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montanaedu-my.sharepoint.com/personal/n47c392_student_montana_edu/Documents/Projects/zPAPER_Locoweed_volatiles_2025/data-files/"/>
    </mc:Choice>
  </mc:AlternateContent>
  <xr:revisionPtr revIDLastSave="1278" documentId="11_78729C661362E023FA78E74A915E823B0D522C07" xr6:coauthVersionLast="47" xr6:coauthVersionMax="47" xr10:uidLastSave="{3C3D1180-5831-3B40-A102-C96B78892772}"/>
  <bookViews>
    <workbookView xWindow="-19200" yWindow="620" windowWidth="19200" windowHeight="20980" firstSheet="2" activeTab="9" xr2:uid="{00000000-000D-0000-FFFF-FFFF00000000}"/>
  </bookViews>
  <sheets>
    <sheet name="RAW" sheetId="1" r:id="rId1"/>
    <sheet name="RAW2" sheetId="3" r:id="rId2"/>
    <sheet name="PIVOT" sheetId="4" r:id="rId3"/>
    <sheet name="rt_comb" sheetId="17" r:id="rId4"/>
    <sheet name="compounds" sheetId="16" r:id="rId5"/>
    <sheet name="Peak Combiner" sheetId="5" r:id="rId6"/>
    <sheet name="Peak Comparison" sheetId="13" r:id="rId7"/>
    <sheet name="Differences" sheetId="10" r:id="rId8"/>
    <sheet name="Bad" sheetId="14" r:id="rId9"/>
    <sheet name="Peak Finder" sheetId="12" r:id="rId10"/>
    <sheet name="NMDS" sheetId="15" r:id="rId11"/>
    <sheet name="spring22 pairing info" sheetId="6" r:id="rId12"/>
    <sheet name="pairs" sheetId="18" r:id="rId13"/>
    <sheet name="label info" sheetId="7" state="hidden" r:id="rId14"/>
    <sheet name="volatile collection data" sheetId="9" r:id="rId15"/>
    <sheet name="Interest" sheetId="11" r:id="rId16"/>
  </sheets>
  <definedNames>
    <definedName name="_xlnm._FilterDatabase" localSheetId="7" hidden="1">Differences!$E$1:$L$1130</definedName>
    <definedName name="_xlnm._FilterDatabase" localSheetId="0" hidden="1">RAW!$A$1:$M$23458</definedName>
    <definedName name="_xlnm._FilterDatabase" localSheetId="1" hidden="1">'RAW2'!$A$1:$T$4972</definedName>
  </definedNames>
  <calcPr calcId="191028" calcMode="manual"/>
  <pivotCaches>
    <pivotCache cacheId="4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34" i="3" l="1"/>
  <c r="C47" i="17"/>
  <c r="C48" i="17"/>
  <c r="C49" i="17"/>
  <c r="C50" i="17"/>
  <c r="V3" i="3" l="1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1002" i="3"/>
  <c r="V1003" i="3"/>
  <c r="V1004" i="3"/>
  <c r="V1005" i="3"/>
  <c r="V1006" i="3"/>
  <c r="V1007" i="3"/>
  <c r="V1008" i="3"/>
  <c r="V1009" i="3"/>
  <c r="V1010" i="3"/>
  <c r="V1011" i="3"/>
  <c r="V1012" i="3"/>
  <c r="V1013" i="3"/>
  <c r="V1014" i="3"/>
  <c r="V1015" i="3"/>
  <c r="V1016" i="3"/>
  <c r="V1017" i="3"/>
  <c r="V1018" i="3"/>
  <c r="V1019" i="3"/>
  <c r="V1020" i="3"/>
  <c r="V1021" i="3"/>
  <c r="V1022" i="3"/>
  <c r="V1023" i="3"/>
  <c r="V1024" i="3"/>
  <c r="V1025" i="3"/>
  <c r="V1026" i="3"/>
  <c r="V1027" i="3"/>
  <c r="V1028" i="3"/>
  <c r="V1029" i="3"/>
  <c r="V1030" i="3"/>
  <c r="V1031" i="3"/>
  <c r="V1032" i="3"/>
  <c r="V1033" i="3"/>
  <c r="V1034" i="3"/>
  <c r="V1035" i="3"/>
  <c r="V1036" i="3"/>
  <c r="V1037" i="3"/>
  <c r="V1038" i="3"/>
  <c r="V1039" i="3"/>
  <c r="V1040" i="3"/>
  <c r="V1041" i="3"/>
  <c r="V1042" i="3"/>
  <c r="V1043" i="3"/>
  <c r="V1044" i="3"/>
  <c r="V1045" i="3"/>
  <c r="V1046" i="3"/>
  <c r="V1047" i="3"/>
  <c r="V1048" i="3"/>
  <c r="V1049" i="3"/>
  <c r="V1050" i="3"/>
  <c r="V1051" i="3"/>
  <c r="V1052" i="3"/>
  <c r="V1053" i="3"/>
  <c r="V1054" i="3"/>
  <c r="V1055" i="3"/>
  <c r="V1056" i="3"/>
  <c r="V1057" i="3"/>
  <c r="V1058" i="3"/>
  <c r="V1059" i="3"/>
  <c r="V1060" i="3"/>
  <c r="V1061" i="3"/>
  <c r="V1062" i="3"/>
  <c r="V1063" i="3"/>
  <c r="V1064" i="3"/>
  <c r="V1065" i="3"/>
  <c r="V1066" i="3"/>
  <c r="V1067" i="3"/>
  <c r="V1068" i="3"/>
  <c r="V1069" i="3"/>
  <c r="V1070" i="3"/>
  <c r="V1071" i="3"/>
  <c r="V1072" i="3"/>
  <c r="V1073" i="3"/>
  <c r="V1074" i="3"/>
  <c r="V1075" i="3"/>
  <c r="V1076" i="3"/>
  <c r="V1077" i="3"/>
  <c r="V1078" i="3"/>
  <c r="V1079" i="3"/>
  <c r="V1080" i="3"/>
  <c r="V1081" i="3"/>
  <c r="V1082" i="3"/>
  <c r="V1083" i="3"/>
  <c r="V1084" i="3"/>
  <c r="V1085" i="3"/>
  <c r="V1086" i="3"/>
  <c r="V1087" i="3"/>
  <c r="V1088" i="3"/>
  <c r="V1089" i="3"/>
  <c r="V1090" i="3"/>
  <c r="V1091" i="3"/>
  <c r="V1092" i="3"/>
  <c r="V1093" i="3"/>
  <c r="V1094" i="3"/>
  <c r="V1095" i="3"/>
  <c r="V1096" i="3"/>
  <c r="V1097" i="3"/>
  <c r="V1098" i="3"/>
  <c r="V1099" i="3"/>
  <c r="V1100" i="3"/>
  <c r="V1101" i="3"/>
  <c r="V1102" i="3"/>
  <c r="V1103" i="3"/>
  <c r="V1104" i="3"/>
  <c r="V1105" i="3"/>
  <c r="V1106" i="3"/>
  <c r="V1107" i="3"/>
  <c r="V1108" i="3"/>
  <c r="V1109" i="3"/>
  <c r="V1110" i="3"/>
  <c r="V1111" i="3"/>
  <c r="V1112" i="3"/>
  <c r="V1113" i="3"/>
  <c r="V1114" i="3"/>
  <c r="V1115" i="3"/>
  <c r="V1116" i="3"/>
  <c r="V1117" i="3"/>
  <c r="V1118" i="3"/>
  <c r="V1119" i="3"/>
  <c r="V1120" i="3"/>
  <c r="V1121" i="3"/>
  <c r="V1122" i="3"/>
  <c r="V1123" i="3"/>
  <c r="V1124" i="3"/>
  <c r="V1125" i="3"/>
  <c r="V1126" i="3"/>
  <c r="V1127" i="3"/>
  <c r="V1128" i="3"/>
  <c r="V1129" i="3"/>
  <c r="V1130" i="3"/>
  <c r="V1131" i="3"/>
  <c r="V1132" i="3"/>
  <c r="V1133" i="3"/>
  <c r="V1134" i="3"/>
  <c r="V1135" i="3"/>
  <c r="V1136" i="3"/>
  <c r="V1137" i="3"/>
  <c r="V1138" i="3"/>
  <c r="V1139" i="3"/>
  <c r="V1140" i="3"/>
  <c r="V1141" i="3"/>
  <c r="V1142" i="3"/>
  <c r="V1143" i="3"/>
  <c r="V1144" i="3"/>
  <c r="V1145" i="3"/>
  <c r="V1146" i="3"/>
  <c r="V1147" i="3"/>
  <c r="V1148" i="3"/>
  <c r="V1149" i="3"/>
  <c r="V1150" i="3"/>
  <c r="V1151" i="3"/>
  <c r="V1152" i="3"/>
  <c r="V1153" i="3"/>
  <c r="V1154" i="3"/>
  <c r="V1155" i="3"/>
  <c r="V1156" i="3"/>
  <c r="V1157" i="3"/>
  <c r="V1158" i="3"/>
  <c r="V1159" i="3"/>
  <c r="V1160" i="3"/>
  <c r="V1161" i="3"/>
  <c r="V1162" i="3"/>
  <c r="V1163" i="3"/>
  <c r="V1164" i="3"/>
  <c r="V1165" i="3"/>
  <c r="V1166" i="3"/>
  <c r="V1167" i="3"/>
  <c r="V1168" i="3"/>
  <c r="V1169" i="3"/>
  <c r="V1170" i="3"/>
  <c r="V1171" i="3"/>
  <c r="V1172" i="3"/>
  <c r="V1173" i="3"/>
  <c r="V1174" i="3"/>
  <c r="V1175" i="3"/>
  <c r="V1176" i="3"/>
  <c r="V1177" i="3"/>
  <c r="V1178" i="3"/>
  <c r="V1179" i="3"/>
  <c r="V1180" i="3"/>
  <c r="V1181" i="3"/>
  <c r="V1182" i="3"/>
  <c r="V1183" i="3"/>
  <c r="V1184" i="3"/>
  <c r="V1185" i="3"/>
  <c r="V1186" i="3"/>
  <c r="V1187" i="3"/>
  <c r="V1188" i="3"/>
  <c r="V1189" i="3"/>
  <c r="V1190" i="3"/>
  <c r="V1191" i="3"/>
  <c r="V1192" i="3"/>
  <c r="V1193" i="3"/>
  <c r="V1194" i="3"/>
  <c r="V1195" i="3"/>
  <c r="V1196" i="3"/>
  <c r="V1197" i="3"/>
  <c r="V1198" i="3"/>
  <c r="V1199" i="3"/>
  <c r="V1200" i="3"/>
  <c r="V1201" i="3"/>
  <c r="V1202" i="3"/>
  <c r="V1203" i="3"/>
  <c r="V1204" i="3"/>
  <c r="V1205" i="3"/>
  <c r="V1206" i="3"/>
  <c r="V1207" i="3"/>
  <c r="V1208" i="3"/>
  <c r="V1209" i="3"/>
  <c r="V1210" i="3"/>
  <c r="V1211" i="3"/>
  <c r="V1212" i="3"/>
  <c r="V1213" i="3"/>
  <c r="V1214" i="3"/>
  <c r="V1215" i="3"/>
  <c r="V1216" i="3"/>
  <c r="V1217" i="3"/>
  <c r="V1218" i="3"/>
  <c r="V1219" i="3"/>
  <c r="V1220" i="3"/>
  <c r="V1221" i="3"/>
  <c r="V1222" i="3"/>
  <c r="V1223" i="3"/>
  <c r="V1224" i="3"/>
  <c r="V1225" i="3"/>
  <c r="V1226" i="3"/>
  <c r="V1227" i="3"/>
  <c r="V1228" i="3"/>
  <c r="V1229" i="3"/>
  <c r="V1230" i="3"/>
  <c r="V1231" i="3"/>
  <c r="V1232" i="3"/>
  <c r="V1233" i="3"/>
  <c r="V1234" i="3"/>
  <c r="V1235" i="3"/>
  <c r="V1236" i="3"/>
  <c r="V1237" i="3"/>
  <c r="V1238" i="3"/>
  <c r="V1239" i="3"/>
  <c r="V1240" i="3"/>
  <c r="V1241" i="3"/>
  <c r="V1242" i="3"/>
  <c r="V1243" i="3"/>
  <c r="V1244" i="3"/>
  <c r="V1245" i="3"/>
  <c r="V1246" i="3"/>
  <c r="V1247" i="3"/>
  <c r="V1248" i="3"/>
  <c r="V1249" i="3"/>
  <c r="V1250" i="3"/>
  <c r="V1251" i="3"/>
  <c r="V1252" i="3"/>
  <c r="V1253" i="3"/>
  <c r="V1254" i="3"/>
  <c r="V1255" i="3"/>
  <c r="V1256" i="3"/>
  <c r="V1257" i="3"/>
  <c r="V1258" i="3"/>
  <c r="V1259" i="3"/>
  <c r="V1260" i="3"/>
  <c r="V1261" i="3"/>
  <c r="V1262" i="3"/>
  <c r="V1263" i="3"/>
  <c r="V1264" i="3"/>
  <c r="V1265" i="3"/>
  <c r="V1266" i="3"/>
  <c r="V1267" i="3"/>
  <c r="V1268" i="3"/>
  <c r="V1269" i="3"/>
  <c r="V1270" i="3"/>
  <c r="V1271" i="3"/>
  <c r="V1272" i="3"/>
  <c r="V1273" i="3"/>
  <c r="V1274" i="3"/>
  <c r="V1275" i="3"/>
  <c r="V1276" i="3"/>
  <c r="V1277" i="3"/>
  <c r="V1278" i="3"/>
  <c r="V1279" i="3"/>
  <c r="V1280" i="3"/>
  <c r="V1281" i="3"/>
  <c r="V1282" i="3"/>
  <c r="V1283" i="3"/>
  <c r="V1284" i="3"/>
  <c r="V1285" i="3"/>
  <c r="V1286" i="3"/>
  <c r="V1287" i="3"/>
  <c r="V1288" i="3"/>
  <c r="V1289" i="3"/>
  <c r="V1290" i="3"/>
  <c r="V1291" i="3"/>
  <c r="V1292" i="3"/>
  <c r="V1293" i="3"/>
  <c r="V1294" i="3"/>
  <c r="V1295" i="3"/>
  <c r="V1296" i="3"/>
  <c r="V1297" i="3"/>
  <c r="V1298" i="3"/>
  <c r="V1299" i="3"/>
  <c r="V1300" i="3"/>
  <c r="V1301" i="3"/>
  <c r="V1302" i="3"/>
  <c r="V1303" i="3"/>
  <c r="V1304" i="3"/>
  <c r="V1305" i="3"/>
  <c r="V1306" i="3"/>
  <c r="V1307" i="3"/>
  <c r="V1308" i="3"/>
  <c r="V1309" i="3"/>
  <c r="V1310" i="3"/>
  <c r="V1311" i="3"/>
  <c r="V1312" i="3"/>
  <c r="V1313" i="3"/>
  <c r="V1314" i="3"/>
  <c r="V1315" i="3"/>
  <c r="V1316" i="3"/>
  <c r="V1317" i="3"/>
  <c r="V1318" i="3"/>
  <c r="V1319" i="3"/>
  <c r="V1320" i="3"/>
  <c r="V1321" i="3"/>
  <c r="V1322" i="3"/>
  <c r="V1323" i="3"/>
  <c r="V1324" i="3"/>
  <c r="V1325" i="3"/>
  <c r="V1326" i="3"/>
  <c r="V1327" i="3"/>
  <c r="V1328" i="3"/>
  <c r="V1329" i="3"/>
  <c r="V1330" i="3"/>
  <c r="V1331" i="3"/>
  <c r="V1332" i="3"/>
  <c r="V1333" i="3"/>
  <c r="V1334" i="3"/>
  <c r="V1335" i="3"/>
  <c r="V1336" i="3"/>
  <c r="V1337" i="3"/>
  <c r="V1338" i="3"/>
  <c r="V1339" i="3"/>
  <c r="V1340" i="3"/>
  <c r="V1341" i="3"/>
  <c r="V1342" i="3"/>
  <c r="V1343" i="3"/>
  <c r="V1344" i="3"/>
  <c r="V1345" i="3"/>
  <c r="V1346" i="3"/>
  <c r="V1347" i="3"/>
  <c r="V1348" i="3"/>
  <c r="V1349" i="3"/>
  <c r="V1350" i="3"/>
  <c r="V1351" i="3"/>
  <c r="V1352" i="3"/>
  <c r="V1353" i="3"/>
  <c r="V1354" i="3"/>
  <c r="V1355" i="3"/>
  <c r="V1356" i="3"/>
  <c r="V1357" i="3"/>
  <c r="V1358" i="3"/>
  <c r="V1359" i="3"/>
  <c r="V1360" i="3"/>
  <c r="V1361" i="3"/>
  <c r="V1362" i="3"/>
  <c r="V1363" i="3"/>
  <c r="V1364" i="3"/>
  <c r="V1365" i="3"/>
  <c r="V1366" i="3"/>
  <c r="V1367" i="3"/>
  <c r="V1368" i="3"/>
  <c r="V1369" i="3"/>
  <c r="V1370" i="3"/>
  <c r="V1371" i="3"/>
  <c r="V1372" i="3"/>
  <c r="V1373" i="3"/>
  <c r="V1374" i="3"/>
  <c r="V1375" i="3"/>
  <c r="V1376" i="3"/>
  <c r="V1377" i="3"/>
  <c r="V1378" i="3"/>
  <c r="V1379" i="3"/>
  <c r="V1380" i="3"/>
  <c r="V1381" i="3"/>
  <c r="V1382" i="3"/>
  <c r="V1383" i="3"/>
  <c r="V1384" i="3"/>
  <c r="V1385" i="3"/>
  <c r="V1386" i="3"/>
  <c r="V1387" i="3"/>
  <c r="V1388" i="3"/>
  <c r="V1389" i="3"/>
  <c r="V1390" i="3"/>
  <c r="V1391" i="3"/>
  <c r="V1392" i="3"/>
  <c r="V1393" i="3"/>
  <c r="V1394" i="3"/>
  <c r="V1395" i="3"/>
  <c r="V1396" i="3"/>
  <c r="V1397" i="3"/>
  <c r="V1398" i="3"/>
  <c r="V1399" i="3"/>
  <c r="V1400" i="3"/>
  <c r="V1401" i="3"/>
  <c r="V1402" i="3"/>
  <c r="V1403" i="3"/>
  <c r="V1404" i="3"/>
  <c r="V1405" i="3"/>
  <c r="V1406" i="3"/>
  <c r="V1407" i="3"/>
  <c r="V1408" i="3"/>
  <c r="V1409" i="3"/>
  <c r="V1410" i="3"/>
  <c r="V1411" i="3"/>
  <c r="V1412" i="3"/>
  <c r="V1413" i="3"/>
  <c r="V1414" i="3"/>
  <c r="V1415" i="3"/>
  <c r="V1416" i="3"/>
  <c r="V1417" i="3"/>
  <c r="V1418" i="3"/>
  <c r="V1419" i="3"/>
  <c r="V1420" i="3"/>
  <c r="V1421" i="3"/>
  <c r="V1422" i="3"/>
  <c r="V1423" i="3"/>
  <c r="V1424" i="3"/>
  <c r="V1425" i="3"/>
  <c r="V1426" i="3"/>
  <c r="V1427" i="3"/>
  <c r="V1428" i="3"/>
  <c r="V1429" i="3"/>
  <c r="V1430" i="3"/>
  <c r="V1431" i="3"/>
  <c r="V1432" i="3"/>
  <c r="V1433" i="3"/>
  <c r="V1434" i="3"/>
  <c r="V1435" i="3"/>
  <c r="V1436" i="3"/>
  <c r="V1437" i="3"/>
  <c r="V1438" i="3"/>
  <c r="V1439" i="3"/>
  <c r="V1440" i="3"/>
  <c r="V1441" i="3"/>
  <c r="V1442" i="3"/>
  <c r="V1443" i="3"/>
  <c r="V1444" i="3"/>
  <c r="V1445" i="3"/>
  <c r="V1446" i="3"/>
  <c r="V1447" i="3"/>
  <c r="V1448" i="3"/>
  <c r="V1449" i="3"/>
  <c r="V1450" i="3"/>
  <c r="V1451" i="3"/>
  <c r="V1452" i="3"/>
  <c r="V1453" i="3"/>
  <c r="V1454" i="3"/>
  <c r="V1455" i="3"/>
  <c r="V1456" i="3"/>
  <c r="V1457" i="3"/>
  <c r="V1458" i="3"/>
  <c r="V1459" i="3"/>
  <c r="V1460" i="3"/>
  <c r="V1461" i="3"/>
  <c r="V1462" i="3"/>
  <c r="V1463" i="3"/>
  <c r="V1464" i="3"/>
  <c r="V1465" i="3"/>
  <c r="V1466" i="3"/>
  <c r="V1467" i="3"/>
  <c r="V1468" i="3"/>
  <c r="V1469" i="3"/>
  <c r="V1470" i="3"/>
  <c r="V1471" i="3"/>
  <c r="V1472" i="3"/>
  <c r="V1473" i="3"/>
  <c r="V1474" i="3"/>
  <c r="V1475" i="3"/>
  <c r="V1476" i="3"/>
  <c r="V1477" i="3"/>
  <c r="V1478" i="3"/>
  <c r="V1479" i="3"/>
  <c r="V1480" i="3"/>
  <c r="V1481" i="3"/>
  <c r="V1482" i="3"/>
  <c r="V1483" i="3"/>
  <c r="V1484" i="3"/>
  <c r="V1485" i="3"/>
  <c r="V1486" i="3"/>
  <c r="V1487" i="3"/>
  <c r="V1488" i="3"/>
  <c r="V1489" i="3"/>
  <c r="V1490" i="3"/>
  <c r="V1491" i="3"/>
  <c r="V1492" i="3"/>
  <c r="V1493" i="3"/>
  <c r="V1494" i="3"/>
  <c r="V1495" i="3"/>
  <c r="V1496" i="3"/>
  <c r="V1497" i="3"/>
  <c r="V1498" i="3"/>
  <c r="V1499" i="3"/>
  <c r="V1500" i="3"/>
  <c r="V1501" i="3"/>
  <c r="V1502" i="3"/>
  <c r="V1503" i="3"/>
  <c r="V1504" i="3"/>
  <c r="V1505" i="3"/>
  <c r="V1506" i="3"/>
  <c r="V1507" i="3"/>
  <c r="V1508" i="3"/>
  <c r="V1509" i="3"/>
  <c r="V1510" i="3"/>
  <c r="V1511" i="3"/>
  <c r="V1512" i="3"/>
  <c r="V1513" i="3"/>
  <c r="V1514" i="3"/>
  <c r="V1515" i="3"/>
  <c r="V1516" i="3"/>
  <c r="V1517" i="3"/>
  <c r="V1518" i="3"/>
  <c r="V1519" i="3"/>
  <c r="V1520" i="3"/>
  <c r="V1521" i="3"/>
  <c r="V1522" i="3"/>
  <c r="V1523" i="3"/>
  <c r="V1524" i="3"/>
  <c r="V1525" i="3"/>
  <c r="V1526" i="3"/>
  <c r="V1527" i="3"/>
  <c r="V1528" i="3"/>
  <c r="V1529" i="3"/>
  <c r="V1530" i="3"/>
  <c r="V1531" i="3"/>
  <c r="V1532" i="3"/>
  <c r="V1533" i="3"/>
  <c r="V1534" i="3"/>
  <c r="V1535" i="3"/>
  <c r="V1536" i="3"/>
  <c r="V1537" i="3"/>
  <c r="V1538" i="3"/>
  <c r="V1539" i="3"/>
  <c r="V1540" i="3"/>
  <c r="V1541" i="3"/>
  <c r="V1542" i="3"/>
  <c r="V1543" i="3"/>
  <c r="V1544" i="3"/>
  <c r="V1545" i="3"/>
  <c r="V1546" i="3"/>
  <c r="V1547" i="3"/>
  <c r="V1548" i="3"/>
  <c r="V1549" i="3"/>
  <c r="V1550" i="3"/>
  <c r="V1551" i="3"/>
  <c r="V1552" i="3"/>
  <c r="V1553" i="3"/>
  <c r="V1554" i="3"/>
  <c r="V1555" i="3"/>
  <c r="V1556" i="3"/>
  <c r="V1557" i="3"/>
  <c r="V1558" i="3"/>
  <c r="V1559" i="3"/>
  <c r="V1560" i="3"/>
  <c r="V1561" i="3"/>
  <c r="V1562" i="3"/>
  <c r="V1563" i="3"/>
  <c r="V1564" i="3"/>
  <c r="V1565" i="3"/>
  <c r="V1566" i="3"/>
  <c r="V1567" i="3"/>
  <c r="V1568" i="3"/>
  <c r="V1569" i="3"/>
  <c r="V1570" i="3"/>
  <c r="V1571" i="3"/>
  <c r="V1572" i="3"/>
  <c r="V1573" i="3"/>
  <c r="V1574" i="3"/>
  <c r="V1575" i="3"/>
  <c r="V1576" i="3"/>
  <c r="V1577" i="3"/>
  <c r="V1578" i="3"/>
  <c r="V1579" i="3"/>
  <c r="V1580" i="3"/>
  <c r="V1581" i="3"/>
  <c r="V1582" i="3"/>
  <c r="V1583" i="3"/>
  <c r="V1584" i="3"/>
  <c r="V1585" i="3"/>
  <c r="V1586" i="3"/>
  <c r="V1587" i="3"/>
  <c r="V1588" i="3"/>
  <c r="V1589" i="3"/>
  <c r="V1590" i="3"/>
  <c r="V1591" i="3"/>
  <c r="V1592" i="3"/>
  <c r="V1593" i="3"/>
  <c r="V1594" i="3"/>
  <c r="V1595" i="3"/>
  <c r="V1596" i="3"/>
  <c r="V1597" i="3"/>
  <c r="V1598" i="3"/>
  <c r="V1599" i="3"/>
  <c r="V1600" i="3"/>
  <c r="V1601" i="3"/>
  <c r="V1602" i="3"/>
  <c r="V1603" i="3"/>
  <c r="V1604" i="3"/>
  <c r="V1605" i="3"/>
  <c r="V1606" i="3"/>
  <c r="V1607" i="3"/>
  <c r="V1608" i="3"/>
  <c r="V1609" i="3"/>
  <c r="V1610" i="3"/>
  <c r="V1611" i="3"/>
  <c r="V1612" i="3"/>
  <c r="V1613" i="3"/>
  <c r="V1614" i="3"/>
  <c r="V1615" i="3"/>
  <c r="V1616" i="3"/>
  <c r="V1617" i="3"/>
  <c r="V1618" i="3"/>
  <c r="V1619" i="3"/>
  <c r="V1620" i="3"/>
  <c r="V1621" i="3"/>
  <c r="V1622" i="3"/>
  <c r="V1623" i="3"/>
  <c r="V1624" i="3"/>
  <c r="V1625" i="3"/>
  <c r="V1626" i="3"/>
  <c r="V1627" i="3"/>
  <c r="V1628" i="3"/>
  <c r="V1629" i="3"/>
  <c r="V1630" i="3"/>
  <c r="V1631" i="3"/>
  <c r="V1632" i="3"/>
  <c r="V1633" i="3"/>
  <c r="V1634" i="3"/>
  <c r="V1635" i="3"/>
  <c r="V1636" i="3"/>
  <c r="V1637" i="3"/>
  <c r="V1638" i="3"/>
  <c r="V1639" i="3"/>
  <c r="V1640" i="3"/>
  <c r="V1641" i="3"/>
  <c r="V1642" i="3"/>
  <c r="V1643" i="3"/>
  <c r="V1644" i="3"/>
  <c r="V1645" i="3"/>
  <c r="V1646" i="3"/>
  <c r="V1647" i="3"/>
  <c r="V1648" i="3"/>
  <c r="V1649" i="3"/>
  <c r="V1650" i="3"/>
  <c r="V1651" i="3"/>
  <c r="V1652" i="3"/>
  <c r="V1653" i="3"/>
  <c r="V1654" i="3"/>
  <c r="V1655" i="3"/>
  <c r="V1656" i="3"/>
  <c r="V1657" i="3"/>
  <c r="V1658" i="3"/>
  <c r="V1659" i="3"/>
  <c r="V1660" i="3"/>
  <c r="V1661" i="3"/>
  <c r="V1662" i="3"/>
  <c r="V1663" i="3"/>
  <c r="V1664" i="3"/>
  <c r="V1665" i="3"/>
  <c r="V1666" i="3"/>
  <c r="V1667" i="3"/>
  <c r="V1668" i="3"/>
  <c r="V1669" i="3"/>
  <c r="V1670" i="3"/>
  <c r="V1671" i="3"/>
  <c r="V1672" i="3"/>
  <c r="V1673" i="3"/>
  <c r="V1674" i="3"/>
  <c r="V1675" i="3"/>
  <c r="V1676" i="3"/>
  <c r="V1677" i="3"/>
  <c r="V1678" i="3"/>
  <c r="V1679" i="3"/>
  <c r="V1680" i="3"/>
  <c r="V1681" i="3"/>
  <c r="V1682" i="3"/>
  <c r="V1683" i="3"/>
  <c r="V1684" i="3"/>
  <c r="V1685" i="3"/>
  <c r="V1686" i="3"/>
  <c r="V1687" i="3"/>
  <c r="V1688" i="3"/>
  <c r="V1689" i="3"/>
  <c r="V1690" i="3"/>
  <c r="V1691" i="3"/>
  <c r="V1692" i="3"/>
  <c r="V1693" i="3"/>
  <c r="V1694" i="3"/>
  <c r="V1695" i="3"/>
  <c r="V1696" i="3"/>
  <c r="V1697" i="3"/>
  <c r="V1698" i="3"/>
  <c r="V1699" i="3"/>
  <c r="V1700" i="3"/>
  <c r="V1701" i="3"/>
  <c r="V1702" i="3"/>
  <c r="V1703" i="3"/>
  <c r="V1704" i="3"/>
  <c r="V1705" i="3"/>
  <c r="V1706" i="3"/>
  <c r="V1707" i="3"/>
  <c r="V1708" i="3"/>
  <c r="V1709" i="3"/>
  <c r="V1710" i="3"/>
  <c r="V1711" i="3"/>
  <c r="V1712" i="3"/>
  <c r="V1713" i="3"/>
  <c r="V1714" i="3"/>
  <c r="V1715" i="3"/>
  <c r="V1716" i="3"/>
  <c r="V1717" i="3"/>
  <c r="V1718" i="3"/>
  <c r="V1719" i="3"/>
  <c r="V1720" i="3"/>
  <c r="V1721" i="3"/>
  <c r="V1722" i="3"/>
  <c r="V1723" i="3"/>
  <c r="V1724" i="3"/>
  <c r="V1725" i="3"/>
  <c r="V1726" i="3"/>
  <c r="V1727" i="3"/>
  <c r="V1728" i="3"/>
  <c r="V1729" i="3"/>
  <c r="V1730" i="3"/>
  <c r="V1731" i="3"/>
  <c r="V1732" i="3"/>
  <c r="V1733" i="3"/>
  <c r="V1734" i="3"/>
  <c r="V1735" i="3"/>
  <c r="V1736" i="3"/>
  <c r="V1737" i="3"/>
  <c r="V1738" i="3"/>
  <c r="V1739" i="3"/>
  <c r="V1740" i="3"/>
  <c r="V1741" i="3"/>
  <c r="V1742" i="3"/>
  <c r="V1743" i="3"/>
  <c r="V1744" i="3"/>
  <c r="V1745" i="3"/>
  <c r="V1746" i="3"/>
  <c r="V1747" i="3"/>
  <c r="V1748" i="3"/>
  <c r="V1749" i="3"/>
  <c r="V1750" i="3"/>
  <c r="V1751" i="3"/>
  <c r="V1752" i="3"/>
  <c r="V1753" i="3"/>
  <c r="V1754" i="3"/>
  <c r="V1755" i="3"/>
  <c r="V1756" i="3"/>
  <c r="V1757" i="3"/>
  <c r="V1758" i="3"/>
  <c r="V1759" i="3"/>
  <c r="V1760" i="3"/>
  <c r="V1761" i="3"/>
  <c r="V1762" i="3"/>
  <c r="V1763" i="3"/>
  <c r="V1764" i="3"/>
  <c r="V1765" i="3"/>
  <c r="V1766" i="3"/>
  <c r="V1767" i="3"/>
  <c r="V1768" i="3"/>
  <c r="V1769" i="3"/>
  <c r="V1770" i="3"/>
  <c r="V1771" i="3"/>
  <c r="V1772" i="3"/>
  <c r="V1773" i="3"/>
  <c r="V1774" i="3"/>
  <c r="V1775" i="3"/>
  <c r="V1776" i="3"/>
  <c r="V1777" i="3"/>
  <c r="V1778" i="3"/>
  <c r="V1779" i="3"/>
  <c r="V1780" i="3"/>
  <c r="V1781" i="3"/>
  <c r="V1782" i="3"/>
  <c r="V1783" i="3"/>
  <c r="V1784" i="3"/>
  <c r="V1785" i="3"/>
  <c r="V1786" i="3"/>
  <c r="V1787" i="3"/>
  <c r="V1788" i="3"/>
  <c r="V1789" i="3"/>
  <c r="V1790" i="3"/>
  <c r="V1791" i="3"/>
  <c r="V1792" i="3"/>
  <c r="V1793" i="3"/>
  <c r="V1794" i="3"/>
  <c r="V1795" i="3"/>
  <c r="V1796" i="3"/>
  <c r="V1797" i="3"/>
  <c r="V1798" i="3"/>
  <c r="V1799" i="3"/>
  <c r="V1800" i="3"/>
  <c r="V1801" i="3"/>
  <c r="V1802" i="3"/>
  <c r="V1803" i="3"/>
  <c r="V1804" i="3"/>
  <c r="V1805" i="3"/>
  <c r="V1806" i="3"/>
  <c r="V1807" i="3"/>
  <c r="V1808" i="3"/>
  <c r="V1809" i="3"/>
  <c r="V1810" i="3"/>
  <c r="V1811" i="3"/>
  <c r="V1812" i="3"/>
  <c r="V1813" i="3"/>
  <c r="V1814" i="3"/>
  <c r="V1815" i="3"/>
  <c r="V1816" i="3"/>
  <c r="V1817" i="3"/>
  <c r="V1818" i="3"/>
  <c r="V1819" i="3"/>
  <c r="V1820" i="3"/>
  <c r="V1821" i="3"/>
  <c r="V1822" i="3"/>
  <c r="V1823" i="3"/>
  <c r="V1824" i="3"/>
  <c r="V1825" i="3"/>
  <c r="V1826" i="3"/>
  <c r="V1827" i="3"/>
  <c r="V1828" i="3"/>
  <c r="V1829" i="3"/>
  <c r="V1830" i="3"/>
  <c r="V1831" i="3"/>
  <c r="V1832" i="3"/>
  <c r="V1833" i="3"/>
  <c r="V1834" i="3"/>
  <c r="V1835" i="3"/>
  <c r="V1836" i="3"/>
  <c r="V1837" i="3"/>
  <c r="V1838" i="3"/>
  <c r="V1839" i="3"/>
  <c r="V1840" i="3"/>
  <c r="V1841" i="3"/>
  <c r="V1842" i="3"/>
  <c r="V1843" i="3"/>
  <c r="V1844" i="3"/>
  <c r="V1845" i="3"/>
  <c r="V1846" i="3"/>
  <c r="V1847" i="3"/>
  <c r="V1848" i="3"/>
  <c r="V1849" i="3"/>
  <c r="V1850" i="3"/>
  <c r="V1851" i="3"/>
  <c r="V1852" i="3"/>
  <c r="V1853" i="3"/>
  <c r="V1854" i="3"/>
  <c r="V1855" i="3"/>
  <c r="V1856" i="3"/>
  <c r="V1857" i="3"/>
  <c r="V1858" i="3"/>
  <c r="V1859" i="3"/>
  <c r="V1860" i="3"/>
  <c r="V1861" i="3"/>
  <c r="V1862" i="3"/>
  <c r="V1863" i="3"/>
  <c r="V1864" i="3"/>
  <c r="V1865" i="3"/>
  <c r="V1866" i="3"/>
  <c r="V1867" i="3"/>
  <c r="V1868" i="3"/>
  <c r="V1869" i="3"/>
  <c r="V1870" i="3"/>
  <c r="V1871" i="3"/>
  <c r="V1872" i="3"/>
  <c r="V1873" i="3"/>
  <c r="V1874" i="3"/>
  <c r="V1875" i="3"/>
  <c r="V1876" i="3"/>
  <c r="V1877" i="3"/>
  <c r="V1878" i="3"/>
  <c r="V1879" i="3"/>
  <c r="V1880" i="3"/>
  <c r="V1881" i="3"/>
  <c r="V1882" i="3"/>
  <c r="V1883" i="3"/>
  <c r="V1884" i="3"/>
  <c r="V1885" i="3"/>
  <c r="V1886" i="3"/>
  <c r="V1887" i="3"/>
  <c r="V1888" i="3"/>
  <c r="V1889" i="3"/>
  <c r="V1890" i="3"/>
  <c r="V1891" i="3"/>
  <c r="V1892" i="3"/>
  <c r="V1893" i="3"/>
  <c r="V1894" i="3"/>
  <c r="V1895" i="3"/>
  <c r="V1896" i="3"/>
  <c r="V1897" i="3"/>
  <c r="V1898" i="3"/>
  <c r="V1899" i="3"/>
  <c r="V1900" i="3"/>
  <c r="V1901" i="3"/>
  <c r="V1902" i="3"/>
  <c r="V1903" i="3"/>
  <c r="V1904" i="3"/>
  <c r="V1905" i="3"/>
  <c r="V1906" i="3"/>
  <c r="V1907" i="3"/>
  <c r="V1908" i="3"/>
  <c r="V1909" i="3"/>
  <c r="V1910" i="3"/>
  <c r="V1911" i="3"/>
  <c r="V1912" i="3"/>
  <c r="V1913" i="3"/>
  <c r="V1914" i="3"/>
  <c r="V1915" i="3"/>
  <c r="V1916" i="3"/>
  <c r="V1917" i="3"/>
  <c r="V1918" i="3"/>
  <c r="V1919" i="3"/>
  <c r="V1920" i="3"/>
  <c r="V1921" i="3"/>
  <c r="V1922" i="3"/>
  <c r="V1923" i="3"/>
  <c r="V1924" i="3"/>
  <c r="V1925" i="3"/>
  <c r="V1926" i="3"/>
  <c r="V1927" i="3"/>
  <c r="V1928" i="3"/>
  <c r="V1929" i="3"/>
  <c r="V1930" i="3"/>
  <c r="V1931" i="3"/>
  <c r="V1932" i="3"/>
  <c r="V1933" i="3"/>
  <c r="V1934" i="3"/>
  <c r="V1935" i="3"/>
  <c r="V1936" i="3"/>
  <c r="V1937" i="3"/>
  <c r="V1938" i="3"/>
  <c r="V1939" i="3"/>
  <c r="V1940" i="3"/>
  <c r="V1941" i="3"/>
  <c r="V1942" i="3"/>
  <c r="V1943" i="3"/>
  <c r="V1944" i="3"/>
  <c r="V1945" i="3"/>
  <c r="V1946" i="3"/>
  <c r="V1947" i="3"/>
  <c r="V1948" i="3"/>
  <c r="V1949" i="3"/>
  <c r="V1950" i="3"/>
  <c r="V1951" i="3"/>
  <c r="V1952" i="3"/>
  <c r="V1953" i="3"/>
  <c r="V1954" i="3"/>
  <c r="V1955" i="3"/>
  <c r="V1956" i="3"/>
  <c r="V1957" i="3"/>
  <c r="V1958" i="3"/>
  <c r="V1959" i="3"/>
  <c r="V1960" i="3"/>
  <c r="V1961" i="3"/>
  <c r="V1962" i="3"/>
  <c r="V1963" i="3"/>
  <c r="V1964" i="3"/>
  <c r="V1965" i="3"/>
  <c r="V1966" i="3"/>
  <c r="V1967" i="3"/>
  <c r="V1968" i="3"/>
  <c r="V1969" i="3"/>
  <c r="V1970" i="3"/>
  <c r="V1971" i="3"/>
  <c r="V1972" i="3"/>
  <c r="V1973" i="3"/>
  <c r="V1974" i="3"/>
  <c r="V1975" i="3"/>
  <c r="V1976" i="3"/>
  <c r="V1977" i="3"/>
  <c r="V1978" i="3"/>
  <c r="V1979" i="3"/>
  <c r="V1980" i="3"/>
  <c r="V1981" i="3"/>
  <c r="V1982" i="3"/>
  <c r="V1983" i="3"/>
  <c r="V1984" i="3"/>
  <c r="V1985" i="3"/>
  <c r="V1986" i="3"/>
  <c r="V1987" i="3"/>
  <c r="V1988" i="3"/>
  <c r="V1989" i="3"/>
  <c r="V1990" i="3"/>
  <c r="V1991" i="3"/>
  <c r="V1992" i="3"/>
  <c r="V1993" i="3"/>
  <c r="V1994" i="3"/>
  <c r="V1995" i="3"/>
  <c r="V1996" i="3"/>
  <c r="V1997" i="3"/>
  <c r="V1998" i="3"/>
  <c r="V1999" i="3"/>
  <c r="V2000" i="3"/>
  <c r="V2001" i="3"/>
  <c r="V2002" i="3"/>
  <c r="V2003" i="3"/>
  <c r="V2004" i="3"/>
  <c r="V2005" i="3"/>
  <c r="V2006" i="3"/>
  <c r="V2007" i="3"/>
  <c r="V2008" i="3"/>
  <c r="V2009" i="3"/>
  <c r="V2010" i="3"/>
  <c r="V2011" i="3"/>
  <c r="V2012" i="3"/>
  <c r="V2013" i="3"/>
  <c r="V2014" i="3"/>
  <c r="V2015" i="3"/>
  <c r="V2016" i="3"/>
  <c r="V2017" i="3"/>
  <c r="V2018" i="3"/>
  <c r="V2019" i="3"/>
  <c r="V2020" i="3"/>
  <c r="V2021" i="3"/>
  <c r="V2022" i="3"/>
  <c r="V2023" i="3"/>
  <c r="V2024" i="3"/>
  <c r="V2025" i="3"/>
  <c r="V2026" i="3"/>
  <c r="V2027" i="3"/>
  <c r="V2028" i="3"/>
  <c r="V2029" i="3"/>
  <c r="V2030" i="3"/>
  <c r="V2031" i="3"/>
  <c r="V2032" i="3"/>
  <c r="V2033" i="3"/>
  <c r="V2034" i="3"/>
  <c r="V2035" i="3"/>
  <c r="V2036" i="3"/>
  <c r="V2037" i="3"/>
  <c r="V2038" i="3"/>
  <c r="V2039" i="3"/>
  <c r="V2040" i="3"/>
  <c r="V2041" i="3"/>
  <c r="V2042" i="3"/>
  <c r="V2043" i="3"/>
  <c r="V2044" i="3"/>
  <c r="V2045" i="3"/>
  <c r="V2046" i="3"/>
  <c r="V2047" i="3"/>
  <c r="V2048" i="3"/>
  <c r="V2049" i="3"/>
  <c r="V2050" i="3"/>
  <c r="V2051" i="3"/>
  <c r="V2052" i="3"/>
  <c r="V2053" i="3"/>
  <c r="V2054" i="3"/>
  <c r="V2055" i="3"/>
  <c r="V2056" i="3"/>
  <c r="V2057" i="3"/>
  <c r="V2058" i="3"/>
  <c r="V2059" i="3"/>
  <c r="V2060" i="3"/>
  <c r="V2061" i="3"/>
  <c r="V2062" i="3"/>
  <c r="V2063" i="3"/>
  <c r="V2064" i="3"/>
  <c r="V2065" i="3"/>
  <c r="V2066" i="3"/>
  <c r="V2067" i="3"/>
  <c r="V2068" i="3"/>
  <c r="V2069" i="3"/>
  <c r="V2070" i="3"/>
  <c r="V2071" i="3"/>
  <c r="V2072" i="3"/>
  <c r="V2073" i="3"/>
  <c r="V2074" i="3"/>
  <c r="V2075" i="3"/>
  <c r="V2076" i="3"/>
  <c r="V2077" i="3"/>
  <c r="V2078" i="3"/>
  <c r="V2079" i="3"/>
  <c r="V2080" i="3"/>
  <c r="V2081" i="3"/>
  <c r="V2082" i="3"/>
  <c r="V2083" i="3"/>
  <c r="V2084" i="3"/>
  <c r="V2085" i="3"/>
  <c r="V2086" i="3"/>
  <c r="V2087" i="3"/>
  <c r="V2088" i="3"/>
  <c r="V2089" i="3"/>
  <c r="V2090" i="3"/>
  <c r="V2091" i="3"/>
  <c r="V2092" i="3"/>
  <c r="V2093" i="3"/>
  <c r="V2094" i="3"/>
  <c r="V2095" i="3"/>
  <c r="V2096" i="3"/>
  <c r="V2097" i="3"/>
  <c r="V2098" i="3"/>
  <c r="V2099" i="3"/>
  <c r="V2100" i="3"/>
  <c r="V2101" i="3"/>
  <c r="V2102" i="3"/>
  <c r="V2103" i="3"/>
  <c r="V2104" i="3"/>
  <c r="V2105" i="3"/>
  <c r="V2106" i="3"/>
  <c r="V2107" i="3"/>
  <c r="V2108" i="3"/>
  <c r="V2109" i="3"/>
  <c r="V2110" i="3"/>
  <c r="V2111" i="3"/>
  <c r="V2112" i="3"/>
  <c r="V2113" i="3"/>
  <c r="V2114" i="3"/>
  <c r="V2115" i="3"/>
  <c r="V2116" i="3"/>
  <c r="V2117" i="3"/>
  <c r="V2118" i="3"/>
  <c r="V2119" i="3"/>
  <c r="V2120" i="3"/>
  <c r="V2121" i="3"/>
  <c r="V2122" i="3"/>
  <c r="V2123" i="3"/>
  <c r="V2124" i="3"/>
  <c r="V2125" i="3"/>
  <c r="V2126" i="3"/>
  <c r="V2127" i="3"/>
  <c r="V2128" i="3"/>
  <c r="V2129" i="3"/>
  <c r="V2130" i="3"/>
  <c r="V2131" i="3"/>
  <c r="V2132" i="3"/>
  <c r="V2133" i="3"/>
  <c r="V2134" i="3"/>
  <c r="V2135" i="3"/>
  <c r="V2136" i="3"/>
  <c r="V2137" i="3"/>
  <c r="V2138" i="3"/>
  <c r="V2139" i="3"/>
  <c r="V2140" i="3"/>
  <c r="V2141" i="3"/>
  <c r="V2142" i="3"/>
  <c r="V2143" i="3"/>
  <c r="V2144" i="3"/>
  <c r="V2145" i="3"/>
  <c r="V2146" i="3"/>
  <c r="V2147" i="3"/>
  <c r="V2148" i="3"/>
  <c r="V2149" i="3"/>
  <c r="V2150" i="3"/>
  <c r="V2151" i="3"/>
  <c r="V2152" i="3"/>
  <c r="V2153" i="3"/>
  <c r="V2154" i="3"/>
  <c r="V2155" i="3"/>
  <c r="V2156" i="3"/>
  <c r="V2157" i="3"/>
  <c r="V2158" i="3"/>
  <c r="V2159" i="3"/>
  <c r="V2160" i="3"/>
  <c r="V2161" i="3"/>
  <c r="V2162" i="3"/>
  <c r="V2163" i="3"/>
  <c r="V2164" i="3"/>
  <c r="V2165" i="3"/>
  <c r="V2166" i="3"/>
  <c r="V2167" i="3"/>
  <c r="V2168" i="3"/>
  <c r="V2169" i="3"/>
  <c r="V2170" i="3"/>
  <c r="V2171" i="3"/>
  <c r="V2172" i="3"/>
  <c r="V2173" i="3"/>
  <c r="V2174" i="3"/>
  <c r="V2175" i="3"/>
  <c r="V2176" i="3"/>
  <c r="V2177" i="3"/>
  <c r="V2178" i="3"/>
  <c r="V2179" i="3"/>
  <c r="V2180" i="3"/>
  <c r="V2181" i="3"/>
  <c r="V2182" i="3"/>
  <c r="V2183" i="3"/>
  <c r="V2184" i="3"/>
  <c r="V2185" i="3"/>
  <c r="V2186" i="3"/>
  <c r="V2187" i="3"/>
  <c r="V2188" i="3"/>
  <c r="V2189" i="3"/>
  <c r="V2190" i="3"/>
  <c r="V2191" i="3"/>
  <c r="V2192" i="3"/>
  <c r="V2193" i="3"/>
  <c r="V2194" i="3"/>
  <c r="V2195" i="3"/>
  <c r="V2196" i="3"/>
  <c r="V2197" i="3"/>
  <c r="V2198" i="3"/>
  <c r="V2199" i="3"/>
  <c r="V2200" i="3"/>
  <c r="V2201" i="3"/>
  <c r="V2202" i="3"/>
  <c r="V2203" i="3"/>
  <c r="V2204" i="3"/>
  <c r="V2205" i="3"/>
  <c r="V2206" i="3"/>
  <c r="V2207" i="3"/>
  <c r="V2208" i="3"/>
  <c r="V2209" i="3"/>
  <c r="V2210" i="3"/>
  <c r="V2211" i="3"/>
  <c r="V2212" i="3"/>
  <c r="V2213" i="3"/>
  <c r="V2214" i="3"/>
  <c r="V2215" i="3"/>
  <c r="V2216" i="3"/>
  <c r="V2217" i="3"/>
  <c r="V2218" i="3"/>
  <c r="V2219" i="3"/>
  <c r="V2220" i="3"/>
  <c r="V2221" i="3"/>
  <c r="V2222" i="3"/>
  <c r="V2223" i="3"/>
  <c r="V2224" i="3"/>
  <c r="V2225" i="3"/>
  <c r="V2226" i="3"/>
  <c r="V2227" i="3"/>
  <c r="V2228" i="3"/>
  <c r="V2229" i="3"/>
  <c r="V2230" i="3"/>
  <c r="V2231" i="3"/>
  <c r="V2232" i="3"/>
  <c r="V2233" i="3"/>
  <c r="V2234" i="3"/>
  <c r="V2235" i="3"/>
  <c r="V2236" i="3"/>
  <c r="V2237" i="3"/>
  <c r="V2238" i="3"/>
  <c r="V2239" i="3"/>
  <c r="V2240" i="3"/>
  <c r="V2241" i="3"/>
  <c r="V2242" i="3"/>
  <c r="V2243" i="3"/>
  <c r="V2244" i="3"/>
  <c r="V2245" i="3"/>
  <c r="V2246" i="3"/>
  <c r="V2247" i="3"/>
  <c r="V2248" i="3"/>
  <c r="V2249" i="3"/>
  <c r="V2250" i="3"/>
  <c r="V2251" i="3"/>
  <c r="V2252" i="3"/>
  <c r="V2253" i="3"/>
  <c r="V2254" i="3"/>
  <c r="V2255" i="3"/>
  <c r="V2256" i="3"/>
  <c r="V2257" i="3"/>
  <c r="V2258" i="3"/>
  <c r="V2259" i="3"/>
  <c r="V2260" i="3"/>
  <c r="V2261" i="3"/>
  <c r="V2262" i="3"/>
  <c r="V2263" i="3"/>
  <c r="V2264" i="3"/>
  <c r="V2265" i="3"/>
  <c r="V2266" i="3"/>
  <c r="V2267" i="3"/>
  <c r="V2268" i="3"/>
  <c r="V2269" i="3"/>
  <c r="V2270" i="3"/>
  <c r="V2271" i="3"/>
  <c r="V2272" i="3"/>
  <c r="V2273" i="3"/>
  <c r="V2274" i="3"/>
  <c r="V2275" i="3"/>
  <c r="V2276" i="3"/>
  <c r="V2277" i="3"/>
  <c r="V2278" i="3"/>
  <c r="V2279" i="3"/>
  <c r="V2280" i="3"/>
  <c r="V2281" i="3"/>
  <c r="V2282" i="3"/>
  <c r="V2283" i="3"/>
  <c r="V2284" i="3"/>
  <c r="V2285" i="3"/>
  <c r="V2286" i="3"/>
  <c r="V2287" i="3"/>
  <c r="V2288" i="3"/>
  <c r="V2289" i="3"/>
  <c r="V2290" i="3"/>
  <c r="V2291" i="3"/>
  <c r="V2292" i="3"/>
  <c r="V2293" i="3"/>
  <c r="V2294" i="3"/>
  <c r="V2295" i="3"/>
  <c r="V2296" i="3"/>
  <c r="V2297" i="3"/>
  <c r="V2298" i="3"/>
  <c r="V2299" i="3"/>
  <c r="V2300" i="3"/>
  <c r="V2301" i="3"/>
  <c r="V2302" i="3"/>
  <c r="V2303" i="3"/>
  <c r="V2304" i="3"/>
  <c r="V2305" i="3"/>
  <c r="V2306" i="3"/>
  <c r="V2307" i="3"/>
  <c r="V2308" i="3"/>
  <c r="V2309" i="3"/>
  <c r="V2310" i="3"/>
  <c r="V2311" i="3"/>
  <c r="V2312" i="3"/>
  <c r="V2313" i="3"/>
  <c r="V2314" i="3"/>
  <c r="V2315" i="3"/>
  <c r="V2316" i="3"/>
  <c r="V2317" i="3"/>
  <c r="V2318" i="3"/>
  <c r="V2319" i="3"/>
  <c r="V2320" i="3"/>
  <c r="V2321" i="3"/>
  <c r="V2322" i="3"/>
  <c r="V2323" i="3"/>
  <c r="V2324" i="3"/>
  <c r="V2325" i="3"/>
  <c r="V2326" i="3"/>
  <c r="V2327" i="3"/>
  <c r="V2328" i="3"/>
  <c r="V2329" i="3"/>
  <c r="V2330" i="3"/>
  <c r="V2331" i="3"/>
  <c r="V2332" i="3"/>
  <c r="V2333" i="3"/>
  <c r="V2334" i="3"/>
  <c r="V2335" i="3"/>
  <c r="V2336" i="3"/>
  <c r="V2337" i="3"/>
  <c r="V2338" i="3"/>
  <c r="V2339" i="3"/>
  <c r="V2340" i="3"/>
  <c r="V2341" i="3"/>
  <c r="V2342" i="3"/>
  <c r="V2343" i="3"/>
  <c r="V2344" i="3"/>
  <c r="V2345" i="3"/>
  <c r="V2346" i="3"/>
  <c r="V2347" i="3"/>
  <c r="V2348" i="3"/>
  <c r="V2349" i="3"/>
  <c r="V2350" i="3"/>
  <c r="V2351" i="3"/>
  <c r="V2352" i="3"/>
  <c r="V2353" i="3"/>
  <c r="V2354" i="3"/>
  <c r="V2355" i="3"/>
  <c r="V2356" i="3"/>
  <c r="V2357" i="3"/>
  <c r="V2358" i="3"/>
  <c r="V2359" i="3"/>
  <c r="V2360" i="3"/>
  <c r="V2361" i="3"/>
  <c r="V2362" i="3"/>
  <c r="V2363" i="3"/>
  <c r="V2364" i="3"/>
  <c r="V2365" i="3"/>
  <c r="V2366" i="3"/>
  <c r="V2367" i="3"/>
  <c r="V2368" i="3"/>
  <c r="V2369" i="3"/>
  <c r="V2370" i="3"/>
  <c r="V2371" i="3"/>
  <c r="V2372" i="3"/>
  <c r="V2373" i="3"/>
  <c r="V2374" i="3"/>
  <c r="V2375" i="3"/>
  <c r="V2376" i="3"/>
  <c r="V2377" i="3"/>
  <c r="V2378" i="3"/>
  <c r="V2379" i="3"/>
  <c r="V2380" i="3"/>
  <c r="V2381" i="3"/>
  <c r="V2382" i="3"/>
  <c r="V2383" i="3"/>
  <c r="V2384" i="3"/>
  <c r="V2385" i="3"/>
  <c r="V2386" i="3"/>
  <c r="V2387" i="3"/>
  <c r="V2388" i="3"/>
  <c r="V2389" i="3"/>
  <c r="V2390" i="3"/>
  <c r="V2391" i="3"/>
  <c r="V2392" i="3"/>
  <c r="V2393" i="3"/>
  <c r="V2394" i="3"/>
  <c r="V2395" i="3"/>
  <c r="V2396" i="3"/>
  <c r="V2397" i="3"/>
  <c r="V2398" i="3"/>
  <c r="V2399" i="3"/>
  <c r="V2400" i="3"/>
  <c r="V2401" i="3"/>
  <c r="V2402" i="3"/>
  <c r="V2403" i="3"/>
  <c r="V2404" i="3"/>
  <c r="V2405" i="3"/>
  <c r="V2406" i="3"/>
  <c r="V2407" i="3"/>
  <c r="V2408" i="3"/>
  <c r="V2409" i="3"/>
  <c r="V2410" i="3"/>
  <c r="V2411" i="3"/>
  <c r="V2412" i="3"/>
  <c r="V2413" i="3"/>
  <c r="V2414" i="3"/>
  <c r="V2415" i="3"/>
  <c r="V2416" i="3"/>
  <c r="V2417" i="3"/>
  <c r="V2418" i="3"/>
  <c r="V2419" i="3"/>
  <c r="V2420" i="3"/>
  <c r="V2421" i="3"/>
  <c r="V2422" i="3"/>
  <c r="V2423" i="3"/>
  <c r="V2424" i="3"/>
  <c r="V2425" i="3"/>
  <c r="V2426" i="3"/>
  <c r="V2427" i="3"/>
  <c r="V2428" i="3"/>
  <c r="V2429" i="3"/>
  <c r="V2430" i="3"/>
  <c r="V2431" i="3"/>
  <c r="V2432" i="3"/>
  <c r="V2433" i="3"/>
  <c r="V2434" i="3"/>
  <c r="V2435" i="3"/>
  <c r="V2436" i="3"/>
  <c r="V2437" i="3"/>
  <c r="V2438" i="3"/>
  <c r="V2439" i="3"/>
  <c r="V2440" i="3"/>
  <c r="V2441" i="3"/>
  <c r="V2442" i="3"/>
  <c r="V2443" i="3"/>
  <c r="V2444" i="3"/>
  <c r="V2445" i="3"/>
  <c r="V2446" i="3"/>
  <c r="V2447" i="3"/>
  <c r="V2448" i="3"/>
  <c r="V2449" i="3"/>
  <c r="V2450" i="3"/>
  <c r="V2451" i="3"/>
  <c r="V2452" i="3"/>
  <c r="V2453" i="3"/>
  <c r="V2454" i="3"/>
  <c r="V2455" i="3"/>
  <c r="V2456" i="3"/>
  <c r="V2457" i="3"/>
  <c r="V2458" i="3"/>
  <c r="V2459" i="3"/>
  <c r="V2460" i="3"/>
  <c r="V2461" i="3"/>
  <c r="V2462" i="3"/>
  <c r="V2463" i="3"/>
  <c r="V2464" i="3"/>
  <c r="V2465" i="3"/>
  <c r="V2466" i="3"/>
  <c r="V2467" i="3"/>
  <c r="V2468" i="3"/>
  <c r="V2469" i="3"/>
  <c r="V2470" i="3"/>
  <c r="V2471" i="3"/>
  <c r="V2472" i="3"/>
  <c r="V2473" i="3"/>
  <c r="V2474" i="3"/>
  <c r="V2475" i="3"/>
  <c r="V2476" i="3"/>
  <c r="V2477" i="3"/>
  <c r="V2478" i="3"/>
  <c r="V2479" i="3"/>
  <c r="V2480" i="3"/>
  <c r="V2481" i="3"/>
  <c r="V2482" i="3"/>
  <c r="V2483" i="3"/>
  <c r="V2484" i="3"/>
  <c r="V2485" i="3"/>
  <c r="V2486" i="3"/>
  <c r="V2487" i="3"/>
  <c r="V2488" i="3"/>
  <c r="V2489" i="3"/>
  <c r="V2490" i="3"/>
  <c r="V2491" i="3"/>
  <c r="V2492" i="3"/>
  <c r="V2493" i="3"/>
  <c r="V2494" i="3"/>
  <c r="V2495" i="3"/>
  <c r="V2496" i="3"/>
  <c r="V2497" i="3"/>
  <c r="V2498" i="3"/>
  <c r="V2499" i="3"/>
  <c r="V2500" i="3"/>
  <c r="V2501" i="3"/>
  <c r="V2502" i="3"/>
  <c r="V2503" i="3"/>
  <c r="V2504" i="3"/>
  <c r="V2505" i="3"/>
  <c r="V2506" i="3"/>
  <c r="V2507" i="3"/>
  <c r="V2508" i="3"/>
  <c r="V2509" i="3"/>
  <c r="V2510" i="3"/>
  <c r="V2511" i="3"/>
  <c r="V2512" i="3"/>
  <c r="V2513" i="3"/>
  <c r="V2514" i="3"/>
  <c r="V2515" i="3"/>
  <c r="V2516" i="3"/>
  <c r="V2517" i="3"/>
  <c r="V2518" i="3"/>
  <c r="V2519" i="3"/>
  <c r="V2520" i="3"/>
  <c r="V2521" i="3"/>
  <c r="V2522" i="3"/>
  <c r="V2523" i="3"/>
  <c r="V2524" i="3"/>
  <c r="V2525" i="3"/>
  <c r="V2526" i="3"/>
  <c r="V2527" i="3"/>
  <c r="V2528" i="3"/>
  <c r="V2529" i="3"/>
  <c r="V2530" i="3"/>
  <c r="V2531" i="3"/>
  <c r="V2532" i="3"/>
  <c r="V2533" i="3"/>
  <c r="V2534" i="3"/>
  <c r="V2535" i="3"/>
  <c r="V2536" i="3"/>
  <c r="V2537" i="3"/>
  <c r="V2538" i="3"/>
  <c r="V2539" i="3"/>
  <c r="V2540" i="3"/>
  <c r="V2541" i="3"/>
  <c r="V2542" i="3"/>
  <c r="V2543" i="3"/>
  <c r="V2544" i="3"/>
  <c r="V2545" i="3"/>
  <c r="V2546" i="3"/>
  <c r="V2547" i="3"/>
  <c r="V2548" i="3"/>
  <c r="V2549" i="3"/>
  <c r="V2550" i="3"/>
  <c r="V2551" i="3"/>
  <c r="V2552" i="3"/>
  <c r="V2553" i="3"/>
  <c r="V2554" i="3"/>
  <c r="V2555" i="3"/>
  <c r="V2556" i="3"/>
  <c r="V2557" i="3"/>
  <c r="V2558" i="3"/>
  <c r="V2559" i="3"/>
  <c r="V2560" i="3"/>
  <c r="V2561" i="3"/>
  <c r="V2562" i="3"/>
  <c r="V2563" i="3"/>
  <c r="V2564" i="3"/>
  <c r="V2565" i="3"/>
  <c r="V2566" i="3"/>
  <c r="V2567" i="3"/>
  <c r="V2568" i="3"/>
  <c r="V2569" i="3"/>
  <c r="V2570" i="3"/>
  <c r="V2571" i="3"/>
  <c r="V2572" i="3"/>
  <c r="V2573" i="3"/>
  <c r="V2574" i="3"/>
  <c r="V2575" i="3"/>
  <c r="V2576" i="3"/>
  <c r="V2577" i="3"/>
  <c r="V2578" i="3"/>
  <c r="V2579" i="3"/>
  <c r="V2580" i="3"/>
  <c r="V2581" i="3"/>
  <c r="V2582" i="3"/>
  <c r="V2583" i="3"/>
  <c r="V2584" i="3"/>
  <c r="V2585" i="3"/>
  <c r="V2586" i="3"/>
  <c r="V2587" i="3"/>
  <c r="V2588" i="3"/>
  <c r="V2589" i="3"/>
  <c r="V2590" i="3"/>
  <c r="V2591" i="3"/>
  <c r="V2592" i="3"/>
  <c r="V2593" i="3"/>
  <c r="V2594" i="3"/>
  <c r="V2595" i="3"/>
  <c r="V2596" i="3"/>
  <c r="V2597" i="3"/>
  <c r="V2598" i="3"/>
  <c r="V2599" i="3"/>
  <c r="V2600" i="3"/>
  <c r="V2601" i="3"/>
  <c r="V2602" i="3"/>
  <c r="V2603" i="3"/>
  <c r="V2604" i="3"/>
  <c r="V2605" i="3"/>
  <c r="V2606" i="3"/>
  <c r="V2607" i="3"/>
  <c r="V2608" i="3"/>
  <c r="V2609" i="3"/>
  <c r="V2610" i="3"/>
  <c r="V2611" i="3"/>
  <c r="V2612" i="3"/>
  <c r="V2613" i="3"/>
  <c r="V2614" i="3"/>
  <c r="V2615" i="3"/>
  <c r="V2616" i="3"/>
  <c r="V2617" i="3"/>
  <c r="V2618" i="3"/>
  <c r="V2619" i="3"/>
  <c r="V2620" i="3"/>
  <c r="V2621" i="3"/>
  <c r="V2622" i="3"/>
  <c r="V2623" i="3"/>
  <c r="V2624" i="3"/>
  <c r="V2625" i="3"/>
  <c r="V2626" i="3"/>
  <c r="V2627" i="3"/>
  <c r="V2628" i="3"/>
  <c r="V2629" i="3"/>
  <c r="V2630" i="3"/>
  <c r="V2631" i="3"/>
  <c r="V2632" i="3"/>
  <c r="V2633" i="3"/>
  <c r="V2634" i="3"/>
  <c r="V2635" i="3"/>
  <c r="V2636" i="3"/>
  <c r="V2637" i="3"/>
  <c r="V2638" i="3"/>
  <c r="V2639" i="3"/>
  <c r="V2640" i="3"/>
  <c r="V2641" i="3"/>
  <c r="V2642" i="3"/>
  <c r="V2643" i="3"/>
  <c r="V2644" i="3"/>
  <c r="V2645" i="3"/>
  <c r="V2646" i="3"/>
  <c r="V2647" i="3"/>
  <c r="V2648" i="3"/>
  <c r="V2649" i="3"/>
  <c r="V2650" i="3"/>
  <c r="V2651" i="3"/>
  <c r="V2652" i="3"/>
  <c r="V2653" i="3"/>
  <c r="V2654" i="3"/>
  <c r="V2655" i="3"/>
  <c r="V2656" i="3"/>
  <c r="V2657" i="3"/>
  <c r="V2658" i="3"/>
  <c r="V2659" i="3"/>
  <c r="V2660" i="3"/>
  <c r="V2661" i="3"/>
  <c r="V2662" i="3"/>
  <c r="V2663" i="3"/>
  <c r="V2664" i="3"/>
  <c r="V2665" i="3"/>
  <c r="V2666" i="3"/>
  <c r="V2667" i="3"/>
  <c r="V2668" i="3"/>
  <c r="V2669" i="3"/>
  <c r="V2670" i="3"/>
  <c r="V2671" i="3"/>
  <c r="V2672" i="3"/>
  <c r="V2673" i="3"/>
  <c r="V2674" i="3"/>
  <c r="V2675" i="3"/>
  <c r="V2676" i="3"/>
  <c r="V2677" i="3"/>
  <c r="V2678" i="3"/>
  <c r="V2679" i="3"/>
  <c r="V2680" i="3"/>
  <c r="V2681" i="3"/>
  <c r="V2682" i="3"/>
  <c r="V2683" i="3"/>
  <c r="V2684" i="3"/>
  <c r="V2685" i="3"/>
  <c r="V2686" i="3"/>
  <c r="V2687" i="3"/>
  <c r="V2688" i="3"/>
  <c r="V2689" i="3"/>
  <c r="V2690" i="3"/>
  <c r="V2691" i="3"/>
  <c r="V2692" i="3"/>
  <c r="V2693" i="3"/>
  <c r="V2694" i="3"/>
  <c r="V2695" i="3"/>
  <c r="V2696" i="3"/>
  <c r="V2697" i="3"/>
  <c r="V2698" i="3"/>
  <c r="V2699" i="3"/>
  <c r="V2700" i="3"/>
  <c r="V2701" i="3"/>
  <c r="V2702" i="3"/>
  <c r="V2703" i="3"/>
  <c r="V2704" i="3"/>
  <c r="V2705" i="3"/>
  <c r="V2706" i="3"/>
  <c r="V2707" i="3"/>
  <c r="V2708" i="3"/>
  <c r="V2709" i="3"/>
  <c r="V2710" i="3"/>
  <c r="V2711" i="3"/>
  <c r="V2712" i="3"/>
  <c r="V2713" i="3"/>
  <c r="V2714" i="3"/>
  <c r="V2715" i="3"/>
  <c r="V2716" i="3"/>
  <c r="V2717" i="3"/>
  <c r="V2718" i="3"/>
  <c r="V2719" i="3"/>
  <c r="V2720" i="3"/>
  <c r="V2721" i="3"/>
  <c r="V2722" i="3"/>
  <c r="V2723" i="3"/>
  <c r="V2724" i="3"/>
  <c r="V2725" i="3"/>
  <c r="V2726" i="3"/>
  <c r="V2727" i="3"/>
  <c r="V2728" i="3"/>
  <c r="V2729" i="3"/>
  <c r="V2730" i="3"/>
  <c r="V2731" i="3"/>
  <c r="V2732" i="3"/>
  <c r="V2733" i="3"/>
  <c r="V2734" i="3"/>
  <c r="V2735" i="3"/>
  <c r="V2736" i="3"/>
  <c r="V2737" i="3"/>
  <c r="V2738" i="3"/>
  <c r="V2739" i="3"/>
  <c r="V2740" i="3"/>
  <c r="V2741" i="3"/>
  <c r="V2742" i="3"/>
  <c r="V2743" i="3"/>
  <c r="V2744" i="3"/>
  <c r="V2745" i="3"/>
  <c r="V2746" i="3"/>
  <c r="V2747" i="3"/>
  <c r="V2748" i="3"/>
  <c r="V2749" i="3"/>
  <c r="V2750" i="3"/>
  <c r="V2751" i="3"/>
  <c r="V2752" i="3"/>
  <c r="V2753" i="3"/>
  <c r="V2754" i="3"/>
  <c r="V2755" i="3"/>
  <c r="V2756" i="3"/>
  <c r="V2757" i="3"/>
  <c r="V2758" i="3"/>
  <c r="V2759" i="3"/>
  <c r="V2760" i="3"/>
  <c r="V2761" i="3"/>
  <c r="V2762" i="3"/>
  <c r="V2763" i="3"/>
  <c r="V2764" i="3"/>
  <c r="V2765" i="3"/>
  <c r="V2766" i="3"/>
  <c r="V2767" i="3"/>
  <c r="V2768" i="3"/>
  <c r="V2769" i="3"/>
  <c r="V2770" i="3"/>
  <c r="V2771" i="3"/>
  <c r="V2772" i="3"/>
  <c r="V2773" i="3"/>
  <c r="V2774" i="3"/>
  <c r="V2775" i="3"/>
  <c r="V2776" i="3"/>
  <c r="V2777" i="3"/>
  <c r="V2778" i="3"/>
  <c r="V2779" i="3"/>
  <c r="V2780" i="3"/>
  <c r="V2781" i="3"/>
  <c r="V2782" i="3"/>
  <c r="V2783" i="3"/>
  <c r="V2784" i="3"/>
  <c r="V2785" i="3"/>
  <c r="V2786" i="3"/>
  <c r="V2787" i="3"/>
  <c r="V2788" i="3"/>
  <c r="V2789" i="3"/>
  <c r="V2790" i="3"/>
  <c r="V2791" i="3"/>
  <c r="V2792" i="3"/>
  <c r="V2793" i="3"/>
  <c r="V2794" i="3"/>
  <c r="V2795" i="3"/>
  <c r="V2796" i="3"/>
  <c r="V2797" i="3"/>
  <c r="V2798" i="3"/>
  <c r="V2799" i="3"/>
  <c r="V2800" i="3"/>
  <c r="V2801" i="3"/>
  <c r="V2802" i="3"/>
  <c r="V2803" i="3"/>
  <c r="V2804" i="3"/>
  <c r="V2805" i="3"/>
  <c r="V2806" i="3"/>
  <c r="V2807" i="3"/>
  <c r="V2808" i="3"/>
  <c r="V2809" i="3"/>
  <c r="V2810" i="3"/>
  <c r="V2811" i="3"/>
  <c r="V2812" i="3"/>
  <c r="V2813" i="3"/>
  <c r="V2814" i="3"/>
  <c r="V2815" i="3"/>
  <c r="V2816" i="3"/>
  <c r="V2817" i="3"/>
  <c r="V2818" i="3"/>
  <c r="V2819" i="3"/>
  <c r="V2820" i="3"/>
  <c r="V2821" i="3"/>
  <c r="V2822" i="3"/>
  <c r="V2823" i="3"/>
  <c r="V2824" i="3"/>
  <c r="V2825" i="3"/>
  <c r="V2826" i="3"/>
  <c r="V2827" i="3"/>
  <c r="V2828" i="3"/>
  <c r="V2829" i="3"/>
  <c r="V2830" i="3"/>
  <c r="V2831" i="3"/>
  <c r="V2832" i="3"/>
  <c r="V2833" i="3"/>
  <c r="V2834" i="3"/>
  <c r="V2835" i="3"/>
  <c r="V2836" i="3"/>
  <c r="V2837" i="3"/>
  <c r="V2838" i="3"/>
  <c r="V2839" i="3"/>
  <c r="V2840" i="3"/>
  <c r="V2841" i="3"/>
  <c r="V2842" i="3"/>
  <c r="V2843" i="3"/>
  <c r="V2844" i="3"/>
  <c r="V2845" i="3"/>
  <c r="V2846" i="3"/>
  <c r="V2847" i="3"/>
  <c r="V2848" i="3"/>
  <c r="V2849" i="3"/>
  <c r="V2850" i="3"/>
  <c r="V2851" i="3"/>
  <c r="V2852" i="3"/>
  <c r="V2853" i="3"/>
  <c r="V2854" i="3"/>
  <c r="V2855" i="3"/>
  <c r="V2856" i="3"/>
  <c r="V2857" i="3"/>
  <c r="V2858" i="3"/>
  <c r="V2859" i="3"/>
  <c r="V2860" i="3"/>
  <c r="V2861" i="3"/>
  <c r="V2862" i="3"/>
  <c r="V2863" i="3"/>
  <c r="V2864" i="3"/>
  <c r="V2865" i="3"/>
  <c r="V2866" i="3"/>
  <c r="V2867" i="3"/>
  <c r="V2868" i="3"/>
  <c r="V2869" i="3"/>
  <c r="V2870" i="3"/>
  <c r="V2871" i="3"/>
  <c r="V2872" i="3"/>
  <c r="V2873" i="3"/>
  <c r="V2874" i="3"/>
  <c r="V2875" i="3"/>
  <c r="V2876" i="3"/>
  <c r="V2877" i="3"/>
  <c r="V2878" i="3"/>
  <c r="V2879" i="3"/>
  <c r="V2880" i="3"/>
  <c r="V2881" i="3"/>
  <c r="V2882" i="3"/>
  <c r="V2883" i="3"/>
  <c r="V2884" i="3"/>
  <c r="V2885" i="3"/>
  <c r="V2886" i="3"/>
  <c r="V2887" i="3"/>
  <c r="V2888" i="3"/>
  <c r="V2889" i="3"/>
  <c r="V2890" i="3"/>
  <c r="V2891" i="3"/>
  <c r="V2892" i="3"/>
  <c r="V2893" i="3"/>
  <c r="V2894" i="3"/>
  <c r="V2895" i="3"/>
  <c r="V2896" i="3"/>
  <c r="V2897" i="3"/>
  <c r="V2898" i="3"/>
  <c r="V2899" i="3"/>
  <c r="V2900" i="3"/>
  <c r="V2901" i="3"/>
  <c r="V2902" i="3"/>
  <c r="V2903" i="3"/>
  <c r="V2904" i="3"/>
  <c r="V2905" i="3"/>
  <c r="V2906" i="3"/>
  <c r="V2907" i="3"/>
  <c r="V2908" i="3"/>
  <c r="V2909" i="3"/>
  <c r="V2910" i="3"/>
  <c r="V2911" i="3"/>
  <c r="V2912" i="3"/>
  <c r="V2913" i="3"/>
  <c r="V2914" i="3"/>
  <c r="V2915" i="3"/>
  <c r="V2916" i="3"/>
  <c r="V2917" i="3"/>
  <c r="V2918" i="3"/>
  <c r="V2919" i="3"/>
  <c r="V2920" i="3"/>
  <c r="V2921" i="3"/>
  <c r="V2922" i="3"/>
  <c r="V2923" i="3"/>
  <c r="V2924" i="3"/>
  <c r="V2925" i="3"/>
  <c r="V2926" i="3"/>
  <c r="V2927" i="3"/>
  <c r="V2928" i="3"/>
  <c r="V2929" i="3"/>
  <c r="V2930" i="3"/>
  <c r="V2931" i="3"/>
  <c r="V2932" i="3"/>
  <c r="V2933" i="3"/>
  <c r="V2934" i="3"/>
  <c r="V2935" i="3"/>
  <c r="V2936" i="3"/>
  <c r="V2937" i="3"/>
  <c r="V2938" i="3"/>
  <c r="V2939" i="3"/>
  <c r="V2940" i="3"/>
  <c r="V2941" i="3"/>
  <c r="V2942" i="3"/>
  <c r="V2943" i="3"/>
  <c r="V2944" i="3"/>
  <c r="V2945" i="3"/>
  <c r="V2946" i="3"/>
  <c r="V2947" i="3"/>
  <c r="V2948" i="3"/>
  <c r="V2949" i="3"/>
  <c r="V2950" i="3"/>
  <c r="V2951" i="3"/>
  <c r="V2952" i="3"/>
  <c r="V2953" i="3"/>
  <c r="V2954" i="3"/>
  <c r="V2955" i="3"/>
  <c r="V2956" i="3"/>
  <c r="V2957" i="3"/>
  <c r="V2958" i="3"/>
  <c r="V2959" i="3"/>
  <c r="V2960" i="3"/>
  <c r="V2961" i="3"/>
  <c r="V2962" i="3"/>
  <c r="V2963" i="3"/>
  <c r="V2964" i="3"/>
  <c r="V2965" i="3"/>
  <c r="V2966" i="3"/>
  <c r="V2967" i="3"/>
  <c r="V2968" i="3"/>
  <c r="V2969" i="3"/>
  <c r="V2970" i="3"/>
  <c r="V2971" i="3"/>
  <c r="V2972" i="3"/>
  <c r="V2973" i="3"/>
  <c r="V2974" i="3"/>
  <c r="V2975" i="3"/>
  <c r="V2976" i="3"/>
  <c r="V2977" i="3"/>
  <c r="V2978" i="3"/>
  <c r="V2979" i="3"/>
  <c r="V2980" i="3"/>
  <c r="V2981" i="3"/>
  <c r="V2982" i="3"/>
  <c r="V2983" i="3"/>
  <c r="V2984" i="3"/>
  <c r="V2985" i="3"/>
  <c r="V2986" i="3"/>
  <c r="V2987" i="3"/>
  <c r="V2988" i="3"/>
  <c r="V2989" i="3"/>
  <c r="V2990" i="3"/>
  <c r="V2991" i="3"/>
  <c r="V2992" i="3"/>
  <c r="V2993" i="3"/>
  <c r="V2994" i="3"/>
  <c r="V2995" i="3"/>
  <c r="V2996" i="3"/>
  <c r="V2997" i="3"/>
  <c r="V2998" i="3"/>
  <c r="V2999" i="3"/>
  <c r="V3000" i="3"/>
  <c r="V3001" i="3"/>
  <c r="V3002" i="3"/>
  <c r="V3003" i="3"/>
  <c r="V3004" i="3"/>
  <c r="V3005" i="3"/>
  <c r="V3006" i="3"/>
  <c r="V3007" i="3"/>
  <c r="V3008" i="3"/>
  <c r="V3009" i="3"/>
  <c r="V3010" i="3"/>
  <c r="V3011" i="3"/>
  <c r="V3012" i="3"/>
  <c r="V3013" i="3"/>
  <c r="V3014" i="3"/>
  <c r="V3015" i="3"/>
  <c r="V3016" i="3"/>
  <c r="V3017" i="3"/>
  <c r="V3018" i="3"/>
  <c r="V3019" i="3"/>
  <c r="V3020" i="3"/>
  <c r="V3021" i="3"/>
  <c r="V3022" i="3"/>
  <c r="V3023" i="3"/>
  <c r="V3024" i="3"/>
  <c r="V3025" i="3"/>
  <c r="V3026" i="3"/>
  <c r="V3027" i="3"/>
  <c r="V3028" i="3"/>
  <c r="V3029" i="3"/>
  <c r="V3030" i="3"/>
  <c r="V3031" i="3"/>
  <c r="V3032" i="3"/>
  <c r="V3033" i="3"/>
  <c r="V3034" i="3"/>
  <c r="V3035" i="3"/>
  <c r="V3036" i="3"/>
  <c r="V3037" i="3"/>
  <c r="V3038" i="3"/>
  <c r="V3039" i="3"/>
  <c r="V3040" i="3"/>
  <c r="V3041" i="3"/>
  <c r="V3042" i="3"/>
  <c r="V3043" i="3"/>
  <c r="V3044" i="3"/>
  <c r="V3045" i="3"/>
  <c r="V3046" i="3"/>
  <c r="V3047" i="3"/>
  <c r="V3048" i="3"/>
  <c r="V3049" i="3"/>
  <c r="V3050" i="3"/>
  <c r="V3051" i="3"/>
  <c r="V3052" i="3"/>
  <c r="V3053" i="3"/>
  <c r="V3054" i="3"/>
  <c r="V3055" i="3"/>
  <c r="V3056" i="3"/>
  <c r="V3057" i="3"/>
  <c r="V3058" i="3"/>
  <c r="V3059" i="3"/>
  <c r="V3060" i="3"/>
  <c r="V3061" i="3"/>
  <c r="V3062" i="3"/>
  <c r="V3063" i="3"/>
  <c r="V3064" i="3"/>
  <c r="V3065" i="3"/>
  <c r="V3066" i="3"/>
  <c r="V3067" i="3"/>
  <c r="V3068" i="3"/>
  <c r="V3069" i="3"/>
  <c r="V3070" i="3"/>
  <c r="V3071" i="3"/>
  <c r="V3072" i="3"/>
  <c r="V3073" i="3"/>
  <c r="V3074" i="3"/>
  <c r="V3075" i="3"/>
  <c r="V3076" i="3"/>
  <c r="V3077" i="3"/>
  <c r="V3078" i="3"/>
  <c r="V3079" i="3"/>
  <c r="V3080" i="3"/>
  <c r="V3081" i="3"/>
  <c r="V3082" i="3"/>
  <c r="V3083" i="3"/>
  <c r="V3084" i="3"/>
  <c r="V3085" i="3"/>
  <c r="V3086" i="3"/>
  <c r="V3087" i="3"/>
  <c r="V3088" i="3"/>
  <c r="V3089" i="3"/>
  <c r="V3090" i="3"/>
  <c r="V3091" i="3"/>
  <c r="V3092" i="3"/>
  <c r="V3093" i="3"/>
  <c r="V3094" i="3"/>
  <c r="V3095" i="3"/>
  <c r="V3096" i="3"/>
  <c r="V3097" i="3"/>
  <c r="V3098" i="3"/>
  <c r="V3099" i="3"/>
  <c r="V3100" i="3"/>
  <c r="V3101" i="3"/>
  <c r="V3102" i="3"/>
  <c r="V3103" i="3"/>
  <c r="V3104" i="3"/>
  <c r="V3105" i="3"/>
  <c r="V3106" i="3"/>
  <c r="V3107" i="3"/>
  <c r="V3108" i="3"/>
  <c r="V3109" i="3"/>
  <c r="V3110" i="3"/>
  <c r="V3111" i="3"/>
  <c r="V3112" i="3"/>
  <c r="V3113" i="3"/>
  <c r="V3114" i="3"/>
  <c r="V3115" i="3"/>
  <c r="V3116" i="3"/>
  <c r="V3117" i="3"/>
  <c r="V3118" i="3"/>
  <c r="V3119" i="3"/>
  <c r="V3120" i="3"/>
  <c r="V3121" i="3"/>
  <c r="V3122" i="3"/>
  <c r="V3123" i="3"/>
  <c r="V3124" i="3"/>
  <c r="V3125" i="3"/>
  <c r="V3126" i="3"/>
  <c r="V3127" i="3"/>
  <c r="V3128" i="3"/>
  <c r="V3129" i="3"/>
  <c r="V3130" i="3"/>
  <c r="V3131" i="3"/>
  <c r="V3132" i="3"/>
  <c r="V3133" i="3"/>
  <c r="V3134" i="3"/>
  <c r="V3135" i="3"/>
  <c r="V3136" i="3"/>
  <c r="V3137" i="3"/>
  <c r="V3138" i="3"/>
  <c r="V3139" i="3"/>
  <c r="V3140" i="3"/>
  <c r="V3141" i="3"/>
  <c r="V3142" i="3"/>
  <c r="V3143" i="3"/>
  <c r="V3144" i="3"/>
  <c r="V3145" i="3"/>
  <c r="V3146" i="3"/>
  <c r="V3147" i="3"/>
  <c r="V3148" i="3"/>
  <c r="V3149" i="3"/>
  <c r="V3150" i="3"/>
  <c r="V3151" i="3"/>
  <c r="V3152" i="3"/>
  <c r="V3153" i="3"/>
  <c r="V3154" i="3"/>
  <c r="V3155" i="3"/>
  <c r="V3156" i="3"/>
  <c r="V3157" i="3"/>
  <c r="V3158" i="3"/>
  <c r="V3159" i="3"/>
  <c r="V3160" i="3"/>
  <c r="V3161" i="3"/>
  <c r="V3162" i="3"/>
  <c r="V3163" i="3"/>
  <c r="V3164" i="3"/>
  <c r="V3165" i="3"/>
  <c r="V3166" i="3"/>
  <c r="V3167" i="3"/>
  <c r="V3168" i="3"/>
  <c r="V3169" i="3"/>
  <c r="V3170" i="3"/>
  <c r="V3171" i="3"/>
  <c r="V3172" i="3"/>
  <c r="V3173" i="3"/>
  <c r="V3174" i="3"/>
  <c r="V3175" i="3"/>
  <c r="V3176" i="3"/>
  <c r="V3177" i="3"/>
  <c r="V3178" i="3"/>
  <c r="V3179" i="3"/>
  <c r="V3180" i="3"/>
  <c r="V3181" i="3"/>
  <c r="V3182" i="3"/>
  <c r="V3183" i="3"/>
  <c r="V3184" i="3"/>
  <c r="V3185" i="3"/>
  <c r="V3186" i="3"/>
  <c r="V3187" i="3"/>
  <c r="V3188" i="3"/>
  <c r="V3189" i="3"/>
  <c r="V3190" i="3"/>
  <c r="V3191" i="3"/>
  <c r="V3192" i="3"/>
  <c r="V3193" i="3"/>
  <c r="V3194" i="3"/>
  <c r="V3195" i="3"/>
  <c r="V3196" i="3"/>
  <c r="V3197" i="3"/>
  <c r="V3198" i="3"/>
  <c r="V3199" i="3"/>
  <c r="V3200" i="3"/>
  <c r="V3201" i="3"/>
  <c r="V3202" i="3"/>
  <c r="V3203" i="3"/>
  <c r="V3204" i="3"/>
  <c r="V3205" i="3"/>
  <c r="V3206" i="3"/>
  <c r="V3207" i="3"/>
  <c r="V3208" i="3"/>
  <c r="V3209" i="3"/>
  <c r="V3210" i="3"/>
  <c r="V3211" i="3"/>
  <c r="V3212" i="3"/>
  <c r="V3213" i="3"/>
  <c r="V3214" i="3"/>
  <c r="V3215" i="3"/>
  <c r="V3216" i="3"/>
  <c r="V3217" i="3"/>
  <c r="V3218" i="3"/>
  <c r="V3219" i="3"/>
  <c r="V3220" i="3"/>
  <c r="V3221" i="3"/>
  <c r="V3222" i="3"/>
  <c r="V3223" i="3"/>
  <c r="V3224" i="3"/>
  <c r="V3225" i="3"/>
  <c r="V3226" i="3"/>
  <c r="V3227" i="3"/>
  <c r="V3228" i="3"/>
  <c r="V3229" i="3"/>
  <c r="V3230" i="3"/>
  <c r="V3231" i="3"/>
  <c r="V3232" i="3"/>
  <c r="V3233" i="3"/>
  <c r="V3234" i="3"/>
  <c r="V3235" i="3"/>
  <c r="V3236" i="3"/>
  <c r="V3237" i="3"/>
  <c r="V3238" i="3"/>
  <c r="V3239" i="3"/>
  <c r="V3240" i="3"/>
  <c r="V3241" i="3"/>
  <c r="V3242" i="3"/>
  <c r="V3243" i="3"/>
  <c r="V3244" i="3"/>
  <c r="V3245" i="3"/>
  <c r="V3246" i="3"/>
  <c r="V3247" i="3"/>
  <c r="V3248" i="3"/>
  <c r="V3249" i="3"/>
  <c r="V3250" i="3"/>
  <c r="V3251" i="3"/>
  <c r="V3252" i="3"/>
  <c r="V3253" i="3"/>
  <c r="V3254" i="3"/>
  <c r="V3255" i="3"/>
  <c r="V3256" i="3"/>
  <c r="V3257" i="3"/>
  <c r="V3258" i="3"/>
  <c r="V3259" i="3"/>
  <c r="V3260" i="3"/>
  <c r="V3261" i="3"/>
  <c r="V3262" i="3"/>
  <c r="V3263" i="3"/>
  <c r="V3264" i="3"/>
  <c r="V3265" i="3"/>
  <c r="V3266" i="3"/>
  <c r="V3267" i="3"/>
  <c r="V3268" i="3"/>
  <c r="V3269" i="3"/>
  <c r="V3270" i="3"/>
  <c r="V3271" i="3"/>
  <c r="V3272" i="3"/>
  <c r="V3273" i="3"/>
  <c r="V3274" i="3"/>
  <c r="V3275" i="3"/>
  <c r="V3276" i="3"/>
  <c r="V3277" i="3"/>
  <c r="V3278" i="3"/>
  <c r="V3279" i="3"/>
  <c r="V3280" i="3"/>
  <c r="V3281" i="3"/>
  <c r="V3282" i="3"/>
  <c r="V3283" i="3"/>
  <c r="V3284" i="3"/>
  <c r="V3285" i="3"/>
  <c r="V3286" i="3"/>
  <c r="V3287" i="3"/>
  <c r="V3288" i="3"/>
  <c r="V3289" i="3"/>
  <c r="V3290" i="3"/>
  <c r="V3291" i="3"/>
  <c r="V3292" i="3"/>
  <c r="V3293" i="3"/>
  <c r="V3294" i="3"/>
  <c r="V3295" i="3"/>
  <c r="V3296" i="3"/>
  <c r="V3297" i="3"/>
  <c r="V3298" i="3"/>
  <c r="V3299" i="3"/>
  <c r="V3300" i="3"/>
  <c r="V3301" i="3"/>
  <c r="V3302" i="3"/>
  <c r="V3303" i="3"/>
  <c r="V3304" i="3"/>
  <c r="V3305" i="3"/>
  <c r="V3306" i="3"/>
  <c r="V3307" i="3"/>
  <c r="V3308" i="3"/>
  <c r="V3309" i="3"/>
  <c r="V3310" i="3"/>
  <c r="V3311" i="3"/>
  <c r="V3312" i="3"/>
  <c r="V3313" i="3"/>
  <c r="V3314" i="3"/>
  <c r="V3315" i="3"/>
  <c r="V3316" i="3"/>
  <c r="V3317" i="3"/>
  <c r="V3318" i="3"/>
  <c r="V3319" i="3"/>
  <c r="V3320" i="3"/>
  <c r="V3321" i="3"/>
  <c r="V3322" i="3"/>
  <c r="V3323" i="3"/>
  <c r="V3324" i="3"/>
  <c r="V3325" i="3"/>
  <c r="V3326" i="3"/>
  <c r="V3327" i="3"/>
  <c r="V3328" i="3"/>
  <c r="V3329" i="3"/>
  <c r="V3330" i="3"/>
  <c r="V3331" i="3"/>
  <c r="V3332" i="3"/>
  <c r="V3333" i="3"/>
  <c r="V3334" i="3"/>
  <c r="V3335" i="3"/>
  <c r="V3336" i="3"/>
  <c r="V3337" i="3"/>
  <c r="V3338" i="3"/>
  <c r="V3339" i="3"/>
  <c r="V3340" i="3"/>
  <c r="V3341" i="3"/>
  <c r="V3342" i="3"/>
  <c r="V3343" i="3"/>
  <c r="V3344" i="3"/>
  <c r="V3345" i="3"/>
  <c r="V3346" i="3"/>
  <c r="V3347" i="3"/>
  <c r="V3348" i="3"/>
  <c r="V3349" i="3"/>
  <c r="V3350" i="3"/>
  <c r="V3351" i="3"/>
  <c r="V3352" i="3"/>
  <c r="V3353" i="3"/>
  <c r="V3354" i="3"/>
  <c r="V3355" i="3"/>
  <c r="V3356" i="3"/>
  <c r="V3357" i="3"/>
  <c r="V3358" i="3"/>
  <c r="V3359" i="3"/>
  <c r="V3360" i="3"/>
  <c r="V3361" i="3"/>
  <c r="V3362" i="3"/>
  <c r="V3363" i="3"/>
  <c r="V3364" i="3"/>
  <c r="V3365" i="3"/>
  <c r="V3366" i="3"/>
  <c r="V3367" i="3"/>
  <c r="V3368" i="3"/>
  <c r="V3369" i="3"/>
  <c r="V3370" i="3"/>
  <c r="V3371" i="3"/>
  <c r="V3372" i="3"/>
  <c r="V3373" i="3"/>
  <c r="V3374" i="3"/>
  <c r="V3375" i="3"/>
  <c r="V3376" i="3"/>
  <c r="V3377" i="3"/>
  <c r="V3378" i="3"/>
  <c r="V3379" i="3"/>
  <c r="V3380" i="3"/>
  <c r="V3381" i="3"/>
  <c r="V3382" i="3"/>
  <c r="V3383" i="3"/>
  <c r="V3384" i="3"/>
  <c r="V3385" i="3"/>
  <c r="V3386" i="3"/>
  <c r="V3387" i="3"/>
  <c r="V3388" i="3"/>
  <c r="V3389" i="3"/>
  <c r="V3390" i="3"/>
  <c r="V3391" i="3"/>
  <c r="V3392" i="3"/>
  <c r="V3393" i="3"/>
  <c r="V3394" i="3"/>
  <c r="V3395" i="3"/>
  <c r="V3396" i="3"/>
  <c r="V3397" i="3"/>
  <c r="V3398" i="3"/>
  <c r="V3399" i="3"/>
  <c r="V3400" i="3"/>
  <c r="V3401" i="3"/>
  <c r="V3402" i="3"/>
  <c r="V3403" i="3"/>
  <c r="V3404" i="3"/>
  <c r="V3405" i="3"/>
  <c r="V3406" i="3"/>
  <c r="V3407" i="3"/>
  <c r="V3408" i="3"/>
  <c r="V3409" i="3"/>
  <c r="V3410" i="3"/>
  <c r="V3411" i="3"/>
  <c r="V3412" i="3"/>
  <c r="V3413" i="3"/>
  <c r="V3414" i="3"/>
  <c r="V3415" i="3"/>
  <c r="V3416" i="3"/>
  <c r="V3417" i="3"/>
  <c r="V3418" i="3"/>
  <c r="V3419" i="3"/>
  <c r="V3420" i="3"/>
  <c r="V3421" i="3"/>
  <c r="V3422" i="3"/>
  <c r="V3423" i="3"/>
  <c r="V3424" i="3"/>
  <c r="V3425" i="3"/>
  <c r="V3426" i="3"/>
  <c r="V3427" i="3"/>
  <c r="V3428" i="3"/>
  <c r="V3429" i="3"/>
  <c r="V3430" i="3"/>
  <c r="V3431" i="3"/>
  <c r="V3432" i="3"/>
  <c r="V3433" i="3"/>
  <c r="V3434" i="3"/>
  <c r="V3435" i="3"/>
  <c r="V3436" i="3"/>
  <c r="V3437" i="3"/>
  <c r="V3438" i="3"/>
  <c r="V3439" i="3"/>
  <c r="V3440" i="3"/>
  <c r="V3441" i="3"/>
  <c r="V3442" i="3"/>
  <c r="V3443" i="3"/>
  <c r="V3444" i="3"/>
  <c r="V3445" i="3"/>
  <c r="V3446" i="3"/>
  <c r="V3447" i="3"/>
  <c r="V3448" i="3"/>
  <c r="V3449" i="3"/>
  <c r="V3450" i="3"/>
  <c r="V3451" i="3"/>
  <c r="V3452" i="3"/>
  <c r="V3453" i="3"/>
  <c r="V3454" i="3"/>
  <c r="V3455" i="3"/>
  <c r="V3456" i="3"/>
  <c r="V3457" i="3"/>
  <c r="V3458" i="3"/>
  <c r="V3459" i="3"/>
  <c r="V3460" i="3"/>
  <c r="V3461" i="3"/>
  <c r="V3462" i="3"/>
  <c r="V3463" i="3"/>
  <c r="V3464" i="3"/>
  <c r="V3465" i="3"/>
  <c r="V3466" i="3"/>
  <c r="V3467" i="3"/>
  <c r="V3468" i="3"/>
  <c r="V3469" i="3"/>
  <c r="V3470" i="3"/>
  <c r="V3471" i="3"/>
  <c r="V3472" i="3"/>
  <c r="V3473" i="3"/>
  <c r="V3474" i="3"/>
  <c r="V3475" i="3"/>
  <c r="V3476" i="3"/>
  <c r="V3477" i="3"/>
  <c r="V3478" i="3"/>
  <c r="V3479" i="3"/>
  <c r="V3480" i="3"/>
  <c r="V3481" i="3"/>
  <c r="V3482" i="3"/>
  <c r="V3483" i="3"/>
  <c r="V3484" i="3"/>
  <c r="V3485" i="3"/>
  <c r="V3486" i="3"/>
  <c r="V3487" i="3"/>
  <c r="V3488" i="3"/>
  <c r="V3489" i="3"/>
  <c r="V3490" i="3"/>
  <c r="V3491" i="3"/>
  <c r="V3492" i="3"/>
  <c r="V3493" i="3"/>
  <c r="V3494" i="3"/>
  <c r="V3495" i="3"/>
  <c r="V3496" i="3"/>
  <c r="V3497" i="3"/>
  <c r="V3498" i="3"/>
  <c r="V3499" i="3"/>
  <c r="V3500" i="3"/>
  <c r="V3501" i="3"/>
  <c r="V3502" i="3"/>
  <c r="V3503" i="3"/>
  <c r="V3504" i="3"/>
  <c r="V3505" i="3"/>
  <c r="V3506" i="3"/>
  <c r="V3507" i="3"/>
  <c r="V3508" i="3"/>
  <c r="V3509" i="3"/>
  <c r="V3510" i="3"/>
  <c r="V3511" i="3"/>
  <c r="V3512" i="3"/>
  <c r="V3513" i="3"/>
  <c r="V3514" i="3"/>
  <c r="V3515" i="3"/>
  <c r="V3516" i="3"/>
  <c r="V3517" i="3"/>
  <c r="V3518" i="3"/>
  <c r="V3519" i="3"/>
  <c r="V3520" i="3"/>
  <c r="V3521" i="3"/>
  <c r="V3522" i="3"/>
  <c r="V3523" i="3"/>
  <c r="V3524" i="3"/>
  <c r="V3525" i="3"/>
  <c r="V3526" i="3"/>
  <c r="V3527" i="3"/>
  <c r="V3528" i="3"/>
  <c r="V3529" i="3"/>
  <c r="V3530" i="3"/>
  <c r="V3531" i="3"/>
  <c r="V3532" i="3"/>
  <c r="V3533" i="3"/>
  <c r="V3534" i="3"/>
  <c r="V3535" i="3"/>
  <c r="V3536" i="3"/>
  <c r="V3537" i="3"/>
  <c r="V3538" i="3"/>
  <c r="V3539" i="3"/>
  <c r="V3540" i="3"/>
  <c r="V3541" i="3"/>
  <c r="V3542" i="3"/>
  <c r="V3543" i="3"/>
  <c r="V3544" i="3"/>
  <c r="V3545" i="3"/>
  <c r="V3546" i="3"/>
  <c r="V3547" i="3"/>
  <c r="V3548" i="3"/>
  <c r="V3549" i="3"/>
  <c r="V3550" i="3"/>
  <c r="V3551" i="3"/>
  <c r="V3552" i="3"/>
  <c r="V3553" i="3"/>
  <c r="V3554" i="3"/>
  <c r="V3555" i="3"/>
  <c r="V3556" i="3"/>
  <c r="V3557" i="3"/>
  <c r="V3558" i="3"/>
  <c r="V3559" i="3"/>
  <c r="V3560" i="3"/>
  <c r="V3561" i="3"/>
  <c r="V3562" i="3"/>
  <c r="V3563" i="3"/>
  <c r="V3564" i="3"/>
  <c r="V3565" i="3"/>
  <c r="V3566" i="3"/>
  <c r="V3567" i="3"/>
  <c r="V3568" i="3"/>
  <c r="V3569" i="3"/>
  <c r="V3570" i="3"/>
  <c r="V3571" i="3"/>
  <c r="V3572" i="3"/>
  <c r="V3573" i="3"/>
  <c r="V3574" i="3"/>
  <c r="V3575" i="3"/>
  <c r="V3576" i="3"/>
  <c r="V3577" i="3"/>
  <c r="V3578" i="3"/>
  <c r="V3579" i="3"/>
  <c r="V3580" i="3"/>
  <c r="V3581" i="3"/>
  <c r="V3582" i="3"/>
  <c r="V3583" i="3"/>
  <c r="V3584" i="3"/>
  <c r="V3585" i="3"/>
  <c r="V3586" i="3"/>
  <c r="V3587" i="3"/>
  <c r="V3588" i="3"/>
  <c r="V3589" i="3"/>
  <c r="V3590" i="3"/>
  <c r="V3591" i="3"/>
  <c r="V3592" i="3"/>
  <c r="V3593" i="3"/>
  <c r="V3594" i="3"/>
  <c r="V3595" i="3"/>
  <c r="V3596" i="3"/>
  <c r="V3597" i="3"/>
  <c r="V3598" i="3"/>
  <c r="V3599" i="3"/>
  <c r="V3600" i="3"/>
  <c r="V3601" i="3"/>
  <c r="V3602" i="3"/>
  <c r="V3603" i="3"/>
  <c r="V3604" i="3"/>
  <c r="V3605" i="3"/>
  <c r="V3606" i="3"/>
  <c r="V3607" i="3"/>
  <c r="V3608" i="3"/>
  <c r="V3609" i="3"/>
  <c r="V3610" i="3"/>
  <c r="V3611" i="3"/>
  <c r="V3612" i="3"/>
  <c r="V3613" i="3"/>
  <c r="V3614" i="3"/>
  <c r="V3615" i="3"/>
  <c r="V3616" i="3"/>
  <c r="V3617" i="3"/>
  <c r="V3618" i="3"/>
  <c r="V3619" i="3"/>
  <c r="V3620" i="3"/>
  <c r="V3621" i="3"/>
  <c r="V3622" i="3"/>
  <c r="V3623" i="3"/>
  <c r="V3624" i="3"/>
  <c r="V3625" i="3"/>
  <c r="V3626" i="3"/>
  <c r="V3627" i="3"/>
  <c r="V3628" i="3"/>
  <c r="V3629" i="3"/>
  <c r="V3630" i="3"/>
  <c r="V3631" i="3"/>
  <c r="V3632" i="3"/>
  <c r="V3633" i="3"/>
  <c r="V3634" i="3"/>
  <c r="V3635" i="3"/>
  <c r="V3636" i="3"/>
  <c r="V3637" i="3"/>
  <c r="V3638" i="3"/>
  <c r="V3639" i="3"/>
  <c r="V3640" i="3"/>
  <c r="V3641" i="3"/>
  <c r="V3642" i="3"/>
  <c r="V3643" i="3"/>
  <c r="V3644" i="3"/>
  <c r="V3645" i="3"/>
  <c r="V3646" i="3"/>
  <c r="V3647" i="3"/>
  <c r="V3648" i="3"/>
  <c r="V3649" i="3"/>
  <c r="V3650" i="3"/>
  <c r="V3651" i="3"/>
  <c r="V3652" i="3"/>
  <c r="V3653" i="3"/>
  <c r="V3654" i="3"/>
  <c r="V3655" i="3"/>
  <c r="V3656" i="3"/>
  <c r="V3657" i="3"/>
  <c r="V3658" i="3"/>
  <c r="V3659" i="3"/>
  <c r="V3660" i="3"/>
  <c r="V3661" i="3"/>
  <c r="V3662" i="3"/>
  <c r="V3663" i="3"/>
  <c r="V3664" i="3"/>
  <c r="V3665" i="3"/>
  <c r="V3666" i="3"/>
  <c r="V3667" i="3"/>
  <c r="V3668" i="3"/>
  <c r="V3669" i="3"/>
  <c r="V3670" i="3"/>
  <c r="V3671" i="3"/>
  <c r="V3672" i="3"/>
  <c r="V3673" i="3"/>
  <c r="V3674" i="3"/>
  <c r="V3675" i="3"/>
  <c r="V3676" i="3"/>
  <c r="V3677" i="3"/>
  <c r="V3678" i="3"/>
  <c r="V3679" i="3"/>
  <c r="V3680" i="3"/>
  <c r="V3681" i="3"/>
  <c r="V3682" i="3"/>
  <c r="V3683" i="3"/>
  <c r="V3684" i="3"/>
  <c r="V3685" i="3"/>
  <c r="V3686" i="3"/>
  <c r="V3687" i="3"/>
  <c r="V3688" i="3"/>
  <c r="V3689" i="3"/>
  <c r="V3690" i="3"/>
  <c r="V3691" i="3"/>
  <c r="V3692" i="3"/>
  <c r="V3693" i="3"/>
  <c r="V3694" i="3"/>
  <c r="V3695" i="3"/>
  <c r="V3696" i="3"/>
  <c r="V3697" i="3"/>
  <c r="V3698" i="3"/>
  <c r="V3699" i="3"/>
  <c r="V3700" i="3"/>
  <c r="V3701" i="3"/>
  <c r="V3702" i="3"/>
  <c r="V3703" i="3"/>
  <c r="V3704" i="3"/>
  <c r="V3705" i="3"/>
  <c r="V3706" i="3"/>
  <c r="V3707" i="3"/>
  <c r="V3708" i="3"/>
  <c r="V3709" i="3"/>
  <c r="V3710" i="3"/>
  <c r="V3711" i="3"/>
  <c r="V3712" i="3"/>
  <c r="V3713" i="3"/>
  <c r="V3714" i="3"/>
  <c r="V3715" i="3"/>
  <c r="V3716" i="3"/>
  <c r="V3717" i="3"/>
  <c r="V3718" i="3"/>
  <c r="V3719" i="3"/>
  <c r="V3720" i="3"/>
  <c r="V3721" i="3"/>
  <c r="V3722" i="3"/>
  <c r="V3723" i="3"/>
  <c r="V3724" i="3"/>
  <c r="V3725" i="3"/>
  <c r="V3726" i="3"/>
  <c r="V3727" i="3"/>
  <c r="V3728" i="3"/>
  <c r="V3729" i="3"/>
  <c r="V3730" i="3"/>
  <c r="V3731" i="3"/>
  <c r="V3732" i="3"/>
  <c r="V3733" i="3"/>
  <c r="V3734" i="3"/>
  <c r="V3735" i="3"/>
  <c r="V3736" i="3"/>
  <c r="V3737" i="3"/>
  <c r="V3738" i="3"/>
  <c r="V3739" i="3"/>
  <c r="V3740" i="3"/>
  <c r="V3741" i="3"/>
  <c r="V3742" i="3"/>
  <c r="V3743" i="3"/>
  <c r="V3744" i="3"/>
  <c r="V3745" i="3"/>
  <c r="V3746" i="3"/>
  <c r="V3747" i="3"/>
  <c r="V3748" i="3"/>
  <c r="V3749" i="3"/>
  <c r="V3750" i="3"/>
  <c r="V3751" i="3"/>
  <c r="V3752" i="3"/>
  <c r="V3753" i="3"/>
  <c r="V3754" i="3"/>
  <c r="V3755" i="3"/>
  <c r="V3756" i="3"/>
  <c r="V3757" i="3"/>
  <c r="V3758" i="3"/>
  <c r="V3759" i="3"/>
  <c r="V3760" i="3"/>
  <c r="V3761" i="3"/>
  <c r="V3762" i="3"/>
  <c r="V3763" i="3"/>
  <c r="V3764" i="3"/>
  <c r="V3765" i="3"/>
  <c r="V3766" i="3"/>
  <c r="V3767" i="3"/>
  <c r="V3768" i="3"/>
  <c r="V3769" i="3"/>
  <c r="V3770" i="3"/>
  <c r="V3771" i="3"/>
  <c r="V3772" i="3"/>
  <c r="V3773" i="3"/>
  <c r="V3774" i="3"/>
  <c r="V3775" i="3"/>
  <c r="V3776" i="3"/>
  <c r="V3777" i="3"/>
  <c r="V3778" i="3"/>
  <c r="V3779" i="3"/>
  <c r="V3780" i="3"/>
  <c r="V3781" i="3"/>
  <c r="V3782" i="3"/>
  <c r="V3783" i="3"/>
  <c r="V3784" i="3"/>
  <c r="V3785" i="3"/>
  <c r="V3786" i="3"/>
  <c r="V3787" i="3"/>
  <c r="V3788" i="3"/>
  <c r="V3789" i="3"/>
  <c r="V3790" i="3"/>
  <c r="V3791" i="3"/>
  <c r="V3792" i="3"/>
  <c r="V3793" i="3"/>
  <c r="V3794" i="3"/>
  <c r="V3795" i="3"/>
  <c r="V3796" i="3"/>
  <c r="V3797" i="3"/>
  <c r="V3798" i="3"/>
  <c r="V3799" i="3"/>
  <c r="V3800" i="3"/>
  <c r="V3801" i="3"/>
  <c r="V3802" i="3"/>
  <c r="V3803" i="3"/>
  <c r="V3804" i="3"/>
  <c r="V3805" i="3"/>
  <c r="V3806" i="3"/>
  <c r="V3807" i="3"/>
  <c r="V3808" i="3"/>
  <c r="V3809" i="3"/>
  <c r="V3810" i="3"/>
  <c r="V3811" i="3"/>
  <c r="V3812" i="3"/>
  <c r="V3813" i="3"/>
  <c r="V3814" i="3"/>
  <c r="V3815" i="3"/>
  <c r="V3816" i="3"/>
  <c r="V3817" i="3"/>
  <c r="V3818" i="3"/>
  <c r="V3819" i="3"/>
  <c r="V3820" i="3"/>
  <c r="V3821" i="3"/>
  <c r="V3822" i="3"/>
  <c r="V3823" i="3"/>
  <c r="V3824" i="3"/>
  <c r="V3825" i="3"/>
  <c r="V3826" i="3"/>
  <c r="V3827" i="3"/>
  <c r="V3828" i="3"/>
  <c r="V3829" i="3"/>
  <c r="V3830" i="3"/>
  <c r="V3831" i="3"/>
  <c r="V3832" i="3"/>
  <c r="V3833" i="3"/>
  <c r="V3834" i="3"/>
  <c r="V3835" i="3"/>
  <c r="V3836" i="3"/>
  <c r="V3837" i="3"/>
  <c r="V3838" i="3"/>
  <c r="V3839" i="3"/>
  <c r="V3840" i="3"/>
  <c r="V3841" i="3"/>
  <c r="V3842" i="3"/>
  <c r="V3843" i="3"/>
  <c r="V3844" i="3"/>
  <c r="V3845" i="3"/>
  <c r="V3846" i="3"/>
  <c r="V3847" i="3"/>
  <c r="V3848" i="3"/>
  <c r="V3849" i="3"/>
  <c r="V3850" i="3"/>
  <c r="V3851" i="3"/>
  <c r="V3852" i="3"/>
  <c r="V3853" i="3"/>
  <c r="V3854" i="3"/>
  <c r="V3855" i="3"/>
  <c r="V3856" i="3"/>
  <c r="V3857" i="3"/>
  <c r="V3858" i="3"/>
  <c r="V3859" i="3"/>
  <c r="V3860" i="3"/>
  <c r="V3861" i="3"/>
  <c r="V3862" i="3"/>
  <c r="V3863" i="3"/>
  <c r="V3864" i="3"/>
  <c r="V3865" i="3"/>
  <c r="V3866" i="3"/>
  <c r="V3867" i="3"/>
  <c r="V3868" i="3"/>
  <c r="V3869" i="3"/>
  <c r="V3870" i="3"/>
  <c r="V3871" i="3"/>
  <c r="V3872" i="3"/>
  <c r="V3873" i="3"/>
  <c r="V3874" i="3"/>
  <c r="V3875" i="3"/>
  <c r="V3876" i="3"/>
  <c r="V3877" i="3"/>
  <c r="V3878" i="3"/>
  <c r="V3879" i="3"/>
  <c r="V3880" i="3"/>
  <c r="V3881" i="3"/>
  <c r="V3882" i="3"/>
  <c r="V3883" i="3"/>
  <c r="V3884" i="3"/>
  <c r="V3885" i="3"/>
  <c r="V3886" i="3"/>
  <c r="V3887" i="3"/>
  <c r="V3888" i="3"/>
  <c r="V3889" i="3"/>
  <c r="V3890" i="3"/>
  <c r="V3891" i="3"/>
  <c r="V3892" i="3"/>
  <c r="V3893" i="3"/>
  <c r="V3894" i="3"/>
  <c r="V3895" i="3"/>
  <c r="V3896" i="3"/>
  <c r="V3897" i="3"/>
  <c r="V3898" i="3"/>
  <c r="V3899" i="3"/>
  <c r="V3900" i="3"/>
  <c r="V3901" i="3"/>
  <c r="V3902" i="3"/>
  <c r="V3903" i="3"/>
  <c r="V3904" i="3"/>
  <c r="V3905" i="3"/>
  <c r="V3906" i="3"/>
  <c r="V3907" i="3"/>
  <c r="V3908" i="3"/>
  <c r="V3909" i="3"/>
  <c r="V3910" i="3"/>
  <c r="V3911" i="3"/>
  <c r="V3912" i="3"/>
  <c r="V3913" i="3"/>
  <c r="V3914" i="3"/>
  <c r="V3915" i="3"/>
  <c r="V3916" i="3"/>
  <c r="V3917" i="3"/>
  <c r="V3918" i="3"/>
  <c r="V3919" i="3"/>
  <c r="V3920" i="3"/>
  <c r="V3921" i="3"/>
  <c r="V3922" i="3"/>
  <c r="V3923" i="3"/>
  <c r="V3924" i="3"/>
  <c r="V3925" i="3"/>
  <c r="V3926" i="3"/>
  <c r="V3927" i="3"/>
  <c r="V3928" i="3"/>
  <c r="V3929" i="3"/>
  <c r="V3930" i="3"/>
  <c r="V3931" i="3"/>
  <c r="V3932" i="3"/>
  <c r="V3933" i="3"/>
  <c r="V3934" i="3"/>
  <c r="V3935" i="3"/>
  <c r="V3936" i="3"/>
  <c r="V3937" i="3"/>
  <c r="V3938" i="3"/>
  <c r="V3939" i="3"/>
  <c r="V3940" i="3"/>
  <c r="V3941" i="3"/>
  <c r="V3942" i="3"/>
  <c r="V3943" i="3"/>
  <c r="V3944" i="3"/>
  <c r="V3945" i="3"/>
  <c r="V3946" i="3"/>
  <c r="V3947" i="3"/>
  <c r="V3948" i="3"/>
  <c r="V3949" i="3"/>
  <c r="V3950" i="3"/>
  <c r="V3951" i="3"/>
  <c r="V3952" i="3"/>
  <c r="V3953" i="3"/>
  <c r="V3954" i="3"/>
  <c r="V3955" i="3"/>
  <c r="V3956" i="3"/>
  <c r="V3957" i="3"/>
  <c r="V3958" i="3"/>
  <c r="V3959" i="3"/>
  <c r="V3960" i="3"/>
  <c r="V3961" i="3"/>
  <c r="V3962" i="3"/>
  <c r="V3963" i="3"/>
  <c r="V3964" i="3"/>
  <c r="V3965" i="3"/>
  <c r="V3966" i="3"/>
  <c r="V3967" i="3"/>
  <c r="V3968" i="3"/>
  <c r="V3969" i="3"/>
  <c r="V3970" i="3"/>
  <c r="V3971" i="3"/>
  <c r="V3972" i="3"/>
  <c r="V3973" i="3"/>
  <c r="V3974" i="3"/>
  <c r="V3975" i="3"/>
  <c r="V3976" i="3"/>
  <c r="V3977" i="3"/>
  <c r="V3978" i="3"/>
  <c r="V3979" i="3"/>
  <c r="V3980" i="3"/>
  <c r="V3981" i="3"/>
  <c r="V3982" i="3"/>
  <c r="V3983" i="3"/>
  <c r="V3984" i="3"/>
  <c r="V3985" i="3"/>
  <c r="V3986" i="3"/>
  <c r="V3987" i="3"/>
  <c r="V3988" i="3"/>
  <c r="V3989" i="3"/>
  <c r="V3990" i="3"/>
  <c r="V3991" i="3"/>
  <c r="V3992" i="3"/>
  <c r="V3993" i="3"/>
  <c r="V3994" i="3"/>
  <c r="V3995" i="3"/>
  <c r="V3996" i="3"/>
  <c r="V3997" i="3"/>
  <c r="V3998" i="3"/>
  <c r="V3999" i="3"/>
  <c r="V4000" i="3"/>
  <c r="V4001" i="3"/>
  <c r="V4002" i="3"/>
  <c r="V4003" i="3"/>
  <c r="V4004" i="3"/>
  <c r="V4005" i="3"/>
  <c r="V4006" i="3"/>
  <c r="V4007" i="3"/>
  <c r="V4008" i="3"/>
  <c r="V4009" i="3"/>
  <c r="V4010" i="3"/>
  <c r="V4011" i="3"/>
  <c r="V4012" i="3"/>
  <c r="V4013" i="3"/>
  <c r="V4014" i="3"/>
  <c r="V4015" i="3"/>
  <c r="V4016" i="3"/>
  <c r="V4017" i="3"/>
  <c r="V4018" i="3"/>
  <c r="V4019" i="3"/>
  <c r="V4020" i="3"/>
  <c r="V4021" i="3"/>
  <c r="V4022" i="3"/>
  <c r="V4023" i="3"/>
  <c r="V4024" i="3"/>
  <c r="V4025" i="3"/>
  <c r="V4026" i="3"/>
  <c r="V4027" i="3"/>
  <c r="V4028" i="3"/>
  <c r="V4029" i="3"/>
  <c r="V4030" i="3"/>
  <c r="V4031" i="3"/>
  <c r="V4032" i="3"/>
  <c r="V4033" i="3"/>
  <c r="V4034" i="3"/>
  <c r="V4035" i="3"/>
  <c r="V4036" i="3"/>
  <c r="V4037" i="3"/>
  <c r="V4038" i="3"/>
  <c r="V4039" i="3"/>
  <c r="V4040" i="3"/>
  <c r="V4041" i="3"/>
  <c r="V4042" i="3"/>
  <c r="V4043" i="3"/>
  <c r="V4044" i="3"/>
  <c r="V4045" i="3"/>
  <c r="V4046" i="3"/>
  <c r="V4047" i="3"/>
  <c r="V4048" i="3"/>
  <c r="V4049" i="3"/>
  <c r="V4050" i="3"/>
  <c r="V4051" i="3"/>
  <c r="V4052" i="3"/>
  <c r="V4053" i="3"/>
  <c r="V4054" i="3"/>
  <c r="V4055" i="3"/>
  <c r="V4056" i="3"/>
  <c r="V4057" i="3"/>
  <c r="V4058" i="3"/>
  <c r="V4059" i="3"/>
  <c r="V4060" i="3"/>
  <c r="V4061" i="3"/>
  <c r="V4062" i="3"/>
  <c r="V4063" i="3"/>
  <c r="V4064" i="3"/>
  <c r="V4065" i="3"/>
  <c r="V4066" i="3"/>
  <c r="V4067" i="3"/>
  <c r="V4068" i="3"/>
  <c r="V4069" i="3"/>
  <c r="V4070" i="3"/>
  <c r="V4071" i="3"/>
  <c r="V4072" i="3"/>
  <c r="V4073" i="3"/>
  <c r="V4074" i="3"/>
  <c r="V4075" i="3"/>
  <c r="V4076" i="3"/>
  <c r="V4077" i="3"/>
  <c r="V4078" i="3"/>
  <c r="V4079" i="3"/>
  <c r="V4080" i="3"/>
  <c r="V4081" i="3"/>
  <c r="V4082" i="3"/>
  <c r="V4083" i="3"/>
  <c r="V4084" i="3"/>
  <c r="V4085" i="3"/>
  <c r="V4086" i="3"/>
  <c r="V4087" i="3"/>
  <c r="V4088" i="3"/>
  <c r="V4089" i="3"/>
  <c r="V4090" i="3"/>
  <c r="V4091" i="3"/>
  <c r="V4092" i="3"/>
  <c r="V4093" i="3"/>
  <c r="V4094" i="3"/>
  <c r="V4095" i="3"/>
  <c r="V4096" i="3"/>
  <c r="V4097" i="3"/>
  <c r="V4098" i="3"/>
  <c r="V4099" i="3"/>
  <c r="V4100" i="3"/>
  <c r="V4101" i="3"/>
  <c r="V4102" i="3"/>
  <c r="V4103" i="3"/>
  <c r="V4104" i="3"/>
  <c r="V4105" i="3"/>
  <c r="V4106" i="3"/>
  <c r="V4107" i="3"/>
  <c r="V4108" i="3"/>
  <c r="V4109" i="3"/>
  <c r="V4110" i="3"/>
  <c r="V4111" i="3"/>
  <c r="V4112" i="3"/>
  <c r="V4113" i="3"/>
  <c r="V4114" i="3"/>
  <c r="V4115" i="3"/>
  <c r="V4116" i="3"/>
  <c r="V4117" i="3"/>
  <c r="V4118" i="3"/>
  <c r="V4119" i="3"/>
  <c r="V4120" i="3"/>
  <c r="V4121" i="3"/>
  <c r="V4122" i="3"/>
  <c r="V4123" i="3"/>
  <c r="V4124" i="3"/>
  <c r="V4125" i="3"/>
  <c r="V4126" i="3"/>
  <c r="V4127" i="3"/>
  <c r="V4128" i="3"/>
  <c r="V4129" i="3"/>
  <c r="V4130" i="3"/>
  <c r="V4131" i="3"/>
  <c r="V4132" i="3"/>
  <c r="V4133" i="3"/>
  <c r="V4134" i="3"/>
  <c r="V4135" i="3"/>
  <c r="V4136" i="3"/>
  <c r="V4137" i="3"/>
  <c r="V4138" i="3"/>
  <c r="V4139" i="3"/>
  <c r="V4140" i="3"/>
  <c r="V4141" i="3"/>
  <c r="V4142" i="3"/>
  <c r="V4143" i="3"/>
  <c r="V4144" i="3"/>
  <c r="V4145" i="3"/>
  <c r="V4146" i="3"/>
  <c r="V4147" i="3"/>
  <c r="V4148" i="3"/>
  <c r="V4149" i="3"/>
  <c r="V4150" i="3"/>
  <c r="V4151" i="3"/>
  <c r="V4152" i="3"/>
  <c r="V4153" i="3"/>
  <c r="V4154" i="3"/>
  <c r="V4155" i="3"/>
  <c r="V4156" i="3"/>
  <c r="V4157" i="3"/>
  <c r="V4158" i="3"/>
  <c r="V4159" i="3"/>
  <c r="V4160" i="3"/>
  <c r="V4161" i="3"/>
  <c r="V4162" i="3"/>
  <c r="V4163" i="3"/>
  <c r="V4164" i="3"/>
  <c r="V4165" i="3"/>
  <c r="V4166" i="3"/>
  <c r="V4167" i="3"/>
  <c r="V4168" i="3"/>
  <c r="V4169" i="3"/>
  <c r="V4170" i="3"/>
  <c r="V4171" i="3"/>
  <c r="V4172" i="3"/>
  <c r="V4173" i="3"/>
  <c r="V4174" i="3"/>
  <c r="V4175" i="3"/>
  <c r="V4176" i="3"/>
  <c r="V4177" i="3"/>
  <c r="V4178" i="3"/>
  <c r="V4179" i="3"/>
  <c r="V4180" i="3"/>
  <c r="V4181" i="3"/>
  <c r="V4182" i="3"/>
  <c r="V4183" i="3"/>
  <c r="V4184" i="3"/>
  <c r="V4185" i="3"/>
  <c r="V4186" i="3"/>
  <c r="V4187" i="3"/>
  <c r="V4188" i="3"/>
  <c r="V4189" i="3"/>
  <c r="V4190" i="3"/>
  <c r="V4191" i="3"/>
  <c r="V4192" i="3"/>
  <c r="V4193" i="3"/>
  <c r="V4194" i="3"/>
  <c r="V4195" i="3"/>
  <c r="V4196" i="3"/>
  <c r="V4197" i="3"/>
  <c r="V4198" i="3"/>
  <c r="V4199" i="3"/>
  <c r="V4200" i="3"/>
  <c r="V4201" i="3"/>
  <c r="V4202" i="3"/>
  <c r="V4203" i="3"/>
  <c r="V4204" i="3"/>
  <c r="V4205" i="3"/>
  <c r="V4206" i="3"/>
  <c r="V4207" i="3"/>
  <c r="V4208" i="3"/>
  <c r="V4209" i="3"/>
  <c r="V4210" i="3"/>
  <c r="V4211" i="3"/>
  <c r="V4212" i="3"/>
  <c r="V4213" i="3"/>
  <c r="V4214" i="3"/>
  <c r="V4215" i="3"/>
  <c r="V4216" i="3"/>
  <c r="V4217" i="3"/>
  <c r="V4218" i="3"/>
  <c r="V4219" i="3"/>
  <c r="V4220" i="3"/>
  <c r="V4221" i="3"/>
  <c r="V4222" i="3"/>
  <c r="V4223" i="3"/>
  <c r="V4224" i="3"/>
  <c r="V4225" i="3"/>
  <c r="V4226" i="3"/>
  <c r="V4227" i="3"/>
  <c r="V4228" i="3"/>
  <c r="V4229" i="3"/>
  <c r="V4230" i="3"/>
  <c r="V4231" i="3"/>
  <c r="V4232" i="3"/>
  <c r="V4233" i="3"/>
  <c r="V4234" i="3"/>
  <c r="V4235" i="3"/>
  <c r="V4236" i="3"/>
  <c r="V4237" i="3"/>
  <c r="V4238" i="3"/>
  <c r="V4239" i="3"/>
  <c r="V4240" i="3"/>
  <c r="V4241" i="3"/>
  <c r="V4242" i="3"/>
  <c r="V4243" i="3"/>
  <c r="V4244" i="3"/>
  <c r="V4245" i="3"/>
  <c r="V4246" i="3"/>
  <c r="V4247" i="3"/>
  <c r="V4248" i="3"/>
  <c r="V4249" i="3"/>
  <c r="V4250" i="3"/>
  <c r="V4251" i="3"/>
  <c r="V4252" i="3"/>
  <c r="V4253" i="3"/>
  <c r="V4254" i="3"/>
  <c r="V4255" i="3"/>
  <c r="V4256" i="3"/>
  <c r="V4257" i="3"/>
  <c r="V4258" i="3"/>
  <c r="V4259" i="3"/>
  <c r="V4260" i="3"/>
  <c r="V4261" i="3"/>
  <c r="V4262" i="3"/>
  <c r="V4263" i="3"/>
  <c r="V4264" i="3"/>
  <c r="V4265" i="3"/>
  <c r="V4266" i="3"/>
  <c r="V4267" i="3"/>
  <c r="V4268" i="3"/>
  <c r="V4269" i="3"/>
  <c r="V4270" i="3"/>
  <c r="V4271" i="3"/>
  <c r="V4272" i="3"/>
  <c r="V4273" i="3"/>
  <c r="V4274" i="3"/>
  <c r="V4275" i="3"/>
  <c r="V4276" i="3"/>
  <c r="V4277" i="3"/>
  <c r="V4278" i="3"/>
  <c r="V4279" i="3"/>
  <c r="V4280" i="3"/>
  <c r="V4281" i="3"/>
  <c r="V4282" i="3"/>
  <c r="V4283" i="3"/>
  <c r="V4284" i="3"/>
  <c r="V4285" i="3"/>
  <c r="V4286" i="3"/>
  <c r="V4287" i="3"/>
  <c r="V4288" i="3"/>
  <c r="V4289" i="3"/>
  <c r="V4290" i="3"/>
  <c r="V4291" i="3"/>
  <c r="V4292" i="3"/>
  <c r="V4293" i="3"/>
  <c r="V4294" i="3"/>
  <c r="V4295" i="3"/>
  <c r="V4296" i="3"/>
  <c r="V4297" i="3"/>
  <c r="V4298" i="3"/>
  <c r="V4299" i="3"/>
  <c r="V4300" i="3"/>
  <c r="V4301" i="3"/>
  <c r="V4302" i="3"/>
  <c r="V4303" i="3"/>
  <c r="V4304" i="3"/>
  <c r="V4305" i="3"/>
  <c r="V4306" i="3"/>
  <c r="V4307" i="3"/>
  <c r="V4308" i="3"/>
  <c r="V4309" i="3"/>
  <c r="V4310" i="3"/>
  <c r="V4311" i="3"/>
  <c r="V4312" i="3"/>
  <c r="V4313" i="3"/>
  <c r="V4314" i="3"/>
  <c r="V4315" i="3"/>
  <c r="V4316" i="3"/>
  <c r="V4317" i="3"/>
  <c r="V4318" i="3"/>
  <c r="V4319" i="3"/>
  <c r="V4320" i="3"/>
  <c r="V4321" i="3"/>
  <c r="V4322" i="3"/>
  <c r="V4323" i="3"/>
  <c r="V4324" i="3"/>
  <c r="V4325" i="3"/>
  <c r="V4326" i="3"/>
  <c r="V4327" i="3"/>
  <c r="V4328" i="3"/>
  <c r="V4329" i="3"/>
  <c r="V4330" i="3"/>
  <c r="V4331" i="3"/>
  <c r="V4332" i="3"/>
  <c r="V4333" i="3"/>
  <c r="V4334" i="3"/>
  <c r="V4335" i="3"/>
  <c r="V4336" i="3"/>
  <c r="V4337" i="3"/>
  <c r="V4338" i="3"/>
  <c r="V4339" i="3"/>
  <c r="V4340" i="3"/>
  <c r="V4341" i="3"/>
  <c r="V4342" i="3"/>
  <c r="V4343" i="3"/>
  <c r="V4344" i="3"/>
  <c r="V4345" i="3"/>
  <c r="V4346" i="3"/>
  <c r="V4347" i="3"/>
  <c r="V4348" i="3"/>
  <c r="V4349" i="3"/>
  <c r="V4350" i="3"/>
  <c r="V4351" i="3"/>
  <c r="V4352" i="3"/>
  <c r="V4353" i="3"/>
  <c r="V4354" i="3"/>
  <c r="V4355" i="3"/>
  <c r="V4356" i="3"/>
  <c r="V4357" i="3"/>
  <c r="V4358" i="3"/>
  <c r="V4359" i="3"/>
  <c r="V4360" i="3"/>
  <c r="V4361" i="3"/>
  <c r="V4362" i="3"/>
  <c r="V4363" i="3"/>
  <c r="V4364" i="3"/>
  <c r="V4365" i="3"/>
  <c r="V4366" i="3"/>
  <c r="V4367" i="3"/>
  <c r="V4368" i="3"/>
  <c r="V4369" i="3"/>
  <c r="V4370" i="3"/>
  <c r="V4371" i="3"/>
  <c r="V4372" i="3"/>
  <c r="V4373" i="3"/>
  <c r="V4374" i="3"/>
  <c r="V4375" i="3"/>
  <c r="V4376" i="3"/>
  <c r="V4377" i="3"/>
  <c r="V4378" i="3"/>
  <c r="V4379" i="3"/>
  <c r="V4380" i="3"/>
  <c r="V4381" i="3"/>
  <c r="V4382" i="3"/>
  <c r="V4383" i="3"/>
  <c r="V4384" i="3"/>
  <c r="V4385" i="3"/>
  <c r="V4386" i="3"/>
  <c r="V4387" i="3"/>
  <c r="V4388" i="3"/>
  <c r="V4389" i="3"/>
  <c r="V4390" i="3"/>
  <c r="V4391" i="3"/>
  <c r="V4392" i="3"/>
  <c r="V4393" i="3"/>
  <c r="V4394" i="3"/>
  <c r="V4395" i="3"/>
  <c r="V4396" i="3"/>
  <c r="V4397" i="3"/>
  <c r="V4398" i="3"/>
  <c r="V4399" i="3"/>
  <c r="V4400" i="3"/>
  <c r="V4401" i="3"/>
  <c r="V4402" i="3"/>
  <c r="V4403" i="3"/>
  <c r="V4404" i="3"/>
  <c r="V4405" i="3"/>
  <c r="V4406" i="3"/>
  <c r="V4407" i="3"/>
  <c r="V4408" i="3"/>
  <c r="V4409" i="3"/>
  <c r="V4410" i="3"/>
  <c r="V4411" i="3"/>
  <c r="V4412" i="3"/>
  <c r="V4413" i="3"/>
  <c r="V4414" i="3"/>
  <c r="V4415" i="3"/>
  <c r="V4416" i="3"/>
  <c r="V4417" i="3"/>
  <c r="V4418" i="3"/>
  <c r="V4419" i="3"/>
  <c r="V4420" i="3"/>
  <c r="V4421" i="3"/>
  <c r="V4422" i="3"/>
  <c r="V4423" i="3"/>
  <c r="V4424" i="3"/>
  <c r="V4425" i="3"/>
  <c r="V4426" i="3"/>
  <c r="V4427" i="3"/>
  <c r="V4428" i="3"/>
  <c r="V4429" i="3"/>
  <c r="V4430" i="3"/>
  <c r="V4431" i="3"/>
  <c r="V4432" i="3"/>
  <c r="V4433" i="3"/>
  <c r="V4434" i="3"/>
  <c r="V4435" i="3"/>
  <c r="V4436" i="3"/>
  <c r="V4437" i="3"/>
  <c r="V4438" i="3"/>
  <c r="V4439" i="3"/>
  <c r="V4440" i="3"/>
  <c r="V4441" i="3"/>
  <c r="V4442" i="3"/>
  <c r="V4443" i="3"/>
  <c r="V4444" i="3"/>
  <c r="V4445" i="3"/>
  <c r="V4446" i="3"/>
  <c r="V4447" i="3"/>
  <c r="V4448" i="3"/>
  <c r="V4449" i="3"/>
  <c r="V4450" i="3"/>
  <c r="V4451" i="3"/>
  <c r="V4452" i="3"/>
  <c r="V4453" i="3"/>
  <c r="V4454" i="3"/>
  <c r="V4455" i="3"/>
  <c r="V4456" i="3"/>
  <c r="V4457" i="3"/>
  <c r="V4458" i="3"/>
  <c r="V4459" i="3"/>
  <c r="V4460" i="3"/>
  <c r="V4461" i="3"/>
  <c r="V4462" i="3"/>
  <c r="V4463" i="3"/>
  <c r="V4464" i="3"/>
  <c r="V4465" i="3"/>
  <c r="V4466" i="3"/>
  <c r="V4467" i="3"/>
  <c r="V4468" i="3"/>
  <c r="V4469" i="3"/>
  <c r="V4470" i="3"/>
  <c r="V4471" i="3"/>
  <c r="V4472" i="3"/>
  <c r="V4473" i="3"/>
  <c r="V4474" i="3"/>
  <c r="V4475" i="3"/>
  <c r="V4476" i="3"/>
  <c r="V4477" i="3"/>
  <c r="V4478" i="3"/>
  <c r="V4479" i="3"/>
  <c r="V4480" i="3"/>
  <c r="V4481" i="3"/>
  <c r="V4482" i="3"/>
  <c r="V4483" i="3"/>
  <c r="V4484" i="3"/>
  <c r="V4485" i="3"/>
  <c r="V4486" i="3"/>
  <c r="V4487" i="3"/>
  <c r="V4488" i="3"/>
  <c r="V4489" i="3"/>
  <c r="V4490" i="3"/>
  <c r="V4491" i="3"/>
  <c r="V4492" i="3"/>
  <c r="V4493" i="3"/>
  <c r="V4494" i="3"/>
  <c r="V4495" i="3"/>
  <c r="V4496" i="3"/>
  <c r="V4497" i="3"/>
  <c r="V4498" i="3"/>
  <c r="V4499" i="3"/>
  <c r="V4500" i="3"/>
  <c r="V4501" i="3"/>
  <c r="V4502" i="3"/>
  <c r="V4503" i="3"/>
  <c r="V4504" i="3"/>
  <c r="V4505" i="3"/>
  <c r="V4506" i="3"/>
  <c r="V4507" i="3"/>
  <c r="V4508" i="3"/>
  <c r="V4509" i="3"/>
  <c r="V4510" i="3"/>
  <c r="V4511" i="3"/>
  <c r="V4512" i="3"/>
  <c r="V4513" i="3"/>
  <c r="V4514" i="3"/>
  <c r="V4515" i="3"/>
  <c r="V4516" i="3"/>
  <c r="V4517" i="3"/>
  <c r="V4518" i="3"/>
  <c r="V4519" i="3"/>
  <c r="V4520" i="3"/>
  <c r="V4521" i="3"/>
  <c r="V4522" i="3"/>
  <c r="V4523" i="3"/>
  <c r="V4524" i="3"/>
  <c r="V4525" i="3"/>
  <c r="V4526" i="3"/>
  <c r="V4527" i="3"/>
  <c r="V4528" i="3"/>
  <c r="V4529" i="3"/>
  <c r="V4530" i="3"/>
  <c r="V4531" i="3"/>
  <c r="V4532" i="3"/>
  <c r="V4533" i="3"/>
  <c r="V4534" i="3"/>
  <c r="V4535" i="3"/>
  <c r="V4536" i="3"/>
  <c r="V4537" i="3"/>
  <c r="V4538" i="3"/>
  <c r="V4539" i="3"/>
  <c r="V4540" i="3"/>
  <c r="V4541" i="3"/>
  <c r="V4542" i="3"/>
  <c r="V4543" i="3"/>
  <c r="V4544" i="3"/>
  <c r="V4545" i="3"/>
  <c r="V4546" i="3"/>
  <c r="V4547" i="3"/>
  <c r="V4548" i="3"/>
  <c r="V4549" i="3"/>
  <c r="V4550" i="3"/>
  <c r="V4551" i="3"/>
  <c r="V4552" i="3"/>
  <c r="V4553" i="3"/>
  <c r="V4554" i="3"/>
  <c r="V4555" i="3"/>
  <c r="V4556" i="3"/>
  <c r="V4557" i="3"/>
  <c r="V4558" i="3"/>
  <c r="V4559" i="3"/>
  <c r="V4560" i="3"/>
  <c r="V4561" i="3"/>
  <c r="V4562" i="3"/>
  <c r="V4563" i="3"/>
  <c r="V4564" i="3"/>
  <c r="V4565" i="3"/>
  <c r="V4566" i="3"/>
  <c r="V4567" i="3"/>
  <c r="V4568" i="3"/>
  <c r="V4569" i="3"/>
  <c r="V4570" i="3"/>
  <c r="V4571" i="3"/>
  <c r="V4572" i="3"/>
  <c r="V4573" i="3"/>
  <c r="V4574" i="3"/>
  <c r="V4575" i="3"/>
  <c r="V4576" i="3"/>
  <c r="V4577" i="3"/>
  <c r="V4578" i="3"/>
  <c r="V4579" i="3"/>
  <c r="V4580" i="3"/>
  <c r="V4581" i="3"/>
  <c r="V4582" i="3"/>
  <c r="V4583" i="3"/>
  <c r="V4584" i="3"/>
  <c r="V4585" i="3"/>
  <c r="V4586" i="3"/>
  <c r="V4587" i="3"/>
  <c r="V4588" i="3"/>
  <c r="V4589" i="3"/>
  <c r="V4590" i="3"/>
  <c r="V4591" i="3"/>
  <c r="V4592" i="3"/>
  <c r="V4593" i="3"/>
  <c r="V4594" i="3"/>
  <c r="V4595" i="3"/>
  <c r="V4596" i="3"/>
  <c r="V4597" i="3"/>
  <c r="V4598" i="3"/>
  <c r="V4599" i="3"/>
  <c r="V4600" i="3"/>
  <c r="V4601" i="3"/>
  <c r="V4602" i="3"/>
  <c r="V4603" i="3"/>
  <c r="V4604" i="3"/>
  <c r="V4605" i="3"/>
  <c r="V4606" i="3"/>
  <c r="V4607" i="3"/>
  <c r="V4608" i="3"/>
  <c r="V4609" i="3"/>
  <c r="V4610" i="3"/>
  <c r="V4611" i="3"/>
  <c r="V4612" i="3"/>
  <c r="V4613" i="3"/>
  <c r="V4614" i="3"/>
  <c r="V4615" i="3"/>
  <c r="V4616" i="3"/>
  <c r="V4617" i="3"/>
  <c r="V4618" i="3"/>
  <c r="V4619" i="3"/>
  <c r="V4620" i="3"/>
  <c r="V4621" i="3"/>
  <c r="V4622" i="3"/>
  <c r="V4623" i="3"/>
  <c r="V4624" i="3"/>
  <c r="V4625" i="3"/>
  <c r="V4626" i="3"/>
  <c r="V4627" i="3"/>
  <c r="V4628" i="3"/>
  <c r="V4629" i="3"/>
  <c r="V4630" i="3"/>
  <c r="V4631" i="3"/>
  <c r="V4632" i="3"/>
  <c r="V4633" i="3"/>
  <c r="V4634" i="3"/>
  <c r="V4635" i="3"/>
  <c r="V4636" i="3"/>
  <c r="V4637" i="3"/>
  <c r="V4638" i="3"/>
  <c r="V4639" i="3"/>
  <c r="V4640" i="3"/>
  <c r="V4641" i="3"/>
  <c r="V4642" i="3"/>
  <c r="V4643" i="3"/>
  <c r="V4644" i="3"/>
  <c r="V4645" i="3"/>
  <c r="V4646" i="3"/>
  <c r="V4647" i="3"/>
  <c r="V4648" i="3"/>
  <c r="V4649" i="3"/>
  <c r="V4650" i="3"/>
  <c r="V4651" i="3"/>
  <c r="V4652" i="3"/>
  <c r="V4653" i="3"/>
  <c r="V4654" i="3"/>
  <c r="V4655" i="3"/>
  <c r="V4656" i="3"/>
  <c r="V4657" i="3"/>
  <c r="V4658" i="3"/>
  <c r="V4659" i="3"/>
  <c r="V4660" i="3"/>
  <c r="V4661" i="3"/>
  <c r="V4662" i="3"/>
  <c r="V4663" i="3"/>
  <c r="V4664" i="3"/>
  <c r="V4665" i="3"/>
  <c r="V4666" i="3"/>
  <c r="V4667" i="3"/>
  <c r="V4668" i="3"/>
  <c r="V4669" i="3"/>
  <c r="V4670" i="3"/>
  <c r="V4671" i="3"/>
  <c r="V4672" i="3"/>
  <c r="V4673" i="3"/>
  <c r="V4674" i="3"/>
  <c r="V4675" i="3"/>
  <c r="V4676" i="3"/>
  <c r="V4677" i="3"/>
  <c r="V4678" i="3"/>
  <c r="V4679" i="3"/>
  <c r="V4680" i="3"/>
  <c r="V4681" i="3"/>
  <c r="V4682" i="3"/>
  <c r="V4683" i="3"/>
  <c r="V4684" i="3"/>
  <c r="V4685" i="3"/>
  <c r="V4686" i="3"/>
  <c r="V4687" i="3"/>
  <c r="V4688" i="3"/>
  <c r="V4689" i="3"/>
  <c r="V4690" i="3"/>
  <c r="V4691" i="3"/>
  <c r="V4692" i="3"/>
  <c r="V4693" i="3"/>
  <c r="V4694" i="3"/>
  <c r="V4695" i="3"/>
  <c r="V4696" i="3"/>
  <c r="V4697" i="3"/>
  <c r="V4698" i="3"/>
  <c r="V4699" i="3"/>
  <c r="V4700" i="3"/>
  <c r="V4701" i="3"/>
  <c r="V4702" i="3"/>
  <c r="V4703" i="3"/>
  <c r="V4704" i="3"/>
  <c r="V4705" i="3"/>
  <c r="V4706" i="3"/>
  <c r="V4707" i="3"/>
  <c r="V4708" i="3"/>
  <c r="V4709" i="3"/>
  <c r="V4710" i="3"/>
  <c r="V4711" i="3"/>
  <c r="V4712" i="3"/>
  <c r="V4713" i="3"/>
  <c r="V4714" i="3"/>
  <c r="V4715" i="3"/>
  <c r="V4716" i="3"/>
  <c r="V4717" i="3"/>
  <c r="V4718" i="3"/>
  <c r="V4719" i="3"/>
  <c r="V4720" i="3"/>
  <c r="V4721" i="3"/>
  <c r="V4722" i="3"/>
  <c r="V4723" i="3"/>
  <c r="V4724" i="3"/>
  <c r="V4725" i="3"/>
  <c r="V4726" i="3"/>
  <c r="V4727" i="3"/>
  <c r="V4728" i="3"/>
  <c r="V4729" i="3"/>
  <c r="V4730" i="3"/>
  <c r="V4731" i="3"/>
  <c r="V4732" i="3"/>
  <c r="V4733" i="3"/>
  <c r="V4734" i="3"/>
  <c r="V4735" i="3"/>
  <c r="V4736" i="3"/>
  <c r="V4737" i="3"/>
  <c r="V4738" i="3"/>
  <c r="V4739" i="3"/>
  <c r="V4740" i="3"/>
  <c r="V4741" i="3"/>
  <c r="V4742" i="3"/>
  <c r="V4743" i="3"/>
  <c r="V4744" i="3"/>
  <c r="V4745" i="3"/>
  <c r="V4746" i="3"/>
  <c r="V4747" i="3"/>
  <c r="V4748" i="3"/>
  <c r="V4749" i="3"/>
  <c r="V4750" i="3"/>
  <c r="V4751" i="3"/>
  <c r="V4752" i="3"/>
  <c r="V4753" i="3"/>
  <c r="V4754" i="3"/>
  <c r="V4755" i="3"/>
  <c r="V4756" i="3"/>
  <c r="V4757" i="3"/>
  <c r="V4758" i="3"/>
  <c r="V4759" i="3"/>
  <c r="V4760" i="3"/>
  <c r="V4761" i="3"/>
  <c r="V4762" i="3"/>
  <c r="V4763" i="3"/>
  <c r="V4764" i="3"/>
  <c r="V4765" i="3"/>
  <c r="V4766" i="3"/>
  <c r="V4767" i="3"/>
  <c r="V4768" i="3"/>
  <c r="V4769" i="3"/>
  <c r="V4770" i="3"/>
  <c r="V4771" i="3"/>
  <c r="V4772" i="3"/>
  <c r="V4773" i="3"/>
  <c r="V4774" i="3"/>
  <c r="V4775" i="3"/>
  <c r="V4776" i="3"/>
  <c r="V4777" i="3"/>
  <c r="V4778" i="3"/>
  <c r="V4779" i="3"/>
  <c r="V4780" i="3"/>
  <c r="V4781" i="3"/>
  <c r="V4782" i="3"/>
  <c r="V4783" i="3"/>
  <c r="V4784" i="3"/>
  <c r="V4785" i="3"/>
  <c r="V4786" i="3"/>
  <c r="V4787" i="3"/>
  <c r="V4788" i="3"/>
  <c r="V4789" i="3"/>
  <c r="V4790" i="3"/>
  <c r="V4791" i="3"/>
  <c r="V4792" i="3"/>
  <c r="V4793" i="3"/>
  <c r="V4794" i="3"/>
  <c r="V4795" i="3"/>
  <c r="V4796" i="3"/>
  <c r="V4797" i="3"/>
  <c r="V4798" i="3"/>
  <c r="V4799" i="3"/>
  <c r="V4800" i="3"/>
  <c r="V4801" i="3"/>
  <c r="V4802" i="3"/>
  <c r="V4803" i="3"/>
  <c r="V4804" i="3"/>
  <c r="V4805" i="3"/>
  <c r="V4806" i="3"/>
  <c r="V4807" i="3"/>
  <c r="V4808" i="3"/>
  <c r="V4809" i="3"/>
  <c r="V4810" i="3"/>
  <c r="V4811" i="3"/>
  <c r="V4812" i="3"/>
  <c r="V4813" i="3"/>
  <c r="V4814" i="3"/>
  <c r="V4815" i="3"/>
  <c r="V4816" i="3"/>
  <c r="V4817" i="3"/>
  <c r="V4818" i="3"/>
  <c r="V4819" i="3"/>
  <c r="V4820" i="3"/>
  <c r="V4821" i="3"/>
  <c r="V4822" i="3"/>
  <c r="V4823" i="3"/>
  <c r="V4824" i="3"/>
  <c r="V4825" i="3"/>
  <c r="V4826" i="3"/>
  <c r="V4827" i="3"/>
  <c r="V4828" i="3"/>
  <c r="V4829" i="3"/>
  <c r="V4830" i="3"/>
  <c r="V4831" i="3"/>
  <c r="V4832" i="3"/>
  <c r="V4833" i="3"/>
  <c r="V4834" i="3"/>
  <c r="V4835" i="3"/>
  <c r="V4836" i="3"/>
  <c r="V4837" i="3"/>
  <c r="V4838" i="3"/>
  <c r="V4839" i="3"/>
  <c r="V4840" i="3"/>
  <c r="V4841" i="3"/>
  <c r="V4842" i="3"/>
  <c r="V4843" i="3"/>
  <c r="V4844" i="3"/>
  <c r="V4845" i="3"/>
  <c r="V4846" i="3"/>
  <c r="V4847" i="3"/>
  <c r="V4848" i="3"/>
  <c r="V4849" i="3"/>
  <c r="V4850" i="3"/>
  <c r="V4851" i="3"/>
  <c r="V4852" i="3"/>
  <c r="V4853" i="3"/>
  <c r="V4854" i="3"/>
  <c r="V4855" i="3"/>
  <c r="V4856" i="3"/>
  <c r="V4857" i="3"/>
  <c r="V4858" i="3"/>
  <c r="V4859" i="3"/>
  <c r="V4860" i="3"/>
  <c r="V4861" i="3"/>
  <c r="V4862" i="3"/>
  <c r="V4863" i="3"/>
  <c r="V4864" i="3"/>
  <c r="V4865" i="3"/>
  <c r="V4866" i="3"/>
  <c r="V4867" i="3"/>
  <c r="V4868" i="3"/>
  <c r="V4869" i="3"/>
  <c r="V4870" i="3"/>
  <c r="V4871" i="3"/>
  <c r="V4872" i="3"/>
  <c r="V4873" i="3"/>
  <c r="V4874" i="3"/>
  <c r="V4875" i="3"/>
  <c r="V4876" i="3"/>
  <c r="V4877" i="3"/>
  <c r="V4878" i="3"/>
  <c r="V4879" i="3"/>
  <c r="V4880" i="3"/>
  <c r="V4881" i="3"/>
  <c r="V4882" i="3"/>
  <c r="V4883" i="3"/>
  <c r="V4884" i="3"/>
  <c r="V4885" i="3"/>
  <c r="V4886" i="3"/>
  <c r="V4887" i="3"/>
  <c r="V4888" i="3"/>
  <c r="V4889" i="3"/>
  <c r="V4890" i="3"/>
  <c r="V4891" i="3"/>
  <c r="V4892" i="3"/>
  <c r="V4893" i="3"/>
  <c r="V4894" i="3"/>
  <c r="V4895" i="3"/>
  <c r="V4896" i="3"/>
  <c r="V4897" i="3"/>
  <c r="V4898" i="3"/>
  <c r="V4899" i="3"/>
  <c r="V4900" i="3"/>
  <c r="V4901" i="3"/>
  <c r="V4902" i="3"/>
  <c r="V4903" i="3"/>
  <c r="V4904" i="3"/>
  <c r="V4905" i="3"/>
  <c r="V4906" i="3"/>
  <c r="V4907" i="3"/>
  <c r="V4908" i="3"/>
  <c r="V4909" i="3"/>
  <c r="V4910" i="3"/>
  <c r="V4911" i="3"/>
  <c r="V4912" i="3"/>
  <c r="V4913" i="3"/>
  <c r="V4914" i="3"/>
  <c r="V4915" i="3"/>
  <c r="V4916" i="3"/>
  <c r="V4917" i="3"/>
  <c r="V4918" i="3"/>
  <c r="V4919" i="3"/>
  <c r="V4920" i="3"/>
  <c r="V4921" i="3"/>
  <c r="V4922" i="3"/>
  <c r="V4923" i="3"/>
  <c r="V4924" i="3"/>
  <c r="V4925" i="3"/>
  <c r="V4926" i="3"/>
  <c r="V4927" i="3"/>
  <c r="V4928" i="3"/>
  <c r="V4929" i="3"/>
  <c r="V4930" i="3"/>
  <c r="V4931" i="3"/>
  <c r="V4932" i="3"/>
  <c r="V4933" i="3"/>
  <c r="V4934" i="3"/>
  <c r="V4935" i="3"/>
  <c r="V4936" i="3"/>
  <c r="V4937" i="3"/>
  <c r="V4938" i="3"/>
  <c r="V4939" i="3"/>
  <c r="V4940" i="3"/>
  <c r="V4941" i="3"/>
  <c r="V4942" i="3"/>
  <c r="V4943" i="3"/>
  <c r="V4944" i="3"/>
  <c r="V4945" i="3"/>
  <c r="V4946" i="3"/>
  <c r="V4947" i="3"/>
  <c r="V4948" i="3"/>
  <c r="V4949" i="3"/>
  <c r="V4950" i="3"/>
  <c r="V4951" i="3"/>
  <c r="V4952" i="3"/>
  <c r="V4953" i="3"/>
  <c r="V4954" i="3"/>
  <c r="V4955" i="3"/>
  <c r="V4956" i="3"/>
  <c r="V4957" i="3"/>
  <c r="V4958" i="3"/>
  <c r="V4959" i="3"/>
  <c r="V4960" i="3"/>
  <c r="V4961" i="3"/>
  <c r="V4962" i="3"/>
  <c r="V4963" i="3"/>
  <c r="V4964" i="3"/>
  <c r="V4965" i="3"/>
  <c r="V4966" i="3"/>
  <c r="V4967" i="3"/>
  <c r="V4968" i="3"/>
  <c r="V4969" i="3"/>
  <c r="V4970" i="3"/>
  <c r="V4971" i="3"/>
  <c r="V4972" i="3"/>
  <c r="V2" i="3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6" i="9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2" i="3"/>
  <c r="B43" i="17" a="1"/>
  <c r="B43" i="17" s="1"/>
  <c r="B45" i="17" a="1"/>
  <c r="B45" i="17" s="1"/>
  <c r="B46" i="17" a="1"/>
  <c r="B46" i="17" s="1"/>
  <c r="B47" i="17" a="1"/>
  <c r="B47" i="17" s="1"/>
  <c r="B48" i="17" a="1"/>
  <c r="B48" i="17" s="1"/>
  <c r="B49" i="17" a="1"/>
  <c r="B49" i="17" s="1"/>
  <c r="B50" i="17" a="1"/>
  <c r="B50" i="17" s="1"/>
  <c r="B51" i="17" a="1"/>
  <c r="B51" i="17" s="1"/>
  <c r="B41" i="17" a="1"/>
  <c r="B41" i="17" s="1"/>
  <c r="B6" i="17"/>
  <c r="B7" i="17"/>
  <c r="B9" i="17"/>
  <c r="B12" i="17" s="1"/>
  <c r="B11" i="17"/>
  <c r="B27" i="17"/>
  <c r="B28" i="17"/>
  <c r="B34" i="17"/>
  <c r="B36" i="17"/>
  <c r="B37" i="17" s="1"/>
  <c r="ATS1" i="4"/>
  <c r="ATR1" i="4"/>
  <c r="ATQ1" i="4"/>
  <c r="ATP1" i="4"/>
  <c r="ATO1" i="4"/>
  <c r="ATN1" i="4"/>
  <c r="ATM1" i="4"/>
  <c r="ATL1" i="4"/>
  <c r="ATK1" i="4"/>
  <c r="ATJ1" i="4"/>
  <c r="ATI1" i="4"/>
  <c r="ATH1" i="4"/>
  <c r="ATG1" i="4"/>
  <c r="ATF1" i="4"/>
  <c r="ATE1" i="4"/>
  <c r="ATD1" i="4"/>
  <c r="ATC1" i="4"/>
  <c r="ATB1" i="4"/>
  <c r="ATA1" i="4"/>
  <c r="ASZ1" i="4"/>
  <c r="ASY1" i="4"/>
  <c r="ASX1" i="4"/>
  <c r="ASW1" i="4"/>
  <c r="ASV1" i="4"/>
  <c r="ASU1" i="4"/>
  <c r="AST1" i="4"/>
  <c r="ASS1" i="4"/>
  <c r="ASR1" i="4"/>
  <c r="ASQ1" i="4"/>
  <c r="ASP1" i="4"/>
  <c r="ASO1" i="4"/>
  <c r="ASN1" i="4"/>
  <c r="ASM1" i="4"/>
  <c r="ASL1" i="4"/>
  <c r="ASK1" i="4"/>
  <c r="ASJ1" i="4"/>
  <c r="ASI1" i="4"/>
  <c r="ASH1" i="4"/>
  <c r="ASG1" i="4"/>
  <c r="ASF1" i="4"/>
  <c r="ASE1" i="4"/>
  <c r="ASD1" i="4"/>
  <c r="ASC1" i="4"/>
  <c r="ASB1" i="4"/>
  <c r="ASA1" i="4"/>
  <c r="ARZ1" i="4"/>
  <c r="ARY1" i="4"/>
  <c r="ARX1" i="4"/>
  <c r="ARW1" i="4"/>
  <c r="ARV1" i="4"/>
  <c r="ARU1" i="4"/>
  <c r="ART1" i="4"/>
  <c r="ARS1" i="4"/>
  <c r="ARR1" i="4"/>
  <c r="ARQ1" i="4"/>
  <c r="ARP1" i="4"/>
  <c r="ARO1" i="4"/>
  <c r="ARN1" i="4"/>
  <c r="ARM1" i="4"/>
  <c r="ARL1" i="4"/>
  <c r="ARK1" i="4"/>
  <c r="ARJ1" i="4"/>
  <c r="ARI1" i="4"/>
  <c r="ARH1" i="4"/>
  <c r="ARG1" i="4"/>
  <c r="ARF1" i="4"/>
  <c r="ARE1" i="4"/>
  <c r="ARD1" i="4"/>
  <c r="ARC1" i="4"/>
  <c r="ARB1" i="4"/>
  <c r="ARA1" i="4"/>
  <c r="AQZ1" i="4"/>
  <c r="AQY1" i="4"/>
  <c r="AQX1" i="4"/>
  <c r="AQW1" i="4"/>
  <c r="AQV1" i="4"/>
  <c r="AQU1" i="4"/>
  <c r="AQT1" i="4"/>
  <c r="AQS1" i="4"/>
  <c r="AQR1" i="4"/>
  <c r="AQQ1" i="4"/>
  <c r="AQP1" i="4"/>
  <c r="AQO1" i="4"/>
  <c r="AQN1" i="4"/>
  <c r="AQM1" i="4"/>
  <c r="AQL1" i="4"/>
  <c r="AQK1" i="4"/>
  <c r="AQJ1" i="4"/>
  <c r="AQI1" i="4"/>
  <c r="AQH1" i="4"/>
  <c r="AQG1" i="4"/>
  <c r="AQF1" i="4"/>
  <c r="AQE1" i="4"/>
  <c r="AQD1" i="4"/>
  <c r="AQC1" i="4"/>
  <c r="AQB1" i="4"/>
  <c r="AQA1" i="4"/>
  <c r="APZ1" i="4"/>
  <c r="APY1" i="4"/>
  <c r="APX1" i="4"/>
  <c r="APW1" i="4"/>
  <c r="APV1" i="4"/>
  <c r="APU1" i="4"/>
  <c r="APT1" i="4"/>
  <c r="APS1" i="4"/>
  <c r="APR1" i="4"/>
  <c r="APQ1" i="4"/>
  <c r="APP1" i="4"/>
  <c r="APO1" i="4"/>
  <c r="APN1" i="4"/>
  <c r="APM1" i="4"/>
  <c r="APL1" i="4"/>
  <c r="APK1" i="4"/>
  <c r="APJ1" i="4"/>
  <c r="API1" i="4"/>
  <c r="APH1" i="4"/>
  <c r="APG1" i="4"/>
  <c r="APF1" i="4"/>
  <c r="APE1" i="4"/>
  <c r="APD1" i="4"/>
  <c r="APC1" i="4"/>
  <c r="APB1" i="4"/>
  <c r="APA1" i="4"/>
  <c r="AOZ1" i="4"/>
  <c r="AOY1" i="4"/>
  <c r="AOX1" i="4"/>
  <c r="AOW1" i="4"/>
  <c r="AOV1" i="4"/>
  <c r="AOU1" i="4"/>
  <c r="AOT1" i="4"/>
  <c r="AOS1" i="4"/>
  <c r="AOR1" i="4"/>
  <c r="AOQ1" i="4"/>
  <c r="AOP1" i="4"/>
  <c r="AOO1" i="4"/>
  <c r="AON1" i="4"/>
  <c r="AOM1" i="4"/>
  <c r="AOL1" i="4"/>
  <c r="AOK1" i="4"/>
  <c r="AOJ1" i="4"/>
  <c r="AOI1" i="4"/>
  <c r="AOH1" i="4"/>
  <c r="AOG1" i="4"/>
  <c r="AOF1" i="4"/>
  <c r="AOE1" i="4"/>
  <c r="AOD1" i="4"/>
  <c r="AOC1" i="4"/>
  <c r="AOB1" i="4"/>
  <c r="AOA1" i="4"/>
  <c r="ANZ1" i="4"/>
  <c r="ANY1" i="4"/>
  <c r="ANX1" i="4"/>
  <c r="ANW1" i="4"/>
  <c r="ANV1" i="4"/>
  <c r="ANU1" i="4"/>
  <c r="ANT1" i="4"/>
  <c r="ANS1" i="4"/>
  <c r="ANR1" i="4"/>
  <c r="ANQ1" i="4"/>
  <c r="ANP1" i="4"/>
  <c r="ANO1" i="4"/>
  <c r="ANN1" i="4"/>
  <c r="ANM1" i="4"/>
  <c r="ANL1" i="4"/>
  <c r="ANK1" i="4"/>
  <c r="ANJ1" i="4"/>
  <c r="ANI1" i="4"/>
  <c r="ANH1" i="4"/>
  <c r="ANG1" i="4"/>
  <c r="ANF1" i="4"/>
  <c r="ANE1" i="4"/>
  <c r="AND1" i="4"/>
  <c r="ANC1" i="4"/>
  <c r="ANB1" i="4"/>
  <c r="ANA1" i="4"/>
  <c r="AMZ1" i="4"/>
  <c r="AMY1" i="4"/>
  <c r="AMX1" i="4"/>
  <c r="AMW1" i="4"/>
  <c r="AMV1" i="4"/>
  <c r="AMU1" i="4"/>
  <c r="AMT1" i="4"/>
  <c r="AMS1" i="4"/>
  <c r="AMR1" i="4"/>
  <c r="AMQ1" i="4"/>
  <c r="AMP1" i="4"/>
  <c r="AMO1" i="4"/>
  <c r="AMN1" i="4"/>
  <c r="AMM1" i="4"/>
  <c r="AML1" i="4"/>
  <c r="AMK1" i="4"/>
  <c r="AMJ1" i="4"/>
  <c r="AMI1" i="4"/>
  <c r="AMH1" i="4"/>
  <c r="AMG1" i="4"/>
  <c r="AMF1" i="4"/>
  <c r="AME1" i="4"/>
  <c r="AMD1" i="4"/>
  <c r="AMC1" i="4"/>
  <c r="AMB1" i="4"/>
  <c r="AMA1" i="4"/>
  <c r="ALZ1" i="4"/>
  <c r="ALY1" i="4"/>
  <c r="ALX1" i="4"/>
  <c r="ALW1" i="4"/>
  <c r="ALV1" i="4"/>
  <c r="ALU1" i="4"/>
  <c r="ALT1" i="4"/>
  <c r="ALS1" i="4"/>
  <c r="ALR1" i="4"/>
  <c r="ALQ1" i="4"/>
  <c r="ALP1" i="4"/>
  <c r="ALO1" i="4"/>
  <c r="ALN1" i="4"/>
  <c r="ALM1" i="4"/>
  <c r="ALL1" i="4"/>
  <c r="ALK1" i="4"/>
  <c r="ALJ1" i="4"/>
  <c r="ALI1" i="4"/>
  <c r="ALH1" i="4"/>
  <c r="ALG1" i="4"/>
  <c r="ALF1" i="4"/>
  <c r="ALE1" i="4"/>
  <c r="ALD1" i="4"/>
  <c r="ALC1" i="4"/>
  <c r="ALB1" i="4"/>
  <c r="ALA1" i="4"/>
  <c r="AKZ1" i="4"/>
  <c r="AKY1" i="4"/>
  <c r="AKX1" i="4"/>
  <c r="AKW1" i="4"/>
  <c r="AKV1" i="4"/>
  <c r="AKU1" i="4"/>
  <c r="AKT1" i="4"/>
  <c r="AKS1" i="4"/>
  <c r="AKR1" i="4"/>
  <c r="AKQ1" i="4"/>
  <c r="AKP1" i="4"/>
  <c r="AKO1" i="4"/>
  <c r="AKN1" i="4"/>
  <c r="AKM1" i="4"/>
  <c r="AKL1" i="4"/>
  <c r="AKK1" i="4"/>
  <c r="AKJ1" i="4"/>
  <c r="AKI1" i="4"/>
  <c r="AKH1" i="4"/>
  <c r="AKG1" i="4"/>
  <c r="AKF1" i="4"/>
  <c r="AKE1" i="4"/>
  <c r="AKD1" i="4"/>
  <c r="AKC1" i="4"/>
  <c r="AKB1" i="4"/>
  <c r="AKA1" i="4"/>
  <c r="AJZ1" i="4"/>
  <c r="AJY1" i="4"/>
  <c r="AJX1" i="4"/>
  <c r="AJW1" i="4"/>
  <c r="AJV1" i="4"/>
  <c r="AJU1" i="4"/>
  <c r="AJT1" i="4"/>
  <c r="AJS1" i="4"/>
  <c r="AJR1" i="4"/>
  <c r="AJQ1" i="4"/>
  <c r="AJP1" i="4"/>
  <c r="AJO1" i="4"/>
  <c r="AJN1" i="4"/>
  <c r="AJM1" i="4"/>
  <c r="AJL1" i="4"/>
  <c r="AJK1" i="4"/>
  <c r="AJJ1" i="4"/>
  <c r="AJI1" i="4"/>
  <c r="AJH1" i="4"/>
  <c r="AJG1" i="4"/>
  <c r="AJF1" i="4"/>
  <c r="AJE1" i="4"/>
  <c r="AJD1" i="4"/>
  <c r="AJC1" i="4"/>
  <c r="AJB1" i="4"/>
  <c r="AJA1" i="4"/>
  <c r="AIZ1" i="4"/>
  <c r="AIY1" i="4"/>
  <c r="AIX1" i="4"/>
  <c r="AIW1" i="4"/>
  <c r="AIV1" i="4"/>
  <c r="AIU1" i="4"/>
  <c r="AIT1" i="4"/>
  <c r="AIS1" i="4"/>
  <c r="AIR1" i="4"/>
  <c r="AIQ1" i="4"/>
  <c r="AIP1" i="4"/>
  <c r="AIO1" i="4"/>
  <c r="AIN1" i="4"/>
  <c r="AIM1" i="4"/>
  <c r="AIL1" i="4"/>
  <c r="AIK1" i="4"/>
  <c r="AIJ1" i="4"/>
  <c r="AII1" i="4"/>
  <c r="AIH1" i="4"/>
  <c r="AIG1" i="4"/>
  <c r="AIF1" i="4"/>
  <c r="AIE1" i="4"/>
  <c r="AID1" i="4"/>
  <c r="AIC1" i="4"/>
  <c r="AIB1" i="4"/>
  <c r="AIA1" i="4"/>
  <c r="AHZ1" i="4"/>
  <c r="AHY1" i="4"/>
  <c r="AHX1" i="4"/>
  <c r="AHW1" i="4"/>
  <c r="AHV1" i="4"/>
  <c r="AHU1" i="4"/>
  <c r="AHT1" i="4"/>
  <c r="AHS1" i="4"/>
  <c r="AHR1" i="4"/>
  <c r="AHQ1" i="4"/>
  <c r="AHP1" i="4"/>
  <c r="AHO1" i="4"/>
  <c r="AHN1" i="4"/>
  <c r="AHM1" i="4"/>
  <c r="AHL1" i="4"/>
  <c r="AHK1" i="4"/>
  <c r="AHJ1" i="4"/>
  <c r="AHI1" i="4"/>
  <c r="AHH1" i="4"/>
  <c r="AHG1" i="4"/>
  <c r="AHF1" i="4"/>
  <c r="AHE1" i="4"/>
  <c r="AHD1" i="4"/>
  <c r="AHC1" i="4"/>
  <c r="AHB1" i="4"/>
  <c r="AHA1" i="4"/>
  <c r="AGZ1" i="4"/>
  <c r="AGY1" i="4"/>
  <c r="AGX1" i="4"/>
  <c r="AGW1" i="4"/>
  <c r="AGV1" i="4"/>
  <c r="AGU1" i="4"/>
  <c r="AGT1" i="4"/>
  <c r="AGS1" i="4"/>
  <c r="AGR1" i="4"/>
  <c r="AGQ1" i="4"/>
  <c r="AGP1" i="4"/>
  <c r="AGO1" i="4"/>
  <c r="AGN1" i="4"/>
  <c r="AGM1" i="4"/>
  <c r="AGL1" i="4"/>
  <c r="AGK1" i="4"/>
  <c r="AGJ1" i="4"/>
  <c r="AGI1" i="4"/>
  <c r="AGH1" i="4"/>
  <c r="AGG1" i="4"/>
  <c r="AGF1" i="4"/>
  <c r="AGE1" i="4"/>
  <c r="AGD1" i="4"/>
  <c r="AGC1" i="4"/>
  <c r="AGB1" i="4"/>
  <c r="AGA1" i="4"/>
  <c r="AFZ1" i="4"/>
  <c r="AFY1" i="4"/>
  <c r="AFX1" i="4"/>
  <c r="AFW1" i="4"/>
  <c r="AFV1" i="4"/>
  <c r="AFU1" i="4"/>
  <c r="AFT1" i="4"/>
  <c r="AFS1" i="4"/>
  <c r="AFR1" i="4"/>
  <c r="AFQ1" i="4"/>
  <c r="AFP1" i="4"/>
  <c r="AFO1" i="4"/>
  <c r="AFN1" i="4"/>
  <c r="AFM1" i="4"/>
  <c r="AFL1" i="4"/>
  <c r="AFK1" i="4"/>
  <c r="AFJ1" i="4"/>
  <c r="AFI1" i="4"/>
  <c r="AFH1" i="4"/>
  <c r="AFG1" i="4"/>
  <c r="AFF1" i="4"/>
  <c r="AFE1" i="4"/>
  <c r="AFD1" i="4"/>
  <c r="AFC1" i="4"/>
  <c r="AFB1" i="4"/>
  <c r="AFA1" i="4"/>
  <c r="AEZ1" i="4"/>
  <c r="AEY1" i="4"/>
  <c r="AEX1" i="4"/>
  <c r="AEW1" i="4"/>
  <c r="AEV1" i="4"/>
  <c r="AEU1" i="4"/>
  <c r="AET1" i="4"/>
  <c r="AES1" i="4"/>
  <c r="AER1" i="4"/>
  <c r="AEQ1" i="4"/>
  <c r="AEP1" i="4"/>
  <c r="AEO1" i="4"/>
  <c r="AEN1" i="4"/>
  <c r="AEM1" i="4"/>
  <c r="AEL1" i="4"/>
  <c r="AEK1" i="4"/>
  <c r="AEJ1" i="4"/>
  <c r="AEI1" i="4"/>
  <c r="AEH1" i="4"/>
  <c r="AEG1" i="4"/>
  <c r="AEF1" i="4"/>
  <c r="AEE1" i="4"/>
  <c r="AED1" i="4"/>
  <c r="AEC1" i="4"/>
  <c r="AEB1" i="4"/>
  <c r="AEA1" i="4"/>
  <c r="ADZ1" i="4"/>
  <c r="ADY1" i="4"/>
  <c r="ADX1" i="4"/>
  <c r="ADW1" i="4"/>
  <c r="ADV1" i="4"/>
  <c r="ADU1" i="4"/>
  <c r="ADT1" i="4"/>
  <c r="ADS1" i="4"/>
  <c r="ADR1" i="4"/>
  <c r="ADQ1" i="4"/>
  <c r="ADP1" i="4"/>
  <c r="ADO1" i="4"/>
  <c r="ADN1" i="4"/>
  <c r="ADM1" i="4"/>
  <c r="ADL1" i="4"/>
  <c r="ADK1" i="4"/>
  <c r="ADJ1" i="4"/>
  <c r="ADI1" i="4"/>
  <c r="ADH1" i="4"/>
  <c r="ADG1" i="4"/>
  <c r="ADF1" i="4"/>
  <c r="ADE1" i="4"/>
  <c r="ADD1" i="4"/>
  <c r="ADC1" i="4"/>
  <c r="ADB1" i="4"/>
  <c r="ADA1" i="4"/>
  <c r="ACZ1" i="4"/>
  <c r="ACY1" i="4"/>
  <c r="ACX1" i="4"/>
  <c r="ACW1" i="4"/>
  <c r="ACV1" i="4"/>
  <c r="ACU1" i="4"/>
  <c r="ACT1" i="4"/>
  <c r="ACS1" i="4"/>
  <c r="ACR1" i="4"/>
  <c r="ACQ1" i="4"/>
  <c r="ACP1" i="4"/>
  <c r="ACO1" i="4"/>
  <c r="ACN1" i="4"/>
  <c r="ACM1" i="4"/>
  <c r="ACL1" i="4"/>
  <c r="ACK1" i="4"/>
  <c r="ACJ1" i="4"/>
  <c r="ACI1" i="4"/>
  <c r="ACH1" i="4"/>
  <c r="ACG1" i="4"/>
  <c r="ACF1" i="4"/>
  <c r="ACE1" i="4"/>
  <c r="ACD1" i="4"/>
  <c r="ACC1" i="4"/>
  <c r="ACB1" i="4"/>
  <c r="ACA1" i="4"/>
  <c r="ABZ1" i="4"/>
  <c r="ABY1" i="4"/>
  <c r="ABX1" i="4"/>
  <c r="ABW1" i="4"/>
  <c r="ABV1" i="4"/>
  <c r="ABU1" i="4"/>
  <c r="ABT1" i="4"/>
  <c r="ABS1" i="4"/>
  <c r="ABR1" i="4"/>
  <c r="ABQ1" i="4"/>
  <c r="ABP1" i="4"/>
  <c r="ABO1" i="4"/>
  <c r="ABN1" i="4"/>
  <c r="ABM1" i="4"/>
  <c r="ABL1" i="4"/>
  <c r="ABK1" i="4"/>
  <c r="ABJ1" i="4"/>
  <c r="ABI1" i="4"/>
  <c r="ABH1" i="4"/>
  <c r="ABG1" i="4"/>
  <c r="ABF1" i="4"/>
  <c r="ABE1" i="4"/>
  <c r="ABD1" i="4"/>
  <c r="ABC1" i="4"/>
  <c r="ABB1" i="4"/>
  <c r="ABA1" i="4"/>
  <c r="AAZ1" i="4"/>
  <c r="AAY1" i="4"/>
  <c r="AAX1" i="4"/>
  <c r="AAW1" i="4"/>
  <c r="AAV1" i="4"/>
  <c r="AAU1" i="4"/>
  <c r="AAT1" i="4"/>
  <c r="AAS1" i="4"/>
  <c r="AAR1" i="4"/>
  <c r="AAQ1" i="4"/>
  <c r="AAP1" i="4"/>
  <c r="AAO1" i="4"/>
  <c r="AAN1" i="4"/>
  <c r="AAM1" i="4"/>
  <c r="AAL1" i="4"/>
  <c r="AAK1" i="4"/>
  <c r="AAJ1" i="4"/>
  <c r="AAI1" i="4"/>
  <c r="AAH1" i="4"/>
  <c r="AAG1" i="4"/>
  <c r="AAF1" i="4"/>
  <c r="AAE1" i="4"/>
  <c r="AAD1" i="4"/>
  <c r="AAC1" i="4"/>
  <c r="AAB1" i="4"/>
  <c r="AAA1" i="4"/>
  <c r="ZZ1" i="4"/>
  <c r="ZY1" i="4"/>
  <c r="ZX1" i="4"/>
  <c r="ZW1" i="4"/>
  <c r="ZV1" i="4"/>
  <c r="ZU1" i="4"/>
  <c r="ZT1" i="4"/>
  <c r="ZS1" i="4"/>
  <c r="ZR1" i="4"/>
  <c r="ZQ1" i="4"/>
  <c r="ZP1" i="4"/>
  <c r="ZO1" i="4"/>
  <c r="ZN1" i="4"/>
  <c r="ZM1" i="4"/>
  <c r="ZL1" i="4"/>
  <c r="ZK1" i="4"/>
  <c r="ZJ1" i="4"/>
  <c r="ZI1" i="4"/>
  <c r="ZH1" i="4"/>
  <c r="ZG1" i="4"/>
  <c r="ZF1" i="4"/>
  <c r="ZE1" i="4"/>
  <c r="ZD1" i="4"/>
  <c r="ZC1" i="4"/>
  <c r="ZB1" i="4"/>
  <c r="ZA1" i="4"/>
  <c r="YZ1" i="4"/>
  <c r="YY1" i="4"/>
  <c r="YX1" i="4"/>
  <c r="YW1" i="4"/>
  <c r="YV1" i="4"/>
  <c r="YU1" i="4"/>
  <c r="YT1" i="4"/>
  <c r="YS1" i="4"/>
  <c r="YR1" i="4"/>
  <c r="YQ1" i="4"/>
  <c r="YP1" i="4"/>
  <c r="YO1" i="4"/>
  <c r="YN1" i="4"/>
  <c r="YM1" i="4"/>
  <c r="YL1" i="4"/>
  <c r="YK1" i="4"/>
  <c r="YJ1" i="4"/>
  <c r="YI1" i="4"/>
  <c r="YH1" i="4"/>
  <c r="YG1" i="4"/>
  <c r="YF1" i="4"/>
  <c r="YE1" i="4"/>
  <c r="YD1" i="4"/>
  <c r="YC1" i="4"/>
  <c r="YB1" i="4"/>
  <c r="YA1" i="4"/>
  <c r="XZ1" i="4"/>
  <c r="XY1" i="4"/>
  <c r="XX1" i="4"/>
  <c r="XW1" i="4"/>
  <c r="XV1" i="4"/>
  <c r="XU1" i="4"/>
  <c r="XT1" i="4"/>
  <c r="XS1" i="4"/>
  <c r="XR1" i="4"/>
  <c r="XQ1" i="4"/>
  <c r="XP1" i="4"/>
  <c r="XO1" i="4"/>
  <c r="XN1" i="4"/>
  <c r="XM1" i="4"/>
  <c r="XL1" i="4"/>
  <c r="XK1" i="4"/>
  <c r="XJ1" i="4"/>
  <c r="XI1" i="4"/>
  <c r="XH1" i="4"/>
  <c r="XG1" i="4"/>
  <c r="XF1" i="4"/>
  <c r="XE1" i="4"/>
  <c r="XD1" i="4"/>
  <c r="XC1" i="4"/>
  <c r="XB1" i="4"/>
  <c r="XA1" i="4"/>
  <c r="WZ1" i="4"/>
  <c r="WY1" i="4"/>
  <c r="WX1" i="4"/>
  <c r="WW1" i="4"/>
  <c r="WV1" i="4"/>
  <c r="WU1" i="4"/>
  <c r="WT1" i="4"/>
  <c r="WS1" i="4"/>
  <c r="WR1" i="4"/>
  <c r="WQ1" i="4"/>
  <c r="WP1" i="4"/>
  <c r="WO1" i="4"/>
  <c r="WN1" i="4"/>
  <c r="WM1" i="4"/>
  <c r="WL1" i="4"/>
  <c r="WK1" i="4"/>
  <c r="WJ1" i="4"/>
  <c r="WI1" i="4"/>
  <c r="WH1" i="4"/>
  <c r="WG1" i="4"/>
  <c r="WF1" i="4"/>
  <c r="WE1" i="4"/>
  <c r="WD1" i="4"/>
  <c r="WC1" i="4"/>
  <c r="WB1" i="4"/>
  <c r="WA1" i="4"/>
  <c r="VZ1" i="4"/>
  <c r="VY1" i="4"/>
  <c r="VX1" i="4"/>
  <c r="VW1" i="4"/>
  <c r="VV1" i="4"/>
  <c r="VU1" i="4"/>
  <c r="VT1" i="4"/>
  <c r="VS1" i="4"/>
  <c r="VR1" i="4"/>
  <c r="VQ1" i="4"/>
  <c r="VP1" i="4"/>
  <c r="VO1" i="4"/>
  <c r="VN1" i="4"/>
  <c r="VM1" i="4"/>
  <c r="VL1" i="4"/>
  <c r="VK1" i="4"/>
  <c r="VJ1" i="4"/>
  <c r="VI1" i="4"/>
  <c r="VH1" i="4"/>
  <c r="VG1" i="4"/>
  <c r="VF1" i="4"/>
  <c r="VE1" i="4"/>
  <c r="VD1" i="4"/>
  <c r="VC1" i="4"/>
  <c r="VB1" i="4"/>
  <c r="VA1" i="4"/>
  <c r="UZ1" i="4"/>
  <c r="UY1" i="4"/>
  <c r="UX1" i="4"/>
  <c r="UW1" i="4"/>
  <c r="UV1" i="4"/>
  <c r="UU1" i="4"/>
  <c r="UT1" i="4"/>
  <c r="US1" i="4"/>
  <c r="UR1" i="4"/>
  <c r="UQ1" i="4"/>
  <c r="UP1" i="4"/>
  <c r="UO1" i="4"/>
  <c r="UN1" i="4"/>
  <c r="UM1" i="4"/>
  <c r="UL1" i="4"/>
  <c r="UK1" i="4"/>
  <c r="UJ1" i="4"/>
  <c r="UI1" i="4"/>
  <c r="UH1" i="4"/>
  <c r="UG1" i="4"/>
  <c r="UF1" i="4"/>
  <c r="UE1" i="4"/>
  <c r="UD1" i="4"/>
  <c r="UC1" i="4"/>
  <c r="UB1" i="4"/>
  <c r="UA1" i="4"/>
  <c r="TZ1" i="4"/>
  <c r="TY1" i="4"/>
  <c r="TX1" i="4"/>
  <c r="TW1" i="4"/>
  <c r="TV1" i="4"/>
  <c r="TU1" i="4"/>
  <c r="TT1" i="4"/>
  <c r="TS1" i="4"/>
  <c r="TR1" i="4"/>
  <c r="TQ1" i="4"/>
  <c r="TP1" i="4"/>
  <c r="TO1" i="4"/>
  <c r="TN1" i="4"/>
  <c r="TM1" i="4"/>
  <c r="TL1" i="4"/>
  <c r="TK1" i="4"/>
  <c r="TJ1" i="4"/>
  <c r="TI1" i="4"/>
  <c r="TH1" i="4"/>
  <c r="TG1" i="4"/>
  <c r="TF1" i="4"/>
  <c r="TE1" i="4"/>
  <c r="TD1" i="4"/>
  <c r="TC1" i="4"/>
  <c r="TB1" i="4"/>
  <c r="TA1" i="4"/>
  <c r="SZ1" i="4"/>
  <c r="SY1" i="4"/>
  <c r="SX1" i="4"/>
  <c r="SW1" i="4"/>
  <c r="SV1" i="4"/>
  <c r="SU1" i="4"/>
  <c r="ST1" i="4"/>
  <c r="SS1" i="4"/>
  <c r="SR1" i="4"/>
  <c r="SQ1" i="4"/>
  <c r="SP1" i="4"/>
  <c r="SO1" i="4"/>
  <c r="SN1" i="4"/>
  <c r="SM1" i="4"/>
  <c r="SL1" i="4"/>
  <c r="SK1" i="4"/>
  <c r="SJ1" i="4"/>
  <c r="SI1" i="4"/>
  <c r="SH1" i="4"/>
  <c r="SG1" i="4"/>
  <c r="SF1" i="4"/>
  <c r="SE1" i="4"/>
  <c r="SD1" i="4"/>
  <c r="SC1" i="4"/>
  <c r="SB1" i="4"/>
  <c r="SA1" i="4"/>
  <c r="RZ1" i="4"/>
  <c r="RY1" i="4"/>
  <c r="RX1" i="4"/>
  <c r="RW1" i="4"/>
  <c r="RV1" i="4"/>
  <c r="RU1" i="4"/>
  <c r="RT1" i="4"/>
  <c r="RS1" i="4"/>
  <c r="RR1" i="4"/>
  <c r="RQ1" i="4"/>
  <c r="RP1" i="4"/>
  <c r="RO1" i="4"/>
  <c r="RN1" i="4"/>
  <c r="RM1" i="4"/>
  <c r="RL1" i="4"/>
  <c r="RK1" i="4"/>
  <c r="RJ1" i="4"/>
  <c r="RI1" i="4"/>
  <c r="RH1" i="4"/>
  <c r="RG1" i="4"/>
  <c r="RF1" i="4"/>
  <c r="RE1" i="4"/>
  <c r="RD1" i="4"/>
  <c r="RC1" i="4"/>
  <c r="RB1" i="4"/>
  <c r="RA1" i="4"/>
  <c r="QZ1" i="4"/>
  <c r="QY1" i="4"/>
  <c r="QX1" i="4"/>
  <c r="QW1" i="4"/>
  <c r="QV1" i="4"/>
  <c r="QU1" i="4"/>
  <c r="QT1" i="4"/>
  <c r="QS1" i="4"/>
  <c r="QR1" i="4"/>
  <c r="QQ1" i="4"/>
  <c r="QP1" i="4"/>
  <c r="QO1" i="4"/>
  <c r="QN1" i="4"/>
  <c r="QM1" i="4"/>
  <c r="QL1" i="4"/>
  <c r="QK1" i="4"/>
  <c r="QJ1" i="4"/>
  <c r="QI1" i="4"/>
  <c r="QH1" i="4"/>
  <c r="QG1" i="4"/>
  <c r="QF1" i="4"/>
  <c r="QE1" i="4"/>
  <c r="QD1" i="4"/>
  <c r="QC1" i="4"/>
  <c r="QB1" i="4"/>
  <c r="QA1" i="4"/>
  <c r="PZ1" i="4"/>
  <c r="PY1" i="4"/>
  <c r="PX1" i="4"/>
  <c r="PW1" i="4"/>
  <c r="PV1" i="4"/>
  <c r="PU1" i="4"/>
  <c r="PT1" i="4"/>
  <c r="PS1" i="4"/>
  <c r="PR1" i="4"/>
  <c r="PQ1" i="4"/>
  <c r="PP1" i="4"/>
  <c r="PO1" i="4"/>
  <c r="PN1" i="4"/>
  <c r="PM1" i="4"/>
  <c r="PL1" i="4"/>
  <c r="PK1" i="4"/>
  <c r="PJ1" i="4"/>
  <c r="PI1" i="4"/>
  <c r="PH1" i="4"/>
  <c r="PG1" i="4"/>
  <c r="PF1" i="4"/>
  <c r="PE1" i="4"/>
  <c r="PD1" i="4"/>
  <c r="PC1" i="4"/>
  <c r="PB1" i="4"/>
  <c r="PA1" i="4"/>
  <c r="OZ1" i="4"/>
  <c r="OY1" i="4"/>
  <c r="OX1" i="4"/>
  <c r="OW1" i="4"/>
  <c r="OV1" i="4"/>
  <c r="OU1" i="4"/>
  <c r="OT1" i="4"/>
  <c r="OS1" i="4"/>
  <c r="OR1" i="4"/>
  <c r="OQ1" i="4"/>
  <c r="OP1" i="4"/>
  <c r="OO1" i="4"/>
  <c r="ON1" i="4"/>
  <c r="OM1" i="4"/>
  <c r="OL1" i="4"/>
  <c r="OK1" i="4"/>
  <c r="OJ1" i="4"/>
  <c r="OI1" i="4"/>
  <c r="OH1" i="4"/>
  <c r="OG1" i="4"/>
  <c r="OF1" i="4"/>
  <c r="OE1" i="4"/>
  <c r="OD1" i="4"/>
  <c r="OC1" i="4"/>
  <c r="OB1" i="4"/>
  <c r="OA1" i="4"/>
  <c r="NZ1" i="4"/>
  <c r="NY1" i="4"/>
  <c r="NX1" i="4"/>
  <c r="NW1" i="4"/>
  <c r="NV1" i="4"/>
  <c r="NU1" i="4"/>
  <c r="NT1" i="4"/>
  <c r="NS1" i="4"/>
  <c r="NR1" i="4"/>
  <c r="NQ1" i="4"/>
  <c r="NP1" i="4"/>
  <c r="NO1" i="4"/>
  <c r="NN1" i="4"/>
  <c r="NM1" i="4"/>
  <c r="NL1" i="4"/>
  <c r="NK1" i="4"/>
  <c r="NJ1" i="4"/>
  <c r="NI1" i="4"/>
  <c r="NH1" i="4"/>
  <c r="NG1" i="4"/>
  <c r="NF1" i="4"/>
  <c r="NE1" i="4"/>
  <c r="ND1" i="4"/>
  <c r="NC1" i="4"/>
  <c r="NB1" i="4"/>
  <c r="NA1" i="4"/>
  <c r="MZ1" i="4"/>
  <c r="MY1" i="4"/>
  <c r="MX1" i="4"/>
  <c r="MW1" i="4"/>
  <c r="MV1" i="4"/>
  <c r="MU1" i="4"/>
  <c r="MT1" i="4"/>
  <c r="MS1" i="4"/>
  <c r="MR1" i="4"/>
  <c r="MQ1" i="4"/>
  <c r="MP1" i="4"/>
  <c r="MO1" i="4"/>
  <c r="MN1" i="4"/>
  <c r="MM1" i="4"/>
  <c r="ML1" i="4"/>
  <c r="MK1" i="4"/>
  <c r="MJ1" i="4"/>
  <c r="MI1" i="4"/>
  <c r="MH1" i="4"/>
  <c r="MG1" i="4"/>
  <c r="MF1" i="4"/>
  <c r="ME1" i="4"/>
  <c r="MD1" i="4"/>
  <c r="MC1" i="4"/>
  <c r="MB1" i="4"/>
  <c r="MA1" i="4"/>
  <c r="LZ1" i="4"/>
  <c r="LY1" i="4"/>
  <c r="LX1" i="4"/>
  <c r="LW1" i="4"/>
  <c r="LV1" i="4"/>
  <c r="LU1" i="4"/>
  <c r="LT1" i="4"/>
  <c r="LS1" i="4"/>
  <c r="LR1" i="4"/>
  <c r="LQ1" i="4"/>
  <c r="LP1" i="4"/>
  <c r="LO1" i="4"/>
  <c r="LN1" i="4"/>
  <c r="LM1" i="4"/>
  <c r="LL1" i="4"/>
  <c r="LK1" i="4"/>
  <c r="LJ1" i="4"/>
  <c r="LI1" i="4"/>
  <c r="LH1" i="4"/>
  <c r="LG1" i="4"/>
  <c r="LF1" i="4"/>
  <c r="LE1" i="4"/>
  <c r="LD1" i="4"/>
  <c r="LC1" i="4"/>
  <c r="LB1" i="4"/>
  <c r="LA1" i="4"/>
  <c r="KZ1" i="4"/>
  <c r="KY1" i="4"/>
  <c r="KX1" i="4"/>
  <c r="KW1" i="4"/>
  <c r="KV1" i="4"/>
  <c r="KU1" i="4"/>
  <c r="KT1" i="4"/>
  <c r="KS1" i="4"/>
  <c r="KR1" i="4"/>
  <c r="KQ1" i="4"/>
  <c r="KP1" i="4"/>
  <c r="KO1" i="4"/>
  <c r="KN1" i="4"/>
  <c r="KM1" i="4"/>
  <c r="KL1" i="4"/>
  <c r="KK1" i="4"/>
  <c r="KJ1" i="4"/>
  <c r="KI1" i="4"/>
  <c r="KH1" i="4"/>
  <c r="KG1" i="4"/>
  <c r="KF1" i="4"/>
  <c r="KE1" i="4"/>
  <c r="KD1" i="4"/>
  <c r="KC1" i="4"/>
  <c r="KB1" i="4"/>
  <c r="KA1" i="4"/>
  <c r="JZ1" i="4"/>
  <c r="JY1" i="4"/>
  <c r="JX1" i="4"/>
  <c r="JW1" i="4"/>
  <c r="JV1" i="4"/>
  <c r="JU1" i="4"/>
  <c r="JT1" i="4"/>
  <c r="JS1" i="4"/>
  <c r="JR1" i="4"/>
  <c r="JQ1" i="4"/>
  <c r="JP1" i="4"/>
  <c r="JO1" i="4"/>
  <c r="JN1" i="4"/>
  <c r="JM1" i="4"/>
  <c r="JL1" i="4"/>
  <c r="JK1" i="4"/>
  <c r="JJ1" i="4"/>
  <c r="JI1" i="4"/>
  <c r="JH1" i="4"/>
  <c r="JG1" i="4"/>
  <c r="JF1" i="4"/>
  <c r="JE1" i="4"/>
  <c r="JD1" i="4"/>
  <c r="JC1" i="4"/>
  <c r="JB1" i="4"/>
  <c r="JA1" i="4"/>
  <c r="IZ1" i="4"/>
  <c r="IY1" i="4"/>
  <c r="IX1" i="4"/>
  <c r="IW1" i="4"/>
  <c r="IV1" i="4"/>
  <c r="IU1" i="4"/>
  <c r="IT1" i="4"/>
  <c r="IS1" i="4"/>
  <c r="IR1" i="4"/>
  <c r="IQ1" i="4"/>
  <c r="IP1" i="4"/>
  <c r="IO1" i="4"/>
  <c r="IN1" i="4"/>
  <c r="IM1" i="4"/>
  <c r="IL1" i="4"/>
  <c r="IK1" i="4"/>
  <c r="IJ1" i="4"/>
  <c r="II1" i="4"/>
  <c r="IH1" i="4"/>
  <c r="IG1" i="4"/>
  <c r="IF1" i="4"/>
  <c r="IE1" i="4"/>
  <c r="ID1" i="4"/>
  <c r="IC1" i="4"/>
  <c r="IB1" i="4"/>
  <c r="IA1" i="4"/>
  <c r="HZ1" i="4"/>
  <c r="HY1" i="4"/>
  <c r="HX1" i="4"/>
  <c r="HW1" i="4"/>
  <c r="HV1" i="4"/>
  <c r="HU1" i="4"/>
  <c r="HT1" i="4"/>
  <c r="HS1" i="4"/>
  <c r="HR1" i="4"/>
  <c r="HQ1" i="4"/>
  <c r="HP1" i="4"/>
  <c r="HO1" i="4"/>
  <c r="HN1" i="4"/>
  <c r="HM1" i="4"/>
  <c r="HL1" i="4"/>
  <c r="HK1" i="4"/>
  <c r="HJ1" i="4"/>
  <c r="HI1" i="4"/>
  <c r="HH1" i="4"/>
  <c r="HG1" i="4"/>
  <c r="HF1" i="4"/>
  <c r="HE1" i="4"/>
  <c r="HD1" i="4"/>
  <c r="HC1" i="4"/>
  <c r="HB1" i="4"/>
  <c r="HA1" i="4"/>
  <c r="GZ1" i="4"/>
  <c r="GY1" i="4"/>
  <c r="GX1" i="4"/>
  <c r="GW1" i="4"/>
  <c r="GV1" i="4"/>
  <c r="GU1" i="4"/>
  <c r="GT1" i="4"/>
  <c r="GS1" i="4"/>
  <c r="GR1" i="4"/>
  <c r="GQ1" i="4"/>
  <c r="GP1" i="4"/>
  <c r="GO1" i="4"/>
  <c r="GN1" i="4"/>
  <c r="GM1" i="4"/>
  <c r="GL1" i="4"/>
  <c r="GK1" i="4"/>
  <c r="GJ1" i="4"/>
  <c r="GI1" i="4"/>
  <c r="GH1" i="4"/>
  <c r="GG1" i="4"/>
  <c r="GF1" i="4"/>
  <c r="GE1" i="4"/>
  <c r="GD1" i="4"/>
  <c r="GC1" i="4"/>
  <c r="GB1" i="4"/>
  <c r="GA1" i="4"/>
  <c r="FZ1" i="4"/>
  <c r="FY1" i="4"/>
  <c r="FX1" i="4"/>
  <c r="FW1" i="4"/>
  <c r="FV1" i="4"/>
  <c r="FU1" i="4"/>
  <c r="FT1" i="4"/>
  <c r="FS1" i="4"/>
  <c r="FR1" i="4"/>
  <c r="FQ1" i="4"/>
  <c r="FP1" i="4"/>
  <c r="FO1" i="4"/>
  <c r="FN1" i="4"/>
  <c r="FM1" i="4"/>
  <c r="FL1" i="4"/>
  <c r="FK1" i="4"/>
  <c r="FJ1" i="4"/>
  <c r="FI1" i="4"/>
  <c r="FH1" i="4"/>
  <c r="FG1" i="4"/>
  <c r="FF1" i="4"/>
  <c r="FE1" i="4"/>
  <c r="FD1" i="4"/>
  <c r="FC1" i="4"/>
  <c r="FB1" i="4"/>
  <c r="FA1" i="4"/>
  <c r="EZ1" i="4"/>
  <c r="EY1" i="4"/>
  <c r="EX1" i="4"/>
  <c r="EW1" i="4"/>
  <c r="EV1" i="4"/>
  <c r="EU1" i="4"/>
  <c r="ET1" i="4"/>
  <c r="ES1" i="4"/>
  <c r="ER1" i="4"/>
  <c r="EQ1" i="4"/>
  <c r="EP1" i="4"/>
  <c r="EO1" i="4"/>
  <c r="EN1" i="4"/>
  <c r="EM1" i="4"/>
  <c r="EL1" i="4"/>
  <c r="EK1" i="4"/>
  <c r="EJ1" i="4"/>
  <c r="EI1" i="4"/>
  <c r="EH1" i="4"/>
  <c r="EG1" i="4"/>
  <c r="EF1" i="4"/>
  <c r="EE1" i="4"/>
  <c r="ED1" i="4"/>
  <c r="EC1" i="4"/>
  <c r="EB1" i="4"/>
  <c r="EA1" i="4"/>
  <c r="DZ1" i="4"/>
  <c r="DY1" i="4"/>
  <c r="DX1" i="4"/>
  <c r="DW1" i="4"/>
  <c r="DV1" i="4"/>
  <c r="DU1" i="4"/>
  <c r="DT1" i="4"/>
  <c r="DS1" i="4"/>
  <c r="DR1" i="4"/>
  <c r="DQ1" i="4"/>
  <c r="DP1" i="4"/>
  <c r="DO1" i="4"/>
  <c r="DN1" i="4"/>
  <c r="DM1" i="4"/>
  <c r="DL1" i="4"/>
  <c r="DK1" i="4"/>
  <c r="DJ1" i="4"/>
  <c r="DI1" i="4"/>
  <c r="DH1" i="4"/>
  <c r="DG1" i="4"/>
  <c r="DF1" i="4"/>
  <c r="DE1" i="4"/>
  <c r="DD1" i="4"/>
  <c r="DC1" i="4"/>
  <c r="DB1" i="4"/>
  <c r="DA1" i="4"/>
  <c r="CZ1" i="4"/>
  <c r="CY1" i="4"/>
  <c r="CX1" i="4"/>
  <c r="CW1" i="4"/>
  <c r="CV1" i="4"/>
  <c r="CU1" i="4"/>
  <c r="CT1" i="4"/>
  <c r="CS1" i="4"/>
  <c r="CR1" i="4"/>
  <c r="CQ1" i="4"/>
  <c r="CP1" i="4"/>
  <c r="CO1" i="4"/>
  <c r="CN1" i="4"/>
  <c r="CM1" i="4"/>
  <c r="CL1" i="4"/>
  <c r="CK1" i="4"/>
  <c r="CJ1" i="4"/>
  <c r="CI1" i="4"/>
  <c r="CH1" i="4"/>
  <c r="CG1" i="4"/>
  <c r="CF1" i="4"/>
  <c r="CE1" i="4"/>
  <c r="CD1" i="4"/>
  <c r="CC1" i="4"/>
  <c r="CB1" i="4"/>
  <c r="CA1" i="4"/>
  <c r="BZ1" i="4"/>
  <c r="BY1" i="4"/>
  <c r="BX1" i="4"/>
  <c r="BW1" i="4"/>
  <c r="BV1" i="4"/>
  <c r="BU1" i="4"/>
  <c r="BT1" i="4"/>
  <c r="BS1" i="4"/>
  <c r="BR1" i="4"/>
  <c r="BQ1" i="4"/>
  <c r="BP1" i="4"/>
  <c r="BO1" i="4"/>
  <c r="BN1" i="4"/>
  <c r="BM1" i="4"/>
  <c r="BL1" i="4"/>
  <c r="BK1" i="4"/>
  <c r="BJ1" i="4"/>
  <c r="BI1" i="4"/>
  <c r="BH1" i="4"/>
  <c r="BG1" i="4"/>
  <c r="BF1" i="4"/>
  <c r="BE1" i="4"/>
  <c r="BD1" i="4"/>
  <c r="BC1" i="4"/>
  <c r="BB1" i="4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I1" i="4"/>
  <c r="AH1" i="4"/>
  <c r="AG1" i="4"/>
  <c r="AF1" i="4"/>
  <c r="AE1" i="4"/>
  <c r="AD1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D39" i="17"/>
  <c r="D40" i="17"/>
  <c r="D36" i="17"/>
  <c r="D38" i="17"/>
  <c r="D41" i="17"/>
  <c r="D37" i="17"/>
  <c r="B13" i="17" l="1"/>
  <c r="B16" i="17" s="1"/>
  <c r="B18" i="17" s="1"/>
  <c r="C32" i="17"/>
  <c r="C34" i="17"/>
  <c r="B20" i="17" l="1"/>
  <c r="B21" i="17" s="1"/>
  <c r="B22" i="17" l="1"/>
  <c r="B24" i="17" s="1"/>
  <c r="B40" i="17" a="1"/>
  <c r="B40" i="17" s="1"/>
  <c r="C46" i="17" l="1"/>
  <c r="C7" i="17" l="1"/>
  <c r="C10" i="17"/>
  <c r="C3" i="17"/>
  <c r="C4" i="17"/>
  <c r="C5" i="17"/>
  <c r="C8" i="17"/>
  <c r="C9" i="17"/>
  <c r="C2" i="17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39" i="3"/>
  <c r="K3040" i="3"/>
  <c r="K3041" i="3"/>
  <c r="K3042" i="3"/>
  <c r="K3043" i="3"/>
  <c r="K3044" i="3"/>
  <c r="K3045" i="3"/>
  <c r="K3046" i="3"/>
  <c r="K3047" i="3"/>
  <c r="K3048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3605" i="3"/>
  <c r="K3606" i="3"/>
  <c r="K3607" i="3"/>
  <c r="K3608" i="3"/>
  <c r="K3609" i="3"/>
  <c r="K3610" i="3"/>
  <c r="K3611" i="3"/>
  <c r="K3612" i="3"/>
  <c r="K3613" i="3"/>
  <c r="K3614" i="3"/>
  <c r="K3615" i="3"/>
  <c r="K3616" i="3"/>
  <c r="K3617" i="3"/>
  <c r="K3618" i="3"/>
  <c r="K3619" i="3"/>
  <c r="K3620" i="3"/>
  <c r="K3621" i="3"/>
  <c r="K3622" i="3"/>
  <c r="K3623" i="3"/>
  <c r="K3624" i="3"/>
  <c r="K3625" i="3"/>
  <c r="K3626" i="3"/>
  <c r="K3627" i="3"/>
  <c r="K3628" i="3"/>
  <c r="K3629" i="3"/>
  <c r="K3630" i="3"/>
  <c r="K3631" i="3"/>
  <c r="K3632" i="3"/>
  <c r="K3633" i="3"/>
  <c r="K3634" i="3"/>
  <c r="K3635" i="3"/>
  <c r="K3636" i="3"/>
  <c r="K3637" i="3"/>
  <c r="K3638" i="3"/>
  <c r="K3639" i="3"/>
  <c r="K3640" i="3"/>
  <c r="K3641" i="3"/>
  <c r="K3642" i="3"/>
  <c r="K3643" i="3"/>
  <c r="K3644" i="3"/>
  <c r="K3645" i="3"/>
  <c r="K3646" i="3"/>
  <c r="K3647" i="3"/>
  <c r="K3648" i="3"/>
  <c r="K3649" i="3"/>
  <c r="K3650" i="3"/>
  <c r="K3651" i="3"/>
  <c r="K3652" i="3"/>
  <c r="K3653" i="3"/>
  <c r="K3654" i="3"/>
  <c r="K3655" i="3"/>
  <c r="K3656" i="3"/>
  <c r="K3657" i="3"/>
  <c r="K3658" i="3"/>
  <c r="K3659" i="3"/>
  <c r="K3660" i="3"/>
  <c r="K3661" i="3"/>
  <c r="K3662" i="3"/>
  <c r="K3663" i="3"/>
  <c r="K3664" i="3"/>
  <c r="K3665" i="3"/>
  <c r="K3666" i="3"/>
  <c r="K3667" i="3"/>
  <c r="K3668" i="3"/>
  <c r="K3669" i="3"/>
  <c r="K3670" i="3"/>
  <c r="K3671" i="3"/>
  <c r="K3672" i="3"/>
  <c r="K3673" i="3"/>
  <c r="K3674" i="3"/>
  <c r="K3675" i="3"/>
  <c r="K3676" i="3"/>
  <c r="K3677" i="3"/>
  <c r="K3678" i="3"/>
  <c r="K3679" i="3"/>
  <c r="K3680" i="3"/>
  <c r="K3681" i="3"/>
  <c r="K3682" i="3"/>
  <c r="K3683" i="3"/>
  <c r="K3684" i="3"/>
  <c r="K3685" i="3"/>
  <c r="K3686" i="3"/>
  <c r="K3687" i="3"/>
  <c r="K3688" i="3"/>
  <c r="K3689" i="3"/>
  <c r="K3690" i="3"/>
  <c r="K3691" i="3"/>
  <c r="K3692" i="3"/>
  <c r="K3693" i="3"/>
  <c r="K3694" i="3"/>
  <c r="K3695" i="3"/>
  <c r="K3696" i="3"/>
  <c r="K3697" i="3"/>
  <c r="K3698" i="3"/>
  <c r="K3699" i="3"/>
  <c r="K3700" i="3"/>
  <c r="K3701" i="3"/>
  <c r="K3702" i="3"/>
  <c r="K3703" i="3"/>
  <c r="K3704" i="3"/>
  <c r="K3705" i="3"/>
  <c r="K3706" i="3"/>
  <c r="K3707" i="3"/>
  <c r="K3708" i="3"/>
  <c r="K3709" i="3"/>
  <c r="K3710" i="3"/>
  <c r="K3711" i="3"/>
  <c r="K3712" i="3"/>
  <c r="K3713" i="3"/>
  <c r="K3714" i="3"/>
  <c r="K3715" i="3"/>
  <c r="K3716" i="3"/>
  <c r="K3717" i="3"/>
  <c r="K3718" i="3"/>
  <c r="K3719" i="3"/>
  <c r="K3720" i="3"/>
  <c r="K3721" i="3"/>
  <c r="K3722" i="3"/>
  <c r="K3723" i="3"/>
  <c r="K3724" i="3"/>
  <c r="K3725" i="3"/>
  <c r="K3726" i="3"/>
  <c r="K3727" i="3"/>
  <c r="K3728" i="3"/>
  <c r="K3729" i="3"/>
  <c r="K3730" i="3"/>
  <c r="K3731" i="3"/>
  <c r="K3732" i="3"/>
  <c r="K3733" i="3"/>
  <c r="K3734" i="3"/>
  <c r="K3735" i="3"/>
  <c r="K3736" i="3"/>
  <c r="K3737" i="3"/>
  <c r="K3738" i="3"/>
  <c r="K3739" i="3"/>
  <c r="K3740" i="3"/>
  <c r="K3741" i="3"/>
  <c r="K3742" i="3"/>
  <c r="K3743" i="3"/>
  <c r="K3744" i="3"/>
  <c r="K3745" i="3"/>
  <c r="K3746" i="3"/>
  <c r="K3747" i="3"/>
  <c r="K3748" i="3"/>
  <c r="K3749" i="3"/>
  <c r="K3750" i="3"/>
  <c r="K3751" i="3"/>
  <c r="K3752" i="3"/>
  <c r="K3753" i="3"/>
  <c r="K3754" i="3"/>
  <c r="K3755" i="3"/>
  <c r="K3756" i="3"/>
  <c r="K3757" i="3"/>
  <c r="K3758" i="3"/>
  <c r="K3759" i="3"/>
  <c r="K3760" i="3"/>
  <c r="K3761" i="3"/>
  <c r="K3762" i="3"/>
  <c r="K3763" i="3"/>
  <c r="K3764" i="3"/>
  <c r="K3765" i="3"/>
  <c r="K3766" i="3"/>
  <c r="K3767" i="3"/>
  <c r="K3768" i="3"/>
  <c r="K3769" i="3"/>
  <c r="K3770" i="3"/>
  <c r="K3771" i="3"/>
  <c r="K3772" i="3"/>
  <c r="K3773" i="3"/>
  <c r="K3774" i="3"/>
  <c r="K3775" i="3"/>
  <c r="K3776" i="3"/>
  <c r="K3777" i="3"/>
  <c r="K3778" i="3"/>
  <c r="K3779" i="3"/>
  <c r="K3780" i="3"/>
  <c r="K3781" i="3"/>
  <c r="K3782" i="3"/>
  <c r="K3783" i="3"/>
  <c r="K3784" i="3"/>
  <c r="K3785" i="3"/>
  <c r="K3786" i="3"/>
  <c r="K3787" i="3"/>
  <c r="K3788" i="3"/>
  <c r="K3789" i="3"/>
  <c r="K3790" i="3"/>
  <c r="K3791" i="3"/>
  <c r="K3792" i="3"/>
  <c r="K3793" i="3"/>
  <c r="K3794" i="3"/>
  <c r="K3795" i="3"/>
  <c r="K3796" i="3"/>
  <c r="K3797" i="3"/>
  <c r="K3798" i="3"/>
  <c r="K3799" i="3"/>
  <c r="K3800" i="3"/>
  <c r="K3801" i="3"/>
  <c r="K3802" i="3"/>
  <c r="K3803" i="3"/>
  <c r="K3804" i="3"/>
  <c r="K3805" i="3"/>
  <c r="K3806" i="3"/>
  <c r="K3807" i="3"/>
  <c r="K3808" i="3"/>
  <c r="K3809" i="3"/>
  <c r="K3810" i="3"/>
  <c r="K3811" i="3"/>
  <c r="K3812" i="3"/>
  <c r="K3813" i="3"/>
  <c r="K3814" i="3"/>
  <c r="K3815" i="3"/>
  <c r="K3816" i="3"/>
  <c r="K3817" i="3"/>
  <c r="K3818" i="3"/>
  <c r="K3819" i="3"/>
  <c r="K3820" i="3"/>
  <c r="K3821" i="3"/>
  <c r="K3822" i="3"/>
  <c r="K3823" i="3"/>
  <c r="K3824" i="3"/>
  <c r="K3825" i="3"/>
  <c r="K3826" i="3"/>
  <c r="K3827" i="3"/>
  <c r="K3828" i="3"/>
  <c r="K3829" i="3"/>
  <c r="K3830" i="3"/>
  <c r="K3831" i="3"/>
  <c r="K3832" i="3"/>
  <c r="K3833" i="3"/>
  <c r="K3834" i="3"/>
  <c r="K3835" i="3"/>
  <c r="K3836" i="3"/>
  <c r="K3837" i="3"/>
  <c r="K3838" i="3"/>
  <c r="K3839" i="3"/>
  <c r="K3840" i="3"/>
  <c r="K3841" i="3"/>
  <c r="K3842" i="3"/>
  <c r="K3843" i="3"/>
  <c r="K3844" i="3"/>
  <c r="K3845" i="3"/>
  <c r="K3846" i="3"/>
  <c r="K3847" i="3"/>
  <c r="K3848" i="3"/>
  <c r="K3849" i="3"/>
  <c r="K3850" i="3"/>
  <c r="K3851" i="3"/>
  <c r="K3852" i="3"/>
  <c r="K3853" i="3"/>
  <c r="K3854" i="3"/>
  <c r="K3855" i="3"/>
  <c r="K3856" i="3"/>
  <c r="K3857" i="3"/>
  <c r="K3858" i="3"/>
  <c r="K3859" i="3"/>
  <c r="K3860" i="3"/>
  <c r="K3861" i="3"/>
  <c r="K3862" i="3"/>
  <c r="K3863" i="3"/>
  <c r="K3864" i="3"/>
  <c r="K3865" i="3"/>
  <c r="K3866" i="3"/>
  <c r="K3867" i="3"/>
  <c r="K3868" i="3"/>
  <c r="K3869" i="3"/>
  <c r="K3870" i="3"/>
  <c r="K3871" i="3"/>
  <c r="K3872" i="3"/>
  <c r="K3873" i="3"/>
  <c r="K3874" i="3"/>
  <c r="K3875" i="3"/>
  <c r="K3876" i="3"/>
  <c r="K3877" i="3"/>
  <c r="K3878" i="3"/>
  <c r="K3879" i="3"/>
  <c r="K3880" i="3"/>
  <c r="K3881" i="3"/>
  <c r="K3882" i="3"/>
  <c r="K3883" i="3"/>
  <c r="K3884" i="3"/>
  <c r="K3885" i="3"/>
  <c r="K3886" i="3"/>
  <c r="K3887" i="3"/>
  <c r="K3888" i="3"/>
  <c r="K3889" i="3"/>
  <c r="K3890" i="3"/>
  <c r="K3891" i="3"/>
  <c r="K3892" i="3"/>
  <c r="K3893" i="3"/>
  <c r="K3894" i="3"/>
  <c r="K3895" i="3"/>
  <c r="K3896" i="3"/>
  <c r="K3897" i="3"/>
  <c r="K3898" i="3"/>
  <c r="K3899" i="3"/>
  <c r="K3900" i="3"/>
  <c r="K3901" i="3"/>
  <c r="K3902" i="3"/>
  <c r="K3903" i="3"/>
  <c r="K3904" i="3"/>
  <c r="K3905" i="3"/>
  <c r="K3906" i="3"/>
  <c r="K3907" i="3"/>
  <c r="K3908" i="3"/>
  <c r="K3909" i="3"/>
  <c r="K3910" i="3"/>
  <c r="K3911" i="3"/>
  <c r="K3912" i="3"/>
  <c r="K3913" i="3"/>
  <c r="K3914" i="3"/>
  <c r="K3915" i="3"/>
  <c r="K3916" i="3"/>
  <c r="K3917" i="3"/>
  <c r="K3918" i="3"/>
  <c r="K3919" i="3"/>
  <c r="K3920" i="3"/>
  <c r="K3921" i="3"/>
  <c r="K3922" i="3"/>
  <c r="K3923" i="3"/>
  <c r="K3924" i="3"/>
  <c r="K3925" i="3"/>
  <c r="K3926" i="3"/>
  <c r="K3927" i="3"/>
  <c r="K3928" i="3"/>
  <c r="K3929" i="3"/>
  <c r="K3930" i="3"/>
  <c r="K3931" i="3"/>
  <c r="K3932" i="3"/>
  <c r="K3933" i="3"/>
  <c r="K3934" i="3"/>
  <c r="K3935" i="3"/>
  <c r="K3936" i="3"/>
  <c r="K3937" i="3"/>
  <c r="K3938" i="3"/>
  <c r="K3939" i="3"/>
  <c r="K3940" i="3"/>
  <c r="K3941" i="3"/>
  <c r="K3942" i="3"/>
  <c r="K3943" i="3"/>
  <c r="K3944" i="3"/>
  <c r="K3945" i="3"/>
  <c r="K3946" i="3"/>
  <c r="K3947" i="3"/>
  <c r="K3948" i="3"/>
  <c r="K3949" i="3"/>
  <c r="K3950" i="3"/>
  <c r="K3951" i="3"/>
  <c r="K3952" i="3"/>
  <c r="K3953" i="3"/>
  <c r="K3954" i="3"/>
  <c r="K3955" i="3"/>
  <c r="K3956" i="3"/>
  <c r="K3957" i="3"/>
  <c r="K3958" i="3"/>
  <c r="K3959" i="3"/>
  <c r="K3960" i="3"/>
  <c r="K3961" i="3"/>
  <c r="K3962" i="3"/>
  <c r="K3963" i="3"/>
  <c r="K3964" i="3"/>
  <c r="K3965" i="3"/>
  <c r="K3966" i="3"/>
  <c r="K3967" i="3"/>
  <c r="K3968" i="3"/>
  <c r="K3969" i="3"/>
  <c r="K3970" i="3"/>
  <c r="K3971" i="3"/>
  <c r="K3972" i="3"/>
  <c r="K3973" i="3"/>
  <c r="K3974" i="3"/>
  <c r="K3975" i="3"/>
  <c r="K3976" i="3"/>
  <c r="K3977" i="3"/>
  <c r="K3978" i="3"/>
  <c r="K3979" i="3"/>
  <c r="K3980" i="3"/>
  <c r="K3981" i="3"/>
  <c r="K3982" i="3"/>
  <c r="K3983" i="3"/>
  <c r="K3984" i="3"/>
  <c r="K3985" i="3"/>
  <c r="K3986" i="3"/>
  <c r="K3987" i="3"/>
  <c r="K3988" i="3"/>
  <c r="K3989" i="3"/>
  <c r="K3990" i="3"/>
  <c r="K3991" i="3"/>
  <c r="K3992" i="3"/>
  <c r="K3993" i="3"/>
  <c r="K3994" i="3"/>
  <c r="K3995" i="3"/>
  <c r="K3996" i="3"/>
  <c r="K3997" i="3"/>
  <c r="K3998" i="3"/>
  <c r="K3999" i="3"/>
  <c r="K4000" i="3"/>
  <c r="K4001" i="3"/>
  <c r="K4002" i="3"/>
  <c r="K4003" i="3"/>
  <c r="K4004" i="3"/>
  <c r="K4005" i="3"/>
  <c r="K4006" i="3"/>
  <c r="K4007" i="3"/>
  <c r="K4008" i="3"/>
  <c r="K4009" i="3"/>
  <c r="K4010" i="3"/>
  <c r="K4011" i="3"/>
  <c r="K4012" i="3"/>
  <c r="K4013" i="3"/>
  <c r="K4014" i="3"/>
  <c r="K4015" i="3"/>
  <c r="K4016" i="3"/>
  <c r="K4017" i="3"/>
  <c r="K4018" i="3"/>
  <c r="K4019" i="3"/>
  <c r="K4020" i="3"/>
  <c r="K4021" i="3"/>
  <c r="K4022" i="3"/>
  <c r="K4023" i="3"/>
  <c r="K4024" i="3"/>
  <c r="K4025" i="3"/>
  <c r="K4026" i="3"/>
  <c r="K4027" i="3"/>
  <c r="K4028" i="3"/>
  <c r="K4029" i="3"/>
  <c r="K4030" i="3"/>
  <c r="K4031" i="3"/>
  <c r="K4032" i="3"/>
  <c r="K4033" i="3"/>
  <c r="K4034" i="3"/>
  <c r="K4035" i="3"/>
  <c r="K4036" i="3"/>
  <c r="K4037" i="3"/>
  <c r="K4038" i="3"/>
  <c r="K4039" i="3"/>
  <c r="K4040" i="3"/>
  <c r="K4041" i="3"/>
  <c r="K4042" i="3"/>
  <c r="K4043" i="3"/>
  <c r="K4044" i="3"/>
  <c r="K4045" i="3"/>
  <c r="K4046" i="3"/>
  <c r="K4047" i="3"/>
  <c r="K4048" i="3"/>
  <c r="K4049" i="3"/>
  <c r="K4050" i="3"/>
  <c r="K4051" i="3"/>
  <c r="K4052" i="3"/>
  <c r="K4053" i="3"/>
  <c r="K4054" i="3"/>
  <c r="K4055" i="3"/>
  <c r="K4056" i="3"/>
  <c r="K4057" i="3"/>
  <c r="K4058" i="3"/>
  <c r="K4059" i="3"/>
  <c r="K4060" i="3"/>
  <c r="K4061" i="3"/>
  <c r="K4062" i="3"/>
  <c r="K4063" i="3"/>
  <c r="K4064" i="3"/>
  <c r="K4065" i="3"/>
  <c r="K4066" i="3"/>
  <c r="K4067" i="3"/>
  <c r="K4068" i="3"/>
  <c r="K4069" i="3"/>
  <c r="K4070" i="3"/>
  <c r="K4071" i="3"/>
  <c r="K4072" i="3"/>
  <c r="K4073" i="3"/>
  <c r="K4074" i="3"/>
  <c r="K4075" i="3"/>
  <c r="K4076" i="3"/>
  <c r="K4077" i="3"/>
  <c r="K4078" i="3"/>
  <c r="K4079" i="3"/>
  <c r="K4080" i="3"/>
  <c r="K4081" i="3"/>
  <c r="K4082" i="3"/>
  <c r="K4083" i="3"/>
  <c r="K4084" i="3"/>
  <c r="K4085" i="3"/>
  <c r="K4086" i="3"/>
  <c r="K4087" i="3"/>
  <c r="K4088" i="3"/>
  <c r="K4089" i="3"/>
  <c r="K4090" i="3"/>
  <c r="K4091" i="3"/>
  <c r="K4092" i="3"/>
  <c r="K4093" i="3"/>
  <c r="K4094" i="3"/>
  <c r="K4095" i="3"/>
  <c r="K4096" i="3"/>
  <c r="K4097" i="3"/>
  <c r="K4098" i="3"/>
  <c r="K4099" i="3"/>
  <c r="K4100" i="3"/>
  <c r="K4101" i="3"/>
  <c r="K4102" i="3"/>
  <c r="K4103" i="3"/>
  <c r="K4104" i="3"/>
  <c r="K4105" i="3"/>
  <c r="K4106" i="3"/>
  <c r="K4107" i="3"/>
  <c r="K4108" i="3"/>
  <c r="K4109" i="3"/>
  <c r="K4110" i="3"/>
  <c r="K4111" i="3"/>
  <c r="K4112" i="3"/>
  <c r="K4113" i="3"/>
  <c r="K4114" i="3"/>
  <c r="K4115" i="3"/>
  <c r="K4116" i="3"/>
  <c r="K4117" i="3"/>
  <c r="K4118" i="3"/>
  <c r="K4119" i="3"/>
  <c r="K4120" i="3"/>
  <c r="K4121" i="3"/>
  <c r="K4122" i="3"/>
  <c r="K4123" i="3"/>
  <c r="K4124" i="3"/>
  <c r="K4125" i="3"/>
  <c r="K4126" i="3"/>
  <c r="K4127" i="3"/>
  <c r="K4128" i="3"/>
  <c r="K4129" i="3"/>
  <c r="K4130" i="3"/>
  <c r="K4131" i="3"/>
  <c r="K4132" i="3"/>
  <c r="K4133" i="3"/>
  <c r="K4134" i="3"/>
  <c r="K4135" i="3"/>
  <c r="K4136" i="3"/>
  <c r="K4137" i="3"/>
  <c r="K4138" i="3"/>
  <c r="K4139" i="3"/>
  <c r="K4140" i="3"/>
  <c r="K4141" i="3"/>
  <c r="K4142" i="3"/>
  <c r="K4143" i="3"/>
  <c r="K4144" i="3"/>
  <c r="K4145" i="3"/>
  <c r="K4146" i="3"/>
  <c r="K4147" i="3"/>
  <c r="K4148" i="3"/>
  <c r="K4149" i="3"/>
  <c r="K4150" i="3"/>
  <c r="K4151" i="3"/>
  <c r="K4152" i="3"/>
  <c r="K4153" i="3"/>
  <c r="K4154" i="3"/>
  <c r="K4155" i="3"/>
  <c r="K4156" i="3"/>
  <c r="K4157" i="3"/>
  <c r="K4158" i="3"/>
  <c r="K4159" i="3"/>
  <c r="K4160" i="3"/>
  <c r="K4161" i="3"/>
  <c r="K4162" i="3"/>
  <c r="K4163" i="3"/>
  <c r="K4164" i="3"/>
  <c r="K4165" i="3"/>
  <c r="K4166" i="3"/>
  <c r="K4167" i="3"/>
  <c r="K4168" i="3"/>
  <c r="K4169" i="3"/>
  <c r="K4170" i="3"/>
  <c r="K4171" i="3"/>
  <c r="K4172" i="3"/>
  <c r="K4173" i="3"/>
  <c r="K4174" i="3"/>
  <c r="K4175" i="3"/>
  <c r="K4176" i="3"/>
  <c r="K4177" i="3"/>
  <c r="K4178" i="3"/>
  <c r="K4179" i="3"/>
  <c r="K4180" i="3"/>
  <c r="K4181" i="3"/>
  <c r="K4182" i="3"/>
  <c r="K4183" i="3"/>
  <c r="K4184" i="3"/>
  <c r="K4185" i="3"/>
  <c r="K4186" i="3"/>
  <c r="K4187" i="3"/>
  <c r="K4188" i="3"/>
  <c r="K4189" i="3"/>
  <c r="K4190" i="3"/>
  <c r="K4191" i="3"/>
  <c r="K4192" i="3"/>
  <c r="K4193" i="3"/>
  <c r="K4194" i="3"/>
  <c r="K4195" i="3"/>
  <c r="K4196" i="3"/>
  <c r="K4197" i="3"/>
  <c r="K4198" i="3"/>
  <c r="K4199" i="3"/>
  <c r="K4200" i="3"/>
  <c r="K4201" i="3"/>
  <c r="K4202" i="3"/>
  <c r="K4203" i="3"/>
  <c r="K4204" i="3"/>
  <c r="K4205" i="3"/>
  <c r="K4206" i="3"/>
  <c r="K4207" i="3"/>
  <c r="K4208" i="3"/>
  <c r="K4209" i="3"/>
  <c r="K4210" i="3"/>
  <c r="K4211" i="3"/>
  <c r="K4212" i="3"/>
  <c r="K4213" i="3"/>
  <c r="K4214" i="3"/>
  <c r="K4215" i="3"/>
  <c r="K4216" i="3"/>
  <c r="K4217" i="3"/>
  <c r="K4218" i="3"/>
  <c r="K4219" i="3"/>
  <c r="K4220" i="3"/>
  <c r="K4221" i="3"/>
  <c r="K4222" i="3"/>
  <c r="K4223" i="3"/>
  <c r="K4224" i="3"/>
  <c r="K4225" i="3"/>
  <c r="K4226" i="3"/>
  <c r="K4227" i="3"/>
  <c r="K4228" i="3"/>
  <c r="K4229" i="3"/>
  <c r="K4230" i="3"/>
  <c r="K4231" i="3"/>
  <c r="K4232" i="3"/>
  <c r="K4233" i="3"/>
  <c r="K4234" i="3"/>
  <c r="K4235" i="3"/>
  <c r="K4236" i="3"/>
  <c r="K4237" i="3"/>
  <c r="K4238" i="3"/>
  <c r="K4239" i="3"/>
  <c r="K4240" i="3"/>
  <c r="K4241" i="3"/>
  <c r="K4242" i="3"/>
  <c r="K4243" i="3"/>
  <c r="K4244" i="3"/>
  <c r="K4245" i="3"/>
  <c r="K4246" i="3"/>
  <c r="K4247" i="3"/>
  <c r="K4248" i="3"/>
  <c r="K4249" i="3"/>
  <c r="K4250" i="3"/>
  <c r="K4251" i="3"/>
  <c r="K4252" i="3"/>
  <c r="K4253" i="3"/>
  <c r="K4254" i="3"/>
  <c r="K4255" i="3"/>
  <c r="K4256" i="3"/>
  <c r="K4257" i="3"/>
  <c r="K4258" i="3"/>
  <c r="K4259" i="3"/>
  <c r="K4260" i="3"/>
  <c r="K4261" i="3"/>
  <c r="K4262" i="3"/>
  <c r="K4263" i="3"/>
  <c r="K4264" i="3"/>
  <c r="K4265" i="3"/>
  <c r="K4266" i="3"/>
  <c r="K4267" i="3"/>
  <c r="K4268" i="3"/>
  <c r="K4269" i="3"/>
  <c r="K4270" i="3"/>
  <c r="K4271" i="3"/>
  <c r="K4272" i="3"/>
  <c r="K4273" i="3"/>
  <c r="K4274" i="3"/>
  <c r="K4275" i="3"/>
  <c r="K4276" i="3"/>
  <c r="K4277" i="3"/>
  <c r="K4278" i="3"/>
  <c r="K4279" i="3"/>
  <c r="K4280" i="3"/>
  <c r="K4281" i="3"/>
  <c r="K4282" i="3"/>
  <c r="K4283" i="3"/>
  <c r="K4284" i="3"/>
  <c r="K4285" i="3"/>
  <c r="K4286" i="3"/>
  <c r="K4287" i="3"/>
  <c r="K4288" i="3"/>
  <c r="K4289" i="3"/>
  <c r="K4290" i="3"/>
  <c r="K4291" i="3"/>
  <c r="K4292" i="3"/>
  <c r="K4293" i="3"/>
  <c r="K4294" i="3"/>
  <c r="K4295" i="3"/>
  <c r="K4296" i="3"/>
  <c r="K4297" i="3"/>
  <c r="K4298" i="3"/>
  <c r="K4299" i="3"/>
  <c r="K4300" i="3"/>
  <c r="K4301" i="3"/>
  <c r="K4302" i="3"/>
  <c r="K4303" i="3"/>
  <c r="K4304" i="3"/>
  <c r="K4305" i="3"/>
  <c r="K4306" i="3"/>
  <c r="K4307" i="3"/>
  <c r="K4308" i="3"/>
  <c r="K4309" i="3"/>
  <c r="K4310" i="3"/>
  <c r="K4311" i="3"/>
  <c r="K4312" i="3"/>
  <c r="K4313" i="3"/>
  <c r="K4314" i="3"/>
  <c r="K4315" i="3"/>
  <c r="K4316" i="3"/>
  <c r="K4317" i="3"/>
  <c r="K4318" i="3"/>
  <c r="K4319" i="3"/>
  <c r="K4320" i="3"/>
  <c r="K4321" i="3"/>
  <c r="K4322" i="3"/>
  <c r="K4323" i="3"/>
  <c r="K4324" i="3"/>
  <c r="K4325" i="3"/>
  <c r="K4326" i="3"/>
  <c r="K4327" i="3"/>
  <c r="K4328" i="3"/>
  <c r="K4329" i="3"/>
  <c r="K4330" i="3"/>
  <c r="K4331" i="3"/>
  <c r="K4332" i="3"/>
  <c r="K4333" i="3"/>
  <c r="K4334" i="3"/>
  <c r="K4335" i="3"/>
  <c r="K4336" i="3"/>
  <c r="K4337" i="3"/>
  <c r="K4338" i="3"/>
  <c r="K4339" i="3"/>
  <c r="K4340" i="3"/>
  <c r="K4341" i="3"/>
  <c r="K4342" i="3"/>
  <c r="K4343" i="3"/>
  <c r="K4344" i="3"/>
  <c r="K4345" i="3"/>
  <c r="K4346" i="3"/>
  <c r="K4347" i="3"/>
  <c r="K4348" i="3"/>
  <c r="K4349" i="3"/>
  <c r="K4350" i="3"/>
  <c r="K4351" i="3"/>
  <c r="K4352" i="3"/>
  <c r="K4353" i="3"/>
  <c r="K4354" i="3"/>
  <c r="K4355" i="3"/>
  <c r="K4356" i="3"/>
  <c r="K4357" i="3"/>
  <c r="K4358" i="3"/>
  <c r="K4359" i="3"/>
  <c r="K4360" i="3"/>
  <c r="K4361" i="3"/>
  <c r="K4362" i="3"/>
  <c r="K4363" i="3"/>
  <c r="K4364" i="3"/>
  <c r="K4365" i="3"/>
  <c r="K4366" i="3"/>
  <c r="K4367" i="3"/>
  <c r="K4368" i="3"/>
  <c r="K4369" i="3"/>
  <c r="K4370" i="3"/>
  <c r="K4371" i="3"/>
  <c r="K4372" i="3"/>
  <c r="K4373" i="3"/>
  <c r="K4374" i="3"/>
  <c r="K4375" i="3"/>
  <c r="K4376" i="3"/>
  <c r="K4377" i="3"/>
  <c r="K4378" i="3"/>
  <c r="K4379" i="3"/>
  <c r="K4380" i="3"/>
  <c r="K4381" i="3"/>
  <c r="K4382" i="3"/>
  <c r="K4383" i="3"/>
  <c r="K4384" i="3"/>
  <c r="K4385" i="3"/>
  <c r="K4386" i="3"/>
  <c r="K4387" i="3"/>
  <c r="K4388" i="3"/>
  <c r="K4389" i="3"/>
  <c r="K4390" i="3"/>
  <c r="K4391" i="3"/>
  <c r="K4392" i="3"/>
  <c r="K4393" i="3"/>
  <c r="K4394" i="3"/>
  <c r="K4395" i="3"/>
  <c r="K4396" i="3"/>
  <c r="K4397" i="3"/>
  <c r="K4398" i="3"/>
  <c r="K4399" i="3"/>
  <c r="K4400" i="3"/>
  <c r="K4401" i="3"/>
  <c r="K4402" i="3"/>
  <c r="K4403" i="3"/>
  <c r="K4404" i="3"/>
  <c r="K4405" i="3"/>
  <c r="K4406" i="3"/>
  <c r="K4407" i="3"/>
  <c r="K4408" i="3"/>
  <c r="K4409" i="3"/>
  <c r="K4410" i="3"/>
  <c r="K4411" i="3"/>
  <c r="K4412" i="3"/>
  <c r="K4413" i="3"/>
  <c r="K4414" i="3"/>
  <c r="K4415" i="3"/>
  <c r="K4416" i="3"/>
  <c r="K4417" i="3"/>
  <c r="K4418" i="3"/>
  <c r="K4419" i="3"/>
  <c r="K4420" i="3"/>
  <c r="K4421" i="3"/>
  <c r="K4422" i="3"/>
  <c r="K4423" i="3"/>
  <c r="K4424" i="3"/>
  <c r="K4425" i="3"/>
  <c r="K4426" i="3"/>
  <c r="K4427" i="3"/>
  <c r="K4428" i="3"/>
  <c r="K4429" i="3"/>
  <c r="K4430" i="3"/>
  <c r="K4431" i="3"/>
  <c r="K4432" i="3"/>
  <c r="K4433" i="3"/>
  <c r="K4434" i="3"/>
  <c r="K4435" i="3"/>
  <c r="K4436" i="3"/>
  <c r="K4437" i="3"/>
  <c r="K4438" i="3"/>
  <c r="K4439" i="3"/>
  <c r="K4440" i="3"/>
  <c r="K4441" i="3"/>
  <c r="K4442" i="3"/>
  <c r="K4443" i="3"/>
  <c r="K4444" i="3"/>
  <c r="K4445" i="3"/>
  <c r="K4446" i="3"/>
  <c r="K4447" i="3"/>
  <c r="K4448" i="3"/>
  <c r="K4449" i="3"/>
  <c r="K4450" i="3"/>
  <c r="K4451" i="3"/>
  <c r="K4452" i="3"/>
  <c r="K4453" i="3"/>
  <c r="K4454" i="3"/>
  <c r="K4455" i="3"/>
  <c r="K4456" i="3"/>
  <c r="K4457" i="3"/>
  <c r="K4458" i="3"/>
  <c r="K4459" i="3"/>
  <c r="K4460" i="3"/>
  <c r="K4461" i="3"/>
  <c r="K4462" i="3"/>
  <c r="K4463" i="3"/>
  <c r="K4464" i="3"/>
  <c r="K4465" i="3"/>
  <c r="K4466" i="3"/>
  <c r="K4467" i="3"/>
  <c r="K4468" i="3"/>
  <c r="K4469" i="3"/>
  <c r="K4470" i="3"/>
  <c r="K4471" i="3"/>
  <c r="K4472" i="3"/>
  <c r="K4473" i="3"/>
  <c r="K4474" i="3"/>
  <c r="K4475" i="3"/>
  <c r="K4476" i="3"/>
  <c r="K4477" i="3"/>
  <c r="K4478" i="3"/>
  <c r="K4479" i="3"/>
  <c r="K4480" i="3"/>
  <c r="K4481" i="3"/>
  <c r="K4482" i="3"/>
  <c r="K4483" i="3"/>
  <c r="K4484" i="3"/>
  <c r="K4485" i="3"/>
  <c r="K4486" i="3"/>
  <c r="K4487" i="3"/>
  <c r="K4488" i="3"/>
  <c r="K4489" i="3"/>
  <c r="K4490" i="3"/>
  <c r="K4491" i="3"/>
  <c r="K4492" i="3"/>
  <c r="K4493" i="3"/>
  <c r="K4494" i="3"/>
  <c r="K4495" i="3"/>
  <c r="K4496" i="3"/>
  <c r="K4497" i="3"/>
  <c r="K4498" i="3"/>
  <c r="K4499" i="3"/>
  <c r="K4500" i="3"/>
  <c r="K4501" i="3"/>
  <c r="K4502" i="3"/>
  <c r="K4503" i="3"/>
  <c r="K4504" i="3"/>
  <c r="K4505" i="3"/>
  <c r="K4506" i="3"/>
  <c r="K4507" i="3"/>
  <c r="K4508" i="3"/>
  <c r="K4509" i="3"/>
  <c r="K4510" i="3"/>
  <c r="K4511" i="3"/>
  <c r="K4512" i="3"/>
  <c r="K4513" i="3"/>
  <c r="K4514" i="3"/>
  <c r="K4515" i="3"/>
  <c r="K4516" i="3"/>
  <c r="K4517" i="3"/>
  <c r="K4518" i="3"/>
  <c r="K4519" i="3"/>
  <c r="K4520" i="3"/>
  <c r="K4521" i="3"/>
  <c r="K4522" i="3"/>
  <c r="K4523" i="3"/>
  <c r="K4524" i="3"/>
  <c r="K4525" i="3"/>
  <c r="K4526" i="3"/>
  <c r="K4527" i="3"/>
  <c r="K4528" i="3"/>
  <c r="K4529" i="3"/>
  <c r="K4530" i="3"/>
  <c r="K4531" i="3"/>
  <c r="K4532" i="3"/>
  <c r="K4533" i="3"/>
  <c r="K4534" i="3"/>
  <c r="K4535" i="3"/>
  <c r="K4536" i="3"/>
  <c r="K4537" i="3"/>
  <c r="K4538" i="3"/>
  <c r="K4539" i="3"/>
  <c r="K4540" i="3"/>
  <c r="K4541" i="3"/>
  <c r="K4542" i="3"/>
  <c r="K4543" i="3"/>
  <c r="K4544" i="3"/>
  <c r="K4545" i="3"/>
  <c r="K4546" i="3"/>
  <c r="K4547" i="3"/>
  <c r="K4548" i="3"/>
  <c r="K4549" i="3"/>
  <c r="K4550" i="3"/>
  <c r="K4551" i="3"/>
  <c r="K4552" i="3"/>
  <c r="K4553" i="3"/>
  <c r="K4554" i="3"/>
  <c r="K4555" i="3"/>
  <c r="K4556" i="3"/>
  <c r="K4557" i="3"/>
  <c r="K4558" i="3"/>
  <c r="K4559" i="3"/>
  <c r="K4560" i="3"/>
  <c r="K4561" i="3"/>
  <c r="K4562" i="3"/>
  <c r="K4563" i="3"/>
  <c r="K4564" i="3"/>
  <c r="K4565" i="3"/>
  <c r="K4566" i="3"/>
  <c r="K4567" i="3"/>
  <c r="K4568" i="3"/>
  <c r="K4569" i="3"/>
  <c r="K4570" i="3"/>
  <c r="K4571" i="3"/>
  <c r="K4572" i="3"/>
  <c r="K4573" i="3"/>
  <c r="K4574" i="3"/>
  <c r="K4575" i="3"/>
  <c r="K4576" i="3"/>
  <c r="K4577" i="3"/>
  <c r="K4578" i="3"/>
  <c r="K4579" i="3"/>
  <c r="K4580" i="3"/>
  <c r="K4581" i="3"/>
  <c r="K4582" i="3"/>
  <c r="K4583" i="3"/>
  <c r="K4584" i="3"/>
  <c r="K4585" i="3"/>
  <c r="K4586" i="3"/>
  <c r="K4587" i="3"/>
  <c r="K4588" i="3"/>
  <c r="K4589" i="3"/>
  <c r="K4590" i="3"/>
  <c r="K4591" i="3"/>
  <c r="K4592" i="3"/>
  <c r="K4593" i="3"/>
  <c r="K4594" i="3"/>
  <c r="K4595" i="3"/>
  <c r="K4596" i="3"/>
  <c r="K4597" i="3"/>
  <c r="K4598" i="3"/>
  <c r="K4599" i="3"/>
  <c r="K4600" i="3"/>
  <c r="K4601" i="3"/>
  <c r="K4602" i="3"/>
  <c r="K4603" i="3"/>
  <c r="K4604" i="3"/>
  <c r="K4605" i="3"/>
  <c r="K4606" i="3"/>
  <c r="K4607" i="3"/>
  <c r="K4608" i="3"/>
  <c r="K4609" i="3"/>
  <c r="K4610" i="3"/>
  <c r="K4611" i="3"/>
  <c r="K4612" i="3"/>
  <c r="K4613" i="3"/>
  <c r="K4614" i="3"/>
  <c r="K4615" i="3"/>
  <c r="K4616" i="3"/>
  <c r="K4617" i="3"/>
  <c r="K4618" i="3"/>
  <c r="K4619" i="3"/>
  <c r="K4620" i="3"/>
  <c r="K4621" i="3"/>
  <c r="K4622" i="3"/>
  <c r="K4623" i="3"/>
  <c r="K4624" i="3"/>
  <c r="K4625" i="3"/>
  <c r="K4626" i="3"/>
  <c r="K4627" i="3"/>
  <c r="K4628" i="3"/>
  <c r="K4629" i="3"/>
  <c r="K4630" i="3"/>
  <c r="K4631" i="3"/>
  <c r="K4632" i="3"/>
  <c r="K4633" i="3"/>
  <c r="K4634" i="3"/>
  <c r="K4635" i="3"/>
  <c r="K4636" i="3"/>
  <c r="K4637" i="3"/>
  <c r="K4638" i="3"/>
  <c r="K4639" i="3"/>
  <c r="K4640" i="3"/>
  <c r="K4641" i="3"/>
  <c r="K4642" i="3"/>
  <c r="K4643" i="3"/>
  <c r="K4644" i="3"/>
  <c r="K4645" i="3"/>
  <c r="K4646" i="3"/>
  <c r="K4647" i="3"/>
  <c r="K4648" i="3"/>
  <c r="K4649" i="3"/>
  <c r="K4650" i="3"/>
  <c r="K4651" i="3"/>
  <c r="K4652" i="3"/>
  <c r="K4653" i="3"/>
  <c r="K4654" i="3"/>
  <c r="K4655" i="3"/>
  <c r="K4656" i="3"/>
  <c r="K4657" i="3"/>
  <c r="K4658" i="3"/>
  <c r="K4659" i="3"/>
  <c r="K4660" i="3"/>
  <c r="K4661" i="3"/>
  <c r="K4662" i="3"/>
  <c r="K4663" i="3"/>
  <c r="K4664" i="3"/>
  <c r="K4665" i="3"/>
  <c r="K4666" i="3"/>
  <c r="K4667" i="3"/>
  <c r="K4668" i="3"/>
  <c r="K4669" i="3"/>
  <c r="K4670" i="3"/>
  <c r="K4671" i="3"/>
  <c r="K4672" i="3"/>
  <c r="K4673" i="3"/>
  <c r="K4674" i="3"/>
  <c r="K4675" i="3"/>
  <c r="K4676" i="3"/>
  <c r="K4677" i="3"/>
  <c r="K4678" i="3"/>
  <c r="K4679" i="3"/>
  <c r="K4680" i="3"/>
  <c r="K4681" i="3"/>
  <c r="K4682" i="3"/>
  <c r="K4683" i="3"/>
  <c r="K4684" i="3"/>
  <c r="K4685" i="3"/>
  <c r="K4686" i="3"/>
  <c r="K4687" i="3"/>
  <c r="K4688" i="3"/>
  <c r="K4689" i="3"/>
  <c r="K4690" i="3"/>
  <c r="K4691" i="3"/>
  <c r="K4692" i="3"/>
  <c r="K4693" i="3"/>
  <c r="K4694" i="3"/>
  <c r="K4695" i="3"/>
  <c r="K4696" i="3"/>
  <c r="K4697" i="3"/>
  <c r="K4698" i="3"/>
  <c r="K4699" i="3"/>
  <c r="K4700" i="3"/>
  <c r="K4701" i="3"/>
  <c r="K4702" i="3"/>
  <c r="K4703" i="3"/>
  <c r="K4704" i="3"/>
  <c r="K4705" i="3"/>
  <c r="K4706" i="3"/>
  <c r="K4707" i="3"/>
  <c r="K4708" i="3"/>
  <c r="K4709" i="3"/>
  <c r="K4710" i="3"/>
  <c r="K4711" i="3"/>
  <c r="K4712" i="3"/>
  <c r="K4713" i="3"/>
  <c r="K4714" i="3"/>
  <c r="K4715" i="3"/>
  <c r="K4716" i="3"/>
  <c r="K4717" i="3"/>
  <c r="K4718" i="3"/>
  <c r="K4719" i="3"/>
  <c r="K4720" i="3"/>
  <c r="K4721" i="3"/>
  <c r="K4722" i="3"/>
  <c r="K4723" i="3"/>
  <c r="K4724" i="3"/>
  <c r="K4725" i="3"/>
  <c r="K4726" i="3"/>
  <c r="K4727" i="3"/>
  <c r="K4728" i="3"/>
  <c r="K4729" i="3"/>
  <c r="K4730" i="3"/>
  <c r="K4731" i="3"/>
  <c r="K4732" i="3"/>
  <c r="K4733" i="3"/>
  <c r="K4734" i="3"/>
  <c r="K4735" i="3"/>
  <c r="K4736" i="3"/>
  <c r="K4737" i="3"/>
  <c r="K4738" i="3"/>
  <c r="K4739" i="3"/>
  <c r="K4740" i="3"/>
  <c r="K4741" i="3"/>
  <c r="K4742" i="3"/>
  <c r="K4743" i="3"/>
  <c r="K4744" i="3"/>
  <c r="K4745" i="3"/>
  <c r="K4746" i="3"/>
  <c r="K4747" i="3"/>
  <c r="K4748" i="3"/>
  <c r="K4749" i="3"/>
  <c r="K4750" i="3"/>
  <c r="K4751" i="3"/>
  <c r="K4752" i="3"/>
  <c r="K4753" i="3"/>
  <c r="K4754" i="3"/>
  <c r="K4755" i="3"/>
  <c r="K4756" i="3"/>
  <c r="K4757" i="3"/>
  <c r="K4758" i="3"/>
  <c r="K4759" i="3"/>
  <c r="K4760" i="3"/>
  <c r="K4761" i="3"/>
  <c r="K4762" i="3"/>
  <c r="K4763" i="3"/>
  <c r="K4764" i="3"/>
  <c r="K4765" i="3"/>
  <c r="K4766" i="3"/>
  <c r="K4767" i="3"/>
  <c r="K4768" i="3"/>
  <c r="K4769" i="3"/>
  <c r="K4770" i="3"/>
  <c r="K4771" i="3"/>
  <c r="K4772" i="3"/>
  <c r="K4773" i="3"/>
  <c r="K4774" i="3"/>
  <c r="K4775" i="3"/>
  <c r="K4776" i="3"/>
  <c r="K4777" i="3"/>
  <c r="K4778" i="3"/>
  <c r="K4779" i="3"/>
  <c r="K4780" i="3"/>
  <c r="K4781" i="3"/>
  <c r="K4782" i="3"/>
  <c r="K4783" i="3"/>
  <c r="K4784" i="3"/>
  <c r="K4785" i="3"/>
  <c r="K4786" i="3"/>
  <c r="K4787" i="3"/>
  <c r="K4788" i="3"/>
  <c r="K4789" i="3"/>
  <c r="K4790" i="3"/>
  <c r="K4791" i="3"/>
  <c r="K4792" i="3"/>
  <c r="K4793" i="3"/>
  <c r="K4794" i="3"/>
  <c r="K4795" i="3"/>
  <c r="K4796" i="3"/>
  <c r="K4797" i="3"/>
  <c r="K4798" i="3"/>
  <c r="K4799" i="3"/>
  <c r="K4800" i="3"/>
  <c r="K4801" i="3"/>
  <c r="K4802" i="3"/>
  <c r="K4803" i="3"/>
  <c r="K4804" i="3"/>
  <c r="K4805" i="3"/>
  <c r="K4806" i="3"/>
  <c r="K4807" i="3"/>
  <c r="K4808" i="3"/>
  <c r="K4809" i="3"/>
  <c r="K4810" i="3"/>
  <c r="K4811" i="3"/>
  <c r="K4812" i="3"/>
  <c r="K4813" i="3"/>
  <c r="K4814" i="3"/>
  <c r="K4815" i="3"/>
  <c r="K4816" i="3"/>
  <c r="K4817" i="3"/>
  <c r="K4818" i="3"/>
  <c r="K4819" i="3"/>
  <c r="K4820" i="3"/>
  <c r="K4821" i="3"/>
  <c r="K4822" i="3"/>
  <c r="K4823" i="3"/>
  <c r="K4824" i="3"/>
  <c r="K4825" i="3"/>
  <c r="K4826" i="3"/>
  <c r="K4827" i="3"/>
  <c r="K4828" i="3"/>
  <c r="K4829" i="3"/>
  <c r="K4830" i="3"/>
  <c r="K4831" i="3"/>
  <c r="K4832" i="3"/>
  <c r="K4833" i="3"/>
  <c r="K4834" i="3"/>
  <c r="K4835" i="3"/>
  <c r="K4836" i="3"/>
  <c r="K4837" i="3"/>
  <c r="K4838" i="3"/>
  <c r="K4839" i="3"/>
  <c r="K4840" i="3"/>
  <c r="K4841" i="3"/>
  <c r="K4842" i="3"/>
  <c r="K4843" i="3"/>
  <c r="K4844" i="3"/>
  <c r="K4845" i="3"/>
  <c r="K4846" i="3"/>
  <c r="K4847" i="3"/>
  <c r="K4848" i="3"/>
  <c r="K4849" i="3"/>
  <c r="K4850" i="3"/>
  <c r="K4851" i="3"/>
  <c r="K4852" i="3"/>
  <c r="K4853" i="3"/>
  <c r="K4854" i="3"/>
  <c r="K4855" i="3"/>
  <c r="K4856" i="3"/>
  <c r="K4857" i="3"/>
  <c r="K4858" i="3"/>
  <c r="K4859" i="3"/>
  <c r="K4860" i="3"/>
  <c r="K4861" i="3"/>
  <c r="K4862" i="3"/>
  <c r="K4863" i="3"/>
  <c r="K4864" i="3"/>
  <c r="K4865" i="3"/>
  <c r="K4866" i="3"/>
  <c r="K4867" i="3"/>
  <c r="K4868" i="3"/>
  <c r="K4869" i="3"/>
  <c r="K4870" i="3"/>
  <c r="K4871" i="3"/>
  <c r="K4872" i="3"/>
  <c r="K4873" i="3"/>
  <c r="K4874" i="3"/>
  <c r="K4875" i="3"/>
  <c r="K4876" i="3"/>
  <c r="K4877" i="3"/>
  <c r="K4878" i="3"/>
  <c r="K4879" i="3"/>
  <c r="K4880" i="3"/>
  <c r="K4881" i="3"/>
  <c r="K4882" i="3"/>
  <c r="K4883" i="3"/>
  <c r="K4884" i="3"/>
  <c r="K4885" i="3"/>
  <c r="K4886" i="3"/>
  <c r="K4887" i="3"/>
  <c r="K4888" i="3"/>
  <c r="K4889" i="3"/>
  <c r="K4890" i="3"/>
  <c r="K4891" i="3"/>
  <c r="K4892" i="3"/>
  <c r="K4893" i="3"/>
  <c r="K4894" i="3"/>
  <c r="K4895" i="3"/>
  <c r="K4896" i="3"/>
  <c r="K4897" i="3"/>
  <c r="K4898" i="3"/>
  <c r="K4899" i="3"/>
  <c r="K4900" i="3"/>
  <c r="K4901" i="3"/>
  <c r="K4902" i="3"/>
  <c r="K4903" i="3"/>
  <c r="K4904" i="3"/>
  <c r="K4905" i="3"/>
  <c r="K4906" i="3"/>
  <c r="K4907" i="3"/>
  <c r="K4908" i="3"/>
  <c r="K4909" i="3"/>
  <c r="K4910" i="3"/>
  <c r="K4911" i="3"/>
  <c r="K4912" i="3"/>
  <c r="K4913" i="3"/>
  <c r="K4914" i="3"/>
  <c r="K4915" i="3"/>
  <c r="K4916" i="3"/>
  <c r="K4917" i="3"/>
  <c r="K4918" i="3"/>
  <c r="K4919" i="3"/>
  <c r="K4920" i="3"/>
  <c r="K4921" i="3"/>
  <c r="K4922" i="3"/>
  <c r="K4923" i="3"/>
  <c r="K4924" i="3"/>
  <c r="K4925" i="3"/>
  <c r="K4926" i="3"/>
  <c r="K4927" i="3"/>
  <c r="K4928" i="3"/>
  <c r="K4929" i="3"/>
  <c r="K4930" i="3"/>
  <c r="K4931" i="3"/>
  <c r="K4932" i="3"/>
  <c r="K4933" i="3"/>
  <c r="K4934" i="3"/>
  <c r="K4935" i="3"/>
  <c r="K4936" i="3"/>
  <c r="K4937" i="3"/>
  <c r="K4938" i="3"/>
  <c r="K4939" i="3"/>
  <c r="K4940" i="3"/>
  <c r="K4941" i="3"/>
  <c r="K4942" i="3"/>
  <c r="K4943" i="3"/>
  <c r="K4944" i="3"/>
  <c r="K4945" i="3"/>
  <c r="K4946" i="3"/>
  <c r="K4947" i="3"/>
  <c r="K4948" i="3"/>
  <c r="K4949" i="3"/>
  <c r="K4950" i="3"/>
  <c r="K4951" i="3"/>
  <c r="K4952" i="3"/>
  <c r="K4953" i="3"/>
  <c r="K4954" i="3"/>
  <c r="K4955" i="3"/>
  <c r="K4956" i="3"/>
  <c r="K4957" i="3"/>
  <c r="K4958" i="3"/>
  <c r="K4959" i="3"/>
  <c r="K4960" i="3"/>
  <c r="K4961" i="3"/>
  <c r="K4962" i="3"/>
  <c r="K4963" i="3"/>
  <c r="K4964" i="3"/>
  <c r="K4965" i="3"/>
  <c r="K4966" i="3"/>
  <c r="K4967" i="3"/>
  <c r="K4968" i="3"/>
  <c r="K4969" i="3"/>
  <c r="K4970" i="3"/>
  <c r="K4971" i="3"/>
  <c r="K4972" i="3"/>
  <c r="K2" i="3"/>
  <c r="M3" i="3"/>
  <c r="N3" i="3"/>
  <c r="M4" i="3"/>
  <c r="N4" i="3"/>
  <c r="M5" i="3"/>
  <c r="N5" i="3"/>
  <c r="M6" i="3"/>
  <c r="N6" i="3"/>
  <c r="M7" i="3"/>
  <c r="N7" i="3"/>
  <c r="M8" i="3"/>
  <c r="N8" i="3"/>
  <c r="M9" i="3"/>
  <c r="N9" i="3"/>
  <c r="M10" i="3"/>
  <c r="N10" i="3"/>
  <c r="M11" i="3"/>
  <c r="N11" i="3"/>
  <c r="M12" i="3"/>
  <c r="N12" i="3"/>
  <c r="M13" i="3"/>
  <c r="N13" i="3"/>
  <c r="M14" i="3"/>
  <c r="N14" i="3"/>
  <c r="M15" i="3"/>
  <c r="N15" i="3"/>
  <c r="M16" i="3"/>
  <c r="N16" i="3"/>
  <c r="M17" i="3"/>
  <c r="N17" i="3"/>
  <c r="M18" i="3"/>
  <c r="N18" i="3"/>
  <c r="M19" i="3"/>
  <c r="N19" i="3"/>
  <c r="M20" i="3"/>
  <c r="N20" i="3"/>
  <c r="M21" i="3"/>
  <c r="N21" i="3"/>
  <c r="M22" i="3"/>
  <c r="N22" i="3"/>
  <c r="M23" i="3"/>
  <c r="N23" i="3"/>
  <c r="M24" i="3"/>
  <c r="N24" i="3"/>
  <c r="M25" i="3"/>
  <c r="N25" i="3"/>
  <c r="M26" i="3"/>
  <c r="N26" i="3"/>
  <c r="M27" i="3"/>
  <c r="N27" i="3"/>
  <c r="M28" i="3"/>
  <c r="N28" i="3"/>
  <c r="M29" i="3"/>
  <c r="N29" i="3"/>
  <c r="M30" i="3"/>
  <c r="N30" i="3"/>
  <c r="M31" i="3"/>
  <c r="N31" i="3"/>
  <c r="M32" i="3"/>
  <c r="N32" i="3"/>
  <c r="M33" i="3"/>
  <c r="N33" i="3"/>
  <c r="M34" i="3"/>
  <c r="N34" i="3"/>
  <c r="M35" i="3"/>
  <c r="N35" i="3"/>
  <c r="M36" i="3"/>
  <c r="N36" i="3"/>
  <c r="M37" i="3"/>
  <c r="N37" i="3"/>
  <c r="M38" i="3"/>
  <c r="N38" i="3"/>
  <c r="M39" i="3"/>
  <c r="N39" i="3"/>
  <c r="M40" i="3"/>
  <c r="N40" i="3"/>
  <c r="M41" i="3"/>
  <c r="N41" i="3"/>
  <c r="M42" i="3"/>
  <c r="N42" i="3"/>
  <c r="M43" i="3"/>
  <c r="N43" i="3"/>
  <c r="M44" i="3"/>
  <c r="N44" i="3"/>
  <c r="M45" i="3"/>
  <c r="N45" i="3"/>
  <c r="M46" i="3"/>
  <c r="N46" i="3"/>
  <c r="M47" i="3"/>
  <c r="N47" i="3"/>
  <c r="M48" i="3"/>
  <c r="N48" i="3"/>
  <c r="M49" i="3"/>
  <c r="N49" i="3"/>
  <c r="M50" i="3"/>
  <c r="N50" i="3"/>
  <c r="M51" i="3"/>
  <c r="N51" i="3"/>
  <c r="M52" i="3"/>
  <c r="N52" i="3"/>
  <c r="M53" i="3"/>
  <c r="N53" i="3"/>
  <c r="M54" i="3"/>
  <c r="N54" i="3"/>
  <c r="M55" i="3"/>
  <c r="N55" i="3"/>
  <c r="M56" i="3"/>
  <c r="N56" i="3"/>
  <c r="M57" i="3"/>
  <c r="N57" i="3"/>
  <c r="M58" i="3"/>
  <c r="N58" i="3"/>
  <c r="M59" i="3"/>
  <c r="N59" i="3"/>
  <c r="M60" i="3"/>
  <c r="N60" i="3"/>
  <c r="M61" i="3"/>
  <c r="N61" i="3"/>
  <c r="M62" i="3"/>
  <c r="N62" i="3"/>
  <c r="M63" i="3"/>
  <c r="N63" i="3"/>
  <c r="M64" i="3"/>
  <c r="N64" i="3"/>
  <c r="M65" i="3"/>
  <c r="N65" i="3"/>
  <c r="M66" i="3"/>
  <c r="N66" i="3"/>
  <c r="M67" i="3"/>
  <c r="N67" i="3"/>
  <c r="M68" i="3"/>
  <c r="N68" i="3"/>
  <c r="M69" i="3"/>
  <c r="N69" i="3"/>
  <c r="M70" i="3"/>
  <c r="N70" i="3"/>
  <c r="M71" i="3"/>
  <c r="N71" i="3"/>
  <c r="M72" i="3"/>
  <c r="N72" i="3"/>
  <c r="M73" i="3"/>
  <c r="N73" i="3"/>
  <c r="M74" i="3"/>
  <c r="N74" i="3"/>
  <c r="M75" i="3"/>
  <c r="N75" i="3"/>
  <c r="M76" i="3"/>
  <c r="N76" i="3"/>
  <c r="M77" i="3"/>
  <c r="N77" i="3"/>
  <c r="M78" i="3"/>
  <c r="N78" i="3"/>
  <c r="M79" i="3"/>
  <c r="N79" i="3"/>
  <c r="M80" i="3"/>
  <c r="N80" i="3"/>
  <c r="M81" i="3"/>
  <c r="N81" i="3"/>
  <c r="M82" i="3"/>
  <c r="N82" i="3"/>
  <c r="M83" i="3"/>
  <c r="N83" i="3"/>
  <c r="M84" i="3"/>
  <c r="N84" i="3"/>
  <c r="M85" i="3"/>
  <c r="N85" i="3"/>
  <c r="M86" i="3"/>
  <c r="N86" i="3"/>
  <c r="M87" i="3"/>
  <c r="N87" i="3"/>
  <c r="M88" i="3"/>
  <c r="N88" i="3"/>
  <c r="M89" i="3"/>
  <c r="N89" i="3"/>
  <c r="M90" i="3"/>
  <c r="N90" i="3"/>
  <c r="M91" i="3"/>
  <c r="N91" i="3"/>
  <c r="M92" i="3"/>
  <c r="N92" i="3"/>
  <c r="M93" i="3"/>
  <c r="N93" i="3"/>
  <c r="M94" i="3"/>
  <c r="N94" i="3"/>
  <c r="M95" i="3"/>
  <c r="N95" i="3"/>
  <c r="M96" i="3"/>
  <c r="N96" i="3"/>
  <c r="M97" i="3"/>
  <c r="N97" i="3"/>
  <c r="M98" i="3"/>
  <c r="N98" i="3"/>
  <c r="M99" i="3"/>
  <c r="N99" i="3"/>
  <c r="M100" i="3"/>
  <c r="N100" i="3"/>
  <c r="M101" i="3"/>
  <c r="N101" i="3"/>
  <c r="M102" i="3"/>
  <c r="N102" i="3"/>
  <c r="M103" i="3"/>
  <c r="N103" i="3"/>
  <c r="M104" i="3"/>
  <c r="N104" i="3"/>
  <c r="M105" i="3"/>
  <c r="N105" i="3"/>
  <c r="M106" i="3"/>
  <c r="N106" i="3"/>
  <c r="M107" i="3"/>
  <c r="N107" i="3"/>
  <c r="M108" i="3"/>
  <c r="N108" i="3"/>
  <c r="M109" i="3"/>
  <c r="N109" i="3"/>
  <c r="M110" i="3"/>
  <c r="N110" i="3"/>
  <c r="M111" i="3"/>
  <c r="N111" i="3"/>
  <c r="M112" i="3"/>
  <c r="N112" i="3"/>
  <c r="M113" i="3"/>
  <c r="N113" i="3"/>
  <c r="M114" i="3"/>
  <c r="N114" i="3"/>
  <c r="M115" i="3"/>
  <c r="N115" i="3"/>
  <c r="M116" i="3"/>
  <c r="N116" i="3"/>
  <c r="M117" i="3"/>
  <c r="N117" i="3"/>
  <c r="M118" i="3"/>
  <c r="N118" i="3"/>
  <c r="M119" i="3"/>
  <c r="N119" i="3"/>
  <c r="M120" i="3"/>
  <c r="N120" i="3"/>
  <c r="M121" i="3"/>
  <c r="N121" i="3"/>
  <c r="M122" i="3"/>
  <c r="N122" i="3"/>
  <c r="M123" i="3"/>
  <c r="N123" i="3"/>
  <c r="M124" i="3"/>
  <c r="N124" i="3"/>
  <c r="M125" i="3"/>
  <c r="N125" i="3"/>
  <c r="M126" i="3"/>
  <c r="N126" i="3"/>
  <c r="M127" i="3"/>
  <c r="N127" i="3"/>
  <c r="M128" i="3"/>
  <c r="N128" i="3"/>
  <c r="M129" i="3"/>
  <c r="N129" i="3"/>
  <c r="M130" i="3"/>
  <c r="N130" i="3"/>
  <c r="M131" i="3"/>
  <c r="N131" i="3"/>
  <c r="M132" i="3"/>
  <c r="N132" i="3"/>
  <c r="M133" i="3"/>
  <c r="N133" i="3"/>
  <c r="M134" i="3"/>
  <c r="N134" i="3"/>
  <c r="M135" i="3"/>
  <c r="N135" i="3"/>
  <c r="M136" i="3"/>
  <c r="N136" i="3"/>
  <c r="M137" i="3"/>
  <c r="N137" i="3"/>
  <c r="M138" i="3"/>
  <c r="N138" i="3"/>
  <c r="M139" i="3"/>
  <c r="N139" i="3"/>
  <c r="M140" i="3"/>
  <c r="N140" i="3"/>
  <c r="M141" i="3"/>
  <c r="N141" i="3"/>
  <c r="M142" i="3"/>
  <c r="N142" i="3"/>
  <c r="M143" i="3"/>
  <c r="N143" i="3"/>
  <c r="M144" i="3"/>
  <c r="N144" i="3"/>
  <c r="M145" i="3"/>
  <c r="N145" i="3"/>
  <c r="M146" i="3"/>
  <c r="N146" i="3"/>
  <c r="M147" i="3"/>
  <c r="N147" i="3"/>
  <c r="M148" i="3"/>
  <c r="N148" i="3"/>
  <c r="M149" i="3"/>
  <c r="N149" i="3"/>
  <c r="M150" i="3"/>
  <c r="N150" i="3"/>
  <c r="M151" i="3"/>
  <c r="N151" i="3"/>
  <c r="M152" i="3"/>
  <c r="N152" i="3"/>
  <c r="M153" i="3"/>
  <c r="N153" i="3"/>
  <c r="M154" i="3"/>
  <c r="N154" i="3"/>
  <c r="M155" i="3"/>
  <c r="N155" i="3"/>
  <c r="M156" i="3"/>
  <c r="N156" i="3"/>
  <c r="M157" i="3"/>
  <c r="N157" i="3"/>
  <c r="M158" i="3"/>
  <c r="N158" i="3"/>
  <c r="M159" i="3"/>
  <c r="N159" i="3"/>
  <c r="M160" i="3"/>
  <c r="N160" i="3"/>
  <c r="M161" i="3"/>
  <c r="N161" i="3"/>
  <c r="M162" i="3"/>
  <c r="N162" i="3"/>
  <c r="M163" i="3"/>
  <c r="N163" i="3"/>
  <c r="M164" i="3"/>
  <c r="N164" i="3"/>
  <c r="M165" i="3"/>
  <c r="N165" i="3"/>
  <c r="M166" i="3"/>
  <c r="N166" i="3"/>
  <c r="M167" i="3"/>
  <c r="N167" i="3"/>
  <c r="M168" i="3"/>
  <c r="N168" i="3"/>
  <c r="M169" i="3"/>
  <c r="N169" i="3"/>
  <c r="M170" i="3"/>
  <c r="N170" i="3"/>
  <c r="M171" i="3"/>
  <c r="N171" i="3"/>
  <c r="M172" i="3"/>
  <c r="N172" i="3"/>
  <c r="M173" i="3"/>
  <c r="N173" i="3"/>
  <c r="M174" i="3"/>
  <c r="N174" i="3"/>
  <c r="M175" i="3"/>
  <c r="N175" i="3"/>
  <c r="M176" i="3"/>
  <c r="N176" i="3"/>
  <c r="M177" i="3"/>
  <c r="N177" i="3"/>
  <c r="M178" i="3"/>
  <c r="N178" i="3"/>
  <c r="M179" i="3"/>
  <c r="N179" i="3"/>
  <c r="M180" i="3"/>
  <c r="N180" i="3"/>
  <c r="M181" i="3"/>
  <c r="N181" i="3"/>
  <c r="M182" i="3"/>
  <c r="N182" i="3"/>
  <c r="M183" i="3"/>
  <c r="N183" i="3"/>
  <c r="M184" i="3"/>
  <c r="N184" i="3"/>
  <c r="M185" i="3"/>
  <c r="N185" i="3"/>
  <c r="M186" i="3"/>
  <c r="N186" i="3"/>
  <c r="M187" i="3"/>
  <c r="N187" i="3"/>
  <c r="M188" i="3"/>
  <c r="N188" i="3"/>
  <c r="M189" i="3"/>
  <c r="N189" i="3"/>
  <c r="M190" i="3"/>
  <c r="N190" i="3"/>
  <c r="M191" i="3"/>
  <c r="N191" i="3"/>
  <c r="M192" i="3"/>
  <c r="N192" i="3"/>
  <c r="M193" i="3"/>
  <c r="N193" i="3"/>
  <c r="M194" i="3"/>
  <c r="N194" i="3"/>
  <c r="M195" i="3"/>
  <c r="N195" i="3"/>
  <c r="M196" i="3"/>
  <c r="N196" i="3"/>
  <c r="M197" i="3"/>
  <c r="N197" i="3"/>
  <c r="M198" i="3"/>
  <c r="N198" i="3"/>
  <c r="M199" i="3"/>
  <c r="N199" i="3"/>
  <c r="M200" i="3"/>
  <c r="N200" i="3"/>
  <c r="M201" i="3"/>
  <c r="N201" i="3"/>
  <c r="M202" i="3"/>
  <c r="N202" i="3"/>
  <c r="M203" i="3"/>
  <c r="N203" i="3"/>
  <c r="M204" i="3"/>
  <c r="N204" i="3"/>
  <c r="M205" i="3"/>
  <c r="N205" i="3"/>
  <c r="M206" i="3"/>
  <c r="N206" i="3"/>
  <c r="M207" i="3"/>
  <c r="N207" i="3"/>
  <c r="M208" i="3"/>
  <c r="N208" i="3"/>
  <c r="M209" i="3"/>
  <c r="N209" i="3"/>
  <c r="M210" i="3"/>
  <c r="N210" i="3"/>
  <c r="M211" i="3"/>
  <c r="N211" i="3"/>
  <c r="M212" i="3"/>
  <c r="N212" i="3"/>
  <c r="M213" i="3"/>
  <c r="N213" i="3"/>
  <c r="M214" i="3"/>
  <c r="N214" i="3"/>
  <c r="M215" i="3"/>
  <c r="N215" i="3"/>
  <c r="M216" i="3"/>
  <c r="N216" i="3"/>
  <c r="M217" i="3"/>
  <c r="N217" i="3"/>
  <c r="M218" i="3"/>
  <c r="N218" i="3"/>
  <c r="M219" i="3"/>
  <c r="N219" i="3"/>
  <c r="M220" i="3"/>
  <c r="N220" i="3"/>
  <c r="M221" i="3"/>
  <c r="N221" i="3"/>
  <c r="M222" i="3"/>
  <c r="N222" i="3"/>
  <c r="M223" i="3"/>
  <c r="N223" i="3"/>
  <c r="M224" i="3"/>
  <c r="N224" i="3"/>
  <c r="M225" i="3"/>
  <c r="N225" i="3"/>
  <c r="M226" i="3"/>
  <c r="N226" i="3"/>
  <c r="M227" i="3"/>
  <c r="N227" i="3"/>
  <c r="M228" i="3"/>
  <c r="N228" i="3"/>
  <c r="M229" i="3"/>
  <c r="N229" i="3"/>
  <c r="M230" i="3"/>
  <c r="N230" i="3"/>
  <c r="M231" i="3"/>
  <c r="N231" i="3"/>
  <c r="M232" i="3"/>
  <c r="N232" i="3"/>
  <c r="M233" i="3"/>
  <c r="N233" i="3"/>
  <c r="M234" i="3"/>
  <c r="N234" i="3"/>
  <c r="M235" i="3"/>
  <c r="N235" i="3"/>
  <c r="M236" i="3"/>
  <c r="N236" i="3"/>
  <c r="M237" i="3"/>
  <c r="N237" i="3"/>
  <c r="M238" i="3"/>
  <c r="N238" i="3"/>
  <c r="M239" i="3"/>
  <c r="N239" i="3"/>
  <c r="M240" i="3"/>
  <c r="N240" i="3"/>
  <c r="M241" i="3"/>
  <c r="N241" i="3"/>
  <c r="M242" i="3"/>
  <c r="N242" i="3"/>
  <c r="M243" i="3"/>
  <c r="N243" i="3"/>
  <c r="M244" i="3"/>
  <c r="N244" i="3"/>
  <c r="M245" i="3"/>
  <c r="N245" i="3"/>
  <c r="M246" i="3"/>
  <c r="N246" i="3"/>
  <c r="M247" i="3"/>
  <c r="N247" i="3"/>
  <c r="M248" i="3"/>
  <c r="N248" i="3"/>
  <c r="M249" i="3"/>
  <c r="N249" i="3"/>
  <c r="M250" i="3"/>
  <c r="N250" i="3"/>
  <c r="M251" i="3"/>
  <c r="N251" i="3"/>
  <c r="M252" i="3"/>
  <c r="N252" i="3"/>
  <c r="M253" i="3"/>
  <c r="N253" i="3"/>
  <c r="M254" i="3"/>
  <c r="N254" i="3"/>
  <c r="M255" i="3"/>
  <c r="N255" i="3"/>
  <c r="M256" i="3"/>
  <c r="N256" i="3"/>
  <c r="M257" i="3"/>
  <c r="N257" i="3"/>
  <c r="M258" i="3"/>
  <c r="N258" i="3"/>
  <c r="M259" i="3"/>
  <c r="N259" i="3"/>
  <c r="M260" i="3"/>
  <c r="N260" i="3"/>
  <c r="M261" i="3"/>
  <c r="N261" i="3"/>
  <c r="M262" i="3"/>
  <c r="N262" i="3"/>
  <c r="M263" i="3"/>
  <c r="N263" i="3"/>
  <c r="M264" i="3"/>
  <c r="N264" i="3"/>
  <c r="M265" i="3"/>
  <c r="N265" i="3"/>
  <c r="M266" i="3"/>
  <c r="N266" i="3"/>
  <c r="M267" i="3"/>
  <c r="N267" i="3"/>
  <c r="M268" i="3"/>
  <c r="N268" i="3"/>
  <c r="M269" i="3"/>
  <c r="N269" i="3"/>
  <c r="M270" i="3"/>
  <c r="N270" i="3"/>
  <c r="M271" i="3"/>
  <c r="N271" i="3"/>
  <c r="M272" i="3"/>
  <c r="N272" i="3"/>
  <c r="M273" i="3"/>
  <c r="N273" i="3"/>
  <c r="M274" i="3"/>
  <c r="N274" i="3"/>
  <c r="M275" i="3"/>
  <c r="N275" i="3"/>
  <c r="M276" i="3"/>
  <c r="N276" i="3"/>
  <c r="M277" i="3"/>
  <c r="N277" i="3"/>
  <c r="M278" i="3"/>
  <c r="N278" i="3"/>
  <c r="M279" i="3"/>
  <c r="N279" i="3"/>
  <c r="M280" i="3"/>
  <c r="N280" i="3"/>
  <c r="M281" i="3"/>
  <c r="N281" i="3"/>
  <c r="M282" i="3"/>
  <c r="N282" i="3"/>
  <c r="M283" i="3"/>
  <c r="N283" i="3"/>
  <c r="M284" i="3"/>
  <c r="N284" i="3"/>
  <c r="M285" i="3"/>
  <c r="N285" i="3"/>
  <c r="M286" i="3"/>
  <c r="N286" i="3"/>
  <c r="M287" i="3"/>
  <c r="N287" i="3"/>
  <c r="M288" i="3"/>
  <c r="N288" i="3"/>
  <c r="M289" i="3"/>
  <c r="N289" i="3"/>
  <c r="M290" i="3"/>
  <c r="N290" i="3"/>
  <c r="M291" i="3"/>
  <c r="N291" i="3"/>
  <c r="M292" i="3"/>
  <c r="N292" i="3"/>
  <c r="M293" i="3"/>
  <c r="N293" i="3"/>
  <c r="M294" i="3"/>
  <c r="N294" i="3"/>
  <c r="M295" i="3"/>
  <c r="N295" i="3"/>
  <c r="M296" i="3"/>
  <c r="N296" i="3"/>
  <c r="M297" i="3"/>
  <c r="N297" i="3"/>
  <c r="M298" i="3"/>
  <c r="N298" i="3"/>
  <c r="M299" i="3"/>
  <c r="N299" i="3"/>
  <c r="M300" i="3"/>
  <c r="N300" i="3"/>
  <c r="M301" i="3"/>
  <c r="N301" i="3"/>
  <c r="M302" i="3"/>
  <c r="N302" i="3"/>
  <c r="M303" i="3"/>
  <c r="N303" i="3"/>
  <c r="M304" i="3"/>
  <c r="N304" i="3"/>
  <c r="M305" i="3"/>
  <c r="N305" i="3"/>
  <c r="M306" i="3"/>
  <c r="N306" i="3"/>
  <c r="M307" i="3"/>
  <c r="N307" i="3"/>
  <c r="M308" i="3"/>
  <c r="N308" i="3"/>
  <c r="M309" i="3"/>
  <c r="N309" i="3"/>
  <c r="M310" i="3"/>
  <c r="N310" i="3"/>
  <c r="M311" i="3"/>
  <c r="N311" i="3"/>
  <c r="M312" i="3"/>
  <c r="N312" i="3"/>
  <c r="M313" i="3"/>
  <c r="N313" i="3"/>
  <c r="M314" i="3"/>
  <c r="N314" i="3"/>
  <c r="M315" i="3"/>
  <c r="N315" i="3"/>
  <c r="M316" i="3"/>
  <c r="N316" i="3"/>
  <c r="M317" i="3"/>
  <c r="N317" i="3"/>
  <c r="M318" i="3"/>
  <c r="N318" i="3"/>
  <c r="M319" i="3"/>
  <c r="N319" i="3"/>
  <c r="M320" i="3"/>
  <c r="N320" i="3"/>
  <c r="M321" i="3"/>
  <c r="N321" i="3"/>
  <c r="M322" i="3"/>
  <c r="N322" i="3"/>
  <c r="M323" i="3"/>
  <c r="N323" i="3"/>
  <c r="M324" i="3"/>
  <c r="N324" i="3"/>
  <c r="M325" i="3"/>
  <c r="N325" i="3"/>
  <c r="M326" i="3"/>
  <c r="N326" i="3"/>
  <c r="M327" i="3"/>
  <c r="N327" i="3"/>
  <c r="M328" i="3"/>
  <c r="N328" i="3"/>
  <c r="M329" i="3"/>
  <c r="N329" i="3"/>
  <c r="M330" i="3"/>
  <c r="N330" i="3"/>
  <c r="M331" i="3"/>
  <c r="N331" i="3"/>
  <c r="M332" i="3"/>
  <c r="N332" i="3"/>
  <c r="M333" i="3"/>
  <c r="N333" i="3"/>
  <c r="M334" i="3"/>
  <c r="N334" i="3"/>
  <c r="M335" i="3"/>
  <c r="N335" i="3"/>
  <c r="M336" i="3"/>
  <c r="N336" i="3"/>
  <c r="M337" i="3"/>
  <c r="N337" i="3"/>
  <c r="M338" i="3"/>
  <c r="N338" i="3"/>
  <c r="M339" i="3"/>
  <c r="N339" i="3"/>
  <c r="M340" i="3"/>
  <c r="N340" i="3"/>
  <c r="M341" i="3"/>
  <c r="N341" i="3"/>
  <c r="M342" i="3"/>
  <c r="N342" i="3"/>
  <c r="M343" i="3"/>
  <c r="N343" i="3"/>
  <c r="M344" i="3"/>
  <c r="N344" i="3"/>
  <c r="M345" i="3"/>
  <c r="N345" i="3"/>
  <c r="M346" i="3"/>
  <c r="N346" i="3"/>
  <c r="M347" i="3"/>
  <c r="N347" i="3"/>
  <c r="M348" i="3"/>
  <c r="N348" i="3"/>
  <c r="M349" i="3"/>
  <c r="N349" i="3"/>
  <c r="M350" i="3"/>
  <c r="N350" i="3"/>
  <c r="M351" i="3"/>
  <c r="N351" i="3"/>
  <c r="M352" i="3"/>
  <c r="N352" i="3"/>
  <c r="M353" i="3"/>
  <c r="N353" i="3"/>
  <c r="M354" i="3"/>
  <c r="N354" i="3"/>
  <c r="M355" i="3"/>
  <c r="N355" i="3"/>
  <c r="M356" i="3"/>
  <c r="N356" i="3"/>
  <c r="M357" i="3"/>
  <c r="N357" i="3"/>
  <c r="M358" i="3"/>
  <c r="N358" i="3"/>
  <c r="M359" i="3"/>
  <c r="N359" i="3"/>
  <c r="M360" i="3"/>
  <c r="N360" i="3"/>
  <c r="M361" i="3"/>
  <c r="N361" i="3"/>
  <c r="M362" i="3"/>
  <c r="N362" i="3"/>
  <c r="M363" i="3"/>
  <c r="N363" i="3"/>
  <c r="M364" i="3"/>
  <c r="N364" i="3"/>
  <c r="M365" i="3"/>
  <c r="N365" i="3"/>
  <c r="M366" i="3"/>
  <c r="N366" i="3"/>
  <c r="M367" i="3"/>
  <c r="N367" i="3"/>
  <c r="M368" i="3"/>
  <c r="N368" i="3"/>
  <c r="M369" i="3"/>
  <c r="N369" i="3"/>
  <c r="M370" i="3"/>
  <c r="N370" i="3"/>
  <c r="M371" i="3"/>
  <c r="N371" i="3"/>
  <c r="M372" i="3"/>
  <c r="N372" i="3"/>
  <c r="M373" i="3"/>
  <c r="N373" i="3"/>
  <c r="M374" i="3"/>
  <c r="N374" i="3"/>
  <c r="M375" i="3"/>
  <c r="N375" i="3"/>
  <c r="M376" i="3"/>
  <c r="N376" i="3"/>
  <c r="M377" i="3"/>
  <c r="N377" i="3"/>
  <c r="M378" i="3"/>
  <c r="N378" i="3"/>
  <c r="M379" i="3"/>
  <c r="N379" i="3"/>
  <c r="M380" i="3"/>
  <c r="N380" i="3"/>
  <c r="M381" i="3"/>
  <c r="N381" i="3"/>
  <c r="M382" i="3"/>
  <c r="N382" i="3"/>
  <c r="M383" i="3"/>
  <c r="N383" i="3"/>
  <c r="M384" i="3"/>
  <c r="N384" i="3"/>
  <c r="M385" i="3"/>
  <c r="N385" i="3"/>
  <c r="M386" i="3"/>
  <c r="N386" i="3"/>
  <c r="M387" i="3"/>
  <c r="N387" i="3"/>
  <c r="M388" i="3"/>
  <c r="N388" i="3"/>
  <c r="M389" i="3"/>
  <c r="N389" i="3"/>
  <c r="M390" i="3"/>
  <c r="N390" i="3"/>
  <c r="M391" i="3"/>
  <c r="N391" i="3"/>
  <c r="M392" i="3"/>
  <c r="N392" i="3"/>
  <c r="M393" i="3"/>
  <c r="N393" i="3"/>
  <c r="M394" i="3"/>
  <c r="N394" i="3"/>
  <c r="M395" i="3"/>
  <c r="N395" i="3"/>
  <c r="M396" i="3"/>
  <c r="N396" i="3"/>
  <c r="M397" i="3"/>
  <c r="N397" i="3"/>
  <c r="M398" i="3"/>
  <c r="N398" i="3"/>
  <c r="M399" i="3"/>
  <c r="N399" i="3"/>
  <c r="M400" i="3"/>
  <c r="N400" i="3"/>
  <c r="M401" i="3"/>
  <c r="N401" i="3"/>
  <c r="M402" i="3"/>
  <c r="N402" i="3"/>
  <c r="M403" i="3"/>
  <c r="N403" i="3"/>
  <c r="M404" i="3"/>
  <c r="N404" i="3"/>
  <c r="M405" i="3"/>
  <c r="N405" i="3"/>
  <c r="M406" i="3"/>
  <c r="N406" i="3"/>
  <c r="M407" i="3"/>
  <c r="N407" i="3"/>
  <c r="M408" i="3"/>
  <c r="N408" i="3"/>
  <c r="M409" i="3"/>
  <c r="N409" i="3"/>
  <c r="M410" i="3"/>
  <c r="N410" i="3"/>
  <c r="M411" i="3"/>
  <c r="N411" i="3"/>
  <c r="M412" i="3"/>
  <c r="N412" i="3"/>
  <c r="M413" i="3"/>
  <c r="N413" i="3"/>
  <c r="M414" i="3"/>
  <c r="N414" i="3"/>
  <c r="M415" i="3"/>
  <c r="N415" i="3"/>
  <c r="M416" i="3"/>
  <c r="N416" i="3"/>
  <c r="M417" i="3"/>
  <c r="N417" i="3"/>
  <c r="M418" i="3"/>
  <c r="N418" i="3"/>
  <c r="M419" i="3"/>
  <c r="N419" i="3"/>
  <c r="M420" i="3"/>
  <c r="N420" i="3"/>
  <c r="M421" i="3"/>
  <c r="N421" i="3"/>
  <c r="M422" i="3"/>
  <c r="N422" i="3"/>
  <c r="M423" i="3"/>
  <c r="N423" i="3"/>
  <c r="M424" i="3"/>
  <c r="N424" i="3"/>
  <c r="M425" i="3"/>
  <c r="N425" i="3"/>
  <c r="M426" i="3"/>
  <c r="N426" i="3"/>
  <c r="M427" i="3"/>
  <c r="N427" i="3"/>
  <c r="M428" i="3"/>
  <c r="N428" i="3"/>
  <c r="M429" i="3"/>
  <c r="N429" i="3"/>
  <c r="M430" i="3"/>
  <c r="N430" i="3"/>
  <c r="M431" i="3"/>
  <c r="N431" i="3"/>
  <c r="M432" i="3"/>
  <c r="N432" i="3"/>
  <c r="M433" i="3"/>
  <c r="N433" i="3"/>
  <c r="M434" i="3"/>
  <c r="N434" i="3"/>
  <c r="M435" i="3"/>
  <c r="N435" i="3"/>
  <c r="M436" i="3"/>
  <c r="N436" i="3"/>
  <c r="M437" i="3"/>
  <c r="N437" i="3"/>
  <c r="M438" i="3"/>
  <c r="N438" i="3"/>
  <c r="M439" i="3"/>
  <c r="N439" i="3"/>
  <c r="M440" i="3"/>
  <c r="N440" i="3"/>
  <c r="M441" i="3"/>
  <c r="N441" i="3"/>
  <c r="M442" i="3"/>
  <c r="N442" i="3"/>
  <c r="M443" i="3"/>
  <c r="N443" i="3"/>
  <c r="M444" i="3"/>
  <c r="N444" i="3"/>
  <c r="M445" i="3"/>
  <c r="N445" i="3"/>
  <c r="M446" i="3"/>
  <c r="N446" i="3"/>
  <c r="M447" i="3"/>
  <c r="N447" i="3"/>
  <c r="M448" i="3"/>
  <c r="N448" i="3"/>
  <c r="M449" i="3"/>
  <c r="N449" i="3"/>
  <c r="M450" i="3"/>
  <c r="N450" i="3"/>
  <c r="M451" i="3"/>
  <c r="N451" i="3"/>
  <c r="M452" i="3"/>
  <c r="N452" i="3"/>
  <c r="M453" i="3"/>
  <c r="N453" i="3"/>
  <c r="M454" i="3"/>
  <c r="N454" i="3"/>
  <c r="M455" i="3"/>
  <c r="N455" i="3"/>
  <c r="M456" i="3"/>
  <c r="N456" i="3"/>
  <c r="M457" i="3"/>
  <c r="N457" i="3"/>
  <c r="M458" i="3"/>
  <c r="N458" i="3"/>
  <c r="M459" i="3"/>
  <c r="N459" i="3"/>
  <c r="M460" i="3"/>
  <c r="N460" i="3"/>
  <c r="M461" i="3"/>
  <c r="N461" i="3"/>
  <c r="M462" i="3"/>
  <c r="N462" i="3"/>
  <c r="M463" i="3"/>
  <c r="N463" i="3"/>
  <c r="M464" i="3"/>
  <c r="N464" i="3"/>
  <c r="M465" i="3"/>
  <c r="N465" i="3"/>
  <c r="M466" i="3"/>
  <c r="N466" i="3"/>
  <c r="M467" i="3"/>
  <c r="N467" i="3"/>
  <c r="M468" i="3"/>
  <c r="N468" i="3"/>
  <c r="M469" i="3"/>
  <c r="N469" i="3"/>
  <c r="M470" i="3"/>
  <c r="N470" i="3"/>
  <c r="M471" i="3"/>
  <c r="N471" i="3"/>
  <c r="M472" i="3"/>
  <c r="N472" i="3"/>
  <c r="M473" i="3"/>
  <c r="N473" i="3"/>
  <c r="M474" i="3"/>
  <c r="N474" i="3"/>
  <c r="M475" i="3"/>
  <c r="N475" i="3"/>
  <c r="M476" i="3"/>
  <c r="N476" i="3"/>
  <c r="M477" i="3"/>
  <c r="N477" i="3"/>
  <c r="M478" i="3"/>
  <c r="N478" i="3"/>
  <c r="M479" i="3"/>
  <c r="N479" i="3"/>
  <c r="M480" i="3"/>
  <c r="N480" i="3"/>
  <c r="M481" i="3"/>
  <c r="N481" i="3"/>
  <c r="M482" i="3"/>
  <c r="N482" i="3"/>
  <c r="M483" i="3"/>
  <c r="N483" i="3"/>
  <c r="M484" i="3"/>
  <c r="N484" i="3"/>
  <c r="M485" i="3"/>
  <c r="N485" i="3"/>
  <c r="M486" i="3"/>
  <c r="N486" i="3"/>
  <c r="M487" i="3"/>
  <c r="N487" i="3"/>
  <c r="M488" i="3"/>
  <c r="N488" i="3"/>
  <c r="M489" i="3"/>
  <c r="N489" i="3"/>
  <c r="M490" i="3"/>
  <c r="N490" i="3"/>
  <c r="M491" i="3"/>
  <c r="N491" i="3"/>
  <c r="M492" i="3"/>
  <c r="N492" i="3"/>
  <c r="M493" i="3"/>
  <c r="N493" i="3"/>
  <c r="M494" i="3"/>
  <c r="N494" i="3"/>
  <c r="M495" i="3"/>
  <c r="N495" i="3"/>
  <c r="M496" i="3"/>
  <c r="N496" i="3"/>
  <c r="M497" i="3"/>
  <c r="N497" i="3"/>
  <c r="M498" i="3"/>
  <c r="N498" i="3"/>
  <c r="M499" i="3"/>
  <c r="N499" i="3"/>
  <c r="M500" i="3"/>
  <c r="N500" i="3"/>
  <c r="M501" i="3"/>
  <c r="N501" i="3"/>
  <c r="M502" i="3"/>
  <c r="N502" i="3"/>
  <c r="M503" i="3"/>
  <c r="N503" i="3"/>
  <c r="M504" i="3"/>
  <c r="N504" i="3"/>
  <c r="M505" i="3"/>
  <c r="N505" i="3"/>
  <c r="M506" i="3"/>
  <c r="N506" i="3"/>
  <c r="M507" i="3"/>
  <c r="N507" i="3"/>
  <c r="M508" i="3"/>
  <c r="N508" i="3"/>
  <c r="M509" i="3"/>
  <c r="N509" i="3"/>
  <c r="M510" i="3"/>
  <c r="N510" i="3"/>
  <c r="M511" i="3"/>
  <c r="N511" i="3"/>
  <c r="M512" i="3"/>
  <c r="N512" i="3"/>
  <c r="M513" i="3"/>
  <c r="N513" i="3"/>
  <c r="M514" i="3"/>
  <c r="N514" i="3"/>
  <c r="M515" i="3"/>
  <c r="N515" i="3"/>
  <c r="M516" i="3"/>
  <c r="N516" i="3"/>
  <c r="M517" i="3"/>
  <c r="N517" i="3"/>
  <c r="M518" i="3"/>
  <c r="N518" i="3"/>
  <c r="M519" i="3"/>
  <c r="N519" i="3"/>
  <c r="M520" i="3"/>
  <c r="N520" i="3"/>
  <c r="M521" i="3"/>
  <c r="N521" i="3"/>
  <c r="M522" i="3"/>
  <c r="N522" i="3"/>
  <c r="M523" i="3"/>
  <c r="N523" i="3"/>
  <c r="M524" i="3"/>
  <c r="N524" i="3"/>
  <c r="M525" i="3"/>
  <c r="N525" i="3"/>
  <c r="M526" i="3"/>
  <c r="N526" i="3"/>
  <c r="M527" i="3"/>
  <c r="N527" i="3"/>
  <c r="M528" i="3"/>
  <c r="N528" i="3"/>
  <c r="M529" i="3"/>
  <c r="N529" i="3"/>
  <c r="M530" i="3"/>
  <c r="N530" i="3"/>
  <c r="M531" i="3"/>
  <c r="N531" i="3"/>
  <c r="M532" i="3"/>
  <c r="N532" i="3"/>
  <c r="M533" i="3"/>
  <c r="N533" i="3"/>
  <c r="M534" i="3"/>
  <c r="N534" i="3"/>
  <c r="M535" i="3"/>
  <c r="N535" i="3"/>
  <c r="M536" i="3"/>
  <c r="N536" i="3"/>
  <c r="M537" i="3"/>
  <c r="N537" i="3"/>
  <c r="M538" i="3"/>
  <c r="N538" i="3"/>
  <c r="M539" i="3"/>
  <c r="N539" i="3"/>
  <c r="M540" i="3"/>
  <c r="N540" i="3"/>
  <c r="M541" i="3"/>
  <c r="N541" i="3"/>
  <c r="M542" i="3"/>
  <c r="N542" i="3"/>
  <c r="M543" i="3"/>
  <c r="N543" i="3"/>
  <c r="M544" i="3"/>
  <c r="N544" i="3"/>
  <c r="M545" i="3"/>
  <c r="N545" i="3"/>
  <c r="M546" i="3"/>
  <c r="N546" i="3"/>
  <c r="M547" i="3"/>
  <c r="N547" i="3"/>
  <c r="M548" i="3"/>
  <c r="N548" i="3"/>
  <c r="M549" i="3"/>
  <c r="N549" i="3"/>
  <c r="M550" i="3"/>
  <c r="N550" i="3"/>
  <c r="M551" i="3"/>
  <c r="N551" i="3"/>
  <c r="M552" i="3"/>
  <c r="N552" i="3"/>
  <c r="M553" i="3"/>
  <c r="N553" i="3"/>
  <c r="M554" i="3"/>
  <c r="N554" i="3"/>
  <c r="M555" i="3"/>
  <c r="N555" i="3"/>
  <c r="M556" i="3"/>
  <c r="N556" i="3"/>
  <c r="M557" i="3"/>
  <c r="N557" i="3"/>
  <c r="M558" i="3"/>
  <c r="N558" i="3"/>
  <c r="M559" i="3"/>
  <c r="N559" i="3"/>
  <c r="M560" i="3"/>
  <c r="N560" i="3"/>
  <c r="M561" i="3"/>
  <c r="N561" i="3"/>
  <c r="M562" i="3"/>
  <c r="N562" i="3"/>
  <c r="M563" i="3"/>
  <c r="N563" i="3"/>
  <c r="M564" i="3"/>
  <c r="N564" i="3"/>
  <c r="M565" i="3"/>
  <c r="N565" i="3"/>
  <c r="M566" i="3"/>
  <c r="N566" i="3"/>
  <c r="M567" i="3"/>
  <c r="N567" i="3"/>
  <c r="M568" i="3"/>
  <c r="N568" i="3"/>
  <c r="M569" i="3"/>
  <c r="N569" i="3"/>
  <c r="M570" i="3"/>
  <c r="N570" i="3"/>
  <c r="M571" i="3"/>
  <c r="N571" i="3"/>
  <c r="M572" i="3"/>
  <c r="N572" i="3"/>
  <c r="M573" i="3"/>
  <c r="N573" i="3"/>
  <c r="M574" i="3"/>
  <c r="N574" i="3"/>
  <c r="M575" i="3"/>
  <c r="N575" i="3"/>
  <c r="M576" i="3"/>
  <c r="N576" i="3"/>
  <c r="M577" i="3"/>
  <c r="N577" i="3"/>
  <c r="M578" i="3"/>
  <c r="N578" i="3"/>
  <c r="M579" i="3"/>
  <c r="N579" i="3"/>
  <c r="M580" i="3"/>
  <c r="N580" i="3"/>
  <c r="M581" i="3"/>
  <c r="N581" i="3"/>
  <c r="M582" i="3"/>
  <c r="N582" i="3"/>
  <c r="M583" i="3"/>
  <c r="N583" i="3"/>
  <c r="M584" i="3"/>
  <c r="N584" i="3"/>
  <c r="M585" i="3"/>
  <c r="N585" i="3"/>
  <c r="M586" i="3"/>
  <c r="N586" i="3"/>
  <c r="M587" i="3"/>
  <c r="N587" i="3"/>
  <c r="M588" i="3"/>
  <c r="N588" i="3"/>
  <c r="M589" i="3"/>
  <c r="N589" i="3"/>
  <c r="M590" i="3"/>
  <c r="N590" i="3"/>
  <c r="M591" i="3"/>
  <c r="N591" i="3"/>
  <c r="M592" i="3"/>
  <c r="N592" i="3"/>
  <c r="M593" i="3"/>
  <c r="N593" i="3"/>
  <c r="M594" i="3"/>
  <c r="N594" i="3"/>
  <c r="M595" i="3"/>
  <c r="N595" i="3"/>
  <c r="M596" i="3"/>
  <c r="N596" i="3"/>
  <c r="M597" i="3"/>
  <c r="N597" i="3"/>
  <c r="M598" i="3"/>
  <c r="N598" i="3"/>
  <c r="M599" i="3"/>
  <c r="N599" i="3"/>
  <c r="M600" i="3"/>
  <c r="N600" i="3"/>
  <c r="M601" i="3"/>
  <c r="N601" i="3"/>
  <c r="M602" i="3"/>
  <c r="N602" i="3"/>
  <c r="M603" i="3"/>
  <c r="N603" i="3"/>
  <c r="M604" i="3"/>
  <c r="N604" i="3"/>
  <c r="M605" i="3"/>
  <c r="N605" i="3"/>
  <c r="M606" i="3"/>
  <c r="N606" i="3"/>
  <c r="M607" i="3"/>
  <c r="N607" i="3"/>
  <c r="M608" i="3"/>
  <c r="N608" i="3"/>
  <c r="M609" i="3"/>
  <c r="N609" i="3"/>
  <c r="M610" i="3"/>
  <c r="N610" i="3"/>
  <c r="M611" i="3"/>
  <c r="N611" i="3"/>
  <c r="M612" i="3"/>
  <c r="N612" i="3"/>
  <c r="M613" i="3"/>
  <c r="N613" i="3"/>
  <c r="M614" i="3"/>
  <c r="N614" i="3"/>
  <c r="M615" i="3"/>
  <c r="N615" i="3"/>
  <c r="M616" i="3"/>
  <c r="N616" i="3"/>
  <c r="M617" i="3"/>
  <c r="N617" i="3"/>
  <c r="M618" i="3"/>
  <c r="N618" i="3"/>
  <c r="M619" i="3"/>
  <c r="N619" i="3"/>
  <c r="M620" i="3"/>
  <c r="N620" i="3"/>
  <c r="M621" i="3"/>
  <c r="N621" i="3"/>
  <c r="M622" i="3"/>
  <c r="N622" i="3"/>
  <c r="M623" i="3"/>
  <c r="N623" i="3"/>
  <c r="M624" i="3"/>
  <c r="N624" i="3"/>
  <c r="M625" i="3"/>
  <c r="N625" i="3"/>
  <c r="M626" i="3"/>
  <c r="N626" i="3"/>
  <c r="M627" i="3"/>
  <c r="N627" i="3"/>
  <c r="M628" i="3"/>
  <c r="N628" i="3"/>
  <c r="M629" i="3"/>
  <c r="N629" i="3"/>
  <c r="M630" i="3"/>
  <c r="N630" i="3"/>
  <c r="M631" i="3"/>
  <c r="N631" i="3"/>
  <c r="M632" i="3"/>
  <c r="N632" i="3"/>
  <c r="M633" i="3"/>
  <c r="N633" i="3"/>
  <c r="M634" i="3"/>
  <c r="N634" i="3"/>
  <c r="M635" i="3"/>
  <c r="N635" i="3"/>
  <c r="M636" i="3"/>
  <c r="N636" i="3"/>
  <c r="M637" i="3"/>
  <c r="N637" i="3"/>
  <c r="M638" i="3"/>
  <c r="N638" i="3"/>
  <c r="M639" i="3"/>
  <c r="N639" i="3"/>
  <c r="M640" i="3"/>
  <c r="N640" i="3"/>
  <c r="M641" i="3"/>
  <c r="N641" i="3"/>
  <c r="M642" i="3"/>
  <c r="N642" i="3"/>
  <c r="M643" i="3"/>
  <c r="N643" i="3"/>
  <c r="M644" i="3"/>
  <c r="N644" i="3"/>
  <c r="M645" i="3"/>
  <c r="N645" i="3"/>
  <c r="M646" i="3"/>
  <c r="N646" i="3"/>
  <c r="M647" i="3"/>
  <c r="N647" i="3"/>
  <c r="M648" i="3"/>
  <c r="N648" i="3"/>
  <c r="M649" i="3"/>
  <c r="N649" i="3"/>
  <c r="M650" i="3"/>
  <c r="N650" i="3"/>
  <c r="M651" i="3"/>
  <c r="N651" i="3"/>
  <c r="M652" i="3"/>
  <c r="N652" i="3"/>
  <c r="M653" i="3"/>
  <c r="N653" i="3"/>
  <c r="M654" i="3"/>
  <c r="N654" i="3"/>
  <c r="M655" i="3"/>
  <c r="N655" i="3"/>
  <c r="M656" i="3"/>
  <c r="N656" i="3"/>
  <c r="M657" i="3"/>
  <c r="N657" i="3"/>
  <c r="M658" i="3"/>
  <c r="N658" i="3"/>
  <c r="M659" i="3"/>
  <c r="N659" i="3"/>
  <c r="M660" i="3"/>
  <c r="N660" i="3"/>
  <c r="M661" i="3"/>
  <c r="N661" i="3"/>
  <c r="M662" i="3"/>
  <c r="N662" i="3"/>
  <c r="M663" i="3"/>
  <c r="N663" i="3"/>
  <c r="M664" i="3"/>
  <c r="N664" i="3"/>
  <c r="M665" i="3"/>
  <c r="N665" i="3"/>
  <c r="M666" i="3"/>
  <c r="N666" i="3"/>
  <c r="M667" i="3"/>
  <c r="N667" i="3"/>
  <c r="M668" i="3"/>
  <c r="N668" i="3"/>
  <c r="M669" i="3"/>
  <c r="N669" i="3"/>
  <c r="M670" i="3"/>
  <c r="N670" i="3"/>
  <c r="M671" i="3"/>
  <c r="N671" i="3"/>
  <c r="M672" i="3"/>
  <c r="N672" i="3"/>
  <c r="M673" i="3"/>
  <c r="N673" i="3"/>
  <c r="M674" i="3"/>
  <c r="N674" i="3"/>
  <c r="M675" i="3"/>
  <c r="N675" i="3"/>
  <c r="M676" i="3"/>
  <c r="N676" i="3"/>
  <c r="M677" i="3"/>
  <c r="N677" i="3"/>
  <c r="M678" i="3"/>
  <c r="N678" i="3"/>
  <c r="M679" i="3"/>
  <c r="N679" i="3"/>
  <c r="M680" i="3"/>
  <c r="N680" i="3"/>
  <c r="M681" i="3"/>
  <c r="N681" i="3"/>
  <c r="M682" i="3"/>
  <c r="N682" i="3"/>
  <c r="M683" i="3"/>
  <c r="N683" i="3"/>
  <c r="M684" i="3"/>
  <c r="N684" i="3"/>
  <c r="M685" i="3"/>
  <c r="N685" i="3"/>
  <c r="M686" i="3"/>
  <c r="N686" i="3"/>
  <c r="M687" i="3"/>
  <c r="N687" i="3"/>
  <c r="M688" i="3"/>
  <c r="N688" i="3"/>
  <c r="M689" i="3"/>
  <c r="N689" i="3"/>
  <c r="M690" i="3"/>
  <c r="N690" i="3"/>
  <c r="M691" i="3"/>
  <c r="N691" i="3"/>
  <c r="M692" i="3"/>
  <c r="N692" i="3"/>
  <c r="M693" i="3"/>
  <c r="N693" i="3"/>
  <c r="M694" i="3"/>
  <c r="N694" i="3"/>
  <c r="M695" i="3"/>
  <c r="N695" i="3"/>
  <c r="M696" i="3"/>
  <c r="N696" i="3"/>
  <c r="M697" i="3"/>
  <c r="N697" i="3"/>
  <c r="M698" i="3"/>
  <c r="N698" i="3"/>
  <c r="M699" i="3"/>
  <c r="N699" i="3"/>
  <c r="M700" i="3"/>
  <c r="N700" i="3"/>
  <c r="M701" i="3"/>
  <c r="N701" i="3"/>
  <c r="M702" i="3"/>
  <c r="N702" i="3"/>
  <c r="M703" i="3"/>
  <c r="N703" i="3"/>
  <c r="M704" i="3"/>
  <c r="N704" i="3"/>
  <c r="M705" i="3"/>
  <c r="N705" i="3"/>
  <c r="M706" i="3"/>
  <c r="N706" i="3"/>
  <c r="M707" i="3"/>
  <c r="N707" i="3"/>
  <c r="M708" i="3"/>
  <c r="N708" i="3"/>
  <c r="M709" i="3"/>
  <c r="N709" i="3"/>
  <c r="M710" i="3"/>
  <c r="N710" i="3"/>
  <c r="M711" i="3"/>
  <c r="N711" i="3"/>
  <c r="M712" i="3"/>
  <c r="N712" i="3"/>
  <c r="M713" i="3"/>
  <c r="N713" i="3"/>
  <c r="M714" i="3"/>
  <c r="N714" i="3"/>
  <c r="M715" i="3"/>
  <c r="N715" i="3"/>
  <c r="M716" i="3"/>
  <c r="N716" i="3"/>
  <c r="M717" i="3"/>
  <c r="N717" i="3"/>
  <c r="M718" i="3"/>
  <c r="N718" i="3"/>
  <c r="M719" i="3"/>
  <c r="N719" i="3"/>
  <c r="M720" i="3"/>
  <c r="N720" i="3"/>
  <c r="M721" i="3"/>
  <c r="N721" i="3"/>
  <c r="M722" i="3"/>
  <c r="N722" i="3"/>
  <c r="M723" i="3"/>
  <c r="N723" i="3"/>
  <c r="M724" i="3"/>
  <c r="N724" i="3"/>
  <c r="M725" i="3"/>
  <c r="N725" i="3"/>
  <c r="M726" i="3"/>
  <c r="N726" i="3"/>
  <c r="M727" i="3"/>
  <c r="N727" i="3"/>
  <c r="M728" i="3"/>
  <c r="N728" i="3"/>
  <c r="M729" i="3"/>
  <c r="N729" i="3"/>
  <c r="M730" i="3"/>
  <c r="N730" i="3"/>
  <c r="M731" i="3"/>
  <c r="N731" i="3"/>
  <c r="M732" i="3"/>
  <c r="N732" i="3"/>
  <c r="M733" i="3"/>
  <c r="N733" i="3"/>
  <c r="M734" i="3"/>
  <c r="N734" i="3"/>
  <c r="M735" i="3"/>
  <c r="N735" i="3"/>
  <c r="M736" i="3"/>
  <c r="N736" i="3"/>
  <c r="M737" i="3"/>
  <c r="N737" i="3"/>
  <c r="M738" i="3"/>
  <c r="N738" i="3"/>
  <c r="M739" i="3"/>
  <c r="N739" i="3"/>
  <c r="M740" i="3"/>
  <c r="N740" i="3"/>
  <c r="M741" i="3"/>
  <c r="N741" i="3"/>
  <c r="M742" i="3"/>
  <c r="N742" i="3"/>
  <c r="M743" i="3"/>
  <c r="N743" i="3"/>
  <c r="M744" i="3"/>
  <c r="N744" i="3"/>
  <c r="M745" i="3"/>
  <c r="N745" i="3"/>
  <c r="M746" i="3"/>
  <c r="N746" i="3"/>
  <c r="M747" i="3"/>
  <c r="N747" i="3"/>
  <c r="M748" i="3"/>
  <c r="N748" i="3"/>
  <c r="M749" i="3"/>
  <c r="N749" i="3"/>
  <c r="M750" i="3"/>
  <c r="N750" i="3"/>
  <c r="M751" i="3"/>
  <c r="N751" i="3"/>
  <c r="M752" i="3"/>
  <c r="N752" i="3"/>
  <c r="M753" i="3"/>
  <c r="N753" i="3"/>
  <c r="M754" i="3"/>
  <c r="N754" i="3"/>
  <c r="M755" i="3"/>
  <c r="N755" i="3"/>
  <c r="M756" i="3"/>
  <c r="N756" i="3"/>
  <c r="M757" i="3"/>
  <c r="N757" i="3"/>
  <c r="M758" i="3"/>
  <c r="N758" i="3"/>
  <c r="M759" i="3"/>
  <c r="N759" i="3"/>
  <c r="M760" i="3"/>
  <c r="N760" i="3"/>
  <c r="M761" i="3"/>
  <c r="N761" i="3"/>
  <c r="M762" i="3"/>
  <c r="N762" i="3"/>
  <c r="M763" i="3"/>
  <c r="N763" i="3"/>
  <c r="M764" i="3"/>
  <c r="N764" i="3"/>
  <c r="M765" i="3"/>
  <c r="N765" i="3"/>
  <c r="M766" i="3"/>
  <c r="N766" i="3"/>
  <c r="M767" i="3"/>
  <c r="N767" i="3"/>
  <c r="M768" i="3"/>
  <c r="N768" i="3"/>
  <c r="M769" i="3"/>
  <c r="N769" i="3"/>
  <c r="M770" i="3"/>
  <c r="N770" i="3"/>
  <c r="M771" i="3"/>
  <c r="N771" i="3"/>
  <c r="M772" i="3"/>
  <c r="N772" i="3"/>
  <c r="M773" i="3"/>
  <c r="N773" i="3"/>
  <c r="M774" i="3"/>
  <c r="N774" i="3"/>
  <c r="M775" i="3"/>
  <c r="N775" i="3"/>
  <c r="M776" i="3"/>
  <c r="N776" i="3"/>
  <c r="M777" i="3"/>
  <c r="N777" i="3"/>
  <c r="M778" i="3"/>
  <c r="N778" i="3"/>
  <c r="M779" i="3"/>
  <c r="N779" i="3"/>
  <c r="M780" i="3"/>
  <c r="N780" i="3"/>
  <c r="M781" i="3"/>
  <c r="N781" i="3"/>
  <c r="M782" i="3"/>
  <c r="N782" i="3"/>
  <c r="M783" i="3"/>
  <c r="N783" i="3"/>
  <c r="M784" i="3"/>
  <c r="N784" i="3"/>
  <c r="M785" i="3"/>
  <c r="N785" i="3"/>
  <c r="M786" i="3"/>
  <c r="N786" i="3"/>
  <c r="M787" i="3"/>
  <c r="N787" i="3"/>
  <c r="M788" i="3"/>
  <c r="N788" i="3"/>
  <c r="M789" i="3"/>
  <c r="N789" i="3"/>
  <c r="M790" i="3"/>
  <c r="N790" i="3"/>
  <c r="M791" i="3"/>
  <c r="N791" i="3"/>
  <c r="M792" i="3"/>
  <c r="N792" i="3"/>
  <c r="M793" i="3"/>
  <c r="N793" i="3"/>
  <c r="M794" i="3"/>
  <c r="N794" i="3"/>
  <c r="M795" i="3"/>
  <c r="N795" i="3"/>
  <c r="M796" i="3"/>
  <c r="N796" i="3"/>
  <c r="M797" i="3"/>
  <c r="N797" i="3"/>
  <c r="M798" i="3"/>
  <c r="N798" i="3"/>
  <c r="M799" i="3"/>
  <c r="N799" i="3"/>
  <c r="M800" i="3"/>
  <c r="N800" i="3"/>
  <c r="M801" i="3"/>
  <c r="N801" i="3"/>
  <c r="M802" i="3"/>
  <c r="N802" i="3"/>
  <c r="M803" i="3"/>
  <c r="N803" i="3"/>
  <c r="M804" i="3"/>
  <c r="N804" i="3"/>
  <c r="M805" i="3"/>
  <c r="N805" i="3"/>
  <c r="M806" i="3"/>
  <c r="N806" i="3"/>
  <c r="M807" i="3"/>
  <c r="N807" i="3"/>
  <c r="M808" i="3"/>
  <c r="N808" i="3"/>
  <c r="M809" i="3"/>
  <c r="N809" i="3"/>
  <c r="M810" i="3"/>
  <c r="N810" i="3"/>
  <c r="M811" i="3"/>
  <c r="N811" i="3"/>
  <c r="M812" i="3"/>
  <c r="N812" i="3"/>
  <c r="M813" i="3"/>
  <c r="N813" i="3"/>
  <c r="M814" i="3"/>
  <c r="N814" i="3"/>
  <c r="M815" i="3"/>
  <c r="N815" i="3"/>
  <c r="M816" i="3"/>
  <c r="N816" i="3"/>
  <c r="M817" i="3"/>
  <c r="N817" i="3"/>
  <c r="M818" i="3"/>
  <c r="N818" i="3"/>
  <c r="M819" i="3"/>
  <c r="N819" i="3"/>
  <c r="M820" i="3"/>
  <c r="N820" i="3"/>
  <c r="M821" i="3"/>
  <c r="N821" i="3"/>
  <c r="M822" i="3"/>
  <c r="N822" i="3"/>
  <c r="M823" i="3"/>
  <c r="N823" i="3"/>
  <c r="M824" i="3"/>
  <c r="N824" i="3"/>
  <c r="M825" i="3"/>
  <c r="N825" i="3"/>
  <c r="M826" i="3"/>
  <c r="N826" i="3"/>
  <c r="M827" i="3"/>
  <c r="N827" i="3"/>
  <c r="M828" i="3"/>
  <c r="N828" i="3"/>
  <c r="M829" i="3"/>
  <c r="N829" i="3"/>
  <c r="M830" i="3"/>
  <c r="N830" i="3"/>
  <c r="M831" i="3"/>
  <c r="N831" i="3"/>
  <c r="M832" i="3"/>
  <c r="N832" i="3"/>
  <c r="M833" i="3"/>
  <c r="N833" i="3"/>
  <c r="M834" i="3"/>
  <c r="N834" i="3"/>
  <c r="M835" i="3"/>
  <c r="N835" i="3"/>
  <c r="M836" i="3"/>
  <c r="N836" i="3"/>
  <c r="M837" i="3"/>
  <c r="N837" i="3"/>
  <c r="M838" i="3"/>
  <c r="N838" i="3"/>
  <c r="M839" i="3"/>
  <c r="N839" i="3"/>
  <c r="M840" i="3"/>
  <c r="N840" i="3"/>
  <c r="M841" i="3"/>
  <c r="N841" i="3"/>
  <c r="M842" i="3"/>
  <c r="N842" i="3"/>
  <c r="M843" i="3"/>
  <c r="N843" i="3"/>
  <c r="M844" i="3"/>
  <c r="N844" i="3"/>
  <c r="M845" i="3"/>
  <c r="N845" i="3"/>
  <c r="M846" i="3"/>
  <c r="N846" i="3"/>
  <c r="M847" i="3"/>
  <c r="N847" i="3"/>
  <c r="M848" i="3"/>
  <c r="N848" i="3"/>
  <c r="M849" i="3"/>
  <c r="N849" i="3"/>
  <c r="M850" i="3"/>
  <c r="N850" i="3"/>
  <c r="M851" i="3"/>
  <c r="N851" i="3"/>
  <c r="M852" i="3"/>
  <c r="N852" i="3"/>
  <c r="M853" i="3"/>
  <c r="N853" i="3"/>
  <c r="M854" i="3"/>
  <c r="N854" i="3"/>
  <c r="M855" i="3"/>
  <c r="N855" i="3"/>
  <c r="M856" i="3"/>
  <c r="N856" i="3"/>
  <c r="M857" i="3"/>
  <c r="N857" i="3"/>
  <c r="M858" i="3"/>
  <c r="N858" i="3"/>
  <c r="M859" i="3"/>
  <c r="N859" i="3"/>
  <c r="M860" i="3"/>
  <c r="N860" i="3"/>
  <c r="M861" i="3"/>
  <c r="N861" i="3"/>
  <c r="M862" i="3"/>
  <c r="N862" i="3"/>
  <c r="M863" i="3"/>
  <c r="N863" i="3"/>
  <c r="M864" i="3"/>
  <c r="N864" i="3"/>
  <c r="M865" i="3"/>
  <c r="N865" i="3"/>
  <c r="M866" i="3"/>
  <c r="N866" i="3"/>
  <c r="M867" i="3"/>
  <c r="N867" i="3"/>
  <c r="M868" i="3"/>
  <c r="N868" i="3"/>
  <c r="M869" i="3"/>
  <c r="N869" i="3"/>
  <c r="M870" i="3"/>
  <c r="N870" i="3"/>
  <c r="M871" i="3"/>
  <c r="N871" i="3"/>
  <c r="M872" i="3"/>
  <c r="N872" i="3"/>
  <c r="M873" i="3"/>
  <c r="N873" i="3"/>
  <c r="M874" i="3"/>
  <c r="N874" i="3"/>
  <c r="M875" i="3"/>
  <c r="N875" i="3"/>
  <c r="M876" i="3"/>
  <c r="N876" i="3"/>
  <c r="M877" i="3"/>
  <c r="N877" i="3"/>
  <c r="M878" i="3"/>
  <c r="N878" i="3"/>
  <c r="M879" i="3"/>
  <c r="N879" i="3"/>
  <c r="M880" i="3"/>
  <c r="N880" i="3"/>
  <c r="M881" i="3"/>
  <c r="N881" i="3"/>
  <c r="M882" i="3"/>
  <c r="N882" i="3"/>
  <c r="M883" i="3"/>
  <c r="N883" i="3"/>
  <c r="M884" i="3"/>
  <c r="N884" i="3"/>
  <c r="M885" i="3"/>
  <c r="N885" i="3"/>
  <c r="M886" i="3"/>
  <c r="N886" i="3"/>
  <c r="M887" i="3"/>
  <c r="N887" i="3"/>
  <c r="M888" i="3"/>
  <c r="N888" i="3"/>
  <c r="M889" i="3"/>
  <c r="N889" i="3"/>
  <c r="M890" i="3"/>
  <c r="N890" i="3"/>
  <c r="M891" i="3"/>
  <c r="N891" i="3"/>
  <c r="M892" i="3"/>
  <c r="N892" i="3"/>
  <c r="M893" i="3"/>
  <c r="N893" i="3"/>
  <c r="M894" i="3"/>
  <c r="N894" i="3"/>
  <c r="M895" i="3"/>
  <c r="N895" i="3"/>
  <c r="M896" i="3"/>
  <c r="N896" i="3"/>
  <c r="M897" i="3"/>
  <c r="N897" i="3"/>
  <c r="M898" i="3"/>
  <c r="N898" i="3"/>
  <c r="M899" i="3"/>
  <c r="N899" i="3"/>
  <c r="M900" i="3"/>
  <c r="N900" i="3"/>
  <c r="M901" i="3"/>
  <c r="N901" i="3"/>
  <c r="M902" i="3"/>
  <c r="N902" i="3"/>
  <c r="M903" i="3"/>
  <c r="N903" i="3"/>
  <c r="M904" i="3"/>
  <c r="N904" i="3"/>
  <c r="M905" i="3"/>
  <c r="N905" i="3"/>
  <c r="M906" i="3"/>
  <c r="N906" i="3"/>
  <c r="M907" i="3"/>
  <c r="N907" i="3"/>
  <c r="M908" i="3"/>
  <c r="N908" i="3"/>
  <c r="M909" i="3"/>
  <c r="N909" i="3"/>
  <c r="M910" i="3"/>
  <c r="N910" i="3"/>
  <c r="M911" i="3"/>
  <c r="N911" i="3"/>
  <c r="M912" i="3"/>
  <c r="N912" i="3"/>
  <c r="M913" i="3"/>
  <c r="N913" i="3"/>
  <c r="M914" i="3"/>
  <c r="N914" i="3"/>
  <c r="M915" i="3"/>
  <c r="N915" i="3"/>
  <c r="M916" i="3"/>
  <c r="N916" i="3"/>
  <c r="M917" i="3"/>
  <c r="N917" i="3"/>
  <c r="M918" i="3"/>
  <c r="N918" i="3"/>
  <c r="M919" i="3"/>
  <c r="N919" i="3"/>
  <c r="M920" i="3"/>
  <c r="N920" i="3"/>
  <c r="M921" i="3"/>
  <c r="N921" i="3"/>
  <c r="M922" i="3"/>
  <c r="N922" i="3"/>
  <c r="M923" i="3"/>
  <c r="N923" i="3"/>
  <c r="M924" i="3"/>
  <c r="N924" i="3"/>
  <c r="M925" i="3"/>
  <c r="N925" i="3"/>
  <c r="M926" i="3"/>
  <c r="N926" i="3"/>
  <c r="M927" i="3"/>
  <c r="N927" i="3"/>
  <c r="M928" i="3"/>
  <c r="N928" i="3"/>
  <c r="M929" i="3"/>
  <c r="N929" i="3"/>
  <c r="M930" i="3"/>
  <c r="N930" i="3"/>
  <c r="M931" i="3"/>
  <c r="N931" i="3"/>
  <c r="M932" i="3"/>
  <c r="N932" i="3"/>
  <c r="M933" i="3"/>
  <c r="N933" i="3"/>
  <c r="M934" i="3"/>
  <c r="N934" i="3"/>
  <c r="M935" i="3"/>
  <c r="N935" i="3"/>
  <c r="M936" i="3"/>
  <c r="N936" i="3"/>
  <c r="M937" i="3"/>
  <c r="N937" i="3"/>
  <c r="M938" i="3"/>
  <c r="N938" i="3"/>
  <c r="M939" i="3"/>
  <c r="N939" i="3"/>
  <c r="M940" i="3"/>
  <c r="N940" i="3"/>
  <c r="M941" i="3"/>
  <c r="N941" i="3"/>
  <c r="M942" i="3"/>
  <c r="N942" i="3"/>
  <c r="M943" i="3"/>
  <c r="N943" i="3"/>
  <c r="M944" i="3"/>
  <c r="N944" i="3"/>
  <c r="M945" i="3"/>
  <c r="N945" i="3"/>
  <c r="M946" i="3"/>
  <c r="N946" i="3"/>
  <c r="M947" i="3"/>
  <c r="N947" i="3"/>
  <c r="M948" i="3"/>
  <c r="N948" i="3"/>
  <c r="M949" i="3"/>
  <c r="N949" i="3"/>
  <c r="M950" i="3"/>
  <c r="N950" i="3"/>
  <c r="M951" i="3"/>
  <c r="N951" i="3"/>
  <c r="M952" i="3"/>
  <c r="N952" i="3"/>
  <c r="M953" i="3"/>
  <c r="N953" i="3"/>
  <c r="M954" i="3"/>
  <c r="N954" i="3"/>
  <c r="M955" i="3"/>
  <c r="N955" i="3"/>
  <c r="M956" i="3"/>
  <c r="N956" i="3"/>
  <c r="M957" i="3"/>
  <c r="N957" i="3"/>
  <c r="M958" i="3"/>
  <c r="N958" i="3"/>
  <c r="M959" i="3"/>
  <c r="N959" i="3"/>
  <c r="M960" i="3"/>
  <c r="N960" i="3"/>
  <c r="M961" i="3"/>
  <c r="N961" i="3"/>
  <c r="M962" i="3"/>
  <c r="N962" i="3"/>
  <c r="M963" i="3"/>
  <c r="N963" i="3"/>
  <c r="M964" i="3"/>
  <c r="N964" i="3"/>
  <c r="M965" i="3"/>
  <c r="N965" i="3"/>
  <c r="M966" i="3"/>
  <c r="N966" i="3"/>
  <c r="M967" i="3"/>
  <c r="N967" i="3"/>
  <c r="M968" i="3"/>
  <c r="N968" i="3"/>
  <c r="M969" i="3"/>
  <c r="N969" i="3"/>
  <c r="M970" i="3"/>
  <c r="N970" i="3"/>
  <c r="M971" i="3"/>
  <c r="N971" i="3"/>
  <c r="M972" i="3"/>
  <c r="N972" i="3"/>
  <c r="M973" i="3"/>
  <c r="N973" i="3"/>
  <c r="M974" i="3"/>
  <c r="N974" i="3"/>
  <c r="M975" i="3"/>
  <c r="N975" i="3"/>
  <c r="M976" i="3"/>
  <c r="N976" i="3"/>
  <c r="M977" i="3"/>
  <c r="N977" i="3"/>
  <c r="M978" i="3"/>
  <c r="N978" i="3"/>
  <c r="M979" i="3"/>
  <c r="N979" i="3"/>
  <c r="M980" i="3"/>
  <c r="N980" i="3"/>
  <c r="M981" i="3"/>
  <c r="N981" i="3"/>
  <c r="M982" i="3"/>
  <c r="N982" i="3"/>
  <c r="M983" i="3"/>
  <c r="N983" i="3"/>
  <c r="M984" i="3"/>
  <c r="N984" i="3"/>
  <c r="M985" i="3"/>
  <c r="N985" i="3"/>
  <c r="M986" i="3"/>
  <c r="N986" i="3"/>
  <c r="M987" i="3"/>
  <c r="N987" i="3"/>
  <c r="M988" i="3"/>
  <c r="N988" i="3"/>
  <c r="M989" i="3"/>
  <c r="N989" i="3"/>
  <c r="M990" i="3"/>
  <c r="N990" i="3"/>
  <c r="M991" i="3"/>
  <c r="N991" i="3"/>
  <c r="M992" i="3"/>
  <c r="N992" i="3"/>
  <c r="M993" i="3"/>
  <c r="N993" i="3"/>
  <c r="M994" i="3"/>
  <c r="N994" i="3"/>
  <c r="M995" i="3"/>
  <c r="N995" i="3"/>
  <c r="M996" i="3"/>
  <c r="N996" i="3"/>
  <c r="M997" i="3"/>
  <c r="N997" i="3"/>
  <c r="M998" i="3"/>
  <c r="N998" i="3"/>
  <c r="M999" i="3"/>
  <c r="N999" i="3"/>
  <c r="M1000" i="3"/>
  <c r="N1000" i="3"/>
  <c r="M1001" i="3"/>
  <c r="N1001" i="3"/>
  <c r="M1002" i="3"/>
  <c r="N1002" i="3"/>
  <c r="M1003" i="3"/>
  <c r="N1003" i="3"/>
  <c r="M1004" i="3"/>
  <c r="N1004" i="3"/>
  <c r="M1005" i="3"/>
  <c r="N1005" i="3"/>
  <c r="M1006" i="3"/>
  <c r="N1006" i="3"/>
  <c r="M1007" i="3"/>
  <c r="N1007" i="3"/>
  <c r="M1008" i="3"/>
  <c r="N1008" i="3"/>
  <c r="M1009" i="3"/>
  <c r="N1009" i="3"/>
  <c r="M1010" i="3"/>
  <c r="N1010" i="3"/>
  <c r="M1011" i="3"/>
  <c r="N1011" i="3"/>
  <c r="M1012" i="3"/>
  <c r="N1012" i="3"/>
  <c r="M1013" i="3"/>
  <c r="N1013" i="3"/>
  <c r="M1014" i="3"/>
  <c r="N1014" i="3"/>
  <c r="M1015" i="3"/>
  <c r="N1015" i="3"/>
  <c r="M1016" i="3"/>
  <c r="N1016" i="3"/>
  <c r="M1017" i="3"/>
  <c r="N1017" i="3"/>
  <c r="M1018" i="3"/>
  <c r="N1018" i="3"/>
  <c r="M1019" i="3"/>
  <c r="N1019" i="3"/>
  <c r="M1020" i="3"/>
  <c r="N1020" i="3"/>
  <c r="M1021" i="3"/>
  <c r="N1021" i="3"/>
  <c r="M1022" i="3"/>
  <c r="N1022" i="3"/>
  <c r="M1023" i="3"/>
  <c r="N1023" i="3"/>
  <c r="M1024" i="3"/>
  <c r="N1024" i="3"/>
  <c r="M1025" i="3"/>
  <c r="N1025" i="3"/>
  <c r="M1026" i="3"/>
  <c r="N1026" i="3"/>
  <c r="M1027" i="3"/>
  <c r="N1027" i="3"/>
  <c r="M1028" i="3"/>
  <c r="N1028" i="3"/>
  <c r="M1029" i="3"/>
  <c r="N1029" i="3"/>
  <c r="M1030" i="3"/>
  <c r="N1030" i="3"/>
  <c r="M1031" i="3"/>
  <c r="N1031" i="3"/>
  <c r="M1032" i="3"/>
  <c r="N1032" i="3"/>
  <c r="M1033" i="3"/>
  <c r="N1033" i="3"/>
  <c r="M1034" i="3"/>
  <c r="N1034" i="3"/>
  <c r="M1035" i="3"/>
  <c r="N1035" i="3"/>
  <c r="M1036" i="3"/>
  <c r="N1036" i="3"/>
  <c r="M1037" i="3"/>
  <c r="N1037" i="3"/>
  <c r="M1038" i="3"/>
  <c r="N1038" i="3"/>
  <c r="M1039" i="3"/>
  <c r="N1039" i="3"/>
  <c r="M1040" i="3"/>
  <c r="N1040" i="3"/>
  <c r="M1041" i="3"/>
  <c r="N1041" i="3"/>
  <c r="M1042" i="3"/>
  <c r="N1042" i="3"/>
  <c r="M1043" i="3"/>
  <c r="N1043" i="3"/>
  <c r="M1044" i="3"/>
  <c r="N1044" i="3"/>
  <c r="M1045" i="3"/>
  <c r="N1045" i="3"/>
  <c r="M1046" i="3"/>
  <c r="N1046" i="3"/>
  <c r="M1047" i="3"/>
  <c r="N1047" i="3"/>
  <c r="M1048" i="3"/>
  <c r="N1048" i="3"/>
  <c r="M1049" i="3"/>
  <c r="N1049" i="3"/>
  <c r="M1050" i="3"/>
  <c r="N1050" i="3"/>
  <c r="M1051" i="3"/>
  <c r="N1051" i="3"/>
  <c r="M1052" i="3"/>
  <c r="N1052" i="3"/>
  <c r="M1053" i="3"/>
  <c r="N1053" i="3"/>
  <c r="M1054" i="3"/>
  <c r="N1054" i="3"/>
  <c r="M1055" i="3"/>
  <c r="N1055" i="3"/>
  <c r="M1056" i="3"/>
  <c r="N1056" i="3"/>
  <c r="M1057" i="3"/>
  <c r="N1057" i="3"/>
  <c r="M1058" i="3"/>
  <c r="N1058" i="3"/>
  <c r="M1059" i="3"/>
  <c r="N1059" i="3"/>
  <c r="M1060" i="3"/>
  <c r="N1060" i="3"/>
  <c r="M1061" i="3"/>
  <c r="N1061" i="3"/>
  <c r="M1062" i="3"/>
  <c r="N1062" i="3"/>
  <c r="M1063" i="3"/>
  <c r="N1063" i="3"/>
  <c r="M1064" i="3"/>
  <c r="N1064" i="3"/>
  <c r="M1065" i="3"/>
  <c r="N1065" i="3"/>
  <c r="M1066" i="3"/>
  <c r="N1066" i="3"/>
  <c r="M1067" i="3"/>
  <c r="N1067" i="3"/>
  <c r="M1068" i="3"/>
  <c r="N1068" i="3"/>
  <c r="M1069" i="3"/>
  <c r="N1069" i="3"/>
  <c r="M1070" i="3"/>
  <c r="N1070" i="3"/>
  <c r="M1071" i="3"/>
  <c r="N1071" i="3"/>
  <c r="M1072" i="3"/>
  <c r="N1072" i="3"/>
  <c r="M1073" i="3"/>
  <c r="N1073" i="3"/>
  <c r="M1074" i="3"/>
  <c r="N1074" i="3"/>
  <c r="M1075" i="3"/>
  <c r="N1075" i="3"/>
  <c r="M1076" i="3"/>
  <c r="N1076" i="3"/>
  <c r="M1077" i="3"/>
  <c r="N1077" i="3"/>
  <c r="M1078" i="3"/>
  <c r="N1078" i="3"/>
  <c r="M1079" i="3"/>
  <c r="N1079" i="3"/>
  <c r="M1080" i="3"/>
  <c r="N1080" i="3"/>
  <c r="M1081" i="3"/>
  <c r="N1081" i="3"/>
  <c r="M1082" i="3"/>
  <c r="N1082" i="3"/>
  <c r="M1083" i="3"/>
  <c r="N1083" i="3"/>
  <c r="M1084" i="3"/>
  <c r="N1084" i="3"/>
  <c r="M1085" i="3"/>
  <c r="N1085" i="3"/>
  <c r="M1086" i="3"/>
  <c r="N1086" i="3"/>
  <c r="M1087" i="3"/>
  <c r="N1087" i="3"/>
  <c r="M1088" i="3"/>
  <c r="N1088" i="3"/>
  <c r="M1089" i="3"/>
  <c r="N1089" i="3"/>
  <c r="M1090" i="3"/>
  <c r="N1090" i="3"/>
  <c r="M1091" i="3"/>
  <c r="N1091" i="3"/>
  <c r="M1092" i="3"/>
  <c r="N1092" i="3"/>
  <c r="M1093" i="3"/>
  <c r="N1093" i="3"/>
  <c r="M1094" i="3"/>
  <c r="N1094" i="3"/>
  <c r="M1095" i="3"/>
  <c r="N1095" i="3"/>
  <c r="M1096" i="3"/>
  <c r="N1096" i="3"/>
  <c r="M1097" i="3"/>
  <c r="N1097" i="3"/>
  <c r="M1098" i="3"/>
  <c r="N1098" i="3"/>
  <c r="M1099" i="3"/>
  <c r="N1099" i="3"/>
  <c r="M1100" i="3"/>
  <c r="N1100" i="3"/>
  <c r="M1101" i="3"/>
  <c r="N1101" i="3"/>
  <c r="M1102" i="3"/>
  <c r="N1102" i="3"/>
  <c r="M1103" i="3"/>
  <c r="N1103" i="3"/>
  <c r="M1104" i="3"/>
  <c r="N1104" i="3"/>
  <c r="M1105" i="3"/>
  <c r="N1105" i="3"/>
  <c r="M1106" i="3"/>
  <c r="N1106" i="3"/>
  <c r="M1107" i="3"/>
  <c r="N1107" i="3"/>
  <c r="M1108" i="3"/>
  <c r="N1108" i="3"/>
  <c r="M1109" i="3"/>
  <c r="N1109" i="3"/>
  <c r="M1110" i="3"/>
  <c r="N1110" i="3"/>
  <c r="M1111" i="3"/>
  <c r="N1111" i="3"/>
  <c r="M1112" i="3"/>
  <c r="N1112" i="3"/>
  <c r="M1113" i="3"/>
  <c r="N1113" i="3"/>
  <c r="M1114" i="3"/>
  <c r="N1114" i="3"/>
  <c r="M1115" i="3"/>
  <c r="N1115" i="3"/>
  <c r="M1116" i="3"/>
  <c r="N1116" i="3"/>
  <c r="M1117" i="3"/>
  <c r="N1117" i="3"/>
  <c r="M1118" i="3"/>
  <c r="N1118" i="3"/>
  <c r="M1119" i="3"/>
  <c r="N1119" i="3"/>
  <c r="M1120" i="3"/>
  <c r="N1120" i="3"/>
  <c r="M1121" i="3"/>
  <c r="N1121" i="3"/>
  <c r="M1122" i="3"/>
  <c r="N1122" i="3"/>
  <c r="M1123" i="3"/>
  <c r="N1123" i="3"/>
  <c r="M1124" i="3"/>
  <c r="N1124" i="3"/>
  <c r="M1125" i="3"/>
  <c r="N1125" i="3"/>
  <c r="M1126" i="3"/>
  <c r="N1126" i="3"/>
  <c r="M1127" i="3"/>
  <c r="N1127" i="3"/>
  <c r="M1128" i="3"/>
  <c r="N1128" i="3"/>
  <c r="M1129" i="3"/>
  <c r="N1129" i="3"/>
  <c r="M1130" i="3"/>
  <c r="N1130" i="3"/>
  <c r="M1131" i="3"/>
  <c r="N1131" i="3"/>
  <c r="M1132" i="3"/>
  <c r="N1132" i="3"/>
  <c r="M1133" i="3"/>
  <c r="N1133" i="3"/>
  <c r="M1134" i="3"/>
  <c r="N1134" i="3"/>
  <c r="M1135" i="3"/>
  <c r="N1135" i="3"/>
  <c r="M1136" i="3"/>
  <c r="N1136" i="3"/>
  <c r="M1137" i="3"/>
  <c r="N1137" i="3"/>
  <c r="M1138" i="3"/>
  <c r="N1138" i="3"/>
  <c r="M1139" i="3"/>
  <c r="N1139" i="3"/>
  <c r="M1140" i="3"/>
  <c r="N1140" i="3"/>
  <c r="M1141" i="3"/>
  <c r="N1141" i="3"/>
  <c r="M1142" i="3"/>
  <c r="N1142" i="3"/>
  <c r="M1143" i="3"/>
  <c r="N1143" i="3"/>
  <c r="M1144" i="3"/>
  <c r="N1144" i="3"/>
  <c r="M1145" i="3"/>
  <c r="N1145" i="3"/>
  <c r="M1146" i="3"/>
  <c r="N1146" i="3"/>
  <c r="M1147" i="3"/>
  <c r="N1147" i="3"/>
  <c r="M1148" i="3"/>
  <c r="N1148" i="3"/>
  <c r="M1149" i="3"/>
  <c r="N1149" i="3"/>
  <c r="M1150" i="3"/>
  <c r="N1150" i="3"/>
  <c r="M1151" i="3"/>
  <c r="N1151" i="3"/>
  <c r="M1152" i="3"/>
  <c r="N1152" i="3"/>
  <c r="M1153" i="3"/>
  <c r="N1153" i="3"/>
  <c r="M1154" i="3"/>
  <c r="N1154" i="3"/>
  <c r="M1155" i="3"/>
  <c r="N1155" i="3"/>
  <c r="M1156" i="3"/>
  <c r="N1156" i="3"/>
  <c r="M1157" i="3"/>
  <c r="N1157" i="3"/>
  <c r="M1158" i="3"/>
  <c r="N1158" i="3"/>
  <c r="M1159" i="3"/>
  <c r="N1159" i="3"/>
  <c r="M1160" i="3"/>
  <c r="N1160" i="3"/>
  <c r="M1161" i="3"/>
  <c r="N1161" i="3"/>
  <c r="M1162" i="3"/>
  <c r="N1162" i="3"/>
  <c r="M1163" i="3"/>
  <c r="N1163" i="3"/>
  <c r="M1164" i="3"/>
  <c r="N1164" i="3"/>
  <c r="M1165" i="3"/>
  <c r="N1165" i="3"/>
  <c r="M1166" i="3"/>
  <c r="N1166" i="3"/>
  <c r="M1167" i="3"/>
  <c r="N1167" i="3"/>
  <c r="M1168" i="3"/>
  <c r="N1168" i="3"/>
  <c r="M1169" i="3"/>
  <c r="N1169" i="3"/>
  <c r="M1170" i="3"/>
  <c r="N1170" i="3"/>
  <c r="M1171" i="3"/>
  <c r="N1171" i="3"/>
  <c r="M1172" i="3"/>
  <c r="N1172" i="3"/>
  <c r="M1173" i="3"/>
  <c r="N1173" i="3"/>
  <c r="M1174" i="3"/>
  <c r="N1174" i="3"/>
  <c r="M1175" i="3"/>
  <c r="N1175" i="3"/>
  <c r="M1176" i="3"/>
  <c r="N1176" i="3"/>
  <c r="M1177" i="3"/>
  <c r="N1177" i="3"/>
  <c r="M1178" i="3"/>
  <c r="N1178" i="3"/>
  <c r="M1179" i="3"/>
  <c r="N1179" i="3"/>
  <c r="M1180" i="3"/>
  <c r="N1180" i="3"/>
  <c r="M1181" i="3"/>
  <c r="N1181" i="3"/>
  <c r="M1182" i="3"/>
  <c r="N1182" i="3"/>
  <c r="M1183" i="3"/>
  <c r="N1183" i="3"/>
  <c r="M1184" i="3"/>
  <c r="N1184" i="3"/>
  <c r="M1185" i="3"/>
  <c r="N1185" i="3"/>
  <c r="M1186" i="3"/>
  <c r="N1186" i="3"/>
  <c r="M1187" i="3"/>
  <c r="N1187" i="3"/>
  <c r="M1188" i="3"/>
  <c r="N1188" i="3"/>
  <c r="M1189" i="3"/>
  <c r="N1189" i="3"/>
  <c r="M1190" i="3"/>
  <c r="N1190" i="3"/>
  <c r="M1191" i="3"/>
  <c r="N1191" i="3"/>
  <c r="M1192" i="3"/>
  <c r="N1192" i="3"/>
  <c r="M1193" i="3"/>
  <c r="N1193" i="3"/>
  <c r="M1194" i="3"/>
  <c r="N1194" i="3"/>
  <c r="M1195" i="3"/>
  <c r="N1195" i="3"/>
  <c r="M1196" i="3"/>
  <c r="N1196" i="3"/>
  <c r="M1197" i="3"/>
  <c r="N1197" i="3"/>
  <c r="M1198" i="3"/>
  <c r="N1198" i="3"/>
  <c r="M1199" i="3"/>
  <c r="N1199" i="3"/>
  <c r="M1200" i="3"/>
  <c r="N1200" i="3"/>
  <c r="M1201" i="3"/>
  <c r="N1201" i="3"/>
  <c r="M1202" i="3"/>
  <c r="N1202" i="3"/>
  <c r="M1203" i="3"/>
  <c r="N1203" i="3"/>
  <c r="M1204" i="3"/>
  <c r="N1204" i="3"/>
  <c r="M1205" i="3"/>
  <c r="N1205" i="3"/>
  <c r="M1206" i="3"/>
  <c r="N1206" i="3"/>
  <c r="M1207" i="3"/>
  <c r="N1207" i="3"/>
  <c r="M1208" i="3"/>
  <c r="N1208" i="3"/>
  <c r="M1209" i="3"/>
  <c r="N1209" i="3"/>
  <c r="M1210" i="3"/>
  <c r="N1210" i="3"/>
  <c r="M1211" i="3"/>
  <c r="N1211" i="3"/>
  <c r="M1212" i="3"/>
  <c r="N1212" i="3"/>
  <c r="M1213" i="3"/>
  <c r="N1213" i="3"/>
  <c r="M1214" i="3"/>
  <c r="N1214" i="3"/>
  <c r="M1215" i="3"/>
  <c r="N1215" i="3"/>
  <c r="M1216" i="3"/>
  <c r="N1216" i="3"/>
  <c r="M1217" i="3"/>
  <c r="N1217" i="3"/>
  <c r="M1218" i="3"/>
  <c r="N1218" i="3"/>
  <c r="M1219" i="3"/>
  <c r="N1219" i="3"/>
  <c r="M1220" i="3"/>
  <c r="N1220" i="3"/>
  <c r="M1221" i="3"/>
  <c r="N1221" i="3"/>
  <c r="M1222" i="3"/>
  <c r="N1222" i="3"/>
  <c r="M1223" i="3"/>
  <c r="N1223" i="3"/>
  <c r="M1224" i="3"/>
  <c r="N1224" i="3"/>
  <c r="M1225" i="3"/>
  <c r="N1225" i="3"/>
  <c r="M1226" i="3"/>
  <c r="N1226" i="3"/>
  <c r="M1227" i="3"/>
  <c r="N1227" i="3"/>
  <c r="M1228" i="3"/>
  <c r="N1228" i="3"/>
  <c r="M1229" i="3"/>
  <c r="N1229" i="3"/>
  <c r="M1230" i="3"/>
  <c r="N1230" i="3"/>
  <c r="M1231" i="3"/>
  <c r="N1231" i="3"/>
  <c r="M1232" i="3"/>
  <c r="N1232" i="3"/>
  <c r="M1233" i="3"/>
  <c r="N1233" i="3"/>
  <c r="M1234" i="3"/>
  <c r="N1234" i="3"/>
  <c r="M1235" i="3"/>
  <c r="N1235" i="3"/>
  <c r="M1236" i="3"/>
  <c r="N1236" i="3"/>
  <c r="M1237" i="3"/>
  <c r="N1237" i="3"/>
  <c r="M1238" i="3"/>
  <c r="N1238" i="3"/>
  <c r="M1239" i="3"/>
  <c r="N1239" i="3"/>
  <c r="M1240" i="3"/>
  <c r="N1240" i="3"/>
  <c r="M1241" i="3"/>
  <c r="N1241" i="3"/>
  <c r="M1242" i="3"/>
  <c r="N1242" i="3"/>
  <c r="M1243" i="3"/>
  <c r="N1243" i="3"/>
  <c r="M1244" i="3"/>
  <c r="N1244" i="3"/>
  <c r="M1245" i="3"/>
  <c r="N1245" i="3"/>
  <c r="M1246" i="3"/>
  <c r="N1246" i="3"/>
  <c r="M1247" i="3"/>
  <c r="N1247" i="3"/>
  <c r="M1248" i="3"/>
  <c r="N1248" i="3"/>
  <c r="M1249" i="3"/>
  <c r="N1249" i="3"/>
  <c r="M1250" i="3"/>
  <c r="N1250" i="3"/>
  <c r="M1251" i="3"/>
  <c r="N1251" i="3"/>
  <c r="M1252" i="3"/>
  <c r="N1252" i="3"/>
  <c r="M1253" i="3"/>
  <c r="N1253" i="3"/>
  <c r="M1254" i="3"/>
  <c r="N1254" i="3"/>
  <c r="M1255" i="3"/>
  <c r="N1255" i="3"/>
  <c r="M1256" i="3"/>
  <c r="N1256" i="3"/>
  <c r="M1257" i="3"/>
  <c r="N1257" i="3"/>
  <c r="M1258" i="3"/>
  <c r="N1258" i="3"/>
  <c r="M1259" i="3"/>
  <c r="N1259" i="3"/>
  <c r="M1260" i="3"/>
  <c r="N1260" i="3"/>
  <c r="M1261" i="3"/>
  <c r="N1261" i="3"/>
  <c r="M1262" i="3"/>
  <c r="N1262" i="3"/>
  <c r="M1263" i="3"/>
  <c r="N1263" i="3"/>
  <c r="M1264" i="3"/>
  <c r="N1264" i="3"/>
  <c r="M1265" i="3"/>
  <c r="N1265" i="3"/>
  <c r="M1266" i="3"/>
  <c r="N1266" i="3"/>
  <c r="M1267" i="3"/>
  <c r="N1267" i="3"/>
  <c r="M1268" i="3"/>
  <c r="N1268" i="3"/>
  <c r="M1269" i="3"/>
  <c r="N1269" i="3"/>
  <c r="M1270" i="3"/>
  <c r="N1270" i="3"/>
  <c r="M1271" i="3"/>
  <c r="N1271" i="3"/>
  <c r="M1272" i="3"/>
  <c r="N1272" i="3"/>
  <c r="M1273" i="3"/>
  <c r="N1273" i="3"/>
  <c r="M1274" i="3"/>
  <c r="N1274" i="3"/>
  <c r="M1275" i="3"/>
  <c r="N1275" i="3"/>
  <c r="M1276" i="3"/>
  <c r="N1276" i="3"/>
  <c r="M1277" i="3"/>
  <c r="N1277" i="3"/>
  <c r="M1278" i="3"/>
  <c r="N1278" i="3"/>
  <c r="M1279" i="3"/>
  <c r="N1279" i="3"/>
  <c r="M1280" i="3"/>
  <c r="N1280" i="3"/>
  <c r="M1281" i="3"/>
  <c r="N1281" i="3"/>
  <c r="M1282" i="3"/>
  <c r="N1282" i="3"/>
  <c r="M1283" i="3"/>
  <c r="N1283" i="3"/>
  <c r="M1284" i="3"/>
  <c r="N1284" i="3"/>
  <c r="M1285" i="3"/>
  <c r="N1285" i="3"/>
  <c r="M1286" i="3"/>
  <c r="N1286" i="3"/>
  <c r="M1287" i="3"/>
  <c r="N1287" i="3"/>
  <c r="M1288" i="3"/>
  <c r="N1288" i="3"/>
  <c r="M1289" i="3"/>
  <c r="N1289" i="3"/>
  <c r="M1290" i="3"/>
  <c r="N1290" i="3"/>
  <c r="M1291" i="3"/>
  <c r="N1291" i="3"/>
  <c r="M1292" i="3"/>
  <c r="N1292" i="3"/>
  <c r="M1293" i="3"/>
  <c r="N1293" i="3"/>
  <c r="M1294" i="3"/>
  <c r="N1294" i="3"/>
  <c r="M1295" i="3"/>
  <c r="N1295" i="3"/>
  <c r="M1296" i="3"/>
  <c r="N1296" i="3"/>
  <c r="M1297" i="3"/>
  <c r="N1297" i="3"/>
  <c r="M1298" i="3"/>
  <c r="N1298" i="3"/>
  <c r="M1299" i="3"/>
  <c r="N1299" i="3"/>
  <c r="M1300" i="3"/>
  <c r="N1300" i="3"/>
  <c r="M1301" i="3"/>
  <c r="N1301" i="3"/>
  <c r="M1302" i="3"/>
  <c r="N1302" i="3"/>
  <c r="M1303" i="3"/>
  <c r="N1303" i="3"/>
  <c r="M1304" i="3"/>
  <c r="N1304" i="3"/>
  <c r="M1305" i="3"/>
  <c r="N1305" i="3"/>
  <c r="M1306" i="3"/>
  <c r="N1306" i="3"/>
  <c r="M1307" i="3"/>
  <c r="N1307" i="3"/>
  <c r="M1308" i="3"/>
  <c r="N1308" i="3"/>
  <c r="M1309" i="3"/>
  <c r="N1309" i="3"/>
  <c r="M1310" i="3"/>
  <c r="N1310" i="3"/>
  <c r="M1311" i="3"/>
  <c r="N1311" i="3"/>
  <c r="M1312" i="3"/>
  <c r="N1312" i="3"/>
  <c r="M1313" i="3"/>
  <c r="N1313" i="3"/>
  <c r="M1314" i="3"/>
  <c r="N1314" i="3"/>
  <c r="M1315" i="3"/>
  <c r="N1315" i="3"/>
  <c r="M1316" i="3"/>
  <c r="N1316" i="3"/>
  <c r="M1317" i="3"/>
  <c r="N1317" i="3"/>
  <c r="M1318" i="3"/>
  <c r="N1318" i="3"/>
  <c r="M1319" i="3"/>
  <c r="N1319" i="3"/>
  <c r="M1320" i="3"/>
  <c r="N1320" i="3"/>
  <c r="M1321" i="3"/>
  <c r="N1321" i="3"/>
  <c r="M1322" i="3"/>
  <c r="N1322" i="3"/>
  <c r="M1323" i="3"/>
  <c r="N1323" i="3"/>
  <c r="M1324" i="3"/>
  <c r="N1324" i="3"/>
  <c r="M1325" i="3"/>
  <c r="N1325" i="3"/>
  <c r="M1326" i="3"/>
  <c r="N1326" i="3"/>
  <c r="M1327" i="3"/>
  <c r="N1327" i="3"/>
  <c r="M1328" i="3"/>
  <c r="N1328" i="3"/>
  <c r="M1329" i="3"/>
  <c r="N1329" i="3"/>
  <c r="M1330" i="3"/>
  <c r="N1330" i="3"/>
  <c r="M1331" i="3"/>
  <c r="N1331" i="3"/>
  <c r="M1332" i="3"/>
  <c r="N1332" i="3"/>
  <c r="M1333" i="3"/>
  <c r="N1333" i="3"/>
  <c r="M1334" i="3"/>
  <c r="N1334" i="3"/>
  <c r="M1335" i="3"/>
  <c r="N1335" i="3"/>
  <c r="M1336" i="3"/>
  <c r="N1336" i="3"/>
  <c r="M1337" i="3"/>
  <c r="N1337" i="3"/>
  <c r="M1338" i="3"/>
  <c r="N1338" i="3"/>
  <c r="M1339" i="3"/>
  <c r="N1339" i="3"/>
  <c r="M1340" i="3"/>
  <c r="N1340" i="3"/>
  <c r="M1341" i="3"/>
  <c r="N1341" i="3"/>
  <c r="M1342" i="3"/>
  <c r="N1342" i="3"/>
  <c r="M1343" i="3"/>
  <c r="N1343" i="3"/>
  <c r="M1344" i="3"/>
  <c r="N1344" i="3"/>
  <c r="M1345" i="3"/>
  <c r="N1345" i="3"/>
  <c r="M1346" i="3"/>
  <c r="N1346" i="3"/>
  <c r="M1347" i="3"/>
  <c r="N1347" i="3"/>
  <c r="M1348" i="3"/>
  <c r="N1348" i="3"/>
  <c r="M1349" i="3"/>
  <c r="N1349" i="3"/>
  <c r="M1350" i="3"/>
  <c r="N1350" i="3"/>
  <c r="M1351" i="3"/>
  <c r="N1351" i="3"/>
  <c r="M1352" i="3"/>
  <c r="N1352" i="3"/>
  <c r="M1353" i="3"/>
  <c r="N1353" i="3"/>
  <c r="M1354" i="3"/>
  <c r="N1354" i="3"/>
  <c r="M1355" i="3"/>
  <c r="N1355" i="3"/>
  <c r="M1356" i="3"/>
  <c r="N1356" i="3"/>
  <c r="M1357" i="3"/>
  <c r="N1357" i="3"/>
  <c r="M1358" i="3"/>
  <c r="N1358" i="3"/>
  <c r="M1359" i="3"/>
  <c r="N1359" i="3"/>
  <c r="M1360" i="3"/>
  <c r="N1360" i="3"/>
  <c r="M1361" i="3"/>
  <c r="N1361" i="3"/>
  <c r="M1362" i="3"/>
  <c r="N1362" i="3"/>
  <c r="M1363" i="3"/>
  <c r="N1363" i="3"/>
  <c r="M1364" i="3"/>
  <c r="N1364" i="3"/>
  <c r="M1365" i="3"/>
  <c r="N1365" i="3"/>
  <c r="M1366" i="3"/>
  <c r="N1366" i="3"/>
  <c r="M1367" i="3"/>
  <c r="N1367" i="3"/>
  <c r="M1368" i="3"/>
  <c r="N1368" i="3"/>
  <c r="M1369" i="3"/>
  <c r="N1369" i="3"/>
  <c r="M1370" i="3"/>
  <c r="N1370" i="3"/>
  <c r="M1371" i="3"/>
  <c r="N1371" i="3"/>
  <c r="M1372" i="3"/>
  <c r="N1372" i="3"/>
  <c r="M1373" i="3"/>
  <c r="N1373" i="3"/>
  <c r="M1374" i="3"/>
  <c r="N1374" i="3"/>
  <c r="M1375" i="3"/>
  <c r="N1375" i="3"/>
  <c r="M1376" i="3"/>
  <c r="N1376" i="3"/>
  <c r="M1377" i="3"/>
  <c r="N1377" i="3"/>
  <c r="M1378" i="3"/>
  <c r="N1378" i="3"/>
  <c r="M1379" i="3"/>
  <c r="N1379" i="3"/>
  <c r="M1380" i="3"/>
  <c r="N1380" i="3"/>
  <c r="M1381" i="3"/>
  <c r="N1381" i="3"/>
  <c r="M1382" i="3"/>
  <c r="N1382" i="3"/>
  <c r="M1383" i="3"/>
  <c r="N1383" i="3"/>
  <c r="M1384" i="3"/>
  <c r="N1384" i="3"/>
  <c r="M1385" i="3"/>
  <c r="N1385" i="3"/>
  <c r="M1386" i="3"/>
  <c r="N1386" i="3"/>
  <c r="M1387" i="3"/>
  <c r="N1387" i="3"/>
  <c r="M1388" i="3"/>
  <c r="N1388" i="3"/>
  <c r="M1389" i="3"/>
  <c r="N1389" i="3"/>
  <c r="M1390" i="3"/>
  <c r="N1390" i="3"/>
  <c r="M1391" i="3"/>
  <c r="N1391" i="3"/>
  <c r="M1392" i="3"/>
  <c r="N1392" i="3"/>
  <c r="M1393" i="3"/>
  <c r="N1393" i="3"/>
  <c r="M1394" i="3"/>
  <c r="N1394" i="3"/>
  <c r="M1395" i="3"/>
  <c r="N1395" i="3"/>
  <c r="M1396" i="3"/>
  <c r="N1396" i="3"/>
  <c r="M1397" i="3"/>
  <c r="N1397" i="3"/>
  <c r="M1398" i="3"/>
  <c r="N1398" i="3"/>
  <c r="M1399" i="3"/>
  <c r="N1399" i="3"/>
  <c r="M1400" i="3"/>
  <c r="N1400" i="3"/>
  <c r="M1401" i="3"/>
  <c r="N1401" i="3"/>
  <c r="M1402" i="3"/>
  <c r="N1402" i="3"/>
  <c r="M1403" i="3"/>
  <c r="N1403" i="3"/>
  <c r="M1404" i="3"/>
  <c r="N1404" i="3"/>
  <c r="M1405" i="3"/>
  <c r="N1405" i="3"/>
  <c r="M1406" i="3"/>
  <c r="N1406" i="3"/>
  <c r="M1407" i="3"/>
  <c r="N1407" i="3"/>
  <c r="M1408" i="3"/>
  <c r="N1408" i="3"/>
  <c r="M1409" i="3"/>
  <c r="N1409" i="3"/>
  <c r="M1410" i="3"/>
  <c r="N1410" i="3"/>
  <c r="M1411" i="3"/>
  <c r="N1411" i="3"/>
  <c r="M1412" i="3"/>
  <c r="N1412" i="3"/>
  <c r="M1413" i="3"/>
  <c r="N1413" i="3"/>
  <c r="M1414" i="3"/>
  <c r="N1414" i="3"/>
  <c r="M1415" i="3"/>
  <c r="N1415" i="3"/>
  <c r="M1416" i="3"/>
  <c r="N1416" i="3"/>
  <c r="M1417" i="3"/>
  <c r="N1417" i="3"/>
  <c r="M1418" i="3"/>
  <c r="N1418" i="3"/>
  <c r="M1419" i="3"/>
  <c r="N1419" i="3"/>
  <c r="M1420" i="3"/>
  <c r="N1420" i="3"/>
  <c r="M1421" i="3"/>
  <c r="N1421" i="3"/>
  <c r="M1422" i="3"/>
  <c r="N1422" i="3"/>
  <c r="M1423" i="3"/>
  <c r="N1423" i="3"/>
  <c r="M1424" i="3"/>
  <c r="N1424" i="3"/>
  <c r="M1425" i="3"/>
  <c r="N1425" i="3"/>
  <c r="M1426" i="3"/>
  <c r="N1426" i="3"/>
  <c r="M1427" i="3"/>
  <c r="N1427" i="3"/>
  <c r="M1428" i="3"/>
  <c r="N1428" i="3"/>
  <c r="M1429" i="3"/>
  <c r="N1429" i="3"/>
  <c r="M1430" i="3"/>
  <c r="N1430" i="3"/>
  <c r="M1431" i="3"/>
  <c r="N1431" i="3"/>
  <c r="M1432" i="3"/>
  <c r="N1432" i="3"/>
  <c r="M1433" i="3"/>
  <c r="N1433" i="3"/>
  <c r="M1434" i="3"/>
  <c r="N1434" i="3"/>
  <c r="M1435" i="3"/>
  <c r="N1435" i="3"/>
  <c r="M1436" i="3"/>
  <c r="N1436" i="3"/>
  <c r="M1437" i="3"/>
  <c r="N1437" i="3"/>
  <c r="M1438" i="3"/>
  <c r="N1438" i="3"/>
  <c r="M1439" i="3"/>
  <c r="N1439" i="3"/>
  <c r="M1440" i="3"/>
  <c r="N1440" i="3"/>
  <c r="M1441" i="3"/>
  <c r="N1441" i="3"/>
  <c r="M1442" i="3"/>
  <c r="N1442" i="3"/>
  <c r="M1443" i="3"/>
  <c r="N1443" i="3"/>
  <c r="M1444" i="3"/>
  <c r="N1444" i="3"/>
  <c r="M1445" i="3"/>
  <c r="N1445" i="3"/>
  <c r="M1446" i="3"/>
  <c r="N1446" i="3"/>
  <c r="M1447" i="3"/>
  <c r="N1447" i="3"/>
  <c r="M1448" i="3"/>
  <c r="N1448" i="3"/>
  <c r="M1449" i="3"/>
  <c r="N1449" i="3"/>
  <c r="M1450" i="3"/>
  <c r="N1450" i="3"/>
  <c r="M1451" i="3"/>
  <c r="N1451" i="3"/>
  <c r="M1452" i="3"/>
  <c r="N1452" i="3"/>
  <c r="M1453" i="3"/>
  <c r="N1453" i="3"/>
  <c r="M1454" i="3"/>
  <c r="N1454" i="3"/>
  <c r="M1455" i="3"/>
  <c r="N1455" i="3"/>
  <c r="M1456" i="3"/>
  <c r="N1456" i="3"/>
  <c r="M1457" i="3"/>
  <c r="N1457" i="3"/>
  <c r="M1458" i="3"/>
  <c r="N1458" i="3"/>
  <c r="M1459" i="3"/>
  <c r="N1459" i="3"/>
  <c r="M1460" i="3"/>
  <c r="N1460" i="3"/>
  <c r="M1461" i="3"/>
  <c r="N1461" i="3"/>
  <c r="M1462" i="3"/>
  <c r="N1462" i="3"/>
  <c r="M1463" i="3"/>
  <c r="N1463" i="3"/>
  <c r="M1464" i="3"/>
  <c r="N1464" i="3"/>
  <c r="M1465" i="3"/>
  <c r="N1465" i="3"/>
  <c r="M1466" i="3"/>
  <c r="N1466" i="3"/>
  <c r="M1467" i="3"/>
  <c r="N1467" i="3"/>
  <c r="M1468" i="3"/>
  <c r="N1468" i="3"/>
  <c r="M1469" i="3"/>
  <c r="N1469" i="3"/>
  <c r="M1470" i="3"/>
  <c r="N1470" i="3"/>
  <c r="M1471" i="3"/>
  <c r="N1471" i="3"/>
  <c r="M1472" i="3"/>
  <c r="N1472" i="3"/>
  <c r="M1473" i="3"/>
  <c r="N1473" i="3"/>
  <c r="M1474" i="3"/>
  <c r="N1474" i="3"/>
  <c r="M1475" i="3"/>
  <c r="N1475" i="3"/>
  <c r="M1476" i="3"/>
  <c r="N1476" i="3"/>
  <c r="M1477" i="3"/>
  <c r="N1477" i="3"/>
  <c r="M1478" i="3"/>
  <c r="N1478" i="3"/>
  <c r="M1479" i="3"/>
  <c r="N1479" i="3"/>
  <c r="M1480" i="3"/>
  <c r="N1480" i="3"/>
  <c r="M1481" i="3"/>
  <c r="N1481" i="3"/>
  <c r="M1482" i="3"/>
  <c r="N1482" i="3"/>
  <c r="M1483" i="3"/>
  <c r="N1483" i="3"/>
  <c r="M1484" i="3"/>
  <c r="N1484" i="3"/>
  <c r="M1485" i="3"/>
  <c r="N1485" i="3"/>
  <c r="M1486" i="3"/>
  <c r="N1486" i="3"/>
  <c r="M1487" i="3"/>
  <c r="N1487" i="3"/>
  <c r="M1488" i="3"/>
  <c r="N1488" i="3"/>
  <c r="M1489" i="3"/>
  <c r="N1489" i="3"/>
  <c r="M1490" i="3"/>
  <c r="N1490" i="3"/>
  <c r="M1491" i="3"/>
  <c r="N1491" i="3"/>
  <c r="M1492" i="3"/>
  <c r="N1492" i="3"/>
  <c r="M1493" i="3"/>
  <c r="N1493" i="3"/>
  <c r="M1494" i="3"/>
  <c r="N1494" i="3"/>
  <c r="M1495" i="3"/>
  <c r="N1495" i="3"/>
  <c r="M1496" i="3"/>
  <c r="N1496" i="3"/>
  <c r="M1497" i="3"/>
  <c r="N1497" i="3"/>
  <c r="M1498" i="3"/>
  <c r="N1498" i="3"/>
  <c r="M1499" i="3"/>
  <c r="N1499" i="3"/>
  <c r="M1500" i="3"/>
  <c r="N1500" i="3"/>
  <c r="M1501" i="3"/>
  <c r="N1501" i="3"/>
  <c r="M1502" i="3"/>
  <c r="N1502" i="3"/>
  <c r="M1503" i="3"/>
  <c r="N1503" i="3"/>
  <c r="M1504" i="3"/>
  <c r="N1504" i="3"/>
  <c r="M1505" i="3"/>
  <c r="N1505" i="3"/>
  <c r="M1506" i="3"/>
  <c r="N1506" i="3"/>
  <c r="M1507" i="3"/>
  <c r="N1507" i="3"/>
  <c r="M1508" i="3"/>
  <c r="N1508" i="3"/>
  <c r="M1509" i="3"/>
  <c r="N1509" i="3"/>
  <c r="M1510" i="3"/>
  <c r="N1510" i="3"/>
  <c r="M1511" i="3"/>
  <c r="N1511" i="3"/>
  <c r="M1512" i="3"/>
  <c r="N1512" i="3"/>
  <c r="M1513" i="3"/>
  <c r="N1513" i="3"/>
  <c r="M1514" i="3"/>
  <c r="N1514" i="3"/>
  <c r="M1515" i="3"/>
  <c r="N1515" i="3"/>
  <c r="M1516" i="3"/>
  <c r="N1516" i="3"/>
  <c r="M1517" i="3"/>
  <c r="N1517" i="3"/>
  <c r="M1518" i="3"/>
  <c r="N1518" i="3"/>
  <c r="M1519" i="3"/>
  <c r="N1519" i="3"/>
  <c r="M1520" i="3"/>
  <c r="N1520" i="3"/>
  <c r="M1521" i="3"/>
  <c r="N1521" i="3"/>
  <c r="M1522" i="3"/>
  <c r="N1522" i="3"/>
  <c r="M1523" i="3"/>
  <c r="N1523" i="3"/>
  <c r="M1524" i="3"/>
  <c r="N1524" i="3"/>
  <c r="M1525" i="3"/>
  <c r="N1525" i="3"/>
  <c r="M1526" i="3"/>
  <c r="N1526" i="3"/>
  <c r="M1527" i="3"/>
  <c r="N1527" i="3"/>
  <c r="M1528" i="3"/>
  <c r="N1528" i="3"/>
  <c r="M1529" i="3"/>
  <c r="N1529" i="3"/>
  <c r="M1530" i="3"/>
  <c r="N1530" i="3"/>
  <c r="M1531" i="3"/>
  <c r="N1531" i="3"/>
  <c r="M1532" i="3"/>
  <c r="N1532" i="3"/>
  <c r="M1533" i="3"/>
  <c r="N1533" i="3"/>
  <c r="M1534" i="3"/>
  <c r="N1534" i="3"/>
  <c r="M1535" i="3"/>
  <c r="N1535" i="3"/>
  <c r="M1536" i="3"/>
  <c r="N1536" i="3"/>
  <c r="M1537" i="3"/>
  <c r="N1537" i="3"/>
  <c r="M1538" i="3"/>
  <c r="N1538" i="3"/>
  <c r="M1539" i="3"/>
  <c r="N1539" i="3"/>
  <c r="M1540" i="3"/>
  <c r="N1540" i="3"/>
  <c r="M1541" i="3"/>
  <c r="N1541" i="3"/>
  <c r="M1542" i="3"/>
  <c r="N1542" i="3"/>
  <c r="M1543" i="3"/>
  <c r="N1543" i="3"/>
  <c r="M1544" i="3"/>
  <c r="N1544" i="3"/>
  <c r="M1545" i="3"/>
  <c r="N1545" i="3"/>
  <c r="M1546" i="3"/>
  <c r="N1546" i="3"/>
  <c r="M1547" i="3"/>
  <c r="N1547" i="3"/>
  <c r="M1548" i="3"/>
  <c r="N1548" i="3"/>
  <c r="M1549" i="3"/>
  <c r="N1549" i="3"/>
  <c r="M1550" i="3"/>
  <c r="N1550" i="3"/>
  <c r="M1551" i="3"/>
  <c r="N1551" i="3"/>
  <c r="M1552" i="3"/>
  <c r="N1552" i="3"/>
  <c r="M1553" i="3"/>
  <c r="N1553" i="3"/>
  <c r="M1554" i="3"/>
  <c r="N1554" i="3"/>
  <c r="M1555" i="3"/>
  <c r="N1555" i="3"/>
  <c r="M1556" i="3"/>
  <c r="N1556" i="3"/>
  <c r="M1557" i="3"/>
  <c r="N1557" i="3"/>
  <c r="M1558" i="3"/>
  <c r="N1558" i="3"/>
  <c r="M1559" i="3"/>
  <c r="N1559" i="3"/>
  <c r="M1560" i="3"/>
  <c r="N1560" i="3"/>
  <c r="M1561" i="3"/>
  <c r="N1561" i="3"/>
  <c r="M1562" i="3"/>
  <c r="N1562" i="3"/>
  <c r="M1563" i="3"/>
  <c r="N1563" i="3"/>
  <c r="M1564" i="3"/>
  <c r="N1564" i="3"/>
  <c r="M1565" i="3"/>
  <c r="N1565" i="3"/>
  <c r="M1566" i="3"/>
  <c r="N1566" i="3"/>
  <c r="M1567" i="3"/>
  <c r="N1567" i="3"/>
  <c r="M1568" i="3"/>
  <c r="N1568" i="3"/>
  <c r="M1569" i="3"/>
  <c r="N1569" i="3"/>
  <c r="M1570" i="3"/>
  <c r="N1570" i="3"/>
  <c r="M1571" i="3"/>
  <c r="N1571" i="3"/>
  <c r="M1572" i="3"/>
  <c r="N1572" i="3"/>
  <c r="M1573" i="3"/>
  <c r="N1573" i="3"/>
  <c r="M1574" i="3"/>
  <c r="N1574" i="3"/>
  <c r="M1575" i="3"/>
  <c r="N1575" i="3"/>
  <c r="M1576" i="3"/>
  <c r="N1576" i="3"/>
  <c r="M1577" i="3"/>
  <c r="N1577" i="3"/>
  <c r="M1578" i="3"/>
  <c r="N1578" i="3"/>
  <c r="M1579" i="3"/>
  <c r="N1579" i="3"/>
  <c r="M1580" i="3"/>
  <c r="N1580" i="3"/>
  <c r="M1581" i="3"/>
  <c r="N1581" i="3"/>
  <c r="M1582" i="3"/>
  <c r="N1582" i="3"/>
  <c r="M1583" i="3"/>
  <c r="N1583" i="3"/>
  <c r="M1584" i="3"/>
  <c r="N1584" i="3"/>
  <c r="M1585" i="3"/>
  <c r="N1585" i="3"/>
  <c r="M1586" i="3"/>
  <c r="N1586" i="3"/>
  <c r="M1587" i="3"/>
  <c r="N1587" i="3"/>
  <c r="M1588" i="3"/>
  <c r="N1588" i="3"/>
  <c r="M1589" i="3"/>
  <c r="N1589" i="3"/>
  <c r="M1590" i="3"/>
  <c r="N1590" i="3"/>
  <c r="M1591" i="3"/>
  <c r="N1591" i="3"/>
  <c r="M1592" i="3"/>
  <c r="N1592" i="3"/>
  <c r="M1593" i="3"/>
  <c r="N1593" i="3"/>
  <c r="M1594" i="3"/>
  <c r="N1594" i="3"/>
  <c r="M1595" i="3"/>
  <c r="N1595" i="3"/>
  <c r="M1596" i="3"/>
  <c r="N1596" i="3"/>
  <c r="M1597" i="3"/>
  <c r="N1597" i="3"/>
  <c r="M1598" i="3"/>
  <c r="N1598" i="3"/>
  <c r="M1599" i="3"/>
  <c r="N1599" i="3"/>
  <c r="M1600" i="3"/>
  <c r="N1600" i="3"/>
  <c r="M1601" i="3"/>
  <c r="N1601" i="3"/>
  <c r="M1602" i="3"/>
  <c r="N1602" i="3"/>
  <c r="M1603" i="3"/>
  <c r="N1603" i="3"/>
  <c r="M1604" i="3"/>
  <c r="N1604" i="3"/>
  <c r="M1605" i="3"/>
  <c r="N1605" i="3"/>
  <c r="M1606" i="3"/>
  <c r="N1606" i="3"/>
  <c r="M1607" i="3"/>
  <c r="N1607" i="3"/>
  <c r="M1608" i="3"/>
  <c r="N1608" i="3"/>
  <c r="M1609" i="3"/>
  <c r="N1609" i="3"/>
  <c r="M1610" i="3"/>
  <c r="N1610" i="3"/>
  <c r="M1611" i="3"/>
  <c r="N1611" i="3"/>
  <c r="M1612" i="3"/>
  <c r="N1612" i="3"/>
  <c r="M1613" i="3"/>
  <c r="N1613" i="3"/>
  <c r="M1614" i="3"/>
  <c r="N1614" i="3"/>
  <c r="M1615" i="3"/>
  <c r="N1615" i="3"/>
  <c r="M1616" i="3"/>
  <c r="N1616" i="3"/>
  <c r="M1617" i="3"/>
  <c r="N1617" i="3"/>
  <c r="M1618" i="3"/>
  <c r="N1618" i="3"/>
  <c r="M1619" i="3"/>
  <c r="N1619" i="3"/>
  <c r="M1620" i="3"/>
  <c r="N1620" i="3"/>
  <c r="M1621" i="3"/>
  <c r="N1621" i="3"/>
  <c r="M1622" i="3"/>
  <c r="N1622" i="3"/>
  <c r="M1623" i="3"/>
  <c r="N1623" i="3"/>
  <c r="M1624" i="3"/>
  <c r="N1624" i="3"/>
  <c r="M1625" i="3"/>
  <c r="N1625" i="3"/>
  <c r="M1626" i="3"/>
  <c r="N1626" i="3"/>
  <c r="M1627" i="3"/>
  <c r="N1627" i="3"/>
  <c r="M1628" i="3"/>
  <c r="N1628" i="3"/>
  <c r="M1629" i="3"/>
  <c r="N1629" i="3"/>
  <c r="M1630" i="3"/>
  <c r="N1630" i="3"/>
  <c r="M1631" i="3"/>
  <c r="N1631" i="3"/>
  <c r="M1632" i="3"/>
  <c r="N1632" i="3"/>
  <c r="M1633" i="3"/>
  <c r="N1633" i="3"/>
  <c r="M1634" i="3"/>
  <c r="N1634" i="3"/>
  <c r="M1635" i="3"/>
  <c r="N1635" i="3"/>
  <c r="M1636" i="3"/>
  <c r="N1636" i="3"/>
  <c r="M1637" i="3"/>
  <c r="N1637" i="3"/>
  <c r="M1638" i="3"/>
  <c r="N1638" i="3"/>
  <c r="M1639" i="3"/>
  <c r="N1639" i="3"/>
  <c r="M1640" i="3"/>
  <c r="N1640" i="3"/>
  <c r="M1641" i="3"/>
  <c r="N1641" i="3"/>
  <c r="M1642" i="3"/>
  <c r="N1642" i="3"/>
  <c r="M1643" i="3"/>
  <c r="N1643" i="3"/>
  <c r="M1644" i="3"/>
  <c r="N1644" i="3"/>
  <c r="M1645" i="3"/>
  <c r="N1645" i="3"/>
  <c r="M1646" i="3"/>
  <c r="N1646" i="3"/>
  <c r="M1647" i="3"/>
  <c r="N1647" i="3"/>
  <c r="M1648" i="3"/>
  <c r="N1648" i="3"/>
  <c r="M1649" i="3"/>
  <c r="N1649" i="3"/>
  <c r="M1650" i="3"/>
  <c r="N1650" i="3"/>
  <c r="M1651" i="3"/>
  <c r="N1651" i="3"/>
  <c r="M1652" i="3"/>
  <c r="N1652" i="3"/>
  <c r="M1653" i="3"/>
  <c r="N1653" i="3"/>
  <c r="M1654" i="3"/>
  <c r="N1654" i="3"/>
  <c r="M1655" i="3"/>
  <c r="N1655" i="3"/>
  <c r="M1656" i="3"/>
  <c r="N1656" i="3"/>
  <c r="M1657" i="3"/>
  <c r="N1657" i="3"/>
  <c r="M1658" i="3"/>
  <c r="N1658" i="3"/>
  <c r="M1659" i="3"/>
  <c r="N1659" i="3"/>
  <c r="M1660" i="3"/>
  <c r="N1660" i="3"/>
  <c r="M1661" i="3"/>
  <c r="N1661" i="3"/>
  <c r="M1662" i="3"/>
  <c r="N1662" i="3"/>
  <c r="M1663" i="3"/>
  <c r="N1663" i="3"/>
  <c r="M1664" i="3"/>
  <c r="N1664" i="3"/>
  <c r="M1665" i="3"/>
  <c r="N1665" i="3"/>
  <c r="M1666" i="3"/>
  <c r="N1666" i="3"/>
  <c r="M1667" i="3"/>
  <c r="N1667" i="3"/>
  <c r="M1668" i="3"/>
  <c r="N1668" i="3"/>
  <c r="M1669" i="3"/>
  <c r="N1669" i="3"/>
  <c r="M1670" i="3"/>
  <c r="N1670" i="3"/>
  <c r="M1671" i="3"/>
  <c r="N1671" i="3"/>
  <c r="M1672" i="3"/>
  <c r="N1672" i="3"/>
  <c r="M1673" i="3"/>
  <c r="N1673" i="3"/>
  <c r="M1674" i="3"/>
  <c r="N1674" i="3"/>
  <c r="M1675" i="3"/>
  <c r="N1675" i="3"/>
  <c r="M1676" i="3"/>
  <c r="N1676" i="3"/>
  <c r="M1677" i="3"/>
  <c r="N1677" i="3"/>
  <c r="M1678" i="3"/>
  <c r="N1678" i="3"/>
  <c r="M1679" i="3"/>
  <c r="N1679" i="3"/>
  <c r="M1680" i="3"/>
  <c r="N1680" i="3"/>
  <c r="M1681" i="3"/>
  <c r="N1681" i="3"/>
  <c r="M1682" i="3"/>
  <c r="N1682" i="3"/>
  <c r="M1683" i="3"/>
  <c r="N1683" i="3"/>
  <c r="M1684" i="3"/>
  <c r="N1684" i="3"/>
  <c r="M1685" i="3"/>
  <c r="N1685" i="3"/>
  <c r="M1686" i="3"/>
  <c r="N1686" i="3"/>
  <c r="M1687" i="3"/>
  <c r="N1687" i="3"/>
  <c r="M1688" i="3"/>
  <c r="N1688" i="3"/>
  <c r="M1689" i="3"/>
  <c r="N1689" i="3"/>
  <c r="M1690" i="3"/>
  <c r="N1690" i="3"/>
  <c r="M1691" i="3"/>
  <c r="N1691" i="3"/>
  <c r="M1692" i="3"/>
  <c r="N1692" i="3"/>
  <c r="M1693" i="3"/>
  <c r="N1693" i="3"/>
  <c r="M1694" i="3"/>
  <c r="N1694" i="3"/>
  <c r="M1695" i="3"/>
  <c r="N1695" i="3"/>
  <c r="M1696" i="3"/>
  <c r="N1696" i="3"/>
  <c r="M1697" i="3"/>
  <c r="N1697" i="3"/>
  <c r="M1698" i="3"/>
  <c r="N1698" i="3"/>
  <c r="M1699" i="3"/>
  <c r="N1699" i="3"/>
  <c r="M1700" i="3"/>
  <c r="N1700" i="3"/>
  <c r="M1701" i="3"/>
  <c r="N1701" i="3"/>
  <c r="M1702" i="3"/>
  <c r="N1702" i="3"/>
  <c r="M1703" i="3"/>
  <c r="N1703" i="3"/>
  <c r="M1704" i="3"/>
  <c r="N1704" i="3"/>
  <c r="M1705" i="3"/>
  <c r="N1705" i="3"/>
  <c r="M1706" i="3"/>
  <c r="N1706" i="3"/>
  <c r="M1707" i="3"/>
  <c r="N1707" i="3"/>
  <c r="M1708" i="3"/>
  <c r="N1708" i="3"/>
  <c r="M1709" i="3"/>
  <c r="N1709" i="3"/>
  <c r="M1710" i="3"/>
  <c r="N1710" i="3"/>
  <c r="M1711" i="3"/>
  <c r="N1711" i="3"/>
  <c r="M1712" i="3"/>
  <c r="N1712" i="3"/>
  <c r="M1713" i="3"/>
  <c r="N1713" i="3"/>
  <c r="M1714" i="3"/>
  <c r="N1714" i="3"/>
  <c r="M1715" i="3"/>
  <c r="N1715" i="3"/>
  <c r="M1716" i="3"/>
  <c r="N1716" i="3"/>
  <c r="M1717" i="3"/>
  <c r="N1717" i="3"/>
  <c r="M1718" i="3"/>
  <c r="N1718" i="3"/>
  <c r="M1719" i="3"/>
  <c r="N1719" i="3"/>
  <c r="M1720" i="3"/>
  <c r="N1720" i="3"/>
  <c r="M1721" i="3"/>
  <c r="N1721" i="3"/>
  <c r="M1722" i="3"/>
  <c r="N1722" i="3"/>
  <c r="M1723" i="3"/>
  <c r="N1723" i="3"/>
  <c r="M1724" i="3"/>
  <c r="N1724" i="3"/>
  <c r="M1725" i="3"/>
  <c r="N1725" i="3"/>
  <c r="M1726" i="3"/>
  <c r="N1726" i="3"/>
  <c r="M1727" i="3"/>
  <c r="N1727" i="3"/>
  <c r="M1728" i="3"/>
  <c r="N1728" i="3"/>
  <c r="M1729" i="3"/>
  <c r="N1729" i="3"/>
  <c r="M1730" i="3"/>
  <c r="N1730" i="3"/>
  <c r="M1731" i="3"/>
  <c r="N1731" i="3"/>
  <c r="M1732" i="3"/>
  <c r="N1732" i="3"/>
  <c r="M1733" i="3"/>
  <c r="N1733" i="3"/>
  <c r="M1734" i="3"/>
  <c r="N1734" i="3"/>
  <c r="M1735" i="3"/>
  <c r="N1735" i="3"/>
  <c r="M1736" i="3"/>
  <c r="N1736" i="3"/>
  <c r="M1737" i="3"/>
  <c r="N1737" i="3"/>
  <c r="M1738" i="3"/>
  <c r="N1738" i="3"/>
  <c r="M1739" i="3"/>
  <c r="N1739" i="3"/>
  <c r="M1740" i="3"/>
  <c r="N1740" i="3"/>
  <c r="M1741" i="3"/>
  <c r="N1741" i="3"/>
  <c r="M1742" i="3"/>
  <c r="N1742" i="3"/>
  <c r="M1743" i="3"/>
  <c r="N1743" i="3"/>
  <c r="M1744" i="3"/>
  <c r="N1744" i="3"/>
  <c r="M1745" i="3"/>
  <c r="N1745" i="3"/>
  <c r="M1746" i="3"/>
  <c r="N1746" i="3"/>
  <c r="M1747" i="3"/>
  <c r="N1747" i="3"/>
  <c r="M1748" i="3"/>
  <c r="N1748" i="3"/>
  <c r="M1749" i="3"/>
  <c r="N1749" i="3"/>
  <c r="M1750" i="3"/>
  <c r="N1750" i="3"/>
  <c r="M1751" i="3"/>
  <c r="N1751" i="3"/>
  <c r="M1752" i="3"/>
  <c r="N1752" i="3"/>
  <c r="M1753" i="3"/>
  <c r="N1753" i="3"/>
  <c r="M1754" i="3"/>
  <c r="N1754" i="3"/>
  <c r="M1755" i="3"/>
  <c r="N1755" i="3"/>
  <c r="M1756" i="3"/>
  <c r="N1756" i="3"/>
  <c r="M1757" i="3"/>
  <c r="N1757" i="3"/>
  <c r="M1758" i="3"/>
  <c r="N1758" i="3"/>
  <c r="M1759" i="3"/>
  <c r="N1759" i="3"/>
  <c r="M1760" i="3"/>
  <c r="N1760" i="3"/>
  <c r="M1761" i="3"/>
  <c r="N1761" i="3"/>
  <c r="M1762" i="3"/>
  <c r="N1762" i="3"/>
  <c r="M1763" i="3"/>
  <c r="N1763" i="3"/>
  <c r="M1764" i="3"/>
  <c r="N1764" i="3"/>
  <c r="M1765" i="3"/>
  <c r="N1765" i="3"/>
  <c r="M1766" i="3"/>
  <c r="N1766" i="3"/>
  <c r="M1767" i="3"/>
  <c r="N1767" i="3"/>
  <c r="M1768" i="3"/>
  <c r="N1768" i="3"/>
  <c r="M1769" i="3"/>
  <c r="N1769" i="3"/>
  <c r="M1770" i="3"/>
  <c r="N1770" i="3"/>
  <c r="M1771" i="3"/>
  <c r="N1771" i="3"/>
  <c r="M1772" i="3"/>
  <c r="N1772" i="3"/>
  <c r="M1773" i="3"/>
  <c r="N1773" i="3"/>
  <c r="M1774" i="3"/>
  <c r="N1774" i="3"/>
  <c r="M1775" i="3"/>
  <c r="N1775" i="3"/>
  <c r="M1776" i="3"/>
  <c r="N1776" i="3"/>
  <c r="M1777" i="3"/>
  <c r="N1777" i="3"/>
  <c r="M1778" i="3"/>
  <c r="N1778" i="3"/>
  <c r="M1779" i="3"/>
  <c r="N1779" i="3"/>
  <c r="M1780" i="3"/>
  <c r="N1780" i="3"/>
  <c r="M1781" i="3"/>
  <c r="N1781" i="3"/>
  <c r="M1782" i="3"/>
  <c r="N1782" i="3"/>
  <c r="M1783" i="3"/>
  <c r="N1783" i="3"/>
  <c r="M1784" i="3"/>
  <c r="N1784" i="3"/>
  <c r="M1785" i="3"/>
  <c r="N1785" i="3"/>
  <c r="M1786" i="3"/>
  <c r="N1786" i="3"/>
  <c r="M1787" i="3"/>
  <c r="N1787" i="3"/>
  <c r="M1788" i="3"/>
  <c r="N1788" i="3"/>
  <c r="M1789" i="3"/>
  <c r="N1789" i="3"/>
  <c r="M1790" i="3"/>
  <c r="N1790" i="3"/>
  <c r="M1791" i="3"/>
  <c r="N1791" i="3"/>
  <c r="M1792" i="3"/>
  <c r="N1792" i="3"/>
  <c r="M1793" i="3"/>
  <c r="N1793" i="3"/>
  <c r="M1794" i="3"/>
  <c r="N1794" i="3"/>
  <c r="M1795" i="3"/>
  <c r="N1795" i="3"/>
  <c r="M1796" i="3"/>
  <c r="N1796" i="3"/>
  <c r="M1797" i="3"/>
  <c r="N1797" i="3"/>
  <c r="M1798" i="3"/>
  <c r="N1798" i="3"/>
  <c r="M1799" i="3"/>
  <c r="N1799" i="3"/>
  <c r="M1800" i="3"/>
  <c r="N1800" i="3"/>
  <c r="M1801" i="3"/>
  <c r="N1801" i="3"/>
  <c r="M1802" i="3"/>
  <c r="N1802" i="3"/>
  <c r="M1803" i="3"/>
  <c r="N1803" i="3"/>
  <c r="M1804" i="3"/>
  <c r="N1804" i="3"/>
  <c r="M1805" i="3"/>
  <c r="N1805" i="3"/>
  <c r="M1806" i="3"/>
  <c r="N1806" i="3"/>
  <c r="M1807" i="3"/>
  <c r="N1807" i="3"/>
  <c r="M1808" i="3"/>
  <c r="N1808" i="3"/>
  <c r="M1809" i="3"/>
  <c r="N1809" i="3"/>
  <c r="M1810" i="3"/>
  <c r="N1810" i="3"/>
  <c r="M1811" i="3"/>
  <c r="N1811" i="3"/>
  <c r="M1812" i="3"/>
  <c r="N1812" i="3"/>
  <c r="M1813" i="3"/>
  <c r="N1813" i="3"/>
  <c r="M1814" i="3"/>
  <c r="N1814" i="3"/>
  <c r="M1815" i="3"/>
  <c r="N1815" i="3"/>
  <c r="M1816" i="3"/>
  <c r="N1816" i="3"/>
  <c r="M1817" i="3"/>
  <c r="N1817" i="3"/>
  <c r="M1818" i="3"/>
  <c r="N1818" i="3"/>
  <c r="M1819" i="3"/>
  <c r="N1819" i="3"/>
  <c r="M1820" i="3"/>
  <c r="N1820" i="3"/>
  <c r="M1821" i="3"/>
  <c r="N1821" i="3"/>
  <c r="M1822" i="3"/>
  <c r="N1822" i="3"/>
  <c r="M1823" i="3"/>
  <c r="N1823" i="3"/>
  <c r="M1824" i="3"/>
  <c r="N1824" i="3"/>
  <c r="M1825" i="3"/>
  <c r="N1825" i="3"/>
  <c r="M1826" i="3"/>
  <c r="N1826" i="3"/>
  <c r="M1827" i="3"/>
  <c r="N1827" i="3"/>
  <c r="M1828" i="3"/>
  <c r="N1828" i="3"/>
  <c r="M1829" i="3"/>
  <c r="N1829" i="3"/>
  <c r="M1830" i="3"/>
  <c r="N1830" i="3"/>
  <c r="M1831" i="3"/>
  <c r="N1831" i="3"/>
  <c r="M1832" i="3"/>
  <c r="N1832" i="3"/>
  <c r="M1833" i="3"/>
  <c r="N1833" i="3"/>
  <c r="M1834" i="3"/>
  <c r="N1834" i="3"/>
  <c r="M1835" i="3"/>
  <c r="N1835" i="3"/>
  <c r="M1836" i="3"/>
  <c r="N1836" i="3"/>
  <c r="M1837" i="3"/>
  <c r="N1837" i="3"/>
  <c r="M1838" i="3"/>
  <c r="N1838" i="3"/>
  <c r="M1839" i="3"/>
  <c r="N1839" i="3"/>
  <c r="M1840" i="3"/>
  <c r="N1840" i="3"/>
  <c r="M1841" i="3"/>
  <c r="N1841" i="3"/>
  <c r="M1842" i="3"/>
  <c r="N1842" i="3"/>
  <c r="M1843" i="3"/>
  <c r="N1843" i="3"/>
  <c r="M1844" i="3"/>
  <c r="N1844" i="3"/>
  <c r="M1845" i="3"/>
  <c r="N1845" i="3"/>
  <c r="M1846" i="3"/>
  <c r="N1846" i="3"/>
  <c r="M1847" i="3"/>
  <c r="N1847" i="3"/>
  <c r="M1848" i="3"/>
  <c r="N1848" i="3"/>
  <c r="M1849" i="3"/>
  <c r="N1849" i="3"/>
  <c r="M1850" i="3"/>
  <c r="N1850" i="3"/>
  <c r="M1851" i="3"/>
  <c r="N1851" i="3"/>
  <c r="M1852" i="3"/>
  <c r="N1852" i="3"/>
  <c r="M1853" i="3"/>
  <c r="N1853" i="3"/>
  <c r="M1854" i="3"/>
  <c r="N1854" i="3"/>
  <c r="M1855" i="3"/>
  <c r="N1855" i="3"/>
  <c r="M1856" i="3"/>
  <c r="N1856" i="3"/>
  <c r="M1857" i="3"/>
  <c r="N1857" i="3"/>
  <c r="M1858" i="3"/>
  <c r="N1858" i="3"/>
  <c r="M1859" i="3"/>
  <c r="N1859" i="3"/>
  <c r="M1860" i="3"/>
  <c r="N1860" i="3"/>
  <c r="M1861" i="3"/>
  <c r="N1861" i="3"/>
  <c r="M1862" i="3"/>
  <c r="N1862" i="3"/>
  <c r="M1863" i="3"/>
  <c r="N1863" i="3"/>
  <c r="M1864" i="3"/>
  <c r="N1864" i="3"/>
  <c r="M1865" i="3"/>
  <c r="N1865" i="3"/>
  <c r="M1866" i="3"/>
  <c r="N1866" i="3"/>
  <c r="M1867" i="3"/>
  <c r="N1867" i="3"/>
  <c r="M1868" i="3"/>
  <c r="N1868" i="3"/>
  <c r="M1869" i="3"/>
  <c r="N1869" i="3"/>
  <c r="M1870" i="3"/>
  <c r="N1870" i="3"/>
  <c r="M1871" i="3"/>
  <c r="N1871" i="3"/>
  <c r="M1872" i="3"/>
  <c r="N1872" i="3"/>
  <c r="M1873" i="3"/>
  <c r="N1873" i="3"/>
  <c r="M1874" i="3"/>
  <c r="N1874" i="3"/>
  <c r="M1875" i="3"/>
  <c r="N1875" i="3"/>
  <c r="M1876" i="3"/>
  <c r="N1876" i="3"/>
  <c r="M1877" i="3"/>
  <c r="N1877" i="3"/>
  <c r="M1878" i="3"/>
  <c r="N1878" i="3"/>
  <c r="M1879" i="3"/>
  <c r="N1879" i="3"/>
  <c r="M1880" i="3"/>
  <c r="N1880" i="3"/>
  <c r="M1881" i="3"/>
  <c r="N1881" i="3"/>
  <c r="M1882" i="3"/>
  <c r="N1882" i="3"/>
  <c r="M1883" i="3"/>
  <c r="N1883" i="3"/>
  <c r="M1884" i="3"/>
  <c r="N1884" i="3"/>
  <c r="M1885" i="3"/>
  <c r="N1885" i="3"/>
  <c r="M1886" i="3"/>
  <c r="N1886" i="3"/>
  <c r="M1887" i="3"/>
  <c r="N1887" i="3"/>
  <c r="M1888" i="3"/>
  <c r="N1888" i="3"/>
  <c r="M1889" i="3"/>
  <c r="N1889" i="3"/>
  <c r="M1890" i="3"/>
  <c r="N1890" i="3"/>
  <c r="M1891" i="3"/>
  <c r="N1891" i="3"/>
  <c r="M1892" i="3"/>
  <c r="N1892" i="3"/>
  <c r="M1893" i="3"/>
  <c r="N1893" i="3"/>
  <c r="M1894" i="3"/>
  <c r="N1894" i="3"/>
  <c r="M1895" i="3"/>
  <c r="N1895" i="3"/>
  <c r="M1896" i="3"/>
  <c r="N1896" i="3"/>
  <c r="M1897" i="3"/>
  <c r="N1897" i="3"/>
  <c r="M1898" i="3"/>
  <c r="N1898" i="3"/>
  <c r="M1899" i="3"/>
  <c r="N1899" i="3"/>
  <c r="M1900" i="3"/>
  <c r="N1900" i="3"/>
  <c r="M1901" i="3"/>
  <c r="N1901" i="3"/>
  <c r="M1902" i="3"/>
  <c r="N1902" i="3"/>
  <c r="M1903" i="3"/>
  <c r="N1903" i="3"/>
  <c r="M1904" i="3"/>
  <c r="N1904" i="3"/>
  <c r="M1905" i="3"/>
  <c r="N1905" i="3"/>
  <c r="M1906" i="3"/>
  <c r="N1906" i="3"/>
  <c r="M1907" i="3"/>
  <c r="N1907" i="3"/>
  <c r="M1908" i="3"/>
  <c r="N1908" i="3"/>
  <c r="M1909" i="3"/>
  <c r="N1909" i="3"/>
  <c r="M1910" i="3"/>
  <c r="N1910" i="3"/>
  <c r="M1911" i="3"/>
  <c r="N1911" i="3"/>
  <c r="M1912" i="3"/>
  <c r="N1912" i="3"/>
  <c r="M1913" i="3"/>
  <c r="N1913" i="3"/>
  <c r="M1914" i="3"/>
  <c r="N1914" i="3"/>
  <c r="M1915" i="3"/>
  <c r="N1915" i="3"/>
  <c r="M1916" i="3"/>
  <c r="N1916" i="3"/>
  <c r="M1917" i="3"/>
  <c r="N1917" i="3"/>
  <c r="M1918" i="3"/>
  <c r="N1918" i="3"/>
  <c r="M1919" i="3"/>
  <c r="N1919" i="3"/>
  <c r="M1920" i="3"/>
  <c r="N1920" i="3"/>
  <c r="M1921" i="3"/>
  <c r="N1921" i="3"/>
  <c r="M1922" i="3"/>
  <c r="N1922" i="3"/>
  <c r="M1923" i="3"/>
  <c r="N1923" i="3"/>
  <c r="M1924" i="3"/>
  <c r="N1924" i="3"/>
  <c r="M1925" i="3"/>
  <c r="N1925" i="3"/>
  <c r="M1926" i="3"/>
  <c r="N1926" i="3"/>
  <c r="M1927" i="3"/>
  <c r="N1927" i="3"/>
  <c r="M1928" i="3"/>
  <c r="N1928" i="3"/>
  <c r="M1929" i="3"/>
  <c r="N1929" i="3"/>
  <c r="M1930" i="3"/>
  <c r="N1930" i="3"/>
  <c r="M1931" i="3"/>
  <c r="N1931" i="3"/>
  <c r="M1932" i="3"/>
  <c r="N1932" i="3"/>
  <c r="M1933" i="3"/>
  <c r="N1933" i="3"/>
  <c r="M1934" i="3"/>
  <c r="N1934" i="3"/>
  <c r="M1935" i="3"/>
  <c r="N1935" i="3"/>
  <c r="M1936" i="3"/>
  <c r="N1936" i="3"/>
  <c r="M1937" i="3"/>
  <c r="N1937" i="3"/>
  <c r="M1938" i="3"/>
  <c r="N1938" i="3"/>
  <c r="M1939" i="3"/>
  <c r="N1939" i="3"/>
  <c r="M1940" i="3"/>
  <c r="N1940" i="3"/>
  <c r="M1941" i="3"/>
  <c r="N1941" i="3"/>
  <c r="M1942" i="3"/>
  <c r="N1942" i="3"/>
  <c r="M1943" i="3"/>
  <c r="N1943" i="3"/>
  <c r="M1944" i="3"/>
  <c r="N1944" i="3"/>
  <c r="M1945" i="3"/>
  <c r="N1945" i="3"/>
  <c r="M1946" i="3"/>
  <c r="N1946" i="3"/>
  <c r="M1947" i="3"/>
  <c r="N1947" i="3"/>
  <c r="M1948" i="3"/>
  <c r="N1948" i="3"/>
  <c r="M1949" i="3"/>
  <c r="N1949" i="3"/>
  <c r="M1950" i="3"/>
  <c r="N1950" i="3"/>
  <c r="M1951" i="3"/>
  <c r="N1951" i="3"/>
  <c r="M1952" i="3"/>
  <c r="N1952" i="3"/>
  <c r="M1953" i="3"/>
  <c r="N1953" i="3"/>
  <c r="M1954" i="3"/>
  <c r="N1954" i="3"/>
  <c r="M1955" i="3"/>
  <c r="N1955" i="3"/>
  <c r="M1956" i="3"/>
  <c r="N1956" i="3"/>
  <c r="M1957" i="3"/>
  <c r="N1957" i="3"/>
  <c r="M1958" i="3"/>
  <c r="N1958" i="3"/>
  <c r="M1959" i="3"/>
  <c r="N1959" i="3"/>
  <c r="M1960" i="3"/>
  <c r="N1960" i="3"/>
  <c r="M1961" i="3"/>
  <c r="N1961" i="3"/>
  <c r="M1962" i="3"/>
  <c r="N1962" i="3"/>
  <c r="M1963" i="3"/>
  <c r="N1963" i="3"/>
  <c r="M1964" i="3"/>
  <c r="N1964" i="3"/>
  <c r="M1965" i="3"/>
  <c r="N1965" i="3"/>
  <c r="M1966" i="3"/>
  <c r="N1966" i="3"/>
  <c r="M1967" i="3"/>
  <c r="N1967" i="3"/>
  <c r="M1968" i="3"/>
  <c r="N1968" i="3"/>
  <c r="M1969" i="3"/>
  <c r="N1969" i="3"/>
  <c r="M1970" i="3"/>
  <c r="N1970" i="3"/>
  <c r="M1971" i="3"/>
  <c r="N1971" i="3"/>
  <c r="M1972" i="3"/>
  <c r="N1972" i="3"/>
  <c r="M1973" i="3"/>
  <c r="N1973" i="3"/>
  <c r="M1974" i="3"/>
  <c r="N1974" i="3"/>
  <c r="M1975" i="3"/>
  <c r="N1975" i="3"/>
  <c r="M1976" i="3"/>
  <c r="N1976" i="3"/>
  <c r="M1977" i="3"/>
  <c r="N1977" i="3"/>
  <c r="M1978" i="3"/>
  <c r="N1978" i="3"/>
  <c r="M1979" i="3"/>
  <c r="N1979" i="3"/>
  <c r="M1980" i="3"/>
  <c r="N1980" i="3"/>
  <c r="M1981" i="3"/>
  <c r="N1981" i="3"/>
  <c r="M1982" i="3"/>
  <c r="N1982" i="3"/>
  <c r="M1983" i="3"/>
  <c r="N1983" i="3"/>
  <c r="M1984" i="3"/>
  <c r="N1984" i="3"/>
  <c r="M1985" i="3"/>
  <c r="N1985" i="3"/>
  <c r="M1986" i="3"/>
  <c r="N1986" i="3"/>
  <c r="M1987" i="3"/>
  <c r="N1987" i="3"/>
  <c r="M1988" i="3"/>
  <c r="N1988" i="3"/>
  <c r="M1989" i="3"/>
  <c r="N1989" i="3"/>
  <c r="M1990" i="3"/>
  <c r="N1990" i="3"/>
  <c r="M1991" i="3"/>
  <c r="N1991" i="3"/>
  <c r="M1992" i="3"/>
  <c r="N1992" i="3"/>
  <c r="M1993" i="3"/>
  <c r="N1993" i="3"/>
  <c r="M1994" i="3"/>
  <c r="N1994" i="3"/>
  <c r="M1995" i="3"/>
  <c r="N1995" i="3"/>
  <c r="M1996" i="3"/>
  <c r="N1996" i="3"/>
  <c r="M1997" i="3"/>
  <c r="N1997" i="3"/>
  <c r="M1998" i="3"/>
  <c r="N1998" i="3"/>
  <c r="M1999" i="3"/>
  <c r="N1999" i="3"/>
  <c r="M2000" i="3"/>
  <c r="N2000" i="3"/>
  <c r="M2001" i="3"/>
  <c r="N2001" i="3"/>
  <c r="M2002" i="3"/>
  <c r="N2002" i="3"/>
  <c r="M2003" i="3"/>
  <c r="N2003" i="3"/>
  <c r="M2004" i="3"/>
  <c r="N2004" i="3"/>
  <c r="M2005" i="3"/>
  <c r="N2005" i="3"/>
  <c r="M2006" i="3"/>
  <c r="N2006" i="3"/>
  <c r="M2007" i="3"/>
  <c r="N2007" i="3"/>
  <c r="M2008" i="3"/>
  <c r="N2008" i="3"/>
  <c r="M2009" i="3"/>
  <c r="N2009" i="3"/>
  <c r="M2010" i="3"/>
  <c r="N2010" i="3"/>
  <c r="M2011" i="3"/>
  <c r="N2011" i="3"/>
  <c r="M2012" i="3"/>
  <c r="N2012" i="3"/>
  <c r="M2013" i="3"/>
  <c r="N2013" i="3"/>
  <c r="M2014" i="3"/>
  <c r="N2014" i="3"/>
  <c r="M2015" i="3"/>
  <c r="N2015" i="3"/>
  <c r="M2016" i="3"/>
  <c r="N2016" i="3"/>
  <c r="M2017" i="3"/>
  <c r="N2017" i="3"/>
  <c r="M2018" i="3"/>
  <c r="N2018" i="3"/>
  <c r="M2019" i="3"/>
  <c r="N2019" i="3"/>
  <c r="M2020" i="3"/>
  <c r="N2020" i="3"/>
  <c r="M2021" i="3"/>
  <c r="N2021" i="3"/>
  <c r="M2022" i="3"/>
  <c r="N2022" i="3"/>
  <c r="M2023" i="3"/>
  <c r="N2023" i="3"/>
  <c r="M2024" i="3"/>
  <c r="N2024" i="3"/>
  <c r="M2025" i="3"/>
  <c r="N2025" i="3"/>
  <c r="M2026" i="3"/>
  <c r="N2026" i="3"/>
  <c r="M2027" i="3"/>
  <c r="N2027" i="3"/>
  <c r="M2028" i="3"/>
  <c r="N2028" i="3"/>
  <c r="M2029" i="3"/>
  <c r="N2029" i="3"/>
  <c r="M2030" i="3"/>
  <c r="N2030" i="3"/>
  <c r="M2031" i="3"/>
  <c r="N2031" i="3"/>
  <c r="M2032" i="3"/>
  <c r="N2032" i="3"/>
  <c r="M2033" i="3"/>
  <c r="N2033" i="3"/>
  <c r="M2034" i="3"/>
  <c r="N2034" i="3"/>
  <c r="M2035" i="3"/>
  <c r="N2035" i="3"/>
  <c r="M2036" i="3"/>
  <c r="N2036" i="3"/>
  <c r="M2037" i="3"/>
  <c r="N2037" i="3"/>
  <c r="M2038" i="3"/>
  <c r="N2038" i="3"/>
  <c r="M2039" i="3"/>
  <c r="N2039" i="3"/>
  <c r="M2040" i="3"/>
  <c r="N2040" i="3"/>
  <c r="M2041" i="3"/>
  <c r="N2041" i="3"/>
  <c r="M2042" i="3"/>
  <c r="N2042" i="3"/>
  <c r="M2043" i="3"/>
  <c r="N2043" i="3"/>
  <c r="M2044" i="3"/>
  <c r="N2044" i="3"/>
  <c r="M2045" i="3"/>
  <c r="N2045" i="3"/>
  <c r="M2046" i="3"/>
  <c r="N2046" i="3"/>
  <c r="M2047" i="3"/>
  <c r="N2047" i="3"/>
  <c r="M2048" i="3"/>
  <c r="N2048" i="3"/>
  <c r="M2049" i="3"/>
  <c r="N2049" i="3"/>
  <c r="M2050" i="3"/>
  <c r="N2050" i="3"/>
  <c r="M2051" i="3"/>
  <c r="N2051" i="3"/>
  <c r="M2052" i="3"/>
  <c r="N2052" i="3"/>
  <c r="M2053" i="3"/>
  <c r="N2053" i="3"/>
  <c r="M2054" i="3"/>
  <c r="N2054" i="3"/>
  <c r="M2055" i="3"/>
  <c r="N2055" i="3"/>
  <c r="M2056" i="3"/>
  <c r="N2056" i="3"/>
  <c r="M2057" i="3"/>
  <c r="N2057" i="3"/>
  <c r="M2058" i="3"/>
  <c r="N2058" i="3"/>
  <c r="M2059" i="3"/>
  <c r="N2059" i="3"/>
  <c r="M2060" i="3"/>
  <c r="N2060" i="3"/>
  <c r="M2061" i="3"/>
  <c r="N2061" i="3"/>
  <c r="M2062" i="3"/>
  <c r="N2062" i="3"/>
  <c r="M2063" i="3"/>
  <c r="N2063" i="3"/>
  <c r="M2064" i="3"/>
  <c r="N2064" i="3"/>
  <c r="M2065" i="3"/>
  <c r="N2065" i="3"/>
  <c r="M2066" i="3"/>
  <c r="N2066" i="3"/>
  <c r="M2067" i="3"/>
  <c r="N2067" i="3"/>
  <c r="M2068" i="3"/>
  <c r="N2068" i="3"/>
  <c r="M2069" i="3"/>
  <c r="N2069" i="3"/>
  <c r="M2070" i="3"/>
  <c r="N2070" i="3"/>
  <c r="M2071" i="3"/>
  <c r="N2071" i="3"/>
  <c r="M2072" i="3"/>
  <c r="N2072" i="3"/>
  <c r="M2073" i="3"/>
  <c r="N2073" i="3"/>
  <c r="M2074" i="3"/>
  <c r="N2074" i="3"/>
  <c r="M2075" i="3"/>
  <c r="N2075" i="3"/>
  <c r="M2076" i="3"/>
  <c r="N2076" i="3"/>
  <c r="M2077" i="3"/>
  <c r="N2077" i="3"/>
  <c r="M2078" i="3"/>
  <c r="N2078" i="3"/>
  <c r="M2079" i="3"/>
  <c r="N2079" i="3"/>
  <c r="M2080" i="3"/>
  <c r="N2080" i="3"/>
  <c r="M2081" i="3"/>
  <c r="N2081" i="3"/>
  <c r="M2082" i="3"/>
  <c r="N2082" i="3"/>
  <c r="M2083" i="3"/>
  <c r="N2083" i="3"/>
  <c r="M2084" i="3"/>
  <c r="N2084" i="3"/>
  <c r="M2085" i="3"/>
  <c r="N2085" i="3"/>
  <c r="M2086" i="3"/>
  <c r="N2086" i="3"/>
  <c r="M2087" i="3"/>
  <c r="N2087" i="3"/>
  <c r="M2088" i="3"/>
  <c r="N2088" i="3"/>
  <c r="M2089" i="3"/>
  <c r="N2089" i="3"/>
  <c r="M2090" i="3"/>
  <c r="N2090" i="3"/>
  <c r="M2091" i="3"/>
  <c r="N2091" i="3"/>
  <c r="M2092" i="3"/>
  <c r="N2092" i="3"/>
  <c r="M2093" i="3"/>
  <c r="N2093" i="3"/>
  <c r="M2094" i="3"/>
  <c r="N2094" i="3"/>
  <c r="M2095" i="3"/>
  <c r="N2095" i="3"/>
  <c r="M2096" i="3"/>
  <c r="N2096" i="3"/>
  <c r="M2097" i="3"/>
  <c r="N2097" i="3"/>
  <c r="M2098" i="3"/>
  <c r="N2098" i="3"/>
  <c r="M2099" i="3"/>
  <c r="N2099" i="3"/>
  <c r="M2100" i="3"/>
  <c r="N2100" i="3"/>
  <c r="M2101" i="3"/>
  <c r="N2101" i="3"/>
  <c r="M2102" i="3"/>
  <c r="N2102" i="3"/>
  <c r="M2103" i="3"/>
  <c r="N2103" i="3"/>
  <c r="M2104" i="3"/>
  <c r="N2104" i="3"/>
  <c r="M2105" i="3"/>
  <c r="N2105" i="3"/>
  <c r="M2106" i="3"/>
  <c r="N2106" i="3"/>
  <c r="M2107" i="3"/>
  <c r="N2107" i="3"/>
  <c r="M2108" i="3"/>
  <c r="N2108" i="3"/>
  <c r="M2109" i="3"/>
  <c r="N2109" i="3"/>
  <c r="M2110" i="3"/>
  <c r="N2110" i="3"/>
  <c r="M2111" i="3"/>
  <c r="N2111" i="3"/>
  <c r="M2112" i="3"/>
  <c r="N2112" i="3"/>
  <c r="M2113" i="3"/>
  <c r="N2113" i="3"/>
  <c r="M2114" i="3"/>
  <c r="N2114" i="3"/>
  <c r="M2115" i="3"/>
  <c r="N2115" i="3"/>
  <c r="M2116" i="3"/>
  <c r="N2116" i="3"/>
  <c r="M2117" i="3"/>
  <c r="N2117" i="3"/>
  <c r="M2118" i="3"/>
  <c r="N2118" i="3"/>
  <c r="M2119" i="3"/>
  <c r="N2119" i="3"/>
  <c r="M2120" i="3"/>
  <c r="N2120" i="3"/>
  <c r="M2121" i="3"/>
  <c r="N2121" i="3"/>
  <c r="M2122" i="3"/>
  <c r="N2122" i="3"/>
  <c r="M2123" i="3"/>
  <c r="N2123" i="3"/>
  <c r="M2124" i="3"/>
  <c r="N2124" i="3"/>
  <c r="M2125" i="3"/>
  <c r="N2125" i="3"/>
  <c r="M2126" i="3"/>
  <c r="N2126" i="3"/>
  <c r="M2127" i="3"/>
  <c r="N2127" i="3"/>
  <c r="M2128" i="3"/>
  <c r="N2128" i="3"/>
  <c r="M2129" i="3"/>
  <c r="N2129" i="3"/>
  <c r="M2130" i="3"/>
  <c r="N2130" i="3"/>
  <c r="M2131" i="3"/>
  <c r="N2131" i="3"/>
  <c r="M2132" i="3"/>
  <c r="N2132" i="3"/>
  <c r="M2133" i="3"/>
  <c r="N2133" i="3"/>
  <c r="M2134" i="3"/>
  <c r="N2134" i="3"/>
  <c r="M2135" i="3"/>
  <c r="N2135" i="3"/>
  <c r="M2136" i="3"/>
  <c r="N2136" i="3"/>
  <c r="M2137" i="3"/>
  <c r="N2137" i="3"/>
  <c r="M2138" i="3"/>
  <c r="N2138" i="3"/>
  <c r="M2139" i="3"/>
  <c r="N2139" i="3"/>
  <c r="M2140" i="3"/>
  <c r="N2140" i="3"/>
  <c r="M2141" i="3"/>
  <c r="N2141" i="3"/>
  <c r="M2142" i="3"/>
  <c r="N2142" i="3"/>
  <c r="M2143" i="3"/>
  <c r="N2143" i="3"/>
  <c r="M2144" i="3"/>
  <c r="N2144" i="3"/>
  <c r="M2145" i="3"/>
  <c r="N2145" i="3"/>
  <c r="M2146" i="3"/>
  <c r="N2146" i="3"/>
  <c r="M2147" i="3"/>
  <c r="N2147" i="3"/>
  <c r="M2148" i="3"/>
  <c r="N2148" i="3"/>
  <c r="M2149" i="3"/>
  <c r="N2149" i="3"/>
  <c r="M2150" i="3"/>
  <c r="N2150" i="3"/>
  <c r="M2151" i="3"/>
  <c r="N2151" i="3"/>
  <c r="M2152" i="3"/>
  <c r="N2152" i="3"/>
  <c r="M2153" i="3"/>
  <c r="N2153" i="3"/>
  <c r="M2154" i="3"/>
  <c r="N2154" i="3"/>
  <c r="M2155" i="3"/>
  <c r="N2155" i="3"/>
  <c r="M2156" i="3"/>
  <c r="N2156" i="3"/>
  <c r="M2157" i="3"/>
  <c r="N2157" i="3"/>
  <c r="M2158" i="3"/>
  <c r="N2158" i="3"/>
  <c r="M2159" i="3"/>
  <c r="N2159" i="3"/>
  <c r="M2160" i="3"/>
  <c r="N2160" i="3"/>
  <c r="M2161" i="3"/>
  <c r="N2161" i="3"/>
  <c r="M2162" i="3"/>
  <c r="N2162" i="3"/>
  <c r="M2163" i="3"/>
  <c r="N2163" i="3"/>
  <c r="M2164" i="3"/>
  <c r="N2164" i="3"/>
  <c r="M2165" i="3"/>
  <c r="N2165" i="3"/>
  <c r="M2166" i="3"/>
  <c r="N2166" i="3"/>
  <c r="M2167" i="3"/>
  <c r="N2167" i="3"/>
  <c r="M2168" i="3"/>
  <c r="N2168" i="3"/>
  <c r="M2169" i="3"/>
  <c r="N2169" i="3"/>
  <c r="M2170" i="3"/>
  <c r="N2170" i="3"/>
  <c r="M2171" i="3"/>
  <c r="N2171" i="3"/>
  <c r="M2172" i="3"/>
  <c r="N2172" i="3"/>
  <c r="M2173" i="3"/>
  <c r="N2173" i="3"/>
  <c r="M2174" i="3"/>
  <c r="N2174" i="3"/>
  <c r="M2175" i="3"/>
  <c r="N2175" i="3"/>
  <c r="M2176" i="3"/>
  <c r="N2176" i="3"/>
  <c r="M2177" i="3"/>
  <c r="N2177" i="3"/>
  <c r="M2178" i="3"/>
  <c r="N2178" i="3"/>
  <c r="M2179" i="3"/>
  <c r="N2179" i="3"/>
  <c r="M2180" i="3"/>
  <c r="N2180" i="3"/>
  <c r="M2181" i="3"/>
  <c r="N2181" i="3"/>
  <c r="M2182" i="3"/>
  <c r="N2182" i="3"/>
  <c r="M2183" i="3"/>
  <c r="N2183" i="3"/>
  <c r="M2184" i="3"/>
  <c r="N2184" i="3"/>
  <c r="M2185" i="3"/>
  <c r="N2185" i="3"/>
  <c r="M2186" i="3"/>
  <c r="N2186" i="3"/>
  <c r="M2187" i="3"/>
  <c r="N2187" i="3"/>
  <c r="M2188" i="3"/>
  <c r="N2188" i="3"/>
  <c r="M2189" i="3"/>
  <c r="N2189" i="3"/>
  <c r="M2190" i="3"/>
  <c r="N2190" i="3"/>
  <c r="M2191" i="3"/>
  <c r="N2191" i="3"/>
  <c r="M2192" i="3"/>
  <c r="N2192" i="3"/>
  <c r="M2193" i="3"/>
  <c r="N2193" i="3"/>
  <c r="M2194" i="3"/>
  <c r="N2194" i="3"/>
  <c r="M2195" i="3"/>
  <c r="N2195" i="3"/>
  <c r="M2196" i="3"/>
  <c r="N2196" i="3"/>
  <c r="M2197" i="3"/>
  <c r="N2197" i="3"/>
  <c r="M2198" i="3"/>
  <c r="N2198" i="3"/>
  <c r="M2199" i="3"/>
  <c r="N2199" i="3"/>
  <c r="M2200" i="3"/>
  <c r="N2200" i="3"/>
  <c r="M2201" i="3"/>
  <c r="N2201" i="3"/>
  <c r="M2202" i="3"/>
  <c r="N2202" i="3"/>
  <c r="M2203" i="3"/>
  <c r="N2203" i="3"/>
  <c r="M2204" i="3"/>
  <c r="N2204" i="3"/>
  <c r="M2205" i="3"/>
  <c r="N2205" i="3"/>
  <c r="M2206" i="3"/>
  <c r="N2206" i="3"/>
  <c r="M2207" i="3"/>
  <c r="N2207" i="3"/>
  <c r="M2208" i="3"/>
  <c r="N2208" i="3"/>
  <c r="M2209" i="3"/>
  <c r="N2209" i="3"/>
  <c r="M2210" i="3"/>
  <c r="N2210" i="3"/>
  <c r="M2211" i="3"/>
  <c r="N2211" i="3"/>
  <c r="M2212" i="3"/>
  <c r="N2212" i="3"/>
  <c r="M2213" i="3"/>
  <c r="N2213" i="3"/>
  <c r="M2214" i="3"/>
  <c r="N2214" i="3"/>
  <c r="M2215" i="3"/>
  <c r="N2215" i="3"/>
  <c r="M2216" i="3"/>
  <c r="N2216" i="3"/>
  <c r="M2217" i="3"/>
  <c r="N2217" i="3"/>
  <c r="M2218" i="3"/>
  <c r="N2218" i="3"/>
  <c r="M2219" i="3"/>
  <c r="N2219" i="3"/>
  <c r="M2220" i="3"/>
  <c r="N2220" i="3"/>
  <c r="M2221" i="3"/>
  <c r="N2221" i="3"/>
  <c r="M2222" i="3"/>
  <c r="N2222" i="3"/>
  <c r="M2223" i="3"/>
  <c r="N2223" i="3"/>
  <c r="M2224" i="3"/>
  <c r="N2224" i="3"/>
  <c r="M2225" i="3"/>
  <c r="N2225" i="3"/>
  <c r="M2226" i="3"/>
  <c r="N2226" i="3"/>
  <c r="M2227" i="3"/>
  <c r="N2227" i="3"/>
  <c r="M2228" i="3"/>
  <c r="N2228" i="3"/>
  <c r="M2229" i="3"/>
  <c r="N2229" i="3"/>
  <c r="M2230" i="3"/>
  <c r="N2230" i="3"/>
  <c r="M2231" i="3"/>
  <c r="N2231" i="3"/>
  <c r="M2232" i="3"/>
  <c r="N2232" i="3"/>
  <c r="M2233" i="3"/>
  <c r="N2233" i="3"/>
  <c r="M2234" i="3"/>
  <c r="N2234" i="3"/>
  <c r="M2235" i="3"/>
  <c r="N2235" i="3"/>
  <c r="M2236" i="3"/>
  <c r="N2236" i="3"/>
  <c r="M2237" i="3"/>
  <c r="N2237" i="3"/>
  <c r="M2238" i="3"/>
  <c r="N2238" i="3"/>
  <c r="M2239" i="3"/>
  <c r="N2239" i="3"/>
  <c r="M2240" i="3"/>
  <c r="N2240" i="3"/>
  <c r="M2241" i="3"/>
  <c r="N2241" i="3"/>
  <c r="M2242" i="3"/>
  <c r="N2242" i="3"/>
  <c r="M2243" i="3"/>
  <c r="N2243" i="3"/>
  <c r="M2244" i="3"/>
  <c r="N2244" i="3"/>
  <c r="M2245" i="3"/>
  <c r="N2245" i="3"/>
  <c r="M2246" i="3"/>
  <c r="N2246" i="3"/>
  <c r="M2247" i="3"/>
  <c r="N2247" i="3"/>
  <c r="M2248" i="3"/>
  <c r="N2248" i="3"/>
  <c r="M2249" i="3"/>
  <c r="N2249" i="3"/>
  <c r="M2250" i="3"/>
  <c r="N2250" i="3"/>
  <c r="M2251" i="3"/>
  <c r="N2251" i="3"/>
  <c r="M2252" i="3"/>
  <c r="N2252" i="3"/>
  <c r="M2253" i="3"/>
  <c r="N2253" i="3"/>
  <c r="M2254" i="3"/>
  <c r="N2254" i="3"/>
  <c r="M2255" i="3"/>
  <c r="N2255" i="3"/>
  <c r="M2256" i="3"/>
  <c r="N2256" i="3"/>
  <c r="M2257" i="3"/>
  <c r="N2257" i="3"/>
  <c r="M2258" i="3"/>
  <c r="N2258" i="3"/>
  <c r="M2259" i="3"/>
  <c r="N2259" i="3"/>
  <c r="M2260" i="3"/>
  <c r="N2260" i="3"/>
  <c r="M2261" i="3"/>
  <c r="N2261" i="3"/>
  <c r="M2262" i="3"/>
  <c r="N2262" i="3"/>
  <c r="M2263" i="3"/>
  <c r="N2263" i="3"/>
  <c r="M2264" i="3"/>
  <c r="N2264" i="3"/>
  <c r="M2265" i="3"/>
  <c r="N2265" i="3"/>
  <c r="M2266" i="3"/>
  <c r="N2266" i="3"/>
  <c r="M2267" i="3"/>
  <c r="N2267" i="3"/>
  <c r="M2268" i="3"/>
  <c r="N2268" i="3"/>
  <c r="M2269" i="3"/>
  <c r="N2269" i="3"/>
  <c r="M2270" i="3"/>
  <c r="N2270" i="3"/>
  <c r="M2271" i="3"/>
  <c r="N2271" i="3"/>
  <c r="M2272" i="3"/>
  <c r="N2272" i="3"/>
  <c r="M2273" i="3"/>
  <c r="N2273" i="3"/>
  <c r="M2274" i="3"/>
  <c r="N2274" i="3"/>
  <c r="M2275" i="3"/>
  <c r="N2275" i="3"/>
  <c r="M2276" i="3"/>
  <c r="N2276" i="3"/>
  <c r="M2277" i="3"/>
  <c r="N2277" i="3"/>
  <c r="M2278" i="3"/>
  <c r="N2278" i="3"/>
  <c r="M2279" i="3"/>
  <c r="N2279" i="3"/>
  <c r="M2280" i="3"/>
  <c r="N2280" i="3"/>
  <c r="M2281" i="3"/>
  <c r="N2281" i="3"/>
  <c r="M2282" i="3"/>
  <c r="N2282" i="3"/>
  <c r="M2283" i="3"/>
  <c r="N2283" i="3"/>
  <c r="M2284" i="3"/>
  <c r="N2284" i="3"/>
  <c r="M2285" i="3"/>
  <c r="N2285" i="3"/>
  <c r="M2286" i="3"/>
  <c r="N2286" i="3"/>
  <c r="M2287" i="3"/>
  <c r="N2287" i="3"/>
  <c r="M2288" i="3"/>
  <c r="N2288" i="3"/>
  <c r="M2289" i="3"/>
  <c r="N2289" i="3"/>
  <c r="M2290" i="3"/>
  <c r="N2290" i="3"/>
  <c r="M2291" i="3"/>
  <c r="N2291" i="3"/>
  <c r="M2292" i="3"/>
  <c r="N2292" i="3"/>
  <c r="M2293" i="3"/>
  <c r="N2293" i="3"/>
  <c r="M2294" i="3"/>
  <c r="N2294" i="3"/>
  <c r="M2295" i="3"/>
  <c r="N2295" i="3"/>
  <c r="M2296" i="3"/>
  <c r="N2296" i="3"/>
  <c r="M2297" i="3"/>
  <c r="N2297" i="3"/>
  <c r="M2298" i="3"/>
  <c r="N2298" i="3"/>
  <c r="M2299" i="3"/>
  <c r="N2299" i="3"/>
  <c r="M2300" i="3"/>
  <c r="N2300" i="3"/>
  <c r="M2301" i="3"/>
  <c r="N2301" i="3"/>
  <c r="M2302" i="3"/>
  <c r="N2302" i="3"/>
  <c r="M2303" i="3"/>
  <c r="N2303" i="3"/>
  <c r="M2304" i="3"/>
  <c r="N2304" i="3"/>
  <c r="M2305" i="3"/>
  <c r="N2305" i="3"/>
  <c r="M2306" i="3"/>
  <c r="N2306" i="3"/>
  <c r="M2307" i="3"/>
  <c r="N2307" i="3"/>
  <c r="M2308" i="3"/>
  <c r="N2308" i="3"/>
  <c r="M2309" i="3"/>
  <c r="N2309" i="3"/>
  <c r="M2310" i="3"/>
  <c r="N2310" i="3"/>
  <c r="M2311" i="3"/>
  <c r="N2311" i="3"/>
  <c r="M2312" i="3"/>
  <c r="N2312" i="3"/>
  <c r="M2313" i="3"/>
  <c r="N2313" i="3"/>
  <c r="M2314" i="3"/>
  <c r="N2314" i="3"/>
  <c r="M2315" i="3"/>
  <c r="N2315" i="3"/>
  <c r="M2316" i="3"/>
  <c r="N2316" i="3"/>
  <c r="M2317" i="3"/>
  <c r="N2317" i="3"/>
  <c r="M2318" i="3"/>
  <c r="N2318" i="3"/>
  <c r="M2319" i="3"/>
  <c r="N2319" i="3"/>
  <c r="M2320" i="3"/>
  <c r="N2320" i="3"/>
  <c r="M2321" i="3"/>
  <c r="N2321" i="3"/>
  <c r="M2322" i="3"/>
  <c r="N2322" i="3"/>
  <c r="M2323" i="3"/>
  <c r="N2323" i="3"/>
  <c r="M2324" i="3"/>
  <c r="N2324" i="3"/>
  <c r="M2325" i="3"/>
  <c r="N2325" i="3"/>
  <c r="M2326" i="3"/>
  <c r="N2326" i="3"/>
  <c r="M2327" i="3"/>
  <c r="N2327" i="3"/>
  <c r="M2328" i="3"/>
  <c r="N2328" i="3"/>
  <c r="M2329" i="3"/>
  <c r="N2329" i="3"/>
  <c r="M2330" i="3"/>
  <c r="N2330" i="3"/>
  <c r="M2331" i="3"/>
  <c r="N2331" i="3"/>
  <c r="M2332" i="3"/>
  <c r="N2332" i="3"/>
  <c r="M2333" i="3"/>
  <c r="N2333" i="3"/>
  <c r="M2334" i="3"/>
  <c r="N2334" i="3"/>
  <c r="M2335" i="3"/>
  <c r="N2335" i="3"/>
  <c r="M2336" i="3"/>
  <c r="N2336" i="3"/>
  <c r="M2337" i="3"/>
  <c r="N2337" i="3"/>
  <c r="M2338" i="3"/>
  <c r="N2338" i="3"/>
  <c r="M2339" i="3"/>
  <c r="N2339" i="3"/>
  <c r="M2340" i="3"/>
  <c r="N2340" i="3"/>
  <c r="M2341" i="3"/>
  <c r="N2341" i="3"/>
  <c r="M2342" i="3"/>
  <c r="N2342" i="3"/>
  <c r="M2343" i="3"/>
  <c r="N2343" i="3"/>
  <c r="M2344" i="3"/>
  <c r="N2344" i="3"/>
  <c r="M2345" i="3"/>
  <c r="N2345" i="3"/>
  <c r="M2346" i="3"/>
  <c r="N2346" i="3"/>
  <c r="M2347" i="3"/>
  <c r="N2347" i="3"/>
  <c r="M2348" i="3"/>
  <c r="N2348" i="3"/>
  <c r="M2349" i="3"/>
  <c r="N2349" i="3"/>
  <c r="M2350" i="3"/>
  <c r="N2350" i="3"/>
  <c r="M2351" i="3"/>
  <c r="N2351" i="3"/>
  <c r="M2352" i="3"/>
  <c r="N2352" i="3"/>
  <c r="M2353" i="3"/>
  <c r="N2353" i="3"/>
  <c r="M2354" i="3"/>
  <c r="N2354" i="3"/>
  <c r="M2355" i="3"/>
  <c r="N2355" i="3"/>
  <c r="M2356" i="3"/>
  <c r="N2356" i="3"/>
  <c r="M2357" i="3"/>
  <c r="N2357" i="3"/>
  <c r="M2358" i="3"/>
  <c r="N2358" i="3"/>
  <c r="M2359" i="3"/>
  <c r="N2359" i="3"/>
  <c r="M2360" i="3"/>
  <c r="N2360" i="3"/>
  <c r="M2361" i="3"/>
  <c r="N2361" i="3"/>
  <c r="M2362" i="3"/>
  <c r="N2362" i="3"/>
  <c r="M2363" i="3"/>
  <c r="N2363" i="3"/>
  <c r="M2364" i="3"/>
  <c r="N2364" i="3"/>
  <c r="M2365" i="3"/>
  <c r="N2365" i="3"/>
  <c r="M2366" i="3"/>
  <c r="N2366" i="3"/>
  <c r="M2367" i="3"/>
  <c r="N2367" i="3"/>
  <c r="M2368" i="3"/>
  <c r="N2368" i="3"/>
  <c r="M2369" i="3"/>
  <c r="N2369" i="3"/>
  <c r="M2370" i="3"/>
  <c r="N2370" i="3"/>
  <c r="M2371" i="3"/>
  <c r="N2371" i="3"/>
  <c r="M2372" i="3"/>
  <c r="N2372" i="3"/>
  <c r="M2373" i="3"/>
  <c r="N2373" i="3"/>
  <c r="M2374" i="3"/>
  <c r="N2374" i="3"/>
  <c r="M2375" i="3"/>
  <c r="N2375" i="3"/>
  <c r="M2376" i="3"/>
  <c r="N2376" i="3"/>
  <c r="M2377" i="3"/>
  <c r="N2377" i="3"/>
  <c r="M2378" i="3"/>
  <c r="N2378" i="3"/>
  <c r="M2379" i="3"/>
  <c r="N2379" i="3"/>
  <c r="M2380" i="3"/>
  <c r="N2380" i="3"/>
  <c r="M2381" i="3"/>
  <c r="N2381" i="3"/>
  <c r="M2382" i="3"/>
  <c r="N2382" i="3"/>
  <c r="M2383" i="3"/>
  <c r="N2383" i="3"/>
  <c r="M2384" i="3"/>
  <c r="N2384" i="3"/>
  <c r="M2385" i="3"/>
  <c r="N2385" i="3"/>
  <c r="M2386" i="3"/>
  <c r="N2386" i="3"/>
  <c r="M2387" i="3"/>
  <c r="N2387" i="3"/>
  <c r="M2388" i="3"/>
  <c r="N2388" i="3"/>
  <c r="M2389" i="3"/>
  <c r="N2389" i="3"/>
  <c r="M2390" i="3"/>
  <c r="N2390" i="3"/>
  <c r="M2391" i="3"/>
  <c r="N2391" i="3"/>
  <c r="M2392" i="3"/>
  <c r="N2392" i="3"/>
  <c r="M2393" i="3"/>
  <c r="N2393" i="3"/>
  <c r="M2394" i="3"/>
  <c r="N2394" i="3"/>
  <c r="M2395" i="3"/>
  <c r="N2395" i="3"/>
  <c r="M2396" i="3"/>
  <c r="N2396" i="3"/>
  <c r="M2397" i="3"/>
  <c r="N2397" i="3"/>
  <c r="M2398" i="3"/>
  <c r="N2398" i="3"/>
  <c r="M2399" i="3"/>
  <c r="N2399" i="3"/>
  <c r="M2400" i="3"/>
  <c r="N2400" i="3"/>
  <c r="M2401" i="3"/>
  <c r="N2401" i="3"/>
  <c r="M2402" i="3"/>
  <c r="N2402" i="3"/>
  <c r="M2403" i="3"/>
  <c r="N2403" i="3"/>
  <c r="M2404" i="3"/>
  <c r="N2404" i="3"/>
  <c r="M2405" i="3"/>
  <c r="N2405" i="3"/>
  <c r="M2406" i="3"/>
  <c r="N2406" i="3"/>
  <c r="M2407" i="3"/>
  <c r="N2407" i="3"/>
  <c r="M2408" i="3"/>
  <c r="N2408" i="3"/>
  <c r="M2409" i="3"/>
  <c r="N2409" i="3"/>
  <c r="M2410" i="3"/>
  <c r="N2410" i="3"/>
  <c r="M2411" i="3"/>
  <c r="N2411" i="3"/>
  <c r="M2412" i="3"/>
  <c r="N2412" i="3"/>
  <c r="M2413" i="3"/>
  <c r="N2413" i="3"/>
  <c r="M2414" i="3"/>
  <c r="N2414" i="3"/>
  <c r="M2415" i="3"/>
  <c r="N2415" i="3"/>
  <c r="M2416" i="3"/>
  <c r="N2416" i="3"/>
  <c r="M2417" i="3"/>
  <c r="N2417" i="3"/>
  <c r="M2418" i="3"/>
  <c r="N2418" i="3"/>
  <c r="M2419" i="3"/>
  <c r="N2419" i="3"/>
  <c r="M2420" i="3"/>
  <c r="N2420" i="3"/>
  <c r="M2421" i="3"/>
  <c r="N2421" i="3"/>
  <c r="M2422" i="3"/>
  <c r="N2422" i="3"/>
  <c r="M2423" i="3"/>
  <c r="N2423" i="3"/>
  <c r="M2424" i="3"/>
  <c r="N2424" i="3"/>
  <c r="M2425" i="3"/>
  <c r="N2425" i="3"/>
  <c r="M2426" i="3"/>
  <c r="N2426" i="3"/>
  <c r="M2427" i="3"/>
  <c r="N2427" i="3"/>
  <c r="M2428" i="3"/>
  <c r="N2428" i="3"/>
  <c r="M2429" i="3"/>
  <c r="N2429" i="3"/>
  <c r="M2430" i="3"/>
  <c r="N2430" i="3"/>
  <c r="M2431" i="3"/>
  <c r="N2431" i="3"/>
  <c r="M2432" i="3"/>
  <c r="N2432" i="3"/>
  <c r="M2433" i="3"/>
  <c r="N2433" i="3"/>
  <c r="M2434" i="3"/>
  <c r="N2434" i="3"/>
  <c r="M2435" i="3"/>
  <c r="N2435" i="3"/>
  <c r="M2436" i="3"/>
  <c r="N2436" i="3"/>
  <c r="M2437" i="3"/>
  <c r="N2437" i="3"/>
  <c r="M2438" i="3"/>
  <c r="N2438" i="3"/>
  <c r="M2439" i="3"/>
  <c r="N2439" i="3"/>
  <c r="M2440" i="3"/>
  <c r="N2440" i="3"/>
  <c r="M2441" i="3"/>
  <c r="N2441" i="3"/>
  <c r="M2442" i="3"/>
  <c r="N2442" i="3"/>
  <c r="M2443" i="3"/>
  <c r="N2443" i="3"/>
  <c r="M2444" i="3"/>
  <c r="N2444" i="3"/>
  <c r="M2445" i="3"/>
  <c r="N2445" i="3"/>
  <c r="M2446" i="3"/>
  <c r="N2446" i="3"/>
  <c r="M2447" i="3"/>
  <c r="N2447" i="3"/>
  <c r="M2448" i="3"/>
  <c r="N2448" i="3"/>
  <c r="M2449" i="3"/>
  <c r="N2449" i="3"/>
  <c r="M2450" i="3"/>
  <c r="N2450" i="3"/>
  <c r="M2451" i="3"/>
  <c r="N2451" i="3"/>
  <c r="M2452" i="3"/>
  <c r="N2452" i="3"/>
  <c r="M2453" i="3"/>
  <c r="N2453" i="3"/>
  <c r="M2454" i="3"/>
  <c r="N2454" i="3"/>
  <c r="M2455" i="3"/>
  <c r="N2455" i="3"/>
  <c r="M2456" i="3"/>
  <c r="N2456" i="3"/>
  <c r="M2457" i="3"/>
  <c r="N2457" i="3"/>
  <c r="M2458" i="3"/>
  <c r="N2458" i="3"/>
  <c r="M2459" i="3"/>
  <c r="N2459" i="3"/>
  <c r="M2460" i="3"/>
  <c r="N2460" i="3"/>
  <c r="M2461" i="3"/>
  <c r="N2461" i="3"/>
  <c r="M2462" i="3"/>
  <c r="N2462" i="3"/>
  <c r="M2463" i="3"/>
  <c r="N2463" i="3"/>
  <c r="M2464" i="3"/>
  <c r="N2464" i="3"/>
  <c r="M2465" i="3"/>
  <c r="N2465" i="3"/>
  <c r="M2466" i="3"/>
  <c r="N2466" i="3"/>
  <c r="M2467" i="3"/>
  <c r="N2467" i="3"/>
  <c r="M2468" i="3"/>
  <c r="N2468" i="3"/>
  <c r="M2469" i="3"/>
  <c r="N2469" i="3"/>
  <c r="M2470" i="3"/>
  <c r="N2470" i="3"/>
  <c r="M2471" i="3"/>
  <c r="N2471" i="3"/>
  <c r="M2472" i="3"/>
  <c r="N2472" i="3"/>
  <c r="M2473" i="3"/>
  <c r="N2473" i="3"/>
  <c r="M2474" i="3"/>
  <c r="N2474" i="3"/>
  <c r="M2475" i="3"/>
  <c r="N2475" i="3"/>
  <c r="M2476" i="3"/>
  <c r="N2476" i="3"/>
  <c r="M2477" i="3"/>
  <c r="N2477" i="3"/>
  <c r="M2478" i="3"/>
  <c r="N2478" i="3"/>
  <c r="M2479" i="3"/>
  <c r="N2479" i="3"/>
  <c r="M2480" i="3"/>
  <c r="N2480" i="3"/>
  <c r="M2481" i="3"/>
  <c r="N2481" i="3"/>
  <c r="M2482" i="3"/>
  <c r="N2482" i="3"/>
  <c r="M2483" i="3"/>
  <c r="N2483" i="3"/>
  <c r="M2484" i="3"/>
  <c r="N2484" i="3"/>
  <c r="M2485" i="3"/>
  <c r="N2485" i="3"/>
  <c r="M2486" i="3"/>
  <c r="N2486" i="3"/>
  <c r="M2487" i="3"/>
  <c r="N2487" i="3"/>
  <c r="M2488" i="3"/>
  <c r="N2488" i="3"/>
  <c r="M2489" i="3"/>
  <c r="N2489" i="3"/>
  <c r="M2490" i="3"/>
  <c r="N2490" i="3"/>
  <c r="M2491" i="3"/>
  <c r="N2491" i="3"/>
  <c r="M2492" i="3"/>
  <c r="N2492" i="3"/>
  <c r="M2493" i="3"/>
  <c r="N2493" i="3"/>
  <c r="M2494" i="3"/>
  <c r="N2494" i="3"/>
  <c r="M2495" i="3"/>
  <c r="N2495" i="3"/>
  <c r="M2496" i="3"/>
  <c r="N2496" i="3"/>
  <c r="M2497" i="3"/>
  <c r="N2497" i="3"/>
  <c r="M2498" i="3"/>
  <c r="N2498" i="3"/>
  <c r="M2499" i="3"/>
  <c r="N2499" i="3"/>
  <c r="M2500" i="3"/>
  <c r="N2500" i="3"/>
  <c r="M2501" i="3"/>
  <c r="N2501" i="3"/>
  <c r="M2502" i="3"/>
  <c r="N2502" i="3"/>
  <c r="M2503" i="3"/>
  <c r="N2503" i="3"/>
  <c r="M2504" i="3"/>
  <c r="N2504" i="3"/>
  <c r="M2505" i="3"/>
  <c r="N2505" i="3"/>
  <c r="M2506" i="3"/>
  <c r="N2506" i="3"/>
  <c r="M2507" i="3"/>
  <c r="N2507" i="3"/>
  <c r="M2508" i="3"/>
  <c r="N2508" i="3"/>
  <c r="M2509" i="3"/>
  <c r="N2509" i="3"/>
  <c r="M2510" i="3"/>
  <c r="N2510" i="3"/>
  <c r="M2511" i="3"/>
  <c r="N2511" i="3"/>
  <c r="M2512" i="3"/>
  <c r="N2512" i="3"/>
  <c r="M2513" i="3"/>
  <c r="N2513" i="3"/>
  <c r="M2514" i="3"/>
  <c r="N2514" i="3"/>
  <c r="M2515" i="3"/>
  <c r="N2515" i="3"/>
  <c r="M2516" i="3"/>
  <c r="N2516" i="3"/>
  <c r="M2517" i="3"/>
  <c r="N2517" i="3"/>
  <c r="M2518" i="3"/>
  <c r="N2518" i="3"/>
  <c r="M2519" i="3"/>
  <c r="N2519" i="3"/>
  <c r="M2520" i="3"/>
  <c r="N2520" i="3"/>
  <c r="M2521" i="3"/>
  <c r="N2521" i="3"/>
  <c r="M2522" i="3"/>
  <c r="N2522" i="3"/>
  <c r="M2523" i="3"/>
  <c r="N2523" i="3"/>
  <c r="M2524" i="3"/>
  <c r="N2524" i="3"/>
  <c r="M2525" i="3"/>
  <c r="N2525" i="3"/>
  <c r="M2526" i="3"/>
  <c r="N2526" i="3"/>
  <c r="M2527" i="3"/>
  <c r="N2527" i="3"/>
  <c r="M2528" i="3"/>
  <c r="N2528" i="3"/>
  <c r="M2529" i="3"/>
  <c r="N2529" i="3"/>
  <c r="M2530" i="3"/>
  <c r="N2530" i="3"/>
  <c r="M2531" i="3"/>
  <c r="N2531" i="3"/>
  <c r="M2532" i="3"/>
  <c r="N2532" i="3"/>
  <c r="M2533" i="3"/>
  <c r="N2533" i="3"/>
  <c r="M2534" i="3"/>
  <c r="N2534" i="3"/>
  <c r="M2535" i="3"/>
  <c r="N2535" i="3"/>
  <c r="M2536" i="3"/>
  <c r="N2536" i="3"/>
  <c r="M2537" i="3"/>
  <c r="N2537" i="3"/>
  <c r="M2538" i="3"/>
  <c r="N2538" i="3"/>
  <c r="M2539" i="3"/>
  <c r="N2539" i="3"/>
  <c r="M2540" i="3"/>
  <c r="N2540" i="3"/>
  <c r="M2541" i="3"/>
  <c r="N2541" i="3"/>
  <c r="M2542" i="3"/>
  <c r="N2542" i="3"/>
  <c r="M2543" i="3"/>
  <c r="N2543" i="3"/>
  <c r="M2544" i="3"/>
  <c r="N2544" i="3"/>
  <c r="M2545" i="3"/>
  <c r="N2545" i="3"/>
  <c r="M2546" i="3"/>
  <c r="N2546" i="3"/>
  <c r="M2547" i="3"/>
  <c r="N2547" i="3"/>
  <c r="M2548" i="3"/>
  <c r="N2548" i="3"/>
  <c r="M2549" i="3"/>
  <c r="N2549" i="3"/>
  <c r="M2550" i="3"/>
  <c r="N2550" i="3"/>
  <c r="M2551" i="3"/>
  <c r="N2551" i="3"/>
  <c r="M2552" i="3"/>
  <c r="N2552" i="3"/>
  <c r="M2553" i="3"/>
  <c r="N2553" i="3"/>
  <c r="M2554" i="3"/>
  <c r="N2554" i="3"/>
  <c r="M2555" i="3"/>
  <c r="N2555" i="3"/>
  <c r="M2556" i="3"/>
  <c r="N2556" i="3"/>
  <c r="M2557" i="3"/>
  <c r="N2557" i="3"/>
  <c r="M2558" i="3"/>
  <c r="N2558" i="3"/>
  <c r="M2559" i="3"/>
  <c r="N2559" i="3"/>
  <c r="M2560" i="3"/>
  <c r="N2560" i="3"/>
  <c r="M2561" i="3"/>
  <c r="N2561" i="3"/>
  <c r="M2562" i="3"/>
  <c r="N2562" i="3"/>
  <c r="M2563" i="3"/>
  <c r="N2563" i="3"/>
  <c r="M2564" i="3"/>
  <c r="N2564" i="3"/>
  <c r="M2565" i="3"/>
  <c r="N2565" i="3"/>
  <c r="M2566" i="3"/>
  <c r="N2566" i="3"/>
  <c r="M2567" i="3"/>
  <c r="N2567" i="3"/>
  <c r="M2568" i="3"/>
  <c r="N2568" i="3"/>
  <c r="M2569" i="3"/>
  <c r="N2569" i="3"/>
  <c r="M2570" i="3"/>
  <c r="N2570" i="3"/>
  <c r="M2571" i="3"/>
  <c r="N2571" i="3"/>
  <c r="M2572" i="3"/>
  <c r="N2572" i="3"/>
  <c r="M2573" i="3"/>
  <c r="N2573" i="3"/>
  <c r="M2574" i="3"/>
  <c r="N2574" i="3"/>
  <c r="M2575" i="3"/>
  <c r="N2575" i="3"/>
  <c r="M2576" i="3"/>
  <c r="N2576" i="3"/>
  <c r="M2577" i="3"/>
  <c r="N2577" i="3"/>
  <c r="M2578" i="3"/>
  <c r="N2578" i="3"/>
  <c r="M2579" i="3"/>
  <c r="N2579" i="3"/>
  <c r="M2580" i="3"/>
  <c r="N2580" i="3"/>
  <c r="M2581" i="3"/>
  <c r="N2581" i="3"/>
  <c r="M2582" i="3"/>
  <c r="N2582" i="3"/>
  <c r="M2583" i="3"/>
  <c r="N2583" i="3"/>
  <c r="M2584" i="3"/>
  <c r="N2584" i="3"/>
  <c r="M2585" i="3"/>
  <c r="N2585" i="3"/>
  <c r="M2586" i="3"/>
  <c r="N2586" i="3"/>
  <c r="M2587" i="3"/>
  <c r="N2587" i="3"/>
  <c r="M2588" i="3"/>
  <c r="N2588" i="3"/>
  <c r="M2589" i="3"/>
  <c r="N2589" i="3"/>
  <c r="M2590" i="3"/>
  <c r="N2590" i="3"/>
  <c r="M2591" i="3"/>
  <c r="N2591" i="3"/>
  <c r="M2592" i="3"/>
  <c r="N2592" i="3"/>
  <c r="M2593" i="3"/>
  <c r="N2593" i="3"/>
  <c r="M2594" i="3"/>
  <c r="N2594" i="3"/>
  <c r="M2595" i="3"/>
  <c r="N2595" i="3"/>
  <c r="M2596" i="3"/>
  <c r="N2596" i="3"/>
  <c r="M2597" i="3"/>
  <c r="N2597" i="3"/>
  <c r="M2598" i="3"/>
  <c r="N2598" i="3"/>
  <c r="M2599" i="3"/>
  <c r="N2599" i="3"/>
  <c r="M2600" i="3"/>
  <c r="N2600" i="3"/>
  <c r="M2601" i="3"/>
  <c r="N2601" i="3"/>
  <c r="M2602" i="3"/>
  <c r="N2602" i="3"/>
  <c r="M2603" i="3"/>
  <c r="N2603" i="3"/>
  <c r="M2604" i="3"/>
  <c r="N2604" i="3"/>
  <c r="M2605" i="3"/>
  <c r="N2605" i="3"/>
  <c r="M2606" i="3"/>
  <c r="N2606" i="3"/>
  <c r="M2607" i="3"/>
  <c r="N2607" i="3"/>
  <c r="M2608" i="3"/>
  <c r="N2608" i="3"/>
  <c r="M2609" i="3"/>
  <c r="N2609" i="3"/>
  <c r="M2610" i="3"/>
  <c r="N2610" i="3"/>
  <c r="M2611" i="3"/>
  <c r="N2611" i="3"/>
  <c r="M2612" i="3"/>
  <c r="N2612" i="3"/>
  <c r="M2613" i="3"/>
  <c r="N2613" i="3"/>
  <c r="M2614" i="3"/>
  <c r="N2614" i="3"/>
  <c r="M2615" i="3"/>
  <c r="N2615" i="3"/>
  <c r="M2616" i="3"/>
  <c r="N2616" i="3"/>
  <c r="M2617" i="3"/>
  <c r="N2617" i="3"/>
  <c r="M2618" i="3"/>
  <c r="N2618" i="3"/>
  <c r="M2619" i="3"/>
  <c r="N2619" i="3"/>
  <c r="M2620" i="3"/>
  <c r="N2620" i="3"/>
  <c r="M2621" i="3"/>
  <c r="N2621" i="3"/>
  <c r="M2622" i="3"/>
  <c r="N2622" i="3"/>
  <c r="M2623" i="3"/>
  <c r="N2623" i="3"/>
  <c r="M2624" i="3"/>
  <c r="N2624" i="3"/>
  <c r="M2625" i="3"/>
  <c r="N2625" i="3"/>
  <c r="M2626" i="3"/>
  <c r="N2626" i="3"/>
  <c r="M2627" i="3"/>
  <c r="N2627" i="3"/>
  <c r="M2628" i="3"/>
  <c r="N2628" i="3"/>
  <c r="M2629" i="3"/>
  <c r="N2629" i="3"/>
  <c r="M2630" i="3"/>
  <c r="N2630" i="3"/>
  <c r="M2631" i="3"/>
  <c r="N2631" i="3"/>
  <c r="M2632" i="3"/>
  <c r="N2632" i="3"/>
  <c r="M2633" i="3"/>
  <c r="N2633" i="3"/>
  <c r="M2634" i="3"/>
  <c r="N2634" i="3"/>
  <c r="M2635" i="3"/>
  <c r="N2635" i="3"/>
  <c r="M2636" i="3"/>
  <c r="N2636" i="3"/>
  <c r="M2637" i="3"/>
  <c r="N2637" i="3"/>
  <c r="M2638" i="3"/>
  <c r="N2638" i="3"/>
  <c r="M2639" i="3"/>
  <c r="N2639" i="3"/>
  <c r="M2640" i="3"/>
  <c r="N2640" i="3"/>
  <c r="M2641" i="3"/>
  <c r="N2641" i="3"/>
  <c r="M2642" i="3"/>
  <c r="N2642" i="3"/>
  <c r="M2643" i="3"/>
  <c r="N2643" i="3"/>
  <c r="M2644" i="3"/>
  <c r="N2644" i="3"/>
  <c r="M2645" i="3"/>
  <c r="N2645" i="3"/>
  <c r="M2646" i="3"/>
  <c r="N2646" i="3"/>
  <c r="M2647" i="3"/>
  <c r="N2647" i="3"/>
  <c r="M2648" i="3"/>
  <c r="N2648" i="3"/>
  <c r="M2649" i="3"/>
  <c r="N2649" i="3"/>
  <c r="M2650" i="3"/>
  <c r="N2650" i="3"/>
  <c r="M2651" i="3"/>
  <c r="N2651" i="3"/>
  <c r="M2652" i="3"/>
  <c r="N2652" i="3"/>
  <c r="M2653" i="3"/>
  <c r="N2653" i="3"/>
  <c r="M2654" i="3"/>
  <c r="N2654" i="3"/>
  <c r="M2655" i="3"/>
  <c r="N2655" i="3"/>
  <c r="M2656" i="3"/>
  <c r="N2656" i="3"/>
  <c r="M2657" i="3"/>
  <c r="N2657" i="3"/>
  <c r="M2658" i="3"/>
  <c r="N2658" i="3"/>
  <c r="M2659" i="3"/>
  <c r="N2659" i="3"/>
  <c r="M2660" i="3"/>
  <c r="N2660" i="3"/>
  <c r="M2661" i="3"/>
  <c r="N2661" i="3"/>
  <c r="M2662" i="3"/>
  <c r="N2662" i="3"/>
  <c r="M2663" i="3"/>
  <c r="N2663" i="3"/>
  <c r="M2664" i="3"/>
  <c r="N2664" i="3"/>
  <c r="M2665" i="3"/>
  <c r="N2665" i="3"/>
  <c r="M2666" i="3"/>
  <c r="N2666" i="3"/>
  <c r="M2667" i="3"/>
  <c r="N2667" i="3"/>
  <c r="M2668" i="3"/>
  <c r="N2668" i="3"/>
  <c r="M2669" i="3"/>
  <c r="N2669" i="3"/>
  <c r="M2670" i="3"/>
  <c r="N2670" i="3"/>
  <c r="M2671" i="3"/>
  <c r="N2671" i="3"/>
  <c r="M2672" i="3"/>
  <c r="N2672" i="3"/>
  <c r="M2673" i="3"/>
  <c r="N2673" i="3"/>
  <c r="M2674" i="3"/>
  <c r="N2674" i="3"/>
  <c r="M2675" i="3"/>
  <c r="N2675" i="3"/>
  <c r="M2676" i="3"/>
  <c r="N2676" i="3"/>
  <c r="M2677" i="3"/>
  <c r="N2677" i="3"/>
  <c r="M2678" i="3"/>
  <c r="N2678" i="3"/>
  <c r="M2679" i="3"/>
  <c r="N2679" i="3"/>
  <c r="M2680" i="3"/>
  <c r="N2680" i="3"/>
  <c r="M2681" i="3"/>
  <c r="N2681" i="3"/>
  <c r="M2682" i="3"/>
  <c r="N2682" i="3"/>
  <c r="M2683" i="3"/>
  <c r="N2683" i="3"/>
  <c r="M2684" i="3"/>
  <c r="N2684" i="3"/>
  <c r="M2685" i="3"/>
  <c r="N2685" i="3"/>
  <c r="M2686" i="3"/>
  <c r="N2686" i="3"/>
  <c r="M2687" i="3"/>
  <c r="N2687" i="3"/>
  <c r="M2688" i="3"/>
  <c r="N2688" i="3"/>
  <c r="M2689" i="3"/>
  <c r="N2689" i="3"/>
  <c r="M2690" i="3"/>
  <c r="N2690" i="3"/>
  <c r="M2691" i="3"/>
  <c r="N2691" i="3"/>
  <c r="M2692" i="3"/>
  <c r="N2692" i="3"/>
  <c r="M2693" i="3"/>
  <c r="N2693" i="3"/>
  <c r="M2694" i="3"/>
  <c r="N2694" i="3"/>
  <c r="M2695" i="3"/>
  <c r="N2695" i="3"/>
  <c r="M2696" i="3"/>
  <c r="N2696" i="3"/>
  <c r="M2697" i="3"/>
  <c r="N2697" i="3"/>
  <c r="M2698" i="3"/>
  <c r="N2698" i="3"/>
  <c r="M2699" i="3"/>
  <c r="N2699" i="3"/>
  <c r="M2700" i="3"/>
  <c r="N2700" i="3"/>
  <c r="M2701" i="3"/>
  <c r="N2701" i="3"/>
  <c r="M2702" i="3"/>
  <c r="N2702" i="3"/>
  <c r="M2703" i="3"/>
  <c r="N2703" i="3"/>
  <c r="M2704" i="3"/>
  <c r="N2704" i="3"/>
  <c r="M2705" i="3"/>
  <c r="N2705" i="3"/>
  <c r="M2706" i="3"/>
  <c r="N2706" i="3"/>
  <c r="M2707" i="3"/>
  <c r="N2707" i="3"/>
  <c r="M2708" i="3"/>
  <c r="N2708" i="3"/>
  <c r="M2709" i="3"/>
  <c r="N2709" i="3"/>
  <c r="M2710" i="3"/>
  <c r="N2710" i="3"/>
  <c r="M2711" i="3"/>
  <c r="N2711" i="3"/>
  <c r="M2712" i="3"/>
  <c r="N2712" i="3"/>
  <c r="M2713" i="3"/>
  <c r="N2713" i="3"/>
  <c r="M2714" i="3"/>
  <c r="N2714" i="3"/>
  <c r="M2715" i="3"/>
  <c r="N2715" i="3"/>
  <c r="M2716" i="3"/>
  <c r="N2716" i="3"/>
  <c r="M2717" i="3"/>
  <c r="N2717" i="3"/>
  <c r="M2718" i="3"/>
  <c r="N2718" i="3"/>
  <c r="M2719" i="3"/>
  <c r="N2719" i="3"/>
  <c r="M2720" i="3"/>
  <c r="N2720" i="3"/>
  <c r="M2721" i="3"/>
  <c r="N2721" i="3"/>
  <c r="M2722" i="3"/>
  <c r="N2722" i="3"/>
  <c r="M2723" i="3"/>
  <c r="N2723" i="3"/>
  <c r="M2724" i="3"/>
  <c r="N2724" i="3"/>
  <c r="M2725" i="3"/>
  <c r="N2725" i="3"/>
  <c r="M2726" i="3"/>
  <c r="N2726" i="3"/>
  <c r="M2727" i="3"/>
  <c r="N2727" i="3"/>
  <c r="M2728" i="3"/>
  <c r="N2728" i="3"/>
  <c r="M2729" i="3"/>
  <c r="N2729" i="3"/>
  <c r="M2730" i="3"/>
  <c r="N2730" i="3"/>
  <c r="M2731" i="3"/>
  <c r="N2731" i="3"/>
  <c r="M2732" i="3"/>
  <c r="N2732" i="3"/>
  <c r="M2733" i="3"/>
  <c r="N2733" i="3"/>
  <c r="M2734" i="3"/>
  <c r="N2734" i="3"/>
  <c r="M2735" i="3"/>
  <c r="N2735" i="3"/>
  <c r="M2736" i="3"/>
  <c r="N2736" i="3"/>
  <c r="M2737" i="3"/>
  <c r="N2737" i="3"/>
  <c r="M2738" i="3"/>
  <c r="N2738" i="3"/>
  <c r="M2739" i="3"/>
  <c r="N2739" i="3"/>
  <c r="M2740" i="3"/>
  <c r="N2740" i="3"/>
  <c r="M2741" i="3"/>
  <c r="N2741" i="3"/>
  <c r="M2742" i="3"/>
  <c r="N2742" i="3"/>
  <c r="M2743" i="3"/>
  <c r="N2743" i="3"/>
  <c r="M2744" i="3"/>
  <c r="N2744" i="3"/>
  <c r="M2745" i="3"/>
  <c r="N2745" i="3"/>
  <c r="M2746" i="3"/>
  <c r="N2746" i="3"/>
  <c r="M2747" i="3"/>
  <c r="N2747" i="3"/>
  <c r="M2748" i="3"/>
  <c r="N2748" i="3"/>
  <c r="M2749" i="3"/>
  <c r="N2749" i="3"/>
  <c r="M2750" i="3"/>
  <c r="N2750" i="3"/>
  <c r="M2751" i="3"/>
  <c r="N2751" i="3"/>
  <c r="M2752" i="3"/>
  <c r="N2752" i="3"/>
  <c r="M2753" i="3"/>
  <c r="N2753" i="3"/>
  <c r="M2754" i="3"/>
  <c r="N2754" i="3"/>
  <c r="M2755" i="3"/>
  <c r="N2755" i="3"/>
  <c r="M2756" i="3"/>
  <c r="N2756" i="3"/>
  <c r="M2757" i="3"/>
  <c r="N2757" i="3"/>
  <c r="M2758" i="3"/>
  <c r="N2758" i="3"/>
  <c r="M2759" i="3"/>
  <c r="N2759" i="3"/>
  <c r="M2760" i="3"/>
  <c r="N2760" i="3"/>
  <c r="M2761" i="3"/>
  <c r="N2761" i="3"/>
  <c r="M2762" i="3"/>
  <c r="N2762" i="3"/>
  <c r="M2763" i="3"/>
  <c r="N2763" i="3"/>
  <c r="M2764" i="3"/>
  <c r="N2764" i="3"/>
  <c r="M2765" i="3"/>
  <c r="N2765" i="3"/>
  <c r="M2766" i="3"/>
  <c r="N2766" i="3"/>
  <c r="M2767" i="3"/>
  <c r="N2767" i="3"/>
  <c r="M2768" i="3"/>
  <c r="N2768" i="3"/>
  <c r="M2769" i="3"/>
  <c r="N2769" i="3"/>
  <c r="M2770" i="3"/>
  <c r="N2770" i="3"/>
  <c r="M2771" i="3"/>
  <c r="N2771" i="3"/>
  <c r="M2772" i="3"/>
  <c r="N2772" i="3"/>
  <c r="M2773" i="3"/>
  <c r="N2773" i="3"/>
  <c r="M2774" i="3"/>
  <c r="N2774" i="3"/>
  <c r="M2775" i="3"/>
  <c r="N2775" i="3"/>
  <c r="M2776" i="3"/>
  <c r="N2776" i="3"/>
  <c r="M2777" i="3"/>
  <c r="N2777" i="3"/>
  <c r="M2778" i="3"/>
  <c r="N2778" i="3"/>
  <c r="M2779" i="3"/>
  <c r="N2779" i="3"/>
  <c r="M2780" i="3"/>
  <c r="N2780" i="3"/>
  <c r="M2781" i="3"/>
  <c r="N2781" i="3"/>
  <c r="M2782" i="3"/>
  <c r="N2782" i="3"/>
  <c r="M2783" i="3"/>
  <c r="N2783" i="3"/>
  <c r="M2784" i="3"/>
  <c r="N2784" i="3"/>
  <c r="M2785" i="3"/>
  <c r="N2785" i="3"/>
  <c r="M2786" i="3"/>
  <c r="N2786" i="3"/>
  <c r="M2787" i="3"/>
  <c r="N2787" i="3"/>
  <c r="M2788" i="3"/>
  <c r="N2788" i="3"/>
  <c r="M2789" i="3"/>
  <c r="N2789" i="3"/>
  <c r="M2790" i="3"/>
  <c r="N2790" i="3"/>
  <c r="M2791" i="3"/>
  <c r="N2791" i="3"/>
  <c r="M2792" i="3"/>
  <c r="N2792" i="3"/>
  <c r="M2793" i="3"/>
  <c r="N2793" i="3"/>
  <c r="M2794" i="3"/>
  <c r="N2794" i="3"/>
  <c r="M2795" i="3"/>
  <c r="N2795" i="3"/>
  <c r="M2796" i="3"/>
  <c r="N2796" i="3"/>
  <c r="M2797" i="3"/>
  <c r="N2797" i="3"/>
  <c r="M2798" i="3"/>
  <c r="N2798" i="3"/>
  <c r="M2799" i="3"/>
  <c r="N2799" i="3"/>
  <c r="M2800" i="3"/>
  <c r="N2800" i="3"/>
  <c r="M2801" i="3"/>
  <c r="N2801" i="3"/>
  <c r="M2802" i="3"/>
  <c r="N2802" i="3"/>
  <c r="M2803" i="3"/>
  <c r="N2803" i="3"/>
  <c r="M2804" i="3"/>
  <c r="N2804" i="3"/>
  <c r="M2805" i="3"/>
  <c r="N2805" i="3"/>
  <c r="M2806" i="3"/>
  <c r="N2806" i="3"/>
  <c r="M2807" i="3"/>
  <c r="N2807" i="3"/>
  <c r="M2808" i="3"/>
  <c r="N2808" i="3"/>
  <c r="M2809" i="3"/>
  <c r="N2809" i="3"/>
  <c r="M2810" i="3"/>
  <c r="N2810" i="3"/>
  <c r="M2811" i="3"/>
  <c r="N2811" i="3"/>
  <c r="M2812" i="3"/>
  <c r="N2812" i="3"/>
  <c r="M2813" i="3"/>
  <c r="N2813" i="3"/>
  <c r="M2814" i="3"/>
  <c r="N2814" i="3"/>
  <c r="M2815" i="3"/>
  <c r="N2815" i="3"/>
  <c r="M2816" i="3"/>
  <c r="N2816" i="3"/>
  <c r="M2817" i="3"/>
  <c r="N2817" i="3"/>
  <c r="M2818" i="3"/>
  <c r="N2818" i="3"/>
  <c r="M2819" i="3"/>
  <c r="N2819" i="3"/>
  <c r="M2820" i="3"/>
  <c r="N2820" i="3"/>
  <c r="M2821" i="3"/>
  <c r="N2821" i="3"/>
  <c r="M2822" i="3"/>
  <c r="N2822" i="3"/>
  <c r="M2823" i="3"/>
  <c r="N2823" i="3"/>
  <c r="M2824" i="3"/>
  <c r="N2824" i="3"/>
  <c r="M2825" i="3"/>
  <c r="N2825" i="3"/>
  <c r="M2826" i="3"/>
  <c r="N2826" i="3"/>
  <c r="M2827" i="3"/>
  <c r="N2827" i="3"/>
  <c r="M2828" i="3"/>
  <c r="N2828" i="3"/>
  <c r="M2829" i="3"/>
  <c r="N2829" i="3"/>
  <c r="M2830" i="3"/>
  <c r="N2830" i="3"/>
  <c r="M2831" i="3"/>
  <c r="N2831" i="3"/>
  <c r="M2832" i="3"/>
  <c r="N2832" i="3"/>
  <c r="M2833" i="3"/>
  <c r="N2833" i="3"/>
  <c r="M2834" i="3"/>
  <c r="N2834" i="3"/>
  <c r="M2835" i="3"/>
  <c r="N2835" i="3"/>
  <c r="M2836" i="3"/>
  <c r="N2836" i="3"/>
  <c r="M2837" i="3"/>
  <c r="N2837" i="3"/>
  <c r="M2838" i="3"/>
  <c r="N2838" i="3"/>
  <c r="M2839" i="3"/>
  <c r="N2839" i="3"/>
  <c r="M2840" i="3"/>
  <c r="N2840" i="3"/>
  <c r="M2841" i="3"/>
  <c r="N2841" i="3"/>
  <c r="M2842" i="3"/>
  <c r="N2842" i="3"/>
  <c r="M2843" i="3"/>
  <c r="N2843" i="3"/>
  <c r="M2844" i="3"/>
  <c r="N2844" i="3"/>
  <c r="M2845" i="3"/>
  <c r="N2845" i="3"/>
  <c r="M2846" i="3"/>
  <c r="N2846" i="3"/>
  <c r="M2847" i="3"/>
  <c r="N2847" i="3"/>
  <c r="M2848" i="3"/>
  <c r="N2848" i="3"/>
  <c r="M2849" i="3"/>
  <c r="N2849" i="3"/>
  <c r="M2850" i="3"/>
  <c r="N2850" i="3"/>
  <c r="M2851" i="3"/>
  <c r="N2851" i="3"/>
  <c r="M2852" i="3"/>
  <c r="N2852" i="3"/>
  <c r="M2853" i="3"/>
  <c r="N2853" i="3"/>
  <c r="M2854" i="3"/>
  <c r="N2854" i="3"/>
  <c r="M2855" i="3"/>
  <c r="N2855" i="3"/>
  <c r="M2856" i="3"/>
  <c r="N2856" i="3"/>
  <c r="M2857" i="3"/>
  <c r="N2857" i="3"/>
  <c r="M2858" i="3"/>
  <c r="N2858" i="3"/>
  <c r="M2859" i="3"/>
  <c r="N2859" i="3"/>
  <c r="M2860" i="3"/>
  <c r="N2860" i="3"/>
  <c r="M2861" i="3"/>
  <c r="N2861" i="3"/>
  <c r="M2862" i="3"/>
  <c r="N2862" i="3"/>
  <c r="M2863" i="3"/>
  <c r="N2863" i="3"/>
  <c r="M2864" i="3"/>
  <c r="N2864" i="3"/>
  <c r="M2865" i="3"/>
  <c r="N2865" i="3"/>
  <c r="M2866" i="3"/>
  <c r="N2866" i="3"/>
  <c r="M2867" i="3"/>
  <c r="N2867" i="3"/>
  <c r="M2868" i="3"/>
  <c r="N2868" i="3"/>
  <c r="M2869" i="3"/>
  <c r="N2869" i="3"/>
  <c r="M2870" i="3"/>
  <c r="N2870" i="3"/>
  <c r="M2871" i="3"/>
  <c r="N2871" i="3"/>
  <c r="M2872" i="3"/>
  <c r="N2872" i="3"/>
  <c r="M2873" i="3"/>
  <c r="N2873" i="3"/>
  <c r="M2874" i="3"/>
  <c r="N2874" i="3"/>
  <c r="M2875" i="3"/>
  <c r="N2875" i="3"/>
  <c r="M2876" i="3"/>
  <c r="N2876" i="3"/>
  <c r="M2877" i="3"/>
  <c r="N2877" i="3"/>
  <c r="M2878" i="3"/>
  <c r="N2878" i="3"/>
  <c r="M2879" i="3"/>
  <c r="N2879" i="3"/>
  <c r="M2880" i="3"/>
  <c r="N2880" i="3"/>
  <c r="M2881" i="3"/>
  <c r="N2881" i="3"/>
  <c r="M2882" i="3"/>
  <c r="N2882" i="3"/>
  <c r="M2883" i="3"/>
  <c r="N2883" i="3"/>
  <c r="M2884" i="3"/>
  <c r="N2884" i="3"/>
  <c r="M2885" i="3"/>
  <c r="N2885" i="3"/>
  <c r="M2886" i="3"/>
  <c r="N2886" i="3"/>
  <c r="M2887" i="3"/>
  <c r="N2887" i="3"/>
  <c r="M2888" i="3"/>
  <c r="N2888" i="3"/>
  <c r="M2889" i="3"/>
  <c r="N2889" i="3"/>
  <c r="M2890" i="3"/>
  <c r="N2890" i="3"/>
  <c r="M2891" i="3"/>
  <c r="N2891" i="3"/>
  <c r="M2892" i="3"/>
  <c r="N2892" i="3"/>
  <c r="M2893" i="3"/>
  <c r="N2893" i="3"/>
  <c r="M2894" i="3"/>
  <c r="N2894" i="3"/>
  <c r="M2895" i="3"/>
  <c r="N2895" i="3"/>
  <c r="M2896" i="3"/>
  <c r="N2896" i="3"/>
  <c r="M2897" i="3"/>
  <c r="N2897" i="3"/>
  <c r="M2898" i="3"/>
  <c r="N2898" i="3"/>
  <c r="M2899" i="3"/>
  <c r="N2899" i="3"/>
  <c r="M2900" i="3"/>
  <c r="N2900" i="3"/>
  <c r="M2901" i="3"/>
  <c r="N2901" i="3"/>
  <c r="M2902" i="3"/>
  <c r="N2902" i="3"/>
  <c r="M2903" i="3"/>
  <c r="N2903" i="3"/>
  <c r="M2904" i="3"/>
  <c r="N2904" i="3"/>
  <c r="M2905" i="3"/>
  <c r="N2905" i="3"/>
  <c r="M2906" i="3"/>
  <c r="N2906" i="3"/>
  <c r="M2907" i="3"/>
  <c r="N2907" i="3"/>
  <c r="M2908" i="3"/>
  <c r="N2908" i="3"/>
  <c r="M2909" i="3"/>
  <c r="N2909" i="3"/>
  <c r="M2910" i="3"/>
  <c r="N2910" i="3"/>
  <c r="M2911" i="3"/>
  <c r="N2911" i="3"/>
  <c r="M2912" i="3"/>
  <c r="N2912" i="3"/>
  <c r="M2913" i="3"/>
  <c r="N2913" i="3"/>
  <c r="M2914" i="3"/>
  <c r="N2914" i="3"/>
  <c r="M2915" i="3"/>
  <c r="N2915" i="3"/>
  <c r="M2916" i="3"/>
  <c r="N2916" i="3"/>
  <c r="M2917" i="3"/>
  <c r="N2917" i="3"/>
  <c r="M2918" i="3"/>
  <c r="N2918" i="3"/>
  <c r="M2919" i="3"/>
  <c r="N2919" i="3"/>
  <c r="M2920" i="3"/>
  <c r="N2920" i="3"/>
  <c r="M2921" i="3"/>
  <c r="N2921" i="3"/>
  <c r="M2922" i="3"/>
  <c r="N2922" i="3"/>
  <c r="M2923" i="3"/>
  <c r="N2923" i="3"/>
  <c r="M2924" i="3"/>
  <c r="N2924" i="3"/>
  <c r="M2925" i="3"/>
  <c r="N2925" i="3"/>
  <c r="M2926" i="3"/>
  <c r="N2926" i="3"/>
  <c r="M2927" i="3"/>
  <c r="N2927" i="3"/>
  <c r="M2928" i="3"/>
  <c r="N2928" i="3"/>
  <c r="M2929" i="3"/>
  <c r="N2929" i="3"/>
  <c r="M2930" i="3"/>
  <c r="N2930" i="3"/>
  <c r="M2931" i="3"/>
  <c r="N2931" i="3"/>
  <c r="M2932" i="3"/>
  <c r="N2932" i="3"/>
  <c r="M2933" i="3"/>
  <c r="N2933" i="3"/>
  <c r="M2934" i="3"/>
  <c r="N2934" i="3"/>
  <c r="M2935" i="3"/>
  <c r="N2935" i="3"/>
  <c r="M2936" i="3"/>
  <c r="N2936" i="3"/>
  <c r="M2937" i="3"/>
  <c r="N2937" i="3"/>
  <c r="M2938" i="3"/>
  <c r="N2938" i="3"/>
  <c r="M2939" i="3"/>
  <c r="N2939" i="3"/>
  <c r="M2940" i="3"/>
  <c r="N2940" i="3"/>
  <c r="M2941" i="3"/>
  <c r="N2941" i="3"/>
  <c r="M2942" i="3"/>
  <c r="N2942" i="3"/>
  <c r="M2943" i="3"/>
  <c r="N2943" i="3"/>
  <c r="M2944" i="3"/>
  <c r="N2944" i="3"/>
  <c r="M2945" i="3"/>
  <c r="N2945" i="3"/>
  <c r="M2946" i="3"/>
  <c r="N2946" i="3"/>
  <c r="M2947" i="3"/>
  <c r="N2947" i="3"/>
  <c r="M2948" i="3"/>
  <c r="N2948" i="3"/>
  <c r="M2949" i="3"/>
  <c r="N2949" i="3"/>
  <c r="M2950" i="3"/>
  <c r="N2950" i="3"/>
  <c r="M2951" i="3"/>
  <c r="N2951" i="3"/>
  <c r="M2952" i="3"/>
  <c r="N2952" i="3"/>
  <c r="M2953" i="3"/>
  <c r="N2953" i="3"/>
  <c r="M2954" i="3"/>
  <c r="N2954" i="3"/>
  <c r="M2955" i="3"/>
  <c r="N2955" i="3"/>
  <c r="M2956" i="3"/>
  <c r="N2956" i="3"/>
  <c r="M2957" i="3"/>
  <c r="N2957" i="3"/>
  <c r="M2958" i="3"/>
  <c r="N2958" i="3"/>
  <c r="M2959" i="3"/>
  <c r="N2959" i="3"/>
  <c r="M2960" i="3"/>
  <c r="N2960" i="3"/>
  <c r="M2961" i="3"/>
  <c r="N2961" i="3"/>
  <c r="M2962" i="3"/>
  <c r="N2962" i="3"/>
  <c r="M2963" i="3"/>
  <c r="N2963" i="3"/>
  <c r="M2964" i="3"/>
  <c r="N2964" i="3"/>
  <c r="M2965" i="3"/>
  <c r="N2965" i="3"/>
  <c r="M2966" i="3"/>
  <c r="N2966" i="3"/>
  <c r="M2967" i="3"/>
  <c r="N2967" i="3"/>
  <c r="M2968" i="3"/>
  <c r="N2968" i="3"/>
  <c r="M2969" i="3"/>
  <c r="N2969" i="3"/>
  <c r="M2970" i="3"/>
  <c r="N2970" i="3"/>
  <c r="M2971" i="3"/>
  <c r="N2971" i="3"/>
  <c r="M2972" i="3"/>
  <c r="N2972" i="3"/>
  <c r="M2973" i="3"/>
  <c r="N2973" i="3"/>
  <c r="M2974" i="3"/>
  <c r="N2974" i="3"/>
  <c r="M2975" i="3"/>
  <c r="N2975" i="3"/>
  <c r="M2976" i="3"/>
  <c r="N2976" i="3"/>
  <c r="M2977" i="3"/>
  <c r="N2977" i="3"/>
  <c r="M2978" i="3"/>
  <c r="N2978" i="3"/>
  <c r="M2979" i="3"/>
  <c r="N2979" i="3"/>
  <c r="M2980" i="3"/>
  <c r="N2980" i="3"/>
  <c r="M2981" i="3"/>
  <c r="N2981" i="3"/>
  <c r="M2982" i="3"/>
  <c r="N2982" i="3"/>
  <c r="M2983" i="3"/>
  <c r="N2983" i="3"/>
  <c r="M2984" i="3"/>
  <c r="N2984" i="3"/>
  <c r="M2985" i="3"/>
  <c r="N2985" i="3"/>
  <c r="M2986" i="3"/>
  <c r="N2986" i="3"/>
  <c r="M2987" i="3"/>
  <c r="N2987" i="3"/>
  <c r="M2988" i="3"/>
  <c r="N2988" i="3"/>
  <c r="M2989" i="3"/>
  <c r="N2989" i="3"/>
  <c r="M2990" i="3"/>
  <c r="N2990" i="3"/>
  <c r="M2991" i="3"/>
  <c r="N2991" i="3"/>
  <c r="M2992" i="3"/>
  <c r="N2992" i="3"/>
  <c r="M2993" i="3"/>
  <c r="N2993" i="3"/>
  <c r="M2994" i="3"/>
  <c r="N2994" i="3"/>
  <c r="M2995" i="3"/>
  <c r="N2995" i="3"/>
  <c r="M2996" i="3"/>
  <c r="N2996" i="3"/>
  <c r="M2997" i="3"/>
  <c r="N2997" i="3"/>
  <c r="M2998" i="3"/>
  <c r="N2998" i="3"/>
  <c r="M2999" i="3"/>
  <c r="N2999" i="3"/>
  <c r="M3000" i="3"/>
  <c r="N3000" i="3"/>
  <c r="M3001" i="3"/>
  <c r="N3001" i="3"/>
  <c r="M3002" i="3"/>
  <c r="N3002" i="3"/>
  <c r="M3003" i="3"/>
  <c r="N3003" i="3"/>
  <c r="M3004" i="3"/>
  <c r="N3004" i="3"/>
  <c r="M3005" i="3"/>
  <c r="N3005" i="3"/>
  <c r="M3006" i="3"/>
  <c r="N3006" i="3"/>
  <c r="M3007" i="3"/>
  <c r="N3007" i="3"/>
  <c r="M3008" i="3"/>
  <c r="N3008" i="3"/>
  <c r="M3009" i="3"/>
  <c r="N3009" i="3"/>
  <c r="M3010" i="3"/>
  <c r="N3010" i="3"/>
  <c r="M3011" i="3"/>
  <c r="N3011" i="3"/>
  <c r="M3012" i="3"/>
  <c r="N3012" i="3"/>
  <c r="M3013" i="3"/>
  <c r="N3013" i="3"/>
  <c r="M3014" i="3"/>
  <c r="N3014" i="3"/>
  <c r="M3015" i="3"/>
  <c r="N3015" i="3"/>
  <c r="M3016" i="3"/>
  <c r="N3016" i="3"/>
  <c r="M3017" i="3"/>
  <c r="N3017" i="3"/>
  <c r="M3018" i="3"/>
  <c r="N3018" i="3"/>
  <c r="M3019" i="3"/>
  <c r="N3019" i="3"/>
  <c r="M3020" i="3"/>
  <c r="N3020" i="3"/>
  <c r="M3021" i="3"/>
  <c r="N3021" i="3"/>
  <c r="M3022" i="3"/>
  <c r="N3022" i="3"/>
  <c r="M3023" i="3"/>
  <c r="N3023" i="3"/>
  <c r="M3024" i="3"/>
  <c r="N3024" i="3"/>
  <c r="M3025" i="3"/>
  <c r="N3025" i="3"/>
  <c r="M3026" i="3"/>
  <c r="N3026" i="3"/>
  <c r="M3027" i="3"/>
  <c r="N3027" i="3"/>
  <c r="M3028" i="3"/>
  <c r="N3028" i="3"/>
  <c r="M3029" i="3"/>
  <c r="N3029" i="3"/>
  <c r="M3030" i="3"/>
  <c r="N3030" i="3"/>
  <c r="M3031" i="3"/>
  <c r="N3031" i="3"/>
  <c r="M3032" i="3"/>
  <c r="N3032" i="3"/>
  <c r="M3033" i="3"/>
  <c r="N3033" i="3"/>
  <c r="M3034" i="3"/>
  <c r="N3034" i="3"/>
  <c r="M3035" i="3"/>
  <c r="N3035" i="3"/>
  <c r="M3036" i="3"/>
  <c r="N3036" i="3"/>
  <c r="M3037" i="3"/>
  <c r="N3037" i="3"/>
  <c r="M3038" i="3"/>
  <c r="N3038" i="3"/>
  <c r="M3039" i="3"/>
  <c r="N3039" i="3"/>
  <c r="M3040" i="3"/>
  <c r="N3040" i="3"/>
  <c r="M3041" i="3"/>
  <c r="N3041" i="3"/>
  <c r="M3042" i="3"/>
  <c r="N3042" i="3"/>
  <c r="M3043" i="3"/>
  <c r="N3043" i="3"/>
  <c r="M3044" i="3"/>
  <c r="N3044" i="3"/>
  <c r="M3045" i="3"/>
  <c r="N3045" i="3"/>
  <c r="M3046" i="3"/>
  <c r="N3046" i="3"/>
  <c r="M3047" i="3"/>
  <c r="N3047" i="3"/>
  <c r="M3048" i="3"/>
  <c r="N3048" i="3"/>
  <c r="M3049" i="3"/>
  <c r="N3049" i="3"/>
  <c r="M3050" i="3"/>
  <c r="N3050" i="3"/>
  <c r="M3051" i="3"/>
  <c r="N3051" i="3"/>
  <c r="M3052" i="3"/>
  <c r="N3052" i="3"/>
  <c r="M3053" i="3"/>
  <c r="N3053" i="3"/>
  <c r="M3054" i="3"/>
  <c r="N3054" i="3"/>
  <c r="M3055" i="3"/>
  <c r="N3055" i="3"/>
  <c r="M3056" i="3"/>
  <c r="N3056" i="3"/>
  <c r="M3057" i="3"/>
  <c r="N3057" i="3"/>
  <c r="M3058" i="3"/>
  <c r="N3058" i="3"/>
  <c r="M3059" i="3"/>
  <c r="N3059" i="3"/>
  <c r="M3060" i="3"/>
  <c r="N3060" i="3"/>
  <c r="M3061" i="3"/>
  <c r="N3061" i="3"/>
  <c r="M3062" i="3"/>
  <c r="N3062" i="3"/>
  <c r="M3063" i="3"/>
  <c r="N3063" i="3"/>
  <c r="M3064" i="3"/>
  <c r="N3064" i="3"/>
  <c r="M3065" i="3"/>
  <c r="N3065" i="3"/>
  <c r="M3066" i="3"/>
  <c r="N3066" i="3"/>
  <c r="M3067" i="3"/>
  <c r="N3067" i="3"/>
  <c r="M3068" i="3"/>
  <c r="N3068" i="3"/>
  <c r="M3069" i="3"/>
  <c r="N3069" i="3"/>
  <c r="M3070" i="3"/>
  <c r="N3070" i="3"/>
  <c r="M3071" i="3"/>
  <c r="N3071" i="3"/>
  <c r="M3072" i="3"/>
  <c r="N3072" i="3"/>
  <c r="M3073" i="3"/>
  <c r="N3073" i="3"/>
  <c r="M3074" i="3"/>
  <c r="N3074" i="3"/>
  <c r="M3075" i="3"/>
  <c r="N3075" i="3"/>
  <c r="M3076" i="3"/>
  <c r="N3076" i="3"/>
  <c r="M3077" i="3"/>
  <c r="N3077" i="3"/>
  <c r="M3078" i="3"/>
  <c r="N3078" i="3"/>
  <c r="M3079" i="3"/>
  <c r="N3079" i="3"/>
  <c r="M3080" i="3"/>
  <c r="N3080" i="3"/>
  <c r="M3081" i="3"/>
  <c r="N3081" i="3"/>
  <c r="M3082" i="3"/>
  <c r="N3082" i="3"/>
  <c r="M3083" i="3"/>
  <c r="N3083" i="3"/>
  <c r="M3084" i="3"/>
  <c r="N3084" i="3"/>
  <c r="M3085" i="3"/>
  <c r="N3085" i="3"/>
  <c r="M3086" i="3"/>
  <c r="N3086" i="3"/>
  <c r="M3087" i="3"/>
  <c r="N3087" i="3"/>
  <c r="M3088" i="3"/>
  <c r="N3088" i="3"/>
  <c r="M3089" i="3"/>
  <c r="N3089" i="3"/>
  <c r="M3090" i="3"/>
  <c r="N3090" i="3"/>
  <c r="M3091" i="3"/>
  <c r="N3091" i="3"/>
  <c r="M3092" i="3"/>
  <c r="N3092" i="3"/>
  <c r="M3093" i="3"/>
  <c r="N3093" i="3"/>
  <c r="M3094" i="3"/>
  <c r="N3094" i="3"/>
  <c r="M3095" i="3"/>
  <c r="N3095" i="3"/>
  <c r="M3096" i="3"/>
  <c r="N3096" i="3"/>
  <c r="M3097" i="3"/>
  <c r="N3097" i="3"/>
  <c r="M3098" i="3"/>
  <c r="N3098" i="3"/>
  <c r="M3099" i="3"/>
  <c r="N3099" i="3"/>
  <c r="M3100" i="3"/>
  <c r="N3100" i="3"/>
  <c r="M3101" i="3"/>
  <c r="N3101" i="3"/>
  <c r="M3102" i="3"/>
  <c r="N3102" i="3"/>
  <c r="M3103" i="3"/>
  <c r="N3103" i="3"/>
  <c r="M3104" i="3"/>
  <c r="N3104" i="3"/>
  <c r="M3105" i="3"/>
  <c r="N3105" i="3"/>
  <c r="M3106" i="3"/>
  <c r="N3106" i="3"/>
  <c r="M3107" i="3"/>
  <c r="N3107" i="3"/>
  <c r="M3108" i="3"/>
  <c r="N3108" i="3"/>
  <c r="M3109" i="3"/>
  <c r="N3109" i="3"/>
  <c r="M3110" i="3"/>
  <c r="N3110" i="3"/>
  <c r="M3111" i="3"/>
  <c r="N3111" i="3"/>
  <c r="M3112" i="3"/>
  <c r="N3112" i="3"/>
  <c r="M3113" i="3"/>
  <c r="N3113" i="3"/>
  <c r="M3114" i="3"/>
  <c r="N3114" i="3"/>
  <c r="M3115" i="3"/>
  <c r="N3115" i="3"/>
  <c r="M3116" i="3"/>
  <c r="N3116" i="3"/>
  <c r="M3117" i="3"/>
  <c r="N3117" i="3"/>
  <c r="M3118" i="3"/>
  <c r="N3118" i="3"/>
  <c r="M3119" i="3"/>
  <c r="N3119" i="3"/>
  <c r="M3120" i="3"/>
  <c r="N3120" i="3"/>
  <c r="M3121" i="3"/>
  <c r="N3121" i="3"/>
  <c r="M3122" i="3"/>
  <c r="N3122" i="3"/>
  <c r="M3123" i="3"/>
  <c r="N3123" i="3"/>
  <c r="M3124" i="3"/>
  <c r="N3124" i="3"/>
  <c r="M3125" i="3"/>
  <c r="N3125" i="3"/>
  <c r="M3126" i="3"/>
  <c r="N3126" i="3"/>
  <c r="M3127" i="3"/>
  <c r="N3127" i="3"/>
  <c r="M3128" i="3"/>
  <c r="N3128" i="3"/>
  <c r="M3129" i="3"/>
  <c r="N3129" i="3"/>
  <c r="M3130" i="3"/>
  <c r="N3130" i="3"/>
  <c r="M3131" i="3"/>
  <c r="N3131" i="3"/>
  <c r="M3132" i="3"/>
  <c r="N3132" i="3"/>
  <c r="M3133" i="3"/>
  <c r="N3133" i="3"/>
  <c r="M3134" i="3"/>
  <c r="N3134" i="3"/>
  <c r="M3135" i="3"/>
  <c r="N3135" i="3"/>
  <c r="M3136" i="3"/>
  <c r="N3136" i="3"/>
  <c r="M3137" i="3"/>
  <c r="N3137" i="3"/>
  <c r="M3138" i="3"/>
  <c r="N3138" i="3"/>
  <c r="M3139" i="3"/>
  <c r="N3139" i="3"/>
  <c r="M3140" i="3"/>
  <c r="N3140" i="3"/>
  <c r="M3141" i="3"/>
  <c r="N3141" i="3"/>
  <c r="M3142" i="3"/>
  <c r="N3142" i="3"/>
  <c r="M3143" i="3"/>
  <c r="N3143" i="3"/>
  <c r="M3144" i="3"/>
  <c r="N3144" i="3"/>
  <c r="M3145" i="3"/>
  <c r="N3145" i="3"/>
  <c r="M3146" i="3"/>
  <c r="N3146" i="3"/>
  <c r="M3147" i="3"/>
  <c r="N3147" i="3"/>
  <c r="M3148" i="3"/>
  <c r="N3148" i="3"/>
  <c r="M3149" i="3"/>
  <c r="N3149" i="3"/>
  <c r="M3150" i="3"/>
  <c r="N3150" i="3"/>
  <c r="M3151" i="3"/>
  <c r="N3151" i="3"/>
  <c r="M3152" i="3"/>
  <c r="N3152" i="3"/>
  <c r="M3153" i="3"/>
  <c r="N3153" i="3"/>
  <c r="M3154" i="3"/>
  <c r="N3154" i="3"/>
  <c r="M3155" i="3"/>
  <c r="N3155" i="3"/>
  <c r="M3156" i="3"/>
  <c r="N3156" i="3"/>
  <c r="M3157" i="3"/>
  <c r="N3157" i="3"/>
  <c r="M3158" i="3"/>
  <c r="N3158" i="3"/>
  <c r="M3159" i="3"/>
  <c r="N3159" i="3"/>
  <c r="M3160" i="3"/>
  <c r="N3160" i="3"/>
  <c r="M3161" i="3"/>
  <c r="N3161" i="3"/>
  <c r="M3162" i="3"/>
  <c r="N3162" i="3"/>
  <c r="M3163" i="3"/>
  <c r="N3163" i="3"/>
  <c r="M3164" i="3"/>
  <c r="N3164" i="3"/>
  <c r="M3165" i="3"/>
  <c r="N3165" i="3"/>
  <c r="M3166" i="3"/>
  <c r="N3166" i="3"/>
  <c r="M3167" i="3"/>
  <c r="N3167" i="3"/>
  <c r="M3168" i="3"/>
  <c r="N3168" i="3"/>
  <c r="M3169" i="3"/>
  <c r="N3169" i="3"/>
  <c r="M3170" i="3"/>
  <c r="N3170" i="3"/>
  <c r="M3171" i="3"/>
  <c r="N3171" i="3"/>
  <c r="M3172" i="3"/>
  <c r="N3172" i="3"/>
  <c r="M3173" i="3"/>
  <c r="N3173" i="3"/>
  <c r="M3174" i="3"/>
  <c r="N3174" i="3"/>
  <c r="M3175" i="3"/>
  <c r="N3175" i="3"/>
  <c r="M3176" i="3"/>
  <c r="N3176" i="3"/>
  <c r="M3177" i="3"/>
  <c r="N3177" i="3"/>
  <c r="M3178" i="3"/>
  <c r="N3178" i="3"/>
  <c r="M3179" i="3"/>
  <c r="N3179" i="3"/>
  <c r="M3180" i="3"/>
  <c r="N3180" i="3"/>
  <c r="M3181" i="3"/>
  <c r="N3181" i="3"/>
  <c r="M3182" i="3"/>
  <c r="N3182" i="3"/>
  <c r="M3183" i="3"/>
  <c r="N3183" i="3"/>
  <c r="M3184" i="3"/>
  <c r="N3184" i="3"/>
  <c r="M3185" i="3"/>
  <c r="N3185" i="3"/>
  <c r="M3186" i="3"/>
  <c r="N3186" i="3"/>
  <c r="M3187" i="3"/>
  <c r="N3187" i="3"/>
  <c r="M3188" i="3"/>
  <c r="N3188" i="3"/>
  <c r="M3189" i="3"/>
  <c r="N3189" i="3"/>
  <c r="M3190" i="3"/>
  <c r="N3190" i="3"/>
  <c r="M3191" i="3"/>
  <c r="N3191" i="3"/>
  <c r="M3192" i="3"/>
  <c r="N3192" i="3"/>
  <c r="M3193" i="3"/>
  <c r="N3193" i="3"/>
  <c r="M3194" i="3"/>
  <c r="N3194" i="3"/>
  <c r="M3195" i="3"/>
  <c r="N3195" i="3"/>
  <c r="M3196" i="3"/>
  <c r="N3196" i="3"/>
  <c r="M3197" i="3"/>
  <c r="N3197" i="3"/>
  <c r="M3198" i="3"/>
  <c r="N3198" i="3"/>
  <c r="M3199" i="3"/>
  <c r="N3199" i="3"/>
  <c r="M3200" i="3"/>
  <c r="N3200" i="3"/>
  <c r="M3201" i="3"/>
  <c r="N3201" i="3"/>
  <c r="M3202" i="3"/>
  <c r="N3202" i="3"/>
  <c r="M3203" i="3"/>
  <c r="N3203" i="3"/>
  <c r="M3204" i="3"/>
  <c r="N3204" i="3"/>
  <c r="M3205" i="3"/>
  <c r="N3205" i="3"/>
  <c r="M3206" i="3"/>
  <c r="N3206" i="3"/>
  <c r="M3207" i="3"/>
  <c r="N3207" i="3"/>
  <c r="M3208" i="3"/>
  <c r="N3208" i="3"/>
  <c r="M3209" i="3"/>
  <c r="N3209" i="3"/>
  <c r="M3210" i="3"/>
  <c r="N3210" i="3"/>
  <c r="M3211" i="3"/>
  <c r="N3211" i="3"/>
  <c r="M3212" i="3"/>
  <c r="N3212" i="3"/>
  <c r="M3213" i="3"/>
  <c r="N3213" i="3"/>
  <c r="M3214" i="3"/>
  <c r="N3214" i="3"/>
  <c r="M3215" i="3"/>
  <c r="N3215" i="3"/>
  <c r="M3216" i="3"/>
  <c r="N3216" i="3"/>
  <c r="M3217" i="3"/>
  <c r="N3217" i="3"/>
  <c r="M3218" i="3"/>
  <c r="N3218" i="3"/>
  <c r="M3219" i="3"/>
  <c r="N3219" i="3"/>
  <c r="M3220" i="3"/>
  <c r="N3220" i="3"/>
  <c r="M3221" i="3"/>
  <c r="N3221" i="3"/>
  <c r="M3222" i="3"/>
  <c r="N3222" i="3"/>
  <c r="M3223" i="3"/>
  <c r="N3223" i="3"/>
  <c r="M3224" i="3"/>
  <c r="N3224" i="3"/>
  <c r="M3225" i="3"/>
  <c r="N3225" i="3"/>
  <c r="M3226" i="3"/>
  <c r="N3226" i="3"/>
  <c r="M3227" i="3"/>
  <c r="N3227" i="3"/>
  <c r="M3228" i="3"/>
  <c r="N3228" i="3"/>
  <c r="M3229" i="3"/>
  <c r="N3229" i="3"/>
  <c r="M3230" i="3"/>
  <c r="N3230" i="3"/>
  <c r="M3231" i="3"/>
  <c r="N3231" i="3"/>
  <c r="M3232" i="3"/>
  <c r="N3232" i="3"/>
  <c r="M3233" i="3"/>
  <c r="N3233" i="3"/>
  <c r="M3234" i="3"/>
  <c r="N3234" i="3"/>
  <c r="M3235" i="3"/>
  <c r="N3235" i="3"/>
  <c r="M3236" i="3"/>
  <c r="N3236" i="3"/>
  <c r="M3237" i="3"/>
  <c r="N3237" i="3"/>
  <c r="M3238" i="3"/>
  <c r="N3238" i="3"/>
  <c r="M3239" i="3"/>
  <c r="N3239" i="3"/>
  <c r="M3240" i="3"/>
  <c r="N3240" i="3"/>
  <c r="M3241" i="3"/>
  <c r="N3241" i="3"/>
  <c r="M3242" i="3"/>
  <c r="N3242" i="3"/>
  <c r="M3243" i="3"/>
  <c r="N3243" i="3"/>
  <c r="M3244" i="3"/>
  <c r="N3244" i="3"/>
  <c r="M3245" i="3"/>
  <c r="N3245" i="3"/>
  <c r="M3246" i="3"/>
  <c r="N3246" i="3"/>
  <c r="M3247" i="3"/>
  <c r="N3247" i="3"/>
  <c r="M3248" i="3"/>
  <c r="N3248" i="3"/>
  <c r="M3249" i="3"/>
  <c r="N3249" i="3"/>
  <c r="M3250" i="3"/>
  <c r="N3250" i="3"/>
  <c r="M3251" i="3"/>
  <c r="N3251" i="3"/>
  <c r="M3252" i="3"/>
  <c r="N3252" i="3"/>
  <c r="M3253" i="3"/>
  <c r="N3253" i="3"/>
  <c r="M3254" i="3"/>
  <c r="N3254" i="3"/>
  <c r="M3255" i="3"/>
  <c r="N3255" i="3"/>
  <c r="M3256" i="3"/>
  <c r="N3256" i="3"/>
  <c r="M3257" i="3"/>
  <c r="N3257" i="3"/>
  <c r="M3258" i="3"/>
  <c r="N3258" i="3"/>
  <c r="M3259" i="3"/>
  <c r="N3259" i="3"/>
  <c r="M3260" i="3"/>
  <c r="N3260" i="3"/>
  <c r="M3261" i="3"/>
  <c r="N3261" i="3"/>
  <c r="M3262" i="3"/>
  <c r="N3262" i="3"/>
  <c r="M3263" i="3"/>
  <c r="N3263" i="3"/>
  <c r="M3264" i="3"/>
  <c r="N3264" i="3"/>
  <c r="M3265" i="3"/>
  <c r="N3265" i="3"/>
  <c r="M3266" i="3"/>
  <c r="N3266" i="3"/>
  <c r="M3267" i="3"/>
  <c r="N3267" i="3"/>
  <c r="M3268" i="3"/>
  <c r="N3268" i="3"/>
  <c r="M3269" i="3"/>
  <c r="N3269" i="3"/>
  <c r="M3270" i="3"/>
  <c r="N3270" i="3"/>
  <c r="M3271" i="3"/>
  <c r="N3271" i="3"/>
  <c r="M3272" i="3"/>
  <c r="N3272" i="3"/>
  <c r="M3273" i="3"/>
  <c r="N3273" i="3"/>
  <c r="M3274" i="3"/>
  <c r="N3274" i="3"/>
  <c r="M3275" i="3"/>
  <c r="N3275" i="3"/>
  <c r="M3276" i="3"/>
  <c r="N3276" i="3"/>
  <c r="M3277" i="3"/>
  <c r="N3277" i="3"/>
  <c r="M3278" i="3"/>
  <c r="N3278" i="3"/>
  <c r="M3279" i="3"/>
  <c r="N3279" i="3"/>
  <c r="M3280" i="3"/>
  <c r="N3280" i="3"/>
  <c r="M3281" i="3"/>
  <c r="N3281" i="3"/>
  <c r="M3282" i="3"/>
  <c r="N3282" i="3"/>
  <c r="M3283" i="3"/>
  <c r="N3283" i="3"/>
  <c r="M3284" i="3"/>
  <c r="N3284" i="3"/>
  <c r="M3285" i="3"/>
  <c r="N3285" i="3"/>
  <c r="M3286" i="3"/>
  <c r="N3286" i="3"/>
  <c r="M3287" i="3"/>
  <c r="N3287" i="3"/>
  <c r="M3288" i="3"/>
  <c r="N3288" i="3"/>
  <c r="M3289" i="3"/>
  <c r="N3289" i="3"/>
  <c r="M3290" i="3"/>
  <c r="N3290" i="3"/>
  <c r="M3291" i="3"/>
  <c r="N3291" i="3"/>
  <c r="M3292" i="3"/>
  <c r="N3292" i="3"/>
  <c r="M3293" i="3"/>
  <c r="N3293" i="3"/>
  <c r="M3294" i="3"/>
  <c r="N3294" i="3"/>
  <c r="M3295" i="3"/>
  <c r="N3295" i="3"/>
  <c r="M3296" i="3"/>
  <c r="N3296" i="3"/>
  <c r="M3297" i="3"/>
  <c r="N3297" i="3"/>
  <c r="M3298" i="3"/>
  <c r="N3298" i="3"/>
  <c r="M3299" i="3"/>
  <c r="N3299" i="3"/>
  <c r="M3300" i="3"/>
  <c r="N3300" i="3"/>
  <c r="M3301" i="3"/>
  <c r="N3301" i="3"/>
  <c r="M3302" i="3"/>
  <c r="N3302" i="3"/>
  <c r="M3303" i="3"/>
  <c r="N3303" i="3"/>
  <c r="M3304" i="3"/>
  <c r="N3304" i="3"/>
  <c r="M3305" i="3"/>
  <c r="N3305" i="3"/>
  <c r="M3306" i="3"/>
  <c r="N3306" i="3"/>
  <c r="M3307" i="3"/>
  <c r="N3307" i="3"/>
  <c r="M3308" i="3"/>
  <c r="N3308" i="3"/>
  <c r="M3309" i="3"/>
  <c r="N3309" i="3"/>
  <c r="M3310" i="3"/>
  <c r="N3310" i="3"/>
  <c r="M3311" i="3"/>
  <c r="N3311" i="3"/>
  <c r="M3312" i="3"/>
  <c r="N3312" i="3"/>
  <c r="M3313" i="3"/>
  <c r="N3313" i="3"/>
  <c r="M3314" i="3"/>
  <c r="N3314" i="3"/>
  <c r="M3315" i="3"/>
  <c r="N3315" i="3"/>
  <c r="M3316" i="3"/>
  <c r="N3316" i="3"/>
  <c r="M3317" i="3"/>
  <c r="N3317" i="3"/>
  <c r="M3318" i="3"/>
  <c r="N3318" i="3"/>
  <c r="M3319" i="3"/>
  <c r="N3319" i="3"/>
  <c r="M3320" i="3"/>
  <c r="N3320" i="3"/>
  <c r="M3321" i="3"/>
  <c r="N3321" i="3"/>
  <c r="M3322" i="3"/>
  <c r="N3322" i="3"/>
  <c r="M3323" i="3"/>
  <c r="N3323" i="3"/>
  <c r="M3324" i="3"/>
  <c r="N3324" i="3"/>
  <c r="M3325" i="3"/>
  <c r="N3325" i="3"/>
  <c r="M3326" i="3"/>
  <c r="N3326" i="3"/>
  <c r="M3327" i="3"/>
  <c r="N3327" i="3"/>
  <c r="M3328" i="3"/>
  <c r="N3328" i="3"/>
  <c r="M3329" i="3"/>
  <c r="N3329" i="3"/>
  <c r="M3330" i="3"/>
  <c r="N3330" i="3"/>
  <c r="M3331" i="3"/>
  <c r="N3331" i="3"/>
  <c r="M3332" i="3"/>
  <c r="N3332" i="3"/>
  <c r="M3333" i="3"/>
  <c r="N3333" i="3"/>
  <c r="M3334" i="3"/>
  <c r="N3334" i="3"/>
  <c r="M3335" i="3"/>
  <c r="N3335" i="3"/>
  <c r="M3336" i="3"/>
  <c r="N3336" i="3"/>
  <c r="M3337" i="3"/>
  <c r="N3337" i="3"/>
  <c r="M3338" i="3"/>
  <c r="N3338" i="3"/>
  <c r="M3339" i="3"/>
  <c r="N3339" i="3"/>
  <c r="M3340" i="3"/>
  <c r="N3340" i="3"/>
  <c r="M3341" i="3"/>
  <c r="N3341" i="3"/>
  <c r="M3342" i="3"/>
  <c r="N3342" i="3"/>
  <c r="M3343" i="3"/>
  <c r="N3343" i="3"/>
  <c r="M3344" i="3"/>
  <c r="N3344" i="3"/>
  <c r="M3345" i="3"/>
  <c r="N3345" i="3"/>
  <c r="M3346" i="3"/>
  <c r="N3346" i="3"/>
  <c r="M3347" i="3"/>
  <c r="N3347" i="3"/>
  <c r="M3348" i="3"/>
  <c r="N3348" i="3"/>
  <c r="M3349" i="3"/>
  <c r="N3349" i="3"/>
  <c r="M3350" i="3"/>
  <c r="N3350" i="3"/>
  <c r="M3351" i="3"/>
  <c r="N3351" i="3"/>
  <c r="M3352" i="3"/>
  <c r="N3352" i="3"/>
  <c r="M3353" i="3"/>
  <c r="N3353" i="3"/>
  <c r="M3354" i="3"/>
  <c r="N3354" i="3"/>
  <c r="M3355" i="3"/>
  <c r="N3355" i="3"/>
  <c r="M3356" i="3"/>
  <c r="N3356" i="3"/>
  <c r="M3357" i="3"/>
  <c r="N3357" i="3"/>
  <c r="M3358" i="3"/>
  <c r="N3358" i="3"/>
  <c r="M3359" i="3"/>
  <c r="N3359" i="3"/>
  <c r="M3360" i="3"/>
  <c r="N3360" i="3"/>
  <c r="M3361" i="3"/>
  <c r="N3361" i="3"/>
  <c r="M3362" i="3"/>
  <c r="N3362" i="3"/>
  <c r="M3363" i="3"/>
  <c r="N3363" i="3"/>
  <c r="M3364" i="3"/>
  <c r="N3364" i="3"/>
  <c r="M3365" i="3"/>
  <c r="N3365" i="3"/>
  <c r="M3366" i="3"/>
  <c r="N3366" i="3"/>
  <c r="M3367" i="3"/>
  <c r="N3367" i="3"/>
  <c r="M3368" i="3"/>
  <c r="N3368" i="3"/>
  <c r="M3369" i="3"/>
  <c r="N3369" i="3"/>
  <c r="M3370" i="3"/>
  <c r="N3370" i="3"/>
  <c r="M3371" i="3"/>
  <c r="N3371" i="3"/>
  <c r="M3372" i="3"/>
  <c r="N3372" i="3"/>
  <c r="M3373" i="3"/>
  <c r="N3373" i="3"/>
  <c r="M3374" i="3"/>
  <c r="N3374" i="3"/>
  <c r="M3375" i="3"/>
  <c r="N3375" i="3"/>
  <c r="M3376" i="3"/>
  <c r="N3376" i="3"/>
  <c r="M3377" i="3"/>
  <c r="N3377" i="3"/>
  <c r="M3378" i="3"/>
  <c r="N3378" i="3"/>
  <c r="M3379" i="3"/>
  <c r="N3379" i="3"/>
  <c r="M3380" i="3"/>
  <c r="N3380" i="3"/>
  <c r="M3381" i="3"/>
  <c r="N3381" i="3"/>
  <c r="M3382" i="3"/>
  <c r="N3382" i="3"/>
  <c r="M3383" i="3"/>
  <c r="N3383" i="3"/>
  <c r="M3384" i="3"/>
  <c r="N3384" i="3"/>
  <c r="M3385" i="3"/>
  <c r="N3385" i="3"/>
  <c r="M3386" i="3"/>
  <c r="N3386" i="3"/>
  <c r="M3387" i="3"/>
  <c r="N3387" i="3"/>
  <c r="M3388" i="3"/>
  <c r="N3388" i="3"/>
  <c r="M3389" i="3"/>
  <c r="N3389" i="3"/>
  <c r="M3390" i="3"/>
  <c r="N3390" i="3"/>
  <c r="M3391" i="3"/>
  <c r="N3391" i="3"/>
  <c r="M3392" i="3"/>
  <c r="N3392" i="3"/>
  <c r="M3393" i="3"/>
  <c r="N3393" i="3"/>
  <c r="M3394" i="3"/>
  <c r="N3394" i="3"/>
  <c r="M3395" i="3"/>
  <c r="N3395" i="3"/>
  <c r="M3396" i="3"/>
  <c r="N3396" i="3"/>
  <c r="M3397" i="3"/>
  <c r="N3397" i="3"/>
  <c r="M3398" i="3"/>
  <c r="N3398" i="3"/>
  <c r="M3399" i="3"/>
  <c r="N3399" i="3"/>
  <c r="M3400" i="3"/>
  <c r="N3400" i="3"/>
  <c r="M3401" i="3"/>
  <c r="N3401" i="3"/>
  <c r="M3402" i="3"/>
  <c r="N3402" i="3"/>
  <c r="M3403" i="3"/>
  <c r="N3403" i="3"/>
  <c r="M3404" i="3"/>
  <c r="N3404" i="3"/>
  <c r="M3405" i="3"/>
  <c r="N3405" i="3"/>
  <c r="M3406" i="3"/>
  <c r="N3406" i="3"/>
  <c r="M3407" i="3"/>
  <c r="N3407" i="3"/>
  <c r="M3408" i="3"/>
  <c r="N3408" i="3"/>
  <c r="M3409" i="3"/>
  <c r="N3409" i="3"/>
  <c r="M3410" i="3"/>
  <c r="N3410" i="3"/>
  <c r="M3411" i="3"/>
  <c r="N3411" i="3"/>
  <c r="M3412" i="3"/>
  <c r="N3412" i="3"/>
  <c r="M3413" i="3"/>
  <c r="N3413" i="3"/>
  <c r="M3414" i="3"/>
  <c r="N3414" i="3"/>
  <c r="M3415" i="3"/>
  <c r="N3415" i="3"/>
  <c r="M3416" i="3"/>
  <c r="N3416" i="3"/>
  <c r="M3417" i="3"/>
  <c r="N3417" i="3"/>
  <c r="M3418" i="3"/>
  <c r="N3418" i="3"/>
  <c r="M3419" i="3"/>
  <c r="N3419" i="3"/>
  <c r="M3420" i="3"/>
  <c r="N3420" i="3"/>
  <c r="M3421" i="3"/>
  <c r="N3421" i="3"/>
  <c r="M3422" i="3"/>
  <c r="N3422" i="3"/>
  <c r="M3423" i="3"/>
  <c r="N3423" i="3"/>
  <c r="M3424" i="3"/>
  <c r="N3424" i="3"/>
  <c r="M3425" i="3"/>
  <c r="N3425" i="3"/>
  <c r="M3426" i="3"/>
  <c r="N3426" i="3"/>
  <c r="M3427" i="3"/>
  <c r="N3427" i="3"/>
  <c r="M3428" i="3"/>
  <c r="N3428" i="3"/>
  <c r="M3429" i="3"/>
  <c r="N3429" i="3"/>
  <c r="M3430" i="3"/>
  <c r="N3430" i="3"/>
  <c r="M3431" i="3"/>
  <c r="N3431" i="3"/>
  <c r="M3432" i="3"/>
  <c r="N3432" i="3"/>
  <c r="M3433" i="3"/>
  <c r="N3433" i="3"/>
  <c r="M3434" i="3"/>
  <c r="N3434" i="3"/>
  <c r="M3435" i="3"/>
  <c r="N3435" i="3"/>
  <c r="M3436" i="3"/>
  <c r="N3436" i="3"/>
  <c r="M3437" i="3"/>
  <c r="N3437" i="3"/>
  <c r="M3438" i="3"/>
  <c r="N3438" i="3"/>
  <c r="M3439" i="3"/>
  <c r="N3439" i="3"/>
  <c r="M3440" i="3"/>
  <c r="N3440" i="3"/>
  <c r="M3441" i="3"/>
  <c r="N3441" i="3"/>
  <c r="M3442" i="3"/>
  <c r="N3442" i="3"/>
  <c r="M3443" i="3"/>
  <c r="N3443" i="3"/>
  <c r="M3444" i="3"/>
  <c r="N3444" i="3"/>
  <c r="M3445" i="3"/>
  <c r="N3445" i="3"/>
  <c r="M3446" i="3"/>
  <c r="N3446" i="3"/>
  <c r="M3447" i="3"/>
  <c r="N3447" i="3"/>
  <c r="M3448" i="3"/>
  <c r="N3448" i="3"/>
  <c r="M3449" i="3"/>
  <c r="N3449" i="3"/>
  <c r="M3450" i="3"/>
  <c r="N3450" i="3"/>
  <c r="M3451" i="3"/>
  <c r="N3451" i="3"/>
  <c r="M3452" i="3"/>
  <c r="N3452" i="3"/>
  <c r="M3453" i="3"/>
  <c r="N3453" i="3"/>
  <c r="M3454" i="3"/>
  <c r="N3454" i="3"/>
  <c r="M3455" i="3"/>
  <c r="N3455" i="3"/>
  <c r="M3456" i="3"/>
  <c r="N3456" i="3"/>
  <c r="M3457" i="3"/>
  <c r="N3457" i="3"/>
  <c r="M3458" i="3"/>
  <c r="N3458" i="3"/>
  <c r="M3459" i="3"/>
  <c r="N3459" i="3"/>
  <c r="M3460" i="3"/>
  <c r="N3460" i="3"/>
  <c r="M3461" i="3"/>
  <c r="N3461" i="3"/>
  <c r="M3462" i="3"/>
  <c r="N3462" i="3"/>
  <c r="M3463" i="3"/>
  <c r="N3463" i="3"/>
  <c r="M3464" i="3"/>
  <c r="N3464" i="3"/>
  <c r="M3465" i="3"/>
  <c r="N3465" i="3"/>
  <c r="M3466" i="3"/>
  <c r="N3466" i="3"/>
  <c r="M3467" i="3"/>
  <c r="N3467" i="3"/>
  <c r="M3468" i="3"/>
  <c r="N3468" i="3"/>
  <c r="M3469" i="3"/>
  <c r="N3469" i="3"/>
  <c r="M3470" i="3"/>
  <c r="N3470" i="3"/>
  <c r="M3471" i="3"/>
  <c r="N3471" i="3"/>
  <c r="M3472" i="3"/>
  <c r="N3472" i="3"/>
  <c r="M3473" i="3"/>
  <c r="N3473" i="3"/>
  <c r="M3474" i="3"/>
  <c r="N3474" i="3"/>
  <c r="M3475" i="3"/>
  <c r="N3475" i="3"/>
  <c r="M3476" i="3"/>
  <c r="N3476" i="3"/>
  <c r="M3477" i="3"/>
  <c r="N3477" i="3"/>
  <c r="M3478" i="3"/>
  <c r="N3478" i="3"/>
  <c r="M3479" i="3"/>
  <c r="N3479" i="3"/>
  <c r="M3480" i="3"/>
  <c r="N3480" i="3"/>
  <c r="M3481" i="3"/>
  <c r="N3481" i="3"/>
  <c r="M3482" i="3"/>
  <c r="N3482" i="3"/>
  <c r="M3483" i="3"/>
  <c r="N3483" i="3"/>
  <c r="M3484" i="3"/>
  <c r="N3484" i="3"/>
  <c r="M3485" i="3"/>
  <c r="N3485" i="3"/>
  <c r="M3486" i="3"/>
  <c r="N3486" i="3"/>
  <c r="M3487" i="3"/>
  <c r="N3487" i="3"/>
  <c r="M3488" i="3"/>
  <c r="N3488" i="3"/>
  <c r="M3489" i="3"/>
  <c r="N3489" i="3"/>
  <c r="M3490" i="3"/>
  <c r="N3490" i="3"/>
  <c r="M3491" i="3"/>
  <c r="N3491" i="3"/>
  <c r="M3492" i="3"/>
  <c r="N3492" i="3"/>
  <c r="M3493" i="3"/>
  <c r="N3493" i="3"/>
  <c r="M3494" i="3"/>
  <c r="N3494" i="3"/>
  <c r="M3495" i="3"/>
  <c r="N3495" i="3"/>
  <c r="M3496" i="3"/>
  <c r="N3496" i="3"/>
  <c r="M3497" i="3"/>
  <c r="N3497" i="3"/>
  <c r="M3498" i="3"/>
  <c r="N3498" i="3"/>
  <c r="M3499" i="3"/>
  <c r="N3499" i="3"/>
  <c r="M3500" i="3"/>
  <c r="N3500" i="3"/>
  <c r="M3501" i="3"/>
  <c r="N3501" i="3"/>
  <c r="M3502" i="3"/>
  <c r="N3502" i="3"/>
  <c r="M3503" i="3"/>
  <c r="N3503" i="3"/>
  <c r="M3504" i="3"/>
  <c r="N3504" i="3"/>
  <c r="M3505" i="3"/>
  <c r="N3505" i="3"/>
  <c r="M3506" i="3"/>
  <c r="N3506" i="3"/>
  <c r="M3507" i="3"/>
  <c r="N3507" i="3"/>
  <c r="M3508" i="3"/>
  <c r="N3508" i="3"/>
  <c r="M3509" i="3"/>
  <c r="N3509" i="3"/>
  <c r="M3510" i="3"/>
  <c r="N3510" i="3"/>
  <c r="M3511" i="3"/>
  <c r="N3511" i="3"/>
  <c r="M3512" i="3"/>
  <c r="N3512" i="3"/>
  <c r="M3513" i="3"/>
  <c r="N3513" i="3"/>
  <c r="M3514" i="3"/>
  <c r="N3514" i="3"/>
  <c r="M3515" i="3"/>
  <c r="N3515" i="3"/>
  <c r="M3516" i="3"/>
  <c r="N3516" i="3"/>
  <c r="M3517" i="3"/>
  <c r="N3517" i="3"/>
  <c r="M3518" i="3"/>
  <c r="N3518" i="3"/>
  <c r="M3519" i="3"/>
  <c r="N3519" i="3"/>
  <c r="M3520" i="3"/>
  <c r="N3520" i="3"/>
  <c r="M3521" i="3"/>
  <c r="N3521" i="3"/>
  <c r="M3522" i="3"/>
  <c r="N3522" i="3"/>
  <c r="M3523" i="3"/>
  <c r="N3523" i="3"/>
  <c r="M3524" i="3"/>
  <c r="N3524" i="3"/>
  <c r="M3525" i="3"/>
  <c r="N3525" i="3"/>
  <c r="M3526" i="3"/>
  <c r="N3526" i="3"/>
  <c r="M3527" i="3"/>
  <c r="N3527" i="3"/>
  <c r="M3528" i="3"/>
  <c r="N3528" i="3"/>
  <c r="M3529" i="3"/>
  <c r="N3529" i="3"/>
  <c r="M3530" i="3"/>
  <c r="N3530" i="3"/>
  <c r="M3531" i="3"/>
  <c r="N3531" i="3"/>
  <c r="M3532" i="3"/>
  <c r="N3532" i="3"/>
  <c r="M3533" i="3"/>
  <c r="N3533" i="3"/>
  <c r="M3534" i="3"/>
  <c r="N3534" i="3"/>
  <c r="M3535" i="3"/>
  <c r="N3535" i="3"/>
  <c r="M3536" i="3"/>
  <c r="N3536" i="3"/>
  <c r="M3537" i="3"/>
  <c r="N3537" i="3"/>
  <c r="M3538" i="3"/>
  <c r="N3538" i="3"/>
  <c r="M3539" i="3"/>
  <c r="N3539" i="3"/>
  <c r="M3540" i="3"/>
  <c r="N3540" i="3"/>
  <c r="M3541" i="3"/>
  <c r="N3541" i="3"/>
  <c r="M3542" i="3"/>
  <c r="N3542" i="3"/>
  <c r="M3543" i="3"/>
  <c r="N3543" i="3"/>
  <c r="M3544" i="3"/>
  <c r="N3544" i="3"/>
  <c r="M3545" i="3"/>
  <c r="N3545" i="3"/>
  <c r="M3546" i="3"/>
  <c r="N3546" i="3"/>
  <c r="M3547" i="3"/>
  <c r="N3547" i="3"/>
  <c r="M3548" i="3"/>
  <c r="N3548" i="3"/>
  <c r="M3549" i="3"/>
  <c r="N3549" i="3"/>
  <c r="M3550" i="3"/>
  <c r="N3550" i="3"/>
  <c r="M3551" i="3"/>
  <c r="N3551" i="3"/>
  <c r="M3552" i="3"/>
  <c r="N3552" i="3"/>
  <c r="M3553" i="3"/>
  <c r="N3553" i="3"/>
  <c r="M3554" i="3"/>
  <c r="N3554" i="3"/>
  <c r="M3555" i="3"/>
  <c r="N3555" i="3"/>
  <c r="M3556" i="3"/>
  <c r="N3556" i="3"/>
  <c r="M3557" i="3"/>
  <c r="N3557" i="3"/>
  <c r="M3558" i="3"/>
  <c r="N3558" i="3"/>
  <c r="M3559" i="3"/>
  <c r="N3559" i="3"/>
  <c r="M3560" i="3"/>
  <c r="N3560" i="3"/>
  <c r="M3561" i="3"/>
  <c r="N3561" i="3"/>
  <c r="M3562" i="3"/>
  <c r="N3562" i="3"/>
  <c r="M3563" i="3"/>
  <c r="N3563" i="3"/>
  <c r="M3564" i="3"/>
  <c r="N3564" i="3"/>
  <c r="M3565" i="3"/>
  <c r="N3565" i="3"/>
  <c r="M3566" i="3"/>
  <c r="N3566" i="3"/>
  <c r="M3567" i="3"/>
  <c r="N3567" i="3"/>
  <c r="M3568" i="3"/>
  <c r="N3568" i="3"/>
  <c r="M3569" i="3"/>
  <c r="N3569" i="3"/>
  <c r="M3570" i="3"/>
  <c r="N3570" i="3"/>
  <c r="M3571" i="3"/>
  <c r="N3571" i="3"/>
  <c r="M3572" i="3"/>
  <c r="N3572" i="3"/>
  <c r="M3573" i="3"/>
  <c r="N3573" i="3"/>
  <c r="M3574" i="3"/>
  <c r="N3574" i="3"/>
  <c r="M3575" i="3"/>
  <c r="N3575" i="3"/>
  <c r="M3576" i="3"/>
  <c r="N3576" i="3"/>
  <c r="M3577" i="3"/>
  <c r="N3577" i="3"/>
  <c r="M3578" i="3"/>
  <c r="N3578" i="3"/>
  <c r="M3579" i="3"/>
  <c r="N3579" i="3"/>
  <c r="M3580" i="3"/>
  <c r="N3580" i="3"/>
  <c r="M3581" i="3"/>
  <c r="N3581" i="3"/>
  <c r="M3582" i="3"/>
  <c r="N3582" i="3"/>
  <c r="M3583" i="3"/>
  <c r="N3583" i="3"/>
  <c r="M3584" i="3"/>
  <c r="N3584" i="3"/>
  <c r="M3585" i="3"/>
  <c r="N3585" i="3"/>
  <c r="M3586" i="3"/>
  <c r="N3586" i="3"/>
  <c r="M3587" i="3"/>
  <c r="N3587" i="3"/>
  <c r="M3588" i="3"/>
  <c r="N3588" i="3"/>
  <c r="M3589" i="3"/>
  <c r="N3589" i="3"/>
  <c r="M3590" i="3"/>
  <c r="N3590" i="3"/>
  <c r="M3591" i="3"/>
  <c r="N3591" i="3"/>
  <c r="M3592" i="3"/>
  <c r="N3592" i="3"/>
  <c r="M3593" i="3"/>
  <c r="N3593" i="3"/>
  <c r="M3594" i="3"/>
  <c r="N3594" i="3"/>
  <c r="M3595" i="3"/>
  <c r="N3595" i="3"/>
  <c r="M3596" i="3"/>
  <c r="N3596" i="3"/>
  <c r="M3597" i="3"/>
  <c r="N3597" i="3"/>
  <c r="M3598" i="3"/>
  <c r="N3598" i="3"/>
  <c r="M3599" i="3"/>
  <c r="N3599" i="3"/>
  <c r="M3600" i="3"/>
  <c r="N3600" i="3"/>
  <c r="M3601" i="3"/>
  <c r="N3601" i="3"/>
  <c r="M3602" i="3"/>
  <c r="N3602" i="3"/>
  <c r="M3603" i="3"/>
  <c r="N3603" i="3"/>
  <c r="M3604" i="3"/>
  <c r="N3604" i="3"/>
  <c r="M3605" i="3"/>
  <c r="N3605" i="3"/>
  <c r="M3606" i="3"/>
  <c r="N3606" i="3"/>
  <c r="M3607" i="3"/>
  <c r="N3607" i="3"/>
  <c r="M3608" i="3"/>
  <c r="N3608" i="3"/>
  <c r="M3609" i="3"/>
  <c r="N3609" i="3"/>
  <c r="M3610" i="3"/>
  <c r="N3610" i="3"/>
  <c r="M3611" i="3"/>
  <c r="N3611" i="3"/>
  <c r="M3612" i="3"/>
  <c r="N3612" i="3"/>
  <c r="M3613" i="3"/>
  <c r="N3613" i="3"/>
  <c r="M3614" i="3"/>
  <c r="N3614" i="3"/>
  <c r="M3615" i="3"/>
  <c r="N3615" i="3"/>
  <c r="M3616" i="3"/>
  <c r="N3616" i="3"/>
  <c r="M3617" i="3"/>
  <c r="N3617" i="3"/>
  <c r="M3618" i="3"/>
  <c r="N3618" i="3"/>
  <c r="M3619" i="3"/>
  <c r="N3619" i="3"/>
  <c r="M3620" i="3"/>
  <c r="N3620" i="3"/>
  <c r="M3621" i="3"/>
  <c r="N3621" i="3"/>
  <c r="M3622" i="3"/>
  <c r="N3622" i="3"/>
  <c r="M3623" i="3"/>
  <c r="N3623" i="3"/>
  <c r="M3624" i="3"/>
  <c r="N3624" i="3"/>
  <c r="M3625" i="3"/>
  <c r="N3625" i="3"/>
  <c r="M3626" i="3"/>
  <c r="N3626" i="3"/>
  <c r="M3627" i="3"/>
  <c r="N3627" i="3"/>
  <c r="M3628" i="3"/>
  <c r="N3628" i="3"/>
  <c r="M3629" i="3"/>
  <c r="N3629" i="3"/>
  <c r="M3630" i="3"/>
  <c r="N3630" i="3"/>
  <c r="M3631" i="3"/>
  <c r="N3631" i="3"/>
  <c r="M3632" i="3"/>
  <c r="N3632" i="3"/>
  <c r="M3633" i="3"/>
  <c r="N3633" i="3"/>
  <c r="M3634" i="3"/>
  <c r="N3634" i="3"/>
  <c r="M3635" i="3"/>
  <c r="N3635" i="3"/>
  <c r="M3636" i="3"/>
  <c r="N3636" i="3"/>
  <c r="M3637" i="3"/>
  <c r="N3637" i="3"/>
  <c r="M3638" i="3"/>
  <c r="N3638" i="3"/>
  <c r="M3639" i="3"/>
  <c r="N3639" i="3"/>
  <c r="M3640" i="3"/>
  <c r="N3640" i="3"/>
  <c r="M3641" i="3"/>
  <c r="N3641" i="3"/>
  <c r="M3642" i="3"/>
  <c r="N3642" i="3"/>
  <c r="M3643" i="3"/>
  <c r="N3643" i="3"/>
  <c r="M3644" i="3"/>
  <c r="N3644" i="3"/>
  <c r="M3645" i="3"/>
  <c r="N3645" i="3"/>
  <c r="M3646" i="3"/>
  <c r="N3646" i="3"/>
  <c r="M3647" i="3"/>
  <c r="N3647" i="3"/>
  <c r="M3648" i="3"/>
  <c r="N3648" i="3"/>
  <c r="M3649" i="3"/>
  <c r="N3649" i="3"/>
  <c r="M3650" i="3"/>
  <c r="N3650" i="3"/>
  <c r="M3651" i="3"/>
  <c r="N3651" i="3"/>
  <c r="M3652" i="3"/>
  <c r="N3652" i="3"/>
  <c r="M3653" i="3"/>
  <c r="N3653" i="3"/>
  <c r="M3654" i="3"/>
  <c r="N3654" i="3"/>
  <c r="M3655" i="3"/>
  <c r="N3655" i="3"/>
  <c r="M3656" i="3"/>
  <c r="N3656" i="3"/>
  <c r="M3657" i="3"/>
  <c r="N3657" i="3"/>
  <c r="M3658" i="3"/>
  <c r="N3658" i="3"/>
  <c r="M3659" i="3"/>
  <c r="N3659" i="3"/>
  <c r="M3660" i="3"/>
  <c r="N3660" i="3"/>
  <c r="M3661" i="3"/>
  <c r="N3661" i="3"/>
  <c r="M3662" i="3"/>
  <c r="N3662" i="3"/>
  <c r="M3663" i="3"/>
  <c r="N3663" i="3"/>
  <c r="M3664" i="3"/>
  <c r="N3664" i="3"/>
  <c r="M3665" i="3"/>
  <c r="N3665" i="3"/>
  <c r="M3666" i="3"/>
  <c r="N3666" i="3"/>
  <c r="M3667" i="3"/>
  <c r="N3667" i="3"/>
  <c r="M3668" i="3"/>
  <c r="N3668" i="3"/>
  <c r="M3669" i="3"/>
  <c r="N3669" i="3"/>
  <c r="M3670" i="3"/>
  <c r="N3670" i="3"/>
  <c r="M3671" i="3"/>
  <c r="N3671" i="3"/>
  <c r="M3672" i="3"/>
  <c r="N3672" i="3"/>
  <c r="M3673" i="3"/>
  <c r="N3673" i="3"/>
  <c r="M3674" i="3"/>
  <c r="N3674" i="3"/>
  <c r="M3675" i="3"/>
  <c r="N3675" i="3"/>
  <c r="M3676" i="3"/>
  <c r="N3676" i="3"/>
  <c r="M3677" i="3"/>
  <c r="N3677" i="3"/>
  <c r="M3678" i="3"/>
  <c r="N3678" i="3"/>
  <c r="M3679" i="3"/>
  <c r="N3679" i="3"/>
  <c r="M3680" i="3"/>
  <c r="N3680" i="3"/>
  <c r="M3681" i="3"/>
  <c r="N3681" i="3"/>
  <c r="M3682" i="3"/>
  <c r="N3682" i="3"/>
  <c r="M3683" i="3"/>
  <c r="N3683" i="3"/>
  <c r="M3684" i="3"/>
  <c r="N3684" i="3"/>
  <c r="M3685" i="3"/>
  <c r="N3685" i="3"/>
  <c r="M3686" i="3"/>
  <c r="N3686" i="3"/>
  <c r="M3687" i="3"/>
  <c r="N3687" i="3"/>
  <c r="M3688" i="3"/>
  <c r="N3688" i="3"/>
  <c r="M3689" i="3"/>
  <c r="N3689" i="3"/>
  <c r="M3690" i="3"/>
  <c r="N3690" i="3"/>
  <c r="M3691" i="3"/>
  <c r="N3691" i="3"/>
  <c r="M3692" i="3"/>
  <c r="N3692" i="3"/>
  <c r="M3693" i="3"/>
  <c r="N3693" i="3"/>
  <c r="M3694" i="3"/>
  <c r="N3694" i="3"/>
  <c r="M3695" i="3"/>
  <c r="N3695" i="3"/>
  <c r="M3696" i="3"/>
  <c r="N3696" i="3"/>
  <c r="M3697" i="3"/>
  <c r="N3697" i="3"/>
  <c r="M3698" i="3"/>
  <c r="N3698" i="3"/>
  <c r="M3699" i="3"/>
  <c r="N3699" i="3"/>
  <c r="M3700" i="3"/>
  <c r="N3700" i="3"/>
  <c r="M3701" i="3"/>
  <c r="N3701" i="3"/>
  <c r="M3702" i="3"/>
  <c r="N3702" i="3"/>
  <c r="M3703" i="3"/>
  <c r="N3703" i="3"/>
  <c r="M3704" i="3"/>
  <c r="N3704" i="3"/>
  <c r="M3705" i="3"/>
  <c r="N3705" i="3"/>
  <c r="M3706" i="3"/>
  <c r="N3706" i="3"/>
  <c r="M3707" i="3"/>
  <c r="N3707" i="3"/>
  <c r="M3708" i="3"/>
  <c r="N3708" i="3"/>
  <c r="M3709" i="3"/>
  <c r="N3709" i="3"/>
  <c r="M3710" i="3"/>
  <c r="N3710" i="3"/>
  <c r="M3711" i="3"/>
  <c r="N3711" i="3"/>
  <c r="M3712" i="3"/>
  <c r="N3712" i="3"/>
  <c r="M3713" i="3"/>
  <c r="N3713" i="3"/>
  <c r="M3714" i="3"/>
  <c r="N3714" i="3"/>
  <c r="M3715" i="3"/>
  <c r="N3715" i="3"/>
  <c r="M3716" i="3"/>
  <c r="N3716" i="3"/>
  <c r="M3717" i="3"/>
  <c r="N3717" i="3"/>
  <c r="M3718" i="3"/>
  <c r="N3718" i="3"/>
  <c r="M3719" i="3"/>
  <c r="N3719" i="3"/>
  <c r="M3720" i="3"/>
  <c r="N3720" i="3"/>
  <c r="M3721" i="3"/>
  <c r="N3721" i="3"/>
  <c r="M3722" i="3"/>
  <c r="N3722" i="3"/>
  <c r="M3723" i="3"/>
  <c r="N3723" i="3"/>
  <c r="M3724" i="3"/>
  <c r="N3724" i="3"/>
  <c r="M3725" i="3"/>
  <c r="N3725" i="3"/>
  <c r="M3726" i="3"/>
  <c r="N3726" i="3"/>
  <c r="M3727" i="3"/>
  <c r="N3727" i="3"/>
  <c r="M3728" i="3"/>
  <c r="N3728" i="3"/>
  <c r="M3729" i="3"/>
  <c r="N3729" i="3"/>
  <c r="M3730" i="3"/>
  <c r="N3730" i="3"/>
  <c r="M3731" i="3"/>
  <c r="N3731" i="3"/>
  <c r="M3732" i="3"/>
  <c r="N3732" i="3"/>
  <c r="M3733" i="3"/>
  <c r="N3733" i="3"/>
  <c r="M3734" i="3"/>
  <c r="N3734" i="3"/>
  <c r="M3735" i="3"/>
  <c r="N3735" i="3"/>
  <c r="M3736" i="3"/>
  <c r="N3736" i="3"/>
  <c r="M3737" i="3"/>
  <c r="N3737" i="3"/>
  <c r="M3738" i="3"/>
  <c r="N3738" i="3"/>
  <c r="M3739" i="3"/>
  <c r="N3739" i="3"/>
  <c r="M3740" i="3"/>
  <c r="N3740" i="3"/>
  <c r="M3741" i="3"/>
  <c r="N3741" i="3"/>
  <c r="M3742" i="3"/>
  <c r="N3742" i="3"/>
  <c r="M3743" i="3"/>
  <c r="N3743" i="3"/>
  <c r="M3744" i="3"/>
  <c r="N3744" i="3"/>
  <c r="M3745" i="3"/>
  <c r="N3745" i="3"/>
  <c r="M3746" i="3"/>
  <c r="N3746" i="3"/>
  <c r="M3747" i="3"/>
  <c r="N3747" i="3"/>
  <c r="M3748" i="3"/>
  <c r="N3748" i="3"/>
  <c r="M3749" i="3"/>
  <c r="N3749" i="3"/>
  <c r="M3750" i="3"/>
  <c r="N3750" i="3"/>
  <c r="M3751" i="3"/>
  <c r="N3751" i="3"/>
  <c r="M3752" i="3"/>
  <c r="N3752" i="3"/>
  <c r="M3753" i="3"/>
  <c r="N3753" i="3"/>
  <c r="M3754" i="3"/>
  <c r="N3754" i="3"/>
  <c r="M3755" i="3"/>
  <c r="N3755" i="3"/>
  <c r="M3756" i="3"/>
  <c r="N3756" i="3"/>
  <c r="M3757" i="3"/>
  <c r="N3757" i="3"/>
  <c r="M3758" i="3"/>
  <c r="N3758" i="3"/>
  <c r="M3759" i="3"/>
  <c r="N3759" i="3"/>
  <c r="M3760" i="3"/>
  <c r="N3760" i="3"/>
  <c r="M3761" i="3"/>
  <c r="N3761" i="3"/>
  <c r="M3762" i="3"/>
  <c r="N3762" i="3"/>
  <c r="M3763" i="3"/>
  <c r="N3763" i="3"/>
  <c r="M3764" i="3"/>
  <c r="N3764" i="3"/>
  <c r="M3765" i="3"/>
  <c r="N3765" i="3"/>
  <c r="M3766" i="3"/>
  <c r="N3766" i="3"/>
  <c r="M3767" i="3"/>
  <c r="N3767" i="3"/>
  <c r="M3768" i="3"/>
  <c r="N3768" i="3"/>
  <c r="M3769" i="3"/>
  <c r="N3769" i="3"/>
  <c r="M3770" i="3"/>
  <c r="N3770" i="3"/>
  <c r="M3771" i="3"/>
  <c r="N3771" i="3"/>
  <c r="M3772" i="3"/>
  <c r="N3772" i="3"/>
  <c r="M3773" i="3"/>
  <c r="N3773" i="3"/>
  <c r="M3774" i="3"/>
  <c r="N3774" i="3"/>
  <c r="M3775" i="3"/>
  <c r="N3775" i="3"/>
  <c r="M3776" i="3"/>
  <c r="N3776" i="3"/>
  <c r="M3777" i="3"/>
  <c r="N3777" i="3"/>
  <c r="M3778" i="3"/>
  <c r="N3778" i="3"/>
  <c r="M3779" i="3"/>
  <c r="N3779" i="3"/>
  <c r="M3780" i="3"/>
  <c r="N3780" i="3"/>
  <c r="M3781" i="3"/>
  <c r="N3781" i="3"/>
  <c r="M3782" i="3"/>
  <c r="N3782" i="3"/>
  <c r="M3783" i="3"/>
  <c r="N3783" i="3"/>
  <c r="M3784" i="3"/>
  <c r="N3784" i="3"/>
  <c r="M3785" i="3"/>
  <c r="N3785" i="3"/>
  <c r="M3786" i="3"/>
  <c r="N3786" i="3"/>
  <c r="M3787" i="3"/>
  <c r="N3787" i="3"/>
  <c r="M3788" i="3"/>
  <c r="N3788" i="3"/>
  <c r="M3789" i="3"/>
  <c r="N3789" i="3"/>
  <c r="M3790" i="3"/>
  <c r="N3790" i="3"/>
  <c r="M3791" i="3"/>
  <c r="N3791" i="3"/>
  <c r="M3792" i="3"/>
  <c r="N3792" i="3"/>
  <c r="M3793" i="3"/>
  <c r="N3793" i="3"/>
  <c r="M3794" i="3"/>
  <c r="N3794" i="3"/>
  <c r="M3795" i="3"/>
  <c r="N3795" i="3"/>
  <c r="M3796" i="3"/>
  <c r="N3796" i="3"/>
  <c r="M3797" i="3"/>
  <c r="N3797" i="3"/>
  <c r="M3798" i="3"/>
  <c r="N3798" i="3"/>
  <c r="M3799" i="3"/>
  <c r="N3799" i="3"/>
  <c r="M3800" i="3"/>
  <c r="N3800" i="3"/>
  <c r="M3801" i="3"/>
  <c r="N3801" i="3"/>
  <c r="M3802" i="3"/>
  <c r="N3802" i="3"/>
  <c r="M3803" i="3"/>
  <c r="N3803" i="3"/>
  <c r="M3804" i="3"/>
  <c r="N3804" i="3"/>
  <c r="M3805" i="3"/>
  <c r="N3805" i="3"/>
  <c r="M3806" i="3"/>
  <c r="N3806" i="3"/>
  <c r="M3807" i="3"/>
  <c r="N3807" i="3"/>
  <c r="M3808" i="3"/>
  <c r="N3808" i="3"/>
  <c r="M3809" i="3"/>
  <c r="N3809" i="3"/>
  <c r="M3810" i="3"/>
  <c r="N3810" i="3"/>
  <c r="M3811" i="3"/>
  <c r="N3811" i="3"/>
  <c r="M3812" i="3"/>
  <c r="N3812" i="3"/>
  <c r="M3813" i="3"/>
  <c r="N3813" i="3"/>
  <c r="M3814" i="3"/>
  <c r="N3814" i="3"/>
  <c r="M3815" i="3"/>
  <c r="N3815" i="3"/>
  <c r="M3816" i="3"/>
  <c r="N3816" i="3"/>
  <c r="M3817" i="3"/>
  <c r="N3817" i="3"/>
  <c r="M3818" i="3"/>
  <c r="N3818" i="3"/>
  <c r="M3819" i="3"/>
  <c r="N3819" i="3"/>
  <c r="M3820" i="3"/>
  <c r="N3820" i="3"/>
  <c r="M3821" i="3"/>
  <c r="N3821" i="3"/>
  <c r="M3822" i="3"/>
  <c r="N3822" i="3"/>
  <c r="M3823" i="3"/>
  <c r="N3823" i="3"/>
  <c r="M3824" i="3"/>
  <c r="N3824" i="3"/>
  <c r="M3825" i="3"/>
  <c r="N3825" i="3"/>
  <c r="M3826" i="3"/>
  <c r="N3826" i="3"/>
  <c r="M3827" i="3"/>
  <c r="N3827" i="3"/>
  <c r="M3828" i="3"/>
  <c r="N3828" i="3"/>
  <c r="M3829" i="3"/>
  <c r="N3829" i="3"/>
  <c r="M3830" i="3"/>
  <c r="N3830" i="3"/>
  <c r="M3831" i="3"/>
  <c r="N3831" i="3"/>
  <c r="M3832" i="3"/>
  <c r="N3832" i="3"/>
  <c r="M3833" i="3"/>
  <c r="N3833" i="3"/>
  <c r="M3834" i="3"/>
  <c r="N3834" i="3"/>
  <c r="M3835" i="3"/>
  <c r="N3835" i="3"/>
  <c r="M3836" i="3"/>
  <c r="N3836" i="3"/>
  <c r="M3837" i="3"/>
  <c r="N3837" i="3"/>
  <c r="M3838" i="3"/>
  <c r="N3838" i="3"/>
  <c r="M3839" i="3"/>
  <c r="N3839" i="3"/>
  <c r="M3840" i="3"/>
  <c r="N3840" i="3"/>
  <c r="M3841" i="3"/>
  <c r="N3841" i="3"/>
  <c r="M3842" i="3"/>
  <c r="N3842" i="3"/>
  <c r="M3843" i="3"/>
  <c r="N3843" i="3"/>
  <c r="M3844" i="3"/>
  <c r="N3844" i="3"/>
  <c r="M3845" i="3"/>
  <c r="N3845" i="3"/>
  <c r="M3846" i="3"/>
  <c r="N3846" i="3"/>
  <c r="M3847" i="3"/>
  <c r="N3847" i="3"/>
  <c r="M3848" i="3"/>
  <c r="N3848" i="3"/>
  <c r="M3849" i="3"/>
  <c r="N3849" i="3"/>
  <c r="M3850" i="3"/>
  <c r="N3850" i="3"/>
  <c r="M3851" i="3"/>
  <c r="N3851" i="3"/>
  <c r="M3852" i="3"/>
  <c r="N3852" i="3"/>
  <c r="M3853" i="3"/>
  <c r="N3853" i="3"/>
  <c r="M3854" i="3"/>
  <c r="N3854" i="3"/>
  <c r="M3855" i="3"/>
  <c r="N3855" i="3"/>
  <c r="M3856" i="3"/>
  <c r="N3856" i="3"/>
  <c r="M3857" i="3"/>
  <c r="N3857" i="3"/>
  <c r="M3858" i="3"/>
  <c r="N3858" i="3"/>
  <c r="M3859" i="3"/>
  <c r="N3859" i="3"/>
  <c r="M3860" i="3"/>
  <c r="N3860" i="3"/>
  <c r="M3861" i="3"/>
  <c r="N3861" i="3"/>
  <c r="M3862" i="3"/>
  <c r="N3862" i="3"/>
  <c r="M3863" i="3"/>
  <c r="N3863" i="3"/>
  <c r="M3864" i="3"/>
  <c r="N3864" i="3"/>
  <c r="M3865" i="3"/>
  <c r="N3865" i="3"/>
  <c r="M3866" i="3"/>
  <c r="N3866" i="3"/>
  <c r="M3867" i="3"/>
  <c r="N3867" i="3"/>
  <c r="M3868" i="3"/>
  <c r="N3868" i="3"/>
  <c r="M3869" i="3"/>
  <c r="N3869" i="3"/>
  <c r="M3870" i="3"/>
  <c r="N3870" i="3"/>
  <c r="M3871" i="3"/>
  <c r="N3871" i="3"/>
  <c r="M3872" i="3"/>
  <c r="N3872" i="3"/>
  <c r="M3873" i="3"/>
  <c r="N3873" i="3"/>
  <c r="M3874" i="3"/>
  <c r="N3874" i="3"/>
  <c r="M3875" i="3"/>
  <c r="N3875" i="3"/>
  <c r="M3876" i="3"/>
  <c r="N3876" i="3"/>
  <c r="M3877" i="3"/>
  <c r="N3877" i="3"/>
  <c r="M3878" i="3"/>
  <c r="N3878" i="3"/>
  <c r="M3879" i="3"/>
  <c r="N3879" i="3"/>
  <c r="M3880" i="3"/>
  <c r="N3880" i="3"/>
  <c r="M3881" i="3"/>
  <c r="N3881" i="3"/>
  <c r="M3882" i="3"/>
  <c r="N3882" i="3"/>
  <c r="M3883" i="3"/>
  <c r="N3883" i="3"/>
  <c r="M3884" i="3"/>
  <c r="N3884" i="3"/>
  <c r="M3885" i="3"/>
  <c r="N3885" i="3"/>
  <c r="M3886" i="3"/>
  <c r="N3886" i="3"/>
  <c r="M3887" i="3"/>
  <c r="N3887" i="3"/>
  <c r="M3888" i="3"/>
  <c r="N3888" i="3"/>
  <c r="M3889" i="3"/>
  <c r="N3889" i="3"/>
  <c r="M3890" i="3"/>
  <c r="N3890" i="3"/>
  <c r="M3891" i="3"/>
  <c r="N3891" i="3"/>
  <c r="M3892" i="3"/>
  <c r="N3892" i="3"/>
  <c r="M3893" i="3"/>
  <c r="N3893" i="3"/>
  <c r="M3894" i="3"/>
  <c r="N3894" i="3"/>
  <c r="M3895" i="3"/>
  <c r="N3895" i="3"/>
  <c r="M3896" i="3"/>
  <c r="N3896" i="3"/>
  <c r="M3897" i="3"/>
  <c r="N3897" i="3"/>
  <c r="M3898" i="3"/>
  <c r="N3898" i="3"/>
  <c r="M3899" i="3"/>
  <c r="N3899" i="3"/>
  <c r="M3900" i="3"/>
  <c r="N3900" i="3"/>
  <c r="M3901" i="3"/>
  <c r="N3901" i="3"/>
  <c r="M3902" i="3"/>
  <c r="N3902" i="3"/>
  <c r="M3903" i="3"/>
  <c r="N3903" i="3"/>
  <c r="M3904" i="3"/>
  <c r="N3904" i="3"/>
  <c r="M3905" i="3"/>
  <c r="N3905" i="3"/>
  <c r="M3906" i="3"/>
  <c r="N3906" i="3"/>
  <c r="M3907" i="3"/>
  <c r="N3907" i="3"/>
  <c r="M3908" i="3"/>
  <c r="N3908" i="3"/>
  <c r="M3909" i="3"/>
  <c r="N3909" i="3"/>
  <c r="M3910" i="3"/>
  <c r="N3910" i="3"/>
  <c r="M3911" i="3"/>
  <c r="N3911" i="3"/>
  <c r="M3912" i="3"/>
  <c r="N3912" i="3"/>
  <c r="M3913" i="3"/>
  <c r="N3913" i="3"/>
  <c r="M3914" i="3"/>
  <c r="N3914" i="3"/>
  <c r="M3915" i="3"/>
  <c r="N3915" i="3"/>
  <c r="M3916" i="3"/>
  <c r="N3916" i="3"/>
  <c r="M3917" i="3"/>
  <c r="N3917" i="3"/>
  <c r="M3918" i="3"/>
  <c r="N3918" i="3"/>
  <c r="M3919" i="3"/>
  <c r="N3919" i="3"/>
  <c r="M3920" i="3"/>
  <c r="N3920" i="3"/>
  <c r="M3921" i="3"/>
  <c r="N3921" i="3"/>
  <c r="M3922" i="3"/>
  <c r="N3922" i="3"/>
  <c r="M3923" i="3"/>
  <c r="N3923" i="3"/>
  <c r="M3924" i="3"/>
  <c r="N3924" i="3"/>
  <c r="M3925" i="3"/>
  <c r="N3925" i="3"/>
  <c r="M3926" i="3"/>
  <c r="N3926" i="3"/>
  <c r="M3927" i="3"/>
  <c r="N3927" i="3"/>
  <c r="M3928" i="3"/>
  <c r="N3928" i="3"/>
  <c r="M3929" i="3"/>
  <c r="N3929" i="3"/>
  <c r="M3930" i="3"/>
  <c r="N3930" i="3"/>
  <c r="M3931" i="3"/>
  <c r="N3931" i="3"/>
  <c r="M3932" i="3"/>
  <c r="N3932" i="3"/>
  <c r="M3933" i="3"/>
  <c r="N3933" i="3"/>
  <c r="M3934" i="3"/>
  <c r="N3934" i="3"/>
  <c r="M3935" i="3"/>
  <c r="N3935" i="3"/>
  <c r="M3936" i="3"/>
  <c r="N3936" i="3"/>
  <c r="M3937" i="3"/>
  <c r="N3937" i="3"/>
  <c r="M3938" i="3"/>
  <c r="N3938" i="3"/>
  <c r="M3939" i="3"/>
  <c r="N3939" i="3"/>
  <c r="M3940" i="3"/>
  <c r="N3940" i="3"/>
  <c r="M3941" i="3"/>
  <c r="N3941" i="3"/>
  <c r="M3942" i="3"/>
  <c r="N3942" i="3"/>
  <c r="M3943" i="3"/>
  <c r="N3943" i="3"/>
  <c r="M3944" i="3"/>
  <c r="N3944" i="3"/>
  <c r="M3945" i="3"/>
  <c r="N3945" i="3"/>
  <c r="M3946" i="3"/>
  <c r="N3946" i="3"/>
  <c r="M3947" i="3"/>
  <c r="N3947" i="3"/>
  <c r="M3948" i="3"/>
  <c r="N3948" i="3"/>
  <c r="M3949" i="3"/>
  <c r="N3949" i="3"/>
  <c r="M3950" i="3"/>
  <c r="N3950" i="3"/>
  <c r="M3951" i="3"/>
  <c r="N3951" i="3"/>
  <c r="M3952" i="3"/>
  <c r="N3952" i="3"/>
  <c r="M3953" i="3"/>
  <c r="N3953" i="3"/>
  <c r="M3954" i="3"/>
  <c r="N3954" i="3"/>
  <c r="M3955" i="3"/>
  <c r="N3955" i="3"/>
  <c r="M3956" i="3"/>
  <c r="N3956" i="3"/>
  <c r="M3957" i="3"/>
  <c r="N3957" i="3"/>
  <c r="M3958" i="3"/>
  <c r="N3958" i="3"/>
  <c r="M3959" i="3"/>
  <c r="N3959" i="3"/>
  <c r="M3960" i="3"/>
  <c r="N3960" i="3"/>
  <c r="M3961" i="3"/>
  <c r="N3961" i="3"/>
  <c r="M3962" i="3"/>
  <c r="N3962" i="3"/>
  <c r="M3963" i="3"/>
  <c r="N3963" i="3"/>
  <c r="M3964" i="3"/>
  <c r="N3964" i="3"/>
  <c r="M3965" i="3"/>
  <c r="N3965" i="3"/>
  <c r="M3966" i="3"/>
  <c r="N3966" i="3"/>
  <c r="M3967" i="3"/>
  <c r="N3967" i="3"/>
  <c r="M3968" i="3"/>
  <c r="N3968" i="3"/>
  <c r="M3969" i="3"/>
  <c r="N3969" i="3"/>
  <c r="M3970" i="3"/>
  <c r="N3970" i="3"/>
  <c r="M3971" i="3"/>
  <c r="N3971" i="3"/>
  <c r="M3972" i="3"/>
  <c r="N3972" i="3"/>
  <c r="M3973" i="3"/>
  <c r="N3973" i="3"/>
  <c r="M3974" i="3"/>
  <c r="N3974" i="3"/>
  <c r="M3975" i="3"/>
  <c r="N3975" i="3"/>
  <c r="M3976" i="3"/>
  <c r="N3976" i="3"/>
  <c r="M3977" i="3"/>
  <c r="N3977" i="3"/>
  <c r="M3978" i="3"/>
  <c r="N3978" i="3"/>
  <c r="M3979" i="3"/>
  <c r="N3979" i="3"/>
  <c r="M3980" i="3"/>
  <c r="N3980" i="3"/>
  <c r="M3981" i="3"/>
  <c r="N3981" i="3"/>
  <c r="M3982" i="3"/>
  <c r="N3982" i="3"/>
  <c r="M3983" i="3"/>
  <c r="N3983" i="3"/>
  <c r="M3984" i="3"/>
  <c r="N3984" i="3"/>
  <c r="M3985" i="3"/>
  <c r="N3985" i="3"/>
  <c r="M3986" i="3"/>
  <c r="N3986" i="3"/>
  <c r="M3987" i="3"/>
  <c r="N3987" i="3"/>
  <c r="M3988" i="3"/>
  <c r="N3988" i="3"/>
  <c r="M3989" i="3"/>
  <c r="N3989" i="3"/>
  <c r="M3990" i="3"/>
  <c r="N3990" i="3"/>
  <c r="M3991" i="3"/>
  <c r="N3991" i="3"/>
  <c r="M3992" i="3"/>
  <c r="N3992" i="3"/>
  <c r="M3993" i="3"/>
  <c r="N3993" i="3"/>
  <c r="M3994" i="3"/>
  <c r="N3994" i="3"/>
  <c r="M3995" i="3"/>
  <c r="N3995" i="3"/>
  <c r="M3996" i="3"/>
  <c r="N3996" i="3"/>
  <c r="M3997" i="3"/>
  <c r="N3997" i="3"/>
  <c r="M3998" i="3"/>
  <c r="N3998" i="3"/>
  <c r="M3999" i="3"/>
  <c r="N3999" i="3"/>
  <c r="M4000" i="3"/>
  <c r="N4000" i="3"/>
  <c r="M4001" i="3"/>
  <c r="N4001" i="3"/>
  <c r="M4002" i="3"/>
  <c r="N4002" i="3"/>
  <c r="M4003" i="3"/>
  <c r="N4003" i="3"/>
  <c r="M4004" i="3"/>
  <c r="N4004" i="3"/>
  <c r="M4005" i="3"/>
  <c r="N4005" i="3"/>
  <c r="M4006" i="3"/>
  <c r="N4006" i="3"/>
  <c r="M4007" i="3"/>
  <c r="N4007" i="3"/>
  <c r="M4008" i="3"/>
  <c r="N4008" i="3"/>
  <c r="M4009" i="3"/>
  <c r="N4009" i="3"/>
  <c r="M4010" i="3"/>
  <c r="N4010" i="3"/>
  <c r="M4011" i="3"/>
  <c r="N4011" i="3"/>
  <c r="M4012" i="3"/>
  <c r="N4012" i="3"/>
  <c r="M4013" i="3"/>
  <c r="N4013" i="3"/>
  <c r="M4014" i="3"/>
  <c r="N4014" i="3"/>
  <c r="M4015" i="3"/>
  <c r="N4015" i="3"/>
  <c r="M4016" i="3"/>
  <c r="N4016" i="3"/>
  <c r="M4017" i="3"/>
  <c r="N4017" i="3"/>
  <c r="M4018" i="3"/>
  <c r="N4018" i="3"/>
  <c r="M4019" i="3"/>
  <c r="N4019" i="3"/>
  <c r="M4020" i="3"/>
  <c r="N4020" i="3"/>
  <c r="M4021" i="3"/>
  <c r="N4021" i="3"/>
  <c r="M4022" i="3"/>
  <c r="N4022" i="3"/>
  <c r="M4023" i="3"/>
  <c r="N4023" i="3"/>
  <c r="M4024" i="3"/>
  <c r="N4024" i="3"/>
  <c r="M4025" i="3"/>
  <c r="N4025" i="3"/>
  <c r="M4026" i="3"/>
  <c r="N4026" i="3"/>
  <c r="M4027" i="3"/>
  <c r="N4027" i="3"/>
  <c r="M4028" i="3"/>
  <c r="N4028" i="3"/>
  <c r="M4029" i="3"/>
  <c r="N4029" i="3"/>
  <c r="M4030" i="3"/>
  <c r="N4030" i="3"/>
  <c r="M4031" i="3"/>
  <c r="N4031" i="3"/>
  <c r="M4032" i="3"/>
  <c r="N4032" i="3"/>
  <c r="M4033" i="3"/>
  <c r="N4033" i="3"/>
  <c r="M4034" i="3"/>
  <c r="N4034" i="3"/>
  <c r="M4035" i="3"/>
  <c r="N4035" i="3"/>
  <c r="M4036" i="3"/>
  <c r="N4036" i="3"/>
  <c r="M4037" i="3"/>
  <c r="N4037" i="3"/>
  <c r="M4038" i="3"/>
  <c r="N4038" i="3"/>
  <c r="M4039" i="3"/>
  <c r="N4039" i="3"/>
  <c r="M4040" i="3"/>
  <c r="N4040" i="3"/>
  <c r="M4041" i="3"/>
  <c r="N4041" i="3"/>
  <c r="M4042" i="3"/>
  <c r="N4042" i="3"/>
  <c r="M4043" i="3"/>
  <c r="N4043" i="3"/>
  <c r="M4044" i="3"/>
  <c r="N4044" i="3"/>
  <c r="M4045" i="3"/>
  <c r="N4045" i="3"/>
  <c r="M4046" i="3"/>
  <c r="N4046" i="3"/>
  <c r="M4047" i="3"/>
  <c r="N4047" i="3"/>
  <c r="M4048" i="3"/>
  <c r="N4048" i="3"/>
  <c r="M4049" i="3"/>
  <c r="N4049" i="3"/>
  <c r="M4050" i="3"/>
  <c r="N4050" i="3"/>
  <c r="M4051" i="3"/>
  <c r="N4051" i="3"/>
  <c r="M4052" i="3"/>
  <c r="N4052" i="3"/>
  <c r="M4053" i="3"/>
  <c r="N4053" i="3"/>
  <c r="M4054" i="3"/>
  <c r="N4054" i="3"/>
  <c r="M4055" i="3"/>
  <c r="N4055" i="3"/>
  <c r="M4056" i="3"/>
  <c r="N4056" i="3"/>
  <c r="M4057" i="3"/>
  <c r="N4057" i="3"/>
  <c r="M4058" i="3"/>
  <c r="N4058" i="3"/>
  <c r="M4059" i="3"/>
  <c r="N4059" i="3"/>
  <c r="M4060" i="3"/>
  <c r="N4060" i="3"/>
  <c r="M4061" i="3"/>
  <c r="N4061" i="3"/>
  <c r="M4062" i="3"/>
  <c r="N4062" i="3"/>
  <c r="M4063" i="3"/>
  <c r="N4063" i="3"/>
  <c r="M4064" i="3"/>
  <c r="N4064" i="3"/>
  <c r="M4065" i="3"/>
  <c r="N4065" i="3"/>
  <c r="M4066" i="3"/>
  <c r="N4066" i="3"/>
  <c r="M4067" i="3"/>
  <c r="N4067" i="3"/>
  <c r="M4068" i="3"/>
  <c r="N4068" i="3"/>
  <c r="M4069" i="3"/>
  <c r="N4069" i="3"/>
  <c r="M4070" i="3"/>
  <c r="N4070" i="3"/>
  <c r="M4071" i="3"/>
  <c r="N4071" i="3"/>
  <c r="M4072" i="3"/>
  <c r="N4072" i="3"/>
  <c r="M4073" i="3"/>
  <c r="N4073" i="3"/>
  <c r="M4074" i="3"/>
  <c r="N4074" i="3"/>
  <c r="M4075" i="3"/>
  <c r="N4075" i="3"/>
  <c r="M4076" i="3"/>
  <c r="N4076" i="3"/>
  <c r="M4077" i="3"/>
  <c r="N4077" i="3"/>
  <c r="M4078" i="3"/>
  <c r="N4078" i="3"/>
  <c r="M4079" i="3"/>
  <c r="N4079" i="3"/>
  <c r="M4080" i="3"/>
  <c r="N4080" i="3"/>
  <c r="M4081" i="3"/>
  <c r="N4081" i="3"/>
  <c r="M4082" i="3"/>
  <c r="N4082" i="3"/>
  <c r="M4083" i="3"/>
  <c r="N4083" i="3"/>
  <c r="M4084" i="3"/>
  <c r="N4084" i="3"/>
  <c r="M4085" i="3"/>
  <c r="N4085" i="3"/>
  <c r="M4086" i="3"/>
  <c r="N4086" i="3"/>
  <c r="M4087" i="3"/>
  <c r="N4087" i="3"/>
  <c r="M4088" i="3"/>
  <c r="N4088" i="3"/>
  <c r="M4089" i="3"/>
  <c r="N4089" i="3"/>
  <c r="M4090" i="3"/>
  <c r="N4090" i="3"/>
  <c r="M4091" i="3"/>
  <c r="N4091" i="3"/>
  <c r="M4092" i="3"/>
  <c r="N4092" i="3"/>
  <c r="M4093" i="3"/>
  <c r="N4093" i="3"/>
  <c r="M4094" i="3"/>
  <c r="N4094" i="3"/>
  <c r="M4095" i="3"/>
  <c r="N4095" i="3"/>
  <c r="M4096" i="3"/>
  <c r="N4096" i="3"/>
  <c r="M4097" i="3"/>
  <c r="N4097" i="3"/>
  <c r="M4098" i="3"/>
  <c r="N4098" i="3"/>
  <c r="M4099" i="3"/>
  <c r="N4099" i="3"/>
  <c r="M4100" i="3"/>
  <c r="N4100" i="3"/>
  <c r="M4101" i="3"/>
  <c r="N4101" i="3"/>
  <c r="M4102" i="3"/>
  <c r="N4102" i="3"/>
  <c r="M4103" i="3"/>
  <c r="N4103" i="3"/>
  <c r="M4104" i="3"/>
  <c r="N4104" i="3"/>
  <c r="M4105" i="3"/>
  <c r="N4105" i="3"/>
  <c r="M4106" i="3"/>
  <c r="N4106" i="3"/>
  <c r="M4107" i="3"/>
  <c r="N4107" i="3"/>
  <c r="M4108" i="3"/>
  <c r="N4108" i="3"/>
  <c r="M4109" i="3"/>
  <c r="N4109" i="3"/>
  <c r="M4110" i="3"/>
  <c r="N4110" i="3"/>
  <c r="M4111" i="3"/>
  <c r="N4111" i="3"/>
  <c r="M4112" i="3"/>
  <c r="N4112" i="3"/>
  <c r="M4113" i="3"/>
  <c r="N4113" i="3"/>
  <c r="M4114" i="3"/>
  <c r="N4114" i="3"/>
  <c r="M4115" i="3"/>
  <c r="N4115" i="3"/>
  <c r="M4116" i="3"/>
  <c r="N4116" i="3"/>
  <c r="M4117" i="3"/>
  <c r="N4117" i="3"/>
  <c r="M4118" i="3"/>
  <c r="N4118" i="3"/>
  <c r="M4119" i="3"/>
  <c r="N4119" i="3"/>
  <c r="M4120" i="3"/>
  <c r="N4120" i="3"/>
  <c r="M4121" i="3"/>
  <c r="N4121" i="3"/>
  <c r="M4122" i="3"/>
  <c r="N4122" i="3"/>
  <c r="M4123" i="3"/>
  <c r="N4123" i="3"/>
  <c r="M4124" i="3"/>
  <c r="N4124" i="3"/>
  <c r="M4125" i="3"/>
  <c r="N4125" i="3"/>
  <c r="M4126" i="3"/>
  <c r="N4126" i="3"/>
  <c r="M4127" i="3"/>
  <c r="N4127" i="3"/>
  <c r="M4128" i="3"/>
  <c r="N4128" i="3"/>
  <c r="M4129" i="3"/>
  <c r="N4129" i="3"/>
  <c r="M4130" i="3"/>
  <c r="N4130" i="3"/>
  <c r="M4131" i="3"/>
  <c r="N4131" i="3"/>
  <c r="M4132" i="3"/>
  <c r="N4132" i="3"/>
  <c r="M4133" i="3"/>
  <c r="N4133" i="3"/>
  <c r="M4134" i="3"/>
  <c r="N4134" i="3"/>
  <c r="M4135" i="3"/>
  <c r="N4135" i="3"/>
  <c r="M4136" i="3"/>
  <c r="N4136" i="3"/>
  <c r="M4137" i="3"/>
  <c r="N4137" i="3"/>
  <c r="M4138" i="3"/>
  <c r="N4138" i="3"/>
  <c r="M4139" i="3"/>
  <c r="N4139" i="3"/>
  <c r="M4140" i="3"/>
  <c r="N4140" i="3"/>
  <c r="M4141" i="3"/>
  <c r="N4141" i="3"/>
  <c r="M4142" i="3"/>
  <c r="N4142" i="3"/>
  <c r="M4143" i="3"/>
  <c r="N4143" i="3"/>
  <c r="M4144" i="3"/>
  <c r="N4144" i="3"/>
  <c r="M4145" i="3"/>
  <c r="N4145" i="3"/>
  <c r="M4146" i="3"/>
  <c r="N4146" i="3"/>
  <c r="M4147" i="3"/>
  <c r="N4147" i="3"/>
  <c r="M4148" i="3"/>
  <c r="N4148" i="3"/>
  <c r="M4149" i="3"/>
  <c r="N4149" i="3"/>
  <c r="M4150" i="3"/>
  <c r="N4150" i="3"/>
  <c r="M4151" i="3"/>
  <c r="N4151" i="3"/>
  <c r="M4152" i="3"/>
  <c r="N4152" i="3"/>
  <c r="M4153" i="3"/>
  <c r="N4153" i="3"/>
  <c r="M4154" i="3"/>
  <c r="N4154" i="3"/>
  <c r="M4155" i="3"/>
  <c r="N4155" i="3"/>
  <c r="M4156" i="3"/>
  <c r="N4156" i="3"/>
  <c r="M4157" i="3"/>
  <c r="N4157" i="3"/>
  <c r="M4158" i="3"/>
  <c r="N4158" i="3"/>
  <c r="M4159" i="3"/>
  <c r="N4159" i="3"/>
  <c r="M4160" i="3"/>
  <c r="N4160" i="3"/>
  <c r="M4161" i="3"/>
  <c r="N4161" i="3"/>
  <c r="M4162" i="3"/>
  <c r="N4162" i="3"/>
  <c r="M4163" i="3"/>
  <c r="N4163" i="3"/>
  <c r="M4164" i="3"/>
  <c r="N4164" i="3"/>
  <c r="M4165" i="3"/>
  <c r="N4165" i="3"/>
  <c r="M4166" i="3"/>
  <c r="N4166" i="3"/>
  <c r="M4167" i="3"/>
  <c r="N4167" i="3"/>
  <c r="M4168" i="3"/>
  <c r="N4168" i="3"/>
  <c r="M4169" i="3"/>
  <c r="N4169" i="3"/>
  <c r="M4170" i="3"/>
  <c r="N4170" i="3"/>
  <c r="M4171" i="3"/>
  <c r="N4171" i="3"/>
  <c r="M4172" i="3"/>
  <c r="N4172" i="3"/>
  <c r="M4173" i="3"/>
  <c r="N4173" i="3"/>
  <c r="M4174" i="3"/>
  <c r="N4174" i="3"/>
  <c r="M4175" i="3"/>
  <c r="N4175" i="3"/>
  <c r="M4176" i="3"/>
  <c r="N4176" i="3"/>
  <c r="M4177" i="3"/>
  <c r="N4177" i="3"/>
  <c r="M4178" i="3"/>
  <c r="N4178" i="3"/>
  <c r="M4179" i="3"/>
  <c r="N4179" i="3"/>
  <c r="M4180" i="3"/>
  <c r="N4180" i="3"/>
  <c r="M4181" i="3"/>
  <c r="N4181" i="3"/>
  <c r="M4182" i="3"/>
  <c r="N4182" i="3"/>
  <c r="M4183" i="3"/>
  <c r="N4183" i="3"/>
  <c r="M4184" i="3"/>
  <c r="N4184" i="3"/>
  <c r="M4185" i="3"/>
  <c r="N4185" i="3"/>
  <c r="M4186" i="3"/>
  <c r="N4186" i="3"/>
  <c r="M4187" i="3"/>
  <c r="N4187" i="3"/>
  <c r="M4188" i="3"/>
  <c r="N4188" i="3"/>
  <c r="M4189" i="3"/>
  <c r="N4189" i="3"/>
  <c r="M4190" i="3"/>
  <c r="N4190" i="3"/>
  <c r="M4191" i="3"/>
  <c r="N4191" i="3"/>
  <c r="M4192" i="3"/>
  <c r="N4192" i="3"/>
  <c r="M4193" i="3"/>
  <c r="N4193" i="3"/>
  <c r="M4194" i="3"/>
  <c r="N4194" i="3"/>
  <c r="M4195" i="3"/>
  <c r="N4195" i="3"/>
  <c r="M4196" i="3"/>
  <c r="N4196" i="3"/>
  <c r="M4197" i="3"/>
  <c r="N4197" i="3"/>
  <c r="M4198" i="3"/>
  <c r="N4198" i="3"/>
  <c r="M4199" i="3"/>
  <c r="N4199" i="3"/>
  <c r="M4200" i="3"/>
  <c r="N4200" i="3"/>
  <c r="M4201" i="3"/>
  <c r="N4201" i="3"/>
  <c r="M4202" i="3"/>
  <c r="N4202" i="3"/>
  <c r="M4203" i="3"/>
  <c r="N4203" i="3"/>
  <c r="M4204" i="3"/>
  <c r="N4204" i="3"/>
  <c r="M4205" i="3"/>
  <c r="N4205" i="3"/>
  <c r="M4206" i="3"/>
  <c r="N4206" i="3"/>
  <c r="M4207" i="3"/>
  <c r="N4207" i="3"/>
  <c r="M4208" i="3"/>
  <c r="N4208" i="3"/>
  <c r="M4209" i="3"/>
  <c r="N4209" i="3"/>
  <c r="M4210" i="3"/>
  <c r="N4210" i="3"/>
  <c r="M4211" i="3"/>
  <c r="N4211" i="3"/>
  <c r="M4212" i="3"/>
  <c r="N4212" i="3"/>
  <c r="M4213" i="3"/>
  <c r="N4213" i="3"/>
  <c r="M4214" i="3"/>
  <c r="N4214" i="3"/>
  <c r="M4215" i="3"/>
  <c r="N4215" i="3"/>
  <c r="M4216" i="3"/>
  <c r="N4216" i="3"/>
  <c r="M4217" i="3"/>
  <c r="N4217" i="3"/>
  <c r="M4218" i="3"/>
  <c r="N4218" i="3"/>
  <c r="M4219" i="3"/>
  <c r="N4219" i="3"/>
  <c r="M4220" i="3"/>
  <c r="N4220" i="3"/>
  <c r="M4221" i="3"/>
  <c r="N4221" i="3"/>
  <c r="M4222" i="3"/>
  <c r="N4222" i="3"/>
  <c r="M4223" i="3"/>
  <c r="N4223" i="3"/>
  <c r="M4224" i="3"/>
  <c r="N4224" i="3"/>
  <c r="M4225" i="3"/>
  <c r="N4225" i="3"/>
  <c r="M4226" i="3"/>
  <c r="N4226" i="3"/>
  <c r="M4227" i="3"/>
  <c r="N4227" i="3"/>
  <c r="M4228" i="3"/>
  <c r="N4228" i="3"/>
  <c r="M4229" i="3"/>
  <c r="N4229" i="3"/>
  <c r="M4230" i="3"/>
  <c r="N4230" i="3"/>
  <c r="M4231" i="3"/>
  <c r="N4231" i="3"/>
  <c r="M4232" i="3"/>
  <c r="N4232" i="3"/>
  <c r="M4233" i="3"/>
  <c r="N4233" i="3"/>
  <c r="M4234" i="3"/>
  <c r="N4234" i="3"/>
  <c r="M4235" i="3"/>
  <c r="N4235" i="3"/>
  <c r="M4236" i="3"/>
  <c r="N4236" i="3"/>
  <c r="M4237" i="3"/>
  <c r="N4237" i="3"/>
  <c r="M4238" i="3"/>
  <c r="N4238" i="3"/>
  <c r="M4239" i="3"/>
  <c r="N4239" i="3"/>
  <c r="M4240" i="3"/>
  <c r="N4240" i="3"/>
  <c r="M4241" i="3"/>
  <c r="N4241" i="3"/>
  <c r="M4242" i="3"/>
  <c r="N4242" i="3"/>
  <c r="M4243" i="3"/>
  <c r="N4243" i="3"/>
  <c r="M4244" i="3"/>
  <c r="N4244" i="3"/>
  <c r="M4245" i="3"/>
  <c r="N4245" i="3"/>
  <c r="M4246" i="3"/>
  <c r="N4246" i="3"/>
  <c r="M4247" i="3"/>
  <c r="N4247" i="3"/>
  <c r="M4248" i="3"/>
  <c r="N4248" i="3"/>
  <c r="M4249" i="3"/>
  <c r="N4249" i="3"/>
  <c r="M4250" i="3"/>
  <c r="N4250" i="3"/>
  <c r="M4251" i="3"/>
  <c r="N4251" i="3"/>
  <c r="M4252" i="3"/>
  <c r="N4252" i="3"/>
  <c r="M4253" i="3"/>
  <c r="N4253" i="3"/>
  <c r="M4254" i="3"/>
  <c r="N4254" i="3"/>
  <c r="M4255" i="3"/>
  <c r="N4255" i="3"/>
  <c r="M4256" i="3"/>
  <c r="N4256" i="3"/>
  <c r="M4257" i="3"/>
  <c r="N4257" i="3"/>
  <c r="M4258" i="3"/>
  <c r="N4258" i="3"/>
  <c r="M4259" i="3"/>
  <c r="N4259" i="3"/>
  <c r="M4260" i="3"/>
  <c r="N4260" i="3"/>
  <c r="M4261" i="3"/>
  <c r="N4261" i="3"/>
  <c r="M4262" i="3"/>
  <c r="N4262" i="3"/>
  <c r="M4263" i="3"/>
  <c r="N4263" i="3"/>
  <c r="M4264" i="3"/>
  <c r="N4264" i="3"/>
  <c r="M4265" i="3"/>
  <c r="N4265" i="3"/>
  <c r="M4266" i="3"/>
  <c r="N4266" i="3"/>
  <c r="M4267" i="3"/>
  <c r="N4267" i="3"/>
  <c r="M4268" i="3"/>
  <c r="N4268" i="3"/>
  <c r="M4269" i="3"/>
  <c r="N4269" i="3"/>
  <c r="M4270" i="3"/>
  <c r="N4270" i="3"/>
  <c r="M4271" i="3"/>
  <c r="N4271" i="3"/>
  <c r="M4272" i="3"/>
  <c r="N4272" i="3"/>
  <c r="M4273" i="3"/>
  <c r="N4273" i="3"/>
  <c r="M4274" i="3"/>
  <c r="N4274" i="3"/>
  <c r="M4275" i="3"/>
  <c r="N4275" i="3"/>
  <c r="M4276" i="3"/>
  <c r="N4276" i="3"/>
  <c r="M4277" i="3"/>
  <c r="N4277" i="3"/>
  <c r="M4278" i="3"/>
  <c r="N4278" i="3"/>
  <c r="M4279" i="3"/>
  <c r="N4279" i="3"/>
  <c r="M4280" i="3"/>
  <c r="N4280" i="3"/>
  <c r="M4281" i="3"/>
  <c r="N4281" i="3"/>
  <c r="M4282" i="3"/>
  <c r="N4282" i="3"/>
  <c r="M4283" i="3"/>
  <c r="N4283" i="3"/>
  <c r="M4284" i="3"/>
  <c r="N4284" i="3"/>
  <c r="M4285" i="3"/>
  <c r="N4285" i="3"/>
  <c r="M4286" i="3"/>
  <c r="N4286" i="3"/>
  <c r="M4287" i="3"/>
  <c r="N4287" i="3"/>
  <c r="M4288" i="3"/>
  <c r="N4288" i="3"/>
  <c r="M4289" i="3"/>
  <c r="N4289" i="3"/>
  <c r="M4290" i="3"/>
  <c r="N4290" i="3"/>
  <c r="M4291" i="3"/>
  <c r="N4291" i="3"/>
  <c r="M4292" i="3"/>
  <c r="N4292" i="3"/>
  <c r="M4293" i="3"/>
  <c r="N4293" i="3"/>
  <c r="M4294" i="3"/>
  <c r="N4294" i="3"/>
  <c r="M4295" i="3"/>
  <c r="N4295" i="3"/>
  <c r="M4296" i="3"/>
  <c r="N4296" i="3"/>
  <c r="M4297" i="3"/>
  <c r="N4297" i="3"/>
  <c r="M4298" i="3"/>
  <c r="N4298" i="3"/>
  <c r="M4299" i="3"/>
  <c r="N4299" i="3"/>
  <c r="M4300" i="3"/>
  <c r="N4300" i="3"/>
  <c r="M4301" i="3"/>
  <c r="N4301" i="3"/>
  <c r="M4302" i="3"/>
  <c r="N4302" i="3"/>
  <c r="M4303" i="3"/>
  <c r="N4303" i="3"/>
  <c r="M4304" i="3"/>
  <c r="N4304" i="3"/>
  <c r="M4305" i="3"/>
  <c r="N4305" i="3"/>
  <c r="M4306" i="3"/>
  <c r="N4306" i="3"/>
  <c r="M4307" i="3"/>
  <c r="N4307" i="3"/>
  <c r="M4308" i="3"/>
  <c r="N4308" i="3"/>
  <c r="M4309" i="3"/>
  <c r="N4309" i="3"/>
  <c r="M4310" i="3"/>
  <c r="N4310" i="3"/>
  <c r="M4311" i="3"/>
  <c r="N4311" i="3"/>
  <c r="M4312" i="3"/>
  <c r="N4312" i="3"/>
  <c r="M4313" i="3"/>
  <c r="N4313" i="3"/>
  <c r="M4314" i="3"/>
  <c r="N4314" i="3"/>
  <c r="M4315" i="3"/>
  <c r="N4315" i="3"/>
  <c r="M4316" i="3"/>
  <c r="N4316" i="3"/>
  <c r="M4317" i="3"/>
  <c r="N4317" i="3"/>
  <c r="M4318" i="3"/>
  <c r="N4318" i="3"/>
  <c r="M4319" i="3"/>
  <c r="N4319" i="3"/>
  <c r="M4320" i="3"/>
  <c r="N4320" i="3"/>
  <c r="M4321" i="3"/>
  <c r="N4321" i="3"/>
  <c r="M4322" i="3"/>
  <c r="N4322" i="3"/>
  <c r="M4323" i="3"/>
  <c r="N4323" i="3"/>
  <c r="M4324" i="3"/>
  <c r="N4324" i="3"/>
  <c r="M4325" i="3"/>
  <c r="N4325" i="3"/>
  <c r="M4326" i="3"/>
  <c r="N4326" i="3"/>
  <c r="M4327" i="3"/>
  <c r="N4327" i="3"/>
  <c r="M4328" i="3"/>
  <c r="N4328" i="3"/>
  <c r="M4329" i="3"/>
  <c r="N4329" i="3"/>
  <c r="M4330" i="3"/>
  <c r="N4330" i="3"/>
  <c r="M4331" i="3"/>
  <c r="N4331" i="3"/>
  <c r="M4332" i="3"/>
  <c r="N4332" i="3"/>
  <c r="M4333" i="3"/>
  <c r="N4333" i="3"/>
  <c r="M4334" i="3"/>
  <c r="N4334" i="3"/>
  <c r="M4335" i="3"/>
  <c r="N4335" i="3"/>
  <c r="M4336" i="3"/>
  <c r="N4336" i="3"/>
  <c r="M4337" i="3"/>
  <c r="N4337" i="3"/>
  <c r="M4338" i="3"/>
  <c r="N4338" i="3"/>
  <c r="M4339" i="3"/>
  <c r="N4339" i="3"/>
  <c r="M4340" i="3"/>
  <c r="N4340" i="3"/>
  <c r="M4341" i="3"/>
  <c r="N4341" i="3"/>
  <c r="M4342" i="3"/>
  <c r="N4342" i="3"/>
  <c r="M4343" i="3"/>
  <c r="N4343" i="3"/>
  <c r="M4344" i="3"/>
  <c r="N4344" i="3"/>
  <c r="M4345" i="3"/>
  <c r="N4345" i="3"/>
  <c r="M4346" i="3"/>
  <c r="N4346" i="3"/>
  <c r="M4347" i="3"/>
  <c r="N4347" i="3"/>
  <c r="M4348" i="3"/>
  <c r="N4348" i="3"/>
  <c r="M4349" i="3"/>
  <c r="N4349" i="3"/>
  <c r="M4350" i="3"/>
  <c r="N4350" i="3"/>
  <c r="M4351" i="3"/>
  <c r="N4351" i="3"/>
  <c r="M4352" i="3"/>
  <c r="N4352" i="3"/>
  <c r="M4353" i="3"/>
  <c r="N4353" i="3"/>
  <c r="M4354" i="3"/>
  <c r="N4354" i="3"/>
  <c r="M4355" i="3"/>
  <c r="N4355" i="3"/>
  <c r="M4356" i="3"/>
  <c r="N4356" i="3"/>
  <c r="M4357" i="3"/>
  <c r="N4357" i="3"/>
  <c r="M4358" i="3"/>
  <c r="N4358" i="3"/>
  <c r="M4359" i="3"/>
  <c r="N4359" i="3"/>
  <c r="M4360" i="3"/>
  <c r="N4360" i="3"/>
  <c r="M4361" i="3"/>
  <c r="N4361" i="3"/>
  <c r="M4362" i="3"/>
  <c r="N4362" i="3"/>
  <c r="M4363" i="3"/>
  <c r="N4363" i="3"/>
  <c r="M4364" i="3"/>
  <c r="N4364" i="3"/>
  <c r="M4365" i="3"/>
  <c r="N4365" i="3"/>
  <c r="M4366" i="3"/>
  <c r="N4366" i="3"/>
  <c r="M4367" i="3"/>
  <c r="N4367" i="3"/>
  <c r="M4368" i="3"/>
  <c r="N4368" i="3"/>
  <c r="M4369" i="3"/>
  <c r="N4369" i="3"/>
  <c r="M4370" i="3"/>
  <c r="N4370" i="3"/>
  <c r="M4371" i="3"/>
  <c r="N4371" i="3"/>
  <c r="M4372" i="3"/>
  <c r="N4372" i="3"/>
  <c r="M4373" i="3"/>
  <c r="N4373" i="3"/>
  <c r="M4374" i="3"/>
  <c r="N4374" i="3"/>
  <c r="M4375" i="3"/>
  <c r="N4375" i="3"/>
  <c r="M4376" i="3"/>
  <c r="N4376" i="3"/>
  <c r="M4377" i="3"/>
  <c r="N4377" i="3"/>
  <c r="M4378" i="3"/>
  <c r="N4378" i="3"/>
  <c r="M4379" i="3"/>
  <c r="N4379" i="3"/>
  <c r="M4380" i="3"/>
  <c r="N4380" i="3"/>
  <c r="M4381" i="3"/>
  <c r="N4381" i="3"/>
  <c r="M4382" i="3"/>
  <c r="N4382" i="3"/>
  <c r="M4383" i="3"/>
  <c r="N4383" i="3"/>
  <c r="M4384" i="3"/>
  <c r="N4384" i="3"/>
  <c r="M4385" i="3"/>
  <c r="N4385" i="3"/>
  <c r="M4386" i="3"/>
  <c r="N4386" i="3"/>
  <c r="M4387" i="3"/>
  <c r="N4387" i="3"/>
  <c r="M4388" i="3"/>
  <c r="N4388" i="3"/>
  <c r="M4389" i="3"/>
  <c r="N4389" i="3"/>
  <c r="M4390" i="3"/>
  <c r="N4390" i="3"/>
  <c r="M4391" i="3"/>
  <c r="N4391" i="3"/>
  <c r="M4392" i="3"/>
  <c r="N4392" i="3"/>
  <c r="M4393" i="3"/>
  <c r="N4393" i="3"/>
  <c r="M4394" i="3"/>
  <c r="N4394" i="3"/>
  <c r="M4395" i="3"/>
  <c r="N4395" i="3"/>
  <c r="M4396" i="3"/>
  <c r="N4396" i="3"/>
  <c r="M4397" i="3"/>
  <c r="N4397" i="3"/>
  <c r="M4398" i="3"/>
  <c r="N4398" i="3"/>
  <c r="M4399" i="3"/>
  <c r="N4399" i="3"/>
  <c r="M4400" i="3"/>
  <c r="N4400" i="3"/>
  <c r="M4401" i="3"/>
  <c r="N4401" i="3"/>
  <c r="M4402" i="3"/>
  <c r="N4402" i="3"/>
  <c r="M4403" i="3"/>
  <c r="N4403" i="3"/>
  <c r="M4404" i="3"/>
  <c r="N4404" i="3"/>
  <c r="M4405" i="3"/>
  <c r="N4405" i="3"/>
  <c r="M4406" i="3"/>
  <c r="N4406" i="3"/>
  <c r="M4407" i="3"/>
  <c r="N4407" i="3"/>
  <c r="M4408" i="3"/>
  <c r="N4408" i="3"/>
  <c r="M4409" i="3"/>
  <c r="N4409" i="3"/>
  <c r="M4410" i="3"/>
  <c r="N4410" i="3"/>
  <c r="M4411" i="3"/>
  <c r="N4411" i="3"/>
  <c r="M4412" i="3"/>
  <c r="N4412" i="3"/>
  <c r="M4413" i="3"/>
  <c r="N4413" i="3"/>
  <c r="M4414" i="3"/>
  <c r="N4414" i="3"/>
  <c r="M4415" i="3"/>
  <c r="N4415" i="3"/>
  <c r="M4416" i="3"/>
  <c r="N4416" i="3"/>
  <c r="M4417" i="3"/>
  <c r="N4417" i="3"/>
  <c r="M4418" i="3"/>
  <c r="N4418" i="3"/>
  <c r="M4419" i="3"/>
  <c r="N4419" i="3"/>
  <c r="M4420" i="3"/>
  <c r="N4420" i="3"/>
  <c r="M4421" i="3"/>
  <c r="N4421" i="3"/>
  <c r="M4422" i="3"/>
  <c r="N4422" i="3"/>
  <c r="M4423" i="3"/>
  <c r="N4423" i="3"/>
  <c r="M4424" i="3"/>
  <c r="N4424" i="3"/>
  <c r="M4425" i="3"/>
  <c r="N4425" i="3"/>
  <c r="M4426" i="3"/>
  <c r="N4426" i="3"/>
  <c r="M4427" i="3"/>
  <c r="N4427" i="3"/>
  <c r="M4428" i="3"/>
  <c r="N4428" i="3"/>
  <c r="M4429" i="3"/>
  <c r="N4429" i="3"/>
  <c r="M4430" i="3"/>
  <c r="N4430" i="3"/>
  <c r="M4431" i="3"/>
  <c r="N4431" i="3"/>
  <c r="M4432" i="3"/>
  <c r="N4432" i="3"/>
  <c r="M4433" i="3"/>
  <c r="N4433" i="3"/>
  <c r="M4434" i="3"/>
  <c r="N4434" i="3"/>
  <c r="M4435" i="3"/>
  <c r="N4435" i="3"/>
  <c r="M4436" i="3"/>
  <c r="N4436" i="3"/>
  <c r="M4437" i="3"/>
  <c r="N4437" i="3"/>
  <c r="M4438" i="3"/>
  <c r="N4438" i="3"/>
  <c r="M4439" i="3"/>
  <c r="N4439" i="3"/>
  <c r="M4440" i="3"/>
  <c r="N4440" i="3"/>
  <c r="M4441" i="3"/>
  <c r="N4441" i="3"/>
  <c r="M4442" i="3"/>
  <c r="N4442" i="3"/>
  <c r="M4443" i="3"/>
  <c r="N4443" i="3"/>
  <c r="M4444" i="3"/>
  <c r="N4444" i="3"/>
  <c r="M4445" i="3"/>
  <c r="N4445" i="3"/>
  <c r="M4446" i="3"/>
  <c r="N4446" i="3"/>
  <c r="M4447" i="3"/>
  <c r="N4447" i="3"/>
  <c r="M4448" i="3"/>
  <c r="N4448" i="3"/>
  <c r="M4449" i="3"/>
  <c r="N4449" i="3"/>
  <c r="M4450" i="3"/>
  <c r="N4450" i="3"/>
  <c r="M4451" i="3"/>
  <c r="N4451" i="3"/>
  <c r="M4452" i="3"/>
  <c r="N4452" i="3"/>
  <c r="M4453" i="3"/>
  <c r="N4453" i="3"/>
  <c r="M4454" i="3"/>
  <c r="N4454" i="3"/>
  <c r="M4455" i="3"/>
  <c r="N4455" i="3"/>
  <c r="M4456" i="3"/>
  <c r="N4456" i="3"/>
  <c r="M4457" i="3"/>
  <c r="N4457" i="3"/>
  <c r="M4458" i="3"/>
  <c r="N4458" i="3"/>
  <c r="M4459" i="3"/>
  <c r="N4459" i="3"/>
  <c r="M4460" i="3"/>
  <c r="N4460" i="3"/>
  <c r="M4461" i="3"/>
  <c r="N4461" i="3"/>
  <c r="M4462" i="3"/>
  <c r="N4462" i="3"/>
  <c r="M4463" i="3"/>
  <c r="N4463" i="3"/>
  <c r="M4464" i="3"/>
  <c r="N4464" i="3"/>
  <c r="M4465" i="3"/>
  <c r="N4465" i="3"/>
  <c r="M4466" i="3"/>
  <c r="N4466" i="3"/>
  <c r="M4467" i="3"/>
  <c r="N4467" i="3"/>
  <c r="M4468" i="3"/>
  <c r="N4468" i="3"/>
  <c r="M4469" i="3"/>
  <c r="N4469" i="3"/>
  <c r="M4470" i="3"/>
  <c r="N4470" i="3"/>
  <c r="M4471" i="3"/>
  <c r="N4471" i="3"/>
  <c r="M4472" i="3"/>
  <c r="N4472" i="3"/>
  <c r="M4473" i="3"/>
  <c r="N4473" i="3"/>
  <c r="M4474" i="3"/>
  <c r="N4474" i="3"/>
  <c r="M4475" i="3"/>
  <c r="N4475" i="3"/>
  <c r="M4476" i="3"/>
  <c r="N4476" i="3"/>
  <c r="M4477" i="3"/>
  <c r="N4477" i="3"/>
  <c r="M4478" i="3"/>
  <c r="N4478" i="3"/>
  <c r="M4479" i="3"/>
  <c r="N4479" i="3"/>
  <c r="M4480" i="3"/>
  <c r="N4480" i="3"/>
  <c r="M4481" i="3"/>
  <c r="N4481" i="3"/>
  <c r="M4482" i="3"/>
  <c r="N4482" i="3"/>
  <c r="M4483" i="3"/>
  <c r="N4483" i="3"/>
  <c r="M4484" i="3"/>
  <c r="N4484" i="3"/>
  <c r="M4485" i="3"/>
  <c r="N4485" i="3"/>
  <c r="M4486" i="3"/>
  <c r="N4486" i="3"/>
  <c r="M4487" i="3"/>
  <c r="N4487" i="3"/>
  <c r="M4488" i="3"/>
  <c r="N4488" i="3"/>
  <c r="M4489" i="3"/>
  <c r="N4489" i="3"/>
  <c r="M4490" i="3"/>
  <c r="N4490" i="3"/>
  <c r="M4491" i="3"/>
  <c r="N4491" i="3"/>
  <c r="M4492" i="3"/>
  <c r="N4492" i="3"/>
  <c r="M4493" i="3"/>
  <c r="N4493" i="3"/>
  <c r="M4494" i="3"/>
  <c r="N4494" i="3"/>
  <c r="M4495" i="3"/>
  <c r="N4495" i="3"/>
  <c r="M4496" i="3"/>
  <c r="N4496" i="3"/>
  <c r="M4497" i="3"/>
  <c r="N4497" i="3"/>
  <c r="M4498" i="3"/>
  <c r="N4498" i="3"/>
  <c r="M4499" i="3"/>
  <c r="N4499" i="3"/>
  <c r="M4500" i="3"/>
  <c r="N4500" i="3"/>
  <c r="M4501" i="3"/>
  <c r="N4501" i="3"/>
  <c r="M4502" i="3"/>
  <c r="N4502" i="3"/>
  <c r="M4503" i="3"/>
  <c r="N4503" i="3"/>
  <c r="M4504" i="3"/>
  <c r="N4504" i="3"/>
  <c r="M4505" i="3"/>
  <c r="N4505" i="3"/>
  <c r="M4506" i="3"/>
  <c r="N4506" i="3"/>
  <c r="M4507" i="3"/>
  <c r="N4507" i="3"/>
  <c r="M4508" i="3"/>
  <c r="N4508" i="3"/>
  <c r="M4509" i="3"/>
  <c r="N4509" i="3"/>
  <c r="M4510" i="3"/>
  <c r="N4510" i="3"/>
  <c r="M4511" i="3"/>
  <c r="N4511" i="3"/>
  <c r="M4512" i="3"/>
  <c r="N4512" i="3"/>
  <c r="M4513" i="3"/>
  <c r="N4513" i="3"/>
  <c r="M4514" i="3"/>
  <c r="N4514" i="3"/>
  <c r="M4515" i="3"/>
  <c r="N4515" i="3"/>
  <c r="M4516" i="3"/>
  <c r="N4516" i="3"/>
  <c r="M4517" i="3"/>
  <c r="N4517" i="3"/>
  <c r="M4518" i="3"/>
  <c r="N4518" i="3"/>
  <c r="M4519" i="3"/>
  <c r="N4519" i="3"/>
  <c r="M4520" i="3"/>
  <c r="N4520" i="3"/>
  <c r="M4521" i="3"/>
  <c r="N4521" i="3"/>
  <c r="M4522" i="3"/>
  <c r="N4522" i="3"/>
  <c r="M4523" i="3"/>
  <c r="N4523" i="3"/>
  <c r="M4524" i="3"/>
  <c r="N4524" i="3"/>
  <c r="M4525" i="3"/>
  <c r="N4525" i="3"/>
  <c r="M4526" i="3"/>
  <c r="N4526" i="3"/>
  <c r="M4527" i="3"/>
  <c r="N4527" i="3"/>
  <c r="M4528" i="3"/>
  <c r="N4528" i="3"/>
  <c r="M4529" i="3"/>
  <c r="N4529" i="3"/>
  <c r="M4530" i="3"/>
  <c r="N4530" i="3"/>
  <c r="M4531" i="3"/>
  <c r="N4531" i="3"/>
  <c r="M4532" i="3"/>
  <c r="N4532" i="3"/>
  <c r="M4533" i="3"/>
  <c r="N4533" i="3"/>
  <c r="M4534" i="3"/>
  <c r="N4534" i="3"/>
  <c r="M4535" i="3"/>
  <c r="N4535" i="3"/>
  <c r="M4536" i="3"/>
  <c r="N4536" i="3"/>
  <c r="M4537" i="3"/>
  <c r="N4537" i="3"/>
  <c r="M4538" i="3"/>
  <c r="N4538" i="3"/>
  <c r="M4539" i="3"/>
  <c r="N4539" i="3"/>
  <c r="M4540" i="3"/>
  <c r="N4540" i="3"/>
  <c r="M4541" i="3"/>
  <c r="N4541" i="3"/>
  <c r="M4542" i="3"/>
  <c r="N4542" i="3"/>
  <c r="M4543" i="3"/>
  <c r="N4543" i="3"/>
  <c r="M4544" i="3"/>
  <c r="N4544" i="3"/>
  <c r="M4545" i="3"/>
  <c r="N4545" i="3"/>
  <c r="M4546" i="3"/>
  <c r="N4546" i="3"/>
  <c r="M4547" i="3"/>
  <c r="N4547" i="3"/>
  <c r="M4548" i="3"/>
  <c r="N4548" i="3"/>
  <c r="M4549" i="3"/>
  <c r="N4549" i="3"/>
  <c r="M4550" i="3"/>
  <c r="N4550" i="3"/>
  <c r="M4551" i="3"/>
  <c r="N4551" i="3"/>
  <c r="M4552" i="3"/>
  <c r="N4552" i="3"/>
  <c r="M4553" i="3"/>
  <c r="N4553" i="3"/>
  <c r="M4554" i="3"/>
  <c r="N4554" i="3"/>
  <c r="M4555" i="3"/>
  <c r="N4555" i="3"/>
  <c r="M4556" i="3"/>
  <c r="N4556" i="3"/>
  <c r="M4557" i="3"/>
  <c r="N4557" i="3"/>
  <c r="M4558" i="3"/>
  <c r="N4558" i="3"/>
  <c r="M4559" i="3"/>
  <c r="N4559" i="3"/>
  <c r="M4560" i="3"/>
  <c r="N4560" i="3"/>
  <c r="M4561" i="3"/>
  <c r="N4561" i="3"/>
  <c r="M4562" i="3"/>
  <c r="N4562" i="3"/>
  <c r="M4563" i="3"/>
  <c r="N4563" i="3"/>
  <c r="M4564" i="3"/>
  <c r="N4564" i="3"/>
  <c r="M4565" i="3"/>
  <c r="N4565" i="3"/>
  <c r="M4566" i="3"/>
  <c r="N4566" i="3"/>
  <c r="M4567" i="3"/>
  <c r="N4567" i="3"/>
  <c r="M4568" i="3"/>
  <c r="N4568" i="3"/>
  <c r="M4569" i="3"/>
  <c r="N4569" i="3"/>
  <c r="M4570" i="3"/>
  <c r="N4570" i="3"/>
  <c r="M4571" i="3"/>
  <c r="N4571" i="3"/>
  <c r="M4572" i="3"/>
  <c r="N4572" i="3"/>
  <c r="M4573" i="3"/>
  <c r="N4573" i="3"/>
  <c r="M4574" i="3"/>
  <c r="N4574" i="3"/>
  <c r="M4575" i="3"/>
  <c r="N4575" i="3"/>
  <c r="M4576" i="3"/>
  <c r="N4576" i="3"/>
  <c r="M4577" i="3"/>
  <c r="N4577" i="3"/>
  <c r="M4578" i="3"/>
  <c r="N4578" i="3"/>
  <c r="M4579" i="3"/>
  <c r="N4579" i="3"/>
  <c r="M4580" i="3"/>
  <c r="N4580" i="3"/>
  <c r="M4581" i="3"/>
  <c r="N4581" i="3"/>
  <c r="M4582" i="3"/>
  <c r="N4582" i="3"/>
  <c r="M4583" i="3"/>
  <c r="N4583" i="3"/>
  <c r="M4584" i="3"/>
  <c r="N4584" i="3"/>
  <c r="M4585" i="3"/>
  <c r="N4585" i="3"/>
  <c r="M4586" i="3"/>
  <c r="N4586" i="3"/>
  <c r="M4587" i="3"/>
  <c r="N4587" i="3"/>
  <c r="M4588" i="3"/>
  <c r="N4588" i="3"/>
  <c r="M4589" i="3"/>
  <c r="N4589" i="3"/>
  <c r="M4590" i="3"/>
  <c r="N4590" i="3"/>
  <c r="M4591" i="3"/>
  <c r="N4591" i="3"/>
  <c r="M4592" i="3"/>
  <c r="N4592" i="3"/>
  <c r="M4593" i="3"/>
  <c r="N4593" i="3"/>
  <c r="M4594" i="3"/>
  <c r="N4594" i="3"/>
  <c r="M4595" i="3"/>
  <c r="N4595" i="3"/>
  <c r="M4596" i="3"/>
  <c r="N4596" i="3"/>
  <c r="M4597" i="3"/>
  <c r="N4597" i="3"/>
  <c r="M4598" i="3"/>
  <c r="N4598" i="3"/>
  <c r="M4599" i="3"/>
  <c r="N4599" i="3"/>
  <c r="M4600" i="3"/>
  <c r="N4600" i="3"/>
  <c r="M4601" i="3"/>
  <c r="N4601" i="3"/>
  <c r="M4602" i="3"/>
  <c r="N4602" i="3"/>
  <c r="M4603" i="3"/>
  <c r="N4603" i="3"/>
  <c r="M4604" i="3"/>
  <c r="N4604" i="3"/>
  <c r="M4605" i="3"/>
  <c r="N4605" i="3"/>
  <c r="M4606" i="3"/>
  <c r="N4606" i="3"/>
  <c r="M4607" i="3"/>
  <c r="N4607" i="3"/>
  <c r="M4608" i="3"/>
  <c r="N4608" i="3"/>
  <c r="M4609" i="3"/>
  <c r="N4609" i="3"/>
  <c r="M4610" i="3"/>
  <c r="N4610" i="3"/>
  <c r="M4611" i="3"/>
  <c r="N4611" i="3"/>
  <c r="M4612" i="3"/>
  <c r="N4612" i="3"/>
  <c r="M4613" i="3"/>
  <c r="N4613" i="3"/>
  <c r="M4614" i="3"/>
  <c r="N4614" i="3"/>
  <c r="M4615" i="3"/>
  <c r="N4615" i="3"/>
  <c r="M4616" i="3"/>
  <c r="N4616" i="3"/>
  <c r="M4617" i="3"/>
  <c r="N4617" i="3"/>
  <c r="M4618" i="3"/>
  <c r="N4618" i="3"/>
  <c r="M4619" i="3"/>
  <c r="N4619" i="3"/>
  <c r="M4620" i="3"/>
  <c r="N4620" i="3"/>
  <c r="M4621" i="3"/>
  <c r="N4621" i="3"/>
  <c r="M4622" i="3"/>
  <c r="N4622" i="3"/>
  <c r="M4623" i="3"/>
  <c r="N4623" i="3"/>
  <c r="M4624" i="3"/>
  <c r="N4624" i="3"/>
  <c r="M4625" i="3"/>
  <c r="N4625" i="3"/>
  <c r="M4626" i="3"/>
  <c r="N4626" i="3"/>
  <c r="M4627" i="3"/>
  <c r="N4627" i="3"/>
  <c r="M4628" i="3"/>
  <c r="N4628" i="3"/>
  <c r="M4629" i="3"/>
  <c r="N4629" i="3"/>
  <c r="M4630" i="3"/>
  <c r="N4630" i="3"/>
  <c r="M4631" i="3"/>
  <c r="N4631" i="3"/>
  <c r="M4632" i="3"/>
  <c r="N4632" i="3"/>
  <c r="M4633" i="3"/>
  <c r="N4633" i="3"/>
  <c r="M4634" i="3"/>
  <c r="N4634" i="3"/>
  <c r="M4635" i="3"/>
  <c r="N4635" i="3"/>
  <c r="M4636" i="3"/>
  <c r="N4636" i="3"/>
  <c r="M4637" i="3"/>
  <c r="N4637" i="3"/>
  <c r="M4638" i="3"/>
  <c r="N4638" i="3"/>
  <c r="M4639" i="3"/>
  <c r="N4639" i="3"/>
  <c r="M4640" i="3"/>
  <c r="N4640" i="3"/>
  <c r="M4641" i="3"/>
  <c r="N4641" i="3"/>
  <c r="M4642" i="3"/>
  <c r="N4642" i="3"/>
  <c r="M4643" i="3"/>
  <c r="N4643" i="3"/>
  <c r="M4644" i="3"/>
  <c r="N4644" i="3"/>
  <c r="M4645" i="3"/>
  <c r="N4645" i="3"/>
  <c r="M4646" i="3"/>
  <c r="N4646" i="3"/>
  <c r="M4647" i="3"/>
  <c r="N4647" i="3"/>
  <c r="M4648" i="3"/>
  <c r="N4648" i="3"/>
  <c r="M4649" i="3"/>
  <c r="N4649" i="3"/>
  <c r="M4650" i="3"/>
  <c r="N4650" i="3"/>
  <c r="M4651" i="3"/>
  <c r="N4651" i="3"/>
  <c r="M4652" i="3"/>
  <c r="N4652" i="3"/>
  <c r="M4653" i="3"/>
  <c r="N4653" i="3"/>
  <c r="M4654" i="3"/>
  <c r="N4654" i="3"/>
  <c r="M4655" i="3"/>
  <c r="N4655" i="3"/>
  <c r="M4656" i="3"/>
  <c r="N4656" i="3"/>
  <c r="M4657" i="3"/>
  <c r="N4657" i="3"/>
  <c r="M4658" i="3"/>
  <c r="N4658" i="3"/>
  <c r="M4659" i="3"/>
  <c r="N4659" i="3"/>
  <c r="M4660" i="3"/>
  <c r="N4660" i="3"/>
  <c r="M4661" i="3"/>
  <c r="N4661" i="3"/>
  <c r="M4662" i="3"/>
  <c r="N4662" i="3"/>
  <c r="M4663" i="3"/>
  <c r="N4663" i="3"/>
  <c r="M4664" i="3"/>
  <c r="N4664" i="3"/>
  <c r="M4665" i="3"/>
  <c r="N4665" i="3"/>
  <c r="M4666" i="3"/>
  <c r="N4666" i="3"/>
  <c r="M4667" i="3"/>
  <c r="N4667" i="3"/>
  <c r="M4668" i="3"/>
  <c r="N4668" i="3"/>
  <c r="M4669" i="3"/>
  <c r="N4669" i="3"/>
  <c r="M4670" i="3"/>
  <c r="N4670" i="3"/>
  <c r="M4671" i="3"/>
  <c r="N4671" i="3"/>
  <c r="M4672" i="3"/>
  <c r="N4672" i="3"/>
  <c r="M4673" i="3"/>
  <c r="N4673" i="3"/>
  <c r="M4674" i="3"/>
  <c r="N4674" i="3"/>
  <c r="M4675" i="3"/>
  <c r="N4675" i="3"/>
  <c r="M4676" i="3"/>
  <c r="N4676" i="3"/>
  <c r="M4677" i="3"/>
  <c r="N4677" i="3"/>
  <c r="M4678" i="3"/>
  <c r="N4678" i="3"/>
  <c r="M4679" i="3"/>
  <c r="N4679" i="3"/>
  <c r="M4680" i="3"/>
  <c r="N4680" i="3"/>
  <c r="M4681" i="3"/>
  <c r="N4681" i="3"/>
  <c r="M4682" i="3"/>
  <c r="N4682" i="3"/>
  <c r="M4683" i="3"/>
  <c r="N4683" i="3"/>
  <c r="M4684" i="3"/>
  <c r="N4684" i="3"/>
  <c r="M4685" i="3"/>
  <c r="N4685" i="3"/>
  <c r="M4686" i="3"/>
  <c r="N4686" i="3"/>
  <c r="M4687" i="3"/>
  <c r="N4687" i="3"/>
  <c r="M4688" i="3"/>
  <c r="N4688" i="3"/>
  <c r="M4689" i="3"/>
  <c r="N4689" i="3"/>
  <c r="M4690" i="3"/>
  <c r="N4690" i="3"/>
  <c r="M4691" i="3"/>
  <c r="N4691" i="3"/>
  <c r="M4692" i="3"/>
  <c r="N4692" i="3"/>
  <c r="M4693" i="3"/>
  <c r="N4693" i="3"/>
  <c r="M4694" i="3"/>
  <c r="N4694" i="3"/>
  <c r="M4695" i="3"/>
  <c r="N4695" i="3"/>
  <c r="M4696" i="3"/>
  <c r="N4696" i="3"/>
  <c r="M4697" i="3"/>
  <c r="N4697" i="3"/>
  <c r="M4698" i="3"/>
  <c r="N4698" i="3"/>
  <c r="M4699" i="3"/>
  <c r="N4699" i="3"/>
  <c r="M4700" i="3"/>
  <c r="N4700" i="3"/>
  <c r="M4701" i="3"/>
  <c r="N4701" i="3"/>
  <c r="M4702" i="3"/>
  <c r="N4702" i="3"/>
  <c r="M4703" i="3"/>
  <c r="N4703" i="3"/>
  <c r="M4704" i="3"/>
  <c r="N4704" i="3"/>
  <c r="M4705" i="3"/>
  <c r="N4705" i="3"/>
  <c r="M4706" i="3"/>
  <c r="N4706" i="3"/>
  <c r="M4707" i="3"/>
  <c r="N4707" i="3"/>
  <c r="M4708" i="3"/>
  <c r="N4708" i="3"/>
  <c r="M4709" i="3"/>
  <c r="N4709" i="3"/>
  <c r="M4710" i="3"/>
  <c r="N4710" i="3"/>
  <c r="M4711" i="3"/>
  <c r="N4711" i="3"/>
  <c r="M4712" i="3"/>
  <c r="N4712" i="3"/>
  <c r="M4713" i="3"/>
  <c r="N4713" i="3"/>
  <c r="M4714" i="3"/>
  <c r="N4714" i="3"/>
  <c r="M4715" i="3"/>
  <c r="N4715" i="3"/>
  <c r="M4716" i="3"/>
  <c r="N4716" i="3"/>
  <c r="M4717" i="3"/>
  <c r="N4717" i="3"/>
  <c r="M4718" i="3"/>
  <c r="N4718" i="3"/>
  <c r="M4719" i="3"/>
  <c r="N4719" i="3"/>
  <c r="M4720" i="3"/>
  <c r="N4720" i="3"/>
  <c r="M4721" i="3"/>
  <c r="N4721" i="3"/>
  <c r="M4722" i="3"/>
  <c r="N4722" i="3"/>
  <c r="M4723" i="3"/>
  <c r="N4723" i="3"/>
  <c r="M4724" i="3"/>
  <c r="N4724" i="3"/>
  <c r="M4725" i="3"/>
  <c r="N4725" i="3"/>
  <c r="M4726" i="3"/>
  <c r="N4726" i="3"/>
  <c r="M4727" i="3"/>
  <c r="N4727" i="3"/>
  <c r="M4728" i="3"/>
  <c r="N4728" i="3"/>
  <c r="M4729" i="3"/>
  <c r="N4729" i="3"/>
  <c r="M4730" i="3"/>
  <c r="N4730" i="3"/>
  <c r="M4731" i="3"/>
  <c r="N4731" i="3"/>
  <c r="M4732" i="3"/>
  <c r="N4732" i="3"/>
  <c r="M4733" i="3"/>
  <c r="N4733" i="3"/>
  <c r="M4734" i="3"/>
  <c r="N4734" i="3"/>
  <c r="M4735" i="3"/>
  <c r="N4735" i="3"/>
  <c r="M4736" i="3"/>
  <c r="N4736" i="3"/>
  <c r="M4737" i="3"/>
  <c r="N4737" i="3"/>
  <c r="M4738" i="3"/>
  <c r="N4738" i="3"/>
  <c r="M4739" i="3"/>
  <c r="N4739" i="3"/>
  <c r="M4740" i="3"/>
  <c r="N4740" i="3"/>
  <c r="M4741" i="3"/>
  <c r="N4741" i="3"/>
  <c r="M4742" i="3"/>
  <c r="N4742" i="3"/>
  <c r="M4743" i="3"/>
  <c r="N4743" i="3"/>
  <c r="M4744" i="3"/>
  <c r="N4744" i="3"/>
  <c r="M4745" i="3"/>
  <c r="N4745" i="3"/>
  <c r="M4746" i="3"/>
  <c r="N4746" i="3"/>
  <c r="M4747" i="3"/>
  <c r="N4747" i="3"/>
  <c r="M4748" i="3"/>
  <c r="N4748" i="3"/>
  <c r="M4749" i="3"/>
  <c r="N4749" i="3"/>
  <c r="M4750" i="3"/>
  <c r="N4750" i="3"/>
  <c r="M4751" i="3"/>
  <c r="N4751" i="3"/>
  <c r="M4752" i="3"/>
  <c r="N4752" i="3"/>
  <c r="M4753" i="3"/>
  <c r="N4753" i="3"/>
  <c r="M4754" i="3"/>
  <c r="N4754" i="3"/>
  <c r="M4755" i="3"/>
  <c r="N4755" i="3"/>
  <c r="M4756" i="3"/>
  <c r="N4756" i="3"/>
  <c r="M4757" i="3"/>
  <c r="N4757" i="3"/>
  <c r="M4758" i="3"/>
  <c r="N4758" i="3"/>
  <c r="M4759" i="3"/>
  <c r="N4759" i="3"/>
  <c r="M4760" i="3"/>
  <c r="N4760" i="3"/>
  <c r="M4761" i="3"/>
  <c r="N4761" i="3"/>
  <c r="M4762" i="3"/>
  <c r="N4762" i="3"/>
  <c r="M4763" i="3"/>
  <c r="N4763" i="3"/>
  <c r="M4764" i="3"/>
  <c r="N4764" i="3"/>
  <c r="M4765" i="3"/>
  <c r="N4765" i="3"/>
  <c r="M4766" i="3"/>
  <c r="N4766" i="3"/>
  <c r="M4767" i="3"/>
  <c r="N4767" i="3"/>
  <c r="M4768" i="3"/>
  <c r="N4768" i="3"/>
  <c r="M4769" i="3"/>
  <c r="N4769" i="3"/>
  <c r="M4770" i="3"/>
  <c r="N4770" i="3"/>
  <c r="M4771" i="3"/>
  <c r="N4771" i="3"/>
  <c r="M4772" i="3"/>
  <c r="N4772" i="3"/>
  <c r="M4773" i="3"/>
  <c r="N4773" i="3"/>
  <c r="M4774" i="3"/>
  <c r="N4774" i="3"/>
  <c r="M4775" i="3"/>
  <c r="N4775" i="3"/>
  <c r="M4776" i="3"/>
  <c r="N4776" i="3"/>
  <c r="M4777" i="3"/>
  <c r="N4777" i="3"/>
  <c r="M4778" i="3"/>
  <c r="N4778" i="3"/>
  <c r="M4779" i="3"/>
  <c r="N4779" i="3"/>
  <c r="M4780" i="3"/>
  <c r="N4780" i="3"/>
  <c r="M4781" i="3"/>
  <c r="N4781" i="3"/>
  <c r="M4782" i="3"/>
  <c r="N4782" i="3"/>
  <c r="M4783" i="3"/>
  <c r="N4783" i="3"/>
  <c r="M4784" i="3"/>
  <c r="N4784" i="3"/>
  <c r="M4785" i="3"/>
  <c r="N4785" i="3"/>
  <c r="M4786" i="3"/>
  <c r="N4786" i="3"/>
  <c r="M4787" i="3"/>
  <c r="N4787" i="3"/>
  <c r="M4788" i="3"/>
  <c r="N4788" i="3"/>
  <c r="M4789" i="3"/>
  <c r="N4789" i="3"/>
  <c r="M4790" i="3"/>
  <c r="N4790" i="3"/>
  <c r="M4791" i="3"/>
  <c r="N4791" i="3"/>
  <c r="M4792" i="3"/>
  <c r="N4792" i="3"/>
  <c r="M4793" i="3"/>
  <c r="N4793" i="3"/>
  <c r="M4794" i="3"/>
  <c r="N4794" i="3"/>
  <c r="M4795" i="3"/>
  <c r="N4795" i="3"/>
  <c r="M4796" i="3"/>
  <c r="N4796" i="3"/>
  <c r="M4797" i="3"/>
  <c r="N4797" i="3"/>
  <c r="M4798" i="3"/>
  <c r="N4798" i="3"/>
  <c r="M4799" i="3"/>
  <c r="N4799" i="3"/>
  <c r="M4800" i="3"/>
  <c r="N4800" i="3"/>
  <c r="M4801" i="3"/>
  <c r="N4801" i="3"/>
  <c r="M4802" i="3"/>
  <c r="N4802" i="3"/>
  <c r="M4803" i="3"/>
  <c r="N4803" i="3"/>
  <c r="M4804" i="3"/>
  <c r="N4804" i="3"/>
  <c r="M4805" i="3"/>
  <c r="N4805" i="3"/>
  <c r="M4806" i="3"/>
  <c r="N4806" i="3"/>
  <c r="M4807" i="3"/>
  <c r="N4807" i="3"/>
  <c r="M4808" i="3"/>
  <c r="N4808" i="3"/>
  <c r="M4809" i="3"/>
  <c r="N4809" i="3"/>
  <c r="M4810" i="3"/>
  <c r="N4810" i="3"/>
  <c r="M4811" i="3"/>
  <c r="N4811" i="3"/>
  <c r="M4812" i="3"/>
  <c r="N4812" i="3"/>
  <c r="M4813" i="3"/>
  <c r="N4813" i="3"/>
  <c r="M4814" i="3"/>
  <c r="N4814" i="3"/>
  <c r="M4815" i="3"/>
  <c r="N4815" i="3"/>
  <c r="M4816" i="3"/>
  <c r="N4816" i="3"/>
  <c r="M4817" i="3"/>
  <c r="N4817" i="3"/>
  <c r="M4818" i="3"/>
  <c r="N4818" i="3"/>
  <c r="M4819" i="3"/>
  <c r="N4819" i="3"/>
  <c r="M4820" i="3"/>
  <c r="N4820" i="3"/>
  <c r="M4821" i="3"/>
  <c r="N4821" i="3"/>
  <c r="M4822" i="3"/>
  <c r="N4822" i="3"/>
  <c r="M4823" i="3"/>
  <c r="N4823" i="3"/>
  <c r="M4824" i="3"/>
  <c r="N4824" i="3"/>
  <c r="M4825" i="3"/>
  <c r="N4825" i="3"/>
  <c r="M4826" i="3"/>
  <c r="N4826" i="3"/>
  <c r="M4827" i="3"/>
  <c r="N4827" i="3"/>
  <c r="M4828" i="3"/>
  <c r="N4828" i="3"/>
  <c r="M4829" i="3"/>
  <c r="N4829" i="3"/>
  <c r="M4830" i="3"/>
  <c r="N4830" i="3"/>
  <c r="M4831" i="3"/>
  <c r="N4831" i="3"/>
  <c r="M4832" i="3"/>
  <c r="N4832" i="3"/>
  <c r="M4833" i="3"/>
  <c r="N4833" i="3"/>
  <c r="M4834" i="3"/>
  <c r="N4834" i="3"/>
  <c r="M4835" i="3"/>
  <c r="N4835" i="3"/>
  <c r="M4836" i="3"/>
  <c r="N4836" i="3"/>
  <c r="M4837" i="3"/>
  <c r="N4837" i="3"/>
  <c r="M4838" i="3"/>
  <c r="N4838" i="3"/>
  <c r="M4839" i="3"/>
  <c r="N4839" i="3"/>
  <c r="M4840" i="3"/>
  <c r="N4840" i="3"/>
  <c r="M4841" i="3"/>
  <c r="N4841" i="3"/>
  <c r="M4842" i="3"/>
  <c r="N4842" i="3"/>
  <c r="M4843" i="3"/>
  <c r="N4843" i="3"/>
  <c r="M4844" i="3"/>
  <c r="N4844" i="3"/>
  <c r="M4845" i="3"/>
  <c r="N4845" i="3"/>
  <c r="M4846" i="3"/>
  <c r="N4846" i="3"/>
  <c r="M4847" i="3"/>
  <c r="N4847" i="3"/>
  <c r="M4848" i="3"/>
  <c r="N4848" i="3"/>
  <c r="M4849" i="3"/>
  <c r="N4849" i="3"/>
  <c r="M4850" i="3"/>
  <c r="N4850" i="3"/>
  <c r="M4851" i="3"/>
  <c r="N4851" i="3"/>
  <c r="M4852" i="3"/>
  <c r="N4852" i="3"/>
  <c r="M4853" i="3"/>
  <c r="N4853" i="3"/>
  <c r="M4854" i="3"/>
  <c r="N4854" i="3"/>
  <c r="M4855" i="3"/>
  <c r="N4855" i="3"/>
  <c r="M4856" i="3"/>
  <c r="N4856" i="3"/>
  <c r="M4857" i="3"/>
  <c r="N4857" i="3"/>
  <c r="M4858" i="3"/>
  <c r="N4858" i="3"/>
  <c r="M4859" i="3"/>
  <c r="N4859" i="3"/>
  <c r="M4860" i="3"/>
  <c r="N4860" i="3"/>
  <c r="M4861" i="3"/>
  <c r="N4861" i="3"/>
  <c r="M4862" i="3"/>
  <c r="N4862" i="3"/>
  <c r="M4863" i="3"/>
  <c r="N4863" i="3"/>
  <c r="M4864" i="3"/>
  <c r="N4864" i="3"/>
  <c r="M4865" i="3"/>
  <c r="N4865" i="3"/>
  <c r="M4866" i="3"/>
  <c r="N4866" i="3"/>
  <c r="M4867" i="3"/>
  <c r="N4867" i="3"/>
  <c r="M4868" i="3"/>
  <c r="N4868" i="3"/>
  <c r="M4869" i="3"/>
  <c r="N4869" i="3"/>
  <c r="M4870" i="3"/>
  <c r="N4870" i="3"/>
  <c r="M4871" i="3"/>
  <c r="N4871" i="3"/>
  <c r="M4872" i="3"/>
  <c r="N4872" i="3"/>
  <c r="M4873" i="3"/>
  <c r="N4873" i="3"/>
  <c r="M4874" i="3"/>
  <c r="N4874" i="3"/>
  <c r="M4875" i="3"/>
  <c r="N4875" i="3"/>
  <c r="M4876" i="3"/>
  <c r="N4876" i="3"/>
  <c r="M4877" i="3"/>
  <c r="N4877" i="3"/>
  <c r="M4878" i="3"/>
  <c r="N4878" i="3"/>
  <c r="M4879" i="3"/>
  <c r="N4879" i="3"/>
  <c r="M4880" i="3"/>
  <c r="N4880" i="3"/>
  <c r="M4881" i="3"/>
  <c r="N4881" i="3"/>
  <c r="M4882" i="3"/>
  <c r="N4882" i="3"/>
  <c r="M4883" i="3"/>
  <c r="N4883" i="3"/>
  <c r="M4884" i="3"/>
  <c r="N4884" i="3"/>
  <c r="M4885" i="3"/>
  <c r="N4885" i="3"/>
  <c r="M4886" i="3"/>
  <c r="N4886" i="3"/>
  <c r="M4887" i="3"/>
  <c r="N4887" i="3"/>
  <c r="M4888" i="3"/>
  <c r="N4888" i="3"/>
  <c r="M4889" i="3"/>
  <c r="N4889" i="3"/>
  <c r="M4890" i="3"/>
  <c r="N4890" i="3"/>
  <c r="M4891" i="3"/>
  <c r="N4891" i="3"/>
  <c r="M4892" i="3"/>
  <c r="N4892" i="3"/>
  <c r="M4893" i="3"/>
  <c r="N4893" i="3"/>
  <c r="M4894" i="3"/>
  <c r="N4894" i="3"/>
  <c r="M4895" i="3"/>
  <c r="N4895" i="3"/>
  <c r="M4896" i="3"/>
  <c r="N4896" i="3"/>
  <c r="M4897" i="3"/>
  <c r="N4897" i="3"/>
  <c r="M4898" i="3"/>
  <c r="N4898" i="3"/>
  <c r="M4899" i="3"/>
  <c r="N4899" i="3"/>
  <c r="M4900" i="3"/>
  <c r="N4900" i="3"/>
  <c r="M4901" i="3"/>
  <c r="N4901" i="3"/>
  <c r="M4902" i="3"/>
  <c r="N4902" i="3"/>
  <c r="M4903" i="3"/>
  <c r="N4903" i="3"/>
  <c r="M4904" i="3"/>
  <c r="N4904" i="3"/>
  <c r="M4905" i="3"/>
  <c r="N4905" i="3"/>
  <c r="M4906" i="3"/>
  <c r="N4906" i="3"/>
  <c r="M4907" i="3"/>
  <c r="N4907" i="3"/>
  <c r="M4908" i="3"/>
  <c r="N4908" i="3"/>
  <c r="M4909" i="3"/>
  <c r="N4909" i="3"/>
  <c r="M4910" i="3"/>
  <c r="N4910" i="3"/>
  <c r="M4911" i="3"/>
  <c r="N4911" i="3"/>
  <c r="M4912" i="3"/>
  <c r="N4912" i="3"/>
  <c r="M4913" i="3"/>
  <c r="N4913" i="3"/>
  <c r="M4914" i="3"/>
  <c r="N4914" i="3"/>
  <c r="M4915" i="3"/>
  <c r="N4915" i="3"/>
  <c r="M4916" i="3"/>
  <c r="N4916" i="3"/>
  <c r="M4917" i="3"/>
  <c r="N4917" i="3"/>
  <c r="M4918" i="3"/>
  <c r="N4918" i="3"/>
  <c r="M4919" i="3"/>
  <c r="N4919" i="3"/>
  <c r="M4920" i="3"/>
  <c r="N4920" i="3"/>
  <c r="M4921" i="3"/>
  <c r="N4921" i="3"/>
  <c r="M4922" i="3"/>
  <c r="N4922" i="3"/>
  <c r="M4923" i="3"/>
  <c r="N4923" i="3"/>
  <c r="M4924" i="3"/>
  <c r="N4924" i="3"/>
  <c r="M4925" i="3"/>
  <c r="N4925" i="3"/>
  <c r="M4926" i="3"/>
  <c r="N4926" i="3"/>
  <c r="M4927" i="3"/>
  <c r="N4927" i="3"/>
  <c r="M4928" i="3"/>
  <c r="N4928" i="3"/>
  <c r="M4929" i="3"/>
  <c r="N4929" i="3"/>
  <c r="M4930" i="3"/>
  <c r="N4930" i="3"/>
  <c r="M4931" i="3"/>
  <c r="N4931" i="3"/>
  <c r="M4932" i="3"/>
  <c r="N4932" i="3"/>
  <c r="M4933" i="3"/>
  <c r="N4933" i="3"/>
  <c r="M4934" i="3"/>
  <c r="N4934" i="3"/>
  <c r="M4935" i="3"/>
  <c r="N4935" i="3"/>
  <c r="M4936" i="3"/>
  <c r="N4936" i="3"/>
  <c r="M4937" i="3"/>
  <c r="N4937" i="3"/>
  <c r="M4938" i="3"/>
  <c r="N4938" i="3"/>
  <c r="M4939" i="3"/>
  <c r="N4939" i="3"/>
  <c r="M4940" i="3"/>
  <c r="N4940" i="3"/>
  <c r="M4941" i="3"/>
  <c r="N4941" i="3"/>
  <c r="M4942" i="3"/>
  <c r="N4942" i="3"/>
  <c r="M4943" i="3"/>
  <c r="N4943" i="3"/>
  <c r="M4944" i="3"/>
  <c r="N4944" i="3"/>
  <c r="M4945" i="3"/>
  <c r="N4945" i="3"/>
  <c r="M4946" i="3"/>
  <c r="N4946" i="3"/>
  <c r="M4947" i="3"/>
  <c r="N4947" i="3"/>
  <c r="M4948" i="3"/>
  <c r="N4948" i="3"/>
  <c r="M4949" i="3"/>
  <c r="N4949" i="3"/>
  <c r="M4950" i="3"/>
  <c r="N4950" i="3"/>
  <c r="M4951" i="3"/>
  <c r="N4951" i="3"/>
  <c r="M4952" i="3"/>
  <c r="N4952" i="3"/>
  <c r="M4953" i="3"/>
  <c r="N4953" i="3"/>
  <c r="M4954" i="3"/>
  <c r="N4954" i="3"/>
  <c r="M4955" i="3"/>
  <c r="N4955" i="3"/>
  <c r="M4956" i="3"/>
  <c r="N4956" i="3"/>
  <c r="M4957" i="3"/>
  <c r="N4957" i="3"/>
  <c r="M4958" i="3"/>
  <c r="N4958" i="3"/>
  <c r="M4959" i="3"/>
  <c r="N4959" i="3"/>
  <c r="M4960" i="3"/>
  <c r="N4960" i="3"/>
  <c r="M4961" i="3"/>
  <c r="N4961" i="3"/>
  <c r="M4962" i="3"/>
  <c r="N4962" i="3"/>
  <c r="M4963" i="3"/>
  <c r="N4963" i="3"/>
  <c r="M4964" i="3"/>
  <c r="N4964" i="3"/>
  <c r="M4965" i="3"/>
  <c r="N4965" i="3"/>
  <c r="M4966" i="3"/>
  <c r="N4966" i="3"/>
  <c r="M4967" i="3"/>
  <c r="N4967" i="3"/>
  <c r="M4968" i="3"/>
  <c r="N4968" i="3"/>
  <c r="M4969" i="3"/>
  <c r="N4969" i="3"/>
  <c r="M4970" i="3"/>
  <c r="N4970" i="3"/>
  <c r="M4971" i="3"/>
  <c r="N4971" i="3"/>
  <c r="M4972" i="3"/>
  <c r="N4972" i="3"/>
  <c r="N2" i="3"/>
  <c r="M2" i="3"/>
  <c r="M7" i="9"/>
  <c r="M8" i="9"/>
  <c r="M9" i="9"/>
  <c r="M10" i="9"/>
  <c r="M11" i="9"/>
  <c r="M12" i="9"/>
  <c r="M13" i="9"/>
  <c r="M14" i="9"/>
  <c r="M15" i="9"/>
  <c r="M16" i="9"/>
  <c r="M17" i="9"/>
  <c r="M19" i="9"/>
  <c r="M20" i="9"/>
  <c r="M21" i="9"/>
  <c r="M22" i="9"/>
  <c r="M23" i="9"/>
  <c r="M24" i="9"/>
  <c r="M25" i="9"/>
  <c r="M26" i="9"/>
  <c r="M27" i="9"/>
  <c r="M28" i="9"/>
  <c r="M29" i="9"/>
  <c r="M30" i="9"/>
  <c r="M32" i="9"/>
  <c r="M33" i="9"/>
  <c r="M34" i="9"/>
  <c r="M35" i="9"/>
  <c r="M36" i="9"/>
  <c r="M37" i="9"/>
  <c r="M38" i="9"/>
  <c r="M39" i="9"/>
  <c r="M40" i="9"/>
  <c r="M41" i="9"/>
  <c r="M42" i="9"/>
  <c r="M43" i="9"/>
  <c r="M45" i="9"/>
  <c r="M46" i="9"/>
  <c r="M47" i="9"/>
  <c r="M48" i="9"/>
  <c r="M49" i="9"/>
  <c r="M50" i="9"/>
  <c r="M51" i="9"/>
  <c r="M52" i="9"/>
  <c r="M53" i="9"/>
  <c r="M54" i="9"/>
  <c r="M55" i="9"/>
  <c r="M56" i="9"/>
  <c r="M58" i="9"/>
  <c r="M59" i="9"/>
  <c r="M60" i="9"/>
  <c r="M61" i="9"/>
  <c r="M62" i="9"/>
  <c r="M63" i="9"/>
  <c r="M64" i="9"/>
  <c r="M65" i="9"/>
  <c r="M66" i="9"/>
  <c r="M67" i="9"/>
  <c r="M68" i="9"/>
  <c r="M69" i="9"/>
  <c r="M6" i="9"/>
  <c r="L7" i="9"/>
  <c r="L8" i="9"/>
  <c r="L9" i="9"/>
  <c r="L10" i="9"/>
  <c r="L11" i="9"/>
  <c r="L12" i="9"/>
  <c r="L13" i="9"/>
  <c r="L14" i="9"/>
  <c r="L15" i="9"/>
  <c r="L16" i="9"/>
  <c r="L17" i="9"/>
  <c r="L19" i="9"/>
  <c r="L20" i="9"/>
  <c r="L21" i="9"/>
  <c r="L22" i="9"/>
  <c r="L23" i="9"/>
  <c r="L24" i="9"/>
  <c r="L25" i="9"/>
  <c r="L26" i="9"/>
  <c r="L27" i="9"/>
  <c r="L28" i="9"/>
  <c r="L29" i="9"/>
  <c r="L30" i="9"/>
  <c r="L32" i="9"/>
  <c r="L33" i="9"/>
  <c r="L34" i="9"/>
  <c r="L35" i="9"/>
  <c r="L36" i="9"/>
  <c r="L37" i="9"/>
  <c r="L38" i="9"/>
  <c r="L39" i="9"/>
  <c r="L40" i="9"/>
  <c r="L41" i="9"/>
  <c r="L42" i="9"/>
  <c r="L43" i="9"/>
  <c r="L45" i="9"/>
  <c r="L46" i="9"/>
  <c r="L47" i="9"/>
  <c r="L48" i="9"/>
  <c r="L49" i="9"/>
  <c r="L50" i="9"/>
  <c r="L51" i="9"/>
  <c r="L52" i="9"/>
  <c r="L53" i="9"/>
  <c r="L54" i="9"/>
  <c r="L55" i="9"/>
  <c r="L56" i="9"/>
  <c r="L58" i="9"/>
  <c r="L59" i="9"/>
  <c r="L60" i="9"/>
  <c r="L61" i="9"/>
  <c r="L62" i="9"/>
  <c r="L63" i="9"/>
  <c r="L64" i="9"/>
  <c r="L65" i="9"/>
  <c r="L66" i="9"/>
  <c r="L67" i="9"/>
  <c r="L68" i="9"/>
  <c r="L69" i="9"/>
  <c r="L6" i="9"/>
  <c r="H27" i="11"/>
  <c r="H20" i="11"/>
  <c r="H21" i="11"/>
  <c r="H22" i="11"/>
  <c r="H23" i="11"/>
  <c r="H24" i="11"/>
  <c r="H25" i="11"/>
  <c r="H26" i="11"/>
  <c r="H19" i="11"/>
  <c r="S3" i="3"/>
  <c r="T3" i="3" s="1"/>
  <c r="S4" i="3"/>
  <c r="T4" i="3" s="1"/>
  <c r="S5" i="3"/>
  <c r="T5" i="3" s="1"/>
  <c r="S6" i="3"/>
  <c r="T6" i="3" s="1"/>
  <c r="S7" i="3"/>
  <c r="T7" i="3" s="1"/>
  <c r="S8" i="3"/>
  <c r="T8" i="3" s="1"/>
  <c r="S9" i="3"/>
  <c r="T9" i="3" s="1"/>
  <c r="S10" i="3"/>
  <c r="T10" i="3" s="1"/>
  <c r="S11" i="3"/>
  <c r="T11" i="3" s="1"/>
  <c r="S12" i="3"/>
  <c r="T12" i="3" s="1"/>
  <c r="S13" i="3"/>
  <c r="T13" i="3" s="1"/>
  <c r="S14" i="3"/>
  <c r="T14" i="3" s="1"/>
  <c r="S15" i="3"/>
  <c r="T15" i="3" s="1"/>
  <c r="S16" i="3"/>
  <c r="T16" i="3" s="1"/>
  <c r="S17" i="3"/>
  <c r="T17" i="3" s="1"/>
  <c r="S18" i="3"/>
  <c r="T18" i="3" s="1"/>
  <c r="S19" i="3"/>
  <c r="T19" i="3" s="1"/>
  <c r="S20" i="3"/>
  <c r="T20" i="3" s="1"/>
  <c r="S21" i="3"/>
  <c r="T21" i="3" s="1"/>
  <c r="S22" i="3"/>
  <c r="T22" i="3" s="1"/>
  <c r="S23" i="3"/>
  <c r="T23" i="3" s="1"/>
  <c r="S24" i="3"/>
  <c r="T24" i="3" s="1"/>
  <c r="S25" i="3"/>
  <c r="T25" i="3" s="1"/>
  <c r="S26" i="3"/>
  <c r="T26" i="3" s="1"/>
  <c r="S27" i="3"/>
  <c r="T27" i="3" s="1"/>
  <c r="S28" i="3"/>
  <c r="T28" i="3" s="1"/>
  <c r="S29" i="3"/>
  <c r="T29" i="3" s="1"/>
  <c r="S30" i="3"/>
  <c r="T30" i="3" s="1"/>
  <c r="S31" i="3"/>
  <c r="T31" i="3" s="1"/>
  <c r="S32" i="3"/>
  <c r="T32" i="3" s="1"/>
  <c r="S33" i="3"/>
  <c r="T33" i="3" s="1"/>
  <c r="S34" i="3"/>
  <c r="T34" i="3" s="1"/>
  <c r="S35" i="3"/>
  <c r="T35" i="3" s="1"/>
  <c r="S36" i="3"/>
  <c r="T36" i="3" s="1"/>
  <c r="S37" i="3"/>
  <c r="T37" i="3" s="1"/>
  <c r="S38" i="3"/>
  <c r="T38" i="3" s="1"/>
  <c r="S39" i="3"/>
  <c r="T39" i="3" s="1"/>
  <c r="S40" i="3"/>
  <c r="T40" i="3" s="1"/>
  <c r="S41" i="3"/>
  <c r="T41" i="3" s="1"/>
  <c r="S42" i="3"/>
  <c r="T42" i="3" s="1"/>
  <c r="S43" i="3"/>
  <c r="T43" i="3" s="1"/>
  <c r="S44" i="3"/>
  <c r="T44" i="3" s="1"/>
  <c r="S45" i="3"/>
  <c r="T45" i="3" s="1"/>
  <c r="S46" i="3"/>
  <c r="T46" i="3" s="1"/>
  <c r="S47" i="3"/>
  <c r="T47" i="3" s="1"/>
  <c r="S48" i="3"/>
  <c r="T48" i="3" s="1"/>
  <c r="S49" i="3"/>
  <c r="T49" i="3" s="1"/>
  <c r="S50" i="3"/>
  <c r="T50" i="3" s="1"/>
  <c r="S51" i="3"/>
  <c r="T51" i="3" s="1"/>
  <c r="S52" i="3"/>
  <c r="T52" i="3" s="1"/>
  <c r="S53" i="3"/>
  <c r="T53" i="3" s="1"/>
  <c r="S54" i="3"/>
  <c r="T54" i="3" s="1"/>
  <c r="S55" i="3"/>
  <c r="T55" i="3" s="1"/>
  <c r="S56" i="3"/>
  <c r="T56" i="3" s="1"/>
  <c r="S57" i="3"/>
  <c r="T57" i="3" s="1"/>
  <c r="S58" i="3"/>
  <c r="T58" i="3" s="1"/>
  <c r="S59" i="3"/>
  <c r="T59" i="3" s="1"/>
  <c r="S60" i="3"/>
  <c r="T60" i="3" s="1"/>
  <c r="S61" i="3"/>
  <c r="T61" i="3" s="1"/>
  <c r="S62" i="3"/>
  <c r="T62" i="3" s="1"/>
  <c r="S63" i="3"/>
  <c r="T63" i="3" s="1"/>
  <c r="S64" i="3"/>
  <c r="T64" i="3" s="1"/>
  <c r="S65" i="3"/>
  <c r="T65" i="3" s="1"/>
  <c r="S66" i="3"/>
  <c r="T66" i="3" s="1"/>
  <c r="S67" i="3"/>
  <c r="T67" i="3" s="1"/>
  <c r="S68" i="3"/>
  <c r="T68" i="3" s="1"/>
  <c r="S69" i="3"/>
  <c r="T69" i="3" s="1"/>
  <c r="S70" i="3"/>
  <c r="T70" i="3" s="1"/>
  <c r="S71" i="3"/>
  <c r="T71" i="3" s="1"/>
  <c r="S72" i="3"/>
  <c r="T72" i="3" s="1"/>
  <c r="S73" i="3"/>
  <c r="T73" i="3" s="1"/>
  <c r="S74" i="3"/>
  <c r="T74" i="3" s="1"/>
  <c r="S75" i="3"/>
  <c r="T75" i="3" s="1"/>
  <c r="S76" i="3"/>
  <c r="T76" i="3" s="1"/>
  <c r="S77" i="3"/>
  <c r="T77" i="3" s="1"/>
  <c r="S78" i="3"/>
  <c r="T78" i="3" s="1"/>
  <c r="S79" i="3"/>
  <c r="T79" i="3" s="1"/>
  <c r="S80" i="3"/>
  <c r="T80" i="3" s="1"/>
  <c r="S81" i="3"/>
  <c r="T81" i="3" s="1"/>
  <c r="S82" i="3"/>
  <c r="T82" i="3" s="1"/>
  <c r="S83" i="3"/>
  <c r="T83" i="3" s="1"/>
  <c r="S84" i="3"/>
  <c r="T84" i="3" s="1"/>
  <c r="S85" i="3"/>
  <c r="T85" i="3" s="1"/>
  <c r="S86" i="3"/>
  <c r="T86" i="3" s="1"/>
  <c r="S87" i="3"/>
  <c r="T87" i="3" s="1"/>
  <c r="S88" i="3"/>
  <c r="T88" i="3" s="1"/>
  <c r="S89" i="3"/>
  <c r="T89" i="3" s="1"/>
  <c r="S90" i="3"/>
  <c r="T90" i="3" s="1"/>
  <c r="S91" i="3"/>
  <c r="T91" i="3" s="1"/>
  <c r="S92" i="3"/>
  <c r="T92" i="3" s="1"/>
  <c r="S93" i="3"/>
  <c r="T93" i="3" s="1"/>
  <c r="S94" i="3"/>
  <c r="T94" i="3" s="1"/>
  <c r="S95" i="3"/>
  <c r="T95" i="3" s="1"/>
  <c r="S96" i="3"/>
  <c r="T96" i="3" s="1"/>
  <c r="S97" i="3"/>
  <c r="T97" i="3" s="1"/>
  <c r="S98" i="3"/>
  <c r="T98" i="3" s="1"/>
  <c r="S99" i="3"/>
  <c r="T99" i="3" s="1"/>
  <c r="S100" i="3"/>
  <c r="T100" i="3" s="1"/>
  <c r="S101" i="3"/>
  <c r="T101" i="3" s="1"/>
  <c r="S102" i="3"/>
  <c r="T102" i="3" s="1"/>
  <c r="S103" i="3"/>
  <c r="T103" i="3" s="1"/>
  <c r="S104" i="3"/>
  <c r="T104" i="3" s="1"/>
  <c r="S105" i="3"/>
  <c r="T105" i="3" s="1"/>
  <c r="S106" i="3"/>
  <c r="T106" i="3" s="1"/>
  <c r="S107" i="3"/>
  <c r="T107" i="3" s="1"/>
  <c r="S108" i="3"/>
  <c r="T108" i="3" s="1"/>
  <c r="S109" i="3"/>
  <c r="T109" i="3" s="1"/>
  <c r="S110" i="3"/>
  <c r="T110" i="3" s="1"/>
  <c r="S111" i="3"/>
  <c r="T111" i="3" s="1"/>
  <c r="S112" i="3"/>
  <c r="T112" i="3" s="1"/>
  <c r="S113" i="3"/>
  <c r="T113" i="3" s="1"/>
  <c r="S114" i="3"/>
  <c r="T114" i="3" s="1"/>
  <c r="S115" i="3"/>
  <c r="T115" i="3" s="1"/>
  <c r="S116" i="3"/>
  <c r="T116" i="3" s="1"/>
  <c r="S117" i="3"/>
  <c r="T117" i="3" s="1"/>
  <c r="S118" i="3"/>
  <c r="T118" i="3" s="1"/>
  <c r="S119" i="3"/>
  <c r="T119" i="3" s="1"/>
  <c r="S120" i="3"/>
  <c r="T120" i="3" s="1"/>
  <c r="S121" i="3"/>
  <c r="T121" i="3" s="1"/>
  <c r="S122" i="3"/>
  <c r="T122" i="3" s="1"/>
  <c r="S123" i="3"/>
  <c r="T123" i="3" s="1"/>
  <c r="S124" i="3"/>
  <c r="T124" i="3" s="1"/>
  <c r="S125" i="3"/>
  <c r="T125" i="3" s="1"/>
  <c r="S126" i="3"/>
  <c r="T126" i="3" s="1"/>
  <c r="S127" i="3"/>
  <c r="T127" i="3" s="1"/>
  <c r="S128" i="3"/>
  <c r="T128" i="3" s="1"/>
  <c r="S129" i="3"/>
  <c r="T129" i="3" s="1"/>
  <c r="S130" i="3"/>
  <c r="T130" i="3" s="1"/>
  <c r="S131" i="3"/>
  <c r="T131" i="3" s="1"/>
  <c r="S132" i="3"/>
  <c r="T132" i="3" s="1"/>
  <c r="S133" i="3"/>
  <c r="T133" i="3" s="1"/>
  <c r="S134" i="3"/>
  <c r="T134" i="3" s="1"/>
  <c r="S135" i="3"/>
  <c r="T135" i="3" s="1"/>
  <c r="S136" i="3"/>
  <c r="T136" i="3" s="1"/>
  <c r="S137" i="3"/>
  <c r="T137" i="3" s="1"/>
  <c r="S138" i="3"/>
  <c r="T138" i="3" s="1"/>
  <c r="S139" i="3"/>
  <c r="T139" i="3" s="1"/>
  <c r="S140" i="3"/>
  <c r="T140" i="3" s="1"/>
  <c r="S141" i="3"/>
  <c r="T141" i="3" s="1"/>
  <c r="S142" i="3"/>
  <c r="T142" i="3" s="1"/>
  <c r="S143" i="3"/>
  <c r="T143" i="3" s="1"/>
  <c r="S144" i="3"/>
  <c r="T144" i="3" s="1"/>
  <c r="S145" i="3"/>
  <c r="T145" i="3" s="1"/>
  <c r="S146" i="3"/>
  <c r="T146" i="3" s="1"/>
  <c r="S147" i="3"/>
  <c r="T147" i="3" s="1"/>
  <c r="S148" i="3"/>
  <c r="T148" i="3" s="1"/>
  <c r="S149" i="3"/>
  <c r="T149" i="3" s="1"/>
  <c r="S150" i="3"/>
  <c r="T150" i="3" s="1"/>
  <c r="S151" i="3"/>
  <c r="T151" i="3" s="1"/>
  <c r="S152" i="3"/>
  <c r="T152" i="3" s="1"/>
  <c r="S153" i="3"/>
  <c r="T153" i="3" s="1"/>
  <c r="S154" i="3"/>
  <c r="T154" i="3" s="1"/>
  <c r="S155" i="3"/>
  <c r="T155" i="3" s="1"/>
  <c r="S156" i="3"/>
  <c r="T156" i="3" s="1"/>
  <c r="S157" i="3"/>
  <c r="T157" i="3" s="1"/>
  <c r="S158" i="3"/>
  <c r="T158" i="3" s="1"/>
  <c r="S159" i="3"/>
  <c r="T159" i="3" s="1"/>
  <c r="S160" i="3"/>
  <c r="T160" i="3" s="1"/>
  <c r="S161" i="3"/>
  <c r="T161" i="3" s="1"/>
  <c r="S162" i="3"/>
  <c r="T162" i="3" s="1"/>
  <c r="S163" i="3"/>
  <c r="T163" i="3" s="1"/>
  <c r="S164" i="3"/>
  <c r="T164" i="3" s="1"/>
  <c r="S165" i="3"/>
  <c r="T165" i="3" s="1"/>
  <c r="S166" i="3"/>
  <c r="T166" i="3" s="1"/>
  <c r="S167" i="3"/>
  <c r="T167" i="3" s="1"/>
  <c r="S168" i="3"/>
  <c r="T168" i="3" s="1"/>
  <c r="S169" i="3"/>
  <c r="T169" i="3" s="1"/>
  <c r="S170" i="3"/>
  <c r="T170" i="3" s="1"/>
  <c r="S171" i="3"/>
  <c r="T171" i="3" s="1"/>
  <c r="S172" i="3"/>
  <c r="T172" i="3" s="1"/>
  <c r="S173" i="3"/>
  <c r="T173" i="3" s="1"/>
  <c r="S174" i="3"/>
  <c r="T174" i="3" s="1"/>
  <c r="S175" i="3"/>
  <c r="T175" i="3" s="1"/>
  <c r="S176" i="3"/>
  <c r="T176" i="3" s="1"/>
  <c r="S177" i="3"/>
  <c r="T177" i="3" s="1"/>
  <c r="S178" i="3"/>
  <c r="T178" i="3" s="1"/>
  <c r="S179" i="3"/>
  <c r="T179" i="3" s="1"/>
  <c r="S180" i="3"/>
  <c r="T180" i="3" s="1"/>
  <c r="S181" i="3"/>
  <c r="T181" i="3" s="1"/>
  <c r="S182" i="3"/>
  <c r="T182" i="3" s="1"/>
  <c r="S183" i="3"/>
  <c r="T183" i="3" s="1"/>
  <c r="S184" i="3"/>
  <c r="T184" i="3" s="1"/>
  <c r="S185" i="3"/>
  <c r="T185" i="3" s="1"/>
  <c r="S186" i="3"/>
  <c r="T186" i="3" s="1"/>
  <c r="S187" i="3"/>
  <c r="T187" i="3" s="1"/>
  <c r="S188" i="3"/>
  <c r="T188" i="3" s="1"/>
  <c r="S189" i="3"/>
  <c r="T189" i="3" s="1"/>
  <c r="S190" i="3"/>
  <c r="T190" i="3" s="1"/>
  <c r="S191" i="3"/>
  <c r="T191" i="3" s="1"/>
  <c r="S192" i="3"/>
  <c r="T192" i="3" s="1"/>
  <c r="S193" i="3"/>
  <c r="T193" i="3" s="1"/>
  <c r="S194" i="3"/>
  <c r="T194" i="3" s="1"/>
  <c r="S195" i="3"/>
  <c r="T195" i="3" s="1"/>
  <c r="S196" i="3"/>
  <c r="T196" i="3" s="1"/>
  <c r="S197" i="3"/>
  <c r="T197" i="3" s="1"/>
  <c r="S198" i="3"/>
  <c r="T198" i="3" s="1"/>
  <c r="S199" i="3"/>
  <c r="T199" i="3" s="1"/>
  <c r="S200" i="3"/>
  <c r="T200" i="3" s="1"/>
  <c r="S201" i="3"/>
  <c r="T201" i="3" s="1"/>
  <c r="S202" i="3"/>
  <c r="T202" i="3" s="1"/>
  <c r="S203" i="3"/>
  <c r="T203" i="3" s="1"/>
  <c r="S204" i="3"/>
  <c r="T204" i="3" s="1"/>
  <c r="S205" i="3"/>
  <c r="T205" i="3" s="1"/>
  <c r="S206" i="3"/>
  <c r="T206" i="3" s="1"/>
  <c r="S207" i="3"/>
  <c r="T207" i="3" s="1"/>
  <c r="S208" i="3"/>
  <c r="T208" i="3" s="1"/>
  <c r="S209" i="3"/>
  <c r="T209" i="3" s="1"/>
  <c r="S210" i="3"/>
  <c r="T210" i="3" s="1"/>
  <c r="S211" i="3"/>
  <c r="T211" i="3" s="1"/>
  <c r="S212" i="3"/>
  <c r="T212" i="3" s="1"/>
  <c r="S213" i="3"/>
  <c r="T213" i="3" s="1"/>
  <c r="S214" i="3"/>
  <c r="T214" i="3" s="1"/>
  <c r="S215" i="3"/>
  <c r="T215" i="3" s="1"/>
  <c r="S216" i="3"/>
  <c r="T216" i="3" s="1"/>
  <c r="S217" i="3"/>
  <c r="T217" i="3" s="1"/>
  <c r="S218" i="3"/>
  <c r="T218" i="3" s="1"/>
  <c r="S219" i="3"/>
  <c r="T219" i="3" s="1"/>
  <c r="S220" i="3"/>
  <c r="T220" i="3" s="1"/>
  <c r="S221" i="3"/>
  <c r="T221" i="3" s="1"/>
  <c r="S222" i="3"/>
  <c r="T222" i="3" s="1"/>
  <c r="S223" i="3"/>
  <c r="T223" i="3" s="1"/>
  <c r="S224" i="3"/>
  <c r="T224" i="3" s="1"/>
  <c r="S225" i="3"/>
  <c r="T225" i="3" s="1"/>
  <c r="S226" i="3"/>
  <c r="T226" i="3" s="1"/>
  <c r="S227" i="3"/>
  <c r="T227" i="3" s="1"/>
  <c r="S228" i="3"/>
  <c r="T228" i="3" s="1"/>
  <c r="S229" i="3"/>
  <c r="T229" i="3" s="1"/>
  <c r="S230" i="3"/>
  <c r="T230" i="3" s="1"/>
  <c r="S231" i="3"/>
  <c r="T231" i="3" s="1"/>
  <c r="S232" i="3"/>
  <c r="T232" i="3" s="1"/>
  <c r="S233" i="3"/>
  <c r="T233" i="3" s="1"/>
  <c r="S234" i="3"/>
  <c r="T234" i="3" s="1"/>
  <c r="S235" i="3"/>
  <c r="T235" i="3" s="1"/>
  <c r="S236" i="3"/>
  <c r="T236" i="3" s="1"/>
  <c r="S237" i="3"/>
  <c r="T237" i="3" s="1"/>
  <c r="S238" i="3"/>
  <c r="T238" i="3" s="1"/>
  <c r="S239" i="3"/>
  <c r="T239" i="3" s="1"/>
  <c r="S240" i="3"/>
  <c r="T240" i="3" s="1"/>
  <c r="S241" i="3"/>
  <c r="T241" i="3" s="1"/>
  <c r="S242" i="3"/>
  <c r="T242" i="3" s="1"/>
  <c r="S243" i="3"/>
  <c r="T243" i="3" s="1"/>
  <c r="S244" i="3"/>
  <c r="T244" i="3" s="1"/>
  <c r="S245" i="3"/>
  <c r="T245" i="3" s="1"/>
  <c r="S246" i="3"/>
  <c r="T246" i="3" s="1"/>
  <c r="S247" i="3"/>
  <c r="T247" i="3" s="1"/>
  <c r="S248" i="3"/>
  <c r="T248" i="3" s="1"/>
  <c r="S249" i="3"/>
  <c r="T249" i="3" s="1"/>
  <c r="S250" i="3"/>
  <c r="T250" i="3" s="1"/>
  <c r="S251" i="3"/>
  <c r="T251" i="3" s="1"/>
  <c r="S252" i="3"/>
  <c r="T252" i="3" s="1"/>
  <c r="S253" i="3"/>
  <c r="T253" i="3" s="1"/>
  <c r="S254" i="3"/>
  <c r="T254" i="3" s="1"/>
  <c r="S255" i="3"/>
  <c r="T255" i="3" s="1"/>
  <c r="S256" i="3"/>
  <c r="T256" i="3" s="1"/>
  <c r="S257" i="3"/>
  <c r="T257" i="3" s="1"/>
  <c r="S258" i="3"/>
  <c r="T258" i="3" s="1"/>
  <c r="S259" i="3"/>
  <c r="T259" i="3" s="1"/>
  <c r="S260" i="3"/>
  <c r="T260" i="3" s="1"/>
  <c r="S261" i="3"/>
  <c r="T261" i="3" s="1"/>
  <c r="S262" i="3"/>
  <c r="T262" i="3" s="1"/>
  <c r="S263" i="3"/>
  <c r="T263" i="3" s="1"/>
  <c r="S264" i="3"/>
  <c r="T264" i="3" s="1"/>
  <c r="S265" i="3"/>
  <c r="T265" i="3" s="1"/>
  <c r="S266" i="3"/>
  <c r="T266" i="3" s="1"/>
  <c r="S267" i="3"/>
  <c r="T267" i="3" s="1"/>
  <c r="S268" i="3"/>
  <c r="T268" i="3" s="1"/>
  <c r="S269" i="3"/>
  <c r="T269" i="3" s="1"/>
  <c r="S270" i="3"/>
  <c r="T270" i="3" s="1"/>
  <c r="S271" i="3"/>
  <c r="T271" i="3" s="1"/>
  <c r="S272" i="3"/>
  <c r="T272" i="3" s="1"/>
  <c r="S273" i="3"/>
  <c r="T273" i="3" s="1"/>
  <c r="S274" i="3"/>
  <c r="T274" i="3" s="1"/>
  <c r="S275" i="3"/>
  <c r="T275" i="3" s="1"/>
  <c r="S276" i="3"/>
  <c r="T276" i="3" s="1"/>
  <c r="S277" i="3"/>
  <c r="T277" i="3" s="1"/>
  <c r="S278" i="3"/>
  <c r="T278" i="3" s="1"/>
  <c r="S279" i="3"/>
  <c r="T279" i="3" s="1"/>
  <c r="S280" i="3"/>
  <c r="T280" i="3" s="1"/>
  <c r="S281" i="3"/>
  <c r="T281" i="3" s="1"/>
  <c r="S282" i="3"/>
  <c r="T282" i="3" s="1"/>
  <c r="S283" i="3"/>
  <c r="T283" i="3" s="1"/>
  <c r="S284" i="3"/>
  <c r="T284" i="3" s="1"/>
  <c r="S285" i="3"/>
  <c r="T285" i="3" s="1"/>
  <c r="S286" i="3"/>
  <c r="T286" i="3" s="1"/>
  <c r="S287" i="3"/>
  <c r="T287" i="3" s="1"/>
  <c r="S288" i="3"/>
  <c r="T288" i="3" s="1"/>
  <c r="S289" i="3"/>
  <c r="T289" i="3" s="1"/>
  <c r="S290" i="3"/>
  <c r="T290" i="3" s="1"/>
  <c r="S291" i="3"/>
  <c r="T291" i="3" s="1"/>
  <c r="S292" i="3"/>
  <c r="T292" i="3" s="1"/>
  <c r="S293" i="3"/>
  <c r="T293" i="3" s="1"/>
  <c r="S294" i="3"/>
  <c r="T294" i="3" s="1"/>
  <c r="S295" i="3"/>
  <c r="T295" i="3" s="1"/>
  <c r="S296" i="3"/>
  <c r="T296" i="3" s="1"/>
  <c r="S297" i="3"/>
  <c r="T297" i="3" s="1"/>
  <c r="S298" i="3"/>
  <c r="T298" i="3" s="1"/>
  <c r="S299" i="3"/>
  <c r="T299" i="3" s="1"/>
  <c r="S300" i="3"/>
  <c r="T300" i="3" s="1"/>
  <c r="S301" i="3"/>
  <c r="T301" i="3" s="1"/>
  <c r="S302" i="3"/>
  <c r="T302" i="3" s="1"/>
  <c r="S303" i="3"/>
  <c r="T303" i="3" s="1"/>
  <c r="S304" i="3"/>
  <c r="T304" i="3" s="1"/>
  <c r="S305" i="3"/>
  <c r="T305" i="3" s="1"/>
  <c r="S306" i="3"/>
  <c r="T306" i="3" s="1"/>
  <c r="S307" i="3"/>
  <c r="T307" i="3" s="1"/>
  <c r="S308" i="3"/>
  <c r="T308" i="3" s="1"/>
  <c r="S309" i="3"/>
  <c r="T309" i="3" s="1"/>
  <c r="S310" i="3"/>
  <c r="T310" i="3" s="1"/>
  <c r="S311" i="3"/>
  <c r="T311" i="3" s="1"/>
  <c r="S312" i="3"/>
  <c r="T312" i="3" s="1"/>
  <c r="S313" i="3"/>
  <c r="T313" i="3" s="1"/>
  <c r="S314" i="3"/>
  <c r="T314" i="3" s="1"/>
  <c r="S315" i="3"/>
  <c r="T315" i="3" s="1"/>
  <c r="S316" i="3"/>
  <c r="T316" i="3" s="1"/>
  <c r="S317" i="3"/>
  <c r="T317" i="3" s="1"/>
  <c r="S318" i="3"/>
  <c r="T318" i="3" s="1"/>
  <c r="S319" i="3"/>
  <c r="T319" i="3" s="1"/>
  <c r="S320" i="3"/>
  <c r="T320" i="3" s="1"/>
  <c r="S321" i="3"/>
  <c r="T321" i="3" s="1"/>
  <c r="S322" i="3"/>
  <c r="T322" i="3" s="1"/>
  <c r="S323" i="3"/>
  <c r="T323" i="3" s="1"/>
  <c r="S324" i="3"/>
  <c r="T324" i="3" s="1"/>
  <c r="S325" i="3"/>
  <c r="T325" i="3" s="1"/>
  <c r="S326" i="3"/>
  <c r="T326" i="3" s="1"/>
  <c r="S327" i="3"/>
  <c r="T327" i="3" s="1"/>
  <c r="S328" i="3"/>
  <c r="T328" i="3" s="1"/>
  <c r="S329" i="3"/>
  <c r="T329" i="3" s="1"/>
  <c r="S330" i="3"/>
  <c r="T330" i="3" s="1"/>
  <c r="S331" i="3"/>
  <c r="T331" i="3" s="1"/>
  <c r="S332" i="3"/>
  <c r="T332" i="3" s="1"/>
  <c r="S333" i="3"/>
  <c r="T333" i="3" s="1"/>
  <c r="S334" i="3"/>
  <c r="T334" i="3" s="1"/>
  <c r="S335" i="3"/>
  <c r="T335" i="3" s="1"/>
  <c r="S336" i="3"/>
  <c r="T336" i="3" s="1"/>
  <c r="S337" i="3"/>
  <c r="T337" i="3" s="1"/>
  <c r="S338" i="3"/>
  <c r="T338" i="3" s="1"/>
  <c r="S339" i="3"/>
  <c r="T339" i="3" s="1"/>
  <c r="S340" i="3"/>
  <c r="T340" i="3" s="1"/>
  <c r="S341" i="3"/>
  <c r="T341" i="3" s="1"/>
  <c r="S342" i="3"/>
  <c r="T342" i="3" s="1"/>
  <c r="S343" i="3"/>
  <c r="T343" i="3" s="1"/>
  <c r="S344" i="3"/>
  <c r="T344" i="3" s="1"/>
  <c r="S345" i="3"/>
  <c r="T345" i="3" s="1"/>
  <c r="S346" i="3"/>
  <c r="T346" i="3" s="1"/>
  <c r="S347" i="3"/>
  <c r="T347" i="3" s="1"/>
  <c r="S348" i="3"/>
  <c r="T348" i="3" s="1"/>
  <c r="S349" i="3"/>
  <c r="T349" i="3" s="1"/>
  <c r="S350" i="3"/>
  <c r="T350" i="3" s="1"/>
  <c r="S351" i="3"/>
  <c r="T351" i="3" s="1"/>
  <c r="S352" i="3"/>
  <c r="T352" i="3" s="1"/>
  <c r="S353" i="3"/>
  <c r="T353" i="3" s="1"/>
  <c r="S354" i="3"/>
  <c r="T354" i="3" s="1"/>
  <c r="S355" i="3"/>
  <c r="T355" i="3" s="1"/>
  <c r="S356" i="3"/>
  <c r="T356" i="3" s="1"/>
  <c r="S357" i="3"/>
  <c r="T357" i="3" s="1"/>
  <c r="S358" i="3"/>
  <c r="T358" i="3" s="1"/>
  <c r="S359" i="3"/>
  <c r="T359" i="3" s="1"/>
  <c r="S360" i="3"/>
  <c r="T360" i="3" s="1"/>
  <c r="S361" i="3"/>
  <c r="T361" i="3" s="1"/>
  <c r="S362" i="3"/>
  <c r="T362" i="3" s="1"/>
  <c r="S363" i="3"/>
  <c r="T363" i="3" s="1"/>
  <c r="S364" i="3"/>
  <c r="T364" i="3" s="1"/>
  <c r="S365" i="3"/>
  <c r="T365" i="3" s="1"/>
  <c r="S366" i="3"/>
  <c r="T366" i="3" s="1"/>
  <c r="S367" i="3"/>
  <c r="T367" i="3" s="1"/>
  <c r="S368" i="3"/>
  <c r="T368" i="3" s="1"/>
  <c r="S369" i="3"/>
  <c r="T369" i="3" s="1"/>
  <c r="S370" i="3"/>
  <c r="T370" i="3" s="1"/>
  <c r="S371" i="3"/>
  <c r="T371" i="3" s="1"/>
  <c r="S372" i="3"/>
  <c r="T372" i="3" s="1"/>
  <c r="S373" i="3"/>
  <c r="T373" i="3" s="1"/>
  <c r="S374" i="3"/>
  <c r="T374" i="3" s="1"/>
  <c r="S375" i="3"/>
  <c r="T375" i="3" s="1"/>
  <c r="S376" i="3"/>
  <c r="T376" i="3" s="1"/>
  <c r="S377" i="3"/>
  <c r="T377" i="3" s="1"/>
  <c r="S378" i="3"/>
  <c r="T378" i="3" s="1"/>
  <c r="S379" i="3"/>
  <c r="T379" i="3" s="1"/>
  <c r="S380" i="3"/>
  <c r="T380" i="3" s="1"/>
  <c r="S381" i="3"/>
  <c r="T381" i="3" s="1"/>
  <c r="S382" i="3"/>
  <c r="T382" i="3" s="1"/>
  <c r="S383" i="3"/>
  <c r="T383" i="3" s="1"/>
  <c r="S384" i="3"/>
  <c r="T384" i="3" s="1"/>
  <c r="S385" i="3"/>
  <c r="T385" i="3" s="1"/>
  <c r="S386" i="3"/>
  <c r="T386" i="3" s="1"/>
  <c r="S387" i="3"/>
  <c r="T387" i="3" s="1"/>
  <c r="S388" i="3"/>
  <c r="T388" i="3" s="1"/>
  <c r="S389" i="3"/>
  <c r="T389" i="3" s="1"/>
  <c r="S390" i="3"/>
  <c r="T390" i="3" s="1"/>
  <c r="S391" i="3"/>
  <c r="T391" i="3" s="1"/>
  <c r="S392" i="3"/>
  <c r="T392" i="3" s="1"/>
  <c r="S393" i="3"/>
  <c r="T393" i="3" s="1"/>
  <c r="S394" i="3"/>
  <c r="T394" i="3" s="1"/>
  <c r="S395" i="3"/>
  <c r="T395" i="3" s="1"/>
  <c r="S396" i="3"/>
  <c r="T396" i="3" s="1"/>
  <c r="S397" i="3"/>
  <c r="T397" i="3" s="1"/>
  <c r="S398" i="3"/>
  <c r="T398" i="3" s="1"/>
  <c r="S399" i="3"/>
  <c r="T399" i="3" s="1"/>
  <c r="S400" i="3"/>
  <c r="T400" i="3" s="1"/>
  <c r="S401" i="3"/>
  <c r="T401" i="3" s="1"/>
  <c r="S402" i="3"/>
  <c r="T402" i="3" s="1"/>
  <c r="S403" i="3"/>
  <c r="T403" i="3" s="1"/>
  <c r="S404" i="3"/>
  <c r="T404" i="3" s="1"/>
  <c r="S405" i="3"/>
  <c r="T405" i="3" s="1"/>
  <c r="S406" i="3"/>
  <c r="T406" i="3" s="1"/>
  <c r="S407" i="3"/>
  <c r="T407" i="3" s="1"/>
  <c r="S408" i="3"/>
  <c r="T408" i="3" s="1"/>
  <c r="S409" i="3"/>
  <c r="T409" i="3" s="1"/>
  <c r="S410" i="3"/>
  <c r="T410" i="3" s="1"/>
  <c r="S411" i="3"/>
  <c r="T411" i="3" s="1"/>
  <c r="S412" i="3"/>
  <c r="T412" i="3" s="1"/>
  <c r="S413" i="3"/>
  <c r="T413" i="3" s="1"/>
  <c r="S414" i="3"/>
  <c r="T414" i="3" s="1"/>
  <c r="S415" i="3"/>
  <c r="T415" i="3" s="1"/>
  <c r="S416" i="3"/>
  <c r="T416" i="3" s="1"/>
  <c r="S417" i="3"/>
  <c r="T417" i="3" s="1"/>
  <c r="S418" i="3"/>
  <c r="T418" i="3" s="1"/>
  <c r="S419" i="3"/>
  <c r="T419" i="3" s="1"/>
  <c r="S420" i="3"/>
  <c r="T420" i="3" s="1"/>
  <c r="S421" i="3"/>
  <c r="T421" i="3" s="1"/>
  <c r="S422" i="3"/>
  <c r="T422" i="3" s="1"/>
  <c r="S423" i="3"/>
  <c r="T423" i="3" s="1"/>
  <c r="S424" i="3"/>
  <c r="T424" i="3" s="1"/>
  <c r="S425" i="3"/>
  <c r="T425" i="3" s="1"/>
  <c r="S426" i="3"/>
  <c r="T426" i="3" s="1"/>
  <c r="S427" i="3"/>
  <c r="T427" i="3" s="1"/>
  <c r="S428" i="3"/>
  <c r="T428" i="3" s="1"/>
  <c r="S429" i="3"/>
  <c r="T429" i="3" s="1"/>
  <c r="S430" i="3"/>
  <c r="T430" i="3" s="1"/>
  <c r="S431" i="3"/>
  <c r="T431" i="3" s="1"/>
  <c r="S432" i="3"/>
  <c r="T432" i="3" s="1"/>
  <c r="S433" i="3"/>
  <c r="T433" i="3" s="1"/>
  <c r="S434" i="3"/>
  <c r="T434" i="3" s="1"/>
  <c r="S435" i="3"/>
  <c r="T435" i="3" s="1"/>
  <c r="S436" i="3"/>
  <c r="T436" i="3" s="1"/>
  <c r="S437" i="3"/>
  <c r="T437" i="3" s="1"/>
  <c r="S438" i="3"/>
  <c r="T438" i="3" s="1"/>
  <c r="S439" i="3"/>
  <c r="T439" i="3" s="1"/>
  <c r="S440" i="3"/>
  <c r="T440" i="3" s="1"/>
  <c r="S441" i="3"/>
  <c r="T441" i="3" s="1"/>
  <c r="S442" i="3"/>
  <c r="T442" i="3" s="1"/>
  <c r="S443" i="3"/>
  <c r="T443" i="3" s="1"/>
  <c r="S444" i="3"/>
  <c r="T444" i="3" s="1"/>
  <c r="S445" i="3"/>
  <c r="T445" i="3" s="1"/>
  <c r="S446" i="3"/>
  <c r="T446" i="3" s="1"/>
  <c r="S447" i="3"/>
  <c r="T447" i="3" s="1"/>
  <c r="S448" i="3"/>
  <c r="T448" i="3" s="1"/>
  <c r="S449" i="3"/>
  <c r="T449" i="3" s="1"/>
  <c r="S450" i="3"/>
  <c r="T450" i="3" s="1"/>
  <c r="S451" i="3"/>
  <c r="T451" i="3" s="1"/>
  <c r="S452" i="3"/>
  <c r="T452" i="3" s="1"/>
  <c r="S453" i="3"/>
  <c r="T453" i="3" s="1"/>
  <c r="S454" i="3"/>
  <c r="T454" i="3" s="1"/>
  <c r="S455" i="3"/>
  <c r="T455" i="3" s="1"/>
  <c r="S456" i="3"/>
  <c r="T456" i="3" s="1"/>
  <c r="S457" i="3"/>
  <c r="T457" i="3" s="1"/>
  <c r="S458" i="3"/>
  <c r="T458" i="3" s="1"/>
  <c r="S459" i="3"/>
  <c r="T459" i="3" s="1"/>
  <c r="S460" i="3"/>
  <c r="T460" i="3" s="1"/>
  <c r="S461" i="3"/>
  <c r="T461" i="3" s="1"/>
  <c r="S462" i="3"/>
  <c r="T462" i="3" s="1"/>
  <c r="S463" i="3"/>
  <c r="T463" i="3" s="1"/>
  <c r="S464" i="3"/>
  <c r="T464" i="3" s="1"/>
  <c r="S465" i="3"/>
  <c r="T465" i="3" s="1"/>
  <c r="S466" i="3"/>
  <c r="T466" i="3" s="1"/>
  <c r="S467" i="3"/>
  <c r="T467" i="3" s="1"/>
  <c r="S468" i="3"/>
  <c r="T468" i="3" s="1"/>
  <c r="S469" i="3"/>
  <c r="T469" i="3" s="1"/>
  <c r="S470" i="3"/>
  <c r="T470" i="3" s="1"/>
  <c r="S471" i="3"/>
  <c r="T471" i="3" s="1"/>
  <c r="S472" i="3"/>
  <c r="T472" i="3" s="1"/>
  <c r="S473" i="3"/>
  <c r="T473" i="3" s="1"/>
  <c r="S474" i="3"/>
  <c r="T474" i="3" s="1"/>
  <c r="S475" i="3"/>
  <c r="T475" i="3" s="1"/>
  <c r="S476" i="3"/>
  <c r="T476" i="3" s="1"/>
  <c r="S477" i="3"/>
  <c r="T477" i="3" s="1"/>
  <c r="S478" i="3"/>
  <c r="T478" i="3" s="1"/>
  <c r="S479" i="3"/>
  <c r="T479" i="3" s="1"/>
  <c r="S480" i="3"/>
  <c r="T480" i="3" s="1"/>
  <c r="S481" i="3"/>
  <c r="T481" i="3" s="1"/>
  <c r="S482" i="3"/>
  <c r="T482" i="3" s="1"/>
  <c r="S483" i="3"/>
  <c r="T483" i="3" s="1"/>
  <c r="S484" i="3"/>
  <c r="T484" i="3" s="1"/>
  <c r="S485" i="3"/>
  <c r="T485" i="3" s="1"/>
  <c r="S486" i="3"/>
  <c r="T486" i="3" s="1"/>
  <c r="S487" i="3"/>
  <c r="T487" i="3" s="1"/>
  <c r="S488" i="3"/>
  <c r="T488" i="3" s="1"/>
  <c r="S489" i="3"/>
  <c r="T489" i="3" s="1"/>
  <c r="S490" i="3"/>
  <c r="T490" i="3" s="1"/>
  <c r="S491" i="3"/>
  <c r="T491" i="3" s="1"/>
  <c r="S492" i="3"/>
  <c r="T492" i="3" s="1"/>
  <c r="S493" i="3"/>
  <c r="T493" i="3" s="1"/>
  <c r="S494" i="3"/>
  <c r="T494" i="3" s="1"/>
  <c r="S495" i="3"/>
  <c r="T495" i="3" s="1"/>
  <c r="S496" i="3"/>
  <c r="T496" i="3" s="1"/>
  <c r="S497" i="3"/>
  <c r="T497" i="3" s="1"/>
  <c r="S498" i="3"/>
  <c r="T498" i="3" s="1"/>
  <c r="S499" i="3"/>
  <c r="T499" i="3" s="1"/>
  <c r="S500" i="3"/>
  <c r="T500" i="3" s="1"/>
  <c r="S501" i="3"/>
  <c r="T501" i="3" s="1"/>
  <c r="S502" i="3"/>
  <c r="T502" i="3" s="1"/>
  <c r="S503" i="3"/>
  <c r="T503" i="3" s="1"/>
  <c r="S504" i="3"/>
  <c r="T504" i="3" s="1"/>
  <c r="S505" i="3"/>
  <c r="T505" i="3" s="1"/>
  <c r="S506" i="3"/>
  <c r="T506" i="3" s="1"/>
  <c r="S507" i="3"/>
  <c r="T507" i="3" s="1"/>
  <c r="S508" i="3"/>
  <c r="T508" i="3" s="1"/>
  <c r="S509" i="3"/>
  <c r="T509" i="3" s="1"/>
  <c r="S510" i="3"/>
  <c r="T510" i="3" s="1"/>
  <c r="S511" i="3"/>
  <c r="T511" i="3" s="1"/>
  <c r="S512" i="3"/>
  <c r="T512" i="3" s="1"/>
  <c r="S513" i="3"/>
  <c r="T513" i="3" s="1"/>
  <c r="S514" i="3"/>
  <c r="T514" i="3" s="1"/>
  <c r="S515" i="3"/>
  <c r="T515" i="3" s="1"/>
  <c r="S516" i="3"/>
  <c r="T516" i="3" s="1"/>
  <c r="S517" i="3"/>
  <c r="T517" i="3" s="1"/>
  <c r="S518" i="3"/>
  <c r="T518" i="3" s="1"/>
  <c r="S519" i="3"/>
  <c r="T519" i="3" s="1"/>
  <c r="S520" i="3"/>
  <c r="T520" i="3" s="1"/>
  <c r="S521" i="3"/>
  <c r="T521" i="3" s="1"/>
  <c r="S522" i="3"/>
  <c r="T522" i="3" s="1"/>
  <c r="S523" i="3"/>
  <c r="T523" i="3" s="1"/>
  <c r="S524" i="3"/>
  <c r="T524" i="3" s="1"/>
  <c r="S525" i="3"/>
  <c r="T525" i="3" s="1"/>
  <c r="S526" i="3"/>
  <c r="T526" i="3" s="1"/>
  <c r="S527" i="3"/>
  <c r="T527" i="3" s="1"/>
  <c r="S528" i="3"/>
  <c r="T528" i="3" s="1"/>
  <c r="S529" i="3"/>
  <c r="T529" i="3" s="1"/>
  <c r="S530" i="3"/>
  <c r="T530" i="3" s="1"/>
  <c r="S531" i="3"/>
  <c r="T531" i="3" s="1"/>
  <c r="S532" i="3"/>
  <c r="T532" i="3" s="1"/>
  <c r="S533" i="3"/>
  <c r="T533" i="3" s="1"/>
  <c r="S534" i="3"/>
  <c r="T534" i="3" s="1"/>
  <c r="S535" i="3"/>
  <c r="T535" i="3" s="1"/>
  <c r="S536" i="3"/>
  <c r="T536" i="3" s="1"/>
  <c r="S537" i="3"/>
  <c r="T537" i="3" s="1"/>
  <c r="S538" i="3"/>
  <c r="T538" i="3" s="1"/>
  <c r="S539" i="3"/>
  <c r="T539" i="3" s="1"/>
  <c r="S540" i="3"/>
  <c r="T540" i="3" s="1"/>
  <c r="S541" i="3"/>
  <c r="T541" i="3" s="1"/>
  <c r="S542" i="3"/>
  <c r="T542" i="3" s="1"/>
  <c r="S543" i="3"/>
  <c r="T543" i="3" s="1"/>
  <c r="S544" i="3"/>
  <c r="T544" i="3" s="1"/>
  <c r="S545" i="3"/>
  <c r="T545" i="3" s="1"/>
  <c r="S546" i="3"/>
  <c r="T546" i="3" s="1"/>
  <c r="S547" i="3"/>
  <c r="T547" i="3" s="1"/>
  <c r="S548" i="3"/>
  <c r="T548" i="3" s="1"/>
  <c r="S549" i="3"/>
  <c r="T549" i="3" s="1"/>
  <c r="S550" i="3"/>
  <c r="T550" i="3" s="1"/>
  <c r="S551" i="3"/>
  <c r="T551" i="3" s="1"/>
  <c r="S552" i="3"/>
  <c r="T552" i="3" s="1"/>
  <c r="S553" i="3"/>
  <c r="T553" i="3" s="1"/>
  <c r="S554" i="3"/>
  <c r="T554" i="3" s="1"/>
  <c r="S555" i="3"/>
  <c r="T555" i="3" s="1"/>
  <c r="S556" i="3"/>
  <c r="T556" i="3" s="1"/>
  <c r="S557" i="3"/>
  <c r="T557" i="3" s="1"/>
  <c r="S558" i="3"/>
  <c r="T558" i="3" s="1"/>
  <c r="S559" i="3"/>
  <c r="T559" i="3" s="1"/>
  <c r="S560" i="3"/>
  <c r="T560" i="3" s="1"/>
  <c r="S561" i="3"/>
  <c r="T561" i="3" s="1"/>
  <c r="S562" i="3"/>
  <c r="T562" i="3" s="1"/>
  <c r="S563" i="3"/>
  <c r="T563" i="3" s="1"/>
  <c r="S564" i="3"/>
  <c r="T564" i="3" s="1"/>
  <c r="S565" i="3"/>
  <c r="T565" i="3" s="1"/>
  <c r="S566" i="3"/>
  <c r="T566" i="3" s="1"/>
  <c r="S567" i="3"/>
  <c r="T567" i="3" s="1"/>
  <c r="S568" i="3"/>
  <c r="T568" i="3" s="1"/>
  <c r="S569" i="3"/>
  <c r="T569" i="3" s="1"/>
  <c r="S570" i="3"/>
  <c r="T570" i="3" s="1"/>
  <c r="S571" i="3"/>
  <c r="T571" i="3" s="1"/>
  <c r="S572" i="3"/>
  <c r="T572" i="3" s="1"/>
  <c r="S573" i="3"/>
  <c r="T573" i="3" s="1"/>
  <c r="S574" i="3"/>
  <c r="T574" i="3" s="1"/>
  <c r="S575" i="3"/>
  <c r="T575" i="3" s="1"/>
  <c r="S576" i="3"/>
  <c r="T576" i="3" s="1"/>
  <c r="S577" i="3"/>
  <c r="T577" i="3" s="1"/>
  <c r="S578" i="3"/>
  <c r="T578" i="3" s="1"/>
  <c r="S579" i="3"/>
  <c r="T579" i="3" s="1"/>
  <c r="S580" i="3"/>
  <c r="T580" i="3" s="1"/>
  <c r="S581" i="3"/>
  <c r="T581" i="3" s="1"/>
  <c r="S582" i="3"/>
  <c r="T582" i="3" s="1"/>
  <c r="S583" i="3"/>
  <c r="T583" i="3" s="1"/>
  <c r="S584" i="3"/>
  <c r="T584" i="3" s="1"/>
  <c r="S585" i="3"/>
  <c r="T585" i="3" s="1"/>
  <c r="S586" i="3"/>
  <c r="T586" i="3" s="1"/>
  <c r="S587" i="3"/>
  <c r="T587" i="3" s="1"/>
  <c r="S588" i="3"/>
  <c r="T588" i="3" s="1"/>
  <c r="S589" i="3"/>
  <c r="T589" i="3" s="1"/>
  <c r="S590" i="3"/>
  <c r="T590" i="3" s="1"/>
  <c r="S591" i="3"/>
  <c r="T591" i="3" s="1"/>
  <c r="S592" i="3"/>
  <c r="T592" i="3" s="1"/>
  <c r="S593" i="3"/>
  <c r="T593" i="3" s="1"/>
  <c r="S594" i="3"/>
  <c r="T594" i="3" s="1"/>
  <c r="S595" i="3"/>
  <c r="T595" i="3" s="1"/>
  <c r="S596" i="3"/>
  <c r="T596" i="3" s="1"/>
  <c r="S597" i="3"/>
  <c r="T597" i="3" s="1"/>
  <c r="S598" i="3"/>
  <c r="T598" i="3" s="1"/>
  <c r="S599" i="3"/>
  <c r="T599" i="3" s="1"/>
  <c r="S600" i="3"/>
  <c r="T600" i="3" s="1"/>
  <c r="S601" i="3"/>
  <c r="T601" i="3" s="1"/>
  <c r="S602" i="3"/>
  <c r="T602" i="3" s="1"/>
  <c r="S603" i="3"/>
  <c r="T603" i="3" s="1"/>
  <c r="S604" i="3"/>
  <c r="T604" i="3" s="1"/>
  <c r="S605" i="3"/>
  <c r="T605" i="3" s="1"/>
  <c r="S606" i="3"/>
  <c r="T606" i="3" s="1"/>
  <c r="S607" i="3"/>
  <c r="T607" i="3" s="1"/>
  <c r="S608" i="3"/>
  <c r="T608" i="3" s="1"/>
  <c r="S609" i="3"/>
  <c r="T609" i="3" s="1"/>
  <c r="S610" i="3"/>
  <c r="T610" i="3" s="1"/>
  <c r="S611" i="3"/>
  <c r="T611" i="3" s="1"/>
  <c r="S612" i="3"/>
  <c r="T612" i="3" s="1"/>
  <c r="S613" i="3"/>
  <c r="T613" i="3" s="1"/>
  <c r="S614" i="3"/>
  <c r="T614" i="3" s="1"/>
  <c r="S615" i="3"/>
  <c r="T615" i="3" s="1"/>
  <c r="S616" i="3"/>
  <c r="T616" i="3" s="1"/>
  <c r="S617" i="3"/>
  <c r="T617" i="3" s="1"/>
  <c r="S618" i="3"/>
  <c r="T618" i="3" s="1"/>
  <c r="S619" i="3"/>
  <c r="T619" i="3" s="1"/>
  <c r="S620" i="3"/>
  <c r="T620" i="3" s="1"/>
  <c r="S621" i="3"/>
  <c r="T621" i="3" s="1"/>
  <c r="S622" i="3"/>
  <c r="T622" i="3" s="1"/>
  <c r="S623" i="3"/>
  <c r="T623" i="3" s="1"/>
  <c r="S624" i="3"/>
  <c r="T624" i="3" s="1"/>
  <c r="S625" i="3"/>
  <c r="T625" i="3" s="1"/>
  <c r="S626" i="3"/>
  <c r="T626" i="3" s="1"/>
  <c r="S627" i="3"/>
  <c r="T627" i="3" s="1"/>
  <c r="S628" i="3"/>
  <c r="T628" i="3" s="1"/>
  <c r="S629" i="3"/>
  <c r="T629" i="3" s="1"/>
  <c r="S630" i="3"/>
  <c r="T630" i="3" s="1"/>
  <c r="S631" i="3"/>
  <c r="T631" i="3" s="1"/>
  <c r="S632" i="3"/>
  <c r="T632" i="3" s="1"/>
  <c r="S633" i="3"/>
  <c r="T633" i="3" s="1"/>
  <c r="S634" i="3"/>
  <c r="T634" i="3" s="1"/>
  <c r="S635" i="3"/>
  <c r="T635" i="3" s="1"/>
  <c r="S636" i="3"/>
  <c r="T636" i="3" s="1"/>
  <c r="S637" i="3"/>
  <c r="T637" i="3" s="1"/>
  <c r="S638" i="3"/>
  <c r="T638" i="3" s="1"/>
  <c r="S639" i="3"/>
  <c r="T639" i="3" s="1"/>
  <c r="S640" i="3"/>
  <c r="T640" i="3" s="1"/>
  <c r="S641" i="3"/>
  <c r="T641" i="3" s="1"/>
  <c r="S642" i="3"/>
  <c r="T642" i="3" s="1"/>
  <c r="S643" i="3"/>
  <c r="T643" i="3" s="1"/>
  <c r="S644" i="3"/>
  <c r="T644" i="3" s="1"/>
  <c r="S645" i="3"/>
  <c r="T645" i="3" s="1"/>
  <c r="S646" i="3"/>
  <c r="T646" i="3" s="1"/>
  <c r="S647" i="3"/>
  <c r="T647" i="3" s="1"/>
  <c r="S648" i="3"/>
  <c r="T648" i="3" s="1"/>
  <c r="S649" i="3"/>
  <c r="T649" i="3" s="1"/>
  <c r="S650" i="3"/>
  <c r="T650" i="3" s="1"/>
  <c r="S651" i="3"/>
  <c r="T651" i="3" s="1"/>
  <c r="S652" i="3"/>
  <c r="T652" i="3" s="1"/>
  <c r="S653" i="3"/>
  <c r="T653" i="3" s="1"/>
  <c r="S654" i="3"/>
  <c r="T654" i="3" s="1"/>
  <c r="S655" i="3"/>
  <c r="T655" i="3" s="1"/>
  <c r="S656" i="3"/>
  <c r="T656" i="3" s="1"/>
  <c r="S657" i="3"/>
  <c r="T657" i="3" s="1"/>
  <c r="S658" i="3"/>
  <c r="T658" i="3" s="1"/>
  <c r="S659" i="3"/>
  <c r="T659" i="3" s="1"/>
  <c r="S660" i="3"/>
  <c r="T660" i="3" s="1"/>
  <c r="S661" i="3"/>
  <c r="T661" i="3" s="1"/>
  <c r="S662" i="3"/>
  <c r="T662" i="3" s="1"/>
  <c r="S663" i="3"/>
  <c r="T663" i="3" s="1"/>
  <c r="S664" i="3"/>
  <c r="T664" i="3" s="1"/>
  <c r="S665" i="3"/>
  <c r="T665" i="3" s="1"/>
  <c r="S666" i="3"/>
  <c r="T666" i="3" s="1"/>
  <c r="S667" i="3"/>
  <c r="T667" i="3" s="1"/>
  <c r="S668" i="3"/>
  <c r="T668" i="3" s="1"/>
  <c r="S669" i="3"/>
  <c r="T669" i="3" s="1"/>
  <c r="S670" i="3"/>
  <c r="T670" i="3" s="1"/>
  <c r="S671" i="3"/>
  <c r="T671" i="3" s="1"/>
  <c r="S672" i="3"/>
  <c r="T672" i="3" s="1"/>
  <c r="S673" i="3"/>
  <c r="T673" i="3" s="1"/>
  <c r="S674" i="3"/>
  <c r="T674" i="3" s="1"/>
  <c r="S675" i="3"/>
  <c r="T675" i="3" s="1"/>
  <c r="S676" i="3"/>
  <c r="T676" i="3" s="1"/>
  <c r="S677" i="3"/>
  <c r="T677" i="3" s="1"/>
  <c r="S678" i="3"/>
  <c r="T678" i="3" s="1"/>
  <c r="S679" i="3"/>
  <c r="T679" i="3" s="1"/>
  <c r="S680" i="3"/>
  <c r="T680" i="3" s="1"/>
  <c r="S681" i="3"/>
  <c r="T681" i="3" s="1"/>
  <c r="S682" i="3"/>
  <c r="T682" i="3" s="1"/>
  <c r="S683" i="3"/>
  <c r="T683" i="3" s="1"/>
  <c r="S684" i="3"/>
  <c r="T684" i="3" s="1"/>
  <c r="S685" i="3"/>
  <c r="T685" i="3" s="1"/>
  <c r="S686" i="3"/>
  <c r="T686" i="3" s="1"/>
  <c r="S687" i="3"/>
  <c r="T687" i="3" s="1"/>
  <c r="S688" i="3"/>
  <c r="T688" i="3" s="1"/>
  <c r="S689" i="3"/>
  <c r="T689" i="3" s="1"/>
  <c r="S690" i="3"/>
  <c r="T690" i="3" s="1"/>
  <c r="S691" i="3"/>
  <c r="T691" i="3" s="1"/>
  <c r="S692" i="3"/>
  <c r="T692" i="3" s="1"/>
  <c r="S693" i="3"/>
  <c r="T693" i="3" s="1"/>
  <c r="S694" i="3"/>
  <c r="T694" i="3" s="1"/>
  <c r="S695" i="3"/>
  <c r="T695" i="3" s="1"/>
  <c r="S696" i="3"/>
  <c r="T696" i="3" s="1"/>
  <c r="S697" i="3"/>
  <c r="T697" i="3" s="1"/>
  <c r="S698" i="3"/>
  <c r="T698" i="3" s="1"/>
  <c r="S699" i="3"/>
  <c r="T699" i="3" s="1"/>
  <c r="S700" i="3"/>
  <c r="T700" i="3" s="1"/>
  <c r="S701" i="3"/>
  <c r="T701" i="3" s="1"/>
  <c r="S702" i="3"/>
  <c r="T702" i="3" s="1"/>
  <c r="S703" i="3"/>
  <c r="T703" i="3" s="1"/>
  <c r="S704" i="3"/>
  <c r="T704" i="3" s="1"/>
  <c r="S705" i="3"/>
  <c r="T705" i="3" s="1"/>
  <c r="S706" i="3"/>
  <c r="T706" i="3" s="1"/>
  <c r="S707" i="3"/>
  <c r="T707" i="3" s="1"/>
  <c r="S708" i="3"/>
  <c r="T708" i="3" s="1"/>
  <c r="S709" i="3"/>
  <c r="T709" i="3" s="1"/>
  <c r="S710" i="3"/>
  <c r="T710" i="3" s="1"/>
  <c r="S711" i="3"/>
  <c r="T711" i="3" s="1"/>
  <c r="S712" i="3"/>
  <c r="T712" i="3" s="1"/>
  <c r="S713" i="3"/>
  <c r="T713" i="3" s="1"/>
  <c r="S714" i="3"/>
  <c r="T714" i="3" s="1"/>
  <c r="S715" i="3"/>
  <c r="T715" i="3" s="1"/>
  <c r="S716" i="3"/>
  <c r="T716" i="3" s="1"/>
  <c r="S717" i="3"/>
  <c r="T717" i="3" s="1"/>
  <c r="S718" i="3"/>
  <c r="T718" i="3" s="1"/>
  <c r="S719" i="3"/>
  <c r="T719" i="3" s="1"/>
  <c r="S720" i="3"/>
  <c r="T720" i="3" s="1"/>
  <c r="S721" i="3"/>
  <c r="T721" i="3" s="1"/>
  <c r="S722" i="3"/>
  <c r="T722" i="3" s="1"/>
  <c r="S723" i="3"/>
  <c r="T723" i="3" s="1"/>
  <c r="S724" i="3"/>
  <c r="T724" i="3" s="1"/>
  <c r="S725" i="3"/>
  <c r="T725" i="3" s="1"/>
  <c r="S726" i="3"/>
  <c r="T726" i="3" s="1"/>
  <c r="S727" i="3"/>
  <c r="T727" i="3" s="1"/>
  <c r="S728" i="3"/>
  <c r="T728" i="3" s="1"/>
  <c r="S729" i="3"/>
  <c r="T729" i="3" s="1"/>
  <c r="S730" i="3"/>
  <c r="T730" i="3" s="1"/>
  <c r="S731" i="3"/>
  <c r="T731" i="3" s="1"/>
  <c r="S732" i="3"/>
  <c r="T732" i="3" s="1"/>
  <c r="S733" i="3"/>
  <c r="T733" i="3" s="1"/>
  <c r="S734" i="3"/>
  <c r="T734" i="3" s="1"/>
  <c r="S735" i="3"/>
  <c r="T735" i="3" s="1"/>
  <c r="S736" i="3"/>
  <c r="T736" i="3" s="1"/>
  <c r="S737" i="3"/>
  <c r="T737" i="3" s="1"/>
  <c r="S738" i="3"/>
  <c r="T738" i="3" s="1"/>
  <c r="S739" i="3"/>
  <c r="T739" i="3" s="1"/>
  <c r="S740" i="3"/>
  <c r="T740" i="3" s="1"/>
  <c r="S741" i="3"/>
  <c r="T741" i="3" s="1"/>
  <c r="S742" i="3"/>
  <c r="T742" i="3" s="1"/>
  <c r="S743" i="3"/>
  <c r="T743" i="3" s="1"/>
  <c r="S744" i="3"/>
  <c r="T744" i="3" s="1"/>
  <c r="S745" i="3"/>
  <c r="T745" i="3" s="1"/>
  <c r="S746" i="3"/>
  <c r="T746" i="3" s="1"/>
  <c r="S747" i="3"/>
  <c r="T747" i="3" s="1"/>
  <c r="S748" i="3"/>
  <c r="T748" i="3" s="1"/>
  <c r="S749" i="3"/>
  <c r="T749" i="3" s="1"/>
  <c r="S750" i="3"/>
  <c r="T750" i="3" s="1"/>
  <c r="S751" i="3"/>
  <c r="T751" i="3" s="1"/>
  <c r="S752" i="3"/>
  <c r="T752" i="3" s="1"/>
  <c r="S753" i="3"/>
  <c r="T753" i="3" s="1"/>
  <c r="S754" i="3"/>
  <c r="T754" i="3" s="1"/>
  <c r="S755" i="3"/>
  <c r="T755" i="3" s="1"/>
  <c r="S756" i="3"/>
  <c r="T756" i="3" s="1"/>
  <c r="S757" i="3"/>
  <c r="T757" i="3" s="1"/>
  <c r="S758" i="3"/>
  <c r="T758" i="3" s="1"/>
  <c r="S759" i="3"/>
  <c r="T759" i="3" s="1"/>
  <c r="S760" i="3"/>
  <c r="T760" i="3" s="1"/>
  <c r="S761" i="3"/>
  <c r="T761" i="3" s="1"/>
  <c r="S762" i="3"/>
  <c r="T762" i="3" s="1"/>
  <c r="S763" i="3"/>
  <c r="T763" i="3" s="1"/>
  <c r="S764" i="3"/>
  <c r="T764" i="3" s="1"/>
  <c r="S765" i="3"/>
  <c r="T765" i="3" s="1"/>
  <c r="S766" i="3"/>
  <c r="T766" i="3" s="1"/>
  <c r="S767" i="3"/>
  <c r="T767" i="3" s="1"/>
  <c r="S768" i="3"/>
  <c r="T768" i="3" s="1"/>
  <c r="S769" i="3"/>
  <c r="T769" i="3" s="1"/>
  <c r="S770" i="3"/>
  <c r="T770" i="3" s="1"/>
  <c r="S771" i="3"/>
  <c r="T771" i="3" s="1"/>
  <c r="S772" i="3"/>
  <c r="T772" i="3" s="1"/>
  <c r="S773" i="3"/>
  <c r="T773" i="3" s="1"/>
  <c r="S774" i="3"/>
  <c r="T774" i="3" s="1"/>
  <c r="S775" i="3"/>
  <c r="T775" i="3" s="1"/>
  <c r="S776" i="3"/>
  <c r="T776" i="3" s="1"/>
  <c r="S777" i="3"/>
  <c r="T777" i="3" s="1"/>
  <c r="S778" i="3"/>
  <c r="T778" i="3" s="1"/>
  <c r="S779" i="3"/>
  <c r="T779" i="3" s="1"/>
  <c r="S780" i="3"/>
  <c r="T780" i="3" s="1"/>
  <c r="S781" i="3"/>
  <c r="T781" i="3" s="1"/>
  <c r="S782" i="3"/>
  <c r="T782" i="3" s="1"/>
  <c r="S783" i="3"/>
  <c r="T783" i="3" s="1"/>
  <c r="S784" i="3"/>
  <c r="T784" i="3" s="1"/>
  <c r="S785" i="3"/>
  <c r="T785" i="3" s="1"/>
  <c r="S786" i="3"/>
  <c r="T786" i="3" s="1"/>
  <c r="S787" i="3"/>
  <c r="T787" i="3" s="1"/>
  <c r="S788" i="3"/>
  <c r="T788" i="3" s="1"/>
  <c r="S789" i="3"/>
  <c r="T789" i="3" s="1"/>
  <c r="S790" i="3"/>
  <c r="T790" i="3" s="1"/>
  <c r="S791" i="3"/>
  <c r="T791" i="3" s="1"/>
  <c r="S792" i="3"/>
  <c r="T792" i="3" s="1"/>
  <c r="S793" i="3"/>
  <c r="T793" i="3" s="1"/>
  <c r="S794" i="3"/>
  <c r="T794" i="3" s="1"/>
  <c r="S795" i="3"/>
  <c r="T795" i="3" s="1"/>
  <c r="S796" i="3"/>
  <c r="T796" i="3" s="1"/>
  <c r="S797" i="3"/>
  <c r="T797" i="3" s="1"/>
  <c r="S798" i="3"/>
  <c r="T798" i="3" s="1"/>
  <c r="S799" i="3"/>
  <c r="T799" i="3" s="1"/>
  <c r="S800" i="3"/>
  <c r="T800" i="3" s="1"/>
  <c r="S801" i="3"/>
  <c r="T801" i="3" s="1"/>
  <c r="S802" i="3"/>
  <c r="T802" i="3" s="1"/>
  <c r="S803" i="3"/>
  <c r="T803" i="3" s="1"/>
  <c r="S804" i="3"/>
  <c r="T804" i="3" s="1"/>
  <c r="S805" i="3"/>
  <c r="T805" i="3" s="1"/>
  <c r="S806" i="3"/>
  <c r="T806" i="3" s="1"/>
  <c r="S807" i="3"/>
  <c r="T807" i="3" s="1"/>
  <c r="S808" i="3"/>
  <c r="T808" i="3" s="1"/>
  <c r="S809" i="3"/>
  <c r="T809" i="3" s="1"/>
  <c r="S810" i="3"/>
  <c r="T810" i="3" s="1"/>
  <c r="S811" i="3"/>
  <c r="T811" i="3" s="1"/>
  <c r="S812" i="3"/>
  <c r="T812" i="3" s="1"/>
  <c r="S813" i="3"/>
  <c r="T813" i="3" s="1"/>
  <c r="S814" i="3"/>
  <c r="T814" i="3" s="1"/>
  <c r="S815" i="3"/>
  <c r="T815" i="3" s="1"/>
  <c r="S816" i="3"/>
  <c r="T816" i="3" s="1"/>
  <c r="S817" i="3"/>
  <c r="T817" i="3" s="1"/>
  <c r="S818" i="3"/>
  <c r="T818" i="3" s="1"/>
  <c r="S819" i="3"/>
  <c r="T819" i="3" s="1"/>
  <c r="S820" i="3"/>
  <c r="T820" i="3" s="1"/>
  <c r="S821" i="3"/>
  <c r="T821" i="3" s="1"/>
  <c r="S822" i="3"/>
  <c r="T822" i="3" s="1"/>
  <c r="S823" i="3"/>
  <c r="T823" i="3" s="1"/>
  <c r="S824" i="3"/>
  <c r="T824" i="3" s="1"/>
  <c r="S825" i="3"/>
  <c r="T825" i="3" s="1"/>
  <c r="S826" i="3"/>
  <c r="T826" i="3" s="1"/>
  <c r="S827" i="3"/>
  <c r="T827" i="3" s="1"/>
  <c r="S828" i="3"/>
  <c r="T828" i="3" s="1"/>
  <c r="S829" i="3"/>
  <c r="T829" i="3" s="1"/>
  <c r="S830" i="3"/>
  <c r="T830" i="3" s="1"/>
  <c r="S831" i="3"/>
  <c r="T831" i="3" s="1"/>
  <c r="S832" i="3"/>
  <c r="T832" i="3" s="1"/>
  <c r="S833" i="3"/>
  <c r="T833" i="3" s="1"/>
  <c r="S834" i="3"/>
  <c r="T834" i="3" s="1"/>
  <c r="S835" i="3"/>
  <c r="T835" i="3" s="1"/>
  <c r="S836" i="3"/>
  <c r="T836" i="3" s="1"/>
  <c r="S837" i="3"/>
  <c r="T837" i="3" s="1"/>
  <c r="S838" i="3"/>
  <c r="T838" i="3" s="1"/>
  <c r="S839" i="3"/>
  <c r="T839" i="3" s="1"/>
  <c r="S840" i="3"/>
  <c r="T840" i="3" s="1"/>
  <c r="S841" i="3"/>
  <c r="T841" i="3" s="1"/>
  <c r="S842" i="3"/>
  <c r="T842" i="3" s="1"/>
  <c r="S843" i="3"/>
  <c r="T843" i="3" s="1"/>
  <c r="S844" i="3"/>
  <c r="T844" i="3" s="1"/>
  <c r="S845" i="3"/>
  <c r="T845" i="3" s="1"/>
  <c r="S846" i="3"/>
  <c r="T846" i="3" s="1"/>
  <c r="S847" i="3"/>
  <c r="T847" i="3" s="1"/>
  <c r="S848" i="3"/>
  <c r="T848" i="3" s="1"/>
  <c r="S849" i="3"/>
  <c r="T849" i="3" s="1"/>
  <c r="S850" i="3"/>
  <c r="T850" i="3" s="1"/>
  <c r="S851" i="3"/>
  <c r="T851" i="3" s="1"/>
  <c r="S852" i="3"/>
  <c r="T852" i="3" s="1"/>
  <c r="S853" i="3"/>
  <c r="T853" i="3" s="1"/>
  <c r="S854" i="3"/>
  <c r="T854" i="3" s="1"/>
  <c r="S855" i="3"/>
  <c r="T855" i="3" s="1"/>
  <c r="S856" i="3"/>
  <c r="T856" i="3" s="1"/>
  <c r="S857" i="3"/>
  <c r="T857" i="3" s="1"/>
  <c r="S858" i="3"/>
  <c r="T858" i="3" s="1"/>
  <c r="S859" i="3"/>
  <c r="T859" i="3" s="1"/>
  <c r="S860" i="3"/>
  <c r="T860" i="3" s="1"/>
  <c r="S861" i="3"/>
  <c r="T861" i="3" s="1"/>
  <c r="S862" i="3"/>
  <c r="T862" i="3" s="1"/>
  <c r="S863" i="3"/>
  <c r="T863" i="3" s="1"/>
  <c r="S864" i="3"/>
  <c r="T864" i="3" s="1"/>
  <c r="S865" i="3"/>
  <c r="T865" i="3" s="1"/>
  <c r="S866" i="3"/>
  <c r="T866" i="3" s="1"/>
  <c r="S867" i="3"/>
  <c r="T867" i="3" s="1"/>
  <c r="S868" i="3"/>
  <c r="T868" i="3" s="1"/>
  <c r="S869" i="3"/>
  <c r="T869" i="3" s="1"/>
  <c r="S870" i="3"/>
  <c r="T870" i="3" s="1"/>
  <c r="S871" i="3"/>
  <c r="T871" i="3" s="1"/>
  <c r="S872" i="3"/>
  <c r="T872" i="3" s="1"/>
  <c r="S873" i="3"/>
  <c r="T873" i="3" s="1"/>
  <c r="S874" i="3"/>
  <c r="T874" i="3" s="1"/>
  <c r="S875" i="3"/>
  <c r="T875" i="3" s="1"/>
  <c r="S876" i="3"/>
  <c r="T876" i="3" s="1"/>
  <c r="S877" i="3"/>
  <c r="T877" i="3" s="1"/>
  <c r="S878" i="3"/>
  <c r="T878" i="3" s="1"/>
  <c r="S879" i="3"/>
  <c r="T879" i="3" s="1"/>
  <c r="S880" i="3"/>
  <c r="T880" i="3" s="1"/>
  <c r="S881" i="3"/>
  <c r="T881" i="3" s="1"/>
  <c r="S882" i="3"/>
  <c r="T882" i="3" s="1"/>
  <c r="S883" i="3"/>
  <c r="T883" i="3" s="1"/>
  <c r="S884" i="3"/>
  <c r="T884" i="3" s="1"/>
  <c r="S885" i="3"/>
  <c r="T885" i="3" s="1"/>
  <c r="S886" i="3"/>
  <c r="T886" i="3" s="1"/>
  <c r="S887" i="3"/>
  <c r="T887" i="3" s="1"/>
  <c r="S888" i="3"/>
  <c r="T888" i="3" s="1"/>
  <c r="S889" i="3"/>
  <c r="T889" i="3" s="1"/>
  <c r="S890" i="3"/>
  <c r="T890" i="3" s="1"/>
  <c r="S891" i="3"/>
  <c r="T891" i="3" s="1"/>
  <c r="S892" i="3"/>
  <c r="T892" i="3" s="1"/>
  <c r="S893" i="3"/>
  <c r="T893" i="3" s="1"/>
  <c r="S894" i="3"/>
  <c r="T894" i="3" s="1"/>
  <c r="S895" i="3"/>
  <c r="T895" i="3" s="1"/>
  <c r="S896" i="3"/>
  <c r="T896" i="3" s="1"/>
  <c r="S897" i="3"/>
  <c r="T897" i="3" s="1"/>
  <c r="S898" i="3"/>
  <c r="T898" i="3" s="1"/>
  <c r="S899" i="3"/>
  <c r="T899" i="3" s="1"/>
  <c r="S900" i="3"/>
  <c r="T900" i="3" s="1"/>
  <c r="S901" i="3"/>
  <c r="T901" i="3" s="1"/>
  <c r="S902" i="3"/>
  <c r="T902" i="3" s="1"/>
  <c r="S903" i="3"/>
  <c r="T903" i="3" s="1"/>
  <c r="S904" i="3"/>
  <c r="T904" i="3" s="1"/>
  <c r="S905" i="3"/>
  <c r="T905" i="3" s="1"/>
  <c r="S906" i="3"/>
  <c r="T906" i="3" s="1"/>
  <c r="S907" i="3"/>
  <c r="T907" i="3" s="1"/>
  <c r="S908" i="3"/>
  <c r="T908" i="3" s="1"/>
  <c r="S909" i="3"/>
  <c r="T909" i="3" s="1"/>
  <c r="S910" i="3"/>
  <c r="T910" i="3" s="1"/>
  <c r="S911" i="3"/>
  <c r="T911" i="3" s="1"/>
  <c r="S912" i="3"/>
  <c r="T912" i="3" s="1"/>
  <c r="S913" i="3"/>
  <c r="T913" i="3" s="1"/>
  <c r="S914" i="3"/>
  <c r="T914" i="3" s="1"/>
  <c r="S915" i="3"/>
  <c r="T915" i="3" s="1"/>
  <c r="S916" i="3"/>
  <c r="T916" i="3" s="1"/>
  <c r="S917" i="3"/>
  <c r="T917" i="3" s="1"/>
  <c r="S918" i="3"/>
  <c r="T918" i="3" s="1"/>
  <c r="S919" i="3"/>
  <c r="T919" i="3" s="1"/>
  <c r="S920" i="3"/>
  <c r="T920" i="3" s="1"/>
  <c r="S921" i="3"/>
  <c r="T921" i="3" s="1"/>
  <c r="S922" i="3"/>
  <c r="T922" i="3" s="1"/>
  <c r="S923" i="3"/>
  <c r="T923" i="3" s="1"/>
  <c r="S924" i="3"/>
  <c r="T924" i="3" s="1"/>
  <c r="S925" i="3"/>
  <c r="T925" i="3" s="1"/>
  <c r="S926" i="3"/>
  <c r="T926" i="3" s="1"/>
  <c r="S927" i="3"/>
  <c r="T927" i="3" s="1"/>
  <c r="S928" i="3"/>
  <c r="T928" i="3" s="1"/>
  <c r="S929" i="3"/>
  <c r="T929" i="3" s="1"/>
  <c r="S930" i="3"/>
  <c r="T930" i="3" s="1"/>
  <c r="S931" i="3"/>
  <c r="T931" i="3" s="1"/>
  <c r="S932" i="3"/>
  <c r="T932" i="3" s="1"/>
  <c r="S933" i="3"/>
  <c r="T933" i="3" s="1"/>
  <c r="S934" i="3"/>
  <c r="T934" i="3" s="1"/>
  <c r="S935" i="3"/>
  <c r="T935" i="3" s="1"/>
  <c r="S936" i="3"/>
  <c r="T936" i="3" s="1"/>
  <c r="S937" i="3"/>
  <c r="T937" i="3" s="1"/>
  <c r="S938" i="3"/>
  <c r="T938" i="3" s="1"/>
  <c r="S939" i="3"/>
  <c r="T939" i="3" s="1"/>
  <c r="S940" i="3"/>
  <c r="T940" i="3" s="1"/>
  <c r="S941" i="3"/>
  <c r="T941" i="3" s="1"/>
  <c r="S942" i="3"/>
  <c r="T942" i="3" s="1"/>
  <c r="S943" i="3"/>
  <c r="T943" i="3" s="1"/>
  <c r="S944" i="3"/>
  <c r="T944" i="3" s="1"/>
  <c r="S945" i="3"/>
  <c r="T945" i="3" s="1"/>
  <c r="S946" i="3"/>
  <c r="T946" i="3" s="1"/>
  <c r="S947" i="3"/>
  <c r="T947" i="3" s="1"/>
  <c r="S948" i="3"/>
  <c r="T948" i="3" s="1"/>
  <c r="S949" i="3"/>
  <c r="T949" i="3" s="1"/>
  <c r="S950" i="3"/>
  <c r="T950" i="3" s="1"/>
  <c r="S951" i="3"/>
  <c r="T951" i="3" s="1"/>
  <c r="S952" i="3"/>
  <c r="T952" i="3" s="1"/>
  <c r="S953" i="3"/>
  <c r="T953" i="3" s="1"/>
  <c r="S954" i="3"/>
  <c r="T954" i="3" s="1"/>
  <c r="S955" i="3"/>
  <c r="T955" i="3" s="1"/>
  <c r="S956" i="3"/>
  <c r="T956" i="3" s="1"/>
  <c r="S957" i="3"/>
  <c r="T957" i="3" s="1"/>
  <c r="S958" i="3"/>
  <c r="T958" i="3" s="1"/>
  <c r="S959" i="3"/>
  <c r="T959" i="3" s="1"/>
  <c r="S960" i="3"/>
  <c r="T960" i="3" s="1"/>
  <c r="S961" i="3"/>
  <c r="T961" i="3" s="1"/>
  <c r="S962" i="3"/>
  <c r="T962" i="3" s="1"/>
  <c r="S963" i="3"/>
  <c r="T963" i="3" s="1"/>
  <c r="S964" i="3"/>
  <c r="T964" i="3" s="1"/>
  <c r="S965" i="3"/>
  <c r="T965" i="3" s="1"/>
  <c r="S966" i="3"/>
  <c r="T966" i="3" s="1"/>
  <c r="S967" i="3"/>
  <c r="T967" i="3" s="1"/>
  <c r="S968" i="3"/>
  <c r="T968" i="3" s="1"/>
  <c r="S969" i="3"/>
  <c r="T969" i="3" s="1"/>
  <c r="S970" i="3"/>
  <c r="T970" i="3" s="1"/>
  <c r="S971" i="3"/>
  <c r="T971" i="3" s="1"/>
  <c r="S972" i="3"/>
  <c r="T972" i="3" s="1"/>
  <c r="S973" i="3"/>
  <c r="T973" i="3" s="1"/>
  <c r="S974" i="3"/>
  <c r="T974" i="3" s="1"/>
  <c r="S975" i="3"/>
  <c r="T975" i="3" s="1"/>
  <c r="S976" i="3"/>
  <c r="T976" i="3" s="1"/>
  <c r="S977" i="3"/>
  <c r="T977" i="3" s="1"/>
  <c r="S978" i="3"/>
  <c r="T978" i="3" s="1"/>
  <c r="S979" i="3"/>
  <c r="T979" i="3" s="1"/>
  <c r="S980" i="3"/>
  <c r="T980" i="3" s="1"/>
  <c r="S981" i="3"/>
  <c r="T981" i="3" s="1"/>
  <c r="S982" i="3"/>
  <c r="T982" i="3" s="1"/>
  <c r="S983" i="3"/>
  <c r="T983" i="3" s="1"/>
  <c r="S984" i="3"/>
  <c r="T984" i="3" s="1"/>
  <c r="S985" i="3"/>
  <c r="T985" i="3" s="1"/>
  <c r="S986" i="3"/>
  <c r="T986" i="3" s="1"/>
  <c r="S987" i="3"/>
  <c r="T987" i="3" s="1"/>
  <c r="S988" i="3"/>
  <c r="T988" i="3" s="1"/>
  <c r="S989" i="3"/>
  <c r="T989" i="3" s="1"/>
  <c r="S990" i="3"/>
  <c r="T990" i="3" s="1"/>
  <c r="S991" i="3"/>
  <c r="T991" i="3" s="1"/>
  <c r="S992" i="3"/>
  <c r="T992" i="3" s="1"/>
  <c r="S993" i="3"/>
  <c r="T993" i="3" s="1"/>
  <c r="S994" i="3"/>
  <c r="T994" i="3" s="1"/>
  <c r="S995" i="3"/>
  <c r="T995" i="3" s="1"/>
  <c r="S996" i="3"/>
  <c r="T996" i="3" s="1"/>
  <c r="S997" i="3"/>
  <c r="T997" i="3" s="1"/>
  <c r="S998" i="3"/>
  <c r="T998" i="3" s="1"/>
  <c r="S999" i="3"/>
  <c r="T999" i="3" s="1"/>
  <c r="S1000" i="3"/>
  <c r="T1000" i="3" s="1"/>
  <c r="S1001" i="3"/>
  <c r="T1001" i="3" s="1"/>
  <c r="S1002" i="3"/>
  <c r="T1002" i="3" s="1"/>
  <c r="S1003" i="3"/>
  <c r="T1003" i="3" s="1"/>
  <c r="S1004" i="3"/>
  <c r="T1004" i="3" s="1"/>
  <c r="S1005" i="3"/>
  <c r="T1005" i="3" s="1"/>
  <c r="S1006" i="3"/>
  <c r="T1006" i="3" s="1"/>
  <c r="S1007" i="3"/>
  <c r="T1007" i="3" s="1"/>
  <c r="S1008" i="3"/>
  <c r="T1008" i="3" s="1"/>
  <c r="S1009" i="3"/>
  <c r="T1009" i="3" s="1"/>
  <c r="S1010" i="3"/>
  <c r="T1010" i="3" s="1"/>
  <c r="S1011" i="3"/>
  <c r="T1011" i="3" s="1"/>
  <c r="S1012" i="3"/>
  <c r="T1012" i="3" s="1"/>
  <c r="S1013" i="3"/>
  <c r="T1013" i="3" s="1"/>
  <c r="S1014" i="3"/>
  <c r="T1014" i="3" s="1"/>
  <c r="S1015" i="3"/>
  <c r="T1015" i="3" s="1"/>
  <c r="S1016" i="3"/>
  <c r="T1016" i="3" s="1"/>
  <c r="S1017" i="3"/>
  <c r="T1017" i="3" s="1"/>
  <c r="S1018" i="3"/>
  <c r="T1018" i="3" s="1"/>
  <c r="S1019" i="3"/>
  <c r="T1019" i="3" s="1"/>
  <c r="S1020" i="3"/>
  <c r="T1020" i="3" s="1"/>
  <c r="S1021" i="3"/>
  <c r="T1021" i="3" s="1"/>
  <c r="S1022" i="3"/>
  <c r="T1022" i="3" s="1"/>
  <c r="S1023" i="3"/>
  <c r="T1023" i="3" s="1"/>
  <c r="S1024" i="3"/>
  <c r="T1024" i="3" s="1"/>
  <c r="S1025" i="3"/>
  <c r="T1025" i="3" s="1"/>
  <c r="S1026" i="3"/>
  <c r="T1026" i="3" s="1"/>
  <c r="S1027" i="3"/>
  <c r="T1027" i="3" s="1"/>
  <c r="S1028" i="3"/>
  <c r="T1028" i="3" s="1"/>
  <c r="S1029" i="3"/>
  <c r="T1029" i="3" s="1"/>
  <c r="S1030" i="3"/>
  <c r="T1030" i="3" s="1"/>
  <c r="S1031" i="3"/>
  <c r="T1031" i="3" s="1"/>
  <c r="S1032" i="3"/>
  <c r="T1032" i="3" s="1"/>
  <c r="S1033" i="3"/>
  <c r="T1033" i="3" s="1"/>
  <c r="S1034" i="3"/>
  <c r="T1034" i="3" s="1"/>
  <c r="S1035" i="3"/>
  <c r="T1035" i="3" s="1"/>
  <c r="S1036" i="3"/>
  <c r="T1036" i="3" s="1"/>
  <c r="S1037" i="3"/>
  <c r="T1037" i="3" s="1"/>
  <c r="S1038" i="3"/>
  <c r="T1038" i="3" s="1"/>
  <c r="S1039" i="3"/>
  <c r="T1039" i="3" s="1"/>
  <c r="S1040" i="3"/>
  <c r="T1040" i="3" s="1"/>
  <c r="S1041" i="3"/>
  <c r="T1041" i="3" s="1"/>
  <c r="S1042" i="3"/>
  <c r="T1042" i="3" s="1"/>
  <c r="S1043" i="3"/>
  <c r="T1043" i="3" s="1"/>
  <c r="S1044" i="3"/>
  <c r="T1044" i="3" s="1"/>
  <c r="S1045" i="3"/>
  <c r="T1045" i="3" s="1"/>
  <c r="S1046" i="3"/>
  <c r="T1046" i="3" s="1"/>
  <c r="S1047" i="3"/>
  <c r="T1047" i="3" s="1"/>
  <c r="S1048" i="3"/>
  <c r="T1048" i="3" s="1"/>
  <c r="S1049" i="3"/>
  <c r="T1049" i="3" s="1"/>
  <c r="S1050" i="3"/>
  <c r="T1050" i="3" s="1"/>
  <c r="S1051" i="3"/>
  <c r="T1051" i="3" s="1"/>
  <c r="S1052" i="3"/>
  <c r="T1052" i="3" s="1"/>
  <c r="S1053" i="3"/>
  <c r="T1053" i="3" s="1"/>
  <c r="S1054" i="3"/>
  <c r="T1054" i="3" s="1"/>
  <c r="S1055" i="3"/>
  <c r="T1055" i="3" s="1"/>
  <c r="S1056" i="3"/>
  <c r="T1056" i="3" s="1"/>
  <c r="S1057" i="3"/>
  <c r="T1057" i="3" s="1"/>
  <c r="S1058" i="3"/>
  <c r="T1058" i="3" s="1"/>
  <c r="S1059" i="3"/>
  <c r="T1059" i="3" s="1"/>
  <c r="S1060" i="3"/>
  <c r="T1060" i="3" s="1"/>
  <c r="S1061" i="3"/>
  <c r="T1061" i="3" s="1"/>
  <c r="S1062" i="3"/>
  <c r="T1062" i="3" s="1"/>
  <c r="S1063" i="3"/>
  <c r="T1063" i="3" s="1"/>
  <c r="S1064" i="3"/>
  <c r="T1064" i="3" s="1"/>
  <c r="S1065" i="3"/>
  <c r="T1065" i="3" s="1"/>
  <c r="S1066" i="3"/>
  <c r="T1066" i="3" s="1"/>
  <c r="S1067" i="3"/>
  <c r="T1067" i="3" s="1"/>
  <c r="S1068" i="3"/>
  <c r="T1068" i="3" s="1"/>
  <c r="S1069" i="3"/>
  <c r="T1069" i="3" s="1"/>
  <c r="S1070" i="3"/>
  <c r="T1070" i="3" s="1"/>
  <c r="S1071" i="3"/>
  <c r="T1071" i="3" s="1"/>
  <c r="S1072" i="3"/>
  <c r="T1072" i="3" s="1"/>
  <c r="S1073" i="3"/>
  <c r="T1073" i="3" s="1"/>
  <c r="S1074" i="3"/>
  <c r="T1074" i="3" s="1"/>
  <c r="S1075" i="3"/>
  <c r="T1075" i="3" s="1"/>
  <c r="S1076" i="3"/>
  <c r="T1076" i="3" s="1"/>
  <c r="S1077" i="3"/>
  <c r="T1077" i="3" s="1"/>
  <c r="S1078" i="3"/>
  <c r="T1078" i="3" s="1"/>
  <c r="S1079" i="3"/>
  <c r="T1079" i="3" s="1"/>
  <c r="S1080" i="3"/>
  <c r="T1080" i="3" s="1"/>
  <c r="S1081" i="3"/>
  <c r="T1081" i="3" s="1"/>
  <c r="S1082" i="3"/>
  <c r="T1082" i="3" s="1"/>
  <c r="S1083" i="3"/>
  <c r="T1083" i="3" s="1"/>
  <c r="S1084" i="3"/>
  <c r="T1084" i="3" s="1"/>
  <c r="S1085" i="3"/>
  <c r="T1085" i="3" s="1"/>
  <c r="S1086" i="3"/>
  <c r="T1086" i="3" s="1"/>
  <c r="S1087" i="3"/>
  <c r="T1087" i="3" s="1"/>
  <c r="S1088" i="3"/>
  <c r="T1088" i="3" s="1"/>
  <c r="S1089" i="3"/>
  <c r="T1089" i="3" s="1"/>
  <c r="S1090" i="3"/>
  <c r="T1090" i="3" s="1"/>
  <c r="S1091" i="3"/>
  <c r="T1091" i="3" s="1"/>
  <c r="S1092" i="3"/>
  <c r="T1092" i="3" s="1"/>
  <c r="S1093" i="3"/>
  <c r="T1093" i="3" s="1"/>
  <c r="S1094" i="3"/>
  <c r="T1094" i="3" s="1"/>
  <c r="S1095" i="3"/>
  <c r="T1095" i="3" s="1"/>
  <c r="S1096" i="3"/>
  <c r="T1096" i="3" s="1"/>
  <c r="S1097" i="3"/>
  <c r="T1097" i="3" s="1"/>
  <c r="S1098" i="3"/>
  <c r="T1098" i="3" s="1"/>
  <c r="S1099" i="3"/>
  <c r="T1099" i="3" s="1"/>
  <c r="S1100" i="3"/>
  <c r="T1100" i="3" s="1"/>
  <c r="S1101" i="3"/>
  <c r="T1101" i="3" s="1"/>
  <c r="S1102" i="3"/>
  <c r="T1102" i="3" s="1"/>
  <c r="S1103" i="3"/>
  <c r="T1103" i="3" s="1"/>
  <c r="S1104" i="3"/>
  <c r="T1104" i="3" s="1"/>
  <c r="S1105" i="3"/>
  <c r="T1105" i="3" s="1"/>
  <c r="S1106" i="3"/>
  <c r="T1106" i="3" s="1"/>
  <c r="S1107" i="3"/>
  <c r="T1107" i="3" s="1"/>
  <c r="S1108" i="3"/>
  <c r="T1108" i="3" s="1"/>
  <c r="S1109" i="3"/>
  <c r="T1109" i="3" s="1"/>
  <c r="S1110" i="3"/>
  <c r="T1110" i="3" s="1"/>
  <c r="S1111" i="3"/>
  <c r="T1111" i="3" s="1"/>
  <c r="S1112" i="3"/>
  <c r="T1112" i="3" s="1"/>
  <c r="S1113" i="3"/>
  <c r="T1113" i="3" s="1"/>
  <c r="S1114" i="3"/>
  <c r="T1114" i="3" s="1"/>
  <c r="S1115" i="3"/>
  <c r="T1115" i="3" s="1"/>
  <c r="S1116" i="3"/>
  <c r="T1116" i="3" s="1"/>
  <c r="S1117" i="3"/>
  <c r="T1117" i="3" s="1"/>
  <c r="S1118" i="3"/>
  <c r="T1118" i="3" s="1"/>
  <c r="S1119" i="3"/>
  <c r="T1119" i="3" s="1"/>
  <c r="S1120" i="3"/>
  <c r="T1120" i="3" s="1"/>
  <c r="S1121" i="3"/>
  <c r="T1121" i="3" s="1"/>
  <c r="S1122" i="3"/>
  <c r="T1122" i="3" s="1"/>
  <c r="S1123" i="3"/>
  <c r="T1123" i="3" s="1"/>
  <c r="S1124" i="3"/>
  <c r="T1124" i="3" s="1"/>
  <c r="S1125" i="3"/>
  <c r="T1125" i="3" s="1"/>
  <c r="S1126" i="3"/>
  <c r="T1126" i="3" s="1"/>
  <c r="S1127" i="3"/>
  <c r="T1127" i="3" s="1"/>
  <c r="S1128" i="3"/>
  <c r="T1128" i="3" s="1"/>
  <c r="S1129" i="3"/>
  <c r="T1129" i="3" s="1"/>
  <c r="S1130" i="3"/>
  <c r="T1130" i="3" s="1"/>
  <c r="S1131" i="3"/>
  <c r="T1131" i="3" s="1"/>
  <c r="S1132" i="3"/>
  <c r="T1132" i="3" s="1"/>
  <c r="S1133" i="3"/>
  <c r="T1133" i="3" s="1"/>
  <c r="S1134" i="3"/>
  <c r="T1134" i="3" s="1"/>
  <c r="S1135" i="3"/>
  <c r="T1135" i="3" s="1"/>
  <c r="S1136" i="3"/>
  <c r="T1136" i="3" s="1"/>
  <c r="S1137" i="3"/>
  <c r="T1137" i="3" s="1"/>
  <c r="S1138" i="3"/>
  <c r="T1138" i="3" s="1"/>
  <c r="S1139" i="3"/>
  <c r="T1139" i="3" s="1"/>
  <c r="S1140" i="3"/>
  <c r="T1140" i="3" s="1"/>
  <c r="S1141" i="3"/>
  <c r="T1141" i="3" s="1"/>
  <c r="S1142" i="3"/>
  <c r="T1142" i="3" s="1"/>
  <c r="S1143" i="3"/>
  <c r="T1143" i="3" s="1"/>
  <c r="S1144" i="3"/>
  <c r="T1144" i="3" s="1"/>
  <c r="S1145" i="3"/>
  <c r="T1145" i="3" s="1"/>
  <c r="S1146" i="3"/>
  <c r="T1146" i="3" s="1"/>
  <c r="S1147" i="3"/>
  <c r="T1147" i="3" s="1"/>
  <c r="S1148" i="3"/>
  <c r="T1148" i="3" s="1"/>
  <c r="S1149" i="3"/>
  <c r="T1149" i="3" s="1"/>
  <c r="S1150" i="3"/>
  <c r="T1150" i="3" s="1"/>
  <c r="S1151" i="3"/>
  <c r="T1151" i="3" s="1"/>
  <c r="S1152" i="3"/>
  <c r="T1152" i="3" s="1"/>
  <c r="S1153" i="3"/>
  <c r="T1153" i="3" s="1"/>
  <c r="S1154" i="3"/>
  <c r="T1154" i="3" s="1"/>
  <c r="S1155" i="3"/>
  <c r="T1155" i="3" s="1"/>
  <c r="S1156" i="3"/>
  <c r="T1156" i="3" s="1"/>
  <c r="S1157" i="3"/>
  <c r="T1157" i="3" s="1"/>
  <c r="S1158" i="3"/>
  <c r="T1158" i="3" s="1"/>
  <c r="S1159" i="3"/>
  <c r="T1159" i="3" s="1"/>
  <c r="S1160" i="3"/>
  <c r="T1160" i="3" s="1"/>
  <c r="S1161" i="3"/>
  <c r="T1161" i="3" s="1"/>
  <c r="S1162" i="3"/>
  <c r="T1162" i="3" s="1"/>
  <c r="S1163" i="3"/>
  <c r="T1163" i="3" s="1"/>
  <c r="S1164" i="3"/>
  <c r="T1164" i="3" s="1"/>
  <c r="S1165" i="3"/>
  <c r="T1165" i="3" s="1"/>
  <c r="S1166" i="3"/>
  <c r="T1166" i="3" s="1"/>
  <c r="S1167" i="3"/>
  <c r="T1167" i="3" s="1"/>
  <c r="S1168" i="3"/>
  <c r="T1168" i="3" s="1"/>
  <c r="S1169" i="3"/>
  <c r="T1169" i="3" s="1"/>
  <c r="S1170" i="3"/>
  <c r="T1170" i="3" s="1"/>
  <c r="S1171" i="3"/>
  <c r="T1171" i="3" s="1"/>
  <c r="S1172" i="3"/>
  <c r="T1172" i="3" s="1"/>
  <c r="S1173" i="3"/>
  <c r="T1173" i="3" s="1"/>
  <c r="S1174" i="3"/>
  <c r="T1174" i="3" s="1"/>
  <c r="S1175" i="3"/>
  <c r="T1175" i="3" s="1"/>
  <c r="S1176" i="3"/>
  <c r="T1176" i="3" s="1"/>
  <c r="S1177" i="3"/>
  <c r="T1177" i="3" s="1"/>
  <c r="S1178" i="3"/>
  <c r="T1178" i="3" s="1"/>
  <c r="S1179" i="3"/>
  <c r="T1179" i="3" s="1"/>
  <c r="S1180" i="3"/>
  <c r="T1180" i="3" s="1"/>
  <c r="S1181" i="3"/>
  <c r="T1181" i="3" s="1"/>
  <c r="S1182" i="3"/>
  <c r="T1182" i="3" s="1"/>
  <c r="S1183" i="3"/>
  <c r="T1183" i="3" s="1"/>
  <c r="S1184" i="3"/>
  <c r="T1184" i="3" s="1"/>
  <c r="S1185" i="3"/>
  <c r="T1185" i="3" s="1"/>
  <c r="S1186" i="3"/>
  <c r="T1186" i="3" s="1"/>
  <c r="S1187" i="3"/>
  <c r="T1187" i="3" s="1"/>
  <c r="S1188" i="3"/>
  <c r="T1188" i="3" s="1"/>
  <c r="S1189" i="3"/>
  <c r="T1189" i="3" s="1"/>
  <c r="S1190" i="3"/>
  <c r="T1190" i="3" s="1"/>
  <c r="S1191" i="3"/>
  <c r="T1191" i="3" s="1"/>
  <c r="S1192" i="3"/>
  <c r="T1192" i="3" s="1"/>
  <c r="S1193" i="3"/>
  <c r="T1193" i="3" s="1"/>
  <c r="S1194" i="3"/>
  <c r="T1194" i="3" s="1"/>
  <c r="S1195" i="3"/>
  <c r="T1195" i="3" s="1"/>
  <c r="S1196" i="3"/>
  <c r="T1196" i="3" s="1"/>
  <c r="S1197" i="3"/>
  <c r="T1197" i="3" s="1"/>
  <c r="S1198" i="3"/>
  <c r="T1198" i="3" s="1"/>
  <c r="S1199" i="3"/>
  <c r="T1199" i="3" s="1"/>
  <c r="S1200" i="3"/>
  <c r="T1200" i="3" s="1"/>
  <c r="S1201" i="3"/>
  <c r="T1201" i="3" s="1"/>
  <c r="S1202" i="3"/>
  <c r="T1202" i="3" s="1"/>
  <c r="S1203" i="3"/>
  <c r="T1203" i="3" s="1"/>
  <c r="S1204" i="3"/>
  <c r="T1204" i="3" s="1"/>
  <c r="S1205" i="3"/>
  <c r="T1205" i="3" s="1"/>
  <c r="S1206" i="3"/>
  <c r="T1206" i="3" s="1"/>
  <c r="S1207" i="3"/>
  <c r="T1207" i="3" s="1"/>
  <c r="S1208" i="3"/>
  <c r="T1208" i="3" s="1"/>
  <c r="S1209" i="3"/>
  <c r="T1209" i="3" s="1"/>
  <c r="S1210" i="3"/>
  <c r="T1210" i="3" s="1"/>
  <c r="S1211" i="3"/>
  <c r="T1211" i="3" s="1"/>
  <c r="S1212" i="3"/>
  <c r="T1212" i="3" s="1"/>
  <c r="S1213" i="3"/>
  <c r="T1213" i="3" s="1"/>
  <c r="S1214" i="3"/>
  <c r="T1214" i="3" s="1"/>
  <c r="S1215" i="3"/>
  <c r="T1215" i="3" s="1"/>
  <c r="S1216" i="3"/>
  <c r="T1216" i="3" s="1"/>
  <c r="S1217" i="3"/>
  <c r="T1217" i="3" s="1"/>
  <c r="S1218" i="3"/>
  <c r="T1218" i="3" s="1"/>
  <c r="S1219" i="3"/>
  <c r="T1219" i="3" s="1"/>
  <c r="S1220" i="3"/>
  <c r="T1220" i="3" s="1"/>
  <c r="S1221" i="3"/>
  <c r="T1221" i="3" s="1"/>
  <c r="S1222" i="3"/>
  <c r="T1222" i="3" s="1"/>
  <c r="S1223" i="3"/>
  <c r="T1223" i="3" s="1"/>
  <c r="S1224" i="3"/>
  <c r="T1224" i="3" s="1"/>
  <c r="S1225" i="3"/>
  <c r="T1225" i="3" s="1"/>
  <c r="S1226" i="3"/>
  <c r="T1226" i="3" s="1"/>
  <c r="S1227" i="3"/>
  <c r="T1227" i="3" s="1"/>
  <c r="S1228" i="3"/>
  <c r="T1228" i="3" s="1"/>
  <c r="S1229" i="3"/>
  <c r="T1229" i="3" s="1"/>
  <c r="S1230" i="3"/>
  <c r="T1230" i="3" s="1"/>
  <c r="S1231" i="3"/>
  <c r="T1231" i="3" s="1"/>
  <c r="S1232" i="3"/>
  <c r="T1232" i="3" s="1"/>
  <c r="S1233" i="3"/>
  <c r="T1233" i="3" s="1"/>
  <c r="S1234" i="3"/>
  <c r="T1234" i="3" s="1"/>
  <c r="S1235" i="3"/>
  <c r="T1235" i="3" s="1"/>
  <c r="S1236" i="3"/>
  <c r="T1236" i="3" s="1"/>
  <c r="S1237" i="3"/>
  <c r="T1237" i="3" s="1"/>
  <c r="S1238" i="3"/>
  <c r="T1238" i="3" s="1"/>
  <c r="S1239" i="3"/>
  <c r="T1239" i="3" s="1"/>
  <c r="S1240" i="3"/>
  <c r="T1240" i="3" s="1"/>
  <c r="S1241" i="3"/>
  <c r="T1241" i="3" s="1"/>
  <c r="S1242" i="3"/>
  <c r="T1242" i="3" s="1"/>
  <c r="S1243" i="3"/>
  <c r="T1243" i="3" s="1"/>
  <c r="S1244" i="3"/>
  <c r="T1244" i="3" s="1"/>
  <c r="S1245" i="3"/>
  <c r="T1245" i="3" s="1"/>
  <c r="S1246" i="3"/>
  <c r="T1246" i="3" s="1"/>
  <c r="S1247" i="3"/>
  <c r="T1247" i="3" s="1"/>
  <c r="S1248" i="3"/>
  <c r="T1248" i="3" s="1"/>
  <c r="S1249" i="3"/>
  <c r="T1249" i="3" s="1"/>
  <c r="S1250" i="3"/>
  <c r="T1250" i="3" s="1"/>
  <c r="S1251" i="3"/>
  <c r="T1251" i="3" s="1"/>
  <c r="S1252" i="3"/>
  <c r="T1252" i="3" s="1"/>
  <c r="S1253" i="3"/>
  <c r="T1253" i="3" s="1"/>
  <c r="S1254" i="3"/>
  <c r="T1254" i="3" s="1"/>
  <c r="S1255" i="3"/>
  <c r="T1255" i="3" s="1"/>
  <c r="S1256" i="3"/>
  <c r="T1256" i="3" s="1"/>
  <c r="S1257" i="3"/>
  <c r="T1257" i="3" s="1"/>
  <c r="S1258" i="3"/>
  <c r="T1258" i="3" s="1"/>
  <c r="S1259" i="3"/>
  <c r="T1259" i="3" s="1"/>
  <c r="S1260" i="3"/>
  <c r="T1260" i="3" s="1"/>
  <c r="S1261" i="3"/>
  <c r="T1261" i="3" s="1"/>
  <c r="S1262" i="3"/>
  <c r="T1262" i="3" s="1"/>
  <c r="S1263" i="3"/>
  <c r="T1263" i="3" s="1"/>
  <c r="S1264" i="3"/>
  <c r="T1264" i="3" s="1"/>
  <c r="S1265" i="3"/>
  <c r="T1265" i="3" s="1"/>
  <c r="S1266" i="3"/>
  <c r="T1266" i="3" s="1"/>
  <c r="S1267" i="3"/>
  <c r="T1267" i="3" s="1"/>
  <c r="S1268" i="3"/>
  <c r="T1268" i="3" s="1"/>
  <c r="S1269" i="3"/>
  <c r="T1269" i="3" s="1"/>
  <c r="S1270" i="3"/>
  <c r="T1270" i="3" s="1"/>
  <c r="S1271" i="3"/>
  <c r="T1271" i="3" s="1"/>
  <c r="S1272" i="3"/>
  <c r="T1272" i="3" s="1"/>
  <c r="S1273" i="3"/>
  <c r="T1273" i="3" s="1"/>
  <c r="S1274" i="3"/>
  <c r="T1274" i="3" s="1"/>
  <c r="S1275" i="3"/>
  <c r="T1275" i="3" s="1"/>
  <c r="S1276" i="3"/>
  <c r="T1276" i="3" s="1"/>
  <c r="S1277" i="3"/>
  <c r="T1277" i="3" s="1"/>
  <c r="S1278" i="3"/>
  <c r="T1278" i="3" s="1"/>
  <c r="S1279" i="3"/>
  <c r="T1279" i="3" s="1"/>
  <c r="S1280" i="3"/>
  <c r="T1280" i="3" s="1"/>
  <c r="S1281" i="3"/>
  <c r="T1281" i="3" s="1"/>
  <c r="S1282" i="3"/>
  <c r="T1282" i="3" s="1"/>
  <c r="S1283" i="3"/>
  <c r="T1283" i="3" s="1"/>
  <c r="S1284" i="3"/>
  <c r="T1284" i="3" s="1"/>
  <c r="S1285" i="3"/>
  <c r="T1285" i="3" s="1"/>
  <c r="S1286" i="3"/>
  <c r="T1286" i="3" s="1"/>
  <c r="S1287" i="3"/>
  <c r="T1287" i="3" s="1"/>
  <c r="S1288" i="3"/>
  <c r="T1288" i="3" s="1"/>
  <c r="S1289" i="3"/>
  <c r="T1289" i="3" s="1"/>
  <c r="S1290" i="3"/>
  <c r="T1290" i="3" s="1"/>
  <c r="S1291" i="3"/>
  <c r="T1291" i="3" s="1"/>
  <c r="S1292" i="3"/>
  <c r="T1292" i="3" s="1"/>
  <c r="S1293" i="3"/>
  <c r="T1293" i="3" s="1"/>
  <c r="S1294" i="3"/>
  <c r="T1294" i="3" s="1"/>
  <c r="S1295" i="3"/>
  <c r="T1295" i="3" s="1"/>
  <c r="S1296" i="3"/>
  <c r="T1296" i="3" s="1"/>
  <c r="S1297" i="3"/>
  <c r="T1297" i="3" s="1"/>
  <c r="S1298" i="3"/>
  <c r="T1298" i="3" s="1"/>
  <c r="S1299" i="3"/>
  <c r="T1299" i="3" s="1"/>
  <c r="S1300" i="3"/>
  <c r="T1300" i="3" s="1"/>
  <c r="S1301" i="3"/>
  <c r="T1301" i="3" s="1"/>
  <c r="S1302" i="3"/>
  <c r="T1302" i="3" s="1"/>
  <c r="S1303" i="3"/>
  <c r="T1303" i="3" s="1"/>
  <c r="S1304" i="3"/>
  <c r="T1304" i="3" s="1"/>
  <c r="S1305" i="3"/>
  <c r="T1305" i="3" s="1"/>
  <c r="S1306" i="3"/>
  <c r="T1306" i="3" s="1"/>
  <c r="S1307" i="3"/>
  <c r="T1307" i="3" s="1"/>
  <c r="S1308" i="3"/>
  <c r="T1308" i="3" s="1"/>
  <c r="S1309" i="3"/>
  <c r="T1309" i="3" s="1"/>
  <c r="S1310" i="3"/>
  <c r="T1310" i="3" s="1"/>
  <c r="S1311" i="3"/>
  <c r="T1311" i="3" s="1"/>
  <c r="S1312" i="3"/>
  <c r="T1312" i="3" s="1"/>
  <c r="S1313" i="3"/>
  <c r="T1313" i="3" s="1"/>
  <c r="S1314" i="3"/>
  <c r="T1314" i="3" s="1"/>
  <c r="S1315" i="3"/>
  <c r="T1315" i="3" s="1"/>
  <c r="S1316" i="3"/>
  <c r="T1316" i="3" s="1"/>
  <c r="S1317" i="3"/>
  <c r="T1317" i="3" s="1"/>
  <c r="S1318" i="3"/>
  <c r="T1318" i="3" s="1"/>
  <c r="S1319" i="3"/>
  <c r="T1319" i="3" s="1"/>
  <c r="S1320" i="3"/>
  <c r="T1320" i="3" s="1"/>
  <c r="S1321" i="3"/>
  <c r="T1321" i="3" s="1"/>
  <c r="S1322" i="3"/>
  <c r="T1322" i="3" s="1"/>
  <c r="S1323" i="3"/>
  <c r="T1323" i="3" s="1"/>
  <c r="S1324" i="3"/>
  <c r="T1324" i="3" s="1"/>
  <c r="S1325" i="3"/>
  <c r="T1325" i="3" s="1"/>
  <c r="S1326" i="3"/>
  <c r="T1326" i="3" s="1"/>
  <c r="S1327" i="3"/>
  <c r="T1327" i="3" s="1"/>
  <c r="S1328" i="3"/>
  <c r="T1328" i="3" s="1"/>
  <c r="S1329" i="3"/>
  <c r="T1329" i="3" s="1"/>
  <c r="S1330" i="3"/>
  <c r="T1330" i="3" s="1"/>
  <c r="S1331" i="3"/>
  <c r="T1331" i="3" s="1"/>
  <c r="S1332" i="3"/>
  <c r="T1332" i="3" s="1"/>
  <c r="S1333" i="3"/>
  <c r="T1333" i="3" s="1"/>
  <c r="S1334" i="3"/>
  <c r="T1334" i="3" s="1"/>
  <c r="S1335" i="3"/>
  <c r="T1335" i="3" s="1"/>
  <c r="S1336" i="3"/>
  <c r="T1336" i="3" s="1"/>
  <c r="S1337" i="3"/>
  <c r="T1337" i="3" s="1"/>
  <c r="S1338" i="3"/>
  <c r="T1338" i="3" s="1"/>
  <c r="S1339" i="3"/>
  <c r="T1339" i="3" s="1"/>
  <c r="S1340" i="3"/>
  <c r="T1340" i="3" s="1"/>
  <c r="S1341" i="3"/>
  <c r="T1341" i="3" s="1"/>
  <c r="S1342" i="3"/>
  <c r="T1342" i="3" s="1"/>
  <c r="S1343" i="3"/>
  <c r="T1343" i="3" s="1"/>
  <c r="S1344" i="3"/>
  <c r="T1344" i="3" s="1"/>
  <c r="S1345" i="3"/>
  <c r="T1345" i="3" s="1"/>
  <c r="S1346" i="3"/>
  <c r="T1346" i="3" s="1"/>
  <c r="S1347" i="3"/>
  <c r="T1347" i="3" s="1"/>
  <c r="S1348" i="3"/>
  <c r="T1348" i="3" s="1"/>
  <c r="S1349" i="3"/>
  <c r="T1349" i="3" s="1"/>
  <c r="S1350" i="3"/>
  <c r="T1350" i="3" s="1"/>
  <c r="S1351" i="3"/>
  <c r="T1351" i="3" s="1"/>
  <c r="S1352" i="3"/>
  <c r="T1352" i="3" s="1"/>
  <c r="S1353" i="3"/>
  <c r="T1353" i="3" s="1"/>
  <c r="S1354" i="3"/>
  <c r="T1354" i="3" s="1"/>
  <c r="S1355" i="3"/>
  <c r="T1355" i="3" s="1"/>
  <c r="S1356" i="3"/>
  <c r="T1356" i="3" s="1"/>
  <c r="S1357" i="3"/>
  <c r="T1357" i="3" s="1"/>
  <c r="S1358" i="3"/>
  <c r="T1358" i="3" s="1"/>
  <c r="S1359" i="3"/>
  <c r="T1359" i="3" s="1"/>
  <c r="S1360" i="3"/>
  <c r="T1360" i="3" s="1"/>
  <c r="S1361" i="3"/>
  <c r="T1361" i="3" s="1"/>
  <c r="S1362" i="3"/>
  <c r="T1362" i="3" s="1"/>
  <c r="S1363" i="3"/>
  <c r="T1363" i="3" s="1"/>
  <c r="S1364" i="3"/>
  <c r="T1364" i="3" s="1"/>
  <c r="S1365" i="3"/>
  <c r="T1365" i="3" s="1"/>
  <c r="S1366" i="3"/>
  <c r="T1366" i="3" s="1"/>
  <c r="S1367" i="3"/>
  <c r="T1367" i="3" s="1"/>
  <c r="S1368" i="3"/>
  <c r="T1368" i="3" s="1"/>
  <c r="S1369" i="3"/>
  <c r="T1369" i="3" s="1"/>
  <c r="S1370" i="3"/>
  <c r="T1370" i="3" s="1"/>
  <c r="S1371" i="3"/>
  <c r="T1371" i="3" s="1"/>
  <c r="S1372" i="3"/>
  <c r="T1372" i="3" s="1"/>
  <c r="S1373" i="3"/>
  <c r="T1373" i="3" s="1"/>
  <c r="S1374" i="3"/>
  <c r="T1374" i="3" s="1"/>
  <c r="S1375" i="3"/>
  <c r="T1375" i="3" s="1"/>
  <c r="S1376" i="3"/>
  <c r="T1376" i="3" s="1"/>
  <c r="S1377" i="3"/>
  <c r="T1377" i="3" s="1"/>
  <c r="S1378" i="3"/>
  <c r="T1378" i="3" s="1"/>
  <c r="S1379" i="3"/>
  <c r="T1379" i="3" s="1"/>
  <c r="S1380" i="3"/>
  <c r="T1380" i="3" s="1"/>
  <c r="S1381" i="3"/>
  <c r="T1381" i="3" s="1"/>
  <c r="S1382" i="3"/>
  <c r="T1382" i="3" s="1"/>
  <c r="S1383" i="3"/>
  <c r="T1383" i="3" s="1"/>
  <c r="S1384" i="3"/>
  <c r="T1384" i="3" s="1"/>
  <c r="S1385" i="3"/>
  <c r="T1385" i="3" s="1"/>
  <c r="S1386" i="3"/>
  <c r="T1386" i="3" s="1"/>
  <c r="S1387" i="3"/>
  <c r="T1387" i="3" s="1"/>
  <c r="S1388" i="3"/>
  <c r="T1388" i="3" s="1"/>
  <c r="S1389" i="3"/>
  <c r="T1389" i="3" s="1"/>
  <c r="S1390" i="3"/>
  <c r="T1390" i="3" s="1"/>
  <c r="S1391" i="3"/>
  <c r="T1391" i="3" s="1"/>
  <c r="S1392" i="3"/>
  <c r="T1392" i="3" s="1"/>
  <c r="S1393" i="3"/>
  <c r="T1393" i="3" s="1"/>
  <c r="S1394" i="3"/>
  <c r="T1394" i="3" s="1"/>
  <c r="S1395" i="3"/>
  <c r="T1395" i="3" s="1"/>
  <c r="S1396" i="3"/>
  <c r="T1396" i="3" s="1"/>
  <c r="S1397" i="3"/>
  <c r="T1397" i="3" s="1"/>
  <c r="S1398" i="3"/>
  <c r="T1398" i="3" s="1"/>
  <c r="S1399" i="3"/>
  <c r="T1399" i="3" s="1"/>
  <c r="S1400" i="3"/>
  <c r="T1400" i="3" s="1"/>
  <c r="S1401" i="3"/>
  <c r="T1401" i="3" s="1"/>
  <c r="S1402" i="3"/>
  <c r="T1402" i="3" s="1"/>
  <c r="S1403" i="3"/>
  <c r="T1403" i="3" s="1"/>
  <c r="S1404" i="3"/>
  <c r="T1404" i="3" s="1"/>
  <c r="S1405" i="3"/>
  <c r="T1405" i="3" s="1"/>
  <c r="S1406" i="3"/>
  <c r="T1406" i="3" s="1"/>
  <c r="S1407" i="3"/>
  <c r="T1407" i="3" s="1"/>
  <c r="S1408" i="3"/>
  <c r="T1408" i="3" s="1"/>
  <c r="S1409" i="3"/>
  <c r="T1409" i="3" s="1"/>
  <c r="S1410" i="3"/>
  <c r="T1410" i="3" s="1"/>
  <c r="S1411" i="3"/>
  <c r="T1411" i="3" s="1"/>
  <c r="S1412" i="3"/>
  <c r="T1412" i="3" s="1"/>
  <c r="S1413" i="3"/>
  <c r="T1413" i="3" s="1"/>
  <c r="S1414" i="3"/>
  <c r="T1414" i="3" s="1"/>
  <c r="S1415" i="3"/>
  <c r="T1415" i="3" s="1"/>
  <c r="S1416" i="3"/>
  <c r="T1416" i="3" s="1"/>
  <c r="S1417" i="3"/>
  <c r="T1417" i="3" s="1"/>
  <c r="S1418" i="3"/>
  <c r="T1418" i="3" s="1"/>
  <c r="S1419" i="3"/>
  <c r="T1419" i="3" s="1"/>
  <c r="S1420" i="3"/>
  <c r="T1420" i="3" s="1"/>
  <c r="S1421" i="3"/>
  <c r="T1421" i="3" s="1"/>
  <c r="S1422" i="3"/>
  <c r="T1422" i="3" s="1"/>
  <c r="S1423" i="3"/>
  <c r="T1423" i="3" s="1"/>
  <c r="S1424" i="3"/>
  <c r="T1424" i="3" s="1"/>
  <c r="S1425" i="3"/>
  <c r="T1425" i="3" s="1"/>
  <c r="S1426" i="3"/>
  <c r="T1426" i="3" s="1"/>
  <c r="S1427" i="3"/>
  <c r="T1427" i="3" s="1"/>
  <c r="S1428" i="3"/>
  <c r="T1428" i="3" s="1"/>
  <c r="S1429" i="3"/>
  <c r="T1429" i="3" s="1"/>
  <c r="S1430" i="3"/>
  <c r="T1430" i="3" s="1"/>
  <c r="S1431" i="3"/>
  <c r="T1431" i="3" s="1"/>
  <c r="S1432" i="3"/>
  <c r="T1432" i="3" s="1"/>
  <c r="S1433" i="3"/>
  <c r="T1433" i="3" s="1"/>
  <c r="S1434" i="3"/>
  <c r="T1434" i="3" s="1"/>
  <c r="S1435" i="3"/>
  <c r="T1435" i="3" s="1"/>
  <c r="S1436" i="3"/>
  <c r="T1436" i="3" s="1"/>
  <c r="S1437" i="3"/>
  <c r="T1437" i="3" s="1"/>
  <c r="S1438" i="3"/>
  <c r="T1438" i="3" s="1"/>
  <c r="S1439" i="3"/>
  <c r="T1439" i="3" s="1"/>
  <c r="S1440" i="3"/>
  <c r="T1440" i="3" s="1"/>
  <c r="S1441" i="3"/>
  <c r="T1441" i="3" s="1"/>
  <c r="S1442" i="3"/>
  <c r="T1442" i="3" s="1"/>
  <c r="S1443" i="3"/>
  <c r="T1443" i="3" s="1"/>
  <c r="S1444" i="3"/>
  <c r="T1444" i="3" s="1"/>
  <c r="S1445" i="3"/>
  <c r="T1445" i="3" s="1"/>
  <c r="S1446" i="3"/>
  <c r="T1446" i="3" s="1"/>
  <c r="S1447" i="3"/>
  <c r="T1447" i="3" s="1"/>
  <c r="S1448" i="3"/>
  <c r="T1448" i="3" s="1"/>
  <c r="S1449" i="3"/>
  <c r="T1449" i="3" s="1"/>
  <c r="S1450" i="3"/>
  <c r="T1450" i="3" s="1"/>
  <c r="S1451" i="3"/>
  <c r="T1451" i="3" s="1"/>
  <c r="S1452" i="3"/>
  <c r="T1452" i="3" s="1"/>
  <c r="S1453" i="3"/>
  <c r="T1453" i="3" s="1"/>
  <c r="S1454" i="3"/>
  <c r="T1454" i="3" s="1"/>
  <c r="S1455" i="3"/>
  <c r="T1455" i="3" s="1"/>
  <c r="S1456" i="3"/>
  <c r="T1456" i="3" s="1"/>
  <c r="S1457" i="3"/>
  <c r="T1457" i="3" s="1"/>
  <c r="S1458" i="3"/>
  <c r="T1458" i="3" s="1"/>
  <c r="S1459" i="3"/>
  <c r="T1459" i="3" s="1"/>
  <c r="S1460" i="3"/>
  <c r="T1460" i="3" s="1"/>
  <c r="S1461" i="3"/>
  <c r="T1461" i="3" s="1"/>
  <c r="S1462" i="3"/>
  <c r="T1462" i="3" s="1"/>
  <c r="S1463" i="3"/>
  <c r="T1463" i="3" s="1"/>
  <c r="S1464" i="3"/>
  <c r="T1464" i="3" s="1"/>
  <c r="S1465" i="3"/>
  <c r="T1465" i="3" s="1"/>
  <c r="S1466" i="3"/>
  <c r="T1466" i="3" s="1"/>
  <c r="S1467" i="3"/>
  <c r="T1467" i="3" s="1"/>
  <c r="S1468" i="3"/>
  <c r="T1468" i="3" s="1"/>
  <c r="S1469" i="3"/>
  <c r="T1469" i="3" s="1"/>
  <c r="S1470" i="3"/>
  <c r="T1470" i="3" s="1"/>
  <c r="S1471" i="3"/>
  <c r="T1471" i="3" s="1"/>
  <c r="S1472" i="3"/>
  <c r="T1472" i="3" s="1"/>
  <c r="S1473" i="3"/>
  <c r="T1473" i="3" s="1"/>
  <c r="S1474" i="3"/>
  <c r="T1474" i="3" s="1"/>
  <c r="S1475" i="3"/>
  <c r="T1475" i="3" s="1"/>
  <c r="S1476" i="3"/>
  <c r="T1476" i="3" s="1"/>
  <c r="S1477" i="3"/>
  <c r="T1477" i="3" s="1"/>
  <c r="S1478" i="3"/>
  <c r="T1478" i="3" s="1"/>
  <c r="S1479" i="3"/>
  <c r="T1479" i="3" s="1"/>
  <c r="S1480" i="3"/>
  <c r="T1480" i="3" s="1"/>
  <c r="S1481" i="3"/>
  <c r="T1481" i="3" s="1"/>
  <c r="S1482" i="3"/>
  <c r="T1482" i="3" s="1"/>
  <c r="S1483" i="3"/>
  <c r="T1483" i="3" s="1"/>
  <c r="S1484" i="3"/>
  <c r="T1484" i="3" s="1"/>
  <c r="S1485" i="3"/>
  <c r="T1485" i="3" s="1"/>
  <c r="S1486" i="3"/>
  <c r="T1486" i="3" s="1"/>
  <c r="S1487" i="3"/>
  <c r="T1487" i="3" s="1"/>
  <c r="S1488" i="3"/>
  <c r="T1488" i="3" s="1"/>
  <c r="S1489" i="3"/>
  <c r="T1489" i="3" s="1"/>
  <c r="S1490" i="3"/>
  <c r="T1490" i="3" s="1"/>
  <c r="S1491" i="3"/>
  <c r="T1491" i="3" s="1"/>
  <c r="S1492" i="3"/>
  <c r="T1492" i="3" s="1"/>
  <c r="S1493" i="3"/>
  <c r="T1493" i="3" s="1"/>
  <c r="S1494" i="3"/>
  <c r="T1494" i="3" s="1"/>
  <c r="S1495" i="3"/>
  <c r="T1495" i="3" s="1"/>
  <c r="S1496" i="3"/>
  <c r="T1496" i="3" s="1"/>
  <c r="S1497" i="3"/>
  <c r="T1497" i="3" s="1"/>
  <c r="S1498" i="3"/>
  <c r="T1498" i="3" s="1"/>
  <c r="S1499" i="3"/>
  <c r="T1499" i="3" s="1"/>
  <c r="S1500" i="3"/>
  <c r="T1500" i="3" s="1"/>
  <c r="S1501" i="3"/>
  <c r="T1501" i="3" s="1"/>
  <c r="S1502" i="3"/>
  <c r="T1502" i="3" s="1"/>
  <c r="S1503" i="3"/>
  <c r="T1503" i="3" s="1"/>
  <c r="S1504" i="3"/>
  <c r="T1504" i="3" s="1"/>
  <c r="S1505" i="3"/>
  <c r="T1505" i="3" s="1"/>
  <c r="S1506" i="3"/>
  <c r="T1506" i="3" s="1"/>
  <c r="S1507" i="3"/>
  <c r="T1507" i="3" s="1"/>
  <c r="S1508" i="3"/>
  <c r="T1508" i="3" s="1"/>
  <c r="S1509" i="3"/>
  <c r="T1509" i="3" s="1"/>
  <c r="S1510" i="3"/>
  <c r="T1510" i="3" s="1"/>
  <c r="S1511" i="3"/>
  <c r="T1511" i="3" s="1"/>
  <c r="S1512" i="3"/>
  <c r="T1512" i="3" s="1"/>
  <c r="S1513" i="3"/>
  <c r="T1513" i="3" s="1"/>
  <c r="S1514" i="3"/>
  <c r="T1514" i="3" s="1"/>
  <c r="S1515" i="3"/>
  <c r="T1515" i="3" s="1"/>
  <c r="S1516" i="3"/>
  <c r="T1516" i="3" s="1"/>
  <c r="S1517" i="3"/>
  <c r="T1517" i="3" s="1"/>
  <c r="S1518" i="3"/>
  <c r="T1518" i="3" s="1"/>
  <c r="S1519" i="3"/>
  <c r="T1519" i="3" s="1"/>
  <c r="S1520" i="3"/>
  <c r="T1520" i="3" s="1"/>
  <c r="S1521" i="3"/>
  <c r="T1521" i="3" s="1"/>
  <c r="S1522" i="3"/>
  <c r="T1522" i="3" s="1"/>
  <c r="S1523" i="3"/>
  <c r="T1523" i="3" s="1"/>
  <c r="S1524" i="3"/>
  <c r="T1524" i="3" s="1"/>
  <c r="S1525" i="3"/>
  <c r="T1525" i="3" s="1"/>
  <c r="S1526" i="3"/>
  <c r="T1526" i="3" s="1"/>
  <c r="S1527" i="3"/>
  <c r="T1527" i="3" s="1"/>
  <c r="S1528" i="3"/>
  <c r="T1528" i="3" s="1"/>
  <c r="S1529" i="3"/>
  <c r="T1529" i="3" s="1"/>
  <c r="S1530" i="3"/>
  <c r="T1530" i="3" s="1"/>
  <c r="S1531" i="3"/>
  <c r="T1531" i="3" s="1"/>
  <c r="S1532" i="3"/>
  <c r="T1532" i="3" s="1"/>
  <c r="S1533" i="3"/>
  <c r="T1533" i="3" s="1"/>
  <c r="S1534" i="3"/>
  <c r="T1534" i="3" s="1"/>
  <c r="S1535" i="3"/>
  <c r="T1535" i="3" s="1"/>
  <c r="S1536" i="3"/>
  <c r="T1536" i="3" s="1"/>
  <c r="S1537" i="3"/>
  <c r="T1537" i="3" s="1"/>
  <c r="S1538" i="3"/>
  <c r="T1538" i="3" s="1"/>
  <c r="S1539" i="3"/>
  <c r="T1539" i="3" s="1"/>
  <c r="S1540" i="3"/>
  <c r="T1540" i="3" s="1"/>
  <c r="S1541" i="3"/>
  <c r="T1541" i="3" s="1"/>
  <c r="S1542" i="3"/>
  <c r="T1542" i="3" s="1"/>
  <c r="S1543" i="3"/>
  <c r="T1543" i="3" s="1"/>
  <c r="S1544" i="3"/>
  <c r="T1544" i="3" s="1"/>
  <c r="S1545" i="3"/>
  <c r="T1545" i="3" s="1"/>
  <c r="S1546" i="3"/>
  <c r="T1546" i="3" s="1"/>
  <c r="S1547" i="3"/>
  <c r="T1547" i="3" s="1"/>
  <c r="S1548" i="3"/>
  <c r="T1548" i="3" s="1"/>
  <c r="S1549" i="3"/>
  <c r="T1549" i="3" s="1"/>
  <c r="S1550" i="3"/>
  <c r="T1550" i="3" s="1"/>
  <c r="S1551" i="3"/>
  <c r="T1551" i="3" s="1"/>
  <c r="S1552" i="3"/>
  <c r="T1552" i="3" s="1"/>
  <c r="S1553" i="3"/>
  <c r="T1553" i="3" s="1"/>
  <c r="S1554" i="3"/>
  <c r="T1554" i="3" s="1"/>
  <c r="S1555" i="3"/>
  <c r="T1555" i="3" s="1"/>
  <c r="S1556" i="3"/>
  <c r="T1556" i="3" s="1"/>
  <c r="S1557" i="3"/>
  <c r="T1557" i="3" s="1"/>
  <c r="S1558" i="3"/>
  <c r="T1558" i="3" s="1"/>
  <c r="S1559" i="3"/>
  <c r="T1559" i="3" s="1"/>
  <c r="S1560" i="3"/>
  <c r="T1560" i="3" s="1"/>
  <c r="S1561" i="3"/>
  <c r="T1561" i="3" s="1"/>
  <c r="S1562" i="3"/>
  <c r="T1562" i="3" s="1"/>
  <c r="S1563" i="3"/>
  <c r="T1563" i="3" s="1"/>
  <c r="S1564" i="3"/>
  <c r="T1564" i="3" s="1"/>
  <c r="S1565" i="3"/>
  <c r="T1565" i="3" s="1"/>
  <c r="S1566" i="3"/>
  <c r="T1566" i="3" s="1"/>
  <c r="S1567" i="3"/>
  <c r="T1567" i="3" s="1"/>
  <c r="S1568" i="3"/>
  <c r="T1568" i="3" s="1"/>
  <c r="S1569" i="3"/>
  <c r="T1569" i="3" s="1"/>
  <c r="S1570" i="3"/>
  <c r="T1570" i="3" s="1"/>
  <c r="S1571" i="3"/>
  <c r="T1571" i="3" s="1"/>
  <c r="S1572" i="3"/>
  <c r="T1572" i="3" s="1"/>
  <c r="S1573" i="3"/>
  <c r="T1573" i="3" s="1"/>
  <c r="S1574" i="3"/>
  <c r="T1574" i="3" s="1"/>
  <c r="S1575" i="3"/>
  <c r="T1575" i="3" s="1"/>
  <c r="S1576" i="3"/>
  <c r="T1576" i="3" s="1"/>
  <c r="S1577" i="3"/>
  <c r="T1577" i="3" s="1"/>
  <c r="S1578" i="3"/>
  <c r="T1578" i="3" s="1"/>
  <c r="S1579" i="3"/>
  <c r="T1579" i="3" s="1"/>
  <c r="S1580" i="3"/>
  <c r="T1580" i="3" s="1"/>
  <c r="S1581" i="3"/>
  <c r="T1581" i="3" s="1"/>
  <c r="S1582" i="3"/>
  <c r="T1582" i="3" s="1"/>
  <c r="S1583" i="3"/>
  <c r="T1583" i="3" s="1"/>
  <c r="S1584" i="3"/>
  <c r="T1584" i="3" s="1"/>
  <c r="S1585" i="3"/>
  <c r="T1585" i="3" s="1"/>
  <c r="S1586" i="3"/>
  <c r="T1586" i="3" s="1"/>
  <c r="S1587" i="3"/>
  <c r="T1587" i="3" s="1"/>
  <c r="S1588" i="3"/>
  <c r="T1588" i="3" s="1"/>
  <c r="S1589" i="3"/>
  <c r="T1589" i="3" s="1"/>
  <c r="S1590" i="3"/>
  <c r="T1590" i="3" s="1"/>
  <c r="S1591" i="3"/>
  <c r="T1591" i="3" s="1"/>
  <c r="S1592" i="3"/>
  <c r="T1592" i="3" s="1"/>
  <c r="S1593" i="3"/>
  <c r="T1593" i="3" s="1"/>
  <c r="S1594" i="3"/>
  <c r="T1594" i="3" s="1"/>
  <c r="S1595" i="3"/>
  <c r="T1595" i="3" s="1"/>
  <c r="S1596" i="3"/>
  <c r="T1596" i="3" s="1"/>
  <c r="S1597" i="3"/>
  <c r="T1597" i="3" s="1"/>
  <c r="S1598" i="3"/>
  <c r="T1598" i="3" s="1"/>
  <c r="S1599" i="3"/>
  <c r="T1599" i="3" s="1"/>
  <c r="S1600" i="3"/>
  <c r="T1600" i="3" s="1"/>
  <c r="S1601" i="3"/>
  <c r="T1601" i="3" s="1"/>
  <c r="S1602" i="3"/>
  <c r="T1602" i="3" s="1"/>
  <c r="S1603" i="3"/>
  <c r="T1603" i="3" s="1"/>
  <c r="S1604" i="3"/>
  <c r="T1604" i="3" s="1"/>
  <c r="S1605" i="3"/>
  <c r="T1605" i="3" s="1"/>
  <c r="S1606" i="3"/>
  <c r="T1606" i="3" s="1"/>
  <c r="S1607" i="3"/>
  <c r="T1607" i="3" s="1"/>
  <c r="S1608" i="3"/>
  <c r="T1608" i="3" s="1"/>
  <c r="S1609" i="3"/>
  <c r="T1609" i="3" s="1"/>
  <c r="S1610" i="3"/>
  <c r="T1610" i="3" s="1"/>
  <c r="S1611" i="3"/>
  <c r="T1611" i="3" s="1"/>
  <c r="S1612" i="3"/>
  <c r="T1612" i="3" s="1"/>
  <c r="S1613" i="3"/>
  <c r="T1613" i="3" s="1"/>
  <c r="S1614" i="3"/>
  <c r="T1614" i="3" s="1"/>
  <c r="S1615" i="3"/>
  <c r="T1615" i="3" s="1"/>
  <c r="S1616" i="3"/>
  <c r="T1616" i="3" s="1"/>
  <c r="S1617" i="3"/>
  <c r="T1617" i="3" s="1"/>
  <c r="S1618" i="3"/>
  <c r="T1618" i="3" s="1"/>
  <c r="S1619" i="3"/>
  <c r="T1619" i="3" s="1"/>
  <c r="S1620" i="3"/>
  <c r="T1620" i="3" s="1"/>
  <c r="S1621" i="3"/>
  <c r="T1621" i="3" s="1"/>
  <c r="S1622" i="3"/>
  <c r="T1622" i="3" s="1"/>
  <c r="S1623" i="3"/>
  <c r="T1623" i="3" s="1"/>
  <c r="S1624" i="3"/>
  <c r="T1624" i="3" s="1"/>
  <c r="S1625" i="3"/>
  <c r="T1625" i="3" s="1"/>
  <c r="S1626" i="3"/>
  <c r="T1626" i="3" s="1"/>
  <c r="S1627" i="3"/>
  <c r="T1627" i="3" s="1"/>
  <c r="S1628" i="3"/>
  <c r="T1628" i="3" s="1"/>
  <c r="S1629" i="3"/>
  <c r="T1629" i="3" s="1"/>
  <c r="S1630" i="3"/>
  <c r="T1630" i="3" s="1"/>
  <c r="S1631" i="3"/>
  <c r="T1631" i="3" s="1"/>
  <c r="S1632" i="3"/>
  <c r="T1632" i="3" s="1"/>
  <c r="S1633" i="3"/>
  <c r="T1633" i="3" s="1"/>
  <c r="S1634" i="3"/>
  <c r="T1634" i="3" s="1"/>
  <c r="S1635" i="3"/>
  <c r="T1635" i="3" s="1"/>
  <c r="S1636" i="3"/>
  <c r="T1636" i="3" s="1"/>
  <c r="S1637" i="3"/>
  <c r="T1637" i="3" s="1"/>
  <c r="S1638" i="3"/>
  <c r="T1638" i="3" s="1"/>
  <c r="S1639" i="3"/>
  <c r="T1639" i="3" s="1"/>
  <c r="S1640" i="3"/>
  <c r="T1640" i="3" s="1"/>
  <c r="S1641" i="3"/>
  <c r="T1641" i="3" s="1"/>
  <c r="S1642" i="3"/>
  <c r="T1642" i="3" s="1"/>
  <c r="S1643" i="3"/>
  <c r="T1643" i="3" s="1"/>
  <c r="S1644" i="3"/>
  <c r="T1644" i="3" s="1"/>
  <c r="S1645" i="3"/>
  <c r="T1645" i="3" s="1"/>
  <c r="S1646" i="3"/>
  <c r="T1646" i="3" s="1"/>
  <c r="S1647" i="3"/>
  <c r="T1647" i="3" s="1"/>
  <c r="S1648" i="3"/>
  <c r="T1648" i="3" s="1"/>
  <c r="S1649" i="3"/>
  <c r="T1649" i="3" s="1"/>
  <c r="S1650" i="3"/>
  <c r="T1650" i="3" s="1"/>
  <c r="S1651" i="3"/>
  <c r="T1651" i="3" s="1"/>
  <c r="S1652" i="3"/>
  <c r="T1652" i="3" s="1"/>
  <c r="S1653" i="3"/>
  <c r="T1653" i="3" s="1"/>
  <c r="S1654" i="3"/>
  <c r="T1654" i="3" s="1"/>
  <c r="S1655" i="3"/>
  <c r="T1655" i="3" s="1"/>
  <c r="S1656" i="3"/>
  <c r="T1656" i="3" s="1"/>
  <c r="S1657" i="3"/>
  <c r="T1657" i="3" s="1"/>
  <c r="S1658" i="3"/>
  <c r="T1658" i="3" s="1"/>
  <c r="S1659" i="3"/>
  <c r="T1659" i="3" s="1"/>
  <c r="S1660" i="3"/>
  <c r="T1660" i="3" s="1"/>
  <c r="S1661" i="3"/>
  <c r="T1661" i="3" s="1"/>
  <c r="S1662" i="3"/>
  <c r="T1662" i="3" s="1"/>
  <c r="S1663" i="3"/>
  <c r="T1663" i="3" s="1"/>
  <c r="S1664" i="3"/>
  <c r="T1664" i="3" s="1"/>
  <c r="S1665" i="3"/>
  <c r="T1665" i="3" s="1"/>
  <c r="S1666" i="3"/>
  <c r="T1666" i="3" s="1"/>
  <c r="S1667" i="3"/>
  <c r="T1667" i="3" s="1"/>
  <c r="S1668" i="3"/>
  <c r="T1668" i="3" s="1"/>
  <c r="S1669" i="3"/>
  <c r="T1669" i="3" s="1"/>
  <c r="S1670" i="3"/>
  <c r="T1670" i="3" s="1"/>
  <c r="S1671" i="3"/>
  <c r="T1671" i="3" s="1"/>
  <c r="S1672" i="3"/>
  <c r="T1672" i="3" s="1"/>
  <c r="S1673" i="3"/>
  <c r="T1673" i="3" s="1"/>
  <c r="S1674" i="3"/>
  <c r="T1674" i="3" s="1"/>
  <c r="S1675" i="3"/>
  <c r="T1675" i="3" s="1"/>
  <c r="S1676" i="3"/>
  <c r="T1676" i="3" s="1"/>
  <c r="S1677" i="3"/>
  <c r="T1677" i="3" s="1"/>
  <c r="S1678" i="3"/>
  <c r="T1678" i="3" s="1"/>
  <c r="S1679" i="3"/>
  <c r="T1679" i="3" s="1"/>
  <c r="S1680" i="3"/>
  <c r="T1680" i="3" s="1"/>
  <c r="S1681" i="3"/>
  <c r="T1681" i="3" s="1"/>
  <c r="S1682" i="3"/>
  <c r="T1682" i="3" s="1"/>
  <c r="S1683" i="3"/>
  <c r="T1683" i="3" s="1"/>
  <c r="S1684" i="3"/>
  <c r="T1684" i="3" s="1"/>
  <c r="S1685" i="3"/>
  <c r="T1685" i="3" s="1"/>
  <c r="S1686" i="3"/>
  <c r="T1686" i="3" s="1"/>
  <c r="S1687" i="3"/>
  <c r="T1687" i="3" s="1"/>
  <c r="S1688" i="3"/>
  <c r="T1688" i="3" s="1"/>
  <c r="S1689" i="3"/>
  <c r="T1689" i="3" s="1"/>
  <c r="S1690" i="3"/>
  <c r="T1690" i="3" s="1"/>
  <c r="S1691" i="3"/>
  <c r="T1691" i="3" s="1"/>
  <c r="S1692" i="3"/>
  <c r="T1692" i="3" s="1"/>
  <c r="S1693" i="3"/>
  <c r="T1693" i="3" s="1"/>
  <c r="S1694" i="3"/>
  <c r="T1694" i="3" s="1"/>
  <c r="S1695" i="3"/>
  <c r="T1695" i="3" s="1"/>
  <c r="S1696" i="3"/>
  <c r="T1696" i="3" s="1"/>
  <c r="S1697" i="3"/>
  <c r="T1697" i="3" s="1"/>
  <c r="S1698" i="3"/>
  <c r="T1698" i="3" s="1"/>
  <c r="S1699" i="3"/>
  <c r="T1699" i="3" s="1"/>
  <c r="S1700" i="3"/>
  <c r="T1700" i="3" s="1"/>
  <c r="S1701" i="3"/>
  <c r="T1701" i="3" s="1"/>
  <c r="S1702" i="3"/>
  <c r="T1702" i="3" s="1"/>
  <c r="S1703" i="3"/>
  <c r="T1703" i="3" s="1"/>
  <c r="S1704" i="3"/>
  <c r="T1704" i="3" s="1"/>
  <c r="S1705" i="3"/>
  <c r="T1705" i="3" s="1"/>
  <c r="S1706" i="3"/>
  <c r="T1706" i="3" s="1"/>
  <c r="S1707" i="3"/>
  <c r="T1707" i="3" s="1"/>
  <c r="S1708" i="3"/>
  <c r="T1708" i="3" s="1"/>
  <c r="S1709" i="3"/>
  <c r="T1709" i="3" s="1"/>
  <c r="S1710" i="3"/>
  <c r="T1710" i="3" s="1"/>
  <c r="S1711" i="3"/>
  <c r="T1711" i="3" s="1"/>
  <c r="S1712" i="3"/>
  <c r="T1712" i="3" s="1"/>
  <c r="S1713" i="3"/>
  <c r="T1713" i="3" s="1"/>
  <c r="S1714" i="3"/>
  <c r="T1714" i="3" s="1"/>
  <c r="S1715" i="3"/>
  <c r="T1715" i="3" s="1"/>
  <c r="S1716" i="3"/>
  <c r="T1716" i="3" s="1"/>
  <c r="S1717" i="3"/>
  <c r="T1717" i="3" s="1"/>
  <c r="S1718" i="3"/>
  <c r="T1718" i="3" s="1"/>
  <c r="S1719" i="3"/>
  <c r="T1719" i="3" s="1"/>
  <c r="S1720" i="3"/>
  <c r="T1720" i="3" s="1"/>
  <c r="S1721" i="3"/>
  <c r="T1721" i="3" s="1"/>
  <c r="S1722" i="3"/>
  <c r="T1722" i="3" s="1"/>
  <c r="S1723" i="3"/>
  <c r="T1723" i="3" s="1"/>
  <c r="S1724" i="3"/>
  <c r="T1724" i="3" s="1"/>
  <c r="S1725" i="3"/>
  <c r="T1725" i="3" s="1"/>
  <c r="S1726" i="3"/>
  <c r="T1726" i="3" s="1"/>
  <c r="S1727" i="3"/>
  <c r="T1727" i="3" s="1"/>
  <c r="S1728" i="3"/>
  <c r="T1728" i="3" s="1"/>
  <c r="S1729" i="3"/>
  <c r="T1729" i="3" s="1"/>
  <c r="S1730" i="3"/>
  <c r="T1730" i="3" s="1"/>
  <c r="S1731" i="3"/>
  <c r="T1731" i="3" s="1"/>
  <c r="S1732" i="3"/>
  <c r="T1732" i="3" s="1"/>
  <c r="S1733" i="3"/>
  <c r="T1733" i="3" s="1"/>
  <c r="S1734" i="3"/>
  <c r="T1734" i="3" s="1"/>
  <c r="S1735" i="3"/>
  <c r="T1735" i="3" s="1"/>
  <c r="S1736" i="3"/>
  <c r="T1736" i="3" s="1"/>
  <c r="S1737" i="3"/>
  <c r="T1737" i="3" s="1"/>
  <c r="S1738" i="3"/>
  <c r="T1738" i="3" s="1"/>
  <c r="S1739" i="3"/>
  <c r="T1739" i="3" s="1"/>
  <c r="S1740" i="3"/>
  <c r="T1740" i="3" s="1"/>
  <c r="S1741" i="3"/>
  <c r="T1741" i="3" s="1"/>
  <c r="S1742" i="3"/>
  <c r="T1742" i="3" s="1"/>
  <c r="S1743" i="3"/>
  <c r="T1743" i="3" s="1"/>
  <c r="S1744" i="3"/>
  <c r="T1744" i="3" s="1"/>
  <c r="S1745" i="3"/>
  <c r="T1745" i="3" s="1"/>
  <c r="S1746" i="3"/>
  <c r="T1746" i="3" s="1"/>
  <c r="S1747" i="3"/>
  <c r="T1747" i="3" s="1"/>
  <c r="S1748" i="3"/>
  <c r="T1748" i="3" s="1"/>
  <c r="S1749" i="3"/>
  <c r="T1749" i="3" s="1"/>
  <c r="S1750" i="3"/>
  <c r="T1750" i="3" s="1"/>
  <c r="S1751" i="3"/>
  <c r="T1751" i="3" s="1"/>
  <c r="S1752" i="3"/>
  <c r="T1752" i="3" s="1"/>
  <c r="S1753" i="3"/>
  <c r="T1753" i="3" s="1"/>
  <c r="S1754" i="3"/>
  <c r="T1754" i="3" s="1"/>
  <c r="S1755" i="3"/>
  <c r="T1755" i="3" s="1"/>
  <c r="S1756" i="3"/>
  <c r="T1756" i="3" s="1"/>
  <c r="S1757" i="3"/>
  <c r="T1757" i="3" s="1"/>
  <c r="S1758" i="3"/>
  <c r="T1758" i="3" s="1"/>
  <c r="S1759" i="3"/>
  <c r="T1759" i="3" s="1"/>
  <c r="S1760" i="3"/>
  <c r="T1760" i="3" s="1"/>
  <c r="S1761" i="3"/>
  <c r="T1761" i="3" s="1"/>
  <c r="S1762" i="3"/>
  <c r="T1762" i="3" s="1"/>
  <c r="S1763" i="3"/>
  <c r="T1763" i="3" s="1"/>
  <c r="S1764" i="3"/>
  <c r="T1764" i="3" s="1"/>
  <c r="S1765" i="3"/>
  <c r="T1765" i="3" s="1"/>
  <c r="S1766" i="3"/>
  <c r="T1766" i="3" s="1"/>
  <c r="S1767" i="3"/>
  <c r="T1767" i="3" s="1"/>
  <c r="S1768" i="3"/>
  <c r="T1768" i="3" s="1"/>
  <c r="S1769" i="3"/>
  <c r="T1769" i="3" s="1"/>
  <c r="S1770" i="3"/>
  <c r="T1770" i="3" s="1"/>
  <c r="S1771" i="3"/>
  <c r="T1771" i="3" s="1"/>
  <c r="S1772" i="3"/>
  <c r="T1772" i="3" s="1"/>
  <c r="S1773" i="3"/>
  <c r="T1773" i="3" s="1"/>
  <c r="S1774" i="3"/>
  <c r="T1774" i="3" s="1"/>
  <c r="S1775" i="3"/>
  <c r="T1775" i="3" s="1"/>
  <c r="S1776" i="3"/>
  <c r="T1776" i="3" s="1"/>
  <c r="S1777" i="3"/>
  <c r="T1777" i="3" s="1"/>
  <c r="S1778" i="3"/>
  <c r="T1778" i="3" s="1"/>
  <c r="S1779" i="3"/>
  <c r="T1779" i="3" s="1"/>
  <c r="S1780" i="3"/>
  <c r="T1780" i="3" s="1"/>
  <c r="S1781" i="3"/>
  <c r="T1781" i="3" s="1"/>
  <c r="S1782" i="3"/>
  <c r="T1782" i="3" s="1"/>
  <c r="S1783" i="3"/>
  <c r="T1783" i="3" s="1"/>
  <c r="S1784" i="3"/>
  <c r="T1784" i="3" s="1"/>
  <c r="S1785" i="3"/>
  <c r="T1785" i="3" s="1"/>
  <c r="S1786" i="3"/>
  <c r="T1786" i="3" s="1"/>
  <c r="S1787" i="3"/>
  <c r="T1787" i="3" s="1"/>
  <c r="S1788" i="3"/>
  <c r="T1788" i="3" s="1"/>
  <c r="S1789" i="3"/>
  <c r="T1789" i="3" s="1"/>
  <c r="S1790" i="3"/>
  <c r="T1790" i="3" s="1"/>
  <c r="S1791" i="3"/>
  <c r="T1791" i="3" s="1"/>
  <c r="S1792" i="3"/>
  <c r="T1792" i="3" s="1"/>
  <c r="S1793" i="3"/>
  <c r="T1793" i="3" s="1"/>
  <c r="S1794" i="3"/>
  <c r="T1794" i="3" s="1"/>
  <c r="S1795" i="3"/>
  <c r="T1795" i="3" s="1"/>
  <c r="S1796" i="3"/>
  <c r="T1796" i="3" s="1"/>
  <c r="S1797" i="3"/>
  <c r="T1797" i="3" s="1"/>
  <c r="S1798" i="3"/>
  <c r="T1798" i="3" s="1"/>
  <c r="S1799" i="3"/>
  <c r="T1799" i="3" s="1"/>
  <c r="S1800" i="3"/>
  <c r="T1800" i="3" s="1"/>
  <c r="S1801" i="3"/>
  <c r="T1801" i="3" s="1"/>
  <c r="S1802" i="3"/>
  <c r="T1802" i="3" s="1"/>
  <c r="S1803" i="3"/>
  <c r="T1803" i="3" s="1"/>
  <c r="S1804" i="3"/>
  <c r="T1804" i="3" s="1"/>
  <c r="S1805" i="3"/>
  <c r="T1805" i="3" s="1"/>
  <c r="S1806" i="3"/>
  <c r="T1806" i="3" s="1"/>
  <c r="S1807" i="3"/>
  <c r="T1807" i="3" s="1"/>
  <c r="S1808" i="3"/>
  <c r="T1808" i="3" s="1"/>
  <c r="S1809" i="3"/>
  <c r="T1809" i="3" s="1"/>
  <c r="S1810" i="3"/>
  <c r="T1810" i="3" s="1"/>
  <c r="S1811" i="3"/>
  <c r="T1811" i="3" s="1"/>
  <c r="S1812" i="3"/>
  <c r="T1812" i="3" s="1"/>
  <c r="S1813" i="3"/>
  <c r="T1813" i="3" s="1"/>
  <c r="S1814" i="3"/>
  <c r="T1814" i="3" s="1"/>
  <c r="S1815" i="3"/>
  <c r="T1815" i="3" s="1"/>
  <c r="S1816" i="3"/>
  <c r="T1816" i="3" s="1"/>
  <c r="S1817" i="3"/>
  <c r="T1817" i="3" s="1"/>
  <c r="S1818" i="3"/>
  <c r="T1818" i="3" s="1"/>
  <c r="S1819" i="3"/>
  <c r="T1819" i="3" s="1"/>
  <c r="S1820" i="3"/>
  <c r="T1820" i="3" s="1"/>
  <c r="S1821" i="3"/>
  <c r="T1821" i="3" s="1"/>
  <c r="S1822" i="3"/>
  <c r="T1822" i="3" s="1"/>
  <c r="S1823" i="3"/>
  <c r="T1823" i="3" s="1"/>
  <c r="S1824" i="3"/>
  <c r="T1824" i="3" s="1"/>
  <c r="S1825" i="3"/>
  <c r="T1825" i="3" s="1"/>
  <c r="S1826" i="3"/>
  <c r="T1826" i="3" s="1"/>
  <c r="S1827" i="3"/>
  <c r="T1827" i="3" s="1"/>
  <c r="S1828" i="3"/>
  <c r="T1828" i="3" s="1"/>
  <c r="S1829" i="3"/>
  <c r="T1829" i="3" s="1"/>
  <c r="S1830" i="3"/>
  <c r="T1830" i="3" s="1"/>
  <c r="S1831" i="3"/>
  <c r="T1831" i="3" s="1"/>
  <c r="S1832" i="3"/>
  <c r="T1832" i="3" s="1"/>
  <c r="S1833" i="3"/>
  <c r="T1833" i="3" s="1"/>
  <c r="S1834" i="3"/>
  <c r="T1834" i="3" s="1"/>
  <c r="S1835" i="3"/>
  <c r="T1835" i="3" s="1"/>
  <c r="S1836" i="3"/>
  <c r="T1836" i="3" s="1"/>
  <c r="S1837" i="3"/>
  <c r="T1837" i="3" s="1"/>
  <c r="S1838" i="3"/>
  <c r="T1838" i="3" s="1"/>
  <c r="S1839" i="3"/>
  <c r="T1839" i="3" s="1"/>
  <c r="S1840" i="3"/>
  <c r="T1840" i="3" s="1"/>
  <c r="S1841" i="3"/>
  <c r="T1841" i="3" s="1"/>
  <c r="S1842" i="3"/>
  <c r="T1842" i="3" s="1"/>
  <c r="S1843" i="3"/>
  <c r="T1843" i="3" s="1"/>
  <c r="S1844" i="3"/>
  <c r="T1844" i="3" s="1"/>
  <c r="S1845" i="3"/>
  <c r="T1845" i="3" s="1"/>
  <c r="S1846" i="3"/>
  <c r="T1846" i="3" s="1"/>
  <c r="S1847" i="3"/>
  <c r="T1847" i="3" s="1"/>
  <c r="S1848" i="3"/>
  <c r="T1848" i="3" s="1"/>
  <c r="S1849" i="3"/>
  <c r="T1849" i="3" s="1"/>
  <c r="S1850" i="3"/>
  <c r="T1850" i="3" s="1"/>
  <c r="S1851" i="3"/>
  <c r="T1851" i="3" s="1"/>
  <c r="S1852" i="3"/>
  <c r="T1852" i="3" s="1"/>
  <c r="S1853" i="3"/>
  <c r="T1853" i="3" s="1"/>
  <c r="S1854" i="3"/>
  <c r="T1854" i="3" s="1"/>
  <c r="S1855" i="3"/>
  <c r="T1855" i="3" s="1"/>
  <c r="S1856" i="3"/>
  <c r="T1856" i="3" s="1"/>
  <c r="S1857" i="3"/>
  <c r="T1857" i="3" s="1"/>
  <c r="S1858" i="3"/>
  <c r="T1858" i="3" s="1"/>
  <c r="S1859" i="3"/>
  <c r="T1859" i="3" s="1"/>
  <c r="S1860" i="3"/>
  <c r="T1860" i="3" s="1"/>
  <c r="S1861" i="3"/>
  <c r="T1861" i="3" s="1"/>
  <c r="S1862" i="3"/>
  <c r="T1862" i="3" s="1"/>
  <c r="S1863" i="3"/>
  <c r="T1863" i="3" s="1"/>
  <c r="S1864" i="3"/>
  <c r="T1864" i="3" s="1"/>
  <c r="S1865" i="3"/>
  <c r="T1865" i="3" s="1"/>
  <c r="S1866" i="3"/>
  <c r="T1866" i="3" s="1"/>
  <c r="S1867" i="3"/>
  <c r="T1867" i="3" s="1"/>
  <c r="S1868" i="3"/>
  <c r="T1868" i="3" s="1"/>
  <c r="S1869" i="3"/>
  <c r="T1869" i="3" s="1"/>
  <c r="S1870" i="3"/>
  <c r="T1870" i="3" s="1"/>
  <c r="S1871" i="3"/>
  <c r="T1871" i="3" s="1"/>
  <c r="S1872" i="3"/>
  <c r="T1872" i="3" s="1"/>
  <c r="S1873" i="3"/>
  <c r="T1873" i="3" s="1"/>
  <c r="S1874" i="3"/>
  <c r="T1874" i="3" s="1"/>
  <c r="S1875" i="3"/>
  <c r="T1875" i="3" s="1"/>
  <c r="S1876" i="3"/>
  <c r="T1876" i="3" s="1"/>
  <c r="S1877" i="3"/>
  <c r="T1877" i="3" s="1"/>
  <c r="S1878" i="3"/>
  <c r="T1878" i="3" s="1"/>
  <c r="S1879" i="3"/>
  <c r="T1879" i="3" s="1"/>
  <c r="S1880" i="3"/>
  <c r="T1880" i="3" s="1"/>
  <c r="S1881" i="3"/>
  <c r="T1881" i="3" s="1"/>
  <c r="S1882" i="3"/>
  <c r="T1882" i="3" s="1"/>
  <c r="S1883" i="3"/>
  <c r="T1883" i="3" s="1"/>
  <c r="S1884" i="3"/>
  <c r="T1884" i="3" s="1"/>
  <c r="S1885" i="3"/>
  <c r="T1885" i="3" s="1"/>
  <c r="S1886" i="3"/>
  <c r="T1886" i="3" s="1"/>
  <c r="S1887" i="3"/>
  <c r="T1887" i="3" s="1"/>
  <c r="S1888" i="3"/>
  <c r="T1888" i="3" s="1"/>
  <c r="S1889" i="3"/>
  <c r="T1889" i="3" s="1"/>
  <c r="S1890" i="3"/>
  <c r="T1890" i="3" s="1"/>
  <c r="S1891" i="3"/>
  <c r="T1891" i="3" s="1"/>
  <c r="S1892" i="3"/>
  <c r="T1892" i="3" s="1"/>
  <c r="S1893" i="3"/>
  <c r="T1893" i="3" s="1"/>
  <c r="S1894" i="3"/>
  <c r="T1894" i="3" s="1"/>
  <c r="S1895" i="3"/>
  <c r="T1895" i="3" s="1"/>
  <c r="S1896" i="3"/>
  <c r="T1896" i="3" s="1"/>
  <c r="S1897" i="3"/>
  <c r="T1897" i="3" s="1"/>
  <c r="S1898" i="3"/>
  <c r="T1898" i="3" s="1"/>
  <c r="S1899" i="3"/>
  <c r="T1899" i="3" s="1"/>
  <c r="S1900" i="3"/>
  <c r="T1900" i="3" s="1"/>
  <c r="S1901" i="3"/>
  <c r="T1901" i="3" s="1"/>
  <c r="S1902" i="3"/>
  <c r="T1902" i="3" s="1"/>
  <c r="S1903" i="3"/>
  <c r="T1903" i="3" s="1"/>
  <c r="S1904" i="3"/>
  <c r="T1904" i="3" s="1"/>
  <c r="S1905" i="3"/>
  <c r="T1905" i="3" s="1"/>
  <c r="S1906" i="3"/>
  <c r="T1906" i="3" s="1"/>
  <c r="S1907" i="3"/>
  <c r="T1907" i="3" s="1"/>
  <c r="S1908" i="3"/>
  <c r="T1908" i="3" s="1"/>
  <c r="S1909" i="3"/>
  <c r="T1909" i="3" s="1"/>
  <c r="S1910" i="3"/>
  <c r="T1910" i="3" s="1"/>
  <c r="S1911" i="3"/>
  <c r="T1911" i="3" s="1"/>
  <c r="S1912" i="3"/>
  <c r="T1912" i="3" s="1"/>
  <c r="S1913" i="3"/>
  <c r="T1913" i="3" s="1"/>
  <c r="S1914" i="3"/>
  <c r="T1914" i="3" s="1"/>
  <c r="S1915" i="3"/>
  <c r="T1915" i="3" s="1"/>
  <c r="S1916" i="3"/>
  <c r="T1916" i="3" s="1"/>
  <c r="S1917" i="3"/>
  <c r="T1917" i="3" s="1"/>
  <c r="S1918" i="3"/>
  <c r="T1918" i="3" s="1"/>
  <c r="S1919" i="3"/>
  <c r="T1919" i="3" s="1"/>
  <c r="S1920" i="3"/>
  <c r="T1920" i="3" s="1"/>
  <c r="S1921" i="3"/>
  <c r="T1921" i="3" s="1"/>
  <c r="S1922" i="3"/>
  <c r="T1922" i="3" s="1"/>
  <c r="S1923" i="3"/>
  <c r="T1923" i="3" s="1"/>
  <c r="S1924" i="3"/>
  <c r="T1924" i="3" s="1"/>
  <c r="S1925" i="3"/>
  <c r="T1925" i="3" s="1"/>
  <c r="S1926" i="3"/>
  <c r="T1926" i="3" s="1"/>
  <c r="S1927" i="3"/>
  <c r="T1927" i="3" s="1"/>
  <c r="S1928" i="3"/>
  <c r="T1928" i="3" s="1"/>
  <c r="S1929" i="3"/>
  <c r="T1929" i="3" s="1"/>
  <c r="S1930" i="3"/>
  <c r="T1930" i="3" s="1"/>
  <c r="S1931" i="3"/>
  <c r="T1931" i="3" s="1"/>
  <c r="S1932" i="3"/>
  <c r="T1932" i="3" s="1"/>
  <c r="S1933" i="3"/>
  <c r="T1933" i="3" s="1"/>
  <c r="S1934" i="3"/>
  <c r="T1934" i="3" s="1"/>
  <c r="S1935" i="3"/>
  <c r="T1935" i="3" s="1"/>
  <c r="S1936" i="3"/>
  <c r="T1936" i="3" s="1"/>
  <c r="S1937" i="3"/>
  <c r="T1937" i="3" s="1"/>
  <c r="S1938" i="3"/>
  <c r="T1938" i="3" s="1"/>
  <c r="S1939" i="3"/>
  <c r="T1939" i="3" s="1"/>
  <c r="S1940" i="3"/>
  <c r="T1940" i="3" s="1"/>
  <c r="S1941" i="3"/>
  <c r="T1941" i="3" s="1"/>
  <c r="S1942" i="3"/>
  <c r="T1942" i="3" s="1"/>
  <c r="S1943" i="3"/>
  <c r="T1943" i="3" s="1"/>
  <c r="S1944" i="3"/>
  <c r="T1944" i="3" s="1"/>
  <c r="S1945" i="3"/>
  <c r="T1945" i="3" s="1"/>
  <c r="S1946" i="3"/>
  <c r="T1946" i="3" s="1"/>
  <c r="S1947" i="3"/>
  <c r="T1947" i="3" s="1"/>
  <c r="S1948" i="3"/>
  <c r="T1948" i="3" s="1"/>
  <c r="S1949" i="3"/>
  <c r="T1949" i="3" s="1"/>
  <c r="S1950" i="3"/>
  <c r="T1950" i="3" s="1"/>
  <c r="S1951" i="3"/>
  <c r="T1951" i="3" s="1"/>
  <c r="S1952" i="3"/>
  <c r="T1952" i="3" s="1"/>
  <c r="S1953" i="3"/>
  <c r="T1953" i="3" s="1"/>
  <c r="S1954" i="3"/>
  <c r="T1954" i="3" s="1"/>
  <c r="S1955" i="3"/>
  <c r="T1955" i="3" s="1"/>
  <c r="S1956" i="3"/>
  <c r="T1956" i="3" s="1"/>
  <c r="S1957" i="3"/>
  <c r="T1957" i="3" s="1"/>
  <c r="S1958" i="3"/>
  <c r="T1958" i="3" s="1"/>
  <c r="S1959" i="3"/>
  <c r="T1959" i="3" s="1"/>
  <c r="S1960" i="3"/>
  <c r="T1960" i="3" s="1"/>
  <c r="S1961" i="3"/>
  <c r="T1961" i="3" s="1"/>
  <c r="S1962" i="3"/>
  <c r="T1962" i="3" s="1"/>
  <c r="S1963" i="3"/>
  <c r="T1963" i="3" s="1"/>
  <c r="S1964" i="3"/>
  <c r="T1964" i="3" s="1"/>
  <c r="S1965" i="3"/>
  <c r="T1965" i="3" s="1"/>
  <c r="S1966" i="3"/>
  <c r="T1966" i="3" s="1"/>
  <c r="S1967" i="3"/>
  <c r="T1967" i="3" s="1"/>
  <c r="S1968" i="3"/>
  <c r="T1968" i="3" s="1"/>
  <c r="S1969" i="3"/>
  <c r="T1969" i="3" s="1"/>
  <c r="S1970" i="3"/>
  <c r="T1970" i="3" s="1"/>
  <c r="S1971" i="3"/>
  <c r="T1971" i="3" s="1"/>
  <c r="S1972" i="3"/>
  <c r="T1972" i="3" s="1"/>
  <c r="S1973" i="3"/>
  <c r="T1973" i="3" s="1"/>
  <c r="S1974" i="3"/>
  <c r="T1974" i="3" s="1"/>
  <c r="S1975" i="3"/>
  <c r="T1975" i="3" s="1"/>
  <c r="S1976" i="3"/>
  <c r="T1976" i="3" s="1"/>
  <c r="S1977" i="3"/>
  <c r="T1977" i="3" s="1"/>
  <c r="S1978" i="3"/>
  <c r="T1978" i="3" s="1"/>
  <c r="S1979" i="3"/>
  <c r="T1979" i="3" s="1"/>
  <c r="S1980" i="3"/>
  <c r="T1980" i="3" s="1"/>
  <c r="S1981" i="3"/>
  <c r="T1981" i="3" s="1"/>
  <c r="S1982" i="3"/>
  <c r="T1982" i="3" s="1"/>
  <c r="S1983" i="3"/>
  <c r="T1983" i="3" s="1"/>
  <c r="S1984" i="3"/>
  <c r="T1984" i="3" s="1"/>
  <c r="S1985" i="3"/>
  <c r="T1985" i="3" s="1"/>
  <c r="S1986" i="3"/>
  <c r="T1986" i="3" s="1"/>
  <c r="S1987" i="3"/>
  <c r="T1987" i="3" s="1"/>
  <c r="S1988" i="3"/>
  <c r="T1988" i="3" s="1"/>
  <c r="S1989" i="3"/>
  <c r="T1989" i="3" s="1"/>
  <c r="S1990" i="3"/>
  <c r="T1990" i="3" s="1"/>
  <c r="S1991" i="3"/>
  <c r="T1991" i="3" s="1"/>
  <c r="S1992" i="3"/>
  <c r="T1992" i="3" s="1"/>
  <c r="S1993" i="3"/>
  <c r="T1993" i="3" s="1"/>
  <c r="S1994" i="3"/>
  <c r="T1994" i="3" s="1"/>
  <c r="S1995" i="3"/>
  <c r="T1995" i="3" s="1"/>
  <c r="S1996" i="3"/>
  <c r="T1996" i="3" s="1"/>
  <c r="S1997" i="3"/>
  <c r="T1997" i="3" s="1"/>
  <c r="S1998" i="3"/>
  <c r="T1998" i="3" s="1"/>
  <c r="S1999" i="3"/>
  <c r="T1999" i="3" s="1"/>
  <c r="S2000" i="3"/>
  <c r="T2000" i="3" s="1"/>
  <c r="S2001" i="3"/>
  <c r="T2001" i="3" s="1"/>
  <c r="S2002" i="3"/>
  <c r="T2002" i="3" s="1"/>
  <c r="S2003" i="3"/>
  <c r="T2003" i="3" s="1"/>
  <c r="S2004" i="3"/>
  <c r="T2004" i="3" s="1"/>
  <c r="S2005" i="3"/>
  <c r="T2005" i="3" s="1"/>
  <c r="S2006" i="3"/>
  <c r="T2006" i="3" s="1"/>
  <c r="S2007" i="3"/>
  <c r="T2007" i="3" s="1"/>
  <c r="S2008" i="3"/>
  <c r="T2008" i="3" s="1"/>
  <c r="S2009" i="3"/>
  <c r="T2009" i="3" s="1"/>
  <c r="S2010" i="3"/>
  <c r="T2010" i="3" s="1"/>
  <c r="S2011" i="3"/>
  <c r="T2011" i="3" s="1"/>
  <c r="S2012" i="3"/>
  <c r="T2012" i="3" s="1"/>
  <c r="S2013" i="3"/>
  <c r="T2013" i="3" s="1"/>
  <c r="S2014" i="3"/>
  <c r="T2014" i="3" s="1"/>
  <c r="S2015" i="3"/>
  <c r="T2015" i="3" s="1"/>
  <c r="S2016" i="3"/>
  <c r="T2016" i="3" s="1"/>
  <c r="S2017" i="3"/>
  <c r="T2017" i="3" s="1"/>
  <c r="S2018" i="3"/>
  <c r="T2018" i="3" s="1"/>
  <c r="S2019" i="3"/>
  <c r="T2019" i="3" s="1"/>
  <c r="S2020" i="3"/>
  <c r="T2020" i="3" s="1"/>
  <c r="S2021" i="3"/>
  <c r="T2021" i="3" s="1"/>
  <c r="S2022" i="3"/>
  <c r="T2022" i="3" s="1"/>
  <c r="S2023" i="3"/>
  <c r="T2023" i="3" s="1"/>
  <c r="S2024" i="3"/>
  <c r="T2024" i="3" s="1"/>
  <c r="S2025" i="3"/>
  <c r="T2025" i="3" s="1"/>
  <c r="S2026" i="3"/>
  <c r="T2026" i="3" s="1"/>
  <c r="S2027" i="3"/>
  <c r="T2027" i="3" s="1"/>
  <c r="S2028" i="3"/>
  <c r="T2028" i="3" s="1"/>
  <c r="S2029" i="3"/>
  <c r="T2029" i="3" s="1"/>
  <c r="S2030" i="3"/>
  <c r="T2030" i="3" s="1"/>
  <c r="S2031" i="3"/>
  <c r="T2031" i="3" s="1"/>
  <c r="S2032" i="3"/>
  <c r="T2032" i="3" s="1"/>
  <c r="S2033" i="3"/>
  <c r="T2033" i="3" s="1"/>
  <c r="S2034" i="3"/>
  <c r="T2034" i="3" s="1"/>
  <c r="S2035" i="3"/>
  <c r="T2035" i="3" s="1"/>
  <c r="S2036" i="3"/>
  <c r="T2036" i="3" s="1"/>
  <c r="S2037" i="3"/>
  <c r="T2037" i="3" s="1"/>
  <c r="S2038" i="3"/>
  <c r="T2038" i="3" s="1"/>
  <c r="S2039" i="3"/>
  <c r="T2039" i="3" s="1"/>
  <c r="S2040" i="3"/>
  <c r="T2040" i="3" s="1"/>
  <c r="S2041" i="3"/>
  <c r="T2041" i="3" s="1"/>
  <c r="S2042" i="3"/>
  <c r="T2042" i="3" s="1"/>
  <c r="S2043" i="3"/>
  <c r="T2043" i="3" s="1"/>
  <c r="S2044" i="3"/>
  <c r="T2044" i="3" s="1"/>
  <c r="S2045" i="3"/>
  <c r="T2045" i="3" s="1"/>
  <c r="S2046" i="3"/>
  <c r="T2046" i="3" s="1"/>
  <c r="S2047" i="3"/>
  <c r="T2047" i="3" s="1"/>
  <c r="S2048" i="3"/>
  <c r="T2048" i="3" s="1"/>
  <c r="S2049" i="3"/>
  <c r="T2049" i="3" s="1"/>
  <c r="S2050" i="3"/>
  <c r="T2050" i="3" s="1"/>
  <c r="S2051" i="3"/>
  <c r="T2051" i="3" s="1"/>
  <c r="S2052" i="3"/>
  <c r="T2052" i="3" s="1"/>
  <c r="S2053" i="3"/>
  <c r="T2053" i="3" s="1"/>
  <c r="S2054" i="3"/>
  <c r="T2054" i="3" s="1"/>
  <c r="S2055" i="3"/>
  <c r="T2055" i="3" s="1"/>
  <c r="S2056" i="3"/>
  <c r="T2056" i="3" s="1"/>
  <c r="S2057" i="3"/>
  <c r="T2057" i="3" s="1"/>
  <c r="S2058" i="3"/>
  <c r="T2058" i="3" s="1"/>
  <c r="S2059" i="3"/>
  <c r="T2059" i="3" s="1"/>
  <c r="S2060" i="3"/>
  <c r="T2060" i="3" s="1"/>
  <c r="S2061" i="3"/>
  <c r="T2061" i="3" s="1"/>
  <c r="S2062" i="3"/>
  <c r="T2062" i="3" s="1"/>
  <c r="S2063" i="3"/>
  <c r="T2063" i="3" s="1"/>
  <c r="S2064" i="3"/>
  <c r="T2064" i="3" s="1"/>
  <c r="S2065" i="3"/>
  <c r="T2065" i="3" s="1"/>
  <c r="S2066" i="3"/>
  <c r="T2066" i="3" s="1"/>
  <c r="S2067" i="3"/>
  <c r="T2067" i="3" s="1"/>
  <c r="S2068" i="3"/>
  <c r="T2068" i="3" s="1"/>
  <c r="S2069" i="3"/>
  <c r="T2069" i="3" s="1"/>
  <c r="S2070" i="3"/>
  <c r="T2070" i="3" s="1"/>
  <c r="S2071" i="3"/>
  <c r="T2071" i="3" s="1"/>
  <c r="S2072" i="3"/>
  <c r="T2072" i="3" s="1"/>
  <c r="S2073" i="3"/>
  <c r="T2073" i="3" s="1"/>
  <c r="S2074" i="3"/>
  <c r="T2074" i="3" s="1"/>
  <c r="S2075" i="3"/>
  <c r="T2075" i="3" s="1"/>
  <c r="S2076" i="3"/>
  <c r="T2076" i="3" s="1"/>
  <c r="S2077" i="3"/>
  <c r="T2077" i="3" s="1"/>
  <c r="S2078" i="3"/>
  <c r="T2078" i="3" s="1"/>
  <c r="S2079" i="3"/>
  <c r="T2079" i="3" s="1"/>
  <c r="S2080" i="3"/>
  <c r="T2080" i="3" s="1"/>
  <c r="S2081" i="3"/>
  <c r="T2081" i="3" s="1"/>
  <c r="S2082" i="3"/>
  <c r="T2082" i="3" s="1"/>
  <c r="S2083" i="3"/>
  <c r="T2083" i="3" s="1"/>
  <c r="S2084" i="3"/>
  <c r="T2084" i="3" s="1"/>
  <c r="S2085" i="3"/>
  <c r="T2085" i="3" s="1"/>
  <c r="S2086" i="3"/>
  <c r="T2086" i="3" s="1"/>
  <c r="S2087" i="3"/>
  <c r="T2087" i="3" s="1"/>
  <c r="S2088" i="3"/>
  <c r="T2088" i="3" s="1"/>
  <c r="S2089" i="3"/>
  <c r="T2089" i="3" s="1"/>
  <c r="S2090" i="3"/>
  <c r="T2090" i="3" s="1"/>
  <c r="S2091" i="3"/>
  <c r="T2091" i="3" s="1"/>
  <c r="S2092" i="3"/>
  <c r="T2092" i="3" s="1"/>
  <c r="S2093" i="3"/>
  <c r="T2093" i="3" s="1"/>
  <c r="S2094" i="3"/>
  <c r="T2094" i="3" s="1"/>
  <c r="S2095" i="3"/>
  <c r="T2095" i="3" s="1"/>
  <c r="S2096" i="3"/>
  <c r="T2096" i="3" s="1"/>
  <c r="S2097" i="3"/>
  <c r="T2097" i="3" s="1"/>
  <c r="S2098" i="3"/>
  <c r="T2098" i="3" s="1"/>
  <c r="S2099" i="3"/>
  <c r="T2099" i="3" s="1"/>
  <c r="S2100" i="3"/>
  <c r="T2100" i="3" s="1"/>
  <c r="S2101" i="3"/>
  <c r="T2101" i="3" s="1"/>
  <c r="S2102" i="3"/>
  <c r="T2102" i="3" s="1"/>
  <c r="S2103" i="3"/>
  <c r="T2103" i="3" s="1"/>
  <c r="S2104" i="3"/>
  <c r="T2104" i="3" s="1"/>
  <c r="S2105" i="3"/>
  <c r="T2105" i="3" s="1"/>
  <c r="S2106" i="3"/>
  <c r="T2106" i="3" s="1"/>
  <c r="S2107" i="3"/>
  <c r="T2107" i="3" s="1"/>
  <c r="S2108" i="3"/>
  <c r="T2108" i="3" s="1"/>
  <c r="S2109" i="3"/>
  <c r="T2109" i="3" s="1"/>
  <c r="S2110" i="3"/>
  <c r="T2110" i="3" s="1"/>
  <c r="S2111" i="3"/>
  <c r="T2111" i="3" s="1"/>
  <c r="S2112" i="3"/>
  <c r="T2112" i="3" s="1"/>
  <c r="S2113" i="3"/>
  <c r="T2113" i="3" s="1"/>
  <c r="S2114" i="3"/>
  <c r="T2114" i="3" s="1"/>
  <c r="S2115" i="3"/>
  <c r="T2115" i="3" s="1"/>
  <c r="S2116" i="3"/>
  <c r="T2116" i="3" s="1"/>
  <c r="S2117" i="3"/>
  <c r="T2117" i="3" s="1"/>
  <c r="S2118" i="3"/>
  <c r="T2118" i="3" s="1"/>
  <c r="S2119" i="3"/>
  <c r="T2119" i="3" s="1"/>
  <c r="S2120" i="3"/>
  <c r="T2120" i="3" s="1"/>
  <c r="S2121" i="3"/>
  <c r="T2121" i="3" s="1"/>
  <c r="S2122" i="3"/>
  <c r="T2122" i="3" s="1"/>
  <c r="S2123" i="3"/>
  <c r="T2123" i="3" s="1"/>
  <c r="S2124" i="3"/>
  <c r="T2124" i="3" s="1"/>
  <c r="S2125" i="3"/>
  <c r="T2125" i="3" s="1"/>
  <c r="S2126" i="3"/>
  <c r="T2126" i="3" s="1"/>
  <c r="S2127" i="3"/>
  <c r="T2127" i="3" s="1"/>
  <c r="S2128" i="3"/>
  <c r="T2128" i="3" s="1"/>
  <c r="S2129" i="3"/>
  <c r="T2129" i="3" s="1"/>
  <c r="S2130" i="3"/>
  <c r="T2130" i="3" s="1"/>
  <c r="S2131" i="3"/>
  <c r="T2131" i="3" s="1"/>
  <c r="S2132" i="3"/>
  <c r="T2132" i="3" s="1"/>
  <c r="S2133" i="3"/>
  <c r="T2133" i="3" s="1"/>
  <c r="S2134" i="3"/>
  <c r="T2134" i="3" s="1"/>
  <c r="S2135" i="3"/>
  <c r="T2135" i="3" s="1"/>
  <c r="S2136" i="3"/>
  <c r="T2136" i="3" s="1"/>
  <c r="S2137" i="3"/>
  <c r="T2137" i="3" s="1"/>
  <c r="S2138" i="3"/>
  <c r="T2138" i="3" s="1"/>
  <c r="S2139" i="3"/>
  <c r="T2139" i="3" s="1"/>
  <c r="S2140" i="3"/>
  <c r="T2140" i="3" s="1"/>
  <c r="S2141" i="3"/>
  <c r="T2141" i="3" s="1"/>
  <c r="S2142" i="3"/>
  <c r="T2142" i="3" s="1"/>
  <c r="S2143" i="3"/>
  <c r="T2143" i="3" s="1"/>
  <c r="S2144" i="3"/>
  <c r="T2144" i="3" s="1"/>
  <c r="S2145" i="3"/>
  <c r="T2145" i="3" s="1"/>
  <c r="S2146" i="3"/>
  <c r="T2146" i="3" s="1"/>
  <c r="S2147" i="3"/>
  <c r="T2147" i="3" s="1"/>
  <c r="S2148" i="3"/>
  <c r="T2148" i="3" s="1"/>
  <c r="S2149" i="3"/>
  <c r="T2149" i="3" s="1"/>
  <c r="S2150" i="3"/>
  <c r="T2150" i="3" s="1"/>
  <c r="S2151" i="3"/>
  <c r="T2151" i="3" s="1"/>
  <c r="S2152" i="3"/>
  <c r="T2152" i="3" s="1"/>
  <c r="S2153" i="3"/>
  <c r="T2153" i="3" s="1"/>
  <c r="S2154" i="3"/>
  <c r="T2154" i="3" s="1"/>
  <c r="S2155" i="3"/>
  <c r="T2155" i="3" s="1"/>
  <c r="S2156" i="3"/>
  <c r="T2156" i="3" s="1"/>
  <c r="S2157" i="3"/>
  <c r="T2157" i="3" s="1"/>
  <c r="S2158" i="3"/>
  <c r="T2158" i="3" s="1"/>
  <c r="S2159" i="3"/>
  <c r="T2159" i="3" s="1"/>
  <c r="S2160" i="3"/>
  <c r="T2160" i="3" s="1"/>
  <c r="S2161" i="3"/>
  <c r="T2161" i="3" s="1"/>
  <c r="S2162" i="3"/>
  <c r="T2162" i="3" s="1"/>
  <c r="S2163" i="3"/>
  <c r="T2163" i="3" s="1"/>
  <c r="S2164" i="3"/>
  <c r="T2164" i="3" s="1"/>
  <c r="S2165" i="3"/>
  <c r="T2165" i="3" s="1"/>
  <c r="S2166" i="3"/>
  <c r="T2166" i="3" s="1"/>
  <c r="S2167" i="3"/>
  <c r="T2167" i="3" s="1"/>
  <c r="S2168" i="3"/>
  <c r="T2168" i="3" s="1"/>
  <c r="S2169" i="3"/>
  <c r="T2169" i="3" s="1"/>
  <c r="S2170" i="3"/>
  <c r="T2170" i="3" s="1"/>
  <c r="S2171" i="3"/>
  <c r="T2171" i="3" s="1"/>
  <c r="S2172" i="3"/>
  <c r="T2172" i="3" s="1"/>
  <c r="S2173" i="3"/>
  <c r="T2173" i="3" s="1"/>
  <c r="S2174" i="3"/>
  <c r="T2174" i="3" s="1"/>
  <c r="S2175" i="3"/>
  <c r="T2175" i="3" s="1"/>
  <c r="S2176" i="3"/>
  <c r="T2176" i="3" s="1"/>
  <c r="S2177" i="3"/>
  <c r="T2177" i="3" s="1"/>
  <c r="S2178" i="3"/>
  <c r="T2178" i="3" s="1"/>
  <c r="S2179" i="3"/>
  <c r="T2179" i="3" s="1"/>
  <c r="S2180" i="3"/>
  <c r="T2180" i="3" s="1"/>
  <c r="S2181" i="3"/>
  <c r="T2181" i="3" s="1"/>
  <c r="S2182" i="3"/>
  <c r="T2182" i="3" s="1"/>
  <c r="S2183" i="3"/>
  <c r="T2183" i="3" s="1"/>
  <c r="S2184" i="3"/>
  <c r="T2184" i="3" s="1"/>
  <c r="S2185" i="3"/>
  <c r="T2185" i="3" s="1"/>
  <c r="S2186" i="3"/>
  <c r="T2186" i="3" s="1"/>
  <c r="S2187" i="3"/>
  <c r="T2187" i="3" s="1"/>
  <c r="S2188" i="3"/>
  <c r="T2188" i="3" s="1"/>
  <c r="S2189" i="3"/>
  <c r="T2189" i="3" s="1"/>
  <c r="S2190" i="3"/>
  <c r="T2190" i="3" s="1"/>
  <c r="S2191" i="3"/>
  <c r="T2191" i="3" s="1"/>
  <c r="S2192" i="3"/>
  <c r="T2192" i="3" s="1"/>
  <c r="S2193" i="3"/>
  <c r="T2193" i="3" s="1"/>
  <c r="S2194" i="3"/>
  <c r="T2194" i="3" s="1"/>
  <c r="S2195" i="3"/>
  <c r="T2195" i="3" s="1"/>
  <c r="S2196" i="3"/>
  <c r="T2196" i="3" s="1"/>
  <c r="S2197" i="3"/>
  <c r="T2197" i="3" s="1"/>
  <c r="S2198" i="3"/>
  <c r="T2198" i="3" s="1"/>
  <c r="S2199" i="3"/>
  <c r="T2199" i="3" s="1"/>
  <c r="S2200" i="3"/>
  <c r="T2200" i="3" s="1"/>
  <c r="S2201" i="3"/>
  <c r="T2201" i="3" s="1"/>
  <c r="S2202" i="3"/>
  <c r="T2202" i="3" s="1"/>
  <c r="S2203" i="3"/>
  <c r="T2203" i="3" s="1"/>
  <c r="S2204" i="3"/>
  <c r="T2204" i="3" s="1"/>
  <c r="S2205" i="3"/>
  <c r="T2205" i="3" s="1"/>
  <c r="S2206" i="3"/>
  <c r="T2206" i="3" s="1"/>
  <c r="S2207" i="3"/>
  <c r="T2207" i="3" s="1"/>
  <c r="S2208" i="3"/>
  <c r="T2208" i="3" s="1"/>
  <c r="S2209" i="3"/>
  <c r="T2209" i="3" s="1"/>
  <c r="S2210" i="3"/>
  <c r="T2210" i="3" s="1"/>
  <c r="S2211" i="3"/>
  <c r="T2211" i="3" s="1"/>
  <c r="S2212" i="3"/>
  <c r="T2212" i="3" s="1"/>
  <c r="S2213" i="3"/>
  <c r="T2213" i="3" s="1"/>
  <c r="S2214" i="3"/>
  <c r="T2214" i="3" s="1"/>
  <c r="S2215" i="3"/>
  <c r="T2215" i="3" s="1"/>
  <c r="S2216" i="3"/>
  <c r="T2216" i="3" s="1"/>
  <c r="S2217" i="3"/>
  <c r="T2217" i="3" s="1"/>
  <c r="S2218" i="3"/>
  <c r="T2218" i="3" s="1"/>
  <c r="S2219" i="3"/>
  <c r="T2219" i="3" s="1"/>
  <c r="S2220" i="3"/>
  <c r="T2220" i="3" s="1"/>
  <c r="S2221" i="3"/>
  <c r="T2221" i="3" s="1"/>
  <c r="S2222" i="3"/>
  <c r="T2222" i="3" s="1"/>
  <c r="S2223" i="3"/>
  <c r="T2223" i="3" s="1"/>
  <c r="S2224" i="3"/>
  <c r="T2224" i="3" s="1"/>
  <c r="S2225" i="3"/>
  <c r="T2225" i="3" s="1"/>
  <c r="S2226" i="3"/>
  <c r="T2226" i="3" s="1"/>
  <c r="S2227" i="3"/>
  <c r="T2227" i="3" s="1"/>
  <c r="S2228" i="3"/>
  <c r="T2228" i="3" s="1"/>
  <c r="S2229" i="3"/>
  <c r="T2229" i="3" s="1"/>
  <c r="S2230" i="3"/>
  <c r="T2230" i="3" s="1"/>
  <c r="S2231" i="3"/>
  <c r="T2231" i="3" s="1"/>
  <c r="S2232" i="3"/>
  <c r="T2232" i="3" s="1"/>
  <c r="S2233" i="3"/>
  <c r="T2233" i="3" s="1"/>
  <c r="S2234" i="3"/>
  <c r="T2234" i="3" s="1"/>
  <c r="S2235" i="3"/>
  <c r="T2235" i="3" s="1"/>
  <c r="S2236" i="3"/>
  <c r="T2236" i="3" s="1"/>
  <c r="S2237" i="3"/>
  <c r="T2237" i="3" s="1"/>
  <c r="S2238" i="3"/>
  <c r="T2238" i="3" s="1"/>
  <c r="S2239" i="3"/>
  <c r="T2239" i="3" s="1"/>
  <c r="S2240" i="3"/>
  <c r="T2240" i="3" s="1"/>
  <c r="S2241" i="3"/>
  <c r="T2241" i="3" s="1"/>
  <c r="S2242" i="3"/>
  <c r="T2242" i="3" s="1"/>
  <c r="S2243" i="3"/>
  <c r="T2243" i="3" s="1"/>
  <c r="S2244" i="3"/>
  <c r="T2244" i="3" s="1"/>
  <c r="S2245" i="3"/>
  <c r="T2245" i="3" s="1"/>
  <c r="S2246" i="3"/>
  <c r="T2246" i="3" s="1"/>
  <c r="S2247" i="3"/>
  <c r="T2247" i="3" s="1"/>
  <c r="S2248" i="3"/>
  <c r="T2248" i="3" s="1"/>
  <c r="S2249" i="3"/>
  <c r="T2249" i="3" s="1"/>
  <c r="S2250" i="3"/>
  <c r="T2250" i="3" s="1"/>
  <c r="S2251" i="3"/>
  <c r="T2251" i="3" s="1"/>
  <c r="S2252" i="3"/>
  <c r="T2252" i="3" s="1"/>
  <c r="S2253" i="3"/>
  <c r="T2253" i="3" s="1"/>
  <c r="S2254" i="3"/>
  <c r="T2254" i="3" s="1"/>
  <c r="S2255" i="3"/>
  <c r="T2255" i="3" s="1"/>
  <c r="S2256" i="3"/>
  <c r="T2256" i="3" s="1"/>
  <c r="S2257" i="3"/>
  <c r="T2257" i="3" s="1"/>
  <c r="S2258" i="3"/>
  <c r="T2258" i="3" s="1"/>
  <c r="S2259" i="3"/>
  <c r="T2259" i="3" s="1"/>
  <c r="S2260" i="3"/>
  <c r="T2260" i="3" s="1"/>
  <c r="S2261" i="3"/>
  <c r="T2261" i="3" s="1"/>
  <c r="S2262" i="3"/>
  <c r="T2262" i="3" s="1"/>
  <c r="S2263" i="3"/>
  <c r="T2263" i="3" s="1"/>
  <c r="S2264" i="3"/>
  <c r="T2264" i="3" s="1"/>
  <c r="S2265" i="3"/>
  <c r="T2265" i="3" s="1"/>
  <c r="S2266" i="3"/>
  <c r="T2266" i="3" s="1"/>
  <c r="S2267" i="3"/>
  <c r="T2267" i="3" s="1"/>
  <c r="S2268" i="3"/>
  <c r="T2268" i="3" s="1"/>
  <c r="S2269" i="3"/>
  <c r="T2269" i="3" s="1"/>
  <c r="S2270" i="3"/>
  <c r="T2270" i="3" s="1"/>
  <c r="S2271" i="3"/>
  <c r="T2271" i="3" s="1"/>
  <c r="S2272" i="3"/>
  <c r="T2272" i="3" s="1"/>
  <c r="S2273" i="3"/>
  <c r="T2273" i="3" s="1"/>
  <c r="S2274" i="3"/>
  <c r="T2274" i="3" s="1"/>
  <c r="S2275" i="3"/>
  <c r="T2275" i="3" s="1"/>
  <c r="S2276" i="3"/>
  <c r="T2276" i="3" s="1"/>
  <c r="S2277" i="3"/>
  <c r="T2277" i="3" s="1"/>
  <c r="S2278" i="3"/>
  <c r="T2278" i="3" s="1"/>
  <c r="S2279" i="3"/>
  <c r="T2279" i="3" s="1"/>
  <c r="S2280" i="3"/>
  <c r="T2280" i="3" s="1"/>
  <c r="S2281" i="3"/>
  <c r="T2281" i="3" s="1"/>
  <c r="S2282" i="3"/>
  <c r="T2282" i="3" s="1"/>
  <c r="S2283" i="3"/>
  <c r="T2283" i="3" s="1"/>
  <c r="S2284" i="3"/>
  <c r="T2284" i="3" s="1"/>
  <c r="S2285" i="3"/>
  <c r="T2285" i="3" s="1"/>
  <c r="S2286" i="3"/>
  <c r="T2286" i="3" s="1"/>
  <c r="S2287" i="3"/>
  <c r="T2287" i="3" s="1"/>
  <c r="S2288" i="3"/>
  <c r="T2288" i="3" s="1"/>
  <c r="S2289" i="3"/>
  <c r="T2289" i="3" s="1"/>
  <c r="S2290" i="3"/>
  <c r="T2290" i="3" s="1"/>
  <c r="S2291" i="3"/>
  <c r="T2291" i="3" s="1"/>
  <c r="S2292" i="3"/>
  <c r="T2292" i="3" s="1"/>
  <c r="S2293" i="3"/>
  <c r="T2293" i="3" s="1"/>
  <c r="S2294" i="3"/>
  <c r="T2294" i="3" s="1"/>
  <c r="S2295" i="3"/>
  <c r="T2295" i="3" s="1"/>
  <c r="S2296" i="3"/>
  <c r="T2296" i="3" s="1"/>
  <c r="S2297" i="3"/>
  <c r="T2297" i="3" s="1"/>
  <c r="S2298" i="3"/>
  <c r="T2298" i="3" s="1"/>
  <c r="S2299" i="3"/>
  <c r="T2299" i="3" s="1"/>
  <c r="S2300" i="3"/>
  <c r="T2300" i="3" s="1"/>
  <c r="S2301" i="3"/>
  <c r="T2301" i="3" s="1"/>
  <c r="S2302" i="3"/>
  <c r="T2302" i="3" s="1"/>
  <c r="S2303" i="3"/>
  <c r="T2303" i="3" s="1"/>
  <c r="S2304" i="3"/>
  <c r="T2304" i="3" s="1"/>
  <c r="S2305" i="3"/>
  <c r="T2305" i="3" s="1"/>
  <c r="S2306" i="3"/>
  <c r="T2306" i="3" s="1"/>
  <c r="S2307" i="3"/>
  <c r="T2307" i="3" s="1"/>
  <c r="S2308" i="3"/>
  <c r="T2308" i="3" s="1"/>
  <c r="S2309" i="3"/>
  <c r="T2309" i="3" s="1"/>
  <c r="S2310" i="3"/>
  <c r="T2310" i="3" s="1"/>
  <c r="S2311" i="3"/>
  <c r="T2311" i="3" s="1"/>
  <c r="S2312" i="3"/>
  <c r="T2312" i="3" s="1"/>
  <c r="S2313" i="3"/>
  <c r="T2313" i="3" s="1"/>
  <c r="S2314" i="3"/>
  <c r="T2314" i="3" s="1"/>
  <c r="S2315" i="3"/>
  <c r="T2315" i="3" s="1"/>
  <c r="S2316" i="3"/>
  <c r="T2316" i="3" s="1"/>
  <c r="S2317" i="3"/>
  <c r="T2317" i="3" s="1"/>
  <c r="S2318" i="3"/>
  <c r="T2318" i="3" s="1"/>
  <c r="S2319" i="3"/>
  <c r="T2319" i="3" s="1"/>
  <c r="S2320" i="3"/>
  <c r="T2320" i="3" s="1"/>
  <c r="S2321" i="3"/>
  <c r="T2321" i="3" s="1"/>
  <c r="S2322" i="3"/>
  <c r="T2322" i="3" s="1"/>
  <c r="S2323" i="3"/>
  <c r="T2323" i="3" s="1"/>
  <c r="S2324" i="3"/>
  <c r="T2324" i="3" s="1"/>
  <c r="S2325" i="3"/>
  <c r="T2325" i="3" s="1"/>
  <c r="S2326" i="3"/>
  <c r="T2326" i="3" s="1"/>
  <c r="S2327" i="3"/>
  <c r="T2327" i="3" s="1"/>
  <c r="S2328" i="3"/>
  <c r="T2328" i="3" s="1"/>
  <c r="S2329" i="3"/>
  <c r="T2329" i="3" s="1"/>
  <c r="S2330" i="3"/>
  <c r="T2330" i="3" s="1"/>
  <c r="S2331" i="3"/>
  <c r="T2331" i="3" s="1"/>
  <c r="S2332" i="3"/>
  <c r="T2332" i="3" s="1"/>
  <c r="S2333" i="3"/>
  <c r="T2333" i="3" s="1"/>
  <c r="S2334" i="3"/>
  <c r="T2334" i="3" s="1"/>
  <c r="S2335" i="3"/>
  <c r="T2335" i="3" s="1"/>
  <c r="S2336" i="3"/>
  <c r="T2336" i="3" s="1"/>
  <c r="S2337" i="3"/>
  <c r="T2337" i="3" s="1"/>
  <c r="S2338" i="3"/>
  <c r="T2338" i="3" s="1"/>
  <c r="S2339" i="3"/>
  <c r="T2339" i="3" s="1"/>
  <c r="S2340" i="3"/>
  <c r="T2340" i="3" s="1"/>
  <c r="S2341" i="3"/>
  <c r="T2341" i="3" s="1"/>
  <c r="S2342" i="3"/>
  <c r="T2342" i="3" s="1"/>
  <c r="S2343" i="3"/>
  <c r="T2343" i="3" s="1"/>
  <c r="S2344" i="3"/>
  <c r="T2344" i="3" s="1"/>
  <c r="S2345" i="3"/>
  <c r="T2345" i="3" s="1"/>
  <c r="S2346" i="3"/>
  <c r="T2346" i="3" s="1"/>
  <c r="S2347" i="3"/>
  <c r="T2347" i="3" s="1"/>
  <c r="S2348" i="3"/>
  <c r="T2348" i="3" s="1"/>
  <c r="S2349" i="3"/>
  <c r="T2349" i="3" s="1"/>
  <c r="S2350" i="3"/>
  <c r="T2350" i="3" s="1"/>
  <c r="S2351" i="3"/>
  <c r="T2351" i="3" s="1"/>
  <c r="S2352" i="3"/>
  <c r="T2352" i="3" s="1"/>
  <c r="S2353" i="3"/>
  <c r="T2353" i="3" s="1"/>
  <c r="S2354" i="3"/>
  <c r="T2354" i="3" s="1"/>
  <c r="S2355" i="3"/>
  <c r="T2355" i="3" s="1"/>
  <c r="S2356" i="3"/>
  <c r="T2356" i="3" s="1"/>
  <c r="S2357" i="3"/>
  <c r="T2357" i="3" s="1"/>
  <c r="S2358" i="3"/>
  <c r="T2358" i="3" s="1"/>
  <c r="S2359" i="3"/>
  <c r="T2359" i="3" s="1"/>
  <c r="S2360" i="3"/>
  <c r="T2360" i="3" s="1"/>
  <c r="S2361" i="3"/>
  <c r="T2361" i="3" s="1"/>
  <c r="S2362" i="3"/>
  <c r="T2362" i="3" s="1"/>
  <c r="S2363" i="3"/>
  <c r="T2363" i="3" s="1"/>
  <c r="S2364" i="3"/>
  <c r="T2364" i="3" s="1"/>
  <c r="S2365" i="3"/>
  <c r="T2365" i="3" s="1"/>
  <c r="S2366" i="3"/>
  <c r="T2366" i="3" s="1"/>
  <c r="S2367" i="3"/>
  <c r="T2367" i="3" s="1"/>
  <c r="S2368" i="3"/>
  <c r="T2368" i="3" s="1"/>
  <c r="S2369" i="3"/>
  <c r="T2369" i="3" s="1"/>
  <c r="S2370" i="3"/>
  <c r="T2370" i="3" s="1"/>
  <c r="S2371" i="3"/>
  <c r="T2371" i="3" s="1"/>
  <c r="S2372" i="3"/>
  <c r="T2372" i="3" s="1"/>
  <c r="S2373" i="3"/>
  <c r="T2373" i="3" s="1"/>
  <c r="S2374" i="3"/>
  <c r="T2374" i="3" s="1"/>
  <c r="S2375" i="3"/>
  <c r="T2375" i="3" s="1"/>
  <c r="S2376" i="3"/>
  <c r="T2376" i="3" s="1"/>
  <c r="S2377" i="3"/>
  <c r="T2377" i="3" s="1"/>
  <c r="S2378" i="3"/>
  <c r="T2378" i="3" s="1"/>
  <c r="S2379" i="3"/>
  <c r="T2379" i="3" s="1"/>
  <c r="S2380" i="3"/>
  <c r="T2380" i="3" s="1"/>
  <c r="S2381" i="3"/>
  <c r="T2381" i="3" s="1"/>
  <c r="S2382" i="3"/>
  <c r="T2382" i="3" s="1"/>
  <c r="S2383" i="3"/>
  <c r="T2383" i="3" s="1"/>
  <c r="S2384" i="3"/>
  <c r="T2384" i="3" s="1"/>
  <c r="S2385" i="3"/>
  <c r="T2385" i="3" s="1"/>
  <c r="S2386" i="3"/>
  <c r="T2386" i="3" s="1"/>
  <c r="S2387" i="3"/>
  <c r="T2387" i="3" s="1"/>
  <c r="S2388" i="3"/>
  <c r="T2388" i="3" s="1"/>
  <c r="S2389" i="3"/>
  <c r="T2389" i="3" s="1"/>
  <c r="S2390" i="3"/>
  <c r="T2390" i="3" s="1"/>
  <c r="S2391" i="3"/>
  <c r="T2391" i="3" s="1"/>
  <c r="S2392" i="3"/>
  <c r="T2392" i="3" s="1"/>
  <c r="S2393" i="3"/>
  <c r="T2393" i="3" s="1"/>
  <c r="S2394" i="3"/>
  <c r="T2394" i="3" s="1"/>
  <c r="S2395" i="3"/>
  <c r="T2395" i="3" s="1"/>
  <c r="S2396" i="3"/>
  <c r="T2396" i="3" s="1"/>
  <c r="S2397" i="3"/>
  <c r="T2397" i="3" s="1"/>
  <c r="S2398" i="3"/>
  <c r="T2398" i="3" s="1"/>
  <c r="S2399" i="3"/>
  <c r="T2399" i="3" s="1"/>
  <c r="S2400" i="3"/>
  <c r="T2400" i="3" s="1"/>
  <c r="S2401" i="3"/>
  <c r="T2401" i="3" s="1"/>
  <c r="S2402" i="3"/>
  <c r="T2402" i="3" s="1"/>
  <c r="S2403" i="3"/>
  <c r="T2403" i="3" s="1"/>
  <c r="S2404" i="3"/>
  <c r="T2404" i="3" s="1"/>
  <c r="S2405" i="3"/>
  <c r="T2405" i="3" s="1"/>
  <c r="S2406" i="3"/>
  <c r="T2406" i="3" s="1"/>
  <c r="S2407" i="3"/>
  <c r="T2407" i="3" s="1"/>
  <c r="S2408" i="3"/>
  <c r="T2408" i="3" s="1"/>
  <c r="S2409" i="3"/>
  <c r="T2409" i="3" s="1"/>
  <c r="S2410" i="3"/>
  <c r="T2410" i="3" s="1"/>
  <c r="S2411" i="3"/>
  <c r="T2411" i="3" s="1"/>
  <c r="S2412" i="3"/>
  <c r="T2412" i="3" s="1"/>
  <c r="S2413" i="3"/>
  <c r="T2413" i="3" s="1"/>
  <c r="S2414" i="3"/>
  <c r="T2414" i="3" s="1"/>
  <c r="S2415" i="3"/>
  <c r="T2415" i="3" s="1"/>
  <c r="S2416" i="3"/>
  <c r="T2416" i="3" s="1"/>
  <c r="S2417" i="3"/>
  <c r="T2417" i="3" s="1"/>
  <c r="S2418" i="3"/>
  <c r="T2418" i="3" s="1"/>
  <c r="S2419" i="3"/>
  <c r="T2419" i="3" s="1"/>
  <c r="S2420" i="3"/>
  <c r="T2420" i="3" s="1"/>
  <c r="S2421" i="3"/>
  <c r="T2421" i="3" s="1"/>
  <c r="S2422" i="3"/>
  <c r="T2422" i="3" s="1"/>
  <c r="S2423" i="3"/>
  <c r="T2423" i="3" s="1"/>
  <c r="S2424" i="3"/>
  <c r="T2424" i="3" s="1"/>
  <c r="S2425" i="3"/>
  <c r="T2425" i="3" s="1"/>
  <c r="S2426" i="3"/>
  <c r="T2426" i="3" s="1"/>
  <c r="S2427" i="3"/>
  <c r="T2427" i="3" s="1"/>
  <c r="S2428" i="3"/>
  <c r="T2428" i="3" s="1"/>
  <c r="S2429" i="3"/>
  <c r="T2429" i="3" s="1"/>
  <c r="S2430" i="3"/>
  <c r="T2430" i="3" s="1"/>
  <c r="S2431" i="3"/>
  <c r="T2431" i="3" s="1"/>
  <c r="S2432" i="3"/>
  <c r="T2432" i="3" s="1"/>
  <c r="S2433" i="3"/>
  <c r="T2433" i="3" s="1"/>
  <c r="S2434" i="3"/>
  <c r="T2434" i="3" s="1"/>
  <c r="S2435" i="3"/>
  <c r="T2435" i="3" s="1"/>
  <c r="S2436" i="3"/>
  <c r="T2436" i="3" s="1"/>
  <c r="S2437" i="3"/>
  <c r="T2437" i="3" s="1"/>
  <c r="S2438" i="3"/>
  <c r="T2438" i="3" s="1"/>
  <c r="S2439" i="3"/>
  <c r="T2439" i="3" s="1"/>
  <c r="S2440" i="3"/>
  <c r="T2440" i="3" s="1"/>
  <c r="S2441" i="3"/>
  <c r="T2441" i="3" s="1"/>
  <c r="S2442" i="3"/>
  <c r="T2442" i="3" s="1"/>
  <c r="S2443" i="3"/>
  <c r="T2443" i="3" s="1"/>
  <c r="S2444" i="3"/>
  <c r="T2444" i="3" s="1"/>
  <c r="S2445" i="3"/>
  <c r="T2445" i="3" s="1"/>
  <c r="S2446" i="3"/>
  <c r="T2446" i="3" s="1"/>
  <c r="S2447" i="3"/>
  <c r="T2447" i="3" s="1"/>
  <c r="S2448" i="3"/>
  <c r="T2448" i="3" s="1"/>
  <c r="S2449" i="3"/>
  <c r="T2449" i="3" s="1"/>
  <c r="S2450" i="3"/>
  <c r="T2450" i="3" s="1"/>
  <c r="S2451" i="3"/>
  <c r="T2451" i="3" s="1"/>
  <c r="S2452" i="3"/>
  <c r="T2452" i="3" s="1"/>
  <c r="S2453" i="3"/>
  <c r="T2453" i="3" s="1"/>
  <c r="S2454" i="3"/>
  <c r="T2454" i="3" s="1"/>
  <c r="S2455" i="3"/>
  <c r="T2455" i="3" s="1"/>
  <c r="S2456" i="3"/>
  <c r="T2456" i="3" s="1"/>
  <c r="S2457" i="3"/>
  <c r="T2457" i="3" s="1"/>
  <c r="S2458" i="3"/>
  <c r="T2458" i="3" s="1"/>
  <c r="S2459" i="3"/>
  <c r="T2459" i="3" s="1"/>
  <c r="S2460" i="3"/>
  <c r="T2460" i="3" s="1"/>
  <c r="S2461" i="3"/>
  <c r="T2461" i="3" s="1"/>
  <c r="S2462" i="3"/>
  <c r="T2462" i="3" s="1"/>
  <c r="S2463" i="3"/>
  <c r="T2463" i="3" s="1"/>
  <c r="S2464" i="3"/>
  <c r="T2464" i="3" s="1"/>
  <c r="S2465" i="3"/>
  <c r="T2465" i="3" s="1"/>
  <c r="S2466" i="3"/>
  <c r="T2466" i="3" s="1"/>
  <c r="S2467" i="3"/>
  <c r="T2467" i="3" s="1"/>
  <c r="S2468" i="3"/>
  <c r="T2468" i="3" s="1"/>
  <c r="S2469" i="3"/>
  <c r="T2469" i="3" s="1"/>
  <c r="S2470" i="3"/>
  <c r="T2470" i="3" s="1"/>
  <c r="S2471" i="3"/>
  <c r="T2471" i="3" s="1"/>
  <c r="S2472" i="3"/>
  <c r="T2472" i="3" s="1"/>
  <c r="S2473" i="3"/>
  <c r="T2473" i="3" s="1"/>
  <c r="S2474" i="3"/>
  <c r="T2474" i="3" s="1"/>
  <c r="S2475" i="3"/>
  <c r="T2475" i="3" s="1"/>
  <c r="S2476" i="3"/>
  <c r="T2476" i="3" s="1"/>
  <c r="S2477" i="3"/>
  <c r="T2477" i="3" s="1"/>
  <c r="S2478" i="3"/>
  <c r="T2478" i="3" s="1"/>
  <c r="S2479" i="3"/>
  <c r="T2479" i="3" s="1"/>
  <c r="S2480" i="3"/>
  <c r="T2480" i="3" s="1"/>
  <c r="S2481" i="3"/>
  <c r="T2481" i="3" s="1"/>
  <c r="S2482" i="3"/>
  <c r="T2482" i="3" s="1"/>
  <c r="S2483" i="3"/>
  <c r="T2483" i="3" s="1"/>
  <c r="S2484" i="3"/>
  <c r="T2484" i="3" s="1"/>
  <c r="S2485" i="3"/>
  <c r="T2485" i="3" s="1"/>
  <c r="S2486" i="3"/>
  <c r="T2486" i="3" s="1"/>
  <c r="S2487" i="3"/>
  <c r="T2487" i="3" s="1"/>
  <c r="S2488" i="3"/>
  <c r="T2488" i="3" s="1"/>
  <c r="S2489" i="3"/>
  <c r="T2489" i="3" s="1"/>
  <c r="S2490" i="3"/>
  <c r="T2490" i="3" s="1"/>
  <c r="S2491" i="3"/>
  <c r="T2491" i="3" s="1"/>
  <c r="S2492" i="3"/>
  <c r="T2492" i="3" s="1"/>
  <c r="S2493" i="3"/>
  <c r="T2493" i="3" s="1"/>
  <c r="S2494" i="3"/>
  <c r="T2494" i="3" s="1"/>
  <c r="S2495" i="3"/>
  <c r="T2495" i="3" s="1"/>
  <c r="S2496" i="3"/>
  <c r="T2496" i="3" s="1"/>
  <c r="S2497" i="3"/>
  <c r="T2497" i="3" s="1"/>
  <c r="S2498" i="3"/>
  <c r="T2498" i="3" s="1"/>
  <c r="S2499" i="3"/>
  <c r="T2499" i="3" s="1"/>
  <c r="S2500" i="3"/>
  <c r="T2500" i="3" s="1"/>
  <c r="S2501" i="3"/>
  <c r="T2501" i="3" s="1"/>
  <c r="S2502" i="3"/>
  <c r="T2502" i="3" s="1"/>
  <c r="S2503" i="3"/>
  <c r="T2503" i="3" s="1"/>
  <c r="S2504" i="3"/>
  <c r="T2504" i="3" s="1"/>
  <c r="S2505" i="3"/>
  <c r="T2505" i="3" s="1"/>
  <c r="S2506" i="3"/>
  <c r="T2506" i="3" s="1"/>
  <c r="S2507" i="3"/>
  <c r="T2507" i="3" s="1"/>
  <c r="S2508" i="3"/>
  <c r="T2508" i="3" s="1"/>
  <c r="S2509" i="3"/>
  <c r="T2509" i="3" s="1"/>
  <c r="S2510" i="3"/>
  <c r="T2510" i="3" s="1"/>
  <c r="S2511" i="3"/>
  <c r="T2511" i="3" s="1"/>
  <c r="S2512" i="3"/>
  <c r="T2512" i="3" s="1"/>
  <c r="S2513" i="3"/>
  <c r="T2513" i="3" s="1"/>
  <c r="S2514" i="3"/>
  <c r="T2514" i="3" s="1"/>
  <c r="S2515" i="3"/>
  <c r="T2515" i="3" s="1"/>
  <c r="S2516" i="3"/>
  <c r="T2516" i="3" s="1"/>
  <c r="S2517" i="3"/>
  <c r="T2517" i="3" s="1"/>
  <c r="S2518" i="3"/>
  <c r="T2518" i="3" s="1"/>
  <c r="S2519" i="3"/>
  <c r="T2519" i="3" s="1"/>
  <c r="S2520" i="3"/>
  <c r="T2520" i="3" s="1"/>
  <c r="S2521" i="3"/>
  <c r="T2521" i="3" s="1"/>
  <c r="S2522" i="3"/>
  <c r="T2522" i="3" s="1"/>
  <c r="S2523" i="3"/>
  <c r="T2523" i="3" s="1"/>
  <c r="S2524" i="3"/>
  <c r="T2524" i="3" s="1"/>
  <c r="S2525" i="3"/>
  <c r="T2525" i="3" s="1"/>
  <c r="S2526" i="3"/>
  <c r="T2526" i="3" s="1"/>
  <c r="S2527" i="3"/>
  <c r="T2527" i="3" s="1"/>
  <c r="S2528" i="3"/>
  <c r="T2528" i="3" s="1"/>
  <c r="S2529" i="3"/>
  <c r="T2529" i="3" s="1"/>
  <c r="S2530" i="3"/>
  <c r="T2530" i="3" s="1"/>
  <c r="S2531" i="3"/>
  <c r="T2531" i="3" s="1"/>
  <c r="S2532" i="3"/>
  <c r="T2532" i="3" s="1"/>
  <c r="S2533" i="3"/>
  <c r="T2533" i="3" s="1"/>
  <c r="S2534" i="3"/>
  <c r="T2534" i="3" s="1"/>
  <c r="S2535" i="3"/>
  <c r="T2535" i="3" s="1"/>
  <c r="S2536" i="3"/>
  <c r="T2536" i="3" s="1"/>
  <c r="S2537" i="3"/>
  <c r="T2537" i="3" s="1"/>
  <c r="S2538" i="3"/>
  <c r="T2538" i="3" s="1"/>
  <c r="S2539" i="3"/>
  <c r="T2539" i="3" s="1"/>
  <c r="S2540" i="3"/>
  <c r="T2540" i="3" s="1"/>
  <c r="S2541" i="3"/>
  <c r="T2541" i="3" s="1"/>
  <c r="S2542" i="3"/>
  <c r="T2542" i="3" s="1"/>
  <c r="S2543" i="3"/>
  <c r="T2543" i="3" s="1"/>
  <c r="S2544" i="3"/>
  <c r="T2544" i="3" s="1"/>
  <c r="S2545" i="3"/>
  <c r="T2545" i="3" s="1"/>
  <c r="S2546" i="3"/>
  <c r="T2546" i="3" s="1"/>
  <c r="S2547" i="3"/>
  <c r="T2547" i="3" s="1"/>
  <c r="S2548" i="3"/>
  <c r="T2548" i="3" s="1"/>
  <c r="S2549" i="3"/>
  <c r="T2549" i="3" s="1"/>
  <c r="S2550" i="3"/>
  <c r="T2550" i="3" s="1"/>
  <c r="S2551" i="3"/>
  <c r="T2551" i="3" s="1"/>
  <c r="S2552" i="3"/>
  <c r="T2552" i="3" s="1"/>
  <c r="S2553" i="3"/>
  <c r="T2553" i="3" s="1"/>
  <c r="S2554" i="3"/>
  <c r="T2554" i="3" s="1"/>
  <c r="S2555" i="3"/>
  <c r="T2555" i="3" s="1"/>
  <c r="S2556" i="3"/>
  <c r="T2556" i="3" s="1"/>
  <c r="S2557" i="3"/>
  <c r="T2557" i="3" s="1"/>
  <c r="S2558" i="3"/>
  <c r="T2558" i="3" s="1"/>
  <c r="S2559" i="3"/>
  <c r="T2559" i="3" s="1"/>
  <c r="S2560" i="3"/>
  <c r="T2560" i="3" s="1"/>
  <c r="S2561" i="3"/>
  <c r="T2561" i="3" s="1"/>
  <c r="S2562" i="3"/>
  <c r="T2562" i="3" s="1"/>
  <c r="S2563" i="3"/>
  <c r="T2563" i="3" s="1"/>
  <c r="S2564" i="3"/>
  <c r="T2564" i="3" s="1"/>
  <c r="S2565" i="3"/>
  <c r="T2565" i="3" s="1"/>
  <c r="S2566" i="3"/>
  <c r="T2566" i="3" s="1"/>
  <c r="S2567" i="3"/>
  <c r="T2567" i="3" s="1"/>
  <c r="S2568" i="3"/>
  <c r="T2568" i="3" s="1"/>
  <c r="S2569" i="3"/>
  <c r="T2569" i="3" s="1"/>
  <c r="S2570" i="3"/>
  <c r="T2570" i="3" s="1"/>
  <c r="S2571" i="3"/>
  <c r="T2571" i="3" s="1"/>
  <c r="S2572" i="3"/>
  <c r="T2572" i="3" s="1"/>
  <c r="S2573" i="3"/>
  <c r="T2573" i="3" s="1"/>
  <c r="S2574" i="3"/>
  <c r="T2574" i="3" s="1"/>
  <c r="S2575" i="3"/>
  <c r="T2575" i="3" s="1"/>
  <c r="S2576" i="3"/>
  <c r="T2576" i="3" s="1"/>
  <c r="S2577" i="3"/>
  <c r="T2577" i="3" s="1"/>
  <c r="S2578" i="3"/>
  <c r="T2578" i="3" s="1"/>
  <c r="S2579" i="3"/>
  <c r="T2579" i="3" s="1"/>
  <c r="S2580" i="3"/>
  <c r="T2580" i="3" s="1"/>
  <c r="S2581" i="3"/>
  <c r="T2581" i="3" s="1"/>
  <c r="S2582" i="3"/>
  <c r="T2582" i="3" s="1"/>
  <c r="S2583" i="3"/>
  <c r="T2583" i="3" s="1"/>
  <c r="S2584" i="3"/>
  <c r="T2584" i="3" s="1"/>
  <c r="S2585" i="3"/>
  <c r="T2585" i="3" s="1"/>
  <c r="S2586" i="3"/>
  <c r="T2586" i="3" s="1"/>
  <c r="S2587" i="3"/>
  <c r="T2587" i="3" s="1"/>
  <c r="S2588" i="3"/>
  <c r="T2588" i="3" s="1"/>
  <c r="S2589" i="3"/>
  <c r="T2589" i="3" s="1"/>
  <c r="S2590" i="3"/>
  <c r="T2590" i="3" s="1"/>
  <c r="S2591" i="3"/>
  <c r="T2591" i="3" s="1"/>
  <c r="S2592" i="3"/>
  <c r="T2592" i="3" s="1"/>
  <c r="S2593" i="3"/>
  <c r="T2593" i="3" s="1"/>
  <c r="S2594" i="3"/>
  <c r="T2594" i="3" s="1"/>
  <c r="S2595" i="3"/>
  <c r="T2595" i="3" s="1"/>
  <c r="S2596" i="3"/>
  <c r="T2596" i="3" s="1"/>
  <c r="S2597" i="3"/>
  <c r="T2597" i="3" s="1"/>
  <c r="S2598" i="3"/>
  <c r="T2598" i="3" s="1"/>
  <c r="S2599" i="3"/>
  <c r="T2599" i="3" s="1"/>
  <c r="S2600" i="3"/>
  <c r="T2600" i="3" s="1"/>
  <c r="S2601" i="3"/>
  <c r="T2601" i="3" s="1"/>
  <c r="S2602" i="3"/>
  <c r="T2602" i="3" s="1"/>
  <c r="S2603" i="3"/>
  <c r="T2603" i="3" s="1"/>
  <c r="S2604" i="3"/>
  <c r="T2604" i="3" s="1"/>
  <c r="S2605" i="3"/>
  <c r="T2605" i="3" s="1"/>
  <c r="S2606" i="3"/>
  <c r="T2606" i="3" s="1"/>
  <c r="S2607" i="3"/>
  <c r="T2607" i="3" s="1"/>
  <c r="S2608" i="3"/>
  <c r="T2608" i="3" s="1"/>
  <c r="S2609" i="3"/>
  <c r="T2609" i="3" s="1"/>
  <c r="S2610" i="3"/>
  <c r="T2610" i="3" s="1"/>
  <c r="S2611" i="3"/>
  <c r="T2611" i="3" s="1"/>
  <c r="S2612" i="3"/>
  <c r="T2612" i="3" s="1"/>
  <c r="S2613" i="3"/>
  <c r="T2613" i="3" s="1"/>
  <c r="S2614" i="3"/>
  <c r="T2614" i="3" s="1"/>
  <c r="S2615" i="3"/>
  <c r="T2615" i="3" s="1"/>
  <c r="S2616" i="3"/>
  <c r="T2616" i="3" s="1"/>
  <c r="S2617" i="3"/>
  <c r="T2617" i="3" s="1"/>
  <c r="S2618" i="3"/>
  <c r="T2618" i="3" s="1"/>
  <c r="S2619" i="3"/>
  <c r="T2619" i="3" s="1"/>
  <c r="S2620" i="3"/>
  <c r="T2620" i="3" s="1"/>
  <c r="S2621" i="3"/>
  <c r="T2621" i="3" s="1"/>
  <c r="S2622" i="3"/>
  <c r="T2622" i="3" s="1"/>
  <c r="S2623" i="3"/>
  <c r="T2623" i="3" s="1"/>
  <c r="S2624" i="3"/>
  <c r="T2624" i="3" s="1"/>
  <c r="S2625" i="3"/>
  <c r="T2625" i="3" s="1"/>
  <c r="S2626" i="3"/>
  <c r="T2626" i="3" s="1"/>
  <c r="S2627" i="3"/>
  <c r="T2627" i="3" s="1"/>
  <c r="S2628" i="3"/>
  <c r="T2628" i="3" s="1"/>
  <c r="S2629" i="3"/>
  <c r="T2629" i="3" s="1"/>
  <c r="S2630" i="3"/>
  <c r="T2630" i="3" s="1"/>
  <c r="S2631" i="3"/>
  <c r="T2631" i="3" s="1"/>
  <c r="S2632" i="3"/>
  <c r="T2632" i="3" s="1"/>
  <c r="S2633" i="3"/>
  <c r="T2633" i="3" s="1"/>
  <c r="S2634" i="3"/>
  <c r="T2634" i="3" s="1"/>
  <c r="S2635" i="3"/>
  <c r="T2635" i="3" s="1"/>
  <c r="S2636" i="3"/>
  <c r="T2636" i="3" s="1"/>
  <c r="S2637" i="3"/>
  <c r="T2637" i="3" s="1"/>
  <c r="S2638" i="3"/>
  <c r="T2638" i="3" s="1"/>
  <c r="S2639" i="3"/>
  <c r="T2639" i="3" s="1"/>
  <c r="S2640" i="3"/>
  <c r="T2640" i="3" s="1"/>
  <c r="S2641" i="3"/>
  <c r="T2641" i="3" s="1"/>
  <c r="S2642" i="3"/>
  <c r="T2642" i="3" s="1"/>
  <c r="S2643" i="3"/>
  <c r="T2643" i="3" s="1"/>
  <c r="S2644" i="3"/>
  <c r="T2644" i="3" s="1"/>
  <c r="S2645" i="3"/>
  <c r="T2645" i="3" s="1"/>
  <c r="S2646" i="3"/>
  <c r="T2646" i="3" s="1"/>
  <c r="S2647" i="3"/>
  <c r="T2647" i="3" s="1"/>
  <c r="S2648" i="3"/>
  <c r="T2648" i="3" s="1"/>
  <c r="S2649" i="3"/>
  <c r="T2649" i="3" s="1"/>
  <c r="S2650" i="3"/>
  <c r="T2650" i="3" s="1"/>
  <c r="S2651" i="3"/>
  <c r="T2651" i="3" s="1"/>
  <c r="S2652" i="3"/>
  <c r="T2652" i="3" s="1"/>
  <c r="S2653" i="3"/>
  <c r="T2653" i="3" s="1"/>
  <c r="S2654" i="3"/>
  <c r="T2654" i="3" s="1"/>
  <c r="S2655" i="3"/>
  <c r="T2655" i="3" s="1"/>
  <c r="S2656" i="3"/>
  <c r="T2656" i="3" s="1"/>
  <c r="S2657" i="3"/>
  <c r="T2657" i="3" s="1"/>
  <c r="S2658" i="3"/>
  <c r="T2658" i="3" s="1"/>
  <c r="S2659" i="3"/>
  <c r="T2659" i="3" s="1"/>
  <c r="S2660" i="3"/>
  <c r="T2660" i="3" s="1"/>
  <c r="S2661" i="3"/>
  <c r="T2661" i="3" s="1"/>
  <c r="S2662" i="3"/>
  <c r="T2662" i="3" s="1"/>
  <c r="S2663" i="3"/>
  <c r="T2663" i="3" s="1"/>
  <c r="S2664" i="3"/>
  <c r="T2664" i="3" s="1"/>
  <c r="S2665" i="3"/>
  <c r="T2665" i="3" s="1"/>
  <c r="S2666" i="3"/>
  <c r="T2666" i="3" s="1"/>
  <c r="S2667" i="3"/>
  <c r="T2667" i="3" s="1"/>
  <c r="S2668" i="3"/>
  <c r="T2668" i="3" s="1"/>
  <c r="S2669" i="3"/>
  <c r="T2669" i="3" s="1"/>
  <c r="S2670" i="3"/>
  <c r="T2670" i="3" s="1"/>
  <c r="S2671" i="3"/>
  <c r="T2671" i="3" s="1"/>
  <c r="S2672" i="3"/>
  <c r="T2672" i="3" s="1"/>
  <c r="S2673" i="3"/>
  <c r="T2673" i="3" s="1"/>
  <c r="S2674" i="3"/>
  <c r="T2674" i="3" s="1"/>
  <c r="S2675" i="3"/>
  <c r="T2675" i="3" s="1"/>
  <c r="S2676" i="3"/>
  <c r="T2676" i="3" s="1"/>
  <c r="S2677" i="3"/>
  <c r="T2677" i="3" s="1"/>
  <c r="S2678" i="3"/>
  <c r="T2678" i="3" s="1"/>
  <c r="S2679" i="3"/>
  <c r="T2679" i="3" s="1"/>
  <c r="S2680" i="3"/>
  <c r="T2680" i="3" s="1"/>
  <c r="S2681" i="3"/>
  <c r="T2681" i="3" s="1"/>
  <c r="S2682" i="3"/>
  <c r="T2682" i="3" s="1"/>
  <c r="S2683" i="3"/>
  <c r="T2683" i="3" s="1"/>
  <c r="S2684" i="3"/>
  <c r="T2684" i="3" s="1"/>
  <c r="S2685" i="3"/>
  <c r="T2685" i="3" s="1"/>
  <c r="S2686" i="3"/>
  <c r="T2686" i="3" s="1"/>
  <c r="S2687" i="3"/>
  <c r="T2687" i="3" s="1"/>
  <c r="S2688" i="3"/>
  <c r="T2688" i="3" s="1"/>
  <c r="S2689" i="3"/>
  <c r="T2689" i="3" s="1"/>
  <c r="S2690" i="3"/>
  <c r="T2690" i="3" s="1"/>
  <c r="S2691" i="3"/>
  <c r="T2691" i="3" s="1"/>
  <c r="S2692" i="3"/>
  <c r="T2692" i="3" s="1"/>
  <c r="S2693" i="3"/>
  <c r="T2693" i="3" s="1"/>
  <c r="S2694" i="3"/>
  <c r="T2694" i="3" s="1"/>
  <c r="S2695" i="3"/>
  <c r="T2695" i="3" s="1"/>
  <c r="S2696" i="3"/>
  <c r="T2696" i="3" s="1"/>
  <c r="S2697" i="3"/>
  <c r="T2697" i="3" s="1"/>
  <c r="S2698" i="3"/>
  <c r="T2698" i="3" s="1"/>
  <c r="S2699" i="3"/>
  <c r="T2699" i="3" s="1"/>
  <c r="S2700" i="3"/>
  <c r="T2700" i="3" s="1"/>
  <c r="S2701" i="3"/>
  <c r="T2701" i="3" s="1"/>
  <c r="S2702" i="3"/>
  <c r="T2702" i="3" s="1"/>
  <c r="S2703" i="3"/>
  <c r="T2703" i="3" s="1"/>
  <c r="S2704" i="3"/>
  <c r="T2704" i="3" s="1"/>
  <c r="S2705" i="3"/>
  <c r="T2705" i="3" s="1"/>
  <c r="S2706" i="3"/>
  <c r="T2706" i="3" s="1"/>
  <c r="S2707" i="3"/>
  <c r="T2707" i="3" s="1"/>
  <c r="S2708" i="3"/>
  <c r="T2708" i="3" s="1"/>
  <c r="S2709" i="3"/>
  <c r="T2709" i="3" s="1"/>
  <c r="S2710" i="3"/>
  <c r="T2710" i="3" s="1"/>
  <c r="S2711" i="3"/>
  <c r="T2711" i="3" s="1"/>
  <c r="S2712" i="3"/>
  <c r="T2712" i="3" s="1"/>
  <c r="S2713" i="3"/>
  <c r="T2713" i="3" s="1"/>
  <c r="S2714" i="3"/>
  <c r="T2714" i="3" s="1"/>
  <c r="S2715" i="3"/>
  <c r="T2715" i="3" s="1"/>
  <c r="S2716" i="3"/>
  <c r="T2716" i="3" s="1"/>
  <c r="S2717" i="3"/>
  <c r="T2717" i="3" s="1"/>
  <c r="S2718" i="3"/>
  <c r="T2718" i="3" s="1"/>
  <c r="S2719" i="3"/>
  <c r="T2719" i="3" s="1"/>
  <c r="S2720" i="3"/>
  <c r="T2720" i="3" s="1"/>
  <c r="S2721" i="3"/>
  <c r="T2721" i="3" s="1"/>
  <c r="S2722" i="3"/>
  <c r="T2722" i="3" s="1"/>
  <c r="S2723" i="3"/>
  <c r="T2723" i="3" s="1"/>
  <c r="S2724" i="3"/>
  <c r="T2724" i="3" s="1"/>
  <c r="S2725" i="3"/>
  <c r="T2725" i="3" s="1"/>
  <c r="S2726" i="3"/>
  <c r="T2726" i="3" s="1"/>
  <c r="S2727" i="3"/>
  <c r="T2727" i="3" s="1"/>
  <c r="S2728" i="3"/>
  <c r="T2728" i="3" s="1"/>
  <c r="S2729" i="3"/>
  <c r="T2729" i="3" s="1"/>
  <c r="S2730" i="3"/>
  <c r="T2730" i="3" s="1"/>
  <c r="S2731" i="3"/>
  <c r="T2731" i="3" s="1"/>
  <c r="S2732" i="3"/>
  <c r="T2732" i="3" s="1"/>
  <c r="S2733" i="3"/>
  <c r="T2733" i="3" s="1"/>
  <c r="S2734" i="3"/>
  <c r="T2734" i="3" s="1"/>
  <c r="S2735" i="3"/>
  <c r="T2735" i="3" s="1"/>
  <c r="S2736" i="3"/>
  <c r="T2736" i="3" s="1"/>
  <c r="S2737" i="3"/>
  <c r="T2737" i="3" s="1"/>
  <c r="S2738" i="3"/>
  <c r="T2738" i="3" s="1"/>
  <c r="S2739" i="3"/>
  <c r="T2739" i="3" s="1"/>
  <c r="S2740" i="3"/>
  <c r="T2740" i="3" s="1"/>
  <c r="S2741" i="3"/>
  <c r="T2741" i="3" s="1"/>
  <c r="S2742" i="3"/>
  <c r="T2742" i="3" s="1"/>
  <c r="S2743" i="3"/>
  <c r="T2743" i="3" s="1"/>
  <c r="S2744" i="3"/>
  <c r="T2744" i="3" s="1"/>
  <c r="S2745" i="3"/>
  <c r="T2745" i="3" s="1"/>
  <c r="S2746" i="3"/>
  <c r="T2746" i="3" s="1"/>
  <c r="S2747" i="3"/>
  <c r="T2747" i="3" s="1"/>
  <c r="S2748" i="3"/>
  <c r="T2748" i="3" s="1"/>
  <c r="S2749" i="3"/>
  <c r="T2749" i="3" s="1"/>
  <c r="S2750" i="3"/>
  <c r="T2750" i="3" s="1"/>
  <c r="S2751" i="3"/>
  <c r="T2751" i="3" s="1"/>
  <c r="S2752" i="3"/>
  <c r="T2752" i="3" s="1"/>
  <c r="S2753" i="3"/>
  <c r="T2753" i="3" s="1"/>
  <c r="S2754" i="3"/>
  <c r="T2754" i="3" s="1"/>
  <c r="S2755" i="3"/>
  <c r="T2755" i="3" s="1"/>
  <c r="S2756" i="3"/>
  <c r="T2756" i="3" s="1"/>
  <c r="S2757" i="3"/>
  <c r="T2757" i="3" s="1"/>
  <c r="S2758" i="3"/>
  <c r="T2758" i="3" s="1"/>
  <c r="S2759" i="3"/>
  <c r="T2759" i="3" s="1"/>
  <c r="S2760" i="3"/>
  <c r="T2760" i="3" s="1"/>
  <c r="S2761" i="3"/>
  <c r="T2761" i="3" s="1"/>
  <c r="S2762" i="3"/>
  <c r="T2762" i="3" s="1"/>
  <c r="S2763" i="3"/>
  <c r="T2763" i="3" s="1"/>
  <c r="S2764" i="3"/>
  <c r="T2764" i="3" s="1"/>
  <c r="S2765" i="3"/>
  <c r="T2765" i="3" s="1"/>
  <c r="S2766" i="3"/>
  <c r="T2766" i="3" s="1"/>
  <c r="S2767" i="3"/>
  <c r="T2767" i="3" s="1"/>
  <c r="S2768" i="3"/>
  <c r="T2768" i="3" s="1"/>
  <c r="S2769" i="3"/>
  <c r="T2769" i="3" s="1"/>
  <c r="S2770" i="3"/>
  <c r="T2770" i="3" s="1"/>
  <c r="S2771" i="3"/>
  <c r="T2771" i="3" s="1"/>
  <c r="S2772" i="3"/>
  <c r="T2772" i="3" s="1"/>
  <c r="S2773" i="3"/>
  <c r="T2773" i="3" s="1"/>
  <c r="S2774" i="3"/>
  <c r="T2774" i="3" s="1"/>
  <c r="S2775" i="3"/>
  <c r="T2775" i="3" s="1"/>
  <c r="S2776" i="3"/>
  <c r="T2776" i="3" s="1"/>
  <c r="S2777" i="3"/>
  <c r="T2777" i="3" s="1"/>
  <c r="S2778" i="3"/>
  <c r="T2778" i="3" s="1"/>
  <c r="S2779" i="3"/>
  <c r="T2779" i="3" s="1"/>
  <c r="S2780" i="3"/>
  <c r="T2780" i="3" s="1"/>
  <c r="S2781" i="3"/>
  <c r="T2781" i="3" s="1"/>
  <c r="S2782" i="3"/>
  <c r="T2782" i="3" s="1"/>
  <c r="S2783" i="3"/>
  <c r="T2783" i="3" s="1"/>
  <c r="S2784" i="3"/>
  <c r="T2784" i="3" s="1"/>
  <c r="S2785" i="3"/>
  <c r="T2785" i="3" s="1"/>
  <c r="S2786" i="3"/>
  <c r="T2786" i="3" s="1"/>
  <c r="S2787" i="3"/>
  <c r="T2787" i="3" s="1"/>
  <c r="S2788" i="3"/>
  <c r="T2788" i="3" s="1"/>
  <c r="S2789" i="3"/>
  <c r="T2789" i="3" s="1"/>
  <c r="S2790" i="3"/>
  <c r="T2790" i="3" s="1"/>
  <c r="S2791" i="3"/>
  <c r="T2791" i="3" s="1"/>
  <c r="S2792" i="3"/>
  <c r="T2792" i="3" s="1"/>
  <c r="S2793" i="3"/>
  <c r="T2793" i="3" s="1"/>
  <c r="S2794" i="3"/>
  <c r="T2794" i="3" s="1"/>
  <c r="S2795" i="3"/>
  <c r="T2795" i="3" s="1"/>
  <c r="S2796" i="3"/>
  <c r="T2796" i="3" s="1"/>
  <c r="S2797" i="3"/>
  <c r="T2797" i="3" s="1"/>
  <c r="S2798" i="3"/>
  <c r="T2798" i="3" s="1"/>
  <c r="S2799" i="3"/>
  <c r="T2799" i="3" s="1"/>
  <c r="S2800" i="3"/>
  <c r="T2800" i="3" s="1"/>
  <c r="S2801" i="3"/>
  <c r="T2801" i="3" s="1"/>
  <c r="S2802" i="3"/>
  <c r="T2802" i="3" s="1"/>
  <c r="S2803" i="3"/>
  <c r="T2803" i="3" s="1"/>
  <c r="S2804" i="3"/>
  <c r="T2804" i="3" s="1"/>
  <c r="S2805" i="3"/>
  <c r="T2805" i="3" s="1"/>
  <c r="S2806" i="3"/>
  <c r="T2806" i="3" s="1"/>
  <c r="S2807" i="3"/>
  <c r="T2807" i="3" s="1"/>
  <c r="S2808" i="3"/>
  <c r="T2808" i="3" s="1"/>
  <c r="S2809" i="3"/>
  <c r="T2809" i="3" s="1"/>
  <c r="S2810" i="3"/>
  <c r="T2810" i="3" s="1"/>
  <c r="S2811" i="3"/>
  <c r="T2811" i="3" s="1"/>
  <c r="S2812" i="3"/>
  <c r="T2812" i="3" s="1"/>
  <c r="S2813" i="3"/>
  <c r="T2813" i="3" s="1"/>
  <c r="S2814" i="3"/>
  <c r="T2814" i="3" s="1"/>
  <c r="S2815" i="3"/>
  <c r="T2815" i="3" s="1"/>
  <c r="S2816" i="3"/>
  <c r="T2816" i="3" s="1"/>
  <c r="S2817" i="3"/>
  <c r="T2817" i="3" s="1"/>
  <c r="S2818" i="3"/>
  <c r="T2818" i="3" s="1"/>
  <c r="S2819" i="3"/>
  <c r="T2819" i="3" s="1"/>
  <c r="S2820" i="3"/>
  <c r="T2820" i="3" s="1"/>
  <c r="S2821" i="3"/>
  <c r="T2821" i="3" s="1"/>
  <c r="S2822" i="3"/>
  <c r="T2822" i="3" s="1"/>
  <c r="S2823" i="3"/>
  <c r="T2823" i="3" s="1"/>
  <c r="S2824" i="3"/>
  <c r="T2824" i="3" s="1"/>
  <c r="S2825" i="3"/>
  <c r="T2825" i="3" s="1"/>
  <c r="S2826" i="3"/>
  <c r="T2826" i="3" s="1"/>
  <c r="S2827" i="3"/>
  <c r="T2827" i="3" s="1"/>
  <c r="S2828" i="3"/>
  <c r="T2828" i="3" s="1"/>
  <c r="S2829" i="3"/>
  <c r="T2829" i="3" s="1"/>
  <c r="S2830" i="3"/>
  <c r="T2830" i="3" s="1"/>
  <c r="S2831" i="3"/>
  <c r="T2831" i="3" s="1"/>
  <c r="S2832" i="3"/>
  <c r="T2832" i="3" s="1"/>
  <c r="S2833" i="3"/>
  <c r="T2833" i="3" s="1"/>
  <c r="S2834" i="3"/>
  <c r="T2834" i="3" s="1"/>
  <c r="S2835" i="3"/>
  <c r="T2835" i="3" s="1"/>
  <c r="S2836" i="3"/>
  <c r="T2836" i="3" s="1"/>
  <c r="S2837" i="3"/>
  <c r="T2837" i="3" s="1"/>
  <c r="S2838" i="3"/>
  <c r="T2838" i="3" s="1"/>
  <c r="S2839" i="3"/>
  <c r="T2839" i="3" s="1"/>
  <c r="S2840" i="3"/>
  <c r="T2840" i="3" s="1"/>
  <c r="S2841" i="3"/>
  <c r="T2841" i="3" s="1"/>
  <c r="S2842" i="3"/>
  <c r="T2842" i="3" s="1"/>
  <c r="S2843" i="3"/>
  <c r="T2843" i="3" s="1"/>
  <c r="S2844" i="3"/>
  <c r="T2844" i="3" s="1"/>
  <c r="S2845" i="3"/>
  <c r="T2845" i="3" s="1"/>
  <c r="S2846" i="3"/>
  <c r="T2846" i="3" s="1"/>
  <c r="S2847" i="3"/>
  <c r="T2847" i="3" s="1"/>
  <c r="S2848" i="3"/>
  <c r="T2848" i="3" s="1"/>
  <c r="S2849" i="3"/>
  <c r="T2849" i="3" s="1"/>
  <c r="S2850" i="3"/>
  <c r="T2850" i="3" s="1"/>
  <c r="S2851" i="3"/>
  <c r="T2851" i="3" s="1"/>
  <c r="S2852" i="3"/>
  <c r="T2852" i="3" s="1"/>
  <c r="S2853" i="3"/>
  <c r="T2853" i="3" s="1"/>
  <c r="S2854" i="3"/>
  <c r="T2854" i="3" s="1"/>
  <c r="S2855" i="3"/>
  <c r="T2855" i="3" s="1"/>
  <c r="S2856" i="3"/>
  <c r="T2856" i="3" s="1"/>
  <c r="S2857" i="3"/>
  <c r="T2857" i="3" s="1"/>
  <c r="S2858" i="3"/>
  <c r="T2858" i="3" s="1"/>
  <c r="S2859" i="3"/>
  <c r="T2859" i="3" s="1"/>
  <c r="S2860" i="3"/>
  <c r="T2860" i="3" s="1"/>
  <c r="S2861" i="3"/>
  <c r="T2861" i="3" s="1"/>
  <c r="S2862" i="3"/>
  <c r="T2862" i="3" s="1"/>
  <c r="S2863" i="3"/>
  <c r="T2863" i="3" s="1"/>
  <c r="S2864" i="3"/>
  <c r="T2864" i="3" s="1"/>
  <c r="S2865" i="3"/>
  <c r="T2865" i="3" s="1"/>
  <c r="S2866" i="3"/>
  <c r="T2866" i="3" s="1"/>
  <c r="S2867" i="3"/>
  <c r="T2867" i="3" s="1"/>
  <c r="S2868" i="3"/>
  <c r="T2868" i="3" s="1"/>
  <c r="S2869" i="3"/>
  <c r="T2869" i="3" s="1"/>
  <c r="S2870" i="3"/>
  <c r="T2870" i="3" s="1"/>
  <c r="S2871" i="3"/>
  <c r="T2871" i="3" s="1"/>
  <c r="S2872" i="3"/>
  <c r="T2872" i="3" s="1"/>
  <c r="S2873" i="3"/>
  <c r="T2873" i="3" s="1"/>
  <c r="S2874" i="3"/>
  <c r="T2874" i="3" s="1"/>
  <c r="S2875" i="3"/>
  <c r="T2875" i="3" s="1"/>
  <c r="S2876" i="3"/>
  <c r="T2876" i="3" s="1"/>
  <c r="S2877" i="3"/>
  <c r="T2877" i="3" s="1"/>
  <c r="S2878" i="3"/>
  <c r="T2878" i="3" s="1"/>
  <c r="S2879" i="3"/>
  <c r="T2879" i="3" s="1"/>
  <c r="S2880" i="3"/>
  <c r="T2880" i="3" s="1"/>
  <c r="S2881" i="3"/>
  <c r="T2881" i="3" s="1"/>
  <c r="S2882" i="3"/>
  <c r="T2882" i="3" s="1"/>
  <c r="S2883" i="3"/>
  <c r="T2883" i="3" s="1"/>
  <c r="S2884" i="3"/>
  <c r="T2884" i="3" s="1"/>
  <c r="S2885" i="3"/>
  <c r="T2885" i="3" s="1"/>
  <c r="S2886" i="3"/>
  <c r="T2886" i="3" s="1"/>
  <c r="S2887" i="3"/>
  <c r="T2887" i="3" s="1"/>
  <c r="S2888" i="3"/>
  <c r="T2888" i="3" s="1"/>
  <c r="S2889" i="3"/>
  <c r="T2889" i="3" s="1"/>
  <c r="S2890" i="3"/>
  <c r="T2890" i="3" s="1"/>
  <c r="S2891" i="3"/>
  <c r="T2891" i="3" s="1"/>
  <c r="S2892" i="3"/>
  <c r="T2892" i="3" s="1"/>
  <c r="S2893" i="3"/>
  <c r="T2893" i="3" s="1"/>
  <c r="S2894" i="3"/>
  <c r="T2894" i="3" s="1"/>
  <c r="S2895" i="3"/>
  <c r="T2895" i="3" s="1"/>
  <c r="S2896" i="3"/>
  <c r="T2896" i="3" s="1"/>
  <c r="S2897" i="3"/>
  <c r="T2897" i="3" s="1"/>
  <c r="S2898" i="3"/>
  <c r="T2898" i="3" s="1"/>
  <c r="S2899" i="3"/>
  <c r="T2899" i="3" s="1"/>
  <c r="S2900" i="3"/>
  <c r="T2900" i="3" s="1"/>
  <c r="S2901" i="3"/>
  <c r="T2901" i="3" s="1"/>
  <c r="S2902" i="3"/>
  <c r="T2902" i="3" s="1"/>
  <c r="S2903" i="3"/>
  <c r="T2903" i="3" s="1"/>
  <c r="S2904" i="3"/>
  <c r="T2904" i="3" s="1"/>
  <c r="S2905" i="3"/>
  <c r="T2905" i="3" s="1"/>
  <c r="S2906" i="3"/>
  <c r="T2906" i="3" s="1"/>
  <c r="S2907" i="3"/>
  <c r="T2907" i="3" s="1"/>
  <c r="S2908" i="3"/>
  <c r="T2908" i="3" s="1"/>
  <c r="S2909" i="3"/>
  <c r="T2909" i="3" s="1"/>
  <c r="S2910" i="3"/>
  <c r="T2910" i="3" s="1"/>
  <c r="S2911" i="3"/>
  <c r="T2911" i="3" s="1"/>
  <c r="S2912" i="3"/>
  <c r="T2912" i="3" s="1"/>
  <c r="S2913" i="3"/>
  <c r="T2913" i="3" s="1"/>
  <c r="S2914" i="3"/>
  <c r="T2914" i="3" s="1"/>
  <c r="S2915" i="3"/>
  <c r="T2915" i="3" s="1"/>
  <c r="S2916" i="3"/>
  <c r="T2916" i="3" s="1"/>
  <c r="S2917" i="3"/>
  <c r="T2917" i="3" s="1"/>
  <c r="S2918" i="3"/>
  <c r="T2918" i="3" s="1"/>
  <c r="S2919" i="3"/>
  <c r="T2919" i="3" s="1"/>
  <c r="S2920" i="3"/>
  <c r="T2920" i="3" s="1"/>
  <c r="S2921" i="3"/>
  <c r="T2921" i="3" s="1"/>
  <c r="S2922" i="3"/>
  <c r="T2922" i="3" s="1"/>
  <c r="S2923" i="3"/>
  <c r="T2923" i="3" s="1"/>
  <c r="S2924" i="3"/>
  <c r="T2924" i="3" s="1"/>
  <c r="S2925" i="3"/>
  <c r="T2925" i="3" s="1"/>
  <c r="S2926" i="3"/>
  <c r="T2926" i="3" s="1"/>
  <c r="S2927" i="3"/>
  <c r="T2927" i="3" s="1"/>
  <c r="S2928" i="3"/>
  <c r="T2928" i="3" s="1"/>
  <c r="S2929" i="3"/>
  <c r="T2929" i="3" s="1"/>
  <c r="S2930" i="3"/>
  <c r="T2930" i="3" s="1"/>
  <c r="S2931" i="3"/>
  <c r="T2931" i="3" s="1"/>
  <c r="S2932" i="3"/>
  <c r="T2932" i="3" s="1"/>
  <c r="S2933" i="3"/>
  <c r="T2933" i="3" s="1"/>
  <c r="S2934" i="3"/>
  <c r="T2934" i="3" s="1"/>
  <c r="S2935" i="3"/>
  <c r="T2935" i="3" s="1"/>
  <c r="S2936" i="3"/>
  <c r="T2936" i="3" s="1"/>
  <c r="S2937" i="3"/>
  <c r="T2937" i="3" s="1"/>
  <c r="S2938" i="3"/>
  <c r="T2938" i="3" s="1"/>
  <c r="S2939" i="3"/>
  <c r="T2939" i="3" s="1"/>
  <c r="S2940" i="3"/>
  <c r="T2940" i="3" s="1"/>
  <c r="S2941" i="3"/>
  <c r="T2941" i="3" s="1"/>
  <c r="S2942" i="3"/>
  <c r="T2942" i="3" s="1"/>
  <c r="S2943" i="3"/>
  <c r="T2943" i="3" s="1"/>
  <c r="S2944" i="3"/>
  <c r="T2944" i="3" s="1"/>
  <c r="S2945" i="3"/>
  <c r="T2945" i="3" s="1"/>
  <c r="S2946" i="3"/>
  <c r="T2946" i="3" s="1"/>
  <c r="S2947" i="3"/>
  <c r="T2947" i="3" s="1"/>
  <c r="S2948" i="3"/>
  <c r="T2948" i="3" s="1"/>
  <c r="S2949" i="3"/>
  <c r="T2949" i="3" s="1"/>
  <c r="S2950" i="3"/>
  <c r="T2950" i="3" s="1"/>
  <c r="S2951" i="3"/>
  <c r="T2951" i="3" s="1"/>
  <c r="S2952" i="3"/>
  <c r="T2952" i="3" s="1"/>
  <c r="S2953" i="3"/>
  <c r="T2953" i="3" s="1"/>
  <c r="S2954" i="3"/>
  <c r="T2954" i="3" s="1"/>
  <c r="S2955" i="3"/>
  <c r="T2955" i="3" s="1"/>
  <c r="S2956" i="3"/>
  <c r="T2956" i="3" s="1"/>
  <c r="S2957" i="3"/>
  <c r="T2957" i="3" s="1"/>
  <c r="S2958" i="3"/>
  <c r="T2958" i="3" s="1"/>
  <c r="S2959" i="3"/>
  <c r="T2959" i="3" s="1"/>
  <c r="S2960" i="3"/>
  <c r="T2960" i="3" s="1"/>
  <c r="S2961" i="3"/>
  <c r="T2961" i="3" s="1"/>
  <c r="S2962" i="3"/>
  <c r="T2962" i="3" s="1"/>
  <c r="S2963" i="3"/>
  <c r="T2963" i="3" s="1"/>
  <c r="S2964" i="3"/>
  <c r="T2964" i="3" s="1"/>
  <c r="S2965" i="3"/>
  <c r="T2965" i="3" s="1"/>
  <c r="S2966" i="3"/>
  <c r="T2966" i="3" s="1"/>
  <c r="S2967" i="3"/>
  <c r="T2967" i="3" s="1"/>
  <c r="S2968" i="3"/>
  <c r="T2968" i="3" s="1"/>
  <c r="S2969" i="3"/>
  <c r="T2969" i="3" s="1"/>
  <c r="S2970" i="3"/>
  <c r="T2970" i="3" s="1"/>
  <c r="S2971" i="3"/>
  <c r="T2971" i="3" s="1"/>
  <c r="S2972" i="3"/>
  <c r="T2972" i="3" s="1"/>
  <c r="S2973" i="3"/>
  <c r="T2973" i="3" s="1"/>
  <c r="S2974" i="3"/>
  <c r="T2974" i="3" s="1"/>
  <c r="S2975" i="3"/>
  <c r="T2975" i="3" s="1"/>
  <c r="S2976" i="3"/>
  <c r="T2976" i="3" s="1"/>
  <c r="S2977" i="3"/>
  <c r="T2977" i="3" s="1"/>
  <c r="S2978" i="3"/>
  <c r="T2978" i="3" s="1"/>
  <c r="S2979" i="3"/>
  <c r="T2979" i="3" s="1"/>
  <c r="S2980" i="3"/>
  <c r="T2980" i="3" s="1"/>
  <c r="S2981" i="3"/>
  <c r="T2981" i="3" s="1"/>
  <c r="S2982" i="3"/>
  <c r="T2982" i="3" s="1"/>
  <c r="S2983" i="3"/>
  <c r="T2983" i="3" s="1"/>
  <c r="S2984" i="3"/>
  <c r="T2984" i="3" s="1"/>
  <c r="S2985" i="3"/>
  <c r="T2985" i="3" s="1"/>
  <c r="S2986" i="3"/>
  <c r="T2986" i="3" s="1"/>
  <c r="S2987" i="3"/>
  <c r="T2987" i="3" s="1"/>
  <c r="S2988" i="3"/>
  <c r="T2988" i="3" s="1"/>
  <c r="S2989" i="3"/>
  <c r="T2989" i="3" s="1"/>
  <c r="S2990" i="3"/>
  <c r="T2990" i="3" s="1"/>
  <c r="S2991" i="3"/>
  <c r="T2991" i="3" s="1"/>
  <c r="S2992" i="3"/>
  <c r="T2992" i="3" s="1"/>
  <c r="S2993" i="3"/>
  <c r="T2993" i="3" s="1"/>
  <c r="S2994" i="3"/>
  <c r="T2994" i="3" s="1"/>
  <c r="S2995" i="3"/>
  <c r="T2995" i="3" s="1"/>
  <c r="S2996" i="3"/>
  <c r="T2996" i="3" s="1"/>
  <c r="S2997" i="3"/>
  <c r="T2997" i="3" s="1"/>
  <c r="S2998" i="3"/>
  <c r="T2998" i="3" s="1"/>
  <c r="S2999" i="3"/>
  <c r="T2999" i="3" s="1"/>
  <c r="S3000" i="3"/>
  <c r="T3000" i="3" s="1"/>
  <c r="S3001" i="3"/>
  <c r="T3001" i="3" s="1"/>
  <c r="S3002" i="3"/>
  <c r="T3002" i="3" s="1"/>
  <c r="S3003" i="3"/>
  <c r="T3003" i="3" s="1"/>
  <c r="S3004" i="3"/>
  <c r="T3004" i="3" s="1"/>
  <c r="S3005" i="3"/>
  <c r="T3005" i="3" s="1"/>
  <c r="S3006" i="3"/>
  <c r="T3006" i="3" s="1"/>
  <c r="S3007" i="3"/>
  <c r="T3007" i="3" s="1"/>
  <c r="S3008" i="3"/>
  <c r="T3008" i="3" s="1"/>
  <c r="S3009" i="3"/>
  <c r="T3009" i="3" s="1"/>
  <c r="S3010" i="3"/>
  <c r="T3010" i="3" s="1"/>
  <c r="S3011" i="3"/>
  <c r="T3011" i="3" s="1"/>
  <c r="S3012" i="3"/>
  <c r="T3012" i="3" s="1"/>
  <c r="S3013" i="3"/>
  <c r="T3013" i="3" s="1"/>
  <c r="S3014" i="3"/>
  <c r="T3014" i="3" s="1"/>
  <c r="S3015" i="3"/>
  <c r="T3015" i="3" s="1"/>
  <c r="S3016" i="3"/>
  <c r="T3016" i="3" s="1"/>
  <c r="S3017" i="3"/>
  <c r="T3017" i="3" s="1"/>
  <c r="S3018" i="3"/>
  <c r="T3018" i="3" s="1"/>
  <c r="S3019" i="3"/>
  <c r="T3019" i="3" s="1"/>
  <c r="S3020" i="3"/>
  <c r="T3020" i="3" s="1"/>
  <c r="S3021" i="3"/>
  <c r="T3021" i="3" s="1"/>
  <c r="S3022" i="3"/>
  <c r="T3022" i="3" s="1"/>
  <c r="S3023" i="3"/>
  <c r="T3023" i="3" s="1"/>
  <c r="S3024" i="3"/>
  <c r="T3024" i="3" s="1"/>
  <c r="S3025" i="3"/>
  <c r="T3025" i="3" s="1"/>
  <c r="S3026" i="3"/>
  <c r="T3026" i="3" s="1"/>
  <c r="S3027" i="3"/>
  <c r="T3027" i="3" s="1"/>
  <c r="S3028" i="3"/>
  <c r="T3028" i="3" s="1"/>
  <c r="S3029" i="3"/>
  <c r="T3029" i="3" s="1"/>
  <c r="S3030" i="3"/>
  <c r="T3030" i="3" s="1"/>
  <c r="S3031" i="3"/>
  <c r="T3031" i="3" s="1"/>
  <c r="S3032" i="3"/>
  <c r="T3032" i="3" s="1"/>
  <c r="S3033" i="3"/>
  <c r="T3033" i="3" s="1"/>
  <c r="S3034" i="3"/>
  <c r="T3034" i="3" s="1"/>
  <c r="S3035" i="3"/>
  <c r="T3035" i="3" s="1"/>
  <c r="S3036" i="3"/>
  <c r="T3036" i="3" s="1"/>
  <c r="S3037" i="3"/>
  <c r="T3037" i="3" s="1"/>
  <c r="S3038" i="3"/>
  <c r="T3038" i="3" s="1"/>
  <c r="S3039" i="3"/>
  <c r="T3039" i="3" s="1"/>
  <c r="S3040" i="3"/>
  <c r="T3040" i="3" s="1"/>
  <c r="S3041" i="3"/>
  <c r="T3041" i="3" s="1"/>
  <c r="S3042" i="3"/>
  <c r="T3042" i="3" s="1"/>
  <c r="S3043" i="3"/>
  <c r="T3043" i="3" s="1"/>
  <c r="S3044" i="3"/>
  <c r="T3044" i="3" s="1"/>
  <c r="S3045" i="3"/>
  <c r="T3045" i="3" s="1"/>
  <c r="S3046" i="3"/>
  <c r="T3046" i="3" s="1"/>
  <c r="S3047" i="3"/>
  <c r="T3047" i="3" s="1"/>
  <c r="S3048" i="3"/>
  <c r="T3048" i="3" s="1"/>
  <c r="S3049" i="3"/>
  <c r="T3049" i="3" s="1"/>
  <c r="S3050" i="3"/>
  <c r="T3050" i="3" s="1"/>
  <c r="S3051" i="3"/>
  <c r="T3051" i="3" s="1"/>
  <c r="S3052" i="3"/>
  <c r="T3052" i="3" s="1"/>
  <c r="S3053" i="3"/>
  <c r="T3053" i="3" s="1"/>
  <c r="S3054" i="3"/>
  <c r="T3054" i="3" s="1"/>
  <c r="S3055" i="3"/>
  <c r="T3055" i="3" s="1"/>
  <c r="S3056" i="3"/>
  <c r="T3056" i="3" s="1"/>
  <c r="S3057" i="3"/>
  <c r="T3057" i="3" s="1"/>
  <c r="S3058" i="3"/>
  <c r="T3058" i="3" s="1"/>
  <c r="S3059" i="3"/>
  <c r="T3059" i="3" s="1"/>
  <c r="S3060" i="3"/>
  <c r="T3060" i="3" s="1"/>
  <c r="S3061" i="3"/>
  <c r="T3061" i="3" s="1"/>
  <c r="S3062" i="3"/>
  <c r="T3062" i="3" s="1"/>
  <c r="S3063" i="3"/>
  <c r="T3063" i="3" s="1"/>
  <c r="S3064" i="3"/>
  <c r="T3064" i="3" s="1"/>
  <c r="S3065" i="3"/>
  <c r="T3065" i="3" s="1"/>
  <c r="S3066" i="3"/>
  <c r="T3066" i="3" s="1"/>
  <c r="S3067" i="3"/>
  <c r="T3067" i="3" s="1"/>
  <c r="S3068" i="3"/>
  <c r="T3068" i="3" s="1"/>
  <c r="S3069" i="3"/>
  <c r="T3069" i="3" s="1"/>
  <c r="S3070" i="3"/>
  <c r="T3070" i="3" s="1"/>
  <c r="S3071" i="3"/>
  <c r="T3071" i="3" s="1"/>
  <c r="S3072" i="3"/>
  <c r="T3072" i="3" s="1"/>
  <c r="S3073" i="3"/>
  <c r="T3073" i="3" s="1"/>
  <c r="S3074" i="3"/>
  <c r="T3074" i="3" s="1"/>
  <c r="S3075" i="3"/>
  <c r="T3075" i="3" s="1"/>
  <c r="S3076" i="3"/>
  <c r="T3076" i="3" s="1"/>
  <c r="S3077" i="3"/>
  <c r="T3077" i="3" s="1"/>
  <c r="S3078" i="3"/>
  <c r="T3078" i="3" s="1"/>
  <c r="S3079" i="3"/>
  <c r="T3079" i="3" s="1"/>
  <c r="S3080" i="3"/>
  <c r="T3080" i="3" s="1"/>
  <c r="S3081" i="3"/>
  <c r="T3081" i="3" s="1"/>
  <c r="S3082" i="3"/>
  <c r="T3082" i="3" s="1"/>
  <c r="S3083" i="3"/>
  <c r="T3083" i="3" s="1"/>
  <c r="S3084" i="3"/>
  <c r="T3084" i="3" s="1"/>
  <c r="S3085" i="3"/>
  <c r="T3085" i="3" s="1"/>
  <c r="S3086" i="3"/>
  <c r="T3086" i="3" s="1"/>
  <c r="S3087" i="3"/>
  <c r="T3087" i="3" s="1"/>
  <c r="S3088" i="3"/>
  <c r="T3088" i="3" s="1"/>
  <c r="S3089" i="3"/>
  <c r="T3089" i="3" s="1"/>
  <c r="S3090" i="3"/>
  <c r="T3090" i="3" s="1"/>
  <c r="S3091" i="3"/>
  <c r="T3091" i="3" s="1"/>
  <c r="S3092" i="3"/>
  <c r="T3092" i="3" s="1"/>
  <c r="S3093" i="3"/>
  <c r="T3093" i="3" s="1"/>
  <c r="S3094" i="3"/>
  <c r="T3094" i="3" s="1"/>
  <c r="S3095" i="3"/>
  <c r="T3095" i="3" s="1"/>
  <c r="S3096" i="3"/>
  <c r="T3096" i="3" s="1"/>
  <c r="S3097" i="3"/>
  <c r="T3097" i="3" s="1"/>
  <c r="S3098" i="3"/>
  <c r="T3098" i="3" s="1"/>
  <c r="S3099" i="3"/>
  <c r="T3099" i="3" s="1"/>
  <c r="S3100" i="3"/>
  <c r="T3100" i="3" s="1"/>
  <c r="S3101" i="3"/>
  <c r="T3101" i="3" s="1"/>
  <c r="S3102" i="3"/>
  <c r="T3102" i="3" s="1"/>
  <c r="S3103" i="3"/>
  <c r="T3103" i="3" s="1"/>
  <c r="S3104" i="3"/>
  <c r="T3104" i="3" s="1"/>
  <c r="S3105" i="3"/>
  <c r="T3105" i="3" s="1"/>
  <c r="S3106" i="3"/>
  <c r="T3106" i="3" s="1"/>
  <c r="S3107" i="3"/>
  <c r="T3107" i="3" s="1"/>
  <c r="S3108" i="3"/>
  <c r="T3108" i="3" s="1"/>
  <c r="S3109" i="3"/>
  <c r="T3109" i="3" s="1"/>
  <c r="S3110" i="3"/>
  <c r="T3110" i="3" s="1"/>
  <c r="S3111" i="3"/>
  <c r="T3111" i="3" s="1"/>
  <c r="S3112" i="3"/>
  <c r="T3112" i="3" s="1"/>
  <c r="S3113" i="3"/>
  <c r="T3113" i="3" s="1"/>
  <c r="S3114" i="3"/>
  <c r="T3114" i="3" s="1"/>
  <c r="S3115" i="3"/>
  <c r="T3115" i="3" s="1"/>
  <c r="S3116" i="3"/>
  <c r="T3116" i="3" s="1"/>
  <c r="S3117" i="3"/>
  <c r="T3117" i="3" s="1"/>
  <c r="S3118" i="3"/>
  <c r="T3118" i="3" s="1"/>
  <c r="S3119" i="3"/>
  <c r="T3119" i="3" s="1"/>
  <c r="S3120" i="3"/>
  <c r="T3120" i="3" s="1"/>
  <c r="S3121" i="3"/>
  <c r="T3121" i="3" s="1"/>
  <c r="S3122" i="3"/>
  <c r="T3122" i="3" s="1"/>
  <c r="S3123" i="3"/>
  <c r="T3123" i="3" s="1"/>
  <c r="S3124" i="3"/>
  <c r="T3124" i="3" s="1"/>
  <c r="S3125" i="3"/>
  <c r="T3125" i="3" s="1"/>
  <c r="S3126" i="3"/>
  <c r="T3126" i="3" s="1"/>
  <c r="S3127" i="3"/>
  <c r="T3127" i="3" s="1"/>
  <c r="S3128" i="3"/>
  <c r="T3128" i="3" s="1"/>
  <c r="S3129" i="3"/>
  <c r="T3129" i="3" s="1"/>
  <c r="S3130" i="3"/>
  <c r="T3130" i="3" s="1"/>
  <c r="S3131" i="3"/>
  <c r="T3131" i="3" s="1"/>
  <c r="S3132" i="3"/>
  <c r="T3132" i="3" s="1"/>
  <c r="S3133" i="3"/>
  <c r="T3133" i="3" s="1"/>
  <c r="S3134" i="3"/>
  <c r="T3134" i="3" s="1"/>
  <c r="S3135" i="3"/>
  <c r="T3135" i="3" s="1"/>
  <c r="S3136" i="3"/>
  <c r="T3136" i="3" s="1"/>
  <c r="S3137" i="3"/>
  <c r="T3137" i="3" s="1"/>
  <c r="S3138" i="3"/>
  <c r="T3138" i="3" s="1"/>
  <c r="S3139" i="3"/>
  <c r="T3139" i="3" s="1"/>
  <c r="S3140" i="3"/>
  <c r="T3140" i="3" s="1"/>
  <c r="S3141" i="3"/>
  <c r="T3141" i="3" s="1"/>
  <c r="S3142" i="3"/>
  <c r="T3142" i="3" s="1"/>
  <c r="S3143" i="3"/>
  <c r="T3143" i="3" s="1"/>
  <c r="S3144" i="3"/>
  <c r="T3144" i="3" s="1"/>
  <c r="S3145" i="3"/>
  <c r="T3145" i="3" s="1"/>
  <c r="S3146" i="3"/>
  <c r="T3146" i="3" s="1"/>
  <c r="S3147" i="3"/>
  <c r="T3147" i="3" s="1"/>
  <c r="S3148" i="3"/>
  <c r="T3148" i="3" s="1"/>
  <c r="S3149" i="3"/>
  <c r="T3149" i="3" s="1"/>
  <c r="S3150" i="3"/>
  <c r="T3150" i="3" s="1"/>
  <c r="S3151" i="3"/>
  <c r="T3151" i="3" s="1"/>
  <c r="S3152" i="3"/>
  <c r="T3152" i="3" s="1"/>
  <c r="S3153" i="3"/>
  <c r="T3153" i="3" s="1"/>
  <c r="S3154" i="3"/>
  <c r="T3154" i="3" s="1"/>
  <c r="S3155" i="3"/>
  <c r="T3155" i="3" s="1"/>
  <c r="S3156" i="3"/>
  <c r="T3156" i="3" s="1"/>
  <c r="S3157" i="3"/>
  <c r="T3157" i="3" s="1"/>
  <c r="S3158" i="3"/>
  <c r="T3158" i="3" s="1"/>
  <c r="S3159" i="3"/>
  <c r="T3159" i="3" s="1"/>
  <c r="S3160" i="3"/>
  <c r="T3160" i="3" s="1"/>
  <c r="S3161" i="3"/>
  <c r="T3161" i="3" s="1"/>
  <c r="S3162" i="3"/>
  <c r="T3162" i="3" s="1"/>
  <c r="S3163" i="3"/>
  <c r="T3163" i="3" s="1"/>
  <c r="S3164" i="3"/>
  <c r="T3164" i="3" s="1"/>
  <c r="S3165" i="3"/>
  <c r="T3165" i="3" s="1"/>
  <c r="S3166" i="3"/>
  <c r="T3166" i="3" s="1"/>
  <c r="S3167" i="3"/>
  <c r="T3167" i="3" s="1"/>
  <c r="S3168" i="3"/>
  <c r="T3168" i="3" s="1"/>
  <c r="S3169" i="3"/>
  <c r="T3169" i="3" s="1"/>
  <c r="S3170" i="3"/>
  <c r="T3170" i="3" s="1"/>
  <c r="S3171" i="3"/>
  <c r="T3171" i="3" s="1"/>
  <c r="S3172" i="3"/>
  <c r="T3172" i="3" s="1"/>
  <c r="S3173" i="3"/>
  <c r="T3173" i="3" s="1"/>
  <c r="S3174" i="3"/>
  <c r="T3174" i="3" s="1"/>
  <c r="S3175" i="3"/>
  <c r="T3175" i="3" s="1"/>
  <c r="S3176" i="3"/>
  <c r="T3176" i="3" s="1"/>
  <c r="S3177" i="3"/>
  <c r="T3177" i="3" s="1"/>
  <c r="S3178" i="3"/>
  <c r="T3178" i="3" s="1"/>
  <c r="S3179" i="3"/>
  <c r="T3179" i="3" s="1"/>
  <c r="S3180" i="3"/>
  <c r="T3180" i="3" s="1"/>
  <c r="S3181" i="3"/>
  <c r="T3181" i="3" s="1"/>
  <c r="S3182" i="3"/>
  <c r="T3182" i="3" s="1"/>
  <c r="S3183" i="3"/>
  <c r="T3183" i="3" s="1"/>
  <c r="S3184" i="3"/>
  <c r="T3184" i="3" s="1"/>
  <c r="S3185" i="3"/>
  <c r="T3185" i="3" s="1"/>
  <c r="S3186" i="3"/>
  <c r="T3186" i="3" s="1"/>
  <c r="S3187" i="3"/>
  <c r="T3187" i="3" s="1"/>
  <c r="S3188" i="3"/>
  <c r="T3188" i="3" s="1"/>
  <c r="S3189" i="3"/>
  <c r="T3189" i="3" s="1"/>
  <c r="S3190" i="3"/>
  <c r="T3190" i="3" s="1"/>
  <c r="S3191" i="3"/>
  <c r="T3191" i="3" s="1"/>
  <c r="S3192" i="3"/>
  <c r="T3192" i="3" s="1"/>
  <c r="S3193" i="3"/>
  <c r="T3193" i="3" s="1"/>
  <c r="S3194" i="3"/>
  <c r="T3194" i="3" s="1"/>
  <c r="S3195" i="3"/>
  <c r="T3195" i="3" s="1"/>
  <c r="S3196" i="3"/>
  <c r="T3196" i="3" s="1"/>
  <c r="S3197" i="3"/>
  <c r="T3197" i="3" s="1"/>
  <c r="S3198" i="3"/>
  <c r="T3198" i="3" s="1"/>
  <c r="S3199" i="3"/>
  <c r="T3199" i="3" s="1"/>
  <c r="S3200" i="3"/>
  <c r="T3200" i="3" s="1"/>
  <c r="S3201" i="3"/>
  <c r="T3201" i="3" s="1"/>
  <c r="S3202" i="3"/>
  <c r="T3202" i="3" s="1"/>
  <c r="S3203" i="3"/>
  <c r="T3203" i="3" s="1"/>
  <c r="S3204" i="3"/>
  <c r="T3204" i="3" s="1"/>
  <c r="S3205" i="3"/>
  <c r="T3205" i="3" s="1"/>
  <c r="S3206" i="3"/>
  <c r="T3206" i="3" s="1"/>
  <c r="S3207" i="3"/>
  <c r="T3207" i="3" s="1"/>
  <c r="S3208" i="3"/>
  <c r="T3208" i="3" s="1"/>
  <c r="S3209" i="3"/>
  <c r="T3209" i="3" s="1"/>
  <c r="S3210" i="3"/>
  <c r="T3210" i="3" s="1"/>
  <c r="S3211" i="3"/>
  <c r="T3211" i="3" s="1"/>
  <c r="S3212" i="3"/>
  <c r="T3212" i="3" s="1"/>
  <c r="S3213" i="3"/>
  <c r="T3213" i="3" s="1"/>
  <c r="S3214" i="3"/>
  <c r="T3214" i="3" s="1"/>
  <c r="S3215" i="3"/>
  <c r="T3215" i="3" s="1"/>
  <c r="S3216" i="3"/>
  <c r="T3216" i="3" s="1"/>
  <c r="S3217" i="3"/>
  <c r="T3217" i="3" s="1"/>
  <c r="S3218" i="3"/>
  <c r="T3218" i="3" s="1"/>
  <c r="S3219" i="3"/>
  <c r="T3219" i="3" s="1"/>
  <c r="S3220" i="3"/>
  <c r="T3220" i="3" s="1"/>
  <c r="S3221" i="3"/>
  <c r="T3221" i="3" s="1"/>
  <c r="S3222" i="3"/>
  <c r="T3222" i="3" s="1"/>
  <c r="S3223" i="3"/>
  <c r="T3223" i="3" s="1"/>
  <c r="S3224" i="3"/>
  <c r="T3224" i="3" s="1"/>
  <c r="S3225" i="3"/>
  <c r="T3225" i="3" s="1"/>
  <c r="S3226" i="3"/>
  <c r="T3226" i="3" s="1"/>
  <c r="S3227" i="3"/>
  <c r="T3227" i="3" s="1"/>
  <c r="S3228" i="3"/>
  <c r="T3228" i="3" s="1"/>
  <c r="S3229" i="3"/>
  <c r="T3229" i="3" s="1"/>
  <c r="S3230" i="3"/>
  <c r="T3230" i="3" s="1"/>
  <c r="S3231" i="3"/>
  <c r="T3231" i="3" s="1"/>
  <c r="S3232" i="3"/>
  <c r="T3232" i="3" s="1"/>
  <c r="S3233" i="3"/>
  <c r="T3233" i="3" s="1"/>
  <c r="S3234" i="3"/>
  <c r="T3234" i="3" s="1"/>
  <c r="S3235" i="3"/>
  <c r="T3235" i="3" s="1"/>
  <c r="S3236" i="3"/>
  <c r="T3236" i="3" s="1"/>
  <c r="S3237" i="3"/>
  <c r="T3237" i="3" s="1"/>
  <c r="S3238" i="3"/>
  <c r="T3238" i="3" s="1"/>
  <c r="S3239" i="3"/>
  <c r="T3239" i="3" s="1"/>
  <c r="S3240" i="3"/>
  <c r="T3240" i="3" s="1"/>
  <c r="S3241" i="3"/>
  <c r="T3241" i="3" s="1"/>
  <c r="S3242" i="3"/>
  <c r="T3242" i="3" s="1"/>
  <c r="S3243" i="3"/>
  <c r="T3243" i="3" s="1"/>
  <c r="S3244" i="3"/>
  <c r="T3244" i="3" s="1"/>
  <c r="S3245" i="3"/>
  <c r="T3245" i="3" s="1"/>
  <c r="S3246" i="3"/>
  <c r="T3246" i="3" s="1"/>
  <c r="S3247" i="3"/>
  <c r="T3247" i="3" s="1"/>
  <c r="S3248" i="3"/>
  <c r="T3248" i="3" s="1"/>
  <c r="S3249" i="3"/>
  <c r="T3249" i="3" s="1"/>
  <c r="S3250" i="3"/>
  <c r="T3250" i="3" s="1"/>
  <c r="S3251" i="3"/>
  <c r="T3251" i="3" s="1"/>
  <c r="S3252" i="3"/>
  <c r="T3252" i="3" s="1"/>
  <c r="S3253" i="3"/>
  <c r="T3253" i="3" s="1"/>
  <c r="S3254" i="3"/>
  <c r="T3254" i="3" s="1"/>
  <c r="S3255" i="3"/>
  <c r="T3255" i="3" s="1"/>
  <c r="S3256" i="3"/>
  <c r="T3256" i="3" s="1"/>
  <c r="S3257" i="3"/>
  <c r="T3257" i="3" s="1"/>
  <c r="S3258" i="3"/>
  <c r="T3258" i="3" s="1"/>
  <c r="S3259" i="3"/>
  <c r="T3259" i="3" s="1"/>
  <c r="S3260" i="3"/>
  <c r="T3260" i="3" s="1"/>
  <c r="S3261" i="3"/>
  <c r="T3261" i="3" s="1"/>
  <c r="S3262" i="3"/>
  <c r="T3262" i="3" s="1"/>
  <c r="S3263" i="3"/>
  <c r="T3263" i="3" s="1"/>
  <c r="S3264" i="3"/>
  <c r="T3264" i="3" s="1"/>
  <c r="S3265" i="3"/>
  <c r="T3265" i="3" s="1"/>
  <c r="S3266" i="3"/>
  <c r="T3266" i="3" s="1"/>
  <c r="S3267" i="3"/>
  <c r="T3267" i="3" s="1"/>
  <c r="S3268" i="3"/>
  <c r="T3268" i="3" s="1"/>
  <c r="S3269" i="3"/>
  <c r="T3269" i="3" s="1"/>
  <c r="S3270" i="3"/>
  <c r="T3270" i="3" s="1"/>
  <c r="S3271" i="3"/>
  <c r="T3271" i="3" s="1"/>
  <c r="S3272" i="3"/>
  <c r="T3272" i="3" s="1"/>
  <c r="S3273" i="3"/>
  <c r="T3273" i="3" s="1"/>
  <c r="S3274" i="3"/>
  <c r="T3274" i="3" s="1"/>
  <c r="S3275" i="3"/>
  <c r="T3275" i="3" s="1"/>
  <c r="S3276" i="3"/>
  <c r="T3276" i="3" s="1"/>
  <c r="S3277" i="3"/>
  <c r="T3277" i="3" s="1"/>
  <c r="S3278" i="3"/>
  <c r="T3278" i="3" s="1"/>
  <c r="S3279" i="3"/>
  <c r="T3279" i="3" s="1"/>
  <c r="S3280" i="3"/>
  <c r="T3280" i="3" s="1"/>
  <c r="S3281" i="3"/>
  <c r="T3281" i="3" s="1"/>
  <c r="S3282" i="3"/>
  <c r="T3282" i="3" s="1"/>
  <c r="S3283" i="3"/>
  <c r="T3283" i="3" s="1"/>
  <c r="S3284" i="3"/>
  <c r="T3284" i="3" s="1"/>
  <c r="S3285" i="3"/>
  <c r="T3285" i="3" s="1"/>
  <c r="S3286" i="3"/>
  <c r="T3286" i="3" s="1"/>
  <c r="S3287" i="3"/>
  <c r="T3287" i="3" s="1"/>
  <c r="S3288" i="3"/>
  <c r="T3288" i="3" s="1"/>
  <c r="S3289" i="3"/>
  <c r="T3289" i="3" s="1"/>
  <c r="S3290" i="3"/>
  <c r="T3290" i="3" s="1"/>
  <c r="S3291" i="3"/>
  <c r="T3291" i="3" s="1"/>
  <c r="S3292" i="3"/>
  <c r="T3292" i="3" s="1"/>
  <c r="S3293" i="3"/>
  <c r="T3293" i="3" s="1"/>
  <c r="S3294" i="3"/>
  <c r="T3294" i="3" s="1"/>
  <c r="S3295" i="3"/>
  <c r="T3295" i="3" s="1"/>
  <c r="S3296" i="3"/>
  <c r="T3296" i="3" s="1"/>
  <c r="S3297" i="3"/>
  <c r="T3297" i="3" s="1"/>
  <c r="S3298" i="3"/>
  <c r="T3298" i="3" s="1"/>
  <c r="S3299" i="3"/>
  <c r="T3299" i="3" s="1"/>
  <c r="S3300" i="3"/>
  <c r="T3300" i="3" s="1"/>
  <c r="S3301" i="3"/>
  <c r="T3301" i="3" s="1"/>
  <c r="S3302" i="3"/>
  <c r="T3302" i="3" s="1"/>
  <c r="S3303" i="3"/>
  <c r="T3303" i="3" s="1"/>
  <c r="S3304" i="3"/>
  <c r="T3304" i="3" s="1"/>
  <c r="S3305" i="3"/>
  <c r="T3305" i="3" s="1"/>
  <c r="S3306" i="3"/>
  <c r="T3306" i="3" s="1"/>
  <c r="S3307" i="3"/>
  <c r="T3307" i="3" s="1"/>
  <c r="S3308" i="3"/>
  <c r="T3308" i="3" s="1"/>
  <c r="S3309" i="3"/>
  <c r="T3309" i="3" s="1"/>
  <c r="S3310" i="3"/>
  <c r="T3310" i="3" s="1"/>
  <c r="S3311" i="3"/>
  <c r="T3311" i="3" s="1"/>
  <c r="S3312" i="3"/>
  <c r="T3312" i="3" s="1"/>
  <c r="S3313" i="3"/>
  <c r="T3313" i="3" s="1"/>
  <c r="S3314" i="3"/>
  <c r="T3314" i="3" s="1"/>
  <c r="S3315" i="3"/>
  <c r="T3315" i="3" s="1"/>
  <c r="S3316" i="3"/>
  <c r="T3316" i="3" s="1"/>
  <c r="S3317" i="3"/>
  <c r="T3317" i="3" s="1"/>
  <c r="S3318" i="3"/>
  <c r="T3318" i="3" s="1"/>
  <c r="S3319" i="3"/>
  <c r="T3319" i="3" s="1"/>
  <c r="S3320" i="3"/>
  <c r="T3320" i="3" s="1"/>
  <c r="S3321" i="3"/>
  <c r="T3321" i="3" s="1"/>
  <c r="S3322" i="3"/>
  <c r="T3322" i="3" s="1"/>
  <c r="S3323" i="3"/>
  <c r="T3323" i="3" s="1"/>
  <c r="S3324" i="3"/>
  <c r="T3324" i="3" s="1"/>
  <c r="S3325" i="3"/>
  <c r="T3325" i="3" s="1"/>
  <c r="S3326" i="3"/>
  <c r="T3326" i="3" s="1"/>
  <c r="S3327" i="3"/>
  <c r="T3327" i="3" s="1"/>
  <c r="S3328" i="3"/>
  <c r="T3328" i="3" s="1"/>
  <c r="S3329" i="3"/>
  <c r="T3329" i="3" s="1"/>
  <c r="S3330" i="3"/>
  <c r="T3330" i="3" s="1"/>
  <c r="S3331" i="3"/>
  <c r="T3331" i="3" s="1"/>
  <c r="S3332" i="3"/>
  <c r="T3332" i="3" s="1"/>
  <c r="S3333" i="3"/>
  <c r="T3333" i="3" s="1"/>
  <c r="S3334" i="3"/>
  <c r="T3334" i="3" s="1"/>
  <c r="S3335" i="3"/>
  <c r="T3335" i="3" s="1"/>
  <c r="S3336" i="3"/>
  <c r="T3336" i="3" s="1"/>
  <c r="S3337" i="3"/>
  <c r="T3337" i="3" s="1"/>
  <c r="S3338" i="3"/>
  <c r="T3338" i="3" s="1"/>
  <c r="S3339" i="3"/>
  <c r="T3339" i="3" s="1"/>
  <c r="S3340" i="3"/>
  <c r="T3340" i="3" s="1"/>
  <c r="S3341" i="3"/>
  <c r="T3341" i="3" s="1"/>
  <c r="S3342" i="3"/>
  <c r="T3342" i="3" s="1"/>
  <c r="S3343" i="3"/>
  <c r="T3343" i="3" s="1"/>
  <c r="S3344" i="3"/>
  <c r="T3344" i="3" s="1"/>
  <c r="S3345" i="3"/>
  <c r="T3345" i="3" s="1"/>
  <c r="S3346" i="3"/>
  <c r="T3346" i="3" s="1"/>
  <c r="S3347" i="3"/>
  <c r="T3347" i="3" s="1"/>
  <c r="S3348" i="3"/>
  <c r="T3348" i="3" s="1"/>
  <c r="S3349" i="3"/>
  <c r="T3349" i="3" s="1"/>
  <c r="S3350" i="3"/>
  <c r="T3350" i="3" s="1"/>
  <c r="S3351" i="3"/>
  <c r="T3351" i="3" s="1"/>
  <c r="S3352" i="3"/>
  <c r="T3352" i="3" s="1"/>
  <c r="S3353" i="3"/>
  <c r="T3353" i="3" s="1"/>
  <c r="S3354" i="3"/>
  <c r="T3354" i="3" s="1"/>
  <c r="S3355" i="3"/>
  <c r="T3355" i="3" s="1"/>
  <c r="S3356" i="3"/>
  <c r="T3356" i="3" s="1"/>
  <c r="S3357" i="3"/>
  <c r="T3357" i="3" s="1"/>
  <c r="S3358" i="3"/>
  <c r="T3358" i="3" s="1"/>
  <c r="S3359" i="3"/>
  <c r="T3359" i="3" s="1"/>
  <c r="S3360" i="3"/>
  <c r="T3360" i="3" s="1"/>
  <c r="S3361" i="3"/>
  <c r="T3361" i="3" s="1"/>
  <c r="S3362" i="3"/>
  <c r="T3362" i="3" s="1"/>
  <c r="S3363" i="3"/>
  <c r="T3363" i="3" s="1"/>
  <c r="S3364" i="3"/>
  <c r="T3364" i="3" s="1"/>
  <c r="S3365" i="3"/>
  <c r="T3365" i="3" s="1"/>
  <c r="S3366" i="3"/>
  <c r="T3366" i="3" s="1"/>
  <c r="S3367" i="3"/>
  <c r="T3367" i="3" s="1"/>
  <c r="S3368" i="3"/>
  <c r="T3368" i="3" s="1"/>
  <c r="S3369" i="3"/>
  <c r="T3369" i="3" s="1"/>
  <c r="S3370" i="3"/>
  <c r="T3370" i="3" s="1"/>
  <c r="S3371" i="3"/>
  <c r="T3371" i="3" s="1"/>
  <c r="S3372" i="3"/>
  <c r="T3372" i="3" s="1"/>
  <c r="S3373" i="3"/>
  <c r="T3373" i="3" s="1"/>
  <c r="S3374" i="3"/>
  <c r="T3374" i="3" s="1"/>
  <c r="S3375" i="3"/>
  <c r="T3375" i="3" s="1"/>
  <c r="S3376" i="3"/>
  <c r="T3376" i="3" s="1"/>
  <c r="S3377" i="3"/>
  <c r="T3377" i="3" s="1"/>
  <c r="S3378" i="3"/>
  <c r="T3378" i="3" s="1"/>
  <c r="S3379" i="3"/>
  <c r="T3379" i="3" s="1"/>
  <c r="S3380" i="3"/>
  <c r="T3380" i="3" s="1"/>
  <c r="S3381" i="3"/>
  <c r="T3381" i="3" s="1"/>
  <c r="S3382" i="3"/>
  <c r="T3382" i="3" s="1"/>
  <c r="S3383" i="3"/>
  <c r="T3383" i="3" s="1"/>
  <c r="S3384" i="3"/>
  <c r="T3384" i="3" s="1"/>
  <c r="S3385" i="3"/>
  <c r="T3385" i="3" s="1"/>
  <c r="S3386" i="3"/>
  <c r="T3386" i="3" s="1"/>
  <c r="S3387" i="3"/>
  <c r="T3387" i="3" s="1"/>
  <c r="S3388" i="3"/>
  <c r="T3388" i="3" s="1"/>
  <c r="S3389" i="3"/>
  <c r="T3389" i="3" s="1"/>
  <c r="S3390" i="3"/>
  <c r="T3390" i="3" s="1"/>
  <c r="S3391" i="3"/>
  <c r="T3391" i="3" s="1"/>
  <c r="S3392" i="3"/>
  <c r="T3392" i="3" s="1"/>
  <c r="S3393" i="3"/>
  <c r="T3393" i="3" s="1"/>
  <c r="S3394" i="3"/>
  <c r="T3394" i="3" s="1"/>
  <c r="S3395" i="3"/>
  <c r="T3395" i="3" s="1"/>
  <c r="S3396" i="3"/>
  <c r="T3396" i="3" s="1"/>
  <c r="S3397" i="3"/>
  <c r="T3397" i="3" s="1"/>
  <c r="S3398" i="3"/>
  <c r="T3398" i="3" s="1"/>
  <c r="S3399" i="3"/>
  <c r="T3399" i="3" s="1"/>
  <c r="S3400" i="3"/>
  <c r="T3400" i="3" s="1"/>
  <c r="S3401" i="3"/>
  <c r="T3401" i="3" s="1"/>
  <c r="S3402" i="3"/>
  <c r="T3402" i="3" s="1"/>
  <c r="S3403" i="3"/>
  <c r="T3403" i="3" s="1"/>
  <c r="S3404" i="3"/>
  <c r="T3404" i="3" s="1"/>
  <c r="S3405" i="3"/>
  <c r="T3405" i="3" s="1"/>
  <c r="S3406" i="3"/>
  <c r="T3406" i="3" s="1"/>
  <c r="S3407" i="3"/>
  <c r="T3407" i="3" s="1"/>
  <c r="S3408" i="3"/>
  <c r="T3408" i="3" s="1"/>
  <c r="S3409" i="3"/>
  <c r="T3409" i="3" s="1"/>
  <c r="S3410" i="3"/>
  <c r="T3410" i="3" s="1"/>
  <c r="S3411" i="3"/>
  <c r="T3411" i="3" s="1"/>
  <c r="S3412" i="3"/>
  <c r="T3412" i="3" s="1"/>
  <c r="S3413" i="3"/>
  <c r="T3413" i="3" s="1"/>
  <c r="S3414" i="3"/>
  <c r="T3414" i="3" s="1"/>
  <c r="S3415" i="3"/>
  <c r="T3415" i="3" s="1"/>
  <c r="S3416" i="3"/>
  <c r="T3416" i="3" s="1"/>
  <c r="S3417" i="3"/>
  <c r="T3417" i="3" s="1"/>
  <c r="S3418" i="3"/>
  <c r="T3418" i="3" s="1"/>
  <c r="S3419" i="3"/>
  <c r="T3419" i="3" s="1"/>
  <c r="S3420" i="3"/>
  <c r="T3420" i="3" s="1"/>
  <c r="S3421" i="3"/>
  <c r="T3421" i="3" s="1"/>
  <c r="S3422" i="3"/>
  <c r="T3422" i="3" s="1"/>
  <c r="S3423" i="3"/>
  <c r="T3423" i="3" s="1"/>
  <c r="S3424" i="3"/>
  <c r="T3424" i="3" s="1"/>
  <c r="S3425" i="3"/>
  <c r="T3425" i="3" s="1"/>
  <c r="S3426" i="3"/>
  <c r="T3426" i="3" s="1"/>
  <c r="S3427" i="3"/>
  <c r="T3427" i="3" s="1"/>
  <c r="S3428" i="3"/>
  <c r="T3428" i="3" s="1"/>
  <c r="S3429" i="3"/>
  <c r="T3429" i="3" s="1"/>
  <c r="S3430" i="3"/>
  <c r="T3430" i="3" s="1"/>
  <c r="S3431" i="3"/>
  <c r="T3431" i="3" s="1"/>
  <c r="S3432" i="3"/>
  <c r="T3432" i="3" s="1"/>
  <c r="S3433" i="3"/>
  <c r="T3433" i="3" s="1"/>
  <c r="S3434" i="3"/>
  <c r="T3434" i="3" s="1"/>
  <c r="S3435" i="3"/>
  <c r="T3435" i="3" s="1"/>
  <c r="S3436" i="3"/>
  <c r="T3436" i="3" s="1"/>
  <c r="S3437" i="3"/>
  <c r="T3437" i="3" s="1"/>
  <c r="S3438" i="3"/>
  <c r="T3438" i="3" s="1"/>
  <c r="S3439" i="3"/>
  <c r="T3439" i="3" s="1"/>
  <c r="S3440" i="3"/>
  <c r="T3440" i="3" s="1"/>
  <c r="S3441" i="3"/>
  <c r="T3441" i="3" s="1"/>
  <c r="S3442" i="3"/>
  <c r="T3442" i="3" s="1"/>
  <c r="S3443" i="3"/>
  <c r="T3443" i="3" s="1"/>
  <c r="S3444" i="3"/>
  <c r="T3444" i="3" s="1"/>
  <c r="S3445" i="3"/>
  <c r="T3445" i="3" s="1"/>
  <c r="S3446" i="3"/>
  <c r="T3446" i="3" s="1"/>
  <c r="S3447" i="3"/>
  <c r="T3447" i="3" s="1"/>
  <c r="S3448" i="3"/>
  <c r="T3448" i="3" s="1"/>
  <c r="S3449" i="3"/>
  <c r="T3449" i="3" s="1"/>
  <c r="S3450" i="3"/>
  <c r="T3450" i="3" s="1"/>
  <c r="S3451" i="3"/>
  <c r="T3451" i="3" s="1"/>
  <c r="S3452" i="3"/>
  <c r="T3452" i="3" s="1"/>
  <c r="S3453" i="3"/>
  <c r="T3453" i="3" s="1"/>
  <c r="S3454" i="3"/>
  <c r="T3454" i="3" s="1"/>
  <c r="S3455" i="3"/>
  <c r="T3455" i="3" s="1"/>
  <c r="S3456" i="3"/>
  <c r="T3456" i="3" s="1"/>
  <c r="S3457" i="3"/>
  <c r="T3457" i="3" s="1"/>
  <c r="S3458" i="3"/>
  <c r="T3458" i="3" s="1"/>
  <c r="S3459" i="3"/>
  <c r="T3459" i="3" s="1"/>
  <c r="S3460" i="3"/>
  <c r="T3460" i="3" s="1"/>
  <c r="S3461" i="3"/>
  <c r="T3461" i="3" s="1"/>
  <c r="S3462" i="3"/>
  <c r="T3462" i="3" s="1"/>
  <c r="S3463" i="3"/>
  <c r="T3463" i="3" s="1"/>
  <c r="S3464" i="3"/>
  <c r="T3464" i="3" s="1"/>
  <c r="S3465" i="3"/>
  <c r="T3465" i="3" s="1"/>
  <c r="S3466" i="3"/>
  <c r="T3466" i="3" s="1"/>
  <c r="S3467" i="3"/>
  <c r="T3467" i="3" s="1"/>
  <c r="S3468" i="3"/>
  <c r="T3468" i="3" s="1"/>
  <c r="S3469" i="3"/>
  <c r="T3469" i="3" s="1"/>
  <c r="S3470" i="3"/>
  <c r="T3470" i="3" s="1"/>
  <c r="S3471" i="3"/>
  <c r="T3471" i="3" s="1"/>
  <c r="S3472" i="3"/>
  <c r="T3472" i="3" s="1"/>
  <c r="S3473" i="3"/>
  <c r="T3473" i="3" s="1"/>
  <c r="S3474" i="3"/>
  <c r="T3474" i="3" s="1"/>
  <c r="S3475" i="3"/>
  <c r="T3475" i="3" s="1"/>
  <c r="S3476" i="3"/>
  <c r="T3476" i="3" s="1"/>
  <c r="S3477" i="3"/>
  <c r="T3477" i="3" s="1"/>
  <c r="S3478" i="3"/>
  <c r="T3478" i="3" s="1"/>
  <c r="S3479" i="3"/>
  <c r="T3479" i="3" s="1"/>
  <c r="S3480" i="3"/>
  <c r="T3480" i="3" s="1"/>
  <c r="S3481" i="3"/>
  <c r="T3481" i="3" s="1"/>
  <c r="S3482" i="3"/>
  <c r="T3482" i="3" s="1"/>
  <c r="S3483" i="3"/>
  <c r="T3483" i="3" s="1"/>
  <c r="S3484" i="3"/>
  <c r="T3484" i="3" s="1"/>
  <c r="S3485" i="3"/>
  <c r="T3485" i="3" s="1"/>
  <c r="S3486" i="3"/>
  <c r="T3486" i="3" s="1"/>
  <c r="S3487" i="3"/>
  <c r="T3487" i="3" s="1"/>
  <c r="S3488" i="3"/>
  <c r="T3488" i="3" s="1"/>
  <c r="S3489" i="3"/>
  <c r="T3489" i="3" s="1"/>
  <c r="S3490" i="3"/>
  <c r="T3490" i="3" s="1"/>
  <c r="S3491" i="3"/>
  <c r="T3491" i="3" s="1"/>
  <c r="S3492" i="3"/>
  <c r="T3492" i="3" s="1"/>
  <c r="S3493" i="3"/>
  <c r="T3493" i="3" s="1"/>
  <c r="S3494" i="3"/>
  <c r="T3494" i="3" s="1"/>
  <c r="S3495" i="3"/>
  <c r="T3495" i="3" s="1"/>
  <c r="S3496" i="3"/>
  <c r="T3496" i="3" s="1"/>
  <c r="S3497" i="3"/>
  <c r="T3497" i="3" s="1"/>
  <c r="S3498" i="3"/>
  <c r="T3498" i="3" s="1"/>
  <c r="S3499" i="3"/>
  <c r="T3499" i="3" s="1"/>
  <c r="S3500" i="3"/>
  <c r="T3500" i="3" s="1"/>
  <c r="S3501" i="3"/>
  <c r="T3501" i="3" s="1"/>
  <c r="S3502" i="3"/>
  <c r="T3502" i="3" s="1"/>
  <c r="S3503" i="3"/>
  <c r="T3503" i="3" s="1"/>
  <c r="S3504" i="3"/>
  <c r="T3504" i="3" s="1"/>
  <c r="S3505" i="3"/>
  <c r="T3505" i="3" s="1"/>
  <c r="S3506" i="3"/>
  <c r="T3506" i="3" s="1"/>
  <c r="S3507" i="3"/>
  <c r="T3507" i="3" s="1"/>
  <c r="S3508" i="3"/>
  <c r="T3508" i="3" s="1"/>
  <c r="S3509" i="3"/>
  <c r="T3509" i="3" s="1"/>
  <c r="S3510" i="3"/>
  <c r="T3510" i="3" s="1"/>
  <c r="S3511" i="3"/>
  <c r="T3511" i="3" s="1"/>
  <c r="S3512" i="3"/>
  <c r="T3512" i="3" s="1"/>
  <c r="S3513" i="3"/>
  <c r="T3513" i="3" s="1"/>
  <c r="S3514" i="3"/>
  <c r="T3514" i="3" s="1"/>
  <c r="S3515" i="3"/>
  <c r="T3515" i="3" s="1"/>
  <c r="S3516" i="3"/>
  <c r="T3516" i="3" s="1"/>
  <c r="S3517" i="3"/>
  <c r="T3517" i="3" s="1"/>
  <c r="S3518" i="3"/>
  <c r="T3518" i="3" s="1"/>
  <c r="S3519" i="3"/>
  <c r="T3519" i="3" s="1"/>
  <c r="S3520" i="3"/>
  <c r="T3520" i="3" s="1"/>
  <c r="S3521" i="3"/>
  <c r="T3521" i="3" s="1"/>
  <c r="S3522" i="3"/>
  <c r="T3522" i="3" s="1"/>
  <c r="S3523" i="3"/>
  <c r="T3523" i="3" s="1"/>
  <c r="S3524" i="3"/>
  <c r="T3524" i="3" s="1"/>
  <c r="S3525" i="3"/>
  <c r="T3525" i="3" s="1"/>
  <c r="S3526" i="3"/>
  <c r="T3526" i="3" s="1"/>
  <c r="S3527" i="3"/>
  <c r="T3527" i="3" s="1"/>
  <c r="S3528" i="3"/>
  <c r="T3528" i="3" s="1"/>
  <c r="S3529" i="3"/>
  <c r="T3529" i="3" s="1"/>
  <c r="S3530" i="3"/>
  <c r="T3530" i="3" s="1"/>
  <c r="S3531" i="3"/>
  <c r="T3531" i="3" s="1"/>
  <c r="S3532" i="3"/>
  <c r="T3532" i="3" s="1"/>
  <c r="S3533" i="3"/>
  <c r="T3533" i="3" s="1"/>
  <c r="S3534" i="3"/>
  <c r="T3534" i="3" s="1"/>
  <c r="S3535" i="3"/>
  <c r="T3535" i="3" s="1"/>
  <c r="S3536" i="3"/>
  <c r="T3536" i="3" s="1"/>
  <c r="S3537" i="3"/>
  <c r="T3537" i="3" s="1"/>
  <c r="S3538" i="3"/>
  <c r="T3538" i="3" s="1"/>
  <c r="S3539" i="3"/>
  <c r="T3539" i="3" s="1"/>
  <c r="S3540" i="3"/>
  <c r="T3540" i="3" s="1"/>
  <c r="S3541" i="3"/>
  <c r="T3541" i="3" s="1"/>
  <c r="S3542" i="3"/>
  <c r="T3542" i="3" s="1"/>
  <c r="S3543" i="3"/>
  <c r="T3543" i="3" s="1"/>
  <c r="S3544" i="3"/>
  <c r="T3544" i="3" s="1"/>
  <c r="S3545" i="3"/>
  <c r="T3545" i="3" s="1"/>
  <c r="S3546" i="3"/>
  <c r="T3546" i="3" s="1"/>
  <c r="S3547" i="3"/>
  <c r="T3547" i="3" s="1"/>
  <c r="S3548" i="3"/>
  <c r="T3548" i="3" s="1"/>
  <c r="S3549" i="3"/>
  <c r="T3549" i="3" s="1"/>
  <c r="S3550" i="3"/>
  <c r="T3550" i="3" s="1"/>
  <c r="S3551" i="3"/>
  <c r="T3551" i="3" s="1"/>
  <c r="S3552" i="3"/>
  <c r="T3552" i="3" s="1"/>
  <c r="S3553" i="3"/>
  <c r="T3553" i="3" s="1"/>
  <c r="S3554" i="3"/>
  <c r="T3554" i="3" s="1"/>
  <c r="S3555" i="3"/>
  <c r="T3555" i="3" s="1"/>
  <c r="S3556" i="3"/>
  <c r="T3556" i="3" s="1"/>
  <c r="S3557" i="3"/>
  <c r="T3557" i="3" s="1"/>
  <c r="S3558" i="3"/>
  <c r="T3558" i="3" s="1"/>
  <c r="S3559" i="3"/>
  <c r="T3559" i="3" s="1"/>
  <c r="S3560" i="3"/>
  <c r="T3560" i="3" s="1"/>
  <c r="S3561" i="3"/>
  <c r="T3561" i="3" s="1"/>
  <c r="S3562" i="3"/>
  <c r="T3562" i="3" s="1"/>
  <c r="S3563" i="3"/>
  <c r="T3563" i="3" s="1"/>
  <c r="S3564" i="3"/>
  <c r="T3564" i="3" s="1"/>
  <c r="S3565" i="3"/>
  <c r="T3565" i="3" s="1"/>
  <c r="S3566" i="3"/>
  <c r="T3566" i="3" s="1"/>
  <c r="S3567" i="3"/>
  <c r="T3567" i="3" s="1"/>
  <c r="S3568" i="3"/>
  <c r="T3568" i="3" s="1"/>
  <c r="S3569" i="3"/>
  <c r="T3569" i="3" s="1"/>
  <c r="S3570" i="3"/>
  <c r="T3570" i="3" s="1"/>
  <c r="S3571" i="3"/>
  <c r="T3571" i="3" s="1"/>
  <c r="S3572" i="3"/>
  <c r="T3572" i="3" s="1"/>
  <c r="S3573" i="3"/>
  <c r="T3573" i="3" s="1"/>
  <c r="S3574" i="3"/>
  <c r="T3574" i="3" s="1"/>
  <c r="S3575" i="3"/>
  <c r="T3575" i="3" s="1"/>
  <c r="S3576" i="3"/>
  <c r="T3576" i="3" s="1"/>
  <c r="S3577" i="3"/>
  <c r="T3577" i="3" s="1"/>
  <c r="S3578" i="3"/>
  <c r="T3578" i="3" s="1"/>
  <c r="S3579" i="3"/>
  <c r="T3579" i="3" s="1"/>
  <c r="S3580" i="3"/>
  <c r="T3580" i="3" s="1"/>
  <c r="S3581" i="3"/>
  <c r="T3581" i="3" s="1"/>
  <c r="S3582" i="3"/>
  <c r="T3582" i="3" s="1"/>
  <c r="S3583" i="3"/>
  <c r="T3583" i="3" s="1"/>
  <c r="S3584" i="3"/>
  <c r="T3584" i="3" s="1"/>
  <c r="S3585" i="3"/>
  <c r="T3585" i="3" s="1"/>
  <c r="S3586" i="3"/>
  <c r="T3586" i="3" s="1"/>
  <c r="S3587" i="3"/>
  <c r="T3587" i="3" s="1"/>
  <c r="S3588" i="3"/>
  <c r="T3588" i="3" s="1"/>
  <c r="S3589" i="3"/>
  <c r="T3589" i="3" s="1"/>
  <c r="S3590" i="3"/>
  <c r="T3590" i="3" s="1"/>
  <c r="S3591" i="3"/>
  <c r="T3591" i="3" s="1"/>
  <c r="S3592" i="3"/>
  <c r="T3592" i="3" s="1"/>
  <c r="S3593" i="3"/>
  <c r="T3593" i="3" s="1"/>
  <c r="S3594" i="3"/>
  <c r="T3594" i="3" s="1"/>
  <c r="S3595" i="3"/>
  <c r="T3595" i="3" s="1"/>
  <c r="S3596" i="3"/>
  <c r="T3596" i="3" s="1"/>
  <c r="S3597" i="3"/>
  <c r="T3597" i="3" s="1"/>
  <c r="S3598" i="3"/>
  <c r="T3598" i="3" s="1"/>
  <c r="S3599" i="3"/>
  <c r="T3599" i="3" s="1"/>
  <c r="S3600" i="3"/>
  <c r="T3600" i="3" s="1"/>
  <c r="S3601" i="3"/>
  <c r="T3601" i="3" s="1"/>
  <c r="S3602" i="3"/>
  <c r="T3602" i="3" s="1"/>
  <c r="S3603" i="3"/>
  <c r="T3603" i="3" s="1"/>
  <c r="S3604" i="3"/>
  <c r="T3604" i="3" s="1"/>
  <c r="S3605" i="3"/>
  <c r="T3605" i="3" s="1"/>
  <c r="S3606" i="3"/>
  <c r="T3606" i="3" s="1"/>
  <c r="S3607" i="3"/>
  <c r="T3607" i="3" s="1"/>
  <c r="S3608" i="3"/>
  <c r="T3608" i="3" s="1"/>
  <c r="S3609" i="3"/>
  <c r="T3609" i="3" s="1"/>
  <c r="S3610" i="3"/>
  <c r="T3610" i="3" s="1"/>
  <c r="S3611" i="3"/>
  <c r="T3611" i="3" s="1"/>
  <c r="S3612" i="3"/>
  <c r="T3612" i="3" s="1"/>
  <c r="S3613" i="3"/>
  <c r="T3613" i="3" s="1"/>
  <c r="S3614" i="3"/>
  <c r="T3614" i="3" s="1"/>
  <c r="S3615" i="3"/>
  <c r="T3615" i="3" s="1"/>
  <c r="S3616" i="3"/>
  <c r="T3616" i="3" s="1"/>
  <c r="S3617" i="3"/>
  <c r="T3617" i="3" s="1"/>
  <c r="S3618" i="3"/>
  <c r="T3618" i="3" s="1"/>
  <c r="S3619" i="3"/>
  <c r="T3619" i="3" s="1"/>
  <c r="S3620" i="3"/>
  <c r="T3620" i="3" s="1"/>
  <c r="S3621" i="3"/>
  <c r="T3621" i="3" s="1"/>
  <c r="S3622" i="3"/>
  <c r="T3622" i="3" s="1"/>
  <c r="S3623" i="3"/>
  <c r="T3623" i="3" s="1"/>
  <c r="S3624" i="3"/>
  <c r="T3624" i="3" s="1"/>
  <c r="S3625" i="3"/>
  <c r="T3625" i="3" s="1"/>
  <c r="S3626" i="3"/>
  <c r="T3626" i="3" s="1"/>
  <c r="S3627" i="3"/>
  <c r="T3627" i="3" s="1"/>
  <c r="S3628" i="3"/>
  <c r="T3628" i="3" s="1"/>
  <c r="S3629" i="3"/>
  <c r="T3629" i="3" s="1"/>
  <c r="S3630" i="3"/>
  <c r="T3630" i="3" s="1"/>
  <c r="S3631" i="3"/>
  <c r="T3631" i="3" s="1"/>
  <c r="S3632" i="3"/>
  <c r="T3632" i="3" s="1"/>
  <c r="S3633" i="3"/>
  <c r="T3633" i="3" s="1"/>
  <c r="S3634" i="3"/>
  <c r="T3634" i="3" s="1"/>
  <c r="S3635" i="3"/>
  <c r="T3635" i="3" s="1"/>
  <c r="S3636" i="3"/>
  <c r="T3636" i="3" s="1"/>
  <c r="S3637" i="3"/>
  <c r="T3637" i="3" s="1"/>
  <c r="S3638" i="3"/>
  <c r="T3638" i="3" s="1"/>
  <c r="S3639" i="3"/>
  <c r="T3639" i="3" s="1"/>
  <c r="S3640" i="3"/>
  <c r="T3640" i="3" s="1"/>
  <c r="S3641" i="3"/>
  <c r="T3641" i="3" s="1"/>
  <c r="S3642" i="3"/>
  <c r="T3642" i="3" s="1"/>
  <c r="S3643" i="3"/>
  <c r="T3643" i="3" s="1"/>
  <c r="S3644" i="3"/>
  <c r="T3644" i="3" s="1"/>
  <c r="S3645" i="3"/>
  <c r="T3645" i="3" s="1"/>
  <c r="S3646" i="3"/>
  <c r="T3646" i="3" s="1"/>
  <c r="S3647" i="3"/>
  <c r="T3647" i="3" s="1"/>
  <c r="S3648" i="3"/>
  <c r="T3648" i="3" s="1"/>
  <c r="S3649" i="3"/>
  <c r="T3649" i="3" s="1"/>
  <c r="S3650" i="3"/>
  <c r="T3650" i="3" s="1"/>
  <c r="S3651" i="3"/>
  <c r="T3651" i="3" s="1"/>
  <c r="S3652" i="3"/>
  <c r="T3652" i="3" s="1"/>
  <c r="S3653" i="3"/>
  <c r="T3653" i="3" s="1"/>
  <c r="S3654" i="3"/>
  <c r="T3654" i="3" s="1"/>
  <c r="S3655" i="3"/>
  <c r="T3655" i="3" s="1"/>
  <c r="S3656" i="3"/>
  <c r="T3656" i="3" s="1"/>
  <c r="S3657" i="3"/>
  <c r="T3657" i="3" s="1"/>
  <c r="S3658" i="3"/>
  <c r="T3658" i="3" s="1"/>
  <c r="S3659" i="3"/>
  <c r="T3659" i="3" s="1"/>
  <c r="S3660" i="3"/>
  <c r="T3660" i="3" s="1"/>
  <c r="S3661" i="3"/>
  <c r="T3661" i="3" s="1"/>
  <c r="S3662" i="3"/>
  <c r="T3662" i="3" s="1"/>
  <c r="S3663" i="3"/>
  <c r="T3663" i="3" s="1"/>
  <c r="S3664" i="3"/>
  <c r="T3664" i="3" s="1"/>
  <c r="S3665" i="3"/>
  <c r="T3665" i="3" s="1"/>
  <c r="S3666" i="3"/>
  <c r="T3666" i="3" s="1"/>
  <c r="S3667" i="3"/>
  <c r="T3667" i="3" s="1"/>
  <c r="S3668" i="3"/>
  <c r="T3668" i="3" s="1"/>
  <c r="S3669" i="3"/>
  <c r="T3669" i="3" s="1"/>
  <c r="S3670" i="3"/>
  <c r="T3670" i="3" s="1"/>
  <c r="S3671" i="3"/>
  <c r="T3671" i="3" s="1"/>
  <c r="S3672" i="3"/>
  <c r="T3672" i="3" s="1"/>
  <c r="S3673" i="3"/>
  <c r="T3673" i="3" s="1"/>
  <c r="S3674" i="3"/>
  <c r="T3674" i="3" s="1"/>
  <c r="S3675" i="3"/>
  <c r="T3675" i="3" s="1"/>
  <c r="S3676" i="3"/>
  <c r="T3676" i="3" s="1"/>
  <c r="S3677" i="3"/>
  <c r="T3677" i="3" s="1"/>
  <c r="S3678" i="3"/>
  <c r="T3678" i="3" s="1"/>
  <c r="S3679" i="3"/>
  <c r="T3679" i="3" s="1"/>
  <c r="S3680" i="3"/>
  <c r="T3680" i="3" s="1"/>
  <c r="S3681" i="3"/>
  <c r="T3681" i="3" s="1"/>
  <c r="S3682" i="3"/>
  <c r="T3682" i="3" s="1"/>
  <c r="S3683" i="3"/>
  <c r="T3683" i="3" s="1"/>
  <c r="S3684" i="3"/>
  <c r="T3684" i="3" s="1"/>
  <c r="S3685" i="3"/>
  <c r="T3685" i="3" s="1"/>
  <c r="S3686" i="3"/>
  <c r="T3686" i="3" s="1"/>
  <c r="S3687" i="3"/>
  <c r="T3687" i="3" s="1"/>
  <c r="S3688" i="3"/>
  <c r="T3688" i="3" s="1"/>
  <c r="S3689" i="3"/>
  <c r="T3689" i="3" s="1"/>
  <c r="S3690" i="3"/>
  <c r="T3690" i="3" s="1"/>
  <c r="S3691" i="3"/>
  <c r="T3691" i="3" s="1"/>
  <c r="S3692" i="3"/>
  <c r="T3692" i="3" s="1"/>
  <c r="S3693" i="3"/>
  <c r="T3693" i="3" s="1"/>
  <c r="S3694" i="3"/>
  <c r="T3694" i="3" s="1"/>
  <c r="S3695" i="3"/>
  <c r="T3695" i="3" s="1"/>
  <c r="S3696" i="3"/>
  <c r="T3696" i="3" s="1"/>
  <c r="S3697" i="3"/>
  <c r="T3697" i="3" s="1"/>
  <c r="S3698" i="3"/>
  <c r="T3698" i="3" s="1"/>
  <c r="S3699" i="3"/>
  <c r="T3699" i="3" s="1"/>
  <c r="S3700" i="3"/>
  <c r="T3700" i="3" s="1"/>
  <c r="S3701" i="3"/>
  <c r="T3701" i="3" s="1"/>
  <c r="S3702" i="3"/>
  <c r="T3702" i="3" s="1"/>
  <c r="S3703" i="3"/>
  <c r="T3703" i="3" s="1"/>
  <c r="S3704" i="3"/>
  <c r="T3704" i="3" s="1"/>
  <c r="S3705" i="3"/>
  <c r="T3705" i="3" s="1"/>
  <c r="S3706" i="3"/>
  <c r="T3706" i="3" s="1"/>
  <c r="S3707" i="3"/>
  <c r="T3707" i="3" s="1"/>
  <c r="S3708" i="3"/>
  <c r="T3708" i="3" s="1"/>
  <c r="S3709" i="3"/>
  <c r="T3709" i="3" s="1"/>
  <c r="S3710" i="3"/>
  <c r="T3710" i="3" s="1"/>
  <c r="S3711" i="3"/>
  <c r="T3711" i="3" s="1"/>
  <c r="S3712" i="3"/>
  <c r="T3712" i="3" s="1"/>
  <c r="S3713" i="3"/>
  <c r="T3713" i="3" s="1"/>
  <c r="S3714" i="3"/>
  <c r="T3714" i="3" s="1"/>
  <c r="S3715" i="3"/>
  <c r="T3715" i="3" s="1"/>
  <c r="S3716" i="3"/>
  <c r="T3716" i="3" s="1"/>
  <c r="S3717" i="3"/>
  <c r="T3717" i="3" s="1"/>
  <c r="S3718" i="3"/>
  <c r="T3718" i="3" s="1"/>
  <c r="S3719" i="3"/>
  <c r="T3719" i="3" s="1"/>
  <c r="S3720" i="3"/>
  <c r="T3720" i="3" s="1"/>
  <c r="S3721" i="3"/>
  <c r="T3721" i="3" s="1"/>
  <c r="S3722" i="3"/>
  <c r="T3722" i="3" s="1"/>
  <c r="S3723" i="3"/>
  <c r="T3723" i="3" s="1"/>
  <c r="S3724" i="3"/>
  <c r="T3724" i="3" s="1"/>
  <c r="S3725" i="3"/>
  <c r="T3725" i="3" s="1"/>
  <c r="S3726" i="3"/>
  <c r="T3726" i="3" s="1"/>
  <c r="S3727" i="3"/>
  <c r="T3727" i="3" s="1"/>
  <c r="S3728" i="3"/>
  <c r="T3728" i="3" s="1"/>
  <c r="S3729" i="3"/>
  <c r="T3729" i="3" s="1"/>
  <c r="S3730" i="3"/>
  <c r="T3730" i="3" s="1"/>
  <c r="S3731" i="3"/>
  <c r="T3731" i="3" s="1"/>
  <c r="S3732" i="3"/>
  <c r="T3732" i="3" s="1"/>
  <c r="S3733" i="3"/>
  <c r="T3733" i="3" s="1"/>
  <c r="S3734" i="3"/>
  <c r="T3734" i="3" s="1"/>
  <c r="S3735" i="3"/>
  <c r="T3735" i="3" s="1"/>
  <c r="S3736" i="3"/>
  <c r="T3736" i="3" s="1"/>
  <c r="S3737" i="3"/>
  <c r="T3737" i="3" s="1"/>
  <c r="S3738" i="3"/>
  <c r="T3738" i="3" s="1"/>
  <c r="S3739" i="3"/>
  <c r="T3739" i="3" s="1"/>
  <c r="S3740" i="3"/>
  <c r="T3740" i="3" s="1"/>
  <c r="S3741" i="3"/>
  <c r="T3741" i="3" s="1"/>
  <c r="S3742" i="3"/>
  <c r="T3742" i="3" s="1"/>
  <c r="S3743" i="3"/>
  <c r="T3743" i="3" s="1"/>
  <c r="S3744" i="3"/>
  <c r="T3744" i="3" s="1"/>
  <c r="S3745" i="3"/>
  <c r="T3745" i="3" s="1"/>
  <c r="S3746" i="3"/>
  <c r="T3746" i="3" s="1"/>
  <c r="S3747" i="3"/>
  <c r="T3747" i="3" s="1"/>
  <c r="S3748" i="3"/>
  <c r="T3748" i="3" s="1"/>
  <c r="S3749" i="3"/>
  <c r="T3749" i="3" s="1"/>
  <c r="S3750" i="3"/>
  <c r="T3750" i="3" s="1"/>
  <c r="S3751" i="3"/>
  <c r="T3751" i="3" s="1"/>
  <c r="S3752" i="3"/>
  <c r="T3752" i="3" s="1"/>
  <c r="S3753" i="3"/>
  <c r="T3753" i="3" s="1"/>
  <c r="S3754" i="3"/>
  <c r="T3754" i="3" s="1"/>
  <c r="S3755" i="3"/>
  <c r="T3755" i="3" s="1"/>
  <c r="S3756" i="3"/>
  <c r="T3756" i="3" s="1"/>
  <c r="S3757" i="3"/>
  <c r="T3757" i="3" s="1"/>
  <c r="S3758" i="3"/>
  <c r="T3758" i="3" s="1"/>
  <c r="S3759" i="3"/>
  <c r="T3759" i="3" s="1"/>
  <c r="S3760" i="3"/>
  <c r="T3760" i="3" s="1"/>
  <c r="S3761" i="3"/>
  <c r="T3761" i="3" s="1"/>
  <c r="S3762" i="3"/>
  <c r="T3762" i="3" s="1"/>
  <c r="S3763" i="3"/>
  <c r="T3763" i="3" s="1"/>
  <c r="S3764" i="3"/>
  <c r="T3764" i="3" s="1"/>
  <c r="S3765" i="3"/>
  <c r="T3765" i="3" s="1"/>
  <c r="S3766" i="3"/>
  <c r="T3766" i="3" s="1"/>
  <c r="S3767" i="3"/>
  <c r="T3767" i="3" s="1"/>
  <c r="S3768" i="3"/>
  <c r="T3768" i="3" s="1"/>
  <c r="S3769" i="3"/>
  <c r="T3769" i="3" s="1"/>
  <c r="S3770" i="3"/>
  <c r="T3770" i="3" s="1"/>
  <c r="S3771" i="3"/>
  <c r="T3771" i="3" s="1"/>
  <c r="S3772" i="3"/>
  <c r="T3772" i="3" s="1"/>
  <c r="S3773" i="3"/>
  <c r="T3773" i="3" s="1"/>
  <c r="S3774" i="3"/>
  <c r="T3774" i="3" s="1"/>
  <c r="S3775" i="3"/>
  <c r="T3775" i="3" s="1"/>
  <c r="S3776" i="3"/>
  <c r="T3776" i="3" s="1"/>
  <c r="S3777" i="3"/>
  <c r="T3777" i="3" s="1"/>
  <c r="S3778" i="3"/>
  <c r="T3778" i="3" s="1"/>
  <c r="S3779" i="3"/>
  <c r="T3779" i="3" s="1"/>
  <c r="S3780" i="3"/>
  <c r="T3780" i="3" s="1"/>
  <c r="S3781" i="3"/>
  <c r="T3781" i="3" s="1"/>
  <c r="S3782" i="3"/>
  <c r="T3782" i="3" s="1"/>
  <c r="S3783" i="3"/>
  <c r="T3783" i="3" s="1"/>
  <c r="S3784" i="3"/>
  <c r="T3784" i="3" s="1"/>
  <c r="S3785" i="3"/>
  <c r="T3785" i="3" s="1"/>
  <c r="S3786" i="3"/>
  <c r="T3786" i="3" s="1"/>
  <c r="S3787" i="3"/>
  <c r="T3787" i="3" s="1"/>
  <c r="S3788" i="3"/>
  <c r="T3788" i="3" s="1"/>
  <c r="S3789" i="3"/>
  <c r="T3789" i="3" s="1"/>
  <c r="S3790" i="3"/>
  <c r="T3790" i="3" s="1"/>
  <c r="S3791" i="3"/>
  <c r="T3791" i="3" s="1"/>
  <c r="S3792" i="3"/>
  <c r="T3792" i="3" s="1"/>
  <c r="S3793" i="3"/>
  <c r="T3793" i="3" s="1"/>
  <c r="S3794" i="3"/>
  <c r="T3794" i="3" s="1"/>
  <c r="S3795" i="3"/>
  <c r="T3795" i="3" s="1"/>
  <c r="S3796" i="3"/>
  <c r="T3796" i="3" s="1"/>
  <c r="S3797" i="3"/>
  <c r="T3797" i="3" s="1"/>
  <c r="S3798" i="3"/>
  <c r="T3798" i="3" s="1"/>
  <c r="S3799" i="3"/>
  <c r="T3799" i="3" s="1"/>
  <c r="S3800" i="3"/>
  <c r="T3800" i="3" s="1"/>
  <c r="S3801" i="3"/>
  <c r="T3801" i="3" s="1"/>
  <c r="S3802" i="3"/>
  <c r="T3802" i="3" s="1"/>
  <c r="S3803" i="3"/>
  <c r="T3803" i="3" s="1"/>
  <c r="S3804" i="3"/>
  <c r="T3804" i="3" s="1"/>
  <c r="S3805" i="3"/>
  <c r="T3805" i="3" s="1"/>
  <c r="S3806" i="3"/>
  <c r="T3806" i="3" s="1"/>
  <c r="S3807" i="3"/>
  <c r="T3807" i="3" s="1"/>
  <c r="S3808" i="3"/>
  <c r="T3808" i="3" s="1"/>
  <c r="S3809" i="3"/>
  <c r="T3809" i="3" s="1"/>
  <c r="S3810" i="3"/>
  <c r="T3810" i="3" s="1"/>
  <c r="S3811" i="3"/>
  <c r="T3811" i="3" s="1"/>
  <c r="S3812" i="3"/>
  <c r="T3812" i="3" s="1"/>
  <c r="S3813" i="3"/>
  <c r="T3813" i="3" s="1"/>
  <c r="S3814" i="3"/>
  <c r="T3814" i="3" s="1"/>
  <c r="S3815" i="3"/>
  <c r="T3815" i="3" s="1"/>
  <c r="S3816" i="3"/>
  <c r="T3816" i="3" s="1"/>
  <c r="S3817" i="3"/>
  <c r="T3817" i="3" s="1"/>
  <c r="S3818" i="3"/>
  <c r="T3818" i="3" s="1"/>
  <c r="S3819" i="3"/>
  <c r="T3819" i="3" s="1"/>
  <c r="S3820" i="3"/>
  <c r="T3820" i="3" s="1"/>
  <c r="S3821" i="3"/>
  <c r="T3821" i="3" s="1"/>
  <c r="S3822" i="3"/>
  <c r="T3822" i="3" s="1"/>
  <c r="S3823" i="3"/>
  <c r="T3823" i="3" s="1"/>
  <c r="S3824" i="3"/>
  <c r="T3824" i="3" s="1"/>
  <c r="S3825" i="3"/>
  <c r="T3825" i="3" s="1"/>
  <c r="S3826" i="3"/>
  <c r="T3826" i="3" s="1"/>
  <c r="S3827" i="3"/>
  <c r="T3827" i="3" s="1"/>
  <c r="S3828" i="3"/>
  <c r="T3828" i="3" s="1"/>
  <c r="S3829" i="3"/>
  <c r="T3829" i="3" s="1"/>
  <c r="S3830" i="3"/>
  <c r="T3830" i="3" s="1"/>
  <c r="S3831" i="3"/>
  <c r="T3831" i="3" s="1"/>
  <c r="S3832" i="3"/>
  <c r="T3832" i="3" s="1"/>
  <c r="S3833" i="3"/>
  <c r="T3833" i="3" s="1"/>
  <c r="S3834" i="3"/>
  <c r="T3834" i="3" s="1"/>
  <c r="S3835" i="3"/>
  <c r="T3835" i="3" s="1"/>
  <c r="S3836" i="3"/>
  <c r="T3836" i="3" s="1"/>
  <c r="S3837" i="3"/>
  <c r="T3837" i="3" s="1"/>
  <c r="S3838" i="3"/>
  <c r="T3838" i="3" s="1"/>
  <c r="S3839" i="3"/>
  <c r="T3839" i="3" s="1"/>
  <c r="S3840" i="3"/>
  <c r="T3840" i="3" s="1"/>
  <c r="S3841" i="3"/>
  <c r="T3841" i="3" s="1"/>
  <c r="S3842" i="3"/>
  <c r="T3842" i="3" s="1"/>
  <c r="S3843" i="3"/>
  <c r="T3843" i="3" s="1"/>
  <c r="S3844" i="3"/>
  <c r="T3844" i="3" s="1"/>
  <c r="S3845" i="3"/>
  <c r="T3845" i="3" s="1"/>
  <c r="S3846" i="3"/>
  <c r="T3846" i="3" s="1"/>
  <c r="S3847" i="3"/>
  <c r="T3847" i="3" s="1"/>
  <c r="S3848" i="3"/>
  <c r="T3848" i="3" s="1"/>
  <c r="S3849" i="3"/>
  <c r="T3849" i="3" s="1"/>
  <c r="S3850" i="3"/>
  <c r="T3850" i="3" s="1"/>
  <c r="S3851" i="3"/>
  <c r="T3851" i="3" s="1"/>
  <c r="S3852" i="3"/>
  <c r="T3852" i="3" s="1"/>
  <c r="S3853" i="3"/>
  <c r="T3853" i="3" s="1"/>
  <c r="S3854" i="3"/>
  <c r="T3854" i="3" s="1"/>
  <c r="S3855" i="3"/>
  <c r="T3855" i="3" s="1"/>
  <c r="S3856" i="3"/>
  <c r="T3856" i="3" s="1"/>
  <c r="S3857" i="3"/>
  <c r="T3857" i="3" s="1"/>
  <c r="S3858" i="3"/>
  <c r="T3858" i="3" s="1"/>
  <c r="S3859" i="3"/>
  <c r="T3859" i="3" s="1"/>
  <c r="S3860" i="3"/>
  <c r="T3860" i="3" s="1"/>
  <c r="S3861" i="3"/>
  <c r="T3861" i="3" s="1"/>
  <c r="S3862" i="3"/>
  <c r="T3862" i="3" s="1"/>
  <c r="S3863" i="3"/>
  <c r="T3863" i="3" s="1"/>
  <c r="S3864" i="3"/>
  <c r="T3864" i="3" s="1"/>
  <c r="S3865" i="3"/>
  <c r="T3865" i="3" s="1"/>
  <c r="S3866" i="3"/>
  <c r="T3866" i="3" s="1"/>
  <c r="S3867" i="3"/>
  <c r="T3867" i="3" s="1"/>
  <c r="S3868" i="3"/>
  <c r="T3868" i="3" s="1"/>
  <c r="S3869" i="3"/>
  <c r="T3869" i="3" s="1"/>
  <c r="S3870" i="3"/>
  <c r="T3870" i="3" s="1"/>
  <c r="S3871" i="3"/>
  <c r="T3871" i="3" s="1"/>
  <c r="S3872" i="3"/>
  <c r="T3872" i="3" s="1"/>
  <c r="S3873" i="3"/>
  <c r="T3873" i="3" s="1"/>
  <c r="S3874" i="3"/>
  <c r="T3874" i="3" s="1"/>
  <c r="S3875" i="3"/>
  <c r="T3875" i="3" s="1"/>
  <c r="S3876" i="3"/>
  <c r="T3876" i="3" s="1"/>
  <c r="S3877" i="3"/>
  <c r="T3877" i="3" s="1"/>
  <c r="S3878" i="3"/>
  <c r="T3878" i="3" s="1"/>
  <c r="S3879" i="3"/>
  <c r="T3879" i="3" s="1"/>
  <c r="S3880" i="3"/>
  <c r="T3880" i="3" s="1"/>
  <c r="S3881" i="3"/>
  <c r="T3881" i="3" s="1"/>
  <c r="S3882" i="3"/>
  <c r="T3882" i="3" s="1"/>
  <c r="S3883" i="3"/>
  <c r="T3883" i="3" s="1"/>
  <c r="S3884" i="3"/>
  <c r="T3884" i="3" s="1"/>
  <c r="S3885" i="3"/>
  <c r="T3885" i="3" s="1"/>
  <c r="S3886" i="3"/>
  <c r="T3886" i="3" s="1"/>
  <c r="S3887" i="3"/>
  <c r="T3887" i="3" s="1"/>
  <c r="S3888" i="3"/>
  <c r="T3888" i="3" s="1"/>
  <c r="S3889" i="3"/>
  <c r="T3889" i="3" s="1"/>
  <c r="S3890" i="3"/>
  <c r="T3890" i="3" s="1"/>
  <c r="S3891" i="3"/>
  <c r="T3891" i="3" s="1"/>
  <c r="S3892" i="3"/>
  <c r="T3892" i="3" s="1"/>
  <c r="S3893" i="3"/>
  <c r="T3893" i="3" s="1"/>
  <c r="S3894" i="3"/>
  <c r="T3894" i="3" s="1"/>
  <c r="S3895" i="3"/>
  <c r="T3895" i="3" s="1"/>
  <c r="S3896" i="3"/>
  <c r="T3896" i="3" s="1"/>
  <c r="S3897" i="3"/>
  <c r="T3897" i="3" s="1"/>
  <c r="S3898" i="3"/>
  <c r="T3898" i="3" s="1"/>
  <c r="S3899" i="3"/>
  <c r="T3899" i="3" s="1"/>
  <c r="S3900" i="3"/>
  <c r="T3900" i="3" s="1"/>
  <c r="S3901" i="3"/>
  <c r="T3901" i="3" s="1"/>
  <c r="S3902" i="3"/>
  <c r="T3902" i="3" s="1"/>
  <c r="S3903" i="3"/>
  <c r="T3903" i="3" s="1"/>
  <c r="S3904" i="3"/>
  <c r="T3904" i="3" s="1"/>
  <c r="S3905" i="3"/>
  <c r="T3905" i="3" s="1"/>
  <c r="S3906" i="3"/>
  <c r="T3906" i="3" s="1"/>
  <c r="S3907" i="3"/>
  <c r="T3907" i="3" s="1"/>
  <c r="S3908" i="3"/>
  <c r="T3908" i="3" s="1"/>
  <c r="S3909" i="3"/>
  <c r="T3909" i="3" s="1"/>
  <c r="S3910" i="3"/>
  <c r="T3910" i="3" s="1"/>
  <c r="S3911" i="3"/>
  <c r="T3911" i="3" s="1"/>
  <c r="S3912" i="3"/>
  <c r="T3912" i="3" s="1"/>
  <c r="S3913" i="3"/>
  <c r="T3913" i="3" s="1"/>
  <c r="S3914" i="3"/>
  <c r="T3914" i="3" s="1"/>
  <c r="S3915" i="3"/>
  <c r="T3915" i="3" s="1"/>
  <c r="S3916" i="3"/>
  <c r="T3916" i="3" s="1"/>
  <c r="S3917" i="3"/>
  <c r="T3917" i="3" s="1"/>
  <c r="S3918" i="3"/>
  <c r="T3918" i="3" s="1"/>
  <c r="S3919" i="3"/>
  <c r="T3919" i="3" s="1"/>
  <c r="S3920" i="3"/>
  <c r="T3920" i="3" s="1"/>
  <c r="S3921" i="3"/>
  <c r="T3921" i="3" s="1"/>
  <c r="S3922" i="3"/>
  <c r="T3922" i="3" s="1"/>
  <c r="S3923" i="3"/>
  <c r="T3923" i="3" s="1"/>
  <c r="S3924" i="3"/>
  <c r="T3924" i="3" s="1"/>
  <c r="S3925" i="3"/>
  <c r="T3925" i="3" s="1"/>
  <c r="S3926" i="3"/>
  <c r="T3926" i="3" s="1"/>
  <c r="S3927" i="3"/>
  <c r="T3927" i="3" s="1"/>
  <c r="S3928" i="3"/>
  <c r="T3928" i="3" s="1"/>
  <c r="S3929" i="3"/>
  <c r="T3929" i="3" s="1"/>
  <c r="S3930" i="3"/>
  <c r="T3930" i="3" s="1"/>
  <c r="S3931" i="3"/>
  <c r="T3931" i="3" s="1"/>
  <c r="S3932" i="3"/>
  <c r="T3932" i="3" s="1"/>
  <c r="S3933" i="3"/>
  <c r="T3933" i="3" s="1"/>
  <c r="S3934" i="3"/>
  <c r="T3934" i="3" s="1"/>
  <c r="S3935" i="3"/>
  <c r="T3935" i="3" s="1"/>
  <c r="S3936" i="3"/>
  <c r="T3936" i="3" s="1"/>
  <c r="S3937" i="3"/>
  <c r="T3937" i="3" s="1"/>
  <c r="S3938" i="3"/>
  <c r="T3938" i="3" s="1"/>
  <c r="S3939" i="3"/>
  <c r="T3939" i="3" s="1"/>
  <c r="S3940" i="3"/>
  <c r="T3940" i="3" s="1"/>
  <c r="S3941" i="3"/>
  <c r="T3941" i="3" s="1"/>
  <c r="S3942" i="3"/>
  <c r="T3942" i="3" s="1"/>
  <c r="S3943" i="3"/>
  <c r="T3943" i="3" s="1"/>
  <c r="S3944" i="3"/>
  <c r="T3944" i="3" s="1"/>
  <c r="S3945" i="3"/>
  <c r="T3945" i="3" s="1"/>
  <c r="S3946" i="3"/>
  <c r="T3946" i="3" s="1"/>
  <c r="S3947" i="3"/>
  <c r="T3947" i="3" s="1"/>
  <c r="S3948" i="3"/>
  <c r="T3948" i="3" s="1"/>
  <c r="S3949" i="3"/>
  <c r="T3949" i="3" s="1"/>
  <c r="S3950" i="3"/>
  <c r="T3950" i="3" s="1"/>
  <c r="S3951" i="3"/>
  <c r="T3951" i="3" s="1"/>
  <c r="S3952" i="3"/>
  <c r="T3952" i="3" s="1"/>
  <c r="S3953" i="3"/>
  <c r="T3953" i="3" s="1"/>
  <c r="S3954" i="3"/>
  <c r="T3954" i="3" s="1"/>
  <c r="S3955" i="3"/>
  <c r="T3955" i="3" s="1"/>
  <c r="S3956" i="3"/>
  <c r="T3956" i="3" s="1"/>
  <c r="S3957" i="3"/>
  <c r="T3957" i="3" s="1"/>
  <c r="S3958" i="3"/>
  <c r="T3958" i="3" s="1"/>
  <c r="S3959" i="3"/>
  <c r="T3959" i="3" s="1"/>
  <c r="S3960" i="3"/>
  <c r="T3960" i="3" s="1"/>
  <c r="S3961" i="3"/>
  <c r="T3961" i="3" s="1"/>
  <c r="S3962" i="3"/>
  <c r="T3962" i="3" s="1"/>
  <c r="S3963" i="3"/>
  <c r="T3963" i="3" s="1"/>
  <c r="S3964" i="3"/>
  <c r="T3964" i="3" s="1"/>
  <c r="S3965" i="3"/>
  <c r="T3965" i="3" s="1"/>
  <c r="S3966" i="3"/>
  <c r="T3966" i="3" s="1"/>
  <c r="S3967" i="3"/>
  <c r="T3967" i="3" s="1"/>
  <c r="S3968" i="3"/>
  <c r="T3968" i="3" s="1"/>
  <c r="S3969" i="3"/>
  <c r="T3969" i="3" s="1"/>
  <c r="S3970" i="3"/>
  <c r="T3970" i="3" s="1"/>
  <c r="S3971" i="3"/>
  <c r="T3971" i="3" s="1"/>
  <c r="S3972" i="3"/>
  <c r="T3972" i="3" s="1"/>
  <c r="S3973" i="3"/>
  <c r="T3973" i="3" s="1"/>
  <c r="S3974" i="3"/>
  <c r="T3974" i="3" s="1"/>
  <c r="S3975" i="3"/>
  <c r="T3975" i="3" s="1"/>
  <c r="S3976" i="3"/>
  <c r="T3976" i="3" s="1"/>
  <c r="S3977" i="3"/>
  <c r="T3977" i="3" s="1"/>
  <c r="S3978" i="3"/>
  <c r="T3978" i="3" s="1"/>
  <c r="S3979" i="3"/>
  <c r="T3979" i="3" s="1"/>
  <c r="S3980" i="3"/>
  <c r="T3980" i="3" s="1"/>
  <c r="S3981" i="3"/>
  <c r="T3981" i="3" s="1"/>
  <c r="S3982" i="3"/>
  <c r="T3982" i="3" s="1"/>
  <c r="S3983" i="3"/>
  <c r="T3983" i="3" s="1"/>
  <c r="S3984" i="3"/>
  <c r="T3984" i="3" s="1"/>
  <c r="S3985" i="3"/>
  <c r="T3985" i="3" s="1"/>
  <c r="S3986" i="3"/>
  <c r="T3986" i="3" s="1"/>
  <c r="S3987" i="3"/>
  <c r="T3987" i="3" s="1"/>
  <c r="S3988" i="3"/>
  <c r="T3988" i="3" s="1"/>
  <c r="S3989" i="3"/>
  <c r="T3989" i="3" s="1"/>
  <c r="S3990" i="3"/>
  <c r="T3990" i="3" s="1"/>
  <c r="S3991" i="3"/>
  <c r="T3991" i="3" s="1"/>
  <c r="S3992" i="3"/>
  <c r="T3992" i="3" s="1"/>
  <c r="S3993" i="3"/>
  <c r="T3993" i="3" s="1"/>
  <c r="S3994" i="3"/>
  <c r="T3994" i="3" s="1"/>
  <c r="S3995" i="3"/>
  <c r="T3995" i="3" s="1"/>
  <c r="S3996" i="3"/>
  <c r="T3996" i="3" s="1"/>
  <c r="S3997" i="3"/>
  <c r="T3997" i="3" s="1"/>
  <c r="S3998" i="3"/>
  <c r="T3998" i="3" s="1"/>
  <c r="S3999" i="3"/>
  <c r="T3999" i="3" s="1"/>
  <c r="S4000" i="3"/>
  <c r="T4000" i="3" s="1"/>
  <c r="S4001" i="3"/>
  <c r="T4001" i="3" s="1"/>
  <c r="S4002" i="3"/>
  <c r="T4002" i="3" s="1"/>
  <c r="S4003" i="3"/>
  <c r="T4003" i="3" s="1"/>
  <c r="S4004" i="3"/>
  <c r="T4004" i="3" s="1"/>
  <c r="S4005" i="3"/>
  <c r="T4005" i="3" s="1"/>
  <c r="S4006" i="3"/>
  <c r="T4006" i="3" s="1"/>
  <c r="S4007" i="3"/>
  <c r="T4007" i="3" s="1"/>
  <c r="S4008" i="3"/>
  <c r="T4008" i="3" s="1"/>
  <c r="S4009" i="3"/>
  <c r="T4009" i="3" s="1"/>
  <c r="S4010" i="3"/>
  <c r="T4010" i="3" s="1"/>
  <c r="S4011" i="3"/>
  <c r="T4011" i="3" s="1"/>
  <c r="S4012" i="3"/>
  <c r="T4012" i="3" s="1"/>
  <c r="S4013" i="3"/>
  <c r="T4013" i="3" s="1"/>
  <c r="S4014" i="3"/>
  <c r="T4014" i="3" s="1"/>
  <c r="S4015" i="3"/>
  <c r="T4015" i="3" s="1"/>
  <c r="S4016" i="3"/>
  <c r="T4016" i="3" s="1"/>
  <c r="S4017" i="3"/>
  <c r="T4017" i="3" s="1"/>
  <c r="S4018" i="3"/>
  <c r="T4018" i="3" s="1"/>
  <c r="S4019" i="3"/>
  <c r="T4019" i="3" s="1"/>
  <c r="S4020" i="3"/>
  <c r="T4020" i="3" s="1"/>
  <c r="S4021" i="3"/>
  <c r="T4021" i="3" s="1"/>
  <c r="S4022" i="3"/>
  <c r="T4022" i="3" s="1"/>
  <c r="S4023" i="3"/>
  <c r="T4023" i="3" s="1"/>
  <c r="S4024" i="3"/>
  <c r="T4024" i="3" s="1"/>
  <c r="S4025" i="3"/>
  <c r="T4025" i="3" s="1"/>
  <c r="S4026" i="3"/>
  <c r="T4026" i="3" s="1"/>
  <c r="S4027" i="3"/>
  <c r="T4027" i="3" s="1"/>
  <c r="S4028" i="3"/>
  <c r="T4028" i="3" s="1"/>
  <c r="S4029" i="3"/>
  <c r="T4029" i="3" s="1"/>
  <c r="S4030" i="3"/>
  <c r="T4030" i="3" s="1"/>
  <c r="S4031" i="3"/>
  <c r="T4031" i="3" s="1"/>
  <c r="S4032" i="3"/>
  <c r="T4032" i="3" s="1"/>
  <c r="S4033" i="3"/>
  <c r="T4033" i="3" s="1"/>
  <c r="S4034" i="3"/>
  <c r="T4034" i="3" s="1"/>
  <c r="S4035" i="3"/>
  <c r="T4035" i="3" s="1"/>
  <c r="S4036" i="3"/>
  <c r="T4036" i="3" s="1"/>
  <c r="S4037" i="3"/>
  <c r="T4037" i="3" s="1"/>
  <c r="S4038" i="3"/>
  <c r="T4038" i="3" s="1"/>
  <c r="S4039" i="3"/>
  <c r="T4039" i="3" s="1"/>
  <c r="S4040" i="3"/>
  <c r="T4040" i="3" s="1"/>
  <c r="S4041" i="3"/>
  <c r="T4041" i="3" s="1"/>
  <c r="S4042" i="3"/>
  <c r="T4042" i="3" s="1"/>
  <c r="S4043" i="3"/>
  <c r="T4043" i="3" s="1"/>
  <c r="S4044" i="3"/>
  <c r="T4044" i="3" s="1"/>
  <c r="S4045" i="3"/>
  <c r="T4045" i="3" s="1"/>
  <c r="S4046" i="3"/>
  <c r="T4046" i="3" s="1"/>
  <c r="S4047" i="3"/>
  <c r="T4047" i="3" s="1"/>
  <c r="S4048" i="3"/>
  <c r="T4048" i="3" s="1"/>
  <c r="S4049" i="3"/>
  <c r="T4049" i="3" s="1"/>
  <c r="S4050" i="3"/>
  <c r="T4050" i="3" s="1"/>
  <c r="S4051" i="3"/>
  <c r="T4051" i="3" s="1"/>
  <c r="S4052" i="3"/>
  <c r="T4052" i="3" s="1"/>
  <c r="S4053" i="3"/>
  <c r="T4053" i="3" s="1"/>
  <c r="S4054" i="3"/>
  <c r="T4054" i="3" s="1"/>
  <c r="S4055" i="3"/>
  <c r="T4055" i="3" s="1"/>
  <c r="S4056" i="3"/>
  <c r="T4056" i="3" s="1"/>
  <c r="S4057" i="3"/>
  <c r="T4057" i="3" s="1"/>
  <c r="S4058" i="3"/>
  <c r="T4058" i="3" s="1"/>
  <c r="S4059" i="3"/>
  <c r="T4059" i="3" s="1"/>
  <c r="S4060" i="3"/>
  <c r="T4060" i="3" s="1"/>
  <c r="S4061" i="3"/>
  <c r="T4061" i="3" s="1"/>
  <c r="S4062" i="3"/>
  <c r="T4062" i="3" s="1"/>
  <c r="S4063" i="3"/>
  <c r="T4063" i="3" s="1"/>
  <c r="S4064" i="3"/>
  <c r="T4064" i="3" s="1"/>
  <c r="S4065" i="3"/>
  <c r="T4065" i="3" s="1"/>
  <c r="S4066" i="3"/>
  <c r="T4066" i="3" s="1"/>
  <c r="S4067" i="3"/>
  <c r="T4067" i="3" s="1"/>
  <c r="S4068" i="3"/>
  <c r="T4068" i="3" s="1"/>
  <c r="S4069" i="3"/>
  <c r="T4069" i="3" s="1"/>
  <c r="S4070" i="3"/>
  <c r="T4070" i="3" s="1"/>
  <c r="S4071" i="3"/>
  <c r="T4071" i="3" s="1"/>
  <c r="S4072" i="3"/>
  <c r="T4072" i="3" s="1"/>
  <c r="S4073" i="3"/>
  <c r="T4073" i="3" s="1"/>
  <c r="S4074" i="3"/>
  <c r="T4074" i="3" s="1"/>
  <c r="S4075" i="3"/>
  <c r="T4075" i="3" s="1"/>
  <c r="S4076" i="3"/>
  <c r="T4076" i="3" s="1"/>
  <c r="S4077" i="3"/>
  <c r="T4077" i="3" s="1"/>
  <c r="S4078" i="3"/>
  <c r="T4078" i="3" s="1"/>
  <c r="S4079" i="3"/>
  <c r="T4079" i="3" s="1"/>
  <c r="S4080" i="3"/>
  <c r="T4080" i="3" s="1"/>
  <c r="S4081" i="3"/>
  <c r="T4081" i="3" s="1"/>
  <c r="S4082" i="3"/>
  <c r="T4082" i="3" s="1"/>
  <c r="S4083" i="3"/>
  <c r="T4083" i="3" s="1"/>
  <c r="S4084" i="3"/>
  <c r="T4084" i="3" s="1"/>
  <c r="S4085" i="3"/>
  <c r="T4085" i="3" s="1"/>
  <c r="S4086" i="3"/>
  <c r="T4086" i="3" s="1"/>
  <c r="S4087" i="3"/>
  <c r="T4087" i="3" s="1"/>
  <c r="S4088" i="3"/>
  <c r="T4088" i="3" s="1"/>
  <c r="S4089" i="3"/>
  <c r="T4089" i="3" s="1"/>
  <c r="S4090" i="3"/>
  <c r="T4090" i="3" s="1"/>
  <c r="S4091" i="3"/>
  <c r="T4091" i="3" s="1"/>
  <c r="S4092" i="3"/>
  <c r="T4092" i="3" s="1"/>
  <c r="S4093" i="3"/>
  <c r="T4093" i="3" s="1"/>
  <c r="S4094" i="3"/>
  <c r="T4094" i="3" s="1"/>
  <c r="S4095" i="3"/>
  <c r="T4095" i="3" s="1"/>
  <c r="S4096" i="3"/>
  <c r="T4096" i="3" s="1"/>
  <c r="S4097" i="3"/>
  <c r="T4097" i="3" s="1"/>
  <c r="S4098" i="3"/>
  <c r="T4098" i="3" s="1"/>
  <c r="S4099" i="3"/>
  <c r="T4099" i="3" s="1"/>
  <c r="S4100" i="3"/>
  <c r="T4100" i="3" s="1"/>
  <c r="S4101" i="3"/>
  <c r="T4101" i="3" s="1"/>
  <c r="S4102" i="3"/>
  <c r="T4102" i="3" s="1"/>
  <c r="S4103" i="3"/>
  <c r="T4103" i="3" s="1"/>
  <c r="S4104" i="3"/>
  <c r="T4104" i="3" s="1"/>
  <c r="S4105" i="3"/>
  <c r="T4105" i="3" s="1"/>
  <c r="S4106" i="3"/>
  <c r="T4106" i="3" s="1"/>
  <c r="S4107" i="3"/>
  <c r="T4107" i="3" s="1"/>
  <c r="S4108" i="3"/>
  <c r="T4108" i="3" s="1"/>
  <c r="S4109" i="3"/>
  <c r="T4109" i="3" s="1"/>
  <c r="S4110" i="3"/>
  <c r="T4110" i="3" s="1"/>
  <c r="S4111" i="3"/>
  <c r="T4111" i="3" s="1"/>
  <c r="S4112" i="3"/>
  <c r="T4112" i="3" s="1"/>
  <c r="S4113" i="3"/>
  <c r="T4113" i="3" s="1"/>
  <c r="S4114" i="3"/>
  <c r="T4114" i="3" s="1"/>
  <c r="S4115" i="3"/>
  <c r="T4115" i="3" s="1"/>
  <c r="S4116" i="3"/>
  <c r="T4116" i="3" s="1"/>
  <c r="S4117" i="3"/>
  <c r="T4117" i="3" s="1"/>
  <c r="S4118" i="3"/>
  <c r="T4118" i="3" s="1"/>
  <c r="S4119" i="3"/>
  <c r="T4119" i="3" s="1"/>
  <c r="S4120" i="3"/>
  <c r="T4120" i="3" s="1"/>
  <c r="S4121" i="3"/>
  <c r="T4121" i="3" s="1"/>
  <c r="S4122" i="3"/>
  <c r="T4122" i="3" s="1"/>
  <c r="S4123" i="3"/>
  <c r="T4123" i="3" s="1"/>
  <c r="S4124" i="3"/>
  <c r="T4124" i="3" s="1"/>
  <c r="S4125" i="3"/>
  <c r="T4125" i="3" s="1"/>
  <c r="S4126" i="3"/>
  <c r="T4126" i="3" s="1"/>
  <c r="S4127" i="3"/>
  <c r="T4127" i="3" s="1"/>
  <c r="S4128" i="3"/>
  <c r="T4128" i="3" s="1"/>
  <c r="S4129" i="3"/>
  <c r="T4129" i="3" s="1"/>
  <c r="S4130" i="3"/>
  <c r="T4130" i="3" s="1"/>
  <c r="S4131" i="3"/>
  <c r="T4131" i="3" s="1"/>
  <c r="S4132" i="3"/>
  <c r="T4132" i="3" s="1"/>
  <c r="S4133" i="3"/>
  <c r="T4133" i="3" s="1"/>
  <c r="S4134" i="3"/>
  <c r="T4134" i="3" s="1"/>
  <c r="S4135" i="3"/>
  <c r="T4135" i="3" s="1"/>
  <c r="S4136" i="3"/>
  <c r="T4136" i="3" s="1"/>
  <c r="S4137" i="3"/>
  <c r="T4137" i="3" s="1"/>
  <c r="S4138" i="3"/>
  <c r="T4138" i="3" s="1"/>
  <c r="S4139" i="3"/>
  <c r="T4139" i="3" s="1"/>
  <c r="S4140" i="3"/>
  <c r="T4140" i="3" s="1"/>
  <c r="S4141" i="3"/>
  <c r="T4141" i="3" s="1"/>
  <c r="S4142" i="3"/>
  <c r="T4142" i="3" s="1"/>
  <c r="S4143" i="3"/>
  <c r="T4143" i="3" s="1"/>
  <c r="S4144" i="3"/>
  <c r="T4144" i="3" s="1"/>
  <c r="S4145" i="3"/>
  <c r="T4145" i="3" s="1"/>
  <c r="S4146" i="3"/>
  <c r="T4146" i="3" s="1"/>
  <c r="S4147" i="3"/>
  <c r="T4147" i="3" s="1"/>
  <c r="S4148" i="3"/>
  <c r="T4148" i="3" s="1"/>
  <c r="S4149" i="3"/>
  <c r="T4149" i="3" s="1"/>
  <c r="S4150" i="3"/>
  <c r="T4150" i="3" s="1"/>
  <c r="S4151" i="3"/>
  <c r="T4151" i="3" s="1"/>
  <c r="S4152" i="3"/>
  <c r="T4152" i="3" s="1"/>
  <c r="S4153" i="3"/>
  <c r="T4153" i="3" s="1"/>
  <c r="S4154" i="3"/>
  <c r="T4154" i="3" s="1"/>
  <c r="S4155" i="3"/>
  <c r="T4155" i="3" s="1"/>
  <c r="S4156" i="3"/>
  <c r="T4156" i="3" s="1"/>
  <c r="S4157" i="3"/>
  <c r="T4157" i="3" s="1"/>
  <c r="S4158" i="3"/>
  <c r="T4158" i="3" s="1"/>
  <c r="S4159" i="3"/>
  <c r="T4159" i="3" s="1"/>
  <c r="S4160" i="3"/>
  <c r="T4160" i="3" s="1"/>
  <c r="S4161" i="3"/>
  <c r="T4161" i="3" s="1"/>
  <c r="S4162" i="3"/>
  <c r="T4162" i="3" s="1"/>
  <c r="S4163" i="3"/>
  <c r="T4163" i="3" s="1"/>
  <c r="S4164" i="3"/>
  <c r="T4164" i="3" s="1"/>
  <c r="S4165" i="3"/>
  <c r="T4165" i="3" s="1"/>
  <c r="S4166" i="3"/>
  <c r="T4166" i="3" s="1"/>
  <c r="S4167" i="3"/>
  <c r="T4167" i="3" s="1"/>
  <c r="S4168" i="3"/>
  <c r="T4168" i="3" s="1"/>
  <c r="S4169" i="3"/>
  <c r="T4169" i="3" s="1"/>
  <c r="S4170" i="3"/>
  <c r="T4170" i="3" s="1"/>
  <c r="S4171" i="3"/>
  <c r="T4171" i="3" s="1"/>
  <c r="S4172" i="3"/>
  <c r="T4172" i="3" s="1"/>
  <c r="S4173" i="3"/>
  <c r="T4173" i="3" s="1"/>
  <c r="S4174" i="3"/>
  <c r="T4174" i="3" s="1"/>
  <c r="S4175" i="3"/>
  <c r="T4175" i="3" s="1"/>
  <c r="S4176" i="3"/>
  <c r="T4176" i="3" s="1"/>
  <c r="S4177" i="3"/>
  <c r="T4177" i="3" s="1"/>
  <c r="S4178" i="3"/>
  <c r="T4178" i="3" s="1"/>
  <c r="S4179" i="3"/>
  <c r="T4179" i="3" s="1"/>
  <c r="S4180" i="3"/>
  <c r="T4180" i="3" s="1"/>
  <c r="S4181" i="3"/>
  <c r="T4181" i="3" s="1"/>
  <c r="S4182" i="3"/>
  <c r="T4182" i="3" s="1"/>
  <c r="S4183" i="3"/>
  <c r="T4183" i="3" s="1"/>
  <c r="S4184" i="3"/>
  <c r="T4184" i="3" s="1"/>
  <c r="S4185" i="3"/>
  <c r="T4185" i="3" s="1"/>
  <c r="S4186" i="3"/>
  <c r="T4186" i="3" s="1"/>
  <c r="S4187" i="3"/>
  <c r="T4187" i="3" s="1"/>
  <c r="S4188" i="3"/>
  <c r="T4188" i="3" s="1"/>
  <c r="S4189" i="3"/>
  <c r="T4189" i="3" s="1"/>
  <c r="S4190" i="3"/>
  <c r="T4190" i="3" s="1"/>
  <c r="S4191" i="3"/>
  <c r="T4191" i="3" s="1"/>
  <c r="S4192" i="3"/>
  <c r="T4192" i="3" s="1"/>
  <c r="S4193" i="3"/>
  <c r="T4193" i="3" s="1"/>
  <c r="S4194" i="3"/>
  <c r="T4194" i="3" s="1"/>
  <c r="S4195" i="3"/>
  <c r="T4195" i="3" s="1"/>
  <c r="S4196" i="3"/>
  <c r="T4196" i="3" s="1"/>
  <c r="S4197" i="3"/>
  <c r="T4197" i="3" s="1"/>
  <c r="S4198" i="3"/>
  <c r="T4198" i="3" s="1"/>
  <c r="S4199" i="3"/>
  <c r="T4199" i="3" s="1"/>
  <c r="S4200" i="3"/>
  <c r="T4200" i="3" s="1"/>
  <c r="S4201" i="3"/>
  <c r="T4201" i="3" s="1"/>
  <c r="S4202" i="3"/>
  <c r="T4202" i="3" s="1"/>
  <c r="S4203" i="3"/>
  <c r="T4203" i="3" s="1"/>
  <c r="S4204" i="3"/>
  <c r="T4204" i="3" s="1"/>
  <c r="S4205" i="3"/>
  <c r="T4205" i="3" s="1"/>
  <c r="S4206" i="3"/>
  <c r="T4206" i="3" s="1"/>
  <c r="S4207" i="3"/>
  <c r="T4207" i="3" s="1"/>
  <c r="S4208" i="3"/>
  <c r="T4208" i="3" s="1"/>
  <c r="S4209" i="3"/>
  <c r="T4209" i="3" s="1"/>
  <c r="S4210" i="3"/>
  <c r="T4210" i="3" s="1"/>
  <c r="S4211" i="3"/>
  <c r="T4211" i="3" s="1"/>
  <c r="S4212" i="3"/>
  <c r="T4212" i="3" s="1"/>
  <c r="S4213" i="3"/>
  <c r="T4213" i="3" s="1"/>
  <c r="S4214" i="3"/>
  <c r="T4214" i="3" s="1"/>
  <c r="S4215" i="3"/>
  <c r="T4215" i="3" s="1"/>
  <c r="S4216" i="3"/>
  <c r="T4216" i="3" s="1"/>
  <c r="S4217" i="3"/>
  <c r="T4217" i="3" s="1"/>
  <c r="S4218" i="3"/>
  <c r="T4218" i="3" s="1"/>
  <c r="S4219" i="3"/>
  <c r="T4219" i="3" s="1"/>
  <c r="S4220" i="3"/>
  <c r="T4220" i="3" s="1"/>
  <c r="S4221" i="3"/>
  <c r="T4221" i="3" s="1"/>
  <c r="S4222" i="3"/>
  <c r="T4222" i="3" s="1"/>
  <c r="S4223" i="3"/>
  <c r="T4223" i="3" s="1"/>
  <c r="S4224" i="3"/>
  <c r="T4224" i="3" s="1"/>
  <c r="S4225" i="3"/>
  <c r="T4225" i="3" s="1"/>
  <c r="S4226" i="3"/>
  <c r="T4226" i="3" s="1"/>
  <c r="S4227" i="3"/>
  <c r="T4227" i="3" s="1"/>
  <c r="S4228" i="3"/>
  <c r="T4228" i="3" s="1"/>
  <c r="S4229" i="3"/>
  <c r="T4229" i="3" s="1"/>
  <c r="S4230" i="3"/>
  <c r="T4230" i="3" s="1"/>
  <c r="S4231" i="3"/>
  <c r="T4231" i="3" s="1"/>
  <c r="S4232" i="3"/>
  <c r="T4232" i="3" s="1"/>
  <c r="S4233" i="3"/>
  <c r="T4233" i="3" s="1"/>
  <c r="S4234" i="3"/>
  <c r="T4234" i="3" s="1"/>
  <c r="S4235" i="3"/>
  <c r="T4235" i="3" s="1"/>
  <c r="S4236" i="3"/>
  <c r="T4236" i="3" s="1"/>
  <c r="S4237" i="3"/>
  <c r="T4237" i="3" s="1"/>
  <c r="S4238" i="3"/>
  <c r="T4238" i="3" s="1"/>
  <c r="S4239" i="3"/>
  <c r="T4239" i="3" s="1"/>
  <c r="S4240" i="3"/>
  <c r="T4240" i="3" s="1"/>
  <c r="S4241" i="3"/>
  <c r="T4241" i="3" s="1"/>
  <c r="S4242" i="3"/>
  <c r="T4242" i="3" s="1"/>
  <c r="S4243" i="3"/>
  <c r="T4243" i="3" s="1"/>
  <c r="S4244" i="3"/>
  <c r="T4244" i="3" s="1"/>
  <c r="S4245" i="3"/>
  <c r="T4245" i="3" s="1"/>
  <c r="S4246" i="3"/>
  <c r="T4246" i="3" s="1"/>
  <c r="S4247" i="3"/>
  <c r="T4247" i="3" s="1"/>
  <c r="S4248" i="3"/>
  <c r="T4248" i="3" s="1"/>
  <c r="S4249" i="3"/>
  <c r="T4249" i="3" s="1"/>
  <c r="S4250" i="3"/>
  <c r="T4250" i="3" s="1"/>
  <c r="S4251" i="3"/>
  <c r="T4251" i="3" s="1"/>
  <c r="S4252" i="3"/>
  <c r="T4252" i="3" s="1"/>
  <c r="S4253" i="3"/>
  <c r="T4253" i="3" s="1"/>
  <c r="S4254" i="3"/>
  <c r="T4254" i="3" s="1"/>
  <c r="S4255" i="3"/>
  <c r="T4255" i="3" s="1"/>
  <c r="S4256" i="3"/>
  <c r="T4256" i="3" s="1"/>
  <c r="S4257" i="3"/>
  <c r="T4257" i="3" s="1"/>
  <c r="S4258" i="3"/>
  <c r="T4258" i="3" s="1"/>
  <c r="S4259" i="3"/>
  <c r="T4259" i="3" s="1"/>
  <c r="S4260" i="3"/>
  <c r="T4260" i="3" s="1"/>
  <c r="S4261" i="3"/>
  <c r="T4261" i="3" s="1"/>
  <c r="S4262" i="3"/>
  <c r="T4262" i="3" s="1"/>
  <c r="S4263" i="3"/>
  <c r="T4263" i="3" s="1"/>
  <c r="S4264" i="3"/>
  <c r="T4264" i="3" s="1"/>
  <c r="S4265" i="3"/>
  <c r="T4265" i="3" s="1"/>
  <c r="S4266" i="3"/>
  <c r="T4266" i="3" s="1"/>
  <c r="S4267" i="3"/>
  <c r="T4267" i="3" s="1"/>
  <c r="S4268" i="3"/>
  <c r="T4268" i="3" s="1"/>
  <c r="S4269" i="3"/>
  <c r="T4269" i="3" s="1"/>
  <c r="S4270" i="3"/>
  <c r="T4270" i="3" s="1"/>
  <c r="S4271" i="3"/>
  <c r="T4271" i="3" s="1"/>
  <c r="S4272" i="3"/>
  <c r="T4272" i="3" s="1"/>
  <c r="S4273" i="3"/>
  <c r="T4273" i="3" s="1"/>
  <c r="S4274" i="3"/>
  <c r="T4274" i="3" s="1"/>
  <c r="S4275" i="3"/>
  <c r="T4275" i="3" s="1"/>
  <c r="S4276" i="3"/>
  <c r="T4276" i="3" s="1"/>
  <c r="S4277" i="3"/>
  <c r="T4277" i="3" s="1"/>
  <c r="S4278" i="3"/>
  <c r="T4278" i="3" s="1"/>
  <c r="S4279" i="3"/>
  <c r="T4279" i="3" s="1"/>
  <c r="S4280" i="3"/>
  <c r="T4280" i="3" s="1"/>
  <c r="S4281" i="3"/>
  <c r="T4281" i="3" s="1"/>
  <c r="S4282" i="3"/>
  <c r="T4282" i="3" s="1"/>
  <c r="S4283" i="3"/>
  <c r="T4283" i="3" s="1"/>
  <c r="S4284" i="3"/>
  <c r="T4284" i="3" s="1"/>
  <c r="S4285" i="3"/>
  <c r="T4285" i="3" s="1"/>
  <c r="S4286" i="3"/>
  <c r="T4286" i="3" s="1"/>
  <c r="S4287" i="3"/>
  <c r="T4287" i="3" s="1"/>
  <c r="S4288" i="3"/>
  <c r="T4288" i="3" s="1"/>
  <c r="S4289" i="3"/>
  <c r="T4289" i="3" s="1"/>
  <c r="S4290" i="3"/>
  <c r="T4290" i="3" s="1"/>
  <c r="S4291" i="3"/>
  <c r="T4291" i="3" s="1"/>
  <c r="S4292" i="3"/>
  <c r="T4292" i="3" s="1"/>
  <c r="S4293" i="3"/>
  <c r="T4293" i="3" s="1"/>
  <c r="S4294" i="3"/>
  <c r="T4294" i="3" s="1"/>
  <c r="S4295" i="3"/>
  <c r="T4295" i="3" s="1"/>
  <c r="S4296" i="3"/>
  <c r="T4296" i="3" s="1"/>
  <c r="S4297" i="3"/>
  <c r="T4297" i="3" s="1"/>
  <c r="S4298" i="3"/>
  <c r="T4298" i="3" s="1"/>
  <c r="S4299" i="3"/>
  <c r="T4299" i="3" s="1"/>
  <c r="S4300" i="3"/>
  <c r="T4300" i="3" s="1"/>
  <c r="S4301" i="3"/>
  <c r="T4301" i="3" s="1"/>
  <c r="S4302" i="3"/>
  <c r="T4302" i="3" s="1"/>
  <c r="S4303" i="3"/>
  <c r="T4303" i="3" s="1"/>
  <c r="S4304" i="3"/>
  <c r="T4304" i="3" s="1"/>
  <c r="S4305" i="3"/>
  <c r="T4305" i="3" s="1"/>
  <c r="S4306" i="3"/>
  <c r="T4306" i="3" s="1"/>
  <c r="S4307" i="3"/>
  <c r="T4307" i="3" s="1"/>
  <c r="S4308" i="3"/>
  <c r="T4308" i="3" s="1"/>
  <c r="S4309" i="3"/>
  <c r="T4309" i="3" s="1"/>
  <c r="S4310" i="3"/>
  <c r="T4310" i="3" s="1"/>
  <c r="S4311" i="3"/>
  <c r="T4311" i="3" s="1"/>
  <c r="S4312" i="3"/>
  <c r="T4312" i="3" s="1"/>
  <c r="S4313" i="3"/>
  <c r="T4313" i="3" s="1"/>
  <c r="S4314" i="3"/>
  <c r="T4314" i="3" s="1"/>
  <c r="S4315" i="3"/>
  <c r="T4315" i="3" s="1"/>
  <c r="S4316" i="3"/>
  <c r="T4316" i="3" s="1"/>
  <c r="S4317" i="3"/>
  <c r="T4317" i="3" s="1"/>
  <c r="S4318" i="3"/>
  <c r="T4318" i="3" s="1"/>
  <c r="S4319" i="3"/>
  <c r="T4319" i="3" s="1"/>
  <c r="S4320" i="3"/>
  <c r="T4320" i="3" s="1"/>
  <c r="S4321" i="3"/>
  <c r="T4321" i="3" s="1"/>
  <c r="S4322" i="3"/>
  <c r="T4322" i="3" s="1"/>
  <c r="S4323" i="3"/>
  <c r="T4323" i="3" s="1"/>
  <c r="S4324" i="3"/>
  <c r="T4324" i="3" s="1"/>
  <c r="S4325" i="3"/>
  <c r="T4325" i="3" s="1"/>
  <c r="S4326" i="3"/>
  <c r="T4326" i="3" s="1"/>
  <c r="S4327" i="3"/>
  <c r="T4327" i="3" s="1"/>
  <c r="S4328" i="3"/>
  <c r="T4328" i="3" s="1"/>
  <c r="S4329" i="3"/>
  <c r="T4329" i="3" s="1"/>
  <c r="S4330" i="3"/>
  <c r="T4330" i="3" s="1"/>
  <c r="S4331" i="3"/>
  <c r="T4331" i="3" s="1"/>
  <c r="S4332" i="3"/>
  <c r="T4332" i="3" s="1"/>
  <c r="S4333" i="3"/>
  <c r="T4333" i="3" s="1"/>
  <c r="S4334" i="3"/>
  <c r="T4334" i="3" s="1"/>
  <c r="S4335" i="3"/>
  <c r="T4335" i="3" s="1"/>
  <c r="S4336" i="3"/>
  <c r="T4336" i="3" s="1"/>
  <c r="S4337" i="3"/>
  <c r="T4337" i="3" s="1"/>
  <c r="S4338" i="3"/>
  <c r="T4338" i="3" s="1"/>
  <c r="S4339" i="3"/>
  <c r="T4339" i="3" s="1"/>
  <c r="S4340" i="3"/>
  <c r="T4340" i="3" s="1"/>
  <c r="S4341" i="3"/>
  <c r="T4341" i="3" s="1"/>
  <c r="S4342" i="3"/>
  <c r="T4342" i="3" s="1"/>
  <c r="S4343" i="3"/>
  <c r="T4343" i="3" s="1"/>
  <c r="S4344" i="3"/>
  <c r="T4344" i="3" s="1"/>
  <c r="S4345" i="3"/>
  <c r="T4345" i="3" s="1"/>
  <c r="S4346" i="3"/>
  <c r="T4346" i="3" s="1"/>
  <c r="S4347" i="3"/>
  <c r="T4347" i="3" s="1"/>
  <c r="S4348" i="3"/>
  <c r="T4348" i="3" s="1"/>
  <c r="S4349" i="3"/>
  <c r="T4349" i="3" s="1"/>
  <c r="S4350" i="3"/>
  <c r="T4350" i="3" s="1"/>
  <c r="S4351" i="3"/>
  <c r="T4351" i="3" s="1"/>
  <c r="S4352" i="3"/>
  <c r="T4352" i="3" s="1"/>
  <c r="S4353" i="3"/>
  <c r="T4353" i="3" s="1"/>
  <c r="S4354" i="3"/>
  <c r="T4354" i="3" s="1"/>
  <c r="S4355" i="3"/>
  <c r="T4355" i="3" s="1"/>
  <c r="S4356" i="3"/>
  <c r="T4356" i="3" s="1"/>
  <c r="S4357" i="3"/>
  <c r="T4357" i="3" s="1"/>
  <c r="S4358" i="3"/>
  <c r="T4358" i="3" s="1"/>
  <c r="S4359" i="3"/>
  <c r="T4359" i="3" s="1"/>
  <c r="S4360" i="3"/>
  <c r="T4360" i="3" s="1"/>
  <c r="S4361" i="3"/>
  <c r="T4361" i="3" s="1"/>
  <c r="S4362" i="3"/>
  <c r="T4362" i="3" s="1"/>
  <c r="S4363" i="3"/>
  <c r="T4363" i="3" s="1"/>
  <c r="S4364" i="3"/>
  <c r="T4364" i="3" s="1"/>
  <c r="S4365" i="3"/>
  <c r="T4365" i="3" s="1"/>
  <c r="S4366" i="3"/>
  <c r="T4366" i="3" s="1"/>
  <c r="S4367" i="3"/>
  <c r="T4367" i="3" s="1"/>
  <c r="S4368" i="3"/>
  <c r="T4368" i="3" s="1"/>
  <c r="S4369" i="3"/>
  <c r="T4369" i="3" s="1"/>
  <c r="S4370" i="3"/>
  <c r="T4370" i="3" s="1"/>
  <c r="S4371" i="3"/>
  <c r="T4371" i="3" s="1"/>
  <c r="S4372" i="3"/>
  <c r="T4372" i="3" s="1"/>
  <c r="S4373" i="3"/>
  <c r="T4373" i="3" s="1"/>
  <c r="S4374" i="3"/>
  <c r="T4374" i="3" s="1"/>
  <c r="S4375" i="3"/>
  <c r="T4375" i="3" s="1"/>
  <c r="S4376" i="3"/>
  <c r="T4376" i="3" s="1"/>
  <c r="S4377" i="3"/>
  <c r="T4377" i="3" s="1"/>
  <c r="S4378" i="3"/>
  <c r="T4378" i="3" s="1"/>
  <c r="S4379" i="3"/>
  <c r="T4379" i="3" s="1"/>
  <c r="S4380" i="3"/>
  <c r="T4380" i="3" s="1"/>
  <c r="S4381" i="3"/>
  <c r="T4381" i="3" s="1"/>
  <c r="S4382" i="3"/>
  <c r="T4382" i="3" s="1"/>
  <c r="S4383" i="3"/>
  <c r="T4383" i="3" s="1"/>
  <c r="S4384" i="3"/>
  <c r="T4384" i="3" s="1"/>
  <c r="S4385" i="3"/>
  <c r="T4385" i="3" s="1"/>
  <c r="S4386" i="3"/>
  <c r="T4386" i="3" s="1"/>
  <c r="S4387" i="3"/>
  <c r="T4387" i="3" s="1"/>
  <c r="S4388" i="3"/>
  <c r="T4388" i="3" s="1"/>
  <c r="S4389" i="3"/>
  <c r="T4389" i="3" s="1"/>
  <c r="S4390" i="3"/>
  <c r="T4390" i="3" s="1"/>
  <c r="S4391" i="3"/>
  <c r="T4391" i="3" s="1"/>
  <c r="S4392" i="3"/>
  <c r="T4392" i="3" s="1"/>
  <c r="S4393" i="3"/>
  <c r="T4393" i="3" s="1"/>
  <c r="S4394" i="3"/>
  <c r="T4394" i="3" s="1"/>
  <c r="S4395" i="3"/>
  <c r="T4395" i="3" s="1"/>
  <c r="S4396" i="3"/>
  <c r="T4396" i="3" s="1"/>
  <c r="S4397" i="3"/>
  <c r="T4397" i="3" s="1"/>
  <c r="S4398" i="3"/>
  <c r="T4398" i="3" s="1"/>
  <c r="S4399" i="3"/>
  <c r="T4399" i="3" s="1"/>
  <c r="S4400" i="3"/>
  <c r="T4400" i="3" s="1"/>
  <c r="S4401" i="3"/>
  <c r="T4401" i="3" s="1"/>
  <c r="S4402" i="3"/>
  <c r="T4402" i="3" s="1"/>
  <c r="S4403" i="3"/>
  <c r="T4403" i="3" s="1"/>
  <c r="S4404" i="3"/>
  <c r="T4404" i="3" s="1"/>
  <c r="S4405" i="3"/>
  <c r="T4405" i="3" s="1"/>
  <c r="S4406" i="3"/>
  <c r="T4406" i="3" s="1"/>
  <c r="S4407" i="3"/>
  <c r="T4407" i="3" s="1"/>
  <c r="S4408" i="3"/>
  <c r="T4408" i="3" s="1"/>
  <c r="S4409" i="3"/>
  <c r="T4409" i="3" s="1"/>
  <c r="S4410" i="3"/>
  <c r="T4410" i="3" s="1"/>
  <c r="S4411" i="3"/>
  <c r="T4411" i="3" s="1"/>
  <c r="S4412" i="3"/>
  <c r="T4412" i="3" s="1"/>
  <c r="S4413" i="3"/>
  <c r="T4413" i="3" s="1"/>
  <c r="S4414" i="3"/>
  <c r="T4414" i="3" s="1"/>
  <c r="S4415" i="3"/>
  <c r="T4415" i="3" s="1"/>
  <c r="S4416" i="3"/>
  <c r="T4416" i="3" s="1"/>
  <c r="S4417" i="3"/>
  <c r="T4417" i="3" s="1"/>
  <c r="S4418" i="3"/>
  <c r="T4418" i="3" s="1"/>
  <c r="S4419" i="3"/>
  <c r="T4419" i="3" s="1"/>
  <c r="S4420" i="3"/>
  <c r="T4420" i="3" s="1"/>
  <c r="S4421" i="3"/>
  <c r="T4421" i="3" s="1"/>
  <c r="S4422" i="3"/>
  <c r="T4422" i="3" s="1"/>
  <c r="S4423" i="3"/>
  <c r="T4423" i="3" s="1"/>
  <c r="S4424" i="3"/>
  <c r="T4424" i="3" s="1"/>
  <c r="S4425" i="3"/>
  <c r="T4425" i="3" s="1"/>
  <c r="S4426" i="3"/>
  <c r="T4426" i="3" s="1"/>
  <c r="S4427" i="3"/>
  <c r="T4427" i="3" s="1"/>
  <c r="S4428" i="3"/>
  <c r="T4428" i="3" s="1"/>
  <c r="S4429" i="3"/>
  <c r="T4429" i="3" s="1"/>
  <c r="S4430" i="3"/>
  <c r="T4430" i="3" s="1"/>
  <c r="S4431" i="3"/>
  <c r="T4431" i="3" s="1"/>
  <c r="S4432" i="3"/>
  <c r="T4432" i="3" s="1"/>
  <c r="S4433" i="3"/>
  <c r="T4433" i="3" s="1"/>
  <c r="S4434" i="3"/>
  <c r="T4434" i="3" s="1"/>
  <c r="S4435" i="3"/>
  <c r="T4435" i="3" s="1"/>
  <c r="S4436" i="3"/>
  <c r="T4436" i="3" s="1"/>
  <c r="S4437" i="3"/>
  <c r="T4437" i="3" s="1"/>
  <c r="S4438" i="3"/>
  <c r="T4438" i="3" s="1"/>
  <c r="S4439" i="3"/>
  <c r="T4439" i="3" s="1"/>
  <c r="S4440" i="3"/>
  <c r="T4440" i="3" s="1"/>
  <c r="S4441" i="3"/>
  <c r="T4441" i="3" s="1"/>
  <c r="S4442" i="3"/>
  <c r="T4442" i="3" s="1"/>
  <c r="S4443" i="3"/>
  <c r="T4443" i="3" s="1"/>
  <c r="S4444" i="3"/>
  <c r="T4444" i="3" s="1"/>
  <c r="S4445" i="3"/>
  <c r="T4445" i="3" s="1"/>
  <c r="S4446" i="3"/>
  <c r="T4446" i="3" s="1"/>
  <c r="S4447" i="3"/>
  <c r="T4447" i="3" s="1"/>
  <c r="S4448" i="3"/>
  <c r="T4448" i="3" s="1"/>
  <c r="S4449" i="3"/>
  <c r="T4449" i="3" s="1"/>
  <c r="S4450" i="3"/>
  <c r="T4450" i="3" s="1"/>
  <c r="S4451" i="3"/>
  <c r="T4451" i="3" s="1"/>
  <c r="S4452" i="3"/>
  <c r="T4452" i="3" s="1"/>
  <c r="S4453" i="3"/>
  <c r="T4453" i="3" s="1"/>
  <c r="S4454" i="3"/>
  <c r="T4454" i="3" s="1"/>
  <c r="S4455" i="3"/>
  <c r="T4455" i="3" s="1"/>
  <c r="S4456" i="3"/>
  <c r="T4456" i="3" s="1"/>
  <c r="S4457" i="3"/>
  <c r="T4457" i="3" s="1"/>
  <c r="S4458" i="3"/>
  <c r="T4458" i="3" s="1"/>
  <c r="S4459" i="3"/>
  <c r="T4459" i="3" s="1"/>
  <c r="S4460" i="3"/>
  <c r="T4460" i="3" s="1"/>
  <c r="S4461" i="3"/>
  <c r="T4461" i="3" s="1"/>
  <c r="S4462" i="3"/>
  <c r="T4462" i="3" s="1"/>
  <c r="S4463" i="3"/>
  <c r="T4463" i="3" s="1"/>
  <c r="S4464" i="3"/>
  <c r="T4464" i="3" s="1"/>
  <c r="S4465" i="3"/>
  <c r="T4465" i="3" s="1"/>
  <c r="S4466" i="3"/>
  <c r="T4466" i="3" s="1"/>
  <c r="S4467" i="3"/>
  <c r="T4467" i="3" s="1"/>
  <c r="S4468" i="3"/>
  <c r="T4468" i="3" s="1"/>
  <c r="S4469" i="3"/>
  <c r="T4469" i="3" s="1"/>
  <c r="S4470" i="3"/>
  <c r="T4470" i="3" s="1"/>
  <c r="S4471" i="3"/>
  <c r="T4471" i="3" s="1"/>
  <c r="S4472" i="3"/>
  <c r="T4472" i="3" s="1"/>
  <c r="S4473" i="3"/>
  <c r="T4473" i="3" s="1"/>
  <c r="S4474" i="3"/>
  <c r="T4474" i="3" s="1"/>
  <c r="S4475" i="3"/>
  <c r="T4475" i="3" s="1"/>
  <c r="S4476" i="3"/>
  <c r="T4476" i="3" s="1"/>
  <c r="S4477" i="3"/>
  <c r="T4477" i="3" s="1"/>
  <c r="S4478" i="3"/>
  <c r="T4478" i="3" s="1"/>
  <c r="S4479" i="3"/>
  <c r="T4479" i="3" s="1"/>
  <c r="S4480" i="3"/>
  <c r="T4480" i="3" s="1"/>
  <c r="S4481" i="3"/>
  <c r="T4481" i="3" s="1"/>
  <c r="S4482" i="3"/>
  <c r="T4482" i="3" s="1"/>
  <c r="S4483" i="3"/>
  <c r="T4483" i="3" s="1"/>
  <c r="S4484" i="3"/>
  <c r="T4484" i="3" s="1"/>
  <c r="S4485" i="3"/>
  <c r="T4485" i="3" s="1"/>
  <c r="S4486" i="3"/>
  <c r="T4486" i="3" s="1"/>
  <c r="S4487" i="3"/>
  <c r="T4487" i="3" s="1"/>
  <c r="S4488" i="3"/>
  <c r="T4488" i="3" s="1"/>
  <c r="S4489" i="3"/>
  <c r="T4489" i="3" s="1"/>
  <c r="S4490" i="3"/>
  <c r="T4490" i="3" s="1"/>
  <c r="S4491" i="3"/>
  <c r="T4491" i="3" s="1"/>
  <c r="S4492" i="3"/>
  <c r="T4492" i="3" s="1"/>
  <c r="S4493" i="3"/>
  <c r="T4493" i="3" s="1"/>
  <c r="S4494" i="3"/>
  <c r="T4494" i="3" s="1"/>
  <c r="S4495" i="3"/>
  <c r="T4495" i="3" s="1"/>
  <c r="S4496" i="3"/>
  <c r="T4496" i="3" s="1"/>
  <c r="S4497" i="3"/>
  <c r="T4497" i="3" s="1"/>
  <c r="S4498" i="3"/>
  <c r="T4498" i="3" s="1"/>
  <c r="S4499" i="3"/>
  <c r="T4499" i="3" s="1"/>
  <c r="S4500" i="3"/>
  <c r="T4500" i="3" s="1"/>
  <c r="S4501" i="3"/>
  <c r="T4501" i="3" s="1"/>
  <c r="S4502" i="3"/>
  <c r="T4502" i="3" s="1"/>
  <c r="S4503" i="3"/>
  <c r="T4503" i="3" s="1"/>
  <c r="S4504" i="3"/>
  <c r="T4504" i="3" s="1"/>
  <c r="S4505" i="3"/>
  <c r="T4505" i="3" s="1"/>
  <c r="S4506" i="3"/>
  <c r="T4506" i="3" s="1"/>
  <c r="S4507" i="3"/>
  <c r="T4507" i="3" s="1"/>
  <c r="S4508" i="3"/>
  <c r="T4508" i="3" s="1"/>
  <c r="S4509" i="3"/>
  <c r="T4509" i="3" s="1"/>
  <c r="S4510" i="3"/>
  <c r="T4510" i="3" s="1"/>
  <c r="S4511" i="3"/>
  <c r="T4511" i="3" s="1"/>
  <c r="S4512" i="3"/>
  <c r="T4512" i="3" s="1"/>
  <c r="S4513" i="3"/>
  <c r="T4513" i="3" s="1"/>
  <c r="S4514" i="3"/>
  <c r="T4514" i="3" s="1"/>
  <c r="S4515" i="3"/>
  <c r="T4515" i="3" s="1"/>
  <c r="S4516" i="3"/>
  <c r="T4516" i="3" s="1"/>
  <c r="S4517" i="3"/>
  <c r="T4517" i="3" s="1"/>
  <c r="S4518" i="3"/>
  <c r="T4518" i="3" s="1"/>
  <c r="S4519" i="3"/>
  <c r="T4519" i="3" s="1"/>
  <c r="S4520" i="3"/>
  <c r="T4520" i="3" s="1"/>
  <c r="S4521" i="3"/>
  <c r="T4521" i="3" s="1"/>
  <c r="S4522" i="3"/>
  <c r="T4522" i="3" s="1"/>
  <c r="S4523" i="3"/>
  <c r="T4523" i="3" s="1"/>
  <c r="S4524" i="3"/>
  <c r="T4524" i="3" s="1"/>
  <c r="S4525" i="3"/>
  <c r="T4525" i="3" s="1"/>
  <c r="S4526" i="3"/>
  <c r="T4526" i="3" s="1"/>
  <c r="S4527" i="3"/>
  <c r="T4527" i="3" s="1"/>
  <c r="S4528" i="3"/>
  <c r="T4528" i="3" s="1"/>
  <c r="S4529" i="3"/>
  <c r="T4529" i="3" s="1"/>
  <c r="S4530" i="3"/>
  <c r="T4530" i="3" s="1"/>
  <c r="S4531" i="3"/>
  <c r="T4531" i="3" s="1"/>
  <c r="S4532" i="3"/>
  <c r="T4532" i="3" s="1"/>
  <c r="S4533" i="3"/>
  <c r="T4533" i="3" s="1"/>
  <c r="S4534" i="3"/>
  <c r="T4534" i="3" s="1"/>
  <c r="S4535" i="3"/>
  <c r="T4535" i="3" s="1"/>
  <c r="S4536" i="3"/>
  <c r="T4536" i="3" s="1"/>
  <c r="S4537" i="3"/>
  <c r="T4537" i="3" s="1"/>
  <c r="S4538" i="3"/>
  <c r="T4538" i="3" s="1"/>
  <c r="S4539" i="3"/>
  <c r="T4539" i="3" s="1"/>
  <c r="S4540" i="3"/>
  <c r="T4540" i="3" s="1"/>
  <c r="S4541" i="3"/>
  <c r="T4541" i="3" s="1"/>
  <c r="S4542" i="3"/>
  <c r="T4542" i="3" s="1"/>
  <c r="S4543" i="3"/>
  <c r="T4543" i="3" s="1"/>
  <c r="S4544" i="3"/>
  <c r="T4544" i="3" s="1"/>
  <c r="S4545" i="3"/>
  <c r="T4545" i="3" s="1"/>
  <c r="S4546" i="3"/>
  <c r="T4546" i="3" s="1"/>
  <c r="S4547" i="3"/>
  <c r="T4547" i="3" s="1"/>
  <c r="S4548" i="3"/>
  <c r="T4548" i="3" s="1"/>
  <c r="S4549" i="3"/>
  <c r="T4549" i="3" s="1"/>
  <c r="S4550" i="3"/>
  <c r="T4550" i="3" s="1"/>
  <c r="S4551" i="3"/>
  <c r="T4551" i="3" s="1"/>
  <c r="S4552" i="3"/>
  <c r="T4552" i="3" s="1"/>
  <c r="S4553" i="3"/>
  <c r="T4553" i="3" s="1"/>
  <c r="S4554" i="3"/>
  <c r="T4554" i="3" s="1"/>
  <c r="S4555" i="3"/>
  <c r="T4555" i="3" s="1"/>
  <c r="S4556" i="3"/>
  <c r="T4556" i="3" s="1"/>
  <c r="S4557" i="3"/>
  <c r="T4557" i="3" s="1"/>
  <c r="S4558" i="3"/>
  <c r="T4558" i="3" s="1"/>
  <c r="S4559" i="3"/>
  <c r="T4559" i="3" s="1"/>
  <c r="S4560" i="3"/>
  <c r="T4560" i="3" s="1"/>
  <c r="S4561" i="3"/>
  <c r="T4561" i="3" s="1"/>
  <c r="S4562" i="3"/>
  <c r="T4562" i="3" s="1"/>
  <c r="S4563" i="3"/>
  <c r="T4563" i="3" s="1"/>
  <c r="S4564" i="3"/>
  <c r="T4564" i="3" s="1"/>
  <c r="S4565" i="3"/>
  <c r="T4565" i="3" s="1"/>
  <c r="S4566" i="3"/>
  <c r="T4566" i="3" s="1"/>
  <c r="S4567" i="3"/>
  <c r="T4567" i="3" s="1"/>
  <c r="S4568" i="3"/>
  <c r="T4568" i="3" s="1"/>
  <c r="S4569" i="3"/>
  <c r="T4569" i="3" s="1"/>
  <c r="S4570" i="3"/>
  <c r="T4570" i="3" s="1"/>
  <c r="S4571" i="3"/>
  <c r="T4571" i="3" s="1"/>
  <c r="S4572" i="3"/>
  <c r="T4572" i="3" s="1"/>
  <c r="S4573" i="3"/>
  <c r="T4573" i="3" s="1"/>
  <c r="S4574" i="3"/>
  <c r="T4574" i="3" s="1"/>
  <c r="S4575" i="3"/>
  <c r="T4575" i="3" s="1"/>
  <c r="S4576" i="3"/>
  <c r="T4576" i="3" s="1"/>
  <c r="S4577" i="3"/>
  <c r="T4577" i="3" s="1"/>
  <c r="S4578" i="3"/>
  <c r="T4578" i="3" s="1"/>
  <c r="S4579" i="3"/>
  <c r="T4579" i="3" s="1"/>
  <c r="S4580" i="3"/>
  <c r="T4580" i="3" s="1"/>
  <c r="S4581" i="3"/>
  <c r="T4581" i="3" s="1"/>
  <c r="S4582" i="3"/>
  <c r="T4582" i="3" s="1"/>
  <c r="S4583" i="3"/>
  <c r="T4583" i="3" s="1"/>
  <c r="S4584" i="3"/>
  <c r="T4584" i="3" s="1"/>
  <c r="S4585" i="3"/>
  <c r="T4585" i="3" s="1"/>
  <c r="S4586" i="3"/>
  <c r="T4586" i="3" s="1"/>
  <c r="S4587" i="3"/>
  <c r="T4587" i="3" s="1"/>
  <c r="S4588" i="3"/>
  <c r="T4588" i="3" s="1"/>
  <c r="S4589" i="3"/>
  <c r="T4589" i="3" s="1"/>
  <c r="S4590" i="3"/>
  <c r="T4590" i="3" s="1"/>
  <c r="S4591" i="3"/>
  <c r="T4591" i="3" s="1"/>
  <c r="S4592" i="3"/>
  <c r="T4592" i="3" s="1"/>
  <c r="S4593" i="3"/>
  <c r="T4593" i="3" s="1"/>
  <c r="S4594" i="3"/>
  <c r="T4594" i="3" s="1"/>
  <c r="S4595" i="3"/>
  <c r="T4595" i="3" s="1"/>
  <c r="S4596" i="3"/>
  <c r="T4596" i="3" s="1"/>
  <c r="S4597" i="3"/>
  <c r="T4597" i="3" s="1"/>
  <c r="S4598" i="3"/>
  <c r="T4598" i="3" s="1"/>
  <c r="S4599" i="3"/>
  <c r="T4599" i="3" s="1"/>
  <c r="S4600" i="3"/>
  <c r="T4600" i="3" s="1"/>
  <c r="S4601" i="3"/>
  <c r="T4601" i="3" s="1"/>
  <c r="S4602" i="3"/>
  <c r="T4602" i="3" s="1"/>
  <c r="S4603" i="3"/>
  <c r="T4603" i="3" s="1"/>
  <c r="S4604" i="3"/>
  <c r="T4604" i="3" s="1"/>
  <c r="S4605" i="3"/>
  <c r="T4605" i="3" s="1"/>
  <c r="S4606" i="3"/>
  <c r="T4606" i="3" s="1"/>
  <c r="S4607" i="3"/>
  <c r="T4607" i="3" s="1"/>
  <c r="S4608" i="3"/>
  <c r="T4608" i="3" s="1"/>
  <c r="S4609" i="3"/>
  <c r="T4609" i="3" s="1"/>
  <c r="S4610" i="3"/>
  <c r="T4610" i="3" s="1"/>
  <c r="S4611" i="3"/>
  <c r="T4611" i="3" s="1"/>
  <c r="S4612" i="3"/>
  <c r="T4612" i="3" s="1"/>
  <c r="S4613" i="3"/>
  <c r="T4613" i="3" s="1"/>
  <c r="S4614" i="3"/>
  <c r="T4614" i="3" s="1"/>
  <c r="S4615" i="3"/>
  <c r="T4615" i="3" s="1"/>
  <c r="S4616" i="3"/>
  <c r="T4616" i="3" s="1"/>
  <c r="S4617" i="3"/>
  <c r="T4617" i="3" s="1"/>
  <c r="S4618" i="3"/>
  <c r="T4618" i="3" s="1"/>
  <c r="S4619" i="3"/>
  <c r="T4619" i="3" s="1"/>
  <c r="S4620" i="3"/>
  <c r="T4620" i="3" s="1"/>
  <c r="S4621" i="3"/>
  <c r="T4621" i="3" s="1"/>
  <c r="S4622" i="3"/>
  <c r="T4622" i="3" s="1"/>
  <c r="S4623" i="3"/>
  <c r="T4623" i="3" s="1"/>
  <c r="S4624" i="3"/>
  <c r="T4624" i="3" s="1"/>
  <c r="S4625" i="3"/>
  <c r="T4625" i="3" s="1"/>
  <c r="S4626" i="3"/>
  <c r="T4626" i="3" s="1"/>
  <c r="S4627" i="3"/>
  <c r="T4627" i="3" s="1"/>
  <c r="S4628" i="3"/>
  <c r="T4628" i="3" s="1"/>
  <c r="S4629" i="3"/>
  <c r="T4629" i="3" s="1"/>
  <c r="S4630" i="3"/>
  <c r="T4630" i="3" s="1"/>
  <c r="S4631" i="3"/>
  <c r="T4631" i="3" s="1"/>
  <c r="S4632" i="3"/>
  <c r="T4632" i="3" s="1"/>
  <c r="S4633" i="3"/>
  <c r="T4633" i="3" s="1"/>
  <c r="S4634" i="3"/>
  <c r="T4634" i="3" s="1"/>
  <c r="S4635" i="3"/>
  <c r="T4635" i="3" s="1"/>
  <c r="S4636" i="3"/>
  <c r="T4636" i="3" s="1"/>
  <c r="S4637" i="3"/>
  <c r="T4637" i="3" s="1"/>
  <c r="S4638" i="3"/>
  <c r="T4638" i="3" s="1"/>
  <c r="S4639" i="3"/>
  <c r="T4639" i="3" s="1"/>
  <c r="S4640" i="3"/>
  <c r="T4640" i="3" s="1"/>
  <c r="S4641" i="3"/>
  <c r="T4641" i="3" s="1"/>
  <c r="S4642" i="3"/>
  <c r="T4642" i="3" s="1"/>
  <c r="S4643" i="3"/>
  <c r="T4643" i="3" s="1"/>
  <c r="S4644" i="3"/>
  <c r="T4644" i="3" s="1"/>
  <c r="S4645" i="3"/>
  <c r="T4645" i="3" s="1"/>
  <c r="S4646" i="3"/>
  <c r="T4646" i="3" s="1"/>
  <c r="S4647" i="3"/>
  <c r="T4647" i="3" s="1"/>
  <c r="S4648" i="3"/>
  <c r="T4648" i="3" s="1"/>
  <c r="S4649" i="3"/>
  <c r="T4649" i="3" s="1"/>
  <c r="S4650" i="3"/>
  <c r="T4650" i="3" s="1"/>
  <c r="S4651" i="3"/>
  <c r="T4651" i="3" s="1"/>
  <c r="S4652" i="3"/>
  <c r="T4652" i="3" s="1"/>
  <c r="S4653" i="3"/>
  <c r="T4653" i="3" s="1"/>
  <c r="S4654" i="3"/>
  <c r="T4654" i="3" s="1"/>
  <c r="S4655" i="3"/>
  <c r="T4655" i="3" s="1"/>
  <c r="S4656" i="3"/>
  <c r="T4656" i="3" s="1"/>
  <c r="S4657" i="3"/>
  <c r="T4657" i="3" s="1"/>
  <c r="S4658" i="3"/>
  <c r="T4658" i="3" s="1"/>
  <c r="S4659" i="3"/>
  <c r="T4659" i="3" s="1"/>
  <c r="S4660" i="3"/>
  <c r="T4660" i="3" s="1"/>
  <c r="S4661" i="3"/>
  <c r="T4661" i="3" s="1"/>
  <c r="S4662" i="3"/>
  <c r="T4662" i="3" s="1"/>
  <c r="S4663" i="3"/>
  <c r="T4663" i="3" s="1"/>
  <c r="S4664" i="3"/>
  <c r="T4664" i="3" s="1"/>
  <c r="S4665" i="3"/>
  <c r="T4665" i="3" s="1"/>
  <c r="S4666" i="3"/>
  <c r="T4666" i="3" s="1"/>
  <c r="S4667" i="3"/>
  <c r="T4667" i="3" s="1"/>
  <c r="S4668" i="3"/>
  <c r="T4668" i="3" s="1"/>
  <c r="S4669" i="3"/>
  <c r="T4669" i="3" s="1"/>
  <c r="S4670" i="3"/>
  <c r="T4670" i="3" s="1"/>
  <c r="S4671" i="3"/>
  <c r="T4671" i="3" s="1"/>
  <c r="S4672" i="3"/>
  <c r="T4672" i="3" s="1"/>
  <c r="S4673" i="3"/>
  <c r="T4673" i="3" s="1"/>
  <c r="S4674" i="3"/>
  <c r="T4674" i="3" s="1"/>
  <c r="S4675" i="3"/>
  <c r="T4675" i="3" s="1"/>
  <c r="S4676" i="3"/>
  <c r="T4676" i="3" s="1"/>
  <c r="S4677" i="3"/>
  <c r="T4677" i="3" s="1"/>
  <c r="S4678" i="3"/>
  <c r="T4678" i="3" s="1"/>
  <c r="S4679" i="3"/>
  <c r="T4679" i="3" s="1"/>
  <c r="S4680" i="3"/>
  <c r="T4680" i="3" s="1"/>
  <c r="S4681" i="3"/>
  <c r="T4681" i="3" s="1"/>
  <c r="S4682" i="3"/>
  <c r="T4682" i="3" s="1"/>
  <c r="S4683" i="3"/>
  <c r="T4683" i="3" s="1"/>
  <c r="S4684" i="3"/>
  <c r="T4684" i="3" s="1"/>
  <c r="S4685" i="3"/>
  <c r="T4685" i="3" s="1"/>
  <c r="S4686" i="3"/>
  <c r="T4686" i="3" s="1"/>
  <c r="S4687" i="3"/>
  <c r="T4687" i="3" s="1"/>
  <c r="S4688" i="3"/>
  <c r="T4688" i="3" s="1"/>
  <c r="S4689" i="3"/>
  <c r="T4689" i="3" s="1"/>
  <c r="S4690" i="3"/>
  <c r="T4690" i="3" s="1"/>
  <c r="S4691" i="3"/>
  <c r="T4691" i="3" s="1"/>
  <c r="S4692" i="3"/>
  <c r="T4692" i="3" s="1"/>
  <c r="S4693" i="3"/>
  <c r="T4693" i="3" s="1"/>
  <c r="S4694" i="3"/>
  <c r="T4694" i="3" s="1"/>
  <c r="S4695" i="3"/>
  <c r="T4695" i="3" s="1"/>
  <c r="S4696" i="3"/>
  <c r="T4696" i="3" s="1"/>
  <c r="S4697" i="3"/>
  <c r="T4697" i="3" s="1"/>
  <c r="S4698" i="3"/>
  <c r="T4698" i="3" s="1"/>
  <c r="S4699" i="3"/>
  <c r="T4699" i="3" s="1"/>
  <c r="S4700" i="3"/>
  <c r="T4700" i="3" s="1"/>
  <c r="S4701" i="3"/>
  <c r="T4701" i="3" s="1"/>
  <c r="S4702" i="3"/>
  <c r="T4702" i="3" s="1"/>
  <c r="S4703" i="3"/>
  <c r="T4703" i="3" s="1"/>
  <c r="S4704" i="3"/>
  <c r="T4704" i="3" s="1"/>
  <c r="S4705" i="3"/>
  <c r="T4705" i="3" s="1"/>
  <c r="S4706" i="3"/>
  <c r="T4706" i="3" s="1"/>
  <c r="S4707" i="3"/>
  <c r="T4707" i="3" s="1"/>
  <c r="S4708" i="3"/>
  <c r="T4708" i="3" s="1"/>
  <c r="S4709" i="3"/>
  <c r="T4709" i="3" s="1"/>
  <c r="S4710" i="3"/>
  <c r="T4710" i="3" s="1"/>
  <c r="S4711" i="3"/>
  <c r="T4711" i="3" s="1"/>
  <c r="S4712" i="3"/>
  <c r="T4712" i="3" s="1"/>
  <c r="S4713" i="3"/>
  <c r="T4713" i="3" s="1"/>
  <c r="S4714" i="3"/>
  <c r="T4714" i="3" s="1"/>
  <c r="S4715" i="3"/>
  <c r="T4715" i="3" s="1"/>
  <c r="S4716" i="3"/>
  <c r="T4716" i="3" s="1"/>
  <c r="S4717" i="3"/>
  <c r="T4717" i="3" s="1"/>
  <c r="S4718" i="3"/>
  <c r="T4718" i="3" s="1"/>
  <c r="S4719" i="3"/>
  <c r="T4719" i="3" s="1"/>
  <c r="S4720" i="3"/>
  <c r="T4720" i="3" s="1"/>
  <c r="S4721" i="3"/>
  <c r="T4721" i="3" s="1"/>
  <c r="S4722" i="3"/>
  <c r="T4722" i="3" s="1"/>
  <c r="S4723" i="3"/>
  <c r="T4723" i="3" s="1"/>
  <c r="S4724" i="3"/>
  <c r="T4724" i="3" s="1"/>
  <c r="S4725" i="3"/>
  <c r="T4725" i="3" s="1"/>
  <c r="S4726" i="3"/>
  <c r="T4726" i="3" s="1"/>
  <c r="S4727" i="3"/>
  <c r="T4727" i="3" s="1"/>
  <c r="S4728" i="3"/>
  <c r="T4728" i="3" s="1"/>
  <c r="S4729" i="3"/>
  <c r="T4729" i="3" s="1"/>
  <c r="S4730" i="3"/>
  <c r="T4730" i="3" s="1"/>
  <c r="S4731" i="3"/>
  <c r="T4731" i="3" s="1"/>
  <c r="S4732" i="3"/>
  <c r="T4732" i="3" s="1"/>
  <c r="S4733" i="3"/>
  <c r="T4733" i="3" s="1"/>
  <c r="S4734" i="3"/>
  <c r="T4734" i="3" s="1"/>
  <c r="S4735" i="3"/>
  <c r="T4735" i="3" s="1"/>
  <c r="S4736" i="3"/>
  <c r="T4736" i="3" s="1"/>
  <c r="S4737" i="3"/>
  <c r="T4737" i="3" s="1"/>
  <c r="S4738" i="3"/>
  <c r="T4738" i="3" s="1"/>
  <c r="S4739" i="3"/>
  <c r="T4739" i="3" s="1"/>
  <c r="S4740" i="3"/>
  <c r="T4740" i="3" s="1"/>
  <c r="S4741" i="3"/>
  <c r="T4741" i="3" s="1"/>
  <c r="S4742" i="3"/>
  <c r="T4742" i="3" s="1"/>
  <c r="S4743" i="3"/>
  <c r="T4743" i="3" s="1"/>
  <c r="S4744" i="3"/>
  <c r="T4744" i="3" s="1"/>
  <c r="S4745" i="3"/>
  <c r="T4745" i="3" s="1"/>
  <c r="S4746" i="3"/>
  <c r="T4746" i="3" s="1"/>
  <c r="S4747" i="3"/>
  <c r="T4747" i="3" s="1"/>
  <c r="S4748" i="3"/>
  <c r="T4748" i="3" s="1"/>
  <c r="S4749" i="3"/>
  <c r="T4749" i="3" s="1"/>
  <c r="S4750" i="3"/>
  <c r="T4750" i="3" s="1"/>
  <c r="S4751" i="3"/>
  <c r="T4751" i="3" s="1"/>
  <c r="S4752" i="3"/>
  <c r="T4752" i="3" s="1"/>
  <c r="S4753" i="3"/>
  <c r="T4753" i="3" s="1"/>
  <c r="S4754" i="3"/>
  <c r="T4754" i="3" s="1"/>
  <c r="S4755" i="3"/>
  <c r="T4755" i="3" s="1"/>
  <c r="S4756" i="3"/>
  <c r="T4756" i="3" s="1"/>
  <c r="S4757" i="3"/>
  <c r="T4757" i="3" s="1"/>
  <c r="S4758" i="3"/>
  <c r="T4758" i="3" s="1"/>
  <c r="S4759" i="3"/>
  <c r="T4759" i="3" s="1"/>
  <c r="S4760" i="3"/>
  <c r="T4760" i="3" s="1"/>
  <c r="S4761" i="3"/>
  <c r="T4761" i="3" s="1"/>
  <c r="S4762" i="3"/>
  <c r="T4762" i="3" s="1"/>
  <c r="S4763" i="3"/>
  <c r="T4763" i="3" s="1"/>
  <c r="S4764" i="3"/>
  <c r="T4764" i="3" s="1"/>
  <c r="S4765" i="3"/>
  <c r="T4765" i="3" s="1"/>
  <c r="S4766" i="3"/>
  <c r="T4766" i="3" s="1"/>
  <c r="S4767" i="3"/>
  <c r="T4767" i="3" s="1"/>
  <c r="S4768" i="3"/>
  <c r="T4768" i="3" s="1"/>
  <c r="S4769" i="3"/>
  <c r="T4769" i="3" s="1"/>
  <c r="S4770" i="3"/>
  <c r="T4770" i="3" s="1"/>
  <c r="S4771" i="3"/>
  <c r="T4771" i="3" s="1"/>
  <c r="S4772" i="3"/>
  <c r="T4772" i="3" s="1"/>
  <c r="S4773" i="3"/>
  <c r="T4773" i="3" s="1"/>
  <c r="S4774" i="3"/>
  <c r="T4774" i="3" s="1"/>
  <c r="S4775" i="3"/>
  <c r="T4775" i="3" s="1"/>
  <c r="S4776" i="3"/>
  <c r="T4776" i="3" s="1"/>
  <c r="S4777" i="3"/>
  <c r="T4777" i="3" s="1"/>
  <c r="S4778" i="3"/>
  <c r="T4778" i="3" s="1"/>
  <c r="S4779" i="3"/>
  <c r="T4779" i="3" s="1"/>
  <c r="S4780" i="3"/>
  <c r="T4780" i="3" s="1"/>
  <c r="S4781" i="3"/>
  <c r="T4781" i="3" s="1"/>
  <c r="S4782" i="3"/>
  <c r="T4782" i="3" s="1"/>
  <c r="S4783" i="3"/>
  <c r="T4783" i="3" s="1"/>
  <c r="S4784" i="3"/>
  <c r="T4784" i="3" s="1"/>
  <c r="S4785" i="3"/>
  <c r="T4785" i="3" s="1"/>
  <c r="S4786" i="3"/>
  <c r="T4786" i="3" s="1"/>
  <c r="S4787" i="3"/>
  <c r="T4787" i="3" s="1"/>
  <c r="S4788" i="3"/>
  <c r="T4788" i="3" s="1"/>
  <c r="S4789" i="3"/>
  <c r="T4789" i="3" s="1"/>
  <c r="S4790" i="3"/>
  <c r="T4790" i="3" s="1"/>
  <c r="S4791" i="3"/>
  <c r="T4791" i="3" s="1"/>
  <c r="S4792" i="3"/>
  <c r="T4792" i="3" s="1"/>
  <c r="S4793" i="3"/>
  <c r="T4793" i="3" s="1"/>
  <c r="S4794" i="3"/>
  <c r="T4794" i="3" s="1"/>
  <c r="S4795" i="3"/>
  <c r="T4795" i="3" s="1"/>
  <c r="S4796" i="3"/>
  <c r="T4796" i="3" s="1"/>
  <c r="S4797" i="3"/>
  <c r="T4797" i="3" s="1"/>
  <c r="S4798" i="3"/>
  <c r="T4798" i="3" s="1"/>
  <c r="S4799" i="3"/>
  <c r="T4799" i="3" s="1"/>
  <c r="S4800" i="3"/>
  <c r="T4800" i="3" s="1"/>
  <c r="S4801" i="3"/>
  <c r="T4801" i="3" s="1"/>
  <c r="S4802" i="3"/>
  <c r="T4802" i="3" s="1"/>
  <c r="S4803" i="3"/>
  <c r="T4803" i="3" s="1"/>
  <c r="S4804" i="3"/>
  <c r="T4804" i="3" s="1"/>
  <c r="S4805" i="3"/>
  <c r="T4805" i="3" s="1"/>
  <c r="S4806" i="3"/>
  <c r="T4806" i="3" s="1"/>
  <c r="S4807" i="3"/>
  <c r="T4807" i="3" s="1"/>
  <c r="S4808" i="3"/>
  <c r="T4808" i="3" s="1"/>
  <c r="S4809" i="3"/>
  <c r="T4809" i="3" s="1"/>
  <c r="S4810" i="3"/>
  <c r="T4810" i="3" s="1"/>
  <c r="S4811" i="3"/>
  <c r="T4811" i="3" s="1"/>
  <c r="S4812" i="3"/>
  <c r="T4812" i="3" s="1"/>
  <c r="S4813" i="3"/>
  <c r="T4813" i="3" s="1"/>
  <c r="S4814" i="3"/>
  <c r="T4814" i="3" s="1"/>
  <c r="S4815" i="3"/>
  <c r="T4815" i="3" s="1"/>
  <c r="S4816" i="3"/>
  <c r="T4816" i="3" s="1"/>
  <c r="S4817" i="3"/>
  <c r="T4817" i="3" s="1"/>
  <c r="S4818" i="3"/>
  <c r="T4818" i="3" s="1"/>
  <c r="S4819" i="3"/>
  <c r="T4819" i="3" s="1"/>
  <c r="S4820" i="3"/>
  <c r="T4820" i="3" s="1"/>
  <c r="S4821" i="3"/>
  <c r="T4821" i="3" s="1"/>
  <c r="S4822" i="3"/>
  <c r="T4822" i="3" s="1"/>
  <c r="S4823" i="3"/>
  <c r="T4823" i="3" s="1"/>
  <c r="S4824" i="3"/>
  <c r="T4824" i="3" s="1"/>
  <c r="S4825" i="3"/>
  <c r="T4825" i="3" s="1"/>
  <c r="S4826" i="3"/>
  <c r="T4826" i="3" s="1"/>
  <c r="S4827" i="3"/>
  <c r="T4827" i="3" s="1"/>
  <c r="S4828" i="3"/>
  <c r="T4828" i="3" s="1"/>
  <c r="S4829" i="3"/>
  <c r="T4829" i="3" s="1"/>
  <c r="S4830" i="3"/>
  <c r="T4830" i="3" s="1"/>
  <c r="S4831" i="3"/>
  <c r="T4831" i="3" s="1"/>
  <c r="S4832" i="3"/>
  <c r="T4832" i="3" s="1"/>
  <c r="S4833" i="3"/>
  <c r="T4833" i="3" s="1"/>
  <c r="S4834" i="3"/>
  <c r="T4834" i="3" s="1"/>
  <c r="S4835" i="3"/>
  <c r="T4835" i="3" s="1"/>
  <c r="S4836" i="3"/>
  <c r="T4836" i="3" s="1"/>
  <c r="S4837" i="3"/>
  <c r="T4837" i="3" s="1"/>
  <c r="S4838" i="3"/>
  <c r="T4838" i="3" s="1"/>
  <c r="S4839" i="3"/>
  <c r="T4839" i="3" s="1"/>
  <c r="S4840" i="3"/>
  <c r="T4840" i="3" s="1"/>
  <c r="S4841" i="3"/>
  <c r="T4841" i="3" s="1"/>
  <c r="S4842" i="3"/>
  <c r="T4842" i="3" s="1"/>
  <c r="S4843" i="3"/>
  <c r="T4843" i="3" s="1"/>
  <c r="S4844" i="3"/>
  <c r="T4844" i="3" s="1"/>
  <c r="S4845" i="3"/>
  <c r="T4845" i="3" s="1"/>
  <c r="S4846" i="3"/>
  <c r="T4846" i="3" s="1"/>
  <c r="S4847" i="3"/>
  <c r="T4847" i="3" s="1"/>
  <c r="S4848" i="3"/>
  <c r="T4848" i="3" s="1"/>
  <c r="S4849" i="3"/>
  <c r="T4849" i="3" s="1"/>
  <c r="S4850" i="3"/>
  <c r="T4850" i="3" s="1"/>
  <c r="S4851" i="3"/>
  <c r="T4851" i="3" s="1"/>
  <c r="S4852" i="3"/>
  <c r="T4852" i="3" s="1"/>
  <c r="S4853" i="3"/>
  <c r="T4853" i="3" s="1"/>
  <c r="S4854" i="3"/>
  <c r="T4854" i="3" s="1"/>
  <c r="S4855" i="3"/>
  <c r="T4855" i="3" s="1"/>
  <c r="S4856" i="3"/>
  <c r="T4856" i="3" s="1"/>
  <c r="S4857" i="3"/>
  <c r="T4857" i="3" s="1"/>
  <c r="S4858" i="3"/>
  <c r="T4858" i="3" s="1"/>
  <c r="S4859" i="3"/>
  <c r="T4859" i="3" s="1"/>
  <c r="S4860" i="3"/>
  <c r="T4860" i="3" s="1"/>
  <c r="S4861" i="3"/>
  <c r="T4861" i="3" s="1"/>
  <c r="S4862" i="3"/>
  <c r="T4862" i="3" s="1"/>
  <c r="S4863" i="3"/>
  <c r="T4863" i="3" s="1"/>
  <c r="S4864" i="3"/>
  <c r="T4864" i="3" s="1"/>
  <c r="S4865" i="3"/>
  <c r="T4865" i="3" s="1"/>
  <c r="S4866" i="3"/>
  <c r="T4866" i="3" s="1"/>
  <c r="S4867" i="3"/>
  <c r="T4867" i="3" s="1"/>
  <c r="S4868" i="3"/>
  <c r="T4868" i="3" s="1"/>
  <c r="S4869" i="3"/>
  <c r="T4869" i="3" s="1"/>
  <c r="S4870" i="3"/>
  <c r="T4870" i="3" s="1"/>
  <c r="S4871" i="3"/>
  <c r="T4871" i="3" s="1"/>
  <c r="S4872" i="3"/>
  <c r="T4872" i="3" s="1"/>
  <c r="S4873" i="3"/>
  <c r="T4873" i="3" s="1"/>
  <c r="S4874" i="3"/>
  <c r="T4874" i="3" s="1"/>
  <c r="S4875" i="3"/>
  <c r="T4875" i="3" s="1"/>
  <c r="S4876" i="3"/>
  <c r="T4876" i="3" s="1"/>
  <c r="S4877" i="3"/>
  <c r="T4877" i="3" s="1"/>
  <c r="S4878" i="3"/>
  <c r="T4878" i="3" s="1"/>
  <c r="S4879" i="3"/>
  <c r="T4879" i="3" s="1"/>
  <c r="S4880" i="3"/>
  <c r="T4880" i="3" s="1"/>
  <c r="S4881" i="3"/>
  <c r="T4881" i="3" s="1"/>
  <c r="S4882" i="3"/>
  <c r="T4882" i="3" s="1"/>
  <c r="S4883" i="3"/>
  <c r="T4883" i="3" s="1"/>
  <c r="S4884" i="3"/>
  <c r="T4884" i="3" s="1"/>
  <c r="S4885" i="3"/>
  <c r="T4885" i="3" s="1"/>
  <c r="S4886" i="3"/>
  <c r="T4886" i="3" s="1"/>
  <c r="S4887" i="3"/>
  <c r="T4887" i="3" s="1"/>
  <c r="S4888" i="3"/>
  <c r="T4888" i="3" s="1"/>
  <c r="S4889" i="3"/>
  <c r="T4889" i="3" s="1"/>
  <c r="S4890" i="3"/>
  <c r="T4890" i="3" s="1"/>
  <c r="S4891" i="3"/>
  <c r="T4891" i="3" s="1"/>
  <c r="S4892" i="3"/>
  <c r="T4892" i="3" s="1"/>
  <c r="S4893" i="3"/>
  <c r="T4893" i="3" s="1"/>
  <c r="S4894" i="3"/>
  <c r="T4894" i="3" s="1"/>
  <c r="S4895" i="3"/>
  <c r="T4895" i="3" s="1"/>
  <c r="S4896" i="3"/>
  <c r="T4896" i="3" s="1"/>
  <c r="S4897" i="3"/>
  <c r="T4897" i="3" s="1"/>
  <c r="S4898" i="3"/>
  <c r="T4898" i="3" s="1"/>
  <c r="S4899" i="3"/>
  <c r="T4899" i="3" s="1"/>
  <c r="S4900" i="3"/>
  <c r="T4900" i="3" s="1"/>
  <c r="S4901" i="3"/>
  <c r="T4901" i="3" s="1"/>
  <c r="S4902" i="3"/>
  <c r="T4902" i="3" s="1"/>
  <c r="S4903" i="3"/>
  <c r="T4903" i="3" s="1"/>
  <c r="S4904" i="3"/>
  <c r="T4904" i="3" s="1"/>
  <c r="S4905" i="3"/>
  <c r="T4905" i="3" s="1"/>
  <c r="S4906" i="3"/>
  <c r="T4906" i="3" s="1"/>
  <c r="S4907" i="3"/>
  <c r="T4907" i="3" s="1"/>
  <c r="S4908" i="3"/>
  <c r="T4908" i="3" s="1"/>
  <c r="S4909" i="3"/>
  <c r="T4909" i="3" s="1"/>
  <c r="S4910" i="3"/>
  <c r="T4910" i="3" s="1"/>
  <c r="S4911" i="3"/>
  <c r="T4911" i="3" s="1"/>
  <c r="S4912" i="3"/>
  <c r="T4912" i="3" s="1"/>
  <c r="S4913" i="3"/>
  <c r="T4913" i="3" s="1"/>
  <c r="S4914" i="3"/>
  <c r="T4914" i="3" s="1"/>
  <c r="S4915" i="3"/>
  <c r="T4915" i="3" s="1"/>
  <c r="S4916" i="3"/>
  <c r="T4916" i="3" s="1"/>
  <c r="S4917" i="3"/>
  <c r="T4917" i="3" s="1"/>
  <c r="S4918" i="3"/>
  <c r="T4918" i="3" s="1"/>
  <c r="S4919" i="3"/>
  <c r="T4919" i="3" s="1"/>
  <c r="S4920" i="3"/>
  <c r="T4920" i="3" s="1"/>
  <c r="S4921" i="3"/>
  <c r="T4921" i="3" s="1"/>
  <c r="S4922" i="3"/>
  <c r="T4922" i="3" s="1"/>
  <c r="S4923" i="3"/>
  <c r="T4923" i="3" s="1"/>
  <c r="S4924" i="3"/>
  <c r="T4924" i="3" s="1"/>
  <c r="S4925" i="3"/>
  <c r="T4925" i="3" s="1"/>
  <c r="S4926" i="3"/>
  <c r="T4926" i="3" s="1"/>
  <c r="S4927" i="3"/>
  <c r="T4927" i="3" s="1"/>
  <c r="S4928" i="3"/>
  <c r="T4928" i="3" s="1"/>
  <c r="S4929" i="3"/>
  <c r="T4929" i="3" s="1"/>
  <c r="S4930" i="3"/>
  <c r="T4930" i="3" s="1"/>
  <c r="S4931" i="3"/>
  <c r="T4931" i="3" s="1"/>
  <c r="S4932" i="3"/>
  <c r="T4932" i="3" s="1"/>
  <c r="S4933" i="3"/>
  <c r="T4933" i="3" s="1"/>
  <c r="S4934" i="3"/>
  <c r="T4934" i="3" s="1"/>
  <c r="S4935" i="3"/>
  <c r="T4935" i="3" s="1"/>
  <c r="S4936" i="3"/>
  <c r="T4936" i="3" s="1"/>
  <c r="S4937" i="3"/>
  <c r="T4937" i="3" s="1"/>
  <c r="S4938" i="3"/>
  <c r="T4938" i="3" s="1"/>
  <c r="S4939" i="3"/>
  <c r="T4939" i="3" s="1"/>
  <c r="S4940" i="3"/>
  <c r="T4940" i="3" s="1"/>
  <c r="S4941" i="3"/>
  <c r="T4941" i="3" s="1"/>
  <c r="S4942" i="3"/>
  <c r="T4942" i="3" s="1"/>
  <c r="S4943" i="3"/>
  <c r="T4943" i="3" s="1"/>
  <c r="S4944" i="3"/>
  <c r="T4944" i="3" s="1"/>
  <c r="S4945" i="3"/>
  <c r="T4945" i="3" s="1"/>
  <c r="S4946" i="3"/>
  <c r="T4946" i="3" s="1"/>
  <c r="S4947" i="3"/>
  <c r="T4947" i="3" s="1"/>
  <c r="S4948" i="3"/>
  <c r="T4948" i="3" s="1"/>
  <c r="S4949" i="3"/>
  <c r="T4949" i="3" s="1"/>
  <c r="S4950" i="3"/>
  <c r="T4950" i="3" s="1"/>
  <c r="S4951" i="3"/>
  <c r="T4951" i="3" s="1"/>
  <c r="S4952" i="3"/>
  <c r="T4952" i="3" s="1"/>
  <c r="S4953" i="3"/>
  <c r="T4953" i="3" s="1"/>
  <c r="S4954" i="3"/>
  <c r="T4954" i="3" s="1"/>
  <c r="S4955" i="3"/>
  <c r="T4955" i="3" s="1"/>
  <c r="S4956" i="3"/>
  <c r="T4956" i="3" s="1"/>
  <c r="S4957" i="3"/>
  <c r="T4957" i="3" s="1"/>
  <c r="S4958" i="3"/>
  <c r="T4958" i="3" s="1"/>
  <c r="S4959" i="3"/>
  <c r="T4959" i="3" s="1"/>
  <c r="S4960" i="3"/>
  <c r="T4960" i="3" s="1"/>
  <c r="S4961" i="3"/>
  <c r="T4961" i="3" s="1"/>
  <c r="S4962" i="3"/>
  <c r="T4962" i="3" s="1"/>
  <c r="S4963" i="3"/>
  <c r="T4963" i="3" s="1"/>
  <c r="S4964" i="3"/>
  <c r="T4964" i="3" s="1"/>
  <c r="S4965" i="3"/>
  <c r="T4965" i="3" s="1"/>
  <c r="S4966" i="3"/>
  <c r="T4966" i="3" s="1"/>
  <c r="S4967" i="3"/>
  <c r="T4967" i="3" s="1"/>
  <c r="S4968" i="3"/>
  <c r="T4968" i="3" s="1"/>
  <c r="S4969" i="3"/>
  <c r="T4969" i="3" s="1"/>
  <c r="S4970" i="3"/>
  <c r="T4970" i="3" s="1"/>
  <c r="S4971" i="3"/>
  <c r="T4971" i="3" s="1"/>
  <c r="S4972" i="3"/>
  <c r="T4972" i="3" s="1"/>
  <c r="S2" i="3"/>
  <c r="H14" i="11"/>
  <c r="H6" i="11"/>
  <c r="H7" i="11"/>
  <c r="H8" i="11"/>
  <c r="H9" i="11"/>
  <c r="H10" i="11"/>
  <c r="H11" i="11"/>
  <c r="H12" i="11"/>
  <c r="H13" i="11"/>
  <c r="H5" i="11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6" i="9"/>
  <c r="D3" i="13"/>
  <c r="C27" i="17" l="1"/>
  <c r="C11" i="17"/>
  <c r="T2" i="3"/>
  <c r="C4" i="15"/>
  <c r="C8" i="15"/>
  <c r="C12" i="15"/>
  <c r="C16" i="15"/>
  <c r="C20" i="15"/>
  <c r="C24" i="15"/>
  <c r="C28" i="15"/>
  <c r="C32" i="15"/>
  <c r="C36" i="15"/>
  <c r="C40" i="15"/>
  <c r="C44" i="15"/>
  <c r="C48" i="15"/>
  <c r="C52" i="15"/>
  <c r="C56" i="15"/>
  <c r="C60" i="15"/>
  <c r="C5" i="15"/>
  <c r="C9" i="15"/>
  <c r="C13" i="15"/>
  <c r="C17" i="15"/>
  <c r="C21" i="15"/>
  <c r="C25" i="15"/>
  <c r="C29" i="15"/>
  <c r="C33" i="15"/>
  <c r="C37" i="15"/>
  <c r="C41" i="15"/>
  <c r="C45" i="15"/>
  <c r="C49" i="15"/>
  <c r="C53" i="15"/>
  <c r="C57" i="15"/>
  <c r="C61" i="15"/>
  <c r="C6" i="15"/>
  <c r="C10" i="15"/>
  <c r="C14" i="15"/>
  <c r="C18" i="15"/>
  <c r="C22" i="15"/>
  <c r="C26" i="15"/>
  <c r="C30" i="15"/>
  <c r="C34" i="15"/>
  <c r="C38" i="15"/>
  <c r="C42" i="15"/>
  <c r="C46" i="15"/>
  <c r="C50" i="15"/>
  <c r="C54" i="15"/>
  <c r="C58" i="15"/>
  <c r="C3" i="15"/>
  <c r="C7" i="15"/>
  <c r="C11" i="15"/>
  <c r="C15" i="15"/>
  <c r="C19" i="15"/>
  <c r="C23" i="15"/>
  <c r="C27" i="15"/>
  <c r="C31" i="15"/>
  <c r="C35" i="15"/>
  <c r="C39" i="15"/>
  <c r="C43" i="15"/>
  <c r="C47" i="15"/>
  <c r="C51" i="15"/>
  <c r="C55" i="15"/>
  <c r="C59" i="15"/>
  <c r="D348" i="3"/>
  <c r="F348" i="3" s="1"/>
  <c r="U348" i="3" s="1"/>
  <c r="D349" i="3"/>
  <c r="F349" i="3" s="1"/>
  <c r="U349" i="3" s="1"/>
  <c r="D350" i="3"/>
  <c r="D351" i="3"/>
  <c r="F351" i="3" s="1"/>
  <c r="U351" i="3" s="1"/>
  <c r="D352" i="3"/>
  <c r="F352" i="3" s="1"/>
  <c r="U352" i="3" s="1"/>
  <c r="D353" i="3"/>
  <c r="F353" i="3" s="1"/>
  <c r="U353" i="3" s="1"/>
  <c r="D354" i="3"/>
  <c r="F354" i="3" s="1"/>
  <c r="U354" i="3" s="1"/>
  <c r="D355" i="3"/>
  <c r="F355" i="3" s="1"/>
  <c r="U355" i="3" s="1"/>
  <c r="D356" i="3"/>
  <c r="F356" i="3" s="1"/>
  <c r="U356" i="3" s="1"/>
  <c r="D357" i="3"/>
  <c r="F357" i="3" s="1"/>
  <c r="U357" i="3" s="1"/>
  <c r="D358" i="3"/>
  <c r="F358" i="3" s="1"/>
  <c r="U358" i="3" s="1"/>
  <c r="D359" i="3"/>
  <c r="F359" i="3" s="1"/>
  <c r="U359" i="3" s="1"/>
  <c r="D360" i="3"/>
  <c r="F360" i="3" s="1"/>
  <c r="U360" i="3" s="1"/>
  <c r="K7" i="9"/>
  <c r="K8" i="9"/>
  <c r="K9" i="9"/>
  <c r="K10" i="9"/>
  <c r="K11" i="9"/>
  <c r="K12" i="9"/>
  <c r="K13" i="9"/>
  <c r="K14" i="9"/>
  <c r="K15" i="9"/>
  <c r="K16" i="9"/>
  <c r="K17" i="9"/>
  <c r="K19" i="9"/>
  <c r="K20" i="9"/>
  <c r="K21" i="9"/>
  <c r="K22" i="9"/>
  <c r="K23" i="9"/>
  <c r="K24" i="9"/>
  <c r="K25" i="9"/>
  <c r="K26" i="9"/>
  <c r="K27" i="9"/>
  <c r="K28" i="9"/>
  <c r="K29" i="9"/>
  <c r="K30" i="9"/>
  <c r="K32" i="9"/>
  <c r="K33" i="9"/>
  <c r="K34" i="9"/>
  <c r="K35" i="9"/>
  <c r="K36" i="9"/>
  <c r="K37" i="9"/>
  <c r="K38" i="9"/>
  <c r="K39" i="9"/>
  <c r="K40" i="9"/>
  <c r="K41" i="9"/>
  <c r="K42" i="9"/>
  <c r="K43" i="9"/>
  <c r="K45" i="9"/>
  <c r="K46" i="9"/>
  <c r="K47" i="9"/>
  <c r="K48" i="9"/>
  <c r="K49" i="9"/>
  <c r="K50" i="9"/>
  <c r="K51" i="9"/>
  <c r="K52" i="9"/>
  <c r="K53" i="9"/>
  <c r="K54" i="9"/>
  <c r="K55" i="9"/>
  <c r="K56" i="9"/>
  <c r="K58" i="9"/>
  <c r="K59" i="9"/>
  <c r="K60" i="9"/>
  <c r="K61" i="9"/>
  <c r="K62" i="9"/>
  <c r="K63" i="9"/>
  <c r="K64" i="9"/>
  <c r="K65" i="9"/>
  <c r="K66" i="9"/>
  <c r="K67" i="9"/>
  <c r="K68" i="9"/>
  <c r="K69" i="9"/>
  <c r="K6" i="9"/>
  <c r="J7" i="9"/>
  <c r="J8" i="9"/>
  <c r="J9" i="9"/>
  <c r="J10" i="9"/>
  <c r="J11" i="9"/>
  <c r="J12" i="9"/>
  <c r="J13" i="9"/>
  <c r="J14" i="9"/>
  <c r="J15" i="9"/>
  <c r="J16" i="9"/>
  <c r="J17" i="9"/>
  <c r="J19" i="9"/>
  <c r="J20" i="9"/>
  <c r="J21" i="9"/>
  <c r="J22" i="9"/>
  <c r="J23" i="9"/>
  <c r="J24" i="9"/>
  <c r="J25" i="9"/>
  <c r="J26" i="9"/>
  <c r="J27" i="9"/>
  <c r="J28" i="9"/>
  <c r="J29" i="9"/>
  <c r="J30" i="9"/>
  <c r="J32" i="9"/>
  <c r="J33" i="9"/>
  <c r="J34" i="9"/>
  <c r="J35" i="9"/>
  <c r="J36" i="9"/>
  <c r="J37" i="9"/>
  <c r="J38" i="9"/>
  <c r="J39" i="9"/>
  <c r="J40" i="9"/>
  <c r="J41" i="9"/>
  <c r="J42" i="9"/>
  <c r="J43" i="9"/>
  <c r="J45" i="9"/>
  <c r="J46" i="9"/>
  <c r="J47" i="9"/>
  <c r="J48" i="9"/>
  <c r="J49" i="9"/>
  <c r="J50" i="9"/>
  <c r="J51" i="9"/>
  <c r="J52" i="9"/>
  <c r="J53" i="9"/>
  <c r="J54" i="9"/>
  <c r="J55" i="9"/>
  <c r="J56" i="9"/>
  <c r="J58" i="9"/>
  <c r="J59" i="9"/>
  <c r="J60" i="9"/>
  <c r="J61" i="9"/>
  <c r="J62" i="9"/>
  <c r="J63" i="9"/>
  <c r="J64" i="9"/>
  <c r="J65" i="9"/>
  <c r="J66" i="9"/>
  <c r="J67" i="9"/>
  <c r="J68" i="9"/>
  <c r="J69" i="9"/>
  <c r="J6" i="9"/>
  <c r="I7" i="9"/>
  <c r="I8" i="9"/>
  <c r="I9" i="9"/>
  <c r="I10" i="9"/>
  <c r="I11" i="9"/>
  <c r="I12" i="9"/>
  <c r="I13" i="9"/>
  <c r="I14" i="9"/>
  <c r="I15" i="9"/>
  <c r="I16" i="9"/>
  <c r="I17" i="9"/>
  <c r="I19" i="9"/>
  <c r="I20" i="9"/>
  <c r="I21" i="9"/>
  <c r="I22" i="9"/>
  <c r="I23" i="9"/>
  <c r="I24" i="9"/>
  <c r="I25" i="9"/>
  <c r="I26" i="9"/>
  <c r="I27" i="9"/>
  <c r="I28" i="9"/>
  <c r="I29" i="9"/>
  <c r="I30" i="9"/>
  <c r="I32" i="9"/>
  <c r="I33" i="9"/>
  <c r="I34" i="9"/>
  <c r="I35" i="9"/>
  <c r="I36" i="9"/>
  <c r="I37" i="9"/>
  <c r="I38" i="9"/>
  <c r="I39" i="9"/>
  <c r="I40" i="9"/>
  <c r="I41" i="9"/>
  <c r="I42" i="9"/>
  <c r="I43" i="9"/>
  <c r="I45" i="9"/>
  <c r="I46" i="9"/>
  <c r="I47" i="9"/>
  <c r="I48" i="9"/>
  <c r="I49" i="9"/>
  <c r="I50" i="9"/>
  <c r="I51" i="9"/>
  <c r="I52" i="9"/>
  <c r="I53" i="9"/>
  <c r="I54" i="9"/>
  <c r="I55" i="9"/>
  <c r="I56" i="9"/>
  <c r="I58" i="9"/>
  <c r="I59" i="9"/>
  <c r="I60" i="9"/>
  <c r="I61" i="9"/>
  <c r="I62" i="9"/>
  <c r="I63" i="9"/>
  <c r="I64" i="9"/>
  <c r="I65" i="9"/>
  <c r="I66" i="9"/>
  <c r="I67" i="9"/>
  <c r="I68" i="9"/>
  <c r="I69" i="9"/>
  <c r="I6" i="9"/>
  <c r="G59" i="9"/>
  <c r="G60" i="9"/>
  <c r="G61" i="9"/>
  <c r="G62" i="9"/>
  <c r="G63" i="9"/>
  <c r="G64" i="9"/>
  <c r="G65" i="9"/>
  <c r="G66" i="9"/>
  <c r="G67" i="9"/>
  <c r="G68" i="9"/>
  <c r="G69" i="9"/>
  <c r="G58" i="9"/>
  <c r="G46" i="9"/>
  <c r="G47" i="9"/>
  <c r="G48" i="9"/>
  <c r="G49" i="9"/>
  <c r="G50" i="9"/>
  <c r="G51" i="9"/>
  <c r="G52" i="9"/>
  <c r="G53" i="9"/>
  <c r="G54" i="9"/>
  <c r="G55" i="9"/>
  <c r="G56" i="9"/>
  <c r="G45" i="9"/>
  <c r="G20" i="9"/>
  <c r="G21" i="9"/>
  <c r="G22" i="9"/>
  <c r="G23" i="9"/>
  <c r="G24" i="9"/>
  <c r="G25" i="9"/>
  <c r="G26" i="9"/>
  <c r="G27" i="9"/>
  <c r="G28" i="9"/>
  <c r="G29" i="9"/>
  <c r="G30" i="9"/>
  <c r="G19" i="9"/>
  <c r="G7" i="9"/>
  <c r="G8" i="9"/>
  <c r="I4081" i="3" s="1"/>
  <c r="G9" i="9"/>
  <c r="G10" i="9"/>
  <c r="G11" i="9"/>
  <c r="G12" i="9"/>
  <c r="G13" i="9"/>
  <c r="G14" i="9"/>
  <c r="G15" i="9"/>
  <c r="G16" i="9"/>
  <c r="G17" i="9"/>
  <c r="G6" i="9"/>
  <c r="G32" i="9"/>
  <c r="G33" i="9"/>
  <c r="G34" i="9"/>
  <c r="G35" i="9"/>
  <c r="G36" i="9"/>
  <c r="G37" i="9"/>
  <c r="G38" i="9"/>
  <c r="G40" i="9"/>
  <c r="G41" i="9"/>
  <c r="G42" i="9"/>
  <c r="G43" i="9"/>
  <c r="G39" i="9"/>
  <c r="C30" i="17" l="1"/>
  <c r="C28" i="17"/>
  <c r="C29" i="17"/>
  <c r="F350" i="3"/>
  <c r="U350" i="3" s="1"/>
  <c r="C12" i="17"/>
  <c r="I4730" i="3"/>
  <c r="I4718" i="3"/>
  <c r="I4698" i="3"/>
  <c r="I4682" i="3"/>
  <c r="I4662" i="3"/>
  <c r="I4650" i="3"/>
  <c r="I4630" i="3"/>
  <c r="I4410" i="3"/>
  <c r="I4390" i="3"/>
  <c r="I4378" i="3"/>
  <c r="I4362" i="3"/>
  <c r="I4342" i="3"/>
  <c r="I4326" i="3"/>
  <c r="I4310" i="3"/>
  <c r="I4129" i="3"/>
  <c r="I4089" i="3"/>
  <c r="O6" i="3"/>
  <c r="O10" i="3"/>
  <c r="O14" i="3"/>
  <c r="O18" i="3"/>
  <c r="O22" i="3"/>
  <c r="O26" i="3"/>
  <c r="O30" i="3"/>
  <c r="O34" i="3"/>
  <c r="O38" i="3"/>
  <c r="O42" i="3"/>
  <c r="O46" i="3"/>
  <c r="O50" i="3"/>
  <c r="O54" i="3"/>
  <c r="O58" i="3"/>
  <c r="O62" i="3"/>
  <c r="O66" i="3"/>
  <c r="O70" i="3"/>
  <c r="O74" i="3"/>
  <c r="O78" i="3"/>
  <c r="O82" i="3"/>
  <c r="O293" i="3"/>
  <c r="O297" i="3"/>
  <c r="O301" i="3"/>
  <c r="O305" i="3"/>
  <c r="O309" i="3"/>
  <c r="O313" i="3"/>
  <c r="O317" i="3"/>
  <c r="O321" i="3"/>
  <c r="O325" i="3"/>
  <c r="O329" i="3"/>
  <c r="O333" i="3"/>
  <c r="O337" i="3"/>
  <c r="O341" i="3"/>
  <c r="O345" i="3"/>
  <c r="O536" i="3"/>
  <c r="O540" i="3"/>
  <c r="O544" i="3"/>
  <c r="O548" i="3"/>
  <c r="O552" i="3"/>
  <c r="O556" i="3"/>
  <c r="O560" i="3"/>
  <c r="O564" i="3"/>
  <c r="O568" i="3"/>
  <c r="O572" i="3"/>
  <c r="O576" i="3"/>
  <c r="O580" i="3"/>
  <c r="O584" i="3"/>
  <c r="O588" i="3"/>
  <c r="O839" i="3"/>
  <c r="O843" i="3"/>
  <c r="O847" i="3"/>
  <c r="O851" i="3"/>
  <c r="O855" i="3"/>
  <c r="O859" i="3"/>
  <c r="O863" i="3"/>
  <c r="O867" i="3"/>
  <c r="O871" i="3"/>
  <c r="O875" i="3"/>
  <c r="O879" i="3"/>
  <c r="O883" i="3"/>
  <c r="O887" i="3"/>
  <c r="O891" i="3"/>
  <c r="O895" i="3"/>
  <c r="O899" i="3"/>
  <c r="O1033" i="3"/>
  <c r="O1037" i="3"/>
  <c r="O1041" i="3"/>
  <c r="O1045" i="3"/>
  <c r="O1049" i="3"/>
  <c r="O1053" i="3"/>
  <c r="O1057" i="3"/>
  <c r="O1061" i="3"/>
  <c r="O1065" i="3"/>
  <c r="O1069" i="3"/>
  <c r="O1073" i="3"/>
  <c r="O1077" i="3"/>
  <c r="O1081" i="3"/>
  <c r="O1085" i="3"/>
  <c r="O1089" i="3"/>
  <c r="O1093" i="3"/>
  <c r="O1097" i="3"/>
  <c r="O1101" i="3"/>
  <c r="O1105" i="3"/>
  <c r="O1109" i="3"/>
  <c r="O1113" i="3"/>
  <c r="O1117" i="3"/>
  <c r="O1121" i="3"/>
  <c r="O1125" i="3"/>
  <c r="O1129" i="3"/>
  <c r="O1133" i="3"/>
  <c r="O1137" i="3"/>
  <c r="O1141" i="3"/>
  <c r="O1145" i="3"/>
  <c r="O1149" i="3"/>
  <c r="O1153" i="3"/>
  <c r="O1157" i="3"/>
  <c r="O1161" i="3"/>
  <c r="O1165" i="3"/>
  <c r="O1169" i="3"/>
  <c r="O1173" i="3"/>
  <c r="O1177" i="3"/>
  <c r="O1181" i="3"/>
  <c r="O1185" i="3"/>
  <c r="O1189" i="3"/>
  <c r="O1193" i="3"/>
  <c r="O1197" i="3"/>
  <c r="O1201" i="3"/>
  <c r="O1205" i="3"/>
  <c r="O1209" i="3"/>
  <c r="O1213" i="3"/>
  <c r="O1217" i="3"/>
  <c r="O1221" i="3"/>
  <c r="O1225" i="3"/>
  <c r="O1229" i="3"/>
  <c r="O1233" i="3"/>
  <c r="O1237" i="3"/>
  <c r="O1241" i="3"/>
  <c r="O1245" i="3"/>
  <c r="O1249" i="3"/>
  <c r="O1253" i="3"/>
  <c r="O1257" i="3"/>
  <c r="O1261" i="3"/>
  <c r="O1265" i="3"/>
  <c r="O1269" i="3"/>
  <c r="O1273" i="3"/>
  <c r="O1277" i="3"/>
  <c r="O1281" i="3"/>
  <c r="O1285" i="3"/>
  <c r="O1289" i="3"/>
  <c r="O1293" i="3"/>
  <c r="O1297" i="3"/>
  <c r="O1301" i="3"/>
  <c r="O1305" i="3"/>
  <c r="O1309" i="3"/>
  <c r="O1313" i="3"/>
  <c r="O1317" i="3"/>
  <c r="O1321" i="3"/>
  <c r="O1325" i="3"/>
  <c r="O1329" i="3"/>
  <c r="O1333" i="3"/>
  <c r="O1337" i="3"/>
  <c r="O1341" i="3"/>
  <c r="O1345" i="3"/>
  <c r="O1349" i="3"/>
  <c r="O1353" i="3"/>
  <c r="O1357" i="3"/>
  <c r="O1361" i="3"/>
  <c r="O1365" i="3"/>
  <c r="O1369" i="3"/>
  <c r="O1373" i="3"/>
  <c r="O1377" i="3"/>
  <c r="O1381" i="3"/>
  <c r="O1385" i="3"/>
  <c r="O1389" i="3"/>
  <c r="O1393" i="3"/>
  <c r="O1397" i="3"/>
  <c r="O1401" i="3"/>
  <c r="O1405" i="3"/>
  <c r="O1409" i="3"/>
  <c r="O1413" i="3"/>
  <c r="O1417" i="3"/>
  <c r="O1421" i="3"/>
  <c r="O1425" i="3"/>
  <c r="O1429" i="3"/>
  <c r="O1433" i="3"/>
  <c r="O1437" i="3"/>
  <c r="O1441" i="3"/>
  <c r="O1445" i="3"/>
  <c r="O1449" i="3"/>
  <c r="O1453" i="3"/>
  <c r="O1457" i="3"/>
  <c r="O1461" i="3"/>
  <c r="O1465" i="3"/>
  <c r="O1469" i="3"/>
  <c r="O1473" i="3"/>
  <c r="O1477" i="3"/>
  <c r="O1481" i="3"/>
  <c r="O1485" i="3"/>
  <c r="O1489" i="3"/>
  <c r="O1493" i="3"/>
  <c r="O2264" i="3"/>
  <c r="O2268" i="3"/>
  <c r="O2272" i="3"/>
  <c r="O2276" i="3"/>
  <c r="O2280" i="3"/>
  <c r="O2284" i="3"/>
  <c r="O2288" i="3"/>
  <c r="O2292" i="3"/>
  <c r="O2296" i="3"/>
  <c r="O2300" i="3"/>
  <c r="O2304" i="3"/>
  <c r="O2308" i="3"/>
  <c r="O2312" i="3"/>
  <c r="O2316" i="3"/>
  <c r="O2320" i="3"/>
  <c r="O2324" i="3"/>
  <c r="O2328" i="3"/>
  <c r="O2332" i="3"/>
  <c r="O2336" i="3"/>
  <c r="O2340" i="3"/>
  <c r="O2344" i="3"/>
  <c r="O2348" i="3"/>
  <c r="O2352" i="3"/>
  <c r="O2356" i="3"/>
  <c r="O2360" i="3"/>
  <c r="O2364" i="3"/>
  <c r="O2368" i="3"/>
  <c r="O2372" i="3"/>
  <c r="O2376" i="3"/>
  <c r="O2380" i="3"/>
  <c r="O2384" i="3"/>
  <c r="O2388" i="3"/>
  <c r="O2392" i="3"/>
  <c r="O2396" i="3"/>
  <c r="O2400" i="3"/>
  <c r="O2404" i="3"/>
  <c r="O2408" i="3"/>
  <c r="O2412" i="3"/>
  <c r="O2416" i="3"/>
  <c r="O2420" i="3"/>
  <c r="O2424" i="3"/>
  <c r="O2428" i="3"/>
  <c r="O2432" i="3"/>
  <c r="O2436" i="3"/>
  <c r="O2440" i="3"/>
  <c r="O2444" i="3"/>
  <c r="O2448" i="3"/>
  <c r="O2452" i="3"/>
  <c r="O2456" i="3"/>
  <c r="O2460" i="3"/>
  <c r="O2464" i="3"/>
  <c r="O2468" i="3"/>
  <c r="O2472" i="3"/>
  <c r="O2476" i="3"/>
  <c r="O2480" i="3"/>
  <c r="O2484" i="3"/>
  <c r="O2488" i="3"/>
  <c r="O2492" i="3"/>
  <c r="O2496" i="3"/>
  <c r="O2500" i="3"/>
  <c r="O2504" i="3"/>
  <c r="O2508" i="3"/>
  <c r="O2512" i="3"/>
  <c r="O2856" i="3"/>
  <c r="O2860" i="3"/>
  <c r="O2864" i="3"/>
  <c r="O2868" i="3"/>
  <c r="O2872" i="3"/>
  <c r="O2876" i="3"/>
  <c r="O2880" i="3"/>
  <c r="O2884" i="3"/>
  <c r="O2888" i="3"/>
  <c r="O2892" i="3"/>
  <c r="O2896" i="3"/>
  <c r="O2900" i="3"/>
  <c r="O2904" i="3"/>
  <c r="O2908" i="3"/>
  <c r="O2912" i="3"/>
  <c r="O2916" i="3"/>
  <c r="O2920" i="3"/>
  <c r="O2924" i="3"/>
  <c r="O2928" i="3"/>
  <c r="O2932" i="3"/>
  <c r="O2936" i="3"/>
  <c r="O2940" i="3"/>
  <c r="O2944" i="3"/>
  <c r="O2948" i="3"/>
  <c r="O2952" i="3"/>
  <c r="O2956" i="3"/>
  <c r="O2960" i="3"/>
  <c r="O2964" i="3"/>
  <c r="O2968" i="3"/>
  <c r="O2972" i="3"/>
  <c r="O2976" i="3"/>
  <c r="O2980" i="3"/>
  <c r="O2984" i="3"/>
  <c r="O2988" i="3"/>
  <c r="O2992" i="3"/>
  <c r="O2996" i="3"/>
  <c r="O3000" i="3"/>
  <c r="O3004" i="3"/>
  <c r="O3008" i="3"/>
  <c r="O3012" i="3"/>
  <c r="O3016" i="3"/>
  <c r="O3020" i="3"/>
  <c r="O3024" i="3"/>
  <c r="O3028" i="3"/>
  <c r="O3032" i="3"/>
  <c r="O3036" i="3"/>
  <c r="O3040" i="3"/>
  <c r="O3044" i="3"/>
  <c r="O3290" i="3"/>
  <c r="O3294" i="3"/>
  <c r="O3298" i="3"/>
  <c r="O3302" i="3"/>
  <c r="O3306" i="3"/>
  <c r="O3310" i="3"/>
  <c r="O3314" i="3"/>
  <c r="O3318" i="3"/>
  <c r="O3322" i="3"/>
  <c r="O3326" i="3"/>
  <c r="O3330" i="3"/>
  <c r="O3334" i="3"/>
  <c r="O3338" i="3"/>
  <c r="O3342" i="3"/>
  <c r="O3346" i="3"/>
  <c r="O3350" i="3"/>
  <c r="O3354" i="3"/>
  <c r="O3358" i="3"/>
  <c r="O3362" i="3"/>
  <c r="O3598" i="3"/>
  <c r="O3602" i="3"/>
  <c r="O3606" i="3"/>
  <c r="O3610" i="3"/>
  <c r="O3614" i="3"/>
  <c r="O3618" i="3"/>
  <c r="O3622" i="3"/>
  <c r="O3626" i="3"/>
  <c r="O3630" i="3"/>
  <c r="O3634" i="3"/>
  <c r="O3638" i="3"/>
  <c r="O3642" i="3"/>
  <c r="O3646" i="3"/>
  <c r="O3650" i="3"/>
  <c r="O3654" i="3"/>
  <c r="O3658" i="3"/>
  <c r="O3662" i="3"/>
  <c r="O3666" i="3"/>
  <c r="O3670" i="3"/>
  <c r="O3674" i="3"/>
  <c r="O3678" i="3"/>
  <c r="O4049" i="3"/>
  <c r="O4053" i="3"/>
  <c r="O4057" i="3"/>
  <c r="O4061" i="3"/>
  <c r="O4065" i="3"/>
  <c r="O4069" i="3"/>
  <c r="O4073" i="3"/>
  <c r="O4077" i="3"/>
  <c r="O4081" i="3"/>
  <c r="O3" i="3"/>
  <c r="O7" i="3"/>
  <c r="O11" i="3"/>
  <c r="O15" i="3"/>
  <c r="O19" i="3"/>
  <c r="O23" i="3"/>
  <c r="O27" i="3"/>
  <c r="O31" i="3"/>
  <c r="O35" i="3"/>
  <c r="O39" i="3"/>
  <c r="O43" i="3"/>
  <c r="O47" i="3"/>
  <c r="O51" i="3"/>
  <c r="O55" i="3"/>
  <c r="O59" i="3"/>
  <c r="O63" i="3"/>
  <c r="O67" i="3"/>
  <c r="O71" i="3"/>
  <c r="O75" i="3"/>
  <c r="O79" i="3"/>
  <c r="O83" i="3"/>
  <c r="O294" i="3"/>
  <c r="O298" i="3"/>
  <c r="O302" i="3"/>
  <c r="O306" i="3"/>
  <c r="O310" i="3"/>
  <c r="O314" i="3"/>
  <c r="O318" i="3"/>
  <c r="O322" i="3"/>
  <c r="O326" i="3"/>
  <c r="O330" i="3"/>
  <c r="O334" i="3"/>
  <c r="O338" i="3"/>
  <c r="O342" i="3"/>
  <c r="O346" i="3"/>
  <c r="O537" i="3"/>
  <c r="O541" i="3"/>
  <c r="O545" i="3"/>
  <c r="O549" i="3"/>
  <c r="O553" i="3"/>
  <c r="O557" i="3"/>
  <c r="O561" i="3"/>
  <c r="O565" i="3"/>
  <c r="O569" i="3"/>
  <c r="O573" i="3"/>
  <c r="O577" i="3"/>
  <c r="O581" i="3"/>
  <c r="O585" i="3"/>
  <c r="O589" i="3"/>
  <c r="O840" i="3"/>
  <c r="O844" i="3"/>
  <c r="O848" i="3"/>
  <c r="O852" i="3"/>
  <c r="O856" i="3"/>
  <c r="O860" i="3"/>
  <c r="O864" i="3"/>
  <c r="O868" i="3"/>
  <c r="O872" i="3"/>
  <c r="O876" i="3"/>
  <c r="O880" i="3"/>
  <c r="O884" i="3"/>
  <c r="O888" i="3"/>
  <c r="O892" i="3"/>
  <c r="O896" i="3"/>
  <c r="O900" i="3"/>
  <c r="O1034" i="3"/>
  <c r="O1038" i="3"/>
  <c r="O1042" i="3"/>
  <c r="O1046" i="3"/>
  <c r="O1050" i="3"/>
  <c r="O1054" i="3"/>
  <c r="O1058" i="3"/>
  <c r="O1062" i="3"/>
  <c r="O1066" i="3"/>
  <c r="O1070" i="3"/>
  <c r="O1074" i="3"/>
  <c r="O1078" i="3"/>
  <c r="O1082" i="3"/>
  <c r="O1086" i="3"/>
  <c r="O1090" i="3"/>
  <c r="O1094" i="3"/>
  <c r="O1098" i="3"/>
  <c r="O1102" i="3"/>
  <c r="O1106" i="3"/>
  <c r="O1110" i="3"/>
  <c r="O1114" i="3"/>
  <c r="O1118" i="3"/>
  <c r="O1122" i="3"/>
  <c r="O1126" i="3"/>
  <c r="O1130" i="3"/>
  <c r="O1134" i="3"/>
  <c r="O1138" i="3"/>
  <c r="O1142" i="3"/>
  <c r="O1146" i="3"/>
  <c r="O1150" i="3"/>
  <c r="O1154" i="3"/>
  <c r="O1158" i="3"/>
  <c r="O1162" i="3"/>
  <c r="O1166" i="3"/>
  <c r="O1170" i="3"/>
  <c r="O1174" i="3"/>
  <c r="O1178" i="3"/>
  <c r="O1182" i="3"/>
  <c r="O1186" i="3"/>
  <c r="O1190" i="3"/>
  <c r="O1194" i="3"/>
  <c r="O1198" i="3"/>
  <c r="O1202" i="3"/>
  <c r="O1206" i="3"/>
  <c r="O1210" i="3"/>
  <c r="O1214" i="3"/>
  <c r="O1218" i="3"/>
  <c r="O1222" i="3"/>
  <c r="O1226" i="3"/>
  <c r="O1230" i="3"/>
  <c r="O1234" i="3"/>
  <c r="O1238" i="3"/>
  <c r="O1242" i="3"/>
  <c r="O1246" i="3"/>
  <c r="O1250" i="3"/>
  <c r="O1254" i="3"/>
  <c r="O1258" i="3"/>
  <c r="O1262" i="3"/>
  <c r="O1266" i="3"/>
  <c r="O1270" i="3"/>
  <c r="O1274" i="3"/>
  <c r="O1278" i="3"/>
  <c r="O1282" i="3"/>
  <c r="O1286" i="3"/>
  <c r="O1290" i="3"/>
  <c r="O1294" i="3"/>
  <c r="O1298" i="3"/>
  <c r="O1302" i="3"/>
  <c r="O1306" i="3"/>
  <c r="O1310" i="3"/>
  <c r="O1314" i="3"/>
  <c r="O1318" i="3"/>
  <c r="O1322" i="3"/>
  <c r="O1326" i="3"/>
  <c r="O1330" i="3"/>
  <c r="O1334" i="3"/>
  <c r="O1338" i="3"/>
  <c r="O1342" i="3"/>
  <c r="O1346" i="3"/>
  <c r="O1350" i="3"/>
  <c r="O1354" i="3"/>
  <c r="O1358" i="3"/>
  <c r="O1362" i="3"/>
  <c r="O1366" i="3"/>
  <c r="O1370" i="3"/>
  <c r="O1374" i="3"/>
  <c r="O1378" i="3"/>
  <c r="O1382" i="3"/>
  <c r="O1386" i="3"/>
  <c r="O1390" i="3"/>
  <c r="O1394" i="3"/>
  <c r="O1398" i="3"/>
  <c r="O1402" i="3"/>
  <c r="O1406" i="3"/>
  <c r="O1410" i="3"/>
  <c r="O1414" i="3"/>
  <c r="O1418" i="3"/>
  <c r="O1422" i="3"/>
  <c r="O1426" i="3"/>
  <c r="O1430" i="3"/>
  <c r="O1434" i="3"/>
  <c r="O1438" i="3"/>
  <c r="O1442" i="3"/>
  <c r="O1446" i="3"/>
  <c r="O1450" i="3"/>
  <c r="O1454" i="3"/>
  <c r="O1458" i="3"/>
  <c r="O1462" i="3"/>
  <c r="O1466" i="3"/>
  <c r="O1470" i="3"/>
  <c r="O1474" i="3"/>
  <c r="O1478" i="3"/>
  <c r="O1482" i="3"/>
  <c r="O1486" i="3"/>
  <c r="O1490" i="3"/>
  <c r="O1494" i="3"/>
  <c r="O2265" i="3"/>
  <c r="O2269" i="3"/>
  <c r="O2273" i="3"/>
  <c r="O2277" i="3"/>
  <c r="O2281" i="3"/>
  <c r="O2285" i="3"/>
  <c r="O2289" i="3"/>
  <c r="O2293" i="3"/>
  <c r="O2297" i="3"/>
  <c r="O2301" i="3"/>
  <c r="O2305" i="3"/>
  <c r="O2309" i="3"/>
  <c r="O2313" i="3"/>
  <c r="O2317" i="3"/>
  <c r="O2321" i="3"/>
  <c r="O2325" i="3"/>
  <c r="O2329" i="3"/>
  <c r="O2333" i="3"/>
  <c r="O2337" i="3"/>
  <c r="O2341" i="3"/>
  <c r="O2345" i="3"/>
  <c r="O2349" i="3"/>
  <c r="O2353" i="3"/>
  <c r="O2357" i="3"/>
  <c r="O2361" i="3"/>
  <c r="O2365" i="3"/>
  <c r="O2369" i="3"/>
  <c r="O2373" i="3"/>
  <c r="O2377" i="3"/>
  <c r="O2381" i="3"/>
  <c r="O2385" i="3"/>
  <c r="O2389" i="3"/>
  <c r="O2393" i="3"/>
  <c r="O2397" i="3"/>
  <c r="O2401" i="3"/>
  <c r="O2405" i="3"/>
  <c r="O2409" i="3"/>
  <c r="O2413" i="3"/>
  <c r="O2417" i="3"/>
  <c r="O2421" i="3"/>
  <c r="O2425" i="3"/>
  <c r="O2429" i="3"/>
  <c r="O2433" i="3"/>
  <c r="O2437" i="3"/>
  <c r="O2441" i="3"/>
  <c r="O2445" i="3"/>
  <c r="O2449" i="3"/>
  <c r="O2453" i="3"/>
  <c r="O2457" i="3"/>
  <c r="O2461" i="3"/>
  <c r="O2465" i="3"/>
  <c r="O2469" i="3"/>
  <c r="O2473" i="3"/>
  <c r="O2477" i="3"/>
  <c r="O2481" i="3"/>
  <c r="O2485" i="3"/>
  <c r="O2489" i="3"/>
  <c r="O2493" i="3"/>
  <c r="O2497" i="3"/>
  <c r="O2501" i="3"/>
  <c r="O2505" i="3"/>
  <c r="O2509" i="3"/>
  <c r="O2513" i="3"/>
  <c r="O2857" i="3"/>
  <c r="O2861" i="3"/>
  <c r="O2865" i="3"/>
  <c r="O2869" i="3"/>
  <c r="O2873" i="3"/>
  <c r="O2877" i="3"/>
  <c r="O2881" i="3"/>
  <c r="O2885" i="3"/>
  <c r="O2889" i="3"/>
  <c r="O2893" i="3"/>
  <c r="O2897" i="3"/>
  <c r="O2901" i="3"/>
  <c r="O2905" i="3"/>
  <c r="O2909" i="3"/>
  <c r="O2913" i="3"/>
  <c r="O2917" i="3"/>
  <c r="O2921" i="3"/>
  <c r="O2925" i="3"/>
  <c r="O2929" i="3"/>
  <c r="O2933" i="3"/>
  <c r="O2937" i="3"/>
  <c r="O2941" i="3"/>
  <c r="O2945" i="3"/>
  <c r="O2949" i="3"/>
  <c r="O2953" i="3"/>
  <c r="O2957" i="3"/>
  <c r="O2961" i="3"/>
  <c r="O2965" i="3"/>
  <c r="O2969" i="3"/>
  <c r="O2973" i="3"/>
  <c r="O2977" i="3"/>
  <c r="O2981" i="3"/>
  <c r="O2985" i="3"/>
  <c r="O2989" i="3"/>
  <c r="O2993" i="3"/>
  <c r="O2997" i="3"/>
  <c r="O3001" i="3"/>
  <c r="O3005" i="3"/>
  <c r="O3009" i="3"/>
  <c r="O3013" i="3"/>
  <c r="O3017" i="3"/>
  <c r="O3021" i="3"/>
  <c r="O3025" i="3"/>
  <c r="O3029" i="3"/>
  <c r="O3033" i="3"/>
  <c r="O3037" i="3"/>
  <c r="O3041" i="3"/>
  <c r="O3045" i="3"/>
  <c r="O3291" i="3"/>
  <c r="O3295" i="3"/>
  <c r="O3299" i="3"/>
  <c r="O3303" i="3"/>
  <c r="O3307" i="3"/>
  <c r="O3311" i="3"/>
  <c r="O3315" i="3"/>
  <c r="O3319" i="3"/>
  <c r="O3323" i="3"/>
  <c r="O3327" i="3"/>
  <c r="O3331" i="3"/>
  <c r="O3335" i="3"/>
  <c r="O3339" i="3"/>
  <c r="O3343" i="3"/>
  <c r="O3347" i="3"/>
  <c r="O3351" i="3"/>
  <c r="O3355" i="3"/>
  <c r="O3359" i="3"/>
  <c r="O3363" i="3"/>
  <c r="O3599" i="3"/>
  <c r="O3603" i="3"/>
  <c r="O3607" i="3"/>
  <c r="O3611" i="3"/>
  <c r="O3615" i="3"/>
  <c r="O3619" i="3"/>
  <c r="O3623" i="3"/>
  <c r="O3627" i="3"/>
  <c r="O3631" i="3"/>
  <c r="O3635" i="3"/>
  <c r="O3639" i="3"/>
  <c r="O3643" i="3"/>
  <c r="O3647" i="3"/>
  <c r="O3651" i="3"/>
  <c r="O3655" i="3"/>
  <c r="O3659" i="3"/>
  <c r="O3663" i="3"/>
  <c r="O3667" i="3"/>
  <c r="O3671" i="3"/>
  <c r="O3675" i="3"/>
  <c r="O3679" i="3"/>
  <c r="O4050" i="3"/>
  <c r="O4054" i="3"/>
  <c r="O4058" i="3"/>
  <c r="O4062" i="3"/>
  <c r="O4066" i="3"/>
  <c r="O4070" i="3"/>
  <c r="O4074" i="3"/>
  <c r="O4078" i="3"/>
  <c r="O4082" i="3"/>
  <c r="O4" i="3"/>
  <c r="O8" i="3"/>
  <c r="O12" i="3"/>
  <c r="O16" i="3"/>
  <c r="O20" i="3"/>
  <c r="O24" i="3"/>
  <c r="O28" i="3"/>
  <c r="O32" i="3"/>
  <c r="O36" i="3"/>
  <c r="O40" i="3"/>
  <c r="O44" i="3"/>
  <c r="O48" i="3"/>
  <c r="O52" i="3"/>
  <c r="O56" i="3"/>
  <c r="O60" i="3"/>
  <c r="O64" i="3"/>
  <c r="O68" i="3"/>
  <c r="O72" i="3"/>
  <c r="O76" i="3"/>
  <c r="O80" i="3"/>
  <c r="O291" i="3"/>
  <c r="O295" i="3"/>
  <c r="O299" i="3"/>
  <c r="O303" i="3"/>
  <c r="O307" i="3"/>
  <c r="O311" i="3"/>
  <c r="O315" i="3"/>
  <c r="O319" i="3"/>
  <c r="O323" i="3"/>
  <c r="O327" i="3"/>
  <c r="O331" i="3"/>
  <c r="O335" i="3"/>
  <c r="O339" i="3"/>
  <c r="O343" i="3"/>
  <c r="O347" i="3"/>
  <c r="O538" i="3"/>
  <c r="O542" i="3"/>
  <c r="O546" i="3"/>
  <c r="O550" i="3"/>
  <c r="O554" i="3"/>
  <c r="O558" i="3"/>
  <c r="O562" i="3"/>
  <c r="O566" i="3"/>
  <c r="O570" i="3"/>
  <c r="O574" i="3"/>
  <c r="O578" i="3"/>
  <c r="O582" i="3"/>
  <c r="O586" i="3"/>
  <c r="O590" i="3"/>
  <c r="O841" i="3"/>
  <c r="O845" i="3"/>
  <c r="O849" i="3"/>
  <c r="O853" i="3"/>
  <c r="O857" i="3"/>
  <c r="O861" i="3"/>
  <c r="O865" i="3"/>
  <c r="O869" i="3"/>
  <c r="O873" i="3"/>
  <c r="O877" i="3"/>
  <c r="O881" i="3"/>
  <c r="O885" i="3"/>
  <c r="O889" i="3"/>
  <c r="O893" i="3"/>
  <c r="O897" i="3"/>
  <c r="O901" i="3"/>
  <c r="O1035" i="3"/>
  <c r="O1039" i="3"/>
  <c r="O1043" i="3"/>
  <c r="O1047" i="3"/>
  <c r="O1051" i="3"/>
  <c r="O1055" i="3"/>
  <c r="O1059" i="3"/>
  <c r="O1063" i="3"/>
  <c r="O1067" i="3"/>
  <c r="O1071" i="3"/>
  <c r="O1075" i="3"/>
  <c r="O1079" i="3"/>
  <c r="O1083" i="3"/>
  <c r="O1087" i="3"/>
  <c r="O1091" i="3"/>
  <c r="O1095" i="3"/>
  <c r="O1099" i="3"/>
  <c r="O1103" i="3"/>
  <c r="O1107" i="3"/>
  <c r="O1111" i="3"/>
  <c r="O1115" i="3"/>
  <c r="O1119" i="3"/>
  <c r="O1123" i="3"/>
  <c r="O1127" i="3"/>
  <c r="O1131" i="3"/>
  <c r="O1135" i="3"/>
  <c r="O1139" i="3"/>
  <c r="O1143" i="3"/>
  <c r="O1147" i="3"/>
  <c r="O1151" i="3"/>
  <c r="O1155" i="3"/>
  <c r="O1159" i="3"/>
  <c r="O1163" i="3"/>
  <c r="O1167" i="3"/>
  <c r="O1171" i="3"/>
  <c r="O1175" i="3"/>
  <c r="O1179" i="3"/>
  <c r="O1183" i="3"/>
  <c r="O1187" i="3"/>
  <c r="O1191" i="3"/>
  <c r="O1195" i="3"/>
  <c r="O1199" i="3"/>
  <c r="O1203" i="3"/>
  <c r="O1207" i="3"/>
  <c r="O1211" i="3"/>
  <c r="O1215" i="3"/>
  <c r="O1219" i="3"/>
  <c r="O1223" i="3"/>
  <c r="O1227" i="3"/>
  <c r="O1231" i="3"/>
  <c r="O1235" i="3"/>
  <c r="O1239" i="3"/>
  <c r="O1243" i="3"/>
  <c r="O1247" i="3"/>
  <c r="O1251" i="3"/>
  <c r="O1255" i="3"/>
  <c r="O1259" i="3"/>
  <c r="O1263" i="3"/>
  <c r="O1267" i="3"/>
  <c r="O1271" i="3"/>
  <c r="O1275" i="3"/>
  <c r="O1279" i="3"/>
  <c r="O1283" i="3"/>
  <c r="O1287" i="3"/>
  <c r="O1291" i="3"/>
  <c r="O1295" i="3"/>
  <c r="O1299" i="3"/>
  <c r="O1303" i="3"/>
  <c r="O1307" i="3"/>
  <c r="O1311" i="3"/>
  <c r="O1315" i="3"/>
  <c r="O1319" i="3"/>
  <c r="O1323" i="3"/>
  <c r="O1327" i="3"/>
  <c r="O1331" i="3"/>
  <c r="O1335" i="3"/>
  <c r="O1339" i="3"/>
  <c r="O1343" i="3"/>
  <c r="O1347" i="3"/>
  <c r="O1351" i="3"/>
  <c r="O1355" i="3"/>
  <c r="O1359" i="3"/>
  <c r="O1363" i="3"/>
  <c r="O1367" i="3"/>
  <c r="O1371" i="3"/>
  <c r="O1375" i="3"/>
  <c r="O1379" i="3"/>
  <c r="O1383" i="3"/>
  <c r="O1387" i="3"/>
  <c r="O1391" i="3"/>
  <c r="O1395" i="3"/>
  <c r="O1399" i="3"/>
  <c r="O1403" i="3"/>
  <c r="O1407" i="3"/>
  <c r="O1411" i="3"/>
  <c r="O1415" i="3"/>
  <c r="O1419" i="3"/>
  <c r="O1423" i="3"/>
  <c r="O1427" i="3"/>
  <c r="O1431" i="3"/>
  <c r="O1435" i="3"/>
  <c r="O1439" i="3"/>
  <c r="O1443" i="3"/>
  <c r="O1447" i="3"/>
  <c r="O1451" i="3"/>
  <c r="O1455" i="3"/>
  <c r="O1459" i="3"/>
  <c r="O1463" i="3"/>
  <c r="O1467" i="3"/>
  <c r="O1471" i="3"/>
  <c r="O1475" i="3"/>
  <c r="O1479" i="3"/>
  <c r="O1483" i="3"/>
  <c r="O1487" i="3"/>
  <c r="O1491" i="3"/>
  <c r="O1495" i="3"/>
  <c r="O2266" i="3"/>
  <c r="O2270" i="3"/>
  <c r="O2274" i="3"/>
  <c r="O2278" i="3"/>
  <c r="O2282" i="3"/>
  <c r="O2286" i="3"/>
  <c r="O2290" i="3"/>
  <c r="O2294" i="3"/>
  <c r="O2298" i="3"/>
  <c r="O2302" i="3"/>
  <c r="O2306" i="3"/>
  <c r="O2310" i="3"/>
  <c r="O2314" i="3"/>
  <c r="O2318" i="3"/>
  <c r="O2322" i="3"/>
  <c r="O2326" i="3"/>
  <c r="O2330" i="3"/>
  <c r="O2334" i="3"/>
  <c r="O2338" i="3"/>
  <c r="O2342" i="3"/>
  <c r="O2346" i="3"/>
  <c r="O2350" i="3"/>
  <c r="O2354" i="3"/>
  <c r="O2358" i="3"/>
  <c r="O2362" i="3"/>
  <c r="O2366" i="3"/>
  <c r="O2370" i="3"/>
  <c r="O2374" i="3"/>
  <c r="O2378" i="3"/>
  <c r="O2382" i="3"/>
  <c r="O2386" i="3"/>
  <c r="O2390" i="3"/>
  <c r="O2394" i="3"/>
  <c r="O2398" i="3"/>
  <c r="O2402" i="3"/>
  <c r="O2406" i="3"/>
  <c r="O2410" i="3"/>
  <c r="O2414" i="3"/>
  <c r="O2418" i="3"/>
  <c r="O2422" i="3"/>
  <c r="O2426" i="3"/>
  <c r="O2430" i="3"/>
  <c r="O2434" i="3"/>
  <c r="O2438" i="3"/>
  <c r="O2442" i="3"/>
  <c r="O2446" i="3"/>
  <c r="O2450" i="3"/>
  <c r="O2454" i="3"/>
  <c r="O2458" i="3"/>
  <c r="O2462" i="3"/>
  <c r="O2466" i="3"/>
  <c r="O2470" i="3"/>
  <c r="O2474" i="3"/>
  <c r="O2478" i="3"/>
  <c r="O2482" i="3"/>
  <c r="O2486" i="3"/>
  <c r="O2490" i="3"/>
  <c r="O2494" i="3"/>
  <c r="O2498" i="3"/>
  <c r="O2502" i="3"/>
  <c r="O2506" i="3"/>
  <c r="O2510" i="3"/>
  <c r="O2514" i="3"/>
  <c r="O2858" i="3"/>
  <c r="O2862" i="3"/>
  <c r="O2866" i="3"/>
  <c r="O2870" i="3"/>
  <c r="O2874" i="3"/>
  <c r="O2878" i="3"/>
  <c r="O2882" i="3"/>
  <c r="O2886" i="3"/>
  <c r="O2890" i="3"/>
  <c r="O2894" i="3"/>
  <c r="O2898" i="3"/>
  <c r="O2902" i="3"/>
  <c r="O2906" i="3"/>
  <c r="O2910" i="3"/>
  <c r="O2914" i="3"/>
  <c r="O2918" i="3"/>
  <c r="O2922" i="3"/>
  <c r="O2926" i="3"/>
  <c r="O2930" i="3"/>
  <c r="O2934" i="3"/>
  <c r="O2938" i="3"/>
  <c r="O2942" i="3"/>
  <c r="O2946" i="3"/>
  <c r="O2950" i="3"/>
  <c r="O2954" i="3"/>
  <c r="O2958" i="3"/>
  <c r="O2962" i="3"/>
  <c r="O2966" i="3"/>
  <c r="O2970" i="3"/>
  <c r="O2974" i="3"/>
  <c r="O2978" i="3"/>
  <c r="O2982" i="3"/>
  <c r="O2986" i="3"/>
  <c r="O2990" i="3"/>
  <c r="O2994" i="3"/>
  <c r="O2998" i="3"/>
  <c r="O3002" i="3"/>
  <c r="O3006" i="3"/>
  <c r="O3010" i="3"/>
  <c r="O3014" i="3"/>
  <c r="O3018" i="3"/>
  <c r="O3022" i="3"/>
  <c r="O3026" i="3"/>
  <c r="O3030" i="3"/>
  <c r="O3034" i="3"/>
  <c r="O3038" i="3"/>
  <c r="O3042" i="3"/>
  <c r="O3046" i="3"/>
  <c r="O3292" i="3"/>
  <c r="O3296" i="3"/>
  <c r="O3300" i="3"/>
  <c r="O3304" i="3"/>
  <c r="O3308" i="3"/>
  <c r="O3312" i="3"/>
  <c r="O3316" i="3"/>
  <c r="O3320" i="3"/>
  <c r="O3324" i="3"/>
  <c r="O3328" i="3"/>
  <c r="O3332" i="3"/>
  <c r="O3336" i="3"/>
  <c r="O3340" i="3"/>
  <c r="O3344" i="3"/>
  <c r="O3348" i="3"/>
  <c r="O3352" i="3"/>
  <c r="O3356" i="3"/>
  <c r="O3360" i="3"/>
  <c r="O3364" i="3"/>
  <c r="O3600" i="3"/>
  <c r="O3604" i="3"/>
  <c r="O3608" i="3"/>
  <c r="O3612" i="3"/>
  <c r="O3616" i="3"/>
  <c r="O3620" i="3"/>
  <c r="O3624" i="3"/>
  <c r="O3628" i="3"/>
  <c r="O3632" i="3"/>
  <c r="O3636" i="3"/>
  <c r="O3640" i="3"/>
  <c r="O3644" i="3"/>
  <c r="O3648" i="3"/>
  <c r="O3652" i="3"/>
  <c r="O3656" i="3"/>
  <c r="O3660" i="3"/>
  <c r="O3664" i="3"/>
  <c r="O3668" i="3"/>
  <c r="O3672" i="3"/>
  <c r="O3676" i="3"/>
  <c r="O3680" i="3"/>
  <c r="O4051" i="3"/>
  <c r="O4055" i="3"/>
  <c r="O4059" i="3"/>
  <c r="O4063" i="3"/>
  <c r="O4067" i="3"/>
  <c r="O4071" i="3"/>
  <c r="O4075" i="3"/>
  <c r="O4079" i="3"/>
  <c r="O4083" i="3"/>
  <c r="O5" i="3"/>
  <c r="O9" i="3"/>
  <c r="O13" i="3"/>
  <c r="O17" i="3"/>
  <c r="O21" i="3"/>
  <c r="O25" i="3"/>
  <c r="O29" i="3"/>
  <c r="O33" i="3"/>
  <c r="O37" i="3"/>
  <c r="O41" i="3"/>
  <c r="O45" i="3"/>
  <c r="O49" i="3"/>
  <c r="O53" i="3"/>
  <c r="O57" i="3"/>
  <c r="O61" i="3"/>
  <c r="O65" i="3"/>
  <c r="O69" i="3"/>
  <c r="O73" i="3"/>
  <c r="O77" i="3"/>
  <c r="O81" i="3"/>
  <c r="O292" i="3"/>
  <c r="O296" i="3"/>
  <c r="O300" i="3"/>
  <c r="O304" i="3"/>
  <c r="O308" i="3"/>
  <c r="O312" i="3"/>
  <c r="O316" i="3"/>
  <c r="O320" i="3"/>
  <c r="O324" i="3"/>
  <c r="O328" i="3"/>
  <c r="O332" i="3"/>
  <c r="O336" i="3"/>
  <c r="O340" i="3"/>
  <c r="O344" i="3"/>
  <c r="O535" i="3"/>
  <c r="O539" i="3"/>
  <c r="O543" i="3"/>
  <c r="O547" i="3"/>
  <c r="O551" i="3"/>
  <c r="O555" i="3"/>
  <c r="O559" i="3"/>
  <c r="O563" i="3"/>
  <c r="O567" i="3"/>
  <c r="O571" i="3"/>
  <c r="O575" i="3"/>
  <c r="O579" i="3"/>
  <c r="O583" i="3"/>
  <c r="O587" i="3"/>
  <c r="O838" i="3"/>
  <c r="O842" i="3"/>
  <c r="O846" i="3"/>
  <c r="O850" i="3"/>
  <c r="O854" i="3"/>
  <c r="O858" i="3"/>
  <c r="O862" i="3"/>
  <c r="O866" i="3"/>
  <c r="O870" i="3"/>
  <c r="O874" i="3"/>
  <c r="O878" i="3"/>
  <c r="O882" i="3"/>
  <c r="O886" i="3"/>
  <c r="O890" i="3"/>
  <c r="O894" i="3"/>
  <c r="O898" i="3"/>
  <c r="O1032" i="3"/>
  <c r="O1036" i="3"/>
  <c r="O1040" i="3"/>
  <c r="O1044" i="3"/>
  <c r="O1048" i="3"/>
  <c r="O1052" i="3"/>
  <c r="O1056" i="3"/>
  <c r="O1060" i="3"/>
  <c r="O1064" i="3"/>
  <c r="O1068" i="3"/>
  <c r="O1072" i="3"/>
  <c r="O1076" i="3"/>
  <c r="O1080" i="3"/>
  <c r="O1084" i="3"/>
  <c r="O1088" i="3"/>
  <c r="O1092" i="3"/>
  <c r="O1096" i="3"/>
  <c r="O1100" i="3"/>
  <c r="O1104" i="3"/>
  <c r="O1108" i="3"/>
  <c r="O1112" i="3"/>
  <c r="O1116" i="3"/>
  <c r="O1120" i="3"/>
  <c r="O1124" i="3"/>
  <c r="O1128" i="3"/>
  <c r="O1132" i="3"/>
  <c r="O1136" i="3"/>
  <c r="O1140" i="3"/>
  <c r="O1144" i="3"/>
  <c r="O1148" i="3"/>
  <c r="O1152" i="3"/>
  <c r="O1156" i="3"/>
  <c r="O1160" i="3"/>
  <c r="O1164" i="3"/>
  <c r="O1168" i="3"/>
  <c r="O1172" i="3"/>
  <c r="O1176" i="3"/>
  <c r="O1180" i="3"/>
  <c r="O1184" i="3"/>
  <c r="O1188" i="3"/>
  <c r="O1192" i="3"/>
  <c r="O1196" i="3"/>
  <c r="O1200" i="3"/>
  <c r="O1204" i="3"/>
  <c r="O1208" i="3"/>
  <c r="O1212" i="3"/>
  <c r="O1216" i="3"/>
  <c r="O1220" i="3"/>
  <c r="O1224" i="3"/>
  <c r="O1228" i="3"/>
  <c r="O1232" i="3"/>
  <c r="O1236" i="3"/>
  <c r="O1240" i="3"/>
  <c r="O1244" i="3"/>
  <c r="O1248" i="3"/>
  <c r="O1252" i="3"/>
  <c r="O1256" i="3"/>
  <c r="O1260" i="3"/>
  <c r="O1264" i="3"/>
  <c r="O1268" i="3"/>
  <c r="O1272" i="3"/>
  <c r="O1276" i="3"/>
  <c r="O1280" i="3"/>
  <c r="O1284" i="3"/>
  <c r="O1288" i="3"/>
  <c r="O1292" i="3"/>
  <c r="O1296" i="3"/>
  <c r="O1300" i="3"/>
  <c r="O1304" i="3"/>
  <c r="O1308" i="3"/>
  <c r="O1312" i="3"/>
  <c r="O1316" i="3"/>
  <c r="O1320" i="3"/>
  <c r="O1324" i="3"/>
  <c r="O1328" i="3"/>
  <c r="O1332" i="3"/>
  <c r="O1336" i="3"/>
  <c r="O1340" i="3"/>
  <c r="O1344" i="3"/>
  <c r="O1348" i="3"/>
  <c r="O1352" i="3"/>
  <c r="O1356" i="3"/>
  <c r="O1360" i="3"/>
  <c r="O1364" i="3"/>
  <c r="O1368" i="3"/>
  <c r="O1372" i="3"/>
  <c r="O1376" i="3"/>
  <c r="O1380" i="3"/>
  <c r="O1384" i="3"/>
  <c r="O1388" i="3"/>
  <c r="O1392" i="3"/>
  <c r="O1396" i="3"/>
  <c r="O1400" i="3"/>
  <c r="O1404" i="3"/>
  <c r="O1408" i="3"/>
  <c r="O1412" i="3"/>
  <c r="O1416" i="3"/>
  <c r="O1420" i="3"/>
  <c r="O1424" i="3"/>
  <c r="O1428" i="3"/>
  <c r="O1432" i="3"/>
  <c r="O1436" i="3"/>
  <c r="O1440" i="3"/>
  <c r="O1444" i="3"/>
  <c r="O1448" i="3"/>
  <c r="O1452" i="3"/>
  <c r="O1456" i="3"/>
  <c r="O1460" i="3"/>
  <c r="O1464" i="3"/>
  <c r="O1468" i="3"/>
  <c r="O1472" i="3"/>
  <c r="O1476" i="3"/>
  <c r="O1480" i="3"/>
  <c r="O1484" i="3"/>
  <c r="O1488" i="3"/>
  <c r="O1492" i="3"/>
  <c r="O1496" i="3"/>
  <c r="O2267" i="3"/>
  <c r="O2271" i="3"/>
  <c r="O2275" i="3"/>
  <c r="O2279" i="3"/>
  <c r="O2283" i="3"/>
  <c r="O2287" i="3"/>
  <c r="O2291" i="3"/>
  <c r="O2295" i="3"/>
  <c r="O2299" i="3"/>
  <c r="O2303" i="3"/>
  <c r="O2307" i="3"/>
  <c r="O2311" i="3"/>
  <c r="O2315" i="3"/>
  <c r="O2319" i="3"/>
  <c r="O2323" i="3"/>
  <c r="O2327" i="3"/>
  <c r="O2331" i="3"/>
  <c r="O2335" i="3"/>
  <c r="O2339" i="3"/>
  <c r="O2343" i="3"/>
  <c r="O2347" i="3"/>
  <c r="O2351" i="3"/>
  <c r="O2355" i="3"/>
  <c r="O2359" i="3"/>
  <c r="O2363" i="3"/>
  <c r="O2367" i="3"/>
  <c r="O2371" i="3"/>
  <c r="O2375" i="3"/>
  <c r="O2379" i="3"/>
  <c r="O2383" i="3"/>
  <c r="O2387" i="3"/>
  <c r="O2391" i="3"/>
  <c r="O2395" i="3"/>
  <c r="O2399" i="3"/>
  <c r="O2403" i="3"/>
  <c r="O2407" i="3"/>
  <c r="O2411" i="3"/>
  <c r="O2415" i="3"/>
  <c r="O2419" i="3"/>
  <c r="O2423" i="3"/>
  <c r="O2427" i="3"/>
  <c r="O2431" i="3"/>
  <c r="O2435" i="3"/>
  <c r="O2439" i="3"/>
  <c r="O2443" i="3"/>
  <c r="O2447" i="3"/>
  <c r="O2451" i="3"/>
  <c r="O2455" i="3"/>
  <c r="O2459" i="3"/>
  <c r="O2463" i="3"/>
  <c r="O2467" i="3"/>
  <c r="O2471" i="3"/>
  <c r="O2475" i="3"/>
  <c r="O2479" i="3"/>
  <c r="O2483" i="3"/>
  <c r="O2487" i="3"/>
  <c r="O2491" i="3"/>
  <c r="O2495" i="3"/>
  <c r="O2499" i="3"/>
  <c r="O2503" i="3"/>
  <c r="O2507" i="3"/>
  <c r="O2511" i="3"/>
  <c r="O2855" i="3"/>
  <c r="O2859" i="3"/>
  <c r="O2863" i="3"/>
  <c r="O2867" i="3"/>
  <c r="O2871" i="3"/>
  <c r="O2875" i="3"/>
  <c r="O2879" i="3"/>
  <c r="O2883" i="3"/>
  <c r="O2887" i="3"/>
  <c r="O2891" i="3"/>
  <c r="O2895" i="3"/>
  <c r="O2899" i="3"/>
  <c r="O2903" i="3"/>
  <c r="O2907" i="3"/>
  <c r="O2911" i="3"/>
  <c r="O2915" i="3"/>
  <c r="O2919" i="3"/>
  <c r="O2923" i="3"/>
  <c r="O2927" i="3"/>
  <c r="O2931" i="3"/>
  <c r="O2935" i="3"/>
  <c r="O2939" i="3"/>
  <c r="O2943" i="3"/>
  <c r="O2947" i="3"/>
  <c r="O2951" i="3"/>
  <c r="O2955" i="3"/>
  <c r="O2959" i="3"/>
  <c r="O2963" i="3"/>
  <c r="O2967" i="3"/>
  <c r="O2971" i="3"/>
  <c r="O2975" i="3"/>
  <c r="O2979" i="3"/>
  <c r="O2983" i="3"/>
  <c r="O2987" i="3"/>
  <c r="O2991" i="3"/>
  <c r="O2995" i="3"/>
  <c r="O2999" i="3"/>
  <c r="O3003" i="3"/>
  <c r="O3007" i="3"/>
  <c r="O3011" i="3"/>
  <c r="O3015" i="3"/>
  <c r="O3019" i="3"/>
  <c r="O3023" i="3"/>
  <c r="O3027" i="3"/>
  <c r="O3031" i="3"/>
  <c r="O3035" i="3"/>
  <c r="O3039" i="3"/>
  <c r="O3043" i="3"/>
  <c r="O3047" i="3"/>
  <c r="O3293" i="3"/>
  <c r="O3297" i="3"/>
  <c r="O3301" i="3"/>
  <c r="O3305" i="3"/>
  <c r="O3309" i="3"/>
  <c r="O3313" i="3"/>
  <c r="O3317" i="3"/>
  <c r="O3321" i="3"/>
  <c r="O3325" i="3"/>
  <c r="O3329" i="3"/>
  <c r="O3333" i="3"/>
  <c r="O3337" i="3"/>
  <c r="O3341" i="3"/>
  <c r="O3345" i="3"/>
  <c r="O3349" i="3"/>
  <c r="O3353" i="3"/>
  <c r="O3357" i="3"/>
  <c r="O3361" i="3"/>
  <c r="O3597" i="3"/>
  <c r="O3601" i="3"/>
  <c r="O3605" i="3"/>
  <c r="O3609" i="3"/>
  <c r="O3613" i="3"/>
  <c r="O3617" i="3"/>
  <c r="O3621" i="3"/>
  <c r="O3625" i="3"/>
  <c r="O3629" i="3"/>
  <c r="O3633" i="3"/>
  <c r="O3637" i="3"/>
  <c r="O3641" i="3"/>
  <c r="O3645" i="3"/>
  <c r="O3649" i="3"/>
  <c r="O3653" i="3"/>
  <c r="O3657" i="3"/>
  <c r="O3661" i="3"/>
  <c r="O3665" i="3"/>
  <c r="O3669" i="3"/>
  <c r="O3673" i="3"/>
  <c r="O3677" i="3"/>
  <c r="O3681" i="3"/>
  <c r="O4052" i="3"/>
  <c r="O4056" i="3"/>
  <c r="O4060" i="3"/>
  <c r="O4064" i="3"/>
  <c r="O4068" i="3"/>
  <c r="O4072" i="3"/>
  <c r="O4076" i="3"/>
  <c r="O4080" i="3"/>
  <c r="O4084" i="3"/>
  <c r="O4088" i="3"/>
  <c r="O4092" i="3"/>
  <c r="O4096" i="3"/>
  <c r="O4100" i="3"/>
  <c r="O4104" i="3"/>
  <c r="O4108" i="3"/>
  <c r="O4112" i="3"/>
  <c r="O4116" i="3"/>
  <c r="O4120" i="3"/>
  <c r="O4124" i="3"/>
  <c r="O4128" i="3"/>
  <c r="O4132" i="3"/>
  <c r="O4305" i="3"/>
  <c r="O4309" i="3"/>
  <c r="O4313" i="3"/>
  <c r="O4317" i="3"/>
  <c r="O4321" i="3"/>
  <c r="O4325" i="3"/>
  <c r="O4329" i="3"/>
  <c r="O4333" i="3"/>
  <c r="O4337" i="3"/>
  <c r="O4341" i="3"/>
  <c r="O4345" i="3"/>
  <c r="O4349" i="3"/>
  <c r="O4353" i="3"/>
  <c r="O4357" i="3"/>
  <c r="O4361" i="3"/>
  <c r="O4365" i="3"/>
  <c r="O4369" i="3"/>
  <c r="O4373" i="3"/>
  <c r="O4377" i="3"/>
  <c r="O4381" i="3"/>
  <c r="O4385" i="3"/>
  <c r="O4389" i="3"/>
  <c r="O4393" i="3"/>
  <c r="O4397" i="3"/>
  <c r="O4401" i="3"/>
  <c r="O4405" i="3"/>
  <c r="O4409" i="3"/>
  <c r="O4621" i="3"/>
  <c r="O4625" i="3"/>
  <c r="O4629" i="3"/>
  <c r="O4633" i="3"/>
  <c r="O4637" i="3"/>
  <c r="O4641" i="3"/>
  <c r="O4645" i="3"/>
  <c r="O4649" i="3"/>
  <c r="O4653" i="3"/>
  <c r="O4657" i="3"/>
  <c r="O4661" i="3"/>
  <c r="O4665" i="3"/>
  <c r="O4669" i="3"/>
  <c r="O4673" i="3"/>
  <c r="O4677" i="3"/>
  <c r="O4681" i="3"/>
  <c r="O4685" i="3"/>
  <c r="O4689" i="3"/>
  <c r="O4693" i="3"/>
  <c r="O4697" i="3"/>
  <c r="O4701" i="3"/>
  <c r="O4705" i="3"/>
  <c r="O4709" i="3"/>
  <c r="O4713" i="3"/>
  <c r="O4717" i="3"/>
  <c r="O4721" i="3"/>
  <c r="O4725" i="3"/>
  <c r="O4729" i="3"/>
  <c r="O4733" i="3"/>
  <c r="O4737" i="3"/>
  <c r="O2" i="3"/>
  <c r="L6" i="3"/>
  <c r="L10" i="3"/>
  <c r="L14" i="3"/>
  <c r="L18" i="3"/>
  <c r="L22" i="3"/>
  <c r="L26" i="3"/>
  <c r="L30" i="3"/>
  <c r="L34" i="3"/>
  <c r="L38" i="3"/>
  <c r="L42" i="3"/>
  <c r="L46" i="3"/>
  <c r="L50" i="3"/>
  <c r="L54" i="3"/>
  <c r="L58" i="3"/>
  <c r="L62" i="3"/>
  <c r="L66" i="3"/>
  <c r="L70" i="3"/>
  <c r="L74" i="3"/>
  <c r="L78" i="3"/>
  <c r="L82" i="3"/>
  <c r="L293" i="3"/>
  <c r="L297" i="3"/>
  <c r="L301" i="3"/>
  <c r="L305" i="3"/>
  <c r="L309" i="3"/>
  <c r="L313" i="3"/>
  <c r="L317" i="3"/>
  <c r="L321" i="3"/>
  <c r="L325" i="3"/>
  <c r="L329" i="3"/>
  <c r="L333" i="3"/>
  <c r="L337" i="3"/>
  <c r="L341" i="3"/>
  <c r="L345" i="3"/>
  <c r="L536" i="3"/>
  <c r="L540" i="3"/>
  <c r="L544" i="3"/>
  <c r="L548" i="3"/>
  <c r="L552" i="3"/>
  <c r="L556" i="3"/>
  <c r="L560" i="3"/>
  <c r="L564" i="3"/>
  <c r="L568" i="3"/>
  <c r="L572" i="3"/>
  <c r="L576" i="3"/>
  <c r="L580" i="3"/>
  <c r="L584" i="3"/>
  <c r="L588" i="3"/>
  <c r="L839" i="3"/>
  <c r="L843" i="3"/>
  <c r="L847" i="3"/>
  <c r="L851" i="3"/>
  <c r="L855" i="3"/>
  <c r="L859" i="3"/>
  <c r="L863" i="3"/>
  <c r="L867" i="3"/>
  <c r="L871" i="3"/>
  <c r="L875" i="3"/>
  <c r="L879" i="3"/>
  <c r="L883" i="3"/>
  <c r="L887" i="3"/>
  <c r="L891" i="3"/>
  <c r="L895" i="3"/>
  <c r="L899" i="3"/>
  <c r="L1033" i="3"/>
  <c r="L1037" i="3"/>
  <c r="L1041" i="3"/>
  <c r="L1045" i="3"/>
  <c r="L1049" i="3"/>
  <c r="L1053" i="3"/>
  <c r="L1057" i="3"/>
  <c r="L1061" i="3"/>
  <c r="L1065" i="3"/>
  <c r="L1069" i="3"/>
  <c r="L1073" i="3"/>
  <c r="L1077" i="3"/>
  <c r="L1081" i="3"/>
  <c r="L1085" i="3"/>
  <c r="L1089" i="3"/>
  <c r="L1093" i="3"/>
  <c r="L1097" i="3"/>
  <c r="L1101" i="3"/>
  <c r="L1105" i="3"/>
  <c r="L1109" i="3"/>
  <c r="L1113" i="3"/>
  <c r="L1117" i="3"/>
  <c r="L1121" i="3"/>
  <c r="L1125" i="3"/>
  <c r="L1129" i="3"/>
  <c r="L1133" i="3"/>
  <c r="L1137" i="3"/>
  <c r="L1141" i="3"/>
  <c r="L1145" i="3"/>
  <c r="L1149" i="3"/>
  <c r="L1153" i="3"/>
  <c r="L1157" i="3"/>
  <c r="L1161" i="3"/>
  <c r="L1165" i="3"/>
  <c r="L1169" i="3"/>
  <c r="L1173" i="3"/>
  <c r="L1177" i="3"/>
  <c r="L1181" i="3"/>
  <c r="L1185" i="3"/>
  <c r="L1189" i="3"/>
  <c r="L1193" i="3"/>
  <c r="L1197" i="3"/>
  <c r="L1201" i="3"/>
  <c r="L1205" i="3"/>
  <c r="L1209" i="3"/>
  <c r="L1213" i="3"/>
  <c r="L1217" i="3"/>
  <c r="L1221" i="3"/>
  <c r="L1225" i="3"/>
  <c r="L1229" i="3"/>
  <c r="L1233" i="3"/>
  <c r="L1237" i="3"/>
  <c r="L1241" i="3"/>
  <c r="L1245" i="3"/>
  <c r="L1249" i="3"/>
  <c r="L1253" i="3"/>
  <c r="L1257" i="3"/>
  <c r="L1261" i="3"/>
  <c r="L1265" i="3"/>
  <c r="L1269" i="3"/>
  <c r="L1273" i="3"/>
  <c r="L1277" i="3"/>
  <c r="L1281" i="3"/>
  <c r="L1285" i="3"/>
  <c r="L1289" i="3"/>
  <c r="L1293" i="3"/>
  <c r="L1297" i="3"/>
  <c r="L1301" i="3"/>
  <c r="L1305" i="3"/>
  <c r="L1309" i="3"/>
  <c r="L1313" i="3"/>
  <c r="L1317" i="3"/>
  <c r="L1321" i="3"/>
  <c r="L1325" i="3"/>
  <c r="L1329" i="3"/>
  <c r="L1333" i="3"/>
  <c r="L1337" i="3"/>
  <c r="L1341" i="3"/>
  <c r="L1345" i="3"/>
  <c r="L1349" i="3"/>
  <c r="L1353" i="3"/>
  <c r="L1357" i="3"/>
  <c r="L1361" i="3"/>
  <c r="L1365" i="3"/>
  <c r="L1369" i="3"/>
  <c r="L1373" i="3"/>
  <c r="L1377" i="3"/>
  <c r="L1381" i="3"/>
  <c r="L1385" i="3"/>
  <c r="L1389" i="3"/>
  <c r="L1393" i="3"/>
  <c r="L1397" i="3"/>
  <c r="L1401" i="3"/>
  <c r="L1405" i="3"/>
  <c r="L1409" i="3"/>
  <c r="L1413" i="3"/>
  <c r="L1417" i="3"/>
  <c r="L1421" i="3"/>
  <c r="L1425" i="3"/>
  <c r="L1429" i="3"/>
  <c r="L1433" i="3"/>
  <c r="L1437" i="3"/>
  <c r="L1441" i="3"/>
  <c r="L1445" i="3"/>
  <c r="L1449" i="3"/>
  <c r="L1453" i="3"/>
  <c r="L1457" i="3"/>
  <c r="L1461" i="3"/>
  <c r="L1465" i="3"/>
  <c r="L1469" i="3"/>
  <c r="L1473" i="3"/>
  <c r="L1477" i="3"/>
  <c r="L1481" i="3"/>
  <c r="L1485" i="3"/>
  <c r="L1489" i="3"/>
  <c r="L1493" i="3"/>
  <c r="L2264" i="3"/>
  <c r="L2268" i="3"/>
  <c r="L2272" i="3"/>
  <c r="L2276" i="3"/>
  <c r="L2280" i="3"/>
  <c r="L2284" i="3"/>
  <c r="L2288" i="3"/>
  <c r="L2292" i="3"/>
  <c r="L2296" i="3"/>
  <c r="L2300" i="3"/>
  <c r="L2304" i="3"/>
  <c r="L2308" i="3"/>
  <c r="L2312" i="3"/>
  <c r="L2316" i="3"/>
  <c r="L2320" i="3"/>
  <c r="L2324" i="3"/>
  <c r="L2328" i="3"/>
  <c r="L2332" i="3"/>
  <c r="L2336" i="3"/>
  <c r="L2340" i="3"/>
  <c r="L2344" i="3"/>
  <c r="L2348" i="3"/>
  <c r="L2352" i="3"/>
  <c r="L2356" i="3"/>
  <c r="L2360" i="3"/>
  <c r="L2364" i="3"/>
  <c r="L2368" i="3"/>
  <c r="L2372" i="3"/>
  <c r="L2376" i="3"/>
  <c r="L2380" i="3"/>
  <c r="L2384" i="3"/>
  <c r="L2388" i="3"/>
  <c r="L2392" i="3"/>
  <c r="L2396" i="3"/>
  <c r="L2400" i="3"/>
  <c r="L2404" i="3"/>
  <c r="L2408" i="3"/>
  <c r="L2412" i="3"/>
  <c r="L2416" i="3"/>
  <c r="L2420" i="3"/>
  <c r="L2424" i="3"/>
  <c r="L2428" i="3"/>
  <c r="L2432" i="3"/>
  <c r="L2436" i="3"/>
  <c r="L2440" i="3"/>
  <c r="L2444" i="3"/>
  <c r="L2448" i="3"/>
  <c r="L2452" i="3"/>
  <c r="L2456" i="3"/>
  <c r="L2460" i="3"/>
  <c r="L2464" i="3"/>
  <c r="L2468" i="3"/>
  <c r="L2472" i="3"/>
  <c r="L2476" i="3"/>
  <c r="L2480" i="3"/>
  <c r="L2484" i="3"/>
  <c r="L2488" i="3"/>
  <c r="L2492" i="3"/>
  <c r="L2496" i="3"/>
  <c r="L2500" i="3"/>
  <c r="L2504" i="3"/>
  <c r="L2508" i="3"/>
  <c r="L2512" i="3"/>
  <c r="L2856" i="3"/>
  <c r="L2860" i="3"/>
  <c r="L2864" i="3"/>
  <c r="L2868" i="3"/>
  <c r="L2872" i="3"/>
  <c r="L2876" i="3"/>
  <c r="L2880" i="3"/>
  <c r="L2884" i="3"/>
  <c r="L2888" i="3"/>
  <c r="L2892" i="3"/>
  <c r="L2896" i="3"/>
  <c r="L2900" i="3"/>
  <c r="L2904" i="3"/>
  <c r="L2908" i="3"/>
  <c r="L2912" i="3"/>
  <c r="L2916" i="3"/>
  <c r="L2920" i="3"/>
  <c r="L2924" i="3"/>
  <c r="L2928" i="3"/>
  <c r="L2932" i="3"/>
  <c r="L2936" i="3"/>
  <c r="L2940" i="3"/>
  <c r="L2944" i="3"/>
  <c r="L2948" i="3"/>
  <c r="L2952" i="3"/>
  <c r="L2956" i="3"/>
  <c r="L2960" i="3"/>
  <c r="L2964" i="3"/>
  <c r="O4085" i="3"/>
  <c r="O4089" i="3"/>
  <c r="O4093" i="3"/>
  <c r="O4097" i="3"/>
  <c r="O4101" i="3"/>
  <c r="O4105" i="3"/>
  <c r="O4109" i="3"/>
  <c r="O4113" i="3"/>
  <c r="O4117" i="3"/>
  <c r="O4121" i="3"/>
  <c r="O4125" i="3"/>
  <c r="O4129" i="3"/>
  <c r="O4133" i="3"/>
  <c r="O4306" i="3"/>
  <c r="O4310" i="3"/>
  <c r="O4314" i="3"/>
  <c r="O4318" i="3"/>
  <c r="O4322" i="3"/>
  <c r="O4326" i="3"/>
  <c r="O4330" i="3"/>
  <c r="O4334" i="3"/>
  <c r="O4338" i="3"/>
  <c r="O4342" i="3"/>
  <c r="O4346" i="3"/>
  <c r="O4350" i="3"/>
  <c r="O4354" i="3"/>
  <c r="O4358" i="3"/>
  <c r="O4362" i="3"/>
  <c r="O4366" i="3"/>
  <c r="O4370" i="3"/>
  <c r="O4374" i="3"/>
  <c r="O4378" i="3"/>
  <c r="O4382" i="3"/>
  <c r="O4386" i="3"/>
  <c r="O4390" i="3"/>
  <c r="O4394" i="3"/>
  <c r="O4398" i="3"/>
  <c r="O4402" i="3"/>
  <c r="O4406" i="3"/>
  <c r="O4410" i="3"/>
  <c r="O4622" i="3"/>
  <c r="O4626" i="3"/>
  <c r="O4630" i="3"/>
  <c r="O4634" i="3"/>
  <c r="O4638" i="3"/>
  <c r="O4642" i="3"/>
  <c r="O4646" i="3"/>
  <c r="O4650" i="3"/>
  <c r="O4654" i="3"/>
  <c r="O4658" i="3"/>
  <c r="O4662" i="3"/>
  <c r="O4666" i="3"/>
  <c r="O4670" i="3"/>
  <c r="O4674" i="3"/>
  <c r="O4678" i="3"/>
  <c r="O4682" i="3"/>
  <c r="O4686" i="3"/>
  <c r="O4690" i="3"/>
  <c r="O4694" i="3"/>
  <c r="O4698" i="3"/>
  <c r="O4702" i="3"/>
  <c r="O4706" i="3"/>
  <c r="O4710" i="3"/>
  <c r="O4714" i="3"/>
  <c r="O4718" i="3"/>
  <c r="O4722" i="3"/>
  <c r="O4726" i="3"/>
  <c r="O4730" i="3"/>
  <c r="O4734" i="3"/>
  <c r="O4738" i="3"/>
  <c r="L3" i="3"/>
  <c r="L7" i="3"/>
  <c r="L11" i="3"/>
  <c r="L15" i="3"/>
  <c r="L19" i="3"/>
  <c r="L23" i="3"/>
  <c r="L27" i="3"/>
  <c r="L31" i="3"/>
  <c r="L35" i="3"/>
  <c r="L39" i="3"/>
  <c r="L43" i="3"/>
  <c r="L47" i="3"/>
  <c r="L51" i="3"/>
  <c r="L55" i="3"/>
  <c r="L59" i="3"/>
  <c r="L63" i="3"/>
  <c r="L67" i="3"/>
  <c r="L71" i="3"/>
  <c r="L75" i="3"/>
  <c r="L79" i="3"/>
  <c r="L83" i="3"/>
  <c r="L294" i="3"/>
  <c r="L298" i="3"/>
  <c r="L302" i="3"/>
  <c r="L306" i="3"/>
  <c r="L310" i="3"/>
  <c r="L314" i="3"/>
  <c r="L318" i="3"/>
  <c r="L322" i="3"/>
  <c r="L326" i="3"/>
  <c r="L330" i="3"/>
  <c r="L334" i="3"/>
  <c r="L338" i="3"/>
  <c r="L342" i="3"/>
  <c r="L346" i="3"/>
  <c r="L537" i="3"/>
  <c r="L541" i="3"/>
  <c r="L545" i="3"/>
  <c r="L549" i="3"/>
  <c r="L553" i="3"/>
  <c r="L557" i="3"/>
  <c r="L561" i="3"/>
  <c r="L565" i="3"/>
  <c r="L569" i="3"/>
  <c r="L573" i="3"/>
  <c r="L577" i="3"/>
  <c r="L581" i="3"/>
  <c r="L585" i="3"/>
  <c r="L589" i="3"/>
  <c r="L840" i="3"/>
  <c r="L844" i="3"/>
  <c r="L848" i="3"/>
  <c r="L852" i="3"/>
  <c r="L856" i="3"/>
  <c r="L860" i="3"/>
  <c r="L864" i="3"/>
  <c r="L868" i="3"/>
  <c r="L872" i="3"/>
  <c r="L876" i="3"/>
  <c r="L880" i="3"/>
  <c r="L884" i="3"/>
  <c r="L888" i="3"/>
  <c r="L892" i="3"/>
  <c r="L896" i="3"/>
  <c r="L900" i="3"/>
  <c r="L1034" i="3"/>
  <c r="L1038" i="3"/>
  <c r="L1042" i="3"/>
  <c r="L1046" i="3"/>
  <c r="L1050" i="3"/>
  <c r="L1054" i="3"/>
  <c r="L1058" i="3"/>
  <c r="L1062" i="3"/>
  <c r="L1066" i="3"/>
  <c r="L1070" i="3"/>
  <c r="L1074" i="3"/>
  <c r="L1078" i="3"/>
  <c r="L1082" i="3"/>
  <c r="L1086" i="3"/>
  <c r="L1090" i="3"/>
  <c r="L1094" i="3"/>
  <c r="L1098" i="3"/>
  <c r="L1102" i="3"/>
  <c r="L1106" i="3"/>
  <c r="L1110" i="3"/>
  <c r="L1114" i="3"/>
  <c r="L1118" i="3"/>
  <c r="L1122" i="3"/>
  <c r="L1126" i="3"/>
  <c r="L1130" i="3"/>
  <c r="L1134" i="3"/>
  <c r="L1138" i="3"/>
  <c r="L1142" i="3"/>
  <c r="L1146" i="3"/>
  <c r="L1150" i="3"/>
  <c r="L1154" i="3"/>
  <c r="L1158" i="3"/>
  <c r="L1162" i="3"/>
  <c r="L1166" i="3"/>
  <c r="L1170" i="3"/>
  <c r="L1174" i="3"/>
  <c r="L1178" i="3"/>
  <c r="L1182" i="3"/>
  <c r="L1186" i="3"/>
  <c r="L1190" i="3"/>
  <c r="L1194" i="3"/>
  <c r="L1198" i="3"/>
  <c r="L1202" i="3"/>
  <c r="L1206" i="3"/>
  <c r="L1210" i="3"/>
  <c r="L1214" i="3"/>
  <c r="L1218" i="3"/>
  <c r="L1222" i="3"/>
  <c r="L1226" i="3"/>
  <c r="L1230" i="3"/>
  <c r="L1234" i="3"/>
  <c r="L1238" i="3"/>
  <c r="L1242" i="3"/>
  <c r="L1246" i="3"/>
  <c r="L1250" i="3"/>
  <c r="L1254" i="3"/>
  <c r="L1258" i="3"/>
  <c r="L1262" i="3"/>
  <c r="L1266" i="3"/>
  <c r="L1270" i="3"/>
  <c r="L1274" i="3"/>
  <c r="L1278" i="3"/>
  <c r="L1282" i="3"/>
  <c r="L1286" i="3"/>
  <c r="L1290" i="3"/>
  <c r="L1294" i="3"/>
  <c r="L1298" i="3"/>
  <c r="O4086" i="3"/>
  <c r="O4090" i="3"/>
  <c r="O4094" i="3"/>
  <c r="O4098" i="3"/>
  <c r="O4102" i="3"/>
  <c r="O4106" i="3"/>
  <c r="O4110" i="3"/>
  <c r="O4114" i="3"/>
  <c r="O4118" i="3"/>
  <c r="O4122" i="3"/>
  <c r="O4126" i="3"/>
  <c r="O4130" i="3"/>
  <c r="O4303" i="3"/>
  <c r="O4307" i="3"/>
  <c r="O4311" i="3"/>
  <c r="O4315" i="3"/>
  <c r="O4319" i="3"/>
  <c r="O4323" i="3"/>
  <c r="O4327" i="3"/>
  <c r="O4331" i="3"/>
  <c r="O4335" i="3"/>
  <c r="O4339" i="3"/>
  <c r="O4343" i="3"/>
  <c r="O4347" i="3"/>
  <c r="O4351" i="3"/>
  <c r="O4355" i="3"/>
  <c r="O4359" i="3"/>
  <c r="O4363" i="3"/>
  <c r="O4367" i="3"/>
  <c r="O4371" i="3"/>
  <c r="O4375" i="3"/>
  <c r="O4379" i="3"/>
  <c r="O4383" i="3"/>
  <c r="O4387" i="3"/>
  <c r="O4391" i="3"/>
  <c r="O4395" i="3"/>
  <c r="O4399" i="3"/>
  <c r="O4403" i="3"/>
  <c r="O4407" i="3"/>
  <c r="O4619" i="3"/>
  <c r="O4623" i="3"/>
  <c r="O4627" i="3"/>
  <c r="O4631" i="3"/>
  <c r="O4635" i="3"/>
  <c r="O4639" i="3"/>
  <c r="O4643" i="3"/>
  <c r="O4647" i="3"/>
  <c r="O4651" i="3"/>
  <c r="O4655" i="3"/>
  <c r="O4659" i="3"/>
  <c r="O4663" i="3"/>
  <c r="O4667" i="3"/>
  <c r="O4671" i="3"/>
  <c r="O4675" i="3"/>
  <c r="O4679" i="3"/>
  <c r="O4683" i="3"/>
  <c r="O4687" i="3"/>
  <c r="O4691" i="3"/>
  <c r="O4695" i="3"/>
  <c r="O4699" i="3"/>
  <c r="O4703" i="3"/>
  <c r="O4707" i="3"/>
  <c r="O4711" i="3"/>
  <c r="O4715" i="3"/>
  <c r="O4719" i="3"/>
  <c r="O4723" i="3"/>
  <c r="O4727" i="3"/>
  <c r="O4731" i="3"/>
  <c r="O4735" i="3"/>
  <c r="O4739" i="3"/>
  <c r="L4" i="3"/>
  <c r="L8" i="3"/>
  <c r="L12" i="3"/>
  <c r="L16" i="3"/>
  <c r="L20" i="3"/>
  <c r="L24" i="3"/>
  <c r="L28" i="3"/>
  <c r="L32" i="3"/>
  <c r="L36" i="3"/>
  <c r="L40" i="3"/>
  <c r="L44" i="3"/>
  <c r="L48" i="3"/>
  <c r="L52" i="3"/>
  <c r="L56" i="3"/>
  <c r="L60" i="3"/>
  <c r="L64" i="3"/>
  <c r="L68" i="3"/>
  <c r="L72" i="3"/>
  <c r="L76" i="3"/>
  <c r="L80" i="3"/>
  <c r="L291" i="3"/>
  <c r="L295" i="3"/>
  <c r="L299" i="3"/>
  <c r="L303" i="3"/>
  <c r="L307" i="3"/>
  <c r="L311" i="3"/>
  <c r="L315" i="3"/>
  <c r="L319" i="3"/>
  <c r="L323" i="3"/>
  <c r="L327" i="3"/>
  <c r="L331" i="3"/>
  <c r="L335" i="3"/>
  <c r="L339" i="3"/>
  <c r="L343" i="3"/>
  <c r="L347" i="3"/>
  <c r="L538" i="3"/>
  <c r="L542" i="3"/>
  <c r="L546" i="3"/>
  <c r="L550" i="3"/>
  <c r="L554" i="3"/>
  <c r="L558" i="3"/>
  <c r="L562" i="3"/>
  <c r="L566" i="3"/>
  <c r="L570" i="3"/>
  <c r="L574" i="3"/>
  <c r="L578" i="3"/>
  <c r="L582" i="3"/>
  <c r="L586" i="3"/>
  <c r="L590" i="3"/>
  <c r="L841" i="3"/>
  <c r="L845" i="3"/>
  <c r="L849" i="3"/>
  <c r="L853" i="3"/>
  <c r="L857" i="3"/>
  <c r="L861" i="3"/>
  <c r="L865" i="3"/>
  <c r="L869" i="3"/>
  <c r="L873" i="3"/>
  <c r="L877" i="3"/>
  <c r="L881" i="3"/>
  <c r="L885" i="3"/>
  <c r="L889" i="3"/>
  <c r="L893" i="3"/>
  <c r="L897" i="3"/>
  <c r="L901" i="3"/>
  <c r="L1035" i="3"/>
  <c r="L1039" i="3"/>
  <c r="L1043" i="3"/>
  <c r="L1047" i="3"/>
  <c r="L1051" i="3"/>
  <c r="L1055" i="3"/>
  <c r="L1059" i="3"/>
  <c r="L1063" i="3"/>
  <c r="L1067" i="3"/>
  <c r="L1071" i="3"/>
  <c r="L1075" i="3"/>
  <c r="L1079" i="3"/>
  <c r="L1083" i="3"/>
  <c r="L1087" i="3"/>
  <c r="L1091" i="3"/>
  <c r="L1095" i="3"/>
  <c r="L1099" i="3"/>
  <c r="L1103" i="3"/>
  <c r="L1107" i="3"/>
  <c r="L1111" i="3"/>
  <c r="L1115" i="3"/>
  <c r="L1119" i="3"/>
  <c r="L1123" i="3"/>
  <c r="L1127" i="3"/>
  <c r="L1131" i="3"/>
  <c r="L1135" i="3"/>
  <c r="L1139" i="3"/>
  <c r="L1143" i="3"/>
  <c r="L1147" i="3"/>
  <c r="L1151" i="3"/>
  <c r="L1155" i="3"/>
  <c r="L1159" i="3"/>
  <c r="L1163" i="3"/>
  <c r="L1167" i="3"/>
  <c r="L1171" i="3"/>
  <c r="L1175" i="3"/>
  <c r="L1179" i="3"/>
  <c r="L1183" i="3"/>
  <c r="L1187" i="3"/>
  <c r="L1191" i="3"/>
  <c r="L1195" i="3"/>
  <c r="L1199" i="3"/>
  <c r="L1203" i="3"/>
  <c r="L1207" i="3"/>
  <c r="L1211" i="3"/>
  <c r="L1215" i="3"/>
  <c r="L1219" i="3"/>
  <c r="L1223" i="3"/>
  <c r="L1227" i="3"/>
  <c r="L1231" i="3"/>
  <c r="L1235" i="3"/>
  <c r="L1239" i="3"/>
  <c r="L1243" i="3"/>
  <c r="L1247" i="3"/>
  <c r="L1251" i="3"/>
  <c r="L1255" i="3"/>
  <c r="L1259" i="3"/>
  <c r="L1263" i="3"/>
  <c r="L1267" i="3"/>
  <c r="L1271" i="3"/>
  <c r="L1275" i="3"/>
  <c r="L1279" i="3"/>
  <c r="L1283" i="3"/>
  <c r="L1287" i="3"/>
  <c r="L1291" i="3"/>
  <c r="L1295" i="3"/>
  <c r="L1299" i="3"/>
  <c r="O4099" i="3"/>
  <c r="O4115" i="3"/>
  <c r="O4131" i="3"/>
  <c r="O4316" i="3"/>
  <c r="O4332" i="3"/>
  <c r="O4348" i="3"/>
  <c r="O4364" i="3"/>
  <c r="O4380" i="3"/>
  <c r="O4396" i="3"/>
  <c r="O4620" i="3"/>
  <c r="O4636" i="3"/>
  <c r="O4652" i="3"/>
  <c r="O4668" i="3"/>
  <c r="O4684" i="3"/>
  <c r="O4700" i="3"/>
  <c r="O4716" i="3"/>
  <c r="O4732" i="3"/>
  <c r="L9" i="3"/>
  <c r="L25" i="3"/>
  <c r="L41" i="3"/>
  <c r="L57" i="3"/>
  <c r="L73" i="3"/>
  <c r="L296" i="3"/>
  <c r="L312" i="3"/>
  <c r="L328" i="3"/>
  <c r="L344" i="3"/>
  <c r="L547" i="3"/>
  <c r="L563" i="3"/>
  <c r="L579" i="3"/>
  <c r="L842" i="3"/>
  <c r="L858" i="3"/>
  <c r="L874" i="3"/>
  <c r="L890" i="3"/>
  <c r="L1036" i="3"/>
  <c r="L1052" i="3"/>
  <c r="L1068" i="3"/>
  <c r="L1084" i="3"/>
  <c r="L1100" i="3"/>
  <c r="L1116" i="3"/>
  <c r="L1132" i="3"/>
  <c r="L1148" i="3"/>
  <c r="L1164" i="3"/>
  <c r="L1180" i="3"/>
  <c r="L1196" i="3"/>
  <c r="L1212" i="3"/>
  <c r="L1228" i="3"/>
  <c r="L1244" i="3"/>
  <c r="L1260" i="3"/>
  <c r="L1276" i="3"/>
  <c r="L1292" i="3"/>
  <c r="L1303" i="3"/>
  <c r="L1308" i="3"/>
  <c r="L1314" i="3"/>
  <c r="L1319" i="3"/>
  <c r="L1324" i="3"/>
  <c r="L1330" i="3"/>
  <c r="L1335" i="3"/>
  <c r="L1340" i="3"/>
  <c r="L1346" i="3"/>
  <c r="L1351" i="3"/>
  <c r="L1356" i="3"/>
  <c r="L1362" i="3"/>
  <c r="L1367" i="3"/>
  <c r="L1372" i="3"/>
  <c r="L1378" i="3"/>
  <c r="L1383" i="3"/>
  <c r="L1388" i="3"/>
  <c r="L1394" i="3"/>
  <c r="L1399" i="3"/>
  <c r="L1404" i="3"/>
  <c r="L1410" i="3"/>
  <c r="L1415" i="3"/>
  <c r="L1420" i="3"/>
  <c r="L1426" i="3"/>
  <c r="L1431" i="3"/>
  <c r="L1436" i="3"/>
  <c r="L1442" i="3"/>
  <c r="L1447" i="3"/>
  <c r="L1452" i="3"/>
  <c r="L1458" i="3"/>
  <c r="L1463" i="3"/>
  <c r="L1468" i="3"/>
  <c r="L1474" i="3"/>
  <c r="L1479" i="3"/>
  <c r="L1484" i="3"/>
  <c r="L1490" i="3"/>
  <c r="L1495" i="3"/>
  <c r="L2267" i="3"/>
  <c r="L2273" i="3"/>
  <c r="L2278" i="3"/>
  <c r="L2283" i="3"/>
  <c r="L2289" i="3"/>
  <c r="L2294" i="3"/>
  <c r="L2299" i="3"/>
  <c r="L2305" i="3"/>
  <c r="L2310" i="3"/>
  <c r="L2315" i="3"/>
  <c r="L2321" i="3"/>
  <c r="L2326" i="3"/>
  <c r="L2331" i="3"/>
  <c r="L2337" i="3"/>
  <c r="L2342" i="3"/>
  <c r="L2347" i="3"/>
  <c r="L2353" i="3"/>
  <c r="L2358" i="3"/>
  <c r="L2363" i="3"/>
  <c r="L2369" i="3"/>
  <c r="L2374" i="3"/>
  <c r="L2379" i="3"/>
  <c r="L2385" i="3"/>
  <c r="L2390" i="3"/>
  <c r="L2395" i="3"/>
  <c r="L2401" i="3"/>
  <c r="L2406" i="3"/>
  <c r="L2411" i="3"/>
  <c r="L2417" i="3"/>
  <c r="L2422" i="3"/>
  <c r="L2427" i="3"/>
  <c r="L2433" i="3"/>
  <c r="L2438" i="3"/>
  <c r="L2443" i="3"/>
  <c r="L2449" i="3"/>
  <c r="L2454" i="3"/>
  <c r="L2459" i="3"/>
  <c r="L2465" i="3"/>
  <c r="L2470" i="3"/>
  <c r="L2475" i="3"/>
  <c r="L2481" i="3"/>
  <c r="L2486" i="3"/>
  <c r="L2491" i="3"/>
  <c r="L2497" i="3"/>
  <c r="L2502" i="3"/>
  <c r="L2507" i="3"/>
  <c r="L2513" i="3"/>
  <c r="L2858" i="3"/>
  <c r="L2863" i="3"/>
  <c r="L2869" i="3"/>
  <c r="L2874" i="3"/>
  <c r="L2879" i="3"/>
  <c r="L2885" i="3"/>
  <c r="L2890" i="3"/>
  <c r="L2895" i="3"/>
  <c r="L2901" i="3"/>
  <c r="L2906" i="3"/>
  <c r="L2911" i="3"/>
  <c r="L2917" i="3"/>
  <c r="L2922" i="3"/>
  <c r="L2927" i="3"/>
  <c r="L2933" i="3"/>
  <c r="L2938" i="3"/>
  <c r="L2943" i="3"/>
  <c r="L2949" i="3"/>
  <c r="L2954" i="3"/>
  <c r="L2959" i="3"/>
  <c r="L2965" i="3"/>
  <c r="L2969" i="3"/>
  <c r="L2973" i="3"/>
  <c r="L2977" i="3"/>
  <c r="L2981" i="3"/>
  <c r="L2985" i="3"/>
  <c r="L2989" i="3"/>
  <c r="L2993" i="3"/>
  <c r="L2997" i="3"/>
  <c r="L3001" i="3"/>
  <c r="L3005" i="3"/>
  <c r="L3009" i="3"/>
  <c r="L3013" i="3"/>
  <c r="L3017" i="3"/>
  <c r="L3021" i="3"/>
  <c r="L3025" i="3"/>
  <c r="L3029" i="3"/>
  <c r="L3033" i="3"/>
  <c r="L3037" i="3"/>
  <c r="L3041" i="3"/>
  <c r="L3045" i="3"/>
  <c r="L3291" i="3"/>
  <c r="L3295" i="3"/>
  <c r="L3299" i="3"/>
  <c r="L3303" i="3"/>
  <c r="L3307" i="3"/>
  <c r="L3311" i="3"/>
  <c r="L3315" i="3"/>
  <c r="L3319" i="3"/>
  <c r="L3323" i="3"/>
  <c r="L3327" i="3"/>
  <c r="L3331" i="3"/>
  <c r="L3335" i="3"/>
  <c r="L3339" i="3"/>
  <c r="L3343" i="3"/>
  <c r="L3347" i="3"/>
  <c r="L3351" i="3"/>
  <c r="L3355" i="3"/>
  <c r="L3359" i="3"/>
  <c r="L3363" i="3"/>
  <c r="L3599" i="3"/>
  <c r="L3603" i="3"/>
  <c r="L3607" i="3"/>
  <c r="L3611" i="3"/>
  <c r="L3615" i="3"/>
  <c r="L3619" i="3"/>
  <c r="L3623" i="3"/>
  <c r="L3627" i="3"/>
  <c r="L3631" i="3"/>
  <c r="L3635" i="3"/>
  <c r="L3639" i="3"/>
  <c r="L3643" i="3"/>
  <c r="L3647" i="3"/>
  <c r="L3651" i="3"/>
  <c r="L3655" i="3"/>
  <c r="L3659" i="3"/>
  <c r="L3663" i="3"/>
  <c r="L3667" i="3"/>
  <c r="L3671" i="3"/>
  <c r="L3675" i="3"/>
  <c r="L3679" i="3"/>
  <c r="L4050" i="3"/>
  <c r="L4054" i="3"/>
  <c r="L4058" i="3"/>
  <c r="L4062" i="3"/>
  <c r="L4066" i="3"/>
  <c r="L4070" i="3"/>
  <c r="L4074" i="3"/>
  <c r="L4078" i="3"/>
  <c r="L4082" i="3"/>
  <c r="L4086" i="3"/>
  <c r="L4090" i="3"/>
  <c r="L4094" i="3"/>
  <c r="L4098" i="3"/>
  <c r="L4102" i="3"/>
  <c r="L4106" i="3"/>
  <c r="L4110" i="3"/>
  <c r="L4114" i="3"/>
  <c r="L4118" i="3"/>
  <c r="L4122" i="3"/>
  <c r="L4126" i="3"/>
  <c r="L4130" i="3"/>
  <c r="L4303" i="3"/>
  <c r="L4307" i="3"/>
  <c r="L4311" i="3"/>
  <c r="L4315" i="3"/>
  <c r="L4319" i="3"/>
  <c r="L4323" i="3"/>
  <c r="L4327" i="3"/>
  <c r="L4331" i="3"/>
  <c r="L4335" i="3"/>
  <c r="L4339" i="3"/>
  <c r="L4343" i="3"/>
  <c r="L4347" i="3"/>
  <c r="L4351" i="3"/>
  <c r="L4355" i="3"/>
  <c r="L4359" i="3"/>
  <c r="L4363" i="3"/>
  <c r="L4367" i="3"/>
  <c r="L4371" i="3"/>
  <c r="L4375" i="3"/>
  <c r="L4379" i="3"/>
  <c r="L4383" i="3"/>
  <c r="L4387" i="3"/>
  <c r="L4391" i="3"/>
  <c r="L4395" i="3"/>
  <c r="L4399" i="3"/>
  <c r="L4403" i="3"/>
  <c r="L4407" i="3"/>
  <c r="L4619" i="3"/>
  <c r="L4623" i="3"/>
  <c r="L4627" i="3"/>
  <c r="L4631" i="3"/>
  <c r="L4635" i="3"/>
  <c r="L4639" i="3"/>
  <c r="L4643" i="3"/>
  <c r="L4647" i="3"/>
  <c r="L4651" i="3"/>
  <c r="L4655" i="3"/>
  <c r="L4659" i="3"/>
  <c r="L4663" i="3"/>
  <c r="L4667" i="3"/>
  <c r="L4671" i="3"/>
  <c r="L4675" i="3"/>
  <c r="L4679" i="3"/>
  <c r="L4683" i="3"/>
  <c r="L4687" i="3"/>
  <c r="L4691" i="3"/>
  <c r="L4695" i="3"/>
  <c r="L4699" i="3"/>
  <c r="L4703" i="3"/>
  <c r="L4707" i="3"/>
  <c r="L4711" i="3"/>
  <c r="L4715" i="3"/>
  <c r="L4719" i="3"/>
  <c r="L4723" i="3"/>
  <c r="L4727" i="3"/>
  <c r="L4731" i="3"/>
  <c r="L4735" i="3"/>
  <c r="L4739" i="3"/>
  <c r="J4" i="3"/>
  <c r="J8" i="3"/>
  <c r="J12" i="3"/>
  <c r="J16" i="3"/>
  <c r="J20" i="3"/>
  <c r="J24" i="3"/>
  <c r="J28" i="3"/>
  <c r="J32" i="3"/>
  <c r="J36" i="3"/>
  <c r="J40" i="3"/>
  <c r="J44" i="3"/>
  <c r="J48" i="3"/>
  <c r="J52" i="3"/>
  <c r="J56" i="3"/>
  <c r="J60" i="3"/>
  <c r="J64" i="3"/>
  <c r="J68" i="3"/>
  <c r="J72" i="3"/>
  <c r="J76" i="3"/>
  <c r="J80" i="3"/>
  <c r="J291" i="3"/>
  <c r="J295" i="3"/>
  <c r="J299" i="3"/>
  <c r="J303" i="3"/>
  <c r="J307" i="3"/>
  <c r="J311" i="3"/>
  <c r="J315" i="3"/>
  <c r="J319" i="3"/>
  <c r="J323" i="3"/>
  <c r="J327" i="3"/>
  <c r="J331" i="3"/>
  <c r="J335" i="3"/>
  <c r="J339" i="3"/>
  <c r="J343" i="3"/>
  <c r="J347" i="3"/>
  <c r="J538" i="3"/>
  <c r="J542" i="3"/>
  <c r="J546" i="3"/>
  <c r="J550" i="3"/>
  <c r="J554" i="3"/>
  <c r="J558" i="3"/>
  <c r="J562" i="3"/>
  <c r="J566" i="3"/>
  <c r="J570" i="3"/>
  <c r="J574" i="3"/>
  <c r="J578" i="3"/>
  <c r="J582" i="3"/>
  <c r="J586" i="3"/>
  <c r="J590" i="3"/>
  <c r="J841" i="3"/>
  <c r="J845" i="3"/>
  <c r="J849" i="3"/>
  <c r="J853" i="3"/>
  <c r="J857" i="3"/>
  <c r="J861" i="3"/>
  <c r="J865" i="3"/>
  <c r="J869" i="3"/>
  <c r="J873" i="3"/>
  <c r="J877" i="3"/>
  <c r="J881" i="3"/>
  <c r="J885" i="3"/>
  <c r="J889" i="3"/>
  <c r="J893" i="3"/>
  <c r="J897" i="3"/>
  <c r="J901" i="3"/>
  <c r="J1035" i="3"/>
  <c r="J1039" i="3"/>
  <c r="J1043" i="3"/>
  <c r="J1047" i="3"/>
  <c r="J1051" i="3"/>
  <c r="J1055" i="3"/>
  <c r="J1059" i="3"/>
  <c r="J1063" i="3"/>
  <c r="J1067" i="3"/>
  <c r="J1071" i="3"/>
  <c r="J1075" i="3"/>
  <c r="J1079" i="3"/>
  <c r="J1083" i="3"/>
  <c r="J1087" i="3"/>
  <c r="J1091" i="3"/>
  <c r="J1095" i="3"/>
  <c r="J1099" i="3"/>
  <c r="J1103" i="3"/>
  <c r="J1107" i="3"/>
  <c r="J1111" i="3"/>
  <c r="J1115" i="3"/>
  <c r="J1119" i="3"/>
  <c r="J1123" i="3"/>
  <c r="J1127" i="3"/>
  <c r="J1131" i="3"/>
  <c r="J1135" i="3"/>
  <c r="J1139" i="3"/>
  <c r="J1143" i="3"/>
  <c r="J1147" i="3"/>
  <c r="J1151" i="3"/>
  <c r="J1155" i="3"/>
  <c r="J1159" i="3"/>
  <c r="J1163" i="3"/>
  <c r="J1167" i="3"/>
  <c r="J1171" i="3"/>
  <c r="J1175" i="3"/>
  <c r="J1179" i="3"/>
  <c r="J1183" i="3"/>
  <c r="J1187" i="3"/>
  <c r="J1191" i="3"/>
  <c r="J1195" i="3"/>
  <c r="J1199" i="3"/>
  <c r="J1203" i="3"/>
  <c r="J1207" i="3"/>
  <c r="J1211" i="3"/>
  <c r="J1215" i="3"/>
  <c r="J1219" i="3"/>
  <c r="J1223" i="3"/>
  <c r="J1227" i="3"/>
  <c r="J1231" i="3"/>
  <c r="J1235" i="3"/>
  <c r="J1239" i="3"/>
  <c r="J1243" i="3"/>
  <c r="J1247" i="3"/>
  <c r="J1251" i="3"/>
  <c r="J1255" i="3"/>
  <c r="J1259" i="3"/>
  <c r="J1263" i="3"/>
  <c r="J1267" i="3"/>
  <c r="J1271" i="3"/>
  <c r="J1275" i="3"/>
  <c r="J1279" i="3"/>
  <c r="J1283" i="3"/>
  <c r="J1287" i="3"/>
  <c r="J1291" i="3"/>
  <c r="J1295" i="3"/>
  <c r="J1299" i="3"/>
  <c r="J1303" i="3"/>
  <c r="J1307" i="3"/>
  <c r="J1311" i="3"/>
  <c r="J1315" i="3"/>
  <c r="J1319" i="3"/>
  <c r="J1323" i="3"/>
  <c r="J1327" i="3"/>
  <c r="J1331" i="3"/>
  <c r="J1335" i="3"/>
  <c r="J1339" i="3"/>
  <c r="J1343" i="3"/>
  <c r="J1347" i="3"/>
  <c r="J1351" i="3"/>
  <c r="J1355" i="3"/>
  <c r="J1359" i="3"/>
  <c r="J1363" i="3"/>
  <c r="J1367" i="3"/>
  <c r="J1371" i="3"/>
  <c r="J1375" i="3"/>
  <c r="J1379" i="3"/>
  <c r="J1383" i="3"/>
  <c r="J1387" i="3"/>
  <c r="J1391" i="3"/>
  <c r="J1395" i="3"/>
  <c r="J1399" i="3"/>
  <c r="J1403" i="3"/>
  <c r="J1407" i="3"/>
  <c r="J1411" i="3"/>
  <c r="J1415" i="3"/>
  <c r="J1419" i="3"/>
  <c r="J1423" i="3"/>
  <c r="J1427" i="3"/>
  <c r="J1431" i="3"/>
  <c r="J1435" i="3"/>
  <c r="J1439" i="3"/>
  <c r="J1443" i="3"/>
  <c r="J1447" i="3"/>
  <c r="J1451" i="3"/>
  <c r="J1455" i="3"/>
  <c r="J1459" i="3"/>
  <c r="J1463" i="3"/>
  <c r="J1467" i="3"/>
  <c r="J1471" i="3"/>
  <c r="J1475" i="3"/>
  <c r="J1479" i="3"/>
  <c r="J1483" i="3"/>
  <c r="J1487" i="3"/>
  <c r="J1491" i="3"/>
  <c r="J1495" i="3"/>
  <c r="J2266" i="3"/>
  <c r="J2270" i="3"/>
  <c r="J2274" i="3"/>
  <c r="J2278" i="3"/>
  <c r="J2282" i="3"/>
  <c r="J2286" i="3"/>
  <c r="J2290" i="3"/>
  <c r="J2294" i="3"/>
  <c r="J2298" i="3"/>
  <c r="J2302" i="3"/>
  <c r="J2306" i="3"/>
  <c r="J2310" i="3"/>
  <c r="J2314" i="3"/>
  <c r="J2318" i="3"/>
  <c r="J2322" i="3"/>
  <c r="J2326" i="3"/>
  <c r="J2330" i="3"/>
  <c r="J2334" i="3"/>
  <c r="J2338" i="3"/>
  <c r="J2342" i="3"/>
  <c r="J2346" i="3"/>
  <c r="J2350" i="3"/>
  <c r="J2354" i="3"/>
  <c r="J2358" i="3"/>
  <c r="J2362" i="3"/>
  <c r="J2366" i="3"/>
  <c r="J2370" i="3"/>
  <c r="J2374" i="3"/>
  <c r="J2378" i="3"/>
  <c r="J2382" i="3"/>
  <c r="J2386" i="3"/>
  <c r="J2390" i="3"/>
  <c r="J2394" i="3"/>
  <c r="J2398" i="3"/>
  <c r="J2402" i="3"/>
  <c r="J2406" i="3"/>
  <c r="J2410" i="3"/>
  <c r="J2414" i="3"/>
  <c r="J2418" i="3"/>
  <c r="J2422" i="3"/>
  <c r="J2426" i="3"/>
  <c r="J2430" i="3"/>
  <c r="J2434" i="3"/>
  <c r="J2438" i="3"/>
  <c r="J2442" i="3"/>
  <c r="J2446" i="3"/>
  <c r="J2450" i="3"/>
  <c r="J2454" i="3"/>
  <c r="J2458" i="3"/>
  <c r="J2462" i="3"/>
  <c r="J2466" i="3"/>
  <c r="J2470" i="3"/>
  <c r="J2474" i="3"/>
  <c r="J2478" i="3"/>
  <c r="J2482" i="3"/>
  <c r="J2486" i="3"/>
  <c r="J2490" i="3"/>
  <c r="J2494" i="3"/>
  <c r="J2498" i="3"/>
  <c r="J2502" i="3"/>
  <c r="J2506" i="3"/>
  <c r="J2510" i="3"/>
  <c r="J2514" i="3"/>
  <c r="J2858" i="3"/>
  <c r="J2862" i="3"/>
  <c r="J2866" i="3"/>
  <c r="J2870" i="3"/>
  <c r="J2874" i="3"/>
  <c r="J2878" i="3"/>
  <c r="J2882" i="3"/>
  <c r="J2886" i="3"/>
  <c r="J2890" i="3"/>
  <c r="J2894" i="3"/>
  <c r="J2898" i="3"/>
  <c r="J2902" i="3"/>
  <c r="J2906" i="3"/>
  <c r="J2910" i="3"/>
  <c r="J2914" i="3"/>
  <c r="J2918" i="3"/>
  <c r="J2922" i="3"/>
  <c r="J2926" i="3"/>
  <c r="J2930" i="3"/>
  <c r="J2934" i="3"/>
  <c r="J2938" i="3"/>
  <c r="J2942" i="3"/>
  <c r="J2946" i="3"/>
  <c r="J2950" i="3"/>
  <c r="J2954" i="3"/>
  <c r="J2958" i="3"/>
  <c r="J2962" i="3"/>
  <c r="J2966" i="3"/>
  <c r="J2970" i="3"/>
  <c r="J2974" i="3"/>
  <c r="J2978" i="3"/>
  <c r="J2982" i="3"/>
  <c r="J2986" i="3"/>
  <c r="J2990" i="3"/>
  <c r="J2994" i="3"/>
  <c r="J2998" i="3"/>
  <c r="J3002" i="3"/>
  <c r="J3006" i="3"/>
  <c r="J3010" i="3"/>
  <c r="J3014" i="3"/>
  <c r="J3018" i="3"/>
  <c r="J3022" i="3"/>
  <c r="J3026" i="3"/>
  <c r="J3030" i="3"/>
  <c r="J3034" i="3"/>
  <c r="J3038" i="3"/>
  <c r="J3042" i="3"/>
  <c r="J3046" i="3"/>
  <c r="J3292" i="3"/>
  <c r="J3296" i="3"/>
  <c r="J3300" i="3"/>
  <c r="J3304" i="3"/>
  <c r="J3308" i="3"/>
  <c r="J3312" i="3"/>
  <c r="J3316" i="3"/>
  <c r="J3320" i="3"/>
  <c r="J3324" i="3"/>
  <c r="J3328" i="3"/>
  <c r="J3332" i="3"/>
  <c r="J3336" i="3"/>
  <c r="J3340" i="3"/>
  <c r="J3344" i="3"/>
  <c r="J3348" i="3"/>
  <c r="J3352" i="3"/>
  <c r="J3356" i="3"/>
  <c r="J3360" i="3"/>
  <c r="J3364" i="3"/>
  <c r="J3600" i="3"/>
  <c r="J3604" i="3"/>
  <c r="J3608" i="3"/>
  <c r="J3612" i="3"/>
  <c r="J3616" i="3"/>
  <c r="J3620" i="3"/>
  <c r="J3624" i="3"/>
  <c r="J3628" i="3"/>
  <c r="J3632" i="3"/>
  <c r="J3636" i="3"/>
  <c r="J3640" i="3"/>
  <c r="J3644" i="3"/>
  <c r="J3648" i="3"/>
  <c r="J3652" i="3"/>
  <c r="J3656" i="3"/>
  <c r="J3660" i="3"/>
  <c r="J3664" i="3"/>
  <c r="J3668" i="3"/>
  <c r="J3672" i="3"/>
  <c r="J3676" i="3"/>
  <c r="J3680" i="3"/>
  <c r="J4051" i="3"/>
  <c r="J4055" i="3"/>
  <c r="J4059" i="3"/>
  <c r="J4063" i="3"/>
  <c r="J4067" i="3"/>
  <c r="J4071" i="3"/>
  <c r="J4075" i="3"/>
  <c r="J4079" i="3"/>
  <c r="J4083" i="3"/>
  <c r="J4087" i="3"/>
  <c r="J4091" i="3"/>
  <c r="J4095" i="3"/>
  <c r="J4099" i="3"/>
  <c r="J4103" i="3"/>
  <c r="J4107" i="3"/>
  <c r="J4111" i="3"/>
  <c r="J4115" i="3"/>
  <c r="J4119" i="3"/>
  <c r="J4123" i="3"/>
  <c r="J4127" i="3"/>
  <c r="J4131" i="3"/>
  <c r="J4304" i="3"/>
  <c r="J4308" i="3"/>
  <c r="J4312" i="3"/>
  <c r="J4316" i="3"/>
  <c r="J4320" i="3"/>
  <c r="J4324" i="3"/>
  <c r="J4328" i="3"/>
  <c r="J4332" i="3"/>
  <c r="J4336" i="3"/>
  <c r="J4340" i="3"/>
  <c r="J4344" i="3"/>
  <c r="J4348" i="3"/>
  <c r="J4352" i="3"/>
  <c r="J4356" i="3"/>
  <c r="J4360" i="3"/>
  <c r="J4364" i="3"/>
  <c r="J4368" i="3"/>
  <c r="J4372" i="3"/>
  <c r="J4376" i="3"/>
  <c r="J4380" i="3"/>
  <c r="J4384" i="3"/>
  <c r="J4388" i="3"/>
  <c r="J4392" i="3"/>
  <c r="J4396" i="3"/>
  <c r="J4400" i="3"/>
  <c r="J4404" i="3"/>
  <c r="J4408" i="3"/>
  <c r="J4620" i="3"/>
  <c r="J4624" i="3"/>
  <c r="J4628" i="3"/>
  <c r="J4632" i="3"/>
  <c r="J4636" i="3"/>
  <c r="J4640" i="3"/>
  <c r="J4644" i="3"/>
  <c r="J4648" i="3"/>
  <c r="O4087" i="3"/>
  <c r="O4103" i="3"/>
  <c r="O4119" i="3"/>
  <c r="O4304" i="3"/>
  <c r="O4320" i="3"/>
  <c r="O4336" i="3"/>
  <c r="O4352" i="3"/>
  <c r="O4368" i="3"/>
  <c r="O4384" i="3"/>
  <c r="O4400" i="3"/>
  <c r="O4624" i="3"/>
  <c r="O4640" i="3"/>
  <c r="O4656" i="3"/>
  <c r="O4672" i="3"/>
  <c r="O4688" i="3"/>
  <c r="O4704" i="3"/>
  <c r="O4720" i="3"/>
  <c r="O4736" i="3"/>
  <c r="L13" i="3"/>
  <c r="L29" i="3"/>
  <c r="L45" i="3"/>
  <c r="L61" i="3"/>
  <c r="L77" i="3"/>
  <c r="L300" i="3"/>
  <c r="L316" i="3"/>
  <c r="L332" i="3"/>
  <c r="L535" i="3"/>
  <c r="L551" i="3"/>
  <c r="L567" i="3"/>
  <c r="L583" i="3"/>
  <c r="L846" i="3"/>
  <c r="L862" i="3"/>
  <c r="L878" i="3"/>
  <c r="L894" i="3"/>
  <c r="L1040" i="3"/>
  <c r="L1056" i="3"/>
  <c r="L1072" i="3"/>
  <c r="L1088" i="3"/>
  <c r="L1104" i="3"/>
  <c r="L1120" i="3"/>
  <c r="L1136" i="3"/>
  <c r="L1152" i="3"/>
  <c r="L1168" i="3"/>
  <c r="L1184" i="3"/>
  <c r="L1200" i="3"/>
  <c r="L1216" i="3"/>
  <c r="L1232" i="3"/>
  <c r="L1248" i="3"/>
  <c r="L1264" i="3"/>
  <c r="L1280" i="3"/>
  <c r="L1296" i="3"/>
  <c r="L1304" i="3"/>
  <c r="L1310" i="3"/>
  <c r="L1315" i="3"/>
  <c r="L1320" i="3"/>
  <c r="L1326" i="3"/>
  <c r="L1331" i="3"/>
  <c r="L1336" i="3"/>
  <c r="L1342" i="3"/>
  <c r="L1347" i="3"/>
  <c r="L1352" i="3"/>
  <c r="L1358" i="3"/>
  <c r="L1363" i="3"/>
  <c r="L1368" i="3"/>
  <c r="L1374" i="3"/>
  <c r="L1379" i="3"/>
  <c r="L1384" i="3"/>
  <c r="L1390" i="3"/>
  <c r="L1395" i="3"/>
  <c r="L1400" i="3"/>
  <c r="L1406" i="3"/>
  <c r="L1411" i="3"/>
  <c r="L1416" i="3"/>
  <c r="L1422" i="3"/>
  <c r="L1427" i="3"/>
  <c r="L1432" i="3"/>
  <c r="L1438" i="3"/>
  <c r="L1443" i="3"/>
  <c r="L1448" i="3"/>
  <c r="L1454" i="3"/>
  <c r="L1459" i="3"/>
  <c r="L1464" i="3"/>
  <c r="L1470" i="3"/>
  <c r="L1475" i="3"/>
  <c r="L1480" i="3"/>
  <c r="L1486" i="3"/>
  <c r="L1491" i="3"/>
  <c r="L1496" i="3"/>
  <c r="L2269" i="3"/>
  <c r="L2274" i="3"/>
  <c r="L2279" i="3"/>
  <c r="L2285" i="3"/>
  <c r="L2290" i="3"/>
  <c r="L2295" i="3"/>
  <c r="L2301" i="3"/>
  <c r="L2306" i="3"/>
  <c r="L2311" i="3"/>
  <c r="L2317" i="3"/>
  <c r="L2322" i="3"/>
  <c r="L2327" i="3"/>
  <c r="L2333" i="3"/>
  <c r="L2338" i="3"/>
  <c r="L2343" i="3"/>
  <c r="L2349" i="3"/>
  <c r="L2354" i="3"/>
  <c r="L2359" i="3"/>
  <c r="L2365" i="3"/>
  <c r="L2370" i="3"/>
  <c r="L2375" i="3"/>
  <c r="L2381" i="3"/>
  <c r="L2386" i="3"/>
  <c r="L2391" i="3"/>
  <c r="L2397" i="3"/>
  <c r="L2402" i="3"/>
  <c r="L2407" i="3"/>
  <c r="L2413" i="3"/>
  <c r="L2418" i="3"/>
  <c r="L2423" i="3"/>
  <c r="L2429" i="3"/>
  <c r="L2434" i="3"/>
  <c r="L2439" i="3"/>
  <c r="L2445" i="3"/>
  <c r="L2450" i="3"/>
  <c r="L2455" i="3"/>
  <c r="L2461" i="3"/>
  <c r="L2466" i="3"/>
  <c r="L2471" i="3"/>
  <c r="L2477" i="3"/>
  <c r="L2482" i="3"/>
  <c r="L2487" i="3"/>
  <c r="L2493" i="3"/>
  <c r="L2498" i="3"/>
  <c r="L2503" i="3"/>
  <c r="L2509" i="3"/>
  <c r="L2514" i="3"/>
  <c r="L2859" i="3"/>
  <c r="L2865" i="3"/>
  <c r="L2870" i="3"/>
  <c r="L2875" i="3"/>
  <c r="L2881" i="3"/>
  <c r="L2886" i="3"/>
  <c r="L2891" i="3"/>
  <c r="L2897" i="3"/>
  <c r="L2902" i="3"/>
  <c r="L2907" i="3"/>
  <c r="L2913" i="3"/>
  <c r="L2918" i="3"/>
  <c r="L2923" i="3"/>
  <c r="L2929" i="3"/>
  <c r="L2934" i="3"/>
  <c r="L2939" i="3"/>
  <c r="L2945" i="3"/>
  <c r="L2950" i="3"/>
  <c r="L2955" i="3"/>
  <c r="L2961" i="3"/>
  <c r="L2966" i="3"/>
  <c r="L2970" i="3"/>
  <c r="L2974" i="3"/>
  <c r="L2978" i="3"/>
  <c r="L2982" i="3"/>
  <c r="L2986" i="3"/>
  <c r="L2990" i="3"/>
  <c r="L2994" i="3"/>
  <c r="L2998" i="3"/>
  <c r="L3002" i="3"/>
  <c r="L3006" i="3"/>
  <c r="L3010" i="3"/>
  <c r="L3014" i="3"/>
  <c r="L3018" i="3"/>
  <c r="L3022" i="3"/>
  <c r="L3026" i="3"/>
  <c r="L3030" i="3"/>
  <c r="L3034" i="3"/>
  <c r="L3038" i="3"/>
  <c r="L3042" i="3"/>
  <c r="L3046" i="3"/>
  <c r="L3292" i="3"/>
  <c r="L3296" i="3"/>
  <c r="L3300" i="3"/>
  <c r="L3304" i="3"/>
  <c r="L3308" i="3"/>
  <c r="L3312" i="3"/>
  <c r="L3316" i="3"/>
  <c r="L3320" i="3"/>
  <c r="L3324" i="3"/>
  <c r="L3328" i="3"/>
  <c r="L3332" i="3"/>
  <c r="L3336" i="3"/>
  <c r="L3340" i="3"/>
  <c r="L3344" i="3"/>
  <c r="L3348" i="3"/>
  <c r="L3352" i="3"/>
  <c r="L3356" i="3"/>
  <c r="L3360" i="3"/>
  <c r="L3364" i="3"/>
  <c r="L3600" i="3"/>
  <c r="L3604" i="3"/>
  <c r="L3608" i="3"/>
  <c r="L3612" i="3"/>
  <c r="L3616" i="3"/>
  <c r="L3620" i="3"/>
  <c r="L3624" i="3"/>
  <c r="L3628" i="3"/>
  <c r="L3632" i="3"/>
  <c r="L3636" i="3"/>
  <c r="L3640" i="3"/>
  <c r="L3644" i="3"/>
  <c r="L3648" i="3"/>
  <c r="L3652" i="3"/>
  <c r="L3656" i="3"/>
  <c r="L3660" i="3"/>
  <c r="L3664" i="3"/>
  <c r="L3668" i="3"/>
  <c r="L3672" i="3"/>
  <c r="L3676" i="3"/>
  <c r="L3680" i="3"/>
  <c r="L4051" i="3"/>
  <c r="L4055" i="3"/>
  <c r="L4059" i="3"/>
  <c r="L4063" i="3"/>
  <c r="L4067" i="3"/>
  <c r="L4071" i="3"/>
  <c r="L4075" i="3"/>
  <c r="L4079" i="3"/>
  <c r="L4083" i="3"/>
  <c r="L4087" i="3"/>
  <c r="L4091" i="3"/>
  <c r="L4095" i="3"/>
  <c r="L4099" i="3"/>
  <c r="L4103" i="3"/>
  <c r="L4107" i="3"/>
  <c r="L4111" i="3"/>
  <c r="L4115" i="3"/>
  <c r="L4119" i="3"/>
  <c r="L4123" i="3"/>
  <c r="L4127" i="3"/>
  <c r="L4131" i="3"/>
  <c r="L4304" i="3"/>
  <c r="L4308" i="3"/>
  <c r="L4312" i="3"/>
  <c r="L4316" i="3"/>
  <c r="L4320" i="3"/>
  <c r="L4324" i="3"/>
  <c r="L4328" i="3"/>
  <c r="L4332" i="3"/>
  <c r="L4336" i="3"/>
  <c r="L4340" i="3"/>
  <c r="L4344" i="3"/>
  <c r="L4348" i="3"/>
  <c r="L4352" i="3"/>
  <c r="L4356" i="3"/>
  <c r="L4360" i="3"/>
  <c r="L4364" i="3"/>
  <c r="L4368" i="3"/>
  <c r="L4372" i="3"/>
  <c r="L4376" i="3"/>
  <c r="L4380" i="3"/>
  <c r="L4384" i="3"/>
  <c r="L4388" i="3"/>
  <c r="L4392" i="3"/>
  <c r="L4396" i="3"/>
  <c r="L4400" i="3"/>
  <c r="L4404" i="3"/>
  <c r="L4408" i="3"/>
  <c r="L4620" i="3"/>
  <c r="L4624" i="3"/>
  <c r="L4628" i="3"/>
  <c r="L4632" i="3"/>
  <c r="L4636" i="3"/>
  <c r="L4640" i="3"/>
  <c r="L4644" i="3"/>
  <c r="L4648" i="3"/>
  <c r="L4652" i="3"/>
  <c r="L4656" i="3"/>
  <c r="L4660" i="3"/>
  <c r="L4664" i="3"/>
  <c r="L4668" i="3"/>
  <c r="L4672" i="3"/>
  <c r="L4676" i="3"/>
  <c r="L4680" i="3"/>
  <c r="L4684" i="3"/>
  <c r="L4688" i="3"/>
  <c r="L4692" i="3"/>
  <c r="L4696" i="3"/>
  <c r="L4700" i="3"/>
  <c r="L4704" i="3"/>
  <c r="L4708" i="3"/>
  <c r="L4712" i="3"/>
  <c r="L4716" i="3"/>
  <c r="L4720" i="3"/>
  <c r="L4724" i="3"/>
  <c r="L4728" i="3"/>
  <c r="L4732" i="3"/>
  <c r="L4736" i="3"/>
  <c r="L4740" i="3"/>
  <c r="J5" i="3"/>
  <c r="J9" i="3"/>
  <c r="J13" i="3"/>
  <c r="J17" i="3"/>
  <c r="J21" i="3"/>
  <c r="J25" i="3"/>
  <c r="J29" i="3"/>
  <c r="J33" i="3"/>
  <c r="J37" i="3"/>
  <c r="J41" i="3"/>
  <c r="J45" i="3"/>
  <c r="J49" i="3"/>
  <c r="J53" i="3"/>
  <c r="J57" i="3"/>
  <c r="J61" i="3"/>
  <c r="J65" i="3"/>
  <c r="J69" i="3"/>
  <c r="J73" i="3"/>
  <c r="J77" i="3"/>
  <c r="J81" i="3"/>
  <c r="J292" i="3"/>
  <c r="J296" i="3"/>
  <c r="J300" i="3"/>
  <c r="J304" i="3"/>
  <c r="J308" i="3"/>
  <c r="J312" i="3"/>
  <c r="J316" i="3"/>
  <c r="J320" i="3"/>
  <c r="J324" i="3"/>
  <c r="J328" i="3"/>
  <c r="J332" i="3"/>
  <c r="J336" i="3"/>
  <c r="J340" i="3"/>
  <c r="J344" i="3"/>
  <c r="J535" i="3"/>
  <c r="J539" i="3"/>
  <c r="J543" i="3"/>
  <c r="J547" i="3"/>
  <c r="J551" i="3"/>
  <c r="J555" i="3"/>
  <c r="J559" i="3"/>
  <c r="J563" i="3"/>
  <c r="J567" i="3"/>
  <c r="J571" i="3"/>
  <c r="J575" i="3"/>
  <c r="J579" i="3"/>
  <c r="J583" i="3"/>
  <c r="J587" i="3"/>
  <c r="J838" i="3"/>
  <c r="J842" i="3"/>
  <c r="J846" i="3"/>
  <c r="J850" i="3"/>
  <c r="J854" i="3"/>
  <c r="J858" i="3"/>
  <c r="J862" i="3"/>
  <c r="J866" i="3"/>
  <c r="J870" i="3"/>
  <c r="J874" i="3"/>
  <c r="J878" i="3"/>
  <c r="J882" i="3"/>
  <c r="J886" i="3"/>
  <c r="J890" i="3"/>
  <c r="J894" i="3"/>
  <c r="J898" i="3"/>
  <c r="J1032" i="3"/>
  <c r="J1036" i="3"/>
  <c r="J1040" i="3"/>
  <c r="J1044" i="3"/>
  <c r="J1048" i="3"/>
  <c r="J1052" i="3"/>
  <c r="J1056" i="3"/>
  <c r="J1060" i="3"/>
  <c r="J1064" i="3"/>
  <c r="J1068" i="3"/>
  <c r="J1072" i="3"/>
  <c r="J1076" i="3"/>
  <c r="J1080" i="3"/>
  <c r="J1084" i="3"/>
  <c r="J1088" i="3"/>
  <c r="J1092" i="3"/>
  <c r="J1096" i="3"/>
  <c r="J1100" i="3"/>
  <c r="J1104" i="3"/>
  <c r="J1108" i="3"/>
  <c r="J1112" i="3"/>
  <c r="J1116" i="3"/>
  <c r="J1120" i="3"/>
  <c r="J1124" i="3"/>
  <c r="J1128" i="3"/>
  <c r="J1132" i="3"/>
  <c r="J1136" i="3"/>
  <c r="J1140" i="3"/>
  <c r="J1144" i="3"/>
  <c r="J1148" i="3"/>
  <c r="J1152" i="3"/>
  <c r="J1156" i="3"/>
  <c r="J1160" i="3"/>
  <c r="J1164" i="3"/>
  <c r="J1168" i="3"/>
  <c r="J1172" i="3"/>
  <c r="J1176" i="3"/>
  <c r="J1180" i="3"/>
  <c r="J1184" i="3"/>
  <c r="J1188" i="3"/>
  <c r="J1192" i="3"/>
  <c r="J1196" i="3"/>
  <c r="J1200" i="3"/>
  <c r="J1204" i="3"/>
  <c r="J1208" i="3"/>
  <c r="J1212" i="3"/>
  <c r="J1216" i="3"/>
  <c r="J1220" i="3"/>
  <c r="J1224" i="3"/>
  <c r="J1228" i="3"/>
  <c r="J1232" i="3"/>
  <c r="J1236" i="3"/>
  <c r="J1240" i="3"/>
  <c r="J1244" i="3"/>
  <c r="J1248" i="3"/>
  <c r="J1252" i="3"/>
  <c r="J1256" i="3"/>
  <c r="J1260" i="3"/>
  <c r="J1264" i="3"/>
  <c r="J1268" i="3"/>
  <c r="J1272" i="3"/>
  <c r="J1276" i="3"/>
  <c r="J1280" i="3"/>
  <c r="J1284" i="3"/>
  <c r="J1288" i="3"/>
  <c r="J1292" i="3"/>
  <c r="J1296" i="3"/>
  <c r="J1300" i="3"/>
  <c r="J1304" i="3"/>
  <c r="J1308" i="3"/>
  <c r="J1312" i="3"/>
  <c r="J1316" i="3"/>
  <c r="J1320" i="3"/>
  <c r="J1324" i="3"/>
  <c r="J1328" i="3"/>
  <c r="J1332" i="3"/>
  <c r="J1336" i="3"/>
  <c r="J1340" i="3"/>
  <c r="J1344" i="3"/>
  <c r="J1348" i="3"/>
  <c r="J1352" i="3"/>
  <c r="J1356" i="3"/>
  <c r="J1360" i="3"/>
  <c r="J1364" i="3"/>
  <c r="J1368" i="3"/>
  <c r="J1372" i="3"/>
  <c r="J1376" i="3"/>
  <c r="J1380" i="3"/>
  <c r="J1384" i="3"/>
  <c r="J1388" i="3"/>
  <c r="J1392" i="3"/>
  <c r="J1396" i="3"/>
  <c r="J1400" i="3"/>
  <c r="J1404" i="3"/>
  <c r="J1408" i="3"/>
  <c r="J1412" i="3"/>
  <c r="J1416" i="3"/>
  <c r="J1420" i="3"/>
  <c r="J1424" i="3"/>
  <c r="J1428" i="3"/>
  <c r="J1432" i="3"/>
  <c r="J1436" i="3"/>
  <c r="J1440" i="3"/>
  <c r="J1444" i="3"/>
  <c r="J1448" i="3"/>
  <c r="J1452" i="3"/>
  <c r="J1456" i="3"/>
  <c r="J1460" i="3"/>
  <c r="J1464" i="3"/>
  <c r="J1468" i="3"/>
  <c r="J1472" i="3"/>
  <c r="J1476" i="3"/>
  <c r="J1480" i="3"/>
  <c r="J1484" i="3"/>
  <c r="J1488" i="3"/>
  <c r="J1492" i="3"/>
  <c r="J1496" i="3"/>
  <c r="J2267" i="3"/>
  <c r="J2271" i="3"/>
  <c r="J2275" i="3"/>
  <c r="J2279" i="3"/>
  <c r="J2283" i="3"/>
  <c r="J2287" i="3"/>
  <c r="J2291" i="3"/>
  <c r="J2295" i="3"/>
  <c r="J2299" i="3"/>
  <c r="J2303" i="3"/>
  <c r="J2307" i="3"/>
  <c r="J2311" i="3"/>
  <c r="J2315" i="3"/>
  <c r="J2319" i="3"/>
  <c r="J2323" i="3"/>
  <c r="J2327" i="3"/>
  <c r="J2331" i="3"/>
  <c r="J2335" i="3"/>
  <c r="J2339" i="3"/>
  <c r="J2343" i="3"/>
  <c r="J2347" i="3"/>
  <c r="J2351" i="3"/>
  <c r="J2355" i="3"/>
  <c r="J2359" i="3"/>
  <c r="J2363" i="3"/>
  <c r="J2367" i="3"/>
  <c r="J2371" i="3"/>
  <c r="J2375" i="3"/>
  <c r="J2379" i="3"/>
  <c r="J2383" i="3"/>
  <c r="J2387" i="3"/>
  <c r="J2391" i="3"/>
  <c r="J2395" i="3"/>
  <c r="J2399" i="3"/>
  <c r="O4091" i="3"/>
  <c r="O4107" i="3"/>
  <c r="O4123" i="3"/>
  <c r="O4308" i="3"/>
  <c r="O4324" i="3"/>
  <c r="O4340" i="3"/>
  <c r="O4356" i="3"/>
  <c r="O4372" i="3"/>
  <c r="O4388" i="3"/>
  <c r="O4404" i="3"/>
  <c r="O4628" i="3"/>
  <c r="O4644" i="3"/>
  <c r="O4660" i="3"/>
  <c r="O4676" i="3"/>
  <c r="O4692" i="3"/>
  <c r="O4708" i="3"/>
  <c r="O4724" i="3"/>
  <c r="O4740" i="3"/>
  <c r="L17" i="3"/>
  <c r="L33" i="3"/>
  <c r="L49" i="3"/>
  <c r="L65" i="3"/>
  <c r="L81" i="3"/>
  <c r="L304" i="3"/>
  <c r="L320" i="3"/>
  <c r="L336" i="3"/>
  <c r="L539" i="3"/>
  <c r="L555" i="3"/>
  <c r="L571" i="3"/>
  <c r="L587" i="3"/>
  <c r="L850" i="3"/>
  <c r="L866" i="3"/>
  <c r="L882" i="3"/>
  <c r="L898" i="3"/>
  <c r="L1044" i="3"/>
  <c r="L1060" i="3"/>
  <c r="L1076" i="3"/>
  <c r="L1092" i="3"/>
  <c r="L1108" i="3"/>
  <c r="L1124" i="3"/>
  <c r="L1140" i="3"/>
  <c r="L1156" i="3"/>
  <c r="L1172" i="3"/>
  <c r="L1188" i="3"/>
  <c r="L1204" i="3"/>
  <c r="L1220" i="3"/>
  <c r="L1236" i="3"/>
  <c r="L1252" i="3"/>
  <c r="L1268" i="3"/>
  <c r="L1284" i="3"/>
  <c r="L1300" i="3"/>
  <c r="L1306" i="3"/>
  <c r="L1311" i="3"/>
  <c r="L1316" i="3"/>
  <c r="L1322" i="3"/>
  <c r="L1327" i="3"/>
  <c r="L1332" i="3"/>
  <c r="L1338" i="3"/>
  <c r="L1343" i="3"/>
  <c r="L1348" i="3"/>
  <c r="L1354" i="3"/>
  <c r="L1359" i="3"/>
  <c r="L1364" i="3"/>
  <c r="L1370" i="3"/>
  <c r="L1375" i="3"/>
  <c r="L1380" i="3"/>
  <c r="L1386" i="3"/>
  <c r="L1391" i="3"/>
  <c r="L1396" i="3"/>
  <c r="L1402" i="3"/>
  <c r="L1407" i="3"/>
  <c r="L1412" i="3"/>
  <c r="L1418" i="3"/>
  <c r="L1423" i="3"/>
  <c r="L1428" i="3"/>
  <c r="L1434" i="3"/>
  <c r="L1439" i="3"/>
  <c r="L1444" i="3"/>
  <c r="L1450" i="3"/>
  <c r="L1455" i="3"/>
  <c r="L1460" i="3"/>
  <c r="L1466" i="3"/>
  <c r="L1471" i="3"/>
  <c r="L1476" i="3"/>
  <c r="L1482" i="3"/>
  <c r="L1487" i="3"/>
  <c r="L1492" i="3"/>
  <c r="L2265" i="3"/>
  <c r="L2270" i="3"/>
  <c r="L2275" i="3"/>
  <c r="L2281" i="3"/>
  <c r="L2286" i="3"/>
  <c r="L2291" i="3"/>
  <c r="L2297" i="3"/>
  <c r="L2302" i="3"/>
  <c r="L2307" i="3"/>
  <c r="L2313" i="3"/>
  <c r="L2318" i="3"/>
  <c r="L2323" i="3"/>
  <c r="L2329" i="3"/>
  <c r="L2334" i="3"/>
  <c r="L2339" i="3"/>
  <c r="L2345" i="3"/>
  <c r="L2350" i="3"/>
  <c r="L2355" i="3"/>
  <c r="L2361" i="3"/>
  <c r="L2366" i="3"/>
  <c r="L2371" i="3"/>
  <c r="L2377" i="3"/>
  <c r="L2382" i="3"/>
  <c r="L2387" i="3"/>
  <c r="L2393" i="3"/>
  <c r="L2398" i="3"/>
  <c r="L2403" i="3"/>
  <c r="L2409" i="3"/>
  <c r="L2414" i="3"/>
  <c r="L2419" i="3"/>
  <c r="L2425" i="3"/>
  <c r="L2430" i="3"/>
  <c r="L2435" i="3"/>
  <c r="L2441" i="3"/>
  <c r="L2446" i="3"/>
  <c r="L2451" i="3"/>
  <c r="L2457" i="3"/>
  <c r="L2462" i="3"/>
  <c r="L2467" i="3"/>
  <c r="L2473" i="3"/>
  <c r="L2478" i="3"/>
  <c r="L2483" i="3"/>
  <c r="L2489" i="3"/>
  <c r="L2494" i="3"/>
  <c r="L2499" i="3"/>
  <c r="L2505" i="3"/>
  <c r="L2510" i="3"/>
  <c r="L2855" i="3"/>
  <c r="L2861" i="3"/>
  <c r="L2866" i="3"/>
  <c r="L2871" i="3"/>
  <c r="L2877" i="3"/>
  <c r="L2882" i="3"/>
  <c r="L2887" i="3"/>
  <c r="L2893" i="3"/>
  <c r="L2898" i="3"/>
  <c r="L2903" i="3"/>
  <c r="L2909" i="3"/>
  <c r="L2914" i="3"/>
  <c r="L2919" i="3"/>
  <c r="L2925" i="3"/>
  <c r="L2930" i="3"/>
  <c r="L2935" i="3"/>
  <c r="L2941" i="3"/>
  <c r="L2946" i="3"/>
  <c r="L2951" i="3"/>
  <c r="L2957" i="3"/>
  <c r="L2962" i="3"/>
  <c r="L2967" i="3"/>
  <c r="L2971" i="3"/>
  <c r="L2975" i="3"/>
  <c r="L2979" i="3"/>
  <c r="L2983" i="3"/>
  <c r="L2987" i="3"/>
  <c r="L2991" i="3"/>
  <c r="L2995" i="3"/>
  <c r="L2999" i="3"/>
  <c r="L3003" i="3"/>
  <c r="L3007" i="3"/>
  <c r="L3011" i="3"/>
  <c r="L3015" i="3"/>
  <c r="L3019" i="3"/>
  <c r="L3023" i="3"/>
  <c r="L3027" i="3"/>
  <c r="L3031" i="3"/>
  <c r="L3035" i="3"/>
  <c r="L3039" i="3"/>
  <c r="L3043" i="3"/>
  <c r="L3047" i="3"/>
  <c r="L3293" i="3"/>
  <c r="L3297" i="3"/>
  <c r="L3301" i="3"/>
  <c r="L3305" i="3"/>
  <c r="L3309" i="3"/>
  <c r="L3313" i="3"/>
  <c r="L3317" i="3"/>
  <c r="L3321" i="3"/>
  <c r="L3325" i="3"/>
  <c r="L3329" i="3"/>
  <c r="L3333" i="3"/>
  <c r="L3337" i="3"/>
  <c r="L3341" i="3"/>
  <c r="L3345" i="3"/>
  <c r="L3349" i="3"/>
  <c r="L3353" i="3"/>
  <c r="L3357" i="3"/>
  <c r="L3361" i="3"/>
  <c r="L3597" i="3"/>
  <c r="L3601" i="3"/>
  <c r="L3605" i="3"/>
  <c r="L3609" i="3"/>
  <c r="L3613" i="3"/>
  <c r="L3617" i="3"/>
  <c r="L3621" i="3"/>
  <c r="L3625" i="3"/>
  <c r="L3629" i="3"/>
  <c r="L3633" i="3"/>
  <c r="L3637" i="3"/>
  <c r="L3641" i="3"/>
  <c r="L3645" i="3"/>
  <c r="L3649" i="3"/>
  <c r="L3653" i="3"/>
  <c r="L3657" i="3"/>
  <c r="L3661" i="3"/>
  <c r="L3665" i="3"/>
  <c r="L3669" i="3"/>
  <c r="L3673" i="3"/>
  <c r="L3677" i="3"/>
  <c r="L3681" i="3"/>
  <c r="L4052" i="3"/>
  <c r="L4056" i="3"/>
  <c r="L4060" i="3"/>
  <c r="L4064" i="3"/>
  <c r="L4068" i="3"/>
  <c r="L4072" i="3"/>
  <c r="L4076" i="3"/>
  <c r="L4080" i="3"/>
  <c r="L4084" i="3"/>
  <c r="L4088" i="3"/>
  <c r="L4092" i="3"/>
  <c r="L4096" i="3"/>
  <c r="L4100" i="3"/>
  <c r="L4104" i="3"/>
  <c r="L4108" i="3"/>
  <c r="L4112" i="3"/>
  <c r="L4116" i="3"/>
  <c r="L4120" i="3"/>
  <c r="L4124" i="3"/>
  <c r="L4128" i="3"/>
  <c r="L4132" i="3"/>
  <c r="L4305" i="3"/>
  <c r="L4309" i="3"/>
  <c r="L4313" i="3"/>
  <c r="L4317" i="3"/>
  <c r="L4321" i="3"/>
  <c r="L4325" i="3"/>
  <c r="L4329" i="3"/>
  <c r="L4333" i="3"/>
  <c r="L4337" i="3"/>
  <c r="L4341" i="3"/>
  <c r="L4345" i="3"/>
  <c r="L4349" i="3"/>
  <c r="L4353" i="3"/>
  <c r="L4357" i="3"/>
  <c r="L4361" i="3"/>
  <c r="L4365" i="3"/>
  <c r="L4369" i="3"/>
  <c r="L4373" i="3"/>
  <c r="L4377" i="3"/>
  <c r="L4381" i="3"/>
  <c r="L4385" i="3"/>
  <c r="L4389" i="3"/>
  <c r="L4393" i="3"/>
  <c r="L4397" i="3"/>
  <c r="L4401" i="3"/>
  <c r="L4405" i="3"/>
  <c r="L4409" i="3"/>
  <c r="L4621" i="3"/>
  <c r="L4625" i="3"/>
  <c r="L4629" i="3"/>
  <c r="L4633" i="3"/>
  <c r="L4637" i="3"/>
  <c r="L4641" i="3"/>
  <c r="L4645" i="3"/>
  <c r="L4649" i="3"/>
  <c r="L4653" i="3"/>
  <c r="L4657" i="3"/>
  <c r="L4661" i="3"/>
  <c r="L4665" i="3"/>
  <c r="L4669" i="3"/>
  <c r="L4673" i="3"/>
  <c r="L4677" i="3"/>
  <c r="L4681" i="3"/>
  <c r="L4685" i="3"/>
  <c r="L4689" i="3"/>
  <c r="L4693" i="3"/>
  <c r="L4697" i="3"/>
  <c r="L4701" i="3"/>
  <c r="L4705" i="3"/>
  <c r="L4709" i="3"/>
  <c r="L4713" i="3"/>
  <c r="L4717" i="3"/>
  <c r="L4721" i="3"/>
  <c r="L4725" i="3"/>
  <c r="L4729" i="3"/>
  <c r="L4733" i="3"/>
  <c r="L4737" i="3"/>
  <c r="L2" i="3"/>
  <c r="J6" i="3"/>
  <c r="J10" i="3"/>
  <c r="J14" i="3"/>
  <c r="J18" i="3"/>
  <c r="J22" i="3"/>
  <c r="J26" i="3"/>
  <c r="J30" i="3"/>
  <c r="J34" i="3"/>
  <c r="J38" i="3"/>
  <c r="J42" i="3"/>
  <c r="J46" i="3"/>
  <c r="J50" i="3"/>
  <c r="J54" i="3"/>
  <c r="J58" i="3"/>
  <c r="J62" i="3"/>
  <c r="J66" i="3"/>
  <c r="J70" i="3"/>
  <c r="J74" i="3"/>
  <c r="J78" i="3"/>
  <c r="J82" i="3"/>
  <c r="J293" i="3"/>
  <c r="J297" i="3"/>
  <c r="J301" i="3"/>
  <c r="J305" i="3"/>
  <c r="J309" i="3"/>
  <c r="J313" i="3"/>
  <c r="J317" i="3"/>
  <c r="J321" i="3"/>
  <c r="J325" i="3"/>
  <c r="J329" i="3"/>
  <c r="J333" i="3"/>
  <c r="J337" i="3"/>
  <c r="J341" i="3"/>
  <c r="J345" i="3"/>
  <c r="J536" i="3"/>
  <c r="J540" i="3"/>
  <c r="J544" i="3"/>
  <c r="J548" i="3"/>
  <c r="J552" i="3"/>
  <c r="J556" i="3"/>
  <c r="J560" i="3"/>
  <c r="J564" i="3"/>
  <c r="J568" i="3"/>
  <c r="J572" i="3"/>
  <c r="J576" i="3"/>
  <c r="J580" i="3"/>
  <c r="J584" i="3"/>
  <c r="J588" i="3"/>
  <c r="J839" i="3"/>
  <c r="J843" i="3"/>
  <c r="J847" i="3"/>
  <c r="J851" i="3"/>
  <c r="J855" i="3"/>
  <c r="J859" i="3"/>
  <c r="J863" i="3"/>
  <c r="J867" i="3"/>
  <c r="J871" i="3"/>
  <c r="J875" i="3"/>
  <c r="J879" i="3"/>
  <c r="J883" i="3"/>
  <c r="J887" i="3"/>
  <c r="J891" i="3"/>
  <c r="J895" i="3"/>
  <c r="J899" i="3"/>
  <c r="J1033" i="3"/>
  <c r="J1037" i="3"/>
  <c r="J1041" i="3"/>
  <c r="J1045" i="3"/>
  <c r="J1049" i="3"/>
  <c r="J1053" i="3"/>
  <c r="J1057" i="3"/>
  <c r="J1061" i="3"/>
  <c r="J1065" i="3"/>
  <c r="J1069" i="3"/>
  <c r="J1073" i="3"/>
  <c r="J1077" i="3"/>
  <c r="J1081" i="3"/>
  <c r="J1085" i="3"/>
  <c r="J1089" i="3"/>
  <c r="J1093" i="3"/>
  <c r="J1097" i="3"/>
  <c r="J1101" i="3"/>
  <c r="J1105" i="3"/>
  <c r="J1109" i="3"/>
  <c r="J1113" i="3"/>
  <c r="J1117" i="3"/>
  <c r="J1121" i="3"/>
  <c r="J1125" i="3"/>
  <c r="J1129" i="3"/>
  <c r="J1133" i="3"/>
  <c r="J1137" i="3"/>
  <c r="J1141" i="3"/>
  <c r="J1145" i="3"/>
  <c r="J1149" i="3"/>
  <c r="J1153" i="3"/>
  <c r="J1157" i="3"/>
  <c r="J1161" i="3"/>
  <c r="J1165" i="3"/>
  <c r="J1169" i="3"/>
  <c r="J1173" i="3"/>
  <c r="J1177" i="3"/>
  <c r="J1181" i="3"/>
  <c r="J1185" i="3"/>
  <c r="J1189" i="3"/>
  <c r="J1193" i="3"/>
  <c r="J1197" i="3"/>
  <c r="J1201" i="3"/>
  <c r="J1205" i="3"/>
  <c r="J1209" i="3"/>
  <c r="J1213" i="3"/>
  <c r="J1217" i="3"/>
  <c r="J1221" i="3"/>
  <c r="J1225" i="3"/>
  <c r="J1229" i="3"/>
  <c r="J1233" i="3"/>
  <c r="J1237" i="3"/>
  <c r="J1241" i="3"/>
  <c r="J1245" i="3"/>
  <c r="J1249" i="3"/>
  <c r="J1253" i="3"/>
  <c r="J1257" i="3"/>
  <c r="J1261" i="3"/>
  <c r="J1265" i="3"/>
  <c r="J1269" i="3"/>
  <c r="J1273" i="3"/>
  <c r="J1277" i="3"/>
  <c r="J1281" i="3"/>
  <c r="J1285" i="3"/>
  <c r="J1289" i="3"/>
  <c r="J1293" i="3"/>
  <c r="J1297" i="3"/>
  <c r="J1301" i="3"/>
  <c r="J1305" i="3"/>
  <c r="J1309" i="3"/>
  <c r="J1313" i="3"/>
  <c r="J1317" i="3"/>
  <c r="J1321" i="3"/>
  <c r="J1325" i="3"/>
  <c r="J1329" i="3"/>
  <c r="J1333" i="3"/>
  <c r="J1337" i="3"/>
  <c r="J1341" i="3"/>
  <c r="J1345" i="3"/>
  <c r="J1349" i="3"/>
  <c r="J1353" i="3"/>
  <c r="J1357" i="3"/>
  <c r="J1361" i="3"/>
  <c r="J1365" i="3"/>
  <c r="J1369" i="3"/>
  <c r="J1373" i="3"/>
  <c r="J1377" i="3"/>
  <c r="J1381" i="3"/>
  <c r="J1385" i="3"/>
  <c r="J1389" i="3"/>
  <c r="J1393" i="3"/>
  <c r="J1397" i="3"/>
  <c r="J1401" i="3"/>
  <c r="J1405" i="3"/>
  <c r="J1409" i="3"/>
  <c r="J1413" i="3"/>
  <c r="J1417" i="3"/>
  <c r="J1421" i="3"/>
  <c r="J1425" i="3"/>
  <c r="J1429" i="3"/>
  <c r="J1433" i="3"/>
  <c r="J1437" i="3"/>
  <c r="J1441" i="3"/>
  <c r="J1445" i="3"/>
  <c r="J1449" i="3"/>
  <c r="J1453" i="3"/>
  <c r="J1457" i="3"/>
  <c r="J1461" i="3"/>
  <c r="J1465" i="3"/>
  <c r="J1469" i="3"/>
  <c r="J1473" i="3"/>
  <c r="J1477" i="3"/>
  <c r="J1481" i="3"/>
  <c r="J1485" i="3"/>
  <c r="J1489" i="3"/>
  <c r="J1493" i="3"/>
  <c r="J2264" i="3"/>
  <c r="J2268" i="3"/>
  <c r="J2272" i="3"/>
  <c r="J2276" i="3"/>
  <c r="J2280" i="3"/>
  <c r="J2284" i="3"/>
  <c r="J2288" i="3"/>
  <c r="J2292" i="3"/>
  <c r="J2296" i="3"/>
  <c r="J2300" i="3"/>
  <c r="J2304" i="3"/>
  <c r="J2308" i="3"/>
  <c r="J2312" i="3"/>
  <c r="J2316" i="3"/>
  <c r="J2320" i="3"/>
  <c r="J2324" i="3"/>
  <c r="J2328" i="3"/>
  <c r="J2332" i="3"/>
  <c r="J2336" i="3"/>
  <c r="J2340" i="3"/>
  <c r="J2344" i="3"/>
  <c r="J2348" i="3"/>
  <c r="J2352" i="3"/>
  <c r="J2356" i="3"/>
  <c r="J2360" i="3"/>
  <c r="J2364" i="3"/>
  <c r="J2368" i="3"/>
  <c r="J2372" i="3"/>
  <c r="J2376" i="3"/>
  <c r="J2380" i="3"/>
  <c r="J2384" i="3"/>
  <c r="J2388" i="3"/>
  <c r="J2392" i="3"/>
  <c r="J2396" i="3"/>
  <c r="J2400" i="3"/>
  <c r="O4312" i="3"/>
  <c r="O4376" i="3"/>
  <c r="O4648" i="3"/>
  <c r="O4712" i="3"/>
  <c r="L37" i="3"/>
  <c r="L308" i="3"/>
  <c r="L559" i="3"/>
  <c r="L870" i="3"/>
  <c r="L1064" i="3"/>
  <c r="L1128" i="3"/>
  <c r="L1192" i="3"/>
  <c r="L1256" i="3"/>
  <c r="L1307" i="3"/>
  <c r="L1328" i="3"/>
  <c r="L1350" i="3"/>
  <c r="L1371" i="3"/>
  <c r="L1392" i="3"/>
  <c r="L1414" i="3"/>
  <c r="L1435" i="3"/>
  <c r="L1456" i="3"/>
  <c r="L1478" i="3"/>
  <c r="L2266" i="3"/>
  <c r="L2287" i="3"/>
  <c r="L2309" i="3"/>
  <c r="L2330" i="3"/>
  <c r="L2351" i="3"/>
  <c r="L2373" i="3"/>
  <c r="L2394" i="3"/>
  <c r="L2415" i="3"/>
  <c r="L2437" i="3"/>
  <c r="L2458" i="3"/>
  <c r="L2479" i="3"/>
  <c r="L2501" i="3"/>
  <c r="L2862" i="3"/>
  <c r="L2883" i="3"/>
  <c r="L2905" i="3"/>
  <c r="L2926" i="3"/>
  <c r="L2947" i="3"/>
  <c r="L2968" i="3"/>
  <c r="L2984" i="3"/>
  <c r="L3000" i="3"/>
  <c r="L3016" i="3"/>
  <c r="L3032" i="3"/>
  <c r="L3290" i="3"/>
  <c r="L3306" i="3"/>
  <c r="L3322" i="3"/>
  <c r="L3338" i="3"/>
  <c r="L3354" i="3"/>
  <c r="L3602" i="3"/>
  <c r="L3618" i="3"/>
  <c r="L3634" i="3"/>
  <c r="L3650" i="3"/>
  <c r="L3666" i="3"/>
  <c r="L4049" i="3"/>
  <c r="L4065" i="3"/>
  <c r="L4081" i="3"/>
  <c r="L4097" i="3"/>
  <c r="L4113" i="3"/>
  <c r="L4129" i="3"/>
  <c r="L4314" i="3"/>
  <c r="L4330" i="3"/>
  <c r="L4346" i="3"/>
  <c r="L4362" i="3"/>
  <c r="L4378" i="3"/>
  <c r="L4394" i="3"/>
  <c r="L4410" i="3"/>
  <c r="L4634" i="3"/>
  <c r="L4650" i="3"/>
  <c r="L4666" i="3"/>
  <c r="L4682" i="3"/>
  <c r="L4698" i="3"/>
  <c r="L4714" i="3"/>
  <c r="L4730" i="3"/>
  <c r="J7" i="3"/>
  <c r="J23" i="3"/>
  <c r="J39" i="3"/>
  <c r="J55" i="3"/>
  <c r="J71" i="3"/>
  <c r="P71" i="3" s="1"/>
  <c r="J294" i="3"/>
  <c r="J310" i="3"/>
  <c r="J326" i="3"/>
  <c r="J342" i="3"/>
  <c r="P342" i="3" s="1"/>
  <c r="J545" i="3"/>
  <c r="J561" i="3"/>
  <c r="J577" i="3"/>
  <c r="J840" i="3"/>
  <c r="P840" i="3" s="1"/>
  <c r="J856" i="3"/>
  <c r="J872" i="3"/>
  <c r="J888" i="3"/>
  <c r="J1034" i="3"/>
  <c r="P1034" i="3" s="1"/>
  <c r="J1050" i="3"/>
  <c r="J1066" i="3"/>
  <c r="J1082" i="3"/>
  <c r="J1098" i="3"/>
  <c r="J1114" i="3"/>
  <c r="J1130" i="3"/>
  <c r="J1146" i="3"/>
  <c r="J1162" i="3"/>
  <c r="P1162" i="3" s="1"/>
  <c r="J1178" i="3"/>
  <c r="J1194" i="3"/>
  <c r="J1210" i="3"/>
  <c r="J1226" i="3"/>
  <c r="P1226" i="3" s="1"/>
  <c r="J1242" i="3"/>
  <c r="J1258" i="3"/>
  <c r="J1274" i="3"/>
  <c r="J1290" i="3"/>
  <c r="P1290" i="3" s="1"/>
  <c r="J1306" i="3"/>
  <c r="J1322" i="3"/>
  <c r="J1338" i="3"/>
  <c r="J1354" i="3"/>
  <c r="P1354" i="3" s="1"/>
  <c r="J1370" i="3"/>
  <c r="J1386" i="3"/>
  <c r="J1402" i="3"/>
  <c r="J1418" i="3"/>
  <c r="J1434" i="3"/>
  <c r="J1450" i="3"/>
  <c r="J1466" i="3"/>
  <c r="J1482" i="3"/>
  <c r="P1482" i="3" s="1"/>
  <c r="J2265" i="3"/>
  <c r="J2281" i="3"/>
  <c r="J2297" i="3"/>
  <c r="J2313" i="3"/>
  <c r="J2329" i="3"/>
  <c r="J2345" i="3"/>
  <c r="J2361" i="3"/>
  <c r="J2377" i="3"/>
  <c r="P2377" i="3" s="1"/>
  <c r="J2393" i="3"/>
  <c r="J2404" i="3"/>
  <c r="J2409" i="3"/>
  <c r="J2415" i="3"/>
  <c r="J2420" i="3"/>
  <c r="J2425" i="3"/>
  <c r="J2431" i="3"/>
  <c r="J2436" i="3"/>
  <c r="P2436" i="3" s="1"/>
  <c r="J2441" i="3"/>
  <c r="J2447" i="3"/>
  <c r="J2452" i="3"/>
  <c r="J2457" i="3"/>
  <c r="P2457" i="3" s="1"/>
  <c r="J2463" i="3"/>
  <c r="J2468" i="3"/>
  <c r="J2473" i="3"/>
  <c r="J2479" i="3"/>
  <c r="J2484" i="3"/>
  <c r="J2489" i="3"/>
  <c r="J2495" i="3"/>
  <c r="J2500" i="3"/>
  <c r="P2500" i="3" s="1"/>
  <c r="J2505" i="3"/>
  <c r="J2511" i="3"/>
  <c r="J2856" i="3"/>
  <c r="J2861" i="3"/>
  <c r="J2867" i="3"/>
  <c r="J2872" i="3"/>
  <c r="J2877" i="3"/>
  <c r="J2883" i="3"/>
  <c r="J2888" i="3"/>
  <c r="J2893" i="3"/>
  <c r="J2899" i="3"/>
  <c r="J2904" i="3"/>
  <c r="P2904" i="3" s="1"/>
  <c r="J2909" i="3"/>
  <c r="J2915" i="3"/>
  <c r="J2920" i="3"/>
  <c r="J2925" i="3"/>
  <c r="P2925" i="3" s="1"/>
  <c r="J2931" i="3"/>
  <c r="J2936" i="3"/>
  <c r="J2941" i="3"/>
  <c r="J2947" i="3"/>
  <c r="J2952" i="3"/>
  <c r="J2957" i="3"/>
  <c r="J2963" i="3"/>
  <c r="J2968" i="3"/>
  <c r="J2973" i="3"/>
  <c r="J2979" i="3"/>
  <c r="J2984" i="3"/>
  <c r="J2989" i="3"/>
  <c r="J2995" i="3"/>
  <c r="J3000" i="3"/>
  <c r="J3005" i="3"/>
  <c r="J3011" i="3"/>
  <c r="J3016" i="3"/>
  <c r="J3021" i="3"/>
  <c r="J3027" i="3"/>
  <c r="J3032" i="3"/>
  <c r="P3032" i="3" s="1"/>
  <c r="J3037" i="3"/>
  <c r="J3043" i="3"/>
  <c r="J3290" i="3"/>
  <c r="J3295" i="3"/>
  <c r="P3295" i="3" s="1"/>
  <c r="J3301" i="3"/>
  <c r="J3306" i="3"/>
  <c r="J3311" i="3"/>
  <c r="J3317" i="3"/>
  <c r="J3322" i="3"/>
  <c r="J3327" i="3"/>
  <c r="J3333" i="3"/>
  <c r="J3338" i="3"/>
  <c r="P3338" i="3" s="1"/>
  <c r="J3343" i="3"/>
  <c r="J3349" i="3"/>
  <c r="J3354" i="3"/>
  <c r="J3359" i="3"/>
  <c r="J3597" i="3"/>
  <c r="J3602" i="3"/>
  <c r="J3607" i="3"/>
  <c r="J3613" i="3"/>
  <c r="J3618" i="3"/>
  <c r="J3623" i="3"/>
  <c r="J3629" i="3"/>
  <c r="J3634" i="3"/>
  <c r="P3634" i="3" s="1"/>
  <c r="J3639" i="3"/>
  <c r="J3645" i="3"/>
  <c r="J3650" i="3"/>
  <c r="J3655" i="3"/>
  <c r="P3655" i="3" s="1"/>
  <c r="J3661" i="3"/>
  <c r="J3666" i="3"/>
  <c r="J3671" i="3"/>
  <c r="J3677" i="3"/>
  <c r="J4049" i="3"/>
  <c r="J4054" i="3"/>
  <c r="J4060" i="3"/>
  <c r="J4065" i="3"/>
  <c r="P4065" i="3" s="1"/>
  <c r="J4070" i="3"/>
  <c r="J4076" i="3"/>
  <c r="J4081" i="3"/>
  <c r="J4086" i="3"/>
  <c r="J4092" i="3"/>
  <c r="J4097" i="3"/>
  <c r="J4102" i="3"/>
  <c r="J4108" i="3"/>
  <c r="J4113" i="3"/>
  <c r="J4118" i="3"/>
  <c r="J4124" i="3"/>
  <c r="J4129" i="3"/>
  <c r="P4129" i="3" s="1"/>
  <c r="J4303" i="3"/>
  <c r="J4309" i="3"/>
  <c r="J4314" i="3"/>
  <c r="J4319" i="3"/>
  <c r="P4319" i="3" s="1"/>
  <c r="J4325" i="3"/>
  <c r="J4330" i="3"/>
  <c r="J4335" i="3"/>
  <c r="J4341" i="3"/>
  <c r="J4346" i="3"/>
  <c r="J4351" i="3"/>
  <c r="J4357" i="3"/>
  <c r="J4362" i="3"/>
  <c r="J4367" i="3"/>
  <c r="J4373" i="3"/>
  <c r="J4378" i="3"/>
  <c r="J4383" i="3"/>
  <c r="J4389" i="3"/>
  <c r="J4394" i="3"/>
  <c r="J4399" i="3"/>
  <c r="J4405" i="3"/>
  <c r="J4410" i="3"/>
  <c r="P4410" i="3" s="1"/>
  <c r="J4623" i="3"/>
  <c r="J4629" i="3"/>
  <c r="J4634" i="3"/>
  <c r="J4639" i="3"/>
  <c r="J4645" i="3"/>
  <c r="J4650" i="3"/>
  <c r="J4654" i="3"/>
  <c r="P4654" i="3" s="1"/>
  <c r="J4658" i="3"/>
  <c r="J4662" i="3"/>
  <c r="J4666" i="3"/>
  <c r="J4670" i="3"/>
  <c r="J4674" i="3"/>
  <c r="J4678" i="3"/>
  <c r="J4682" i="3"/>
  <c r="J4686" i="3"/>
  <c r="J4690" i="3"/>
  <c r="J4694" i="3"/>
  <c r="J4698" i="3"/>
  <c r="J4702" i="3"/>
  <c r="J4706" i="3"/>
  <c r="J4710" i="3"/>
  <c r="J4714" i="3"/>
  <c r="J4718" i="3"/>
  <c r="P4718" i="3" s="1"/>
  <c r="J4722" i="3"/>
  <c r="J4726" i="3"/>
  <c r="J4730" i="3"/>
  <c r="J4734" i="3"/>
  <c r="P4734" i="3" s="1"/>
  <c r="J4738" i="3"/>
  <c r="I3" i="3"/>
  <c r="I7" i="3"/>
  <c r="I11" i="3"/>
  <c r="I15" i="3"/>
  <c r="I19" i="3"/>
  <c r="I23" i="3"/>
  <c r="I27" i="3"/>
  <c r="I31" i="3"/>
  <c r="I35" i="3"/>
  <c r="I39" i="3"/>
  <c r="I43" i="3"/>
  <c r="P43" i="3" s="1"/>
  <c r="I47" i="3"/>
  <c r="P47" i="3" s="1"/>
  <c r="I51" i="3"/>
  <c r="I55" i="3"/>
  <c r="I59" i="3"/>
  <c r="I63" i="3"/>
  <c r="I67" i="3"/>
  <c r="I71" i="3"/>
  <c r="I75" i="3"/>
  <c r="P75" i="3" s="1"/>
  <c r="I79" i="3"/>
  <c r="I83" i="3"/>
  <c r="I294" i="3"/>
  <c r="I298" i="3"/>
  <c r="I302" i="3"/>
  <c r="I306" i="3"/>
  <c r="I310" i="3"/>
  <c r="I314" i="3"/>
  <c r="P314" i="3" s="1"/>
  <c r="I318" i="3"/>
  <c r="P318" i="3" s="1"/>
  <c r="I322" i="3"/>
  <c r="I326" i="3"/>
  <c r="I330" i="3"/>
  <c r="P330" i="3" s="1"/>
  <c r="I334" i="3"/>
  <c r="I338" i="3"/>
  <c r="I342" i="3"/>
  <c r="I346" i="3"/>
  <c r="P346" i="3" s="1"/>
  <c r="I537" i="3"/>
  <c r="I541" i="3"/>
  <c r="I545" i="3"/>
  <c r="I549" i="3"/>
  <c r="P549" i="3" s="1"/>
  <c r="I553" i="3"/>
  <c r="I557" i="3"/>
  <c r="I561" i="3"/>
  <c r="I565" i="3"/>
  <c r="I569" i="3"/>
  <c r="P569" i="3" s="1"/>
  <c r="I573" i="3"/>
  <c r="I577" i="3"/>
  <c r="I581" i="3"/>
  <c r="P581" i="3" s="1"/>
  <c r="I585" i="3"/>
  <c r="I589" i="3"/>
  <c r="I840" i="3"/>
  <c r="I844" i="3"/>
  <c r="I848" i="3"/>
  <c r="O4111" i="3"/>
  <c r="O4344" i="3"/>
  <c r="O4408" i="3"/>
  <c r="O4680" i="3"/>
  <c r="L5" i="3"/>
  <c r="L69" i="3"/>
  <c r="L340" i="3"/>
  <c r="L838" i="3"/>
  <c r="L1032" i="3"/>
  <c r="L1096" i="3"/>
  <c r="L1160" i="3"/>
  <c r="L1224" i="3"/>
  <c r="L1288" i="3"/>
  <c r="L1318" i="3"/>
  <c r="L1339" i="3"/>
  <c r="L1360" i="3"/>
  <c r="L1382" i="3"/>
  <c r="L1403" i="3"/>
  <c r="L1424" i="3"/>
  <c r="L1446" i="3"/>
  <c r="L1467" i="3"/>
  <c r="L1488" i="3"/>
  <c r="L2277" i="3"/>
  <c r="L2298" i="3"/>
  <c r="L2319" i="3"/>
  <c r="L2341" i="3"/>
  <c r="L2362" i="3"/>
  <c r="L2383" i="3"/>
  <c r="L2405" i="3"/>
  <c r="L2426" i="3"/>
  <c r="L2447" i="3"/>
  <c r="L2469" i="3"/>
  <c r="L2490" i="3"/>
  <c r="L2511" i="3"/>
  <c r="L2873" i="3"/>
  <c r="L2894" i="3"/>
  <c r="L2915" i="3"/>
  <c r="L2937" i="3"/>
  <c r="L2958" i="3"/>
  <c r="L2976" i="3"/>
  <c r="L2992" i="3"/>
  <c r="L3008" i="3"/>
  <c r="L3024" i="3"/>
  <c r="L3040" i="3"/>
  <c r="L3298" i="3"/>
  <c r="L3314" i="3"/>
  <c r="L3330" i="3"/>
  <c r="L3346" i="3"/>
  <c r="L3362" i="3"/>
  <c r="L3610" i="3"/>
  <c r="L3626" i="3"/>
  <c r="L3642" i="3"/>
  <c r="L3658" i="3"/>
  <c r="L3674" i="3"/>
  <c r="L4057" i="3"/>
  <c r="L4073" i="3"/>
  <c r="L4089" i="3"/>
  <c r="L4105" i="3"/>
  <c r="L4121" i="3"/>
  <c r="L4306" i="3"/>
  <c r="L4322" i="3"/>
  <c r="L4338" i="3"/>
  <c r="L4354" i="3"/>
  <c r="L4370" i="3"/>
  <c r="L4386" i="3"/>
  <c r="L4402" i="3"/>
  <c r="L4626" i="3"/>
  <c r="L4642" i="3"/>
  <c r="L4658" i="3"/>
  <c r="L4674" i="3"/>
  <c r="L4690" i="3"/>
  <c r="L4706" i="3"/>
  <c r="L4722" i="3"/>
  <c r="L4738" i="3"/>
  <c r="J15" i="3"/>
  <c r="J31" i="3"/>
  <c r="P31" i="3" s="1"/>
  <c r="J47" i="3"/>
  <c r="J63" i="3"/>
  <c r="J79" i="3"/>
  <c r="J302" i="3"/>
  <c r="P302" i="3" s="1"/>
  <c r="J318" i="3"/>
  <c r="J334" i="3"/>
  <c r="J537" i="3"/>
  <c r="J553" i="3"/>
  <c r="P553" i="3" s="1"/>
  <c r="J569" i="3"/>
  <c r="J585" i="3"/>
  <c r="J848" i="3"/>
  <c r="J864" i="3"/>
  <c r="P864" i="3" s="1"/>
  <c r="J880" i="3"/>
  <c r="J896" i="3"/>
  <c r="J1042" i="3"/>
  <c r="J1058" i="3"/>
  <c r="P1058" i="3" s="1"/>
  <c r="J1074" i="3"/>
  <c r="J1090" i="3"/>
  <c r="J1106" i="3"/>
  <c r="J1122" i="3"/>
  <c r="P1122" i="3" s="1"/>
  <c r="J1138" i="3"/>
  <c r="J1154" i="3"/>
  <c r="J1170" i="3"/>
  <c r="J1186" i="3"/>
  <c r="P1186" i="3" s="1"/>
  <c r="J1202" i="3"/>
  <c r="J1218" i="3"/>
  <c r="J1234" i="3"/>
  <c r="J1250" i="3"/>
  <c r="P1250" i="3" s="1"/>
  <c r="J1266" i="3"/>
  <c r="J1282" i="3"/>
  <c r="J1298" i="3"/>
  <c r="J1314" i="3"/>
  <c r="P1314" i="3" s="1"/>
  <c r="J1330" i="3"/>
  <c r="J1346" i="3"/>
  <c r="J1362" i="3"/>
  <c r="J1378" i="3"/>
  <c r="P1378" i="3" s="1"/>
  <c r="J1394" i="3"/>
  <c r="J1410" i="3"/>
  <c r="J1426" i="3"/>
  <c r="J1442" i="3"/>
  <c r="P1442" i="3" s="1"/>
  <c r="J1458" i="3"/>
  <c r="J1474" i="3"/>
  <c r="J1490" i="3"/>
  <c r="J2273" i="3"/>
  <c r="P2273" i="3" s="1"/>
  <c r="J2289" i="3"/>
  <c r="J2305" i="3"/>
  <c r="J2321" i="3"/>
  <c r="J2337" i="3"/>
  <c r="P2337" i="3" s="1"/>
  <c r="J2353" i="3"/>
  <c r="J2369" i="3"/>
  <c r="J2385" i="3"/>
  <c r="J2401" i="3"/>
  <c r="P2401" i="3" s="1"/>
  <c r="J2407" i="3"/>
  <c r="J2412" i="3"/>
  <c r="J2417" i="3"/>
  <c r="P2417" i="3" s="1"/>
  <c r="J2423" i="3"/>
  <c r="J2428" i="3"/>
  <c r="J2433" i="3"/>
  <c r="J2439" i="3"/>
  <c r="J2444" i="3"/>
  <c r="J2449" i="3"/>
  <c r="J2455" i="3"/>
  <c r="J2460" i="3"/>
  <c r="J2465" i="3"/>
  <c r="P2465" i="3" s="1"/>
  <c r="J2471" i="3"/>
  <c r="J2476" i="3"/>
  <c r="J2481" i="3"/>
  <c r="J2487" i="3"/>
  <c r="J2492" i="3"/>
  <c r="J2497" i="3"/>
  <c r="J2503" i="3"/>
  <c r="J2508" i="3"/>
  <c r="J2513" i="3"/>
  <c r="J2859" i="3"/>
  <c r="J2864" i="3"/>
  <c r="J2869" i="3"/>
  <c r="P2869" i="3" s="1"/>
  <c r="J2875" i="3"/>
  <c r="J2880" i="3"/>
  <c r="J2885" i="3"/>
  <c r="P2885" i="3" s="1"/>
  <c r="J2891" i="3"/>
  <c r="J2896" i="3"/>
  <c r="J2901" i="3"/>
  <c r="J2907" i="3"/>
  <c r="J2912" i="3"/>
  <c r="P2912" i="3" s="1"/>
  <c r="J2917" i="3"/>
  <c r="J2923" i="3"/>
  <c r="J2928" i="3"/>
  <c r="J2933" i="3"/>
  <c r="P2933" i="3" s="1"/>
  <c r="J2939" i="3"/>
  <c r="J2944" i="3"/>
  <c r="J2949" i="3"/>
  <c r="J2955" i="3"/>
  <c r="J2960" i="3"/>
  <c r="J2965" i="3"/>
  <c r="J2971" i="3"/>
  <c r="J2976" i="3"/>
  <c r="P2976" i="3" s="1"/>
  <c r="J2981" i="3"/>
  <c r="J2987" i="3"/>
  <c r="J2992" i="3"/>
  <c r="P2992" i="3" s="1"/>
  <c r="J2997" i="3"/>
  <c r="P2997" i="3" s="1"/>
  <c r="J3003" i="3"/>
  <c r="J3008" i="3"/>
  <c r="J3013" i="3"/>
  <c r="P3013" i="3" s="1"/>
  <c r="J3019" i="3"/>
  <c r="J3024" i="3"/>
  <c r="J3029" i="3"/>
  <c r="J3035" i="3"/>
  <c r="J3040" i="3"/>
  <c r="P3040" i="3" s="1"/>
  <c r="J3045" i="3"/>
  <c r="J3293" i="3"/>
  <c r="J3298" i="3"/>
  <c r="J3303" i="3"/>
  <c r="P3303" i="3" s="1"/>
  <c r="J3309" i="3"/>
  <c r="J3314" i="3"/>
  <c r="J3319" i="3"/>
  <c r="J3325" i="3"/>
  <c r="J3330" i="3"/>
  <c r="J3335" i="3"/>
  <c r="J3341" i="3"/>
  <c r="J3346" i="3"/>
  <c r="P3346" i="3" s="1"/>
  <c r="J3351" i="3"/>
  <c r="J3357" i="3"/>
  <c r="J3362" i="3"/>
  <c r="P3362" i="3" s="1"/>
  <c r="J3599" i="3"/>
  <c r="P3599" i="3" s="1"/>
  <c r="J3605" i="3"/>
  <c r="J3610" i="3"/>
  <c r="J3615" i="3"/>
  <c r="P3615" i="3" s="1"/>
  <c r="J3621" i="3"/>
  <c r="J3626" i="3"/>
  <c r="J3631" i="3"/>
  <c r="J3637" i="3"/>
  <c r="J3642" i="3"/>
  <c r="P3642" i="3" s="1"/>
  <c r="J3647" i="3"/>
  <c r="J3653" i="3"/>
  <c r="J3658" i="3"/>
  <c r="P3658" i="3" s="1"/>
  <c r="J3663" i="3"/>
  <c r="P3663" i="3" s="1"/>
  <c r="J3669" i="3"/>
  <c r="J3674" i="3"/>
  <c r="J3679" i="3"/>
  <c r="J4052" i="3"/>
  <c r="J4057" i="3"/>
  <c r="J4062" i="3"/>
  <c r="J4068" i="3"/>
  <c r="J4073" i="3"/>
  <c r="P4073" i="3" s="1"/>
  <c r="J4078" i="3"/>
  <c r="J4084" i="3"/>
  <c r="J4089" i="3"/>
  <c r="J4094" i="3"/>
  <c r="P4094" i="3" s="1"/>
  <c r="J4100" i="3"/>
  <c r="J4105" i="3"/>
  <c r="J4110" i="3"/>
  <c r="P4110" i="3" s="1"/>
  <c r="J4116" i="3"/>
  <c r="J4121" i="3"/>
  <c r="J4126" i="3"/>
  <c r="J4132" i="3"/>
  <c r="J4306" i="3"/>
  <c r="J4311" i="3"/>
  <c r="J4317" i="3"/>
  <c r="J4322" i="3"/>
  <c r="P4322" i="3" s="1"/>
  <c r="J4327" i="3"/>
  <c r="P4327" i="3" s="1"/>
  <c r="J4333" i="3"/>
  <c r="J4338" i="3"/>
  <c r="J4343" i="3"/>
  <c r="J4349" i="3"/>
  <c r="J4354" i="3"/>
  <c r="J4359" i="3"/>
  <c r="J4365" i="3"/>
  <c r="J4370" i="3"/>
  <c r="P4370" i="3" s="1"/>
  <c r="J4375" i="3"/>
  <c r="J4381" i="3"/>
  <c r="J4386" i="3"/>
  <c r="J4391" i="3"/>
  <c r="P4391" i="3" s="1"/>
  <c r="J4397" i="3"/>
  <c r="J4402" i="3"/>
  <c r="J4407" i="3"/>
  <c r="P4407" i="3" s="1"/>
  <c r="J4621" i="3"/>
  <c r="J4626" i="3"/>
  <c r="J4631" i="3"/>
  <c r="J4637" i="3"/>
  <c r="J4642" i="3"/>
  <c r="P4642" i="3" s="1"/>
  <c r="J4647" i="3"/>
  <c r="J4652" i="3"/>
  <c r="J4656" i="3"/>
  <c r="P4656" i="3" s="1"/>
  <c r="J4660" i="3"/>
  <c r="P4660" i="3" s="1"/>
  <c r="J4664" i="3"/>
  <c r="J4668" i="3"/>
  <c r="J4672" i="3"/>
  <c r="P4672" i="3" s="1"/>
  <c r="J4676" i="3"/>
  <c r="P4676" i="3" s="1"/>
  <c r="J4680" i="3"/>
  <c r="J4684" i="3"/>
  <c r="J4688" i="3"/>
  <c r="P4688" i="3" s="1"/>
  <c r="J4692" i="3"/>
  <c r="P4692" i="3" s="1"/>
  <c r="J4696" i="3"/>
  <c r="J4700" i="3"/>
  <c r="J4704" i="3"/>
  <c r="P4704" i="3" s="1"/>
  <c r="J4708" i="3"/>
  <c r="P4708" i="3" s="1"/>
  <c r="J4712" i="3"/>
  <c r="J4716" i="3"/>
  <c r="J4720" i="3"/>
  <c r="P4720" i="3" s="1"/>
  <c r="J4724" i="3"/>
  <c r="P4724" i="3" s="1"/>
  <c r="J4728" i="3"/>
  <c r="J4732" i="3"/>
  <c r="J4736" i="3"/>
  <c r="P4736" i="3" s="1"/>
  <c r="J4740" i="3"/>
  <c r="P4740" i="3" s="1"/>
  <c r="I5" i="3"/>
  <c r="I9" i="3"/>
  <c r="I13" i="3"/>
  <c r="I17" i="3"/>
  <c r="I21" i="3"/>
  <c r="I25" i="3"/>
  <c r="I29" i="3"/>
  <c r="P29" i="3" s="1"/>
  <c r="I33" i="3"/>
  <c r="I37" i="3"/>
  <c r="I41" i="3"/>
  <c r="I45" i="3"/>
  <c r="I49" i="3"/>
  <c r="I53" i="3"/>
  <c r="I57" i="3"/>
  <c r="I61" i="3"/>
  <c r="P61" i="3" s="1"/>
  <c r="I65" i="3"/>
  <c r="I69" i="3"/>
  <c r="I73" i="3"/>
  <c r="I77" i="3"/>
  <c r="I81" i="3"/>
  <c r="I292" i="3"/>
  <c r="I296" i="3"/>
  <c r="I300" i="3"/>
  <c r="P300" i="3" s="1"/>
  <c r="I304" i="3"/>
  <c r="I308" i="3"/>
  <c r="I312" i="3"/>
  <c r="I316" i="3"/>
  <c r="I320" i="3"/>
  <c r="I324" i="3"/>
  <c r="I328" i="3"/>
  <c r="I332" i="3"/>
  <c r="P332" i="3" s="1"/>
  <c r="I336" i="3"/>
  <c r="I340" i="3"/>
  <c r="I344" i="3"/>
  <c r="I535" i="3"/>
  <c r="I539" i="3"/>
  <c r="I543" i="3"/>
  <c r="I547" i="3"/>
  <c r="I551" i="3"/>
  <c r="P551" i="3" s="1"/>
  <c r="I555" i="3"/>
  <c r="I559" i="3"/>
  <c r="I563" i="3"/>
  <c r="I567" i="3"/>
  <c r="I571" i="3"/>
  <c r="I575" i="3"/>
  <c r="I579" i="3"/>
  <c r="I583" i="3"/>
  <c r="P583" i="3" s="1"/>
  <c r="I587" i="3"/>
  <c r="I838" i="3"/>
  <c r="I842" i="3"/>
  <c r="I846" i="3"/>
  <c r="I850" i="3"/>
  <c r="I854" i="3"/>
  <c r="I858" i="3"/>
  <c r="I862" i="3"/>
  <c r="I866" i="3"/>
  <c r="I870" i="3"/>
  <c r="I874" i="3"/>
  <c r="I878" i="3"/>
  <c r="I882" i="3"/>
  <c r="I886" i="3"/>
  <c r="I890" i="3"/>
  <c r="O4127" i="3"/>
  <c r="O4360" i="3"/>
  <c r="O4632" i="3"/>
  <c r="O4696" i="3"/>
  <c r="L21" i="3"/>
  <c r="L292" i="3"/>
  <c r="L543" i="3"/>
  <c r="L854" i="3"/>
  <c r="L1048" i="3"/>
  <c r="L1112" i="3"/>
  <c r="L1176" i="3"/>
  <c r="L1240" i="3"/>
  <c r="L1302" i="3"/>
  <c r="L1323" i="3"/>
  <c r="L1344" i="3"/>
  <c r="L1366" i="3"/>
  <c r="L1387" i="3"/>
  <c r="L1408" i="3"/>
  <c r="L1430" i="3"/>
  <c r="L1451" i="3"/>
  <c r="L1472" i="3"/>
  <c r="L1494" i="3"/>
  <c r="L2282" i="3"/>
  <c r="L2303" i="3"/>
  <c r="L2325" i="3"/>
  <c r="L2346" i="3"/>
  <c r="L2367" i="3"/>
  <c r="L2389" i="3"/>
  <c r="L2410" i="3"/>
  <c r="L2431" i="3"/>
  <c r="L2453" i="3"/>
  <c r="L2474" i="3"/>
  <c r="L2495" i="3"/>
  <c r="L2857" i="3"/>
  <c r="L2878" i="3"/>
  <c r="L2899" i="3"/>
  <c r="L2921" i="3"/>
  <c r="L2942" i="3"/>
  <c r="L2963" i="3"/>
  <c r="L2980" i="3"/>
  <c r="L2996" i="3"/>
  <c r="L3012" i="3"/>
  <c r="L3028" i="3"/>
  <c r="L3044" i="3"/>
  <c r="L3302" i="3"/>
  <c r="L3318" i="3"/>
  <c r="L3334" i="3"/>
  <c r="L3350" i="3"/>
  <c r="L3598" i="3"/>
  <c r="L3614" i="3"/>
  <c r="L3630" i="3"/>
  <c r="L3646" i="3"/>
  <c r="L3662" i="3"/>
  <c r="L3678" i="3"/>
  <c r="L4061" i="3"/>
  <c r="L4077" i="3"/>
  <c r="L4093" i="3"/>
  <c r="L4109" i="3"/>
  <c r="L4125" i="3"/>
  <c r="L4310" i="3"/>
  <c r="L4326" i="3"/>
  <c r="L4342" i="3"/>
  <c r="L4358" i="3"/>
  <c r="L4374" i="3"/>
  <c r="L4390" i="3"/>
  <c r="L4406" i="3"/>
  <c r="L4630" i="3"/>
  <c r="L4646" i="3"/>
  <c r="L4662" i="3"/>
  <c r="L4678" i="3"/>
  <c r="L4694" i="3"/>
  <c r="L4710" i="3"/>
  <c r="L4726" i="3"/>
  <c r="J3" i="3"/>
  <c r="P3" i="3" s="1"/>
  <c r="J19" i="3"/>
  <c r="J35" i="3"/>
  <c r="J51" i="3"/>
  <c r="P51" i="3" s="1"/>
  <c r="J67" i="3"/>
  <c r="P67" i="3" s="1"/>
  <c r="J83" i="3"/>
  <c r="J306" i="3"/>
  <c r="J322" i="3"/>
  <c r="P322" i="3" s="1"/>
  <c r="J338" i="3"/>
  <c r="P338" i="3" s="1"/>
  <c r="J541" i="3"/>
  <c r="J557" i="3"/>
  <c r="J573" i="3"/>
  <c r="J589" i="3"/>
  <c r="P589" i="3" s="1"/>
  <c r="J852" i="3"/>
  <c r="J868" i="3"/>
  <c r="J884" i="3"/>
  <c r="P884" i="3" s="1"/>
  <c r="J900" i="3"/>
  <c r="J1046" i="3"/>
  <c r="J1062" i="3"/>
  <c r="J1078" i="3"/>
  <c r="J1094" i="3"/>
  <c r="J1110" i="3"/>
  <c r="J1126" i="3"/>
  <c r="J1142" i="3"/>
  <c r="J1158" i="3"/>
  <c r="J1174" i="3"/>
  <c r="J1190" i="3"/>
  <c r="J1206" i="3"/>
  <c r="J1222" i="3"/>
  <c r="J1238" i="3"/>
  <c r="J1254" i="3"/>
  <c r="J1270" i="3"/>
  <c r="J1286" i="3"/>
  <c r="J1302" i="3"/>
  <c r="J1318" i="3"/>
  <c r="J1334" i="3"/>
  <c r="J1350" i="3"/>
  <c r="J1366" i="3"/>
  <c r="J1382" i="3"/>
  <c r="J1398" i="3"/>
  <c r="J1414" i="3"/>
  <c r="J1430" i="3"/>
  <c r="J1446" i="3"/>
  <c r="J1462" i="3"/>
  <c r="J1478" i="3"/>
  <c r="J1494" i="3"/>
  <c r="J2277" i="3"/>
  <c r="J2293" i="3"/>
  <c r="J2309" i="3"/>
  <c r="J2325" i="3"/>
  <c r="J2341" i="3"/>
  <c r="J2357" i="3"/>
  <c r="J2373" i="3"/>
  <c r="J2389" i="3"/>
  <c r="J2403" i="3"/>
  <c r="J2408" i="3"/>
  <c r="J2413" i="3"/>
  <c r="J2419" i="3"/>
  <c r="J2424" i="3"/>
  <c r="J2429" i="3"/>
  <c r="J2435" i="3"/>
  <c r="J2440" i="3"/>
  <c r="J2445" i="3"/>
  <c r="J2451" i="3"/>
  <c r="P2451" i="3" s="1"/>
  <c r="J2456" i="3"/>
  <c r="J2461" i="3"/>
  <c r="J2467" i="3"/>
  <c r="J2472" i="3"/>
  <c r="J2477" i="3"/>
  <c r="J2483" i="3"/>
  <c r="J2488" i="3"/>
  <c r="J2493" i="3"/>
  <c r="J2499" i="3"/>
  <c r="J2504" i="3"/>
  <c r="J2509" i="3"/>
  <c r="J2855" i="3"/>
  <c r="J2860" i="3"/>
  <c r="J2865" i="3"/>
  <c r="J2871" i="3"/>
  <c r="J2876" i="3"/>
  <c r="J2881" i="3"/>
  <c r="J2887" i="3"/>
  <c r="J2892" i="3"/>
  <c r="J2897" i="3"/>
  <c r="J2903" i="3"/>
  <c r="J2908" i="3"/>
  <c r="J2913" i="3"/>
  <c r="J2919" i="3"/>
  <c r="J2924" i="3"/>
  <c r="J2929" i="3"/>
  <c r="J2935" i="3"/>
  <c r="J2940" i="3"/>
  <c r="J2945" i="3"/>
  <c r="J2951" i="3"/>
  <c r="J2956" i="3"/>
  <c r="J2961" i="3"/>
  <c r="J2967" i="3"/>
  <c r="J2972" i="3"/>
  <c r="J2977" i="3"/>
  <c r="J2983" i="3"/>
  <c r="P2983" i="3" s="1"/>
  <c r="J2988" i="3"/>
  <c r="J2993" i="3"/>
  <c r="J2999" i="3"/>
  <c r="J3004" i="3"/>
  <c r="J3009" i="3"/>
  <c r="J3015" i="3"/>
  <c r="J3020" i="3"/>
  <c r="J3025" i="3"/>
  <c r="J3031" i="3"/>
  <c r="J3036" i="3"/>
  <c r="J3041" i="3"/>
  <c r="J3047" i="3"/>
  <c r="P3047" i="3" s="1"/>
  <c r="J3294" i="3"/>
  <c r="J3299" i="3"/>
  <c r="J3305" i="3"/>
  <c r="J3310" i="3"/>
  <c r="J3315" i="3"/>
  <c r="J3321" i="3"/>
  <c r="J3326" i="3"/>
  <c r="J3331" i="3"/>
  <c r="J3337" i="3"/>
  <c r="J3342" i="3"/>
  <c r="J3347" i="3"/>
  <c r="J3353" i="3"/>
  <c r="J3358" i="3"/>
  <c r="J3363" i="3"/>
  <c r="J3601" i="3"/>
  <c r="J3606" i="3"/>
  <c r="J3611" i="3"/>
  <c r="J3617" i="3"/>
  <c r="J3622" i="3"/>
  <c r="J3627" i="3"/>
  <c r="J3633" i="3"/>
  <c r="P3633" i="3" s="1"/>
  <c r="J3638" i="3"/>
  <c r="J3643" i="3"/>
  <c r="J3649" i="3"/>
  <c r="P3649" i="3" s="1"/>
  <c r="J3654" i="3"/>
  <c r="J3659" i="3"/>
  <c r="J3665" i="3"/>
  <c r="J3670" i="3"/>
  <c r="J3675" i="3"/>
  <c r="J3681" i="3"/>
  <c r="J4053" i="3"/>
  <c r="J4058" i="3"/>
  <c r="J4064" i="3"/>
  <c r="P4064" i="3" s="1"/>
  <c r="J4069" i="3"/>
  <c r="J4074" i="3"/>
  <c r="J4080" i="3"/>
  <c r="P4080" i="3" s="1"/>
  <c r="J4085" i="3"/>
  <c r="J4090" i="3"/>
  <c r="J4096" i="3"/>
  <c r="J4101" i="3"/>
  <c r="J4106" i="3"/>
  <c r="J4112" i="3"/>
  <c r="J4117" i="3"/>
  <c r="J4122" i="3"/>
  <c r="J4128" i="3"/>
  <c r="P4128" i="3" s="1"/>
  <c r="J4133" i="3"/>
  <c r="J4307" i="3"/>
  <c r="J4313" i="3"/>
  <c r="P4313" i="3" s="1"/>
  <c r="J4318" i="3"/>
  <c r="J4323" i="3"/>
  <c r="J4329" i="3"/>
  <c r="J4334" i="3"/>
  <c r="J4339" i="3"/>
  <c r="J4345" i="3"/>
  <c r="J4350" i="3"/>
  <c r="J4355" i="3"/>
  <c r="J4361" i="3"/>
  <c r="P4361" i="3" s="1"/>
  <c r="J4366" i="3"/>
  <c r="J4371" i="3"/>
  <c r="J4377" i="3"/>
  <c r="J4382" i="3"/>
  <c r="J4387" i="3"/>
  <c r="J4393" i="3"/>
  <c r="J4398" i="3"/>
  <c r="J4403" i="3"/>
  <c r="J4409" i="3"/>
  <c r="J4622" i="3"/>
  <c r="J4627" i="3"/>
  <c r="J4633" i="3"/>
  <c r="P4633" i="3" s="1"/>
  <c r="J4638" i="3"/>
  <c r="J4643" i="3"/>
  <c r="J4649" i="3"/>
  <c r="J4653" i="3"/>
  <c r="J4657" i="3"/>
  <c r="J4661" i="3"/>
  <c r="J4665" i="3"/>
  <c r="P4665" i="3" s="1"/>
  <c r="J4669" i="3"/>
  <c r="J4673" i="3"/>
  <c r="J4677" i="3"/>
  <c r="J4681" i="3"/>
  <c r="P4681" i="3" s="1"/>
  <c r="J4685" i="3"/>
  <c r="J4689" i="3"/>
  <c r="J4693" i="3"/>
  <c r="J4697" i="3"/>
  <c r="P4697" i="3" s="1"/>
  <c r="J4701" i="3"/>
  <c r="J4705" i="3"/>
  <c r="J4709" i="3"/>
  <c r="J4713" i="3"/>
  <c r="P4713" i="3" s="1"/>
  <c r="J4717" i="3"/>
  <c r="J4721" i="3"/>
  <c r="J4725" i="3"/>
  <c r="J4729" i="3"/>
  <c r="J4733" i="3"/>
  <c r="J4737" i="3"/>
  <c r="J2" i="3"/>
  <c r="I6" i="3"/>
  <c r="I10" i="3"/>
  <c r="I14" i="3"/>
  <c r="I18" i="3"/>
  <c r="I22" i="3"/>
  <c r="I26" i="3"/>
  <c r="I30" i="3"/>
  <c r="I34" i="3"/>
  <c r="I38" i="3"/>
  <c r="I42" i="3"/>
  <c r="I46" i="3"/>
  <c r="I50" i="3"/>
  <c r="I54" i="3"/>
  <c r="I58" i="3"/>
  <c r="I62" i="3"/>
  <c r="I66" i="3"/>
  <c r="I70" i="3"/>
  <c r="I74" i="3"/>
  <c r="I78" i="3"/>
  <c r="I82" i="3"/>
  <c r="I293" i="3"/>
  <c r="I297" i="3"/>
  <c r="I301" i="3"/>
  <c r="I305" i="3"/>
  <c r="I309" i="3"/>
  <c r="I313" i="3"/>
  <c r="I317" i="3"/>
  <c r="I321" i="3"/>
  <c r="I325" i="3"/>
  <c r="I329" i="3"/>
  <c r="I333" i="3"/>
  <c r="I337" i="3"/>
  <c r="I341" i="3"/>
  <c r="I345" i="3"/>
  <c r="I536" i="3"/>
  <c r="I540" i="3"/>
  <c r="I544" i="3"/>
  <c r="I548" i="3"/>
  <c r="I552" i="3"/>
  <c r="I556" i="3"/>
  <c r="I560" i="3"/>
  <c r="I564" i="3"/>
  <c r="I568" i="3"/>
  <c r="I572" i="3"/>
  <c r="I576" i="3"/>
  <c r="I580" i="3"/>
  <c r="I584" i="3"/>
  <c r="I588" i="3"/>
  <c r="I839" i="3"/>
  <c r="I843" i="3"/>
  <c r="I847" i="3"/>
  <c r="I851" i="3"/>
  <c r="I855" i="3"/>
  <c r="I859" i="3"/>
  <c r="I863" i="3"/>
  <c r="I867" i="3"/>
  <c r="I871" i="3"/>
  <c r="I875" i="3"/>
  <c r="I879" i="3"/>
  <c r="I883" i="3"/>
  <c r="I887" i="3"/>
  <c r="I4420" i="3"/>
  <c r="I4740" i="3"/>
  <c r="I4736" i="3"/>
  <c r="I4732" i="3"/>
  <c r="P4732" i="3" s="1"/>
  <c r="I4728" i="3"/>
  <c r="P4728" i="3" s="1"/>
  <c r="I4724" i="3"/>
  <c r="I4720" i="3"/>
  <c r="I4716" i="3"/>
  <c r="I4712" i="3"/>
  <c r="P4712" i="3" s="1"/>
  <c r="I4708" i="3"/>
  <c r="I4704" i="3"/>
  <c r="I4700" i="3"/>
  <c r="P4700" i="3" s="1"/>
  <c r="I4696" i="3"/>
  <c r="P4696" i="3" s="1"/>
  <c r="I4692" i="3"/>
  <c r="I4688" i="3"/>
  <c r="I4684" i="3"/>
  <c r="I4680" i="3"/>
  <c r="P4680" i="3" s="1"/>
  <c r="I4676" i="3"/>
  <c r="I4672" i="3"/>
  <c r="I4668" i="3"/>
  <c r="P4668" i="3" s="1"/>
  <c r="I4664" i="3"/>
  <c r="P4664" i="3" s="1"/>
  <c r="I4660" i="3"/>
  <c r="I4656" i="3"/>
  <c r="I4652" i="3"/>
  <c r="I4648" i="3"/>
  <c r="P4648" i="3" s="1"/>
  <c r="I4644" i="3"/>
  <c r="I4640" i="3"/>
  <c r="I4636" i="3"/>
  <c r="P4636" i="3" s="1"/>
  <c r="I4632" i="3"/>
  <c r="P4632" i="3" s="1"/>
  <c r="I4628" i="3"/>
  <c r="I4624" i="3"/>
  <c r="I4620" i="3"/>
  <c r="I4408" i="3"/>
  <c r="P4408" i="3" s="1"/>
  <c r="I4404" i="3"/>
  <c r="I4400" i="3"/>
  <c r="I4396" i="3"/>
  <c r="P4396" i="3" s="1"/>
  <c r="I4392" i="3"/>
  <c r="P4392" i="3" s="1"/>
  <c r="I4388" i="3"/>
  <c r="I4384" i="3"/>
  <c r="I4380" i="3"/>
  <c r="I4376" i="3"/>
  <c r="P4376" i="3" s="1"/>
  <c r="I4372" i="3"/>
  <c r="I4368" i="3"/>
  <c r="I4364" i="3"/>
  <c r="P4364" i="3" s="1"/>
  <c r="I4360" i="3"/>
  <c r="P4360" i="3" s="1"/>
  <c r="I4356" i="3"/>
  <c r="I4352" i="3"/>
  <c r="I4348" i="3"/>
  <c r="I4344" i="3"/>
  <c r="P4344" i="3" s="1"/>
  <c r="I4340" i="3"/>
  <c r="I4336" i="3"/>
  <c r="I4332" i="3"/>
  <c r="P4332" i="3" s="1"/>
  <c r="I4328" i="3"/>
  <c r="P4328" i="3" s="1"/>
  <c r="I4324" i="3"/>
  <c r="I4320" i="3"/>
  <c r="I4316" i="3"/>
  <c r="I4312" i="3"/>
  <c r="P4312" i="3" s="1"/>
  <c r="I4308" i="3"/>
  <c r="I4304" i="3"/>
  <c r="I4131" i="3"/>
  <c r="P4131" i="3" s="1"/>
  <c r="I4127" i="3"/>
  <c r="P4127" i="3" s="1"/>
  <c r="I4123" i="3"/>
  <c r="I4119" i="3"/>
  <c r="I4115" i="3"/>
  <c r="I4111" i="3"/>
  <c r="P4111" i="3" s="1"/>
  <c r="I4107" i="3"/>
  <c r="I4103" i="3"/>
  <c r="I4099" i="3"/>
  <c r="P4099" i="3" s="1"/>
  <c r="I4095" i="3"/>
  <c r="P4095" i="3" s="1"/>
  <c r="I4091" i="3"/>
  <c r="I4087" i="3"/>
  <c r="I4083" i="3"/>
  <c r="I4079" i="3"/>
  <c r="P4079" i="3" s="1"/>
  <c r="I4075" i="3"/>
  <c r="I4071" i="3"/>
  <c r="I4067" i="3"/>
  <c r="P4067" i="3" s="1"/>
  <c r="I4063" i="3"/>
  <c r="P4063" i="3" s="1"/>
  <c r="I4059" i="3"/>
  <c r="I4055" i="3"/>
  <c r="I4051" i="3"/>
  <c r="I3680" i="3"/>
  <c r="P3680" i="3" s="1"/>
  <c r="I3676" i="3"/>
  <c r="I3672" i="3"/>
  <c r="I3668" i="3"/>
  <c r="P3668" i="3" s="1"/>
  <c r="I3664" i="3"/>
  <c r="P3664" i="3" s="1"/>
  <c r="I3660" i="3"/>
  <c r="I3656" i="3"/>
  <c r="I3652" i="3"/>
  <c r="I3648" i="3"/>
  <c r="P3648" i="3" s="1"/>
  <c r="I3644" i="3"/>
  <c r="I3640" i="3"/>
  <c r="I3636" i="3"/>
  <c r="P3636" i="3" s="1"/>
  <c r="I3632" i="3"/>
  <c r="P3632" i="3" s="1"/>
  <c r="I3628" i="3"/>
  <c r="I3624" i="3"/>
  <c r="I3620" i="3"/>
  <c r="I3616" i="3"/>
  <c r="P3616" i="3" s="1"/>
  <c r="I3612" i="3"/>
  <c r="I3608" i="3"/>
  <c r="I3604" i="3"/>
  <c r="P3604" i="3" s="1"/>
  <c r="I3600" i="3"/>
  <c r="P3600" i="3" s="1"/>
  <c r="I3364" i="3"/>
  <c r="I3360" i="3"/>
  <c r="I3356" i="3"/>
  <c r="I3352" i="3"/>
  <c r="P3352" i="3" s="1"/>
  <c r="I3348" i="3"/>
  <c r="I3344" i="3"/>
  <c r="I3340" i="3"/>
  <c r="P3340" i="3" s="1"/>
  <c r="I3336" i="3"/>
  <c r="P3336" i="3" s="1"/>
  <c r="I3332" i="3"/>
  <c r="I3328" i="3"/>
  <c r="I3324" i="3"/>
  <c r="I3320" i="3"/>
  <c r="P3320" i="3" s="1"/>
  <c r="I3316" i="3"/>
  <c r="I3312" i="3"/>
  <c r="I3308" i="3"/>
  <c r="P3308" i="3" s="1"/>
  <c r="I3304" i="3"/>
  <c r="P3304" i="3" s="1"/>
  <c r="I3300" i="3"/>
  <c r="I3296" i="3"/>
  <c r="I3292" i="3"/>
  <c r="I3046" i="3"/>
  <c r="P3046" i="3" s="1"/>
  <c r="I3042" i="3"/>
  <c r="I3038" i="3"/>
  <c r="I3034" i="3"/>
  <c r="P3034" i="3" s="1"/>
  <c r="I3030" i="3"/>
  <c r="P3030" i="3" s="1"/>
  <c r="I3026" i="3"/>
  <c r="I3022" i="3"/>
  <c r="I3018" i="3"/>
  <c r="I3014" i="3"/>
  <c r="P3014" i="3" s="1"/>
  <c r="I3010" i="3"/>
  <c r="I3006" i="3"/>
  <c r="I3002" i="3"/>
  <c r="P3002" i="3" s="1"/>
  <c r="I2998" i="3"/>
  <c r="P2998" i="3" s="1"/>
  <c r="I2994" i="3"/>
  <c r="I2990" i="3"/>
  <c r="I2986" i="3"/>
  <c r="I2982" i="3"/>
  <c r="P2982" i="3" s="1"/>
  <c r="I2978" i="3"/>
  <c r="I2974" i="3"/>
  <c r="I2970" i="3"/>
  <c r="P2970" i="3" s="1"/>
  <c r="I2966" i="3"/>
  <c r="P2966" i="3" s="1"/>
  <c r="I2962" i="3"/>
  <c r="I2958" i="3"/>
  <c r="I2954" i="3"/>
  <c r="I2950" i="3"/>
  <c r="P2950" i="3" s="1"/>
  <c r="I2946" i="3"/>
  <c r="I2942" i="3"/>
  <c r="I2938" i="3"/>
  <c r="P2938" i="3" s="1"/>
  <c r="I2934" i="3"/>
  <c r="P2934" i="3" s="1"/>
  <c r="I2930" i="3"/>
  <c r="I2926" i="3"/>
  <c r="I2922" i="3"/>
  <c r="I2918" i="3"/>
  <c r="P2918" i="3" s="1"/>
  <c r="I2914" i="3"/>
  <c r="I2910" i="3"/>
  <c r="I2906" i="3"/>
  <c r="P2906" i="3" s="1"/>
  <c r="I2902" i="3"/>
  <c r="P2902" i="3" s="1"/>
  <c r="I2898" i="3"/>
  <c r="I2894" i="3"/>
  <c r="I2890" i="3"/>
  <c r="I2886" i="3"/>
  <c r="P2886" i="3" s="1"/>
  <c r="I2882" i="3"/>
  <c r="I2878" i="3"/>
  <c r="I2874" i="3"/>
  <c r="P2874" i="3" s="1"/>
  <c r="I2870" i="3"/>
  <c r="P2870" i="3" s="1"/>
  <c r="I2866" i="3"/>
  <c r="I2862" i="3"/>
  <c r="I2858" i="3"/>
  <c r="I2514" i="3"/>
  <c r="P2514" i="3" s="1"/>
  <c r="I2510" i="3"/>
  <c r="I2506" i="3"/>
  <c r="I2502" i="3"/>
  <c r="P2502" i="3" s="1"/>
  <c r="I2498" i="3"/>
  <c r="P2498" i="3" s="1"/>
  <c r="I2494" i="3"/>
  <c r="I2490" i="3"/>
  <c r="I2486" i="3"/>
  <c r="I2482" i="3"/>
  <c r="P2482" i="3" s="1"/>
  <c r="I2478" i="3"/>
  <c r="I2474" i="3"/>
  <c r="I2470" i="3"/>
  <c r="P2470" i="3" s="1"/>
  <c r="I2466" i="3"/>
  <c r="P2466" i="3" s="1"/>
  <c r="I2462" i="3"/>
  <c r="I2458" i="3"/>
  <c r="I2454" i="3"/>
  <c r="I2450" i="3"/>
  <c r="P2450" i="3" s="1"/>
  <c r="I2446" i="3"/>
  <c r="I2442" i="3"/>
  <c r="I2438" i="3"/>
  <c r="P2438" i="3" s="1"/>
  <c r="I2434" i="3"/>
  <c r="P2434" i="3" s="1"/>
  <c r="I2430" i="3"/>
  <c r="I2426" i="3"/>
  <c r="I2422" i="3"/>
  <c r="I2418" i="3"/>
  <c r="P2418" i="3" s="1"/>
  <c r="I2414" i="3"/>
  <c r="I2410" i="3"/>
  <c r="I2406" i="3"/>
  <c r="P2406" i="3" s="1"/>
  <c r="I2402" i="3"/>
  <c r="P2402" i="3" s="1"/>
  <c r="I2398" i="3"/>
  <c r="I2394" i="3"/>
  <c r="I2390" i="3"/>
  <c r="I2386" i="3"/>
  <c r="P2386" i="3" s="1"/>
  <c r="I2382" i="3"/>
  <c r="I2378" i="3"/>
  <c r="I2374" i="3"/>
  <c r="P2374" i="3" s="1"/>
  <c r="I2370" i="3"/>
  <c r="P2370" i="3" s="1"/>
  <c r="I2366" i="3"/>
  <c r="I2362" i="3"/>
  <c r="I2358" i="3"/>
  <c r="I2354" i="3"/>
  <c r="P2354" i="3" s="1"/>
  <c r="I2350" i="3"/>
  <c r="I2346" i="3"/>
  <c r="I2342" i="3"/>
  <c r="P2342" i="3" s="1"/>
  <c r="I2338" i="3"/>
  <c r="P2338" i="3" s="1"/>
  <c r="I2334" i="3"/>
  <c r="I2330" i="3"/>
  <c r="I2326" i="3"/>
  <c r="I2322" i="3"/>
  <c r="P2322" i="3" s="1"/>
  <c r="I2318" i="3"/>
  <c r="I2314" i="3"/>
  <c r="I2310" i="3"/>
  <c r="P2310" i="3" s="1"/>
  <c r="I2306" i="3"/>
  <c r="P2306" i="3" s="1"/>
  <c r="I2302" i="3"/>
  <c r="I2298" i="3"/>
  <c r="I2294" i="3"/>
  <c r="I2290" i="3"/>
  <c r="P2290" i="3" s="1"/>
  <c r="I2286" i="3"/>
  <c r="I2282" i="3"/>
  <c r="I2278" i="3"/>
  <c r="P2278" i="3" s="1"/>
  <c r="I2274" i="3"/>
  <c r="P2274" i="3" s="1"/>
  <c r="I2270" i="3"/>
  <c r="I2266" i="3"/>
  <c r="I1495" i="3"/>
  <c r="I1491" i="3"/>
  <c r="P1491" i="3" s="1"/>
  <c r="I1487" i="3"/>
  <c r="I1483" i="3"/>
  <c r="I1479" i="3"/>
  <c r="P1479" i="3" s="1"/>
  <c r="I1475" i="3"/>
  <c r="P1475" i="3" s="1"/>
  <c r="I1471" i="3"/>
  <c r="I1467" i="3"/>
  <c r="I1463" i="3"/>
  <c r="I1459" i="3"/>
  <c r="P1459" i="3" s="1"/>
  <c r="I1455" i="3"/>
  <c r="I1451" i="3"/>
  <c r="I1447" i="3"/>
  <c r="P1447" i="3" s="1"/>
  <c r="I1443" i="3"/>
  <c r="P1443" i="3" s="1"/>
  <c r="I1439" i="3"/>
  <c r="I1435" i="3"/>
  <c r="I1431" i="3"/>
  <c r="I1427" i="3"/>
  <c r="P1427" i="3" s="1"/>
  <c r="I1423" i="3"/>
  <c r="I1419" i="3"/>
  <c r="I1415" i="3"/>
  <c r="P1415" i="3" s="1"/>
  <c r="I1411" i="3"/>
  <c r="P1411" i="3" s="1"/>
  <c r="I1407" i="3"/>
  <c r="I1403" i="3"/>
  <c r="I1399" i="3"/>
  <c r="I1395" i="3"/>
  <c r="P1395" i="3" s="1"/>
  <c r="I1391" i="3"/>
  <c r="I1387" i="3"/>
  <c r="I1383" i="3"/>
  <c r="P1383" i="3" s="1"/>
  <c r="I1379" i="3"/>
  <c r="P1379" i="3" s="1"/>
  <c r="I1375" i="3"/>
  <c r="I1371" i="3"/>
  <c r="I1367" i="3"/>
  <c r="I1363" i="3"/>
  <c r="P1363" i="3" s="1"/>
  <c r="I1359" i="3"/>
  <c r="I1355" i="3"/>
  <c r="I1351" i="3"/>
  <c r="P1351" i="3" s="1"/>
  <c r="I1347" i="3"/>
  <c r="P1347" i="3" s="1"/>
  <c r="I1343" i="3"/>
  <c r="I1339" i="3"/>
  <c r="I1335" i="3"/>
  <c r="I1331" i="3"/>
  <c r="P1331" i="3" s="1"/>
  <c r="I1327" i="3"/>
  <c r="I1323" i="3"/>
  <c r="I1319" i="3"/>
  <c r="P1319" i="3" s="1"/>
  <c r="I1315" i="3"/>
  <c r="P1315" i="3" s="1"/>
  <c r="I1311" i="3"/>
  <c r="I1307" i="3"/>
  <c r="I1303" i="3"/>
  <c r="I1299" i="3"/>
  <c r="P1299" i="3" s="1"/>
  <c r="I1295" i="3"/>
  <c r="I1291" i="3"/>
  <c r="I1287" i="3"/>
  <c r="P1287" i="3" s="1"/>
  <c r="I1283" i="3"/>
  <c r="P1283" i="3" s="1"/>
  <c r="I1279" i="3"/>
  <c r="I1275" i="3"/>
  <c r="I1271" i="3"/>
  <c r="I1267" i="3"/>
  <c r="P1267" i="3" s="1"/>
  <c r="I1263" i="3"/>
  <c r="I1259" i="3"/>
  <c r="I1255" i="3"/>
  <c r="P1255" i="3" s="1"/>
  <c r="I1251" i="3"/>
  <c r="P1251" i="3" s="1"/>
  <c r="I1247" i="3"/>
  <c r="I1243" i="3"/>
  <c r="I1239" i="3"/>
  <c r="I1235" i="3"/>
  <c r="P1235" i="3" s="1"/>
  <c r="I1231" i="3"/>
  <c r="I1227" i="3"/>
  <c r="I1223" i="3"/>
  <c r="P1223" i="3" s="1"/>
  <c r="I1219" i="3"/>
  <c r="P1219" i="3" s="1"/>
  <c r="I1215" i="3"/>
  <c r="I1211" i="3"/>
  <c r="I1207" i="3"/>
  <c r="I1203" i="3"/>
  <c r="P1203" i="3" s="1"/>
  <c r="I1199" i="3"/>
  <c r="I1195" i="3"/>
  <c r="I1191" i="3"/>
  <c r="P1191" i="3" s="1"/>
  <c r="I1187" i="3"/>
  <c r="P1187" i="3" s="1"/>
  <c r="I1183" i="3"/>
  <c r="I1179" i="3"/>
  <c r="I1175" i="3"/>
  <c r="I1171" i="3"/>
  <c r="P1171" i="3" s="1"/>
  <c r="I1167" i="3"/>
  <c r="I1163" i="3"/>
  <c r="I1159" i="3"/>
  <c r="P1159" i="3" s="1"/>
  <c r="I1155" i="3"/>
  <c r="P1155" i="3" s="1"/>
  <c r="I1151" i="3"/>
  <c r="I1147" i="3"/>
  <c r="I1143" i="3"/>
  <c r="I1139" i="3"/>
  <c r="P1139" i="3" s="1"/>
  <c r="I1135" i="3"/>
  <c r="I1131" i="3"/>
  <c r="I1127" i="3"/>
  <c r="P1127" i="3" s="1"/>
  <c r="I1123" i="3"/>
  <c r="P1123" i="3" s="1"/>
  <c r="I1119" i="3"/>
  <c r="I1115" i="3"/>
  <c r="I1111" i="3"/>
  <c r="I1107" i="3"/>
  <c r="P1107" i="3" s="1"/>
  <c r="I1103" i="3"/>
  <c r="I1099" i="3"/>
  <c r="I1095" i="3"/>
  <c r="P1095" i="3" s="1"/>
  <c r="I1091" i="3"/>
  <c r="P1091" i="3" s="1"/>
  <c r="I1087" i="3"/>
  <c r="I1083" i="3"/>
  <c r="I1079" i="3"/>
  <c r="I1075" i="3"/>
  <c r="P1075" i="3" s="1"/>
  <c r="I1071" i="3"/>
  <c r="I1067" i="3"/>
  <c r="I1063" i="3"/>
  <c r="P1063" i="3" s="1"/>
  <c r="I1059" i="3"/>
  <c r="P1059" i="3" s="1"/>
  <c r="I1055" i="3"/>
  <c r="I1051" i="3"/>
  <c r="I1047" i="3"/>
  <c r="I1043" i="3"/>
  <c r="P1043" i="3" s="1"/>
  <c r="I1039" i="3"/>
  <c r="I1035" i="3"/>
  <c r="I901" i="3"/>
  <c r="P901" i="3" s="1"/>
  <c r="I897" i="3"/>
  <c r="P897" i="3" s="1"/>
  <c r="I893" i="3"/>
  <c r="I888" i="3"/>
  <c r="I880" i="3"/>
  <c r="P880" i="3" s="1"/>
  <c r="I872" i="3"/>
  <c r="P872" i="3" s="1"/>
  <c r="I864" i="3"/>
  <c r="I856" i="3"/>
  <c r="I845" i="3"/>
  <c r="I582" i="3"/>
  <c r="I566" i="3"/>
  <c r="I550" i="3"/>
  <c r="I347" i="3"/>
  <c r="I331" i="3"/>
  <c r="I315" i="3"/>
  <c r="I299" i="3"/>
  <c r="I76" i="3"/>
  <c r="I60" i="3"/>
  <c r="I44" i="3"/>
  <c r="I28" i="3"/>
  <c r="I12" i="3"/>
  <c r="J4735" i="3"/>
  <c r="J4719" i="3"/>
  <c r="J4703" i="3"/>
  <c r="J4687" i="3"/>
  <c r="J4671" i="3"/>
  <c r="J4655" i="3"/>
  <c r="J4635" i="3"/>
  <c r="J4406" i="3"/>
  <c r="J4385" i="3"/>
  <c r="J4363" i="3"/>
  <c r="J4342" i="3"/>
  <c r="P4342" i="3" s="1"/>
  <c r="J4321" i="3"/>
  <c r="J4130" i="3"/>
  <c r="J4109" i="3"/>
  <c r="J4088" i="3"/>
  <c r="J4066" i="3"/>
  <c r="J3678" i="3"/>
  <c r="J3657" i="3"/>
  <c r="J3635" i="3"/>
  <c r="J3614" i="3"/>
  <c r="J3361" i="3"/>
  <c r="J3339" i="3"/>
  <c r="J3318" i="3"/>
  <c r="J3297" i="3"/>
  <c r="P3297" i="3" s="1"/>
  <c r="J3033" i="3"/>
  <c r="J3012" i="3"/>
  <c r="J2991" i="3"/>
  <c r="J2969" i="3"/>
  <c r="J2948" i="3"/>
  <c r="J2927" i="3"/>
  <c r="J2905" i="3"/>
  <c r="J2884" i="3"/>
  <c r="J2863" i="3"/>
  <c r="J2501" i="3"/>
  <c r="J2480" i="3"/>
  <c r="J2459" i="3"/>
  <c r="J2437" i="3"/>
  <c r="J2416" i="3"/>
  <c r="J2381" i="3"/>
  <c r="J2317" i="3"/>
  <c r="P2317" i="3" s="1"/>
  <c r="J1486" i="3"/>
  <c r="P1486" i="3" s="1"/>
  <c r="J1422" i="3"/>
  <c r="J1358" i="3"/>
  <c r="J1294" i="3"/>
  <c r="P1294" i="3" s="1"/>
  <c r="J1230" i="3"/>
  <c r="P1230" i="3" s="1"/>
  <c r="J1166" i="3"/>
  <c r="J1102" i="3"/>
  <c r="J1038" i="3"/>
  <c r="P1038" i="3" s="1"/>
  <c r="J844" i="3"/>
  <c r="J346" i="3"/>
  <c r="J75" i="3"/>
  <c r="J11" i="3"/>
  <c r="P11" i="3" s="1"/>
  <c r="L4686" i="3"/>
  <c r="L4622" i="3"/>
  <c r="L4350" i="3"/>
  <c r="L4117" i="3"/>
  <c r="L4053" i="3"/>
  <c r="L3622" i="3"/>
  <c r="L3326" i="3"/>
  <c r="L3020" i="3"/>
  <c r="L2953" i="3"/>
  <c r="L2867" i="3"/>
  <c r="L2442" i="3"/>
  <c r="L2357" i="3"/>
  <c r="L2271" i="3"/>
  <c r="L1419" i="3"/>
  <c r="L1334" i="3"/>
  <c r="L1144" i="3"/>
  <c r="L324" i="3"/>
  <c r="O4392" i="3"/>
  <c r="I4734" i="3"/>
  <c r="I4714" i="3"/>
  <c r="I4694" i="3"/>
  <c r="P4694" i="3" s="1"/>
  <c r="I4678" i="3"/>
  <c r="I4666" i="3"/>
  <c r="I4646" i="3"/>
  <c r="I4634" i="3"/>
  <c r="I4406" i="3"/>
  <c r="I4394" i="3"/>
  <c r="I4374" i="3"/>
  <c r="I4358" i="3"/>
  <c r="I4346" i="3"/>
  <c r="I4330" i="3"/>
  <c r="I4314" i="3"/>
  <c r="P4314" i="3" s="1"/>
  <c r="I4125" i="3"/>
  <c r="P4125" i="3" s="1"/>
  <c r="I4097" i="3"/>
  <c r="I4739" i="3"/>
  <c r="I4735" i="3"/>
  <c r="I4731" i="3"/>
  <c r="P4731" i="3" s="1"/>
  <c r="I4727" i="3"/>
  <c r="I4723" i="3"/>
  <c r="I4719" i="3"/>
  <c r="I4715" i="3"/>
  <c r="P4715" i="3" s="1"/>
  <c r="I4711" i="3"/>
  <c r="I4707" i="3"/>
  <c r="I4703" i="3"/>
  <c r="P4703" i="3" s="1"/>
  <c r="I4699" i="3"/>
  <c r="I4695" i="3"/>
  <c r="I4691" i="3"/>
  <c r="I4687" i="3"/>
  <c r="I4683" i="3"/>
  <c r="I4679" i="3"/>
  <c r="I4675" i="3"/>
  <c r="I4671" i="3"/>
  <c r="I4667" i="3"/>
  <c r="P4667" i="3" s="1"/>
  <c r="I4663" i="3"/>
  <c r="I4659" i="3"/>
  <c r="I4655" i="3"/>
  <c r="P4655" i="3" s="1"/>
  <c r="I4651" i="3"/>
  <c r="P4651" i="3" s="1"/>
  <c r="I4647" i="3"/>
  <c r="I4643" i="3"/>
  <c r="I4639" i="3"/>
  <c r="I4635" i="3"/>
  <c r="P4635" i="3" s="1"/>
  <c r="I4631" i="3"/>
  <c r="I4627" i="3"/>
  <c r="I4623" i="3"/>
  <c r="P4623" i="3" s="1"/>
  <c r="I4619" i="3"/>
  <c r="I4407" i="3"/>
  <c r="I4403" i="3"/>
  <c r="I4399" i="3"/>
  <c r="P4399" i="3" s="1"/>
  <c r="I4395" i="3"/>
  <c r="I4391" i="3"/>
  <c r="I4387" i="3"/>
  <c r="P4387" i="3" s="1"/>
  <c r="I4383" i="3"/>
  <c r="I4379" i="3"/>
  <c r="I4375" i="3"/>
  <c r="I4371" i="3"/>
  <c r="I4367" i="3"/>
  <c r="I4363" i="3"/>
  <c r="I4359" i="3"/>
  <c r="I4355" i="3"/>
  <c r="I4351" i="3"/>
  <c r="P4351" i="3" s="1"/>
  <c r="I4347" i="3"/>
  <c r="I4343" i="3"/>
  <c r="I4339" i="3"/>
  <c r="I4335" i="3"/>
  <c r="P4335" i="3" s="1"/>
  <c r="I4331" i="3"/>
  <c r="I4327" i="3"/>
  <c r="I4323" i="3"/>
  <c r="P4323" i="3" s="1"/>
  <c r="I4319" i="3"/>
  <c r="I4315" i="3"/>
  <c r="I4311" i="3"/>
  <c r="I4307" i="3"/>
  <c r="I4303" i="3"/>
  <c r="I4130" i="3"/>
  <c r="I4126" i="3"/>
  <c r="I4122" i="3"/>
  <c r="I4118" i="3"/>
  <c r="P4118" i="3" s="1"/>
  <c r="I4114" i="3"/>
  <c r="I4110" i="3"/>
  <c r="I4106" i="3"/>
  <c r="I4102" i="3"/>
  <c r="P4102" i="3" s="1"/>
  <c r="I4098" i="3"/>
  <c r="I4094" i="3"/>
  <c r="I4090" i="3"/>
  <c r="P4090" i="3" s="1"/>
  <c r="I4086" i="3"/>
  <c r="I4082" i="3"/>
  <c r="I4078" i="3"/>
  <c r="I4074" i="3"/>
  <c r="I4070" i="3"/>
  <c r="I4066" i="3"/>
  <c r="I4062" i="3"/>
  <c r="I4058" i="3"/>
  <c r="I4054" i="3"/>
  <c r="P4054" i="3" s="1"/>
  <c r="I4050" i="3"/>
  <c r="P4050" i="3" s="1"/>
  <c r="I3679" i="3"/>
  <c r="I3675" i="3"/>
  <c r="I3671" i="3"/>
  <c r="P3671" i="3" s="1"/>
  <c r="I3667" i="3"/>
  <c r="I3663" i="3"/>
  <c r="I3659" i="3"/>
  <c r="P3659" i="3" s="1"/>
  <c r="I3655" i="3"/>
  <c r="I3651" i="3"/>
  <c r="P3651" i="3" s="1"/>
  <c r="I3647" i="3"/>
  <c r="I3643" i="3"/>
  <c r="I3639" i="3"/>
  <c r="I3635" i="3"/>
  <c r="P3635" i="3" s="1"/>
  <c r="I3631" i="3"/>
  <c r="I3627" i="3"/>
  <c r="I3623" i="3"/>
  <c r="P3623" i="3" s="1"/>
  <c r="I3619" i="3"/>
  <c r="I3615" i="3"/>
  <c r="I3611" i="3"/>
  <c r="I3607" i="3"/>
  <c r="P3607" i="3" s="1"/>
  <c r="I3603" i="3"/>
  <c r="I3599" i="3"/>
  <c r="I3363" i="3"/>
  <c r="P3363" i="3" s="1"/>
  <c r="I3359" i="3"/>
  <c r="I3355" i="3"/>
  <c r="P3355" i="3" s="1"/>
  <c r="I3351" i="3"/>
  <c r="I3347" i="3"/>
  <c r="I3343" i="3"/>
  <c r="I3339" i="3"/>
  <c r="P3339" i="3" s="1"/>
  <c r="I3335" i="3"/>
  <c r="I3331" i="3"/>
  <c r="I3327" i="3"/>
  <c r="P3327" i="3" s="1"/>
  <c r="I3323" i="3"/>
  <c r="I3319" i="3"/>
  <c r="I3315" i="3"/>
  <c r="I3311" i="3"/>
  <c r="P3311" i="3" s="1"/>
  <c r="I3307" i="3"/>
  <c r="I3303" i="3"/>
  <c r="I3299" i="3"/>
  <c r="P3299" i="3" s="1"/>
  <c r="I3295" i="3"/>
  <c r="I3291" i="3"/>
  <c r="I3045" i="3"/>
  <c r="I3041" i="3"/>
  <c r="I3037" i="3"/>
  <c r="I3033" i="3"/>
  <c r="I3029" i="3"/>
  <c r="I3025" i="3"/>
  <c r="I3021" i="3"/>
  <c r="P3021" i="3" s="1"/>
  <c r="I3017" i="3"/>
  <c r="I3013" i="3"/>
  <c r="I3009" i="3"/>
  <c r="I3005" i="3"/>
  <c r="P3005" i="3" s="1"/>
  <c r="I3001" i="3"/>
  <c r="P3001" i="3" s="1"/>
  <c r="I2997" i="3"/>
  <c r="I2993" i="3"/>
  <c r="P2993" i="3" s="1"/>
  <c r="I2989" i="3"/>
  <c r="I2985" i="3"/>
  <c r="I2981" i="3"/>
  <c r="I2977" i="3"/>
  <c r="I2973" i="3"/>
  <c r="I2969" i="3"/>
  <c r="I2965" i="3"/>
  <c r="I2961" i="3"/>
  <c r="I2957" i="3"/>
  <c r="P2957" i="3" s="1"/>
  <c r="I2953" i="3"/>
  <c r="P2953" i="3" s="1"/>
  <c r="I2949" i="3"/>
  <c r="I2945" i="3"/>
  <c r="I2941" i="3"/>
  <c r="P2941" i="3" s="1"/>
  <c r="I2937" i="3"/>
  <c r="I2933" i="3"/>
  <c r="I2929" i="3"/>
  <c r="P2929" i="3" s="1"/>
  <c r="I2925" i="3"/>
  <c r="I2921" i="3"/>
  <c r="P2921" i="3" s="1"/>
  <c r="I2917" i="3"/>
  <c r="I2913" i="3"/>
  <c r="I2909" i="3"/>
  <c r="I2905" i="3"/>
  <c r="P2905" i="3" s="1"/>
  <c r="I2901" i="3"/>
  <c r="I2897" i="3"/>
  <c r="I2893" i="3"/>
  <c r="P2893" i="3" s="1"/>
  <c r="I2889" i="3"/>
  <c r="I2885" i="3"/>
  <c r="I2881" i="3"/>
  <c r="I2877" i="3"/>
  <c r="P2877" i="3" s="1"/>
  <c r="I2873" i="3"/>
  <c r="I2869" i="3"/>
  <c r="I2865" i="3"/>
  <c r="P2865" i="3" s="1"/>
  <c r="I2861" i="3"/>
  <c r="I2857" i="3"/>
  <c r="P2857" i="3" s="1"/>
  <c r="I2513" i="3"/>
  <c r="I2509" i="3"/>
  <c r="I2505" i="3"/>
  <c r="I2501" i="3"/>
  <c r="P2501" i="3" s="1"/>
  <c r="I2497" i="3"/>
  <c r="I2493" i="3"/>
  <c r="I2489" i="3"/>
  <c r="P2489" i="3" s="1"/>
  <c r="I2485" i="3"/>
  <c r="I2481" i="3"/>
  <c r="I2477" i="3"/>
  <c r="I2473" i="3"/>
  <c r="P2473" i="3" s="1"/>
  <c r="I2469" i="3"/>
  <c r="I2465" i="3"/>
  <c r="I2461" i="3"/>
  <c r="P2461" i="3" s="1"/>
  <c r="I2457" i="3"/>
  <c r="I2453" i="3"/>
  <c r="I2449" i="3"/>
  <c r="I2445" i="3"/>
  <c r="I2441" i="3"/>
  <c r="I2437" i="3"/>
  <c r="I2433" i="3"/>
  <c r="I2429" i="3"/>
  <c r="I2425" i="3"/>
  <c r="P2425" i="3" s="1"/>
  <c r="I2421" i="3"/>
  <c r="I2417" i="3"/>
  <c r="I2413" i="3"/>
  <c r="I2409" i="3"/>
  <c r="P2409" i="3" s="1"/>
  <c r="I2405" i="3"/>
  <c r="P2405" i="3" s="1"/>
  <c r="I2401" i="3"/>
  <c r="I2397" i="3"/>
  <c r="I2393" i="3"/>
  <c r="I2389" i="3"/>
  <c r="P2389" i="3" s="1"/>
  <c r="I2385" i="3"/>
  <c r="I2381" i="3"/>
  <c r="I2377" i="3"/>
  <c r="I2373" i="3"/>
  <c r="I2369" i="3"/>
  <c r="I2365" i="3"/>
  <c r="I2361" i="3"/>
  <c r="P2361" i="3" s="1"/>
  <c r="I2357" i="3"/>
  <c r="I2353" i="3"/>
  <c r="I2349" i="3"/>
  <c r="I2345" i="3"/>
  <c r="P2345" i="3" s="1"/>
  <c r="I2341" i="3"/>
  <c r="P2341" i="3" s="1"/>
  <c r="I2337" i="3"/>
  <c r="I2333" i="3"/>
  <c r="I2329" i="3"/>
  <c r="I2325" i="3"/>
  <c r="P2325" i="3" s="1"/>
  <c r="I2321" i="3"/>
  <c r="I2317" i="3"/>
  <c r="I2313" i="3"/>
  <c r="I2309" i="3"/>
  <c r="I2305" i="3"/>
  <c r="I2301" i="3"/>
  <c r="I2297" i="3"/>
  <c r="P2297" i="3" s="1"/>
  <c r="I2293" i="3"/>
  <c r="I2289" i="3"/>
  <c r="I2285" i="3"/>
  <c r="I2281" i="3"/>
  <c r="P2281" i="3" s="1"/>
  <c r="I2277" i="3"/>
  <c r="P2277" i="3" s="1"/>
  <c r="I2273" i="3"/>
  <c r="I2269" i="3"/>
  <c r="I2265" i="3"/>
  <c r="I1494" i="3"/>
  <c r="P1494" i="3" s="1"/>
  <c r="I1490" i="3"/>
  <c r="I1486" i="3"/>
  <c r="I1482" i="3"/>
  <c r="I1478" i="3"/>
  <c r="I1474" i="3"/>
  <c r="I1470" i="3"/>
  <c r="P1470" i="3" s="1"/>
  <c r="I1466" i="3"/>
  <c r="P1466" i="3" s="1"/>
  <c r="I1462" i="3"/>
  <c r="I1458" i="3"/>
  <c r="I1454" i="3"/>
  <c r="I1450" i="3"/>
  <c r="P1450" i="3" s="1"/>
  <c r="I1446" i="3"/>
  <c r="P1446" i="3" s="1"/>
  <c r="I1442" i="3"/>
  <c r="I1438" i="3"/>
  <c r="I1434" i="3"/>
  <c r="I1430" i="3"/>
  <c r="P1430" i="3" s="1"/>
  <c r="I1426" i="3"/>
  <c r="I1422" i="3"/>
  <c r="I1418" i="3"/>
  <c r="I1414" i="3"/>
  <c r="I1410" i="3"/>
  <c r="I1406" i="3"/>
  <c r="I1402" i="3"/>
  <c r="P1402" i="3" s="1"/>
  <c r="I1398" i="3"/>
  <c r="I1394" i="3"/>
  <c r="I1390" i="3"/>
  <c r="I1386" i="3"/>
  <c r="P1386" i="3" s="1"/>
  <c r="I1382" i="3"/>
  <c r="P1382" i="3" s="1"/>
  <c r="I1378" i="3"/>
  <c r="I1374" i="3"/>
  <c r="I1370" i="3"/>
  <c r="I1366" i="3"/>
  <c r="P1366" i="3" s="1"/>
  <c r="I1362" i="3"/>
  <c r="I1358" i="3"/>
  <c r="P1358" i="3" s="1"/>
  <c r="I1354" i="3"/>
  <c r="I1350" i="3"/>
  <c r="I1346" i="3"/>
  <c r="I1342" i="3"/>
  <c r="I1338" i="3"/>
  <c r="P1338" i="3" s="1"/>
  <c r="I1334" i="3"/>
  <c r="I1330" i="3"/>
  <c r="I1326" i="3"/>
  <c r="I1322" i="3"/>
  <c r="I1318" i="3"/>
  <c r="P1318" i="3" s="1"/>
  <c r="I1314" i="3"/>
  <c r="I1310" i="3"/>
  <c r="I1306" i="3"/>
  <c r="I1302" i="3"/>
  <c r="P1302" i="3" s="1"/>
  <c r="I1298" i="3"/>
  <c r="I1294" i="3"/>
  <c r="I1290" i="3"/>
  <c r="I1286" i="3"/>
  <c r="I1282" i="3"/>
  <c r="I1278" i="3"/>
  <c r="I1274" i="3"/>
  <c r="P1274" i="3" s="1"/>
  <c r="I1270" i="3"/>
  <c r="I1266" i="3"/>
  <c r="I1262" i="3"/>
  <c r="I1258" i="3"/>
  <c r="P1258" i="3" s="1"/>
  <c r="I1254" i="3"/>
  <c r="P1254" i="3" s="1"/>
  <c r="I1250" i="3"/>
  <c r="I1246" i="3"/>
  <c r="P1246" i="3" s="1"/>
  <c r="I1242" i="3"/>
  <c r="I1238" i="3"/>
  <c r="P1238" i="3" s="1"/>
  <c r="I1234" i="3"/>
  <c r="I1230" i="3"/>
  <c r="I1226" i="3"/>
  <c r="I1222" i="3"/>
  <c r="I1218" i="3"/>
  <c r="I1214" i="3"/>
  <c r="I1210" i="3"/>
  <c r="I1206" i="3"/>
  <c r="I1202" i="3"/>
  <c r="I1198" i="3"/>
  <c r="I1194" i="3"/>
  <c r="P1194" i="3" s="1"/>
  <c r="I1190" i="3"/>
  <c r="P1190" i="3" s="1"/>
  <c r="I1186" i="3"/>
  <c r="I1182" i="3"/>
  <c r="I1178" i="3"/>
  <c r="I1174" i="3"/>
  <c r="P1174" i="3" s="1"/>
  <c r="I1170" i="3"/>
  <c r="I1166" i="3"/>
  <c r="I1162" i="3"/>
  <c r="I1158" i="3"/>
  <c r="I1154" i="3"/>
  <c r="I1150" i="3"/>
  <c r="I1146" i="3"/>
  <c r="P1146" i="3" s="1"/>
  <c r="I1142" i="3"/>
  <c r="I1138" i="3"/>
  <c r="I1134" i="3"/>
  <c r="I1130" i="3"/>
  <c r="P1130" i="3" s="1"/>
  <c r="I1126" i="3"/>
  <c r="P1126" i="3" s="1"/>
  <c r="I1122" i="3"/>
  <c r="I1118" i="3"/>
  <c r="I1114" i="3"/>
  <c r="I1110" i="3"/>
  <c r="P1110" i="3" s="1"/>
  <c r="I1106" i="3"/>
  <c r="I1102" i="3"/>
  <c r="I1098" i="3"/>
  <c r="I1094" i="3"/>
  <c r="I1090" i="3"/>
  <c r="I1086" i="3"/>
  <c r="I1082" i="3"/>
  <c r="P1082" i="3" s="1"/>
  <c r="I1078" i="3"/>
  <c r="I1074" i="3"/>
  <c r="I1070" i="3"/>
  <c r="I1066" i="3"/>
  <c r="P1066" i="3" s="1"/>
  <c r="I1062" i="3"/>
  <c r="P1062" i="3" s="1"/>
  <c r="I1058" i="3"/>
  <c r="I1054" i="3"/>
  <c r="I1050" i="3"/>
  <c r="I1046" i="3"/>
  <c r="P1046" i="3" s="1"/>
  <c r="I1042" i="3"/>
  <c r="I1038" i="3"/>
  <c r="I1034" i="3"/>
  <c r="I900" i="3"/>
  <c r="I896" i="3"/>
  <c r="I892" i="3"/>
  <c r="I885" i="3"/>
  <c r="P885" i="3" s="1"/>
  <c r="I877" i="3"/>
  <c r="I869" i="3"/>
  <c r="I861" i="3"/>
  <c r="I853" i="3"/>
  <c r="P853" i="3" s="1"/>
  <c r="I841" i="3"/>
  <c r="I578" i="3"/>
  <c r="I562" i="3"/>
  <c r="P562" i="3" s="1"/>
  <c r="I546" i="3"/>
  <c r="I343" i="3"/>
  <c r="I327" i="3"/>
  <c r="I311" i="3"/>
  <c r="I295" i="3"/>
  <c r="P295" i="3" s="1"/>
  <c r="I72" i="3"/>
  <c r="I56" i="3"/>
  <c r="I40" i="3"/>
  <c r="I24" i="3"/>
  <c r="I8" i="3"/>
  <c r="J4731" i="3"/>
  <c r="J4715" i="3"/>
  <c r="J4699" i="3"/>
  <c r="J4683" i="3"/>
  <c r="P4683" i="3" s="1"/>
  <c r="J4667" i="3"/>
  <c r="J4651" i="3"/>
  <c r="J4630" i="3"/>
  <c r="P4630" i="3" s="1"/>
  <c r="J4401" i="3"/>
  <c r="J4379" i="3"/>
  <c r="J4358" i="3"/>
  <c r="J4337" i="3"/>
  <c r="J4315" i="3"/>
  <c r="P4315" i="3" s="1"/>
  <c r="J4125" i="3"/>
  <c r="J4104" i="3"/>
  <c r="J4082" i="3"/>
  <c r="J4061" i="3"/>
  <c r="J3673" i="3"/>
  <c r="J3651" i="3"/>
  <c r="J3630" i="3"/>
  <c r="J3609" i="3"/>
  <c r="J3355" i="3"/>
  <c r="J3334" i="3"/>
  <c r="J3313" i="3"/>
  <c r="J3291" i="3"/>
  <c r="P3291" i="3" s="1"/>
  <c r="J3028" i="3"/>
  <c r="J3007" i="3"/>
  <c r="J2985" i="3"/>
  <c r="J2964" i="3"/>
  <c r="J2943" i="3"/>
  <c r="J2921" i="3"/>
  <c r="J2900" i="3"/>
  <c r="J2879" i="3"/>
  <c r="J2857" i="3"/>
  <c r="J2496" i="3"/>
  <c r="J2475" i="3"/>
  <c r="J2453" i="3"/>
  <c r="P2453" i="3" s="1"/>
  <c r="J2432" i="3"/>
  <c r="J2411" i="3"/>
  <c r="J2365" i="3"/>
  <c r="J2301" i="3"/>
  <c r="P2301" i="3" s="1"/>
  <c r="J1470" i="3"/>
  <c r="J1406" i="3"/>
  <c r="J1342" i="3"/>
  <c r="J1278" i="3"/>
  <c r="P1278" i="3" s="1"/>
  <c r="J1214" i="3"/>
  <c r="J1150" i="3"/>
  <c r="P1150" i="3" s="1"/>
  <c r="J1086" i="3"/>
  <c r="P1086" i="3" s="1"/>
  <c r="J892" i="3"/>
  <c r="P892" i="3" s="1"/>
  <c r="J581" i="3"/>
  <c r="J330" i="3"/>
  <c r="J59" i="3"/>
  <c r="L4734" i="3"/>
  <c r="L4670" i="3"/>
  <c r="L4398" i="3"/>
  <c r="L4334" i="3"/>
  <c r="L4101" i="3"/>
  <c r="L3670" i="3"/>
  <c r="L3606" i="3"/>
  <c r="L3310" i="3"/>
  <c r="L3004" i="3"/>
  <c r="L2931" i="3"/>
  <c r="L2506" i="3"/>
  <c r="L2421" i="3"/>
  <c r="L2335" i="3"/>
  <c r="L1483" i="3"/>
  <c r="L1398" i="3"/>
  <c r="L1312" i="3"/>
  <c r="L1080" i="3"/>
  <c r="L53" i="3"/>
  <c r="O4328" i="3"/>
  <c r="I4726" i="3"/>
  <c r="P4726" i="3" s="1"/>
  <c r="I4710" i="3"/>
  <c r="P4710" i="3" s="1"/>
  <c r="I4706" i="3"/>
  <c r="I4690" i="3"/>
  <c r="I4674" i="3"/>
  <c r="I4658" i="3"/>
  <c r="I4642" i="3"/>
  <c r="I4626" i="3"/>
  <c r="I4402" i="3"/>
  <c r="P4402" i="3" s="1"/>
  <c r="I4386" i="3"/>
  <c r="I4370" i="3"/>
  <c r="I4354" i="3"/>
  <c r="I4338" i="3"/>
  <c r="P4338" i="3" s="1"/>
  <c r="I4318" i="3"/>
  <c r="I4133" i="3"/>
  <c r="I4117" i="3"/>
  <c r="I4113" i="3"/>
  <c r="I4105" i="3"/>
  <c r="P4105" i="3" s="1"/>
  <c r="I4101" i="3"/>
  <c r="I4093" i="3"/>
  <c r="I4085" i="3"/>
  <c r="I4077" i="3"/>
  <c r="I4073" i="3"/>
  <c r="I4069" i="3"/>
  <c r="P4069" i="3" s="1"/>
  <c r="I4065" i="3"/>
  <c r="I4061" i="3"/>
  <c r="I4057" i="3"/>
  <c r="P4057" i="3" s="1"/>
  <c r="I4053" i="3"/>
  <c r="I4049" i="3"/>
  <c r="I3678" i="3"/>
  <c r="I3674" i="3"/>
  <c r="I3670" i="3"/>
  <c r="I3666" i="3"/>
  <c r="I3662" i="3"/>
  <c r="I3658" i="3"/>
  <c r="I3654" i="3"/>
  <c r="I3650" i="3"/>
  <c r="P3650" i="3" s="1"/>
  <c r="I3646" i="3"/>
  <c r="I3642" i="3"/>
  <c r="I3638" i="3"/>
  <c r="P3638" i="3" s="1"/>
  <c r="I3634" i="3"/>
  <c r="I3630" i="3"/>
  <c r="I3626" i="3"/>
  <c r="I3622" i="3"/>
  <c r="I3618" i="3"/>
  <c r="I3614" i="3"/>
  <c r="I3610" i="3"/>
  <c r="I3606" i="3"/>
  <c r="I3602" i="3"/>
  <c r="P3602" i="3" s="1"/>
  <c r="I3598" i="3"/>
  <c r="I3362" i="3"/>
  <c r="I3358" i="3"/>
  <c r="I3354" i="3"/>
  <c r="I3350" i="3"/>
  <c r="I3346" i="3"/>
  <c r="I3342" i="3"/>
  <c r="P3342" i="3" s="1"/>
  <c r="I3338" i="3"/>
  <c r="I3334" i="3"/>
  <c r="P3334" i="3" s="1"/>
  <c r="I3330" i="3"/>
  <c r="P3330" i="3" s="1"/>
  <c r="I3326" i="3"/>
  <c r="I3322" i="3"/>
  <c r="I3318" i="3"/>
  <c r="P3318" i="3" s="1"/>
  <c r="I3314" i="3"/>
  <c r="I3310" i="3"/>
  <c r="I3306" i="3"/>
  <c r="P3306" i="3" s="1"/>
  <c r="I3302" i="3"/>
  <c r="I3298" i="3"/>
  <c r="I3294" i="3"/>
  <c r="I3290" i="3"/>
  <c r="P3290" i="3" s="1"/>
  <c r="I3044" i="3"/>
  <c r="I3040" i="3"/>
  <c r="I3036" i="3"/>
  <c r="P3036" i="3" s="1"/>
  <c r="I3032" i="3"/>
  <c r="I3028" i="3"/>
  <c r="I3024" i="3"/>
  <c r="I3020" i="3"/>
  <c r="I3016" i="3"/>
  <c r="I3012" i="3"/>
  <c r="I3008" i="3"/>
  <c r="I3004" i="3"/>
  <c r="I3000" i="3"/>
  <c r="P3000" i="3" s="1"/>
  <c r="I2996" i="3"/>
  <c r="I2992" i="3"/>
  <c r="I2988" i="3"/>
  <c r="I2984" i="3"/>
  <c r="P2984" i="3" s="1"/>
  <c r="I2980" i="3"/>
  <c r="I2976" i="3"/>
  <c r="I2972" i="3"/>
  <c r="P2972" i="3" s="1"/>
  <c r="I2968" i="3"/>
  <c r="I2964" i="3"/>
  <c r="I2960" i="3"/>
  <c r="I2956" i="3"/>
  <c r="I2952" i="3"/>
  <c r="I2948" i="3"/>
  <c r="I2944" i="3"/>
  <c r="I2940" i="3"/>
  <c r="I2936" i="3"/>
  <c r="P2936" i="3" s="1"/>
  <c r="I2932" i="3"/>
  <c r="I2928" i="3"/>
  <c r="I2924" i="3"/>
  <c r="I2920" i="3"/>
  <c r="I2916" i="3"/>
  <c r="I2912" i="3"/>
  <c r="I2908" i="3"/>
  <c r="P2908" i="3" s="1"/>
  <c r="I2904" i="3"/>
  <c r="I2900" i="3"/>
  <c r="I2896" i="3"/>
  <c r="I2892" i="3"/>
  <c r="I2888" i="3"/>
  <c r="I2884" i="3"/>
  <c r="I2880" i="3"/>
  <c r="P2880" i="3" s="1"/>
  <c r="I2876" i="3"/>
  <c r="I2872" i="3"/>
  <c r="P2872" i="3" s="1"/>
  <c r="I2868" i="3"/>
  <c r="I2864" i="3"/>
  <c r="I2860" i="3"/>
  <c r="I2856" i="3"/>
  <c r="P2856" i="3" s="1"/>
  <c r="I2512" i="3"/>
  <c r="I2508" i="3"/>
  <c r="I2504" i="3"/>
  <c r="P2504" i="3" s="1"/>
  <c r="I2500" i="3"/>
  <c r="I2496" i="3"/>
  <c r="P2496" i="3" s="1"/>
  <c r="I2492" i="3"/>
  <c r="I2488" i="3"/>
  <c r="I2484" i="3"/>
  <c r="I2480" i="3"/>
  <c r="P2480" i="3" s="1"/>
  <c r="I2476" i="3"/>
  <c r="I2472" i="3"/>
  <c r="I2468" i="3"/>
  <c r="P2468" i="3" s="1"/>
  <c r="I2464" i="3"/>
  <c r="I2460" i="3"/>
  <c r="I2456" i="3"/>
  <c r="I2452" i="3"/>
  <c r="P2452" i="3" s="1"/>
  <c r="I2448" i="3"/>
  <c r="I2444" i="3"/>
  <c r="I2440" i="3"/>
  <c r="P2440" i="3" s="1"/>
  <c r="I2436" i="3"/>
  <c r="I2432" i="3"/>
  <c r="P2432" i="3" s="1"/>
  <c r="I2428" i="3"/>
  <c r="I2424" i="3"/>
  <c r="I2420" i="3"/>
  <c r="I2416" i="3"/>
  <c r="P2416" i="3" s="1"/>
  <c r="I2412" i="3"/>
  <c r="P2412" i="3" s="1"/>
  <c r="I2408" i="3"/>
  <c r="I2404" i="3"/>
  <c r="P2404" i="3" s="1"/>
  <c r="I2400" i="3"/>
  <c r="P2400" i="3" s="1"/>
  <c r="I2396" i="3"/>
  <c r="I2392" i="3"/>
  <c r="I2388" i="3"/>
  <c r="P2388" i="3" s="1"/>
  <c r="I2384" i="3"/>
  <c r="P2384" i="3" s="1"/>
  <c r="I2380" i="3"/>
  <c r="I2376" i="3"/>
  <c r="I2372" i="3"/>
  <c r="P2372" i="3" s="1"/>
  <c r="I2368" i="3"/>
  <c r="P2368" i="3" s="1"/>
  <c r="I2364" i="3"/>
  <c r="I2360" i="3"/>
  <c r="I2356" i="3"/>
  <c r="I2352" i="3"/>
  <c r="P2352" i="3" s="1"/>
  <c r="I2348" i="3"/>
  <c r="I2344" i="3"/>
  <c r="I2340" i="3"/>
  <c r="P2340" i="3" s="1"/>
  <c r="I2336" i="3"/>
  <c r="P2336" i="3" s="1"/>
  <c r="I2332" i="3"/>
  <c r="I2328" i="3"/>
  <c r="I2324" i="3"/>
  <c r="P2324" i="3" s="1"/>
  <c r="I2320" i="3"/>
  <c r="P2320" i="3" s="1"/>
  <c r="I2316" i="3"/>
  <c r="I2312" i="3"/>
  <c r="I2308" i="3"/>
  <c r="P2308" i="3" s="1"/>
  <c r="I2304" i="3"/>
  <c r="P2304" i="3" s="1"/>
  <c r="I2300" i="3"/>
  <c r="I2296" i="3"/>
  <c r="I2292" i="3"/>
  <c r="I2288" i="3"/>
  <c r="P2288" i="3" s="1"/>
  <c r="I2284" i="3"/>
  <c r="I2280" i="3"/>
  <c r="I2276" i="3"/>
  <c r="P2276" i="3" s="1"/>
  <c r="I2272" i="3"/>
  <c r="P2272" i="3" s="1"/>
  <c r="I2268" i="3"/>
  <c r="I2264" i="3"/>
  <c r="I1493" i="3"/>
  <c r="P1493" i="3" s="1"/>
  <c r="I1489" i="3"/>
  <c r="I1485" i="3"/>
  <c r="I1481" i="3"/>
  <c r="I1477" i="3"/>
  <c r="P1477" i="3" s="1"/>
  <c r="I1473" i="3"/>
  <c r="I1469" i="3"/>
  <c r="I1465" i="3"/>
  <c r="I1461" i="3"/>
  <c r="I1457" i="3"/>
  <c r="P1457" i="3" s="1"/>
  <c r="I1453" i="3"/>
  <c r="I1449" i="3"/>
  <c r="I1445" i="3"/>
  <c r="P1445" i="3" s="1"/>
  <c r="I1441" i="3"/>
  <c r="I1437" i="3"/>
  <c r="I1433" i="3"/>
  <c r="I1429" i="3"/>
  <c r="P1429" i="3" s="1"/>
  <c r="I1425" i="3"/>
  <c r="I1421" i="3"/>
  <c r="I1417" i="3"/>
  <c r="I1413" i="3"/>
  <c r="P1413" i="3" s="1"/>
  <c r="I1409" i="3"/>
  <c r="I1405" i="3"/>
  <c r="I1401" i="3"/>
  <c r="I1397" i="3"/>
  <c r="I1393" i="3"/>
  <c r="P1393" i="3" s="1"/>
  <c r="I1389" i="3"/>
  <c r="I1385" i="3"/>
  <c r="I1381" i="3"/>
  <c r="P1381" i="3" s="1"/>
  <c r="I1377" i="3"/>
  <c r="I1373" i="3"/>
  <c r="I1369" i="3"/>
  <c r="I1365" i="3"/>
  <c r="P1365" i="3" s="1"/>
  <c r="I1361" i="3"/>
  <c r="I1357" i="3"/>
  <c r="I1353" i="3"/>
  <c r="I1349" i="3"/>
  <c r="P1349" i="3" s="1"/>
  <c r="I1345" i="3"/>
  <c r="I1341" i="3"/>
  <c r="I1337" i="3"/>
  <c r="I1333" i="3"/>
  <c r="I1329" i="3"/>
  <c r="P1329" i="3" s="1"/>
  <c r="I1325" i="3"/>
  <c r="I1321" i="3"/>
  <c r="I1317" i="3"/>
  <c r="P1317" i="3" s="1"/>
  <c r="I1313" i="3"/>
  <c r="I1309" i="3"/>
  <c r="I1305" i="3"/>
  <c r="I1301" i="3"/>
  <c r="P1301" i="3" s="1"/>
  <c r="I1297" i="3"/>
  <c r="I1293" i="3"/>
  <c r="I1289" i="3"/>
  <c r="I1285" i="3"/>
  <c r="P1285" i="3" s="1"/>
  <c r="I1281" i="3"/>
  <c r="I1277" i="3"/>
  <c r="I1273" i="3"/>
  <c r="I1269" i="3"/>
  <c r="I1265" i="3"/>
  <c r="I1261" i="3"/>
  <c r="I1257" i="3"/>
  <c r="I1253" i="3"/>
  <c r="P1253" i="3" s="1"/>
  <c r="I1249" i="3"/>
  <c r="I1245" i="3"/>
  <c r="I1241" i="3"/>
  <c r="I1237" i="3"/>
  <c r="P1237" i="3" s="1"/>
  <c r="I1233" i="3"/>
  <c r="I1229" i="3"/>
  <c r="I1225" i="3"/>
  <c r="I1221" i="3"/>
  <c r="P1221" i="3" s="1"/>
  <c r="I1217" i="3"/>
  <c r="I1213" i="3"/>
  <c r="I1209" i="3"/>
  <c r="I1205" i="3"/>
  <c r="I1201" i="3"/>
  <c r="I1197" i="3"/>
  <c r="I1193" i="3"/>
  <c r="I1189" i="3"/>
  <c r="P1189" i="3" s="1"/>
  <c r="I1185" i="3"/>
  <c r="I1181" i="3"/>
  <c r="I1177" i="3"/>
  <c r="I1173" i="3"/>
  <c r="P1173" i="3" s="1"/>
  <c r="I1169" i="3"/>
  <c r="I1165" i="3"/>
  <c r="I1161" i="3"/>
  <c r="I1157" i="3"/>
  <c r="P1157" i="3" s="1"/>
  <c r="I1153" i="3"/>
  <c r="I1149" i="3"/>
  <c r="I1145" i="3"/>
  <c r="I1141" i="3"/>
  <c r="I1137" i="3"/>
  <c r="I1133" i="3"/>
  <c r="I1129" i="3"/>
  <c r="I1125" i="3"/>
  <c r="P1125" i="3" s="1"/>
  <c r="I1121" i="3"/>
  <c r="I1117" i="3"/>
  <c r="I1113" i="3"/>
  <c r="I1109" i="3"/>
  <c r="P1109" i="3" s="1"/>
  <c r="I1105" i="3"/>
  <c r="I1101" i="3"/>
  <c r="I1097" i="3"/>
  <c r="I1093" i="3"/>
  <c r="P1093" i="3" s="1"/>
  <c r="I1089" i="3"/>
  <c r="I1085" i="3"/>
  <c r="I1081" i="3"/>
  <c r="I1077" i="3"/>
  <c r="I1073" i="3"/>
  <c r="I1069" i="3"/>
  <c r="I1065" i="3"/>
  <c r="I1061" i="3"/>
  <c r="P1061" i="3" s="1"/>
  <c r="I1057" i="3"/>
  <c r="I1053" i="3"/>
  <c r="I1049" i="3"/>
  <c r="I1045" i="3"/>
  <c r="P1045" i="3" s="1"/>
  <c r="I1041" i="3"/>
  <c r="I1037" i="3"/>
  <c r="I1033" i="3"/>
  <c r="I899" i="3"/>
  <c r="P899" i="3" s="1"/>
  <c r="I895" i="3"/>
  <c r="I891" i="3"/>
  <c r="I884" i="3"/>
  <c r="I876" i="3"/>
  <c r="I868" i="3"/>
  <c r="P868" i="3" s="1"/>
  <c r="I860" i="3"/>
  <c r="I852" i="3"/>
  <c r="I590" i="3"/>
  <c r="P590" i="3" s="1"/>
  <c r="I574" i="3"/>
  <c r="P574" i="3" s="1"/>
  <c r="I558" i="3"/>
  <c r="I542" i="3"/>
  <c r="I339" i="3"/>
  <c r="P339" i="3" s="1"/>
  <c r="I323" i="3"/>
  <c r="I307" i="3"/>
  <c r="P307" i="3" s="1"/>
  <c r="I291" i="3"/>
  <c r="P291" i="3" s="1"/>
  <c r="I68" i="3"/>
  <c r="P68" i="3" s="1"/>
  <c r="I52" i="3"/>
  <c r="I36" i="3"/>
  <c r="I20" i="3"/>
  <c r="I4" i="3"/>
  <c r="P4" i="3" s="1"/>
  <c r="J4727" i="3"/>
  <c r="P4727" i="3" s="1"/>
  <c r="J4711" i="3"/>
  <c r="J4695" i="3"/>
  <c r="J4679" i="3"/>
  <c r="P4679" i="3" s="1"/>
  <c r="J4663" i="3"/>
  <c r="P4663" i="3" s="1"/>
  <c r="J4646" i="3"/>
  <c r="J4625" i="3"/>
  <c r="J4395" i="3"/>
  <c r="J4374" i="3"/>
  <c r="J4353" i="3"/>
  <c r="J4331" i="3"/>
  <c r="J4310" i="3"/>
  <c r="P4310" i="3" s="1"/>
  <c r="J4120" i="3"/>
  <c r="J4098" i="3"/>
  <c r="J4077" i="3"/>
  <c r="J4056" i="3"/>
  <c r="P4056" i="3" s="1"/>
  <c r="J3667" i="3"/>
  <c r="P3667" i="3" s="1"/>
  <c r="J3646" i="3"/>
  <c r="J3625" i="3"/>
  <c r="J3603" i="3"/>
  <c r="J3350" i="3"/>
  <c r="P3350" i="3" s="1"/>
  <c r="J3329" i="3"/>
  <c r="J3307" i="3"/>
  <c r="J3044" i="3"/>
  <c r="J3023" i="3"/>
  <c r="J3001" i="3"/>
  <c r="J2980" i="3"/>
  <c r="J2959" i="3"/>
  <c r="J2937" i="3"/>
  <c r="P2937" i="3" s="1"/>
  <c r="J2916" i="3"/>
  <c r="J2895" i="3"/>
  <c r="J2873" i="3"/>
  <c r="J2512" i="3"/>
  <c r="P2512" i="3" s="1"/>
  <c r="J2491" i="3"/>
  <c r="J2469" i="3"/>
  <c r="J2448" i="3"/>
  <c r="J2427" i="3"/>
  <c r="J2405" i="3"/>
  <c r="J2349" i="3"/>
  <c r="P2349" i="3" s="1"/>
  <c r="J2285" i="3"/>
  <c r="P2285" i="3" s="1"/>
  <c r="J1454" i="3"/>
  <c r="P1454" i="3" s="1"/>
  <c r="J1390" i="3"/>
  <c r="J1326" i="3"/>
  <c r="J1262" i="3"/>
  <c r="P1262" i="3" s="1"/>
  <c r="J1198" i="3"/>
  <c r="P1198" i="3" s="1"/>
  <c r="J1134" i="3"/>
  <c r="J1070" i="3"/>
  <c r="J876" i="3"/>
  <c r="P876" i="3" s="1"/>
  <c r="J565" i="3"/>
  <c r="J314" i="3"/>
  <c r="J43" i="3"/>
  <c r="L4718" i="3"/>
  <c r="L4654" i="3"/>
  <c r="L4382" i="3"/>
  <c r="L4318" i="3"/>
  <c r="L4085" i="3"/>
  <c r="L3654" i="3"/>
  <c r="L3358" i="3"/>
  <c r="L3294" i="3"/>
  <c r="L2988" i="3"/>
  <c r="L2910" i="3"/>
  <c r="L2485" i="3"/>
  <c r="L2399" i="3"/>
  <c r="L2314" i="3"/>
  <c r="L1462" i="3"/>
  <c r="L1376" i="3"/>
  <c r="L1272" i="3"/>
  <c r="L886" i="3"/>
  <c r="O4728" i="3"/>
  <c r="R4728" i="3" s="1"/>
  <c r="O4095" i="3"/>
  <c r="I4738" i="3"/>
  <c r="I4722" i="3"/>
  <c r="I4702" i="3"/>
  <c r="I4686" i="3"/>
  <c r="I4670" i="3"/>
  <c r="I4654" i="3"/>
  <c r="I4638" i="3"/>
  <c r="P4638" i="3" s="1"/>
  <c r="I4622" i="3"/>
  <c r="I4398" i="3"/>
  <c r="I4382" i="3"/>
  <c r="I4366" i="3"/>
  <c r="P4366" i="3" s="1"/>
  <c r="I4350" i="3"/>
  <c r="I4334" i="3"/>
  <c r="I4322" i="3"/>
  <c r="I4306" i="3"/>
  <c r="I4121" i="3"/>
  <c r="I4109" i="3"/>
  <c r="P4109" i="3" s="1"/>
  <c r="I4737" i="3"/>
  <c r="P4737" i="3" s="1"/>
  <c r="I4733" i="3"/>
  <c r="I4729" i="3"/>
  <c r="I4725" i="3"/>
  <c r="I4721" i="3"/>
  <c r="P4721" i="3" s="1"/>
  <c r="I4717" i="3"/>
  <c r="I4713" i="3"/>
  <c r="I4709" i="3"/>
  <c r="I4705" i="3"/>
  <c r="P4705" i="3" s="1"/>
  <c r="I4701" i="3"/>
  <c r="I4697" i="3"/>
  <c r="I4693" i="3"/>
  <c r="I4689" i="3"/>
  <c r="I4685" i="3"/>
  <c r="I4681" i="3"/>
  <c r="I4677" i="3"/>
  <c r="I4673" i="3"/>
  <c r="P4673" i="3" s="1"/>
  <c r="I4669" i="3"/>
  <c r="I4665" i="3"/>
  <c r="I4661" i="3"/>
  <c r="I4657" i="3"/>
  <c r="P4657" i="3" s="1"/>
  <c r="I4653" i="3"/>
  <c r="I4649" i="3"/>
  <c r="I4645" i="3"/>
  <c r="P4645" i="3" s="1"/>
  <c r="I4641" i="3"/>
  <c r="I4637" i="3"/>
  <c r="I4633" i="3"/>
  <c r="I4629" i="3"/>
  <c r="I4625" i="3"/>
  <c r="P4625" i="3" s="1"/>
  <c r="I4621" i="3"/>
  <c r="I4409" i="3"/>
  <c r="I4405" i="3"/>
  <c r="I4401" i="3"/>
  <c r="I4397" i="3"/>
  <c r="I4393" i="3"/>
  <c r="I4389" i="3"/>
  <c r="I4385" i="3"/>
  <c r="I4381" i="3"/>
  <c r="P4381" i="3" s="1"/>
  <c r="I4377" i="3"/>
  <c r="I4373" i="3"/>
  <c r="P4373" i="3" s="1"/>
  <c r="I4369" i="3"/>
  <c r="I4365" i="3"/>
  <c r="I4361" i="3"/>
  <c r="I4357" i="3"/>
  <c r="I4353" i="3"/>
  <c r="P4353" i="3" s="1"/>
  <c r="I4349" i="3"/>
  <c r="I4345" i="3"/>
  <c r="I4341" i="3"/>
  <c r="I4337" i="3"/>
  <c r="P4337" i="3" s="1"/>
  <c r="I4333" i="3"/>
  <c r="I4329" i="3"/>
  <c r="I4325" i="3"/>
  <c r="I4321" i="3"/>
  <c r="I4317" i="3"/>
  <c r="P4317" i="3" s="1"/>
  <c r="I4313" i="3"/>
  <c r="I4309" i="3"/>
  <c r="P4309" i="3" s="1"/>
  <c r="I4305" i="3"/>
  <c r="I4132" i="3"/>
  <c r="I4128" i="3"/>
  <c r="I4124" i="3"/>
  <c r="I4120" i="3"/>
  <c r="I4116" i="3"/>
  <c r="I4112" i="3"/>
  <c r="I4108" i="3"/>
  <c r="I4104" i="3"/>
  <c r="P4104" i="3" s="1"/>
  <c r="I4100" i="3"/>
  <c r="P4100" i="3" s="1"/>
  <c r="I4096" i="3"/>
  <c r="I4092" i="3"/>
  <c r="I4088" i="3"/>
  <c r="P4088" i="3" s="1"/>
  <c r="I4084" i="3"/>
  <c r="I4080" i="3"/>
  <c r="I4076" i="3"/>
  <c r="P4076" i="3" s="1"/>
  <c r="I4072" i="3"/>
  <c r="I4068" i="3"/>
  <c r="I4064" i="3"/>
  <c r="I4060" i="3"/>
  <c r="I4056" i="3"/>
  <c r="I4052" i="3"/>
  <c r="I3681" i="3"/>
  <c r="I3677" i="3"/>
  <c r="I3673" i="3"/>
  <c r="P3673" i="3" s="1"/>
  <c r="I3669" i="3"/>
  <c r="P3669" i="3" s="1"/>
  <c r="I3665" i="3"/>
  <c r="I3661" i="3"/>
  <c r="I3657" i="3"/>
  <c r="P3657" i="3" s="1"/>
  <c r="I3653" i="3"/>
  <c r="P3653" i="3" s="1"/>
  <c r="I3649" i="3"/>
  <c r="I3645" i="3"/>
  <c r="P3645" i="3" s="1"/>
  <c r="I3641" i="3"/>
  <c r="I3637" i="3"/>
  <c r="I3633" i="3"/>
  <c r="I3629" i="3"/>
  <c r="I3625" i="3"/>
  <c r="P3625" i="3" s="1"/>
  <c r="I3621" i="3"/>
  <c r="I3617" i="3"/>
  <c r="I3613" i="3"/>
  <c r="I3609" i="3"/>
  <c r="I3605" i="3"/>
  <c r="P3605" i="3" s="1"/>
  <c r="I3601" i="3"/>
  <c r="I3597" i="3"/>
  <c r="I3361" i="3"/>
  <c r="I3357" i="3"/>
  <c r="I3353" i="3"/>
  <c r="I3349" i="3"/>
  <c r="P3349" i="3" s="1"/>
  <c r="I3345" i="3"/>
  <c r="I3341" i="3"/>
  <c r="I3337" i="3"/>
  <c r="I3333" i="3"/>
  <c r="I3329" i="3"/>
  <c r="P3329" i="3" s="1"/>
  <c r="I3325" i="3"/>
  <c r="I3321" i="3"/>
  <c r="I3317" i="3"/>
  <c r="I3313" i="3"/>
  <c r="P3313" i="3" s="1"/>
  <c r="I3309" i="3"/>
  <c r="I3305" i="3"/>
  <c r="I3301" i="3"/>
  <c r="I3297" i="3"/>
  <c r="I3293" i="3"/>
  <c r="I3047" i="3"/>
  <c r="I3043" i="3"/>
  <c r="P3043" i="3" s="1"/>
  <c r="I3039" i="3"/>
  <c r="I3035" i="3"/>
  <c r="I3031" i="3"/>
  <c r="I3027" i="3"/>
  <c r="I3023" i="3"/>
  <c r="I3019" i="3"/>
  <c r="I3015" i="3"/>
  <c r="I3011" i="3"/>
  <c r="I3007" i="3"/>
  <c r="P3007" i="3" s="1"/>
  <c r="I3003" i="3"/>
  <c r="I2999" i="3"/>
  <c r="I2995" i="3"/>
  <c r="I2991" i="3"/>
  <c r="P2991" i="3" s="1"/>
  <c r="I2987" i="3"/>
  <c r="I2983" i="3"/>
  <c r="I2979" i="3"/>
  <c r="P2979" i="3" s="1"/>
  <c r="I2975" i="3"/>
  <c r="I2971" i="3"/>
  <c r="I2967" i="3"/>
  <c r="I2963" i="3"/>
  <c r="I2959" i="3"/>
  <c r="I2955" i="3"/>
  <c r="I2951" i="3"/>
  <c r="I2947" i="3"/>
  <c r="I2943" i="3"/>
  <c r="I2939" i="3"/>
  <c r="I2935" i="3"/>
  <c r="I2931" i="3"/>
  <c r="I2927" i="3"/>
  <c r="P2927" i="3" s="1"/>
  <c r="I2923" i="3"/>
  <c r="I2919" i="3"/>
  <c r="I2915" i="3"/>
  <c r="P2915" i="3" s="1"/>
  <c r="I2911" i="3"/>
  <c r="I2907" i="3"/>
  <c r="I2903" i="3"/>
  <c r="I2899" i="3"/>
  <c r="I2895" i="3"/>
  <c r="P2895" i="3" s="1"/>
  <c r="I2891" i="3"/>
  <c r="I2887" i="3"/>
  <c r="I2883" i="3"/>
  <c r="I2879" i="3"/>
  <c r="I2875" i="3"/>
  <c r="I2871" i="3"/>
  <c r="I2867" i="3"/>
  <c r="I2863" i="3"/>
  <c r="I2859" i="3"/>
  <c r="P2859" i="3" s="1"/>
  <c r="I2855" i="3"/>
  <c r="I2511" i="3"/>
  <c r="P2511" i="3" s="1"/>
  <c r="I2507" i="3"/>
  <c r="I2503" i="3"/>
  <c r="I2499" i="3"/>
  <c r="I2495" i="3"/>
  <c r="I2491" i="3"/>
  <c r="P2491" i="3" s="1"/>
  <c r="I2487" i="3"/>
  <c r="I2483" i="3"/>
  <c r="I2479" i="3"/>
  <c r="I2475" i="3"/>
  <c r="P2475" i="3" s="1"/>
  <c r="I2471" i="3"/>
  <c r="I2467" i="3"/>
  <c r="I2463" i="3"/>
  <c r="I2459" i="3"/>
  <c r="I2455" i="3"/>
  <c r="I2451" i="3"/>
  <c r="I2447" i="3"/>
  <c r="P2447" i="3" s="1"/>
  <c r="I2443" i="3"/>
  <c r="I2439" i="3"/>
  <c r="I2435" i="3"/>
  <c r="I2431" i="3"/>
  <c r="I2427" i="3"/>
  <c r="I2423" i="3"/>
  <c r="I2419" i="3"/>
  <c r="I2415" i="3"/>
  <c r="I2411" i="3"/>
  <c r="P2411" i="3" s="1"/>
  <c r="I2407" i="3"/>
  <c r="I2403" i="3"/>
  <c r="I2399" i="3"/>
  <c r="I2395" i="3"/>
  <c r="P2395" i="3" s="1"/>
  <c r="I2391" i="3"/>
  <c r="I2387" i="3"/>
  <c r="I2383" i="3"/>
  <c r="I2379" i="3"/>
  <c r="P2379" i="3" s="1"/>
  <c r="I2375" i="3"/>
  <c r="P2375" i="3" s="1"/>
  <c r="I2371" i="3"/>
  <c r="I2367" i="3"/>
  <c r="I2363" i="3"/>
  <c r="P2363" i="3" s="1"/>
  <c r="I2359" i="3"/>
  <c r="P2359" i="3" s="1"/>
  <c r="I2355" i="3"/>
  <c r="I2351" i="3"/>
  <c r="I2347" i="3"/>
  <c r="P2347" i="3" s="1"/>
  <c r="I2343" i="3"/>
  <c r="I2339" i="3"/>
  <c r="I2335" i="3"/>
  <c r="I2331" i="3"/>
  <c r="P2331" i="3" s="1"/>
  <c r="I2327" i="3"/>
  <c r="I2323" i="3"/>
  <c r="I2319" i="3"/>
  <c r="I2315" i="3"/>
  <c r="P2315" i="3" s="1"/>
  <c r="I2311" i="3"/>
  <c r="P2311" i="3" s="1"/>
  <c r="I2307" i="3"/>
  <c r="I2303" i="3"/>
  <c r="I2299" i="3"/>
  <c r="I2295" i="3"/>
  <c r="I2291" i="3"/>
  <c r="I2287" i="3"/>
  <c r="I2283" i="3"/>
  <c r="P2283" i="3" s="1"/>
  <c r="I2279" i="3"/>
  <c r="I2275" i="3"/>
  <c r="I2271" i="3"/>
  <c r="I2267" i="3"/>
  <c r="P2267" i="3" s="1"/>
  <c r="I1496" i="3"/>
  <c r="I1492" i="3"/>
  <c r="I1488" i="3"/>
  <c r="I1484" i="3"/>
  <c r="P1484" i="3" s="1"/>
  <c r="I1480" i="3"/>
  <c r="P1480" i="3" s="1"/>
  <c r="I1476" i="3"/>
  <c r="I1472" i="3"/>
  <c r="I1468" i="3"/>
  <c r="P1468" i="3" s="1"/>
  <c r="I1464" i="3"/>
  <c r="P1464" i="3" s="1"/>
  <c r="I1460" i="3"/>
  <c r="I1456" i="3"/>
  <c r="I1452" i="3"/>
  <c r="P1452" i="3" s="1"/>
  <c r="I1448" i="3"/>
  <c r="P1448" i="3" s="1"/>
  <c r="I1444" i="3"/>
  <c r="I1440" i="3"/>
  <c r="I1436" i="3"/>
  <c r="P1436" i="3" s="1"/>
  <c r="I1432" i="3"/>
  <c r="P1432" i="3" s="1"/>
  <c r="I1428" i="3"/>
  <c r="I1424" i="3"/>
  <c r="I1420" i="3"/>
  <c r="P1420" i="3" s="1"/>
  <c r="I1416" i="3"/>
  <c r="P1416" i="3" s="1"/>
  <c r="I1412" i="3"/>
  <c r="I1408" i="3"/>
  <c r="I1404" i="3"/>
  <c r="I1400" i="3"/>
  <c r="I1396" i="3"/>
  <c r="I1392" i="3"/>
  <c r="I1388" i="3"/>
  <c r="P1388" i="3" s="1"/>
  <c r="I1384" i="3"/>
  <c r="I1380" i="3"/>
  <c r="I1376" i="3"/>
  <c r="I1372" i="3"/>
  <c r="P1372" i="3" s="1"/>
  <c r="I1368" i="3"/>
  <c r="I1364" i="3"/>
  <c r="I1360" i="3"/>
  <c r="I1356" i="3"/>
  <c r="P1356" i="3" s="1"/>
  <c r="I1352" i="3"/>
  <c r="I1348" i="3"/>
  <c r="I1344" i="3"/>
  <c r="I1340" i="3"/>
  <c r="P1340" i="3" s="1"/>
  <c r="I1336" i="3"/>
  <c r="I1332" i="3"/>
  <c r="I1328" i="3"/>
  <c r="I1324" i="3"/>
  <c r="P1324" i="3" s="1"/>
  <c r="I1320" i="3"/>
  <c r="I1316" i="3"/>
  <c r="I1312" i="3"/>
  <c r="I1308" i="3"/>
  <c r="P1308" i="3" s="1"/>
  <c r="I1304" i="3"/>
  <c r="I1300" i="3"/>
  <c r="I1296" i="3"/>
  <c r="I1292" i="3"/>
  <c r="P1292" i="3" s="1"/>
  <c r="I1288" i="3"/>
  <c r="I1284" i="3"/>
  <c r="I1280" i="3"/>
  <c r="I1276" i="3"/>
  <c r="I1272" i="3"/>
  <c r="I1268" i="3"/>
  <c r="I1264" i="3"/>
  <c r="I1260" i="3"/>
  <c r="P1260" i="3" s="1"/>
  <c r="I1256" i="3"/>
  <c r="I1252" i="3"/>
  <c r="I1248" i="3"/>
  <c r="I1244" i="3"/>
  <c r="P1244" i="3" s="1"/>
  <c r="I1240" i="3"/>
  <c r="I1236" i="3"/>
  <c r="I1232" i="3"/>
  <c r="I1228" i="3"/>
  <c r="P1228" i="3" s="1"/>
  <c r="I1224" i="3"/>
  <c r="I1220" i="3"/>
  <c r="I1216" i="3"/>
  <c r="I1212" i="3"/>
  <c r="P1212" i="3" s="1"/>
  <c r="I1208" i="3"/>
  <c r="I1204" i="3"/>
  <c r="I1200" i="3"/>
  <c r="I1196" i="3"/>
  <c r="P1196" i="3" s="1"/>
  <c r="I1192" i="3"/>
  <c r="I1188" i="3"/>
  <c r="I1184" i="3"/>
  <c r="I1180" i="3"/>
  <c r="I1176" i="3"/>
  <c r="I1172" i="3"/>
  <c r="I1168" i="3"/>
  <c r="I1164" i="3"/>
  <c r="P1164" i="3" s="1"/>
  <c r="I1160" i="3"/>
  <c r="I1156" i="3"/>
  <c r="I1152" i="3"/>
  <c r="I1148" i="3"/>
  <c r="P1148" i="3" s="1"/>
  <c r="I1144" i="3"/>
  <c r="I1140" i="3"/>
  <c r="I1136" i="3"/>
  <c r="I1132" i="3"/>
  <c r="P1132" i="3" s="1"/>
  <c r="I1128" i="3"/>
  <c r="I1124" i="3"/>
  <c r="I1120" i="3"/>
  <c r="I1116" i="3"/>
  <c r="P1116" i="3" s="1"/>
  <c r="I1112" i="3"/>
  <c r="I1108" i="3"/>
  <c r="I1104" i="3"/>
  <c r="I1100" i="3"/>
  <c r="P1100" i="3" s="1"/>
  <c r="I1096" i="3"/>
  <c r="I1092" i="3"/>
  <c r="I1088" i="3"/>
  <c r="I1084" i="3"/>
  <c r="P1084" i="3" s="1"/>
  <c r="I1080" i="3"/>
  <c r="I1076" i="3"/>
  <c r="I1072" i="3"/>
  <c r="I1068" i="3"/>
  <c r="P1068" i="3" s="1"/>
  <c r="I1064" i="3"/>
  <c r="I1060" i="3"/>
  <c r="I1056" i="3"/>
  <c r="I1052" i="3"/>
  <c r="I1048" i="3"/>
  <c r="I1044" i="3"/>
  <c r="I1040" i="3"/>
  <c r="I1036" i="3"/>
  <c r="P1036" i="3" s="1"/>
  <c r="I1032" i="3"/>
  <c r="I898" i="3"/>
  <c r="I894" i="3"/>
  <c r="I889" i="3"/>
  <c r="P889" i="3" s="1"/>
  <c r="I881" i="3"/>
  <c r="P881" i="3" s="1"/>
  <c r="I873" i="3"/>
  <c r="I865" i="3"/>
  <c r="P865" i="3" s="1"/>
  <c r="I857" i="3"/>
  <c r="P857" i="3" s="1"/>
  <c r="I849" i="3"/>
  <c r="P849" i="3" s="1"/>
  <c r="I586" i="3"/>
  <c r="I570" i="3"/>
  <c r="P570" i="3" s="1"/>
  <c r="I554" i="3"/>
  <c r="P554" i="3" s="1"/>
  <c r="I538" i="3"/>
  <c r="P538" i="3" s="1"/>
  <c r="I335" i="3"/>
  <c r="I319" i="3"/>
  <c r="P319" i="3" s="1"/>
  <c r="I303" i="3"/>
  <c r="P303" i="3" s="1"/>
  <c r="I80" i="3"/>
  <c r="P80" i="3" s="1"/>
  <c r="I64" i="3"/>
  <c r="P64" i="3" s="1"/>
  <c r="I48" i="3"/>
  <c r="P48" i="3" s="1"/>
  <c r="I32" i="3"/>
  <c r="P32" i="3" s="1"/>
  <c r="I16" i="3"/>
  <c r="P16" i="3" s="1"/>
  <c r="J4739" i="3"/>
  <c r="J4723" i="3"/>
  <c r="P4723" i="3" s="1"/>
  <c r="J4707" i="3"/>
  <c r="P4707" i="3" s="1"/>
  <c r="J4691" i="3"/>
  <c r="P4691" i="3" s="1"/>
  <c r="J4675" i="3"/>
  <c r="J4659" i="3"/>
  <c r="P4659" i="3" s="1"/>
  <c r="J4641" i="3"/>
  <c r="P4641" i="3" s="1"/>
  <c r="J4619" i="3"/>
  <c r="P4619" i="3" s="1"/>
  <c r="J4390" i="3"/>
  <c r="J4369" i="3"/>
  <c r="J4347" i="3"/>
  <c r="J4326" i="3"/>
  <c r="P4326" i="3" s="1"/>
  <c r="J4305" i="3"/>
  <c r="J4114" i="3"/>
  <c r="J4093" i="3"/>
  <c r="P4093" i="3" s="1"/>
  <c r="J4072" i="3"/>
  <c r="J4050" i="3"/>
  <c r="J3662" i="3"/>
  <c r="J3641" i="3"/>
  <c r="P3641" i="3" s="1"/>
  <c r="J3619" i="3"/>
  <c r="P3619" i="3" s="1"/>
  <c r="J3598" i="3"/>
  <c r="J3345" i="3"/>
  <c r="P3345" i="3" s="1"/>
  <c r="J3323" i="3"/>
  <c r="J3302" i="3"/>
  <c r="P3302" i="3" s="1"/>
  <c r="J3039" i="3"/>
  <c r="J3017" i="3"/>
  <c r="J2996" i="3"/>
  <c r="J2975" i="3"/>
  <c r="J2953" i="3"/>
  <c r="J2932" i="3"/>
  <c r="J2911" i="3"/>
  <c r="P2911" i="3" s="1"/>
  <c r="J2889" i="3"/>
  <c r="P2889" i="3" s="1"/>
  <c r="J2868" i="3"/>
  <c r="J2507" i="3"/>
  <c r="J2485" i="3"/>
  <c r="J2464" i="3"/>
  <c r="P2464" i="3" s="1"/>
  <c r="J2443" i="3"/>
  <c r="J2421" i="3"/>
  <c r="J2397" i="3"/>
  <c r="P2397" i="3" s="1"/>
  <c r="J2333" i="3"/>
  <c r="P2333" i="3" s="1"/>
  <c r="J2269" i="3"/>
  <c r="J1438" i="3"/>
  <c r="P1438" i="3" s="1"/>
  <c r="J1374" i="3"/>
  <c r="P1374" i="3" s="1"/>
  <c r="J1310" i="3"/>
  <c r="P1310" i="3" s="1"/>
  <c r="J1246" i="3"/>
  <c r="J1182" i="3"/>
  <c r="J1118" i="3"/>
  <c r="P1118" i="3" s="1"/>
  <c r="J1054" i="3"/>
  <c r="P1054" i="3" s="1"/>
  <c r="J860" i="3"/>
  <c r="J549" i="3"/>
  <c r="J298" i="3"/>
  <c r="P298" i="3" s="1"/>
  <c r="J27" i="3"/>
  <c r="L4702" i="3"/>
  <c r="L4638" i="3"/>
  <c r="L4366" i="3"/>
  <c r="L4133" i="3"/>
  <c r="L4069" i="3"/>
  <c r="L3638" i="3"/>
  <c r="L3342" i="3"/>
  <c r="L3036" i="3"/>
  <c r="L2972" i="3"/>
  <c r="L2889" i="3"/>
  <c r="L2463" i="3"/>
  <c r="L2378" i="3"/>
  <c r="L2293" i="3"/>
  <c r="L1440" i="3"/>
  <c r="L1355" i="3"/>
  <c r="L1208" i="3"/>
  <c r="L575" i="3"/>
  <c r="O4664" i="3"/>
  <c r="P4719" i="3"/>
  <c r="P4711" i="3"/>
  <c r="P4695" i="3"/>
  <c r="P4687" i="3"/>
  <c r="P4647" i="3"/>
  <c r="P4631" i="3"/>
  <c r="P4383" i="3"/>
  <c r="P4375" i="3"/>
  <c r="P4359" i="3"/>
  <c r="P4343" i="3"/>
  <c r="P4311" i="3"/>
  <c r="P4126" i="3"/>
  <c r="P4086" i="3"/>
  <c r="P4078" i="3"/>
  <c r="P4062" i="3"/>
  <c r="P3679" i="3"/>
  <c r="P3647" i="3"/>
  <c r="P3631" i="3"/>
  <c r="P3359" i="3"/>
  <c r="P3351" i="3"/>
  <c r="P3335" i="3"/>
  <c r="P3319" i="3"/>
  <c r="P3045" i="3"/>
  <c r="P3029" i="3"/>
  <c r="P2989" i="3"/>
  <c r="P2981" i="3"/>
  <c r="P2965" i="3"/>
  <c r="P2949" i="3"/>
  <c r="P2917" i="3"/>
  <c r="P2901" i="3"/>
  <c r="P2861" i="3"/>
  <c r="P2513" i="3"/>
  <c r="P2497" i="3"/>
  <c r="P2481" i="3"/>
  <c r="P2449" i="3"/>
  <c r="P2433" i="3"/>
  <c r="P2385" i="3"/>
  <c r="P2369" i="3"/>
  <c r="P2353" i="3"/>
  <c r="P4730" i="3"/>
  <c r="P4714" i="3"/>
  <c r="P4698" i="3"/>
  <c r="P4682" i="3"/>
  <c r="P4678" i="3"/>
  <c r="P4670" i="3"/>
  <c r="P4666" i="3"/>
  <c r="P4662" i="3"/>
  <c r="P4650" i="3"/>
  <c r="P4626" i="3"/>
  <c r="P4622" i="3"/>
  <c r="P4398" i="3"/>
  <c r="P4394" i="3"/>
  <c r="P4390" i="3"/>
  <c r="P4378" i="3"/>
  <c r="P4362" i="3"/>
  <c r="P4354" i="3"/>
  <c r="P4350" i="3"/>
  <c r="P4334" i="3"/>
  <c r="P4330" i="3"/>
  <c r="P4133" i="3"/>
  <c r="P4121" i="3"/>
  <c r="P4117" i="3"/>
  <c r="P4101" i="3"/>
  <c r="P4097" i="3"/>
  <c r="P2313" i="3"/>
  <c r="P2289" i="3"/>
  <c r="P2269" i="3"/>
  <c r="P1458" i="3"/>
  <c r="P1422" i="3"/>
  <c r="P1418" i="3"/>
  <c r="P1406" i="3"/>
  <c r="P1394" i="3"/>
  <c r="P1390" i="3"/>
  <c r="P1342" i="3"/>
  <c r="P1330" i="3"/>
  <c r="P1326" i="3"/>
  <c r="P1322" i="3"/>
  <c r="P1266" i="3"/>
  <c r="P1210" i="3"/>
  <c r="P1202" i="3"/>
  <c r="P1182" i="3"/>
  <c r="P1166" i="3"/>
  <c r="P1138" i="3"/>
  <c r="P1134" i="3"/>
  <c r="P1102" i="3"/>
  <c r="P1098" i="3"/>
  <c r="P1074" i="3"/>
  <c r="P1070" i="3"/>
  <c r="P888" i="3"/>
  <c r="P860" i="3"/>
  <c r="P852" i="3"/>
  <c r="P577" i="3"/>
  <c r="P573" i="3"/>
  <c r="P561" i="3"/>
  <c r="P557" i="3"/>
  <c r="P541" i="3"/>
  <c r="P326" i="3"/>
  <c r="P310" i="3"/>
  <c r="P306" i="3"/>
  <c r="P83" i="3"/>
  <c r="P59" i="3"/>
  <c r="P55" i="3"/>
  <c r="P39" i="3"/>
  <c r="P35" i="3"/>
  <c r="P19" i="3"/>
  <c r="P7" i="3"/>
  <c r="P4081" i="3"/>
  <c r="P3674" i="3"/>
  <c r="P3666" i="3"/>
  <c r="P3626" i="3"/>
  <c r="P3610" i="3"/>
  <c r="P3354" i="3"/>
  <c r="P3314" i="3"/>
  <c r="P3298" i="3"/>
  <c r="P3024" i="3"/>
  <c r="P3008" i="3"/>
  <c r="P2968" i="3"/>
  <c r="P2960" i="3"/>
  <c r="P2944" i="3"/>
  <c r="P2920" i="3"/>
  <c r="P2896" i="3"/>
  <c r="P2864" i="3"/>
  <c r="P2492" i="3"/>
  <c r="P2476" i="3"/>
  <c r="P2428" i="3"/>
  <c r="P2356" i="3"/>
  <c r="P2292" i="3"/>
  <c r="P1461" i="3"/>
  <c r="P1397" i="3"/>
  <c r="P1333" i="3"/>
  <c r="P1269" i="3"/>
  <c r="P1205" i="3"/>
  <c r="P1141" i="3"/>
  <c r="P1077" i="3"/>
  <c r="P883" i="3"/>
  <c r="P879" i="3"/>
  <c r="P867" i="3"/>
  <c r="P863" i="3"/>
  <c r="P851" i="3"/>
  <c r="P847" i="3"/>
  <c r="P588" i="3"/>
  <c r="P584" i="3"/>
  <c r="P572" i="3"/>
  <c r="P568" i="3"/>
  <c r="P556" i="3"/>
  <c r="P552" i="3"/>
  <c r="P540" i="3"/>
  <c r="P536" i="3"/>
  <c r="P337" i="3"/>
  <c r="P333" i="3"/>
  <c r="P321" i="3"/>
  <c r="P317" i="3"/>
  <c r="P305" i="3"/>
  <c r="P301" i="3"/>
  <c r="P82" i="3"/>
  <c r="P78" i="3"/>
  <c r="P66" i="3"/>
  <c r="P62" i="3"/>
  <c r="P50" i="3"/>
  <c r="P46" i="3"/>
  <c r="P34" i="3"/>
  <c r="P30" i="3"/>
  <c r="P18" i="3"/>
  <c r="P14" i="3"/>
  <c r="P4729" i="3"/>
  <c r="P4689" i="3"/>
  <c r="P4649" i="3"/>
  <c r="P4409" i="3"/>
  <c r="P4393" i="3"/>
  <c r="P4369" i="3"/>
  <c r="P4345" i="3"/>
  <c r="P4329" i="3"/>
  <c r="P4321" i="3"/>
  <c r="P4112" i="3"/>
  <c r="P4096" i="3"/>
  <c r="P3681" i="3"/>
  <c r="P3665" i="3"/>
  <c r="P3617" i="3"/>
  <c r="P3601" i="3"/>
  <c r="P3321" i="3"/>
  <c r="P3305" i="3"/>
  <c r="P3015" i="3"/>
  <c r="P2999" i="3"/>
  <c r="P2959" i="3"/>
  <c r="P2951" i="3"/>
  <c r="P2935" i="3"/>
  <c r="P2919" i="3"/>
  <c r="P2887" i="3"/>
  <c r="P2871" i="3"/>
  <c r="P2507" i="3"/>
  <c r="P2483" i="3"/>
  <c r="P2467" i="3"/>
  <c r="P2459" i="3"/>
  <c r="P2419" i="3"/>
  <c r="P2403" i="3"/>
  <c r="P2299" i="3"/>
  <c r="P1404" i="3"/>
  <c r="P1276" i="3"/>
  <c r="P1268" i="3"/>
  <c r="P1180" i="3"/>
  <c r="P1052" i="3"/>
  <c r="P890" i="3"/>
  <c r="P886" i="3"/>
  <c r="P874" i="3"/>
  <c r="P870" i="3"/>
  <c r="P4716" i="3"/>
  <c r="P4684" i="3"/>
  <c r="P4652" i="3"/>
  <c r="P4640" i="3"/>
  <c r="P4624" i="3"/>
  <c r="P4620" i="3"/>
  <c r="P4400" i="3"/>
  <c r="P4384" i="3"/>
  <c r="P4380" i="3"/>
  <c r="P4368" i="3"/>
  <c r="P4352" i="3"/>
  <c r="P4348" i="3"/>
  <c r="P4336" i="3"/>
  <c r="P4320" i="3"/>
  <c r="P4316" i="3"/>
  <c r="P4304" i="3"/>
  <c r="P4119" i="3"/>
  <c r="P4115" i="3"/>
  <c r="P4103" i="3"/>
  <c r="P4087" i="3"/>
  <c r="P4083" i="3"/>
  <c r="P4071" i="3"/>
  <c r="P4055" i="3"/>
  <c r="P4051" i="3"/>
  <c r="P3672" i="3"/>
  <c r="P3656" i="3"/>
  <c r="P3652" i="3"/>
  <c r="P3640" i="3"/>
  <c r="P3624" i="3"/>
  <c r="P3620" i="3"/>
  <c r="P3608" i="3"/>
  <c r="P3360" i="3"/>
  <c r="P3356" i="3"/>
  <c r="P3344" i="3"/>
  <c r="P3328" i="3"/>
  <c r="P3324" i="3"/>
  <c r="P3312" i="3"/>
  <c r="P3296" i="3"/>
  <c r="P3292" i="3"/>
  <c r="P3038" i="3"/>
  <c r="P3022" i="3"/>
  <c r="P3018" i="3"/>
  <c r="P3006" i="3"/>
  <c r="P2990" i="3"/>
  <c r="P2986" i="3"/>
  <c r="P2974" i="3"/>
  <c r="P2958" i="3"/>
  <c r="P2954" i="3"/>
  <c r="P2942" i="3"/>
  <c r="P2926" i="3"/>
  <c r="P2922" i="3"/>
  <c r="P2910" i="3"/>
  <c r="P2894" i="3"/>
  <c r="P2890" i="3"/>
  <c r="P2878" i="3"/>
  <c r="P2862" i="3"/>
  <c r="P2858" i="3"/>
  <c r="P2506" i="3"/>
  <c r="P2490" i="3"/>
  <c r="P2486" i="3"/>
  <c r="P2474" i="3"/>
  <c r="P2458" i="3"/>
  <c r="P2454" i="3"/>
  <c r="P2442" i="3"/>
  <c r="P2426" i="3"/>
  <c r="P2422" i="3"/>
  <c r="P2410" i="3"/>
  <c r="P2394" i="3"/>
  <c r="P2390" i="3"/>
  <c r="P2378" i="3"/>
  <c r="P2362" i="3"/>
  <c r="P2358" i="3"/>
  <c r="P2346" i="3"/>
  <c r="P2330" i="3"/>
  <c r="P2326" i="3"/>
  <c r="P2314" i="3"/>
  <c r="P2298" i="3"/>
  <c r="P2294" i="3"/>
  <c r="P2282" i="3"/>
  <c r="P2266" i="3"/>
  <c r="P1495" i="3"/>
  <c r="P1483" i="3"/>
  <c r="P1467" i="3"/>
  <c r="P1463" i="3"/>
  <c r="P1451" i="3"/>
  <c r="P1435" i="3"/>
  <c r="P1431" i="3"/>
  <c r="P1419" i="3"/>
  <c r="P1403" i="3"/>
  <c r="P1399" i="3"/>
  <c r="P1387" i="3"/>
  <c r="P1371" i="3"/>
  <c r="P1367" i="3"/>
  <c r="P1355" i="3"/>
  <c r="P1339" i="3"/>
  <c r="P1335" i="3"/>
  <c r="P1323" i="3"/>
  <c r="P1307" i="3"/>
  <c r="P1303" i="3"/>
  <c r="P1291" i="3"/>
  <c r="P1275" i="3"/>
  <c r="P1271" i="3"/>
  <c r="P1259" i="3"/>
  <c r="P1243" i="3"/>
  <c r="P1239" i="3"/>
  <c r="P1227" i="3"/>
  <c r="P1211" i="3"/>
  <c r="P1207" i="3"/>
  <c r="P1195" i="3"/>
  <c r="P1179" i="3"/>
  <c r="P1175" i="3"/>
  <c r="P1163" i="3"/>
  <c r="P1147" i="3"/>
  <c r="P1143" i="3"/>
  <c r="P1131" i="3"/>
  <c r="P1115" i="3"/>
  <c r="P1111" i="3"/>
  <c r="P1099" i="3"/>
  <c r="P1083" i="3"/>
  <c r="P1079" i="3"/>
  <c r="P1067" i="3"/>
  <c r="P1051" i="3"/>
  <c r="P1047" i="3"/>
  <c r="P1035" i="3"/>
  <c r="P873" i="3"/>
  <c r="P869" i="3"/>
  <c r="P586" i="3"/>
  <c r="P578" i="3"/>
  <c r="P558" i="3"/>
  <c r="P546" i="3"/>
  <c r="P542" i="3"/>
  <c r="P335" i="3"/>
  <c r="P327" i="3"/>
  <c r="P311" i="3"/>
  <c r="P854" i="3"/>
  <c r="P846" i="3"/>
  <c r="P838" i="3"/>
  <c r="P575" i="3"/>
  <c r="P567" i="3"/>
  <c r="P559" i="3"/>
  <c r="P543" i="3"/>
  <c r="P535" i="3"/>
  <c r="P340" i="3"/>
  <c r="P324" i="3"/>
  <c r="P316" i="3"/>
  <c r="P308" i="3"/>
  <c r="P292" i="3"/>
  <c r="P77" i="3"/>
  <c r="P69" i="3"/>
  <c r="P53" i="3"/>
  <c r="P45" i="3"/>
  <c r="P37" i="3"/>
  <c r="P21" i="3"/>
  <c r="P13" i="3"/>
  <c r="P5" i="3"/>
  <c r="P44" i="3"/>
  <c r="P36" i="3"/>
  <c r="P20" i="3"/>
  <c r="I4971" i="3"/>
  <c r="I4817" i="3"/>
  <c r="I4793" i="3"/>
  <c r="I4769" i="3"/>
  <c r="I4745" i="3"/>
  <c r="I4448" i="3"/>
  <c r="I4955" i="3"/>
  <c r="I4801" i="3"/>
  <c r="I4785" i="3"/>
  <c r="I4761" i="3"/>
  <c r="I4480" i="3"/>
  <c r="I4432" i="3"/>
  <c r="I4954" i="3"/>
  <c r="I4816" i="3"/>
  <c r="I4800" i="3"/>
  <c r="I4784" i="3"/>
  <c r="I4768" i="3"/>
  <c r="I4752" i="3"/>
  <c r="I4492" i="3"/>
  <c r="I4460" i="3"/>
  <c r="I4428" i="3"/>
  <c r="I4963" i="3"/>
  <c r="I4942" i="3"/>
  <c r="I4821" i="3"/>
  <c r="I4813" i="3"/>
  <c r="I4805" i="3"/>
  <c r="I4797" i="3"/>
  <c r="I4789" i="3"/>
  <c r="I4781" i="3"/>
  <c r="I4773" i="3"/>
  <c r="I4765" i="3"/>
  <c r="I4757" i="3"/>
  <c r="I4749" i="3"/>
  <c r="I4741" i="3"/>
  <c r="I4504" i="3"/>
  <c r="I4488" i="3"/>
  <c r="I4472" i="3"/>
  <c r="I4456" i="3"/>
  <c r="I4440" i="3"/>
  <c r="I4424" i="3"/>
  <c r="I4825" i="3"/>
  <c r="I4809" i="3"/>
  <c r="I4777" i="3"/>
  <c r="I4753" i="3"/>
  <c r="I4496" i="3"/>
  <c r="I4464" i="3"/>
  <c r="I4416" i="3"/>
  <c r="I4970" i="3"/>
  <c r="I4824" i="3"/>
  <c r="I4808" i="3"/>
  <c r="I4792" i="3"/>
  <c r="I4776" i="3"/>
  <c r="I4760" i="3"/>
  <c r="I4744" i="3"/>
  <c r="I4508" i="3"/>
  <c r="I4476" i="3"/>
  <c r="I4444" i="3"/>
  <c r="I4412" i="3"/>
  <c r="I1864" i="3"/>
  <c r="J912" i="3"/>
  <c r="I4962" i="3"/>
  <c r="I4828" i="3"/>
  <c r="I4820" i="3"/>
  <c r="I4812" i="3"/>
  <c r="I4804" i="3"/>
  <c r="I4796" i="3"/>
  <c r="I4788" i="3"/>
  <c r="I4780" i="3"/>
  <c r="I4772" i="3"/>
  <c r="I4764" i="3"/>
  <c r="I4756" i="3"/>
  <c r="I4748" i="3"/>
  <c r="I4500" i="3"/>
  <c r="I4484" i="3"/>
  <c r="I4468" i="3"/>
  <c r="I4452" i="3"/>
  <c r="I4436" i="3"/>
  <c r="I4217" i="3"/>
  <c r="I4213" i="3"/>
  <c r="I4209" i="3"/>
  <c r="I4205" i="3"/>
  <c r="I4201" i="3"/>
  <c r="I4197" i="3"/>
  <c r="I4193" i="3"/>
  <c r="I4189" i="3"/>
  <c r="I4185" i="3"/>
  <c r="I4181" i="3"/>
  <c r="I4177" i="3"/>
  <c r="I4173" i="3"/>
  <c r="I4169" i="3"/>
  <c r="I4165" i="3"/>
  <c r="I4161" i="3"/>
  <c r="I4157" i="3"/>
  <c r="I4153" i="3"/>
  <c r="I4149" i="3"/>
  <c r="I4145" i="3"/>
  <c r="I4141" i="3"/>
  <c r="I4137" i="3"/>
  <c r="I3881" i="3"/>
  <c r="I3877" i="3"/>
  <c r="I3873" i="3"/>
  <c r="I3869" i="3"/>
  <c r="I3865" i="3"/>
  <c r="I3861" i="3"/>
  <c r="I3857" i="3"/>
  <c r="I3853" i="3"/>
  <c r="I3849" i="3"/>
  <c r="I3845" i="3"/>
  <c r="I3841" i="3"/>
  <c r="I3837" i="3"/>
  <c r="I3833" i="3"/>
  <c r="I3829" i="3"/>
  <c r="I3825" i="3"/>
  <c r="I3415" i="3"/>
  <c r="I3411" i="3"/>
  <c r="I3407" i="3"/>
  <c r="I3403" i="3"/>
  <c r="I3399" i="3"/>
  <c r="I3112" i="3"/>
  <c r="I3108" i="3"/>
  <c r="I3104" i="3"/>
  <c r="I3100" i="3"/>
  <c r="I3096" i="3"/>
  <c r="I3092" i="3"/>
  <c r="I3088" i="3"/>
  <c r="I3084" i="3"/>
  <c r="I3080" i="3"/>
  <c r="I3076" i="3"/>
  <c r="I3072" i="3"/>
  <c r="I3068" i="3"/>
  <c r="I3064" i="3"/>
  <c r="I3060" i="3"/>
  <c r="I3056" i="3"/>
  <c r="I3052" i="3"/>
  <c r="I3048" i="3"/>
  <c r="I2601" i="3"/>
  <c r="I2597" i="3"/>
  <c r="I2593" i="3"/>
  <c r="I2589" i="3"/>
  <c r="I2585" i="3"/>
  <c r="I2581" i="3"/>
  <c r="I2577" i="3"/>
  <c r="I2573" i="3"/>
  <c r="I2569" i="3"/>
  <c r="I2565" i="3"/>
  <c r="I2561" i="3"/>
  <c r="I2557" i="3"/>
  <c r="I2553" i="3"/>
  <c r="I2549" i="3"/>
  <c r="I2545" i="3"/>
  <c r="I2541" i="3"/>
  <c r="I2537" i="3"/>
  <c r="I2533" i="3"/>
  <c r="I2529" i="3"/>
  <c r="I2525" i="3"/>
  <c r="I2521" i="3"/>
  <c r="I2517" i="3"/>
  <c r="I1763" i="3"/>
  <c r="I1759" i="3"/>
  <c r="I1755" i="3"/>
  <c r="I1751" i="3"/>
  <c r="I1747" i="3"/>
  <c r="I1743" i="3"/>
  <c r="I1739" i="3"/>
  <c r="I1735" i="3"/>
  <c r="I1731" i="3"/>
  <c r="I1727" i="3"/>
  <c r="I1723" i="3"/>
  <c r="I1719" i="3"/>
  <c r="I1715" i="3"/>
  <c r="I1711" i="3"/>
  <c r="I1707" i="3"/>
  <c r="I1703" i="3"/>
  <c r="I1699" i="3"/>
  <c r="I1695" i="3"/>
  <c r="I1691" i="3"/>
  <c r="I1687" i="3"/>
  <c r="I1683" i="3"/>
  <c r="I1679" i="3"/>
  <c r="I1675" i="3"/>
  <c r="I1671" i="3"/>
  <c r="I1667" i="3"/>
  <c r="I1663" i="3"/>
  <c r="I1659" i="3"/>
  <c r="I1655" i="3"/>
  <c r="I1651" i="3"/>
  <c r="I1647" i="3"/>
  <c r="I1643" i="3"/>
  <c r="I1639" i="3"/>
  <c r="I1635" i="3"/>
  <c r="I1631" i="3"/>
  <c r="I1627" i="3"/>
  <c r="I1623" i="3"/>
  <c r="I1619" i="3"/>
  <c r="I1615" i="3"/>
  <c r="I1611" i="3"/>
  <c r="I1607" i="3"/>
  <c r="I1603" i="3"/>
  <c r="I1599" i="3"/>
  <c r="I1595" i="3"/>
  <c r="I1591" i="3"/>
  <c r="I1587" i="3"/>
  <c r="I1583" i="3"/>
  <c r="I1579" i="3"/>
  <c r="I1575" i="3"/>
  <c r="I1571" i="3"/>
  <c r="I1567" i="3"/>
  <c r="I1563" i="3"/>
  <c r="I1559" i="3"/>
  <c r="I1555" i="3"/>
  <c r="I1551" i="3"/>
  <c r="I1547" i="3"/>
  <c r="I1543" i="3"/>
  <c r="I1539" i="3"/>
  <c r="I1535" i="3"/>
  <c r="I1531" i="3"/>
  <c r="I1527" i="3"/>
  <c r="I1523" i="3"/>
  <c r="I1519" i="3"/>
  <c r="I1515" i="3"/>
  <c r="I1511" i="3"/>
  <c r="I1507" i="3"/>
  <c r="I1503" i="3"/>
  <c r="I1499" i="3"/>
  <c r="I931" i="3"/>
  <c r="I927" i="3"/>
  <c r="I923" i="3"/>
  <c r="I919" i="3"/>
  <c r="I915" i="3"/>
  <c r="I911" i="3"/>
  <c r="I907" i="3"/>
  <c r="I903" i="3"/>
  <c r="I656" i="3"/>
  <c r="I652" i="3"/>
  <c r="I648" i="3"/>
  <c r="I644" i="3"/>
  <c r="I640" i="3"/>
  <c r="I636" i="3"/>
  <c r="I632" i="3"/>
  <c r="I628" i="3"/>
  <c r="I623" i="3"/>
  <c r="I618" i="3"/>
  <c r="I612" i="3"/>
  <c r="I607" i="3"/>
  <c r="I602" i="3"/>
  <c r="I596" i="3"/>
  <c r="I591" i="3"/>
  <c r="I355" i="3"/>
  <c r="I350" i="3"/>
  <c r="I105" i="3"/>
  <c r="I99" i="3"/>
  <c r="I94" i="3"/>
  <c r="I89" i="3"/>
  <c r="J4825" i="3"/>
  <c r="J4820" i="3"/>
  <c r="P4820" i="3" s="1"/>
  <c r="J4814" i="3"/>
  <c r="J4809" i="3"/>
  <c r="J4804" i="3"/>
  <c r="J4798" i="3"/>
  <c r="J4793" i="3"/>
  <c r="J4788" i="3"/>
  <c r="J4782" i="3"/>
  <c r="J4777" i="3"/>
  <c r="P4777" i="3" s="1"/>
  <c r="J4769" i="3"/>
  <c r="P4769" i="3" s="1"/>
  <c r="J4761" i="3"/>
  <c r="J4753" i="3"/>
  <c r="J4745" i="3"/>
  <c r="J4503" i="3"/>
  <c r="J4495" i="3"/>
  <c r="J4487" i="3"/>
  <c r="J4479" i="3"/>
  <c r="J4471" i="3"/>
  <c r="J4463" i="3"/>
  <c r="J4455" i="3"/>
  <c r="J4447" i="3"/>
  <c r="J4439" i="3"/>
  <c r="J4431" i="3"/>
  <c r="J4423" i="3"/>
  <c r="J4415" i="3"/>
  <c r="J4216" i="3"/>
  <c r="J4208" i="3"/>
  <c r="J4200" i="3"/>
  <c r="J4192" i="3"/>
  <c r="J4184" i="3"/>
  <c r="J4176" i="3"/>
  <c r="J4168" i="3"/>
  <c r="J4160" i="3"/>
  <c r="J4152" i="3"/>
  <c r="J4144" i="3"/>
  <c r="J4136" i="3"/>
  <c r="J3880" i="3"/>
  <c r="J3872" i="3"/>
  <c r="J3864" i="3"/>
  <c r="J3856" i="3"/>
  <c r="J3848" i="3"/>
  <c r="J3840" i="3"/>
  <c r="J3832" i="3"/>
  <c r="J3824" i="3"/>
  <c r="J3410" i="3"/>
  <c r="J3109" i="3"/>
  <c r="J3093" i="3"/>
  <c r="J3077" i="3"/>
  <c r="J3061" i="3"/>
  <c r="J2602" i="3"/>
  <c r="J2586" i="3"/>
  <c r="J2570" i="3"/>
  <c r="J2554" i="3"/>
  <c r="J2538" i="3"/>
  <c r="J2522" i="3"/>
  <c r="J1754" i="3"/>
  <c r="J1738" i="3"/>
  <c r="J1706" i="3"/>
  <c r="J1674" i="3"/>
  <c r="J1642" i="3"/>
  <c r="J1610" i="3"/>
  <c r="J1578" i="3"/>
  <c r="J1546" i="3"/>
  <c r="I4507" i="3"/>
  <c r="I4503" i="3"/>
  <c r="I4499" i="3"/>
  <c r="I4495" i="3"/>
  <c r="I4491" i="3"/>
  <c r="I4487" i="3"/>
  <c r="I4483" i="3"/>
  <c r="I4479" i="3"/>
  <c r="I4475" i="3"/>
  <c r="I4471" i="3"/>
  <c r="I4467" i="3"/>
  <c r="I4463" i="3"/>
  <c r="I4459" i="3"/>
  <c r="I4455" i="3"/>
  <c r="I4451" i="3"/>
  <c r="I4447" i="3"/>
  <c r="I4443" i="3"/>
  <c r="I4439" i="3"/>
  <c r="I4435" i="3"/>
  <c r="I4431" i="3"/>
  <c r="I4427" i="3"/>
  <c r="I4423" i="3"/>
  <c r="I4419" i="3"/>
  <c r="I4415" i="3"/>
  <c r="I4411" i="3"/>
  <c r="I4216" i="3"/>
  <c r="I4212" i="3"/>
  <c r="I4208" i="3"/>
  <c r="I4204" i="3"/>
  <c r="I4200" i="3"/>
  <c r="I4196" i="3"/>
  <c r="I4192" i="3"/>
  <c r="I4188" i="3"/>
  <c r="I4184" i="3"/>
  <c r="I4180" i="3"/>
  <c r="I4176" i="3"/>
  <c r="I4172" i="3"/>
  <c r="I4168" i="3"/>
  <c r="I4164" i="3"/>
  <c r="I4160" i="3"/>
  <c r="I4156" i="3"/>
  <c r="I4152" i="3"/>
  <c r="I4148" i="3"/>
  <c r="I4144" i="3"/>
  <c r="I4140" i="3"/>
  <c r="I4136" i="3"/>
  <c r="I3884" i="3"/>
  <c r="I3880" i="3"/>
  <c r="I3876" i="3"/>
  <c r="I3872" i="3"/>
  <c r="I3868" i="3"/>
  <c r="I3864" i="3"/>
  <c r="I3860" i="3"/>
  <c r="I3856" i="3"/>
  <c r="I3852" i="3"/>
  <c r="I3848" i="3"/>
  <c r="I3844" i="3"/>
  <c r="I3840" i="3"/>
  <c r="I3836" i="3"/>
  <c r="I3832" i="3"/>
  <c r="I3828" i="3"/>
  <c r="I3824" i="3"/>
  <c r="I3414" i="3"/>
  <c r="I3410" i="3"/>
  <c r="I3406" i="3"/>
  <c r="I3402" i="3"/>
  <c r="I3398" i="3"/>
  <c r="I3111" i="3"/>
  <c r="I3107" i="3"/>
  <c r="I3103" i="3"/>
  <c r="I3099" i="3"/>
  <c r="I3095" i="3"/>
  <c r="I3091" i="3"/>
  <c r="I3087" i="3"/>
  <c r="I3083" i="3"/>
  <c r="I3079" i="3"/>
  <c r="I3075" i="3"/>
  <c r="I3071" i="3"/>
  <c r="I3067" i="3"/>
  <c r="I3063" i="3"/>
  <c r="I3059" i="3"/>
  <c r="I3055" i="3"/>
  <c r="I3051" i="3"/>
  <c r="I2600" i="3"/>
  <c r="I2596" i="3"/>
  <c r="I2592" i="3"/>
  <c r="I2588" i="3"/>
  <c r="I2584" i="3"/>
  <c r="I2580" i="3"/>
  <c r="I2576" i="3"/>
  <c r="I2572" i="3"/>
  <c r="I2568" i="3"/>
  <c r="I2564" i="3"/>
  <c r="I2560" i="3"/>
  <c r="I2556" i="3"/>
  <c r="I2552" i="3"/>
  <c r="I2548" i="3"/>
  <c r="I2544" i="3"/>
  <c r="I2540" i="3"/>
  <c r="I2536" i="3"/>
  <c r="I2532" i="3"/>
  <c r="I2528" i="3"/>
  <c r="I2524" i="3"/>
  <c r="I2520" i="3"/>
  <c r="I2516" i="3"/>
  <c r="I1762" i="3"/>
  <c r="I1758" i="3"/>
  <c r="I1754" i="3"/>
  <c r="I1750" i="3"/>
  <c r="I1746" i="3"/>
  <c r="I1742" i="3"/>
  <c r="I1738" i="3"/>
  <c r="I1734" i="3"/>
  <c r="I1730" i="3"/>
  <c r="I1726" i="3"/>
  <c r="I1722" i="3"/>
  <c r="I1718" i="3"/>
  <c r="I1714" i="3"/>
  <c r="I1710" i="3"/>
  <c r="I1706" i="3"/>
  <c r="I1702" i="3"/>
  <c r="I1698" i="3"/>
  <c r="I1694" i="3"/>
  <c r="I1690" i="3"/>
  <c r="I1686" i="3"/>
  <c r="I1682" i="3"/>
  <c r="I1678" i="3"/>
  <c r="I1674" i="3"/>
  <c r="I1670" i="3"/>
  <c r="I1666" i="3"/>
  <c r="I1662" i="3"/>
  <c r="I1658" i="3"/>
  <c r="I1654" i="3"/>
  <c r="I1650" i="3"/>
  <c r="I1646" i="3"/>
  <c r="I1642" i="3"/>
  <c r="I1638" i="3"/>
  <c r="I1634" i="3"/>
  <c r="I1630" i="3"/>
  <c r="I1626" i="3"/>
  <c r="I1622" i="3"/>
  <c r="I1618" i="3"/>
  <c r="I1614" i="3"/>
  <c r="I1610" i="3"/>
  <c r="I1606" i="3"/>
  <c r="I1602" i="3"/>
  <c r="I1598" i="3"/>
  <c r="I1594" i="3"/>
  <c r="I1590" i="3"/>
  <c r="I1586" i="3"/>
  <c r="I1582" i="3"/>
  <c r="I1578" i="3"/>
  <c r="I1574" i="3"/>
  <c r="I1570" i="3"/>
  <c r="I1566" i="3"/>
  <c r="I1562" i="3"/>
  <c r="I1558" i="3"/>
  <c r="I1554" i="3"/>
  <c r="I1550" i="3"/>
  <c r="I1546" i="3"/>
  <c r="I1542" i="3"/>
  <c r="I1538" i="3"/>
  <c r="I1534" i="3"/>
  <c r="I1530" i="3"/>
  <c r="I1526" i="3"/>
  <c r="I1522" i="3"/>
  <c r="I1518" i="3"/>
  <c r="I1514" i="3"/>
  <c r="I1510" i="3"/>
  <c r="I1506" i="3"/>
  <c r="I1502" i="3"/>
  <c r="I1498" i="3"/>
  <c r="I930" i="3"/>
  <c r="I926" i="3"/>
  <c r="I922" i="3"/>
  <c r="I918" i="3"/>
  <c r="I914" i="3"/>
  <c r="I910" i="3"/>
  <c r="I906" i="3"/>
  <c r="I902" i="3"/>
  <c r="I655" i="3"/>
  <c r="I651" i="3"/>
  <c r="I647" i="3"/>
  <c r="I643" i="3"/>
  <c r="I639" i="3"/>
  <c r="I635" i="3"/>
  <c r="I631" i="3"/>
  <c r="I627" i="3"/>
  <c r="I622" i="3"/>
  <c r="I616" i="3"/>
  <c r="I611" i="3"/>
  <c r="I606" i="3"/>
  <c r="I600" i="3"/>
  <c r="I595" i="3"/>
  <c r="I359" i="3"/>
  <c r="I354" i="3"/>
  <c r="I349" i="3"/>
  <c r="I103" i="3"/>
  <c r="I98" i="3"/>
  <c r="I93" i="3"/>
  <c r="I87" i="3"/>
  <c r="J4824" i="3"/>
  <c r="J4818" i="3"/>
  <c r="J4813" i="3"/>
  <c r="P4813" i="3" s="1"/>
  <c r="J4808" i="3"/>
  <c r="P4808" i="3" s="1"/>
  <c r="J4802" i="3"/>
  <c r="J4797" i="3"/>
  <c r="J4792" i="3"/>
  <c r="J4786" i="3"/>
  <c r="J4781" i="3"/>
  <c r="J4776" i="3"/>
  <c r="P4776" i="3" s="1"/>
  <c r="J4768" i="3"/>
  <c r="P4768" i="3" s="1"/>
  <c r="J4760" i="3"/>
  <c r="J4752" i="3"/>
  <c r="J4744" i="3"/>
  <c r="J4508" i="3"/>
  <c r="J4500" i="3"/>
  <c r="J4492" i="3"/>
  <c r="P4492" i="3" s="1"/>
  <c r="J4484" i="3"/>
  <c r="J4476" i="3"/>
  <c r="J4468" i="3"/>
  <c r="J4460" i="3"/>
  <c r="J4452" i="3"/>
  <c r="P4452" i="3" s="1"/>
  <c r="J4444" i="3"/>
  <c r="P4444" i="3" s="1"/>
  <c r="J4436" i="3"/>
  <c r="J4428" i="3"/>
  <c r="J4420" i="3"/>
  <c r="J4412" i="3"/>
  <c r="J4213" i="3"/>
  <c r="J4205" i="3"/>
  <c r="J4197" i="3"/>
  <c r="J4189" i="3"/>
  <c r="P4189" i="3" s="1"/>
  <c r="J4181" i="3"/>
  <c r="J4173" i="3"/>
  <c r="J4165" i="3"/>
  <c r="J4157" i="3"/>
  <c r="P4157" i="3" s="1"/>
  <c r="J4149" i="3"/>
  <c r="J4141" i="3"/>
  <c r="J3877" i="3"/>
  <c r="P3877" i="3" s="1"/>
  <c r="J3869" i="3"/>
  <c r="J3861" i="3"/>
  <c r="J3853" i="3"/>
  <c r="J3845" i="3"/>
  <c r="P3845" i="3" s="1"/>
  <c r="J3837" i="3"/>
  <c r="J3829" i="3"/>
  <c r="J3408" i="3"/>
  <c r="J3103" i="3"/>
  <c r="J3087" i="3"/>
  <c r="J3071" i="3"/>
  <c r="J3055" i="3"/>
  <c r="P3055" i="3" s="1"/>
  <c r="J2596" i="3"/>
  <c r="J2580" i="3"/>
  <c r="J2564" i="3"/>
  <c r="P2564" i="3" s="1"/>
  <c r="J2548" i="3"/>
  <c r="J2532" i="3"/>
  <c r="J2516" i="3"/>
  <c r="J1764" i="3"/>
  <c r="J1748" i="3"/>
  <c r="J1730" i="3"/>
  <c r="J1698" i="3"/>
  <c r="J1666" i="3"/>
  <c r="J1634" i="3"/>
  <c r="P1634" i="3" s="1"/>
  <c r="J1602" i="3"/>
  <c r="J1570" i="3"/>
  <c r="J1538" i="3"/>
  <c r="J928" i="3"/>
  <c r="I4967" i="3"/>
  <c r="I4959" i="3"/>
  <c r="I4950" i="3"/>
  <c r="I4827" i="3"/>
  <c r="I4823" i="3"/>
  <c r="I4819" i="3"/>
  <c r="I4815" i="3"/>
  <c r="I4811" i="3"/>
  <c r="I4807" i="3"/>
  <c r="I4803" i="3"/>
  <c r="I4799" i="3"/>
  <c r="I4795" i="3"/>
  <c r="I4791" i="3"/>
  <c r="I4787" i="3"/>
  <c r="I4783" i="3"/>
  <c r="I4779" i="3"/>
  <c r="I4775" i="3"/>
  <c r="I4771" i="3"/>
  <c r="I4767" i="3"/>
  <c r="I4763" i="3"/>
  <c r="I4759" i="3"/>
  <c r="I4755" i="3"/>
  <c r="I4751" i="3"/>
  <c r="I4747" i="3"/>
  <c r="I4743" i="3"/>
  <c r="I4506" i="3"/>
  <c r="I4502" i="3"/>
  <c r="I4498" i="3"/>
  <c r="I4494" i="3"/>
  <c r="I4490" i="3"/>
  <c r="I4486" i="3"/>
  <c r="I4482" i="3"/>
  <c r="I4478" i="3"/>
  <c r="I4474" i="3"/>
  <c r="I4470" i="3"/>
  <c r="I4466" i="3"/>
  <c r="I4462" i="3"/>
  <c r="I4458" i="3"/>
  <c r="I4454" i="3"/>
  <c r="I4450" i="3"/>
  <c r="I4446" i="3"/>
  <c r="I4442" i="3"/>
  <c r="I4438" i="3"/>
  <c r="I4434" i="3"/>
  <c r="I4430" i="3"/>
  <c r="I4426" i="3"/>
  <c r="I4422" i="3"/>
  <c r="I4418" i="3"/>
  <c r="I4414" i="3"/>
  <c r="I4219" i="3"/>
  <c r="I4215" i="3"/>
  <c r="I4211" i="3"/>
  <c r="I4207" i="3"/>
  <c r="I4203" i="3"/>
  <c r="I4199" i="3"/>
  <c r="I4195" i="3"/>
  <c r="I4191" i="3"/>
  <c r="I4187" i="3"/>
  <c r="I4183" i="3"/>
  <c r="I4179" i="3"/>
  <c r="I4175" i="3"/>
  <c r="I4171" i="3"/>
  <c r="I4167" i="3"/>
  <c r="I4163" i="3"/>
  <c r="I4159" i="3"/>
  <c r="I4155" i="3"/>
  <c r="I4151" i="3"/>
  <c r="I4147" i="3"/>
  <c r="I4143" i="3"/>
  <c r="I4139" i="3"/>
  <c r="I4135" i="3"/>
  <c r="I3883" i="3"/>
  <c r="I3879" i="3"/>
  <c r="I3875" i="3"/>
  <c r="I3871" i="3"/>
  <c r="I3867" i="3"/>
  <c r="I3863" i="3"/>
  <c r="I3859" i="3"/>
  <c r="I3855" i="3"/>
  <c r="I3851" i="3"/>
  <c r="I3847" i="3"/>
  <c r="I3843" i="3"/>
  <c r="I3839" i="3"/>
  <c r="I3835" i="3"/>
  <c r="I3831" i="3"/>
  <c r="I3827" i="3"/>
  <c r="I3413" i="3"/>
  <c r="I3409" i="3"/>
  <c r="I3405" i="3"/>
  <c r="I3401" i="3"/>
  <c r="I3397" i="3"/>
  <c r="I3110" i="3"/>
  <c r="I3106" i="3"/>
  <c r="I3102" i="3"/>
  <c r="I3098" i="3"/>
  <c r="I3094" i="3"/>
  <c r="I3090" i="3"/>
  <c r="I3086" i="3"/>
  <c r="I3082" i="3"/>
  <c r="I3078" i="3"/>
  <c r="I3074" i="3"/>
  <c r="I3070" i="3"/>
  <c r="I3066" i="3"/>
  <c r="I3062" i="3"/>
  <c r="I3058" i="3"/>
  <c r="I3054" i="3"/>
  <c r="I3050" i="3"/>
  <c r="I2603" i="3"/>
  <c r="I2599" i="3"/>
  <c r="I2595" i="3"/>
  <c r="I2591" i="3"/>
  <c r="I2587" i="3"/>
  <c r="I2583" i="3"/>
  <c r="I2579" i="3"/>
  <c r="I2575" i="3"/>
  <c r="I2571" i="3"/>
  <c r="I2567" i="3"/>
  <c r="I2563" i="3"/>
  <c r="I2559" i="3"/>
  <c r="I2555" i="3"/>
  <c r="I2551" i="3"/>
  <c r="I2547" i="3"/>
  <c r="I2543" i="3"/>
  <c r="I2539" i="3"/>
  <c r="I2535" i="3"/>
  <c r="I2531" i="3"/>
  <c r="I2527" i="3"/>
  <c r="I2523" i="3"/>
  <c r="I2519" i="3"/>
  <c r="I2515" i="3"/>
  <c r="I1765" i="3"/>
  <c r="I1761" i="3"/>
  <c r="I1757" i="3"/>
  <c r="I1753" i="3"/>
  <c r="I1749" i="3"/>
  <c r="I1745" i="3"/>
  <c r="I1741" i="3"/>
  <c r="I1737" i="3"/>
  <c r="I1733" i="3"/>
  <c r="I1729" i="3"/>
  <c r="I1725" i="3"/>
  <c r="I1721" i="3"/>
  <c r="I1717" i="3"/>
  <c r="I1713" i="3"/>
  <c r="I1709" i="3"/>
  <c r="I1705" i="3"/>
  <c r="I1701" i="3"/>
  <c r="I1697" i="3"/>
  <c r="I1693" i="3"/>
  <c r="I1689" i="3"/>
  <c r="I1685" i="3"/>
  <c r="I1681" i="3"/>
  <c r="I1677" i="3"/>
  <c r="I1673" i="3"/>
  <c r="I1669" i="3"/>
  <c r="I1665" i="3"/>
  <c r="I1661" i="3"/>
  <c r="I1657" i="3"/>
  <c r="I1653" i="3"/>
  <c r="I1649" i="3"/>
  <c r="I1645" i="3"/>
  <c r="I1641" i="3"/>
  <c r="I1637" i="3"/>
  <c r="I1633" i="3"/>
  <c r="I1629" i="3"/>
  <c r="I1625" i="3"/>
  <c r="I1621" i="3"/>
  <c r="I1617" i="3"/>
  <c r="I1613" i="3"/>
  <c r="I1609" i="3"/>
  <c r="I1605" i="3"/>
  <c r="I1601" i="3"/>
  <c r="I1597" i="3"/>
  <c r="I1593" i="3"/>
  <c r="I1589" i="3"/>
  <c r="I1585" i="3"/>
  <c r="I1581" i="3"/>
  <c r="I1577" i="3"/>
  <c r="I1573" i="3"/>
  <c r="I1569" i="3"/>
  <c r="I1565" i="3"/>
  <c r="I1561" i="3"/>
  <c r="I1557" i="3"/>
  <c r="I1553" i="3"/>
  <c r="I1549" i="3"/>
  <c r="I1545" i="3"/>
  <c r="I1541" i="3"/>
  <c r="I1537" i="3"/>
  <c r="I1533" i="3"/>
  <c r="I1529" i="3"/>
  <c r="I1525" i="3"/>
  <c r="I1521" i="3"/>
  <c r="I1517" i="3"/>
  <c r="I1513" i="3"/>
  <c r="I1509" i="3"/>
  <c r="I1505" i="3"/>
  <c r="I1501" i="3"/>
  <c r="I1497" i="3"/>
  <c r="I929" i="3"/>
  <c r="I925" i="3"/>
  <c r="I921" i="3"/>
  <c r="I917" i="3"/>
  <c r="I913" i="3"/>
  <c r="I909" i="3"/>
  <c r="I905" i="3"/>
  <c r="I658" i="3"/>
  <c r="I654" i="3"/>
  <c r="I650" i="3"/>
  <c r="I646" i="3"/>
  <c r="I642" i="3"/>
  <c r="I638" i="3"/>
  <c r="I634" i="3"/>
  <c r="I630" i="3"/>
  <c r="I626" i="3"/>
  <c r="I620" i="3"/>
  <c r="I615" i="3"/>
  <c r="I610" i="3"/>
  <c r="I604" i="3"/>
  <c r="I599" i="3"/>
  <c r="I594" i="3"/>
  <c r="I358" i="3"/>
  <c r="I353" i="3"/>
  <c r="I102" i="3"/>
  <c r="I97" i="3"/>
  <c r="I91" i="3"/>
  <c r="I86" i="3"/>
  <c r="J4828" i="3"/>
  <c r="P4828" i="3" s="1"/>
  <c r="J4822" i="3"/>
  <c r="J4817" i="3"/>
  <c r="J4812" i="3"/>
  <c r="J4806" i="3"/>
  <c r="J4801" i="3"/>
  <c r="J4796" i="3"/>
  <c r="J4790" i="3"/>
  <c r="J4785" i="3"/>
  <c r="J4780" i="3"/>
  <c r="J4773" i="3"/>
  <c r="J4765" i="3"/>
  <c r="J4757" i="3"/>
  <c r="J4749" i="3"/>
  <c r="J4741" i="3"/>
  <c r="J4507" i="3"/>
  <c r="J4499" i="3"/>
  <c r="J4491" i="3"/>
  <c r="J4483" i="3"/>
  <c r="P4483" i="3" s="1"/>
  <c r="J4475" i="3"/>
  <c r="J4467" i="3"/>
  <c r="J4459" i="3"/>
  <c r="J4451" i="3"/>
  <c r="P4451" i="3" s="1"/>
  <c r="J4443" i="3"/>
  <c r="J4435" i="3"/>
  <c r="J4427" i="3"/>
  <c r="J4419" i="3"/>
  <c r="P4419" i="3" s="1"/>
  <c r="J4411" i="3"/>
  <c r="J4212" i="3"/>
  <c r="J4204" i="3"/>
  <c r="J4196" i="3"/>
  <c r="P4196" i="3" s="1"/>
  <c r="J4188" i="3"/>
  <c r="J4180" i="3"/>
  <c r="J4172" i="3"/>
  <c r="J4164" i="3"/>
  <c r="P4164" i="3" s="1"/>
  <c r="J4156" i="3"/>
  <c r="J4148" i="3"/>
  <c r="J4140" i="3"/>
  <c r="J3884" i="3"/>
  <c r="P3884" i="3" s="1"/>
  <c r="J3876" i="3"/>
  <c r="J3868" i="3"/>
  <c r="J3860" i="3"/>
  <c r="J3852" i="3"/>
  <c r="P3852" i="3" s="1"/>
  <c r="J3844" i="3"/>
  <c r="J3836" i="3"/>
  <c r="J3828" i="3"/>
  <c r="J3415" i="3"/>
  <c r="J3402" i="3"/>
  <c r="J3101" i="3"/>
  <c r="J3085" i="3"/>
  <c r="J3069" i="3"/>
  <c r="J3053" i="3"/>
  <c r="J2594" i="3"/>
  <c r="J2578" i="3"/>
  <c r="J2562" i="3"/>
  <c r="J2546" i="3"/>
  <c r="J2530" i="3"/>
  <c r="J1762" i="3"/>
  <c r="P1762" i="3" s="1"/>
  <c r="J1746" i="3"/>
  <c r="J1722" i="3"/>
  <c r="P1722" i="3" s="1"/>
  <c r="J1690" i="3"/>
  <c r="J1658" i="3"/>
  <c r="J1626" i="3"/>
  <c r="J1594" i="3"/>
  <c r="P1594" i="3" s="1"/>
  <c r="J1562" i="3"/>
  <c r="J1524" i="3"/>
  <c r="O86" i="3"/>
  <c r="O90" i="3"/>
  <c r="O94" i="3"/>
  <c r="R94" i="3" s="1"/>
  <c r="O98" i="3"/>
  <c r="O102" i="3"/>
  <c r="O106" i="3"/>
  <c r="O350" i="3"/>
  <c r="R350" i="3" s="1"/>
  <c r="O354" i="3"/>
  <c r="O358" i="3"/>
  <c r="O591" i="3"/>
  <c r="O595" i="3"/>
  <c r="O599" i="3"/>
  <c r="O603" i="3"/>
  <c r="O607" i="3"/>
  <c r="O611" i="3"/>
  <c r="R611" i="3" s="1"/>
  <c r="O615" i="3"/>
  <c r="O619" i="3"/>
  <c r="O623" i="3"/>
  <c r="O627" i="3"/>
  <c r="R627" i="3" s="1"/>
  <c r="O631" i="3"/>
  <c r="O635" i="3"/>
  <c r="O639" i="3"/>
  <c r="O643" i="3"/>
  <c r="R643" i="3" s="1"/>
  <c r="O647" i="3"/>
  <c r="O651" i="3"/>
  <c r="O655" i="3"/>
  <c r="O902" i="3"/>
  <c r="R902" i="3" s="1"/>
  <c r="O906" i="3"/>
  <c r="O910" i="3"/>
  <c r="O914" i="3"/>
  <c r="O918" i="3"/>
  <c r="R918" i="3" s="1"/>
  <c r="O922" i="3"/>
  <c r="O926" i="3"/>
  <c r="O930" i="3"/>
  <c r="O1498" i="3"/>
  <c r="O1502" i="3"/>
  <c r="R1502" i="3" s="1"/>
  <c r="O1506" i="3"/>
  <c r="O1510" i="3"/>
  <c r="O1514" i="3"/>
  <c r="R1514" i="3" s="1"/>
  <c r="O1518" i="3"/>
  <c r="O1522" i="3"/>
  <c r="O1526" i="3"/>
  <c r="O1530" i="3"/>
  <c r="O1534" i="3"/>
  <c r="O1538" i="3"/>
  <c r="O1542" i="3"/>
  <c r="O1546" i="3"/>
  <c r="R1546" i="3" s="1"/>
  <c r="O1550" i="3"/>
  <c r="R1550" i="3" s="1"/>
  <c r="O1554" i="3"/>
  <c r="O1558" i="3"/>
  <c r="O1562" i="3"/>
  <c r="O1566" i="3"/>
  <c r="O1570" i="3"/>
  <c r="O1574" i="3"/>
  <c r="O1578" i="3"/>
  <c r="R1578" i="3" s="1"/>
  <c r="O1582" i="3"/>
  <c r="O1586" i="3"/>
  <c r="O1590" i="3"/>
  <c r="O1594" i="3"/>
  <c r="O1598" i="3"/>
  <c r="O1602" i="3"/>
  <c r="O1606" i="3"/>
  <c r="O1610" i="3"/>
  <c r="R1610" i="3" s="1"/>
  <c r="O1614" i="3"/>
  <c r="O1618" i="3"/>
  <c r="O1622" i="3"/>
  <c r="O1626" i="3"/>
  <c r="O1630" i="3"/>
  <c r="R1630" i="3" s="1"/>
  <c r="O1634" i="3"/>
  <c r="O1638" i="3"/>
  <c r="O1642" i="3"/>
  <c r="R1642" i="3" s="1"/>
  <c r="O1646" i="3"/>
  <c r="O1650" i="3"/>
  <c r="O1654" i="3"/>
  <c r="O1658" i="3"/>
  <c r="O1662" i="3"/>
  <c r="O1666" i="3"/>
  <c r="O1670" i="3"/>
  <c r="O1674" i="3"/>
  <c r="R1674" i="3" s="1"/>
  <c r="O1678" i="3"/>
  <c r="R1678" i="3" s="1"/>
  <c r="O1682" i="3"/>
  <c r="O1686" i="3"/>
  <c r="O1690" i="3"/>
  <c r="O1694" i="3"/>
  <c r="O87" i="3"/>
  <c r="O91" i="3"/>
  <c r="O95" i="3"/>
  <c r="O99" i="3"/>
  <c r="O103" i="3"/>
  <c r="O351" i="3"/>
  <c r="O355" i="3"/>
  <c r="R355" i="3" s="1"/>
  <c r="O359" i="3"/>
  <c r="O592" i="3"/>
  <c r="O596" i="3"/>
  <c r="O600" i="3"/>
  <c r="O604" i="3"/>
  <c r="O608" i="3"/>
  <c r="O612" i="3"/>
  <c r="O616" i="3"/>
  <c r="O620" i="3"/>
  <c r="O624" i="3"/>
  <c r="O628" i="3"/>
  <c r="O632" i="3"/>
  <c r="O636" i="3"/>
  <c r="O640" i="3"/>
  <c r="O644" i="3"/>
  <c r="O648" i="3"/>
  <c r="O652" i="3"/>
  <c r="O656" i="3"/>
  <c r="O903" i="3"/>
  <c r="O907" i="3"/>
  <c r="O911" i="3"/>
  <c r="O915" i="3"/>
  <c r="O919" i="3"/>
  <c r="O923" i="3"/>
  <c r="O927" i="3"/>
  <c r="O931" i="3"/>
  <c r="O1499" i="3"/>
  <c r="O1503" i="3"/>
  <c r="O1507" i="3"/>
  <c r="O1511" i="3"/>
  <c r="O1515" i="3"/>
  <c r="O1519" i="3"/>
  <c r="O1523" i="3"/>
  <c r="O1527" i="3"/>
  <c r="O1531" i="3"/>
  <c r="O1535" i="3"/>
  <c r="O1539" i="3"/>
  <c r="O1543" i="3"/>
  <c r="O1547" i="3"/>
  <c r="O1551" i="3"/>
  <c r="O1555" i="3"/>
  <c r="O1559" i="3"/>
  <c r="O1563" i="3"/>
  <c r="O1567" i="3"/>
  <c r="O1571" i="3"/>
  <c r="O1575" i="3"/>
  <c r="O1579" i="3"/>
  <c r="O1583" i="3"/>
  <c r="O1587" i="3"/>
  <c r="O1591" i="3"/>
  <c r="O1595" i="3"/>
  <c r="O1599" i="3"/>
  <c r="O1603" i="3"/>
  <c r="O1607" i="3"/>
  <c r="O1611" i="3"/>
  <c r="O1615" i="3"/>
  <c r="O1619" i="3"/>
  <c r="O1623" i="3"/>
  <c r="O1627" i="3"/>
  <c r="O1631" i="3"/>
  <c r="O1635" i="3"/>
  <c r="O1639" i="3"/>
  <c r="O1643" i="3"/>
  <c r="O1647" i="3"/>
  <c r="O1651" i="3"/>
  <c r="O1655" i="3"/>
  <c r="O1659" i="3"/>
  <c r="O1663" i="3"/>
  <c r="O1667" i="3"/>
  <c r="O1671" i="3"/>
  <c r="O1675" i="3"/>
  <c r="O1679" i="3"/>
  <c r="O1683" i="3"/>
  <c r="O1687" i="3"/>
  <c r="O1691" i="3"/>
  <c r="O1695" i="3"/>
  <c r="O1699" i="3"/>
  <c r="O88" i="3"/>
  <c r="O96" i="3"/>
  <c r="O104" i="3"/>
  <c r="O349" i="3"/>
  <c r="O357" i="3"/>
  <c r="O598" i="3"/>
  <c r="O606" i="3"/>
  <c r="O614" i="3"/>
  <c r="O622" i="3"/>
  <c r="O630" i="3"/>
  <c r="O638" i="3"/>
  <c r="O646" i="3"/>
  <c r="O654" i="3"/>
  <c r="O905" i="3"/>
  <c r="O913" i="3"/>
  <c r="R913" i="3" s="1"/>
  <c r="O921" i="3"/>
  <c r="O929" i="3"/>
  <c r="O1501" i="3"/>
  <c r="O1509" i="3"/>
  <c r="O1517" i="3"/>
  <c r="O1525" i="3"/>
  <c r="O1533" i="3"/>
  <c r="O1541" i="3"/>
  <c r="O1549" i="3"/>
  <c r="O1557" i="3"/>
  <c r="O1565" i="3"/>
  <c r="O1573" i="3"/>
  <c r="O1581" i="3"/>
  <c r="O1589" i="3"/>
  <c r="O1597" i="3"/>
  <c r="O1605" i="3"/>
  <c r="O1613" i="3"/>
  <c r="O1621" i="3"/>
  <c r="O1629" i="3"/>
  <c r="O1637" i="3"/>
  <c r="O1645" i="3"/>
  <c r="O1653" i="3"/>
  <c r="O1661" i="3"/>
  <c r="O1669" i="3"/>
  <c r="O1677" i="3"/>
  <c r="O1685" i="3"/>
  <c r="O1693" i="3"/>
  <c r="O1700" i="3"/>
  <c r="O1704" i="3"/>
  <c r="O1708" i="3"/>
  <c r="O1712" i="3"/>
  <c r="O1716" i="3"/>
  <c r="O1720" i="3"/>
  <c r="O1724" i="3"/>
  <c r="O1728" i="3"/>
  <c r="O1732" i="3"/>
  <c r="O1736" i="3"/>
  <c r="O1740" i="3"/>
  <c r="O1744" i="3"/>
  <c r="O1748" i="3"/>
  <c r="O1752" i="3"/>
  <c r="O1756" i="3"/>
  <c r="O1760" i="3"/>
  <c r="O1764" i="3"/>
  <c r="O2518" i="3"/>
  <c r="O2522" i="3"/>
  <c r="O2526" i="3"/>
  <c r="O2530" i="3"/>
  <c r="O2534" i="3"/>
  <c r="O2538" i="3"/>
  <c r="O2542" i="3"/>
  <c r="O2546" i="3"/>
  <c r="O2550" i="3"/>
  <c r="O2554" i="3"/>
  <c r="O2558" i="3"/>
  <c r="O2562" i="3"/>
  <c r="O2566" i="3"/>
  <c r="O2570" i="3"/>
  <c r="O2574" i="3"/>
  <c r="O2578" i="3"/>
  <c r="O2582" i="3"/>
  <c r="O2586" i="3"/>
  <c r="O2590" i="3"/>
  <c r="O2594" i="3"/>
  <c r="O2598" i="3"/>
  <c r="O2602" i="3"/>
  <c r="O3049" i="3"/>
  <c r="O3053" i="3"/>
  <c r="O3057" i="3"/>
  <c r="O3061" i="3"/>
  <c r="O3065" i="3"/>
  <c r="O3069" i="3"/>
  <c r="O3073" i="3"/>
  <c r="O3077" i="3"/>
  <c r="O3081" i="3"/>
  <c r="O3085" i="3"/>
  <c r="O3089" i="3"/>
  <c r="R3089" i="3" s="1"/>
  <c r="O3093" i="3"/>
  <c r="O3097" i="3"/>
  <c r="O3101" i="3"/>
  <c r="O3105" i="3"/>
  <c r="O3109" i="3"/>
  <c r="O3113" i="3"/>
  <c r="O3396" i="3"/>
  <c r="O3400" i="3"/>
  <c r="O3404" i="3"/>
  <c r="O3408" i="3"/>
  <c r="O3412" i="3"/>
  <c r="O3416" i="3"/>
  <c r="R3416" i="3" s="1"/>
  <c r="O89" i="3"/>
  <c r="O97" i="3"/>
  <c r="O105" i="3"/>
  <c r="O352" i="3"/>
  <c r="O360" i="3"/>
  <c r="O593" i="3"/>
  <c r="O601" i="3"/>
  <c r="O609" i="3"/>
  <c r="R609" i="3" s="1"/>
  <c r="O617" i="3"/>
  <c r="O625" i="3"/>
  <c r="O633" i="3"/>
  <c r="O641" i="3"/>
  <c r="O649" i="3"/>
  <c r="O657" i="3"/>
  <c r="O908" i="3"/>
  <c r="O916" i="3"/>
  <c r="O924" i="3"/>
  <c r="O1504" i="3"/>
  <c r="O1512" i="3"/>
  <c r="O1520" i="3"/>
  <c r="O1528" i="3"/>
  <c r="O1536" i="3"/>
  <c r="O1544" i="3"/>
  <c r="O1552" i="3"/>
  <c r="O1560" i="3"/>
  <c r="O1568" i="3"/>
  <c r="O1576" i="3"/>
  <c r="O1584" i="3"/>
  <c r="O1592" i="3"/>
  <c r="O1600" i="3"/>
  <c r="O1608" i="3"/>
  <c r="O1616" i="3"/>
  <c r="O1624" i="3"/>
  <c r="O1632" i="3"/>
  <c r="O1640" i="3"/>
  <c r="O1648" i="3"/>
  <c r="O1656" i="3"/>
  <c r="O1664" i="3"/>
  <c r="O1672" i="3"/>
  <c r="O1680" i="3"/>
  <c r="O1688" i="3"/>
  <c r="O1696" i="3"/>
  <c r="O1701" i="3"/>
  <c r="O1705" i="3"/>
  <c r="O1709" i="3"/>
  <c r="O1713" i="3"/>
  <c r="O1717" i="3"/>
  <c r="O1721" i="3"/>
  <c r="O1725" i="3"/>
  <c r="O1729" i="3"/>
  <c r="O1733" i="3"/>
  <c r="O1737" i="3"/>
  <c r="O1741" i="3"/>
  <c r="O1745" i="3"/>
  <c r="O1749" i="3"/>
  <c r="O1753" i="3"/>
  <c r="O1757" i="3"/>
  <c r="O1761" i="3"/>
  <c r="O1765" i="3"/>
  <c r="O2515" i="3"/>
  <c r="O2519" i="3"/>
  <c r="O2523" i="3"/>
  <c r="O2527" i="3"/>
  <c r="O2531" i="3"/>
  <c r="O2535" i="3"/>
  <c r="O2539" i="3"/>
  <c r="O2543" i="3"/>
  <c r="O2547" i="3"/>
  <c r="O2551" i="3"/>
  <c r="O2555" i="3"/>
  <c r="O2559" i="3"/>
  <c r="O2563" i="3"/>
  <c r="O2567" i="3"/>
  <c r="O2571" i="3"/>
  <c r="O2575" i="3"/>
  <c r="O2579" i="3"/>
  <c r="O2583" i="3"/>
  <c r="O2587" i="3"/>
  <c r="O2591" i="3"/>
  <c r="O2595" i="3"/>
  <c r="O2599" i="3"/>
  <c r="O2603" i="3"/>
  <c r="O3050" i="3"/>
  <c r="O3054" i="3"/>
  <c r="O3058" i="3"/>
  <c r="O84" i="3"/>
  <c r="O92" i="3"/>
  <c r="O100" i="3"/>
  <c r="O353" i="3"/>
  <c r="O594" i="3"/>
  <c r="O602" i="3"/>
  <c r="R602" i="3" s="1"/>
  <c r="O610" i="3"/>
  <c r="O618" i="3"/>
  <c r="O626" i="3"/>
  <c r="O634" i="3"/>
  <c r="O642" i="3"/>
  <c r="O650" i="3"/>
  <c r="O658" i="3"/>
  <c r="O909" i="3"/>
  <c r="O917" i="3"/>
  <c r="O925" i="3"/>
  <c r="O101" i="3"/>
  <c r="O621" i="3"/>
  <c r="O653" i="3"/>
  <c r="O928" i="3"/>
  <c r="O1505" i="3"/>
  <c r="O1521" i="3"/>
  <c r="O1537" i="3"/>
  <c r="R1537" i="3" s="1"/>
  <c r="O1553" i="3"/>
  <c r="O1569" i="3"/>
  <c r="O1585" i="3"/>
  <c r="O1601" i="3"/>
  <c r="R1601" i="3" s="1"/>
  <c r="O1617" i="3"/>
  <c r="O1633" i="3"/>
  <c r="O1649" i="3"/>
  <c r="O1665" i="3"/>
  <c r="R1665" i="3" s="1"/>
  <c r="O1681" i="3"/>
  <c r="O1697" i="3"/>
  <c r="O1706" i="3"/>
  <c r="R1706" i="3" s="1"/>
  <c r="O1714" i="3"/>
  <c r="O1722" i="3"/>
  <c r="O1730" i="3"/>
  <c r="O1738" i="3"/>
  <c r="R1738" i="3" s="1"/>
  <c r="O1746" i="3"/>
  <c r="O1754" i="3"/>
  <c r="O1762" i="3"/>
  <c r="O2521" i="3"/>
  <c r="O2529" i="3"/>
  <c r="O2537" i="3"/>
  <c r="O2545" i="3"/>
  <c r="O2553" i="3"/>
  <c r="O2561" i="3"/>
  <c r="O2569" i="3"/>
  <c r="O2577" i="3"/>
  <c r="O2585" i="3"/>
  <c r="O2593" i="3"/>
  <c r="O2601" i="3"/>
  <c r="O3052" i="3"/>
  <c r="O3060" i="3"/>
  <c r="R3060" i="3" s="1"/>
  <c r="O3066" i="3"/>
  <c r="O3071" i="3"/>
  <c r="O3076" i="3"/>
  <c r="O3082" i="3"/>
  <c r="O3087" i="3"/>
  <c r="O3092" i="3"/>
  <c r="O3098" i="3"/>
  <c r="O3103" i="3"/>
  <c r="O3108" i="3"/>
  <c r="O3398" i="3"/>
  <c r="O3403" i="3"/>
  <c r="O3409" i="3"/>
  <c r="O3414" i="3"/>
  <c r="O3825" i="3"/>
  <c r="O3829" i="3"/>
  <c r="O3833" i="3"/>
  <c r="O3837" i="3"/>
  <c r="O3841" i="3"/>
  <c r="O3845" i="3"/>
  <c r="O3849" i="3"/>
  <c r="O3853" i="3"/>
  <c r="O3857" i="3"/>
  <c r="O3861" i="3"/>
  <c r="O3865" i="3"/>
  <c r="O3869" i="3"/>
  <c r="O3873" i="3"/>
  <c r="O3877" i="3"/>
  <c r="O3881" i="3"/>
  <c r="O4137" i="3"/>
  <c r="O4141" i="3"/>
  <c r="O4145" i="3"/>
  <c r="O4149" i="3"/>
  <c r="O4153" i="3"/>
  <c r="O4157" i="3"/>
  <c r="O4161" i="3"/>
  <c r="O4165" i="3"/>
  <c r="O4169" i="3"/>
  <c r="O4173" i="3"/>
  <c r="O4177" i="3"/>
  <c r="O4181" i="3"/>
  <c r="O4185" i="3"/>
  <c r="O4189" i="3"/>
  <c r="O4193" i="3"/>
  <c r="O4197" i="3"/>
  <c r="O4201" i="3"/>
  <c r="O4205" i="3"/>
  <c r="O4209" i="3"/>
  <c r="O4213" i="3"/>
  <c r="O4217" i="3"/>
  <c r="O4412" i="3"/>
  <c r="O4416" i="3"/>
  <c r="O4420" i="3"/>
  <c r="O4424" i="3"/>
  <c r="O4428" i="3"/>
  <c r="O4432" i="3"/>
  <c r="O4436" i="3"/>
  <c r="O4440" i="3"/>
  <c r="O4444" i="3"/>
  <c r="O4448" i="3"/>
  <c r="O4452" i="3"/>
  <c r="O4456" i="3"/>
  <c r="O4460" i="3"/>
  <c r="O4464" i="3"/>
  <c r="O4468" i="3"/>
  <c r="O4472" i="3"/>
  <c r="O4476" i="3"/>
  <c r="O4480" i="3"/>
  <c r="O4484" i="3"/>
  <c r="O4488" i="3"/>
  <c r="O4492" i="3"/>
  <c r="O4496" i="3"/>
  <c r="O4500" i="3"/>
  <c r="O4504" i="3"/>
  <c r="O4508" i="3"/>
  <c r="O4741" i="3"/>
  <c r="O4745" i="3"/>
  <c r="O4749" i="3"/>
  <c r="O4753" i="3"/>
  <c r="O4757" i="3"/>
  <c r="O4761" i="3"/>
  <c r="O4765" i="3"/>
  <c r="O4769" i="3"/>
  <c r="O4773" i="3"/>
  <c r="O4777" i="3"/>
  <c r="O4781" i="3"/>
  <c r="O4785" i="3"/>
  <c r="O4789" i="3"/>
  <c r="O4793" i="3"/>
  <c r="O4797" i="3"/>
  <c r="O4801" i="3"/>
  <c r="O4805" i="3"/>
  <c r="O4809" i="3"/>
  <c r="O4813" i="3"/>
  <c r="O4817" i="3"/>
  <c r="O4821" i="3"/>
  <c r="O4825" i="3"/>
  <c r="L86" i="3"/>
  <c r="L90" i="3"/>
  <c r="L94" i="3"/>
  <c r="L98" i="3"/>
  <c r="L102" i="3"/>
  <c r="L106" i="3"/>
  <c r="L350" i="3"/>
  <c r="L354" i="3"/>
  <c r="L358" i="3"/>
  <c r="L591" i="3"/>
  <c r="L595" i="3"/>
  <c r="L599" i="3"/>
  <c r="L603" i="3"/>
  <c r="L607" i="3"/>
  <c r="L611" i="3"/>
  <c r="L615" i="3"/>
  <c r="L619" i="3"/>
  <c r="L623" i="3"/>
  <c r="L627" i="3"/>
  <c r="L631" i="3"/>
  <c r="L635" i="3"/>
  <c r="L639" i="3"/>
  <c r="L643" i="3"/>
  <c r="L647" i="3"/>
  <c r="L651" i="3"/>
  <c r="L655" i="3"/>
  <c r="L902" i="3"/>
  <c r="L906" i="3"/>
  <c r="L910" i="3"/>
  <c r="L914" i="3"/>
  <c r="L918" i="3"/>
  <c r="L922" i="3"/>
  <c r="L926" i="3"/>
  <c r="L930" i="3"/>
  <c r="O597" i="3"/>
  <c r="O629" i="3"/>
  <c r="O904" i="3"/>
  <c r="O1508" i="3"/>
  <c r="O1524" i="3"/>
  <c r="O1540" i="3"/>
  <c r="O1556" i="3"/>
  <c r="O1572" i="3"/>
  <c r="O1588" i="3"/>
  <c r="O1604" i="3"/>
  <c r="O1620" i="3"/>
  <c r="O1636" i="3"/>
  <c r="O1652" i="3"/>
  <c r="O1668" i="3"/>
  <c r="O1684" i="3"/>
  <c r="O1698" i="3"/>
  <c r="O1707" i="3"/>
  <c r="O1715" i="3"/>
  <c r="O1723" i="3"/>
  <c r="O1731" i="3"/>
  <c r="O1739" i="3"/>
  <c r="O1747" i="3"/>
  <c r="O1755" i="3"/>
  <c r="O1763" i="3"/>
  <c r="O2516" i="3"/>
  <c r="O2524" i="3"/>
  <c r="O2532" i="3"/>
  <c r="O2540" i="3"/>
  <c r="O2548" i="3"/>
  <c r="O2556" i="3"/>
  <c r="R2556" i="3" s="1"/>
  <c r="O2564" i="3"/>
  <c r="O2572" i="3"/>
  <c r="O2580" i="3"/>
  <c r="O2588" i="3"/>
  <c r="O2596" i="3"/>
  <c r="O3055" i="3"/>
  <c r="O3062" i="3"/>
  <c r="O3067" i="3"/>
  <c r="O3072" i="3"/>
  <c r="O3078" i="3"/>
  <c r="O3083" i="3"/>
  <c r="O3088" i="3"/>
  <c r="R3088" i="3" s="1"/>
  <c r="O3094" i="3"/>
  <c r="R3094" i="3" s="1"/>
  <c r="O3099" i="3"/>
  <c r="O3104" i="3"/>
  <c r="O3110" i="3"/>
  <c r="O3399" i="3"/>
  <c r="O3405" i="3"/>
  <c r="O3410" i="3"/>
  <c r="O3415" i="3"/>
  <c r="O3826" i="3"/>
  <c r="O3830" i="3"/>
  <c r="O3834" i="3"/>
  <c r="O3838" i="3"/>
  <c r="O3842" i="3"/>
  <c r="O3846" i="3"/>
  <c r="O3850" i="3"/>
  <c r="O3854" i="3"/>
  <c r="O3858" i="3"/>
  <c r="O3862" i="3"/>
  <c r="O3866" i="3"/>
  <c r="O3870" i="3"/>
  <c r="O3874" i="3"/>
  <c r="O3878" i="3"/>
  <c r="O3882" i="3"/>
  <c r="O85" i="3"/>
  <c r="O348" i="3"/>
  <c r="O605" i="3"/>
  <c r="O637" i="3"/>
  <c r="O912" i="3"/>
  <c r="O1497" i="3"/>
  <c r="O1513" i="3"/>
  <c r="O1529" i="3"/>
  <c r="O1545" i="3"/>
  <c r="R1545" i="3" s="1"/>
  <c r="O1561" i="3"/>
  <c r="O1577" i="3"/>
  <c r="O1593" i="3"/>
  <c r="O1609" i="3"/>
  <c r="R1609" i="3" s="1"/>
  <c r="O1625" i="3"/>
  <c r="O1641" i="3"/>
  <c r="O1657" i="3"/>
  <c r="O1673" i="3"/>
  <c r="R1673" i="3" s="1"/>
  <c r="O1689" i="3"/>
  <c r="O1702" i="3"/>
  <c r="O1710" i="3"/>
  <c r="O1718" i="3"/>
  <c r="O1726" i="3"/>
  <c r="O1734" i="3"/>
  <c r="O1742" i="3"/>
  <c r="O1750" i="3"/>
  <c r="O1758" i="3"/>
  <c r="R1758" i="3" s="1"/>
  <c r="O2517" i="3"/>
  <c r="O2525" i="3"/>
  <c r="O2533" i="3"/>
  <c r="R2533" i="3" s="1"/>
  <c r="O2541" i="3"/>
  <c r="O2549" i="3"/>
  <c r="O2557" i="3"/>
  <c r="O2565" i="3"/>
  <c r="O2573" i="3"/>
  <c r="R2573" i="3" s="1"/>
  <c r="O2581" i="3"/>
  <c r="O2589" i="3"/>
  <c r="O2597" i="3"/>
  <c r="R2597" i="3" s="1"/>
  <c r="O93" i="3"/>
  <c r="O356" i="3"/>
  <c r="O613" i="3"/>
  <c r="O645" i="3"/>
  <c r="O920" i="3"/>
  <c r="O1500" i="3"/>
  <c r="O1516" i="3"/>
  <c r="O1532" i="3"/>
  <c r="O1548" i="3"/>
  <c r="O1564" i="3"/>
  <c r="O1580" i="3"/>
  <c r="O1596" i="3"/>
  <c r="O1612" i="3"/>
  <c r="O1628" i="3"/>
  <c r="O1644" i="3"/>
  <c r="O1660" i="3"/>
  <c r="O1676" i="3"/>
  <c r="O1692" i="3"/>
  <c r="O1703" i="3"/>
  <c r="O1711" i="3"/>
  <c r="O1719" i="3"/>
  <c r="O1727" i="3"/>
  <c r="O1735" i="3"/>
  <c r="O1743" i="3"/>
  <c r="O1751" i="3"/>
  <c r="O1759" i="3"/>
  <c r="O2520" i="3"/>
  <c r="O2528" i="3"/>
  <c r="O2536" i="3"/>
  <c r="O2544" i="3"/>
  <c r="O2552" i="3"/>
  <c r="O2560" i="3"/>
  <c r="O2568" i="3"/>
  <c r="O2576" i="3"/>
  <c r="O2584" i="3"/>
  <c r="O2592" i="3"/>
  <c r="O2600" i="3"/>
  <c r="O3051" i="3"/>
  <c r="O3059" i="3"/>
  <c r="O3064" i="3"/>
  <c r="O3070" i="3"/>
  <c r="O3075" i="3"/>
  <c r="O3080" i="3"/>
  <c r="O3086" i="3"/>
  <c r="O3091" i="3"/>
  <c r="O3096" i="3"/>
  <c r="O3102" i="3"/>
  <c r="O3107" i="3"/>
  <c r="R3107" i="3" s="1"/>
  <c r="O3112" i="3"/>
  <c r="O3397" i="3"/>
  <c r="O3402" i="3"/>
  <c r="O3407" i="3"/>
  <c r="R3407" i="3" s="1"/>
  <c r="O3413" i="3"/>
  <c r="O3824" i="3"/>
  <c r="O3828" i="3"/>
  <c r="O3832" i="3"/>
  <c r="R3832" i="3" s="1"/>
  <c r="O3836" i="3"/>
  <c r="O3840" i="3"/>
  <c r="O3844" i="3"/>
  <c r="O3848" i="3"/>
  <c r="R3848" i="3" s="1"/>
  <c r="O3852" i="3"/>
  <c r="O3856" i="3"/>
  <c r="O3860" i="3"/>
  <c r="O3864" i="3"/>
  <c r="R3864" i="3" s="1"/>
  <c r="O3868" i="3"/>
  <c r="O3872" i="3"/>
  <c r="O3876" i="3"/>
  <c r="O3880" i="3"/>
  <c r="R3880" i="3" s="1"/>
  <c r="O3884" i="3"/>
  <c r="O4136" i="3"/>
  <c r="O4140" i="3"/>
  <c r="O4144" i="3"/>
  <c r="R4144" i="3" s="1"/>
  <c r="O4148" i="3"/>
  <c r="O3048" i="3"/>
  <c r="O3074" i="3"/>
  <c r="O3095" i="3"/>
  <c r="R3095" i="3" s="1"/>
  <c r="O3406" i="3"/>
  <c r="O3831" i="3"/>
  <c r="O3847" i="3"/>
  <c r="O3863" i="3"/>
  <c r="O3879" i="3"/>
  <c r="O4135" i="3"/>
  <c r="O4143" i="3"/>
  <c r="O4151" i="3"/>
  <c r="O4156" i="3"/>
  <c r="O4162" i="3"/>
  <c r="O4167" i="3"/>
  <c r="O4172" i="3"/>
  <c r="R4172" i="3" s="1"/>
  <c r="O4178" i="3"/>
  <c r="O4183" i="3"/>
  <c r="O4188" i="3"/>
  <c r="O4194" i="3"/>
  <c r="O4199" i="3"/>
  <c r="O4204" i="3"/>
  <c r="O4210" i="3"/>
  <c r="O4215" i="3"/>
  <c r="O4411" i="3"/>
  <c r="O4417" i="3"/>
  <c r="O4422" i="3"/>
  <c r="O4427" i="3"/>
  <c r="R4427" i="3" s="1"/>
  <c r="O4433" i="3"/>
  <c r="O4438" i="3"/>
  <c r="O4443" i="3"/>
  <c r="O4449" i="3"/>
  <c r="O4454" i="3"/>
  <c r="O4459" i="3"/>
  <c r="O4465" i="3"/>
  <c r="O4470" i="3"/>
  <c r="O4475" i="3"/>
  <c r="O4481" i="3"/>
  <c r="O4486" i="3"/>
  <c r="O4491" i="3"/>
  <c r="R4491" i="3" s="1"/>
  <c r="O4497" i="3"/>
  <c r="O4502" i="3"/>
  <c r="O4507" i="3"/>
  <c r="O4742" i="3"/>
  <c r="O4747" i="3"/>
  <c r="O4752" i="3"/>
  <c r="O4758" i="3"/>
  <c r="O4763" i="3"/>
  <c r="O4768" i="3"/>
  <c r="O4774" i="3"/>
  <c r="O4779" i="3"/>
  <c r="O4784" i="3"/>
  <c r="O4790" i="3"/>
  <c r="O4795" i="3"/>
  <c r="O4800" i="3"/>
  <c r="O4806" i="3"/>
  <c r="O4811" i="3"/>
  <c r="O4816" i="3"/>
  <c r="O4822" i="3"/>
  <c r="O4827" i="3"/>
  <c r="L84" i="3"/>
  <c r="L89" i="3"/>
  <c r="L95" i="3"/>
  <c r="L100" i="3"/>
  <c r="L105" i="3"/>
  <c r="L351" i="3"/>
  <c r="L356" i="3"/>
  <c r="L592" i="3"/>
  <c r="L597" i="3"/>
  <c r="L602" i="3"/>
  <c r="L608" i="3"/>
  <c r="L613" i="3"/>
  <c r="L618" i="3"/>
  <c r="L624" i="3"/>
  <c r="L629" i="3"/>
  <c r="L634" i="3"/>
  <c r="L640" i="3"/>
  <c r="L645" i="3"/>
  <c r="L650" i="3"/>
  <c r="L656" i="3"/>
  <c r="L904" i="3"/>
  <c r="L909" i="3"/>
  <c r="L915" i="3"/>
  <c r="L920" i="3"/>
  <c r="L925" i="3"/>
  <c r="L931" i="3"/>
  <c r="L1499" i="3"/>
  <c r="L1503" i="3"/>
  <c r="L1507" i="3"/>
  <c r="L1511" i="3"/>
  <c r="L1515" i="3"/>
  <c r="L1519" i="3"/>
  <c r="L1523" i="3"/>
  <c r="L1527" i="3"/>
  <c r="L1531" i="3"/>
  <c r="L1535" i="3"/>
  <c r="L1539" i="3"/>
  <c r="L1543" i="3"/>
  <c r="L1547" i="3"/>
  <c r="L1551" i="3"/>
  <c r="L1555" i="3"/>
  <c r="L1559" i="3"/>
  <c r="L1563" i="3"/>
  <c r="L1567" i="3"/>
  <c r="L1571" i="3"/>
  <c r="L1575" i="3"/>
  <c r="L1579" i="3"/>
  <c r="L1583" i="3"/>
  <c r="L1587" i="3"/>
  <c r="L1591" i="3"/>
  <c r="L1595" i="3"/>
  <c r="L1599" i="3"/>
  <c r="L1603" i="3"/>
  <c r="L1607" i="3"/>
  <c r="L1611" i="3"/>
  <c r="L1615" i="3"/>
  <c r="L1619" i="3"/>
  <c r="L1623" i="3"/>
  <c r="L1627" i="3"/>
  <c r="L1631" i="3"/>
  <c r="L1635" i="3"/>
  <c r="L1639" i="3"/>
  <c r="L1643" i="3"/>
  <c r="L1647" i="3"/>
  <c r="L1651" i="3"/>
  <c r="L1655" i="3"/>
  <c r="L1659" i="3"/>
  <c r="L1663" i="3"/>
  <c r="L1667" i="3"/>
  <c r="L1671" i="3"/>
  <c r="L1675" i="3"/>
  <c r="L1679" i="3"/>
  <c r="L1683" i="3"/>
  <c r="L1687" i="3"/>
  <c r="L1691" i="3"/>
  <c r="L1695" i="3"/>
  <c r="L1699" i="3"/>
  <c r="L1703" i="3"/>
  <c r="L1707" i="3"/>
  <c r="L1711" i="3"/>
  <c r="L1715" i="3"/>
  <c r="L1719" i="3"/>
  <c r="L1723" i="3"/>
  <c r="L1727" i="3"/>
  <c r="L1731" i="3"/>
  <c r="L1735" i="3"/>
  <c r="L1739" i="3"/>
  <c r="L1743" i="3"/>
  <c r="L1747" i="3"/>
  <c r="L1751" i="3"/>
  <c r="L1755" i="3"/>
  <c r="L1759" i="3"/>
  <c r="L1763" i="3"/>
  <c r="O3056" i="3"/>
  <c r="O3079" i="3"/>
  <c r="O3100" i="3"/>
  <c r="O3411" i="3"/>
  <c r="O3835" i="3"/>
  <c r="O3851" i="3"/>
  <c r="O3867" i="3"/>
  <c r="O3883" i="3"/>
  <c r="O4138" i="3"/>
  <c r="O4146" i="3"/>
  <c r="O4152" i="3"/>
  <c r="O4158" i="3"/>
  <c r="O4163" i="3"/>
  <c r="O4168" i="3"/>
  <c r="O4174" i="3"/>
  <c r="O4179" i="3"/>
  <c r="O4184" i="3"/>
  <c r="O4190" i="3"/>
  <c r="O4195" i="3"/>
  <c r="O4200" i="3"/>
  <c r="O4206" i="3"/>
  <c r="O4211" i="3"/>
  <c r="O4216" i="3"/>
  <c r="O4413" i="3"/>
  <c r="O4418" i="3"/>
  <c r="O4423" i="3"/>
  <c r="O4429" i="3"/>
  <c r="O4434" i="3"/>
  <c r="O4439" i="3"/>
  <c r="O4445" i="3"/>
  <c r="O4450" i="3"/>
  <c r="O4455" i="3"/>
  <c r="O4461" i="3"/>
  <c r="O4466" i="3"/>
  <c r="O4471" i="3"/>
  <c r="O4477" i="3"/>
  <c r="O4482" i="3"/>
  <c r="O4487" i="3"/>
  <c r="O4493" i="3"/>
  <c r="O4498" i="3"/>
  <c r="O4503" i="3"/>
  <c r="O4509" i="3"/>
  <c r="O4743" i="3"/>
  <c r="O4748" i="3"/>
  <c r="O4754" i="3"/>
  <c r="O4759" i="3"/>
  <c r="O4764" i="3"/>
  <c r="O4770" i="3"/>
  <c r="O4775" i="3"/>
  <c r="O4780" i="3"/>
  <c r="O4786" i="3"/>
  <c r="O4791" i="3"/>
  <c r="R4791" i="3" s="1"/>
  <c r="O4796" i="3"/>
  <c r="O4802" i="3"/>
  <c r="O4807" i="3"/>
  <c r="O4812" i="3"/>
  <c r="O4818" i="3"/>
  <c r="O4823" i="3"/>
  <c r="O4828" i="3"/>
  <c r="L85" i="3"/>
  <c r="L91" i="3"/>
  <c r="L96" i="3"/>
  <c r="L101" i="3"/>
  <c r="L352" i="3"/>
  <c r="L357" i="3"/>
  <c r="L593" i="3"/>
  <c r="L598" i="3"/>
  <c r="L604" i="3"/>
  <c r="L609" i="3"/>
  <c r="L614" i="3"/>
  <c r="L620" i="3"/>
  <c r="L625" i="3"/>
  <c r="L630" i="3"/>
  <c r="L636" i="3"/>
  <c r="L641" i="3"/>
  <c r="L646" i="3"/>
  <c r="L652" i="3"/>
  <c r="L657" i="3"/>
  <c r="L905" i="3"/>
  <c r="L911" i="3"/>
  <c r="L916" i="3"/>
  <c r="L921" i="3"/>
  <c r="L927" i="3"/>
  <c r="L1500" i="3"/>
  <c r="L1504" i="3"/>
  <c r="L1508" i="3"/>
  <c r="L1512" i="3"/>
  <c r="L1516" i="3"/>
  <c r="L1520" i="3"/>
  <c r="L1524" i="3"/>
  <c r="L1528" i="3"/>
  <c r="L1532" i="3"/>
  <c r="L1536" i="3"/>
  <c r="L1540" i="3"/>
  <c r="L1544" i="3"/>
  <c r="L1548" i="3"/>
  <c r="L1552" i="3"/>
  <c r="L1556" i="3"/>
  <c r="L1560" i="3"/>
  <c r="L1564" i="3"/>
  <c r="L1568" i="3"/>
  <c r="L1572" i="3"/>
  <c r="L1576" i="3"/>
  <c r="L1580" i="3"/>
  <c r="L1584" i="3"/>
  <c r="L1588" i="3"/>
  <c r="L1592" i="3"/>
  <c r="L1596" i="3"/>
  <c r="L1600" i="3"/>
  <c r="L1604" i="3"/>
  <c r="L1608" i="3"/>
  <c r="L1612" i="3"/>
  <c r="L1616" i="3"/>
  <c r="L1620" i="3"/>
  <c r="L1624" i="3"/>
  <c r="L1628" i="3"/>
  <c r="L1632" i="3"/>
  <c r="L1636" i="3"/>
  <c r="L1640" i="3"/>
  <c r="L1644" i="3"/>
  <c r="L1648" i="3"/>
  <c r="L1652" i="3"/>
  <c r="L1656" i="3"/>
  <c r="L1660" i="3"/>
  <c r="L1664" i="3"/>
  <c r="L1668" i="3"/>
  <c r="L1672" i="3"/>
  <c r="L1676" i="3"/>
  <c r="L1680" i="3"/>
  <c r="L1684" i="3"/>
  <c r="L1688" i="3"/>
  <c r="L1692" i="3"/>
  <c r="L1696" i="3"/>
  <c r="L1700" i="3"/>
  <c r="L1704" i="3"/>
  <c r="L1708" i="3"/>
  <c r="L1712" i="3"/>
  <c r="L1716" i="3"/>
  <c r="L1720" i="3"/>
  <c r="L1724" i="3"/>
  <c r="L1728" i="3"/>
  <c r="L1732" i="3"/>
  <c r="L1736" i="3"/>
  <c r="L1740" i="3"/>
  <c r="L1744" i="3"/>
  <c r="L1748" i="3"/>
  <c r="L1752" i="3"/>
  <c r="L1756" i="3"/>
  <c r="L1760" i="3"/>
  <c r="L1764" i="3"/>
  <c r="L2518" i="3"/>
  <c r="L2522" i="3"/>
  <c r="L2526" i="3"/>
  <c r="L2530" i="3"/>
  <c r="L2534" i="3"/>
  <c r="L2538" i="3"/>
  <c r="L2542" i="3"/>
  <c r="L2546" i="3"/>
  <c r="L2550" i="3"/>
  <c r="L2554" i="3"/>
  <c r="L2558" i="3"/>
  <c r="L2562" i="3"/>
  <c r="L2566" i="3"/>
  <c r="L2570" i="3"/>
  <c r="L2574" i="3"/>
  <c r="L2578" i="3"/>
  <c r="L2582" i="3"/>
  <c r="L2586" i="3"/>
  <c r="L2590" i="3"/>
  <c r="O3063" i="3"/>
  <c r="O3106" i="3"/>
  <c r="R3106" i="3" s="1"/>
  <c r="O3839" i="3"/>
  <c r="O3871" i="3"/>
  <c r="O4139" i="3"/>
  <c r="O4154" i="3"/>
  <c r="O4164" i="3"/>
  <c r="O4175" i="3"/>
  <c r="O4186" i="3"/>
  <c r="O4196" i="3"/>
  <c r="O4207" i="3"/>
  <c r="O4218" i="3"/>
  <c r="O4419" i="3"/>
  <c r="O4430" i="3"/>
  <c r="R4430" i="3" s="1"/>
  <c r="O4441" i="3"/>
  <c r="O4451" i="3"/>
  <c r="O4462" i="3"/>
  <c r="O4473" i="3"/>
  <c r="O4483" i="3"/>
  <c r="O4494" i="3"/>
  <c r="O4505" i="3"/>
  <c r="O4744" i="3"/>
  <c r="R4744" i="3" s="1"/>
  <c r="O4755" i="3"/>
  <c r="O4766" i="3"/>
  <c r="O4776" i="3"/>
  <c r="O4787" i="3"/>
  <c r="O4798" i="3"/>
  <c r="O4808" i="3"/>
  <c r="O4819" i="3"/>
  <c r="L92" i="3"/>
  <c r="L103" i="3"/>
  <c r="L349" i="3"/>
  <c r="L360" i="3"/>
  <c r="L596" i="3"/>
  <c r="L606" i="3"/>
  <c r="L617" i="3"/>
  <c r="L628" i="3"/>
  <c r="L638" i="3"/>
  <c r="L649" i="3"/>
  <c r="L903" i="3"/>
  <c r="L913" i="3"/>
  <c r="L924" i="3"/>
  <c r="L1497" i="3"/>
  <c r="L1505" i="3"/>
  <c r="L1513" i="3"/>
  <c r="L1521" i="3"/>
  <c r="L1529" i="3"/>
  <c r="L1537" i="3"/>
  <c r="L1545" i="3"/>
  <c r="L1553" i="3"/>
  <c r="L1561" i="3"/>
  <c r="L1569" i="3"/>
  <c r="L1577" i="3"/>
  <c r="L1585" i="3"/>
  <c r="L1593" i="3"/>
  <c r="L1601" i="3"/>
  <c r="L1609" i="3"/>
  <c r="L1617" i="3"/>
  <c r="L1625" i="3"/>
  <c r="L1633" i="3"/>
  <c r="L1641" i="3"/>
  <c r="L1649" i="3"/>
  <c r="L1657" i="3"/>
  <c r="L1665" i="3"/>
  <c r="L1673" i="3"/>
  <c r="L1681" i="3"/>
  <c r="L1689" i="3"/>
  <c r="L1697" i="3"/>
  <c r="L1705" i="3"/>
  <c r="L1713" i="3"/>
  <c r="L1721" i="3"/>
  <c r="L1729" i="3"/>
  <c r="L1737" i="3"/>
  <c r="L1745" i="3"/>
  <c r="L1753" i="3"/>
  <c r="L1761" i="3"/>
  <c r="L2517" i="3"/>
  <c r="L2523" i="3"/>
  <c r="L2528" i="3"/>
  <c r="L2533" i="3"/>
  <c r="L2539" i="3"/>
  <c r="L2544" i="3"/>
  <c r="L2549" i="3"/>
  <c r="L2555" i="3"/>
  <c r="L2560" i="3"/>
  <c r="L2565" i="3"/>
  <c r="L2571" i="3"/>
  <c r="L2576" i="3"/>
  <c r="L2581" i="3"/>
  <c r="L2587" i="3"/>
  <c r="L2592" i="3"/>
  <c r="L2596" i="3"/>
  <c r="L2600" i="3"/>
  <c r="L3051" i="3"/>
  <c r="L3055" i="3"/>
  <c r="L3059" i="3"/>
  <c r="L3063" i="3"/>
  <c r="L3067" i="3"/>
  <c r="L3071" i="3"/>
  <c r="L3075" i="3"/>
  <c r="L3079" i="3"/>
  <c r="L3083" i="3"/>
  <c r="L3087" i="3"/>
  <c r="L3091" i="3"/>
  <c r="L3095" i="3"/>
  <c r="L3099" i="3"/>
  <c r="L3103" i="3"/>
  <c r="L3107" i="3"/>
  <c r="L3111" i="3"/>
  <c r="L3398" i="3"/>
  <c r="L3402" i="3"/>
  <c r="L3406" i="3"/>
  <c r="L3410" i="3"/>
  <c r="L3414" i="3"/>
  <c r="L3824" i="3"/>
  <c r="L3828" i="3"/>
  <c r="L3832" i="3"/>
  <c r="L3836" i="3"/>
  <c r="L3840" i="3"/>
  <c r="L3844" i="3"/>
  <c r="L3848" i="3"/>
  <c r="L3852" i="3"/>
  <c r="L3856" i="3"/>
  <c r="L3860" i="3"/>
  <c r="L3864" i="3"/>
  <c r="L3868" i="3"/>
  <c r="L3872" i="3"/>
  <c r="L3876" i="3"/>
  <c r="L3880" i="3"/>
  <c r="L3884" i="3"/>
  <c r="L4136" i="3"/>
  <c r="L4140" i="3"/>
  <c r="L4144" i="3"/>
  <c r="L4148" i="3"/>
  <c r="L4152" i="3"/>
  <c r="L4156" i="3"/>
  <c r="L4160" i="3"/>
  <c r="L4164" i="3"/>
  <c r="L4168" i="3"/>
  <c r="L4172" i="3"/>
  <c r="L4176" i="3"/>
  <c r="L4180" i="3"/>
  <c r="L4184" i="3"/>
  <c r="L4188" i="3"/>
  <c r="L4192" i="3"/>
  <c r="L4196" i="3"/>
  <c r="L4200" i="3"/>
  <c r="L4204" i="3"/>
  <c r="L4208" i="3"/>
  <c r="L4212" i="3"/>
  <c r="L4216" i="3"/>
  <c r="L4411" i="3"/>
  <c r="L4415" i="3"/>
  <c r="L4419" i="3"/>
  <c r="L4423" i="3"/>
  <c r="L4427" i="3"/>
  <c r="L4431" i="3"/>
  <c r="L4435" i="3"/>
  <c r="L4439" i="3"/>
  <c r="L4443" i="3"/>
  <c r="L4447" i="3"/>
  <c r="L4451" i="3"/>
  <c r="L4455" i="3"/>
  <c r="L4459" i="3"/>
  <c r="L4463" i="3"/>
  <c r="L4467" i="3"/>
  <c r="L4471" i="3"/>
  <c r="L4475" i="3"/>
  <c r="L4479" i="3"/>
  <c r="L4483" i="3"/>
  <c r="L4487" i="3"/>
  <c r="L4491" i="3"/>
  <c r="L4495" i="3"/>
  <c r="L4499" i="3"/>
  <c r="L4503" i="3"/>
  <c r="L4507" i="3"/>
  <c r="L4744" i="3"/>
  <c r="L4748" i="3"/>
  <c r="L4752" i="3"/>
  <c r="L4756" i="3"/>
  <c r="L4760" i="3"/>
  <c r="L4764" i="3"/>
  <c r="L4768" i="3"/>
  <c r="L4772" i="3"/>
  <c r="L4776" i="3"/>
  <c r="L4780" i="3"/>
  <c r="L4784" i="3"/>
  <c r="L4788" i="3"/>
  <c r="L4792" i="3"/>
  <c r="L4796" i="3"/>
  <c r="L4800" i="3"/>
  <c r="L4804" i="3"/>
  <c r="L4808" i="3"/>
  <c r="L4812" i="3"/>
  <c r="L4816" i="3"/>
  <c r="L4820" i="3"/>
  <c r="L4824" i="3"/>
  <c r="L4828" i="3"/>
  <c r="J85" i="3"/>
  <c r="J89" i="3"/>
  <c r="J93" i="3"/>
  <c r="P93" i="3" s="1"/>
  <c r="J97" i="3"/>
  <c r="J101" i="3"/>
  <c r="J105" i="3"/>
  <c r="O3068" i="3"/>
  <c r="O3111" i="3"/>
  <c r="R3111" i="3" s="1"/>
  <c r="O3401" i="3"/>
  <c r="O3843" i="3"/>
  <c r="O3875" i="3"/>
  <c r="O4142" i="3"/>
  <c r="O4155" i="3"/>
  <c r="O4166" i="3"/>
  <c r="O4176" i="3"/>
  <c r="R4176" i="3" s="1"/>
  <c r="O4187" i="3"/>
  <c r="O4198" i="3"/>
  <c r="O4208" i="3"/>
  <c r="O4219" i="3"/>
  <c r="O4421" i="3"/>
  <c r="O4431" i="3"/>
  <c r="O4442" i="3"/>
  <c r="O4453" i="3"/>
  <c r="O4463" i="3"/>
  <c r="R4463" i="3" s="1"/>
  <c r="O4474" i="3"/>
  <c r="O4485" i="3"/>
  <c r="O4495" i="3"/>
  <c r="R4495" i="3" s="1"/>
  <c r="O4506" i="3"/>
  <c r="O4746" i="3"/>
  <c r="O4756" i="3"/>
  <c r="O4767" i="3"/>
  <c r="O4778" i="3"/>
  <c r="O4788" i="3"/>
  <c r="R4788" i="3" s="1"/>
  <c r="O4799" i="3"/>
  <c r="O4810" i="3"/>
  <c r="O4820" i="3"/>
  <c r="R4820" i="3" s="1"/>
  <c r="L93" i="3"/>
  <c r="L104" i="3"/>
  <c r="L353" i="3"/>
  <c r="L600" i="3"/>
  <c r="L610" i="3"/>
  <c r="L621" i="3"/>
  <c r="L632" i="3"/>
  <c r="L642" i="3"/>
  <c r="L653" i="3"/>
  <c r="L907" i="3"/>
  <c r="L917" i="3"/>
  <c r="L928" i="3"/>
  <c r="L1498" i="3"/>
  <c r="L1506" i="3"/>
  <c r="L1514" i="3"/>
  <c r="L1522" i="3"/>
  <c r="L1530" i="3"/>
  <c r="L1538" i="3"/>
  <c r="L1546" i="3"/>
  <c r="L1554" i="3"/>
  <c r="L1562" i="3"/>
  <c r="L1570" i="3"/>
  <c r="L1578" i="3"/>
  <c r="L1586" i="3"/>
  <c r="L1594" i="3"/>
  <c r="L1602" i="3"/>
  <c r="L1610" i="3"/>
  <c r="L1618" i="3"/>
  <c r="L1626" i="3"/>
  <c r="L1634" i="3"/>
  <c r="L1642" i="3"/>
  <c r="L1650" i="3"/>
  <c r="L1658" i="3"/>
  <c r="L1666" i="3"/>
  <c r="L1674" i="3"/>
  <c r="L1682" i="3"/>
  <c r="L1690" i="3"/>
  <c r="L1698" i="3"/>
  <c r="L1706" i="3"/>
  <c r="L1714" i="3"/>
  <c r="L1722" i="3"/>
  <c r="L1730" i="3"/>
  <c r="L1738" i="3"/>
  <c r="L1746" i="3"/>
  <c r="L1754" i="3"/>
  <c r="L1762" i="3"/>
  <c r="L2519" i="3"/>
  <c r="L2524" i="3"/>
  <c r="L2529" i="3"/>
  <c r="L2535" i="3"/>
  <c r="L2540" i="3"/>
  <c r="L2545" i="3"/>
  <c r="L2551" i="3"/>
  <c r="L2556" i="3"/>
  <c r="L2561" i="3"/>
  <c r="L2567" i="3"/>
  <c r="L2572" i="3"/>
  <c r="L2577" i="3"/>
  <c r="L2583" i="3"/>
  <c r="L2588" i="3"/>
  <c r="L2593" i="3"/>
  <c r="L2597" i="3"/>
  <c r="L2601" i="3"/>
  <c r="L3048" i="3"/>
  <c r="L3052" i="3"/>
  <c r="L3056" i="3"/>
  <c r="L3060" i="3"/>
  <c r="L3064" i="3"/>
  <c r="L3068" i="3"/>
  <c r="L3072" i="3"/>
  <c r="L3076" i="3"/>
  <c r="L3080" i="3"/>
  <c r="L3084" i="3"/>
  <c r="L3088" i="3"/>
  <c r="L3092" i="3"/>
  <c r="L3096" i="3"/>
  <c r="L3100" i="3"/>
  <c r="L3104" i="3"/>
  <c r="L3108" i="3"/>
  <c r="L3112" i="3"/>
  <c r="L3399" i="3"/>
  <c r="L3403" i="3"/>
  <c r="L3407" i="3"/>
  <c r="L3411" i="3"/>
  <c r="L3415" i="3"/>
  <c r="L3825" i="3"/>
  <c r="L3829" i="3"/>
  <c r="L3833" i="3"/>
  <c r="L3837" i="3"/>
  <c r="L3841" i="3"/>
  <c r="L3845" i="3"/>
  <c r="L3849" i="3"/>
  <c r="L3853" i="3"/>
  <c r="L3857" i="3"/>
  <c r="L3861" i="3"/>
  <c r="L3865" i="3"/>
  <c r="L3869" i="3"/>
  <c r="L3873" i="3"/>
  <c r="L3877" i="3"/>
  <c r="L3881" i="3"/>
  <c r="L4137" i="3"/>
  <c r="L4141" i="3"/>
  <c r="L4145" i="3"/>
  <c r="L4149" i="3"/>
  <c r="L4153" i="3"/>
  <c r="L4157" i="3"/>
  <c r="L4161" i="3"/>
  <c r="L4165" i="3"/>
  <c r="L4169" i="3"/>
  <c r="L4173" i="3"/>
  <c r="L4177" i="3"/>
  <c r="L4181" i="3"/>
  <c r="L4185" i="3"/>
  <c r="L4189" i="3"/>
  <c r="L4193" i="3"/>
  <c r="L4197" i="3"/>
  <c r="L4201" i="3"/>
  <c r="L4205" i="3"/>
  <c r="L4209" i="3"/>
  <c r="L4213" i="3"/>
  <c r="L4217" i="3"/>
  <c r="L4412" i="3"/>
  <c r="L4416" i="3"/>
  <c r="L4420" i="3"/>
  <c r="L4424" i="3"/>
  <c r="L4428" i="3"/>
  <c r="L4432" i="3"/>
  <c r="L4436" i="3"/>
  <c r="L4440" i="3"/>
  <c r="L4444" i="3"/>
  <c r="L4448" i="3"/>
  <c r="L4452" i="3"/>
  <c r="L4456" i="3"/>
  <c r="L4460" i="3"/>
  <c r="L4464" i="3"/>
  <c r="L4468" i="3"/>
  <c r="L4472" i="3"/>
  <c r="L4476" i="3"/>
  <c r="L4480" i="3"/>
  <c r="L4484" i="3"/>
  <c r="L4488" i="3"/>
  <c r="L4492" i="3"/>
  <c r="L4496" i="3"/>
  <c r="L4500" i="3"/>
  <c r="L4504" i="3"/>
  <c r="L4508" i="3"/>
  <c r="L4741" i="3"/>
  <c r="L4745" i="3"/>
  <c r="L4749" i="3"/>
  <c r="L4753" i="3"/>
  <c r="L4757" i="3"/>
  <c r="L4761" i="3"/>
  <c r="L4765" i="3"/>
  <c r="L4769" i="3"/>
  <c r="O3084" i="3"/>
  <c r="O3855" i="3"/>
  <c r="R3855" i="3" s="1"/>
  <c r="O4147" i="3"/>
  <c r="O4159" i="3"/>
  <c r="O4170" i="3"/>
  <c r="O4180" i="3"/>
  <c r="R4180" i="3" s="1"/>
  <c r="O4191" i="3"/>
  <c r="O4202" i="3"/>
  <c r="O4212" i="3"/>
  <c r="O4414" i="3"/>
  <c r="O4425" i="3"/>
  <c r="O4435" i="3"/>
  <c r="O4446" i="3"/>
  <c r="O4457" i="3"/>
  <c r="O4467" i="3"/>
  <c r="O4478" i="3"/>
  <c r="O4489" i="3"/>
  <c r="O4499" i="3"/>
  <c r="R4499" i="3" s="1"/>
  <c r="O4750" i="3"/>
  <c r="O4760" i="3"/>
  <c r="O4771" i="3"/>
  <c r="O4782" i="3"/>
  <c r="O4792" i="3"/>
  <c r="O4803" i="3"/>
  <c r="O4814" i="3"/>
  <c r="O4824" i="3"/>
  <c r="R4824" i="3" s="1"/>
  <c r="L87" i="3"/>
  <c r="L97" i="3"/>
  <c r="L355" i="3"/>
  <c r="L601" i="3"/>
  <c r="L612" i="3"/>
  <c r="L622" i="3"/>
  <c r="L633" i="3"/>
  <c r="L644" i="3"/>
  <c r="L654" i="3"/>
  <c r="L908" i="3"/>
  <c r="L919" i="3"/>
  <c r="L929" i="3"/>
  <c r="L1501" i="3"/>
  <c r="L1509" i="3"/>
  <c r="L1517" i="3"/>
  <c r="L1525" i="3"/>
  <c r="L1533" i="3"/>
  <c r="L1541" i="3"/>
  <c r="L1549" i="3"/>
  <c r="L1557" i="3"/>
  <c r="L1565" i="3"/>
  <c r="L1573" i="3"/>
  <c r="L1581" i="3"/>
  <c r="L1589" i="3"/>
  <c r="L1597" i="3"/>
  <c r="L1605" i="3"/>
  <c r="L1613" i="3"/>
  <c r="L1621" i="3"/>
  <c r="L1629" i="3"/>
  <c r="L1637" i="3"/>
  <c r="L1645" i="3"/>
  <c r="L1653" i="3"/>
  <c r="L1661" i="3"/>
  <c r="L1669" i="3"/>
  <c r="L1677" i="3"/>
  <c r="L1685" i="3"/>
  <c r="L1693" i="3"/>
  <c r="L1701" i="3"/>
  <c r="L1709" i="3"/>
  <c r="L1717" i="3"/>
  <c r="L1725" i="3"/>
  <c r="L1733" i="3"/>
  <c r="L1741" i="3"/>
  <c r="L1749" i="3"/>
  <c r="L1757" i="3"/>
  <c r="L1765" i="3"/>
  <c r="L2515" i="3"/>
  <c r="L2520" i="3"/>
  <c r="L2525" i="3"/>
  <c r="L2531" i="3"/>
  <c r="L2536" i="3"/>
  <c r="L2541" i="3"/>
  <c r="L2547" i="3"/>
  <c r="L2552" i="3"/>
  <c r="L2557" i="3"/>
  <c r="L2563" i="3"/>
  <c r="L2568" i="3"/>
  <c r="L2573" i="3"/>
  <c r="O3090" i="3"/>
  <c r="O4134" i="3"/>
  <c r="O4182" i="3"/>
  <c r="R4182" i="3" s="1"/>
  <c r="O4415" i="3"/>
  <c r="O4458" i="3"/>
  <c r="R4458" i="3" s="1"/>
  <c r="O4501" i="3"/>
  <c r="R4501" i="3" s="1"/>
  <c r="O4762" i="3"/>
  <c r="R4762" i="3" s="1"/>
  <c r="O4804" i="3"/>
  <c r="L348" i="3"/>
  <c r="L616" i="3"/>
  <c r="L658" i="3"/>
  <c r="L1502" i="3"/>
  <c r="L1534" i="3"/>
  <c r="L1566" i="3"/>
  <c r="L1598" i="3"/>
  <c r="L1630" i="3"/>
  <c r="L1662" i="3"/>
  <c r="L1694" i="3"/>
  <c r="L1726" i="3"/>
  <c r="L1758" i="3"/>
  <c r="L2516" i="3"/>
  <c r="L2537" i="3"/>
  <c r="L2559" i="3"/>
  <c r="L2579" i="3"/>
  <c r="L2589" i="3"/>
  <c r="L2598" i="3"/>
  <c r="L3054" i="3"/>
  <c r="L3062" i="3"/>
  <c r="L3070" i="3"/>
  <c r="L3078" i="3"/>
  <c r="L3086" i="3"/>
  <c r="L3094" i="3"/>
  <c r="L3102" i="3"/>
  <c r="L3110" i="3"/>
  <c r="L3401" i="3"/>
  <c r="L3409" i="3"/>
  <c r="O3827" i="3"/>
  <c r="R3827" i="3" s="1"/>
  <c r="O4150" i="3"/>
  <c r="O4192" i="3"/>
  <c r="O4426" i="3"/>
  <c r="O4469" i="3"/>
  <c r="O4772" i="3"/>
  <c r="R4772" i="3" s="1"/>
  <c r="O4815" i="3"/>
  <c r="O3859" i="3"/>
  <c r="O4160" i="3"/>
  <c r="R4160" i="3" s="1"/>
  <c r="O4203" i="3"/>
  <c r="R4203" i="3" s="1"/>
  <c r="O4437" i="3"/>
  <c r="R4437" i="3" s="1"/>
  <c r="O4479" i="3"/>
  <c r="O4783" i="3"/>
  <c r="O4826" i="3"/>
  <c r="R4826" i="3" s="1"/>
  <c r="L99" i="3"/>
  <c r="L594" i="3"/>
  <c r="L637" i="3"/>
  <c r="L923" i="3"/>
  <c r="L1518" i="3"/>
  <c r="L1550" i="3"/>
  <c r="L1582" i="3"/>
  <c r="L1614" i="3"/>
  <c r="L1646" i="3"/>
  <c r="L1678" i="3"/>
  <c r="L1710" i="3"/>
  <c r="L1742" i="3"/>
  <c r="L2527" i="3"/>
  <c r="L2548" i="3"/>
  <c r="L2569" i="3"/>
  <c r="L2584" i="3"/>
  <c r="L2594" i="3"/>
  <c r="L2602" i="3"/>
  <c r="L3050" i="3"/>
  <c r="L3058" i="3"/>
  <c r="L3066" i="3"/>
  <c r="L3074" i="3"/>
  <c r="L3082" i="3"/>
  <c r="L3090" i="3"/>
  <c r="L3098" i="3"/>
  <c r="L3106" i="3"/>
  <c r="L3397" i="3"/>
  <c r="L3405" i="3"/>
  <c r="L3413" i="3"/>
  <c r="L3827" i="3"/>
  <c r="L3835" i="3"/>
  <c r="L3843" i="3"/>
  <c r="L3851" i="3"/>
  <c r="L3859" i="3"/>
  <c r="L3867" i="3"/>
  <c r="L3875" i="3"/>
  <c r="L3883" i="3"/>
  <c r="L4138" i="3"/>
  <c r="L4146" i="3"/>
  <c r="L4154" i="3"/>
  <c r="L4162" i="3"/>
  <c r="L4170" i="3"/>
  <c r="L4178" i="3"/>
  <c r="L4186" i="3"/>
  <c r="L4194" i="3"/>
  <c r="L4202" i="3"/>
  <c r="L4210" i="3"/>
  <c r="L4218" i="3"/>
  <c r="L4417" i="3"/>
  <c r="L4425" i="3"/>
  <c r="L4433" i="3"/>
  <c r="L4441" i="3"/>
  <c r="L4449" i="3"/>
  <c r="L4457" i="3"/>
  <c r="L4465" i="3"/>
  <c r="L4473" i="3"/>
  <c r="L4481" i="3"/>
  <c r="L4489" i="3"/>
  <c r="L4497" i="3"/>
  <c r="L4505" i="3"/>
  <c r="L4747" i="3"/>
  <c r="L4755" i="3"/>
  <c r="L4763" i="3"/>
  <c r="L4771" i="3"/>
  <c r="L4777" i="3"/>
  <c r="L4782" i="3"/>
  <c r="L4787" i="3"/>
  <c r="L4793" i="3"/>
  <c r="L4798" i="3"/>
  <c r="L4803" i="3"/>
  <c r="L4809" i="3"/>
  <c r="L4814" i="3"/>
  <c r="L4819" i="3"/>
  <c r="L4825" i="3"/>
  <c r="J88" i="3"/>
  <c r="J94" i="3"/>
  <c r="J99" i="3"/>
  <c r="P99" i="3" s="1"/>
  <c r="J104" i="3"/>
  <c r="J349" i="3"/>
  <c r="J353" i="3"/>
  <c r="J357" i="3"/>
  <c r="O4171" i="3"/>
  <c r="O4214" i="3"/>
  <c r="O4447" i="3"/>
  <c r="R4447" i="3" s="1"/>
  <c r="O4490" i="3"/>
  <c r="R4490" i="3" s="1"/>
  <c r="O4751" i="3"/>
  <c r="O4794" i="3"/>
  <c r="L605" i="3"/>
  <c r="L648" i="3"/>
  <c r="L1526" i="3"/>
  <c r="L1558" i="3"/>
  <c r="L1590" i="3"/>
  <c r="L1622" i="3"/>
  <c r="L1654" i="3"/>
  <c r="L1686" i="3"/>
  <c r="L1718" i="3"/>
  <c r="L1750" i="3"/>
  <c r="L2532" i="3"/>
  <c r="L2553" i="3"/>
  <c r="L2575" i="3"/>
  <c r="L2585" i="3"/>
  <c r="L2595" i="3"/>
  <c r="L2603" i="3"/>
  <c r="L3053" i="3"/>
  <c r="L3061" i="3"/>
  <c r="L3069" i="3"/>
  <c r="L3077" i="3"/>
  <c r="L3085" i="3"/>
  <c r="L3093" i="3"/>
  <c r="L3101" i="3"/>
  <c r="L3109" i="3"/>
  <c r="L3400" i="3"/>
  <c r="L3408" i="3"/>
  <c r="L3416" i="3"/>
  <c r="L3830" i="3"/>
  <c r="L3838" i="3"/>
  <c r="L3846" i="3"/>
  <c r="L3854" i="3"/>
  <c r="L3862" i="3"/>
  <c r="L3870" i="3"/>
  <c r="L3878" i="3"/>
  <c r="L4139" i="3"/>
  <c r="L4147" i="3"/>
  <c r="L4155" i="3"/>
  <c r="L4163" i="3"/>
  <c r="L4171" i="3"/>
  <c r="L4179" i="3"/>
  <c r="L4187" i="3"/>
  <c r="L4195" i="3"/>
  <c r="L4203" i="3"/>
  <c r="L4211" i="3"/>
  <c r="L4219" i="3"/>
  <c r="L4418" i="3"/>
  <c r="L4426" i="3"/>
  <c r="L4434" i="3"/>
  <c r="L4442" i="3"/>
  <c r="L4450" i="3"/>
  <c r="L4458" i="3"/>
  <c r="L4466" i="3"/>
  <c r="L4474" i="3"/>
  <c r="L4482" i="3"/>
  <c r="L4490" i="3"/>
  <c r="L4498" i="3"/>
  <c r="L4506" i="3"/>
  <c r="L4742" i="3"/>
  <c r="L4750" i="3"/>
  <c r="L4758" i="3"/>
  <c r="L4766" i="3"/>
  <c r="L4773" i="3"/>
  <c r="L4778" i="3"/>
  <c r="L4783" i="3"/>
  <c r="L4789" i="3"/>
  <c r="L4794" i="3"/>
  <c r="L4799" i="3"/>
  <c r="L4805" i="3"/>
  <c r="L4810" i="3"/>
  <c r="L4815" i="3"/>
  <c r="L4821" i="3"/>
  <c r="L4826" i="3"/>
  <c r="J84" i="3"/>
  <c r="J90" i="3"/>
  <c r="J95" i="3"/>
  <c r="J100" i="3"/>
  <c r="J106" i="3"/>
  <c r="J350" i="3"/>
  <c r="J354" i="3"/>
  <c r="L626" i="3"/>
  <c r="L1542" i="3"/>
  <c r="L1670" i="3"/>
  <c r="L2564" i="3"/>
  <c r="L3073" i="3"/>
  <c r="L3105" i="3"/>
  <c r="L3839" i="3"/>
  <c r="L3855" i="3"/>
  <c r="L3871" i="3"/>
  <c r="L4143" i="3"/>
  <c r="L4159" i="3"/>
  <c r="L4175" i="3"/>
  <c r="L4191" i="3"/>
  <c r="L4207" i="3"/>
  <c r="L4414" i="3"/>
  <c r="L4430" i="3"/>
  <c r="L4446" i="3"/>
  <c r="L4462" i="3"/>
  <c r="L4478" i="3"/>
  <c r="L4494" i="3"/>
  <c r="L4751" i="3"/>
  <c r="L4767" i="3"/>
  <c r="L4779" i="3"/>
  <c r="L4790" i="3"/>
  <c r="L4801" i="3"/>
  <c r="L4811" i="3"/>
  <c r="L4822" i="3"/>
  <c r="J92" i="3"/>
  <c r="J103" i="3"/>
  <c r="J352" i="3"/>
  <c r="J359" i="3"/>
  <c r="J594" i="3"/>
  <c r="J598" i="3"/>
  <c r="J602" i="3"/>
  <c r="J606" i="3"/>
  <c r="J610" i="3"/>
  <c r="P610" i="3" s="1"/>
  <c r="J614" i="3"/>
  <c r="J618" i="3"/>
  <c r="P618" i="3" s="1"/>
  <c r="J622" i="3"/>
  <c r="J626" i="3"/>
  <c r="J630" i="3"/>
  <c r="J634" i="3"/>
  <c r="J638" i="3"/>
  <c r="J642" i="3"/>
  <c r="J646" i="3"/>
  <c r="J650" i="3"/>
  <c r="J654" i="3"/>
  <c r="J658" i="3"/>
  <c r="J905" i="3"/>
  <c r="J909" i="3"/>
  <c r="J913" i="3"/>
  <c r="J917" i="3"/>
  <c r="J921" i="3"/>
  <c r="J925" i="3"/>
  <c r="J929" i="3"/>
  <c r="J1497" i="3"/>
  <c r="J1501" i="3"/>
  <c r="J1505" i="3"/>
  <c r="J1509" i="3"/>
  <c r="J1513" i="3"/>
  <c r="J1517" i="3"/>
  <c r="J1521" i="3"/>
  <c r="J1525" i="3"/>
  <c r="J1529" i="3"/>
  <c r="J1533" i="3"/>
  <c r="J1537" i="3"/>
  <c r="J1541" i="3"/>
  <c r="J1545" i="3"/>
  <c r="J1549" i="3"/>
  <c r="J1553" i="3"/>
  <c r="J1557" i="3"/>
  <c r="J1561" i="3"/>
  <c r="J1565" i="3"/>
  <c r="J1569" i="3"/>
  <c r="J1573" i="3"/>
  <c r="J1577" i="3"/>
  <c r="J1581" i="3"/>
  <c r="J1585" i="3"/>
  <c r="J1589" i="3"/>
  <c r="J1593" i="3"/>
  <c r="J1597" i="3"/>
  <c r="J1601" i="3"/>
  <c r="J1605" i="3"/>
  <c r="J1609" i="3"/>
  <c r="J1613" i="3"/>
  <c r="J1617" i="3"/>
  <c r="J1621" i="3"/>
  <c r="J1625" i="3"/>
  <c r="J1629" i="3"/>
  <c r="J1633" i="3"/>
  <c r="J1637" i="3"/>
  <c r="J1641" i="3"/>
  <c r="J1645" i="3"/>
  <c r="J1649" i="3"/>
  <c r="J1653" i="3"/>
  <c r="J1657" i="3"/>
  <c r="J1661" i="3"/>
  <c r="J1665" i="3"/>
  <c r="J1669" i="3"/>
  <c r="J1673" i="3"/>
  <c r="J1677" i="3"/>
  <c r="J1681" i="3"/>
  <c r="J1685" i="3"/>
  <c r="J1689" i="3"/>
  <c r="J1693" i="3"/>
  <c r="J1697" i="3"/>
  <c r="J1701" i="3"/>
  <c r="J1705" i="3"/>
  <c r="J1709" i="3"/>
  <c r="J1713" i="3"/>
  <c r="J1717" i="3"/>
  <c r="J1721" i="3"/>
  <c r="J1725" i="3"/>
  <c r="J1729" i="3"/>
  <c r="J1733" i="3"/>
  <c r="J1737" i="3"/>
  <c r="J1741" i="3"/>
  <c r="J1745" i="3"/>
  <c r="J1749" i="3"/>
  <c r="J1753" i="3"/>
  <c r="J1757" i="3"/>
  <c r="J1761" i="3"/>
  <c r="J1765" i="3"/>
  <c r="J2515" i="3"/>
  <c r="J2519" i="3"/>
  <c r="J2523" i="3"/>
  <c r="J2527" i="3"/>
  <c r="J2531" i="3"/>
  <c r="J2535" i="3"/>
  <c r="J2539" i="3"/>
  <c r="J2543" i="3"/>
  <c r="J2547" i="3"/>
  <c r="J2551" i="3"/>
  <c r="J2555" i="3"/>
  <c r="J2559" i="3"/>
  <c r="J2563" i="3"/>
  <c r="J2567" i="3"/>
  <c r="J2571" i="3"/>
  <c r="J2575" i="3"/>
  <c r="J2579" i="3"/>
  <c r="J2583" i="3"/>
  <c r="J2587" i="3"/>
  <c r="J2591" i="3"/>
  <c r="J2595" i="3"/>
  <c r="J2599" i="3"/>
  <c r="J2603" i="3"/>
  <c r="J3050" i="3"/>
  <c r="J3054" i="3"/>
  <c r="J3058" i="3"/>
  <c r="J3062" i="3"/>
  <c r="J3066" i="3"/>
  <c r="J3070" i="3"/>
  <c r="J3074" i="3"/>
  <c r="J3078" i="3"/>
  <c r="J3082" i="3"/>
  <c r="J3086" i="3"/>
  <c r="J3090" i="3"/>
  <c r="J3094" i="3"/>
  <c r="J3098" i="3"/>
  <c r="J3102" i="3"/>
  <c r="J3106" i="3"/>
  <c r="J3110" i="3"/>
  <c r="J3397" i="3"/>
  <c r="J3401" i="3"/>
  <c r="J3405" i="3"/>
  <c r="J3409" i="3"/>
  <c r="J3413" i="3"/>
  <c r="L88" i="3"/>
  <c r="L912" i="3"/>
  <c r="L1574" i="3"/>
  <c r="L1702" i="3"/>
  <c r="L2580" i="3"/>
  <c r="L3049" i="3"/>
  <c r="L3081" i="3"/>
  <c r="L3113" i="3"/>
  <c r="L3396" i="3"/>
  <c r="L3826" i="3"/>
  <c r="L3842" i="3"/>
  <c r="L3858" i="3"/>
  <c r="L3874" i="3"/>
  <c r="L4134" i="3"/>
  <c r="L4150" i="3"/>
  <c r="L4166" i="3"/>
  <c r="L4182" i="3"/>
  <c r="L4198" i="3"/>
  <c r="L4214" i="3"/>
  <c r="L4421" i="3"/>
  <c r="L4437" i="3"/>
  <c r="L4453" i="3"/>
  <c r="L4469" i="3"/>
  <c r="L4485" i="3"/>
  <c r="L4501" i="3"/>
  <c r="L4754" i="3"/>
  <c r="L4770" i="3"/>
  <c r="L4781" i="3"/>
  <c r="L4791" i="3"/>
  <c r="L4802" i="3"/>
  <c r="L4813" i="3"/>
  <c r="L4823" i="3"/>
  <c r="J86" i="3"/>
  <c r="J96" i="3"/>
  <c r="J355" i="3"/>
  <c r="J360" i="3"/>
  <c r="J591" i="3"/>
  <c r="P591" i="3" s="1"/>
  <c r="J595" i="3"/>
  <c r="J599" i="3"/>
  <c r="P599" i="3" s="1"/>
  <c r="J603" i="3"/>
  <c r="J607" i="3"/>
  <c r="P607" i="3" s="1"/>
  <c r="J611" i="3"/>
  <c r="J615" i="3"/>
  <c r="J619" i="3"/>
  <c r="J623" i="3"/>
  <c r="J627" i="3"/>
  <c r="P627" i="3" s="1"/>
  <c r="J631" i="3"/>
  <c r="J635" i="3"/>
  <c r="P635" i="3" s="1"/>
  <c r="J639" i="3"/>
  <c r="J643" i="3"/>
  <c r="P643" i="3" s="1"/>
  <c r="J647" i="3"/>
  <c r="J651" i="3"/>
  <c r="P651" i="3" s="1"/>
  <c r="J655" i="3"/>
  <c r="J902" i="3"/>
  <c r="P902" i="3" s="1"/>
  <c r="J906" i="3"/>
  <c r="J910" i="3"/>
  <c r="P910" i="3" s="1"/>
  <c r="J914" i="3"/>
  <c r="J918" i="3"/>
  <c r="P918" i="3" s="1"/>
  <c r="J922" i="3"/>
  <c r="J926" i="3"/>
  <c r="P926" i="3" s="1"/>
  <c r="J930" i="3"/>
  <c r="J1498" i="3"/>
  <c r="P1498" i="3" s="1"/>
  <c r="J1502" i="3"/>
  <c r="J1506" i="3"/>
  <c r="P1506" i="3" s="1"/>
  <c r="J1510" i="3"/>
  <c r="J1514" i="3"/>
  <c r="P1514" i="3" s="1"/>
  <c r="J1518" i="3"/>
  <c r="J1522" i="3"/>
  <c r="P1522" i="3" s="1"/>
  <c r="J1526" i="3"/>
  <c r="J1530" i="3"/>
  <c r="P1530" i="3" s="1"/>
  <c r="J1534" i="3"/>
  <c r="L1606" i="3"/>
  <c r="L1734" i="3"/>
  <c r="L2521" i="3"/>
  <c r="L2591" i="3"/>
  <c r="L3057" i="3"/>
  <c r="L3089" i="3"/>
  <c r="L3404" i="3"/>
  <c r="L3831" i="3"/>
  <c r="L3847" i="3"/>
  <c r="L3863" i="3"/>
  <c r="L3879" i="3"/>
  <c r="L4135" i="3"/>
  <c r="L4151" i="3"/>
  <c r="L4167" i="3"/>
  <c r="L4183" i="3"/>
  <c r="L4199" i="3"/>
  <c r="L4215" i="3"/>
  <c r="L4422" i="3"/>
  <c r="L4438" i="3"/>
  <c r="L4454" i="3"/>
  <c r="L4470" i="3"/>
  <c r="L4486" i="3"/>
  <c r="L4502" i="3"/>
  <c r="L4743" i="3"/>
  <c r="L4759" i="3"/>
  <c r="L4774" i="3"/>
  <c r="L4785" i="3"/>
  <c r="L4795" i="3"/>
  <c r="L4806" i="3"/>
  <c r="L4817" i="3"/>
  <c r="L4827" i="3"/>
  <c r="J87" i="3"/>
  <c r="P87" i="3" s="1"/>
  <c r="J98" i="3"/>
  <c r="J348" i="3"/>
  <c r="J356" i="3"/>
  <c r="J592" i="3"/>
  <c r="J596" i="3"/>
  <c r="J600" i="3"/>
  <c r="J604" i="3"/>
  <c r="P604" i="3" s="1"/>
  <c r="J608" i="3"/>
  <c r="J612" i="3"/>
  <c r="P612" i="3" s="1"/>
  <c r="J616" i="3"/>
  <c r="J620" i="3"/>
  <c r="J624" i="3"/>
  <c r="J628" i="3"/>
  <c r="J632" i="3"/>
  <c r="P632" i="3" s="1"/>
  <c r="J636" i="3"/>
  <c r="J640" i="3"/>
  <c r="J644" i="3"/>
  <c r="J648" i="3"/>
  <c r="P648" i="3" s="1"/>
  <c r="J652" i="3"/>
  <c r="J656" i="3"/>
  <c r="J903" i="3"/>
  <c r="J907" i="3"/>
  <c r="P907" i="3" s="1"/>
  <c r="J911" i="3"/>
  <c r="J915" i="3"/>
  <c r="J919" i="3"/>
  <c r="J923" i="3"/>
  <c r="P923" i="3" s="1"/>
  <c r="J927" i="3"/>
  <c r="J931" i="3"/>
  <c r="J1499" i="3"/>
  <c r="J1503" i="3"/>
  <c r="P1503" i="3" s="1"/>
  <c r="J1507" i="3"/>
  <c r="J1511" i="3"/>
  <c r="J1515" i="3"/>
  <c r="J1519" i="3"/>
  <c r="P1519" i="3" s="1"/>
  <c r="J1523" i="3"/>
  <c r="J1527" i="3"/>
  <c r="J1531" i="3"/>
  <c r="J1535" i="3"/>
  <c r="P1535" i="3" s="1"/>
  <c r="J1539" i="3"/>
  <c r="J1543" i="3"/>
  <c r="J1547" i="3"/>
  <c r="J1551" i="3"/>
  <c r="P1551" i="3" s="1"/>
  <c r="J1555" i="3"/>
  <c r="J1559" i="3"/>
  <c r="J1563" i="3"/>
  <c r="J1567" i="3"/>
  <c r="P1567" i="3" s="1"/>
  <c r="J1571" i="3"/>
  <c r="J1575" i="3"/>
  <c r="J1579" i="3"/>
  <c r="J1583" i="3"/>
  <c r="P1583" i="3" s="1"/>
  <c r="J1587" i="3"/>
  <c r="J1591" i="3"/>
  <c r="J1595" i="3"/>
  <c r="J1599" i="3"/>
  <c r="P1599" i="3" s="1"/>
  <c r="J1603" i="3"/>
  <c r="J1607" i="3"/>
  <c r="J1611" i="3"/>
  <c r="J1615" i="3"/>
  <c r="P1615" i="3" s="1"/>
  <c r="J1619" i="3"/>
  <c r="J1623" i="3"/>
  <c r="P1623" i="3" s="1"/>
  <c r="J1627" i="3"/>
  <c r="J1631" i="3"/>
  <c r="P1631" i="3" s="1"/>
  <c r="J1635" i="3"/>
  <c r="J1639" i="3"/>
  <c r="P1639" i="3" s="1"/>
  <c r="J1643" i="3"/>
  <c r="J1647" i="3"/>
  <c r="P1647" i="3" s="1"/>
  <c r="J1651" i="3"/>
  <c r="J1655" i="3"/>
  <c r="P1655" i="3" s="1"/>
  <c r="J1659" i="3"/>
  <c r="J1663" i="3"/>
  <c r="P1663" i="3" s="1"/>
  <c r="J1667" i="3"/>
  <c r="J1671" i="3"/>
  <c r="P1671" i="3" s="1"/>
  <c r="J1675" i="3"/>
  <c r="J1679" i="3"/>
  <c r="P1679" i="3" s="1"/>
  <c r="J1683" i="3"/>
  <c r="J1687" i="3"/>
  <c r="P1687" i="3" s="1"/>
  <c r="J1691" i="3"/>
  <c r="J1695" i="3"/>
  <c r="P1695" i="3" s="1"/>
  <c r="J1699" i="3"/>
  <c r="J1703" i="3"/>
  <c r="P1703" i="3" s="1"/>
  <c r="J1707" i="3"/>
  <c r="J1711" i="3"/>
  <c r="P1711" i="3" s="1"/>
  <c r="J1715" i="3"/>
  <c r="J1719" i="3"/>
  <c r="P1719" i="3" s="1"/>
  <c r="J1723" i="3"/>
  <c r="J1727" i="3"/>
  <c r="P1727" i="3" s="1"/>
  <c r="J1731" i="3"/>
  <c r="J1735" i="3"/>
  <c r="P1735" i="3" s="1"/>
  <c r="J1739" i="3"/>
  <c r="J1743" i="3"/>
  <c r="P1743" i="3" s="1"/>
  <c r="J1747" i="3"/>
  <c r="J1751" i="3"/>
  <c r="P1751" i="3" s="1"/>
  <c r="J1755" i="3"/>
  <c r="J1759" i="3"/>
  <c r="P1759" i="3" s="1"/>
  <c r="J1763" i="3"/>
  <c r="J2517" i="3"/>
  <c r="P2517" i="3" s="1"/>
  <c r="J2521" i="3"/>
  <c r="J2525" i="3"/>
  <c r="P2525" i="3" s="1"/>
  <c r="J2529" i="3"/>
  <c r="J2533" i="3"/>
  <c r="P2533" i="3" s="1"/>
  <c r="J2537" i="3"/>
  <c r="J2541" i="3"/>
  <c r="P2541" i="3" s="1"/>
  <c r="J2545" i="3"/>
  <c r="J2549" i="3"/>
  <c r="P2549" i="3" s="1"/>
  <c r="J2553" i="3"/>
  <c r="J2557" i="3"/>
  <c r="P2557" i="3" s="1"/>
  <c r="J2561" i="3"/>
  <c r="J2565" i="3"/>
  <c r="P2565" i="3" s="1"/>
  <c r="J2569" i="3"/>
  <c r="J2573" i="3"/>
  <c r="P2573" i="3" s="1"/>
  <c r="J2577" i="3"/>
  <c r="J2581" i="3"/>
  <c r="P2581" i="3" s="1"/>
  <c r="J2585" i="3"/>
  <c r="J2589" i="3"/>
  <c r="P2589" i="3" s="1"/>
  <c r="J2593" i="3"/>
  <c r="J2597" i="3"/>
  <c r="P2597" i="3" s="1"/>
  <c r="J2601" i="3"/>
  <c r="J3048" i="3"/>
  <c r="P3048" i="3" s="1"/>
  <c r="J3052" i="3"/>
  <c r="J3056" i="3"/>
  <c r="P3056" i="3" s="1"/>
  <c r="J3060" i="3"/>
  <c r="J3064" i="3"/>
  <c r="P3064" i="3" s="1"/>
  <c r="J3068" i="3"/>
  <c r="J3072" i="3"/>
  <c r="P3072" i="3" s="1"/>
  <c r="J3076" i="3"/>
  <c r="J3080" i="3"/>
  <c r="P3080" i="3" s="1"/>
  <c r="J3084" i="3"/>
  <c r="J3088" i="3"/>
  <c r="P3088" i="3" s="1"/>
  <c r="J3092" i="3"/>
  <c r="J3096" i="3"/>
  <c r="P3096" i="3" s="1"/>
  <c r="J3100" i="3"/>
  <c r="J3104" i="3"/>
  <c r="P3104" i="3" s="1"/>
  <c r="J3108" i="3"/>
  <c r="J3112" i="3"/>
  <c r="P3112" i="3" s="1"/>
  <c r="J3399" i="3"/>
  <c r="J3403" i="3"/>
  <c r="P3403" i="3" s="1"/>
  <c r="J3407" i="3"/>
  <c r="L1510" i="3"/>
  <c r="L3065" i="3"/>
  <c r="L3850" i="3"/>
  <c r="L4142" i="3"/>
  <c r="L4206" i="3"/>
  <c r="L4461" i="3"/>
  <c r="L4775" i="3"/>
  <c r="L4818" i="3"/>
  <c r="J102" i="3"/>
  <c r="J605" i="3"/>
  <c r="J621" i="3"/>
  <c r="J637" i="3"/>
  <c r="J653" i="3"/>
  <c r="L1638" i="3"/>
  <c r="L2543" i="3"/>
  <c r="L3097" i="3"/>
  <c r="L3412" i="3"/>
  <c r="L3866" i="3"/>
  <c r="L4158" i="3"/>
  <c r="L4413" i="3"/>
  <c r="L4477" i="3"/>
  <c r="L4786" i="3"/>
  <c r="J593" i="3"/>
  <c r="J609" i="3"/>
  <c r="J625" i="3"/>
  <c r="J641" i="3"/>
  <c r="J657" i="3"/>
  <c r="J916" i="3"/>
  <c r="J1512" i="3"/>
  <c r="J1528" i="3"/>
  <c r="J1540" i="3"/>
  <c r="J1548" i="3"/>
  <c r="J1556" i="3"/>
  <c r="J1564" i="3"/>
  <c r="J1572" i="3"/>
  <c r="J1580" i="3"/>
  <c r="J1588" i="3"/>
  <c r="J1596" i="3"/>
  <c r="J1604" i="3"/>
  <c r="J1612" i="3"/>
  <c r="J1620" i="3"/>
  <c r="J1628" i="3"/>
  <c r="J1636" i="3"/>
  <c r="J1644" i="3"/>
  <c r="J1652" i="3"/>
  <c r="J1660" i="3"/>
  <c r="J1668" i="3"/>
  <c r="J1676" i="3"/>
  <c r="J1684" i="3"/>
  <c r="J1692" i="3"/>
  <c r="J1700" i="3"/>
  <c r="J1708" i="3"/>
  <c r="J1716" i="3"/>
  <c r="J1724" i="3"/>
  <c r="J1732" i="3"/>
  <c r="L359" i="3"/>
  <c r="L2599" i="3"/>
  <c r="L3882" i="3"/>
  <c r="L4174" i="3"/>
  <c r="L4429" i="3"/>
  <c r="L4493" i="3"/>
  <c r="L4746" i="3"/>
  <c r="L4797" i="3"/>
  <c r="J351" i="3"/>
  <c r="J597" i="3"/>
  <c r="J613" i="3"/>
  <c r="J629" i="3"/>
  <c r="J645" i="3"/>
  <c r="J904" i="3"/>
  <c r="J920" i="3"/>
  <c r="J1500" i="3"/>
  <c r="J1516" i="3"/>
  <c r="J1532" i="3"/>
  <c r="J1542" i="3"/>
  <c r="J1550" i="3"/>
  <c r="J1558" i="3"/>
  <c r="J1566" i="3"/>
  <c r="P1566" i="3" s="1"/>
  <c r="J1574" i="3"/>
  <c r="J1582" i="3"/>
  <c r="J1590" i="3"/>
  <c r="J1598" i="3"/>
  <c r="P1598" i="3" s="1"/>
  <c r="J1606" i="3"/>
  <c r="J1614" i="3"/>
  <c r="J1622" i="3"/>
  <c r="J1630" i="3"/>
  <c r="P1630" i="3" s="1"/>
  <c r="J1638" i="3"/>
  <c r="J1646" i="3"/>
  <c r="J1654" i="3"/>
  <c r="J1662" i="3"/>
  <c r="P1662" i="3" s="1"/>
  <c r="J1670" i="3"/>
  <c r="J1678" i="3"/>
  <c r="J1686" i="3"/>
  <c r="J1694" i="3"/>
  <c r="P1694" i="3" s="1"/>
  <c r="J1702" i="3"/>
  <c r="J1710" i="3"/>
  <c r="J1718" i="3"/>
  <c r="J1726" i="3"/>
  <c r="P1726" i="3" s="1"/>
  <c r="J1734" i="3"/>
  <c r="J1742" i="3"/>
  <c r="J1750" i="3"/>
  <c r="J1758" i="3"/>
  <c r="P1758" i="3" s="1"/>
  <c r="J2518" i="3"/>
  <c r="J2526" i="3"/>
  <c r="J2534" i="3"/>
  <c r="J2542" i="3"/>
  <c r="J2550" i="3"/>
  <c r="J2558" i="3"/>
  <c r="J2566" i="3"/>
  <c r="J2574" i="3"/>
  <c r="J2582" i="3"/>
  <c r="J2590" i="3"/>
  <c r="J2598" i="3"/>
  <c r="J3049" i="3"/>
  <c r="J3057" i="3"/>
  <c r="J3065" i="3"/>
  <c r="J3073" i="3"/>
  <c r="J3081" i="3"/>
  <c r="J3089" i="3"/>
  <c r="J3097" i="3"/>
  <c r="J3105" i="3"/>
  <c r="J3113" i="3"/>
  <c r="J3396" i="3"/>
  <c r="J3404" i="3"/>
  <c r="J3411" i="3"/>
  <c r="P3411" i="3" s="1"/>
  <c r="J3416" i="3"/>
  <c r="J3826" i="3"/>
  <c r="J3830" i="3"/>
  <c r="J3834" i="3"/>
  <c r="J3838" i="3"/>
  <c r="J3842" i="3"/>
  <c r="J3846" i="3"/>
  <c r="J3850" i="3"/>
  <c r="J3854" i="3"/>
  <c r="J3858" i="3"/>
  <c r="J3862" i="3"/>
  <c r="J3866" i="3"/>
  <c r="J3870" i="3"/>
  <c r="J3874" i="3"/>
  <c r="J3878" i="3"/>
  <c r="J3882" i="3"/>
  <c r="J4134" i="3"/>
  <c r="J4138" i="3"/>
  <c r="J4142" i="3"/>
  <c r="J4146" i="3"/>
  <c r="J4150" i="3"/>
  <c r="J4154" i="3"/>
  <c r="J4158" i="3"/>
  <c r="J4162" i="3"/>
  <c r="J4166" i="3"/>
  <c r="J4170" i="3"/>
  <c r="J4174" i="3"/>
  <c r="J4178" i="3"/>
  <c r="J4182" i="3"/>
  <c r="J4186" i="3"/>
  <c r="J4190" i="3"/>
  <c r="J4194" i="3"/>
  <c r="J4198" i="3"/>
  <c r="J4202" i="3"/>
  <c r="J4206" i="3"/>
  <c r="J4210" i="3"/>
  <c r="J4214" i="3"/>
  <c r="J4218" i="3"/>
  <c r="J4413" i="3"/>
  <c r="J4417" i="3"/>
  <c r="J4421" i="3"/>
  <c r="J4425" i="3"/>
  <c r="J4429" i="3"/>
  <c r="J4433" i="3"/>
  <c r="J4437" i="3"/>
  <c r="J4441" i="3"/>
  <c r="J4445" i="3"/>
  <c r="J4449" i="3"/>
  <c r="J4453" i="3"/>
  <c r="J4457" i="3"/>
  <c r="J4461" i="3"/>
  <c r="J4465" i="3"/>
  <c r="J4469" i="3"/>
  <c r="J4473" i="3"/>
  <c r="J4477" i="3"/>
  <c r="J4481" i="3"/>
  <c r="J4485" i="3"/>
  <c r="J4489" i="3"/>
  <c r="J4493" i="3"/>
  <c r="J4497" i="3"/>
  <c r="J4501" i="3"/>
  <c r="J4505" i="3"/>
  <c r="J4509" i="3"/>
  <c r="J4742" i="3"/>
  <c r="J4746" i="3"/>
  <c r="J4750" i="3"/>
  <c r="J4754" i="3"/>
  <c r="J4758" i="3"/>
  <c r="J4762" i="3"/>
  <c r="J4766" i="3"/>
  <c r="J4770" i="3"/>
  <c r="J4774" i="3"/>
  <c r="L3834" i="3"/>
  <c r="L4190" i="3"/>
  <c r="L4445" i="3"/>
  <c r="L4509" i="3"/>
  <c r="L4762" i="3"/>
  <c r="L4807" i="3"/>
  <c r="J91" i="3"/>
  <c r="J358" i="3"/>
  <c r="J601" i="3"/>
  <c r="J617" i="3"/>
  <c r="J633" i="3"/>
  <c r="J649" i="3"/>
  <c r="J908" i="3"/>
  <c r="J924" i="3"/>
  <c r="J1504" i="3"/>
  <c r="J1520" i="3"/>
  <c r="J1536" i="3"/>
  <c r="J1544" i="3"/>
  <c r="J1552" i="3"/>
  <c r="J1560" i="3"/>
  <c r="J1568" i="3"/>
  <c r="J1576" i="3"/>
  <c r="J1584" i="3"/>
  <c r="J1592" i="3"/>
  <c r="J1600" i="3"/>
  <c r="J1608" i="3"/>
  <c r="J1616" i="3"/>
  <c r="J1624" i="3"/>
  <c r="J1632" i="3"/>
  <c r="J1640" i="3"/>
  <c r="J1648" i="3"/>
  <c r="J1656" i="3"/>
  <c r="J1664" i="3"/>
  <c r="J1672" i="3"/>
  <c r="J1680" i="3"/>
  <c r="J1688" i="3"/>
  <c r="J1696" i="3"/>
  <c r="J1704" i="3"/>
  <c r="J1712" i="3"/>
  <c r="J1720" i="3"/>
  <c r="J1728" i="3"/>
  <c r="J1736" i="3"/>
  <c r="J1744" i="3"/>
  <c r="J1752" i="3"/>
  <c r="J1760" i="3"/>
  <c r="J2520" i="3"/>
  <c r="P2520" i="3" s="1"/>
  <c r="J2528" i="3"/>
  <c r="P2528" i="3" s="1"/>
  <c r="J2536" i="3"/>
  <c r="J2544" i="3"/>
  <c r="P2544" i="3" s="1"/>
  <c r="J2552" i="3"/>
  <c r="P2552" i="3" s="1"/>
  <c r="J2560" i="3"/>
  <c r="P2560" i="3" s="1"/>
  <c r="J2568" i="3"/>
  <c r="J2576" i="3"/>
  <c r="P2576" i="3" s="1"/>
  <c r="J2584" i="3"/>
  <c r="P2584" i="3" s="1"/>
  <c r="J2592" i="3"/>
  <c r="P2592" i="3" s="1"/>
  <c r="J2600" i="3"/>
  <c r="J3051" i="3"/>
  <c r="P3051" i="3" s="1"/>
  <c r="J3059" i="3"/>
  <c r="J3067" i="3"/>
  <c r="J3075" i="3"/>
  <c r="J3083" i="3"/>
  <c r="P3083" i="3" s="1"/>
  <c r="J3091" i="3"/>
  <c r="J3099" i="3"/>
  <c r="J3107" i="3"/>
  <c r="J3398" i="3"/>
  <c r="P3398" i="3" s="1"/>
  <c r="J3406" i="3"/>
  <c r="J3412" i="3"/>
  <c r="J3827" i="3"/>
  <c r="J3831" i="3"/>
  <c r="P3831" i="3" s="1"/>
  <c r="J3835" i="3"/>
  <c r="J3839" i="3"/>
  <c r="P3839" i="3" s="1"/>
  <c r="J3843" i="3"/>
  <c r="J3847" i="3"/>
  <c r="P3847" i="3" s="1"/>
  <c r="J3851" i="3"/>
  <c r="J3855" i="3"/>
  <c r="P3855" i="3" s="1"/>
  <c r="J3859" i="3"/>
  <c r="J3863" i="3"/>
  <c r="P3863" i="3" s="1"/>
  <c r="J3867" i="3"/>
  <c r="J3871" i="3"/>
  <c r="P3871" i="3" s="1"/>
  <c r="J3875" i="3"/>
  <c r="J3879" i="3"/>
  <c r="P3879" i="3" s="1"/>
  <c r="J3883" i="3"/>
  <c r="J4135" i="3"/>
  <c r="P4135" i="3" s="1"/>
  <c r="J4139" i="3"/>
  <c r="J4143" i="3"/>
  <c r="P4143" i="3" s="1"/>
  <c r="J4147" i="3"/>
  <c r="J4151" i="3"/>
  <c r="P4151" i="3" s="1"/>
  <c r="J4155" i="3"/>
  <c r="J4159" i="3"/>
  <c r="P4159" i="3" s="1"/>
  <c r="J4163" i="3"/>
  <c r="J4167" i="3"/>
  <c r="P4167" i="3" s="1"/>
  <c r="J4171" i="3"/>
  <c r="J4175" i="3"/>
  <c r="P4175" i="3" s="1"/>
  <c r="J4179" i="3"/>
  <c r="J4183" i="3"/>
  <c r="P4183" i="3" s="1"/>
  <c r="J4187" i="3"/>
  <c r="J4191" i="3"/>
  <c r="P4191" i="3" s="1"/>
  <c r="J4195" i="3"/>
  <c r="J4199" i="3"/>
  <c r="P4199" i="3" s="1"/>
  <c r="J4203" i="3"/>
  <c r="J4207" i="3"/>
  <c r="P4207" i="3" s="1"/>
  <c r="J4211" i="3"/>
  <c r="J4215" i="3"/>
  <c r="P4215" i="3" s="1"/>
  <c r="J4219" i="3"/>
  <c r="J4414" i="3"/>
  <c r="P4414" i="3" s="1"/>
  <c r="J4418" i="3"/>
  <c r="J4422" i="3"/>
  <c r="P4422" i="3" s="1"/>
  <c r="J4426" i="3"/>
  <c r="J4430" i="3"/>
  <c r="P4430" i="3" s="1"/>
  <c r="J4434" i="3"/>
  <c r="J4438" i="3"/>
  <c r="P4438" i="3" s="1"/>
  <c r="J4442" i="3"/>
  <c r="J4446" i="3"/>
  <c r="P4446" i="3" s="1"/>
  <c r="J4450" i="3"/>
  <c r="J4454" i="3"/>
  <c r="P4454" i="3" s="1"/>
  <c r="J4458" i="3"/>
  <c r="J4462" i="3"/>
  <c r="P4462" i="3" s="1"/>
  <c r="J4466" i="3"/>
  <c r="J4470" i="3"/>
  <c r="P4470" i="3" s="1"/>
  <c r="J4474" i="3"/>
  <c r="J4478" i="3"/>
  <c r="P4478" i="3" s="1"/>
  <c r="J4482" i="3"/>
  <c r="J4486" i="3"/>
  <c r="P4486" i="3" s="1"/>
  <c r="J4490" i="3"/>
  <c r="J4494" i="3"/>
  <c r="P4494" i="3" s="1"/>
  <c r="J4498" i="3"/>
  <c r="J4502" i="3"/>
  <c r="P4502" i="3" s="1"/>
  <c r="J4506" i="3"/>
  <c r="J4743" i="3"/>
  <c r="P4743" i="3" s="1"/>
  <c r="J4747" i="3"/>
  <c r="J4751" i="3"/>
  <c r="P4751" i="3" s="1"/>
  <c r="J4755" i="3"/>
  <c r="J4759" i="3"/>
  <c r="P4759" i="3" s="1"/>
  <c r="J4763" i="3"/>
  <c r="J4767" i="3"/>
  <c r="P4767" i="3" s="1"/>
  <c r="J4771" i="3"/>
  <c r="J4775" i="3"/>
  <c r="P4775" i="3" s="1"/>
  <c r="J4779" i="3"/>
  <c r="J4783" i="3"/>
  <c r="P4783" i="3" s="1"/>
  <c r="J4787" i="3"/>
  <c r="J4791" i="3"/>
  <c r="P4791" i="3" s="1"/>
  <c r="J4795" i="3"/>
  <c r="J4799" i="3"/>
  <c r="P4799" i="3" s="1"/>
  <c r="J4803" i="3"/>
  <c r="J4807" i="3"/>
  <c r="P4807" i="3" s="1"/>
  <c r="J4811" i="3"/>
  <c r="J4815" i="3"/>
  <c r="P4815" i="3" s="1"/>
  <c r="J4819" i="3"/>
  <c r="J4823" i="3"/>
  <c r="P4823" i="3" s="1"/>
  <c r="J4827" i="3"/>
  <c r="I84" i="3"/>
  <c r="I88" i="3"/>
  <c r="I92" i="3"/>
  <c r="I96" i="3"/>
  <c r="I100" i="3"/>
  <c r="I104" i="3"/>
  <c r="I348" i="3"/>
  <c r="I352" i="3"/>
  <c r="I356" i="3"/>
  <c r="I360" i="3"/>
  <c r="I593" i="3"/>
  <c r="I597" i="3"/>
  <c r="I601" i="3"/>
  <c r="I605" i="3"/>
  <c r="I609" i="3"/>
  <c r="I613" i="3"/>
  <c r="I617" i="3"/>
  <c r="I621" i="3"/>
  <c r="I625" i="3"/>
  <c r="I4966" i="3"/>
  <c r="I4958" i="3"/>
  <c r="I4946" i="3"/>
  <c r="I4826" i="3"/>
  <c r="I4822" i="3"/>
  <c r="I4818" i="3"/>
  <c r="I4814" i="3"/>
  <c r="I4810" i="3"/>
  <c r="I4806" i="3"/>
  <c r="I4802" i="3"/>
  <c r="I4798" i="3"/>
  <c r="I4794" i="3"/>
  <c r="I4790" i="3"/>
  <c r="I4786" i="3"/>
  <c r="I4782" i="3"/>
  <c r="I4778" i="3"/>
  <c r="I4774" i="3"/>
  <c r="I4770" i="3"/>
  <c r="I4766" i="3"/>
  <c r="I4762" i="3"/>
  <c r="I4758" i="3"/>
  <c r="I4754" i="3"/>
  <c r="I4750" i="3"/>
  <c r="I4746" i="3"/>
  <c r="I4742" i="3"/>
  <c r="I4509" i="3"/>
  <c r="I4505" i="3"/>
  <c r="I4501" i="3"/>
  <c r="I4497" i="3"/>
  <c r="I4493" i="3"/>
  <c r="I4489" i="3"/>
  <c r="I4485" i="3"/>
  <c r="I4481" i="3"/>
  <c r="I4477" i="3"/>
  <c r="I4473" i="3"/>
  <c r="I4469" i="3"/>
  <c r="I4465" i="3"/>
  <c r="I4461" i="3"/>
  <c r="I4457" i="3"/>
  <c r="I4453" i="3"/>
  <c r="I4449" i="3"/>
  <c r="I4445" i="3"/>
  <c r="I4441" i="3"/>
  <c r="I4437" i="3"/>
  <c r="I4433" i="3"/>
  <c r="I4429" i="3"/>
  <c r="I4425" i="3"/>
  <c r="I4421" i="3"/>
  <c r="I4417" i="3"/>
  <c r="I4413" i="3"/>
  <c r="I4218" i="3"/>
  <c r="I4214" i="3"/>
  <c r="I4210" i="3"/>
  <c r="I4206" i="3"/>
  <c r="I4202" i="3"/>
  <c r="I4198" i="3"/>
  <c r="I4194" i="3"/>
  <c r="I4190" i="3"/>
  <c r="I4186" i="3"/>
  <c r="I4182" i="3"/>
  <c r="I4178" i="3"/>
  <c r="I4174" i="3"/>
  <c r="I4170" i="3"/>
  <c r="I4166" i="3"/>
  <c r="I4162" i="3"/>
  <c r="I4158" i="3"/>
  <c r="I4154" i="3"/>
  <c r="I4150" i="3"/>
  <c r="I4146" i="3"/>
  <c r="I4142" i="3"/>
  <c r="I4138" i="3"/>
  <c r="I4134" i="3"/>
  <c r="I3882" i="3"/>
  <c r="I3878" i="3"/>
  <c r="I3874" i="3"/>
  <c r="I3870" i="3"/>
  <c r="I3866" i="3"/>
  <c r="I3862" i="3"/>
  <c r="I3858" i="3"/>
  <c r="I3854" i="3"/>
  <c r="I3850" i="3"/>
  <c r="I3846" i="3"/>
  <c r="I3842" i="3"/>
  <c r="I3838" i="3"/>
  <c r="I3834" i="3"/>
  <c r="I3830" i="3"/>
  <c r="I3826" i="3"/>
  <c r="I3416" i="3"/>
  <c r="I3412" i="3"/>
  <c r="I3408" i="3"/>
  <c r="I3404" i="3"/>
  <c r="I3400" i="3"/>
  <c r="I3396" i="3"/>
  <c r="I3113" i="3"/>
  <c r="I3109" i="3"/>
  <c r="I3105" i="3"/>
  <c r="I3101" i="3"/>
  <c r="I3097" i="3"/>
  <c r="I3093" i="3"/>
  <c r="I3089" i="3"/>
  <c r="I3085" i="3"/>
  <c r="I3081" i="3"/>
  <c r="I3077" i="3"/>
  <c r="I3073" i="3"/>
  <c r="I3069" i="3"/>
  <c r="I3065" i="3"/>
  <c r="I3061" i="3"/>
  <c r="I3057" i="3"/>
  <c r="I3053" i="3"/>
  <c r="I3049" i="3"/>
  <c r="I2602" i="3"/>
  <c r="I2598" i="3"/>
  <c r="I2594" i="3"/>
  <c r="I2590" i="3"/>
  <c r="I2586" i="3"/>
  <c r="I2582" i="3"/>
  <c r="I2578" i="3"/>
  <c r="I2574" i="3"/>
  <c r="I2570" i="3"/>
  <c r="I2566" i="3"/>
  <c r="I2562" i="3"/>
  <c r="I2558" i="3"/>
  <c r="I2554" i="3"/>
  <c r="I2550" i="3"/>
  <c r="I2546" i="3"/>
  <c r="I2542" i="3"/>
  <c r="I2538" i="3"/>
  <c r="I2534" i="3"/>
  <c r="I2530" i="3"/>
  <c r="I2526" i="3"/>
  <c r="I2522" i="3"/>
  <c r="I2518" i="3"/>
  <c r="I1764" i="3"/>
  <c r="I1760" i="3"/>
  <c r="I1756" i="3"/>
  <c r="I1752" i="3"/>
  <c r="I1748" i="3"/>
  <c r="I1744" i="3"/>
  <c r="I1740" i="3"/>
  <c r="I1736" i="3"/>
  <c r="I1732" i="3"/>
  <c r="I1728" i="3"/>
  <c r="I1724" i="3"/>
  <c r="I1720" i="3"/>
  <c r="I1716" i="3"/>
  <c r="I1712" i="3"/>
  <c r="I1708" i="3"/>
  <c r="I1704" i="3"/>
  <c r="I1700" i="3"/>
  <c r="I1696" i="3"/>
  <c r="I1692" i="3"/>
  <c r="I1688" i="3"/>
  <c r="I1684" i="3"/>
  <c r="I1680" i="3"/>
  <c r="I1676" i="3"/>
  <c r="I1672" i="3"/>
  <c r="I1668" i="3"/>
  <c r="I1664" i="3"/>
  <c r="I1660" i="3"/>
  <c r="I1656" i="3"/>
  <c r="I1652" i="3"/>
  <c r="I1648" i="3"/>
  <c r="I1644" i="3"/>
  <c r="I1640" i="3"/>
  <c r="I1636" i="3"/>
  <c r="I1632" i="3"/>
  <c r="I1628" i="3"/>
  <c r="I1624" i="3"/>
  <c r="I1620" i="3"/>
  <c r="I1616" i="3"/>
  <c r="I1612" i="3"/>
  <c r="I1608" i="3"/>
  <c r="I1604" i="3"/>
  <c r="I1600" i="3"/>
  <c r="I1596" i="3"/>
  <c r="I1592" i="3"/>
  <c r="I1588" i="3"/>
  <c r="I1584" i="3"/>
  <c r="I1580" i="3"/>
  <c r="I1576" i="3"/>
  <c r="I1572" i="3"/>
  <c r="I1568" i="3"/>
  <c r="I1564" i="3"/>
  <c r="I1560" i="3"/>
  <c r="I1556" i="3"/>
  <c r="I1552" i="3"/>
  <c r="I1548" i="3"/>
  <c r="I1544" i="3"/>
  <c r="I1540" i="3"/>
  <c r="I1536" i="3"/>
  <c r="I1532" i="3"/>
  <c r="I1528" i="3"/>
  <c r="I1524" i="3"/>
  <c r="I1520" i="3"/>
  <c r="I1516" i="3"/>
  <c r="I1512" i="3"/>
  <c r="I1508" i="3"/>
  <c r="I1504" i="3"/>
  <c r="I1500" i="3"/>
  <c r="I928" i="3"/>
  <c r="I924" i="3"/>
  <c r="I920" i="3"/>
  <c r="I916" i="3"/>
  <c r="I912" i="3"/>
  <c r="I908" i="3"/>
  <c r="I904" i="3"/>
  <c r="I657" i="3"/>
  <c r="I653" i="3"/>
  <c r="I649" i="3"/>
  <c r="I645" i="3"/>
  <c r="I641" i="3"/>
  <c r="I637" i="3"/>
  <c r="I633" i="3"/>
  <c r="I629" i="3"/>
  <c r="I624" i="3"/>
  <c r="I619" i="3"/>
  <c r="I614" i="3"/>
  <c r="I608" i="3"/>
  <c r="I603" i="3"/>
  <c r="I598" i="3"/>
  <c r="I592" i="3"/>
  <c r="I357" i="3"/>
  <c r="I351" i="3"/>
  <c r="I106" i="3"/>
  <c r="I101" i="3"/>
  <c r="I95" i="3"/>
  <c r="I90" i="3"/>
  <c r="I85" i="3"/>
  <c r="J4826" i="3"/>
  <c r="J4821" i="3"/>
  <c r="J4816" i="3"/>
  <c r="J4810" i="3"/>
  <c r="P4810" i="3" s="1"/>
  <c r="J4805" i="3"/>
  <c r="J4800" i="3"/>
  <c r="P4800" i="3" s="1"/>
  <c r="J4794" i="3"/>
  <c r="J4789" i="3"/>
  <c r="P4789" i="3" s="1"/>
  <c r="J4784" i="3"/>
  <c r="J4778" i="3"/>
  <c r="J4772" i="3"/>
  <c r="J4764" i="3"/>
  <c r="J4756" i="3"/>
  <c r="P4756" i="3" s="1"/>
  <c r="J4748" i="3"/>
  <c r="J4504" i="3"/>
  <c r="P4504" i="3" s="1"/>
  <c r="J4496" i="3"/>
  <c r="J4488" i="3"/>
  <c r="J4480" i="3"/>
  <c r="P4480" i="3" s="1"/>
  <c r="J4472" i="3"/>
  <c r="J4464" i="3"/>
  <c r="J4456" i="3"/>
  <c r="J4448" i="3"/>
  <c r="P4448" i="3" s="1"/>
  <c r="J4440" i="3"/>
  <c r="P4440" i="3" s="1"/>
  <c r="J4432" i="3"/>
  <c r="P4432" i="3" s="1"/>
  <c r="J4424" i="3"/>
  <c r="J4416" i="3"/>
  <c r="P4416" i="3" s="1"/>
  <c r="J4217" i="3"/>
  <c r="J4209" i="3"/>
  <c r="P4209" i="3" s="1"/>
  <c r="J4201" i="3"/>
  <c r="J4193" i="3"/>
  <c r="J4185" i="3"/>
  <c r="J4177" i="3"/>
  <c r="P4177" i="3" s="1"/>
  <c r="J4169" i="3"/>
  <c r="J4161" i="3"/>
  <c r="J4153" i="3"/>
  <c r="J4145" i="3"/>
  <c r="P4145" i="3" s="1"/>
  <c r="J4137" i="3"/>
  <c r="J3881" i="3"/>
  <c r="P3881" i="3" s="1"/>
  <c r="J3873" i="3"/>
  <c r="J3865" i="3"/>
  <c r="P3865" i="3" s="1"/>
  <c r="J3857" i="3"/>
  <c r="P3857" i="3" s="1"/>
  <c r="J3849" i="3"/>
  <c r="P3849" i="3" s="1"/>
  <c r="J3841" i="3"/>
  <c r="J3833" i="3"/>
  <c r="P3833" i="3" s="1"/>
  <c r="J3825" i="3"/>
  <c r="P3825" i="3" s="1"/>
  <c r="J3414" i="3"/>
  <c r="J3400" i="3"/>
  <c r="J3111" i="3"/>
  <c r="J3095" i="3"/>
  <c r="P3095" i="3" s="1"/>
  <c r="J3079" i="3"/>
  <c r="P3079" i="3" s="1"/>
  <c r="J3063" i="3"/>
  <c r="J2588" i="3"/>
  <c r="P2588" i="3" s="1"/>
  <c r="J2572" i="3"/>
  <c r="J2556" i="3"/>
  <c r="J2540" i="3"/>
  <c r="J2524" i="3"/>
  <c r="P2524" i="3" s="1"/>
  <c r="J1756" i="3"/>
  <c r="J1740" i="3"/>
  <c r="J1714" i="3"/>
  <c r="P1714" i="3" s="1"/>
  <c r="J1682" i="3"/>
  <c r="J1650" i="3"/>
  <c r="J1618" i="3"/>
  <c r="J1586" i="3"/>
  <c r="P1586" i="3" s="1"/>
  <c r="J1554" i="3"/>
  <c r="J1508" i="3"/>
  <c r="P1508" i="3" s="1"/>
  <c r="I4951" i="3"/>
  <c r="I4947" i="3"/>
  <c r="I4943" i="3"/>
  <c r="I4939" i="3"/>
  <c r="I4935" i="3"/>
  <c r="I4931" i="3"/>
  <c r="I4927" i="3"/>
  <c r="I4923" i="3"/>
  <c r="I4919" i="3"/>
  <c r="I4915" i="3"/>
  <c r="I4911" i="3"/>
  <c r="I4907" i="3"/>
  <c r="I4903" i="3"/>
  <c r="I4899" i="3"/>
  <c r="I4895" i="3"/>
  <c r="I4891" i="3"/>
  <c r="I4887" i="3"/>
  <c r="I4883" i="3"/>
  <c r="I4879" i="3"/>
  <c r="I4875" i="3"/>
  <c r="I4871" i="3"/>
  <c r="I4867" i="3"/>
  <c r="I4863" i="3"/>
  <c r="I4859" i="3"/>
  <c r="I4855" i="3"/>
  <c r="I4851" i="3"/>
  <c r="I4847" i="3"/>
  <c r="I4843" i="3"/>
  <c r="I4839" i="3"/>
  <c r="I4835" i="3"/>
  <c r="I4831" i="3"/>
  <c r="I4615" i="3"/>
  <c r="I4611" i="3"/>
  <c r="I4607" i="3"/>
  <c r="I4603" i="3"/>
  <c r="I4599" i="3"/>
  <c r="I4595" i="3"/>
  <c r="I4591" i="3"/>
  <c r="I4587" i="3"/>
  <c r="I4583" i="3"/>
  <c r="I4579" i="3"/>
  <c r="I4575" i="3"/>
  <c r="I4571" i="3"/>
  <c r="I4567" i="3"/>
  <c r="I4563" i="3"/>
  <c r="I4559" i="3"/>
  <c r="I4555" i="3"/>
  <c r="I4551" i="3"/>
  <c r="I4547" i="3"/>
  <c r="I4543" i="3"/>
  <c r="I4539" i="3"/>
  <c r="I4535" i="3"/>
  <c r="I4531" i="3"/>
  <c r="I4527" i="3"/>
  <c r="I4523" i="3"/>
  <c r="I4519" i="3"/>
  <c r="I4515" i="3"/>
  <c r="I4511" i="3"/>
  <c r="I4299" i="3"/>
  <c r="I4295" i="3"/>
  <c r="I4291" i="3"/>
  <c r="I4287" i="3"/>
  <c r="I4283" i="3"/>
  <c r="I4279" i="3"/>
  <c r="I4275" i="3"/>
  <c r="I4271" i="3"/>
  <c r="I4267" i="3"/>
  <c r="I4263" i="3"/>
  <c r="I4259" i="3"/>
  <c r="I4255" i="3"/>
  <c r="I4251" i="3"/>
  <c r="I4247" i="3"/>
  <c r="I4243" i="3"/>
  <c r="I4239" i="3"/>
  <c r="I4235" i="3"/>
  <c r="I4231" i="3"/>
  <c r="I4227" i="3"/>
  <c r="I4223" i="3"/>
  <c r="I4047" i="3"/>
  <c r="I4043" i="3"/>
  <c r="I4039" i="3"/>
  <c r="I4035" i="3"/>
  <c r="I4031" i="3"/>
  <c r="I4027" i="3"/>
  <c r="I4023" i="3"/>
  <c r="I4019" i="3"/>
  <c r="I4015" i="3"/>
  <c r="I4011" i="3"/>
  <c r="I4007" i="3"/>
  <c r="I4003" i="3"/>
  <c r="I3999" i="3"/>
  <c r="I3995" i="3"/>
  <c r="I3991" i="3"/>
  <c r="I3987" i="3"/>
  <c r="I3983" i="3"/>
  <c r="I3979" i="3"/>
  <c r="I3975" i="3"/>
  <c r="I3971" i="3"/>
  <c r="I3967" i="3"/>
  <c r="I3963" i="3"/>
  <c r="I3959" i="3"/>
  <c r="I3955" i="3"/>
  <c r="I3951" i="3"/>
  <c r="I3947" i="3"/>
  <c r="I3943" i="3"/>
  <c r="I3939" i="3"/>
  <c r="I3935" i="3"/>
  <c r="I3931" i="3"/>
  <c r="I3927" i="3"/>
  <c r="I3923" i="3"/>
  <c r="I3919" i="3"/>
  <c r="I3915" i="3"/>
  <c r="I3911" i="3"/>
  <c r="I3907" i="3"/>
  <c r="I3903" i="3"/>
  <c r="I3899" i="3"/>
  <c r="I3895" i="3"/>
  <c r="I3891" i="3"/>
  <c r="I3887" i="3"/>
  <c r="I3823" i="3"/>
  <c r="I3819" i="3"/>
  <c r="I3815" i="3"/>
  <c r="I3811" i="3"/>
  <c r="I3807" i="3"/>
  <c r="I3803" i="3"/>
  <c r="I3799" i="3"/>
  <c r="I3795" i="3"/>
  <c r="I3791" i="3"/>
  <c r="I3787" i="3"/>
  <c r="I3783" i="3"/>
  <c r="I3779" i="3"/>
  <c r="I3775" i="3"/>
  <c r="I3771" i="3"/>
  <c r="I3767" i="3"/>
  <c r="I3763" i="3"/>
  <c r="I3759" i="3"/>
  <c r="I3755" i="3"/>
  <c r="I3751" i="3"/>
  <c r="I3747" i="3"/>
  <c r="I3743" i="3"/>
  <c r="I3739" i="3"/>
  <c r="I3735" i="3"/>
  <c r="I3731" i="3"/>
  <c r="I3727" i="3"/>
  <c r="I3723" i="3"/>
  <c r="I3719" i="3"/>
  <c r="I3715" i="3"/>
  <c r="I3711" i="3"/>
  <c r="I3707" i="3"/>
  <c r="I3703" i="3"/>
  <c r="I3699" i="3"/>
  <c r="I3695" i="3"/>
  <c r="I3691" i="3"/>
  <c r="I3687" i="3"/>
  <c r="I3683" i="3"/>
  <c r="I3595" i="3"/>
  <c r="I3591" i="3"/>
  <c r="I3587" i="3"/>
  <c r="I3583" i="3"/>
  <c r="I3579" i="3"/>
  <c r="I3575" i="3"/>
  <c r="I3571" i="3"/>
  <c r="I3567" i="3"/>
  <c r="I3563" i="3"/>
  <c r="I3559" i="3"/>
  <c r="I3555" i="3"/>
  <c r="I3551" i="3"/>
  <c r="I3547" i="3"/>
  <c r="I3543" i="3"/>
  <c r="I3539" i="3"/>
  <c r="I3535" i="3"/>
  <c r="I3531" i="3"/>
  <c r="I3527" i="3"/>
  <c r="I3523" i="3"/>
  <c r="I3519" i="3"/>
  <c r="I3515" i="3"/>
  <c r="I3511" i="3"/>
  <c r="I3507" i="3"/>
  <c r="I3503" i="3"/>
  <c r="I3499" i="3"/>
  <c r="I3495" i="3"/>
  <c r="I3491" i="3"/>
  <c r="I3487" i="3"/>
  <c r="I3483" i="3"/>
  <c r="I3479" i="3"/>
  <c r="I3475" i="3"/>
  <c r="I3471" i="3"/>
  <c r="I3467" i="3"/>
  <c r="I3463" i="3"/>
  <c r="I3459" i="3"/>
  <c r="I3455" i="3"/>
  <c r="I3451" i="3"/>
  <c r="I3447" i="3"/>
  <c r="I3443" i="3"/>
  <c r="I3439" i="3"/>
  <c r="I3435" i="3"/>
  <c r="I3431" i="3"/>
  <c r="I3427" i="3"/>
  <c r="I3423" i="3"/>
  <c r="I3419" i="3"/>
  <c r="I3395" i="3"/>
  <c r="I3391" i="3"/>
  <c r="I3387" i="3"/>
  <c r="I3383" i="3"/>
  <c r="I3379" i="3"/>
  <c r="I3375" i="3"/>
  <c r="I3371" i="3"/>
  <c r="I3367" i="3"/>
  <c r="I3287" i="3"/>
  <c r="I3283" i="3"/>
  <c r="I3279" i="3"/>
  <c r="I3275" i="3"/>
  <c r="I3271" i="3"/>
  <c r="I3267" i="3"/>
  <c r="I3263" i="3"/>
  <c r="I3259" i="3"/>
  <c r="I3255" i="3"/>
  <c r="I3251" i="3"/>
  <c r="I3247" i="3"/>
  <c r="I3243" i="3"/>
  <c r="I3239" i="3"/>
  <c r="I3235" i="3"/>
  <c r="I3231" i="3"/>
  <c r="I3227" i="3"/>
  <c r="I3223" i="3"/>
  <c r="I3219" i="3"/>
  <c r="I3215" i="3"/>
  <c r="I3211" i="3"/>
  <c r="I3207" i="3"/>
  <c r="I3203" i="3"/>
  <c r="I3199" i="3"/>
  <c r="I3195" i="3"/>
  <c r="I3191" i="3"/>
  <c r="I3187" i="3"/>
  <c r="I3183" i="3"/>
  <c r="I3179" i="3"/>
  <c r="I3175" i="3"/>
  <c r="I3171" i="3"/>
  <c r="I3167" i="3"/>
  <c r="I3163" i="3"/>
  <c r="I3159" i="3"/>
  <c r="I3155" i="3"/>
  <c r="I3151" i="3"/>
  <c r="I3147" i="3"/>
  <c r="I3143" i="3"/>
  <c r="I3139" i="3"/>
  <c r="I3135" i="3"/>
  <c r="I3131" i="3"/>
  <c r="I3127" i="3"/>
  <c r="I3123" i="3"/>
  <c r="I3119" i="3"/>
  <c r="I3115" i="3"/>
  <c r="I2851" i="3"/>
  <c r="I2847" i="3"/>
  <c r="I2843" i="3"/>
  <c r="I2839" i="3"/>
  <c r="I2835" i="3"/>
  <c r="I2831" i="3"/>
  <c r="I2827" i="3"/>
  <c r="I2823" i="3"/>
  <c r="I2819" i="3"/>
  <c r="I2815" i="3"/>
  <c r="I2811" i="3"/>
  <c r="I2807" i="3"/>
  <c r="I2803" i="3"/>
  <c r="I2799" i="3"/>
  <c r="I2795" i="3"/>
  <c r="I2791" i="3"/>
  <c r="I2787" i="3"/>
  <c r="I2783" i="3"/>
  <c r="I2779" i="3"/>
  <c r="I2775" i="3"/>
  <c r="I2771" i="3"/>
  <c r="I2767" i="3"/>
  <c r="I2763" i="3"/>
  <c r="I2759" i="3"/>
  <c r="I2755" i="3"/>
  <c r="I2751" i="3"/>
  <c r="I2747" i="3"/>
  <c r="I2743" i="3"/>
  <c r="I2739" i="3"/>
  <c r="I2735" i="3"/>
  <c r="I2731" i="3"/>
  <c r="I2727" i="3"/>
  <c r="I2723" i="3"/>
  <c r="I2719" i="3"/>
  <c r="I2715" i="3"/>
  <c r="I2711" i="3"/>
  <c r="I2707" i="3"/>
  <c r="I2703" i="3"/>
  <c r="I2699" i="3"/>
  <c r="I2695" i="3"/>
  <c r="I2691" i="3"/>
  <c r="I2687" i="3"/>
  <c r="I2683" i="3"/>
  <c r="I2679" i="3"/>
  <c r="I2675" i="3"/>
  <c r="I2671" i="3"/>
  <c r="I2667" i="3"/>
  <c r="I2663" i="3"/>
  <c r="I2659" i="3"/>
  <c r="I2655" i="3"/>
  <c r="I2651" i="3"/>
  <c r="I2647" i="3"/>
  <c r="I2643" i="3"/>
  <c r="I2639" i="3"/>
  <c r="I2635" i="3"/>
  <c r="I2631" i="3"/>
  <c r="I2627" i="3"/>
  <c r="I2623" i="3"/>
  <c r="I2619" i="3"/>
  <c r="I2615" i="3"/>
  <c r="I2611" i="3"/>
  <c r="I2607" i="3"/>
  <c r="I2263" i="3"/>
  <c r="I2259" i="3"/>
  <c r="I2255" i="3"/>
  <c r="I2251" i="3"/>
  <c r="I2247" i="3"/>
  <c r="I2243" i="3"/>
  <c r="I2239" i="3"/>
  <c r="I2235" i="3"/>
  <c r="I2231" i="3"/>
  <c r="I2227" i="3"/>
  <c r="I2223" i="3"/>
  <c r="I2219" i="3"/>
  <c r="I2215" i="3"/>
  <c r="I2211" i="3"/>
  <c r="I2207" i="3"/>
  <c r="I2203" i="3"/>
  <c r="I2199" i="3"/>
  <c r="I2195" i="3"/>
  <c r="I2191" i="3"/>
  <c r="I2187" i="3"/>
  <c r="I2183" i="3"/>
  <c r="I2179" i="3"/>
  <c r="I2175" i="3"/>
  <c r="I2171" i="3"/>
  <c r="I2167" i="3"/>
  <c r="I2163" i="3"/>
  <c r="I2159" i="3"/>
  <c r="I2155" i="3"/>
  <c r="I2151" i="3"/>
  <c r="I2147" i="3"/>
  <c r="I2143" i="3"/>
  <c r="I2139" i="3"/>
  <c r="I2135" i="3"/>
  <c r="I2131" i="3"/>
  <c r="I2127" i="3"/>
  <c r="I2123" i="3"/>
  <c r="I2119" i="3"/>
  <c r="I2115" i="3"/>
  <c r="I2111" i="3"/>
  <c r="I2107" i="3"/>
  <c r="I2103" i="3"/>
  <c r="I2099" i="3"/>
  <c r="I2095" i="3"/>
  <c r="I2091" i="3"/>
  <c r="I2087" i="3"/>
  <c r="I2083" i="3"/>
  <c r="I2079" i="3"/>
  <c r="I2075" i="3"/>
  <c r="I2071" i="3"/>
  <c r="I2067" i="3"/>
  <c r="I2063" i="3"/>
  <c r="I2059" i="3"/>
  <c r="I2055" i="3"/>
  <c r="I2051" i="3"/>
  <c r="I2047" i="3"/>
  <c r="I2043" i="3"/>
  <c r="I2039" i="3"/>
  <c r="I2035" i="3"/>
  <c r="I2031" i="3"/>
  <c r="I2027" i="3"/>
  <c r="I2023" i="3"/>
  <c r="I2019" i="3"/>
  <c r="I2015" i="3"/>
  <c r="I2011" i="3"/>
  <c r="I2007" i="3"/>
  <c r="I2003" i="3"/>
  <c r="I1999" i="3"/>
  <c r="I1993" i="3"/>
  <c r="I1985" i="3"/>
  <c r="I1977" i="3"/>
  <c r="I1969" i="3"/>
  <c r="I1961" i="3"/>
  <c r="I1953" i="3"/>
  <c r="I1945" i="3"/>
  <c r="I1937" i="3"/>
  <c r="I1929" i="3"/>
  <c r="I1921" i="3"/>
  <c r="I1913" i="3"/>
  <c r="I1905" i="3"/>
  <c r="I1897" i="3"/>
  <c r="I1884" i="3"/>
  <c r="I1868" i="3"/>
  <c r="I1852" i="3"/>
  <c r="I4938" i="3"/>
  <c r="I4934" i="3"/>
  <c r="I4930" i="3"/>
  <c r="I4926" i="3"/>
  <c r="I4922" i="3"/>
  <c r="I4918" i="3"/>
  <c r="I4914" i="3"/>
  <c r="I4910" i="3"/>
  <c r="I4906" i="3"/>
  <c r="I4902" i="3"/>
  <c r="I4898" i="3"/>
  <c r="I4894" i="3"/>
  <c r="I4890" i="3"/>
  <c r="I4886" i="3"/>
  <c r="I4882" i="3"/>
  <c r="I4878" i="3"/>
  <c r="I4874" i="3"/>
  <c r="I4870" i="3"/>
  <c r="I4866" i="3"/>
  <c r="I4862" i="3"/>
  <c r="I4858" i="3"/>
  <c r="I4854" i="3"/>
  <c r="I4850" i="3"/>
  <c r="I4846" i="3"/>
  <c r="I4842" i="3"/>
  <c r="I4838" i="3"/>
  <c r="I4834" i="3"/>
  <c r="I4830" i="3"/>
  <c r="I4618" i="3"/>
  <c r="I4614" i="3"/>
  <c r="I4610" i="3"/>
  <c r="I4606" i="3"/>
  <c r="I4602" i="3"/>
  <c r="I4598" i="3"/>
  <c r="I4594" i="3"/>
  <c r="I4590" i="3"/>
  <c r="I4586" i="3"/>
  <c r="I4582" i="3"/>
  <c r="I4578" i="3"/>
  <c r="I4574" i="3"/>
  <c r="I4570" i="3"/>
  <c r="I4566" i="3"/>
  <c r="I4562" i="3"/>
  <c r="I4558" i="3"/>
  <c r="I4554" i="3"/>
  <c r="I4550" i="3"/>
  <c r="I4546" i="3"/>
  <c r="I4542" i="3"/>
  <c r="I4538" i="3"/>
  <c r="I4534" i="3"/>
  <c r="I4530" i="3"/>
  <c r="I4526" i="3"/>
  <c r="I4522" i="3"/>
  <c r="I4518" i="3"/>
  <c r="I4514" i="3"/>
  <c r="I4510" i="3"/>
  <c r="I4302" i="3"/>
  <c r="I4298" i="3"/>
  <c r="I4294" i="3"/>
  <c r="I4290" i="3"/>
  <c r="I4286" i="3"/>
  <c r="I4282" i="3"/>
  <c r="I4278" i="3"/>
  <c r="I4274" i="3"/>
  <c r="I4270" i="3"/>
  <c r="I4266" i="3"/>
  <c r="I4262" i="3"/>
  <c r="I4258" i="3"/>
  <c r="I4254" i="3"/>
  <c r="I4250" i="3"/>
  <c r="I4246" i="3"/>
  <c r="I4242" i="3"/>
  <c r="I4238" i="3"/>
  <c r="I4234" i="3"/>
  <c r="I4230" i="3"/>
  <c r="I4226" i="3"/>
  <c r="I4222" i="3"/>
  <c r="I4046" i="3"/>
  <c r="I4042" i="3"/>
  <c r="I4038" i="3"/>
  <c r="I4034" i="3"/>
  <c r="I4030" i="3"/>
  <c r="I4026" i="3"/>
  <c r="I4022" i="3"/>
  <c r="I4018" i="3"/>
  <c r="I4014" i="3"/>
  <c r="I4010" i="3"/>
  <c r="I4006" i="3"/>
  <c r="I4002" i="3"/>
  <c r="I3998" i="3"/>
  <c r="I3994" i="3"/>
  <c r="I3990" i="3"/>
  <c r="I3986" i="3"/>
  <c r="I3982" i="3"/>
  <c r="I3978" i="3"/>
  <c r="I3974" i="3"/>
  <c r="I3970" i="3"/>
  <c r="I3966" i="3"/>
  <c r="I3962" i="3"/>
  <c r="I3958" i="3"/>
  <c r="I3954" i="3"/>
  <c r="I3950" i="3"/>
  <c r="I3946" i="3"/>
  <c r="I3942" i="3"/>
  <c r="I3938" i="3"/>
  <c r="I3934" i="3"/>
  <c r="I3930" i="3"/>
  <c r="I3926" i="3"/>
  <c r="I3922" i="3"/>
  <c r="I3918" i="3"/>
  <c r="I3914" i="3"/>
  <c r="I3910" i="3"/>
  <c r="I3906" i="3"/>
  <c r="I3902" i="3"/>
  <c r="I3898" i="3"/>
  <c r="I3894" i="3"/>
  <c r="I3890" i="3"/>
  <c r="I3886" i="3"/>
  <c r="I3822" i="3"/>
  <c r="I3818" i="3"/>
  <c r="I3814" i="3"/>
  <c r="I3810" i="3"/>
  <c r="I3806" i="3"/>
  <c r="I3802" i="3"/>
  <c r="I3798" i="3"/>
  <c r="I3794" i="3"/>
  <c r="I3790" i="3"/>
  <c r="I3786" i="3"/>
  <c r="I3782" i="3"/>
  <c r="I3778" i="3"/>
  <c r="I3774" i="3"/>
  <c r="I3770" i="3"/>
  <c r="I3766" i="3"/>
  <c r="I3762" i="3"/>
  <c r="I3758" i="3"/>
  <c r="I3754" i="3"/>
  <c r="I3750" i="3"/>
  <c r="I3746" i="3"/>
  <c r="I3742" i="3"/>
  <c r="I3738" i="3"/>
  <c r="I3734" i="3"/>
  <c r="I3730" i="3"/>
  <c r="I3726" i="3"/>
  <c r="I3722" i="3"/>
  <c r="I3718" i="3"/>
  <c r="I3714" i="3"/>
  <c r="I3710" i="3"/>
  <c r="I3706" i="3"/>
  <c r="I3702" i="3"/>
  <c r="I3698" i="3"/>
  <c r="I3694" i="3"/>
  <c r="I3690" i="3"/>
  <c r="I3686" i="3"/>
  <c r="I3682" i="3"/>
  <c r="I3594" i="3"/>
  <c r="I3590" i="3"/>
  <c r="I3586" i="3"/>
  <c r="I3582" i="3"/>
  <c r="I3578" i="3"/>
  <c r="I3574" i="3"/>
  <c r="I3570" i="3"/>
  <c r="I3566" i="3"/>
  <c r="I3562" i="3"/>
  <c r="I3558" i="3"/>
  <c r="I3554" i="3"/>
  <c r="I3550" i="3"/>
  <c r="I3546" i="3"/>
  <c r="I3542" i="3"/>
  <c r="I3538" i="3"/>
  <c r="I3534" i="3"/>
  <c r="I3530" i="3"/>
  <c r="I3526" i="3"/>
  <c r="I3522" i="3"/>
  <c r="I3518" i="3"/>
  <c r="I3514" i="3"/>
  <c r="I3510" i="3"/>
  <c r="I3506" i="3"/>
  <c r="I3502" i="3"/>
  <c r="I3498" i="3"/>
  <c r="I3494" i="3"/>
  <c r="I3490" i="3"/>
  <c r="I3486" i="3"/>
  <c r="I3482" i="3"/>
  <c r="I3478" i="3"/>
  <c r="I3474" i="3"/>
  <c r="I3470" i="3"/>
  <c r="I3466" i="3"/>
  <c r="I3462" i="3"/>
  <c r="I3458" i="3"/>
  <c r="I3454" i="3"/>
  <c r="I3450" i="3"/>
  <c r="I3446" i="3"/>
  <c r="I3442" i="3"/>
  <c r="I3438" i="3"/>
  <c r="I3434" i="3"/>
  <c r="I3430" i="3"/>
  <c r="I3426" i="3"/>
  <c r="I3422" i="3"/>
  <c r="I3418" i="3"/>
  <c r="I3394" i="3"/>
  <c r="I3390" i="3"/>
  <c r="I3386" i="3"/>
  <c r="I3382" i="3"/>
  <c r="I3378" i="3"/>
  <c r="I3374" i="3"/>
  <c r="I3370" i="3"/>
  <c r="I3366" i="3"/>
  <c r="I3286" i="3"/>
  <c r="I3282" i="3"/>
  <c r="I3278" i="3"/>
  <c r="I3274" i="3"/>
  <c r="I3270" i="3"/>
  <c r="I3266" i="3"/>
  <c r="I3262" i="3"/>
  <c r="I3258" i="3"/>
  <c r="I3254" i="3"/>
  <c r="I3250" i="3"/>
  <c r="I3246" i="3"/>
  <c r="I3242" i="3"/>
  <c r="I3238" i="3"/>
  <c r="I3234" i="3"/>
  <c r="I3230" i="3"/>
  <c r="I3226" i="3"/>
  <c r="I3222" i="3"/>
  <c r="I3218" i="3"/>
  <c r="I3214" i="3"/>
  <c r="I3210" i="3"/>
  <c r="I3206" i="3"/>
  <c r="I3202" i="3"/>
  <c r="I3198" i="3"/>
  <c r="I3194" i="3"/>
  <c r="I3190" i="3"/>
  <c r="I3186" i="3"/>
  <c r="I3182" i="3"/>
  <c r="I3178" i="3"/>
  <c r="I3174" i="3"/>
  <c r="I3170" i="3"/>
  <c r="I3166" i="3"/>
  <c r="I3162" i="3"/>
  <c r="I3158" i="3"/>
  <c r="I3154" i="3"/>
  <c r="I3150" i="3"/>
  <c r="I3146" i="3"/>
  <c r="I3142" i="3"/>
  <c r="I3138" i="3"/>
  <c r="I3134" i="3"/>
  <c r="I3130" i="3"/>
  <c r="I3126" i="3"/>
  <c r="I3122" i="3"/>
  <c r="I3118" i="3"/>
  <c r="I3114" i="3"/>
  <c r="I2854" i="3"/>
  <c r="I2850" i="3"/>
  <c r="I2846" i="3"/>
  <c r="I2842" i="3"/>
  <c r="I2838" i="3"/>
  <c r="I2834" i="3"/>
  <c r="I2830" i="3"/>
  <c r="I2826" i="3"/>
  <c r="I2822" i="3"/>
  <c r="I2818" i="3"/>
  <c r="I2814" i="3"/>
  <c r="I2810" i="3"/>
  <c r="I2806" i="3"/>
  <c r="I2802" i="3"/>
  <c r="I2798" i="3"/>
  <c r="I2794" i="3"/>
  <c r="I2790" i="3"/>
  <c r="I2786" i="3"/>
  <c r="I2782" i="3"/>
  <c r="I2778" i="3"/>
  <c r="I2774" i="3"/>
  <c r="I2770" i="3"/>
  <c r="I2766" i="3"/>
  <c r="I2762" i="3"/>
  <c r="I2758" i="3"/>
  <c r="I2754" i="3"/>
  <c r="I2750" i="3"/>
  <c r="I2746" i="3"/>
  <c r="I2742" i="3"/>
  <c r="I2738" i="3"/>
  <c r="I2734" i="3"/>
  <c r="I2730" i="3"/>
  <c r="I2726" i="3"/>
  <c r="I2722" i="3"/>
  <c r="I2718" i="3"/>
  <c r="I2714" i="3"/>
  <c r="I2710" i="3"/>
  <c r="I2706" i="3"/>
  <c r="I2702" i="3"/>
  <c r="I2698" i="3"/>
  <c r="I2694" i="3"/>
  <c r="I2690" i="3"/>
  <c r="I2686" i="3"/>
  <c r="I2682" i="3"/>
  <c r="I2678" i="3"/>
  <c r="I2674" i="3"/>
  <c r="I2670" i="3"/>
  <c r="I2666" i="3"/>
  <c r="I2662" i="3"/>
  <c r="I2658" i="3"/>
  <c r="I2654" i="3"/>
  <c r="I2650" i="3"/>
  <c r="I2646" i="3"/>
  <c r="I2642" i="3"/>
  <c r="I2638" i="3"/>
  <c r="I2634" i="3"/>
  <c r="I2630" i="3"/>
  <c r="I2626" i="3"/>
  <c r="I2622" i="3"/>
  <c r="I2618" i="3"/>
  <c r="I2614" i="3"/>
  <c r="I2610" i="3"/>
  <c r="I2606" i="3"/>
  <c r="I2262" i="3"/>
  <c r="I2258" i="3"/>
  <c r="I2254" i="3"/>
  <c r="I2250" i="3"/>
  <c r="I2246" i="3"/>
  <c r="I2242" i="3"/>
  <c r="I2238" i="3"/>
  <c r="I2234" i="3"/>
  <c r="I2230" i="3"/>
  <c r="I2226" i="3"/>
  <c r="I2222" i="3"/>
  <c r="I2218" i="3"/>
  <c r="I2214" i="3"/>
  <c r="I2210" i="3"/>
  <c r="I2206" i="3"/>
  <c r="I2202" i="3"/>
  <c r="I2198" i="3"/>
  <c r="I2194" i="3"/>
  <c r="I2190" i="3"/>
  <c r="I2186" i="3"/>
  <c r="I2182" i="3"/>
  <c r="I2178" i="3"/>
  <c r="I2174" i="3"/>
  <c r="I2170" i="3"/>
  <c r="I2166" i="3"/>
  <c r="I2162" i="3"/>
  <c r="I2158" i="3"/>
  <c r="I2154" i="3"/>
  <c r="I2150" i="3"/>
  <c r="I2146" i="3"/>
  <c r="I2142" i="3"/>
  <c r="I2138" i="3"/>
  <c r="I2134" i="3"/>
  <c r="I2130" i="3"/>
  <c r="I2126" i="3"/>
  <c r="I2122" i="3"/>
  <c r="I2118" i="3"/>
  <c r="I2114" i="3"/>
  <c r="I2110" i="3"/>
  <c r="I2106" i="3"/>
  <c r="I2102" i="3"/>
  <c r="I2098" i="3"/>
  <c r="I2094" i="3"/>
  <c r="I2090" i="3"/>
  <c r="I2086" i="3"/>
  <c r="I2082" i="3"/>
  <c r="I2078" i="3"/>
  <c r="I2074" i="3"/>
  <c r="I2070" i="3"/>
  <c r="I2066" i="3"/>
  <c r="I2062" i="3"/>
  <c r="I2058" i="3"/>
  <c r="I2054" i="3"/>
  <c r="I2050" i="3"/>
  <c r="I2046" i="3"/>
  <c r="I2042" i="3"/>
  <c r="I2038" i="3"/>
  <c r="I2034" i="3"/>
  <c r="I2030" i="3"/>
  <c r="I2026" i="3"/>
  <c r="I2022" i="3"/>
  <c r="I2018" i="3"/>
  <c r="I2014" i="3"/>
  <c r="I2010" i="3"/>
  <c r="I2006" i="3"/>
  <c r="I2002" i="3"/>
  <c r="I1998" i="3"/>
  <c r="I1992" i="3"/>
  <c r="I1984" i="3"/>
  <c r="I1976" i="3"/>
  <c r="I1968" i="3"/>
  <c r="I1960" i="3"/>
  <c r="I1952" i="3"/>
  <c r="I1944" i="3"/>
  <c r="I1936" i="3"/>
  <c r="I1928" i="3"/>
  <c r="I1920" i="3"/>
  <c r="I1912" i="3"/>
  <c r="I1904" i="3"/>
  <c r="I1896" i="3"/>
  <c r="I1880" i="3"/>
  <c r="O110" i="3"/>
  <c r="O114" i="3"/>
  <c r="O118" i="3"/>
  <c r="O122" i="3"/>
  <c r="O126" i="3"/>
  <c r="O130" i="3"/>
  <c r="O134" i="3"/>
  <c r="O138" i="3"/>
  <c r="O142" i="3"/>
  <c r="O146" i="3"/>
  <c r="O150" i="3"/>
  <c r="O154" i="3"/>
  <c r="O158" i="3"/>
  <c r="O162" i="3"/>
  <c r="O166" i="3"/>
  <c r="O170" i="3"/>
  <c r="O174" i="3"/>
  <c r="O178" i="3"/>
  <c r="O182" i="3"/>
  <c r="O186" i="3"/>
  <c r="O190" i="3"/>
  <c r="O194" i="3"/>
  <c r="O198" i="3"/>
  <c r="O202" i="3"/>
  <c r="O206" i="3"/>
  <c r="O210" i="3"/>
  <c r="O214" i="3"/>
  <c r="O218" i="3"/>
  <c r="O222" i="3"/>
  <c r="O226" i="3"/>
  <c r="O230" i="3"/>
  <c r="O234" i="3"/>
  <c r="O238" i="3"/>
  <c r="O242" i="3"/>
  <c r="O246" i="3"/>
  <c r="O250" i="3"/>
  <c r="O254" i="3"/>
  <c r="O258" i="3"/>
  <c r="O262" i="3"/>
  <c r="O266" i="3"/>
  <c r="O270" i="3"/>
  <c r="O274" i="3"/>
  <c r="O278" i="3"/>
  <c r="O282" i="3"/>
  <c r="O286" i="3"/>
  <c r="O290" i="3"/>
  <c r="O361" i="3"/>
  <c r="O365" i="3"/>
  <c r="O369" i="3"/>
  <c r="O373" i="3"/>
  <c r="O377" i="3"/>
  <c r="O381" i="3"/>
  <c r="O385" i="3"/>
  <c r="O389" i="3"/>
  <c r="O393" i="3"/>
  <c r="O397" i="3"/>
  <c r="O401" i="3"/>
  <c r="O405" i="3"/>
  <c r="O409" i="3"/>
  <c r="O413" i="3"/>
  <c r="O417" i="3"/>
  <c r="O421" i="3"/>
  <c r="O425" i="3"/>
  <c r="O429" i="3"/>
  <c r="O433" i="3"/>
  <c r="O437" i="3"/>
  <c r="O441" i="3"/>
  <c r="O445" i="3"/>
  <c r="O449" i="3"/>
  <c r="O453" i="3"/>
  <c r="O457" i="3"/>
  <c r="O461" i="3"/>
  <c r="O465" i="3"/>
  <c r="O469" i="3"/>
  <c r="O473" i="3"/>
  <c r="O477" i="3"/>
  <c r="O481" i="3"/>
  <c r="O485" i="3"/>
  <c r="O489" i="3"/>
  <c r="O493" i="3"/>
  <c r="O497" i="3"/>
  <c r="O501" i="3"/>
  <c r="O505" i="3"/>
  <c r="O509" i="3"/>
  <c r="O513" i="3"/>
  <c r="O107" i="3"/>
  <c r="O111" i="3"/>
  <c r="O115" i="3"/>
  <c r="O119" i="3"/>
  <c r="O123" i="3"/>
  <c r="O127" i="3"/>
  <c r="O131" i="3"/>
  <c r="O135" i="3"/>
  <c r="O139" i="3"/>
  <c r="O143" i="3"/>
  <c r="O147" i="3"/>
  <c r="O151" i="3"/>
  <c r="O155" i="3"/>
  <c r="O159" i="3"/>
  <c r="O163" i="3"/>
  <c r="O167" i="3"/>
  <c r="O171" i="3"/>
  <c r="O175" i="3"/>
  <c r="O179" i="3"/>
  <c r="O183" i="3"/>
  <c r="O187" i="3"/>
  <c r="O191" i="3"/>
  <c r="O195" i="3"/>
  <c r="O199" i="3"/>
  <c r="O203" i="3"/>
  <c r="O207" i="3"/>
  <c r="O211" i="3"/>
  <c r="O215" i="3"/>
  <c r="O219" i="3"/>
  <c r="O223" i="3"/>
  <c r="O227" i="3"/>
  <c r="O231" i="3"/>
  <c r="O235" i="3"/>
  <c r="O239" i="3"/>
  <c r="O243" i="3"/>
  <c r="O247" i="3"/>
  <c r="O251" i="3"/>
  <c r="O255" i="3"/>
  <c r="O259" i="3"/>
  <c r="O263" i="3"/>
  <c r="O267" i="3"/>
  <c r="O271" i="3"/>
  <c r="O275" i="3"/>
  <c r="O279" i="3"/>
  <c r="O283" i="3"/>
  <c r="O287" i="3"/>
  <c r="O362" i="3"/>
  <c r="O366" i="3"/>
  <c r="O370" i="3"/>
  <c r="O374" i="3"/>
  <c r="O378" i="3"/>
  <c r="O382" i="3"/>
  <c r="O386" i="3"/>
  <c r="O390" i="3"/>
  <c r="O394" i="3"/>
  <c r="O398" i="3"/>
  <c r="O402" i="3"/>
  <c r="O406" i="3"/>
  <c r="O410" i="3"/>
  <c r="O414" i="3"/>
  <c r="O418" i="3"/>
  <c r="O422" i="3"/>
  <c r="O426" i="3"/>
  <c r="O430" i="3"/>
  <c r="O434" i="3"/>
  <c r="O438" i="3"/>
  <c r="O442" i="3"/>
  <c r="O446" i="3"/>
  <c r="O450" i="3"/>
  <c r="O454" i="3"/>
  <c r="O458" i="3"/>
  <c r="O462" i="3"/>
  <c r="O466" i="3"/>
  <c r="O470" i="3"/>
  <c r="O474" i="3"/>
  <c r="O478" i="3"/>
  <c r="O482" i="3"/>
  <c r="O486" i="3"/>
  <c r="O490" i="3"/>
  <c r="O494" i="3"/>
  <c r="O498" i="3"/>
  <c r="O502" i="3"/>
  <c r="O506" i="3"/>
  <c r="O510" i="3"/>
  <c r="O514" i="3"/>
  <c r="O108" i="3"/>
  <c r="O112" i="3"/>
  <c r="O116" i="3"/>
  <c r="O120" i="3"/>
  <c r="O124" i="3"/>
  <c r="O128" i="3"/>
  <c r="O132" i="3"/>
  <c r="O136" i="3"/>
  <c r="O140" i="3"/>
  <c r="O144" i="3"/>
  <c r="O148" i="3"/>
  <c r="O152" i="3"/>
  <c r="O156" i="3"/>
  <c r="O160" i="3"/>
  <c r="O164" i="3"/>
  <c r="O168" i="3"/>
  <c r="O172" i="3"/>
  <c r="O176" i="3"/>
  <c r="O180" i="3"/>
  <c r="O184" i="3"/>
  <c r="O188" i="3"/>
  <c r="O192" i="3"/>
  <c r="O196" i="3"/>
  <c r="O200" i="3"/>
  <c r="O204" i="3"/>
  <c r="O208" i="3"/>
  <c r="O212" i="3"/>
  <c r="O216" i="3"/>
  <c r="O220" i="3"/>
  <c r="O224" i="3"/>
  <c r="O228" i="3"/>
  <c r="O232" i="3"/>
  <c r="O236" i="3"/>
  <c r="O240" i="3"/>
  <c r="O244" i="3"/>
  <c r="O248" i="3"/>
  <c r="O252" i="3"/>
  <c r="O256" i="3"/>
  <c r="O260" i="3"/>
  <c r="O264" i="3"/>
  <c r="O268" i="3"/>
  <c r="O272" i="3"/>
  <c r="O276" i="3"/>
  <c r="O280" i="3"/>
  <c r="O284" i="3"/>
  <c r="O288" i="3"/>
  <c r="O363" i="3"/>
  <c r="O367" i="3"/>
  <c r="O371" i="3"/>
  <c r="O375" i="3"/>
  <c r="O379" i="3"/>
  <c r="O383" i="3"/>
  <c r="O387" i="3"/>
  <c r="O391" i="3"/>
  <c r="O395" i="3"/>
  <c r="O399" i="3"/>
  <c r="O403" i="3"/>
  <c r="O407" i="3"/>
  <c r="O411" i="3"/>
  <c r="O415" i="3"/>
  <c r="O419" i="3"/>
  <c r="O423" i="3"/>
  <c r="O427" i="3"/>
  <c r="O431" i="3"/>
  <c r="O435" i="3"/>
  <c r="O439" i="3"/>
  <c r="O443" i="3"/>
  <c r="O447" i="3"/>
  <c r="O451" i="3"/>
  <c r="O455" i="3"/>
  <c r="O459" i="3"/>
  <c r="O463" i="3"/>
  <c r="O467" i="3"/>
  <c r="O471" i="3"/>
  <c r="O475" i="3"/>
  <c r="O479" i="3"/>
  <c r="O483" i="3"/>
  <c r="O487" i="3"/>
  <c r="O491" i="3"/>
  <c r="O495" i="3"/>
  <c r="O499" i="3"/>
  <c r="O503" i="3"/>
  <c r="O507" i="3"/>
  <c r="O109" i="3"/>
  <c r="O113" i="3"/>
  <c r="O117" i="3"/>
  <c r="O121" i="3"/>
  <c r="O125" i="3"/>
  <c r="O129" i="3"/>
  <c r="O133" i="3"/>
  <c r="O137" i="3"/>
  <c r="O141" i="3"/>
  <c r="O145" i="3"/>
  <c r="O149" i="3"/>
  <c r="O153" i="3"/>
  <c r="O157" i="3"/>
  <c r="O161" i="3"/>
  <c r="O165" i="3"/>
  <c r="O169" i="3"/>
  <c r="O173" i="3"/>
  <c r="O177" i="3"/>
  <c r="O181" i="3"/>
  <c r="O185" i="3"/>
  <c r="O189" i="3"/>
  <c r="O193" i="3"/>
  <c r="O197" i="3"/>
  <c r="O201" i="3"/>
  <c r="O205" i="3"/>
  <c r="O209" i="3"/>
  <c r="O213" i="3"/>
  <c r="O217" i="3"/>
  <c r="O221" i="3"/>
  <c r="O225" i="3"/>
  <c r="O229" i="3"/>
  <c r="O233" i="3"/>
  <c r="O237" i="3"/>
  <c r="O241" i="3"/>
  <c r="O245" i="3"/>
  <c r="O249" i="3"/>
  <c r="O253" i="3"/>
  <c r="O257" i="3"/>
  <c r="O261" i="3"/>
  <c r="O265" i="3"/>
  <c r="O269" i="3"/>
  <c r="O273" i="3"/>
  <c r="O277" i="3"/>
  <c r="O281" i="3"/>
  <c r="O285" i="3"/>
  <c r="O289" i="3"/>
  <c r="O364" i="3"/>
  <c r="O368" i="3"/>
  <c r="O372" i="3"/>
  <c r="O376" i="3"/>
  <c r="O380" i="3"/>
  <c r="O384" i="3"/>
  <c r="O388" i="3"/>
  <c r="O392" i="3"/>
  <c r="O396" i="3"/>
  <c r="O400" i="3"/>
  <c r="O404" i="3"/>
  <c r="O408" i="3"/>
  <c r="O412" i="3"/>
  <c r="O416" i="3"/>
  <c r="O420" i="3"/>
  <c r="O424" i="3"/>
  <c r="O428" i="3"/>
  <c r="O432" i="3"/>
  <c r="O436" i="3"/>
  <c r="O440" i="3"/>
  <c r="O444" i="3"/>
  <c r="O448" i="3"/>
  <c r="O452" i="3"/>
  <c r="O456" i="3"/>
  <c r="O460" i="3"/>
  <c r="O464" i="3"/>
  <c r="O468" i="3"/>
  <c r="O472" i="3"/>
  <c r="O476" i="3"/>
  <c r="O480" i="3"/>
  <c r="O484" i="3"/>
  <c r="O488" i="3"/>
  <c r="O492" i="3"/>
  <c r="O496" i="3"/>
  <c r="O500" i="3"/>
  <c r="O504" i="3"/>
  <c r="O508" i="3"/>
  <c r="O511" i="3"/>
  <c r="O517" i="3"/>
  <c r="O521" i="3"/>
  <c r="O525" i="3"/>
  <c r="O529" i="3"/>
  <c r="O533" i="3"/>
  <c r="O661" i="3"/>
  <c r="O665" i="3"/>
  <c r="O669" i="3"/>
  <c r="O673" i="3"/>
  <c r="O677" i="3"/>
  <c r="O681" i="3"/>
  <c r="O685" i="3"/>
  <c r="O689" i="3"/>
  <c r="O693" i="3"/>
  <c r="O697" i="3"/>
  <c r="O701" i="3"/>
  <c r="O705" i="3"/>
  <c r="O709" i="3"/>
  <c r="O713" i="3"/>
  <c r="O717" i="3"/>
  <c r="O721" i="3"/>
  <c r="O725" i="3"/>
  <c r="O729" i="3"/>
  <c r="O733" i="3"/>
  <c r="O737" i="3"/>
  <c r="O741" i="3"/>
  <c r="O745" i="3"/>
  <c r="O749" i="3"/>
  <c r="O753" i="3"/>
  <c r="O757" i="3"/>
  <c r="O761" i="3"/>
  <c r="O765" i="3"/>
  <c r="O769" i="3"/>
  <c r="O773" i="3"/>
  <c r="O777" i="3"/>
  <c r="O781" i="3"/>
  <c r="O785" i="3"/>
  <c r="O789" i="3"/>
  <c r="O793" i="3"/>
  <c r="O797" i="3"/>
  <c r="O801" i="3"/>
  <c r="O805" i="3"/>
  <c r="O809" i="3"/>
  <c r="O813" i="3"/>
  <c r="O817" i="3"/>
  <c r="O821" i="3"/>
  <c r="O825" i="3"/>
  <c r="O829" i="3"/>
  <c r="O833" i="3"/>
  <c r="O837" i="3"/>
  <c r="O933" i="3"/>
  <c r="O937" i="3"/>
  <c r="O941" i="3"/>
  <c r="O945" i="3"/>
  <c r="O949" i="3"/>
  <c r="O953" i="3"/>
  <c r="O957" i="3"/>
  <c r="O961" i="3"/>
  <c r="O965" i="3"/>
  <c r="O969" i="3"/>
  <c r="O973" i="3"/>
  <c r="O977" i="3"/>
  <c r="O981" i="3"/>
  <c r="O985" i="3"/>
  <c r="O989" i="3"/>
  <c r="O993" i="3"/>
  <c r="O997" i="3"/>
  <c r="O1001" i="3"/>
  <c r="O1005" i="3"/>
  <c r="O1009" i="3"/>
  <c r="O1013" i="3"/>
  <c r="O1017" i="3"/>
  <c r="O1021" i="3"/>
  <c r="O1025" i="3"/>
  <c r="O1029" i="3"/>
  <c r="O1769" i="3"/>
  <c r="O1773" i="3"/>
  <c r="O1777" i="3"/>
  <c r="O1781" i="3"/>
  <c r="O1785" i="3"/>
  <c r="O1789" i="3"/>
  <c r="O1793" i="3"/>
  <c r="O1797" i="3"/>
  <c r="O1801" i="3"/>
  <c r="O1805" i="3"/>
  <c r="O512" i="3"/>
  <c r="O518" i="3"/>
  <c r="O522" i="3"/>
  <c r="O526" i="3"/>
  <c r="O530" i="3"/>
  <c r="O534" i="3"/>
  <c r="O662" i="3"/>
  <c r="O666" i="3"/>
  <c r="O670" i="3"/>
  <c r="O674" i="3"/>
  <c r="O678" i="3"/>
  <c r="O682" i="3"/>
  <c r="O686" i="3"/>
  <c r="O690" i="3"/>
  <c r="O694" i="3"/>
  <c r="O698" i="3"/>
  <c r="O702" i="3"/>
  <c r="O706" i="3"/>
  <c r="O710" i="3"/>
  <c r="O714" i="3"/>
  <c r="O718" i="3"/>
  <c r="O722" i="3"/>
  <c r="O726" i="3"/>
  <c r="O730" i="3"/>
  <c r="O734" i="3"/>
  <c r="O738" i="3"/>
  <c r="O742" i="3"/>
  <c r="O746" i="3"/>
  <c r="O750" i="3"/>
  <c r="O754" i="3"/>
  <c r="O758" i="3"/>
  <c r="O762" i="3"/>
  <c r="O766" i="3"/>
  <c r="O770" i="3"/>
  <c r="O774" i="3"/>
  <c r="O778" i="3"/>
  <c r="O782" i="3"/>
  <c r="O786" i="3"/>
  <c r="O790" i="3"/>
  <c r="O794" i="3"/>
  <c r="O798" i="3"/>
  <c r="O802" i="3"/>
  <c r="O806" i="3"/>
  <c r="O810" i="3"/>
  <c r="O814" i="3"/>
  <c r="O818" i="3"/>
  <c r="O822" i="3"/>
  <c r="O826" i="3"/>
  <c r="O830" i="3"/>
  <c r="O834" i="3"/>
  <c r="O934" i="3"/>
  <c r="O938" i="3"/>
  <c r="O942" i="3"/>
  <c r="O946" i="3"/>
  <c r="O950" i="3"/>
  <c r="O954" i="3"/>
  <c r="O958" i="3"/>
  <c r="O962" i="3"/>
  <c r="O966" i="3"/>
  <c r="O970" i="3"/>
  <c r="O974" i="3"/>
  <c r="O978" i="3"/>
  <c r="O982" i="3"/>
  <c r="O986" i="3"/>
  <c r="O990" i="3"/>
  <c r="O994" i="3"/>
  <c r="O998" i="3"/>
  <c r="O1002" i="3"/>
  <c r="O1006" i="3"/>
  <c r="O1010" i="3"/>
  <c r="O1014" i="3"/>
  <c r="O1018" i="3"/>
  <c r="O1022" i="3"/>
  <c r="O1026" i="3"/>
  <c r="O1030" i="3"/>
  <c r="O1766" i="3"/>
  <c r="O1770" i="3"/>
  <c r="O1774" i="3"/>
  <c r="O1778" i="3"/>
  <c r="O1782" i="3"/>
  <c r="O1786" i="3"/>
  <c r="O1790" i="3"/>
  <c r="O1794" i="3"/>
  <c r="O1798" i="3"/>
  <c r="O1802" i="3"/>
  <c r="O515" i="3"/>
  <c r="O519" i="3"/>
  <c r="O523" i="3"/>
  <c r="O527" i="3"/>
  <c r="O531" i="3"/>
  <c r="O659" i="3"/>
  <c r="O663" i="3"/>
  <c r="O667" i="3"/>
  <c r="O671" i="3"/>
  <c r="O675" i="3"/>
  <c r="O679" i="3"/>
  <c r="O683" i="3"/>
  <c r="O687" i="3"/>
  <c r="O691" i="3"/>
  <c r="O695" i="3"/>
  <c r="O699" i="3"/>
  <c r="O703" i="3"/>
  <c r="O707" i="3"/>
  <c r="O711" i="3"/>
  <c r="O715" i="3"/>
  <c r="O719" i="3"/>
  <c r="O723" i="3"/>
  <c r="O727" i="3"/>
  <c r="O731" i="3"/>
  <c r="O735" i="3"/>
  <c r="O739" i="3"/>
  <c r="O743" i="3"/>
  <c r="O747" i="3"/>
  <c r="O751" i="3"/>
  <c r="O755" i="3"/>
  <c r="O759" i="3"/>
  <c r="O763" i="3"/>
  <c r="O767" i="3"/>
  <c r="O771" i="3"/>
  <c r="O775" i="3"/>
  <c r="O779" i="3"/>
  <c r="O783" i="3"/>
  <c r="O787" i="3"/>
  <c r="O791" i="3"/>
  <c r="O795" i="3"/>
  <c r="O799" i="3"/>
  <c r="O803" i="3"/>
  <c r="O807" i="3"/>
  <c r="O811" i="3"/>
  <c r="O815" i="3"/>
  <c r="O819" i="3"/>
  <c r="O823" i="3"/>
  <c r="O827" i="3"/>
  <c r="O831" i="3"/>
  <c r="O835" i="3"/>
  <c r="O935" i="3"/>
  <c r="O939" i="3"/>
  <c r="O943" i="3"/>
  <c r="O947" i="3"/>
  <c r="O951" i="3"/>
  <c r="O955" i="3"/>
  <c r="O959" i="3"/>
  <c r="O963" i="3"/>
  <c r="O967" i="3"/>
  <c r="O971" i="3"/>
  <c r="O975" i="3"/>
  <c r="O979" i="3"/>
  <c r="O983" i="3"/>
  <c r="O987" i="3"/>
  <c r="O991" i="3"/>
  <c r="O995" i="3"/>
  <c r="O999" i="3"/>
  <c r="O1003" i="3"/>
  <c r="O1007" i="3"/>
  <c r="O1011" i="3"/>
  <c r="O1015" i="3"/>
  <c r="O1019" i="3"/>
  <c r="O1023" i="3"/>
  <c r="O1027" i="3"/>
  <c r="O1031" i="3"/>
  <c r="O1767" i="3"/>
  <c r="O1771" i="3"/>
  <c r="O1775" i="3"/>
  <c r="O1779" i="3"/>
  <c r="O1783" i="3"/>
  <c r="O516" i="3"/>
  <c r="O520" i="3"/>
  <c r="O524" i="3"/>
  <c r="O528" i="3"/>
  <c r="O532" i="3"/>
  <c r="O660" i="3"/>
  <c r="O664" i="3"/>
  <c r="O668" i="3"/>
  <c r="O672" i="3"/>
  <c r="O676" i="3"/>
  <c r="O680" i="3"/>
  <c r="O684" i="3"/>
  <c r="O688" i="3"/>
  <c r="O692" i="3"/>
  <c r="O696" i="3"/>
  <c r="O700" i="3"/>
  <c r="O704" i="3"/>
  <c r="O708" i="3"/>
  <c r="O712" i="3"/>
  <c r="O716" i="3"/>
  <c r="O720" i="3"/>
  <c r="O724" i="3"/>
  <c r="O728" i="3"/>
  <c r="O732" i="3"/>
  <c r="O736" i="3"/>
  <c r="O740" i="3"/>
  <c r="O744" i="3"/>
  <c r="O748" i="3"/>
  <c r="O752" i="3"/>
  <c r="O756" i="3"/>
  <c r="O760" i="3"/>
  <c r="O764" i="3"/>
  <c r="O768" i="3"/>
  <c r="O772" i="3"/>
  <c r="O776" i="3"/>
  <c r="O780" i="3"/>
  <c r="O784" i="3"/>
  <c r="O788" i="3"/>
  <c r="O792" i="3"/>
  <c r="O796" i="3"/>
  <c r="O800" i="3"/>
  <c r="O804" i="3"/>
  <c r="O808" i="3"/>
  <c r="O812" i="3"/>
  <c r="O816" i="3"/>
  <c r="O820" i="3"/>
  <c r="O824" i="3"/>
  <c r="O828" i="3"/>
  <c r="O832" i="3"/>
  <c r="O836" i="3"/>
  <c r="O932" i="3"/>
  <c r="O936" i="3"/>
  <c r="O940" i="3"/>
  <c r="O944" i="3"/>
  <c r="O948" i="3"/>
  <c r="O952" i="3"/>
  <c r="O956" i="3"/>
  <c r="O960" i="3"/>
  <c r="O964" i="3"/>
  <c r="O968" i="3"/>
  <c r="O972" i="3"/>
  <c r="O976" i="3"/>
  <c r="O980" i="3"/>
  <c r="O984" i="3"/>
  <c r="O988" i="3"/>
  <c r="O992" i="3"/>
  <c r="O996" i="3"/>
  <c r="O1000" i="3"/>
  <c r="O1004" i="3"/>
  <c r="O1008" i="3"/>
  <c r="O1012" i="3"/>
  <c r="O1016" i="3"/>
  <c r="O1020" i="3"/>
  <c r="O1024" i="3"/>
  <c r="O1028" i="3"/>
  <c r="O1768" i="3"/>
  <c r="O1772" i="3"/>
  <c r="O1776" i="3"/>
  <c r="O1780" i="3"/>
  <c r="O1784" i="3"/>
  <c r="O1787" i="3"/>
  <c r="O1795" i="3"/>
  <c r="O1803" i="3"/>
  <c r="O1808" i="3"/>
  <c r="O1812" i="3"/>
  <c r="O1816" i="3"/>
  <c r="O1820" i="3"/>
  <c r="O1824" i="3"/>
  <c r="O1828" i="3"/>
  <c r="O1832" i="3"/>
  <c r="O1836" i="3"/>
  <c r="O1840" i="3"/>
  <c r="O1844" i="3"/>
  <c r="O1848" i="3"/>
  <c r="O1852" i="3"/>
  <c r="O1856" i="3"/>
  <c r="O1860" i="3"/>
  <c r="O1864" i="3"/>
  <c r="O1868" i="3"/>
  <c r="O1872" i="3"/>
  <c r="O1876" i="3"/>
  <c r="O1880" i="3"/>
  <c r="O1884" i="3"/>
  <c r="O1888" i="3"/>
  <c r="O1892" i="3"/>
  <c r="O1896" i="3"/>
  <c r="O1900" i="3"/>
  <c r="O1904" i="3"/>
  <c r="O1908" i="3"/>
  <c r="O1912" i="3"/>
  <c r="O1916" i="3"/>
  <c r="O1920" i="3"/>
  <c r="O1924" i="3"/>
  <c r="O1928" i="3"/>
  <c r="O1932" i="3"/>
  <c r="O1936" i="3"/>
  <c r="O1940" i="3"/>
  <c r="O1944" i="3"/>
  <c r="O1948" i="3"/>
  <c r="O1952" i="3"/>
  <c r="O1956" i="3"/>
  <c r="O1960" i="3"/>
  <c r="O1964" i="3"/>
  <c r="O1968" i="3"/>
  <c r="O1972" i="3"/>
  <c r="O1976" i="3"/>
  <c r="O1980" i="3"/>
  <c r="O1984" i="3"/>
  <c r="O1988" i="3"/>
  <c r="O1992" i="3"/>
  <c r="O1996" i="3"/>
  <c r="O2000" i="3"/>
  <c r="O2004" i="3"/>
  <c r="O2008" i="3"/>
  <c r="O2012" i="3"/>
  <c r="O2016" i="3"/>
  <c r="O2020" i="3"/>
  <c r="O2024" i="3"/>
  <c r="O2028" i="3"/>
  <c r="O2032" i="3"/>
  <c r="O2036" i="3"/>
  <c r="O2040" i="3"/>
  <c r="O2044" i="3"/>
  <c r="O2048" i="3"/>
  <c r="O2052" i="3"/>
  <c r="O2056" i="3"/>
  <c r="O2060" i="3"/>
  <c r="O2064" i="3"/>
  <c r="O2068" i="3"/>
  <c r="O2072" i="3"/>
  <c r="O2076" i="3"/>
  <c r="O2080" i="3"/>
  <c r="O2084" i="3"/>
  <c r="O2088" i="3"/>
  <c r="O2092" i="3"/>
  <c r="O2096" i="3"/>
  <c r="O2100" i="3"/>
  <c r="O1788" i="3"/>
  <c r="O1796" i="3"/>
  <c r="O1804" i="3"/>
  <c r="O1809" i="3"/>
  <c r="O1813" i="3"/>
  <c r="O1817" i="3"/>
  <c r="O1821" i="3"/>
  <c r="O1825" i="3"/>
  <c r="O1829" i="3"/>
  <c r="O1833" i="3"/>
  <c r="O1837" i="3"/>
  <c r="O1841" i="3"/>
  <c r="O1845" i="3"/>
  <c r="O1849" i="3"/>
  <c r="O1853" i="3"/>
  <c r="O1857" i="3"/>
  <c r="O1861" i="3"/>
  <c r="O1865" i="3"/>
  <c r="O1869" i="3"/>
  <c r="O1873" i="3"/>
  <c r="O1877" i="3"/>
  <c r="O1881" i="3"/>
  <c r="O1885" i="3"/>
  <c r="O1889" i="3"/>
  <c r="O1893" i="3"/>
  <c r="O1897" i="3"/>
  <c r="O1901" i="3"/>
  <c r="O1905" i="3"/>
  <c r="O1909" i="3"/>
  <c r="O1913" i="3"/>
  <c r="O1917" i="3"/>
  <c r="O1921" i="3"/>
  <c r="O1925" i="3"/>
  <c r="O1929" i="3"/>
  <c r="O1933" i="3"/>
  <c r="O1937" i="3"/>
  <c r="O1941" i="3"/>
  <c r="O1945" i="3"/>
  <c r="O1949" i="3"/>
  <c r="O1953" i="3"/>
  <c r="O1957" i="3"/>
  <c r="O1961" i="3"/>
  <c r="O1965" i="3"/>
  <c r="O1969" i="3"/>
  <c r="O1973" i="3"/>
  <c r="O1977" i="3"/>
  <c r="O1981" i="3"/>
  <c r="O1985" i="3"/>
  <c r="O1989" i="3"/>
  <c r="O1993" i="3"/>
  <c r="O1997" i="3"/>
  <c r="O2001" i="3"/>
  <c r="O2005" i="3"/>
  <c r="O2009" i="3"/>
  <c r="O2013" i="3"/>
  <c r="O2017" i="3"/>
  <c r="O2021" i="3"/>
  <c r="O2025" i="3"/>
  <c r="O2029" i="3"/>
  <c r="O2033" i="3"/>
  <c r="O2037" i="3"/>
  <c r="O2041" i="3"/>
  <c r="O2045" i="3"/>
  <c r="O2049" i="3"/>
  <c r="O2053" i="3"/>
  <c r="O2057" i="3"/>
  <c r="O2061" i="3"/>
  <c r="O2065" i="3"/>
  <c r="O2069" i="3"/>
  <c r="O2073" i="3"/>
  <c r="O2077" i="3"/>
  <c r="O2081" i="3"/>
  <c r="O2085" i="3"/>
  <c r="O2089" i="3"/>
  <c r="O2093" i="3"/>
  <c r="O2097" i="3"/>
  <c r="O2101" i="3"/>
  <c r="O2105" i="3"/>
  <c r="O2109" i="3"/>
  <c r="O2113" i="3"/>
  <c r="O1791" i="3"/>
  <c r="O1799" i="3"/>
  <c r="O1806" i="3"/>
  <c r="O1810" i="3"/>
  <c r="O1814" i="3"/>
  <c r="O1818" i="3"/>
  <c r="O1822" i="3"/>
  <c r="O1826" i="3"/>
  <c r="O1830" i="3"/>
  <c r="O1834" i="3"/>
  <c r="O1838" i="3"/>
  <c r="O1842" i="3"/>
  <c r="O1846" i="3"/>
  <c r="O1850" i="3"/>
  <c r="O1854" i="3"/>
  <c r="O1858" i="3"/>
  <c r="O1862" i="3"/>
  <c r="O1866" i="3"/>
  <c r="O1870" i="3"/>
  <c r="O1874" i="3"/>
  <c r="O1878" i="3"/>
  <c r="O1882" i="3"/>
  <c r="O1886" i="3"/>
  <c r="O1890" i="3"/>
  <c r="O1894" i="3"/>
  <c r="O1898" i="3"/>
  <c r="O1902" i="3"/>
  <c r="O1906" i="3"/>
  <c r="O1910" i="3"/>
  <c r="O1914" i="3"/>
  <c r="O1918" i="3"/>
  <c r="O1922" i="3"/>
  <c r="O1926" i="3"/>
  <c r="O1930" i="3"/>
  <c r="O1934" i="3"/>
  <c r="O1938" i="3"/>
  <c r="O1942" i="3"/>
  <c r="O1946" i="3"/>
  <c r="O1950" i="3"/>
  <c r="O1954" i="3"/>
  <c r="O1958" i="3"/>
  <c r="O1962" i="3"/>
  <c r="O1966" i="3"/>
  <c r="O1970" i="3"/>
  <c r="O1974" i="3"/>
  <c r="O1978" i="3"/>
  <c r="O1982" i="3"/>
  <c r="O1986" i="3"/>
  <c r="O1990" i="3"/>
  <c r="O1994" i="3"/>
  <c r="O1998" i="3"/>
  <c r="O2002" i="3"/>
  <c r="O2006" i="3"/>
  <c r="O2010" i="3"/>
  <c r="O2014" i="3"/>
  <c r="O2018" i="3"/>
  <c r="O2022" i="3"/>
  <c r="O2026" i="3"/>
  <c r="O2030" i="3"/>
  <c r="O2034" i="3"/>
  <c r="O2038" i="3"/>
  <c r="O2042" i="3"/>
  <c r="O2046" i="3"/>
  <c r="O2050" i="3"/>
  <c r="O2054" i="3"/>
  <c r="O2058" i="3"/>
  <c r="O2062" i="3"/>
  <c r="O2066" i="3"/>
  <c r="O2070" i="3"/>
  <c r="O2074" i="3"/>
  <c r="O2078" i="3"/>
  <c r="O2082" i="3"/>
  <c r="O2086" i="3"/>
  <c r="O2090" i="3"/>
  <c r="O2094" i="3"/>
  <c r="O2098" i="3"/>
  <c r="O2102" i="3"/>
  <c r="O2106" i="3"/>
  <c r="O2110" i="3"/>
  <c r="O2114" i="3"/>
  <c r="O2118" i="3"/>
  <c r="O2122" i="3"/>
  <c r="O2126" i="3"/>
  <c r="O2130" i="3"/>
  <c r="O2134" i="3"/>
  <c r="O1792" i="3"/>
  <c r="O1800" i="3"/>
  <c r="O1807" i="3"/>
  <c r="O1811" i="3"/>
  <c r="O1815" i="3"/>
  <c r="O1819" i="3"/>
  <c r="O1823" i="3"/>
  <c r="O1827" i="3"/>
  <c r="O1831" i="3"/>
  <c r="O1835" i="3"/>
  <c r="O1839" i="3"/>
  <c r="O1843" i="3"/>
  <c r="O1847" i="3"/>
  <c r="O1851" i="3"/>
  <c r="O1855" i="3"/>
  <c r="O1859" i="3"/>
  <c r="O1863" i="3"/>
  <c r="O1867" i="3"/>
  <c r="O1871" i="3"/>
  <c r="O1875" i="3"/>
  <c r="O1879" i="3"/>
  <c r="O1883" i="3"/>
  <c r="O1887" i="3"/>
  <c r="O1891" i="3"/>
  <c r="O1895" i="3"/>
  <c r="O1899" i="3"/>
  <c r="O1903" i="3"/>
  <c r="O1907" i="3"/>
  <c r="O1911" i="3"/>
  <c r="O1915" i="3"/>
  <c r="O1919" i="3"/>
  <c r="O1923" i="3"/>
  <c r="O1927" i="3"/>
  <c r="O1931" i="3"/>
  <c r="O1935" i="3"/>
  <c r="O1939" i="3"/>
  <c r="O1943" i="3"/>
  <c r="O1947" i="3"/>
  <c r="O1951" i="3"/>
  <c r="O1955" i="3"/>
  <c r="O1959" i="3"/>
  <c r="O1963" i="3"/>
  <c r="O1967" i="3"/>
  <c r="O1971" i="3"/>
  <c r="O1975" i="3"/>
  <c r="O1979" i="3"/>
  <c r="O1983" i="3"/>
  <c r="O1987" i="3"/>
  <c r="O1991" i="3"/>
  <c r="O1995" i="3"/>
  <c r="O1999" i="3"/>
  <c r="O2003" i="3"/>
  <c r="O2007" i="3"/>
  <c r="O2011" i="3"/>
  <c r="O2015" i="3"/>
  <c r="O2019" i="3"/>
  <c r="O2023" i="3"/>
  <c r="O2027" i="3"/>
  <c r="O2031" i="3"/>
  <c r="O2035" i="3"/>
  <c r="O2039" i="3"/>
  <c r="O2043" i="3"/>
  <c r="O2047" i="3"/>
  <c r="O2051" i="3"/>
  <c r="O2055" i="3"/>
  <c r="O2059" i="3"/>
  <c r="O2063" i="3"/>
  <c r="O2067" i="3"/>
  <c r="O2071" i="3"/>
  <c r="O2075" i="3"/>
  <c r="O2079" i="3"/>
  <c r="O2083" i="3"/>
  <c r="O2087" i="3"/>
  <c r="O2091" i="3"/>
  <c r="O2095" i="3"/>
  <c r="O2099" i="3"/>
  <c r="O2103" i="3"/>
  <c r="O2107" i="3"/>
  <c r="O2111" i="3"/>
  <c r="O2115" i="3"/>
  <c r="O2104" i="3"/>
  <c r="O2117" i="3"/>
  <c r="O2123" i="3"/>
  <c r="O2128" i="3"/>
  <c r="O2133" i="3"/>
  <c r="O2138" i="3"/>
  <c r="O2142" i="3"/>
  <c r="O2146" i="3"/>
  <c r="O2150" i="3"/>
  <c r="O2154" i="3"/>
  <c r="O2158" i="3"/>
  <c r="O2162" i="3"/>
  <c r="O2166" i="3"/>
  <c r="O2170" i="3"/>
  <c r="O2174" i="3"/>
  <c r="O2178" i="3"/>
  <c r="O2182" i="3"/>
  <c r="O2186" i="3"/>
  <c r="O2190" i="3"/>
  <c r="O2194" i="3"/>
  <c r="O2198" i="3"/>
  <c r="O2202" i="3"/>
  <c r="O2206" i="3"/>
  <c r="O2210" i="3"/>
  <c r="O2214" i="3"/>
  <c r="O2218" i="3"/>
  <c r="O2222" i="3"/>
  <c r="O2226" i="3"/>
  <c r="O2230" i="3"/>
  <c r="O2234" i="3"/>
  <c r="O2238" i="3"/>
  <c r="O2242" i="3"/>
  <c r="O2246" i="3"/>
  <c r="O2250" i="3"/>
  <c r="O2254" i="3"/>
  <c r="O2258" i="3"/>
  <c r="O2262" i="3"/>
  <c r="O2606" i="3"/>
  <c r="O2610" i="3"/>
  <c r="O2614" i="3"/>
  <c r="O2618" i="3"/>
  <c r="O2622" i="3"/>
  <c r="O2626" i="3"/>
  <c r="O2630" i="3"/>
  <c r="O2634" i="3"/>
  <c r="O2638" i="3"/>
  <c r="O2642" i="3"/>
  <c r="O2646" i="3"/>
  <c r="O2650" i="3"/>
  <c r="O2654" i="3"/>
  <c r="O2658" i="3"/>
  <c r="O2662" i="3"/>
  <c r="O2666" i="3"/>
  <c r="O2670" i="3"/>
  <c r="O2674" i="3"/>
  <c r="O2678" i="3"/>
  <c r="O2682" i="3"/>
  <c r="O2686" i="3"/>
  <c r="O2690" i="3"/>
  <c r="O2694" i="3"/>
  <c r="O2698" i="3"/>
  <c r="O2702" i="3"/>
  <c r="O2706" i="3"/>
  <c r="O2710" i="3"/>
  <c r="O2714" i="3"/>
  <c r="O2718" i="3"/>
  <c r="O2722" i="3"/>
  <c r="O2726" i="3"/>
  <c r="O2730" i="3"/>
  <c r="O2734" i="3"/>
  <c r="O2738" i="3"/>
  <c r="O2742" i="3"/>
  <c r="O2746" i="3"/>
  <c r="O2750" i="3"/>
  <c r="O2754" i="3"/>
  <c r="O2758" i="3"/>
  <c r="O2762" i="3"/>
  <c r="O2766" i="3"/>
  <c r="O2770" i="3"/>
  <c r="O2774" i="3"/>
  <c r="O2778" i="3"/>
  <c r="O2782" i="3"/>
  <c r="O2786" i="3"/>
  <c r="O2790" i="3"/>
  <c r="O2794" i="3"/>
  <c r="O2798" i="3"/>
  <c r="O2108" i="3"/>
  <c r="O2119" i="3"/>
  <c r="O2124" i="3"/>
  <c r="O2129" i="3"/>
  <c r="O2135" i="3"/>
  <c r="O2139" i="3"/>
  <c r="O2143" i="3"/>
  <c r="O2147" i="3"/>
  <c r="O2151" i="3"/>
  <c r="O2155" i="3"/>
  <c r="O2159" i="3"/>
  <c r="O2163" i="3"/>
  <c r="O2167" i="3"/>
  <c r="O2171" i="3"/>
  <c r="O2175" i="3"/>
  <c r="O2179" i="3"/>
  <c r="O2183" i="3"/>
  <c r="O2187" i="3"/>
  <c r="O2191" i="3"/>
  <c r="O2195" i="3"/>
  <c r="O2199" i="3"/>
  <c r="O2203" i="3"/>
  <c r="O2207" i="3"/>
  <c r="O2211" i="3"/>
  <c r="O2215" i="3"/>
  <c r="O2219" i="3"/>
  <c r="O2223" i="3"/>
  <c r="O2227" i="3"/>
  <c r="O2231" i="3"/>
  <c r="O2235" i="3"/>
  <c r="O2239" i="3"/>
  <c r="O2243" i="3"/>
  <c r="O2247" i="3"/>
  <c r="O2251" i="3"/>
  <c r="O2255" i="3"/>
  <c r="O2259" i="3"/>
  <c r="O2263" i="3"/>
  <c r="O2607" i="3"/>
  <c r="O2611" i="3"/>
  <c r="O2615" i="3"/>
  <c r="O2619" i="3"/>
  <c r="O2623" i="3"/>
  <c r="O2627" i="3"/>
  <c r="O2631" i="3"/>
  <c r="O2635" i="3"/>
  <c r="O2639" i="3"/>
  <c r="O2643" i="3"/>
  <c r="O2647" i="3"/>
  <c r="O2651" i="3"/>
  <c r="O2655" i="3"/>
  <c r="O2659" i="3"/>
  <c r="O2663" i="3"/>
  <c r="O2667" i="3"/>
  <c r="O2671" i="3"/>
  <c r="O2675" i="3"/>
  <c r="O2679" i="3"/>
  <c r="O2683" i="3"/>
  <c r="O2687" i="3"/>
  <c r="O2691" i="3"/>
  <c r="O2695" i="3"/>
  <c r="O2699" i="3"/>
  <c r="O2703" i="3"/>
  <c r="O2707" i="3"/>
  <c r="O2711" i="3"/>
  <c r="O2715" i="3"/>
  <c r="O2719" i="3"/>
  <c r="O2723" i="3"/>
  <c r="O2727" i="3"/>
  <c r="O2731" i="3"/>
  <c r="O2735" i="3"/>
  <c r="O2739" i="3"/>
  <c r="O2743" i="3"/>
  <c r="O2747" i="3"/>
  <c r="O2751" i="3"/>
  <c r="O2755" i="3"/>
  <c r="O2759" i="3"/>
  <c r="O2763" i="3"/>
  <c r="O2767" i="3"/>
  <c r="O2771" i="3"/>
  <c r="O2775" i="3"/>
  <c r="O2779" i="3"/>
  <c r="O2783" i="3"/>
  <c r="O2787" i="3"/>
  <c r="O2791" i="3"/>
  <c r="O2795" i="3"/>
  <c r="O2799" i="3"/>
  <c r="O2803" i="3"/>
  <c r="O2807" i="3"/>
  <c r="O2811" i="3"/>
  <c r="O2815" i="3"/>
  <c r="O2819" i="3"/>
  <c r="O2823" i="3"/>
  <c r="O2827" i="3"/>
  <c r="O2112" i="3"/>
  <c r="O2120" i="3"/>
  <c r="O2125" i="3"/>
  <c r="O2131" i="3"/>
  <c r="O2136" i="3"/>
  <c r="O2140" i="3"/>
  <c r="O2144" i="3"/>
  <c r="O2148" i="3"/>
  <c r="O2152" i="3"/>
  <c r="O2156" i="3"/>
  <c r="O2160" i="3"/>
  <c r="O2164" i="3"/>
  <c r="O2168" i="3"/>
  <c r="O2172" i="3"/>
  <c r="O2176" i="3"/>
  <c r="O2180" i="3"/>
  <c r="O2184" i="3"/>
  <c r="O2188" i="3"/>
  <c r="O2192" i="3"/>
  <c r="O2196" i="3"/>
  <c r="O2200" i="3"/>
  <c r="O2204" i="3"/>
  <c r="O2208" i="3"/>
  <c r="O2212" i="3"/>
  <c r="O2216" i="3"/>
  <c r="O2220" i="3"/>
  <c r="O2224" i="3"/>
  <c r="O2228" i="3"/>
  <c r="O2232" i="3"/>
  <c r="O2236" i="3"/>
  <c r="O2240" i="3"/>
  <c r="O2244" i="3"/>
  <c r="O2248" i="3"/>
  <c r="O2252" i="3"/>
  <c r="O2256" i="3"/>
  <c r="O2260" i="3"/>
  <c r="O2116" i="3"/>
  <c r="O2121" i="3"/>
  <c r="O2127" i="3"/>
  <c r="O2132" i="3"/>
  <c r="O2137" i="3"/>
  <c r="O2141" i="3"/>
  <c r="O2145" i="3"/>
  <c r="O2149" i="3"/>
  <c r="O2153" i="3"/>
  <c r="O2157" i="3"/>
  <c r="O2161" i="3"/>
  <c r="O2165" i="3"/>
  <c r="O2169" i="3"/>
  <c r="O2173" i="3"/>
  <c r="O2177" i="3"/>
  <c r="O2181" i="3"/>
  <c r="O2185" i="3"/>
  <c r="O2189" i="3"/>
  <c r="O2193" i="3"/>
  <c r="O2197" i="3"/>
  <c r="O2201" i="3"/>
  <c r="O2205" i="3"/>
  <c r="O2209" i="3"/>
  <c r="O2213" i="3"/>
  <c r="O2217" i="3"/>
  <c r="O2221" i="3"/>
  <c r="O2225" i="3"/>
  <c r="O2229" i="3"/>
  <c r="O2233" i="3"/>
  <c r="O2237" i="3"/>
  <c r="O2241" i="3"/>
  <c r="O2245" i="3"/>
  <c r="O2249" i="3"/>
  <c r="O2253" i="3"/>
  <c r="O2257" i="3"/>
  <c r="O2261" i="3"/>
  <c r="O2605" i="3"/>
  <c r="O2609" i="3"/>
  <c r="O2613" i="3"/>
  <c r="O2617" i="3"/>
  <c r="O2621" i="3"/>
  <c r="O2625" i="3"/>
  <c r="O2629" i="3"/>
  <c r="O2633" i="3"/>
  <c r="O2637" i="3"/>
  <c r="O2641" i="3"/>
  <c r="O2645" i="3"/>
  <c r="O2649" i="3"/>
  <c r="O2653" i="3"/>
  <c r="O2657" i="3"/>
  <c r="O2661" i="3"/>
  <c r="O2665" i="3"/>
  <c r="O2669" i="3"/>
  <c r="O2673" i="3"/>
  <c r="O2677" i="3"/>
  <c r="O2681" i="3"/>
  <c r="O2685" i="3"/>
  <c r="O2689" i="3"/>
  <c r="O2693" i="3"/>
  <c r="O2697" i="3"/>
  <c r="O2701" i="3"/>
  <c r="O2705" i="3"/>
  <c r="O2709" i="3"/>
  <c r="O2713" i="3"/>
  <c r="O2717" i="3"/>
  <c r="O2721" i="3"/>
  <c r="O2725" i="3"/>
  <c r="O2729" i="3"/>
  <c r="O2733" i="3"/>
  <c r="O2737" i="3"/>
  <c r="O2741" i="3"/>
  <c r="O2745" i="3"/>
  <c r="O2749" i="3"/>
  <c r="O2753" i="3"/>
  <c r="O2757" i="3"/>
  <c r="O2761" i="3"/>
  <c r="O2765" i="3"/>
  <c r="O2769" i="3"/>
  <c r="O2773" i="3"/>
  <c r="O2777" i="3"/>
  <c r="O2781" i="3"/>
  <c r="O2785" i="3"/>
  <c r="O2789" i="3"/>
  <c r="O2793" i="3"/>
  <c r="O2797" i="3"/>
  <c r="O2604" i="3"/>
  <c r="O2620" i="3"/>
  <c r="O2636" i="3"/>
  <c r="O2652" i="3"/>
  <c r="O2668" i="3"/>
  <c r="O2684" i="3"/>
  <c r="O2700" i="3"/>
  <c r="O2716" i="3"/>
  <c r="O2732" i="3"/>
  <c r="O2748" i="3"/>
  <c r="O2764" i="3"/>
  <c r="O2780" i="3"/>
  <c r="O2796" i="3"/>
  <c r="O2804" i="3"/>
  <c r="O2809" i="3"/>
  <c r="O2814" i="3"/>
  <c r="O2820" i="3"/>
  <c r="O2825" i="3"/>
  <c r="O2830" i="3"/>
  <c r="O2834" i="3"/>
  <c r="O2838" i="3"/>
  <c r="O2842" i="3"/>
  <c r="O2846" i="3"/>
  <c r="O2850" i="3"/>
  <c r="O2854" i="3"/>
  <c r="O3114" i="3"/>
  <c r="O3118" i="3"/>
  <c r="O3122" i="3"/>
  <c r="O3126" i="3"/>
  <c r="O3130" i="3"/>
  <c r="O3134" i="3"/>
  <c r="O3138" i="3"/>
  <c r="O3142" i="3"/>
  <c r="O3146" i="3"/>
  <c r="O3150" i="3"/>
  <c r="O3154" i="3"/>
  <c r="O3158" i="3"/>
  <c r="O3162" i="3"/>
  <c r="O3166" i="3"/>
  <c r="O3170" i="3"/>
  <c r="O3174" i="3"/>
  <c r="O3178" i="3"/>
  <c r="O3182" i="3"/>
  <c r="O3186" i="3"/>
  <c r="O3190" i="3"/>
  <c r="O3194" i="3"/>
  <c r="O3198" i="3"/>
  <c r="O3202" i="3"/>
  <c r="O3206" i="3"/>
  <c r="O3210" i="3"/>
  <c r="O3214" i="3"/>
  <c r="O3218" i="3"/>
  <c r="O3222" i="3"/>
  <c r="O3226" i="3"/>
  <c r="O3230" i="3"/>
  <c r="O3234" i="3"/>
  <c r="O3238" i="3"/>
  <c r="O3242" i="3"/>
  <c r="O3246" i="3"/>
  <c r="O3250" i="3"/>
  <c r="O3254" i="3"/>
  <c r="O3258" i="3"/>
  <c r="O3262" i="3"/>
  <c r="O3266" i="3"/>
  <c r="O3270" i="3"/>
  <c r="O3274" i="3"/>
  <c r="O3278" i="3"/>
  <c r="O3282" i="3"/>
  <c r="O3286" i="3"/>
  <c r="O3366" i="3"/>
  <c r="O3370" i="3"/>
  <c r="O3374" i="3"/>
  <c r="O3378" i="3"/>
  <c r="O3382" i="3"/>
  <c r="O3386" i="3"/>
  <c r="O3390" i="3"/>
  <c r="O3394" i="3"/>
  <c r="O3418" i="3"/>
  <c r="O3422" i="3"/>
  <c r="O3426" i="3"/>
  <c r="O3430" i="3"/>
  <c r="O3434" i="3"/>
  <c r="O3438" i="3"/>
  <c r="O3442" i="3"/>
  <c r="O3446" i="3"/>
  <c r="O3450" i="3"/>
  <c r="O3454" i="3"/>
  <c r="O3458" i="3"/>
  <c r="O3462" i="3"/>
  <c r="O3466" i="3"/>
  <c r="O3470" i="3"/>
  <c r="O3474" i="3"/>
  <c r="O3478" i="3"/>
  <c r="O3482" i="3"/>
  <c r="O3486" i="3"/>
  <c r="O3490" i="3"/>
  <c r="O3494" i="3"/>
  <c r="O3498" i="3"/>
  <c r="O3502" i="3"/>
  <c r="O3506" i="3"/>
  <c r="O3510" i="3"/>
  <c r="O3514" i="3"/>
  <c r="O3518" i="3"/>
  <c r="O3522" i="3"/>
  <c r="O3526" i="3"/>
  <c r="O3530" i="3"/>
  <c r="O3534" i="3"/>
  <c r="O3538" i="3"/>
  <c r="O3542" i="3"/>
  <c r="O3546" i="3"/>
  <c r="O3550" i="3"/>
  <c r="O3554" i="3"/>
  <c r="O3558" i="3"/>
  <c r="O3562" i="3"/>
  <c r="O3566" i="3"/>
  <c r="O3570" i="3"/>
  <c r="O3574" i="3"/>
  <c r="O3578" i="3"/>
  <c r="O3582" i="3"/>
  <c r="O3586" i="3"/>
  <c r="O3590" i="3"/>
  <c r="O3594" i="3"/>
  <c r="O3682" i="3"/>
  <c r="O3686" i="3"/>
  <c r="O3690" i="3"/>
  <c r="O3694" i="3"/>
  <c r="O3698" i="3"/>
  <c r="O3702" i="3"/>
  <c r="O3706" i="3"/>
  <c r="O3710" i="3"/>
  <c r="O3714" i="3"/>
  <c r="O3718" i="3"/>
  <c r="O3722" i="3"/>
  <c r="O3726" i="3"/>
  <c r="O3730" i="3"/>
  <c r="O3734" i="3"/>
  <c r="O3738" i="3"/>
  <c r="O3742" i="3"/>
  <c r="O3746" i="3"/>
  <c r="O3750" i="3"/>
  <c r="O3754" i="3"/>
  <c r="O3758" i="3"/>
  <c r="O3762" i="3"/>
  <c r="O3766" i="3"/>
  <c r="O3770" i="3"/>
  <c r="O3774" i="3"/>
  <c r="O3778" i="3"/>
  <c r="O3782" i="3"/>
  <c r="O3786" i="3"/>
  <c r="O3790" i="3"/>
  <c r="O3794" i="3"/>
  <c r="O3798" i="3"/>
  <c r="O3802" i="3"/>
  <c r="O3806" i="3"/>
  <c r="O3810" i="3"/>
  <c r="O3814" i="3"/>
  <c r="O3818" i="3"/>
  <c r="O3822" i="3"/>
  <c r="O3886" i="3"/>
  <c r="O3890" i="3"/>
  <c r="O3894" i="3"/>
  <c r="O3898" i="3"/>
  <c r="O3902" i="3"/>
  <c r="O3906" i="3"/>
  <c r="O3910" i="3"/>
  <c r="O3914" i="3"/>
  <c r="O3918" i="3"/>
  <c r="O3922" i="3"/>
  <c r="O3926" i="3"/>
  <c r="O3930" i="3"/>
  <c r="O2608" i="3"/>
  <c r="O2624" i="3"/>
  <c r="O2640" i="3"/>
  <c r="O2656" i="3"/>
  <c r="O2672" i="3"/>
  <c r="O2688" i="3"/>
  <c r="O2704" i="3"/>
  <c r="O2720" i="3"/>
  <c r="O2736" i="3"/>
  <c r="O2752" i="3"/>
  <c r="O2768" i="3"/>
  <c r="O2784" i="3"/>
  <c r="O2800" i="3"/>
  <c r="O2805" i="3"/>
  <c r="O2810" i="3"/>
  <c r="O2816" i="3"/>
  <c r="O2821" i="3"/>
  <c r="O2826" i="3"/>
  <c r="O2831" i="3"/>
  <c r="R2831" i="3" s="1"/>
  <c r="O2835" i="3"/>
  <c r="O2839" i="3"/>
  <c r="O2843" i="3"/>
  <c r="O2847" i="3"/>
  <c r="R2847" i="3" s="1"/>
  <c r="O2851" i="3"/>
  <c r="O3115" i="3"/>
  <c r="O3119" i="3"/>
  <c r="O3123" i="3"/>
  <c r="R3123" i="3" s="1"/>
  <c r="O3127" i="3"/>
  <c r="O3131" i="3"/>
  <c r="O3135" i="3"/>
  <c r="O3139" i="3"/>
  <c r="R3139" i="3" s="1"/>
  <c r="O3143" i="3"/>
  <c r="O3147" i="3"/>
  <c r="O3151" i="3"/>
  <c r="O3155" i="3"/>
  <c r="R3155" i="3" s="1"/>
  <c r="O3159" i="3"/>
  <c r="O3163" i="3"/>
  <c r="O3167" i="3"/>
  <c r="O3171" i="3"/>
  <c r="R3171" i="3" s="1"/>
  <c r="O3175" i="3"/>
  <c r="O3179" i="3"/>
  <c r="O3183" i="3"/>
  <c r="O3187" i="3"/>
  <c r="R3187" i="3" s="1"/>
  <c r="O3191" i="3"/>
  <c r="O3195" i="3"/>
  <c r="O3199" i="3"/>
  <c r="O3203" i="3"/>
  <c r="R3203" i="3" s="1"/>
  <c r="O3207" i="3"/>
  <c r="O3211" i="3"/>
  <c r="O3215" i="3"/>
  <c r="O3219" i="3"/>
  <c r="R3219" i="3" s="1"/>
  <c r="O3223" i="3"/>
  <c r="O3227" i="3"/>
  <c r="O3231" i="3"/>
  <c r="O3235" i="3"/>
  <c r="R3235" i="3" s="1"/>
  <c r="O3239" i="3"/>
  <c r="O3243" i="3"/>
  <c r="O3247" i="3"/>
  <c r="O3251" i="3"/>
  <c r="R3251" i="3" s="1"/>
  <c r="O3255" i="3"/>
  <c r="O3259" i="3"/>
  <c r="O3263" i="3"/>
  <c r="O3267" i="3"/>
  <c r="R3267" i="3" s="1"/>
  <c r="O3271" i="3"/>
  <c r="O3275" i="3"/>
  <c r="O3279" i="3"/>
  <c r="O3283" i="3"/>
  <c r="R3283" i="3" s="1"/>
  <c r="O3287" i="3"/>
  <c r="O3367" i="3"/>
  <c r="O3371" i="3"/>
  <c r="O3375" i="3"/>
  <c r="R3375" i="3" s="1"/>
  <c r="O3379" i="3"/>
  <c r="O3383" i="3"/>
  <c r="O3387" i="3"/>
  <c r="O3391" i="3"/>
  <c r="R3391" i="3" s="1"/>
  <c r="O3395" i="3"/>
  <c r="O3419" i="3"/>
  <c r="O3423" i="3"/>
  <c r="O3427" i="3"/>
  <c r="R3427" i="3" s="1"/>
  <c r="O3431" i="3"/>
  <c r="O2612" i="3"/>
  <c r="O2628" i="3"/>
  <c r="O2644" i="3"/>
  <c r="O2660" i="3"/>
  <c r="O2676" i="3"/>
  <c r="O2692" i="3"/>
  <c r="O2708" i="3"/>
  <c r="O2724" i="3"/>
  <c r="O2740" i="3"/>
  <c r="O2756" i="3"/>
  <c r="O2772" i="3"/>
  <c r="O2788" i="3"/>
  <c r="O2801" i="3"/>
  <c r="O2806" i="3"/>
  <c r="O2812" i="3"/>
  <c r="O2817" i="3"/>
  <c r="O2822" i="3"/>
  <c r="O2828" i="3"/>
  <c r="O2832" i="3"/>
  <c r="O2836" i="3"/>
  <c r="O2840" i="3"/>
  <c r="O2844" i="3"/>
  <c r="O2848" i="3"/>
  <c r="O2852" i="3"/>
  <c r="O3116" i="3"/>
  <c r="O3120" i="3"/>
  <c r="O3124" i="3"/>
  <c r="O3128" i="3"/>
  <c r="O3132" i="3"/>
  <c r="O3136" i="3"/>
  <c r="O3140" i="3"/>
  <c r="O3144" i="3"/>
  <c r="O3148" i="3"/>
  <c r="O3152" i="3"/>
  <c r="O3156" i="3"/>
  <c r="O3160" i="3"/>
  <c r="O3164" i="3"/>
  <c r="O3168" i="3"/>
  <c r="O3172" i="3"/>
  <c r="O3176" i="3"/>
  <c r="O3180" i="3"/>
  <c r="O3184" i="3"/>
  <c r="O3188" i="3"/>
  <c r="O3192" i="3"/>
  <c r="O3196" i="3"/>
  <c r="O3200" i="3"/>
  <c r="O3204" i="3"/>
  <c r="O3208" i="3"/>
  <c r="O3212" i="3"/>
  <c r="O3216" i="3"/>
  <c r="O3220" i="3"/>
  <c r="O3224" i="3"/>
  <c r="O3228" i="3"/>
  <c r="O3232" i="3"/>
  <c r="O3236" i="3"/>
  <c r="O3240" i="3"/>
  <c r="O3244" i="3"/>
  <c r="O3248" i="3"/>
  <c r="O3252" i="3"/>
  <c r="O3256" i="3"/>
  <c r="O3260" i="3"/>
  <c r="O3264" i="3"/>
  <c r="O3268" i="3"/>
  <c r="O3272" i="3"/>
  <c r="O3276" i="3"/>
  <c r="O3280" i="3"/>
  <c r="O3284" i="3"/>
  <c r="O3288" i="3"/>
  <c r="O3368" i="3"/>
  <c r="O3372" i="3"/>
  <c r="O3376" i="3"/>
  <c r="O3380" i="3"/>
  <c r="O3384" i="3"/>
  <c r="O3388" i="3"/>
  <c r="O3392" i="3"/>
  <c r="O3420" i="3"/>
  <c r="O3424" i="3"/>
  <c r="O3428" i="3"/>
  <c r="O3432" i="3"/>
  <c r="O2616" i="3"/>
  <c r="O2680" i="3"/>
  <c r="O2744" i="3"/>
  <c r="O2802" i="3"/>
  <c r="O2824" i="3"/>
  <c r="O2841" i="3"/>
  <c r="O3121" i="3"/>
  <c r="O3137" i="3"/>
  <c r="O3153" i="3"/>
  <c r="O3169" i="3"/>
  <c r="O3185" i="3"/>
  <c r="O3201" i="3"/>
  <c r="O3217" i="3"/>
  <c r="O3233" i="3"/>
  <c r="O3249" i="3"/>
  <c r="O3265" i="3"/>
  <c r="O3281" i="3"/>
  <c r="O3373" i="3"/>
  <c r="O3389" i="3"/>
  <c r="O3421" i="3"/>
  <c r="O3435" i="3"/>
  <c r="O3440" i="3"/>
  <c r="O3445" i="3"/>
  <c r="O3451" i="3"/>
  <c r="O3456" i="3"/>
  <c r="O3461" i="3"/>
  <c r="O3467" i="3"/>
  <c r="O3472" i="3"/>
  <c r="O3477" i="3"/>
  <c r="O3483" i="3"/>
  <c r="O3488" i="3"/>
  <c r="O3493" i="3"/>
  <c r="O3499" i="3"/>
  <c r="O3504" i="3"/>
  <c r="O3509" i="3"/>
  <c r="O3515" i="3"/>
  <c r="O3520" i="3"/>
  <c r="O3525" i="3"/>
  <c r="O3531" i="3"/>
  <c r="O3536" i="3"/>
  <c r="O3541" i="3"/>
  <c r="O3547" i="3"/>
  <c r="O3552" i="3"/>
  <c r="O3557" i="3"/>
  <c r="O3563" i="3"/>
  <c r="O3568" i="3"/>
  <c r="O3573" i="3"/>
  <c r="O3579" i="3"/>
  <c r="O3584" i="3"/>
  <c r="O3589" i="3"/>
  <c r="O3595" i="3"/>
  <c r="O3684" i="3"/>
  <c r="O3689" i="3"/>
  <c r="O3695" i="3"/>
  <c r="O3700" i="3"/>
  <c r="O3705" i="3"/>
  <c r="O3711" i="3"/>
  <c r="O3716" i="3"/>
  <c r="O3721" i="3"/>
  <c r="O3727" i="3"/>
  <c r="O3732" i="3"/>
  <c r="O3737" i="3"/>
  <c r="O3743" i="3"/>
  <c r="O3748" i="3"/>
  <c r="O3753" i="3"/>
  <c r="O3759" i="3"/>
  <c r="O3764" i="3"/>
  <c r="O3769" i="3"/>
  <c r="O3775" i="3"/>
  <c r="O3780" i="3"/>
  <c r="O3785" i="3"/>
  <c r="O3791" i="3"/>
  <c r="O3796" i="3"/>
  <c r="O3801" i="3"/>
  <c r="O3807" i="3"/>
  <c r="O3812" i="3"/>
  <c r="O3817" i="3"/>
  <c r="O3823" i="3"/>
  <c r="O3888" i="3"/>
  <c r="O3893" i="3"/>
  <c r="O3899" i="3"/>
  <c r="O3904" i="3"/>
  <c r="O3909" i="3"/>
  <c r="O3915" i="3"/>
  <c r="O3920" i="3"/>
  <c r="O3925" i="3"/>
  <c r="O3931" i="3"/>
  <c r="O3935" i="3"/>
  <c r="O3939" i="3"/>
  <c r="O3943" i="3"/>
  <c r="O3947" i="3"/>
  <c r="O3951" i="3"/>
  <c r="O3955" i="3"/>
  <c r="O3959" i="3"/>
  <c r="O3963" i="3"/>
  <c r="O3967" i="3"/>
  <c r="O3971" i="3"/>
  <c r="O3975" i="3"/>
  <c r="O3979" i="3"/>
  <c r="O3983" i="3"/>
  <c r="O3987" i="3"/>
  <c r="O3991" i="3"/>
  <c r="O3995" i="3"/>
  <c r="O3999" i="3"/>
  <c r="O4003" i="3"/>
  <c r="O4007" i="3"/>
  <c r="O4011" i="3"/>
  <c r="O4015" i="3"/>
  <c r="O4019" i="3"/>
  <c r="O4023" i="3"/>
  <c r="O4027" i="3"/>
  <c r="O4031" i="3"/>
  <c r="O4035" i="3"/>
  <c r="O4039" i="3"/>
  <c r="O4043" i="3"/>
  <c r="O4047" i="3"/>
  <c r="O4223" i="3"/>
  <c r="O4227" i="3"/>
  <c r="O4231" i="3"/>
  <c r="O4235" i="3"/>
  <c r="O4239" i="3"/>
  <c r="O4243" i="3"/>
  <c r="O4247" i="3"/>
  <c r="O4251" i="3"/>
  <c r="O4255" i="3"/>
  <c r="O4259" i="3"/>
  <c r="O4263" i="3"/>
  <c r="O4267" i="3"/>
  <c r="O4271" i="3"/>
  <c r="O4275" i="3"/>
  <c r="O4279" i="3"/>
  <c r="O4283" i="3"/>
  <c r="O4287" i="3"/>
  <c r="O4291" i="3"/>
  <c r="O4295" i="3"/>
  <c r="O4299" i="3"/>
  <c r="O4511" i="3"/>
  <c r="O4515" i="3"/>
  <c r="O4519" i="3"/>
  <c r="O4523" i="3"/>
  <c r="O4527" i="3"/>
  <c r="O4531" i="3"/>
  <c r="O4535" i="3"/>
  <c r="O4539" i="3"/>
  <c r="O4543" i="3"/>
  <c r="O4547" i="3"/>
  <c r="O4551" i="3"/>
  <c r="O4555" i="3"/>
  <c r="O4559" i="3"/>
  <c r="O4563" i="3"/>
  <c r="O4567" i="3"/>
  <c r="O4571" i="3"/>
  <c r="O4575" i="3"/>
  <c r="O4579" i="3"/>
  <c r="O4583" i="3"/>
  <c r="O4587" i="3"/>
  <c r="O4591" i="3"/>
  <c r="O4595" i="3"/>
  <c r="O4599" i="3"/>
  <c r="O4603" i="3"/>
  <c r="R4603" i="3" s="1"/>
  <c r="O4607" i="3"/>
  <c r="O4611" i="3"/>
  <c r="O4615" i="3"/>
  <c r="O4831" i="3"/>
  <c r="R4831" i="3" s="1"/>
  <c r="O4835" i="3"/>
  <c r="O4839" i="3"/>
  <c r="O4843" i="3"/>
  <c r="O4847" i="3"/>
  <c r="R4847" i="3" s="1"/>
  <c r="O2632" i="3"/>
  <c r="O2696" i="3"/>
  <c r="O2760" i="3"/>
  <c r="O2808" i="3"/>
  <c r="O2829" i="3"/>
  <c r="O2845" i="3"/>
  <c r="O3125" i="3"/>
  <c r="O3141" i="3"/>
  <c r="O3157" i="3"/>
  <c r="O3173" i="3"/>
  <c r="O3189" i="3"/>
  <c r="O3205" i="3"/>
  <c r="O3221" i="3"/>
  <c r="O3237" i="3"/>
  <c r="O3253" i="3"/>
  <c r="O3269" i="3"/>
  <c r="O3285" i="3"/>
  <c r="O3377" i="3"/>
  <c r="O3393" i="3"/>
  <c r="O3425" i="3"/>
  <c r="O3436" i="3"/>
  <c r="O3441" i="3"/>
  <c r="O3447" i="3"/>
  <c r="O3452" i="3"/>
  <c r="O3457" i="3"/>
  <c r="O3463" i="3"/>
  <c r="O3468" i="3"/>
  <c r="O3473" i="3"/>
  <c r="O3479" i="3"/>
  <c r="O3484" i="3"/>
  <c r="O3489" i="3"/>
  <c r="O3495" i="3"/>
  <c r="O3500" i="3"/>
  <c r="O3505" i="3"/>
  <c r="O3511" i="3"/>
  <c r="O3516" i="3"/>
  <c r="O3521" i="3"/>
  <c r="O3527" i="3"/>
  <c r="O3532" i="3"/>
  <c r="O3537" i="3"/>
  <c r="O3543" i="3"/>
  <c r="O3548" i="3"/>
  <c r="O3553" i="3"/>
  <c r="O3559" i="3"/>
  <c r="O3564" i="3"/>
  <c r="O3569" i="3"/>
  <c r="O3575" i="3"/>
  <c r="O3580" i="3"/>
  <c r="O3585" i="3"/>
  <c r="O3591" i="3"/>
  <c r="O3596" i="3"/>
  <c r="O3685" i="3"/>
  <c r="O3691" i="3"/>
  <c r="O3696" i="3"/>
  <c r="O3701" i="3"/>
  <c r="O3707" i="3"/>
  <c r="O3712" i="3"/>
  <c r="O3717" i="3"/>
  <c r="O3723" i="3"/>
  <c r="O3728" i="3"/>
  <c r="O3733" i="3"/>
  <c r="O3739" i="3"/>
  <c r="O3744" i="3"/>
  <c r="O3749" i="3"/>
  <c r="O3755" i="3"/>
  <c r="O3760" i="3"/>
  <c r="O3765" i="3"/>
  <c r="O3771" i="3"/>
  <c r="O3776" i="3"/>
  <c r="O3781" i="3"/>
  <c r="O3787" i="3"/>
  <c r="O3792" i="3"/>
  <c r="O3797" i="3"/>
  <c r="O3803" i="3"/>
  <c r="O3808" i="3"/>
  <c r="O3813" i="3"/>
  <c r="O3819" i="3"/>
  <c r="O3889" i="3"/>
  <c r="O3895" i="3"/>
  <c r="O3900" i="3"/>
  <c r="O3905" i="3"/>
  <c r="O3911" i="3"/>
  <c r="O3916" i="3"/>
  <c r="O3921" i="3"/>
  <c r="O3927" i="3"/>
  <c r="O3932" i="3"/>
  <c r="O3936" i="3"/>
  <c r="O3940" i="3"/>
  <c r="O3944" i="3"/>
  <c r="O3948" i="3"/>
  <c r="O3952" i="3"/>
  <c r="O3956" i="3"/>
  <c r="O3960" i="3"/>
  <c r="O3964" i="3"/>
  <c r="O3968" i="3"/>
  <c r="O3972" i="3"/>
  <c r="O3976" i="3"/>
  <c r="O3980" i="3"/>
  <c r="O3984" i="3"/>
  <c r="O3988" i="3"/>
  <c r="O3992" i="3"/>
  <c r="O3996" i="3"/>
  <c r="O4000" i="3"/>
  <c r="O4004" i="3"/>
  <c r="O4008" i="3"/>
  <c r="O4012" i="3"/>
  <c r="O4016" i="3"/>
  <c r="O4020" i="3"/>
  <c r="O4024" i="3"/>
  <c r="O4028" i="3"/>
  <c r="O4032" i="3"/>
  <c r="O4036" i="3"/>
  <c r="O4040" i="3"/>
  <c r="O4044" i="3"/>
  <c r="O4048" i="3"/>
  <c r="O4220" i="3"/>
  <c r="O4224" i="3"/>
  <c r="O4228" i="3"/>
  <c r="O4232" i="3"/>
  <c r="O4236" i="3"/>
  <c r="O4240" i="3"/>
  <c r="O4244" i="3"/>
  <c r="O4248" i="3"/>
  <c r="O4252" i="3"/>
  <c r="O4256" i="3"/>
  <c r="O4260" i="3"/>
  <c r="O4264" i="3"/>
  <c r="O4268" i="3"/>
  <c r="O4272" i="3"/>
  <c r="O4276" i="3"/>
  <c r="O4280" i="3"/>
  <c r="O4284" i="3"/>
  <c r="O4288" i="3"/>
  <c r="O4292" i="3"/>
  <c r="O4296" i="3"/>
  <c r="O4300" i="3"/>
  <c r="O4512" i="3"/>
  <c r="O4516" i="3"/>
  <c r="O4520" i="3"/>
  <c r="O4524" i="3"/>
  <c r="O4528" i="3"/>
  <c r="O4532" i="3"/>
  <c r="O4536" i="3"/>
  <c r="O4540" i="3"/>
  <c r="O4544" i="3"/>
  <c r="O4548" i="3"/>
  <c r="O4552" i="3"/>
  <c r="O4556" i="3"/>
  <c r="O4560" i="3"/>
  <c r="O4564" i="3"/>
  <c r="O4568" i="3"/>
  <c r="O4572" i="3"/>
  <c r="O4576" i="3"/>
  <c r="O4580" i="3"/>
  <c r="O4584" i="3"/>
  <c r="O4588" i="3"/>
  <c r="O4592" i="3"/>
  <c r="O4596" i="3"/>
  <c r="O4600" i="3"/>
  <c r="O4604" i="3"/>
  <c r="O4608" i="3"/>
  <c r="O4612" i="3"/>
  <c r="O4616" i="3"/>
  <c r="O4832" i="3"/>
  <c r="O4836" i="3"/>
  <c r="O4840" i="3"/>
  <c r="O4844" i="3"/>
  <c r="O4848" i="3"/>
  <c r="O4852" i="3"/>
  <c r="O4856" i="3"/>
  <c r="O2648" i="3"/>
  <c r="O2776" i="3"/>
  <c r="O2833" i="3"/>
  <c r="O3129" i="3"/>
  <c r="O3161" i="3"/>
  <c r="O3193" i="3"/>
  <c r="O3225" i="3"/>
  <c r="O3257" i="3"/>
  <c r="O3289" i="3"/>
  <c r="O3365" i="3"/>
  <c r="O3437" i="3"/>
  <c r="O3448" i="3"/>
  <c r="O3459" i="3"/>
  <c r="O3469" i="3"/>
  <c r="O3480" i="3"/>
  <c r="O3491" i="3"/>
  <c r="O3501" i="3"/>
  <c r="O3512" i="3"/>
  <c r="O3523" i="3"/>
  <c r="O3533" i="3"/>
  <c r="O3544" i="3"/>
  <c r="O3555" i="3"/>
  <c r="R3555" i="3" s="1"/>
  <c r="O3565" i="3"/>
  <c r="O3576" i="3"/>
  <c r="O3587" i="3"/>
  <c r="O3692" i="3"/>
  <c r="O3703" i="3"/>
  <c r="O3713" i="3"/>
  <c r="O3724" i="3"/>
  <c r="O3735" i="3"/>
  <c r="R3735" i="3" s="1"/>
  <c r="O3745" i="3"/>
  <c r="O3756" i="3"/>
  <c r="O3767" i="3"/>
  <c r="O3777" i="3"/>
  <c r="O3788" i="3"/>
  <c r="O3799" i="3"/>
  <c r="O3809" i="3"/>
  <c r="O3820" i="3"/>
  <c r="O3887" i="3"/>
  <c r="O3897" i="3"/>
  <c r="O3908" i="3"/>
  <c r="O3919" i="3"/>
  <c r="O3929" i="3"/>
  <c r="O3938" i="3"/>
  <c r="O3946" i="3"/>
  <c r="O3954" i="3"/>
  <c r="O3962" i="3"/>
  <c r="O3970" i="3"/>
  <c r="O3978" i="3"/>
  <c r="O3986" i="3"/>
  <c r="O3994" i="3"/>
  <c r="O4002" i="3"/>
  <c r="O4010" i="3"/>
  <c r="O4018" i="3"/>
  <c r="O4026" i="3"/>
  <c r="O4034" i="3"/>
  <c r="O4042" i="3"/>
  <c r="O4225" i="3"/>
  <c r="O4233" i="3"/>
  <c r="O4241" i="3"/>
  <c r="O4249" i="3"/>
  <c r="O4257" i="3"/>
  <c r="O4265" i="3"/>
  <c r="O4273" i="3"/>
  <c r="O4281" i="3"/>
  <c r="O4289" i="3"/>
  <c r="O4297" i="3"/>
  <c r="O4513" i="3"/>
  <c r="O4521" i="3"/>
  <c r="O4529" i="3"/>
  <c r="O4537" i="3"/>
  <c r="O4545" i="3"/>
  <c r="O4553" i="3"/>
  <c r="O4561" i="3"/>
  <c r="O4569" i="3"/>
  <c r="O4577" i="3"/>
  <c r="O4585" i="3"/>
  <c r="O4593" i="3"/>
  <c r="O4601" i="3"/>
  <c r="O4609" i="3"/>
  <c r="O4617" i="3"/>
  <c r="O4829" i="3"/>
  <c r="O4837" i="3"/>
  <c r="O4845" i="3"/>
  <c r="O4851" i="3"/>
  <c r="O4857" i="3"/>
  <c r="O4861" i="3"/>
  <c r="O4865" i="3"/>
  <c r="O4869" i="3"/>
  <c r="O4873" i="3"/>
  <c r="O4877" i="3"/>
  <c r="O4881" i="3"/>
  <c r="O4885" i="3"/>
  <c r="O4889" i="3"/>
  <c r="O4893" i="3"/>
  <c r="O4897" i="3"/>
  <c r="O4901" i="3"/>
  <c r="O4905" i="3"/>
  <c r="O4909" i="3"/>
  <c r="O4913" i="3"/>
  <c r="O4917" i="3"/>
  <c r="O4921" i="3"/>
  <c r="O4925" i="3"/>
  <c r="O4929" i="3"/>
  <c r="O4933" i="3"/>
  <c r="O4937" i="3"/>
  <c r="O4941" i="3"/>
  <c r="O4945" i="3"/>
  <c r="O4949" i="3"/>
  <c r="O4953" i="3"/>
  <c r="O4957" i="3"/>
  <c r="O4961" i="3"/>
  <c r="O4965" i="3"/>
  <c r="O4969" i="3"/>
  <c r="L110" i="3"/>
  <c r="L114" i="3"/>
  <c r="L118" i="3"/>
  <c r="L122" i="3"/>
  <c r="L126" i="3"/>
  <c r="L130" i="3"/>
  <c r="L134" i="3"/>
  <c r="L138" i="3"/>
  <c r="L142" i="3"/>
  <c r="L146" i="3"/>
  <c r="L150" i="3"/>
  <c r="L154" i="3"/>
  <c r="L158" i="3"/>
  <c r="L162" i="3"/>
  <c r="L166" i="3"/>
  <c r="L170" i="3"/>
  <c r="L174" i="3"/>
  <c r="L178" i="3"/>
  <c r="L182" i="3"/>
  <c r="L186" i="3"/>
  <c r="L190" i="3"/>
  <c r="L194" i="3"/>
  <c r="L198" i="3"/>
  <c r="L202" i="3"/>
  <c r="L206" i="3"/>
  <c r="L210" i="3"/>
  <c r="L214" i="3"/>
  <c r="L218" i="3"/>
  <c r="L222" i="3"/>
  <c r="L226" i="3"/>
  <c r="L230" i="3"/>
  <c r="L234" i="3"/>
  <c r="L238" i="3"/>
  <c r="L242" i="3"/>
  <c r="L246" i="3"/>
  <c r="L250" i="3"/>
  <c r="L254" i="3"/>
  <c r="L258" i="3"/>
  <c r="L262" i="3"/>
  <c r="L266" i="3"/>
  <c r="L270" i="3"/>
  <c r="L274" i="3"/>
  <c r="L278" i="3"/>
  <c r="L282" i="3"/>
  <c r="L286" i="3"/>
  <c r="L290" i="3"/>
  <c r="L361" i="3"/>
  <c r="L365" i="3"/>
  <c r="L369" i="3"/>
  <c r="L373" i="3"/>
  <c r="L377" i="3"/>
  <c r="L381" i="3"/>
  <c r="L385" i="3"/>
  <c r="L389" i="3"/>
  <c r="L393" i="3"/>
  <c r="L397" i="3"/>
  <c r="L401" i="3"/>
  <c r="L405" i="3"/>
  <c r="L409" i="3"/>
  <c r="L413" i="3"/>
  <c r="L417" i="3"/>
  <c r="L421" i="3"/>
  <c r="L425" i="3"/>
  <c r="L429" i="3"/>
  <c r="L433" i="3"/>
  <c r="L437" i="3"/>
  <c r="L441" i="3"/>
  <c r="L445" i="3"/>
  <c r="L449" i="3"/>
  <c r="L453" i="3"/>
  <c r="L457" i="3"/>
  <c r="L461" i="3"/>
  <c r="L465" i="3"/>
  <c r="L469" i="3"/>
  <c r="L473" i="3"/>
  <c r="L477" i="3"/>
  <c r="O2664" i="3"/>
  <c r="O2792" i="3"/>
  <c r="O2837" i="3"/>
  <c r="O3133" i="3"/>
  <c r="O3165" i="3"/>
  <c r="O3197" i="3"/>
  <c r="O3229" i="3"/>
  <c r="O3261" i="3"/>
  <c r="O3369" i="3"/>
  <c r="O3417" i="3"/>
  <c r="O3439" i="3"/>
  <c r="O3449" i="3"/>
  <c r="O3460" i="3"/>
  <c r="O3471" i="3"/>
  <c r="O3481" i="3"/>
  <c r="O3492" i="3"/>
  <c r="O3503" i="3"/>
  <c r="O3513" i="3"/>
  <c r="O3524" i="3"/>
  <c r="O3535" i="3"/>
  <c r="O3545" i="3"/>
  <c r="O3556" i="3"/>
  <c r="O3567" i="3"/>
  <c r="O3577" i="3"/>
  <c r="O3588" i="3"/>
  <c r="O3683" i="3"/>
  <c r="O3693" i="3"/>
  <c r="O3704" i="3"/>
  <c r="O3715" i="3"/>
  <c r="O3725" i="3"/>
  <c r="O3736" i="3"/>
  <c r="O3747" i="3"/>
  <c r="O3757" i="3"/>
  <c r="O3768" i="3"/>
  <c r="O3779" i="3"/>
  <c r="O3789" i="3"/>
  <c r="O3800" i="3"/>
  <c r="O3811" i="3"/>
  <c r="O3821" i="3"/>
  <c r="O3891" i="3"/>
  <c r="R3891" i="3" s="1"/>
  <c r="O3901" i="3"/>
  <c r="O3912" i="3"/>
  <c r="O3923" i="3"/>
  <c r="O3933" i="3"/>
  <c r="O3941" i="3"/>
  <c r="O3949" i="3"/>
  <c r="O3957" i="3"/>
  <c r="O3965" i="3"/>
  <c r="O3973" i="3"/>
  <c r="O3981" i="3"/>
  <c r="O3989" i="3"/>
  <c r="O3997" i="3"/>
  <c r="O4005" i="3"/>
  <c r="O4013" i="3"/>
  <c r="O4021" i="3"/>
  <c r="O4029" i="3"/>
  <c r="O4037" i="3"/>
  <c r="O4045" i="3"/>
  <c r="O4226" i="3"/>
  <c r="O4234" i="3"/>
  <c r="R4234" i="3" s="1"/>
  <c r="O4242" i="3"/>
  <c r="O4250" i="3"/>
  <c r="O4258" i="3"/>
  <c r="O4266" i="3"/>
  <c r="R4266" i="3" s="1"/>
  <c r="O4274" i="3"/>
  <c r="O4282" i="3"/>
  <c r="O4290" i="3"/>
  <c r="O4298" i="3"/>
  <c r="R4298" i="3" s="1"/>
  <c r="O4514" i="3"/>
  <c r="O4522" i="3"/>
  <c r="O4530" i="3"/>
  <c r="O4538" i="3"/>
  <c r="O4546" i="3"/>
  <c r="O4554" i="3"/>
  <c r="O4562" i="3"/>
  <c r="O4570" i="3"/>
  <c r="O4578" i="3"/>
  <c r="O4586" i="3"/>
  <c r="O4594" i="3"/>
  <c r="O4602" i="3"/>
  <c r="O4610" i="3"/>
  <c r="O4618" i="3"/>
  <c r="O4830" i="3"/>
  <c r="O4838" i="3"/>
  <c r="O4846" i="3"/>
  <c r="O4853" i="3"/>
  <c r="O4858" i="3"/>
  <c r="O4862" i="3"/>
  <c r="O4866" i="3"/>
  <c r="O4870" i="3"/>
  <c r="O4874" i="3"/>
  <c r="O4878" i="3"/>
  <c r="O4882" i="3"/>
  <c r="O4886" i="3"/>
  <c r="O4890" i="3"/>
  <c r="O4894" i="3"/>
  <c r="O4898" i="3"/>
  <c r="O4902" i="3"/>
  <c r="O4906" i="3"/>
  <c r="O4910" i="3"/>
  <c r="O4914" i="3"/>
  <c r="O4918" i="3"/>
  <c r="O4922" i="3"/>
  <c r="O4926" i="3"/>
  <c r="O4930" i="3"/>
  <c r="O4934" i="3"/>
  <c r="O4938" i="3"/>
  <c r="O4942" i="3"/>
  <c r="O4946" i="3"/>
  <c r="O4950" i="3"/>
  <c r="O4954" i="3"/>
  <c r="O4958" i="3"/>
  <c r="O4962" i="3"/>
  <c r="O4966" i="3"/>
  <c r="O4970" i="3"/>
  <c r="L107" i="3"/>
  <c r="L111" i="3"/>
  <c r="L115" i="3"/>
  <c r="L119" i="3"/>
  <c r="L123" i="3"/>
  <c r="L127" i="3"/>
  <c r="L131" i="3"/>
  <c r="L135" i="3"/>
  <c r="L139" i="3"/>
  <c r="L143" i="3"/>
  <c r="L147" i="3"/>
  <c r="L151" i="3"/>
  <c r="L155" i="3"/>
  <c r="L159" i="3"/>
  <c r="L163" i="3"/>
  <c r="L167" i="3"/>
  <c r="L171" i="3"/>
  <c r="L175" i="3"/>
  <c r="L179" i="3"/>
  <c r="L183" i="3"/>
  <c r="L187" i="3"/>
  <c r="L191" i="3"/>
  <c r="L195" i="3"/>
  <c r="L199" i="3"/>
  <c r="L203" i="3"/>
  <c r="L207" i="3"/>
  <c r="L211" i="3"/>
  <c r="L215" i="3"/>
  <c r="L219" i="3"/>
  <c r="L223" i="3"/>
  <c r="L227" i="3"/>
  <c r="L231" i="3"/>
  <c r="L235" i="3"/>
  <c r="L239" i="3"/>
  <c r="L243" i="3"/>
  <c r="L247" i="3"/>
  <c r="L251" i="3"/>
  <c r="L255" i="3"/>
  <c r="L259" i="3"/>
  <c r="L263" i="3"/>
  <c r="L267" i="3"/>
  <c r="L271" i="3"/>
  <c r="L275" i="3"/>
  <c r="L279" i="3"/>
  <c r="L283" i="3"/>
  <c r="L287" i="3"/>
  <c r="L362" i="3"/>
  <c r="L366" i="3"/>
  <c r="L370" i="3"/>
  <c r="L374" i="3"/>
  <c r="L378" i="3"/>
  <c r="L382" i="3"/>
  <c r="L386" i="3"/>
  <c r="L390" i="3"/>
  <c r="L394" i="3"/>
  <c r="L398" i="3"/>
  <c r="L402" i="3"/>
  <c r="L406" i="3"/>
  <c r="L410" i="3"/>
  <c r="L414" i="3"/>
  <c r="L418" i="3"/>
  <c r="L422" i="3"/>
  <c r="L426" i="3"/>
  <c r="L430" i="3"/>
  <c r="L434" i="3"/>
  <c r="L438" i="3"/>
  <c r="L442" i="3"/>
  <c r="L446" i="3"/>
  <c r="L450" i="3"/>
  <c r="L454" i="3"/>
  <c r="L458" i="3"/>
  <c r="L462" i="3"/>
  <c r="L466" i="3"/>
  <c r="L470" i="3"/>
  <c r="L474" i="3"/>
  <c r="L478" i="3"/>
  <c r="L482" i="3"/>
  <c r="L486" i="3"/>
  <c r="L490" i="3"/>
  <c r="L494" i="3"/>
  <c r="L498" i="3"/>
  <c r="L502" i="3"/>
  <c r="L506" i="3"/>
  <c r="L510" i="3"/>
  <c r="L514" i="3"/>
  <c r="L518" i="3"/>
  <c r="L522" i="3"/>
  <c r="L526" i="3"/>
  <c r="L530" i="3"/>
  <c r="L534" i="3"/>
  <c r="O2712" i="3"/>
  <c r="O2813" i="3"/>
  <c r="O2849" i="3"/>
  <c r="O3145" i="3"/>
  <c r="O3177" i="3"/>
  <c r="O3209" i="3"/>
  <c r="O3241" i="3"/>
  <c r="O3273" i="3"/>
  <c r="O3381" i="3"/>
  <c r="O3429" i="3"/>
  <c r="O3443" i="3"/>
  <c r="R3443" i="3" s="1"/>
  <c r="O3453" i="3"/>
  <c r="O3464" i="3"/>
  <c r="O3475" i="3"/>
  <c r="O3485" i="3"/>
  <c r="O3496" i="3"/>
  <c r="O3507" i="3"/>
  <c r="O3517" i="3"/>
  <c r="O3528" i="3"/>
  <c r="O3539" i="3"/>
  <c r="O3549" i="3"/>
  <c r="O3560" i="3"/>
  <c r="O3571" i="3"/>
  <c r="R3571" i="3" s="1"/>
  <c r="O3581" i="3"/>
  <c r="O3592" i="3"/>
  <c r="O3687" i="3"/>
  <c r="O3697" i="3"/>
  <c r="O3708" i="3"/>
  <c r="O3719" i="3"/>
  <c r="O3729" i="3"/>
  <c r="O3740" i="3"/>
  <c r="O3751" i="3"/>
  <c r="O3761" i="3"/>
  <c r="O3772" i="3"/>
  <c r="O3783" i="3"/>
  <c r="R3783" i="3" s="1"/>
  <c r="O3793" i="3"/>
  <c r="O3804" i="3"/>
  <c r="O3815" i="3"/>
  <c r="O3892" i="3"/>
  <c r="O3903" i="3"/>
  <c r="O3913" i="3"/>
  <c r="O3924" i="3"/>
  <c r="O3934" i="3"/>
  <c r="R3934" i="3" s="1"/>
  <c r="O3942" i="3"/>
  <c r="O3950" i="3"/>
  <c r="O3958" i="3"/>
  <c r="O3966" i="3"/>
  <c r="R3966" i="3" s="1"/>
  <c r="O3974" i="3"/>
  <c r="O3982" i="3"/>
  <c r="O3990" i="3"/>
  <c r="O3998" i="3"/>
  <c r="R3998" i="3" s="1"/>
  <c r="O4006" i="3"/>
  <c r="O4014" i="3"/>
  <c r="O4022" i="3"/>
  <c r="O4030" i="3"/>
  <c r="R4030" i="3" s="1"/>
  <c r="O4038" i="3"/>
  <c r="O4046" i="3"/>
  <c r="O4221" i="3"/>
  <c r="O4229" i="3"/>
  <c r="O4237" i="3"/>
  <c r="O4245" i="3"/>
  <c r="O4253" i="3"/>
  <c r="O4261" i="3"/>
  <c r="O4269" i="3"/>
  <c r="O4277" i="3"/>
  <c r="O4285" i="3"/>
  <c r="O4293" i="3"/>
  <c r="O4301" i="3"/>
  <c r="O4517" i="3"/>
  <c r="O4525" i="3"/>
  <c r="O4533" i="3"/>
  <c r="O4541" i="3"/>
  <c r="O4549" i="3"/>
  <c r="O4557" i="3"/>
  <c r="O4565" i="3"/>
  <c r="O4573" i="3"/>
  <c r="O4581" i="3"/>
  <c r="O4589" i="3"/>
  <c r="O4597" i="3"/>
  <c r="O4605" i="3"/>
  <c r="O4613" i="3"/>
  <c r="O4833" i="3"/>
  <c r="O4841" i="3"/>
  <c r="O4849" i="3"/>
  <c r="O4854" i="3"/>
  <c r="O4859" i="3"/>
  <c r="O4863" i="3"/>
  <c r="R4863" i="3" s="1"/>
  <c r="O4867" i="3"/>
  <c r="O4871" i="3"/>
  <c r="O4875" i="3"/>
  <c r="O4879" i="3"/>
  <c r="R4879" i="3" s="1"/>
  <c r="O4883" i="3"/>
  <c r="O4887" i="3"/>
  <c r="O4891" i="3"/>
  <c r="O4895" i="3"/>
  <c r="R4895" i="3" s="1"/>
  <c r="O4899" i="3"/>
  <c r="O4903" i="3"/>
  <c r="O4907" i="3"/>
  <c r="O4911" i="3"/>
  <c r="R4911" i="3" s="1"/>
  <c r="O4915" i="3"/>
  <c r="O4919" i="3"/>
  <c r="O4923" i="3"/>
  <c r="O4927" i="3"/>
  <c r="R4927" i="3" s="1"/>
  <c r="O4931" i="3"/>
  <c r="O4935" i="3"/>
  <c r="O4939" i="3"/>
  <c r="O4943" i="3"/>
  <c r="R4943" i="3" s="1"/>
  <c r="O4947" i="3"/>
  <c r="O4951" i="3"/>
  <c r="O4955" i="3"/>
  <c r="O4959" i="3"/>
  <c r="R4959" i="3" s="1"/>
  <c r="O4963" i="3"/>
  <c r="O4967" i="3"/>
  <c r="O4971" i="3"/>
  <c r="L108" i="3"/>
  <c r="L112" i="3"/>
  <c r="L116" i="3"/>
  <c r="L120" i="3"/>
  <c r="L124" i="3"/>
  <c r="L128" i="3"/>
  <c r="L132" i="3"/>
  <c r="L136" i="3"/>
  <c r="L140" i="3"/>
  <c r="L144" i="3"/>
  <c r="L148" i="3"/>
  <c r="L152" i="3"/>
  <c r="L156" i="3"/>
  <c r="L160" i="3"/>
  <c r="L164" i="3"/>
  <c r="L168" i="3"/>
  <c r="L172" i="3"/>
  <c r="L176" i="3"/>
  <c r="L180" i="3"/>
  <c r="L184" i="3"/>
  <c r="L188" i="3"/>
  <c r="L192" i="3"/>
  <c r="L196" i="3"/>
  <c r="L200" i="3"/>
  <c r="L204" i="3"/>
  <c r="L208" i="3"/>
  <c r="L212" i="3"/>
  <c r="L216" i="3"/>
  <c r="L220" i="3"/>
  <c r="L224" i="3"/>
  <c r="L228" i="3"/>
  <c r="L232" i="3"/>
  <c r="L236" i="3"/>
  <c r="L240" i="3"/>
  <c r="L244" i="3"/>
  <c r="L248" i="3"/>
  <c r="L252" i="3"/>
  <c r="L256" i="3"/>
  <c r="L260" i="3"/>
  <c r="L264" i="3"/>
  <c r="L268" i="3"/>
  <c r="L272" i="3"/>
  <c r="L276" i="3"/>
  <c r="L280" i="3"/>
  <c r="L284" i="3"/>
  <c r="L288" i="3"/>
  <c r="L363" i="3"/>
  <c r="L367" i="3"/>
  <c r="L371" i="3"/>
  <c r="L375" i="3"/>
  <c r="L379" i="3"/>
  <c r="L383" i="3"/>
  <c r="L387" i="3"/>
  <c r="L391" i="3"/>
  <c r="L395" i="3"/>
  <c r="L399" i="3"/>
  <c r="O2728" i="3"/>
  <c r="O2818" i="3"/>
  <c r="O2853" i="3"/>
  <c r="O3117" i="3"/>
  <c r="O3149" i="3"/>
  <c r="O3181" i="3"/>
  <c r="O3213" i="3"/>
  <c r="O3245" i="3"/>
  <c r="O3277" i="3"/>
  <c r="O3385" i="3"/>
  <c r="O3433" i="3"/>
  <c r="O3444" i="3"/>
  <c r="O3455" i="3"/>
  <c r="O3465" i="3"/>
  <c r="O3476" i="3"/>
  <c r="O3487" i="3"/>
  <c r="O3497" i="3"/>
  <c r="O3508" i="3"/>
  <c r="O3519" i="3"/>
  <c r="O3529" i="3"/>
  <c r="O3540" i="3"/>
  <c r="O3551" i="3"/>
  <c r="O3561" i="3"/>
  <c r="O3572" i="3"/>
  <c r="O3583" i="3"/>
  <c r="O3593" i="3"/>
  <c r="O3688" i="3"/>
  <c r="O3699" i="3"/>
  <c r="O3709" i="3"/>
  <c r="O3720" i="3"/>
  <c r="O3731" i="3"/>
  <c r="O3741" i="3"/>
  <c r="O3752" i="3"/>
  <c r="O3763" i="3"/>
  <c r="O3773" i="3"/>
  <c r="O3784" i="3"/>
  <c r="O3795" i="3"/>
  <c r="O3805" i="3"/>
  <c r="O3816" i="3"/>
  <c r="O3885" i="3"/>
  <c r="O3896" i="3"/>
  <c r="O3907" i="3"/>
  <c r="O3917" i="3"/>
  <c r="O3928" i="3"/>
  <c r="O3937" i="3"/>
  <c r="O3945" i="3"/>
  <c r="O3953" i="3"/>
  <c r="O3961" i="3"/>
  <c r="O3969" i="3"/>
  <c r="O3977" i="3"/>
  <c r="O3985" i="3"/>
  <c r="O3993" i="3"/>
  <c r="O4001" i="3"/>
  <c r="O4009" i="3"/>
  <c r="O4017" i="3"/>
  <c r="O4025" i="3"/>
  <c r="O4033" i="3"/>
  <c r="O4041" i="3"/>
  <c r="O4222" i="3"/>
  <c r="O4230" i="3"/>
  <c r="O4238" i="3"/>
  <c r="O4246" i="3"/>
  <c r="O4254" i="3"/>
  <c r="O4262" i="3"/>
  <c r="O4270" i="3"/>
  <c r="O4278" i="3"/>
  <c r="O4286" i="3"/>
  <c r="O4294" i="3"/>
  <c r="O4302" i="3"/>
  <c r="O4510" i="3"/>
  <c r="O4518" i="3"/>
  <c r="O4526" i="3"/>
  <c r="O4534" i="3"/>
  <c r="O4542" i="3"/>
  <c r="O4550" i="3"/>
  <c r="O4558" i="3"/>
  <c r="O4566" i="3"/>
  <c r="O4574" i="3"/>
  <c r="O4582" i="3"/>
  <c r="O4590" i="3"/>
  <c r="O4598" i="3"/>
  <c r="R4598" i="3" s="1"/>
  <c r="O4606" i="3"/>
  <c r="O4614" i="3"/>
  <c r="O4834" i="3"/>
  <c r="O4842" i="3"/>
  <c r="R4842" i="3" s="1"/>
  <c r="O4850" i="3"/>
  <c r="O4855" i="3"/>
  <c r="O4860" i="3"/>
  <c r="O4864" i="3"/>
  <c r="O4868" i="3"/>
  <c r="O4872" i="3"/>
  <c r="O4876" i="3"/>
  <c r="O4880" i="3"/>
  <c r="O4884" i="3"/>
  <c r="O4888" i="3"/>
  <c r="O4892" i="3"/>
  <c r="O4896" i="3"/>
  <c r="O4900" i="3"/>
  <c r="O4904" i="3"/>
  <c r="O4908" i="3"/>
  <c r="O4912" i="3"/>
  <c r="O4916" i="3"/>
  <c r="O4920" i="3"/>
  <c r="O4924" i="3"/>
  <c r="O4928" i="3"/>
  <c r="O4932" i="3"/>
  <c r="O4936" i="3"/>
  <c r="O4940" i="3"/>
  <c r="O4944" i="3"/>
  <c r="O4948" i="3"/>
  <c r="O4952" i="3"/>
  <c r="O4956" i="3"/>
  <c r="O4960" i="3"/>
  <c r="O4964" i="3"/>
  <c r="O4968" i="3"/>
  <c r="O4972" i="3"/>
  <c r="L109" i="3"/>
  <c r="L113" i="3"/>
  <c r="L117" i="3"/>
  <c r="L121" i="3"/>
  <c r="L125" i="3"/>
  <c r="L129" i="3"/>
  <c r="L133" i="3"/>
  <c r="L137" i="3"/>
  <c r="L141" i="3"/>
  <c r="L145" i="3"/>
  <c r="L149" i="3"/>
  <c r="L153" i="3"/>
  <c r="L157" i="3"/>
  <c r="L161" i="3"/>
  <c r="L165" i="3"/>
  <c r="L169" i="3"/>
  <c r="L173" i="3"/>
  <c r="L185" i="3"/>
  <c r="L201" i="3"/>
  <c r="L217" i="3"/>
  <c r="L233" i="3"/>
  <c r="L249" i="3"/>
  <c r="L265" i="3"/>
  <c r="L281" i="3"/>
  <c r="L372" i="3"/>
  <c r="L388" i="3"/>
  <c r="L403" i="3"/>
  <c r="L411" i="3"/>
  <c r="L419" i="3"/>
  <c r="L427" i="3"/>
  <c r="L435" i="3"/>
  <c r="L443" i="3"/>
  <c r="L451" i="3"/>
  <c r="L459" i="3"/>
  <c r="L467" i="3"/>
  <c r="L475" i="3"/>
  <c r="L481" i="3"/>
  <c r="L487" i="3"/>
  <c r="L492" i="3"/>
  <c r="L497" i="3"/>
  <c r="L503" i="3"/>
  <c r="L508" i="3"/>
  <c r="L513" i="3"/>
  <c r="L519" i="3"/>
  <c r="L524" i="3"/>
  <c r="L529" i="3"/>
  <c r="L659" i="3"/>
  <c r="L663" i="3"/>
  <c r="L667" i="3"/>
  <c r="L671" i="3"/>
  <c r="L675" i="3"/>
  <c r="L679" i="3"/>
  <c r="L683" i="3"/>
  <c r="L687" i="3"/>
  <c r="L691" i="3"/>
  <c r="L695" i="3"/>
  <c r="L699" i="3"/>
  <c r="L703" i="3"/>
  <c r="L707" i="3"/>
  <c r="L711" i="3"/>
  <c r="L715" i="3"/>
  <c r="L719" i="3"/>
  <c r="L723" i="3"/>
  <c r="L727" i="3"/>
  <c r="L731" i="3"/>
  <c r="L735" i="3"/>
  <c r="L739" i="3"/>
  <c r="L743" i="3"/>
  <c r="L747" i="3"/>
  <c r="L751" i="3"/>
  <c r="L755" i="3"/>
  <c r="L759" i="3"/>
  <c r="L763" i="3"/>
  <c r="L767" i="3"/>
  <c r="L771" i="3"/>
  <c r="L775" i="3"/>
  <c r="L779" i="3"/>
  <c r="L783" i="3"/>
  <c r="L787" i="3"/>
  <c r="L791" i="3"/>
  <c r="L795" i="3"/>
  <c r="L799" i="3"/>
  <c r="L803" i="3"/>
  <c r="L807" i="3"/>
  <c r="L811" i="3"/>
  <c r="L815" i="3"/>
  <c r="L819" i="3"/>
  <c r="L823" i="3"/>
  <c r="L827" i="3"/>
  <c r="L831" i="3"/>
  <c r="L835" i="3"/>
  <c r="L935" i="3"/>
  <c r="L939" i="3"/>
  <c r="L943" i="3"/>
  <c r="L947" i="3"/>
  <c r="L951" i="3"/>
  <c r="L955" i="3"/>
  <c r="L959" i="3"/>
  <c r="L963" i="3"/>
  <c r="L967" i="3"/>
  <c r="L971" i="3"/>
  <c r="L975" i="3"/>
  <c r="L979" i="3"/>
  <c r="L983" i="3"/>
  <c r="L987" i="3"/>
  <c r="L991" i="3"/>
  <c r="L995" i="3"/>
  <c r="L999" i="3"/>
  <c r="L1003" i="3"/>
  <c r="L1007" i="3"/>
  <c r="L1011" i="3"/>
  <c r="L1015" i="3"/>
  <c r="L1019" i="3"/>
  <c r="L1023" i="3"/>
  <c r="L1027" i="3"/>
  <c r="L1031" i="3"/>
  <c r="L1767" i="3"/>
  <c r="L1771" i="3"/>
  <c r="L1775" i="3"/>
  <c r="L1779" i="3"/>
  <c r="L1783" i="3"/>
  <c r="L1787" i="3"/>
  <c r="L1791" i="3"/>
  <c r="L1795" i="3"/>
  <c r="L1799" i="3"/>
  <c r="L1803" i="3"/>
  <c r="L1807" i="3"/>
  <c r="L1811" i="3"/>
  <c r="L1815" i="3"/>
  <c r="L1819" i="3"/>
  <c r="L1823" i="3"/>
  <c r="L1827" i="3"/>
  <c r="L1831" i="3"/>
  <c r="L1835" i="3"/>
  <c r="L1839" i="3"/>
  <c r="L1843" i="3"/>
  <c r="L1847" i="3"/>
  <c r="L1851" i="3"/>
  <c r="L1855" i="3"/>
  <c r="L1859" i="3"/>
  <c r="L1863" i="3"/>
  <c r="L1867" i="3"/>
  <c r="L1871" i="3"/>
  <c r="L1875" i="3"/>
  <c r="L1879" i="3"/>
  <c r="L1883" i="3"/>
  <c r="L1887" i="3"/>
  <c r="L1891" i="3"/>
  <c r="L1895" i="3"/>
  <c r="L1899" i="3"/>
  <c r="L1903" i="3"/>
  <c r="L1907" i="3"/>
  <c r="L1911" i="3"/>
  <c r="L1915" i="3"/>
  <c r="L1919" i="3"/>
  <c r="L1923" i="3"/>
  <c r="L1927" i="3"/>
  <c r="L1931" i="3"/>
  <c r="L1935" i="3"/>
  <c r="L1939" i="3"/>
  <c r="L1943" i="3"/>
  <c r="L1947" i="3"/>
  <c r="L1951" i="3"/>
  <c r="L1955" i="3"/>
  <c r="L1959" i="3"/>
  <c r="L1963" i="3"/>
  <c r="L1967" i="3"/>
  <c r="L1971" i="3"/>
  <c r="L1975" i="3"/>
  <c r="L1979" i="3"/>
  <c r="L1983" i="3"/>
  <c r="L1987" i="3"/>
  <c r="L1991" i="3"/>
  <c r="L1995" i="3"/>
  <c r="L1999" i="3"/>
  <c r="L2003" i="3"/>
  <c r="L2007" i="3"/>
  <c r="L2011" i="3"/>
  <c r="L2015" i="3"/>
  <c r="L2019" i="3"/>
  <c r="L2023" i="3"/>
  <c r="L2027" i="3"/>
  <c r="L2031" i="3"/>
  <c r="L2035" i="3"/>
  <c r="L2039" i="3"/>
  <c r="L2043" i="3"/>
  <c r="L2047" i="3"/>
  <c r="L2051" i="3"/>
  <c r="L2055" i="3"/>
  <c r="L2059" i="3"/>
  <c r="L2063" i="3"/>
  <c r="L2067" i="3"/>
  <c r="L2071" i="3"/>
  <c r="L2075" i="3"/>
  <c r="L2079" i="3"/>
  <c r="L2083" i="3"/>
  <c r="L2087" i="3"/>
  <c r="L2091" i="3"/>
  <c r="L2095" i="3"/>
  <c r="L2099" i="3"/>
  <c r="L2103" i="3"/>
  <c r="L2107" i="3"/>
  <c r="L2111" i="3"/>
  <c r="L2115" i="3"/>
  <c r="L189" i="3"/>
  <c r="L205" i="3"/>
  <c r="L221" i="3"/>
  <c r="L237" i="3"/>
  <c r="L253" i="3"/>
  <c r="L269" i="3"/>
  <c r="L285" i="3"/>
  <c r="L376" i="3"/>
  <c r="L392" i="3"/>
  <c r="L404" i="3"/>
  <c r="L412" i="3"/>
  <c r="L420" i="3"/>
  <c r="L428" i="3"/>
  <c r="L436" i="3"/>
  <c r="L444" i="3"/>
  <c r="L452" i="3"/>
  <c r="L460" i="3"/>
  <c r="L468" i="3"/>
  <c r="L476" i="3"/>
  <c r="L483" i="3"/>
  <c r="L488" i="3"/>
  <c r="L493" i="3"/>
  <c r="L499" i="3"/>
  <c r="L504" i="3"/>
  <c r="L509" i="3"/>
  <c r="L515" i="3"/>
  <c r="L520" i="3"/>
  <c r="L525" i="3"/>
  <c r="L531" i="3"/>
  <c r="L660" i="3"/>
  <c r="L664" i="3"/>
  <c r="L668" i="3"/>
  <c r="L672" i="3"/>
  <c r="L676" i="3"/>
  <c r="L680" i="3"/>
  <c r="L684" i="3"/>
  <c r="L688" i="3"/>
  <c r="L692" i="3"/>
  <c r="L696" i="3"/>
  <c r="L700" i="3"/>
  <c r="L704" i="3"/>
  <c r="L708" i="3"/>
  <c r="L712" i="3"/>
  <c r="L716" i="3"/>
  <c r="L720" i="3"/>
  <c r="L724" i="3"/>
  <c r="L728" i="3"/>
  <c r="L732" i="3"/>
  <c r="L736" i="3"/>
  <c r="L740" i="3"/>
  <c r="L744" i="3"/>
  <c r="L748" i="3"/>
  <c r="L752" i="3"/>
  <c r="L756" i="3"/>
  <c r="L760" i="3"/>
  <c r="L764" i="3"/>
  <c r="L768" i="3"/>
  <c r="L772" i="3"/>
  <c r="L776" i="3"/>
  <c r="L780" i="3"/>
  <c r="L784" i="3"/>
  <c r="L788" i="3"/>
  <c r="L792" i="3"/>
  <c r="L796" i="3"/>
  <c r="L800" i="3"/>
  <c r="L804" i="3"/>
  <c r="L808" i="3"/>
  <c r="L812" i="3"/>
  <c r="L816" i="3"/>
  <c r="L820" i="3"/>
  <c r="L824" i="3"/>
  <c r="L828" i="3"/>
  <c r="L832" i="3"/>
  <c r="L836" i="3"/>
  <c r="L932" i="3"/>
  <c r="L936" i="3"/>
  <c r="L940" i="3"/>
  <c r="L944" i="3"/>
  <c r="L948" i="3"/>
  <c r="L952" i="3"/>
  <c r="L956" i="3"/>
  <c r="L960" i="3"/>
  <c r="L964" i="3"/>
  <c r="L968" i="3"/>
  <c r="L972" i="3"/>
  <c r="L976" i="3"/>
  <c r="L980" i="3"/>
  <c r="L984" i="3"/>
  <c r="L988" i="3"/>
  <c r="L177" i="3"/>
  <c r="L193" i="3"/>
  <c r="L209" i="3"/>
  <c r="L225" i="3"/>
  <c r="L241" i="3"/>
  <c r="L257" i="3"/>
  <c r="L273" i="3"/>
  <c r="L289" i="3"/>
  <c r="L364" i="3"/>
  <c r="L380" i="3"/>
  <c r="L396" i="3"/>
  <c r="L407" i="3"/>
  <c r="L415" i="3"/>
  <c r="L423" i="3"/>
  <c r="L431" i="3"/>
  <c r="L439" i="3"/>
  <c r="L447" i="3"/>
  <c r="L455" i="3"/>
  <c r="L463" i="3"/>
  <c r="L471" i="3"/>
  <c r="L479" i="3"/>
  <c r="L484" i="3"/>
  <c r="L489" i="3"/>
  <c r="L495" i="3"/>
  <c r="L500" i="3"/>
  <c r="L505" i="3"/>
  <c r="L511" i="3"/>
  <c r="L516" i="3"/>
  <c r="L521" i="3"/>
  <c r="L527" i="3"/>
  <c r="L532" i="3"/>
  <c r="L661" i="3"/>
  <c r="L665" i="3"/>
  <c r="L669" i="3"/>
  <c r="L673" i="3"/>
  <c r="L677" i="3"/>
  <c r="L681" i="3"/>
  <c r="L685" i="3"/>
  <c r="L689" i="3"/>
  <c r="L693" i="3"/>
  <c r="L697" i="3"/>
  <c r="L701" i="3"/>
  <c r="L705" i="3"/>
  <c r="L709" i="3"/>
  <c r="L713" i="3"/>
  <c r="L717" i="3"/>
  <c r="L721" i="3"/>
  <c r="L725" i="3"/>
  <c r="L729" i="3"/>
  <c r="L733" i="3"/>
  <c r="L737" i="3"/>
  <c r="L741" i="3"/>
  <c r="L745" i="3"/>
  <c r="L749" i="3"/>
  <c r="L753" i="3"/>
  <c r="L757" i="3"/>
  <c r="L761" i="3"/>
  <c r="L765" i="3"/>
  <c r="L769" i="3"/>
  <c r="L773" i="3"/>
  <c r="L777" i="3"/>
  <c r="L781" i="3"/>
  <c r="L785" i="3"/>
  <c r="L789" i="3"/>
  <c r="L793" i="3"/>
  <c r="L797" i="3"/>
  <c r="L801" i="3"/>
  <c r="L805" i="3"/>
  <c r="L809" i="3"/>
  <c r="L813" i="3"/>
  <c r="L817" i="3"/>
  <c r="L821" i="3"/>
  <c r="L825" i="3"/>
  <c r="L829" i="3"/>
  <c r="L833" i="3"/>
  <c r="L837" i="3"/>
  <c r="L933" i="3"/>
  <c r="L937" i="3"/>
  <c r="L941" i="3"/>
  <c r="L945" i="3"/>
  <c r="L949" i="3"/>
  <c r="L953" i="3"/>
  <c r="L957" i="3"/>
  <c r="L961" i="3"/>
  <c r="L965" i="3"/>
  <c r="L969" i="3"/>
  <c r="L973" i="3"/>
  <c r="L977" i="3"/>
  <c r="L981" i="3"/>
  <c r="L985" i="3"/>
  <c r="L989" i="3"/>
  <c r="L993" i="3"/>
  <c r="L997" i="3"/>
  <c r="L1001" i="3"/>
  <c r="L1005" i="3"/>
  <c r="L1009" i="3"/>
  <c r="L1013" i="3"/>
  <c r="L1017" i="3"/>
  <c r="L1021" i="3"/>
  <c r="L1025" i="3"/>
  <c r="L1029" i="3"/>
  <c r="L1769" i="3"/>
  <c r="L1773" i="3"/>
  <c r="L1777" i="3"/>
  <c r="L1781" i="3"/>
  <c r="L1785" i="3"/>
  <c r="L1789" i="3"/>
  <c r="L1793" i="3"/>
  <c r="L1797" i="3"/>
  <c r="L1801" i="3"/>
  <c r="L1805" i="3"/>
  <c r="L1809" i="3"/>
  <c r="L1813" i="3"/>
  <c r="L1817" i="3"/>
  <c r="L1821" i="3"/>
  <c r="L1825" i="3"/>
  <c r="L1829" i="3"/>
  <c r="L1833" i="3"/>
  <c r="L1837" i="3"/>
  <c r="L1841" i="3"/>
  <c r="L1845" i="3"/>
  <c r="L1849" i="3"/>
  <c r="L1853" i="3"/>
  <c r="L1857" i="3"/>
  <c r="L1861" i="3"/>
  <c r="L1865" i="3"/>
  <c r="L1869" i="3"/>
  <c r="L1873" i="3"/>
  <c r="L1877" i="3"/>
  <c r="L1881" i="3"/>
  <c r="L1885" i="3"/>
  <c r="L1889" i="3"/>
  <c r="L1893" i="3"/>
  <c r="L1897" i="3"/>
  <c r="L1901" i="3"/>
  <c r="L1905" i="3"/>
  <c r="L1909" i="3"/>
  <c r="L1913" i="3"/>
  <c r="L1917" i="3"/>
  <c r="L1921" i="3"/>
  <c r="L1925" i="3"/>
  <c r="L1929" i="3"/>
  <c r="L1933" i="3"/>
  <c r="L1937" i="3"/>
  <c r="L1941" i="3"/>
  <c r="L1945" i="3"/>
  <c r="L1949" i="3"/>
  <c r="L1953" i="3"/>
  <c r="L1957" i="3"/>
  <c r="L1961" i="3"/>
  <c r="L1965" i="3"/>
  <c r="L1969" i="3"/>
  <c r="L1973" i="3"/>
  <c r="L1977" i="3"/>
  <c r="L1981" i="3"/>
  <c r="L1985" i="3"/>
  <c r="L1989" i="3"/>
  <c r="L1993" i="3"/>
  <c r="L1997" i="3"/>
  <c r="L2001" i="3"/>
  <c r="L2005" i="3"/>
  <c r="L2009" i="3"/>
  <c r="L2013" i="3"/>
  <c r="L2017" i="3"/>
  <c r="L2021" i="3"/>
  <c r="L2025" i="3"/>
  <c r="L2029" i="3"/>
  <c r="L2033" i="3"/>
  <c r="L2037" i="3"/>
  <c r="L2041" i="3"/>
  <c r="L2045" i="3"/>
  <c r="L2049" i="3"/>
  <c r="L2053" i="3"/>
  <c r="L2057" i="3"/>
  <c r="L2061" i="3"/>
  <c r="L2065" i="3"/>
  <c r="L2069" i="3"/>
  <c r="L2073" i="3"/>
  <c r="L2077" i="3"/>
  <c r="L2081" i="3"/>
  <c r="L2085" i="3"/>
  <c r="L2089" i="3"/>
  <c r="L2093" i="3"/>
  <c r="L2097" i="3"/>
  <c r="L2101" i="3"/>
  <c r="L2105" i="3"/>
  <c r="L2109" i="3"/>
  <c r="L2113" i="3"/>
  <c r="L2117" i="3"/>
  <c r="L2121" i="3"/>
  <c r="L2125" i="3"/>
  <c r="L2129" i="3"/>
  <c r="L2133" i="3"/>
  <c r="L2137" i="3"/>
  <c r="L2141" i="3"/>
  <c r="L181" i="3"/>
  <c r="L197" i="3"/>
  <c r="L213" i="3"/>
  <c r="L229" i="3"/>
  <c r="L245" i="3"/>
  <c r="L261" i="3"/>
  <c r="L277" i="3"/>
  <c r="L368" i="3"/>
  <c r="L384" i="3"/>
  <c r="L400" i="3"/>
  <c r="L408" i="3"/>
  <c r="L416" i="3"/>
  <c r="L424" i="3"/>
  <c r="L432" i="3"/>
  <c r="L440" i="3"/>
  <c r="L448" i="3"/>
  <c r="L456" i="3"/>
  <c r="L464" i="3"/>
  <c r="L472" i="3"/>
  <c r="L480" i="3"/>
  <c r="L485" i="3"/>
  <c r="L491" i="3"/>
  <c r="L496" i="3"/>
  <c r="L501" i="3"/>
  <c r="L507" i="3"/>
  <c r="L512" i="3"/>
  <c r="L517" i="3"/>
  <c r="L523" i="3"/>
  <c r="L528" i="3"/>
  <c r="L533" i="3"/>
  <c r="L662" i="3"/>
  <c r="L666" i="3"/>
  <c r="L670" i="3"/>
  <c r="L674" i="3"/>
  <c r="L678" i="3"/>
  <c r="L682" i="3"/>
  <c r="L686" i="3"/>
  <c r="L690" i="3"/>
  <c r="L694" i="3"/>
  <c r="L698" i="3"/>
  <c r="L702" i="3"/>
  <c r="L706" i="3"/>
  <c r="L710" i="3"/>
  <c r="L714" i="3"/>
  <c r="L718" i="3"/>
  <c r="L722" i="3"/>
  <c r="L726" i="3"/>
  <c r="L730" i="3"/>
  <c r="L734" i="3"/>
  <c r="L738" i="3"/>
  <c r="L742" i="3"/>
  <c r="L746" i="3"/>
  <c r="L750" i="3"/>
  <c r="L754" i="3"/>
  <c r="L758" i="3"/>
  <c r="L762" i="3"/>
  <c r="L766" i="3"/>
  <c r="L770" i="3"/>
  <c r="L774" i="3"/>
  <c r="L778" i="3"/>
  <c r="L782" i="3"/>
  <c r="L786" i="3"/>
  <c r="L790" i="3"/>
  <c r="L794" i="3"/>
  <c r="L798" i="3"/>
  <c r="L802" i="3"/>
  <c r="L806" i="3"/>
  <c r="L810" i="3"/>
  <c r="L814" i="3"/>
  <c r="L818" i="3"/>
  <c r="L822" i="3"/>
  <c r="L826" i="3"/>
  <c r="L830" i="3"/>
  <c r="L834" i="3"/>
  <c r="L934" i="3"/>
  <c r="L938" i="3"/>
  <c r="L942" i="3"/>
  <c r="L946" i="3"/>
  <c r="L950" i="3"/>
  <c r="L954" i="3"/>
  <c r="L958" i="3"/>
  <c r="L962" i="3"/>
  <c r="L966" i="3"/>
  <c r="L970" i="3"/>
  <c r="L974" i="3"/>
  <c r="L978" i="3"/>
  <c r="L982" i="3"/>
  <c r="L986" i="3"/>
  <c r="L990" i="3"/>
  <c r="L994" i="3"/>
  <c r="L998" i="3"/>
  <c r="L1002" i="3"/>
  <c r="L1006" i="3"/>
  <c r="L1010" i="3"/>
  <c r="L1014" i="3"/>
  <c r="L1018" i="3"/>
  <c r="L1022" i="3"/>
  <c r="L1026" i="3"/>
  <c r="L1030" i="3"/>
  <c r="L1766" i="3"/>
  <c r="L1770" i="3"/>
  <c r="L1774" i="3"/>
  <c r="L1778" i="3"/>
  <c r="L1782" i="3"/>
  <c r="L1786" i="3"/>
  <c r="L1790" i="3"/>
  <c r="L1794" i="3"/>
  <c r="L1798" i="3"/>
  <c r="L1802" i="3"/>
  <c r="L1806" i="3"/>
  <c r="L1810" i="3"/>
  <c r="L1814" i="3"/>
  <c r="L1818" i="3"/>
  <c r="L1822" i="3"/>
  <c r="L1826" i="3"/>
  <c r="L1830" i="3"/>
  <c r="L1834" i="3"/>
  <c r="L1838" i="3"/>
  <c r="L1842" i="3"/>
  <c r="L1846" i="3"/>
  <c r="L1850" i="3"/>
  <c r="L1854" i="3"/>
  <c r="L1858" i="3"/>
  <c r="L1862" i="3"/>
  <c r="L1866" i="3"/>
  <c r="L1870" i="3"/>
  <c r="L1874" i="3"/>
  <c r="L1878" i="3"/>
  <c r="L1882" i="3"/>
  <c r="L1886" i="3"/>
  <c r="L1890" i="3"/>
  <c r="L1894" i="3"/>
  <c r="L1898" i="3"/>
  <c r="L1902" i="3"/>
  <c r="L1906" i="3"/>
  <c r="L1910" i="3"/>
  <c r="L1914" i="3"/>
  <c r="L1918" i="3"/>
  <c r="L1922" i="3"/>
  <c r="L1926" i="3"/>
  <c r="L1930" i="3"/>
  <c r="L1934" i="3"/>
  <c r="L1938" i="3"/>
  <c r="L1942" i="3"/>
  <c r="L1946" i="3"/>
  <c r="L1950" i="3"/>
  <c r="L1954" i="3"/>
  <c r="L1958" i="3"/>
  <c r="L1962" i="3"/>
  <c r="L1966" i="3"/>
  <c r="L1970" i="3"/>
  <c r="L1974" i="3"/>
  <c r="L1978" i="3"/>
  <c r="L1982" i="3"/>
  <c r="L1986" i="3"/>
  <c r="L1990" i="3"/>
  <c r="L1994" i="3"/>
  <c r="L1998" i="3"/>
  <c r="L2002" i="3"/>
  <c r="L2006" i="3"/>
  <c r="L2010" i="3"/>
  <c r="L2014" i="3"/>
  <c r="L2018" i="3"/>
  <c r="L2022" i="3"/>
  <c r="L2026" i="3"/>
  <c r="L2030" i="3"/>
  <c r="L2034" i="3"/>
  <c r="L2038" i="3"/>
  <c r="L2042" i="3"/>
  <c r="L2046" i="3"/>
  <c r="L996" i="3"/>
  <c r="L1012" i="3"/>
  <c r="L1028" i="3"/>
  <c r="L1772" i="3"/>
  <c r="L1788" i="3"/>
  <c r="L1804" i="3"/>
  <c r="L1820" i="3"/>
  <c r="L1836" i="3"/>
  <c r="L1852" i="3"/>
  <c r="L1868" i="3"/>
  <c r="L1884" i="3"/>
  <c r="L1900" i="3"/>
  <c r="L1916" i="3"/>
  <c r="L1932" i="3"/>
  <c r="L1948" i="3"/>
  <c r="L1964" i="3"/>
  <c r="L1980" i="3"/>
  <c r="L1996" i="3"/>
  <c r="L2012" i="3"/>
  <c r="L2028" i="3"/>
  <c r="L2044" i="3"/>
  <c r="L2054" i="3"/>
  <c r="L2062" i="3"/>
  <c r="L2070" i="3"/>
  <c r="L2078" i="3"/>
  <c r="L2086" i="3"/>
  <c r="L2094" i="3"/>
  <c r="L2102" i="3"/>
  <c r="L2110" i="3"/>
  <c r="L2118" i="3"/>
  <c r="L2123" i="3"/>
  <c r="L2128" i="3"/>
  <c r="L2134" i="3"/>
  <c r="L2139" i="3"/>
  <c r="L2144" i="3"/>
  <c r="L2148" i="3"/>
  <c r="L2152" i="3"/>
  <c r="L2156" i="3"/>
  <c r="L2160" i="3"/>
  <c r="L2164" i="3"/>
  <c r="L2168" i="3"/>
  <c r="L2172" i="3"/>
  <c r="L2176" i="3"/>
  <c r="L2180" i="3"/>
  <c r="L2184" i="3"/>
  <c r="L2188" i="3"/>
  <c r="L2192" i="3"/>
  <c r="L2196" i="3"/>
  <c r="L2200" i="3"/>
  <c r="L2204" i="3"/>
  <c r="L2208" i="3"/>
  <c r="L2212" i="3"/>
  <c r="L2216" i="3"/>
  <c r="L2220" i="3"/>
  <c r="L2224" i="3"/>
  <c r="L2228" i="3"/>
  <c r="L2232" i="3"/>
  <c r="L2236" i="3"/>
  <c r="L2240" i="3"/>
  <c r="L2244" i="3"/>
  <c r="L2248" i="3"/>
  <c r="L2252" i="3"/>
  <c r="L2256" i="3"/>
  <c r="L2260" i="3"/>
  <c r="L2604" i="3"/>
  <c r="L2608" i="3"/>
  <c r="L2612" i="3"/>
  <c r="L2616" i="3"/>
  <c r="L2620" i="3"/>
  <c r="L2624" i="3"/>
  <c r="L2628" i="3"/>
  <c r="L2632" i="3"/>
  <c r="L2636" i="3"/>
  <c r="L2640" i="3"/>
  <c r="L2644" i="3"/>
  <c r="L2648" i="3"/>
  <c r="L2652" i="3"/>
  <c r="L2656" i="3"/>
  <c r="L2660" i="3"/>
  <c r="L2664" i="3"/>
  <c r="L2668" i="3"/>
  <c r="L2672" i="3"/>
  <c r="L2676" i="3"/>
  <c r="L2680" i="3"/>
  <c r="L2684" i="3"/>
  <c r="L2688" i="3"/>
  <c r="L2692" i="3"/>
  <c r="L2696" i="3"/>
  <c r="L2700" i="3"/>
  <c r="L2704" i="3"/>
  <c r="L2708" i="3"/>
  <c r="L2712" i="3"/>
  <c r="L2716" i="3"/>
  <c r="L2720" i="3"/>
  <c r="L2724" i="3"/>
  <c r="L2728" i="3"/>
  <c r="L2732" i="3"/>
  <c r="L2736" i="3"/>
  <c r="L2740" i="3"/>
  <c r="L2744" i="3"/>
  <c r="L2748" i="3"/>
  <c r="L2752" i="3"/>
  <c r="L2756" i="3"/>
  <c r="L2760" i="3"/>
  <c r="L2764" i="3"/>
  <c r="L2768" i="3"/>
  <c r="L2772" i="3"/>
  <c r="L2776" i="3"/>
  <c r="L2780" i="3"/>
  <c r="L2784" i="3"/>
  <c r="L2788" i="3"/>
  <c r="L2792" i="3"/>
  <c r="L2796" i="3"/>
  <c r="L2800" i="3"/>
  <c r="L2804" i="3"/>
  <c r="L2808" i="3"/>
  <c r="L2812" i="3"/>
  <c r="L2816" i="3"/>
  <c r="L2820" i="3"/>
  <c r="L2824" i="3"/>
  <c r="L2828" i="3"/>
  <c r="L2832" i="3"/>
  <c r="L2836" i="3"/>
  <c r="L2840" i="3"/>
  <c r="L2844" i="3"/>
  <c r="L2848" i="3"/>
  <c r="L2852" i="3"/>
  <c r="L3116" i="3"/>
  <c r="L3120" i="3"/>
  <c r="L3124" i="3"/>
  <c r="L3128" i="3"/>
  <c r="L3132" i="3"/>
  <c r="L3136" i="3"/>
  <c r="L3140" i="3"/>
  <c r="L3144" i="3"/>
  <c r="L3148" i="3"/>
  <c r="L3152" i="3"/>
  <c r="L3156" i="3"/>
  <c r="L3160" i="3"/>
  <c r="L3164" i="3"/>
  <c r="L3168" i="3"/>
  <c r="L3172" i="3"/>
  <c r="L3176" i="3"/>
  <c r="L3180" i="3"/>
  <c r="L3184" i="3"/>
  <c r="L3188" i="3"/>
  <c r="L3192" i="3"/>
  <c r="L3196" i="3"/>
  <c r="L3200" i="3"/>
  <c r="L3204" i="3"/>
  <c r="L3208" i="3"/>
  <c r="L3212" i="3"/>
  <c r="L3216" i="3"/>
  <c r="L3220" i="3"/>
  <c r="L3224" i="3"/>
  <c r="L3228" i="3"/>
  <c r="L3232" i="3"/>
  <c r="L3236" i="3"/>
  <c r="L3240" i="3"/>
  <c r="L3244" i="3"/>
  <c r="L3248" i="3"/>
  <c r="L3252" i="3"/>
  <c r="L3256" i="3"/>
  <c r="L3260" i="3"/>
  <c r="L3264" i="3"/>
  <c r="L3268" i="3"/>
  <c r="L3272" i="3"/>
  <c r="L3276" i="3"/>
  <c r="L3280" i="3"/>
  <c r="L3284" i="3"/>
  <c r="L3288" i="3"/>
  <c r="L3368" i="3"/>
  <c r="L3372" i="3"/>
  <c r="L3376" i="3"/>
  <c r="L3380" i="3"/>
  <c r="L3384" i="3"/>
  <c r="L3388" i="3"/>
  <c r="L3392" i="3"/>
  <c r="L3420" i="3"/>
  <c r="L3424" i="3"/>
  <c r="L3428" i="3"/>
  <c r="L3432" i="3"/>
  <c r="L3436" i="3"/>
  <c r="L3440" i="3"/>
  <c r="L3444" i="3"/>
  <c r="L3448" i="3"/>
  <c r="L3452" i="3"/>
  <c r="L3456" i="3"/>
  <c r="L3460" i="3"/>
  <c r="L3464" i="3"/>
  <c r="L3468" i="3"/>
  <c r="L3472" i="3"/>
  <c r="L3476" i="3"/>
  <c r="L3480" i="3"/>
  <c r="L3484" i="3"/>
  <c r="L3488" i="3"/>
  <c r="L3492" i="3"/>
  <c r="L3496" i="3"/>
  <c r="L3500" i="3"/>
  <c r="L3504" i="3"/>
  <c r="L3508" i="3"/>
  <c r="L3512" i="3"/>
  <c r="L3516" i="3"/>
  <c r="L3520" i="3"/>
  <c r="L3524" i="3"/>
  <c r="L3528" i="3"/>
  <c r="L3532" i="3"/>
  <c r="L3536" i="3"/>
  <c r="L3540" i="3"/>
  <c r="L3544" i="3"/>
  <c r="L3548" i="3"/>
  <c r="L3552" i="3"/>
  <c r="L3556" i="3"/>
  <c r="L3560" i="3"/>
  <c r="L3564" i="3"/>
  <c r="L3568" i="3"/>
  <c r="L3572" i="3"/>
  <c r="L3576" i="3"/>
  <c r="L3580" i="3"/>
  <c r="L3584" i="3"/>
  <c r="L3588" i="3"/>
  <c r="L3592" i="3"/>
  <c r="L3596" i="3"/>
  <c r="L3684" i="3"/>
  <c r="L3688" i="3"/>
  <c r="L3692" i="3"/>
  <c r="L3696" i="3"/>
  <c r="L3700" i="3"/>
  <c r="L3704" i="3"/>
  <c r="L3708" i="3"/>
  <c r="L3712" i="3"/>
  <c r="L3716" i="3"/>
  <c r="L3720" i="3"/>
  <c r="L3724" i="3"/>
  <c r="L3728" i="3"/>
  <c r="L3732" i="3"/>
  <c r="L3736" i="3"/>
  <c r="L3740" i="3"/>
  <c r="L3744" i="3"/>
  <c r="L3748" i="3"/>
  <c r="L3752" i="3"/>
  <c r="L3756" i="3"/>
  <c r="L3760" i="3"/>
  <c r="L3764" i="3"/>
  <c r="L3768" i="3"/>
  <c r="L3772" i="3"/>
  <c r="L3776" i="3"/>
  <c r="L3780" i="3"/>
  <c r="L3784" i="3"/>
  <c r="L3788" i="3"/>
  <c r="L3792" i="3"/>
  <c r="L3796" i="3"/>
  <c r="L3800" i="3"/>
  <c r="L3804" i="3"/>
  <c r="L3808" i="3"/>
  <c r="L3812" i="3"/>
  <c r="L3816" i="3"/>
  <c r="L3820" i="3"/>
  <c r="L3888" i="3"/>
  <c r="L3892" i="3"/>
  <c r="L3896" i="3"/>
  <c r="L3900" i="3"/>
  <c r="L3904" i="3"/>
  <c r="L3908" i="3"/>
  <c r="L3912" i="3"/>
  <c r="L3916" i="3"/>
  <c r="L3920" i="3"/>
  <c r="L3924" i="3"/>
  <c r="L3928" i="3"/>
  <c r="L3932" i="3"/>
  <c r="L3936" i="3"/>
  <c r="L3940" i="3"/>
  <c r="L3944" i="3"/>
  <c r="L3948" i="3"/>
  <c r="L3952" i="3"/>
  <c r="L3956" i="3"/>
  <c r="L3960" i="3"/>
  <c r="L3964" i="3"/>
  <c r="L3968" i="3"/>
  <c r="L3972" i="3"/>
  <c r="L3976" i="3"/>
  <c r="L3980" i="3"/>
  <c r="L3984" i="3"/>
  <c r="L3988" i="3"/>
  <c r="L3992" i="3"/>
  <c r="L3996" i="3"/>
  <c r="L4000" i="3"/>
  <c r="L4004" i="3"/>
  <c r="L4008" i="3"/>
  <c r="L4012" i="3"/>
  <c r="L4016" i="3"/>
  <c r="L4020" i="3"/>
  <c r="L4024" i="3"/>
  <c r="L4028" i="3"/>
  <c r="L4032" i="3"/>
  <c r="L4036" i="3"/>
  <c r="L4040" i="3"/>
  <c r="L4044" i="3"/>
  <c r="L4048" i="3"/>
  <c r="L4220" i="3"/>
  <c r="L4224" i="3"/>
  <c r="L4228" i="3"/>
  <c r="L4232" i="3"/>
  <c r="L4236" i="3"/>
  <c r="L4240" i="3"/>
  <c r="L4244" i="3"/>
  <c r="L4248" i="3"/>
  <c r="L4252" i="3"/>
  <c r="L4256" i="3"/>
  <c r="L4260" i="3"/>
  <c r="L4264" i="3"/>
  <c r="L4268" i="3"/>
  <c r="L4272" i="3"/>
  <c r="L4276" i="3"/>
  <c r="L4280" i="3"/>
  <c r="L4284" i="3"/>
  <c r="L4288" i="3"/>
  <c r="L4292" i="3"/>
  <c r="L4296" i="3"/>
  <c r="L4300" i="3"/>
  <c r="L1000" i="3"/>
  <c r="L1016" i="3"/>
  <c r="L1776" i="3"/>
  <c r="L1792" i="3"/>
  <c r="L1808" i="3"/>
  <c r="L1824" i="3"/>
  <c r="L1840" i="3"/>
  <c r="L1856" i="3"/>
  <c r="L1872" i="3"/>
  <c r="L1888" i="3"/>
  <c r="L1904" i="3"/>
  <c r="L1920" i="3"/>
  <c r="L1936" i="3"/>
  <c r="L1952" i="3"/>
  <c r="L1968" i="3"/>
  <c r="L1984" i="3"/>
  <c r="L2000" i="3"/>
  <c r="L2016" i="3"/>
  <c r="L2032" i="3"/>
  <c r="L2048" i="3"/>
  <c r="L2056" i="3"/>
  <c r="L2064" i="3"/>
  <c r="L2072" i="3"/>
  <c r="L2080" i="3"/>
  <c r="L2088" i="3"/>
  <c r="L2096" i="3"/>
  <c r="L2104" i="3"/>
  <c r="L2112" i="3"/>
  <c r="L2119" i="3"/>
  <c r="L2124" i="3"/>
  <c r="L2130" i="3"/>
  <c r="L2135" i="3"/>
  <c r="L2140" i="3"/>
  <c r="L2145" i="3"/>
  <c r="L2149" i="3"/>
  <c r="L2153" i="3"/>
  <c r="L2157" i="3"/>
  <c r="L2161" i="3"/>
  <c r="L2165" i="3"/>
  <c r="L2169" i="3"/>
  <c r="L2173" i="3"/>
  <c r="L2177" i="3"/>
  <c r="L2181" i="3"/>
  <c r="L2185" i="3"/>
  <c r="L2189" i="3"/>
  <c r="L2193" i="3"/>
  <c r="L2197" i="3"/>
  <c r="L2201" i="3"/>
  <c r="L2205" i="3"/>
  <c r="L2209" i="3"/>
  <c r="L2213" i="3"/>
  <c r="L2217" i="3"/>
  <c r="L2221" i="3"/>
  <c r="L2225" i="3"/>
  <c r="L2229" i="3"/>
  <c r="L2233" i="3"/>
  <c r="L2237" i="3"/>
  <c r="L2241" i="3"/>
  <c r="L2245" i="3"/>
  <c r="L2249" i="3"/>
  <c r="L2253" i="3"/>
  <c r="L2257" i="3"/>
  <c r="L2261" i="3"/>
  <c r="L2605" i="3"/>
  <c r="L2609" i="3"/>
  <c r="L2613" i="3"/>
  <c r="L2617" i="3"/>
  <c r="L2621" i="3"/>
  <c r="L2625" i="3"/>
  <c r="L2629" i="3"/>
  <c r="L2633" i="3"/>
  <c r="L2637" i="3"/>
  <c r="L2641" i="3"/>
  <c r="L2645" i="3"/>
  <c r="L2649" i="3"/>
  <c r="L2653" i="3"/>
  <c r="L2657" i="3"/>
  <c r="L2661" i="3"/>
  <c r="L2665" i="3"/>
  <c r="L2669" i="3"/>
  <c r="L2673" i="3"/>
  <c r="L2677" i="3"/>
  <c r="L2681" i="3"/>
  <c r="L2685" i="3"/>
  <c r="L2689" i="3"/>
  <c r="L2693" i="3"/>
  <c r="L2697" i="3"/>
  <c r="L2701" i="3"/>
  <c r="L2705" i="3"/>
  <c r="L2709" i="3"/>
  <c r="L2713" i="3"/>
  <c r="L2717" i="3"/>
  <c r="L2721" i="3"/>
  <c r="L2725" i="3"/>
  <c r="L2729" i="3"/>
  <c r="L2733" i="3"/>
  <c r="L2737" i="3"/>
  <c r="L2741" i="3"/>
  <c r="L2745" i="3"/>
  <c r="L2749" i="3"/>
  <c r="L2753" i="3"/>
  <c r="L2757" i="3"/>
  <c r="L2761" i="3"/>
  <c r="L2765" i="3"/>
  <c r="L2769" i="3"/>
  <c r="L2773" i="3"/>
  <c r="L2777" i="3"/>
  <c r="L2781" i="3"/>
  <c r="L2785" i="3"/>
  <c r="L2789" i="3"/>
  <c r="L2793" i="3"/>
  <c r="L2797" i="3"/>
  <c r="L2801" i="3"/>
  <c r="L2805" i="3"/>
  <c r="L2809" i="3"/>
  <c r="L2813" i="3"/>
  <c r="L2817" i="3"/>
  <c r="L2821" i="3"/>
  <c r="L2825" i="3"/>
  <c r="L2829" i="3"/>
  <c r="L2833" i="3"/>
  <c r="L2837" i="3"/>
  <c r="L2841" i="3"/>
  <c r="L2845" i="3"/>
  <c r="L2849" i="3"/>
  <c r="L2853" i="3"/>
  <c r="L3117" i="3"/>
  <c r="L3121" i="3"/>
  <c r="L3125" i="3"/>
  <c r="L3129" i="3"/>
  <c r="L3133" i="3"/>
  <c r="L3137" i="3"/>
  <c r="L3141" i="3"/>
  <c r="L3145" i="3"/>
  <c r="L3149" i="3"/>
  <c r="L3153" i="3"/>
  <c r="L3157" i="3"/>
  <c r="L3161" i="3"/>
  <c r="L3165" i="3"/>
  <c r="L3169" i="3"/>
  <c r="L3173" i="3"/>
  <c r="L3177" i="3"/>
  <c r="L3181" i="3"/>
  <c r="L3185" i="3"/>
  <c r="L3189" i="3"/>
  <c r="L3193" i="3"/>
  <c r="L3197" i="3"/>
  <c r="L3201" i="3"/>
  <c r="L3205" i="3"/>
  <c r="L3209" i="3"/>
  <c r="L3213" i="3"/>
  <c r="L3217" i="3"/>
  <c r="L3221" i="3"/>
  <c r="L3225" i="3"/>
  <c r="L3229" i="3"/>
  <c r="L3233" i="3"/>
  <c r="L3237" i="3"/>
  <c r="L3241" i="3"/>
  <c r="L3245" i="3"/>
  <c r="L3249" i="3"/>
  <c r="L3253" i="3"/>
  <c r="L3257" i="3"/>
  <c r="L3261" i="3"/>
  <c r="L3265" i="3"/>
  <c r="L3269" i="3"/>
  <c r="L3273" i="3"/>
  <c r="L3277" i="3"/>
  <c r="L3281" i="3"/>
  <c r="L3285" i="3"/>
  <c r="L3289" i="3"/>
  <c r="L3365" i="3"/>
  <c r="L3369" i="3"/>
  <c r="L3373" i="3"/>
  <c r="L3377" i="3"/>
  <c r="L3381" i="3"/>
  <c r="L3385" i="3"/>
  <c r="L3389" i="3"/>
  <c r="L3393" i="3"/>
  <c r="L3417" i="3"/>
  <c r="L3421" i="3"/>
  <c r="L3425" i="3"/>
  <c r="L3429" i="3"/>
  <c r="L3433" i="3"/>
  <c r="L3437" i="3"/>
  <c r="L3441" i="3"/>
  <c r="L3445" i="3"/>
  <c r="L3449" i="3"/>
  <c r="L3453" i="3"/>
  <c r="L1004" i="3"/>
  <c r="L1020" i="3"/>
  <c r="L1780" i="3"/>
  <c r="L1796" i="3"/>
  <c r="L1812" i="3"/>
  <c r="L1828" i="3"/>
  <c r="L1844" i="3"/>
  <c r="L1860" i="3"/>
  <c r="L1876" i="3"/>
  <c r="L1892" i="3"/>
  <c r="L1908" i="3"/>
  <c r="L1924" i="3"/>
  <c r="L1940" i="3"/>
  <c r="L1956" i="3"/>
  <c r="L1972" i="3"/>
  <c r="L1988" i="3"/>
  <c r="L2004" i="3"/>
  <c r="L2020" i="3"/>
  <c r="L2036" i="3"/>
  <c r="L2050" i="3"/>
  <c r="L2058" i="3"/>
  <c r="L2066" i="3"/>
  <c r="L2074" i="3"/>
  <c r="L2082" i="3"/>
  <c r="L2090" i="3"/>
  <c r="L2098" i="3"/>
  <c r="L2106" i="3"/>
  <c r="L2114" i="3"/>
  <c r="L2120" i="3"/>
  <c r="L2126" i="3"/>
  <c r="L2131" i="3"/>
  <c r="L2136" i="3"/>
  <c r="L2142" i="3"/>
  <c r="L2146" i="3"/>
  <c r="L2150" i="3"/>
  <c r="L2154" i="3"/>
  <c r="L2158" i="3"/>
  <c r="L2162" i="3"/>
  <c r="L2166" i="3"/>
  <c r="L2170" i="3"/>
  <c r="L2174" i="3"/>
  <c r="L2178" i="3"/>
  <c r="L2182" i="3"/>
  <c r="L2186" i="3"/>
  <c r="L2190" i="3"/>
  <c r="L2194" i="3"/>
  <c r="L2198" i="3"/>
  <c r="L2202" i="3"/>
  <c r="L2206" i="3"/>
  <c r="L2210" i="3"/>
  <c r="L2214" i="3"/>
  <c r="L2218" i="3"/>
  <c r="L2222" i="3"/>
  <c r="L2226" i="3"/>
  <c r="L2230" i="3"/>
  <c r="L2234" i="3"/>
  <c r="L2238" i="3"/>
  <c r="L2242" i="3"/>
  <c r="L2246" i="3"/>
  <c r="L2250" i="3"/>
  <c r="L2254" i="3"/>
  <c r="L2258" i="3"/>
  <c r="L2262" i="3"/>
  <c r="L2606" i="3"/>
  <c r="L2610" i="3"/>
  <c r="L2614" i="3"/>
  <c r="L2618" i="3"/>
  <c r="L2622" i="3"/>
  <c r="L2626" i="3"/>
  <c r="L2630" i="3"/>
  <c r="L2634" i="3"/>
  <c r="L2638" i="3"/>
  <c r="L2642" i="3"/>
  <c r="L2646" i="3"/>
  <c r="L2650" i="3"/>
  <c r="L2654" i="3"/>
  <c r="L2658" i="3"/>
  <c r="L2662" i="3"/>
  <c r="L2666" i="3"/>
  <c r="L2670" i="3"/>
  <c r="L2674" i="3"/>
  <c r="L2678" i="3"/>
  <c r="L2682" i="3"/>
  <c r="L2686" i="3"/>
  <c r="L2690" i="3"/>
  <c r="L2694" i="3"/>
  <c r="L2698" i="3"/>
  <c r="L2702" i="3"/>
  <c r="L2706" i="3"/>
  <c r="L2710" i="3"/>
  <c r="L2714" i="3"/>
  <c r="L2718" i="3"/>
  <c r="L2722" i="3"/>
  <c r="L2726" i="3"/>
  <c r="L2730" i="3"/>
  <c r="L2734" i="3"/>
  <c r="L2738" i="3"/>
  <c r="L2742" i="3"/>
  <c r="L2746" i="3"/>
  <c r="L2750" i="3"/>
  <c r="L2754" i="3"/>
  <c r="L2758" i="3"/>
  <c r="L2762" i="3"/>
  <c r="L2766" i="3"/>
  <c r="L2770" i="3"/>
  <c r="L2774" i="3"/>
  <c r="L2778" i="3"/>
  <c r="L2782" i="3"/>
  <c r="L2786" i="3"/>
  <c r="L2790" i="3"/>
  <c r="L2794" i="3"/>
  <c r="L2798" i="3"/>
  <c r="L2802" i="3"/>
  <c r="L2806" i="3"/>
  <c r="L2810" i="3"/>
  <c r="L2814" i="3"/>
  <c r="L2818" i="3"/>
  <c r="L2822" i="3"/>
  <c r="L2826" i="3"/>
  <c r="L2830" i="3"/>
  <c r="L2834" i="3"/>
  <c r="L2838" i="3"/>
  <c r="L2842" i="3"/>
  <c r="L2846" i="3"/>
  <c r="L2850" i="3"/>
  <c r="L2854" i="3"/>
  <c r="L3114" i="3"/>
  <c r="L3118" i="3"/>
  <c r="L3122" i="3"/>
  <c r="L3126" i="3"/>
  <c r="L3130" i="3"/>
  <c r="L3134" i="3"/>
  <c r="L3138" i="3"/>
  <c r="L3142" i="3"/>
  <c r="L3146" i="3"/>
  <c r="L3150" i="3"/>
  <c r="L3154" i="3"/>
  <c r="L3158" i="3"/>
  <c r="L3162" i="3"/>
  <c r="L3166" i="3"/>
  <c r="L3170" i="3"/>
  <c r="L3174" i="3"/>
  <c r="L3178" i="3"/>
  <c r="L3182" i="3"/>
  <c r="L3186" i="3"/>
  <c r="L3190" i="3"/>
  <c r="L3194" i="3"/>
  <c r="L3198" i="3"/>
  <c r="L3202" i="3"/>
  <c r="L3206" i="3"/>
  <c r="L3210" i="3"/>
  <c r="L3214" i="3"/>
  <c r="L3218" i="3"/>
  <c r="L3222" i="3"/>
  <c r="L3226" i="3"/>
  <c r="L3230" i="3"/>
  <c r="L3234" i="3"/>
  <c r="L3238" i="3"/>
  <c r="L3242" i="3"/>
  <c r="L3246" i="3"/>
  <c r="L3250" i="3"/>
  <c r="L3254" i="3"/>
  <c r="L3258" i="3"/>
  <c r="L3262" i="3"/>
  <c r="L3266" i="3"/>
  <c r="L3270" i="3"/>
  <c r="L3274" i="3"/>
  <c r="L3278" i="3"/>
  <c r="L3282" i="3"/>
  <c r="L3286" i="3"/>
  <c r="L3366" i="3"/>
  <c r="L3370" i="3"/>
  <c r="L3374" i="3"/>
  <c r="L3378" i="3"/>
  <c r="L3382" i="3"/>
  <c r="L3386" i="3"/>
  <c r="L3390" i="3"/>
  <c r="L3394" i="3"/>
  <c r="L3418" i="3"/>
  <c r="L3422" i="3"/>
  <c r="L3426" i="3"/>
  <c r="L3430" i="3"/>
  <c r="L3434" i="3"/>
  <c r="L3438" i="3"/>
  <c r="L3442" i="3"/>
  <c r="L3446" i="3"/>
  <c r="L3450" i="3"/>
  <c r="L3454" i="3"/>
  <c r="L3458" i="3"/>
  <c r="L3462" i="3"/>
  <c r="L3466" i="3"/>
  <c r="L3470" i="3"/>
  <c r="L3474" i="3"/>
  <c r="L3478" i="3"/>
  <c r="L3482" i="3"/>
  <c r="L3486" i="3"/>
  <c r="L3490" i="3"/>
  <c r="L3494" i="3"/>
  <c r="L3498" i="3"/>
  <c r="L3502" i="3"/>
  <c r="L3506" i="3"/>
  <c r="L3510" i="3"/>
  <c r="L3514" i="3"/>
  <c r="L3518" i="3"/>
  <c r="L3522" i="3"/>
  <c r="L3526" i="3"/>
  <c r="L3530" i="3"/>
  <c r="L3534" i="3"/>
  <c r="L3538" i="3"/>
  <c r="L3542" i="3"/>
  <c r="L3546" i="3"/>
  <c r="L3550" i="3"/>
  <c r="L3554" i="3"/>
  <c r="L3558" i="3"/>
  <c r="L3562" i="3"/>
  <c r="L3566" i="3"/>
  <c r="L3570" i="3"/>
  <c r="L3574" i="3"/>
  <c r="L3578" i="3"/>
  <c r="L3582" i="3"/>
  <c r="L3586" i="3"/>
  <c r="L3590" i="3"/>
  <c r="L3594" i="3"/>
  <c r="L3682" i="3"/>
  <c r="L3686" i="3"/>
  <c r="L3690" i="3"/>
  <c r="L3694" i="3"/>
  <c r="L3698" i="3"/>
  <c r="L3702" i="3"/>
  <c r="L3706" i="3"/>
  <c r="L3710" i="3"/>
  <c r="L3714" i="3"/>
  <c r="L3718" i="3"/>
  <c r="L3722" i="3"/>
  <c r="L3726" i="3"/>
  <c r="L3730" i="3"/>
  <c r="L3734" i="3"/>
  <c r="L3738" i="3"/>
  <c r="L3742" i="3"/>
  <c r="L3746" i="3"/>
  <c r="L3750" i="3"/>
  <c r="L3754" i="3"/>
  <c r="L3758" i="3"/>
  <c r="L3762" i="3"/>
  <c r="L3766" i="3"/>
  <c r="L3770" i="3"/>
  <c r="L3774" i="3"/>
  <c r="L3778" i="3"/>
  <c r="L3782" i="3"/>
  <c r="L3786" i="3"/>
  <c r="L3790" i="3"/>
  <c r="L3794" i="3"/>
  <c r="L3798" i="3"/>
  <c r="L3802" i="3"/>
  <c r="L3806" i="3"/>
  <c r="L3810" i="3"/>
  <c r="L3814" i="3"/>
  <c r="L3818" i="3"/>
  <c r="L3822" i="3"/>
  <c r="L3886" i="3"/>
  <c r="L3890" i="3"/>
  <c r="L3894" i="3"/>
  <c r="L3898" i="3"/>
  <c r="L3902" i="3"/>
  <c r="L3906" i="3"/>
  <c r="L3910" i="3"/>
  <c r="L3914" i="3"/>
  <c r="L3918" i="3"/>
  <c r="L3922" i="3"/>
  <c r="L3926" i="3"/>
  <c r="L3930" i="3"/>
  <c r="L3934" i="3"/>
  <c r="L3938" i="3"/>
  <c r="L3942" i="3"/>
  <c r="L3946" i="3"/>
  <c r="L3950" i="3"/>
  <c r="L3954" i="3"/>
  <c r="L3958" i="3"/>
  <c r="L3962" i="3"/>
  <c r="L3966" i="3"/>
  <c r="L3970" i="3"/>
  <c r="L3974" i="3"/>
  <c r="L3978" i="3"/>
  <c r="L3982" i="3"/>
  <c r="L3986" i="3"/>
  <c r="L3990" i="3"/>
  <c r="L3994" i="3"/>
  <c r="L3998" i="3"/>
  <c r="L4002" i="3"/>
  <c r="L4006" i="3"/>
  <c r="L4010" i="3"/>
  <c r="L4014" i="3"/>
  <c r="L4018" i="3"/>
  <c r="L4022" i="3"/>
  <c r="L4026" i="3"/>
  <c r="L4030" i="3"/>
  <c r="L4034" i="3"/>
  <c r="L4038" i="3"/>
  <c r="L4042" i="3"/>
  <c r="L4046" i="3"/>
  <c r="L4222" i="3"/>
  <c r="L4226" i="3"/>
  <c r="L4230" i="3"/>
  <c r="L4234" i="3"/>
  <c r="L4238" i="3"/>
  <c r="L4242" i="3"/>
  <c r="L4246" i="3"/>
  <c r="L4250" i="3"/>
  <c r="L4254" i="3"/>
  <c r="L4258" i="3"/>
  <c r="L4262" i="3"/>
  <c r="L4266" i="3"/>
  <c r="L4270" i="3"/>
  <c r="L4274" i="3"/>
  <c r="L4278" i="3"/>
  <c r="L4282" i="3"/>
  <c r="L4286" i="3"/>
  <c r="L4290" i="3"/>
  <c r="L4294" i="3"/>
  <c r="L4298" i="3"/>
  <c r="L4302" i="3"/>
  <c r="L4510" i="3"/>
  <c r="L4514" i="3"/>
  <c r="L4518" i="3"/>
  <c r="L4522" i="3"/>
  <c r="L4526" i="3"/>
  <c r="L992" i="3"/>
  <c r="L1008" i="3"/>
  <c r="L1024" i="3"/>
  <c r="L1768" i="3"/>
  <c r="L1784" i="3"/>
  <c r="L1800" i="3"/>
  <c r="L1816" i="3"/>
  <c r="L1832" i="3"/>
  <c r="L1848" i="3"/>
  <c r="L1864" i="3"/>
  <c r="L1880" i="3"/>
  <c r="L1896" i="3"/>
  <c r="L1912" i="3"/>
  <c r="L1928" i="3"/>
  <c r="L1944" i="3"/>
  <c r="L1960" i="3"/>
  <c r="L1976" i="3"/>
  <c r="L1992" i="3"/>
  <c r="L2008" i="3"/>
  <c r="L2024" i="3"/>
  <c r="L2040" i="3"/>
  <c r="L2052" i="3"/>
  <c r="L2060" i="3"/>
  <c r="L2068" i="3"/>
  <c r="L2076" i="3"/>
  <c r="L2084" i="3"/>
  <c r="L2092" i="3"/>
  <c r="L2100" i="3"/>
  <c r="L2108" i="3"/>
  <c r="L2116" i="3"/>
  <c r="L2122" i="3"/>
  <c r="L2127" i="3"/>
  <c r="L2132" i="3"/>
  <c r="L2138" i="3"/>
  <c r="L2143" i="3"/>
  <c r="L2147" i="3"/>
  <c r="L2151" i="3"/>
  <c r="L2155" i="3"/>
  <c r="L2159" i="3"/>
  <c r="L2163" i="3"/>
  <c r="L2167" i="3"/>
  <c r="L2171" i="3"/>
  <c r="L2175" i="3"/>
  <c r="L2179" i="3"/>
  <c r="L2183" i="3"/>
  <c r="L2187" i="3"/>
  <c r="L2191" i="3"/>
  <c r="L2195" i="3"/>
  <c r="L2199" i="3"/>
  <c r="L2203" i="3"/>
  <c r="L2207" i="3"/>
  <c r="L2211" i="3"/>
  <c r="L2215" i="3"/>
  <c r="L2219" i="3"/>
  <c r="L2223" i="3"/>
  <c r="L2227" i="3"/>
  <c r="L2231" i="3"/>
  <c r="L2235" i="3"/>
  <c r="L2239" i="3"/>
  <c r="L2243" i="3"/>
  <c r="L2247" i="3"/>
  <c r="L2251" i="3"/>
  <c r="L2255" i="3"/>
  <c r="L2259" i="3"/>
  <c r="L2263" i="3"/>
  <c r="L2607" i="3"/>
  <c r="L2611" i="3"/>
  <c r="L2615" i="3"/>
  <c r="L2619" i="3"/>
  <c r="L2623" i="3"/>
  <c r="L2627" i="3"/>
  <c r="L2631" i="3"/>
  <c r="L2635" i="3"/>
  <c r="L2639" i="3"/>
  <c r="L2643" i="3"/>
  <c r="L2647" i="3"/>
  <c r="L2651" i="3"/>
  <c r="L2655" i="3"/>
  <c r="L2659" i="3"/>
  <c r="L2663" i="3"/>
  <c r="L2667" i="3"/>
  <c r="L2671" i="3"/>
  <c r="L2675" i="3"/>
  <c r="L2679" i="3"/>
  <c r="L2683" i="3"/>
  <c r="L2687" i="3"/>
  <c r="L2691" i="3"/>
  <c r="L2695" i="3"/>
  <c r="L2699" i="3"/>
  <c r="L2703" i="3"/>
  <c r="L2707" i="3"/>
  <c r="L2711" i="3"/>
  <c r="L2715" i="3"/>
  <c r="L2719" i="3"/>
  <c r="L2723" i="3"/>
  <c r="L2727" i="3"/>
  <c r="L2731" i="3"/>
  <c r="L2735" i="3"/>
  <c r="L2739" i="3"/>
  <c r="L2743" i="3"/>
  <c r="L2747" i="3"/>
  <c r="L2751" i="3"/>
  <c r="L2755" i="3"/>
  <c r="L2759" i="3"/>
  <c r="L2763" i="3"/>
  <c r="L2767" i="3"/>
  <c r="L2771" i="3"/>
  <c r="L2775" i="3"/>
  <c r="L2779" i="3"/>
  <c r="L2783" i="3"/>
  <c r="L2787" i="3"/>
  <c r="L2791" i="3"/>
  <c r="L2795" i="3"/>
  <c r="L2799" i="3"/>
  <c r="L2803" i="3"/>
  <c r="L2807" i="3"/>
  <c r="L2811" i="3"/>
  <c r="L2815" i="3"/>
  <c r="L2819" i="3"/>
  <c r="L2823" i="3"/>
  <c r="L2827" i="3"/>
  <c r="L2831" i="3"/>
  <c r="L2835" i="3"/>
  <c r="L2839" i="3"/>
  <c r="L2843" i="3"/>
  <c r="L2847" i="3"/>
  <c r="L2851" i="3"/>
  <c r="L3115" i="3"/>
  <c r="L3119" i="3"/>
  <c r="L3123" i="3"/>
  <c r="L3127" i="3"/>
  <c r="L3131" i="3"/>
  <c r="L3135" i="3"/>
  <c r="L3139" i="3"/>
  <c r="L3143" i="3"/>
  <c r="L3147" i="3"/>
  <c r="L3151" i="3"/>
  <c r="L3155" i="3"/>
  <c r="L3159" i="3"/>
  <c r="L3163" i="3"/>
  <c r="L3167" i="3"/>
  <c r="L3171" i="3"/>
  <c r="L3175" i="3"/>
  <c r="L3179" i="3"/>
  <c r="L3183" i="3"/>
  <c r="L3187" i="3"/>
  <c r="L3191" i="3"/>
  <c r="L3195" i="3"/>
  <c r="L3199" i="3"/>
  <c r="L3203" i="3"/>
  <c r="L3207" i="3"/>
  <c r="L3211" i="3"/>
  <c r="L3215" i="3"/>
  <c r="L3219" i="3"/>
  <c r="L3223" i="3"/>
  <c r="L3227" i="3"/>
  <c r="L3231" i="3"/>
  <c r="L3235" i="3"/>
  <c r="L3239" i="3"/>
  <c r="L3243" i="3"/>
  <c r="L3247" i="3"/>
  <c r="L3251" i="3"/>
  <c r="L3255" i="3"/>
  <c r="L3259" i="3"/>
  <c r="L3263" i="3"/>
  <c r="L3267" i="3"/>
  <c r="L3271" i="3"/>
  <c r="L3275" i="3"/>
  <c r="L3279" i="3"/>
  <c r="L3283" i="3"/>
  <c r="L3287" i="3"/>
  <c r="L3367" i="3"/>
  <c r="L3371" i="3"/>
  <c r="L3375" i="3"/>
  <c r="L3379" i="3"/>
  <c r="L3383" i="3"/>
  <c r="L3387" i="3"/>
  <c r="L3391" i="3"/>
  <c r="L3395" i="3"/>
  <c r="L3419" i="3"/>
  <c r="L3423" i="3"/>
  <c r="L3427" i="3"/>
  <c r="L3431" i="3"/>
  <c r="L3435" i="3"/>
  <c r="L3439" i="3"/>
  <c r="L3443" i="3"/>
  <c r="L3447" i="3"/>
  <c r="L3451" i="3"/>
  <c r="L3455" i="3"/>
  <c r="L3459" i="3"/>
  <c r="L3463" i="3"/>
  <c r="L3467" i="3"/>
  <c r="L3471" i="3"/>
  <c r="L3475" i="3"/>
  <c r="L3479" i="3"/>
  <c r="L3483" i="3"/>
  <c r="L3487" i="3"/>
  <c r="L3491" i="3"/>
  <c r="L3495" i="3"/>
  <c r="L3499" i="3"/>
  <c r="L3503" i="3"/>
  <c r="L3507" i="3"/>
  <c r="L3511" i="3"/>
  <c r="L3515" i="3"/>
  <c r="L3519" i="3"/>
  <c r="L3523" i="3"/>
  <c r="L3527" i="3"/>
  <c r="L3531" i="3"/>
  <c r="L3535" i="3"/>
  <c r="L3539" i="3"/>
  <c r="L3543" i="3"/>
  <c r="L3547" i="3"/>
  <c r="L3551" i="3"/>
  <c r="L3555" i="3"/>
  <c r="L3559" i="3"/>
  <c r="L3563" i="3"/>
  <c r="L3567" i="3"/>
  <c r="L3571" i="3"/>
  <c r="L3575" i="3"/>
  <c r="L3579" i="3"/>
  <c r="L3583" i="3"/>
  <c r="L3587" i="3"/>
  <c r="L3591" i="3"/>
  <c r="L3595" i="3"/>
  <c r="L3683" i="3"/>
  <c r="L3687" i="3"/>
  <c r="L3691" i="3"/>
  <c r="L3695" i="3"/>
  <c r="L3699" i="3"/>
  <c r="L3703" i="3"/>
  <c r="L3707" i="3"/>
  <c r="L3711" i="3"/>
  <c r="L3715" i="3"/>
  <c r="L3719" i="3"/>
  <c r="L3723" i="3"/>
  <c r="L3727" i="3"/>
  <c r="L3731" i="3"/>
  <c r="L3735" i="3"/>
  <c r="L3739" i="3"/>
  <c r="L3743" i="3"/>
  <c r="L3747" i="3"/>
  <c r="L3751" i="3"/>
  <c r="L3755" i="3"/>
  <c r="L3759" i="3"/>
  <c r="L3763" i="3"/>
  <c r="L3767" i="3"/>
  <c r="L3771" i="3"/>
  <c r="L3775" i="3"/>
  <c r="L3779" i="3"/>
  <c r="L3783" i="3"/>
  <c r="L3787" i="3"/>
  <c r="L3791" i="3"/>
  <c r="L3795" i="3"/>
  <c r="L3799" i="3"/>
  <c r="L3803" i="3"/>
  <c r="L3807" i="3"/>
  <c r="L3811" i="3"/>
  <c r="L3815" i="3"/>
  <c r="L3819" i="3"/>
  <c r="L3823" i="3"/>
  <c r="L3887" i="3"/>
  <c r="L3891" i="3"/>
  <c r="L3895" i="3"/>
  <c r="L3899" i="3"/>
  <c r="L3903" i="3"/>
  <c r="L3907" i="3"/>
  <c r="L3911" i="3"/>
  <c r="L3915" i="3"/>
  <c r="L3919" i="3"/>
  <c r="L3923" i="3"/>
  <c r="L3927" i="3"/>
  <c r="L3931" i="3"/>
  <c r="L3935" i="3"/>
  <c r="L3939" i="3"/>
  <c r="L3943" i="3"/>
  <c r="L3947" i="3"/>
  <c r="L3951" i="3"/>
  <c r="L3955" i="3"/>
  <c r="L3959" i="3"/>
  <c r="L3963" i="3"/>
  <c r="L3967" i="3"/>
  <c r="L3971" i="3"/>
  <c r="L3975" i="3"/>
  <c r="L3979" i="3"/>
  <c r="L3983" i="3"/>
  <c r="L3987" i="3"/>
  <c r="L3991" i="3"/>
  <c r="L3995" i="3"/>
  <c r="L3999" i="3"/>
  <c r="L4003" i="3"/>
  <c r="L4007" i="3"/>
  <c r="L4011" i="3"/>
  <c r="L4015" i="3"/>
  <c r="L4019" i="3"/>
  <c r="L4023" i="3"/>
  <c r="L4027" i="3"/>
  <c r="L4031" i="3"/>
  <c r="L4035" i="3"/>
  <c r="L4039" i="3"/>
  <c r="L4043" i="3"/>
  <c r="L4047" i="3"/>
  <c r="L4223" i="3"/>
  <c r="L4227" i="3"/>
  <c r="L4231" i="3"/>
  <c r="L4235" i="3"/>
  <c r="L4239" i="3"/>
  <c r="L4243" i="3"/>
  <c r="L4247" i="3"/>
  <c r="L4251" i="3"/>
  <c r="L4255" i="3"/>
  <c r="L4259" i="3"/>
  <c r="L4263" i="3"/>
  <c r="L4267" i="3"/>
  <c r="L4271" i="3"/>
  <c r="L4275" i="3"/>
  <c r="L4279" i="3"/>
  <c r="L4283" i="3"/>
  <c r="L4287" i="3"/>
  <c r="L4291" i="3"/>
  <c r="L4295" i="3"/>
  <c r="L4299" i="3"/>
  <c r="L4511" i="3"/>
  <c r="L4515" i="3"/>
  <c r="L4519" i="3"/>
  <c r="L4523" i="3"/>
  <c r="L4527" i="3"/>
  <c r="L4531" i="3"/>
  <c r="L4535" i="3"/>
  <c r="L4539" i="3"/>
  <c r="L4543" i="3"/>
  <c r="L4547" i="3"/>
  <c r="L4551" i="3"/>
  <c r="L4555" i="3"/>
  <c r="L4559" i="3"/>
  <c r="L4563" i="3"/>
  <c r="L4567" i="3"/>
  <c r="L4571" i="3"/>
  <c r="L4575" i="3"/>
  <c r="L4579" i="3"/>
  <c r="L4583" i="3"/>
  <c r="L4587" i="3"/>
  <c r="L3457" i="3"/>
  <c r="L3473" i="3"/>
  <c r="L3489" i="3"/>
  <c r="L3505" i="3"/>
  <c r="L3521" i="3"/>
  <c r="L3537" i="3"/>
  <c r="L3553" i="3"/>
  <c r="L3569" i="3"/>
  <c r="L3585" i="3"/>
  <c r="L3685" i="3"/>
  <c r="L3701" i="3"/>
  <c r="L3717" i="3"/>
  <c r="L3733" i="3"/>
  <c r="L3749" i="3"/>
  <c r="L3765" i="3"/>
  <c r="L3781" i="3"/>
  <c r="L3797" i="3"/>
  <c r="L3813" i="3"/>
  <c r="L3885" i="3"/>
  <c r="L3901" i="3"/>
  <c r="L3917" i="3"/>
  <c r="L3933" i="3"/>
  <c r="L3949" i="3"/>
  <c r="L3965" i="3"/>
  <c r="L3981" i="3"/>
  <c r="L3997" i="3"/>
  <c r="L4013" i="3"/>
  <c r="L4029" i="3"/>
  <c r="L4045" i="3"/>
  <c r="L4221" i="3"/>
  <c r="L4237" i="3"/>
  <c r="L4253" i="3"/>
  <c r="L4269" i="3"/>
  <c r="L4285" i="3"/>
  <c r="L4301" i="3"/>
  <c r="L4512" i="3"/>
  <c r="L4520" i="3"/>
  <c r="L4528" i="3"/>
  <c r="L4533" i="3"/>
  <c r="L4538" i="3"/>
  <c r="L4544" i="3"/>
  <c r="L4549" i="3"/>
  <c r="L4554" i="3"/>
  <c r="L4560" i="3"/>
  <c r="L4565" i="3"/>
  <c r="L4570" i="3"/>
  <c r="L4576" i="3"/>
  <c r="L4581" i="3"/>
  <c r="L4586" i="3"/>
  <c r="L4591" i="3"/>
  <c r="L4595" i="3"/>
  <c r="L4599" i="3"/>
  <c r="L4603" i="3"/>
  <c r="L4607" i="3"/>
  <c r="L4611" i="3"/>
  <c r="L4615" i="3"/>
  <c r="L4831" i="3"/>
  <c r="L4835" i="3"/>
  <c r="L4839" i="3"/>
  <c r="L4843" i="3"/>
  <c r="L4847" i="3"/>
  <c r="L4851" i="3"/>
  <c r="L4855" i="3"/>
  <c r="L4859" i="3"/>
  <c r="L4863" i="3"/>
  <c r="L4867" i="3"/>
  <c r="L4871" i="3"/>
  <c r="L4875" i="3"/>
  <c r="L4879" i="3"/>
  <c r="L4883" i="3"/>
  <c r="L4887" i="3"/>
  <c r="L4891" i="3"/>
  <c r="L4895" i="3"/>
  <c r="L4899" i="3"/>
  <c r="L4903" i="3"/>
  <c r="L4907" i="3"/>
  <c r="L4911" i="3"/>
  <c r="L4915" i="3"/>
  <c r="L4919" i="3"/>
  <c r="L4923" i="3"/>
  <c r="L4927" i="3"/>
  <c r="L4931" i="3"/>
  <c r="L4935" i="3"/>
  <c r="L4939" i="3"/>
  <c r="L4943" i="3"/>
  <c r="L4947" i="3"/>
  <c r="L4951" i="3"/>
  <c r="L4955" i="3"/>
  <c r="L4959" i="3"/>
  <c r="L4963" i="3"/>
  <c r="L4967" i="3"/>
  <c r="L4971" i="3"/>
  <c r="J108" i="3"/>
  <c r="J112" i="3"/>
  <c r="J116" i="3"/>
  <c r="J120" i="3"/>
  <c r="J124" i="3"/>
  <c r="J128" i="3"/>
  <c r="J132" i="3"/>
  <c r="J136" i="3"/>
  <c r="J140" i="3"/>
  <c r="J144" i="3"/>
  <c r="J148" i="3"/>
  <c r="J152" i="3"/>
  <c r="J156" i="3"/>
  <c r="J160" i="3"/>
  <c r="J164" i="3"/>
  <c r="J168" i="3"/>
  <c r="J172" i="3"/>
  <c r="J176" i="3"/>
  <c r="J180" i="3"/>
  <c r="J184" i="3"/>
  <c r="J188" i="3"/>
  <c r="J192" i="3"/>
  <c r="J196" i="3"/>
  <c r="J200" i="3"/>
  <c r="J204" i="3"/>
  <c r="J208" i="3"/>
  <c r="J212" i="3"/>
  <c r="J216" i="3"/>
  <c r="J220" i="3"/>
  <c r="J224" i="3"/>
  <c r="J228" i="3"/>
  <c r="J232" i="3"/>
  <c r="J236" i="3"/>
  <c r="J240" i="3"/>
  <c r="J244" i="3"/>
  <c r="J248" i="3"/>
  <c r="J252" i="3"/>
  <c r="J256" i="3"/>
  <c r="J260" i="3"/>
  <c r="J264" i="3"/>
  <c r="J268" i="3"/>
  <c r="J272" i="3"/>
  <c r="J276" i="3"/>
  <c r="J280" i="3"/>
  <c r="J284" i="3"/>
  <c r="J288" i="3"/>
  <c r="J363" i="3"/>
  <c r="J367" i="3"/>
  <c r="J371" i="3"/>
  <c r="J375" i="3"/>
  <c r="J379" i="3"/>
  <c r="J383" i="3"/>
  <c r="J387" i="3"/>
  <c r="J391" i="3"/>
  <c r="J395" i="3"/>
  <c r="J399" i="3"/>
  <c r="J403" i="3"/>
  <c r="J407" i="3"/>
  <c r="J411" i="3"/>
  <c r="J415" i="3"/>
  <c r="J419" i="3"/>
  <c r="J423" i="3"/>
  <c r="J427" i="3"/>
  <c r="J431" i="3"/>
  <c r="J435" i="3"/>
  <c r="J439" i="3"/>
  <c r="J443" i="3"/>
  <c r="J447" i="3"/>
  <c r="J451" i="3"/>
  <c r="J455" i="3"/>
  <c r="J459" i="3"/>
  <c r="J463" i="3"/>
  <c r="J467" i="3"/>
  <c r="J471" i="3"/>
  <c r="J475" i="3"/>
  <c r="J479" i="3"/>
  <c r="J483" i="3"/>
  <c r="J487" i="3"/>
  <c r="J491" i="3"/>
  <c r="J495" i="3"/>
  <c r="J499" i="3"/>
  <c r="J503" i="3"/>
  <c r="J507" i="3"/>
  <c r="J511" i="3"/>
  <c r="J515" i="3"/>
  <c r="J519" i="3"/>
  <c r="J523" i="3"/>
  <c r="J527" i="3"/>
  <c r="J531" i="3"/>
  <c r="J659" i="3"/>
  <c r="J663" i="3"/>
  <c r="J667" i="3"/>
  <c r="J671" i="3"/>
  <c r="J675" i="3"/>
  <c r="J679" i="3"/>
  <c r="J683" i="3"/>
  <c r="J687" i="3"/>
  <c r="J691" i="3"/>
  <c r="J695" i="3"/>
  <c r="J699" i="3"/>
  <c r="J703" i="3"/>
  <c r="J707" i="3"/>
  <c r="J711" i="3"/>
  <c r="J715" i="3"/>
  <c r="J719" i="3"/>
  <c r="J723" i="3"/>
  <c r="J727" i="3"/>
  <c r="J731" i="3"/>
  <c r="J735" i="3"/>
  <c r="J739" i="3"/>
  <c r="J743" i="3"/>
  <c r="J747" i="3"/>
  <c r="J751" i="3"/>
  <c r="J755" i="3"/>
  <c r="J759" i="3"/>
  <c r="J763" i="3"/>
  <c r="J767" i="3"/>
  <c r="J771" i="3"/>
  <c r="J775" i="3"/>
  <c r="J779" i="3"/>
  <c r="J783" i="3"/>
  <c r="J787" i="3"/>
  <c r="J791" i="3"/>
  <c r="J795" i="3"/>
  <c r="J799" i="3"/>
  <c r="J803" i="3"/>
  <c r="J807" i="3"/>
  <c r="J811" i="3"/>
  <c r="J815" i="3"/>
  <c r="J819" i="3"/>
  <c r="J823" i="3"/>
  <c r="J827" i="3"/>
  <c r="J831" i="3"/>
  <c r="J835" i="3"/>
  <c r="J935" i="3"/>
  <c r="J939" i="3"/>
  <c r="J943" i="3"/>
  <c r="J947" i="3"/>
  <c r="J951" i="3"/>
  <c r="J955" i="3"/>
  <c r="J959" i="3"/>
  <c r="J963" i="3"/>
  <c r="J967" i="3"/>
  <c r="J971" i="3"/>
  <c r="J975" i="3"/>
  <c r="J979" i="3"/>
  <c r="J983" i="3"/>
  <c r="J987" i="3"/>
  <c r="J991" i="3"/>
  <c r="J995" i="3"/>
  <c r="J999" i="3"/>
  <c r="J1003" i="3"/>
  <c r="J1007" i="3"/>
  <c r="J1011" i="3"/>
  <c r="J1015" i="3"/>
  <c r="J1019" i="3"/>
  <c r="J1023" i="3"/>
  <c r="J1027" i="3"/>
  <c r="J1031" i="3"/>
  <c r="J1767" i="3"/>
  <c r="J1771" i="3"/>
  <c r="J1775" i="3"/>
  <c r="J1779" i="3"/>
  <c r="J1783" i="3"/>
  <c r="J1787" i="3"/>
  <c r="J1791" i="3"/>
  <c r="J1795" i="3"/>
  <c r="J1799" i="3"/>
  <c r="J1803" i="3"/>
  <c r="J1807" i="3"/>
  <c r="J1811" i="3"/>
  <c r="J1815" i="3"/>
  <c r="J1819" i="3"/>
  <c r="J1823" i="3"/>
  <c r="J1827" i="3"/>
  <c r="J1831" i="3"/>
  <c r="J1835" i="3"/>
  <c r="J1839" i="3"/>
  <c r="J1843" i="3"/>
  <c r="J1847" i="3"/>
  <c r="J1851" i="3"/>
  <c r="J1855" i="3"/>
  <c r="J1859" i="3"/>
  <c r="J1863" i="3"/>
  <c r="J1867" i="3"/>
  <c r="J1871" i="3"/>
  <c r="J1875" i="3"/>
  <c r="J1879" i="3"/>
  <c r="J1883" i="3"/>
  <c r="J1887" i="3"/>
  <c r="J1891" i="3"/>
  <c r="J1895" i="3"/>
  <c r="J1899" i="3"/>
  <c r="J1903" i="3"/>
  <c r="J1907" i="3"/>
  <c r="J1911" i="3"/>
  <c r="J1915" i="3"/>
  <c r="J1919" i="3"/>
  <c r="J1923" i="3"/>
  <c r="J1927" i="3"/>
  <c r="J1931" i="3"/>
  <c r="J1935" i="3"/>
  <c r="J1939" i="3"/>
  <c r="J1943" i="3"/>
  <c r="J1947" i="3"/>
  <c r="J1951" i="3"/>
  <c r="J1955" i="3"/>
  <c r="J1959" i="3"/>
  <c r="J1963" i="3"/>
  <c r="J1967" i="3"/>
  <c r="J1971" i="3"/>
  <c r="J1975" i="3"/>
  <c r="J1979" i="3"/>
  <c r="J1983" i="3"/>
  <c r="J1987" i="3"/>
  <c r="J1991" i="3"/>
  <c r="J1995" i="3"/>
  <c r="J1999" i="3"/>
  <c r="J2003" i="3"/>
  <c r="P2003" i="3" s="1"/>
  <c r="J2007" i="3"/>
  <c r="J2011" i="3"/>
  <c r="J2015" i="3"/>
  <c r="J2019" i="3"/>
  <c r="P2019" i="3" s="1"/>
  <c r="J2023" i="3"/>
  <c r="J2027" i="3"/>
  <c r="J2031" i="3"/>
  <c r="J2035" i="3"/>
  <c r="P2035" i="3" s="1"/>
  <c r="J2039" i="3"/>
  <c r="J2043" i="3"/>
  <c r="J2047" i="3"/>
  <c r="J2051" i="3"/>
  <c r="P2051" i="3" s="1"/>
  <c r="J2055" i="3"/>
  <c r="J2059" i="3"/>
  <c r="J2063" i="3"/>
  <c r="J2067" i="3"/>
  <c r="P2067" i="3" s="1"/>
  <c r="J2071" i="3"/>
  <c r="J2075" i="3"/>
  <c r="J2079" i="3"/>
  <c r="J2083" i="3"/>
  <c r="P2083" i="3" s="1"/>
  <c r="J2087" i="3"/>
  <c r="J2091" i="3"/>
  <c r="J2095" i="3"/>
  <c r="J2099" i="3"/>
  <c r="P2099" i="3" s="1"/>
  <c r="J2103" i="3"/>
  <c r="J2107" i="3"/>
  <c r="J2111" i="3"/>
  <c r="J2115" i="3"/>
  <c r="P2115" i="3" s="1"/>
  <c r="J2119" i="3"/>
  <c r="J2123" i="3"/>
  <c r="L3461" i="3"/>
  <c r="L3477" i="3"/>
  <c r="L3493" i="3"/>
  <c r="L3509" i="3"/>
  <c r="L3525" i="3"/>
  <c r="L3541" i="3"/>
  <c r="L3557" i="3"/>
  <c r="L3573" i="3"/>
  <c r="L3589" i="3"/>
  <c r="L3689" i="3"/>
  <c r="L3705" i="3"/>
  <c r="L3721" i="3"/>
  <c r="L3737" i="3"/>
  <c r="L3753" i="3"/>
  <c r="L3769" i="3"/>
  <c r="L3785" i="3"/>
  <c r="L3801" i="3"/>
  <c r="L3817" i="3"/>
  <c r="L3889" i="3"/>
  <c r="L3905" i="3"/>
  <c r="L3921" i="3"/>
  <c r="L3937" i="3"/>
  <c r="L3953" i="3"/>
  <c r="L3969" i="3"/>
  <c r="L3985" i="3"/>
  <c r="L4001" i="3"/>
  <c r="L4017" i="3"/>
  <c r="L4033" i="3"/>
  <c r="L4225" i="3"/>
  <c r="L4241" i="3"/>
  <c r="L4257" i="3"/>
  <c r="L4273" i="3"/>
  <c r="L4289" i="3"/>
  <c r="L4513" i="3"/>
  <c r="L4521" i="3"/>
  <c r="L4529" i="3"/>
  <c r="L4534" i="3"/>
  <c r="L4540" i="3"/>
  <c r="L4545" i="3"/>
  <c r="L4550" i="3"/>
  <c r="L4556" i="3"/>
  <c r="L4561" i="3"/>
  <c r="L4566" i="3"/>
  <c r="L4572" i="3"/>
  <c r="L4577" i="3"/>
  <c r="L4582" i="3"/>
  <c r="L4588" i="3"/>
  <c r="L4592" i="3"/>
  <c r="L4596" i="3"/>
  <c r="L4600" i="3"/>
  <c r="L4604" i="3"/>
  <c r="L4608" i="3"/>
  <c r="L4612" i="3"/>
  <c r="L4616" i="3"/>
  <c r="L4832" i="3"/>
  <c r="L4836" i="3"/>
  <c r="L4840" i="3"/>
  <c r="L4844" i="3"/>
  <c r="L4848" i="3"/>
  <c r="L4852" i="3"/>
  <c r="L4856" i="3"/>
  <c r="L4860" i="3"/>
  <c r="L4864" i="3"/>
  <c r="L4868" i="3"/>
  <c r="L4872" i="3"/>
  <c r="L4876" i="3"/>
  <c r="L4880" i="3"/>
  <c r="L4884" i="3"/>
  <c r="L4888" i="3"/>
  <c r="L4892" i="3"/>
  <c r="L4896" i="3"/>
  <c r="L4900" i="3"/>
  <c r="L4904" i="3"/>
  <c r="L4908" i="3"/>
  <c r="L4912" i="3"/>
  <c r="L4916" i="3"/>
  <c r="L4920" i="3"/>
  <c r="L4924" i="3"/>
  <c r="L4928" i="3"/>
  <c r="L4932" i="3"/>
  <c r="L4936" i="3"/>
  <c r="L4940" i="3"/>
  <c r="L4944" i="3"/>
  <c r="L4948" i="3"/>
  <c r="L4952" i="3"/>
  <c r="L4956" i="3"/>
  <c r="L4960" i="3"/>
  <c r="L4964" i="3"/>
  <c r="L4968" i="3"/>
  <c r="L4972" i="3"/>
  <c r="J109" i="3"/>
  <c r="J113" i="3"/>
  <c r="J117" i="3"/>
  <c r="J121" i="3"/>
  <c r="J125" i="3"/>
  <c r="J129" i="3"/>
  <c r="J133" i="3"/>
  <c r="J137" i="3"/>
  <c r="J141" i="3"/>
  <c r="J145" i="3"/>
  <c r="J149" i="3"/>
  <c r="J153" i="3"/>
  <c r="J157" i="3"/>
  <c r="J161" i="3"/>
  <c r="J165" i="3"/>
  <c r="J169" i="3"/>
  <c r="J173" i="3"/>
  <c r="J177" i="3"/>
  <c r="J181" i="3"/>
  <c r="J185" i="3"/>
  <c r="J189" i="3"/>
  <c r="J193" i="3"/>
  <c r="J197" i="3"/>
  <c r="J201" i="3"/>
  <c r="J205" i="3"/>
  <c r="J209" i="3"/>
  <c r="J213" i="3"/>
  <c r="J217" i="3"/>
  <c r="J221" i="3"/>
  <c r="J225" i="3"/>
  <c r="J229" i="3"/>
  <c r="J233" i="3"/>
  <c r="J237" i="3"/>
  <c r="J241" i="3"/>
  <c r="J245" i="3"/>
  <c r="J249" i="3"/>
  <c r="J253" i="3"/>
  <c r="J257" i="3"/>
  <c r="J261" i="3"/>
  <c r="J265" i="3"/>
  <c r="J269" i="3"/>
  <c r="J273" i="3"/>
  <c r="J277" i="3"/>
  <c r="J281" i="3"/>
  <c r="J285" i="3"/>
  <c r="J289" i="3"/>
  <c r="J364" i="3"/>
  <c r="J368" i="3"/>
  <c r="J372" i="3"/>
  <c r="J376" i="3"/>
  <c r="J380" i="3"/>
  <c r="J384" i="3"/>
  <c r="J388" i="3"/>
  <c r="J392" i="3"/>
  <c r="J396" i="3"/>
  <c r="J400" i="3"/>
  <c r="J404" i="3"/>
  <c r="J408" i="3"/>
  <c r="J412" i="3"/>
  <c r="J416" i="3"/>
  <c r="J420" i="3"/>
  <c r="J424" i="3"/>
  <c r="J428" i="3"/>
  <c r="J432" i="3"/>
  <c r="J436" i="3"/>
  <c r="J440" i="3"/>
  <c r="J444" i="3"/>
  <c r="J448" i="3"/>
  <c r="J452" i="3"/>
  <c r="J456" i="3"/>
  <c r="J460" i="3"/>
  <c r="J464" i="3"/>
  <c r="J468" i="3"/>
  <c r="J472" i="3"/>
  <c r="J476" i="3"/>
  <c r="J480" i="3"/>
  <c r="J484" i="3"/>
  <c r="J488" i="3"/>
  <c r="J492" i="3"/>
  <c r="J496" i="3"/>
  <c r="J500" i="3"/>
  <c r="J504" i="3"/>
  <c r="J508" i="3"/>
  <c r="J512" i="3"/>
  <c r="J516" i="3"/>
  <c r="J520" i="3"/>
  <c r="J524" i="3"/>
  <c r="J528" i="3"/>
  <c r="J532" i="3"/>
  <c r="J660" i="3"/>
  <c r="J664" i="3"/>
  <c r="J668" i="3"/>
  <c r="J672" i="3"/>
  <c r="J676" i="3"/>
  <c r="J680" i="3"/>
  <c r="J684" i="3"/>
  <c r="J688" i="3"/>
  <c r="J692" i="3"/>
  <c r="J696" i="3"/>
  <c r="J700" i="3"/>
  <c r="J704" i="3"/>
  <c r="J708" i="3"/>
  <c r="J712" i="3"/>
  <c r="J716" i="3"/>
  <c r="J720" i="3"/>
  <c r="J724" i="3"/>
  <c r="J728" i="3"/>
  <c r="J732" i="3"/>
  <c r="J736" i="3"/>
  <c r="J740" i="3"/>
  <c r="J744" i="3"/>
  <c r="J748" i="3"/>
  <c r="J752" i="3"/>
  <c r="J756" i="3"/>
  <c r="J760" i="3"/>
  <c r="J764" i="3"/>
  <c r="J768" i="3"/>
  <c r="J772" i="3"/>
  <c r="J776" i="3"/>
  <c r="J780" i="3"/>
  <c r="J784" i="3"/>
  <c r="J788" i="3"/>
  <c r="J792" i="3"/>
  <c r="J796" i="3"/>
  <c r="J800" i="3"/>
  <c r="J804" i="3"/>
  <c r="J808" i="3"/>
  <c r="J812" i="3"/>
  <c r="J816" i="3"/>
  <c r="J820" i="3"/>
  <c r="J824" i="3"/>
  <c r="J828" i="3"/>
  <c r="J832" i="3"/>
  <c r="J836" i="3"/>
  <c r="J932" i="3"/>
  <c r="J936" i="3"/>
  <c r="J940" i="3"/>
  <c r="J944" i="3"/>
  <c r="J948" i="3"/>
  <c r="J952" i="3"/>
  <c r="J956" i="3"/>
  <c r="J960" i="3"/>
  <c r="J964" i="3"/>
  <c r="J968" i="3"/>
  <c r="J972" i="3"/>
  <c r="J976" i="3"/>
  <c r="J980" i="3"/>
  <c r="J984" i="3"/>
  <c r="J988" i="3"/>
  <c r="J992" i="3"/>
  <c r="J996" i="3"/>
  <c r="J1000" i="3"/>
  <c r="J1004" i="3"/>
  <c r="J1008" i="3"/>
  <c r="J1012" i="3"/>
  <c r="J1016" i="3"/>
  <c r="J1020" i="3"/>
  <c r="J1024" i="3"/>
  <c r="J1028" i="3"/>
  <c r="J1768" i="3"/>
  <c r="J1772" i="3"/>
  <c r="J1776" i="3"/>
  <c r="J1780" i="3"/>
  <c r="J1784" i="3"/>
  <c r="J1788" i="3"/>
  <c r="J1792" i="3"/>
  <c r="J1796" i="3"/>
  <c r="J1800" i="3"/>
  <c r="J1804" i="3"/>
  <c r="J1808" i="3"/>
  <c r="J1812" i="3"/>
  <c r="J1816" i="3"/>
  <c r="J1820" i="3"/>
  <c r="J1824" i="3"/>
  <c r="J1828" i="3"/>
  <c r="J1832" i="3"/>
  <c r="J1836" i="3"/>
  <c r="J1840" i="3"/>
  <c r="J1844" i="3"/>
  <c r="J1848" i="3"/>
  <c r="J1852" i="3"/>
  <c r="J1856" i="3"/>
  <c r="J1860" i="3"/>
  <c r="J1864" i="3"/>
  <c r="P1864" i="3" s="1"/>
  <c r="J1868" i="3"/>
  <c r="J1872" i="3"/>
  <c r="J1876" i="3"/>
  <c r="J1880" i="3"/>
  <c r="P1880" i="3" s="1"/>
  <c r="J1884" i="3"/>
  <c r="J1888" i="3"/>
  <c r="J1892" i="3"/>
  <c r="J1896" i="3"/>
  <c r="J1900" i="3"/>
  <c r="J1904" i="3"/>
  <c r="J1908" i="3"/>
  <c r="J1912" i="3"/>
  <c r="P1912" i="3" s="1"/>
  <c r="J1916" i="3"/>
  <c r="J1920" i="3"/>
  <c r="J1924" i="3"/>
  <c r="J1928" i="3"/>
  <c r="J1932" i="3"/>
  <c r="J1936" i="3"/>
  <c r="J1940" i="3"/>
  <c r="J1944" i="3"/>
  <c r="P1944" i="3" s="1"/>
  <c r="J1948" i="3"/>
  <c r="J1952" i="3"/>
  <c r="J1956" i="3"/>
  <c r="J1960" i="3"/>
  <c r="J1964" i="3"/>
  <c r="J1968" i="3"/>
  <c r="J1972" i="3"/>
  <c r="J1976" i="3"/>
  <c r="P1976" i="3" s="1"/>
  <c r="J1980" i="3"/>
  <c r="J1984" i="3"/>
  <c r="J1988" i="3"/>
  <c r="J1992" i="3"/>
  <c r="J1996" i="3"/>
  <c r="J2000" i="3"/>
  <c r="J2004" i="3"/>
  <c r="J2008" i="3"/>
  <c r="J2012" i="3"/>
  <c r="J2016" i="3"/>
  <c r="J2020" i="3"/>
  <c r="J2024" i="3"/>
  <c r="J2028" i="3"/>
  <c r="J2032" i="3"/>
  <c r="J2036" i="3"/>
  <c r="J2040" i="3"/>
  <c r="J2044" i="3"/>
  <c r="J2048" i="3"/>
  <c r="J2052" i="3"/>
  <c r="J2056" i="3"/>
  <c r="J2060" i="3"/>
  <c r="J2064" i="3"/>
  <c r="J2068" i="3"/>
  <c r="J2072" i="3"/>
  <c r="J2076" i="3"/>
  <c r="J2080" i="3"/>
  <c r="J2084" i="3"/>
  <c r="J2088" i="3"/>
  <c r="J2092" i="3"/>
  <c r="J2096" i="3"/>
  <c r="J2100" i="3"/>
  <c r="J2104" i="3"/>
  <c r="J2108" i="3"/>
  <c r="J2112" i="3"/>
  <c r="J2116" i="3"/>
  <c r="J2120" i="3"/>
  <c r="J2124" i="3"/>
  <c r="L3465" i="3"/>
  <c r="L3481" i="3"/>
  <c r="L3497" i="3"/>
  <c r="L3513" i="3"/>
  <c r="L3529" i="3"/>
  <c r="L3545" i="3"/>
  <c r="L3561" i="3"/>
  <c r="L3577" i="3"/>
  <c r="L3593" i="3"/>
  <c r="L3693" i="3"/>
  <c r="L3709" i="3"/>
  <c r="L3725" i="3"/>
  <c r="L3741" i="3"/>
  <c r="L3757" i="3"/>
  <c r="L3773" i="3"/>
  <c r="L3789" i="3"/>
  <c r="L3805" i="3"/>
  <c r="L3821" i="3"/>
  <c r="L3893" i="3"/>
  <c r="L3909" i="3"/>
  <c r="L3925" i="3"/>
  <c r="L3941" i="3"/>
  <c r="L3957" i="3"/>
  <c r="L3973" i="3"/>
  <c r="L3989" i="3"/>
  <c r="L4005" i="3"/>
  <c r="L4021" i="3"/>
  <c r="L4037" i="3"/>
  <c r="L4229" i="3"/>
  <c r="L4245" i="3"/>
  <c r="L4261" i="3"/>
  <c r="L4277" i="3"/>
  <c r="L4293" i="3"/>
  <c r="L4516" i="3"/>
  <c r="L4524" i="3"/>
  <c r="L4530" i="3"/>
  <c r="L4536" i="3"/>
  <c r="L4541" i="3"/>
  <c r="L4546" i="3"/>
  <c r="L4552" i="3"/>
  <c r="L4557" i="3"/>
  <c r="L4562" i="3"/>
  <c r="L4568" i="3"/>
  <c r="L4573" i="3"/>
  <c r="L4578" i="3"/>
  <c r="L4584" i="3"/>
  <c r="L4589" i="3"/>
  <c r="L4593" i="3"/>
  <c r="L4597" i="3"/>
  <c r="L4601" i="3"/>
  <c r="L4605" i="3"/>
  <c r="L4609" i="3"/>
  <c r="L4613" i="3"/>
  <c r="L4617" i="3"/>
  <c r="L4829" i="3"/>
  <c r="L4833" i="3"/>
  <c r="L4837" i="3"/>
  <c r="L4841" i="3"/>
  <c r="L4845" i="3"/>
  <c r="L4849" i="3"/>
  <c r="L4853" i="3"/>
  <c r="L4857" i="3"/>
  <c r="L4861" i="3"/>
  <c r="L4865" i="3"/>
  <c r="L4869" i="3"/>
  <c r="L4873" i="3"/>
  <c r="L4877" i="3"/>
  <c r="L4881" i="3"/>
  <c r="L4885" i="3"/>
  <c r="L4889" i="3"/>
  <c r="L4893" i="3"/>
  <c r="L4897" i="3"/>
  <c r="L4901" i="3"/>
  <c r="L4905" i="3"/>
  <c r="L4909" i="3"/>
  <c r="L4913" i="3"/>
  <c r="L4917" i="3"/>
  <c r="L4921" i="3"/>
  <c r="L4925" i="3"/>
  <c r="L4929" i="3"/>
  <c r="L4933" i="3"/>
  <c r="L4937" i="3"/>
  <c r="L4941" i="3"/>
  <c r="L4945" i="3"/>
  <c r="L4949" i="3"/>
  <c r="L4953" i="3"/>
  <c r="L4957" i="3"/>
  <c r="L4961" i="3"/>
  <c r="L4965" i="3"/>
  <c r="L4969" i="3"/>
  <c r="J110" i="3"/>
  <c r="J114" i="3"/>
  <c r="J118" i="3"/>
  <c r="J122" i="3"/>
  <c r="J126" i="3"/>
  <c r="J130" i="3"/>
  <c r="J134" i="3"/>
  <c r="J138" i="3"/>
  <c r="J142" i="3"/>
  <c r="J146" i="3"/>
  <c r="J150" i="3"/>
  <c r="J154" i="3"/>
  <c r="J158" i="3"/>
  <c r="J162" i="3"/>
  <c r="J166" i="3"/>
  <c r="J170" i="3"/>
  <c r="J174" i="3"/>
  <c r="J178" i="3"/>
  <c r="J182" i="3"/>
  <c r="J186" i="3"/>
  <c r="J190" i="3"/>
  <c r="J194" i="3"/>
  <c r="J198" i="3"/>
  <c r="J202" i="3"/>
  <c r="J206" i="3"/>
  <c r="J210" i="3"/>
  <c r="J214" i="3"/>
  <c r="J218" i="3"/>
  <c r="J222" i="3"/>
  <c r="J226" i="3"/>
  <c r="J230" i="3"/>
  <c r="J234" i="3"/>
  <c r="J238" i="3"/>
  <c r="J242" i="3"/>
  <c r="J246" i="3"/>
  <c r="J250" i="3"/>
  <c r="J254" i="3"/>
  <c r="J258" i="3"/>
  <c r="J262" i="3"/>
  <c r="J266" i="3"/>
  <c r="J270" i="3"/>
  <c r="J274" i="3"/>
  <c r="J278" i="3"/>
  <c r="J282" i="3"/>
  <c r="J286" i="3"/>
  <c r="J290" i="3"/>
  <c r="J361" i="3"/>
  <c r="J365" i="3"/>
  <c r="J369" i="3"/>
  <c r="J373" i="3"/>
  <c r="J377" i="3"/>
  <c r="J381" i="3"/>
  <c r="J385" i="3"/>
  <c r="J389" i="3"/>
  <c r="J393" i="3"/>
  <c r="J397" i="3"/>
  <c r="J401" i="3"/>
  <c r="J405" i="3"/>
  <c r="J409" i="3"/>
  <c r="J413" i="3"/>
  <c r="J417" i="3"/>
  <c r="J421" i="3"/>
  <c r="J425" i="3"/>
  <c r="J429" i="3"/>
  <c r="J433" i="3"/>
  <c r="J437" i="3"/>
  <c r="J441" i="3"/>
  <c r="J445" i="3"/>
  <c r="J449" i="3"/>
  <c r="J453" i="3"/>
  <c r="J457" i="3"/>
  <c r="J461" i="3"/>
  <c r="J465" i="3"/>
  <c r="J469" i="3"/>
  <c r="J473" i="3"/>
  <c r="J477" i="3"/>
  <c r="J481" i="3"/>
  <c r="J485" i="3"/>
  <c r="J489" i="3"/>
  <c r="J493" i="3"/>
  <c r="J497" i="3"/>
  <c r="J501" i="3"/>
  <c r="J505" i="3"/>
  <c r="J509" i="3"/>
  <c r="J513" i="3"/>
  <c r="J517" i="3"/>
  <c r="J521" i="3"/>
  <c r="J525" i="3"/>
  <c r="J529" i="3"/>
  <c r="J533" i="3"/>
  <c r="J661" i="3"/>
  <c r="J665" i="3"/>
  <c r="J669" i="3"/>
  <c r="J673" i="3"/>
  <c r="J677" i="3"/>
  <c r="J681" i="3"/>
  <c r="J685" i="3"/>
  <c r="J689" i="3"/>
  <c r="J693" i="3"/>
  <c r="J697" i="3"/>
  <c r="J701" i="3"/>
  <c r="J705" i="3"/>
  <c r="J709" i="3"/>
  <c r="J713" i="3"/>
  <c r="J717" i="3"/>
  <c r="J721" i="3"/>
  <c r="J725" i="3"/>
  <c r="J729" i="3"/>
  <c r="J733" i="3"/>
  <c r="J737" i="3"/>
  <c r="J741" i="3"/>
  <c r="J745" i="3"/>
  <c r="J749" i="3"/>
  <c r="J753" i="3"/>
  <c r="J757" i="3"/>
  <c r="J761" i="3"/>
  <c r="J765" i="3"/>
  <c r="J769" i="3"/>
  <c r="J773" i="3"/>
  <c r="J777" i="3"/>
  <c r="J781" i="3"/>
  <c r="J785" i="3"/>
  <c r="J789" i="3"/>
  <c r="J793" i="3"/>
  <c r="J797" i="3"/>
  <c r="J801" i="3"/>
  <c r="J805" i="3"/>
  <c r="J809" i="3"/>
  <c r="J813" i="3"/>
  <c r="J817" i="3"/>
  <c r="J821" i="3"/>
  <c r="J825" i="3"/>
  <c r="J829" i="3"/>
  <c r="J833" i="3"/>
  <c r="J837" i="3"/>
  <c r="J933" i="3"/>
  <c r="J937" i="3"/>
  <c r="J941" i="3"/>
  <c r="J945" i="3"/>
  <c r="J949" i="3"/>
  <c r="J953" i="3"/>
  <c r="J957" i="3"/>
  <c r="J961" i="3"/>
  <c r="J965" i="3"/>
  <c r="J969" i="3"/>
  <c r="J973" i="3"/>
  <c r="J977" i="3"/>
  <c r="J981" i="3"/>
  <c r="J985" i="3"/>
  <c r="J989" i="3"/>
  <c r="J993" i="3"/>
  <c r="J997" i="3"/>
  <c r="J1001" i="3"/>
  <c r="J1005" i="3"/>
  <c r="J1009" i="3"/>
  <c r="J1013" i="3"/>
  <c r="J1017" i="3"/>
  <c r="J1021" i="3"/>
  <c r="J1025" i="3"/>
  <c r="J1029" i="3"/>
  <c r="J1769" i="3"/>
  <c r="J1773" i="3"/>
  <c r="J1777" i="3"/>
  <c r="J1781" i="3"/>
  <c r="J1785" i="3"/>
  <c r="J1789" i="3"/>
  <c r="J1793" i="3"/>
  <c r="J1797" i="3"/>
  <c r="J1801" i="3"/>
  <c r="J1805" i="3"/>
  <c r="J1809" i="3"/>
  <c r="J1813" i="3"/>
  <c r="J1817" i="3"/>
  <c r="J1821" i="3"/>
  <c r="J1825" i="3"/>
  <c r="J1829" i="3"/>
  <c r="J1833" i="3"/>
  <c r="J1837" i="3"/>
  <c r="J1841" i="3"/>
  <c r="J1845" i="3"/>
  <c r="J1849" i="3"/>
  <c r="J1853" i="3"/>
  <c r="J1857" i="3"/>
  <c r="J1861" i="3"/>
  <c r="J1865" i="3"/>
  <c r="J1869" i="3"/>
  <c r="J1873" i="3"/>
  <c r="J1877" i="3"/>
  <c r="J1881" i="3"/>
  <c r="J1885" i="3"/>
  <c r="J1889" i="3"/>
  <c r="J1893" i="3"/>
  <c r="J1897" i="3"/>
  <c r="J1901" i="3"/>
  <c r="J1905" i="3"/>
  <c r="J1909" i="3"/>
  <c r="J1913" i="3"/>
  <c r="P1913" i="3" s="1"/>
  <c r="J1917" i="3"/>
  <c r="J1921" i="3"/>
  <c r="P1921" i="3" s="1"/>
  <c r="J1925" i="3"/>
  <c r="J1929" i="3"/>
  <c r="J1933" i="3"/>
  <c r="J1937" i="3"/>
  <c r="J1941" i="3"/>
  <c r="J1945" i="3"/>
  <c r="P1945" i="3" s="1"/>
  <c r="J1949" i="3"/>
  <c r="J1953" i="3"/>
  <c r="P1953" i="3" s="1"/>
  <c r="J1957" i="3"/>
  <c r="J1961" i="3"/>
  <c r="J1965" i="3"/>
  <c r="J1969" i="3"/>
  <c r="J1973" i="3"/>
  <c r="J1977" i="3"/>
  <c r="P1977" i="3" s="1"/>
  <c r="J1981" i="3"/>
  <c r="J1985" i="3"/>
  <c r="P1985" i="3" s="1"/>
  <c r="J1989" i="3"/>
  <c r="J1993" i="3"/>
  <c r="J1997" i="3"/>
  <c r="J2001" i="3"/>
  <c r="J2005" i="3"/>
  <c r="J2009" i="3"/>
  <c r="J2013" i="3"/>
  <c r="J2017" i="3"/>
  <c r="J2021" i="3"/>
  <c r="J2025" i="3"/>
  <c r="J2029" i="3"/>
  <c r="J2033" i="3"/>
  <c r="J2037" i="3"/>
  <c r="L3469" i="3"/>
  <c r="L3485" i="3"/>
  <c r="L3501" i="3"/>
  <c r="L3517" i="3"/>
  <c r="L3533" i="3"/>
  <c r="L3549" i="3"/>
  <c r="L3565" i="3"/>
  <c r="L3581" i="3"/>
  <c r="L3697" i="3"/>
  <c r="L3713" i="3"/>
  <c r="L3729" i="3"/>
  <c r="L3745" i="3"/>
  <c r="L3761" i="3"/>
  <c r="L3777" i="3"/>
  <c r="L3793" i="3"/>
  <c r="L3809" i="3"/>
  <c r="L3897" i="3"/>
  <c r="L3913" i="3"/>
  <c r="L3929" i="3"/>
  <c r="L3945" i="3"/>
  <c r="L3961" i="3"/>
  <c r="L3977" i="3"/>
  <c r="L3993" i="3"/>
  <c r="L4009" i="3"/>
  <c r="L4025" i="3"/>
  <c r="L4041" i="3"/>
  <c r="L4233" i="3"/>
  <c r="L4249" i="3"/>
  <c r="L4265" i="3"/>
  <c r="L4281" i="3"/>
  <c r="L4297" i="3"/>
  <c r="L4517" i="3"/>
  <c r="L4525" i="3"/>
  <c r="L4532" i="3"/>
  <c r="L4537" i="3"/>
  <c r="L4542" i="3"/>
  <c r="L4548" i="3"/>
  <c r="L4553" i="3"/>
  <c r="L4558" i="3"/>
  <c r="L4564" i="3"/>
  <c r="L4569" i="3"/>
  <c r="L4574" i="3"/>
  <c r="L4580" i="3"/>
  <c r="L4585" i="3"/>
  <c r="L4590" i="3"/>
  <c r="L4594" i="3"/>
  <c r="L4598" i="3"/>
  <c r="L4602" i="3"/>
  <c r="L4606" i="3"/>
  <c r="L4610" i="3"/>
  <c r="L4614" i="3"/>
  <c r="L4618" i="3"/>
  <c r="L4838" i="3"/>
  <c r="L4854" i="3"/>
  <c r="L4870" i="3"/>
  <c r="L4886" i="3"/>
  <c r="L4902" i="3"/>
  <c r="L4918" i="3"/>
  <c r="L4934" i="3"/>
  <c r="L4950" i="3"/>
  <c r="L4966" i="3"/>
  <c r="J111" i="3"/>
  <c r="J127" i="3"/>
  <c r="J143" i="3"/>
  <c r="J159" i="3"/>
  <c r="J175" i="3"/>
  <c r="J191" i="3"/>
  <c r="J207" i="3"/>
  <c r="J223" i="3"/>
  <c r="J239" i="3"/>
  <c r="J255" i="3"/>
  <c r="J271" i="3"/>
  <c r="J287" i="3"/>
  <c r="J362" i="3"/>
  <c r="J378" i="3"/>
  <c r="J394" i="3"/>
  <c r="J410" i="3"/>
  <c r="J426" i="3"/>
  <c r="J442" i="3"/>
  <c r="J458" i="3"/>
  <c r="J474" i="3"/>
  <c r="J490" i="3"/>
  <c r="J506" i="3"/>
  <c r="J522" i="3"/>
  <c r="J662" i="3"/>
  <c r="J678" i="3"/>
  <c r="J694" i="3"/>
  <c r="J710" i="3"/>
  <c r="J726" i="3"/>
  <c r="J742" i="3"/>
  <c r="J758" i="3"/>
  <c r="J774" i="3"/>
  <c r="J790" i="3"/>
  <c r="J806" i="3"/>
  <c r="J822" i="3"/>
  <c r="J942" i="3"/>
  <c r="J958" i="3"/>
  <c r="J974" i="3"/>
  <c r="J990" i="3"/>
  <c r="J1006" i="3"/>
  <c r="J1022" i="3"/>
  <c r="J1778" i="3"/>
  <c r="J1794" i="3"/>
  <c r="J1810" i="3"/>
  <c r="J1826" i="3"/>
  <c r="J1842" i="3"/>
  <c r="J1858" i="3"/>
  <c r="J1874" i="3"/>
  <c r="J1890" i="3"/>
  <c r="J1906" i="3"/>
  <c r="J1922" i="3"/>
  <c r="J1938" i="3"/>
  <c r="J1954" i="3"/>
  <c r="J1970" i="3"/>
  <c r="J1986" i="3"/>
  <c r="J2002" i="3"/>
  <c r="J2018" i="3"/>
  <c r="P2018" i="3" s="1"/>
  <c r="J2034" i="3"/>
  <c r="J2045" i="3"/>
  <c r="J2053" i="3"/>
  <c r="J2061" i="3"/>
  <c r="J2069" i="3"/>
  <c r="J2077" i="3"/>
  <c r="J2085" i="3"/>
  <c r="J2093" i="3"/>
  <c r="J2101" i="3"/>
  <c r="J2109" i="3"/>
  <c r="J2117" i="3"/>
  <c r="J2125" i="3"/>
  <c r="J2129" i="3"/>
  <c r="J2133" i="3"/>
  <c r="J2137" i="3"/>
  <c r="J2141" i="3"/>
  <c r="J2145" i="3"/>
  <c r="J2149" i="3"/>
  <c r="J2153" i="3"/>
  <c r="J2157" i="3"/>
  <c r="J2161" i="3"/>
  <c r="J2165" i="3"/>
  <c r="J2169" i="3"/>
  <c r="J2173" i="3"/>
  <c r="J2177" i="3"/>
  <c r="J2181" i="3"/>
  <c r="J2185" i="3"/>
  <c r="J2189" i="3"/>
  <c r="J2193" i="3"/>
  <c r="J2197" i="3"/>
  <c r="J2201" i="3"/>
  <c r="J2205" i="3"/>
  <c r="J2209" i="3"/>
  <c r="J2213" i="3"/>
  <c r="J2217" i="3"/>
  <c r="J2221" i="3"/>
  <c r="J2225" i="3"/>
  <c r="J2229" i="3"/>
  <c r="J2233" i="3"/>
  <c r="J2237" i="3"/>
  <c r="J2241" i="3"/>
  <c r="J2245" i="3"/>
  <c r="J2249" i="3"/>
  <c r="J2253" i="3"/>
  <c r="J2257" i="3"/>
  <c r="J2261" i="3"/>
  <c r="J2605" i="3"/>
  <c r="J2609" i="3"/>
  <c r="J2613" i="3"/>
  <c r="J2617" i="3"/>
  <c r="J2621" i="3"/>
  <c r="J2625" i="3"/>
  <c r="J2629" i="3"/>
  <c r="J2633" i="3"/>
  <c r="J2637" i="3"/>
  <c r="J2641" i="3"/>
  <c r="J2645" i="3"/>
  <c r="J2649" i="3"/>
  <c r="J2653" i="3"/>
  <c r="J2657" i="3"/>
  <c r="J2661" i="3"/>
  <c r="J2665" i="3"/>
  <c r="J2669" i="3"/>
  <c r="J2673" i="3"/>
  <c r="J2677" i="3"/>
  <c r="J2681" i="3"/>
  <c r="J2685" i="3"/>
  <c r="J2689" i="3"/>
  <c r="J2693" i="3"/>
  <c r="J2697" i="3"/>
  <c r="J2701" i="3"/>
  <c r="J2705" i="3"/>
  <c r="J2709" i="3"/>
  <c r="J2713" i="3"/>
  <c r="J2717" i="3"/>
  <c r="J2721" i="3"/>
  <c r="J2725" i="3"/>
  <c r="J2729" i="3"/>
  <c r="J2733" i="3"/>
  <c r="J2737" i="3"/>
  <c r="J2741" i="3"/>
  <c r="J2745" i="3"/>
  <c r="J2749" i="3"/>
  <c r="J2753" i="3"/>
  <c r="J2757" i="3"/>
  <c r="J2761" i="3"/>
  <c r="J2765" i="3"/>
  <c r="J2769" i="3"/>
  <c r="J2773" i="3"/>
  <c r="J2777" i="3"/>
  <c r="J2781" i="3"/>
  <c r="J2785" i="3"/>
  <c r="J2789" i="3"/>
  <c r="J2793" i="3"/>
  <c r="J2797" i="3"/>
  <c r="J2801" i="3"/>
  <c r="J2805" i="3"/>
  <c r="J2809" i="3"/>
  <c r="J2813" i="3"/>
  <c r="J2817" i="3"/>
  <c r="J2821" i="3"/>
  <c r="J2825" i="3"/>
  <c r="J2829" i="3"/>
  <c r="J2833" i="3"/>
  <c r="J2837" i="3"/>
  <c r="J2841" i="3"/>
  <c r="J2845" i="3"/>
  <c r="J2849" i="3"/>
  <c r="J2853" i="3"/>
  <c r="J3117" i="3"/>
  <c r="J3121" i="3"/>
  <c r="J3125" i="3"/>
  <c r="J3129" i="3"/>
  <c r="J3133" i="3"/>
  <c r="J3137" i="3"/>
  <c r="J3141" i="3"/>
  <c r="J3145" i="3"/>
  <c r="J3149" i="3"/>
  <c r="J3153" i="3"/>
  <c r="J3157" i="3"/>
  <c r="J3161" i="3"/>
  <c r="J3165" i="3"/>
  <c r="J3169" i="3"/>
  <c r="J3173" i="3"/>
  <c r="J3177" i="3"/>
  <c r="J3181" i="3"/>
  <c r="J3185" i="3"/>
  <c r="J3189" i="3"/>
  <c r="J3193" i="3"/>
  <c r="J3197" i="3"/>
  <c r="J3201" i="3"/>
  <c r="J3205" i="3"/>
  <c r="J3209" i="3"/>
  <c r="J3213" i="3"/>
  <c r="J3217" i="3"/>
  <c r="J3221" i="3"/>
  <c r="J3225" i="3"/>
  <c r="J3229" i="3"/>
  <c r="J3233" i="3"/>
  <c r="J3237" i="3"/>
  <c r="J3241" i="3"/>
  <c r="J3245" i="3"/>
  <c r="J3249" i="3"/>
  <c r="J3253" i="3"/>
  <c r="J3257" i="3"/>
  <c r="J3261" i="3"/>
  <c r="J3265" i="3"/>
  <c r="J3269" i="3"/>
  <c r="J3273" i="3"/>
  <c r="J3277" i="3"/>
  <c r="J3281" i="3"/>
  <c r="J3285" i="3"/>
  <c r="J3289" i="3"/>
  <c r="J3365" i="3"/>
  <c r="J3369" i="3"/>
  <c r="J3373" i="3"/>
  <c r="J3377" i="3"/>
  <c r="J3381" i="3"/>
  <c r="J3385" i="3"/>
  <c r="J3389" i="3"/>
  <c r="J3393" i="3"/>
  <c r="J3417" i="3"/>
  <c r="J3421" i="3"/>
  <c r="J3425" i="3"/>
  <c r="J3429" i="3"/>
  <c r="J3433" i="3"/>
  <c r="J3437" i="3"/>
  <c r="J3441" i="3"/>
  <c r="J3445" i="3"/>
  <c r="J3449" i="3"/>
  <c r="J3453" i="3"/>
  <c r="J3457" i="3"/>
  <c r="J3461" i="3"/>
  <c r="J3465" i="3"/>
  <c r="J3469" i="3"/>
  <c r="J3473" i="3"/>
  <c r="J3477" i="3"/>
  <c r="J3481" i="3"/>
  <c r="J3485" i="3"/>
  <c r="J3489" i="3"/>
  <c r="J3493" i="3"/>
  <c r="J3497" i="3"/>
  <c r="J3501" i="3"/>
  <c r="J3505" i="3"/>
  <c r="J3509" i="3"/>
  <c r="J3513" i="3"/>
  <c r="J3517" i="3"/>
  <c r="J3521" i="3"/>
  <c r="J3525" i="3"/>
  <c r="J3529" i="3"/>
  <c r="J3533" i="3"/>
  <c r="J3537" i="3"/>
  <c r="J3541" i="3"/>
  <c r="J3545" i="3"/>
  <c r="J3549" i="3"/>
  <c r="J3553" i="3"/>
  <c r="J3557" i="3"/>
  <c r="J3561" i="3"/>
  <c r="J3565" i="3"/>
  <c r="J3569" i="3"/>
  <c r="J3573" i="3"/>
  <c r="J3577" i="3"/>
  <c r="J3581" i="3"/>
  <c r="J3585" i="3"/>
  <c r="J3589" i="3"/>
  <c r="J3593" i="3"/>
  <c r="J3685" i="3"/>
  <c r="J3689" i="3"/>
  <c r="J3693" i="3"/>
  <c r="J3697" i="3"/>
  <c r="J3701" i="3"/>
  <c r="J3705" i="3"/>
  <c r="J3709" i="3"/>
  <c r="J3713" i="3"/>
  <c r="J3717" i="3"/>
  <c r="J3721" i="3"/>
  <c r="J3725" i="3"/>
  <c r="J3729" i="3"/>
  <c r="J3733" i="3"/>
  <c r="J3737" i="3"/>
  <c r="J3741" i="3"/>
  <c r="J3745" i="3"/>
  <c r="J3749" i="3"/>
  <c r="J3753" i="3"/>
  <c r="J3757" i="3"/>
  <c r="J3761" i="3"/>
  <c r="J3765" i="3"/>
  <c r="J3769" i="3"/>
  <c r="J3773" i="3"/>
  <c r="J3777" i="3"/>
  <c r="J3781" i="3"/>
  <c r="J3785" i="3"/>
  <c r="J3789" i="3"/>
  <c r="J3793" i="3"/>
  <c r="J3797" i="3"/>
  <c r="J3801" i="3"/>
  <c r="J3805" i="3"/>
  <c r="J3809" i="3"/>
  <c r="J3813" i="3"/>
  <c r="J3817" i="3"/>
  <c r="J3821" i="3"/>
  <c r="J3885" i="3"/>
  <c r="J3889" i="3"/>
  <c r="J3893" i="3"/>
  <c r="J3897" i="3"/>
  <c r="J3901" i="3"/>
  <c r="J3905" i="3"/>
  <c r="J3909" i="3"/>
  <c r="J3913" i="3"/>
  <c r="J3917" i="3"/>
  <c r="J3921" i="3"/>
  <c r="J3925" i="3"/>
  <c r="J3929" i="3"/>
  <c r="J3933" i="3"/>
  <c r="J3937" i="3"/>
  <c r="J3941" i="3"/>
  <c r="J3945" i="3"/>
  <c r="J3949" i="3"/>
  <c r="J3953" i="3"/>
  <c r="J3957" i="3"/>
  <c r="J3961" i="3"/>
  <c r="J3965" i="3"/>
  <c r="J3969" i="3"/>
  <c r="J3973" i="3"/>
  <c r="J3977" i="3"/>
  <c r="J3981" i="3"/>
  <c r="J3985" i="3"/>
  <c r="J3989" i="3"/>
  <c r="J3993" i="3"/>
  <c r="J3997" i="3"/>
  <c r="J4001" i="3"/>
  <c r="J4005" i="3"/>
  <c r="J4009" i="3"/>
  <c r="J4013" i="3"/>
  <c r="J4017" i="3"/>
  <c r="J4021" i="3"/>
  <c r="J4025" i="3"/>
  <c r="L4842" i="3"/>
  <c r="L4858" i="3"/>
  <c r="L4874" i="3"/>
  <c r="L4890" i="3"/>
  <c r="L4906" i="3"/>
  <c r="L4922" i="3"/>
  <c r="L4938" i="3"/>
  <c r="L4954" i="3"/>
  <c r="L4970" i="3"/>
  <c r="J115" i="3"/>
  <c r="J131" i="3"/>
  <c r="J147" i="3"/>
  <c r="J163" i="3"/>
  <c r="J179" i="3"/>
  <c r="J195" i="3"/>
  <c r="J211" i="3"/>
  <c r="J227" i="3"/>
  <c r="J243" i="3"/>
  <c r="J259" i="3"/>
  <c r="J275" i="3"/>
  <c r="J366" i="3"/>
  <c r="J382" i="3"/>
  <c r="J398" i="3"/>
  <c r="J414" i="3"/>
  <c r="J430" i="3"/>
  <c r="J446" i="3"/>
  <c r="J462" i="3"/>
  <c r="J478" i="3"/>
  <c r="J494" i="3"/>
  <c r="J510" i="3"/>
  <c r="J526" i="3"/>
  <c r="J666" i="3"/>
  <c r="J682" i="3"/>
  <c r="J698" i="3"/>
  <c r="J714" i="3"/>
  <c r="J730" i="3"/>
  <c r="J746" i="3"/>
  <c r="J762" i="3"/>
  <c r="J778" i="3"/>
  <c r="J794" i="3"/>
  <c r="J810" i="3"/>
  <c r="J826" i="3"/>
  <c r="J946" i="3"/>
  <c r="J962" i="3"/>
  <c r="J978" i="3"/>
  <c r="J994" i="3"/>
  <c r="J1010" i="3"/>
  <c r="J1026" i="3"/>
  <c r="J1766" i="3"/>
  <c r="J1782" i="3"/>
  <c r="J1798" i="3"/>
  <c r="J1814" i="3"/>
  <c r="J1830" i="3"/>
  <c r="J1846" i="3"/>
  <c r="J1862" i="3"/>
  <c r="J1878" i="3"/>
  <c r="J1894" i="3"/>
  <c r="J1910" i="3"/>
  <c r="J1926" i="3"/>
  <c r="J1942" i="3"/>
  <c r="J1958" i="3"/>
  <c r="J1974" i="3"/>
  <c r="J1990" i="3"/>
  <c r="J2006" i="3"/>
  <c r="J2022" i="3"/>
  <c r="J2038" i="3"/>
  <c r="P2038" i="3" s="1"/>
  <c r="J2046" i="3"/>
  <c r="J2054" i="3"/>
  <c r="J2062" i="3"/>
  <c r="J2070" i="3"/>
  <c r="P2070" i="3" s="1"/>
  <c r="J2078" i="3"/>
  <c r="J2086" i="3"/>
  <c r="J2094" i="3"/>
  <c r="J2102" i="3"/>
  <c r="P2102" i="3" s="1"/>
  <c r="J2110" i="3"/>
  <c r="J2118" i="3"/>
  <c r="J2126" i="3"/>
  <c r="J2130" i="3"/>
  <c r="J2134" i="3"/>
  <c r="P2134" i="3" s="1"/>
  <c r="J2138" i="3"/>
  <c r="J2142" i="3"/>
  <c r="J2146" i="3"/>
  <c r="J2150" i="3"/>
  <c r="P2150" i="3" s="1"/>
  <c r="J2154" i="3"/>
  <c r="J2158" i="3"/>
  <c r="J2162" i="3"/>
  <c r="J2166" i="3"/>
  <c r="P2166" i="3" s="1"/>
  <c r="J2170" i="3"/>
  <c r="J2174" i="3"/>
  <c r="J2178" i="3"/>
  <c r="J2182" i="3"/>
  <c r="P2182" i="3" s="1"/>
  <c r="J2186" i="3"/>
  <c r="J2190" i="3"/>
  <c r="J2194" i="3"/>
  <c r="J2198" i="3"/>
  <c r="P2198" i="3" s="1"/>
  <c r="J2202" i="3"/>
  <c r="J2206" i="3"/>
  <c r="J2210" i="3"/>
  <c r="J2214" i="3"/>
  <c r="P2214" i="3" s="1"/>
  <c r="J2218" i="3"/>
  <c r="J2222" i="3"/>
  <c r="J2226" i="3"/>
  <c r="J2230" i="3"/>
  <c r="P2230" i="3" s="1"/>
  <c r="J2234" i="3"/>
  <c r="J2238" i="3"/>
  <c r="J2242" i="3"/>
  <c r="J2246" i="3"/>
  <c r="P2246" i="3" s="1"/>
  <c r="J2250" i="3"/>
  <c r="J2254" i="3"/>
  <c r="J2258" i="3"/>
  <c r="J2262" i="3"/>
  <c r="P2262" i="3" s="1"/>
  <c r="J2606" i="3"/>
  <c r="J2610" i="3"/>
  <c r="J2614" i="3"/>
  <c r="J2618" i="3"/>
  <c r="P2618" i="3" s="1"/>
  <c r="J2622" i="3"/>
  <c r="J2626" i="3"/>
  <c r="J2630" i="3"/>
  <c r="J2634" i="3"/>
  <c r="P2634" i="3" s="1"/>
  <c r="J2638" i="3"/>
  <c r="J2642" i="3"/>
  <c r="J2646" i="3"/>
  <c r="J2650" i="3"/>
  <c r="P2650" i="3" s="1"/>
  <c r="J2654" i="3"/>
  <c r="J2658" i="3"/>
  <c r="J2662" i="3"/>
  <c r="J2666" i="3"/>
  <c r="P2666" i="3" s="1"/>
  <c r="J2670" i="3"/>
  <c r="J2674" i="3"/>
  <c r="J2678" i="3"/>
  <c r="J2682" i="3"/>
  <c r="P2682" i="3" s="1"/>
  <c r="J2686" i="3"/>
  <c r="J2690" i="3"/>
  <c r="J2694" i="3"/>
  <c r="J2698" i="3"/>
  <c r="P2698" i="3" s="1"/>
  <c r="J2702" i="3"/>
  <c r="J2706" i="3"/>
  <c r="J2710" i="3"/>
  <c r="J2714" i="3"/>
  <c r="P2714" i="3" s="1"/>
  <c r="J2718" i="3"/>
  <c r="J2722" i="3"/>
  <c r="J2726" i="3"/>
  <c r="J2730" i="3"/>
  <c r="P2730" i="3" s="1"/>
  <c r="J2734" i="3"/>
  <c r="J2738" i="3"/>
  <c r="J2742" i="3"/>
  <c r="J2746" i="3"/>
  <c r="P2746" i="3" s="1"/>
  <c r="J2750" i="3"/>
  <c r="J2754" i="3"/>
  <c r="J2758" i="3"/>
  <c r="J2762" i="3"/>
  <c r="P2762" i="3" s="1"/>
  <c r="J2766" i="3"/>
  <c r="J2770" i="3"/>
  <c r="J2774" i="3"/>
  <c r="J2778" i="3"/>
  <c r="P2778" i="3" s="1"/>
  <c r="J2782" i="3"/>
  <c r="J2786" i="3"/>
  <c r="J2790" i="3"/>
  <c r="J2794" i="3"/>
  <c r="P2794" i="3" s="1"/>
  <c r="J2798" i="3"/>
  <c r="J2802" i="3"/>
  <c r="J2806" i="3"/>
  <c r="J2810" i="3"/>
  <c r="P2810" i="3" s="1"/>
  <c r="J2814" i="3"/>
  <c r="J2818" i="3"/>
  <c r="J2822" i="3"/>
  <c r="J2826" i="3"/>
  <c r="P2826" i="3" s="1"/>
  <c r="J2830" i="3"/>
  <c r="J2834" i="3"/>
  <c r="J2838" i="3"/>
  <c r="J2842" i="3"/>
  <c r="P2842" i="3" s="1"/>
  <c r="J2846" i="3"/>
  <c r="J2850" i="3"/>
  <c r="J2854" i="3"/>
  <c r="J3114" i="3"/>
  <c r="P3114" i="3" s="1"/>
  <c r="J3118" i="3"/>
  <c r="J3122" i="3"/>
  <c r="J3126" i="3"/>
  <c r="J3130" i="3"/>
  <c r="P3130" i="3" s="1"/>
  <c r="J3134" i="3"/>
  <c r="J3138" i="3"/>
  <c r="J3142" i="3"/>
  <c r="J3146" i="3"/>
  <c r="P3146" i="3" s="1"/>
  <c r="J3150" i="3"/>
  <c r="J3154" i="3"/>
  <c r="J3158" i="3"/>
  <c r="J3162" i="3"/>
  <c r="P3162" i="3" s="1"/>
  <c r="J3166" i="3"/>
  <c r="J3170" i="3"/>
  <c r="J3174" i="3"/>
  <c r="J3178" i="3"/>
  <c r="P3178" i="3" s="1"/>
  <c r="J3182" i="3"/>
  <c r="J3186" i="3"/>
  <c r="J3190" i="3"/>
  <c r="J3194" i="3"/>
  <c r="P3194" i="3" s="1"/>
  <c r="J3198" i="3"/>
  <c r="J3202" i="3"/>
  <c r="J3206" i="3"/>
  <c r="J3210" i="3"/>
  <c r="P3210" i="3" s="1"/>
  <c r="J3214" i="3"/>
  <c r="J3218" i="3"/>
  <c r="J3222" i="3"/>
  <c r="J3226" i="3"/>
  <c r="P3226" i="3" s="1"/>
  <c r="J3230" i="3"/>
  <c r="J3234" i="3"/>
  <c r="J3238" i="3"/>
  <c r="J3242" i="3"/>
  <c r="P3242" i="3" s="1"/>
  <c r="J3246" i="3"/>
  <c r="J3250" i="3"/>
  <c r="J3254" i="3"/>
  <c r="J3258" i="3"/>
  <c r="P3258" i="3" s="1"/>
  <c r="J3262" i="3"/>
  <c r="J3266" i="3"/>
  <c r="J3270" i="3"/>
  <c r="J3274" i="3"/>
  <c r="P3274" i="3" s="1"/>
  <c r="J3278" i="3"/>
  <c r="J3282" i="3"/>
  <c r="J3286" i="3"/>
  <c r="J3366" i="3"/>
  <c r="P3366" i="3" s="1"/>
  <c r="J3370" i="3"/>
  <c r="J3374" i="3"/>
  <c r="J3378" i="3"/>
  <c r="J3382" i="3"/>
  <c r="P3382" i="3" s="1"/>
  <c r="J3386" i="3"/>
  <c r="J3390" i="3"/>
  <c r="J3394" i="3"/>
  <c r="J3418" i="3"/>
  <c r="P3418" i="3" s="1"/>
  <c r="J3422" i="3"/>
  <c r="J3426" i="3"/>
  <c r="J3430" i="3"/>
  <c r="J3434" i="3"/>
  <c r="P3434" i="3" s="1"/>
  <c r="J3438" i="3"/>
  <c r="J3442" i="3"/>
  <c r="J3446" i="3"/>
  <c r="J3450" i="3"/>
  <c r="P3450" i="3" s="1"/>
  <c r="J3454" i="3"/>
  <c r="J3458" i="3"/>
  <c r="J3462" i="3"/>
  <c r="J3466" i="3"/>
  <c r="P3466" i="3" s="1"/>
  <c r="J3470" i="3"/>
  <c r="J3474" i="3"/>
  <c r="J3478" i="3"/>
  <c r="J3482" i="3"/>
  <c r="P3482" i="3" s="1"/>
  <c r="J3486" i="3"/>
  <c r="L4830" i="3"/>
  <c r="L4846" i="3"/>
  <c r="L4862" i="3"/>
  <c r="L4878" i="3"/>
  <c r="L4894" i="3"/>
  <c r="L4910" i="3"/>
  <c r="L4926" i="3"/>
  <c r="L4942" i="3"/>
  <c r="L4958" i="3"/>
  <c r="J119" i="3"/>
  <c r="J135" i="3"/>
  <c r="J151" i="3"/>
  <c r="J167" i="3"/>
  <c r="J183" i="3"/>
  <c r="J199" i="3"/>
  <c r="J215" i="3"/>
  <c r="J231" i="3"/>
  <c r="J247" i="3"/>
  <c r="J263" i="3"/>
  <c r="J279" i="3"/>
  <c r="J370" i="3"/>
  <c r="J386" i="3"/>
  <c r="J402" i="3"/>
  <c r="J418" i="3"/>
  <c r="J434" i="3"/>
  <c r="J450" i="3"/>
  <c r="J466" i="3"/>
  <c r="J482" i="3"/>
  <c r="J498" i="3"/>
  <c r="J514" i="3"/>
  <c r="J530" i="3"/>
  <c r="J670" i="3"/>
  <c r="J686" i="3"/>
  <c r="J702" i="3"/>
  <c r="J718" i="3"/>
  <c r="J734" i="3"/>
  <c r="J750" i="3"/>
  <c r="J766" i="3"/>
  <c r="J782" i="3"/>
  <c r="J798" i="3"/>
  <c r="J814" i="3"/>
  <c r="J830" i="3"/>
  <c r="J934" i="3"/>
  <c r="J950" i="3"/>
  <c r="J966" i="3"/>
  <c r="J982" i="3"/>
  <c r="J998" i="3"/>
  <c r="J1014" i="3"/>
  <c r="J1030" i="3"/>
  <c r="J1770" i="3"/>
  <c r="J1786" i="3"/>
  <c r="J1802" i="3"/>
  <c r="J1818" i="3"/>
  <c r="J1834" i="3"/>
  <c r="J1850" i="3"/>
  <c r="J1866" i="3"/>
  <c r="J1882" i="3"/>
  <c r="J1898" i="3"/>
  <c r="J1914" i="3"/>
  <c r="J1930" i="3"/>
  <c r="J1946" i="3"/>
  <c r="J1962" i="3"/>
  <c r="J1978" i="3"/>
  <c r="J1994" i="3"/>
  <c r="J2010" i="3"/>
  <c r="P2010" i="3" s="1"/>
  <c r="J2026" i="3"/>
  <c r="J2041" i="3"/>
  <c r="J2049" i="3"/>
  <c r="J2057" i="3"/>
  <c r="J2065" i="3"/>
  <c r="J2073" i="3"/>
  <c r="J2081" i="3"/>
  <c r="J2089" i="3"/>
  <c r="J2097" i="3"/>
  <c r="J2105" i="3"/>
  <c r="J2113" i="3"/>
  <c r="J2121" i="3"/>
  <c r="J2127" i="3"/>
  <c r="J2131" i="3"/>
  <c r="P2131" i="3" s="1"/>
  <c r="J2135" i="3"/>
  <c r="J2139" i="3"/>
  <c r="J2143" i="3"/>
  <c r="J2147" i="3"/>
  <c r="P2147" i="3" s="1"/>
  <c r="J2151" i="3"/>
  <c r="J2155" i="3"/>
  <c r="J2159" i="3"/>
  <c r="J2163" i="3"/>
  <c r="P2163" i="3" s="1"/>
  <c r="J2167" i="3"/>
  <c r="J2171" i="3"/>
  <c r="J2175" i="3"/>
  <c r="J2179" i="3"/>
  <c r="P2179" i="3" s="1"/>
  <c r="J2183" i="3"/>
  <c r="J2187" i="3"/>
  <c r="J2191" i="3"/>
  <c r="J2195" i="3"/>
  <c r="P2195" i="3" s="1"/>
  <c r="J2199" i="3"/>
  <c r="J2203" i="3"/>
  <c r="J2207" i="3"/>
  <c r="J2211" i="3"/>
  <c r="P2211" i="3" s="1"/>
  <c r="J2215" i="3"/>
  <c r="J2219" i="3"/>
  <c r="J2223" i="3"/>
  <c r="J2227" i="3"/>
  <c r="P2227" i="3" s="1"/>
  <c r="J2231" i="3"/>
  <c r="J2235" i="3"/>
  <c r="J2239" i="3"/>
  <c r="J2243" i="3"/>
  <c r="P2243" i="3" s="1"/>
  <c r="J2247" i="3"/>
  <c r="J2251" i="3"/>
  <c r="J2255" i="3"/>
  <c r="J2259" i="3"/>
  <c r="P2259" i="3" s="1"/>
  <c r="J2263" i="3"/>
  <c r="J2607" i="3"/>
  <c r="J2611" i="3"/>
  <c r="J2615" i="3"/>
  <c r="P2615" i="3" s="1"/>
  <c r="J2619" i="3"/>
  <c r="J2623" i="3"/>
  <c r="J2627" i="3"/>
  <c r="J2631" i="3"/>
  <c r="P2631" i="3" s="1"/>
  <c r="J2635" i="3"/>
  <c r="J2639" i="3"/>
  <c r="J2643" i="3"/>
  <c r="J2647" i="3"/>
  <c r="P2647" i="3" s="1"/>
  <c r="J2651" i="3"/>
  <c r="J2655" i="3"/>
  <c r="J2659" i="3"/>
  <c r="J2663" i="3"/>
  <c r="P2663" i="3" s="1"/>
  <c r="J2667" i="3"/>
  <c r="J2671" i="3"/>
  <c r="J2675" i="3"/>
  <c r="J2679" i="3"/>
  <c r="P2679" i="3" s="1"/>
  <c r="J2683" i="3"/>
  <c r="J2687" i="3"/>
  <c r="J2691" i="3"/>
  <c r="J2695" i="3"/>
  <c r="P2695" i="3" s="1"/>
  <c r="J2699" i="3"/>
  <c r="J2703" i="3"/>
  <c r="J2707" i="3"/>
  <c r="J2711" i="3"/>
  <c r="P2711" i="3" s="1"/>
  <c r="J2715" i="3"/>
  <c r="J2719" i="3"/>
  <c r="J2723" i="3"/>
  <c r="J2727" i="3"/>
  <c r="P2727" i="3" s="1"/>
  <c r="J2731" i="3"/>
  <c r="J2735" i="3"/>
  <c r="J2739" i="3"/>
  <c r="J2743" i="3"/>
  <c r="P2743" i="3" s="1"/>
  <c r="J2747" i="3"/>
  <c r="J2751" i="3"/>
  <c r="J2755" i="3"/>
  <c r="J2759" i="3"/>
  <c r="P2759" i="3" s="1"/>
  <c r="J2763" i="3"/>
  <c r="J2767" i="3"/>
  <c r="J2771" i="3"/>
  <c r="J2775" i="3"/>
  <c r="P2775" i="3" s="1"/>
  <c r="J2779" i="3"/>
  <c r="J2783" i="3"/>
  <c r="J2787" i="3"/>
  <c r="J2791" i="3"/>
  <c r="P2791" i="3" s="1"/>
  <c r="J2795" i="3"/>
  <c r="J2799" i="3"/>
  <c r="J2803" i="3"/>
  <c r="J2807" i="3"/>
  <c r="P2807" i="3" s="1"/>
  <c r="J2811" i="3"/>
  <c r="J2815" i="3"/>
  <c r="J2819" i="3"/>
  <c r="J2823" i="3"/>
  <c r="P2823" i="3" s="1"/>
  <c r="J2827" i="3"/>
  <c r="J2831" i="3"/>
  <c r="J2835" i="3"/>
  <c r="J2839" i="3"/>
  <c r="P2839" i="3" s="1"/>
  <c r="J2843" i="3"/>
  <c r="J2847" i="3"/>
  <c r="J2851" i="3"/>
  <c r="J3115" i="3"/>
  <c r="P3115" i="3" s="1"/>
  <c r="J3119" i="3"/>
  <c r="J3123" i="3"/>
  <c r="J3127" i="3"/>
  <c r="J3131" i="3"/>
  <c r="P3131" i="3" s="1"/>
  <c r="J3135" i="3"/>
  <c r="J3139" i="3"/>
  <c r="J3143" i="3"/>
  <c r="J3147" i="3"/>
  <c r="P3147" i="3" s="1"/>
  <c r="J3151" i="3"/>
  <c r="J3155" i="3"/>
  <c r="J3159" i="3"/>
  <c r="J3163" i="3"/>
  <c r="P3163" i="3" s="1"/>
  <c r="J3167" i="3"/>
  <c r="J3171" i="3"/>
  <c r="J3175" i="3"/>
  <c r="J3179" i="3"/>
  <c r="P3179" i="3" s="1"/>
  <c r="J3183" i="3"/>
  <c r="J3187" i="3"/>
  <c r="J3191" i="3"/>
  <c r="J3195" i="3"/>
  <c r="P3195" i="3" s="1"/>
  <c r="J3199" i="3"/>
  <c r="J3203" i="3"/>
  <c r="J3207" i="3"/>
  <c r="J3211" i="3"/>
  <c r="P3211" i="3" s="1"/>
  <c r="J3215" i="3"/>
  <c r="J3219" i="3"/>
  <c r="J3223" i="3"/>
  <c r="J3227" i="3"/>
  <c r="P3227" i="3" s="1"/>
  <c r="J3231" i="3"/>
  <c r="J3235" i="3"/>
  <c r="J3239" i="3"/>
  <c r="J3243" i="3"/>
  <c r="P3243" i="3" s="1"/>
  <c r="J3247" i="3"/>
  <c r="J3251" i="3"/>
  <c r="J3255" i="3"/>
  <c r="J3259" i="3"/>
  <c r="P3259" i="3" s="1"/>
  <c r="J3263" i="3"/>
  <c r="J3267" i="3"/>
  <c r="J3271" i="3"/>
  <c r="J3275" i="3"/>
  <c r="P3275" i="3" s="1"/>
  <c r="J3279" i="3"/>
  <c r="J3283" i="3"/>
  <c r="J3287" i="3"/>
  <c r="J3367" i="3"/>
  <c r="P3367" i="3" s="1"/>
  <c r="J3371" i="3"/>
  <c r="J3375" i="3"/>
  <c r="J3379" i="3"/>
  <c r="J3383" i="3"/>
  <c r="P3383" i="3" s="1"/>
  <c r="J3387" i="3"/>
  <c r="J3391" i="3"/>
  <c r="J3395" i="3"/>
  <c r="J3419" i="3"/>
  <c r="P3419" i="3" s="1"/>
  <c r="J3423" i="3"/>
  <c r="J3427" i="3"/>
  <c r="J3431" i="3"/>
  <c r="J3435" i="3"/>
  <c r="P3435" i="3" s="1"/>
  <c r="J3439" i="3"/>
  <c r="J3443" i="3"/>
  <c r="J3447" i="3"/>
  <c r="J3451" i="3"/>
  <c r="P3451" i="3" s="1"/>
  <c r="J3455" i="3"/>
  <c r="J3459" i="3"/>
  <c r="J3463" i="3"/>
  <c r="J3467" i="3"/>
  <c r="P3467" i="3" s="1"/>
  <c r="J3471" i="3"/>
  <c r="J3475" i="3"/>
  <c r="J3479" i="3"/>
  <c r="J3483" i="3"/>
  <c r="P3483" i="3" s="1"/>
  <c r="J3487" i="3"/>
  <c r="J3491" i="3"/>
  <c r="J3495" i="3"/>
  <c r="J3499" i="3"/>
  <c r="P3499" i="3" s="1"/>
  <c r="J3503" i="3"/>
  <c r="J3507" i="3"/>
  <c r="J3511" i="3"/>
  <c r="J3515" i="3"/>
  <c r="P3515" i="3" s="1"/>
  <c r="J3519" i="3"/>
  <c r="J3523" i="3"/>
  <c r="J3527" i="3"/>
  <c r="J3531" i="3"/>
  <c r="P3531" i="3" s="1"/>
  <c r="J3535" i="3"/>
  <c r="J3539" i="3"/>
  <c r="J3543" i="3"/>
  <c r="J3547" i="3"/>
  <c r="P3547" i="3" s="1"/>
  <c r="J3551" i="3"/>
  <c r="J3555" i="3"/>
  <c r="J3559" i="3"/>
  <c r="J3563" i="3"/>
  <c r="P3563" i="3" s="1"/>
  <c r="J3567" i="3"/>
  <c r="J3571" i="3"/>
  <c r="J3575" i="3"/>
  <c r="J3579" i="3"/>
  <c r="P3579" i="3" s="1"/>
  <c r="J3583" i="3"/>
  <c r="J3587" i="3"/>
  <c r="J3591" i="3"/>
  <c r="J3595" i="3"/>
  <c r="P3595" i="3" s="1"/>
  <c r="J3683" i="3"/>
  <c r="J3687" i="3"/>
  <c r="J3691" i="3"/>
  <c r="J3695" i="3"/>
  <c r="P3695" i="3" s="1"/>
  <c r="J3699" i="3"/>
  <c r="J3703" i="3"/>
  <c r="P3703" i="3" s="1"/>
  <c r="J3707" i="3"/>
  <c r="J3711" i="3"/>
  <c r="P3711" i="3" s="1"/>
  <c r="J3715" i="3"/>
  <c r="J3719" i="3"/>
  <c r="P3719" i="3" s="1"/>
  <c r="J3723" i="3"/>
  <c r="J3727" i="3"/>
  <c r="P3727" i="3" s="1"/>
  <c r="J3731" i="3"/>
  <c r="J3735" i="3"/>
  <c r="P3735" i="3" s="1"/>
  <c r="J3739" i="3"/>
  <c r="J3743" i="3"/>
  <c r="P3743" i="3" s="1"/>
  <c r="J3747" i="3"/>
  <c r="J3751" i="3"/>
  <c r="P3751" i="3" s="1"/>
  <c r="J3755" i="3"/>
  <c r="J3759" i="3"/>
  <c r="P3759" i="3" s="1"/>
  <c r="J3763" i="3"/>
  <c r="J3767" i="3"/>
  <c r="P3767" i="3" s="1"/>
  <c r="J3771" i="3"/>
  <c r="J3775" i="3"/>
  <c r="P3775" i="3" s="1"/>
  <c r="J3779" i="3"/>
  <c r="J3783" i="3"/>
  <c r="P3783" i="3" s="1"/>
  <c r="J3787" i="3"/>
  <c r="J3791" i="3"/>
  <c r="P3791" i="3" s="1"/>
  <c r="J3795" i="3"/>
  <c r="J3799" i="3"/>
  <c r="P3799" i="3" s="1"/>
  <c r="J3803" i="3"/>
  <c r="J3807" i="3"/>
  <c r="P3807" i="3" s="1"/>
  <c r="J3811" i="3"/>
  <c r="J3815" i="3"/>
  <c r="P3815" i="3" s="1"/>
  <c r="J3819" i="3"/>
  <c r="J3823" i="3"/>
  <c r="P3823" i="3" s="1"/>
  <c r="J3887" i="3"/>
  <c r="J3891" i="3"/>
  <c r="P3891" i="3" s="1"/>
  <c r="J3895" i="3"/>
  <c r="J3899" i="3"/>
  <c r="P3899" i="3" s="1"/>
  <c r="J3903" i="3"/>
  <c r="J3907" i="3"/>
  <c r="P3907" i="3" s="1"/>
  <c r="J3911" i="3"/>
  <c r="J3915" i="3"/>
  <c r="P3915" i="3" s="1"/>
  <c r="J3919" i="3"/>
  <c r="J3923" i="3"/>
  <c r="P3923" i="3" s="1"/>
  <c r="J3927" i="3"/>
  <c r="J3931" i="3"/>
  <c r="P3931" i="3" s="1"/>
  <c r="J3935" i="3"/>
  <c r="J3939" i="3"/>
  <c r="P3939" i="3" s="1"/>
  <c r="J3943" i="3"/>
  <c r="J3947" i="3"/>
  <c r="P3947" i="3" s="1"/>
  <c r="J3951" i="3"/>
  <c r="J3955" i="3"/>
  <c r="P3955" i="3" s="1"/>
  <c r="J3959" i="3"/>
  <c r="J3963" i="3"/>
  <c r="P3963" i="3" s="1"/>
  <c r="J3967" i="3"/>
  <c r="J3971" i="3"/>
  <c r="P3971" i="3" s="1"/>
  <c r="J3975" i="3"/>
  <c r="J3979" i="3"/>
  <c r="P3979" i="3" s="1"/>
  <c r="J3983" i="3"/>
  <c r="J3987" i="3"/>
  <c r="P3987" i="3" s="1"/>
  <c r="J3991" i="3"/>
  <c r="J3995" i="3"/>
  <c r="P3995" i="3" s="1"/>
  <c r="J3999" i="3"/>
  <c r="J4003" i="3"/>
  <c r="P4003" i="3" s="1"/>
  <c r="J4007" i="3"/>
  <c r="J4011" i="3"/>
  <c r="P4011" i="3" s="1"/>
  <c r="J4015" i="3"/>
  <c r="J4019" i="3"/>
  <c r="P4019" i="3" s="1"/>
  <c r="L4834" i="3"/>
  <c r="L4850" i="3"/>
  <c r="L4866" i="3"/>
  <c r="L4882" i="3"/>
  <c r="L4898" i="3"/>
  <c r="L4914" i="3"/>
  <c r="L4930" i="3"/>
  <c r="L4946" i="3"/>
  <c r="L4962" i="3"/>
  <c r="J107" i="3"/>
  <c r="J123" i="3"/>
  <c r="J139" i="3"/>
  <c r="J155" i="3"/>
  <c r="J171" i="3"/>
  <c r="J187" i="3"/>
  <c r="J203" i="3"/>
  <c r="J219" i="3"/>
  <c r="J235" i="3"/>
  <c r="J251" i="3"/>
  <c r="J267" i="3"/>
  <c r="J283" i="3"/>
  <c r="J374" i="3"/>
  <c r="J390" i="3"/>
  <c r="J406" i="3"/>
  <c r="J422" i="3"/>
  <c r="J438" i="3"/>
  <c r="J454" i="3"/>
  <c r="J470" i="3"/>
  <c r="J486" i="3"/>
  <c r="J502" i="3"/>
  <c r="J518" i="3"/>
  <c r="J534" i="3"/>
  <c r="J674" i="3"/>
  <c r="J690" i="3"/>
  <c r="J706" i="3"/>
  <c r="J722" i="3"/>
  <c r="J738" i="3"/>
  <c r="J754" i="3"/>
  <c r="J770" i="3"/>
  <c r="J786" i="3"/>
  <c r="J802" i="3"/>
  <c r="J818" i="3"/>
  <c r="J834" i="3"/>
  <c r="J938" i="3"/>
  <c r="J954" i="3"/>
  <c r="J970" i="3"/>
  <c r="J986" i="3"/>
  <c r="J1002" i="3"/>
  <c r="J1018" i="3"/>
  <c r="J1774" i="3"/>
  <c r="J1790" i="3"/>
  <c r="J1806" i="3"/>
  <c r="J1822" i="3"/>
  <c r="J1838" i="3"/>
  <c r="J1854" i="3"/>
  <c r="J1870" i="3"/>
  <c r="J1886" i="3"/>
  <c r="J1902" i="3"/>
  <c r="J1918" i="3"/>
  <c r="J1934" i="3"/>
  <c r="J1950" i="3"/>
  <c r="J1966" i="3"/>
  <c r="J1982" i="3"/>
  <c r="J1998" i="3"/>
  <c r="J2014" i="3"/>
  <c r="J2030" i="3"/>
  <c r="J2042" i="3"/>
  <c r="J2050" i="3"/>
  <c r="J2058" i="3"/>
  <c r="J2066" i="3"/>
  <c r="P2066" i="3" s="1"/>
  <c r="J2074" i="3"/>
  <c r="J2082" i="3"/>
  <c r="J2090" i="3"/>
  <c r="J2098" i="3"/>
  <c r="P2098" i="3" s="1"/>
  <c r="J2106" i="3"/>
  <c r="J2114" i="3"/>
  <c r="J2122" i="3"/>
  <c r="J2128" i="3"/>
  <c r="J2132" i="3"/>
  <c r="J2136" i="3"/>
  <c r="J2140" i="3"/>
  <c r="J2144" i="3"/>
  <c r="J2148" i="3"/>
  <c r="J2152" i="3"/>
  <c r="J2156" i="3"/>
  <c r="J2160" i="3"/>
  <c r="J2164" i="3"/>
  <c r="J2168" i="3"/>
  <c r="J2172" i="3"/>
  <c r="J2176" i="3"/>
  <c r="J2180" i="3"/>
  <c r="J2184" i="3"/>
  <c r="J2188" i="3"/>
  <c r="J2192" i="3"/>
  <c r="J2196" i="3"/>
  <c r="J2200" i="3"/>
  <c r="J2204" i="3"/>
  <c r="J2208" i="3"/>
  <c r="J2212" i="3"/>
  <c r="J2216" i="3"/>
  <c r="J2220" i="3"/>
  <c r="J2224" i="3"/>
  <c r="J2228" i="3"/>
  <c r="J2232" i="3"/>
  <c r="J2236" i="3"/>
  <c r="J2240" i="3"/>
  <c r="J2244" i="3"/>
  <c r="J2248" i="3"/>
  <c r="J2252" i="3"/>
  <c r="J2256" i="3"/>
  <c r="J2260" i="3"/>
  <c r="J2604" i="3"/>
  <c r="J2608" i="3"/>
  <c r="J2612" i="3"/>
  <c r="J2616" i="3"/>
  <c r="J2620" i="3"/>
  <c r="J2624" i="3"/>
  <c r="J2628" i="3"/>
  <c r="J2632" i="3"/>
  <c r="J2636" i="3"/>
  <c r="J2640" i="3"/>
  <c r="J2644" i="3"/>
  <c r="J2648" i="3"/>
  <c r="J2652" i="3"/>
  <c r="J2656" i="3"/>
  <c r="J2660" i="3"/>
  <c r="J2664" i="3"/>
  <c r="J2668" i="3"/>
  <c r="J2672" i="3"/>
  <c r="J2676" i="3"/>
  <c r="J2680" i="3"/>
  <c r="J2684" i="3"/>
  <c r="J2688" i="3"/>
  <c r="J2692" i="3"/>
  <c r="J2696" i="3"/>
  <c r="J2700" i="3"/>
  <c r="J2704" i="3"/>
  <c r="J2708" i="3"/>
  <c r="J2712" i="3"/>
  <c r="J2716" i="3"/>
  <c r="J2720" i="3"/>
  <c r="J2724" i="3"/>
  <c r="J2728" i="3"/>
  <c r="J2732" i="3"/>
  <c r="J2736" i="3"/>
  <c r="J2740" i="3"/>
  <c r="J2744" i="3"/>
  <c r="J2748" i="3"/>
  <c r="J2752" i="3"/>
  <c r="J2756" i="3"/>
  <c r="J2760" i="3"/>
  <c r="J2764" i="3"/>
  <c r="J2768" i="3"/>
  <c r="J2772" i="3"/>
  <c r="J2776" i="3"/>
  <c r="J2780" i="3"/>
  <c r="J2784" i="3"/>
  <c r="J2788" i="3"/>
  <c r="J2792" i="3"/>
  <c r="J2796" i="3"/>
  <c r="J2800" i="3"/>
  <c r="J2804" i="3"/>
  <c r="J2808" i="3"/>
  <c r="J2812" i="3"/>
  <c r="J2816" i="3"/>
  <c r="J2820" i="3"/>
  <c r="J2824" i="3"/>
  <c r="J2828" i="3"/>
  <c r="J2832" i="3"/>
  <c r="J2836" i="3"/>
  <c r="J2840" i="3"/>
  <c r="J2844" i="3"/>
  <c r="J2848" i="3"/>
  <c r="J2852" i="3"/>
  <c r="J3116" i="3"/>
  <c r="J3120" i="3"/>
  <c r="J3124" i="3"/>
  <c r="J3128" i="3"/>
  <c r="J3132" i="3"/>
  <c r="J3136" i="3"/>
  <c r="J3140" i="3"/>
  <c r="J3144" i="3"/>
  <c r="J3148" i="3"/>
  <c r="J3152" i="3"/>
  <c r="J3156" i="3"/>
  <c r="J3160" i="3"/>
  <c r="J3164" i="3"/>
  <c r="J3168" i="3"/>
  <c r="J3172" i="3"/>
  <c r="J3176" i="3"/>
  <c r="J3180" i="3"/>
  <c r="J3184" i="3"/>
  <c r="J3188" i="3"/>
  <c r="J3192" i="3"/>
  <c r="J3196" i="3"/>
  <c r="J3200" i="3"/>
  <c r="J3204" i="3"/>
  <c r="J3208" i="3"/>
  <c r="J3212" i="3"/>
  <c r="J3216" i="3"/>
  <c r="J3220" i="3"/>
  <c r="J3224" i="3"/>
  <c r="J3228" i="3"/>
  <c r="J3232" i="3"/>
  <c r="J3236" i="3"/>
  <c r="J3240" i="3"/>
  <c r="J3244" i="3"/>
  <c r="J3248" i="3"/>
  <c r="J3252" i="3"/>
  <c r="J3256" i="3"/>
  <c r="J3260" i="3"/>
  <c r="J3264" i="3"/>
  <c r="J3268" i="3"/>
  <c r="J3272" i="3"/>
  <c r="J3276" i="3"/>
  <c r="J3280" i="3"/>
  <c r="J3284" i="3"/>
  <c r="J3288" i="3"/>
  <c r="J3368" i="3"/>
  <c r="J3372" i="3"/>
  <c r="J3376" i="3"/>
  <c r="J3380" i="3"/>
  <c r="J3384" i="3"/>
  <c r="J3388" i="3"/>
  <c r="J3392" i="3"/>
  <c r="J3420" i="3"/>
  <c r="J3424" i="3"/>
  <c r="J3428" i="3"/>
  <c r="J3432" i="3"/>
  <c r="J3436" i="3"/>
  <c r="J3440" i="3"/>
  <c r="J3444" i="3"/>
  <c r="J3448" i="3"/>
  <c r="J3452" i="3"/>
  <c r="J3456" i="3"/>
  <c r="J3460" i="3"/>
  <c r="J3464" i="3"/>
  <c r="J3468" i="3"/>
  <c r="J3472" i="3"/>
  <c r="J3476" i="3"/>
  <c r="J3480" i="3"/>
  <c r="J3484" i="3"/>
  <c r="J3488" i="3"/>
  <c r="J3492" i="3"/>
  <c r="J3496" i="3"/>
  <c r="J3500" i="3"/>
  <c r="J3504" i="3"/>
  <c r="J3508" i="3"/>
  <c r="J3512" i="3"/>
  <c r="J3516" i="3"/>
  <c r="J3520" i="3"/>
  <c r="J3524" i="3"/>
  <c r="J3528" i="3"/>
  <c r="J3532" i="3"/>
  <c r="J3536" i="3"/>
  <c r="J3540" i="3"/>
  <c r="J3544" i="3"/>
  <c r="J3548" i="3"/>
  <c r="J3552" i="3"/>
  <c r="J3556" i="3"/>
  <c r="J3560" i="3"/>
  <c r="J3564" i="3"/>
  <c r="J3568" i="3"/>
  <c r="J3572" i="3"/>
  <c r="J3576" i="3"/>
  <c r="J3580" i="3"/>
  <c r="J3584" i="3"/>
  <c r="J3588" i="3"/>
  <c r="J3592" i="3"/>
  <c r="J3596" i="3"/>
  <c r="J3684" i="3"/>
  <c r="J3688" i="3"/>
  <c r="J3692" i="3"/>
  <c r="J3696" i="3"/>
  <c r="J3700" i="3"/>
  <c r="J3704" i="3"/>
  <c r="J3708" i="3"/>
  <c r="J3712" i="3"/>
  <c r="J3716" i="3"/>
  <c r="J3720" i="3"/>
  <c r="J3724" i="3"/>
  <c r="J3728" i="3"/>
  <c r="J3732" i="3"/>
  <c r="J3736" i="3"/>
  <c r="J3740" i="3"/>
  <c r="J3744" i="3"/>
  <c r="J3748" i="3"/>
  <c r="J3752" i="3"/>
  <c r="J3756" i="3"/>
  <c r="J3760" i="3"/>
  <c r="J3764" i="3"/>
  <c r="J3768" i="3"/>
  <c r="J3772" i="3"/>
  <c r="J3776" i="3"/>
  <c r="J3780" i="3"/>
  <c r="J3784" i="3"/>
  <c r="J3788" i="3"/>
  <c r="J3792" i="3"/>
  <c r="J3796" i="3"/>
  <c r="J3800" i="3"/>
  <c r="J3804" i="3"/>
  <c r="J3808" i="3"/>
  <c r="J3812" i="3"/>
  <c r="J3816" i="3"/>
  <c r="J3820" i="3"/>
  <c r="J3502" i="3"/>
  <c r="J3518" i="3"/>
  <c r="J3534" i="3"/>
  <c r="P3534" i="3" s="1"/>
  <c r="J3550" i="3"/>
  <c r="J3566" i="3"/>
  <c r="J3582" i="3"/>
  <c r="J3694" i="3"/>
  <c r="J3710" i="3"/>
  <c r="P3710" i="3" s="1"/>
  <c r="J3726" i="3"/>
  <c r="P3726" i="3" s="1"/>
  <c r="J3742" i="3"/>
  <c r="P3742" i="3" s="1"/>
  <c r="J3758" i="3"/>
  <c r="J3774" i="3"/>
  <c r="P3774" i="3" s="1"/>
  <c r="J3790" i="3"/>
  <c r="P3790" i="3" s="1"/>
  <c r="J3806" i="3"/>
  <c r="P3806" i="3" s="1"/>
  <c r="J3822" i="3"/>
  <c r="J3890" i="3"/>
  <c r="P3890" i="3" s="1"/>
  <c r="J3898" i="3"/>
  <c r="P3898" i="3" s="1"/>
  <c r="J3906" i="3"/>
  <c r="P3906" i="3" s="1"/>
  <c r="J3914" i="3"/>
  <c r="J3922" i="3"/>
  <c r="P3922" i="3" s="1"/>
  <c r="J3930" i="3"/>
  <c r="P3930" i="3" s="1"/>
  <c r="J3938" i="3"/>
  <c r="P3938" i="3" s="1"/>
  <c r="J3946" i="3"/>
  <c r="J3954" i="3"/>
  <c r="P3954" i="3" s="1"/>
  <c r="J3962" i="3"/>
  <c r="P3962" i="3" s="1"/>
  <c r="J3970" i="3"/>
  <c r="P3970" i="3" s="1"/>
  <c r="J3978" i="3"/>
  <c r="J3986" i="3"/>
  <c r="P3986" i="3" s="1"/>
  <c r="J3994" i="3"/>
  <c r="P3994" i="3" s="1"/>
  <c r="J4002" i="3"/>
  <c r="P4002" i="3" s="1"/>
  <c r="J4010" i="3"/>
  <c r="J4018" i="3"/>
  <c r="P4018" i="3" s="1"/>
  <c r="J4024" i="3"/>
  <c r="J4029" i="3"/>
  <c r="J4033" i="3"/>
  <c r="J4037" i="3"/>
  <c r="J4041" i="3"/>
  <c r="J4045" i="3"/>
  <c r="J4221" i="3"/>
  <c r="J4225" i="3"/>
  <c r="J4229" i="3"/>
  <c r="J4233" i="3"/>
  <c r="J4237" i="3"/>
  <c r="J4241" i="3"/>
  <c r="J4245" i="3"/>
  <c r="J4249" i="3"/>
  <c r="J4253" i="3"/>
  <c r="J4257" i="3"/>
  <c r="J4261" i="3"/>
  <c r="J4265" i="3"/>
  <c r="J4269" i="3"/>
  <c r="J4273" i="3"/>
  <c r="J4277" i="3"/>
  <c r="J4281" i="3"/>
  <c r="J4285" i="3"/>
  <c r="J4289" i="3"/>
  <c r="J4293" i="3"/>
  <c r="J4297" i="3"/>
  <c r="J4301" i="3"/>
  <c r="J4513" i="3"/>
  <c r="J4517" i="3"/>
  <c r="J4521" i="3"/>
  <c r="J4525" i="3"/>
  <c r="J4529" i="3"/>
  <c r="J4533" i="3"/>
  <c r="J4537" i="3"/>
  <c r="J4541" i="3"/>
  <c r="J4545" i="3"/>
  <c r="J4549" i="3"/>
  <c r="J4553" i="3"/>
  <c r="J4557" i="3"/>
  <c r="J4561" i="3"/>
  <c r="J4565" i="3"/>
  <c r="J4569" i="3"/>
  <c r="J4573" i="3"/>
  <c r="J4577" i="3"/>
  <c r="J4581" i="3"/>
  <c r="J4585" i="3"/>
  <c r="J4589" i="3"/>
  <c r="J4593" i="3"/>
  <c r="J4597" i="3"/>
  <c r="J4601" i="3"/>
  <c r="J4605" i="3"/>
  <c r="J4609" i="3"/>
  <c r="J4613" i="3"/>
  <c r="J4617" i="3"/>
  <c r="J4829" i="3"/>
  <c r="J4833" i="3"/>
  <c r="J4837" i="3"/>
  <c r="J4841" i="3"/>
  <c r="J4845" i="3"/>
  <c r="J4849" i="3"/>
  <c r="J4853" i="3"/>
  <c r="J4857" i="3"/>
  <c r="J4861" i="3"/>
  <c r="J4865" i="3"/>
  <c r="J4869" i="3"/>
  <c r="J4873" i="3"/>
  <c r="J4877" i="3"/>
  <c r="J4881" i="3"/>
  <c r="J4885" i="3"/>
  <c r="J4889" i="3"/>
  <c r="J4893" i="3"/>
  <c r="J4897" i="3"/>
  <c r="J4901" i="3"/>
  <c r="J4905" i="3"/>
  <c r="J4909" i="3"/>
  <c r="J4913" i="3"/>
  <c r="J4917" i="3"/>
  <c r="J4921" i="3"/>
  <c r="J4925" i="3"/>
  <c r="J4929" i="3"/>
  <c r="J4933" i="3"/>
  <c r="J4937" i="3"/>
  <c r="J4941" i="3"/>
  <c r="J4945" i="3"/>
  <c r="J4949" i="3"/>
  <c r="J4953" i="3"/>
  <c r="J4957" i="3"/>
  <c r="J4961" i="3"/>
  <c r="J4965" i="3"/>
  <c r="J4969" i="3"/>
  <c r="I110" i="3"/>
  <c r="I114" i="3"/>
  <c r="I118" i="3"/>
  <c r="I122" i="3"/>
  <c r="I126" i="3"/>
  <c r="I130" i="3"/>
  <c r="I134" i="3"/>
  <c r="I138" i="3"/>
  <c r="I142" i="3"/>
  <c r="I146" i="3"/>
  <c r="I150" i="3"/>
  <c r="I154" i="3"/>
  <c r="I158" i="3"/>
  <c r="I162" i="3"/>
  <c r="I166" i="3"/>
  <c r="I170" i="3"/>
  <c r="I174" i="3"/>
  <c r="I178" i="3"/>
  <c r="I182" i="3"/>
  <c r="I186" i="3"/>
  <c r="I190" i="3"/>
  <c r="I194" i="3"/>
  <c r="I198" i="3"/>
  <c r="I202" i="3"/>
  <c r="I206" i="3"/>
  <c r="I210" i="3"/>
  <c r="I214" i="3"/>
  <c r="I218" i="3"/>
  <c r="I222" i="3"/>
  <c r="I226" i="3"/>
  <c r="I230" i="3"/>
  <c r="I234" i="3"/>
  <c r="I238" i="3"/>
  <c r="I242" i="3"/>
  <c r="I246" i="3"/>
  <c r="I250" i="3"/>
  <c r="I254" i="3"/>
  <c r="I258" i="3"/>
  <c r="I262" i="3"/>
  <c r="I266" i="3"/>
  <c r="I270" i="3"/>
  <c r="I274" i="3"/>
  <c r="I278" i="3"/>
  <c r="I282" i="3"/>
  <c r="I286" i="3"/>
  <c r="I290" i="3"/>
  <c r="I361" i="3"/>
  <c r="I365" i="3"/>
  <c r="I369" i="3"/>
  <c r="I373" i="3"/>
  <c r="I377" i="3"/>
  <c r="I381" i="3"/>
  <c r="I385" i="3"/>
  <c r="I389" i="3"/>
  <c r="I393" i="3"/>
  <c r="I397" i="3"/>
  <c r="I401" i="3"/>
  <c r="I405" i="3"/>
  <c r="I409" i="3"/>
  <c r="I413" i="3"/>
  <c r="I417" i="3"/>
  <c r="I421" i="3"/>
  <c r="I425" i="3"/>
  <c r="I429" i="3"/>
  <c r="I433" i="3"/>
  <c r="I437" i="3"/>
  <c r="I441" i="3"/>
  <c r="I445" i="3"/>
  <c r="I449" i="3"/>
  <c r="I453" i="3"/>
  <c r="I457" i="3"/>
  <c r="I461" i="3"/>
  <c r="I465" i="3"/>
  <c r="I469" i="3"/>
  <c r="I473" i="3"/>
  <c r="I477" i="3"/>
  <c r="I481" i="3"/>
  <c r="I485" i="3"/>
  <c r="I489" i="3"/>
  <c r="I493" i="3"/>
  <c r="I497" i="3"/>
  <c r="I501" i="3"/>
  <c r="I505" i="3"/>
  <c r="I509" i="3"/>
  <c r="I513" i="3"/>
  <c r="I517" i="3"/>
  <c r="I521" i="3"/>
  <c r="I525" i="3"/>
  <c r="I529" i="3"/>
  <c r="I533" i="3"/>
  <c r="I661" i="3"/>
  <c r="I665" i="3"/>
  <c r="I669" i="3"/>
  <c r="I673" i="3"/>
  <c r="I677" i="3"/>
  <c r="I681" i="3"/>
  <c r="I685" i="3"/>
  <c r="I689" i="3"/>
  <c r="I693" i="3"/>
  <c r="I697" i="3"/>
  <c r="I701" i="3"/>
  <c r="I705" i="3"/>
  <c r="I709" i="3"/>
  <c r="I713" i="3"/>
  <c r="I717" i="3"/>
  <c r="I721" i="3"/>
  <c r="I725" i="3"/>
  <c r="I729" i="3"/>
  <c r="I733" i="3"/>
  <c r="I737" i="3"/>
  <c r="I741" i="3"/>
  <c r="I745" i="3"/>
  <c r="I749" i="3"/>
  <c r="I753" i="3"/>
  <c r="I757" i="3"/>
  <c r="I761" i="3"/>
  <c r="I765" i="3"/>
  <c r="I769" i="3"/>
  <c r="I773" i="3"/>
  <c r="I777" i="3"/>
  <c r="I781" i="3"/>
  <c r="I785" i="3"/>
  <c r="I789" i="3"/>
  <c r="I793" i="3"/>
  <c r="I797" i="3"/>
  <c r="I801" i="3"/>
  <c r="I805" i="3"/>
  <c r="I809" i="3"/>
  <c r="I813" i="3"/>
  <c r="I817" i="3"/>
  <c r="I821" i="3"/>
  <c r="I825" i="3"/>
  <c r="I829" i="3"/>
  <c r="I833" i="3"/>
  <c r="I837" i="3"/>
  <c r="I933" i="3"/>
  <c r="I937" i="3"/>
  <c r="I941" i="3"/>
  <c r="I945" i="3"/>
  <c r="I949" i="3"/>
  <c r="I953" i="3"/>
  <c r="I957" i="3"/>
  <c r="I961" i="3"/>
  <c r="I965" i="3"/>
  <c r="I969" i="3"/>
  <c r="I973" i="3"/>
  <c r="I977" i="3"/>
  <c r="I981" i="3"/>
  <c r="I985" i="3"/>
  <c r="I989" i="3"/>
  <c r="I993" i="3"/>
  <c r="I997" i="3"/>
  <c r="I1001" i="3"/>
  <c r="I1005" i="3"/>
  <c r="I1009" i="3"/>
  <c r="I1013" i="3"/>
  <c r="I1017" i="3"/>
  <c r="I1021" i="3"/>
  <c r="I1025" i="3"/>
  <c r="I1029" i="3"/>
  <c r="I1769" i="3"/>
  <c r="I1773" i="3"/>
  <c r="I1777" i="3"/>
  <c r="I1781" i="3"/>
  <c r="I1785" i="3"/>
  <c r="I1789" i="3"/>
  <c r="I1793" i="3"/>
  <c r="I1797" i="3"/>
  <c r="I1801" i="3"/>
  <c r="I1805" i="3"/>
  <c r="I1809" i="3"/>
  <c r="I1813" i="3"/>
  <c r="I1817" i="3"/>
  <c r="I1821" i="3"/>
  <c r="I1825" i="3"/>
  <c r="I1829" i="3"/>
  <c r="I1833" i="3"/>
  <c r="I1837" i="3"/>
  <c r="I1841" i="3"/>
  <c r="I1845" i="3"/>
  <c r="I1849" i="3"/>
  <c r="I1853" i="3"/>
  <c r="I1857" i="3"/>
  <c r="I1861" i="3"/>
  <c r="I1865" i="3"/>
  <c r="I1869" i="3"/>
  <c r="I1873" i="3"/>
  <c r="I1877" i="3"/>
  <c r="I1881" i="3"/>
  <c r="I1885" i="3"/>
  <c r="I1889" i="3"/>
  <c r="I1893" i="3"/>
  <c r="J3490" i="3"/>
  <c r="J3506" i="3"/>
  <c r="P3506" i="3" s="1"/>
  <c r="J3522" i="3"/>
  <c r="J3538" i="3"/>
  <c r="P3538" i="3" s="1"/>
  <c r="J3554" i="3"/>
  <c r="J3570" i="3"/>
  <c r="P3570" i="3" s="1"/>
  <c r="J3586" i="3"/>
  <c r="J3682" i="3"/>
  <c r="J3698" i="3"/>
  <c r="P3698" i="3" s="1"/>
  <c r="J3714" i="3"/>
  <c r="J3730" i="3"/>
  <c r="J3746" i="3"/>
  <c r="J3762" i="3"/>
  <c r="P3762" i="3" s="1"/>
  <c r="J3778" i="3"/>
  <c r="J3794" i="3"/>
  <c r="J3810" i="3"/>
  <c r="J3892" i="3"/>
  <c r="J3900" i="3"/>
  <c r="J3908" i="3"/>
  <c r="J3916" i="3"/>
  <c r="J3924" i="3"/>
  <c r="J3932" i="3"/>
  <c r="J3940" i="3"/>
  <c r="J3948" i="3"/>
  <c r="J3956" i="3"/>
  <c r="J3964" i="3"/>
  <c r="J3972" i="3"/>
  <c r="J3980" i="3"/>
  <c r="J3988" i="3"/>
  <c r="J3996" i="3"/>
  <c r="J4004" i="3"/>
  <c r="J4012" i="3"/>
  <c r="J4020" i="3"/>
  <c r="J4026" i="3"/>
  <c r="P4026" i="3" s="1"/>
  <c r="J4030" i="3"/>
  <c r="J4034" i="3"/>
  <c r="P4034" i="3" s="1"/>
  <c r="J4038" i="3"/>
  <c r="J4042" i="3"/>
  <c r="P4042" i="3" s="1"/>
  <c r="J4046" i="3"/>
  <c r="J4222" i="3"/>
  <c r="P4222" i="3" s="1"/>
  <c r="J4226" i="3"/>
  <c r="J4230" i="3"/>
  <c r="P4230" i="3" s="1"/>
  <c r="J4234" i="3"/>
  <c r="J4238" i="3"/>
  <c r="P4238" i="3" s="1"/>
  <c r="J4242" i="3"/>
  <c r="J4246" i="3"/>
  <c r="P4246" i="3" s="1"/>
  <c r="J4250" i="3"/>
  <c r="J4254" i="3"/>
  <c r="P4254" i="3" s="1"/>
  <c r="J4258" i="3"/>
  <c r="J4262" i="3"/>
  <c r="P4262" i="3" s="1"/>
  <c r="J4266" i="3"/>
  <c r="J4270" i="3"/>
  <c r="P4270" i="3" s="1"/>
  <c r="J4274" i="3"/>
  <c r="J4278" i="3"/>
  <c r="P4278" i="3" s="1"/>
  <c r="J4282" i="3"/>
  <c r="J4286" i="3"/>
  <c r="P4286" i="3" s="1"/>
  <c r="J4290" i="3"/>
  <c r="J4294" i="3"/>
  <c r="P4294" i="3" s="1"/>
  <c r="J4298" i="3"/>
  <c r="J4302" i="3"/>
  <c r="P4302" i="3" s="1"/>
  <c r="J4510" i="3"/>
  <c r="J4514" i="3"/>
  <c r="P4514" i="3" s="1"/>
  <c r="J4518" i="3"/>
  <c r="J4522" i="3"/>
  <c r="P4522" i="3" s="1"/>
  <c r="J4526" i="3"/>
  <c r="J4530" i="3"/>
  <c r="P4530" i="3" s="1"/>
  <c r="J4534" i="3"/>
  <c r="J4538" i="3"/>
  <c r="P4538" i="3" s="1"/>
  <c r="J4542" i="3"/>
  <c r="J4546" i="3"/>
  <c r="P4546" i="3" s="1"/>
  <c r="J4550" i="3"/>
  <c r="J4554" i="3"/>
  <c r="P4554" i="3" s="1"/>
  <c r="J4558" i="3"/>
  <c r="J4562" i="3"/>
  <c r="P4562" i="3" s="1"/>
  <c r="J4566" i="3"/>
  <c r="J4570" i="3"/>
  <c r="P4570" i="3" s="1"/>
  <c r="J4574" i="3"/>
  <c r="J4578" i="3"/>
  <c r="P4578" i="3" s="1"/>
  <c r="J4582" i="3"/>
  <c r="J4586" i="3"/>
  <c r="P4586" i="3" s="1"/>
  <c r="J4590" i="3"/>
  <c r="J4594" i="3"/>
  <c r="P4594" i="3" s="1"/>
  <c r="J4598" i="3"/>
  <c r="J4602" i="3"/>
  <c r="P4602" i="3" s="1"/>
  <c r="J4606" i="3"/>
  <c r="J4610" i="3"/>
  <c r="P4610" i="3" s="1"/>
  <c r="J4614" i="3"/>
  <c r="J4618" i="3"/>
  <c r="P4618" i="3" s="1"/>
  <c r="J4830" i="3"/>
  <c r="J4834" i="3"/>
  <c r="P4834" i="3" s="1"/>
  <c r="J4838" i="3"/>
  <c r="J4842" i="3"/>
  <c r="P4842" i="3" s="1"/>
  <c r="J4846" i="3"/>
  <c r="J4850" i="3"/>
  <c r="P4850" i="3" s="1"/>
  <c r="J4854" i="3"/>
  <c r="J4858" i="3"/>
  <c r="P4858" i="3" s="1"/>
  <c r="J4862" i="3"/>
  <c r="J4866" i="3"/>
  <c r="P4866" i="3" s="1"/>
  <c r="J4870" i="3"/>
  <c r="J4874" i="3"/>
  <c r="P4874" i="3" s="1"/>
  <c r="J4878" i="3"/>
  <c r="J4882" i="3"/>
  <c r="P4882" i="3" s="1"/>
  <c r="J4886" i="3"/>
  <c r="J4890" i="3"/>
  <c r="P4890" i="3" s="1"/>
  <c r="J4894" i="3"/>
  <c r="J4898" i="3"/>
  <c r="P4898" i="3" s="1"/>
  <c r="J4902" i="3"/>
  <c r="J4906" i="3"/>
  <c r="P4906" i="3" s="1"/>
  <c r="J4910" i="3"/>
  <c r="J4914" i="3"/>
  <c r="P4914" i="3" s="1"/>
  <c r="J4918" i="3"/>
  <c r="J4922" i="3"/>
  <c r="P4922" i="3" s="1"/>
  <c r="J4926" i="3"/>
  <c r="J4930" i="3"/>
  <c r="P4930" i="3" s="1"/>
  <c r="J4934" i="3"/>
  <c r="J4938" i="3"/>
  <c r="P4938" i="3" s="1"/>
  <c r="J4942" i="3"/>
  <c r="P4942" i="3" s="1"/>
  <c r="J4946" i="3"/>
  <c r="P4946" i="3" s="1"/>
  <c r="J4950" i="3"/>
  <c r="P4950" i="3" s="1"/>
  <c r="J4954" i="3"/>
  <c r="P4954" i="3" s="1"/>
  <c r="J4958" i="3"/>
  <c r="J4962" i="3"/>
  <c r="P4962" i="3" s="1"/>
  <c r="J4966" i="3"/>
  <c r="P4966" i="3" s="1"/>
  <c r="J4970" i="3"/>
  <c r="P4970" i="3" s="1"/>
  <c r="I107" i="3"/>
  <c r="I111" i="3"/>
  <c r="I115" i="3"/>
  <c r="I119" i="3"/>
  <c r="I123" i="3"/>
  <c r="I127" i="3"/>
  <c r="I131" i="3"/>
  <c r="I135" i="3"/>
  <c r="I139" i="3"/>
  <c r="I143" i="3"/>
  <c r="I147" i="3"/>
  <c r="I151" i="3"/>
  <c r="I155" i="3"/>
  <c r="I159" i="3"/>
  <c r="I163" i="3"/>
  <c r="I167" i="3"/>
  <c r="I171" i="3"/>
  <c r="I175" i="3"/>
  <c r="I179" i="3"/>
  <c r="I183" i="3"/>
  <c r="I187" i="3"/>
  <c r="I191" i="3"/>
  <c r="I195" i="3"/>
  <c r="I199" i="3"/>
  <c r="I203" i="3"/>
  <c r="I207" i="3"/>
  <c r="I211" i="3"/>
  <c r="I215" i="3"/>
  <c r="I219" i="3"/>
  <c r="I223" i="3"/>
  <c r="I227" i="3"/>
  <c r="I231" i="3"/>
  <c r="I235" i="3"/>
  <c r="I239" i="3"/>
  <c r="I243" i="3"/>
  <c r="I247" i="3"/>
  <c r="I251" i="3"/>
  <c r="I255" i="3"/>
  <c r="I259" i="3"/>
  <c r="I263" i="3"/>
  <c r="I267" i="3"/>
  <c r="I271" i="3"/>
  <c r="I275" i="3"/>
  <c r="I279" i="3"/>
  <c r="I283" i="3"/>
  <c r="I287" i="3"/>
  <c r="I362" i="3"/>
  <c r="I366" i="3"/>
  <c r="I370" i="3"/>
  <c r="I374" i="3"/>
  <c r="I378" i="3"/>
  <c r="I382" i="3"/>
  <c r="I386" i="3"/>
  <c r="I390" i="3"/>
  <c r="I394" i="3"/>
  <c r="I398" i="3"/>
  <c r="I402" i="3"/>
  <c r="I406" i="3"/>
  <c r="I410" i="3"/>
  <c r="I414" i="3"/>
  <c r="I418" i="3"/>
  <c r="I422" i="3"/>
  <c r="I426" i="3"/>
  <c r="I430" i="3"/>
  <c r="I434" i="3"/>
  <c r="I438" i="3"/>
  <c r="I442" i="3"/>
  <c r="I446" i="3"/>
  <c r="I450" i="3"/>
  <c r="I454" i="3"/>
  <c r="I458" i="3"/>
  <c r="I462" i="3"/>
  <c r="I466" i="3"/>
  <c r="I470" i="3"/>
  <c r="I474" i="3"/>
  <c r="I478" i="3"/>
  <c r="I482" i="3"/>
  <c r="I486" i="3"/>
  <c r="I490" i="3"/>
  <c r="I494" i="3"/>
  <c r="I498" i="3"/>
  <c r="I502" i="3"/>
  <c r="I506" i="3"/>
  <c r="I510" i="3"/>
  <c r="I514" i="3"/>
  <c r="I518" i="3"/>
  <c r="I522" i="3"/>
  <c r="I526" i="3"/>
  <c r="I530" i="3"/>
  <c r="I534" i="3"/>
  <c r="I662" i="3"/>
  <c r="I666" i="3"/>
  <c r="I670" i="3"/>
  <c r="I674" i="3"/>
  <c r="I678" i="3"/>
  <c r="I682" i="3"/>
  <c r="I686" i="3"/>
  <c r="I690" i="3"/>
  <c r="I694" i="3"/>
  <c r="I698" i="3"/>
  <c r="I702" i="3"/>
  <c r="I706" i="3"/>
  <c r="I710" i="3"/>
  <c r="I714" i="3"/>
  <c r="I718" i="3"/>
  <c r="I722" i="3"/>
  <c r="I726" i="3"/>
  <c r="I730" i="3"/>
  <c r="I734" i="3"/>
  <c r="I738" i="3"/>
  <c r="I742" i="3"/>
  <c r="I746" i="3"/>
  <c r="I750" i="3"/>
  <c r="I754" i="3"/>
  <c r="I758" i="3"/>
  <c r="I762" i="3"/>
  <c r="I766" i="3"/>
  <c r="I770" i="3"/>
  <c r="I774" i="3"/>
  <c r="I778" i="3"/>
  <c r="I782" i="3"/>
  <c r="I786" i="3"/>
  <c r="I790" i="3"/>
  <c r="I794" i="3"/>
  <c r="I798" i="3"/>
  <c r="I802" i="3"/>
  <c r="I806" i="3"/>
  <c r="I810" i="3"/>
  <c r="I814" i="3"/>
  <c r="I818" i="3"/>
  <c r="I822" i="3"/>
  <c r="I826" i="3"/>
  <c r="I830" i="3"/>
  <c r="I834" i="3"/>
  <c r="I934" i="3"/>
  <c r="I938" i="3"/>
  <c r="I942" i="3"/>
  <c r="I946" i="3"/>
  <c r="I950" i="3"/>
  <c r="I954" i="3"/>
  <c r="I958" i="3"/>
  <c r="I962" i="3"/>
  <c r="I966" i="3"/>
  <c r="I970" i="3"/>
  <c r="I974" i="3"/>
  <c r="I978" i="3"/>
  <c r="I982" i="3"/>
  <c r="I986" i="3"/>
  <c r="I990" i="3"/>
  <c r="I994" i="3"/>
  <c r="I998" i="3"/>
  <c r="I1002" i="3"/>
  <c r="I1006" i="3"/>
  <c r="I1010" i="3"/>
  <c r="I1014" i="3"/>
  <c r="I1018" i="3"/>
  <c r="I1022" i="3"/>
  <c r="I1026" i="3"/>
  <c r="I1030" i="3"/>
  <c r="I1766" i="3"/>
  <c r="I1770" i="3"/>
  <c r="I1774" i="3"/>
  <c r="I1778" i="3"/>
  <c r="I1782" i="3"/>
  <c r="I1786" i="3"/>
  <c r="I1790" i="3"/>
  <c r="I1794" i="3"/>
  <c r="I1798" i="3"/>
  <c r="I1802" i="3"/>
  <c r="I1806" i="3"/>
  <c r="I1810" i="3"/>
  <c r="I1814" i="3"/>
  <c r="I1818" i="3"/>
  <c r="I1822" i="3"/>
  <c r="I1826" i="3"/>
  <c r="I1830" i="3"/>
  <c r="I1834" i="3"/>
  <c r="I1838" i="3"/>
  <c r="I1842" i="3"/>
  <c r="I1846" i="3"/>
  <c r="I1850" i="3"/>
  <c r="I1854" i="3"/>
  <c r="I1858" i="3"/>
  <c r="I1862" i="3"/>
  <c r="I1866" i="3"/>
  <c r="I1870" i="3"/>
  <c r="I1874" i="3"/>
  <c r="I1878" i="3"/>
  <c r="I1882" i="3"/>
  <c r="I1886" i="3"/>
  <c r="I1890" i="3"/>
  <c r="I1894" i="3"/>
  <c r="I1898" i="3"/>
  <c r="I1902" i="3"/>
  <c r="I1906" i="3"/>
  <c r="I1910" i="3"/>
  <c r="I1914" i="3"/>
  <c r="I1918" i="3"/>
  <c r="I1922" i="3"/>
  <c r="I1926" i="3"/>
  <c r="I1930" i="3"/>
  <c r="I1934" i="3"/>
  <c r="I1938" i="3"/>
  <c r="I1942" i="3"/>
  <c r="I1946" i="3"/>
  <c r="I1950" i="3"/>
  <c r="I1954" i="3"/>
  <c r="I1958" i="3"/>
  <c r="I1962" i="3"/>
  <c r="I1966" i="3"/>
  <c r="I1970" i="3"/>
  <c r="I1974" i="3"/>
  <c r="I1978" i="3"/>
  <c r="I1982" i="3"/>
  <c r="I1986" i="3"/>
  <c r="I1990" i="3"/>
  <c r="I1994" i="3"/>
  <c r="J3494" i="3"/>
  <c r="J3510" i="3"/>
  <c r="P3510" i="3" s="1"/>
  <c r="J3526" i="3"/>
  <c r="J3542" i="3"/>
  <c r="J3558" i="3"/>
  <c r="J3574" i="3"/>
  <c r="P3574" i="3" s="1"/>
  <c r="J3590" i="3"/>
  <c r="J3686" i="3"/>
  <c r="J3702" i="3"/>
  <c r="P3702" i="3" s="1"/>
  <c r="J3718" i="3"/>
  <c r="P3718" i="3" s="1"/>
  <c r="J3734" i="3"/>
  <c r="P3734" i="3" s="1"/>
  <c r="J3750" i="3"/>
  <c r="J3766" i="3"/>
  <c r="P3766" i="3" s="1"/>
  <c r="J3782" i="3"/>
  <c r="P3782" i="3" s="1"/>
  <c r="J3798" i="3"/>
  <c r="P3798" i="3" s="1"/>
  <c r="J3814" i="3"/>
  <c r="J3886" i="3"/>
  <c r="J3894" i="3"/>
  <c r="P3894" i="3" s="1"/>
  <c r="J3902" i="3"/>
  <c r="J3910" i="3"/>
  <c r="J3918" i="3"/>
  <c r="J3926" i="3"/>
  <c r="P3926" i="3" s="1"/>
  <c r="J3934" i="3"/>
  <c r="J3942" i="3"/>
  <c r="J3950" i="3"/>
  <c r="J3958" i="3"/>
  <c r="P3958" i="3" s="1"/>
  <c r="J3966" i="3"/>
  <c r="J3974" i="3"/>
  <c r="J3982" i="3"/>
  <c r="J3990" i="3"/>
  <c r="P3990" i="3" s="1"/>
  <c r="J3998" i="3"/>
  <c r="J4006" i="3"/>
  <c r="J4014" i="3"/>
  <c r="J4022" i="3"/>
  <c r="P4022" i="3" s="1"/>
  <c r="J4027" i="3"/>
  <c r="P4027" i="3" s="1"/>
  <c r="J4031" i="3"/>
  <c r="P4031" i="3" s="1"/>
  <c r="J4035" i="3"/>
  <c r="P4035" i="3" s="1"/>
  <c r="J4039" i="3"/>
  <c r="P4039" i="3" s="1"/>
  <c r="J4043" i="3"/>
  <c r="P4043" i="3" s="1"/>
  <c r="J4047" i="3"/>
  <c r="P4047" i="3" s="1"/>
  <c r="J4223" i="3"/>
  <c r="P4223" i="3" s="1"/>
  <c r="J4227" i="3"/>
  <c r="P4227" i="3" s="1"/>
  <c r="J4231" i="3"/>
  <c r="P4231" i="3" s="1"/>
  <c r="J4235" i="3"/>
  <c r="P4235" i="3" s="1"/>
  <c r="J4239" i="3"/>
  <c r="P4239" i="3" s="1"/>
  <c r="J4243" i="3"/>
  <c r="P4243" i="3" s="1"/>
  <c r="J4247" i="3"/>
  <c r="P4247" i="3" s="1"/>
  <c r="J4251" i="3"/>
  <c r="P4251" i="3" s="1"/>
  <c r="J4255" i="3"/>
  <c r="P4255" i="3" s="1"/>
  <c r="J4259" i="3"/>
  <c r="P4259" i="3" s="1"/>
  <c r="J4263" i="3"/>
  <c r="P4263" i="3" s="1"/>
  <c r="J4267" i="3"/>
  <c r="P4267" i="3" s="1"/>
  <c r="J4271" i="3"/>
  <c r="P4271" i="3" s="1"/>
  <c r="J4275" i="3"/>
  <c r="P4275" i="3" s="1"/>
  <c r="J4279" i="3"/>
  <c r="P4279" i="3" s="1"/>
  <c r="J4283" i="3"/>
  <c r="P4283" i="3" s="1"/>
  <c r="J4287" i="3"/>
  <c r="P4287" i="3" s="1"/>
  <c r="J4291" i="3"/>
  <c r="P4291" i="3" s="1"/>
  <c r="J4295" i="3"/>
  <c r="P4295" i="3" s="1"/>
  <c r="J4299" i="3"/>
  <c r="P4299" i="3" s="1"/>
  <c r="J4511" i="3"/>
  <c r="P4511" i="3" s="1"/>
  <c r="J4515" i="3"/>
  <c r="P4515" i="3" s="1"/>
  <c r="J4519" i="3"/>
  <c r="P4519" i="3" s="1"/>
  <c r="J4523" i="3"/>
  <c r="P4523" i="3" s="1"/>
  <c r="J4527" i="3"/>
  <c r="P4527" i="3" s="1"/>
  <c r="J4531" i="3"/>
  <c r="P4531" i="3" s="1"/>
  <c r="J4535" i="3"/>
  <c r="P4535" i="3" s="1"/>
  <c r="J4539" i="3"/>
  <c r="P4539" i="3" s="1"/>
  <c r="J4543" i="3"/>
  <c r="P4543" i="3" s="1"/>
  <c r="J4547" i="3"/>
  <c r="P4547" i="3" s="1"/>
  <c r="J4551" i="3"/>
  <c r="P4551" i="3" s="1"/>
  <c r="J4555" i="3"/>
  <c r="P4555" i="3" s="1"/>
  <c r="J4559" i="3"/>
  <c r="P4559" i="3" s="1"/>
  <c r="J4563" i="3"/>
  <c r="P4563" i="3" s="1"/>
  <c r="J4567" i="3"/>
  <c r="P4567" i="3" s="1"/>
  <c r="J4571" i="3"/>
  <c r="P4571" i="3" s="1"/>
  <c r="J4575" i="3"/>
  <c r="P4575" i="3" s="1"/>
  <c r="J4579" i="3"/>
  <c r="P4579" i="3" s="1"/>
  <c r="J4583" i="3"/>
  <c r="P4583" i="3" s="1"/>
  <c r="J4587" i="3"/>
  <c r="P4587" i="3" s="1"/>
  <c r="J4591" i="3"/>
  <c r="P4591" i="3" s="1"/>
  <c r="J4595" i="3"/>
  <c r="P4595" i="3" s="1"/>
  <c r="J4599" i="3"/>
  <c r="P4599" i="3" s="1"/>
  <c r="J4603" i="3"/>
  <c r="P4603" i="3" s="1"/>
  <c r="J4607" i="3"/>
  <c r="P4607" i="3" s="1"/>
  <c r="J4611" i="3"/>
  <c r="P4611" i="3" s="1"/>
  <c r="J4615" i="3"/>
  <c r="P4615" i="3" s="1"/>
  <c r="J4831" i="3"/>
  <c r="P4831" i="3" s="1"/>
  <c r="J4835" i="3"/>
  <c r="P4835" i="3" s="1"/>
  <c r="J4839" i="3"/>
  <c r="P4839" i="3" s="1"/>
  <c r="J4843" i="3"/>
  <c r="P4843" i="3" s="1"/>
  <c r="J4847" i="3"/>
  <c r="P4847" i="3" s="1"/>
  <c r="J4851" i="3"/>
  <c r="P4851" i="3" s="1"/>
  <c r="J4855" i="3"/>
  <c r="P4855" i="3" s="1"/>
  <c r="J4859" i="3"/>
  <c r="P4859" i="3" s="1"/>
  <c r="J4863" i="3"/>
  <c r="P4863" i="3" s="1"/>
  <c r="J4867" i="3"/>
  <c r="P4867" i="3" s="1"/>
  <c r="J4871" i="3"/>
  <c r="P4871" i="3" s="1"/>
  <c r="J4875" i="3"/>
  <c r="P4875" i="3" s="1"/>
  <c r="J4879" i="3"/>
  <c r="P4879" i="3" s="1"/>
  <c r="J4883" i="3"/>
  <c r="P4883" i="3" s="1"/>
  <c r="J4887" i="3"/>
  <c r="P4887" i="3" s="1"/>
  <c r="J4891" i="3"/>
  <c r="P4891" i="3" s="1"/>
  <c r="J4895" i="3"/>
  <c r="P4895" i="3" s="1"/>
  <c r="J4899" i="3"/>
  <c r="P4899" i="3" s="1"/>
  <c r="J4903" i="3"/>
  <c r="P4903" i="3" s="1"/>
  <c r="J4907" i="3"/>
  <c r="P4907" i="3" s="1"/>
  <c r="J4911" i="3"/>
  <c r="P4911" i="3" s="1"/>
  <c r="J4915" i="3"/>
  <c r="P4915" i="3" s="1"/>
  <c r="J4919" i="3"/>
  <c r="P4919" i="3" s="1"/>
  <c r="J4923" i="3"/>
  <c r="P4923" i="3" s="1"/>
  <c r="J4927" i="3"/>
  <c r="P4927" i="3" s="1"/>
  <c r="J4931" i="3"/>
  <c r="P4931" i="3" s="1"/>
  <c r="J4935" i="3"/>
  <c r="P4935" i="3" s="1"/>
  <c r="J4939" i="3"/>
  <c r="P4939" i="3" s="1"/>
  <c r="J4943" i="3"/>
  <c r="P4943" i="3" s="1"/>
  <c r="J4947" i="3"/>
  <c r="P4947" i="3" s="1"/>
  <c r="J4951" i="3"/>
  <c r="P4951" i="3" s="1"/>
  <c r="J4955" i="3"/>
  <c r="P4955" i="3" s="1"/>
  <c r="J4959" i="3"/>
  <c r="P4959" i="3" s="1"/>
  <c r="J4963" i="3"/>
  <c r="J4967" i="3"/>
  <c r="P4967" i="3" s="1"/>
  <c r="J4971" i="3"/>
  <c r="P4971" i="3" s="1"/>
  <c r="I108" i="3"/>
  <c r="I112" i="3"/>
  <c r="I116" i="3"/>
  <c r="I120" i="3"/>
  <c r="I124" i="3"/>
  <c r="I128" i="3"/>
  <c r="I132" i="3"/>
  <c r="I136" i="3"/>
  <c r="I140" i="3"/>
  <c r="I144" i="3"/>
  <c r="I148" i="3"/>
  <c r="I152" i="3"/>
  <c r="I156" i="3"/>
  <c r="I160" i="3"/>
  <c r="I164" i="3"/>
  <c r="I168" i="3"/>
  <c r="I172" i="3"/>
  <c r="I176" i="3"/>
  <c r="I180" i="3"/>
  <c r="I184" i="3"/>
  <c r="I188" i="3"/>
  <c r="I192" i="3"/>
  <c r="I196" i="3"/>
  <c r="I200" i="3"/>
  <c r="I204" i="3"/>
  <c r="I208" i="3"/>
  <c r="I212" i="3"/>
  <c r="I216" i="3"/>
  <c r="I220" i="3"/>
  <c r="I224" i="3"/>
  <c r="I228" i="3"/>
  <c r="I232" i="3"/>
  <c r="I236" i="3"/>
  <c r="I240" i="3"/>
  <c r="I244" i="3"/>
  <c r="I248" i="3"/>
  <c r="I252" i="3"/>
  <c r="I256" i="3"/>
  <c r="I260" i="3"/>
  <c r="I264" i="3"/>
  <c r="I268" i="3"/>
  <c r="I272" i="3"/>
  <c r="I276" i="3"/>
  <c r="I280" i="3"/>
  <c r="I284" i="3"/>
  <c r="I288" i="3"/>
  <c r="I363" i="3"/>
  <c r="I367" i="3"/>
  <c r="I371" i="3"/>
  <c r="I375" i="3"/>
  <c r="I379" i="3"/>
  <c r="I383" i="3"/>
  <c r="I387" i="3"/>
  <c r="I391" i="3"/>
  <c r="I395" i="3"/>
  <c r="I399" i="3"/>
  <c r="I403" i="3"/>
  <c r="I407" i="3"/>
  <c r="I411" i="3"/>
  <c r="I415" i="3"/>
  <c r="I419" i="3"/>
  <c r="I423" i="3"/>
  <c r="I427" i="3"/>
  <c r="I431" i="3"/>
  <c r="I435" i="3"/>
  <c r="I439" i="3"/>
  <c r="I443" i="3"/>
  <c r="I447" i="3"/>
  <c r="I451" i="3"/>
  <c r="I455" i="3"/>
  <c r="I459" i="3"/>
  <c r="I463" i="3"/>
  <c r="I467" i="3"/>
  <c r="I471" i="3"/>
  <c r="I475" i="3"/>
  <c r="I479" i="3"/>
  <c r="I483" i="3"/>
  <c r="I487" i="3"/>
  <c r="I491" i="3"/>
  <c r="I495" i="3"/>
  <c r="I499" i="3"/>
  <c r="I503" i="3"/>
  <c r="I507" i="3"/>
  <c r="I511" i="3"/>
  <c r="I515" i="3"/>
  <c r="I519" i="3"/>
  <c r="I523" i="3"/>
  <c r="I527" i="3"/>
  <c r="I531" i="3"/>
  <c r="I659" i="3"/>
  <c r="I663" i="3"/>
  <c r="I667" i="3"/>
  <c r="I671" i="3"/>
  <c r="I675" i="3"/>
  <c r="I679" i="3"/>
  <c r="I683" i="3"/>
  <c r="I687" i="3"/>
  <c r="I691" i="3"/>
  <c r="I695" i="3"/>
  <c r="I699" i="3"/>
  <c r="I703" i="3"/>
  <c r="I707" i="3"/>
  <c r="I711" i="3"/>
  <c r="I715" i="3"/>
  <c r="I719" i="3"/>
  <c r="I723" i="3"/>
  <c r="I727" i="3"/>
  <c r="I731" i="3"/>
  <c r="I735" i="3"/>
  <c r="I739" i="3"/>
  <c r="I743" i="3"/>
  <c r="I747" i="3"/>
  <c r="I751" i="3"/>
  <c r="I755" i="3"/>
  <c r="I759" i="3"/>
  <c r="I763" i="3"/>
  <c r="I767" i="3"/>
  <c r="I771" i="3"/>
  <c r="I775" i="3"/>
  <c r="I779" i="3"/>
  <c r="I783" i="3"/>
  <c r="I787" i="3"/>
  <c r="I791" i="3"/>
  <c r="I795" i="3"/>
  <c r="I799" i="3"/>
  <c r="I803" i="3"/>
  <c r="I807" i="3"/>
  <c r="I811" i="3"/>
  <c r="I815" i="3"/>
  <c r="I819" i="3"/>
  <c r="I823" i="3"/>
  <c r="I827" i="3"/>
  <c r="I831" i="3"/>
  <c r="I835" i="3"/>
  <c r="I935" i="3"/>
  <c r="I939" i="3"/>
  <c r="I943" i="3"/>
  <c r="I947" i="3"/>
  <c r="I951" i="3"/>
  <c r="I955" i="3"/>
  <c r="I959" i="3"/>
  <c r="I963" i="3"/>
  <c r="I967" i="3"/>
  <c r="I971" i="3"/>
  <c r="I975" i="3"/>
  <c r="I979" i="3"/>
  <c r="I983" i="3"/>
  <c r="I987" i="3"/>
  <c r="I991" i="3"/>
  <c r="I995" i="3"/>
  <c r="I999" i="3"/>
  <c r="I1003" i="3"/>
  <c r="I1007" i="3"/>
  <c r="I1011" i="3"/>
  <c r="I1015" i="3"/>
  <c r="I1019" i="3"/>
  <c r="I1023" i="3"/>
  <c r="I1027" i="3"/>
  <c r="I1031" i="3"/>
  <c r="I1767" i="3"/>
  <c r="I1771" i="3"/>
  <c r="I1775" i="3"/>
  <c r="I1779" i="3"/>
  <c r="I1783" i="3"/>
  <c r="I1787" i="3"/>
  <c r="I1791" i="3"/>
  <c r="I1795" i="3"/>
  <c r="I1799" i="3"/>
  <c r="I1803" i="3"/>
  <c r="I1807" i="3"/>
  <c r="I1811" i="3"/>
  <c r="I1815" i="3"/>
  <c r="I1819" i="3"/>
  <c r="I1823" i="3"/>
  <c r="I1827" i="3"/>
  <c r="I1831" i="3"/>
  <c r="I1835" i="3"/>
  <c r="I1839" i="3"/>
  <c r="I1843" i="3"/>
  <c r="I1847" i="3"/>
  <c r="I1851" i="3"/>
  <c r="I1855" i="3"/>
  <c r="I1859" i="3"/>
  <c r="I1863" i="3"/>
  <c r="I1867" i="3"/>
  <c r="I1871" i="3"/>
  <c r="I1875" i="3"/>
  <c r="I1879" i="3"/>
  <c r="I1883" i="3"/>
  <c r="I1887" i="3"/>
  <c r="I1891" i="3"/>
  <c r="I1895" i="3"/>
  <c r="I1899" i="3"/>
  <c r="I1903" i="3"/>
  <c r="I1907" i="3"/>
  <c r="I1911" i="3"/>
  <c r="I1915" i="3"/>
  <c r="I1919" i="3"/>
  <c r="I1923" i="3"/>
  <c r="I1927" i="3"/>
  <c r="I1931" i="3"/>
  <c r="I1935" i="3"/>
  <c r="I1939" i="3"/>
  <c r="I1943" i="3"/>
  <c r="I1947" i="3"/>
  <c r="I1951" i="3"/>
  <c r="I1955" i="3"/>
  <c r="I1959" i="3"/>
  <c r="I1963" i="3"/>
  <c r="I1967" i="3"/>
  <c r="I1971" i="3"/>
  <c r="I1975" i="3"/>
  <c r="I1979" i="3"/>
  <c r="I1983" i="3"/>
  <c r="I1987" i="3"/>
  <c r="I1991" i="3"/>
  <c r="I1995" i="3"/>
  <c r="J3498" i="3"/>
  <c r="P3498" i="3" s="1"/>
  <c r="J3514" i="3"/>
  <c r="P3514" i="3" s="1"/>
  <c r="J3530" i="3"/>
  <c r="P3530" i="3" s="1"/>
  <c r="J3546" i="3"/>
  <c r="J3562" i="3"/>
  <c r="P3562" i="3" s="1"/>
  <c r="J3578" i="3"/>
  <c r="P3578" i="3" s="1"/>
  <c r="J3594" i="3"/>
  <c r="P3594" i="3" s="1"/>
  <c r="J3690" i="3"/>
  <c r="J3706" i="3"/>
  <c r="J3722" i="3"/>
  <c r="P3722" i="3" s="1"/>
  <c r="J3738" i="3"/>
  <c r="J3754" i="3"/>
  <c r="J3770" i="3"/>
  <c r="J3786" i="3"/>
  <c r="P3786" i="3" s="1"/>
  <c r="J3802" i="3"/>
  <c r="J3818" i="3"/>
  <c r="J3888" i="3"/>
  <c r="J3896" i="3"/>
  <c r="J3904" i="3"/>
  <c r="J3912" i="3"/>
  <c r="J3920" i="3"/>
  <c r="J3928" i="3"/>
  <c r="J3936" i="3"/>
  <c r="J3944" i="3"/>
  <c r="J3952" i="3"/>
  <c r="J3960" i="3"/>
  <c r="J3968" i="3"/>
  <c r="J3976" i="3"/>
  <c r="J3984" i="3"/>
  <c r="J3992" i="3"/>
  <c r="J4000" i="3"/>
  <c r="J4008" i="3"/>
  <c r="J4016" i="3"/>
  <c r="J4023" i="3"/>
  <c r="P4023" i="3" s="1"/>
  <c r="J4028" i="3"/>
  <c r="J4032" i="3"/>
  <c r="J4036" i="3"/>
  <c r="J4040" i="3"/>
  <c r="J4044" i="3"/>
  <c r="J4048" i="3"/>
  <c r="J4220" i="3"/>
  <c r="J4224" i="3"/>
  <c r="J4228" i="3"/>
  <c r="J4232" i="3"/>
  <c r="J4236" i="3"/>
  <c r="J4240" i="3"/>
  <c r="J4244" i="3"/>
  <c r="J4248" i="3"/>
  <c r="J4252" i="3"/>
  <c r="J4256" i="3"/>
  <c r="J4260" i="3"/>
  <c r="J4264" i="3"/>
  <c r="J4268" i="3"/>
  <c r="J4272" i="3"/>
  <c r="J4276" i="3"/>
  <c r="J4280" i="3"/>
  <c r="J4284" i="3"/>
  <c r="J4288" i="3"/>
  <c r="J4292" i="3"/>
  <c r="J4296" i="3"/>
  <c r="J4300" i="3"/>
  <c r="J4512" i="3"/>
  <c r="J4516" i="3"/>
  <c r="J4520" i="3"/>
  <c r="J4524" i="3"/>
  <c r="J4528" i="3"/>
  <c r="J4532" i="3"/>
  <c r="J4536" i="3"/>
  <c r="J4540" i="3"/>
  <c r="J4544" i="3"/>
  <c r="J4548" i="3"/>
  <c r="J4552" i="3"/>
  <c r="J4556" i="3"/>
  <c r="J4560" i="3"/>
  <c r="J4564" i="3"/>
  <c r="J4568" i="3"/>
  <c r="J4572" i="3"/>
  <c r="J4576" i="3"/>
  <c r="J4580" i="3"/>
  <c r="J4584" i="3"/>
  <c r="J4588" i="3"/>
  <c r="J4592" i="3"/>
  <c r="J4596" i="3"/>
  <c r="J4600" i="3"/>
  <c r="J4604" i="3"/>
  <c r="J4608" i="3"/>
  <c r="J4612" i="3"/>
  <c r="J4616" i="3"/>
  <c r="J4832" i="3"/>
  <c r="J4836" i="3"/>
  <c r="J4840" i="3"/>
  <c r="J4844" i="3"/>
  <c r="J4848" i="3"/>
  <c r="J4852" i="3"/>
  <c r="J4856" i="3"/>
  <c r="J4860" i="3"/>
  <c r="J4864" i="3"/>
  <c r="J4868" i="3"/>
  <c r="J4872" i="3"/>
  <c r="J4876" i="3"/>
  <c r="J4880" i="3"/>
  <c r="J4884" i="3"/>
  <c r="J4888" i="3"/>
  <c r="J4892" i="3"/>
  <c r="J4896" i="3"/>
  <c r="J4900" i="3"/>
  <c r="J4904" i="3"/>
  <c r="J4908" i="3"/>
  <c r="J4912" i="3"/>
  <c r="J4916" i="3"/>
  <c r="J4920" i="3"/>
  <c r="J4924" i="3"/>
  <c r="J4928" i="3"/>
  <c r="J4932" i="3"/>
  <c r="J4936" i="3"/>
  <c r="J4940" i="3"/>
  <c r="J4944" i="3"/>
  <c r="J4948" i="3"/>
  <c r="J4952" i="3"/>
  <c r="J4956" i="3"/>
  <c r="J4960" i="3"/>
  <c r="J4964" i="3"/>
  <c r="J4968" i="3"/>
  <c r="J4972" i="3"/>
  <c r="I109" i="3"/>
  <c r="I113" i="3"/>
  <c r="I117" i="3"/>
  <c r="I121" i="3"/>
  <c r="I125" i="3"/>
  <c r="I129" i="3"/>
  <c r="I133" i="3"/>
  <c r="I137" i="3"/>
  <c r="I141" i="3"/>
  <c r="I145" i="3"/>
  <c r="I149" i="3"/>
  <c r="I153" i="3"/>
  <c r="I157" i="3"/>
  <c r="I161" i="3"/>
  <c r="I165" i="3"/>
  <c r="I169" i="3"/>
  <c r="I173" i="3"/>
  <c r="I177" i="3"/>
  <c r="I181" i="3"/>
  <c r="I185" i="3"/>
  <c r="I189" i="3"/>
  <c r="I193" i="3"/>
  <c r="I197" i="3"/>
  <c r="I201" i="3"/>
  <c r="I205" i="3"/>
  <c r="I209" i="3"/>
  <c r="I213" i="3"/>
  <c r="I217" i="3"/>
  <c r="I221" i="3"/>
  <c r="I225" i="3"/>
  <c r="I229" i="3"/>
  <c r="I233" i="3"/>
  <c r="I237" i="3"/>
  <c r="I241" i="3"/>
  <c r="I245" i="3"/>
  <c r="I249" i="3"/>
  <c r="I253" i="3"/>
  <c r="I257" i="3"/>
  <c r="I261" i="3"/>
  <c r="I265" i="3"/>
  <c r="I269" i="3"/>
  <c r="I273" i="3"/>
  <c r="I277" i="3"/>
  <c r="I281" i="3"/>
  <c r="I285" i="3"/>
  <c r="I289" i="3"/>
  <c r="I364" i="3"/>
  <c r="I368" i="3"/>
  <c r="I372" i="3"/>
  <c r="I376" i="3"/>
  <c r="I380" i="3"/>
  <c r="I384" i="3"/>
  <c r="I388" i="3"/>
  <c r="I392" i="3"/>
  <c r="I396" i="3"/>
  <c r="I400" i="3"/>
  <c r="I404" i="3"/>
  <c r="I408" i="3"/>
  <c r="I412" i="3"/>
  <c r="I416" i="3"/>
  <c r="I420" i="3"/>
  <c r="I424" i="3"/>
  <c r="I428" i="3"/>
  <c r="I432" i="3"/>
  <c r="I436" i="3"/>
  <c r="I440" i="3"/>
  <c r="I444" i="3"/>
  <c r="I448" i="3"/>
  <c r="I452" i="3"/>
  <c r="I456" i="3"/>
  <c r="I460" i="3"/>
  <c r="I464" i="3"/>
  <c r="I468" i="3"/>
  <c r="I472" i="3"/>
  <c r="I476" i="3"/>
  <c r="I480" i="3"/>
  <c r="I484" i="3"/>
  <c r="I488" i="3"/>
  <c r="I492" i="3"/>
  <c r="I496" i="3"/>
  <c r="I500" i="3"/>
  <c r="I504" i="3"/>
  <c r="I508" i="3"/>
  <c r="I512" i="3"/>
  <c r="I516" i="3"/>
  <c r="I520" i="3"/>
  <c r="I524" i="3"/>
  <c r="I528" i="3"/>
  <c r="I532" i="3"/>
  <c r="I660" i="3"/>
  <c r="I664" i="3"/>
  <c r="I668" i="3"/>
  <c r="I672" i="3"/>
  <c r="I676" i="3"/>
  <c r="I680" i="3"/>
  <c r="I684" i="3"/>
  <c r="I688" i="3"/>
  <c r="I692" i="3"/>
  <c r="I696" i="3"/>
  <c r="I700" i="3"/>
  <c r="I704" i="3"/>
  <c r="I708" i="3"/>
  <c r="I712" i="3"/>
  <c r="I716" i="3"/>
  <c r="I720" i="3"/>
  <c r="I724" i="3"/>
  <c r="I728" i="3"/>
  <c r="I732" i="3"/>
  <c r="I736" i="3"/>
  <c r="I740" i="3"/>
  <c r="I744" i="3"/>
  <c r="I748" i="3"/>
  <c r="I752" i="3"/>
  <c r="I756" i="3"/>
  <c r="I760" i="3"/>
  <c r="I764" i="3"/>
  <c r="I768" i="3"/>
  <c r="I772" i="3"/>
  <c r="I776" i="3"/>
  <c r="I780" i="3"/>
  <c r="I784" i="3"/>
  <c r="I788" i="3"/>
  <c r="I792" i="3"/>
  <c r="I796" i="3"/>
  <c r="I800" i="3"/>
  <c r="I804" i="3"/>
  <c r="I808" i="3"/>
  <c r="I812" i="3"/>
  <c r="I816" i="3"/>
  <c r="I820" i="3"/>
  <c r="I824" i="3"/>
  <c r="I828" i="3"/>
  <c r="I832" i="3"/>
  <c r="I836" i="3"/>
  <c r="I932" i="3"/>
  <c r="I936" i="3"/>
  <c r="I940" i="3"/>
  <c r="I944" i="3"/>
  <c r="I948" i="3"/>
  <c r="I952" i="3"/>
  <c r="I956" i="3"/>
  <c r="I960" i="3"/>
  <c r="I964" i="3"/>
  <c r="I968" i="3"/>
  <c r="I972" i="3"/>
  <c r="I976" i="3"/>
  <c r="I980" i="3"/>
  <c r="I984" i="3"/>
  <c r="I988" i="3"/>
  <c r="I992" i="3"/>
  <c r="I996" i="3"/>
  <c r="I1000" i="3"/>
  <c r="I1004" i="3"/>
  <c r="I1008" i="3"/>
  <c r="I1012" i="3"/>
  <c r="I1016" i="3"/>
  <c r="I1020" i="3"/>
  <c r="I1024" i="3"/>
  <c r="I1028" i="3"/>
  <c r="I1768" i="3"/>
  <c r="I1772" i="3"/>
  <c r="I1776" i="3"/>
  <c r="I1780" i="3"/>
  <c r="I1784" i="3"/>
  <c r="I1788" i="3"/>
  <c r="I1792" i="3"/>
  <c r="I1796" i="3"/>
  <c r="I1800" i="3"/>
  <c r="I1804" i="3"/>
  <c r="I1808" i="3"/>
  <c r="I1812" i="3"/>
  <c r="I1816" i="3"/>
  <c r="I1820" i="3"/>
  <c r="I1824" i="3"/>
  <c r="I1828" i="3"/>
  <c r="I1832" i="3"/>
  <c r="I1836" i="3"/>
  <c r="I1840" i="3"/>
  <c r="I1844" i="3"/>
  <c r="I1848" i="3"/>
  <c r="I4969" i="3"/>
  <c r="I4965" i="3"/>
  <c r="I4961" i="3"/>
  <c r="I4957" i="3"/>
  <c r="I4953" i="3"/>
  <c r="I4949" i="3"/>
  <c r="I4945" i="3"/>
  <c r="I4941" i="3"/>
  <c r="I4937" i="3"/>
  <c r="I4933" i="3"/>
  <c r="I4929" i="3"/>
  <c r="I4925" i="3"/>
  <c r="I4921" i="3"/>
  <c r="I4917" i="3"/>
  <c r="I4913" i="3"/>
  <c r="I4909" i="3"/>
  <c r="I4905" i="3"/>
  <c r="I4901" i="3"/>
  <c r="I4897" i="3"/>
  <c r="I4893" i="3"/>
  <c r="I4889" i="3"/>
  <c r="I4885" i="3"/>
  <c r="I4881" i="3"/>
  <c r="I4877" i="3"/>
  <c r="I4873" i="3"/>
  <c r="I4869" i="3"/>
  <c r="I4865" i="3"/>
  <c r="I4861" i="3"/>
  <c r="I4857" i="3"/>
  <c r="I4853" i="3"/>
  <c r="I4849" i="3"/>
  <c r="I4845" i="3"/>
  <c r="I4841" i="3"/>
  <c r="I4837" i="3"/>
  <c r="I4833" i="3"/>
  <c r="I4829" i="3"/>
  <c r="I4617" i="3"/>
  <c r="I4613" i="3"/>
  <c r="I4609" i="3"/>
  <c r="I4605" i="3"/>
  <c r="I4601" i="3"/>
  <c r="I4597" i="3"/>
  <c r="I4593" i="3"/>
  <c r="I4589" i="3"/>
  <c r="I4585" i="3"/>
  <c r="I4581" i="3"/>
  <c r="I4577" i="3"/>
  <c r="I4573" i="3"/>
  <c r="I4569" i="3"/>
  <c r="I4565" i="3"/>
  <c r="I4561" i="3"/>
  <c r="I4557" i="3"/>
  <c r="I4553" i="3"/>
  <c r="I4549" i="3"/>
  <c r="I4545" i="3"/>
  <c r="I4541" i="3"/>
  <c r="I4537" i="3"/>
  <c r="I4533" i="3"/>
  <c r="I4529" i="3"/>
  <c r="I4525" i="3"/>
  <c r="I4521" i="3"/>
  <c r="I4517" i="3"/>
  <c r="I4513" i="3"/>
  <c r="I4301" i="3"/>
  <c r="I4297" i="3"/>
  <c r="I4293" i="3"/>
  <c r="I4289" i="3"/>
  <c r="I4285" i="3"/>
  <c r="I4281" i="3"/>
  <c r="I4277" i="3"/>
  <c r="I4273" i="3"/>
  <c r="I4269" i="3"/>
  <c r="I4265" i="3"/>
  <c r="I4261" i="3"/>
  <c r="I4257" i="3"/>
  <c r="I4253" i="3"/>
  <c r="I4249" i="3"/>
  <c r="I4245" i="3"/>
  <c r="I4241" i="3"/>
  <c r="I4237" i="3"/>
  <c r="I4233" i="3"/>
  <c r="I4229" i="3"/>
  <c r="I4225" i="3"/>
  <c r="I4221" i="3"/>
  <c r="I4045" i="3"/>
  <c r="I4041" i="3"/>
  <c r="I4037" i="3"/>
  <c r="I4033" i="3"/>
  <c r="I4029" i="3"/>
  <c r="I4025" i="3"/>
  <c r="I4021" i="3"/>
  <c r="I4017" i="3"/>
  <c r="I4013" i="3"/>
  <c r="I4009" i="3"/>
  <c r="I4005" i="3"/>
  <c r="I4001" i="3"/>
  <c r="I3997" i="3"/>
  <c r="I3993" i="3"/>
  <c r="I3989" i="3"/>
  <c r="I3985" i="3"/>
  <c r="I3981" i="3"/>
  <c r="I3977" i="3"/>
  <c r="I3973" i="3"/>
  <c r="I3969" i="3"/>
  <c r="I3965" i="3"/>
  <c r="I3961" i="3"/>
  <c r="I3957" i="3"/>
  <c r="I3953" i="3"/>
  <c r="I3949" i="3"/>
  <c r="I3945" i="3"/>
  <c r="I3941" i="3"/>
  <c r="I3937" i="3"/>
  <c r="I3933" i="3"/>
  <c r="I3929" i="3"/>
  <c r="I3925" i="3"/>
  <c r="I3921" i="3"/>
  <c r="I3917" i="3"/>
  <c r="I3913" i="3"/>
  <c r="I3909" i="3"/>
  <c r="I3905" i="3"/>
  <c r="I3901" i="3"/>
  <c r="I3897" i="3"/>
  <c r="I3893" i="3"/>
  <c r="I3889" i="3"/>
  <c r="I3885" i="3"/>
  <c r="I3821" i="3"/>
  <c r="I3817" i="3"/>
  <c r="I3813" i="3"/>
  <c r="I3809" i="3"/>
  <c r="I3805" i="3"/>
  <c r="I3801" i="3"/>
  <c r="I3797" i="3"/>
  <c r="I3793" i="3"/>
  <c r="I3789" i="3"/>
  <c r="I3785" i="3"/>
  <c r="I3781" i="3"/>
  <c r="I3777" i="3"/>
  <c r="I3773" i="3"/>
  <c r="I3769" i="3"/>
  <c r="I3765" i="3"/>
  <c r="I3761" i="3"/>
  <c r="I3757" i="3"/>
  <c r="I3753" i="3"/>
  <c r="I3749" i="3"/>
  <c r="I3745" i="3"/>
  <c r="I3741" i="3"/>
  <c r="I3737" i="3"/>
  <c r="I3733" i="3"/>
  <c r="I3729" i="3"/>
  <c r="I3725" i="3"/>
  <c r="I3721" i="3"/>
  <c r="I3717" i="3"/>
  <c r="I3713" i="3"/>
  <c r="I3709" i="3"/>
  <c r="I3705" i="3"/>
  <c r="I3701" i="3"/>
  <c r="I3697" i="3"/>
  <c r="I3693" i="3"/>
  <c r="I3689" i="3"/>
  <c r="I3685" i="3"/>
  <c r="I3593" i="3"/>
  <c r="I3589" i="3"/>
  <c r="I3585" i="3"/>
  <c r="I3581" i="3"/>
  <c r="I3577" i="3"/>
  <c r="I3573" i="3"/>
  <c r="I3569" i="3"/>
  <c r="I3565" i="3"/>
  <c r="I3561" i="3"/>
  <c r="I3557" i="3"/>
  <c r="I3553" i="3"/>
  <c r="I3549" i="3"/>
  <c r="I3545" i="3"/>
  <c r="I3541" i="3"/>
  <c r="I3537" i="3"/>
  <c r="I3533" i="3"/>
  <c r="I3529" i="3"/>
  <c r="I3525" i="3"/>
  <c r="I3521" i="3"/>
  <c r="I3517" i="3"/>
  <c r="I3513" i="3"/>
  <c r="I3509" i="3"/>
  <c r="I3505" i="3"/>
  <c r="I3501" i="3"/>
  <c r="I3497" i="3"/>
  <c r="I3493" i="3"/>
  <c r="I3489" i="3"/>
  <c r="I3485" i="3"/>
  <c r="I3481" i="3"/>
  <c r="I3477" i="3"/>
  <c r="I3473" i="3"/>
  <c r="I3469" i="3"/>
  <c r="I3465" i="3"/>
  <c r="I3461" i="3"/>
  <c r="I3457" i="3"/>
  <c r="I3453" i="3"/>
  <c r="I3449" i="3"/>
  <c r="I3445" i="3"/>
  <c r="I3441" i="3"/>
  <c r="I3437" i="3"/>
  <c r="I3433" i="3"/>
  <c r="I3429" i="3"/>
  <c r="I3425" i="3"/>
  <c r="I3421" i="3"/>
  <c r="I3417" i="3"/>
  <c r="I3393" i="3"/>
  <c r="I3389" i="3"/>
  <c r="I3385" i="3"/>
  <c r="I3381" i="3"/>
  <c r="I3377" i="3"/>
  <c r="I3373" i="3"/>
  <c r="I3369" i="3"/>
  <c r="I3365" i="3"/>
  <c r="I3289" i="3"/>
  <c r="I3285" i="3"/>
  <c r="I3281" i="3"/>
  <c r="I3277" i="3"/>
  <c r="I3273" i="3"/>
  <c r="I3269" i="3"/>
  <c r="I3265" i="3"/>
  <c r="I3261" i="3"/>
  <c r="I3257" i="3"/>
  <c r="I3253" i="3"/>
  <c r="I3249" i="3"/>
  <c r="I3245" i="3"/>
  <c r="I3241" i="3"/>
  <c r="I3237" i="3"/>
  <c r="I3233" i="3"/>
  <c r="I3229" i="3"/>
  <c r="I3225" i="3"/>
  <c r="I3221" i="3"/>
  <c r="I3217" i="3"/>
  <c r="I3213" i="3"/>
  <c r="I3209" i="3"/>
  <c r="I3205" i="3"/>
  <c r="I3201" i="3"/>
  <c r="I3197" i="3"/>
  <c r="I3193" i="3"/>
  <c r="I3189" i="3"/>
  <c r="I3185" i="3"/>
  <c r="I3181" i="3"/>
  <c r="I3177" i="3"/>
  <c r="I3173" i="3"/>
  <c r="I3169" i="3"/>
  <c r="I3165" i="3"/>
  <c r="I3161" i="3"/>
  <c r="I3157" i="3"/>
  <c r="I3153" i="3"/>
  <c r="I3149" i="3"/>
  <c r="I3145" i="3"/>
  <c r="I3141" i="3"/>
  <c r="I3137" i="3"/>
  <c r="I3133" i="3"/>
  <c r="I3129" i="3"/>
  <c r="I3125" i="3"/>
  <c r="I3121" i="3"/>
  <c r="I3117" i="3"/>
  <c r="I2853" i="3"/>
  <c r="I2849" i="3"/>
  <c r="I2845" i="3"/>
  <c r="I2841" i="3"/>
  <c r="I2837" i="3"/>
  <c r="I2833" i="3"/>
  <c r="I2829" i="3"/>
  <c r="I2825" i="3"/>
  <c r="I2821" i="3"/>
  <c r="I2817" i="3"/>
  <c r="I2813" i="3"/>
  <c r="I2809" i="3"/>
  <c r="I2805" i="3"/>
  <c r="I2801" i="3"/>
  <c r="I2797" i="3"/>
  <c r="I2793" i="3"/>
  <c r="I2789" i="3"/>
  <c r="I2785" i="3"/>
  <c r="I2781" i="3"/>
  <c r="I2777" i="3"/>
  <c r="I2773" i="3"/>
  <c r="I2769" i="3"/>
  <c r="I2765" i="3"/>
  <c r="I2761" i="3"/>
  <c r="I2757" i="3"/>
  <c r="I2753" i="3"/>
  <c r="I2749" i="3"/>
  <c r="I2745" i="3"/>
  <c r="I2741" i="3"/>
  <c r="I2737" i="3"/>
  <c r="I2733" i="3"/>
  <c r="I2729" i="3"/>
  <c r="I2725" i="3"/>
  <c r="I2721" i="3"/>
  <c r="I2717" i="3"/>
  <c r="I2713" i="3"/>
  <c r="I2709" i="3"/>
  <c r="I2705" i="3"/>
  <c r="I2701" i="3"/>
  <c r="I2697" i="3"/>
  <c r="I2693" i="3"/>
  <c r="I2689" i="3"/>
  <c r="I2685" i="3"/>
  <c r="I2681" i="3"/>
  <c r="I2677" i="3"/>
  <c r="I2673" i="3"/>
  <c r="I2669" i="3"/>
  <c r="I2665" i="3"/>
  <c r="I2661" i="3"/>
  <c r="I2657" i="3"/>
  <c r="I2653" i="3"/>
  <c r="I2649" i="3"/>
  <c r="I2645" i="3"/>
  <c r="I2641" i="3"/>
  <c r="I2637" i="3"/>
  <c r="I2633" i="3"/>
  <c r="I2629" i="3"/>
  <c r="I2625" i="3"/>
  <c r="I2621" i="3"/>
  <c r="I2617" i="3"/>
  <c r="I2613" i="3"/>
  <c r="I2609" i="3"/>
  <c r="I2605" i="3"/>
  <c r="I2261" i="3"/>
  <c r="I2257" i="3"/>
  <c r="I2253" i="3"/>
  <c r="I2249" i="3"/>
  <c r="I2245" i="3"/>
  <c r="I2241" i="3"/>
  <c r="I2237" i="3"/>
  <c r="I2233" i="3"/>
  <c r="I2229" i="3"/>
  <c r="I2225" i="3"/>
  <c r="I2221" i="3"/>
  <c r="I2217" i="3"/>
  <c r="I2213" i="3"/>
  <c r="I2209" i="3"/>
  <c r="I2205" i="3"/>
  <c r="I2201" i="3"/>
  <c r="I2197" i="3"/>
  <c r="I2193" i="3"/>
  <c r="I2189" i="3"/>
  <c r="I2185" i="3"/>
  <c r="I2181" i="3"/>
  <c r="I2177" i="3"/>
  <c r="I2173" i="3"/>
  <c r="I2169" i="3"/>
  <c r="I2165" i="3"/>
  <c r="I2161" i="3"/>
  <c r="I2157" i="3"/>
  <c r="I2153" i="3"/>
  <c r="I2149" i="3"/>
  <c r="I2145" i="3"/>
  <c r="I2141" i="3"/>
  <c r="I2137" i="3"/>
  <c r="I2133" i="3"/>
  <c r="I2129" i="3"/>
  <c r="I2125" i="3"/>
  <c r="I2121" i="3"/>
  <c r="I2117" i="3"/>
  <c r="I2113" i="3"/>
  <c r="I2109" i="3"/>
  <c r="I2105" i="3"/>
  <c r="I2101" i="3"/>
  <c r="I2097" i="3"/>
  <c r="I2093" i="3"/>
  <c r="I2089" i="3"/>
  <c r="I2085" i="3"/>
  <c r="I2081" i="3"/>
  <c r="I2077" i="3"/>
  <c r="I2073" i="3"/>
  <c r="I2069" i="3"/>
  <c r="I2065" i="3"/>
  <c r="I2061" i="3"/>
  <c r="I2057" i="3"/>
  <c r="I2053" i="3"/>
  <c r="I2049" i="3"/>
  <c r="I2045" i="3"/>
  <c r="I2041" i="3"/>
  <c r="I2037" i="3"/>
  <c r="I2033" i="3"/>
  <c r="I2029" i="3"/>
  <c r="I2025" i="3"/>
  <c r="I2021" i="3"/>
  <c r="I2017" i="3"/>
  <c r="I2013" i="3"/>
  <c r="I2009" i="3"/>
  <c r="I2005" i="3"/>
  <c r="I2001" i="3"/>
  <c r="I1997" i="3"/>
  <c r="I1989" i="3"/>
  <c r="I1981" i="3"/>
  <c r="I1973" i="3"/>
  <c r="I1965" i="3"/>
  <c r="I1957" i="3"/>
  <c r="I1949" i="3"/>
  <c r="I1941" i="3"/>
  <c r="I1933" i="3"/>
  <c r="I1925" i="3"/>
  <c r="I1917" i="3"/>
  <c r="I1909" i="3"/>
  <c r="I1901" i="3"/>
  <c r="I1892" i="3"/>
  <c r="I1876" i="3"/>
  <c r="I1860" i="3"/>
  <c r="I4972" i="3"/>
  <c r="I4968" i="3"/>
  <c r="I4964" i="3"/>
  <c r="I4960" i="3"/>
  <c r="I4956" i="3"/>
  <c r="I4952" i="3"/>
  <c r="I4948" i="3"/>
  <c r="I4944" i="3"/>
  <c r="I4940" i="3"/>
  <c r="I4936" i="3"/>
  <c r="I4932" i="3"/>
  <c r="I4928" i="3"/>
  <c r="I4924" i="3"/>
  <c r="I4920" i="3"/>
  <c r="I4916" i="3"/>
  <c r="I4912" i="3"/>
  <c r="I4908" i="3"/>
  <c r="I4904" i="3"/>
  <c r="I4900" i="3"/>
  <c r="I4896" i="3"/>
  <c r="I4892" i="3"/>
  <c r="I4888" i="3"/>
  <c r="I4884" i="3"/>
  <c r="I4880" i="3"/>
  <c r="I4876" i="3"/>
  <c r="I4872" i="3"/>
  <c r="I4868" i="3"/>
  <c r="I4864" i="3"/>
  <c r="I4860" i="3"/>
  <c r="I4856" i="3"/>
  <c r="I4852" i="3"/>
  <c r="I4848" i="3"/>
  <c r="I4844" i="3"/>
  <c r="I4840" i="3"/>
  <c r="I4836" i="3"/>
  <c r="I4832" i="3"/>
  <c r="I4616" i="3"/>
  <c r="I4612" i="3"/>
  <c r="I4608" i="3"/>
  <c r="I4604" i="3"/>
  <c r="I4600" i="3"/>
  <c r="I4596" i="3"/>
  <c r="I4592" i="3"/>
  <c r="I4588" i="3"/>
  <c r="I4584" i="3"/>
  <c r="I4580" i="3"/>
  <c r="I4576" i="3"/>
  <c r="I4572" i="3"/>
  <c r="I4568" i="3"/>
  <c r="I4564" i="3"/>
  <c r="I4560" i="3"/>
  <c r="I4556" i="3"/>
  <c r="I4552" i="3"/>
  <c r="I4548" i="3"/>
  <c r="I4544" i="3"/>
  <c r="I4540" i="3"/>
  <c r="I4536" i="3"/>
  <c r="I4532" i="3"/>
  <c r="I4528" i="3"/>
  <c r="I4524" i="3"/>
  <c r="I4520" i="3"/>
  <c r="I4516" i="3"/>
  <c r="I4512" i="3"/>
  <c r="I4300" i="3"/>
  <c r="I4296" i="3"/>
  <c r="I4292" i="3"/>
  <c r="I4288" i="3"/>
  <c r="I4284" i="3"/>
  <c r="I4280" i="3"/>
  <c r="I4276" i="3"/>
  <c r="I4272" i="3"/>
  <c r="I4268" i="3"/>
  <c r="I4264" i="3"/>
  <c r="I4260" i="3"/>
  <c r="I4256" i="3"/>
  <c r="I4252" i="3"/>
  <c r="I4248" i="3"/>
  <c r="I4244" i="3"/>
  <c r="I4240" i="3"/>
  <c r="I4236" i="3"/>
  <c r="I4232" i="3"/>
  <c r="I4228" i="3"/>
  <c r="I4224" i="3"/>
  <c r="I4220" i="3"/>
  <c r="I4048" i="3"/>
  <c r="I4044" i="3"/>
  <c r="I4040" i="3"/>
  <c r="I4036" i="3"/>
  <c r="I4032" i="3"/>
  <c r="I4028" i="3"/>
  <c r="I4024" i="3"/>
  <c r="I4020" i="3"/>
  <c r="I4016" i="3"/>
  <c r="I4012" i="3"/>
  <c r="I4008" i="3"/>
  <c r="I4004" i="3"/>
  <c r="I4000" i="3"/>
  <c r="I3996" i="3"/>
  <c r="I3992" i="3"/>
  <c r="I3988" i="3"/>
  <c r="I3984" i="3"/>
  <c r="I3980" i="3"/>
  <c r="I3976" i="3"/>
  <c r="I3972" i="3"/>
  <c r="I3968" i="3"/>
  <c r="I3964" i="3"/>
  <c r="I3960" i="3"/>
  <c r="I3956" i="3"/>
  <c r="I3952" i="3"/>
  <c r="I3948" i="3"/>
  <c r="I3944" i="3"/>
  <c r="I3940" i="3"/>
  <c r="I3936" i="3"/>
  <c r="I3932" i="3"/>
  <c r="I3928" i="3"/>
  <c r="I3924" i="3"/>
  <c r="I3920" i="3"/>
  <c r="I3916" i="3"/>
  <c r="I3912" i="3"/>
  <c r="I3908" i="3"/>
  <c r="I3904" i="3"/>
  <c r="I3900" i="3"/>
  <c r="I3896" i="3"/>
  <c r="I3892" i="3"/>
  <c r="I3888" i="3"/>
  <c r="I3820" i="3"/>
  <c r="I3816" i="3"/>
  <c r="I3812" i="3"/>
  <c r="I3808" i="3"/>
  <c r="I3804" i="3"/>
  <c r="I3800" i="3"/>
  <c r="I3796" i="3"/>
  <c r="I3792" i="3"/>
  <c r="I3788" i="3"/>
  <c r="I3784" i="3"/>
  <c r="I3780" i="3"/>
  <c r="I3776" i="3"/>
  <c r="I3772" i="3"/>
  <c r="I3768" i="3"/>
  <c r="I3764" i="3"/>
  <c r="I3760" i="3"/>
  <c r="I3756" i="3"/>
  <c r="I3752" i="3"/>
  <c r="I3748" i="3"/>
  <c r="I3744" i="3"/>
  <c r="I3740" i="3"/>
  <c r="I3736" i="3"/>
  <c r="I3732" i="3"/>
  <c r="I3728" i="3"/>
  <c r="I3724" i="3"/>
  <c r="I3720" i="3"/>
  <c r="I3716" i="3"/>
  <c r="I3712" i="3"/>
  <c r="I3708" i="3"/>
  <c r="I3704" i="3"/>
  <c r="I3700" i="3"/>
  <c r="I3696" i="3"/>
  <c r="I3692" i="3"/>
  <c r="I3688" i="3"/>
  <c r="I3684" i="3"/>
  <c r="I3596" i="3"/>
  <c r="I3592" i="3"/>
  <c r="I3588" i="3"/>
  <c r="I3584" i="3"/>
  <c r="I3580" i="3"/>
  <c r="I3576" i="3"/>
  <c r="I3572" i="3"/>
  <c r="I3568" i="3"/>
  <c r="I3564" i="3"/>
  <c r="I3560" i="3"/>
  <c r="I3556" i="3"/>
  <c r="I3552" i="3"/>
  <c r="I3548" i="3"/>
  <c r="I3544" i="3"/>
  <c r="I3540" i="3"/>
  <c r="I3536" i="3"/>
  <c r="I3532" i="3"/>
  <c r="I3528" i="3"/>
  <c r="I3524" i="3"/>
  <c r="I3520" i="3"/>
  <c r="I3516" i="3"/>
  <c r="I3512" i="3"/>
  <c r="I3508" i="3"/>
  <c r="I3504" i="3"/>
  <c r="I3500" i="3"/>
  <c r="I3496" i="3"/>
  <c r="I3492" i="3"/>
  <c r="I3488" i="3"/>
  <c r="I3484" i="3"/>
  <c r="I3480" i="3"/>
  <c r="I3476" i="3"/>
  <c r="I3472" i="3"/>
  <c r="I3468" i="3"/>
  <c r="I3464" i="3"/>
  <c r="I3460" i="3"/>
  <c r="I3456" i="3"/>
  <c r="I3452" i="3"/>
  <c r="I3448" i="3"/>
  <c r="I3444" i="3"/>
  <c r="I3440" i="3"/>
  <c r="I3436" i="3"/>
  <c r="I3432" i="3"/>
  <c r="I3428" i="3"/>
  <c r="I3424" i="3"/>
  <c r="I3420" i="3"/>
  <c r="I3392" i="3"/>
  <c r="I3388" i="3"/>
  <c r="I3384" i="3"/>
  <c r="I3380" i="3"/>
  <c r="I3376" i="3"/>
  <c r="I3372" i="3"/>
  <c r="I3368" i="3"/>
  <c r="I3288" i="3"/>
  <c r="I3284" i="3"/>
  <c r="I3280" i="3"/>
  <c r="I3276" i="3"/>
  <c r="I3272" i="3"/>
  <c r="I3268" i="3"/>
  <c r="I3264" i="3"/>
  <c r="I3260" i="3"/>
  <c r="I3256" i="3"/>
  <c r="I3252" i="3"/>
  <c r="I3248" i="3"/>
  <c r="I3244" i="3"/>
  <c r="I3240" i="3"/>
  <c r="I3236" i="3"/>
  <c r="I3232" i="3"/>
  <c r="I3228" i="3"/>
  <c r="I3224" i="3"/>
  <c r="I3220" i="3"/>
  <c r="I3216" i="3"/>
  <c r="I3212" i="3"/>
  <c r="I3208" i="3"/>
  <c r="I3204" i="3"/>
  <c r="I3200" i="3"/>
  <c r="I3196" i="3"/>
  <c r="I3192" i="3"/>
  <c r="I3188" i="3"/>
  <c r="I3184" i="3"/>
  <c r="I3180" i="3"/>
  <c r="I3176" i="3"/>
  <c r="I3172" i="3"/>
  <c r="I3168" i="3"/>
  <c r="I3164" i="3"/>
  <c r="I3160" i="3"/>
  <c r="I3156" i="3"/>
  <c r="I3152" i="3"/>
  <c r="I3148" i="3"/>
  <c r="I3144" i="3"/>
  <c r="I3140" i="3"/>
  <c r="I3136" i="3"/>
  <c r="I3132" i="3"/>
  <c r="I3128" i="3"/>
  <c r="I3124" i="3"/>
  <c r="I3120" i="3"/>
  <c r="I3116" i="3"/>
  <c r="I2852" i="3"/>
  <c r="I2848" i="3"/>
  <c r="I2844" i="3"/>
  <c r="I2840" i="3"/>
  <c r="I2836" i="3"/>
  <c r="I2832" i="3"/>
  <c r="I2828" i="3"/>
  <c r="I2824" i="3"/>
  <c r="I2820" i="3"/>
  <c r="I2816" i="3"/>
  <c r="I2812" i="3"/>
  <c r="I2808" i="3"/>
  <c r="I2804" i="3"/>
  <c r="I2800" i="3"/>
  <c r="I2796" i="3"/>
  <c r="I2792" i="3"/>
  <c r="I2788" i="3"/>
  <c r="I2784" i="3"/>
  <c r="I2780" i="3"/>
  <c r="I2776" i="3"/>
  <c r="I2772" i="3"/>
  <c r="I2768" i="3"/>
  <c r="I2764" i="3"/>
  <c r="I2760" i="3"/>
  <c r="I2756" i="3"/>
  <c r="I2752" i="3"/>
  <c r="I2748" i="3"/>
  <c r="I2744" i="3"/>
  <c r="I2740" i="3"/>
  <c r="I2736" i="3"/>
  <c r="I2732" i="3"/>
  <c r="I2728" i="3"/>
  <c r="I2724" i="3"/>
  <c r="I2720" i="3"/>
  <c r="I2716" i="3"/>
  <c r="I2712" i="3"/>
  <c r="I2708" i="3"/>
  <c r="I2704" i="3"/>
  <c r="I2700" i="3"/>
  <c r="I2696" i="3"/>
  <c r="I2692" i="3"/>
  <c r="I2688" i="3"/>
  <c r="I2684" i="3"/>
  <c r="I2680" i="3"/>
  <c r="I2676" i="3"/>
  <c r="I2672" i="3"/>
  <c r="I2668" i="3"/>
  <c r="I2664" i="3"/>
  <c r="I2660" i="3"/>
  <c r="I2656" i="3"/>
  <c r="I2652" i="3"/>
  <c r="I2648" i="3"/>
  <c r="I2644" i="3"/>
  <c r="I2640" i="3"/>
  <c r="I2636" i="3"/>
  <c r="I2632" i="3"/>
  <c r="I2628" i="3"/>
  <c r="I2624" i="3"/>
  <c r="I2620" i="3"/>
  <c r="I2616" i="3"/>
  <c r="I2612" i="3"/>
  <c r="I2608" i="3"/>
  <c r="I2604" i="3"/>
  <c r="I2260" i="3"/>
  <c r="I2256" i="3"/>
  <c r="I2252" i="3"/>
  <c r="I2248" i="3"/>
  <c r="I2244" i="3"/>
  <c r="I2240" i="3"/>
  <c r="I2236" i="3"/>
  <c r="I2232" i="3"/>
  <c r="I2228" i="3"/>
  <c r="I2224" i="3"/>
  <c r="I2220" i="3"/>
  <c r="I2216" i="3"/>
  <c r="I2212" i="3"/>
  <c r="I2208" i="3"/>
  <c r="I2204" i="3"/>
  <c r="I2200" i="3"/>
  <c r="I2196" i="3"/>
  <c r="I2192" i="3"/>
  <c r="I2188" i="3"/>
  <c r="I2184" i="3"/>
  <c r="I2180" i="3"/>
  <c r="I2176" i="3"/>
  <c r="I2172" i="3"/>
  <c r="I2168" i="3"/>
  <c r="I2164" i="3"/>
  <c r="I2160" i="3"/>
  <c r="I2156" i="3"/>
  <c r="I2152" i="3"/>
  <c r="I2148" i="3"/>
  <c r="I2144" i="3"/>
  <c r="I2140" i="3"/>
  <c r="I2136" i="3"/>
  <c r="I2132" i="3"/>
  <c r="I2128" i="3"/>
  <c r="I2124" i="3"/>
  <c r="I2120" i="3"/>
  <c r="I2116" i="3"/>
  <c r="I2112" i="3"/>
  <c r="I2108" i="3"/>
  <c r="I2104" i="3"/>
  <c r="I2100" i="3"/>
  <c r="I2096" i="3"/>
  <c r="I2092" i="3"/>
  <c r="I2088" i="3"/>
  <c r="I2084" i="3"/>
  <c r="I2080" i="3"/>
  <c r="I2076" i="3"/>
  <c r="I2072" i="3"/>
  <c r="I2068" i="3"/>
  <c r="I2064" i="3"/>
  <c r="I2060" i="3"/>
  <c r="I2056" i="3"/>
  <c r="I2052" i="3"/>
  <c r="I2048" i="3"/>
  <c r="I2044" i="3"/>
  <c r="I2040" i="3"/>
  <c r="I2036" i="3"/>
  <c r="I2032" i="3"/>
  <c r="I2028" i="3"/>
  <c r="I2024" i="3"/>
  <c r="I2020" i="3"/>
  <c r="I2016" i="3"/>
  <c r="I2012" i="3"/>
  <c r="I2008" i="3"/>
  <c r="I2004" i="3"/>
  <c r="I2000" i="3"/>
  <c r="I1996" i="3"/>
  <c r="I1988" i="3"/>
  <c r="I1980" i="3"/>
  <c r="I1972" i="3"/>
  <c r="I1964" i="3"/>
  <c r="I1956" i="3"/>
  <c r="I1948" i="3"/>
  <c r="I1940" i="3"/>
  <c r="I1932" i="3"/>
  <c r="I1924" i="3"/>
  <c r="I1916" i="3"/>
  <c r="I1908" i="3"/>
  <c r="I1900" i="3"/>
  <c r="I1888" i="3"/>
  <c r="I1872" i="3"/>
  <c r="I1856" i="3"/>
  <c r="I2" i="3"/>
  <c r="R4614" i="3" l="1"/>
  <c r="R4550" i="3"/>
  <c r="R4518" i="3"/>
  <c r="R4017" i="3"/>
  <c r="R3953" i="3"/>
  <c r="R3731" i="3"/>
  <c r="R3519" i="3"/>
  <c r="R4046" i="3"/>
  <c r="R4014" i="3"/>
  <c r="R3982" i="3"/>
  <c r="R3950" i="3"/>
  <c r="R3719" i="3"/>
  <c r="R3507" i="3"/>
  <c r="R4934" i="3"/>
  <c r="R4870" i="3"/>
  <c r="R4586" i="3"/>
  <c r="R4282" i="3"/>
  <c r="R4250" i="3"/>
  <c r="R3811" i="3"/>
  <c r="R3683" i="3"/>
  <c r="R3471" i="3"/>
  <c r="R3799" i="3"/>
  <c r="R3491" i="3"/>
  <c r="R4580" i="3"/>
  <c r="R3889" i="3"/>
  <c r="R3781" i="3"/>
  <c r="R3717" i="3"/>
  <c r="R2845" i="3"/>
  <c r="R3233" i="3"/>
  <c r="R3169" i="3"/>
  <c r="R3918" i="3"/>
  <c r="R3902" i="3"/>
  <c r="R3886" i="3"/>
  <c r="R3810" i="3"/>
  <c r="R3794" i="3"/>
  <c r="R3778" i="3"/>
  <c r="R3762" i="3"/>
  <c r="R3746" i="3"/>
  <c r="R3730" i="3"/>
  <c r="R3714" i="3"/>
  <c r="R3698" i="3"/>
  <c r="R3682" i="3"/>
  <c r="R3582" i="3"/>
  <c r="R3566" i="3"/>
  <c r="R3550" i="3"/>
  <c r="R3534" i="3"/>
  <c r="R3518" i="3"/>
  <c r="R3502" i="3"/>
  <c r="R3486" i="3"/>
  <c r="R3470" i="3"/>
  <c r="R3454" i="3"/>
  <c r="R3438" i="3"/>
  <c r="R3422" i="3"/>
  <c r="R3386" i="3"/>
  <c r="R3370" i="3"/>
  <c r="R3278" i="3"/>
  <c r="R3262" i="3"/>
  <c r="R3246" i="3"/>
  <c r="R3230" i="3"/>
  <c r="R3214" i="3"/>
  <c r="R3198" i="3"/>
  <c r="R3182" i="3"/>
  <c r="R3166" i="3"/>
  <c r="R3150" i="3"/>
  <c r="R3134" i="3"/>
  <c r="R3118" i="3"/>
  <c r="R2846" i="3"/>
  <c r="R2830" i="3"/>
  <c r="R2131" i="3"/>
  <c r="R2827" i="3"/>
  <c r="R2811" i="3"/>
  <c r="R2795" i="3"/>
  <c r="R2779" i="3"/>
  <c r="R2763" i="3"/>
  <c r="R2747" i="3"/>
  <c r="R2731" i="3"/>
  <c r="R2715" i="3"/>
  <c r="R2699" i="3"/>
  <c r="R2683" i="3"/>
  <c r="R2667" i="3"/>
  <c r="R2651" i="3"/>
  <c r="R2635" i="3"/>
  <c r="R2619" i="3"/>
  <c r="R2263" i="3"/>
  <c r="R2247" i="3"/>
  <c r="R2231" i="3"/>
  <c r="R2215" i="3"/>
  <c r="R2199" i="3"/>
  <c r="R2183" i="3"/>
  <c r="R2167" i="3"/>
  <c r="R2151" i="3"/>
  <c r="R2135" i="3"/>
  <c r="R2108" i="3"/>
  <c r="R2123" i="3"/>
  <c r="R1985" i="3"/>
  <c r="R1953" i="3"/>
  <c r="R1921" i="3"/>
  <c r="R1787" i="3"/>
  <c r="R1771" i="3"/>
  <c r="R1023" i="3"/>
  <c r="R1007" i="3"/>
  <c r="R991" i="3"/>
  <c r="R975" i="3"/>
  <c r="R959" i="3"/>
  <c r="R943" i="3"/>
  <c r="R831" i="3"/>
  <c r="R815" i="3"/>
  <c r="R799" i="3"/>
  <c r="R783" i="3"/>
  <c r="R767" i="3"/>
  <c r="R751" i="3"/>
  <c r="R735" i="3"/>
  <c r="R719" i="3"/>
  <c r="R703" i="3"/>
  <c r="R687" i="3"/>
  <c r="R671" i="3"/>
  <c r="R531" i="3"/>
  <c r="R515" i="3"/>
  <c r="P1650" i="3"/>
  <c r="P4827" i="3"/>
  <c r="P4811" i="3"/>
  <c r="P4795" i="3"/>
  <c r="P4779" i="3"/>
  <c r="P4763" i="3"/>
  <c r="P4747" i="3"/>
  <c r="P4498" i="3"/>
  <c r="P4482" i="3"/>
  <c r="P4466" i="3"/>
  <c r="P4450" i="3"/>
  <c r="P4434" i="3"/>
  <c r="P4418" i="3"/>
  <c r="P4211" i="3"/>
  <c r="P4195" i="3"/>
  <c r="P4179" i="3"/>
  <c r="P4163" i="3"/>
  <c r="P4147" i="3"/>
  <c r="P3883" i="3"/>
  <c r="P3867" i="3"/>
  <c r="P3851" i="3"/>
  <c r="P3835" i="3"/>
  <c r="P595" i="3"/>
  <c r="P103" i="3"/>
  <c r="R4794" i="3"/>
  <c r="R4489" i="3"/>
  <c r="R4170" i="3"/>
  <c r="R4819" i="3"/>
  <c r="R4139" i="3"/>
  <c r="R4823" i="3"/>
  <c r="R4759" i="3"/>
  <c r="R4487" i="3"/>
  <c r="R4423" i="3"/>
  <c r="R4168" i="3"/>
  <c r="R3851" i="3"/>
  <c r="R4800" i="3"/>
  <c r="R4779" i="3"/>
  <c r="R3847" i="3"/>
  <c r="R3074" i="3"/>
  <c r="R3402" i="3"/>
  <c r="R2552" i="3"/>
  <c r="R1735" i="3"/>
  <c r="R1703" i="3"/>
  <c r="R1644" i="3"/>
  <c r="R1580" i="3"/>
  <c r="R1516" i="3"/>
  <c r="R2525" i="3"/>
  <c r="R1657" i="3"/>
  <c r="R1593" i="3"/>
  <c r="R1529" i="3"/>
  <c r="R3104" i="3"/>
  <c r="R3062" i="3"/>
  <c r="R4821" i="3"/>
  <c r="R3403" i="3"/>
  <c r="R1762" i="3"/>
  <c r="R1730" i="3"/>
  <c r="R1697" i="3"/>
  <c r="R1633" i="3"/>
  <c r="R1569" i="3"/>
  <c r="R1505" i="3"/>
  <c r="R658" i="3"/>
  <c r="R594" i="3"/>
  <c r="R2571" i="3"/>
  <c r="R2555" i="3"/>
  <c r="R1761" i="3"/>
  <c r="R1729" i="3"/>
  <c r="R625" i="3"/>
  <c r="R97" i="3"/>
  <c r="R1693" i="3"/>
  <c r="R1661" i="3"/>
  <c r="R1629" i="3"/>
  <c r="R1597" i="3"/>
  <c r="R1565" i="3"/>
  <c r="R1533" i="3"/>
  <c r="R1501" i="3"/>
  <c r="R630" i="3"/>
  <c r="R903" i="3"/>
  <c r="R612" i="3"/>
  <c r="R351" i="3"/>
  <c r="R91" i="3"/>
  <c r="R623" i="3"/>
  <c r="R607" i="3"/>
  <c r="R591" i="3"/>
  <c r="R106" i="3"/>
  <c r="R90" i="3"/>
  <c r="P2443" i="3"/>
  <c r="P3039" i="3"/>
  <c r="P4305" i="3"/>
  <c r="P2855" i="3"/>
  <c r="P3353" i="3"/>
  <c r="P4377" i="3"/>
  <c r="P4686" i="3"/>
  <c r="P2460" i="3"/>
  <c r="P2928" i="3"/>
  <c r="P1214" i="3"/>
  <c r="P2943" i="3"/>
  <c r="P1554" i="3"/>
  <c r="P1682" i="3"/>
  <c r="R4756" i="3"/>
  <c r="P27" i="3"/>
  <c r="P2975" i="3"/>
  <c r="P4072" i="3"/>
  <c r="P3035" i="3"/>
  <c r="P3637" i="3"/>
  <c r="P4637" i="3"/>
  <c r="P4702" i="3"/>
  <c r="P565" i="3"/>
  <c r="P2427" i="3"/>
  <c r="P3023" i="3"/>
  <c r="P4120" i="3"/>
  <c r="P4374" i="3"/>
  <c r="P2448" i="3"/>
  <c r="P2879" i="3"/>
  <c r="P3609" i="3"/>
  <c r="P4401" i="3"/>
  <c r="P1078" i="3"/>
  <c r="P1142" i="3"/>
  <c r="P1206" i="3"/>
  <c r="P1270" i="3"/>
  <c r="P1334" i="3"/>
  <c r="P1398" i="3"/>
  <c r="P1462" i="3"/>
  <c r="P2293" i="3"/>
  <c r="P2357" i="3"/>
  <c r="P2421" i="3"/>
  <c r="P2469" i="3"/>
  <c r="P2485" i="3"/>
  <c r="P2873" i="3"/>
  <c r="P2969" i="3"/>
  <c r="P2985" i="3"/>
  <c r="P3017" i="3"/>
  <c r="P3307" i="3"/>
  <c r="P3323" i="3"/>
  <c r="P3603" i="3"/>
  <c r="P4066" i="3"/>
  <c r="P4082" i="3"/>
  <c r="P4699" i="3"/>
  <c r="P844" i="3"/>
  <c r="P2863" i="3"/>
  <c r="P3361" i="3"/>
  <c r="P4385" i="3"/>
  <c r="P4671" i="3"/>
  <c r="P4735" i="3"/>
  <c r="P4403" i="3"/>
  <c r="P4382" i="3"/>
  <c r="P4339" i="3"/>
  <c r="P4106" i="3"/>
  <c r="P4085" i="3"/>
  <c r="P3675" i="3"/>
  <c r="P3654" i="3"/>
  <c r="P3611" i="3"/>
  <c r="P3358" i="3"/>
  <c r="P3337" i="3"/>
  <c r="P3315" i="3"/>
  <c r="P3294" i="3"/>
  <c r="P3031" i="3"/>
  <c r="P3009" i="3"/>
  <c r="P2988" i="3"/>
  <c r="P2967" i="3"/>
  <c r="P2945" i="3"/>
  <c r="P2924" i="3"/>
  <c r="P2903" i="3"/>
  <c r="P2881" i="3"/>
  <c r="P2860" i="3"/>
  <c r="P2499" i="3"/>
  <c r="P2477" i="3"/>
  <c r="P2456" i="3"/>
  <c r="P2435" i="3"/>
  <c r="P2413" i="3"/>
  <c r="P2508" i="3"/>
  <c r="P2444" i="3"/>
  <c r="P4738" i="3"/>
  <c r="P4722" i="3"/>
  <c r="P4706" i="3"/>
  <c r="P4690" i="3"/>
  <c r="P4674" i="3"/>
  <c r="P4639" i="3"/>
  <c r="P4389" i="3"/>
  <c r="P4367" i="3"/>
  <c r="P4346" i="3"/>
  <c r="P4325" i="3"/>
  <c r="P4303" i="3"/>
  <c r="P4113" i="3"/>
  <c r="P4092" i="3"/>
  <c r="P4070" i="3"/>
  <c r="P4049" i="3"/>
  <c r="P3661" i="3"/>
  <c r="P3639" i="3"/>
  <c r="P3618" i="3"/>
  <c r="P3597" i="3"/>
  <c r="P3343" i="3"/>
  <c r="P3322" i="3"/>
  <c r="P3301" i="3"/>
  <c r="P3037" i="3"/>
  <c r="P3016" i="3"/>
  <c r="P2995" i="3"/>
  <c r="P2973" i="3"/>
  <c r="P2952" i="3"/>
  <c r="P2931" i="3"/>
  <c r="P2909" i="3"/>
  <c r="P2888" i="3"/>
  <c r="P2867" i="3"/>
  <c r="P2505" i="3"/>
  <c r="P2484" i="3"/>
  <c r="P2463" i="3"/>
  <c r="P2441" i="3"/>
  <c r="P2420" i="3"/>
  <c r="P2393" i="3"/>
  <c r="P2329" i="3"/>
  <c r="P2265" i="3"/>
  <c r="P1434" i="3"/>
  <c r="P1370" i="3"/>
  <c r="P1306" i="3"/>
  <c r="P1242" i="3"/>
  <c r="P1178" i="3"/>
  <c r="P1114" i="3"/>
  <c r="P1050" i="3"/>
  <c r="P856" i="3"/>
  <c r="P545" i="3"/>
  <c r="P294" i="3"/>
  <c r="P23" i="3"/>
  <c r="P2396" i="3"/>
  <c r="P2380" i="3"/>
  <c r="P2364" i="3"/>
  <c r="P2348" i="3"/>
  <c r="P2332" i="3"/>
  <c r="P2316" i="3"/>
  <c r="P2300" i="3"/>
  <c r="P2284" i="3"/>
  <c r="P2268" i="3"/>
  <c r="P1485" i="3"/>
  <c r="P1469" i="3"/>
  <c r="P1453" i="3"/>
  <c r="P1437" i="3"/>
  <c r="P1421" i="3"/>
  <c r="P1405" i="3"/>
  <c r="P1389" i="3"/>
  <c r="P1373" i="3"/>
  <c r="P1357" i="3"/>
  <c r="P1341" i="3"/>
  <c r="P1325" i="3"/>
  <c r="P1309" i="3"/>
  <c r="P1293" i="3"/>
  <c r="P1277" i="3"/>
  <c r="P1261" i="3"/>
  <c r="P1245" i="3"/>
  <c r="P1229" i="3"/>
  <c r="P1213" i="3"/>
  <c r="P1197" i="3"/>
  <c r="P1181" i="3"/>
  <c r="P1165" i="3"/>
  <c r="P1149" i="3"/>
  <c r="P1133" i="3"/>
  <c r="P1117" i="3"/>
  <c r="P1101" i="3"/>
  <c r="P1085" i="3"/>
  <c r="P1069" i="3"/>
  <c r="P1053" i="3"/>
  <c r="P1037" i="3"/>
  <c r="P891" i="3"/>
  <c r="R4724" i="3"/>
  <c r="R4660" i="3"/>
  <c r="R4388" i="3"/>
  <c r="R4324" i="3"/>
  <c r="R4091" i="3"/>
  <c r="P2387" i="3"/>
  <c r="P2371" i="3"/>
  <c r="P2355" i="3"/>
  <c r="P2339" i="3"/>
  <c r="P2323" i="3"/>
  <c r="P2307" i="3"/>
  <c r="P2291" i="3"/>
  <c r="P2275" i="3"/>
  <c r="P1492" i="3"/>
  <c r="P1476" i="3"/>
  <c r="P1460" i="3"/>
  <c r="P1444" i="3"/>
  <c r="P1428" i="3"/>
  <c r="P1412" i="3"/>
  <c r="P1396" i="3"/>
  <c r="P1380" i="3"/>
  <c r="P1364" i="3"/>
  <c r="P1348" i="3"/>
  <c r="P1332" i="3"/>
  <c r="P1316" i="3"/>
  <c r="P1300" i="3"/>
  <c r="P1284" i="3"/>
  <c r="P1252" i="3"/>
  <c r="P1236" i="3"/>
  <c r="P1220" i="3"/>
  <c r="P1204" i="3"/>
  <c r="P1188" i="3"/>
  <c r="P1172" i="3"/>
  <c r="P1156" i="3"/>
  <c r="P1140" i="3"/>
  <c r="P1124" i="3"/>
  <c r="P1108" i="3"/>
  <c r="P1092" i="3"/>
  <c r="P1076" i="3"/>
  <c r="P1060" i="3"/>
  <c r="P1044" i="3"/>
  <c r="P898" i="3"/>
  <c r="R4688" i="3"/>
  <c r="R4624" i="3"/>
  <c r="R4352" i="3"/>
  <c r="R4119" i="3"/>
  <c r="P4644" i="3"/>
  <c r="P4628" i="3"/>
  <c r="P4404" i="3"/>
  <c r="P4388" i="3"/>
  <c r="P4372" i="3"/>
  <c r="P4356" i="3"/>
  <c r="P4340" i="3"/>
  <c r="P4324" i="3"/>
  <c r="P4308" i="3"/>
  <c r="P4123" i="3"/>
  <c r="P4107" i="3"/>
  <c r="P4091" i="3"/>
  <c r="P4075" i="3"/>
  <c r="P4059" i="3"/>
  <c r="P3676" i="3"/>
  <c r="P3660" i="3"/>
  <c r="P3644" i="3"/>
  <c r="P3628" i="3"/>
  <c r="P3612" i="3"/>
  <c r="P3364" i="3"/>
  <c r="P3348" i="3"/>
  <c r="P3332" i="3"/>
  <c r="P3316" i="3"/>
  <c r="P3300" i="3"/>
  <c r="P3042" i="3"/>
  <c r="P3026" i="3"/>
  <c r="P3010" i="3"/>
  <c r="P2994" i="3"/>
  <c r="P2978" i="3"/>
  <c r="P2962" i="3"/>
  <c r="P2946" i="3"/>
  <c r="P2930" i="3"/>
  <c r="P2914" i="3"/>
  <c r="P2898" i="3"/>
  <c r="P2882" i="3"/>
  <c r="P2866" i="3"/>
  <c r="P2510" i="3"/>
  <c r="P2494" i="3"/>
  <c r="P2478" i="3"/>
  <c r="P2462" i="3"/>
  <c r="P2446" i="3"/>
  <c r="P2430" i="3"/>
  <c r="P2414" i="3"/>
  <c r="P2398" i="3"/>
  <c r="P2382" i="3"/>
  <c r="P2366" i="3"/>
  <c r="P2350" i="3"/>
  <c r="P2334" i="3"/>
  <c r="P2318" i="3"/>
  <c r="P2302" i="3"/>
  <c r="P2286" i="3"/>
  <c r="P2270" i="3"/>
  <c r="P1487" i="3"/>
  <c r="P1471" i="3"/>
  <c r="P1455" i="3"/>
  <c r="P1439" i="3"/>
  <c r="P1423" i="3"/>
  <c r="P1407" i="3"/>
  <c r="P1391" i="3"/>
  <c r="P1375" i="3"/>
  <c r="P1359" i="3"/>
  <c r="P1343" i="3"/>
  <c r="P1327" i="3"/>
  <c r="P1311" i="3"/>
  <c r="P1295" i="3"/>
  <c r="P1279" i="3"/>
  <c r="P1263" i="3"/>
  <c r="P1247" i="3"/>
  <c r="P1231" i="3"/>
  <c r="P1215" i="3"/>
  <c r="P1199" i="3"/>
  <c r="P1183" i="3"/>
  <c r="P1167" i="3"/>
  <c r="P1151" i="3"/>
  <c r="P1135" i="3"/>
  <c r="P1119" i="3"/>
  <c r="P1103" i="3"/>
  <c r="P1087" i="3"/>
  <c r="P1071" i="3"/>
  <c r="P1055" i="3"/>
  <c r="P1039" i="3"/>
  <c r="P893" i="3"/>
  <c r="P861" i="3"/>
  <c r="P845" i="3"/>
  <c r="P566" i="3"/>
  <c r="P550" i="3"/>
  <c r="P347" i="3"/>
  <c r="P315" i="3"/>
  <c r="P299" i="3"/>
  <c r="P76" i="3"/>
  <c r="P28" i="3"/>
  <c r="P12" i="3"/>
  <c r="R4732" i="3"/>
  <c r="R4668" i="3"/>
  <c r="R4396" i="3"/>
  <c r="R4332" i="3"/>
  <c r="R4099" i="3"/>
  <c r="R4727" i="3"/>
  <c r="R4711" i="3"/>
  <c r="R4695" i="3"/>
  <c r="R4679" i="3"/>
  <c r="R4663" i="3"/>
  <c r="R4647" i="3"/>
  <c r="R4834" i="3"/>
  <c r="R4558" i="3"/>
  <c r="R4294" i="3"/>
  <c r="R4262" i="3"/>
  <c r="R4230" i="3"/>
  <c r="R3928" i="3"/>
  <c r="R3784" i="3"/>
  <c r="R3699" i="3"/>
  <c r="R3572" i="3"/>
  <c r="R3529" i="3"/>
  <c r="R3487" i="3"/>
  <c r="R3444" i="3"/>
  <c r="R3245" i="3"/>
  <c r="R3117" i="3"/>
  <c r="R4971" i="3"/>
  <c r="R4955" i="3"/>
  <c r="R4939" i="3"/>
  <c r="R4923" i="3"/>
  <c r="R4907" i="3"/>
  <c r="R4891" i="3"/>
  <c r="R4875" i="3"/>
  <c r="R4859" i="3"/>
  <c r="R4833" i="3"/>
  <c r="R4557" i="3"/>
  <c r="R4285" i="3"/>
  <c r="R4253" i="3"/>
  <c r="R4221" i="3"/>
  <c r="R3815" i="3"/>
  <c r="R3729" i="3"/>
  <c r="R3687" i="3"/>
  <c r="R3517" i="3"/>
  <c r="R3475" i="3"/>
  <c r="R2813" i="3"/>
  <c r="R4970" i="3"/>
  <c r="R4954" i="3"/>
  <c r="R4922" i="3"/>
  <c r="R4906" i="3"/>
  <c r="R4890" i="3"/>
  <c r="R4858" i="3"/>
  <c r="R4830" i="3"/>
  <c r="R4594" i="3"/>
  <c r="R4562" i="3"/>
  <c r="R4530" i="3"/>
  <c r="R3989" i="3"/>
  <c r="R3923" i="3"/>
  <c r="R3779" i="3"/>
  <c r="R3736" i="3"/>
  <c r="R3567" i="3"/>
  <c r="R3524" i="3"/>
  <c r="R3481" i="3"/>
  <c r="R3439" i="3"/>
  <c r="R3229" i="3"/>
  <c r="R4851" i="3"/>
  <c r="R4617" i="3"/>
  <c r="R4585" i="3"/>
  <c r="R4553" i="3"/>
  <c r="R4521" i="3"/>
  <c r="R4281" i="3"/>
  <c r="R4249" i="3"/>
  <c r="R4042" i="3"/>
  <c r="R4010" i="3"/>
  <c r="R3978" i="3"/>
  <c r="R3946" i="3"/>
  <c r="R3809" i="3"/>
  <c r="R3767" i="3"/>
  <c r="R3587" i="3"/>
  <c r="R3501" i="3"/>
  <c r="R3459" i="3"/>
  <c r="R4584" i="3"/>
  <c r="R4552" i="3"/>
  <c r="R4536" i="3"/>
  <c r="R4520" i="3"/>
  <c r="R4296" i="3"/>
  <c r="R4280" i="3"/>
  <c r="R4264" i="3"/>
  <c r="R4248" i="3"/>
  <c r="R4232" i="3"/>
  <c r="R4048" i="3"/>
  <c r="R4032" i="3"/>
  <c r="R4016" i="3"/>
  <c r="R4000" i="3"/>
  <c r="R3984" i="3"/>
  <c r="R3968" i="3"/>
  <c r="R3952" i="3"/>
  <c r="R3936" i="3"/>
  <c r="R3895" i="3"/>
  <c r="R3808" i="3"/>
  <c r="R3787" i="3"/>
  <c r="R3744" i="3"/>
  <c r="R3723" i="3"/>
  <c r="R3596" i="3"/>
  <c r="R3575" i="3"/>
  <c r="R3532" i="3"/>
  <c r="R3511" i="3"/>
  <c r="R3468" i="3"/>
  <c r="R3447" i="3"/>
  <c r="R3253" i="3"/>
  <c r="R3189" i="3"/>
  <c r="R3125" i="3"/>
  <c r="R4843" i="3"/>
  <c r="R4615" i="3"/>
  <c r="R4599" i="3"/>
  <c r="R3909" i="3"/>
  <c r="R3888" i="3"/>
  <c r="R3785" i="3"/>
  <c r="R3721" i="3"/>
  <c r="R3389" i="3"/>
  <c r="R3249" i="3"/>
  <c r="R3185" i="3"/>
  <c r="R3121" i="3"/>
  <c r="R3428" i="3"/>
  <c r="R3388" i="3"/>
  <c r="R3372" i="3"/>
  <c r="R3280" i="3"/>
  <c r="R3264" i="3"/>
  <c r="R3248" i="3"/>
  <c r="R3232" i="3"/>
  <c r="R3216" i="3"/>
  <c r="R3200" i="3"/>
  <c r="R3184" i="3"/>
  <c r="R3168" i="3"/>
  <c r="R3152" i="3"/>
  <c r="R3136" i="3"/>
  <c r="R3120" i="3"/>
  <c r="R2844" i="3"/>
  <c r="R2828" i="3"/>
  <c r="R2756" i="3"/>
  <c r="R2692" i="3"/>
  <c r="R2628" i="3"/>
  <c r="R3423" i="3"/>
  <c r="R3387" i="3"/>
  <c r="R3371" i="3"/>
  <c r="R3279" i="3"/>
  <c r="R3263" i="3"/>
  <c r="R3247" i="3"/>
  <c r="R3231" i="3"/>
  <c r="R3215" i="3"/>
  <c r="R3199" i="3"/>
  <c r="R3183" i="3"/>
  <c r="R3167" i="3"/>
  <c r="R3151" i="3"/>
  <c r="R3135" i="3"/>
  <c r="R3119" i="3"/>
  <c r="R2843" i="3"/>
  <c r="R2826" i="3"/>
  <c r="R3922" i="3"/>
  <c r="R3906" i="3"/>
  <c r="R3890" i="3"/>
  <c r="R3814" i="3"/>
  <c r="R3798" i="3"/>
  <c r="R3782" i="3"/>
  <c r="R3766" i="3"/>
  <c r="R3750" i="3"/>
  <c r="R3734" i="3"/>
  <c r="R3718" i="3"/>
  <c r="R3702" i="3"/>
  <c r="R3686" i="3"/>
  <c r="R3586" i="3"/>
  <c r="R3570" i="3"/>
  <c r="R3554" i="3"/>
  <c r="R3538" i="3"/>
  <c r="R3522" i="3"/>
  <c r="R3506" i="3"/>
  <c r="R3490" i="3"/>
  <c r="R3474" i="3"/>
  <c r="R3458" i="3"/>
  <c r="R3442" i="3"/>
  <c r="R3426" i="3"/>
  <c r="R3390" i="3"/>
  <c r="R3374" i="3"/>
  <c r="R3282" i="3"/>
  <c r="R3266" i="3"/>
  <c r="R3250" i="3"/>
  <c r="R3234" i="3"/>
  <c r="R3218" i="3"/>
  <c r="R3202" i="3"/>
  <c r="R3186" i="3"/>
  <c r="R3170" i="3"/>
  <c r="R3154" i="3"/>
  <c r="R3138" i="3"/>
  <c r="R3122" i="3"/>
  <c r="R2850" i="3"/>
  <c r="R2834" i="3"/>
  <c r="R2814" i="3"/>
  <c r="R2780" i="3"/>
  <c r="R2716" i="3"/>
  <c r="R2652" i="3"/>
  <c r="R2797" i="3"/>
  <c r="R2781" i="3"/>
  <c r="R2765" i="3"/>
  <c r="R2749" i="3"/>
  <c r="R2733" i="3"/>
  <c r="R2717" i="3"/>
  <c r="R2701" i="3"/>
  <c r="R2685" i="3"/>
  <c r="R2669" i="3"/>
  <c r="R2653" i="3"/>
  <c r="R2637" i="3"/>
  <c r="R2621" i="3"/>
  <c r="R2605" i="3"/>
  <c r="R2249" i="3"/>
  <c r="R2233" i="3"/>
  <c r="R2217" i="3"/>
  <c r="R2201" i="3"/>
  <c r="R2185" i="3"/>
  <c r="R2169" i="3"/>
  <c r="R2153" i="3"/>
  <c r="R2137" i="3"/>
  <c r="R2248" i="3"/>
  <c r="R2232" i="3"/>
  <c r="R2216" i="3"/>
  <c r="R2200" i="3"/>
  <c r="R2184" i="3"/>
  <c r="R2168" i="3"/>
  <c r="R2152" i="3"/>
  <c r="R2136" i="3"/>
  <c r="R2112" i="3"/>
  <c r="R2815" i="3"/>
  <c r="R2799" i="3"/>
  <c r="R2783" i="3"/>
  <c r="R2767" i="3"/>
  <c r="R2751" i="3"/>
  <c r="R2735" i="3"/>
  <c r="R2719" i="3"/>
  <c r="R2703" i="3"/>
  <c r="R2687" i="3"/>
  <c r="R2671" i="3"/>
  <c r="R2655" i="3"/>
  <c r="R2639" i="3"/>
  <c r="R2623" i="3"/>
  <c r="R2607" i="3"/>
  <c r="R2251" i="3"/>
  <c r="R2235" i="3"/>
  <c r="R2219" i="3"/>
  <c r="R2203" i="3"/>
  <c r="R2187" i="3"/>
  <c r="R2171" i="3"/>
  <c r="R2155" i="3"/>
  <c r="R2119" i="3"/>
  <c r="R2128" i="3"/>
  <c r="R2134" i="3"/>
  <c r="R2102" i="3"/>
  <c r="R2070" i="3"/>
  <c r="R1791" i="3"/>
  <c r="R2101" i="3"/>
  <c r="R2085" i="3"/>
  <c r="R2069" i="3"/>
  <c r="R2053" i="3"/>
  <c r="R2037" i="3"/>
  <c r="R2021" i="3"/>
  <c r="R2005" i="3"/>
  <c r="R1989" i="3"/>
  <c r="R1957" i="3"/>
  <c r="R1925" i="3"/>
  <c r="R1893" i="3"/>
  <c r="R1877" i="3"/>
  <c r="R1861" i="3"/>
  <c r="R1845" i="3"/>
  <c r="R1829" i="3"/>
  <c r="R1813" i="3"/>
  <c r="R1788" i="3"/>
  <c r="R2088" i="3"/>
  <c r="R2072" i="3"/>
  <c r="R2056" i="3"/>
  <c r="R2040" i="3"/>
  <c r="R2008" i="3"/>
  <c r="R1992" i="3"/>
  <c r="R1976" i="3"/>
  <c r="R1944" i="3"/>
  <c r="R1928" i="3"/>
  <c r="R1912" i="3"/>
  <c r="R1880" i="3"/>
  <c r="R1864" i="3"/>
  <c r="R1848" i="3"/>
  <c r="R1816" i="3"/>
  <c r="R1775" i="3"/>
  <c r="R1027" i="3"/>
  <c r="R1011" i="3"/>
  <c r="R995" i="3"/>
  <c r="R979" i="3"/>
  <c r="R963" i="3"/>
  <c r="R947" i="3"/>
  <c r="R835" i="3"/>
  <c r="R819" i="3"/>
  <c r="R803" i="3"/>
  <c r="R787" i="3"/>
  <c r="R771" i="3"/>
  <c r="R755" i="3"/>
  <c r="R739" i="3"/>
  <c r="R723" i="3"/>
  <c r="R707" i="3"/>
  <c r="R691" i="3"/>
  <c r="R675" i="3"/>
  <c r="R659" i="3"/>
  <c r="R1801" i="3"/>
  <c r="R1785" i="3"/>
  <c r="R1769" i="3"/>
  <c r="R1017" i="3"/>
  <c r="R1001" i="3"/>
  <c r="R985" i="3"/>
  <c r="R969" i="3"/>
  <c r="R953" i="3"/>
  <c r="R937" i="3"/>
  <c r="R829" i="3"/>
  <c r="R813" i="3"/>
  <c r="R797" i="3"/>
  <c r="R781" i="3"/>
  <c r="R765" i="3"/>
  <c r="R749" i="3"/>
  <c r="R733" i="3"/>
  <c r="R717" i="3"/>
  <c r="R701" i="3"/>
  <c r="R685" i="3"/>
  <c r="R669" i="3"/>
  <c r="R529" i="3"/>
  <c r="R496" i="3"/>
  <c r="R464" i="3"/>
  <c r="R432" i="3"/>
  <c r="R400" i="3"/>
  <c r="R384" i="3"/>
  <c r="R265" i="3"/>
  <c r="R249" i="3"/>
  <c r="R233" i="3"/>
  <c r="R201" i="3"/>
  <c r="R185" i="3"/>
  <c r="R513" i="3"/>
  <c r="R481" i="3"/>
  <c r="R465" i="3"/>
  <c r="R449" i="3"/>
  <c r="R433" i="3"/>
  <c r="R417" i="3"/>
  <c r="R401" i="3"/>
  <c r="R385" i="3"/>
  <c r="R369" i="3"/>
  <c r="R286" i="3"/>
  <c r="R270" i="3"/>
  <c r="R254" i="3"/>
  <c r="R238" i="3"/>
  <c r="R222" i="3"/>
  <c r="R206" i="3"/>
  <c r="R190" i="3"/>
  <c r="R174" i="3"/>
  <c r="R158" i="3"/>
  <c r="R142" i="3"/>
  <c r="R126" i="3"/>
  <c r="R110" i="3"/>
  <c r="P1618" i="3"/>
  <c r="P615" i="3"/>
  <c r="P3409" i="3"/>
  <c r="P3110" i="3"/>
  <c r="P3094" i="3"/>
  <c r="P3078" i="3"/>
  <c r="P3062" i="3"/>
  <c r="P2603" i="3"/>
  <c r="P2587" i="3"/>
  <c r="P2571" i="3"/>
  <c r="P2555" i="3"/>
  <c r="P2539" i="3"/>
  <c r="P2523" i="3"/>
  <c r="P1761" i="3"/>
  <c r="P1745" i="3"/>
  <c r="P1729" i="3"/>
  <c r="P1713" i="3"/>
  <c r="P1697" i="3"/>
  <c r="P1681" i="3"/>
  <c r="P1665" i="3"/>
  <c r="P1649" i="3"/>
  <c r="P1633" i="3"/>
  <c r="P1617" i="3"/>
  <c r="P1601" i="3"/>
  <c r="P1585" i="3"/>
  <c r="P1569" i="3"/>
  <c r="P1553" i="3"/>
  <c r="P1537" i="3"/>
  <c r="P1521" i="3"/>
  <c r="P1505" i="3"/>
  <c r="P925" i="3"/>
  <c r="P909" i="3"/>
  <c r="P650" i="3"/>
  <c r="P634" i="3"/>
  <c r="R4134" i="3"/>
  <c r="R4782" i="3"/>
  <c r="R4457" i="3"/>
  <c r="R4414" i="3"/>
  <c r="R4778" i="3"/>
  <c r="R4421" i="3"/>
  <c r="P97" i="3"/>
  <c r="R4787" i="3"/>
  <c r="R4807" i="3"/>
  <c r="R4471" i="3"/>
  <c r="R4450" i="3"/>
  <c r="R4216" i="3"/>
  <c r="R4195" i="3"/>
  <c r="R4152" i="3"/>
  <c r="R3867" i="3"/>
  <c r="R3100" i="3"/>
  <c r="R4827" i="3"/>
  <c r="R4806" i="3"/>
  <c r="R4784" i="3"/>
  <c r="R4763" i="3"/>
  <c r="R4742" i="3"/>
  <c r="R4470" i="3"/>
  <c r="R4449" i="3"/>
  <c r="R4215" i="3"/>
  <c r="R4194" i="3"/>
  <c r="R4151" i="3"/>
  <c r="R3863" i="3"/>
  <c r="R3086" i="3"/>
  <c r="R2592" i="3"/>
  <c r="R2560" i="3"/>
  <c r="R2528" i="3"/>
  <c r="R1660" i="3"/>
  <c r="R1596" i="3"/>
  <c r="R1532" i="3"/>
  <c r="R1750" i="3"/>
  <c r="R912" i="3"/>
  <c r="R85" i="3"/>
  <c r="R3854" i="3"/>
  <c r="R3415" i="3"/>
  <c r="R2524" i="3"/>
  <c r="R1747" i="3"/>
  <c r="R1715" i="3"/>
  <c r="R1668" i="3"/>
  <c r="R1604" i="3"/>
  <c r="R1540" i="3"/>
  <c r="R4825" i="3"/>
  <c r="R4809" i="3"/>
  <c r="R4777" i="3"/>
  <c r="R3409" i="3"/>
  <c r="R3103" i="3"/>
  <c r="R3082" i="3"/>
  <c r="R2585" i="3"/>
  <c r="R2553" i="3"/>
  <c r="R2521" i="3"/>
  <c r="R621" i="3"/>
  <c r="R909" i="3"/>
  <c r="R3050" i="3"/>
  <c r="R2559" i="3"/>
  <c r="R2527" i="3"/>
  <c r="R1765" i="3"/>
  <c r="R1733" i="3"/>
  <c r="R1701" i="3"/>
  <c r="R908" i="3"/>
  <c r="R633" i="3"/>
  <c r="R105" i="3"/>
  <c r="R3412" i="3"/>
  <c r="R3396" i="3"/>
  <c r="R3101" i="3"/>
  <c r="R3069" i="3"/>
  <c r="R2594" i="3"/>
  <c r="R2578" i="3"/>
  <c r="R2562" i="3"/>
  <c r="R2546" i="3"/>
  <c r="R2530" i="3"/>
  <c r="R1764" i="3"/>
  <c r="R1748" i="3"/>
  <c r="R1732" i="3"/>
  <c r="R1716" i="3"/>
  <c r="R1700" i="3"/>
  <c r="R1669" i="3"/>
  <c r="R1637" i="3"/>
  <c r="R1605" i="3"/>
  <c r="R1573" i="3"/>
  <c r="R1541" i="3"/>
  <c r="R1509" i="3"/>
  <c r="R606" i="3"/>
  <c r="R104" i="3"/>
  <c r="R907" i="3"/>
  <c r="R648" i="3"/>
  <c r="R632" i="3"/>
  <c r="R1690" i="3"/>
  <c r="R1658" i="3"/>
  <c r="R1626" i="3"/>
  <c r="R1594" i="3"/>
  <c r="R1562" i="3"/>
  <c r="R1530" i="3"/>
  <c r="R1498" i="3"/>
  <c r="R595" i="3"/>
  <c r="P4149" i="3"/>
  <c r="P4181" i="3"/>
  <c r="P4213" i="3"/>
  <c r="P4468" i="3"/>
  <c r="C33" i="17"/>
  <c r="C31" i="17"/>
  <c r="C13" i="17"/>
  <c r="R4972" i="3"/>
  <c r="R4589" i="3"/>
  <c r="R4525" i="3"/>
  <c r="R3958" i="3"/>
  <c r="R3560" i="3"/>
  <c r="R4258" i="3"/>
  <c r="R4021" i="3"/>
  <c r="R3957" i="3"/>
  <c r="R3693" i="3"/>
  <c r="R2837" i="3"/>
  <c r="R4949" i="3"/>
  <c r="R4901" i="3"/>
  <c r="R3724" i="3"/>
  <c r="R3544" i="3"/>
  <c r="R3289" i="3"/>
  <c r="R4844" i="3"/>
  <c r="R4600" i="3"/>
  <c r="R3916" i="3"/>
  <c r="R3765" i="3"/>
  <c r="R3701" i="3"/>
  <c r="R3553" i="3"/>
  <c r="R3489" i="3"/>
  <c r="R3393" i="3"/>
  <c r="R2760" i="3"/>
  <c r="R4567" i="3"/>
  <c r="R4519" i="3"/>
  <c r="R4263" i="3"/>
  <c r="R4043" i="3"/>
  <c r="R3995" i="3"/>
  <c r="R3947" i="3"/>
  <c r="R3552" i="3"/>
  <c r="R3488" i="3"/>
  <c r="R2688" i="3"/>
  <c r="R2624" i="3"/>
  <c r="R2139" i="3"/>
  <c r="R2774" i="3"/>
  <c r="R2726" i="3"/>
  <c r="R2678" i="3"/>
  <c r="R2630" i="3"/>
  <c r="R2242" i="3"/>
  <c r="R2194" i="3"/>
  <c r="R2162" i="3"/>
  <c r="R2115" i="3"/>
  <c r="R2067" i="3"/>
  <c r="R2019" i="3"/>
  <c r="R1971" i="3"/>
  <c r="R1923" i="3"/>
  <c r="R1875" i="3"/>
  <c r="R2022" i="3"/>
  <c r="R1974" i="3"/>
  <c r="R1926" i="3"/>
  <c r="R1894" i="3"/>
  <c r="R1846" i="3"/>
  <c r="R1973" i="3"/>
  <c r="R519" i="3"/>
  <c r="R1778" i="3"/>
  <c r="R998" i="3"/>
  <c r="R966" i="3"/>
  <c r="R822" i="3"/>
  <c r="R774" i="3"/>
  <c r="R726" i="3"/>
  <c r="R678" i="3"/>
  <c r="R511" i="3"/>
  <c r="R480" i="3"/>
  <c r="R448" i="3"/>
  <c r="R153" i="3"/>
  <c r="R507" i="3"/>
  <c r="R459" i="3"/>
  <c r="R411" i="3"/>
  <c r="R276" i="3"/>
  <c r="R228" i="3"/>
  <c r="R180" i="3"/>
  <c r="R132" i="3"/>
  <c r="R494" i="3"/>
  <c r="R446" i="3"/>
  <c r="R398" i="3"/>
  <c r="R279" i="3"/>
  <c r="R231" i="3"/>
  <c r="R183" i="3"/>
  <c r="R135" i="3"/>
  <c r="R497" i="3"/>
  <c r="R3804" i="3"/>
  <c r="R3761" i="3"/>
  <c r="R3592" i="3"/>
  <c r="R3549" i="3"/>
  <c r="R3464" i="3"/>
  <c r="R3177" i="3"/>
  <c r="R4966" i="3"/>
  <c r="R4950" i="3"/>
  <c r="R4902" i="3"/>
  <c r="R4522" i="3"/>
  <c r="R4013" i="3"/>
  <c r="R3949" i="3"/>
  <c r="R3912" i="3"/>
  <c r="R3768" i="3"/>
  <c r="R3513" i="3"/>
  <c r="R3417" i="3"/>
  <c r="R2792" i="3"/>
  <c r="R4961" i="3"/>
  <c r="R4929" i="3"/>
  <c r="R4897" i="3"/>
  <c r="R4865" i="3"/>
  <c r="R4609" i="3"/>
  <c r="R4545" i="3"/>
  <c r="R4273" i="3"/>
  <c r="R4034" i="3"/>
  <c r="R3970" i="3"/>
  <c r="R3897" i="3"/>
  <c r="R3756" i="3"/>
  <c r="R3576" i="3"/>
  <c r="R3533" i="3"/>
  <c r="R3257" i="3"/>
  <c r="R4856" i="3"/>
  <c r="R4612" i="3"/>
  <c r="R4548" i="3"/>
  <c r="R4516" i="3"/>
  <c r="R4276" i="3"/>
  <c r="R4244" i="3"/>
  <c r="R4044" i="3"/>
  <c r="R4012" i="3"/>
  <c r="R3980" i="3"/>
  <c r="R3948" i="3"/>
  <c r="R3803" i="3"/>
  <c r="R3760" i="3"/>
  <c r="R3739" i="3"/>
  <c r="R3696" i="3"/>
  <c r="R3569" i="3"/>
  <c r="R3527" i="3"/>
  <c r="R3484" i="3"/>
  <c r="R3441" i="3"/>
  <c r="R3377" i="3"/>
  <c r="R4839" i="3"/>
  <c r="R4595" i="3"/>
  <c r="R4563" i="3"/>
  <c r="R4531" i="3"/>
  <c r="R4291" i="3"/>
  <c r="R4259" i="3"/>
  <c r="R4227" i="3"/>
  <c r="R4023" i="3"/>
  <c r="R3991" i="3"/>
  <c r="R3959" i="3"/>
  <c r="R3925" i="3"/>
  <c r="R3823" i="3"/>
  <c r="R3780" i="3"/>
  <c r="R3737" i="3"/>
  <c r="R3695" i="3"/>
  <c r="R3568" i="3"/>
  <c r="R3525" i="3"/>
  <c r="R3483" i="3"/>
  <c r="R3440" i="3"/>
  <c r="R3373" i="3"/>
  <c r="R2680" i="3"/>
  <c r="R3384" i="3"/>
  <c r="R3276" i="3"/>
  <c r="R3244" i="3"/>
  <c r="R3212" i="3"/>
  <c r="R3180" i="3"/>
  <c r="R3132" i="3"/>
  <c r="R2840" i="3"/>
  <c r="R2801" i="3"/>
  <c r="R2676" i="3"/>
  <c r="R3419" i="3"/>
  <c r="R3383" i="3"/>
  <c r="R3275" i="3"/>
  <c r="R3243" i="3"/>
  <c r="R3211" i="3"/>
  <c r="R3179" i="3"/>
  <c r="R3147" i="3"/>
  <c r="R3115" i="3"/>
  <c r="R2821" i="3"/>
  <c r="R2736" i="3"/>
  <c r="R2608" i="3"/>
  <c r="R2809" i="3"/>
  <c r="R2700" i="3"/>
  <c r="R2793" i="3"/>
  <c r="R2761" i="3"/>
  <c r="R2729" i="3"/>
  <c r="R2697" i="3"/>
  <c r="R2665" i="3"/>
  <c r="R2633" i="3"/>
  <c r="R2261" i="3"/>
  <c r="R2229" i="3"/>
  <c r="R2197" i="3"/>
  <c r="R2165" i="3"/>
  <c r="R2132" i="3"/>
  <c r="R2244" i="3"/>
  <c r="R2212" i="3"/>
  <c r="R2180" i="3"/>
  <c r="R2770" i="3"/>
  <c r="R2738" i="3"/>
  <c r="R2706" i="3"/>
  <c r="R2674" i="3"/>
  <c r="R2642" i="3"/>
  <c r="R2610" i="3"/>
  <c r="R2238" i="3"/>
  <c r="R2206" i="3"/>
  <c r="R2174" i="3"/>
  <c r="R2095" i="3"/>
  <c r="R2063" i="3"/>
  <c r="R2031" i="3"/>
  <c r="R1999" i="3"/>
  <c r="R1967" i="3"/>
  <c r="R1935" i="3"/>
  <c r="R1903" i="3"/>
  <c r="R1871" i="3"/>
  <c r="R1839" i="3"/>
  <c r="R1807" i="3"/>
  <c r="R2114" i="3"/>
  <c r="R2082" i="3"/>
  <c r="R2050" i="3"/>
  <c r="R2018" i="3"/>
  <c r="R1986" i="3"/>
  <c r="R1954" i="3"/>
  <c r="R1922" i="3"/>
  <c r="R1890" i="3"/>
  <c r="R1858" i="3"/>
  <c r="R1826" i="3"/>
  <c r="R2113" i="3"/>
  <c r="R2081" i="3"/>
  <c r="R2049" i="3"/>
  <c r="R2017" i="3"/>
  <c r="R2001" i="3"/>
  <c r="R1969" i="3"/>
  <c r="R1937" i="3"/>
  <c r="R1905" i="3"/>
  <c r="R1889" i="3"/>
  <c r="R1873" i="3"/>
  <c r="R1857" i="3"/>
  <c r="R1841" i="3"/>
  <c r="R1825" i="3"/>
  <c r="R1809" i="3"/>
  <c r="R2100" i="3"/>
  <c r="R2084" i="3"/>
  <c r="R2068" i="3"/>
  <c r="R2052" i="3"/>
  <c r="R2036" i="3"/>
  <c r="R2020" i="3"/>
  <c r="R2004" i="3"/>
  <c r="R1988" i="3"/>
  <c r="R1972" i="3"/>
  <c r="R1956" i="3"/>
  <c r="R1940" i="3"/>
  <c r="R1924" i="3"/>
  <c r="R1892" i="3"/>
  <c r="R1876" i="3"/>
  <c r="R1860" i="3"/>
  <c r="R1844" i="3"/>
  <c r="R1828" i="3"/>
  <c r="R1812" i="3"/>
  <c r="R1772" i="3"/>
  <c r="R1020" i="3"/>
  <c r="R1004" i="3"/>
  <c r="R988" i="3"/>
  <c r="R972" i="3"/>
  <c r="R956" i="3"/>
  <c r="R940" i="3"/>
  <c r="R832" i="3"/>
  <c r="R816" i="3"/>
  <c r="R800" i="3"/>
  <c r="R784" i="3"/>
  <c r="R768" i="3"/>
  <c r="R752" i="3"/>
  <c r="R736" i="3"/>
  <c r="R720" i="3"/>
  <c r="R704" i="3"/>
  <c r="R688" i="3"/>
  <c r="R672" i="3"/>
  <c r="R532" i="3"/>
  <c r="R516" i="3"/>
  <c r="R1790" i="3"/>
  <c r="R1774" i="3"/>
  <c r="R1026" i="3"/>
  <c r="R1010" i="3"/>
  <c r="R994" i="3"/>
  <c r="R978" i="3"/>
  <c r="R962" i="3"/>
  <c r="R946" i="3"/>
  <c r="R834" i="3"/>
  <c r="R818" i="3"/>
  <c r="R802" i="3"/>
  <c r="R786" i="3"/>
  <c r="R770" i="3"/>
  <c r="R754" i="3"/>
  <c r="R738" i="3"/>
  <c r="R722" i="3"/>
  <c r="R706" i="3"/>
  <c r="R690" i="3"/>
  <c r="R674" i="3"/>
  <c r="R534" i="3"/>
  <c r="R518" i="3"/>
  <c r="R1797" i="3"/>
  <c r="R1781" i="3"/>
  <c r="R1029" i="3"/>
  <c r="R1013" i="3"/>
  <c r="R997" i="3"/>
  <c r="R981" i="3"/>
  <c r="R965" i="3"/>
  <c r="R949" i="3"/>
  <c r="R933" i="3"/>
  <c r="R825" i="3"/>
  <c r="R809" i="3"/>
  <c r="R793" i="3"/>
  <c r="R777" i="3"/>
  <c r="R761" i="3"/>
  <c r="R745" i="3"/>
  <c r="R729" i="3"/>
  <c r="R713" i="3"/>
  <c r="R697" i="3"/>
  <c r="R681" i="3"/>
  <c r="R665" i="3"/>
  <c r="R525" i="3"/>
  <c r="R508" i="3"/>
  <c r="R492" i="3"/>
  <c r="R476" i="3"/>
  <c r="R460" i="3"/>
  <c r="R444" i="3"/>
  <c r="R428" i="3"/>
  <c r="R412" i="3"/>
  <c r="R396" i="3"/>
  <c r="R380" i="3"/>
  <c r="R364" i="3"/>
  <c r="R277" i="3"/>
  <c r="R261" i="3"/>
  <c r="R245" i="3"/>
  <c r="R229" i="3"/>
  <c r="R213" i="3"/>
  <c r="R197" i="3"/>
  <c r="R181" i="3"/>
  <c r="R165" i="3"/>
  <c r="R149" i="3"/>
  <c r="R133" i="3"/>
  <c r="R117" i="3"/>
  <c r="R503" i="3"/>
  <c r="R487" i="3"/>
  <c r="R471" i="3"/>
  <c r="R455" i="3"/>
  <c r="R439" i="3"/>
  <c r="R423" i="3"/>
  <c r="R407" i="3"/>
  <c r="R391" i="3"/>
  <c r="R375" i="3"/>
  <c r="R288" i="3"/>
  <c r="R272" i="3"/>
  <c r="R256" i="3"/>
  <c r="R240" i="3"/>
  <c r="R224" i="3"/>
  <c r="R208" i="3"/>
  <c r="R192" i="3"/>
  <c r="R176" i="3"/>
  <c r="R160" i="3"/>
  <c r="R144" i="3"/>
  <c r="R4956" i="3"/>
  <c r="R4940" i="3"/>
  <c r="R4924" i="3"/>
  <c r="R4908" i="3"/>
  <c r="R4892" i="3"/>
  <c r="R4876" i="3"/>
  <c r="R4860" i="3"/>
  <c r="R4590" i="3"/>
  <c r="R4526" i="3"/>
  <c r="R4025" i="3"/>
  <c r="R3993" i="3"/>
  <c r="R3961" i="3"/>
  <c r="R3885" i="3"/>
  <c r="R3741" i="3"/>
  <c r="R4022" i="3"/>
  <c r="R3772" i="3"/>
  <c r="R3429" i="3"/>
  <c r="R4938" i="3"/>
  <c r="R4226" i="3"/>
  <c r="R3821" i="3"/>
  <c r="R4965" i="3"/>
  <c r="R4917" i="3"/>
  <c r="R4869" i="3"/>
  <c r="R3161" i="3"/>
  <c r="R4616" i="3"/>
  <c r="R4568" i="3"/>
  <c r="R4583" i="3"/>
  <c r="R4535" i="3"/>
  <c r="R4279" i="3"/>
  <c r="R4247" i="3"/>
  <c r="R4027" i="3"/>
  <c r="R3979" i="3"/>
  <c r="R3807" i="3"/>
  <c r="R3764" i="3"/>
  <c r="R3595" i="3"/>
  <c r="R3531" i="3"/>
  <c r="R3467" i="3"/>
  <c r="R2805" i="3"/>
  <c r="R2758" i="3"/>
  <c r="R2710" i="3"/>
  <c r="R2662" i="3"/>
  <c r="R2614" i="3"/>
  <c r="R2226" i="3"/>
  <c r="R2178" i="3"/>
  <c r="R2146" i="3"/>
  <c r="R2099" i="3"/>
  <c r="R2051" i="3"/>
  <c r="R2003" i="3"/>
  <c r="R1955" i="3"/>
  <c r="R1907" i="3"/>
  <c r="R1859" i="3"/>
  <c r="R1827" i="3"/>
  <c r="R2118" i="3"/>
  <c r="R2086" i="3"/>
  <c r="R2038" i="3"/>
  <c r="R1990" i="3"/>
  <c r="R1942" i="3"/>
  <c r="R1878" i="3"/>
  <c r="R1830" i="3"/>
  <c r="R1960" i="3"/>
  <c r="R1896" i="3"/>
  <c r="R1832" i="3"/>
  <c r="R1776" i="3"/>
  <c r="R1008" i="3"/>
  <c r="R976" i="3"/>
  <c r="R944" i="3"/>
  <c r="R836" i="3"/>
  <c r="R820" i="3"/>
  <c r="R804" i="3"/>
  <c r="R788" i="3"/>
  <c r="R772" i="3"/>
  <c r="R740" i="3"/>
  <c r="R708" i="3"/>
  <c r="R676" i="3"/>
  <c r="R520" i="3"/>
  <c r="R1030" i="3"/>
  <c r="R982" i="3"/>
  <c r="R934" i="3"/>
  <c r="R790" i="3"/>
  <c r="R742" i="3"/>
  <c r="R694" i="3"/>
  <c r="R522" i="3"/>
  <c r="R281" i="3"/>
  <c r="R217" i="3"/>
  <c r="R169" i="3"/>
  <c r="R121" i="3"/>
  <c r="R475" i="3"/>
  <c r="R427" i="3"/>
  <c r="R379" i="3"/>
  <c r="R260" i="3"/>
  <c r="R212" i="3"/>
  <c r="R164" i="3"/>
  <c r="R116" i="3"/>
  <c r="R478" i="3"/>
  <c r="R430" i="3"/>
  <c r="R382" i="3"/>
  <c r="R263" i="3"/>
  <c r="R215" i="3"/>
  <c r="R167" i="3"/>
  <c r="R119" i="3"/>
  <c r="R4150" i="3"/>
  <c r="R4506" i="3"/>
  <c r="R4187" i="3"/>
  <c r="R4142" i="3"/>
  <c r="R4473" i="3"/>
  <c r="R4196" i="3"/>
  <c r="R4154" i="3"/>
  <c r="R4828" i="3"/>
  <c r="R4786" i="3"/>
  <c r="R4764" i="3"/>
  <c r="R4743" i="3"/>
  <c r="R4493" i="3"/>
  <c r="R4429" i="3"/>
  <c r="R4174" i="3"/>
  <c r="R3064" i="3"/>
  <c r="R1743" i="3"/>
  <c r="R1711" i="3"/>
  <c r="R645" i="3"/>
  <c r="R2565" i="3"/>
  <c r="R1718" i="3"/>
  <c r="R3870" i="3"/>
  <c r="R3838" i="3"/>
  <c r="R3110" i="3"/>
  <c r="R3067" i="3"/>
  <c r="R2588" i="3"/>
  <c r="R629" i="3"/>
  <c r="R4793" i="3"/>
  <c r="R4761" i="3"/>
  <c r="R4745" i="3"/>
  <c r="R4500" i="3"/>
  <c r="R4484" i="3"/>
  <c r="R4468" i="3"/>
  <c r="R4452" i="3"/>
  <c r="R4436" i="3"/>
  <c r="R4420" i="3"/>
  <c r="R4213" i="3"/>
  <c r="R4197" i="3"/>
  <c r="R4181" i="3"/>
  <c r="R4165" i="3"/>
  <c r="R4149" i="3"/>
  <c r="R3881" i="3"/>
  <c r="R3865" i="3"/>
  <c r="R3849" i="3"/>
  <c r="R3833" i="3"/>
  <c r="R1649" i="3"/>
  <c r="R1585" i="3"/>
  <c r="R1521" i="3"/>
  <c r="R634" i="3"/>
  <c r="R92" i="3"/>
  <c r="R2591" i="3"/>
  <c r="R2575" i="3"/>
  <c r="R2543" i="3"/>
  <c r="R1749" i="3"/>
  <c r="R1717" i="3"/>
  <c r="R1672" i="3"/>
  <c r="R1640" i="3"/>
  <c r="R1608" i="3"/>
  <c r="R1576" i="3"/>
  <c r="R1544" i="3"/>
  <c r="R1512" i="3"/>
  <c r="R601" i="3"/>
  <c r="R3085" i="3"/>
  <c r="R3053" i="3"/>
  <c r="R638" i="3"/>
  <c r="R1695" i="3"/>
  <c r="R1679" i="3"/>
  <c r="R1663" i="3"/>
  <c r="R1647" i="3"/>
  <c r="R1631" i="3"/>
  <c r="R1615" i="3"/>
  <c r="R1599" i="3"/>
  <c r="R1583" i="3"/>
  <c r="R1567" i="3"/>
  <c r="R1551" i="3"/>
  <c r="R1535" i="3"/>
  <c r="R1519" i="3"/>
  <c r="R1503" i="3"/>
  <c r="R923" i="3"/>
  <c r="R616" i="3"/>
  <c r="R600" i="3"/>
  <c r="R95" i="3"/>
  <c r="P1414" i="3"/>
  <c r="P1350" i="3"/>
  <c r="P1158" i="3"/>
  <c r="P1094" i="3"/>
  <c r="R4360" i="3"/>
  <c r="R4680" i="3"/>
  <c r="R4648" i="3"/>
  <c r="P859" i="3"/>
  <c r="P548" i="3"/>
  <c r="P297" i="3"/>
  <c r="P26" i="3"/>
  <c r="R4968" i="3"/>
  <c r="R4952" i="3"/>
  <c r="R4936" i="3"/>
  <c r="R4920" i="3"/>
  <c r="R4904" i="3"/>
  <c r="R4888" i="3"/>
  <c r="R4872" i="3"/>
  <c r="R4855" i="3"/>
  <c r="R4582" i="3"/>
  <c r="R4286" i="3"/>
  <c r="R4254" i="3"/>
  <c r="R4222" i="3"/>
  <c r="R3985" i="3"/>
  <c r="R3917" i="3"/>
  <c r="R3816" i="3"/>
  <c r="R3773" i="3"/>
  <c r="R3688" i="3"/>
  <c r="R3561" i="3"/>
  <c r="R3476" i="3"/>
  <c r="R3433" i="3"/>
  <c r="R3213" i="3"/>
  <c r="R2853" i="3"/>
  <c r="R4967" i="3"/>
  <c r="R4951" i="3"/>
  <c r="R4935" i="3"/>
  <c r="R4919" i="3"/>
  <c r="R4903" i="3"/>
  <c r="R4887" i="3"/>
  <c r="R4871" i="3"/>
  <c r="R4854" i="3"/>
  <c r="R4613" i="3"/>
  <c r="R4581" i="3"/>
  <c r="R4549" i="3"/>
  <c r="R4517" i="3"/>
  <c r="R4277" i="3"/>
  <c r="R4245" i="3"/>
  <c r="R3913" i="3"/>
  <c r="R3381" i="3"/>
  <c r="R2712" i="3"/>
  <c r="R4918" i="3"/>
  <c r="R4886" i="3"/>
  <c r="R4853" i="3"/>
  <c r="R4618" i="3"/>
  <c r="R4554" i="3"/>
  <c r="R4045" i="3"/>
  <c r="R3981" i="3"/>
  <c r="R3725" i="3"/>
  <c r="R3556" i="3"/>
  <c r="R3197" i="3"/>
  <c r="R4945" i="3"/>
  <c r="R4913" i="3"/>
  <c r="R4881" i="3"/>
  <c r="R4845" i="3"/>
  <c r="R4577" i="3"/>
  <c r="R4513" i="3"/>
  <c r="R4241" i="3"/>
  <c r="R4002" i="3"/>
  <c r="R3938" i="3"/>
  <c r="R3713" i="3"/>
  <c r="R3448" i="3"/>
  <c r="R3129" i="3"/>
  <c r="R4840" i="3"/>
  <c r="R4596" i="3"/>
  <c r="R4564" i="3"/>
  <c r="R4532" i="3"/>
  <c r="R4292" i="3"/>
  <c r="R4260" i="3"/>
  <c r="R4228" i="3"/>
  <c r="R4028" i="3"/>
  <c r="R3996" i="3"/>
  <c r="R3964" i="3"/>
  <c r="R3932" i="3"/>
  <c r="R3911" i="3"/>
  <c r="R3591" i="3"/>
  <c r="R3548" i="3"/>
  <c r="R3505" i="3"/>
  <c r="R3463" i="3"/>
  <c r="R3237" i="3"/>
  <c r="R3173" i="3"/>
  <c r="R2696" i="3"/>
  <c r="R4611" i="3"/>
  <c r="R4579" i="3"/>
  <c r="R4547" i="3"/>
  <c r="R4515" i="3"/>
  <c r="R4275" i="3"/>
  <c r="R4243" i="3"/>
  <c r="R4039" i="3"/>
  <c r="R4007" i="3"/>
  <c r="R3975" i="3"/>
  <c r="R3943" i="3"/>
  <c r="R3904" i="3"/>
  <c r="R3801" i="3"/>
  <c r="R3759" i="3"/>
  <c r="R3716" i="3"/>
  <c r="R3589" i="3"/>
  <c r="R3547" i="3"/>
  <c r="R3504" i="3"/>
  <c r="R3461" i="3"/>
  <c r="R2841" i="3"/>
  <c r="R3424" i="3"/>
  <c r="R3368" i="3"/>
  <c r="R3260" i="3"/>
  <c r="R3228" i="3"/>
  <c r="R3196" i="3"/>
  <c r="R3164" i="3"/>
  <c r="R3148" i="3"/>
  <c r="R3116" i="3"/>
  <c r="R2822" i="3"/>
  <c r="R2740" i="3"/>
  <c r="R2612" i="3"/>
  <c r="R3367" i="3"/>
  <c r="R3259" i="3"/>
  <c r="R3227" i="3"/>
  <c r="R3195" i="3"/>
  <c r="R3163" i="3"/>
  <c r="R3131" i="3"/>
  <c r="R2839" i="3"/>
  <c r="R2800" i="3"/>
  <c r="R2672" i="3"/>
  <c r="R2764" i="3"/>
  <c r="R2636" i="3"/>
  <c r="R2777" i="3"/>
  <c r="R2745" i="3"/>
  <c r="R2713" i="3"/>
  <c r="R2681" i="3"/>
  <c r="R2649" i="3"/>
  <c r="R2617" i="3"/>
  <c r="R2245" i="3"/>
  <c r="R2213" i="3"/>
  <c r="R2181" i="3"/>
  <c r="R2149" i="3"/>
  <c r="R2260" i="3"/>
  <c r="R2228" i="3"/>
  <c r="R2196" i="3"/>
  <c r="R2164" i="3"/>
  <c r="R2148" i="3"/>
  <c r="R2786" i="3"/>
  <c r="R2754" i="3"/>
  <c r="R2722" i="3"/>
  <c r="R2690" i="3"/>
  <c r="R2658" i="3"/>
  <c r="R2626" i="3"/>
  <c r="R2254" i="3"/>
  <c r="R2222" i="3"/>
  <c r="R2190" i="3"/>
  <c r="R2158" i="3"/>
  <c r="R2142" i="3"/>
  <c r="R2111" i="3"/>
  <c r="R2079" i="3"/>
  <c r="R2047" i="3"/>
  <c r="R2015" i="3"/>
  <c r="R1983" i="3"/>
  <c r="R1951" i="3"/>
  <c r="R1919" i="3"/>
  <c r="R1887" i="3"/>
  <c r="R1855" i="3"/>
  <c r="R1823" i="3"/>
  <c r="R2130" i="3"/>
  <c r="R2098" i="3"/>
  <c r="R2066" i="3"/>
  <c r="R2034" i="3"/>
  <c r="R2002" i="3"/>
  <c r="R1970" i="3"/>
  <c r="R1938" i="3"/>
  <c r="R1906" i="3"/>
  <c r="R1874" i="3"/>
  <c r="R1842" i="3"/>
  <c r="R1810" i="3"/>
  <c r="R2097" i="3"/>
  <c r="R2065" i="3"/>
  <c r="R2033" i="3"/>
  <c r="R1908" i="3"/>
  <c r="R3990" i="3"/>
  <c r="R3924" i="3"/>
  <c r="R3209" i="3"/>
  <c r="R4874" i="3"/>
  <c r="R4290" i="3"/>
  <c r="R4933" i="3"/>
  <c r="R4885" i="3"/>
  <c r="R3908" i="3"/>
  <c r="R2648" i="3"/>
  <c r="R4551" i="3"/>
  <c r="R4295" i="3"/>
  <c r="R4231" i="3"/>
  <c r="R4011" i="3"/>
  <c r="R3963" i="3"/>
  <c r="R3931" i="3"/>
  <c r="R3743" i="3"/>
  <c r="R3700" i="3"/>
  <c r="R3573" i="3"/>
  <c r="R3509" i="3"/>
  <c r="R3445" i="3"/>
  <c r="R2744" i="3"/>
  <c r="R2806" i="3"/>
  <c r="R2752" i="3"/>
  <c r="R2116" i="3"/>
  <c r="R2790" i="3"/>
  <c r="R2742" i="3"/>
  <c r="R2694" i="3"/>
  <c r="R2646" i="3"/>
  <c r="R2258" i="3"/>
  <c r="R2210" i="3"/>
  <c r="R2083" i="3"/>
  <c r="R2035" i="3"/>
  <c r="R1987" i="3"/>
  <c r="R1939" i="3"/>
  <c r="R1891" i="3"/>
  <c r="R1843" i="3"/>
  <c r="R1811" i="3"/>
  <c r="R2054" i="3"/>
  <c r="R2006" i="3"/>
  <c r="R1958" i="3"/>
  <c r="R1910" i="3"/>
  <c r="R1862" i="3"/>
  <c r="R1814" i="3"/>
  <c r="R1941" i="3"/>
  <c r="R1909" i="3"/>
  <c r="R2024" i="3"/>
  <c r="R1795" i="3"/>
  <c r="R1024" i="3"/>
  <c r="R992" i="3"/>
  <c r="R960" i="3"/>
  <c r="R756" i="3"/>
  <c r="R724" i="3"/>
  <c r="R692" i="3"/>
  <c r="R660" i="3"/>
  <c r="R1794" i="3"/>
  <c r="R1014" i="3"/>
  <c r="R950" i="3"/>
  <c r="R806" i="3"/>
  <c r="R758" i="3"/>
  <c r="R710" i="3"/>
  <c r="R662" i="3"/>
  <c r="R416" i="3"/>
  <c r="R368" i="3"/>
  <c r="R137" i="3"/>
  <c r="R491" i="3"/>
  <c r="R443" i="3"/>
  <c r="R395" i="3"/>
  <c r="R363" i="3"/>
  <c r="R244" i="3"/>
  <c r="R196" i="3"/>
  <c r="R148" i="3"/>
  <c r="R510" i="3"/>
  <c r="R462" i="3"/>
  <c r="R414" i="3"/>
  <c r="R366" i="3"/>
  <c r="R247" i="3"/>
  <c r="R199" i="3"/>
  <c r="R151" i="3"/>
  <c r="R4214" i="3"/>
  <c r="R4783" i="3"/>
  <c r="R4469" i="3"/>
  <c r="R3090" i="3"/>
  <c r="R4814" i="3"/>
  <c r="R4771" i="3"/>
  <c r="R4446" i="3"/>
  <c r="R4212" i="3"/>
  <c r="R3084" i="3"/>
  <c r="R4810" i="3"/>
  <c r="R4767" i="3"/>
  <c r="R4453" i="3"/>
  <c r="R4219" i="3"/>
  <c r="R3875" i="3"/>
  <c r="R3068" i="3"/>
  <c r="R4776" i="3"/>
  <c r="R4505" i="3"/>
  <c r="R4462" i="3"/>
  <c r="R4419" i="3"/>
  <c r="R4186" i="3"/>
  <c r="R3063" i="3"/>
  <c r="R4802" i="3"/>
  <c r="R4780" i="3"/>
  <c r="R4509" i="3"/>
  <c r="R4466" i="3"/>
  <c r="R4445" i="3"/>
  <c r="R4211" i="3"/>
  <c r="R4190" i="3"/>
  <c r="R4146" i="3"/>
  <c r="R3079" i="3"/>
  <c r="R4822" i="3"/>
  <c r="R4758" i="3"/>
  <c r="R4507" i="3"/>
  <c r="R4486" i="3"/>
  <c r="R4465" i="3"/>
  <c r="R4443" i="3"/>
  <c r="R4422" i="3"/>
  <c r="R4210" i="3"/>
  <c r="R4188" i="3"/>
  <c r="R4167" i="3"/>
  <c r="R4143" i="3"/>
  <c r="R4140" i="3"/>
  <c r="R3876" i="3"/>
  <c r="R3860" i="3"/>
  <c r="R3844" i="3"/>
  <c r="R3828" i="3"/>
  <c r="R3102" i="3"/>
  <c r="R3080" i="3"/>
  <c r="R3059" i="3"/>
  <c r="R2584" i="3"/>
  <c r="R2520" i="3"/>
  <c r="R613" i="3"/>
  <c r="R2589" i="3"/>
  <c r="R2557" i="3"/>
  <c r="R1742" i="3"/>
  <c r="R1710" i="3"/>
  <c r="R637" i="3"/>
  <c r="R3882" i="3"/>
  <c r="R3866" i="3"/>
  <c r="R3850" i="3"/>
  <c r="R3834" i="3"/>
  <c r="R3410" i="3"/>
  <c r="R3083" i="3"/>
  <c r="R2580" i="3"/>
  <c r="R2548" i="3"/>
  <c r="R2516" i="3"/>
  <c r="R1739" i="3"/>
  <c r="R1707" i="3"/>
  <c r="R1652" i="3"/>
  <c r="R1588" i="3"/>
  <c r="R1524" i="3"/>
  <c r="R597" i="3"/>
  <c r="R4805" i="3"/>
  <c r="R4789" i="3"/>
  <c r="R4773" i="3"/>
  <c r="R4757" i="3"/>
  <c r="R4741" i="3"/>
  <c r="R4496" i="3"/>
  <c r="R4480" i="3"/>
  <c r="R4464" i="3"/>
  <c r="R4448" i="3"/>
  <c r="R4432" i="3"/>
  <c r="R4416" i="3"/>
  <c r="R4209" i="3"/>
  <c r="R4193" i="3"/>
  <c r="R4177" i="3"/>
  <c r="R4161" i="3"/>
  <c r="R4145" i="3"/>
  <c r="R3877" i="3"/>
  <c r="R3861" i="3"/>
  <c r="R3845" i="3"/>
  <c r="R3829" i="3"/>
  <c r="R3098" i="3"/>
  <c r="R3076" i="3"/>
  <c r="R3052" i="3"/>
  <c r="R2577" i="3"/>
  <c r="R2545" i="3"/>
  <c r="R101" i="3"/>
  <c r="R626" i="3"/>
  <c r="R84" i="3"/>
  <c r="R2603" i="3"/>
  <c r="R2587" i="3"/>
  <c r="R2539" i="3"/>
  <c r="R2523" i="3"/>
  <c r="R1745" i="3"/>
  <c r="R1713" i="3"/>
  <c r="R1696" i="3"/>
  <c r="R1664" i="3"/>
  <c r="R1632" i="3"/>
  <c r="R1600" i="3"/>
  <c r="R1568" i="3"/>
  <c r="R1536" i="3"/>
  <c r="R1504" i="3"/>
  <c r="R657" i="3"/>
  <c r="R593" i="3"/>
  <c r="R3408" i="3"/>
  <c r="R3113" i="3"/>
  <c r="R3097" i="3"/>
  <c r="R3081" i="3"/>
  <c r="R3065" i="3"/>
  <c r="R3049" i="3"/>
  <c r="R2590" i="3"/>
  <c r="R2574" i="3"/>
  <c r="R2558" i="3"/>
  <c r="R2542" i="3"/>
  <c r="R2526" i="3"/>
  <c r="R1760" i="3"/>
  <c r="R1744" i="3"/>
  <c r="R1728" i="3"/>
  <c r="R1712" i="3"/>
  <c r="R905" i="3"/>
  <c r="R598" i="3"/>
  <c r="R96" i="3"/>
  <c r="R1691" i="3"/>
  <c r="R1675" i="3"/>
  <c r="R1659" i="3"/>
  <c r="R1643" i="3"/>
  <c r="R1627" i="3"/>
  <c r="R1611" i="3"/>
  <c r="R1595" i="3"/>
  <c r="R1579" i="3"/>
  <c r="R1563" i="3"/>
  <c r="R1547" i="3"/>
  <c r="R1531" i="3"/>
  <c r="R1515" i="3"/>
  <c r="R1499" i="3"/>
  <c r="R919" i="3"/>
  <c r="R644" i="3"/>
  <c r="R628" i="3"/>
  <c r="R596" i="3"/>
  <c r="R1686" i="3"/>
  <c r="R1670" i="3"/>
  <c r="R1654" i="3"/>
  <c r="R1638" i="3"/>
  <c r="R1622" i="3"/>
  <c r="R1606" i="3"/>
  <c r="R1590" i="3"/>
  <c r="R1574" i="3"/>
  <c r="R1558" i="3"/>
  <c r="R1542" i="3"/>
  <c r="R1526" i="3"/>
  <c r="R1510" i="3"/>
  <c r="R930" i="3"/>
  <c r="R914" i="3"/>
  <c r="R655" i="3"/>
  <c r="R639" i="3"/>
  <c r="P4406" i="3"/>
  <c r="R4127" i="3"/>
  <c r="R4408" i="3"/>
  <c r="R4376" i="3"/>
  <c r="R4708" i="3"/>
  <c r="R4644" i="3"/>
  <c r="R4372" i="3"/>
  <c r="R4308" i="3"/>
  <c r="R4736" i="3"/>
  <c r="R4672" i="3"/>
  <c r="R4400" i="3"/>
  <c r="R4336" i="3"/>
  <c r="R4103" i="3"/>
  <c r="R4716" i="3"/>
  <c r="R4652" i="3"/>
  <c r="R4380" i="3"/>
  <c r="R4316" i="3"/>
  <c r="R4739" i="3"/>
  <c r="R4723" i="3"/>
  <c r="R4707" i="3"/>
  <c r="R4691" i="3"/>
  <c r="R4675" i="3"/>
  <c r="R4659" i="3"/>
  <c r="R4643" i="3"/>
  <c r="R4627" i="3"/>
  <c r="R4403" i="3"/>
  <c r="R4387" i="3"/>
  <c r="R4371" i="3"/>
  <c r="R4355" i="3"/>
  <c r="R4339" i="3"/>
  <c r="R4323" i="3"/>
  <c r="R4307" i="3"/>
  <c r="R4122" i="3"/>
  <c r="R4106" i="3"/>
  <c r="R4090" i="3"/>
  <c r="R4730" i="3"/>
  <c r="R4714" i="3"/>
  <c r="R4698" i="3"/>
  <c r="R4682" i="3"/>
  <c r="R4666" i="3"/>
  <c r="R4650" i="3"/>
  <c r="R4634" i="3"/>
  <c r="R4410" i="3"/>
  <c r="R4394" i="3"/>
  <c r="R4378" i="3"/>
  <c r="R4362" i="3"/>
  <c r="R4346" i="3"/>
  <c r="R4330" i="3"/>
  <c r="R4314" i="3"/>
  <c r="R4129" i="3"/>
  <c r="R4113" i="3"/>
  <c r="R4097" i="3"/>
  <c r="R4737" i="3"/>
  <c r="R4721" i="3"/>
  <c r="R4705" i="3"/>
  <c r="R4689" i="3"/>
  <c r="R4673" i="3"/>
  <c r="R4657" i="3"/>
  <c r="R4641" i="3"/>
  <c r="R4625" i="3"/>
  <c r="R4401" i="3"/>
  <c r="R4385" i="3"/>
  <c r="R4369" i="3"/>
  <c r="R4353" i="3"/>
  <c r="R4337" i="3"/>
  <c r="R4321" i="3"/>
  <c r="R4305" i="3"/>
  <c r="R4120" i="3"/>
  <c r="R4104" i="3"/>
  <c r="R4088" i="3"/>
  <c r="R4072" i="3"/>
  <c r="R4056" i="3"/>
  <c r="R3673" i="3"/>
  <c r="R3657" i="3"/>
  <c r="R3641" i="3"/>
  <c r="R3625" i="3"/>
  <c r="R3609" i="3"/>
  <c r="R3361" i="3"/>
  <c r="R3345" i="3"/>
  <c r="R3329" i="3"/>
  <c r="R3313" i="3"/>
  <c r="R3297" i="3"/>
  <c r="R3039" i="3"/>
  <c r="R3023" i="3"/>
  <c r="R3007" i="3"/>
  <c r="R2991" i="3"/>
  <c r="R2975" i="3"/>
  <c r="R2959" i="3"/>
  <c r="R2943" i="3"/>
  <c r="R2927" i="3"/>
  <c r="R2911" i="3"/>
  <c r="R2895" i="3"/>
  <c r="R2879" i="3"/>
  <c r="R2863" i="3"/>
  <c r="R2507" i="3"/>
  <c r="R2491" i="3"/>
  <c r="R2475" i="3"/>
  <c r="R2459" i="3"/>
  <c r="R2443" i="3"/>
  <c r="R2427" i="3"/>
  <c r="R2411" i="3"/>
  <c r="R2395" i="3"/>
  <c r="R2379" i="3"/>
  <c r="R2363" i="3"/>
  <c r="R2347" i="3"/>
  <c r="R2331" i="3"/>
  <c r="R2315" i="3"/>
  <c r="R2299" i="3"/>
  <c r="R2283" i="3"/>
  <c r="R2267" i="3"/>
  <c r="R1484" i="3"/>
  <c r="R1468" i="3"/>
  <c r="R1452" i="3"/>
  <c r="R1436" i="3"/>
  <c r="R1420" i="3"/>
  <c r="R1404" i="3"/>
  <c r="R1388" i="3"/>
  <c r="R1372" i="3"/>
  <c r="R1356" i="3"/>
  <c r="R1340" i="3"/>
  <c r="R1324" i="3"/>
  <c r="R1308" i="3"/>
  <c r="R1292" i="3"/>
  <c r="R1276" i="3"/>
  <c r="R1260" i="3"/>
  <c r="R1244" i="3"/>
  <c r="R1228" i="3"/>
  <c r="R1212" i="3"/>
  <c r="R1196" i="3"/>
  <c r="R1180" i="3"/>
  <c r="R1164" i="3"/>
  <c r="R1148" i="3"/>
  <c r="R1132" i="3"/>
  <c r="R1116" i="3"/>
  <c r="R1100" i="3"/>
  <c r="R1084" i="3"/>
  <c r="R1068" i="3"/>
  <c r="R1052" i="3"/>
  <c r="R1036" i="3"/>
  <c r="R890" i="3"/>
  <c r="R874" i="3"/>
  <c r="R858" i="3"/>
  <c r="R842" i="3"/>
  <c r="R579" i="3"/>
  <c r="R563" i="3"/>
  <c r="R547" i="3"/>
  <c r="R344" i="3"/>
  <c r="R328" i="3"/>
  <c r="R312" i="3"/>
  <c r="R296" i="3"/>
  <c r="R73" i="3"/>
  <c r="R57" i="3"/>
  <c r="R41" i="3"/>
  <c r="R25" i="3"/>
  <c r="R9" i="3"/>
  <c r="R4075" i="3"/>
  <c r="R4059" i="3"/>
  <c r="R3676" i="3"/>
  <c r="R3660" i="3"/>
  <c r="R3644" i="3"/>
  <c r="R3628" i="3"/>
  <c r="R3612" i="3"/>
  <c r="R3364" i="3"/>
  <c r="R3348" i="3"/>
  <c r="R3332" i="3"/>
  <c r="R3316" i="3"/>
  <c r="R3300" i="3"/>
  <c r="R3042" i="3"/>
  <c r="R3026" i="3"/>
  <c r="R3010" i="3"/>
  <c r="R2994" i="3"/>
  <c r="R2978" i="3"/>
  <c r="R2962" i="3"/>
  <c r="R2946" i="3"/>
  <c r="R2930" i="3"/>
  <c r="R2914" i="3"/>
  <c r="R2898" i="3"/>
  <c r="R2882" i="3"/>
  <c r="R2866" i="3"/>
  <c r="R2510" i="3"/>
  <c r="R2494" i="3"/>
  <c r="R2478" i="3"/>
  <c r="R2462" i="3"/>
  <c r="R2446" i="3"/>
  <c r="R2430" i="3"/>
  <c r="R2414" i="3"/>
  <c r="R2398" i="3"/>
  <c r="R2382" i="3"/>
  <c r="R2366" i="3"/>
  <c r="R2350" i="3"/>
  <c r="R2334" i="3"/>
  <c r="R2318" i="3"/>
  <c r="R2302" i="3"/>
  <c r="R2286" i="3"/>
  <c r="R2270" i="3"/>
  <c r="R1487" i="3"/>
  <c r="R1471" i="3"/>
  <c r="R1455" i="3"/>
  <c r="R1439" i="3"/>
  <c r="R1423" i="3"/>
  <c r="R1407" i="3"/>
  <c r="R1391" i="3"/>
  <c r="R1375" i="3"/>
  <c r="R1359" i="3"/>
  <c r="R1343" i="3"/>
  <c r="R1327" i="3"/>
  <c r="R1311" i="3"/>
  <c r="R1295" i="3"/>
  <c r="R1279" i="3"/>
  <c r="R1263" i="3"/>
  <c r="R1247" i="3"/>
  <c r="R1231" i="3"/>
  <c r="R1215" i="3"/>
  <c r="R1199" i="3"/>
  <c r="R1183" i="3"/>
  <c r="R1167" i="3"/>
  <c r="R1151" i="3"/>
  <c r="R1135" i="3"/>
  <c r="R1119" i="3"/>
  <c r="R1103" i="3"/>
  <c r="R1087" i="3"/>
  <c r="R1071" i="3"/>
  <c r="R1055" i="3"/>
  <c r="R1039" i="3"/>
  <c r="R893" i="3"/>
  <c r="R877" i="3"/>
  <c r="R861" i="3"/>
  <c r="R845" i="3"/>
  <c r="R582" i="3"/>
  <c r="R566" i="3"/>
  <c r="R550" i="3"/>
  <c r="R347" i="3"/>
  <c r="R331" i="3"/>
  <c r="R315" i="3"/>
  <c r="R299" i="3"/>
  <c r="R76" i="3"/>
  <c r="R60" i="3"/>
  <c r="R44" i="3"/>
  <c r="R28" i="3"/>
  <c r="R12" i="3"/>
  <c r="R4078" i="3"/>
  <c r="R4062" i="3"/>
  <c r="R3679" i="3"/>
  <c r="R3663" i="3"/>
  <c r="R3647" i="3"/>
  <c r="R3631" i="3"/>
  <c r="R3615" i="3"/>
  <c r="R3599" i="3"/>
  <c r="R3351" i="3"/>
  <c r="R3335" i="3"/>
  <c r="R3319" i="3"/>
  <c r="R3303" i="3"/>
  <c r="R3045" i="3"/>
  <c r="R3029" i="3"/>
  <c r="R3013" i="3"/>
  <c r="R2997" i="3"/>
  <c r="R2981" i="3"/>
  <c r="R2965" i="3"/>
  <c r="R2949" i="3"/>
  <c r="R2933" i="3"/>
  <c r="R2917" i="3"/>
  <c r="R2901" i="3"/>
  <c r="R2885" i="3"/>
  <c r="R2869" i="3"/>
  <c r="R2513" i="3"/>
  <c r="R2497" i="3"/>
  <c r="R2481" i="3"/>
  <c r="R2465" i="3"/>
  <c r="R2449" i="3"/>
  <c r="R2433" i="3"/>
  <c r="R2417" i="3"/>
  <c r="R2401" i="3"/>
  <c r="R2385" i="3"/>
  <c r="R2369" i="3"/>
  <c r="R2353" i="3"/>
  <c r="R2337" i="3"/>
  <c r="R2321" i="3"/>
  <c r="R2305" i="3"/>
  <c r="R2289" i="3"/>
  <c r="R2273" i="3"/>
  <c r="R1490" i="3"/>
  <c r="R1474" i="3"/>
  <c r="R1458" i="3"/>
  <c r="R1442" i="3"/>
  <c r="R1426" i="3"/>
  <c r="R1410" i="3"/>
  <c r="R1394" i="3"/>
  <c r="R1378" i="3"/>
  <c r="R1362" i="3"/>
  <c r="R1346" i="3"/>
  <c r="R1330" i="3"/>
  <c r="R1314" i="3"/>
  <c r="R1298" i="3"/>
  <c r="R1282" i="3"/>
  <c r="R1266" i="3"/>
  <c r="R1250" i="3"/>
  <c r="R1234" i="3"/>
  <c r="R1218" i="3"/>
  <c r="R1202" i="3"/>
  <c r="R1186" i="3"/>
  <c r="R1170" i="3"/>
  <c r="R1154" i="3"/>
  <c r="R1138" i="3"/>
  <c r="R1122" i="3"/>
  <c r="R1106" i="3"/>
  <c r="R1090" i="3"/>
  <c r="R1074" i="3"/>
  <c r="R1058" i="3"/>
  <c r="R1042" i="3"/>
  <c r="R896" i="3"/>
  <c r="R880" i="3"/>
  <c r="R864" i="3"/>
  <c r="R848" i="3"/>
  <c r="R585" i="3"/>
  <c r="R569" i="3"/>
  <c r="R553" i="3"/>
  <c r="R537" i="3"/>
  <c r="R334" i="3"/>
  <c r="R318" i="3"/>
  <c r="R302" i="3"/>
  <c r="R79" i="3"/>
  <c r="R63" i="3"/>
  <c r="R47" i="3"/>
  <c r="R31" i="3"/>
  <c r="R15" i="3"/>
  <c r="R4081" i="3"/>
  <c r="R4065" i="3"/>
  <c r="R4049" i="3"/>
  <c r="R3666" i="3"/>
  <c r="R3650" i="3"/>
  <c r="R3634" i="3"/>
  <c r="R3618" i="3"/>
  <c r="R3602" i="3"/>
  <c r="R3354" i="3"/>
  <c r="R3338" i="3"/>
  <c r="R3322" i="3"/>
  <c r="R3306" i="3"/>
  <c r="R3290" i="3"/>
  <c r="R3032" i="3"/>
  <c r="R3016" i="3"/>
  <c r="R3000" i="3"/>
  <c r="R2984" i="3"/>
  <c r="R2968" i="3"/>
  <c r="R2952" i="3"/>
  <c r="R2936" i="3"/>
  <c r="R2920" i="3"/>
  <c r="R2904" i="3"/>
  <c r="R2888" i="3"/>
  <c r="R2872" i="3"/>
  <c r="R2856" i="3"/>
  <c r="R2500" i="3"/>
  <c r="R2484" i="3"/>
  <c r="R2468" i="3"/>
  <c r="R2452" i="3"/>
  <c r="R2436" i="3"/>
  <c r="R2420" i="3"/>
  <c r="R2404" i="3"/>
  <c r="R2388" i="3"/>
  <c r="R2372" i="3"/>
  <c r="R2356" i="3"/>
  <c r="R2340" i="3"/>
  <c r="R2324" i="3"/>
  <c r="R2308" i="3"/>
  <c r="R2292" i="3"/>
  <c r="R2276" i="3"/>
  <c r="R1493" i="3"/>
  <c r="R1477" i="3"/>
  <c r="R1461" i="3"/>
  <c r="R1445" i="3"/>
  <c r="R1429" i="3"/>
  <c r="R1413" i="3"/>
  <c r="R1397" i="3"/>
  <c r="R1381" i="3"/>
  <c r="R1365" i="3"/>
  <c r="R1349" i="3"/>
  <c r="R1333" i="3"/>
  <c r="R1317" i="3"/>
  <c r="R1301" i="3"/>
  <c r="R1285" i="3"/>
  <c r="R1269" i="3"/>
  <c r="R1253" i="3"/>
  <c r="R1237" i="3"/>
  <c r="R1221" i="3"/>
  <c r="R1205" i="3"/>
  <c r="R1189" i="3"/>
  <c r="R1173" i="3"/>
  <c r="R1157" i="3"/>
  <c r="R1141" i="3"/>
  <c r="R1125" i="3"/>
  <c r="R1109" i="3"/>
  <c r="R1093" i="3"/>
  <c r="R1077" i="3"/>
  <c r="R1061" i="3"/>
  <c r="R1045" i="3"/>
  <c r="R899" i="3"/>
  <c r="R883" i="3"/>
  <c r="R867" i="3"/>
  <c r="R851" i="3"/>
  <c r="R588" i="3"/>
  <c r="R572" i="3"/>
  <c r="R556" i="3"/>
  <c r="R540" i="3"/>
  <c r="R337" i="3"/>
  <c r="R321" i="3"/>
  <c r="R305" i="3"/>
  <c r="R82" i="3"/>
  <c r="R66" i="3"/>
  <c r="R50" i="3"/>
  <c r="R34" i="3"/>
  <c r="R18" i="3"/>
  <c r="R128" i="3"/>
  <c r="R112" i="3"/>
  <c r="R506" i="3"/>
  <c r="R490" i="3"/>
  <c r="R474" i="3"/>
  <c r="R458" i="3"/>
  <c r="R442" i="3"/>
  <c r="R426" i="3"/>
  <c r="R410" i="3"/>
  <c r="R394" i="3"/>
  <c r="R378" i="3"/>
  <c r="R362" i="3"/>
  <c r="R275" i="3"/>
  <c r="R259" i="3"/>
  <c r="R243" i="3"/>
  <c r="R227" i="3"/>
  <c r="R211" i="3"/>
  <c r="R195" i="3"/>
  <c r="R179" i="3"/>
  <c r="R163" i="3"/>
  <c r="R147" i="3"/>
  <c r="R131" i="3"/>
  <c r="R115" i="3"/>
  <c r="R509" i="3"/>
  <c r="R493" i="3"/>
  <c r="R477" i="3"/>
  <c r="R461" i="3"/>
  <c r="R445" i="3"/>
  <c r="R429" i="3"/>
  <c r="R413" i="3"/>
  <c r="R397" i="3"/>
  <c r="R381" i="3"/>
  <c r="R365" i="3"/>
  <c r="R282" i="3"/>
  <c r="R266" i="3"/>
  <c r="R250" i="3"/>
  <c r="R234" i="3"/>
  <c r="R218" i="3"/>
  <c r="R202" i="3"/>
  <c r="R186" i="3"/>
  <c r="R170" i="3"/>
  <c r="R154" i="3"/>
  <c r="R138" i="3"/>
  <c r="R122" i="3"/>
  <c r="P3546" i="3"/>
  <c r="P4010" i="3"/>
  <c r="P3978" i="3"/>
  <c r="P3946" i="3"/>
  <c r="P3914" i="3"/>
  <c r="P3822" i="3"/>
  <c r="P3758" i="3"/>
  <c r="P3694" i="3"/>
  <c r="P2022" i="3"/>
  <c r="P1984" i="3"/>
  <c r="P1952" i="3"/>
  <c r="P1920" i="3"/>
  <c r="R4964" i="3"/>
  <c r="R4948" i="3"/>
  <c r="R4932" i="3"/>
  <c r="R4916" i="3"/>
  <c r="R4900" i="3"/>
  <c r="R4884" i="3"/>
  <c r="R4868" i="3"/>
  <c r="R4850" i="3"/>
  <c r="R4606" i="3"/>
  <c r="R4574" i="3"/>
  <c r="R4542" i="3"/>
  <c r="R4510" i="3"/>
  <c r="R4278" i="3"/>
  <c r="R4246" i="3"/>
  <c r="R4041" i="3"/>
  <c r="R4009" i="3"/>
  <c r="R3977" i="3"/>
  <c r="R3945" i="3"/>
  <c r="R3907" i="3"/>
  <c r="R3805" i="3"/>
  <c r="R3763" i="3"/>
  <c r="R3720" i="3"/>
  <c r="R3593" i="3"/>
  <c r="R3551" i="3"/>
  <c r="R3508" i="3"/>
  <c r="R3465" i="3"/>
  <c r="R3385" i="3"/>
  <c r="R3181" i="3"/>
  <c r="R2818" i="3"/>
  <c r="R4963" i="3"/>
  <c r="R4947" i="3"/>
  <c r="R4931" i="3"/>
  <c r="R4915" i="3"/>
  <c r="R4899" i="3"/>
  <c r="R4883" i="3"/>
  <c r="R4867" i="3"/>
  <c r="R4849" i="3"/>
  <c r="R4605" i="3"/>
  <c r="R4573" i="3"/>
  <c r="R4541" i="3"/>
  <c r="R4301" i="3"/>
  <c r="R4269" i="3"/>
  <c r="R4237" i="3"/>
  <c r="R4038" i="3"/>
  <c r="R4006" i="3"/>
  <c r="R3974" i="3"/>
  <c r="R3942" i="3"/>
  <c r="R3903" i="3"/>
  <c r="R3793" i="3"/>
  <c r="R3751" i="3"/>
  <c r="R3708" i="3"/>
  <c r="R3581" i="3"/>
  <c r="R3539" i="3"/>
  <c r="R3496" i="3"/>
  <c r="R3453" i="3"/>
  <c r="R3273" i="3"/>
  <c r="R3145" i="3"/>
  <c r="R4962" i="3"/>
  <c r="R4946" i="3"/>
  <c r="R4930" i="3"/>
  <c r="R4914" i="3"/>
  <c r="R4898" i="3"/>
  <c r="R4882" i="3"/>
  <c r="R4866" i="3"/>
  <c r="R4846" i="3"/>
  <c r="R4610" i="3"/>
  <c r="R4578" i="3"/>
  <c r="R4546" i="3"/>
  <c r="R4514" i="3"/>
  <c r="R4274" i="3"/>
  <c r="R4242" i="3"/>
  <c r="R4037" i="3"/>
  <c r="R4005" i="3"/>
  <c r="R3973" i="3"/>
  <c r="R3941" i="3"/>
  <c r="R3901" i="3"/>
  <c r="R3800" i="3"/>
  <c r="R3757" i="3"/>
  <c r="R3715" i="3"/>
  <c r="R3588" i="3"/>
  <c r="R3545" i="3"/>
  <c r="R3503" i="3"/>
  <c r="R3460" i="3"/>
  <c r="R3369" i="3"/>
  <c r="R3165" i="3"/>
  <c r="R2664" i="3"/>
  <c r="R4957" i="3"/>
  <c r="R4941" i="3"/>
  <c r="R4925" i="3"/>
  <c r="R4909" i="3"/>
  <c r="R4893" i="3"/>
  <c r="R4877" i="3"/>
  <c r="R4861" i="3"/>
  <c r="R4837" i="3"/>
  <c r="R4601" i="3"/>
  <c r="R4569" i="3"/>
  <c r="R4537" i="3"/>
  <c r="R4297" i="3"/>
  <c r="R4265" i="3"/>
  <c r="R4233" i="3"/>
  <c r="R4026" i="3"/>
  <c r="R3994" i="3"/>
  <c r="R3962" i="3"/>
  <c r="R3929" i="3"/>
  <c r="R3887" i="3"/>
  <c r="R3788" i="3"/>
  <c r="R3745" i="3"/>
  <c r="R3703" i="3"/>
  <c r="R3565" i="3"/>
  <c r="R3523" i="3"/>
  <c r="R3480" i="3"/>
  <c r="R3437" i="3"/>
  <c r="R3225" i="3"/>
  <c r="R2833" i="3"/>
  <c r="R4852" i="3"/>
  <c r="R4836" i="3"/>
  <c r="R4608" i="3"/>
  <c r="R4592" i="3"/>
  <c r="R4576" i="3"/>
  <c r="R4560" i="3"/>
  <c r="R4544" i="3"/>
  <c r="R4528" i="3"/>
  <c r="R4512" i="3"/>
  <c r="R4288" i="3"/>
  <c r="R4272" i="3"/>
  <c r="R4256" i="3"/>
  <c r="R4240" i="3"/>
  <c r="R4224" i="3"/>
  <c r="R4040" i="3"/>
  <c r="R4024" i="3"/>
  <c r="R4008" i="3"/>
  <c r="R3992" i="3"/>
  <c r="R3976" i="3"/>
  <c r="R3960" i="3"/>
  <c r="R3944" i="3"/>
  <c r="R3927" i="3"/>
  <c r="R3905" i="3"/>
  <c r="R3819" i="3"/>
  <c r="R3797" i="3"/>
  <c r="R3776" i="3"/>
  <c r="R3755" i="3"/>
  <c r="R3733" i="3"/>
  <c r="R3712" i="3"/>
  <c r="R3691" i="3"/>
  <c r="R3585" i="3"/>
  <c r="R3564" i="3"/>
  <c r="R3543" i="3"/>
  <c r="R3521" i="3"/>
  <c r="R3500" i="3"/>
  <c r="R3479" i="3"/>
  <c r="R3457" i="3"/>
  <c r="R3436" i="3"/>
  <c r="R3285" i="3"/>
  <c r="R3221" i="3"/>
  <c r="R3157" i="3"/>
  <c r="R2829" i="3"/>
  <c r="R2632" i="3"/>
  <c r="R4835" i="3"/>
  <c r="R4607" i="3"/>
  <c r="R4591" i="3"/>
  <c r="R4575" i="3"/>
  <c r="R4559" i="3"/>
  <c r="R4543" i="3"/>
  <c r="R4527" i="3"/>
  <c r="R4511" i="3"/>
  <c r="R4287" i="3"/>
  <c r="R4271" i="3"/>
  <c r="R4255" i="3"/>
  <c r="R4239" i="3"/>
  <c r="R4223" i="3"/>
  <c r="R4035" i="3"/>
  <c r="R4019" i="3"/>
  <c r="R4003" i="3"/>
  <c r="R3987" i="3"/>
  <c r="R3971" i="3"/>
  <c r="R3955" i="3"/>
  <c r="R3939" i="3"/>
  <c r="R3920" i="3"/>
  <c r="R3899" i="3"/>
  <c r="R3817" i="3"/>
  <c r="R3796" i="3"/>
  <c r="R3775" i="3"/>
  <c r="R3753" i="3"/>
  <c r="R3732" i="3"/>
  <c r="R3711" i="3"/>
  <c r="R3689" i="3"/>
  <c r="R3584" i="3"/>
  <c r="R3563" i="3"/>
  <c r="R3541" i="3"/>
  <c r="R3520" i="3"/>
  <c r="R3499" i="3"/>
  <c r="R3477" i="3"/>
  <c r="R3456" i="3"/>
  <c r="R3435" i="3"/>
  <c r="R3281" i="3"/>
  <c r="R3217" i="3"/>
  <c r="R3153" i="3"/>
  <c r="R2824" i="3"/>
  <c r="R2616" i="3"/>
  <c r="R3420" i="3"/>
  <c r="R3380" i="3"/>
  <c r="R3288" i="3"/>
  <c r="R3272" i="3"/>
  <c r="R3256" i="3"/>
  <c r="R3240" i="3"/>
  <c r="R3224" i="3"/>
  <c r="R3208" i="3"/>
  <c r="R3192" i="3"/>
  <c r="R3176" i="3"/>
  <c r="R3160" i="3"/>
  <c r="R3144" i="3"/>
  <c r="R3128" i="3"/>
  <c r="R2852" i="3"/>
  <c r="R2836" i="3"/>
  <c r="R2817" i="3"/>
  <c r="R2788" i="3"/>
  <c r="R2724" i="3"/>
  <c r="R2660" i="3"/>
  <c r="R3431" i="3"/>
  <c r="R3395" i="3"/>
  <c r="R3379" i="3"/>
  <c r="R3287" i="3"/>
  <c r="R3271" i="3"/>
  <c r="R3255" i="3"/>
  <c r="R3239" i="3"/>
  <c r="R3223" i="3"/>
  <c r="R3207" i="3"/>
  <c r="R3191" i="3"/>
  <c r="R3175" i="3"/>
  <c r="R3159" i="3"/>
  <c r="R3143" i="3"/>
  <c r="R3127" i="3"/>
  <c r="R2851" i="3"/>
  <c r="R2835" i="3"/>
  <c r="R2816" i="3"/>
  <c r="R2784" i="3"/>
  <c r="R2720" i="3"/>
  <c r="R2656" i="3"/>
  <c r="R3930" i="3"/>
  <c r="R3914" i="3"/>
  <c r="R3898" i="3"/>
  <c r="R3822" i="3"/>
  <c r="R3806" i="3"/>
  <c r="R3790" i="3"/>
  <c r="R3774" i="3"/>
  <c r="R3758" i="3"/>
  <c r="R3742" i="3"/>
  <c r="R3726" i="3"/>
  <c r="R3710" i="3"/>
  <c r="R3694" i="3"/>
  <c r="R3594" i="3"/>
  <c r="R3578" i="3"/>
  <c r="R3562" i="3"/>
  <c r="R3546" i="3"/>
  <c r="R3530" i="3"/>
  <c r="R3514" i="3"/>
  <c r="R3498" i="3"/>
  <c r="R3482" i="3"/>
  <c r="R3466" i="3"/>
  <c r="R3450" i="3"/>
  <c r="R3434" i="3"/>
  <c r="R3418" i="3"/>
  <c r="R3382" i="3"/>
  <c r="R3366" i="3"/>
  <c r="R3274" i="3"/>
  <c r="R3258" i="3"/>
  <c r="R3242" i="3"/>
  <c r="R3226" i="3"/>
  <c r="R3210" i="3"/>
  <c r="R3194" i="3"/>
  <c r="R3178" i="3"/>
  <c r="R3162" i="3"/>
  <c r="R3146" i="3"/>
  <c r="R3130" i="3"/>
  <c r="R3114" i="3"/>
  <c r="R2842" i="3"/>
  <c r="R2825" i="3"/>
  <c r="R2804" i="3"/>
  <c r="R2748" i="3"/>
  <c r="R2684" i="3"/>
  <c r="R2620" i="3"/>
  <c r="R2789" i="3"/>
  <c r="R2773" i="3"/>
  <c r="R2757" i="3"/>
  <c r="R2741" i="3"/>
  <c r="R2725" i="3"/>
  <c r="R2709" i="3"/>
  <c r="R2693" i="3"/>
  <c r="R2677" i="3"/>
  <c r="R2661" i="3"/>
  <c r="R2645" i="3"/>
  <c r="R2629" i="3"/>
  <c r="R2613" i="3"/>
  <c r="R2257" i="3"/>
  <c r="R2241" i="3"/>
  <c r="R2225" i="3"/>
  <c r="R2209" i="3"/>
  <c r="R2193" i="3"/>
  <c r="R2177" i="3"/>
  <c r="R2161" i="3"/>
  <c r="R2145" i="3"/>
  <c r="R2127" i="3"/>
  <c r="R2256" i="3"/>
  <c r="R2240" i="3"/>
  <c r="R2224" i="3"/>
  <c r="R2208" i="3"/>
  <c r="R2192" i="3"/>
  <c r="R2176" i="3"/>
  <c r="R2160" i="3"/>
  <c r="R2144" i="3"/>
  <c r="R2125" i="3"/>
  <c r="R2823" i="3"/>
  <c r="R2807" i="3"/>
  <c r="R2791" i="3"/>
  <c r="R2775" i="3"/>
  <c r="R2759" i="3"/>
  <c r="R2743" i="3"/>
  <c r="R2727" i="3"/>
  <c r="R2711" i="3"/>
  <c r="R2695" i="3"/>
  <c r="R2679" i="3"/>
  <c r="R2663" i="3"/>
  <c r="R2647" i="3"/>
  <c r="R2631" i="3"/>
  <c r="R2615" i="3"/>
  <c r="R2259" i="3"/>
  <c r="R2243" i="3"/>
  <c r="R2227" i="3"/>
  <c r="R2211" i="3"/>
  <c r="R2195" i="3"/>
  <c r="R2179" i="3"/>
  <c r="R2163" i="3"/>
  <c r="R2147" i="3"/>
  <c r="R2129" i="3"/>
  <c r="R2798" i="3"/>
  <c r="R2782" i="3"/>
  <c r="R2766" i="3"/>
  <c r="R2750" i="3"/>
  <c r="R2734" i="3"/>
  <c r="R2718" i="3"/>
  <c r="R2702" i="3"/>
  <c r="R2686" i="3"/>
  <c r="R2670" i="3"/>
  <c r="R2654" i="3"/>
  <c r="R2638" i="3"/>
  <c r="R2622" i="3"/>
  <c r="R2606" i="3"/>
  <c r="R2250" i="3"/>
  <c r="R2234" i="3"/>
  <c r="R2218" i="3"/>
  <c r="R2202" i="3"/>
  <c r="R2186" i="3"/>
  <c r="R2170" i="3"/>
  <c r="R2154" i="3"/>
  <c r="R2138" i="3"/>
  <c r="R2117" i="3"/>
  <c r="R2107" i="3"/>
  <c r="R2091" i="3"/>
  <c r="R2075" i="3"/>
  <c r="R2059" i="3"/>
  <c r="R2043" i="3"/>
  <c r="R2027" i="3"/>
  <c r="R2011" i="3"/>
  <c r="R1995" i="3"/>
  <c r="R1979" i="3"/>
  <c r="R1963" i="3"/>
  <c r="R1947" i="3"/>
  <c r="R1931" i="3"/>
  <c r="R1915" i="3"/>
  <c r="R1899" i="3"/>
  <c r="R1883" i="3"/>
  <c r="R1867" i="3"/>
  <c r="R1851" i="3"/>
  <c r="R1835" i="3"/>
  <c r="R1819" i="3"/>
  <c r="R1800" i="3"/>
  <c r="R2126" i="3"/>
  <c r="R2110" i="3"/>
  <c r="R2094" i="3"/>
  <c r="R2078" i="3"/>
  <c r="R2062" i="3"/>
  <c r="R2046" i="3"/>
  <c r="R2030" i="3"/>
  <c r="R2014" i="3"/>
  <c r="R1998" i="3"/>
  <c r="R1982" i="3"/>
  <c r="R1966" i="3"/>
  <c r="R1950" i="3"/>
  <c r="R1934" i="3"/>
  <c r="R1918" i="3"/>
  <c r="R1902" i="3"/>
  <c r="R1886" i="3"/>
  <c r="R1870" i="3"/>
  <c r="R1854" i="3"/>
  <c r="R1838" i="3"/>
  <c r="R1822" i="3"/>
  <c r="R1806" i="3"/>
  <c r="R2109" i="3"/>
  <c r="R2093" i="3"/>
  <c r="R2077" i="3"/>
  <c r="R2061" i="3"/>
  <c r="R2045" i="3"/>
  <c r="R2029" i="3"/>
  <c r="R2013" i="3"/>
  <c r="R1997" i="3"/>
  <c r="R1981" i="3"/>
  <c r="R1965" i="3"/>
  <c r="R1949" i="3"/>
  <c r="R1933" i="3"/>
  <c r="R1917" i="3"/>
  <c r="R1901" i="3"/>
  <c r="R1885" i="3"/>
  <c r="R1869" i="3"/>
  <c r="R1853" i="3"/>
  <c r="R1837" i="3"/>
  <c r="R1821" i="3"/>
  <c r="R1804" i="3"/>
  <c r="R2096" i="3"/>
  <c r="R2080" i="3"/>
  <c r="R2064" i="3"/>
  <c r="R2048" i="3"/>
  <c r="R2032" i="3"/>
  <c r="R2016" i="3"/>
  <c r="R2000" i="3"/>
  <c r="R1984" i="3"/>
  <c r="R1968" i="3"/>
  <c r="R1952" i="3"/>
  <c r="R1936" i="3"/>
  <c r="R1920" i="3"/>
  <c r="R1904" i="3"/>
  <c r="R1888" i="3"/>
  <c r="R1872" i="3"/>
  <c r="R1856" i="3"/>
  <c r="R1840" i="3"/>
  <c r="R1824" i="3"/>
  <c r="R1808" i="3"/>
  <c r="R1784" i="3"/>
  <c r="R1768" i="3"/>
  <c r="R1016" i="3"/>
  <c r="R1000" i="3"/>
  <c r="R984" i="3"/>
  <c r="R968" i="3"/>
  <c r="R952" i="3"/>
  <c r="R936" i="3"/>
  <c r="R828" i="3"/>
  <c r="R812" i="3"/>
  <c r="R796" i="3"/>
  <c r="R780" i="3"/>
  <c r="R764" i="3"/>
  <c r="R748" i="3"/>
  <c r="R732" i="3"/>
  <c r="R716" i="3"/>
  <c r="R700" i="3"/>
  <c r="R684" i="3"/>
  <c r="R668" i="3"/>
  <c r="R528" i="3"/>
  <c r="R1783" i="3"/>
  <c r="R1767" i="3"/>
  <c r="R1019" i="3"/>
  <c r="R1003" i="3"/>
  <c r="R987" i="3"/>
  <c r="R971" i="3"/>
  <c r="R955" i="3"/>
  <c r="R939" i="3"/>
  <c r="R827" i="3"/>
  <c r="R811" i="3"/>
  <c r="R795" i="3"/>
  <c r="R779" i="3"/>
  <c r="R763" i="3"/>
  <c r="R747" i="3"/>
  <c r="R731" i="3"/>
  <c r="R715" i="3"/>
  <c r="R699" i="3"/>
  <c r="R683" i="3"/>
  <c r="R667" i="3"/>
  <c r="R527" i="3"/>
  <c r="R1802" i="3"/>
  <c r="R1786" i="3"/>
  <c r="R1770" i="3"/>
  <c r="R1022" i="3"/>
  <c r="R1006" i="3"/>
  <c r="R990" i="3"/>
  <c r="R974" i="3"/>
  <c r="R958" i="3"/>
  <c r="R942" i="3"/>
  <c r="R830" i="3"/>
  <c r="R814" i="3"/>
  <c r="R798" i="3"/>
  <c r="R782" i="3"/>
  <c r="R766" i="3"/>
  <c r="R750" i="3"/>
  <c r="R734" i="3"/>
  <c r="R718" i="3"/>
  <c r="R702" i="3"/>
  <c r="R686" i="3"/>
  <c r="R670" i="3"/>
  <c r="R530" i="3"/>
  <c r="R512" i="3"/>
  <c r="R1793" i="3"/>
  <c r="R1777" i="3"/>
  <c r="R1025" i="3"/>
  <c r="R1009" i="3"/>
  <c r="R993" i="3"/>
  <c r="R977" i="3"/>
  <c r="R961" i="3"/>
  <c r="R945" i="3"/>
  <c r="R837" i="3"/>
  <c r="R821" i="3"/>
  <c r="R805" i="3"/>
  <c r="R789" i="3"/>
  <c r="R773" i="3"/>
  <c r="R757" i="3"/>
  <c r="R741" i="3"/>
  <c r="R725" i="3"/>
  <c r="R709" i="3"/>
  <c r="R693" i="3"/>
  <c r="R677" i="3"/>
  <c r="R661" i="3"/>
  <c r="R521" i="3"/>
  <c r="R504" i="3"/>
  <c r="R488" i="3"/>
  <c r="R472" i="3"/>
  <c r="R456" i="3"/>
  <c r="R440" i="3"/>
  <c r="R424" i="3"/>
  <c r="R408" i="3"/>
  <c r="R392" i="3"/>
  <c r="R376" i="3"/>
  <c r="R289" i="3"/>
  <c r="R273" i="3"/>
  <c r="R257" i="3"/>
  <c r="R241" i="3"/>
  <c r="R225" i="3"/>
  <c r="R209" i="3"/>
  <c r="R193" i="3"/>
  <c r="R177" i="3"/>
  <c r="R161" i="3"/>
  <c r="R145" i="3"/>
  <c r="R129" i="3"/>
  <c r="R113" i="3"/>
  <c r="R499" i="3"/>
  <c r="R483" i="3"/>
  <c r="R467" i="3"/>
  <c r="R451" i="3"/>
  <c r="R435" i="3"/>
  <c r="R419" i="3"/>
  <c r="R403" i="3"/>
  <c r="R387" i="3"/>
  <c r="R371" i="3"/>
  <c r="R284" i="3"/>
  <c r="R268" i="3"/>
  <c r="R252" i="3"/>
  <c r="R236" i="3"/>
  <c r="R220" i="3"/>
  <c r="R204" i="3"/>
  <c r="R188" i="3"/>
  <c r="R172" i="3"/>
  <c r="R156" i="3"/>
  <c r="R140" i="3"/>
  <c r="R124" i="3"/>
  <c r="R108" i="3"/>
  <c r="R502" i="3"/>
  <c r="R486" i="3"/>
  <c r="R470" i="3"/>
  <c r="R454" i="3"/>
  <c r="R438" i="3"/>
  <c r="R422" i="3"/>
  <c r="R406" i="3"/>
  <c r="R390" i="3"/>
  <c r="R374" i="3"/>
  <c r="R287" i="3"/>
  <c r="R271" i="3"/>
  <c r="R255" i="3"/>
  <c r="R239" i="3"/>
  <c r="R223" i="3"/>
  <c r="R207" i="3"/>
  <c r="R191" i="3"/>
  <c r="R175" i="3"/>
  <c r="R159" i="3"/>
  <c r="R143" i="3"/>
  <c r="R127" i="3"/>
  <c r="R111" i="3"/>
  <c r="R505" i="3"/>
  <c r="R489" i="3"/>
  <c r="R473" i="3"/>
  <c r="R457" i="3"/>
  <c r="R441" i="3"/>
  <c r="R425" i="3"/>
  <c r="R409" i="3"/>
  <c r="R393" i="3"/>
  <c r="R377" i="3"/>
  <c r="R361" i="3"/>
  <c r="R278" i="3"/>
  <c r="R262" i="3"/>
  <c r="R246" i="3"/>
  <c r="R230" i="3"/>
  <c r="R214" i="3"/>
  <c r="R198" i="3"/>
  <c r="R182" i="3"/>
  <c r="R166" i="3"/>
  <c r="R150" i="3"/>
  <c r="R134" i="3"/>
  <c r="R118" i="3"/>
  <c r="P3111" i="3"/>
  <c r="P4496" i="3"/>
  <c r="P616" i="3"/>
  <c r="P623" i="3"/>
  <c r="P594" i="3"/>
  <c r="P354" i="3"/>
  <c r="R4751" i="3"/>
  <c r="R4171" i="3"/>
  <c r="R4479" i="3"/>
  <c r="R3859" i="3"/>
  <c r="R4426" i="3"/>
  <c r="R4804" i="3"/>
  <c r="R4415" i="3"/>
  <c r="R4803" i="3"/>
  <c r="R4760" i="3"/>
  <c r="R4478" i="3"/>
  <c r="R4435" i="3"/>
  <c r="R4202" i="3"/>
  <c r="R4159" i="3"/>
  <c r="R4799" i="3"/>
  <c r="R4485" i="3"/>
  <c r="R4442" i="3"/>
  <c r="R4208" i="3"/>
  <c r="R4166" i="3"/>
  <c r="R3843" i="3"/>
  <c r="P89" i="3"/>
  <c r="R4808" i="3"/>
  <c r="R4766" i="3"/>
  <c r="R4494" i="3"/>
  <c r="R4451" i="3"/>
  <c r="R4218" i="3"/>
  <c r="R4175" i="3"/>
  <c r="R3871" i="3"/>
  <c r="R4818" i="3"/>
  <c r="R4796" i="3"/>
  <c r="R4775" i="3"/>
  <c r="R4754" i="3"/>
  <c r="R4503" i="3"/>
  <c r="R4482" i="3"/>
  <c r="R4461" i="3"/>
  <c r="R4439" i="3"/>
  <c r="R4418" i="3"/>
  <c r="R4206" i="3"/>
  <c r="R4184" i="3"/>
  <c r="R4163" i="3"/>
  <c r="R4138" i="3"/>
  <c r="R3835" i="3"/>
  <c r="R3056" i="3"/>
  <c r="R4816" i="3"/>
  <c r="R4795" i="3"/>
  <c r="R4774" i="3"/>
  <c r="R4752" i="3"/>
  <c r="R4502" i="3"/>
  <c r="R4481" i="3"/>
  <c r="R4459" i="3"/>
  <c r="R4438" i="3"/>
  <c r="R4417" i="3"/>
  <c r="R4204" i="3"/>
  <c r="R4183" i="3"/>
  <c r="R4162" i="3"/>
  <c r="R4135" i="3"/>
  <c r="R3831" i="3"/>
  <c r="R3048" i="3"/>
  <c r="R4136" i="3"/>
  <c r="R3872" i="3"/>
  <c r="R3856" i="3"/>
  <c r="R3840" i="3"/>
  <c r="R3824" i="3"/>
  <c r="R3397" i="3"/>
  <c r="R3096" i="3"/>
  <c r="R3075" i="3"/>
  <c r="R3051" i="3"/>
  <c r="R2576" i="3"/>
  <c r="R2544" i="3"/>
  <c r="R1759" i="3"/>
  <c r="R1727" i="3"/>
  <c r="R1692" i="3"/>
  <c r="R1628" i="3"/>
  <c r="R1564" i="3"/>
  <c r="R1500" i="3"/>
  <c r="R356" i="3"/>
  <c r="R2581" i="3"/>
  <c r="R2549" i="3"/>
  <c r="R2517" i="3"/>
  <c r="R1734" i="3"/>
  <c r="R1702" i="3"/>
  <c r="R1641" i="3"/>
  <c r="R1577" i="3"/>
  <c r="R1513" i="3"/>
  <c r="R605" i="3"/>
  <c r="R3878" i="3"/>
  <c r="R3862" i="3"/>
  <c r="R3846" i="3"/>
  <c r="R3830" i="3"/>
  <c r="R3405" i="3"/>
  <c r="R3099" i="3"/>
  <c r="R3078" i="3"/>
  <c r="R3055" i="3"/>
  <c r="R2572" i="3"/>
  <c r="R2540" i="3"/>
  <c r="R1763" i="3"/>
  <c r="R1731" i="3"/>
  <c r="R1698" i="3"/>
  <c r="R1636" i="3"/>
  <c r="R1572" i="3"/>
  <c r="R1508" i="3"/>
  <c r="R4817" i="3"/>
  <c r="R4801" i="3"/>
  <c r="R4785" i="3"/>
  <c r="R4769" i="3"/>
  <c r="R4753" i="3"/>
  <c r="R4508" i="3"/>
  <c r="R4492" i="3"/>
  <c r="R4476" i="3"/>
  <c r="R4460" i="3"/>
  <c r="R4444" i="3"/>
  <c r="R4428" i="3"/>
  <c r="R4412" i="3"/>
  <c r="R4205" i="3"/>
  <c r="R4189" i="3"/>
  <c r="R4173" i="3"/>
  <c r="R4157" i="3"/>
  <c r="R4141" i="3"/>
  <c r="R3873" i="3"/>
  <c r="R3857" i="3"/>
  <c r="R3841" i="3"/>
  <c r="R3825" i="3"/>
  <c r="R3398" i="3"/>
  <c r="R3092" i="3"/>
  <c r="R3071" i="3"/>
  <c r="R2601" i="3"/>
  <c r="R2569" i="3"/>
  <c r="R2537" i="3"/>
  <c r="R1754" i="3"/>
  <c r="R1722" i="3"/>
  <c r="R1681" i="3"/>
  <c r="R1617" i="3"/>
  <c r="R1553" i="3"/>
  <c r="R928" i="3"/>
  <c r="R925" i="3"/>
  <c r="R650" i="3"/>
  <c r="R618" i="3"/>
  <c r="R353" i="3"/>
  <c r="R3058" i="3"/>
  <c r="R2599" i="3"/>
  <c r="R2583" i="3"/>
  <c r="R2567" i="3"/>
  <c r="R2551" i="3"/>
  <c r="R2535" i="3"/>
  <c r="R2519" i="3"/>
  <c r="R1757" i="3"/>
  <c r="R1741" i="3"/>
  <c r="R1725" i="3"/>
  <c r="R1709" i="3"/>
  <c r="R1688" i="3"/>
  <c r="R1656" i="3"/>
  <c r="R1624" i="3"/>
  <c r="R1592" i="3"/>
  <c r="R1560" i="3"/>
  <c r="R1528" i="3"/>
  <c r="R924" i="3"/>
  <c r="R649" i="3"/>
  <c r="R617" i="3"/>
  <c r="R360" i="3"/>
  <c r="R89" i="3"/>
  <c r="R3404" i="3"/>
  <c r="R3109" i="3"/>
  <c r="R3093" i="3"/>
  <c r="R3077" i="3"/>
  <c r="R3061" i="3"/>
  <c r="R2602" i="3"/>
  <c r="R2586" i="3"/>
  <c r="R2570" i="3"/>
  <c r="R2554" i="3"/>
  <c r="R2538" i="3"/>
  <c r="R2522" i="3"/>
  <c r="R1756" i="3"/>
  <c r="R1740" i="3"/>
  <c r="R1724" i="3"/>
  <c r="R1708" i="3"/>
  <c r="R1685" i="3"/>
  <c r="R1653" i="3"/>
  <c r="R1621" i="3"/>
  <c r="R1589" i="3"/>
  <c r="R1557" i="3"/>
  <c r="R1525" i="3"/>
  <c r="R929" i="3"/>
  <c r="R654" i="3"/>
  <c r="R622" i="3"/>
  <c r="R357" i="3"/>
  <c r="R88" i="3"/>
  <c r="R1687" i="3"/>
  <c r="R1671" i="3"/>
  <c r="R1655" i="3"/>
  <c r="R1639" i="3"/>
  <c r="R1623" i="3"/>
  <c r="R1607" i="3"/>
  <c r="R1591" i="3"/>
  <c r="R1575" i="3"/>
  <c r="R1559" i="3"/>
  <c r="R1543" i="3"/>
  <c r="R1527" i="3"/>
  <c r="R1511" i="3"/>
  <c r="R931" i="3"/>
  <c r="R915" i="3"/>
  <c r="R656" i="3"/>
  <c r="R640" i="3"/>
  <c r="R624" i="3"/>
  <c r="R608" i="3"/>
  <c r="R592" i="3"/>
  <c r="R103" i="3"/>
  <c r="R87" i="3"/>
  <c r="R1682" i="3"/>
  <c r="R1666" i="3"/>
  <c r="R1650" i="3"/>
  <c r="R1634" i="3"/>
  <c r="R1618" i="3"/>
  <c r="R1602" i="3"/>
  <c r="R1586" i="3"/>
  <c r="R1570" i="3"/>
  <c r="R1554" i="3"/>
  <c r="R1538" i="3"/>
  <c r="R1522" i="3"/>
  <c r="R1506" i="3"/>
  <c r="R926" i="3"/>
  <c r="R910" i="3"/>
  <c r="R651" i="3"/>
  <c r="R635" i="3"/>
  <c r="R619" i="3"/>
  <c r="R603" i="3"/>
  <c r="R358" i="3"/>
  <c r="R102" i="3"/>
  <c r="R86" i="3"/>
  <c r="P1746" i="3"/>
  <c r="P1602" i="3"/>
  <c r="P1730" i="3"/>
  <c r="P3103" i="3"/>
  <c r="P4165" i="3"/>
  <c r="P4197" i="3"/>
  <c r="P4797" i="3"/>
  <c r="P4793" i="3"/>
  <c r="R4664" i="3"/>
  <c r="R4328" i="3"/>
  <c r="R4696" i="3"/>
  <c r="R4344" i="3"/>
  <c r="R4312" i="3"/>
  <c r="R4692" i="3"/>
  <c r="R4628" i="3"/>
  <c r="R4356" i="3"/>
  <c r="R4123" i="3"/>
  <c r="R4720" i="3"/>
  <c r="R4656" i="3"/>
  <c r="R4384" i="3"/>
  <c r="R4320" i="3"/>
  <c r="R4087" i="3"/>
  <c r="R4700" i="3"/>
  <c r="R4636" i="3"/>
  <c r="R4364" i="3"/>
  <c r="R4131" i="3"/>
  <c r="R4735" i="3"/>
  <c r="R4719" i="3"/>
  <c r="R4703" i="3"/>
  <c r="R4687" i="3"/>
  <c r="R4671" i="3"/>
  <c r="R4655" i="3"/>
  <c r="R4639" i="3"/>
  <c r="R4623" i="3"/>
  <c r="R4399" i="3"/>
  <c r="R4383" i="3"/>
  <c r="R4367" i="3"/>
  <c r="R4351" i="3"/>
  <c r="R4335" i="3"/>
  <c r="R4319" i="3"/>
  <c r="R4303" i="3"/>
  <c r="R4118" i="3"/>
  <c r="R4102" i="3"/>
  <c r="R4086" i="3"/>
  <c r="R4726" i="3"/>
  <c r="R4710" i="3"/>
  <c r="R4694" i="3"/>
  <c r="R4678" i="3"/>
  <c r="R4662" i="3"/>
  <c r="R4646" i="3"/>
  <c r="R4630" i="3"/>
  <c r="R4406" i="3"/>
  <c r="R4390" i="3"/>
  <c r="R4374" i="3"/>
  <c r="R4358" i="3"/>
  <c r="R4342" i="3"/>
  <c r="R4326" i="3"/>
  <c r="R4310" i="3"/>
  <c r="R4125" i="3"/>
  <c r="R4109" i="3"/>
  <c r="R4093" i="3"/>
  <c r="R4733" i="3"/>
  <c r="R4717" i="3"/>
  <c r="R4701" i="3"/>
  <c r="R4685" i="3"/>
  <c r="R4669" i="3"/>
  <c r="R4653" i="3"/>
  <c r="R4637" i="3"/>
  <c r="R4621" i="3"/>
  <c r="R4397" i="3"/>
  <c r="R4381" i="3"/>
  <c r="R4365" i="3"/>
  <c r="R4349" i="3"/>
  <c r="R4333" i="3"/>
  <c r="R4317" i="3"/>
  <c r="R4132" i="3"/>
  <c r="R4116" i="3"/>
  <c r="R4100" i="3"/>
  <c r="R4084" i="3"/>
  <c r="R4068" i="3"/>
  <c r="R4052" i="3"/>
  <c r="R3669" i="3"/>
  <c r="R3653" i="3"/>
  <c r="R3637" i="3"/>
  <c r="R3621" i="3"/>
  <c r="R3605" i="3"/>
  <c r="R3357" i="3"/>
  <c r="R3341" i="3"/>
  <c r="R3325" i="3"/>
  <c r="R3309" i="3"/>
  <c r="R3293" i="3"/>
  <c r="R3035" i="3"/>
  <c r="R3019" i="3"/>
  <c r="R3003" i="3"/>
  <c r="R2987" i="3"/>
  <c r="R2971" i="3"/>
  <c r="R2955" i="3"/>
  <c r="R2939" i="3"/>
  <c r="R2923" i="3"/>
  <c r="R2907" i="3"/>
  <c r="R2891" i="3"/>
  <c r="R2875" i="3"/>
  <c r="R2859" i="3"/>
  <c r="R2503" i="3"/>
  <c r="R2487" i="3"/>
  <c r="R2471" i="3"/>
  <c r="R2455" i="3"/>
  <c r="R2439" i="3"/>
  <c r="R2423" i="3"/>
  <c r="R2407" i="3"/>
  <c r="R2391" i="3"/>
  <c r="R2375" i="3"/>
  <c r="R2359" i="3"/>
  <c r="R2343" i="3"/>
  <c r="R2327" i="3"/>
  <c r="R2311" i="3"/>
  <c r="R2295" i="3"/>
  <c r="R2279" i="3"/>
  <c r="R1496" i="3"/>
  <c r="R1480" i="3"/>
  <c r="R1464" i="3"/>
  <c r="R1448" i="3"/>
  <c r="R1432" i="3"/>
  <c r="R1416" i="3"/>
  <c r="R1400" i="3"/>
  <c r="R1384" i="3"/>
  <c r="R1368" i="3"/>
  <c r="R1352" i="3"/>
  <c r="R1336" i="3"/>
  <c r="R1320" i="3"/>
  <c r="R1304" i="3"/>
  <c r="R1288" i="3"/>
  <c r="R1272" i="3"/>
  <c r="R1256" i="3"/>
  <c r="R1240" i="3"/>
  <c r="R1224" i="3"/>
  <c r="R1208" i="3"/>
  <c r="R1192" i="3"/>
  <c r="R1176" i="3"/>
  <c r="R1160" i="3"/>
  <c r="R1144" i="3"/>
  <c r="R1128" i="3"/>
  <c r="R1112" i="3"/>
  <c r="R1096" i="3"/>
  <c r="R1080" i="3"/>
  <c r="R1064" i="3"/>
  <c r="R1048" i="3"/>
  <c r="R1032" i="3"/>
  <c r="R886" i="3"/>
  <c r="R870" i="3"/>
  <c r="R854" i="3"/>
  <c r="R838" i="3"/>
  <c r="R575" i="3"/>
  <c r="R559" i="3"/>
  <c r="R543" i="3"/>
  <c r="R340" i="3"/>
  <c r="R324" i="3"/>
  <c r="R308" i="3"/>
  <c r="R292" i="3"/>
  <c r="R69" i="3"/>
  <c r="R53" i="3"/>
  <c r="R37" i="3"/>
  <c r="R21" i="3"/>
  <c r="R5" i="3"/>
  <c r="R4071" i="3"/>
  <c r="R4055" i="3"/>
  <c r="R3672" i="3"/>
  <c r="R3656" i="3"/>
  <c r="R3640" i="3"/>
  <c r="R3624" i="3"/>
  <c r="R3608" i="3"/>
  <c r="R3360" i="3"/>
  <c r="R3344" i="3"/>
  <c r="R3328" i="3"/>
  <c r="R3312" i="3"/>
  <c r="R3296" i="3"/>
  <c r="R3038" i="3"/>
  <c r="R3022" i="3"/>
  <c r="R3006" i="3"/>
  <c r="R2990" i="3"/>
  <c r="R2974" i="3"/>
  <c r="R2958" i="3"/>
  <c r="R2942" i="3"/>
  <c r="R2926" i="3"/>
  <c r="R2910" i="3"/>
  <c r="R2894" i="3"/>
  <c r="R2878" i="3"/>
  <c r="R2862" i="3"/>
  <c r="R2506" i="3"/>
  <c r="R2490" i="3"/>
  <c r="R2474" i="3"/>
  <c r="R2458" i="3"/>
  <c r="R2442" i="3"/>
  <c r="R2426" i="3"/>
  <c r="R2410" i="3"/>
  <c r="R2394" i="3"/>
  <c r="R2378" i="3"/>
  <c r="R2362" i="3"/>
  <c r="R2346" i="3"/>
  <c r="R2330" i="3"/>
  <c r="R2314" i="3"/>
  <c r="R2298" i="3"/>
  <c r="R2282" i="3"/>
  <c r="R2266" i="3"/>
  <c r="R1483" i="3"/>
  <c r="R1467" i="3"/>
  <c r="R1451" i="3"/>
  <c r="R1435" i="3"/>
  <c r="R1419" i="3"/>
  <c r="R1403" i="3"/>
  <c r="R1387" i="3"/>
  <c r="R1371" i="3"/>
  <c r="R1355" i="3"/>
  <c r="R1339" i="3"/>
  <c r="R1323" i="3"/>
  <c r="R1307" i="3"/>
  <c r="R1291" i="3"/>
  <c r="R1275" i="3"/>
  <c r="R1259" i="3"/>
  <c r="R1243" i="3"/>
  <c r="R1227" i="3"/>
  <c r="R1211" i="3"/>
  <c r="R1195" i="3"/>
  <c r="R1179" i="3"/>
  <c r="R1163" i="3"/>
  <c r="R1147" i="3"/>
  <c r="R1131" i="3"/>
  <c r="R1115" i="3"/>
  <c r="R1099" i="3"/>
  <c r="R1083" i="3"/>
  <c r="R1067" i="3"/>
  <c r="R1051" i="3"/>
  <c r="R1035" i="3"/>
  <c r="R889" i="3"/>
  <c r="R873" i="3"/>
  <c r="R857" i="3"/>
  <c r="R841" i="3"/>
  <c r="R578" i="3"/>
  <c r="R562" i="3"/>
  <c r="R546" i="3"/>
  <c r="R343" i="3"/>
  <c r="R327" i="3"/>
  <c r="R311" i="3"/>
  <c r="R295" i="3"/>
  <c r="R72" i="3"/>
  <c r="R56" i="3"/>
  <c r="R40" i="3"/>
  <c r="R24" i="3"/>
  <c r="R8" i="3"/>
  <c r="R4074" i="3"/>
  <c r="R4058" i="3"/>
  <c r="R3675" i="3"/>
  <c r="R3659" i="3"/>
  <c r="R3643" i="3"/>
  <c r="R3627" i="3"/>
  <c r="R3611" i="3"/>
  <c r="R3363" i="3"/>
  <c r="R3347" i="3"/>
  <c r="R3331" i="3"/>
  <c r="R3315" i="3"/>
  <c r="R3299" i="3"/>
  <c r="R3041" i="3"/>
  <c r="R3025" i="3"/>
  <c r="R3009" i="3"/>
  <c r="R2993" i="3"/>
  <c r="R2977" i="3"/>
  <c r="R2961" i="3"/>
  <c r="R2945" i="3"/>
  <c r="R2929" i="3"/>
  <c r="R2913" i="3"/>
  <c r="R2897" i="3"/>
  <c r="R2881" i="3"/>
  <c r="R2865" i="3"/>
  <c r="R2509" i="3"/>
  <c r="R2493" i="3"/>
  <c r="R2477" i="3"/>
  <c r="R2461" i="3"/>
  <c r="R2445" i="3"/>
  <c r="R2429" i="3"/>
  <c r="R2413" i="3"/>
  <c r="R2397" i="3"/>
  <c r="R2381" i="3"/>
  <c r="R2365" i="3"/>
  <c r="R2349" i="3"/>
  <c r="R2333" i="3"/>
  <c r="R2317" i="3"/>
  <c r="R2301" i="3"/>
  <c r="R2285" i="3"/>
  <c r="R2269" i="3"/>
  <c r="R1486" i="3"/>
  <c r="R1470" i="3"/>
  <c r="R1454" i="3"/>
  <c r="R1438" i="3"/>
  <c r="R1422" i="3"/>
  <c r="R1406" i="3"/>
  <c r="R1390" i="3"/>
  <c r="R1374" i="3"/>
  <c r="R1358" i="3"/>
  <c r="R1342" i="3"/>
  <c r="R1326" i="3"/>
  <c r="R1310" i="3"/>
  <c r="R1294" i="3"/>
  <c r="R1278" i="3"/>
  <c r="R1262" i="3"/>
  <c r="R1246" i="3"/>
  <c r="R1230" i="3"/>
  <c r="R1214" i="3"/>
  <c r="R1198" i="3"/>
  <c r="R1182" i="3"/>
  <c r="R1166" i="3"/>
  <c r="R1150" i="3"/>
  <c r="R1134" i="3"/>
  <c r="R1118" i="3"/>
  <c r="R1102" i="3"/>
  <c r="R1086" i="3"/>
  <c r="R1070" i="3"/>
  <c r="R1054" i="3"/>
  <c r="R1038" i="3"/>
  <c r="R892" i="3"/>
  <c r="R876" i="3"/>
  <c r="R860" i="3"/>
  <c r="R844" i="3"/>
  <c r="R581" i="3"/>
  <c r="R565" i="3"/>
  <c r="R549" i="3"/>
  <c r="R346" i="3"/>
  <c r="R330" i="3"/>
  <c r="R314" i="3"/>
  <c r="R298" i="3"/>
  <c r="R75" i="3"/>
  <c r="R59" i="3"/>
  <c r="R43" i="3"/>
  <c r="R27" i="3"/>
  <c r="R11" i="3"/>
  <c r="R4077" i="3"/>
  <c r="R4061" i="3"/>
  <c r="R3678" i="3"/>
  <c r="R3662" i="3"/>
  <c r="R3646" i="3"/>
  <c r="R3630" i="3"/>
  <c r="R3614" i="3"/>
  <c r="R3598" i="3"/>
  <c r="R3350" i="3"/>
  <c r="R3334" i="3"/>
  <c r="R3318" i="3"/>
  <c r="R3302" i="3"/>
  <c r="R3044" i="3"/>
  <c r="R3028" i="3"/>
  <c r="R3012" i="3"/>
  <c r="R2996" i="3"/>
  <c r="R2980" i="3"/>
  <c r="R2964" i="3"/>
  <c r="R2948" i="3"/>
  <c r="R2932" i="3"/>
  <c r="R2916" i="3"/>
  <c r="R2900" i="3"/>
  <c r="R2884" i="3"/>
  <c r="R2868" i="3"/>
  <c r="R2512" i="3"/>
  <c r="R2496" i="3"/>
  <c r="R2480" i="3"/>
  <c r="R2464" i="3"/>
  <c r="R2448" i="3"/>
  <c r="R2432" i="3"/>
  <c r="R2416" i="3"/>
  <c r="R2400" i="3"/>
  <c r="R2384" i="3"/>
  <c r="R2368" i="3"/>
  <c r="R2352" i="3"/>
  <c r="R2336" i="3"/>
  <c r="R2320" i="3"/>
  <c r="R2304" i="3"/>
  <c r="R2288" i="3"/>
  <c r="R2272" i="3"/>
  <c r="R1489" i="3"/>
  <c r="R1473" i="3"/>
  <c r="R1457" i="3"/>
  <c r="R1441" i="3"/>
  <c r="R1425" i="3"/>
  <c r="R1409" i="3"/>
  <c r="R1393" i="3"/>
  <c r="R1377" i="3"/>
  <c r="R1361" i="3"/>
  <c r="R1345" i="3"/>
  <c r="R1329" i="3"/>
  <c r="R1313" i="3"/>
  <c r="R1297" i="3"/>
  <c r="R1281" i="3"/>
  <c r="R1265" i="3"/>
  <c r="R1249" i="3"/>
  <c r="R1233" i="3"/>
  <c r="R1217" i="3"/>
  <c r="R1201" i="3"/>
  <c r="R1185" i="3"/>
  <c r="R1169" i="3"/>
  <c r="R1153" i="3"/>
  <c r="R1137" i="3"/>
  <c r="R1121" i="3"/>
  <c r="R1105" i="3"/>
  <c r="R1089" i="3"/>
  <c r="R1073" i="3"/>
  <c r="R1057" i="3"/>
  <c r="R1041" i="3"/>
  <c r="R895" i="3"/>
  <c r="R879" i="3"/>
  <c r="R863" i="3"/>
  <c r="R847" i="3"/>
  <c r="R584" i="3"/>
  <c r="R568" i="3"/>
  <c r="R552" i="3"/>
  <c r="R536" i="3"/>
  <c r="R333" i="3"/>
  <c r="R317" i="3"/>
  <c r="R301" i="3"/>
  <c r="R78" i="3"/>
  <c r="R62" i="3"/>
  <c r="R46" i="3"/>
  <c r="R30" i="3"/>
  <c r="R14" i="3"/>
  <c r="R4960" i="3"/>
  <c r="R4944" i="3"/>
  <c r="R4928" i="3"/>
  <c r="R4912" i="3"/>
  <c r="R4896" i="3"/>
  <c r="R4880" i="3"/>
  <c r="R4864" i="3"/>
  <c r="R4566" i="3"/>
  <c r="R4534" i="3"/>
  <c r="R4302" i="3"/>
  <c r="R4270" i="3"/>
  <c r="R4238" i="3"/>
  <c r="R4033" i="3"/>
  <c r="R4001" i="3"/>
  <c r="R3969" i="3"/>
  <c r="R3937" i="3"/>
  <c r="R3896" i="3"/>
  <c r="R3795" i="3"/>
  <c r="R3752" i="3"/>
  <c r="R3709" i="3"/>
  <c r="R3583" i="3"/>
  <c r="R3540" i="3"/>
  <c r="R3497" i="3"/>
  <c r="R3455" i="3"/>
  <c r="R3277" i="3"/>
  <c r="R3149" i="3"/>
  <c r="R2728" i="3"/>
  <c r="R4841" i="3"/>
  <c r="R4597" i="3"/>
  <c r="R4565" i="3"/>
  <c r="R4533" i="3"/>
  <c r="R4293" i="3"/>
  <c r="R4261" i="3"/>
  <c r="R4229" i="3"/>
  <c r="R3892" i="3"/>
  <c r="R3740" i="3"/>
  <c r="R3697" i="3"/>
  <c r="R3528" i="3"/>
  <c r="R3485" i="3"/>
  <c r="R3241" i="3"/>
  <c r="R2849" i="3"/>
  <c r="R4958" i="3"/>
  <c r="R4942" i="3"/>
  <c r="R4926" i="3"/>
  <c r="R4910" i="3"/>
  <c r="R4894" i="3"/>
  <c r="R4878" i="3"/>
  <c r="R4862" i="3"/>
  <c r="R4838" i="3"/>
  <c r="R4602" i="3"/>
  <c r="R4570" i="3"/>
  <c r="R4538" i="3"/>
  <c r="R4029" i="3"/>
  <c r="R3997" i="3"/>
  <c r="R3965" i="3"/>
  <c r="R3933" i="3"/>
  <c r="R3789" i="3"/>
  <c r="R3747" i="3"/>
  <c r="R3704" i="3"/>
  <c r="R3577" i="3"/>
  <c r="R3535" i="3"/>
  <c r="R3492" i="3"/>
  <c r="R3449" i="3"/>
  <c r="R3261" i="3"/>
  <c r="R3133" i="3"/>
  <c r="R4969" i="3"/>
  <c r="R4953" i="3"/>
  <c r="R4937" i="3"/>
  <c r="R4921" i="3"/>
  <c r="R4905" i="3"/>
  <c r="R4889" i="3"/>
  <c r="R4873" i="3"/>
  <c r="R4857" i="3"/>
  <c r="R4829" i="3"/>
  <c r="R4593" i="3"/>
  <c r="R4561" i="3"/>
  <c r="R4529" i="3"/>
  <c r="R4289" i="3"/>
  <c r="R4257" i="3"/>
  <c r="R4225" i="3"/>
  <c r="R4018" i="3"/>
  <c r="R3986" i="3"/>
  <c r="R3954" i="3"/>
  <c r="R3919" i="3"/>
  <c r="R3820" i="3"/>
  <c r="R3777" i="3"/>
  <c r="R3692" i="3"/>
  <c r="R3512" i="3"/>
  <c r="R3469" i="3"/>
  <c r="R3365" i="3"/>
  <c r="R3193" i="3"/>
  <c r="R2776" i="3"/>
  <c r="R4848" i="3"/>
  <c r="R4832" i="3"/>
  <c r="R4604" i="3"/>
  <c r="R4588" i="3"/>
  <c r="R4572" i="3"/>
  <c r="R4556" i="3"/>
  <c r="R4540" i="3"/>
  <c r="R4524" i="3"/>
  <c r="R4300" i="3"/>
  <c r="R4284" i="3"/>
  <c r="R4268" i="3"/>
  <c r="R4252" i="3"/>
  <c r="R4236" i="3"/>
  <c r="R4220" i="3"/>
  <c r="R4036" i="3"/>
  <c r="R4020" i="3"/>
  <c r="R4004" i="3"/>
  <c r="R3988" i="3"/>
  <c r="R3972" i="3"/>
  <c r="R3956" i="3"/>
  <c r="R3940" i="3"/>
  <c r="R3921" i="3"/>
  <c r="R3900" i="3"/>
  <c r="R3813" i="3"/>
  <c r="R3792" i="3"/>
  <c r="R3771" i="3"/>
  <c r="R3749" i="3"/>
  <c r="R3728" i="3"/>
  <c r="R3707" i="3"/>
  <c r="R3685" i="3"/>
  <c r="R3580" i="3"/>
  <c r="R3559" i="3"/>
  <c r="R3537" i="3"/>
  <c r="R3516" i="3"/>
  <c r="R3495" i="3"/>
  <c r="R3473" i="3"/>
  <c r="R3452" i="3"/>
  <c r="R3425" i="3"/>
  <c r="R3269" i="3"/>
  <c r="R3205" i="3"/>
  <c r="R3141" i="3"/>
  <c r="R2808" i="3"/>
  <c r="R4587" i="3"/>
  <c r="R4571" i="3"/>
  <c r="R4555" i="3"/>
  <c r="R4539" i="3"/>
  <c r="R4523" i="3"/>
  <c r="R4299" i="3"/>
  <c r="R4283" i="3"/>
  <c r="R4267" i="3"/>
  <c r="R4251" i="3"/>
  <c r="R4235" i="3"/>
  <c r="R4047" i="3"/>
  <c r="R4031" i="3"/>
  <c r="R4015" i="3"/>
  <c r="R3999" i="3"/>
  <c r="R3983" i="3"/>
  <c r="R3967" i="3"/>
  <c r="R3951" i="3"/>
  <c r="R3935" i="3"/>
  <c r="R3915" i="3"/>
  <c r="R3893" i="3"/>
  <c r="R3812" i="3"/>
  <c r="R3791" i="3"/>
  <c r="R3769" i="3"/>
  <c r="R3748" i="3"/>
  <c r="R3727" i="3"/>
  <c r="R3705" i="3"/>
  <c r="R3684" i="3"/>
  <c r="R3579" i="3"/>
  <c r="R3557" i="3"/>
  <c r="R3536" i="3"/>
  <c r="R3515" i="3"/>
  <c r="R3493" i="3"/>
  <c r="R3472" i="3"/>
  <c r="R3451" i="3"/>
  <c r="R3421" i="3"/>
  <c r="R3265" i="3"/>
  <c r="R3201" i="3"/>
  <c r="R3137" i="3"/>
  <c r="R2802" i="3"/>
  <c r="R3432" i="3"/>
  <c r="R3392" i="3"/>
  <c r="R3376" i="3"/>
  <c r="R3284" i="3"/>
  <c r="R3268" i="3"/>
  <c r="R3252" i="3"/>
  <c r="R3236" i="3"/>
  <c r="R3220" i="3"/>
  <c r="R3204" i="3"/>
  <c r="R3188" i="3"/>
  <c r="R3172" i="3"/>
  <c r="R3156" i="3"/>
  <c r="R3140" i="3"/>
  <c r="R3124" i="3"/>
  <c r="R2848" i="3"/>
  <c r="R2832" i="3"/>
  <c r="R2812" i="3"/>
  <c r="R2772" i="3"/>
  <c r="R2708" i="3"/>
  <c r="R2644" i="3"/>
  <c r="R2810" i="3"/>
  <c r="R2768" i="3"/>
  <c r="R2704" i="3"/>
  <c r="R2640" i="3"/>
  <c r="R3926" i="3"/>
  <c r="R3910" i="3"/>
  <c r="R3894" i="3"/>
  <c r="R3818" i="3"/>
  <c r="R3802" i="3"/>
  <c r="R3786" i="3"/>
  <c r="R3770" i="3"/>
  <c r="R3754" i="3"/>
  <c r="R3738" i="3"/>
  <c r="R3722" i="3"/>
  <c r="R3706" i="3"/>
  <c r="R3690" i="3"/>
  <c r="R3590" i="3"/>
  <c r="R3574" i="3"/>
  <c r="R3558" i="3"/>
  <c r="R3542" i="3"/>
  <c r="R3526" i="3"/>
  <c r="R3510" i="3"/>
  <c r="R3494" i="3"/>
  <c r="R3478" i="3"/>
  <c r="R3462" i="3"/>
  <c r="R3446" i="3"/>
  <c r="R3430" i="3"/>
  <c r="R3394" i="3"/>
  <c r="R3378" i="3"/>
  <c r="R3286" i="3"/>
  <c r="R3270" i="3"/>
  <c r="R3254" i="3"/>
  <c r="R3238" i="3"/>
  <c r="R3222" i="3"/>
  <c r="R3206" i="3"/>
  <c r="R3190" i="3"/>
  <c r="R3174" i="3"/>
  <c r="R3158" i="3"/>
  <c r="R3142" i="3"/>
  <c r="R3126" i="3"/>
  <c r="R2854" i="3"/>
  <c r="R2838" i="3"/>
  <c r="R2820" i="3"/>
  <c r="R2796" i="3"/>
  <c r="R2732" i="3"/>
  <c r="R2668" i="3"/>
  <c r="R2604" i="3"/>
  <c r="R2785" i="3"/>
  <c r="R2769" i="3"/>
  <c r="R2753" i="3"/>
  <c r="R2737" i="3"/>
  <c r="R2721" i="3"/>
  <c r="R2705" i="3"/>
  <c r="R2689" i="3"/>
  <c r="R2673" i="3"/>
  <c r="R2657" i="3"/>
  <c r="R2641" i="3"/>
  <c r="R2625" i="3"/>
  <c r="R2609" i="3"/>
  <c r="R2253" i="3"/>
  <c r="R2237" i="3"/>
  <c r="R2221" i="3"/>
  <c r="R2205" i="3"/>
  <c r="R2189" i="3"/>
  <c r="R2173" i="3"/>
  <c r="R2157" i="3"/>
  <c r="R2141" i="3"/>
  <c r="R2121" i="3"/>
  <c r="R2252" i="3"/>
  <c r="R2236" i="3"/>
  <c r="R2220" i="3"/>
  <c r="R2204" i="3"/>
  <c r="R2188" i="3"/>
  <c r="R2172" i="3"/>
  <c r="R2156" i="3"/>
  <c r="R2140" i="3"/>
  <c r="R2120" i="3"/>
  <c r="R2819" i="3"/>
  <c r="R2803" i="3"/>
  <c r="R2787" i="3"/>
  <c r="R2771" i="3"/>
  <c r="R2755" i="3"/>
  <c r="R2739" i="3"/>
  <c r="R2723" i="3"/>
  <c r="R2707" i="3"/>
  <c r="R2691" i="3"/>
  <c r="R2675" i="3"/>
  <c r="R2659" i="3"/>
  <c r="R2643" i="3"/>
  <c r="R2627" i="3"/>
  <c r="R2611" i="3"/>
  <c r="R2255" i="3"/>
  <c r="R2239" i="3"/>
  <c r="R2223" i="3"/>
  <c r="R2207" i="3"/>
  <c r="R2191" i="3"/>
  <c r="R2175" i="3"/>
  <c r="R2159" i="3"/>
  <c r="R2143" i="3"/>
  <c r="R2124" i="3"/>
  <c r="R2794" i="3"/>
  <c r="R2778" i="3"/>
  <c r="R2762" i="3"/>
  <c r="R2746" i="3"/>
  <c r="R2730" i="3"/>
  <c r="R2714" i="3"/>
  <c r="R2698" i="3"/>
  <c r="R2682" i="3"/>
  <c r="R2666" i="3"/>
  <c r="R2650" i="3"/>
  <c r="R2634" i="3"/>
  <c r="R2618" i="3"/>
  <c r="R2262" i="3"/>
  <c r="R2246" i="3"/>
  <c r="R2230" i="3"/>
  <c r="R2214" i="3"/>
  <c r="R2198" i="3"/>
  <c r="R2182" i="3"/>
  <c r="R2166" i="3"/>
  <c r="R2150" i="3"/>
  <c r="R2133" i="3"/>
  <c r="R2104" i="3"/>
  <c r="R2103" i="3"/>
  <c r="R2087" i="3"/>
  <c r="R2071" i="3"/>
  <c r="R2055" i="3"/>
  <c r="R2039" i="3"/>
  <c r="R2023" i="3"/>
  <c r="R2007" i="3"/>
  <c r="R1991" i="3"/>
  <c r="R1975" i="3"/>
  <c r="R1959" i="3"/>
  <c r="R1943" i="3"/>
  <c r="R1927" i="3"/>
  <c r="R1911" i="3"/>
  <c r="R1895" i="3"/>
  <c r="R1879" i="3"/>
  <c r="R1863" i="3"/>
  <c r="R1847" i="3"/>
  <c r="R1831" i="3"/>
  <c r="R1815" i="3"/>
  <c r="R1792" i="3"/>
  <c r="R2122" i="3"/>
  <c r="R2106" i="3"/>
  <c r="R2090" i="3"/>
  <c r="R2074" i="3"/>
  <c r="R2058" i="3"/>
  <c r="R2042" i="3"/>
  <c r="R2026" i="3"/>
  <c r="R2010" i="3"/>
  <c r="R1994" i="3"/>
  <c r="R1978" i="3"/>
  <c r="R1962" i="3"/>
  <c r="R1946" i="3"/>
  <c r="R1930" i="3"/>
  <c r="R1914" i="3"/>
  <c r="R1898" i="3"/>
  <c r="R1882" i="3"/>
  <c r="R1866" i="3"/>
  <c r="R1850" i="3"/>
  <c r="R1834" i="3"/>
  <c r="R1818" i="3"/>
  <c r="R1799" i="3"/>
  <c r="R2105" i="3"/>
  <c r="R2089" i="3"/>
  <c r="R2073" i="3"/>
  <c r="R2057" i="3"/>
  <c r="R2041" i="3"/>
  <c r="R2025" i="3"/>
  <c r="R2009" i="3"/>
  <c r="R1993" i="3"/>
  <c r="R1977" i="3"/>
  <c r="R1961" i="3"/>
  <c r="R1945" i="3"/>
  <c r="R1929" i="3"/>
  <c r="R1913" i="3"/>
  <c r="R1897" i="3"/>
  <c r="R1881" i="3"/>
  <c r="R1865" i="3"/>
  <c r="R1849" i="3"/>
  <c r="R1833" i="3"/>
  <c r="R1817" i="3"/>
  <c r="R1796" i="3"/>
  <c r="R2092" i="3"/>
  <c r="R2076" i="3"/>
  <c r="R2060" i="3"/>
  <c r="R2044" i="3"/>
  <c r="R2028" i="3"/>
  <c r="R2012" i="3"/>
  <c r="R1996" i="3"/>
  <c r="R1980" i="3"/>
  <c r="R1964" i="3"/>
  <c r="R1948" i="3"/>
  <c r="R1932" i="3"/>
  <c r="R1916" i="3"/>
  <c r="R1900" i="3"/>
  <c r="R1884" i="3"/>
  <c r="R1868" i="3"/>
  <c r="R1852" i="3"/>
  <c r="R1836" i="3"/>
  <c r="R1820" i="3"/>
  <c r="R1803" i="3"/>
  <c r="R1780" i="3"/>
  <c r="R1028" i="3"/>
  <c r="R1012" i="3"/>
  <c r="R996" i="3"/>
  <c r="R980" i="3"/>
  <c r="R964" i="3"/>
  <c r="R948" i="3"/>
  <c r="R932" i="3"/>
  <c r="R824" i="3"/>
  <c r="R808" i="3"/>
  <c r="R792" i="3"/>
  <c r="R776" i="3"/>
  <c r="R760" i="3"/>
  <c r="R744" i="3"/>
  <c r="R728" i="3"/>
  <c r="R712" i="3"/>
  <c r="R696" i="3"/>
  <c r="R680" i="3"/>
  <c r="R664" i="3"/>
  <c r="R524" i="3"/>
  <c r="R1779" i="3"/>
  <c r="R1031" i="3"/>
  <c r="R1015" i="3"/>
  <c r="R999" i="3"/>
  <c r="R983" i="3"/>
  <c r="R967" i="3"/>
  <c r="R951" i="3"/>
  <c r="R935" i="3"/>
  <c r="R823" i="3"/>
  <c r="R807" i="3"/>
  <c r="R791" i="3"/>
  <c r="R775" i="3"/>
  <c r="R759" i="3"/>
  <c r="R743" i="3"/>
  <c r="R727" i="3"/>
  <c r="R711" i="3"/>
  <c r="R695" i="3"/>
  <c r="R679" i="3"/>
  <c r="R663" i="3"/>
  <c r="R523" i="3"/>
  <c r="R1798" i="3"/>
  <c r="R1782" i="3"/>
  <c r="R1766" i="3"/>
  <c r="R1018" i="3"/>
  <c r="R1002" i="3"/>
  <c r="R986" i="3"/>
  <c r="R970" i="3"/>
  <c r="R954" i="3"/>
  <c r="R938" i="3"/>
  <c r="R826" i="3"/>
  <c r="R810" i="3"/>
  <c r="R794" i="3"/>
  <c r="R778" i="3"/>
  <c r="R762" i="3"/>
  <c r="R746" i="3"/>
  <c r="R730" i="3"/>
  <c r="R714" i="3"/>
  <c r="R698" i="3"/>
  <c r="R682" i="3"/>
  <c r="R666" i="3"/>
  <c r="R526" i="3"/>
  <c r="R1805" i="3"/>
  <c r="R1789" i="3"/>
  <c r="R1773" i="3"/>
  <c r="R1021" i="3"/>
  <c r="R1005" i="3"/>
  <c r="R989" i="3"/>
  <c r="R973" i="3"/>
  <c r="R957" i="3"/>
  <c r="R941" i="3"/>
  <c r="R833" i="3"/>
  <c r="R817" i="3"/>
  <c r="R801" i="3"/>
  <c r="R785" i="3"/>
  <c r="R769" i="3"/>
  <c r="R753" i="3"/>
  <c r="R737" i="3"/>
  <c r="R721" i="3"/>
  <c r="R705" i="3"/>
  <c r="R689" i="3"/>
  <c r="R673" i="3"/>
  <c r="R533" i="3"/>
  <c r="R517" i="3"/>
  <c r="R500" i="3"/>
  <c r="R484" i="3"/>
  <c r="R468" i="3"/>
  <c r="R452" i="3"/>
  <c r="R436" i="3"/>
  <c r="R420" i="3"/>
  <c r="R404" i="3"/>
  <c r="R388" i="3"/>
  <c r="R372" i="3"/>
  <c r="R285" i="3"/>
  <c r="R269" i="3"/>
  <c r="R253" i="3"/>
  <c r="R237" i="3"/>
  <c r="R221" i="3"/>
  <c r="R205" i="3"/>
  <c r="R189" i="3"/>
  <c r="R173" i="3"/>
  <c r="R157" i="3"/>
  <c r="R141" i="3"/>
  <c r="R125" i="3"/>
  <c r="R109" i="3"/>
  <c r="R495" i="3"/>
  <c r="R479" i="3"/>
  <c r="R463" i="3"/>
  <c r="R447" i="3"/>
  <c r="R431" i="3"/>
  <c r="R415" i="3"/>
  <c r="R399" i="3"/>
  <c r="R383" i="3"/>
  <c r="R367" i="3"/>
  <c r="R280" i="3"/>
  <c r="R264" i="3"/>
  <c r="R248" i="3"/>
  <c r="R232" i="3"/>
  <c r="R216" i="3"/>
  <c r="R200" i="3"/>
  <c r="R184" i="3"/>
  <c r="R168" i="3"/>
  <c r="R152" i="3"/>
  <c r="R136" i="3"/>
  <c r="R120" i="3"/>
  <c r="R514" i="3"/>
  <c r="R498" i="3"/>
  <c r="R482" i="3"/>
  <c r="R466" i="3"/>
  <c r="R450" i="3"/>
  <c r="R434" i="3"/>
  <c r="R418" i="3"/>
  <c r="R402" i="3"/>
  <c r="R386" i="3"/>
  <c r="R370" i="3"/>
  <c r="R283" i="3"/>
  <c r="R267" i="3"/>
  <c r="R251" i="3"/>
  <c r="R235" i="3"/>
  <c r="R219" i="3"/>
  <c r="R203" i="3"/>
  <c r="R187" i="3"/>
  <c r="R171" i="3"/>
  <c r="R155" i="3"/>
  <c r="R139" i="3"/>
  <c r="R123" i="3"/>
  <c r="R107" i="3"/>
  <c r="R501" i="3"/>
  <c r="R485" i="3"/>
  <c r="R469" i="3"/>
  <c r="R453" i="3"/>
  <c r="R437" i="3"/>
  <c r="R421" i="3"/>
  <c r="R405" i="3"/>
  <c r="R389" i="3"/>
  <c r="R373" i="3"/>
  <c r="R290" i="3"/>
  <c r="R274" i="3"/>
  <c r="R258" i="3"/>
  <c r="R242" i="3"/>
  <c r="R226" i="3"/>
  <c r="R210" i="3"/>
  <c r="R194" i="3"/>
  <c r="R178" i="3"/>
  <c r="R162" i="3"/>
  <c r="R146" i="3"/>
  <c r="R130" i="3"/>
  <c r="R114" i="3"/>
  <c r="R4815" i="3"/>
  <c r="R4192" i="3"/>
  <c r="R4792" i="3"/>
  <c r="R4750" i="3"/>
  <c r="R4467" i="3"/>
  <c r="R4425" i="3"/>
  <c r="R4191" i="3"/>
  <c r="R4147" i="3"/>
  <c r="R4746" i="3"/>
  <c r="R4474" i="3"/>
  <c r="R4431" i="3"/>
  <c r="R4198" i="3"/>
  <c r="R4155" i="3"/>
  <c r="R3401" i="3"/>
  <c r="R4798" i="3"/>
  <c r="R4755" i="3"/>
  <c r="R4483" i="3"/>
  <c r="R4441" i="3"/>
  <c r="R4207" i="3"/>
  <c r="R4164" i="3"/>
  <c r="R3839" i="3"/>
  <c r="R4812" i="3"/>
  <c r="R4770" i="3"/>
  <c r="R4748" i="3"/>
  <c r="R4498" i="3"/>
  <c r="R4477" i="3"/>
  <c r="R4455" i="3"/>
  <c r="R4434" i="3"/>
  <c r="R4413" i="3"/>
  <c r="R4200" i="3"/>
  <c r="R4179" i="3"/>
  <c r="R4158" i="3"/>
  <c r="R3883" i="3"/>
  <c r="R3411" i="3"/>
  <c r="R4811" i="3"/>
  <c r="R4790" i="3"/>
  <c r="R4768" i="3"/>
  <c r="R4747" i="3"/>
  <c r="R4497" i="3"/>
  <c r="R4475" i="3"/>
  <c r="R4454" i="3"/>
  <c r="R4433" i="3"/>
  <c r="R4411" i="3"/>
  <c r="R4199" i="3"/>
  <c r="R4178" i="3"/>
  <c r="R4156" i="3"/>
  <c r="R3879" i="3"/>
  <c r="R3406" i="3"/>
  <c r="R4148" i="3"/>
  <c r="R3884" i="3"/>
  <c r="R3868" i="3"/>
  <c r="R3852" i="3"/>
  <c r="R3836" i="3"/>
  <c r="R3413" i="3"/>
  <c r="R3112" i="3"/>
  <c r="R3091" i="3"/>
  <c r="R3070" i="3"/>
  <c r="R2600" i="3"/>
  <c r="R2568" i="3"/>
  <c r="R2536" i="3"/>
  <c r="R1751" i="3"/>
  <c r="R1719" i="3"/>
  <c r="R1676" i="3"/>
  <c r="R1612" i="3"/>
  <c r="R1548" i="3"/>
  <c r="R920" i="3"/>
  <c r="R93" i="3"/>
  <c r="R2541" i="3"/>
  <c r="R1726" i="3"/>
  <c r="R1689" i="3"/>
  <c r="R1625" i="3"/>
  <c r="R1561" i="3"/>
  <c r="R1497" i="3"/>
  <c r="R348" i="3"/>
  <c r="R3874" i="3"/>
  <c r="R3858" i="3"/>
  <c r="R3842" i="3"/>
  <c r="R3826" i="3"/>
  <c r="R3399" i="3"/>
  <c r="R3072" i="3"/>
  <c r="R2596" i="3"/>
  <c r="R2564" i="3"/>
  <c r="R2532" i="3"/>
  <c r="R1755" i="3"/>
  <c r="R1723" i="3"/>
  <c r="R1684" i="3"/>
  <c r="R1620" i="3"/>
  <c r="R1556" i="3"/>
  <c r="R904" i="3"/>
  <c r="R4813" i="3"/>
  <c r="R4797" i="3"/>
  <c r="R4781" i="3"/>
  <c r="R4765" i="3"/>
  <c r="R4749" i="3"/>
  <c r="R4504" i="3"/>
  <c r="R4488" i="3"/>
  <c r="R4472" i="3"/>
  <c r="R4456" i="3"/>
  <c r="R4440" i="3"/>
  <c r="R4424" i="3"/>
  <c r="R4217" i="3"/>
  <c r="R4201" i="3"/>
  <c r="R4185" i="3"/>
  <c r="R4169" i="3"/>
  <c r="R4153" i="3"/>
  <c r="R4137" i="3"/>
  <c r="R3869" i="3"/>
  <c r="R3853" i="3"/>
  <c r="R3837" i="3"/>
  <c r="R3414" i="3"/>
  <c r="R3108" i="3"/>
  <c r="R3087" i="3"/>
  <c r="R3066" i="3"/>
  <c r="R2593" i="3"/>
  <c r="R2561" i="3"/>
  <c r="R2529" i="3"/>
  <c r="R1746" i="3"/>
  <c r="R1714" i="3"/>
  <c r="R653" i="3"/>
  <c r="R917" i="3"/>
  <c r="R642" i="3"/>
  <c r="R610" i="3"/>
  <c r="R100" i="3"/>
  <c r="R3054" i="3"/>
  <c r="R2595" i="3"/>
  <c r="R2579" i="3"/>
  <c r="R2563" i="3"/>
  <c r="R2547" i="3"/>
  <c r="R2531" i="3"/>
  <c r="R2515" i="3"/>
  <c r="R1753" i="3"/>
  <c r="R1737" i="3"/>
  <c r="R1721" i="3"/>
  <c r="R1705" i="3"/>
  <c r="R1680" i="3"/>
  <c r="R1648" i="3"/>
  <c r="R1616" i="3"/>
  <c r="R1584" i="3"/>
  <c r="R1552" i="3"/>
  <c r="R1520" i="3"/>
  <c r="R916" i="3"/>
  <c r="R641" i="3"/>
  <c r="R352" i="3"/>
  <c r="R3400" i="3"/>
  <c r="R3105" i="3"/>
  <c r="R3073" i="3"/>
  <c r="R3057" i="3"/>
  <c r="R2598" i="3"/>
  <c r="R2582" i="3"/>
  <c r="R2566" i="3"/>
  <c r="R2550" i="3"/>
  <c r="R2534" i="3"/>
  <c r="R2518" i="3"/>
  <c r="R1752" i="3"/>
  <c r="R1736" i="3"/>
  <c r="R1720" i="3"/>
  <c r="R1704" i="3"/>
  <c r="R1677" i="3"/>
  <c r="R1645" i="3"/>
  <c r="R1613" i="3"/>
  <c r="R1581" i="3"/>
  <c r="R1549" i="3"/>
  <c r="R1517" i="3"/>
  <c r="R921" i="3"/>
  <c r="R646" i="3"/>
  <c r="R614" i="3"/>
  <c r="R349" i="3"/>
  <c r="R1699" i="3"/>
  <c r="R1683" i="3"/>
  <c r="R1667" i="3"/>
  <c r="R1651" i="3"/>
  <c r="R1635" i="3"/>
  <c r="R1619" i="3"/>
  <c r="R1603" i="3"/>
  <c r="R1587" i="3"/>
  <c r="R1571" i="3"/>
  <c r="R1555" i="3"/>
  <c r="R1539" i="3"/>
  <c r="R1523" i="3"/>
  <c r="R1507" i="3"/>
  <c r="R927" i="3"/>
  <c r="R911" i="3"/>
  <c r="R652" i="3"/>
  <c r="R636" i="3"/>
  <c r="R620" i="3"/>
  <c r="R604" i="3"/>
  <c r="R359" i="3"/>
  <c r="R99" i="3"/>
  <c r="R1694" i="3"/>
  <c r="R1662" i="3"/>
  <c r="R1646" i="3"/>
  <c r="R1614" i="3"/>
  <c r="R1598" i="3"/>
  <c r="R1582" i="3"/>
  <c r="R1566" i="3"/>
  <c r="R1534" i="3"/>
  <c r="R1518" i="3"/>
  <c r="R922" i="3"/>
  <c r="R906" i="3"/>
  <c r="R647" i="3"/>
  <c r="R631" i="3"/>
  <c r="R615" i="3"/>
  <c r="R599" i="3"/>
  <c r="R354" i="3"/>
  <c r="R98" i="3"/>
  <c r="R4095" i="3"/>
  <c r="R4392" i="3"/>
  <c r="R4632" i="3"/>
  <c r="R4111" i="3"/>
  <c r="R4712" i="3"/>
  <c r="R4740" i="3"/>
  <c r="R4676" i="3"/>
  <c r="R4404" i="3"/>
  <c r="R4340" i="3"/>
  <c r="R4107" i="3"/>
  <c r="R4704" i="3"/>
  <c r="R4640" i="3"/>
  <c r="R4368" i="3"/>
  <c r="R4304" i="3"/>
  <c r="R4684" i="3"/>
  <c r="R4620" i="3"/>
  <c r="R4348" i="3"/>
  <c r="R4115" i="3"/>
  <c r="R4731" i="3"/>
  <c r="R4715" i="3"/>
  <c r="R4699" i="3"/>
  <c r="R4683" i="3"/>
  <c r="R4667" i="3"/>
  <c r="R4651" i="3"/>
  <c r="R4635" i="3"/>
  <c r="R4619" i="3"/>
  <c r="R4395" i="3"/>
  <c r="R4379" i="3"/>
  <c r="R4363" i="3"/>
  <c r="R4347" i="3"/>
  <c r="R4331" i="3"/>
  <c r="R4315" i="3"/>
  <c r="R4130" i="3"/>
  <c r="R4114" i="3"/>
  <c r="R4098" i="3"/>
  <c r="R4738" i="3"/>
  <c r="R4722" i="3"/>
  <c r="R4706" i="3"/>
  <c r="R4690" i="3"/>
  <c r="R4674" i="3"/>
  <c r="R4658" i="3"/>
  <c r="R4642" i="3"/>
  <c r="R4626" i="3"/>
  <c r="R4402" i="3"/>
  <c r="R4386" i="3"/>
  <c r="R4370" i="3"/>
  <c r="R4354" i="3"/>
  <c r="R4338" i="3"/>
  <c r="R4322" i="3"/>
  <c r="R4306" i="3"/>
  <c r="R4121" i="3"/>
  <c r="R4105" i="3"/>
  <c r="R4089" i="3"/>
  <c r="R4729" i="3"/>
  <c r="R4713" i="3"/>
  <c r="R4697" i="3"/>
  <c r="R4681" i="3"/>
  <c r="R4665" i="3"/>
  <c r="R4649" i="3"/>
  <c r="R4633" i="3"/>
  <c r="R4409" i="3"/>
  <c r="R4393" i="3"/>
  <c r="R4377" i="3"/>
  <c r="R4361" i="3"/>
  <c r="R4345" i="3"/>
  <c r="R4329" i="3"/>
  <c r="R4313" i="3"/>
  <c r="R4128" i="3"/>
  <c r="R4112" i="3"/>
  <c r="R4096" i="3"/>
  <c r="R4080" i="3"/>
  <c r="R4064" i="3"/>
  <c r="R3681" i="3"/>
  <c r="R3665" i="3"/>
  <c r="R3649" i="3"/>
  <c r="R3633" i="3"/>
  <c r="R3617" i="3"/>
  <c r="R3601" i="3"/>
  <c r="R3353" i="3"/>
  <c r="R3337" i="3"/>
  <c r="R3321" i="3"/>
  <c r="R3305" i="3"/>
  <c r="R3047" i="3"/>
  <c r="R3031" i="3"/>
  <c r="R3015" i="3"/>
  <c r="R2999" i="3"/>
  <c r="R2983" i="3"/>
  <c r="R2967" i="3"/>
  <c r="R2951" i="3"/>
  <c r="R2935" i="3"/>
  <c r="R2919" i="3"/>
  <c r="R2903" i="3"/>
  <c r="R2887" i="3"/>
  <c r="R2871" i="3"/>
  <c r="R2855" i="3"/>
  <c r="R2499" i="3"/>
  <c r="R2483" i="3"/>
  <c r="R2467" i="3"/>
  <c r="R2451" i="3"/>
  <c r="R2435" i="3"/>
  <c r="R2419" i="3"/>
  <c r="R2403" i="3"/>
  <c r="R2387" i="3"/>
  <c r="R2371" i="3"/>
  <c r="R2355" i="3"/>
  <c r="R2339" i="3"/>
  <c r="R2323" i="3"/>
  <c r="R2307" i="3"/>
  <c r="R2291" i="3"/>
  <c r="R2275" i="3"/>
  <c r="R1492" i="3"/>
  <c r="R1476" i="3"/>
  <c r="R1460" i="3"/>
  <c r="R1444" i="3"/>
  <c r="R1428" i="3"/>
  <c r="R1412" i="3"/>
  <c r="R1396" i="3"/>
  <c r="R1380" i="3"/>
  <c r="R1364" i="3"/>
  <c r="R1348" i="3"/>
  <c r="R1332" i="3"/>
  <c r="R1316" i="3"/>
  <c r="R1300" i="3"/>
  <c r="R1284" i="3"/>
  <c r="R1268" i="3"/>
  <c r="R1252" i="3"/>
  <c r="R1236" i="3"/>
  <c r="R1220" i="3"/>
  <c r="R1204" i="3"/>
  <c r="R1188" i="3"/>
  <c r="R1172" i="3"/>
  <c r="R1156" i="3"/>
  <c r="R1140" i="3"/>
  <c r="R1124" i="3"/>
  <c r="R1108" i="3"/>
  <c r="R1092" i="3"/>
  <c r="R1076" i="3"/>
  <c r="R1060" i="3"/>
  <c r="R1044" i="3"/>
  <c r="R898" i="3"/>
  <c r="R882" i="3"/>
  <c r="R866" i="3"/>
  <c r="R850" i="3"/>
  <c r="R587" i="3"/>
  <c r="R571" i="3"/>
  <c r="R555" i="3"/>
  <c r="R539" i="3"/>
  <c r="R336" i="3"/>
  <c r="R320" i="3"/>
  <c r="R304" i="3"/>
  <c r="R81" i="3"/>
  <c r="R65" i="3"/>
  <c r="R49" i="3"/>
  <c r="R33" i="3"/>
  <c r="R17" i="3"/>
  <c r="R4083" i="3"/>
  <c r="R4067" i="3"/>
  <c r="R4051" i="3"/>
  <c r="R3668" i="3"/>
  <c r="R3652" i="3"/>
  <c r="R3636" i="3"/>
  <c r="R3620" i="3"/>
  <c r="R3604" i="3"/>
  <c r="R3356" i="3"/>
  <c r="R3340" i="3"/>
  <c r="R3324" i="3"/>
  <c r="R3308" i="3"/>
  <c r="R3292" i="3"/>
  <c r="R3034" i="3"/>
  <c r="R3018" i="3"/>
  <c r="R3002" i="3"/>
  <c r="R2986" i="3"/>
  <c r="R2970" i="3"/>
  <c r="R2954" i="3"/>
  <c r="R2938" i="3"/>
  <c r="R2922" i="3"/>
  <c r="R2906" i="3"/>
  <c r="R2890" i="3"/>
  <c r="R2874" i="3"/>
  <c r="R2858" i="3"/>
  <c r="R2502" i="3"/>
  <c r="R2486" i="3"/>
  <c r="R2470" i="3"/>
  <c r="R2454" i="3"/>
  <c r="R2438" i="3"/>
  <c r="R2422" i="3"/>
  <c r="R2406" i="3"/>
  <c r="R2390" i="3"/>
  <c r="R2374" i="3"/>
  <c r="R2358" i="3"/>
  <c r="R2342" i="3"/>
  <c r="R2326" i="3"/>
  <c r="R2310" i="3"/>
  <c r="R2294" i="3"/>
  <c r="R2278" i="3"/>
  <c r="R1495" i="3"/>
  <c r="R1479" i="3"/>
  <c r="R1463" i="3"/>
  <c r="R1447" i="3"/>
  <c r="R1431" i="3"/>
  <c r="R1415" i="3"/>
  <c r="R1399" i="3"/>
  <c r="R1383" i="3"/>
  <c r="R1367" i="3"/>
  <c r="R1351" i="3"/>
  <c r="R1335" i="3"/>
  <c r="R1319" i="3"/>
  <c r="R1303" i="3"/>
  <c r="R1287" i="3"/>
  <c r="R1271" i="3"/>
  <c r="R1255" i="3"/>
  <c r="R1239" i="3"/>
  <c r="R1223" i="3"/>
  <c r="R1207" i="3"/>
  <c r="R1191" i="3"/>
  <c r="R1175" i="3"/>
  <c r="R1159" i="3"/>
  <c r="R1143" i="3"/>
  <c r="R1127" i="3"/>
  <c r="R1111" i="3"/>
  <c r="R1095" i="3"/>
  <c r="R1079" i="3"/>
  <c r="R1063" i="3"/>
  <c r="R1047" i="3"/>
  <c r="R901" i="3"/>
  <c r="R885" i="3"/>
  <c r="R869" i="3"/>
  <c r="R853" i="3"/>
  <c r="R590" i="3"/>
  <c r="R574" i="3"/>
  <c r="R558" i="3"/>
  <c r="R542" i="3"/>
  <c r="R339" i="3"/>
  <c r="R323" i="3"/>
  <c r="R307" i="3"/>
  <c r="R291" i="3"/>
  <c r="R68" i="3"/>
  <c r="R52" i="3"/>
  <c r="R36" i="3"/>
  <c r="R20" i="3"/>
  <c r="R4" i="3"/>
  <c r="R4070" i="3"/>
  <c r="R4054" i="3"/>
  <c r="R3671" i="3"/>
  <c r="R3655" i="3"/>
  <c r="R3639" i="3"/>
  <c r="R3623" i="3"/>
  <c r="R3607" i="3"/>
  <c r="R3359" i="3"/>
  <c r="R3343" i="3"/>
  <c r="R3327" i="3"/>
  <c r="R3311" i="3"/>
  <c r="R3295" i="3"/>
  <c r="R3037" i="3"/>
  <c r="R3021" i="3"/>
  <c r="R3005" i="3"/>
  <c r="R2989" i="3"/>
  <c r="R2973" i="3"/>
  <c r="R2957" i="3"/>
  <c r="R2941" i="3"/>
  <c r="R2925" i="3"/>
  <c r="R2909" i="3"/>
  <c r="R2893" i="3"/>
  <c r="R2877" i="3"/>
  <c r="R2861" i="3"/>
  <c r="R2505" i="3"/>
  <c r="R2489" i="3"/>
  <c r="R2473" i="3"/>
  <c r="R2457" i="3"/>
  <c r="R2441" i="3"/>
  <c r="R2425" i="3"/>
  <c r="R2409" i="3"/>
  <c r="R2393" i="3"/>
  <c r="R2377" i="3"/>
  <c r="R2361" i="3"/>
  <c r="R2345" i="3"/>
  <c r="R2329" i="3"/>
  <c r="R2313" i="3"/>
  <c r="R2297" i="3"/>
  <c r="R2281" i="3"/>
  <c r="R2265" i="3"/>
  <c r="R1482" i="3"/>
  <c r="R1466" i="3"/>
  <c r="R1450" i="3"/>
  <c r="R1434" i="3"/>
  <c r="R1418" i="3"/>
  <c r="R1402" i="3"/>
  <c r="R1386" i="3"/>
  <c r="R1370" i="3"/>
  <c r="R1354" i="3"/>
  <c r="R1338" i="3"/>
  <c r="R1322" i="3"/>
  <c r="R1306" i="3"/>
  <c r="R1290" i="3"/>
  <c r="R1274" i="3"/>
  <c r="R1258" i="3"/>
  <c r="R1242" i="3"/>
  <c r="R1226" i="3"/>
  <c r="R1210" i="3"/>
  <c r="R1194" i="3"/>
  <c r="R1178" i="3"/>
  <c r="R1162" i="3"/>
  <c r="R1146" i="3"/>
  <c r="R1130" i="3"/>
  <c r="R1114" i="3"/>
  <c r="R1098" i="3"/>
  <c r="R1082" i="3"/>
  <c r="R1066" i="3"/>
  <c r="R1050" i="3"/>
  <c r="R1034" i="3"/>
  <c r="R888" i="3"/>
  <c r="R872" i="3"/>
  <c r="R856" i="3"/>
  <c r="R840" i="3"/>
  <c r="R577" i="3"/>
  <c r="R561" i="3"/>
  <c r="R545" i="3"/>
  <c r="R342" i="3"/>
  <c r="R326" i="3"/>
  <c r="R310" i="3"/>
  <c r="R294" i="3"/>
  <c r="R71" i="3"/>
  <c r="R55" i="3"/>
  <c r="R39" i="3"/>
  <c r="R23" i="3"/>
  <c r="R7" i="3"/>
  <c r="R4073" i="3"/>
  <c r="R4057" i="3"/>
  <c r="R3674" i="3"/>
  <c r="R3658" i="3"/>
  <c r="R3642" i="3"/>
  <c r="R3626" i="3"/>
  <c r="R3610" i="3"/>
  <c r="R3362" i="3"/>
  <c r="R3346" i="3"/>
  <c r="R3330" i="3"/>
  <c r="R3314" i="3"/>
  <c r="R3298" i="3"/>
  <c r="R3040" i="3"/>
  <c r="R3024" i="3"/>
  <c r="R3008" i="3"/>
  <c r="R2992" i="3"/>
  <c r="R2976" i="3"/>
  <c r="R2960" i="3"/>
  <c r="R2944" i="3"/>
  <c r="R2928" i="3"/>
  <c r="R2912" i="3"/>
  <c r="R2896" i="3"/>
  <c r="R2880" i="3"/>
  <c r="R2864" i="3"/>
  <c r="R2508" i="3"/>
  <c r="R2492" i="3"/>
  <c r="R2476" i="3"/>
  <c r="R2460" i="3"/>
  <c r="R2444" i="3"/>
  <c r="R2428" i="3"/>
  <c r="R2412" i="3"/>
  <c r="R2396" i="3"/>
  <c r="R2380" i="3"/>
  <c r="R2364" i="3"/>
  <c r="R2348" i="3"/>
  <c r="R2332" i="3"/>
  <c r="R2316" i="3"/>
  <c r="R2300" i="3"/>
  <c r="R2284" i="3"/>
  <c r="R2268" i="3"/>
  <c r="R1485" i="3"/>
  <c r="R1469" i="3"/>
  <c r="R1453" i="3"/>
  <c r="R1437" i="3"/>
  <c r="R1421" i="3"/>
  <c r="R1405" i="3"/>
  <c r="R1389" i="3"/>
  <c r="R1373" i="3"/>
  <c r="R1357" i="3"/>
  <c r="R1341" i="3"/>
  <c r="R1325" i="3"/>
  <c r="R1309" i="3"/>
  <c r="R1293" i="3"/>
  <c r="R1277" i="3"/>
  <c r="R1261" i="3"/>
  <c r="R1245" i="3"/>
  <c r="R1229" i="3"/>
  <c r="R1213" i="3"/>
  <c r="R1197" i="3"/>
  <c r="R1181" i="3"/>
  <c r="R1165" i="3"/>
  <c r="R1149" i="3"/>
  <c r="R1133" i="3"/>
  <c r="R1117" i="3"/>
  <c r="R1101" i="3"/>
  <c r="R1085" i="3"/>
  <c r="R1069" i="3"/>
  <c r="R1053" i="3"/>
  <c r="R1037" i="3"/>
  <c r="R891" i="3"/>
  <c r="R875" i="3"/>
  <c r="R859" i="3"/>
  <c r="R843" i="3"/>
  <c r="R580" i="3"/>
  <c r="R564" i="3"/>
  <c r="R548" i="3"/>
  <c r="R345" i="3"/>
  <c r="R329" i="3"/>
  <c r="R313" i="3"/>
  <c r="R297" i="3"/>
  <c r="R74" i="3"/>
  <c r="R58" i="3"/>
  <c r="R42" i="3"/>
  <c r="R26" i="3"/>
  <c r="R10" i="3"/>
  <c r="R4631" i="3"/>
  <c r="R4407" i="3"/>
  <c r="R4391" i="3"/>
  <c r="R4375" i="3"/>
  <c r="R4359" i="3"/>
  <c r="R4343" i="3"/>
  <c r="R4327" i="3"/>
  <c r="R4311" i="3"/>
  <c r="R4126" i="3"/>
  <c r="R4110" i="3"/>
  <c r="R4094" i="3"/>
  <c r="R4734" i="3"/>
  <c r="R4718" i="3"/>
  <c r="R4702" i="3"/>
  <c r="R4686" i="3"/>
  <c r="R4670" i="3"/>
  <c r="R4654" i="3"/>
  <c r="R4638" i="3"/>
  <c r="R4622" i="3"/>
  <c r="R4398" i="3"/>
  <c r="R4382" i="3"/>
  <c r="R4366" i="3"/>
  <c r="R4350" i="3"/>
  <c r="R4334" i="3"/>
  <c r="R4318" i="3"/>
  <c r="R4133" i="3"/>
  <c r="R4117" i="3"/>
  <c r="R4101" i="3"/>
  <c r="R4085" i="3"/>
  <c r="H2" i="10"/>
  <c r="R2" i="3"/>
  <c r="R4725" i="3"/>
  <c r="R4709" i="3"/>
  <c r="R4693" i="3"/>
  <c r="R4677" i="3"/>
  <c r="R4661" i="3"/>
  <c r="R4645" i="3"/>
  <c r="R4629" i="3"/>
  <c r="R4405" i="3"/>
  <c r="R4389" i="3"/>
  <c r="R4373" i="3"/>
  <c r="R4357" i="3"/>
  <c r="R4341" i="3"/>
  <c r="R4325" i="3"/>
  <c r="R4309" i="3"/>
  <c r="R4124" i="3"/>
  <c r="R4108" i="3"/>
  <c r="R4092" i="3"/>
  <c r="R4076" i="3"/>
  <c r="R4060" i="3"/>
  <c r="R3677" i="3"/>
  <c r="R3661" i="3"/>
  <c r="R3645" i="3"/>
  <c r="R3629" i="3"/>
  <c r="R3613" i="3"/>
  <c r="R3597" i="3"/>
  <c r="R3349" i="3"/>
  <c r="R3333" i="3"/>
  <c r="R3317" i="3"/>
  <c r="R3301" i="3"/>
  <c r="R3043" i="3"/>
  <c r="R3027" i="3"/>
  <c r="R3011" i="3"/>
  <c r="R2995" i="3"/>
  <c r="R2979" i="3"/>
  <c r="R2963" i="3"/>
  <c r="R2947" i="3"/>
  <c r="R2931" i="3"/>
  <c r="R2915" i="3"/>
  <c r="R2899" i="3"/>
  <c r="R2883" i="3"/>
  <c r="R2867" i="3"/>
  <c r="R2511" i="3"/>
  <c r="R2495" i="3"/>
  <c r="R2479" i="3"/>
  <c r="R2463" i="3"/>
  <c r="R2447" i="3"/>
  <c r="R2431" i="3"/>
  <c r="R2415" i="3"/>
  <c r="R2399" i="3"/>
  <c r="R2383" i="3"/>
  <c r="R2367" i="3"/>
  <c r="R2351" i="3"/>
  <c r="R2335" i="3"/>
  <c r="R2319" i="3"/>
  <c r="R2303" i="3"/>
  <c r="R2287" i="3"/>
  <c r="R2271" i="3"/>
  <c r="R1488" i="3"/>
  <c r="R1472" i="3"/>
  <c r="R1456" i="3"/>
  <c r="R1440" i="3"/>
  <c r="R1424" i="3"/>
  <c r="R1408" i="3"/>
  <c r="R1392" i="3"/>
  <c r="R1376" i="3"/>
  <c r="R1360" i="3"/>
  <c r="R1344" i="3"/>
  <c r="R1328" i="3"/>
  <c r="R1312" i="3"/>
  <c r="R1296" i="3"/>
  <c r="R1280" i="3"/>
  <c r="R1264" i="3"/>
  <c r="R1248" i="3"/>
  <c r="R1232" i="3"/>
  <c r="R1216" i="3"/>
  <c r="R1200" i="3"/>
  <c r="R1184" i="3"/>
  <c r="R1168" i="3"/>
  <c r="R1152" i="3"/>
  <c r="R1136" i="3"/>
  <c r="R1120" i="3"/>
  <c r="R1104" i="3"/>
  <c r="R1088" i="3"/>
  <c r="R1072" i="3"/>
  <c r="R1056" i="3"/>
  <c r="R1040" i="3"/>
  <c r="R894" i="3"/>
  <c r="R878" i="3"/>
  <c r="R862" i="3"/>
  <c r="R846" i="3"/>
  <c r="R583" i="3"/>
  <c r="R567" i="3"/>
  <c r="R551" i="3"/>
  <c r="R535" i="3"/>
  <c r="R332" i="3"/>
  <c r="R316" i="3"/>
  <c r="R300" i="3"/>
  <c r="R77" i="3"/>
  <c r="R61" i="3"/>
  <c r="R45" i="3"/>
  <c r="R29" i="3"/>
  <c r="R13" i="3"/>
  <c r="R4079" i="3"/>
  <c r="R4063" i="3"/>
  <c r="R3680" i="3"/>
  <c r="R3664" i="3"/>
  <c r="R3648" i="3"/>
  <c r="R3632" i="3"/>
  <c r="R3616" i="3"/>
  <c r="R3600" i="3"/>
  <c r="R3352" i="3"/>
  <c r="R3336" i="3"/>
  <c r="R3320" i="3"/>
  <c r="R3304" i="3"/>
  <c r="R3046" i="3"/>
  <c r="R3030" i="3"/>
  <c r="R3014" i="3"/>
  <c r="R2998" i="3"/>
  <c r="R2982" i="3"/>
  <c r="R2966" i="3"/>
  <c r="R2950" i="3"/>
  <c r="R2934" i="3"/>
  <c r="R2918" i="3"/>
  <c r="R2902" i="3"/>
  <c r="R2886" i="3"/>
  <c r="R2870" i="3"/>
  <c r="R2514" i="3"/>
  <c r="R2498" i="3"/>
  <c r="R2482" i="3"/>
  <c r="R2466" i="3"/>
  <c r="R2450" i="3"/>
  <c r="R2434" i="3"/>
  <c r="R2418" i="3"/>
  <c r="R2402" i="3"/>
  <c r="R2386" i="3"/>
  <c r="R2370" i="3"/>
  <c r="R2354" i="3"/>
  <c r="R2338" i="3"/>
  <c r="R2322" i="3"/>
  <c r="R2306" i="3"/>
  <c r="R2290" i="3"/>
  <c r="R2274" i="3"/>
  <c r="R1491" i="3"/>
  <c r="R1475" i="3"/>
  <c r="R1459" i="3"/>
  <c r="R1443" i="3"/>
  <c r="R1427" i="3"/>
  <c r="R1411" i="3"/>
  <c r="R1395" i="3"/>
  <c r="R1379" i="3"/>
  <c r="R1363" i="3"/>
  <c r="R1347" i="3"/>
  <c r="R1331" i="3"/>
  <c r="R1315" i="3"/>
  <c r="R1299" i="3"/>
  <c r="R1283" i="3"/>
  <c r="R1267" i="3"/>
  <c r="R1251" i="3"/>
  <c r="R1235" i="3"/>
  <c r="R1219" i="3"/>
  <c r="R1203" i="3"/>
  <c r="R1187" i="3"/>
  <c r="R1171" i="3"/>
  <c r="R1155" i="3"/>
  <c r="R1139" i="3"/>
  <c r="R1123" i="3"/>
  <c r="R1107" i="3"/>
  <c r="R1091" i="3"/>
  <c r="R1075" i="3"/>
  <c r="R1059" i="3"/>
  <c r="R1043" i="3"/>
  <c r="R897" i="3"/>
  <c r="R881" i="3"/>
  <c r="R865" i="3"/>
  <c r="R849" i="3"/>
  <c r="R586" i="3"/>
  <c r="R570" i="3"/>
  <c r="R554" i="3"/>
  <c r="R538" i="3"/>
  <c r="R335" i="3"/>
  <c r="R319" i="3"/>
  <c r="R303" i="3"/>
  <c r="R80" i="3"/>
  <c r="R64" i="3"/>
  <c r="R48" i="3"/>
  <c r="R32" i="3"/>
  <c r="R16" i="3"/>
  <c r="R4082" i="3"/>
  <c r="R4066" i="3"/>
  <c r="R4050" i="3"/>
  <c r="R3667" i="3"/>
  <c r="R3651" i="3"/>
  <c r="R3635" i="3"/>
  <c r="R3619" i="3"/>
  <c r="R3603" i="3"/>
  <c r="R3355" i="3"/>
  <c r="R3339" i="3"/>
  <c r="R3323" i="3"/>
  <c r="R3307" i="3"/>
  <c r="R3291" i="3"/>
  <c r="R3033" i="3"/>
  <c r="R3017" i="3"/>
  <c r="R3001" i="3"/>
  <c r="R2985" i="3"/>
  <c r="R2969" i="3"/>
  <c r="R2953" i="3"/>
  <c r="R2937" i="3"/>
  <c r="R2921" i="3"/>
  <c r="R2905" i="3"/>
  <c r="R2889" i="3"/>
  <c r="R2873" i="3"/>
  <c r="R2857" i="3"/>
  <c r="R2501" i="3"/>
  <c r="R2485" i="3"/>
  <c r="R2469" i="3"/>
  <c r="R2453" i="3"/>
  <c r="R2437" i="3"/>
  <c r="R2421" i="3"/>
  <c r="R2405" i="3"/>
  <c r="R2389" i="3"/>
  <c r="R2373" i="3"/>
  <c r="R2357" i="3"/>
  <c r="R2341" i="3"/>
  <c r="R2325" i="3"/>
  <c r="R2309" i="3"/>
  <c r="R2293" i="3"/>
  <c r="R2277" i="3"/>
  <c r="R1494" i="3"/>
  <c r="R1478" i="3"/>
  <c r="R1462" i="3"/>
  <c r="R1446" i="3"/>
  <c r="R1430" i="3"/>
  <c r="R1414" i="3"/>
  <c r="R1398" i="3"/>
  <c r="R1382" i="3"/>
  <c r="R1366" i="3"/>
  <c r="R1350" i="3"/>
  <c r="R1334" i="3"/>
  <c r="R1318" i="3"/>
  <c r="R1302" i="3"/>
  <c r="R1286" i="3"/>
  <c r="R1270" i="3"/>
  <c r="R1254" i="3"/>
  <c r="R1238" i="3"/>
  <c r="R1222" i="3"/>
  <c r="R1206" i="3"/>
  <c r="R1190" i="3"/>
  <c r="R1174" i="3"/>
  <c r="R1158" i="3"/>
  <c r="R1142" i="3"/>
  <c r="R1126" i="3"/>
  <c r="R1110" i="3"/>
  <c r="R1094" i="3"/>
  <c r="R1078" i="3"/>
  <c r="R1062" i="3"/>
  <c r="R1046" i="3"/>
  <c r="R900" i="3"/>
  <c r="R884" i="3"/>
  <c r="R868" i="3"/>
  <c r="R852" i="3"/>
  <c r="R589" i="3"/>
  <c r="R573" i="3"/>
  <c r="R557" i="3"/>
  <c r="R541" i="3"/>
  <c r="R338" i="3"/>
  <c r="R322" i="3"/>
  <c r="R306" i="3"/>
  <c r="R83" i="3"/>
  <c r="R67" i="3"/>
  <c r="R51" i="3"/>
  <c r="R35" i="3"/>
  <c r="R19" i="3"/>
  <c r="R3" i="3"/>
  <c r="R4069" i="3"/>
  <c r="R4053" i="3"/>
  <c r="R3670" i="3"/>
  <c r="R3654" i="3"/>
  <c r="R3638" i="3"/>
  <c r="R3622" i="3"/>
  <c r="R3606" i="3"/>
  <c r="R3358" i="3"/>
  <c r="R3342" i="3"/>
  <c r="R3326" i="3"/>
  <c r="R3310" i="3"/>
  <c r="R3294" i="3"/>
  <c r="R3036" i="3"/>
  <c r="R3020" i="3"/>
  <c r="R3004" i="3"/>
  <c r="R2988" i="3"/>
  <c r="R2972" i="3"/>
  <c r="R2956" i="3"/>
  <c r="R2940" i="3"/>
  <c r="R2924" i="3"/>
  <c r="R2908" i="3"/>
  <c r="R2892" i="3"/>
  <c r="R2876" i="3"/>
  <c r="R2860" i="3"/>
  <c r="R2504" i="3"/>
  <c r="R2488" i="3"/>
  <c r="R2472" i="3"/>
  <c r="R2456" i="3"/>
  <c r="R2440" i="3"/>
  <c r="R2424" i="3"/>
  <c r="R2408" i="3"/>
  <c r="R2392" i="3"/>
  <c r="R2376" i="3"/>
  <c r="R2360" i="3"/>
  <c r="R2344" i="3"/>
  <c r="R2328" i="3"/>
  <c r="R2312" i="3"/>
  <c r="R2296" i="3"/>
  <c r="R2280" i="3"/>
  <c r="R2264" i="3"/>
  <c r="R1481" i="3"/>
  <c r="R1465" i="3"/>
  <c r="R1449" i="3"/>
  <c r="R1433" i="3"/>
  <c r="R1417" i="3"/>
  <c r="R1401" i="3"/>
  <c r="R1385" i="3"/>
  <c r="R1369" i="3"/>
  <c r="R1353" i="3"/>
  <c r="R1337" i="3"/>
  <c r="R1321" i="3"/>
  <c r="R1305" i="3"/>
  <c r="R1289" i="3"/>
  <c r="R1273" i="3"/>
  <c r="R1257" i="3"/>
  <c r="R1241" i="3"/>
  <c r="R1225" i="3"/>
  <c r="R1209" i="3"/>
  <c r="R1193" i="3"/>
  <c r="R1177" i="3"/>
  <c r="R1161" i="3"/>
  <c r="R1145" i="3"/>
  <c r="R1129" i="3"/>
  <c r="R1113" i="3"/>
  <c r="R1097" i="3"/>
  <c r="R1081" i="3"/>
  <c r="R1065" i="3"/>
  <c r="R1049" i="3"/>
  <c r="R1033" i="3"/>
  <c r="R887" i="3"/>
  <c r="R871" i="3"/>
  <c r="R855" i="3"/>
  <c r="R839" i="3"/>
  <c r="R576" i="3"/>
  <c r="R560" i="3"/>
  <c r="R544" i="3"/>
  <c r="R341" i="3"/>
  <c r="R325" i="3"/>
  <c r="R309" i="3"/>
  <c r="R293" i="3"/>
  <c r="R70" i="3"/>
  <c r="R54" i="3"/>
  <c r="R38" i="3"/>
  <c r="R22" i="3"/>
  <c r="R6" i="3"/>
  <c r="P1496" i="3"/>
  <c r="P2279" i="3"/>
  <c r="P2295" i="3"/>
  <c r="P2327" i="3"/>
  <c r="P2343" i="3"/>
  <c r="P2391" i="3"/>
  <c r="P2407" i="3"/>
  <c r="P2439" i="3"/>
  <c r="P2455" i="3"/>
  <c r="P2471" i="3"/>
  <c r="P2503" i="3"/>
  <c r="P2875" i="3"/>
  <c r="P2907" i="3"/>
  <c r="P2923" i="3"/>
  <c r="P2939" i="3"/>
  <c r="P2971" i="3"/>
  <c r="P2987" i="3"/>
  <c r="P3003" i="3"/>
  <c r="P3293" i="3"/>
  <c r="P3309" i="3"/>
  <c r="P3341" i="3"/>
  <c r="P3357" i="3"/>
  <c r="P4068" i="3"/>
  <c r="P4084" i="3"/>
  <c r="P4132" i="3"/>
  <c r="P4333" i="3"/>
  <c r="P4365" i="3"/>
  <c r="P4397" i="3"/>
  <c r="P52" i="3"/>
  <c r="P2964" i="3"/>
  <c r="P4061" i="3"/>
  <c r="P4634" i="3"/>
  <c r="P2437" i="3"/>
  <c r="P2948" i="3"/>
  <c r="P3033" i="3"/>
  <c r="P3678" i="3"/>
  <c r="P4130" i="3"/>
  <c r="P60" i="3"/>
  <c r="P4733" i="3"/>
  <c r="P4717" i="3"/>
  <c r="P4701" i="3"/>
  <c r="P4685" i="3"/>
  <c r="P4669" i="3"/>
  <c r="P4653" i="3"/>
  <c r="P4318" i="3"/>
  <c r="P2373" i="3"/>
  <c r="P2309" i="3"/>
  <c r="P1478" i="3"/>
  <c r="P1286" i="3"/>
  <c r="P1222" i="3"/>
  <c r="P900" i="3"/>
  <c r="P4621" i="3"/>
  <c r="P4349" i="3"/>
  <c r="P4306" i="3"/>
  <c r="P4116" i="3"/>
  <c r="P4052" i="3"/>
  <c r="P3621" i="3"/>
  <c r="P3325" i="3"/>
  <c r="P3019" i="3"/>
  <c r="P2955" i="3"/>
  <c r="P2891" i="3"/>
  <c r="P2487" i="3"/>
  <c r="P2423" i="3"/>
  <c r="P4658" i="3"/>
  <c r="P875" i="3"/>
  <c r="P843" i="3"/>
  <c r="P580" i="3"/>
  <c r="P564" i="3"/>
  <c r="P345" i="3"/>
  <c r="P329" i="3"/>
  <c r="P313" i="3"/>
  <c r="P74" i="3"/>
  <c r="P58" i="3"/>
  <c r="P42" i="3"/>
  <c r="P10" i="3"/>
  <c r="P882" i="3"/>
  <c r="P3586" i="3"/>
  <c r="P3522" i="3"/>
  <c r="P2030" i="3"/>
  <c r="P2110" i="3"/>
  <c r="P2078" i="3"/>
  <c r="P2046" i="3"/>
  <c r="P1993" i="3"/>
  <c r="P1961" i="3"/>
  <c r="P1929" i="3"/>
  <c r="P1897" i="3"/>
  <c r="P323" i="3"/>
  <c r="P866" i="3"/>
  <c r="P2014" i="3"/>
  <c r="P3814" i="3"/>
  <c r="P3750" i="3"/>
  <c r="P3686" i="3"/>
  <c r="P3554" i="3"/>
  <c r="P3490" i="3"/>
  <c r="P1998" i="3"/>
  <c r="P3687" i="3"/>
  <c r="P3587" i="3"/>
  <c r="P3571" i="3"/>
  <c r="P3555" i="3"/>
  <c r="P3539" i="3"/>
  <c r="P3523" i="3"/>
  <c r="P3507" i="3"/>
  <c r="P3491" i="3"/>
  <c r="P3475" i="3"/>
  <c r="P3459" i="3"/>
  <c r="P3443" i="3"/>
  <c r="P3427" i="3"/>
  <c r="P3391" i="3"/>
  <c r="P3375" i="3"/>
  <c r="P3283" i="3"/>
  <c r="P3267" i="3"/>
  <c r="P3251" i="3"/>
  <c r="P3235" i="3"/>
  <c r="P3219" i="3"/>
  <c r="P3203" i="3"/>
  <c r="P3187" i="3"/>
  <c r="P3171" i="3"/>
  <c r="P3155" i="3"/>
  <c r="P3139" i="3"/>
  <c r="P3123" i="3"/>
  <c r="P2847" i="3"/>
  <c r="P2831" i="3"/>
  <c r="P2815" i="3"/>
  <c r="P2799" i="3"/>
  <c r="P2783" i="3"/>
  <c r="P2767" i="3"/>
  <c r="P2751" i="3"/>
  <c r="P2735" i="3"/>
  <c r="P2719" i="3"/>
  <c r="P2703" i="3"/>
  <c r="P2687" i="3"/>
  <c r="P2671" i="3"/>
  <c r="P2655" i="3"/>
  <c r="P2639" i="3"/>
  <c r="P2623" i="3"/>
  <c r="P2607" i="3"/>
  <c r="P2251" i="3"/>
  <c r="P2235" i="3"/>
  <c r="P2219" i="3"/>
  <c r="P2203" i="3"/>
  <c r="P2187" i="3"/>
  <c r="P2171" i="3"/>
  <c r="P2155" i="3"/>
  <c r="P2139" i="3"/>
  <c r="P3474" i="3"/>
  <c r="P3458" i="3"/>
  <c r="P3442" i="3"/>
  <c r="P3426" i="3"/>
  <c r="P3390" i="3"/>
  <c r="P3374" i="3"/>
  <c r="P3282" i="3"/>
  <c r="P3266" i="3"/>
  <c r="P3250" i="3"/>
  <c r="P3234" i="3"/>
  <c r="P3218" i="3"/>
  <c r="P3202" i="3"/>
  <c r="P3186" i="3"/>
  <c r="P3170" i="3"/>
  <c r="P3154" i="3"/>
  <c r="P3138" i="3"/>
  <c r="P3122" i="3"/>
  <c r="P2850" i="3"/>
  <c r="P2834" i="3"/>
  <c r="P2818" i="3"/>
  <c r="P2802" i="3"/>
  <c r="P2786" i="3"/>
  <c r="P2770" i="3"/>
  <c r="P2754" i="3"/>
  <c r="P2738" i="3"/>
  <c r="P2722" i="3"/>
  <c r="P2706" i="3"/>
  <c r="P2690" i="3"/>
  <c r="P2674" i="3"/>
  <c r="P2658" i="3"/>
  <c r="P2642" i="3"/>
  <c r="P2626" i="3"/>
  <c r="P2610" i="3"/>
  <c r="P2254" i="3"/>
  <c r="P2238" i="3"/>
  <c r="P2222" i="3"/>
  <c r="P2206" i="3"/>
  <c r="P2190" i="3"/>
  <c r="P2174" i="3"/>
  <c r="P2158" i="3"/>
  <c r="P2142" i="3"/>
  <c r="P2126" i="3"/>
  <c r="P2094" i="3"/>
  <c r="P2062" i="3"/>
  <c r="P1968" i="3"/>
  <c r="P1936" i="3"/>
  <c r="P1904" i="3"/>
  <c r="P2123" i="3"/>
  <c r="P2107" i="3"/>
  <c r="P2091" i="3"/>
  <c r="P2075" i="3"/>
  <c r="P2059" i="3"/>
  <c r="P2043" i="3"/>
  <c r="P2027" i="3"/>
  <c r="P2011" i="3"/>
  <c r="P86" i="3"/>
  <c r="P3401" i="3"/>
  <c r="P3102" i="3"/>
  <c r="P3086" i="3"/>
  <c r="P3070" i="3"/>
  <c r="P3054" i="3"/>
  <c r="P2595" i="3"/>
  <c r="P2579" i="3"/>
  <c r="P2563" i="3"/>
  <c r="P2547" i="3"/>
  <c r="P2531" i="3"/>
  <c r="P2515" i="3"/>
  <c r="P1753" i="3"/>
  <c r="P1737" i="3"/>
  <c r="P1721" i="3"/>
  <c r="P1705" i="3"/>
  <c r="P1689" i="3"/>
  <c r="P1673" i="3"/>
  <c r="P1657" i="3"/>
  <c r="P1641" i="3"/>
  <c r="P1625" i="3"/>
  <c r="P1609" i="3"/>
  <c r="P1593" i="3"/>
  <c r="P1577" i="3"/>
  <c r="P1561" i="3"/>
  <c r="P1545" i="3"/>
  <c r="P1529" i="3"/>
  <c r="P1513" i="3"/>
  <c r="P1497" i="3"/>
  <c r="P917" i="3"/>
  <c r="P658" i="3"/>
  <c r="P642" i="3"/>
  <c r="P626" i="3"/>
  <c r="P850" i="3"/>
  <c r="P587" i="3"/>
  <c r="P571" i="3"/>
  <c r="P555" i="3"/>
  <c r="P539" i="3"/>
  <c r="P336" i="3"/>
  <c r="P320" i="3"/>
  <c r="P304" i="3"/>
  <c r="P81" i="3"/>
  <c r="P65" i="3"/>
  <c r="P49" i="3"/>
  <c r="P33" i="3"/>
  <c r="P17" i="3"/>
  <c r="P877" i="3"/>
  <c r="P582" i="3"/>
  <c r="P331" i="3"/>
  <c r="P1626" i="3"/>
  <c r="P1607" i="3"/>
  <c r="P1591" i="3"/>
  <c r="P1575" i="3"/>
  <c r="P1559" i="3"/>
  <c r="P1543" i="3"/>
  <c r="P1527" i="3"/>
  <c r="P1511" i="3"/>
  <c r="P931" i="3"/>
  <c r="P915" i="3"/>
  <c r="P656" i="3"/>
  <c r="P640" i="3"/>
  <c r="P602" i="3"/>
  <c r="P353" i="3"/>
  <c r="P1562" i="3"/>
  <c r="P1690" i="3"/>
  <c r="P4785" i="3"/>
  <c r="P1538" i="3"/>
  <c r="P1666" i="3"/>
  <c r="P3071" i="3"/>
  <c r="P4436" i="3"/>
  <c r="P4500" i="3"/>
  <c r="P4760" i="3"/>
  <c r="P4804" i="3"/>
  <c r="P4825" i="3"/>
  <c r="P2365" i="3"/>
  <c r="P4646" i="3"/>
  <c r="P4627" i="3"/>
  <c r="P4355" i="3"/>
  <c r="P4122" i="3"/>
  <c r="P4058" i="3"/>
  <c r="P3670" i="3"/>
  <c r="P3627" i="3"/>
  <c r="P3606" i="3"/>
  <c r="P3331" i="3"/>
  <c r="P3310" i="3"/>
  <c r="P3025" i="3"/>
  <c r="P3004" i="3"/>
  <c r="P2961" i="3"/>
  <c r="P2940" i="3"/>
  <c r="P2897" i="3"/>
  <c r="P2876" i="3"/>
  <c r="P2493" i="3"/>
  <c r="P2472" i="3"/>
  <c r="P2429" i="3"/>
  <c r="P2408" i="3"/>
  <c r="P2321" i="3"/>
  <c r="P1490" i="3"/>
  <c r="P1426" i="3"/>
  <c r="P1362" i="3"/>
  <c r="P1298" i="3"/>
  <c r="P1234" i="3"/>
  <c r="P1170" i="3"/>
  <c r="P1106" i="3"/>
  <c r="P1042" i="3"/>
  <c r="P848" i="3"/>
  <c r="P537" i="3"/>
  <c r="P79" i="3"/>
  <c r="P15" i="3"/>
  <c r="P4405" i="3"/>
  <c r="P4341" i="3"/>
  <c r="P4108" i="3"/>
  <c r="P3677" i="3"/>
  <c r="P3613" i="3"/>
  <c r="P3317" i="3"/>
  <c r="P3011" i="3"/>
  <c r="P2947" i="3"/>
  <c r="P2883" i="3"/>
  <c r="P2479" i="3"/>
  <c r="P2415" i="3"/>
  <c r="P2392" i="3"/>
  <c r="P2376" i="3"/>
  <c r="P2360" i="3"/>
  <c r="P2344" i="3"/>
  <c r="P2328" i="3"/>
  <c r="P2312" i="3"/>
  <c r="P2296" i="3"/>
  <c r="P2280" i="3"/>
  <c r="P2264" i="3"/>
  <c r="P1481" i="3"/>
  <c r="P1465" i="3"/>
  <c r="P1449" i="3"/>
  <c r="P1433" i="3"/>
  <c r="P1417" i="3"/>
  <c r="P1401" i="3"/>
  <c r="P1385" i="3"/>
  <c r="P1369" i="3"/>
  <c r="P1353" i="3"/>
  <c r="P1337" i="3"/>
  <c r="P1321" i="3"/>
  <c r="P1305" i="3"/>
  <c r="P1289" i="3"/>
  <c r="P1273" i="3"/>
  <c r="P1257" i="3"/>
  <c r="P1241" i="3"/>
  <c r="P1225" i="3"/>
  <c r="P1209" i="3"/>
  <c r="P1193" i="3"/>
  <c r="P1177" i="3"/>
  <c r="P1161" i="3"/>
  <c r="P1145" i="3"/>
  <c r="P1129" i="3"/>
  <c r="P1113" i="3"/>
  <c r="P1097" i="3"/>
  <c r="P1081" i="3"/>
  <c r="P1065" i="3"/>
  <c r="P1049" i="3"/>
  <c r="P1033" i="3"/>
  <c r="P887" i="3"/>
  <c r="P871" i="3"/>
  <c r="P855" i="3"/>
  <c r="P839" i="3"/>
  <c r="P576" i="3"/>
  <c r="P560" i="3"/>
  <c r="P544" i="3"/>
  <c r="P341" i="3"/>
  <c r="P325" i="3"/>
  <c r="P309" i="3"/>
  <c r="P293" i="3"/>
  <c r="P70" i="3"/>
  <c r="P54" i="3"/>
  <c r="P38" i="3"/>
  <c r="P22" i="3"/>
  <c r="P6" i="3"/>
  <c r="P2399" i="3"/>
  <c r="P2383" i="3"/>
  <c r="P2367" i="3"/>
  <c r="P2351" i="3"/>
  <c r="P2335" i="3"/>
  <c r="P2319" i="3"/>
  <c r="P2303" i="3"/>
  <c r="P2287" i="3"/>
  <c r="P2271" i="3"/>
  <c r="P1488" i="3"/>
  <c r="P1472" i="3"/>
  <c r="P1456" i="3"/>
  <c r="P1440" i="3"/>
  <c r="P1424" i="3"/>
  <c r="P1408" i="3"/>
  <c r="P1392" i="3"/>
  <c r="P1376" i="3"/>
  <c r="P1360" i="3"/>
  <c r="P1344" i="3"/>
  <c r="P1328" i="3"/>
  <c r="P1312" i="3"/>
  <c r="P1296" i="3"/>
  <c r="P1280" i="3"/>
  <c r="P1264" i="3"/>
  <c r="P1248" i="3"/>
  <c r="P1232" i="3"/>
  <c r="P1216" i="3"/>
  <c r="P1200" i="3"/>
  <c r="P1184" i="3"/>
  <c r="P1168" i="3"/>
  <c r="P1152" i="3"/>
  <c r="P1136" i="3"/>
  <c r="P1120" i="3"/>
  <c r="P1104" i="3"/>
  <c r="P1088" i="3"/>
  <c r="P1072" i="3"/>
  <c r="P1056" i="3"/>
  <c r="P1040" i="3"/>
  <c r="P4358" i="3"/>
  <c r="P4675" i="3"/>
  <c r="P4739" i="3"/>
  <c r="P2381" i="3"/>
  <c r="P4725" i="3"/>
  <c r="P4709" i="3"/>
  <c r="P4693" i="3"/>
  <c r="P4677" i="3"/>
  <c r="P4661" i="3"/>
  <c r="P4643" i="3"/>
  <c r="P4371" i="3"/>
  <c r="P4307" i="3"/>
  <c r="P4074" i="3"/>
  <c r="P4053" i="3"/>
  <c r="P3643" i="3"/>
  <c r="P3622" i="3"/>
  <c r="P3347" i="3"/>
  <c r="P3326" i="3"/>
  <c r="P3041" i="3"/>
  <c r="P3020" i="3"/>
  <c r="P2977" i="3"/>
  <c r="P2956" i="3"/>
  <c r="P2913" i="3"/>
  <c r="P2892" i="3"/>
  <c r="P2509" i="3"/>
  <c r="P2488" i="3"/>
  <c r="P2445" i="3"/>
  <c r="P2424" i="3"/>
  <c r="P2305" i="3"/>
  <c r="P1474" i="3"/>
  <c r="P1410" i="3"/>
  <c r="P1346" i="3"/>
  <c r="P1282" i="3"/>
  <c r="P1218" i="3"/>
  <c r="P1154" i="3"/>
  <c r="P1090" i="3"/>
  <c r="P896" i="3"/>
  <c r="P585" i="3"/>
  <c r="P334" i="3"/>
  <c r="P63" i="3"/>
  <c r="P4629" i="3"/>
  <c r="P4357" i="3"/>
  <c r="P4124" i="3"/>
  <c r="P4060" i="3"/>
  <c r="P3629" i="3"/>
  <c r="P3333" i="3"/>
  <c r="P3027" i="3"/>
  <c r="P2963" i="3"/>
  <c r="P2899" i="3"/>
  <c r="P2495" i="3"/>
  <c r="P2431" i="3"/>
  <c r="P858" i="3"/>
  <c r="P842" i="3"/>
  <c r="P579" i="3"/>
  <c r="P563" i="3"/>
  <c r="P547" i="3"/>
  <c r="P344" i="3"/>
  <c r="P328" i="3"/>
  <c r="P312" i="3"/>
  <c r="P296" i="3"/>
  <c r="P73" i="3"/>
  <c r="P57" i="3"/>
  <c r="P41" i="3"/>
  <c r="P25" i="3"/>
  <c r="P9" i="3"/>
  <c r="P894" i="3"/>
  <c r="P878" i="3"/>
  <c r="P862" i="3"/>
  <c r="P72" i="3"/>
  <c r="P56" i="3"/>
  <c r="P40" i="3"/>
  <c r="P24" i="3"/>
  <c r="P8" i="3"/>
  <c r="P4089" i="3"/>
  <c r="P3991" i="3"/>
  <c r="P3943" i="3"/>
  <c r="P3895" i="3"/>
  <c r="P3787" i="3"/>
  <c r="P3739" i="3"/>
  <c r="P3591" i="3"/>
  <c r="P3527" i="3"/>
  <c r="P3479" i="3"/>
  <c r="P3431" i="3"/>
  <c r="P3287" i="3"/>
  <c r="P3239" i="3"/>
  <c r="P3191" i="3"/>
  <c r="P3143" i="3"/>
  <c r="P2835" i="3"/>
  <c r="P2787" i="3"/>
  <c r="P2739" i="3"/>
  <c r="P2691" i="3"/>
  <c r="P2643" i="3"/>
  <c r="P2255" i="3"/>
  <c r="P2207" i="3"/>
  <c r="P2159" i="3"/>
  <c r="P3462" i="3"/>
  <c r="P3394" i="3"/>
  <c r="P3254" i="3"/>
  <c r="P3206" i="3"/>
  <c r="P3158" i="3"/>
  <c r="P3126" i="3"/>
  <c r="P2822" i="3"/>
  <c r="P2758" i="3"/>
  <c r="P2710" i="3"/>
  <c r="P2662" i="3"/>
  <c r="P2630" i="3"/>
  <c r="P2242" i="3"/>
  <c r="P2210" i="3"/>
  <c r="P2178" i="3"/>
  <c r="P2162" i="3"/>
  <c r="P2146" i="3"/>
  <c r="P2130" i="3"/>
  <c r="P2002" i="3"/>
  <c r="P2111" i="3"/>
  <c r="P2095" i="3"/>
  <c r="P2079" i="3"/>
  <c r="P2063" i="3"/>
  <c r="P2047" i="3"/>
  <c r="P2031" i="3"/>
  <c r="P2015" i="3"/>
  <c r="P1999" i="3"/>
  <c r="P4137" i="3"/>
  <c r="P4169" i="3"/>
  <c r="P4201" i="3"/>
  <c r="P4456" i="3"/>
  <c r="P4805" i="3"/>
  <c r="P3406" i="3"/>
  <c r="P3091" i="3"/>
  <c r="P3059" i="3"/>
  <c r="P1734" i="3"/>
  <c r="P1702" i="3"/>
  <c r="P1670" i="3"/>
  <c r="P1638" i="3"/>
  <c r="P1606" i="3"/>
  <c r="P1574" i="3"/>
  <c r="P1542" i="3"/>
  <c r="P3399" i="3"/>
  <c r="P3100" i="3"/>
  <c r="P3084" i="3"/>
  <c r="P3068" i="3"/>
  <c r="P3052" i="3"/>
  <c r="P2593" i="3"/>
  <c r="P2577" i="3"/>
  <c r="P2561" i="3"/>
  <c r="P2545" i="3"/>
  <c r="P2529" i="3"/>
  <c r="P1763" i="3"/>
  <c r="P1747" i="3"/>
  <c r="P1731" i="3"/>
  <c r="P1715" i="3"/>
  <c r="P1699" i="3"/>
  <c r="P1683" i="3"/>
  <c r="P1667" i="3"/>
  <c r="P1651" i="3"/>
  <c r="P1635" i="3"/>
  <c r="P1619" i="3"/>
  <c r="P1603" i="3"/>
  <c r="P1587" i="3"/>
  <c r="P1571" i="3"/>
  <c r="P1555" i="3"/>
  <c r="P1539" i="3"/>
  <c r="P1523" i="3"/>
  <c r="P1507" i="3"/>
  <c r="P927" i="3"/>
  <c r="P911" i="3"/>
  <c r="P652" i="3"/>
  <c r="P636" i="3"/>
  <c r="P620" i="3"/>
  <c r="P349" i="3"/>
  <c r="P343" i="3"/>
  <c r="P841" i="3"/>
  <c r="P1032" i="3"/>
  <c r="P1048" i="3"/>
  <c r="P1064" i="3"/>
  <c r="P1080" i="3"/>
  <c r="P1096" i="3"/>
  <c r="P1112" i="3"/>
  <c r="P1128" i="3"/>
  <c r="P1144" i="3"/>
  <c r="P1160" i="3"/>
  <c r="P1176" i="3"/>
  <c r="P1192" i="3"/>
  <c r="P1208" i="3"/>
  <c r="P1224" i="3"/>
  <c r="P1240" i="3"/>
  <c r="P1256" i="3"/>
  <c r="P1272" i="3"/>
  <c r="P1288" i="3"/>
  <c r="P1304" i="3"/>
  <c r="P1320" i="3"/>
  <c r="P1336" i="3"/>
  <c r="P1352" i="3"/>
  <c r="P1368" i="3"/>
  <c r="P1384" i="3"/>
  <c r="P1400" i="3"/>
  <c r="P895" i="3"/>
  <c r="P1041" i="3"/>
  <c r="P1057" i="3"/>
  <c r="P1073" i="3"/>
  <c r="P1089" i="3"/>
  <c r="P1105" i="3"/>
  <c r="P1121" i="3"/>
  <c r="P1137" i="3"/>
  <c r="P1153" i="3"/>
  <c r="P1169" i="3"/>
  <c r="P1185" i="3"/>
  <c r="P1201" i="3"/>
  <c r="P1217" i="3"/>
  <c r="P1233" i="3"/>
  <c r="P1249" i="3"/>
  <c r="P1265" i="3"/>
  <c r="P1281" i="3"/>
  <c r="P1297" i="3"/>
  <c r="P1313" i="3"/>
  <c r="P1345" i="3"/>
  <c r="P1361" i="3"/>
  <c r="P1377" i="3"/>
  <c r="P1409" i="3"/>
  <c r="P1425" i="3"/>
  <c r="P1441" i="3"/>
  <c r="P1473" i="3"/>
  <c r="P1489" i="3"/>
  <c r="P2868" i="3"/>
  <c r="P2884" i="3"/>
  <c r="P2900" i="3"/>
  <c r="P2916" i="3"/>
  <c r="P2932" i="3"/>
  <c r="P2980" i="3"/>
  <c r="P2996" i="3"/>
  <c r="P3012" i="3"/>
  <c r="P3028" i="3"/>
  <c r="P3044" i="3"/>
  <c r="P3598" i="3"/>
  <c r="P3614" i="3"/>
  <c r="P3630" i="3"/>
  <c r="P3646" i="3"/>
  <c r="P3662" i="3"/>
  <c r="P4077" i="3"/>
  <c r="P4098" i="3"/>
  <c r="P4114" i="3"/>
  <c r="P4331" i="3"/>
  <c r="P4347" i="3"/>
  <c r="P4363" i="3"/>
  <c r="P4379" i="3"/>
  <c r="P4395" i="3"/>
  <c r="P4963" i="3"/>
  <c r="P3494" i="3"/>
  <c r="P4007" i="3"/>
  <c r="P3959" i="3"/>
  <c r="P3911" i="3"/>
  <c r="P3803" i="3"/>
  <c r="P3755" i="3"/>
  <c r="P3707" i="3"/>
  <c r="P3691" i="3"/>
  <c r="P3559" i="3"/>
  <c r="P3511" i="3"/>
  <c r="P3463" i="3"/>
  <c r="P3395" i="3"/>
  <c r="P3271" i="3"/>
  <c r="P3223" i="3"/>
  <c r="P3175" i="3"/>
  <c r="P3127" i="3"/>
  <c r="P2819" i="3"/>
  <c r="P2771" i="3"/>
  <c r="P2723" i="3"/>
  <c r="P2675" i="3"/>
  <c r="P2627" i="3"/>
  <c r="P2239" i="3"/>
  <c r="P2191" i="3"/>
  <c r="P2143" i="3"/>
  <c r="P3446" i="3"/>
  <c r="P3378" i="3"/>
  <c r="P3270" i="3"/>
  <c r="P3222" i="3"/>
  <c r="P3174" i="3"/>
  <c r="P2854" i="3"/>
  <c r="P2806" i="3"/>
  <c r="P2774" i="3"/>
  <c r="P2726" i="3"/>
  <c r="P2678" i="3"/>
  <c r="P2258" i="3"/>
  <c r="P3818" i="3"/>
  <c r="P3690" i="3"/>
  <c r="P4006" i="3"/>
  <c r="P3942" i="3"/>
  <c r="P4910" i="3"/>
  <c r="P4878" i="3"/>
  <c r="P4846" i="3"/>
  <c r="P4606" i="3"/>
  <c r="P4574" i="3"/>
  <c r="P4542" i="3"/>
  <c r="P4510" i="3"/>
  <c r="P4274" i="3"/>
  <c r="P4242" i="3"/>
  <c r="P4038" i="3"/>
  <c r="P2082" i="3"/>
  <c r="P4464" i="3"/>
  <c r="P4764" i="3"/>
  <c r="P102" i="3"/>
  <c r="P600" i="3"/>
  <c r="P1526" i="3"/>
  <c r="P1510" i="3"/>
  <c r="P930" i="3"/>
  <c r="P914" i="3"/>
  <c r="P655" i="3"/>
  <c r="P639" i="3"/>
  <c r="P105" i="3"/>
  <c r="P3415" i="3"/>
  <c r="P4741" i="3"/>
  <c r="P4773" i="3"/>
  <c r="P4796" i="3"/>
  <c r="P4817" i="3"/>
  <c r="P2532" i="3"/>
  <c r="P2596" i="3"/>
  <c r="P4420" i="3"/>
  <c r="P4484" i="3"/>
  <c r="P4744" i="3"/>
  <c r="P4386" i="3"/>
  <c r="P3770" i="3"/>
  <c r="P3706" i="3"/>
  <c r="P3558" i="3"/>
  <c r="P3975" i="3"/>
  <c r="P3927" i="3"/>
  <c r="P3819" i="3"/>
  <c r="P3771" i="3"/>
  <c r="P3723" i="3"/>
  <c r="P3575" i="3"/>
  <c r="P3543" i="3"/>
  <c r="P3495" i="3"/>
  <c r="P3447" i="3"/>
  <c r="P3379" i="3"/>
  <c r="P3255" i="3"/>
  <c r="P3207" i="3"/>
  <c r="P3159" i="3"/>
  <c r="P2851" i="3"/>
  <c r="P2803" i="3"/>
  <c r="P2755" i="3"/>
  <c r="P2707" i="3"/>
  <c r="P2659" i="3"/>
  <c r="P2611" i="3"/>
  <c r="P2223" i="3"/>
  <c r="P2175" i="3"/>
  <c r="P2127" i="3"/>
  <c r="P3478" i="3"/>
  <c r="P3430" i="3"/>
  <c r="P3286" i="3"/>
  <c r="P3238" i="3"/>
  <c r="P3190" i="3"/>
  <c r="P3142" i="3"/>
  <c r="P2838" i="3"/>
  <c r="P2790" i="3"/>
  <c r="P2742" i="3"/>
  <c r="P2694" i="3"/>
  <c r="P2646" i="3"/>
  <c r="P2614" i="3"/>
  <c r="P2226" i="3"/>
  <c r="P2194" i="3"/>
  <c r="P3754" i="3"/>
  <c r="P3974" i="3"/>
  <c r="P3910" i="3"/>
  <c r="P3542" i="3"/>
  <c r="P4958" i="3"/>
  <c r="P4926" i="3"/>
  <c r="P4894" i="3"/>
  <c r="P4862" i="3"/>
  <c r="P4830" i="3"/>
  <c r="P4590" i="3"/>
  <c r="P4558" i="3"/>
  <c r="P4526" i="3"/>
  <c r="P4290" i="3"/>
  <c r="P4258" i="3"/>
  <c r="P4226" i="3"/>
  <c r="P2114" i="3"/>
  <c r="P2050" i="3"/>
  <c r="P1969" i="3"/>
  <c r="P1937" i="3"/>
  <c r="P1905" i="3"/>
  <c r="P3802" i="3"/>
  <c r="P3738" i="3"/>
  <c r="P3590" i="3"/>
  <c r="P3526" i="3"/>
  <c r="P4969" i="3"/>
  <c r="P4953" i="3"/>
  <c r="P4937" i="3"/>
  <c r="P4921" i="3"/>
  <c r="P4905" i="3"/>
  <c r="P4889" i="3"/>
  <c r="P4873" i="3"/>
  <c r="P4857" i="3"/>
  <c r="P4841" i="3"/>
  <c r="P4617" i="3"/>
  <c r="P4601" i="3"/>
  <c r="P4585" i="3"/>
  <c r="P4569" i="3"/>
  <c r="P4553" i="3"/>
  <c r="P4537" i="3"/>
  <c r="P4521" i="3"/>
  <c r="P4297" i="3"/>
  <c r="P4281" i="3"/>
  <c r="P4265" i="3"/>
  <c r="P4249" i="3"/>
  <c r="P4233" i="3"/>
  <c r="P4045" i="3"/>
  <c r="P4029" i="3"/>
  <c r="P3812" i="3"/>
  <c r="P3796" i="3"/>
  <c r="P3780" i="3"/>
  <c r="P3764" i="3"/>
  <c r="P3748" i="3"/>
  <c r="P3732" i="3"/>
  <c r="P3716" i="3"/>
  <c r="P3700" i="3"/>
  <c r="P3684" i="3"/>
  <c r="P3584" i="3"/>
  <c r="P3568" i="3"/>
  <c r="P3552" i="3"/>
  <c r="P3536" i="3"/>
  <c r="P3520" i="3"/>
  <c r="P3504" i="3"/>
  <c r="P3488" i="3"/>
  <c r="P3472" i="3"/>
  <c r="P3456" i="3"/>
  <c r="P3440" i="3"/>
  <c r="P3424" i="3"/>
  <c r="P3384" i="3"/>
  <c r="P3368" i="3"/>
  <c r="P3276" i="3"/>
  <c r="P3260" i="3"/>
  <c r="P3244" i="3"/>
  <c r="P3228" i="3"/>
  <c r="P3212" i="3"/>
  <c r="P3196" i="3"/>
  <c r="P3180" i="3"/>
  <c r="P3164" i="3"/>
  <c r="P3148" i="3"/>
  <c r="P3132" i="3"/>
  <c r="P3116" i="3"/>
  <c r="P2840" i="3"/>
  <c r="P2824" i="3"/>
  <c r="P2808" i="3"/>
  <c r="P2792" i="3"/>
  <c r="P2776" i="3"/>
  <c r="P2760" i="3"/>
  <c r="P2744" i="3"/>
  <c r="P2728" i="3"/>
  <c r="P2712" i="3"/>
  <c r="P2696" i="3"/>
  <c r="P2680" i="3"/>
  <c r="P2664" i="3"/>
  <c r="P2648" i="3"/>
  <c r="P2632" i="3"/>
  <c r="P2616" i="3"/>
  <c r="P2260" i="3"/>
  <c r="P2244" i="3"/>
  <c r="P2228" i="3"/>
  <c r="P2212" i="3"/>
  <c r="P2196" i="3"/>
  <c r="P2180" i="3"/>
  <c r="P2164" i="3"/>
  <c r="P2148" i="3"/>
  <c r="P2132" i="3"/>
  <c r="P1982" i="3"/>
  <c r="P1918" i="3"/>
  <c r="P1854" i="3"/>
  <c r="P1790" i="3"/>
  <c r="P834" i="3"/>
  <c r="P770" i="3"/>
  <c r="P706" i="3"/>
  <c r="P518" i="3"/>
  <c r="P454" i="3"/>
  <c r="P390" i="3"/>
  <c r="P1014" i="3"/>
  <c r="P950" i="3"/>
  <c r="P2118" i="3"/>
  <c r="P2086" i="3"/>
  <c r="P2054" i="3"/>
  <c r="P2006" i="3"/>
  <c r="P2034" i="3"/>
  <c r="P1868" i="3"/>
  <c r="P1852" i="3"/>
  <c r="P3063" i="3"/>
  <c r="P3841" i="3"/>
  <c r="P3873" i="3"/>
  <c r="P4153" i="3"/>
  <c r="P4185" i="3"/>
  <c r="P4217" i="3"/>
  <c r="P4472" i="3"/>
  <c r="P4772" i="3"/>
  <c r="P4816" i="3"/>
  <c r="P4819" i="3"/>
  <c r="P4803" i="3"/>
  <c r="P4787" i="3"/>
  <c r="P4771" i="3"/>
  <c r="P4755" i="3"/>
  <c r="P4506" i="3"/>
  <c r="P4490" i="3"/>
  <c r="P4474" i="3"/>
  <c r="P4458" i="3"/>
  <c r="P4442" i="3"/>
  <c r="P4426" i="3"/>
  <c r="P4219" i="3"/>
  <c r="P4203" i="3"/>
  <c r="P4187" i="3"/>
  <c r="P4171" i="3"/>
  <c r="P4155" i="3"/>
  <c r="P4139" i="3"/>
  <c r="P3875" i="3"/>
  <c r="P3859" i="3"/>
  <c r="P3843" i="3"/>
  <c r="P3827" i="3"/>
  <c r="P3107" i="3"/>
  <c r="P3075" i="3"/>
  <c r="P2600" i="3"/>
  <c r="P2568" i="3"/>
  <c r="P2536" i="3"/>
  <c r="P649" i="3"/>
  <c r="P4774" i="3"/>
  <c r="P4758" i="3"/>
  <c r="P4742" i="3"/>
  <c r="P4497" i="3"/>
  <c r="P4481" i="3"/>
  <c r="P4465" i="3"/>
  <c r="P4449" i="3"/>
  <c r="P4433" i="3"/>
  <c r="P4417" i="3"/>
  <c r="P4210" i="3"/>
  <c r="P4194" i="3"/>
  <c r="P4178" i="3"/>
  <c r="P4162" i="3"/>
  <c r="P4146" i="3"/>
  <c r="P3882" i="3"/>
  <c r="P3866" i="3"/>
  <c r="P3850" i="3"/>
  <c r="P3834" i="3"/>
  <c r="P1750" i="3"/>
  <c r="P1718" i="3"/>
  <c r="P1686" i="3"/>
  <c r="P1654" i="3"/>
  <c r="P1622" i="3"/>
  <c r="P1590" i="3"/>
  <c r="P1558" i="3"/>
  <c r="P596" i="3"/>
  <c r="P3413" i="3"/>
  <c r="P3397" i="3"/>
  <c r="P3098" i="3"/>
  <c r="P3082" i="3"/>
  <c r="P3066" i="3"/>
  <c r="P3050" i="3"/>
  <c r="P2591" i="3"/>
  <c r="P2575" i="3"/>
  <c r="P2559" i="3"/>
  <c r="P2543" i="3"/>
  <c r="P2527" i="3"/>
  <c r="P1765" i="3"/>
  <c r="P1749" i="3"/>
  <c r="P1733" i="3"/>
  <c r="P1717" i="3"/>
  <c r="P1701" i="3"/>
  <c r="P1685" i="3"/>
  <c r="P1669" i="3"/>
  <c r="P1653" i="3"/>
  <c r="P1637" i="3"/>
  <c r="P1621" i="3"/>
  <c r="P1605" i="3"/>
  <c r="P1589" i="3"/>
  <c r="P1573" i="3"/>
  <c r="P1557" i="3"/>
  <c r="P1541" i="3"/>
  <c r="P1525" i="3"/>
  <c r="P1509" i="3"/>
  <c r="P929" i="3"/>
  <c r="P913" i="3"/>
  <c r="P654" i="3"/>
  <c r="P638" i="3"/>
  <c r="P622" i="3"/>
  <c r="P606" i="3"/>
  <c r="P350" i="3"/>
  <c r="P1658" i="3"/>
  <c r="P3828" i="3"/>
  <c r="P3860" i="3"/>
  <c r="P4140" i="3"/>
  <c r="P4172" i="3"/>
  <c r="P4204" i="3"/>
  <c r="P4427" i="3"/>
  <c r="P4459" i="3"/>
  <c r="P4491" i="3"/>
  <c r="P4749" i="3"/>
  <c r="P2548" i="3"/>
  <c r="P3853" i="3"/>
  <c r="P4141" i="3"/>
  <c r="P4173" i="3"/>
  <c r="P4205" i="3"/>
  <c r="P4428" i="3"/>
  <c r="P4752" i="3"/>
  <c r="P4781" i="3"/>
  <c r="P4824" i="3"/>
  <c r="P4745" i="3"/>
  <c r="P4479" i="3"/>
  <c r="P4920" i="3"/>
  <c r="P4872" i="3"/>
  <c r="P4596" i="3"/>
  <c r="P4532" i="3"/>
  <c r="P4260" i="3"/>
  <c r="P4028" i="3"/>
  <c r="P3934" i="3"/>
  <c r="P4012" i="3"/>
  <c r="P3810" i="3"/>
  <c r="P3682" i="3"/>
  <c r="P3582" i="3"/>
  <c r="P2074" i="3"/>
  <c r="P123" i="3"/>
  <c r="P3967" i="3"/>
  <c r="P3887" i="3"/>
  <c r="P3763" i="3"/>
  <c r="P3699" i="3"/>
  <c r="P3551" i="3"/>
  <c r="P3487" i="3"/>
  <c r="P3423" i="3"/>
  <c r="P3371" i="3"/>
  <c r="P3231" i="3"/>
  <c r="P3167" i="3"/>
  <c r="P2843" i="3"/>
  <c r="P2795" i="3"/>
  <c r="P2731" i="3"/>
  <c r="P2667" i="3"/>
  <c r="P2619" i="3"/>
  <c r="P2215" i="3"/>
  <c r="P2151" i="3"/>
  <c r="P670" i="3"/>
  <c r="P3438" i="3"/>
  <c r="P3262" i="3"/>
  <c r="P3198" i="3"/>
  <c r="P3134" i="3"/>
  <c r="P2814" i="3"/>
  <c r="P2750" i="3"/>
  <c r="P2702" i="3"/>
  <c r="P2638" i="3"/>
  <c r="P2234" i="3"/>
  <c r="P2170" i="3"/>
  <c r="P4936" i="3"/>
  <c r="P4888" i="3"/>
  <c r="P4612" i="3"/>
  <c r="P4548" i="3"/>
  <c r="P4292" i="3"/>
  <c r="P4228" i="3"/>
  <c r="P3966" i="3"/>
  <c r="P3980" i="3"/>
  <c r="P3518" i="3"/>
  <c r="P251" i="3"/>
  <c r="P4015" i="3"/>
  <c r="P3951" i="3"/>
  <c r="P3903" i="3"/>
  <c r="P3779" i="3"/>
  <c r="P3715" i="3"/>
  <c r="P3567" i="3"/>
  <c r="P3503" i="3"/>
  <c r="P3455" i="3"/>
  <c r="P3263" i="3"/>
  <c r="P3215" i="3"/>
  <c r="P3151" i="3"/>
  <c r="P2827" i="3"/>
  <c r="P2763" i="3"/>
  <c r="P2699" i="3"/>
  <c r="P2651" i="3"/>
  <c r="P2247" i="3"/>
  <c r="P2183" i="3"/>
  <c r="P1994" i="3"/>
  <c r="P1802" i="3"/>
  <c r="P734" i="3"/>
  <c r="P418" i="3"/>
  <c r="P3454" i="3"/>
  <c r="P3278" i="3"/>
  <c r="P3230" i="3"/>
  <c r="P3166" i="3"/>
  <c r="P2846" i="3"/>
  <c r="P2782" i="3"/>
  <c r="P2718" i="3"/>
  <c r="P2670" i="3"/>
  <c r="P2606" i="3"/>
  <c r="P2202" i="3"/>
  <c r="P2138" i="3"/>
  <c r="P974" i="3"/>
  <c r="P4918" i="3"/>
  <c r="P4886" i="3"/>
  <c r="P4854" i="3"/>
  <c r="P4614" i="3"/>
  <c r="P4582" i="3"/>
  <c r="P4534" i="3"/>
  <c r="P4298" i="3"/>
  <c r="P4266" i="3"/>
  <c r="P4234" i="3"/>
  <c r="P4030" i="3"/>
  <c r="P3502" i="3"/>
  <c r="P4968" i="3"/>
  <c r="P4952" i="3"/>
  <c r="P4904" i="3"/>
  <c r="P4856" i="3"/>
  <c r="P4840" i="3"/>
  <c r="P4580" i="3"/>
  <c r="P4564" i="3"/>
  <c r="P4516" i="3"/>
  <c r="P4276" i="3"/>
  <c r="P4244" i="3"/>
  <c r="P4044" i="3"/>
  <c r="P3998" i="3"/>
  <c r="P3902" i="3"/>
  <c r="P3948" i="3"/>
  <c r="P3916" i="3"/>
  <c r="P3746" i="3"/>
  <c r="P2106" i="3"/>
  <c r="P2042" i="3"/>
  <c r="P187" i="3"/>
  <c r="P3999" i="3"/>
  <c r="P3983" i="3"/>
  <c r="P3935" i="3"/>
  <c r="P3919" i="3"/>
  <c r="P3811" i="3"/>
  <c r="P3795" i="3"/>
  <c r="P3747" i="3"/>
  <c r="P3731" i="3"/>
  <c r="P3683" i="3"/>
  <c r="P3583" i="3"/>
  <c r="P3535" i="3"/>
  <c r="P3519" i="3"/>
  <c r="P3471" i="3"/>
  <c r="P3439" i="3"/>
  <c r="P3387" i="3"/>
  <c r="P3279" i="3"/>
  <c r="P3247" i="3"/>
  <c r="P3199" i="3"/>
  <c r="P3183" i="3"/>
  <c r="P3135" i="3"/>
  <c r="P3119" i="3"/>
  <c r="P2811" i="3"/>
  <c r="P2779" i="3"/>
  <c r="P2747" i="3"/>
  <c r="P2715" i="3"/>
  <c r="P2683" i="3"/>
  <c r="P2635" i="3"/>
  <c r="P2263" i="3"/>
  <c r="P2231" i="3"/>
  <c r="P2199" i="3"/>
  <c r="P2167" i="3"/>
  <c r="P2135" i="3"/>
  <c r="P1930" i="3"/>
  <c r="P1866" i="3"/>
  <c r="P798" i="3"/>
  <c r="P482" i="3"/>
  <c r="P3486" i="3"/>
  <c r="P3470" i="3"/>
  <c r="P3422" i="3"/>
  <c r="P3386" i="3"/>
  <c r="P3370" i="3"/>
  <c r="P3246" i="3"/>
  <c r="P3214" i="3"/>
  <c r="P3182" i="3"/>
  <c r="P3150" i="3"/>
  <c r="P3118" i="3"/>
  <c r="P2830" i="3"/>
  <c r="P2798" i="3"/>
  <c r="P2766" i="3"/>
  <c r="P2734" i="3"/>
  <c r="P2686" i="3"/>
  <c r="P2654" i="3"/>
  <c r="P2622" i="3"/>
  <c r="P2250" i="3"/>
  <c r="P2218" i="3"/>
  <c r="P2186" i="3"/>
  <c r="P2154" i="3"/>
  <c r="P1884" i="3"/>
  <c r="P4934" i="3"/>
  <c r="P4902" i="3"/>
  <c r="P4870" i="3"/>
  <c r="P4838" i="3"/>
  <c r="P4598" i="3"/>
  <c r="P4566" i="3"/>
  <c r="P4550" i="3"/>
  <c r="P4518" i="3"/>
  <c r="P4282" i="3"/>
  <c r="P4250" i="3"/>
  <c r="P4046" i="3"/>
  <c r="P3794" i="3"/>
  <c r="P3730" i="3"/>
  <c r="P3566" i="3"/>
  <c r="P1992" i="3"/>
  <c r="P1960" i="3"/>
  <c r="P1928" i="3"/>
  <c r="P2119" i="3"/>
  <c r="P2103" i="3"/>
  <c r="P2087" i="3"/>
  <c r="P2071" i="3"/>
  <c r="P2055" i="3"/>
  <c r="P2039" i="3"/>
  <c r="P2023" i="3"/>
  <c r="P2007" i="3"/>
  <c r="P2540" i="3"/>
  <c r="P3400" i="3"/>
  <c r="P4794" i="3"/>
  <c r="P1752" i="3"/>
  <c r="P1720" i="3"/>
  <c r="P1688" i="3"/>
  <c r="P1656" i="3"/>
  <c r="P1624" i="3"/>
  <c r="P1592" i="3"/>
  <c r="P1560" i="3"/>
  <c r="P1520" i="3"/>
  <c r="P358" i="3"/>
  <c r="P3105" i="3"/>
  <c r="P3073" i="3"/>
  <c r="P2598" i="3"/>
  <c r="P2566" i="3"/>
  <c r="P2534" i="3"/>
  <c r="P645" i="3"/>
  <c r="P609" i="3"/>
  <c r="P637" i="3"/>
  <c r="P3407" i="3"/>
  <c r="P3108" i="3"/>
  <c r="P3092" i="3"/>
  <c r="P2556" i="3"/>
  <c r="P3414" i="3"/>
  <c r="P4161" i="3"/>
  <c r="P4193" i="3"/>
  <c r="P4748" i="3"/>
  <c r="P4778" i="3"/>
  <c r="P4821" i="3"/>
  <c r="P3099" i="3"/>
  <c r="P3067" i="3"/>
  <c r="P91" i="3"/>
  <c r="P1742" i="3"/>
  <c r="P1710" i="3"/>
  <c r="P1678" i="3"/>
  <c r="P1646" i="3"/>
  <c r="P1614" i="3"/>
  <c r="P1582" i="3"/>
  <c r="P1550" i="3"/>
  <c r="P593" i="3"/>
  <c r="P1896" i="3"/>
  <c r="P4014" i="3"/>
  <c r="P3982" i="3"/>
  <c r="P3950" i="3"/>
  <c r="P3918" i="3"/>
  <c r="P3886" i="3"/>
  <c r="P3778" i="3"/>
  <c r="P3714" i="3"/>
  <c r="P3550" i="3"/>
  <c r="P2122" i="3"/>
  <c r="P2090" i="3"/>
  <c r="P2058" i="3"/>
  <c r="P2026" i="3"/>
  <c r="P3076" i="3"/>
  <c r="P3060" i="3"/>
  <c r="P2601" i="3"/>
  <c r="P2585" i="3"/>
  <c r="P2569" i="3"/>
  <c r="P2553" i="3"/>
  <c r="P2537" i="3"/>
  <c r="P2521" i="3"/>
  <c r="P1755" i="3"/>
  <c r="P1739" i="3"/>
  <c r="P1723" i="3"/>
  <c r="P1707" i="3"/>
  <c r="P1691" i="3"/>
  <c r="P1675" i="3"/>
  <c r="P1659" i="3"/>
  <c r="P1643" i="3"/>
  <c r="P1627" i="3"/>
  <c r="P1611" i="3"/>
  <c r="P1595" i="3"/>
  <c r="P1579" i="3"/>
  <c r="P1563" i="3"/>
  <c r="P1547" i="3"/>
  <c r="P1531" i="3"/>
  <c r="P1515" i="3"/>
  <c r="P1499" i="3"/>
  <c r="P919" i="3"/>
  <c r="P903" i="3"/>
  <c r="P644" i="3"/>
  <c r="P628" i="3"/>
  <c r="P98" i="3"/>
  <c r="P619" i="3"/>
  <c r="P359" i="3"/>
  <c r="P4780" i="3"/>
  <c r="P4801" i="3"/>
  <c r="P4460" i="3"/>
  <c r="P1534" i="3"/>
  <c r="P1518" i="3"/>
  <c r="P1502" i="3"/>
  <c r="P922" i="3"/>
  <c r="P906" i="3"/>
  <c r="P647" i="3"/>
  <c r="P631" i="3"/>
  <c r="P355" i="3"/>
  <c r="P94" i="3"/>
  <c r="P3836" i="3"/>
  <c r="P3868" i="3"/>
  <c r="P4148" i="3"/>
  <c r="P4180" i="3"/>
  <c r="P4212" i="3"/>
  <c r="P4435" i="3"/>
  <c r="P4467" i="3"/>
  <c r="P4499" i="3"/>
  <c r="P4757" i="3"/>
  <c r="P3829" i="3"/>
  <c r="P3861" i="3"/>
  <c r="P2572" i="3"/>
  <c r="P4424" i="3"/>
  <c r="P4488" i="3"/>
  <c r="P4784" i="3"/>
  <c r="P4826" i="3"/>
  <c r="P1736" i="3"/>
  <c r="P1704" i="3"/>
  <c r="P1672" i="3"/>
  <c r="P1640" i="3"/>
  <c r="P1608" i="3"/>
  <c r="P1576" i="3"/>
  <c r="P1544" i="3"/>
  <c r="P3089" i="3"/>
  <c r="P3057" i="3"/>
  <c r="P2582" i="3"/>
  <c r="P2550" i="3"/>
  <c r="P2518" i="3"/>
  <c r="P1528" i="3"/>
  <c r="P611" i="3"/>
  <c r="P3405" i="3"/>
  <c r="P3106" i="3"/>
  <c r="P3090" i="3"/>
  <c r="P3074" i="3"/>
  <c r="P3058" i="3"/>
  <c r="P2599" i="3"/>
  <c r="P2583" i="3"/>
  <c r="P2567" i="3"/>
  <c r="P2551" i="3"/>
  <c r="P2535" i="3"/>
  <c r="P2519" i="3"/>
  <c r="P1757" i="3"/>
  <c r="P1741" i="3"/>
  <c r="P1725" i="3"/>
  <c r="P1709" i="3"/>
  <c r="P1693" i="3"/>
  <c r="P1677" i="3"/>
  <c r="P1661" i="3"/>
  <c r="P1645" i="3"/>
  <c r="P1629" i="3"/>
  <c r="P1613" i="3"/>
  <c r="P1597" i="3"/>
  <c r="P1581" i="3"/>
  <c r="P1565" i="3"/>
  <c r="P1549" i="3"/>
  <c r="P1533" i="3"/>
  <c r="P1517" i="3"/>
  <c r="P1501" i="3"/>
  <c r="P921" i="3"/>
  <c r="P905" i="3"/>
  <c r="P646" i="3"/>
  <c r="P630" i="3"/>
  <c r="P4753" i="3"/>
  <c r="P3402" i="3"/>
  <c r="P3844" i="3"/>
  <c r="P3876" i="3"/>
  <c r="P4156" i="3"/>
  <c r="P4188" i="3"/>
  <c r="P4411" i="3"/>
  <c r="P4443" i="3"/>
  <c r="P4475" i="3"/>
  <c r="P4507" i="3"/>
  <c r="P4765" i="3"/>
  <c r="P4812" i="3"/>
  <c r="P1570" i="3"/>
  <c r="P1698" i="3"/>
  <c r="P2516" i="3"/>
  <c r="P2580" i="3"/>
  <c r="P3087" i="3"/>
  <c r="P3837" i="3"/>
  <c r="P3869" i="3"/>
  <c r="P4412" i="3"/>
  <c r="P4476" i="3"/>
  <c r="P4508" i="3"/>
  <c r="P4792" i="3"/>
  <c r="P4761" i="3"/>
  <c r="P4788" i="3"/>
  <c r="P4809" i="3"/>
  <c r="P2113" i="3"/>
  <c r="P2081" i="3"/>
  <c r="P2049" i="3"/>
  <c r="P279" i="3"/>
  <c r="P215" i="3"/>
  <c r="P151" i="3"/>
  <c r="P1942" i="3"/>
  <c r="P1878" i="3"/>
  <c r="P1814" i="3"/>
  <c r="P1026" i="3"/>
  <c r="P962" i="3"/>
  <c r="P794" i="3"/>
  <c r="P730" i="3"/>
  <c r="P666" i="3"/>
  <c r="P478" i="3"/>
  <c r="P414" i="3"/>
  <c r="P275" i="3"/>
  <c r="P211" i="3"/>
  <c r="P147" i="3"/>
  <c r="P4025" i="3"/>
  <c r="P4009" i="3"/>
  <c r="P3993" i="3"/>
  <c r="P3977" i="3"/>
  <c r="P3961" i="3"/>
  <c r="P3945" i="3"/>
  <c r="P3929" i="3"/>
  <c r="P3913" i="3"/>
  <c r="P3897" i="3"/>
  <c r="P3821" i="3"/>
  <c r="P3805" i="3"/>
  <c r="P3789" i="3"/>
  <c r="P3773" i="3"/>
  <c r="P3757" i="3"/>
  <c r="P3741" i="3"/>
  <c r="P3725" i="3"/>
  <c r="P3709" i="3"/>
  <c r="P3693" i="3"/>
  <c r="P3589" i="3"/>
  <c r="P3573" i="3"/>
  <c r="P3557" i="3"/>
  <c r="P3541" i="3"/>
  <c r="P3525" i="3"/>
  <c r="P3509" i="3"/>
  <c r="P3493" i="3"/>
  <c r="P3477" i="3"/>
  <c r="P3461" i="3"/>
  <c r="P3445" i="3"/>
  <c r="P3429" i="3"/>
  <c r="P3393" i="3"/>
  <c r="P3377" i="3"/>
  <c r="P3289" i="3"/>
  <c r="P3273" i="3"/>
  <c r="P3257" i="3"/>
  <c r="P3241" i="3"/>
  <c r="P3225" i="3"/>
  <c r="P3209" i="3"/>
  <c r="P3193" i="3"/>
  <c r="P3177" i="3"/>
  <c r="P3161" i="3"/>
  <c r="P3145" i="3"/>
  <c r="P3129" i="3"/>
  <c r="P2853" i="3"/>
  <c r="P2837" i="3"/>
  <c r="P2821" i="3"/>
  <c r="P2805" i="3"/>
  <c r="P2789" i="3"/>
  <c r="P2773" i="3"/>
  <c r="P2757" i="3"/>
  <c r="P2741" i="3"/>
  <c r="P2725" i="3"/>
  <c r="P2709" i="3"/>
  <c r="P2693" i="3"/>
  <c r="P2677" i="3"/>
  <c r="P2661" i="3"/>
  <c r="P2645" i="3"/>
  <c r="P2629" i="3"/>
  <c r="P2613" i="3"/>
  <c r="P2257" i="3"/>
  <c r="P2241" i="3"/>
  <c r="P2225" i="3"/>
  <c r="P2209" i="3"/>
  <c r="P2193" i="3"/>
  <c r="P2177" i="3"/>
  <c r="P2161" i="3"/>
  <c r="P2145" i="3"/>
  <c r="P2129" i="3"/>
  <c r="P2101" i="3"/>
  <c r="P2069" i="3"/>
  <c r="P1970" i="3"/>
  <c r="P1906" i="3"/>
  <c r="P1842" i="3"/>
  <c r="P1778" i="3"/>
  <c r="P806" i="3"/>
  <c r="P742" i="3"/>
  <c r="P678" i="3"/>
  <c r="P490" i="3"/>
  <c r="P426" i="3"/>
  <c r="P362" i="3"/>
  <c r="P239" i="3"/>
  <c r="P175" i="3"/>
  <c r="P111" i="3"/>
  <c r="P2029" i="3"/>
  <c r="P2013" i="3"/>
  <c r="P1997" i="3"/>
  <c r="P1981" i="3"/>
  <c r="P1965" i="3"/>
  <c r="P1949" i="3"/>
  <c r="P1933" i="3"/>
  <c r="P1917" i="3"/>
  <c r="P1901" i="3"/>
  <c r="P1885" i="3"/>
  <c r="P1869" i="3"/>
  <c r="P1853" i="3"/>
  <c r="P1837" i="3"/>
  <c r="P1821" i="3"/>
  <c r="P1805" i="3"/>
  <c r="P1789" i="3"/>
  <c r="P1773" i="3"/>
  <c r="P1021" i="3"/>
  <c r="P1005" i="3"/>
  <c r="P989" i="3"/>
  <c r="P973" i="3"/>
  <c r="P957" i="3"/>
  <c r="P941" i="3"/>
  <c r="P833" i="3"/>
  <c r="P817" i="3"/>
  <c r="P801" i="3"/>
  <c r="P785" i="3"/>
  <c r="P769" i="3"/>
  <c r="P753" i="3"/>
  <c r="P737" i="3"/>
  <c r="P721" i="3"/>
  <c r="P705" i="3"/>
  <c r="P689" i="3"/>
  <c r="P673" i="3"/>
  <c r="P533" i="3"/>
  <c r="P517" i="3"/>
  <c r="P501" i="3"/>
  <c r="P485" i="3"/>
  <c r="P469" i="3"/>
  <c r="P453" i="3"/>
  <c r="P437" i="3"/>
  <c r="P421" i="3"/>
  <c r="P405" i="3"/>
  <c r="P389" i="3"/>
  <c r="P373" i="3"/>
  <c r="P290" i="3"/>
  <c r="P274" i="3"/>
  <c r="P258" i="3"/>
  <c r="P242" i="3"/>
  <c r="P226" i="3"/>
  <c r="P210" i="3"/>
  <c r="P194" i="3"/>
  <c r="P178" i="3"/>
  <c r="P162" i="3"/>
  <c r="P146" i="3"/>
  <c r="P130" i="3"/>
  <c r="P114" i="3"/>
  <c r="P2124" i="3"/>
  <c r="P2108" i="3"/>
  <c r="P2092" i="3"/>
  <c r="P2076" i="3"/>
  <c r="P2060" i="3"/>
  <c r="P2044" i="3"/>
  <c r="P2028" i="3"/>
  <c r="P2012" i="3"/>
  <c r="P1996" i="3"/>
  <c r="P1980" i="3"/>
  <c r="P1964" i="3"/>
  <c r="P1948" i="3"/>
  <c r="P1932" i="3"/>
  <c r="P1916" i="3"/>
  <c r="P1900" i="3"/>
  <c r="P1836" i="3"/>
  <c r="P1820" i="3"/>
  <c r="P1804" i="3"/>
  <c r="P1788" i="3"/>
  <c r="P1772" i="3"/>
  <c r="P1020" i="3"/>
  <c r="P1004" i="3"/>
  <c r="P988" i="3"/>
  <c r="P972" i="3"/>
  <c r="P956" i="3"/>
  <c r="P940" i="3"/>
  <c r="P832" i="3"/>
  <c r="P816" i="3"/>
  <c r="P800" i="3"/>
  <c r="P784" i="3"/>
  <c r="P768" i="3"/>
  <c r="P752" i="3"/>
  <c r="P736" i="3"/>
  <c r="P720" i="3"/>
  <c r="P704" i="3"/>
  <c r="P688" i="3"/>
  <c r="P672" i="3"/>
  <c r="P532" i="3"/>
  <c r="P516" i="3"/>
  <c r="P500" i="3"/>
  <c r="P484" i="3"/>
  <c r="P468" i="3"/>
  <c r="P452" i="3"/>
  <c r="P436" i="3"/>
  <c r="P420" i="3"/>
  <c r="P404" i="3"/>
  <c r="P388" i="3"/>
  <c r="P372" i="3"/>
  <c r="P285" i="3"/>
  <c r="P269" i="3"/>
  <c r="P253" i="3"/>
  <c r="P237" i="3"/>
  <c r="P221" i="3"/>
  <c r="P205" i="3"/>
  <c r="P189" i="3"/>
  <c r="P173" i="3"/>
  <c r="P157" i="3"/>
  <c r="P141" i="3"/>
  <c r="P125" i="3"/>
  <c r="P109" i="3"/>
  <c r="P1991" i="3"/>
  <c r="P1975" i="3"/>
  <c r="P1959" i="3"/>
  <c r="P1943" i="3"/>
  <c r="P1927" i="3"/>
  <c r="P1911" i="3"/>
  <c r="P1895" i="3"/>
  <c r="P1879" i="3"/>
  <c r="P1863" i="3"/>
  <c r="P1847" i="3"/>
  <c r="P1831" i="3"/>
  <c r="P1815" i="3"/>
  <c r="P1799" i="3"/>
  <c r="P1783" i="3"/>
  <c r="P1767" i="3"/>
  <c r="P1019" i="3"/>
  <c r="P1003" i="3"/>
  <c r="P987" i="3"/>
  <c r="P971" i="3"/>
  <c r="P955" i="3"/>
  <c r="P939" i="3"/>
  <c r="P827" i="3"/>
  <c r="P811" i="3"/>
  <c r="P795" i="3"/>
  <c r="P779" i="3"/>
  <c r="P763" i="3"/>
  <c r="P747" i="3"/>
  <c r="P731" i="3"/>
  <c r="P715" i="3"/>
  <c r="P699" i="3"/>
  <c r="P683" i="3"/>
  <c r="P667" i="3"/>
  <c r="P527" i="3"/>
  <c r="P511" i="3"/>
  <c r="P495" i="3"/>
  <c r="P479" i="3"/>
  <c r="P463" i="3"/>
  <c r="P447" i="3"/>
  <c r="P431" i="3"/>
  <c r="P415" i="3"/>
  <c r="P399" i="3"/>
  <c r="P383" i="3"/>
  <c r="P367" i="3"/>
  <c r="P280" i="3"/>
  <c r="P264" i="3"/>
  <c r="P248" i="3"/>
  <c r="P232" i="3"/>
  <c r="P216" i="3"/>
  <c r="P200" i="3"/>
  <c r="P184" i="3"/>
  <c r="P168" i="3"/>
  <c r="P152" i="3"/>
  <c r="P136" i="3"/>
  <c r="P120" i="3"/>
  <c r="P1516" i="3"/>
  <c r="P351" i="3"/>
  <c r="P1708" i="3"/>
  <c r="P1676" i="3"/>
  <c r="P1644" i="3"/>
  <c r="P1612" i="3"/>
  <c r="P1580" i="3"/>
  <c r="P1548" i="3"/>
  <c r="P916" i="3"/>
  <c r="P603" i="3"/>
  <c r="P360" i="3"/>
  <c r="P90" i="3"/>
  <c r="P357" i="3"/>
  <c r="P101" i="3"/>
  <c r="P85" i="3"/>
  <c r="P1524" i="3"/>
  <c r="P2578" i="3"/>
  <c r="P3085" i="3"/>
  <c r="P4822" i="3"/>
  <c r="P928" i="3"/>
  <c r="P1748" i="3"/>
  <c r="P3408" i="3"/>
  <c r="P4802" i="3"/>
  <c r="P1610" i="3"/>
  <c r="P1738" i="3"/>
  <c r="P2554" i="3"/>
  <c r="P3061" i="3"/>
  <c r="P3410" i="3"/>
  <c r="P3848" i="3"/>
  <c r="P3880" i="3"/>
  <c r="P4160" i="3"/>
  <c r="P4192" i="3"/>
  <c r="P4415" i="3"/>
  <c r="P4447" i="3"/>
  <c r="P4798" i="3"/>
  <c r="P3936" i="3"/>
  <c r="P4964" i="3"/>
  <c r="P4948" i="3"/>
  <c r="P4932" i="3"/>
  <c r="P4916" i="3"/>
  <c r="P4900" i="3"/>
  <c r="P4884" i="3"/>
  <c r="P4868" i="3"/>
  <c r="P4852" i="3"/>
  <c r="P4836" i="3"/>
  <c r="P4608" i="3"/>
  <c r="P4592" i="3"/>
  <c r="P4576" i="3"/>
  <c r="P4560" i="3"/>
  <c r="P4544" i="3"/>
  <c r="P4528" i="3"/>
  <c r="P4512" i="3"/>
  <c r="P4288" i="3"/>
  <c r="P4272" i="3"/>
  <c r="P4256" i="3"/>
  <c r="P4240" i="3"/>
  <c r="P4224" i="3"/>
  <c r="P4040" i="3"/>
  <c r="P3992" i="3"/>
  <c r="P3960" i="3"/>
  <c r="P3928" i="3"/>
  <c r="P3896" i="3"/>
  <c r="P4004" i="3"/>
  <c r="P3972" i="3"/>
  <c r="P3940" i="3"/>
  <c r="P3908" i="3"/>
  <c r="P4965" i="3"/>
  <c r="P4949" i="3"/>
  <c r="P4933" i="3"/>
  <c r="P4917" i="3"/>
  <c r="P4901" i="3"/>
  <c r="P4885" i="3"/>
  <c r="P4869" i="3"/>
  <c r="P4853" i="3"/>
  <c r="P4837" i="3"/>
  <c r="P4613" i="3"/>
  <c r="P4597" i="3"/>
  <c r="P4581" i="3"/>
  <c r="P4565" i="3"/>
  <c r="P4549" i="3"/>
  <c r="P4533" i="3"/>
  <c r="P4517" i="3"/>
  <c r="P4293" i="3"/>
  <c r="P4277" i="3"/>
  <c r="P4261" i="3"/>
  <c r="P4245" i="3"/>
  <c r="P4229" i="3"/>
  <c r="P4041" i="3"/>
  <c r="P4024" i="3"/>
  <c r="P3808" i="3"/>
  <c r="P3792" i="3"/>
  <c r="P3776" i="3"/>
  <c r="P3760" i="3"/>
  <c r="P3744" i="3"/>
  <c r="P3728" i="3"/>
  <c r="P3712" i="3"/>
  <c r="P3696" i="3"/>
  <c r="P3596" i="3"/>
  <c r="P3580" i="3"/>
  <c r="P3564" i="3"/>
  <c r="P3548" i="3"/>
  <c r="P3532" i="3"/>
  <c r="P3516" i="3"/>
  <c r="P3500" i="3"/>
  <c r="P3484" i="3"/>
  <c r="P3468" i="3"/>
  <c r="P3452" i="3"/>
  <c r="P3436" i="3"/>
  <c r="P3420" i="3"/>
  <c r="P3380" i="3"/>
  <c r="P3288" i="3"/>
  <c r="P3272" i="3"/>
  <c r="P3256" i="3"/>
  <c r="P3240" i="3"/>
  <c r="P3224" i="3"/>
  <c r="P3208" i="3"/>
  <c r="P3192" i="3"/>
  <c r="P3176" i="3"/>
  <c r="P3160" i="3"/>
  <c r="P3144" i="3"/>
  <c r="P3128" i="3"/>
  <c r="P2852" i="3"/>
  <c r="P2836" i="3"/>
  <c r="P2820" i="3"/>
  <c r="P2804" i="3"/>
  <c r="P2788" i="3"/>
  <c r="P2772" i="3"/>
  <c r="P2756" i="3"/>
  <c r="P2740" i="3"/>
  <c r="P2724" i="3"/>
  <c r="P2708" i="3"/>
  <c r="P2692" i="3"/>
  <c r="P2676" i="3"/>
  <c r="P2660" i="3"/>
  <c r="P2644" i="3"/>
  <c r="P2628" i="3"/>
  <c r="P2612" i="3"/>
  <c r="P2256" i="3"/>
  <c r="P2240" i="3"/>
  <c r="P2224" i="3"/>
  <c r="P2208" i="3"/>
  <c r="P2192" i="3"/>
  <c r="P2176" i="3"/>
  <c r="P2160" i="3"/>
  <c r="P2144" i="3"/>
  <c r="P2128" i="3"/>
  <c r="P1966" i="3"/>
  <c r="P1902" i="3"/>
  <c r="P1838" i="3"/>
  <c r="P1774" i="3"/>
  <c r="P970" i="3"/>
  <c r="P818" i="3"/>
  <c r="P754" i="3"/>
  <c r="P690" i="3"/>
  <c r="P502" i="3"/>
  <c r="P438" i="3"/>
  <c r="P374" i="3"/>
  <c r="P235" i="3"/>
  <c r="P171" i="3"/>
  <c r="P107" i="3"/>
  <c r="P2105" i="3"/>
  <c r="P2073" i="3"/>
  <c r="P2041" i="3"/>
  <c r="P1978" i="3"/>
  <c r="P1914" i="3"/>
  <c r="P1850" i="3"/>
  <c r="P1786" i="3"/>
  <c r="P998" i="3"/>
  <c r="P934" i="3"/>
  <c r="P782" i="3"/>
  <c r="P718" i="3"/>
  <c r="P530" i="3"/>
  <c r="P466" i="3"/>
  <c r="P402" i="3"/>
  <c r="P263" i="3"/>
  <c r="P199" i="3"/>
  <c r="P135" i="3"/>
  <c r="P1990" i="3"/>
  <c r="P1926" i="3"/>
  <c r="P1862" i="3"/>
  <c r="P1798" i="3"/>
  <c r="P1010" i="3"/>
  <c r="P946" i="3"/>
  <c r="P778" i="3"/>
  <c r="P714" i="3"/>
  <c r="P526" i="3"/>
  <c r="P462" i="3"/>
  <c r="P398" i="3"/>
  <c r="P259" i="3"/>
  <c r="P195" i="3"/>
  <c r="P131" i="3"/>
  <c r="P4021" i="3"/>
  <c r="P4005" i="3"/>
  <c r="P3989" i="3"/>
  <c r="P3973" i="3"/>
  <c r="P3957" i="3"/>
  <c r="P3941" i="3"/>
  <c r="P3925" i="3"/>
  <c r="P3909" i="3"/>
  <c r="P3893" i="3"/>
  <c r="P3817" i="3"/>
  <c r="P3801" i="3"/>
  <c r="P3785" i="3"/>
  <c r="P3769" i="3"/>
  <c r="P3753" i="3"/>
  <c r="P3737" i="3"/>
  <c r="P3721" i="3"/>
  <c r="P3705" i="3"/>
  <c r="P3689" i="3"/>
  <c r="P3585" i="3"/>
  <c r="P3569" i="3"/>
  <c r="P3553" i="3"/>
  <c r="P3537" i="3"/>
  <c r="P3521" i="3"/>
  <c r="P3505" i="3"/>
  <c r="P3489" i="3"/>
  <c r="P3473" i="3"/>
  <c r="P3457" i="3"/>
  <c r="P3441" i="3"/>
  <c r="P3425" i="3"/>
  <c r="P3389" i="3"/>
  <c r="P3373" i="3"/>
  <c r="P3285" i="3"/>
  <c r="P3269" i="3"/>
  <c r="P3253" i="3"/>
  <c r="P3237" i="3"/>
  <c r="P3221" i="3"/>
  <c r="P3205" i="3"/>
  <c r="P3189" i="3"/>
  <c r="P3173" i="3"/>
  <c r="P3157" i="3"/>
  <c r="P3141" i="3"/>
  <c r="P3125" i="3"/>
  <c r="P2849" i="3"/>
  <c r="P2833" i="3"/>
  <c r="P2817" i="3"/>
  <c r="P2801" i="3"/>
  <c r="P2785" i="3"/>
  <c r="P2769" i="3"/>
  <c r="P2753" i="3"/>
  <c r="P2737" i="3"/>
  <c r="P2721" i="3"/>
  <c r="P2705" i="3"/>
  <c r="P2689" i="3"/>
  <c r="P2673" i="3"/>
  <c r="P2657" i="3"/>
  <c r="P2641" i="3"/>
  <c r="P2625" i="3"/>
  <c r="P2609" i="3"/>
  <c r="P2253" i="3"/>
  <c r="P2237" i="3"/>
  <c r="P2221" i="3"/>
  <c r="P2205" i="3"/>
  <c r="P2189" i="3"/>
  <c r="P2173" i="3"/>
  <c r="P2157" i="3"/>
  <c r="P2141" i="3"/>
  <c r="P2125" i="3"/>
  <c r="P2093" i="3"/>
  <c r="P2061" i="3"/>
  <c r="P1954" i="3"/>
  <c r="P1890" i="3"/>
  <c r="P1826" i="3"/>
  <c r="P1022" i="3"/>
  <c r="P958" i="3"/>
  <c r="P790" i="3"/>
  <c r="P726" i="3"/>
  <c r="P662" i="3"/>
  <c r="P474" i="3"/>
  <c r="P410" i="3"/>
  <c r="P287" i="3"/>
  <c r="P223" i="3"/>
  <c r="P159" i="3"/>
  <c r="P2025" i="3"/>
  <c r="P2009" i="3"/>
  <c r="P1881" i="3"/>
  <c r="P1865" i="3"/>
  <c r="P1849" i="3"/>
  <c r="P1833" i="3"/>
  <c r="P1817" i="3"/>
  <c r="P1801" i="3"/>
  <c r="P1785" i="3"/>
  <c r="P1769" i="3"/>
  <c r="P1017" i="3"/>
  <c r="P1001" i="3"/>
  <c r="P985" i="3"/>
  <c r="P969" i="3"/>
  <c r="P953" i="3"/>
  <c r="P937" i="3"/>
  <c r="P829" i="3"/>
  <c r="P813" i="3"/>
  <c r="P797" i="3"/>
  <c r="P781" i="3"/>
  <c r="P765" i="3"/>
  <c r="P749" i="3"/>
  <c r="P733" i="3"/>
  <c r="P717" i="3"/>
  <c r="P701" i="3"/>
  <c r="P685" i="3"/>
  <c r="P669" i="3"/>
  <c r="P529" i="3"/>
  <c r="P513" i="3"/>
  <c r="P497" i="3"/>
  <c r="P481" i="3"/>
  <c r="P465" i="3"/>
  <c r="P449" i="3"/>
  <c r="P433" i="3"/>
  <c r="P417" i="3"/>
  <c r="P401" i="3"/>
  <c r="P385" i="3"/>
  <c r="P369" i="3"/>
  <c r="P286" i="3"/>
  <c r="P270" i="3"/>
  <c r="P254" i="3"/>
  <c r="P238" i="3"/>
  <c r="P222" i="3"/>
  <c r="P206" i="3"/>
  <c r="P190" i="3"/>
  <c r="P174" i="3"/>
  <c r="P158" i="3"/>
  <c r="P142" i="3"/>
  <c r="P126" i="3"/>
  <c r="P110" i="3"/>
  <c r="P2120" i="3"/>
  <c r="P2104" i="3"/>
  <c r="P2088" i="3"/>
  <c r="P2072" i="3"/>
  <c r="P2056" i="3"/>
  <c r="P2040" i="3"/>
  <c r="P2024" i="3"/>
  <c r="P2008" i="3"/>
  <c r="P1848" i="3"/>
  <c r="P1832" i="3"/>
  <c r="P1816" i="3"/>
  <c r="P1800" i="3"/>
  <c r="P1784" i="3"/>
  <c r="P1768" i="3"/>
  <c r="P1016" i="3"/>
  <c r="P1000" i="3"/>
  <c r="P984" i="3"/>
  <c r="P968" i="3"/>
  <c r="P952" i="3"/>
  <c r="P936" i="3"/>
  <c r="P828" i="3"/>
  <c r="P812" i="3"/>
  <c r="P796" i="3"/>
  <c r="P780" i="3"/>
  <c r="P764" i="3"/>
  <c r="P748" i="3"/>
  <c r="P732" i="3"/>
  <c r="P716" i="3"/>
  <c r="P700" i="3"/>
  <c r="P684" i="3"/>
  <c r="P668" i="3"/>
  <c r="P528" i="3"/>
  <c r="P512" i="3"/>
  <c r="P496" i="3"/>
  <c r="P480" i="3"/>
  <c r="P464" i="3"/>
  <c r="P448" i="3"/>
  <c r="P432" i="3"/>
  <c r="P416" i="3"/>
  <c r="P400" i="3"/>
  <c r="P384" i="3"/>
  <c r="P368" i="3"/>
  <c r="P281" i="3"/>
  <c r="P265" i="3"/>
  <c r="P249" i="3"/>
  <c r="P233" i="3"/>
  <c r="P217" i="3"/>
  <c r="P201" i="3"/>
  <c r="P185" i="3"/>
  <c r="P169" i="3"/>
  <c r="P153" i="3"/>
  <c r="P137" i="3"/>
  <c r="P121" i="3"/>
  <c r="P1987" i="3"/>
  <c r="P1971" i="3"/>
  <c r="P1955" i="3"/>
  <c r="P1939" i="3"/>
  <c r="P1923" i="3"/>
  <c r="P1907" i="3"/>
  <c r="P1891" i="3"/>
  <c r="P1875" i="3"/>
  <c r="P1859" i="3"/>
  <c r="P1843" i="3"/>
  <c r="P1827" i="3"/>
  <c r="P1811" i="3"/>
  <c r="P1795" i="3"/>
  <c r="P1779" i="3"/>
  <c r="P1031" i="3"/>
  <c r="P1015" i="3"/>
  <c r="P999" i="3"/>
  <c r="P983" i="3"/>
  <c r="P967" i="3"/>
  <c r="P951" i="3"/>
  <c r="P935" i="3"/>
  <c r="P823" i="3"/>
  <c r="P807" i="3"/>
  <c r="P791" i="3"/>
  <c r="P775" i="3"/>
  <c r="P759" i="3"/>
  <c r="P743" i="3"/>
  <c r="P727" i="3"/>
  <c r="P711" i="3"/>
  <c r="P695" i="3"/>
  <c r="P679" i="3"/>
  <c r="P663" i="3"/>
  <c r="P523" i="3"/>
  <c r="P507" i="3"/>
  <c r="P491" i="3"/>
  <c r="P475" i="3"/>
  <c r="P459" i="3"/>
  <c r="P443" i="3"/>
  <c r="P427" i="3"/>
  <c r="P411" i="3"/>
  <c r="P395" i="3"/>
  <c r="P379" i="3"/>
  <c r="P363" i="3"/>
  <c r="P276" i="3"/>
  <c r="P260" i="3"/>
  <c r="P244" i="3"/>
  <c r="P228" i="3"/>
  <c r="P212" i="3"/>
  <c r="P196" i="3"/>
  <c r="P180" i="3"/>
  <c r="P164" i="3"/>
  <c r="P148" i="3"/>
  <c r="P132" i="3"/>
  <c r="P116" i="3"/>
  <c r="P1740" i="3"/>
  <c r="P3412" i="3"/>
  <c r="P1744" i="3"/>
  <c r="P1712" i="3"/>
  <c r="P1680" i="3"/>
  <c r="P1648" i="3"/>
  <c r="P1616" i="3"/>
  <c r="P1584" i="3"/>
  <c r="P1552" i="3"/>
  <c r="P1504" i="3"/>
  <c r="P633" i="3"/>
  <c r="P4770" i="3"/>
  <c r="P4754" i="3"/>
  <c r="P4509" i="3"/>
  <c r="P4493" i="3"/>
  <c r="P4477" i="3"/>
  <c r="P4461" i="3"/>
  <c r="P4445" i="3"/>
  <c r="P4429" i="3"/>
  <c r="P4413" i="3"/>
  <c r="P4206" i="3"/>
  <c r="P4190" i="3"/>
  <c r="P4174" i="3"/>
  <c r="P4158" i="3"/>
  <c r="P4142" i="3"/>
  <c r="P3878" i="3"/>
  <c r="P3862" i="3"/>
  <c r="P3846" i="3"/>
  <c r="P3830" i="3"/>
  <c r="P3404" i="3"/>
  <c r="P3097" i="3"/>
  <c r="P3065" i="3"/>
  <c r="P2590" i="3"/>
  <c r="P2558" i="3"/>
  <c r="P2526" i="3"/>
  <c r="P1500" i="3"/>
  <c r="P629" i="3"/>
  <c r="P1732" i="3"/>
  <c r="P1700" i="3"/>
  <c r="P1668" i="3"/>
  <c r="P1636" i="3"/>
  <c r="P1604" i="3"/>
  <c r="P1572" i="3"/>
  <c r="P1540" i="3"/>
  <c r="P657" i="3"/>
  <c r="P621" i="3"/>
  <c r="P624" i="3"/>
  <c r="P608" i="3"/>
  <c r="P592" i="3"/>
  <c r="P352" i="3"/>
  <c r="P106" i="3"/>
  <c r="P84" i="3"/>
  <c r="P2530" i="3"/>
  <c r="P2594" i="3"/>
  <c r="P3101" i="3"/>
  <c r="P4806" i="3"/>
  <c r="P1764" i="3"/>
  <c r="P4786" i="3"/>
  <c r="P1642" i="3"/>
  <c r="P1754" i="3"/>
  <c r="P2570" i="3"/>
  <c r="P3077" i="3"/>
  <c r="P3824" i="3"/>
  <c r="P3856" i="3"/>
  <c r="P4136" i="3"/>
  <c r="P4168" i="3"/>
  <c r="P4200" i="3"/>
  <c r="P4423" i="3"/>
  <c r="P4455" i="3"/>
  <c r="P4487" i="3"/>
  <c r="P4782" i="3"/>
  <c r="P3968" i="3"/>
  <c r="P4960" i="3"/>
  <c r="P4944" i="3"/>
  <c r="P4928" i="3"/>
  <c r="P4912" i="3"/>
  <c r="P4896" i="3"/>
  <c r="P4880" i="3"/>
  <c r="P4864" i="3"/>
  <c r="P4848" i="3"/>
  <c r="P4832" i="3"/>
  <c r="P4604" i="3"/>
  <c r="P4588" i="3"/>
  <c r="P4572" i="3"/>
  <c r="P4556" i="3"/>
  <c r="P4540" i="3"/>
  <c r="P4524" i="3"/>
  <c r="P4300" i="3"/>
  <c r="P4284" i="3"/>
  <c r="P4268" i="3"/>
  <c r="P4252" i="3"/>
  <c r="P4236" i="3"/>
  <c r="P4220" i="3"/>
  <c r="P4036" i="3"/>
  <c r="P4016" i="3"/>
  <c r="P3984" i="3"/>
  <c r="P3952" i="3"/>
  <c r="P3920" i="3"/>
  <c r="P3888" i="3"/>
  <c r="P3996" i="3"/>
  <c r="P3964" i="3"/>
  <c r="P3932" i="3"/>
  <c r="P3900" i="3"/>
  <c r="P4961" i="3"/>
  <c r="P4945" i="3"/>
  <c r="P4929" i="3"/>
  <c r="P4913" i="3"/>
  <c r="P4897" i="3"/>
  <c r="P4881" i="3"/>
  <c r="P4865" i="3"/>
  <c r="P4849" i="3"/>
  <c r="P4833" i="3"/>
  <c r="P4609" i="3"/>
  <c r="P4593" i="3"/>
  <c r="P4577" i="3"/>
  <c r="P4561" i="3"/>
  <c r="P4545" i="3"/>
  <c r="P4529" i="3"/>
  <c r="P4513" i="3"/>
  <c r="P4289" i="3"/>
  <c r="P4273" i="3"/>
  <c r="P4257" i="3"/>
  <c r="P4241" i="3"/>
  <c r="P4225" i="3"/>
  <c r="P4037" i="3"/>
  <c r="P3820" i="3"/>
  <c r="P3804" i="3"/>
  <c r="P3788" i="3"/>
  <c r="P3772" i="3"/>
  <c r="P3756" i="3"/>
  <c r="P3740" i="3"/>
  <c r="P3724" i="3"/>
  <c r="P3708" i="3"/>
  <c r="P3692" i="3"/>
  <c r="P3592" i="3"/>
  <c r="P3576" i="3"/>
  <c r="P3560" i="3"/>
  <c r="P3544" i="3"/>
  <c r="P3528" i="3"/>
  <c r="P3512" i="3"/>
  <c r="P3496" i="3"/>
  <c r="P3480" i="3"/>
  <c r="P3464" i="3"/>
  <c r="P3448" i="3"/>
  <c r="P3432" i="3"/>
  <c r="P3392" i="3"/>
  <c r="P3376" i="3"/>
  <c r="P3284" i="3"/>
  <c r="P3268" i="3"/>
  <c r="P3252" i="3"/>
  <c r="P3236" i="3"/>
  <c r="P3220" i="3"/>
  <c r="P3204" i="3"/>
  <c r="P3188" i="3"/>
  <c r="P3172" i="3"/>
  <c r="P3156" i="3"/>
  <c r="P3140" i="3"/>
  <c r="P3124" i="3"/>
  <c r="P2848" i="3"/>
  <c r="P2832" i="3"/>
  <c r="P2816" i="3"/>
  <c r="P2800" i="3"/>
  <c r="P2784" i="3"/>
  <c r="P2768" i="3"/>
  <c r="P2752" i="3"/>
  <c r="P2736" i="3"/>
  <c r="P2720" i="3"/>
  <c r="P2704" i="3"/>
  <c r="P2688" i="3"/>
  <c r="P2672" i="3"/>
  <c r="P2656" i="3"/>
  <c r="P2640" i="3"/>
  <c r="P2624" i="3"/>
  <c r="P2608" i="3"/>
  <c r="P2252" i="3"/>
  <c r="P2236" i="3"/>
  <c r="P2220" i="3"/>
  <c r="P2204" i="3"/>
  <c r="P2188" i="3"/>
  <c r="P2172" i="3"/>
  <c r="P2156" i="3"/>
  <c r="P2140" i="3"/>
  <c r="P1950" i="3"/>
  <c r="P1886" i="3"/>
  <c r="P1822" i="3"/>
  <c r="P1018" i="3"/>
  <c r="P954" i="3"/>
  <c r="P802" i="3"/>
  <c r="P738" i="3"/>
  <c r="P674" i="3"/>
  <c r="P486" i="3"/>
  <c r="P422" i="3"/>
  <c r="P283" i="3"/>
  <c r="P219" i="3"/>
  <c r="P155" i="3"/>
  <c r="P2097" i="3"/>
  <c r="P2065" i="3"/>
  <c r="P1962" i="3"/>
  <c r="P1898" i="3"/>
  <c r="P1834" i="3"/>
  <c r="P1770" i="3"/>
  <c r="P982" i="3"/>
  <c r="P830" i="3"/>
  <c r="P766" i="3"/>
  <c r="P702" i="3"/>
  <c r="P514" i="3"/>
  <c r="P450" i="3"/>
  <c r="P386" i="3"/>
  <c r="P247" i="3"/>
  <c r="P183" i="3"/>
  <c r="P119" i="3"/>
  <c r="P1974" i="3"/>
  <c r="P1910" i="3"/>
  <c r="P1846" i="3"/>
  <c r="P1782" i="3"/>
  <c r="P994" i="3"/>
  <c r="P826" i="3"/>
  <c r="P762" i="3"/>
  <c r="P698" i="3"/>
  <c r="P510" i="3"/>
  <c r="P446" i="3"/>
  <c r="P382" i="3"/>
  <c r="P243" i="3"/>
  <c r="P179" i="3"/>
  <c r="P115" i="3"/>
  <c r="P4017" i="3"/>
  <c r="P4001" i="3"/>
  <c r="P3985" i="3"/>
  <c r="P3969" i="3"/>
  <c r="P3953" i="3"/>
  <c r="P3937" i="3"/>
  <c r="P3921" i="3"/>
  <c r="P3905" i="3"/>
  <c r="P3889" i="3"/>
  <c r="P3813" i="3"/>
  <c r="P3797" i="3"/>
  <c r="P3781" i="3"/>
  <c r="P3765" i="3"/>
  <c r="P3749" i="3"/>
  <c r="P3733" i="3"/>
  <c r="P3717" i="3"/>
  <c r="P3701" i="3"/>
  <c r="P3685" i="3"/>
  <c r="P3581" i="3"/>
  <c r="P3565" i="3"/>
  <c r="P3549" i="3"/>
  <c r="P3533" i="3"/>
  <c r="P3517" i="3"/>
  <c r="P3501" i="3"/>
  <c r="P3485" i="3"/>
  <c r="P3469" i="3"/>
  <c r="P3453" i="3"/>
  <c r="P3437" i="3"/>
  <c r="P3421" i="3"/>
  <c r="P3385" i="3"/>
  <c r="P3369" i="3"/>
  <c r="P3281" i="3"/>
  <c r="P3265" i="3"/>
  <c r="P3249" i="3"/>
  <c r="P3233" i="3"/>
  <c r="P3217" i="3"/>
  <c r="P3201" i="3"/>
  <c r="P3185" i="3"/>
  <c r="P3169" i="3"/>
  <c r="P3153" i="3"/>
  <c r="P3137" i="3"/>
  <c r="P3121" i="3"/>
  <c r="P2845" i="3"/>
  <c r="P2829" i="3"/>
  <c r="P2813" i="3"/>
  <c r="P2797" i="3"/>
  <c r="P2781" i="3"/>
  <c r="P2765" i="3"/>
  <c r="P2749" i="3"/>
  <c r="P2733" i="3"/>
  <c r="P2717" i="3"/>
  <c r="P2701" i="3"/>
  <c r="P2685" i="3"/>
  <c r="P2669" i="3"/>
  <c r="P2653" i="3"/>
  <c r="P2637" i="3"/>
  <c r="P2621" i="3"/>
  <c r="P2605" i="3"/>
  <c r="P2249" i="3"/>
  <c r="P2233" i="3"/>
  <c r="P2217" i="3"/>
  <c r="P2201" i="3"/>
  <c r="P2185" i="3"/>
  <c r="P2169" i="3"/>
  <c r="P2153" i="3"/>
  <c r="P2137" i="3"/>
  <c r="P2117" i="3"/>
  <c r="P2085" i="3"/>
  <c r="P2053" i="3"/>
  <c r="P1938" i="3"/>
  <c r="P1874" i="3"/>
  <c r="P1810" i="3"/>
  <c r="P1006" i="3"/>
  <c r="P942" i="3"/>
  <c r="P774" i="3"/>
  <c r="P710" i="3"/>
  <c r="P522" i="3"/>
  <c r="P458" i="3"/>
  <c r="P394" i="3"/>
  <c r="P271" i="3"/>
  <c r="P207" i="3"/>
  <c r="P143" i="3"/>
  <c r="P2037" i="3"/>
  <c r="P2021" i="3"/>
  <c r="P2005" i="3"/>
  <c r="P1989" i="3"/>
  <c r="P1973" i="3"/>
  <c r="P1957" i="3"/>
  <c r="P1941" i="3"/>
  <c r="P1925" i="3"/>
  <c r="P1909" i="3"/>
  <c r="P1893" i="3"/>
  <c r="P1877" i="3"/>
  <c r="P1861" i="3"/>
  <c r="P1845" i="3"/>
  <c r="P1829" i="3"/>
  <c r="P1813" i="3"/>
  <c r="P1797" i="3"/>
  <c r="P1781" i="3"/>
  <c r="P1029" i="3"/>
  <c r="P1013" i="3"/>
  <c r="P997" i="3"/>
  <c r="P981" i="3"/>
  <c r="P965" i="3"/>
  <c r="P949" i="3"/>
  <c r="P933" i="3"/>
  <c r="P825" i="3"/>
  <c r="P809" i="3"/>
  <c r="P793" i="3"/>
  <c r="P777" i="3"/>
  <c r="P761" i="3"/>
  <c r="P745" i="3"/>
  <c r="P729" i="3"/>
  <c r="P713" i="3"/>
  <c r="P697" i="3"/>
  <c r="P681" i="3"/>
  <c r="P665" i="3"/>
  <c r="P525" i="3"/>
  <c r="P509" i="3"/>
  <c r="P493" i="3"/>
  <c r="P477" i="3"/>
  <c r="P461" i="3"/>
  <c r="P445" i="3"/>
  <c r="P429" i="3"/>
  <c r="P413" i="3"/>
  <c r="P397" i="3"/>
  <c r="P381" i="3"/>
  <c r="P365" i="3"/>
  <c r="P282" i="3"/>
  <c r="P266" i="3"/>
  <c r="P250" i="3"/>
  <c r="P234" i="3"/>
  <c r="P218" i="3"/>
  <c r="P202" i="3"/>
  <c r="P186" i="3"/>
  <c r="P170" i="3"/>
  <c r="P154" i="3"/>
  <c r="P138" i="3"/>
  <c r="P122" i="3"/>
  <c r="P2116" i="3"/>
  <c r="P2100" i="3"/>
  <c r="P2084" i="3"/>
  <c r="P2068" i="3"/>
  <c r="P2052" i="3"/>
  <c r="P2036" i="3"/>
  <c r="P2020" i="3"/>
  <c r="P2004" i="3"/>
  <c r="P1988" i="3"/>
  <c r="P1972" i="3"/>
  <c r="P1956" i="3"/>
  <c r="P1940" i="3"/>
  <c r="P1924" i="3"/>
  <c r="P1908" i="3"/>
  <c r="P1892" i="3"/>
  <c r="P1876" i="3"/>
  <c r="P1860" i="3"/>
  <c r="P1844" i="3"/>
  <c r="P1828" i="3"/>
  <c r="P1812" i="3"/>
  <c r="P1796" i="3"/>
  <c r="P1780" i="3"/>
  <c r="P1028" i="3"/>
  <c r="P1012" i="3"/>
  <c r="P996" i="3"/>
  <c r="P980" i="3"/>
  <c r="P964" i="3"/>
  <c r="P948" i="3"/>
  <c r="P932" i="3"/>
  <c r="P824" i="3"/>
  <c r="P808" i="3"/>
  <c r="P792" i="3"/>
  <c r="P776" i="3"/>
  <c r="P760" i="3"/>
  <c r="P744" i="3"/>
  <c r="P728" i="3"/>
  <c r="P712" i="3"/>
  <c r="P696" i="3"/>
  <c r="P680" i="3"/>
  <c r="P664" i="3"/>
  <c r="P524" i="3"/>
  <c r="P508" i="3"/>
  <c r="P492" i="3"/>
  <c r="P476" i="3"/>
  <c r="P460" i="3"/>
  <c r="P444" i="3"/>
  <c r="P428" i="3"/>
  <c r="P412" i="3"/>
  <c r="P396" i="3"/>
  <c r="P380" i="3"/>
  <c r="P364" i="3"/>
  <c r="P277" i="3"/>
  <c r="P261" i="3"/>
  <c r="P245" i="3"/>
  <c r="P229" i="3"/>
  <c r="P213" i="3"/>
  <c r="P197" i="3"/>
  <c r="P181" i="3"/>
  <c r="P165" i="3"/>
  <c r="P149" i="3"/>
  <c r="P133" i="3"/>
  <c r="P117" i="3"/>
  <c r="P1983" i="3"/>
  <c r="P1967" i="3"/>
  <c r="P1951" i="3"/>
  <c r="P1935" i="3"/>
  <c r="P1919" i="3"/>
  <c r="P1903" i="3"/>
  <c r="P1887" i="3"/>
  <c r="P1871" i="3"/>
  <c r="P1855" i="3"/>
  <c r="P1839" i="3"/>
  <c r="P1823" i="3"/>
  <c r="P1807" i="3"/>
  <c r="P1791" i="3"/>
  <c r="P1775" i="3"/>
  <c r="P1027" i="3"/>
  <c r="P1011" i="3"/>
  <c r="P995" i="3"/>
  <c r="P979" i="3"/>
  <c r="P963" i="3"/>
  <c r="P947" i="3"/>
  <c r="P835" i="3"/>
  <c r="P819" i="3"/>
  <c r="P803" i="3"/>
  <c r="P787" i="3"/>
  <c r="P771" i="3"/>
  <c r="P755" i="3"/>
  <c r="P739" i="3"/>
  <c r="P723" i="3"/>
  <c r="P707" i="3"/>
  <c r="P691" i="3"/>
  <c r="P675" i="3"/>
  <c r="P659" i="3"/>
  <c r="P519" i="3"/>
  <c r="P503" i="3"/>
  <c r="P487" i="3"/>
  <c r="P471" i="3"/>
  <c r="P455" i="3"/>
  <c r="P439" i="3"/>
  <c r="P423" i="3"/>
  <c r="P407" i="3"/>
  <c r="P391" i="3"/>
  <c r="P375" i="3"/>
  <c r="P288" i="3"/>
  <c r="P272" i="3"/>
  <c r="P256" i="3"/>
  <c r="P240" i="3"/>
  <c r="P224" i="3"/>
  <c r="P208" i="3"/>
  <c r="P192" i="3"/>
  <c r="P176" i="3"/>
  <c r="P160" i="3"/>
  <c r="P144" i="3"/>
  <c r="P128" i="3"/>
  <c r="P112" i="3"/>
  <c r="P1756" i="3"/>
  <c r="P924" i="3"/>
  <c r="P617" i="3"/>
  <c r="P4766" i="3"/>
  <c r="P4750" i="3"/>
  <c r="P4505" i="3"/>
  <c r="P4489" i="3"/>
  <c r="P4473" i="3"/>
  <c r="P4457" i="3"/>
  <c r="P4441" i="3"/>
  <c r="P4425" i="3"/>
  <c r="P4218" i="3"/>
  <c r="P4202" i="3"/>
  <c r="P4186" i="3"/>
  <c r="P4170" i="3"/>
  <c r="P4154" i="3"/>
  <c r="P4138" i="3"/>
  <c r="P3874" i="3"/>
  <c r="P3858" i="3"/>
  <c r="P3842" i="3"/>
  <c r="P3826" i="3"/>
  <c r="P3396" i="3"/>
  <c r="P920" i="3"/>
  <c r="P613" i="3"/>
  <c r="P1724" i="3"/>
  <c r="P1692" i="3"/>
  <c r="P1660" i="3"/>
  <c r="P1628" i="3"/>
  <c r="P1596" i="3"/>
  <c r="P1564" i="3"/>
  <c r="P641" i="3"/>
  <c r="P605" i="3"/>
  <c r="P356" i="3"/>
  <c r="P96" i="3"/>
  <c r="P614" i="3"/>
  <c r="P598" i="3"/>
  <c r="P100" i="3"/>
  <c r="P88" i="3"/>
  <c r="I2" i="10"/>
  <c r="P2546" i="3"/>
  <c r="P3053" i="3"/>
  <c r="P4790" i="3"/>
  <c r="P1546" i="3"/>
  <c r="P1674" i="3"/>
  <c r="P2522" i="3"/>
  <c r="P2586" i="3"/>
  <c r="P3093" i="3"/>
  <c r="P3832" i="3"/>
  <c r="P3864" i="3"/>
  <c r="P4144" i="3"/>
  <c r="P4176" i="3"/>
  <c r="P4208" i="3"/>
  <c r="P4431" i="3"/>
  <c r="P4463" i="3"/>
  <c r="P4495" i="3"/>
  <c r="P2" i="3"/>
  <c r="P4000" i="3"/>
  <c r="P3904" i="3"/>
  <c r="P986" i="3"/>
  <c r="P4972" i="3"/>
  <c r="P4956" i="3"/>
  <c r="P4940" i="3"/>
  <c r="P4924" i="3"/>
  <c r="P4908" i="3"/>
  <c r="P4892" i="3"/>
  <c r="P4876" i="3"/>
  <c r="P4860" i="3"/>
  <c r="P4844" i="3"/>
  <c r="P4616" i="3"/>
  <c r="P4600" i="3"/>
  <c r="P4584" i="3"/>
  <c r="P4568" i="3"/>
  <c r="P4552" i="3"/>
  <c r="P4536" i="3"/>
  <c r="P4520" i="3"/>
  <c r="P4296" i="3"/>
  <c r="P4280" i="3"/>
  <c r="P4264" i="3"/>
  <c r="P4248" i="3"/>
  <c r="P4232" i="3"/>
  <c r="P4048" i="3"/>
  <c r="P4032" i="3"/>
  <c r="P4008" i="3"/>
  <c r="P3976" i="3"/>
  <c r="P3944" i="3"/>
  <c r="P3912" i="3"/>
  <c r="P4020" i="3"/>
  <c r="P3988" i="3"/>
  <c r="P3956" i="3"/>
  <c r="P3924" i="3"/>
  <c r="P3892" i="3"/>
  <c r="P4957" i="3"/>
  <c r="P4941" i="3"/>
  <c r="P4925" i="3"/>
  <c r="P4909" i="3"/>
  <c r="P4893" i="3"/>
  <c r="P4877" i="3"/>
  <c r="P4861" i="3"/>
  <c r="P4845" i="3"/>
  <c r="P4829" i="3"/>
  <c r="P4605" i="3"/>
  <c r="P4589" i="3"/>
  <c r="P4573" i="3"/>
  <c r="P4557" i="3"/>
  <c r="P4541" i="3"/>
  <c r="P4525" i="3"/>
  <c r="P4301" i="3"/>
  <c r="P4285" i="3"/>
  <c r="P4269" i="3"/>
  <c r="P4253" i="3"/>
  <c r="P4237" i="3"/>
  <c r="P4221" i="3"/>
  <c r="P4033" i="3"/>
  <c r="P3816" i="3"/>
  <c r="P3800" i="3"/>
  <c r="P3784" i="3"/>
  <c r="P3768" i="3"/>
  <c r="P3752" i="3"/>
  <c r="P3736" i="3"/>
  <c r="P3720" i="3"/>
  <c r="P3704" i="3"/>
  <c r="P3688" i="3"/>
  <c r="P3588" i="3"/>
  <c r="P3572" i="3"/>
  <c r="P3556" i="3"/>
  <c r="P3540" i="3"/>
  <c r="P3524" i="3"/>
  <c r="P3508" i="3"/>
  <c r="P3492" i="3"/>
  <c r="P3476" i="3"/>
  <c r="P3460" i="3"/>
  <c r="P3444" i="3"/>
  <c r="P3428" i="3"/>
  <c r="P3388" i="3"/>
  <c r="P3372" i="3"/>
  <c r="P3280" i="3"/>
  <c r="P3264" i="3"/>
  <c r="P3248" i="3"/>
  <c r="P3232" i="3"/>
  <c r="P3216" i="3"/>
  <c r="P3200" i="3"/>
  <c r="P3184" i="3"/>
  <c r="P3168" i="3"/>
  <c r="P3152" i="3"/>
  <c r="P3136" i="3"/>
  <c r="P3120" i="3"/>
  <c r="P2844" i="3"/>
  <c r="P2828" i="3"/>
  <c r="P2812" i="3"/>
  <c r="P2796" i="3"/>
  <c r="P2780" i="3"/>
  <c r="P2764" i="3"/>
  <c r="P2748" i="3"/>
  <c r="P2732" i="3"/>
  <c r="P2716" i="3"/>
  <c r="P2700" i="3"/>
  <c r="P2684" i="3"/>
  <c r="P2668" i="3"/>
  <c r="P2652" i="3"/>
  <c r="P2636" i="3"/>
  <c r="P2620" i="3"/>
  <c r="P2604" i="3"/>
  <c r="P2248" i="3"/>
  <c r="P2232" i="3"/>
  <c r="P2216" i="3"/>
  <c r="P2200" i="3"/>
  <c r="P2184" i="3"/>
  <c r="P2168" i="3"/>
  <c r="P2152" i="3"/>
  <c r="P2136" i="3"/>
  <c r="P1934" i="3"/>
  <c r="P1870" i="3"/>
  <c r="P1806" i="3"/>
  <c r="P1002" i="3"/>
  <c r="P938" i="3"/>
  <c r="P786" i="3"/>
  <c r="P722" i="3"/>
  <c r="P534" i="3"/>
  <c r="P470" i="3"/>
  <c r="P406" i="3"/>
  <c r="P267" i="3"/>
  <c r="P203" i="3"/>
  <c r="P139" i="3"/>
  <c r="P2121" i="3"/>
  <c r="P2089" i="3"/>
  <c r="P2057" i="3"/>
  <c r="P1946" i="3"/>
  <c r="P1882" i="3"/>
  <c r="P1818" i="3"/>
  <c r="P1030" i="3"/>
  <c r="P966" i="3"/>
  <c r="P814" i="3"/>
  <c r="P750" i="3"/>
  <c r="P686" i="3"/>
  <c r="P498" i="3"/>
  <c r="P434" i="3"/>
  <c r="P370" i="3"/>
  <c r="P231" i="3"/>
  <c r="P167" i="3"/>
  <c r="P1958" i="3"/>
  <c r="P1894" i="3"/>
  <c r="P1830" i="3"/>
  <c r="P1766" i="3"/>
  <c r="P978" i="3"/>
  <c r="P810" i="3"/>
  <c r="P746" i="3"/>
  <c r="P682" i="3"/>
  <c r="P494" i="3"/>
  <c r="P430" i="3"/>
  <c r="P366" i="3"/>
  <c r="P227" i="3"/>
  <c r="P163" i="3"/>
  <c r="P4013" i="3"/>
  <c r="P3997" i="3"/>
  <c r="P3981" i="3"/>
  <c r="P3965" i="3"/>
  <c r="P3949" i="3"/>
  <c r="P3933" i="3"/>
  <c r="P3917" i="3"/>
  <c r="P3901" i="3"/>
  <c r="P3885" i="3"/>
  <c r="P3809" i="3"/>
  <c r="P3793" i="3"/>
  <c r="P3777" i="3"/>
  <c r="P3761" i="3"/>
  <c r="P3745" i="3"/>
  <c r="P3729" i="3"/>
  <c r="P3713" i="3"/>
  <c r="P3697" i="3"/>
  <c r="P3593" i="3"/>
  <c r="P3577" i="3"/>
  <c r="P3561" i="3"/>
  <c r="P3545" i="3"/>
  <c r="P3529" i="3"/>
  <c r="P3513" i="3"/>
  <c r="P3497" i="3"/>
  <c r="P3481" i="3"/>
  <c r="P3465" i="3"/>
  <c r="P3449" i="3"/>
  <c r="P3433" i="3"/>
  <c r="P3417" i="3"/>
  <c r="P3381" i="3"/>
  <c r="P3365" i="3"/>
  <c r="P3277" i="3"/>
  <c r="P3261" i="3"/>
  <c r="P3245" i="3"/>
  <c r="P3229" i="3"/>
  <c r="P3213" i="3"/>
  <c r="P3197" i="3"/>
  <c r="P3181" i="3"/>
  <c r="P3165" i="3"/>
  <c r="P3149" i="3"/>
  <c r="P3133" i="3"/>
  <c r="P3117" i="3"/>
  <c r="P2841" i="3"/>
  <c r="P2825" i="3"/>
  <c r="P2809" i="3"/>
  <c r="P2793" i="3"/>
  <c r="P2777" i="3"/>
  <c r="P2761" i="3"/>
  <c r="P2745" i="3"/>
  <c r="P2729" i="3"/>
  <c r="P2713" i="3"/>
  <c r="P2697" i="3"/>
  <c r="P2681" i="3"/>
  <c r="P2665" i="3"/>
  <c r="P2649" i="3"/>
  <c r="P2633" i="3"/>
  <c r="P2617" i="3"/>
  <c r="P2261" i="3"/>
  <c r="P2245" i="3"/>
  <c r="P2229" i="3"/>
  <c r="P2213" i="3"/>
  <c r="P2197" i="3"/>
  <c r="P2181" i="3"/>
  <c r="P2165" i="3"/>
  <c r="P2149" i="3"/>
  <c r="P2133" i="3"/>
  <c r="P2109" i="3"/>
  <c r="P2077" i="3"/>
  <c r="P2045" i="3"/>
  <c r="P1986" i="3"/>
  <c r="P1922" i="3"/>
  <c r="P1858" i="3"/>
  <c r="P1794" i="3"/>
  <c r="P990" i="3"/>
  <c r="P822" i="3"/>
  <c r="P758" i="3"/>
  <c r="P694" i="3"/>
  <c r="P506" i="3"/>
  <c r="P442" i="3"/>
  <c r="P378" i="3"/>
  <c r="P255" i="3"/>
  <c r="P191" i="3"/>
  <c r="P127" i="3"/>
  <c r="P2033" i="3"/>
  <c r="P2017" i="3"/>
  <c r="P2001" i="3"/>
  <c r="P1889" i="3"/>
  <c r="P1873" i="3"/>
  <c r="P1857" i="3"/>
  <c r="P1841" i="3"/>
  <c r="P1825" i="3"/>
  <c r="P1809" i="3"/>
  <c r="P1793" i="3"/>
  <c r="P1777" i="3"/>
  <c r="P1025" i="3"/>
  <c r="P1009" i="3"/>
  <c r="P993" i="3"/>
  <c r="P977" i="3"/>
  <c r="P961" i="3"/>
  <c r="P945" i="3"/>
  <c r="P837" i="3"/>
  <c r="P821" i="3"/>
  <c r="P805" i="3"/>
  <c r="P789" i="3"/>
  <c r="P773" i="3"/>
  <c r="P757" i="3"/>
  <c r="P741" i="3"/>
  <c r="P725" i="3"/>
  <c r="P709" i="3"/>
  <c r="P693" i="3"/>
  <c r="P677" i="3"/>
  <c r="P661" i="3"/>
  <c r="P521" i="3"/>
  <c r="P505" i="3"/>
  <c r="P489" i="3"/>
  <c r="P473" i="3"/>
  <c r="P457" i="3"/>
  <c r="P441" i="3"/>
  <c r="P425" i="3"/>
  <c r="P409" i="3"/>
  <c r="P393" i="3"/>
  <c r="P377" i="3"/>
  <c r="P361" i="3"/>
  <c r="P278" i="3"/>
  <c r="P262" i="3"/>
  <c r="P246" i="3"/>
  <c r="P230" i="3"/>
  <c r="P214" i="3"/>
  <c r="P198" i="3"/>
  <c r="P182" i="3"/>
  <c r="P166" i="3"/>
  <c r="P150" i="3"/>
  <c r="P134" i="3"/>
  <c r="P118" i="3"/>
  <c r="P2112" i="3"/>
  <c r="P2096" i="3"/>
  <c r="P2080" i="3"/>
  <c r="P2064" i="3"/>
  <c r="P2048" i="3"/>
  <c r="P2032" i="3"/>
  <c r="P2016" i="3"/>
  <c r="P2000" i="3"/>
  <c r="P1888" i="3"/>
  <c r="P1872" i="3"/>
  <c r="P1856" i="3"/>
  <c r="P1840" i="3"/>
  <c r="P1824" i="3"/>
  <c r="P1808" i="3"/>
  <c r="P1792" i="3"/>
  <c r="P1776" i="3"/>
  <c r="P1024" i="3"/>
  <c r="P1008" i="3"/>
  <c r="P992" i="3"/>
  <c r="P976" i="3"/>
  <c r="P960" i="3"/>
  <c r="P944" i="3"/>
  <c r="P836" i="3"/>
  <c r="P820" i="3"/>
  <c r="P804" i="3"/>
  <c r="P788" i="3"/>
  <c r="P772" i="3"/>
  <c r="P756" i="3"/>
  <c r="P740" i="3"/>
  <c r="P724" i="3"/>
  <c r="P708" i="3"/>
  <c r="P692" i="3"/>
  <c r="P676" i="3"/>
  <c r="P660" i="3"/>
  <c r="P520" i="3"/>
  <c r="P504" i="3"/>
  <c r="P488" i="3"/>
  <c r="P472" i="3"/>
  <c r="P456" i="3"/>
  <c r="P440" i="3"/>
  <c r="P424" i="3"/>
  <c r="P408" i="3"/>
  <c r="P392" i="3"/>
  <c r="P376" i="3"/>
  <c r="P289" i="3"/>
  <c r="P273" i="3"/>
  <c r="P257" i="3"/>
  <c r="P241" i="3"/>
  <c r="P225" i="3"/>
  <c r="P209" i="3"/>
  <c r="P193" i="3"/>
  <c r="P177" i="3"/>
  <c r="P161" i="3"/>
  <c r="P145" i="3"/>
  <c r="P129" i="3"/>
  <c r="P113" i="3"/>
  <c r="P1995" i="3"/>
  <c r="P1979" i="3"/>
  <c r="P1963" i="3"/>
  <c r="P1947" i="3"/>
  <c r="P1931" i="3"/>
  <c r="P1915" i="3"/>
  <c r="P1899" i="3"/>
  <c r="P1883" i="3"/>
  <c r="P1867" i="3"/>
  <c r="P1851" i="3"/>
  <c r="P1835" i="3"/>
  <c r="P1819" i="3"/>
  <c r="P1803" i="3"/>
  <c r="P1787" i="3"/>
  <c r="P1771" i="3"/>
  <c r="P1023" i="3"/>
  <c r="P1007" i="3"/>
  <c r="P991" i="3"/>
  <c r="P975" i="3"/>
  <c r="P959" i="3"/>
  <c r="P943" i="3"/>
  <c r="P831" i="3"/>
  <c r="P815" i="3"/>
  <c r="P799" i="3"/>
  <c r="P783" i="3"/>
  <c r="P767" i="3"/>
  <c r="P751" i="3"/>
  <c r="P735" i="3"/>
  <c r="P719" i="3"/>
  <c r="P703" i="3"/>
  <c r="P687" i="3"/>
  <c r="P671" i="3"/>
  <c r="P531" i="3"/>
  <c r="P515" i="3"/>
  <c r="P499" i="3"/>
  <c r="P483" i="3"/>
  <c r="P467" i="3"/>
  <c r="P451" i="3"/>
  <c r="P435" i="3"/>
  <c r="P419" i="3"/>
  <c r="P403" i="3"/>
  <c r="P387" i="3"/>
  <c r="P371" i="3"/>
  <c r="P284" i="3"/>
  <c r="P268" i="3"/>
  <c r="P252" i="3"/>
  <c r="P236" i="3"/>
  <c r="P220" i="3"/>
  <c r="P204" i="3"/>
  <c r="P188" i="3"/>
  <c r="P172" i="3"/>
  <c r="P156" i="3"/>
  <c r="P140" i="3"/>
  <c r="P124" i="3"/>
  <c r="P108" i="3"/>
  <c r="P1760" i="3"/>
  <c r="P1728" i="3"/>
  <c r="P1696" i="3"/>
  <c r="P1664" i="3"/>
  <c r="P1632" i="3"/>
  <c r="P1600" i="3"/>
  <c r="P1568" i="3"/>
  <c r="P1536" i="3"/>
  <c r="P908" i="3"/>
  <c r="P601" i="3"/>
  <c r="P4762" i="3"/>
  <c r="P4746" i="3"/>
  <c r="P4501" i="3"/>
  <c r="P4485" i="3"/>
  <c r="P4469" i="3"/>
  <c r="P4453" i="3"/>
  <c r="P4437" i="3"/>
  <c r="P4421" i="3"/>
  <c r="P4214" i="3"/>
  <c r="P4198" i="3"/>
  <c r="P4182" i="3"/>
  <c r="P4166" i="3"/>
  <c r="P4150" i="3"/>
  <c r="P4134" i="3"/>
  <c r="P3870" i="3"/>
  <c r="P3854" i="3"/>
  <c r="P3838" i="3"/>
  <c r="P3416" i="3"/>
  <c r="P3113" i="3"/>
  <c r="P3081" i="3"/>
  <c r="P3049" i="3"/>
  <c r="P2574" i="3"/>
  <c r="P2542" i="3"/>
  <c r="P1532" i="3"/>
  <c r="P904" i="3"/>
  <c r="P597" i="3"/>
  <c r="P1716" i="3"/>
  <c r="P1684" i="3"/>
  <c r="P1652" i="3"/>
  <c r="P1620" i="3"/>
  <c r="P1588" i="3"/>
  <c r="P1556" i="3"/>
  <c r="P1512" i="3"/>
  <c r="P625" i="3"/>
  <c r="P653" i="3"/>
  <c r="P348" i="3"/>
  <c r="P92" i="3"/>
  <c r="P95" i="3"/>
  <c r="P104" i="3"/>
  <c r="P2562" i="3"/>
  <c r="P3069" i="3"/>
  <c r="P4818" i="3"/>
  <c r="P1578" i="3"/>
  <c r="P1706" i="3"/>
  <c r="P2538" i="3"/>
  <c r="P2602" i="3"/>
  <c r="P3109" i="3"/>
  <c r="P3840" i="3"/>
  <c r="P3872" i="3"/>
  <c r="P4152" i="3"/>
  <c r="P4184" i="3"/>
  <c r="P4216" i="3"/>
  <c r="P4439" i="3"/>
  <c r="P4471" i="3"/>
  <c r="P4503" i="3"/>
  <c r="P4814" i="3"/>
  <c r="P912" i="3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L39" i="6"/>
  <c r="M39" i="6"/>
  <c r="N39" i="6"/>
  <c r="X39" i="6"/>
  <c r="Y39" i="6"/>
  <c r="Z39" i="6"/>
  <c r="L40" i="6"/>
  <c r="M40" i="6"/>
  <c r="N40" i="6"/>
  <c r="X40" i="6"/>
  <c r="Y40" i="6"/>
  <c r="Z40" i="6"/>
  <c r="L41" i="6"/>
  <c r="M41" i="6"/>
  <c r="N41" i="6"/>
  <c r="X41" i="6"/>
  <c r="Y41" i="6"/>
  <c r="Z41" i="6"/>
  <c r="D5" i="5"/>
  <c r="J2" i="10" l="1"/>
  <c r="C35" i="17"/>
  <c r="C36" i="17"/>
  <c r="C14" i="17"/>
  <c r="D4972" i="3"/>
  <c r="F4972" i="3" s="1"/>
  <c r="U4972" i="3" s="1"/>
  <c r="D4971" i="3"/>
  <c r="F4971" i="3" s="1"/>
  <c r="U4971" i="3" s="1"/>
  <c r="D4970" i="3"/>
  <c r="F4970" i="3" s="1"/>
  <c r="U4970" i="3" s="1"/>
  <c r="D4969" i="3"/>
  <c r="F4969" i="3" s="1"/>
  <c r="U4969" i="3" s="1"/>
  <c r="D4968" i="3"/>
  <c r="F4968" i="3" s="1"/>
  <c r="U4968" i="3" s="1"/>
  <c r="D4967" i="3"/>
  <c r="F4967" i="3" s="1"/>
  <c r="U4967" i="3" s="1"/>
  <c r="D4966" i="3"/>
  <c r="F4966" i="3" s="1"/>
  <c r="U4966" i="3" s="1"/>
  <c r="D4965" i="3"/>
  <c r="F4965" i="3" s="1"/>
  <c r="U4965" i="3" s="1"/>
  <c r="D4964" i="3"/>
  <c r="F4964" i="3" s="1"/>
  <c r="U4964" i="3" s="1"/>
  <c r="D4963" i="3"/>
  <c r="F4963" i="3" s="1"/>
  <c r="U4963" i="3" s="1"/>
  <c r="D4962" i="3"/>
  <c r="F4962" i="3" s="1"/>
  <c r="U4962" i="3" s="1"/>
  <c r="D4961" i="3"/>
  <c r="F4961" i="3" s="1"/>
  <c r="U4961" i="3" s="1"/>
  <c r="D4960" i="3"/>
  <c r="F4960" i="3" s="1"/>
  <c r="U4960" i="3" s="1"/>
  <c r="D4959" i="3"/>
  <c r="F4959" i="3" s="1"/>
  <c r="U4959" i="3" s="1"/>
  <c r="D4958" i="3"/>
  <c r="F4958" i="3" s="1"/>
  <c r="U4958" i="3" s="1"/>
  <c r="D4957" i="3"/>
  <c r="F4957" i="3" s="1"/>
  <c r="U4957" i="3" s="1"/>
  <c r="D4956" i="3"/>
  <c r="F4956" i="3" s="1"/>
  <c r="U4956" i="3" s="1"/>
  <c r="D4955" i="3"/>
  <c r="F4955" i="3" s="1"/>
  <c r="U4955" i="3" s="1"/>
  <c r="D4954" i="3"/>
  <c r="F4954" i="3" s="1"/>
  <c r="U4954" i="3" s="1"/>
  <c r="D4953" i="3"/>
  <c r="F4953" i="3" s="1"/>
  <c r="U4953" i="3" s="1"/>
  <c r="D4952" i="3"/>
  <c r="F4952" i="3" s="1"/>
  <c r="U4952" i="3" s="1"/>
  <c r="D4951" i="3"/>
  <c r="F4951" i="3" s="1"/>
  <c r="U4951" i="3" s="1"/>
  <c r="D4950" i="3"/>
  <c r="F4950" i="3" s="1"/>
  <c r="U4950" i="3" s="1"/>
  <c r="D4949" i="3"/>
  <c r="F4949" i="3" s="1"/>
  <c r="U4949" i="3" s="1"/>
  <c r="D4948" i="3"/>
  <c r="F4948" i="3" s="1"/>
  <c r="U4948" i="3" s="1"/>
  <c r="D4947" i="3"/>
  <c r="F4947" i="3" s="1"/>
  <c r="U4947" i="3" s="1"/>
  <c r="D4946" i="3"/>
  <c r="F4946" i="3" s="1"/>
  <c r="U4946" i="3" s="1"/>
  <c r="D4945" i="3"/>
  <c r="F4945" i="3" s="1"/>
  <c r="U4945" i="3" s="1"/>
  <c r="D4944" i="3"/>
  <c r="F4944" i="3" s="1"/>
  <c r="U4944" i="3" s="1"/>
  <c r="D4943" i="3"/>
  <c r="F4943" i="3" s="1"/>
  <c r="U4943" i="3" s="1"/>
  <c r="D4942" i="3"/>
  <c r="F4942" i="3" s="1"/>
  <c r="U4942" i="3" s="1"/>
  <c r="D4941" i="3"/>
  <c r="F4941" i="3" s="1"/>
  <c r="U4941" i="3" s="1"/>
  <c r="D4940" i="3"/>
  <c r="F4940" i="3" s="1"/>
  <c r="U4940" i="3" s="1"/>
  <c r="D4939" i="3"/>
  <c r="F4939" i="3" s="1"/>
  <c r="U4939" i="3" s="1"/>
  <c r="D4938" i="3"/>
  <c r="F4938" i="3" s="1"/>
  <c r="U4938" i="3" s="1"/>
  <c r="D4937" i="3"/>
  <c r="F4937" i="3" s="1"/>
  <c r="U4937" i="3" s="1"/>
  <c r="D4936" i="3"/>
  <c r="F4936" i="3" s="1"/>
  <c r="U4936" i="3" s="1"/>
  <c r="D4935" i="3"/>
  <c r="F4935" i="3" s="1"/>
  <c r="U4935" i="3" s="1"/>
  <c r="D4934" i="3"/>
  <c r="F4934" i="3" s="1"/>
  <c r="U4934" i="3" s="1"/>
  <c r="D4933" i="3"/>
  <c r="F4933" i="3" s="1"/>
  <c r="U4933" i="3" s="1"/>
  <c r="D4932" i="3"/>
  <c r="F4932" i="3" s="1"/>
  <c r="U4932" i="3" s="1"/>
  <c r="D4931" i="3"/>
  <c r="F4931" i="3" s="1"/>
  <c r="U4931" i="3" s="1"/>
  <c r="D4930" i="3"/>
  <c r="F4930" i="3" s="1"/>
  <c r="U4930" i="3" s="1"/>
  <c r="D4929" i="3"/>
  <c r="F4929" i="3" s="1"/>
  <c r="U4929" i="3" s="1"/>
  <c r="D4928" i="3"/>
  <c r="F4928" i="3" s="1"/>
  <c r="U4928" i="3" s="1"/>
  <c r="D4927" i="3"/>
  <c r="F4927" i="3" s="1"/>
  <c r="U4927" i="3" s="1"/>
  <c r="D4926" i="3"/>
  <c r="F4926" i="3" s="1"/>
  <c r="U4926" i="3" s="1"/>
  <c r="D4925" i="3"/>
  <c r="F4925" i="3" s="1"/>
  <c r="U4925" i="3" s="1"/>
  <c r="D4924" i="3"/>
  <c r="F4924" i="3" s="1"/>
  <c r="U4924" i="3" s="1"/>
  <c r="D4923" i="3"/>
  <c r="F4923" i="3" s="1"/>
  <c r="U4923" i="3" s="1"/>
  <c r="D4922" i="3"/>
  <c r="F4922" i="3" s="1"/>
  <c r="U4922" i="3" s="1"/>
  <c r="D4921" i="3"/>
  <c r="F4921" i="3" s="1"/>
  <c r="U4921" i="3" s="1"/>
  <c r="D4920" i="3"/>
  <c r="F4920" i="3" s="1"/>
  <c r="U4920" i="3" s="1"/>
  <c r="D4919" i="3"/>
  <c r="F4919" i="3" s="1"/>
  <c r="U4919" i="3" s="1"/>
  <c r="D4918" i="3"/>
  <c r="F4918" i="3" s="1"/>
  <c r="U4918" i="3" s="1"/>
  <c r="D4917" i="3"/>
  <c r="F4917" i="3" s="1"/>
  <c r="U4917" i="3" s="1"/>
  <c r="D4916" i="3"/>
  <c r="F4916" i="3" s="1"/>
  <c r="U4916" i="3" s="1"/>
  <c r="D4915" i="3"/>
  <c r="F4915" i="3" s="1"/>
  <c r="U4915" i="3" s="1"/>
  <c r="D4914" i="3"/>
  <c r="F4914" i="3" s="1"/>
  <c r="U4914" i="3" s="1"/>
  <c r="D4913" i="3"/>
  <c r="F4913" i="3" s="1"/>
  <c r="U4913" i="3" s="1"/>
  <c r="D4912" i="3"/>
  <c r="F4912" i="3" s="1"/>
  <c r="U4912" i="3" s="1"/>
  <c r="D4911" i="3"/>
  <c r="F4911" i="3" s="1"/>
  <c r="U4911" i="3" s="1"/>
  <c r="D4910" i="3"/>
  <c r="F4910" i="3" s="1"/>
  <c r="U4910" i="3" s="1"/>
  <c r="D4909" i="3"/>
  <c r="F4909" i="3" s="1"/>
  <c r="U4909" i="3" s="1"/>
  <c r="D4908" i="3"/>
  <c r="F4908" i="3" s="1"/>
  <c r="U4908" i="3" s="1"/>
  <c r="D4907" i="3"/>
  <c r="F4907" i="3" s="1"/>
  <c r="U4907" i="3" s="1"/>
  <c r="D4906" i="3"/>
  <c r="F4906" i="3" s="1"/>
  <c r="U4906" i="3" s="1"/>
  <c r="D4905" i="3"/>
  <c r="F4905" i="3" s="1"/>
  <c r="U4905" i="3" s="1"/>
  <c r="D4904" i="3"/>
  <c r="F4904" i="3" s="1"/>
  <c r="U4904" i="3" s="1"/>
  <c r="D4903" i="3"/>
  <c r="F4903" i="3" s="1"/>
  <c r="U4903" i="3" s="1"/>
  <c r="D4902" i="3"/>
  <c r="F4902" i="3" s="1"/>
  <c r="U4902" i="3" s="1"/>
  <c r="D4901" i="3"/>
  <c r="F4901" i="3" s="1"/>
  <c r="U4901" i="3" s="1"/>
  <c r="D4900" i="3"/>
  <c r="F4900" i="3" s="1"/>
  <c r="U4900" i="3" s="1"/>
  <c r="D4899" i="3"/>
  <c r="F4899" i="3" s="1"/>
  <c r="U4899" i="3" s="1"/>
  <c r="D4898" i="3"/>
  <c r="F4898" i="3" s="1"/>
  <c r="U4898" i="3" s="1"/>
  <c r="D4897" i="3"/>
  <c r="F4897" i="3" s="1"/>
  <c r="U4897" i="3" s="1"/>
  <c r="D4896" i="3"/>
  <c r="F4896" i="3" s="1"/>
  <c r="U4896" i="3" s="1"/>
  <c r="D4895" i="3"/>
  <c r="F4895" i="3" s="1"/>
  <c r="U4895" i="3" s="1"/>
  <c r="D4894" i="3"/>
  <c r="F4894" i="3" s="1"/>
  <c r="U4894" i="3" s="1"/>
  <c r="D4893" i="3"/>
  <c r="F4893" i="3" s="1"/>
  <c r="U4893" i="3" s="1"/>
  <c r="D4892" i="3"/>
  <c r="F4892" i="3" s="1"/>
  <c r="U4892" i="3" s="1"/>
  <c r="D4891" i="3"/>
  <c r="F4891" i="3" s="1"/>
  <c r="U4891" i="3" s="1"/>
  <c r="D4890" i="3"/>
  <c r="F4890" i="3" s="1"/>
  <c r="U4890" i="3" s="1"/>
  <c r="D4889" i="3"/>
  <c r="F4889" i="3" s="1"/>
  <c r="U4889" i="3" s="1"/>
  <c r="D4888" i="3"/>
  <c r="F4888" i="3" s="1"/>
  <c r="U4888" i="3" s="1"/>
  <c r="D4887" i="3"/>
  <c r="F4887" i="3" s="1"/>
  <c r="U4887" i="3" s="1"/>
  <c r="D4886" i="3"/>
  <c r="F4886" i="3" s="1"/>
  <c r="U4886" i="3" s="1"/>
  <c r="D4885" i="3"/>
  <c r="F4885" i="3" s="1"/>
  <c r="U4885" i="3" s="1"/>
  <c r="D4884" i="3"/>
  <c r="F4884" i="3" s="1"/>
  <c r="U4884" i="3" s="1"/>
  <c r="D4883" i="3"/>
  <c r="F4883" i="3" s="1"/>
  <c r="U4883" i="3" s="1"/>
  <c r="D4882" i="3"/>
  <c r="F4882" i="3" s="1"/>
  <c r="U4882" i="3" s="1"/>
  <c r="D4881" i="3"/>
  <c r="F4881" i="3" s="1"/>
  <c r="U4881" i="3" s="1"/>
  <c r="D4880" i="3"/>
  <c r="F4880" i="3" s="1"/>
  <c r="U4880" i="3" s="1"/>
  <c r="D4879" i="3"/>
  <c r="F4879" i="3" s="1"/>
  <c r="U4879" i="3" s="1"/>
  <c r="D4878" i="3"/>
  <c r="F4878" i="3" s="1"/>
  <c r="U4878" i="3" s="1"/>
  <c r="D4877" i="3"/>
  <c r="F4877" i="3" s="1"/>
  <c r="U4877" i="3" s="1"/>
  <c r="D4876" i="3"/>
  <c r="F4876" i="3" s="1"/>
  <c r="U4876" i="3" s="1"/>
  <c r="D4875" i="3"/>
  <c r="F4875" i="3" s="1"/>
  <c r="U4875" i="3" s="1"/>
  <c r="D4874" i="3"/>
  <c r="F4874" i="3" s="1"/>
  <c r="U4874" i="3" s="1"/>
  <c r="D4873" i="3"/>
  <c r="F4873" i="3" s="1"/>
  <c r="U4873" i="3" s="1"/>
  <c r="D4872" i="3"/>
  <c r="F4872" i="3" s="1"/>
  <c r="U4872" i="3" s="1"/>
  <c r="D4871" i="3"/>
  <c r="F4871" i="3" s="1"/>
  <c r="U4871" i="3" s="1"/>
  <c r="D4870" i="3"/>
  <c r="F4870" i="3" s="1"/>
  <c r="U4870" i="3" s="1"/>
  <c r="D4869" i="3"/>
  <c r="F4869" i="3" s="1"/>
  <c r="U4869" i="3" s="1"/>
  <c r="D4868" i="3"/>
  <c r="F4868" i="3" s="1"/>
  <c r="U4868" i="3" s="1"/>
  <c r="D4867" i="3"/>
  <c r="F4867" i="3" s="1"/>
  <c r="U4867" i="3" s="1"/>
  <c r="D4866" i="3"/>
  <c r="F4866" i="3" s="1"/>
  <c r="U4866" i="3" s="1"/>
  <c r="D4865" i="3"/>
  <c r="F4865" i="3" s="1"/>
  <c r="U4865" i="3" s="1"/>
  <c r="D4864" i="3"/>
  <c r="F4864" i="3" s="1"/>
  <c r="U4864" i="3" s="1"/>
  <c r="D4863" i="3"/>
  <c r="F4863" i="3" s="1"/>
  <c r="U4863" i="3" s="1"/>
  <c r="D4862" i="3"/>
  <c r="F4862" i="3" s="1"/>
  <c r="U4862" i="3" s="1"/>
  <c r="D4861" i="3"/>
  <c r="F4861" i="3" s="1"/>
  <c r="U4861" i="3" s="1"/>
  <c r="D4860" i="3"/>
  <c r="F4860" i="3" s="1"/>
  <c r="U4860" i="3" s="1"/>
  <c r="D4859" i="3"/>
  <c r="F4859" i="3" s="1"/>
  <c r="U4859" i="3" s="1"/>
  <c r="D4858" i="3"/>
  <c r="D4857" i="3"/>
  <c r="F4857" i="3" s="1"/>
  <c r="U4857" i="3" s="1"/>
  <c r="D4856" i="3"/>
  <c r="F4856" i="3" s="1"/>
  <c r="U4856" i="3" s="1"/>
  <c r="D4855" i="3"/>
  <c r="F4855" i="3" s="1"/>
  <c r="U4855" i="3" s="1"/>
  <c r="D4854" i="3"/>
  <c r="F4854" i="3" s="1"/>
  <c r="U4854" i="3" s="1"/>
  <c r="D4853" i="3"/>
  <c r="F4853" i="3" s="1"/>
  <c r="U4853" i="3" s="1"/>
  <c r="D4852" i="3"/>
  <c r="F4852" i="3" s="1"/>
  <c r="U4852" i="3" s="1"/>
  <c r="D4851" i="3"/>
  <c r="F4851" i="3" s="1"/>
  <c r="U4851" i="3" s="1"/>
  <c r="D4850" i="3"/>
  <c r="F4850" i="3" s="1"/>
  <c r="U4850" i="3" s="1"/>
  <c r="D4849" i="3"/>
  <c r="F4849" i="3" s="1"/>
  <c r="U4849" i="3" s="1"/>
  <c r="D4848" i="3"/>
  <c r="F4848" i="3" s="1"/>
  <c r="U4848" i="3" s="1"/>
  <c r="D4847" i="3"/>
  <c r="F4847" i="3" s="1"/>
  <c r="U4847" i="3" s="1"/>
  <c r="D4846" i="3"/>
  <c r="F4846" i="3" s="1"/>
  <c r="U4846" i="3" s="1"/>
  <c r="D4845" i="3"/>
  <c r="F4845" i="3" s="1"/>
  <c r="U4845" i="3" s="1"/>
  <c r="D4844" i="3"/>
  <c r="F4844" i="3" s="1"/>
  <c r="U4844" i="3" s="1"/>
  <c r="D4843" i="3"/>
  <c r="F4843" i="3" s="1"/>
  <c r="U4843" i="3" s="1"/>
  <c r="D4842" i="3"/>
  <c r="F4842" i="3" s="1"/>
  <c r="U4842" i="3" s="1"/>
  <c r="D4841" i="3"/>
  <c r="F4841" i="3" s="1"/>
  <c r="U4841" i="3" s="1"/>
  <c r="D4840" i="3"/>
  <c r="F4840" i="3" s="1"/>
  <c r="U4840" i="3" s="1"/>
  <c r="D4839" i="3"/>
  <c r="F4839" i="3" s="1"/>
  <c r="U4839" i="3" s="1"/>
  <c r="D4838" i="3"/>
  <c r="F4838" i="3" s="1"/>
  <c r="U4838" i="3" s="1"/>
  <c r="D4837" i="3"/>
  <c r="F4837" i="3" s="1"/>
  <c r="U4837" i="3" s="1"/>
  <c r="D4836" i="3"/>
  <c r="F4836" i="3" s="1"/>
  <c r="U4836" i="3" s="1"/>
  <c r="D4835" i="3"/>
  <c r="F4835" i="3" s="1"/>
  <c r="U4835" i="3" s="1"/>
  <c r="D4834" i="3"/>
  <c r="F4834" i="3" s="1"/>
  <c r="U4834" i="3" s="1"/>
  <c r="D4833" i="3"/>
  <c r="F4833" i="3" s="1"/>
  <c r="U4833" i="3" s="1"/>
  <c r="D4832" i="3"/>
  <c r="F4832" i="3" s="1"/>
  <c r="U4832" i="3" s="1"/>
  <c r="D4831" i="3"/>
  <c r="F4831" i="3" s="1"/>
  <c r="U4831" i="3" s="1"/>
  <c r="D4830" i="3"/>
  <c r="F4830" i="3" s="1"/>
  <c r="U4830" i="3" s="1"/>
  <c r="D4829" i="3"/>
  <c r="F4829" i="3" s="1"/>
  <c r="U4829" i="3" s="1"/>
  <c r="D4828" i="3"/>
  <c r="F4828" i="3" s="1"/>
  <c r="U4828" i="3" s="1"/>
  <c r="D4827" i="3"/>
  <c r="F4827" i="3" s="1"/>
  <c r="U4827" i="3" s="1"/>
  <c r="D4826" i="3"/>
  <c r="F4826" i="3" s="1"/>
  <c r="U4826" i="3" s="1"/>
  <c r="D4825" i="3"/>
  <c r="F4825" i="3" s="1"/>
  <c r="U4825" i="3" s="1"/>
  <c r="D4824" i="3"/>
  <c r="F4824" i="3" s="1"/>
  <c r="U4824" i="3" s="1"/>
  <c r="D4823" i="3"/>
  <c r="F4823" i="3" s="1"/>
  <c r="U4823" i="3" s="1"/>
  <c r="D4822" i="3"/>
  <c r="F4822" i="3" s="1"/>
  <c r="U4822" i="3" s="1"/>
  <c r="D4821" i="3"/>
  <c r="F4821" i="3" s="1"/>
  <c r="U4821" i="3" s="1"/>
  <c r="D4820" i="3"/>
  <c r="F4820" i="3" s="1"/>
  <c r="U4820" i="3" s="1"/>
  <c r="D4819" i="3"/>
  <c r="F4819" i="3" s="1"/>
  <c r="U4819" i="3" s="1"/>
  <c r="D4818" i="3"/>
  <c r="F4818" i="3" s="1"/>
  <c r="U4818" i="3" s="1"/>
  <c r="D4817" i="3"/>
  <c r="F4817" i="3" s="1"/>
  <c r="U4817" i="3" s="1"/>
  <c r="D4816" i="3"/>
  <c r="F4816" i="3" s="1"/>
  <c r="U4816" i="3" s="1"/>
  <c r="D4815" i="3"/>
  <c r="F4815" i="3" s="1"/>
  <c r="U4815" i="3" s="1"/>
  <c r="D4814" i="3"/>
  <c r="F4814" i="3" s="1"/>
  <c r="U4814" i="3" s="1"/>
  <c r="D4813" i="3"/>
  <c r="F4813" i="3" s="1"/>
  <c r="U4813" i="3" s="1"/>
  <c r="D4812" i="3"/>
  <c r="F4812" i="3" s="1"/>
  <c r="U4812" i="3" s="1"/>
  <c r="D4811" i="3"/>
  <c r="F4811" i="3" s="1"/>
  <c r="U4811" i="3" s="1"/>
  <c r="D4810" i="3"/>
  <c r="F4810" i="3" s="1"/>
  <c r="U4810" i="3" s="1"/>
  <c r="D4809" i="3"/>
  <c r="F4809" i="3" s="1"/>
  <c r="U4809" i="3" s="1"/>
  <c r="D4808" i="3"/>
  <c r="F4808" i="3" s="1"/>
  <c r="U4808" i="3" s="1"/>
  <c r="D4807" i="3"/>
  <c r="F4807" i="3" s="1"/>
  <c r="U4807" i="3" s="1"/>
  <c r="D4806" i="3"/>
  <c r="F4806" i="3" s="1"/>
  <c r="U4806" i="3" s="1"/>
  <c r="D4805" i="3"/>
  <c r="F4805" i="3" s="1"/>
  <c r="U4805" i="3" s="1"/>
  <c r="D4804" i="3"/>
  <c r="F4804" i="3" s="1"/>
  <c r="U4804" i="3" s="1"/>
  <c r="D4803" i="3"/>
  <c r="F4803" i="3" s="1"/>
  <c r="U4803" i="3" s="1"/>
  <c r="D4802" i="3"/>
  <c r="F4802" i="3" s="1"/>
  <c r="U4802" i="3" s="1"/>
  <c r="D4801" i="3"/>
  <c r="F4801" i="3" s="1"/>
  <c r="U4801" i="3" s="1"/>
  <c r="D4800" i="3"/>
  <c r="D4799" i="3"/>
  <c r="F4799" i="3" s="1"/>
  <c r="U4799" i="3" s="1"/>
  <c r="D4798" i="3"/>
  <c r="D4797" i="3"/>
  <c r="F4797" i="3" s="1"/>
  <c r="U4797" i="3" s="1"/>
  <c r="D4796" i="3"/>
  <c r="F4796" i="3" s="1"/>
  <c r="U4796" i="3" s="1"/>
  <c r="D4795" i="3"/>
  <c r="F4795" i="3" s="1"/>
  <c r="U4795" i="3" s="1"/>
  <c r="D4794" i="3"/>
  <c r="F4794" i="3" s="1"/>
  <c r="U4794" i="3" s="1"/>
  <c r="D4793" i="3"/>
  <c r="F4793" i="3" s="1"/>
  <c r="U4793" i="3" s="1"/>
  <c r="D4792" i="3"/>
  <c r="D4791" i="3"/>
  <c r="F4791" i="3" s="1"/>
  <c r="U4791" i="3" s="1"/>
  <c r="D4790" i="3"/>
  <c r="F4790" i="3" s="1"/>
  <c r="U4790" i="3" s="1"/>
  <c r="D4789" i="3"/>
  <c r="F4789" i="3" s="1"/>
  <c r="U4789" i="3" s="1"/>
  <c r="D4788" i="3"/>
  <c r="F4788" i="3" s="1"/>
  <c r="U4788" i="3" s="1"/>
  <c r="D4787" i="3"/>
  <c r="F4787" i="3" s="1"/>
  <c r="U4787" i="3" s="1"/>
  <c r="D4786" i="3"/>
  <c r="F4786" i="3" s="1"/>
  <c r="U4786" i="3" s="1"/>
  <c r="D4785" i="3"/>
  <c r="F4785" i="3" s="1"/>
  <c r="U4785" i="3" s="1"/>
  <c r="D4784" i="3"/>
  <c r="F4784" i="3" s="1"/>
  <c r="U4784" i="3" s="1"/>
  <c r="D4783" i="3"/>
  <c r="F4783" i="3" s="1"/>
  <c r="U4783" i="3" s="1"/>
  <c r="D4782" i="3"/>
  <c r="F4782" i="3" s="1"/>
  <c r="U4782" i="3" s="1"/>
  <c r="D4781" i="3"/>
  <c r="F4781" i="3" s="1"/>
  <c r="U4781" i="3" s="1"/>
  <c r="D4780" i="3"/>
  <c r="F4780" i="3" s="1"/>
  <c r="U4780" i="3" s="1"/>
  <c r="D4779" i="3"/>
  <c r="F4779" i="3" s="1"/>
  <c r="U4779" i="3" s="1"/>
  <c r="D4778" i="3"/>
  <c r="F4778" i="3" s="1"/>
  <c r="U4778" i="3" s="1"/>
  <c r="D4777" i="3"/>
  <c r="F4777" i="3" s="1"/>
  <c r="U4777" i="3" s="1"/>
  <c r="D4776" i="3"/>
  <c r="F4776" i="3" s="1"/>
  <c r="U4776" i="3" s="1"/>
  <c r="D4775" i="3"/>
  <c r="F4775" i="3" s="1"/>
  <c r="U4775" i="3" s="1"/>
  <c r="D4774" i="3"/>
  <c r="F4774" i="3" s="1"/>
  <c r="U4774" i="3" s="1"/>
  <c r="D4773" i="3"/>
  <c r="F4773" i="3" s="1"/>
  <c r="U4773" i="3" s="1"/>
  <c r="D4772" i="3"/>
  <c r="F4772" i="3" s="1"/>
  <c r="U4772" i="3" s="1"/>
  <c r="D4771" i="3"/>
  <c r="F4771" i="3" s="1"/>
  <c r="U4771" i="3" s="1"/>
  <c r="D4770" i="3"/>
  <c r="F4770" i="3" s="1"/>
  <c r="U4770" i="3" s="1"/>
  <c r="D4769" i="3"/>
  <c r="F4769" i="3" s="1"/>
  <c r="U4769" i="3" s="1"/>
  <c r="D4768" i="3"/>
  <c r="F4768" i="3" s="1"/>
  <c r="U4768" i="3" s="1"/>
  <c r="D4767" i="3"/>
  <c r="F4767" i="3" s="1"/>
  <c r="U4767" i="3" s="1"/>
  <c r="D4766" i="3"/>
  <c r="F4766" i="3" s="1"/>
  <c r="U4766" i="3" s="1"/>
  <c r="D4765" i="3"/>
  <c r="F4765" i="3" s="1"/>
  <c r="U4765" i="3" s="1"/>
  <c r="D4764" i="3"/>
  <c r="F4764" i="3" s="1"/>
  <c r="U4764" i="3" s="1"/>
  <c r="D4763" i="3"/>
  <c r="F4763" i="3" s="1"/>
  <c r="U4763" i="3" s="1"/>
  <c r="D4762" i="3"/>
  <c r="F4762" i="3" s="1"/>
  <c r="U4762" i="3" s="1"/>
  <c r="D4761" i="3"/>
  <c r="F4761" i="3" s="1"/>
  <c r="U4761" i="3" s="1"/>
  <c r="D4760" i="3"/>
  <c r="F4760" i="3" s="1"/>
  <c r="U4760" i="3" s="1"/>
  <c r="D4759" i="3"/>
  <c r="F4759" i="3" s="1"/>
  <c r="U4759" i="3" s="1"/>
  <c r="D4758" i="3"/>
  <c r="F4758" i="3" s="1"/>
  <c r="U4758" i="3" s="1"/>
  <c r="D4757" i="3"/>
  <c r="F4757" i="3" s="1"/>
  <c r="U4757" i="3" s="1"/>
  <c r="D4756" i="3"/>
  <c r="F4756" i="3" s="1"/>
  <c r="U4756" i="3" s="1"/>
  <c r="D4755" i="3"/>
  <c r="F4755" i="3" s="1"/>
  <c r="U4755" i="3" s="1"/>
  <c r="D4754" i="3"/>
  <c r="D4753" i="3"/>
  <c r="F4753" i="3" s="1"/>
  <c r="U4753" i="3" s="1"/>
  <c r="D4752" i="3"/>
  <c r="F4752" i="3" s="1"/>
  <c r="U4752" i="3" s="1"/>
  <c r="D4751" i="3"/>
  <c r="F4751" i="3" s="1"/>
  <c r="U4751" i="3" s="1"/>
  <c r="D4750" i="3"/>
  <c r="F4750" i="3" s="1"/>
  <c r="U4750" i="3" s="1"/>
  <c r="D4749" i="3"/>
  <c r="F4749" i="3" s="1"/>
  <c r="U4749" i="3" s="1"/>
  <c r="D4748" i="3"/>
  <c r="F4748" i="3" s="1"/>
  <c r="U4748" i="3" s="1"/>
  <c r="D4747" i="3"/>
  <c r="F4747" i="3" s="1"/>
  <c r="U4747" i="3" s="1"/>
  <c r="D4746" i="3"/>
  <c r="F4746" i="3" s="1"/>
  <c r="U4746" i="3" s="1"/>
  <c r="D4745" i="3"/>
  <c r="F4745" i="3" s="1"/>
  <c r="U4745" i="3" s="1"/>
  <c r="D4744" i="3"/>
  <c r="F4744" i="3" s="1"/>
  <c r="U4744" i="3" s="1"/>
  <c r="D4743" i="3"/>
  <c r="F4743" i="3" s="1"/>
  <c r="U4743" i="3" s="1"/>
  <c r="D4742" i="3"/>
  <c r="F4742" i="3" s="1"/>
  <c r="U4742" i="3" s="1"/>
  <c r="D4741" i="3"/>
  <c r="F4741" i="3" s="1"/>
  <c r="U4741" i="3" s="1"/>
  <c r="D4740" i="3"/>
  <c r="F4740" i="3" s="1"/>
  <c r="U4740" i="3" s="1"/>
  <c r="D4739" i="3"/>
  <c r="F4739" i="3" s="1"/>
  <c r="U4739" i="3" s="1"/>
  <c r="D4738" i="3"/>
  <c r="F4738" i="3" s="1"/>
  <c r="U4738" i="3" s="1"/>
  <c r="D4737" i="3"/>
  <c r="F4737" i="3" s="1"/>
  <c r="U4737" i="3" s="1"/>
  <c r="D4736" i="3"/>
  <c r="F4736" i="3" s="1"/>
  <c r="U4736" i="3" s="1"/>
  <c r="D4735" i="3"/>
  <c r="F4735" i="3" s="1"/>
  <c r="U4735" i="3" s="1"/>
  <c r="D4734" i="3"/>
  <c r="F4734" i="3" s="1"/>
  <c r="U4734" i="3" s="1"/>
  <c r="D4733" i="3"/>
  <c r="F4733" i="3" s="1"/>
  <c r="U4733" i="3" s="1"/>
  <c r="D4732" i="3"/>
  <c r="F4732" i="3" s="1"/>
  <c r="U4732" i="3" s="1"/>
  <c r="D4731" i="3"/>
  <c r="F4731" i="3" s="1"/>
  <c r="U4731" i="3" s="1"/>
  <c r="D4730" i="3"/>
  <c r="F4730" i="3" s="1"/>
  <c r="U4730" i="3" s="1"/>
  <c r="D4729" i="3"/>
  <c r="F4729" i="3" s="1"/>
  <c r="U4729" i="3" s="1"/>
  <c r="D4728" i="3"/>
  <c r="F4728" i="3" s="1"/>
  <c r="U4728" i="3" s="1"/>
  <c r="D4727" i="3"/>
  <c r="F4727" i="3" s="1"/>
  <c r="U4727" i="3" s="1"/>
  <c r="D4726" i="3"/>
  <c r="F4726" i="3" s="1"/>
  <c r="U4726" i="3" s="1"/>
  <c r="D4725" i="3"/>
  <c r="F4725" i="3" s="1"/>
  <c r="U4725" i="3" s="1"/>
  <c r="D4724" i="3"/>
  <c r="F4724" i="3" s="1"/>
  <c r="U4724" i="3" s="1"/>
  <c r="D4723" i="3"/>
  <c r="F4723" i="3" s="1"/>
  <c r="U4723" i="3" s="1"/>
  <c r="D4722" i="3"/>
  <c r="F4722" i="3" s="1"/>
  <c r="U4722" i="3" s="1"/>
  <c r="D4721" i="3"/>
  <c r="F4721" i="3" s="1"/>
  <c r="U4721" i="3" s="1"/>
  <c r="D4720" i="3"/>
  <c r="F4720" i="3" s="1"/>
  <c r="U4720" i="3" s="1"/>
  <c r="D4719" i="3"/>
  <c r="F4719" i="3" s="1"/>
  <c r="U4719" i="3" s="1"/>
  <c r="D4718" i="3"/>
  <c r="F4718" i="3" s="1"/>
  <c r="U4718" i="3" s="1"/>
  <c r="D4717" i="3"/>
  <c r="F4717" i="3" s="1"/>
  <c r="U4717" i="3" s="1"/>
  <c r="D4716" i="3"/>
  <c r="F4716" i="3" s="1"/>
  <c r="U4716" i="3" s="1"/>
  <c r="D4715" i="3"/>
  <c r="F4715" i="3" s="1"/>
  <c r="U4715" i="3" s="1"/>
  <c r="D4714" i="3"/>
  <c r="F4714" i="3" s="1"/>
  <c r="U4714" i="3" s="1"/>
  <c r="D4713" i="3"/>
  <c r="F4713" i="3" s="1"/>
  <c r="U4713" i="3" s="1"/>
  <c r="D4712" i="3"/>
  <c r="F4712" i="3" s="1"/>
  <c r="U4712" i="3" s="1"/>
  <c r="D4711" i="3"/>
  <c r="F4711" i="3" s="1"/>
  <c r="U4711" i="3" s="1"/>
  <c r="D4710" i="3"/>
  <c r="F4710" i="3" s="1"/>
  <c r="U4710" i="3" s="1"/>
  <c r="D4709" i="3"/>
  <c r="F4709" i="3" s="1"/>
  <c r="U4709" i="3" s="1"/>
  <c r="D4708" i="3"/>
  <c r="F4708" i="3" s="1"/>
  <c r="U4708" i="3" s="1"/>
  <c r="D4707" i="3"/>
  <c r="F4707" i="3" s="1"/>
  <c r="U4707" i="3" s="1"/>
  <c r="D4706" i="3"/>
  <c r="F4706" i="3" s="1"/>
  <c r="U4706" i="3" s="1"/>
  <c r="D4705" i="3"/>
  <c r="F4705" i="3" s="1"/>
  <c r="U4705" i="3" s="1"/>
  <c r="D4704" i="3"/>
  <c r="F4704" i="3" s="1"/>
  <c r="U4704" i="3" s="1"/>
  <c r="D4703" i="3"/>
  <c r="F4703" i="3" s="1"/>
  <c r="U4703" i="3" s="1"/>
  <c r="D4702" i="3"/>
  <c r="F4702" i="3" s="1"/>
  <c r="U4702" i="3" s="1"/>
  <c r="D4701" i="3"/>
  <c r="F4701" i="3" s="1"/>
  <c r="U4701" i="3" s="1"/>
  <c r="D4700" i="3"/>
  <c r="F4700" i="3" s="1"/>
  <c r="U4700" i="3" s="1"/>
  <c r="D4699" i="3"/>
  <c r="F4699" i="3" s="1"/>
  <c r="U4699" i="3" s="1"/>
  <c r="D4698" i="3"/>
  <c r="F4698" i="3" s="1"/>
  <c r="U4698" i="3" s="1"/>
  <c r="D4697" i="3"/>
  <c r="F4697" i="3" s="1"/>
  <c r="U4697" i="3" s="1"/>
  <c r="D4696" i="3"/>
  <c r="F4696" i="3" s="1"/>
  <c r="U4696" i="3" s="1"/>
  <c r="D4695" i="3"/>
  <c r="F4695" i="3" s="1"/>
  <c r="U4695" i="3" s="1"/>
  <c r="D4694" i="3"/>
  <c r="F4694" i="3" s="1"/>
  <c r="U4694" i="3" s="1"/>
  <c r="D4693" i="3"/>
  <c r="F4693" i="3" s="1"/>
  <c r="U4693" i="3" s="1"/>
  <c r="D4692" i="3"/>
  <c r="F4692" i="3" s="1"/>
  <c r="U4692" i="3" s="1"/>
  <c r="D4691" i="3"/>
  <c r="D4690" i="3"/>
  <c r="F4690" i="3" s="1"/>
  <c r="U4690" i="3" s="1"/>
  <c r="D4689" i="3"/>
  <c r="F4689" i="3" s="1"/>
  <c r="U4689" i="3" s="1"/>
  <c r="D4688" i="3"/>
  <c r="F4688" i="3" s="1"/>
  <c r="U4688" i="3" s="1"/>
  <c r="D4687" i="3"/>
  <c r="F4687" i="3" s="1"/>
  <c r="U4687" i="3" s="1"/>
  <c r="D4686" i="3"/>
  <c r="F4686" i="3" s="1"/>
  <c r="U4686" i="3" s="1"/>
  <c r="D4685" i="3"/>
  <c r="F4685" i="3" s="1"/>
  <c r="U4685" i="3" s="1"/>
  <c r="D4684" i="3"/>
  <c r="F4684" i="3" s="1"/>
  <c r="U4684" i="3" s="1"/>
  <c r="D4683" i="3"/>
  <c r="F4683" i="3" s="1"/>
  <c r="U4683" i="3" s="1"/>
  <c r="D4682" i="3"/>
  <c r="F4682" i="3" s="1"/>
  <c r="U4682" i="3" s="1"/>
  <c r="D4681" i="3"/>
  <c r="F4681" i="3" s="1"/>
  <c r="U4681" i="3" s="1"/>
  <c r="D4680" i="3"/>
  <c r="F4680" i="3" s="1"/>
  <c r="U4680" i="3" s="1"/>
  <c r="D4679" i="3"/>
  <c r="F4679" i="3" s="1"/>
  <c r="U4679" i="3" s="1"/>
  <c r="D4678" i="3"/>
  <c r="F4678" i="3" s="1"/>
  <c r="U4678" i="3" s="1"/>
  <c r="D4677" i="3"/>
  <c r="F4677" i="3" s="1"/>
  <c r="U4677" i="3" s="1"/>
  <c r="D4676" i="3"/>
  <c r="F4676" i="3" s="1"/>
  <c r="U4676" i="3" s="1"/>
  <c r="D4675" i="3"/>
  <c r="F4675" i="3" s="1"/>
  <c r="U4675" i="3" s="1"/>
  <c r="D4674" i="3"/>
  <c r="F4674" i="3" s="1"/>
  <c r="U4674" i="3" s="1"/>
  <c r="D4673" i="3"/>
  <c r="F4673" i="3" s="1"/>
  <c r="U4673" i="3" s="1"/>
  <c r="D4672" i="3"/>
  <c r="F4672" i="3" s="1"/>
  <c r="U4672" i="3" s="1"/>
  <c r="D4671" i="3"/>
  <c r="F4671" i="3" s="1"/>
  <c r="U4671" i="3" s="1"/>
  <c r="D4670" i="3"/>
  <c r="F4670" i="3" s="1"/>
  <c r="U4670" i="3" s="1"/>
  <c r="D4669" i="3"/>
  <c r="F4669" i="3" s="1"/>
  <c r="U4669" i="3" s="1"/>
  <c r="D4668" i="3"/>
  <c r="F4668" i="3" s="1"/>
  <c r="U4668" i="3" s="1"/>
  <c r="D4667" i="3"/>
  <c r="F4667" i="3" s="1"/>
  <c r="U4667" i="3" s="1"/>
  <c r="D4666" i="3"/>
  <c r="F4666" i="3" s="1"/>
  <c r="U4666" i="3" s="1"/>
  <c r="D4665" i="3"/>
  <c r="F4665" i="3" s="1"/>
  <c r="U4665" i="3" s="1"/>
  <c r="D4664" i="3"/>
  <c r="F4664" i="3" s="1"/>
  <c r="U4664" i="3" s="1"/>
  <c r="D4663" i="3"/>
  <c r="F4663" i="3" s="1"/>
  <c r="U4663" i="3" s="1"/>
  <c r="D4662" i="3"/>
  <c r="F4662" i="3" s="1"/>
  <c r="U4662" i="3" s="1"/>
  <c r="D4661" i="3"/>
  <c r="F4661" i="3" s="1"/>
  <c r="U4661" i="3" s="1"/>
  <c r="D4660" i="3"/>
  <c r="F4660" i="3" s="1"/>
  <c r="U4660" i="3" s="1"/>
  <c r="D4659" i="3"/>
  <c r="F4659" i="3" s="1"/>
  <c r="U4659" i="3" s="1"/>
  <c r="D4658" i="3"/>
  <c r="F4658" i="3" s="1"/>
  <c r="U4658" i="3" s="1"/>
  <c r="D4657" i="3"/>
  <c r="F4657" i="3" s="1"/>
  <c r="U4657" i="3" s="1"/>
  <c r="D4656" i="3"/>
  <c r="F4656" i="3" s="1"/>
  <c r="U4656" i="3" s="1"/>
  <c r="D4655" i="3"/>
  <c r="F4655" i="3" s="1"/>
  <c r="U4655" i="3" s="1"/>
  <c r="D4654" i="3"/>
  <c r="F4654" i="3" s="1"/>
  <c r="U4654" i="3" s="1"/>
  <c r="D4653" i="3"/>
  <c r="F4653" i="3" s="1"/>
  <c r="U4653" i="3" s="1"/>
  <c r="D4652" i="3"/>
  <c r="F4652" i="3" s="1"/>
  <c r="U4652" i="3" s="1"/>
  <c r="D4651" i="3"/>
  <c r="F4651" i="3" s="1"/>
  <c r="U4651" i="3" s="1"/>
  <c r="D4650" i="3"/>
  <c r="F4650" i="3" s="1"/>
  <c r="U4650" i="3" s="1"/>
  <c r="D4649" i="3"/>
  <c r="F4649" i="3" s="1"/>
  <c r="U4649" i="3" s="1"/>
  <c r="D4648" i="3"/>
  <c r="F4648" i="3" s="1"/>
  <c r="U4648" i="3" s="1"/>
  <c r="D4647" i="3"/>
  <c r="F4647" i="3" s="1"/>
  <c r="U4647" i="3" s="1"/>
  <c r="D4646" i="3"/>
  <c r="F4646" i="3" s="1"/>
  <c r="U4646" i="3" s="1"/>
  <c r="D4645" i="3"/>
  <c r="F4645" i="3" s="1"/>
  <c r="U4645" i="3" s="1"/>
  <c r="D4644" i="3"/>
  <c r="F4644" i="3" s="1"/>
  <c r="U4644" i="3" s="1"/>
  <c r="D4643" i="3"/>
  <c r="F4643" i="3" s="1"/>
  <c r="U4643" i="3" s="1"/>
  <c r="D4642" i="3"/>
  <c r="F4642" i="3" s="1"/>
  <c r="U4642" i="3" s="1"/>
  <c r="D4641" i="3"/>
  <c r="F4641" i="3" s="1"/>
  <c r="U4641" i="3" s="1"/>
  <c r="D4640" i="3"/>
  <c r="F4640" i="3" s="1"/>
  <c r="U4640" i="3" s="1"/>
  <c r="D4639" i="3"/>
  <c r="F4639" i="3" s="1"/>
  <c r="U4639" i="3" s="1"/>
  <c r="D4638" i="3"/>
  <c r="F4638" i="3" s="1"/>
  <c r="U4638" i="3" s="1"/>
  <c r="D4637" i="3"/>
  <c r="F4637" i="3" s="1"/>
  <c r="U4637" i="3" s="1"/>
  <c r="D4636" i="3"/>
  <c r="F4636" i="3" s="1"/>
  <c r="U4636" i="3" s="1"/>
  <c r="D4635" i="3"/>
  <c r="F4635" i="3" s="1"/>
  <c r="U4635" i="3" s="1"/>
  <c r="D4634" i="3"/>
  <c r="F4634" i="3" s="1"/>
  <c r="U4634" i="3" s="1"/>
  <c r="D4633" i="3"/>
  <c r="F4633" i="3" s="1"/>
  <c r="U4633" i="3" s="1"/>
  <c r="D4632" i="3"/>
  <c r="F4632" i="3" s="1"/>
  <c r="U4632" i="3" s="1"/>
  <c r="D4631" i="3"/>
  <c r="F4631" i="3" s="1"/>
  <c r="U4631" i="3" s="1"/>
  <c r="D4630" i="3"/>
  <c r="F4630" i="3" s="1"/>
  <c r="U4630" i="3" s="1"/>
  <c r="D4629" i="3"/>
  <c r="F4629" i="3" s="1"/>
  <c r="U4629" i="3" s="1"/>
  <c r="D4628" i="3"/>
  <c r="F4628" i="3" s="1"/>
  <c r="U4628" i="3" s="1"/>
  <c r="D4627" i="3"/>
  <c r="F4627" i="3" s="1"/>
  <c r="U4627" i="3" s="1"/>
  <c r="D4626" i="3"/>
  <c r="F4626" i="3" s="1"/>
  <c r="U4626" i="3" s="1"/>
  <c r="D4625" i="3"/>
  <c r="F4625" i="3" s="1"/>
  <c r="U4625" i="3" s="1"/>
  <c r="D4624" i="3"/>
  <c r="F4624" i="3" s="1"/>
  <c r="U4624" i="3" s="1"/>
  <c r="D4623" i="3"/>
  <c r="F4623" i="3" s="1"/>
  <c r="U4623" i="3" s="1"/>
  <c r="D4622" i="3"/>
  <c r="F4622" i="3" s="1"/>
  <c r="U4622" i="3" s="1"/>
  <c r="D4621" i="3"/>
  <c r="F4621" i="3" s="1"/>
  <c r="U4621" i="3" s="1"/>
  <c r="D4620" i="3"/>
  <c r="F4620" i="3" s="1"/>
  <c r="U4620" i="3" s="1"/>
  <c r="D4619" i="3"/>
  <c r="F4619" i="3" s="1"/>
  <c r="U4619" i="3" s="1"/>
  <c r="D4618" i="3"/>
  <c r="F4618" i="3" s="1"/>
  <c r="U4618" i="3" s="1"/>
  <c r="D4617" i="3"/>
  <c r="F4617" i="3" s="1"/>
  <c r="U4617" i="3" s="1"/>
  <c r="D4616" i="3"/>
  <c r="F4616" i="3" s="1"/>
  <c r="U4616" i="3" s="1"/>
  <c r="D4615" i="3"/>
  <c r="F4615" i="3" s="1"/>
  <c r="U4615" i="3" s="1"/>
  <c r="D4614" i="3"/>
  <c r="F4614" i="3" s="1"/>
  <c r="U4614" i="3" s="1"/>
  <c r="D4613" i="3"/>
  <c r="F4613" i="3" s="1"/>
  <c r="U4613" i="3" s="1"/>
  <c r="D4612" i="3"/>
  <c r="F4612" i="3" s="1"/>
  <c r="U4612" i="3" s="1"/>
  <c r="D4611" i="3"/>
  <c r="F4611" i="3" s="1"/>
  <c r="U4611" i="3" s="1"/>
  <c r="D4610" i="3"/>
  <c r="F4610" i="3" s="1"/>
  <c r="U4610" i="3" s="1"/>
  <c r="D4609" i="3"/>
  <c r="F4609" i="3" s="1"/>
  <c r="U4609" i="3" s="1"/>
  <c r="D4608" i="3"/>
  <c r="F4608" i="3" s="1"/>
  <c r="U4608" i="3" s="1"/>
  <c r="D4607" i="3"/>
  <c r="F4607" i="3" s="1"/>
  <c r="U4607" i="3" s="1"/>
  <c r="D4606" i="3"/>
  <c r="F4606" i="3" s="1"/>
  <c r="U4606" i="3" s="1"/>
  <c r="D4605" i="3"/>
  <c r="F4605" i="3" s="1"/>
  <c r="U4605" i="3" s="1"/>
  <c r="D4604" i="3"/>
  <c r="F4604" i="3" s="1"/>
  <c r="U4604" i="3" s="1"/>
  <c r="D4603" i="3"/>
  <c r="F4603" i="3" s="1"/>
  <c r="U4603" i="3" s="1"/>
  <c r="D4602" i="3"/>
  <c r="F4602" i="3" s="1"/>
  <c r="U4602" i="3" s="1"/>
  <c r="D4601" i="3"/>
  <c r="F4601" i="3" s="1"/>
  <c r="U4601" i="3" s="1"/>
  <c r="D4600" i="3"/>
  <c r="F4600" i="3" s="1"/>
  <c r="U4600" i="3" s="1"/>
  <c r="D4599" i="3"/>
  <c r="F4599" i="3" s="1"/>
  <c r="U4599" i="3" s="1"/>
  <c r="D4598" i="3"/>
  <c r="F4598" i="3" s="1"/>
  <c r="U4598" i="3" s="1"/>
  <c r="D4597" i="3"/>
  <c r="F4597" i="3" s="1"/>
  <c r="U4597" i="3" s="1"/>
  <c r="D4596" i="3"/>
  <c r="F4596" i="3" s="1"/>
  <c r="U4596" i="3" s="1"/>
  <c r="D4595" i="3"/>
  <c r="F4595" i="3" s="1"/>
  <c r="U4595" i="3" s="1"/>
  <c r="D4594" i="3"/>
  <c r="F4594" i="3" s="1"/>
  <c r="U4594" i="3" s="1"/>
  <c r="D4593" i="3"/>
  <c r="F4593" i="3" s="1"/>
  <c r="U4593" i="3" s="1"/>
  <c r="D4592" i="3"/>
  <c r="F4592" i="3" s="1"/>
  <c r="U4592" i="3" s="1"/>
  <c r="D4591" i="3"/>
  <c r="F4591" i="3" s="1"/>
  <c r="U4591" i="3" s="1"/>
  <c r="D4590" i="3"/>
  <c r="F4590" i="3" s="1"/>
  <c r="U4590" i="3" s="1"/>
  <c r="D4589" i="3"/>
  <c r="F4589" i="3" s="1"/>
  <c r="U4589" i="3" s="1"/>
  <c r="D4588" i="3"/>
  <c r="F4588" i="3" s="1"/>
  <c r="U4588" i="3" s="1"/>
  <c r="D4587" i="3"/>
  <c r="F4587" i="3" s="1"/>
  <c r="U4587" i="3" s="1"/>
  <c r="D4586" i="3"/>
  <c r="F4586" i="3" s="1"/>
  <c r="U4586" i="3" s="1"/>
  <c r="D4585" i="3"/>
  <c r="F4585" i="3" s="1"/>
  <c r="U4585" i="3" s="1"/>
  <c r="D4584" i="3"/>
  <c r="F4584" i="3" s="1"/>
  <c r="U4584" i="3" s="1"/>
  <c r="D4583" i="3"/>
  <c r="F4583" i="3" s="1"/>
  <c r="U4583" i="3" s="1"/>
  <c r="D4582" i="3"/>
  <c r="D4581" i="3"/>
  <c r="F4581" i="3" s="1"/>
  <c r="U4581" i="3" s="1"/>
  <c r="D4580" i="3"/>
  <c r="F4580" i="3" s="1"/>
  <c r="U4580" i="3" s="1"/>
  <c r="D4579" i="3"/>
  <c r="F4579" i="3" s="1"/>
  <c r="U4579" i="3" s="1"/>
  <c r="D4578" i="3"/>
  <c r="F4578" i="3" s="1"/>
  <c r="U4578" i="3" s="1"/>
  <c r="D4577" i="3"/>
  <c r="F4577" i="3" s="1"/>
  <c r="U4577" i="3" s="1"/>
  <c r="D4576" i="3"/>
  <c r="F4576" i="3" s="1"/>
  <c r="U4576" i="3" s="1"/>
  <c r="D4575" i="3"/>
  <c r="F4575" i="3" s="1"/>
  <c r="U4575" i="3" s="1"/>
  <c r="D4574" i="3"/>
  <c r="F4574" i="3" s="1"/>
  <c r="U4574" i="3" s="1"/>
  <c r="D4573" i="3"/>
  <c r="F4573" i="3" s="1"/>
  <c r="U4573" i="3" s="1"/>
  <c r="D4572" i="3"/>
  <c r="F4572" i="3" s="1"/>
  <c r="U4572" i="3" s="1"/>
  <c r="D4571" i="3"/>
  <c r="F4571" i="3" s="1"/>
  <c r="U4571" i="3" s="1"/>
  <c r="D4570" i="3"/>
  <c r="F4570" i="3" s="1"/>
  <c r="U4570" i="3" s="1"/>
  <c r="D4569" i="3"/>
  <c r="F4569" i="3" s="1"/>
  <c r="U4569" i="3" s="1"/>
  <c r="D4568" i="3"/>
  <c r="F4568" i="3" s="1"/>
  <c r="U4568" i="3" s="1"/>
  <c r="D4567" i="3"/>
  <c r="F4567" i="3" s="1"/>
  <c r="U4567" i="3" s="1"/>
  <c r="D4566" i="3"/>
  <c r="F4566" i="3" s="1"/>
  <c r="U4566" i="3" s="1"/>
  <c r="D4565" i="3"/>
  <c r="F4565" i="3" s="1"/>
  <c r="U4565" i="3" s="1"/>
  <c r="D4564" i="3"/>
  <c r="F4564" i="3" s="1"/>
  <c r="U4564" i="3" s="1"/>
  <c r="D4563" i="3"/>
  <c r="F4563" i="3" s="1"/>
  <c r="U4563" i="3" s="1"/>
  <c r="D4562" i="3"/>
  <c r="F4562" i="3" s="1"/>
  <c r="U4562" i="3" s="1"/>
  <c r="D4561" i="3"/>
  <c r="F4561" i="3" s="1"/>
  <c r="U4561" i="3" s="1"/>
  <c r="D4560" i="3"/>
  <c r="F4560" i="3" s="1"/>
  <c r="U4560" i="3" s="1"/>
  <c r="D4559" i="3"/>
  <c r="F4559" i="3" s="1"/>
  <c r="U4559" i="3" s="1"/>
  <c r="D4558" i="3"/>
  <c r="F4558" i="3" s="1"/>
  <c r="U4558" i="3" s="1"/>
  <c r="D4557" i="3"/>
  <c r="F4557" i="3" s="1"/>
  <c r="U4557" i="3" s="1"/>
  <c r="D4556" i="3"/>
  <c r="F4556" i="3" s="1"/>
  <c r="U4556" i="3" s="1"/>
  <c r="D4555" i="3"/>
  <c r="F4555" i="3" s="1"/>
  <c r="U4555" i="3" s="1"/>
  <c r="D4554" i="3"/>
  <c r="F4554" i="3" s="1"/>
  <c r="U4554" i="3" s="1"/>
  <c r="D4553" i="3"/>
  <c r="F4553" i="3" s="1"/>
  <c r="U4553" i="3" s="1"/>
  <c r="D4552" i="3"/>
  <c r="F4552" i="3" s="1"/>
  <c r="U4552" i="3" s="1"/>
  <c r="D4551" i="3"/>
  <c r="F4551" i="3" s="1"/>
  <c r="U4551" i="3" s="1"/>
  <c r="D4550" i="3"/>
  <c r="F4550" i="3" s="1"/>
  <c r="U4550" i="3" s="1"/>
  <c r="D4549" i="3"/>
  <c r="F4549" i="3" s="1"/>
  <c r="U4549" i="3" s="1"/>
  <c r="D4548" i="3"/>
  <c r="F4548" i="3" s="1"/>
  <c r="U4548" i="3" s="1"/>
  <c r="D4547" i="3"/>
  <c r="F4547" i="3" s="1"/>
  <c r="U4547" i="3" s="1"/>
  <c r="D4546" i="3"/>
  <c r="F4546" i="3" s="1"/>
  <c r="U4546" i="3" s="1"/>
  <c r="D4545" i="3"/>
  <c r="F4545" i="3" s="1"/>
  <c r="U4545" i="3" s="1"/>
  <c r="D4544" i="3"/>
  <c r="F4544" i="3" s="1"/>
  <c r="U4544" i="3" s="1"/>
  <c r="D4543" i="3"/>
  <c r="F4543" i="3" s="1"/>
  <c r="U4543" i="3" s="1"/>
  <c r="D4542" i="3"/>
  <c r="F4542" i="3" s="1"/>
  <c r="U4542" i="3" s="1"/>
  <c r="D4541" i="3"/>
  <c r="F4541" i="3" s="1"/>
  <c r="U4541" i="3" s="1"/>
  <c r="D4540" i="3"/>
  <c r="F4540" i="3" s="1"/>
  <c r="U4540" i="3" s="1"/>
  <c r="D4539" i="3"/>
  <c r="F4539" i="3" s="1"/>
  <c r="U4539" i="3" s="1"/>
  <c r="D4538" i="3"/>
  <c r="F4538" i="3" s="1"/>
  <c r="U4538" i="3" s="1"/>
  <c r="D4537" i="3"/>
  <c r="F4537" i="3" s="1"/>
  <c r="U4537" i="3" s="1"/>
  <c r="D4536" i="3"/>
  <c r="F4536" i="3" s="1"/>
  <c r="U4536" i="3" s="1"/>
  <c r="D4535" i="3"/>
  <c r="F4535" i="3" s="1"/>
  <c r="U4535" i="3" s="1"/>
  <c r="D4534" i="3"/>
  <c r="F4534" i="3" s="1"/>
  <c r="U4534" i="3" s="1"/>
  <c r="D4533" i="3"/>
  <c r="F4533" i="3" s="1"/>
  <c r="U4533" i="3" s="1"/>
  <c r="D4532" i="3"/>
  <c r="F4532" i="3" s="1"/>
  <c r="U4532" i="3" s="1"/>
  <c r="D4531" i="3"/>
  <c r="F4531" i="3" s="1"/>
  <c r="U4531" i="3" s="1"/>
  <c r="D4530" i="3"/>
  <c r="F4530" i="3" s="1"/>
  <c r="U4530" i="3" s="1"/>
  <c r="D4529" i="3"/>
  <c r="F4529" i="3" s="1"/>
  <c r="U4529" i="3" s="1"/>
  <c r="D4528" i="3"/>
  <c r="F4528" i="3" s="1"/>
  <c r="U4528" i="3" s="1"/>
  <c r="D4527" i="3"/>
  <c r="F4527" i="3" s="1"/>
  <c r="U4527" i="3" s="1"/>
  <c r="D4526" i="3"/>
  <c r="F4526" i="3" s="1"/>
  <c r="U4526" i="3" s="1"/>
  <c r="D4525" i="3"/>
  <c r="F4525" i="3" s="1"/>
  <c r="U4525" i="3" s="1"/>
  <c r="D4524" i="3"/>
  <c r="F4524" i="3" s="1"/>
  <c r="U4524" i="3" s="1"/>
  <c r="D4523" i="3"/>
  <c r="F4523" i="3" s="1"/>
  <c r="U4523" i="3" s="1"/>
  <c r="D4522" i="3"/>
  <c r="F4522" i="3" s="1"/>
  <c r="U4522" i="3" s="1"/>
  <c r="D4521" i="3"/>
  <c r="D4520" i="3"/>
  <c r="F4520" i="3" s="1"/>
  <c r="U4520" i="3" s="1"/>
  <c r="D4519" i="3"/>
  <c r="F4519" i="3" s="1"/>
  <c r="U4519" i="3" s="1"/>
  <c r="D4518" i="3"/>
  <c r="F4518" i="3" s="1"/>
  <c r="U4518" i="3" s="1"/>
  <c r="D4517" i="3"/>
  <c r="F4517" i="3" s="1"/>
  <c r="U4517" i="3" s="1"/>
  <c r="D4516" i="3"/>
  <c r="F4516" i="3" s="1"/>
  <c r="U4516" i="3" s="1"/>
  <c r="D4515" i="3"/>
  <c r="F4515" i="3" s="1"/>
  <c r="U4515" i="3" s="1"/>
  <c r="D4514" i="3"/>
  <c r="F4514" i="3" s="1"/>
  <c r="U4514" i="3" s="1"/>
  <c r="D4513" i="3"/>
  <c r="F4513" i="3" s="1"/>
  <c r="U4513" i="3" s="1"/>
  <c r="D4512" i="3"/>
  <c r="F4512" i="3" s="1"/>
  <c r="U4512" i="3" s="1"/>
  <c r="D4511" i="3"/>
  <c r="F4511" i="3" s="1"/>
  <c r="U4511" i="3" s="1"/>
  <c r="D4510" i="3"/>
  <c r="F4510" i="3" s="1"/>
  <c r="U4510" i="3" s="1"/>
  <c r="D4509" i="3"/>
  <c r="F4509" i="3" s="1"/>
  <c r="U4509" i="3" s="1"/>
  <c r="D4508" i="3"/>
  <c r="F4508" i="3" s="1"/>
  <c r="U4508" i="3" s="1"/>
  <c r="D4507" i="3"/>
  <c r="F4507" i="3" s="1"/>
  <c r="U4507" i="3" s="1"/>
  <c r="D4506" i="3"/>
  <c r="F4506" i="3" s="1"/>
  <c r="U4506" i="3" s="1"/>
  <c r="D4505" i="3"/>
  <c r="F4505" i="3" s="1"/>
  <c r="U4505" i="3" s="1"/>
  <c r="D4504" i="3"/>
  <c r="F4504" i="3" s="1"/>
  <c r="U4504" i="3" s="1"/>
  <c r="D4503" i="3"/>
  <c r="F4503" i="3" s="1"/>
  <c r="U4503" i="3" s="1"/>
  <c r="D4502" i="3"/>
  <c r="F4502" i="3" s="1"/>
  <c r="U4502" i="3" s="1"/>
  <c r="D4501" i="3"/>
  <c r="F4501" i="3" s="1"/>
  <c r="U4501" i="3" s="1"/>
  <c r="D4500" i="3"/>
  <c r="F4500" i="3" s="1"/>
  <c r="U4500" i="3" s="1"/>
  <c r="D4499" i="3"/>
  <c r="F4499" i="3" s="1"/>
  <c r="U4499" i="3" s="1"/>
  <c r="D4498" i="3"/>
  <c r="F4498" i="3" s="1"/>
  <c r="U4498" i="3" s="1"/>
  <c r="D4497" i="3"/>
  <c r="F4497" i="3" s="1"/>
  <c r="U4497" i="3" s="1"/>
  <c r="D4496" i="3"/>
  <c r="F4496" i="3" s="1"/>
  <c r="U4496" i="3" s="1"/>
  <c r="D4495" i="3"/>
  <c r="F4495" i="3" s="1"/>
  <c r="U4495" i="3" s="1"/>
  <c r="D4494" i="3"/>
  <c r="F4494" i="3" s="1"/>
  <c r="U4494" i="3" s="1"/>
  <c r="D4493" i="3"/>
  <c r="F4493" i="3" s="1"/>
  <c r="U4493" i="3" s="1"/>
  <c r="D4492" i="3"/>
  <c r="F4492" i="3" s="1"/>
  <c r="U4492" i="3" s="1"/>
  <c r="D4491" i="3"/>
  <c r="F4491" i="3" s="1"/>
  <c r="U4491" i="3" s="1"/>
  <c r="D4490" i="3"/>
  <c r="F4490" i="3" s="1"/>
  <c r="U4490" i="3" s="1"/>
  <c r="D4489" i="3"/>
  <c r="F4489" i="3" s="1"/>
  <c r="U4489" i="3" s="1"/>
  <c r="D4488" i="3"/>
  <c r="F4488" i="3" s="1"/>
  <c r="U4488" i="3" s="1"/>
  <c r="D4487" i="3"/>
  <c r="F4487" i="3" s="1"/>
  <c r="U4487" i="3" s="1"/>
  <c r="D4486" i="3"/>
  <c r="F4486" i="3" s="1"/>
  <c r="U4486" i="3" s="1"/>
  <c r="D4485" i="3"/>
  <c r="F4485" i="3" s="1"/>
  <c r="U4485" i="3" s="1"/>
  <c r="D4484" i="3"/>
  <c r="F4484" i="3" s="1"/>
  <c r="U4484" i="3" s="1"/>
  <c r="D4483" i="3"/>
  <c r="F4483" i="3" s="1"/>
  <c r="U4483" i="3" s="1"/>
  <c r="D4482" i="3"/>
  <c r="F4482" i="3" s="1"/>
  <c r="U4482" i="3" s="1"/>
  <c r="D4481" i="3"/>
  <c r="F4481" i="3" s="1"/>
  <c r="U4481" i="3" s="1"/>
  <c r="D4480" i="3"/>
  <c r="F4480" i="3" s="1"/>
  <c r="U4480" i="3" s="1"/>
  <c r="D4479" i="3"/>
  <c r="F4479" i="3" s="1"/>
  <c r="U4479" i="3" s="1"/>
  <c r="D4478" i="3"/>
  <c r="F4478" i="3" s="1"/>
  <c r="U4478" i="3" s="1"/>
  <c r="D4477" i="3"/>
  <c r="F4477" i="3" s="1"/>
  <c r="U4477" i="3" s="1"/>
  <c r="D4476" i="3"/>
  <c r="F4476" i="3" s="1"/>
  <c r="U4476" i="3" s="1"/>
  <c r="D4475" i="3"/>
  <c r="F4475" i="3" s="1"/>
  <c r="U4475" i="3" s="1"/>
  <c r="D4474" i="3"/>
  <c r="F4474" i="3" s="1"/>
  <c r="U4474" i="3" s="1"/>
  <c r="D4473" i="3"/>
  <c r="F4473" i="3" s="1"/>
  <c r="U4473" i="3" s="1"/>
  <c r="D4472" i="3"/>
  <c r="F4472" i="3" s="1"/>
  <c r="U4472" i="3" s="1"/>
  <c r="D4471" i="3"/>
  <c r="F4471" i="3" s="1"/>
  <c r="U4471" i="3" s="1"/>
  <c r="D4470" i="3"/>
  <c r="F4470" i="3" s="1"/>
  <c r="U4470" i="3" s="1"/>
  <c r="D4469" i="3"/>
  <c r="F4469" i="3" s="1"/>
  <c r="U4469" i="3" s="1"/>
  <c r="D4468" i="3"/>
  <c r="F4468" i="3" s="1"/>
  <c r="U4468" i="3" s="1"/>
  <c r="D4467" i="3"/>
  <c r="F4467" i="3" s="1"/>
  <c r="U4467" i="3" s="1"/>
  <c r="D4466" i="3"/>
  <c r="F4466" i="3" s="1"/>
  <c r="U4466" i="3" s="1"/>
  <c r="D4465" i="3"/>
  <c r="F4465" i="3" s="1"/>
  <c r="U4465" i="3" s="1"/>
  <c r="D4464" i="3"/>
  <c r="F4464" i="3" s="1"/>
  <c r="U4464" i="3" s="1"/>
  <c r="D4463" i="3"/>
  <c r="F4463" i="3" s="1"/>
  <c r="U4463" i="3" s="1"/>
  <c r="D4462" i="3"/>
  <c r="F4462" i="3" s="1"/>
  <c r="U4462" i="3" s="1"/>
  <c r="D4461" i="3"/>
  <c r="F4461" i="3" s="1"/>
  <c r="U4461" i="3" s="1"/>
  <c r="D4460" i="3"/>
  <c r="F4460" i="3" s="1"/>
  <c r="U4460" i="3" s="1"/>
  <c r="D4459" i="3"/>
  <c r="F4459" i="3" s="1"/>
  <c r="U4459" i="3" s="1"/>
  <c r="D4458" i="3"/>
  <c r="F4458" i="3" s="1"/>
  <c r="U4458" i="3" s="1"/>
  <c r="D4457" i="3"/>
  <c r="F4457" i="3" s="1"/>
  <c r="U4457" i="3" s="1"/>
  <c r="D4456" i="3"/>
  <c r="F4456" i="3" s="1"/>
  <c r="U4456" i="3" s="1"/>
  <c r="D4455" i="3"/>
  <c r="F4455" i="3" s="1"/>
  <c r="U4455" i="3" s="1"/>
  <c r="D4454" i="3"/>
  <c r="F4454" i="3" s="1"/>
  <c r="U4454" i="3" s="1"/>
  <c r="D4453" i="3"/>
  <c r="F4453" i="3" s="1"/>
  <c r="U4453" i="3" s="1"/>
  <c r="D4452" i="3"/>
  <c r="F4452" i="3" s="1"/>
  <c r="U4452" i="3" s="1"/>
  <c r="D4451" i="3"/>
  <c r="D4450" i="3"/>
  <c r="F4450" i="3" s="1"/>
  <c r="U4450" i="3" s="1"/>
  <c r="D4449" i="3"/>
  <c r="F4449" i="3" s="1"/>
  <c r="U4449" i="3" s="1"/>
  <c r="D4448" i="3"/>
  <c r="F4448" i="3" s="1"/>
  <c r="U4448" i="3" s="1"/>
  <c r="D4447" i="3"/>
  <c r="F4447" i="3" s="1"/>
  <c r="U4447" i="3" s="1"/>
  <c r="D4446" i="3"/>
  <c r="F4446" i="3" s="1"/>
  <c r="U4446" i="3" s="1"/>
  <c r="D4445" i="3"/>
  <c r="F4445" i="3" s="1"/>
  <c r="U4445" i="3" s="1"/>
  <c r="D4444" i="3"/>
  <c r="F4444" i="3" s="1"/>
  <c r="U4444" i="3" s="1"/>
  <c r="D4443" i="3"/>
  <c r="F4443" i="3" s="1"/>
  <c r="U4443" i="3" s="1"/>
  <c r="D4442" i="3"/>
  <c r="F4442" i="3" s="1"/>
  <c r="U4442" i="3" s="1"/>
  <c r="D4441" i="3"/>
  <c r="F4441" i="3" s="1"/>
  <c r="U4441" i="3" s="1"/>
  <c r="D4440" i="3"/>
  <c r="F4440" i="3" s="1"/>
  <c r="U4440" i="3" s="1"/>
  <c r="D4439" i="3"/>
  <c r="F4439" i="3" s="1"/>
  <c r="U4439" i="3" s="1"/>
  <c r="D4438" i="3"/>
  <c r="F4438" i="3" s="1"/>
  <c r="U4438" i="3" s="1"/>
  <c r="D4437" i="3"/>
  <c r="F4437" i="3" s="1"/>
  <c r="U4437" i="3" s="1"/>
  <c r="D4436" i="3"/>
  <c r="F4436" i="3" s="1"/>
  <c r="U4436" i="3" s="1"/>
  <c r="D4435" i="3"/>
  <c r="F4435" i="3" s="1"/>
  <c r="U4435" i="3" s="1"/>
  <c r="D4434" i="3"/>
  <c r="F4434" i="3" s="1"/>
  <c r="U4434" i="3" s="1"/>
  <c r="D4433" i="3"/>
  <c r="F4433" i="3" s="1"/>
  <c r="U4433" i="3" s="1"/>
  <c r="D4432" i="3"/>
  <c r="F4432" i="3" s="1"/>
  <c r="U4432" i="3" s="1"/>
  <c r="D4431" i="3"/>
  <c r="F4431" i="3" s="1"/>
  <c r="U4431" i="3" s="1"/>
  <c r="D4430" i="3"/>
  <c r="F4430" i="3" s="1"/>
  <c r="U4430" i="3" s="1"/>
  <c r="D4429" i="3"/>
  <c r="F4429" i="3" s="1"/>
  <c r="U4429" i="3" s="1"/>
  <c r="D4428" i="3"/>
  <c r="F4428" i="3" s="1"/>
  <c r="U4428" i="3" s="1"/>
  <c r="D4427" i="3"/>
  <c r="F4427" i="3" s="1"/>
  <c r="U4427" i="3" s="1"/>
  <c r="D4426" i="3"/>
  <c r="F4426" i="3" s="1"/>
  <c r="U4426" i="3" s="1"/>
  <c r="D4425" i="3"/>
  <c r="F4425" i="3" s="1"/>
  <c r="U4425" i="3" s="1"/>
  <c r="D4424" i="3"/>
  <c r="F4424" i="3" s="1"/>
  <c r="U4424" i="3" s="1"/>
  <c r="D4423" i="3"/>
  <c r="F4423" i="3" s="1"/>
  <c r="U4423" i="3" s="1"/>
  <c r="D4422" i="3"/>
  <c r="F4422" i="3" s="1"/>
  <c r="U4422" i="3" s="1"/>
  <c r="D4421" i="3"/>
  <c r="F4421" i="3" s="1"/>
  <c r="U4421" i="3" s="1"/>
  <c r="D4420" i="3"/>
  <c r="F4420" i="3" s="1"/>
  <c r="U4420" i="3" s="1"/>
  <c r="D4419" i="3"/>
  <c r="F4419" i="3" s="1"/>
  <c r="U4419" i="3" s="1"/>
  <c r="D4418" i="3"/>
  <c r="F4418" i="3" s="1"/>
  <c r="U4418" i="3" s="1"/>
  <c r="D4417" i="3"/>
  <c r="F4417" i="3" s="1"/>
  <c r="U4417" i="3" s="1"/>
  <c r="D4416" i="3"/>
  <c r="D4415" i="3"/>
  <c r="F4415" i="3" s="1"/>
  <c r="U4415" i="3" s="1"/>
  <c r="D4414" i="3"/>
  <c r="F4414" i="3" s="1"/>
  <c r="U4414" i="3" s="1"/>
  <c r="D4413" i="3"/>
  <c r="F4413" i="3" s="1"/>
  <c r="U4413" i="3" s="1"/>
  <c r="D4412" i="3"/>
  <c r="F4412" i="3" s="1"/>
  <c r="U4412" i="3" s="1"/>
  <c r="D4411" i="3"/>
  <c r="F4411" i="3" s="1"/>
  <c r="U4411" i="3" s="1"/>
  <c r="D4410" i="3"/>
  <c r="F4410" i="3" s="1"/>
  <c r="U4410" i="3" s="1"/>
  <c r="D4409" i="3"/>
  <c r="F4409" i="3" s="1"/>
  <c r="U4409" i="3" s="1"/>
  <c r="D4408" i="3"/>
  <c r="F4408" i="3" s="1"/>
  <c r="U4408" i="3" s="1"/>
  <c r="D4407" i="3"/>
  <c r="F4407" i="3" s="1"/>
  <c r="U4407" i="3" s="1"/>
  <c r="D4406" i="3"/>
  <c r="F4406" i="3" s="1"/>
  <c r="U4406" i="3" s="1"/>
  <c r="D4405" i="3"/>
  <c r="F4405" i="3" s="1"/>
  <c r="U4405" i="3" s="1"/>
  <c r="D4404" i="3"/>
  <c r="F4404" i="3" s="1"/>
  <c r="U4404" i="3" s="1"/>
  <c r="D4403" i="3"/>
  <c r="F4403" i="3" s="1"/>
  <c r="U4403" i="3" s="1"/>
  <c r="D4402" i="3"/>
  <c r="F4402" i="3" s="1"/>
  <c r="U4402" i="3" s="1"/>
  <c r="D4401" i="3"/>
  <c r="F4401" i="3" s="1"/>
  <c r="U4401" i="3" s="1"/>
  <c r="D4400" i="3"/>
  <c r="F4400" i="3" s="1"/>
  <c r="U4400" i="3" s="1"/>
  <c r="D4399" i="3"/>
  <c r="F4399" i="3" s="1"/>
  <c r="U4399" i="3" s="1"/>
  <c r="D4398" i="3"/>
  <c r="F4398" i="3" s="1"/>
  <c r="U4398" i="3" s="1"/>
  <c r="D4397" i="3"/>
  <c r="F4397" i="3" s="1"/>
  <c r="U4397" i="3" s="1"/>
  <c r="D4396" i="3"/>
  <c r="F4396" i="3" s="1"/>
  <c r="U4396" i="3" s="1"/>
  <c r="D4395" i="3"/>
  <c r="F4395" i="3" s="1"/>
  <c r="U4395" i="3" s="1"/>
  <c r="D4394" i="3"/>
  <c r="F4394" i="3" s="1"/>
  <c r="U4394" i="3" s="1"/>
  <c r="D4393" i="3"/>
  <c r="F4393" i="3" s="1"/>
  <c r="U4393" i="3" s="1"/>
  <c r="D4392" i="3"/>
  <c r="F4392" i="3" s="1"/>
  <c r="U4392" i="3" s="1"/>
  <c r="D4391" i="3"/>
  <c r="F4391" i="3" s="1"/>
  <c r="U4391" i="3" s="1"/>
  <c r="D4390" i="3"/>
  <c r="F4390" i="3" s="1"/>
  <c r="U4390" i="3" s="1"/>
  <c r="D4389" i="3"/>
  <c r="F4389" i="3" s="1"/>
  <c r="U4389" i="3" s="1"/>
  <c r="D4388" i="3"/>
  <c r="F4388" i="3" s="1"/>
  <c r="U4388" i="3" s="1"/>
  <c r="D4387" i="3"/>
  <c r="F4387" i="3" s="1"/>
  <c r="U4387" i="3" s="1"/>
  <c r="D4386" i="3"/>
  <c r="F4386" i="3" s="1"/>
  <c r="U4386" i="3" s="1"/>
  <c r="D4385" i="3"/>
  <c r="F4385" i="3" s="1"/>
  <c r="U4385" i="3" s="1"/>
  <c r="D4384" i="3"/>
  <c r="F4384" i="3" s="1"/>
  <c r="U4384" i="3" s="1"/>
  <c r="D4383" i="3"/>
  <c r="F4383" i="3" s="1"/>
  <c r="U4383" i="3" s="1"/>
  <c r="D4382" i="3"/>
  <c r="F4382" i="3" s="1"/>
  <c r="U4382" i="3" s="1"/>
  <c r="D4381" i="3"/>
  <c r="F4381" i="3" s="1"/>
  <c r="U4381" i="3" s="1"/>
  <c r="D4380" i="3"/>
  <c r="F4380" i="3" s="1"/>
  <c r="U4380" i="3" s="1"/>
  <c r="D4379" i="3"/>
  <c r="F4379" i="3" s="1"/>
  <c r="U4379" i="3" s="1"/>
  <c r="D4378" i="3"/>
  <c r="F4378" i="3" s="1"/>
  <c r="U4378" i="3" s="1"/>
  <c r="D4377" i="3"/>
  <c r="F4377" i="3" s="1"/>
  <c r="U4377" i="3" s="1"/>
  <c r="D4376" i="3"/>
  <c r="F4376" i="3" s="1"/>
  <c r="U4376" i="3" s="1"/>
  <c r="D4375" i="3"/>
  <c r="F4375" i="3" s="1"/>
  <c r="U4375" i="3" s="1"/>
  <c r="D4374" i="3"/>
  <c r="F4374" i="3" s="1"/>
  <c r="U4374" i="3" s="1"/>
  <c r="D4373" i="3"/>
  <c r="F4373" i="3" s="1"/>
  <c r="U4373" i="3" s="1"/>
  <c r="D4372" i="3"/>
  <c r="F4372" i="3" s="1"/>
  <c r="U4372" i="3" s="1"/>
  <c r="D4371" i="3"/>
  <c r="F4371" i="3" s="1"/>
  <c r="U4371" i="3" s="1"/>
  <c r="D4370" i="3"/>
  <c r="F4370" i="3" s="1"/>
  <c r="U4370" i="3" s="1"/>
  <c r="D4369" i="3"/>
  <c r="F4369" i="3" s="1"/>
  <c r="U4369" i="3" s="1"/>
  <c r="D4368" i="3"/>
  <c r="F4368" i="3" s="1"/>
  <c r="U4368" i="3" s="1"/>
  <c r="D4367" i="3"/>
  <c r="F4367" i="3" s="1"/>
  <c r="U4367" i="3" s="1"/>
  <c r="D4366" i="3"/>
  <c r="F4366" i="3" s="1"/>
  <c r="U4366" i="3" s="1"/>
  <c r="D4365" i="3"/>
  <c r="F4365" i="3" s="1"/>
  <c r="U4365" i="3" s="1"/>
  <c r="D4364" i="3"/>
  <c r="F4364" i="3" s="1"/>
  <c r="U4364" i="3" s="1"/>
  <c r="D4363" i="3"/>
  <c r="F4363" i="3" s="1"/>
  <c r="U4363" i="3" s="1"/>
  <c r="D4362" i="3"/>
  <c r="F4362" i="3" s="1"/>
  <c r="U4362" i="3" s="1"/>
  <c r="D4361" i="3"/>
  <c r="F4361" i="3" s="1"/>
  <c r="U4361" i="3" s="1"/>
  <c r="D4360" i="3"/>
  <c r="F4360" i="3" s="1"/>
  <c r="U4360" i="3" s="1"/>
  <c r="D4359" i="3"/>
  <c r="F4359" i="3" s="1"/>
  <c r="U4359" i="3" s="1"/>
  <c r="D4358" i="3"/>
  <c r="F4358" i="3" s="1"/>
  <c r="U4358" i="3" s="1"/>
  <c r="D4357" i="3"/>
  <c r="F4357" i="3" s="1"/>
  <c r="U4357" i="3" s="1"/>
  <c r="D4356" i="3"/>
  <c r="F4356" i="3" s="1"/>
  <c r="U4356" i="3" s="1"/>
  <c r="D4355" i="3"/>
  <c r="F4355" i="3" s="1"/>
  <c r="U4355" i="3" s="1"/>
  <c r="D4354" i="3"/>
  <c r="F4354" i="3" s="1"/>
  <c r="U4354" i="3" s="1"/>
  <c r="D4353" i="3"/>
  <c r="F4353" i="3" s="1"/>
  <c r="U4353" i="3" s="1"/>
  <c r="D4352" i="3"/>
  <c r="F4352" i="3" s="1"/>
  <c r="U4352" i="3" s="1"/>
  <c r="D4351" i="3"/>
  <c r="F4351" i="3" s="1"/>
  <c r="U4351" i="3" s="1"/>
  <c r="D4350" i="3"/>
  <c r="F4350" i="3" s="1"/>
  <c r="U4350" i="3" s="1"/>
  <c r="D4349" i="3"/>
  <c r="F4349" i="3" s="1"/>
  <c r="U4349" i="3" s="1"/>
  <c r="D4348" i="3"/>
  <c r="F4348" i="3" s="1"/>
  <c r="U4348" i="3" s="1"/>
  <c r="D4347" i="3"/>
  <c r="F4347" i="3" s="1"/>
  <c r="U4347" i="3" s="1"/>
  <c r="D4346" i="3"/>
  <c r="F4346" i="3" s="1"/>
  <c r="U4346" i="3" s="1"/>
  <c r="D4345" i="3"/>
  <c r="F4345" i="3" s="1"/>
  <c r="U4345" i="3" s="1"/>
  <c r="D4344" i="3"/>
  <c r="F4344" i="3" s="1"/>
  <c r="U4344" i="3" s="1"/>
  <c r="D4343" i="3"/>
  <c r="D4342" i="3"/>
  <c r="F4342" i="3" s="1"/>
  <c r="U4342" i="3" s="1"/>
  <c r="D4341" i="3"/>
  <c r="F4341" i="3" s="1"/>
  <c r="U4341" i="3" s="1"/>
  <c r="D4340" i="3"/>
  <c r="F4340" i="3" s="1"/>
  <c r="U4340" i="3" s="1"/>
  <c r="D4339" i="3"/>
  <c r="F4339" i="3" s="1"/>
  <c r="U4339" i="3" s="1"/>
  <c r="D4338" i="3"/>
  <c r="F4338" i="3" s="1"/>
  <c r="U4338" i="3" s="1"/>
  <c r="D4337" i="3"/>
  <c r="F4337" i="3" s="1"/>
  <c r="U4337" i="3" s="1"/>
  <c r="D4336" i="3"/>
  <c r="F4336" i="3" s="1"/>
  <c r="U4336" i="3" s="1"/>
  <c r="D4335" i="3"/>
  <c r="F4335" i="3" s="1"/>
  <c r="U4335" i="3" s="1"/>
  <c r="D4334" i="3"/>
  <c r="F4334" i="3" s="1"/>
  <c r="U4334" i="3" s="1"/>
  <c r="D4333" i="3"/>
  <c r="F4333" i="3" s="1"/>
  <c r="U4333" i="3" s="1"/>
  <c r="D4332" i="3"/>
  <c r="F4332" i="3" s="1"/>
  <c r="U4332" i="3" s="1"/>
  <c r="D4331" i="3"/>
  <c r="F4331" i="3" s="1"/>
  <c r="U4331" i="3" s="1"/>
  <c r="D4330" i="3"/>
  <c r="F4330" i="3" s="1"/>
  <c r="U4330" i="3" s="1"/>
  <c r="D4329" i="3"/>
  <c r="D4328" i="3"/>
  <c r="F4328" i="3" s="1"/>
  <c r="U4328" i="3" s="1"/>
  <c r="D4327" i="3"/>
  <c r="F4327" i="3" s="1"/>
  <c r="U4327" i="3" s="1"/>
  <c r="D4326" i="3"/>
  <c r="D4325" i="3"/>
  <c r="F4325" i="3" s="1"/>
  <c r="U4325" i="3" s="1"/>
  <c r="D4324" i="3"/>
  <c r="F4324" i="3" s="1"/>
  <c r="U4324" i="3" s="1"/>
  <c r="D4323" i="3"/>
  <c r="F4323" i="3" s="1"/>
  <c r="U4323" i="3" s="1"/>
  <c r="D4322" i="3"/>
  <c r="F4322" i="3" s="1"/>
  <c r="U4322" i="3" s="1"/>
  <c r="D4321" i="3"/>
  <c r="F4321" i="3" s="1"/>
  <c r="U4321" i="3" s="1"/>
  <c r="D4320" i="3"/>
  <c r="F4320" i="3" s="1"/>
  <c r="U4320" i="3" s="1"/>
  <c r="D4319" i="3"/>
  <c r="F4319" i="3" s="1"/>
  <c r="U4319" i="3" s="1"/>
  <c r="D4318" i="3"/>
  <c r="F4318" i="3" s="1"/>
  <c r="U4318" i="3" s="1"/>
  <c r="D4317" i="3"/>
  <c r="F4317" i="3" s="1"/>
  <c r="U4317" i="3" s="1"/>
  <c r="D4316" i="3"/>
  <c r="F4316" i="3" s="1"/>
  <c r="U4316" i="3" s="1"/>
  <c r="D4315" i="3"/>
  <c r="F4315" i="3" s="1"/>
  <c r="U4315" i="3" s="1"/>
  <c r="D4314" i="3"/>
  <c r="F4314" i="3" s="1"/>
  <c r="U4314" i="3" s="1"/>
  <c r="D4313" i="3"/>
  <c r="F4313" i="3" s="1"/>
  <c r="U4313" i="3" s="1"/>
  <c r="D4312" i="3"/>
  <c r="F4312" i="3" s="1"/>
  <c r="U4312" i="3" s="1"/>
  <c r="D4311" i="3"/>
  <c r="F4311" i="3" s="1"/>
  <c r="U4311" i="3" s="1"/>
  <c r="D4310" i="3"/>
  <c r="F4310" i="3" s="1"/>
  <c r="U4310" i="3" s="1"/>
  <c r="D4309" i="3"/>
  <c r="F4309" i="3" s="1"/>
  <c r="U4309" i="3" s="1"/>
  <c r="D4308" i="3"/>
  <c r="F4308" i="3" s="1"/>
  <c r="U4308" i="3" s="1"/>
  <c r="D4307" i="3"/>
  <c r="F4307" i="3" s="1"/>
  <c r="U4307" i="3" s="1"/>
  <c r="D4306" i="3"/>
  <c r="F4306" i="3" s="1"/>
  <c r="U4306" i="3" s="1"/>
  <c r="D4305" i="3"/>
  <c r="F4305" i="3" s="1"/>
  <c r="U4305" i="3" s="1"/>
  <c r="D4304" i="3"/>
  <c r="F4304" i="3" s="1"/>
  <c r="U4304" i="3" s="1"/>
  <c r="D4303" i="3"/>
  <c r="D4302" i="3"/>
  <c r="F4302" i="3" s="1"/>
  <c r="U4302" i="3" s="1"/>
  <c r="D4301" i="3"/>
  <c r="F4301" i="3" s="1"/>
  <c r="U4301" i="3" s="1"/>
  <c r="D4300" i="3"/>
  <c r="F4300" i="3" s="1"/>
  <c r="U4300" i="3" s="1"/>
  <c r="D4299" i="3"/>
  <c r="F4299" i="3" s="1"/>
  <c r="U4299" i="3" s="1"/>
  <c r="D4298" i="3"/>
  <c r="F4298" i="3" s="1"/>
  <c r="U4298" i="3" s="1"/>
  <c r="D4297" i="3"/>
  <c r="F4297" i="3" s="1"/>
  <c r="U4297" i="3" s="1"/>
  <c r="D4296" i="3"/>
  <c r="F4296" i="3" s="1"/>
  <c r="U4296" i="3" s="1"/>
  <c r="D4295" i="3"/>
  <c r="F4295" i="3" s="1"/>
  <c r="U4295" i="3" s="1"/>
  <c r="D4294" i="3"/>
  <c r="F4294" i="3" s="1"/>
  <c r="U4294" i="3" s="1"/>
  <c r="D4293" i="3"/>
  <c r="F4293" i="3" s="1"/>
  <c r="U4293" i="3" s="1"/>
  <c r="D4292" i="3"/>
  <c r="F4292" i="3" s="1"/>
  <c r="U4292" i="3" s="1"/>
  <c r="D4291" i="3"/>
  <c r="F4291" i="3" s="1"/>
  <c r="U4291" i="3" s="1"/>
  <c r="D4290" i="3"/>
  <c r="F4290" i="3" s="1"/>
  <c r="U4290" i="3" s="1"/>
  <c r="D4289" i="3"/>
  <c r="F4289" i="3" s="1"/>
  <c r="U4289" i="3" s="1"/>
  <c r="D4288" i="3"/>
  <c r="F4288" i="3" s="1"/>
  <c r="U4288" i="3" s="1"/>
  <c r="D4287" i="3"/>
  <c r="F4287" i="3" s="1"/>
  <c r="U4287" i="3" s="1"/>
  <c r="D4286" i="3"/>
  <c r="F4286" i="3" s="1"/>
  <c r="U4286" i="3" s="1"/>
  <c r="D4285" i="3"/>
  <c r="F4285" i="3" s="1"/>
  <c r="U4285" i="3" s="1"/>
  <c r="D4284" i="3"/>
  <c r="F4284" i="3" s="1"/>
  <c r="U4284" i="3" s="1"/>
  <c r="D4283" i="3"/>
  <c r="F4283" i="3" s="1"/>
  <c r="U4283" i="3" s="1"/>
  <c r="D4282" i="3"/>
  <c r="F4282" i="3" s="1"/>
  <c r="U4282" i="3" s="1"/>
  <c r="D4281" i="3"/>
  <c r="F4281" i="3" s="1"/>
  <c r="U4281" i="3" s="1"/>
  <c r="D4280" i="3"/>
  <c r="F4280" i="3" s="1"/>
  <c r="U4280" i="3" s="1"/>
  <c r="D4279" i="3"/>
  <c r="F4279" i="3" s="1"/>
  <c r="U4279" i="3" s="1"/>
  <c r="D4278" i="3"/>
  <c r="F4278" i="3" s="1"/>
  <c r="U4278" i="3" s="1"/>
  <c r="D4277" i="3"/>
  <c r="F4277" i="3" s="1"/>
  <c r="U4277" i="3" s="1"/>
  <c r="D4276" i="3"/>
  <c r="F4276" i="3" s="1"/>
  <c r="U4276" i="3" s="1"/>
  <c r="D4275" i="3"/>
  <c r="F4275" i="3" s="1"/>
  <c r="U4275" i="3" s="1"/>
  <c r="D4274" i="3"/>
  <c r="F4274" i="3" s="1"/>
  <c r="U4274" i="3" s="1"/>
  <c r="D4273" i="3"/>
  <c r="F4273" i="3" s="1"/>
  <c r="U4273" i="3" s="1"/>
  <c r="D4272" i="3"/>
  <c r="F4272" i="3" s="1"/>
  <c r="U4272" i="3" s="1"/>
  <c r="D4271" i="3"/>
  <c r="F4271" i="3" s="1"/>
  <c r="U4271" i="3" s="1"/>
  <c r="D4270" i="3"/>
  <c r="F4270" i="3" s="1"/>
  <c r="U4270" i="3" s="1"/>
  <c r="D4269" i="3"/>
  <c r="F4269" i="3" s="1"/>
  <c r="U4269" i="3" s="1"/>
  <c r="D4268" i="3"/>
  <c r="F4268" i="3" s="1"/>
  <c r="U4268" i="3" s="1"/>
  <c r="D4267" i="3"/>
  <c r="F4267" i="3" s="1"/>
  <c r="U4267" i="3" s="1"/>
  <c r="D4266" i="3"/>
  <c r="F4266" i="3" s="1"/>
  <c r="U4266" i="3" s="1"/>
  <c r="D4265" i="3"/>
  <c r="F4265" i="3" s="1"/>
  <c r="U4265" i="3" s="1"/>
  <c r="D4264" i="3"/>
  <c r="F4264" i="3" s="1"/>
  <c r="U4264" i="3" s="1"/>
  <c r="D4263" i="3"/>
  <c r="F4263" i="3" s="1"/>
  <c r="U4263" i="3" s="1"/>
  <c r="D4262" i="3"/>
  <c r="F4262" i="3" s="1"/>
  <c r="U4262" i="3" s="1"/>
  <c r="D4261" i="3"/>
  <c r="F4261" i="3" s="1"/>
  <c r="U4261" i="3" s="1"/>
  <c r="D4260" i="3"/>
  <c r="F4260" i="3" s="1"/>
  <c r="U4260" i="3" s="1"/>
  <c r="D4259" i="3"/>
  <c r="F4259" i="3" s="1"/>
  <c r="U4259" i="3" s="1"/>
  <c r="D4258" i="3"/>
  <c r="F4258" i="3" s="1"/>
  <c r="U4258" i="3" s="1"/>
  <c r="D4257" i="3"/>
  <c r="F4257" i="3" s="1"/>
  <c r="U4257" i="3" s="1"/>
  <c r="D4256" i="3"/>
  <c r="F4256" i="3" s="1"/>
  <c r="U4256" i="3" s="1"/>
  <c r="D4255" i="3"/>
  <c r="F4255" i="3" s="1"/>
  <c r="U4255" i="3" s="1"/>
  <c r="D4254" i="3"/>
  <c r="F4254" i="3" s="1"/>
  <c r="U4254" i="3" s="1"/>
  <c r="D4253" i="3"/>
  <c r="F4253" i="3" s="1"/>
  <c r="U4253" i="3" s="1"/>
  <c r="D4252" i="3"/>
  <c r="F4252" i="3" s="1"/>
  <c r="U4252" i="3" s="1"/>
  <c r="D4251" i="3"/>
  <c r="F4251" i="3" s="1"/>
  <c r="U4251" i="3" s="1"/>
  <c r="D4250" i="3"/>
  <c r="F4250" i="3" s="1"/>
  <c r="U4250" i="3" s="1"/>
  <c r="D4249" i="3"/>
  <c r="F4249" i="3" s="1"/>
  <c r="U4249" i="3" s="1"/>
  <c r="D4248" i="3"/>
  <c r="F4248" i="3" s="1"/>
  <c r="U4248" i="3" s="1"/>
  <c r="D4247" i="3"/>
  <c r="F4247" i="3" s="1"/>
  <c r="U4247" i="3" s="1"/>
  <c r="D4246" i="3"/>
  <c r="F4246" i="3" s="1"/>
  <c r="U4246" i="3" s="1"/>
  <c r="D4245" i="3"/>
  <c r="F4245" i="3" s="1"/>
  <c r="U4245" i="3" s="1"/>
  <c r="D4244" i="3"/>
  <c r="F4244" i="3" s="1"/>
  <c r="U4244" i="3" s="1"/>
  <c r="D4243" i="3"/>
  <c r="F4243" i="3" s="1"/>
  <c r="U4243" i="3" s="1"/>
  <c r="D4242" i="3"/>
  <c r="F4242" i="3" s="1"/>
  <c r="U4242" i="3" s="1"/>
  <c r="D4241" i="3"/>
  <c r="F4241" i="3" s="1"/>
  <c r="U4241" i="3" s="1"/>
  <c r="D4240" i="3"/>
  <c r="F4240" i="3" s="1"/>
  <c r="U4240" i="3" s="1"/>
  <c r="D4239" i="3"/>
  <c r="F4239" i="3" s="1"/>
  <c r="U4239" i="3" s="1"/>
  <c r="D4238" i="3"/>
  <c r="F4238" i="3" s="1"/>
  <c r="U4238" i="3" s="1"/>
  <c r="D4237" i="3"/>
  <c r="F4237" i="3" s="1"/>
  <c r="U4237" i="3" s="1"/>
  <c r="D4236" i="3"/>
  <c r="F4236" i="3" s="1"/>
  <c r="U4236" i="3" s="1"/>
  <c r="D4235" i="3"/>
  <c r="F4235" i="3" s="1"/>
  <c r="U4235" i="3" s="1"/>
  <c r="D4234" i="3"/>
  <c r="F4234" i="3" s="1"/>
  <c r="U4234" i="3" s="1"/>
  <c r="D4233" i="3"/>
  <c r="F4233" i="3" s="1"/>
  <c r="U4233" i="3" s="1"/>
  <c r="D4232" i="3"/>
  <c r="F4232" i="3" s="1"/>
  <c r="U4232" i="3" s="1"/>
  <c r="D4231" i="3"/>
  <c r="F4231" i="3" s="1"/>
  <c r="U4231" i="3" s="1"/>
  <c r="D4230" i="3"/>
  <c r="F4230" i="3" s="1"/>
  <c r="U4230" i="3" s="1"/>
  <c r="D4229" i="3"/>
  <c r="D4228" i="3"/>
  <c r="F4228" i="3" s="1"/>
  <c r="U4228" i="3" s="1"/>
  <c r="D4227" i="3"/>
  <c r="F4227" i="3" s="1"/>
  <c r="U4227" i="3" s="1"/>
  <c r="D4226" i="3"/>
  <c r="F4226" i="3" s="1"/>
  <c r="U4226" i="3" s="1"/>
  <c r="D4225" i="3"/>
  <c r="F4225" i="3" s="1"/>
  <c r="U4225" i="3" s="1"/>
  <c r="D4224" i="3"/>
  <c r="F4224" i="3" s="1"/>
  <c r="U4224" i="3" s="1"/>
  <c r="D4223" i="3"/>
  <c r="F4223" i="3" s="1"/>
  <c r="U4223" i="3" s="1"/>
  <c r="D4222" i="3"/>
  <c r="F4222" i="3" s="1"/>
  <c r="U4222" i="3" s="1"/>
  <c r="D4221" i="3"/>
  <c r="F4221" i="3" s="1"/>
  <c r="U4221" i="3" s="1"/>
  <c r="D4220" i="3"/>
  <c r="F4220" i="3" s="1"/>
  <c r="U4220" i="3" s="1"/>
  <c r="D4219" i="3"/>
  <c r="F4219" i="3" s="1"/>
  <c r="U4219" i="3" s="1"/>
  <c r="D4218" i="3"/>
  <c r="F4218" i="3" s="1"/>
  <c r="U4218" i="3" s="1"/>
  <c r="D4217" i="3"/>
  <c r="F4217" i="3" s="1"/>
  <c r="U4217" i="3" s="1"/>
  <c r="D4216" i="3"/>
  <c r="F4216" i="3" s="1"/>
  <c r="U4216" i="3" s="1"/>
  <c r="D4215" i="3"/>
  <c r="F4215" i="3" s="1"/>
  <c r="U4215" i="3" s="1"/>
  <c r="D4214" i="3"/>
  <c r="F4214" i="3" s="1"/>
  <c r="U4214" i="3" s="1"/>
  <c r="D4213" i="3"/>
  <c r="F4213" i="3" s="1"/>
  <c r="U4213" i="3" s="1"/>
  <c r="D4212" i="3"/>
  <c r="F4212" i="3" s="1"/>
  <c r="U4212" i="3" s="1"/>
  <c r="D4211" i="3"/>
  <c r="F4211" i="3" s="1"/>
  <c r="U4211" i="3" s="1"/>
  <c r="D4210" i="3"/>
  <c r="F4210" i="3" s="1"/>
  <c r="U4210" i="3" s="1"/>
  <c r="D4209" i="3"/>
  <c r="F4209" i="3" s="1"/>
  <c r="U4209" i="3" s="1"/>
  <c r="D4208" i="3"/>
  <c r="F4208" i="3" s="1"/>
  <c r="U4208" i="3" s="1"/>
  <c r="D4207" i="3"/>
  <c r="F4207" i="3" s="1"/>
  <c r="U4207" i="3" s="1"/>
  <c r="D4206" i="3"/>
  <c r="F4206" i="3" s="1"/>
  <c r="U4206" i="3" s="1"/>
  <c r="D4205" i="3"/>
  <c r="F4205" i="3" s="1"/>
  <c r="U4205" i="3" s="1"/>
  <c r="D4204" i="3"/>
  <c r="F4204" i="3" s="1"/>
  <c r="U4204" i="3" s="1"/>
  <c r="D4203" i="3"/>
  <c r="F4203" i="3" s="1"/>
  <c r="U4203" i="3" s="1"/>
  <c r="D4202" i="3"/>
  <c r="F4202" i="3" s="1"/>
  <c r="U4202" i="3" s="1"/>
  <c r="D4201" i="3"/>
  <c r="F4201" i="3" s="1"/>
  <c r="U4201" i="3" s="1"/>
  <c r="D4200" i="3"/>
  <c r="F4200" i="3" s="1"/>
  <c r="U4200" i="3" s="1"/>
  <c r="D4199" i="3"/>
  <c r="F4199" i="3" s="1"/>
  <c r="U4199" i="3" s="1"/>
  <c r="D4198" i="3"/>
  <c r="F4198" i="3" s="1"/>
  <c r="U4198" i="3" s="1"/>
  <c r="D4197" i="3"/>
  <c r="F4197" i="3" s="1"/>
  <c r="U4197" i="3" s="1"/>
  <c r="D4196" i="3"/>
  <c r="F4196" i="3" s="1"/>
  <c r="U4196" i="3" s="1"/>
  <c r="D4195" i="3"/>
  <c r="F4195" i="3" s="1"/>
  <c r="U4195" i="3" s="1"/>
  <c r="D4194" i="3"/>
  <c r="F4194" i="3" s="1"/>
  <c r="U4194" i="3" s="1"/>
  <c r="D4193" i="3"/>
  <c r="F4193" i="3" s="1"/>
  <c r="U4193" i="3" s="1"/>
  <c r="D4192" i="3"/>
  <c r="F4192" i="3" s="1"/>
  <c r="U4192" i="3" s="1"/>
  <c r="D4191" i="3"/>
  <c r="F4191" i="3" s="1"/>
  <c r="U4191" i="3" s="1"/>
  <c r="D4190" i="3"/>
  <c r="F4190" i="3" s="1"/>
  <c r="U4190" i="3" s="1"/>
  <c r="D4189" i="3"/>
  <c r="F4189" i="3" s="1"/>
  <c r="U4189" i="3" s="1"/>
  <c r="D4188" i="3"/>
  <c r="D4187" i="3"/>
  <c r="F4187" i="3" s="1"/>
  <c r="U4187" i="3" s="1"/>
  <c r="D4186" i="3"/>
  <c r="F4186" i="3" s="1"/>
  <c r="U4186" i="3" s="1"/>
  <c r="D4185" i="3"/>
  <c r="F4185" i="3" s="1"/>
  <c r="U4185" i="3" s="1"/>
  <c r="D4184" i="3"/>
  <c r="F4184" i="3" s="1"/>
  <c r="U4184" i="3" s="1"/>
  <c r="D4183" i="3"/>
  <c r="F4183" i="3" s="1"/>
  <c r="U4183" i="3" s="1"/>
  <c r="D4182" i="3"/>
  <c r="F4182" i="3" s="1"/>
  <c r="U4182" i="3" s="1"/>
  <c r="D4181" i="3"/>
  <c r="F4181" i="3" s="1"/>
  <c r="U4181" i="3" s="1"/>
  <c r="D4180" i="3"/>
  <c r="F4180" i="3" s="1"/>
  <c r="U4180" i="3" s="1"/>
  <c r="D4179" i="3"/>
  <c r="F4179" i="3" s="1"/>
  <c r="U4179" i="3" s="1"/>
  <c r="D4178" i="3"/>
  <c r="F4178" i="3" s="1"/>
  <c r="U4178" i="3" s="1"/>
  <c r="D4177" i="3"/>
  <c r="F4177" i="3" s="1"/>
  <c r="U4177" i="3" s="1"/>
  <c r="D4176" i="3"/>
  <c r="F4176" i="3" s="1"/>
  <c r="U4176" i="3" s="1"/>
  <c r="D4175" i="3"/>
  <c r="F4175" i="3" s="1"/>
  <c r="U4175" i="3" s="1"/>
  <c r="D4174" i="3"/>
  <c r="F4174" i="3" s="1"/>
  <c r="U4174" i="3" s="1"/>
  <c r="D4173" i="3"/>
  <c r="F4173" i="3" s="1"/>
  <c r="U4173" i="3" s="1"/>
  <c r="D4172" i="3"/>
  <c r="F4172" i="3" s="1"/>
  <c r="U4172" i="3" s="1"/>
  <c r="D4171" i="3"/>
  <c r="F4171" i="3" s="1"/>
  <c r="U4171" i="3" s="1"/>
  <c r="D4170" i="3"/>
  <c r="F4170" i="3" s="1"/>
  <c r="U4170" i="3" s="1"/>
  <c r="D4169" i="3"/>
  <c r="F4169" i="3" s="1"/>
  <c r="U4169" i="3" s="1"/>
  <c r="D4168" i="3"/>
  <c r="F4168" i="3" s="1"/>
  <c r="U4168" i="3" s="1"/>
  <c r="D4167" i="3"/>
  <c r="F4167" i="3" s="1"/>
  <c r="U4167" i="3" s="1"/>
  <c r="D4166" i="3"/>
  <c r="F4166" i="3" s="1"/>
  <c r="U4166" i="3" s="1"/>
  <c r="D4165" i="3"/>
  <c r="F4165" i="3" s="1"/>
  <c r="U4165" i="3" s="1"/>
  <c r="D4164" i="3"/>
  <c r="F4164" i="3" s="1"/>
  <c r="U4164" i="3" s="1"/>
  <c r="D4163" i="3"/>
  <c r="F4163" i="3" s="1"/>
  <c r="U4163" i="3" s="1"/>
  <c r="D4162" i="3"/>
  <c r="F4162" i="3" s="1"/>
  <c r="U4162" i="3" s="1"/>
  <c r="D4161" i="3"/>
  <c r="F4161" i="3" s="1"/>
  <c r="U4161" i="3" s="1"/>
  <c r="D4160" i="3"/>
  <c r="F4160" i="3" s="1"/>
  <c r="U4160" i="3" s="1"/>
  <c r="D4159" i="3"/>
  <c r="F4159" i="3" s="1"/>
  <c r="U4159" i="3" s="1"/>
  <c r="D4158" i="3"/>
  <c r="F4158" i="3" s="1"/>
  <c r="U4158" i="3" s="1"/>
  <c r="D4157" i="3"/>
  <c r="F4157" i="3" s="1"/>
  <c r="U4157" i="3" s="1"/>
  <c r="D4156" i="3"/>
  <c r="F4156" i="3" s="1"/>
  <c r="U4156" i="3" s="1"/>
  <c r="D4155" i="3"/>
  <c r="F4155" i="3" s="1"/>
  <c r="U4155" i="3" s="1"/>
  <c r="D4154" i="3"/>
  <c r="F4154" i="3" s="1"/>
  <c r="U4154" i="3" s="1"/>
  <c r="D4153" i="3"/>
  <c r="F4153" i="3" s="1"/>
  <c r="U4153" i="3" s="1"/>
  <c r="D4152" i="3"/>
  <c r="F4152" i="3" s="1"/>
  <c r="U4152" i="3" s="1"/>
  <c r="D4151" i="3"/>
  <c r="F4151" i="3" s="1"/>
  <c r="U4151" i="3" s="1"/>
  <c r="D4150" i="3"/>
  <c r="F4150" i="3" s="1"/>
  <c r="U4150" i="3" s="1"/>
  <c r="D4149" i="3"/>
  <c r="F4149" i="3" s="1"/>
  <c r="U4149" i="3" s="1"/>
  <c r="D4148" i="3"/>
  <c r="F4148" i="3" s="1"/>
  <c r="U4148" i="3" s="1"/>
  <c r="D4147" i="3"/>
  <c r="F4147" i="3" s="1"/>
  <c r="U4147" i="3" s="1"/>
  <c r="D4146" i="3"/>
  <c r="F4146" i="3" s="1"/>
  <c r="U4146" i="3" s="1"/>
  <c r="D4145" i="3"/>
  <c r="F4145" i="3" s="1"/>
  <c r="U4145" i="3" s="1"/>
  <c r="D4144" i="3"/>
  <c r="F4144" i="3" s="1"/>
  <c r="U4144" i="3" s="1"/>
  <c r="D4143" i="3"/>
  <c r="F4143" i="3" s="1"/>
  <c r="U4143" i="3" s="1"/>
  <c r="D4142" i="3"/>
  <c r="F4142" i="3" s="1"/>
  <c r="U4142" i="3" s="1"/>
  <c r="D4141" i="3"/>
  <c r="F4141" i="3" s="1"/>
  <c r="U4141" i="3" s="1"/>
  <c r="D4140" i="3"/>
  <c r="F4140" i="3" s="1"/>
  <c r="U4140" i="3" s="1"/>
  <c r="D4139" i="3"/>
  <c r="F4139" i="3" s="1"/>
  <c r="U4139" i="3" s="1"/>
  <c r="D4138" i="3"/>
  <c r="F4138" i="3" s="1"/>
  <c r="U4138" i="3" s="1"/>
  <c r="D4137" i="3"/>
  <c r="F4137" i="3" s="1"/>
  <c r="U4137" i="3" s="1"/>
  <c r="D4136" i="3"/>
  <c r="F4136" i="3" s="1"/>
  <c r="U4136" i="3" s="1"/>
  <c r="D4135" i="3"/>
  <c r="F4135" i="3" s="1"/>
  <c r="U4135" i="3" s="1"/>
  <c r="D4134" i="3"/>
  <c r="D4133" i="3"/>
  <c r="F4133" i="3" s="1"/>
  <c r="U4133" i="3" s="1"/>
  <c r="D4132" i="3"/>
  <c r="F4132" i="3" s="1"/>
  <c r="U4132" i="3" s="1"/>
  <c r="D4131" i="3"/>
  <c r="F4131" i="3" s="1"/>
  <c r="U4131" i="3" s="1"/>
  <c r="D4130" i="3"/>
  <c r="F4130" i="3" s="1"/>
  <c r="U4130" i="3" s="1"/>
  <c r="D4129" i="3"/>
  <c r="F4129" i="3" s="1"/>
  <c r="U4129" i="3" s="1"/>
  <c r="D4128" i="3"/>
  <c r="F4128" i="3" s="1"/>
  <c r="U4128" i="3" s="1"/>
  <c r="D4127" i="3"/>
  <c r="F4127" i="3" s="1"/>
  <c r="U4127" i="3" s="1"/>
  <c r="D4126" i="3"/>
  <c r="F4126" i="3" s="1"/>
  <c r="U4126" i="3" s="1"/>
  <c r="D4125" i="3"/>
  <c r="F4125" i="3" s="1"/>
  <c r="U4125" i="3" s="1"/>
  <c r="D4124" i="3"/>
  <c r="F4124" i="3" s="1"/>
  <c r="U4124" i="3" s="1"/>
  <c r="D4123" i="3"/>
  <c r="F4123" i="3" s="1"/>
  <c r="U4123" i="3" s="1"/>
  <c r="D4122" i="3"/>
  <c r="F4122" i="3" s="1"/>
  <c r="U4122" i="3" s="1"/>
  <c r="D4121" i="3"/>
  <c r="F4121" i="3" s="1"/>
  <c r="U4121" i="3" s="1"/>
  <c r="D4120" i="3"/>
  <c r="F4120" i="3" s="1"/>
  <c r="U4120" i="3" s="1"/>
  <c r="D4119" i="3"/>
  <c r="F4119" i="3" s="1"/>
  <c r="U4119" i="3" s="1"/>
  <c r="D4118" i="3"/>
  <c r="F4118" i="3" s="1"/>
  <c r="U4118" i="3" s="1"/>
  <c r="D4117" i="3"/>
  <c r="F4117" i="3" s="1"/>
  <c r="U4117" i="3" s="1"/>
  <c r="D4116" i="3"/>
  <c r="F4116" i="3" s="1"/>
  <c r="U4116" i="3" s="1"/>
  <c r="D4115" i="3"/>
  <c r="F4115" i="3" s="1"/>
  <c r="U4115" i="3" s="1"/>
  <c r="D4114" i="3"/>
  <c r="F4114" i="3" s="1"/>
  <c r="U4114" i="3" s="1"/>
  <c r="D4113" i="3"/>
  <c r="F4113" i="3" s="1"/>
  <c r="U4113" i="3" s="1"/>
  <c r="D4112" i="3"/>
  <c r="F4112" i="3" s="1"/>
  <c r="U4112" i="3" s="1"/>
  <c r="D4111" i="3"/>
  <c r="F4111" i="3" s="1"/>
  <c r="U4111" i="3" s="1"/>
  <c r="D4110" i="3"/>
  <c r="F4110" i="3" s="1"/>
  <c r="U4110" i="3" s="1"/>
  <c r="D4109" i="3"/>
  <c r="F4109" i="3" s="1"/>
  <c r="U4109" i="3" s="1"/>
  <c r="D4108" i="3"/>
  <c r="F4108" i="3" s="1"/>
  <c r="U4108" i="3" s="1"/>
  <c r="D4107" i="3"/>
  <c r="F4107" i="3" s="1"/>
  <c r="U4107" i="3" s="1"/>
  <c r="D4106" i="3"/>
  <c r="F4106" i="3" s="1"/>
  <c r="U4106" i="3" s="1"/>
  <c r="D4105" i="3"/>
  <c r="F4105" i="3" s="1"/>
  <c r="U4105" i="3" s="1"/>
  <c r="D4104" i="3"/>
  <c r="F4104" i="3" s="1"/>
  <c r="U4104" i="3" s="1"/>
  <c r="D4103" i="3"/>
  <c r="F4103" i="3" s="1"/>
  <c r="U4103" i="3" s="1"/>
  <c r="D4102" i="3"/>
  <c r="F4102" i="3" s="1"/>
  <c r="U4102" i="3" s="1"/>
  <c r="D4101" i="3"/>
  <c r="F4101" i="3" s="1"/>
  <c r="U4101" i="3" s="1"/>
  <c r="D4100" i="3"/>
  <c r="F4100" i="3" s="1"/>
  <c r="U4100" i="3" s="1"/>
  <c r="D4099" i="3"/>
  <c r="F4099" i="3" s="1"/>
  <c r="U4099" i="3" s="1"/>
  <c r="D4098" i="3"/>
  <c r="F4098" i="3" s="1"/>
  <c r="U4098" i="3" s="1"/>
  <c r="D4097" i="3"/>
  <c r="F4097" i="3" s="1"/>
  <c r="U4097" i="3" s="1"/>
  <c r="D4096" i="3"/>
  <c r="F4096" i="3" s="1"/>
  <c r="U4096" i="3" s="1"/>
  <c r="D4095" i="3"/>
  <c r="F4095" i="3" s="1"/>
  <c r="U4095" i="3" s="1"/>
  <c r="D4094" i="3"/>
  <c r="F4094" i="3" s="1"/>
  <c r="U4094" i="3" s="1"/>
  <c r="D4093" i="3"/>
  <c r="F4093" i="3" s="1"/>
  <c r="U4093" i="3" s="1"/>
  <c r="D4092" i="3"/>
  <c r="F4092" i="3" s="1"/>
  <c r="U4092" i="3" s="1"/>
  <c r="D4091" i="3"/>
  <c r="F4091" i="3" s="1"/>
  <c r="U4091" i="3" s="1"/>
  <c r="D4090" i="3"/>
  <c r="F4090" i="3" s="1"/>
  <c r="U4090" i="3" s="1"/>
  <c r="D4089" i="3"/>
  <c r="F4089" i="3" s="1"/>
  <c r="U4089" i="3" s="1"/>
  <c r="D4088" i="3"/>
  <c r="F4088" i="3" s="1"/>
  <c r="U4088" i="3" s="1"/>
  <c r="D4087" i="3"/>
  <c r="F4087" i="3" s="1"/>
  <c r="U4087" i="3" s="1"/>
  <c r="D4086" i="3"/>
  <c r="D4085" i="3"/>
  <c r="F4085" i="3" s="1"/>
  <c r="U4085" i="3" s="1"/>
  <c r="D4084" i="3"/>
  <c r="F4084" i="3" s="1"/>
  <c r="U4084" i="3" s="1"/>
  <c r="D4083" i="3"/>
  <c r="F4083" i="3" s="1"/>
  <c r="U4083" i="3" s="1"/>
  <c r="D4082" i="3"/>
  <c r="F4082" i="3" s="1"/>
  <c r="U4082" i="3" s="1"/>
  <c r="D4081" i="3"/>
  <c r="F4081" i="3" s="1"/>
  <c r="U4081" i="3" s="1"/>
  <c r="D4080" i="3"/>
  <c r="F4080" i="3" s="1"/>
  <c r="U4080" i="3" s="1"/>
  <c r="D4079" i="3"/>
  <c r="F4079" i="3" s="1"/>
  <c r="U4079" i="3" s="1"/>
  <c r="D4078" i="3"/>
  <c r="F4078" i="3" s="1"/>
  <c r="U4078" i="3" s="1"/>
  <c r="D4077" i="3"/>
  <c r="F4077" i="3" s="1"/>
  <c r="U4077" i="3" s="1"/>
  <c r="D4076" i="3"/>
  <c r="F4076" i="3" s="1"/>
  <c r="U4076" i="3" s="1"/>
  <c r="D4075" i="3"/>
  <c r="F4075" i="3" s="1"/>
  <c r="U4075" i="3" s="1"/>
  <c r="D4074" i="3"/>
  <c r="F4074" i="3" s="1"/>
  <c r="U4074" i="3" s="1"/>
  <c r="D4073" i="3"/>
  <c r="F4073" i="3" s="1"/>
  <c r="U4073" i="3" s="1"/>
  <c r="D4072" i="3"/>
  <c r="D4071" i="3"/>
  <c r="F4071" i="3" s="1"/>
  <c r="U4071" i="3" s="1"/>
  <c r="D4070" i="3"/>
  <c r="F4070" i="3" s="1"/>
  <c r="U4070" i="3" s="1"/>
  <c r="D4069" i="3"/>
  <c r="F4069" i="3" s="1"/>
  <c r="U4069" i="3" s="1"/>
  <c r="D4068" i="3"/>
  <c r="F4068" i="3" s="1"/>
  <c r="U4068" i="3" s="1"/>
  <c r="D4067" i="3"/>
  <c r="F4067" i="3" s="1"/>
  <c r="U4067" i="3" s="1"/>
  <c r="D4066" i="3"/>
  <c r="F4066" i="3" s="1"/>
  <c r="U4066" i="3" s="1"/>
  <c r="D4065" i="3"/>
  <c r="F4065" i="3" s="1"/>
  <c r="U4065" i="3" s="1"/>
  <c r="D4064" i="3"/>
  <c r="F4064" i="3" s="1"/>
  <c r="U4064" i="3" s="1"/>
  <c r="D4063" i="3"/>
  <c r="F4063" i="3" s="1"/>
  <c r="U4063" i="3" s="1"/>
  <c r="D4062" i="3"/>
  <c r="F4062" i="3" s="1"/>
  <c r="U4062" i="3" s="1"/>
  <c r="D4061" i="3"/>
  <c r="F4061" i="3" s="1"/>
  <c r="U4061" i="3" s="1"/>
  <c r="D4060" i="3"/>
  <c r="F4060" i="3" s="1"/>
  <c r="U4060" i="3" s="1"/>
  <c r="D4059" i="3"/>
  <c r="F4059" i="3" s="1"/>
  <c r="U4059" i="3" s="1"/>
  <c r="D4058" i="3"/>
  <c r="F4058" i="3" s="1"/>
  <c r="U4058" i="3" s="1"/>
  <c r="D4057" i="3"/>
  <c r="F4057" i="3" s="1"/>
  <c r="U4057" i="3" s="1"/>
  <c r="D4056" i="3"/>
  <c r="F4056" i="3" s="1"/>
  <c r="U4056" i="3" s="1"/>
  <c r="D4055" i="3"/>
  <c r="F4055" i="3" s="1"/>
  <c r="U4055" i="3" s="1"/>
  <c r="D4054" i="3"/>
  <c r="F4054" i="3" s="1"/>
  <c r="U4054" i="3" s="1"/>
  <c r="D4053" i="3"/>
  <c r="F4053" i="3" s="1"/>
  <c r="U4053" i="3" s="1"/>
  <c r="D4052" i="3"/>
  <c r="F4052" i="3" s="1"/>
  <c r="U4052" i="3" s="1"/>
  <c r="D4051" i="3"/>
  <c r="F4051" i="3" s="1"/>
  <c r="U4051" i="3" s="1"/>
  <c r="D4050" i="3"/>
  <c r="F4050" i="3" s="1"/>
  <c r="U4050" i="3" s="1"/>
  <c r="D4049" i="3"/>
  <c r="F4049" i="3" s="1"/>
  <c r="U4049" i="3" s="1"/>
  <c r="D4048" i="3"/>
  <c r="F4048" i="3" s="1"/>
  <c r="U4048" i="3" s="1"/>
  <c r="D4047" i="3"/>
  <c r="F4047" i="3" s="1"/>
  <c r="U4047" i="3" s="1"/>
  <c r="D4046" i="3"/>
  <c r="F4046" i="3" s="1"/>
  <c r="U4046" i="3" s="1"/>
  <c r="D4045" i="3"/>
  <c r="F4045" i="3" s="1"/>
  <c r="U4045" i="3" s="1"/>
  <c r="D4044" i="3"/>
  <c r="F4044" i="3" s="1"/>
  <c r="U4044" i="3" s="1"/>
  <c r="D4043" i="3"/>
  <c r="F4043" i="3" s="1"/>
  <c r="U4043" i="3" s="1"/>
  <c r="D4042" i="3"/>
  <c r="F4042" i="3" s="1"/>
  <c r="U4042" i="3" s="1"/>
  <c r="D4041" i="3"/>
  <c r="F4041" i="3" s="1"/>
  <c r="U4041" i="3" s="1"/>
  <c r="D4040" i="3"/>
  <c r="F4040" i="3" s="1"/>
  <c r="U4040" i="3" s="1"/>
  <c r="D4039" i="3"/>
  <c r="F4039" i="3" s="1"/>
  <c r="U4039" i="3" s="1"/>
  <c r="D4038" i="3"/>
  <c r="F4038" i="3" s="1"/>
  <c r="U4038" i="3" s="1"/>
  <c r="D4037" i="3"/>
  <c r="F4037" i="3" s="1"/>
  <c r="U4037" i="3" s="1"/>
  <c r="D4036" i="3"/>
  <c r="F4036" i="3" s="1"/>
  <c r="U4036" i="3" s="1"/>
  <c r="D4035" i="3"/>
  <c r="F4035" i="3" s="1"/>
  <c r="U4035" i="3" s="1"/>
  <c r="D4034" i="3"/>
  <c r="F4034" i="3" s="1"/>
  <c r="U4034" i="3" s="1"/>
  <c r="D4033" i="3"/>
  <c r="F4033" i="3" s="1"/>
  <c r="U4033" i="3" s="1"/>
  <c r="D4032" i="3"/>
  <c r="F4032" i="3" s="1"/>
  <c r="U4032" i="3" s="1"/>
  <c r="D4031" i="3"/>
  <c r="F4031" i="3" s="1"/>
  <c r="U4031" i="3" s="1"/>
  <c r="D4030" i="3"/>
  <c r="F4030" i="3" s="1"/>
  <c r="U4030" i="3" s="1"/>
  <c r="D4029" i="3"/>
  <c r="F4029" i="3" s="1"/>
  <c r="U4029" i="3" s="1"/>
  <c r="D4028" i="3"/>
  <c r="F4028" i="3" s="1"/>
  <c r="U4028" i="3" s="1"/>
  <c r="D4027" i="3"/>
  <c r="F4027" i="3" s="1"/>
  <c r="U4027" i="3" s="1"/>
  <c r="D4026" i="3"/>
  <c r="F4026" i="3" s="1"/>
  <c r="U4026" i="3" s="1"/>
  <c r="D4025" i="3"/>
  <c r="F4025" i="3" s="1"/>
  <c r="U4025" i="3" s="1"/>
  <c r="D4024" i="3"/>
  <c r="F4024" i="3" s="1"/>
  <c r="U4024" i="3" s="1"/>
  <c r="D4023" i="3"/>
  <c r="F4023" i="3" s="1"/>
  <c r="U4023" i="3" s="1"/>
  <c r="D4022" i="3"/>
  <c r="F4022" i="3" s="1"/>
  <c r="U4022" i="3" s="1"/>
  <c r="D4021" i="3"/>
  <c r="F4021" i="3" s="1"/>
  <c r="U4021" i="3" s="1"/>
  <c r="D4020" i="3"/>
  <c r="F4020" i="3" s="1"/>
  <c r="U4020" i="3" s="1"/>
  <c r="D4019" i="3"/>
  <c r="F4019" i="3" s="1"/>
  <c r="U4019" i="3" s="1"/>
  <c r="D4018" i="3"/>
  <c r="F4018" i="3" s="1"/>
  <c r="U4018" i="3" s="1"/>
  <c r="D4017" i="3"/>
  <c r="F4017" i="3" s="1"/>
  <c r="U4017" i="3" s="1"/>
  <c r="D4016" i="3"/>
  <c r="F4016" i="3" s="1"/>
  <c r="U4016" i="3" s="1"/>
  <c r="D4015" i="3"/>
  <c r="F4015" i="3" s="1"/>
  <c r="U4015" i="3" s="1"/>
  <c r="D4014" i="3"/>
  <c r="F4014" i="3" s="1"/>
  <c r="U4014" i="3" s="1"/>
  <c r="D4013" i="3"/>
  <c r="F4013" i="3" s="1"/>
  <c r="U4013" i="3" s="1"/>
  <c r="D4012" i="3"/>
  <c r="F4012" i="3" s="1"/>
  <c r="U4012" i="3" s="1"/>
  <c r="D4011" i="3"/>
  <c r="F4011" i="3" s="1"/>
  <c r="U4011" i="3" s="1"/>
  <c r="D4010" i="3"/>
  <c r="F4010" i="3" s="1"/>
  <c r="U4010" i="3" s="1"/>
  <c r="D4009" i="3"/>
  <c r="F4009" i="3" s="1"/>
  <c r="U4009" i="3" s="1"/>
  <c r="D4008" i="3"/>
  <c r="F4008" i="3" s="1"/>
  <c r="U4008" i="3" s="1"/>
  <c r="D4007" i="3"/>
  <c r="F4007" i="3" s="1"/>
  <c r="U4007" i="3" s="1"/>
  <c r="D4006" i="3"/>
  <c r="F4006" i="3" s="1"/>
  <c r="U4006" i="3" s="1"/>
  <c r="D4005" i="3"/>
  <c r="F4005" i="3" s="1"/>
  <c r="U4005" i="3" s="1"/>
  <c r="D4004" i="3"/>
  <c r="F4004" i="3" s="1"/>
  <c r="U4004" i="3" s="1"/>
  <c r="D4003" i="3"/>
  <c r="F4003" i="3" s="1"/>
  <c r="U4003" i="3" s="1"/>
  <c r="D4002" i="3"/>
  <c r="F4002" i="3" s="1"/>
  <c r="U4002" i="3" s="1"/>
  <c r="D4001" i="3"/>
  <c r="F4001" i="3" s="1"/>
  <c r="U4001" i="3" s="1"/>
  <c r="D4000" i="3"/>
  <c r="F4000" i="3" s="1"/>
  <c r="U4000" i="3" s="1"/>
  <c r="D3999" i="3"/>
  <c r="F3999" i="3" s="1"/>
  <c r="U3999" i="3" s="1"/>
  <c r="D3998" i="3"/>
  <c r="F3998" i="3" s="1"/>
  <c r="U3998" i="3" s="1"/>
  <c r="D3997" i="3"/>
  <c r="F3997" i="3" s="1"/>
  <c r="U3997" i="3" s="1"/>
  <c r="D3996" i="3"/>
  <c r="F3996" i="3" s="1"/>
  <c r="U3996" i="3" s="1"/>
  <c r="D3995" i="3"/>
  <c r="F3995" i="3" s="1"/>
  <c r="U3995" i="3" s="1"/>
  <c r="D3994" i="3"/>
  <c r="F3994" i="3" s="1"/>
  <c r="U3994" i="3" s="1"/>
  <c r="D3993" i="3"/>
  <c r="F3993" i="3" s="1"/>
  <c r="U3993" i="3" s="1"/>
  <c r="D3992" i="3"/>
  <c r="F3992" i="3" s="1"/>
  <c r="U3992" i="3" s="1"/>
  <c r="D3991" i="3"/>
  <c r="F3991" i="3" s="1"/>
  <c r="U3991" i="3" s="1"/>
  <c r="D3990" i="3"/>
  <c r="F3990" i="3" s="1"/>
  <c r="U3990" i="3" s="1"/>
  <c r="D3989" i="3"/>
  <c r="F3989" i="3" s="1"/>
  <c r="U3989" i="3" s="1"/>
  <c r="D3988" i="3"/>
  <c r="F3988" i="3" s="1"/>
  <c r="U3988" i="3" s="1"/>
  <c r="D3987" i="3"/>
  <c r="F3987" i="3" s="1"/>
  <c r="U3987" i="3" s="1"/>
  <c r="D3986" i="3"/>
  <c r="F3986" i="3" s="1"/>
  <c r="U3986" i="3" s="1"/>
  <c r="D3985" i="3"/>
  <c r="F3985" i="3" s="1"/>
  <c r="U3985" i="3" s="1"/>
  <c r="D3984" i="3"/>
  <c r="F3984" i="3" s="1"/>
  <c r="U3984" i="3" s="1"/>
  <c r="D3983" i="3"/>
  <c r="F3983" i="3" s="1"/>
  <c r="U3983" i="3" s="1"/>
  <c r="D3982" i="3"/>
  <c r="F3982" i="3" s="1"/>
  <c r="U3982" i="3" s="1"/>
  <c r="D3981" i="3"/>
  <c r="F3981" i="3" s="1"/>
  <c r="U3981" i="3" s="1"/>
  <c r="D3980" i="3"/>
  <c r="F3980" i="3" s="1"/>
  <c r="U3980" i="3" s="1"/>
  <c r="D3979" i="3"/>
  <c r="F3979" i="3" s="1"/>
  <c r="U3979" i="3" s="1"/>
  <c r="D3978" i="3"/>
  <c r="F3978" i="3" s="1"/>
  <c r="U3978" i="3" s="1"/>
  <c r="D3977" i="3"/>
  <c r="F3977" i="3" s="1"/>
  <c r="U3977" i="3" s="1"/>
  <c r="D3976" i="3"/>
  <c r="D3975" i="3"/>
  <c r="F3975" i="3" s="1"/>
  <c r="U3975" i="3" s="1"/>
  <c r="D3974" i="3"/>
  <c r="F3974" i="3" s="1"/>
  <c r="U3974" i="3" s="1"/>
  <c r="D3973" i="3"/>
  <c r="F3973" i="3" s="1"/>
  <c r="U3973" i="3" s="1"/>
  <c r="D3972" i="3"/>
  <c r="F3972" i="3" s="1"/>
  <c r="U3972" i="3" s="1"/>
  <c r="D3971" i="3"/>
  <c r="F3971" i="3" s="1"/>
  <c r="U3971" i="3" s="1"/>
  <c r="D3970" i="3"/>
  <c r="F3970" i="3" s="1"/>
  <c r="U3970" i="3" s="1"/>
  <c r="D3969" i="3"/>
  <c r="F3969" i="3" s="1"/>
  <c r="U3969" i="3" s="1"/>
  <c r="D3968" i="3"/>
  <c r="F3968" i="3" s="1"/>
  <c r="U3968" i="3" s="1"/>
  <c r="D3967" i="3"/>
  <c r="F3967" i="3" s="1"/>
  <c r="U3967" i="3" s="1"/>
  <c r="D3966" i="3"/>
  <c r="F3966" i="3" s="1"/>
  <c r="U3966" i="3" s="1"/>
  <c r="D3965" i="3"/>
  <c r="F3965" i="3" s="1"/>
  <c r="U3965" i="3" s="1"/>
  <c r="D3964" i="3"/>
  <c r="F3964" i="3" s="1"/>
  <c r="U3964" i="3" s="1"/>
  <c r="D3963" i="3"/>
  <c r="F3963" i="3" s="1"/>
  <c r="U3963" i="3" s="1"/>
  <c r="D3962" i="3"/>
  <c r="F3962" i="3" s="1"/>
  <c r="U3962" i="3" s="1"/>
  <c r="D3961" i="3"/>
  <c r="F3961" i="3" s="1"/>
  <c r="U3961" i="3" s="1"/>
  <c r="D3960" i="3"/>
  <c r="F3960" i="3" s="1"/>
  <c r="U3960" i="3" s="1"/>
  <c r="D3959" i="3"/>
  <c r="F3959" i="3" s="1"/>
  <c r="U3959" i="3" s="1"/>
  <c r="D3958" i="3"/>
  <c r="F3958" i="3" s="1"/>
  <c r="U3958" i="3" s="1"/>
  <c r="D3957" i="3"/>
  <c r="F3957" i="3" s="1"/>
  <c r="U3957" i="3" s="1"/>
  <c r="D3956" i="3"/>
  <c r="F3956" i="3" s="1"/>
  <c r="U3956" i="3" s="1"/>
  <c r="D3955" i="3"/>
  <c r="F3955" i="3" s="1"/>
  <c r="U3955" i="3" s="1"/>
  <c r="D3954" i="3"/>
  <c r="F3954" i="3" s="1"/>
  <c r="U3954" i="3" s="1"/>
  <c r="D3953" i="3"/>
  <c r="F3953" i="3" s="1"/>
  <c r="U3953" i="3" s="1"/>
  <c r="D3952" i="3"/>
  <c r="F3952" i="3" s="1"/>
  <c r="U3952" i="3" s="1"/>
  <c r="D3951" i="3"/>
  <c r="F3951" i="3" s="1"/>
  <c r="U3951" i="3" s="1"/>
  <c r="D3950" i="3"/>
  <c r="F3950" i="3" s="1"/>
  <c r="U3950" i="3" s="1"/>
  <c r="D3949" i="3"/>
  <c r="F3949" i="3" s="1"/>
  <c r="U3949" i="3" s="1"/>
  <c r="D3948" i="3"/>
  <c r="F3948" i="3" s="1"/>
  <c r="U3948" i="3" s="1"/>
  <c r="D3947" i="3"/>
  <c r="F3947" i="3" s="1"/>
  <c r="U3947" i="3" s="1"/>
  <c r="D3946" i="3"/>
  <c r="F3946" i="3" s="1"/>
  <c r="U3946" i="3" s="1"/>
  <c r="D3945" i="3"/>
  <c r="F3945" i="3" s="1"/>
  <c r="U3945" i="3" s="1"/>
  <c r="D3944" i="3"/>
  <c r="F3944" i="3" s="1"/>
  <c r="U3944" i="3" s="1"/>
  <c r="D3943" i="3"/>
  <c r="F3943" i="3" s="1"/>
  <c r="U3943" i="3" s="1"/>
  <c r="D3942" i="3"/>
  <c r="F3942" i="3" s="1"/>
  <c r="U3942" i="3" s="1"/>
  <c r="D3941" i="3"/>
  <c r="F3941" i="3" s="1"/>
  <c r="U3941" i="3" s="1"/>
  <c r="D3940" i="3"/>
  <c r="F3940" i="3" s="1"/>
  <c r="U3940" i="3" s="1"/>
  <c r="D3939" i="3"/>
  <c r="F3939" i="3" s="1"/>
  <c r="U3939" i="3" s="1"/>
  <c r="D3938" i="3"/>
  <c r="F3938" i="3" s="1"/>
  <c r="U3938" i="3" s="1"/>
  <c r="D3937" i="3"/>
  <c r="F3937" i="3" s="1"/>
  <c r="U3937" i="3" s="1"/>
  <c r="D3936" i="3"/>
  <c r="F3936" i="3" s="1"/>
  <c r="U3936" i="3" s="1"/>
  <c r="D3935" i="3"/>
  <c r="F3935" i="3" s="1"/>
  <c r="U3935" i="3" s="1"/>
  <c r="D3934" i="3"/>
  <c r="F3934" i="3" s="1"/>
  <c r="U3934" i="3" s="1"/>
  <c r="D3933" i="3"/>
  <c r="F3933" i="3" s="1"/>
  <c r="U3933" i="3" s="1"/>
  <c r="D3932" i="3"/>
  <c r="F3932" i="3" s="1"/>
  <c r="U3932" i="3" s="1"/>
  <c r="D3931" i="3"/>
  <c r="F3931" i="3" s="1"/>
  <c r="U3931" i="3" s="1"/>
  <c r="D3930" i="3"/>
  <c r="F3930" i="3" s="1"/>
  <c r="U3930" i="3" s="1"/>
  <c r="D3929" i="3"/>
  <c r="F3929" i="3" s="1"/>
  <c r="U3929" i="3" s="1"/>
  <c r="D3928" i="3"/>
  <c r="F3928" i="3" s="1"/>
  <c r="U3928" i="3" s="1"/>
  <c r="D3927" i="3"/>
  <c r="F3927" i="3" s="1"/>
  <c r="U3927" i="3" s="1"/>
  <c r="D3926" i="3"/>
  <c r="F3926" i="3" s="1"/>
  <c r="U3926" i="3" s="1"/>
  <c r="D3925" i="3"/>
  <c r="F3925" i="3" s="1"/>
  <c r="U3925" i="3" s="1"/>
  <c r="D3924" i="3"/>
  <c r="F3924" i="3" s="1"/>
  <c r="U3924" i="3" s="1"/>
  <c r="D3923" i="3"/>
  <c r="F3923" i="3" s="1"/>
  <c r="U3923" i="3" s="1"/>
  <c r="D3922" i="3"/>
  <c r="F3922" i="3" s="1"/>
  <c r="U3922" i="3" s="1"/>
  <c r="D3921" i="3"/>
  <c r="F3921" i="3" s="1"/>
  <c r="U3921" i="3" s="1"/>
  <c r="D3920" i="3"/>
  <c r="F3920" i="3" s="1"/>
  <c r="U3920" i="3" s="1"/>
  <c r="D3919" i="3"/>
  <c r="F3919" i="3" s="1"/>
  <c r="U3919" i="3" s="1"/>
  <c r="D3918" i="3"/>
  <c r="F3918" i="3" s="1"/>
  <c r="U3918" i="3" s="1"/>
  <c r="D3917" i="3"/>
  <c r="F3917" i="3" s="1"/>
  <c r="U3917" i="3" s="1"/>
  <c r="D3916" i="3"/>
  <c r="F3916" i="3" s="1"/>
  <c r="U3916" i="3" s="1"/>
  <c r="D3915" i="3"/>
  <c r="F3915" i="3" s="1"/>
  <c r="U3915" i="3" s="1"/>
  <c r="D3914" i="3"/>
  <c r="D3913" i="3"/>
  <c r="F3913" i="3" s="1"/>
  <c r="U3913" i="3" s="1"/>
  <c r="D3912" i="3"/>
  <c r="F3912" i="3" s="1"/>
  <c r="U3912" i="3" s="1"/>
  <c r="D3911" i="3"/>
  <c r="F3911" i="3" s="1"/>
  <c r="U3911" i="3" s="1"/>
  <c r="D3910" i="3"/>
  <c r="F3910" i="3" s="1"/>
  <c r="U3910" i="3" s="1"/>
  <c r="D3909" i="3"/>
  <c r="F3909" i="3" s="1"/>
  <c r="U3909" i="3" s="1"/>
  <c r="D3908" i="3"/>
  <c r="F3908" i="3" s="1"/>
  <c r="U3908" i="3" s="1"/>
  <c r="D3907" i="3"/>
  <c r="F3907" i="3" s="1"/>
  <c r="U3907" i="3" s="1"/>
  <c r="D3906" i="3"/>
  <c r="F3906" i="3" s="1"/>
  <c r="U3906" i="3" s="1"/>
  <c r="D3905" i="3"/>
  <c r="F3905" i="3" s="1"/>
  <c r="U3905" i="3" s="1"/>
  <c r="D3904" i="3"/>
  <c r="F3904" i="3" s="1"/>
  <c r="U3904" i="3" s="1"/>
  <c r="D3903" i="3"/>
  <c r="F3903" i="3" s="1"/>
  <c r="U3903" i="3" s="1"/>
  <c r="D3902" i="3"/>
  <c r="F3902" i="3" s="1"/>
  <c r="U3902" i="3" s="1"/>
  <c r="D3901" i="3"/>
  <c r="F3901" i="3" s="1"/>
  <c r="U3901" i="3" s="1"/>
  <c r="D3900" i="3"/>
  <c r="F3900" i="3" s="1"/>
  <c r="U3900" i="3" s="1"/>
  <c r="D3899" i="3"/>
  <c r="F3899" i="3" s="1"/>
  <c r="U3899" i="3" s="1"/>
  <c r="D3898" i="3"/>
  <c r="F3898" i="3" s="1"/>
  <c r="U3898" i="3" s="1"/>
  <c r="D3897" i="3"/>
  <c r="F3897" i="3" s="1"/>
  <c r="U3897" i="3" s="1"/>
  <c r="D3896" i="3"/>
  <c r="F3896" i="3" s="1"/>
  <c r="U3896" i="3" s="1"/>
  <c r="D3895" i="3"/>
  <c r="F3895" i="3" s="1"/>
  <c r="U3895" i="3" s="1"/>
  <c r="D3894" i="3"/>
  <c r="F3894" i="3" s="1"/>
  <c r="U3894" i="3" s="1"/>
  <c r="D3893" i="3"/>
  <c r="F3893" i="3" s="1"/>
  <c r="U3893" i="3" s="1"/>
  <c r="D3892" i="3"/>
  <c r="F3892" i="3" s="1"/>
  <c r="U3892" i="3" s="1"/>
  <c r="D3891" i="3"/>
  <c r="F3891" i="3" s="1"/>
  <c r="U3891" i="3" s="1"/>
  <c r="D3890" i="3"/>
  <c r="F3890" i="3" s="1"/>
  <c r="U3890" i="3" s="1"/>
  <c r="D3889" i="3"/>
  <c r="F3889" i="3" s="1"/>
  <c r="U3889" i="3" s="1"/>
  <c r="D3888" i="3"/>
  <c r="F3888" i="3" s="1"/>
  <c r="U3888" i="3" s="1"/>
  <c r="D3887" i="3"/>
  <c r="F3887" i="3" s="1"/>
  <c r="U3887" i="3" s="1"/>
  <c r="D3886" i="3"/>
  <c r="F3886" i="3" s="1"/>
  <c r="U3886" i="3" s="1"/>
  <c r="D3885" i="3"/>
  <c r="F3885" i="3" s="1"/>
  <c r="U3885" i="3" s="1"/>
  <c r="D3884" i="3"/>
  <c r="F3884" i="3" s="1"/>
  <c r="U3884" i="3" s="1"/>
  <c r="D3883" i="3"/>
  <c r="F3883" i="3" s="1"/>
  <c r="U3883" i="3" s="1"/>
  <c r="D3882" i="3"/>
  <c r="F3882" i="3" s="1"/>
  <c r="U3882" i="3" s="1"/>
  <c r="D3881" i="3"/>
  <c r="F3881" i="3" s="1"/>
  <c r="U3881" i="3" s="1"/>
  <c r="D3880" i="3"/>
  <c r="F3880" i="3" s="1"/>
  <c r="U3880" i="3" s="1"/>
  <c r="D3879" i="3"/>
  <c r="F3879" i="3" s="1"/>
  <c r="U3879" i="3" s="1"/>
  <c r="D3878" i="3"/>
  <c r="F3878" i="3" s="1"/>
  <c r="U3878" i="3" s="1"/>
  <c r="D3877" i="3"/>
  <c r="F3877" i="3" s="1"/>
  <c r="U3877" i="3" s="1"/>
  <c r="D3876" i="3"/>
  <c r="F3876" i="3" s="1"/>
  <c r="U3876" i="3" s="1"/>
  <c r="D3875" i="3"/>
  <c r="F3875" i="3" s="1"/>
  <c r="U3875" i="3" s="1"/>
  <c r="D3874" i="3"/>
  <c r="F3874" i="3" s="1"/>
  <c r="U3874" i="3" s="1"/>
  <c r="D3873" i="3"/>
  <c r="F3873" i="3" s="1"/>
  <c r="U3873" i="3" s="1"/>
  <c r="D3872" i="3"/>
  <c r="F3872" i="3" s="1"/>
  <c r="U3872" i="3" s="1"/>
  <c r="D3871" i="3"/>
  <c r="F3871" i="3" s="1"/>
  <c r="U3871" i="3" s="1"/>
  <c r="D3870" i="3"/>
  <c r="F3870" i="3" s="1"/>
  <c r="U3870" i="3" s="1"/>
  <c r="D3869" i="3"/>
  <c r="F3869" i="3" s="1"/>
  <c r="U3869" i="3" s="1"/>
  <c r="D3868" i="3"/>
  <c r="F3868" i="3" s="1"/>
  <c r="U3868" i="3" s="1"/>
  <c r="D3867" i="3"/>
  <c r="F3867" i="3" s="1"/>
  <c r="U3867" i="3" s="1"/>
  <c r="D3866" i="3"/>
  <c r="F3866" i="3" s="1"/>
  <c r="U3866" i="3" s="1"/>
  <c r="D3865" i="3"/>
  <c r="F3865" i="3" s="1"/>
  <c r="U3865" i="3" s="1"/>
  <c r="D3864" i="3"/>
  <c r="F3864" i="3" s="1"/>
  <c r="U3864" i="3" s="1"/>
  <c r="D3863" i="3"/>
  <c r="F3863" i="3" s="1"/>
  <c r="U3863" i="3" s="1"/>
  <c r="D3862" i="3"/>
  <c r="F3862" i="3" s="1"/>
  <c r="U3862" i="3" s="1"/>
  <c r="D3861" i="3"/>
  <c r="F3861" i="3" s="1"/>
  <c r="U3861" i="3" s="1"/>
  <c r="D3860" i="3"/>
  <c r="F3860" i="3" s="1"/>
  <c r="U3860" i="3" s="1"/>
  <c r="D3859" i="3"/>
  <c r="F3859" i="3" s="1"/>
  <c r="U3859" i="3" s="1"/>
  <c r="D3858" i="3"/>
  <c r="F3858" i="3" s="1"/>
  <c r="U3858" i="3" s="1"/>
  <c r="D3857" i="3"/>
  <c r="F3857" i="3" s="1"/>
  <c r="U3857" i="3" s="1"/>
  <c r="D3856" i="3"/>
  <c r="F3856" i="3" s="1"/>
  <c r="U3856" i="3" s="1"/>
  <c r="D3855" i="3"/>
  <c r="F3855" i="3" s="1"/>
  <c r="U3855" i="3" s="1"/>
  <c r="D3854" i="3"/>
  <c r="F3854" i="3" s="1"/>
  <c r="U3854" i="3" s="1"/>
  <c r="D3853" i="3"/>
  <c r="F3853" i="3" s="1"/>
  <c r="U3853" i="3" s="1"/>
  <c r="D3852" i="3"/>
  <c r="F3852" i="3" s="1"/>
  <c r="U3852" i="3" s="1"/>
  <c r="D3851" i="3"/>
  <c r="F3851" i="3" s="1"/>
  <c r="U3851" i="3" s="1"/>
  <c r="D3850" i="3"/>
  <c r="F3850" i="3" s="1"/>
  <c r="U3850" i="3" s="1"/>
  <c r="D3849" i="3"/>
  <c r="F3849" i="3" s="1"/>
  <c r="U3849" i="3" s="1"/>
  <c r="D3848" i="3"/>
  <c r="F3848" i="3" s="1"/>
  <c r="U3848" i="3" s="1"/>
  <c r="D3847" i="3"/>
  <c r="F3847" i="3" s="1"/>
  <c r="U3847" i="3" s="1"/>
  <c r="D3846" i="3"/>
  <c r="D3845" i="3"/>
  <c r="D3844" i="3"/>
  <c r="F3844" i="3" s="1"/>
  <c r="U3844" i="3" s="1"/>
  <c r="D3843" i="3"/>
  <c r="F3843" i="3" s="1"/>
  <c r="U3843" i="3" s="1"/>
  <c r="D3842" i="3"/>
  <c r="F3842" i="3" s="1"/>
  <c r="U3842" i="3" s="1"/>
  <c r="D3841" i="3"/>
  <c r="F3841" i="3" s="1"/>
  <c r="U3841" i="3" s="1"/>
  <c r="D3840" i="3"/>
  <c r="F3840" i="3" s="1"/>
  <c r="U3840" i="3" s="1"/>
  <c r="D3839" i="3"/>
  <c r="F3839" i="3" s="1"/>
  <c r="U3839" i="3" s="1"/>
  <c r="D3838" i="3"/>
  <c r="F3838" i="3" s="1"/>
  <c r="U3838" i="3" s="1"/>
  <c r="D3837" i="3"/>
  <c r="F3837" i="3" s="1"/>
  <c r="U3837" i="3" s="1"/>
  <c r="D3836" i="3"/>
  <c r="D3835" i="3"/>
  <c r="F3835" i="3" s="1"/>
  <c r="U3835" i="3" s="1"/>
  <c r="D3834" i="3"/>
  <c r="F3834" i="3" s="1"/>
  <c r="U3834" i="3" s="1"/>
  <c r="D3833" i="3"/>
  <c r="F3833" i="3" s="1"/>
  <c r="U3833" i="3" s="1"/>
  <c r="D3832" i="3"/>
  <c r="F3832" i="3" s="1"/>
  <c r="U3832" i="3" s="1"/>
  <c r="D3831" i="3"/>
  <c r="F3831" i="3" s="1"/>
  <c r="U3831" i="3" s="1"/>
  <c r="D3830" i="3"/>
  <c r="F3830" i="3" s="1"/>
  <c r="U3830" i="3" s="1"/>
  <c r="D3829" i="3"/>
  <c r="F3829" i="3" s="1"/>
  <c r="U3829" i="3" s="1"/>
  <c r="D3828" i="3"/>
  <c r="F3828" i="3" s="1"/>
  <c r="U3828" i="3" s="1"/>
  <c r="D3827" i="3"/>
  <c r="F3827" i="3" s="1"/>
  <c r="U3827" i="3" s="1"/>
  <c r="D3826" i="3"/>
  <c r="F3826" i="3" s="1"/>
  <c r="U3826" i="3" s="1"/>
  <c r="D3825" i="3"/>
  <c r="F3825" i="3" s="1"/>
  <c r="U3825" i="3" s="1"/>
  <c r="D3824" i="3"/>
  <c r="F3824" i="3" s="1"/>
  <c r="U3824" i="3" s="1"/>
  <c r="D3823" i="3"/>
  <c r="F3823" i="3" s="1"/>
  <c r="U3823" i="3" s="1"/>
  <c r="D3822" i="3"/>
  <c r="F3822" i="3" s="1"/>
  <c r="U3822" i="3" s="1"/>
  <c r="D3821" i="3"/>
  <c r="F3821" i="3" s="1"/>
  <c r="U3821" i="3" s="1"/>
  <c r="D3820" i="3"/>
  <c r="F3820" i="3" s="1"/>
  <c r="U3820" i="3" s="1"/>
  <c r="D3819" i="3"/>
  <c r="F3819" i="3" s="1"/>
  <c r="U3819" i="3" s="1"/>
  <c r="D3818" i="3"/>
  <c r="F3818" i="3" s="1"/>
  <c r="U3818" i="3" s="1"/>
  <c r="D3817" i="3"/>
  <c r="F3817" i="3" s="1"/>
  <c r="U3817" i="3" s="1"/>
  <c r="D3816" i="3"/>
  <c r="F3816" i="3" s="1"/>
  <c r="U3816" i="3" s="1"/>
  <c r="D3815" i="3"/>
  <c r="F3815" i="3" s="1"/>
  <c r="U3815" i="3" s="1"/>
  <c r="D3814" i="3"/>
  <c r="F3814" i="3" s="1"/>
  <c r="U3814" i="3" s="1"/>
  <c r="D3813" i="3"/>
  <c r="F3813" i="3" s="1"/>
  <c r="U3813" i="3" s="1"/>
  <c r="D3812" i="3"/>
  <c r="F3812" i="3" s="1"/>
  <c r="U3812" i="3" s="1"/>
  <c r="D3811" i="3"/>
  <c r="F3811" i="3" s="1"/>
  <c r="U3811" i="3" s="1"/>
  <c r="D3810" i="3"/>
  <c r="F3810" i="3" s="1"/>
  <c r="U3810" i="3" s="1"/>
  <c r="D3809" i="3"/>
  <c r="F3809" i="3" s="1"/>
  <c r="U3809" i="3" s="1"/>
  <c r="D3808" i="3"/>
  <c r="F3808" i="3" s="1"/>
  <c r="U3808" i="3" s="1"/>
  <c r="D3807" i="3"/>
  <c r="F3807" i="3" s="1"/>
  <c r="U3807" i="3" s="1"/>
  <c r="D3806" i="3"/>
  <c r="F3806" i="3" s="1"/>
  <c r="U3806" i="3" s="1"/>
  <c r="D3805" i="3"/>
  <c r="F3805" i="3" s="1"/>
  <c r="U3805" i="3" s="1"/>
  <c r="D3804" i="3"/>
  <c r="F3804" i="3" s="1"/>
  <c r="U3804" i="3" s="1"/>
  <c r="D3803" i="3"/>
  <c r="F3803" i="3" s="1"/>
  <c r="U3803" i="3" s="1"/>
  <c r="D3802" i="3"/>
  <c r="F3802" i="3" s="1"/>
  <c r="U3802" i="3" s="1"/>
  <c r="D3801" i="3"/>
  <c r="F3801" i="3" s="1"/>
  <c r="U3801" i="3" s="1"/>
  <c r="D3800" i="3"/>
  <c r="F3800" i="3" s="1"/>
  <c r="U3800" i="3" s="1"/>
  <c r="D3799" i="3"/>
  <c r="F3799" i="3" s="1"/>
  <c r="U3799" i="3" s="1"/>
  <c r="D3798" i="3"/>
  <c r="F3798" i="3" s="1"/>
  <c r="U3798" i="3" s="1"/>
  <c r="D3797" i="3"/>
  <c r="F3797" i="3" s="1"/>
  <c r="U3797" i="3" s="1"/>
  <c r="D3796" i="3"/>
  <c r="F3796" i="3" s="1"/>
  <c r="U3796" i="3" s="1"/>
  <c r="D3795" i="3"/>
  <c r="F3795" i="3" s="1"/>
  <c r="U3795" i="3" s="1"/>
  <c r="D3794" i="3"/>
  <c r="F3794" i="3" s="1"/>
  <c r="U3794" i="3" s="1"/>
  <c r="D3793" i="3"/>
  <c r="F3793" i="3" s="1"/>
  <c r="U3793" i="3" s="1"/>
  <c r="D3792" i="3"/>
  <c r="F3792" i="3" s="1"/>
  <c r="U3792" i="3" s="1"/>
  <c r="D3791" i="3"/>
  <c r="F3791" i="3" s="1"/>
  <c r="U3791" i="3" s="1"/>
  <c r="D3790" i="3"/>
  <c r="F3790" i="3" s="1"/>
  <c r="U3790" i="3" s="1"/>
  <c r="D3789" i="3"/>
  <c r="F3789" i="3" s="1"/>
  <c r="U3789" i="3" s="1"/>
  <c r="D3788" i="3"/>
  <c r="F3788" i="3" s="1"/>
  <c r="U3788" i="3" s="1"/>
  <c r="D3787" i="3"/>
  <c r="F3787" i="3" s="1"/>
  <c r="U3787" i="3" s="1"/>
  <c r="D3786" i="3"/>
  <c r="F3786" i="3" s="1"/>
  <c r="U3786" i="3" s="1"/>
  <c r="D3785" i="3"/>
  <c r="F3785" i="3" s="1"/>
  <c r="U3785" i="3" s="1"/>
  <c r="D3784" i="3"/>
  <c r="F3784" i="3" s="1"/>
  <c r="U3784" i="3" s="1"/>
  <c r="D3783" i="3"/>
  <c r="F3783" i="3" s="1"/>
  <c r="U3783" i="3" s="1"/>
  <c r="D3782" i="3"/>
  <c r="F3782" i="3" s="1"/>
  <c r="U3782" i="3" s="1"/>
  <c r="D3781" i="3"/>
  <c r="F3781" i="3" s="1"/>
  <c r="U3781" i="3" s="1"/>
  <c r="D3780" i="3"/>
  <c r="F3780" i="3" s="1"/>
  <c r="U3780" i="3" s="1"/>
  <c r="D3779" i="3"/>
  <c r="F3779" i="3" s="1"/>
  <c r="U3779" i="3" s="1"/>
  <c r="D3778" i="3"/>
  <c r="F3778" i="3" s="1"/>
  <c r="U3778" i="3" s="1"/>
  <c r="D3777" i="3"/>
  <c r="F3777" i="3" s="1"/>
  <c r="U3777" i="3" s="1"/>
  <c r="D3776" i="3"/>
  <c r="F3776" i="3" s="1"/>
  <c r="U3776" i="3" s="1"/>
  <c r="D3775" i="3"/>
  <c r="F3775" i="3" s="1"/>
  <c r="U3775" i="3" s="1"/>
  <c r="D3774" i="3"/>
  <c r="D3773" i="3"/>
  <c r="F3773" i="3" s="1"/>
  <c r="U3773" i="3" s="1"/>
  <c r="D3772" i="3"/>
  <c r="F3772" i="3" s="1"/>
  <c r="U3772" i="3" s="1"/>
  <c r="D3771" i="3"/>
  <c r="F3771" i="3" s="1"/>
  <c r="U3771" i="3" s="1"/>
  <c r="D3770" i="3"/>
  <c r="F3770" i="3" s="1"/>
  <c r="U3770" i="3" s="1"/>
  <c r="D3769" i="3"/>
  <c r="F3769" i="3" s="1"/>
  <c r="U3769" i="3" s="1"/>
  <c r="D3768" i="3"/>
  <c r="F3768" i="3" s="1"/>
  <c r="U3768" i="3" s="1"/>
  <c r="D3767" i="3"/>
  <c r="F3767" i="3" s="1"/>
  <c r="U3767" i="3" s="1"/>
  <c r="D3766" i="3"/>
  <c r="F3766" i="3" s="1"/>
  <c r="U3766" i="3" s="1"/>
  <c r="D3765" i="3"/>
  <c r="F3765" i="3" s="1"/>
  <c r="U3765" i="3" s="1"/>
  <c r="D3764" i="3"/>
  <c r="F3764" i="3" s="1"/>
  <c r="U3764" i="3" s="1"/>
  <c r="D3763" i="3"/>
  <c r="F3763" i="3" s="1"/>
  <c r="U3763" i="3" s="1"/>
  <c r="D3762" i="3"/>
  <c r="F3762" i="3" s="1"/>
  <c r="U3762" i="3" s="1"/>
  <c r="D3761" i="3"/>
  <c r="F3761" i="3" s="1"/>
  <c r="U3761" i="3" s="1"/>
  <c r="D3760" i="3"/>
  <c r="F3760" i="3" s="1"/>
  <c r="U3760" i="3" s="1"/>
  <c r="D3759" i="3"/>
  <c r="F3759" i="3" s="1"/>
  <c r="U3759" i="3" s="1"/>
  <c r="D3758" i="3"/>
  <c r="F3758" i="3" s="1"/>
  <c r="U3758" i="3" s="1"/>
  <c r="D3757" i="3"/>
  <c r="F3757" i="3" s="1"/>
  <c r="U3757" i="3" s="1"/>
  <c r="D3756" i="3"/>
  <c r="F3756" i="3" s="1"/>
  <c r="U3756" i="3" s="1"/>
  <c r="D3755" i="3"/>
  <c r="F3755" i="3" s="1"/>
  <c r="U3755" i="3" s="1"/>
  <c r="D3754" i="3"/>
  <c r="F3754" i="3" s="1"/>
  <c r="U3754" i="3" s="1"/>
  <c r="D3753" i="3"/>
  <c r="F3753" i="3" s="1"/>
  <c r="U3753" i="3" s="1"/>
  <c r="D3752" i="3"/>
  <c r="F3752" i="3" s="1"/>
  <c r="U3752" i="3" s="1"/>
  <c r="D3751" i="3"/>
  <c r="F3751" i="3" s="1"/>
  <c r="U3751" i="3" s="1"/>
  <c r="D3750" i="3"/>
  <c r="F3750" i="3" s="1"/>
  <c r="U3750" i="3" s="1"/>
  <c r="D3749" i="3"/>
  <c r="F3749" i="3" s="1"/>
  <c r="U3749" i="3" s="1"/>
  <c r="D3748" i="3"/>
  <c r="F3748" i="3" s="1"/>
  <c r="U3748" i="3" s="1"/>
  <c r="D3747" i="3"/>
  <c r="F3747" i="3" s="1"/>
  <c r="U3747" i="3" s="1"/>
  <c r="D3746" i="3"/>
  <c r="F3746" i="3" s="1"/>
  <c r="U3746" i="3" s="1"/>
  <c r="D3745" i="3"/>
  <c r="F3745" i="3" s="1"/>
  <c r="U3745" i="3" s="1"/>
  <c r="D3744" i="3"/>
  <c r="F3744" i="3" s="1"/>
  <c r="U3744" i="3" s="1"/>
  <c r="D3743" i="3"/>
  <c r="F3743" i="3" s="1"/>
  <c r="U3743" i="3" s="1"/>
  <c r="D3742" i="3"/>
  <c r="F3742" i="3" s="1"/>
  <c r="U3742" i="3" s="1"/>
  <c r="D3741" i="3"/>
  <c r="F3741" i="3" s="1"/>
  <c r="U3741" i="3" s="1"/>
  <c r="D3740" i="3"/>
  <c r="F3740" i="3" s="1"/>
  <c r="U3740" i="3" s="1"/>
  <c r="D3739" i="3"/>
  <c r="F3739" i="3" s="1"/>
  <c r="U3739" i="3" s="1"/>
  <c r="D3738" i="3"/>
  <c r="F3738" i="3" s="1"/>
  <c r="U3738" i="3" s="1"/>
  <c r="D3737" i="3"/>
  <c r="F3737" i="3" s="1"/>
  <c r="U3737" i="3" s="1"/>
  <c r="D3736" i="3"/>
  <c r="F3736" i="3" s="1"/>
  <c r="U3736" i="3" s="1"/>
  <c r="D3735" i="3"/>
  <c r="F3735" i="3" s="1"/>
  <c r="U3735" i="3" s="1"/>
  <c r="D3734" i="3"/>
  <c r="F3734" i="3" s="1"/>
  <c r="U3734" i="3" s="1"/>
  <c r="D3733" i="3"/>
  <c r="F3733" i="3" s="1"/>
  <c r="U3733" i="3" s="1"/>
  <c r="D3732" i="3"/>
  <c r="F3732" i="3" s="1"/>
  <c r="U3732" i="3" s="1"/>
  <c r="D3731" i="3"/>
  <c r="F3731" i="3" s="1"/>
  <c r="U3731" i="3" s="1"/>
  <c r="D3730" i="3"/>
  <c r="F3730" i="3" s="1"/>
  <c r="U3730" i="3" s="1"/>
  <c r="D3729" i="3"/>
  <c r="F3729" i="3" s="1"/>
  <c r="U3729" i="3" s="1"/>
  <c r="D3728" i="3"/>
  <c r="F3728" i="3" s="1"/>
  <c r="U3728" i="3" s="1"/>
  <c r="D3727" i="3"/>
  <c r="F3727" i="3" s="1"/>
  <c r="U3727" i="3" s="1"/>
  <c r="D3726" i="3"/>
  <c r="F3726" i="3" s="1"/>
  <c r="U3726" i="3" s="1"/>
  <c r="D3725" i="3"/>
  <c r="F3725" i="3" s="1"/>
  <c r="U3725" i="3" s="1"/>
  <c r="D3724" i="3"/>
  <c r="F3724" i="3" s="1"/>
  <c r="U3724" i="3" s="1"/>
  <c r="D3723" i="3"/>
  <c r="F3723" i="3" s="1"/>
  <c r="U3723" i="3" s="1"/>
  <c r="D3722" i="3"/>
  <c r="F3722" i="3" s="1"/>
  <c r="U3722" i="3" s="1"/>
  <c r="D3721" i="3"/>
  <c r="F3721" i="3" s="1"/>
  <c r="U3721" i="3" s="1"/>
  <c r="D3720" i="3"/>
  <c r="F3720" i="3" s="1"/>
  <c r="U3720" i="3" s="1"/>
  <c r="D3719" i="3"/>
  <c r="F3719" i="3" s="1"/>
  <c r="U3719" i="3" s="1"/>
  <c r="D3718" i="3"/>
  <c r="F3718" i="3" s="1"/>
  <c r="U3718" i="3" s="1"/>
  <c r="D3717" i="3"/>
  <c r="F3717" i="3" s="1"/>
  <c r="U3717" i="3" s="1"/>
  <c r="D3716" i="3"/>
  <c r="F3716" i="3" s="1"/>
  <c r="U3716" i="3" s="1"/>
  <c r="D3715" i="3"/>
  <c r="F3715" i="3" s="1"/>
  <c r="U3715" i="3" s="1"/>
  <c r="D3714" i="3"/>
  <c r="F3714" i="3" s="1"/>
  <c r="U3714" i="3" s="1"/>
  <c r="D3713" i="3"/>
  <c r="F3713" i="3" s="1"/>
  <c r="U3713" i="3" s="1"/>
  <c r="D3712" i="3"/>
  <c r="F3712" i="3" s="1"/>
  <c r="U3712" i="3" s="1"/>
  <c r="D3711" i="3"/>
  <c r="F3711" i="3" s="1"/>
  <c r="U3711" i="3" s="1"/>
  <c r="D3710" i="3"/>
  <c r="F3710" i="3" s="1"/>
  <c r="U3710" i="3" s="1"/>
  <c r="D3709" i="3"/>
  <c r="F3709" i="3" s="1"/>
  <c r="U3709" i="3" s="1"/>
  <c r="D3708" i="3"/>
  <c r="F3708" i="3" s="1"/>
  <c r="U3708" i="3" s="1"/>
  <c r="D3707" i="3"/>
  <c r="F3707" i="3" s="1"/>
  <c r="U3707" i="3" s="1"/>
  <c r="D3706" i="3"/>
  <c r="F3706" i="3" s="1"/>
  <c r="U3706" i="3" s="1"/>
  <c r="D3705" i="3"/>
  <c r="D3704" i="3"/>
  <c r="F3704" i="3" s="1"/>
  <c r="U3704" i="3" s="1"/>
  <c r="D3703" i="3"/>
  <c r="F3703" i="3" s="1"/>
  <c r="U3703" i="3" s="1"/>
  <c r="D3702" i="3"/>
  <c r="F3702" i="3" s="1"/>
  <c r="U3702" i="3" s="1"/>
  <c r="D3701" i="3"/>
  <c r="F3701" i="3" s="1"/>
  <c r="U3701" i="3" s="1"/>
  <c r="D3700" i="3"/>
  <c r="F3700" i="3" s="1"/>
  <c r="U3700" i="3" s="1"/>
  <c r="D3699" i="3"/>
  <c r="F3699" i="3" s="1"/>
  <c r="U3699" i="3" s="1"/>
  <c r="D3698" i="3"/>
  <c r="F3698" i="3" s="1"/>
  <c r="U3698" i="3" s="1"/>
  <c r="D3697" i="3"/>
  <c r="F3697" i="3" s="1"/>
  <c r="U3697" i="3" s="1"/>
  <c r="D3696" i="3"/>
  <c r="F3696" i="3" s="1"/>
  <c r="U3696" i="3" s="1"/>
  <c r="D3695" i="3"/>
  <c r="F3695" i="3" s="1"/>
  <c r="U3695" i="3" s="1"/>
  <c r="D3694" i="3"/>
  <c r="F3694" i="3" s="1"/>
  <c r="U3694" i="3" s="1"/>
  <c r="D3693" i="3"/>
  <c r="F3693" i="3" s="1"/>
  <c r="U3693" i="3" s="1"/>
  <c r="D3692" i="3"/>
  <c r="F3692" i="3" s="1"/>
  <c r="U3692" i="3" s="1"/>
  <c r="D3691" i="3"/>
  <c r="F3691" i="3" s="1"/>
  <c r="U3691" i="3" s="1"/>
  <c r="D3690" i="3"/>
  <c r="F3690" i="3" s="1"/>
  <c r="U3690" i="3" s="1"/>
  <c r="D3689" i="3"/>
  <c r="F3689" i="3" s="1"/>
  <c r="U3689" i="3" s="1"/>
  <c r="D3688" i="3"/>
  <c r="F3688" i="3" s="1"/>
  <c r="U3688" i="3" s="1"/>
  <c r="D3687" i="3"/>
  <c r="F3687" i="3" s="1"/>
  <c r="U3687" i="3" s="1"/>
  <c r="D3686" i="3"/>
  <c r="F3686" i="3" s="1"/>
  <c r="U3686" i="3" s="1"/>
  <c r="D3685" i="3"/>
  <c r="F3685" i="3" s="1"/>
  <c r="U3685" i="3" s="1"/>
  <c r="D3684" i="3"/>
  <c r="F3684" i="3" s="1"/>
  <c r="U3684" i="3" s="1"/>
  <c r="D3683" i="3"/>
  <c r="F3683" i="3" s="1"/>
  <c r="U3683" i="3" s="1"/>
  <c r="D3682" i="3"/>
  <c r="F3682" i="3" s="1"/>
  <c r="U3682" i="3" s="1"/>
  <c r="D3681" i="3"/>
  <c r="F3681" i="3" s="1"/>
  <c r="U3681" i="3" s="1"/>
  <c r="D3680" i="3"/>
  <c r="F3680" i="3" s="1"/>
  <c r="U3680" i="3" s="1"/>
  <c r="D3679" i="3"/>
  <c r="F3679" i="3" s="1"/>
  <c r="U3679" i="3" s="1"/>
  <c r="D3678" i="3"/>
  <c r="F3678" i="3" s="1"/>
  <c r="U3678" i="3" s="1"/>
  <c r="D3677" i="3"/>
  <c r="F3677" i="3" s="1"/>
  <c r="U3677" i="3" s="1"/>
  <c r="D3676" i="3"/>
  <c r="F3676" i="3" s="1"/>
  <c r="U3676" i="3" s="1"/>
  <c r="D3675" i="3"/>
  <c r="F3675" i="3" s="1"/>
  <c r="U3675" i="3" s="1"/>
  <c r="D3674" i="3"/>
  <c r="F3674" i="3" s="1"/>
  <c r="U3674" i="3" s="1"/>
  <c r="D3673" i="3"/>
  <c r="F3673" i="3" s="1"/>
  <c r="U3673" i="3" s="1"/>
  <c r="D3672" i="3"/>
  <c r="F3672" i="3" s="1"/>
  <c r="U3672" i="3" s="1"/>
  <c r="D3671" i="3"/>
  <c r="F3671" i="3" s="1"/>
  <c r="U3671" i="3" s="1"/>
  <c r="D3670" i="3"/>
  <c r="F3670" i="3" s="1"/>
  <c r="U3670" i="3" s="1"/>
  <c r="D3669" i="3"/>
  <c r="F3669" i="3" s="1"/>
  <c r="U3669" i="3" s="1"/>
  <c r="D3668" i="3"/>
  <c r="F3668" i="3" s="1"/>
  <c r="U3668" i="3" s="1"/>
  <c r="D3667" i="3"/>
  <c r="F3667" i="3" s="1"/>
  <c r="U3667" i="3" s="1"/>
  <c r="D3666" i="3"/>
  <c r="F3666" i="3" s="1"/>
  <c r="U3666" i="3" s="1"/>
  <c r="D3665" i="3"/>
  <c r="F3665" i="3" s="1"/>
  <c r="U3665" i="3" s="1"/>
  <c r="D3664" i="3"/>
  <c r="F3664" i="3" s="1"/>
  <c r="U3664" i="3" s="1"/>
  <c r="D3663" i="3"/>
  <c r="F3663" i="3" s="1"/>
  <c r="U3663" i="3" s="1"/>
  <c r="D3662" i="3"/>
  <c r="F3662" i="3" s="1"/>
  <c r="U3662" i="3" s="1"/>
  <c r="D3661" i="3"/>
  <c r="F3661" i="3" s="1"/>
  <c r="U3661" i="3" s="1"/>
  <c r="D3660" i="3"/>
  <c r="F3660" i="3" s="1"/>
  <c r="U3660" i="3" s="1"/>
  <c r="D3659" i="3"/>
  <c r="F3659" i="3" s="1"/>
  <c r="U3659" i="3" s="1"/>
  <c r="D3658" i="3"/>
  <c r="F3658" i="3" s="1"/>
  <c r="U3658" i="3" s="1"/>
  <c r="D3657" i="3"/>
  <c r="F3657" i="3" s="1"/>
  <c r="U3657" i="3" s="1"/>
  <c r="D3656" i="3"/>
  <c r="F3656" i="3" s="1"/>
  <c r="U3656" i="3" s="1"/>
  <c r="D3655" i="3"/>
  <c r="F3655" i="3" s="1"/>
  <c r="U3655" i="3" s="1"/>
  <c r="D3654" i="3"/>
  <c r="F3654" i="3" s="1"/>
  <c r="U3654" i="3" s="1"/>
  <c r="D3653" i="3"/>
  <c r="F3653" i="3" s="1"/>
  <c r="U3653" i="3" s="1"/>
  <c r="D3652" i="3"/>
  <c r="F3652" i="3" s="1"/>
  <c r="U3652" i="3" s="1"/>
  <c r="D3651" i="3"/>
  <c r="F3651" i="3" s="1"/>
  <c r="U3651" i="3" s="1"/>
  <c r="D3650" i="3"/>
  <c r="F3650" i="3" s="1"/>
  <c r="U3650" i="3" s="1"/>
  <c r="D3649" i="3"/>
  <c r="F3649" i="3" s="1"/>
  <c r="U3649" i="3" s="1"/>
  <c r="D3648" i="3"/>
  <c r="F3648" i="3" s="1"/>
  <c r="U3648" i="3" s="1"/>
  <c r="D3647" i="3"/>
  <c r="D3646" i="3"/>
  <c r="F3646" i="3" s="1"/>
  <c r="U3646" i="3" s="1"/>
  <c r="D3645" i="3"/>
  <c r="F3645" i="3" s="1"/>
  <c r="U3645" i="3" s="1"/>
  <c r="D3644" i="3"/>
  <c r="F3644" i="3" s="1"/>
  <c r="U3644" i="3" s="1"/>
  <c r="D3643" i="3"/>
  <c r="F3643" i="3" s="1"/>
  <c r="U3643" i="3" s="1"/>
  <c r="D3642" i="3"/>
  <c r="F3642" i="3" s="1"/>
  <c r="U3642" i="3" s="1"/>
  <c r="D3641" i="3"/>
  <c r="F3641" i="3" s="1"/>
  <c r="U3641" i="3" s="1"/>
  <c r="D3640" i="3"/>
  <c r="F3640" i="3" s="1"/>
  <c r="U3640" i="3" s="1"/>
  <c r="D3639" i="3"/>
  <c r="F3639" i="3" s="1"/>
  <c r="U3639" i="3" s="1"/>
  <c r="D3638" i="3"/>
  <c r="F3638" i="3" s="1"/>
  <c r="U3638" i="3" s="1"/>
  <c r="D3637" i="3"/>
  <c r="F3637" i="3" s="1"/>
  <c r="U3637" i="3" s="1"/>
  <c r="D3636" i="3"/>
  <c r="F3636" i="3" s="1"/>
  <c r="U3636" i="3" s="1"/>
  <c r="D3635" i="3"/>
  <c r="F3635" i="3" s="1"/>
  <c r="U3635" i="3" s="1"/>
  <c r="D3634" i="3"/>
  <c r="F3634" i="3" s="1"/>
  <c r="U3634" i="3" s="1"/>
  <c r="D3633" i="3"/>
  <c r="F3633" i="3" s="1"/>
  <c r="U3633" i="3" s="1"/>
  <c r="D3632" i="3"/>
  <c r="D3631" i="3"/>
  <c r="F3631" i="3" s="1"/>
  <c r="U3631" i="3" s="1"/>
  <c r="D3630" i="3"/>
  <c r="F3630" i="3" s="1"/>
  <c r="U3630" i="3" s="1"/>
  <c r="D3629" i="3"/>
  <c r="F3629" i="3" s="1"/>
  <c r="U3629" i="3" s="1"/>
  <c r="D3628" i="3"/>
  <c r="F3628" i="3" s="1"/>
  <c r="U3628" i="3" s="1"/>
  <c r="D3627" i="3"/>
  <c r="F3627" i="3" s="1"/>
  <c r="U3627" i="3" s="1"/>
  <c r="D3626" i="3"/>
  <c r="F3626" i="3" s="1"/>
  <c r="U3626" i="3" s="1"/>
  <c r="D3625" i="3"/>
  <c r="F3625" i="3" s="1"/>
  <c r="U3625" i="3" s="1"/>
  <c r="D3624" i="3"/>
  <c r="F3624" i="3" s="1"/>
  <c r="U3624" i="3" s="1"/>
  <c r="D3623" i="3"/>
  <c r="F3623" i="3" s="1"/>
  <c r="U3623" i="3" s="1"/>
  <c r="D3622" i="3"/>
  <c r="F3622" i="3" s="1"/>
  <c r="U3622" i="3" s="1"/>
  <c r="D3621" i="3"/>
  <c r="F3621" i="3" s="1"/>
  <c r="U3621" i="3" s="1"/>
  <c r="D3620" i="3"/>
  <c r="F3620" i="3" s="1"/>
  <c r="U3620" i="3" s="1"/>
  <c r="D3619" i="3"/>
  <c r="F3619" i="3" s="1"/>
  <c r="U3619" i="3" s="1"/>
  <c r="D3618" i="3"/>
  <c r="F3618" i="3" s="1"/>
  <c r="U3618" i="3" s="1"/>
  <c r="D3617" i="3"/>
  <c r="F3617" i="3" s="1"/>
  <c r="U3617" i="3" s="1"/>
  <c r="D3616" i="3"/>
  <c r="F3616" i="3" s="1"/>
  <c r="U3616" i="3" s="1"/>
  <c r="D3615" i="3"/>
  <c r="F3615" i="3" s="1"/>
  <c r="U3615" i="3" s="1"/>
  <c r="D3614" i="3"/>
  <c r="F3614" i="3" s="1"/>
  <c r="U3614" i="3" s="1"/>
  <c r="D3613" i="3"/>
  <c r="F3613" i="3" s="1"/>
  <c r="U3613" i="3" s="1"/>
  <c r="D3612" i="3"/>
  <c r="F3612" i="3" s="1"/>
  <c r="U3612" i="3" s="1"/>
  <c r="D3611" i="3"/>
  <c r="F3611" i="3" s="1"/>
  <c r="U3611" i="3" s="1"/>
  <c r="D3610" i="3"/>
  <c r="F3610" i="3" s="1"/>
  <c r="U3610" i="3" s="1"/>
  <c r="D3609" i="3"/>
  <c r="F3609" i="3" s="1"/>
  <c r="U3609" i="3" s="1"/>
  <c r="D3608" i="3"/>
  <c r="F3608" i="3" s="1"/>
  <c r="U3608" i="3" s="1"/>
  <c r="D3607" i="3"/>
  <c r="F3607" i="3" s="1"/>
  <c r="U3607" i="3" s="1"/>
  <c r="D3606" i="3"/>
  <c r="F3606" i="3" s="1"/>
  <c r="U3606" i="3" s="1"/>
  <c r="D3605" i="3"/>
  <c r="F3605" i="3" s="1"/>
  <c r="U3605" i="3" s="1"/>
  <c r="D3604" i="3"/>
  <c r="F3604" i="3" s="1"/>
  <c r="U3604" i="3" s="1"/>
  <c r="D3603" i="3"/>
  <c r="F3603" i="3" s="1"/>
  <c r="U3603" i="3" s="1"/>
  <c r="D3602" i="3"/>
  <c r="F3602" i="3" s="1"/>
  <c r="U3602" i="3" s="1"/>
  <c r="D3601" i="3"/>
  <c r="F3601" i="3" s="1"/>
  <c r="U3601" i="3" s="1"/>
  <c r="D3600" i="3"/>
  <c r="F3600" i="3" s="1"/>
  <c r="U3600" i="3" s="1"/>
  <c r="D3599" i="3"/>
  <c r="F3599" i="3" s="1"/>
  <c r="U3599" i="3" s="1"/>
  <c r="D3598" i="3"/>
  <c r="F3598" i="3" s="1"/>
  <c r="U3598" i="3" s="1"/>
  <c r="D3597" i="3"/>
  <c r="F3597" i="3" s="1"/>
  <c r="U3597" i="3" s="1"/>
  <c r="D3596" i="3"/>
  <c r="F3596" i="3" s="1"/>
  <c r="U3596" i="3" s="1"/>
  <c r="D3595" i="3"/>
  <c r="F3595" i="3" s="1"/>
  <c r="U3595" i="3" s="1"/>
  <c r="D3594" i="3"/>
  <c r="F3594" i="3" s="1"/>
  <c r="U3594" i="3" s="1"/>
  <c r="D3593" i="3"/>
  <c r="F3593" i="3" s="1"/>
  <c r="U3593" i="3" s="1"/>
  <c r="D3592" i="3"/>
  <c r="F3592" i="3" s="1"/>
  <c r="U3592" i="3" s="1"/>
  <c r="D3591" i="3"/>
  <c r="F3591" i="3" s="1"/>
  <c r="U3591" i="3" s="1"/>
  <c r="D3590" i="3"/>
  <c r="F3590" i="3" s="1"/>
  <c r="U3590" i="3" s="1"/>
  <c r="D3589" i="3"/>
  <c r="F3589" i="3" s="1"/>
  <c r="U3589" i="3" s="1"/>
  <c r="D3588" i="3"/>
  <c r="F3588" i="3" s="1"/>
  <c r="U3588" i="3" s="1"/>
  <c r="D3587" i="3"/>
  <c r="F3587" i="3" s="1"/>
  <c r="U3587" i="3" s="1"/>
  <c r="D3586" i="3"/>
  <c r="F3586" i="3" s="1"/>
  <c r="U3586" i="3" s="1"/>
  <c r="D3585" i="3"/>
  <c r="F3585" i="3" s="1"/>
  <c r="U3585" i="3" s="1"/>
  <c r="D3584" i="3"/>
  <c r="F3584" i="3" s="1"/>
  <c r="U3584" i="3" s="1"/>
  <c r="D3583" i="3"/>
  <c r="F3583" i="3" s="1"/>
  <c r="U3583" i="3" s="1"/>
  <c r="D3582" i="3"/>
  <c r="F3582" i="3" s="1"/>
  <c r="U3582" i="3" s="1"/>
  <c r="D3581" i="3"/>
  <c r="F3581" i="3" s="1"/>
  <c r="U3581" i="3" s="1"/>
  <c r="D3580" i="3"/>
  <c r="F3580" i="3" s="1"/>
  <c r="U3580" i="3" s="1"/>
  <c r="D3579" i="3"/>
  <c r="F3579" i="3" s="1"/>
  <c r="U3579" i="3" s="1"/>
  <c r="D3578" i="3"/>
  <c r="F3578" i="3" s="1"/>
  <c r="U3578" i="3" s="1"/>
  <c r="D3577" i="3"/>
  <c r="F3577" i="3" s="1"/>
  <c r="U3577" i="3" s="1"/>
  <c r="D3576" i="3"/>
  <c r="F3576" i="3" s="1"/>
  <c r="U3576" i="3" s="1"/>
  <c r="D3575" i="3"/>
  <c r="F3575" i="3" s="1"/>
  <c r="U3575" i="3" s="1"/>
  <c r="D3574" i="3"/>
  <c r="F3574" i="3" s="1"/>
  <c r="U3574" i="3" s="1"/>
  <c r="D3573" i="3"/>
  <c r="F3573" i="3" s="1"/>
  <c r="U3573" i="3" s="1"/>
  <c r="D3572" i="3"/>
  <c r="F3572" i="3" s="1"/>
  <c r="U3572" i="3" s="1"/>
  <c r="D3571" i="3"/>
  <c r="F3571" i="3" s="1"/>
  <c r="U3571" i="3" s="1"/>
  <c r="D3570" i="3"/>
  <c r="F3570" i="3" s="1"/>
  <c r="U3570" i="3" s="1"/>
  <c r="D3569" i="3"/>
  <c r="F3569" i="3" s="1"/>
  <c r="U3569" i="3" s="1"/>
  <c r="D3568" i="3"/>
  <c r="F3568" i="3" s="1"/>
  <c r="U3568" i="3" s="1"/>
  <c r="D3567" i="3"/>
  <c r="F3567" i="3" s="1"/>
  <c r="U3567" i="3" s="1"/>
  <c r="D3566" i="3"/>
  <c r="F3566" i="3" s="1"/>
  <c r="U3566" i="3" s="1"/>
  <c r="D3565" i="3"/>
  <c r="F3565" i="3" s="1"/>
  <c r="U3565" i="3" s="1"/>
  <c r="D3564" i="3"/>
  <c r="F3564" i="3" s="1"/>
  <c r="U3564" i="3" s="1"/>
  <c r="D3563" i="3"/>
  <c r="F3563" i="3" s="1"/>
  <c r="U3563" i="3" s="1"/>
  <c r="D3562" i="3"/>
  <c r="F3562" i="3" s="1"/>
  <c r="U3562" i="3" s="1"/>
  <c r="D3561" i="3"/>
  <c r="F3561" i="3" s="1"/>
  <c r="U3561" i="3" s="1"/>
  <c r="D3560" i="3"/>
  <c r="F3560" i="3" s="1"/>
  <c r="U3560" i="3" s="1"/>
  <c r="D3559" i="3"/>
  <c r="F3559" i="3" s="1"/>
  <c r="U3559" i="3" s="1"/>
  <c r="D3558" i="3"/>
  <c r="F3558" i="3" s="1"/>
  <c r="U3558" i="3" s="1"/>
  <c r="D3557" i="3"/>
  <c r="F3557" i="3" s="1"/>
  <c r="U3557" i="3" s="1"/>
  <c r="D3556" i="3"/>
  <c r="F3556" i="3" s="1"/>
  <c r="U3556" i="3" s="1"/>
  <c r="D3555" i="3"/>
  <c r="F3555" i="3" s="1"/>
  <c r="U3555" i="3" s="1"/>
  <c r="D3554" i="3"/>
  <c r="F3554" i="3" s="1"/>
  <c r="U3554" i="3" s="1"/>
  <c r="D3553" i="3"/>
  <c r="F3553" i="3" s="1"/>
  <c r="U3553" i="3" s="1"/>
  <c r="D3552" i="3"/>
  <c r="F3552" i="3" s="1"/>
  <c r="U3552" i="3" s="1"/>
  <c r="D3551" i="3"/>
  <c r="F3551" i="3" s="1"/>
  <c r="U3551" i="3" s="1"/>
  <c r="D3550" i="3"/>
  <c r="F3550" i="3" s="1"/>
  <c r="U3550" i="3" s="1"/>
  <c r="D3549" i="3"/>
  <c r="F3549" i="3" s="1"/>
  <c r="U3549" i="3" s="1"/>
  <c r="D3548" i="3"/>
  <c r="F3548" i="3" s="1"/>
  <c r="U3548" i="3" s="1"/>
  <c r="D3547" i="3"/>
  <c r="F3547" i="3" s="1"/>
  <c r="U3547" i="3" s="1"/>
  <c r="D3546" i="3"/>
  <c r="F3546" i="3" s="1"/>
  <c r="U3546" i="3" s="1"/>
  <c r="D3545" i="3"/>
  <c r="F3545" i="3" s="1"/>
  <c r="U3545" i="3" s="1"/>
  <c r="D3544" i="3"/>
  <c r="F3544" i="3" s="1"/>
  <c r="U3544" i="3" s="1"/>
  <c r="D3543" i="3"/>
  <c r="F3543" i="3" s="1"/>
  <c r="U3543" i="3" s="1"/>
  <c r="D3542" i="3"/>
  <c r="F3542" i="3" s="1"/>
  <c r="U3542" i="3" s="1"/>
  <c r="D3541" i="3"/>
  <c r="F3541" i="3" s="1"/>
  <c r="U3541" i="3" s="1"/>
  <c r="D3540" i="3"/>
  <c r="F3540" i="3" s="1"/>
  <c r="U3540" i="3" s="1"/>
  <c r="D3539" i="3"/>
  <c r="F3539" i="3" s="1"/>
  <c r="U3539" i="3" s="1"/>
  <c r="D3538" i="3"/>
  <c r="F3538" i="3" s="1"/>
  <c r="U3538" i="3" s="1"/>
  <c r="D3537" i="3"/>
  <c r="F3537" i="3" s="1"/>
  <c r="U3537" i="3" s="1"/>
  <c r="D3536" i="3"/>
  <c r="F3536" i="3" s="1"/>
  <c r="U3536" i="3" s="1"/>
  <c r="D3535" i="3"/>
  <c r="F3535" i="3" s="1"/>
  <c r="U3535" i="3" s="1"/>
  <c r="D3534" i="3"/>
  <c r="F3534" i="3" s="1"/>
  <c r="U3534" i="3" s="1"/>
  <c r="D3533" i="3"/>
  <c r="F3533" i="3" s="1"/>
  <c r="U3533" i="3" s="1"/>
  <c r="D3532" i="3"/>
  <c r="F3532" i="3" s="1"/>
  <c r="U3532" i="3" s="1"/>
  <c r="D3531" i="3"/>
  <c r="F3531" i="3" s="1"/>
  <c r="U3531" i="3" s="1"/>
  <c r="D3530" i="3"/>
  <c r="F3530" i="3" s="1"/>
  <c r="U3530" i="3" s="1"/>
  <c r="D3529" i="3"/>
  <c r="F3529" i="3" s="1"/>
  <c r="U3529" i="3" s="1"/>
  <c r="D3528" i="3"/>
  <c r="F3528" i="3" s="1"/>
  <c r="U3528" i="3" s="1"/>
  <c r="D3527" i="3"/>
  <c r="F3527" i="3" s="1"/>
  <c r="U3527" i="3" s="1"/>
  <c r="D3526" i="3"/>
  <c r="F3526" i="3" s="1"/>
  <c r="U3526" i="3" s="1"/>
  <c r="D3525" i="3"/>
  <c r="F3525" i="3" s="1"/>
  <c r="U3525" i="3" s="1"/>
  <c r="D3524" i="3"/>
  <c r="F3524" i="3" s="1"/>
  <c r="U3524" i="3" s="1"/>
  <c r="D3523" i="3"/>
  <c r="F3523" i="3" s="1"/>
  <c r="U3523" i="3" s="1"/>
  <c r="D3522" i="3"/>
  <c r="F3522" i="3" s="1"/>
  <c r="U3522" i="3" s="1"/>
  <c r="D3521" i="3"/>
  <c r="F3521" i="3" s="1"/>
  <c r="U3521" i="3" s="1"/>
  <c r="D3520" i="3"/>
  <c r="F3520" i="3" s="1"/>
  <c r="U3520" i="3" s="1"/>
  <c r="D3519" i="3"/>
  <c r="F3519" i="3" s="1"/>
  <c r="U3519" i="3" s="1"/>
  <c r="D3518" i="3"/>
  <c r="F3518" i="3" s="1"/>
  <c r="U3518" i="3" s="1"/>
  <c r="D3517" i="3"/>
  <c r="F3517" i="3" s="1"/>
  <c r="U3517" i="3" s="1"/>
  <c r="D3516" i="3"/>
  <c r="F3516" i="3" s="1"/>
  <c r="U3516" i="3" s="1"/>
  <c r="D3515" i="3"/>
  <c r="F3515" i="3" s="1"/>
  <c r="U3515" i="3" s="1"/>
  <c r="D3514" i="3"/>
  <c r="F3514" i="3" s="1"/>
  <c r="U3514" i="3" s="1"/>
  <c r="D3513" i="3"/>
  <c r="F3513" i="3" s="1"/>
  <c r="U3513" i="3" s="1"/>
  <c r="D3512" i="3"/>
  <c r="F3512" i="3" s="1"/>
  <c r="U3512" i="3" s="1"/>
  <c r="D3511" i="3"/>
  <c r="F3511" i="3" s="1"/>
  <c r="U3511" i="3" s="1"/>
  <c r="D3510" i="3"/>
  <c r="F3510" i="3" s="1"/>
  <c r="U3510" i="3" s="1"/>
  <c r="D3509" i="3"/>
  <c r="F3509" i="3" s="1"/>
  <c r="U3509" i="3" s="1"/>
  <c r="D3508" i="3"/>
  <c r="F3508" i="3" s="1"/>
  <c r="U3508" i="3" s="1"/>
  <c r="D3507" i="3"/>
  <c r="F3507" i="3" s="1"/>
  <c r="U3507" i="3" s="1"/>
  <c r="D3506" i="3"/>
  <c r="F3506" i="3" s="1"/>
  <c r="U3506" i="3" s="1"/>
  <c r="D3505" i="3"/>
  <c r="F3505" i="3" s="1"/>
  <c r="U3505" i="3" s="1"/>
  <c r="D3504" i="3"/>
  <c r="F3504" i="3" s="1"/>
  <c r="U3504" i="3" s="1"/>
  <c r="D3503" i="3"/>
  <c r="F3503" i="3" s="1"/>
  <c r="U3503" i="3" s="1"/>
  <c r="D3502" i="3"/>
  <c r="F3502" i="3" s="1"/>
  <c r="U3502" i="3" s="1"/>
  <c r="D3501" i="3"/>
  <c r="F3501" i="3" s="1"/>
  <c r="U3501" i="3" s="1"/>
  <c r="D3500" i="3"/>
  <c r="F3500" i="3" s="1"/>
  <c r="U3500" i="3" s="1"/>
  <c r="D3499" i="3"/>
  <c r="D3498" i="3"/>
  <c r="F3498" i="3" s="1"/>
  <c r="U3498" i="3" s="1"/>
  <c r="D3497" i="3"/>
  <c r="F3497" i="3" s="1"/>
  <c r="U3497" i="3" s="1"/>
  <c r="D3496" i="3"/>
  <c r="F3496" i="3" s="1"/>
  <c r="U3496" i="3" s="1"/>
  <c r="D3495" i="3"/>
  <c r="F3495" i="3" s="1"/>
  <c r="U3495" i="3" s="1"/>
  <c r="D3494" i="3"/>
  <c r="F3494" i="3" s="1"/>
  <c r="U3494" i="3" s="1"/>
  <c r="D3493" i="3"/>
  <c r="F3493" i="3" s="1"/>
  <c r="U3493" i="3" s="1"/>
  <c r="D3492" i="3"/>
  <c r="F3492" i="3" s="1"/>
  <c r="U3492" i="3" s="1"/>
  <c r="D3491" i="3"/>
  <c r="F3491" i="3" s="1"/>
  <c r="U3491" i="3" s="1"/>
  <c r="D3490" i="3"/>
  <c r="F3490" i="3" s="1"/>
  <c r="U3490" i="3" s="1"/>
  <c r="D3489" i="3"/>
  <c r="F3489" i="3" s="1"/>
  <c r="U3489" i="3" s="1"/>
  <c r="D3488" i="3"/>
  <c r="F3488" i="3" s="1"/>
  <c r="U3488" i="3" s="1"/>
  <c r="D3487" i="3"/>
  <c r="F3487" i="3" s="1"/>
  <c r="U3487" i="3" s="1"/>
  <c r="D3486" i="3"/>
  <c r="F3486" i="3" s="1"/>
  <c r="U3486" i="3" s="1"/>
  <c r="D3485" i="3"/>
  <c r="F3485" i="3" s="1"/>
  <c r="U3485" i="3" s="1"/>
  <c r="D3484" i="3"/>
  <c r="F3484" i="3" s="1"/>
  <c r="U3484" i="3" s="1"/>
  <c r="D3483" i="3"/>
  <c r="F3483" i="3" s="1"/>
  <c r="U3483" i="3" s="1"/>
  <c r="D3482" i="3"/>
  <c r="F3482" i="3" s="1"/>
  <c r="U3482" i="3" s="1"/>
  <c r="D3481" i="3"/>
  <c r="F3481" i="3" s="1"/>
  <c r="U3481" i="3" s="1"/>
  <c r="D3480" i="3"/>
  <c r="F3480" i="3" s="1"/>
  <c r="U3480" i="3" s="1"/>
  <c r="D3479" i="3"/>
  <c r="F3479" i="3" s="1"/>
  <c r="U3479" i="3" s="1"/>
  <c r="D3478" i="3"/>
  <c r="F3478" i="3" s="1"/>
  <c r="U3478" i="3" s="1"/>
  <c r="D3477" i="3"/>
  <c r="F3477" i="3" s="1"/>
  <c r="U3477" i="3" s="1"/>
  <c r="D3476" i="3"/>
  <c r="F3476" i="3" s="1"/>
  <c r="U3476" i="3" s="1"/>
  <c r="D3475" i="3"/>
  <c r="F3475" i="3" s="1"/>
  <c r="U3475" i="3" s="1"/>
  <c r="D3474" i="3"/>
  <c r="F3474" i="3" s="1"/>
  <c r="U3474" i="3" s="1"/>
  <c r="D3473" i="3"/>
  <c r="F3473" i="3" s="1"/>
  <c r="U3473" i="3" s="1"/>
  <c r="D3472" i="3"/>
  <c r="F3472" i="3" s="1"/>
  <c r="U3472" i="3" s="1"/>
  <c r="D3471" i="3"/>
  <c r="F3471" i="3" s="1"/>
  <c r="U3471" i="3" s="1"/>
  <c r="D3470" i="3"/>
  <c r="F3470" i="3" s="1"/>
  <c r="U3470" i="3" s="1"/>
  <c r="D3469" i="3"/>
  <c r="F3469" i="3" s="1"/>
  <c r="U3469" i="3" s="1"/>
  <c r="D3468" i="3"/>
  <c r="F3468" i="3" s="1"/>
  <c r="U3468" i="3" s="1"/>
  <c r="D3467" i="3"/>
  <c r="F3467" i="3" s="1"/>
  <c r="U3467" i="3" s="1"/>
  <c r="D3466" i="3"/>
  <c r="F3466" i="3" s="1"/>
  <c r="U3466" i="3" s="1"/>
  <c r="D3465" i="3"/>
  <c r="F3465" i="3" s="1"/>
  <c r="U3465" i="3" s="1"/>
  <c r="D3464" i="3"/>
  <c r="F3464" i="3" s="1"/>
  <c r="U3464" i="3" s="1"/>
  <c r="D3463" i="3"/>
  <c r="F3463" i="3" s="1"/>
  <c r="U3463" i="3" s="1"/>
  <c r="D3462" i="3"/>
  <c r="F3462" i="3" s="1"/>
  <c r="U3462" i="3" s="1"/>
  <c r="D3461" i="3"/>
  <c r="F3461" i="3" s="1"/>
  <c r="U3461" i="3" s="1"/>
  <c r="D3460" i="3"/>
  <c r="F3460" i="3" s="1"/>
  <c r="U3460" i="3" s="1"/>
  <c r="D3459" i="3"/>
  <c r="F3459" i="3" s="1"/>
  <c r="U3459" i="3" s="1"/>
  <c r="D3458" i="3"/>
  <c r="F3458" i="3" s="1"/>
  <c r="U3458" i="3" s="1"/>
  <c r="D3457" i="3"/>
  <c r="F3457" i="3" s="1"/>
  <c r="U3457" i="3" s="1"/>
  <c r="D3456" i="3"/>
  <c r="F3456" i="3" s="1"/>
  <c r="U3456" i="3" s="1"/>
  <c r="D3455" i="3"/>
  <c r="F3455" i="3" s="1"/>
  <c r="U3455" i="3" s="1"/>
  <c r="D3454" i="3"/>
  <c r="F3454" i="3" s="1"/>
  <c r="U3454" i="3" s="1"/>
  <c r="D3453" i="3"/>
  <c r="F3453" i="3" s="1"/>
  <c r="U3453" i="3" s="1"/>
  <c r="D3452" i="3"/>
  <c r="F3452" i="3" s="1"/>
  <c r="U3452" i="3" s="1"/>
  <c r="D3451" i="3"/>
  <c r="F3451" i="3" s="1"/>
  <c r="U3451" i="3" s="1"/>
  <c r="D3450" i="3"/>
  <c r="F3450" i="3" s="1"/>
  <c r="U3450" i="3" s="1"/>
  <c r="D3449" i="3"/>
  <c r="F3449" i="3" s="1"/>
  <c r="U3449" i="3" s="1"/>
  <c r="D3448" i="3"/>
  <c r="F3448" i="3" s="1"/>
  <c r="U3448" i="3" s="1"/>
  <c r="D3447" i="3"/>
  <c r="F3447" i="3" s="1"/>
  <c r="U3447" i="3" s="1"/>
  <c r="D3446" i="3"/>
  <c r="F3446" i="3" s="1"/>
  <c r="U3446" i="3" s="1"/>
  <c r="D3445" i="3"/>
  <c r="F3445" i="3" s="1"/>
  <c r="U3445" i="3" s="1"/>
  <c r="D3444" i="3"/>
  <c r="F3444" i="3" s="1"/>
  <c r="U3444" i="3" s="1"/>
  <c r="D3443" i="3"/>
  <c r="F3443" i="3" s="1"/>
  <c r="U3443" i="3" s="1"/>
  <c r="D3442" i="3"/>
  <c r="F3442" i="3" s="1"/>
  <c r="U3442" i="3" s="1"/>
  <c r="D3441" i="3"/>
  <c r="F3441" i="3" s="1"/>
  <c r="U3441" i="3" s="1"/>
  <c r="D3440" i="3"/>
  <c r="F3440" i="3" s="1"/>
  <c r="U3440" i="3" s="1"/>
  <c r="D3439" i="3"/>
  <c r="F3439" i="3" s="1"/>
  <c r="U3439" i="3" s="1"/>
  <c r="D3438" i="3"/>
  <c r="F3438" i="3" s="1"/>
  <c r="U3438" i="3" s="1"/>
  <c r="D3437" i="3"/>
  <c r="F3437" i="3" s="1"/>
  <c r="U3437" i="3" s="1"/>
  <c r="D3436" i="3"/>
  <c r="F3436" i="3" s="1"/>
  <c r="U3436" i="3" s="1"/>
  <c r="D3435" i="3"/>
  <c r="F3435" i="3" s="1"/>
  <c r="U3435" i="3" s="1"/>
  <c r="D3434" i="3"/>
  <c r="D3433" i="3"/>
  <c r="F3433" i="3" s="1"/>
  <c r="U3433" i="3" s="1"/>
  <c r="D3432" i="3"/>
  <c r="F3432" i="3" s="1"/>
  <c r="U3432" i="3" s="1"/>
  <c r="D3431" i="3"/>
  <c r="F3431" i="3" s="1"/>
  <c r="U3431" i="3" s="1"/>
  <c r="D3430" i="3"/>
  <c r="F3430" i="3" s="1"/>
  <c r="U3430" i="3" s="1"/>
  <c r="D3429" i="3"/>
  <c r="F3429" i="3" s="1"/>
  <c r="U3429" i="3" s="1"/>
  <c r="D3428" i="3"/>
  <c r="F3428" i="3" s="1"/>
  <c r="U3428" i="3" s="1"/>
  <c r="D3427" i="3"/>
  <c r="F3427" i="3" s="1"/>
  <c r="U3427" i="3" s="1"/>
  <c r="D3426" i="3"/>
  <c r="F3426" i="3" s="1"/>
  <c r="U3426" i="3" s="1"/>
  <c r="D3425" i="3"/>
  <c r="F3425" i="3" s="1"/>
  <c r="U3425" i="3" s="1"/>
  <c r="D3424" i="3"/>
  <c r="F3424" i="3" s="1"/>
  <c r="U3424" i="3" s="1"/>
  <c r="D3423" i="3"/>
  <c r="F3423" i="3" s="1"/>
  <c r="U3423" i="3" s="1"/>
  <c r="D3422" i="3"/>
  <c r="F3422" i="3" s="1"/>
  <c r="U3422" i="3" s="1"/>
  <c r="D3421" i="3"/>
  <c r="F3421" i="3" s="1"/>
  <c r="U3421" i="3" s="1"/>
  <c r="D3420" i="3"/>
  <c r="F3420" i="3" s="1"/>
  <c r="U3420" i="3" s="1"/>
  <c r="D3419" i="3"/>
  <c r="F3419" i="3" s="1"/>
  <c r="U3419" i="3" s="1"/>
  <c r="D3418" i="3"/>
  <c r="F3418" i="3" s="1"/>
  <c r="U3418" i="3" s="1"/>
  <c r="D3417" i="3"/>
  <c r="F3417" i="3" s="1"/>
  <c r="U3417" i="3" s="1"/>
  <c r="D3416" i="3"/>
  <c r="F3416" i="3" s="1"/>
  <c r="U3416" i="3" s="1"/>
  <c r="D3415" i="3"/>
  <c r="F3415" i="3" s="1"/>
  <c r="U3415" i="3" s="1"/>
  <c r="D3414" i="3"/>
  <c r="F3414" i="3" s="1"/>
  <c r="U3414" i="3" s="1"/>
  <c r="D3413" i="3"/>
  <c r="F3413" i="3" s="1"/>
  <c r="U3413" i="3" s="1"/>
  <c r="D3412" i="3"/>
  <c r="F3412" i="3" s="1"/>
  <c r="U3412" i="3" s="1"/>
  <c r="D3411" i="3"/>
  <c r="F3411" i="3" s="1"/>
  <c r="U3411" i="3" s="1"/>
  <c r="D3410" i="3"/>
  <c r="F3410" i="3" s="1"/>
  <c r="U3410" i="3" s="1"/>
  <c r="D3409" i="3"/>
  <c r="F3409" i="3" s="1"/>
  <c r="U3409" i="3" s="1"/>
  <c r="D3408" i="3"/>
  <c r="F3408" i="3" s="1"/>
  <c r="U3408" i="3" s="1"/>
  <c r="D3407" i="3"/>
  <c r="F3407" i="3" s="1"/>
  <c r="U3407" i="3" s="1"/>
  <c r="D3406" i="3"/>
  <c r="F3406" i="3" s="1"/>
  <c r="U3406" i="3" s="1"/>
  <c r="D3405" i="3"/>
  <c r="F3405" i="3" s="1"/>
  <c r="U3405" i="3" s="1"/>
  <c r="D3404" i="3"/>
  <c r="F3404" i="3" s="1"/>
  <c r="U3404" i="3" s="1"/>
  <c r="D3403" i="3"/>
  <c r="F3403" i="3" s="1"/>
  <c r="U3403" i="3" s="1"/>
  <c r="D3402" i="3"/>
  <c r="F3402" i="3" s="1"/>
  <c r="U3402" i="3" s="1"/>
  <c r="D3401" i="3"/>
  <c r="D3400" i="3"/>
  <c r="F3400" i="3" s="1"/>
  <c r="U3400" i="3" s="1"/>
  <c r="D3399" i="3"/>
  <c r="F3399" i="3" s="1"/>
  <c r="U3399" i="3" s="1"/>
  <c r="D3398" i="3"/>
  <c r="F3398" i="3" s="1"/>
  <c r="U3398" i="3" s="1"/>
  <c r="D3397" i="3"/>
  <c r="F3397" i="3" s="1"/>
  <c r="U3397" i="3" s="1"/>
  <c r="D3396" i="3"/>
  <c r="F3396" i="3" s="1"/>
  <c r="U3396" i="3" s="1"/>
  <c r="D3395" i="3"/>
  <c r="F3395" i="3" s="1"/>
  <c r="U3395" i="3" s="1"/>
  <c r="D3394" i="3"/>
  <c r="F3394" i="3" s="1"/>
  <c r="U3394" i="3" s="1"/>
  <c r="D3393" i="3"/>
  <c r="F3393" i="3" s="1"/>
  <c r="U3393" i="3" s="1"/>
  <c r="D3392" i="3"/>
  <c r="F3392" i="3" s="1"/>
  <c r="U3392" i="3" s="1"/>
  <c r="D3391" i="3"/>
  <c r="F3391" i="3" s="1"/>
  <c r="U3391" i="3" s="1"/>
  <c r="D3390" i="3"/>
  <c r="F3390" i="3" s="1"/>
  <c r="U3390" i="3" s="1"/>
  <c r="D3389" i="3"/>
  <c r="F3389" i="3" s="1"/>
  <c r="U3389" i="3" s="1"/>
  <c r="D3388" i="3"/>
  <c r="F3388" i="3" s="1"/>
  <c r="U3388" i="3" s="1"/>
  <c r="D3387" i="3"/>
  <c r="F3387" i="3" s="1"/>
  <c r="U3387" i="3" s="1"/>
  <c r="D3386" i="3"/>
  <c r="F3386" i="3" s="1"/>
  <c r="U3386" i="3" s="1"/>
  <c r="D3385" i="3"/>
  <c r="F3385" i="3" s="1"/>
  <c r="U3385" i="3" s="1"/>
  <c r="D3384" i="3"/>
  <c r="F3384" i="3" s="1"/>
  <c r="U3384" i="3" s="1"/>
  <c r="D3383" i="3"/>
  <c r="F3383" i="3" s="1"/>
  <c r="U3383" i="3" s="1"/>
  <c r="D3382" i="3"/>
  <c r="F3382" i="3" s="1"/>
  <c r="U3382" i="3" s="1"/>
  <c r="D3381" i="3"/>
  <c r="F3381" i="3" s="1"/>
  <c r="U3381" i="3" s="1"/>
  <c r="D3380" i="3"/>
  <c r="F3380" i="3" s="1"/>
  <c r="U3380" i="3" s="1"/>
  <c r="D3379" i="3"/>
  <c r="D3378" i="3"/>
  <c r="F3378" i="3" s="1"/>
  <c r="U3378" i="3" s="1"/>
  <c r="D3377" i="3"/>
  <c r="F3377" i="3" s="1"/>
  <c r="U3377" i="3" s="1"/>
  <c r="D3376" i="3"/>
  <c r="F3376" i="3" s="1"/>
  <c r="U3376" i="3" s="1"/>
  <c r="D3375" i="3"/>
  <c r="F3375" i="3" s="1"/>
  <c r="U3375" i="3" s="1"/>
  <c r="D3374" i="3"/>
  <c r="F3374" i="3" s="1"/>
  <c r="U3374" i="3" s="1"/>
  <c r="D3373" i="3"/>
  <c r="F3373" i="3" s="1"/>
  <c r="U3373" i="3" s="1"/>
  <c r="D3372" i="3"/>
  <c r="F3372" i="3" s="1"/>
  <c r="U3372" i="3" s="1"/>
  <c r="D3371" i="3"/>
  <c r="D3370" i="3"/>
  <c r="F3370" i="3" s="1"/>
  <c r="U3370" i="3" s="1"/>
  <c r="D3369" i="3"/>
  <c r="F3369" i="3" s="1"/>
  <c r="U3369" i="3" s="1"/>
  <c r="D3368" i="3"/>
  <c r="F3368" i="3" s="1"/>
  <c r="U3368" i="3" s="1"/>
  <c r="D3367" i="3"/>
  <c r="F3367" i="3" s="1"/>
  <c r="U3367" i="3" s="1"/>
  <c r="D3366" i="3"/>
  <c r="F3366" i="3" s="1"/>
  <c r="U3366" i="3" s="1"/>
  <c r="D3365" i="3"/>
  <c r="F3365" i="3" s="1"/>
  <c r="U3365" i="3" s="1"/>
  <c r="D3364" i="3"/>
  <c r="F3364" i="3" s="1"/>
  <c r="U3364" i="3" s="1"/>
  <c r="D3363" i="3"/>
  <c r="F3363" i="3" s="1"/>
  <c r="U3363" i="3" s="1"/>
  <c r="D3362" i="3"/>
  <c r="F3362" i="3" s="1"/>
  <c r="U3362" i="3" s="1"/>
  <c r="D3361" i="3"/>
  <c r="F3361" i="3" s="1"/>
  <c r="U3361" i="3" s="1"/>
  <c r="D3360" i="3"/>
  <c r="F3360" i="3" s="1"/>
  <c r="U3360" i="3" s="1"/>
  <c r="D3359" i="3"/>
  <c r="F3359" i="3" s="1"/>
  <c r="U3359" i="3" s="1"/>
  <c r="D3358" i="3"/>
  <c r="F3358" i="3" s="1"/>
  <c r="U3358" i="3" s="1"/>
  <c r="D3357" i="3"/>
  <c r="F3357" i="3" s="1"/>
  <c r="U3357" i="3" s="1"/>
  <c r="D3356" i="3"/>
  <c r="F3356" i="3" s="1"/>
  <c r="U3356" i="3" s="1"/>
  <c r="D3355" i="3"/>
  <c r="F3355" i="3" s="1"/>
  <c r="U3355" i="3" s="1"/>
  <c r="D3354" i="3"/>
  <c r="F3354" i="3" s="1"/>
  <c r="U3354" i="3" s="1"/>
  <c r="D3353" i="3"/>
  <c r="F3353" i="3" s="1"/>
  <c r="U3353" i="3" s="1"/>
  <c r="D3352" i="3"/>
  <c r="F3352" i="3" s="1"/>
  <c r="U3352" i="3" s="1"/>
  <c r="D3351" i="3"/>
  <c r="F3351" i="3" s="1"/>
  <c r="U3351" i="3" s="1"/>
  <c r="D3350" i="3"/>
  <c r="F3350" i="3" s="1"/>
  <c r="U3350" i="3" s="1"/>
  <c r="D3349" i="3"/>
  <c r="F3349" i="3" s="1"/>
  <c r="U3349" i="3" s="1"/>
  <c r="D3348" i="3"/>
  <c r="F3348" i="3" s="1"/>
  <c r="U3348" i="3" s="1"/>
  <c r="D3347" i="3"/>
  <c r="F3347" i="3" s="1"/>
  <c r="U3347" i="3" s="1"/>
  <c r="D3346" i="3"/>
  <c r="F3346" i="3" s="1"/>
  <c r="U3346" i="3" s="1"/>
  <c r="D3345" i="3"/>
  <c r="F3345" i="3" s="1"/>
  <c r="U3345" i="3" s="1"/>
  <c r="D3344" i="3"/>
  <c r="F3344" i="3" s="1"/>
  <c r="U3344" i="3" s="1"/>
  <c r="D3343" i="3"/>
  <c r="F3343" i="3" s="1"/>
  <c r="U3343" i="3" s="1"/>
  <c r="D3342" i="3"/>
  <c r="F3342" i="3" s="1"/>
  <c r="U3342" i="3" s="1"/>
  <c r="D3341" i="3"/>
  <c r="F3341" i="3" s="1"/>
  <c r="U3341" i="3" s="1"/>
  <c r="D3340" i="3"/>
  <c r="F3340" i="3" s="1"/>
  <c r="U3340" i="3" s="1"/>
  <c r="D3339" i="3"/>
  <c r="F3339" i="3" s="1"/>
  <c r="U3339" i="3" s="1"/>
  <c r="D3338" i="3"/>
  <c r="F3338" i="3" s="1"/>
  <c r="U3338" i="3" s="1"/>
  <c r="D3337" i="3"/>
  <c r="F3337" i="3" s="1"/>
  <c r="U3337" i="3" s="1"/>
  <c r="D3336" i="3"/>
  <c r="F3336" i="3" s="1"/>
  <c r="U3336" i="3" s="1"/>
  <c r="D3335" i="3"/>
  <c r="F3335" i="3" s="1"/>
  <c r="U3335" i="3" s="1"/>
  <c r="D3334" i="3"/>
  <c r="F3334" i="3" s="1"/>
  <c r="U3334" i="3" s="1"/>
  <c r="D3333" i="3"/>
  <c r="F3333" i="3" s="1"/>
  <c r="U3333" i="3" s="1"/>
  <c r="D3332" i="3"/>
  <c r="F3332" i="3" s="1"/>
  <c r="U3332" i="3" s="1"/>
  <c r="D3331" i="3"/>
  <c r="F3331" i="3" s="1"/>
  <c r="U3331" i="3" s="1"/>
  <c r="D3330" i="3"/>
  <c r="D3329" i="3"/>
  <c r="F3329" i="3" s="1"/>
  <c r="U3329" i="3" s="1"/>
  <c r="D3328" i="3"/>
  <c r="F3328" i="3" s="1"/>
  <c r="U3328" i="3" s="1"/>
  <c r="D3327" i="3"/>
  <c r="F3327" i="3" s="1"/>
  <c r="U3327" i="3" s="1"/>
  <c r="D3326" i="3"/>
  <c r="F3326" i="3" s="1"/>
  <c r="U3326" i="3" s="1"/>
  <c r="D3325" i="3"/>
  <c r="F3325" i="3" s="1"/>
  <c r="U3325" i="3" s="1"/>
  <c r="D3324" i="3"/>
  <c r="F3324" i="3" s="1"/>
  <c r="U3324" i="3" s="1"/>
  <c r="D3323" i="3"/>
  <c r="F3323" i="3" s="1"/>
  <c r="U3323" i="3" s="1"/>
  <c r="D3322" i="3"/>
  <c r="F3322" i="3" s="1"/>
  <c r="U3322" i="3" s="1"/>
  <c r="D3321" i="3"/>
  <c r="F3321" i="3" s="1"/>
  <c r="U3321" i="3" s="1"/>
  <c r="D3320" i="3"/>
  <c r="F3320" i="3" s="1"/>
  <c r="U3320" i="3" s="1"/>
  <c r="D3319" i="3"/>
  <c r="F3319" i="3" s="1"/>
  <c r="U3319" i="3" s="1"/>
  <c r="D3318" i="3"/>
  <c r="F3318" i="3" s="1"/>
  <c r="U3318" i="3" s="1"/>
  <c r="D3317" i="3"/>
  <c r="D3316" i="3"/>
  <c r="F3316" i="3" s="1"/>
  <c r="U3316" i="3" s="1"/>
  <c r="D3315" i="3"/>
  <c r="F3315" i="3" s="1"/>
  <c r="U3315" i="3" s="1"/>
  <c r="D3314" i="3"/>
  <c r="F3314" i="3" s="1"/>
  <c r="U3314" i="3" s="1"/>
  <c r="D3313" i="3"/>
  <c r="F3313" i="3" s="1"/>
  <c r="U3313" i="3" s="1"/>
  <c r="D3312" i="3"/>
  <c r="F3312" i="3" s="1"/>
  <c r="U3312" i="3" s="1"/>
  <c r="D3311" i="3"/>
  <c r="F3311" i="3" s="1"/>
  <c r="U3311" i="3" s="1"/>
  <c r="D3310" i="3"/>
  <c r="F3310" i="3" s="1"/>
  <c r="U3310" i="3" s="1"/>
  <c r="D3309" i="3"/>
  <c r="F3309" i="3" s="1"/>
  <c r="U3309" i="3" s="1"/>
  <c r="D3308" i="3"/>
  <c r="F3308" i="3" s="1"/>
  <c r="U3308" i="3" s="1"/>
  <c r="D3307" i="3"/>
  <c r="F3307" i="3" s="1"/>
  <c r="U3307" i="3" s="1"/>
  <c r="D3306" i="3"/>
  <c r="D3305" i="3"/>
  <c r="F3305" i="3" s="1"/>
  <c r="U3305" i="3" s="1"/>
  <c r="D3304" i="3"/>
  <c r="F3304" i="3" s="1"/>
  <c r="U3304" i="3" s="1"/>
  <c r="D3303" i="3"/>
  <c r="F3303" i="3" s="1"/>
  <c r="U3303" i="3" s="1"/>
  <c r="D3302" i="3"/>
  <c r="F3302" i="3" s="1"/>
  <c r="U3302" i="3" s="1"/>
  <c r="D3301" i="3"/>
  <c r="F3301" i="3" s="1"/>
  <c r="U3301" i="3" s="1"/>
  <c r="D3300" i="3"/>
  <c r="F3300" i="3" s="1"/>
  <c r="U3300" i="3" s="1"/>
  <c r="D3299" i="3"/>
  <c r="F3299" i="3" s="1"/>
  <c r="U3299" i="3" s="1"/>
  <c r="D3298" i="3"/>
  <c r="F3298" i="3" s="1"/>
  <c r="U3298" i="3" s="1"/>
  <c r="D3297" i="3"/>
  <c r="F3297" i="3" s="1"/>
  <c r="U3297" i="3" s="1"/>
  <c r="D3296" i="3"/>
  <c r="F3296" i="3" s="1"/>
  <c r="U3296" i="3" s="1"/>
  <c r="D3295" i="3"/>
  <c r="F3295" i="3" s="1"/>
  <c r="U3295" i="3" s="1"/>
  <c r="D3294" i="3"/>
  <c r="F3294" i="3" s="1"/>
  <c r="U3294" i="3" s="1"/>
  <c r="D3293" i="3"/>
  <c r="F3293" i="3" s="1"/>
  <c r="U3293" i="3" s="1"/>
  <c r="D3292" i="3"/>
  <c r="F3292" i="3" s="1"/>
  <c r="U3292" i="3" s="1"/>
  <c r="D3291" i="3"/>
  <c r="F3291" i="3" s="1"/>
  <c r="U3291" i="3" s="1"/>
  <c r="D3290" i="3"/>
  <c r="F3290" i="3" s="1"/>
  <c r="U3290" i="3" s="1"/>
  <c r="D3289" i="3"/>
  <c r="F3289" i="3" s="1"/>
  <c r="U3289" i="3" s="1"/>
  <c r="D3288" i="3"/>
  <c r="F3288" i="3" s="1"/>
  <c r="U3288" i="3" s="1"/>
  <c r="D3287" i="3"/>
  <c r="F3287" i="3" s="1"/>
  <c r="U3287" i="3" s="1"/>
  <c r="D3286" i="3"/>
  <c r="F3286" i="3" s="1"/>
  <c r="U3286" i="3" s="1"/>
  <c r="D3285" i="3"/>
  <c r="F3285" i="3" s="1"/>
  <c r="U3285" i="3" s="1"/>
  <c r="D3284" i="3"/>
  <c r="F3284" i="3" s="1"/>
  <c r="U3284" i="3" s="1"/>
  <c r="D3283" i="3"/>
  <c r="F3283" i="3" s="1"/>
  <c r="U3283" i="3" s="1"/>
  <c r="D3282" i="3"/>
  <c r="F3282" i="3" s="1"/>
  <c r="U3282" i="3" s="1"/>
  <c r="D3281" i="3"/>
  <c r="F3281" i="3" s="1"/>
  <c r="U3281" i="3" s="1"/>
  <c r="D3280" i="3"/>
  <c r="F3280" i="3" s="1"/>
  <c r="U3280" i="3" s="1"/>
  <c r="D3279" i="3"/>
  <c r="F3279" i="3" s="1"/>
  <c r="U3279" i="3" s="1"/>
  <c r="D3278" i="3"/>
  <c r="F3278" i="3" s="1"/>
  <c r="U3278" i="3" s="1"/>
  <c r="D3277" i="3"/>
  <c r="F3277" i="3" s="1"/>
  <c r="U3277" i="3" s="1"/>
  <c r="D3276" i="3"/>
  <c r="F3276" i="3" s="1"/>
  <c r="U3276" i="3" s="1"/>
  <c r="D3275" i="3"/>
  <c r="F3275" i="3" s="1"/>
  <c r="U3275" i="3" s="1"/>
  <c r="D3274" i="3"/>
  <c r="F3274" i="3" s="1"/>
  <c r="U3274" i="3" s="1"/>
  <c r="D3273" i="3"/>
  <c r="F3273" i="3" s="1"/>
  <c r="U3273" i="3" s="1"/>
  <c r="D3272" i="3"/>
  <c r="F3272" i="3" s="1"/>
  <c r="U3272" i="3" s="1"/>
  <c r="D3271" i="3"/>
  <c r="F3271" i="3" s="1"/>
  <c r="U3271" i="3" s="1"/>
  <c r="D3270" i="3"/>
  <c r="F3270" i="3" s="1"/>
  <c r="U3270" i="3" s="1"/>
  <c r="D3269" i="3"/>
  <c r="F3269" i="3" s="1"/>
  <c r="U3269" i="3" s="1"/>
  <c r="D3268" i="3"/>
  <c r="F3268" i="3" s="1"/>
  <c r="U3268" i="3" s="1"/>
  <c r="D3267" i="3"/>
  <c r="F3267" i="3" s="1"/>
  <c r="U3267" i="3" s="1"/>
  <c r="D3266" i="3"/>
  <c r="F3266" i="3" s="1"/>
  <c r="U3266" i="3" s="1"/>
  <c r="D3265" i="3"/>
  <c r="F3265" i="3" s="1"/>
  <c r="U3265" i="3" s="1"/>
  <c r="D3264" i="3"/>
  <c r="F3264" i="3" s="1"/>
  <c r="U3264" i="3" s="1"/>
  <c r="D3263" i="3"/>
  <c r="F3263" i="3" s="1"/>
  <c r="U3263" i="3" s="1"/>
  <c r="D3262" i="3"/>
  <c r="F3262" i="3" s="1"/>
  <c r="U3262" i="3" s="1"/>
  <c r="D3261" i="3"/>
  <c r="F3261" i="3" s="1"/>
  <c r="U3261" i="3" s="1"/>
  <c r="D3260" i="3"/>
  <c r="F3260" i="3" s="1"/>
  <c r="U3260" i="3" s="1"/>
  <c r="D3259" i="3"/>
  <c r="F3259" i="3" s="1"/>
  <c r="U3259" i="3" s="1"/>
  <c r="D3258" i="3"/>
  <c r="F3258" i="3" s="1"/>
  <c r="U3258" i="3" s="1"/>
  <c r="D3257" i="3"/>
  <c r="F3257" i="3" s="1"/>
  <c r="U3257" i="3" s="1"/>
  <c r="D3256" i="3"/>
  <c r="F3256" i="3" s="1"/>
  <c r="U3256" i="3" s="1"/>
  <c r="D3255" i="3"/>
  <c r="F3255" i="3" s="1"/>
  <c r="U3255" i="3" s="1"/>
  <c r="D3254" i="3"/>
  <c r="F3254" i="3" s="1"/>
  <c r="U3254" i="3" s="1"/>
  <c r="D3253" i="3"/>
  <c r="F3253" i="3" s="1"/>
  <c r="U3253" i="3" s="1"/>
  <c r="D3252" i="3"/>
  <c r="F3252" i="3" s="1"/>
  <c r="U3252" i="3" s="1"/>
  <c r="D3251" i="3"/>
  <c r="F3251" i="3" s="1"/>
  <c r="U3251" i="3" s="1"/>
  <c r="D3250" i="3"/>
  <c r="F3250" i="3" s="1"/>
  <c r="U3250" i="3" s="1"/>
  <c r="D3249" i="3"/>
  <c r="F3249" i="3" s="1"/>
  <c r="U3249" i="3" s="1"/>
  <c r="D3248" i="3"/>
  <c r="F3248" i="3" s="1"/>
  <c r="U3248" i="3" s="1"/>
  <c r="D3247" i="3"/>
  <c r="F3247" i="3" s="1"/>
  <c r="U3247" i="3" s="1"/>
  <c r="D3246" i="3"/>
  <c r="F3246" i="3" s="1"/>
  <c r="U3246" i="3" s="1"/>
  <c r="D3245" i="3"/>
  <c r="F3245" i="3" s="1"/>
  <c r="U3245" i="3" s="1"/>
  <c r="D3244" i="3"/>
  <c r="F3244" i="3" s="1"/>
  <c r="U3244" i="3" s="1"/>
  <c r="D3243" i="3"/>
  <c r="F3243" i="3" s="1"/>
  <c r="U3243" i="3" s="1"/>
  <c r="D3242" i="3"/>
  <c r="F3242" i="3" s="1"/>
  <c r="U3242" i="3" s="1"/>
  <c r="D3241" i="3"/>
  <c r="F3241" i="3" s="1"/>
  <c r="U3241" i="3" s="1"/>
  <c r="D3240" i="3"/>
  <c r="F3240" i="3" s="1"/>
  <c r="U3240" i="3" s="1"/>
  <c r="D3239" i="3"/>
  <c r="F3239" i="3" s="1"/>
  <c r="U3239" i="3" s="1"/>
  <c r="D3238" i="3"/>
  <c r="F3238" i="3" s="1"/>
  <c r="U3238" i="3" s="1"/>
  <c r="D3237" i="3"/>
  <c r="F3237" i="3" s="1"/>
  <c r="U3237" i="3" s="1"/>
  <c r="D3236" i="3"/>
  <c r="F3236" i="3" s="1"/>
  <c r="U3236" i="3" s="1"/>
  <c r="D3235" i="3"/>
  <c r="F3235" i="3" s="1"/>
  <c r="U3235" i="3" s="1"/>
  <c r="D3234" i="3"/>
  <c r="F3234" i="3" s="1"/>
  <c r="U3234" i="3" s="1"/>
  <c r="D3233" i="3"/>
  <c r="F3233" i="3" s="1"/>
  <c r="U3233" i="3" s="1"/>
  <c r="D3232" i="3"/>
  <c r="F3232" i="3" s="1"/>
  <c r="U3232" i="3" s="1"/>
  <c r="D3231" i="3"/>
  <c r="F3231" i="3" s="1"/>
  <c r="U3231" i="3" s="1"/>
  <c r="D3230" i="3"/>
  <c r="F3230" i="3" s="1"/>
  <c r="U3230" i="3" s="1"/>
  <c r="D3229" i="3"/>
  <c r="F3229" i="3" s="1"/>
  <c r="U3229" i="3" s="1"/>
  <c r="D3228" i="3"/>
  <c r="F3228" i="3" s="1"/>
  <c r="U3228" i="3" s="1"/>
  <c r="D3227" i="3"/>
  <c r="F3227" i="3" s="1"/>
  <c r="U3227" i="3" s="1"/>
  <c r="D3226" i="3"/>
  <c r="F3226" i="3" s="1"/>
  <c r="U3226" i="3" s="1"/>
  <c r="D3225" i="3"/>
  <c r="F3225" i="3" s="1"/>
  <c r="U3225" i="3" s="1"/>
  <c r="D3224" i="3"/>
  <c r="F3224" i="3" s="1"/>
  <c r="U3224" i="3" s="1"/>
  <c r="D3223" i="3"/>
  <c r="F3223" i="3" s="1"/>
  <c r="U3223" i="3" s="1"/>
  <c r="D3222" i="3"/>
  <c r="F3222" i="3" s="1"/>
  <c r="U3222" i="3" s="1"/>
  <c r="D3221" i="3"/>
  <c r="F3221" i="3" s="1"/>
  <c r="U3221" i="3" s="1"/>
  <c r="D3220" i="3"/>
  <c r="F3220" i="3" s="1"/>
  <c r="U3220" i="3" s="1"/>
  <c r="D3219" i="3"/>
  <c r="F3219" i="3" s="1"/>
  <c r="U3219" i="3" s="1"/>
  <c r="D3218" i="3"/>
  <c r="F3218" i="3" s="1"/>
  <c r="U3218" i="3" s="1"/>
  <c r="D3217" i="3"/>
  <c r="F3217" i="3" s="1"/>
  <c r="U3217" i="3" s="1"/>
  <c r="D3216" i="3"/>
  <c r="D3215" i="3"/>
  <c r="F3215" i="3" s="1"/>
  <c r="U3215" i="3" s="1"/>
  <c r="D3214" i="3"/>
  <c r="F3214" i="3" s="1"/>
  <c r="U3214" i="3" s="1"/>
  <c r="D3213" i="3"/>
  <c r="F3213" i="3" s="1"/>
  <c r="U3213" i="3" s="1"/>
  <c r="D3212" i="3"/>
  <c r="F3212" i="3" s="1"/>
  <c r="U3212" i="3" s="1"/>
  <c r="D3211" i="3"/>
  <c r="F3211" i="3" s="1"/>
  <c r="U3211" i="3" s="1"/>
  <c r="D3210" i="3"/>
  <c r="F3210" i="3" s="1"/>
  <c r="U3210" i="3" s="1"/>
  <c r="D3209" i="3"/>
  <c r="F3209" i="3" s="1"/>
  <c r="U3209" i="3" s="1"/>
  <c r="D3208" i="3"/>
  <c r="F3208" i="3" s="1"/>
  <c r="U3208" i="3" s="1"/>
  <c r="D3207" i="3"/>
  <c r="F3207" i="3" s="1"/>
  <c r="U3207" i="3" s="1"/>
  <c r="D3206" i="3"/>
  <c r="F3206" i="3" s="1"/>
  <c r="U3206" i="3" s="1"/>
  <c r="D3205" i="3"/>
  <c r="F3205" i="3" s="1"/>
  <c r="U3205" i="3" s="1"/>
  <c r="D3204" i="3"/>
  <c r="F3204" i="3" s="1"/>
  <c r="U3204" i="3" s="1"/>
  <c r="D3203" i="3"/>
  <c r="F3203" i="3" s="1"/>
  <c r="U3203" i="3" s="1"/>
  <c r="D3202" i="3"/>
  <c r="F3202" i="3" s="1"/>
  <c r="U3202" i="3" s="1"/>
  <c r="D3201" i="3"/>
  <c r="F3201" i="3" s="1"/>
  <c r="U3201" i="3" s="1"/>
  <c r="D3200" i="3"/>
  <c r="F3200" i="3" s="1"/>
  <c r="U3200" i="3" s="1"/>
  <c r="D3199" i="3"/>
  <c r="F3199" i="3" s="1"/>
  <c r="U3199" i="3" s="1"/>
  <c r="D3198" i="3"/>
  <c r="F3198" i="3" s="1"/>
  <c r="U3198" i="3" s="1"/>
  <c r="D3197" i="3"/>
  <c r="F3197" i="3" s="1"/>
  <c r="U3197" i="3" s="1"/>
  <c r="D3196" i="3"/>
  <c r="F3196" i="3" s="1"/>
  <c r="U3196" i="3" s="1"/>
  <c r="D3195" i="3"/>
  <c r="F3195" i="3" s="1"/>
  <c r="U3195" i="3" s="1"/>
  <c r="D3194" i="3"/>
  <c r="F3194" i="3" s="1"/>
  <c r="U3194" i="3" s="1"/>
  <c r="D3193" i="3"/>
  <c r="F3193" i="3" s="1"/>
  <c r="U3193" i="3" s="1"/>
  <c r="D3192" i="3"/>
  <c r="F3192" i="3" s="1"/>
  <c r="U3192" i="3" s="1"/>
  <c r="D3191" i="3"/>
  <c r="F3191" i="3" s="1"/>
  <c r="U3191" i="3" s="1"/>
  <c r="D3190" i="3"/>
  <c r="F3190" i="3" s="1"/>
  <c r="U3190" i="3" s="1"/>
  <c r="D3189" i="3"/>
  <c r="F3189" i="3" s="1"/>
  <c r="U3189" i="3" s="1"/>
  <c r="D3188" i="3"/>
  <c r="F3188" i="3" s="1"/>
  <c r="U3188" i="3" s="1"/>
  <c r="D3187" i="3"/>
  <c r="F3187" i="3" s="1"/>
  <c r="U3187" i="3" s="1"/>
  <c r="D3186" i="3"/>
  <c r="F3186" i="3" s="1"/>
  <c r="U3186" i="3" s="1"/>
  <c r="D3185" i="3"/>
  <c r="F3185" i="3" s="1"/>
  <c r="U3185" i="3" s="1"/>
  <c r="D3184" i="3"/>
  <c r="F3184" i="3" s="1"/>
  <c r="U3184" i="3" s="1"/>
  <c r="D3183" i="3"/>
  <c r="F3183" i="3" s="1"/>
  <c r="U3183" i="3" s="1"/>
  <c r="D3182" i="3"/>
  <c r="F3182" i="3" s="1"/>
  <c r="U3182" i="3" s="1"/>
  <c r="D3181" i="3"/>
  <c r="F3181" i="3" s="1"/>
  <c r="U3181" i="3" s="1"/>
  <c r="D3180" i="3"/>
  <c r="F3180" i="3" s="1"/>
  <c r="U3180" i="3" s="1"/>
  <c r="D3179" i="3"/>
  <c r="F3179" i="3" s="1"/>
  <c r="U3179" i="3" s="1"/>
  <c r="D3178" i="3"/>
  <c r="F3178" i="3" s="1"/>
  <c r="U3178" i="3" s="1"/>
  <c r="D3177" i="3"/>
  <c r="F3177" i="3" s="1"/>
  <c r="U3177" i="3" s="1"/>
  <c r="D3176" i="3"/>
  <c r="F3176" i="3" s="1"/>
  <c r="U3176" i="3" s="1"/>
  <c r="D3175" i="3"/>
  <c r="F3175" i="3" s="1"/>
  <c r="U3175" i="3" s="1"/>
  <c r="D3174" i="3"/>
  <c r="F3174" i="3" s="1"/>
  <c r="U3174" i="3" s="1"/>
  <c r="D3173" i="3"/>
  <c r="F3173" i="3" s="1"/>
  <c r="U3173" i="3" s="1"/>
  <c r="D3172" i="3"/>
  <c r="F3172" i="3" s="1"/>
  <c r="U3172" i="3" s="1"/>
  <c r="D3171" i="3"/>
  <c r="F3171" i="3" s="1"/>
  <c r="U3171" i="3" s="1"/>
  <c r="D3170" i="3"/>
  <c r="F3170" i="3" s="1"/>
  <c r="U3170" i="3" s="1"/>
  <c r="D3169" i="3"/>
  <c r="F3169" i="3" s="1"/>
  <c r="U3169" i="3" s="1"/>
  <c r="D3168" i="3"/>
  <c r="F3168" i="3" s="1"/>
  <c r="U3168" i="3" s="1"/>
  <c r="D3167" i="3"/>
  <c r="F3167" i="3" s="1"/>
  <c r="U3167" i="3" s="1"/>
  <c r="D3166" i="3"/>
  <c r="F3166" i="3" s="1"/>
  <c r="U3166" i="3" s="1"/>
  <c r="D3165" i="3"/>
  <c r="F3165" i="3" s="1"/>
  <c r="U3165" i="3" s="1"/>
  <c r="D3164" i="3"/>
  <c r="F3164" i="3" s="1"/>
  <c r="U3164" i="3" s="1"/>
  <c r="D3163" i="3"/>
  <c r="F3163" i="3" s="1"/>
  <c r="U3163" i="3" s="1"/>
  <c r="D3162" i="3"/>
  <c r="F3162" i="3" s="1"/>
  <c r="U3162" i="3" s="1"/>
  <c r="D3161" i="3"/>
  <c r="F3161" i="3" s="1"/>
  <c r="U3161" i="3" s="1"/>
  <c r="D3160" i="3"/>
  <c r="F3160" i="3" s="1"/>
  <c r="U3160" i="3" s="1"/>
  <c r="D3159" i="3"/>
  <c r="F3159" i="3" s="1"/>
  <c r="U3159" i="3" s="1"/>
  <c r="D3158" i="3"/>
  <c r="F3158" i="3" s="1"/>
  <c r="U3158" i="3" s="1"/>
  <c r="D3157" i="3"/>
  <c r="F3157" i="3" s="1"/>
  <c r="U3157" i="3" s="1"/>
  <c r="D3156" i="3"/>
  <c r="F3156" i="3" s="1"/>
  <c r="U3156" i="3" s="1"/>
  <c r="D3155" i="3"/>
  <c r="F3155" i="3" s="1"/>
  <c r="U3155" i="3" s="1"/>
  <c r="D3154" i="3"/>
  <c r="F3154" i="3" s="1"/>
  <c r="U3154" i="3" s="1"/>
  <c r="D3153" i="3"/>
  <c r="F3153" i="3" s="1"/>
  <c r="U3153" i="3" s="1"/>
  <c r="D3152" i="3"/>
  <c r="F3152" i="3" s="1"/>
  <c r="U3152" i="3" s="1"/>
  <c r="D3151" i="3"/>
  <c r="D3150" i="3"/>
  <c r="F3150" i="3" s="1"/>
  <c r="U3150" i="3" s="1"/>
  <c r="D3149" i="3"/>
  <c r="F3149" i="3" s="1"/>
  <c r="U3149" i="3" s="1"/>
  <c r="D3148" i="3"/>
  <c r="F3148" i="3" s="1"/>
  <c r="U3148" i="3" s="1"/>
  <c r="D3147" i="3"/>
  <c r="F3147" i="3" s="1"/>
  <c r="U3147" i="3" s="1"/>
  <c r="D3146" i="3"/>
  <c r="F3146" i="3" s="1"/>
  <c r="U3146" i="3" s="1"/>
  <c r="D3145" i="3"/>
  <c r="F3145" i="3" s="1"/>
  <c r="U3145" i="3" s="1"/>
  <c r="D3144" i="3"/>
  <c r="F3144" i="3" s="1"/>
  <c r="U3144" i="3" s="1"/>
  <c r="D3143" i="3"/>
  <c r="F3143" i="3" s="1"/>
  <c r="U3143" i="3" s="1"/>
  <c r="D3142" i="3"/>
  <c r="F3142" i="3" s="1"/>
  <c r="U3142" i="3" s="1"/>
  <c r="D3141" i="3"/>
  <c r="F3141" i="3" s="1"/>
  <c r="U3141" i="3" s="1"/>
  <c r="D3140" i="3"/>
  <c r="F3140" i="3" s="1"/>
  <c r="U3140" i="3" s="1"/>
  <c r="D3139" i="3"/>
  <c r="F3139" i="3" s="1"/>
  <c r="U3139" i="3" s="1"/>
  <c r="D3138" i="3"/>
  <c r="F3138" i="3" s="1"/>
  <c r="U3138" i="3" s="1"/>
  <c r="D3137" i="3"/>
  <c r="F3137" i="3" s="1"/>
  <c r="U3137" i="3" s="1"/>
  <c r="D3136" i="3"/>
  <c r="F3136" i="3" s="1"/>
  <c r="U3136" i="3" s="1"/>
  <c r="D3135" i="3"/>
  <c r="F3135" i="3" s="1"/>
  <c r="U3135" i="3" s="1"/>
  <c r="D3134" i="3"/>
  <c r="F3134" i="3" s="1"/>
  <c r="U3134" i="3" s="1"/>
  <c r="D3133" i="3"/>
  <c r="F3133" i="3" s="1"/>
  <c r="U3133" i="3" s="1"/>
  <c r="D3132" i="3"/>
  <c r="F3132" i="3" s="1"/>
  <c r="U3132" i="3" s="1"/>
  <c r="D3131" i="3"/>
  <c r="F3131" i="3" s="1"/>
  <c r="U3131" i="3" s="1"/>
  <c r="D3130" i="3"/>
  <c r="F3130" i="3" s="1"/>
  <c r="U3130" i="3" s="1"/>
  <c r="D3129" i="3"/>
  <c r="F3129" i="3" s="1"/>
  <c r="U3129" i="3" s="1"/>
  <c r="D3128" i="3"/>
  <c r="F3128" i="3" s="1"/>
  <c r="U3128" i="3" s="1"/>
  <c r="D3127" i="3"/>
  <c r="F3127" i="3" s="1"/>
  <c r="U3127" i="3" s="1"/>
  <c r="D3126" i="3"/>
  <c r="F3126" i="3" s="1"/>
  <c r="U3126" i="3" s="1"/>
  <c r="D3125" i="3"/>
  <c r="F3125" i="3" s="1"/>
  <c r="U3125" i="3" s="1"/>
  <c r="D3124" i="3"/>
  <c r="D3123" i="3"/>
  <c r="F3123" i="3" s="1"/>
  <c r="U3123" i="3" s="1"/>
  <c r="D3122" i="3"/>
  <c r="F3122" i="3" s="1"/>
  <c r="U3122" i="3" s="1"/>
  <c r="D3121" i="3"/>
  <c r="F3121" i="3" s="1"/>
  <c r="U3121" i="3" s="1"/>
  <c r="D3120" i="3"/>
  <c r="F3120" i="3" s="1"/>
  <c r="U3120" i="3" s="1"/>
  <c r="D3119" i="3"/>
  <c r="F3119" i="3" s="1"/>
  <c r="U3119" i="3" s="1"/>
  <c r="D3118" i="3"/>
  <c r="F3118" i="3" s="1"/>
  <c r="U3118" i="3" s="1"/>
  <c r="D3117" i="3"/>
  <c r="F3117" i="3" s="1"/>
  <c r="U3117" i="3" s="1"/>
  <c r="D3116" i="3"/>
  <c r="F3116" i="3" s="1"/>
  <c r="U3116" i="3" s="1"/>
  <c r="D3115" i="3"/>
  <c r="F3115" i="3" s="1"/>
  <c r="U3115" i="3" s="1"/>
  <c r="D3114" i="3"/>
  <c r="F3114" i="3" s="1"/>
  <c r="U3114" i="3" s="1"/>
  <c r="D3113" i="3"/>
  <c r="F3113" i="3" s="1"/>
  <c r="U3113" i="3" s="1"/>
  <c r="D3112" i="3"/>
  <c r="F3112" i="3" s="1"/>
  <c r="U3112" i="3" s="1"/>
  <c r="D3111" i="3"/>
  <c r="F3111" i="3" s="1"/>
  <c r="U3111" i="3" s="1"/>
  <c r="D3110" i="3"/>
  <c r="F3110" i="3" s="1"/>
  <c r="U3110" i="3" s="1"/>
  <c r="D3109" i="3"/>
  <c r="F3109" i="3" s="1"/>
  <c r="U3109" i="3" s="1"/>
  <c r="D3108" i="3"/>
  <c r="F3108" i="3" s="1"/>
  <c r="U3108" i="3" s="1"/>
  <c r="D3107" i="3"/>
  <c r="F3107" i="3" s="1"/>
  <c r="U3107" i="3" s="1"/>
  <c r="D3106" i="3"/>
  <c r="F3106" i="3" s="1"/>
  <c r="U3106" i="3" s="1"/>
  <c r="D3105" i="3"/>
  <c r="F3105" i="3" s="1"/>
  <c r="U3105" i="3" s="1"/>
  <c r="D3104" i="3"/>
  <c r="F3104" i="3" s="1"/>
  <c r="U3104" i="3" s="1"/>
  <c r="D3103" i="3"/>
  <c r="F3103" i="3" s="1"/>
  <c r="U3103" i="3" s="1"/>
  <c r="D3102" i="3"/>
  <c r="F3102" i="3" s="1"/>
  <c r="U3102" i="3" s="1"/>
  <c r="D3101" i="3"/>
  <c r="F3101" i="3" s="1"/>
  <c r="U3101" i="3" s="1"/>
  <c r="D3100" i="3"/>
  <c r="F3100" i="3" s="1"/>
  <c r="U3100" i="3" s="1"/>
  <c r="D3099" i="3"/>
  <c r="F3099" i="3" s="1"/>
  <c r="U3099" i="3" s="1"/>
  <c r="D3098" i="3"/>
  <c r="F3098" i="3" s="1"/>
  <c r="U3098" i="3" s="1"/>
  <c r="D3097" i="3"/>
  <c r="F3097" i="3" s="1"/>
  <c r="U3097" i="3" s="1"/>
  <c r="D3096" i="3"/>
  <c r="F3096" i="3" s="1"/>
  <c r="U3096" i="3" s="1"/>
  <c r="D3095" i="3"/>
  <c r="F3095" i="3" s="1"/>
  <c r="U3095" i="3" s="1"/>
  <c r="D3094" i="3"/>
  <c r="F3094" i="3" s="1"/>
  <c r="U3094" i="3" s="1"/>
  <c r="D3093" i="3"/>
  <c r="F3093" i="3" s="1"/>
  <c r="U3093" i="3" s="1"/>
  <c r="D3092" i="3"/>
  <c r="F3092" i="3" s="1"/>
  <c r="U3092" i="3" s="1"/>
  <c r="D3091" i="3"/>
  <c r="F3091" i="3" s="1"/>
  <c r="U3091" i="3" s="1"/>
  <c r="D3090" i="3"/>
  <c r="F3090" i="3" s="1"/>
  <c r="U3090" i="3" s="1"/>
  <c r="D3089" i="3"/>
  <c r="F3089" i="3" s="1"/>
  <c r="U3089" i="3" s="1"/>
  <c r="D3088" i="3"/>
  <c r="F3088" i="3" s="1"/>
  <c r="U3088" i="3" s="1"/>
  <c r="D3087" i="3"/>
  <c r="F3087" i="3" s="1"/>
  <c r="U3087" i="3" s="1"/>
  <c r="D3086" i="3"/>
  <c r="F3086" i="3" s="1"/>
  <c r="U3086" i="3" s="1"/>
  <c r="D3085" i="3"/>
  <c r="F3085" i="3" s="1"/>
  <c r="U3085" i="3" s="1"/>
  <c r="D3084" i="3"/>
  <c r="F3084" i="3" s="1"/>
  <c r="U3084" i="3" s="1"/>
  <c r="D3083" i="3"/>
  <c r="F3083" i="3" s="1"/>
  <c r="U3083" i="3" s="1"/>
  <c r="D3082" i="3"/>
  <c r="F3082" i="3" s="1"/>
  <c r="U3082" i="3" s="1"/>
  <c r="D3081" i="3"/>
  <c r="F3081" i="3" s="1"/>
  <c r="U3081" i="3" s="1"/>
  <c r="D3080" i="3"/>
  <c r="F3080" i="3" s="1"/>
  <c r="U3080" i="3" s="1"/>
  <c r="D3079" i="3"/>
  <c r="F3079" i="3" s="1"/>
  <c r="U3079" i="3" s="1"/>
  <c r="D3078" i="3"/>
  <c r="F3078" i="3" s="1"/>
  <c r="U3078" i="3" s="1"/>
  <c r="D3077" i="3"/>
  <c r="F3077" i="3" s="1"/>
  <c r="U3077" i="3" s="1"/>
  <c r="D3076" i="3"/>
  <c r="F3076" i="3" s="1"/>
  <c r="U3076" i="3" s="1"/>
  <c r="D3075" i="3"/>
  <c r="F3075" i="3" s="1"/>
  <c r="U3075" i="3" s="1"/>
  <c r="D3074" i="3"/>
  <c r="F3074" i="3" s="1"/>
  <c r="U3074" i="3" s="1"/>
  <c r="D3073" i="3"/>
  <c r="F3073" i="3" s="1"/>
  <c r="U3073" i="3" s="1"/>
  <c r="D3072" i="3"/>
  <c r="F3072" i="3" s="1"/>
  <c r="U3072" i="3" s="1"/>
  <c r="D3071" i="3"/>
  <c r="F3071" i="3" s="1"/>
  <c r="U3071" i="3" s="1"/>
  <c r="D3070" i="3"/>
  <c r="F3070" i="3" s="1"/>
  <c r="U3070" i="3" s="1"/>
  <c r="D3069" i="3"/>
  <c r="F3069" i="3" s="1"/>
  <c r="U3069" i="3" s="1"/>
  <c r="D3068" i="3"/>
  <c r="F3068" i="3" s="1"/>
  <c r="U3068" i="3" s="1"/>
  <c r="D3067" i="3"/>
  <c r="F3067" i="3" s="1"/>
  <c r="U3067" i="3" s="1"/>
  <c r="D3066" i="3"/>
  <c r="D3065" i="3"/>
  <c r="F3065" i="3" s="1"/>
  <c r="U3065" i="3" s="1"/>
  <c r="D3064" i="3"/>
  <c r="D3063" i="3"/>
  <c r="F3063" i="3" s="1"/>
  <c r="U3063" i="3" s="1"/>
  <c r="D3062" i="3"/>
  <c r="F3062" i="3" s="1"/>
  <c r="U3062" i="3" s="1"/>
  <c r="D3061" i="3"/>
  <c r="F3061" i="3" s="1"/>
  <c r="U3061" i="3" s="1"/>
  <c r="D3060" i="3"/>
  <c r="F3060" i="3" s="1"/>
  <c r="U3060" i="3" s="1"/>
  <c r="D3059" i="3"/>
  <c r="F3059" i="3" s="1"/>
  <c r="U3059" i="3" s="1"/>
  <c r="D3058" i="3"/>
  <c r="F3058" i="3" s="1"/>
  <c r="U3058" i="3" s="1"/>
  <c r="D3057" i="3"/>
  <c r="F3057" i="3" s="1"/>
  <c r="U3057" i="3" s="1"/>
  <c r="D3056" i="3"/>
  <c r="F3056" i="3" s="1"/>
  <c r="U3056" i="3" s="1"/>
  <c r="D3055" i="3"/>
  <c r="D3054" i="3"/>
  <c r="F3054" i="3" s="1"/>
  <c r="U3054" i="3" s="1"/>
  <c r="D3053" i="3"/>
  <c r="F3053" i="3" s="1"/>
  <c r="U3053" i="3" s="1"/>
  <c r="D3052" i="3"/>
  <c r="F3052" i="3" s="1"/>
  <c r="U3052" i="3" s="1"/>
  <c r="D3051" i="3"/>
  <c r="F3051" i="3" s="1"/>
  <c r="U3051" i="3" s="1"/>
  <c r="D3050" i="3"/>
  <c r="F3050" i="3" s="1"/>
  <c r="U3050" i="3" s="1"/>
  <c r="D3049" i="3"/>
  <c r="F3049" i="3" s="1"/>
  <c r="U3049" i="3" s="1"/>
  <c r="D3048" i="3"/>
  <c r="F3048" i="3" s="1"/>
  <c r="U3048" i="3" s="1"/>
  <c r="D3047" i="3"/>
  <c r="F3047" i="3" s="1"/>
  <c r="U3047" i="3" s="1"/>
  <c r="D3046" i="3"/>
  <c r="F3046" i="3" s="1"/>
  <c r="U3046" i="3" s="1"/>
  <c r="D3045" i="3"/>
  <c r="F3045" i="3" s="1"/>
  <c r="U3045" i="3" s="1"/>
  <c r="D3044" i="3"/>
  <c r="F3044" i="3" s="1"/>
  <c r="U3044" i="3" s="1"/>
  <c r="D3043" i="3"/>
  <c r="F3043" i="3" s="1"/>
  <c r="U3043" i="3" s="1"/>
  <c r="D3042" i="3"/>
  <c r="F3042" i="3" s="1"/>
  <c r="U3042" i="3" s="1"/>
  <c r="D3041" i="3"/>
  <c r="F3041" i="3" s="1"/>
  <c r="U3041" i="3" s="1"/>
  <c r="D3040" i="3"/>
  <c r="F3040" i="3" s="1"/>
  <c r="U3040" i="3" s="1"/>
  <c r="D3039" i="3"/>
  <c r="F3039" i="3" s="1"/>
  <c r="U3039" i="3" s="1"/>
  <c r="D3038" i="3"/>
  <c r="F3038" i="3" s="1"/>
  <c r="U3038" i="3" s="1"/>
  <c r="D3037" i="3"/>
  <c r="F3037" i="3" s="1"/>
  <c r="U3037" i="3" s="1"/>
  <c r="D3036" i="3"/>
  <c r="F3036" i="3" s="1"/>
  <c r="U3036" i="3" s="1"/>
  <c r="D3035" i="3"/>
  <c r="F3035" i="3" s="1"/>
  <c r="U3035" i="3" s="1"/>
  <c r="D3034" i="3"/>
  <c r="F3034" i="3" s="1"/>
  <c r="U3034" i="3" s="1"/>
  <c r="D3033" i="3"/>
  <c r="F3033" i="3" s="1"/>
  <c r="U3033" i="3" s="1"/>
  <c r="D3032" i="3"/>
  <c r="F3032" i="3" s="1"/>
  <c r="U3032" i="3" s="1"/>
  <c r="D3031" i="3"/>
  <c r="F3031" i="3" s="1"/>
  <c r="U3031" i="3" s="1"/>
  <c r="D3030" i="3"/>
  <c r="F3030" i="3" s="1"/>
  <c r="U3030" i="3" s="1"/>
  <c r="D3029" i="3"/>
  <c r="F3029" i="3" s="1"/>
  <c r="U3029" i="3" s="1"/>
  <c r="D3028" i="3"/>
  <c r="F3028" i="3" s="1"/>
  <c r="U3028" i="3" s="1"/>
  <c r="D3027" i="3"/>
  <c r="D3026" i="3"/>
  <c r="F3026" i="3" s="1"/>
  <c r="U3026" i="3" s="1"/>
  <c r="D3025" i="3"/>
  <c r="F3025" i="3" s="1"/>
  <c r="U3025" i="3" s="1"/>
  <c r="D3024" i="3"/>
  <c r="F3024" i="3" s="1"/>
  <c r="U3024" i="3" s="1"/>
  <c r="D3023" i="3"/>
  <c r="F3023" i="3" s="1"/>
  <c r="U3023" i="3" s="1"/>
  <c r="D3022" i="3"/>
  <c r="F3022" i="3" s="1"/>
  <c r="U3022" i="3" s="1"/>
  <c r="D3021" i="3"/>
  <c r="F3021" i="3" s="1"/>
  <c r="U3021" i="3" s="1"/>
  <c r="D3020" i="3"/>
  <c r="F3020" i="3" s="1"/>
  <c r="U3020" i="3" s="1"/>
  <c r="D3019" i="3"/>
  <c r="F3019" i="3" s="1"/>
  <c r="U3019" i="3" s="1"/>
  <c r="D3018" i="3"/>
  <c r="F3018" i="3" s="1"/>
  <c r="U3018" i="3" s="1"/>
  <c r="D3017" i="3"/>
  <c r="F3017" i="3" s="1"/>
  <c r="U3017" i="3" s="1"/>
  <c r="D3016" i="3"/>
  <c r="F3016" i="3" s="1"/>
  <c r="U3016" i="3" s="1"/>
  <c r="D3015" i="3"/>
  <c r="F3015" i="3" s="1"/>
  <c r="U3015" i="3" s="1"/>
  <c r="D3014" i="3"/>
  <c r="F3014" i="3" s="1"/>
  <c r="U3014" i="3" s="1"/>
  <c r="D3013" i="3"/>
  <c r="F3013" i="3" s="1"/>
  <c r="U3013" i="3" s="1"/>
  <c r="D3012" i="3"/>
  <c r="F3012" i="3" s="1"/>
  <c r="U3012" i="3" s="1"/>
  <c r="D3011" i="3"/>
  <c r="F3011" i="3" s="1"/>
  <c r="U3011" i="3" s="1"/>
  <c r="D3010" i="3"/>
  <c r="F3010" i="3" s="1"/>
  <c r="U3010" i="3" s="1"/>
  <c r="D3009" i="3"/>
  <c r="F3009" i="3" s="1"/>
  <c r="U3009" i="3" s="1"/>
  <c r="D3008" i="3"/>
  <c r="F3008" i="3" s="1"/>
  <c r="U3008" i="3" s="1"/>
  <c r="D3007" i="3"/>
  <c r="F3007" i="3" s="1"/>
  <c r="U3007" i="3" s="1"/>
  <c r="D3006" i="3"/>
  <c r="F3006" i="3" s="1"/>
  <c r="U3006" i="3" s="1"/>
  <c r="D3005" i="3"/>
  <c r="F3005" i="3" s="1"/>
  <c r="U3005" i="3" s="1"/>
  <c r="D3004" i="3"/>
  <c r="F3004" i="3" s="1"/>
  <c r="U3004" i="3" s="1"/>
  <c r="D3003" i="3"/>
  <c r="F3003" i="3" s="1"/>
  <c r="U3003" i="3" s="1"/>
  <c r="D3002" i="3"/>
  <c r="F3002" i="3" s="1"/>
  <c r="U3002" i="3" s="1"/>
  <c r="D3001" i="3"/>
  <c r="F3001" i="3" s="1"/>
  <c r="U3001" i="3" s="1"/>
  <c r="D3000" i="3"/>
  <c r="F3000" i="3" s="1"/>
  <c r="U3000" i="3" s="1"/>
  <c r="D2999" i="3"/>
  <c r="F2999" i="3" s="1"/>
  <c r="U2999" i="3" s="1"/>
  <c r="D2998" i="3"/>
  <c r="F2998" i="3" s="1"/>
  <c r="U2998" i="3" s="1"/>
  <c r="D2997" i="3"/>
  <c r="F2997" i="3" s="1"/>
  <c r="U2997" i="3" s="1"/>
  <c r="D2996" i="3"/>
  <c r="F2996" i="3" s="1"/>
  <c r="U2996" i="3" s="1"/>
  <c r="D2995" i="3"/>
  <c r="F2995" i="3" s="1"/>
  <c r="U2995" i="3" s="1"/>
  <c r="D2994" i="3"/>
  <c r="F2994" i="3" s="1"/>
  <c r="U2994" i="3" s="1"/>
  <c r="D2993" i="3"/>
  <c r="F2993" i="3" s="1"/>
  <c r="U2993" i="3" s="1"/>
  <c r="D2992" i="3"/>
  <c r="F2992" i="3" s="1"/>
  <c r="U2992" i="3" s="1"/>
  <c r="D2991" i="3"/>
  <c r="F2991" i="3" s="1"/>
  <c r="U2991" i="3" s="1"/>
  <c r="D2990" i="3"/>
  <c r="F2990" i="3" s="1"/>
  <c r="U2990" i="3" s="1"/>
  <c r="D2989" i="3"/>
  <c r="F2989" i="3" s="1"/>
  <c r="U2989" i="3" s="1"/>
  <c r="D2988" i="3"/>
  <c r="F2988" i="3" s="1"/>
  <c r="U2988" i="3" s="1"/>
  <c r="D2987" i="3"/>
  <c r="F2987" i="3" s="1"/>
  <c r="U2987" i="3" s="1"/>
  <c r="D2986" i="3"/>
  <c r="F2986" i="3" s="1"/>
  <c r="U2986" i="3" s="1"/>
  <c r="D2985" i="3"/>
  <c r="F2985" i="3" s="1"/>
  <c r="U2985" i="3" s="1"/>
  <c r="D2984" i="3"/>
  <c r="F2984" i="3" s="1"/>
  <c r="U2984" i="3" s="1"/>
  <c r="D2983" i="3"/>
  <c r="F2983" i="3" s="1"/>
  <c r="U2983" i="3" s="1"/>
  <c r="D2982" i="3"/>
  <c r="F2982" i="3" s="1"/>
  <c r="U2982" i="3" s="1"/>
  <c r="D2981" i="3"/>
  <c r="F2981" i="3" s="1"/>
  <c r="U2981" i="3" s="1"/>
  <c r="D2980" i="3"/>
  <c r="F2980" i="3" s="1"/>
  <c r="U2980" i="3" s="1"/>
  <c r="D2979" i="3"/>
  <c r="F2979" i="3" s="1"/>
  <c r="U2979" i="3" s="1"/>
  <c r="D2978" i="3"/>
  <c r="F2978" i="3" s="1"/>
  <c r="U2978" i="3" s="1"/>
  <c r="D2977" i="3"/>
  <c r="F2977" i="3" s="1"/>
  <c r="U2977" i="3" s="1"/>
  <c r="D2976" i="3"/>
  <c r="F2976" i="3" s="1"/>
  <c r="U2976" i="3" s="1"/>
  <c r="D2975" i="3"/>
  <c r="F2975" i="3" s="1"/>
  <c r="U2975" i="3" s="1"/>
  <c r="D2974" i="3"/>
  <c r="F2974" i="3" s="1"/>
  <c r="U2974" i="3" s="1"/>
  <c r="D2973" i="3"/>
  <c r="F2973" i="3" s="1"/>
  <c r="U2973" i="3" s="1"/>
  <c r="D2972" i="3"/>
  <c r="F2972" i="3" s="1"/>
  <c r="U2972" i="3" s="1"/>
  <c r="D2971" i="3"/>
  <c r="F2971" i="3" s="1"/>
  <c r="U2971" i="3" s="1"/>
  <c r="D2970" i="3"/>
  <c r="F2970" i="3" s="1"/>
  <c r="U2970" i="3" s="1"/>
  <c r="D2969" i="3"/>
  <c r="F2969" i="3" s="1"/>
  <c r="U2969" i="3" s="1"/>
  <c r="D2968" i="3"/>
  <c r="F2968" i="3" s="1"/>
  <c r="U2968" i="3" s="1"/>
  <c r="D2967" i="3"/>
  <c r="F2967" i="3" s="1"/>
  <c r="U2967" i="3" s="1"/>
  <c r="D2966" i="3"/>
  <c r="F2966" i="3" s="1"/>
  <c r="U2966" i="3" s="1"/>
  <c r="D2965" i="3"/>
  <c r="F2965" i="3" s="1"/>
  <c r="U2965" i="3" s="1"/>
  <c r="D2964" i="3"/>
  <c r="F2964" i="3" s="1"/>
  <c r="U2964" i="3" s="1"/>
  <c r="D2963" i="3"/>
  <c r="F2963" i="3" s="1"/>
  <c r="U2963" i="3" s="1"/>
  <c r="D2962" i="3"/>
  <c r="F2962" i="3" s="1"/>
  <c r="U2962" i="3" s="1"/>
  <c r="D2961" i="3"/>
  <c r="F2961" i="3" s="1"/>
  <c r="U2961" i="3" s="1"/>
  <c r="D2960" i="3"/>
  <c r="F2960" i="3" s="1"/>
  <c r="U2960" i="3" s="1"/>
  <c r="D2959" i="3"/>
  <c r="F2959" i="3" s="1"/>
  <c r="U2959" i="3" s="1"/>
  <c r="D2958" i="3"/>
  <c r="F2958" i="3" s="1"/>
  <c r="U2958" i="3" s="1"/>
  <c r="D2957" i="3"/>
  <c r="F2957" i="3" s="1"/>
  <c r="U2957" i="3" s="1"/>
  <c r="D2956" i="3"/>
  <c r="F2956" i="3" s="1"/>
  <c r="U2956" i="3" s="1"/>
  <c r="D2955" i="3"/>
  <c r="F2955" i="3" s="1"/>
  <c r="U2955" i="3" s="1"/>
  <c r="D2954" i="3"/>
  <c r="F2954" i="3" s="1"/>
  <c r="U2954" i="3" s="1"/>
  <c r="D2953" i="3"/>
  <c r="F2953" i="3" s="1"/>
  <c r="U2953" i="3" s="1"/>
  <c r="D2952" i="3"/>
  <c r="F2952" i="3" s="1"/>
  <c r="U2952" i="3" s="1"/>
  <c r="D2951" i="3"/>
  <c r="F2951" i="3" s="1"/>
  <c r="U2951" i="3" s="1"/>
  <c r="D2950" i="3"/>
  <c r="F2950" i="3" s="1"/>
  <c r="U2950" i="3" s="1"/>
  <c r="D2949" i="3"/>
  <c r="F2949" i="3" s="1"/>
  <c r="U2949" i="3" s="1"/>
  <c r="D2948" i="3"/>
  <c r="F2948" i="3" s="1"/>
  <c r="U2948" i="3" s="1"/>
  <c r="D2947" i="3"/>
  <c r="F2947" i="3" s="1"/>
  <c r="U2947" i="3" s="1"/>
  <c r="D2946" i="3"/>
  <c r="F2946" i="3" s="1"/>
  <c r="U2946" i="3" s="1"/>
  <c r="D2945" i="3"/>
  <c r="F2945" i="3" s="1"/>
  <c r="U2945" i="3" s="1"/>
  <c r="D2944" i="3"/>
  <c r="F2944" i="3" s="1"/>
  <c r="U2944" i="3" s="1"/>
  <c r="D2943" i="3"/>
  <c r="F2943" i="3" s="1"/>
  <c r="U2943" i="3" s="1"/>
  <c r="D2942" i="3"/>
  <c r="F2942" i="3" s="1"/>
  <c r="U2942" i="3" s="1"/>
  <c r="D2941" i="3"/>
  <c r="D2940" i="3"/>
  <c r="F2940" i="3" s="1"/>
  <c r="U2940" i="3" s="1"/>
  <c r="D2939" i="3"/>
  <c r="F2939" i="3" s="1"/>
  <c r="U2939" i="3" s="1"/>
  <c r="D2938" i="3"/>
  <c r="F2938" i="3" s="1"/>
  <c r="U2938" i="3" s="1"/>
  <c r="D2937" i="3"/>
  <c r="F2937" i="3" s="1"/>
  <c r="U2937" i="3" s="1"/>
  <c r="D2936" i="3"/>
  <c r="F2936" i="3" s="1"/>
  <c r="U2936" i="3" s="1"/>
  <c r="D2935" i="3"/>
  <c r="F2935" i="3" s="1"/>
  <c r="U2935" i="3" s="1"/>
  <c r="D2934" i="3"/>
  <c r="F2934" i="3" s="1"/>
  <c r="U2934" i="3" s="1"/>
  <c r="D2933" i="3"/>
  <c r="F2933" i="3" s="1"/>
  <c r="U2933" i="3" s="1"/>
  <c r="D2932" i="3"/>
  <c r="F2932" i="3" s="1"/>
  <c r="U2932" i="3" s="1"/>
  <c r="D2931" i="3"/>
  <c r="F2931" i="3" s="1"/>
  <c r="U2931" i="3" s="1"/>
  <c r="D2930" i="3"/>
  <c r="F2930" i="3" s="1"/>
  <c r="U2930" i="3" s="1"/>
  <c r="D2929" i="3"/>
  <c r="F2929" i="3" s="1"/>
  <c r="U2929" i="3" s="1"/>
  <c r="D2928" i="3"/>
  <c r="F2928" i="3" s="1"/>
  <c r="U2928" i="3" s="1"/>
  <c r="D2927" i="3"/>
  <c r="F2927" i="3" s="1"/>
  <c r="U2927" i="3" s="1"/>
  <c r="D2926" i="3"/>
  <c r="F2926" i="3" s="1"/>
  <c r="U2926" i="3" s="1"/>
  <c r="D2925" i="3"/>
  <c r="F2925" i="3" s="1"/>
  <c r="U2925" i="3" s="1"/>
  <c r="D2924" i="3"/>
  <c r="F2924" i="3" s="1"/>
  <c r="U2924" i="3" s="1"/>
  <c r="D2923" i="3"/>
  <c r="F2923" i="3" s="1"/>
  <c r="U2923" i="3" s="1"/>
  <c r="D2922" i="3"/>
  <c r="F2922" i="3" s="1"/>
  <c r="U2922" i="3" s="1"/>
  <c r="D2921" i="3"/>
  <c r="F2921" i="3" s="1"/>
  <c r="U2921" i="3" s="1"/>
  <c r="D2920" i="3"/>
  <c r="F2920" i="3" s="1"/>
  <c r="U2920" i="3" s="1"/>
  <c r="D2919" i="3"/>
  <c r="F2919" i="3" s="1"/>
  <c r="U2919" i="3" s="1"/>
  <c r="D2918" i="3"/>
  <c r="F2918" i="3" s="1"/>
  <c r="U2918" i="3" s="1"/>
  <c r="D2917" i="3"/>
  <c r="F2917" i="3" s="1"/>
  <c r="U2917" i="3" s="1"/>
  <c r="D2916" i="3"/>
  <c r="F2916" i="3" s="1"/>
  <c r="U2916" i="3" s="1"/>
  <c r="D2915" i="3"/>
  <c r="F2915" i="3" s="1"/>
  <c r="U2915" i="3" s="1"/>
  <c r="D2914" i="3"/>
  <c r="F2914" i="3" s="1"/>
  <c r="U2914" i="3" s="1"/>
  <c r="D2913" i="3"/>
  <c r="D2912" i="3"/>
  <c r="F2912" i="3" s="1"/>
  <c r="U2912" i="3" s="1"/>
  <c r="D2911" i="3"/>
  <c r="F2911" i="3" s="1"/>
  <c r="U2911" i="3" s="1"/>
  <c r="D2910" i="3"/>
  <c r="F2910" i="3" s="1"/>
  <c r="U2910" i="3" s="1"/>
  <c r="D2909" i="3"/>
  <c r="D2908" i="3"/>
  <c r="F2908" i="3" s="1"/>
  <c r="U2908" i="3" s="1"/>
  <c r="D2907" i="3"/>
  <c r="F2907" i="3" s="1"/>
  <c r="U2907" i="3" s="1"/>
  <c r="D2906" i="3"/>
  <c r="F2906" i="3" s="1"/>
  <c r="U2906" i="3" s="1"/>
  <c r="D2905" i="3"/>
  <c r="F2905" i="3" s="1"/>
  <c r="U2905" i="3" s="1"/>
  <c r="D2904" i="3"/>
  <c r="F2904" i="3" s="1"/>
  <c r="U2904" i="3" s="1"/>
  <c r="D2903" i="3"/>
  <c r="F2903" i="3" s="1"/>
  <c r="U2903" i="3" s="1"/>
  <c r="D2902" i="3"/>
  <c r="F2902" i="3" s="1"/>
  <c r="U2902" i="3" s="1"/>
  <c r="D2901" i="3"/>
  <c r="F2901" i="3" s="1"/>
  <c r="U2901" i="3" s="1"/>
  <c r="D2900" i="3"/>
  <c r="F2900" i="3" s="1"/>
  <c r="U2900" i="3" s="1"/>
  <c r="D2899" i="3"/>
  <c r="F2899" i="3" s="1"/>
  <c r="U2899" i="3" s="1"/>
  <c r="D2898" i="3"/>
  <c r="F2898" i="3" s="1"/>
  <c r="U2898" i="3" s="1"/>
  <c r="D2897" i="3"/>
  <c r="F2897" i="3" s="1"/>
  <c r="U2897" i="3" s="1"/>
  <c r="D2896" i="3"/>
  <c r="F2896" i="3" s="1"/>
  <c r="U2896" i="3" s="1"/>
  <c r="D2895" i="3"/>
  <c r="F2895" i="3" s="1"/>
  <c r="U2895" i="3" s="1"/>
  <c r="D2894" i="3"/>
  <c r="F2894" i="3" s="1"/>
  <c r="U2894" i="3" s="1"/>
  <c r="D2893" i="3"/>
  <c r="F2893" i="3" s="1"/>
  <c r="U2893" i="3" s="1"/>
  <c r="D2892" i="3"/>
  <c r="F2892" i="3" s="1"/>
  <c r="U2892" i="3" s="1"/>
  <c r="D2891" i="3"/>
  <c r="F2891" i="3" s="1"/>
  <c r="U2891" i="3" s="1"/>
  <c r="D2890" i="3"/>
  <c r="F2890" i="3" s="1"/>
  <c r="U2890" i="3" s="1"/>
  <c r="D2889" i="3"/>
  <c r="F2889" i="3" s="1"/>
  <c r="U2889" i="3" s="1"/>
  <c r="D2888" i="3"/>
  <c r="F2888" i="3" s="1"/>
  <c r="U2888" i="3" s="1"/>
  <c r="D2887" i="3"/>
  <c r="F2887" i="3" s="1"/>
  <c r="U2887" i="3" s="1"/>
  <c r="D2886" i="3"/>
  <c r="F2886" i="3" s="1"/>
  <c r="U2886" i="3" s="1"/>
  <c r="D2885" i="3"/>
  <c r="F2885" i="3" s="1"/>
  <c r="U2885" i="3" s="1"/>
  <c r="D2884" i="3"/>
  <c r="F2884" i="3" s="1"/>
  <c r="U2884" i="3" s="1"/>
  <c r="D2883" i="3"/>
  <c r="F2883" i="3" s="1"/>
  <c r="U2883" i="3" s="1"/>
  <c r="D2882" i="3"/>
  <c r="D2881" i="3"/>
  <c r="F2881" i="3" s="1"/>
  <c r="U2881" i="3" s="1"/>
  <c r="D2880" i="3"/>
  <c r="F2880" i="3" s="1"/>
  <c r="U2880" i="3" s="1"/>
  <c r="D2879" i="3"/>
  <c r="F2879" i="3" s="1"/>
  <c r="U2879" i="3" s="1"/>
  <c r="D2878" i="3"/>
  <c r="F2878" i="3" s="1"/>
  <c r="U2878" i="3" s="1"/>
  <c r="D2877" i="3"/>
  <c r="F2877" i="3" s="1"/>
  <c r="U2877" i="3" s="1"/>
  <c r="D2876" i="3"/>
  <c r="F2876" i="3" s="1"/>
  <c r="U2876" i="3" s="1"/>
  <c r="D2875" i="3"/>
  <c r="F2875" i="3" s="1"/>
  <c r="U2875" i="3" s="1"/>
  <c r="D2874" i="3"/>
  <c r="F2874" i="3" s="1"/>
  <c r="U2874" i="3" s="1"/>
  <c r="D2873" i="3"/>
  <c r="F2873" i="3" s="1"/>
  <c r="U2873" i="3" s="1"/>
  <c r="D2872" i="3"/>
  <c r="F2872" i="3" s="1"/>
  <c r="U2872" i="3" s="1"/>
  <c r="D2871" i="3"/>
  <c r="F2871" i="3" s="1"/>
  <c r="U2871" i="3" s="1"/>
  <c r="D2870" i="3"/>
  <c r="F2870" i="3" s="1"/>
  <c r="U2870" i="3" s="1"/>
  <c r="D2869" i="3"/>
  <c r="F2869" i="3" s="1"/>
  <c r="U2869" i="3" s="1"/>
  <c r="D2868" i="3"/>
  <c r="F2868" i="3" s="1"/>
  <c r="U2868" i="3" s="1"/>
  <c r="D2867" i="3"/>
  <c r="F2867" i="3" s="1"/>
  <c r="U2867" i="3" s="1"/>
  <c r="D2866" i="3"/>
  <c r="F2866" i="3" s="1"/>
  <c r="U2866" i="3" s="1"/>
  <c r="D2865" i="3"/>
  <c r="F2865" i="3" s="1"/>
  <c r="U2865" i="3" s="1"/>
  <c r="D2864" i="3"/>
  <c r="F2864" i="3" s="1"/>
  <c r="U2864" i="3" s="1"/>
  <c r="D2863" i="3"/>
  <c r="F2863" i="3" s="1"/>
  <c r="U2863" i="3" s="1"/>
  <c r="D2862" i="3"/>
  <c r="F2862" i="3" s="1"/>
  <c r="U2862" i="3" s="1"/>
  <c r="D2861" i="3"/>
  <c r="F2861" i="3" s="1"/>
  <c r="U2861" i="3" s="1"/>
  <c r="D2860" i="3"/>
  <c r="F2860" i="3" s="1"/>
  <c r="U2860" i="3" s="1"/>
  <c r="D2859" i="3"/>
  <c r="F2859" i="3" s="1"/>
  <c r="U2859" i="3" s="1"/>
  <c r="D2858" i="3"/>
  <c r="F2858" i="3" s="1"/>
  <c r="U2858" i="3" s="1"/>
  <c r="D2857" i="3"/>
  <c r="F2857" i="3" s="1"/>
  <c r="U2857" i="3" s="1"/>
  <c r="D2856" i="3"/>
  <c r="F2856" i="3" s="1"/>
  <c r="U2856" i="3" s="1"/>
  <c r="D2855" i="3"/>
  <c r="F2855" i="3" s="1"/>
  <c r="U2855" i="3" s="1"/>
  <c r="D2854" i="3"/>
  <c r="F2854" i="3" s="1"/>
  <c r="U2854" i="3" s="1"/>
  <c r="D2853" i="3"/>
  <c r="F2853" i="3" s="1"/>
  <c r="U2853" i="3" s="1"/>
  <c r="D2852" i="3"/>
  <c r="F2852" i="3" s="1"/>
  <c r="U2852" i="3" s="1"/>
  <c r="D2851" i="3"/>
  <c r="F2851" i="3" s="1"/>
  <c r="U2851" i="3" s="1"/>
  <c r="D2850" i="3"/>
  <c r="F2850" i="3" s="1"/>
  <c r="U2850" i="3" s="1"/>
  <c r="D2849" i="3"/>
  <c r="F2849" i="3" s="1"/>
  <c r="U2849" i="3" s="1"/>
  <c r="D2848" i="3"/>
  <c r="F2848" i="3" s="1"/>
  <c r="U2848" i="3" s="1"/>
  <c r="D2847" i="3"/>
  <c r="F2847" i="3" s="1"/>
  <c r="U2847" i="3" s="1"/>
  <c r="D2846" i="3"/>
  <c r="F2846" i="3" s="1"/>
  <c r="U2846" i="3" s="1"/>
  <c r="D2845" i="3"/>
  <c r="F2845" i="3" s="1"/>
  <c r="U2845" i="3" s="1"/>
  <c r="D2844" i="3"/>
  <c r="F2844" i="3" s="1"/>
  <c r="U2844" i="3" s="1"/>
  <c r="D2843" i="3"/>
  <c r="F2843" i="3" s="1"/>
  <c r="U2843" i="3" s="1"/>
  <c r="D2842" i="3"/>
  <c r="F2842" i="3" s="1"/>
  <c r="U2842" i="3" s="1"/>
  <c r="D2841" i="3"/>
  <c r="F2841" i="3" s="1"/>
  <c r="U2841" i="3" s="1"/>
  <c r="D2840" i="3"/>
  <c r="F2840" i="3" s="1"/>
  <c r="U2840" i="3" s="1"/>
  <c r="D2839" i="3"/>
  <c r="F2839" i="3" s="1"/>
  <c r="U2839" i="3" s="1"/>
  <c r="D2838" i="3"/>
  <c r="F2838" i="3" s="1"/>
  <c r="U2838" i="3" s="1"/>
  <c r="D2837" i="3"/>
  <c r="F2837" i="3" s="1"/>
  <c r="U2837" i="3" s="1"/>
  <c r="D2836" i="3"/>
  <c r="F2836" i="3" s="1"/>
  <c r="U2836" i="3" s="1"/>
  <c r="D2835" i="3"/>
  <c r="F2835" i="3" s="1"/>
  <c r="U2835" i="3" s="1"/>
  <c r="D2834" i="3"/>
  <c r="F2834" i="3" s="1"/>
  <c r="U2834" i="3" s="1"/>
  <c r="D2833" i="3"/>
  <c r="F2833" i="3" s="1"/>
  <c r="U2833" i="3" s="1"/>
  <c r="D2832" i="3"/>
  <c r="F2832" i="3" s="1"/>
  <c r="U2832" i="3" s="1"/>
  <c r="D2831" i="3"/>
  <c r="F2831" i="3" s="1"/>
  <c r="U2831" i="3" s="1"/>
  <c r="D2830" i="3"/>
  <c r="F2830" i="3" s="1"/>
  <c r="U2830" i="3" s="1"/>
  <c r="D2829" i="3"/>
  <c r="F2829" i="3" s="1"/>
  <c r="U2829" i="3" s="1"/>
  <c r="D2828" i="3"/>
  <c r="F2828" i="3" s="1"/>
  <c r="U2828" i="3" s="1"/>
  <c r="D2827" i="3"/>
  <c r="F2827" i="3" s="1"/>
  <c r="U2827" i="3" s="1"/>
  <c r="D2826" i="3"/>
  <c r="F2826" i="3" s="1"/>
  <c r="U2826" i="3" s="1"/>
  <c r="D2825" i="3"/>
  <c r="F2825" i="3" s="1"/>
  <c r="U2825" i="3" s="1"/>
  <c r="D2824" i="3"/>
  <c r="F2824" i="3" s="1"/>
  <c r="U2824" i="3" s="1"/>
  <c r="D2823" i="3"/>
  <c r="F2823" i="3" s="1"/>
  <c r="U2823" i="3" s="1"/>
  <c r="D2822" i="3"/>
  <c r="F2822" i="3" s="1"/>
  <c r="U2822" i="3" s="1"/>
  <c r="D2821" i="3"/>
  <c r="F2821" i="3" s="1"/>
  <c r="U2821" i="3" s="1"/>
  <c r="D2820" i="3"/>
  <c r="F2820" i="3" s="1"/>
  <c r="U2820" i="3" s="1"/>
  <c r="D2819" i="3"/>
  <c r="F2819" i="3" s="1"/>
  <c r="U2819" i="3" s="1"/>
  <c r="D2818" i="3"/>
  <c r="F2818" i="3" s="1"/>
  <c r="U2818" i="3" s="1"/>
  <c r="D2817" i="3"/>
  <c r="F2817" i="3" s="1"/>
  <c r="U2817" i="3" s="1"/>
  <c r="D2816" i="3"/>
  <c r="F2816" i="3" s="1"/>
  <c r="U2816" i="3" s="1"/>
  <c r="D2815" i="3"/>
  <c r="F2815" i="3" s="1"/>
  <c r="U2815" i="3" s="1"/>
  <c r="D2814" i="3"/>
  <c r="F2814" i="3" s="1"/>
  <c r="U2814" i="3" s="1"/>
  <c r="D2813" i="3"/>
  <c r="F2813" i="3" s="1"/>
  <c r="U2813" i="3" s="1"/>
  <c r="D2812" i="3"/>
  <c r="F2812" i="3" s="1"/>
  <c r="U2812" i="3" s="1"/>
  <c r="D2811" i="3"/>
  <c r="F2811" i="3" s="1"/>
  <c r="U2811" i="3" s="1"/>
  <c r="D2810" i="3"/>
  <c r="F2810" i="3" s="1"/>
  <c r="U2810" i="3" s="1"/>
  <c r="D2809" i="3"/>
  <c r="F2809" i="3" s="1"/>
  <c r="U2809" i="3" s="1"/>
  <c r="D2808" i="3"/>
  <c r="F2808" i="3" s="1"/>
  <c r="U2808" i="3" s="1"/>
  <c r="D2807" i="3"/>
  <c r="F2807" i="3" s="1"/>
  <c r="U2807" i="3" s="1"/>
  <c r="D2806" i="3"/>
  <c r="F2806" i="3" s="1"/>
  <c r="U2806" i="3" s="1"/>
  <c r="D2805" i="3"/>
  <c r="F2805" i="3" s="1"/>
  <c r="U2805" i="3" s="1"/>
  <c r="D2804" i="3"/>
  <c r="F2804" i="3" s="1"/>
  <c r="U2804" i="3" s="1"/>
  <c r="D2803" i="3"/>
  <c r="F2803" i="3" s="1"/>
  <c r="U2803" i="3" s="1"/>
  <c r="D2802" i="3"/>
  <c r="F2802" i="3" s="1"/>
  <c r="U2802" i="3" s="1"/>
  <c r="D2801" i="3"/>
  <c r="F2801" i="3" s="1"/>
  <c r="U2801" i="3" s="1"/>
  <c r="D2800" i="3"/>
  <c r="F2800" i="3" s="1"/>
  <c r="U2800" i="3" s="1"/>
  <c r="D2799" i="3"/>
  <c r="F2799" i="3" s="1"/>
  <c r="U2799" i="3" s="1"/>
  <c r="D2798" i="3"/>
  <c r="F2798" i="3" s="1"/>
  <c r="U2798" i="3" s="1"/>
  <c r="D2797" i="3"/>
  <c r="F2797" i="3" s="1"/>
  <c r="U2797" i="3" s="1"/>
  <c r="D2796" i="3"/>
  <c r="F2796" i="3" s="1"/>
  <c r="U2796" i="3" s="1"/>
  <c r="D2795" i="3"/>
  <c r="F2795" i="3" s="1"/>
  <c r="U2795" i="3" s="1"/>
  <c r="D2794" i="3"/>
  <c r="F2794" i="3" s="1"/>
  <c r="U2794" i="3" s="1"/>
  <c r="D2793" i="3"/>
  <c r="F2793" i="3" s="1"/>
  <c r="U2793" i="3" s="1"/>
  <c r="D2792" i="3"/>
  <c r="F2792" i="3" s="1"/>
  <c r="U2792" i="3" s="1"/>
  <c r="D2791" i="3"/>
  <c r="F2791" i="3" s="1"/>
  <c r="U2791" i="3" s="1"/>
  <c r="D2790" i="3"/>
  <c r="F2790" i="3" s="1"/>
  <c r="U2790" i="3" s="1"/>
  <c r="D2789" i="3"/>
  <c r="F2789" i="3" s="1"/>
  <c r="U2789" i="3" s="1"/>
  <c r="D2788" i="3"/>
  <c r="F2788" i="3" s="1"/>
  <c r="U2788" i="3" s="1"/>
  <c r="D2787" i="3"/>
  <c r="F2787" i="3" s="1"/>
  <c r="U2787" i="3" s="1"/>
  <c r="D2786" i="3"/>
  <c r="F2786" i="3" s="1"/>
  <c r="U2786" i="3" s="1"/>
  <c r="D2785" i="3"/>
  <c r="F2785" i="3" s="1"/>
  <c r="U2785" i="3" s="1"/>
  <c r="D2784" i="3"/>
  <c r="F2784" i="3" s="1"/>
  <c r="U2784" i="3" s="1"/>
  <c r="D2783" i="3"/>
  <c r="F2783" i="3" s="1"/>
  <c r="U2783" i="3" s="1"/>
  <c r="D2782" i="3"/>
  <c r="F2782" i="3" s="1"/>
  <c r="U2782" i="3" s="1"/>
  <c r="D2781" i="3"/>
  <c r="F2781" i="3" s="1"/>
  <c r="U2781" i="3" s="1"/>
  <c r="D2780" i="3"/>
  <c r="F2780" i="3" s="1"/>
  <c r="U2780" i="3" s="1"/>
  <c r="D2779" i="3"/>
  <c r="F2779" i="3" s="1"/>
  <c r="U2779" i="3" s="1"/>
  <c r="D2778" i="3"/>
  <c r="F2778" i="3" s="1"/>
  <c r="U2778" i="3" s="1"/>
  <c r="D2777" i="3"/>
  <c r="F2777" i="3" s="1"/>
  <c r="U2777" i="3" s="1"/>
  <c r="D2776" i="3"/>
  <c r="F2776" i="3" s="1"/>
  <c r="U2776" i="3" s="1"/>
  <c r="D2775" i="3"/>
  <c r="F2775" i="3" s="1"/>
  <c r="U2775" i="3" s="1"/>
  <c r="D2774" i="3"/>
  <c r="F2774" i="3" s="1"/>
  <c r="U2774" i="3" s="1"/>
  <c r="D2773" i="3"/>
  <c r="F2773" i="3" s="1"/>
  <c r="U2773" i="3" s="1"/>
  <c r="D2772" i="3"/>
  <c r="F2772" i="3" s="1"/>
  <c r="U2772" i="3" s="1"/>
  <c r="D2771" i="3"/>
  <c r="F2771" i="3" s="1"/>
  <c r="U2771" i="3" s="1"/>
  <c r="D2770" i="3"/>
  <c r="D2769" i="3"/>
  <c r="F2769" i="3" s="1"/>
  <c r="U2769" i="3" s="1"/>
  <c r="D2768" i="3"/>
  <c r="F2768" i="3" s="1"/>
  <c r="U2768" i="3" s="1"/>
  <c r="D2767" i="3"/>
  <c r="F2767" i="3" s="1"/>
  <c r="U2767" i="3" s="1"/>
  <c r="D2766" i="3"/>
  <c r="F2766" i="3" s="1"/>
  <c r="U2766" i="3" s="1"/>
  <c r="D2765" i="3"/>
  <c r="F2765" i="3" s="1"/>
  <c r="U2765" i="3" s="1"/>
  <c r="D2764" i="3"/>
  <c r="F2764" i="3" s="1"/>
  <c r="U2764" i="3" s="1"/>
  <c r="D2763" i="3"/>
  <c r="F2763" i="3" s="1"/>
  <c r="U2763" i="3" s="1"/>
  <c r="D2762" i="3"/>
  <c r="F2762" i="3" s="1"/>
  <c r="U2762" i="3" s="1"/>
  <c r="D2761" i="3"/>
  <c r="F2761" i="3" s="1"/>
  <c r="U2761" i="3" s="1"/>
  <c r="D2760" i="3"/>
  <c r="F2760" i="3" s="1"/>
  <c r="U2760" i="3" s="1"/>
  <c r="D2759" i="3"/>
  <c r="F2759" i="3" s="1"/>
  <c r="U2759" i="3" s="1"/>
  <c r="D2758" i="3"/>
  <c r="F2758" i="3" s="1"/>
  <c r="U2758" i="3" s="1"/>
  <c r="D2757" i="3"/>
  <c r="F2757" i="3" s="1"/>
  <c r="U2757" i="3" s="1"/>
  <c r="D2756" i="3"/>
  <c r="F2756" i="3" s="1"/>
  <c r="U2756" i="3" s="1"/>
  <c r="D2755" i="3"/>
  <c r="F2755" i="3" s="1"/>
  <c r="U2755" i="3" s="1"/>
  <c r="D2754" i="3"/>
  <c r="F2754" i="3" s="1"/>
  <c r="U2754" i="3" s="1"/>
  <c r="D2753" i="3"/>
  <c r="F2753" i="3" s="1"/>
  <c r="U2753" i="3" s="1"/>
  <c r="D2752" i="3"/>
  <c r="F2752" i="3" s="1"/>
  <c r="U2752" i="3" s="1"/>
  <c r="D2751" i="3"/>
  <c r="F2751" i="3" s="1"/>
  <c r="U2751" i="3" s="1"/>
  <c r="D2750" i="3"/>
  <c r="F2750" i="3" s="1"/>
  <c r="U2750" i="3" s="1"/>
  <c r="D2749" i="3"/>
  <c r="F2749" i="3" s="1"/>
  <c r="U2749" i="3" s="1"/>
  <c r="D2748" i="3"/>
  <c r="F2748" i="3" s="1"/>
  <c r="U2748" i="3" s="1"/>
  <c r="D2747" i="3"/>
  <c r="F2747" i="3" s="1"/>
  <c r="U2747" i="3" s="1"/>
  <c r="D2746" i="3"/>
  <c r="F2746" i="3" s="1"/>
  <c r="U2746" i="3" s="1"/>
  <c r="D2745" i="3"/>
  <c r="F2745" i="3" s="1"/>
  <c r="U2745" i="3" s="1"/>
  <c r="D2744" i="3"/>
  <c r="F2744" i="3" s="1"/>
  <c r="U2744" i="3" s="1"/>
  <c r="D2743" i="3"/>
  <c r="F2743" i="3" s="1"/>
  <c r="U2743" i="3" s="1"/>
  <c r="D2742" i="3"/>
  <c r="F2742" i="3" s="1"/>
  <c r="U2742" i="3" s="1"/>
  <c r="D2741" i="3"/>
  <c r="F2741" i="3" s="1"/>
  <c r="U2741" i="3" s="1"/>
  <c r="D2740" i="3"/>
  <c r="F2740" i="3" s="1"/>
  <c r="U2740" i="3" s="1"/>
  <c r="D2739" i="3"/>
  <c r="F2739" i="3" s="1"/>
  <c r="U2739" i="3" s="1"/>
  <c r="D2738" i="3"/>
  <c r="F2738" i="3" s="1"/>
  <c r="U2738" i="3" s="1"/>
  <c r="D2737" i="3"/>
  <c r="F2737" i="3" s="1"/>
  <c r="U2737" i="3" s="1"/>
  <c r="D2736" i="3"/>
  <c r="F2736" i="3" s="1"/>
  <c r="U2736" i="3" s="1"/>
  <c r="D2735" i="3"/>
  <c r="F2735" i="3" s="1"/>
  <c r="U2735" i="3" s="1"/>
  <c r="D2734" i="3"/>
  <c r="F2734" i="3" s="1"/>
  <c r="U2734" i="3" s="1"/>
  <c r="D2733" i="3"/>
  <c r="F2733" i="3" s="1"/>
  <c r="U2733" i="3" s="1"/>
  <c r="D2732" i="3"/>
  <c r="F2732" i="3" s="1"/>
  <c r="U2732" i="3" s="1"/>
  <c r="D2731" i="3"/>
  <c r="F2731" i="3" s="1"/>
  <c r="U2731" i="3" s="1"/>
  <c r="D2730" i="3"/>
  <c r="F2730" i="3" s="1"/>
  <c r="U2730" i="3" s="1"/>
  <c r="D2729" i="3"/>
  <c r="F2729" i="3" s="1"/>
  <c r="U2729" i="3" s="1"/>
  <c r="D2728" i="3"/>
  <c r="F2728" i="3" s="1"/>
  <c r="U2728" i="3" s="1"/>
  <c r="D2727" i="3"/>
  <c r="F2727" i="3" s="1"/>
  <c r="U2727" i="3" s="1"/>
  <c r="D2726" i="3"/>
  <c r="F2726" i="3" s="1"/>
  <c r="U2726" i="3" s="1"/>
  <c r="D2725" i="3"/>
  <c r="F2725" i="3" s="1"/>
  <c r="U2725" i="3" s="1"/>
  <c r="D2724" i="3"/>
  <c r="F2724" i="3" s="1"/>
  <c r="U2724" i="3" s="1"/>
  <c r="D2723" i="3"/>
  <c r="F2723" i="3" s="1"/>
  <c r="U2723" i="3" s="1"/>
  <c r="D2722" i="3"/>
  <c r="F2722" i="3" s="1"/>
  <c r="U2722" i="3" s="1"/>
  <c r="D2721" i="3"/>
  <c r="F2721" i="3" s="1"/>
  <c r="U2721" i="3" s="1"/>
  <c r="D2720" i="3"/>
  <c r="F2720" i="3" s="1"/>
  <c r="U2720" i="3" s="1"/>
  <c r="D2719" i="3"/>
  <c r="F2719" i="3" s="1"/>
  <c r="U2719" i="3" s="1"/>
  <c r="D2718" i="3"/>
  <c r="F2718" i="3" s="1"/>
  <c r="U2718" i="3" s="1"/>
  <c r="D2717" i="3"/>
  <c r="F2717" i="3" s="1"/>
  <c r="U2717" i="3" s="1"/>
  <c r="D2716" i="3"/>
  <c r="F2716" i="3" s="1"/>
  <c r="U2716" i="3" s="1"/>
  <c r="D2715" i="3"/>
  <c r="F2715" i="3" s="1"/>
  <c r="U2715" i="3" s="1"/>
  <c r="D2714" i="3"/>
  <c r="F2714" i="3" s="1"/>
  <c r="U2714" i="3" s="1"/>
  <c r="D2713" i="3"/>
  <c r="F2713" i="3" s="1"/>
  <c r="U2713" i="3" s="1"/>
  <c r="D2712" i="3"/>
  <c r="F2712" i="3" s="1"/>
  <c r="U2712" i="3" s="1"/>
  <c r="D2711" i="3"/>
  <c r="F2711" i="3" s="1"/>
  <c r="U2711" i="3" s="1"/>
  <c r="D2710" i="3"/>
  <c r="F2710" i="3" s="1"/>
  <c r="U2710" i="3" s="1"/>
  <c r="D2709" i="3"/>
  <c r="F2709" i="3" s="1"/>
  <c r="U2709" i="3" s="1"/>
  <c r="D2708" i="3"/>
  <c r="F2708" i="3" s="1"/>
  <c r="U2708" i="3" s="1"/>
  <c r="D2707" i="3"/>
  <c r="F2707" i="3" s="1"/>
  <c r="U2707" i="3" s="1"/>
  <c r="D2706" i="3"/>
  <c r="F2706" i="3" s="1"/>
  <c r="U2706" i="3" s="1"/>
  <c r="D2705" i="3"/>
  <c r="F2705" i="3" s="1"/>
  <c r="U2705" i="3" s="1"/>
  <c r="D2704" i="3"/>
  <c r="F2704" i="3" s="1"/>
  <c r="U2704" i="3" s="1"/>
  <c r="D2703" i="3"/>
  <c r="F2703" i="3" s="1"/>
  <c r="U2703" i="3" s="1"/>
  <c r="D2702" i="3"/>
  <c r="F2702" i="3" s="1"/>
  <c r="U2702" i="3" s="1"/>
  <c r="D2701" i="3"/>
  <c r="F2701" i="3" s="1"/>
  <c r="U2701" i="3" s="1"/>
  <c r="D2700" i="3"/>
  <c r="F2700" i="3" s="1"/>
  <c r="U2700" i="3" s="1"/>
  <c r="D2699" i="3"/>
  <c r="F2699" i="3" s="1"/>
  <c r="U2699" i="3" s="1"/>
  <c r="D2698" i="3"/>
  <c r="F2698" i="3" s="1"/>
  <c r="U2698" i="3" s="1"/>
  <c r="D2697" i="3"/>
  <c r="F2697" i="3" s="1"/>
  <c r="U2697" i="3" s="1"/>
  <c r="D2696" i="3"/>
  <c r="F2696" i="3" s="1"/>
  <c r="U2696" i="3" s="1"/>
  <c r="D2695" i="3"/>
  <c r="F2695" i="3" s="1"/>
  <c r="U2695" i="3" s="1"/>
  <c r="D2694" i="3"/>
  <c r="F2694" i="3" s="1"/>
  <c r="U2694" i="3" s="1"/>
  <c r="D2693" i="3"/>
  <c r="F2693" i="3" s="1"/>
  <c r="U2693" i="3" s="1"/>
  <c r="D2692" i="3"/>
  <c r="F2692" i="3" s="1"/>
  <c r="U2692" i="3" s="1"/>
  <c r="D2691" i="3"/>
  <c r="F2691" i="3" s="1"/>
  <c r="U2691" i="3" s="1"/>
  <c r="D2690" i="3"/>
  <c r="F2690" i="3" s="1"/>
  <c r="U2690" i="3" s="1"/>
  <c r="D2689" i="3"/>
  <c r="F2689" i="3" s="1"/>
  <c r="U2689" i="3" s="1"/>
  <c r="D2688" i="3"/>
  <c r="F2688" i="3" s="1"/>
  <c r="U2688" i="3" s="1"/>
  <c r="D2687" i="3"/>
  <c r="F2687" i="3" s="1"/>
  <c r="U2687" i="3" s="1"/>
  <c r="D2686" i="3"/>
  <c r="F2686" i="3" s="1"/>
  <c r="U2686" i="3" s="1"/>
  <c r="D2685" i="3"/>
  <c r="F2685" i="3" s="1"/>
  <c r="U2685" i="3" s="1"/>
  <c r="D2684" i="3"/>
  <c r="F2684" i="3" s="1"/>
  <c r="U2684" i="3" s="1"/>
  <c r="D2683" i="3"/>
  <c r="F2683" i="3" s="1"/>
  <c r="U2683" i="3" s="1"/>
  <c r="D2682" i="3"/>
  <c r="F2682" i="3" s="1"/>
  <c r="U2682" i="3" s="1"/>
  <c r="D2681" i="3"/>
  <c r="F2681" i="3" s="1"/>
  <c r="U2681" i="3" s="1"/>
  <c r="D2680" i="3"/>
  <c r="F2680" i="3" s="1"/>
  <c r="U2680" i="3" s="1"/>
  <c r="D2679" i="3"/>
  <c r="F2679" i="3" s="1"/>
  <c r="U2679" i="3" s="1"/>
  <c r="D2678" i="3"/>
  <c r="F2678" i="3" s="1"/>
  <c r="U2678" i="3" s="1"/>
  <c r="D2677" i="3"/>
  <c r="F2677" i="3" s="1"/>
  <c r="U2677" i="3" s="1"/>
  <c r="D2676" i="3"/>
  <c r="F2676" i="3" s="1"/>
  <c r="U2676" i="3" s="1"/>
  <c r="D2675" i="3"/>
  <c r="F2675" i="3" s="1"/>
  <c r="U2675" i="3" s="1"/>
  <c r="D2674" i="3"/>
  <c r="F2674" i="3" s="1"/>
  <c r="U2674" i="3" s="1"/>
  <c r="D2673" i="3"/>
  <c r="F2673" i="3" s="1"/>
  <c r="U2673" i="3" s="1"/>
  <c r="D2672" i="3"/>
  <c r="F2672" i="3" s="1"/>
  <c r="U2672" i="3" s="1"/>
  <c r="D2671" i="3"/>
  <c r="F2671" i="3" s="1"/>
  <c r="U2671" i="3" s="1"/>
  <c r="D2670" i="3"/>
  <c r="F2670" i="3" s="1"/>
  <c r="U2670" i="3" s="1"/>
  <c r="D2669" i="3"/>
  <c r="F2669" i="3" s="1"/>
  <c r="U2669" i="3" s="1"/>
  <c r="D2668" i="3"/>
  <c r="F2668" i="3" s="1"/>
  <c r="U2668" i="3" s="1"/>
  <c r="D2667" i="3"/>
  <c r="F2667" i="3" s="1"/>
  <c r="U2667" i="3" s="1"/>
  <c r="D2666" i="3"/>
  <c r="F2666" i="3" s="1"/>
  <c r="U2666" i="3" s="1"/>
  <c r="D2665" i="3"/>
  <c r="F2665" i="3" s="1"/>
  <c r="U2665" i="3" s="1"/>
  <c r="D2664" i="3"/>
  <c r="F2664" i="3" s="1"/>
  <c r="U2664" i="3" s="1"/>
  <c r="D2663" i="3"/>
  <c r="F2663" i="3" s="1"/>
  <c r="U2663" i="3" s="1"/>
  <c r="D2662" i="3"/>
  <c r="F2662" i="3" s="1"/>
  <c r="U2662" i="3" s="1"/>
  <c r="D2661" i="3"/>
  <c r="F2661" i="3" s="1"/>
  <c r="U2661" i="3" s="1"/>
  <c r="D2660" i="3"/>
  <c r="F2660" i="3" s="1"/>
  <c r="U2660" i="3" s="1"/>
  <c r="D2659" i="3"/>
  <c r="D2658" i="3"/>
  <c r="F2658" i="3" s="1"/>
  <c r="U2658" i="3" s="1"/>
  <c r="D2657" i="3"/>
  <c r="F2657" i="3" s="1"/>
  <c r="U2657" i="3" s="1"/>
  <c r="D2656" i="3"/>
  <c r="F2656" i="3" s="1"/>
  <c r="U2656" i="3" s="1"/>
  <c r="D2655" i="3"/>
  <c r="F2655" i="3" s="1"/>
  <c r="U2655" i="3" s="1"/>
  <c r="D2654" i="3"/>
  <c r="F2654" i="3" s="1"/>
  <c r="U2654" i="3" s="1"/>
  <c r="D2653" i="3"/>
  <c r="F2653" i="3" s="1"/>
  <c r="U2653" i="3" s="1"/>
  <c r="D2652" i="3"/>
  <c r="F2652" i="3" s="1"/>
  <c r="U2652" i="3" s="1"/>
  <c r="D2651" i="3"/>
  <c r="F2651" i="3" s="1"/>
  <c r="U2651" i="3" s="1"/>
  <c r="D2650" i="3"/>
  <c r="F2650" i="3" s="1"/>
  <c r="U2650" i="3" s="1"/>
  <c r="D2649" i="3"/>
  <c r="F2649" i="3" s="1"/>
  <c r="U2649" i="3" s="1"/>
  <c r="D2648" i="3"/>
  <c r="F2648" i="3" s="1"/>
  <c r="U2648" i="3" s="1"/>
  <c r="D2647" i="3"/>
  <c r="F2647" i="3" s="1"/>
  <c r="U2647" i="3" s="1"/>
  <c r="D2646" i="3"/>
  <c r="F2646" i="3" s="1"/>
  <c r="U2646" i="3" s="1"/>
  <c r="D2645" i="3"/>
  <c r="F2645" i="3" s="1"/>
  <c r="U2645" i="3" s="1"/>
  <c r="D2644" i="3"/>
  <c r="F2644" i="3" s="1"/>
  <c r="U2644" i="3" s="1"/>
  <c r="D2643" i="3"/>
  <c r="F2643" i="3" s="1"/>
  <c r="U2643" i="3" s="1"/>
  <c r="D2642" i="3"/>
  <c r="F2642" i="3" s="1"/>
  <c r="U2642" i="3" s="1"/>
  <c r="D2641" i="3"/>
  <c r="F2641" i="3" s="1"/>
  <c r="U2641" i="3" s="1"/>
  <c r="D2640" i="3"/>
  <c r="F2640" i="3" s="1"/>
  <c r="U2640" i="3" s="1"/>
  <c r="D2639" i="3"/>
  <c r="F2639" i="3" s="1"/>
  <c r="U2639" i="3" s="1"/>
  <c r="D2638" i="3"/>
  <c r="F2638" i="3" s="1"/>
  <c r="U2638" i="3" s="1"/>
  <c r="D2637" i="3"/>
  <c r="F2637" i="3" s="1"/>
  <c r="U2637" i="3" s="1"/>
  <c r="D2636" i="3"/>
  <c r="F2636" i="3" s="1"/>
  <c r="U2636" i="3" s="1"/>
  <c r="D2635" i="3"/>
  <c r="F2635" i="3" s="1"/>
  <c r="U2635" i="3" s="1"/>
  <c r="D2634" i="3"/>
  <c r="F2634" i="3" s="1"/>
  <c r="U2634" i="3" s="1"/>
  <c r="D2633" i="3"/>
  <c r="F2633" i="3" s="1"/>
  <c r="U2633" i="3" s="1"/>
  <c r="D2632" i="3"/>
  <c r="F2632" i="3" s="1"/>
  <c r="U2632" i="3" s="1"/>
  <c r="D2631" i="3"/>
  <c r="F2631" i="3" s="1"/>
  <c r="U2631" i="3" s="1"/>
  <c r="D2630" i="3"/>
  <c r="F2630" i="3" s="1"/>
  <c r="U2630" i="3" s="1"/>
  <c r="D2629" i="3"/>
  <c r="F2629" i="3" s="1"/>
  <c r="U2629" i="3" s="1"/>
  <c r="D2628" i="3"/>
  <c r="F2628" i="3" s="1"/>
  <c r="U2628" i="3" s="1"/>
  <c r="D2627" i="3"/>
  <c r="F2627" i="3" s="1"/>
  <c r="U2627" i="3" s="1"/>
  <c r="D2626" i="3"/>
  <c r="F2626" i="3" s="1"/>
  <c r="U2626" i="3" s="1"/>
  <c r="D2625" i="3"/>
  <c r="F2625" i="3" s="1"/>
  <c r="U2625" i="3" s="1"/>
  <c r="D2624" i="3"/>
  <c r="F2624" i="3" s="1"/>
  <c r="U2624" i="3" s="1"/>
  <c r="D2623" i="3"/>
  <c r="F2623" i="3" s="1"/>
  <c r="U2623" i="3" s="1"/>
  <c r="D2622" i="3"/>
  <c r="F2622" i="3" s="1"/>
  <c r="U2622" i="3" s="1"/>
  <c r="D2621" i="3"/>
  <c r="F2621" i="3" s="1"/>
  <c r="U2621" i="3" s="1"/>
  <c r="D2620" i="3"/>
  <c r="F2620" i="3" s="1"/>
  <c r="U2620" i="3" s="1"/>
  <c r="D2619" i="3"/>
  <c r="F2619" i="3" s="1"/>
  <c r="U2619" i="3" s="1"/>
  <c r="D2618" i="3"/>
  <c r="F2618" i="3" s="1"/>
  <c r="U2618" i="3" s="1"/>
  <c r="D2617" i="3"/>
  <c r="F2617" i="3" s="1"/>
  <c r="U2617" i="3" s="1"/>
  <c r="D2616" i="3"/>
  <c r="F2616" i="3" s="1"/>
  <c r="U2616" i="3" s="1"/>
  <c r="D2615" i="3"/>
  <c r="F2615" i="3" s="1"/>
  <c r="U2615" i="3" s="1"/>
  <c r="D2614" i="3"/>
  <c r="F2614" i="3" s="1"/>
  <c r="U2614" i="3" s="1"/>
  <c r="D2613" i="3"/>
  <c r="F2613" i="3" s="1"/>
  <c r="U2613" i="3" s="1"/>
  <c r="D2612" i="3"/>
  <c r="F2612" i="3" s="1"/>
  <c r="U2612" i="3" s="1"/>
  <c r="D2611" i="3"/>
  <c r="F2611" i="3" s="1"/>
  <c r="U2611" i="3" s="1"/>
  <c r="D2610" i="3"/>
  <c r="F2610" i="3" s="1"/>
  <c r="U2610" i="3" s="1"/>
  <c r="D2609" i="3"/>
  <c r="F2609" i="3" s="1"/>
  <c r="U2609" i="3" s="1"/>
  <c r="D2608" i="3"/>
  <c r="F2608" i="3" s="1"/>
  <c r="U2608" i="3" s="1"/>
  <c r="D2607" i="3"/>
  <c r="F2607" i="3" s="1"/>
  <c r="U2607" i="3" s="1"/>
  <c r="D2606" i="3"/>
  <c r="F2606" i="3" s="1"/>
  <c r="U2606" i="3" s="1"/>
  <c r="D2605" i="3"/>
  <c r="F2605" i="3" s="1"/>
  <c r="U2605" i="3" s="1"/>
  <c r="D2604" i="3"/>
  <c r="F2604" i="3" s="1"/>
  <c r="U2604" i="3" s="1"/>
  <c r="D2603" i="3"/>
  <c r="F2603" i="3" s="1"/>
  <c r="U2603" i="3" s="1"/>
  <c r="D2602" i="3"/>
  <c r="F2602" i="3" s="1"/>
  <c r="U2602" i="3" s="1"/>
  <c r="D2601" i="3"/>
  <c r="F2601" i="3" s="1"/>
  <c r="U2601" i="3" s="1"/>
  <c r="D2600" i="3"/>
  <c r="F2600" i="3" s="1"/>
  <c r="U2600" i="3" s="1"/>
  <c r="D2599" i="3"/>
  <c r="F2599" i="3" s="1"/>
  <c r="U2599" i="3" s="1"/>
  <c r="D2598" i="3"/>
  <c r="F2598" i="3" s="1"/>
  <c r="U2598" i="3" s="1"/>
  <c r="D2597" i="3"/>
  <c r="F2597" i="3" s="1"/>
  <c r="U2597" i="3" s="1"/>
  <c r="D2596" i="3"/>
  <c r="F2596" i="3" s="1"/>
  <c r="U2596" i="3" s="1"/>
  <c r="D2595" i="3"/>
  <c r="F2595" i="3" s="1"/>
  <c r="U2595" i="3" s="1"/>
  <c r="D2594" i="3"/>
  <c r="F2594" i="3" s="1"/>
  <c r="U2594" i="3" s="1"/>
  <c r="D2593" i="3"/>
  <c r="F2593" i="3" s="1"/>
  <c r="U2593" i="3" s="1"/>
  <c r="D2592" i="3"/>
  <c r="F2592" i="3" s="1"/>
  <c r="U2592" i="3" s="1"/>
  <c r="D2591" i="3"/>
  <c r="F2591" i="3" s="1"/>
  <c r="U2591" i="3" s="1"/>
  <c r="D2590" i="3"/>
  <c r="F2590" i="3" s="1"/>
  <c r="U2590" i="3" s="1"/>
  <c r="D2589" i="3"/>
  <c r="F2589" i="3" s="1"/>
  <c r="U2589" i="3" s="1"/>
  <c r="D2588" i="3"/>
  <c r="F2588" i="3" s="1"/>
  <c r="U2588" i="3" s="1"/>
  <c r="D2587" i="3"/>
  <c r="F2587" i="3" s="1"/>
  <c r="U2587" i="3" s="1"/>
  <c r="D2586" i="3"/>
  <c r="F2586" i="3" s="1"/>
  <c r="U2586" i="3" s="1"/>
  <c r="D2585" i="3"/>
  <c r="F2585" i="3" s="1"/>
  <c r="U2585" i="3" s="1"/>
  <c r="D2584" i="3"/>
  <c r="F2584" i="3" s="1"/>
  <c r="U2584" i="3" s="1"/>
  <c r="D2583" i="3"/>
  <c r="F2583" i="3" s="1"/>
  <c r="U2583" i="3" s="1"/>
  <c r="D2582" i="3"/>
  <c r="F2582" i="3" s="1"/>
  <c r="U2582" i="3" s="1"/>
  <c r="D2581" i="3"/>
  <c r="F2581" i="3" s="1"/>
  <c r="U2581" i="3" s="1"/>
  <c r="D2580" i="3"/>
  <c r="F2580" i="3" s="1"/>
  <c r="U2580" i="3" s="1"/>
  <c r="D2579" i="3"/>
  <c r="F2579" i="3" s="1"/>
  <c r="U2579" i="3" s="1"/>
  <c r="D2578" i="3"/>
  <c r="F2578" i="3" s="1"/>
  <c r="U2578" i="3" s="1"/>
  <c r="D2577" i="3"/>
  <c r="F2577" i="3" s="1"/>
  <c r="U2577" i="3" s="1"/>
  <c r="D2576" i="3"/>
  <c r="F2576" i="3" s="1"/>
  <c r="U2576" i="3" s="1"/>
  <c r="D2575" i="3"/>
  <c r="F2575" i="3" s="1"/>
  <c r="U2575" i="3" s="1"/>
  <c r="D2574" i="3"/>
  <c r="F2574" i="3" s="1"/>
  <c r="U2574" i="3" s="1"/>
  <c r="D2573" i="3"/>
  <c r="F2573" i="3" s="1"/>
  <c r="U2573" i="3" s="1"/>
  <c r="D2572" i="3"/>
  <c r="F2572" i="3" s="1"/>
  <c r="U2572" i="3" s="1"/>
  <c r="D2571" i="3"/>
  <c r="F2571" i="3" s="1"/>
  <c r="U2571" i="3" s="1"/>
  <c r="D2570" i="3"/>
  <c r="F2570" i="3" s="1"/>
  <c r="U2570" i="3" s="1"/>
  <c r="D2569" i="3"/>
  <c r="F2569" i="3" s="1"/>
  <c r="U2569" i="3" s="1"/>
  <c r="D2568" i="3"/>
  <c r="F2568" i="3" s="1"/>
  <c r="U2568" i="3" s="1"/>
  <c r="D2567" i="3"/>
  <c r="F2567" i="3" s="1"/>
  <c r="U2567" i="3" s="1"/>
  <c r="D2566" i="3"/>
  <c r="D2565" i="3"/>
  <c r="F2565" i="3" s="1"/>
  <c r="U2565" i="3" s="1"/>
  <c r="D2564" i="3"/>
  <c r="F2564" i="3" s="1"/>
  <c r="U2564" i="3" s="1"/>
  <c r="D2563" i="3"/>
  <c r="F2563" i="3" s="1"/>
  <c r="U2563" i="3" s="1"/>
  <c r="D2562" i="3"/>
  <c r="F2562" i="3" s="1"/>
  <c r="U2562" i="3" s="1"/>
  <c r="D2561" i="3"/>
  <c r="F2561" i="3" s="1"/>
  <c r="U2561" i="3" s="1"/>
  <c r="D2560" i="3"/>
  <c r="F2560" i="3" s="1"/>
  <c r="U2560" i="3" s="1"/>
  <c r="D2559" i="3"/>
  <c r="F2559" i="3" s="1"/>
  <c r="U2559" i="3" s="1"/>
  <c r="D2558" i="3"/>
  <c r="F2558" i="3" s="1"/>
  <c r="U2558" i="3" s="1"/>
  <c r="D2557" i="3"/>
  <c r="F2557" i="3" s="1"/>
  <c r="U2557" i="3" s="1"/>
  <c r="D2556" i="3"/>
  <c r="F2556" i="3" s="1"/>
  <c r="U2556" i="3" s="1"/>
  <c r="D2555" i="3"/>
  <c r="F2555" i="3" s="1"/>
  <c r="U2555" i="3" s="1"/>
  <c r="D2554" i="3"/>
  <c r="F2554" i="3" s="1"/>
  <c r="U2554" i="3" s="1"/>
  <c r="D2553" i="3"/>
  <c r="F2553" i="3" s="1"/>
  <c r="U2553" i="3" s="1"/>
  <c r="D2552" i="3"/>
  <c r="F2552" i="3" s="1"/>
  <c r="U2552" i="3" s="1"/>
  <c r="D2551" i="3"/>
  <c r="F2551" i="3" s="1"/>
  <c r="U2551" i="3" s="1"/>
  <c r="D2550" i="3"/>
  <c r="F2550" i="3" s="1"/>
  <c r="U2550" i="3" s="1"/>
  <c r="D2549" i="3"/>
  <c r="F2549" i="3" s="1"/>
  <c r="U2549" i="3" s="1"/>
  <c r="D2548" i="3"/>
  <c r="D2547" i="3"/>
  <c r="F2547" i="3" s="1"/>
  <c r="U2547" i="3" s="1"/>
  <c r="D2546" i="3"/>
  <c r="F2546" i="3" s="1"/>
  <c r="U2546" i="3" s="1"/>
  <c r="D2545" i="3"/>
  <c r="F2545" i="3" s="1"/>
  <c r="U2545" i="3" s="1"/>
  <c r="D2544" i="3"/>
  <c r="F2544" i="3" s="1"/>
  <c r="U2544" i="3" s="1"/>
  <c r="D2543" i="3"/>
  <c r="F2543" i="3" s="1"/>
  <c r="U2543" i="3" s="1"/>
  <c r="D2542" i="3"/>
  <c r="F2542" i="3" s="1"/>
  <c r="U2542" i="3" s="1"/>
  <c r="D2541" i="3"/>
  <c r="F2541" i="3" s="1"/>
  <c r="U2541" i="3" s="1"/>
  <c r="D2540" i="3"/>
  <c r="F2540" i="3" s="1"/>
  <c r="U2540" i="3" s="1"/>
  <c r="D2539" i="3"/>
  <c r="F2539" i="3" s="1"/>
  <c r="U2539" i="3" s="1"/>
  <c r="D2538" i="3"/>
  <c r="F2538" i="3" s="1"/>
  <c r="U2538" i="3" s="1"/>
  <c r="D2537" i="3"/>
  <c r="F2537" i="3" s="1"/>
  <c r="U2537" i="3" s="1"/>
  <c r="D2536" i="3"/>
  <c r="F2536" i="3" s="1"/>
  <c r="U2536" i="3" s="1"/>
  <c r="D2535" i="3"/>
  <c r="F2535" i="3" s="1"/>
  <c r="U2535" i="3" s="1"/>
  <c r="D2534" i="3"/>
  <c r="F2534" i="3" s="1"/>
  <c r="U2534" i="3" s="1"/>
  <c r="D2533" i="3"/>
  <c r="F2533" i="3" s="1"/>
  <c r="U2533" i="3" s="1"/>
  <c r="D2532" i="3"/>
  <c r="F2532" i="3" s="1"/>
  <c r="U2532" i="3" s="1"/>
  <c r="D2531" i="3"/>
  <c r="F2531" i="3" s="1"/>
  <c r="U2531" i="3" s="1"/>
  <c r="D2530" i="3"/>
  <c r="F2530" i="3" s="1"/>
  <c r="U2530" i="3" s="1"/>
  <c r="D2529" i="3"/>
  <c r="D2528" i="3"/>
  <c r="F2528" i="3" s="1"/>
  <c r="U2528" i="3" s="1"/>
  <c r="D2527" i="3"/>
  <c r="F2527" i="3" s="1"/>
  <c r="U2527" i="3" s="1"/>
  <c r="D2526" i="3"/>
  <c r="F2526" i="3" s="1"/>
  <c r="U2526" i="3" s="1"/>
  <c r="D2525" i="3"/>
  <c r="F2525" i="3" s="1"/>
  <c r="U2525" i="3" s="1"/>
  <c r="D2524" i="3"/>
  <c r="F2524" i="3" s="1"/>
  <c r="U2524" i="3" s="1"/>
  <c r="D2523" i="3"/>
  <c r="F2523" i="3" s="1"/>
  <c r="U2523" i="3" s="1"/>
  <c r="D2522" i="3"/>
  <c r="F2522" i="3" s="1"/>
  <c r="U2522" i="3" s="1"/>
  <c r="D2521" i="3"/>
  <c r="F2521" i="3" s="1"/>
  <c r="U2521" i="3" s="1"/>
  <c r="D2520" i="3"/>
  <c r="F2520" i="3" s="1"/>
  <c r="U2520" i="3" s="1"/>
  <c r="D2519" i="3"/>
  <c r="F2519" i="3" s="1"/>
  <c r="U2519" i="3" s="1"/>
  <c r="D2518" i="3"/>
  <c r="F2518" i="3" s="1"/>
  <c r="U2518" i="3" s="1"/>
  <c r="D2517" i="3"/>
  <c r="F2517" i="3" s="1"/>
  <c r="U2517" i="3" s="1"/>
  <c r="D2516" i="3"/>
  <c r="F2516" i="3" s="1"/>
  <c r="U2516" i="3" s="1"/>
  <c r="D2515" i="3"/>
  <c r="F2515" i="3" s="1"/>
  <c r="U2515" i="3" s="1"/>
  <c r="D2514" i="3"/>
  <c r="F2514" i="3" s="1"/>
  <c r="U2514" i="3" s="1"/>
  <c r="D2513" i="3"/>
  <c r="F2513" i="3" s="1"/>
  <c r="U2513" i="3" s="1"/>
  <c r="D2512" i="3"/>
  <c r="F2512" i="3" s="1"/>
  <c r="U2512" i="3" s="1"/>
  <c r="D2511" i="3"/>
  <c r="F2511" i="3" s="1"/>
  <c r="U2511" i="3" s="1"/>
  <c r="D2510" i="3"/>
  <c r="F2510" i="3" s="1"/>
  <c r="U2510" i="3" s="1"/>
  <c r="D2509" i="3"/>
  <c r="F2509" i="3" s="1"/>
  <c r="U2509" i="3" s="1"/>
  <c r="D2508" i="3"/>
  <c r="F2508" i="3" s="1"/>
  <c r="U2508" i="3" s="1"/>
  <c r="D2507" i="3"/>
  <c r="F2507" i="3" s="1"/>
  <c r="U2507" i="3" s="1"/>
  <c r="D2506" i="3"/>
  <c r="F2506" i="3" s="1"/>
  <c r="U2506" i="3" s="1"/>
  <c r="D2505" i="3"/>
  <c r="F2505" i="3" s="1"/>
  <c r="U2505" i="3" s="1"/>
  <c r="D2504" i="3"/>
  <c r="F2504" i="3" s="1"/>
  <c r="U2504" i="3" s="1"/>
  <c r="D2503" i="3"/>
  <c r="F2503" i="3" s="1"/>
  <c r="U2503" i="3" s="1"/>
  <c r="D2502" i="3"/>
  <c r="F2502" i="3" s="1"/>
  <c r="U2502" i="3" s="1"/>
  <c r="D2501" i="3"/>
  <c r="F2501" i="3" s="1"/>
  <c r="U2501" i="3" s="1"/>
  <c r="D2500" i="3"/>
  <c r="F2500" i="3" s="1"/>
  <c r="U2500" i="3" s="1"/>
  <c r="D2499" i="3"/>
  <c r="F2499" i="3" s="1"/>
  <c r="U2499" i="3" s="1"/>
  <c r="D2498" i="3"/>
  <c r="F2498" i="3" s="1"/>
  <c r="U2498" i="3" s="1"/>
  <c r="D2497" i="3"/>
  <c r="F2497" i="3" s="1"/>
  <c r="U2497" i="3" s="1"/>
  <c r="D2496" i="3"/>
  <c r="F2496" i="3" s="1"/>
  <c r="U2496" i="3" s="1"/>
  <c r="D2495" i="3"/>
  <c r="F2495" i="3" s="1"/>
  <c r="U2495" i="3" s="1"/>
  <c r="D2494" i="3"/>
  <c r="F2494" i="3" s="1"/>
  <c r="U2494" i="3" s="1"/>
  <c r="D2493" i="3"/>
  <c r="F2493" i="3" s="1"/>
  <c r="U2493" i="3" s="1"/>
  <c r="D2492" i="3"/>
  <c r="F2492" i="3" s="1"/>
  <c r="U2492" i="3" s="1"/>
  <c r="D2491" i="3"/>
  <c r="F2491" i="3" s="1"/>
  <c r="U2491" i="3" s="1"/>
  <c r="D2490" i="3"/>
  <c r="F2490" i="3" s="1"/>
  <c r="U2490" i="3" s="1"/>
  <c r="D2489" i="3"/>
  <c r="F2489" i="3" s="1"/>
  <c r="U2489" i="3" s="1"/>
  <c r="D2488" i="3"/>
  <c r="F2488" i="3" s="1"/>
  <c r="U2488" i="3" s="1"/>
  <c r="D2487" i="3"/>
  <c r="F2487" i="3" s="1"/>
  <c r="U2487" i="3" s="1"/>
  <c r="D2486" i="3"/>
  <c r="F2486" i="3" s="1"/>
  <c r="U2486" i="3" s="1"/>
  <c r="D2485" i="3"/>
  <c r="F2485" i="3" s="1"/>
  <c r="U2485" i="3" s="1"/>
  <c r="D2484" i="3"/>
  <c r="F2484" i="3" s="1"/>
  <c r="U2484" i="3" s="1"/>
  <c r="D2483" i="3"/>
  <c r="D2482" i="3"/>
  <c r="F2482" i="3" s="1"/>
  <c r="U2482" i="3" s="1"/>
  <c r="D2481" i="3"/>
  <c r="F2481" i="3" s="1"/>
  <c r="U2481" i="3" s="1"/>
  <c r="D2480" i="3"/>
  <c r="F2480" i="3" s="1"/>
  <c r="U2480" i="3" s="1"/>
  <c r="D2479" i="3"/>
  <c r="F2479" i="3" s="1"/>
  <c r="U2479" i="3" s="1"/>
  <c r="D2478" i="3"/>
  <c r="F2478" i="3" s="1"/>
  <c r="U2478" i="3" s="1"/>
  <c r="D2477" i="3"/>
  <c r="F2477" i="3" s="1"/>
  <c r="U2477" i="3" s="1"/>
  <c r="D2476" i="3"/>
  <c r="F2476" i="3" s="1"/>
  <c r="U2476" i="3" s="1"/>
  <c r="D2475" i="3"/>
  <c r="F2475" i="3" s="1"/>
  <c r="U2475" i="3" s="1"/>
  <c r="D2474" i="3"/>
  <c r="F2474" i="3" s="1"/>
  <c r="U2474" i="3" s="1"/>
  <c r="D2473" i="3"/>
  <c r="F2473" i="3" s="1"/>
  <c r="U2473" i="3" s="1"/>
  <c r="D2472" i="3"/>
  <c r="F2472" i="3" s="1"/>
  <c r="U2472" i="3" s="1"/>
  <c r="D2471" i="3"/>
  <c r="F2471" i="3" s="1"/>
  <c r="U2471" i="3" s="1"/>
  <c r="D2470" i="3"/>
  <c r="F2470" i="3" s="1"/>
  <c r="U2470" i="3" s="1"/>
  <c r="D2469" i="3"/>
  <c r="F2469" i="3" s="1"/>
  <c r="U2469" i="3" s="1"/>
  <c r="D2468" i="3"/>
  <c r="F2468" i="3" s="1"/>
  <c r="U2468" i="3" s="1"/>
  <c r="D2467" i="3"/>
  <c r="F2467" i="3" s="1"/>
  <c r="U2467" i="3" s="1"/>
  <c r="D2466" i="3"/>
  <c r="F2466" i="3" s="1"/>
  <c r="U2466" i="3" s="1"/>
  <c r="D2465" i="3"/>
  <c r="F2465" i="3" s="1"/>
  <c r="U2465" i="3" s="1"/>
  <c r="D2464" i="3"/>
  <c r="F2464" i="3" s="1"/>
  <c r="U2464" i="3" s="1"/>
  <c r="D2463" i="3"/>
  <c r="F2463" i="3" s="1"/>
  <c r="U2463" i="3" s="1"/>
  <c r="D2462" i="3"/>
  <c r="F2462" i="3" s="1"/>
  <c r="U2462" i="3" s="1"/>
  <c r="D2461" i="3"/>
  <c r="F2461" i="3" s="1"/>
  <c r="U2461" i="3" s="1"/>
  <c r="D2460" i="3"/>
  <c r="F2460" i="3" s="1"/>
  <c r="U2460" i="3" s="1"/>
  <c r="D2459" i="3"/>
  <c r="F2459" i="3" s="1"/>
  <c r="U2459" i="3" s="1"/>
  <c r="D2458" i="3"/>
  <c r="F2458" i="3" s="1"/>
  <c r="U2458" i="3" s="1"/>
  <c r="D2457" i="3"/>
  <c r="F2457" i="3" s="1"/>
  <c r="U2457" i="3" s="1"/>
  <c r="D2456" i="3"/>
  <c r="F2456" i="3" s="1"/>
  <c r="U2456" i="3" s="1"/>
  <c r="D2455" i="3"/>
  <c r="F2455" i="3" s="1"/>
  <c r="U2455" i="3" s="1"/>
  <c r="D2454" i="3"/>
  <c r="F2454" i="3" s="1"/>
  <c r="U2454" i="3" s="1"/>
  <c r="D2453" i="3"/>
  <c r="F2453" i="3" s="1"/>
  <c r="U2453" i="3" s="1"/>
  <c r="D2452" i="3"/>
  <c r="F2452" i="3" s="1"/>
  <c r="U2452" i="3" s="1"/>
  <c r="D2451" i="3"/>
  <c r="F2451" i="3" s="1"/>
  <c r="U2451" i="3" s="1"/>
  <c r="D2450" i="3"/>
  <c r="F2450" i="3" s="1"/>
  <c r="U2450" i="3" s="1"/>
  <c r="D2449" i="3"/>
  <c r="F2449" i="3" s="1"/>
  <c r="U2449" i="3" s="1"/>
  <c r="D2448" i="3"/>
  <c r="F2448" i="3" s="1"/>
  <c r="U2448" i="3" s="1"/>
  <c r="D2447" i="3"/>
  <c r="F2447" i="3" s="1"/>
  <c r="U2447" i="3" s="1"/>
  <c r="D2446" i="3"/>
  <c r="F2446" i="3" s="1"/>
  <c r="U2446" i="3" s="1"/>
  <c r="D2445" i="3"/>
  <c r="F2445" i="3" s="1"/>
  <c r="U2445" i="3" s="1"/>
  <c r="D2444" i="3"/>
  <c r="F2444" i="3" s="1"/>
  <c r="U2444" i="3" s="1"/>
  <c r="D2443" i="3"/>
  <c r="F2443" i="3" s="1"/>
  <c r="U2443" i="3" s="1"/>
  <c r="D2442" i="3"/>
  <c r="F2442" i="3" s="1"/>
  <c r="U2442" i="3" s="1"/>
  <c r="D2441" i="3"/>
  <c r="F2441" i="3" s="1"/>
  <c r="U2441" i="3" s="1"/>
  <c r="D2440" i="3"/>
  <c r="F2440" i="3" s="1"/>
  <c r="U2440" i="3" s="1"/>
  <c r="D2439" i="3"/>
  <c r="F2439" i="3" s="1"/>
  <c r="U2439" i="3" s="1"/>
  <c r="D2438" i="3"/>
  <c r="F2438" i="3" s="1"/>
  <c r="U2438" i="3" s="1"/>
  <c r="D2437" i="3"/>
  <c r="F2437" i="3" s="1"/>
  <c r="U2437" i="3" s="1"/>
  <c r="D2436" i="3"/>
  <c r="F2436" i="3" s="1"/>
  <c r="U2436" i="3" s="1"/>
  <c r="D2435" i="3"/>
  <c r="F2435" i="3" s="1"/>
  <c r="U2435" i="3" s="1"/>
  <c r="D2434" i="3"/>
  <c r="F2434" i="3" s="1"/>
  <c r="U2434" i="3" s="1"/>
  <c r="D2433" i="3"/>
  <c r="F2433" i="3" s="1"/>
  <c r="U2433" i="3" s="1"/>
  <c r="D2432" i="3"/>
  <c r="F2432" i="3" s="1"/>
  <c r="U2432" i="3" s="1"/>
  <c r="D2431" i="3"/>
  <c r="F2431" i="3" s="1"/>
  <c r="U2431" i="3" s="1"/>
  <c r="D2430" i="3"/>
  <c r="F2430" i="3" s="1"/>
  <c r="U2430" i="3" s="1"/>
  <c r="D2429" i="3"/>
  <c r="F2429" i="3" s="1"/>
  <c r="U2429" i="3" s="1"/>
  <c r="D2428" i="3"/>
  <c r="F2428" i="3" s="1"/>
  <c r="U2428" i="3" s="1"/>
  <c r="D2427" i="3"/>
  <c r="F2427" i="3" s="1"/>
  <c r="U2427" i="3" s="1"/>
  <c r="D2426" i="3"/>
  <c r="F2426" i="3" s="1"/>
  <c r="U2426" i="3" s="1"/>
  <c r="D2425" i="3"/>
  <c r="F2425" i="3" s="1"/>
  <c r="U2425" i="3" s="1"/>
  <c r="D2424" i="3"/>
  <c r="F2424" i="3" s="1"/>
  <c r="U2424" i="3" s="1"/>
  <c r="D2423" i="3"/>
  <c r="F2423" i="3" s="1"/>
  <c r="U2423" i="3" s="1"/>
  <c r="D2422" i="3"/>
  <c r="F2422" i="3" s="1"/>
  <c r="U2422" i="3" s="1"/>
  <c r="D2421" i="3"/>
  <c r="F2421" i="3" s="1"/>
  <c r="U2421" i="3" s="1"/>
  <c r="D2420" i="3"/>
  <c r="F2420" i="3" s="1"/>
  <c r="U2420" i="3" s="1"/>
  <c r="D2419" i="3"/>
  <c r="F2419" i="3" s="1"/>
  <c r="U2419" i="3" s="1"/>
  <c r="D2418" i="3"/>
  <c r="F2418" i="3" s="1"/>
  <c r="U2418" i="3" s="1"/>
  <c r="D2417" i="3"/>
  <c r="F2417" i="3" s="1"/>
  <c r="U2417" i="3" s="1"/>
  <c r="D2416" i="3"/>
  <c r="F2416" i="3" s="1"/>
  <c r="U2416" i="3" s="1"/>
  <c r="D2415" i="3"/>
  <c r="F2415" i="3" s="1"/>
  <c r="U2415" i="3" s="1"/>
  <c r="D2414" i="3"/>
  <c r="F2414" i="3" s="1"/>
  <c r="U2414" i="3" s="1"/>
  <c r="D2413" i="3"/>
  <c r="F2413" i="3" s="1"/>
  <c r="U2413" i="3" s="1"/>
  <c r="D2412" i="3"/>
  <c r="F2412" i="3" s="1"/>
  <c r="U2412" i="3" s="1"/>
  <c r="D2411" i="3"/>
  <c r="F2411" i="3" s="1"/>
  <c r="U2411" i="3" s="1"/>
  <c r="D2410" i="3"/>
  <c r="F2410" i="3" s="1"/>
  <c r="U2410" i="3" s="1"/>
  <c r="D2409" i="3"/>
  <c r="F2409" i="3" s="1"/>
  <c r="U2409" i="3" s="1"/>
  <c r="D2408" i="3"/>
  <c r="F2408" i="3" s="1"/>
  <c r="U2408" i="3" s="1"/>
  <c r="D2407" i="3"/>
  <c r="F2407" i="3" s="1"/>
  <c r="U2407" i="3" s="1"/>
  <c r="D2406" i="3"/>
  <c r="F2406" i="3" s="1"/>
  <c r="U2406" i="3" s="1"/>
  <c r="D2405" i="3"/>
  <c r="F2405" i="3" s="1"/>
  <c r="U2405" i="3" s="1"/>
  <c r="D2404" i="3"/>
  <c r="F2404" i="3" s="1"/>
  <c r="U2404" i="3" s="1"/>
  <c r="D2403" i="3"/>
  <c r="F2403" i="3" s="1"/>
  <c r="U2403" i="3" s="1"/>
  <c r="D2402" i="3"/>
  <c r="F2402" i="3" s="1"/>
  <c r="U2402" i="3" s="1"/>
  <c r="D2401" i="3"/>
  <c r="F2401" i="3" s="1"/>
  <c r="U2401" i="3" s="1"/>
  <c r="D2400" i="3"/>
  <c r="F2400" i="3" s="1"/>
  <c r="U2400" i="3" s="1"/>
  <c r="D2399" i="3"/>
  <c r="F2399" i="3" s="1"/>
  <c r="U2399" i="3" s="1"/>
  <c r="D2398" i="3"/>
  <c r="F2398" i="3" s="1"/>
  <c r="U2398" i="3" s="1"/>
  <c r="D2397" i="3"/>
  <c r="F2397" i="3" s="1"/>
  <c r="U2397" i="3" s="1"/>
  <c r="D2396" i="3"/>
  <c r="F2396" i="3" s="1"/>
  <c r="U2396" i="3" s="1"/>
  <c r="D2395" i="3"/>
  <c r="F2395" i="3" s="1"/>
  <c r="U2395" i="3" s="1"/>
  <c r="D2394" i="3"/>
  <c r="F2394" i="3" s="1"/>
  <c r="U2394" i="3" s="1"/>
  <c r="D2393" i="3"/>
  <c r="F2393" i="3" s="1"/>
  <c r="U2393" i="3" s="1"/>
  <c r="D2392" i="3"/>
  <c r="F2392" i="3" s="1"/>
  <c r="U2392" i="3" s="1"/>
  <c r="D2391" i="3"/>
  <c r="F2391" i="3" s="1"/>
  <c r="U2391" i="3" s="1"/>
  <c r="D2390" i="3"/>
  <c r="F2390" i="3" s="1"/>
  <c r="U2390" i="3" s="1"/>
  <c r="D2389" i="3"/>
  <c r="F2389" i="3" s="1"/>
  <c r="U2389" i="3" s="1"/>
  <c r="D2388" i="3"/>
  <c r="F2388" i="3" s="1"/>
  <c r="U2388" i="3" s="1"/>
  <c r="D2387" i="3"/>
  <c r="F2387" i="3" s="1"/>
  <c r="U2387" i="3" s="1"/>
  <c r="D2386" i="3"/>
  <c r="F2386" i="3" s="1"/>
  <c r="U2386" i="3" s="1"/>
  <c r="D2385" i="3"/>
  <c r="F2385" i="3" s="1"/>
  <c r="U2385" i="3" s="1"/>
  <c r="D2384" i="3"/>
  <c r="F2384" i="3" s="1"/>
  <c r="U2384" i="3" s="1"/>
  <c r="D2383" i="3"/>
  <c r="F2383" i="3" s="1"/>
  <c r="U2383" i="3" s="1"/>
  <c r="D2382" i="3"/>
  <c r="F2382" i="3" s="1"/>
  <c r="U2382" i="3" s="1"/>
  <c r="D2381" i="3"/>
  <c r="F2381" i="3" s="1"/>
  <c r="U2381" i="3" s="1"/>
  <c r="D2380" i="3"/>
  <c r="F2380" i="3" s="1"/>
  <c r="U2380" i="3" s="1"/>
  <c r="D2379" i="3"/>
  <c r="F2379" i="3" s="1"/>
  <c r="U2379" i="3" s="1"/>
  <c r="D2378" i="3"/>
  <c r="F2378" i="3" s="1"/>
  <c r="U2378" i="3" s="1"/>
  <c r="D2377" i="3"/>
  <c r="F2377" i="3" s="1"/>
  <c r="U2377" i="3" s="1"/>
  <c r="D2376" i="3"/>
  <c r="F2376" i="3" s="1"/>
  <c r="U2376" i="3" s="1"/>
  <c r="D2375" i="3"/>
  <c r="F2375" i="3" s="1"/>
  <c r="U2375" i="3" s="1"/>
  <c r="D2374" i="3"/>
  <c r="F2374" i="3" s="1"/>
  <c r="U2374" i="3" s="1"/>
  <c r="D2373" i="3"/>
  <c r="F2373" i="3" s="1"/>
  <c r="U2373" i="3" s="1"/>
  <c r="D2372" i="3"/>
  <c r="F2372" i="3" s="1"/>
  <c r="U2372" i="3" s="1"/>
  <c r="D2371" i="3"/>
  <c r="F2371" i="3" s="1"/>
  <c r="U2371" i="3" s="1"/>
  <c r="D2370" i="3"/>
  <c r="F2370" i="3" s="1"/>
  <c r="U2370" i="3" s="1"/>
  <c r="D2369" i="3"/>
  <c r="F2369" i="3" s="1"/>
  <c r="U2369" i="3" s="1"/>
  <c r="D2368" i="3"/>
  <c r="F2368" i="3" s="1"/>
  <c r="U2368" i="3" s="1"/>
  <c r="D2367" i="3"/>
  <c r="F2367" i="3" s="1"/>
  <c r="U2367" i="3" s="1"/>
  <c r="D2366" i="3"/>
  <c r="F2366" i="3" s="1"/>
  <c r="U2366" i="3" s="1"/>
  <c r="D2365" i="3"/>
  <c r="F2365" i="3" s="1"/>
  <c r="U2365" i="3" s="1"/>
  <c r="D2364" i="3"/>
  <c r="F2364" i="3" s="1"/>
  <c r="U2364" i="3" s="1"/>
  <c r="D2363" i="3"/>
  <c r="F2363" i="3" s="1"/>
  <c r="U2363" i="3" s="1"/>
  <c r="D2362" i="3"/>
  <c r="F2362" i="3" s="1"/>
  <c r="U2362" i="3" s="1"/>
  <c r="D2361" i="3"/>
  <c r="F2361" i="3" s="1"/>
  <c r="U2361" i="3" s="1"/>
  <c r="D2360" i="3"/>
  <c r="F2360" i="3" s="1"/>
  <c r="U2360" i="3" s="1"/>
  <c r="D2359" i="3"/>
  <c r="F2359" i="3" s="1"/>
  <c r="U2359" i="3" s="1"/>
  <c r="D2358" i="3"/>
  <c r="F2358" i="3" s="1"/>
  <c r="U2358" i="3" s="1"/>
  <c r="D2357" i="3"/>
  <c r="F2357" i="3" s="1"/>
  <c r="U2357" i="3" s="1"/>
  <c r="D2356" i="3"/>
  <c r="F2356" i="3" s="1"/>
  <c r="U2356" i="3" s="1"/>
  <c r="D2355" i="3"/>
  <c r="F2355" i="3" s="1"/>
  <c r="U2355" i="3" s="1"/>
  <c r="D2354" i="3"/>
  <c r="F2354" i="3" s="1"/>
  <c r="U2354" i="3" s="1"/>
  <c r="D2353" i="3"/>
  <c r="F2353" i="3" s="1"/>
  <c r="U2353" i="3" s="1"/>
  <c r="D2352" i="3"/>
  <c r="F2352" i="3" s="1"/>
  <c r="U2352" i="3" s="1"/>
  <c r="D2351" i="3"/>
  <c r="F2351" i="3" s="1"/>
  <c r="U2351" i="3" s="1"/>
  <c r="D2350" i="3"/>
  <c r="F2350" i="3" s="1"/>
  <c r="U2350" i="3" s="1"/>
  <c r="D2349" i="3"/>
  <c r="F2349" i="3" s="1"/>
  <c r="U2349" i="3" s="1"/>
  <c r="D2348" i="3"/>
  <c r="F2348" i="3" s="1"/>
  <c r="U2348" i="3" s="1"/>
  <c r="D2347" i="3"/>
  <c r="D2346" i="3"/>
  <c r="F2346" i="3" s="1"/>
  <c r="U2346" i="3" s="1"/>
  <c r="D2345" i="3"/>
  <c r="F2345" i="3" s="1"/>
  <c r="U2345" i="3" s="1"/>
  <c r="D2344" i="3"/>
  <c r="F2344" i="3" s="1"/>
  <c r="U2344" i="3" s="1"/>
  <c r="D2343" i="3"/>
  <c r="F2343" i="3" s="1"/>
  <c r="U2343" i="3" s="1"/>
  <c r="D2342" i="3"/>
  <c r="F2342" i="3" s="1"/>
  <c r="U2342" i="3" s="1"/>
  <c r="D2341" i="3"/>
  <c r="F2341" i="3" s="1"/>
  <c r="U2341" i="3" s="1"/>
  <c r="D2340" i="3"/>
  <c r="F2340" i="3" s="1"/>
  <c r="U2340" i="3" s="1"/>
  <c r="D2339" i="3"/>
  <c r="F2339" i="3" s="1"/>
  <c r="U2339" i="3" s="1"/>
  <c r="D2338" i="3"/>
  <c r="F2338" i="3" s="1"/>
  <c r="U2338" i="3" s="1"/>
  <c r="D2337" i="3"/>
  <c r="F2337" i="3" s="1"/>
  <c r="U2337" i="3" s="1"/>
  <c r="D2336" i="3"/>
  <c r="F2336" i="3" s="1"/>
  <c r="U2336" i="3" s="1"/>
  <c r="D2335" i="3"/>
  <c r="F2335" i="3" s="1"/>
  <c r="U2335" i="3" s="1"/>
  <c r="D2334" i="3"/>
  <c r="F2334" i="3" s="1"/>
  <c r="U2334" i="3" s="1"/>
  <c r="D2333" i="3"/>
  <c r="F2333" i="3" s="1"/>
  <c r="U2333" i="3" s="1"/>
  <c r="D2332" i="3"/>
  <c r="F2332" i="3" s="1"/>
  <c r="U2332" i="3" s="1"/>
  <c r="D2331" i="3"/>
  <c r="F2331" i="3" s="1"/>
  <c r="U2331" i="3" s="1"/>
  <c r="D2330" i="3"/>
  <c r="F2330" i="3" s="1"/>
  <c r="U2330" i="3" s="1"/>
  <c r="D2329" i="3"/>
  <c r="F2329" i="3" s="1"/>
  <c r="U2329" i="3" s="1"/>
  <c r="D2328" i="3"/>
  <c r="F2328" i="3" s="1"/>
  <c r="U2328" i="3" s="1"/>
  <c r="D2327" i="3"/>
  <c r="F2327" i="3" s="1"/>
  <c r="U2327" i="3" s="1"/>
  <c r="D2326" i="3"/>
  <c r="F2326" i="3" s="1"/>
  <c r="U2326" i="3" s="1"/>
  <c r="D2325" i="3"/>
  <c r="F2325" i="3" s="1"/>
  <c r="U2325" i="3" s="1"/>
  <c r="D2324" i="3"/>
  <c r="F2324" i="3" s="1"/>
  <c r="U2324" i="3" s="1"/>
  <c r="D2323" i="3"/>
  <c r="F2323" i="3" s="1"/>
  <c r="U2323" i="3" s="1"/>
  <c r="D2322" i="3"/>
  <c r="F2322" i="3" s="1"/>
  <c r="U2322" i="3" s="1"/>
  <c r="D2321" i="3"/>
  <c r="F2321" i="3" s="1"/>
  <c r="U2321" i="3" s="1"/>
  <c r="D2320" i="3"/>
  <c r="F2320" i="3" s="1"/>
  <c r="U2320" i="3" s="1"/>
  <c r="D2319" i="3"/>
  <c r="F2319" i="3" s="1"/>
  <c r="U2319" i="3" s="1"/>
  <c r="D2318" i="3"/>
  <c r="F2318" i="3" s="1"/>
  <c r="U2318" i="3" s="1"/>
  <c r="D2317" i="3"/>
  <c r="F2317" i="3" s="1"/>
  <c r="U2317" i="3" s="1"/>
  <c r="D2316" i="3"/>
  <c r="F2316" i="3" s="1"/>
  <c r="U2316" i="3" s="1"/>
  <c r="D2315" i="3"/>
  <c r="F2315" i="3" s="1"/>
  <c r="U2315" i="3" s="1"/>
  <c r="D2314" i="3"/>
  <c r="F2314" i="3" s="1"/>
  <c r="U2314" i="3" s="1"/>
  <c r="D2313" i="3"/>
  <c r="F2313" i="3" s="1"/>
  <c r="U2313" i="3" s="1"/>
  <c r="D2312" i="3"/>
  <c r="F2312" i="3" s="1"/>
  <c r="U2312" i="3" s="1"/>
  <c r="D2311" i="3"/>
  <c r="F2311" i="3" s="1"/>
  <c r="U2311" i="3" s="1"/>
  <c r="D2310" i="3"/>
  <c r="F2310" i="3" s="1"/>
  <c r="U2310" i="3" s="1"/>
  <c r="D2309" i="3"/>
  <c r="F2309" i="3" s="1"/>
  <c r="U2309" i="3" s="1"/>
  <c r="D2308" i="3"/>
  <c r="F2308" i="3" s="1"/>
  <c r="U2308" i="3" s="1"/>
  <c r="D2307" i="3"/>
  <c r="F2307" i="3" s="1"/>
  <c r="U2307" i="3" s="1"/>
  <c r="D2306" i="3"/>
  <c r="F2306" i="3" s="1"/>
  <c r="U2306" i="3" s="1"/>
  <c r="D2305" i="3"/>
  <c r="F2305" i="3" s="1"/>
  <c r="U2305" i="3" s="1"/>
  <c r="D2304" i="3"/>
  <c r="F2304" i="3" s="1"/>
  <c r="U2304" i="3" s="1"/>
  <c r="D2303" i="3"/>
  <c r="F2303" i="3" s="1"/>
  <c r="U2303" i="3" s="1"/>
  <c r="D2302" i="3"/>
  <c r="F2302" i="3" s="1"/>
  <c r="U2302" i="3" s="1"/>
  <c r="D2301" i="3"/>
  <c r="F2301" i="3" s="1"/>
  <c r="U2301" i="3" s="1"/>
  <c r="D2300" i="3"/>
  <c r="F2300" i="3" s="1"/>
  <c r="U2300" i="3" s="1"/>
  <c r="D2299" i="3"/>
  <c r="F2299" i="3" s="1"/>
  <c r="U2299" i="3" s="1"/>
  <c r="D2298" i="3"/>
  <c r="F2298" i="3" s="1"/>
  <c r="U2298" i="3" s="1"/>
  <c r="D2297" i="3"/>
  <c r="F2297" i="3" s="1"/>
  <c r="U2297" i="3" s="1"/>
  <c r="D2296" i="3"/>
  <c r="F2296" i="3" s="1"/>
  <c r="U2296" i="3" s="1"/>
  <c r="D2295" i="3"/>
  <c r="F2295" i="3" s="1"/>
  <c r="U2295" i="3" s="1"/>
  <c r="D2294" i="3"/>
  <c r="F2294" i="3" s="1"/>
  <c r="U2294" i="3" s="1"/>
  <c r="D2293" i="3"/>
  <c r="F2293" i="3" s="1"/>
  <c r="U2293" i="3" s="1"/>
  <c r="D2292" i="3"/>
  <c r="F2292" i="3" s="1"/>
  <c r="U2292" i="3" s="1"/>
  <c r="D2291" i="3"/>
  <c r="F2291" i="3" s="1"/>
  <c r="U2291" i="3" s="1"/>
  <c r="D2290" i="3"/>
  <c r="F2290" i="3" s="1"/>
  <c r="U2290" i="3" s="1"/>
  <c r="D2289" i="3"/>
  <c r="F2289" i="3" s="1"/>
  <c r="U2289" i="3" s="1"/>
  <c r="D2288" i="3"/>
  <c r="F2288" i="3" s="1"/>
  <c r="U2288" i="3" s="1"/>
  <c r="D2287" i="3"/>
  <c r="F2287" i="3" s="1"/>
  <c r="U2287" i="3" s="1"/>
  <c r="D2286" i="3"/>
  <c r="F2286" i="3" s="1"/>
  <c r="U2286" i="3" s="1"/>
  <c r="D2285" i="3"/>
  <c r="F2285" i="3" s="1"/>
  <c r="U2285" i="3" s="1"/>
  <c r="D2284" i="3"/>
  <c r="F2284" i="3" s="1"/>
  <c r="U2284" i="3" s="1"/>
  <c r="D2283" i="3"/>
  <c r="F2283" i="3" s="1"/>
  <c r="U2283" i="3" s="1"/>
  <c r="D2282" i="3"/>
  <c r="F2282" i="3" s="1"/>
  <c r="U2282" i="3" s="1"/>
  <c r="D2281" i="3"/>
  <c r="F2281" i="3" s="1"/>
  <c r="U2281" i="3" s="1"/>
  <c r="D2280" i="3"/>
  <c r="F2280" i="3" s="1"/>
  <c r="U2280" i="3" s="1"/>
  <c r="D2279" i="3"/>
  <c r="F2279" i="3" s="1"/>
  <c r="U2279" i="3" s="1"/>
  <c r="D2278" i="3"/>
  <c r="F2278" i="3" s="1"/>
  <c r="U2278" i="3" s="1"/>
  <c r="D2277" i="3"/>
  <c r="F2277" i="3" s="1"/>
  <c r="U2277" i="3" s="1"/>
  <c r="D2276" i="3"/>
  <c r="F2276" i="3" s="1"/>
  <c r="U2276" i="3" s="1"/>
  <c r="D2275" i="3"/>
  <c r="F2275" i="3" s="1"/>
  <c r="U2275" i="3" s="1"/>
  <c r="D2274" i="3"/>
  <c r="F2274" i="3" s="1"/>
  <c r="U2274" i="3" s="1"/>
  <c r="D2273" i="3"/>
  <c r="F2273" i="3" s="1"/>
  <c r="U2273" i="3" s="1"/>
  <c r="D2272" i="3"/>
  <c r="F2272" i="3" s="1"/>
  <c r="U2272" i="3" s="1"/>
  <c r="D2271" i="3"/>
  <c r="F2271" i="3" s="1"/>
  <c r="U2271" i="3" s="1"/>
  <c r="D2270" i="3"/>
  <c r="F2270" i="3" s="1"/>
  <c r="U2270" i="3" s="1"/>
  <c r="D2269" i="3"/>
  <c r="F2269" i="3" s="1"/>
  <c r="U2269" i="3" s="1"/>
  <c r="D2268" i="3"/>
  <c r="F2268" i="3" s="1"/>
  <c r="U2268" i="3" s="1"/>
  <c r="D2267" i="3"/>
  <c r="F2267" i="3" s="1"/>
  <c r="U2267" i="3" s="1"/>
  <c r="D2266" i="3"/>
  <c r="F2266" i="3" s="1"/>
  <c r="U2266" i="3" s="1"/>
  <c r="D2265" i="3"/>
  <c r="F2265" i="3" s="1"/>
  <c r="U2265" i="3" s="1"/>
  <c r="D2264" i="3"/>
  <c r="F2264" i="3" s="1"/>
  <c r="U2264" i="3" s="1"/>
  <c r="D2263" i="3"/>
  <c r="F2263" i="3" s="1"/>
  <c r="U2263" i="3" s="1"/>
  <c r="D2262" i="3"/>
  <c r="F2262" i="3" s="1"/>
  <c r="U2262" i="3" s="1"/>
  <c r="D2261" i="3"/>
  <c r="F2261" i="3" s="1"/>
  <c r="U2261" i="3" s="1"/>
  <c r="D2260" i="3"/>
  <c r="F2260" i="3" s="1"/>
  <c r="U2260" i="3" s="1"/>
  <c r="D2259" i="3"/>
  <c r="F2259" i="3" s="1"/>
  <c r="U2259" i="3" s="1"/>
  <c r="D2258" i="3"/>
  <c r="F2258" i="3" s="1"/>
  <c r="U2258" i="3" s="1"/>
  <c r="D2257" i="3"/>
  <c r="F2257" i="3" s="1"/>
  <c r="U2257" i="3" s="1"/>
  <c r="D2256" i="3"/>
  <c r="F2256" i="3" s="1"/>
  <c r="U2256" i="3" s="1"/>
  <c r="D2255" i="3"/>
  <c r="F2255" i="3" s="1"/>
  <c r="U2255" i="3" s="1"/>
  <c r="D2254" i="3"/>
  <c r="F2254" i="3" s="1"/>
  <c r="U2254" i="3" s="1"/>
  <c r="D2253" i="3"/>
  <c r="F2253" i="3" s="1"/>
  <c r="U2253" i="3" s="1"/>
  <c r="D2252" i="3"/>
  <c r="F2252" i="3" s="1"/>
  <c r="U2252" i="3" s="1"/>
  <c r="D2251" i="3"/>
  <c r="F2251" i="3" s="1"/>
  <c r="U2251" i="3" s="1"/>
  <c r="D2250" i="3"/>
  <c r="F2250" i="3" s="1"/>
  <c r="U2250" i="3" s="1"/>
  <c r="D2249" i="3"/>
  <c r="F2249" i="3" s="1"/>
  <c r="U2249" i="3" s="1"/>
  <c r="D2248" i="3"/>
  <c r="F2248" i="3" s="1"/>
  <c r="U2248" i="3" s="1"/>
  <c r="D2247" i="3"/>
  <c r="F2247" i="3" s="1"/>
  <c r="U2247" i="3" s="1"/>
  <c r="D2246" i="3"/>
  <c r="F2246" i="3" s="1"/>
  <c r="U2246" i="3" s="1"/>
  <c r="D2245" i="3"/>
  <c r="F2245" i="3" s="1"/>
  <c r="U2245" i="3" s="1"/>
  <c r="D2244" i="3"/>
  <c r="F2244" i="3" s="1"/>
  <c r="U2244" i="3" s="1"/>
  <c r="D2243" i="3"/>
  <c r="F2243" i="3" s="1"/>
  <c r="U2243" i="3" s="1"/>
  <c r="D2242" i="3"/>
  <c r="F2242" i="3" s="1"/>
  <c r="U2242" i="3" s="1"/>
  <c r="D2241" i="3"/>
  <c r="F2241" i="3" s="1"/>
  <c r="U2241" i="3" s="1"/>
  <c r="D2240" i="3"/>
  <c r="F2240" i="3" s="1"/>
  <c r="U2240" i="3" s="1"/>
  <c r="D2239" i="3"/>
  <c r="F2239" i="3" s="1"/>
  <c r="U2239" i="3" s="1"/>
  <c r="D2238" i="3"/>
  <c r="F2238" i="3" s="1"/>
  <c r="U2238" i="3" s="1"/>
  <c r="D2237" i="3"/>
  <c r="F2237" i="3" s="1"/>
  <c r="U2237" i="3" s="1"/>
  <c r="D2236" i="3"/>
  <c r="F2236" i="3" s="1"/>
  <c r="U2236" i="3" s="1"/>
  <c r="D2235" i="3"/>
  <c r="F2235" i="3" s="1"/>
  <c r="U2235" i="3" s="1"/>
  <c r="D2234" i="3"/>
  <c r="F2234" i="3" s="1"/>
  <c r="U2234" i="3" s="1"/>
  <c r="D2233" i="3"/>
  <c r="F2233" i="3" s="1"/>
  <c r="U2233" i="3" s="1"/>
  <c r="D2232" i="3"/>
  <c r="F2232" i="3" s="1"/>
  <c r="U2232" i="3" s="1"/>
  <c r="D2231" i="3"/>
  <c r="F2231" i="3" s="1"/>
  <c r="U2231" i="3" s="1"/>
  <c r="D2230" i="3"/>
  <c r="F2230" i="3" s="1"/>
  <c r="U2230" i="3" s="1"/>
  <c r="D2229" i="3"/>
  <c r="F2229" i="3" s="1"/>
  <c r="U2229" i="3" s="1"/>
  <c r="D2228" i="3"/>
  <c r="F2228" i="3" s="1"/>
  <c r="U2228" i="3" s="1"/>
  <c r="D2227" i="3"/>
  <c r="F2227" i="3" s="1"/>
  <c r="U2227" i="3" s="1"/>
  <c r="D2226" i="3"/>
  <c r="F2226" i="3" s="1"/>
  <c r="U2226" i="3" s="1"/>
  <c r="D2225" i="3"/>
  <c r="F2225" i="3" s="1"/>
  <c r="U2225" i="3" s="1"/>
  <c r="D2224" i="3"/>
  <c r="F2224" i="3" s="1"/>
  <c r="U2224" i="3" s="1"/>
  <c r="D2223" i="3"/>
  <c r="F2223" i="3" s="1"/>
  <c r="U2223" i="3" s="1"/>
  <c r="D2222" i="3"/>
  <c r="F2222" i="3" s="1"/>
  <c r="U2222" i="3" s="1"/>
  <c r="D2221" i="3"/>
  <c r="F2221" i="3" s="1"/>
  <c r="U2221" i="3" s="1"/>
  <c r="D2220" i="3"/>
  <c r="F2220" i="3" s="1"/>
  <c r="U2220" i="3" s="1"/>
  <c r="D2219" i="3"/>
  <c r="F2219" i="3" s="1"/>
  <c r="U2219" i="3" s="1"/>
  <c r="D2218" i="3"/>
  <c r="F2218" i="3" s="1"/>
  <c r="U2218" i="3" s="1"/>
  <c r="D2217" i="3"/>
  <c r="F2217" i="3" s="1"/>
  <c r="U2217" i="3" s="1"/>
  <c r="D2216" i="3"/>
  <c r="F2216" i="3" s="1"/>
  <c r="U2216" i="3" s="1"/>
  <c r="D2215" i="3"/>
  <c r="F2215" i="3" s="1"/>
  <c r="U2215" i="3" s="1"/>
  <c r="D2214" i="3"/>
  <c r="F2214" i="3" s="1"/>
  <c r="U2214" i="3" s="1"/>
  <c r="D2213" i="3"/>
  <c r="F2213" i="3" s="1"/>
  <c r="U2213" i="3" s="1"/>
  <c r="D2212" i="3"/>
  <c r="F2212" i="3" s="1"/>
  <c r="U2212" i="3" s="1"/>
  <c r="D2211" i="3"/>
  <c r="F2211" i="3" s="1"/>
  <c r="U2211" i="3" s="1"/>
  <c r="D2210" i="3"/>
  <c r="F2210" i="3" s="1"/>
  <c r="U2210" i="3" s="1"/>
  <c r="D2209" i="3"/>
  <c r="F2209" i="3" s="1"/>
  <c r="U2209" i="3" s="1"/>
  <c r="D2208" i="3"/>
  <c r="F2208" i="3" s="1"/>
  <c r="U2208" i="3" s="1"/>
  <c r="D2207" i="3"/>
  <c r="F2207" i="3" s="1"/>
  <c r="U2207" i="3" s="1"/>
  <c r="D2206" i="3"/>
  <c r="F2206" i="3" s="1"/>
  <c r="U2206" i="3" s="1"/>
  <c r="D2205" i="3"/>
  <c r="F2205" i="3" s="1"/>
  <c r="U2205" i="3" s="1"/>
  <c r="D2204" i="3"/>
  <c r="F2204" i="3" s="1"/>
  <c r="U2204" i="3" s="1"/>
  <c r="D2203" i="3"/>
  <c r="F2203" i="3" s="1"/>
  <c r="U2203" i="3" s="1"/>
  <c r="D2202" i="3"/>
  <c r="F2202" i="3" s="1"/>
  <c r="U2202" i="3" s="1"/>
  <c r="D2201" i="3"/>
  <c r="F2201" i="3" s="1"/>
  <c r="U2201" i="3" s="1"/>
  <c r="D2200" i="3"/>
  <c r="F2200" i="3" s="1"/>
  <c r="U2200" i="3" s="1"/>
  <c r="D2199" i="3"/>
  <c r="F2199" i="3" s="1"/>
  <c r="U2199" i="3" s="1"/>
  <c r="D2198" i="3"/>
  <c r="F2198" i="3" s="1"/>
  <c r="U2198" i="3" s="1"/>
  <c r="D2197" i="3"/>
  <c r="F2197" i="3" s="1"/>
  <c r="U2197" i="3" s="1"/>
  <c r="D2196" i="3"/>
  <c r="F2196" i="3" s="1"/>
  <c r="U2196" i="3" s="1"/>
  <c r="D2195" i="3"/>
  <c r="F2195" i="3" s="1"/>
  <c r="U2195" i="3" s="1"/>
  <c r="D2194" i="3"/>
  <c r="F2194" i="3" s="1"/>
  <c r="U2194" i="3" s="1"/>
  <c r="D2193" i="3"/>
  <c r="F2193" i="3" s="1"/>
  <c r="U2193" i="3" s="1"/>
  <c r="D2192" i="3"/>
  <c r="F2192" i="3" s="1"/>
  <c r="U2192" i="3" s="1"/>
  <c r="D2191" i="3"/>
  <c r="F2191" i="3" s="1"/>
  <c r="U2191" i="3" s="1"/>
  <c r="D2190" i="3"/>
  <c r="F2190" i="3" s="1"/>
  <c r="U2190" i="3" s="1"/>
  <c r="D2189" i="3"/>
  <c r="F2189" i="3" s="1"/>
  <c r="U2189" i="3" s="1"/>
  <c r="D2188" i="3"/>
  <c r="F2188" i="3" s="1"/>
  <c r="U2188" i="3" s="1"/>
  <c r="D2187" i="3"/>
  <c r="F2187" i="3" s="1"/>
  <c r="U2187" i="3" s="1"/>
  <c r="D2186" i="3"/>
  <c r="F2186" i="3" s="1"/>
  <c r="U2186" i="3" s="1"/>
  <c r="D2185" i="3"/>
  <c r="F2185" i="3" s="1"/>
  <c r="U2185" i="3" s="1"/>
  <c r="D2184" i="3"/>
  <c r="F2184" i="3" s="1"/>
  <c r="U2184" i="3" s="1"/>
  <c r="D2183" i="3"/>
  <c r="F2183" i="3" s="1"/>
  <c r="U2183" i="3" s="1"/>
  <c r="D2182" i="3"/>
  <c r="F2182" i="3" s="1"/>
  <c r="U2182" i="3" s="1"/>
  <c r="D2181" i="3"/>
  <c r="F2181" i="3" s="1"/>
  <c r="U2181" i="3" s="1"/>
  <c r="D2180" i="3"/>
  <c r="F2180" i="3" s="1"/>
  <c r="U2180" i="3" s="1"/>
  <c r="D2179" i="3"/>
  <c r="F2179" i="3" s="1"/>
  <c r="U2179" i="3" s="1"/>
  <c r="D2178" i="3"/>
  <c r="F2178" i="3" s="1"/>
  <c r="U2178" i="3" s="1"/>
  <c r="D2177" i="3"/>
  <c r="F2177" i="3" s="1"/>
  <c r="U2177" i="3" s="1"/>
  <c r="D2176" i="3"/>
  <c r="F2176" i="3" s="1"/>
  <c r="U2176" i="3" s="1"/>
  <c r="D2175" i="3"/>
  <c r="F2175" i="3" s="1"/>
  <c r="U2175" i="3" s="1"/>
  <c r="D2174" i="3"/>
  <c r="F2174" i="3" s="1"/>
  <c r="U2174" i="3" s="1"/>
  <c r="D2173" i="3"/>
  <c r="F2173" i="3" s="1"/>
  <c r="U2173" i="3" s="1"/>
  <c r="D2172" i="3"/>
  <c r="F2172" i="3" s="1"/>
  <c r="U2172" i="3" s="1"/>
  <c r="D2171" i="3"/>
  <c r="F2171" i="3" s="1"/>
  <c r="U2171" i="3" s="1"/>
  <c r="D2170" i="3"/>
  <c r="F2170" i="3" s="1"/>
  <c r="U2170" i="3" s="1"/>
  <c r="D2169" i="3"/>
  <c r="F2169" i="3" s="1"/>
  <c r="U2169" i="3" s="1"/>
  <c r="D2168" i="3"/>
  <c r="F2168" i="3" s="1"/>
  <c r="U2168" i="3" s="1"/>
  <c r="D2167" i="3"/>
  <c r="F2167" i="3" s="1"/>
  <c r="U2167" i="3" s="1"/>
  <c r="D2166" i="3"/>
  <c r="F2166" i="3" s="1"/>
  <c r="U2166" i="3" s="1"/>
  <c r="D2165" i="3"/>
  <c r="F2165" i="3" s="1"/>
  <c r="U2165" i="3" s="1"/>
  <c r="D2164" i="3"/>
  <c r="F2164" i="3" s="1"/>
  <c r="U2164" i="3" s="1"/>
  <c r="D2163" i="3"/>
  <c r="F2163" i="3" s="1"/>
  <c r="U2163" i="3" s="1"/>
  <c r="D2162" i="3"/>
  <c r="F2162" i="3" s="1"/>
  <c r="U2162" i="3" s="1"/>
  <c r="D2161" i="3"/>
  <c r="F2161" i="3" s="1"/>
  <c r="U2161" i="3" s="1"/>
  <c r="D2160" i="3"/>
  <c r="F2160" i="3" s="1"/>
  <c r="U2160" i="3" s="1"/>
  <c r="D2159" i="3"/>
  <c r="F2159" i="3" s="1"/>
  <c r="U2159" i="3" s="1"/>
  <c r="D2158" i="3"/>
  <c r="F2158" i="3" s="1"/>
  <c r="U2158" i="3" s="1"/>
  <c r="D2157" i="3"/>
  <c r="F2157" i="3" s="1"/>
  <c r="U2157" i="3" s="1"/>
  <c r="D2156" i="3"/>
  <c r="F2156" i="3" s="1"/>
  <c r="U2156" i="3" s="1"/>
  <c r="D2155" i="3"/>
  <c r="F2155" i="3" s="1"/>
  <c r="U2155" i="3" s="1"/>
  <c r="D2154" i="3"/>
  <c r="F2154" i="3" s="1"/>
  <c r="U2154" i="3" s="1"/>
  <c r="D2153" i="3"/>
  <c r="F2153" i="3" s="1"/>
  <c r="U2153" i="3" s="1"/>
  <c r="D2152" i="3"/>
  <c r="D2151" i="3"/>
  <c r="F2151" i="3" s="1"/>
  <c r="U2151" i="3" s="1"/>
  <c r="D2150" i="3"/>
  <c r="F2150" i="3" s="1"/>
  <c r="U2150" i="3" s="1"/>
  <c r="D2149" i="3"/>
  <c r="F2149" i="3" s="1"/>
  <c r="U2149" i="3" s="1"/>
  <c r="D2148" i="3"/>
  <c r="F2148" i="3" s="1"/>
  <c r="U2148" i="3" s="1"/>
  <c r="D2147" i="3"/>
  <c r="F2147" i="3" s="1"/>
  <c r="U2147" i="3" s="1"/>
  <c r="D2146" i="3"/>
  <c r="F2146" i="3" s="1"/>
  <c r="U2146" i="3" s="1"/>
  <c r="D2145" i="3"/>
  <c r="F2145" i="3" s="1"/>
  <c r="U2145" i="3" s="1"/>
  <c r="D2144" i="3"/>
  <c r="F2144" i="3" s="1"/>
  <c r="U2144" i="3" s="1"/>
  <c r="D2143" i="3"/>
  <c r="F2143" i="3" s="1"/>
  <c r="U2143" i="3" s="1"/>
  <c r="D2142" i="3"/>
  <c r="F2142" i="3" s="1"/>
  <c r="U2142" i="3" s="1"/>
  <c r="D2141" i="3"/>
  <c r="F2141" i="3" s="1"/>
  <c r="U2141" i="3" s="1"/>
  <c r="D2140" i="3"/>
  <c r="F2140" i="3" s="1"/>
  <c r="U2140" i="3" s="1"/>
  <c r="D2139" i="3"/>
  <c r="F2139" i="3" s="1"/>
  <c r="U2139" i="3" s="1"/>
  <c r="D2138" i="3"/>
  <c r="F2138" i="3" s="1"/>
  <c r="U2138" i="3" s="1"/>
  <c r="D2137" i="3"/>
  <c r="F2137" i="3" s="1"/>
  <c r="U2137" i="3" s="1"/>
  <c r="D2136" i="3"/>
  <c r="F2136" i="3" s="1"/>
  <c r="U2136" i="3" s="1"/>
  <c r="D2135" i="3"/>
  <c r="F2135" i="3" s="1"/>
  <c r="U2135" i="3" s="1"/>
  <c r="D2134" i="3"/>
  <c r="F2134" i="3" s="1"/>
  <c r="U2134" i="3" s="1"/>
  <c r="D2133" i="3"/>
  <c r="F2133" i="3" s="1"/>
  <c r="U2133" i="3" s="1"/>
  <c r="D2132" i="3"/>
  <c r="F2132" i="3" s="1"/>
  <c r="U2132" i="3" s="1"/>
  <c r="D2131" i="3"/>
  <c r="F2131" i="3" s="1"/>
  <c r="U2131" i="3" s="1"/>
  <c r="D2130" i="3"/>
  <c r="F2130" i="3" s="1"/>
  <c r="U2130" i="3" s="1"/>
  <c r="D2129" i="3"/>
  <c r="F2129" i="3" s="1"/>
  <c r="U2129" i="3" s="1"/>
  <c r="D2128" i="3"/>
  <c r="F2128" i="3" s="1"/>
  <c r="U2128" i="3" s="1"/>
  <c r="D2127" i="3"/>
  <c r="F2127" i="3" s="1"/>
  <c r="U2127" i="3" s="1"/>
  <c r="D2126" i="3"/>
  <c r="F2126" i="3" s="1"/>
  <c r="U2126" i="3" s="1"/>
  <c r="D2125" i="3"/>
  <c r="F2125" i="3" s="1"/>
  <c r="U2125" i="3" s="1"/>
  <c r="D2124" i="3"/>
  <c r="F2124" i="3" s="1"/>
  <c r="U2124" i="3" s="1"/>
  <c r="D2123" i="3"/>
  <c r="F2123" i="3" s="1"/>
  <c r="U2123" i="3" s="1"/>
  <c r="D2122" i="3"/>
  <c r="F2122" i="3" s="1"/>
  <c r="U2122" i="3" s="1"/>
  <c r="D2121" i="3"/>
  <c r="F2121" i="3" s="1"/>
  <c r="U2121" i="3" s="1"/>
  <c r="D2120" i="3"/>
  <c r="F2120" i="3" s="1"/>
  <c r="U2120" i="3" s="1"/>
  <c r="D2119" i="3"/>
  <c r="F2119" i="3" s="1"/>
  <c r="U2119" i="3" s="1"/>
  <c r="D2118" i="3"/>
  <c r="F2118" i="3" s="1"/>
  <c r="U2118" i="3" s="1"/>
  <c r="D2117" i="3"/>
  <c r="F2117" i="3" s="1"/>
  <c r="U2117" i="3" s="1"/>
  <c r="D2116" i="3"/>
  <c r="F2116" i="3" s="1"/>
  <c r="U2116" i="3" s="1"/>
  <c r="D2115" i="3"/>
  <c r="F2115" i="3" s="1"/>
  <c r="U2115" i="3" s="1"/>
  <c r="D2114" i="3"/>
  <c r="F2114" i="3" s="1"/>
  <c r="U2114" i="3" s="1"/>
  <c r="D2113" i="3"/>
  <c r="F2113" i="3" s="1"/>
  <c r="U2113" i="3" s="1"/>
  <c r="D2112" i="3"/>
  <c r="F2112" i="3" s="1"/>
  <c r="U2112" i="3" s="1"/>
  <c r="D2111" i="3"/>
  <c r="F2111" i="3" s="1"/>
  <c r="U2111" i="3" s="1"/>
  <c r="D2110" i="3"/>
  <c r="F2110" i="3" s="1"/>
  <c r="U2110" i="3" s="1"/>
  <c r="D2109" i="3"/>
  <c r="F2109" i="3" s="1"/>
  <c r="U2109" i="3" s="1"/>
  <c r="D2108" i="3"/>
  <c r="F2108" i="3" s="1"/>
  <c r="U2108" i="3" s="1"/>
  <c r="D2107" i="3"/>
  <c r="F2107" i="3" s="1"/>
  <c r="U2107" i="3" s="1"/>
  <c r="D2106" i="3"/>
  <c r="F2106" i="3" s="1"/>
  <c r="U2106" i="3" s="1"/>
  <c r="D2105" i="3"/>
  <c r="F2105" i="3" s="1"/>
  <c r="U2105" i="3" s="1"/>
  <c r="D2104" i="3"/>
  <c r="F2104" i="3" s="1"/>
  <c r="U2104" i="3" s="1"/>
  <c r="D2103" i="3"/>
  <c r="F2103" i="3" s="1"/>
  <c r="U2103" i="3" s="1"/>
  <c r="D2102" i="3"/>
  <c r="F2102" i="3" s="1"/>
  <c r="U2102" i="3" s="1"/>
  <c r="D2101" i="3"/>
  <c r="F2101" i="3" s="1"/>
  <c r="U2101" i="3" s="1"/>
  <c r="D2100" i="3"/>
  <c r="F2100" i="3" s="1"/>
  <c r="U2100" i="3" s="1"/>
  <c r="D2099" i="3"/>
  <c r="F2099" i="3" s="1"/>
  <c r="U2099" i="3" s="1"/>
  <c r="D2098" i="3"/>
  <c r="F2098" i="3" s="1"/>
  <c r="U2098" i="3" s="1"/>
  <c r="D2097" i="3"/>
  <c r="F2097" i="3" s="1"/>
  <c r="U2097" i="3" s="1"/>
  <c r="D2096" i="3"/>
  <c r="F2096" i="3" s="1"/>
  <c r="U2096" i="3" s="1"/>
  <c r="D2095" i="3"/>
  <c r="F2095" i="3" s="1"/>
  <c r="U2095" i="3" s="1"/>
  <c r="D2094" i="3"/>
  <c r="F2094" i="3" s="1"/>
  <c r="U2094" i="3" s="1"/>
  <c r="D2093" i="3"/>
  <c r="F2093" i="3" s="1"/>
  <c r="U2093" i="3" s="1"/>
  <c r="D2092" i="3"/>
  <c r="F2092" i="3" s="1"/>
  <c r="U2092" i="3" s="1"/>
  <c r="D2091" i="3"/>
  <c r="F2091" i="3" s="1"/>
  <c r="U2091" i="3" s="1"/>
  <c r="D2090" i="3"/>
  <c r="F2090" i="3" s="1"/>
  <c r="U2090" i="3" s="1"/>
  <c r="D2089" i="3"/>
  <c r="F2089" i="3" s="1"/>
  <c r="U2089" i="3" s="1"/>
  <c r="D2088" i="3"/>
  <c r="F2088" i="3" s="1"/>
  <c r="U2088" i="3" s="1"/>
  <c r="D2087" i="3"/>
  <c r="F2087" i="3" s="1"/>
  <c r="U2087" i="3" s="1"/>
  <c r="D2086" i="3"/>
  <c r="F2086" i="3" s="1"/>
  <c r="U2086" i="3" s="1"/>
  <c r="D2085" i="3"/>
  <c r="F2085" i="3" s="1"/>
  <c r="U2085" i="3" s="1"/>
  <c r="D2084" i="3"/>
  <c r="F2084" i="3" s="1"/>
  <c r="U2084" i="3" s="1"/>
  <c r="D2083" i="3"/>
  <c r="F2083" i="3" s="1"/>
  <c r="U2083" i="3" s="1"/>
  <c r="D2082" i="3"/>
  <c r="F2082" i="3" s="1"/>
  <c r="U2082" i="3" s="1"/>
  <c r="D2081" i="3"/>
  <c r="F2081" i="3" s="1"/>
  <c r="U2081" i="3" s="1"/>
  <c r="D2080" i="3"/>
  <c r="F2080" i="3" s="1"/>
  <c r="U2080" i="3" s="1"/>
  <c r="D2079" i="3"/>
  <c r="F2079" i="3" s="1"/>
  <c r="U2079" i="3" s="1"/>
  <c r="D2078" i="3"/>
  <c r="F2078" i="3" s="1"/>
  <c r="U2078" i="3" s="1"/>
  <c r="D2077" i="3"/>
  <c r="F2077" i="3" s="1"/>
  <c r="U2077" i="3" s="1"/>
  <c r="D2076" i="3"/>
  <c r="F2076" i="3" s="1"/>
  <c r="U2076" i="3" s="1"/>
  <c r="D2075" i="3"/>
  <c r="F2075" i="3" s="1"/>
  <c r="U2075" i="3" s="1"/>
  <c r="D2074" i="3"/>
  <c r="F2074" i="3" s="1"/>
  <c r="U2074" i="3" s="1"/>
  <c r="D2073" i="3"/>
  <c r="F2073" i="3" s="1"/>
  <c r="U2073" i="3" s="1"/>
  <c r="D2072" i="3"/>
  <c r="F2072" i="3" s="1"/>
  <c r="U2072" i="3" s="1"/>
  <c r="D2071" i="3"/>
  <c r="F2071" i="3" s="1"/>
  <c r="U2071" i="3" s="1"/>
  <c r="D2070" i="3"/>
  <c r="F2070" i="3" s="1"/>
  <c r="U2070" i="3" s="1"/>
  <c r="D2069" i="3"/>
  <c r="F2069" i="3" s="1"/>
  <c r="U2069" i="3" s="1"/>
  <c r="D2068" i="3"/>
  <c r="F2068" i="3" s="1"/>
  <c r="U2068" i="3" s="1"/>
  <c r="D2067" i="3"/>
  <c r="F2067" i="3" s="1"/>
  <c r="U2067" i="3" s="1"/>
  <c r="D2066" i="3"/>
  <c r="F2066" i="3" s="1"/>
  <c r="U2066" i="3" s="1"/>
  <c r="D2065" i="3"/>
  <c r="F2065" i="3" s="1"/>
  <c r="U2065" i="3" s="1"/>
  <c r="D2064" i="3"/>
  <c r="F2064" i="3" s="1"/>
  <c r="U2064" i="3" s="1"/>
  <c r="D2063" i="3"/>
  <c r="F2063" i="3" s="1"/>
  <c r="U2063" i="3" s="1"/>
  <c r="D2062" i="3"/>
  <c r="F2062" i="3" s="1"/>
  <c r="U2062" i="3" s="1"/>
  <c r="D2061" i="3"/>
  <c r="F2061" i="3" s="1"/>
  <c r="U2061" i="3" s="1"/>
  <c r="D2060" i="3"/>
  <c r="F2060" i="3" s="1"/>
  <c r="U2060" i="3" s="1"/>
  <c r="D2059" i="3"/>
  <c r="F2059" i="3" s="1"/>
  <c r="U2059" i="3" s="1"/>
  <c r="D2058" i="3"/>
  <c r="F2058" i="3" s="1"/>
  <c r="U2058" i="3" s="1"/>
  <c r="D2057" i="3"/>
  <c r="F2057" i="3" s="1"/>
  <c r="U2057" i="3" s="1"/>
  <c r="D2056" i="3"/>
  <c r="F2056" i="3" s="1"/>
  <c r="U2056" i="3" s="1"/>
  <c r="D2055" i="3"/>
  <c r="F2055" i="3" s="1"/>
  <c r="U2055" i="3" s="1"/>
  <c r="D2054" i="3"/>
  <c r="F2054" i="3" s="1"/>
  <c r="U2054" i="3" s="1"/>
  <c r="D2053" i="3"/>
  <c r="F2053" i="3" s="1"/>
  <c r="U2053" i="3" s="1"/>
  <c r="D2052" i="3"/>
  <c r="F2052" i="3" s="1"/>
  <c r="U2052" i="3" s="1"/>
  <c r="D2051" i="3"/>
  <c r="F2051" i="3" s="1"/>
  <c r="U2051" i="3" s="1"/>
  <c r="D2050" i="3"/>
  <c r="F2050" i="3" s="1"/>
  <c r="U2050" i="3" s="1"/>
  <c r="D2049" i="3"/>
  <c r="F2049" i="3" s="1"/>
  <c r="U2049" i="3" s="1"/>
  <c r="D2048" i="3"/>
  <c r="F2048" i="3" s="1"/>
  <c r="U2048" i="3" s="1"/>
  <c r="D2047" i="3"/>
  <c r="F2047" i="3" s="1"/>
  <c r="U2047" i="3" s="1"/>
  <c r="D2046" i="3"/>
  <c r="F2046" i="3" s="1"/>
  <c r="U2046" i="3" s="1"/>
  <c r="D2045" i="3"/>
  <c r="F2045" i="3" s="1"/>
  <c r="U2045" i="3" s="1"/>
  <c r="D2044" i="3"/>
  <c r="F2044" i="3" s="1"/>
  <c r="U2044" i="3" s="1"/>
  <c r="D2043" i="3"/>
  <c r="F2043" i="3" s="1"/>
  <c r="U2043" i="3" s="1"/>
  <c r="D2042" i="3"/>
  <c r="F2042" i="3" s="1"/>
  <c r="U2042" i="3" s="1"/>
  <c r="D2041" i="3"/>
  <c r="F2041" i="3" s="1"/>
  <c r="U2041" i="3" s="1"/>
  <c r="D2040" i="3"/>
  <c r="F2040" i="3" s="1"/>
  <c r="U2040" i="3" s="1"/>
  <c r="D2039" i="3"/>
  <c r="F2039" i="3" s="1"/>
  <c r="U2039" i="3" s="1"/>
  <c r="D2038" i="3"/>
  <c r="F2038" i="3" s="1"/>
  <c r="U2038" i="3" s="1"/>
  <c r="D2037" i="3"/>
  <c r="F2037" i="3" s="1"/>
  <c r="U2037" i="3" s="1"/>
  <c r="D2036" i="3"/>
  <c r="F2036" i="3" s="1"/>
  <c r="U2036" i="3" s="1"/>
  <c r="D2035" i="3"/>
  <c r="F2035" i="3" s="1"/>
  <c r="U2035" i="3" s="1"/>
  <c r="D2034" i="3"/>
  <c r="F2034" i="3" s="1"/>
  <c r="U2034" i="3" s="1"/>
  <c r="D2033" i="3"/>
  <c r="F2033" i="3" s="1"/>
  <c r="U2033" i="3" s="1"/>
  <c r="D2032" i="3"/>
  <c r="F2032" i="3" s="1"/>
  <c r="U2032" i="3" s="1"/>
  <c r="D2031" i="3"/>
  <c r="F2031" i="3" s="1"/>
  <c r="U2031" i="3" s="1"/>
  <c r="D2030" i="3"/>
  <c r="F2030" i="3" s="1"/>
  <c r="U2030" i="3" s="1"/>
  <c r="D2029" i="3"/>
  <c r="F2029" i="3" s="1"/>
  <c r="U2029" i="3" s="1"/>
  <c r="D2028" i="3"/>
  <c r="F2028" i="3" s="1"/>
  <c r="U2028" i="3" s="1"/>
  <c r="D2027" i="3"/>
  <c r="F2027" i="3" s="1"/>
  <c r="U2027" i="3" s="1"/>
  <c r="D2026" i="3"/>
  <c r="F2026" i="3" s="1"/>
  <c r="U2026" i="3" s="1"/>
  <c r="D2025" i="3"/>
  <c r="F2025" i="3" s="1"/>
  <c r="U2025" i="3" s="1"/>
  <c r="D2024" i="3"/>
  <c r="F2024" i="3" s="1"/>
  <c r="U2024" i="3" s="1"/>
  <c r="D2023" i="3"/>
  <c r="F2023" i="3" s="1"/>
  <c r="U2023" i="3" s="1"/>
  <c r="D2022" i="3"/>
  <c r="F2022" i="3" s="1"/>
  <c r="U2022" i="3" s="1"/>
  <c r="D2021" i="3"/>
  <c r="F2021" i="3" s="1"/>
  <c r="U2021" i="3" s="1"/>
  <c r="D2020" i="3"/>
  <c r="F2020" i="3" s="1"/>
  <c r="U2020" i="3" s="1"/>
  <c r="D2019" i="3"/>
  <c r="F2019" i="3" s="1"/>
  <c r="U2019" i="3" s="1"/>
  <c r="D2018" i="3"/>
  <c r="F2018" i="3" s="1"/>
  <c r="U2018" i="3" s="1"/>
  <c r="D2017" i="3"/>
  <c r="F2017" i="3" s="1"/>
  <c r="U2017" i="3" s="1"/>
  <c r="D2016" i="3"/>
  <c r="F2016" i="3" s="1"/>
  <c r="U2016" i="3" s="1"/>
  <c r="D2015" i="3"/>
  <c r="F2015" i="3" s="1"/>
  <c r="U2015" i="3" s="1"/>
  <c r="D2014" i="3"/>
  <c r="F2014" i="3" s="1"/>
  <c r="U2014" i="3" s="1"/>
  <c r="D2013" i="3"/>
  <c r="F2013" i="3" s="1"/>
  <c r="U2013" i="3" s="1"/>
  <c r="D2012" i="3"/>
  <c r="F2012" i="3" s="1"/>
  <c r="U2012" i="3" s="1"/>
  <c r="D2011" i="3"/>
  <c r="F2011" i="3" s="1"/>
  <c r="U2011" i="3" s="1"/>
  <c r="D2010" i="3"/>
  <c r="F2010" i="3" s="1"/>
  <c r="U2010" i="3" s="1"/>
  <c r="D2009" i="3"/>
  <c r="F2009" i="3" s="1"/>
  <c r="U2009" i="3" s="1"/>
  <c r="D2008" i="3"/>
  <c r="F2008" i="3" s="1"/>
  <c r="U2008" i="3" s="1"/>
  <c r="D2007" i="3"/>
  <c r="F2007" i="3" s="1"/>
  <c r="U2007" i="3" s="1"/>
  <c r="D2006" i="3"/>
  <c r="F2006" i="3" s="1"/>
  <c r="U2006" i="3" s="1"/>
  <c r="D2005" i="3"/>
  <c r="F2005" i="3" s="1"/>
  <c r="U2005" i="3" s="1"/>
  <c r="D2004" i="3"/>
  <c r="F2004" i="3" s="1"/>
  <c r="U2004" i="3" s="1"/>
  <c r="D2003" i="3"/>
  <c r="F2003" i="3" s="1"/>
  <c r="U2003" i="3" s="1"/>
  <c r="D2002" i="3"/>
  <c r="F2002" i="3" s="1"/>
  <c r="U2002" i="3" s="1"/>
  <c r="D2001" i="3"/>
  <c r="F2001" i="3" s="1"/>
  <c r="U2001" i="3" s="1"/>
  <c r="D2000" i="3"/>
  <c r="F2000" i="3" s="1"/>
  <c r="U2000" i="3" s="1"/>
  <c r="D1999" i="3"/>
  <c r="F1999" i="3" s="1"/>
  <c r="U1999" i="3" s="1"/>
  <c r="D1998" i="3"/>
  <c r="F1998" i="3" s="1"/>
  <c r="U1998" i="3" s="1"/>
  <c r="D1997" i="3"/>
  <c r="F1997" i="3" s="1"/>
  <c r="U1997" i="3" s="1"/>
  <c r="D1996" i="3"/>
  <c r="F1996" i="3" s="1"/>
  <c r="U1996" i="3" s="1"/>
  <c r="D1995" i="3"/>
  <c r="F1995" i="3" s="1"/>
  <c r="U1995" i="3" s="1"/>
  <c r="D1994" i="3"/>
  <c r="F1994" i="3" s="1"/>
  <c r="U1994" i="3" s="1"/>
  <c r="D1993" i="3"/>
  <c r="F1993" i="3" s="1"/>
  <c r="U1993" i="3" s="1"/>
  <c r="D1992" i="3"/>
  <c r="F1992" i="3" s="1"/>
  <c r="U1992" i="3" s="1"/>
  <c r="D1991" i="3"/>
  <c r="F1991" i="3" s="1"/>
  <c r="U1991" i="3" s="1"/>
  <c r="D1990" i="3"/>
  <c r="F1990" i="3" s="1"/>
  <c r="U1990" i="3" s="1"/>
  <c r="D1989" i="3"/>
  <c r="F1989" i="3" s="1"/>
  <c r="U1989" i="3" s="1"/>
  <c r="D1988" i="3"/>
  <c r="F1988" i="3" s="1"/>
  <c r="U1988" i="3" s="1"/>
  <c r="D1987" i="3"/>
  <c r="F1987" i="3" s="1"/>
  <c r="U1987" i="3" s="1"/>
  <c r="D1986" i="3"/>
  <c r="F1986" i="3" s="1"/>
  <c r="U1986" i="3" s="1"/>
  <c r="D1985" i="3"/>
  <c r="F1985" i="3" s="1"/>
  <c r="U1985" i="3" s="1"/>
  <c r="D1984" i="3"/>
  <c r="F1984" i="3" s="1"/>
  <c r="U1984" i="3" s="1"/>
  <c r="D1983" i="3"/>
  <c r="F1983" i="3" s="1"/>
  <c r="U1983" i="3" s="1"/>
  <c r="D1982" i="3"/>
  <c r="F1982" i="3" s="1"/>
  <c r="U1982" i="3" s="1"/>
  <c r="D1981" i="3"/>
  <c r="F1981" i="3" s="1"/>
  <c r="U1981" i="3" s="1"/>
  <c r="D1980" i="3"/>
  <c r="F1980" i="3" s="1"/>
  <c r="U1980" i="3" s="1"/>
  <c r="D1979" i="3"/>
  <c r="F1979" i="3" s="1"/>
  <c r="U1979" i="3" s="1"/>
  <c r="D1978" i="3"/>
  <c r="F1978" i="3" s="1"/>
  <c r="U1978" i="3" s="1"/>
  <c r="D1977" i="3"/>
  <c r="F1977" i="3" s="1"/>
  <c r="U1977" i="3" s="1"/>
  <c r="D1976" i="3"/>
  <c r="F1976" i="3" s="1"/>
  <c r="U1976" i="3" s="1"/>
  <c r="D1975" i="3"/>
  <c r="F1975" i="3" s="1"/>
  <c r="U1975" i="3" s="1"/>
  <c r="D1974" i="3"/>
  <c r="F1974" i="3" s="1"/>
  <c r="U1974" i="3" s="1"/>
  <c r="D1973" i="3"/>
  <c r="F1973" i="3" s="1"/>
  <c r="U1973" i="3" s="1"/>
  <c r="D1972" i="3"/>
  <c r="F1972" i="3" s="1"/>
  <c r="U1972" i="3" s="1"/>
  <c r="D1971" i="3"/>
  <c r="F1971" i="3" s="1"/>
  <c r="U1971" i="3" s="1"/>
  <c r="D1970" i="3"/>
  <c r="F1970" i="3" s="1"/>
  <c r="U1970" i="3" s="1"/>
  <c r="D1969" i="3"/>
  <c r="F1969" i="3" s="1"/>
  <c r="U1969" i="3" s="1"/>
  <c r="D1968" i="3"/>
  <c r="F1968" i="3" s="1"/>
  <c r="U1968" i="3" s="1"/>
  <c r="D1967" i="3"/>
  <c r="F1967" i="3" s="1"/>
  <c r="U1967" i="3" s="1"/>
  <c r="D1966" i="3"/>
  <c r="F1966" i="3" s="1"/>
  <c r="U1966" i="3" s="1"/>
  <c r="D1965" i="3"/>
  <c r="F1965" i="3" s="1"/>
  <c r="U1965" i="3" s="1"/>
  <c r="D1964" i="3"/>
  <c r="F1964" i="3" s="1"/>
  <c r="U1964" i="3" s="1"/>
  <c r="D1963" i="3"/>
  <c r="F1963" i="3" s="1"/>
  <c r="U1963" i="3" s="1"/>
  <c r="D1962" i="3"/>
  <c r="F1962" i="3" s="1"/>
  <c r="U1962" i="3" s="1"/>
  <c r="D1961" i="3"/>
  <c r="F1961" i="3" s="1"/>
  <c r="U1961" i="3" s="1"/>
  <c r="D1960" i="3"/>
  <c r="F1960" i="3" s="1"/>
  <c r="U1960" i="3" s="1"/>
  <c r="D1959" i="3"/>
  <c r="F1959" i="3" s="1"/>
  <c r="U1959" i="3" s="1"/>
  <c r="D1958" i="3"/>
  <c r="F1958" i="3" s="1"/>
  <c r="U1958" i="3" s="1"/>
  <c r="D1957" i="3"/>
  <c r="F1957" i="3" s="1"/>
  <c r="U1957" i="3" s="1"/>
  <c r="D1956" i="3"/>
  <c r="F1956" i="3" s="1"/>
  <c r="U1956" i="3" s="1"/>
  <c r="D1955" i="3"/>
  <c r="F1955" i="3" s="1"/>
  <c r="U1955" i="3" s="1"/>
  <c r="D1954" i="3"/>
  <c r="F1954" i="3" s="1"/>
  <c r="U1954" i="3" s="1"/>
  <c r="D1953" i="3"/>
  <c r="F1953" i="3" s="1"/>
  <c r="U1953" i="3" s="1"/>
  <c r="D1952" i="3"/>
  <c r="F1952" i="3" s="1"/>
  <c r="U1952" i="3" s="1"/>
  <c r="D1951" i="3"/>
  <c r="F1951" i="3" s="1"/>
  <c r="U1951" i="3" s="1"/>
  <c r="D1950" i="3"/>
  <c r="F1950" i="3" s="1"/>
  <c r="U1950" i="3" s="1"/>
  <c r="D1949" i="3"/>
  <c r="F1949" i="3" s="1"/>
  <c r="U1949" i="3" s="1"/>
  <c r="D1948" i="3"/>
  <c r="F1948" i="3" s="1"/>
  <c r="U1948" i="3" s="1"/>
  <c r="D1947" i="3"/>
  <c r="F1947" i="3" s="1"/>
  <c r="U1947" i="3" s="1"/>
  <c r="D1946" i="3"/>
  <c r="F1946" i="3" s="1"/>
  <c r="U1946" i="3" s="1"/>
  <c r="D1945" i="3"/>
  <c r="F1945" i="3" s="1"/>
  <c r="U1945" i="3" s="1"/>
  <c r="D1944" i="3"/>
  <c r="F1944" i="3" s="1"/>
  <c r="U1944" i="3" s="1"/>
  <c r="D1943" i="3"/>
  <c r="F1943" i="3" s="1"/>
  <c r="U1943" i="3" s="1"/>
  <c r="D1942" i="3"/>
  <c r="F1942" i="3" s="1"/>
  <c r="U1942" i="3" s="1"/>
  <c r="D1941" i="3"/>
  <c r="F1941" i="3" s="1"/>
  <c r="U1941" i="3" s="1"/>
  <c r="D1940" i="3"/>
  <c r="F1940" i="3" s="1"/>
  <c r="U1940" i="3" s="1"/>
  <c r="D1939" i="3"/>
  <c r="F1939" i="3" s="1"/>
  <c r="U1939" i="3" s="1"/>
  <c r="D1938" i="3"/>
  <c r="F1938" i="3" s="1"/>
  <c r="U1938" i="3" s="1"/>
  <c r="D1937" i="3"/>
  <c r="F1937" i="3" s="1"/>
  <c r="U1937" i="3" s="1"/>
  <c r="D1936" i="3"/>
  <c r="F1936" i="3" s="1"/>
  <c r="U1936" i="3" s="1"/>
  <c r="D1935" i="3"/>
  <c r="F1935" i="3" s="1"/>
  <c r="U1935" i="3" s="1"/>
  <c r="D1934" i="3"/>
  <c r="F1934" i="3" s="1"/>
  <c r="U1934" i="3" s="1"/>
  <c r="D1933" i="3"/>
  <c r="F1933" i="3" s="1"/>
  <c r="U1933" i="3" s="1"/>
  <c r="D1932" i="3"/>
  <c r="F1932" i="3" s="1"/>
  <c r="U1932" i="3" s="1"/>
  <c r="D1931" i="3"/>
  <c r="F1931" i="3" s="1"/>
  <c r="U1931" i="3" s="1"/>
  <c r="D1930" i="3"/>
  <c r="F1930" i="3" s="1"/>
  <c r="U1930" i="3" s="1"/>
  <c r="D1929" i="3"/>
  <c r="F1929" i="3" s="1"/>
  <c r="U1929" i="3" s="1"/>
  <c r="D1928" i="3"/>
  <c r="F1928" i="3" s="1"/>
  <c r="U1928" i="3" s="1"/>
  <c r="D1927" i="3"/>
  <c r="F1927" i="3" s="1"/>
  <c r="U1927" i="3" s="1"/>
  <c r="D1926" i="3"/>
  <c r="F1926" i="3" s="1"/>
  <c r="U1926" i="3" s="1"/>
  <c r="D1925" i="3"/>
  <c r="F1925" i="3" s="1"/>
  <c r="U1925" i="3" s="1"/>
  <c r="D1924" i="3"/>
  <c r="F1924" i="3" s="1"/>
  <c r="U1924" i="3" s="1"/>
  <c r="D1923" i="3"/>
  <c r="F1923" i="3" s="1"/>
  <c r="U1923" i="3" s="1"/>
  <c r="D1922" i="3"/>
  <c r="F1922" i="3" s="1"/>
  <c r="U1922" i="3" s="1"/>
  <c r="D1921" i="3"/>
  <c r="F1921" i="3" s="1"/>
  <c r="U1921" i="3" s="1"/>
  <c r="D1920" i="3"/>
  <c r="F1920" i="3" s="1"/>
  <c r="U1920" i="3" s="1"/>
  <c r="D1919" i="3"/>
  <c r="F1919" i="3" s="1"/>
  <c r="U1919" i="3" s="1"/>
  <c r="D1918" i="3"/>
  <c r="F1918" i="3" s="1"/>
  <c r="U1918" i="3" s="1"/>
  <c r="D1917" i="3"/>
  <c r="F1917" i="3" s="1"/>
  <c r="U1917" i="3" s="1"/>
  <c r="D1916" i="3"/>
  <c r="F1916" i="3" s="1"/>
  <c r="U1916" i="3" s="1"/>
  <c r="D1915" i="3"/>
  <c r="F1915" i="3" s="1"/>
  <c r="U1915" i="3" s="1"/>
  <c r="D1914" i="3"/>
  <c r="F1914" i="3" s="1"/>
  <c r="U1914" i="3" s="1"/>
  <c r="D1913" i="3"/>
  <c r="F1913" i="3" s="1"/>
  <c r="U1913" i="3" s="1"/>
  <c r="D1912" i="3"/>
  <c r="F1912" i="3" s="1"/>
  <c r="U1912" i="3" s="1"/>
  <c r="D1911" i="3"/>
  <c r="F1911" i="3" s="1"/>
  <c r="U1911" i="3" s="1"/>
  <c r="D1910" i="3"/>
  <c r="F1910" i="3" s="1"/>
  <c r="U1910" i="3" s="1"/>
  <c r="D1909" i="3"/>
  <c r="F1909" i="3" s="1"/>
  <c r="U1909" i="3" s="1"/>
  <c r="D1908" i="3"/>
  <c r="F1908" i="3" s="1"/>
  <c r="U1908" i="3" s="1"/>
  <c r="D1907" i="3"/>
  <c r="F1907" i="3" s="1"/>
  <c r="U1907" i="3" s="1"/>
  <c r="D1906" i="3"/>
  <c r="F1906" i="3" s="1"/>
  <c r="U1906" i="3" s="1"/>
  <c r="D1905" i="3"/>
  <c r="F1905" i="3" s="1"/>
  <c r="U1905" i="3" s="1"/>
  <c r="D1904" i="3"/>
  <c r="F1904" i="3" s="1"/>
  <c r="U1904" i="3" s="1"/>
  <c r="D1903" i="3"/>
  <c r="D1902" i="3"/>
  <c r="F1902" i="3" s="1"/>
  <c r="U1902" i="3" s="1"/>
  <c r="D1901" i="3"/>
  <c r="F1901" i="3" s="1"/>
  <c r="U1901" i="3" s="1"/>
  <c r="D1900" i="3"/>
  <c r="F1900" i="3" s="1"/>
  <c r="U1900" i="3" s="1"/>
  <c r="D1899" i="3"/>
  <c r="F1899" i="3" s="1"/>
  <c r="U1899" i="3" s="1"/>
  <c r="D1898" i="3"/>
  <c r="F1898" i="3" s="1"/>
  <c r="U1898" i="3" s="1"/>
  <c r="D1897" i="3"/>
  <c r="F1897" i="3" s="1"/>
  <c r="U1897" i="3" s="1"/>
  <c r="D1896" i="3"/>
  <c r="F1896" i="3" s="1"/>
  <c r="U1896" i="3" s="1"/>
  <c r="D1895" i="3"/>
  <c r="F1895" i="3" s="1"/>
  <c r="U1895" i="3" s="1"/>
  <c r="D1894" i="3"/>
  <c r="F1894" i="3" s="1"/>
  <c r="U1894" i="3" s="1"/>
  <c r="D1893" i="3"/>
  <c r="D1892" i="3"/>
  <c r="F1892" i="3" s="1"/>
  <c r="U1892" i="3" s="1"/>
  <c r="D1891" i="3"/>
  <c r="F1891" i="3" s="1"/>
  <c r="U1891" i="3" s="1"/>
  <c r="D1890" i="3"/>
  <c r="F1890" i="3" s="1"/>
  <c r="U1890" i="3" s="1"/>
  <c r="D1889" i="3"/>
  <c r="F1889" i="3" s="1"/>
  <c r="U1889" i="3" s="1"/>
  <c r="D1888" i="3"/>
  <c r="F1888" i="3" s="1"/>
  <c r="U1888" i="3" s="1"/>
  <c r="D1887" i="3"/>
  <c r="F1887" i="3" s="1"/>
  <c r="U1887" i="3" s="1"/>
  <c r="D1886" i="3"/>
  <c r="F1886" i="3" s="1"/>
  <c r="U1886" i="3" s="1"/>
  <c r="D1885" i="3"/>
  <c r="F1885" i="3" s="1"/>
  <c r="U1885" i="3" s="1"/>
  <c r="D1884" i="3"/>
  <c r="F1884" i="3" s="1"/>
  <c r="U1884" i="3" s="1"/>
  <c r="D1883" i="3"/>
  <c r="F1883" i="3" s="1"/>
  <c r="U1883" i="3" s="1"/>
  <c r="D1882" i="3"/>
  <c r="F1882" i="3" s="1"/>
  <c r="U1882" i="3" s="1"/>
  <c r="D1881" i="3"/>
  <c r="F1881" i="3" s="1"/>
  <c r="U1881" i="3" s="1"/>
  <c r="D1880" i="3"/>
  <c r="F1880" i="3" s="1"/>
  <c r="U1880" i="3" s="1"/>
  <c r="D1879" i="3"/>
  <c r="F1879" i="3" s="1"/>
  <c r="U1879" i="3" s="1"/>
  <c r="D1878" i="3"/>
  <c r="F1878" i="3" s="1"/>
  <c r="U1878" i="3" s="1"/>
  <c r="D1877" i="3"/>
  <c r="F1877" i="3" s="1"/>
  <c r="U1877" i="3" s="1"/>
  <c r="D1876" i="3"/>
  <c r="F1876" i="3" s="1"/>
  <c r="U1876" i="3" s="1"/>
  <c r="D1875" i="3"/>
  <c r="F1875" i="3" s="1"/>
  <c r="U1875" i="3" s="1"/>
  <c r="D1874" i="3"/>
  <c r="F1874" i="3" s="1"/>
  <c r="U1874" i="3" s="1"/>
  <c r="D1873" i="3"/>
  <c r="F1873" i="3" s="1"/>
  <c r="U1873" i="3" s="1"/>
  <c r="D1872" i="3"/>
  <c r="F1872" i="3" s="1"/>
  <c r="U1872" i="3" s="1"/>
  <c r="D1871" i="3"/>
  <c r="F1871" i="3" s="1"/>
  <c r="U1871" i="3" s="1"/>
  <c r="D1870" i="3"/>
  <c r="F1870" i="3" s="1"/>
  <c r="U1870" i="3" s="1"/>
  <c r="D1869" i="3"/>
  <c r="F1869" i="3" s="1"/>
  <c r="U1869" i="3" s="1"/>
  <c r="D1868" i="3"/>
  <c r="F1868" i="3" s="1"/>
  <c r="U1868" i="3" s="1"/>
  <c r="D1867" i="3"/>
  <c r="F1867" i="3" s="1"/>
  <c r="U1867" i="3" s="1"/>
  <c r="D1866" i="3"/>
  <c r="F1866" i="3" s="1"/>
  <c r="U1866" i="3" s="1"/>
  <c r="D1865" i="3"/>
  <c r="F1865" i="3" s="1"/>
  <c r="U1865" i="3" s="1"/>
  <c r="D1864" i="3"/>
  <c r="F1864" i="3" s="1"/>
  <c r="U1864" i="3" s="1"/>
  <c r="D1863" i="3"/>
  <c r="F1863" i="3" s="1"/>
  <c r="U1863" i="3" s="1"/>
  <c r="D1862" i="3"/>
  <c r="F1862" i="3" s="1"/>
  <c r="U1862" i="3" s="1"/>
  <c r="D1861" i="3"/>
  <c r="F1861" i="3" s="1"/>
  <c r="U1861" i="3" s="1"/>
  <c r="D1860" i="3"/>
  <c r="F1860" i="3" s="1"/>
  <c r="U1860" i="3" s="1"/>
  <c r="D1859" i="3"/>
  <c r="F1859" i="3" s="1"/>
  <c r="U1859" i="3" s="1"/>
  <c r="D1858" i="3"/>
  <c r="F1858" i="3" s="1"/>
  <c r="U1858" i="3" s="1"/>
  <c r="D1857" i="3"/>
  <c r="F1857" i="3" s="1"/>
  <c r="U1857" i="3" s="1"/>
  <c r="D1856" i="3"/>
  <c r="F1856" i="3" s="1"/>
  <c r="U1856" i="3" s="1"/>
  <c r="D1855" i="3"/>
  <c r="F1855" i="3" s="1"/>
  <c r="U1855" i="3" s="1"/>
  <c r="D1854" i="3"/>
  <c r="F1854" i="3" s="1"/>
  <c r="U1854" i="3" s="1"/>
  <c r="D1853" i="3"/>
  <c r="F1853" i="3" s="1"/>
  <c r="U1853" i="3" s="1"/>
  <c r="D1852" i="3"/>
  <c r="F1852" i="3" s="1"/>
  <c r="U1852" i="3" s="1"/>
  <c r="D1851" i="3"/>
  <c r="F1851" i="3" s="1"/>
  <c r="U1851" i="3" s="1"/>
  <c r="D1850" i="3"/>
  <c r="F1850" i="3" s="1"/>
  <c r="U1850" i="3" s="1"/>
  <c r="D1849" i="3"/>
  <c r="F1849" i="3" s="1"/>
  <c r="U1849" i="3" s="1"/>
  <c r="D1848" i="3"/>
  <c r="F1848" i="3" s="1"/>
  <c r="U1848" i="3" s="1"/>
  <c r="D1847" i="3"/>
  <c r="F1847" i="3" s="1"/>
  <c r="U1847" i="3" s="1"/>
  <c r="D1846" i="3"/>
  <c r="F1846" i="3" s="1"/>
  <c r="U1846" i="3" s="1"/>
  <c r="D1845" i="3"/>
  <c r="D1844" i="3"/>
  <c r="F1844" i="3" s="1"/>
  <c r="U1844" i="3" s="1"/>
  <c r="D1843" i="3"/>
  <c r="F1843" i="3" s="1"/>
  <c r="U1843" i="3" s="1"/>
  <c r="D1842" i="3"/>
  <c r="F1842" i="3" s="1"/>
  <c r="U1842" i="3" s="1"/>
  <c r="D1841" i="3"/>
  <c r="F1841" i="3" s="1"/>
  <c r="U1841" i="3" s="1"/>
  <c r="D1840" i="3"/>
  <c r="F1840" i="3" s="1"/>
  <c r="U1840" i="3" s="1"/>
  <c r="D1839" i="3"/>
  <c r="F1839" i="3" s="1"/>
  <c r="U1839" i="3" s="1"/>
  <c r="D1838" i="3"/>
  <c r="F1838" i="3" s="1"/>
  <c r="U1838" i="3" s="1"/>
  <c r="D1837" i="3"/>
  <c r="F1837" i="3" s="1"/>
  <c r="U1837" i="3" s="1"/>
  <c r="D1836" i="3"/>
  <c r="F1836" i="3" s="1"/>
  <c r="U1836" i="3" s="1"/>
  <c r="D1835" i="3"/>
  <c r="F1835" i="3" s="1"/>
  <c r="U1835" i="3" s="1"/>
  <c r="D1834" i="3"/>
  <c r="F1834" i="3" s="1"/>
  <c r="U1834" i="3" s="1"/>
  <c r="D1833" i="3"/>
  <c r="F1833" i="3" s="1"/>
  <c r="U1833" i="3" s="1"/>
  <c r="D1832" i="3"/>
  <c r="F1832" i="3" s="1"/>
  <c r="U1832" i="3" s="1"/>
  <c r="D1831" i="3"/>
  <c r="F1831" i="3" s="1"/>
  <c r="U1831" i="3" s="1"/>
  <c r="D1830" i="3"/>
  <c r="F1830" i="3" s="1"/>
  <c r="U1830" i="3" s="1"/>
  <c r="D1829" i="3"/>
  <c r="F1829" i="3" s="1"/>
  <c r="U1829" i="3" s="1"/>
  <c r="D1828" i="3"/>
  <c r="F1828" i="3" s="1"/>
  <c r="U1828" i="3" s="1"/>
  <c r="D1827" i="3"/>
  <c r="F1827" i="3" s="1"/>
  <c r="U1827" i="3" s="1"/>
  <c r="D1826" i="3"/>
  <c r="F1826" i="3" s="1"/>
  <c r="U1826" i="3" s="1"/>
  <c r="D1825" i="3"/>
  <c r="F1825" i="3" s="1"/>
  <c r="U1825" i="3" s="1"/>
  <c r="D1824" i="3"/>
  <c r="F1824" i="3" s="1"/>
  <c r="U1824" i="3" s="1"/>
  <c r="D1823" i="3"/>
  <c r="F1823" i="3" s="1"/>
  <c r="U1823" i="3" s="1"/>
  <c r="D1822" i="3"/>
  <c r="F1822" i="3" s="1"/>
  <c r="U1822" i="3" s="1"/>
  <c r="D1821" i="3"/>
  <c r="F1821" i="3" s="1"/>
  <c r="U1821" i="3" s="1"/>
  <c r="D1820" i="3"/>
  <c r="F1820" i="3" s="1"/>
  <c r="U1820" i="3" s="1"/>
  <c r="D1819" i="3"/>
  <c r="F1819" i="3" s="1"/>
  <c r="U1819" i="3" s="1"/>
  <c r="D1818" i="3"/>
  <c r="F1818" i="3" s="1"/>
  <c r="U1818" i="3" s="1"/>
  <c r="D1817" i="3"/>
  <c r="F1817" i="3" s="1"/>
  <c r="U1817" i="3" s="1"/>
  <c r="D1816" i="3"/>
  <c r="F1816" i="3" s="1"/>
  <c r="U1816" i="3" s="1"/>
  <c r="D1815" i="3"/>
  <c r="F1815" i="3" s="1"/>
  <c r="U1815" i="3" s="1"/>
  <c r="D1814" i="3"/>
  <c r="F1814" i="3" s="1"/>
  <c r="U1814" i="3" s="1"/>
  <c r="D1813" i="3"/>
  <c r="F1813" i="3" s="1"/>
  <c r="U1813" i="3" s="1"/>
  <c r="D1812" i="3"/>
  <c r="F1812" i="3" s="1"/>
  <c r="U1812" i="3" s="1"/>
  <c r="D1811" i="3"/>
  <c r="F1811" i="3" s="1"/>
  <c r="U1811" i="3" s="1"/>
  <c r="D1810" i="3"/>
  <c r="F1810" i="3" s="1"/>
  <c r="U1810" i="3" s="1"/>
  <c r="D1809" i="3"/>
  <c r="F1809" i="3" s="1"/>
  <c r="U1809" i="3" s="1"/>
  <c r="D1808" i="3"/>
  <c r="F1808" i="3" s="1"/>
  <c r="U1808" i="3" s="1"/>
  <c r="D1807" i="3"/>
  <c r="F1807" i="3" s="1"/>
  <c r="U1807" i="3" s="1"/>
  <c r="D1806" i="3"/>
  <c r="F1806" i="3" s="1"/>
  <c r="U1806" i="3" s="1"/>
  <c r="D1805" i="3"/>
  <c r="F1805" i="3" s="1"/>
  <c r="U1805" i="3" s="1"/>
  <c r="D1804" i="3"/>
  <c r="F1804" i="3" s="1"/>
  <c r="U1804" i="3" s="1"/>
  <c r="D1803" i="3"/>
  <c r="F1803" i="3" s="1"/>
  <c r="U1803" i="3" s="1"/>
  <c r="D1802" i="3"/>
  <c r="F1802" i="3" s="1"/>
  <c r="U1802" i="3" s="1"/>
  <c r="D1801" i="3"/>
  <c r="F1801" i="3" s="1"/>
  <c r="U1801" i="3" s="1"/>
  <c r="D1800" i="3"/>
  <c r="F1800" i="3" s="1"/>
  <c r="U1800" i="3" s="1"/>
  <c r="D1799" i="3"/>
  <c r="F1799" i="3" s="1"/>
  <c r="U1799" i="3" s="1"/>
  <c r="D1798" i="3"/>
  <c r="F1798" i="3" s="1"/>
  <c r="U1798" i="3" s="1"/>
  <c r="D1797" i="3"/>
  <c r="F1797" i="3" s="1"/>
  <c r="U1797" i="3" s="1"/>
  <c r="D1796" i="3"/>
  <c r="F1796" i="3" s="1"/>
  <c r="U1796" i="3" s="1"/>
  <c r="D1795" i="3"/>
  <c r="F1795" i="3" s="1"/>
  <c r="U1795" i="3" s="1"/>
  <c r="D1794" i="3"/>
  <c r="F1794" i="3" s="1"/>
  <c r="U1794" i="3" s="1"/>
  <c r="D1793" i="3"/>
  <c r="F1793" i="3" s="1"/>
  <c r="U1793" i="3" s="1"/>
  <c r="D1792" i="3"/>
  <c r="F1792" i="3" s="1"/>
  <c r="U1792" i="3" s="1"/>
  <c r="D1791" i="3"/>
  <c r="F1791" i="3" s="1"/>
  <c r="U1791" i="3" s="1"/>
  <c r="D1790" i="3"/>
  <c r="F1790" i="3" s="1"/>
  <c r="U1790" i="3" s="1"/>
  <c r="D1789" i="3"/>
  <c r="F1789" i="3" s="1"/>
  <c r="U1789" i="3" s="1"/>
  <c r="D1788" i="3"/>
  <c r="F1788" i="3" s="1"/>
  <c r="U1788" i="3" s="1"/>
  <c r="D1787" i="3"/>
  <c r="F1787" i="3" s="1"/>
  <c r="U1787" i="3" s="1"/>
  <c r="D1786" i="3"/>
  <c r="F1786" i="3" s="1"/>
  <c r="U1786" i="3" s="1"/>
  <c r="D1785" i="3"/>
  <c r="F1785" i="3" s="1"/>
  <c r="U1785" i="3" s="1"/>
  <c r="D1784" i="3"/>
  <c r="F1784" i="3" s="1"/>
  <c r="U1784" i="3" s="1"/>
  <c r="D1783" i="3"/>
  <c r="F1783" i="3" s="1"/>
  <c r="U1783" i="3" s="1"/>
  <c r="D1782" i="3"/>
  <c r="F1782" i="3" s="1"/>
  <c r="U1782" i="3" s="1"/>
  <c r="D1781" i="3"/>
  <c r="F1781" i="3" s="1"/>
  <c r="U1781" i="3" s="1"/>
  <c r="D1780" i="3"/>
  <c r="F1780" i="3" s="1"/>
  <c r="U1780" i="3" s="1"/>
  <c r="D1779" i="3"/>
  <c r="F1779" i="3" s="1"/>
  <c r="U1779" i="3" s="1"/>
  <c r="D1778" i="3"/>
  <c r="F1778" i="3" s="1"/>
  <c r="U1778" i="3" s="1"/>
  <c r="D1777" i="3"/>
  <c r="F1777" i="3" s="1"/>
  <c r="U1777" i="3" s="1"/>
  <c r="D1776" i="3"/>
  <c r="F1776" i="3" s="1"/>
  <c r="U1776" i="3" s="1"/>
  <c r="D1775" i="3"/>
  <c r="F1775" i="3" s="1"/>
  <c r="U1775" i="3" s="1"/>
  <c r="D1774" i="3"/>
  <c r="F1774" i="3" s="1"/>
  <c r="U1774" i="3" s="1"/>
  <c r="D1773" i="3"/>
  <c r="F1773" i="3" s="1"/>
  <c r="U1773" i="3" s="1"/>
  <c r="D1772" i="3"/>
  <c r="F1772" i="3" s="1"/>
  <c r="U1772" i="3" s="1"/>
  <c r="D1771" i="3"/>
  <c r="F1771" i="3" s="1"/>
  <c r="U1771" i="3" s="1"/>
  <c r="D1770" i="3"/>
  <c r="F1770" i="3" s="1"/>
  <c r="U1770" i="3" s="1"/>
  <c r="D1769" i="3"/>
  <c r="F1769" i="3" s="1"/>
  <c r="U1769" i="3" s="1"/>
  <c r="D1768" i="3"/>
  <c r="F1768" i="3" s="1"/>
  <c r="U1768" i="3" s="1"/>
  <c r="D1767" i="3"/>
  <c r="F1767" i="3" s="1"/>
  <c r="U1767" i="3" s="1"/>
  <c r="D1766" i="3"/>
  <c r="F1766" i="3" s="1"/>
  <c r="U1766" i="3" s="1"/>
  <c r="D1765" i="3"/>
  <c r="F1765" i="3" s="1"/>
  <c r="U1765" i="3" s="1"/>
  <c r="D1764" i="3"/>
  <c r="F1764" i="3" s="1"/>
  <c r="U1764" i="3" s="1"/>
  <c r="D1763" i="3"/>
  <c r="F1763" i="3" s="1"/>
  <c r="U1763" i="3" s="1"/>
  <c r="D1762" i="3"/>
  <c r="F1762" i="3" s="1"/>
  <c r="U1762" i="3" s="1"/>
  <c r="D1761" i="3"/>
  <c r="F1761" i="3" s="1"/>
  <c r="U1761" i="3" s="1"/>
  <c r="D1760" i="3"/>
  <c r="F1760" i="3" s="1"/>
  <c r="U1760" i="3" s="1"/>
  <c r="D1759" i="3"/>
  <c r="F1759" i="3" s="1"/>
  <c r="U1759" i="3" s="1"/>
  <c r="D1758" i="3"/>
  <c r="F1758" i="3" s="1"/>
  <c r="U1758" i="3" s="1"/>
  <c r="D1757" i="3"/>
  <c r="F1757" i="3" s="1"/>
  <c r="U1757" i="3" s="1"/>
  <c r="D1756" i="3"/>
  <c r="F1756" i="3" s="1"/>
  <c r="U1756" i="3" s="1"/>
  <c r="D1755" i="3"/>
  <c r="F1755" i="3" s="1"/>
  <c r="U1755" i="3" s="1"/>
  <c r="D1754" i="3"/>
  <c r="F1754" i="3" s="1"/>
  <c r="U1754" i="3" s="1"/>
  <c r="D1753" i="3"/>
  <c r="F1753" i="3" s="1"/>
  <c r="U1753" i="3" s="1"/>
  <c r="D1752" i="3"/>
  <c r="F1752" i="3" s="1"/>
  <c r="U1752" i="3" s="1"/>
  <c r="D1751" i="3"/>
  <c r="F1751" i="3" s="1"/>
  <c r="U1751" i="3" s="1"/>
  <c r="D1750" i="3"/>
  <c r="F1750" i="3" s="1"/>
  <c r="U1750" i="3" s="1"/>
  <c r="D1749" i="3"/>
  <c r="F1749" i="3" s="1"/>
  <c r="U1749" i="3" s="1"/>
  <c r="D1748" i="3"/>
  <c r="F1748" i="3" s="1"/>
  <c r="U1748" i="3" s="1"/>
  <c r="D1747" i="3"/>
  <c r="F1747" i="3" s="1"/>
  <c r="U1747" i="3" s="1"/>
  <c r="D1746" i="3"/>
  <c r="F1746" i="3" s="1"/>
  <c r="U1746" i="3" s="1"/>
  <c r="D1745" i="3"/>
  <c r="F1745" i="3" s="1"/>
  <c r="U1745" i="3" s="1"/>
  <c r="D1744" i="3"/>
  <c r="F1744" i="3" s="1"/>
  <c r="U1744" i="3" s="1"/>
  <c r="D1743" i="3"/>
  <c r="F1743" i="3" s="1"/>
  <c r="U1743" i="3" s="1"/>
  <c r="D1742" i="3"/>
  <c r="F1742" i="3" s="1"/>
  <c r="U1742" i="3" s="1"/>
  <c r="D1741" i="3"/>
  <c r="F1741" i="3" s="1"/>
  <c r="U1741" i="3" s="1"/>
  <c r="D1740" i="3"/>
  <c r="F1740" i="3" s="1"/>
  <c r="U1740" i="3" s="1"/>
  <c r="D1739" i="3"/>
  <c r="F1739" i="3" s="1"/>
  <c r="U1739" i="3" s="1"/>
  <c r="D1738" i="3"/>
  <c r="F1738" i="3" s="1"/>
  <c r="U1738" i="3" s="1"/>
  <c r="D1737" i="3"/>
  <c r="F1737" i="3" s="1"/>
  <c r="U1737" i="3" s="1"/>
  <c r="D1736" i="3"/>
  <c r="F1736" i="3" s="1"/>
  <c r="U1736" i="3" s="1"/>
  <c r="D1735" i="3"/>
  <c r="F1735" i="3" s="1"/>
  <c r="U1735" i="3" s="1"/>
  <c r="D1734" i="3"/>
  <c r="F1734" i="3" s="1"/>
  <c r="U1734" i="3" s="1"/>
  <c r="D1733" i="3"/>
  <c r="F1733" i="3" s="1"/>
  <c r="U1733" i="3" s="1"/>
  <c r="D1732" i="3"/>
  <c r="F1732" i="3" s="1"/>
  <c r="U1732" i="3" s="1"/>
  <c r="D1731" i="3"/>
  <c r="F1731" i="3" s="1"/>
  <c r="U1731" i="3" s="1"/>
  <c r="D1730" i="3"/>
  <c r="F1730" i="3" s="1"/>
  <c r="U1730" i="3" s="1"/>
  <c r="D1729" i="3"/>
  <c r="F1729" i="3" s="1"/>
  <c r="U1729" i="3" s="1"/>
  <c r="D1728" i="3"/>
  <c r="F1728" i="3" s="1"/>
  <c r="U1728" i="3" s="1"/>
  <c r="D1727" i="3"/>
  <c r="F1727" i="3" s="1"/>
  <c r="U1727" i="3" s="1"/>
  <c r="D1726" i="3"/>
  <c r="F1726" i="3" s="1"/>
  <c r="U1726" i="3" s="1"/>
  <c r="D1725" i="3"/>
  <c r="F1725" i="3" s="1"/>
  <c r="U1725" i="3" s="1"/>
  <c r="D1724" i="3"/>
  <c r="F1724" i="3" s="1"/>
  <c r="U1724" i="3" s="1"/>
  <c r="D1723" i="3"/>
  <c r="F1723" i="3" s="1"/>
  <c r="U1723" i="3" s="1"/>
  <c r="D1722" i="3"/>
  <c r="F1722" i="3" s="1"/>
  <c r="U1722" i="3" s="1"/>
  <c r="D1721" i="3"/>
  <c r="F1721" i="3" s="1"/>
  <c r="U1721" i="3" s="1"/>
  <c r="D1720" i="3"/>
  <c r="F1720" i="3" s="1"/>
  <c r="U1720" i="3" s="1"/>
  <c r="D1719" i="3"/>
  <c r="F1719" i="3" s="1"/>
  <c r="U1719" i="3" s="1"/>
  <c r="D1718" i="3"/>
  <c r="F1718" i="3" s="1"/>
  <c r="U1718" i="3" s="1"/>
  <c r="D1717" i="3"/>
  <c r="F1717" i="3" s="1"/>
  <c r="U1717" i="3" s="1"/>
  <c r="D1716" i="3"/>
  <c r="F1716" i="3" s="1"/>
  <c r="U1716" i="3" s="1"/>
  <c r="D1715" i="3"/>
  <c r="F1715" i="3" s="1"/>
  <c r="U1715" i="3" s="1"/>
  <c r="D1714" i="3"/>
  <c r="F1714" i="3" s="1"/>
  <c r="U1714" i="3" s="1"/>
  <c r="D1713" i="3"/>
  <c r="F1713" i="3" s="1"/>
  <c r="U1713" i="3" s="1"/>
  <c r="D1712" i="3"/>
  <c r="F1712" i="3" s="1"/>
  <c r="U1712" i="3" s="1"/>
  <c r="D1711" i="3"/>
  <c r="F1711" i="3" s="1"/>
  <c r="U1711" i="3" s="1"/>
  <c r="D1710" i="3"/>
  <c r="F1710" i="3" s="1"/>
  <c r="U1710" i="3" s="1"/>
  <c r="D1709" i="3"/>
  <c r="F1709" i="3" s="1"/>
  <c r="U1709" i="3" s="1"/>
  <c r="D1708" i="3"/>
  <c r="F1708" i="3" s="1"/>
  <c r="U1708" i="3" s="1"/>
  <c r="D1707" i="3"/>
  <c r="F1707" i="3" s="1"/>
  <c r="U1707" i="3" s="1"/>
  <c r="D1706" i="3"/>
  <c r="F1706" i="3" s="1"/>
  <c r="U1706" i="3" s="1"/>
  <c r="D1705" i="3"/>
  <c r="F1705" i="3" s="1"/>
  <c r="U1705" i="3" s="1"/>
  <c r="D1704" i="3"/>
  <c r="F1704" i="3" s="1"/>
  <c r="U1704" i="3" s="1"/>
  <c r="D1703" i="3"/>
  <c r="F1703" i="3" s="1"/>
  <c r="U1703" i="3" s="1"/>
  <c r="D1702" i="3"/>
  <c r="F1702" i="3" s="1"/>
  <c r="U1702" i="3" s="1"/>
  <c r="D1701" i="3"/>
  <c r="F1701" i="3" s="1"/>
  <c r="U1701" i="3" s="1"/>
  <c r="D1700" i="3"/>
  <c r="F1700" i="3" s="1"/>
  <c r="U1700" i="3" s="1"/>
  <c r="D1699" i="3"/>
  <c r="F1699" i="3" s="1"/>
  <c r="U1699" i="3" s="1"/>
  <c r="D1698" i="3"/>
  <c r="F1698" i="3" s="1"/>
  <c r="U1698" i="3" s="1"/>
  <c r="D1697" i="3"/>
  <c r="F1697" i="3" s="1"/>
  <c r="U1697" i="3" s="1"/>
  <c r="D1696" i="3"/>
  <c r="F1696" i="3" s="1"/>
  <c r="U1696" i="3" s="1"/>
  <c r="D1695" i="3"/>
  <c r="F1695" i="3" s="1"/>
  <c r="U1695" i="3" s="1"/>
  <c r="D1694" i="3"/>
  <c r="F1694" i="3" s="1"/>
  <c r="U1694" i="3" s="1"/>
  <c r="D1693" i="3"/>
  <c r="F1693" i="3" s="1"/>
  <c r="U1693" i="3" s="1"/>
  <c r="D1692" i="3"/>
  <c r="F1692" i="3" s="1"/>
  <c r="U1692" i="3" s="1"/>
  <c r="D1691" i="3"/>
  <c r="F1691" i="3" s="1"/>
  <c r="U1691" i="3" s="1"/>
  <c r="D1690" i="3"/>
  <c r="F1690" i="3" s="1"/>
  <c r="U1690" i="3" s="1"/>
  <c r="D1689" i="3"/>
  <c r="F1689" i="3" s="1"/>
  <c r="U1689" i="3" s="1"/>
  <c r="D1688" i="3"/>
  <c r="F1688" i="3" s="1"/>
  <c r="U1688" i="3" s="1"/>
  <c r="D1687" i="3"/>
  <c r="F1687" i="3" s="1"/>
  <c r="U1687" i="3" s="1"/>
  <c r="D1686" i="3"/>
  <c r="F1686" i="3" s="1"/>
  <c r="U1686" i="3" s="1"/>
  <c r="D1685" i="3"/>
  <c r="F1685" i="3" s="1"/>
  <c r="U1685" i="3" s="1"/>
  <c r="D1684" i="3"/>
  <c r="F1684" i="3" s="1"/>
  <c r="U1684" i="3" s="1"/>
  <c r="D1683" i="3"/>
  <c r="F1683" i="3" s="1"/>
  <c r="U1683" i="3" s="1"/>
  <c r="D1682" i="3"/>
  <c r="F1682" i="3" s="1"/>
  <c r="U1682" i="3" s="1"/>
  <c r="D1681" i="3"/>
  <c r="F1681" i="3" s="1"/>
  <c r="U1681" i="3" s="1"/>
  <c r="D1680" i="3"/>
  <c r="F1680" i="3" s="1"/>
  <c r="U1680" i="3" s="1"/>
  <c r="D1679" i="3"/>
  <c r="F1679" i="3" s="1"/>
  <c r="U1679" i="3" s="1"/>
  <c r="D1678" i="3"/>
  <c r="F1678" i="3" s="1"/>
  <c r="U1678" i="3" s="1"/>
  <c r="D1677" i="3"/>
  <c r="F1677" i="3" s="1"/>
  <c r="U1677" i="3" s="1"/>
  <c r="D1676" i="3"/>
  <c r="F1676" i="3" s="1"/>
  <c r="U1676" i="3" s="1"/>
  <c r="D1675" i="3"/>
  <c r="F1675" i="3" s="1"/>
  <c r="U1675" i="3" s="1"/>
  <c r="D1674" i="3"/>
  <c r="F1674" i="3" s="1"/>
  <c r="U1674" i="3" s="1"/>
  <c r="D1673" i="3"/>
  <c r="F1673" i="3" s="1"/>
  <c r="U1673" i="3" s="1"/>
  <c r="D1672" i="3"/>
  <c r="F1672" i="3" s="1"/>
  <c r="U1672" i="3" s="1"/>
  <c r="D1671" i="3"/>
  <c r="F1671" i="3" s="1"/>
  <c r="U1671" i="3" s="1"/>
  <c r="D1670" i="3"/>
  <c r="F1670" i="3" s="1"/>
  <c r="U1670" i="3" s="1"/>
  <c r="D1669" i="3"/>
  <c r="F1669" i="3" s="1"/>
  <c r="U1669" i="3" s="1"/>
  <c r="D1668" i="3"/>
  <c r="F1668" i="3" s="1"/>
  <c r="U1668" i="3" s="1"/>
  <c r="D1667" i="3"/>
  <c r="F1667" i="3" s="1"/>
  <c r="U1667" i="3" s="1"/>
  <c r="D1666" i="3"/>
  <c r="F1666" i="3" s="1"/>
  <c r="U1666" i="3" s="1"/>
  <c r="D1665" i="3"/>
  <c r="F1665" i="3" s="1"/>
  <c r="U1665" i="3" s="1"/>
  <c r="D1664" i="3"/>
  <c r="F1664" i="3" s="1"/>
  <c r="U1664" i="3" s="1"/>
  <c r="D1663" i="3"/>
  <c r="F1663" i="3" s="1"/>
  <c r="U1663" i="3" s="1"/>
  <c r="D1662" i="3"/>
  <c r="F1662" i="3" s="1"/>
  <c r="U1662" i="3" s="1"/>
  <c r="D1661" i="3"/>
  <c r="F1661" i="3" s="1"/>
  <c r="U1661" i="3" s="1"/>
  <c r="D1660" i="3"/>
  <c r="F1660" i="3" s="1"/>
  <c r="U1660" i="3" s="1"/>
  <c r="D1659" i="3"/>
  <c r="F1659" i="3" s="1"/>
  <c r="U1659" i="3" s="1"/>
  <c r="D1658" i="3"/>
  <c r="F1658" i="3" s="1"/>
  <c r="U1658" i="3" s="1"/>
  <c r="D1657" i="3"/>
  <c r="F1657" i="3" s="1"/>
  <c r="U1657" i="3" s="1"/>
  <c r="D1656" i="3"/>
  <c r="F1656" i="3" s="1"/>
  <c r="U1656" i="3" s="1"/>
  <c r="D1655" i="3"/>
  <c r="F1655" i="3" s="1"/>
  <c r="U1655" i="3" s="1"/>
  <c r="D1654" i="3"/>
  <c r="F1654" i="3" s="1"/>
  <c r="U1654" i="3" s="1"/>
  <c r="D1653" i="3"/>
  <c r="F1653" i="3" s="1"/>
  <c r="U1653" i="3" s="1"/>
  <c r="D1652" i="3"/>
  <c r="F1652" i="3" s="1"/>
  <c r="U1652" i="3" s="1"/>
  <c r="D1651" i="3"/>
  <c r="F1651" i="3" s="1"/>
  <c r="U1651" i="3" s="1"/>
  <c r="D1650" i="3"/>
  <c r="F1650" i="3" s="1"/>
  <c r="U1650" i="3" s="1"/>
  <c r="D1649" i="3"/>
  <c r="F1649" i="3" s="1"/>
  <c r="U1649" i="3" s="1"/>
  <c r="D1648" i="3"/>
  <c r="F1648" i="3" s="1"/>
  <c r="U1648" i="3" s="1"/>
  <c r="D1647" i="3"/>
  <c r="F1647" i="3" s="1"/>
  <c r="U1647" i="3" s="1"/>
  <c r="D1646" i="3"/>
  <c r="F1646" i="3" s="1"/>
  <c r="U1646" i="3" s="1"/>
  <c r="D1645" i="3"/>
  <c r="F1645" i="3" s="1"/>
  <c r="U1645" i="3" s="1"/>
  <c r="D1644" i="3"/>
  <c r="F1644" i="3" s="1"/>
  <c r="U1644" i="3" s="1"/>
  <c r="D1643" i="3"/>
  <c r="F1643" i="3" s="1"/>
  <c r="U1643" i="3" s="1"/>
  <c r="D1642" i="3"/>
  <c r="F1642" i="3" s="1"/>
  <c r="U1642" i="3" s="1"/>
  <c r="D1641" i="3"/>
  <c r="F1641" i="3" s="1"/>
  <c r="U1641" i="3" s="1"/>
  <c r="D1640" i="3"/>
  <c r="F1640" i="3" s="1"/>
  <c r="U1640" i="3" s="1"/>
  <c r="D1639" i="3"/>
  <c r="F1639" i="3" s="1"/>
  <c r="U1639" i="3" s="1"/>
  <c r="D1638" i="3"/>
  <c r="F1638" i="3" s="1"/>
  <c r="U1638" i="3" s="1"/>
  <c r="D1637" i="3"/>
  <c r="F1637" i="3" s="1"/>
  <c r="U1637" i="3" s="1"/>
  <c r="D1636" i="3"/>
  <c r="F1636" i="3" s="1"/>
  <c r="U1636" i="3" s="1"/>
  <c r="D1635" i="3"/>
  <c r="F1635" i="3" s="1"/>
  <c r="U1635" i="3" s="1"/>
  <c r="D1634" i="3"/>
  <c r="D1633" i="3"/>
  <c r="F1633" i="3" s="1"/>
  <c r="U1633" i="3" s="1"/>
  <c r="D1632" i="3"/>
  <c r="F1632" i="3" s="1"/>
  <c r="U1632" i="3" s="1"/>
  <c r="D1631" i="3"/>
  <c r="F1631" i="3" s="1"/>
  <c r="U1631" i="3" s="1"/>
  <c r="D1630" i="3"/>
  <c r="F1630" i="3" s="1"/>
  <c r="U1630" i="3" s="1"/>
  <c r="D1629" i="3"/>
  <c r="F1629" i="3" s="1"/>
  <c r="U1629" i="3" s="1"/>
  <c r="D1628" i="3"/>
  <c r="F1628" i="3" s="1"/>
  <c r="U1628" i="3" s="1"/>
  <c r="D1627" i="3"/>
  <c r="F1627" i="3" s="1"/>
  <c r="U1627" i="3" s="1"/>
  <c r="D1626" i="3"/>
  <c r="F1626" i="3" s="1"/>
  <c r="U1626" i="3" s="1"/>
  <c r="D1625" i="3"/>
  <c r="F1625" i="3" s="1"/>
  <c r="U1625" i="3" s="1"/>
  <c r="D1624" i="3"/>
  <c r="D1623" i="3"/>
  <c r="F1623" i="3" s="1"/>
  <c r="U1623" i="3" s="1"/>
  <c r="D1622" i="3"/>
  <c r="F1622" i="3" s="1"/>
  <c r="U1622" i="3" s="1"/>
  <c r="D1621" i="3"/>
  <c r="F1621" i="3" s="1"/>
  <c r="U1621" i="3" s="1"/>
  <c r="D1620" i="3"/>
  <c r="F1620" i="3" s="1"/>
  <c r="U1620" i="3" s="1"/>
  <c r="D1619" i="3"/>
  <c r="F1619" i="3" s="1"/>
  <c r="U1619" i="3" s="1"/>
  <c r="D1618" i="3"/>
  <c r="F1618" i="3" s="1"/>
  <c r="U1618" i="3" s="1"/>
  <c r="D1617" i="3"/>
  <c r="F1617" i="3" s="1"/>
  <c r="U1617" i="3" s="1"/>
  <c r="D1616" i="3"/>
  <c r="F1616" i="3" s="1"/>
  <c r="U1616" i="3" s="1"/>
  <c r="D1615" i="3"/>
  <c r="F1615" i="3" s="1"/>
  <c r="U1615" i="3" s="1"/>
  <c r="D1614" i="3"/>
  <c r="F1614" i="3" s="1"/>
  <c r="U1614" i="3" s="1"/>
  <c r="D1613" i="3"/>
  <c r="F1613" i="3" s="1"/>
  <c r="U1613" i="3" s="1"/>
  <c r="D1612" i="3"/>
  <c r="F1612" i="3" s="1"/>
  <c r="U1612" i="3" s="1"/>
  <c r="D1611" i="3"/>
  <c r="F1611" i="3" s="1"/>
  <c r="U1611" i="3" s="1"/>
  <c r="D1610" i="3"/>
  <c r="F1610" i="3" s="1"/>
  <c r="U1610" i="3" s="1"/>
  <c r="D1609" i="3"/>
  <c r="F1609" i="3" s="1"/>
  <c r="U1609" i="3" s="1"/>
  <c r="D1608" i="3"/>
  <c r="F1608" i="3" s="1"/>
  <c r="U1608" i="3" s="1"/>
  <c r="D1607" i="3"/>
  <c r="F1607" i="3" s="1"/>
  <c r="U1607" i="3" s="1"/>
  <c r="D1606" i="3"/>
  <c r="F1606" i="3" s="1"/>
  <c r="U1606" i="3" s="1"/>
  <c r="D1605" i="3"/>
  <c r="F1605" i="3" s="1"/>
  <c r="U1605" i="3" s="1"/>
  <c r="D1604" i="3"/>
  <c r="F1604" i="3" s="1"/>
  <c r="U1604" i="3" s="1"/>
  <c r="D1603" i="3"/>
  <c r="F1603" i="3" s="1"/>
  <c r="U1603" i="3" s="1"/>
  <c r="D1602" i="3"/>
  <c r="F1602" i="3" s="1"/>
  <c r="U1602" i="3" s="1"/>
  <c r="D1601" i="3"/>
  <c r="F1601" i="3" s="1"/>
  <c r="U1601" i="3" s="1"/>
  <c r="D1600" i="3"/>
  <c r="F1600" i="3" s="1"/>
  <c r="U1600" i="3" s="1"/>
  <c r="D1599" i="3"/>
  <c r="F1599" i="3" s="1"/>
  <c r="U1599" i="3" s="1"/>
  <c r="D1598" i="3"/>
  <c r="F1598" i="3" s="1"/>
  <c r="U1598" i="3" s="1"/>
  <c r="D1597" i="3"/>
  <c r="F1597" i="3" s="1"/>
  <c r="U1597" i="3" s="1"/>
  <c r="D1596" i="3"/>
  <c r="F1596" i="3" s="1"/>
  <c r="U1596" i="3" s="1"/>
  <c r="D1595" i="3"/>
  <c r="F1595" i="3" s="1"/>
  <c r="U1595" i="3" s="1"/>
  <c r="D1594" i="3"/>
  <c r="F1594" i="3" s="1"/>
  <c r="U1594" i="3" s="1"/>
  <c r="D1593" i="3"/>
  <c r="F1593" i="3" s="1"/>
  <c r="U1593" i="3" s="1"/>
  <c r="D1592" i="3"/>
  <c r="F1592" i="3" s="1"/>
  <c r="U1592" i="3" s="1"/>
  <c r="D1591" i="3"/>
  <c r="F1591" i="3" s="1"/>
  <c r="U1591" i="3" s="1"/>
  <c r="D1590" i="3"/>
  <c r="F1590" i="3" s="1"/>
  <c r="U1590" i="3" s="1"/>
  <c r="D1589" i="3"/>
  <c r="F1589" i="3" s="1"/>
  <c r="U1589" i="3" s="1"/>
  <c r="D1588" i="3"/>
  <c r="F1588" i="3" s="1"/>
  <c r="U1588" i="3" s="1"/>
  <c r="D1587" i="3"/>
  <c r="F1587" i="3" s="1"/>
  <c r="U1587" i="3" s="1"/>
  <c r="D1586" i="3"/>
  <c r="F1586" i="3" s="1"/>
  <c r="U1586" i="3" s="1"/>
  <c r="D1585" i="3"/>
  <c r="F1585" i="3" s="1"/>
  <c r="U1585" i="3" s="1"/>
  <c r="D1584" i="3"/>
  <c r="F1584" i="3" s="1"/>
  <c r="U1584" i="3" s="1"/>
  <c r="D1583" i="3"/>
  <c r="F1583" i="3" s="1"/>
  <c r="U1583" i="3" s="1"/>
  <c r="D1582" i="3"/>
  <c r="F1582" i="3" s="1"/>
  <c r="U1582" i="3" s="1"/>
  <c r="D1581" i="3"/>
  <c r="F1581" i="3" s="1"/>
  <c r="U1581" i="3" s="1"/>
  <c r="D1580" i="3"/>
  <c r="F1580" i="3" s="1"/>
  <c r="U1580" i="3" s="1"/>
  <c r="D1579" i="3"/>
  <c r="F1579" i="3" s="1"/>
  <c r="U1579" i="3" s="1"/>
  <c r="D1578" i="3"/>
  <c r="D1577" i="3"/>
  <c r="F1577" i="3" s="1"/>
  <c r="U1577" i="3" s="1"/>
  <c r="D1576" i="3"/>
  <c r="F1576" i="3" s="1"/>
  <c r="U1576" i="3" s="1"/>
  <c r="D1575" i="3"/>
  <c r="F1575" i="3" s="1"/>
  <c r="U1575" i="3" s="1"/>
  <c r="D1574" i="3"/>
  <c r="F1574" i="3" s="1"/>
  <c r="U1574" i="3" s="1"/>
  <c r="D1573" i="3"/>
  <c r="F1573" i="3" s="1"/>
  <c r="U1573" i="3" s="1"/>
  <c r="D1572" i="3"/>
  <c r="F1572" i="3" s="1"/>
  <c r="U1572" i="3" s="1"/>
  <c r="D1571" i="3"/>
  <c r="F1571" i="3" s="1"/>
  <c r="U1571" i="3" s="1"/>
  <c r="D1570" i="3"/>
  <c r="F1570" i="3" s="1"/>
  <c r="U1570" i="3" s="1"/>
  <c r="D1569" i="3"/>
  <c r="F1569" i="3" s="1"/>
  <c r="U1569" i="3" s="1"/>
  <c r="D1568" i="3"/>
  <c r="F1568" i="3" s="1"/>
  <c r="U1568" i="3" s="1"/>
  <c r="D1567" i="3"/>
  <c r="F1567" i="3" s="1"/>
  <c r="U1567" i="3" s="1"/>
  <c r="D1566" i="3"/>
  <c r="F1566" i="3" s="1"/>
  <c r="U1566" i="3" s="1"/>
  <c r="D1565" i="3"/>
  <c r="F1565" i="3" s="1"/>
  <c r="U1565" i="3" s="1"/>
  <c r="D1564" i="3"/>
  <c r="F1564" i="3" s="1"/>
  <c r="U1564" i="3" s="1"/>
  <c r="D1563" i="3"/>
  <c r="F1563" i="3" s="1"/>
  <c r="U1563" i="3" s="1"/>
  <c r="D1562" i="3"/>
  <c r="F1562" i="3" s="1"/>
  <c r="U1562" i="3" s="1"/>
  <c r="D1561" i="3"/>
  <c r="F1561" i="3" s="1"/>
  <c r="U1561" i="3" s="1"/>
  <c r="D1560" i="3"/>
  <c r="F1560" i="3" s="1"/>
  <c r="U1560" i="3" s="1"/>
  <c r="D1559" i="3"/>
  <c r="F1559" i="3" s="1"/>
  <c r="U1559" i="3" s="1"/>
  <c r="D1558" i="3"/>
  <c r="F1558" i="3" s="1"/>
  <c r="U1558" i="3" s="1"/>
  <c r="D1557" i="3"/>
  <c r="F1557" i="3" s="1"/>
  <c r="U1557" i="3" s="1"/>
  <c r="D1556" i="3"/>
  <c r="F1556" i="3" s="1"/>
  <c r="U1556" i="3" s="1"/>
  <c r="D1555" i="3"/>
  <c r="F1555" i="3" s="1"/>
  <c r="U1555" i="3" s="1"/>
  <c r="D1554" i="3"/>
  <c r="F1554" i="3" s="1"/>
  <c r="U1554" i="3" s="1"/>
  <c r="D1553" i="3"/>
  <c r="F1553" i="3" s="1"/>
  <c r="U1553" i="3" s="1"/>
  <c r="D1552" i="3"/>
  <c r="F1552" i="3" s="1"/>
  <c r="U1552" i="3" s="1"/>
  <c r="D1551" i="3"/>
  <c r="F1551" i="3" s="1"/>
  <c r="U1551" i="3" s="1"/>
  <c r="D1550" i="3"/>
  <c r="F1550" i="3" s="1"/>
  <c r="U1550" i="3" s="1"/>
  <c r="D1549" i="3"/>
  <c r="F1549" i="3" s="1"/>
  <c r="U1549" i="3" s="1"/>
  <c r="D1548" i="3"/>
  <c r="F1548" i="3" s="1"/>
  <c r="U1548" i="3" s="1"/>
  <c r="D1547" i="3"/>
  <c r="F1547" i="3" s="1"/>
  <c r="U1547" i="3" s="1"/>
  <c r="D1546" i="3"/>
  <c r="F1546" i="3" s="1"/>
  <c r="U1546" i="3" s="1"/>
  <c r="D1545" i="3"/>
  <c r="F1545" i="3" s="1"/>
  <c r="U1545" i="3" s="1"/>
  <c r="D1544" i="3"/>
  <c r="F1544" i="3" s="1"/>
  <c r="U1544" i="3" s="1"/>
  <c r="D1543" i="3"/>
  <c r="F1543" i="3" s="1"/>
  <c r="U1543" i="3" s="1"/>
  <c r="D1542" i="3"/>
  <c r="F1542" i="3" s="1"/>
  <c r="U1542" i="3" s="1"/>
  <c r="D1541" i="3"/>
  <c r="F1541" i="3" s="1"/>
  <c r="U1541" i="3" s="1"/>
  <c r="D1540" i="3"/>
  <c r="F1540" i="3" s="1"/>
  <c r="U1540" i="3" s="1"/>
  <c r="D1539" i="3"/>
  <c r="F1539" i="3" s="1"/>
  <c r="U1539" i="3" s="1"/>
  <c r="D1538" i="3"/>
  <c r="F1538" i="3" s="1"/>
  <c r="U1538" i="3" s="1"/>
  <c r="D1537" i="3"/>
  <c r="F1537" i="3" s="1"/>
  <c r="U1537" i="3" s="1"/>
  <c r="D1536" i="3"/>
  <c r="F1536" i="3" s="1"/>
  <c r="U1536" i="3" s="1"/>
  <c r="D1535" i="3"/>
  <c r="F1535" i="3" s="1"/>
  <c r="U1535" i="3" s="1"/>
  <c r="D1534" i="3"/>
  <c r="F1534" i="3" s="1"/>
  <c r="U1534" i="3" s="1"/>
  <c r="D1533" i="3"/>
  <c r="F1533" i="3" s="1"/>
  <c r="U1533" i="3" s="1"/>
  <c r="D1532" i="3"/>
  <c r="F1532" i="3" s="1"/>
  <c r="U1532" i="3" s="1"/>
  <c r="D1531" i="3"/>
  <c r="F1531" i="3" s="1"/>
  <c r="U1531" i="3" s="1"/>
  <c r="D1530" i="3"/>
  <c r="F1530" i="3" s="1"/>
  <c r="U1530" i="3" s="1"/>
  <c r="D1529" i="3"/>
  <c r="F1529" i="3" s="1"/>
  <c r="U1529" i="3" s="1"/>
  <c r="D1528" i="3"/>
  <c r="F1528" i="3" s="1"/>
  <c r="U1528" i="3" s="1"/>
  <c r="D1527" i="3"/>
  <c r="F1527" i="3" s="1"/>
  <c r="U1527" i="3" s="1"/>
  <c r="D1526" i="3"/>
  <c r="F1526" i="3" s="1"/>
  <c r="U1526" i="3" s="1"/>
  <c r="D1525" i="3"/>
  <c r="F1525" i="3" s="1"/>
  <c r="U1525" i="3" s="1"/>
  <c r="D1524" i="3"/>
  <c r="F1524" i="3" s="1"/>
  <c r="U1524" i="3" s="1"/>
  <c r="D1523" i="3"/>
  <c r="F1523" i="3" s="1"/>
  <c r="U1523" i="3" s="1"/>
  <c r="D1522" i="3"/>
  <c r="F1522" i="3" s="1"/>
  <c r="U1522" i="3" s="1"/>
  <c r="D1521" i="3"/>
  <c r="F1521" i="3" s="1"/>
  <c r="U1521" i="3" s="1"/>
  <c r="D1520" i="3"/>
  <c r="F1520" i="3" s="1"/>
  <c r="U1520" i="3" s="1"/>
  <c r="D1519" i="3"/>
  <c r="F1519" i="3" s="1"/>
  <c r="U1519" i="3" s="1"/>
  <c r="D1518" i="3"/>
  <c r="F1518" i="3" s="1"/>
  <c r="U1518" i="3" s="1"/>
  <c r="D1517" i="3"/>
  <c r="F1517" i="3" s="1"/>
  <c r="U1517" i="3" s="1"/>
  <c r="D1516" i="3"/>
  <c r="F1516" i="3" s="1"/>
  <c r="U1516" i="3" s="1"/>
  <c r="D1515" i="3"/>
  <c r="F1515" i="3" s="1"/>
  <c r="U1515" i="3" s="1"/>
  <c r="D1514" i="3"/>
  <c r="F1514" i="3" s="1"/>
  <c r="U1514" i="3" s="1"/>
  <c r="D1513" i="3"/>
  <c r="F1513" i="3" s="1"/>
  <c r="U1513" i="3" s="1"/>
  <c r="D1512" i="3"/>
  <c r="F1512" i="3" s="1"/>
  <c r="U1512" i="3" s="1"/>
  <c r="D1511" i="3"/>
  <c r="F1511" i="3" s="1"/>
  <c r="U1511" i="3" s="1"/>
  <c r="D1510" i="3"/>
  <c r="F1510" i="3" s="1"/>
  <c r="U1510" i="3" s="1"/>
  <c r="D1509" i="3"/>
  <c r="F1509" i="3" s="1"/>
  <c r="U1509" i="3" s="1"/>
  <c r="D1508" i="3"/>
  <c r="F1508" i="3" s="1"/>
  <c r="U1508" i="3" s="1"/>
  <c r="D1507" i="3"/>
  <c r="F1507" i="3" s="1"/>
  <c r="U1507" i="3" s="1"/>
  <c r="D1506" i="3"/>
  <c r="F1506" i="3" s="1"/>
  <c r="U1506" i="3" s="1"/>
  <c r="D1505" i="3"/>
  <c r="F1505" i="3" s="1"/>
  <c r="U1505" i="3" s="1"/>
  <c r="D1504" i="3"/>
  <c r="F1504" i="3" s="1"/>
  <c r="U1504" i="3" s="1"/>
  <c r="D1503" i="3"/>
  <c r="F1503" i="3" s="1"/>
  <c r="U1503" i="3" s="1"/>
  <c r="D1502" i="3"/>
  <c r="F1502" i="3" s="1"/>
  <c r="U1502" i="3" s="1"/>
  <c r="D1501" i="3"/>
  <c r="F1501" i="3" s="1"/>
  <c r="U1501" i="3" s="1"/>
  <c r="D1500" i="3"/>
  <c r="F1500" i="3" s="1"/>
  <c r="U1500" i="3" s="1"/>
  <c r="D1499" i="3"/>
  <c r="F1499" i="3" s="1"/>
  <c r="U1499" i="3" s="1"/>
  <c r="D1498" i="3"/>
  <c r="F1498" i="3" s="1"/>
  <c r="U1498" i="3" s="1"/>
  <c r="D1497" i="3"/>
  <c r="F1497" i="3" s="1"/>
  <c r="U1497" i="3" s="1"/>
  <c r="D1496" i="3"/>
  <c r="F1496" i="3" s="1"/>
  <c r="U1496" i="3" s="1"/>
  <c r="D1495" i="3"/>
  <c r="F1495" i="3" s="1"/>
  <c r="U1495" i="3" s="1"/>
  <c r="D1494" i="3"/>
  <c r="F1494" i="3" s="1"/>
  <c r="U1494" i="3" s="1"/>
  <c r="D1493" i="3"/>
  <c r="F1493" i="3" s="1"/>
  <c r="U1493" i="3" s="1"/>
  <c r="D1492" i="3"/>
  <c r="F1492" i="3" s="1"/>
  <c r="U1492" i="3" s="1"/>
  <c r="D1491" i="3"/>
  <c r="F1491" i="3" s="1"/>
  <c r="U1491" i="3" s="1"/>
  <c r="D1490" i="3"/>
  <c r="F1490" i="3" s="1"/>
  <c r="U1490" i="3" s="1"/>
  <c r="D1489" i="3"/>
  <c r="F1489" i="3" s="1"/>
  <c r="U1489" i="3" s="1"/>
  <c r="D1488" i="3"/>
  <c r="F1488" i="3" s="1"/>
  <c r="U1488" i="3" s="1"/>
  <c r="D1487" i="3"/>
  <c r="F1487" i="3" s="1"/>
  <c r="U1487" i="3" s="1"/>
  <c r="D1486" i="3"/>
  <c r="F1486" i="3" s="1"/>
  <c r="U1486" i="3" s="1"/>
  <c r="D1485" i="3"/>
  <c r="F1485" i="3" s="1"/>
  <c r="U1485" i="3" s="1"/>
  <c r="D1484" i="3"/>
  <c r="F1484" i="3" s="1"/>
  <c r="U1484" i="3" s="1"/>
  <c r="D1483" i="3"/>
  <c r="F1483" i="3" s="1"/>
  <c r="U1483" i="3" s="1"/>
  <c r="D1482" i="3"/>
  <c r="F1482" i="3" s="1"/>
  <c r="U1482" i="3" s="1"/>
  <c r="D1481" i="3"/>
  <c r="F1481" i="3" s="1"/>
  <c r="U1481" i="3" s="1"/>
  <c r="D1480" i="3"/>
  <c r="F1480" i="3" s="1"/>
  <c r="U1480" i="3" s="1"/>
  <c r="D1479" i="3"/>
  <c r="F1479" i="3" s="1"/>
  <c r="U1479" i="3" s="1"/>
  <c r="D1478" i="3"/>
  <c r="F1478" i="3" s="1"/>
  <c r="U1478" i="3" s="1"/>
  <c r="D1477" i="3"/>
  <c r="F1477" i="3" s="1"/>
  <c r="U1477" i="3" s="1"/>
  <c r="D1476" i="3"/>
  <c r="F1476" i="3" s="1"/>
  <c r="U1476" i="3" s="1"/>
  <c r="D1475" i="3"/>
  <c r="F1475" i="3" s="1"/>
  <c r="U1475" i="3" s="1"/>
  <c r="D1474" i="3"/>
  <c r="F1474" i="3" s="1"/>
  <c r="U1474" i="3" s="1"/>
  <c r="D1473" i="3"/>
  <c r="F1473" i="3" s="1"/>
  <c r="U1473" i="3" s="1"/>
  <c r="D1472" i="3"/>
  <c r="F1472" i="3" s="1"/>
  <c r="U1472" i="3" s="1"/>
  <c r="D1471" i="3"/>
  <c r="F1471" i="3" s="1"/>
  <c r="U1471" i="3" s="1"/>
  <c r="D1470" i="3"/>
  <c r="F1470" i="3" s="1"/>
  <c r="U1470" i="3" s="1"/>
  <c r="D1469" i="3"/>
  <c r="F1469" i="3" s="1"/>
  <c r="U1469" i="3" s="1"/>
  <c r="D1468" i="3"/>
  <c r="F1468" i="3" s="1"/>
  <c r="U1468" i="3" s="1"/>
  <c r="D1467" i="3"/>
  <c r="F1467" i="3" s="1"/>
  <c r="U1467" i="3" s="1"/>
  <c r="D1466" i="3"/>
  <c r="F1466" i="3" s="1"/>
  <c r="U1466" i="3" s="1"/>
  <c r="D1465" i="3"/>
  <c r="F1465" i="3" s="1"/>
  <c r="U1465" i="3" s="1"/>
  <c r="D1464" i="3"/>
  <c r="F1464" i="3" s="1"/>
  <c r="U1464" i="3" s="1"/>
  <c r="D1463" i="3"/>
  <c r="F1463" i="3" s="1"/>
  <c r="U1463" i="3" s="1"/>
  <c r="D1462" i="3"/>
  <c r="F1462" i="3" s="1"/>
  <c r="U1462" i="3" s="1"/>
  <c r="D1461" i="3"/>
  <c r="F1461" i="3" s="1"/>
  <c r="U1461" i="3" s="1"/>
  <c r="D1460" i="3"/>
  <c r="F1460" i="3" s="1"/>
  <c r="U1460" i="3" s="1"/>
  <c r="D1459" i="3"/>
  <c r="F1459" i="3" s="1"/>
  <c r="U1459" i="3" s="1"/>
  <c r="D1458" i="3"/>
  <c r="F1458" i="3" s="1"/>
  <c r="U1458" i="3" s="1"/>
  <c r="D1457" i="3"/>
  <c r="F1457" i="3" s="1"/>
  <c r="U1457" i="3" s="1"/>
  <c r="D1456" i="3"/>
  <c r="F1456" i="3" s="1"/>
  <c r="U1456" i="3" s="1"/>
  <c r="D1455" i="3"/>
  <c r="F1455" i="3" s="1"/>
  <c r="U1455" i="3" s="1"/>
  <c r="D1454" i="3"/>
  <c r="F1454" i="3" s="1"/>
  <c r="U1454" i="3" s="1"/>
  <c r="D1453" i="3"/>
  <c r="F1453" i="3" s="1"/>
  <c r="U1453" i="3" s="1"/>
  <c r="D1452" i="3"/>
  <c r="F1452" i="3" s="1"/>
  <c r="U1452" i="3" s="1"/>
  <c r="D1451" i="3"/>
  <c r="F1451" i="3" s="1"/>
  <c r="U1451" i="3" s="1"/>
  <c r="D1450" i="3"/>
  <c r="F1450" i="3" s="1"/>
  <c r="U1450" i="3" s="1"/>
  <c r="D1449" i="3"/>
  <c r="F1449" i="3" s="1"/>
  <c r="U1449" i="3" s="1"/>
  <c r="D1448" i="3"/>
  <c r="F1448" i="3" s="1"/>
  <c r="U1448" i="3" s="1"/>
  <c r="D1447" i="3"/>
  <c r="F1447" i="3" s="1"/>
  <c r="U1447" i="3" s="1"/>
  <c r="D1446" i="3"/>
  <c r="F1446" i="3" s="1"/>
  <c r="U1446" i="3" s="1"/>
  <c r="D1445" i="3"/>
  <c r="F1445" i="3" s="1"/>
  <c r="U1445" i="3" s="1"/>
  <c r="D1444" i="3"/>
  <c r="F1444" i="3" s="1"/>
  <c r="U1444" i="3" s="1"/>
  <c r="D1443" i="3"/>
  <c r="F1443" i="3" s="1"/>
  <c r="U1443" i="3" s="1"/>
  <c r="D1442" i="3"/>
  <c r="F1442" i="3" s="1"/>
  <c r="U1442" i="3" s="1"/>
  <c r="D1441" i="3"/>
  <c r="F1441" i="3" s="1"/>
  <c r="U1441" i="3" s="1"/>
  <c r="D1440" i="3"/>
  <c r="F1440" i="3" s="1"/>
  <c r="U1440" i="3" s="1"/>
  <c r="D1439" i="3"/>
  <c r="F1439" i="3" s="1"/>
  <c r="U1439" i="3" s="1"/>
  <c r="D1438" i="3"/>
  <c r="F1438" i="3" s="1"/>
  <c r="U1438" i="3" s="1"/>
  <c r="D1437" i="3"/>
  <c r="F1437" i="3" s="1"/>
  <c r="U1437" i="3" s="1"/>
  <c r="D1436" i="3"/>
  <c r="F1436" i="3" s="1"/>
  <c r="U1436" i="3" s="1"/>
  <c r="D1435" i="3"/>
  <c r="F1435" i="3" s="1"/>
  <c r="U1435" i="3" s="1"/>
  <c r="D1434" i="3"/>
  <c r="F1434" i="3" s="1"/>
  <c r="U1434" i="3" s="1"/>
  <c r="D1433" i="3"/>
  <c r="F1433" i="3" s="1"/>
  <c r="U1433" i="3" s="1"/>
  <c r="D1432" i="3"/>
  <c r="F1432" i="3" s="1"/>
  <c r="U1432" i="3" s="1"/>
  <c r="D1431" i="3"/>
  <c r="F1431" i="3" s="1"/>
  <c r="U1431" i="3" s="1"/>
  <c r="D1430" i="3"/>
  <c r="F1430" i="3" s="1"/>
  <c r="U1430" i="3" s="1"/>
  <c r="D1429" i="3"/>
  <c r="F1429" i="3" s="1"/>
  <c r="U1429" i="3" s="1"/>
  <c r="D1428" i="3"/>
  <c r="F1428" i="3" s="1"/>
  <c r="U1428" i="3" s="1"/>
  <c r="D1427" i="3"/>
  <c r="F1427" i="3" s="1"/>
  <c r="U1427" i="3" s="1"/>
  <c r="D1426" i="3"/>
  <c r="F1426" i="3" s="1"/>
  <c r="U1426" i="3" s="1"/>
  <c r="D1425" i="3"/>
  <c r="F1425" i="3" s="1"/>
  <c r="U1425" i="3" s="1"/>
  <c r="D1424" i="3"/>
  <c r="F1424" i="3" s="1"/>
  <c r="U1424" i="3" s="1"/>
  <c r="D1423" i="3"/>
  <c r="F1423" i="3" s="1"/>
  <c r="U1423" i="3" s="1"/>
  <c r="D1422" i="3"/>
  <c r="F1422" i="3" s="1"/>
  <c r="U1422" i="3" s="1"/>
  <c r="D1421" i="3"/>
  <c r="F1421" i="3" s="1"/>
  <c r="U1421" i="3" s="1"/>
  <c r="D1420" i="3"/>
  <c r="F1420" i="3" s="1"/>
  <c r="U1420" i="3" s="1"/>
  <c r="D1419" i="3"/>
  <c r="F1419" i="3" s="1"/>
  <c r="U1419" i="3" s="1"/>
  <c r="D1418" i="3"/>
  <c r="F1418" i="3" s="1"/>
  <c r="U1418" i="3" s="1"/>
  <c r="D1417" i="3"/>
  <c r="F1417" i="3" s="1"/>
  <c r="U1417" i="3" s="1"/>
  <c r="D1416" i="3"/>
  <c r="F1416" i="3" s="1"/>
  <c r="U1416" i="3" s="1"/>
  <c r="D1415" i="3"/>
  <c r="F1415" i="3" s="1"/>
  <c r="U1415" i="3" s="1"/>
  <c r="D1414" i="3"/>
  <c r="F1414" i="3" s="1"/>
  <c r="U1414" i="3" s="1"/>
  <c r="D1413" i="3"/>
  <c r="F1413" i="3" s="1"/>
  <c r="U1413" i="3" s="1"/>
  <c r="D1412" i="3"/>
  <c r="F1412" i="3" s="1"/>
  <c r="U1412" i="3" s="1"/>
  <c r="D1411" i="3"/>
  <c r="F1411" i="3" s="1"/>
  <c r="U1411" i="3" s="1"/>
  <c r="D1410" i="3"/>
  <c r="F1410" i="3" s="1"/>
  <c r="U1410" i="3" s="1"/>
  <c r="D1409" i="3"/>
  <c r="F1409" i="3" s="1"/>
  <c r="U1409" i="3" s="1"/>
  <c r="D1408" i="3"/>
  <c r="F1408" i="3" s="1"/>
  <c r="U1408" i="3" s="1"/>
  <c r="D1407" i="3"/>
  <c r="F1407" i="3" s="1"/>
  <c r="U1407" i="3" s="1"/>
  <c r="D1406" i="3"/>
  <c r="F1406" i="3" s="1"/>
  <c r="U1406" i="3" s="1"/>
  <c r="D1405" i="3"/>
  <c r="F1405" i="3" s="1"/>
  <c r="U1405" i="3" s="1"/>
  <c r="D1404" i="3"/>
  <c r="F1404" i="3" s="1"/>
  <c r="U1404" i="3" s="1"/>
  <c r="D1403" i="3"/>
  <c r="F1403" i="3" s="1"/>
  <c r="U1403" i="3" s="1"/>
  <c r="D1402" i="3"/>
  <c r="F1402" i="3" s="1"/>
  <c r="U1402" i="3" s="1"/>
  <c r="D1401" i="3"/>
  <c r="F1401" i="3" s="1"/>
  <c r="U1401" i="3" s="1"/>
  <c r="D1400" i="3"/>
  <c r="F1400" i="3" s="1"/>
  <c r="U1400" i="3" s="1"/>
  <c r="D1399" i="3"/>
  <c r="F1399" i="3" s="1"/>
  <c r="U1399" i="3" s="1"/>
  <c r="D1398" i="3"/>
  <c r="F1398" i="3" s="1"/>
  <c r="U1398" i="3" s="1"/>
  <c r="D1397" i="3"/>
  <c r="F1397" i="3" s="1"/>
  <c r="U1397" i="3" s="1"/>
  <c r="D1396" i="3"/>
  <c r="F1396" i="3" s="1"/>
  <c r="U1396" i="3" s="1"/>
  <c r="D1395" i="3"/>
  <c r="F1395" i="3" s="1"/>
  <c r="U1395" i="3" s="1"/>
  <c r="D1394" i="3"/>
  <c r="F1394" i="3" s="1"/>
  <c r="U1394" i="3" s="1"/>
  <c r="D1393" i="3"/>
  <c r="F1393" i="3" s="1"/>
  <c r="U1393" i="3" s="1"/>
  <c r="D1392" i="3"/>
  <c r="D1391" i="3"/>
  <c r="F1391" i="3" s="1"/>
  <c r="U1391" i="3" s="1"/>
  <c r="D1390" i="3"/>
  <c r="F1390" i="3" s="1"/>
  <c r="U1390" i="3" s="1"/>
  <c r="D1389" i="3"/>
  <c r="F1389" i="3" s="1"/>
  <c r="U1389" i="3" s="1"/>
  <c r="D1388" i="3"/>
  <c r="F1388" i="3" s="1"/>
  <c r="U1388" i="3" s="1"/>
  <c r="D1387" i="3"/>
  <c r="F1387" i="3" s="1"/>
  <c r="U1387" i="3" s="1"/>
  <c r="D1386" i="3"/>
  <c r="F1386" i="3" s="1"/>
  <c r="U1386" i="3" s="1"/>
  <c r="D1385" i="3"/>
  <c r="F1385" i="3" s="1"/>
  <c r="U1385" i="3" s="1"/>
  <c r="D1384" i="3"/>
  <c r="F1384" i="3" s="1"/>
  <c r="U1384" i="3" s="1"/>
  <c r="D1383" i="3"/>
  <c r="F1383" i="3" s="1"/>
  <c r="U1383" i="3" s="1"/>
  <c r="D1382" i="3"/>
  <c r="F1382" i="3" s="1"/>
  <c r="U1382" i="3" s="1"/>
  <c r="D1381" i="3"/>
  <c r="F1381" i="3" s="1"/>
  <c r="U1381" i="3" s="1"/>
  <c r="D1380" i="3"/>
  <c r="D1379" i="3"/>
  <c r="F1379" i="3" s="1"/>
  <c r="U1379" i="3" s="1"/>
  <c r="D1378" i="3"/>
  <c r="F1378" i="3" s="1"/>
  <c r="U1378" i="3" s="1"/>
  <c r="D1377" i="3"/>
  <c r="F1377" i="3" s="1"/>
  <c r="U1377" i="3" s="1"/>
  <c r="D1376" i="3"/>
  <c r="F1376" i="3" s="1"/>
  <c r="U1376" i="3" s="1"/>
  <c r="D1375" i="3"/>
  <c r="F1375" i="3" s="1"/>
  <c r="U1375" i="3" s="1"/>
  <c r="D1374" i="3"/>
  <c r="F1374" i="3" s="1"/>
  <c r="U1374" i="3" s="1"/>
  <c r="D1373" i="3"/>
  <c r="F1373" i="3" s="1"/>
  <c r="U1373" i="3" s="1"/>
  <c r="D1372" i="3"/>
  <c r="F1372" i="3" s="1"/>
  <c r="U1372" i="3" s="1"/>
  <c r="D1371" i="3"/>
  <c r="F1371" i="3" s="1"/>
  <c r="U1371" i="3" s="1"/>
  <c r="D1370" i="3"/>
  <c r="F1370" i="3" s="1"/>
  <c r="U1370" i="3" s="1"/>
  <c r="D1369" i="3"/>
  <c r="F1369" i="3" s="1"/>
  <c r="U1369" i="3" s="1"/>
  <c r="D1368" i="3"/>
  <c r="F1368" i="3" s="1"/>
  <c r="U1368" i="3" s="1"/>
  <c r="D1367" i="3"/>
  <c r="F1367" i="3" s="1"/>
  <c r="U1367" i="3" s="1"/>
  <c r="D1366" i="3"/>
  <c r="F1366" i="3" s="1"/>
  <c r="U1366" i="3" s="1"/>
  <c r="D1365" i="3"/>
  <c r="F1365" i="3" s="1"/>
  <c r="U1365" i="3" s="1"/>
  <c r="D1364" i="3"/>
  <c r="F1364" i="3" s="1"/>
  <c r="U1364" i="3" s="1"/>
  <c r="D1363" i="3"/>
  <c r="F1363" i="3" s="1"/>
  <c r="U1363" i="3" s="1"/>
  <c r="D1362" i="3"/>
  <c r="F1362" i="3" s="1"/>
  <c r="U1362" i="3" s="1"/>
  <c r="D1361" i="3"/>
  <c r="F1361" i="3" s="1"/>
  <c r="U1361" i="3" s="1"/>
  <c r="D1360" i="3"/>
  <c r="F1360" i="3" s="1"/>
  <c r="U1360" i="3" s="1"/>
  <c r="D1359" i="3"/>
  <c r="F1359" i="3" s="1"/>
  <c r="U1359" i="3" s="1"/>
  <c r="D1358" i="3"/>
  <c r="F1358" i="3" s="1"/>
  <c r="U1358" i="3" s="1"/>
  <c r="D1357" i="3"/>
  <c r="F1357" i="3" s="1"/>
  <c r="U1357" i="3" s="1"/>
  <c r="D1356" i="3"/>
  <c r="F1356" i="3" s="1"/>
  <c r="U1356" i="3" s="1"/>
  <c r="D1355" i="3"/>
  <c r="F1355" i="3" s="1"/>
  <c r="U1355" i="3" s="1"/>
  <c r="D1354" i="3"/>
  <c r="F1354" i="3" s="1"/>
  <c r="U1354" i="3" s="1"/>
  <c r="D1353" i="3"/>
  <c r="F1353" i="3" s="1"/>
  <c r="U1353" i="3" s="1"/>
  <c r="D1352" i="3"/>
  <c r="F1352" i="3" s="1"/>
  <c r="U1352" i="3" s="1"/>
  <c r="D1351" i="3"/>
  <c r="F1351" i="3" s="1"/>
  <c r="U1351" i="3" s="1"/>
  <c r="D1350" i="3"/>
  <c r="F1350" i="3" s="1"/>
  <c r="U1350" i="3" s="1"/>
  <c r="D1349" i="3"/>
  <c r="F1349" i="3" s="1"/>
  <c r="U1349" i="3" s="1"/>
  <c r="D1348" i="3"/>
  <c r="F1348" i="3" s="1"/>
  <c r="U1348" i="3" s="1"/>
  <c r="D1347" i="3"/>
  <c r="F1347" i="3" s="1"/>
  <c r="U1347" i="3" s="1"/>
  <c r="D1346" i="3"/>
  <c r="F1346" i="3" s="1"/>
  <c r="U1346" i="3" s="1"/>
  <c r="D1345" i="3"/>
  <c r="F1345" i="3" s="1"/>
  <c r="U1345" i="3" s="1"/>
  <c r="D1344" i="3"/>
  <c r="F1344" i="3" s="1"/>
  <c r="U1344" i="3" s="1"/>
  <c r="D1343" i="3"/>
  <c r="F1343" i="3" s="1"/>
  <c r="U1343" i="3" s="1"/>
  <c r="D1342" i="3"/>
  <c r="F1342" i="3" s="1"/>
  <c r="U1342" i="3" s="1"/>
  <c r="D1341" i="3"/>
  <c r="F1341" i="3" s="1"/>
  <c r="U1341" i="3" s="1"/>
  <c r="D1340" i="3"/>
  <c r="F1340" i="3" s="1"/>
  <c r="U1340" i="3" s="1"/>
  <c r="D1339" i="3"/>
  <c r="F1339" i="3" s="1"/>
  <c r="U1339" i="3" s="1"/>
  <c r="D1338" i="3"/>
  <c r="F1338" i="3" s="1"/>
  <c r="U1338" i="3" s="1"/>
  <c r="D1337" i="3"/>
  <c r="F1337" i="3" s="1"/>
  <c r="U1337" i="3" s="1"/>
  <c r="D1336" i="3"/>
  <c r="F1336" i="3" s="1"/>
  <c r="U1336" i="3" s="1"/>
  <c r="D1335" i="3"/>
  <c r="F1335" i="3" s="1"/>
  <c r="U1335" i="3" s="1"/>
  <c r="D1334" i="3"/>
  <c r="F1334" i="3" s="1"/>
  <c r="U1334" i="3" s="1"/>
  <c r="D1333" i="3"/>
  <c r="F1333" i="3" s="1"/>
  <c r="U1333" i="3" s="1"/>
  <c r="D1332" i="3"/>
  <c r="F1332" i="3" s="1"/>
  <c r="U1332" i="3" s="1"/>
  <c r="D1331" i="3"/>
  <c r="F1331" i="3" s="1"/>
  <c r="U1331" i="3" s="1"/>
  <c r="D1330" i="3"/>
  <c r="F1330" i="3" s="1"/>
  <c r="U1330" i="3" s="1"/>
  <c r="D1329" i="3"/>
  <c r="F1329" i="3" s="1"/>
  <c r="U1329" i="3" s="1"/>
  <c r="D1328" i="3"/>
  <c r="F1328" i="3" s="1"/>
  <c r="U1328" i="3" s="1"/>
  <c r="D1327" i="3"/>
  <c r="F1327" i="3" s="1"/>
  <c r="U1327" i="3" s="1"/>
  <c r="D1326" i="3"/>
  <c r="F1326" i="3" s="1"/>
  <c r="U1326" i="3" s="1"/>
  <c r="D1325" i="3"/>
  <c r="F1325" i="3" s="1"/>
  <c r="U1325" i="3" s="1"/>
  <c r="D1324" i="3"/>
  <c r="F1324" i="3" s="1"/>
  <c r="U1324" i="3" s="1"/>
  <c r="D1323" i="3"/>
  <c r="F1323" i="3" s="1"/>
  <c r="U1323" i="3" s="1"/>
  <c r="D1322" i="3"/>
  <c r="F1322" i="3" s="1"/>
  <c r="U1322" i="3" s="1"/>
  <c r="D1321" i="3"/>
  <c r="F1321" i="3" s="1"/>
  <c r="U1321" i="3" s="1"/>
  <c r="D1320" i="3"/>
  <c r="F1320" i="3" s="1"/>
  <c r="U1320" i="3" s="1"/>
  <c r="D1319" i="3"/>
  <c r="F1319" i="3" s="1"/>
  <c r="U1319" i="3" s="1"/>
  <c r="D1318" i="3"/>
  <c r="F1318" i="3" s="1"/>
  <c r="U1318" i="3" s="1"/>
  <c r="D1317" i="3"/>
  <c r="F1317" i="3" s="1"/>
  <c r="U1317" i="3" s="1"/>
  <c r="D1316" i="3"/>
  <c r="F1316" i="3" s="1"/>
  <c r="U1316" i="3" s="1"/>
  <c r="D1315" i="3"/>
  <c r="F1315" i="3" s="1"/>
  <c r="U1315" i="3" s="1"/>
  <c r="D1314" i="3"/>
  <c r="F1314" i="3" s="1"/>
  <c r="U1314" i="3" s="1"/>
  <c r="D1313" i="3"/>
  <c r="F1313" i="3" s="1"/>
  <c r="U1313" i="3" s="1"/>
  <c r="D1312" i="3"/>
  <c r="F1312" i="3" s="1"/>
  <c r="U1312" i="3" s="1"/>
  <c r="D1311" i="3"/>
  <c r="F1311" i="3" s="1"/>
  <c r="U1311" i="3" s="1"/>
  <c r="D1310" i="3"/>
  <c r="F1310" i="3" s="1"/>
  <c r="U1310" i="3" s="1"/>
  <c r="D1309" i="3"/>
  <c r="F1309" i="3" s="1"/>
  <c r="U1309" i="3" s="1"/>
  <c r="D1308" i="3"/>
  <c r="F1308" i="3" s="1"/>
  <c r="U1308" i="3" s="1"/>
  <c r="D1307" i="3"/>
  <c r="F1307" i="3" s="1"/>
  <c r="U1307" i="3" s="1"/>
  <c r="D1306" i="3"/>
  <c r="F1306" i="3" s="1"/>
  <c r="U1306" i="3" s="1"/>
  <c r="D1305" i="3"/>
  <c r="F1305" i="3" s="1"/>
  <c r="U1305" i="3" s="1"/>
  <c r="D1304" i="3"/>
  <c r="F1304" i="3" s="1"/>
  <c r="U1304" i="3" s="1"/>
  <c r="D1303" i="3"/>
  <c r="F1303" i="3" s="1"/>
  <c r="U1303" i="3" s="1"/>
  <c r="D1302" i="3"/>
  <c r="F1302" i="3" s="1"/>
  <c r="U1302" i="3" s="1"/>
  <c r="D1301" i="3"/>
  <c r="F1301" i="3" s="1"/>
  <c r="U1301" i="3" s="1"/>
  <c r="D1300" i="3"/>
  <c r="F1300" i="3" s="1"/>
  <c r="U1300" i="3" s="1"/>
  <c r="D1299" i="3"/>
  <c r="F1299" i="3" s="1"/>
  <c r="U1299" i="3" s="1"/>
  <c r="D1298" i="3"/>
  <c r="F1298" i="3" s="1"/>
  <c r="U1298" i="3" s="1"/>
  <c r="D1297" i="3"/>
  <c r="F1297" i="3" s="1"/>
  <c r="U1297" i="3" s="1"/>
  <c r="D1296" i="3"/>
  <c r="F1296" i="3" s="1"/>
  <c r="U1296" i="3" s="1"/>
  <c r="D1295" i="3"/>
  <c r="F1295" i="3" s="1"/>
  <c r="U1295" i="3" s="1"/>
  <c r="D1294" i="3"/>
  <c r="F1294" i="3" s="1"/>
  <c r="U1294" i="3" s="1"/>
  <c r="D1293" i="3"/>
  <c r="F1293" i="3" s="1"/>
  <c r="U1293" i="3" s="1"/>
  <c r="D1292" i="3"/>
  <c r="F1292" i="3" s="1"/>
  <c r="U1292" i="3" s="1"/>
  <c r="D1291" i="3"/>
  <c r="F1291" i="3" s="1"/>
  <c r="U1291" i="3" s="1"/>
  <c r="D1290" i="3"/>
  <c r="F1290" i="3" s="1"/>
  <c r="U1290" i="3" s="1"/>
  <c r="D1289" i="3"/>
  <c r="F1289" i="3" s="1"/>
  <c r="U1289" i="3" s="1"/>
  <c r="D1288" i="3"/>
  <c r="F1288" i="3" s="1"/>
  <c r="U1288" i="3" s="1"/>
  <c r="D1287" i="3"/>
  <c r="F1287" i="3" s="1"/>
  <c r="U1287" i="3" s="1"/>
  <c r="D1286" i="3"/>
  <c r="F1286" i="3" s="1"/>
  <c r="U1286" i="3" s="1"/>
  <c r="D1285" i="3"/>
  <c r="F1285" i="3" s="1"/>
  <c r="U1285" i="3" s="1"/>
  <c r="D1284" i="3"/>
  <c r="F1284" i="3" s="1"/>
  <c r="U1284" i="3" s="1"/>
  <c r="D1283" i="3"/>
  <c r="F1283" i="3" s="1"/>
  <c r="U1283" i="3" s="1"/>
  <c r="D1282" i="3"/>
  <c r="F1282" i="3" s="1"/>
  <c r="U1282" i="3" s="1"/>
  <c r="D1281" i="3"/>
  <c r="F1281" i="3" s="1"/>
  <c r="U1281" i="3" s="1"/>
  <c r="D1280" i="3"/>
  <c r="F1280" i="3" s="1"/>
  <c r="U1280" i="3" s="1"/>
  <c r="D1279" i="3"/>
  <c r="F1279" i="3" s="1"/>
  <c r="U1279" i="3" s="1"/>
  <c r="D1278" i="3"/>
  <c r="F1278" i="3" s="1"/>
  <c r="U1278" i="3" s="1"/>
  <c r="D1277" i="3"/>
  <c r="F1277" i="3" s="1"/>
  <c r="U1277" i="3" s="1"/>
  <c r="D1276" i="3"/>
  <c r="F1276" i="3" s="1"/>
  <c r="U1276" i="3" s="1"/>
  <c r="D1275" i="3"/>
  <c r="F1275" i="3" s="1"/>
  <c r="U1275" i="3" s="1"/>
  <c r="D1274" i="3"/>
  <c r="F1274" i="3" s="1"/>
  <c r="U1274" i="3" s="1"/>
  <c r="D1273" i="3"/>
  <c r="F1273" i="3" s="1"/>
  <c r="U1273" i="3" s="1"/>
  <c r="D1272" i="3"/>
  <c r="F1272" i="3" s="1"/>
  <c r="U1272" i="3" s="1"/>
  <c r="D1271" i="3"/>
  <c r="F1271" i="3" s="1"/>
  <c r="U1271" i="3" s="1"/>
  <c r="D1270" i="3"/>
  <c r="F1270" i="3" s="1"/>
  <c r="U1270" i="3" s="1"/>
  <c r="D1269" i="3"/>
  <c r="F1269" i="3" s="1"/>
  <c r="U1269" i="3" s="1"/>
  <c r="D1268" i="3"/>
  <c r="F1268" i="3" s="1"/>
  <c r="U1268" i="3" s="1"/>
  <c r="D1267" i="3"/>
  <c r="F1267" i="3" s="1"/>
  <c r="U1267" i="3" s="1"/>
  <c r="D1266" i="3"/>
  <c r="F1266" i="3" s="1"/>
  <c r="U1266" i="3" s="1"/>
  <c r="D1265" i="3"/>
  <c r="F1265" i="3" s="1"/>
  <c r="U1265" i="3" s="1"/>
  <c r="D1264" i="3"/>
  <c r="F1264" i="3" s="1"/>
  <c r="U1264" i="3" s="1"/>
  <c r="D1263" i="3"/>
  <c r="F1263" i="3" s="1"/>
  <c r="U1263" i="3" s="1"/>
  <c r="D1262" i="3"/>
  <c r="F1262" i="3" s="1"/>
  <c r="U1262" i="3" s="1"/>
  <c r="D1261" i="3"/>
  <c r="F1261" i="3" s="1"/>
  <c r="U1261" i="3" s="1"/>
  <c r="D1260" i="3"/>
  <c r="F1260" i="3" s="1"/>
  <c r="U1260" i="3" s="1"/>
  <c r="D1259" i="3"/>
  <c r="F1259" i="3" s="1"/>
  <c r="U1259" i="3" s="1"/>
  <c r="D1258" i="3"/>
  <c r="F1258" i="3" s="1"/>
  <c r="U1258" i="3" s="1"/>
  <c r="D1257" i="3"/>
  <c r="F1257" i="3" s="1"/>
  <c r="U1257" i="3" s="1"/>
  <c r="D1256" i="3"/>
  <c r="F1256" i="3" s="1"/>
  <c r="U1256" i="3" s="1"/>
  <c r="D1255" i="3"/>
  <c r="F1255" i="3" s="1"/>
  <c r="U1255" i="3" s="1"/>
  <c r="D1254" i="3"/>
  <c r="F1254" i="3" s="1"/>
  <c r="U1254" i="3" s="1"/>
  <c r="D1253" i="3"/>
  <c r="F1253" i="3" s="1"/>
  <c r="U1253" i="3" s="1"/>
  <c r="D1252" i="3"/>
  <c r="F1252" i="3" s="1"/>
  <c r="U1252" i="3" s="1"/>
  <c r="D1251" i="3"/>
  <c r="F1251" i="3" s="1"/>
  <c r="U1251" i="3" s="1"/>
  <c r="D1250" i="3"/>
  <c r="F1250" i="3" s="1"/>
  <c r="U1250" i="3" s="1"/>
  <c r="D1249" i="3"/>
  <c r="F1249" i="3" s="1"/>
  <c r="U1249" i="3" s="1"/>
  <c r="D1248" i="3"/>
  <c r="F1248" i="3" s="1"/>
  <c r="U1248" i="3" s="1"/>
  <c r="D1247" i="3"/>
  <c r="F1247" i="3" s="1"/>
  <c r="U1247" i="3" s="1"/>
  <c r="D1246" i="3"/>
  <c r="F1246" i="3" s="1"/>
  <c r="U1246" i="3" s="1"/>
  <c r="D1245" i="3"/>
  <c r="F1245" i="3" s="1"/>
  <c r="U1245" i="3" s="1"/>
  <c r="D1244" i="3"/>
  <c r="F1244" i="3" s="1"/>
  <c r="U1244" i="3" s="1"/>
  <c r="D1243" i="3"/>
  <c r="F1243" i="3" s="1"/>
  <c r="U1243" i="3" s="1"/>
  <c r="D1242" i="3"/>
  <c r="F1242" i="3" s="1"/>
  <c r="U1242" i="3" s="1"/>
  <c r="D1241" i="3"/>
  <c r="F1241" i="3" s="1"/>
  <c r="U1241" i="3" s="1"/>
  <c r="D1240" i="3"/>
  <c r="F1240" i="3" s="1"/>
  <c r="U1240" i="3" s="1"/>
  <c r="D1239" i="3"/>
  <c r="F1239" i="3" s="1"/>
  <c r="U1239" i="3" s="1"/>
  <c r="D1238" i="3"/>
  <c r="F1238" i="3" s="1"/>
  <c r="U1238" i="3" s="1"/>
  <c r="D1237" i="3"/>
  <c r="F1237" i="3" s="1"/>
  <c r="U1237" i="3" s="1"/>
  <c r="D1236" i="3"/>
  <c r="F1236" i="3" s="1"/>
  <c r="U1236" i="3" s="1"/>
  <c r="D1235" i="3"/>
  <c r="F1235" i="3" s="1"/>
  <c r="U1235" i="3" s="1"/>
  <c r="D1234" i="3"/>
  <c r="F1234" i="3" s="1"/>
  <c r="U1234" i="3" s="1"/>
  <c r="D1233" i="3"/>
  <c r="F1233" i="3" s="1"/>
  <c r="U1233" i="3" s="1"/>
  <c r="D1232" i="3"/>
  <c r="F1232" i="3" s="1"/>
  <c r="U1232" i="3" s="1"/>
  <c r="D1231" i="3"/>
  <c r="F1231" i="3" s="1"/>
  <c r="U1231" i="3" s="1"/>
  <c r="D1230" i="3"/>
  <c r="F1230" i="3" s="1"/>
  <c r="U1230" i="3" s="1"/>
  <c r="D1229" i="3"/>
  <c r="F1229" i="3" s="1"/>
  <c r="U1229" i="3" s="1"/>
  <c r="D1228" i="3"/>
  <c r="F1228" i="3" s="1"/>
  <c r="U1228" i="3" s="1"/>
  <c r="D1227" i="3"/>
  <c r="F1227" i="3" s="1"/>
  <c r="U1227" i="3" s="1"/>
  <c r="D1226" i="3"/>
  <c r="F1226" i="3" s="1"/>
  <c r="U1226" i="3" s="1"/>
  <c r="D1225" i="3"/>
  <c r="F1225" i="3" s="1"/>
  <c r="U1225" i="3" s="1"/>
  <c r="D1224" i="3"/>
  <c r="F1224" i="3" s="1"/>
  <c r="U1224" i="3" s="1"/>
  <c r="D1223" i="3"/>
  <c r="F1223" i="3" s="1"/>
  <c r="U1223" i="3" s="1"/>
  <c r="D1222" i="3"/>
  <c r="F1222" i="3" s="1"/>
  <c r="U1222" i="3" s="1"/>
  <c r="D1221" i="3"/>
  <c r="F1221" i="3" s="1"/>
  <c r="U1221" i="3" s="1"/>
  <c r="D1220" i="3"/>
  <c r="F1220" i="3" s="1"/>
  <c r="U1220" i="3" s="1"/>
  <c r="D1219" i="3"/>
  <c r="F1219" i="3" s="1"/>
  <c r="U1219" i="3" s="1"/>
  <c r="D1218" i="3"/>
  <c r="F1218" i="3" s="1"/>
  <c r="U1218" i="3" s="1"/>
  <c r="D1217" i="3"/>
  <c r="F1217" i="3" s="1"/>
  <c r="U1217" i="3" s="1"/>
  <c r="D1216" i="3"/>
  <c r="F1216" i="3" s="1"/>
  <c r="U1216" i="3" s="1"/>
  <c r="D1215" i="3"/>
  <c r="F1215" i="3" s="1"/>
  <c r="U1215" i="3" s="1"/>
  <c r="D1214" i="3"/>
  <c r="F1214" i="3" s="1"/>
  <c r="U1214" i="3" s="1"/>
  <c r="D1213" i="3"/>
  <c r="F1213" i="3" s="1"/>
  <c r="U1213" i="3" s="1"/>
  <c r="D1212" i="3"/>
  <c r="F1212" i="3" s="1"/>
  <c r="U1212" i="3" s="1"/>
  <c r="D1211" i="3"/>
  <c r="F1211" i="3" s="1"/>
  <c r="U1211" i="3" s="1"/>
  <c r="D1210" i="3"/>
  <c r="F1210" i="3" s="1"/>
  <c r="U1210" i="3" s="1"/>
  <c r="D1209" i="3"/>
  <c r="F1209" i="3" s="1"/>
  <c r="U1209" i="3" s="1"/>
  <c r="D1208" i="3"/>
  <c r="F1208" i="3" s="1"/>
  <c r="U1208" i="3" s="1"/>
  <c r="D1207" i="3"/>
  <c r="F1207" i="3" s="1"/>
  <c r="U1207" i="3" s="1"/>
  <c r="D1206" i="3"/>
  <c r="F1206" i="3" s="1"/>
  <c r="U1206" i="3" s="1"/>
  <c r="D1205" i="3"/>
  <c r="F1205" i="3" s="1"/>
  <c r="U1205" i="3" s="1"/>
  <c r="D1204" i="3"/>
  <c r="F1204" i="3" s="1"/>
  <c r="U1204" i="3" s="1"/>
  <c r="D1203" i="3"/>
  <c r="F1203" i="3" s="1"/>
  <c r="U1203" i="3" s="1"/>
  <c r="D1202" i="3"/>
  <c r="F1202" i="3" s="1"/>
  <c r="U1202" i="3" s="1"/>
  <c r="D1201" i="3"/>
  <c r="F1201" i="3" s="1"/>
  <c r="U1201" i="3" s="1"/>
  <c r="D1200" i="3"/>
  <c r="F1200" i="3" s="1"/>
  <c r="U1200" i="3" s="1"/>
  <c r="D1199" i="3"/>
  <c r="F1199" i="3" s="1"/>
  <c r="U1199" i="3" s="1"/>
  <c r="D1198" i="3"/>
  <c r="F1198" i="3" s="1"/>
  <c r="U1198" i="3" s="1"/>
  <c r="D1197" i="3"/>
  <c r="F1197" i="3" s="1"/>
  <c r="U1197" i="3" s="1"/>
  <c r="D1196" i="3"/>
  <c r="F1196" i="3" s="1"/>
  <c r="U1196" i="3" s="1"/>
  <c r="D1195" i="3"/>
  <c r="F1195" i="3" s="1"/>
  <c r="U1195" i="3" s="1"/>
  <c r="D1194" i="3"/>
  <c r="F1194" i="3" s="1"/>
  <c r="U1194" i="3" s="1"/>
  <c r="D1193" i="3"/>
  <c r="F1193" i="3" s="1"/>
  <c r="U1193" i="3" s="1"/>
  <c r="D1192" i="3"/>
  <c r="F1192" i="3" s="1"/>
  <c r="U1192" i="3" s="1"/>
  <c r="D1191" i="3"/>
  <c r="F1191" i="3" s="1"/>
  <c r="U1191" i="3" s="1"/>
  <c r="D1190" i="3"/>
  <c r="F1190" i="3" s="1"/>
  <c r="U1190" i="3" s="1"/>
  <c r="D1189" i="3"/>
  <c r="F1189" i="3" s="1"/>
  <c r="U1189" i="3" s="1"/>
  <c r="D1188" i="3"/>
  <c r="F1188" i="3" s="1"/>
  <c r="U1188" i="3" s="1"/>
  <c r="D1187" i="3"/>
  <c r="F1187" i="3" s="1"/>
  <c r="U1187" i="3" s="1"/>
  <c r="D1186" i="3"/>
  <c r="F1186" i="3" s="1"/>
  <c r="U1186" i="3" s="1"/>
  <c r="D1185" i="3"/>
  <c r="F1185" i="3" s="1"/>
  <c r="U1185" i="3" s="1"/>
  <c r="D1184" i="3"/>
  <c r="F1184" i="3" s="1"/>
  <c r="U1184" i="3" s="1"/>
  <c r="D1183" i="3"/>
  <c r="F1183" i="3" s="1"/>
  <c r="U1183" i="3" s="1"/>
  <c r="D1182" i="3"/>
  <c r="F1182" i="3" s="1"/>
  <c r="U1182" i="3" s="1"/>
  <c r="D1181" i="3"/>
  <c r="F1181" i="3" s="1"/>
  <c r="U1181" i="3" s="1"/>
  <c r="D1180" i="3"/>
  <c r="F1180" i="3" s="1"/>
  <c r="U1180" i="3" s="1"/>
  <c r="D1179" i="3"/>
  <c r="F1179" i="3" s="1"/>
  <c r="U1179" i="3" s="1"/>
  <c r="D1178" i="3"/>
  <c r="F1178" i="3" s="1"/>
  <c r="U1178" i="3" s="1"/>
  <c r="D1177" i="3"/>
  <c r="F1177" i="3" s="1"/>
  <c r="U1177" i="3" s="1"/>
  <c r="D1176" i="3"/>
  <c r="F1176" i="3" s="1"/>
  <c r="U1176" i="3" s="1"/>
  <c r="D1175" i="3"/>
  <c r="F1175" i="3" s="1"/>
  <c r="U1175" i="3" s="1"/>
  <c r="D1174" i="3"/>
  <c r="F1174" i="3" s="1"/>
  <c r="U1174" i="3" s="1"/>
  <c r="D1173" i="3"/>
  <c r="F1173" i="3" s="1"/>
  <c r="U1173" i="3" s="1"/>
  <c r="D1172" i="3"/>
  <c r="F1172" i="3" s="1"/>
  <c r="U1172" i="3" s="1"/>
  <c r="D1171" i="3"/>
  <c r="F1171" i="3" s="1"/>
  <c r="U1171" i="3" s="1"/>
  <c r="D1170" i="3"/>
  <c r="F1170" i="3" s="1"/>
  <c r="U1170" i="3" s="1"/>
  <c r="D1169" i="3"/>
  <c r="D1168" i="3"/>
  <c r="F1168" i="3" s="1"/>
  <c r="U1168" i="3" s="1"/>
  <c r="D1167" i="3"/>
  <c r="F1167" i="3" s="1"/>
  <c r="U1167" i="3" s="1"/>
  <c r="D1166" i="3"/>
  <c r="F1166" i="3" s="1"/>
  <c r="U1166" i="3" s="1"/>
  <c r="D1165" i="3"/>
  <c r="F1165" i="3" s="1"/>
  <c r="U1165" i="3" s="1"/>
  <c r="D1164" i="3"/>
  <c r="F1164" i="3" s="1"/>
  <c r="U1164" i="3" s="1"/>
  <c r="D1163" i="3"/>
  <c r="F1163" i="3" s="1"/>
  <c r="U1163" i="3" s="1"/>
  <c r="D1162" i="3"/>
  <c r="F1162" i="3" s="1"/>
  <c r="U1162" i="3" s="1"/>
  <c r="D1161" i="3"/>
  <c r="F1161" i="3" s="1"/>
  <c r="U1161" i="3" s="1"/>
  <c r="D1160" i="3"/>
  <c r="F1160" i="3" s="1"/>
  <c r="U1160" i="3" s="1"/>
  <c r="D1159" i="3"/>
  <c r="F1159" i="3" s="1"/>
  <c r="U1159" i="3" s="1"/>
  <c r="D1158" i="3"/>
  <c r="D1157" i="3"/>
  <c r="F1157" i="3" s="1"/>
  <c r="U1157" i="3" s="1"/>
  <c r="D1156" i="3"/>
  <c r="F1156" i="3" s="1"/>
  <c r="U1156" i="3" s="1"/>
  <c r="D1155" i="3"/>
  <c r="F1155" i="3" s="1"/>
  <c r="U1155" i="3" s="1"/>
  <c r="D1154" i="3"/>
  <c r="F1154" i="3" s="1"/>
  <c r="U1154" i="3" s="1"/>
  <c r="D1153" i="3"/>
  <c r="F1153" i="3" s="1"/>
  <c r="U1153" i="3" s="1"/>
  <c r="D1152" i="3"/>
  <c r="F1152" i="3" s="1"/>
  <c r="U1152" i="3" s="1"/>
  <c r="D1151" i="3"/>
  <c r="F1151" i="3" s="1"/>
  <c r="U1151" i="3" s="1"/>
  <c r="D1150" i="3"/>
  <c r="F1150" i="3" s="1"/>
  <c r="U1150" i="3" s="1"/>
  <c r="D1149" i="3"/>
  <c r="F1149" i="3" s="1"/>
  <c r="U1149" i="3" s="1"/>
  <c r="D1148" i="3"/>
  <c r="F1148" i="3" s="1"/>
  <c r="U1148" i="3" s="1"/>
  <c r="D1147" i="3"/>
  <c r="F1147" i="3" s="1"/>
  <c r="U1147" i="3" s="1"/>
  <c r="D1146" i="3"/>
  <c r="F1146" i="3" s="1"/>
  <c r="U1146" i="3" s="1"/>
  <c r="D1145" i="3"/>
  <c r="F1145" i="3" s="1"/>
  <c r="U1145" i="3" s="1"/>
  <c r="D1144" i="3"/>
  <c r="F1144" i="3" s="1"/>
  <c r="U1144" i="3" s="1"/>
  <c r="D1143" i="3"/>
  <c r="F1143" i="3" s="1"/>
  <c r="U1143" i="3" s="1"/>
  <c r="D1142" i="3"/>
  <c r="F1142" i="3" s="1"/>
  <c r="U1142" i="3" s="1"/>
  <c r="D1141" i="3"/>
  <c r="F1141" i="3" s="1"/>
  <c r="U1141" i="3" s="1"/>
  <c r="D1140" i="3"/>
  <c r="F1140" i="3" s="1"/>
  <c r="U1140" i="3" s="1"/>
  <c r="D1139" i="3"/>
  <c r="F1139" i="3" s="1"/>
  <c r="U1139" i="3" s="1"/>
  <c r="D1138" i="3"/>
  <c r="F1138" i="3" s="1"/>
  <c r="U1138" i="3" s="1"/>
  <c r="D1137" i="3"/>
  <c r="F1137" i="3" s="1"/>
  <c r="U1137" i="3" s="1"/>
  <c r="D1136" i="3"/>
  <c r="F1136" i="3" s="1"/>
  <c r="U1136" i="3" s="1"/>
  <c r="D1135" i="3"/>
  <c r="F1135" i="3" s="1"/>
  <c r="U1135" i="3" s="1"/>
  <c r="D1134" i="3"/>
  <c r="F1134" i="3" s="1"/>
  <c r="U1134" i="3" s="1"/>
  <c r="D1133" i="3"/>
  <c r="F1133" i="3" s="1"/>
  <c r="U1133" i="3" s="1"/>
  <c r="D1132" i="3"/>
  <c r="F1132" i="3" s="1"/>
  <c r="U1132" i="3" s="1"/>
  <c r="D1131" i="3"/>
  <c r="F1131" i="3" s="1"/>
  <c r="U1131" i="3" s="1"/>
  <c r="D1130" i="3"/>
  <c r="F1130" i="3" s="1"/>
  <c r="U1130" i="3" s="1"/>
  <c r="D1129" i="3"/>
  <c r="F1129" i="3" s="1"/>
  <c r="U1129" i="3" s="1"/>
  <c r="D1128" i="3"/>
  <c r="F1128" i="3" s="1"/>
  <c r="U1128" i="3" s="1"/>
  <c r="D1127" i="3"/>
  <c r="F1127" i="3" s="1"/>
  <c r="U1127" i="3" s="1"/>
  <c r="D1126" i="3"/>
  <c r="F1126" i="3" s="1"/>
  <c r="U1126" i="3" s="1"/>
  <c r="D1125" i="3"/>
  <c r="F1125" i="3" s="1"/>
  <c r="U1125" i="3" s="1"/>
  <c r="D1124" i="3"/>
  <c r="F1124" i="3" s="1"/>
  <c r="U1124" i="3" s="1"/>
  <c r="D1123" i="3"/>
  <c r="F1123" i="3" s="1"/>
  <c r="U1123" i="3" s="1"/>
  <c r="D1122" i="3"/>
  <c r="F1122" i="3" s="1"/>
  <c r="U1122" i="3" s="1"/>
  <c r="D1121" i="3"/>
  <c r="F1121" i="3" s="1"/>
  <c r="U1121" i="3" s="1"/>
  <c r="D1120" i="3"/>
  <c r="F1120" i="3" s="1"/>
  <c r="U1120" i="3" s="1"/>
  <c r="D1119" i="3"/>
  <c r="F1119" i="3" s="1"/>
  <c r="U1119" i="3" s="1"/>
  <c r="D1118" i="3"/>
  <c r="F1118" i="3" s="1"/>
  <c r="U1118" i="3" s="1"/>
  <c r="D1117" i="3"/>
  <c r="F1117" i="3" s="1"/>
  <c r="U1117" i="3" s="1"/>
  <c r="D1116" i="3"/>
  <c r="F1116" i="3" s="1"/>
  <c r="U1116" i="3" s="1"/>
  <c r="D1115" i="3"/>
  <c r="F1115" i="3" s="1"/>
  <c r="U1115" i="3" s="1"/>
  <c r="D1114" i="3"/>
  <c r="F1114" i="3" s="1"/>
  <c r="U1114" i="3" s="1"/>
  <c r="D1113" i="3"/>
  <c r="F1113" i="3" s="1"/>
  <c r="U1113" i="3" s="1"/>
  <c r="D1112" i="3"/>
  <c r="F1112" i="3" s="1"/>
  <c r="U1112" i="3" s="1"/>
  <c r="D1111" i="3"/>
  <c r="F1111" i="3" s="1"/>
  <c r="U1111" i="3" s="1"/>
  <c r="D1110" i="3"/>
  <c r="F1110" i="3" s="1"/>
  <c r="U1110" i="3" s="1"/>
  <c r="D1109" i="3"/>
  <c r="F1109" i="3" s="1"/>
  <c r="U1109" i="3" s="1"/>
  <c r="D1108" i="3"/>
  <c r="F1108" i="3" s="1"/>
  <c r="U1108" i="3" s="1"/>
  <c r="D1107" i="3"/>
  <c r="F1107" i="3" s="1"/>
  <c r="U1107" i="3" s="1"/>
  <c r="D1106" i="3"/>
  <c r="F1106" i="3" s="1"/>
  <c r="U1106" i="3" s="1"/>
  <c r="D1105" i="3"/>
  <c r="F1105" i="3" s="1"/>
  <c r="U1105" i="3" s="1"/>
  <c r="D1104" i="3"/>
  <c r="F1104" i="3" s="1"/>
  <c r="U1104" i="3" s="1"/>
  <c r="D1103" i="3"/>
  <c r="F1103" i="3" s="1"/>
  <c r="U1103" i="3" s="1"/>
  <c r="D1102" i="3"/>
  <c r="F1102" i="3" s="1"/>
  <c r="U1102" i="3" s="1"/>
  <c r="D1101" i="3"/>
  <c r="F1101" i="3" s="1"/>
  <c r="U1101" i="3" s="1"/>
  <c r="D1100" i="3"/>
  <c r="F1100" i="3" s="1"/>
  <c r="U1100" i="3" s="1"/>
  <c r="D1099" i="3"/>
  <c r="F1099" i="3" s="1"/>
  <c r="U1099" i="3" s="1"/>
  <c r="D1098" i="3"/>
  <c r="F1098" i="3" s="1"/>
  <c r="U1098" i="3" s="1"/>
  <c r="D1097" i="3"/>
  <c r="F1097" i="3" s="1"/>
  <c r="U1097" i="3" s="1"/>
  <c r="D1096" i="3"/>
  <c r="F1096" i="3" s="1"/>
  <c r="U1096" i="3" s="1"/>
  <c r="D1095" i="3"/>
  <c r="F1095" i="3" s="1"/>
  <c r="U1095" i="3" s="1"/>
  <c r="D1094" i="3"/>
  <c r="F1094" i="3" s="1"/>
  <c r="U1094" i="3" s="1"/>
  <c r="D1093" i="3"/>
  <c r="F1093" i="3" s="1"/>
  <c r="U1093" i="3" s="1"/>
  <c r="D1092" i="3"/>
  <c r="F1092" i="3" s="1"/>
  <c r="U1092" i="3" s="1"/>
  <c r="D1091" i="3"/>
  <c r="F1091" i="3" s="1"/>
  <c r="U1091" i="3" s="1"/>
  <c r="D1090" i="3"/>
  <c r="F1090" i="3" s="1"/>
  <c r="U1090" i="3" s="1"/>
  <c r="D1089" i="3"/>
  <c r="F1089" i="3" s="1"/>
  <c r="U1089" i="3" s="1"/>
  <c r="D1088" i="3"/>
  <c r="F1088" i="3" s="1"/>
  <c r="U1088" i="3" s="1"/>
  <c r="D1087" i="3"/>
  <c r="F1087" i="3" s="1"/>
  <c r="U1087" i="3" s="1"/>
  <c r="D1086" i="3"/>
  <c r="F1086" i="3" s="1"/>
  <c r="U1086" i="3" s="1"/>
  <c r="D1085" i="3"/>
  <c r="F1085" i="3" s="1"/>
  <c r="U1085" i="3" s="1"/>
  <c r="D1084" i="3"/>
  <c r="F1084" i="3" s="1"/>
  <c r="U1084" i="3" s="1"/>
  <c r="D1083" i="3"/>
  <c r="F1083" i="3" s="1"/>
  <c r="U1083" i="3" s="1"/>
  <c r="D1082" i="3"/>
  <c r="F1082" i="3" s="1"/>
  <c r="U1082" i="3" s="1"/>
  <c r="D1081" i="3"/>
  <c r="F1081" i="3" s="1"/>
  <c r="U1081" i="3" s="1"/>
  <c r="D1080" i="3"/>
  <c r="F1080" i="3" s="1"/>
  <c r="U1080" i="3" s="1"/>
  <c r="D1079" i="3"/>
  <c r="F1079" i="3" s="1"/>
  <c r="U1079" i="3" s="1"/>
  <c r="D1078" i="3"/>
  <c r="F1078" i="3" s="1"/>
  <c r="U1078" i="3" s="1"/>
  <c r="D1077" i="3"/>
  <c r="F1077" i="3" s="1"/>
  <c r="U1077" i="3" s="1"/>
  <c r="D1076" i="3"/>
  <c r="F1076" i="3" s="1"/>
  <c r="U1076" i="3" s="1"/>
  <c r="D1075" i="3"/>
  <c r="F1075" i="3" s="1"/>
  <c r="U1075" i="3" s="1"/>
  <c r="D1074" i="3"/>
  <c r="F1074" i="3" s="1"/>
  <c r="U1074" i="3" s="1"/>
  <c r="D1073" i="3"/>
  <c r="F1073" i="3" s="1"/>
  <c r="U1073" i="3" s="1"/>
  <c r="D1072" i="3"/>
  <c r="F1072" i="3" s="1"/>
  <c r="U1072" i="3" s="1"/>
  <c r="D1071" i="3"/>
  <c r="F1071" i="3" s="1"/>
  <c r="U1071" i="3" s="1"/>
  <c r="D1070" i="3"/>
  <c r="F1070" i="3" s="1"/>
  <c r="U1070" i="3" s="1"/>
  <c r="D1069" i="3"/>
  <c r="F1069" i="3" s="1"/>
  <c r="U1069" i="3" s="1"/>
  <c r="D1068" i="3"/>
  <c r="F1068" i="3" s="1"/>
  <c r="U1068" i="3" s="1"/>
  <c r="D1067" i="3"/>
  <c r="F1067" i="3" s="1"/>
  <c r="U1067" i="3" s="1"/>
  <c r="D1066" i="3"/>
  <c r="F1066" i="3" s="1"/>
  <c r="U1066" i="3" s="1"/>
  <c r="D1065" i="3"/>
  <c r="F1065" i="3" s="1"/>
  <c r="U1065" i="3" s="1"/>
  <c r="D1064" i="3"/>
  <c r="F1064" i="3" s="1"/>
  <c r="U1064" i="3" s="1"/>
  <c r="D1063" i="3"/>
  <c r="F1063" i="3" s="1"/>
  <c r="U1063" i="3" s="1"/>
  <c r="D1062" i="3"/>
  <c r="F1062" i="3" s="1"/>
  <c r="U1062" i="3" s="1"/>
  <c r="D1061" i="3"/>
  <c r="F1061" i="3" s="1"/>
  <c r="U1061" i="3" s="1"/>
  <c r="D1060" i="3"/>
  <c r="F1060" i="3" s="1"/>
  <c r="U1060" i="3" s="1"/>
  <c r="D1059" i="3"/>
  <c r="F1059" i="3" s="1"/>
  <c r="U1059" i="3" s="1"/>
  <c r="D1058" i="3"/>
  <c r="F1058" i="3" s="1"/>
  <c r="U1058" i="3" s="1"/>
  <c r="D1057" i="3"/>
  <c r="F1057" i="3" s="1"/>
  <c r="U1057" i="3" s="1"/>
  <c r="D1056" i="3"/>
  <c r="F1056" i="3" s="1"/>
  <c r="U1056" i="3" s="1"/>
  <c r="D1055" i="3"/>
  <c r="F1055" i="3" s="1"/>
  <c r="U1055" i="3" s="1"/>
  <c r="D1054" i="3"/>
  <c r="F1054" i="3" s="1"/>
  <c r="U1054" i="3" s="1"/>
  <c r="D1053" i="3"/>
  <c r="F1053" i="3" s="1"/>
  <c r="U1053" i="3" s="1"/>
  <c r="D1052" i="3"/>
  <c r="F1052" i="3" s="1"/>
  <c r="U1052" i="3" s="1"/>
  <c r="D1051" i="3"/>
  <c r="F1051" i="3" s="1"/>
  <c r="U1051" i="3" s="1"/>
  <c r="D1050" i="3"/>
  <c r="F1050" i="3" s="1"/>
  <c r="U1050" i="3" s="1"/>
  <c r="D1049" i="3"/>
  <c r="F1049" i="3" s="1"/>
  <c r="U1049" i="3" s="1"/>
  <c r="D1048" i="3"/>
  <c r="F1048" i="3" s="1"/>
  <c r="U1048" i="3" s="1"/>
  <c r="D1047" i="3"/>
  <c r="F1047" i="3" s="1"/>
  <c r="U1047" i="3" s="1"/>
  <c r="D1046" i="3"/>
  <c r="F1046" i="3" s="1"/>
  <c r="U1046" i="3" s="1"/>
  <c r="D1045" i="3"/>
  <c r="F1045" i="3" s="1"/>
  <c r="U1045" i="3" s="1"/>
  <c r="D1044" i="3"/>
  <c r="F1044" i="3" s="1"/>
  <c r="U1044" i="3" s="1"/>
  <c r="D1043" i="3"/>
  <c r="F1043" i="3" s="1"/>
  <c r="U1043" i="3" s="1"/>
  <c r="D1042" i="3"/>
  <c r="F1042" i="3" s="1"/>
  <c r="U1042" i="3" s="1"/>
  <c r="D1041" i="3"/>
  <c r="F1041" i="3" s="1"/>
  <c r="U1041" i="3" s="1"/>
  <c r="D1040" i="3"/>
  <c r="F1040" i="3" s="1"/>
  <c r="U1040" i="3" s="1"/>
  <c r="D1039" i="3"/>
  <c r="F1039" i="3" s="1"/>
  <c r="U1039" i="3" s="1"/>
  <c r="D1038" i="3"/>
  <c r="F1038" i="3" s="1"/>
  <c r="U1038" i="3" s="1"/>
  <c r="D1037" i="3"/>
  <c r="F1037" i="3" s="1"/>
  <c r="U1037" i="3" s="1"/>
  <c r="D1036" i="3"/>
  <c r="F1036" i="3" s="1"/>
  <c r="U1036" i="3" s="1"/>
  <c r="D1035" i="3"/>
  <c r="F1035" i="3" s="1"/>
  <c r="U1035" i="3" s="1"/>
  <c r="D1034" i="3"/>
  <c r="F1034" i="3" s="1"/>
  <c r="U1034" i="3" s="1"/>
  <c r="D1033" i="3"/>
  <c r="F1033" i="3" s="1"/>
  <c r="U1033" i="3" s="1"/>
  <c r="D1032" i="3"/>
  <c r="F1032" i="3" s="1"/>
  <c r="U1032" i="3" s="1"/>
  <c r="D1031" i="3"/>
  <c r="F1031" i="3" s="1"/>
  <c r="U1031" i="3" s="1"/>
  <c r="D1030" i="3"/>
  <c r="F1030" i="3" s="1"/>
  <c r="U1030" i="3" s="1"/>
  <c r="D1029" i="3"/>
  <c r="F1029" i="3" s="1"/>
  <c r="U1029" i="3" s="1"/>
  <c r="D1028" i="3"/>
  <c r="F1028" i="3" s="1"/>
  <c r="U1028" i="3" s="1"/>
  <c r="D1027" i="3"/>
  <c r="F1027" i="3" s="1"/>
  <c r="U1027" i="3" s="1"/>
  <c r="D1026" i="3"/>
  <c r="F1026" i="3" s="1"/>
  <c r="U1026" i="3" s="1"/>
  <c r="D1025" i="3"/>
  <c r="F1025" i="3" s="1"/>
  <c r="U1025" i="3" s="1"/>
  <c r="D1024" i="3"/>
  <c r="F1024" i="3" s="1"/>
  <c r="U1024" i="3" s="1"/>
  <c r="D1023" i="3"/>
  <c r="F1023" i="3" s="1"/>
  <c r="U1023" i="3" s="1"/>
  <c r="D1022" i="3"/>
  <c r="F1022" i="3" s="1"/>
  <c r="U1022" i="3" s="1"/>
  <c r="D1021" i="3"/>
  <c r="F1021" i="3" s="1"/>
  <c r="U1021" i="3" s="1"/>
  <c r="D1020" i="3"/>
  <c r="F1020" i="3" s="1"/>
  <c r="U1020" i="3" s="1"/>
  <c r="D1019" i="3"/>
  <c r="F1019" i="3" s="1"/>
  <c r="U1019" i="3" s="1"/>
  <c r="D1018" i="3"/>
  <c r="F1018" i="3" s="1"/>
  <c r="U1018" i="3" s="1"/>
  <c r="D1017" i="3"/>
  <c r="F1017" i="3" s="1"/>
  <c r="U1017" i="3" s="1"/>
  <c r="D1016" i="3"/>
  <c r="F1016" i="3" s="1"/>
  <c r="U1016" i="3" s="1"/>
  <c r="D1015" i="3"/>
  <c r="F1015" i="3" s="1"/>
  <c r="U1015" i="3" s="1"/>
  <c r="D1014" i="3"/>
  <c r="F1014" i="3" s="1"/>
  <c r="U1014" i="3" s="1"/>
  <c r="D1013" i="3"/>
  <c r="F1013" i="3" s="1"/>
  <c r="U1013" i="3" s="1"/>
  <c r="D1012" i="3"/>
  <c r="F1012" i="3" s="1"/>
  <c r="U1012" i="3" s="1"/>
  <c r="D1011" i="3"/>
  <c r="F1011" i="3" s="1"/>
  <c r="U1011" i="3" s="1"/>
  <c r="D1010" i="3"/>
  <c r="F1010" i="3" s="1"/>
  <c r="U1010" i="3" s="1"/>
  <c r="D1009" i="3"/>
  <c r="F1009" i="3" s="1"/>
  <c r="U1009" i="3" s="1"/>
  <c r="D1008" i="3"/>
  <c r="F1008" i="3" s="1"/>
  <c r="U1008" i="3" s="1"/>
  <c r="D1007" i="3"/>
  <c r="F1007" i="3" s="1"/>
  <c r="U1007" i="3" s="1"/>
  <c r="D1006" i="3"/>
  <c r="F1006" i="3" s="1"/>
  <c r="U1006" i="3" s="1"/>
  <c r="D1005" i="3"/>
  <c r="F1005" i="3" s="1"/>
  <c r="U1005" i="3" s="1"/>
  <c r="D1004" i="3"/>
  <c r="F1004" i="3" s="1"/>
  <c r="U1004" i="3" s="1"/>
  <c r="D1003" i="3"/>
  <c r="F1003" i="3" s="1"/>
  <c r="U1003" i="3" s="1"/>
  <c r="D1002" i="3"/>
  <c r="F1002" i="3" s="1"/>
  <c r="U1002" i="3" s="1"/>
  <c r="D1001" i="3"/>
  <c r="F1001" i="3" s="1"/>
  <c r="U1001" i="3" s="1"/>
  <c r="D1000" i="3"/>
  <c r="F1000" i="3" s="1"/>
  <c r="U1000" i="3" s="1"/>
  <c r="D999" i="3"/>
  <c r="F999" i="3" s="1"/>
  <c r="U999" i="3" s="1"/>
  <c r="D998" i="3"/>
  <c r="F998" i="3" s="1"/>
  <c r="U998" i="3" s="1"/>
  <c r="D997" i="3"/>
  <c r="F997" i="3" s="1"/>
  <c r="U997" i="3" s="1"/>
  <c r="D996" i="3"/>
  <c r="F996" i="3" s="1"/>
  <c r="U996" i="3" s="1"/>
  <c r="D995" i="3"/>
  <c r="F995" i="3" s="1"/>
  <c r="U995" i="3" s="1"/>
  <c r="D994" i="3"/>
  <c r="F994" i="3" s="1"/>
  <c r="U994" i="3" s="1"/>
  <c r="D993" i="3"/>
  <c r="F993" i="3" s="1"/>
  <c r="U993" i="3" s="1"/>
  <c r="D992" i="3"/>
  <c r="F992" i="3" s="1"/>
  <c r="U992" i="3" s="1"/>
  <c r="D991" i="3"/>
  <c r="D990" i="3"/>
  <c r="F990" i="3" s="1"/>
  <c r="U990" i="3" s="1"/>
  <c r="D989" i="3"/>
  <c r="F989" i="3" s="1"/>
  <c r="U989" i="3" s="1"/>
  <c r="D988" i="3"/>
  <c r="F988" i="3" s="1"/>
  <c r="U988" i="3" s="1"/>
  <c r="D987" i="3"/>
  <c r="F987" i="3" s="1"/>
  <c r="U987" i="3" s="1"/>
  <c r="D986" i="3"/>
  <c r="F986" i="3" s="1"/>
  <c r="U986" i="3" s="1"/>
  <c r="D985" i="3"/>
  <c r="F985" i="3" s="1"/>
  <c r="U985" i="3" s="1"/>
  <c r="D984" i="3"/>
  <c r="F984" i="3" s="1"/>
  <c r="U984" i="3" s="1"/>
  <c r="D983" i="3"/>
  <c r="F983" i="3" s="1"/>
  <c r="U983" i="3" s="1"/>
  <c r="D982" i="3"/>
  <c r="F982" i="3" s="1"/>
  <c r="U982" i="3" s="1"/>
  <c r="D981" i="3"/>
  <c r="D980" i="3"/>
  <c r="F980" i="3" s="1"/>
  <c r="U980" i="3" s="1"/>
  <c r="D979" i="3"/>
  <c r="F979" i="3" s="1"/>
  <c r="U979" i="3" s="1"/>
  <c r="D978" i="3"/>
  <c r="F978" i="3" s="1"/>
  <c r="U978" i="3" s="1"/>
  <c r="D977" i="3"/>
  <c r="F977" i="3" s="1"/>
  <c r="U977" i="3" s="1"/>
  <c r="D976" i="3"/>
  <c r="F976" i="3" s="1"/>
  <c r="U976" i="3" s="1"/>
  <c r="D975" i="3"/>
  <c r="F975" i="3" s="1"/>
  <c r="U975" i="3" s="1"/>
  <c r="D974" i="3"/>
  <c r="F974" i="3" s="1"/>
  <c r="U974" i="3" s="1"/>
  <c r="D973" i="3"/>
  <c r="F973" i="3" s="1"/>
  <c r="U973" i="3" s="1"/>
  <c r="D972" i="3"/>
  <c r="F972" i="3" s="1"/>
  <c r="U972" i="3" s="1"/>
  <c r="D971" i="3"/>
  <c r="F971" i="3" s="1"/>
  <c r="U971" i="3" s="1"/>
  <c r="D970" i="3"/>
  <c r="F970" i="3" s="1"/>
  <c r="U970" i="3" s="1"/>
  <c r="D969" i="3"/>
  <c r="F969" i="3" s="1"/>
  <c r="U969" i="3" s="1"/>
  <c r="D968" i="3"/>
  <c r="F968" i="3" s="1"/>
  <c r="U968" i="3" s="1"/>
  <c r="D967" i="3"/>
  <c r="F967" i="3" s="1"/>
  <c r="U967" i="3" s="1"/>
  <c r="D966" i="3"/>
  <c r="F966" i="3" s="1"/>
  <c r="U966" i="3" s="1"/>
  <c r="D965" i="3"/>
  <c r="F965" i="3" s="1"/>
  <c r="U965" i="3" s="1"/>
  <c r="D964" i="3"/>
  <c r="F964" i="3" s="1"/>
  <c r="U964" i="3" s="1"/>
  <c r="D963" i="3"/>
  <c r="F963" i="3" s="1"/>
  <c r="U963" i="3" s="1"/>
  <c r="D962" i="3"/>
  <c r="F962" i="3" s="1"/>
  <c r="U962" i="3" s="1"/>
  <c r="D961" i="3"/>
  <c r="F961" i="3" s="1"/>
  <c r="U961" i="3" s="1"/>
  <c r="D960" i="3"/>
  <c r="F960" i="3" s="1"/>
  <c r="U960" i="3" s="1"/>
  <c r="D959" i="3"/>
  <c r="F959" i="3" s="1"/>
  <c r="U959" i="3" s="1"/>
  <c r="D958" i="3"/>
  <c r="F958" i="3" s="1"/>
  <c r="U958" i="3" s="1"/>
  <c r="D957" i="3"/>
  <c r="F957" i="3" s="1"/>
  <c r="U957" i="3" s="1"/>
  <c r="D956" i="3"/>
  <c r="F956" i="3" s="1"/>
  <c r="U956" i="3" s="1"/>
  <c r="D955" i="3"/>
  <c r="F955" i="3" s="1"/>
  <c r="U955" i="3" s="1"/>
  <c r="D954" i="3"/>
  <c r="F954" i="3" s="1"/>
  <c r="U954" i="3" s="1"/>
  <c r="D953" i="3"/>
  <c r="F953" i="3" s="1"/>
  <c r="U953" i="3" s="1"/>
  <c r="D952" i="3"/>
  <c r="F952" i="3" s="1"/>
  <c r="U952" i="3" s="1"/>
  <c r="D951" i="3"/>
  <c r="F951" i="3" s="1"/>
  <c r="U951" i="3" s="1"/>
  <c r="D950" i="3"/>
  <c r="F950" i="3" s="1"/>
  <c r="U950" i="3" s="1"/>
  <c r="D949" i="3"/>
  <c r="F949" i="3" s="1"/>
  <c r="U949" i="3" s="1"/>
  <c r="D948" i="3"/>
  <c r="D947" i="3"/>
  <c r="F947" i="3" s="1"/>
  <c r="U947" i="3" s="1"/>
  <c r="D946" i="3"/>
  <c r="F946" i="3" s="1"/>
  <c r="U946" i="3" s="1"/>
  <c r="D945" i="3"/>
  <c r="F945" i="3" s="1"/>
  <c r="U945" i="3" s="1"/>
  <c r="D944" i="3"/>
  <c r="F944" i="3" s="1"/>
  <c r="U944" i="3" s="1"/>
  <c r="D943" i="3"/>
  <c r="F943" i="3" s="1"/>
  <c r="U943" i="3" s="1"/>
  <c r="D942" i="3"/>
  <c r="F942" i="3" s="1"/>
  <c r="U942" i="3" s="1"/>
  <c r="D941" i="3"/>
  <c r="F941" i="3" s="1"/>
  <c r="U941" i="3" s="1"/>
  <c r="D940" i="3"/>
  <c r="F940" i="3" s="1"/>
  <c r="U940" i="3" s="1"/>
  <c r="D939" i="3"/>
  <c r="D938" i="3"/>
  <c r="F938" i="3" s="1"/>
  <c r="U938" i="3" s="1"/>
  <c r="D937" i="3"/>
  <c r="F937" i="3" s="1"/>
  <c r="U937" i="3" s="1"/>
  <c r="D936" i="3"/>
  <c r="F936" i="3" s="1"/>
  <c r="U936" i="3" s="1"/>
  <c r="D935" i="3"/>
  <c r="F935" i="3" s="1"/>
  <c r="U935" i="3" s="1"/>
  <c r="D934" i="3"/>
  <c r="F934" i="3" s="1"/>
  <c r="U934" i="3" s="1"/>
  <c r="D933" i="3"/>
  <c r="F933" i="3" s="1"/>
  <c r="U933" i="3" s="1"/>
  <c r="D932" i="3"/>
  <c r="F932" i="3" s="1"/>
  <c r="U932" i="3" s="1"/>
  <c r="D931" i="3"/>
  <c r="F931" i="3" s="1"/>
  <c r="U931" i="3" s="1"/>
  <c r="D930" i="3"/>
  <c r="F930" i="3" s="1"/>
  <c r="U930" i="3" s="1"/>
  <c r="D929" i="3"/>
  <c r="F929" i="3" s="1"/>
  <c r="U929" i="3" s="1"/>
  <c r="D928" i="3"/>
  <c r="F928" i="3" s="1"/>
  <c r="U928" i="3" s="1"/>
  <c r="D927" i="3"/>
  <c r="F927" i="3" s="1"/>
  <c r="U927" i="3" s="1"/>
  <c r="D926" i="3"/>
  <c r="F926" i="3" s="1"/>
  <c r="U926" i="3" s="1"/>
  <c r="D925" i="3"/>
  <c r="F925" i="3" s="1"/>
  <c r="U925" i="3" s="1"/>
  <c r="D924" i="3"/>
  <c r="F924" i="3" s="1"/>
  <c r="U924" i="3" s="1"/>
  <c r="D923" i="3"/>
  <c r="F923" i="3" s="1"/>
  <c r="U923" i="3" s="1"/>
  <c r="D922" i="3"/>
  <c r="F922" i="3" s="1"/>
  <c r="U922" i="3" s="1"/>
  <c r="D921" i="3"/>
  <c r="F921" i="3" s="1"/>
  <c r="U921" i="3" s="1"/>
  <c r="D920" i="3"/>
  <c r="F920" i="3" s="1"/>
  <c r="U920" i="3" s="1"/>
  <c r="D919" i="3"/>
  <c r="F919" i="3" s="1"/>
  <c r="U919" i="3" s="1"/>
  <c r="D918" i="3"/>
  <c r="F918" i="3" s="1"/>
  <c r="U918" i="3" s="1"/>
  <c r="D917" i="3"/>
  <c r="F917" i="3" s="1"/>
  <c r="U917" i="3" s="1"/>
  <c r="D916" i="3"/>
  <c r="F916" i="3" s="1"/>
  <c r="U916" i="3" s="1"/>
  <c r="D915" i="3"/>
  <c r="F915" i="3" s="1"/>
  <c r="U915" i="3" s="1"/>
  <c r="D914" i="3"/>
  <c r="F914" i="3" s="1"/>
  <c r="U914" i="3" s="1"/>
  <c r="D913" i="3"/>
  <c r="F913" i="3" s="1"/>
  <c r="U913" i="3" s="1"/>
  <c r="D912" i="3"/>
  <c r="D911" i="3"/>
  <c r="F911" i="3" s="1"/>
  <c r="U911" i="3" s="1"/>
  <c r="D910" i="3"/>
  <c r="F910" i="3" s="1"/>
  <c r="U910" i="3" s="1"/>
  <c r="D909" i="3"/>
  <c r="F909" i="3" s="1"/>
  <c r="U909" i="3" s="1"/>
  <c r="D908" i="3"/>
  <c r="F908" i="3" s="1"/>
  <c r="U908" i="3" s="1"/>
  <c r="D907" i="3"/>
  <c r="F907" i="3" s="1"/>
  <c r="U907" i="3" s="1"/>
  <c r="D906" i="3"/>
  <c r="F906" i="3" s="1"/>
  <c r="U906" i="3" s="1"/>
  <c r="D905" i="3"/>
  <c r="F905" i="3" s="1"/>
  <c r="U905" i="3" s="1"/>
  <c r="D904" i="3"/>
  <c r="F904" i="3" s="1"/>
  <c r="U904" i="3" s="1"/>
  <c r="D903" i="3"/>
  <c r="F903" i="3" s="1"/>
  <c r="U903" i="3" s="1"/>
  <c r="D902" i="3"/>
  <c r="F902" i="3" s="1"/>
  <c r="U902" i="3" s="1"/>
  <c r="D901" i="3"/>
  <c r="F901" i="3" s="1"/>
  <c r="U901" i="3" s="1"/>
  <c r="D900" i="3"/>
  <c r="F900" i="3" s="1"/>
  <c r="U900" i="3" s="1"/>
  <c r="D899" i="3"/>
  <c r="F899" i="3" s="1"/>
  <c r="U899" i="3" s="1"/>
  <c r="D898" i="3"/>
  <c r="F898" i="3" s="1"/>
  <c r="U898" i="3" s="1"/>
  <c r="D897" i="3"/>
  <c r="F897" i="3" s="1"/>
  <c r="U897" i="3" s="1"/>
  <c r="D896" i="3"/>
  <c r="F896" i="3" s="1"/>
  <c r="U896" i="3" s="1"/>
  <c r="D895" i="3"/>
  <c r="F895" i="3" s="1"/>
  <c r="U895" i="3" s="1"/>
  <c r="D894" i="3"/>
  <c r="F894" i="3" s="1"/>
  <c r="U894" i="3" s="1"/>
  <c r="D893" i="3"/>
  <c r="F893" i="3" s="1"/>
  <c r="U893" i="3" s="1"/>
  <c r="D892" i="3"/>
  <c r="F892" i="3" s="1"/>
  <c r="U892" i="3" s="1"/>
  <c r="D891" i="3"/>
  <c r="F891" i="3" s="1"/>
  <c r="U891" i="3" s="1"/>
  <c r="D890" i="3"/>
  <c r="F890" i="3" s="1"/>
  <c r="U890" i="3" s="1"/>
  <c r="D889" i="3"/>
  <c r="F889" i="3" s="1"/>
  <c r="U889" i="3" s="1"/>
  <c r="D888" i="3"/>
  <c r="F888" i="3" s="1"/>
  <c r="U888" i="3" s="1"/>
  <c r="D887" i="3"/>
  <c r="F887" i="3" s="1"/>
  <c r="U887" i="3" s="1"/>
  <c r="D886" i="3"/>
  <c r="F886" i="3" s="1"/>
  <c r="U886" i="3" s="1"/>
  <c r="D885" i="3"/>
  <c r="F885" i="3" s="1"/>
  <c r="U885" i="3" s="1"/>
  <c r="D884" i="3"/>
  <c r="F884" i="3" s="1"/>
  <c r="U884" i="3" s="1"/>
  <c r="D883" i="3"/>
  <c r="F883" i="3" s="1"/>
  <c r="U883" i="3" s="1"/>
  <c r="D882" i="3"/>
  <c r="F882" i="3" s="1"/>
  <c r="U882" i="3" s="1"/>
  <c r="D881" i="3"/>
  <c r="D880" i="3"/>
  <c r="F880" i="3" s="1"/>
  <c r="U880" i="3" s="1"/>
  <c r="D879" i="3"/>
  <c r="F879" i="3" s="1"/>
  <c r="U879" i="3" s="1"/>
  <c r="D878" i="3"/>
  <c r="F878" i="3" s="1"/>
  <c r="U878" i="3" s="1"/>
  <c r="D877" i="3"/>
  <c r="F877" i="3" s="1"/>
  <c r="U877" i="3" s="1"/>
  <c r="D876" i="3"/>
  <c r="F876" i="3" s="1"/>
  <c r="U876" i="3" s="1"/>
  <c r="D875" i="3"/>
  <c r="F875" i="3" s="1"/>
  <c r="U875" i="3" s="1"/>
  <c r="D874" i="3"/>
  <c r="D873" i="3"/>
  <c r="F873" i="3" s="1"/>
  <c r="U873" i="3" s="1"/>
  <c r="D872" i="3"/>
  <c r="F872" i="3" s="1"/>
  <c r="U872" i="3" s="1"/>
  <c r="D871" i="3"/>
  <c r="F871" i="3" s="1"/>
  <c r="U871" i="3" s="1"/>
  <c r="D870" i="3"/>
  <c r="F870" i="3" s="1"/>
  <c r="U870" i="3" s="1"/>
  <c r="D869" i="3"/>
  <c r="F869" i="3" s="1"/>
  <c r="U869" i="3" s="1"/>
  <c r="D868" i="3"/>
  <c r="F868" i="3" s="1"/>
  <c r="U868" i="3" s="1"/>
  <c r="D867" i="3"/>
  <c r="F867" i="3" s="1"/>
  <c r="U867" i="3" s="1"/>
  <c r="D866" i="3"/>
  <c r="F866" i="3" s="1"/>
  <c r="U866" i="3" s="1"/>
  <c r="D865" i="3"/>
  <c r="F865" i="3" s="1"/>
  <c r="U865" i="3" s="1"/>
  <c r="D864" i="3"/>
  <c r="F864" i="3" s="1"/>
  <c r="U864" i="3" s="1"/>
  <c r="D863" i="3"/>
  <c r="F863" i="3" s="1"/>
  <c r="U863" i="3" s="1"/>
  <c r="D862" i="3"/>
  <c r="F862" i="3" s="1"/>
  <c r="U862" i="3" s="1"/>
  <c r="D861" i="3"/>
  <c r="F861" i="3" s="1"/>
  <c r="U861" i="3" s="1"/>
  <c r="D860" i="3"/>
  <c r="F860" i="3" s="1"/>
  <c r="U860" i="3" s="1"/>
  <c r="D859" i="3"/>
  <c r="F859" i="3" s="1"/>
  <c r="U859" i="3" s="1"/>
  <c r="D858" i="3"/>
  <c r="F858" i="3" s="1"/>
  <c r="U858" i="3" s="1"/>
  <c r="D857" i="3"/>
  <c r="F857" i="3" s="1"/>
  <c r="U857" i="3" s="1"/>
  <c r="D856" i="3"/>
  <c r="F856" i="3" s="1"/>
  <c r="U856" i="3" s="1"/>
  <c r="D855" i="3"/>
  <c r="F855" i="3" s="1"/>
  <c r="U855" i="3" s="1"/>
  <c r="D854" i="3"/>
  <c r="F854" i="3" s="1"/>
  <c r="U854" i="3" s="1"/>
  <c r="D853" i="3"/>
  <c r="F853" i="3" s="1"/>
  <c r="U853" i="3" s="1"/>
  <c r="D852" i="3"/>
  <c r="F852" i="3" s="1"/>
  <c r="U852" i="3" s="1"/>
  <c r="D851" i="3"/>
  <c r="F851" i="3" s="1"/>
  <c r="U851" i="3" s="1"/>
  <c r="D850" i="3"/>
  <c r="F850" i="3" s="1"/>
  <c r="U850" i="3" s="1"/>
  <c r="D849" i="3"/>
  <c r="F849" i="3" s="1"/>
  <c r="U849" i="3" s="1"/>
  <c r="D848" i="3"/>
  <c r="D847" i="3"/>
  <c r="D846" i="3"/>
  <c r="F846" i="3" s="1"/>
  <c r="U846" i="3" s="1"/>
  <c r="D845" i="3"/>
  <c r="F845" i="3" s="1"/>
  <c r="U845" i="3" s="1"/>
  <c r="D844" i="3"/>
  <c r="F844" i="3" s="1"/>
  <c r="U844" i="3" s="1"/>
  <c r="D843" i="3"/>
  <c r="F843" i="3" s="1"/>
  <c r="U843" i="3" s="1"/>
  <c r="D842" i="3"/>
  <c r="F842" i="3" s="1"/>
  <c r="U842" i="3" s="1"/>
  <c r="D841" i="3"/>
  <c r="F841" i="3" s="1"/>
  <c r="U841" i="3" s="1"/>
  <c r="D840" i="3"/>
  <c r="F840" i="3" s="1"/>
  <c r="U840" i="3" s="1"/>
  <c r="D839" i="3"/>
  <c r="F839" i="3" s="1"/>
  <c r="U839" i="3" s="1"/>
  <c r="D838" i="3"/>
  <c r="F838" i="3" s="1"/>
  <c r="U838" i="3" s="1"/>
  <c r="D837" i="3"/>
  <c r="F837" i="3" s="1"/>
  <c r="U837" i="3" s="1"/>
  <c r="D836" i="3"/>
  <c r="F836" i="3" s="1"/>
  <c r="U836" i="3" s="1"/>
  <c r="D835" i="3"/>
  <c r="F835" i="3" s="1"/>
  <c r="U835" i="3" s="1"/>
  <c r="D834" i="3"/>
  <c r="F834" i="3" s="1"/>
  <c r="U834" i="3" s="1"/>
  <c r="D833" i="3"/>
  <c r="F833" i="3" s="1"/>
  <c r="U833" i="3" s="1"/>
  <c r="D832" i="3"/>
  <c r="F832" i="3" s="1"/>
  <c r="U832" i="3" s="1"/>
  <c r="D831" i="3"/>
  <c r="F831" i="3" s="1"/>
  <c r="U831" i="3" s="1"/>
  <c r="D830" i="3"/>
  <c r="F830" i="3" s="1"/>
  <c r="U830" i="3" s="1"/>
  <c r="D829" i="3"/>
  <c r="F829" i="3" s="1"/>
  <c r="U829" i="3" s="1"/>
  <c r="D828" i="3"/>
  <c r="F828" i="3" s="1"/>
  <c r="U828" i="3" s="1"/>
  <c r="D827" i="3"/>
  <c r="F827" i="3" s="1"/>
  <c r="U827" i="3" s="1"/>
  <c r="D826" i="3"/>
  <c r="F826" i="3" s="1"/>
  <c r="U826" i="3" s="1"/>
  <c r="D825" i="3"/>
  <c r="F825" i="3" s="1"/>
  <c r="U825" i="3" s="1"/>
  <c r="D824" i="3"/>
  <c r="F824" i="3" s="1"/>
  <c r="U824" i="3" s="1"/>
  <c r="D823" i="3"/>
  <c r="F823" i="3" s="1"/>
  <c r="U823" i="3" s="1"/>
  <c r="D822" i="3"/>
  <c r="F822" i="3" s="1"/>
  <c r="U822" i="3" s="1"/>
  <c r="D821" i="3"/>
  <c r="F821" i="3" s="1"/>
  <c r="U821" i="3" s="1"/>
  <c r="D820" i="3"/>
  <c r="F820" i="3" s="1"/>
  <c r="U820" i="3" s="1"/>
  <c r="D819" i="3"/>
  <c r="F819" i="3" s="1"/>
  <c r="U819" i="3" s="1"/>
  <c r="D818" i="3"/>
  <c r="F818" i="3" s="1"/>
  <c r="U818" i="3" s="1"/>
  <c r="D817" i="3"/>
  <c r="F817" i="3" s="1"/>
  <c r="U817" i="3" s="1"/>
  <c r="D816" i="3"/>
  <c r="F816" i="3" s="1"/>
  <c r="U816" i="3" s="1"/>
  <c r="D815" i="3"/>
  <c r="F815" i="3" s="1"/>
  <c r="U815" i="3" s="1"/>
  <c r="D814" i="3"/>
  <c r="F814" i="3" s="1"/>
  <c r="U814" i="3" s="1"/>
  <c r="D813" i="3"/>
  <c r="F813" i="3" s="1"/>
  <c r="U813" i="3" s="1"/>
  <c r="D812" i="3"/>
  <c r="F812" i="3" s="1"/>
  <c r="U812" i="3" s="1"/>
  <c r="D811" i="3"/>
  <c r="F811" i="3" s="1"/>
  <c r="U811" i="3" s="1"/>
  <c r="D810" i="3"/>
  <c r="F810" i="3" s="1"/>
  <c r="U810" i="3" s="1"/>
  <c r="D809" i="3"/>
  <c r="F809" i="3" s="1"/>
  <c r="U809" i="3" s="1"/>
  <c r="D808" i="3"/>
  <c r="F808" i="3" s="1"/>
  <c r="U808" i="3" s="1"/>
  <c r="D807" i="3"/>
  <c r="F807" i="3" s="1"/>
  <c r="U807" i="3" s="1"/>
  <c r="D806" i="3"/>
  <c r="F806" i="3" s="1"/>
  <c r="U806" i="3" s="1"/>
  <c r="D805" i="3"/>
  <c r="F805" i="3" s="1"/>
  <c r="U805" i="3" s="1"/>
  <c r="D804" i="3"/>
  <c r="F804" i="3" s="1"/>
  <c r="U804" i="3" s="1"/>
  <c r="D803" i="3"/>
  <c r="F803" i="3" s="1"/>
  <c r="U803" i="3" s="1"/>
  <c r="D802" i="3"/>
  <c r="F802" i="3" s="1"/>
  <c r="U802" i="3" s="1"/>
  <c r="D801" i="3"/>
  <c r="F801" i="3" s="1"/>
  <c r="U801" i="3" s="1"/>
  <c r="D800" i="3"/>
  <c r="F800" i="3" s="1"/>
  <c r="U800" i="3" s="1"/>
  <c r="D799" i="3"/>
  <c r="F799" i="3" s="1"/>
  <c r="U799" i="3" s="1"/>
  <c r="D798" i="3"/>
  <c r="F798" i="3" s="1"/>
  <c r="U798" i="3" s="1"/>
  <c r="D797" i="3"/>
  <c r="F797" i="3" s="1"/>
  <c r="U797" i="3" s="1"/>
  <c r="D796" i="3"/>
  <c r="F796" i="3" s="1"/>
  <c r="U796" i="3" s="1"/>
  <c r="D795" i="3"/>
  <c r="F795" i="3" s="1"/>
  <c r="U795" i="3" s="1"/>
  <c r="D794" i="3"/>
  <c r="F794" i="3" s="1"/>
  <c r="U794" i="3" s="1"/>
  <c r="D793" i="3"/>
  <c r="F793" i="3" s="1"/>
  <c r="U793" i="3" s="1"/>
  <c r="D792" i="3"/>
  <c r="F792" i="3" s="1"/>
  <c r="U792" i="3" s="1"/>
  <c r="D791" i="3"/>
  <c r="F791" i="3" s="1"/>
  <c r="U791" i="3" s="1"/>
  <c r="D790" i="3"/>
  <c r="F790" i="3" s="1"/>
  <c r="U790" i="3" s="1"/>
  <c r="D789" i="3"/>
  <c r="F789" i="3" s="1"/>
  <c r="U789" i="3" s="1"/>
  <c r="D788" i="3"/>
  <c r="F788" i="3" s="1"/>
  <c r="U788" i="3" s="1"/>
  <c r="D787" i="3"/>
  <c r="F787" i="3" s="1"/>
  <c r="U787" i="3" s="1"/>
  <c r="D786" i="3"/>
  <c r="F786" i="3" s="1"/>
  <c r="U786" i="3" s="1"/>
  <c r="D785" i="3"/>
  <c r="F785" i="3" s="1"/>
  <c r="U785" i="3" s="1"/>
  <c r="D784" i="3"/>
  <c r="F784" i="3" s="1"/>
  <c r="U784" i="3" s="1"/>
  <c r="D783" i="3"/>
  <c r="F783" i="3" s="1"/>
  <c r="U783" i="3" s="1"/>
  <c r="D782" i="3"/>
  <c r="F782" i="3" s="1"/>
  <c r="U782" i="3" s="1"/>
  <c r="D781" i="3"/>
  <c r="F781" i="3" s="1"/>
  <c r="U781" i="3" s="1"/>
  <c r="D780" i="3"/>
  <c r="F780" i="3" s="1"/>
  <c r="U780" i="3" s="1"/>
  <c r="D779" i="3"/>
  <c r="F779" i="3" s="1"/>
  <c r="U779" i="3" s="1"/>
  <c r="D778" i="3"/>
  <c r="F778" i="3" s="1"/>
  <c r="U778" i="3" s="1"/>
  <c r="D777" i="3"/>
  <c r="F777" i="3" s="1"/>
  <c r="U777" i="3" s="1"/>
  <c r="D776" i="3"/>
  <c r="F776" i="3" s="1"/>
  <c r="U776" i="3" s="1"/>
  <c r="D775" i="3"/>
  <c r="F775" i="3" s="1"/>
  <c r="U775" i="3" s="1"/>
  <c r="D774" i="3"/>
  <c r="F774" i="3" s="1"/>
  <c r="U774" i="3" s="1"/>
  <c r="D773" i="3"/>
  <c r="F773" i="3" s="1"/>
  <c r="U773" i="3" s="1"/>
  <c r="D772" i="3"/>
  <c r="F772" i="3" s="1"/>
  <c r="U772" i="3" s="1"/>
  <c r="D771" i="3"/>
  <c r="F771" i="3" s="1"/>
  <c r="U771" i="3" s="1"/>
  <c r="D770" i="3"/>
  <c r="F770" i="3" s="1"/>
  <c r="U770" i="3" s="1"/>
  <c r="D769" i="3"/>
  <c r="F769" i="3" s="1"/>
  <c r="U769" i="3" s="1"/>
  <c r="D768" i="3"/>
  <c r="F768" i="3" s="1"/>
  <c r="U768" i="3" s="1"/>
  <c r="D767" i="3"/>
  <c r="F767" i="3" s="1"/>
  <c r="U767" i="3" s="1"/>
  <c r="D766" i="3"/>
  <c r="F766" i="3" s="1"/>
  <c r="U766" i="3" s="1"/>
  <c r="D765" i="3"/>
  <c r="F765" i="3" s="1"/>
  <c r="U765" i="3" s="1"/>
  <c r="D764" i="3"/>
  <c r="F764" i="3" s="1"/>
  <c r="U764" i="3" s="1"/>
  <c r="D763" i="3"/>
  <c r="F763" i="3" s="1"/>
  <c r="U763" i="3" s="1"/>
  <c r="D762" i="3"/>
  <c r="F762" i="3" s="1"/>
  <c r="U762" i="3" s="1"/>
  <c r="D761" i="3"/>
  <c r="F761" i="3" s="1"/>
  <c r="U761" i="3" s="1"/>
  <c r="D760" i="3"/>
  <c r="F760" i="3" s="1"/>
  <c r="U760" i="3" s="1"/>
  <c r="D759" i="3"/>
  <c r="F759" i="3" s="1"/>
  <c r="U759" i="3" s="1"/>
  <c r="D758" i="3"/>
  <c r="F758" i="3" s="1"/>
  <c r="U758" i="3" s="1"/>
  <c r="D757" i="3"/>
  <c r="F757" i="3" s="1"/>
  <c r="U757" i="3" s="1"/>
  <c r="D756" i="3"/>
  <c r="F756" i="3" s="1"/>
  <c r="U756" i="3" s="1"/>
  <c r="D755" i="3"/>
  <c r="F755" i="3" s="1"/>
  <c r="U755" i="3" s="1"/>
  <c r="D754" i="3"/>
  <c r="F754" i="3" s="1"/>
  <c r="U754" i="3" s="1"/>
  <c r="D753" i="3"/>
  <c r="F753" i="3" s="1"/>
  <c r="U753" i="3" s="1"/>
  <c r="D752" i="3"/>
  <c r="F752" i="3" s="1"/>
  <c r="U752" i="3" s="1"/>
  <c r="D751" i="3"/>
  <c r="F751" i="3" s="1"/>
  <c r="U751" i="3" s="1"/>
  <c r="D750" i="3"/>
  <c r="F750" i="3" s="1"/>
  <c r="U750" i="3" s="1"/>
  <c r="D749" i="3"/>
  <c r="F749" i="3" s="1"/>
  <c r="U749" i="3" s="1"/>
  <c r="D748" i="3"/>
  <c r="F748" i="3" s="1"/>
  <c r="U748" i="3" s="1"/>
  <c r="D747" i="3"/>
  <c r="F747" i="3" s="1"/>
  <c r="U747" i="3" s="1"/>
  <c r="D746" i="3"/>
  <c r="F746" i="3" s="1"/>
  <c r="U746" i="3" s="1"/>
  <c r="D745" i="3"/>
  <c r="F745" i="3" s="1"/>
  <c r="U745" i="3" s="1"/>
  <c r="D744" i="3"/>
  <c r="F744" i="3" s="1"/>
  <c r="U744" i="3" s="1"/>
  <c r="D743" i="3"/>
  <c r="F743" i="3" s="1"/>
  <c r="U743" i="3" s="1"/>
  <c r="D742" i="3"/>
  <c r="F742" i="3" s="1"/>
  <c r="U742" i="3" s="1"/>
  <c r="D741" i="3"/>
  <c r="F741" i="3" s="1"/>
  <c r="U741" i="3" s="1"/>
  <c r="D740" i="3"/>
  <c r="F740" i="3" s="1"/>
  <c r="U740" i="3" s="1"/>
  <c r="D739" i="3"/>
  <c r="F739" i="3" s="1"/>
  <c r="U739" i="3" s="1"/>
  <c r="D738" i="3"/>
  <c r="F738" i="3" s="1"/>
  <c r="U738" i="3" s="1"/>
  <c r="D737" i="3"/>
  <c r="F737" i="3" s="1"/>
  <c r="U737" i="3" s="1"/>
  <c r="D736" i="3"/>
  <c r="F736" i="3" s="1"/>
  <c r="U736" i="3" s="1"/>
  <c r="D735" i="3"/>
  <c r="F735" i="3" s="1"/>
  <c r="U735" i="3" s="1"/>
  <c r="D734" i="3"/>
  <c r="F734" i="3" s="1"/>
  <c r="U734" i="3" s="1"/>
  <c r="D733" i="3"/>
  <c r="F733" i="3" s="1"/>
  <c r="U733" i="3" s="1"/>
  <c r="D732" i="3"/>
  <c r="F732" i="3" s="1"/>
  <c r="U732" i="3" s="1"/>
  <c r="D731" i="3"/>
  <c r="F731" i="3" s="1"/>
  <c r="U731" i="3" s="1"/>
  <c r="D730" i="3"/>
  <c r="F730" i="3" s="1"/>
  <c r="U730" i="3" s="1"/>
  <c r="D729" i="3"/>
  <c r="D728" i="3"/>
  <c r="F728" i="3" s="1"/>
  <c r="U728" i="3" s="1"/>
  <c r="D727" i="3"/>
  <c r="F727" i="3" s="1"/>
  <c r="U727" i="3" s="1"/>
  <c r="D726" i="3"/>
  <c r="F726" i="3" s="1"/>
  <c r="U726" i="3" s="1"/>
  <c r="D725" i="3"/>
  <c r="F725" i="3" s="1"/>
  <c r="U725" i="3" s="1"/>
  <c r="D724" i="3"/>
  <c r="F724" i="3" s="1"/>
  <c r="U724" i="3" s="1"/>
  <c r="D723" i="3"/>
  <c r="F723" i="3" s="1"/>
  <c r="U723" i="3" s="1"/>
  <c r="D722" i="3"/>
  <c r="F722" i="3" s="1"/>
  <c r="U722" i="3" s="1"/>
  <c r="D721" i="3"/>
  <c r="F721" i="3" s="1"/>
  <c r="U721" i="3" s="1"/>
  <c r="D720" i="3"/>
  <c r="F720" i="3" s="1"/>
  <c r="U720" i="3" s="1"/>
  <c r="D719" i="3"/>
  <c r="F719" i="3" s="1"/>
  <c r="U719" i="3" s="1"/>
  <c r="D718" i="3"/>
  <c r="F718" i="3" s="1"/>
  <c r="U718" i="3" s="1"/>
  <c r="D717" i="3"/>
  <c r="F717" i="3" s="1"/>
  <c r="U717" i="3" s="1"/>
  <c r="D716" i="3"/>
  <c r="F716" i="3" s="1"/>
  <c r="U716" i="3" s="1"/>
  <c r="D715" i="3"/>
  <c r="F715" i="3" s="1"/>
  <c r="U715" i="3" s="1"/>
  <c r="D714" i="3"/>
  <c r="F714" i="3" s="1"/>
  <c r="U714" i="3" s="1"/>
  <c r="D713" i="3"/>
  <c r="F713" i="3" s="1"/>
  <c r="U713" i="3" s="1"/>
  <c r="D712" i="3"/>
  <c r="F712" i="3" s="1"/>
  <c r="U712" i="3" s="1"/>
  <c r="D711" i="3"/>
  <c r="F711" i="3" s="1"/>
  <c r="U711" i="3" s="1"/>
  <c r="D710" i="3"/>
  <c r="F710" i="3" s="1"/>
  <c r="U710" i="3" s="1"/>
  <c r="D709" i="3"/>
  <c r="F709" i="3" s="1"/>
  <c r="U709" i="3" s="1"/>
  <c r="D708" i="3"/>
  <c r="F708" i="3" s="1"/>
  <c r="U708" i="3" s="1"/>
  <c r="D707" i="3"/>
  <c r="F707" i="3" s="1"/>
  <c r="U707" i="3" s="1"/>
  <c r="D706" i="3"/>
  <c r="F706" i="3" s="1"/>
  <c r="U706" i="3" s="1"/>
  <c r="D705" i="3"/>
  <c r="F705" i="3" s="1"/>
  <c r="U705" i="3" s="1"/>
  <c r="D704" i="3"/>
  <c r="F704" i="3" s="1"/>
  <c r="U704" i="3" s="1"/>
  <c r="D703" i="3"/>
  <c r="F703" i="3" s="1"/>
  <c r="U703" i="3" s="1"/>
  <c r="D702" i="3"/>
  <c r="F702" i="3" s="1"/>
  <c r="U702" i="3" s="1"/>
  <c r="D701" i="3"/>
  <c r="F701" i="3" s="1"/>
  <c r="U701" i="3" s="1"/>
  <c r="D700" i="3"/>
  <c r="F700" i="3" s="1"/>
  <c r="U700" i="3" s="1"/>
  <c r="D699" i="3"/>
  <c r="F699" i="3" s="1"/>
  <c r="U699" i="3" s="1"/>
  <c r="D698" i="3"/>
  <c r="F698" i="3" s="1"/>
  <c r="U698" i="3" s="1"/>
  <c r="D697" i="3"/>
  <c r="F697" i="3" s="1"/>
  <c r="U697" i="3" s="1"/>
  <c r="D696" i="3"/>
  <c r="F696" i="3" s="1"/>
  <c r="U696" i="3" s="1"/>
  <c r="D695" i="3"/>
  <c r="F695" i="3" s="1"/>
  <c r="U695" i="3" s="1"/>
  <c r="D694" i="3"/>
  <c r="F694" i="3" s="1"/>
  <c r="U694" i="3" s="1"/>
  <c r="D693" i="3"/>
  <c r="F693" i="3" s="1"/>
  <c r="U693" i="3" s="1"/>
  <c r="D692" i="3"/>
  <c r="F692" i="3" s="1"/>
  <c r="U692" i="3" s="1"/>
  <c r="D691" i="3"/>
  <c r="F691" i="3" s="1"/>
  <c r="U691" i="3" s="1"/>
  <c r="D690" i="3"/>
  <c r="F690" i="3" s="1"/>
  <c r="U690" i="3" s="1"/>
  <c r="D689" i="3"/>
  <c r="F689" i="3" s="1"/>
  <c r="U689" i="3" s="1"/>
  <c r="D688" i="3"/>
  <c r="F688" i="3" s="1"/>
  <c r="U688" i="3" s="1"/>
  <c r="D687" i="3"/>
  <c r="F687" i="3" s="1"/>
  <c r="U687" i="3" s="1"/>
  <c r="D686" i="3"/>
  <c r="F686" i="3" s="1"/>
  <c r="U686" i="3" s="1"/>
  <c r="D685" i="3"/>
  <c r="F685" i="3" s="1"/>
  <c r="U685" i="3" s="1"/>
  <c r="D684" i="3"/>
  <c r="F684" i="3" s="1"/>
  <c r="U684" i="3" s="1"/>
  <c r="D683" i="3"/>
  <c r="F683" i="3" s="1"/>
  <c r="U683" i="3" s="1"/>
  <c r="D682" i="3"/>
  <c r="F682" i="3" s="1"/>
  <c r="U682" i="3" s="1"/>
  <c r="D681" i="3"/>
  <c r="F681" i="3" s="1"/>
  <c r="U681" i="3" s="1"/>
  <c r="D680" i="3"/>
  <c r="F680" i="3" s="1"/>
  <c r="U680" i="3" s="1"/>
  <c r="D679" i="3"/>
  <c r="F679" i="3" s="1"/>
  <c r="U679" i="3" s="1"/>
  <c r="D678" i="3"/>
  <c r="F678" i="3" s="1"/>
  <c r="U678" i="3" s="1"/>
  <c r="D677" i="3"/>
  <c r="F677" i="3" s="1"/>
  <c r="U677" i="3" s="1"/>
  <c r="D676" i="3"/>
  <c r="F676" i="3" s="1"/>
  <c r="U676" i="3" s="1"/>
  <c r="D675" i="3"/>
  <c r="F675" i="3" s="1"/>
  <c r="U675" i="3" s="1"/>
  <c r="D674" i="3"/>
  <c r="F674" i="3" s="1"/>
  <c r="U674" i="3" s="1"/>
  <c r="D673" i="3"/>
  <c r="F673" i="3" s="1"/>
  <c r="U673" i="3" s="1"/>
  <c r="D672" i="3"/>
  <c r="F672" i="3" s="1"/>
  <c r="U672" i="3" s="1"/>
  <c r="D671" i="3"/>
  <c r="F671" i="3" s="1"/>
  <c r="U671" i="3" s="1"/>
  <c r="D670" i="3"/>
  <c r="D669" i="3"/>
  <c r="F669" i="3" s="1"/>
  <c r="U669" i="3" s="1"/>
  <c r="D668" i="3"/>
  <c r="F668" i="3" s="1"/>
  <c r="U668" i="3" s="1"/>
  <c r="D667" i="3"/>
  <c r="F667" i="3" s="1"/>
  <c r="U667" i="3" s="1"/>
  <c r="D666" i="3"/>
  <c r="F666" i="3" s="1"/>
  <c r="U666" i="3" s="1"/>
  <c r="D665" i="3"/>
  <c r="F665" i="3" s="1"/>
  <c r="U665" i="3" s="1"/>
  <c r="D664" i="3"/>
  <c r="D663" i="3"/>
  <c r="F663" i="3" s="1"/>
  <c r="U663" i="3" s="1"/>
  <c r="D662" i="3"/>
  <c r="F662" i="3" s="1"/>
  <c r="U662" i="3" s="1"/>
  <c r="D661" i="3"/>
  <c r="F661" i="3" s="1"/>
  <c r="U661" i="3" s="1"/>
  <c r="D660" i="3"/>
  <c r="F660" i="3" s="1"/>
  <c r="U660" i="3" s="1"/>
  <c r="D659" i="3"/>
  <c r="F659" i="3" s="1"/>
  <c r="U659" i="3" s="1"/>
  <c r="D658" i="3"/>
  <c r="F658" i="3" s="1"/>
  <c r="U658" i="3" s="1"/>
  <c r="D657" i="3"/>
  <c r="F657" i="3" s="1"/>
  <c r="U657" i="3" s="1"/>
  <c r="D656" i="3"/>
  <c r="F656" i="3" s="1"/>
  <c r="U656" i="3" s="1"/>
  <c r="D655" i="3"/>
  <c r="F655" i="3" s="1"/>
  <c r="U655" i="3" s="1"/>
  <c r="D654" i="3"/>
  <c r="F654" i="3" s="1"/>
  <c r="U654" i="3" s="1"/>
  <c r="D653" i="3"/>
  <c r="F653" i="3" s="1"/>
  <c r="U653" i="3" s="1"/>
  <c r="D652" i="3"/>
  <c r="F652" i="3" s="1"/>
  <c r="U652" i="3" s="1"/>
  <c r="D651" i="3"/>
  <c r="F651" i="3" s="1"/>
  <c r="U651" i="3" s="1"/>
  <c r="D650" i="3"/>
  <c r="F650" i="3" s="1"/>
  <c r="U650" i="3" s="1"/>
  <c r="D649" i="3"/>
  <c r="F649" i="3" s="1"/>
  <c r="U649" i="3" s="1"/>
  <c r="D648" i="3"/>
  <c r="F648" i="3" s="1"/>
  <c r="U648" i="3" s="1"/>
  <c r="D647" i="3"/>
  <c r="F647" i="3" s="1"/>
  <c r="U647" i="3" s="1"/>
  <c r="D646" i="3"/>
  <c r="F646" i="3" s="1"/>
  <c r="U646" i="3" s="1"/>
  <c r="D645" i="3"/>
  <c r="F645" i="3" s="1"/>
  <c r="U645" i="3" s="1"/>
  <c r="D644" i="3"/>
  <c r="F644" i="3" s="1"/>
  <c r="U644" i="3" s="1"/>
  <c r="D643" i="3"/>
  <c r="F643" i="3" s="1"/>
  <c r="U643" i="3" s="1"/>
  <c r="D642" i="3"/>
  <c r="F642" i="3" s="1"/>
  <c r="U642" i="3" s="1"/>
  <c r="D641" i="3"/>
  <c r="F641" i="3" s="1"/>
  <c r="U641" i="3" s="1"/>
  <c r="D640" i="3"/>
  <c r="F640" i="3" s="1"/>
  <c r="U640" i="3" s="1"/>
  <c r="D639" i="3"/>
  <c r="F639" i="3" s="1"/>
  <c r="U639" i="3" s="1"/>
  <c r="D638" i="3"/>
  <c r="F638" i="3" s="1"/>
  <c r="U638" i="3" s="1"/>
  <c r="D637" i="3"/>
  <c r="F637" i="3" s="1"/>
  <c r="U637" i="3" s="1"/>
  <c r="D636" i="3"/>
  <c r="F636" i="3" s="1"/>
  <c r="U636" i="3" s="1"/>
  <c r="D635" i="3"/>
  <c r="F635" i="3" s="1"/>
  <c r="U635" i="3" s="1"/>
  <c r="D634" i="3"/>
  <c r="F634" i="3" s="1"/>
  <c r="U634" i="3" s="1"/>
  <c r="D633" i="3"/>
  <c r="F633" i="3" s="1"/>
  <c r="U633" i="3" s="1"/>
  <c r="D632" i="3"/>
  <c r="F632" i="3" s="1"/>
  <c r="U632" i="3" s="1"/>
  <c r="D631" i="3"/>
  <c r="F631" i="3" s="1"/>
  <c r="U631" i="3" s="1"/>
  <c r="D630" i="3"/>
  <c r="F630" i="3" s="1"/>
  <c r="U630" i="3" s="1"/>
  <c r="D629" i="3"/>
  <c r="F629" i="3" s="1"/>
  <c r="U629" i="3" s="1"/>
  <c r="D628" i="3"/>
  <c r="F628" i="3" s="1"/>
  <c r="U628" i="3" s="1"/>
  <c r="D627" i="3"/>
  <c r="F627" i="3" s="1"/>
  <c r="U627" i="3" s="1"/>
  <c r="D626" i="3"/>
  <c r="F626" i="3" s="1"/>
  <c r="U626" i="3" s="1"/>
  <c r="D625" i="3"/>
  <c r="F625" i="3" s="1"/>
  <c r="U625" i="3" s="1"/>
  <c r="D624" i="3"/>
  <c r="F624" i="3" s="1"/>
  <c r="U624" i="3" s="1"/>
  <c r="D623" i="3"/>
  <c r="F623" i="3" s="1"/>
  <c r="U623" i="3" s="1"/>
  <c r="D622" i="3"/>
  <c r="F622" i="3" s="1"/>
  <c r="U622" i="3" s="1"/>
  <c r="D621" i="3"/>
  <c r="F621" i="3" s="1"/>
  <c r="U621" i="3" s="1"/>
  <c r="D620" i="3"/>
  <c r="F620" i="3" s="1"/>
  <c r="U620" i="3" s="1"/>
  <c r="D619" i="3"/>
  <c r="F619" i="3" s="1"/>
  <c r="U619" i="3" s="1"/>
  <c r="D618" i="3"/>
  <c r="F618" i="3" s="1"/>
  <c r="U618" i="3" s="1"/>
  <c r="D617" i="3"/>
  <c r="F617" i="3" s="1"/>
  <c r="U617" i="3" s="1"/>
  <c r="D616" i="3"/>
  <c r="F616" i="3" s="1"/>
  <c r="U616" i="3" s="1"/>
  <c r="D615" i="3"/>
  <c r="F615" i="3" s="1"/>
  <c r="U615" i="3" s="1"/>
  <c r="D614" i="3"/>
  <c r="F614" i="3" s="1"/>
  <c r="U614" i="3" s="1"/>
  <c r="D613" i="3"/>
  <c r="F613" i="3" s="1"/>
  <c r="U613" i="3" s="1"/>
  <c r="D612" i="3"/>
  <c r="D611" i="3"/>
  <c r="F611" i="3" s="1"/>
  <c r="U611" i="3" s="1"/>
  <c r="D610" i="3"/>
  <c r="F610" i="3" s="1"/>
  <c r="U610" i="3" s="1"/>
  <c r="D609" i="3"/>
  <c r="F609" i="3" s="1"/>
  <c r="U609" i="3" s="1"/>
  <c r="D608" i="3"/>
  <c r="F608" i="3" s="1"/>
  <c r="U608" i="3" s="1"/>
  <c r="D607" i="3"/>
  <c r="F607" i="3" s="1"/>
  <c r="U607" i="3" s="1"/>
  <c r="D606" i="3"/>
  <c r="F606" i="3" s="1"/>
  <c r="U606" i="3" s="1"/>
  <c r="D605" i="3"/>
  <c r="F605" i="3" s="1"/>
  <c r="U605" i="3" s="1"/>
  <c r="D604" i="3"/>
  <c r="F604" i="3" s="1"/>
  <c r="U604" i="3" s="1"/>
  <c r="D603" i="3"/>
  <c r="F603" i="3" s="1"/>
  <c r="U603" i="3" s="1"/>
  <c r="D602" i="3"/>
  <c r="F602" i="3" s="1"/>
  <c r="U602" i="3" s="1"/>
  <c r="D601" i="3"/>
  <c r="D600" i="3"/>
  <c r="F600" i="3" s="1"/>
  <c r="U600" i="3" s="1"/>
  <c r="D599" i="3"/>
  <c r="F599" i="3" s="1"/>
  <c r="U599" i="3" s="1"/>
  <c r="D598" i="3"/>
  <c r="F598" i="3" s="1"/>
  <c r="U598" i="3" s="1"/>
  <c r="D597" i="3"/>
  <c r="F597" i="3" s="1"/>
  <c r="U597" i="3" s="1"/>
  <c r="D596" i="3"/>
  <c r="F596" i="3" s="1"/>
  <c r="U596" i="3" s="1"/>
  <c r="D595" i="3"/>
  <c r="F595" i="3" s="1"/>
  <c r="U595" i="3" s="1"/>
  <c r="D594" i="3"/>
  <c r="F594" i="3" s="1"/>
  <c r="U594" i="3" s="1"/>
  <c r="D593" i="3"/>
  <c r="F593" i="3" s="1"/>
  <c r="U593" i="3" s="1"/>
  <c r="D592" i="3"/>
  <c r="F592" i="3" s="1"/>
  <c r="U592" i="3" s="1"/>
  <c r="D591" i="3"/>
  <c r="F591" i="3" s="1"/>
  <c r="U591" i="3" s="1"/>
  <c r="D590" i="3"/>
  <c r="F590" i="3" s="1"/>
  <c r="U590" i="3" s="1"/>
  <c r="D589" i="3"/>
  <c r="F589" i="3" s="1"/>
  <c r="U589" i="3" s="1"/>
  <c r="D588" i="3"/>
  <c r="F588" i="3" s="1"/>
  <c r="U588" i="3" s="1"/>
  <c r="D587" i="3"/>
  <c r="F587" i="3" s="1"/>
  <c r="U587" i="3" s="1"/>
  <c r="D586" i="3"/>
  <c r="F586" i="3" s="1"/>
  <c r="U586" i="3" s="1"/>
  <c r="D585" i="3"/>
  <c r="F585" i="3" s="1"/>
  <c r="U585" i="3" s="1"/>
  <c r="D584" i="3"/>
  <c r="F584" i="3" s="1"/>
  <c r="U584" i="3" s="1"/>
  <c r="D583" i="3"/>
  <c r="F583" i="3" s="1"/>
  <c r="U583" i="3" s="1"/>
  <c r="D582" i="3"/>
  <c r="F582" i="3" s="1"/>
  <c r="U582" i="3" s="1"/>
  <c r="D581" i="3"/>
  <c r="F581" i="3" s="1"/>
  <c r="U581" i="3" s="1"/>
  <c r="D580" i="3"/>
  <c r="F580" i="3" s="1"/>
  <c r="U580" i="3" s="1"/>
  <c r="D579" i="3"/>
  <c r="F579" i="3" s="1"/>
  <c r="U579" i="3" s="1"/>
  <c r="D578" i="3"/>
  <c r="F578" i="3" s="1"/>
  <c r="U578" i="3" s="1"/>
  <c r="D577" i="3"/>
  <c r="F577" i="3" s="1"/>
  <c r="U577" i="3" s="1"/>
  <c r="D576" i="3"/>
  <c r="F576" i="3" s="1"/>
  <c r="U576" i="3" s="1"/>
  <c r="D575" i="3"/>
  <c r="F575" i="3" s="1"/>
  <c r="U575" i="3" s="1"/>
  <c r="D574" i="3"/>
  <c r="F574" i="3" s="1"/>
  <c r="U574" i="3" s="1"/>
  <c r="D573" i="3"/>
  <c r="F573" i="3" s="1"/>
  <c r="U573" i="3" s="1"/>
  <c r="D572" i="3"/>
  <c r="F572" i="3" s="1"/>
  <c r="U572" i="3" s="1"/>
  <c r="D571" i="3"/>
  <c r="F571" i="3" s="1"/>
  <c r="U571" i="3" s="1"/>
  <c r="D570" i="3"/>
  <c r="F570" i="3" s="1"/>
  <c r="U570" i="3" s="1"/>
  <c r="D569" i="3"/>
  <c r="F569" i="3" s="1"/>
  <c r="U569" i="3" s="1"/>
  <c r="D568" i="3"/>
  <c r="F568" i="3" s="1"/>
  <c r="U568" i="3" s="1"/>
  <c r="D567" i="3"/>
  <c r="F567" i="3" s="1"/>
  <c r="U567" i="3" s="1"/>
  <c r="D566" i="3"/>
  <c r="F566" i="3" s="1"/>
  <c r="U566" i="3" s="1"/>
  <c r="D565" i="3"/>
  <c r="F565" i="3" s="1"/>
  <c r="U565" i="3" s="1"/>
  <c r="D564" i="3"/>
  <c r="F564" i="3" s="1"/>
  <c r="U564" i="3" s="1"/>
  <c r="D563" i="3"/>
  <c r="D562" i="3"/>
  <c r="F562" i="3" s="1"/>
  <c r="U562" i="3" s="1"/>
  <c r="D561" i="3"/>
  <c r="F561" i="3" s="1"/>
  <c r="U561" i="3" s="1"/>
  <c r="D560" i="3"/>
  <c r="F560" i="3" s="1"/>
  <c r="U560" i="3" s="1"/>
  <c r="D559" i="3"/>
  <c r="F559" i="3" s="1"/>
  <c r="U559" i="3" s="1"/>
  <c r="D558" i="3"/>
  <c r="F558" i="3" s="1"/>
  <c r="U558" i="3" s="1"/>
  <c r="D557" i="3"/>
  <c r="F557" i="3" s="1"/>
  <c r="U557" i="3" s="1"/>
  <c r="D556" i="3"/>
  <c r="F556" i="3" s="1"/>
  <c r="U556" i="3" s="1"/>
  <c r="D555" i="3"/>
  <c r="F555" i="3" s="1"/>
  <c r="U555" i="3" s="1"/>
  <c r="D554" i="3"/>
  <c r="F554" i="3" s="1"/>
  <c r="U554" i="3" s="1"/>
  <c r="D553" i="3"/>
  <c r="F553" i="3" s="1"/>
  <c r="U553" i="3" s="1"/>
  <c r="D552" i="3"/>
  <c r="F552" i="3" s="1"/>
  <c r="U552" i="3" s="1"/>
  <c r="D551" i="3"/>
  <c r="D550" i="3"/>
  <c r="F550" i="3" s="1"/>
  <c r="U550" i="3" s="1"/>
  <c r="D549" i="3"/>
  <c r="F549" i="3" s="1"/>
  <c r="U549" i="3" s="1"/>
  <c r="D548" i="3"/>
  <c r="F548" i="3" s="1"/>
  <c r="U548" i="3" s="1"/>
  <c r="D547" i="3"/>
  <c r="F547" i="3" s="1"/>
  <c r="U547" i="3" s="1"/>
  <c r="D546" i="3"/>
  <c r="F546" i="3" s="1"/>
  <c r="U546" i="3" s="1"/>
  <c r="D545" i="3"/>
  <c r="F545" i="3" s="1"/>
  <c r="U545" i="3" s="1"/>
  <c r="D544" i="3"/>
  <c r="F544" i="3" s="1"/>
  <c r="U544" i="3" s="1"/>
  <c r="D543" i="3"/>
  <c r="D542" i="3"/>
  <c r="F542" i="3" s="1"/>
  <c r="U542" i="3" s="1"/>
  <c r="D541" i="3"/>
  <c r="F541" i="3" s="1"/>
  <c r="U541" i="3" s="1"/>
  <c r="D540" i="3"/>
  <c r="F540" i="3" s="1"/>
  <c r="U540" i="3" s="1"/>
  <c r="D539" i="3"/>
  <c r="F539" i="3" s="1"/>
  <c r="U539" i="3" s="1"/>
  <c r="D538" i="3"/>
  <c r="F538" i="3" s="1"/>
  <c r="U538" i="3" s="1"/>
  <c r="D537" i="3"/>
  <c r="F537" i="3" s="1"/>
  <c r="U537" i="3" s="1"/>
  <c r="D536" i="3"/>
  <c r="F536" i="3" s="1"/>
  <c r="U536" i="3" s="1"/>
  <c r="D535" i="3"/>
  <c r="F535" i="3" s="1"/>
  <c r="U535" i="3" s="1"/>
  <c r="D534" i="3"/>
  <c r="F534" i="3" s="1"/>
  <c r="U534" i="3" s="1"/>
  <c r="D533" i="3"/>
  <c r="F533" i="3" s="1"/>
  <c r="U533" i="3" s="1"/>
  <c r="D532" i="3"/>
  <c r="F532" i="3" s="1"/>
  <c r="U532" i="3" s="1"/>
  <c r="D531" i="3"/>
  <c r="F531" i="3" s="1"/>
  <c r="U531" i="3" s="1"/>
  <c r="D530" i="3"/>
  <c r="F530" i="3" s="1"/>
  <c r="U530" i="3" s="1"/>
  <c r="D529" i="3"/>
  <c r="F529" i="3" s="1"/>
  <c r="U529" i="3" s="1"/>
  <c r="D528" i="3"/>
  <c r="F528" i="3" s="1"/>
  <c r="U528" i="3" s="1"/>
  <c r="D527" i="3"/>
  <c r="F527" i="3" s="1"/>
  <c r="U527" i="3" s="1"/>
  <c r="D526" i="3"/>
  <c r="F526" i="3" s="1"/>
  <c r="U526" i="3" s="1"/>
  <c r="D525" i="3"/>
  <c r="F525" i="3" s="1"/>
  <c r="U525" i="3" s="1"/>
  <c r="D524" i="3"/>
  <c r="F524" i="3" s="1"/>
  <c r="U524" i="3" s="1"/>
  <c r="D523" i="3"/>
  <c r="F523" i="3" s="1"/>
  <c r="U523" i="3" s="1"/>
  <c r="D522" i="3"/>
  <c r="F522" i="3" s="1"/>
  <c r="U522" i="3" s="1"/>
  <c r="D521" i="3"/>
  <c r="F521" i="3" s="1"/>
  <c r="U521" i="3" s="1"/>
  <c r="D520" i="3"/>
  <c r="F520" i="3" s="1"/>
  <c r="U520" i="3" s="1"/>
  <c r="D519" i="3"/>
  <c r="F519" i="3" s="1"/>
  <c r="U519" i="3" s="1"/>
  <c r="D518" i="3"/>
  <c r="F518" i="3" s="1"/>
  <c r="U518" i="3" s="1"/>
  <c r="D517" i="3"/>
  <c r="F517" i="3" s="1"/>
  <c r="U517" i="3" s="1"/>
  <c r="D516" i="3"/>
  <c r="F516" i="3" s="1"/>
  <c r="U516" i="3" s="1"/>
  <c r="D515" i="3"/>
  <c r="F515" i="3" s="1"/>
  <c r="U515" i="3" s="1"/>
  <c r="D514" i="3"/>
  <c r="F514" i="3" s="1"/>
  <c r="U514" i="3" s="1"/>
  <c r="D513" i="3"/>
  <c r="F513" i="3" s="1"/>
  <c r="U513" i="3" s="1"/>
  <c r="D512" i="3"/>
  <c r="F512" i="3" s="1"/>
  <c r="U512" i="3" s="1"/>
  <c r="D511" i="3"/>
  <c r="F511" i="3" s="1"/>
  <c r="U511" i="3" s="1"/>
  <c r="D510" i="3"/>
  <c r="F510" i="3" s="1"/>
  <c r="U510" i="3" s="1"/>
  <c r="D509" i="3"/>
  <c r="F509" i="3" s="1"/>
  <c r="U509" i="3" s="1"/>
  <c r="D508" i="3"/>
  <c r="F508" i="3" s="1"/>
  <c r="U508" i="3" s="1"/>
  <c r="D507" i="3"/>
  <c r="F507" i="3" s="1"/>
  <c r="U507" i="3" s="1"/>
  <c r="D506" i="3"/>
  <c r="D505" i="3"/>
  <c r="F505" i="3" s="1"/>
  <c r="U505" i="3" s="1"/>
  <c r="D504" i="3"/>
  <c r="F504" i="3" s="1"/>
  <c r="U504" i="3" s="1"/>
  <c r="D503" i="3"/>
  <c r="F503" i="3" s="1"/>
  <c r="U503" i="3" s="1"/>
  <c r="D502" i="3"/>
  <c r="F502" i="3" s="1"/>
  <c r="U502" i="3" s="1"/>
  <c r="D501" i="3"/>
  <c r="F501" i="3" s="1"/>
  <c r="U501" i="3" s="1"/>
  <c r="D500" i="3"/>
  <c r="F500" i="3" s="1"/>
  <c r="U500" i="3" s="1"/>
  <c r="D499" i="3"/>
  <c r="F499" i="3" s="1"/>
  <c r="U499" i="3" s="1"/>
  <c r="D498" i="3"/>
  <c r="F498" i="3" s="1"/>
  <c r="U498" i="3" s="1"/>
  <c r="D497" i="3"/>
  <c r="F497" i="3" s="1"/>
  <c r="U497" i="3" s="1"/>
  <c r="D496" i="3"/>
  <c r="F496" i="3" s="1"/>
  <c r="U496" i="3" s="1"/>
  <c r="D495" i="3"/>
  <c r="F495" i="3" s="1"/>
  <c r="U495" i="3" s="1"/>
  <c r="D494" i="3"/>
  <c r="F494" i="3" s="1"/>
  <c r="U494" i="3" s="1"/>
  <c r="D493" i="3"/>
  <c r="F493" i="3" s="1"/>
  <c r="U493" i="3" s="1"/>
  <c r="D492" i="3"/>
  <c r="F492" i="3" s="1"/>
  <c r="U492" i="3" s="1"/>
  <c r="D491" i="3"/>
  <c r="F491" i="3" s="1"/>
  <c r="U491" i="3" s="1"/>
  <c r="D490" i="3"/>
  <c r="F490" i="3" s="1"/>
  <c r="U490" i="3" s="1"/>
  <c r="D489" i="3"/>
  <c r="F489" i="3" s="1"/>
  <c r="U489" i="3" s="1"/>
  <c r="D488" i="3"/>
  <c r="F488" i="3" s="1"/>
  <c r="U488" i="3" s="1"/>
  <c r="D487" i="3"/>
  <c r="F487" i="3" s="1"/>
  <c r="U487" i="3" s="1"/>
  <c r="D486" i="3"/>
  <c r="F486" i="3" s="1"/>
  <c r="U486" i="3" s="1"/>
  <c r="D485" i="3"/>
  <c r="F485" i="3" s="1"/>
  <c r="U485" i="3" s="1"/>
  <c r="D484" i="3"/>
  <c r="F484" i="3" s="1"/>
  <c r="U484" i="3" s="1"/>
  <c r="D483" i="3"/>
  <c r="F483" i="3" s="1"/>
  <c r="U483" i="3" s="1"/>
  <c r="D482" i="3"/>
  <c r="F482" i="3" s="1"/>
  <c r="U482" i="3" s="1"/>
  <c r="D481" i="3"/>
  <c r="F481" i="3" s="1"/>
  <c r="U481" i="3" s="1"/>
  <c r="D480" i="3"/>
  <c r="F480" i="3" s="1"/>
  <c r="U480" i="3" s="1"/>
  <c r="D479" i="3"/>
  <c r="F479" i="3" s="1"/>
  <c r="U479" i="3" s="1"/>
  <c r="D478" i="3"/>
  <c r="F478" i="3" s="1"/>
  <c r="U478" i="3" s="1"/>
  <c r="D477" i="3"/>
  <c r="F477" i="3" s="1"/>
  <c r="U477" i="3" s="1"/>
  <c r="D476" i="3"/>
  <c r="F476" i="3" s="1"/>
  <c r="U476" i="3" s="1"/>
  <c r="D475" i="3"/>
  <c r="F475" i="3" s="1"/>
  <c r="U475" i="3" s="1"/>
  <c r="D474" i="3"/>
  <c r="F474" i="3" s="1"/>
  <c r="U474" i="3" s="1"/>
  <c r="D473" i="3"/>
  <c r="F473" i="3" s="1"/>
  <c r="U473" i="3" s="1"/>
  <c r="D472" i="3"/>
  <c r="F472" i="3" s="1"/>
  <c r="U472" i="3" s="1"/>
  <c r="D471" i="3"/>
  <c r="F471" i="3" s="1"/>
  <c r="U471" i="3" s="1"/>
  <c r="D470" i="3"/>
  <c r="F470" i="3" s="1"/>
  <c r="U470" i="3" s="1"/>
  <c r="D469" i="3"/>
  <c r="F469" i="3" s="1"/>
  <c r="U469" i="3" s="1"/>
  <c r="D468" i="3"/>
  <c r="F468" i="3" s="1"/>
  <c r="U468" i="3" s="1"/>
  <c r="D467" i="3"/>
  <c r="F467" i="3" s="1"/>
  <c r="U467" i="3" s="1"/>
  <c r="D466" i="3"/>
  <c r="F466" i="3" s="1"/>
  <c r="U466" i="3" s="1"/>
  <c r="D465" i="3"/>
  <c r="F465" i="3" s="1"/>
  <c r="U465" i="3" s="1"/>
  <c r="D464" i="3"/>
  <c r="F464" i="3" s="1"/>
  <c r="U464" i="3" s="1"/>
  <c r="D463" i="3"/>
  <c r="F463" i="3" s="1"/>
  <c r="U463" i="3" s="1"/>
  <c r="D462" i="3"/>
  <c r="F462" i="3" s="1"/>
  <c r="U462" i="3" s="1"/>
  <c r="D461" i="3"/>
  <c r="F461" i="3" s="1"/>
  <c r="U461" i="3" s="1"/>
  <c r="D460" i="3"/>
  <c r="F460" i="3" s="1"/>
  <c r="U460" i="3" s="1"/>
  <c r="D459" i="3"/>
  <c r="F459" i="3" s="1"/>
  <c r="U459" i="3" s="1"/>
  <c r="D458" i="3"/>
  <c r="F458" i="3" s="1"/>
  <c r="U458" i="3" s="1"/>
  <c r="D457" i="3"/>
  <c r="F457" i="3" s="1"/>
  <c r="U457" i="3" s="1"/>
  <c r="D456" i="3"/>
  <c r="F456" i="3" s="1"/>
  <c r="U456" i="3" s="1"/>
  <c r="D455" i="3"/>
  <c r="F455" i="3" s="1"/>
  <c r="U455" i="3" s="1"/>
  <c r="D454" i="3"/>
  <c r="F454" i="3" s="1"/>
  <c r="U454" i="3" s="1"/>
  <c r="D453" i="3"/>
  <c r="F453" i="3" s="1"/>
  <c r="U453" i="3" s="1"/>
  <c r="D452" i="3"/>
  <c r="F452" i="3" s="1"/>
  <c r="U452" i="3" s="1"/>
  <c r="D451" i="3"/>
  <c r="F451" i="3" s="1"/>
  <c r="U451" i="3" s="1"/>
  <c r="D450" i="3"/>
  <c r="F450" i="3" s="1"/>
  <c r="U450" i="3" s="1"/>
  <c r="D449" i="3"/>
  <c r="F449" i="3" s="1"/>
  <c r="U449" i="3" s="1"/>
  <c r="D448" i="3"/>
  <c r="F448" i="3" s="1"/>
  <c r="U448" i="3" s="1"/>
  <c r="D447" i="3"/>
  <c r="F447" i="3" s="1"/>
  <c r="U447" i="3" s="1"/>
  <c r="D446" i="3"/>
  <c r="F446" i="3" s="1"/>
  <c r="U446" i="3" s="1"/>
  <c r="D445" i="3"/>
  <c r="F445" i="3" s="1"/>
  <c r="U445" i="3" s="1"/>
  <c r="D444" i="3"/>
  <c r="F444" i="3" s="1"/>
  <c r="U444" i="3" s="1"/>
  <c r="D443" i="3"/>
  <c r="F443" i="3" s="1"/>
  <c r="U443" i="3" s="1"/>
  <c r="D442" i="3"/>
  <c r="F442" i="3" s="1"/>
  <c r="U442" i="3" s="1"/>
  <c r="D441" i="3"/>
  <c r="F441" i="3" s="1"/>
  <c r="U441" i="3" s="1"/>
  <c r="D440" i="3"/>
  <c r="F440" i="3" s="1"/>
  <c r="U440" i="3" s="1"/>
  <c r="D439" i="3"/>
  <c r="F439" i="3" s="1"/>
  <c r="U439" i="3" s="1"/>
  <c r="D438" i="3"/>
  <c r="F438" i="3" s="1"/>
  <c r="U438" i="3" s="1"/>
  <c r="D437" i="3"/>
  <c r="F437" i="3" s="1"/>
  <c r="U437" i="3" s="1"/>
  <c r="D436" i="3"/>
  <c r="F436" i="3" s="1"/>
  <c r="U436" i="3" s="1"/>
  <c r="D435" i="3"/>
  <c r="F435" i="3" s="1"/>
  <c r="U435" i="3" s="1"/>
  <c r="D434" i="3"/>
  <c r="F434" i="3" s="1"/>
  <c r="U434" i="3" s="1"/>
  <c r="D433" i="3"/>
  <c r="F433" i="3" s="1"/>
  <c r="U433" i="3" s="1"/>
  <c r="D432" i="3"/>
  <c r="F432" i="3" s="1"/>
  <c r="U432" i="3" s="1"/>
  <c r="D431" i="3"/>
  <c r="F431" i="3" s="1"/>
  <c r="U431" i="3" s="1"/>
  <c r="D430" i="3"/>
  <c r="F430" i="3" s="1"/>
  <c r="U430" i="3" s="1"/>
  <c r="D429" i="3"/>
  <c r="F429" i="3" s="1"/>
  <c r="U429" i="3" s="1"/>
  <c r="D428" i="3"/>
  <c r="F428" i="3" s="1"/>
  <c r="U428" i="3" s="1"/>
  <c r="D427" i="3"/>
  <c r="F427" i="3" s="1"/>
  <c r="U427" i="3" s="1"/>
  <c r="D426" i="3"/>
  <c r="F426" i="3" s="1"/>
  <c r="U426" i="3" s="1"/>
  <c r="D425" i="3"/>
  <c r="F425" i="3" s="1"/>
  <c r="U425" i="3" s="1"/>
  <c r="D424" i="3"/>
  <c r="F424" i="3" s="1"/>
  <c r="U424" i="3" s="1"/>
  <c r="D423" i="3"/>
  <c r="F423" i="3" s="1"/>
  <c r="U423" i="3" s="1"/>
  <c r="D422" i="3"/>
  <c r="F422" i="3" s="1"/>
  <c r="U422" i="3" s="1"/>
  <c r="D421" i="3"/>
  <c r="F421" i="3" s="1"/>
  <c r="U421" i="3" s="1"/>
  <c r="D420" i="3"/>
  <c r="F420" i="3" s="1"/>
  <c r="U420" i="3" s="1"/>
  <c r="D419" i="3"/>
  <c r="F419" i="3" s="1"/>
  <c r="U419" i="3" s="1"/>
  <c r="D418" i="3"/>
  <c r="F418" i="3" s="1"/>
  <c r="U418" i="3" s="1"/>
  <c r="D417" i="3"/>
  <c r="F417" i="3" s="1"/>
  <c r="U417" i="3" s="1"/>
  <c r="D416" i="3"/>
  <c r="F416" i="3" s="1"/>
  <c r="U416" i="3" s="1"/>
  <c r="D415" i="3"/>
  <c r="F415" i="3" s="1"/>
  <c r="U415" i="3" s="1"/>
  <c r="D414" i="3"/>
  <c r="F414" i="3" s="1"/>
  <c r="U414" i="3" s="1"/>
  <c r="D413" i="3"/>
  <c r="F413" i="3" s="1"/>
  <c r="U413" i="3" s="1"/>
  <c r="D412" i="3"/>
  <c r="F412" i="3" s="1"/>
  <c r="U412" i="3" s="1"/>
  <c r="D411" i="3"/>
  <c r="F411" i="3" s="1"/>
  <c r="U411" i="3" s="1"/>
  <c r="D410" i="3"/>
  <c r="F410" i="3" s="1"/>
  <c r="U410" i="3" s="1"/>
  <c r="D409" i="3"/>
  <c r="F409" i="3" s="1"/>
  <c r="U409" i="3" s="1"/>
  <c r="D408" i="3"/>
  <c r="F408" i="3" s="1"/>
  <c r="U408" i="3" s="1"/>
  <c r="D407" i="3"/>
  <c r="F407" i="3" s="1"/>
  <c r="U407" i="3" s="1"/>
  <c r="D406" i="3"/>
  <c r="F406" i="3" s="1"/>
  <c r="U406" i="3" s="1"/>
  <c r="D405" i="3"/>
  <c r="F405" i="3" s="1"/>
  <c r="U405" i="3" s="1"/>
  <c r="D404" i="3"/>
  <c r="F404" i="3" s="1"/>
  <c r="U404" i="3" s="1"/>
  <c r="D403" i="3"/>
  <c r="F403" i="3" s="1"/>
  <c r="U403" i="3" s="1"/>
  <c r="D402" i="3"/>
  <c r="F402" i="3" s="1"/>
  <c r="U402" i="3" s="1"/>
  <c r="D401" i="3"/>
  <c r="F401" i="3" s="1"/>
  <c r="U401" i="3" s="1"/>
  <c r="D400" i="3"/>
  <c r="F400" i="3" s="1"/>
  <c r="U400" i="3" s="1"/>
  <c r="D399" i="3"/>
  <c r="F399" i="3" s="1"/>
  <c r="U399" i="3" s="1"/>
  <c r="D398" i="3"/>
  <c r="F398" i="3" s="1"/>
  <c r="U398" i="3" s="1"/>
  <c r="D397" i="3"/>
  <c r="F397" i="3" s="1"/>
  <c r="U397" i="3" s="1"/>
  <c r="D396" i="3"/>
  <c r="F396" i="3" s="1"/>
  <c r="U396" i="3" s="1"/>
  <c r="D395" i="3"/>
  <c r="F395" i="3" s="1"/>
  <c r="U395" i="3" s="1"/>
  <c r="D394" i="3"/>
  <c r="F394" i="3" s="1"/>
  <c r="U394" i="3" s="1"/>
  <c r="D393" i="3"/>
  <c r="F393" i="3" s="1"/>
  <c r="U393" i="3" s="1"/>
  <c r="D392" i="3"/>
  <c r="F392" i="3" s="1"/>
  <c r="U392" i="3" s="1"/>
  <c r="D391" i="3"/>
  <c r="F391" i="3" s="1"/>
  <c r="U391" i="3" s="1"/>
  <c r="D390" i="3"/>
  <c r="F390" i="3" s="1"/>
  <c r="U390" i="3" s="1"/>
  <c r="D389" i="3"/>
  <c r="F389" i="3" s="1"/>
  <c r="U389" i="3" s="1"/>
  <c r="D388" i="3"/>
  <c r="F388" i="3" s="1"/>
  <c r="U388" i="3" s="1"/>
  <c r="D387" i="3"/>
  <c r="F387" i="3" s="1"/>
  <c r="U387" i="3" s="1"/>
  <c r="D386" i="3"/>
  <c r="F386" i="3" s="1"/>
  <c r="U386" i="3" s="1"/>
  <c r="D385" i="3"/>
  <c r="F385" i="3" s="1"/>
  <c r="U385" i="3" s="1"/>
  <c r="D384" i="3"/>
  <c r="F384" i="3" s="1"/>
  <c r="U384" i="3" s="1"/>
  <c r="D383" i="3"/>
  <c r="D382" i="3"/>
  <c r="F382" i="3" s="1"/>
  <c r="U382" i="3" s="1"/>
  <c r="D381" i="3"/>
  <c r="D380" i="3"/>
  <c r="F380" i="3" s="1"/>
  <c r="U380" i="3" s="1"/>
  <c r="D379" i="3"/>
  <c r="F379" i="3" s="1"/>
  <c r="U379" i="3" s="1"/>
  <c r="D378" i="3"/>
  <c r="F378" i="3" s="1"/>
  <c r="U378" i="3" s="1"/>
  <c r="D377" i="3"/>
  <c r="F377" i="3" s="1"/>
  <c r="U377" i="3" s="1"/>
  <c r="D376" i="3"/>
  <c r="F376" i="3" s="1"/>
  <c r="U376" i="3" s="1"/>
  <c r="D375" i="3"/>
  <c r="F375" i="3" s="1"/>
  <c r="U375" i="3" s="1"/>
  <c r="D374" i="3"/>
  <c r="F374" i="3" s="1"/>
  <c r="U374" i="3" s="1"/>
  <c r="D373" i="3"/>
  <c r="D372" i="3"/>
  <c r="F372" i="3" s="1"/>
  <c r="U372" i="3" s="1"/>
  <c r="D371" i="3"/>
  <c r="F371" i="3" s="1"/>
  <c r="U371" i="3" s="1"/>
  <c r="D370" i="3"/>
  <c r="F370" i="3" s="1"/>
  <c r="U370" i="3" s="1"/>
  <c r="D369" i="3"/>
  <c r="F369" i="3" s="1"/>
  <c r="U369" i="3" s="1"/>
  <c r="D368" i="3"/>
  <c r="F368" i="3" s="1"/>
  <c r="U368" i="3" s="1"/>
  <c r="D367" i="3"/>
  <c r="F367" i="3" s="1"/>
  <c r="U367" i="3" s="1"/>
  <c r="D366" i="3"/>
  <c r="F366" i="3" s="1"/>
  <c r="U366" i="3" s="1"/>
  <c r="D365" i="3"/>
  <c r="F365" i="3" s="1"/>
  <c r="U365" i="3" s="1"/>
  <c r="D364" i="3"/>
  <c r="F364" i="3" s="1"/>
  <c r="U364" i="3" s="1"/>
  <c r="D363" i="3"/>
  <c r="F363" i="3" s="1"/>
  <c r="U363" i="3" s="1"/>
  <c r="D362" i="3"/>
  <c r="F362" i="3" s="1"/>
  <c r="U362" i="3" s="1"/>
  <c r="D361" i="3"/>
  <c r="F361" i="3" s="1"/>
  <c r="U361" i="3" s="1"/>
  <c r="D347" i="3"/>
  <c r="F347" i="3" s="1"/>
  <c r="U347" i="3" s="1"/>
  <c r="D346" i="3"/>
  <c r="F346" i="3" s="1"/>
  <c r="U346" i="3" s="1"/>
  <c r="D345" i="3"/>
  <c r="F345" i="3" s="1"/>
  <c r="U345" i="3" s="1"/>
  <c r="D344" i="3"/>
  <c r="F344" i="3" s="1"/>
  <c r="U344" i="3" s="1"/>
  <c r="D343" i="3"/>
  <c r="F343" i="3" s="1"/>
  <c r="U343" i="3" s="1"/>
  <c r="D342" i="3"/>
  <c r="F342" i="3" s="1"/>
  <c r="U342" i="3" s="1"/>
  <c r="D341" i="3"/>
  <c r="F341" i="3" s="1"/>
  <c r="U341" i="3" s="1"/>
  <c r="D340" i="3"/>
  <c r="F340" i="3" s="1"/>
  <c r="U340" i="3" s="1"/>
  <c r="D339" i="3"/>
  <c r="F339" i="3" s="1"/>
  <c r="U339" i="3" s="1"/>
  <c r="D338" i="3"/>
  <c r="F338" i="3" s="1"/>
  <c r="U338" i="3" s="1"/>
  <c r="D337" i="3"/>
  <c r="F337" i="3" s="1"/>
  <c r="U337" i="3" s="1"/>
  <c r="D336" i="3"/>
  <c r="F336" i="3" s="1"/>
  <c r="U336" i="3" s="1"/>
  <c r="D335" i="3"/>
  <c r="D334" i="3"/>
  <c r="F334" i="3" s="1"/>
  <c r="U334" i="3" s="1"/>
  <c r="D333" i="3"/>
  <c r="F333" i="3" s="1"/>
  <c r="U333" i="3" s="1"/>
  <c r="D332" i="3"/>
  <c r="F332" i="3" s="1"/>
  <c r="U332" i="3" s="1"/>
  <c r="D331" i="3"/>
  <c r="F331" i="3" s="1"/>
  <c r="U331" i="3" s="1"/>
  <c r="D330" i="3"/>
  <c r="F330" i="3" s="1"/>
  <c r="U330" i="3" s="1"/>
  <c r="D329" i="3"/>
  <c r="F329" i="3" s="1"/>
  <c r="U329" i="3" s="1"/>
  <c r="D328" i="3"/>
  <c r="F328" i="3" s="1"/>
  <c r="U328" i="3" s="1"/>
  <c r="D327" i="3"/>
  <c r="F327" i="3" s="1"/>
  <c r="U327" i="3" s="1"/>
  <c r="D326" i="3"/>
  <c r="F326" i="3" s="1"/>
  <c r="U326" i="3" s="1"/>
  <c r="D325" i="3"/>
  <c r="F325" i="3" s="1"/>
  <c r="U325" i="3" s="1"/>
  <c r="D324" i="3"/>
  <c r="F324" i="3" s="1"/>
  <c r="U324" i="3" s="1"/>
  <c r="D323" i="3"/>
  <c r="D322" i="3"/>
  <c r="D321" i="3"/>
  <c r="F321" i="3" s="1"/>
  <c r="U321" i="3" s="1"/>
  <c r="D320" i="3"/>
  <c r="F320" i="3" s="1"/>
  <c r="U320" i="3" s="1"/>
  <c r="D319" i="3"/>
  <c r="F319" i="3" s="1"/>
  <c r="U319" i="3" s="1"/>
  <c r="D318" i="3"/>
  <c r="F318" i="3" s="1"/>
  <c r="U318" i="3" s="1"/>
  <c r="D317" i="3"/>
  <c r="F317" i="3" s="1"/>
  <c r="U317" i="3" s="1"/>
  <c r="D316" i="3"/>
  <c r="F316" i="3" s="1"/>
  <c r="U316" i="3" s="1"/>
  <c r="D315" i="3"/>
  <c r="F315" i="3" s="1"/>
  <c r="U315" i="3" s="1"/>
  <c r="D314" i="3"/>
  <c r="F314" i="3" s="1"/>
  <c r="U314" i="3" s="1"/>
  <c r="D313" i="3"/>
  <c r="F313" i="3" s="1"/>
  <c r="U313" i="3" s="1"/>
  <c r="D312" i="3"/>
  <c r="F312" i="3" s="1"/>
  <c r="U312" i="3" s="1"/>
  <c r="D311" i="3"/>
  <c r="F311" i="3" s="1"/>
  <c r="U311" i="3" s="1"/>
  <c r="D310" i="3"/>
  <c r="F310" i="3" s="1"/>
  <c r="U310" i="3" s="1"/>
  <c r="D309" i="3"/>
  <c r="F309" i="3" s="1"/>
  <c r="U309" i="3" s="1"/>
  <c r="D308" i="3"/>
  <c r="D307" i="3"/>
  <c r="F307" i="3" s="1"/>
  <c r="U307" i="3" s="1"/>
  <c r="D306" i="3"/>
  <c r="F306" i="3" s="1"/>
  <c r="U306" i="3" s="1"/>
  <c r="D305" i="3"/>
  <c r="F305" i="3" s="1"/>
  <c r="U305" i="3" s="1"/>
  <c r="D304" i="3"/>
  <c r="F304" i="3" s="1"/>
  <c r="U304" i="3" s="1"/>
  <c r="D303" i="3"/>
  <c r="F303" i="3" s="1"/>
  <c r="U303" i="3" s="1"/>
  <c r="D302" i="3"/>
  <c r="F302" i="3" s="1"/>
  <c r="U302" i="3" s="1"/>
  <c r="D301" i="3"/>
  <c r="F301" i="3" s="1"/>
  <c r="U301" i="3" s="1"/>
  <c r="D300" i="3"/>
  <c r="F300" i="3" s="1"/>
  <c r="U300" i="3" s="1"/>
  <c r="D299" i="3"/>
  <c r="F299" i="3" s="1"/>
  <c r="U299" i="3" s="1"/>
  <c r="D298" i="3"/>
  <c r="F298" i="3" s="1"/>
  <c r="U298" i="3" s="1"/>
  <c r="D297" i="3"/>
  <c r="F297" i="3" s="1"/>
  <c r="U297" i="3" s="1"/>
  <c r="D296" i="3"/>
  <c r="F296" i="3" s="1"/>
  <c r="U296" i="3" s="1"/>
  <c r="D295" i="3"/>
  <c r="F295" i="3" s="1"/>
  <c r="U295" i="3" s="1"/>
  <c r="D294" i="3"/>
  <c r="F294" i="3" s="1"/>
  <c r="U294" i="3" s="1"/>
  <c r="D293" i="3"/>
  <c r="F293" i="3" s="1"/>
  <c r="U293" i="3" s="1"/>
  <c r="D292" i="3"/>
  <c r="F292" i="3" s="1"/>
  <c r="U292" i="3" s="1"/>
  <c r="D291" i="3"/>
  <c r="F291" i="3" s="1"/>
  <c r="U291" i="3" s="1"/>
  <c r="D290" i="3"/>
  <c r="F290" i="3" s="1"/>
  <c r="U290" i="3" s="1"/>
  <c r="D289" i="3"/>
  <c r="F289" i="3" s="1"/>
  <c r="U289" i="3" s="1"/>
  <c r="D288" i="3"/>
  <c r="F288" i="3" s="1"/>
  <c r="U288" i="3" s="1"/>
  <c r="D287" i="3"/>
  <c r="F287" i="3" s="1"/>
  <c r="U287" i="3" s="1"/>
  <c r="D286" i="3"/>
  <c r="F286" i="3" s="1"/>
  <c r="U286" i="3" s="1"/>
  <c r="D285" i="3"/>
  <c r="F285" i="3" s="1"/>
  <c r="U285" i="3" s="1"/>
  <c r="D284" i="3"/>
  <c r="F284" i="3" s="1"/>
  <c r="U284" i="3" s="1"/>
  <c r="D283" i="3"/>
  <c r="F283" i="3" s="1"/>
  <c r="U283" i="3" s="1"/>
  <c r="D282" i="3"/>
  <c r="F282" i="3" s="1"/>
  <c r="U282" i="3" s="1"/>
  <c r="D281" i="3"/>
  <c r="F281" i="3" s="1"/>
  <c r="U281" i="3" s="1"/>
  <c r="D280" i="3"/>
  <c r="F280" i="3" s="1"/>
  <c r="U280" i="3" s="1"/>
  <c r="D279" i="3"/>
  <c r="F279" i="3" s="1"/>
  <c r="U279" i="3" s="1"/>
  <c r="D278" i="3"/>
  <c r="F278" i="3" s="1"/>
  <c r="U278" i="3" s="1"/>
  <c r="D277" i="3"/>
  <c r="F277" i="3" s="1"/>
  <c r="U277" i="3" s="1"/>
  <c r="D276" i="3"/>
  <c r="F276" i="3" s="1"/>
  <c r="U276" i="3" s="1"/>
  <c r="D275" i="3"/>
  <c r="F275" i="3" s="1"/>
  <c r="U275" i="3" s="1"/>
  <c r="D274" i="3"/>
  <c r="F274" i="3" s="1"/>
  <c r="U274" i="3" s="1"/>
  <c r="D273" i="3"/>
  <c r="F273" i="3" s="1"/>
  <c r="U273" i="3" s="1"/>
  <c r="D272" i="3"/>
  <c r="F272" i="3" s="1"/>
  <c r="U272" i="3" s="1"/>
  <c r="D271" i="3"/>
  <c r="F271" i="3" s="1"/>
  <c r="U271" i="3" s="1"/>
  <c r="D270" i="3"/>
  <c r="F270" i="3" s="1"/>
  <c r="U270" i="3" s="1"/>
  <c r="D269" i="3"/>
  <c r="F269" i="3" s="1"/>
  <c r="U269" i="3" s="1"/>
  <c r="D268" i="3"/>
  <c r="F268" i="3" s="1"/>
  <c r="U268" i="3" s="1"/>
  <c r="D267" i="3"/>
  <c r="F267" i="3" s="1"/>
  <c r="U267" i="3" s="1"/>
  <c r="D266" i="3"/>
  <c r="F266" i="3" s="1"/>
  <c r="U266" i="3" s="1"/>
  <c r="D265" i="3"/>
  <c r="F265" i="3" s="1"/>
  <c r="U265" i="3" s="1"/>
  <c r="D264" i="3"/>
  <c r="F264" i="3" s="1"/>
  <c r="U264" i="3" s="1"/>
  <c r="D263" i="3"/>
  <c r="F263" i="3" s="1"/>
  <c r="U263" i="3" s="1"/>
  <c r="D262" i="3"/>
  <c r="F262" i="3" s="1"/>
  <c r="U262" i="3" s="1"/>
  <c r="D261" i="3"/>
  <c r="F261" i="3" s="1"/>
  <c r="U261" i="3" s="1"/>
  <c r="D260" i="3"/>
  <c r="F260" i="3" s="1"/>
  <c r="U260" i="3" s="1"/>
  <c r="D259" i="3"/>
  <c r="F259" i="3" s="1"/>
  <c r="U259" i="3" s="1"/>
  <c r="D258" i="3"/>
  <c r="F258" i="3" s="1"/>
  <c r="U258" i="3" s="1"/>
  <c r="D257" i="3"/>
  <c r="F257" i="3" s="1"/>
  <c r="U257" i="3" s="1"/>
  <c r="D256" i="3"/>
  <c r="F256" i="3" s="1"/>
  <c r="U256" i="3" s="1"/>
  <c r="D255" i="3"/>
  <c r="F255" i="3" s="1"/>
  <c r="U255" i="3" s="1"/>
  <c r="D254" i="3"/>
  <c r="F254" i="3" s="1"/>
  <c r="U254" i="3" s="1"/>
  <c r="D253" i="3"/>
  <c r="F253" i="3" s="1"/>
  <c r="U253" i="3" s="1"/>
  <c r="D252" i="3"/>
  <c r="F252" i="3" s="1"/>
  <c r="U252" i="3" s="1"/>
  <c r="D251" i="3"/>
  <c r="F251" i="3" s="1"/>
  <c r="U251" i="3" s="1"/>
  <c r="D250" i="3"/>
  <c r="F250" i="3" s="1"/>
  <c r="U250" i="3" s="1"/>
  <c r="D249" i="3"/>
  <c r="F249" i="3" s="1"/>
  <c r="U249" i="3" s="1"/>
  <c r="D248" i="3"/>
  <c r="F248" i="3" s="1"/>
  <c r="U248" i="3" s="1"/>
  <c r="D247" i="3"/>
  <c r="F247" i="3" s="1"/>
  <c r="U247" i="3" s="1"/>
  <c r="D246" i="3"/>
  <c r="F246" i="3" s="1"/>
  <c r="U246" i="3" s="1"/>
  <c r="D245" i="3"/>
  <c r="F245" i="3" s="1"/>
  <c r="U245" i="3" s="1"/>
  <c r="D244" i="3"/>
  <c r="F244" i="3" s="1"/>
  <c r="U244" i="3" s="1"/>
  <c r="D243" i="3"/>
  <c r="F243" i="3" s="1"/>
  <c r="U243" i="3" s="1"/>
  <c r="D242" i="3"/>
  <c r="F242" i="3" s="1"/>
  <c r="U242" i="3" s="1"/>
  <c r="D241" i="3"/>
  <c r="F241" i="3" s="1"/>
  <c r="U241" i="3" s="1"/>
  <c r="D240" i="3"/>
  <c r="F240" i="3" s="1"/>
  <c r="U240" i="3" s="1"/>
  <c r="D239" i="3"/>
  <c r="F239" i="3" s="1"/>
  <c r="U239" i="3" s="1"/>
  <c r="D238" i="3"/>
  <c r="F238" i="3" s="1"/>
  <c r="U238" i="3" s="1"/>
  <c r="D237" i="3"/>
  <c r="F237" i="3" s="1"/>
  <c r="U237" i="3" s="1"/>
  <c r="D236" i="3"/>
  <c r="F236" i="3" s="1"/>
  <c r="U236" i="3" s="1"/>
  <c r="D235" i="3"/>
  <c r="F235" i="3" s="1"/>
  <c r="U235" i="3" s="1"/>
  <c r="D234" i="3"/>
  <c r="F234" i="3" s="1"/>
  <c r="U234" i="3" s="1"/>
  <c r="D233" i="3"/>
  <c r="F233" i="3" s="1"/>
  <c r="U233" i="3" s="1"/>
  <c r="D232" i="3"/>
  <c r="F232" i="3" s="1"/>
  <c r="U232" i="3" s="1"/>
  <c r="D231" i="3"/>
  <c r="F231" i="3" s="1"/>
  <c r="U231" i="3" s="1"/>
  <c r="D230" i="3"/>
  <c r="F230" i="3" s="1"/>
  <c r="U230" i="3" s="1"/>
  <c r="D229" i="3"/>
  <c r="F229" i="3" s="1"/>
  <c r="U229" i="3" s="1"/>
  <c r="D228" i="3"/>
  <c r="F228" i="3" s="1"/>
  <c r="U228" i="3" s="1"/>
  <c r="D227" i="3"/>
  <c r="F227" i="3" s="1"/>
  <c r="U227" i="3" s="1"/>
  <c r="D226" i="3"/>
  <c r="F226" i="3" s="1"/>
  <c r="U226" i="3" s="1"/>
  <c r="D225" i="3"/>
  <c r="F225" i="3" s="1"/>
  <c r="U225" i="3" s="1"/>
  <c r="D224" i="3"/>
  <c r="F224" i="3" s="1"/>
  <c r="U224" i="3" s="1"/>
  <c r="D223" i="3"/>
  <c r="F223" i="3" s="1"/>
  <c r="U223" i="3" s="1"/>
  <c r="D222" i="3"/>
  <c r="F222" i="3" s="1"/>
  <c r="U222" i="3" s="1"/>
  <c r="D221" i="3"/>
  <c r="F221" i="3" s="1"/>
  <c r="U221" i="3" s="1"/>
  <c r="D220" i="3"/>
  <c r="F220" i="3" s="1"/>
  <c r="U220" i="3" s="1"/>
  <c r="D219" i="3"/>
  <c r="F219" i="3" s="1"/>
  <c r="U219" i="3" s="1"/>
  <c r="D218" i="3"/>
  <c r="F218" i="3" s="1"/>
  <c r="U218" i="3" s="1"/>
  <c r="D217" i="3"/>
  <c r="F217" i="3" s="1"/>
  <c r="U217" i="3" s="1"/>
  <c r="D216" i="3"/>
  <c r="F216" i="3" s="1"/>
  <c r="U216" i="3" s="1"/>
  <c r="D215" i="3"/>
  <c r="F215" i="3" s="1"/>
  <c r="U215" i="3" s="1"/>
  <c r="D214" i="3"/>
  <c r="D213" i="3"/>
  <c r="F213" i="3" s="1"/>
  <c r="U213" i="3" s="1"/>
  <c r="D212" i="3"/>
  <c r="F212" i="3" s="1"/>
  <c r="U212" i="3" s="1"/>
  <c r="D211" i="3"/>
  <c r="F211" i="3" s="1"/>
  <c r="U211" i="3" s="1"/>
  <c r="D210" i="3"/>
  <c r="F210" i="3" s="1"/>
  <c r="U210" i="3" s="1"/>
  <c r="D209" i="3"/>
  <c r="F209" i="3" s="1"/>
  <c r="U209" i="3" s="1"/>
  <c r="D208" i="3"/>
  <c r="F208" i="3" s="1"/>
  <c r="U208" i="3" s="1"/>
  <c r="D207" i="3"/>
  <c r="F207" i="3" s="1"/>
  <c r="U207" i="3" s="1"/>
  <c r="D206" i="3"/>
  <c r="F206" i="3" s="1"/>
  <c r="U206" i="3" s="1"/>
  <c r="D205" i="3"/>
  <c r="F205" i="3" s="1"/>
  <c r="U205" i="3" s="1"/>
  <c r="D204" i="3"/>
  <c r="F204" i="3" s="1"/>
  <c r="U204" i="3" s="1"/>
  <c r="D203" i="3"/>
  <c r="F203" i="3" s="1"/>
  <c r="U203" i="3" s="1"/>
  <c r="D202" i="3"/>
  <c r="F202" i="3" s="1"/>
  <c r="U202" i="3" s="1"/>
  <c r="D201" i="3"/>
  <c r="F201" i="3" s="1"/>
  <c r="U201" i="3" s="1"/>
  <c r="D200" i="3"/>
  <c r="F200" i="3" s="1"/>
  <c r="U200" i="3" s="1"/>
  <c r="D199" i="3"/>
  <c r="F199" i="3" s="1"/>
  <c r="U199" i="3" s="1"/>
  <c r="D198" i="3"/>
  <c r="F198" i="3" s="1"/>
  <c r="U198" i="3" s="1"/>
  <c r="D197" i="3"/>
  <c r="F197" i="3" s="1"/>
  <c r="U197" i="3" s="1"/>
  <c r="D196" i="3"/>
  <c r="F196" i="3" s="1"/>
  <c r="U196" i="3" s="1"/>
  <c r="D195" i="3"/>
  <c r="F195" i="3" s="1"/>
  <c r="U195" i="3" s="1"/>
  <c r="D194" i="3"/>
  <c r="F194" i="3" s="1"/>
  <c r="U194" i="3" s="1"/>
  <c r="D193" i="3"/>
  <c r="F193" i="3" s="1"/>
  <c r="U193" i="3" s="1"/>
  <c r="D192" i="3"/>
  <c r="F192" i="3" s="1"/>
  <c r="U192" i="3" s="1"/>
  <c r="D191" i="3"/>
  <c r="F191" i="3" s="1"/>
  <c r="U191" i="3" s="1"/>
  <c r="D190" i="3"/>
  <c r="F190" i="3" s="1"/>
  <c r="U190" i="3" s="1"/>
  <c r="D189" i="3"/>
  <c r="F189" i="3" s="1"/>
  <c r="U189" i="3" s="1"/>
  <c r="D188" i="3"/>
  <c r="F188" i="3" s="1"/>
  <c r="U188" i="3" s="1"/>
  <c r="D187" i="3"/>
  <c r="F187" i="3" s="1"/>
  <c r="U187" i="3" s="1"/>
  <c r="D186" i="3"/>
  <c r="F186" i="3" s="1"/>
  <c r="U186" i="3" s="1"/>
  <c r="D185" i="3"/>
  <c r="F185" i="3" s="1"/>
  <c r="U185" i="3" s="1"/>
  <c r="D184" i="3"/>
  <c r="F184" i="3" s="1"/>
  <c r="U184" i="3" s="1"/>
  <c r="D183" i="3"/>
  <c r="F183" i="3" s="1"/>
  <c r="U183" i="3" s="1"/>
  <c r="D182" i="3"/>
  <c r="F182" i="3" s="1"/>
  <c r="U182" i="3" s="1"/>
  <c r="D181" i="3"/>
  <c r="F181" i="3" s="1"/>
  <c r="U181" i="3" s="1"/>
  <c r="D180" i="3"/>
  <c r="F180" i="3" s="1"/>
  <c r="U180" i="3" s="1"/>
  <c r="D179" i="3"/>
  <c r="F179" i="3" s="1"/>
  <c r="U179" i="3" s="1"/>
  <c r="D178" i="3"/>
  <c r="F178" i="3" s="1"/>
  <c r="U178" i="3" s="1"/>
  <c r="D177" i="3"/>
  <c r="F177" i="3" s="1"/>
  <c r="U177" i="3" s="1"/>
  <c r="D176" i="3"/>
  <c r="F176" i="3" s="1"/>
  <c r="U176" i="3" s="1"/>
  <c r="D175" i="3"/>
  <c r="F175" i="3" s="1"/>
  <c r="U175" i="3" s="1"/>
  <c r="D174" i="3"/>
  <c r="F174" i="3" s="1"/>
  <c r="U174" i="3" s="1"/>
  <c r="D173" i="3"/>
  <c r="F173" i="3" s="1"/>
  <c r="U173" i="3" s="1"/>
  <c r="D172" i="3"/>
  <c r="F172" i="3" s="1"/>
  <c r="U172" i="3" s="1"/>
  <c r="D171" i="3"/>
  <c r="F171" i="3" s="1"/>
  <c r="U171" i="3" s="1"/>
  <c r="D170" i="3"/>
  <c r="F170" i="3" s="1"/>
  <c r="U170" i="3" s="1"/>
  <c r="D169" i="3"/>
  <c r="F169" i="3" s="1"/>
  <c r="U169" i="3" s="1"/>
  <c r="D168" i="3"/>
  <c r="F168" i="3" s="1"/>
  <c r="U168" i="3" s="1"/>
  <c r="D167" i="3"/>
  <c r="F167" i="3" s="1"/>
  <c r="U167" i="3" s="1"/>
  <c r="D166" i="3"/>
  <c r="F166" i="3" s="1"/>
  <c r="U166" i="3" s="1"/>
  <c r="D165" i="3"/>
  <c r="F165" i="3" s="1"/>
  <c r="U165" i="3" s="1"/>
  <c r="D164" i="3"/>
  <c r="D163" i="3"/>
  <c r="F163" i="3" s="1"/>
  <c r="U163" i="3" s="1"/>
  <c r="D162" i="3"/>
  <c r="F162" i="3" s="1"/>
  <c r="U162" i="3" s="1"/>
  <c r="D161" i="3"/>
  <c r="F161" i="3" s="1"/>
  <c r="U161" i="3" s="1"/>
  <c r="D160" i="3"/>
  <c r="F160" i="3" s="1"/>
  <c r="U160" i="3" s="1"/>
  <c r="D159" i="3"/>
  <c r="F159" i="3" s="1"/>
  <c r="U159" i="3" s="1"/>
  <c r="D158" i="3"/>
  <c r="F158" i="3" s="1"/>
  <c r="U158" i="3" s="1"/>
  <c r="D157" i="3"/>
  <c r="F157" i="3" s="1"/>
  <c r="U157" i="3" s="1"/>
  <c r="D156" i="3"/>
  <c r="F156" i="3" s="1"/>
  <c r="U156" i="3" s="1"/>
  <c r="D155" i="3"/>
  <c r="F155" i="3" s="1"/>
  <c r="U155" i="3" s="1"/>
  <c r="D154" i="3"/>
  <c r="F154" i="3" s="1"/>
  <c r="U154" i="3" s="1"/>
  <c r="D153" i="3"/>
  <c r="F153" i="3" s="1"/>
  <c r="U153" i="3" s="1"/>
  <c r="D152" i="3"/>
  <c r="F152" i="3" s="1"/>
  <c r="U152" i="3" s="1"/>
  <c r="D151" i="3"/>
  <c r="F151" i="3" s="1"/>
  <c r="U151" i="3" s="1"/>
  <c r="D150" i="3"/>
  <c r="F150" i="3" s="1"/>
  <c r="U150" i="3" s="1"/>
  <c r="D149" i="3"/>
  <c r="F149" i="3" s="1"/>
  <c r="U149" i="3" s="1"/>
  <c r="D148" i="3"/>
  <c r="F148" i="3" s="1"/>
  <c r="U148" i="3" s="1"/>
  <c r="D147" i="3"/>
  <c r="F147" i="3" s="1"/>
  <c r="U147" i="3" s="1"/>
  <c r="D146" i="3"/>
  <c r="F146" i="3" s="1"/>
  <c r="U146" i="3" s="1"/>
  <c r="D145" i="3"/>
  <c r="F145" i="3" s="1"/>
  <c r="U145" i="3" s="1"/>
  <c r="D144" i="3"/>
  <c r="F144" i="3" s="1"/>
  <c r="U144" i="3" s="1"/>
  <c r="D143" i="3"/>
  <c r="F143" i="3" s="1"/>
  <c r="U143" i="3" s="1"/>
  <c r="D142" i="3"/>
  <c r="F142" i="3" s="1"/>
  <c r="U142" i="3" s="1"/>
  <c r="D141" i="3"/>
  <c r="F141" i="3" s="1"/>
  <c r="U141" i="3" s="1"/>
  <c r="D140" i="3"/>
  <c r="F140" i="3" s="1"/>
  <c r="U140" i="3" s="1"/>
  <c r="D139" i="3"/>
  <c r="F139" i="3" s="1"/>
  <c r="U139" i="3" s="1"/>
  <c r="D138" i="3"/>
  <c r="F138" i="3" s="1"/>
  <c r="U138" i="3" s="1"/>
  <c r="D137" i="3"/>
  <c r="F137" i="3" s="1"/>
  <c r="U137" i="3" s="1"/>
  <c r="D136" i="3"/>
  <c r="F136" i="3" s="1"/>
  <c r="U136" i="3" s="1"/>
  <c r="D135" i="3"/>
  <c r="F135" i="3" s="1"/>
  <c r="U135" i="3" s="1"/>
  <c r="D134" i="3"/>
  <c r="F134" i="3" s="1"/>
  <c r="U134" i="3" s="1"/>
  <c r="D133" i="3"/>
  <c r="F133" i="3" s="1"/>
  <c r="U133" i="3" s="1"/>
  <c r="D132" i="3"/>
  <c r="F132" i="3" s="1"/>
  <c r="U132" i="3" s="1"/>
  <c r="D131" i="3"/>
  <c r="F131" i="3" s="1"/>
  <c r="U131" i="3" s="1"/>
  <c r="D130" i="3"/>
  <c r="F130" i="3" s="1"/>
  <c r="U130" i="3" s="1"/>
  <c r="D129" i="3"/>
  <c r="F129" i="3" s="1"/>
  <c r="U129" i="3" s="1"/>
  <c r="D128" i="3"/>
  <c r="F128" i="3" s="1"/>
  <c r="U128" i="3" s="1"/>
  <c r="D127" i="3"/>
  <c r="F127" i="3" s="1"/>
  <c r="U127" i="3" s="1"/>
  <c r="D126" i="3"/>
  <c r="F126" i="3" s="1"/>
  <c r="U126" i="3" s="1"/>
  <c r="D125" i="3"/>
  <c r="F125" i="3" s="1"/>
  <c r="U125" i="3" s="1"/>
  <c r="D124" i="3"/>
  <c r="F124" i="3" s="1"/>
  <c r="U124" i="3" s="1"/>
  <c r="D123" i="3"/>
  <c r="F123" i="3" s="1"/>
  <c r="U123" i="3" s="1"/>
  <c r="D122" i="3"/>
  <c r="F122" i="3" s="1"/>
  <c r="U122" i="3" s="1"/>
  <c r="D121" i="3"/>
  <c r="F121" i="3" s="1"/>
  <c r="U121" i="3" s="1"/>
  <c r="D120" i="3"/>
  <c r="F120" i="3" s="1"/>
  <c r="U120" i="3" s="1"/>
  <c r="D119" i="3"/>
  <c r="F119" i="3" s="1"/>
  <c r="U119" i="3" s="1"/>
  <c r="D118" i="3"/>
  <c r="F118" i="3" s="1"/>
  <c r="U118" i="3" s="1"/>
  <c r="D117" i="3"/>
  <c r="F117" i="3" s="1"/>
  <c r="U117" i="3" s="1"/>
  <c r="D116" i="3"/>
  <c r="D115" i="3"/>
  <c r="F115" i="3" s="1"/>
  <c r="U115" i="3" s="1"/>
  <c r="D114" i="3"/>
  <c r="F114" i="3" s="1"/>
  <c r="U114" i="3" s="1"/>
  <c r="D113" i="3"/>
  <c r="F113" i="3" s="1"/>
  <c r="U113" i="3" s="1"/>
  <c r="D112" i="3"/>
  <c r="F112" i="3" s="1"/>
  <c r="U112" i="3" s="1"/>
  <c r="D111" i="3"/>
  <c r="F111" i="3" s="1"/>
  <c r="U111" i="3" s="1"/>
  <c r="D110" i="3"/>
  <c r="F110" i="3" s="1"/>
  <c r="U110" i="3" s="1"/>
  <c r="D109" i="3"/>
  <c r="F109" i="3" s="1"/>
  <c r="U109" i="3" s="1"/>
  <c r="D108" i="3"/>
  <c r="F108" i="3" s="1"/>
  <c r="U108" i="3" s="1"/>
  <c r="D107" i="3"/>
  <c r="F107" i="3" s="1"/>
  <c r="U107" i="3" s="1"/>
  <c r="D106" i="3"/>
  <c r="F106" i="3" s="1"/>
  <c r="U106" i="3" s="1"/>
  <c r="D105" i="3"/>
  <c r="F105" i="3" s="1"/>
  <c r="U105" i="3" s="1"/>
  <c r="D104" i="3"/>
  <c r="F104" i="3" s="1"/>
  <c r="U104" i="3" s="1"/>
  <c r="D103" i="3"/>
  <c r="F103" i="3" s="1"/>
  <c r="U103" i="3" s="1"/>
  <c r="D102" i="3"/>
  <c r="F102" i="3" s="1"/>
  <c r="U102" i="3" s="1"/>
  <c r="D101" i="3"/>
  <c r="F101" i="3" s="1"/>
  <c r="U101" i="3" s="1"/>
  <c r="D100" i="3"/>
  <c r="F100" i="3" s="1"/>
  <c r="U100" i="3" s="1"/>
  <c r="D99" i="3"/>
  <c r="F99" i="3" s="1"/>
  <c r="U99" i="3" s="1"/>
  <c r="D98" i="3"/>
  <c r="F98" i="3" s="1"/>
  <c r="U98" i="3" s="1"/>
  <c r="D97" i="3"/>
  <c r="F97" i="3" s="1"/>
  <c r="U97" i="3" s="1"/>
  <c r="D96" i="3"/>
  <c r="F96" i="3" s="1"/>
  <c r="U96" i="3" s="1"/>
  <c r="D95" i="3"/>
  <c r="F95" i="3" s="1"/>
  <c r="U95" i="3" s="1"/>
  <c r="D94" i="3"/>
  <c r="F94" i="3" s="1"/>
  <c r="U94" i="3" s="1"/>
  <c r="D93" i="3"/>
  <c r="F93" i="3" s="1"/>
  <c r="U93" i="3" s="1"/>
  <c r="D92" i="3"/>
  <c r="F92" i="3" s="1"/>
  <c r="U92" i="3" s="1"/>
  <c r="D91" i="3"/>
  <c r="F91" i="3" s="1"/>
  <c r="U91" i="3" s="1"/>
  <c r="D90" i="3"/>
  <c r="F90" i="3" s="1"/>
  <c r="U90" i="3" s="1"/>
  <c r="D89" i="3"/>
  <c r="F89" i="3" s="1"/>
  <c r="U89" i="3" s="1"/>
  <c r="D88" i="3"/>
  <c r="D87" i="3"/>
  <c r="F87" i="3" s="1"/>
  <c r="U87" i="3" s="1"/>
  <c r="D86" i="3"/>
  <c r="F86" i="3" s="1"/>
  <c r="U86" i="3" s="1"/>
  <c r="D85" i="3"/>
  <c r="F85" i="3" s="1"/>
  <c r="U85" i="3" s="1"/>
  <c r="D84" i="3"/>
  <c r="F84" i="3" s="1"/>
  <c r="U84" i="3" s="1"/>
  <c r="D83" i="3"/>
  <c r="F83" i="3" s="1"/>
  <c r="U83" i="3" s="1"/>
  <c r="D82" i="3"/>
  <c r="F82" i="3" s="1"/>
  <c r="U82" i="3" s="1"/>
  <c r="D81" i="3"/>
  <c r="F81" i="3" s="1"/>
  <c r="U81" i="3" s="1"/>
  <c r="D80" i="3"/>
  <c r="F80" i="3" s="1"/>
  <c r="U80" i="3" s="1"/>
  <c r="D79" i="3"/>
  <c r="F79" i="3" s="1"/>
  <c r="U79" i="3" s="1"/>
  <c r="D78" i="3"/>
  <c r="F78" i="3" s="1"/>
  <c r="U78" i="3" s="1"/>
  <c r="D77" i="3"/>
  <c r="F77" i="3" s="1"/>
  <c r="U77" i="3" s="1"/>
  <c r="D76" i="3"/>
  <c r="F76" i="3" s="1"/>
  <c r="U76" i="3" s="1"/>
  <c r="D75" i="3"/>
  <c r="F75" i="3" s="1"/>
  <c r="U75" i="3" s="1"/>
  <c r="D74" i="3"/>
  <c r="F74" i="3" s="1"/>
  <c r="U74" i="3" s="1"/>
  <c r="D73" i="3"/>
  <c r="F73" i="3" s="1"/>
  <c r="U73" i="3" s="1"/>
  <c r="D72" i="3"/>
  <c r="F72" i="3" s="1"/>
  <c r="U72" i="3" s="1"/>
  <c r="D71" i="3"/>
  <c r="F71" i="3" s="1"/>
  <c r="U71" i="3" s="1"/>
  <c r="D70" i="3"/>
  <c r="F70" i="3" s="1"/>
  <c r="U70" i="3" s="1"/>
  <c r="D69" i="3"/>
  <c r="F69" i="3" s="1"/>
  <c r="U69" i="3" s="1"/>
  <c r="D68" i="3"/>
  <c r="F68" i="3" s="1"/>
  <c r="U68" i="3" s="1"/>
  <c r="D67" i="3"/>
  <c r="F67" i="3" s="1"/>
  <c r="U67" i="3" s="1"/>
  <c r="D66" i="3"/>
  <c r="F66" i="3" s="1"/>
  <c r="U66" i="3" s="1"/>
  <c r="D65" i="3"/>
  <c r="F65" i="3" s="1"/>
  <c r="U65" i="3" s="1"/>
  <c r="D64" i="3"/>
  <c r="F64" i="3" s="1"/>
  <c r="U64" i="3" s="1"/>
  <c r="D63" i="3"/>
  <c r="F63" i="3" s="1"/>
  <c r="U63" i="3" s="1"/>
  <c r="D62" i="3"/>
  <c r="F62" i="3" s="1"/>
  <c r="U62" i="3" s="1"/>
  <c r="D61" i="3"/>
  <c r="F61" i="3" s="1"/>
  <c r="U61" i="3" s="1"/>
  <c r="D60" i="3"/>
  <c r="F60" i="3" s="1"/>
  <c r="U60" i="3" s="1"/>
  <c r="D59" i="3"/>
  <c r="F59" i="3" s="1"/>
  <c r="U59" i="3" s="1"/>
  <c r="D58" i="3"/>
  <c r="F58" i="3" s="1"/>
  <c r="U58" i="3" s="1"/>
  <c r="D57" i="3"/>
  <c r="F57" i="3" s="1"/>
  <c r="U57" i="3" s="1"/>
  <c r="D56" i="3"/>
  <c r="F56" i="3" s="1"/>
  <c r="U56" i="3" s="1"/>
  <c r="D55" i="3"/>
  <c r="F55" i="3" s="1"/>
  <c r="U55" i="3" s="1"/>
  <c r="D54" i="3"/>
  <c r="F54" i="3" s="1"/>
  <c r="U54" i="3" s="1"/>
  <c r="D53" i="3"/>
  <c r="F53" i="3" s="1"/>
  <c r="U53" i="3" s="1"/>
  <c r="D52" i="3"/>
  <c r="F52" i="3" s="1"/>
  <c r="U52" i="3" s="1"/>
  <c r="D51" i="3"/>
  <c r="F51" i="3" s="1"/>
  <c r="U51" i="3" s="1"/>
  <c r="D50" i="3"/>
  <c r="F50" i="3" s="1"/>
  <c r="U50" i="3" s="1"/>
  <c r="D49" i="3"/>
  <c r="F49" i="3" s="1"/>
  <c r="U49" i="3" s="1"/>
  <c r="D48" i="3"/>
  <c r="F48" i="3" s="1"/>
  <c r="U48" i="3" s="1"/>
  <c r="D47" i="3"/>
  <c r="F47" i="3" s="1"/>
  <c r="U47" i="3" s="1"/>
  <c r="D46" i="3"/>
  <c r="F46" i="3" s="1"/>
  <c r="U46" i="3" s="1"/>
  <c r="D45" i="3"/>
  <c r="F45" i="3" s="1"/>
  <c r="U45" i="3" s="1"/>
  <c r="D44" i="3"/>
  <c r="D43" i="3"/>
  <c r="F43" i="3" s="1"/>
  <c r="U43" i="3" s="1"/>
  <c r="D42" i="3"/>
  <c r="F42" i="3" s="1"/>
  <c r="U42" i="3" s="1"/>
  <c r="D41" i="3"/>
  <c r="F41" i="3" s="1"/>
  <c r="U41" i="3" s="1"/>
  <c r="D40" i="3"/>
  <c r="F40" i="3" s="1"/>
  <c r="U40" i="3" s="1"/>
  <c r="D39" i="3"/>
  <c r="F39" i="3" s="1"/>
  <c r="U39" i="3" s="1"/>
  <c r="D38" i="3"/>
  <c r="F38" i="3" s="1"/>
  <c r="U38" i="3" s="1"/>
  <c r="D37" i="3"/>
  <c r="F37" i="3" s="1"/>
  <c r="U37" i="3" s="1"/>
  <c r="D36" i="3"/>
  <c r="F36" i="3" s="1"/>
  <c r="U36" i="3" s="1"/>
  <c r="D35" i="3"/>
  <c r="F35" i="3" s="1"/>
  <c r="U35" i="3" s="1"/>
  <c r="D34" i="3"/>
  <c r="F34" i="3" s="1"/>
  <c r="U34" i="3" s="1"/>
  <c r="D33" i="3"/>
  <c r="F33" i="3" s="1"/>
  <c r="U33" i="3" s="1"/>
  <c r="D32" i="3"/>
  <c r="F32" i="3" s="1"/>
  <c r="U32" i="3" s="1"/>
  <c r="D31" i="3"/>
  <c r="F31" i="3" s="1"/>
  <c r="U31" i="3" s="1"/>
  <c r="D30" i="3"/>
  <c r="F30" i="3" s="1"/>
  <c r="U30" i="3" s="1"/>
  <c r="D29" i="3"/>
  <c r="D28" i="3"/>
  <c r="F28" i="3" s="1"/>
  <c r="U28" i="3" s="1"/>
  <c r="D27" i="3"/>
  <c r="F27" i="3" s="1"/>
  <c r="U27" i="3" s="1"/>
  <c r="D26" i="3"/>
  <c r="F26" i="3" s="1"/>
  <c r="U26" i="3" s="1"/>
  <c r="D25" i="3"/>
  <c r="F25" i="3" s="1"/>
  <c r="U25" i="3" s="1"/>
  <c r="D24" i="3"/>
  <c r="F24" i="3" s="1"/>
  <c r="U24" i="3" s="1"/>
  <c r="D23" i="3"/>
  <c r="F23" i="3" s="1"/>
  <c r="U23" i="3" s="1"/>
  <c r="D22" i="3"/>
  <c r="F22" i="3" s="1"/>
  <c r="U22" i="3" s="1"/>
  <c r="D21" i="3"/>
  <c r="F21" i="3" s="1"/>
  <c r="U21" i="3" s="1"/>
  <c r="D20" i="3"/>
  <c r="F20" i="3" s="1"/>
  <c r="U20" i="3" s="1"/>
  <c r="D19" i="3"/>
  <c r="F19" i="3" s="1"/>
  <c r="U19" i="3" s="1"/>
  <c r="D18" i="3"/>
  <c r="F18" i="3" s="1"/>
  <c r="U18" i="3" s="1"/>
  <c r="D17" i="3"/>
  <c r="F17" i="3" s="1"/>
  <c r="U17" i="3" s="1"/>
  <c r="D16" i="3"/>
  <c r="F16" i="3" s="1"/>
  <c r="U16" i="3" s="1"/>
  <c r="D15" i="3"/>
  <c r="F15" i="3" s="1"/>
  <c r="U15" i="3" s="1"/>
  <c r="D14" i="3"/>
  <c r="F14" i="3" s="1"/>
  <c r="U14" i="3" s="1"/>
  <c r="D13" i="3"/>
  <c r="D12" i="3"/>
  <c r="F12" i="3" s="1"/>
  <c r="U12" i="3" s="1"/>
  <c r="D11" i="3"/>
  <c r="F11" i="3" s="1"/>
  <c r="U11" i="3" s="1"/>
  <c r="D10" i="3"/>
  <c r="F10" i="3" s="1"/>
  <c r="U10" i="3" s="1"/>
  <c r="D9" i="3"/>
  <c r="F9" i="3" s="1"/>
  <c r="U9" i="3" s="1"/>
  <c r="D8" i="3"/>
  <c r="F8" i="3" s="1"/>
  <c r="U8" i="3" s="1"/>
  <c r="D7" i="3"/>
  <c r="F7" i="3" s="1"/>
  <c r="U7" i="3" s="1"/>
  <c r="D6" i="3"/>
  <c r="F6" i="3" s="1"/>
  <c r="U6" i="3" s="1"/>
  <c r="D5" i="3"/>
  <c r="F5" i="3" s="1"/>
  <c r="U5" i="3" s="1"/>
  <c r="D4" i="3"/>
  <c r="F4" i="3" s="1"/>
  <c r="U4" i="3" s="1"/>
  <c r="D3" i="3"/>
  <c r="F3" i="3" s="1"/>
  <c r="U3" i="3" s="1"/>
  <c r="D2" i="3"/>
  <c r="F2" i="3" s="1"/>
  <c r="U2" i="3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2" i="1"/>
  <c r="E4134" i="3" l="1"/>
  <c r="F4134" i="3"/>
  <c r="U4134" i="3" s="1"/>
  <c r="E4303" i="3"/>
  <c r="F4303" i="3"/>
  <c r="U4303" i="3" s="1"/>
  <c r="C37" i="17"/>
  <c r="F601" i="3"/>
  <c r="U601" i="3" s="1"/>
  <c r="F664" i="3"/>
  <c r="U664" i="3" s="1"/>
  <c r="F874" i="3"/>
  <c r="U874" i="3" s="1"/>
  <c r="F2529" i="3"/>
  <c r="U2529" i="3" s="1"/>
  <c r="F939" i="3"/>
  <c r="U939" i="3" s="1"/>
  <c r="F981" i="3"/>
  <c r="U981" i="3" s="1"/>
  <c r="F4451" i="3"/>
  <c r="U4451" i="3" s="1"/>
  <c r="F4792" i="3"/>
  <c r="U4792" i="3" s="1"/>
  <c r="F13" i="3"/>
  <c r="U13" i="3" s="1"/>
  <c r="F3371" i="3"/>
  <c r="U3371" i="3" s="1"/>
  <c r="F4416" i="3"/>
  <c r="U4416" i="3" s="1"/>
  <c r="C15" i="17"/>
  <c r="B9" i="5"/>
  <c r="B13" i="5"/>
  <c r="B17" i="5"/>
  <c r="B21" i="5"/>
  <c r="B25" i="5"/>
  <c r="B29" i="5"/>
  <c r="B6" i="5"/>
  <c r="B10" i="5"/>
  <c r="B14" i="5"/>
  <c r="B7" i="5"/>
  <c r="B11" i="5"/>
  <c r="B15" i="5"/>
  <c r="B19" i="5"/>
  <c r="B8" i="5"/>
  <c r="C8" i="5" s="1" a="1"/>
  <c r="C8" i="5" s="1"/>
  <c r="B20" i="5"/>
  <c r="B26" i="5"/>
  <c r="B31" i="5"/>
  <c r="B35" i="5"/>
  <c r="B39" i="5"/>
  <c r="B43" i="5"/>
  <c r="B47" i="5"/>
  <c r="B51" i="5"/>
  <c r="B55" i="5"/>
  <c r="B59" i="5"/>
  <c r="B63" i="5"/>
  <c r="B67" i="5"/>
  <c r="B71" i="5"/>
  <c r="B75" i="5"/>
  <c r="B79" i="5"/>
  <c r="B83" i="5"/>
  <c r="B87" i="5"/>
  <c r="B91" i="5"/>
  <c r="B95" i="5"/>
  <c r="B99" i="5"/>
  <c r="B103" i="5"/>
  <c r="B107" i="5"/>
  <c r="B111" i="5"/>
  <c r="B115" i="5"/>
  <c r="B119" i="5"/>
  <c r="B123" i="5"/>
  <c r="B127" i="5"/>
  <c r="B131" i="5"/>
  <c r="B135" i="5"/>
  <c r="B139" i="5"/>
  <c r="B143" i="5"/>
  <c r="B147" i="5"/>
  <c r="B151" i="5"/>
  <c r="B155" i="5"/>
  <c r="B159" i="5"/>
  <c r="B163" i="5"/>
  <c r="B167" i="5"/>
  <c r="B171" i="5"/>
  <c r="B175" i="5"/>
  <c r="B179" i="5"/>
  <c r="B183" i="5"/>
  <c r="B187" i="5"/>
  <c r="B191" i="5"/>
  <c r="B195" i="5"/>
  <c r="B199" i="5"/>
  <c r="B203" i="5"/>
  <c r="B207" i="5"/>
  <c r="B211" i="5"/>
  <c r="B215" i="5"/>
  <c r="B219" i="5"/>
  <c r="B223" i="5"/>
  <c r="B227" i="5"/>
  <c r="B231" i="5"/>
  <c r="B235" i="5"/>
  <c r="B239" i="5"/>
  <c r="B243" i="5"/>
  <c r="B247" i="5"/>
  <c r="B251" i="5"/>
  <c r="B255" i="5"/>
  <c r="B259" i="5"/>
  <c r="B263" i="5"/>
  <c r="B267" i="5"/>
  <c r="B271" i="5"/>
  <c r="B275" i="5"/>
  <c r="B279" i="5"/>
  <c r="B283" i="5"/>
  <c r="B287" i="5"/>
  <c r="B291" i="5"/>
  <c r="B295" i="5"/>
  <c r="B299" i="5"/>
  <c r="B303" i="5"/>
  <c r="B307" i="5"/>
  <c r="B311" i="5"/>
  <c r="B315" i="5"/>
  <c r="B319" i="5"/>
  <c r="B323" i="5"/>
  <c r="B327" i="5"/>
  <c r="B331" i="5"/>
  <c r="B335" i="5"/>
  <c r="B339" i="5"/>
  <c r="B343" i="5"/>
  <c r="B347" i="5"/>
  <c r="B351" i="5"/>
  <c r="B355" i="5"/>
  <c r="B359" i="5"/>
  <c r="B363" i="5"/>
  <c r="B367" i="5"/>
  <c r="B371" i="5"/>
  <c r="B375" i="5"/>
  <c r="B379" i="5"/>
  <c r="B383" i="5"/>
  <c r="B387" i="5"/>
  <c r="B391" i="5"/>
  <c r="B395" i="5"/>
  <c r="B399" i="5"/>
  <c r="B403" i="5"/>
  <c r="B407" i="5"/>
  <c r="B411" i="5"/>
  <c r="B415" i="5"/>
  <c r="B419" i="5"/>
  <c r="B423" i="5"/>
  <c r="B427" i="5"/>
  <c r="B431" i="5"/>
  <c r="B435" i="5"/>
  <c r="B439" i="5"/>
  <c r="B443" i="5"/>
  <c r="B447" i="5"/>
  <c r="B451" i="5"/>
  <c r="B455" i="5"/>
  <c r="B459" i="5"/>
  <c r="B463" i="5"/>
  <c r="B467" i="5"/>
  <c r="B471" i="5"/>
  <c r="B475" i="5"/>
  <c r="B479" i="5"/>
  <c r="B483" i="5"/>
  <c r="B487" i="5"/>
  <c r="B491" i="5"/>
  <c r="B495" i="5"/>
  <c r="B499" i="5"/>
  <c r="B503" i="5"/>
  <c r="B507" i="5"/>
  <c r="B511" i="5"/>
  <c r="B515" i="5"/>
  <c r="B519" i="5"/>
  <c r="B523" i="5"/>
  <c r="B527" i="5"/>
  <c r="B531" i="5"/>
  <c r="B535" i="5"/>
  <c r="B539" i="5"/>
  <c r="B543" i="5"/>
  <c r="B547" i="5"/>
  <c r="B551" i="5"/>
  <c r="B555" i="5"/>
  <c r="B559" i="5"/>
  <c r="B563" i="5"/>
  <c r="B567" i="5"/>
  <c r="B571" i="5"/>
  <c r="B575" i="5"/>
  <c r="B579" i="5"/>
  <c r="B583" i="5"/>
  <c r="B587" i="5"/>
  <c r="B591" i="5"/>
  <c r="B595" i="5"/>
  <c r="B599" i="5"/>
  <c r="B603" i="5"/>
  <c r="B607" i="5"/>
  <c r="B611" i="5"/>
  <c r="B615" i="5"/>
  <c r="B619" i="5"/>
  <c r="B623" i="5"/>
  <c r="B627" i="5"/>
  <c r="B631" i="5"/>
  <c r="B635" i="5"/>
  <c r="B639" i="5"/>
  <c r="B643" i="5"/>
  <c r="B647" i="5"/>
  <c r="B651" i="5"/>
  <c r="B655" i="5"/>
  <c r="B659" i="5"/>
  <c r="B663" i="5"/>
  <c r="B667" i="5"/>
  <c r="B671" i="5"/>
  <c r="B675" i="5"/>
  <c r="B679" i="5"/>
  <c r="B683" i="5"/>
  <c r="B687" i="5"/>
  <c r="B691" i="5"/>
  <c r="B695" i="5"/>
  <c r="B699" i="5"/>
  <c r="B703" i="5"/>
  <c r="B707" i="5"/>
  <c r="B711" i="5"/>
  <c r="B715" i="5"/>
  <c r="B719" i="5"/>
  <c r="B723" i="5"/>
  <c r="B727" i="5"/>
  <c r="B731" i="5"/>
  <c r="B735" i="5"/>
  <c r="B739" i="5"/>
  <c r="B743" i="5"/>
  <c r="B747" i="5"/>
  <c r="B751" i="5"/>
  <c r="B755" i="5"/>
  <c r="B759" i="5"/>
  <c r="B763" i="5"/>
  <c r="B767" i="5"/>
  <c r="B771" i="5"/>
  <c r="B775" i="5"/>
  <c r="B779" i="5"/>
  <c r="B783" i="5"/>
  <c r="B787" i="5"/>
  <c r="B791" i="5"/>
  <c r="B795" i="5"/>
  <c r="B799" i="5"/>
  <c r="B803" i="5"/>
  <c r="B807" i="5"/>
  <c r="B811" i="5"/>
  <c r="B815" i="5"/>
  <c r="B819" i="5"/>
  <c r="B823" i="5"/>
  <c r="B827" i="5"/>
  <c r="B831" i="5"/>
  <c r="B835" i="5"/>
  <c r="B839" i="5"/>
  <c r="B843" i="5"/>
  <c r="B847" i="5"/>
  <c r="B851" i="5"/>
  <c r="B855" i="5"/>
  <c r="B859" i="5"/>
  <c r="B863" i="5"/>
  <c r="B867" i="5"/>
  <c r="B871" i="5"/>
  <c r="B875" i="5"/>
  <c r="B879" i="5"/>
  <c r="B883" i="5"/>
  <c r="B887" i="5"/>
  <c r="B891" i="5"/>
  <c r="B895" i="5"/>
  <c r="B899" i="5"/>
  <c r="B903" i="5"/>
  <c r="B907" i="5"/>
  <c r="B911" i="5"/>
  <c r="B915" i="5"/>
  <c r="B919" i="5"/>
  <c r="B923" i="5"/>
  <c r="B927" i="5"/>
  <c r="B931" i="5"/>
  <c r="B935" i="5"/>
  <c r="B939" i="5"/>
  <c r="B943" i="5"/>
  <c r="B947" i="5"/>
  <c r="B951" i="5"/>
  <c r="B955" i="5"/>
  <c r="B959" i="5"/>
  <c r="B963" i="5"/>
  <c r="B967" i="5"/>
  <c r="B971" i="5"/>
  <c r="B975" i="5"/>
  <c r="B979" i="5"/>
  <c r="B983" i="5"/>
  <c r="B987" i="5"/>
  <c r="B991" i="5"/>
  <c r="B995" i="5"/>
  <c r="B999" i="5"/>
  <c r="B1003" i="5"/>
  <c r="B1007" i="5"/>
  <c r="B1011" i="5"/>
  <c r="B1015" i="5"/>
  <c r="B1019" i="5"/>
  <c r="B1023" i="5"/>
  <c r="B1027" i="5"/>
  <c r="B1031" i="5"/>
  <c r="B1035" i="5"/>
  <c r="B1039" i="5"/>
  <c r="B1043" i="5"/>
  <c r="B1047" i="5"/>
  <c r="B1051" i="5"/>
  <c r="B1055" i="5"/>
  <c r="B1059" i="5"/>
  <c r="B1063" i="5"/>
  <c r="B1067" i="5"/>
  <c r="B1071" i="5"/>
  <c r="B1075" i="5"/>
  <c r="B1079" i="5"/>
  <c r="B1083" i="5"/>
  <c r="B1087" i="5"/>
  <c r="B1091" i="5"/>
  <c r="B1095" i="5"/>
  <c r="B1099" i="5"/>
  <c r="B1103" i="5"/>
  <c r="B1107" i="5"/>
  <c r="B1111" i="5"/>
  <c r="B1115" i="5"/>
  <c r="B1119" i="5"/>
  <c r="B1123" i="5"/>
  <c r="B1127" i="5"/>
  <c r="B1131" i="5"/>
  <c r="B1135" i="5"/>
  <c r="B1139" i="5"/>
  <c r="B1143" i="5"/>
  <c r="B1147" i="5"/>
  <c r="B1151" i="5"/>
  <c r="B1155" i="5"/>
  <c r="B1159" i="5"/>
  <c r="B1163" i="5"/>
  <c r="B1167" i="5"/>
  <c r="B1171" i="5"/>
  <c r="B1175" i="5"/>
  <c r="B1179" i="5"/>
  <c r="B1183" i="5"/>
  <c r="B1187" i="5"/>
  <c r="B1191" i="5"/>
  <c r="B1195" i="5"/>
  <c r="B1199" i="5"/>
  <c r="B1203" i="5"/>
  <c r="B1207" i="5"/>
  <c r="B1211" i="5"/>
  <c r="B1215" i="5"/>
  <c r="B1219" i="5"/>
  <c r="B1223" i="5"/>
  <c r="B1227" i="5"/>
  <c r="B1231" i="5"/>
  <c r="B1235" i="5"/>
  <c r="B1239" i="5"/>
  <c r="B1243" i="5"/>
  <c r="B1247" i="5"/>
  <c r="B12" i="5"/>
  <c r="B22" i="5"/>
  <c r="B27" i="5"/>
  <c r="B32" i="5"/>
  <c r="B36" i="5"/>
  <c r="B40" i="5"/>
  <c r="B44" i="5"/>
  <c r="B48" i="5"/>
  <c r="B52" i="5"/>
  <c r="B56" i="5"/>
  <c r="B60" i="5"/>
  <c r="B64" i="5"/>
  <c r="B68" i="5"/>
  <c r="B72" i="5"/>
  <c r="B76" i="5"/>
  <c r="B80" i="5"/>
  <c r="B84" i="5"/>
  <c r="B88" i="5"/>
  <c r="B92" i="5"/>
  <c r="B96" i="5"/>
  <c r="B100" i="5"/>
  <c r="B104" i="5"/>
  <c r="B108" i="5"/>
  <c r="B112" i="5"/>
  <c r="B116" i="5"/>
  <c r="B120" i="5"/>
  <c r="B124" i="5"/>
  <c r="B128" i="5"/>
  <c r="B132" i="5"/>
  <c r="B136" i="5"/>
  <c r="B140" i="5"/>
  <c r="B144" i="5"/>
  <c r="B148" i="5"/>
  <c r="B152" i="5"/>
  <c r="B156" i="5"/>
  <c r="B160" i="5"/>
  <c r="B164" i="5"/>
  <c r="B168" i="5"/>
  <c r="B172" i="5"/>
  <c r="B176" i="5"/>
  <c r="B180" i="5"/>
  <c r="B184" i="5"/>
  <c r="B188" i="5"/>
  <c r="B192" i="5"/>
  <c r="B196" i="5"/>
  <c r="B200" i="5"/>
  <c r="B204" i="5"/>
  <c r="B208" i="5"/>
  <c r="B212" i="5"/>
  <c r="B216" i="5"/>
  <c r="B220" i="5"/>
  <c r="B224" i="5"/>
  <c r="B228" i="5"/>
  <c r="B232" i="5"/>
  <c r="B236" i="5"/>
  <c r="B240" i="5"/>
  <c r="B244" i="5"/>
  <c r="B248" i="5"/>
  <c r="B252" i="5"/>
  <c r="B256" i="5"/>
  <c r="B260" i="5"/>
  <c r="B264" i="5"/>
  <c r="B268" i="5"/>
  <c r="B272" i="5"/>
  <c r="B276" i="5"/>
  <c r="B280" i="5"/>
  <c r="B284" i="5"/>
  <c r="B288" i="5"/>
  <c r="B292" i="5"/>
  <c r="B296" i="5"/>
  <c r="B300" i="5"/>
  <c r="B304" i="5"/>
  <c r="B308" i="5"/>
  <c r="B312" i="5"/>
  <c r="B316" i="5"/>
  <c r="B320" i="5"/>
  <c r="B324" i="5"/>
  <c r="B328" i="5"/>
  <c r="B332" i="5"/>
  <c r="B336" i="5"/>
  <c r="B340" i="5"/>
  <c r="B344" i="5"/>
  <c r="B348" i="5"/>
  <c r="B352" i="5"/>
  <c r="B356" i="5"/>
  <c r="B360" i="5"/>
  <c r="B364" i="5"/>
  <c r="B368" i="5"/>
  <c r="B372" i="5"/>
  <c r="B376" i="5"/>
  <c r="B380" i="5"/>
  <c r="B384" i="5"/>
  <c r="B388" i="5"/>
  <c r="B392" i="5"/>
  <c r="B396" i="5"/>
  <c r="B400" i="5"/>
  <c r="B404" i="5"/>
  <c r="B408" i="5"/>
  <c r="B412" i="5"/>
  <c r="B416" i="5"/>
  <c r="B420" i="5"/>
  <c r="B424" i="5"/>
  <c r="B428" i="5"/>
  <c r="B432" i="5"/>
  <c r="B436" i="5"/>
  <c r="B440" i="5"/>
  <c r="B444" i="5"/>
  <c r="B448" i="5"/>
  <c r="B452" i="5"/>
  <c r="B456" i="5"/>
  <c r="B460" i="5"/>
  <c r="B464" i="5"/>
  <c r="B468" i="5"/>
  <c r="B472" i="5"/>
  <c r="B476" i="5"/>
  <c r="B480" i="5"/>
  <c r="B484" i="5"/>
  <c r="B488" i="5"/>
  <c r="B492" i="5"/>
  <c r="B496" i="5"/>
  <c r="B500" i="5"/>
  <c r="B504" i="5"/>
  <c r="B508" i="5"/>
  <c r="B512" i="5"/>
  <c r="B516" i="5"/>
  <c r="B520" i="5"/>
  <c r="B524" i="5"/>
  <c r="B528" i="5"/>
  <c r="B532" i="5"/>
  <c r="B536" i="5"/>
  <c r="B540" i="5"/>
  <c r="B544" i="5"/>
  <c r="B548" i="5"/>
  <c r="B552" i="5"/>
  <c r="B556" i="5"/>
  <c r="B560" i="5"/>
  <c r="B564" i="5"/>
  <c r="B568" i="5"/>
  <c r="B572" i="5"/>
  <c r="B576" i="5"/>
  <c r="B580" i="5"/>
  <c r="B584" i="5"/>
  <c r="B588" i="5"/>
  <c r="B592" i="5"/>
  <c r="B596" i="5"/>
  <c r="B600" i="5"/>
  <c r="B604" i="5"/>
  <c r="B608" i="5"/>
  <c r="B612" i="5"/>
  <c r="B616" i="5"/>
  <c r="B620" i="5"/>
  <c r="B624" i="5"/>
  <c r="B628" i="5"/>
  <c r="B632" i="5"/>
  <c r="B636" i="5"/>
  <c r="B640" i="5"/>
  <c r="B644" i="5"/>
  <c r="B648" i="5"/>
  <c r="B652" i="5"/>
  <c r="B656" i="5"/>
  <c r="B660" i="5"/>
  <c r="B664" i="5"/>
  <c r="B668" i="5"/>
  <c r="B672" i="5"/>
  <c r="B676" i="5"/>
  <c r="B680" i="5"/>
  <c r="B684" i="5"/>
  <c r="B688" i="5"/>
  <c r="B692" i="5"/>
  <c r="B696" i="5"/>
  <c r="B700" i="5"/>
  <c r="B704" i="5"/>
  <c r="B708" i="5"/>
  <c r="B712" i="5"/>
  <c r="B716" i="5"/>
  <c r="B720" i="5"/>
  <c r="B724" i="5"/>
  <c r="B728" i="5"/>
  <c r="B732" i="5"/>
  <c r="B736" i="5"/>
  <c r="B740" i="5"/>
  <c r="B744" i="5"/>
  <c r="B748" i="5"/>
  <c r="B752" i="5"/>
  <c r="B756" i="5"/>
  <c r="B760" i="5"/>
  <c r="B764" i="5"/>
  <c r="B768" i="5"/>
  <c r="B772" i="5"/>
  <c r="B776" i="5"/>
  <c r="B780" i="5"/>
  <c r="B784" i="5"/>
  <c r="B788" i="5"/>
  <c r="B792" i="5"/>
  <c r="B796" i="5"/>
  <c r="B800" i="5"/>
  <c r="B804" i="5"/>
  <c r="B808" i="5"/>
  <c r="B812" i="5"/>
  <c r="B816" i="5"/>
  <c r="B820" i="5"/>
  <c r="B824" i="5"/>
  <c r="B828" i="5"/>
  <c r="B832" i="5"/>
  <c r="B836" i="5"/>
  <c r="B840" i="5"/>
  <c r="B844" i="5"/>
  <c r="B848" i="5"/>
  <c r="B852" i="5"/>
  <c r="B856" i="5"/>
  <c r="B860" i="5"/>
  <c r="B864" i="5"/>
  <c r="B868" i="5"/>
  <c r="B872" i="5"/>
  <c r="B876" i="5"/>
  <c r="B880" i="5"/>
  <c r="B884" i="5"/>
  <c r="B888" i="5"/>
  <c r="B892" i="5"/>
  <c r="B896" i="5"/>
  <c r="B900" i="5"/>
  <c r="B904" i="5"/>
  <c r="B908" i="5"/>
  <c r="B912" i="5"/>
  <c r="B916" i="5"/>
  <c r="B920" i="5"/>
  <c r="B924" i="5"/>
  <c r="B928" i="5"/>
  <c r="B932" i="5"/>
  <c r="B936" i="5"/>
  <c r="B940" i="5"/>
  <c r="B944" i="5"/>
  <c r="B948" i="5"/>
  <c r="B952" i="5"/>
  <c r="B956" i="5"/>
  <c r="B960" i="5"/>
  <c r="B964" i="5"/>
  <c r="B968" i="5"/>
  <c r="B972" i="5"/>
  <c r="B976" i="5"/>
  <c r="B980" i="5"/>
  <c r="B984" i="5"/>
  <c r="B988" i="5"/>
  <c r="B992" i="5"/>
  <c r="B996" i="5"/>
  <c r="B1000" i="5"/>
  <c r="B1004" i="5"/>
  <c r="B1008" i="5"/>
  <c r="B1012" i="5"/>
  <c r="B1016" i="5"/>
  <c r="B1020" i="5"/>
  <c r="B1024" i="5"/>
  <c r="B1028" i="5"/>
  <c r="B1032" i="5"/>
  <c r="B1036" i="5"/>
  <c r="B1040" i="5"/>
  <c r="B1044" i="5"/>
  <c r="B1048" i="5"/>
  <c r="B1052" i="5"/>
  <c r="B1056" i="5"/>
  <c r="B1060" i="5"/>
  <c r="B1064" i="5"/>
  <c r="B1068" i="5"/>
  <c r="B1072" i="5"/>
  <c r="B1076" i="5"/>
  <c r="B1080" i="5"/>
  <c r="B1084" i="5"/>
  <c r="B1088" i="5"/>
  <c r="B1092" i="5"/>
  <c r="B1096" i="5"/>
  <c r="B1100" i="5"/>
  <c r="B1104" i="5"/>
  <c r="B1108" i="5"/>
  <c r="B1112" i="5"/>
  <c r="B1116" i="5"/>
  <c r="B1120" i="5"/>
  <c r="B1124" i="5"/>
  <c r="B1128" i="5"/>
  <c r="B1132" i="5"/>
  <c r="B1136" i="5"/>
  <c r="B1140" i="5"/>
  <c r="B1144" i="5"/>
  <c r="B1148" i="5"/>
  <c r="B1152" i="5"/>
  <c r="B1156" i="5"/>
  <c r="B1160" i="5"/>
  <c r="B1164" i="5"/>
  <c r="B1168" i="5"/>
  <c r="B1172" i="5"/>
  <c r="B1176" i="5"/>
  <c r="B1180" i="5"/>
  <c r="B1184" i="5"/>
  <c r="B1188" i="5"/>
  <c r="B1192" i="5"/>
  <c r="B1196" i="5"/>
  <c r="B1200" i="5"/>
  <c r="B1204" i="5"/>
  <c r="B1208" i="5"/>
  <c r="B1212" i="5"/>
  <c r="B1216" i="5"/>
  <c r="B1220" i="5"/>
  <c r="B1224" i="5"/>
  <c r="B1228" i="5"/>
  <c r="B1232" i="5"/>
  <c r="B1236" i="5"/>
  <c r="B1240" i="5"/>
  <c r="B1244" i="5"/>
  <c r="B1248" i="5"/>
  <c r="B16" i="5"/>
  <c r="C16" i="5" s="1" a="1"/>
  <c r="C16" i="5" s="1"/>
  <c r="B23" i="5"/>
  <c r="B28" i="5"/>
  <c r="C28" i="5" s="1" a="1"/>
  <c r="C28" i="5" s="1"/>
  <c r="B33" i="5"/>
  <c r="B37" i="5"/>
  <c r="B41" i="5"/>
  <c r="B45" i="5"/>
  <c r="B49" i="5"/>
  <c r="B53" i="5"/>
  <c r="B57" i="5"/>
  <c r="B61" i="5"/>
  <c r="B65" i="5"/>
  <c r="B69" i="5"/>
  <c r="B73" i="5"/>
  <c r="B77" i="5"/>
  <c r="B81" i="5"/>
  <c r="B85" i="5"/>
  <c r="B89" i="5"/>
  <c r="B93" i="5"/>
  <c r="B97" i="5"/>
  <c r="B101" i="5"/>
  <c r="B105" i="5"/>
  <c r="B109" i="5"/>
  <c r="B113" i="5"/>
  <c r="B117" i="5"/>
  <c r="B121" i="5"/>
  <c r="B125" i="5"/>
  <c r="B129" i="5"/>
  <c r="B133" i="5"/>
  <c r="B137" i="5"/>
  <c r="B141" i="5"/>
  <c r="B145" i="5"/>
  <c r="B149" i="5"/>
  <c r="B153" i="5"/>
  <c r="B157" i="5"/>
  <c r="B161" i="5"/>
  <c r="B165" i="5"/>
  <c r="B169" i="5"/>
  <c r="B173" i="5"/>
  <c r="B177" i="5"/>
  <c r="B181" i="5"/>
  <c r="B185" i="5"/>
  <c r="B189" i="5"/>
  <c r="B193" i="5"/>
  <c r="B197" i="5"/>
  <c r="B201" i="5"/>
  <c r="B205" i="5"/>
  <c r="B209" i="5"/>
  <c r="B213" i="5"/>
  <c r="B217" i="5"/>
  <c r="B221" i="5"/>
  <c r="B225" i="5"/>
  <c r="B229" i="5"/>
  <c r="B233" i="5"/>
  <c r="B237" i="5"/>
  <c r="B241" i="5"/>
  <c r="B245" i="5"/>
  <c r="B249" i="5"/>
  <c r="B253" i="5"/>
  <c r="B257" i="5"/>
  <c r="B261" i="5"/>
  <c r="B265" i="5"/>
  <c r="B269" i="5"/>
  <c r="B273" i="5"/>
  <c r="B277" i="5"/>
  <c r="B281" i="5"/>
  <c r="B285" i="5"/>
  <c r="B289" i="5"/>
  <c r="B293" i="5"/>
  <c r="B297" i="5"/>
  <c r="B301" i="5"/>
  <c r="B305" i="5"/>
  <c r="B309" i="5"/>
  <c r="B313" i="5"/>
  <c r="B317" i="5"/>
  <c r="B321" i="5"/>
  <c r="B325" i="5"/>
  <c r="B329" i="5"/>
  <c r="B333" i="5"/>
  <c r="B337" i="5"/>
  <c r="B341" i="5"/>
  <c r="B345" i="5"/>
  <c r="B349" i="5"/>
  <c r="B353" i="5"/>
  <c r="B357" i="5"/>
  <c r="B361" i="5"/>
  <c r="B365" i="5"/>
  <c r="B369" i="5"/>
  <c r="B373" i="5"/>
  <c r="B377" i="5"/>
  <c r="B381" i="5"/>
  <c r="B385" i="5"/>
  <c r="B389" i="5"/>
  <c r="B393" i="5"/>
  <c r="B397" i="5"/>
  <c r="B401" i="5"/>
  <c r="B405" i="5"/>
  <c r="B409" i="5"/>
  <c r="B413" i="5"/>
  <c r="B417" i="5"/>
  <c r="B421" i="5"/>
  <c r="B425" i="5"/>
  <c r="B429" i="5"/>
  <c r="B433" i="5"/>
  <c r="B437" i="5"/>
  <c r="B441" i="5"/>
  <c r="B445" i="5"/>
  <c r="B449" i="5"/>
  <c r="B453" i="5"/>
  <c r="B457" i="5"/>
  <c r="B461" i="5"/>
  <c r="B465" i="5"/>
  <c r="B469" i="5"/>
  <c r="B473" i="5"/>
  <c r="B477" i="5"/>
  <c r="B481" i="5"/>
  <c r="B485" i="5"/>
  <c r="B489" i="5"/>
  <c r="B493" i="5"/>
  <c r="B497" i="5"/>
  <c r="B501" i="5"/>
  <c r="B505" i="5"/>
  <c r="B509" i="5"/>
  <c r="B513" i="5"/>
  <c r="B517" i="5"/>
  <c r="B521" i="5"/>
  <c r="B525" i="5"/>
  <c r="B529" i="5"/>
  <c r="B533" i="5"/>
  <c r="B537" i="5"/>
  <c r="B541" i="5"/>
  <c r="B545" i="5"/>
  <c r="B549" i="5"/>
  <c r="B553" i="5"/>
  <c r="B557" i="5"/>
  <c r="B561" i="5"/>
  <c r="B565" i="5"/>
  <c r="B569" i="5"/>
  <c r="B573" i="5"/>
  <c r="B577" i="5"/>
  <c r="B581" i="5"/>
  <c r="B585" i="5"/>
  <c r="B589" i="5"/>
  <c r="B593" i="5"/>
  <c r="B597" i="5"/>
  <c r="B601" i="5"/>
  <c r="B605" i="5"/>
  <c r="B609" i="5"/>
  <c r="B613" i="5"/>
  <c r="B617" i="5"/>
  <c r="B621" i="5"/>
  <c r="B625" i="5"/>
  <c r="B629" i="5"/>
  <c r="B633" i="5"/>
  <c r="B637" i="5"/>
  <c r="B641" i="5"/>
  <c r="B645" i="5"/>
  <c r="B649" i="5"/>
  <c r="B653" i="5"/>
  <c r="B657" i="5"/>
  <c r="B661" i="5"/>
  <c r="B665" i="5"/>
  <c r="B669" i="5"/>
  <c r="B673" i="5"/>
  <c r="B677" i="5"/>
  <c r="B681" i="5"/>
  <c r="B685" i="5"/>
  <c r="B689" i="5"/>
  <c r="B693" i="5"/>
  <c r="B697" i="5"/>
  <c r="B701" i="5"/>
  <c r="B705" i="5"/>
  <c r="B709" i="5"/>
  <c r="B713" i="5"/>
  <c r="B717" i="5"/>
  <c r="B721" i="5"/>
  <c r="B725" i="5"/>
  <c r="B729" i="5"/>
  <c r="B733" i="5"/>
  <c r="B737" i="5"/>
  <c r="B741" i="5"/>
  <c r="B745" i="5"/>
  <c r="B749" i="5"/>
  <c r="B753" i="5"/>
  <c r="B757" i="5"/>
  <c r="B761" i="5"/>
  <c r="B765" i="5"/>
  <c r="B769" i="5"/>
  <c r="B773" i="5"/>
  <c r="B777" i="5"/>
  <c r="B781" i="5"/>
  <c r="B785" i="5"/>
  <c r="B789" i="5"/>
  <c r="B793" i="5"/>
  <c r="B797" i="5"/>
  <c r="B801" i="5"/>
  <c r="B805" i="5"/>
  <c r="B809" i="5"/>
  <c r="B813" i="5"/>
  <c r="B817" i="5"/>
  <c r="B821" i="5"/>
  <c r="B825" i="5"/>
  <c r="B829" i="5"/>
  <c r="B833" i="5"/>
  <c r="B837" i="5"/>
  <c r="B841" i="5"/>
  <c r="B845" i="5"/>
  <c r="B849" i="5"/>
  <c r="B853" i="5"/>
  <c r="B857" i="5"/>
  <c r="B861" i="5"/>
  <c r="B865" i="5"/>
  <c r="B869" i="5"/>
  <c r="B873" i="5"/>
  <c r="B877" i="5"/>
  <c r="B881" i="5"/>
  <c r="B885" i="5"/>
  <c r="B889" i="5"/>
  <c r="B893" i="5"/>
  <c r="B897" i="5"/>
  <c r="B901" i="5"/>
  <c r="B905" i="5"/>
  <c r="B909" i="5"/>
  <c r="B913" i="5"/>
  <c r="B917" i="5"/>
  <c r="B921" i="5"/>
  <c r="B925" i="5"/>
  <c r="B929" i="5"/>
  <c r="B933" i="5"/>
  <c r="B937" i="5"/>
  <c r="B941" i="5"/>
  <c r="B945" i="5"/>
  <c r="B949" i="5"/>
  <c r="B953" i="5"/>
  <c r="B957" i="5"/>
  <c r="B961" i="5"/>
  <c r="B965" i="5"/>
  <c r="B969" i="5"/>
  <c r="B973" i="5"/>
  <c r="B977" i="5"/>
  <c r="B981" i="5"/>
  <c r="B985" i="5"/>
  <c r="B989" i="5"/>
  <c r="B993" i="5"/>
  <c r="B997" i="5"/>
  <c r="B1001" i="5"/>
  <c r="B1005" i="5"/>
  <c r="B1009" i="5"/>
  <c r="B1013" i="5"/>
  <c r="B1017" i="5"/>
  <c r="B1021" i="5"/>
  <c r="B1025" i="5"/>
  <c r="B1029" i="5"/>
  <c r="B1033" i="5"/>
  <c r="B1037" i="5"/>
  <c r="B1041" i="5"/>
  <c r="B1045" i="5"/>
  <c r="B1049" i="5"/>
  <c r="B1053" i="5"/>
  <c r="B1057" i="5"/>
  <c r="B1061" i="5"/>
  <c r="B1065" i="5"/>
  <c r="B1069" i="5"/>
  <c r="B1073" i="5"/>
  <c r="B1077" i="5"/>
  <c r="B1081" i="5"/>
  <c r="B1085" i="5"/>
  <c r="B1089" i="5"/>
  <c r="B1093" i="5"/>
  <c r="B1097" i="5"/>
  <c r="B1101" i="5"/>
  <c r="B1105" i="5"/>
  <c r="B1109" i="5"/>
  <c r="B1113" i="5"/>
  <c r="B1117" i="5"/>
  <c r="B1121" i="5"/>
  <c r="B1125" i="5"/>
  <c r="B1129" i="5"/>
  <c r="B1133" i="5"/>
  <c r="B1137" i="5"/>
  <c r="B1141" i="5"/>
  <c r="B1145" i="5"/>
  <c r="B1149" i="5"/>
  <c r="B1153" i="5"/>
  <c r="B1157" i="5"/>
  <c r="B1161" i="5"/>
  <c r="B1165" i="5"/>
  <c r="B1169" i="5"/>
  <c r="B1173" i="5"/>
  <c r="B1177" i="5"/>
  <c r="B1181" i="5"/>
  <c r="B1185" i="5"/>
  <c r="B1189" i="5"/>
  <c r="B1193" i="5"/>
  <c r="B1197" i="5"/>
  <c r="B1201" i="5"/>
  <c r="B1205" i="5"/>
  <c r="B1209" i="5"/>
  <c r="B1213" i="5"/>
  <c r="B1217" i="5"/>
  <c r="B1221" i="5"/>
  <c r="B1225" i="5"/>
  <c r="B1229" i="5"/>
  <c r="B1233" i="5"/>
  <c r="B1237" i="5"/>
  <c r="B1241" i="5"/>
  <c r="B1245" i="5"/>
  <c r="B1249" i="5"/>
  <c r="B18" i="5"/>
  <c r="C18" i="5" s="1" a="1"/>
  <c r="C18" i="5" s="1"/>
  <c r="B24" i="5"/>
  <c r="C24" i="5" s="1" a="1"/>
  <c r="C24" i="5" s="1"/>
  <c r="B30" i="5"/>
  <c r="C30" i="5" s="1" a="1"/>
  <c r="C30" i="5" s="1"/>
  <c r="B34" i="5"/>
  <c r="C34" i="5" s="1" a="1"/>
  <c r="C34" i="5" s="1"/>
  <c r="B38" i="5"/>
  <c r="C38" i="5" s="1" a="1"/>
  <c r="C38" i="5" s="1"/>
  <c r="B42" i="5"/>
  <c r="C42" i="5" s="1" a="1"/>
  <c r="C42" i="5" s="1"/>
  <c r="B46" i="5"/>
  <c r="C46" i="5" s="1" a="1"/>
  <c r="C46" i="5" s="1"/>
  <c r="B50" i="5"/>
  <c r="C50" i="5" s="1" a="1"/>
  <c r="C50" i="5" s="1"/>
  <c r="B54" i="5"/>
  <c r="C54" i="5" s="1" a="1"/>
  <c r="C54" i="5" s="1"/>
  <c r="B58" i="5"/>
  <c r="C58" i="5" s="1" a="1"/>
  <c r="C58" i="5" s="1"/>
  <c r="B62" i="5"/>
  <c r="C62" i="5" s="1" a="1"/>
  <c r="C62" i="5" s="1"/>
  <c r="B66" i="5"/>
  <c r="C66" i="5" s="1" a="1"/>
  <c r="C66" i="5" s="1"/>
  <c r="B70" i="5"/>
  <c r="C70" i="5" s="1" a="1"/>
  <c r="C70" i="5" s="1"/>
  <c r="B74" i="5"/>
  <c r="C74" i="5" s="1" a="1"/>
  <c r="C74" i="5" s="1"/>
  <c r="B78" i="5"/>
  <c r="C78" i="5" s="1" a="1"/>
  <c r="C78" i="5" s="1"/>
  <c r="B82" i="5"/>
  <c r="C82" i="5" s="1" a="1"/>
  <c r="C82" i="5" s="1"/>
  <c r="B86" i="5"/>
  <c r="C86" i="5" s="1" a="1"/>
  <c r="C86" i="5" s="1"/>
  <c r="B90" i="5"/>
  <c r="C90" i="5" s="1" a="1"/>
  <c r="C90" i="5" s="1"/>
  <c r="B94" i="5"/>
  <c r="C94" i="5" s="1" a="1"/>
  <c r="C94" i="5" s="1"/>
  <c r="B98" i="5"/>
  <c r="C98" i="5" s="1" a="1"/>
  <c r="C98" i="5" s="1"/>
  <c r="B102" i="5"/>
  <c r="C102" i="5" s="1" a="1"/>
  <c r="C102" i="5" s="1"/>
  <c r="B106" i="5"/>
  <c r="C106" i="5" s="1" a="1"/>
  <c r="C106" i="5" s="1"/>
  <c r="B110" i="5"/>
  <c r="C110" i="5" s="1" a="1"/>
  <c r="C110" i="5" s="1"/>
  <c r="B114" i="5"/>
  <c r="C114" i="5" s="1" a="1"/>
  <c r="C114" i="5" s="1"/>
  <c r="B118" i="5"/>
  <c r="C118" i="5" s="1" a="1"/>
  <c r="C118" i="5" s="1"/>
  <c r="B122" i="5"/>
  <c r="C122" i="5" s="1" a="1"/>
  <c r="C122" i="5" s="1"/>
  <c r="B126" i="5"/>
  <c r="C126" i="5" s="1" a="1"/>
  <c r="C126" i="5" s="1"/>
  <c r="B130" i="5"/>
  <c r="C130" i="5" s="1" a="1"/>
  <c r="C130" i="5" s="1"/>
  <c r="B134" i="5"/>
  <c r="C134" i="5" s="1" a="1"/>
  <c r="C134" i="5" s="1"/>
  <c r="B138" i="5"/>
  <c r="C138" i="5" s="1" a="1"/>
  <c r="C138" i="5" s="1"/>
  <c r="B142" i="5"/>
  <c r="C142" i="5" s="1" a="1"/>
  <c r="C142" i="5" s="1"/>
  <c r="B146" i="5"/>
  <c r="C146" i="5" s="1" a="1"/>
  <c r="C146" i="5" s="1"/>
  <c r="B150" i="5"/>
  <c r="C150" i="5" s="1" a="1"/>
  <c r="C150" i="5" s="1"/>
  <c r="B154" i="5"/>
  <c r="C154" i="5" s="1" a="1"/>
  <c r="C154" i="5" s="1"/>
  <c r="B158" i="5"/>
  <c r="C158" i="5" s="1" a="1"/>
  <c r="C158" i="5" s="1"/>
  <c r="B162" i="5"/>
  <c r="C162" i="5" s="1" a="1"/>
  <c r="C162" i="5" s="1"/>
  <c r="B166" i="5"/>
  <c r="C166" i="5" s="1" a="1"/>
  <c r="C166" i="5" s="1"/>
  <c r="B170" i="5"/>
  <c r="C170" i="5" s="1" a="1"/>
  <c r="C170" i="5" s="1"/>
  <c r="B174" i="5"/>
  <c r="C174" i="5" s="1" a="1"/>
  <c r="C174" i="5" s="1"/>
  <c r="B178" i="5"/>
  <c r="C178" i="5" s="1" a="1"/>
  <c r="C178" i="5" s="1"/>
  <c r="B182" i="5"/>
  <c r="C182" i="5" s="1" a="1"/>
  <c r="C182" i="5" s="1"/>
  <c r="B186" i="5"/>
  <c r="C186" i="5" s="1" a="1"/>
  <c r="C186" i="5" s="1"/>
  <c r="B190" i="5"/>
  <c r="C190" i="5" s="1" a="1"/>
  <c r="C190" i="5" s="1"/>
  <c r="B194" i="5"/>
  <c r="C194" i="5" s="1" a="1"/>
  <c r="C194" i="5" s="1"/>
  <c r="B198" i="5"/>
  <c r="C198" i="5" s="1" a="1"/>
  <c r="C198" i="5" s="1"/>
  <c r="B202" i="5"/>
  <c r="C202" i="5" s="1" a="1"/>
  <c r="C202" i="5" s="1"/>
  <c r="B206" i="5"/>
  <c r="C206" i="5" s="1" a="1"/>
  <c r="C206" i="5" s="1"/>
  <c r="B210" i="5"/>
  <c r="C210" i="5" s="1" a="1"/>
  <c r="C210" i="5" s="1"/>
  <c r="B214" i="5"/>
  <c r="C214" i="5" s="1" a="1"/>
  <c r="C214" i="5" s="1"/>
  <c r="B218" i="5"/>
  <c r="C218" i="5" s="1" a="1"/>
  <c r="C218" i="5" s="1"/>
  <c r="B222" i="5"/>
  <c r="C222" i="5" s="1" a="1"/>
  <c r="C222" i="5" s="1"/>
  <c r="B226" i="5"/>
  <c r="C226" i="5" s="1" a="1"/>
  <c r="C226" i="5" s="1"/>
  <c r="B230" i="5"/>
  <c r="C230" i="5" s="1" a="1"/>
  <c r="C230" i="5" s="1"/>
  <c r="B234" i="5"/>
  <c r="C234" i="5" s="1" a="1"/>
  <c r="C234" i="5" s="1"/>
  <c r="B238" i="5"/>
  <c r="C238" i="5" s="1" a="1"/>
  <c r="C238" i="5" s="1"/>
  <c r="B242" i="5"/>
  <c r="C242" i="5" s="1" a="1"/>
  <c r="C242" i="5" s="1"/>
  <c r="B246" i="5"/>
  <c r="C246" i="5" s="1" a="1"/>
  <c r="C246" i="5" s="1"/>
  <c r="B250" i="5"/>
  <c r="C250" i="5" s="1" a="1"/>
  <c r="C250" i="5" s="1"/>
  <c r="B254" i="5"/>
  <c r="C254" i="5" s="1" a="1"/>
  <c r="C254" i="5" s="1"/>
  <c r="B258" i="5"/>
  <c r="C258" i="5" s="1" a="1"/>
  <c r="C258" i="5" s="1"/>
  <c r="B262" i="5"/>
  <c r="C262" i="5" s="1" a="1"/>
  <c r="C262" i="5" s="1"/>
  <c r="B266" i="5"/>
  <c r="C266" i="5" s="1" a="1"/>
  <c r="C266" i="5" s="1"/>
  <c r="B270" i="5"/>
  <c r="C270" i="5" s="1" a="1"/>
  <c r="C270" i="5" s="1"/>
  <c r="B274" i="5"/>
  <c r="C274" i="5" s="1" a="1"/>
  <c r="C274" i="5" s="1"/>
  <c r="B278" i="5"/>
  <c r="C278" i="5" s="1" a="1"/>
  <c r="C278" i="5" s="1"/>
  <c r="B282" i="5"/>
  <c r="C282" i="5" s="1" a="1"/>
  <c r="C282" i="5" s="1"/>
  <c r="B286" i="5"/>
  <c r="C286" i="5" s="1" a="1"/>
  <c r="C286" i="5" s="1"/>
  <c r="B290" i="5"/>
  <c r="C290" i="5" s="1" a="1"/>
  <c r="C290" i="5" s="1"/>
  <c r="B294" i="5"/>
  <c r="C294" i="5" s="1" a="1"/>
  <c r="C294" i="5" s="1"/>
  <c r="B298" i="5"/>
  <c r="C298" i="5" s="1" a="1"/>
  <c r="C298" i="5" s="1"/>
  <c r="B302" i="5"/>
  <c r="C302" i="5" s="1" a="1"/>
  <c r="C302" i="5" s="1"/>
  <c r="B306" i="5"/>
  <c r="C306" i="5" s="1" a="1"/>
  <c r="C306" i="5" s="1"/>
  <c r="B310" i="5"/>
  <c r="C310" i="5" s="1" a="1"/>
  <c r="C310" i="5" s="1"/>
  <c r="B314" i="5"/>
  <c r="C314" i="5" s="1" a="1"/>
  <c r="C314" i="5" s="1"/>
  <c r="B318" i="5"/>
  <c r="C318" i="5" s="1" a="1"/>
  <c r="C318" i="5" s="1"/>
  <c r="B322" i="5"/>
  <c r="C322" i="5" s="1" a="1"/>
  <c r="C322" i="5" s="1"/>
  <c r="B326" i="5"/>
  <c r="C326" i="5" s="1" a="1"/>
  <c r="C326" i="5" s="1"/>
  <c r="B330" i="5"/>
  <c r="C330" i="5" s="1" a="1"/>
  <c r="C330" i="5" s="1"/>
  <c r="B334" i="5"/>
  <c r="C334" i="5" s="1" a="1"/>
  <c r="C334" i="5" s="1"/>
  <c r="B338" i="5"/>
  <c r="C338" i="5" s="1" a="1"/>
  <c r="C338" i="5" s="1"/>
  <c r="B342" i="5"/>
  <c r="C342" i="5" s="1" a="1"/>
  <c r="C342" i="5" s="1"/>
  <c r="B346" i="5"/>
  <c r="C346" i="5" s="1" a="1"/>
  <c r="C346" i="5" s="1"/>
  <c r="B350" i="5"/>
  <c r="C350" i="5" s="1" a="1"/>
  <c r="C350" i="5" s="1"/>
  <c r="B354" i="5"/>
  <c r="C354" i="5" s="1" a="1"/>
  <c r="C354" i="5" s="1"/>
  <c r="B358" i="5"/>
  <c r="C358" i="5" s="1" a="1"/>
  <c r="C358" i="5" s="1"/>
  <c r="B362" i="5"/>
  <c r="C362" i="5" s="1" a="1"/>
  <c r="C362" i="5" s="1"/>
  <c r="B366" i="5"/>
  <c r="C366" i="5" s="1" a="1"/>
  <c r="C366" i="5" s="1"/>
  <c r="B370" i="5"/>
  <c r="C370" i="5" s="1" a="1"/>
  <c r="C370" i="5" s="1"/>
  <c r="B374" i="5"/>
  <c r="C374" i="5" s="1" a="1"/>
  <c r="C374" i="5" s="1"/>
  <c r="B378" i="5"/>
  <c r="C378" i="5" s="1" a="1"/>
  <c r="C378" i="5" s="1"/>
  <c r="B382" i="5"/>
  <c r="C382" i="5" s="1" a="1"/>
  <c r="C382" i="5" s="1"/>
  <c r="B386" i="5"/>
  <c r="C386" i="5" s="1" a="1"/>
  <c r="C386" i="5" s="1"/>
  <c r="B390" i="5"/>
  <c r="C390" i="5" s="1" a="1"/>
  <c r="C390" i="5" s="1"/>
  <c r="B394" i="5"/>
  <c r="C394" i="5" s="1" a="1"/>
  <c r="C394" i="5" s="1"/>
  <c r="B398" i="5"/>
  <c r="C398" i="5" s="1" a="1"/>
  <c r="C398" i="5" s="1"/>
  <c r="B402" i="5"/>
  <c r="C402" i="5" s="1" a="1"/>
  <c r="C402" i="5" s="1"/>
  <c r="B406" i="5"/>
  <c r="C406" i="5" s="1" a="1"/>
  <c r="C406" i="5" s="1"/>
  <c r="B410" i="5"/>
  <c r="C410" i="5" s="1" a="1"/>
  <c r="C410" i="5" s="1"/>
  <c r="B414" i="5"/>
  <c r="C414" i="5" s="1" a="1"/>
  <c r="C414" i="5" s="1"/>
  <c r="B418" i="5"/>
  <c r="C418" i="5" s="1" a="1"/>
  <c r="C418" i="5" s="1"/>
  <c r="B422" i="5"/>
  <c r="C422" i="5" s="1" a="1"/>
  <c r="C422" i="5" s="1"/>
  <c r="B426" i="5"/>
  <c r="C426" i="5" s="1" a="1"/>
  <c r="C426" i="5" s="1"/>
  <c r="B430" i="5"/>
  <c r="C430" i="5" s="1" a="1"/>
  <c r="C430" i="5" s="1"/>
  <c r="B434" i="5"/>
  <c r="C434" i="5" s="1" a="1"/>
  <c r="C434" i="5" s="1"/>
  <c r="B438" i="5"/>
  <c r="C438" i="5" s="1" a="1"/>
  <c r="C438" i="5" s="1"/>
  <c r="B442" i="5"/>
  <c r="C442" i="5" s="1" a="1"/>
  <c r="C442" i="5" s="1"/>
  <c r="B446" i="5"/>
  <c r="C446" i="5" s="1" a="1"/>
  <c r="C446" i="5" s="1"/>
  <c r="B450" i="5"/>
  <c r="C450" i="5" s="1" a="1"/>
  <c r="C450" i="5" s="1"/>
  <c r="B454" i="5"/>
  <c r="C454" i="5" s="1" a="1"/>
  <c r="C454" i="5" s="1"/>
  <c r="B458" i="5"/>
  <c r="C458" i="5" s="1" a="1"/>
  <c r="C458" i="5" s="1"/>
  <c r="B462" i="5"/>
  <c r="C462" i="5" s="1" a="1"/>
  <c r="C462" i="5" s="1"/>
  <c r="B466" i="5"/>
  <c r="C466" i="5" s="1" a="1"/>
  <c r="C466" i="5" s="1"/>
  <c r="B470" i="5"/>
  <c r="C470" i="5" s="1" a="1"/>
  <c r="C470" i="5" s="1"/>
  <c r="B474" i="5"/>
  <c r="C474" i="5" s="1" a="1"/>
  <c r="C474" i="5" s="1"/>
  <c r="B478" i="5"/>
  <c r="C478" i="5" s="1" a="1"/>
  <c r="C478" i="5" s="1"/>
  <c r="B482" i="5"/>
  <c r="C482" i="5" s="1" a="1"/>
  <c r="C482" i="5" s="1"/>
  <c r="B486" i="5"/>
  <c r="C486" i="5" s="1" a="1"/>
  <c r="C486" i="5" s="1"/>
  <c r="B490" i="5"/>
  <c r="C490" i="5" s="1" a="1"/>
  <c r="C490" i="5" s="1"/>
  <c r="B494" i="5"/>
  <c r="C494" i="5" s="1" a="1"/>
  <c r="C494" i="5" s="1"/>
  <c r="B498" i="5"/>
  <c r="C498" i="5" s="1" a="1"/>
  <c r="C498" i="5" s="1"/>
  <c r="B502" i="5"/>
  <c r="C502" i="5" s="1" a="1"/>
  <c r="C502" i="5" s="1"/>
  <c r="B506" i="5"/>
  <c r="C506" i="5" s="1" a="1"/>
  <c r="C506" i="5" s="1"/>
  <c r="B510" i="5"/>
  <c r="C510" i="5" s="1" a="1"/>
  <c r="C510" i="5" s="1"/>
  <c r="B514" i="5"/>
  <c r="C514" i="5" s="1" a="1"/>
  <c r="C514" i="5" s="1"/>
  <c r="B518" i="5"/>
  <c r="C518" i="5" s="1" a="1"/>
  <c r="C518" i="5" s="1"/>
  <c r="B522" i="5"/>
  <c r="C522" i="5" s="1" a="1"/>
  <c r="C522" i="5" s="1"/>
  <c r="B526" i="5"/>
  <c r="C526" i="5" s="1" a="1"/>
  <c r="C526" i="5" s="1"/>
  <c r="B530" i="5"/>
  <c r="C530" i="5" s="1" a="1"/>
  <c r="C530" i="5" s="1"/>
  <c r="B534" i="5"/>
  <c r="C534" i="5" s="1" a="1"/>
  <c r="C534" i="5" s="1"/>
  <c r="B538" i="5"/>
  <c r="C538" i="5" s="1" a="1"/>
  <c r="C538" i="5" s="1"/>
  <c r="B542" i="5"/>
  <c r="C542" i="5" s="1" a="1"/>
  <c r="C542" i="5" s="1"/>
  <c r="B546" i="5"/>
  <c r="C546" i="5" s="1" a="1"/>
  <c r="C546" i="5" s="1"/>
  <c r="B550" i="5"/>
  <c r="C550" i="5" s="1" a="1"/>
  <c r="C550" i="5" s="1"/>
  <c r="B554" i="5"/>
  <c r="C554" i="5" s="1" a="1"/>
  <c r="C554" i="5" s="1"/>
  <c r="B558" i="5"/>
  <c r="C558" i="5" s="1" a="1"/>
  <c r="C558" i="5" s="1"/>
  <c r="B562" i="5"/>
  <c r="C562" i="5" s="1" a="1"/>
  <c r="C562" i="5" s="1"/>
  <c r="B566" i="5"/>
  <c r="C566" i="5" s="1" a="1"/>
  <c r="C566" i="5" s="1"/>
  <c r="B570" i="5"/>
  <c r="C570" i="5" s="1" a="1"/>
  <c r="C570" i="5" s="1"/>
  <c r="B574" i="5"/>
  <c r="C574" i="5" s="1" a="1"/>
  <c r="C574" i="5" s="1"/>
  <c r="B578" i="5"/>
  <c r="C578" i="5" s="1" a="1"/>
  <c r="C578" i="5" s="1"/>
  <c r="B582" i="5"/>
  <c r="C582" i="5" s="1" a="1"/>
  <c r="C582" i="5" s="1"/>
  <c r="B586" i="5"/>
  <c r="C586" i="5" s="1" a="1"/>
  <c r="C586" i="5" s="1"/>
  <c r="B590" i="5"/>
  <c r="C590" i="5" s="1" a="1"/>
  <c r="C590" i="5" s="1"/>
  <c r="B594" i="5"/>
  <c r="C594" i="5" s="1" a="1"/>
  <c r="C594" i="5" s="1"/>
  <c r="B598" i="5"/>
  <c r="C598" i="5" s="1" a="1"/>
  <c r="C598" i="5" s="1"/>
  <c r="B602" i="5"/>
  <c r="C602" i="5" s="1" a="1"/>
  <c r="C602" i="5" s="1"/>
  <c r="B606" i="5"/>
  <c r="C606" i="5" s="1" a="1"/>
  <c r="C606" i="5" s="1"/>
  <c r="B610" i="5"/>
  <c r="C610" i="5" s="1" a="1"/>
  <c r="C610" i="5" s="1"/>
  <c r="B614" i="5"/>
  <c r="C614" i="5" s="1" a="1"/>
  <c r="C614" i="5" s="1"/>
  <c r="B618" i="5"/>
  <c r="C618" i="5" s="1" a="1"/>
  <c r="C618" i="5" s="1"/>
  <c r="B622" i="5"/>
  <c r="C622" i="5" s="1" a="1"/>
  <c r="C622" i="5" s="1"/>
  <c r="B626" i="5"/>
  <c r="C626" i="5" s="1" a="1"/>
  <c r="C626" i="5" s="1"/>
  <c r="B630" i="5"/>
  <c r="C630" i="5" s="1" a="1"/>
  <c r="C630" i="5" s="1"/>
  <c r="B634" i="5"/>
  <c r="C634" i="5" s="1" a="1"/>
  <c r="C634" i="5" s="1"/>
  <c r="B638" i="5"/>
  <c r="C638" i="5" s="1" a="1"/>
  <c r="C638" i="5" s="1"/>
  <c r="B642" i="5"/>
  <c r="C642" i="5" s="1" a="1"/>
  <c r="C642" i="5" s="1"/>
  <c r="B646" i="5"/>
  <c r="C646" i="5" s="1" a="1"/>
  <c r="C646" i="5" s="1"/>
  <c r="B650" i="5"/>
  <c r="C650" i="5" s="1" a="1"/>
  <c r="C650" i="5" s="1"/>
  <c r="B654" i="5"/>
  <c r="C654" i="5" s="1" a="1"/>
  <c r="C654" i="5" s="1"/>
  <c r="B658" i="5"/>
  <c r="C658" i="5" s="1" a="1"/>
  <c r="C658" i="5" s="1"/>
  <c r="B662" i="5"/>
  <c r="C662" i="5" s="1" a="1"/>
  <c r="C662" i="5" s="1"/>
  <c r="B666" i="5"/>
  <c r="C666" i="5" s="1" a="1"/>
  <c r="C666" i="5" s="1"/>
  <c r="B670" i="5"/>
  <c r="C670" i="5" s="1" a="1"/>
  <c r="C670" i="5" s="1"/>
  <c r="B674" i="5"/>
  <c r="C674" i="5" s="1" a="1"/>
  <c r="C674" i="5" s="1"/>
  <c r="B678" i="5"/>
  <c r="C678" i="5" s="1" a="1"/>
  <c r="C678" i="5" s="1"/>
  <c r="B682" i="5"/>
  <c r="C682" i="5" s="1" a="1"/>
  <c r="C682" i="5" s="1"/>
  <c r="B686" i="5"/>
  <c r="C686" i="5" s="1" a="1"/>
  <c r="C686" i="5" s="1"/>
  <c r="B690" i="5"/>
  <c r="C690" i="5" s="1" a="1"/>
  <c r="C690" i="5" s="1"/>
  <c r="B694" i="5"/>
  <c r="C694" i="5" s="1" a="1"/>
  <c r="C694" i="5" s="1"/>
  <c r="B698" i="5"/>
  <c r="C698" i="5" s="1" a="1"/>
  <c r="C698" i="5" s="1"/>
  <c r="B702" i="5"/>
  <c r="C702" i="5" s="1" a="1"/>
  <c r="C702" i="5" s="1"/>
  <c r="B706" i="5"/>
  <c r="C706" i="5" s="1" a="1"/>
  <c r="C706" i="5" s="1"/>
  <c r="B710" i="5"/>
  <c r="C710" i="5" s="1" a="1"/>
  <c r="C710" i="5" s="1"/>
  <c r="B714" i="5"/>
  <c r="C714" i="5" s="1" a="1"/>
  <c r="C714" i="5" s="1"/>
  <c r="B718" i="5"/>
  <c r="C718" i="5" s="1" a="1"/>
  <c r="C718" i="5" s="1"/>
  <c r="B722" i="5"/>
  <c r="C722" i="5" s="1" a="1"/>
  <c r="C722" i="5" s="1"/>
  <c r="B726" i="5"/>
  <c r="C726" i="5" s="1" a="1"/>
  <c r="C726" i="5" s="1"/>
  <c r="B730" i="5"/>
  <c r="C730" i="5" s="1" a="1"/>
  <c r="C730" i="5" s="1"/>
  <c r="B734" i="5"/>
  <c r="C734" i="5" s="1" a="1"/>
  <c r="C734" i="5" s="1"/>
  <c r="B738" i="5"/>
  <c r="C738" i="5" s="1" a="1"/>
  <c r="C738" i="5" s="1"/>
  <c r="B742" i="5"/>
  <c r="C742" i="5" s="1" a="1"/>
  <c r="C742" i="5" s="1"/>
  <c r="B746" i="5"/>
  <c r="C746" i="5" s="1" a="1"/>
  <c r="C746" i="5" s="1"/>
  <c r="B750" i="5"/>
  <c r="C750" i="5" s="1" a="1"/>
  <c r="C750" i="5" s="1"/>
  <c r="B754" i="5"/>
  <c r="C754" i="5" s="1" a="1"/>
  <c r="C754" i="5" s="1"/>
  <c r="B758" i="5"/>
  <c r="C758" i="5" s="1" a="1"/>
  <c r="C758" i="5" s="1"/>
  <c r="B762" i="5"/>
  <c r="C762" i="5" s="1" a="1"/>
  <c r="C762" i="5" s="1"/>
  <c r="B766" i="5"/>
  <c r="C766" i="5" s="1" a="1"/>
  <c r="C766" i="5" s="1"/>
  <c r="B770" i="5"/>
  <c r="C770" i="5" s="1" a="1"/>
  <c r="C770" i="5" s="1"/>
  <c r="B774" i="5"/>
  <c r="C774" i="5" s="1" a="1"/>
  <c r="C774" i="5" s="1"/>
  <c r="B778" i="5"/>
  <c r="C778" i="5" s="1" a="1"/>
  <c r="C778" i="5" s="1"/>
  <c r="B782" i="5"/>
  <c r="C782" i="5" s="1" a="1"/>
  <c r="C782" i="5" s="1"/>
  <c r="B786" i="5"/>
  <c r="C786" i="5" s="1" a="1"/>
  <c r="C786" i="5" s="1"/>
  <c r="B790" i="5"/>
  <c r="C790" i="5" s="1" a="1"/>
  <c r="C790" i="5" s="1"/>
  <c r="B794" i="5"/>
  <c r="C794" i="5" s="1" a="1"/>
  <c r="C794" i="5" s="1"/>
  <c r="B798" i="5"/>
  <c r="C798" i="5" s="1" a="1"/>
  <c r="C798" i="5" s="1"/>
  <c r="B802" i="5"/>
  <c r="C802" i="5" s="1" a="1"/>
  <c r="C802" i="5" s="1"/>
  <c r="B806" i="5"/>
  <c r="C806" i="5" s="1" a="1"/>
  <c r="C806" i="5" s="1"/>
  <c r="B810" i="5"/>
  <c r="C810" i="5" s="1" a="1"/>
  <c r="C810" i="5" s="1"/>
  <c r="B814" i="5"/>
  <c r="C814" i="5" s="1" a="1"/>
  <c r="C814" i="5" s="1"/>
  <c r="B818" i="5"/>
  <c r="C818" i="5" s="1" a="1"/>
  <c r="C818" i="5" s="1"/>
  <c r="B822" i="5"/>
  <c r="C822" i="5" s="1" a="1"/>
  <c r="C822" i="5" s="1"/>
  <c r="B826" i="5"/>
  <c r="C826" i="5" s="1" a="1"/>
  <c r="C826" i="5" s="1"/>
  <c r="B830" i="5"/>
  <c r="C830" i="5" s="1" a="1"/>
  <c r="C830" i="5" s="1"/>
  <c r="B834" i="5"/>
  <c r="C834" i="5" s="1" a="1"/>
  <c r="C834" i="5" s="1"/>
  <c r="B838" i="5"/>
  <c r="C838" i="5" s="1" a="1"/>
  <c r="C838" i="5" s="1"/>
  <c r="B842" i="5"/>
  <c r="C842" i="5" s="1" a="1"/>
  <c r="C842" i="5" s="1"/>
  <c r="B846" i="5"/>
  <c r="C846" i="5" s="1" a="1"/>
  <c r="C846" i="5" s="1"/>
  <c r="B850" i="5"/>
  <c r="C850" i="5" s="1" a="1"/>
  <c r="C850" i="5" s="1"/>
  <c r="B854" i="5"/>
  <c r="C854" i="5" s="1" a="1"/>
  <c r="C854" i="5" s="1"/>
  <c r="B858" i="5"/>
  <c r="C858" i="5" s="1" a="1"/>
  <c r="C858" i="5" s="1"/>
  <c r="B862" i="5"/>
  <c r="C862" i="5" s="1" a="1"/>
  <c r="C862" i="5" s="1"/>
  <c r="B866" i="5"/>
  <c r="C866" i="5" s="1" a="1"/>
  <c r="C866" i="5" s="1"/>
  <c r="B870" i="5"/>
  <c r="C870" i="5" s="1" a="1"/>
  <c r="C870" i="5" s="1"/>
  <c r="B874" i="5"/>
  <c r="C874" i="5" s="1" a="1"/>
  <c r="C874" i="5" s="1"/>
  <c r="B878" i="5"/>
  <c r="C878" i="5" s="1" a="1"/>
  <c r="C878" i="5" s="1"/>
  <c r="B882" i="5"/>
  <c r="C882" i="5" s="1" a="1"/>
  <c r="C882" i="5" s="1"/>
  <c r="B886" i="5"/>
  <c r="C886" i="5" s="1" a="1"/>
  <c r="C886" i="5" s="1"/>
  <c r="B890" i="5"/>
  <c r="C890" i="5" s="1" a="1"/>
  <c r="C890" i="5" s="1"/>
  <c r="B894" i="5"/>
  <c r="C894" i="5" s="1" a="1"/>
  <c r="C894" i="5" s="1"/>
  <c r="B898" i="5"/>
  <c r="C898" i="5" s="1" a="1"/>
  <c r="C898" i="5" s="1"/>
  <c r="B902" i="5"/>
  <c r="C902" i="5" s="1" a="1"/>
  <c r="C902" i="5" s="1"/>
  <c r="B906" i="5"/>
  <c r="C906" i="5" s="1" a="1"/>
  <c r="C906" i="5" s="1"/>
  <c r="B910" i="5"/>
  <c r="C910" i="5" s="1" a="1"/>
  <c r="C910" i="5" s="1"/>
  <c r="B914" i="5"/>
  <c r="C914" i="5" s="1" a="1"/>
  <c r="C914" i="5" s="1"/>
  <c r="B918" i="5"/>
  <c r="C918" i="5" s="1" a="1"/>
  <c r="C918" i="5" s="1"/>
  <c r="B922" i="5"/>
  <c r="C922" i="5" s="1" a="1"/>
  <c r="C922" i="5" s="1"/>
  <c r="B926" i="5"/>
  <c r="C926" i="5" s="1" a="1"/>
  <c r="C926" i="5" s="1"/>
  <c r="B930" i="5"/>
  <c r="C930" i="5" s="1" a="1"/>
  <c r="C930" i="5" s="1"/>
  <c r="B934" i="5"/>
  <c r="C934" i="5" s="1" a="1"/>
  <c r="C934" i="5" s="1"/>
  <c r="B938" i="5"/>
  <c r="C938" i="5" s="1" a="1"/>
  <c r="C938" i="5" s="1"/>
  <c r="B942" i="5"/>
  <c r="C942" i="5" s="1" a="1"/>
  <c r="C942" i="5" s="1"/>
  <c r="B946" i="5"/>
  <c r="C946" i="5" s="1" a="1"/>
  <c r="C946" i="5" s="1"/>
  <c r="B950" i="5"/>
  <c r="C950" i="5" s="1" a="1"/>
  <c r="C950" i="5" s="1"/>
  <c r="B954" i="5"/>
  <c r="C954" i="5" s="1" a="1"/>
  <c r="C954" i="5" s="1"/>
  <c r="B958" i="5"/>
  <c r="C958" i="5" s="1" a="1"/>
  <c r="C958" i="5" s="1"/>
  <c r="B962" i="5"/>
  <c r="C962" i="5" s="1" a="1"/>
  <c r="C962" i="5" s="1"/>
  <c r="B966" i="5"/>
  <c r="C966" i="5" s="1" a="1"/>
  <c r="C966" i="5" s="1"/>
  <c r="B970" i="5"/>
  <c r="C970" i="5" s="1" a="1"/>
  <c r="C970" i="5" s="1"/>
  <c r="B974" i="5"/>
  <c r="C974" i="5" s="1" a="1"/>
  <c r="C974" i="5" s="1"/>
  <c r="B978" i="5"/>
  <c r="C978" i="5" s="1" a="1"/>
  <c r="C978" i="5" s="1"/>
  <c r="B982" i="5"/>
  <c r="C982" i="5" s="1" a="1"/>
  <c r="C982" i="5" s="1"/>
  <c r="B986" i="5"/>
  <c r="C986" i="5" s="1" a="1"/>
  <c r="C986" i="5" s="1"/>
  <c r="B990" i="5"/>
  <c r="C990" i="5" s="1" a="1"/>
  <c r="C990" i="5" s="1"/>
  <c r="B994" i="5"/>
  <c r="C994" i="5" s="1" a="1"/>
  <c r="C994" i="5" s="1"/>
  <c r="B998" i="5"/>
  <c r="C998" i="5" s="1" a="1"/>
  <c r="C998" i="5" s="1"/>
  <c r="B1002" i="5"/>
  <c r="C1002" i="5" s="1" a="1"/>
  <c r="C1002" i="5" s="1"/>
  <c r="B1006" i="5"/>
  <c r="C1006" i="5" s="1" a="1"/>
  <c r="C1006" i="5" s="1"/>
  <c r="B1010" i="5"/>
  <c r="C1010" i="5" s="1" a="1"/>
  <c r="C1010" i="5" s="1"/>
  <c r="B1014" i="5"/>
  <c r="C1014" i="5" s="1" a="1"/>
  <c r="C1014" i="5" s="1"/>
  <c r="B1018" i="5"/>
  <c r="C1018" i="5" s="1" a="1"/>
  <c r="C1018" i="5" s="1"/>
  <c r="B1022" i="5"/>
  <c r="C1022" i="5" s="1" a="1"/>
  <c r="C1022" i="5" s="1"/>
  <c r="B1026" i="5"/>
  <c r="C1026" i="5" s="1" a="1"/>
  <c r="C1026" i="5" s="1"/>
  <c r="B1030" i="5"/>
  <c r="C1030" i="5" s="1" a="1"/>
  <c r="C1030" i="5" s="1"/>
  <c r="B1034" i="5"/>
  <c r="C1034" i="5" s="1" a="1"/>
  <c r="C1034" i="5" s="1"/>
  <c r="B1038" i="5"/>
  <c r="C1038" i="5" s="1" a="1"/>
  <c r="C1038" i="5" s="1"/>
  <c r="B1042" i="5"/>
  <c r="C1042" i="5" s="1" a="1"/>
  <c r="C1042" i="5" s="1"/>
  <c r="B1046" i="5"/>
  <c r="C1046" i="5" s="1" a="1"/>
  <c r="C1046" i="5" s="1"/>
  <c r="B1050" i="5"/>
  <c r="C1050" i="5" s="1" a="1"/>
  <c r="C1050" i="5" s="1"/>
  <c r="B1054" i="5"/>
  <c r="C1054" i="5" s="1" a="1"/>
  <c r="C1054" i="5" s="1"/>
  <c r="B1058" i="5"/>
  <c r="C1058" i="5" s="1" a="1"/>
  <c r="C1058" i="5" s="1"/>
  <c r="B1062" i="5"/>
  <c r="C1062" i="5" s="1" a="1"/>
  <c r="C1062" i="5" s="1"/>
  <c r="B1066" i="5"/>
  <c r="C1066" i="5" s="1" a="1"/>
  <c r="C1066" i="5" s="1"/>
  <c r="B1070" i="5"/>
  <c r="C1070" i="5" s="1" a="1"/>
  <c r="C1070" i="5" s="1"/>
  <c r="B1074" i="5"/>
  <c r="C1074" i="5" s="1" a="1"/>
  <c r="C1074" i="5" s="1"/>
  <c r="B1078" i="5"/>
  <c r="C1078" i="5" s="1" a="1"/>
  <c r="C1078" i="5" s="1"/>
  <c r="B1082" i="5"/>
  <c r="C1082" i="5" s="1" a="1"/>
  <c r="C1082" i="5" s="1"/>
  <c r="B1086" i="5"/>
  <c r="C1086" i="5" s="1" a="1"/>
  <c r="C1086" i="5" s="1"/>
  <c r="B1090" i="5"/>
  <c r="C1090" i="5" s="1" a="1"/>
  <c r="C1090" i="5" s="1"/>
  <c r="B1094" i="5"/>
  <c r="C1094" i="5" s="1" a="1"/>
  <c r="C1094" i="5" s="1"/>
  <c r="B1098" i="5"/>
  <c r="C1098" i="5" s="1" a="1"/>
  <c r="C1098" i="5" s="1"/>
  <c r="B1102" i="5"/>
  <c r="C1102" i="5" s="1" a="1"/>
  <c r="C1102" i="5" s="1"/>
  <c r="B1106" i="5"/>
  <c r="C1106" i="5" s="1" a="1"/>
  <c r="C1106" i="5" s="1"/>
  <c r="B1110" i="5"/>
  <c r="C1110" i="5" s="1" a="1"/>
  <c r="C1110" i="5" s="1"/>
  <c r="B1114" i="5"/>
  <c r="C1114" i="5" s="1" a="1"/>
  <c r="C1114" i="5" s="1"/>
  <c r="B1118" i="5"/>
  <c r="C1118" i="5" s="1" a="1"/>
  <c r="C1118" i="5" s="1"/>
  <c r="B1122" i="5"/>
  <c r="C1122" i="5" s="1" a="1"/>
  <c r="C1122" i="5" s="1"/>
  <c r="B1126" i="5"/>
  <c r="C1126" i="5" s="1" a="1"/>
  <c r="C1126" i="5" s="1"/>
  <c r="B1130" i="5"/>
  <c r="C1130" i="5" s="1" a="1"/>
  <c r="C1130" i="5" s="1"/>
  <c r="B1134" i="5"/>
  <c r="C1134" i="5" s="1" a="1"/>
  <c r="C1134" i="5" s="1"/>
  <c r="B1138" i="5"/>
  <c r="C1138" i="5" s="1" a="1"/>
  <c r="C1138" i="5" s="1"/>
  <c r="B1142" i="5"/>
  <c r="C1142" i="5" s="1" a="1"/>
  <c r="C1142" i="5" s="1"/>
  <c r="B1146" i="5"/>
  <c r="C1146" i="5" s="1" a="1"/>
  <c r="C1146" i="5" s="1"/>
  <c r="B1150" i="5"/>
  <c r="C1150" i="5" s="1" a="1"/>
  <c r="C1150" i="5" s="1"/>
  <c r="B1154" i="5"/>
  <c r="C1154" i="5" s="1" a="1"/>
  <c r="C1154" i="5" s="1"/>
  <c r="B1158" i="5"/>
  <c r="C1158" i="5" s="1" a="1"/>
  <c r="C1158" i="5" s="1"/>
  <c r="B1162" i="5"/>
  <c r="C1162" i="5" s="1" a="1"/>
  <c r="C1162" i="5" s="1"/>
  <c r="B1166" i="5"/>
  <c r="C1166" i="5" s="1" a="1"/>
  <c r="C1166" i="5" s="1"/>
  <c r="B1170" i="5"/>
  <c r="C1170" i="5" s="1" a="1"/>
  <c r="C1170" i="5" s="1"/>
  <c r="B1174" i="5"/>
  <c r="C1174" i="5" s="1" a="1"/>
  <c r="C1174" i="5" s="1"/>
  <c r="B1178" i="5"/>
  <c r="C1178" i="5" s="1" a="1"/>
  <c r="C1178" i="5" s="1"/>
  <c r="B1182" i="5"/>
  <c r="C1182" i="5" s="1" a="1"/>
  <c r="C1182" i="5" s="1"/>
  <c r="B1186" i="5"/>
  <c r="C1186" i="5" s="1" a="1"/>
  <c r="C1186" i="5" s="1"/>
  <c r="B1190" i="5"/>
  <c r="C1190" i="5" s="1" a="1"/>
  <c r="C1190" i="5" s="1"/>
  <c r="B1194" i="5"/>
  <c r="C1194" i="5" s="1" a="1"/>
  <c r="C1194" i="5" s="1"/>
  <c r="B1198" i="5"/>
  <c r="C1198" i="5" s="1" a="1"/>
  <c r="C1198" i="5" s="1"/>
  <c r="B1202" i="5"/>
  <c r="C1202" i="5" s="1" a="1"/>
  <c r="C1202" i="5" s="1"/>
  <c r="B1206" i="5"/>
  <c r="C1206" i="5" s="1" a="1"/>
  <c r="C1206" i="5" s="1"/>
  <c r="B1210" i="5"/>
  <c r="C1210" i="5" s="1" a="1"/>
  <c r="C1210" i="5" s="1"/>
  <c r="B1214" i="5"/>
  <c r="C1214" i="5" s="1" a="1"/>
  <c r="C1214" i="5" s="1"/>
  <c r="B1218" i="5"/>
  <c r="C1218" i="5" s="1" a="1"/>
  <c r="C1218" i="5" s="1"/>
  <c r="B1222" i="5"/>
  <c r="C1222" i="5" s="1" a="1"/>
  <c r="C1222" i="5" s="1"/>
  <c r="B1226" i="5"/>
  <c r="C1226" i="5" s="1" a="1"/>
  <c r="C1226" i="5" s="1"/>
  <c r="B1230" i="5"/>
  <c r="C1230" i="5" s="1" a="1"/>
  <c r="C1230" i="5" s="1"/>
  <c r="B1234" i="5"/>
  <c r="C1234" i="5" s="1" a="1"/>
  <c r="C1234" i="5" s="1"/>
  <c r="B1238" i="5"/>
  <c r="C1238" i="5" s="1" a="1"/>
  <c r="C1238" i="5" s="1"/>
  <c r="B1242" i="5"/>
  <c r="C1242" i="5" s="1" a="1"/>
  <c r="C1242" i="5" s="1"/>
  <c r="B1246" i="5"/>
  <c r="C1246" i="5" s="1" a="1"/>
  <c r="C1246" i="5" s="1"/>
  <c r="B1250" i="5"/>
  <c r="C1250" i="5" s="1" a="1"/>
  <c r="C1250" i="5" s="1"/>
  <c r="B5" i="5"/>
  <c r="C38" i="17" l="1"/>
  <c r="F3124" i="3"/>
  <c r="U3124" i="3" s="1"/>
  <c r="F373" i="3"/>
  <c r="U373" i="3" s="1"/>
  <c r="F381" i="3"/>
  <c r="U381" i="3" s="1"/>
  <c r="F2909" i="3"/>
  <c r="U2909" i="3" s="1"/>
  <c r="F3064" i="3"/>
  <c r="U3064" i="3" s="1"/>
  <c r="F4798" i="3"/>
  <c r="U4798" i="3" s="1"/>
  <c r="F4326" i="3"/>
  <c r="U4326" i="3" s="1"/>
  <c r="F3499" i="3"/>
  <c r="U3499" i="3" s="1"/>
  <c r="C16" i="17"/>
  <c r="C17" i="17"/>
  <c r="C12" i="5" a="1"/>
  <c r="C12" i="5" s="1"/>
  <c r="C1237" i="5" a="1"/>
  <c r="C1237" i="5" s="1"/>
  <c r="D1238" i="5" s="1" a="1"/>
  <c r="D1238" i="5" s="1"/>
  <c r="C1221" i="5" a="1"/>
  <c r="C1221" i="5" s="1"/>
  <c r="D1222" i="5" s="1" a="1"/>
  <c r="D1222" i="5" s="1"/>
  <c r="C1205" i="5" a="1"/>
  <c r="C1205" i="5" s="1"/>
  <c r="C1189" i="5" a="1"/>
  <c r="C1189" i="5" s="1"/>
  <c r="C1173" i="5" a="1"/>
  <c r="C1173" i="5" s="1"/>
  <c r="C1157" i="5" a="1"/>
  <c r="C1157" i="5" s="1"/>
  <c r="D1158" i="5" s="1" a="1"/>
  <c r="D1158" i="5" s="1"/>
  <c r="C1141" i="5" a="1"/>
  <c r="C1141" i="5" s="1"/>
  <c r="C1125" i="5" a="1"/>
  <c r="C1125" i="5" s="1"/>
  <c r="C1109" i="5" a="1"/>
  <c r="C1109" i="5" s="1"/>
  <c r="C1093" i="5" a="1"/>
  <c r="C1093" i="5" s="1"/>
  <c r="D1094" i="5" s="1" a="1"/>
  <c r="D1094" i="5" s="1"/>
  <c r="C1077" i="5" a="1"/>
  <c r="C1077" i="5" s="1"/>
  <c r="D1078" i="5" s="1" a="1"/>
  <c r="D1078" i="5" s="1"/>
  <c r="C1061" i="5" a="1"/>
  <c r="C1061" i="5" s="1"/>
  <c r="D1062" i="5" s="1" a="1"/>
  <c r="D1062" i="5" s="1"/>
  <c r="C1045" i="5" a="1"/>
  <c r="C1045" i="5" s="1"/>
  <c r="D1046" i="5" s="1" a="1"/>
  <c r="D1046" i="5" s="1"/>
  <c r="C1029" i="5" a="1"/>
  <c r="C1029" i="5" s="1"/>
  <c r="C1013" i="5" a="1"/>
  <c r="C1013" i="5" s="1"/>
  <c r="C997" i="5" a="1"/>
  <c r="C997" i="5" s="1"/>
  <c r="C981" i="5" a="1"/>
  <c r="C981" i="5" s="1"/>
  <c r="D982" i="5" s="1" a="1"/>
  <c r="D982" i="5" s="1"/>
  <c r="C965" i="5" a="1"/>
  <c r="C965" i="5" s="1"/>
  <c r="C949" i="5" a="1"/>
  <c r="C949" i="5" s="1"/>
  <c r="D950" i="5" s="1" a="1"/>
  <c r="D950" i="5" s="1"/>
  <c r="C933" i="5" a="1"/>
  <c r="C933" i="5" s="1"/>
  <c r="D934" i="5" s="1" a="1"/>
  <c r="D934" i="5" s="1"/>
  <c r="C917" i="5" a="1"/>
  <c r="C917" i="5" s="1"/>
  <c r="C901" i="5" a="1"/>
  <c r="C901" i="5" s="1"/>
  <c r="D902" i="5" s="1" a="1"/>
  <c r="D902" i="5" s="1"/>
  <c r="C885" i="5" a="1"/>
  <c r="C885" i="5" s="1"/>
  <c r="D886" i="5" s="1" a="1"/>
  <c r="D886" i="5" s="1"/>
  <c r="C869" i="5" a="1"/>
  <c r="C869" i="5" s="1"/>
  <c r="D870" i="5" s="1" a="1"/>
  <c r="D870" i="5" s="1"/>
  <c r="C853" i="5" a="1"/>
  <c r="C853" i="5" s="1"/>
  <c r="C837" i="5" a="1"/>
  <c r="C837" i="5" s="1"/>
  <c r="C821" i="5" a="1"/>
  <c r="C821" i="5" s="1"/>
  <c r="C805" i="5" a="1"/>
  <c r="C805" i="5" s="1"/>
  <c r="C789" i="5" a="1"/>
  <c r="C789" i="5" s="1"/>
  <c r="C773" i="5" a="1"/>
  <c r="C773" i="5" s="1"/>
  <c r="C757" i="5" a="1"/>
  <c r="C757" i="5" s="1"/>
  <c r="C741" i="5" a="1"/>
  <c r="C741" i="5" s="1"/>
  <c r="C725" i="5" a="1"/>
  <c r="C725" i="5" s="1"/>
  <c r="D726" i="5" s="1" a="1"/>
  <c r="D726" i="5" s="1"/>
  <c r="C709" i="5" a="1"/>
  <c r="C709" i="5" s="1"/>
  <c r="C693" i="5" a="1"/>
  <c r="C693" i="5" s="1"/>
  <c r="C677" i="5" a="1"/>
  <c r="C677" i="5" s="1"/>
  <c r="C661" i="5" a="1"/>
  <c r="C661" i="5" s="1"/>
  <c r="C645" i="5" a="1"/>
  <c r="C645" i="5" s="1"/>
  <c r="C629" i="5" a="1"/>
  <c r="C629" i="5" s="1"/>
  <c r="C613" i="5" a="1"/>
  <c r="C613" i="5" s="1"/>
  <c r="C597" i="5" a="1"/>
  <c r="C597" i="5" s="1"/>
  <c r="C581" i="5" a="1"/>
  <c r="C581" i="5" s="1"/>
  <c r="D582" i="5" s="1" a="1"/>
  <c r="D582" i="5" s="1"/>
  <c r="E1886" i="3" s="1"/>
  <c r="C565" i="5" a="1"/>
  <c r="C565" i="5" s="1"/>
  <c r="C549" i="5" a="1"/>
  <c r="C549" i="5" s="1"/>
  <c r="C517" i="5" a="1"/>
  <c r="C517" i="5" s="1"/>
  <c r="D518" i="5" s="1" a="1"/>
  <c r="D518" i="5" s="1"/>
  <c r="C501" i="5" a="1"/>
  <c r="C501" i="5" s="1"/>
  <c r="C485" i="5" a="1"/>
  <c r="C485" i="5" s="1"/>
  <c r="D486" i="5" s="1" a="1"/>
  <c r="D486" i="5" s="1"/>
  <c r="C469" i="5" a="1"/>
  <c r="C469" i="5" s="1"/>
  <c r="C453" i="5" a="1"/>
  <c r="C453" i="5" s="1"/>
  <c r="C437" i="5" a="1"/>
  <c r="C437" i="5" s="1"/>
  <c r="C421" i="5" a="1"/>
  <c r="C421" i="5" s="1"/>
  <c r="D422" i="5" s="1" a="1"/>
  <c r="D422" i="5" s="1"/>
  <c r="C405" i="5" a="1"/>
  <c r="C405" i="5" s="1"/>
  <c r="C389" i="5" a="1"/>
  <c r="C389" i="5" s="1"/>
  <c r="D390" i="5" s="1" a="1"/>
  <c r="D390" i="5" s="1"/>
  <c r="E2545" i="3" s="1"/>
  <c r="C373" i="5" a="1"/>
  <c r="C373" i="5" s="1"/>
  <c r="D374" i="5" s="1" a="1"/>
  <c r="D374" i="5" s="1"/>
  <c r="C357" i="5" a="1"/>
  <c r="C357" i="5" s="1"/>
  <c r="D358" i="5" s="1" a="1"/>
  <c r="D358" i="5" s="1"/>
  <c r="C341" i="5" a="1"/>
  <c r="C341" i="5" s="1"/>
  <c r="C325" i="5" a="1"/>
  <c r="C325" i="5" s="1"/>
  <c r="D326" i="5" s="1" a="1"/>
  <c r="D326" i="5" s="1"/>
  <c r="C309" i="5" a="1"/>
  <c r="C309" i="5" s="1"/>
  <c r="C293" i="5" a="1"/>
  <c r="C293" i="5" s="1"/>
  <c r="C277" i="5" a="1"/>
  <c r="C277" i="5" s="1"/>
  <c r="C261" i="5" a="1"/>
  <c r="C261" i="5" s="1"/>
  <c r="C245" i="5" a="1"/>
  <c r="C245" i="5" s="1"/>
  <c r="C229" i="5" a="1"/>
  <c r="C229" i="5" s="1"/>
  <c r="D230" i="5" s="1" a="1"/>
  <c r="D230" i="5" s="1"/>
  <c r="C213" i="5" a="1"/>
  <c r="C213" i="5" s="1"/>
  <c r="D214" i="5" s="1" a="1"/>
  <c r="D214" i="5" s="1"/>
  <c r="C197" i="5" a="1"/>
  <c r="C197" i="5" s="1"/>
  <c r="D198" i="5" s="1" a="1"/>
  <c r="D198" i="5" s="1"/>
  <c r="C181" i="5" a="1"/>
  <c r="C181" i="5" s="1"/>
  <c r="C165" i="5" a="1"/>
  <c r="C165" i="5" s="1"/>
  <c r="C149" i="5" a="1"/>
  <c r="C149" i="5" s="1"/>
  <c r="C133" i="5" a="1"/>
  <c r="C133" i="5" s="1"/>
  <c r="D134" i="5" s="1" a="1"/>
  <c r="D134" i="5" s="1"/>
  <c r="C117" i="5" a="1"/>
  <c r="C117" i="5" s="1"/>
  <c r="D118" i="5" s="1" a="1"/>
  <c r="D118" i="5" s="1"/>
  <c r="C101" i="5" a="1"/>
  <c r="C101" i="5" s="1"/>
  <c r="C85" i="5" a="1"/>
  <c r="C85" i="5" s="1"/>
  <c r="C69" i="5" a="1"/>
  <c r="C69" i="5" s="1"/>
  <c r="D70" i="5" s="1" a="1"/>
  <c r="D70" i="5" s="1"/>
  <c r="C53" i="5" a="1"/>
  <c r="C53" i="5" s="1"/>
  <c r="D54" i="5" s="1" a="1"/>
  <c r="D54" i="5" s="1"/>
  <c r="C37" i="5" a="1"/>
  <c r="C37" i="5" s="1"/>
  <c r="C1240" i="5" a="1"/>
  <c r="C1240" i="5" s="1"/>
  <c r="C1224" i="5" a="1"/>
  <c r="C1224" i="5" s="1"/>
  <c r="C1208" i="5" a="1"/>
  <c r="C1208" i="5" s="1"/>
  <c r="C1192" i="5" a="1"/>
  <c r="C1192" i="5" s="1"/>
  <c r="C1176" i="5" a="1"/>
  <c r="C1176" i="5" s="1"/>
  <c r="C1160" i="5" a="1"/>
  <c r="C1160" i="5" s="1"/>
  <c r="C1144" i="5" a="1"/>
  <c r="C1144" i="5" s="1"/>
  <c r="C1128" i="5" a="1"/>
  <c r="C1128" i="5" s="1"/>
  <c r="C1112" i="5" a="1"/>
  <c r="C1112" i="5" s="1"/>
  <c r="C1096" i="5" a="1"/>
  <c r="C1096" i="5" s="1"/>
  <c r="C1080" i="5" a="1"/>
  <c r="C1080" i="5" s="1"/>
  <c r="C1064" i="5" a="1"/>
  <c r="C1064" i="5" s="1"/>
  <c r="C1048" i="5" a="1"/>
  <c r="C1048" i="5" s="1"/>
  <c r="C1032" i="5" a="1"/>
  <c r="C1032" i="5" s="1"/>
  <c r="C1016" i="5" a="1"/>
  <c r="C1016" i="5" s="1"/>
  <c r="C1000" i="5" a="1"/>
  <c r="C1000" i="5" s="1"/>
  <c r="C984" i="5" a="1"/>
  <c r="C984" i="5" s="1"/>
  <c r="C968" i="5" a="1"/>
  <c r="C968" i="5" s="1"/>
  <c r="C952" i="5" a="1"/>
  <c r="C952" i="5" s="1"/>
  <c r="C936" i="5" a="1"/>
  <c r="C936" i="5" s="1"/>
  <c r="C920" i="5" a="1"/>
  <c r="C920" i="5" s="1"/>
  <c r="C904" i="5" a="1"/>
  <c r="C904" i="5" s="1"/>
  <c r="C888" i="5" a="1"/>
  <c r="C888" i="5" s="1"/>
  <c r="C872" i="5" a="1"/>
  <c r="C872" i="5" s="1"/>
  <c r="C856" i="5" a="1"/>
  <c r="C856" i="5" s="1"/>
  <c r="C840" i="5" a="1"/>
  <c r="C840" i="5" s="1"/>
  <c r="C824" i="5" a="1"/>
  <c r="C824" i="5" s="1"/>
  <c r="C808" i="5" a="1"/>
  <c r="C808" i="5" s="1"/>
  <c r="C792" i="5" a="1"/>
  <c r="C792" i="5" s="1"/>
  <c r="C776" i="5" a="1"/>
  <c r="C776" i="5" s="1"/>
  <c r="C760" i="5" a="1"/>
  <c r="C760" i="5" s="1"/>
  <c r="C744" i="5" a="1"/>
  <c r="C744" i="5" s="1"/>
  <c r="C728" i="5" a="1"/>
  <c r="C728" i="5" s="1"/>
  <c r="C712" i="5" a="1"/>
  <c r="C712" i="5" s="1"/>
  <c r="C696" i="5" a="1"/>
  <c r="C696" i="5" s="1"/>
  <c r="C680" i="5" a="1"/>
  <c r="C680" i="5" s="1"/>
  <c r="C664" i="5" a="1"/>
  <c r="C664" i="5" s="1"/>
  <c r="C648" i="5" a="1"/>
  <c r="C648" i="5" s="1"/>
  <c r="C632" i="5" a="1"/>
  <c r="C632" i="5" s="1"/>
  <c r="C616" i="5" a="1"/>
  <c r="C616" i="5" s="1"/>
  <c r="C600" i="5" a="1"/>
  <c r="C600" i="5" s="1"/>
  <c r="C584" i="5" a="1"/>
  <c r="C584" i="5" s="1"/>
  <c r="C568" i="5" a="1"/>
  <c r="C568" i="5" s="1"/>
  <c r="C552" i="5" a="1"/>
  <c r="C552" i="5" s="1"/>
  <c r="C536" i="5" a="1"/>
  <c r="C536" i="5" s="1"/>
  <c r="C520" i="5" a="1"/>
  <c r="C520" i="5" s="1"/>
  <c r="C504" i="5" a="1"/>
  <c r="C504" i="5" s="1"/>
  <c r="C488" i="5" a="1"/>
  <c r="C488" i="5" s="1"/>
  <c r="C472" i="5" a="1"/>
  <c r="C472" i="5" s="1"/>
  <c r="C456" i="5" a="1"/>
  <c r="C456" i="5" s="1"/>
  <c r="C440" i="5" a="1"/>
  <c r="C440" i="5" s="1"/>
  <c r="C424" i="5" a="1"/>
  <c r="C424" i="5" s="1"/>
  <c r="C408" i="5" a="1"/>
  <c r="C408" i="5" s="1"/>
  <c r="C392" i="5" a="1"/>
  <c r="C392" i="5" s="1"/>
  <c r="C376" i="5" a="1"/>
  <c r="C376" i="5" s="1"/>
  <c r="C360" i="5" a="1"/>
  <c r="C360" i="5" s="1"/>
  <c r="C344" i="5" a="1"/>
  <c r="C344" i="5" s="1"/>
  <c r="C328" i="5" a="1"/>
  <c r="C328" i="5" s="1"/>
  <c r="C312" i="5" a="1"/>
  <c r="C312" i="5" s="1"/>
  <c r="C296" i="5" a="1"/>
  <c r="C296" i="5" s="1"/>
  <c r="C280" i="5" a="1"/>
  <c r="C280" i="5" s="1"/>
  <c r="C264" i="5" a="1"/>
  <c r="C264" i="5" s="1"/>
  <c r="C248" i="5" a="1"/>
  <c r="C248" i="5" s="1"/>
  <c r="C232" i="5" a="1"/>
  <c r="C232" i="5" s="1"/>
  <c r="C216" i="5" a="1"/>
  <c r="C216" i="5" s="1"/>
  <c r="C200" i="5" a="1"/>
  <c r="C200" i="5" s="1"/>
  <c r="C184" i="5" a="1"/>
  <c r="C184" i="5" s="1"/>
  <c r="C168" i="5" a="1"/>
  <c r="C168" i="5" s="1"/>
  <c r="C152" i="5" a="1"/>
  <c r="C152" i="5" s="1"/>
  <c r="C136" i="5" a="1"/>
  <c r="C136" i="5" s="1"/>
  <c r="C120" i="5" a="1"/>
  <c r="C120" i="5" s="1"/>
  <c r="C104" i="5" a="1"/>
  <c r="C104" i="5" s="1"/>
  <c r="C88" i="5" a="1"/>
  <c r="C88" i="5" s="1"/>
  <c r="C72" i="5" a="1"/>
  <c r="C72" i="5" s="1"/>
  <c r="C56" i="5" a="1"/>
  <c r="C56" i="5" s="1"/>
  <c r="C40" i="5" a="1"/>
  <c r="C40" i="5" s="1"/>
  <c r="C22" i="5" a="1"/>
  <c r="C22" i="5" s="1"/>
  <c r="C1243" i="5" a="1"/>
  <c r="C1243" i="5" s="1"/>
  <c r="C1227" i="5" a="1"/>
  <c r="C1227" i="5" s="1"/>
  <c r="C1211" i="5" a="1"/>
  <c r="C1211" i="5" s="1"/>
  <c r="C1195" i="5" a="1"/>
  <c r="C1195" i="5" s="1"/>
  <c r="C1179" i="5" a="1"/>
  <c r="C1179" i="5" s="1"/>
  <c r="C1163" i="5" a="1"/>
  <c r="C1163" i="5" s="1"/>
  <c r="C1147" i="5" a="1"/>
  <c r="C1147" i="5" s="1"/>
  <c r="C1131" i="5" a="1"/>
  <c r="C1131" i="5" s="1"/>
  <c r="C1115" i="5" a="1"/>
  <c r="C1115" i="5" s="1"/>
  <c r="C1099" i="5" a="1"/>
  <c r="C1099" i="5" s="1"/>
  <c r="C1083" i="5" a="1"/>
  <c r="C1083" i="5" s="1"/>
  <c r="D1083" i="5" s="1" a="1"/>
  <c r="D1083" i="5" s="1"/>
  <c r="C1067" i="5" a="1"/>
  <c r="C1067" i="5" s="1"/>
  <c r="D1067" i="5" s="1" a="1"/>
  <c r="D1067" i="5" s="1"/>
  <c r="C1051" i="5" a="1"/>
  <c r="C1051" i="5" s="1"/>
  <c r="C1035" i="5" a="1"/>
  <c r="C1035" i="5" s="1"/>
  <c r="D1035" i="5" s="1" a="1"/>
  <c r="D1035" i="5" s="1"/>
  <c r="C1019" i="5" a="1"/>
  <c r="C1019" i="5" s="1"/>
  <c r="D1019" i="5" s="1" a="1"/>
  <c r="D1019" i="5" s="1"/>
  <c r="C1003" i="5" a="1"/>
  <c r="C1003" i="5" s="1"/>
  <c r="D1003" i="5" s="1" a="1"/>
  <c r="D1003" i="5" s="1"/>
  <c r="C987" i="5" a="1"/>
  <c r="C987" i="5" s="1"/>
  <c r="C971" i="5" a="1"/>
  <c r="C971" i="5" s="1"/>
  <c r="D971" i="5" s="1" a="1"/>
  <c r="D971" i="5" s="1"/>
  <c r="C955" i="5" a="1"/>
  <c r="C955" i="5" s="1"/>
  <c r="C939" i="5" a="1"/>
  <c r="C939" i="5" s="1"/>
  <c r="C923" i="5" a="1"/>
  <c r="C923" i="5" s="1"/>
  <c r="C907" i="5" a="1"/>
  <c r="C907" i="5" s="1"/>
  <c r="D907" i="5" s="1" a="1"/>
  <c r="D907" i="5" s="1"/>
  <c r="C891" i="5" a="1"/>
  <c r="C891" i="5" s="1"/>
  <c r="C875" i="5" a="1"/>
  <c r="C875" i="5" s="1"/>
  <c r="C859" i="5" a="1"/>
  <c r="C859" i="5" s="1"/>
  <c r="D859" i="5" s="1" a="1"/>
  <c r="D859" i="5" s="1"/>
  <c r="C843" i="5" a="1"/>
  <c r="C843" i="5" s="1"/>
  <c r="C827" i="5" a="1"/>
  <c r="C827" i="5" s="1"/>
  <c r="C811" i="5" a="1"/>
  <c r="C811" i="5" s="1"/>
  <c r="C795" i="5" a="1"/>
  <c r="C795" i="5" s="1"/>
  <c r="C779" i="5" a="1"/>
  <c r="C779" i="5" s="1"/>
  <c r="C763" i="5" a="1"/>
  <c r="C763" i="5" s="1"/>
  <c r="C747" i="5" a="1"/>
  <c r="C747" i="5" s="1"/>
  <c r="D747" i="5" s="1" a="1"/>
  <c r="D747" i="5" s="1"/>
  <c r="C731" i="5" a="1"/>
  <c r="C731" i="5" s="1"/>
  <c r="D731" i="5" s="1" a="1"/>
  <c r="D731" i="5" s="1"/>
  <c r="E1407" i="3" s="1"/>
  <c r="C715" i="5" a="1"/>
  <c r="C715" i="5" s="1"/>
  <c r="C699" i="5" a="1"/>
  <c r="C699" i="5" s="1"/>
  <c r="C683" i="5" a="1"/>
  <c r="C683" i="5" s="1"/>
  <c r="D683" i="5" s="1" a="1"/>
  <c r="D683" i="5" s="1"/>
  <c r="C667" i="5" a="1"/>
  <c r="C667" i="5" s="1"/>
  <c r="C651" i="5" a="1"/>
  <c r="C651" i="5" s="1"/>
  <c r="C635" i="5" a="1"/>
  <c r="C635" i="5" s="1"/>
  <c r="C619" i="5" a="1"/>
  <c r="C619" i="5" s="1"/>
  <c r="C603" i="5" a="1"/>
  <c r="C603" i="5" s="1"/>
  <c r="C587" i="5" a="1"/>
  <c r="C587" i="5" s="1"/>
  <c r="D587" i="5" s="1" a="1"/>
  <c r="D587" i="5" s="1"/>
  <c r="C571" i="5" a="1"/>
  <c r="C571" i="5" s="1"/>
  <c r="C555" i="5" a="1"/>
  <c r="C555" i="5" s="1"/>
  <c r="C539" i="5" a="1"/>
  <c r="C539" i="5" s="1"/>
  <c r="D539" i="5" s="1" a="1"/>
  <c r="D539" i="5" s="1"/>
  <c r="C523" i="5" a="1"/>
  <c r="C523" i="5" s="1"/>
  <c r="D523" i="5" s="1" a="1"/>
  <c r="D523" i="5" s="1"/>
  <c r="C507" i="5" a="1"/>
  <c r="C507" i="5" s="1"/>
  <c r="C491" i="5" a="1"/>
  <c r="C491" i="5" s="1"/>
  <c r="C475" i="5" a="1"/>
  <c r="C475" i="5" s="1"/>
  <c r="C459" i="5" a="1"/>
  <c r="C459" i="5" s="1"/>
  <c r="C443" i="5" a="1"/>
  <c r="C443" i="5" s="1"/>
  <c r="D443" i="5" s="1" a="1"/>
  <c r="D443" i="5" s="1"/>
  <c r="C427" i="5" a="1"/>
  <c r="C427" i="5" s="1"/>
  <c r="D427" i="5" s="1" a="1"/>
  <c r="D427" i="5" s="1"/>
  <c r="C411" i="5" a="1"/>
  <c r="C411" i="5" s="1"/>
  <c r="C395" i="5" a="1"/>
  <c r="C395" i="5" s="1"/>
  <c r="D395" i="5" s="1" a="1"/>
  <c r="D395" i="5" s="1"/>
  <c r="C379" i="5" a="1"/>
  <c r="C379" i="5" s="1"/>
  <c r="D379" i="5" s="1" a="1"/>
  <c r="D379" i="5" s="1"/>
  <c r="E2738" i="3" s="1"/>
  <c r="C363" i="5" a="1"/>
  <c r="C363" i="5" s="1"/>
  <c r="C347" i="5" a="1"/>
  <c r="C347" i="5" s="1"/>
  <c r="D347" i="5" s="1" a="1"/>
  <c r="D347" i="5" s="1"/>
  <c r="C331" i="5" a="1"/>
  <c r="C331" i="5" s="1"/>
  <c r="C315" i="5" a="1"/>
  <c r="C315" i="5" s="1"/>
  <c r="C299" i="5" a="1"/>
  <c r="C299" i="5" s="1"/>
  <c r="C283" i="5" a="1"/>
  <c r="C283" i="5" s="1"/>
  <c r="C267" i="5" a="1"/>
  <c r="C267" i="5" s="1"/>
  <c r="D267" i="5" s="1" a="1"/>
  <c r="D267" i="5" s="1"/>
  <c r="C251" i="5" a="1"/>
  <c r="C251" i="5" s="1"/>
  <c r="C235" i="5" a="1"/>
  <c r="C235" i="5" s="1"/>
  <c r="C219" i="5" a="1"/>
  <c r="C219" i="5" s="1"/>
  <c r="C203" i="5" a="1"/>
  <c r="C203" i="5" s="1"/>
  <c r="D203" i="5" s="1" a="1"/>
  <c r="D203" i="5" s="1"/>
  <c r="C187" i="5" a="1"/>
  <c r="C187" i="5" s="1"/>
  <c r="D187" i="5" s="1" a="1"/>
  <c r="D187" i="5" s="1"/>
  <c r="C171" i="5" a="1"/>
  <c r="C171" i="5" s="1"/>
  <c r="D171" i="5" s="1" a="1"/>
  <c r="D171" i="5" s="1"/>
  <c r="C155" i="5" a="1"/>
  <c r="C155" i="5" s="1"/>
  <c r="C139" i="5" a="1"/>
  <c r="C139" i="5" s="1"/>
  <c r="C123" i="5" a="1"/>
  <c r="C123" i="5" s="1"/>
  <c r="C107" i="5" a="1"/>
  <c r="C107" i="5" s="1"/>
  <c r="D107" i="5" s="1" a="1"/>
  <c r="D107" i="5" s="1"/>
  <c r="C91" i="5" a="1"/>
  <c r="C91" i="5" s="1"/>
  <c r="D91" i="5" s="1" a="1"/>
  <c r="D91" i="5" s="1"/>
  <c r="C75" i="5" a="1"/>
  <c r="C75" i="5" s="1"/>
  <c r="D75" i="5" s="1" a="1"/>
  <c r="D75" i="5" s="1"/>
  <c r="C59" i="5" a="1"/>
  <c r="C59" i="5" s="1"/>
  <c r="D59" i="5" s="1" a="1"/>
  <c r="D59" i="5" s="1"/>
  <c r="C43" i="5" a="1"/>
  <c r="C43" i="5" s="1"/>
  <c r="C26" i="5" a="1"/>
  <c r="C26" i="5" s="1"/>
  <c r="C15" i="5" a="1"/>
  <c r="C15" i="5" s="1"/>
  <c r="C10" i="5" a="1"/>
  <c r="C10" i="5" s="1"/>
  <c r="C21" i="5" a="1"/>
  <c r="C21" i="5" s="1"/>
  <c r="D1243" i="5" a="1"/>
  <c r="D1243" i="5" s="1"/>
  <c r="D1227" i="5" a="1"/>
  <c r="D1227" i="5" s="1"/>
  <c r="C1249" i="5" a="1"/>
  <c r="C1249" i="5" s="1"/>
  <c r="C1233" i="5" a="1"/>
  <c r="C1233" i="5" s="1"/>
  <c r="D1234" i="5" s="1" a="1"/>
  <c r="D1234" i="5" s="1"/>
  <c r="C1217" i="5" a="1"/>
  <c r="C1217" i="5" s="1"/>
  <c r="D1218" i="5" s="1" a="1"/>
  <c r="D1218" i="5" s="1"/>
  <c r="C1201" i="5" a="1"/>
  <c r="C1201" i="5" s="1"/>
  <c r="C1185" i="5" a="1"/>
  <c r="C1185" i="5" s="1"/>
  <c r="C1169" i="5" a="1"/>
  <c r="C1169" i="5" s="1"/>
  <c r="C1153" i="5" a="1"/>
  <c r="C1153" i="5" s="1"/>
  <c r="D1154" i="5" s="1" a="1"/>
  <c r="D1154" i="5" s="1"/>
  <c r="C1137" i="5" a="1"/>
  <c r="C1137" i="5" s="1"/>
  <c r="C1121" i="5" a="1"/>
  <c r="C1121" i="5" s="1"/>
  <c r="C1105" i="5" a="1"/>
  <c r="C1105" i="5" s="1"/>
  <c r="C1089" i="5" a="1"/>
  <c r="C1089" i="5" s="1"/>
  <c r="C1073" i="5" a="1"/>
  <c r="C1073" i="5" s="1"/>
  <c r="D1074" i="5" s="1" a="1"/>
  <c r="D1074" i="5" s="1"/>
  <c r="C1057" i="5" a="1"/>
  <c r="C1057" i="5" s="1"/>
  <c r="D1058" i="5" s="1" a="1"/>
  <c r="D1058" i="5" s="1"/>
  <c r="C1041" i="5" a="1"/>
  <c r="C1041" i="5" s="1"/>
  <c r="C1025" i="5" a="1"/>
  <c r="C1025" i="5" s="1"/>
  <c r="D1026" i="5" s="1" a="1"/>
  <c r="D1026" i="5" s="1"/>
  <c r="C1009" i="5" a="1"/>
  <c r="C1009" i="5" s="1"/>
  <c r="C993" i="5" a="1"/>
  <c r="C993" i="5" s="1"/>
  <c r="D994" i="5" s="1" a="1"/>
  <c r="D994" i="5" s="1"/>
  <c r="C977" i="5" a="1"/>
  <c r="C977" i="5" s="1"/>
  <c r="C961" i="5" a="1"/>
  <c r="C961" i="5" s="1"/>
  <c r="C945" i="5" a="1"/>
  <c r="C945" i="5" s="1"/>
  <c r="D946" i="5" s="1" a="1"/>
  <c r="D946" i="5" s="1"/>
  <c r="C929" i="5" a="1"/>
  <c r="C929" i="5" s="1"/>
  <c r="D930" i="5" s="1" a="1"/>
  <c r="D930" i="5" s="1"/>
  <c r="C913" i="5" a="1"/>
  <c r="C913" i="5" s="1"/>
  <c r="D914" i="5" s="1" a="1"/>
  <c r="D914" i="5" s="1"/>
  <c r="C897" i="5" a="1"/>
  <c r="C897" i="5" s="1"/>
  <c r="C881" i="5" a="1"/>
  <c r="C881" i="5" s="1"/>
  <c r="C865" i="5" a="1"/>
  <c r="C865" i="5" s="1"/>
  <c r="D866" i="5" s="1" a="1"/>
  <c r="D866" i="5" s="1"/>
  <c r="C849" i="5" a="1"/>
  <c r="C849" i="5" s="1"/>
  <c r="C833" i="5" a="1"/>
  <c r="C833" i="5" s="1"/>
  <c r="C817" i="5" a="1"/>
  <c r="C817" i="5" s="1"/>
  <c r="C801" i="5" a="1"/>
  <c r="C801" i="5" s="1"/>
  <c r="C785" i="5" a="1"/>
  <c r="C785" i="5" s="1"/>
  <c r="C769" i="5" a="1"/>
  <c r="C769" i="5" s="1"/>
  <c r="D770" i="5" s="1" a="1"/>
  <c r="D770" i="5" s="1"/>
  <c r="C753" i="5" a="1"/>
  <c r="C753" i="5" s="1"/>
  <c r="D754" i="5" s="1" a="1"/>
  <c r="D754" i="5" s="1"/>
  <c r="C737" i="5" a="1"/>
  <c r="C737" i="5" s="1"/>
  <c r="C721" i="5" a="1"/>
  <c r="C721" i="5" s="1"/>
  <c r="C705" i="5" a="1"/>
  <c r="C705" i="5" s="1"/>
  <c r="C689" i="5" a="1"/>
  <c r="C689" i="5" s="1"/>
  <c r="C673" i="5" a="1"/>
  <c r="C673" i="5" s="1"/>
  <c r="D674" i="5" s="1" a="1"/>
  <c r="D674" i="5" s="1"/>
  <c r="C657" i="5" a="1"/>
  <c r="C657" i="5" s="1"/>
  <c r="C641" i="5" a="1"/>
  <c r="C641" i="5" s="1"/>
  <c r="C625" i="5" a="1"/>
  <c r="C625" i="5" s="1"/>
  <c r="C609" i="5" a="1"/>
  <c r="C609" i="5" s="1"/>
  <c r="C593" i="5" a="1"/>
  <c r="C593" i="5" s="1"/>
  <c r="D594" i="5" s="1" a="1"/>
  <c r="D594" i="5" s="1"/>
  <c r="C577" i="5" a="1"/>
  <c r="C577" i="5" s="1"/>
  <c r="C561" i="5" a="1"/>
  <c r="C561" i="5" s="1"/>
  <c r="C545" i="5" a="1"/>
  <c r="C545" i="5" s="1"/>
  <c r="C529" i="5" a="1"/>
  <c r="C529" i="5" s="1"/>
  <c r="D530" i="5" s="1" a="1"/>
  <c r="D530" i="5" s="1"/>
  <c r="C513" i="5" a="1"/>
  <c r="C513" i="5" s="1"/>
  <c r="D514" i="5" s="1" a="1"/>
  <c r="D514" i="5" s="1"/>
  <c r="E2328" i="3" s="1"/>
  <c r="C497" i="5" a="1"/>
  <c r="C497" i="5" s="1"/>
  <c r="C481" i="5" a="1"/>
  <c r="C481" i="5" s="1"/>
  <c r="C465" i="5" a="1"/>
  <c r="C465" i="5" s="1"/>
  <c r="C449" i="5" a="1"/>
  <c r="C449" i="5" s="1"/>
  <c r="C433" i="5" a="1"/>
  <c r="C433" i="5" s="1"/>
  <c r="C417" i="5" a="1"/>
  <c r="C417" i="5" s="1"/>
  <c r="D418" i="5" s="1" a="1"/>
  <c r="D418" i="5" s="1"/>
  <c r="C401" i="5" a="1"/>
  <c r="C401" i="5" s="1"/>
  <c r="D402" i="5" s="1" a="1"/>
  <c r="D402" i="5" s="1"/>
  <c r="C385" i="5" a="1"/>
  <c r="C385" i="5" s="1"/>
  <c r="C369" i="5" a="1"/>
  <c r="C369" i="5" s="1"/>
  <c r="C353" i="5" a="1"/>
  <c r="C353" i="5" s="1"/>
  <c r="D354" i="5" s="1" a="1"/>
  <c r="D354" i="5" s="1"/>
  <c r="E2735" i="3" s="1"/>
  <c r="C337" i="5" a="1"/>
  <c r="C337" i="5" s="1"/>
  <c r="C321" i="5" a="1"/>
  <c r="C321" i="5" s="1"/>
  <c r="C305" i="5" a="1"/>
  <c r="C305" i="5" s="1"/>
  <c r="D306" i="5" s="1" a="1"/>
  <c r="D306" i="5" s="1"/>
  <c r="C289" i="5" a="1"/>
  <c r="C289" i="5" s="1"/>
  <c r="C273" i="5" a="1"/>
  <c r="C273" i="5" s="1"/>
  <c r="C257" i="5" a="1"/>
  <c r="C257" i="5" s="1"/>
  <c r="C241" i="5" a="1"/>
  <c r="C241" i="5" s="1"/>
  <c r="D242" i="5" s="1" a="1"/>
  <c r="D242" i="5" s="1"/>
  <c r="C225" i="5" a="1"/>
  <c r="C225" i="5" s="1"/>
  <c r="D226" i="5" s="1" a="1"/>
  <c r="D226" i="5" s="1"/>
  <c r="C209" i="5" a="1"/>
  <c r="C209" i="5" s="1"/>
  <c r="C193" i="5" a="1"/>
  <c r="C193" i="5" s="1"/>
  <c r="D194" i="5" s="1" a="1"/>
  <c r="D194" i="5" s="1"/>
  <c r="C177" i="5" a="1"/>
  <c r="C177" i="5" s="1"/>
  <c r="D178" i="5" s="1" a="1"/>
  <c r="D178" i="5" s="1"/>
  <c r="C161" i="5" a="1"/>
  <c r="C161" i="5" s="1"/>
  <c r="C145" i="5" a="1"/>
  <c r="C145" i="5" s="1"/>
  <c r="C129" i="5" a="1"/>
  <c r="C129" i="5" s="1"/>
  <c r="C113" i="5" a="1"/>
  <c r="C113" i="5" s="1"/>
  <c r="D114" i="5" s="1" a="1"/>
  <c r="D114" i="5" s="1"/>
  <c r="C97" i="5" a="1"/>
  <c r="C97" i="5" s="1"/>
  <c r="C81" i="5" a="1"/>
  <c r="C81" i="5" s="1"/>
  <c r="C65" i="5" a="1"/>
  <c r="C65" i="5" s="1"/>
  <c r="C49" i="5" a="1"/>
  <c r="C49" i="5" s="1"/>
  <c r="C33" i="5" a="1"/>
  <c r="C33" i="5" s="1"/>
  <c r="C1236" i="5" a="1"/>
  <c r="C1236" i="5" s="1"/>
  <c r="D1237" i="5" s="1" a="1"/>
  <c r="D1237" i="5" s="1"/>
  <c r="C1220" i="5" a="1"/>
  <c r="C1220" i="5" s="1"/>
  <c r="C1204" i="5" a="1"/>
  <c r="C1204" i="5" s="1"/>
  <c r="C1188" i="5" a="1"/>
  <c r="C1188" i="5" s="1"/>
  <c r="C1172" i="5" a="1"/>
  <c r="C1172" i="5" s="1"/>
  <c r="C1156" i="5" a="1"/>
  <c r="C1156" i="5" s="1"/>
  <c r="C1140" i="5" a="1"/>
  <c r="C1140" i="5" s="1"/>
  <c r="C1124" i="5" a="1"/>
  <c r="C1124" i="5" s="1"/>
  <c r="C1108" i="5" a="1"/>
  <c r="C1108" i="5" s="1"/>
  <c r="C1092" i="5" a="1"/>
  <c r="C1092" i="5" s="1"/>
  <c r="C1076" i="5" a="1"/>
  <c r="C1076" i="5" s="1"/>
  <c r="C1060" i="5" a="1"/>
  <c r="C1060" i="5" s="1"/>
  <c r="C1044" i="5" a="1"/>
  <c r="C1044" i="5" s="1"/>
  <c r="C1028" i="5" a="1"/>
  <c r="C1028" i="5" s="1"/>
  <c r="C1012" i="5" a="1"/>
  <c r="C1012" i="5" s="1"/>
  <c r="C996" i="5" a="1"/>
  <c r="C996" i="5" s="1"/>
  <c r="C980" i="5" a="1"/>
  <c r="C980" i="5" s="1"/>
  <c r="C964" i="5" a="1"/>
  <c r="C964" i="5" s="1"/>
  <c r="C948" i="5" a="1"/>
  <c r="C948" i="5" s="1"/>
  <c r="C932" i="5" a="1"/>
  <c r="C932" i="5" s="1"/>
  <c r="C916" i="5" a="1"/>
  <c r="C916" i="5" s="1"/>
  <c r="C900" i="5" a="1"/>
  <c r="C900" i="5" s="1"/>
  <c r="C884" i="5" a="1"/>
  <c r="C884" i="5" s="1"/>
  <c r="C868" i="5" a="1"/>
  <c r="C868" i="5" s="1"/>
  <c r="C852" i="5" a="1"/>
  <c r="C852" i="5" s="1"/>
  <c r="C836" i="5" a="1"/>
  <c r="C836" i="5" s="1"/>
  <c r="C820" i="5" a="1"/>
  <c r="C820" i="5" s="1"/>
  <c r="C804" i="5" a="1"/>
  <c r="C804" i="5" s="1"/>
  <c r="C788" i="5" a="1"/>
  <c r="C788" i="5" s="1"/>
  <c r="C772" i="5" a="1"/>
  <c r="C772" i="5" s="1"/>
  <c r="C756" i="5" a="1"/>
  <c r="C756" i="5" s="1"/>
  <c r="C740" i="5" a="1"/>
  <c r="C740" i="5" s="1"/>
  <c r="C724" i="5" a="1"/>
  <c r="C724" i="5" s="1"/>
  <c r="C708" i="5" a="1"/>
  <c r="C708" i="5" s="1"/>
  <c r="C692" i="5" a="1"/>
  <c r="C692" i="5" s="1"/>
  <c r="C676" i="5" a="1"/>
  <c r="C676" i="5" s="1"/>
  <c r="C660" i="5" a="1"/>
  <c r="C660" i="5" s="1"/>
  <c r="C644" i="5" a="1"/>
  <c r="C644" i="5" s="1"/>
  <c r="C628" i="5" a="1"/>
  <c r="C628" i="5" s="1"/>
  <c r="C612" i="5" a="1"/>
  <c r="C612" i="5" s="1"/>
  <c r="C596" i="5" a="1"/>
  <c r="C596" i="5" s="1"/>
  <c r="C580" i="5" a="1"/>
  <c r="C580" i="5" s="1"/>
  <c r="C564" i="5" a="1"/>
  <c r="C564" i="5" s="1"/>
  <c r="C548" i="5" a="1"/>
  <c r="C548" i="5" s="1"/>
  <c r="C532" i="5" a="1"/>
  <c r="C532" i="5" s="1"/>
  <c r="C516" i="5" a="1"/>
  <c r="C516" i="5" s="1"/>
  <c r="C500" i="5" a="1"/>
  <c r="C500" i="5" s="1"/>
  <c r="C484" i="5" a="1"/>
  <c r="C484" i="5" s="1"/>
  <c r="C468" i="5" a="1"/>
  <c r="C468" i="5" s="1"/>
  <c r="C452" i="5" a="1"/>
  <c r="C452" i="5" s="1"/>
  <c r="C436" i="5" a="1"/>
  <c r="C436" i="5" s="1"/>
  <c r="C420" i="5" a="1"/>
  <c r="C420" i="5" s="1"/>
  <c r="C404" i="5" a="1"/>
  <c r="C404" i="5" s="1"/>
  <c r="C388" i="5" a="1"/>
  <c r="C388" i="5" s="1"/>
  <c r="C372" i="5" a="1"/>
  <c r="C372" i="5" s="1"/>
  <c r="C356" i="5" a="1"/>
  <c r="C356" i="5" s="1"/>
  <c r="C340" i="5" a="1"/>
  <c r="C340" i="5" s="1"/>
  <c r="C324" i="5" a="1"/>
  <c r="C324" i="5" s="1"/>
  <c r="C308" i="5" a="1"/>
  <c r="C308" i="5" s="1"/>
  <c r="C292" i="5" a="1"/>
  <c r="C292" i="5" s="1"/>
  <c r="C276" i="5" a="1"/>
  <c r="C276" i="5" s="1"/>
  <c r="C260" i="5" a="1"/>
  <c r="C260" i="5" s="1"/>
  <c r="C244" i="5" a="1"/>
  <c r="C244" i="5" s="1"/>
  <c r="C228" i="5" a="1"/>
  <c r="C228" i="5" s="1"/>
  <c r="C212" i="5" a="1"/>
  <c r="C212" i="5" s="1"/>
  <c r="D213" i="5" s="1" a="1"/>
  <c r="D213" i="5" s="1"/>
  <c r="C196" i="5" a="1"/>
  <c r="C196" i="5" s="1"/>
  <c r="C180" i="5" a="1"/>
  <c r="C180" i="5" s="1"/>
  <c r="C164" i="5" a="1"/>
  <c r="C164" i="5" s="1"/>
  <c r="C148" i="5" a="1"/>
  <c r="C148" i="5" s="1"/>
  <c r="C132" i="5" a="1"/>
  <c r="C132" i="5" s="1"/>
  <c r="C116" i="5" a="1"/>
  <c r="C116" i="5" s="1"/>
  <c r="C100" i="5" a="1"/>
  <c r="C100" i="5" s="1"/>
  <c r="C84" i="5" a="1"/>
  <c r="C84" i="5" s="1"/>
  <c r="D85" i="5" s="1" a="1"/>
  <c r="D85" i="5" s="1"/>
  <c r="C68" i="5" a="1"/>
  <c r="C68" i="5" s="1"/>
  <c r="C52" i="5" a="1"/>
  <c r="C52" i="5" s="1"/>
  <c r="C36" i="5" a="1"/>
  <c r="C36" i="5" s="1"/>
  <c r="C1239" i="5" a="1"/>
  <c r="C1239" i="5" s="1"/>
  <c r="D1240" i="5" s="1" a="1"/>
  <c r="D1240" i="5" s="1"/>
  <c r="C1223" i="5" a="1"/>
  <c r="C1223" i="5" s="1"/>
  <c r="C1207" i="5" a="1"/>
  <c r="C1207" i="5" s="1"/>
  <c r="C1191" i="5" a="1"/>
  <c r="C1191" i="5" s="1"/>
  <c r="C1175" i="5" a="1"/>
  <c r="C1175" i="5" s="1"/>
  <c r="C1159" i="5" a="1"/>
  <c r="C1159" i="5" s="1"/>
  <c r="D1159" i="5" s="1" a="1"/>
  <c r="D1159" i="5" s="1"/>
  <c r="C1143" i="5" a="1"/>
  <c r="C1143" i="5" s="1"/>
  <c r="C1127" i="5" a="1"/>
  <c r="C1127" i="5" s="1"/>
  <c r="C1111" i="5" a="1"/>
  <c r="C1111" i="5" s="1"/>
  <c r="C1095" i="5" a="1"/>
  <c r="C1095" i="5" s="1"/>
  <c r="D1095" i="5" s="1" a="1"/>
  <c r="D1095" i="5" s="1"/>
  <c r="C1079" i="5" a="1"/>
  <c r="C1079" i="5" s="1"/>
  <c r="C1063" i="5" a="1"/>
  <c r="C1063" i="5" s="1"/>
  <c r="C1047" i="5" a="1"/>
  <c r="C1047" i="5" s="1"/>
  <c r="D1047" i="5" s="1" a="1"/>
  <c r="D1047" i="5" s="1"/>
  <c r="C1031" i="5" a="1"/>
  <c r="C1031" i="5" s="1"/>
  <c r="C1015" i="5" a="1"/>
  <c r="C1015" i="5" s="1"/>
  <c r="C999" i="5" a="1"/>
  <c r="C999" i="5" s="1"/>
  <c r="C983" i="5" a="1"/>
  <c r="C983" i="5" s="1"/>
  <c r="D984" i="5" s="1" a="1"/>
  <c r="D984" i="5" s="1"/>
  <c r="C967" i="5" a="1"/>
  <c r="C967" i="5" s="1"/>
  <c r="C951" i="5" a="1"/>
  <c r="C951" i="5" s="1"/>
  <c r="C935" i="5" a="1"/>
  <c r="C935" i="5" s="1"/>
  <c r="C919" i="5" a="1"/>
  <c r="C919" i="5" s="1"/>
  <c r="C903" i="5" a="1"/>
  <c r="C903" i="5" s="1"/>
  <c r="D903" i="5" s="1" a="1"/>
  <c r="D903" i="5" s="1"/>
  <c r="C887" i="5" a="1"/>
  <c r="C887" i="5" s="1"/>
  <c r="D887" i="5" s="1" a="1"/>
  <c r="D887" i="5" s="1"/>
  <c r="C871" i="5" a="1"/>
  <c r="C871" i="5" s="1"/>
  <c r="C855" i="5" a="1"/>
  <c r="C855" i="5" s="1"/>
  <c r="D856" i="5" s="1" a="1"/>
  <c r="D856" i="5" s="1"/>
  <c r="C839" i="5" a="1"/>
  <c r="C839" i="5" s="1"/>
  <c r="C823" i="5" a="1"/>
  <c r="C823" i="5" s="1"/>
  <c r="C807" i="5" a="1"/>
  <c r="C807" i="5" s="1"/>
  <c r="C791" i="5" a="1"/>
  <c r="C791" i="5" s="1"/>
  <c r="C775" i="5" a="1"/>
  <c r="C775" i="5" s="1"/>
  <c r="D775" i="5" s="1" a="1"/>
  <c r="D775" i="5" s="1"/>
  <c r="E357" i="3" s="1"/>
  <c r="C759" i="5" a="1"/>
  <c r="C759" i="5" s="1"/>
  <c r="C743" i="5" a="1"/>
  <c r="C743" i="5" s="1"/>
  <c r="C727" i="5" a="1"/>
  <c r="C727" i="5" s="1"/>
  <c r="C711" i="5" a="1"/>
  <c r="C711" i="5" s="1"/>
  <c r="C695" i="5" a="1"/>
  <c r="C695" i="5" s="1"/>
  <c r="C679" i="5" a="1"/>
  <c r="C679" i="5" s="1"/>
  <c r="C663" i="5" a="1"/>
  <c r="C663" i="5" s="1"/>
  <c r="C647" i="5" a="1"/>
  <c r="C647" i="5" s="1"/>
  <c r="C631" i="5" a="1"/>
  <c r="C631" i="5" s="1"/>
  <c r="C615" i="5" a="1"/>
  <c r="C615" i="5" s="1"/>
  <c r="C599" i="5" a="1"/>
  <c r="C599" i="5" s="1"/>
  <c r="C583" i="5" a="1"/>
  <c r="C583" i="5" s="1"/>
  <c r="D583" i="5" s="1" a="1"/>
  <c r="D583" i="5" s="1"/>
  <c r="C567" i="5" a="1"/>
  <c r="C567" i="5" s="1"/>
  <c r="C551" i="5" a="1"/>
  <c r="C551" i="5" s="1"/>
  <c r="C535" i="5" a="1"/>
  <c r="C535" i="5" s="1"/>
  <c r="D536" i="5" s="1" a="1"/>
  <c r="D536" i="5" s="1"/>
  <c r="C519" i="5" a="1"/>
  <c r="C519" i="5" s="1"/>
  <c r="D519" i="5" s="1" a="1"/>
  <c r="D519" i="5" s="1"/>
  <c r="C503" i="5" a="1"/>
  <c r="C503" i="5" s="1"/>
  <c r="C487" i="5" a="1"/>
  <c r="C487" i="5" s="1"/>
  <c r="C471" i="5" a="1"/>
  <c r="C471" i="5" s="1"/>
  <c r="C455" i="5" a="1"/>
  <c r="C455" i="5" s="1"/>
  <c r="C439" i="5" a="1"/>
  <c r="C439" i="5" s="1"/>
  <c r="C423" i="5" a="1"/>
  <c r="C423" i="5" s="1"/>
  <c r="C407" i="5" a="1"/>
  <c r="C407" i="5" s="1"/>
  <c r="D408" i="5" s="1" a="1"/>
  <c r="D408" i="5" s="1"/>
  <c r="C391" i="5" a="1"/>
  <c r="C391" i="5" s="1"/>
  <c r="D391" i="5" s="1" a="1"/>
  <c r="D391" i="5" s="1"/>
  <c r="D392" i="5" s="1" a="1"/>
  <c r="D392" i="5" s="1"/>
  <c r="I3" i="13" s="1"/>
  <c r="C375" i="5" a="1"/>
  <c r="C375" i="5" s="1"/>
  <c r="C359" i="5" a="1"/>
  <c r="C359" i="5" s="1"/>
  <c r="D359" i="5" s="1" a="1"/>
  <c r="D359" i="5" s="1"/>
  <c r="C343" i="5" a="1"/>
  <c r="C343" i="5" s="1"/>
  <c r="C327" i="5" a="1"/>
  <c r="C327" i="5" s="1"/>
  <c r="D327" i="5" s="1" a="1"/>
  <c r="D327" i="5" s="1"/>
  <c r="C311" i="5" a="1"/>
  <c r="C311" i="5" s="1"/>
  <c r="C295" i="5" a="1"/>
  <c r="C295" i="5" s="1"/>
  <c r="C279" i="5" a="1"/>
  <c r="C279" i="5" s="1"/>
  <c r="D280" i="5" s="1" a="1"/>
  <c r="D280" i="5" s="1"/>
  <c r="C263" i="5" a="1"/>
  <c r="C263" i="5" s="1"/>
  <c r="C247" i="5" a="1"/>
  <c r="C247" i="5" s="1"/>
  <c r="C231" i="5" a="1"/>
  <c r="C231" i="5" s="1"/>
  <c r="C215" i="5" a="1"/>
  <c r="C215" i="5" s="1"/>
  <c r="D216" i="5" s="1" a="1"/>
  <c r="D216" i="5" s="1"/>
  <c r="C199" i="5" a="1"/>
  <c r="C199" i="5" s="1"/>
  <c r="D199" i="5" s="1" a="1"/>
  <c r="D199" i="5" s="1"/>
  <c r="C183" i="5" a="1"/>
  <c r="C183" i="5" s="1"/>
  <c r="C167" i="5" a="1"/>
  <c r="C167" i="5" s="1"/>
  <c r="C151" i="5" a="1"/>
  <c r="C151" i="5" s="1"/>
  <c r="C135" i="5" a="1"/>
  <c r="C135" i="5" s="1"/>
  <c r="D135" i="5" s="1" a="1"/>
  <c r="D135" i="5" s="1"/>
  <c r="C119" i="5" a="1"/>
  <c r="C119" i="5" s="1"/>
  <c r="D119" i="5" s="1" a="1"/>
  <c r="D119" i="5" s="1"/>
  <c r="C103" i="5" a="1"/>
  <c r="C103" i="5" s="1"/>
  <c r="C87" i="5" a="1"/>
  <c r="C87" i="5" s="1"/>
  <c r="C71" i="5" a="1"/>
  <c r="C71" i="5" s="1"/>
  <c r="D71" i="5" s="1" a="1"/>
  <c r="D71" i="5" s="1"/>
  <c r="C55" i="5" a="1"/>
  <c r="C55" i="5" s="1"/>
  <c r="C39" i="5" a="1"/>
  <c r="C39" i="5" s="1"/>
  <c r="C20" i="5" a="1"/>
  <c r="C20" i="5" s="1"/>
  <c r="C11" i="5" a="1"/>
  <c r="C11" i="5" s="1"/>
  <c r="C6" i="5" a="1"/>
  <c r="C6" i="5" s="1"/>
  <c r="C17" i="5" a="1"/>
  <c r="C17" i="5" s="1"/>
  <c r="E4758" i="3"/>
  <c r="D1223" i="5" a="1"/>
  <c r="D1223" i="5" s="1"/>
  <c r="E2305" i="3"/>
  <c r="C1245" i="5" a="1"/>
  <c r="C1245" i="5" s="1"/>
  <c r="C1229" i="5" a="1"/>
  <c r="C1229" i="5" s="1"/>
  <c r="C1213" i="5" a="1"/>
  <c r="C1213" i="5" s="1"/>
  <c r="D1214" i="5" s="1" a="1"/>
  <c r="D1214" i="5" s="1"/>
  <c r="C1197" i="5" a="1"/>
  <c r="C1197" i="5" s="1"/>
  <c r="C1181" i="5" a="1"/>
  <c r="C1181" i="5" s="1"/>
  <c r="C1165" i="5" a="1"/>
  <c r="C1165" i="5" s="1"/>
  <c r="C1149" i="5" a="1"/>
  <c r="C1149" i="5" s="1"/>
  <c r="D1150" i="5" s="1" a="1"/>
  <c r="D1150" i="5" s="1"/>
  <c r="C1133" i="5" a="1"/>
  <c r="C1133" i="5" s="1"/>
  <c r="C1117" i="5" a="1"/>
  <c r="C1117" i="5" s="1"/>
  <c r="C1101" i="5" a="1"/>
  <c r="C1101" i="5" s="1"/>
  <c r="C1085" i="5" a="1"/>
  <c r="C1085" i="5" s="1"/>
  <c r="D1086" i="5" s="1" a="1"/>
  <c r="D1086" i="5" s="1"/>
  <c r="C1069" i="5" a="1"/>
  <c r="C1069" i="5" s="1"/>
  <c r="D1070" i="5" s="1" a="1"/>
  <c r="D1070" i="5" s="1"/>
  <c r="C1053" i="5" a="1"/>
  <c r="C1053" i="5" s="1"/>
  <c r="D1054" i="5" s="1" a="1"/>
  <c r="D1054" i="5" s="1"/>
  <c r="C1037" i="5" a="1"/>
  <c r="C1037" i="5" s="1"/>
  <c r="C1021" i="5" a="1"/>
  <c r="C1021" i="5" s="1"/>
  <c r="D1022" i="5" s="1" a="1"/>
  <c r="D1022" i="5" s="1"/>
  <c r="C1005" i="5" a="1"/>
  <c r="C1005" i="5" s="1"/>
  <c r="C989" i="5" a="1"/>
  <c r="C989" i="5" s="1"/>
  <c r="C973" i="5" a="1"/>
  <c r="C973" i="5" s="1"/>
  <c r="C957" i="5" a="1"/>
  <c r="C957" i="5" s="1"/>
  <c r="D958" i="5" s="1" a="1"/>
  <c r="D958" i="5" s="1"/>
  <c r="C941" i="5" a="1"/>
  <c r="C941" i="5" s="1"/>
  <c r="D942" i="5" s="1" a="1"/>
  <c r="D942" i="5" s="1"/>
  <c r="C925" i="5" a="1"/>
  <c r="C925" i="5" s="1"/>
  <c r="D926" i="5" s="1" a="1"/>
  <c r="D926" i="5" s="1"/>
  <c r="C909" i="5" a="1"/>
  <c r="C909" i="5" s="1"/>
  <c r="C893" i="5" a="1"/>
  <c r="C893" i="5" s="1"/>
  <c r="C877" i="5" a="1"/>
  <c r="C877" i="5" s="1"/>
  <c r="D878" i="5" s="1" a="1"/>
  <c r="D878" i="5" s="1"/>
  <c r="C861" i="5" a="1"/>
  <c r="C861" i="5" s="1"/>
  <c r="D862" i="5" s="1" a="1"/>
  <c r="D862" i="5" s="1"/>
  <c r="C845" i="5" a="1"/>
  <c r="C845" i="5" s="1"/>
  <c r="C829" i="5" a="1"/>
  <c r="C829" i="5" s="1"/>
  <c r="C813" i="5" a="1"/>
  <c r="C813" i="5" s="1"/>
  <c r="D814" i="5" s="1" a="1"/>
  <c r="D814" i="5" s="1"/>
  <c r="C797" i="5" a="1"/>
  <c r="C797" i="5" s="1"/>
  <c r="C781" i="5" a="1"/>
  <c r="C781" i="5" s="1"/>
  <c r="C765" i="5" a="1"/>
  <c r="C765" i="5" s="1"/>
  <c r="C749" i="5" a="1"/>
  <c r="C749" i="5" s="1"/>
  <c r="C733" i="5" a="1"/>
  <c r="C733" i="5" s="1"/>
  <c r="C717" i="5" a="1"/>
  <c r="C717" i="5" s="1"/>
  <c r="C701" i="5" a="1"/>
  <c r="C701" i="5" s="1"/>
  <c r="C685" i="5" a="1"/>
  <c r="C685" i="5" s="1"/>
  <c r="C669" i="5" a="1"/>
  <c r="C669" i="5" s="1"/>
  <c r="D670" i="5" s="1" a="1"/>
  <c r="D670" i="5" s="1"/>
  <c r="C653" i="5" a="1"/>
  <c r="C653" i="5" s="1"/>
  <c r="C637" i="5" a="1"/>
  <c r="C637" i="5" s="1"/>
  <c r="C621" i="5" a="1"/>
  <c r="C621" i="5" s="1"/>
  <c r="C605" i="5" a="1"/>
  <c r="C605" i="5" s="1"/>
  <c r="C589" i="5" a="1"/>
  <c r="C589" i="5" s="1"/>
  <c r="D590" i="5" s="1" a="1"/>
  <c r="D590" i="5" s="1"/>
  <c r="C573" i="5" a="1"/>
  <c r="C573" i="5" s="1"/>
  <c r="C557" i="5" a="1"/>
  <c r="C557" i="5" s="1"/>
  <c r="C541" i="5" a="1"/>
  <c r="C541" i="5" s="1"/>
  <c r="D542" i="5" s="1" a="1"/>
  <c r="D542" i="5" s="1"/>
  <c r="C525" i="5" a="1"/>
  <c r="C525" i="5" s="1"/>
  <c r="C509" i="5" a="1"/>
  <c r="C509" i="5" s="1"/>
  <c r="C493" i="5" a="1"/>
  <c r="C493" i="5" s="1"/>
  <c r="D494" i="5" s="1" a="1"/>
  <c r="D494" i="5" s="1"/>
  <c r="C477" i="5" a="1"/>
  <c r="C477" i="5" s="1"/>
  <c r="D478" i="5" s="1" a="1"/>
  <c r="D478" i="5" s="1"/>
  <c r="C461" i="5" a="1"/>
  <c r="C461" i="5" s="1"/>
  <c r="C445" i="5" a="1"/>
  <c r="C445" i="5" s="1"/>
  <c r="C429" i="5" a="1"/>
  <c r="C429" i="5" s="1"/>
  <c r="D430" i="5" s="1" a="1"/>
  <c r="D430" i="5" s="1"/>
  <c r="C413" i="5" a="1"/>
  <c r="C413" i="5" s="1"/>
  <c r="C397" i="5" a="1"/>
  <c r="C397" i="5" s="1"/>
  <c r="C381" i="5" a="1"/>
  <c r="C381" i="5" s="1"/>
  <c r="D382" i="5" s="1" a="1"/>
  <c r="D382" i="5" s="1"/>
  <c r="C365" i="5" a="1"/>
  <c r="C365" i="5" s="1"/>
  <c r="C349" i="5" a="1"/>
  <c r="C349" i="5" s="1"/>
  <c r="C333" i="5" a="1"/>
  <c r="C333" i="5" s="1"/>
  <c r="D334" i="5" s="1" a="1"/>
  <c r="D334" i="5" s="1"/>
  <c r="E3495" i="3" s="1"/>
  <c r="C317" i="5" a="1"/>
  <c r="C317" i="5" s="1"/>
  <c r="C301" i="5" a="1"/>
  <c r="C301" i="5" s="1"/>
  <c r="C285" i="5" a="1"/>
  <c r="C285" i="5" s="1"/>
  <c r="C269" i="5" a="1"/>
  <c r="C269" i="5" s="1"/>
  <c r="C253" i="5" a="1"/>
  <c r="C253" i="5" s="1"/>
  <c r="C237" i="5" a="1"/>
  <c r="C237" i="5" s="1"/>
  <c r="D238" i="5" s="1" a="1"/>
  <c r="D238" i="5" s="1"/>
  <c r="C221" i="5" a="1"/>
  <c r="C221" i="5" s="1"/>
  <c r="C205" i="5" a="1"/>
  <c r="C205" i="5" s="1"/>
  <c r="C189" i="5" a="1"/>
  <c r="C189" i="5" s="1"/>
  <c r="D190" i="5" s="1" a="1"/>
  <c r="D190" i="5" s="1"/>
  <c r="C173" i="5" a="1"/>
  <c r="C173" i="5" s="1"/>
  <c r="C157" i="5" a="1"/>
  <c r="C157" i="5" s="1"/>
  <c r="C141" i="5" a="1"/>
  <c r="C141" i="5" s="1"/>
  <c r="C125" i="5" a="1"/>
  <c r="C125" i="5" s="1"/>
  <c r="C109" i="5" a="1"/>
  <c r="C109" i="5" s="1"/>
  <c r="D110" i="5" s="1" a="1"/>
  <c r="D110" i="5" s="1"/>
  <c r="C93" i="5" a="1"/>
  <c r="C93" i="5" s="1"/>
  <c r="C77" i="5" a="1"/>
  <c r="C77" i="5" s="1"/>
  <c r="C61" i="5" a="1"/>
  <c r="C61" i="5" s="1"/>
  <c r="D62" i="5" s="1" a="1"/>
  <c r="D62" i="5" s="1"/>
  <c r="C45" i="5" a="1"/>
  <c r="C45" i="5" s="1"/>
  <c r="C1248" i="5" a="1"/>
  <c r="C1248" i="5" s="1"/>
  <c r="C1232" i="5" a="1"/>
  <c r="C1232" i="5" s="1"/>
  <c r="C1216" i="5" a="1"/>
  <c r="C1216" i="5" s="1"/>
  <c r="C1200" i="5" a="1"/>
  <c r="C1200" i="5" s="1"/>
  <c r="C1184" i="5" a="1"/>
  <c r="C1184" i="5" s="1"/>
  <c r="C1168" i="5" a="1"/>
  <c r="C1168" i="5" s="1"/>
  <c r="C1152" i="5" a="1"/>
  <c r="C1152" i="5" s="1"/>
  <c r="C1136" i="5" a="1"/>
  <c r="C1136" i="5" s="1"/>
  <c r="C1120" i="5" a="1"/>
  <c r="C1120" i="5" s="1"/>
  <c r="C1104" i="5" a="1"/>
  <c r="C1104" i="5" s="1"/>
  <c r="C1088" i="5" a="1"/>
  <c r="C1088" i="5" s="1"/>
  <c r="C1072" i="5" a="1"/>
  <c r="C1072" i="5" s="1"/>
  <c r="C1056" i="5" a="1"/>
  <c r="C1056" i="5" s="1"/>
  <c r="C1040" i="5" a="1"/>
  <c r="C1040" i="5" s="1"/>
  <c r="C1024" i="5" a="1"/>
  <c r="C1024" i="5" s="1"/>
  <c r="C1008" i="5" a="1"/>
  <c r="C1008" i="5" s="1"/>
  <c r="C992" i="5" a="1"/>
  <c r="C992" i="5" s="1"/>
  <c r="C976" i="5" a="1"/>
  <c r="C976" i="5" s="1"/>
  <c r="C960" i="5" a="1"/>
  <c r="C960" i="5" s="1"/>
  <c r="C944" i="5" a="1"/>
  <c r="C944" i="5" s="1"/>
  <c r="C928" i="5" a="1"/>
  <c r="C928" i="5" s="1"/>
  <c r="C912" i="5" a="1"/>
  <c r="C912" i="5" s="1"/>
  <c r="C896" i="5" a="1"/>
  <c r="C896" i="5" s="1"/>
  <c r="C880" i="5" a="1"/>
  <c r="C880" i="5" s="1"/>
  <c r="C864" i="5" a="1"/>
  <c r="C864" i="5" s="1"/>
  <c r="C848" i="5" a="1"/>
  <c r="C848" i="5" s="1"/>
  <c r="C832" i="5" a="1"/>
  <c r="C832" i="5" s="1"/>
  <c r="C816" i="5" a="1"/>
  <c r="C816" i="5" s="1"/>
  <c r="C800" i="5" a="1"/>
  <c r="C800" i="5" s="1"/>
  <c r="C784" i="5" a="1"/>
  <c r="C784" i="5" s="1"/>
  <c r="C768" i="5" a="1"/>
  <c r="C768" i="5" s="1"/>
  <c r="C752" i="5" a="1"/>
  <c r="C752" i="5" s="1"/>
  <c r="C736" i="5" a="1"/>
  <c r="C736" i="5" s="1"/>
  <c r="C720" i="5" a="1"/>
  <c r="C720" i="5" s="1"/>
  <c r="C704" i="5" a="1"/>
  <c r="C704" i="5" s="1"/>
  <c r="C688" i="5" a="1"/>
  <c r="C688" i="5" s="1"/>
  <c r="C672" i="5" a="1"/>
  <c r="C672" i="5" s="1"/>
  <c r="C656" i="5" a="1"/>
  <c r="C656" i="5" s="1"/>
  <c r="C640" i="5" a="1"/>
  <c r="C640" i="5" s="1"/>
  <c r="C624" i="5" a="1"/>
  <c r="C624" i="5" s="1"/>
  <c r="C608" i="5" a="1"/>
  <c r="C608" i="5" s="1"/>
  <c r="C592" i="5" a="1"/>
  <c r="C592" i="5" s="1"/>
  <c r="C576" i="5" a="1"/>
  <c r="C576" i="5" s="1"/>
  <c r="C560" i="5" a="1"/>
  <c r="C560" i="5" s="1"/>
  <c r="C544" i="5" a="1"/>
  <c r="C544" i="5" s="1"/>
  <c r="C528" i="5" a="1"/>
  <c r="C528" i="5" s="1"/>
  <c r="C512" i="5" a="1"/>
  <c r="C512" i="5" s="1"/>
  <c r="C496" i="5" a="1"/>
  <c r="C496" i="5" s="1"/>
  <c r="C480" i="5" a="1"/>
  <c r="C480" i="5" s="1"/>
  <c r="C464" i="5" a="1"/>
  <c r="C464" i="5" s="1"/>
  <c r="C448" i="5" a="1"/>
  <c r="C448" i="5" s="1"/>
  <c r="C432" i="5" a="1"/>
  <c r="C432" i="5" s="1"/>
  <c r="C416" i="5" a="1"/>
  <c r="C416" i="5" s="1"/>
  <c r="C400" i="5" a="1"/>
  <c r="C400" i="5" s="1"/>
  <c r="C384" i="5" a="1"/>
  <c r="C384" i="5" s="1"/>
  <c r="C368" i="5" a="1"/>
  <c r="C368" i="5" s="1"/>
  <c r="C352" i="5" a="1"/>
  <c r="C352" i="5" s="1"/>
  <c r="C336" i="5" a="1"/>
  <c r="C336" i="5" s="1"/>
  <c r="C320" i="5" a="1"/>
  <c r="C320" i="5" s="1"/>
  <c r="C304" i="5" a="1"/>
  <c r="C304" i="5" s="1"/>
  <c r="C288" i="5" a="1"/>
  <c r="C288" i="5" s="1"/>
  <c r="C272" i="5" a="1"/>
  <c r="C272" i="5" s="1"/>
  <c r="C256" i="5" a="1"/>
  <c r="C256" i="5" s="1"/>
  <c r="C240" i="5" a="1"/>
  <c r="C240" i="5" s="1"/>
  <c r="C224" i="5" a="1"/>
  <c r="C224" i="5" s="1"/>
  <c r="C208" i="5" a="1"/>
  <c r="C208" i="5" s="1"/>
  <c r="C192" i="5" a="1"/>
  <c r="C192" i="5" s="1"/>
  <c r="C176" i="5" a="1"/>
  <c r="C176" i="5" s="1"/>
  <c r="C160" i="5" a="1"/>
  <c r="C160" i="5" s="1"/>
  <c r="C144" i="5" a="1"/>
  <c r="C144" i="5" s="1"/>
  <c r="C128" i="5" a="1"/>
  <c r="C128" i="5" s="1"/>
  <c r="C112" i="5" a="1"/>
  <c r="C112" i="5" s="1"/>
  <c r="C96" i="5" a="1"/>
  <c r="C96" i="5" s="1"/>
  <c r="C80" i="5" a="1"/>
  <c r="C80" i="5" s="1"/>
  <c r="C64" i="5" a="1"/>
  <c r="C64" i="5" s="1"/>
  <c r="C48" i="5" a="1"/>
  <c r="C48" i="5" s="1"/>
  <c r="C32" i="5" a="1"/>
  <c r="C32" i="5" s="1"/>
  <c r="C1235" i="5" a="1"/>
  <c r="C1235" i="5" s="1"/>
  <c r="D1235" i="5" s="1" a="1"/>
  <c r="D1235" i="5" s="1"/>
  <c r="C1219" i="5" a="1"/>
  <c r="C1219" i="5" s="1"/>
  <c r="D1219" i="5" s="1" a="1"/>
  <c r="D1219" i="5" s="1"/>
  <c r="C1203" i="5" a="1"/>
  <c r="C1203" i="5" s="1"/>
  <c r="C1187" i="5" a="1"/>
  <c r="C1187" i="5" s="1"/>
  <c r="C1171" i="5" a="1"/>
  <c r="C1171" i="5" s="1"/>
  <c r="C1155" i="5" a="1"/>
  <c r="C1155" i="5" s="1"/>
  <c r="D1155" i="5" s="1" a="1"/>
  <c r="D1155" i="5" s="1"/>
  <c r="C1139" i="5" a="1"/>
  <c r="C1139" i="5" s="1"/>
  <c r="C1123" i="5" a="1"/>
  <c r="C1123" i="5" s="1"/>
  <c r="C1107" i="5" a="1"/>
  <c r="C1107" i="5" s="1"/>
  <c r="C1091" i="5" a="1"/>
  <c r="C1091" i="5" s="1"/>
  <c r="C1075" i="5" a="1"/>
  <c r="C1075" i="5" s="1"/>
  <c r="C1059" i="5" a="1"/>
  <c r="C1059" i="5" s="1"/>
  <c r="C1043" i="5" a="1"/>
  <c r="C1043" i="5" s="1"/>
  <c r="C1027" i="5" a="1"/>
  <c r="C1027" i="5" s="1"/>
  <c r="D1027" i="5" s="1" a="1"/>
  <c r="D1027" i="5" s="1"/>
  <c r="C1011" i="5" a="1"/>
  <c r="C1011" i="5" s="1"/>
  <c r="C995" i="5" a="1"/>
  <c r="C995" i="5" s="1"/>
  <c r="D995" i="5" s="1" a="1"/>
  <c r="D995" i="5" s="1"/>
  <c r="C979" i="5" a="1"/>
  <c r="C979" i="5" s="1"/>
  <c r="C963" i="5" a="1"/>
  <c r="C963" i="5" s="1"/>
  <c r="C947" i="5" a="1"/>
  <c r="C947" i="5" s="1"/>
  <c r="C931" i="5" a="1"/>
  <c r="C931" i="5" s="1"/>
  <c r="D931" i="5" s="1" a="1"/>
  <c r="D931" i="5" s="1"/>
  <c r="C915" i="5" a="1"/>
  <c r="C915" i="5" s="1"/>
  <c r="D915" i="5" s="1" a="1"/>
  <c r="D915" i="5" s="1"/>
  <c r="C899" i="5" a="1"/>
  <c r="C899" i="5" s="1"/>
  <c r="C883" i="5" a="1"/>
  <c r="C883" i="5" s="1"/>
  <c r="C867" i="5" a="1"/>
  <c r="C867" i="5" s="1"/>
  <c r="C851" i="5" a="1"/>
  <c r="C851" i="5" s="1"/>
  <c r="C835" i="5" a="1"/>
  <c r="C835" i="5" s="1"/>
  <c r="C819" i="5" a="1"/>
  <c r="C819" i="5" s="1"/>
  <c r="C803" i="5" a="1"/>
  <c r="C803" i="5" s="1"/>
  <c r="C787" i="5" a="1"/>
  <c r="C787" i="5" s="1"/>
  <c r="C771" i="5" a="1"/>
  <c r="C771" i="5" s="1"/>
  <c r="C755" i="5" a="1"/>
  <c r="C755" i="5" s="1"/>
  <c r="C739" i="5" a="1"/>
  <c r="C739" i="5" s="1"/>
  <c r="C723" i="5" a="1"/>
  <c r="C723" i="5" s="1"/>
  <c r="C707" i="5" a="1"/>
  <c r="C707" i="5" s="1"/>
  <c r="C691" i="5" a="1"/>
  <c r="C691" i="5" s="1"/>
  <c r="C675" i="5" a="1"/>
  <c r="C675" i="5" s="1"/>
  <c r="D675" i="5" s="1" a="1"/>
  <c r="D675" i="5" s="1"/>
  <c r="C659" i="5" a="1"/>
  <c r="C659" i="5" s="1"/>
  <c r="C643" i="5" a="1"/>
  <c r="C643" i="5" s="1"/>
  <c r="C627" i="5" a="1"/>
  <c r="C627" i="5" s="1"/>
  <c r="C611" i="5" a="1"/>
  <c r="C611" i="5" s="1"/>
  <c r="C595" i="5" a="1"/>
  <c r="C595" i="5" s="1"/>
  <c r="D595" i="5" s="1" a="1"/>
  <c r="D595" i="5" s="1"/>
  <c r="C579" i="5" a="1"/>
  <c r="C579" i="5" s="1"/>
  <c r="D579" i="5" s="1" a="1"/>
  <c r="D579" i="5" s="1"/>
  <c r="C563" i="5" a="1"/>
  <c r="C563" i="5" s="1"/>
  <c r="C547" i="5" a="1"/>
  <c r="C547" i="5" s="1"/>
  <c r="C531" i="5" a="1"/>
  <c r="C531" i="5" s="1"/>
  <c r="D531" i="5" s="1" a="1"/>
  <c r="D531" i="5" s="1"/>
  <c r="C515" i="5" a="1"/>
  <c r="C515" i="5" s="1"/>
  <c r="D515" i="5" s="1" a="1"/>
  <c r="D515" i="5" s="1"/>
  <c r="D516" i="5" s="1" a="1"/>
  <c r="D516" i="5" s="1"/>
  <c r="C499" i="5" a="1"/>
  <c r="C499" i="5" s="1"/>
  <c r="C483" i="5" a="1"/>
  <c r="C483" i="5" s="1"/>
  <c r="C467" i="5" a="1"/>
  <c r="C467" i="5" s="1"/>
  <c r="C451" i="5" a="1"/>
  <c r="C451" i="5" s="1"/>
  <c r="C435" i="5" a="1"/>
  <c r="C435" i="5" s="1"/>
  <c r="C419" i="5" a="1"/>
  <c r="C419" i="5" s="1"/>
  <c r="C403" i="5" a="1"/>
  <c r="C403" i="5" s="1"/>
  <c r="D403" i="5" s="1" a="1"/>
  <c r="D403" i="5" s="1"/>
  <c r="C387" i="5" a="1"/>
  <c r="C387" i="5" s="1"/>
  <c r="C371" i="5" a="1"/>
  <c r="C371" i="5" s="1"/>
  <c r="C355" i="5" a="1"/>
  <c r="C355" i="5" s="1"/>
  <c r="C339" i="5" a="1"/>
  <c r="C339" i="5" s="1"/>
  <c r="C323" i="5" a="1"/>
  <c r="C323" i="5" s="1"/>
  <c r="C307" i="5" a="1"/>
  <c r="C307" i="5" s="1"/>
  <c r="D307" i="5" s="1" a="1"/>
  <c r="D307" i="5" s="1"/>
  <c r="C291" i="5" a="1"/>
  <c r="C291" i="5" s="1"/>
  <c r="C275" i="5" a="1"/>
  <c r="C275" i="5" s="1"/>
  <c r="C259" i="5" a="1"/>
  <c r="C259" i="5" s="1"/>
  <c r="D259" i="5" s="1" a="1"/>
  <c r="D259" i="5" s="1"/>
  <c r="C243" i="5" a="1"/>
  <c r="C243" i="5" s="1"/>
  <c r="C227" i="5" a="1"/>
  <c r="C227" i="5" s="1"/>
  <c r="C211" i="5" a="1"/>
  <c r="C211" i="5" s="1"/>
  <c r="C195" i="5" a="1"/>
  <c r="C195" i="5" s="1"/>
  <c r="D195" i="5" s="1" a="1"/>
  <c r="D195" i="5" s="1"/>
  <c r="C179" i="5" a="1"/>
  <c r="C179" i="5" s="1"/>
  <c r="C163" i="5" a="1"/>
  <c r="C163" i="5" s="1"/>
  <c r="C147" i="5" a="1"/>
  <c r="C147" i="5" s="1"/>
  <c r="C131" i="5" a="1"/>
  <c r="C131" i="5" s="1"/>
  <c r="C115" i="5" a="1"/>
  <c r="C115" i="5" s="1"/>
  <c r="D115" i="5" s="1" a="1"/>
  <c r="D115" i="5" s="1"/>
  <c r="C99" i="5" a="1"/>
  <c r="C99" i="5" s="1"/>
  <c r="C83" i="5" a="1"/>
  <c r="C83" i="5" s="1"/>
  <c r="C67" i="5" a="1"/>
  <c r="C67" i="5" s="1"/>
  <c r="C51" i="5" a="1"/>
  <c r="C51" i="5" s="1"/>
  <c r="C35" i="5" a="1"/>
  <c r="C35" i="5" s="1"/>
  <c r="C7" i="5" a="1"/>
  <c r="C7" i="5" s="1"/>
  <c r="C29" i="5" a="1"/>
  <c r="C29" i="5" s="1"/>
  <c r="C13" i="5" a="1"/>
  <c r="C13" i="5" s="1"/>
  <c r="C1241" i="5" a="1"/>
  <c r="C1241" i="5" s="1"/>
  <c r="D1242" i="5" s="1" a="1"/>
  <c r="D1242" i="5" s="1"/>
  <c r="C1225" i="5" a="1"/>
  <c r="C1225" i="5" s="1"/>
  <c r="D1226" i="5" s="1" a="1"/>
  <c r="D1226" i="5" s="1"/>
  <c r="C1209" i="5" a="1"/>
  <c r="C1209" i="5" s="1"/>
  <c r="D1210" i="5" s="1" a="1"/>
  <c r="D1210" i="5" s="1"/>
  <c r="C1193" i="5" a="1"/>
  <c r="C1193" i="5" s="1"/>
  <c r="C1177" i="5" a="1"/>
  <c r="C1177" i="5" s="1"/>
  <c r="C1161" i="5" a="1"/>
  <c r="C1161" i="5" s="1"/>
  <c r="C1145" i="5" a="1"/>
  <c r="C1145" i="5" s="1"/>
  <c r="C1129" i="5" a="1"/>
  <c r="C1129" i="5" s="1"/>
  <c r="C1113" i="5" a="1"/>
  <c r="C1113" i="5" s="1"/>
  <c r="C1097" i="5" a="1"/>
  <c r="C1097" i="5" s="1"/>
  <c r="C1081" i="5" a="1"/>
  <c r="C1081" i="5" s="1"/>
  <c r="D1082" i="5" s="1" a="1"/>
  <c r="D1082" i="5" s="1"/>
  <c r="C1065" i="5" a="1"/>
  <c r="C1065" i="5" s="1"/>
  <c r="D1066" i="5" s="1" a="1"/>
  <c r="D1066" i="5" s="1"/>
  <c r="C1049" i="5" a="1"/>
  <c r="C1049" i="5" s="1"/>
  <c r="C1033" i="5" a="1"/>
  <c r="C1033" i="5" s="1"/>
  <c r="D1034" i="5" s="1" a="1"/>
  <c r="D1034" i="5" s="1"/>
  <c r="C1017" i="5" a="1"/>
  <c r="C1017" i="5" s="1"/>
  <c r="D1018" i="5" s="1" a="1"/>
  <c r="D1018" i="5" s="1"/>
  <c r="C1001" i="5" a="1"/>
  <c r="C1001" i="5" s="1"/>
  <c r="C985" i="5" a="1"/>
  <c r="C985" i="5" s="1"/>
  <c r="D986" i="5" s="1" a="1"/>
  <c r="D986" i="5" s="1"/>
  <c r="C969" i="5" a="1"/>
  <c r="C969" i="5" s="1"/>
  <c r="D970" i="5" s="1" a="1"/>
  <c r="D970" i="5" s="1"/>
  <c r="C953" i="5" a="1"/>
  <c r="C953" i="5" s="1"/>
  <c r="C937" i="5" a="1"/>
  <c r="C937" i="5" s="1"/>
  <c r="D938" i="5" s="1" a="1"/>
  <c r="D938" i="5" s="1"/>
  <c r="C921" i="5" a="1"/>
  <c r="C921" i="5" s="1"/>
  <c r="C905" i="5" a="1"/>
  <c r="C905" i="5" s="1"/>
  <c r="D906" i="5" s="1" a="1"/>
  <c r="D906" i="5" s="1"/>
  <c r="C889" i="5" a="1"/>
  <c r="C889" i="5" s="1"/>
  <c r="C873" i="5" a="1"/>
  <c r="C873" i="5" s="1"/>
  <c r="C857" i="5" a="1"/>
  <c r="C857" i="5" s="1"/>
  <c r="D858" i="5" s="1" a="1"/>
  <c r="D858" i="5" s="1"/>
  <c r="C841" i="5" a="1"/>
  <c r="C841" i="5" s="1"/>
  <c r="C825" i="5" a="1"/>
  <c r="C825" i="5" s="1"/>
  <c r="C809" i="5" a="1"/>
  <c r="C809" i="5" s="1"/>
  <c r="C793" i="5" a="1"/>
  <c r="C793" i="5" s="1"/>
  <c r="C777" i="5" a="1"/>
  <c r="C777" i="5" s="1"/>
  <c r="C761" i="5" a="1"/>
  <c r="C761" i="5" s="1"/>
  <c r="C745" i="5" a="1"/>
  <c r="C745" i="5" s="1"/>
  <c r="D746" i="5" s="1" a="1"/>
  <c r="D746" i="5" s="1"/>
  <c r="C729" i="5" a="1"/>
  <c r="C729" i="5" s="1"/>
  <c r="D730" i="5" s="1" a="1"/>
  <c r="D730" i="5" s="1"/>
  <c r="C713" i="5" a="1"/>
  <c r="C713" i="5" s="1"/>
  <c r="C697" i="5" a="1"/>
  <c r="C697" i="5" s="1"/>
  <c r="C681" i="5" a="1"/>
  <c r="C681" i="5" s="1"/>
  <c r="C665" i="5" a="1"/>
  <c r="C665" i="5" s="1"/>
  <c r="D666" i="5" s="1" a="1"/>
  <c r="D666" i="5" s="1"/>
  <c r="C649" i="5" a="1"/>
  <c r="C649" i="5" s="1"/>
  <c r="C633" i="5" a="1"/>
  <c r="C633" i="5" s="1"/>
  <c r="C617" i="5" a="1"/>
  <c r="C617" i="5" s="1"/>
  <c r="C601" i="5" a="1"/>
  <c r="C601" i="5" s="1"/>
  <c r="C585" i="5" a="1"/>
  <c r="C585" i="5" s="1"/>
  <c r="D586" i="5" s="1" a="1"/>
  <c r="D586" i="5" s="1"/>
  <c r="C569" i="5" a="1"/>
  <c r="C569" i="5" s="1"/>
  <c r="C553" i="5" a="1"/>
  <c r="C553" i="5" s="1"/>
  <c r="C537" i="5" a="1"/>
  <c r="C537" i="5" s="1"/>
  <c r="C521" i="5" a="1"/>
  <c r="C521" i="5" s="1"/>
  <c r="C505" i="5" a="1"/>
  <c r="C505" i="5" s="1"/>
  <c r="C489" i="5" a="1"/>
  <c r="C489" i="5" s="1"/>
  <c r="C473" i="5" a="1"/>
  <c r="C473" i="5" s="1"/>
  <c r="C457" i="5" a="1"/>
  <c r="C457" i="5" s="1"/>
  <c r="C441" i="5" a="1"/>
  <c r="C441" i="5" s="1"/>
  <c r="C425" i="5" a="1"/>
  <c r="C425" i="5" s="1"/>
  <c r="D426" i="5" s="1" a="1"/>
  <c r="D426" i="5" s="1"/>
  <c r="C409" i="5" a="1"/>
  <c r="C409" i="5" s="1"/>
  <c r="C393" i="5" a="1"/>
  <c r="C393" i="5" s="1"/>
  <c r="D394" i="5" s="1" a="1"/>
  <c r="D394" i="5" s="1"/>
  <c r="C377" i="5" a="1"/>
  <c r="C377" i="5" s="1"/>
  <c r="D378" i="5" s="1" a="1"/>
  <c r="D378" i="5" s="1"/>
  <c r="C361" i="5" a="1"/>
  <c r="C361" i="5" s="1"/>
  <c r="C345" i="5" a="1"/>
  <c r="C345" i="5" s="1"/>
  <c r="D346" i="5" s="1" a="1"/>
  <c r="D346" i="5" s="1"/>
  <c r="C329" i="5" a="1"/>
  <c r="C329" i="5" s="1"/>
  <c r="D330" i="5" s="1" a="1"/>
  <c r="D330" i="5" s="1"/>
  <c r="C313" i="5" a="1"/>
  <c r="C313" i="5" s="1"/>
  <c r="C297" i="5" a="1"/>
  <c r="C297" i="5" s="1"/>
  <c r="C281" i="5" a="1"/>
  <c r="C281" i="5" s="1"/>
  <c r="C265" i="5" a="1"/>
  <c r="C265" i="5" s="1"/>
  <c r="D266" i="5" s="1" a="1"/>
  <c r="D266" i="5" s="1"/>
  <c r="C249" i="5" a="1"/>
  <c r="C249" i="5" s="1"/>
  <c r="C233" i="5" a="1"/>
  <c r="C233" i="5" s="1"/>
  <c r="D234" i="5" s="1" a="1"/>
  <c r="D234" i="5" s="1"/>
  <c r="D235" i="5" s="1" a="1"/>
  <c r="D235" i="5" s="1"/>
  <c r="C217" i="5" a="1"/>
  <c r="C217" i="5" s="1"/>
  <c r="D218" i="5" s="1" a="1"/>
  <c r="D218" i="5" s="1"/>
  <c r="C201" i="5" a="1"/>
  <c r="C201" i="5" s="1"/>
  <c r="D202" i="5" s="1" a="1"/>
  <c r="D202" i="5" s="1"/>
  <c r="C185" i="5" a="1"/>
  <c r="C185" i="5" s="1"/>
  <c r="D186" i="5" s="1" a="1"/>
  <c r="D186" i="5" s="1"/>
  <c r="C169" i="5" a="1"/>
  <c r="C169" i="5" s="1"/>
  <c r="C153" i="5" a="1"/>
  <c r="C153" i="5" s="1"/>
  <c r="C137" i="5" a="1"/>
  <c r="C137" i="5" s="1"/>
  <c r="C121" i="5" a="1"/>
  <c r="C121" i="5" s="1"/>
  <c r="C105" i="5" a="1"/>
  <c r="C105" i="5" s="1"/>
  <c r="D106" i="5" s="1" a="1"/>
  <c r="D106" i="5" s="1"/>
  <c r="C89" i="5" a="1"/>
  <c r="C89" i="5" s="1"/>
  <c r="D90" i="5" s="1" a="1"/>
  <c r="D90" i="5" s="1"/>
  <c r="C73" i="5" a="1"/>
  <c r="C73" i="5" s="1"/>
  <c r="D74" i="5" s="1" a="1"/>
  <c r="D74" i="5" s="1"/>
  <c r="C57" i="5" a="1"/>
  <c r="C57" i="5" s="1"/>
  <c r="D58" i="5" s="1" a="1"/>
  <c r="D58" i="5" s="1"/>
  <c r="C41" i="5" a="1"/>
  <c r="C41" i="5" s="1"/>
  <c r="C23" i="5" a="1"/>
  <c r="C23" i="5" s="1"/>
  <c r="C1244" i="5" a="1"/>
  <c r="C1244" i="5" s="1"/>
  <c r="C1228" i="5" a="1"/>
  <c r="C1228" i="5" s="1"/>
  <c r="C1212" i="5" a="1"/>
  <c r="C1212" i="5" s="1"/>
  <c r="C1196" i="5" a="1"/>
  <c r="C1196" i="5" s="1"/>
  <c r="C1180" i="5" a="1"/>
  <c r="C1180" i="5" s="1"/>
  <c r="C1164" i="5" a="1"/>
  <c r="C1164" i="5" s="1"/>
  <c r="C1148" i="5" a="1"/>
  <c r="C1148" i="5" s="1"/>
  <c r="C1132" i="5" a="1"/>
  <c r="C1132" i="5" s="1"/>
  <c r="C1116" i="5" a="1"/>
  <c r="C1116" i="5" s="1"/>
  <c r="C1100" i="5" a="1"/>
  <c r="C1100" i="5" s="1"/>
  <c r="C1084" i="5" a="1"/>
  <c r="C1084" i="5" s="1"/>
  <c r="C1068" i="5" a="1"/>
  <c r="C1068" i="5" s="1"/>
  <c r="C1052" i="5" a="1"/>
  <c r="C1052" i="5" s="1"/>
  <c r="C1036" i="5" a="1"/>
  <c r="C1036" i="5" s="1"/>
  <c r="C1020" i="5" a="1"/>
  <c r="C1020" i="5" s="1"/>
  <c r="C1004" i="5" a="1"/>
  <c r="C1004" i="5" s="1"/>
  <c r="C988" i="5" a="1"/>
  <c r="C988" i="5" s="1"/>
  <c r="C972" i="5" a="1"/>
  <c r="C972" i="5" s="1"/>
  <c r="C956" i="5" a="1"/>
  <c r="C956" i="5" s="1"/>
  <c r="C940" i="5" a="1"/>
  <c r="C940" i="5" s="1"/>
  <c r="C924" i="5" a="1"/>
  <c r="C924" i="5" s="1"/>
  <c r="C908" i="5" a="1"/>
  <c r="C908" i="5" s="1"/>
  <c r="C892" i="5" a="1"/>
  <c r="C892" i="5" s="1"/>
  <c r="C876" i="5" a="1"/>
  <c r="C876" i="5" s="1"/>
  <c r="C860" i="5" a="1"/>
  <c r="C860" i="5" s="1"/>
  <c r="C844" i="5" a="1"/>
  <c r="C844" i="5" s="1"/>
  <c r="C828" i="5" a="1"/>
  <c r="C828" i="5" s="1"/>
  <c r="C812" i="5" a="1"/>
  <c r="C812" i="5" s="1"/>
  <c r="C796" i="5" a="1"/>
  <c r="C796" i="5" s="1"/>
  <c r="C780" i="5" a="1"/>
  <c r="C780" i="5" s="1"/>
  <c r="C764" i="5" a="1"/>
  <c r="C764" i="5" s="1"/>
  <c r="C748" i="5" a="1"/>
  <c r="C748" i="5" s="1"/>
  <c r="C732" i="5" a="1"/>
  <c r="C732" i="5" s="1"/>
  <c r="C716" i="5" a="1"/>
  <c r="C716" i="5" s="1"/>
  <c r="C700" i="5" a="1"/>
  <c r="C700" i="5" s="1"/>
  <c r="C684" i="5" a="1"/>
  <c r="C684" i="5" s="1"/>
  <c r="C668" i="5" a="1"/>
  <c r="C668" i="5" s="1"/>
  <c r="C652" i="5" a="1"/>
  <c r="C652" i="5" s="1"/>
  <c r="C636" i="5" a="1"/>
  <c r="C636" i="5" s="1"/>
  <c r="C620" i="5" a="1"/>
  <c r="C620" i="5" s="1"/>
  <c r="C604" i="5" a="1"/>
  <c r="C604" i="5" s="1"/>
  <c r="C588" i="5" a="1"/>
  <c r="C588" i="5" s="1"/>
  <c r="C572" i="5" a="1"/>
  <c r="C572" i="5" s="1"/>
  <c r="C556" i="5" a="1"/>
  <c r="C556" i="5" s="1"/>
  <c r="C540" i="5" a="1"/>
  <c r="C540" i="5" s="1"/>
  <c r="C524" i="5" a="1"/>
  <c r="C524" i="5" s="1"/>
  <c r="C508" i="5" a="1"/>
  <c r="C508" i="5" s="1"/>
  <c r="C492" i="5" a="1"/>
  <c r="C492" i="5" s="1"/>
  <c r="C476" i="5" a="1"/>
  <c r="C476" i="5" s="1"/>
  <c r="C460" i="5" a="1"/>
  <c r="C460" i="5" s="1"/>
  <c r="C444" i="5" a="1"/>
  <c r="C444" i="5" s="1"/>
  <c r="C428" i="5" a="1"/>
  <c r="C428" i="5" s="1"/>
  <c r="C412" i="5" a="1"/>
  <c r="C412" i="5" s="1"/>
  <c r="C396" i="5" a="1"/>
  <c r="C396" i="5" s="1"/>
  <c r="C380" i="5" a="1"/>
  <c r="C380" i="5" s="1"/>
  <c r="C364" i="5" a="1"/>
  <c r="C364" i="5" s="1"/>
  <c r="C348" i="5" a="1"/>
  <c r="C348" i="5" s="1"/>
  <c r="C332" i="5" a="1"/>
  <c r="C332" i="5" s="1"/>
  <c r="C316" i="5" a="1"/>
  <c r="C316" i="5" s="1"/>
  <c r="C300" i="5" a="1"/>
  <c r="C300" i="5" s="1"/>
  <c r="C284" i="5" a="1"/>
  <c r="C284" i="5" s="1"/>
  <c r="C268" i="5" a="1"/>
  <c r="C268" i="5" s="1"/>
  <c r="C252" i="5" a="1"/>
  <c r="C252" i="5" s="1"/>
  <c r="C236" i="5" a="1"/>
  <c r="C236" i="5" s="1"/>
  <c r="C220" i="5" a="1"/>
  <c r="C220" i="5" s="1"/>
  <c r="C204" i="5" a="1"/>
  <c r="C204" i="5" s="1"/>
  <c r="C188" i="5" a="1"/>
  <c r="C188" i="5" s="1"/>
  <c r="C172" i="5" a="1"/>
  <c r="C172" i="5" s="1"/>
  <c r="C156" i="5" a="1"/>
  <c r="C156" i="5" s="1"/>
  <c r="C140" i="5" a="1"/>
  <c r="C140" i="5" s="1"/>
  <c r="C124" i="5" a="1"/>
  <c r="C124" i="5" s="1"/>
  <c r="C108" i="5" a="1"/>
  <c r="C108" i="5" s="1"/>
  <c r="C92" i="5" a="1"/>
  <c r="C92" i="5" s="1"/>
  <c r="C76" i="5" a="1"/>
  <c r="C76" i="5" s="1"/>
  <c r="C60" i="5" a="1"/>
  <c r="C60" i="5" s="1"/>
  <c r="C44" i="5" a="1"/>
  <c r="C44" i="5" s="1"/>
  <c r="C27" i="5" a="1"/>
  <c r="C27" i="5" s="1"/>
  <c r="C1247" i="5" a="1"/>
  <c r="C1247" i="5" s="1"/>
  <c r="C1231" i="5" a="1"/>
  <c r="C1231" i="5" s="1"/>
  <c r="C1215" i="5" a="1"/>
  <c r="C1215" i="5" s="1"/>
  <c r="C1199" i="5" a="1"/>
  <c r="C1199" i="5" s="1"/>
  <c r="C1183" i="5" a="1"/>
  <c r="C1183" i="5" s="1"/>
  <c r="C1167" i="5" a="1"/>
  <c r="C1167" i="5" s="1"/>
  <c r="C1151" i="5" a="1"/>
  <c r="C1151" i="5" s="1"/>
  <c r="C1135" i="5" a="1"/>
  <c r="C1135" i="5" s="1"/>
  <c r="C1119" i="5" a="1"/>
  <c r="C1119" i="5" s="1"/>
  <c r="C1103" i="5" a="1"/>
  <c r="C1103" i="5" s="1"/>
  <c r="C1087" i="5" a="1"/>
  <c r="C1087" i="5" s="1"/>
  <c r="C1071" i="5" a="1"/>
  <c r="C1071" i="5" s="1"/>
  <c r="C1055" i="5" a="1"/>
  <c r="C1055" i="5" s="1"/>
  <c r="C1039" i="5" a="1"/>
  <c r="C1039" i="5" s="1"/>
  <c r="C1023" i="5" a="1"/>
  <c r="C1023" i="5" s="1"/>
  <c r="D1023" i="5" s="1" a="1"/>
  <c r="D1023" i="5" s="1"/>
  <c r="C1007" i="5" a="1"/>
  <c r="C1007" i="5" s="1"/>
  <c r="C991" i="5" a="1"/>
  <c r="C991" i="5" s="1"/>
  <c r="C975" i="5" a="1"/>
  <c r="C975" i="5" s="1"/>
  <c r="C959" i="5" a="1"/>
  <c r="C959" i="5" s="1"/>
  <c r="D959" i="5" s="1" a="1"/>
  <c r="D959" i="5" s="1"/>
  <c r="C943" i="5" a="1"/>
  <c r="C943" i="5" s="1"/>
  <c r="C927" i="5" a="1"/>
  <c r="C927" i="5" s="1"/>
  <c r="C911" i="5" a="1"/>
  <c r="C911" i="5" s="1"/>
  <c r="C895" i="5" a="1"/>
  <c r="C895" i="5" s="1"/>
  <c r="C879" i="5" a="1"/>
  <c r="C879" i="5" s="1"/>
  <c r="C863" i="5" a="1"/>
  <c r="C863" i="5" s="1"/>
  <c r="C847" i="5" a="1"/>
  <c r="C847" i="5" s="1"/>
  <c r="C831" i="5" a="1"/>
  <c r="C831" i="5" s="1"/>
  <c r="C815" i="5" a="1"/>
  <c r="C815" i="5" s="1"/>
  <c r="C799" i="5" a="1"/>
  <c r="C799" i="5" s="1"/>
  <c r="C783" i="5" a="1"/>
  <c r="C783" i="5" s="1"/>
  <c r="C767" i="5" a="1"/>
  <c r="C767" i="5" s="1"/>
  <c r="C751" i="5" a="1"/>
  <c r="C751" i="5" s="1"/>
  <c r="C735" i="5" a="1"/>
  <c r="C735" i="5" s="1"/>
  <c r="C719" i="5" a="1"/>
  <c r="C719" i="5" s="1"/>
  <c r="C703" i="5" a="1"/>
  <c r="C703" i="5" s="1"/>
  <c r="C687" i="5" a="1"/>
  <c r="C687" i="5" s="1"/>
  <c r="C671" i="5" a="1"/>
  <c r="C671" i="5" s="1"/>
  <c r="D671" i="5" s="1" a="1"/>
  <c r="D671" i="5" s="1"/>
  <c r="C655" i="5" a="1"/>
  <c r="C655" i="5" s="1"/>
  <c r="C639" i="5" a="1"/>
  <c r="C639" i="5" s="1"/>
  <c r="C623" i="5" a="1"/>
  <c r="C623" i="5" s="1"/>
  <c r="C607" i="5" a="1"/>
  <c r="C607" i="5" s="1"/>
  <c r="C591" i="5" a="1"/>
  <c r="C591" i="5" s="1"/>
  <c r="C575" i="5" a="1"/>
  <c r="C575" i="5" s="1"/>
  <c r="C559" i="5" a="1"/>
  <c r="C559" i="5" s="1"/>
  <c r="C543" i="5" a="1"/>
  <c r="C543" i="5" s="1"/>
  <c r="C527" i="5" a="1"/>
  <c r="C527" i="5" s="1"/>
  <c r="C511" i="5" a="1"/>
  <c r="C511" i="5" s="1"/>
  <c r="C495" i="5" a="1"/>
  <c r="C495" i="5" s="1"/>
  <c r="C479" i="5" a="1"/>
  <c r="C479" i="5" s="1"/>
  <c r="C463" i="5" a="1"/>
  <c r="C463" i="5" s="1"/>
  <c r="C447" i="5" a="1"/>
  <c r="C447" i="5" s="1"/>
  <c r="C431" i="5" a="1"/>
  <c r="C431" i="5" s="1"/>
  <c r="D431" i="5" s="1" a="1"/>
  <c r="D431" i="5" s="1"/>
  <c r="C415" i="5" a="1"/>
  <c r="C415" i="5" s="1"/>
  <c r="C399" i="5" a="1"/>
  <c r="C399" i="5" s="1"/>
  <c r="C383" i="5" a="1"/>
  <c r="C383" i="5" s="1"/>
  <c r="C367" i="5" a="1"/>
  <c r="C367" i="5" s="1"/>
  <c r="C351" i="5" a="1"/>
  <c r="C351" i="5" s="1"/>
  <c r="C335" i="5" a="1"/>
  <c r="C335" i="5" s="1"/>
  <c r="C319" i="5" a="1"/>
  <c r="C319" i="5" s="1"/>
  <c r="C303" i="5" a="1"/>
  <c r="C303" i="5" s="1"/>
  <c r="C287" i="5" a="1"/>
  <c r="C287" i="5" s="1"/>
  <c r="C271" i="5" a="1"/>
  <c r="C271" i="5" s="1"/>
  <c r="C255" i="5" a="1"/>
  <c r="C255" i="5" s="1"/>
  <c r="C239" i="5" a="1"/>
  <c r="C239" i="5" s="1"/>
  <c r="C223" i="5" a="1"/>
  <c r="C223" i="5" s="1"/>
  <c r="C207" i="5" a="1"/>
  <c r="C207" i="5" s="1"/>
  <c r="C191" i="5" a="1"/>
  <c r="C191" i="5" s="1"/>
  <c r="C175" i="5" a="1"/>
  <c r="C175" i="5" s="1"/>
  <c r="C159" i="5" a="1"/>
  <c r="C159" i="5" s="1"/>
  <c r="C143" i="5" a="1"/>
  <c r="C143" i="5" s="1"/>
  <c r="C127" i="5" a="1"/>
  <c r="C127" i="5" s="1"/>
  <c r="C111" i="5" a="1"/>
  <c r="C111" i="5" s="1"/>
  <c r="C95" i="5" a="1"/>
  <c r="C95" i="5" s="1"/>
  <c r="C79" i="5" a="1"/>
  <c r="C79" i="5" s="1"/>
  <c r="C63" i="5" a="1"/>
  <c r="C63" i="5" s="1"/>
  <c r="C47" i="5" a="1"/>
  <c r="C47" i="5" s="1"/>
  <c r="C31" i="5" a="1"/>
  <c r="C31" i="5" s="1"/>
  <c r="C19" i="5" a="1"/>
  <c r="C19" i="5" s="1"/>
  <c r="C14" i="5" a="1"/>
  <c r="C14" i="5" s="1"/>
  <c r="C25" i="5" a="1"/>
  <c r="C25" i="5" s="1"/>
  <c r="C9" i="5" a="1"/>
  <c r="C9" i="5" s="1"/>
  <c r="C39" i="17" l="1"/>
  <c r="F543" i="3"/>
  <c r="U543" i="3" s="1"/>
  <c r="F1845" i="3"/>
  <c r="U1845" i="3" s="1"/>
  <c r="F1578" i="3"/>
  <c r="U1578" i="3" s="1"/>
  <c r="F3845" i="3"/>
  <c r="U3845" i="3" s="1"/>
  <c r="F322" i="3"/>
  <c r="U322" i="3" s="1"/>
  <c r="C18" i="17"/>
  <c r="D597" i="5" a="1"/>
  <c r="D597" i="5" s="1"/>
  <c r="D725" i="5" a="1"/>
  <c r="D725" i="5" s="1"/>
  <c r="E4591" i="3" s="1"/>
  <c r="D981" i="5" a="1"/>
  <c r="D981" i="5" s="1"/>
  <c r="D1045" i="5" a="1"/>
  <c r="D1045" i="5" s="1"/>
  <c r="D331" i="5" a="1"/>
  <c r="D331" i="5" s="1"/>
  <c r="D781" i="5" a="1"/>
  <c r="D781" i="5" s="1"/>
  <c r="D269" i="5" a="1"/>
  <c r="D269" i="5" s="1"/>
  <c r="D270" i="5" s="1" a="1"/>
  <c r="D270" i="5" s="1"/>
  <c r="E2725" i="3" s="1"/>
  <c r="D333" i="5" a="1"/>
  <c r="D333" i="5" s="1"/>
  <c r="D973" i="5" a="1"/>
  <c r="D973" i="5" s="1"/>
  <c r="D1037" i="5" a="1"/>
  <c r="D1037" i="5" s="1"/>
  <c r="D1038" i="5" s="1" a="1"/>
  <c r="D1038" i="5" s="1"/>
  <c r="D244" i="5" a="1"/>
  <c r="D244" i="5" s="1"/>
  <c r="D372" i="5" a="1"/>
  <c r="D372" i="5" s="1"/>
  <c r="D241" i="5" a="1"/>
  <c r="D241" i="5" s="1"/>
  <c r="D753" i="5" a="1"/>
  <c r="D753" i="5" s="1"/>
  <c r="D116" i="5" a="1"/>
  <c r="D116" i="5" s="1"/>
  <c r="D180" i="5" a="1"/>
  <c r="D180" i="5" s="1"/>
  <c r="D436" i="5" a="1"/>
  <c r="D436" i="5" s="1"/>
  <c r="E1342" i="3" s="1"/>
  <c r="D884" i="5" a="1"/>
  <c r="D884" i="5" s="1"/>
  <c r="E2209" i="3" s="1"/>
  <c r="D1076" i="5" a="1"/>
  <c r="D1076" i="5" s="1"/>
  <c r="E270" i="3" s="1"/>
  <c r="D113" i="5" a="1"/>
  <c r="D113" i="5" s="1"/>
  <c r="D177" i="5" a="1"/>
  <c r="D177" i="5" s="1"/>
  <c r="E4558" i="3" s="1"/>
  <c r="D497" i="5" a="1"/>
  <c r="D497" i="5" s="1"/>
  <c r="E1865" i="3" s="1"/>
  <c r="D817" i="5" a="1"/>
  <c r="D817" i="5" s="1"/>
  <c r="D945" i="5" a="1"/>
  <c r="D945" i="5" s="1"/>
  <c r="D1073" i="5" a="1"/>
  <c r="D1073" i="5" s="1"/>
  <c r="D80" i="5" a="1"/>
  <c r="D80" i="5" s="1"/>
  <c r="E3690" i="3" s="1"/>
  <c r="D208" i="5" a="1"/>
  <c r="D208" i="5" s="1"/>
  <c r="D272" i="5" a="1"/>
  <c r="D272" i="5" s="1"/>
  <c r="D336" i="5" a="1"/>
  <c r="D336" i="5" s="1"/>
  <c r="E1098" i="3" s="1"/>
  <c r="D400" i="5" a="1"/>
  <c r="D400" i="5" s="1"/>
  <c r="D592" i="5" a="1"/>
  <c r="D592" i="5" s="1"/>
  <c r="E3771" i="3" s="1"/>
  <c r="D784" i="5" a="1"/>
  <c r="D784" i="5" s="1"/>
  <c r="D912" i="5" a="1"/>
  <c r="D912" i="5" s="1"/>
  <c r="E2217" i="3" s="1"/>
  <c r="D1040" i="5" a="1"/>
  <c r="D1040" i="5" s="1"/>
  <c r="D1232" i="5" a="1"/>
  <c r="D1232" i="5" s="1"/>
  <c r="E2260" i="3" s="1"/>
  <c r="D517" i="5" a="1"/>
  <c r="D517" i="5" s="1"/>
  <c r="D69" i="5" a="1"/>
  <c r="D69" i="5" s="1"/>
  <c r="D133" i="5" a="1"/>
  <c r="D133" i="5" s="1"/>
  <c r="D389" i="5" a="1"/>
  <c r="D389" i="5" s="1"/>
  <c r="E1846" i="3" s="1"/>
  <c r="D581" i="5" a="1"/>
  <c r="D581" i="5" s="1"/>
  <c r="D901" i="5" a="1"/>
  <c r="D901" i="5" s="1"/>
  <c r="E4938" i="3" s="1"/>
  <c r="D965" i="5" a="1"/>
  <c r="D965" i="5" s="1"/>
  <c r="E1713" i="3" s="1"/>
  <c r="D1029" i="5" a="1"/>
  <c r="D1029" i="5" s="1"/>
  <c r="E1479" i="3" s="1"/>
  <c r="D1093" i="5" a="1"/>
  <c r="D1093" i="5" s="1"/>
  <c r="D1157" i="5" a="1"/>
  <c r="D1157" i="5" s="1"/>
  <c r="E1260" i="3" s="1"/>
  <c r="D1221" i="5" a="1"/>
  <c r="D1221" i="5" s="1"/>
  <c r="D667" i="5" a="1"/>
  <c r="D667" i="5" s="1"/>
  <c r="D987" i="5" a="1"/>
  <c r="D987" i="5" s="1"/>
  <c r="D904" i="5" a="1"/>
  <c r="D904" i="5" s="1"/>
  <c r="E1963" i="3" s="1"/>
  <c r="D312" i="5" a="1"/>
  <c r="D312" i="5" s="1"/>
  <c r="E2096" i="3" s="1"/>
  <c r="D376" i="5" a="1"/>
  <c r="D376" i="5" s="1"/>
  <c r="E191" i="3" s="1"/>
  <c r="D440" i="5" a="1"/>
  <c r="D440" i="5" s="1"/>
  <c r="E4190" i="3" s="1"/>
  <c r="D888" i="5" a="1"/>
  <c r="D888" i="5" s="1"/>
  <c r="E4937" i="3" s="1"/>
  <c r="D952" i="5" a="1"/>
  <c r="D952" i="5" s="1"/>
  <c r="E2394" i="3" s="1"/>
  <c r="D1016" i="5" a="1"/>
  <c r="D1016" i="5" s="1"/>
  <c r="E1726" i="3" s="1"/>
  <c r="D1080" i="5" a="1"/>
  <c r="D1080" i="5" s="1"/>
  <c r="E4377" i="3" s="1"/>
  <c r="D1144" i="5" a="1"/>
  <c r="D1144" i="5" s="1"/>
  <c r="D1145" i="5" s="1" a="1"/>
  <c r="D1145" i="5" s="1"/>
  <c r="D1146" i="5" s="1" a="1"/>
  <c r="D1146" i="5" s="1"/>
  <c r="D1147" i="5" s="1" a="1"/>
  <c r="D1147" i="5" s="1"/>
  <c r="D785" i="5" a="1"/>
  <c r="D785" i="5" s="1"/>
  <c r="D61" i="5" a="1"/>
  <c r="D61" i="5" s="1"/>
  <c r="D189" i="5" a="1"/>
  <c r="D189" i="5" s="1"/>
  <c r="D509" i="5" a="1"/>
  <c r="D509" i="5" s="1"/>
  <c r="E1131" i="3" s="1"/>
  <c r="D1021" i="5" a="1"/>
  <c r="D1021" i="5" s="1"/>
  <c r="D1085" i="5" a="1"/>
  <c r="D1085" i="5" s="1"/>
  <c r="E1251" i="3" s="1"/>
  <c r="D1149" i="5" a="1"/>
  <c r="D1149" i="5" s="1"/>
  <c r="D1213" i="5" a="1"/>
  <c r="D1213" i="5" s="1"/>
  <c r="E3589" i="3" s="1"/>
  <c r="D228" i="5" a="1"/>
  <c r="D228" i="5" s="1"/>
  <c r="D420" i="5" a="1"/>
  <c r="D420" i="5" s="1"/>
  <c r="E2462" i="3" s="1"/>
  <c r="D612" i="5" a="1"/>
  <c r="D612" i="5" s="1"/>
  <c r="E4584" i="3" s="1"/>
  <c r="D740" i="5" a="1"/>
  <c r="D740" i="5" s="1"/>
  <c r="E1922" i="3" s="1"/>
  <c r="D868" i="5" a="1"/>
  <c r="D868" i="5" s="1"/>
  <c r="E753" i="3" s="1"/>
  <c r="D932" i="5" a="1"/>
  <c r="D932" i="5" s="1"/>
  <c r="E1972" i="3" s="1"/>
  <c r="D996" i="5" a="1"/>
  <c r="D996" i="5" s="1"/>
  <c r="D1060" i="5" a="1"/>
  <c r="D1060" i="5" s="1"/>
  <c r="E3248" i="3" s="1"/>
  <c r="D225" i="5" a="1"/>
  <c r="D225" i="5" s="1"/>
  <c r="D481" i="5" a="1"/>
  <c r="D481" i="5" s="1"/>
  <c r="E723" i="3" s="1"/>
  <c r="D545" i="5" a="1"/>
  <c r="D545" i="5" s="1"/>
  <c r="E2760" i="3" s="1"/>
  <c r="D673" i="5" a="1"/>
  <c r="D673" i="5" s="1"/>
  <c r="D865" i="5" a="1"/>
  <c r="D865" i="5" s="1"/>
  <c r="D160" i="5" a="1"/>
  <c r="D160" i="5" s="1"/>
  <c r="E2436" i="3" s="1"/>
  <c r="D224" i="5" a="1"/>
  <c r="D224" i="5" s="1"/>
  <c r="D352" i="5" a="1"/>
  <c r="D352" i="5" s="1"/>
  <c r="D480" i="5" a="1"/>
  <c r="D480" i="5" s="1"/>
  <c r="E200" i="3" s="1"/>
  <c r="D544" i="5" a="1"/>
  <c r="D544" i="5" s="1"/>
  <c r="D864" i="5" a="1"/>
  <c r="D864" i="5" s="1"/>
  <c r="D928" i="5" a="1"/>
  <c r="D928" i="5" s="1"/>
  <c r="D929" i="5" s="1" a="1"/>
  <c r="D929" i="5" s="1"/>
  <c r="E1701" i="3" s="1"/>
  <c r="D992" i="5" a="1"/>
  <c r="D992" i="5" s="1"/>
  <c r="D993" i="5" s="1" a="1"/>
  <c r="D993" i="5" s="1"/>
  <c r="E3350" i="3" s="1"/>
  <c r="D1056" i="5" a="1"/>
  <c r="D1056" i="5" s="1"/>
  <c r="E3247" i="3" s="1"/>
  <c r="D1211" i="5" a="1"/>
  <c r="D1211" i="5" s="1"/>
  <c r="D867" i="5" a="1"/>
  <c r="D867" i="5" s="1"/>
  <c r="E3346" i="3" s="1"/>
  <c r="D81" i="5" a="1"/>
  <c r="D81" i="5" s="1"/>
  <c r="D82" i="5" s="1" a="1"/>
  <c r="D82" i="5" s="1"/>
  <c r="E3296" i="3" s="1"/>
  <c r="D209" i="5" a="1"/>
  <c r="D209" i="5" s="1"/>
  <c r="D210" i="5" s="1" a="1"/>
  <c r="D210" i="5" s="1"/>
  <c r="D211" i="5" s="1" a="1"/>
  <c r="D211" i="5" s="1"/>
  <c r="D337" i="5" a="1"/>
  <c r="D337" i="5" s="1"/>
  <c r="D401" i="5" a="1"/>
  <c r="D401" i="5" s="1"/>
  <c r="E2741" i="3" s="1"/>
  <c r="D529" i="5" a="1"/>
  <c r="D529" i="5" s="1"/>
  <c r="E2757" i="3" s="1"/>
  <c r="D593" i="5" a="1"/>
  <c r="D593" i="5" s="1"/>
  <c r="E4424" i="3" s="1"/>
  <c r="D913" i="5" a="1"/>
  <c r="D913" i="5" s="1"/>
  <c r="D1233" i="5" a="1"/>
  <c r="D1233" i="5" s="1"/>
  <c r="E2699" i="3" s="1"/>
  <c r="D375" i="5" a="1"/>
  <c r="D375" i="5" s="1"/>
  <c r="E2111" i="3" s="1"/>
  <c r="D424" i="5" a="1"/>
  <c r="D424" i="5" s="1"/>
  <c r="E2117" i="3" s="1"/>
  <c r="D680" i="5" a="1"/>
  <c r="D680" i="5" s="1"/>
  <c r="E2781" i="3" s="1"/>
  <c r="D744" i="5" a="1"/>
  <c r="D744" i="5" s="1"/>
  <c r="D872" i="5" a="1"/>
  <c r="D872" i="5" s="1"/>
  <c r="E4098" i="3" s="1"/>
  <c r="D936" i="5" a="1"/>
  <c r="D936" i="5" s="1"/>
  <c r="E2817" i="3" s="1"/>
  <c r="D1064" i="5" a="1"/>
  <c r="D1064" i="5" s="1"/>
  <c r="E3249" i="3" s="1"/>
  <c r="D229" i="5" a="1"/>
  <c r="D229" i="5" s="1"/>
  <c r="D357" i="5" a="1"/>
  <c r="D357" i="5" s="1"/>
  <c r="E1839" i="3" s="1"/>
  <c r="D421" i="5" a="1"/>
  <c r="D421" i="5" s="1"/>
  <c r="E1340" i="3" s="1"/>
  <c r="D485" i="5" a="1"/>
  <c r="D485" i="5" s="1"/>
  <c r="E2321" i="3" s="1"/>
  <c r="D613" i="5" a="1"/>
  <c r="D613" i="5" s="1"/>
  <c r="D614" i="5" s="1" a="1"/>
  <c r="D614" i="5" s="1"/>
  <c r="E1161" i="3" s="1"/>
  <c r="D741" i="5" a="1"/>
  <c r="D741" i="5" s="1"/>
  <c r="E1409" i="3" s="1"/>
  <c r="D869" i="5" a="1"/>
  <c r="D869" i="5" s="1"/>
  <c r="E4012" i="3" s="1"/>
  <c r="D933" i="5" a="1"/>
  <c r="D933" i="5" s="1"/>
  <c r="E2816" i="3" s="1"/>
  <c r="D997" i="5" a="1"/>
  <c r="D997" i="5" s="1"/>
  <c r="D998" i="5" s="1" a="1"/>
  <c r="D998" i="5" s="1"/>
  <c r="D1061" i="5" a="1"/>
  <c r="D1061" i="5" s="1"/>
  <c r="E1738" i="3" s="1"/>
  <c r="E4175" i="3"/>
  <c r="E3014" i="3"/>
  <c r="D64" i="5" a="1"/>
  <c r="D64" i="5" s="1"/>
  <c r="D192" i="5" a="1"/>
  <c r="D192" i="5" s="1"/>
  <c r="D256" i="5" a="1"/>
  <c r="D256" i="5" s="1"/>
  <c r="E488" i="3" s="1"/>
  <c r="D384" i="5" a="1"/>
  <c r="D384" i="5" s="1"/>
  <c r="D512" i="5" a="1"/>
  <c r="D512" i="5" s="1"/>
  <c r="E2754" i="3" s="1"/>
  <c r="D960" i="5" a="1"/>
  <c r="D960" i="5" s="1"/>
  <c r="D1024" i="5" a="1"/>
  <c r="D1024" i="5" s="1"/>
  <c r="D1088" i="5" a="1"/>
  <c r="D1088" i="5" s="1"/>
  <c r="E4027" i="3" s="1"/>
  <c r="D1152" i="5" a="1"/>
  <c r="D1152" i="5" s="1"/>
  <c r="D1216" i="5" a="1"/>
  <c r="D1216" i="5" s="1"/>
  <c r="E3590" i="3" s="1"/>
  <c r="D311" i="5" a="1"/>
  <c r="D311" i="5" s="1"/>
  <c r="D535" i="5" a="1"/>
  <c r="D535" i="5" s="1"/>
  <c r="E2137" i="3" s="1"/>
  <c r="D227" i="5" a="1"/>
  <c r="D227" i="5" s="1"/>
  <c r="D1075" i="5" a="1"/>
  <c r="D1075" i="5" s="1"/>
  <c r="E4182" i="3"/>
  <c r="D112" i="5" a="1"/>
  <c r="D112" i="5" s="1"/>
  <c r="E2052" i="3" s="1"/>
  <c r="D176" i="5" a="1"/>
  <c r="D176" i="5" s="1"/>
  <c r="D240" i="5" a="1"/>
  <c r="D240" i="5" s="1"/>
  <c r="D496" i="5" a="1"/>
  <c r="D496" i="5" s="1"/>
  <c r="D752" i="5" a="1"/>
  <c r="D752" i="5" s="1"/>
  <c r="E4701" i="3" s="1"/>
  <c r="D816" i="5" a="1"/>
  <c r="D816" i="5" s="1"/>
  <c r="E1940" i="3" s="1"/>
  <c r="D880" i="5" a="1"/>
  <c r="D880" i="5" s="1"/>
  <c r="D881" i="5" s="1" a="1"/>
  <c r="D881" i="5" s="1"/>
  <c r="E2812" i="3" s="1"/>
  <c r="D944" i="5" a="1"/>
  <c r="D944" i="5" s="1"/>
  <c r="E1707" i="3" s="1"/>
  <c r="D1072" i="5" a="1"/>
  <c r="D1072" i="5" s="1"/>
  <c r="E1249" i="3" s="1"/>
  <c r="D371" i="5" a="1"/>
  <c r="D371" i="5" s="1"/>
  <c r="E3739" i="3" s="1"/>
  <c r="D84" i="5" a="1"/>
  <c r="D84" i="5" s="1"/>
  <c r="D212" i="5" a="1"/>
  <c r="D212" i="5" s="1"/>
  <c r="E2440" i="3" s="1"/>
  <c r="D404" i="5" a="1"/>
  <c r="D404" i="5" s="1"/>
  <c r="E2911" i="3" s="1"/>
  <c r="D596" i="5" a="1"/>
  <c r="D596" i="5" s="1"/>
  <c r="E1378" i="3" s="1"/>
  <c r="D1044" i="5" a="1"/>
  <c r="D1044" i="5" s="1"/>
  <c r="E521" i="3" s="1"/>
  <c r="D1236" i="5" a="1"/>
  <c r="D1236" i="5" s="1"/>
  <c r="E776" i="3" s="1"/>
  <c r="D279" i="5" a="1"/>
  <c r="D279" i="5" s="1"/>
  <c r="E2074" i="3"/>
  <c r="D65" i="5" a="1"/>
  <c r="D65" i="5" s="1"/>
  <c r="D66" i="5" s="1" a="1"/>
  <c r="D66" i="5" s="1"/>
  <c r="D67" i="5" s="1" a="1"/>
  <c r="D67" i="5" s="1"/>
  <c r="D109" i="5" a="1"/>
  <c r="D109" i="5" s="1"/>
  <c r="D237" i="5" a="1"/>
  <c r="D237" i="5" s="1"/>
  <c r="E3306" i="3" s="1"/>
  <c r="D429" i="5" a="1"/>
  <c r="D429" i="5" s="1"/>
  <c r="D877" i="5" a="1"/>
  <c r="D877" i="5" s="1"/>
  <c r="D1069" i="5" a="1"/>
  <c r="D1069" i="5" s="1"/>
  <c r="E3250" i="3" s="1"/>
  <c r="E2094" i="3"/>
  <c r="D179" i="5" a="1"/>
  <c r="D179" i="5" s="1"/>
  <c r="E543" i="3" s="1"/>
  <c r="D193" i="5" a="1"/>
  <c r="D193" i="5" s="1"/>
  <c r="D513" i="5" a="1"/>
  <c r="D513" i="5" s="1"/>
  <c r="E1356" i="3" s="1"/>
  <c r="D769" i="5" a="1"/>
  <c r="D769" i="5" s="1"/>
  <c r="D1025" i="5" a="1"/>
  <c r="D1025" i="5" s="1"/>
  <c r="D1089" i="5" a="1"/>
  <c r="D1089" i="5" s="1"/>
  <c r="E523" i="3" s="1"/>
  <c r="D1153" i="5" a="1"/>
  <c r="D1153" i="5" s="1"/>
  <c r="D1217" i="5" a="1"/>
  <c r="D1217" i="5" s="1"/>
  <c r="E3282" i="3" s="1"/>
  <c r="D215" i="5" a="1"/>
  <c r="D215" i="5" s="1"/>
  <c r="D1239" i="5" a="1"/>
  <c r="D1239" i="5" s="1"/>
  <c r="D743" i="5" a="1"/>
  <c r="D743" i="5" s="1"/>
  <c r="E1186" i="3" s="1"/>
  <c r="D935" i="5" a="1"/>
  <c r="D935" i="5" s="1"/>
  <c r="E3620" i="3" s="1"/>
  <c r="E4906" i="3"/>
  <c r="D232" i="5" a="1"/>
  <c r="D232" i="5" s="1"/>
  <c r="D231" i="5" a="1"/>
  <c r="D231" i="5" s="1"/>
  <c r="E4644" i="3" s="1"/>
  <c r="D488" i="5" a="1"/>
  <c r="D488" i="5" s="1"/>
  <c r="E1351" i="3" s="1"/>
  <c r="D487" i="5" a="1"/>
  <c r="D487" i="5" s="1"/>
  <c r="E3753" i="3" s="1"/>
  <c r="D616" i="5" a="1"/>
  <c r="D616" i="5" s="1"/>
  <c r="E390" i="3" s="1"/>
  <c r="D615" i="5" a="1"/>
  <c r="D615" i="5" s="1"/>
  <c r="D419" i="5" a="1"/>
  <c r="D419" i="5" s="1"/>
  <c r="E2745" i="3" s="1"/>
  <c r="E2079" i="3"/>
  <c r="D385" i="5" a="1"/>
  <c r="D385" i="5" s="1"/>
  <c r="D386" i="5" s="1" a="1"/>
  <c r="D386" i="5" s="1"/>
  <c r="E2086" i="3"/>
  <c r="D1063" i="5" a="1"/>
  <c r="D1063" i="5" s="1"/>
  <c r="E2407" i="3" s="1"/>
  <c r="E3316" i="3"/>
  <c r="D349" i="5" a="1"/>
  <c r="D349" i="5" s="1"/>
  <c r="E2302" i="3" s="1"/>
  <c r="D413" i="5" a="1"/>
  <c r="D413" i="5" s="1"/>
  <c r="D541" i="5" a="1"/>
  <c r="D541" i="5" s="1"/>
  <c r="D1053" i="5" a="1"/>
  <c r="D1053" i="5" s="1"/>
  <c r="D1245" i="5" a="1"/>
  <c r="D1245" i="5" s="1"/>
  <c r="E3595" i="3" s="1"/>
  <c r="E3025" i="3"/>
  <c r="E3843" i="3"/>
  <c r="D1059" i="5" a="1"/>
  <c r="D1059" i="5" s="1"/>
  <c r="E2830" i="3" s="1"/>
  <c r="D68" i="5" a="1"/>
  <c r="D68" i="5" s="1"/>
  <c r="E2521" i="3" s="1"/>
  <c r="D196" i="5" a="1"/>
  <c r="D196" i="5" s="1"/>
  <c r="D197" i="5" s="1" a="1"/>
  <c r="D197" i="5" s="1"/>
  <c r="D260" i="5" a="1"/>
  <c r="D260" i="5" s="1"/>
  <c r="D580" i="5" a="1"/>
  <c r="D580" i="5" s="1"/>
  <c r="E2655" i="3" s="1"/>
  <c r="D900" i="5" a="1"/>
  <c r="D900" i="5" s="1"/>
  <c r="D964" i="5" a="1"/>
  <c r="D964" i="5" s="1"/>
  <c r="E1234" i="3" s="1"/>
  <c r="D423" i="5" a="1"/>
  <c r="D423" i="5" s="1"/>
  <c r="E325" i="3" s="1"/>
  <c r="D679" i="5" a="1"/>
  <c r="D679" i="5" s="1"/>
  <c r="E2299" i="3"/>
  <c r="E3101" i="3"/>
  <c r="E286" i="3"/>
  <c r="E4892" i="3"/>
  <c r="E2980" i="3"/>
  <c r="E3969" i="3"/>
  <c r="E2468" i="3"/>
  <c r="E4407" i="3"/>
  <c r="E2344" i="3"/>
  <c r="E2953" i="3"/>
  <c r="D1028" i="5" a="1"/>
  <c r="D1028" i="5" s="1"/>
  <c r="E2000" i="3" s="1"/>
  <c r="D1156" i="5" a="1"/>
  <c r="D1156" i="5" s="1"/>
  <c r="D1220" i="5" a="1"/>
  <c r="D1220" i="5" s="1"/>
  <c r="E1584" i="3"/>
  <c r="D439" i="5" a="1"/>
  <c r="D439" i="5" s="1"/>
  <c r="E2315" i="3" s="1"/>
  <c r="E2439" i="3"/>
  <c r="D951" i="5" a="1"/>
  <c r="D951" i="5" s="1"/>
  <c r="D1143" i="5" a="1"/>
  <c r="D1143" i="5" s="1"/>
  <c r="E3359" i="3" s="1"/>
  <c r="D72" i="5" a="1"/>
  <c r="D72" i="5" s="1"/>
  <c r="D73" i="5" s="1" a="1"/>
  <c r="D73" i="5" s="1"/>
  <c r="D136" i="5" a="1"/>
  <c r="D136" i="5" s="1"/>
  <c r="D200" i="5" a="1"/>
  <c r="D200" i="5" s="1"/>
  <c r="D328" i="5" a="1"/>
  <c r="D328" i="5" s="1"/>
  <c r="E1832" i="3" s="1"/>
  <c r="D456" i="5" a="1"/>
  <c r="D456" i="5" s="1"/>
  <c r="E4193" i="3" s="1"/>
  <c r="D584" i="5" a="1"/>
  <c r="D584" i="5" s="1"/>
  <c r="D776" i="5" a="1"/>
  <c r="D776" i="5" s="1"/>
  <c r="E1537" i="3" s="1"/>
  <c r="D1160" i="5" a="1"/>
  <c r="D1160" i="5" s="1"/>
  <c r="D1224" i="5" a="1"/>
  <c r="D1224" i="5" s="1"/>
  <c r="E287" i="3" s="1"/>
  <c r="E756" i="3"/>
  <c r="E620" i="3"/>
  <c r="E4756" i="3"/>
  <c r="E1435" i="3"/>
  <c r="E755" i="3"/>
  <c r="E2218" i="3"/>
  <c r="D1057" i="5" a="1"/>
  <c r="D1057" i="5" s="1"/>
  <c r="E1737" i="3" s="1"/>
  <c r="D1048" i="5" a="1"/>
  <c r="D1048" i="5" s="1"/>
  <c r="D1049" i="5" s="1" a="1"/>
  <c r="D1049" i="5" s="1"/>
  <c r="D117" i="5" a="1"/>
  <c r="D117" i="5" s="1"/>
  <c r="E2523" i="3" s="1"/>
  <c r="D181" i="5" a="1"/>
  <c r="D181" i="5" s="1"/>
  <c r="D182" i="5" s="1" a="1"/>
  <c r="D182" i="5" s="1"/>
  <c r="D183" i="5" s="1" a="1"/>
  <c r="D183" i="5" s="1"/>
  <c r="D184" i="5" s="1" a="1"/>
  <c r="D184" i="5" s="1"/>
  <c r="D185" i="5" s="1" a="1"/>
  <c r="D185" i="5" s="1"/>
  <c r="D245" i="5" a="1"/>
  <c r="D245" i="5" s="1"/>
  <c r="D246" i="5" s="1" a="1"/>
  <c r="D246" i="5" s="1"/>
  <c r="E376" i="3" s="1"/>
  <c r="D373" i="5" a="1"/>
  <c r="D373" i="5" s="1"/>
  <c r="E1106" i="3" s="1"/>
  <c r="D437" i="5" a="1"/>
  <c r="D437" i="5" s="1"/>
  <c r="E2118" i="3" s="1"/>
  <c r="D885" i="5" a="1"/>
  <c r="D885" i="5" s="1"/>
  <c r="E1216" i="3" s="1"/>
  <c r="D949" i="5" a="1"/>
  <c r="D949" i="5" s="1"/>
  <c r="E2228" i="3" s="1"/>
  <c r="D1077" i="5" a="1"/>
  <c r="D1077" i="5" s="1"/>
  <c r="E3567" i="3" s="1"/>
  <c r="E2227" i="3"/>
  <c r="E2391" i="3"/>
  <c r="E1721" i="3"/>
  <c r="D672" i="5" a="1"/>
  <c r="D672" i="5" s="1"/>
  <c r="E710" i="3"/>
  <c r="E3621" i="3"/>
  <c r="E3307" i="3"/>
  <c r="E3128" i="3"/>
  <c r="E4320" i="3"/>
  <c r="E1110" i="3"/>
  <c r="E2457" i="3"/>
  <c r="E2308" i="3"/>
  <c r="E1268" i="3"/>
  <c r="E1775" i="3"/>
  <c r="E2037" i="3"/>
  <c r="E2429" i="3"/>
  <c r="E2267" i="3"/>
  <c r="E2519" i="3"/>
  <c r="E2606" i="3"/>
  <c r="D332" i="5" a="1"/>
  <c r="D332" i="5" s="1"/>
  <c r="E194" i="3"/>
  <c r="E1337" i="3"/>
  <c r="E1848" i="3"/>
  <c r="E1581" i="3"/>
  <c r="E3744" i="3"/>
  <c r="E43" i="3"/>
  <c r="E211" i="3"/>
  <c r="E1374" i="3"/>
  <c r="E1617" i="3"/>
  <c r="E3769" i="3"/>
  <c r="E2936" i="3"/>
  <c r="E1365" i="3"/>
  <c r="E1140" i="3"/>
  <c r="E1609" i="3"/>
  <c r="E2140" i="3"/>
  <c r="E3763" i="3"/>
  <c r="E2928" i="3"/>
  <c r="E2222" i="3"/>
  <c r="E3807" i="3"/>
  <c r="E4940" i="3"/>
  <c r="E4950" i="3"/>
  <c r="E4371" i="3"/>
  <c r="E3562" i="3"/>
  <c r="D916" i="5" a="1"/>
  <c r="D916" i="5" s="1"/>
  <c r="E1453" i="3" s="1"/>
  <c r="D161" i="5" a="1"/>
  <c r="D161" i="5" s="1"/>
  <c r="E2614" i="3" s="1"/>
  <c r="E1327" i="3"/>
  <c r="E1570" i="3"/>
  <c r="E2905" i="3"/>
  <c r="E3736" i="3"/>
  <c r="D120" i="5" a="1"/>
  <c r="D120" i="5" s="1"/>
  <c r="E1334" i="3"/>
  <c r="E1844" i="3"/>
  <c r="E1577" i="3"/>
  <c r="E3741" i="3"/>
  <c r="E626" i="3"/>
  <c r="E1232" i="3"/>
  <c r="E1979" i="3"/>
  <c r="E2818" i="3"/>
  <c r="E2679" i="3"/>
  <c r="E4014" i="3"/>
  <c r="E3551" i="3"/>
  <c r="E4484" i="3"/>
  <c r="E3808" i="3"/>
  <c r="E3232" i="3"/>
  <c r="E2464" i="3"/>
  <c r="E2330" i="3"/>
  <c r="E2555" i="3"/>
  <c r="D360" i="5" a="1"/>
  <c r="D360" i="5" s="1"/>
  <c r="E1536" i="3"/>
  <c r="E2070" i="3"/>
  <c r="E3125" i="3"/>
  <c r="E2875" i="3"/>
  <c r="E4639" i="3"/>
  <c r="E3706" i="3"/>
  <c r="E3952" i="3"/>
  <c r="E170" i="3"/>
  <c r="E1074" i="3"/>
  <c r="E1811" i="3"/>
  <c r="E1544" i="3"/>
  <c r="E2077" i="3"/>
  <c r="E2880" i="3"/>
  <c r="D432" i="5" a="1"/>
  <c r="D432" i="5" s="1"/>
  <c r="D882" i="5" a="1"/>
  <c r="D882" i="5" s="1"/>
  <c r="D883" i="5" s="1" a="1"/>
  <c r="D883" i="5" s="1"/>
  <c r="E2987" i="3" s="1"/>
  <c r="D219" i="5" a="1"/>
  <c r="D219" i="5" s="1"/>
  <c r="E375" i="3" s="1"/>
  <c r="E1310" i="3"/>
  <c r="E1553" i="3"/>
  <c r="E1821" i="3"/>
  <c r="E3725" i="3"/>
  <c r="E2726" i="3"/>
  <c r="E4654" i="3"/>
  <c r="E1326" i="3"/>
  <c r="E1100" i="3"/>
  <c r="E1836" i="3"/>
  <c r="E1569" i="3"/>
  <c r="E2105" i="3"/>
  <c r="E3735" i="3"/>
  <c r="E2904" i="3"/>
  <c r="E1350" i="3"/>
  <c r="E1594" i="3"/>
  <c r="E1861" i="3"/>
  <c r="E1439" i="3"/>
  <c r="E1683" i="3"/>
  <c r="E2205" i="3"/>
  <c r="E1953" i="3"/>
  <c r="E3090" i="3"/>
  <c r="E3548" i="3"/>
  <c r="E3802" i="3"/>
  <c r="E404" i="3"/>
  <c r="E1717" i="3"/>
  <c r="E1280" i="3"/>
  <c r="E4898" i="3"/>
  <c r="E3694" i="3"/>
  <c r="E1065" i="3"/>
  <c r="E1533" i="3"/>
  <c r="E2282" i="3"/>
  <c r="E3703" i="3"/>
  <c r="E4137" i="3"/>
  <c r="E4637" i="3"/>
  <c r="E596" i="3"/>
  <c r="E2861" i="3"/>
  <c r="E3828" i="3"/>
  <c r="D1246" i="5" a="1"/>
  <c r="D1246" i="5" s="1"/>
  <c r="E1126" i="3"/>
  <c r="E1352" i="3"/>
  <c r="E1863" i="3"/>
  <c r="E2127" i="3"/>
  <c r="E3754" i="3"/>
  <c r="E2385" i="3"/>
  <c r="E496" i="3"/>
  <c r="E1109" i="3"/>
  <c r="E2740" i="3"/>
  <c r="E4914" i="3"/>
  <c r="D86" i="5" a="1"/>
  <c r="D86" i="5" s="1"/>
  <c r="D917" i="5" a="1"/>
  <c r="D917" i="5" s="1"/>
  <c r="E479" i="3"/>
  <c r="E4631" i="3"/>
  <c r="D939" i="5" a="1"/>
  <c r="D939" i="5" s="1"/>
  <c r="E1229" i="3" s="1"/>
  <c r="E2287" i="3"/>
  <c r="E1338" i="3"/>
  <c r="E1582" i="3"/>
  <c r="E1112" i="3"/>
  <c r="E2115" i="3"/>
  <c r="E1849" i="3"/>
  <c r="E3745" i="3"/>
  <c r="E1357" i="3"/>
  <c r="E2922" i="3"/>
  <c r="E2792" i="3"/>
  <c r="E3997" i="3"/>
  <c r="E189" i="3"/>
  <c r="E2102" i="3"/>
  <c r="E1833" i="3"/>
  <c r="E2902" i="3"/>
  <c r="E699" i="3"/>
  <c r="E1055" i="3"/>
  <c r="E2707" i="3"/>
  <c r="D520" i="5" a="1"/>
  <c r="D520" i="5" s="1"/>
  <c r="E1133" i="3" s="1"/>
  <c r="E2075" i="3"/>
  <c r="E3711" i="3"/>
  <c r="D1096" i="5" a="1"/>
  <c r="D1096" i="5" s="1"/>
  <c r="E1834" i="3"/>
  <c r="E1324" i="3"/>
  <c r="E791" i="3"/>
  <c r="E2456" i="3"/>
  <c r="E2634" i="3"/>
  <c r="E3026" i="3"/>
  <c r="E3500" i="3"/>
  <c r="E4187" i="3"/>
  <c r="E4327" i="3"/>
  <c r="E1551" i="3"/>
  <c r="E1847" i="3"/>
  <c r="E1580" i="3"/>
  <c r="E2113" i="3"/>
  <c r="E2307" i="3"/>
  <c r="E4570" i="3"/>
  <c r="E3961" i="3"/>
  <c r="D961" i="5" a="1"/>
  <c r="D961" i="5" s="1"/>
  <c r="D350" i="5" a="1"/>
  <c r="D350" i="5" s="1"/>
  <c r="E1328" i="3" s="1"/>
  <c r="E1330" i="3"/>
  <c r="E1840" i="3"/>
  <c r="E1104" i="3"/>
  <c r="E1573" i="3"/>
  <c r="E1307" i="3"/>
  <c r="E3722" i="3"/>
  <c r="D532" i="5" a="1"/>
  <c r="D532" i="5" s="1"/>
  <c r="D338" i="5" a="1"/>
  <c r="D338" i="5" s="1"/>
  <c r="E1115" i="3"/>
  <c r="E2313" i="3"/>
  <c r="E1174" i="3"/>
  <c r="E2359" i="3"/>
  <c r="E2488" i="3"/>
  <c r="E2663" i="3"/>
  <c r="E2780" i="3"/>
  <c r="E4588" i="3"/>
  <c r="E1744" i="3"/>
  <c r="E3569" i="3"/>
  <c r="E4378" i="3"/>
  <c r="E4025" i="3"/>
  <c r="D162" i="5" a="1"/>
  <c r="D162" i="5" s="1"/>
  <c r="D163" i="5" s="1" a="1"/>
  <c r="D163" i="5" s="1"/>
  <c r="D164" i="5" s="1" a="1"/>
  <c r="D164" i="5" s="1"/>
  <c r="D546" i="5" a="1"/>
  <c r="D546" i="5" s="1"/>
  <c r="E2651" i="3" s="1"/>
  <c r="E255" i="3"/>
  <c r="E504" i="3"/>
  <c r="E797" i="3"/>
  <c r="E2331" i="3"/>
  <c r="E2471" i="3"/>
  <c r="E2136" i="3"/>
  <c r="E2758" i="3"/>
  <c r="E2648" i="3"/>
  <c r="E4267" i="3"/>
  <c r="E3968" i="3"/>
  <c r="E4580" i="3"/>
  <c r="E3760" i="3"/>
  <c r="E4853" i="3"/>
  <c r="E4919" i="3"/>
  <c r="E1151" i="3"/>
  <c r="E2342" i="3"/>
  <c r="E2765" i="3"/>
  <c r="E1450" i="3"/>
  <c r="E187" i="3"/>
  <c r="E1321" i="3"/>
  <c r="E1095" i="3"/>
  <c r="E1831" i="3"/>
  <c r="E1564" i="3"/>
  <c r="E2100" i="3"/>
  <c r="E2900" i="3"/>
  <c r="E4662" i="3"/>
  <c r="E3732" i="3"/>
  <c r="E1155" i="3"/>
  <c r="E2149" i="3"/>
  <c r="E2797" i="3"/>
  <c r="E735" i="3"/>
  <c r="E801" i="3"/>
  <c r="E3986" i="3"/>
  <c r="E3450" i="3"/>
  <c r="E3288" i="3"/>
  <c r="E2669" i="3"/>
  <c r="E3158" i="3"/>
  <c r="E3224" i="3"/>
  <c r="E4700" i="3"/>
  <c r="E2233" i="3"/>
  <c r="E2397" i="3"/>
  <c r="E2557" i="3"/>
  <c r="E2332" i="3"/>
  <c r="E2472" i="3"/>
  <c r="E2649" i="3"/>
  <c r="E2759" i="3"/>
  <c r="E1228" i="3"/>
  <c r="E1704" i="3"/>
  <c r="E1974" i="3"/>
  <c r="E2223" i="3"/>
  <c r="E65" i="3"/>
  <c r="E1742" i="3"/>
  <c r="E3252" i="3"/>
  <c r="E4722" i="3"/>
  <c r="E4024" i="3"/>
  <c r="E4376" i="3"/>
  <c r="E1193" i="3"/>
  <c r="E744" i="3"/>
  <c r="E3797" i="3"/>
  <c r="E2795" i="3"/>
  <c r="E4000" i="3"/>
  <c r="E4869" i="3"/>
  <c r="E1730" i="3"/>
  <c r="E2826" i="3"/>
  <c r="E4019" i="3"/>
  <c r="E4945" i="3"/>
  <c r="E3558" i="3"/>
  <c r="E1395" i="3"/>
  <c r="E1906" i="3"/>
  <c r="E1637" i="3"/>
  <c r="E1694" i="3"/>
  <c r="E1964" i="3"/>
  <c r="E475" i="3"/>
  <c r="E658" i="3"/>
  <c r="E837" i="3"/>
  <c r="E931" i="3"/>
  <c r="E1496" i="3"/>
  <c r="E2261" i="3"/>
  <c r="E2026" i="3"/>
  <c r="E2426" i="3"/>
  <c r="E1765" i="3"/>
  <c r="E3113" i="3"/>
  <c r="E3190" i="3"/>
  <c r="E2603" i="3"/>
  <c r="E2852" i="3"/>
  <c r="E4130" i="3"/>
  <c r="E4551" i="3"/>
  <c r="E4408" i="3"/>
  <c r="E3945" i="3"/>
  <c r="E4441" i="3"/>
  <c r="E1620" i="3"/>
  <c r="E3173" i="3"/>
  <c r="E4495" i="3"/>
  <c r="E36" i="3"/>
  <c r="E1359" i="3"/>
  <c r="E1872" i="3"/>
  <c r="E1437" i="3"/>
  <c r="E1951" i="3"/>
  <c r="E1681" i="3"/>
  <c r="E2203" i="3"/>
  <c r="E1702" i="3"/>
  <c r="E3255" i="3"/>
  <c r="E3570" i="3"/>
  <c r="E641" i="3"/>
  <c r="E819" i="3"/>
  <c r="E1741" i="3"/>
  <c r="E3174" i="3"/>
  <c r="E3464" i="3"/>
  <c r="E3867" i="3"/>
  <c r="E2832" i="3"/>
  <c r="E2853" i="3"/>
  <c r="E3594" i="3"/>
  <c r="E56" i="3"/>
  <c r="E572" i="3"/>
  <c r="E3661" i="3"/>
  <c r="E2995" i="3"/>
  <c r="E3347" i="3"/>
  <c r="E4100" i="3"/>
  <c r="E4709" i="3"/>
  <c r="E131" i="3"/>
  <c r="E417" i="3"/>
  <c r="E640" i="3"/>
  <c r="E1739" i="3"/>
  <c r="E3097" i="3"/>
  <c r="E2831" i="3"/>
  <c r="D786" i="5" a="1"/>
  <c r="D786" i="5" s="1"/>
  <c r="E851" i="3"/>
  <c r="E3399" i="3"/>
  <c r="E1332" i="3"/>
  <c r="E4070" i="3"/>
  <c r="E1240" i="3"/>
  <c r="E2681" i="3"/>
  <c r="E3169" i="3"/>
  <c r="E3665" i="3"/>
  <c r="E4103" i="3"/>
  <c r="E4207" i="3"/>
  <c r="D598" i="5" a="1"/>
  <c r="D598" i="5" s="1"/>
  <c r="D918" i="5" a="1"/>
  <c r="D918" i="5" s="1"/>
  <c r="E1967" i="3" s="1"/>
  <c r="E1887" i="3"/>
  <c r="E2563" i="3"/>
  <c r="E3770" i="3"/>
  <c r="E2656" i="3"/>
  <c r="E102" i="3"/>
  <c r="E4396" i="3"/>
  <c r="E1231" i="3"/>
  <c r="E1463" i="3"/>
  <c r="E405" i="3"/>
  <c r="E629" i="3"/>
  <c r="E575" i="3"/>
  <c r="E1472" i="3"/>
  <c r="E2398" i="3"/>
  <c r="E2821" i="3"/>
  <c r="E3553" i="3"/>
  <c r="E3234" i="3"/>
  <c r="E4363" i="3"/>
  <c r="E4016" i="3"/>
  <c r="E4488" i="3"/>
  <c r="E4713" i="3"/>
  <c r="E4876" i="3"/>
  <c r="E4943" i="3"/>
  <c r="E2010" i="3"/>
  <c r="E2504" i="3"/>
  <c r="E2333" i="3"/>
  <c r="E2473" i="3"/>
  <c r="D220" i="5" a="1"/>
  <c r="D220" i="5" s="1"/>
  <c r="D668" i="5" a="1"/>
  <c r="D668" i="5" s="1"/>
  <c r="E2164" i="3" s="1"/>
  <c r="D988" i="5" a="1"/>
  <c r="D988" i="5" s="1"/>
  <c r="E1473" i="3" s="1"/>
  <c r="D510" i="5" a="1"/>
  <c r="D510" i="5" s="1"/>
  <c r="E1600" i="3" s="1"/>
  <c r="D771" i="5" a="1"/>
  <c r="D771" i="5" s="1"/>
  <c r="D380" i="5" a="1"/>
  <c r="D380" i="5" s="1"/>
  <c r="D381" i="5" s="1" a="1"/>
  <c r="D381" i="5" s="1"/>
  <c r="D524" i="5" a="1"/>
  <c r="D524" i="5" s="1"/>
  <c r="D525" i="5" s="1" a="1"/>
  <c r="D525" i="5" s="1"/>
  <c r="D526" i="5" s="1" a="1"/>
  <c r="D526" i="5" s="1"/>
  <c r="E3967" i="3" s="1"/>
  <c r="D60" i="5" a="1"/>
  <c r="D60" i="5" s="1"/>
  <c r="D188" i="5" a="1"/>
  <c r="D188" i="5" s="1"/>
  <c r="E164" i="3" s="1"/>
  <c r="D444" i="5" a="1"/>
  <c r="D444" i="5" s="1"/>
  <c r="D892" i="5" a="1"/>
  <c r="D892" i="5" s="1"/>
  <c r="D893" i="5" s="1" a="1"/>
  <c r="D893" i="5" s="1"/>
  <c r="D894" i="5" s="1" a="1"/>
  <c r="D894" i="5" s="1"/>
  <c r="E1218" i="3" s="1"/>
  <c r="D1020" i="5" a="1"/>
  <c r="D1020" i="5" s="1"/>
  <c r="E2085" i="3" s="1"/>
  <c r="D1084" i="5" a="1"/>
  <c r="D1084" i="5" s="1"/>
  <c r="D1148" i="5" a="1"/>
  <c r="D1148" i="5" s="1"/>
  <c r="D1212" i="5" a="1"/>
  <c r="D1212" i="5" s="1"/>
  <c r="D137" i="5" a="1"/>
  <c r="D137" i="5" s="1"/>
  <c r="E1525" i="3" s="1"/>
  <c r="D201" i="5" a="1"/>
  <c r="D201" i="5" s="1"/>
  <c r="D329" i="5" a="1"/>
  <c r="D329" i="5" s="1"/>
  <c r="D457" i="5" a="1"/>
  <c r="D457" i="5" s="1"/>
  <c r="E4576" i="3" s="1"/>
  <c r="D585" i="5" a="1"/>
  <c r="D585" i="5" s="1"/>
  <c r="D777" i="5" a="1"/>
  <c r="D777" i="5" s="1"/>
  <c r="D905" i="5" a="1"/>
  <c r="D905" i="5" s="1"/>
  <c r="E2215" i="3" s="1"/>
  <c r="D1033" i="5" a="1"/>
  <c r="D1033" i="5" s="1"/>
  <c r="E2444" i="3" s="1"/>
  <c r="D1097" i="5" a="1"/>
  <c r="D1097" i="5" s="1"/>
  <c r="D1098" i="5" s="1" a="1"/>
  <c r="D1098" i="5" s="1"/>
  <c r="D1099" i="5" s="1" a="1"/>
  <c r="D1099" i="5" s="1"/>
  <c r="D1100" i="5" s="1" a="1"/>
  <c r="D1100" i="5" s="1"/>
  <c r="E644" i="3" s="1"/>
  <c r="D1161" i="5" a="1"/>
  <c r="D1161" i="5" s="1"/>
  <c r="D1162" i="5" s="1" a="1"/>
  <c r="D1162" i="5" s="1"/>
  <c r="D1225" i="5" a="1"/>
  <c r="D1225" i="5" s="1"/>
  <c r="D871" i="5" a="1"/>
  <c r="D871" i="5" s="1"/>
  <c r="D111" i="5" a="1"/>
  <c r="D111" i="5" s="1"/>
  <c r="D207" i="5" a="1"/>
  <c r="D207" i="5" s="1"/>
  <c r="D271" i="5" a="1"/>
  <c r="D271" i="5" s="1"/>
  <c r="D543" i="5" a="1"/>
  <c r="D543" i="5" s="1"/>
  <c r="E1878" i="3" s="1"/>
  <c r="D815" i="5" a="1"/>
  <c r="D815" i="5" s="1"/>
  <c r="D911" i="5" a="1"/>
  <c r="D911" i="5" s="1"/>
  <c r="E2216" i="3" s="1"/>
  <c r="D991" i="5" a="1"/>
  <c r="D991" i="5" s="1"/>
  <c r="E630" i="3" s="1"/>
  <c r="D1071" i="5" a="1"/>
  <c r="D1071" i="5" s="1"/>
  <c r="D1215" i="5" a="1"/>
  <c r="D1215" i="5" s="1"/>
  <c r="D676" i="5" a="1"/>
  <c r="D676" i="5" s="1"/>
  <c r="D335" i="5" a="1"/>
  <c r="D335" i="5" s="1"/>
  <c r="D782" i="5" a="1"/>
  <c r="D782" i="5" s="1"/>
  <c r="D974" i="5" a="1"/>
  <c r="D974" i="5" s="1"/>
  <c r="D521" i="5" a="1"/>
  <c r="D521" i="5" s="1"/>
  <c r="D522" i="5" s="1" a="1"/>
  <c r="D522" i="5" s="1"/>
  <c r="D247" i="5" a="1"/>
  <c r="D247" i="5" s="1"/>
  <c r="D248" i="5" s="1" a="1"/>
  <c r="D248" i="5" s="1"/>
  <c r="E2081" i="3" s="1"/>
  <c r="D722" i="5" a="1"/>
  <c r="D722" i="5" s="1"/>
  <c r="D979" i="5" a="1"/>
  <c r="D979" i="5" s="1"/>
  <c r="D1042" i="5" a="1"/>
  <c r="D1042" i="5" s="1"/>
  <c r="D1043" i="5" s="1" a="1"/>
  <c r="D1043" i="5" s="1"/>
  <c r="D396" i="5" a="1"/>
  <c r="D396" i="5" s="1"/>
  <c r="D76" i="5" a="1"/>
  <c r="D76" i="5" s="1"/>
  <c r="D77" i="5" s="1" a="1"/>
  <c r="D77" i="5" s="1"/>
  <c r="E540" i="3" s="1"/>
  <c r="D204" i="5" a="1"/>
  <c r="D204" i="5" s="1"/>
  <c r="D268" i="5" a="1"/>
  <c r="D268" i="5" s="1"/>
  <c r="D780" i="5" a="1"/>
  <c r="D780" i="5" s="1"/>
  <c r="D908" i="5" a="1"/>
  <c r="D908" i="5" s="1"/>
  <c r="E4482" i="3" s="1"/>
  <c r="D972" i="5" a="1"/>
  <c r="D972" i="5" s="1"/>
  <c r="D1036" i="5" a="1"/>
  <c r="D1036" i="5" s="1"/>
  <c r="D1228" i="5" a="1"/>
  <c r="D1228" i="5" s="1"/>
  <c r="D217" i="5" a="1"/>
  <c r="D217" i="5" s="1"/>
  <c r="E3618" i="3" s="1"/>
  <c r="D281" i="5" a="1"/>
  <c r="D281" i="5" s="1"/>
  <c r="D345" i="5" a="1"/>
  <c r="D345" i="5" s="1"/>
  <c r="D409" i="5" a="1"/>
  <c r="D409" i="5" s="1"/>
  <c r="D410" i="5" s="1" a="1"/>
  <c r="D410" i="5" s="1"/>
  <c r="D411" i="5" s="1" a="1"/>
  <c r="D411" i="5" s="1"/>
  <c r="D537" i="5" a="1"/>
  <c r="D537" i="5" s="1"/>
  <c r="D538" i="5" s="1" a="1"/>
  <c r="D538" i="5" s="1"/>
  <c r="D729" i="5" a="1"/>
  <c r="D729" i="5" s="1"/>
  <c r="D857" i="5" a="1"/>
  <c r="D857" i="5" s="1"/>
  <c r="D985" i="5" a="1"/>
  <c r="D985" i="5" s="1"/>
  <c r="D1241" i="5" a="1"/>
  <c r="D1241" i="5" s="1"/>
  <c r="D55" i="5" a="1"/>
  <c r="D55" i="5" s="1"/>
  <c r="D438" i="5" a="1"/>
  <c r="D438" i="5" s="1"/>
  <c r="D1079" i="5" a="1"/>
  <c r="D1079" i="5" s="1"/>
  <c r="E3253" i="3" s="1"/>
  <c r="D159" i="5" a="1"/>
  <c r="D159" i="5" s="1"/>
  <c r="D383" i="5" a="1"/>
  <c r="D383" i="5" s="1"/>
  <c r="D479" i="5" a="1"/>
  <c r="D479" i="5" s="1"/>
  <c r="D751" i="5" a="1"/>
  <c r="D751" i="5" s="1"/>
  <c r="E4592" i="3" s="1"/>
  <c r="D927" i="5" a="1"/>
  <c r="D927" i="5" s="1"/>
  <c r="E1700" i="3" s="1"/>
  <c r="D1087" i="5" a="1"/>
  <c r="D1087" i="5" s="1"/>
  <c r="D1151" i="5" a="1"/>
  <c r="D1151" i="5" s="1"/>
  <c r="D1231" i="5" a="1"/>
  <c r="D1231" i="5" s="1"/>
  <c r="E3752" i="3"/>
  <c r="E1238" i="3"/>
  <c r="E2194" i="3"/>
  <c r="E3651" i="3"/>
  <c r="D308" i="5" a="1"/>
  <c r="D308" i="5" s="1"/>
  <c r="D257" i="5" a="1"/>
  <c r="D257" i="5" s="1"/>
  <c r="D414" i="5" a="1"/>
  <c r="D414" i="5" s="1"/>
  <c r="D121" i="5" a="1"/>
  <c r="D121" i="5" s="1"/>
  <c r="D122" i="5" s="1" a="1"/>
  <c r="D122" i="5" s="1"/>
  <c r="D123" i="5" s="1" a="1"/>
  <c r="D123" i="5" s="1"/>
  <c r="D6" i="5" a="1"/>
  <c r="D6" i="5" s="1"/>
  <c r="D7" i="5" s="1" a="1"/>
  <c r="D7" i="5" s="1"/>
  <c r="D8" i="5" s="1" a="1"/>
  <c r="D8" i="5" s="1"/>
  <c r="D953" i="5" a="1"/>
  <c r="D953" i="5" s="1"/>
  <c r="D954" i="5" s="1" a="1"/>
  <c r="D954" i="5" s="1"/>
  <c r="E1710" i="3" s="1"/>
  <c r="D261" i="5" a="1"/>
  <c r="D261" i="5" s="1"/>
  <c r="D355" i="5" a="1"/>
  <c r="D355" i="5" s="1"/>
  <c r="E4185" i="3" s="1"/>
  <c r="D482" i="5" a="1"/>
  <c r="D482" i="5" s="1"/>
  <c r="D92" i="5" a="1"/>
  <c r="D92" i="5" s="1"/>
  <c r="D93" i="5" s="1" a="1"/>
  <c r="D93" i="5" s="1"/>
  <c r="D348" i="5" a="1"/>
  <c r="D348" i="5" s="1"/>
  <c r="D412" i="5" a="1"/>
  <c r="D412" i="5" s="1"/>
  <c r="D540" i="5" a="1"/>
  <c r="D540" i="5" s="1"/>
  <c r="E1364" i="3" s="1"/>
  <c r="D732" i="5" a="1"/>
  <c r="D732" i="5" s="1"/>
  <c r="D860" i="5" a="1"/>
  <c r="D860" i="5" s="1"/>
  <c r="D1052" i="5" a="1"/>
  <c r="D1052" i="5" s="1"/>
  <c r="E2999" i="3" s="1"/>
  <c r="D1244" i="5" a="1"/>
  <c r="D1244" i="5" s="1"/>
  <c r="E4131" i="3" s="1"/>
  <c r="E2108" i="3"/>
  <c r="D233" i="5" a="1"/>
  <c r="D233" i="5" s="1"/>
  <c r="D361" i="5" a="1"/>
  <c r="D361" i="5" s="1"/>
  <c r="D425" i="5" a="1"/>
  <c r="D425" i="5" s="1"/>
  <c r="D489" i="5" a="1"/>
  <c r="D489" i="5" s="1"/>
  <c r="D490" i="5" s="1" a="1"/>
  <c r="D490" i="5" s="1"/>
  <c r="D681" i="5" a="1"/>
  <c r="D681" i="5" s="1"/>
  <c r="D745" i="5" a="1"/>
  <c r="D745" i="5" s="1"/>
  <c r="D873" i="5" a="1"/>
  <c r="D873" i="5" s="1"/>
  <c r="D937" i="5" a="1"/>
  <c r="D937" i="5" s="1"/>
  <c r="D1065" i="5" a="1"/>
  <c r="D1065" i="5" s="1"/>
  <c r="D966" i="5" a="1"/>
  <c r="D966" i="5" s="1"/>
  <c r="D967" i="5" s="1" a="1"/>
  <c r="D967" i="5" s="1"/>
  <c r="D968" i="5" s="1" a="1"/>
  <c r="D968" i="5" s="1"/>
  <c r="D1030" i="5" a="1"/>
  <c r="D1030" i="5" s="1"/>
  <c r="E3241" i="3" s="1"/>
  <c r="D63" i="5" a="1"/>
  <c r="D63" i="5" s="1"/>
  <c r="E2520" i="3" s="1"/>
  <c r="D175" i="5" a="1"/>
  <c r="D175" i="5" s="1"/>
  <c r="D239" i="5" a="1"/>
  <c r="D239" i="5" s="1"/>
  <c r="E2080" i="3" s="1"/>
  <c r="D399" i="5" a="1"/>
  <c r="D399" i="5" s="1"/>
  <c r="D495" i="5" a="1"/>
  <c r="D495" i="5" s="1"/>
  <c r="D591" i="5" a="1"/>
  <c r="D591" i="5" s="1"/>
  <c r="D783" i="5" a="1"/>
  <c r="D783" i="5" s="1"/>
  <c r="E3338" i="3" s="1"/>
  <c r="D863" i="5" a="1"/>
  <c r="D863" i="5" s="1"/>
  <c r="E1211" i="3" s="1"/>
  <c r="D943" i="5" a="1"/>
  <c r="D943" i="5" s="1"/>
  <c r="D1039" i="5" a="1"/>
  <c r="D1039" i="5" s="1"/>
  <c r="D1247" i="5" a="1"/>
  <c r="D1247" i="5" s="1"/>
  <c r="D1248" i="5" s="1" a="1"/>
  <c r="D1248" i="5" s="1"/>
  <c r="E3254" i="3"/>
  <c r="E657" i="3"/>
  <c r="E3537" i="3"/>
  <c r="D138" i="5" a="1"/>
  <c r="D138" i="5" s="1"/>
  <c r="D139" i="5" s="1" a="1"/>
  <c r="D139" i="5" s="1"/>
  <c r="D140" i="5" s="1" a="1"/>
  <c r="D140" i="5" s="1"/>
  <c r="D458" i="5" a="1"/>
  <c r="D458" i="5" s="1"/>
  <c r="D778" i="5" a="1"/>
  <c r="D778" i="5" s="1"/>
  <c r="E1664" i="3" s="1"/>
  <c r="D83" i="5" a="1"/>
  <c r="D83" i="5" s="1"/>
  <c r="E2041" i="3" s="1"/>
  <c r="D273" i="5" a="1"/>
  <c r="D273" i="5" s="1"/>
  <c r="E2289" i="3" s="1"/>
  <c r="D339" i="5" a="1"/>
  <c r="D339" i="5" s="1"/>
  <c r="E25" i="3" s="1"/>
  <c r="D393" i="5" a="1"/>
  <c r="D393" i="5" s="1"/>
  <c r="D87" i="5" a="1"/>
  <c r="D87" i="5" s="1"/>
  <c r="D405" i="5" a="1"/>
  <c r="D405" i="5" s="1"/>
  <c r="D243" i="5" a="1"/>
  <c r="D243" i="5" s="1"/>
  <c r="D498" i="5" a="1"/>
  <c r="D498" i="5" s="1"/>
  <c r="D499" i="5" s="1" a="1"/>
  <c r="D499" i="5" s="1"/>
  <c r="D627" i="5" a="1"/>
  <c r="D627" i="5" s="1"/>
  <c r="D628" i="5" s="1" a="1"/>
  <c r="D628" i="5" s="1"/>
  <c r="D629" i="5" s="1" a="1"/>
  <c r="D629" i="5" s="1"/>
  <c r="D755" i="5" a="1"/>
  <c r="D755" i="5" s="1"/>
  <c r="E1925" i="3" s="1"/>
  <c r="D818" i="5" a="1"/>
  <c r="D818" i="5" s="1"/>
  <c r="D819" i="5" s="1" a="1"/>
  <c r="D819" i="5" s="1"/>
  <c r="D947" i="5" a="1"/>
  <c r="D947" i="5" s="1"/>
  <c r="D588" i="5" a="1"/>
  <c r="D588" i="5" s="1"/>
  <c r="D108" i="5" a="1"/>
  <c r="D108" i="5" s="1"/>
  <c r="D172" i="5" a="1"/>
  <c r="D172" i="5" s="1"/>
  <c r="C3" i="13" s="1"/>
  <c r="D236" i="5" a="1"/>
  <c r="D236" i="5" s="1"/>
  <c r="D364" i="5" a="1"/>
  <c r="D364" i="5" s="1"/>
  <c r="D365" i="5" s="1" a="1"/>
  <c r="D365" i="5" s="1"/>
  <c r="D428" i="5" a="1"/>
  <c r="D428" i="5" s="1"/>
  <c r="C3" i="11" s="1"/>
  <c r="D620" i="5" a="1"/>
  <c r="D620" i="5" s="1"/>
  <c r="D684" i="5" a="1"/>
  <c r="D684" i="5" s="1"/>
  <c r="D748" i="5" a="1"/>
  <c r="D748" i="5" s="1"/>
  <c r="E2178" i="3" s="1"/>
  <c r="D876" i="5" a="1"/>
  <c r="D876" i="5" s="1"/>
  <c r="E1954" i="3" s="1"/>
  <c r="D1004" i="5" a="1"/>
  <c r="D1004" i="5" s="1"/>
  <c r="D1068" i="5" a="1"/>
  <c r="D1068" i="5" s="1"/>
  <c r="D249" i="5" a="1"/>
  <c r="D249" i="5" s="1"/>
  <c r="D313" i="5" a="1"/>
  <c r="D313" i="5" s="1"/>
  <c r="D314" i="5" s="1" a="1"/>
  <c r="D314" i="5" s="1"/>
  <c r="D377" i="5" a="1"/>
  <c r="D377" i="5" s="1"/>
  <c r="E2908" i="3" s="1"/>
  <c r="D441" i="5" a="1"/>
  <c r="D441" i="5" s="1"/>
  <c r="D442" i="5" s="1" a="1"/>
  <c r="D442" i="5" s="1"/>
  <c r="D633" i="5" a="1"/>
  <c r="D633" i="5" s="1"/>
  <c r="D634" i="5" s="1" a="1"/>
  <c r="D634" i="5" s="1"/>
  <c r="D889" i="5" a="1"/>
  <c r="D889" i="5" s="1"/>
  <c r="D890" i="5" s="1" a="1"/>
  <c r="D890" i="5" s="1"/>
  <c r="D1017" i="5" a="1"/>
  <c r="D1017" i="5" s="1"/>
  <c r="D1081" i="5" a="1"/>
  <c r="D1081" i="5" s="1"/>
  <c r="D1209" i="5" a="1"/>
  <c r="D1209" i="5" s="1"/>
  <c r="E4127" i="3" s="1"/>
  <c r="D727" i="5" a="1"/>
  <c r="D727" i="5" s="1"/>
  <c r="D728" i="5" s="1" a="1"/>
  <c r="D728" i="5" s="1"/>
  <c r="D919" i="5" a="1"/>
  <c r="D919" i="5" s="1"/>
  <c r="D920" i="5" s="1" a="1"/>
  <c r="D920" i="5" s="1"/>
  <c r="D983" i="5" a="1"/>
  <c r="D983" i="5" s="1"/>
  <c r="D79" i="5" a="1"/>
  <c r="D79" i="5" s="1"/>
  <c r="D191" i="5" a="1"/>
  <c r="D191" i="5" s="1"/>
  <c r="E2069" i="3" s="1"/>
  <c r="D255" i="5" a="1"/>
  <c r="D255" i="5" s="1"/>
  <c r="D415" i="5" a="1"/>
  <c r="D415" i="5" s="1"/>
  <c r="D511" i="5" a="1"/>
  <c r="D511" i="5" s="1"/>
  <c r="E2132" i="3" s="1"/>
  <c r="D879" i="5" a="1"/>
  <c r="D879" i="5" s="1"/>
  <c r="D1055" i="5" a="1"/>
  <c r="D1055" i="5" s="1"/>
  <c r="E1736" i="3" s="1"/>
  <c r="E4301" i="3"/>
  <c r="E224" i="3"/>
  <c r="E3908" i="3"/>
  <c r="E2379" i="3"/>
  <c r="F847" i="3" l="1"/>
  <c r="U847" i="3" s="1"/>
  <c r="C40" i="17"/>
  <c r="C19" i="17"/>
  <c r="E1132" i="3"/>
  <c r="O3" i="13"/>
  <c r="G2" i="5"/>
  <c r="E4879" i="3"/>
  <c r="E2584" i="3"/>
  <c r="E1016" i="3"/>
  <c r="E64" i="3"/>
  <c r="E213" i="3"/>
  <c r="E4721" i="3"/>
  <c r="E4773" i="3"/>
  <c r="E4023" i="3"/>
  <c r="E3099" i="3"/>
  <c r="E2241" i="3"/>
  <c r="E760" i="3"/>
  <c r="E132" i="3"/>
  <c r="E1889" i="3"/>
  <c r="E1819" i="3"/>
  <c r="E4109" i="3"/>
  <c r="E3928" i="3"/>
  <c r="E2007" i="3"/>
  <c r="E419" i="3"/>
  <c r="E1341" i="3"/>
  <c r="E1843" i="3"/>
  <c r="E2623" i="3"/>
  <c r="E4953" i="3"/>
  <c r="E4497" i="3"/>
  <c r="E4539" i="3"/>
  <c r="E4814" i="3"/>
  <c r="E2409" i="3"/>
  <c r="E1250" i="3"/>
  <c r="E1729" i="3"/>
  <c r="E3361" i="3"/>
  <c r="E1853" i="3"/>
  <c r="E2510" i="3"/>
  <c r="E2813" i="3"/>
  <c r="E2544" i="3"/>
  <c r="D416" i="5" a="1"/>
  <c r="D416" i="5" s="1"/>
  <c r="D417" i="5" s="1" a="1"/>
  <c r="D417" i="5" s="1"/>
  <c r="J3" i="13"/>
  <c r="E4121" i="3"/>
  <c r="D353" i="5" a="1"/>
  <c r="D353" i="5" s="1"/>
  <c r="G3" i="13"/>
  <c r="D9" i="5" a="1"/>
  <c r="D9" i="5" s="1"/>
  <c r="E107" i="3" s="1"/>
  <c r="E348" i="3"/>
  <c r="E2543" i="3"/>
  <c r="E2789" i="3"/>
  <c r="E355" i="3"/>
  <c r="C4" i="11"/>
  <c r="E351" i="3"/>
  <c r="E267" i="3"/>
  <c r="E359" i="3"/>
  <c r="E2226" i="3"/>
  <c r="E1869" i="3"/>
  <c r="E3019" i="3"/>
  <c r="E2452" i="3"/>
  <c r="E3039" i="3"/>
  <c r="E2500" i="3"/>
  <c r="E3812" i="3"/>
  <c r="E411" i="3"/>
  <c r="E2470" i="3"/>
  <c r="E4356" i="3"/>
  <c r="E94" i="3"/>
  <c r="E57" i="3"/>
  <c r="E1091" i="3"/>
  <c r="E4602" i="3"/>
  <c r="E2684" i="3"/>
  <c r="E2501" i="3"/>
  <c r="E3996" i="3"/>
  <c r="E1009" i="3"/>
  <c r="E4279" i="3"/>
  <c r="E860" i="3"/>
  <c r="E2791" i="3"/>
  <c r="E2432" i="3"/>
  <c r="E491" i="3"/>
  <c r="E3387" i="3"/>
  <c r="E462" i="3"/>
  <c r="E412" i="3"/>
  <c r="E2177" i="3"/>
  <c r="E2882" i="3"/>
  <c r="E2580" i="3"/>
  <c r="E1709" i="3"/>
  <c r="E1546" i="3"/>
  <c r="E1510" i="3"/>
  <c r="E4410" i="3"/>
  <c r="E1671" i="3"/>
  <c r="E2006" i="3"/>
  <c r="E129" i="3"/>
  <c r="E4663" i="3"/>
  <c r="E2645" i="3"/>
  <c r="E422" i="3"/>
  <c r="E1096" i="3"/>
  <c r="E3563" i="3"/>
  <c r="E4028" i="3"/>
  <c r="E817" i="3"/>
  <c r="E2639" i="3"/>
  <c r="D742" i="5" a="1"/>
  <c r="D742" i="5" s="1"/>
  <c r="E1004" i="3" s="1"/>
  <c r="E4486" i="3"/>
  <c r="E2750" i="3"/>
  <c r="E4707" i="3"/>
  <c r="E4154" i="3"/>
  <c r="E1244" i="3"/>
  <c r="E820" i="3"/>
  <c r="E636" i="3"/>
  <c r="E4867" i="3"/>
  <c r="E3662" i="3"/>
  <c r="E1572" i="3"/>
  <c r="D1041" i="5" a="1"/>
  <c r="D1041" i="5" s="1"/>
  <c r="E963" i="3" s="1"/>
  <c r="E3716" i="3"/>
  <c r="E1705" i="3"/>
  <c r="E942" i="3"/>
  <c r="E2810" i="3"/>
  <c r="E3670" i="3"/>
  <c r="E4946" i="3"/>
  <c r="E2404" i="3"/>
  <c r="E816" i="3"/>
  <c r="E4282" i="3"/>
  <c r="E2239" i="3"/>
  <c r="E3792" i="3"/>
  <c r="E2661" i="3"/>
  <c r="E3645" i="3"/>
  <c r="E202" i="3"/>
  <c r="E1301" i="3"/>
  <c r="E1520" i="3"/>
  <c r="E1975" i="3"/>
  <c r="E2479" i="3"/>
  <c r="E1813" i="3"/>
  <c r="E1077" i="3"/>
  <c r="E1601" i="3"/>
  <c r="E457" i="3"/>
  <c r="E4178" i="3"/>
  <c r="E1465" i="3"/>
  <c r="E1789" i="3"/>
  <c r="E4860" i="3"/>
  <c r="E2883" i="3"/>
  <c r="E4941" i="3"/>
  <c r="E4645" i="3"/>
  <c r="E2534" i="3"/>
  <c r="E1997" i="3"/>
  <c r="E1213" i="3"/>
  <c r="E1458" i="3"/>
  <c r="E1977" i="3"/>
  <c r="E3571" i="3"/>
  <c r="E2833" i="3"/>
  <c r="E642" i="3"/>
  <c r="E4585" i="3"/>
  <c r="E676" i="3"/>
  <c r="E217" i="3"/>
  <c r="E3197" i="3"/>
  <c r="E1107" i="3"/>
  <c r="D1090" i="5" a="1"/>
  <c r="D1090" i="5" s="1"/>
  <c r="D1091" i="5" s="1" a="1"/>
  <c r="D1091" i="5" s="1"/>
  <c r="D1092" i="5" s="1" a="1"/>
  <c r="D1092" i="5" s="1"/>
  <c r="E301" i="3"/>
  <c r="D617" i="5" a="1"/>
  <c r="D617" i="5" s="1"/>
  <c r="D618" i="5" s="1" a="1"/>
  <c r="D618" i="5" s="1"/>
  <c r="M3" i="13" s="1"/>
  <c r="E4381" i="3"/>
  <c r="E3256" i="3"/>
  <c r="E2242" i="3"/>
  <c r="E271" i="3"/>
  <c r="E2568" i="3"/>
  <c r="E258" i="3"/>
  <c r="E121" i="3"/>
  <c r="E2531" i="3"/>
  <c r="E3747" i="3"/>
  <c r="E3740" i="3"/>
  <c r="E1333" i="3"/>
  <c r="E1579" i="3"/>
  <c r="E3085" i="3"/>
  <c r="E4604" i="3"/>
  <c r="E4954" i="3"/>
  <c r="E1745" i="3"/>
  <c r="E4924" i="3"/>
  <c r="E4198" i="3"/>
  <c r="E1576" i="3"/>
  <c r="E4063" i="3"/>
  <c r="D999" i="5" a="1"/>
  <c r="D999" i="5" s="1"/>
  <c r="E2641" i="3"/>
  <c r="E1042" i="3"/>
  <c r="E2263" i="3"/>
  <c r="E188" i="3"/>
  <c r="E3004" i="3"/>
  <c r="E3243" i="3"/>
  <c r="E1141" i="3"/>
  <c r="E4085" i="3"/>
  <c r="E4380" i="3"/>
  <c r="E1862" i="3"/>
  <c r="E2039" i="3"/>
  <c r="E697" i="3"/>
  <c r="E4013" i="3"/>
  <c r="E290" i="3"/>
  <c r="E2974" i="3"/>
  <c r="E1970" i="3"/>
  <c r="E2101" i="3"/>
  <c r="E3268" i="3"/>
  <c r="E3079" i="3"/>
  <c r="E2150" i="3"/>
  <c r="E2944" i="3"/>
  <c r="E1653" i="3"/>
  <c r="E2607" i="3"/>
  <c r="E1427" i="3"/>
  <c r="E2901" i="3"/>
  <c r="E2768" i="3"/>
  <c r="E1575" i="3"/>
  <c r="E3508" i="3"/>
  <c r="E2562" i="3"/>
  <c r="E2129" i="3"/>
  <c r="E1446" i="3"/>
  <c r="E1461" i="3"/>
  <c r="E2133" i="3"/>
  <c r="E4863" i="3"/>
  <c r="E1383" i="3"/>
  <c r="E1870" i="3"/>
  <c r="E2269" i="3"/>
  <c r="D406" i="5" a="1"/>
  <c r="D406" i="5" s="1"/>
  <c r="E4071" i="3" s="1"/>
  <c r="E2224" i="3"/>
  <c r="E3757" i="3"/>
  <c r="E1959" i="3"/>
  <c r="E4481" i="3"/>
  <c r="E625" i="3"/>
  <c r="E4099" i="3"/>
  <c r="E400" i="3"/>
  <c r="E3924" i="3"/>
  <c r="D891" i="5" a="1"/>
  <c r="D891" i="5" s="1"/>
  <c r="E3660" i="3" s="1"/>
  <c r="E571" i="3"/>
  <c r="E4204" i="3"/>
  <c r="D315" i="5" a="1"/>
  <c r="D315" i="5" s="1"/>
  <c r="F3" i="13" s="1"/>
  <c r="E2295" i="3"/>
  <c r="E4796" i="3"/>
  <c r="E184" i="3"/>
  <c r="E3377" i="3"/>
  <c r="E4844" i="3"/>
  <c r="E318" i="3"/>
  <c r="E3841" i="3"/>
  <c r="E548" i="3"/>
  <c r="E4459" i="3"/>
  <c r="E4560" i="3"/>
  <c r="E1460" i="3"/>
  <c r="E4147" i="3"/>
  <c r="E1134" i="3"/>
  <c r="E4775" i="3"/>
  <c r="E3368" i="3"/>
  <c r="E2353" i="3"/>
  <c r="E1960" i="3"/>
  <c r="E2357" i="3"/>
  <c r="E4266" i="3"/>
  <c r="E725" i="3"/>
  <c r="E4769" i="3"/>
  <c r="E4383" i="3"/>
  <c r="E1690" i="3"/>
  <c r="E2646" i="3"/>
  <c r="E1521" i="3"/>
  <c r="E1991" i="3"/>
  <c r="E838" i="3"/>
  <c r="E686" i="3"/>
  <c r="E2469" i="3"/>
  <c r="E576" i="3"/>
  <c r="E1445" i="3"/>
  <c r="E2210" i="3"/>
  <c r="E2678" i="3"/>
  <c r="E4874" i="3"/>
  <c r="E519" i="3"/>
  <c r="E813" i="3"/>
  <c r="E2499" i="3"/>
  <c r="E3166" i="3"/>
  <c r="E4600" i="3"/>
  <c r="E1689" i="3"/>
  <c r="E3231" i="3"/>
  <c r="E754" i="3"/>
  <c r="E3549" i="3"/>
  <c r="E4357" i="3"/>
  <c r="E3804" i="3"/>
  <c r="E1217" i="3"/>
  <c r="E4708" i="3"/>
  <c r="E2389" i="3"/>
  <c r="E2578" i="3"/>
  <c r="E1317" i="3"/>
  <c r="E3061" i="3"/>
  <c r="E986" i="3"/>
  <c r="E3729" i="3"/>
  <c r="E1560" i="3"/>
  <c r="E3022" i="3"/>
  <c r="E607" i="3"/>
  <c r="E1828" i="3"/>
  <c r="E4659" i="3"/>
  <c r="E3565" i="3"/>
  <c r="E418" i="3"/>
  <c r="E1740" i="3"/>
  <c r="D685" i="5" a="1"/>
  <c r="D685" i="5" s="1"/>
  <c r="E1910" i="3"/>
  <c r="E1641" i="3"/>
  <c r="E907" i="3"/>
  <c r="E3838" i="3"/>
  <c r="E2533" i="3"/>
  <c r="E666" i="3"/>
  <c r="E983" i="3"/>
  <c r="E2621" i="3"/>
  <c r="E4515" i="3"/>
  <c r="D630" i="5" a="1"/>
  <c r="D630" i="5" s="1"/>
  <c r="D631" i="5" s="1" a="1"/>
  <c r="D631" i="5" s="1"/>
  <c r="D632" i="5" s="1" a="1"/>
  <c r="D632" i="5" s="1"/>
  <c r="E2352" i="3" s="1"/>
  <c r="E2157" i="3"/>
  <c r="E2938" i="3"/>
  <c r="E1154" i="3"/>
  <c r="E1376" i="3"/>
  <c r="E2148" i="3"/>
  <c r="E912" i="3"/>
  <c r="E3401" i="3"/>
  <c r="E2294" i="3"/>
  <c r="E4458" i="3"/>
  <c r="E4048" i="3"/>
  <c r="E4076" i="3"/>
  <c r="E3287" i="3"/>
  <c r="E4219" i="3"/>
  <c r="E1989" i="3"/>
  <c r="E2234" i="3"/>
  <c r="D206" i="5" a="1"/>
  <c r="D206" i="5" s="1"/>
  <c r="E2530" i="3"/>
  <c r="E4839" i="3"/>
  <c r="E166" i="3"/>
  <c r="E2072" i="3"/>
  <c r="E3707" i="3"/>
  <c r="E1070" i="3"/>
  <c r="E2876" i="3"/>
  <c r="E4061" i="3"/>
  <c r="E1807" i="3"/>
  <c r="E4224" i="3"/>
  <c r="D980" i="5" a="1"/>
  <c r="D980" i="5" s="1"/>
  <c r="E2997" i="3" s="1"/>
  <c r="E918" i="3"/>
  <c r="E3037" i="3"/>
  <c r="E3349" i="3"/>
  <c r="E1934" i="3"/>
  <c r="E1665" i="3"/>
  <c r="E1421" i="3"/>
  <c r="E2186" i="3"/>
  <c r="E3994" i="3"/>
  <c r="E1454" i="3"/>
  <c r="E297" i="3"/>
  <c r="E3420" i="3"/>
  <c r="E1239" i="3"/>
  <c r="E1471" i="3"/>
  <c r="E1718" i="3"/>
  <c r="E1988" i="3"/>
  <c r="D635" i="5" a="1"/>
  <c r="D635" i="5" s="1"/>
  <c r="E3980" i="3"/>
  <c r="D1005" i="5" a="1"/>
  <c r="D1005" i="5" s="1"/>
  <c r="E3236" i="3" s="1"/>
  <c r="E1476" i="3"/>
  <c r="D621" i="5" a="1"/>
  <c r="D621" i="5" s="1"/>
  <c r="E3777" i="3"/>
  <c r="E1385" i="3"/>
  <c r="D173" i="5" a="1"/>
  <c r="D173" i="5" s="1"/>
  <c r="D174" i="5" s="1" a="1"/>
  <c r="D174" i="5" s="1"/>
  <c r="E12" i="3"/>
  <c r="E306" i="3"/>
  <c r="E704" i="3"/>
  <c r="E980" i="3"/>
  <c r="E2715" i="3"/>
  <c r="E4058" i="3"/>
  <c r="E2872" i="3"/>
  <c r="E4257" i="3"/>
  <c r="E781" i="3"/>
  <c r="E482" i="3"/>
  <c r="E938" i="3"/>
  <c r="E2065" i="3"/>
  <c r="E3484" i="3"/>
  <c r="E4314" i="3"/>
  <c r="E4415" i="3"/>
  <c r="E3949" i="3"/>
  <c r="E243" i="3"/>
  <c r="E1802" i="3"/>
  <c r="E4174" i="3"/>
  <c r="E4903" i="3"/>
  <c r="E542" i="3"/>
  <c r="E2438" i="3"/>
  <c r="E2616" i="3"/>
  <c r="E4557" i="3"/>
  <c r="E85" i="3"/>
  <c r="E162" i="3"/>
  <c r="E3123" i="3"/>
  <c r="E3614" i="3"/>
  <c r="E3895" i="3"/>
  <c r="E4747" i="3"/>
  <c r="E442" i="3"/>
  <c r="E873" i="3"/>
  <c r="D948" i="5" a="1"/>
  <c r="D948" i="5" s="1"/>
  <c r="E1978" i="3" s="1"/>
  <c r="E1464" i="3"/>
  <c r="E1708" i="3"/>
  <c r="D459" i="5" a="1"/>
  <c r="D459" i="5" s="1"/>
  <c r="D460" i="5" s="1" a="1"/>
  <c r="D460" i="5" s="1"/>
  <c r="E1346" i="3" s="1"/>
  <c r="E3142" i="3"/>
  <c r="E1976" i="3"/>
  <c r="E2225" i="3"/>
  <c r="D969" i="5" a="1"/>
  <c r="D969" i="5" s="1"/>
  <c r="E1469" i="3" s="1"/>
  <c r="E1985" i="3"/>
  <c r="E1714" i="3"/>
  <c r="D682" i="5" a="1"/>
  <c r="D682" i="5" s="1"/>
  <c r="E4199" i="3" s="1"/>
  <c r="E3523" i="3"/>
  <c r="D362" i="5" a="1"/>
  <c r="D362" i="5" s="1"/>
  <c r="E3738" i="3"/>
  <c r="E1574" i="3"/>
  <c r="E1841" i="3"/>
  <c r="E1837" i="3"/>
  <c r="D955" i="5" a="1"/>
  <c r="D955" i="5" s="1"/>
  <c r="E1980" i="3"/>
  <c r="E1194" i="3"/>
  <c r="D921" i="5" a="1"/>
  <c r="D921" i="5" s="1"/>
  <c r="D922" i="5" s="1" a="1"/>
  <c r="D922" i="5" s="1"/>
  <c r="E2220" i="3"/>
  <c r="E2993" i="3"/>
  <c r="E1455" i="3"/>
  <c r="E1743" i="3"/>
  <c r="E420" i="3"/>
  <c r="E3568" i="3"/>
  <c r="E3341" i="3"/>
  <c r="E749" i="3"/>
  <c r="E717" i="3"/>
  <c r="E3136" i="3"/>
  <c r="E3743" i="3"/>
  <c r="E28" i="3"/>
  <c r="E1336" i="3"/>
  <c r="E3203" i="3"/>
  <c r="D141" i="5" a="1"/>
  <c r="D141" i="5" s="1"/>
  <c r="D142" i="5" s="1" a="1"/>
  <c r="D142" i="5" s="1"/>
  <c r="D143" i="5" s="1" a="1"/>
  <c r="D143" i="5" s="1"/>
  <c r="E480" i="3"/>
  <c r="E3611" i="3"/>
  <c r="E779" i="3"/>
  <c r="E3893" i="3"/>
  <c r="E3015" i="3"/>
  <c r="E1812" i="3"/>
  <c r="E2078" i="3"/>
  <c r="D733" i="5" a="1"/>
  <c r="D733" i="5" s="1"/>
  <c r="D734" i="5" s="1" a="1"/>
  <c r="D734" i="5" s="1"/>
  <c r="D735" i="5" s="1" a="1"/>
  <c r="D735" i="5" s="1"/>
  <c r="E512" i="3"/>
  <c r="E3385" i="3"/>
  <c r="E4806" i="3"/>
  <c r="E3791" i="3"/>
  <c r="E804" i="3"/>
  <c r="E3857" i="3"/>
  <c r="E4866" i="3"/>
  <c r="E3654" i="3"/>
  <c r="E346" i="3"/>
  <c r="E1003" i="3"/>
  <c r="E3082" i="3"/>
  <c r="E3336" i="3"/>
  <c r="E4533" i="3"/>
  <c r="E1845" i="3"/>
  <c r="E1578" i="3"/>
  <c r="E2964" i="3"/>
  <c r="E2176" i="3"/>
  <c r="D282" i="5" a="1"/>
  <c r="D282" i="5" s="1"/>
  <c r="E2624" i="3" s="1"/>
  <c r="E604" i="3"/>
  <c r="E2891" i="3"/>
  <c r="E1085" i="3"/>
  <c r="E2290" i="3"/>
  <c r="E2088" i="3"/>
  <c r="D1229" i="5" a="1"/>
  <c r="D1229" i="5" s="1"/>
  <c r="D1230" i="5" s="1" a="1"/>
  <c r="D1230" i="5" s="1"/>
  <c r="E4047" i="3"/>
  <c r="E2851" i="3"/>
  <c r="E4971" i="3"/>
  <c r="E3155" i="3"/>
  <c r="E3220" i="3"/>
  <c r="E4696" i="3"/>
  <c r="E2498" i="3"/>
  <c r="E1200" i="3"/>
  <c r="E609" i="3"/>
  <c r="E320" i="3"/>
  <c r="D319" i="5" a="1"/>
  <c r="D319" i="5" s="1"/>
  <c r="D787" i="5" a="1"/>
  <c r="D787" i="5" s="1"/>
  <c r="E1935" i="3"/>
  <c r="E3538" i="3"/>
  <c r="E4931" i="3"/>
  <c r="E741" i="3"/>
  <c r="D749" i="5" a="1"/>
  <c r="D749" i="5" s="1"/>
  <c r="E3533" i="3"/>
  <c r="E1187" i="3"/>
  <c r="E2369" i="3"/>
  <c r="D366" i="5" a="1"/>
  <c r="D366" i="5" s="1"/>
  <c r="E494" i="3"/>
  <c r="E1188" i="3"/>
  <c r="E2179" i="3"/>
  <c r="E1412" i="3"/>
  <c r="E2966" i="3"/>
  <c r="E1656" i="3"/>
  <c r="E3794" i="3"/>
  <c r="D1249" i="5" a="1"/>
  <c r="D1249" i="5" s="1"/>
  <c r="E3289" i="3"/>
  <c r="D874" i="5" a="1"/>
  <c r="D874" i="5" s="1"/>
  <c r="D875" i="5" s="1" a="1"/>
  <c r="D875" i="5" s="1"/>
  <c r="E2386" i="3"/>
  <c r="E3165" i="3"/>
  <c r="D491" i="5" a="1"/>
  <c r="D491" i="5" s="1"/>
  <c r="E4679" i="3" s="1"/>
  <c r="E2551" i="3"/>
  <c r="E2139" i="3"/>
  <c r="E206" i="3"/>
  <c r="E2927" i="3"/>
  <c r="E1139" i="3"/>
  <c r="E3762" i="3"/>
  <c r="E1851" i="3"/>
  <c r="E314" i="3"/>
  <c r="D1050" i="5" a="1"/>
  <c r="D1050" i="5" s="1"/>
  <c r="E2889" i="3"/>
  <c r="E3723" i="3"/>
  <c r="E177" i="3"/>
  <c r="E4651" i="3"/>
  <c r="E1814" i="3"/>
  <c r="E4646" i="3"/>
  <c r="E1078" i="3"/>
  <c r="E3717" i="3"/>
  <c r="E1302" i="3"/>
  <c r="E1547" i="3"/>
  <c r="E2884" i="3"/>
  <c r="E172" i="3"/>
  <c r="D975" i="5" a="1"/>
  <c r="D975" i="5" s="1"/>
  <c r="E2996" i="3"/>
  <c r="E3098" i="3"/>
  <c r="E1248" i="3"/>
  <c r="E2408" i="3"/>
  <c r="E4720" i="3"/>
  <c r="E510" i="3"/>
  <c r="E892" i="3"/>
  <c r="E3454" i="3"/>
  <c r="E1806" i="3"/>
  <c r="E3536" i="3"/>
  <c r="E308" i="3"/>
  <c r="E3836" i="3"/>
  <c r="E3705" i="3"/>
  <c r="E848" i="3"/>
  <c r="E3055" i="3"/>
  <c r="D527" i="5" a="1"/>
  <c r="D527" i="5" s="1"/>
  <c r="E204" i="3"/>
  <c r="E4579" i="3"/>
  <c r="E503" i="3"/>
  <c r="E2924" i="3"/>
  <c r="E3506" i="3"/>
  <c r="E4684" i="3"/>
  <c r="E4918" i="3"/>
  <c r="D772" i="5" a="1"/>
  <c r="D772" i="5" s="1"/>
  <c r="D773" i="5" s="1" a="1"/>
  <c r="D773" i="5" s="1"/>
  <c r="E2372" i="3"/>
  <c r="E3535" i="3"/>
  <c r="E4683" i="3"/>
  <c r="E3758" i="3"/>
  <c r="E3910" i="3"/>
  <c r="E3145" i="3"/>
  <c r="E2329" i="3"/>
  <c r="E994" i="3"/>
  <c r="E453" i="3"/>
  <c r="E3810" i="3"/>
  <c r="E1474" i="3"/>
  <c r="E591" i="3"/>
  <c r="E4284" i="3"/>
  <c r="E4606" i="3"/>
  <c r="E1183" i="3"/>
  <c r="E2983" i="3"/>
  <c r="D1101" i="5" a="1"/>
  <c r="D1101" i="5" s="1"/>
  <c r="E2411" i="3" s="1"/>
  <c r="E68" i="3"/>
  <c r="E822" i="3"/>
  <c r="E1748" i="3"/>
  <c r="E3869" i="3"/>
  <c r="E3259" i="3"/>
  <c r="E4882" i="3"/>
  <c r="E4499" i="3"/>
  <c r="E4212" i="3"/>
  <c r="E4956" i="3"/>
  <c r="E525" i="3"/>
  <c r="E763" i="3"/>
  <c r="E2245" i="3"/>
  <c r="E3042" i="3"/>
  <c r="E3575" i="3"/>
  <c r="E3931" i="3"/>
  <c r="E97" i="3"/>
  <c r="E135" i="3"/>
  <c r="E424" i="3"/>
  <c r="E2011" i="3"/>
  <c r="E2687" i="3"/>
  <c r="E4246" i="3"/>
  <c r="E4031" i="3"/>
  <c r="E3466" i="3"/>
  <c r="E4816" i="3"/>
  <c r="E2280" i="3"/>
  <c r="E617" i="3"/>
  <c r="E4080" i="3"/>
  <c r="E3640" i="3"/>
  <c r="E3211" i="3"/>
  <c r="E2554" i="3"/>
  <c r="E1602" i="3"/>
  <c r="E795" i="3"/>
  <c r="E3554" i="3"/>
  <c r="E1241" i="3"/>
  <c r="E3010" i="3"/>
  <c r="E1868" i="3"/>
  <c r="E3408" i="3"/>
  <c r="E4112" i="3"/>
  <c r="E2835" i="3"/>
  <c r="E273" i="3"/>
  <c r="D124" i="5" a="1"/>
  <c r="D124" i="5" s="1"/>
  <c r="E2866" i="3"/>
  <c r="E1282" i="3"/>
  <c r="E2054" i="3"/>
  <c r="E2125" i="3"/>
  <c r="E4335" i="3"/>
  <c r="D56" i="5" a="1"/>
  <c r="D56" i="5" s="1"/>
  <c r="E4625" i="3"/>
  <c r="E4308" i="3"/>
  <c r="E2451" i="3"/>
  <c r="E2734" i="3"/>
  <c r="E2630" i="3"/>
  <c r="D78" i="5" a="1"/>
  <c r="D78" i="5" s="1"/>
  <c r="E3013" i="3" s="1"/>
  <c r="E1044" i="3"/>
  <c r="E4136" i="3"/>
  <c r="E8" i="3"/>
  <c r="E3689" i="3"/>
  <c r="E4628" i="3"/>
  <c r="E153" i="3"/>
  <c r="E4310" i="3"/>
  <c r="E3120" i="3"/>
  <c r="E9" i="3"/>
  <c r="E1567" i="3"/>
  <c r="D445" i="5" a="1"/>
  <c r="D445" i="5" s="1"/>
  <c r="E2747" i="3"/>
  <c r="D10" i="5" a="1"/>
  <c r="D10" i="5" s="1"/>
  <c r="E1263" i="3" s="1"/>
  <c r="E659" i="3"/>
  <c r="D221" i="5" a="1"/>
  <c r="D221" i="5" s="1"/>
  <c r="D222" i="5" s="1" a="1"/>
  <c r="D222" i="5" s="1"/>
  <c r="E4454" i="3"/>
  <c r="D599" i="5" a="1"/>
  <c r="D599" i="5" s="1"/>
  <c r="D600" i="5" s="1" a="1"/>
  <c r="D600" i="5" s="1"/>
  <c r="D601" i="5" s="1" a="1"/>
  <c r="D601" i="5" s="1"/>
  <c r="D602" i="5" s="1" a="1"/>
  <c r="D602" i="5" s="1"/>
  <c r="D603" i="5" s="1" a="1"/>
  <c r="D603" i="5" s="1"/>
  <c r="E505" i="3"/>
  <c r="E4339" i="3"/>
  <c r="E4578" i="3"/>
  <c r="E2755" i="3"/>
  <c r="E2134" i="3"/>
  <c r="E1358" i="3"/>
  <c r="E502" i="3"/>
  <c r="E2053" i="3"/>
  <c r="E2235" i="3"/>
  <c r="E1697" i="3"/>
  <c r="E4724" i="3"/>
  <c r="E2588" i="3"/>
  <c r="E3177" i="3"/>
  <c r="E2042" i="3"/>
  <c r="E2103" i="3"/>
  <c r="E1117" i="3"/>
  <c r="E2541" i="3"/>
  <c r="D165" i="5" a="1"/>
  <c r="D165" i="5" s="1"/>
  <c r="E160" i="3"/>
  <c r="E1530" i="3"/>
  <c r="E1101" i="3"/>
  <c r="E2907" i="3"/>
  <c r="E3480" i="3"/>
  <c r="E3513" i="3"/>
  <c r="D651" i="5" a="1"/>
  <c r="D651" i="5" s="1"/>
  <c r="E573" i="3"/>
  <c r="E402" i="3"/>
  <c r="E2393" i="3"/>
  <c r="E3167" i="3"/>
  <c r="E4710" i="3"/>
  <c r="E4359" i="3"/>
  <c r="E27" i="3"/>
  <c r="E192" i="3"/>
  <c r="E1335" i="3"/>
  <c r="E3431" i="3"/>
  <c r="E4186" i="3"/>
  <c r="E4667" i="3"/>
  <c r="E145" i="3"/>
  <c r="E83" i="3"/>
  <c r="E1031" i="3"/>
  <c r="E3009" i="3"/>
  <c r="E3395" i="3"/>
  <c r="E3884" i="3"/>
  <c r="E4785" i="3"/>
  <c r="E4828" i="3"/>
  <c r="E4740" i="3"/>
  <c r="E329" i="3"/>
  <c r="E203" i="3"/>
  <c r="E559" i="3"/>
  <c r="E884" i="3"/>
  <c r="E1871" i="3"/>
  <c r="E3070" i="3"/>
  <c r="E2923" i="3"/>
  <c r="E3966" i="3"/>
  <c r="E3438" i="3"/>
  <c r="E4525" i="3"/>
  <c r="E4851" i="3"/>
  <c r="E1994" i="3"/>
  <c r="E1343" i="3"/>
  <c r="E1223" i="3"/>
  <c r="E1452" i="3"/>
  <c r="E1696" i="3"/>
  <c r="E1966" i="3"/>
  <c r="E2814" i="3"/>
  <c r="E2992" i="3"/>
  <c r="E631" i="3"/>
  <c r="E4770" i="3"/>
  <c r="D1106" i="5" a="1"/>
  <c r="D1106" i="5" s="1"/>
  <c r="E4492" i="3"/>
  <c r="E169" i="3"/>
  <c r="E1298" i="3"/>
  <c r="E1810" i="3"/>
  <c r="E1543" i="3"/>
  <c r="E2076" i="3"/>
  <c r="D250" i="5" a="1"/>
  <c r="D250" i="5" s="1"/>
  <c r="D251" i="5" s="1" a="1"/>
  <c r="D251" i="5" s="1"/>
  <c r="E321" i="3"/>
  <c r="E190" i="3"/>
  <c r="E26" i="3"/>
  <c r="E447" i="3"/>
  <c r="E550" i="3"/>
  <c r="E610" i="3"/>
  <c r="E715" i="3"/>
  <c r="E1329" i="3"/>
  <c r="E853" i="3"/>
  <c r="E1102" i="3"/>
  <c r="E1838" i="3"/>
  <c r="E1571" i="3"/>
  <c r="E2542" i="3"/>
  <c r="E2303" i="3"/>
  <c r="E3737" i="3"/>
  <c r="E2906" i="3"/>
  <c r="E3314" i="3"/>
  <c r="E3378" i="3"/>
  <c r="E3063" i="3"/>
  <c r="E3628" i="3"/>
  <c r="E3958" i="3"/>
  <c r="E4142" i="3"/>
  <c r="E4846" i="3"/>
  <c r="E4567" i="3"/>
  <c r="E3844" i="3"/>
  <c r="E4184" i="3"/>
  <c r="E4069" i="3"/>
  <c r="E4325" i="3"/>
  <c r="E3024" i="3"/>
  <c r="E4753" i="3"/>
  <c r="E368" i="3"/>
  <c r="E3609" i="3"/>
  <c r="E3891" i="3"/>
  <c r="D589" i="5" a="1"/>
  <c r="D589" i="5" s="1"/>
  <c r="E4635" i="3"/>
  <c r="D88" i="5" a="1"/>
  <c r="D88" i="5" s="1"/>
  <c r="D89" i="5" s="1" a="1"/>
  <c r="D89" i="5" s="1"/>
  <c r="E728" i="3"/>
  <c r="E1156" i="3"/>
  <c r="E1622" i="3"/>
  <c r="E1891" i="3"/>
  <c r="E2345" i="3"/>
  <c r="E2481" i="3"/>
  <c r="E2657" i="3"/>
  <c r="E3329" i="3"/>
  <c r="E2564" i="3"/>
  <c r="E3150" i="3"/>
  <c r="E2939" i="3"/>
  <c r="E3772" i="3"/>
  <c r="E4197" i="3"/>
  <c r="E3446" i="3"/>
  <c r="D461" i="5" a="1"/>
  <c r="D461" i="5" s="1"/>
  <c r="E416" i="3"/>
  <c r="E639" i="3"/>
  <c r="E4372" i="3"/>
  <c r="E4951" i="3"/>
  <c r="E432" i="3"/>
  <c r="E2019" i="3"/>
  <c r="E4611" i="3"/>
  <c r="E3412" i="3"/>
  <c r="E3583" i="3"/>
  <c r="E4436" i="3"/>
  <c r="E62" i="3"/>
  <c r="E637" i="3"/>
  <c r="E414" i="3"/>
  <c r="E965" i="3"/>
  <c r="E1245" i="3"/>
  <c r="E1734" i="3"/>
  <c r="E1480" i="3"/>
  <c r="E2405" i="3"/>
  <c r="E2004" i="3"/>
  <c r="E3353" i="3"/>
  <c r="E4718" i="3"/>
  <c r="E3560" i="3"/>
  <c r="E4238" i="3"/>
  <c r="D11" i="5" a="1"/>
  <c r="D11" i="5" s="1"/>
  <c r="E84" i="3"/>
  <c r="E777" i="3"/>
  <c r="E535" i="3"/>
  <c r="E902" i="3"/>
  <c r="E867" i="3"/>
  <c r="E1262" i="3"/>
  <c r="E932" i="3"/>
  <c r="E3365" i="3"/>
  <c r="E3417" i="3"/>
  <c r="E3597" i="3"/>
  <c r="E2855" i="3"/>
  <c r="E3191" i="3"/>
  <c r="E4442" i="3"/>
  <c r="E4894" i="3"/>
  <c r="E3048" i="3"/>
  <c r="E3824" i="3"/>
  <c r="E4049" i="3"/>
  <c r="E2" i="3"/>
  <c r="E126" i="3"/>
  <c r="E1992" i="3"/>
  <c r="E4964" i="3"/>
  <c r="E4394" i="3"/>
  <c r="E671" i="3"/>
  <c r="E882" i="3"/>
  <c r="E3028" i="3"/>
  <c r="E3847" i="3"/>
  <c r="E175" i="3"/>
  <c r="E3720" i="3"/>
  <c r="E4179" i="3"/>
  <c r="E4649" i="3"/>
  <c r="D756" i="5" a="1"/>
  <c r="D756" i="5" s="1"/>
  <c r="D757" i="5" s="1" a="1"/>
  <c r="D757" i="5" s="1"/>
  <c r="E165" i="3"/>
  <c r="E246" i="3"/>
  <c r="E484" i="3"/>
  <c r="E544" i="3"/>
  <c r="E783" i="3"/>
  <c r="E706" i="3"/>
  <c r="E2717" i="3"/>
  <c r="E3425" i="3"/>
  <c r="E3897" i="3"/>
  <c r="E4514" i="3"/>
  <c r="E4139" i="3"/>
  <c r="E3487" i="3"/>
  <c r="E4060" i="3"/>
  <c r="E3244" i="3"/>
  <c r="E1604" i="3"/>
  <c r="E1136" i="3"/>
  <c r="E1360" i="3"/>
  <c r="E1873" i="3"/>
  <c r="E2135" i="3"/>
  <c r="E2756" i="3"/>
  <c r="E3759" i="3"/>
  <c r="E3239" i="3"/>
  <c r="E2910" i="3"/>
  <c r="E4847" i="3"/>
  <c r="E2854" i="3"/>
  <c r="E4302" i="3"/>
  <c r="E4132" i="3"/>
  <c r="E4972" i="3"/>
  <c r="E35" i="3"/>
  <c r="E724" i="3"/>
  <c r="E558" i="3"/>
  <c r="E2553" i="3"/>
  <c r="E3381" i="3"/>
  <c r="E3639" i="3"/>
  <c r="E4146" i="3"/>
  <c r="E4338" i="3"/>
  <c r="E4682" i="3"/>
  <c r="E4850" i="3"/>
  <c r="E3144" i="3"/>
  <c r="E438" i="3"/>
  <c r="E3942" i="3"/>
  <c r="E3476" i="3"/>
  <c r="E4128" i="3"/>
  <c r="E1627" i="3"/>
  <c r="E1896" i="3"/>
  <c r="E1322" i="3"/>
  <c r="E1565" i="3"/>
  <c r="E3733" i="3"/>
  <c r="D686" i="5" a="1"/>
  <c r="D686" i="5" s="1"/>
  <c r="E705" i="3"/>
  <c r="E307" i="3"/>
  <c r="E483" i="3"/>
  <c r="E1534" i="3"/>
  <c r="E1803" i="3"/>
  <c r="E2873" i="3"/>
  <c r="E3485" i="3"/>
  <c r="E3018" i="3"/>
  <c r="E3302" i="3"/>
  <c r="E3951" i="3"/>
  <c r="E4059" i="3"/>
  <c r="E4223" i="3"/>
  <c r="E3615" i="3"/>
  <c r="E3424" i="3"/>
  <c r="E4513" i="3"/>
  <c r="E1514" i="3"/>
  <c r="E1048" i="3"/>
  <c r="D500" i="5" a="1"/>
  <c r="D500" i="5" s="1"/>
  <c r="D501" i="5" s="1" a="1"/>
  <c r="D501" i="5" s="1"/>
  <c r="D502" i="5" s="1" a="1"/>
  <c r="D502" i="5" s="1"/>
  <c r="D340" i="5" a="1"/>
  <c r="D340" i="5" s="1"/>
  <c r="E2733" i="3" s="1"/>
  <c r="E936" i="3"/>
  <c r="D146" i="5" a="1"/>
  <c r="D146" i="5" s="1"/>
  <c r="E1722" i="3"/>
  <c r="E4771" i="3"/>
  <c r="E223" i="3"/>
  <c r="E1014" i="3"/>
  <c r="E1899" i="3"/>
  <c r="D94" i="5" a="1"/>
  <c r="D94" i="5" s="1"/>
  <c r="E296" i="3"/>
  <c r="E1779" i="3"/>
  <c r="E2522" i="3"/>
  <c r="E2040" i="3"/>
  <c r="E3119" i="3"/>
  <c r="E3479" i="3"/>
  <c r="E3688" i="3"/>
  <c r="E4309" i="3"/>
  <c r="E3606" i="3"/>
  <c r="E4897" i="3"/>
  <c r="D283" i="5" a="1"/>
  <c r="D283" i="5" s="1"/>
  <c r="D796" i="5" a="1"/>
  <c r="D796" i="5" s="1"/>
  <c r="E1294" i="3"/>
  <c r="E2283" i="3"/>
  <c r="E3708" i="3"/>
  <c r="E4641" i="3"/>
  <c r="E830" i="3"/>
  <c r="E2421" i="3"/>
  <c r="E2693" i="3"/>
  <c r="E3109" i="3"/>
  <c r="E4122" i="3"/>
  <c r="E3184" i="3"/>
  <c r="E119" i="3"/>
  <c r="E674" i="3"/>
  <c r="E1138" i="3"/>
  <c r="E3073" i="3"/>
  <c r="E3849" i="3"/>
  <c r="E4686" i="3"/>
  <c r="E4854" i="3"/>
  <c r="E4195" i="3"/>
  <c r="E4469" i="3"/>
  <c r="E4233" i="3"/>
  <c r="E326" i="3"/>
  <c r="E252" i="3"/>
  <c r="E1585" i="3"/>
  <c r="E4074" i="3"/>
  <c r="E4672" i="3"/>
  <c r="E915" i="3"/>
  <c r="E3978" i="3"/>
  <c r="E4425" i="3"/>
  <c r="E1153" i="3"/>
  <c r="E1375" i="3"/>
  <c r="E1618" i="3"/>
  <c r="E2147" i="3"/>
  <c r="E2343" i="3"/>
  <c r="E2480" i="3"/>
  <c r="E2767" i="3"/>
  <c r="E59" i="3"/>
  <c r="E2399" i="3"/>
  <c r="E2998" i="3"/>
  <c r="E3170" i="3"/>
  <c r="E3666" i="3"/>
  <c r="E4714" i="3"/>
  <c r="E4104" i="3"/>
  <c r="E968" i="3"/>
  <c r="E1747" i="3"/>
  <c r="E347" i="3"/>
  <c r="E3532" i="3"/>
  <c r="E1682" i="3"/>
  <c r="E1952" i="3"/>
  <c r="E1209" i="3"/>
  <c r="E1679" i="3"/>
  <c r="E1949" i="3"/>
  <c r="E2201" i="3"/>
  <c r="E195" i="3"/>
  <c r="E793" i="3"/>
  <c r="E250" i="3"/>
  <c r="E450" i="3"/>
  <c r="E498" i="3"/>
  <c r="E719" i="3"/>
  <c r="E2310" i="3"/>
  <c r="E2459" i="3"/>
  <c r="E3205" i="3"/>
  <c r="E3501" i="3"/>
  <c r="E3138" i="3"/>
  <c r="E2743" i="3"/>
  <c r="E3906" i="3"/>
  <c r="E3962" i="3"/>
  <c r="E4670" i="3"/>
  <c r="E4263" i="3"/>
  <c r="E4463" i="3"/>
  <c r="E2636" i="3"/>
  <c r="E4144" i="3"/>
  <c r="E4420" i="3"/>
  <c r="E4572" i="3"/>
  <c r="E4848" i="3"/>
  <c r="E4915" i="3"/>
  <c r="E1247" i="3"/>
  <c r="E3246" i="3"/>
  <c r="E627" i="3"/>
  <c r="E1236" i="3"/>
  <c r="E38" i="3"/>
  <c r="E90" i="3"/>
  <c r="E118" i="3"/>
  <c r="E331" i="3"/>
  <c r="E561" i="3"/>
  <c r="E673" i="3"/>
  <c r="E614" i="3"/>
  <c r="E455" i="3"/>
  <c r="E726" i="3"/>
  <c r="E387" i="3"/>
  <c r="E1137" i="3"/>
  <c r="E1361" i="3"/>
  <c r="E885" i="3"/>
  <c r="E914" i="3"/>
  <c r="E951" i="3"/>
  <c r="E996" i="3"/>
  <c r="E1874" i="3"/>
  <c r="E1605" i="3"/>
  <c r="E2925" i="3"/>
  <c r="E3325" i="3"/>
  <c r="E2556" i="3"/>
  <c r="E3214" i="3"/>
  <c r="E3382" i="3"/>
  <c r="E3031" i="3"/>
  <c r="E3147" i="3"/>
  <c r="E4082" i="3"/>
  <c r="E4194" i="3"/>
  <c r="E4422" i="3"/>
  <c r="E4526" i="3"/>
  <c r="E3507" i="3"/>
  <c r="E3848" i="3"/>
  <c r="E3402" i="3"/>
  <c r="E3912" i="3"/>
  <c r="E4148" i="3"/>
  <c r="E4232" i="3"/>
  <c r="E4468" i="3"/>
  <c r="E3072" i="3"/>
  <c r="E3440" i="3"/>
  <c r="E4341" i="3"/>
  <c r="E4757" i="3"/>
  <c r="E3643" i="3"/>
  <c r="E4685" i="3"/>
  <c r="E4803" i="3"/>
  <c r="E1462" i="3"/>
  <c r="E1706" i="3"/>
  <c r="E117" i="3"/>
  <c r="E384" i="3"/>
  <c r="E720" i="3"/>
  <c r="E552" i="3"/>
  <c r="E949" i="3"/>
  <c r="E451" i="3"/>
  <c r="E992" i="3"/>
  <c r="E2549" i="3"/>
  <c r="E3633" i="3"/>
  <c r="E3206" i="3"/>
  <c r="E4330" i="3"/>
  <c r="E4522" i="3"/>
  <c r="E3907" i="3"/>
  <c r="E4464" i="3"/>
  <c r="E3435" i="3"/>
  <c r="E4073" i="3"/>
  <c r="E4849" i="3"/>
  <c r="E4189" i="3"/>
  <c r="E4755" i="3"/>
  <c r="E263" i="3"/>
  <c r="E1457" i="3"/>
  <c r="E1227" i="3"/>
  <c r="E1971" i="3"/>
  <c r="E2392" i="3"/>
  <c r="E4358" i="3"/>
  <c r="E3550" i="3"/>
  <c r="E1411" i="3"/>
  <c r="E1655" i="3"/>
  <c r="E1924" i="3"/>
  <c r="E4374" i="3"/>
  <c r="E4496" i="3"/>
  <c r="E1377" i="3"/>
  <c r="E1890" i="3"/>
  <c r="E1621" i="3"/>
  <c r="D407" i="5" a="1"/>
  <c r="D407" i="5" s="1"/>
  <c r="E2912" i="3" s="1"/>
  <c r="E1054" i="3"/>
  <c r="E1279" i="3"/>
  <c r="E1519" i="3"/>
  <c r="E2276" i="3"/>
  <c r="E4630" i="3"/>
  <c r="E3608" i="3"/>
  <c r="D1006" i="5" a="1"/>
  <c r="D1006" i="5" s="1"/>
  <c r="D1007" i="5" s="1" a="1"/>
  <c r="D1007" i="5" s="1"/>
  <c r="D820" i="5" a="1"/>
  <c r="D820" i="5" s="1"/>
  <c r="E4598" i="3" s="1"/>
  <c r="E1295" i="3"/>
  <c r="D274" i="5" a="1"/>
  <c r="D274" i="5" s="1"/>
  <c r="E3118" i="3"/>
  <c r="D779" i="5" a="1"/>
  <c r="D779" i="5" s="1"/>
  <c r="E2071" i="3"/>
  <c r="E3742" i="3"/>
  <c r="E1982" i="3"/>
  <c r="E409" i="3"/>
  <c r="E634" i="3"/>
  <c r="E4368" i="3"/>
  <c r="D1163" i="5" a="1"/>
  <c r="D1163" i="5" s="1"/>
  <c r="D1164" i="5" s="1" a="1"/>
  <c r="D1164" i="5" s="1"/>
  <c r="E1459" i="3"/>
  <c r="E1703" i="3"/>
  <c r="E1973" i="3"/>
  <c r="E1650" i="3"/>
  <c r="E1919" i="3"/>
  <c r="E1128" i="3"/>
  <c r="E2466" i="3"/>
  <c r="E2324" i="3"/>
  <c r="E2642" i="3"/>
  <c r="E2552" i="3"/>
  <c r="E2752" i="3"/>
  <c r="E1757" i="3"/>
  <c r="E4732" i="3"/>
  <c r="E133" i="3"/>
  <c r="E421" i="3"/>
  <c r="E66" i="3"/>
  <c r="E2585" i="3"/>
  <c r="E3100" i="3"/>
  <c r="E1135" i="3"/>
  <c r="E1603" i="3"/>
  <c r="E3641" i="3"/>
  <c r="E3212" i="3"/>
  <c r="D483" i="5" a="1"/>
  <c r="D483" i="5" s="1"/>
  <c r="E1794" i="3"/>
  <c r="E1020" i="3"/>
  <c r="E2244" i="3"/>
  <c r="E3573" i="3"/>
  <c r="E3351" i="3"/>
  <c r="E4106" i="3"/>
  <c r="E1221" i="3"/>
  <c r="E1449" i="3"/>
  <c r="E1693" i="3"/>
  <c r="E2214" i="3"/>
  <c r="E1235" i="3"/>
  <c r="E1984" i="3"/>
  <c r="D909" i="5" a="1"/>
  <c r="D909" i="5" s="1"/>
  <c r="E171" i="3"/>
  <c r="E1075" i="3"/>
  <c r="E1300" i="3"/>
  <c r="E2881" i="3"/>
  <c r="E3714" i="3"/>
  <c r="E1608" i="3"/>
  <c r="E2558" i="3"/>
  <c r="E1877" i="3"/>
  <c r="E2650" i="3"/>
  <c r="E4234" i="3"/>
  <c r="E4855" i="3"/>
  <c r="E4687" i="3"/>
  <c r="E1152" i="3"/>
  <c r="E3445" i="3"/>
  <c r="E2766" i="3"/>
  <c r="E3075" i="3"/>
  <c r="E3975" i="3"/>
  <c r="E721" i="3"/>
  <c r="E950" i="3"/>
  <c r="E1852" i="3"/>
  <c r="E2746" i="3"/>
  <c r="E3319" i="3"/>
  <c r="E3140" i="3"/>
  <c r="E4331" i="3"/>
  <c r="E3748" i="3"/>
  <c r="E2803" i="3"/>
  <c r="E4008" i="3"/>
  <c r="E1113" i="3"/>
  <c r="E2311" i="3"/>
  <c r="D449" i="5" a="1"/>
  <c r="D449" i="5" s="1"/>
  <c r="D450" i="5" s="1" a="1"/>
  <c r="D450" i="5" s="1"/>
  <c r="C6" i="11" s="1"/>
  <c r="D387" i="5" a="1"/>
  <c r="D387" i="5" s="1"/>
  <c r="H3" i="13" s="1"/>
  <c r="D669" i="5" a="1"/>
  <c r="D669" i="5" s="1"/>
  <c r="E4222" i="3"/>
  <c r="E1468" i="3"/>
  <c r="E2230" i="3"/>
  <c r="E406" i="3"/>
  <c r="E127" i="3"/>
  <c r="E815" i="3"/>
  <c r="E266" i="3"/>
  <c r="E1242" i="3"/>
  <c r="E2236" i="3"/>
  <c r="E2823" i="3"/>
  <c r="E3235" i="3"/>
  <c r="E3555" i="3"/>
  <c r="E3811" i="3"/>
  <c r="E4944" i="3"/>
  <c r="E4365" i="3"/>
  <c r="E3251" i="3"/>
  <c r="E3950" i="3"/>
  <c r="E4638" i="3"/>
  <c r="E3704" i="3"/>
  <c r="E1470" i="3"/>
  <c r="E1716" i="3"/>
  <c r="E1987" i="3"/>
  <c r="E17" i="3"/>
  <c r="E1072" i="3"/>
  <c r="E1809" i="3"/>
  <c r="E1053" i="3"/>
  <c r="E1518" i="3"/>
  <c r="E1787" i="3"/>
  <c r="E2050" i="3"/>
  <c r="E3692" i="3"/>
  <c r="E2864" i="3"/>
  <c r="D356" i="5" a="1"/>
  <c r="D356" i="5" s="1"/>
  <c r="E1103" i="3" s="1"/>
  <c r="E299" i="3"/>
  <c r="E1273" i="3"/>
  <c r="E1513" i="3"/>
  <c r="E1781" i="3"/>
  <c r="E3691" i="3"/>
  <c r="D258" i="5" a="1"/>
  <c r="D258" i="5" s="1"/>
  <c r="E2430" i="3"/>
  <c r="E2268" i="3"/>
  <c r="E251" i="3"/>
  <c r="E499" i="3"/>
  <c r="E1114" i="3"/>
  <c r="E1339" i="3"/>
  <c r="E1850" i="3"/>
  <c r="E1583" i="3"/>
  <c r="E2461" i="3"/>
  <c r="E2116" i="3"/>
  <c r="E2312" i="3"/>
  <c r="E2638" i="3"/>
  <c r="E3139" i="3"/>
  <c r="E3746" i="3"/>
  <c r="E2744" i="3"/>
  <c r="E3502" i="3"/>
  <c r="E3963" i="3"/>
  <c r="E4671" i="3"/>
  <c r="E4264" i="3"/>
  <c r="E4916" i="3"/>
  <c r="E4573" i="3"/>
  <c r="E2185" i="3"/>
  <c r="E2796" i="3"/>
  <c r="E732" i="3"/>
  <c r="E431" i="3"/>
  <c r="E4395" i="3"/>
  <c r="E1443" i="3"/>
  <c r="E1687" i="3"/>
  <c r="E1957" i="3"/>
  <c r="E2187" i="3"/>
  <c r="E4001" i="3"/>
  <c r="E3456" i="3"/>
  <c r="E60" i="3"/>
  <c r="E578" i="3"/>
  <c r="E4366" i="3"/>
  <c r="E3668" i="3"/>
  <c r="E989" i="3"/>
  <c r="E2546" i="3"/>
  <c r="E3065" i="3"/>
  <c r="E3630" i="3"/>
  <c r="E1285" i="3"/>
  <c r="E2058" i="3"/>
  <c r="D397" i="5" a="1"/>
  <c r="D397" i="5" s="1"/>
  <c r="E448" i="3" s="1"/>
  <c r="E1786" i="3"/>
  <c r="E33" i="3"/>
  <c r="E253" i="3"/>
  <c r="E327" i="3"/>
  <c r="E556" i="3"/>
  <c r="E1129" i="3"/>
  <c r="E2325" i="3"/>
  <c r="E3637" i="3"/>
  <c r="E3322" i="3"/>
  <c r="E4336" i="3"/>
  <c r="E4077" i="3"/>
  <c r="D677" i="5" a="1"/>
  <c r="D677" i="5" s="1"/>
  <c r="E373" i="3"/>
  <c r="E3124" i="3"/>
  <c r="E1010" i="3"/>
  <c r="E2395" i="3"/>
  <c r="E3092" i="3"/>
  <c r="E3864" i="3"/>
  <c r="E4361" i="3"/>
  <c r="E4711" i="3"/>
  <c r="E1418" i="3"/>
  <c r="E1662" i="3"/>
  <c r="E2183" i="3"/>
  <c r="E2969" i="3"/>
  <c r="E3796" i="3"/>
  <c r="E1097" i="3"/>
  <c r="E1323" i="3"/>
  <c r="E1566" i="3"/>
  <c r="E4664" i="3"/>
  <c r="E3734" i="3"/>
  <c r="D528" i="5" a="1"/>
  <c r="D528" i="5" s="1"/>
  <c r="E330" i="3" s="1"/>
  <c r="E3593" i="3"/>
  <c r="E2231" i="3"/>
  <c r="E1212" i="3"/>
  <c r="E2809" i="3"/>
  <c r="E3230" i="3"/>
  <c r="E3164" i="3"/>
  <c r="E3348" i="3"/>
  <c r="E4101" i="3"/>
  <c r="E4079" i="3"/>
  <c r="E3324" i="3"/>
  <c r="E743" i="3"/>
  <c r="E1192" i="3"/>
  <c r="E1931" i="3"/>
  <c r="E2794" i="3"/>
  <c r="E3999" i="3"/>
  <c r="E3084" i="3"/>
  <c r="E3564" i="3"/>
  <c r="E4022" i="3"/>
  <c r="E4373" i="3"/>
  <c r="E4952" i="3"/>
  <c r="E2460" i="3"/>
  <c r="E2637" i="3"/>
  <c r="D1031" i="5" a="1"/>
  <c r="D1031" i="5" s="1"/>
  <c r="E1083" i="3"/>
  <c r="E1308" i="3"/>
  <c r="E4652" i="3"/>
  <c r="D861" i="5" a="1"/>
  <c r="D861" i="5" s="1"/>
  <c r="E1541" i="3"/>
  <c r="E155" i="3"/>
  <c r="E1788" i="3"/>
  <c r="E2051" i="3"/>
  <c r="E2865" i="3"/>
  <c r="E3693" i="3"/>
  <c r="E291" i="3"/>
  <c r="E975" i="3"/>
  <c r="E4619" i="3"/>
  <c r="E1958" i="3"/>
  <c r="E2388" i="3"/>
  <c r="E277" i="3"/>
  <c r="E769" i="3"/>
  <c r="E528" i="3"/>
  <c r="E138" i="3"/>
  <c r="E466" i="3"/>
  <c r="E827" i="3"/>
  <c r="E863" i="3"/>
  <c r="E1754" i="3"/>
  <c r="E1488" i="3"/>
  <c r="E2507" i="3"/>
  <c r="E2016" i="3"/>
  <c r="E2248" i="3"/>
  <c r="E2593" i="3"/>
  <c r="E2691" i="3"/>
  <c r="E4290" i="3"/>
  <c r="E4962" i="3"/>
  <c r="E2840" i="3"/>
  <c r="E4391" i="3"/>
  <c r="E4543" i="3"/>
  <c r="E4609" i="3"/>
  <c r="E2985" i="3"/>
  <c r="E1224" i="3"/>
  <c r="E2219" i="3"/>
  <c r="E382" i="3"/>
  <c r="E3432" i="3"/>
  <c r="E4228" i="3"/>
  <c r="E4799" i="3"/>
  <c r="E1220" i="3"/>
  <c r="E1448" i="3"/>
  <c r="E1692" i="3"/>
  <c r="E2213" i="3"/>
  <c r="E1962" i="3"/>
  <c r="E2991" i="3"/>
  <c r="E205" i="3"/>
  <c r="E1363" i="3"/>
  <c r="E1607" i="3"/>
  <c r="E1876" i="3"/>
  <c r="E2138" i="3"/>
  <c r="E3761" i="3"/>
  <c r="E2926" i="3"/>
  <c r="E49" i="3"/>
  <c r="E2368" i="3"/>
  <c r="E835" i="3"/>
  <c r="E2257" i="3"/>
  <c r="E2849" i="3"/>
  <c r="E4046" i="3"/>
  <c r="E4298" i="3"/>
  <c r="E4618" i="3"/>
  <c r="E4970" i="3"/>
  <c r="E4404" i="3"/>
  <c r="E31" i="3"/>
  <c r="E553" i="3"/>
  <c r="D989" i="5" a="1"/>
  <c r="D989" i="5" s="1"/>
  <c r="E4455" i="3"/>
  <c r="E4908" i="3"/>
  <c r="E1444" i="3"/>
  <c r="E1688" i="3"/>
  <c r="D533" i="5" a="1"/>
  <c r="D533" i="5" s="1"/>
  <c r="E857" i="3" s="1"/>
  <c r="D351" i="5" a="1"/>
  <c r="D351" i="5" s="1"/>
  <c r="E2106" i="3" s="1"/>
  <c r="E597" i="3"/>
  <c r="E1046" i="3"/>
  <c r="E366" i="3"/>
  <c r="E2044" i="3"/>
  <c r="E3829" i="3"/>
  <c r="D940" i="5" a="1"/>
  <c r="D940" i="5" s="1"/>
  <c r="E757" i="3" s="1"/>
  <c r="E2442" i="3"/>
  <c r="E752" i="3"/>
  <c r="E1210" i="3"/>
  <c r="E1950" i="3"/>
  <c r="E1436" i="3"/>
  <c r="E1680" i="3"/>
  <c r="E2202" i="3"/>
  <c r="D433" i="5" a="1"/>
  <c r="D433" i="5" s="1"/>
  <c r="E854" i="3" s="1"/>
  <c r="E3297" i="3"/>
  <c r="E154" i="3"/>
  <c r="E367" i="3"/>
  <c r="E598" i="3"/>
  <c r="E1047" i="3"/>
  <c r="E2045" i="3"/>
  <c r="E2863" i="3"/>
  <c r="E4555" i="3"/>
  <c r="E4448" i="3"/>
  <c r="E3830" i="3"/>
  <c r="E4833" i="3"/>
  <c r="E1758" i="3"/>
  <c r="E2843" i="3"/>
  <c r="E3271" i="3"/>
  <c r="E4038" i="3"/>
  <c r="E4292" i="3"/>
  <c r="E4612" i="3"/>
  <c r="E4965" i="3"/>
  <c r="E4397" i="3"/>
  <c r="E228" i="3"/>
  <c r="E4092" i="3"/>
  <c r="E4493" i="3"/>
  <c r="E77" i="3"/>
  <c r="E4026" i="3"/>
  <c r="E4379" i="3"/>
  <c r="E212" i="3"/>
  <c r="E2937" i="3"/>
  <c r="D492" i="5" a="1"/>
  <c r="D492" i="5" s="1"/>
  <c r="D493" i="5" s="1" a="1"/>
  <c r="D493" i="5" s="1"/>
  <c r="D737" i="5" a="1"/>
  <c r="D737" i="5" s="1"/>
  <c r="E665" i="3"/>
  <c r="E3486" i="3"/>
  <c r="E3372" i="3"/>
  <c r="E4793" i="3"/>
  <c r="D262" i="5" a="1"/>
  <c r="D262" i="5" s="1"/>
  <c r="D263" i="5" s="1" a="1"/>
  <c r="D263" i="5" s="1"/>
  <c r="E1509" i="3"/>
  <c r="E1777" i="3"/>
  <c r="D309" i="5" a="1"/>
  <c r="D309" i="5" s="1"/>
  <c r="E870" i="3"/>
  <c r="E3193" i="3"/>
  <c r="E3591" i="3"/>
  <c r="E4299" i="3"/>
  <c r="E2850" i="3"/>
  <c r="E1125" i="3"/>
  <c r="E1595" i="3"/>
  <c r="E2465" i="3"/>
  <c r="E2126" i="3"/>
  <c r="E2322" i="3"/>
  <c r="E3505" i="3"/>
  <c r="E1069" i="3"/>
  <c r="E1292" i="3"/>
  <c r="E1805" i="3"/>
  <c r="E3196" i="3"/>
  <c r="E789" i="3"/>
  <c r="E495" i="3"/>
  <c r="E3629" i="3"/>
  <c r="E3202" i="3"/>
  <c r="E3135" i="3"/>
  <c r="E3315" i="3"/>
  <c r="E3959" i="3"/>
  <c r="E4519" i="3"/>
  <c r="E3498" i="3"/>
  <c r="E4912" i="3"/>
  <c r="E4569" i="3"/>
  <c r="E2914" i="3"/>
  <c r="E4465" i="3"/>
  <c r="D723" i="5" a="1"/>
  <c r="D723" i="5" s="1"/>
  <c r="E345" i="3" s="1"/>
  <c r="E2874" i="3"/>
  <c r="E449" i="3"/>
  <c r="E497" i="3"/>
  <c r="E718" i="3"/>
  <c r="E990" i="3"/>
  <c r="E792" i="3"/>
  <c r="E947" i="3"/>
  <c r="E1111" i="3"/>
  <c r="E2309" i="3"/>
  <c r="E2114" i="3"/>
  <c r="E2458" i="3"/>
  <c r="E2547" i="3"/>
  <c r="E3137" i="3"/>
  <c r="E3433" i="3"/>
  <c r="E3905" i="3"/>
  <c r="E2742" i="3"/>
  <c r="E2635" i="3"/>
  <c r="E3204" i="3"/>
  <c r="E4143" i="3"/>
  <c r="E4571" i="3"/>
  <c r="E3631" i="3"/>
  <c r="E4328" i="3"/>
  <c r="E4669" i="3"/>
  <c r="E2573" i="3"/>
  <c r="E3919" i="3"/>
  <c r="E4868" i="3"/>
  <c r="E2366" i="3"/>
  <c r="E2494" i="3"/>
  <c r="E225" i="3"/>
  <c r="E1175" i="3"/>
  <c r="E1909" i="3"/>
  <c r="E2167" i="3"/>
  <c r="E4346" i="3"/>
  <c r="E4089" i="3"/>
  <c r="E3917" i="3"/>
  <c r="E1116" i="3"/>
  <c r="E2314" i="3"/>
  <c r="E3634" i="3"/>
  <c r="D1000" i="5" a="1"/>
  <c r="D1000" i="5" s="1"/>
  <c r="E962" i="3" s="1"/>
  <c r="E2288" i="3"/>
  <c r="E2724" i="3"/>
  <c r="D895" i="5" a="1"/>
  <c r="D895" i="5" s="1"/>
  <c r="D896" i="5" s="1" a="1"/>
  <c r="D896" i="5" s="1"/>
  <c r="D897" i="5" s="1" a="1"/>
  <c r="D897" i="5" s="1"/>
  <c r="E3305" i="3"/>
  <c r="E2879" i="3"/>
  <c r="E3712" i="3"/>
  <c r="E201" i="3"/>
  <c r="E1353" i="3"/>
  <c r="E1127" i="3"/>
  <c r="E1864" i="3"/>
  <c r="E1597" i="3"/>
  <c r="E2128" i="3"/>
  <c r="E2919" i="3"/>
  <c r="E3755" i="3"/>
  <c r="D774" i="5" a="1"/>
  <c r="D774" i="5" s="1"/>
  <c r="E1419" i="3" s="1"/>
  <c r="E3373" i="3"/>
  <c r="E4317" i="3"/>
  <c r="E144" i="3"/>
  <c r="E473" i="3"/>
  <c r="E82" i="3"/>
  <c r="E656" i="3"/>
  <c r="E836" i="3"/>
  <c r="E930" i="3"/>
  <c r="E1495" i="3"/>
  <c r="E2425" i="3"/>
  <c r="E2258" i="3"/>
  <c r="E2024" i="3"/>
  <c r="E3189" i="3"/>
  <c r="E3394" i="3"/>
  <c r="E3112" i="3"/>
  <c r="E3882" i="3"/>
  <c r="E4440" i="3"/>
  <c r="E4405" i="3"/>
  <c r="E4549" i="3"/>
  <c r="E4784" i="3"/>
  <c r="E4739" i="3"/>
  <c r="E4129" i="3"/>
  <c r="E4283" i="3"/>
  <c r="D547" i="5" a="1"/>
  <c r="D547" i="5" s="1"/>
  <c r="D962" i="5" a="1"/>
  <c r="D962" i="5" s="1"/>
  <c r="D963" i="5" s="1" a="1"/>
  <c r="D963" i="5" s="1"/>
  <c r="E1303" i="3"/>
  <c r="E3718" i="3"/>
  <c r="E1441" i="3"/>
  <c r="E1214" i="3"/>
  <c r="E1685" i="3"/>
  <c r="E2207" i="3"/>
  <c r="E1955" i="3"/>
  <c r="E19" i="3"/>
  <c r="E785" i="3"/>
  <c r="E487" i="3"/>
  <c r="E1545" i="3"/>
  <c r="E2286" i="3"/>
  <c r="E2722" i="3"/>
  <c r="E3058" i="3"/>
  <c r="E4258" i="3"/>
  <c r="E3491" i="3"/>
  <c r="E3715" i="3"/>
  <c r="C41" i="17" l="1"/>
  <c r="F164" i="3"/>
  <c r="U164" i="3" s="1"/>
  <c r="F3055" i="3"/>
  <c r="U3055" i="3" s="1"/>
  <c r="F3836" i="3"/>
  <c r="U3836" i="3" s="1"/>
  <c r="F308" i="3"/>
  <c r="U308" i="3" s="1"/>
  <c r="F848" i="3"/>
  <c r="U848" i="3" s="1"/>
  <c r="F3705" i="3"/>
  <c r="U3705" i="3" s="1"/>
  <c r="F29" i="3"/>
  <c r="U29" i="3" s="1"/>
  <c r="F383" i="3"/>
  <c r="U383" i="3" s="1"/>
  <c r="F612" i="3"/>
  <c r="U612" i="3" s="1"/>
  <c r="F2913" i="3"/>
  <c r="U2913" i="3" s="1"/>
  <c r="F3434" i="3"/>
  <c r="U3434" i="3" s="1"/>
  <c r="F3632" i="3"/>
  <c r="U3632" i="3" s="1"/>
  <c r="F4072" i="3"/>
  <c r="U4072" i="3" s="1"/>
  <c r="F4329" i="3"/>
  <c r="U4329" i="3" s="1"/>
  <c r="F551" i="3"/>
  <c r="U551" i="3" s="1"/>
  <c r="F670" i="3"/>
  <c r="U670" i="3" s="1"/>
  <c r="F3066" i="3"/>
  <c r="U3066" i="3" s="1"/>
  <c r="F4754" i="3"/>
  <c r="U4754" i="3" s="1"/>
  <c r="F323" i="3"/>
  <c r="U323" i="3" s="1"/>
  <c r="F991" i="3"/>
  <c r="U991" i="3" s="1"/>
  <c r="F2548" i="3"/>
  <c r="U2548" i="3" s="1"/>
  <c r="F3317" i="3"/>
  <c r="U3317" i="3" s="1"/>
  <c r="F4188" i="3"/>
  <c r="U4188" i="3" s="1"/>
  <c r="F4229" i="3"/>
  <c r="U4229" i="3" s="1"/>
  <c r="F4521" i="3"/>
  <c r="U4521" i="3" s="1"/>
  <c r="F88" i="3"/>
  <c r="U88" i="3" s="1"/>
  <c r="F116" i="3"/>
  <c r="U116" i="3" s="1"/>
  <c r="F948" i="3"/>
  <c r="U948" i="3" s="1"/>
  <c r="C21" i="17"/>
  <c r="C20" i="17"/>
  <c r="E1032" i="3"/>
  <c r="E4254" i="3"/>
  <c r="E4411" i="3"/>
  <c r="E2604" i="3"/>
  <c r="K3" i="13"/>
  <c r="E3455" i="3"/>
  <c r="E4269" i="3"/>
  <c r="E3077" i="3"/>
  <c r="E1165" i="3"/>
  <c r="E272" i="3"/>
  <c r="E3916" i="3"/>
  <c r="E338" i="3"/>
  <c r="E845" i="3"/>
  <c r="E2834" i="3"/>
  <c r="E3477" i="3"/>
  <c r="E4382" i="3"/>
  <c r="E4605" i="3"/>
  <c r="E821" i="3"/>
  <c r="E245" i="3"/>
  <c r="E356" i="3"/>
  <c r="E1715" i="3"/>
  <c r="E2811" i="3"/>
  <c r="E2278" i="3"/>
  <c r="E2008" i="3"/>
  <c r="E386" i="3"/>
  <c r="E1498" i="3"/>
  <c r="D619" i="5" a="1"/>
  <c r="D619" i="5" s="1"/>
  <c r="C5" i="11"/>
  <c r="E1225" i="3"/>
  <c r="E4534" i="3"/>
  <c r="E3083" i="3"/>
  <c r="E805" i="3"/>
  <c r="E513" i="3"/>
  <c r="E4242" i="3"/>
  <c r="E234" i="3"/>
  <c r="E4932" i="3"/>
  <c r="E1185" i="3"/>
  <c r="E2002" i="3"/>
  <c r="E3858" i="3"/>
  <c r="E3386" i="3"/>
  <c r="E4807" i="3"/>
  <c r="E3655" i="3"/>
  <c r="E3337" i="3"/>
  <c r="E742" i="3"/>
  <c r="E2028" i="3"/>
  <c r="E806" i="3"/>
  <c r="E3515" i="3"/>
  <c r="E4345" i="3"/>
  <c r="E4151" i="3"/>
  <c r="E2772" i="3"/>
  <c r="E2155" i="3"/>
  <c r="E998" i="3"/>
  <c r="E508" i="3"/>
  <c r="E4840" i="3"/>
  <c r="E2719" i="3"/>
  <c r="E1808" i="3"/>
  <c r="E374" i="3"/>
  <c r="E1630" i="3"/>
  <c r="E1767" i="3"/>
  <c r="E1968" i="3"/>
  <c r="E2988" i="3"/>
  <c r="E4804" i="3"/>
  <c r="E4529" i="3"/>
  <c r="E3448" i="3"/>
  <c r="E3035" i="3"/>
  <c r="E2350" i="3"/>
  <c r="E954" i="3"/>
  <c r="E218" i="3"/>
  <c r="E4561" i="3"/>
  <c r="E3837" i="3"/>
  <c r="E1539" i="3"/>
  <c r="E602" i="3"/>
  <c r="E3778" i="3"/>
  <c r="E1387" i="3"/>
  <c r="E1698" i="3"/>
  <c r="E4861" i="3"/>
  <c r="E4473" i="3"/>
  <c r="E4088" i="3"/>
  <c r="E4586" i="3"/>
  <c r="E3153" i="3"/>
  <c r="E2485" i="3"/>
  <c r="E799" i="3"/>
  <c r="E3953" i="3"/>
  <c r="E2877" i="3"/>
  <c r="E1071" i="3"/>
  <c r="E311" i="3"/>
  <c r="E2947" i="3"/>
  <c r="E220" i="3"/>
  <c r="E3403" i="3"/>
  <c r="E4955" i="3"/>
  <c r="E2243" i="3"/>
  <c r="E4791" i="3"/>
  <c r="E3301" i="3"/>
  <c r="E1857" i="3"/>
  <c r="E4110" i="3"/>
  <c r="E4029" i="3"/>
  <c r="E3815" i="3"/>
  <c r="E524" i="3"/>
  <c r="E1986" i="3"/>
  <c r="E1120" i="3"/>
  <c r="E3175" i="3"/>
  <c r="E1017" i="3"/>
  <c r="E3423" i="3"/>
  <c r="E600" i="3"/>
  <c r="E198" i="3"/>
  <c r="E3929" i="3"/>
  <c r="E3102" i="3"/>
  <c r="E761" i="3"/>
  <c r="E4450" i="3"/>
  <c r="E372" i="3"/>
  <c r="E3750" i="3"/>
  <c r="E4880" i="3"/>
  <c r="E2586" i="3"/>
  <c r="E4836" i="3"/>
  <c r="E3194" i="3"/>
  <c r="E2565" i="3"/>
  <c r="E1892" i="3"/>
  <c r="E37" i="3"/>
  <c r="E1598" i="3"/>
  <c r="E3646" i="3"/>
  <c r="E956" i="3"/>
  <c r="E4520" i="3"/>
  <c r="E4300" i="3"/>
  <c r="E1866" i="3"/>
  <c r="E2658" i="3"/>
  <c r="E2769" i="3"/>
  <c r="E4834" i="3"/>
  <c r="E3051" i="3"/>
  <c r="E632" i="3"/>
  <c r="E974" i="3"/>
  <c r="E2206" i="3"/>
  <c r="E1623" i="3"/>
  <c r="E10" i="3"/>
  <c r="E2611" i="3"/>
  <c r="E4893" i="3"/>
  <c r="E242" i="3"/>
  <c r="E2525" i="3"/>
  <c r="E3944" i="3"/>
  <c r="E474" i="3"/>
  <c r="E3298" i="3"/>
  <c r="E3530" i="3"/>
  <c r="E3439" i="3"/>
  <c r="E4509" i="3"/>
  <c r="E4550" i="3"/>
  <c r="E2514" i="3"/>
  <c r="E288" i="3"/>
  <c r="E2917" i="3"/>
  <c r="E1590" i="3"/>
  <c r="E3773" i="3"/>
  <c r="E1379" i="3"/>
  <c r="E2151" i="3"/>
  <c r="E3369" i="3"/>
  <c r="E701" i="3"/>
  <c r="E2670" i="3"/>
  <c r="E880" i="3"/>
  <c r="E4512" i="3"/>
  <c r="E2528" i="3"/>
  <c r="E3053" i="3"/>
  <c r="E112" i="3"/>
  <c r="E2259" i="3"/>
  <c r="E4172" i="3"/>
  <c r="E2710" i="3"/>
  <c r="E3482" i="3"/>
  <c r="E3421" i="3"/>
  <c r="E3071" i="3"/>
  <c r="E3883" i="3"/>
  <c r="E4406" i="3"/>
  <c r="E1030" i="3"/>
  <c r="E2940" i="3"/>
  <c r="E2122" i="3"/>
  <c r="E2482" i="3"/>
  <c r="E1157" i="3"/>
  <c r="E2346" i="3"/>
  <c r="E4745" i="3"/>
  <c r="E3121" i="3"/>
  <c r="E304" i="3"/>
  <c r="E2367" i="3"/>
  <c r="E3834" i="3"/>
  <c r="E3370" i="3"/>
  <c r="E663" i="3"/>
  <c r="E1651" i="3"/>
  <c r="E995" i="3"/>
  <c r="E4675" i="3"/>
  <c r="E709" i="3"/>
  <c r="E2721" i="3"/>
  <c r="E2620" i="3"/>
  <c r="E486" i="3"/>
  <c r="E2532" i="3"/>
  <c r="E2285" i="3"/>
  <c r="E3127" i="3"/>
  <c r="E2441" i="3"/>
  <c r="E3490" i="3"/>
  <c r="D223" i="5" a="1"/>
  <c r="D223" i="5" s="1"/>
  <c r="E492" i="3"/>
  <c r="E852" i="3"/>
  <c r="E1092" i="3"/>
  <c r="E2731" i="3"/>
  <c r="E3902" i="3"/>
  <c r="E3957" i="3"/>
  <c r="E3494" i="3"/>
  <c r="D316" i="5" a="1"/>
  <c r="D316" i="5" s="1"/>
  <c r="E24" i="3"/>
  <c r="E714" i="3"/>
  <c r="E946" i="3"/>
  <c r="E1561" i="3"/>
  <c r="E3730" i="3"/>
  <c r="E4183" i="3"/>
  <c r="E4911" i="3"/>
  <c r="E3627" i="3"/>
  <c r="E185" i="3"/>
  <c r="E788" i="3"/>
  <c r="E1318" i="3"/>
  <c r="E2097" i="3"/>
  <c r="E3842" i="3"/>
  <c r="E3132" i="3"/>
  <c r="E3312" i="3"/>
  <c r="E379" i="3"/>
  <c r="E910" i="3"/>
  <c r="E987" i="3"/>
  <c r="E2898" i="3"/>
  <c r="E4566" i="3"/>
  <c r="E4324" i="3"/>
  <c r="E3430" i="3"/>
  <c r="E3964" i="3"/>
  <c r="E3749" i="3"/>
  <c r="E2184" i="3"/>
  <c r="E1119" i="3"/>
  <c r="E3805" i="3"/>
  <c r="E4265" i="3"/>
  <c r="E2751" i="3"/>
  <c r="E2870" i="3"/>
  <c r="E1619" i="3"/>
  <c r="E1888" i="3"/>
  <c r="E3721" i="3"/>
  <c r="E2535" i="3"/>
  <c r="E850" i="3"/>
  <c r="E1309" i="3"/>
  <c r="E1552" i="3"/>
  <c r="E2319" i="3"/>
  <c r="E2463" i="3"/>
  <c r="E3890" i="3"/>
  <c r="E4554" i="3"/>
  <c r="E871" i="3"/>
  <c r="E4832" i="3"/>
  <c r="D1250" i="5" a="1"/>
  <c r="D1250" i="5" s="1"/>
  <c r="E4133" i="3"/>
  <c r="D678" i="5" a="1"/>
  <c r="D678" i="5" s="1"/>
  <c r="E3786" i="3"/>
  <c r="D738" i="5" a="1"/>
  <c r="D738" i="5" s="1"/>
  <c r="E3531" i="3"/>
  <c r="D1107" i="5" a="1"/>
  <c r="D1107" i="5" s="1"/>
  <c r="E897" i="3"/>
  <c r="E3357" i="3"/>
  <c r="E3675" i="3"/>
  <c r="D990" i="5" a="1"/>
  <c r="D990" i="5" s="1"/>
  <c r="E1719" i="3"/>
  <c r="D687" i="5" a="1"/>
  <c r="D687" i="5" s="1"/>
  <c r="E2489" i="3"/>
  <c r="E2664" i="3"/>
  <c r="E1467" i="3"/>
  <c r="E1712" i="3"/>
  <c r="D310" i="5" a="1"/>
  <c r="D310" i="5" s="1"/>
  <c r="E4565" i="3" s="1"/>
  <c r="E1316" i="3"/>
  <c r="E2897" i="3"/>
  <c r="E1559" i="3"/>
  <c r="E1827" i="3"/>
  <c r="E1090" i="3"/>
  <c r="E2095" i="3"/>
  <c r="D1001" i="5" a="1"/>
  <c r="D1001" i="5" s="1"/>
  <c r="E2582" i="3"/>
  <c r="E4715" i="3"/>
  <c r="E2682" i="3"/>
  <c r="E683" i="3"/>
  <c r="E3926" i="3"/>
  <c r="E4427" i="3"/>
  <c r="E1172" i="3"/>
  <c r="E2165" i="3"/>
  <c r="E1396" i="3"/>
  <c r="E2358" i="3"/>
  <c r="E1638" i="3"/>
  <c r="E2954" i="3"/>
  <c r="E3784" i="3"/>
  <c r="E1907" i="3"/>
  <c r="E4744" i="3"/>
  <c r="E1990" i="3"/>
  <c r="E3619" i="3"/>
  <c r="D57" i="5" a="1"/>
  <c r="D57" i="5" s="1"/>
  <c r="E295" i="3"/>
  <c r="E1269" i="3"/>
  <c r="E2860" i="3"/>
  <c r="D1102" i="5" a="1"/>
  <c r="D1102" i="5" s="1"/>
  <c r="E3356" i="3"/>
  <c r="E582" i="3"/>
  <c r="E3674" i="3"/>
  <c r="E1253" i="3"/>
  <c r="E2989" i="3"/>
  <c r="E1932" i="3"/>
  <c r="E4917" i="3"/>
  <c r="E3636" i="3"/>
  <c r="E3141" i="3"/>
  <c r="E501" i="3"/>
  <c r="D95" i="5" a="1"/>
  <c r="D95" i="5" s="1"/>
  <c r="E1274" i="3"/>
  <c r="E1782" i="3"/>
  <c r="E2046" i="3"/>
  <c r="D503" i="5" a="1"/>
  <c r="D503" i="5" s="1"/>
  <c r="E4078" i="3"/>
  <c r="E2211" i="3"/>
  <c r="D1051" i="5" a="1"/>
  <c r="D1051" i="5" s="1"/>
  <c r="E63" i="3"/>
  <c r="E463" i="3"/>
  <c r="E818" i="3"/>
  <c r="E638" i="3"/>
  <c r="E1735" i="3"/>
  <c r="E2829" i="3"/>
  <c r="E3463" i="3"/>
  <c r="E4878" i="3"/>
  <c r="E4603" i="3"/>
  <c r="E3814" i="3"/>
  <c r="E269" i="3"/>
  <c r="E522" i="3"/>
  <c r="E684" i="3"/>
  <c r="E966" i="3"/>
  <c r="E2005" i="3"/>
  <c r="E3561" i="3"/>
  <c r="E4210" i="3"/>
  <c r="E3096" i="3"/>
  <c r="E3866" i="3"/>
  <c r="E4813" i="3"/>
  <c r="E95" i="3"/>
  <c r="E759" i="3"/>
  <c r="E1015" i="3"/>
  <c r="E2240" i="3"/>
  <c r="E2583" i="3"/>
  <c r="E4370" i="3"/>
  <c r="E3927" i="3"/>
  <c r="E4428" i="3"/>
  <c r="E4719" i="3"/>
  <c r="E415" i="3"/>
  <c r="E2685" i="3"/>
  <c r="E4281" i="3"/>
  <c r="E130" i="3"/>
  <c r="E3172" i="3"/>
  <c r="E4772" i="3"/>
  <c r="E1481" i="3"/>
  <c r="E4494" i="3"/>
  <c r="E920" i="3"/>
  <c r="E4155" i="3"/>
  <c r="D736" i="5" a="1"/>
  <c r="D736" i="5" s="1"/>
  <c r="E1920" i="3"/>
  <c r="D956" i="5" a="1"/>
  <c r="D956" i="5" s="1"/>
  <c r="E1466" i="3"/>
  <c r="E2082" i="3"/>
  <c r="E3345" i="3"/>
  <c r="E2981" i="3"/>
  <c r="E322" i="3"/>
  <c r="E3845" i="3"/>
  <c r="D910" i="5" a="1"/>
  <c r="D910" i="5" s="1"/>
  <c r="E4939" i="3"/>
  <c r="E55" i="3"/>
  <c r="E1663" i="3"/>
  <c r="E2748" i="3"/>
  <c r="E1420" i="3"/>
  <c r="E1933" i="3"/>
  <c r="E2373" i="3"/>
  <c r="D284" i="5" a="1"/>
  <c r="D284" i="5" s="1"/>
  <c r="E2445" i="3"/>
  <c r="E2536" i="3"/>
  <c r="D147" i="5" a="1"/>
  <c r="D147" i="5" s="1"/>
  <c r="E2526" i="3"/>
  <c r="D758" i="5" a="1"/>
  <c r="D758" i="5" s="1"/>
  <c r="E1413" i="3"/>
  <c r="D12" i="5" a="1"/>
  <c r="D12" i="5" s="1"/>
  <c r="E4304" i="3"/>
  <c r="E2029" i="3"/>
  <c r="E2856" i="3"/>
  <c r="E298" i="3"/>
  <c r="D604" i="5" a="1"/>
  <c r="D604" i="5" s="1"/>
  <c r="E563" i="3"/>
  <c r="E2152" i="3"/>
  <c r="E4086" i="3"/>
  <c r="E3216" i="3"/>
  <c r="E1158" i="3"/>
  <c r="E3151" i="3"/>
  <c r="E3647" i="3"/>
  <c r="E44" i="3"/>
  <c r="E1380" i="3"/>
  <c r="E3914" i="3"/>
  <c r="E4691" i="3"/>
  <c r="E729" i="3"/>
  <c r="E2566" i="3"/>
  <c r="E4858" i="3"/>
  <c r="E335" i="3"/>
  <c r="E3330" i="3"/>
  <c r="E4343" i="3"/>
  <c r="D446" i="5" a="1"/>
  <c r="D446" i="5" s="1"/>
  <c r="E4574" i="3"/>
  <c r="E3503" i="3"/>
  <c r="E500" i="3"/>
  <c r="E3320" i="3"/>
  <c r="E3207" i="3"/>
  <c r="E3635" i="3"/>
  <c r="E3436" i="3"/>
  <c r="E4523" i="3"/>
  <c r="D125" i="5" a="1"/>
  <c r="D125" i="5" s="1"/>
  <c r="E1057" i="3"/>
  <c r="E1522" i="3"/>
  <c r="E1791" i="3"/>
  <c r="E156" i="3"/>
  <c r="E3695" i="3"/>
  <c r="E1684" i="3"/>
  <c r="E1440" i="3"/>
  <c r="E2984" i="3"/>
  <c r="D367" i="5" a="1"/>
  <c r="D367" i="5" s="1"/>
  <c r="E2110" i="3"/>
  <c r="E4568" i="3"/>
  <c r="D750" i="5" a="1"/>
  <c r="D750" i="5" s="1"/>
  <c r="E2965" i="3"/>
  <c r="E3793" i="3"/>
  <c r="E229" i="3"/>
  <c r="E1410" i="3"/>
  <c r="D788" i="5" a="1"/>
  <c r="D788" i="5" s="1"/>
  <c r="E2374" i="3"/>
  <c r="E4593" i="3"/>
  <c r="E807" i="3"/>
  <c r="E4933" i="3"/>
  <c r="E1666" i="3"/>
  <c r="E3225" i="3"/>
  <c r="E745" i="3"/>
  <c r="E4271" i="3"/>
  <c r="D320" i="5" a="1"/>
  <c r="D320" i="5" s="1"/>
  <c r="E2098" i="3"/>
  <c r="E1829" i="3"/>
  <c r="E2297" i="3"/>
  <c r="E230" i="3"/>
  <c r="D923" i="5" a="1"/>
  <c r="D923" i="5" s="1"/>
  <c r="E681" i="3"/>
  <c r="E4483" i="3"/>
  <c r="E2579" i="3"/>
  <c r="E4205" i="3"/>
  <c r="E2815" i="3"/>
  <c r="E125" i="3"/>
  <c r="E3091" i="3"/>
  <c r="D622" i="5" a="1"/>
  <c r="D622" i="5" s="1"/>
  <c r="E2156" i="3"/>
  <c r="D636" i="5" a="1"/>
  <c r="D636" i="5" s="1"/>
  <c r="E3517" i="3"/>
  <c r="E2990" i="3"/>
  <c r="E3806" i="3"/>
  <c r="E1596" i="3"/>
  <c r="E2323" i="3"/>
  <c r="D1032" i="5" a="1"/>
  <c r="D1032" i="5" s="1"/>
  <c r="E3242" i="3"/>
  <c r="E4524" i="3"/>
  <c r="E2120" i="3"/>
  <c r="D548" i="5" a="1"/>
  <c r="D548" i="5" s="1"/>
  <c r="E3970" i="3"/>
  <c r="E2640" i="3"/>
  <c r="E1124" i="3"/>
  <c r="E4332" i="3"/>
  <c r="E4575" i="3"/>
  <c r="E1855" i="3"/>
  <c r="D1165" i="5" a="1"/>
  <c r="D1165" i="5" s="1"/>
  <c r="E433" i="3"/>
  <c r="E971" i="3"/>
  <c r="E3877" i="3"/>
  <c r="E4505" i="3"/>
  <c r="E4888" i="3"/>
  <c r="E236" i="3"/>
  <c r="E1491" i="3"/>
  <c r="E2596" i="3"/>
  <c r="E4823" i="3"/>
  <c r="E652" i="3"/>
  <c r="E2511" i="3"/>
  <c r="E4250" i="3"/>
  <c r="E3937" i="3"/>
  <c r="E2020" i="3"/>
  <c r="E4546" i="3"/>
  <c r="E141" i="3"/>
  <c r="E3472" i="3"/>
  <c r="E771" i="3"/>
  <c r="E1983" i="3"/>
  <c r="D797" i="5" a="1"/>
  <c r="D797" i="5" s="1"/>
  <c r="E2376" i="3"/>
  <c r="D652" i="5" a="1"/>
  <c r="D652" i="5" s="1"/>
  <c r="E1168" i="3"/>
  <c r="E3982" i="3"/>
  <c r="E2950" i="3"/>
  <c r="D166" i="5" a="1"/>
  <c r="D166" i="5" s="1"/>
  <c r="E1799" i="3"/>
  <c r="E454" i="3"/>
  <c r="E3146" i="3"/>
  <c r="E3642" i="3"/>
  <c r="E560" i="3"/>
  <c r="E2647" i="3"/>
  <c r="E4340" i="3"/>
  <c r="E796" i="3"/>
  <c r="E3911" i="3"/>
  <c r="E4081" i="3"/>
  <c r="E3213" i="3"/>
  <c r="E4467" i="3"/>
  <c r="E4852" i="3"/>
  <c r="D976" i="5" a="1"/>
  <c r="D976" i="5" s="1"/>
  <c r="E4942" i="3"/>
  <c r="E4015" i="3"/>
  <c r="E3233" i="3"/>
  <c r="E2820" i="3"/>
  <c r="E2232" i="3"/>
  <c r="D144" i="5" a="1"/>
  <c r="D144" i="5" s="1"/>
  <c r="E4311" i="3"/>
  <c r="E1780" i="3"/>
  <c r="D363" i="5" a="1"/>
  <c r="D363" i="5" s="1"/>
  <c r="E1105" i="3"/>
  <c r="E2736" i="3"/>
  <c r="E2304" i="3"/>
  <c r="E1331" i="3"/>
  <c r="E2109" i="3"/>
  <c r="E2360" i="3"/>
  <c r="E1176" i="3"/>
  <c r="E844" i="3"/>
  <c r="E2862" i="3"/>
  <c r="E3295" i="3"/>
  <c r="E3607" i="3"/>
  <c r="E4054" i="3"/>
  <c r="D534" i="5" a="1"/>
  <c r="D534" i="5" s="1"/>
  <c r="E3566" i="3"/>
  <c r="E4375" i="3"/>
  <c r="E429" i="3"/>
  <c r="E649" i="3"/>
  <c r="E2418" i="3"/>
  <c r="E3181" i="3"/>
  <c r="E3469" i="3"/>
  <c r="E3106" i="3"/>
  <c r="E3410" i="3"/>
  <c r="E3874" i="3"/>
  <c r="E3934" i="3"/>
  <c r="E4118" i="3"/>
  <c r="E4886" i="3"/>
  <c r="E4503" i="3"/>
  <c r="E4160" i="3"/>
  <c r="E4248" i="3"/>
  <c r="E4820" i="3"/>
  <c r="E3819" i="3"/>
  <c r="E4694" i="3"/>
  <c r="D898" i="5" a="1"/>
  <c r="D898" i="5" s="1"/>
  <c r="E18" i="3"/>
  <c r="D398" i="5" a="1"/>
  <c r="D398" i="5" s="1"/>
  <c r="E1278" i="3"/>
  <c r="E4629" i="3"/>
  <c r="E2774" i="3"/>
  <c r="E4587" i="3"/>
  <c r="E4695" i="3"/>
  <c r="E50" i="3"/>
  <c r="E4349" i="3"/>
  <c r="D388" i="5" a="1"/>
  <c r="D388" i="5" s="1"/>
  <c r="E310" i="3"/>
  <c r="E1293" i="3"/>
  <c r="E1538" i="3"/>
  <c r="E2718" i="3"/>
  <c r="E4176" i="3"/>
  <c r="E4640" i="3"/>
  <c r="D821" i="5" a="1"/>
  <c r="D821" i="5" s="1"/>
  <c r="E1540" i="3"/>
  <c r="E3709" i="3"/>
  <c r="E29" i="3"/>
  <c r="E88" i="3"/>
  <c r="E383" i="3"/>
  <c r="E612" i="3"/>
  <c r="E116" i="3"/>
  <c r="E551" i="3"/>
  <c r="E323" i="3"/>
  <c r="E991" i="3"/>
  <c r="E670" i="3"/>
  <c r="E948" i="3"/>
  <c r="E2913" i="3"/>
  <c r="E3317" i="3"/>
  <c r="E2548" i="3"/>
  <c r="E3066" i="3"/>
  <c r="E4754" i="3"/>
  <c r="E3434" i="3"/>
  <c r="E4072" i="3"/>
  <c r="E4188" i="3"/>
  <c r="E3632" i="3"/>
  <c r="E4229" i="3"/>
  <c r="E4329" i="3"/>
  <c r="E4521" i="3"/>
  <c r="E3453" i="3"/>
  <c r="E3529" i="3"/>
  <c r="E4476" i="3"/>
  <c r="E7" i="3"/>
  <c r="E152" i="3"/>
  <c r="E365" i="3"/>
  <c r="E539" i="3"/>
  <c r="E698" i="3"/>
  <c r="E935" i="3"/>
  <c r="E3889" i="3"/>
  <c r="E3294" i="3"/>
  <c r="E4414" i="3"/>
  <c r="E4171" i="3"/>
  <c r="E4447" i="3"/>
  <c r="E4053" i="3"/>
  <c r="E4831" i="3"/>
  <c r="D293" i="5" a="1"/>
  <c r="D293" i="5" s="1"/>
  <c r="E3985" i="3"/>
  <c r="E15" i="3"/>
  <c r="E309" i="3"/>
  <c r="E2618" i="3"/>
  <c r="E4838" i="3"/>
  <c r="E3616" i="3"/>
  <c r="E240" i="3"/>
  <c r="E361" i="3"/>
  <c r="E693" i="3"/>
  <c r="E146" i="3"/>
  <c r="E439" i="3"/>
  <c r="E476" i="3"/>
  <c r="E1497" i="3"/>
  <c r="E1766" i="3"/>
  <c r="E2027" i="3"/>
  <c r="E2427" i="3"/>
  <c r="E2515" i="3"/>
  <c r="E2264" i="3"/>
  <c r="E3885" i="3"/>
  <c r="E3114" i="3"/>
  <c r="E3290" i="3"/>
  <c r="E3396" i="3"/>
  <c r="E3682" i="3"/>
  <c r="E3946" i="3"/>
  <c r="E4166" i="3"/>
  <c r="E4510" i="3"/>
  <c r="E4786" i="3"/>
  <c r="E2700" i="3"/>
  <c r="E4220" i="3"/>
  <c r="E4552" i="3"/>
  <c r="E4741" i="3"/>
  <c r="E4829" i="3"/>
  <c r="E894" i="3"/>
  <c r="E249" i="3"/>
  <c r="E115" i="3"/>
  <c r="E493" i="3"/>
  <c r="E380" i="3"/>
  <c r="E879" i="3"/>
  <c r="E911" i="3"/>
  <c r="E988" i="3"/>
  <c r="E2107" i="3"/>
  <c r="E3133" i="3"/>
  <c r="E3201" i="3"/>
  <c r="E4419" i="3"/>
  <c r="E4665" i="3"/>
  <c r="E4461" i="3"/>
  <c r="D1002" i="5" a="1"/>
  <c r="D1002" i="5" s="1"/>
  <c r="E919" i="3" s="1"/>
  <c r="E1306" i="3"/>
  <c r="E2443" i="3"/>
  <c r="E2084" i="3"/>
  <c r="E2622" i="3"/>
  <c r="E3362" i="3"/>
  <c r="D451" i="5" a="1"/>
  <c r="D451" i="5" s="1"/>
  <c r="D252" i="5" a="1"/>
  <c r="D252" i="5" s="1"/>
  <c r="E1776" i="3"/>
  <c r="E3283" i="3"/>
  <c r="D941" i="5" a="1"/>
  <c r="D941" i="5" s="1"/>
  <c r="E1076" i="3"/>
  <c r="E1296" i="3"/>
  <c r="E3710" i="3"/>
  <c r="E855" i="3"/>
  <c r="E1354" i="3"/>
  <c r="E2130" i="3"/>
  <c r="E3756" i="3"/>
  <c r="E2920" i="3"/>
  <c r="E4680" i="3"/>
  <c r="E106" i="3"/>
  <c r="E1764" i="3"/>
  <c r="E2025" i="3"/>
  <c r="E2602" i="3"/>
  <c r="E235" i="3"/>
  <c r="E413" i="3"/>
  <c r="E861" i="3"/>
  <c r="E964" i="3"/>
  <c r="E3813" i="3"/>
  <c r="E3671" i="3"/>
  <c r="E4243" i="3"/>
  <c r="E4948" i="3"/>
  <c r="E289" i="3"/>
  <c r="E2262" i="3"/>
  <c r="E4409" i="3"/>
  <c r="E506" i="3"/>
  <c r="E2347" i="3"/>
  <c r="E2483" i="3"/>
  <c r="E2770" i="3"/>
  <c r="E2659" i="3"/>
  <c r="E4582" i="3"/>
  <c r="E3976" i="3"/>
  <c r="D1194" i="5" a="1"/>
  <c r="D1194" i="5" s="1"/>
  <c r="D1195" i="5" s="1" a="1"/>
  <c r="D1195" i="5" s="1"/>
  <c r="D1008" i="5" a="1"/>
  <c r="D1008" i="5" s="1"/>
  <c r="D1009" i="5" s="1" a="1"/>
  <c r="D1009" i="5" s="1"/>
  <c r="D1010" i="5" s="1" a="1"/>
  <c r="D1010" i="5" s="1"/>
  <c r="E30" i="3"/>
  <c r="E613" i="3"/>
  <c r="E324" i="3"/>
  <c r="E3318" i="3"/>
  <c r="E3067" i="3"/>
  <c r="E3380" i="3"/>
  <c r="E4230" i="3"/>
  <c r="E4801" i="3"/>
  <c r="D812" i="5" a="1"/>
  <c r="D812" i="5" s="1"/>
  <c r="E167" i="3"/>
  <c r="E707" i="3"/>
  <c r="E2073" i="3"/>
  <c r="E4318" i="3"/>
  <c r="E4452" i="3"/>
  <c r="E3488" i="3"/>
  <c r="E3056" i="3"/>
  <c r="E4904" i="3"/>
  <c r="E3038" i="3"/>
  <c r="E635" i="3"/>
  <c r="E2001" i="3"/>
  <c r="E2827" i="3"/>
  <c r="E4369" i="3"/>
  <c r="E2316" i="3"/>
  <c r="E2119" i="3"/>
  <c r="E846" i="3"/>
  <c r="E906" i="3"/>
  <c r="E3017" i="3"/>
  <c r="D434" i="5" a="1"/>
  <c r="D434" i="5" s="1"/>
  <c r="E3029" i="3" s="1"/>
  <c r="E4899" i="3"/>
  <c r="E173" i="3"/>
  <c r="E1079" i="3"/>
  <c r="E1815" i="3"/>
  <c r="E1548" i="3"/>
  <c r="E2885" i="3"/>
  <c r="E4647" i="3"/>
  <c r="E93" i="3"/>
  <c r="E407" i="3"/>
  <c r="D576" i="5" a="1"/>
  <c r="D576" i="5" s="1"/>
  <c r="E197" i="3"/>
  <c r="E385" i="3"/>
  <c r="E452" i="3"/>
  <c r="E794" i="3"/>
  <c r="E722" i="3"/>
  <c r="E993" i="3"/>
  <c r="E2317" i="3"/>
  <c r="E2550" i="3"/>
  <c r="E3069" i="3"/>
  <c r="E3321" i="3"/>
  <c r="E3437" i="3"/>
  <c r="E4466" i="3"/>
  <c r="E4674" i="3"/>
  <c r="E4802" i="3"/>
  <c r="E3208" i="3"/>
  <c r="E4192" i="3"/>
  <c r="E3504" i="3"/>
  <c r="E3909" i="3"/>
  <c r="E4421" i="3"/>
  <c r="E4145" i="3"/>
  <c r="E577" i="3"/>
  <c r="E92" i="3"/>
  <c r="E1475" i="3"/>
  <c r="E1993" i="3"/>
  <c r="E2400" i="3"/>
  <c r="E3094" i="3"/>
  <c r="E3171" i="3"/>
  <c r="E3667" i="3"/>
  <c r="E4208" i="3"/>
  <c r="E4277" i="3"/>
  <c r="E4105" i="3"/>
  <c r="E4153" i="3"/>
  <c r="E4489" i="3"/>
  <c r="E4812" i="3"/>
  <c r="E4877" i="3"/>
  <c r="E4017" i="3"/>
  <c r="E1711" i="3"/>
  <c r="E1981" i="3"/>
  <c r="E1727" i="3"/>
  <c r="E1998" i="3"/>
  <c r="D484" i="5" a="1"/>
  <c r="D484" i="5" s="1"/>
  <c r="E555" i="3" s="1"/>
  <c r="E1060" i="3"/>
  <c r="E4056" i="3"/>
  <c r="E4901" i="3"/>
  <c r="E67" i="3"/>
  <c r="E96" i="3"/>
  <c r="E134" i="3"/>
  <c r="E581" i="3"/>
  <c r="E685" i="3"/>
  <c r="E464" i="3"/>
  <c r="E423" i="3"/>
  <c r="E762" i="3"/>
  <c r="E896" i="3"/>
  <c r="E921" i="3"/>
  <c r="E1018" i="3"/>
  <c r="E643" i="3"/>
  <c r="E967" i="3"/>
  <c r="E1483" i="3"/>
  <c r="E1252" i="3"/>
  <c r="E1746" i="3"/>
  <c r="E2009" i="3"/>
  <c r="E2410" i="3"/>
  <c r="E2503" i="3"/>
  <c r="E3041" i="3"/>
  <c r="E3257" i="3"/>
  <c r="E3465" i="3"/>
  <c r="E3673" i="3"/>
  <c r="E2686" i="3"/>
  <c r="E2587" i="3"/>
  <c r="E3103" i="3"/>
  <c r="E3355" i="3"/>
  <c r="E3868" i="3"/>
  <c r="E3930" i="3"/>
  <c r="E4430" i="3"/>
  <c r="E4498" i="3"/>
  <c r="E4774" i="3"/>
  <c r="E3000" i="3"/>
  <c r="E3176" i="3"/>
  <c r="E4111" i="3"/>
  <c r="E4211" i="3"/>
  <c r="E3388" i="3"/>
  <c r="E3407" i="3"/>
  <c r="E3572" i="3"/>
  <c r="E4156" i="3"/>
  <c r="E4540" i="3"/>
  <c r="E4245" i="3"/>
  <c r="E4881" i="3"/>
  <c r="E4815" i="3"/>
  <c r="E4723" i="3"/>
  <c r="E1019" i="3"/>
  <c r="E1029" i="3"/>
  <c r="E3943" i="3"/>
  <c r="E3008" i="3"/>
  <c r="E4827" i="3"/>
  <c r="D724" i="5" a="1"/>
  <c r="D724" i="5" s="1"/>
  <c r="E14" i="3"/>
  <c r="E1291" i="3"/>
  <c r="E1535" i="3"/>
  <c r="E1068" i="3"/>
  <c r="E1804" i="3"/>
  <c r="E2068" i="3"/>
  <c r="E4316" i="3"/>
  <c r="D264" i="5" a="1"/>
  <c r="D264" i="5" s="1"/>
  <c r="E313" i="3" s="1"/>
  <c r="E1041" i="3"/>
  <c r="E20" i="3"/>
  <c r="E4562" i="3"/>
  <c r="E3899" i="3"/>
  <c r="E2387" i="3"/>
  <c r="E1438" i="3"/>
  <c r="E2204" i="3"/>
  <c r="E2677" i="3"/>
  <c r="E2982" i="3"/>
  <c r="E782" i="3"/>
  <c r="E1290" i="3"/>
  <c r="E1067" i="3"/>
  <c r="E2067" i="3"/>
  <c r="E4138" i="3"/>
  <c r="E4559" i="3"/>
  <c r="E2716" i="3"/>
  <c r="E1066" i="3"/>
  <c r="E2066" i="3"/>
  <c r="E790" i="3"/>
  <c r="E716" i="3"/>
  <c r="E1108" i="3"/>
  <c r="E2306" i="3"/>
  <c r="E2455" i="3"/>
  <c r="E2112" i="3"/>
  <c r="E2633" i="3"/>
  <c r="E2739" i="3"/>
  <c r="E3960" i="3"/>
  <c r="E4913" i="3"/>
  <c r="D275" i="5" a="1"/>
  <c r="D275" i="5" s="1"/>
  <c r="E1271" i="3"/>
  <c r="E4627" i="3"/>
  <c r="E3258" i="3"/>
  <c r="D341" i="5" a="1"/>
  <c r="D341" i="5" s="1"/>
  <c r="E1272" i="3"/>
  <c r="D701" i="5" a="1"/>
  <c r="D701" i="5" s="1"/>
  <c r="E163" i="3"/>
  <c r="E244" i="3"/>
  <c r="E2617" i="3"/>
  <c r="E3054" i="3"/>
  <c r="E3195" i="3"/>
  <c r="E3896" i="3"/>
  <c r="E4315" i="3"/>
  <c r="E4837" i="3"/>
  <c r="E4748" i="3"/>
  <c r="E3835" i="3"/>
  <c r="E268" i="3"/>
  <c r="E1733" i="3"/>
  <c r="E2003" i="3"/>
  <c r="E3559" i="3"/>
  <c r="E2828" i="3"/>
  <c r="E4020" i="3"/>
  <c r="E4280" i="3"/>
  <c r="E4947" i="3"/>
  <c r="D462" i="5" a="1"/>
  <c r="D462" i="5" s="1"/>
  <c r="F912" i="3" l="1"/>
  <c r="U912" i="3" s="1"/>
  <c r="F3401" i="3"/>
  <c r="U3401" i="3" s="1"/>
  <c r="F881" i="3"/>
  <c r="U881" i="3" s="1"/>
  <c r="F3379" i="3"/>
  <c r="U3379" i="3" s="1"/>
  <c r="F3027" i="3"/>
  <c r="U3027" i="3" s="1"/>
  <c r="F3846" i="3"/>
  <c r="U3846" i="3" s="1"/>
  <c r="F4800" i="3"/>
  <c r="U4800" i="3" s="1"/>
  <c r="C22" i="17"/>
  <c r="E618" i="3"/>
  <c r="E354" i="3"/>
  <c r="E2945" i="3"/>
  <c r="E731" i="3"/>
  <c r="E91" i="3"/>
  <c r="E3851" i="3"/>
  <c r="E3649" i="3"/>
  <c r="E887" i="3"/>
  <c r="E565" i="3"/>
  <c r="E3331" i="3"/>
  <c r="E1384" i="3"/>
  <c r="E858" i="3"/>
  <c r="E45" i="3"/>
  <c r="E3218" i="3"/>
  <c r="E1162" i="3"/>
  <c r="D317" i="5" a="1"/>
  <c r="D317" i="5" s="1"/>
  <c r="E549" i="3"/>
  <c r="E446" i="3"/>
  <c r="E3023" i="3"/>
  <c r="E4460" i="3"/>
  <c r="E4752" i="3"/>
  <c r="E669" i="3"/>
  <c r="E2296" i="3"/>
  <c r="E3400" i="3"/>
  <c r="E4660" i="3"/>
  <c r="E4797" i="3"/>
  <c r="E319" i="3"/>
  <c r="E2540" i="3"/>
  <c r="E4067" i="3"/>
  <c r="E3200" i="3"/>
  <c r="E4845" i="3"/>
  <c r="E608" i="3"/>
  <c r="E3062" i="3"/>
  <c r="E4227" i="3"/>
  <c r="E4261" i="3"/>
  <c r="E4907" i="3"/>
  <c r="E3304" i="3"/>
  <c r="E1542" i="3"/>
  <c r="E941" i="3"/>
  <c r="E1073" i="3"/>
  <c r="E1297" i="3"/>
  <c r="E4225" i="3"/>
  <c r="E603" i="3"/>
  <c r="E4841" i="3"/>
  <c r="E4650" i="3"/>
  <c r="E2888" i="3"/>
  <c r="E4262" i="3"/>
  <c r="E4462" i="3"/>
  <c r="E3904" i="3"/>
  <c r="E611" i="3"/>
  <c r="E4668" i="3"/>
  <c r="E1184" i="3"/>
  <c r="E2790" i="3"/>
  <c r="E3995" i="3"/>
  <c r="D504" i="5" a="1"/>
  <c r="D504" i="5" s="1"/>
  <c r="E328" i="3"/>
  <c r="E3323" i="3"/>
  <c r="E557" i="3"/>
  <c r="E3638" i="3"/>
  <c r="E856" i="3"/>
  <c r="E254" i="3"/>
  <c r="E1130" i="3"/>
  <c r="E4337" i="3"/>
  <c r="E4681" i="3"/>
  <c r="E2921" i="3"/>
  <c r="E34" i="3"/>
  <c r="E3596" i="3"/>
  <c r="D463" i="5" a="1"/>
  <c r="D463" i="5" s="1"/>
  <c r="E3965" i="3"/>
  <c r="E4577" i="3"/>
  <c r="D1196" i="5" a="1"/>
  <c r="D1196" i="5" s="1"/>
  <c r="E4616" i="3"/>
  <c r="E533" i="3"/>
  <c r="E4401" i="3"/>
  <c r="E282" i="3"/>
  <c r="E4737" i="3"/>
  <c r="E4044" i="3"/>
  <c r="E2723" i="3"/>
  <c r="E1230" i="3"/>
  <c r="E1304" i="3"/>
  <c r="E2886" i="3"/>
  <c r="E1080" i="3"/>
  <c r="E4648" i="3"/>
  <c r="E174" i="3"/>
  <c r="E3719" i="3"/>
  <c r="E1875" i="3"/>
  <c r="E1362" i="3"/>
  <c r="E1606" i="3"/>
  <c r="D145" i="5" a="1"/>
  <c r="D145" i="5" s="1"/>
  <c r="E2867" i="3"/>
  <c r="E4632" i="3"/>
  <c r="E1286" i="3"/>
  <c r="D167" i="5" a="1"/>
  <c r="D167" i="5" s="1"/>
  <c r="E2063" i="3"/>
  <c r="D653" i="5" a="1"/>
  <c r="D653" i="5" s="1"/>
  <c r="E3519" i="3"/>
  <c r="D637" i="5" a="1"/>
  <c r="D637" i="5" s="1"/>
  <c r="E3779" i="3"/>
  <c r="D789" i="5" a="1"/>
  <c r="D789" i="5" s="1"/>
  <c r="E394" i="3"/>
  <c r="E1422" i="3"/>
  <c r="E4766" i="3"/>
  <c r="D368" i="5" a="1"/>
  <c r="D368" i="5" s="1"/>
  <c r="E3903" i="3"/>
  <c r="E4666" i="3"/>
  <c r="D605" i="5" a="1"/>
  <c r="D605" i="5" s="1"/>
  <c r="E214" i="3"/>
  <c r="E3774" i="3"/>
  <c r="E1624" i="3"/>
  <c r="E1893" i="3"/>
  <c r="E2941" i="3"/>
  <c r="D759" i="5" a="1"/>
  <c r="D759" i="5" s="1"/>
  <c r="E1926" i="3"/>
  <c r="E1657" i="3"/>
  <c r="E2406" i="3"/>
  <c r="E3406" i="3"/>
  <c r="E3040" i="3"/>
  <c r="E580" i="3"/>
  <c r="E2502" i="3"/>
  <c r="E3672" i="3"/>
  <c r="E895" i="3"/>
  <c r="E3354" i="3"/>
  <c r="E4108" i="3"/>
  <c r="E4244" i="3"/>
  <c r="E1246" i="3"/>
  <c r="E4538" i="3"/>
  <c r="D96" i="5" a="1"/>
  <c r="D96" i="5" s="1"/>
  <c r="E1783" i="3"/>
  <c r="E1515" i="3"/>
  <c r="E1275" i="3"/>
  <c r="E2047" i="3"/>
  <c r="E3405" i="3"/>
  <c r="E893" i="3"/>
  <c r="D688" i="5" a="1"/>
  <c r="D688" i="5" s="1"/>
  <c r="E3987" i="3"/>
  <c r="E4927" i="3"/>
  <c r="E2571" i="3"/>
  <c r="D739" i="5" a="1"/>
  <c r="D739" i="5" s="1"/>
  <c r="E1652" i="3"/>
  <c r="D452" i="5" a="1"/>
  <c r="D452" i="5" s="1"/>
  <c r="E883" i="3"/>
  <c r="E913" i="3"/>
  <c r="E89" i="3"/>
  <c r="E3030" i="3"/>
  <c r="E672" i="3"/>
  <c r="E4231" i="3"/>
  <c r="D294" i="5" a="1"/>
  <c r="D294" i="5" s="1"/>
  <c r="E2728" i="3"/>
  <c r="E1219" i="3"/>
  <c r="E2212" i="3"/>
  <c r="E2453" i="3"/>
  <c r="E2631" i="3"/>
  <c r="E1654" i="3"/>
  <c r="E1923" i="3"/>
  <c r="D126" i="5" a="1"/>
  <c r="D126" i="5" s="1"/>
  <c r="E700" i="3"/>
  <c r="E302" i="3"/>
  <c r="D285" i="5" a="1"/>
  <c r="D285" i="5" s="1"/>
  <c r="E21" i="3"/>
  <c r="E1965" i="3"/>
  <c r="E2390" i="3"/>
  <c r="E1222" i="3"/>
  <c r="E1451" i="3"/>
  <c r="E1695" i="3"/>
  <c r="D957" i="5" a="1"/>
  <c r="D957" i="5" s="1"/>
  <c r="E4485" i="3" s="1"/>
  <c r="E1233" i="3"/>
  <c r="E2822" i="3"/>
  <c r="E4364" i="3"/>
  <c r="E265" i="3"/>
  <c r="E1720" i="3"/>
  <c r="D1108" i="5" a="1"/>
  <c r="D1108" i="5" s="1"/>
  <c r="E4247" i="3"/>
  <c r="E1640" i="3"/>
  <c r="E2570" i="3"/>
  <c r="E1398" i="3"/>
  <c r="E2956" i="3"/>
  <c r="D702" i="5" a="1"/>
  <c r="D702" i="5" s="1"/>
  <c r="E3526" i="3"/>
  <c r="D577" i="5" a="1"/>
  <c r="D577" i="5" s="1"/>
  <c r="E4857" i="3"/>
  <c r="E256" i="3"/>
  <c r="E3974" i="3"/>
  <c r="D813" i="5" a="1"/>
  <c r="D813" i="5" s="1"/>
  <c r="E3544" i="3" s="1"/>
  <c r="E2802" i="3"/>
  <c r="D1011" i="5" a="1"/>
  <c r="D1011" i="5" s="1"/>
  <c r="E1724" i="3"/>
  <c r="D822" i="5" a="1"/>
  <c r="D822" i="5" s="1"/>
  <c r="E2804" i="3"/>
  <c r="E1428" i="3"/>
  <c r="E2195" i="3"/>
  <c r="E193" i="3"/>
  <c r="D321" i="5" a="1"/>
  <c r="D321" i="5" s="1"/>
  <c r="E2732" i="3"/>
  <c r="E4068" i="3"/>
  <c r="E3496" i="3"/>
  <c r="E2300" i="3"/>
  <c r="D276" i="5" a="1"/>
  <c r="D276" i="5" s="1"/>
  <c r="E1820" i="3"/>
  <c r="E2890" i="3"/>
  <c r="E3308" i="3"/>
  <c r="E1084" i="3"/>
  <c r="E178" i="3"/>
  <c r="E3724" i="3"/>
  <c r="E4653" i="3"/>
  <c r="E1182" i="3"/>
  <c r="E2175" i="3"/>
  <c r="E1406" i="3"/>
  <c r="E2963" i="3"/>
  <c r="E1918" i="3"/>
  <c r="E2788" i="3"/>
  <c r="E1649" i="3"/>
  <c r="E3622" i="3"/>
  <c r="D977" i="5" a="1"/>
  <c r="D977" i="5" s="1"/>
  <c r="E520" i="3"/>
  <c r="E2581" i="3"/>
  <c r="E4768" i="3"/>
  <c r="E628" i="3"/>
  <c r="E3809" i="3"/>
  <c r="E3552" i="3"/>
  <c r="E814" i="3"/>
  <c r="E4362" i="3"/>
  <c r="E4601" i="3"/>
  <c r="E1237" i="3"/>
  <c r="E264" i="3"/>
  <c r="E4276" i="3"/>
  <c r="E3168" i="3"/>
  <c r="D798" i="5" a="1"/>
  <c r="D798" i="5" s="1"/>
  <c r="E678" i="3"/>
  <c r="E3799" i="3"/>
  <c r="E4478" i="3"/>
  <c r="E1667" i="3"/>
  <c r="E397" i="3"/>
  <c r="E3860" i="3"/>
  <c r="E122" i="3"/>
  <c r="E4201" i="3"/>
  <c r="E3087" i="3"/>
  <c r="E2575" i="3"/>
  <c r="D1166" i="5" a="1"/>
  <c r="D1166" i="5" s="1"/>
  <c r="E899" i="3"/>
  <c r="E3584" i="3"/>
  <c r="E925" i="3"/>
  <c r="E588" i="3"/>
  <c r="E3045" i="3"/>
  <c r="E3413" i="3"/>
  <c r="D549" i="5" a="1"/>
  <c r="D549" i="5" s="1"/>
  <c r="E3148" i="3"/>
  <c r="E2761" i="3"/>
  <c r="E3509" i="3"/>
  <c r="E4083" i="3"/>
  <c r="E1013" i="3"/>
  <c r="E2402" i="3"/>
  <c r="E3095" i="3"/>
  <c r="E4716" i="3"/>
  <c r="E633" i="3"/>
  <c r="D623" i="5" a="1"/>
  <c r="D623" i="5" s="1"/>
  <c r="E2946" i="3"/>
  <c r="E219" i="3"/>
  <c r="E1163" i="3"/>
  <c r="E1628" i="3"/>
  <c r="D924" i="5" a="1"/>
  <c r="D924" i="5" s="1"/>
  <c r="E4810" i="3"/>
  <c r="E401" i="3"/>
  <c r="E3863" i="3"/>
  <c r="D447" i="5" a="1"/>
  <c r="D447" i="5" s="1"/>
  <c r="E4191" i="3"/>
  <c r="E4673" i="3"/>
  <c r="E32" i="3"/>
  <c r="E3068" i="3"/>
  <c r="D13" i="5" a="1"/>
  <c r="D13" i="5" s="1"/>
  <c r="E976" i="3"/>
  <c r="E1499" i="3"/>
  <c r="E4443" i="3"/>
  <c r="E1768" i="3"/>
  <c r="E1264" i="3"/>
  <c r="E4167" i="3"/>
  <c r="E292" i="3"/>
  <c r="D148" i="5" a="1"/>
  <c r="D148" i="5" s="1"/>
  <c r="E1796" i="3"/>
  <c r="E3698" i="3"/>
  <c r="E1527" i="3"/>
  <c r="E4633" i="3"/>
  <c r="E2060" i="3"/>
  <c r="E2711" i="3"/>
  <c r="E158" i="3"/>
  <c r="E2868" i="3"/>
  <c r="D1103" i="5" a="1"/>
  <c r="D1103" i="5" s="1"/>
  <c r="E4384" i="3"/>
  <c r="E3576" i="3"/>
  <c r="E4957" i="3"/>
  <c r="E3260" i="3"/>
  <c r="E4032" i="3"/>
  <c r="E151" i="3"/>
  <c r="E538" i="3"/>
  <c r="E3574" i="3"/>
  <c r="E4030" i="3"/>
  <c r="D277" i="5" a="1"/>
  <c r="D277" i="5" s="1"/>
  <c r="E1043" i="3"/>
  <c r="E1511" i="3"/>
  <c r="E2270" i="3"/>
  <c r="E2431" i="3"/>
  <c r="E2705" i="3"/>
  <c r="E2608" i="3"/>
  <c r="D265" i="5" a="1"/>
  <c r="D265" i="5" s="1"/>
  <c r="E176" i="3" s="1"/>
  <c r="E1270" i="3"/>
  <c r="E1778" i="3"/>
  <c r="E4626" i="3"/>
  <c r="E1995" i="3"/>
  <c r="E1723" i="3"/>
  <c r="D435" i="5" a="1"/>
  <c r="D435" i="5" s="1"/>
  <c r="E1586" i="3" s="1"/>
  <c r="E1281" i="3"/>
  <c r="E1790" i="3"/>
  <c r="E1056" i="3"/>
  <c r="E3240" i="3"/>
  <c r="E3592" i="3"/>
  <c r="E3245" i="3"/>
  <c r="E4021" i="3"/>
  <c r="E4949" i="3"/>
  <c r="E881" i="3"/>
  <c r="E3027" i="3"/>
  <c r="E3379" i="3"/>
  <c r="E3846" i="3"/>
  <c r="E4800" i="3"/>
  <c r="E2819" i="3"/>
  <c r="D1015" i="5" a="1"/>
  <c r="D1015" i="5" s="1"/>
  <c r="E4491" i="3" s="1"/>
  <c r="E103" i="3"/>
  <c r="E279" i="3"/>
  <c r="E530" i="3"/>
  <c r="E831" i="3"/>
  <c r="E1025" i="3"/>
  <c r="E1759" i="3"/>
  <c r="E2251" i="3"/>
  <c r="E2844" i="3"/>
  <c r="E4216" i="3"/>
  <c r="D823" i="5" a="1"/>
  <c r="D823" i="5" s="1"/>
  <c r="E168" i="3"/>
  <c r="E312" i="3"/>
  <c r="E278" i="3"/>
  <c r="E529" i="3"/>
  <c r="E770" i="3"/>
  <c r="E828" i="3"/>
  <c r="E1755" i="3"/>
  <c r="E2249" i="3"/>
  <c r="E2841" i="3"/>
  <c r="E3269" i="3"/>
  <c r="E3107" i="3"/>
  <c r="E4434" i="3"/>
  <c r="E4291" i="3"/>
  <c r="E4036" i="3"/>
  <c r="E4392" i="3"/>
  <c r="E4963" i="3"/>
  <c r="E381" i="3"/>
  <c r="E2909" i="3"/>
  <c r="E4326" i="3"/>
  <c r="E4798" i="3"/>
  <c r="E3064" i="3"/>
  <c r="E3499" i="3"/>
  <c r="E3238" i="3"/>
  <c r="E61" i="3"/>
  <c r="E410" i="3"/>
  <c r="E579" i="3"/>
  <c r="E1243" i="3"/>
  <c r="E1731" i="3"/>
  <c r="E2403" i="3"/>
  <c r="E3669" i="3"/>
  <c r="E2683" i="3"/>
  <c r="E3352" i="3"/>
  <c r="E4107" i="3"/>
  <c r="E4209" i="3"/>
  <c r="E4717" i="3"/>
  <c r="E1732" i="3"/>
  <c r="D253" i="5" a="1"/>
  <c r="D253" i="5" s="1"/>
  <c r="E1816" i="3" s="1"/>
  <c r="E3687" i="3"/>
  <c r="E2779" i="3"/>
  <c r="E3522" i="3"/>
  <c r="E1482" i="3"/>
  <c r="E4429" i="3"/>
  <c r="D711" i="5" a="1"/>
  <c r="D711" i="5" s="1"/>
  <c r="E13" i="3"/>
  <c r="E601" i="3"/>
  <c r="E874" i="3"/>
  <c r="E981" i="3"/>
  <c r="E664" i="3"/>
  <c r="E939" i="3"/>
  <c r="E2529" i="3"/>
  <c r="E3371" i="3"/>
  <c r="E4451" i="3"/>
  <c r="E4416" i="3"/>
  <c r="E4792" i="3"/>
  <c r="D465" i="5" a="1"/>
  <c r="D465" i="5" s="1"/>
  <c r="E554" i="3" s="1"/>
  <c r="D342" i="5" a="1"/>
  <c r="D342" i="5" s="1"/>
  <c r="E1045" i="3"/>
  <c r="E1512" i="3"/>
  <c r="E2433" i="3"/>
  <c r="E2043" i="3"/>
  <c r="E2271" i="3"/>
  <c r="E2609" i="3"/>
  <c r="E2706" i="3"/>
  <c r="E1442" i="3"/>
  <c r="E1215" i="3"/>
  <c r="E1686" i="3"/>
  <c r="E1956" i="3"/>
  <c r="E2208" i="3"/>
  <c r="E2986" i="3"/>
  <c r="E3803" i="3"/>
  <c r="D899" i="5" a="1"/>
  <c r="D899" i="5" s="1"/>
  <c r="E4643" i="3"/>
  <c r="C45" i="17" l="1"/>
  <c r="F2347" i="3"/>
  <c r="U2347" i="3" s="1"/>
  <c r="F2483" i="3"/>
  <c r="U2483" i="3" s="1"/>
  <c r="F2659" i="3"/>
  <c r="U2659" i="3" s="1"/>
  <c r="F506" i="3"/>
  <c r="U506" i="3" s="1"/>
  <c r="F2770" i="3"/>
  <c r="U2770" i="3" s="1"/>
  <c r="F3976" i="3"/>
  <c r="U3976" i="3" s="1"/>
  <c r="F4582" i="3"/>
  <c r="U4582" i="3" s="1"/>
  <c r="F1158" i="3"/>
  <c r="U1158" i="3" s="1"/>
  <c r="F4343" i="3"/>
  <c r="U4343" i="3" s="1"/>
  <c r="F4691" i="3"/>
  <c r="U4691" i="3" s="1"/>
  <c r="F1380" i="3"/>
  <c r="U1380" i="3" s="1"/>
  <c r="F2152" i="3"/>
  <c r="U2152" i="3" s="1"/>
  <c r="F4858" i="3"/>
  <c r="U4858" i="3" s="1"/>
  <c r="F44" i="3"/>
  <c r="U44" i="3" s="1"/>
  <c r="F335" i="3"/>
  <c r="U335" i="3" s="1"/>
  <c r="F3151" i="3"/>
  <c r="U3151" i="3" s="1"/>
  <c r="F3330" i="3"/>
  <c r="U3330" i="3" s="1"/>
  <c r="F3647" i="3"/>
  <c r="U3647" i="3" s="1"/>
  <c r="F563" i="3"/>
  <c r="U563" i="3" s="1"/>
  <c r="F729" i="3"/>
  <c r="U729" i="3" s="1"/>
  <c r="F2566" i="3"/>
  <c r="U2566" i="3" s="1"/>
  <c r="F3216" i="3"/>
  <c r="U3216" i="3" s="1"/>
  <c r="F3914" i="3"/>
  <c r="U3914" i="3" s="1"/>
  <c r="F4086" i="3"/>
  <c r="U4086" i="3" s="1"/>
  <c r="C23" i="17"/>
  <c r="E1818" i="3"/>
  <c r="E1550" i="3"/>
  <c r="E1082" i="3"/>
  <c r="D318" i="5" a="1"/>
  <c r="D318" i="5" s="1"/>
  <c r="E87" i="3"/>
  <c r="E4518" i="3"/>
  <c r="E878" i="3"/>
  <c r="D448" i="5" a="1"/>
  <c r="D448" i="5" s="1"/>
  <c r="E1854" i="3"/>
  <c r="E1587" i="3"/>
  <c r="E196" i="3"/>
  <c r="E2915" i="3"/>
  <c r="E1118" i="3"/>
  <c r="D925" i="5" a="1"/>
  <c r="D925" i="5" s="1"/>
  <c r="E2221" i="3"/>
  <c r="E1969" i="3"/>
  <c r="E1699" i="3"/>
  <c r="E2994" i="3"/>
  <c r="D978" i="5" a="1"/>
  <c r="D978" i="5" s="1"/>
  <c r="E758" i="3"/>
  <c r="E2396" i="3"/>
  <c r="E4487" i="3"/>
  <c r="E4712" i="3"/>
  <c r="E403" i="3"/>
  <c r="E3093" i="3"/>
  <c r="E3925" i="3"/>
  <c r="E2680" i="3"/>
  <c r="E4875" i="3"/>
  <c r="E461" i="3"/>
  <c r="E58" i="3"/>
  <c r="E961" i="3"/>
  <c r="E4206" i="3"/>
  <c r="E4811" i="3"/>
  <c r="E1011" i="3"/>
  <c r="D453" i="5" a="1"/>
  <c r="D453" i="5" s="1"/>
  <c r="E2916" i="3"/>
  <c r="D638" i="5" a="1"/>
  <c r="D638" i="5" s="1"/>
  <c r="E1631" i="3"/>
  <c r="E2948" i="3"/>
  <c r="E221" i="3"/>
  <c r="D168" i="5" a="1"/>
  <c r="D168" i="5" s="1"/>
  <c r="E1531" i="3"/>
  <c r="E1800" i="3"/>
  <c r="E3701" i="3"/>
  <c r="E1795" i="3"/>
  <c r="E3697" i="3"/>
  <c r="E157" i="3"/>
  <c r="E1526" i="3"/>
  <c r="E2059" i="3"/>
  <c r="D464" i="5" a="1"/>
  <c r="D464" i="5" s="1"/>
  <c r="E3209" i="3"/>
  <c r="E3143" i="3"/>
  <c r="E3751" i="3"/>
  <c r="E1447" i="3"/>
  <c r="E1691" i="3"/>
  <c r="E1961" i="3"/>
  <c r="D712" i="5" a="1"/>
  <c r="D712" i="5" s="1"/>
  <c r="E1403" i="3"/>
  <c r="E1646" i="3"/>
  <c r="D624" i="5" a="1"/>
  <c r="D624" i="5" s="1"/>
  <c r="E1897" i="3"/>
  <c r="E1672" i="3"/>
  <c r="E1941" i="3"/>
  <c r="D578" i="5" a="1"/>
  <c r="D578" i="5" s="1"/>
  <c r="E3512" i="3" s="1"/>
  <c r="E210" i="3"/>
  <c r="E562" i="3"/>
  <c r="E616" i="3"/>
  <c r="E2341" i="3"/>
  <c r="E3149" i="3"/>
  <c r="E2935" i="3"/>
  <c r="E4342" i="3"/>
  <c r="E4471" i="3"/>
  <c r="E4236" i="3"/>
  <c r="E3913" i="3"/>
  <c r="E388" i="3"/>
  <c r="E727" i="3"/>
  <c r="E1616" i="3"/>
  <c r="E2478" i="3"/>
  <c r="E3215" i="3"/>
  <c r="E3768" i="3"/>
  <c r="E4196" i="3"/>
  <c r="E4761" i="3"/>
  <c r="E334" i="3"/>
  <c r="E1373" i="3"/>
  <c r="E1885" i="3"/>
  <c r="E2654" i="3"/>
  <c r="E3383" i="3"/>
  <c r="E4423" i="3"/>
  <c r="E4268" i="3"/>
  <c r="E120" i="3"/>
  <c r="E456" i="3"/>
  <c r="E1150" i="3"/>
  <c r="E2561" i="3"/>
  <c r="E3034" i="3"/>
  <c r="E3644" i="3"/>
  <c r="E3444" i="3"/>
  <c r="E3328" i="3"/>
  <c r="E952" i="3"/>
  <c r="E4084" i="3"/>
  <c r="E2146" i="3"/>
  <c r="E4149" i="3"/>
  <c r="E42" i="3"/>
  <c r="E3074" i="3"/>
  <c r="E886" i="3"/>
  <c r="E4690" i="3"/>
  <c r="D127" i="5" a="1"/>
  <c r="D127" i="5" s="1"/>
  <c r="E1283" i="3"/>
  <c r="E3831" i="3"/>
  <c r="E1058" i="3"/>
  <c r="E2055" i="3"/>
  <c r="E369" i="3"/>
  <c r="E3481" i="3"/>
  <c r="E2708" i="3"/>
  <c r="D343" i="5" a="1"/>
  <c r="D343" i="5" s="1"/>
  <c r="E3313" i="3"/>
  <c r="D278" i="5" a="1"/>
  <c r="D278" i="5" s="1"/>
  <c r="E4064" i="3" s="1"/>
  <c r="E4321" i="3"/>
  <c r="D1104" i="5" a="1"/>
  <c r="D1104" i="5" s="1"/>
  <c r="E645" i="3"/>
  <c r="E823" i="3"/>
  <c r="E2012" i="3"/>
  <c r="E3816" i="3"/>
  <c r="E3932" i="3"/>
  <c r="E4113" i="3"/>
  <c r="E4285" i="3"/>
  <c r="E136" i="3"/>
  <c r="E274" i="3"/>
  <c r="E764" i="3"/>
  <c r="E2589" i="3"/>
  <c r="E3870" i="3"/>
  <c r="E4500" i="3"/>
  <c r="E3467" i="3"/>
  <c r="E4541" i="3"/>
  <c r="E425" i="3"/>
  <c r="E687" i="3"/>
  <c r="E2246" i="3"/>
  <c r="E3178" i="3"/>
  <c r="E4431" i="3"/>
  <c r="E2688" i="3"/>
  <c r="E4817" i="3"/>
  <c r="E4776" i="3"/>
  <c r="E465" i="3"/>
  <c r="E4607" i="3"/>
  <c r="E2836" i="3"/>
  <c r="E526" i="3"/>
  <c r="E4213" i="3"/>
  <c r="E1749" i="3"/>
  <c r="E3104" i="3"/>
  <c r="E4883" i="3"/>
  <c r="D799" i="5" a="1"/>
  <c r="D799" i="5" s="1"/>
  <c r="E1937" i="3"/>
  <c r="E232" i="3"/>
  <c r="E2190" i="3"/>
  <c r="E1197" i="3"/>
  <c r="E2971" i="3"/>
  <c r="E1423" i="3"/>
  <c r="E3623" i="3"/>
  <c r="E2087" i="3"/>
  <c r="D286" i="5" a="1"/>
  <c r="D286" i="5" s="1"/>
  <c r="E1311" i="3"/>
  <c r="D97" i="5" a="1"/>
  <c r="D97" i="5" s="1"/>
  <c r="E1049" i="3"/>
  <c r="E2272" i="3"/>
  <c r="D369" i="5" a="1"/>
  <c r="D369" i="5" s="1"/>
  <c r="E3497" i="3"/>
  <c r="D790" i="5" a="1"/>
  <c r="D790" i="5" s="1"/>
  <c r="E621" i="3"/>
  <c r="E1936" i="3"/>
  <c r="D654" i="5" a="1"/>
  <c r="D654" i="5" s="1"/>
  <c r="E1169" i="3"/>
  <c r="D1197" i="5" a="1"/>
  <c r="D1197" i="5" s="1"/>
  <c r="E2600" i="3"/>
  <c r="D1109" i="5" a="1"/>
  <c r="D1109" i="5" s="1"/>
  <c r="E922" i="3"/>
  <c r="E969" i="3"/>
  <c r="D295" i="5" a="1"/>
  <c r="D295" i="5" s="1"/>
  <c r="E943" i="3"/>
  <c r="E3129" i="3"/>
  <c r="E3309" i="3"/>
  <c r="E315" i="3"/>
  <c r="E3624" i="3"/>
  <c r="D760" i="5" a="1"/>
  <c r="D760" i="5" s="1"/>
  <c r="E1189" i="3"/>
  <c r="E2967" i="3"/>
  <c r="D824" i="5" a="1"/>
  <c r="D824" i="5" s="1"/>
  <c r="E1942" i="3"/>
  <c r="D149" i="5" a="1"/>
  <c r="D149" i="5" s="1"/>
  <c r="E1061" i="3"/>
  <c r="E3612" i="3"/>
  <c r="D14" i="5" a="1"/>
  <c r="D14" i="5" s="1"/>
  <c r="E592" i="3"/>
  <c r="E2516" i="3"/>
  <c r="E839" i="3"/>
  <c r="E3825" i="3"/>
  <c r="E536" i="3"/>
  <c r="E4787" i="3"/>
  <c r="E3" i="3"/>
  <c r="E2428" i="3"/>
  <c r="D550" i="5" a="1"/>
  <c r="D550" i="5" s="1"/>
  <c r="E207" i="3"/>
  <c r="E1610" i="3"/>
  <c r="E2652" i="3"/>
  <c r="E332" i="3"/>
  <c r="E2141" i="3"/>
  <c r="E3764" i="3"/>
  <c r="E1142" i="3"/>
  <c r="E2334" i="3"/>
  <c r="E4688" i="3"/>
  <c r="E1366" i="3"/>
  <c r="E2929" i="3"/>
  <c r="E4856" i="3"/>
  <c r="D1167" i="5" a="1"/>
  <c r="D1167" i="5" s="1"/>
  <c r="E4437" i="3"/>
  <c r="D322" i="5" a="1"/>
  <c r="D322" i="5" s="1"/>
  <c r="E2628" i="3"/>
  <c r="D1012" i="5" a="1"/>
  <c r="D1012" i="5" s="1"/>
  <c r="E408" i="3"/>
  <c r="D703" i="5" a="1"/>
  <c r="D703" i="5" s="1"/>
  <c r="E2491" i="3"/>
  <c r="E2362" i="3"/>
  <c r="E2785" i="3"/>
  <c r="E1408" i="3"/>
  <c r="E1921" i="3"/>
  <c r="D689" i="5" a="1"/>
  <c r="D689" i="5" s="1"/>
  <c r="E341" i="3"/>
  <c r="E2168" i="3"/>
  <c r="E3854" i="3"/>
  <c r="E3451" i="3"/>
  <c r="E802" i="3"/>
  <c r="E3334" i="3"/>
  <c r="E4864" i="3"/>
  <c r="E736" i="3"/>
  <c r="E3080" i="3"/>
  <c r="E4589" i="3"/>
  <c r="E1001" i="3"/>
  <c r="E4531" i="3"/>
  <c r="E2782" i="3"/>
  <c r="E3524" i="3"/>
  <c r="D606" i="5" a="1"/>
  <c r="D606" i="5" s="1"/>
  <c r="E3775" i="3"/>
  <c r="D505" i="5" a="1"/>
  <c r="D505" i="5" s="1"/>
  <c r="E2326" i="3"/>
  <c r="E2753" i="3"/>
  <c r="E485" i="3"/>
  <c r="E784" i="3"/>
  <c r="E2284" i="3"/>
  <c r="E3617" i="3"/>
  <c r="E2878" i="3"/>
  <c r="E3303" i="3"/>
  <c r="E3954" i="3"/>
  <c r="E4062" i="3"/>
  <c r="E4642" i="3"/>
  <c r="E4319" i="3"/>
  <c r="E4453" i="3"/>
  <c r="E2720" i="3"/>
  <c r="D825" i="5" a="1"/>
  <c r="D825" i="5" s="1"/>
  <c r="D466" i="5" a="1"/>
  <c r="D466" i="5" s="1"/>
  <c r="E3278" i="3"/>
  <c r="E2847" i="3"/>
  <c r="E2238" i="3"/>
  <c r="E4367" i="3"/>
  <c r="E3557" i="3"/>
  <c r="E3284" i="3"/>
  <c r="E1299" i="3"/>
  <c r="E3713" i="3"/>
  <c r="E1173" i="3"/>
  <c r="E1397" i="3"/>
  <c r="E1639" i="3"/>
  <c r="E1908" i="3"/>
  <c r="E2166" i="3"/>
  <c r="E3785" i="3"/>
  <c r="E2955" i="3"/>
  <c r="D254" i="5" a="1"/>
  <c r="D254" i="5" s="1"/>
  <c r="E1508" i="3"/>
  <c r="E101" i="3"/>
  <c r="E75" i="3"/>
  <c r="E139" i="3"/>
  <c r="E689" i="3"/>
  <c r="E587" i="3"/>
  <c r="E650" i="3"/>
  <c r="E898" i="3"/>
  <c r="E467" i="3"/>
  <c r="E1489" i="3"/>
  <c r="E970" i="3"/>
  <c r="E1258" i="3"/>
  <c r="E430" i="3"/>
  <c r="E923" i="3"/>
  <c r="E1023" i="3"/>
  <c r="E2017" i="3"/>
  <c r="E2419" i="3"/>
  <c r="E2508" i="3"/>
  <c r="E3005" i="3"/>
  <c r="E2594" i="3"/>
  <c r="E3182" i="3"/>
  <c r="E3391" i="3"/>
  <c r="E2692" i="3"/>
  <c r="E3044" i="3"/>
  <c r="E3820" i="3"/>
  <c r="E4610" i="3"/>
  <c r="E4730" i="3"/>
  <c r="E4778" i="3"/>
  <c r="E3411" i="3"/>
  <c r="E3470" i="3"/>
  <c r="E3875" i="3"/>
  <c r="E3935" i="3"/>
  <c r="E4119" i="3"/>
  <c r="E4215" i="3"/>
  <c r="E3679" i="3"/>
  <c r="E4504" i="3"/>
  <c r="E4544" i="3"/>
  <c r="E4821" i="3"/>
  <c r="E4249" i="3"/>
  <c r="E4887" i="3"/>
  <c r="E4161" i="3"/>
  <c r="E3360" i="3"/>
  <c r="E2229" i="3"/>
  <c r="E3663" i="3"/>
  <c r="E4360" i="3"/>
  <c r="C44" i="17" l="1"/>
  <c r="C25" i="17"/>
  <c r="F1392" i="3"/>
  <c r="U1392" i="3" s="1"/>
  <c r="F1903" i="3"/>
  <c r="U1903" i="3" s="1"/>
  <c r="F1634" i="3"/>
  <c r="U1634" i="3" s="1"/>
  <c r="C24" i="17"/>
  <c r="F214" i="3"/>
  <c r="U214" i="3" s="1"/>
  <c r="F1624" i="3"/>
  <c r="U1624" i="3" s="1"/>
  <c r="F2941" i="3"/>
  <c r="U2941" i="3" s="1"/>
  <c r="F3774" i="3"/>
  <c r="U3774" i="3" s="1"/>
  <c r="F1893" i="3"/>
  <c r="U1893" i="3" s="1"/>
  <c r="E1562" i="3"/>
  <c r="E1093" i="3"/>
  <c r="E1319" i="3"/>
  <c r="D551" i="5" a="1"/>
  <c r="D551" i="5" s="1"/>
  <c r="E615" i="3"/>
  <c r="E2559" i="3"/>
  <c r="E675" i="3"/>
  <c r="E4235" i="3"/>
  <c r="E1879" i="3"/>
  <c r="E3326" i="3"/>
  <c r="D150" i="5" a="1"/>
  <c r="D150" i="5" s="1"/>
  <c r="E2612" i="3"/>
  <c r="E4312" i="3"/>
  <c r="D1198" i="5" a="1"/>
  <c r="D1198" i="5" s="1"/>
  <c r="E3279" i="3"/>
  <c r="E2697" i="3"/>
  <c r="D454" i="5" a="1"/>
  <c r="D454" i="5" s="1"/>
  <c r="E2318" i="3"/>
  <c r="E4102" i="3"/>
  <c r="E574" i="3"/>
  <c r="E682" i="3"/>
  <c r="E3462" i="3"/>
  <c r="E3664" i="3"/>
  <c r="E3865" i="3"/>
  <c r="D704" i="5" a="1"/>
  <c r="D704" i="5" s="1"/>
  <c r="E3788" i="3"/>
  <c r="E2171" i="3"/>
  <c r="E2666" i="3"/>
  <c r="E4697" i="3"/>
  <c r="E1178" i="3"/>
  <c r="D323" i="5" a="1"/>
  <c r="D323" i="5" s="1"/>
  <c r="E2449" i="3"/>
  <c r="D15" i="5" a="1"/>
  <c r="D15" i="5" s="1"/>
  <c r="E3397" i="3"/>
  <c r="E868" i="3"/>
  <c r="D761" i="5" a="1"/>
  <c r="D761" i="5" s="1"/>
  <c r="E1658" i="3"/>
  <c r="D791" i="5" a="1"/>
  <c r="D791" i="5" s="1"/>
  <c r="E4002" i="3"/>
  <c r="E4594" i="3"/>
  <c r="E1195" i="3"/>
  <c r="E2798" i="3"/>
  <c r="D800" i="5" a="1"/>
  <c r="D800" i="5" s="1"/>
  <c r="E4004" i="3"/>
  <c r="D1105" i="5" a="1"/>
  <c r="D1105" i="5" s="1"/>
  <c r="E583" i="3"/>
  <c r="E3389" i="3"/>
  <c r="E1484" i="3"/>
  <c r="E3409" i="3"/>
  <c r="E69" i="3"/>
  <c r="E2505" i="3"/>
  <c r="E3043" i="3"/>
  <c r="E2412" i="3"/>
  <c r="D344" i="5" a="1"/>
  <c r="D344" i="5" s="1"/>
  <c r="E2903" i="3"/>
  <c r="D128" i="5" a="1"/>
  <c r="D128" i="5" s="1"/>
  <c r="E3696" i="3"/>
  <c r="E1792" i="3"/>
  <c r="E1523" i="3"/>
  <c r="E4676" i="3"/>
  <c r="E4075" i="3"/>
  <c r="E1456" i="3"/>
  <c r="E1226" i="3"/>
  <c r="D287" i="5" a="1"/>
  <c r="D287" i="5" s="1"/>
  <c r="E1554" i="3"/>
  <c r="E4655" i="3"/>
  <c r="E1086" i="3"/>
  <c r="E1822" i="3"/>
  <c r="E2892" i="3"/>
  <c r="D467" i="5" a="1"/>
  <c r="D467" i="5" s="1"/>
  <c r="E3210" i="3" s="1"/>
  <c r="E4333" i="3"/>
  <c r="D506" i="5" a="1"/>
  <c r="D506" i="5" s="1"/>
  <c r="E2643" i="3"/>
  <c r="E2131" i="3"/>
  <c r="E2467" i="3"/>
  <c r="E1201" i="3"/>
  <c r="E4096" i="3"/>
  <c r="E261" i="3"/>
  <c r="E2380" i="3"/>
  <c r="E3659" i="3"/>
  <c r="E54" i="3"/>
  <c r="E3342" i="3"/>
  <c r="E4705" i="3"/>
  <c r="E570" i="3"/>
  <c r="E4354" i="3"/>
  <c r="D1110" i="5" a="1"/>
  <c r="D1110" i="5" s="1"/>
  <c r="E646" i="3"/>
  <c r="E1254" i="3"/>
  <c r="E2247" i="3"/>
  <c r="E3179" i="3"/>
  <c r="E3871" i="3"/>
  <c r="E3933" i="3"/>
  <c r="E824" i="3"/>
  <c r="E1750" i="3"/>
  <c r="E2837" i="3"/>
  <c r="E4114" i="3"/>
  <c r="E4432" i="3"/>
  <c r="E137" i="3"/>
  <c r="E1021" i="3"/>
  <c r="E2013" i="3"/>
  <c r="E3001" i="3"/>
  <c r="E4542" i="3"/>
  <c r="E4725" i="3"/>
  <c r="E3105" i="3"/>
  <c r="E2413" i="3"/>
  <c r="E862" i="3"/>
  <c r="E4818" i="3"/>
  <c r="E1485" i="3"/>
  <c r="E4777" i="3"/>
  <c r="D655" i="5" a="1"/>
  <c r="D655" i="5" s="1"/>
  <c r="N3" i="13" s="1"/>
  <c r="E1634" i="3"/>
  <c r="E1903" i="3"/>
  <c r="E1392" i="3"/>
  <c r="D98" i="5" a="1"/>
  <c r="D98" i="5" s="1"/>
  <c r="E1276" i="3"/>
  <c r="D713" i="5" a="1"/>
  <c r="D713" i="5" s="1"/>
  <c r="E1915" i="3"/>
  <c r="E2960" i="3"/>
  <c r="D169" i="5" a="1"/>
  <c r="D169" i="5" s="1"/>
  <c r="E1532" i="3"/>
  <c r="E2714" i="3"/>
  <c r="E3702" i="3"/>
  <c r="E703" i="3"/>
  <c r="E2437" i="3"/>
  <c r="E2871" i="3"/>
  <c r="E1801" i="3"/>
  <c r="E161" i="3"/>
  <c r="E2615" i="3"/>
  <c r="E1288" i="3"/>
  <c r="E4636" i="3"/>
  <c r="E2281" i="3"/>
  <c r="D639" i="5" a="1"/>
  <c r="D639" i="5" s="1"/>
  <c r="E1900" i="3"/>
  <c r="E1388" i="3"/>
  <c r="D607" i="5" a="1"/>
  <c r="D607" i="5" s="1"/>
  <c r="E215" i="3"/>
  <c r="E1625" i="3"/>
  <c r="E4237" i="3"/>
  <c r="E2153" i="3"/>
  <c r="E1381" i="3"/>
  <c r="E2942" i="3"/>
  <c r="E4692" i="3"/>
  <c r="E336" i="3"/>
  <c r="E1159" i="3"/>
  <c r="E1894" i="3"/>
  <c r="E1081" i="3"/>
  <c r="E1817" i="3"/>
  <c r="E1305" i="3"/>
  <c r="E2887" i="3"/>
  <c r="E1549" i="3"/>
  <c r="E2083" i="3"/>
  <c r="D826" i="5" a="1"/>
  <c r="D826" i="5" s="1"/>
  <c r="E859" i="3"/>
  <c r="D690" i="5" a="1"/>
  <c r="D690" i="5" s="1"/>
  <c r="E3787" i="3"/>
  <c r="E1399" i="3"/>
  <c r="E1642" i="3"/>
  <c r="D1013" i="5" a="1"/>
  <c r="D1013" i="5" s="1"/>
  <c r="E128" i="3"/>
  <c r="E3237" i="3"/>
  <c r="E4018" i="3"/>
  <c r="E2824" i="3"/>
  <c r="D1168" i="5" a="1"/>
  <c r="D1168" i="5" s="1"/>
  <c r="E832" i="3"/>
  <c r="E3185" i="3"/>
  <c r="E4293" i="3"/>
  <c r="E469" i="3"/>
  <c r="E1760" i="3"/>
  <c r="E4398" i="3"/>
  <c r="E4780" i="3"/>
  <c r="E3272" i="3"/>
  <c r="E2845" i="3"/>
  <c r="E280" i="3"/>
  <c r="E2252" i="3"/>
  <c r="E4966" i="3"/>
  <c r="E3878" i="3"/>
  <c r="E690" i="3"/>
  <c r="E4889" i="3"/>
  <c r="D296" i="5" a="1"/>
  <c r="D296" i="5" s="1"/>
  <c r="E180" i="3"/>
  <c r="E1312" i="3"/>
  <c r="E4656" i="3"/>
  <c r="E1087" i="3"/>
  <c r="E2090" i="3"/>
  <c r="E1555" i="3"/>
  <c r="E2893" i="3"/>
  <c r="E1823" i="3"/>
  <c r="E3726" i="3"/>
  <c r="D370" i="5" a="1"/>
  <c r="D370" i="5" s="1"/>
  <c r="E3134" i="3"/>
  <c r="D625" i="5" a="1"/>
  <c r="D625" i="5" s="1"/>
  <c r="E2351" i="3"/>
  <c r="E1344" i="3"/>
  <c r="E1588" i="3"/>
  <c r="E1478" i="3"/>
  <c r="E1728" i="3"/>
  <c r="E1999" i="3"/>
  <c r="D468" i="5" a="1"/>
  <c r="D468" i="5" s="1"/>
  <c r="E864" i="3"/>
  <c r="E1040" i="3"/>
  <c r="E2038" i="3"/>
  <c r="E2704" i="3"/>
  <c r="E3286" i="3"/>
  <c r="E3285" i="3"/>
  <c r="D837" i="5" a="1"/>
  <c r="D837" i="5" s="1"/>
  <c r="E16" i="3"/>
  <c r="E113" i="3"/>
  <c r="E545" i="3"/>
  <c r="E443" i="3"/>
  <c r="E708" i="3"/>
  <c r="E875" i="3"/>
  <c r="E849" i="3"/>
  <c r="E982" i="3"/>
  <c r="E940" i="3"/>
  <c r="E3057" i="3"/>
  <c r="E3489" i="3"/>
  <c r="E3126" i="3"/>
  <c r="E3374" i="3"/>
  <c r="E2619" i="3"/>
  <c r="E3426" i="3"/>
  <c r="E3898" i="3"/>
  <c r="E4749" i="3"/>
  <c r="E4177" i="3"/>
  <c r="E4417" i="3"/>
  <c r="E4905" i="3"/>
  <c r="C26" i="17" l="1"/>
  <c r="F1169" i="3"/>
  <c r="U1169" i="3" s="1"/>
  <c r="D469" i="5" a="1"/>
  <c r="D469" i="5" s="1"/>
  <c r="E2123" i="3"/>
  <c r="D691" i="5" a="1"/>
  <c r="D691" i="5" s="1"/>
  <c r="E1911" i="3"/>
  <c r="E2957" i="3"/>
  <c r="D99" i="5" a="1"/>
  <c r="D99" i="5" s="1"/>
  <c r="E1050" i="3"/>
  <c r="E1516" i="3"/>
  <c r="E1784" i="3"/>
  <c r="E2048" i="3"/>
  <c r="D324" i="5" a="1"/>
  <c r="D324" i="5" s="1"/>
  <c r="E1094" i="3"/>
  <c r="E2099" i="3"/>
  <c r="E1320" i="3"/>
  <c r="E3731" i="3"/>
  <c r="E186" i="3"/>
  <c r="E4661" i="3"/>
  <c r="E1830" i="3"/>
  <c r="E1563" i="3"/>
  <c r="E2899" i="3"/>
  <c r="D792" i="5" a="1"/>
  <c r="D792" i="5" s="1"/>
  <c r="E514" i="3"/>
  <c r="E3539" i="3"/>
  <c r="E2188" i="3"/>
  <c r="E3798" i="3"/>
  <c r="E3159" i="3"/>
  <c r="E4350" i="3"/>
  <c r="D1199" i="5" a="1"/>
  <c r="D1199" i="5" s="1"/>
  <c r="E2848" i="3"/>
  <c r="E4045" i="3"/>
  <c r="E283" i="3"/>
  <c r="E4402" i="3"/>
  <c r="D1111" i="5" a="1"/>
  <c r="D1111" i="5" s="1"/>
  <c r="E4033" i="3"/>
  <c r="E3577" i="3"/>
  <c r="E4385" i="3"/>
  <c r="E4958" i="3"/>
  <c r="E4286" i="3"/>
  <c r="E1835" i="3"/>
  <c r="E1568" i="3"/>
  <c r="E1325" i="3"/>
  <c r="E2301" i="3"/>
  <c r="E1099" i="3"/>
  <c r="E2104" i="3"/>
  <c r="D838" i="5" a="1"/>
  <c r="D838" i="5" s="1"/>
  <c r="E2381" i="3"/>
  <c r="D827" i="5" a="1"/>
  <c r="D827" i="5" s="1"/>
  <c r="E1673" i="3"/>
  <c r="E2196" i="3"/>
  <c r="E2975" i="3"/>
  <c r="E1429" i="3"/>
  <c r="E1943" i="3"/>
  <c r="D640" i="5" a="1"/>
  <c r="D640" i="5" s="1"/>
  <c r="E2158" i="3"/>
  <c r="D714" i="5" a="1"/>
  <c r="D714" i="5" s="1"/>
  <c r="E1647" i="3"/>
  <c r="D507" i="5" a="1"/>
  <c r="D507" i="5" s="1"/>
  <c r="E1355" i="3"/>
  <c r="D288" i="5" a="1"/>
  <c r="D288" i="5" s="1"/>
  <c r="E179" i="3"/>
  <c r="E2089" i="3"/>
  <c r="D129" i="5" a="1"/>
  <c r="D129" i="5" s="1"/>
  <c r="E303" i="3"/>
  <c r="E98" i="3"/>
  <c r="E4157" i="3"/>
  <c r="D16" i="5" a="1"/>
  <c r="D16" i="5" s="1"/>
  <c r="E977" i="3"/>
  <c r="E3598" i="3"/>
  <c r="D705" i="5" a="1"/>
  <c r="D705" i="5" s="1"/>
  <c r="E1402" i="3"/>
  <c r="E1645" i="3"/>
  <c r="E3222" i="3"/>
  <c r="D455" i="5" a="1"/>
  <c r="D455" i="5" s="1"/>
  <c r="E2121" i="3" s="1"/>
  <c r="E1856" i="3"/>
  <c r="E1345" i="3"/>
  <c r="E1589" i="3"/>
  <c r="D1014" i="5" a="1"/>
  <c r="D1014" i="5" s="1"/>
  <c r="E1725" i="3"/>
  <c r="E4278" i="3"/>
  <c r="E2237" i="3"/>
  <c r="E2401" i="3"/>
  <c r="E1477" i="3"/>
  <c r="E1996" i="3"/>
  <c r="E1012" i="3"/>
  <c r="E4490" i="3"/>
  <c r="D656" i="5" a="1"/>
  <c r="D656" i="5" s="1"/>
  <c r="E509" i="3"/>
  <c r="E999" i="3"/>
  <c r="E3650" i="3"/>
  <c r="E733" i="3"/>
  <c r="E2161" i="3"/>
  <c r="E3852" i="3"/>
  <c r="E339" i="3"/>
  <c r="E2777" i="3"/>
  <c r="E4474" i="3"/>
  <c r="E46" i="3"/>
  <c r="E800" i="3"/>
  <c r="E3983" i="3"/>
  <c r="E3332" i="3"/>
  <c r="D801" i="5" a="1"/>
  <c r="D801" i="5" s="1"/>
  <c r="E2800" i="3"/>
  <c r="D151" i="5" a="1"/>
  <c r="D151" i="5" s="1"/>
  <c r="E3299" i="3"/>
  <c r="E1842" i="3"/>
  <c r="E2454" i="3"/>
  <c r="E2737" i="3"/>
  <c r="E2632" i="3"/>
  <c r="D626" i="5" a="1"/>
  <c r="D626" i="5" s="1"/>
  <c r="E2773" i="3"/>
  <c r="D297" i="5" a="1"/>
  <c r="D297" i="5" s="1"/>
  <c r="E349" i="3" s="1"/>
  <c r="E605" i="3"/>
  <c r="E3310" i="3"/>
  <c r="E22" i="3"/>
  <c r="E2729" i="3"/>
  <c r="E786" i="3"/>
  <c r="E3839" i="3"/>
  <c r="E712" i="3"/>
  <c r="E3955" i="3"/>
  <c r="E4909" i="3"/>
  <c r="E489" i="3"/>
  <c r="D1169" i="5" a="1"/>
  <c r="D1169" i="5" s="1"/>
  <c r="E78" i="3"/>
  <c r="E3821" i="3"/>
  <c r="E4613" i="3"/>
  <c r="E434" i="3"/>
  <c r="E3938" i="3"/>
  <c r="E3414" i="3"/>
  <c r="E2021" i="3"/>
  <c r="E4162" i="3"/>
  <c r="E4733" i="3"/>
  <c r="E2422" i="3"/>
  <c r="E4123" i="3"/>
  <c r="D608" i="5" a="1"/>
  <c r="D608" i="5" s="1"/>
  <c r="E2348" i="3"/>
  <c r="D170" i="5" a="1"/>
  <c r="D170" i="5" s="1"/>
  <c r="E1064" i="3"/>
  <c r="E2064" i="3"/>
  <c r="D762" i="5" a="1"/>
  <c r="D762" i="5" s="1"/>
  <c r="E1927" i="3"/>
  <c r="E2180" i="3"/>
  <c r="E3795" i="3"/>
  <c r="E1190" i="3"/>
  <c r="E1414" i="3"/>
  <c r="D552" i="5" a="1"/>
  <c r="D552" i="5" s="1"/>
  <c r="E39" i="3"/>
  <c r="E3441" i="3"/>
  <c r="E3971" i="3"/>
  <c r="D472" i="5" a="1"/>
  <c r="D472" i="5" s="1"/>
  <c r="E1524" i="3"/>
  <c r="E2057" i="3"/>
  <c r="E1793" i="3"/>
  <c r="E3610" i="3"/>
  <c r="E4037" i="3"/>
  <c r="D473" i="5" l="1" a="1"/>
  <c r="D473" i="5" s="1"/>
  <c r="E1859" i="3"/>
  <c r="D553" i="5" a="1"/>
  <c r="D553" i="5" s="1"/>
  <c r="E4920" i="3"/>
  <c r="E1386" i="3"/>
  <c r="E3516" i="3"/>
  <c r="E1898" i="3"/>
  <c r="E3979" i="3"/>
  <c r="E1164" i="3"/>
  <c r="E1629" i="3"/>
  <c r="D802" i="5" a="1"/>
  <c r="D802" i="5" s="1"/>
  <c r="E2673" i="3"/>
  <c r="E3541" i="3"/>
  <c r="E1198" i="3"/>
  <c r="E2496" i="3"/>
  <c r="D289" i="5" a="1"/>
  <c r="D289" i="5" s="1"/>
  <c r="E2291" i="3"/>
  <c r="E2727" i="3"/>
  <c r="D715" i="5" a="1"/>
  <c r="D715" i="5" s="1"/>
  <c r="E458" i="3"/>
  <c r="E740" i="3"/>
  <c r="E1180" i="3"/>
  <c r="E2364" i="3"/>
  <c r="E3789" i="3"/>
  <c r="E4270" i="3"/>
  <c r="E4475" i="3"/>
  <c r="E4865" i="3"/>
  <c r="E511" i="3"/>
  <c r="E1404" i="3"/>
  <c r="E3223" i="3"/>
  <c r="E4590" i="3"/>
  <c r="E4929" i="3"/>
  <c r="E227" i="3"/>
  <c r="E1916" i="3"/>
  <c r="E3157" i="3"/>
  <c r="E4698" i="3"/>
  <c r="E4200" i="3"/>
  <c r="E803" i="3"/>
  <c r="E2492" i="3"/>
  <c r="E2572" i="3"/>
  <c r="E1002" i="3"/>
  <c r="E3918" i="3"/>
  <c r="E2668" i="3"/>
  <c r="E47" i="3"/>
  <c r="E566" i="3"/>
  <c r="E955" i="3"/>
  <c r="E2173" i="3"/>
  <c r="E3653" i="3"/>
  <c r="E4090" i="3"/>
  <c r="E4347" i="3"/>
  <c r="D828" i="5" a="1"/>
  <c r="D828" i="5" s="1"/>
  <c r="E1674" i="3"/>
  <c r="E1944" i="3"/>
  <c r="E2197" i="3"/>
  <c r="E1430" i="3"/>
  <c r="D325" i="5" a="1"/>
  <c r="D325" i="5" s="1"/>
  <c r="E2298" i="3"/>
  <c r="D692" i="5" a="1"/>
  <c r="D692" i="5" s="1"/>
  <c r="E3988" i="3"/>
  <c r="D763" i="5" a="1"/>
  <c r="D763" i="5" s="1"/>
  <c r="E2370" i="3"/>
  <c r="E2968" i="3"/>
  <c r="D298" i="5" a="1"/>
  <c r="D298" i="5" s="1"/>
  <c r="E247" i="3"/>
  <c r="E316" i="3"/>
  <c r="E1824" i="3"/>
  <c r="E2447" i="3"/>
  <c r="E2894" i="3"/>
  <c r="E3900" i="3"/>
  <c r="E4842" i="3"/>
  <c r="E3492" i="3"/>
  <c r="E4456" i="3"/>
  <c r="E444" i="3"/>
  <c r="E1313" i="3"/>
  <c r="E944" i="3"/>
  <c r="E2292" i="3"/>
  <c r="E3130" i="3"/>
  <c r="E4322" i="3"/>
  <c r="E4259" i="3"/>
  <c r="E3727" i="3"/>
  <c r="E4657" i="3"/>
  <c r="E181" i="3"/>
  <c r="E546" i="3"/>
  <c r="E984" i="3"/>
  <c r="E1088" i="3"/>
  <c r="E3625" i="3"/>
  <c r="E3198" i="3"/>
  <c r="E4750" i="3"/>
  <c r="E4563" i="3"/>
  <c r="E4140" i="3"/>
  <c r="E4065" i="3"/>
  <c r="E377" i="3"/>
  <c r="E2626" i="3"/>
  <c r="E4180" i="3"/>
  <c r="E3428" i="3"/>
  <c r="E667" i="3"/>
  <c r="E3059" i="3"/>
  <c r="E1556" i="3"/>
  <c r="E4794" i="3"/>
  <c r="E2091" i="3"/>
  <c r="D152" i="5" a="1"/>
  <c r="D152" i="5" s="1"/>
  <c r="E2712" i="3"/>
  <c r="D657" i="5" a="1"/>
  <c r="D657" i="5" s="1"/>
  <c r="E3520" i="3"/>
  <c r="D17" i="5" a="1"/>
  <c r="D17" i="5" s="1"/>
  <c r="E4620" i="3"/>
  <c r="D130" i="5" a="1"/>
  <c r="D130" i="5" s="1"/>
  <c r="E2056" i="3"/>
  <c r="E3832" i="3"/>
  <c r="E370" i="3"/>
  <c r="D100" i="5" a="1"/>
  <c r="D100" i="5" s="1"/>
  <c r="E1051" i="3"/>
  <c r="D1200" i="5" a="1"/>
  <c r="D1200" i="5" s="1"/>
  <c r="E4297" i="3"/>
  <c r="E4617" i="3"/>
  <c r="E4738" i="3"/>
  <c r="D609" i="5" a="1"/>
  <c r="D609" i="5" s="1"/>
  <c r="E4583" i="3"/>
  <c r="D1170" i="5" a="1"/>
  <c r="D1170" i="5" s="1"/>
  <c r="E4039" i="3"/>
  <c r="E926" i="3"/>
  <c r="E2825" i="3"/>
  <c r="E3556" i="3"/>
  <c r="D706" i="5" a="1"/>
  <c r="D706" i="5" s="1"/>
  <c r="E1914" i="3"/>
  <c r="E2959" i="3"/>
  <c r="D508" i="5" a="1"/>
  <c r="D508" i="5" s="1"/>
  <c r="E1599" i="3"/>
  <c r="E1867" i="3"/>
  <c r="D641" i="5" a="1"/>
  <c r="D641" i="5" s="1"/>
  <c r="E2775" i="3"/>
  <c r="E2486" i="3"/>
  <c r="E1166" i="3"/>
  <c r="E4925" i="3"/>
  <c r="E2354" i="3"/>
  <c r="D839" i="5" a="1"/>
  <c r="D839" i="5" s="1"/>
  <c r="E1205" i="3"/>
  <c r="D1112" i="5" a="1"/>
  <c r="D1112" i="5" s="1"/>
  <c r="E3261" i="3"/>
  <c r="D793" i="5" a="1"/>
  <c r="D793" i="5" s="1"/>
  <c r="E358" i="3" s="1"/>
  <c r="E395" i="3"/>
  <c r="E808" i="3"/>
  <c r="E3457" i="3"/>
  <c r="D470" i="5" a="1"/>
  <c r="D470" i="5" s="1"/>
  <c r="E199" i="3"/>
  <c r="E4677" i="3"/>
  <c r="E1591" i="3"/>
  <c r="E2918" i="3"/>
  <c r="E1347" i="3"/>
  <c r="E3270" i="3"/>
  <c r="D476" i="5" a="1"/>
  <c r="D476" i="5" s="1"/>
  <c r="E2434" i="3"/>
  <c r="E2524" i="3"/>
  <c r="E3892" i="3"/>
  <c r="D477" i="5" l="1" a="1"/>
  <c r="D477" i="5" s="1"/>
  <c r="E1123" i="3"/>
  <c r="E2749" i="3"/>
  <c r="D471" i="5" a="1"/>
  <c r="D471" i="5" s="1"/>
  <c r="E1592" i="3" s="1"/>
  <c r="E1858" i="3"/>
  <c r="E1121" i="3"/>
  <c r="D794" i="5" a="1"/>
  <c r="D794" i="5" s="1"/>
  <c r="E231" i="3"/>
  <c r="E809" i="3"/>
  <c r="E2799" i="3"/>
  <c r="E4934" i="3"/>
  <c r="E4595" i="3"/>
  <c r="E51" i="3"/>
  <c r="E259" i="3"/>
  <c r="E1196" i="3"/>
  <c r="E3339" i="3"/>
  <c r="E3859" i="3"/>
  <c r="E3036" i="3"/>
  <c r="E957" i="3"/>
  <c r="E2189" i="3"/>
  <c r="E3458" i="3"/>
  <c r="E4003" i="3"/>
  <c r="E4272" i="3"/>
  <c r="E3226" i="3"/>
  <c r="E4702" i="3"/>
  <c r="E746" i="3"/>
  <c r="E4351" i="3"/>
  <c r="E515" i="3"/>
  <c r="E4093" i="3"/>
  <c r="D840" i="5" a="1"/>
  <c r="D840" i="5" s="1"/>
  <c r="E3343" i="3"/>
  <c r="E750" i="3"/>
  <c r="D707" i="5" a="1"/>
  <c r="D707" i="5" s="1"/>
  <c r="E3991" i="3"/>
  <c r="D764" i="5" a="1"/>
  <c r="D764" i="5" s="1"/>
  <c r="E1415" i="3"/>
  <c r="E1928" i="3"/>
  <c r="E2629" i="3"/>
  <c r="E2450" i="3"/>
  <c r="D290" i="5" a="1"/>
  <c r="D290" i="5" s="1"/>
  <c r="E2446" i="3"/>
  <c r="E2625" i="3"/>
  <c r="E2644" i="3"/>
  <c r="E2327" i="3"/>
  <c r="D1171" i="5" a="1"/>
  <c r="D1171" i="5" s="1"/>
  <c r="E531" i="3"/>
  <c r="E4163" i="3"/>
  <c r="E1492" i="3"/>
  <c r="E2253" i="3"/>
  <c r="E3273" i="3"/>
  <c r="D101" i="5" a="1"/>
  <c r="D101" i="5" s="1"/>
  <c r="E2273" i="3"/>
  <c r="D131" i="5" a="1"/>
  <c r="D131" i="5" s="1"/>
  <c r="E1059" i="3"/>
  <c r="D658" i="5" a="1"/>
  <c r="D658" i="5" s="1"/>
  <c r="E2355" i="3"/>
  <c r="E2487" i="3"/>
  <c r="D299" i="5" a="1"/>
  <c r="D299" i="5" s="1"/>
  <c r="E2538" i="3"/>
  <c r="E3375" i="3"/>
  <c r="E908" i="3"/>
  <c r="E876" i="3"/>
  <c r="E3020" i="3"/>
  <c r="E4516" i="3"/>
  <c r="D829" i="5" a="1"/>
  <c r="D829" i="5" s="1"/>
  <c r="E1202" i="3"/>
  <c r="E4009" i="3"/>
  <c r="D716" i="5" a="1"/>
  <c r="D716" i="5" s="1"/>
  <c r="E393" i="3"/>
  <c r="E888" i="3"/>
  <c r="E3335" i="3"/>
  <c r="E4239" i="3"/>
  <c r="E3856" i="3"/>
  <c r="E3081" i="3"/>
  <c r="E3384" i="3"/>
  <c r="E677" i="3"/>
  <c r="E2961" i="3"/>
  <c r="E3452" i="3"/>
  <c r="E3992" i="3"/>
  <c r="E4765" i="3"/>
  <c r="E619" i="3"/>
  <c r="E4532" i="3"/>
  <c r="E343" i="3"/>
  <c r="E2787" i="3"/>
  <c r="E3528" i="3"/>
  <c r="E4805" i="3"/>
  <c r="D803" i="5" a="1"/>
  <c r="D803" i="5" s="1"/>
  <c r="E1668" i="3"/>
  <c r="E2377" i="3"/>
  <c r="D554" i="5" a="1"/>
  <c r="D554" i="5" s="1"/>
  <c r="E333" i="3"/>
  <c r="D1113" i="5" a="1"/>
  <c r="D1113" i="5" s="1"/>
  <c r="E2414" i="3"/>
  <c r="D693" i="5" a="1"/>
  <c r="D693" i="5" s="1"/>
  <c r="E2958" i="3"/>
  <c r="E3156" i="3"/>
  <c r="D642" i="5" a="1"/>
  <c r="D642" i="5" s="1"/>
  <c r="E2662" i="3"/>
  <c r="E3154" i="3"/>
  <c r="E2569" i="3"/>
  <c r="D610" i="5" a="1"/>
  <c r="D610" i="5" s="1"/>
  <c r="E798" i="3"/>
  <c r="E3217" i="3"/>
  <c r="E3152" i="3"/>
  <c r="E1382" i="3"/>
  <c r="E2660" i="3"/>
  <c r="E257" i="3"/>
  <c r="E1626" i="3"/>
  <c r="E4693" i="3"/>
  <c r="E507" i="3"/>
  <c r="E1895" i="3"/>
  <c r="E3776" i="3"/>
  <c r="D1201" i="5" a="1"/>
  <c r="D1201" i="5" s="1"/>
  <c r="E534" i="3"/>
  <c r="D18" i="5" a="1"/>
  <c r="D18" i="5" s="1"/>
  <c r="E3599" i="3"/>
  <c r="D153" i="5" a="1"/>
  <c r="D153" i="5" s="1"/>
  <c r="E1528" i="3"/>
  <c r="E2613" i="3"/>
  <c r="E2061" i="3"/>
  <c r="E1062" i="3"/>
  <c r="E2279" i="3"/>
  <c r="E2435" i="3"/>
  <c r="D474" i="5" a="1"/>
  <c r="D474" i="5" s="1"/>
  <c r="E4334" i="3"/>
  <c r="E1122" i="3"/>
  <c r="E1348" i="3"/>
  <c r="E2509" i="3"/>
  <c r="E2250" i="3"/>
  <c r="E2842" i="3"/>
  <c r="E3006" i="3"/>
  <c r="E2595" i="3"/>
  <c r="E3471" i="3"/>
  <c r="E353" i="3" l="1"/>
  <c r="D19" i="5" a="1"/>
  <c r="D19" i="5" s="1"/>
  <c r="E3398" i="3"/>
  <c r="E4305" i="3"/>
  <c r="D804" i="5" a="1"/>
  <c r="D804" i="5" s="1"/>
  <c r="E1424" i="3"/>
  <c r="E2191" i="3"/>
  <c r="D659" i="5" a="1"/>
  <c r="D659" i="5" s="1"/>
  <c r="E3219" i="3"/>
  <c r="D102" i="5" a="1"/>
  <c r="D102" i="5" s="1"/>
  <c r="E1785" i="3"/>
  <c r="D765" i="5" a="1"/>
  <c r="D765" i="5" s="1"/>
  <c r="E1659" i="3"/>
  <c r="E2181" i="3"/>
  <c r="D694" i="5" a="1"/>
  <c r="D694" i="5" s="1"/>
  <c r="E226" i="3"/>
  <c r="E2169" i="3"/>
  <c r="E1400" i="3"/>
  <c r="E3652" i="3"/>
  <c r="E1643" i="3"/>
  <c r="E1912" i="3"/>
  <c r="D300" i="5" a="1"/>
  <c r="D300" i="5" s="1"/>
  <c r="E1314" i="3"/>
  <c r="D841" i="5" a="1"/>
  <c r="D841" i="5" s="1"/>
  <c r="E2806" i="3"/>
  <c r="D795" i="5" a="1"/>
  <c r="D795" i="5" s="1"/>
  <c r="E3540" i="3" s="1"/>
  <c r="E567" i="3"/>
  <c r="E916" i="3"/>
  <c r="E3086" i="3"/>
  <c r="E3656" i="3"/>
  <c r="E2672" i="3"/>
  <c r="E622" i="3"/>
  <c r="E2375" i="3"/>
  <c r="E4426" i="3"/>
  <c r="E3920" i="3"/>
  <c r="E1005" i="3"/>
  <c r="E2574" i="3"/>
  <c r="E4870" i="3"/>
  <c r="E4477" i="3"/>
  <c r="E889" i="3"/>
  <c r="E396" i="3"/>
  <c r="E2970" i="3"/>
  <c r="E4808" i="3"/>
  <c r="E3160" i="3"/>
  <c r="D555" i="5" a="1"/>
  <c r="D555" i="5" s="1"/>
  <c r="E1143" i="3"/>
  <c r="E2335" i="3"/>
  <c r="D154" i="5" a="1"/>
  <c r="D154" i="5" s="1"/>
  <c r="E1797" i="3"/>
  <c r="E2527" i="3"/>
  <c r="E1287" i="3"/>
  <c r="D1202" i="5" a="1"/>
  <c r="D1202" i="5" s="1"/>
  <c r="E2601" i="3"/>
  <c r="E81" i="3"/>
  <c r="E3941" i="3"/>
  <c r="E834" i="3"/>
  <c r="E4969" i="3"/>
  <c r="E1028" i="3"/>
  <c r="D611" i="5" a="1"/>
  <c r="D611" i="5" s="1"/>
  <c r="C7" i="11" s="1"/>
  <c r="E1160" i="3"/>
  <c r="E2567" i="3"/>
  <c r="E3447" i="3"/>
  <c r="E4472" i="3"/>
  <c r="E730" i="3"/>
  <c r="E2484" i="3"/>
  <c r="E3915" i="3"/>
  <c r="E337" i="3"/>
  <c r="E2349" i="3"/>
  <c r="E2771" i="3"/>
  <c r="E4150" i="3"/>
  <c r="E4859" i="3"/>
  <c r="E3977" i="3"/>
  <c r="E216" i="3"/>
  <c r="E2154" i="3"/>
  <c r="E2943" i="3"/>
  <c r="E4762" i="3"/>
  <c r="E4923" i="3"/>
  <c r="E3076" i="3"/>
  <c r="D643" i="5" a="1"/>
  <c r="D643" i="5" s="1"/>
  <c r="E3780" i="3"/>
  <c r="D830" i="5" a="1"/>
  <c r="D830" i="5" s="1"/>
  <c r="E3545" i="3"/>
  <c r="D132" i="5" a="1"/>
  <c r="D132" i="5" s="1"/>
  <c r="E4900" i="3"/>
  <c r="E2709" i="3"/>
  <c r="D1172" i="5" a="1"/>
  <c r="D1172" i="5" s="1"/>
  <c r="E3879" i="3"/>
  <c r="E470" i="3"/>
  <c r="D708" i="5" a="1"/>
  <c r="D708" i="5" s="1"/>
  <c r="E3527" i="3"/>
  <c r="D475" i="5" a="1"/>
  <c r="D475" i="5" s="1"/>
  <c r="E4678" i="3" s="1"/>
  <c r="E2124" i="3"/>
  <c r="E2320" i="3"/>
  <c r="D1114" i="5" a="1"/>
  <c r="D1114" i="5" s="1"/>
  <c r="E825" i="3"/>
  <c r="E3262" i="3"/>
  <c r="E3578" i="3"/>
  <c r="E1751" i="3"/>
  <c r="E3358" i="3"/>
  <c r="E4608" i="3"/>
  <c r="E275" i="3"/>
  <c r="E4386" i="3"/>
  <c r="E2590" i="3"/>
  <c r="E4819" i="3"/>
  <c r="E4287" i="3"/>
  <c r="E1022" i="3"/>
  <c r="E2838" i="3"/>
  <c r="E4959" i="3"/>
  <c r="D717" i="5" a="1"/>
  <c r="D717" i="5" s="1"/>
  <c r="E2365" i="3"/>
  <c r="E2493" i="3"/>
  <c r="D291" i="5" a="1"/>
  <c r="D291" i="5" s="1"/>
  <c r="E2537" i="3"/>
  <c r="E1349" i="3"/>
  <c r="E1860" i="3"/>
  <c r="E1593" i="3"/>
  <c r="E468" i="3"/>
  <c r="E76" i="3"/>
  <c r="E140" i="3"/>
  <c r="E651" i="3"/>
  <c r="E865" i="3"/>
  <c r="E1490" i="3"/>
  <c r="E1259" i="3"/>
  <c r="E829" i="3"/>
  <c r="E924" i="3"/>
  <c r="E1756" i="3"/>
  <c r="E1024" i="3"/>
  <c r="E2018" i="3"/>
  <c r="E2420" i="3"/>
  <c r="E3183" i="3"/>
  <c r="E3108" i="3"/>
  <c r="E4822" i="3"/>
  <c r="E4435" i="3"/>
  <c r="E3876" i="3"/>
  <c r="E3936" i="3"/>
  <c r="E4120" i="3"/>
  <c r="E4731" i="3"/>
  <c r="E4779" i="3"/>
  <c r="E4393" i="3"/>
  <c r="E4545" i="3"/>
  <c r="D718" i="5" l="1" a="1"/>
  <c r="D718" i="5" s="1"/>
  <c r="E48" i="3"/>
  <c r="D709" i="5" a="1"/>
  <c r="D709" i="5" s="1"/>
  <c r="E2786" i="3"/>
  <c r="D831" i="5" a="1"/>
  <c r="D831" i="5" s="1"/>
  <c r="E2805" i="3"/>
  <c r="D556" i="5" a="1"/>
  <c r="D556" i="5" s="1"/>
  <c r="E1367" i="3"/>
  <c r="E1611" i="3"/>
  <c r="E1880" i="3"/>
  <c r="D805" i="5" a="1"/>
  <c r="D805" i="5" s="1"/>
  <c r="E2192" i="3"/>
  <c r="E4871" i="3"/>
  <c r="E1425" i="3"/>
  <c r="E3800" i="3"/>
  <c r="E1938" i="3"/>
  <c r="E2972" i="3"/>
  <c r="E1669" i="3"/>
  <c r="E4005" i="3"/>
  <c r="D292" i="5" a="1"/>
  <c r="D292" i="5" s="1"/>
  <c r="E3427" i="3" s="1"/>
  <c r="E711" i="3"/>
  <c r="D1203" i="5" a="1"/>
  <c r="D1203" i="5" s="1"/>
  <c r="E239" i="3"/>
  <c r="E901" i="3"/>
  <c r="E929" i="3"/>
  <c r="E2698" i="3"/>
  <c r="D155" i="5" a="1"/>
  <c r="D155" i="5" s="1"/>
  <c r="B3" i="13" s="1"/>
  <c r="E159" i="3"/>
  <c r="E3699" i="3"/>
  <c r="E2869" i="3"/>
  <c r="D842" i="5" a="1"/>
  <c r="D842" i="5" s="1"/>
  <c r="E2807" i="3"/>
  <c r="D766" i="5" a="1"/>
  <c r="D766" i="5" s="1"/>
  <c r="E1660" i="3"/>
  <c r="E1929" i="3"/>
  <c r="E1416" i="3"/>
  <c r="D660" i="5" a="1"/>
  <c r="D660" i="5" s="1"/>
  <c r="E2162" i="3"/>
  <c r="E2951" i="3"/>
  <c r="E1284" i="3"/>
  <c r="E2277" i="3"/>
  <c r="E2610" i="3"/>
  <c r="E4055" i="3"/>
  <c r="D644" i="5" a="1"/>
  <c r="D644" i="5" s="1"/>
  <c r="E1389" i="3"/>
  <c r="E1289" i="3"/>
  <c r="E953" i="3"/>
  <c r="E3850" i="3"/>
  <c r="E4087" i="3"/>
  <c r="E4528" i="3"/>
  <c r="E997" i="3"/>
  <c r="E4344" i="3"/>
  <c r="E389" i="3"/>
  <c r="E564" i="3"/>
  <c r="E3514" i="3"/>
  <c r="E3648" i="3"/>
  <c r="D695" i="5" a="1"/>
  <c r="D695" i="5" s="1"/>
  <c r="E3989" i="3"/>
  <c r="E737" i="3"/>
  <c r="E3221" i="3"/>
  <c r="E2783" i="3"/>
  <c r="D1115" i="5" a="1"/>
  <c r="D1115" i="5" s="1"/>
  <c r="E647" i="3"/>
  <c r="E3817" i="3"/>
  <c r="E3872" i="3"/>
  <c r="E765" i="3"/>
  <c r="E1486" i="3"/>
  <c r="E3180" i="3"/>
  <c r="E2689" i="3"/>
  <c r="E4884" i="3"/>
  <c r="E426" i="3"/>
  <c r="E2014" i="3"/>
  <c r="E4501" i="3"/>
  <c r="E688" i="3"/>
  <c r="D1173" i="5" a="1"/>
  <c r="D1173" i="5" s="1"/>
  <c r="E3473" i="3"/>
  <c r="E3585" i="3"/>
  <c r="E4217" i="3"/>
  <c r="E237" i="3"/>
  <c r="E772" i="3"/>
  <c r="E4614" i="3"/>
  <c r="D301" i="5" a="1"/>
  <c r="D301" i="5" s="1"/>
  <c r="E1557" i="3"/>
  <c r="E2895" i="3"/>
  <c r="E1825" i="3"/>
  <c r="E182" i="3"/>
  <c r="D103" i="5" a="1"/>
  <c r="D103" i="5" s="1"/>
  <c r="E2049" i="3"/>
  <c r="E1277" i="3"/>
  <c r="E1052" i="3"/>
  <c r="D20" i="5" a="1"/>
  <c r="D20" i="5" s="1"/>
  <c r="E108" i="3"/>
  <c r="E1500" i="3"/>
  <c r="E4444" i="3"/>
  <c r="E660" i="3"/>
  <c r="E2517" i="3"/>
  <c r="E3600" i="3"/>
  <c r="E840" i="3"/>
  <c r="E2857" i="3"/>
  <c r="E4621" i="3"/>
  <c r="E4168" i="3"/>
  <c r="E362" i="3"/>
  <c r="E1033" i="3"/>
  <c r="D21" i="5" l="1" a="1"/>
  <c r="D21" i="5" s="1"/>
  <c r="E4" i="3"/>
  <c r="E2265" i="3"/>
  <c r="E4050" i="3"/>
  <c r="E293" i="3"/>
  <c r="E3049" i="3"/>
  <c r="E537" i="3"/>
  <c r="E3291" i="3"/>
  <c r="E903" i="3"/>
  <c r="E3826" i="3"/>
  <c r="D843" i="5" a="1"/>
  <c r="D843" i="5" s="1"/>
  <c r="E3461" i="3"/>
  <c r="E3862" i="3"/>
  <c r="E3344" i="3"/>
  <c r="D156" i="5" a="1"/>
  <c r="D156" i="5" s="1"/>
  <c r="E1063" i="3"/>
  <c r="D806" i="5" a="1"/>
  <c r="D806" i="5" s="1"/>
  <c r="E260" i="3"/>
  <c r="E568" i="3"/>
  <c r="E3161" i="3"/>
  <c r="E4094" i="3"/>
  <c r="E4352" i="3"/>
  <c r="E4273" i="3"/>
  <c r="E747" i="3"/>
  <c r="E3657" i="3"/>
  <c r="E4596" i="3"/>
  <c r="E516" i="3"/>
  <c r="E3459" i="3"/>
  <c r="E810" i="3"/>
  <c r="E958" i="3"/>
  <c r="E2674" i="3"/>
  <c r="E4535" i="3"/>
  <c r="E3921" i="3"/>
  <c r="E52" i="3"/>
  <c r="E4152" i="3"/>
  <c r="E890" i="3"/>
  <c r="E4703" i="3"/>
  <c r="E3227" i="3"/>
  <c r="E1006" i="3"/>
  <c r="D557" i="5" a="1"/>
  <c r="D557" i="5" s="1"/>
  <c r="E2142" i="3"/>
  <c r="D710" i="5" a="1"/>
  <c r="D710" i="5" s="1"/>
  <c r="E4928" i="3"/>
  <c r="E739" i="3"/>
  <c r="E1179" i="3"/>
  <c r="D104" i="5" a="1"/>
  <c r="D104" i="5" s="1"/>
  <c r="E300" i="3"/>
  <c r="E2274" i="3"/>
  <c r="D1116" i="5" a="1"/>
  <c r="D1116" i="5" s="1"/>
  <c r="E4726" i="3"/>
  <c r="E584" i="3"/>
  <c r="D1204" i="5" a="1"/>
  <c r="D1204" i="5" s="1"/>
  <c r="E973" i="3"/>
  <c r="E4253" i="3"/>
  <c r="E2255" i="3"/>
  <c r="E655" i="3"/>
  <c r="E4218" i="3"/>
  <c r="E775" i="3"/>
  <c r="E3823" i="3"/>
  <c r="D1174" i="5" a="1"/>
  <c r="D1174" i="5" s="1"/>
  <c r="E435" i="3"/>
  <c r="E3415" i="3"/>
  <c r="E4294" i="3"/>
  <c r="E4506" i="3"/>
  <c r="D302" i="5" a="1"/>
  <c r="D302" i="5" s="1"/>
  <c r="E2092" i="3"/>
  <c r="D696" i="5" a="1"/>
  <c r="D696" i="5" s="1"/>
  <c r="E3525" i="3"/>
  <c r="D645" i="5" a="1"/>
  <c r="D645" i="5" s="1"/>
  <c r="E2159" i="3"/>
  <c r="D661" i="5" a="1"/>
  <c r="D661" i="5" s="1"/>
  <c r="E1904" i="3"/>
  <c r="E1635" i="3"/>
  <c r="E1393" i="3"/>
  <c r="D767" i="5" a="1"/>
  <c r="D767" i="5" s="1"/>
  <c r="E3998" i="3"/>
  <c r="D832" i="5" a="1"/>
  <c r="D832" i="5" s="1"/>
  <c r="E1203" i="3"/>
  <c r="E4010" i="3"/>
  <c r="D719" i="5" a="1"/>
  <c r="D719" i="5" s="1"/>
  <c r="E2174" i="3"/>
  <c r="E4348" i="3"/>
  <c r="E2962" i="3"/>
  <c r="E4699" i="3"/>
  <c r="E344" i="3"/>
  <c r="E3790" i="3"/>
  <c r="E1181" i="3"/>
  <c r="E4091" i="3"/>
  <c r="D833" i="5" l="1" a="1"/>
  <c r="D833" i="5" s="1"/>
  <c r="E3546" i="3"/>
  <c r="D303" i="5" a="1"/>
  <c r="D303" i="5" s="1"/>
  <c r="E3" i="13" s="1"/>
  <c r="E1826" i="3"/>
  <c r="E3728" i="3"/>
  <c r="E2730" i="3"/>
  <c r="E1089" i="3"/>
  <c r="E4323" i="3"/>
  <c r="E1315" i="3"/>
  <c r="E4564" i="3"/>
  <c r="E1558" i="3"/>
  <c r="D1117" i="5" a="1"/>
  <c r="D1117" i="5" s="1"/>
  <c r="E4214" i="3"/>
  <c r="D768" i="5" a="1"/>
  <c r="D768" i="5" s="1"/>
  <c r="E3534" i="3" s="1"/>
  <c r="E1191" i="3"/>
  <c r="E2371" i="3"/>
  <c r="E1930" i="3"/>
  <c r="E2495" i="3"/>
  <c r="E2793" i="3"/>
  <c r="E1417" i="3"/>
  <c r="E2671" i="3"/>
  <c r="E2182" i="3"/>
  <c r="E1661" i="3"/>
  <c r="D662" i="5" a="1"/>
  <c r="D662" i="5" s="1"/>
  <c r="E1170" i="3"/>
  <c r="D697" i="5" a="1"/>
  <c r="D697" i="5" s="1"/>
  <c r="E1401" i="3"/>
  <c r="E1644" i="3"/>
  <c r="E305" i="3"/>
  <c r="E780" i="3"/>
  <c r="E1529" i="3"/>
  <c r="E3833" i="3"/>
  <c r="E4790" i="3"/>
  <c r="E3948" i="3"/>
  <c r="E3894" i="3"/>
  <c r="E872" i="3"/>
  <c r="E2062" i="3"/>
  <c r="E4902" i="3"/>
  <c r="E4556" i="3"/>
  <c r="E481" i="3"/>
  <c r="E3122" i="3"/>
  <c r="E4057" i="3"/>
  <c r="E702" i="3"/>
  <c r="E4634" i="3"/>
  <c r="E3483" i="3"/>
  <c r="E11" i="3"/>
  <c r="E979" i="3"/>
  <c r="E4746" i="3"/>
  <c r="E4449" i="3"/>
  <c r="E2713" i="3"/>
  <c r="E3422" i="3"/>
  <c r="E3052" i="3"/>
  <c r="E3613" i="3"/>
  <c r="E4835" i="3"/>
  <c r="E371" i="3"/>
  <c r="E4313" i="3"/>
  <c r="E599" i="3"/>
  <c r="D157" i="5" a="1"/>
  <c r="D157" i="5" s="1"/>
  <c r="D158" i="5" s="1" a="1"/>
  <c r="D158" i="5" s="1"/>
  <c r="E4173" i="3" s="1"/>
  <c r="D105" i="5" a="1"/>
  <c r="D105" i="5" s="1"/>
  <c r="E1517" i="3" s="1"/>
  <c r="E2275" i="3"/>
  <c r="E2363" i="3"/>
  <c r="E2172" i="3"/>
  <c r="E2667" i="3"/>
  <c r="E342" i="3"/>
  <c r="E3855" i="3"/>
  <c r="E392" i="3"/>
  <c r="D844" i="5" a="1"/>
  <c r="D844" i="5" s="1"/>
  <c r="E4873" i="3"/>
  <c r="E2382" i="3"/>
  <c r="E4936" i="3"/>
  <c r="D646" i="5" a="1"/>
  <c r="D646" i="5" s="1"/>
  <c r="E1901" i="3"/>
  <c r="E1167" i="3"/>
  <c r="E1390" i="3"/>
  <c r="E1632" i="3"/>
  <c r="E3781" i="3"/>
  <c r="D807" i="5" a="1"/>
  <c r="D807" i="5" s="1"/>
  <c r="E3542" i="3"/>
  <c r="D720" i="5" a="1"/>
  <c r="D720" i="5" s="1"/>
  <c r="E1648" i="3"/>
  <c r="E1405" i="3"/>
  <c r="D1175" i="5" a="1"/>
  <c r="D1175" i="5" s="1"/>
  <c r="E4251" i="3"/>
  <c r="E2512" i="3"/>
  <c r="E2597" i="3"/>
  <c r="E691" i="3"/>
  <c r="D1205" i="5" a="1"/>
  <c r="D1205" i="5" s="1"/>
  <c r="E1763" i="3"/>
  <c r="E4783" i="3"/>
  <c r="E3188" i="3"/>
  <c r="E105" i="3"/>
  <c r="E3475" i="3"/>
  <c r="E4165" i="3"/>
  <c r="D558" i="5" a="1"/>
  <c r="D558" i="5" s="1"/>
  <c r="E40" i="3"/>
  <c r="E2336" i="3"/>
  <c r="E1368" i="3"/>
  <c r="E4921" i="3"/>
  <c r="E3442" i="3"/>
  <c r="E1144" i="3"/>
  <c r="E2474" i="3"/>
  <c r="E3972" i="3"/>
  <c r="D22" i="5" a="1"/>
  <c r="D22" i="5" s="1"/>
  <c r="E4412" i="3"/>
  <c r="E4788" i="3"/>
  <c r="E694" i="3"/>
  <c r="E3115" i="3"/>
  <c r="E4742" i="3"/>
  <c r="D663" i="5" l="1" a="1"/>
  <c r="D663" i="5" s="1"/>
  <c r="E2356" i="3"/>
  <c r="D1118" i="5" a="1"/>
  <c r="D1118" i="5" s="1"/>
  <c r="E3676" i="3"/>
  <c r="E4288" i="3"/>
  <c r="D1206" i="5" a="1"/>
  <c r="D1206" i="5" s="1"/>
  <c r="E1494" i="3"/>
  <c r="E4439" i="3"/>
  <c r="E4826" i="3"/>
  <c r="D647" i="5" a="1"/>
  <c r="D647" i="5" s="1"/>
  <c r="E2949" i="3"/>
  <c r="D304" i="5" a="1"/>
  <c r="D304" i="5" s="1"/>
  <c r="E350" i="3" s="1"/>
  <c r="E378" i="3"/>
  <c r="E945" i="3"/>
  <c r="E2293" i="3"/>
  <c r="E3901" i="3"/>
  <c r="E3311" i="3"/>
  <c r="E3626" i="3"/>
  <c r="E4843" i="3"/>
  <c r="E86" i="3"/>
  <c r="E985" i="3"/>
  <c r="E2448" i="3"/>
  <c r="E4418" i="3"/>
  <c r="E3956" i="3"/>
  <c r="E490" i="3"/>
  <c r="E2627" i="3"/>
  <c r="E4751" i="3"/>
  <c r="E445" i="3"/>
  <c r="E248" i="3"/>
  <c r="E787" i="3"/>
  <c r="E3429" i="3"/>
  <c r="E3131" i="3"/>
  <c r="E4658" i="3"/>
  <c r="E4260" i="3"/>
  <c r="E2896" i="3"/>
  <c r="E3493" i="3"/>
  <c r="E4141" i="3"/>
  <c r="E713" i="3"/>
  <c r="E3199" i="3"/>
  <c r="E4181" i="3"/>
  <c r="E2093" i="3"/>
  <c r="E183" i="3"/>
  <c r="E4910" i="3"/>
  <c r="D845" i="5" a="1"/>
  <c r="D845" i="5" s="1"/>
  <c r="E399" i="3"/>
  <c r="E812" i="3"/>
  <c r="E2676" i="3"/>
  <c r="E124" i="3"/>
  <c r="E3089" i="3"/>
  <c r="E4011" i="3"/>
  <c r="E460" i="3"/>
  <c r="E3229" i="3"/>
  <c r="E262" i="3"/>
  <c r="E751" i="3"/>
  <c r="E3163" i="3"/>
  <c r="D1176" i="5" a="1"/>
  <c r="D1176" i="5" s="1"/>
  <c r="E3046" i="3"/>
  <c r="E4734" i="3"/>
  <c r="E541" i="3"/>
  <c r="E905" i="3"/>
  <c r="E3700" i="3"/>
  <c r="E111" i="3"/>
  <c r="E1798" i="3"/>
  <c r="E3016" i="3"/>
  <c r="E937" i="3"/>
  <c r="E662" i="3"/>
  <c r="E3300" i="3"/>
  <c r="D698" i="5" a="1"/>
  <c r="D698" i="5" s="1"/>
  <c r="E1913" i="3"/>
  <c r="D559" i="5" a="1"/>
  <c r="D559" i="5" s="1"/>
  <c r="E3510" i="3"/>
  <c r="E3032" i="3"/>
  <c r="D721" i="5" a="1"/>
  <c r="D721" i="5" s="1"/>
  <c r="E1917" i="3"/>
  <c r="D23" i="5" a="1"/>
  <c r="D23" i="5" s="1"/>
  <c r="E869" i="3"/>
  <c r="E3366" i="3"/>
  <c r="E3418" i="3"/>
  <c r="E593" i="3"/>
  <c r="E2605" i="3"/>
  <c r="E4221" i="3"/>
  <c r="E2030" i="3"/>
  <c r="E4830" i="3"/>
  <c r="E147" i="3"/>
  <c r="E3886" i="3"/>
  <c r="E440" i="3"/>
  <c r="E1769" i="3"/>
  <c r="E3011" i="3"/>
  <c r="D808" i="5" a="1"/>
  <c r="D808" i="5" s="1"/>
  <c r="E2193" i="3"/>
  <c r="E2801" i="3"/>
  <c r="E1426" i="3"/>
  <c r="E1670" i="3"/>
  <c r="E4006" i="3"/>
  <c r="D834" i="5" a="1"/>
  <c r="D834" i="5" s="1"/>
  <c r="E1431" i="3"/>
  <c r="D560" i="5" l="1" a="1"/>
  <c r="D560" i="5" s="1"/>
  <c r="E1145" i="3"/>
  <c r="E2143" i="3"/>
  <c r="E847" i="3"/>
  <c r="E4930" i="3"/>
  <c r="E3993" i="3"/>
  <c r="D699" i="5" a="1"/>
  <c r="D699" i="5" s="1"/>
  <c r="E2665" i="3"/>
  <c r="E1177" i="3"/>
  <c r="E2784" i="3"/>
  <c r="E2361" i="3"/>
  <c r="E2170" i="3"/>
  <c r="D1177" i="5" a="1"/>
  <c r="D1177" i="5" s="1"/>
  <c r="E3274" i="3"/>
  <c r="D846" i="5" a="1"/>
  <c r="D846" i="5" s="1"/>
  <c r="E518" i="3"/>
  <c r="E2577" i="3"/>
  <c r="E4355" i="3"/>
  <c r="E4537" i="3"/>
  <c r="E960" i="3"/>
  <c r="E4275" i="3"/>
  <c r="E3547" i="3"/>
  <c r="E624" i="3"/>
  <c r="E3923" i="3"/>
  <c r="E4599" i="3"/>
  <c r="E4097" i="3"/>
  <c r="E680" i="3"/>
  <c r="E4203" i="3"/>
  <c r="E4480" i="3"/>
  <c r="E4809" i="3"/>
  <c r="D305" i="5" a="1"/>
  <c r="D305" i="5" s="1"/>
  <c r="E317" i="3"/>
  <c r="E877" i="3"/>
  <c r="E4226" i="3"/>
  <c r="E3840" i="3"/>
  <c r="E547" i="3"/>
  <c r="E4517" i="3"/>
  <c r="E4457" i="3"/>
  <c r="E606" i="3"/>
  <c r="E2539" i="3"/>
  <c r="E23" i="3"/>
  <c r="E3376" i="3"/>
  <c r="E668" i="3"/>
  <c r="E3060" i="3"/>
  <c r="E4795" i="3"/>
  <c r="E4066" i="3"/>
  <c r="D835" i="5" a="1"/>
  <c r="D835" i="5" s="1"/>
  <c r="E1945" i="3"/>
  <c r="E1204" i="3"/>
  <c r="E1675" i="3"/>
  <c r="E2976" i="3"/>
  <c r="D24" i="5" a="1"/>
  <c r="D24" i="5" s="1"/>
  <c r="E1265" i="3"/>
  <c r="D1119" i="5" a="1"/>
  <c r="D1119" i="5" s="1"/>
  <c r="E70" i="3"/>
  <c r="D648" i="5" a="1"/>
  <c r="D648" i="5" s="1"/>
  <c r="E3518" i="3"/>
  <c r="E3981" i="3"/>
  <c r="D1207" i="5" a="1"/>
  <c r="D1207" i="5" s="1"/>
  <c r="E3393" i="3"/>
  <c r="D809" i="5" a="1"/>
  <c r="D809" i="5" s="1"/>
  <c r="E569" i="3"/>
  <c r="E748" i="3"/>
  <c r="E1939" i="3"/>
  <c r="E2675" i="3"/>
  <c r="E4274" i="3"/>
  <c r="E4597" i="3"/>
  <c r="E2576" i="3"/>
  <c r="E459" i="3"/>
  <c r="E959" i="3"/>
  <c r="E2497" i="3"/>
  <c r="E3543" i="3"/>
  <c r="E4479" i="3"/>
  <c r="E4704" i="3"/>
  <c r="E4935" i="3"/>
  <c r="E398" i="3"/>
  <c r="E1007" i="3"/>
  <c r="E2378" i="3"/>
  <c r="E3922" i="3"/>
  <c r="E3228" i="3"/>
  <c r="E4353" i="3"/>
  <c r="E4872" i="3"/>
  <c r="E3162" i="3"/>
  <c r="E1199" i="3"/>
  <c r="E517" i="3"/>
  <c r="E4202" i="3"/>
  <c r="E4767" i="3"/>
  <c r="E811" i="3"/>
  <c r="E3460" i="3"/>
  <c r="D664" i="5" a="1"/>
  <c r="D664" i="5" s="1"/>
  <c r="E1394" i="3"/>
  <c r="E2952" i="3"/>
  <c r="E1905" i="3"/>
  <c r="E2163" i="3"/>
  <c r="E1636" i="3"/>
  <c r="D665" i="5" l="1" a="1"/>
  <c r="D665" i="5" s="1"/>
  <c r="E3333" i="3"/>
  <c r="E3078" i="3"/>
  <c r="E4764" i="3"/>
  <c r="E1000" i="3"/>
  <c r="E4862" i="3"/>
  <c r="E3449" i="3"/>
  <c r="E4926" i="3"/>
  <c r="E340" i="3"/>
  <c r="E3853" i="3"/>
  <c r="E3984" i="3"/>
  <c r="E734" i="3"/>
  <c r="E2778" i="3"/>
  <c r="D1208" i="5" a="1"/>
  <c r="D1208" i="5" s="1"/>
  <c r="E284" i="3"/>
  <c r="E3280" i="3"/>
  <c r="D836" i="5" a="1"/>
  <c r="D836" i="5" s="1"/>
  <c r="E1946" i="3"/>
  <c r="E1676" i="3"/>
  <c r="D847" i="5" a="1"/>
  <c r="D847" i="5" s="1"/>
  <c r="E4706" i="3"/>
  <c r="E3404" i="3"/>
  <c r="E233" i="3"/>
  <c r="E4241" i="3"/>
  <c r="E1008" i="3"/>
  <c r="D700" i="5" a="1"/>
  <c r="D700" i="5" s="1"/>
  <c r="E738" i="3" s="1"/>
  <c r="E2490" i="3"/>
  <c r="E3990" i="3"/>
  <c r="D810" i="5" a="1"/>
  <c r="D810" i="5" s="1"/>
  <c r="E623" i="3"/>
  <c r="E4095" i="3"/>
  <c r="E4536" i="3"/>
  <c r="E891" i="3"/>
  <c r="E3340" i="3"/>
  <c r="E3088" i="3"/>
  <c r="E123" i="3"/>
  <c r="E4240" i="3"/>
  <c r="E3861" i="3"/>
  <c r="E53" i="3"/>
  <c r="E679" i="3"/>
  <c r="E3658" i="3"/>
  <c r="D1120" i="5" a="1"/>
  <c r="D1120" i="5" s="1"/>
  <c r="E4115" i="3"/>
  <c r="D25" i="5" a="1"/>
  <c r="D25" i="5" s="1"/>
  <c r="E3601" i="3"/>
  <c r="E3021" i="3"/>
  <c r="E114" i="3"/>
  <c r="E909" i="3"/>
  <c r="D649" i="5" a="1"/>
  <c r="D649" i="5" s="1"/>
  <c r="E2776" i="3"/>
  <c r="D1178" i="5" a="1"/>
  <c r="D1178" i="5" s="1"/>
  <c r="E4040" i="3"/>
  <c r="D561" i="5" a="1"/>
  <c r="D561" i="5" s="1"/>
  <c r="E1369" i="3"/>
  <c r="E2930" i="3"/>
  <c r="E1612" i="3"/>
  <c r="E1881" i="3"/>
  <c r="E3765" i="3"/>
  <c r="D848" i="5" l="1" a="1"/>
  <c r="D848" i="5" s="1"/>
  <c r="E917" i="3"/>
  <c r="D26" i="5" a="1"/>
  <c r="D26" i="5" s="1"/>
  <c r="E4445" i="3"/>
  <c r="D1179" i="5" a="1"/>
  <c r="D1179" i="5" s="1"/>
  <c r="E589" i="3"/>
  <c r="D1121" i="5" a="1"/>
  <c r="D1121" i="5" s="1"/>
  <c r="E3263" i="3"/>
  <c r="E285" i="3"/>
  <c r="E4403" i="3"/>
  <c r="E2256" i="3"/>
  <c r="E3281" i="3"/>
  <c r="D562" i="5" a="1"/>
  <c r="D562" i="5" s="1"/>
  <c r="E1146" i="3"/>
  <c r="E2931" i="3"/>
  <c r="D650" i="5" a="1"/>
  <c r="D650" i="5" s="1"/>
  <c r="E2160" i="3"/>
  <c r="E4763" i="3"/>
  <c r="D811" i="5" a="1"/>
  <c r="D811" i="5" s="1"/>
  <c r="E4007" i="3" s="1"/>
  <c r="E2973" i="3"/>
  <c r="E2198" i="3"/>
  <c r="E1432" i="3"/>
  <c r="E2977" i="3"/>
  <c r="E3783" i="3"/>
  <c r="E391" i="3"/>
  <c r="E4530" i="3"/>
  <c r="E1171" i="3"/>
  <c r="E3521" i="3"/>
  <c r="E222" i="3" l="1"/>
  <c r="E3782" i="3"/>
  <c r="E1391" i="3"/>
  <c r="E1902" i="3"/>
  <c r="E1633" i="3"/>
  <c r="D1122" i="5" a="1"/>
  <c r="D1122" i="5" s="1"/>
  <c r="E3264" i="3"/>
  <c r="D27" i="5" a="1"/>
  <c r="D27" i="5" s="1"/>
  <c r="E3602" i="3"/>
  <c r="E4895" i="3"/>
  <c r="D563" i="5" a="1"/>
  <c r="D563" i="5" s="1"/>
  <c r="E352" i="3" s="1"/>
  <c r="E1370" i="3"/>
  <c r="E2144" i="3"/>
  <c r="E4922" i="3"/>
  <c r="E3973" i="3"/>
  <c r="D1180" i="5" a="1"/>
  <c r="D1180" i="5" s="1"/>
  <c r="E3275" i="3"/>
  <c r="D849" i="5" a="1"/>
  <c r="D849" i="5" s="1"/>
  <c r="E2199" i="3"/>
  <c r="E1433" i="3"/>
  <c r="E3801" i="3"/>
  <c r="E1206" i="3"/>
  <c r="E1677" i="3"/>
  <c r="E360" i="3" l="1"/>
  <c r="L9" i="15" s="1"/>
  <c r="P3" i="13"/>
  <c r="D28" i="5" a="1"/>
  <c r="D28" i="5" s="1"/>
  <c r="E778" i="3"/>
  <c r="E4135" i="3"/>
  <c r="E3116" i="3"/>
  <c r="E2701" i="3"/>
  <c r="E4306" i="3"/>
  <c r="E4553" i="3"/>
  <c r="E363" i="3"/>
  <c r="E4622" i="3"/>
  <c r="D850" i="5" a="1"/>
  <c r="D850" i="5" s="1"/>
  <c r="E1947" i="3"/>
  <c r="E2978" i="3"/>
  <c r="D1123" i="5" a="1"/>
  <c r="D1123" i="5" s="1"/>
  <c r="E3579" i="3"/>
  <c r="D1181" i="5" a="1"/>
  <c r="D1181" i="5" s="1"/>
  <c r="E79" i="3"/>
  <c r="E436" i="3"/>
  <c r="E590" i="3"/>
  <c r="E927" i="3"/>
  <c r="E2254" i="3"/>
  <c r="E2846" i="3"/>
  <c r="E3474" i="3"/>
  <c r="E3416" i="3"/>
  <c r="E4295" i="3"/>
  <c r="E4615" i="3"/>
  <c r="E281" i="3"/>
  <c r="E653" i="3"/>
  <c r="E692" i="3"/>
  <c r="E972" i="3"/>
  <c r="E2598" i="3"/>
  <c r="E3047" i="3"/>
  <c r="E3822" i="3"/>
  <c r="E4507" i="3"/>
  <c r="E4252" i="3"/>
  <c r="E4781" i="3"/>
  <c r="E142" i="3"/>
  <c r="E532" i="3"/>
  <c r="E833" i="3"/>
  <c r="E2022" i="3"/>
  <c r="E3110" i="3"/>
  <c r="E4438" i="3"/>
  <c r="E3939" i="3"/>
  <c r="E4124" i="3"/>
  <c r="E4041" i="3"/>
  <c r="E104" i="3"/>
  <c r="E900" i="3"/>
  <c r="E2694" i="3"/>
  <c r="E3880" i="3"/>
  <c r="E3392" i="3"/>
  <c r="E1026" i="3"/>
  <c r="E3186" i="3"/>
  <c r="E4399" i="3"/>
  <c r="E4967" i="3"/>
  <c r="E773" i="3"/>
  <c r="E1761" i="3"/>
  <c r="E3586" i="3"/>
  <c r="E4547" i="3"/>
  <c r="E4824" i="3"/>
  <c r="E471" i="3"/>
  <c r="E2423" i="3"/>
  <c r="E4890" i="3"/>
  <c r="E4164" i="3"/>
  <c r="D564" i="5" a="1"/>
  <c r="D564" i="5" s="1"/>
  <c r="E3033" i="3"/>
  <c r="E4470" i="3"/>
  <c r="E4759" i="3"/>
  <c r="E41" i="3"/>
  <c r="E2762" i="3"/>
  <c r="E3443" i="3"/>
  <c r="E2337" i="3"/>
  <c r="E3327" i="3"/>
  <c r="E4527" i="3"/>
  <c r="E3511" i="3"/>
  <c r="E4581" i="3"/>
  <c r="E2475" i="3"/>
  <c r="N56" i="15" l="1"/>
  <c r="Q56" i="15"/>
  <c r="O56" i="15"/>
  <c r="J56" i="15"/>
  <c r="P56" i="15"/>
  <c r="L56" i="15"/>
  <c r="H9" i="15"/>
  <c r="J9" i="15"/>
  <c r="O19" i="15"/>
  <c r="Q19" i="15"/>
  <c r="P50" i="15"/>
  <c r="M50" i="15"/>
  <c r="L50" i="15"/>
  <c r="O50" i="15"/>
  <c r="J50" i="15"/>
  <c r="N9" i="15"/>
  <c r="M39" i="15"/>
  <c r="J39" i="15"/>
  <c r="O39" i="15"/>
  <c r="L39" i="15"/>
  <c r="N39" i="15"/>
  <c r="Q39" i="15"/>
  <c r="P39" i="15"/>
  <c r="O9" i="15"/>
  <c r="K9" i="15"/>
  <c r="G9" i="15"/>
  <c r="F19" i="15"/>
  <c r="F9" i="15"/>
  <c r="D9" i="15"/>
  <c r="F39" i="15"/>
  <c r="I39" i="15"/>
  <c r="H39" i="15"/>
  <c r="E39" i="15"/>
  <c r="D39" i="15"/>
  <c r="G39" i="15"/>
  <c r="E9" i="15"/>
  <c r="D565" i="5" a="1"/>
  <c r="D565" i="5" s="1"/>
  <c r="E1613" i="3"/>
  <c r="E1882" i="3"/>
  <c r="D1182" i="5" a="1"/>
  <c r="D1182" i="5" s="1"/>
  <c r="E238" i="3"/>
  <c r="E3007" i="3"/>
  <c r="E1261" i="3"/>
  <c r="E3363" i="3"/>
  <c r="E1493" i="3"/>
  <c r="E3680" i="3"/>
  <c r="E4735" i="3"/>
  <c r="E2513" i="3"/>
  <c r="D851" i="5" a="1"/>
  <c r="D851" i="5" s="1"/>
  <c r="E1678" i="3"/>
  <c r="D1124" i="5" a="1"/>
  <c r="D1124" i="5" s="1"/>
  <c r="E4034" i="3"/>
  <c r="E1501" i="3"/>
  <c r="E4255" i="3"/>
  <c r="E4169" i="3"/>
  <c r="E1034" i="3"/>
  <c r="E3292" i="3"/>
  <c r="E661" i="3"/>
  <c r="E3192" i="3"/>
  <c r="E4789" i="3"/>
  <c r="E695" i="3"/>
  <c r="E3683" i="3"/>
  <c r="E3478" i="3"/>
  <c r="D29" i="5" a="1"/>
  <c r="D29" i="5" s="1"/>
  <c r="Q15" i="15" l="1"/>
  <c r="O15" i="15"/>
  <c r="L15" i="15"/>
  <c r="N15" i="15"/>
  <c r="P15" i="15"/>
  <c r="J15" i="15"/>
  <c r="E15" i="15"/>
  <c r="F15" i="15"/>
  <c r="K16" i="13"/>
  <c r="G16" i="13"/>
  <c r="D1183" i="5" a="1"/>
  <c r="D1183" i="5" s="1"/>
  <c r="E866" i="3"/>
  <c r="D1125" i="5" a="1"/>
  <c r="D1125" i="5" s="1"/>
  <c r="E71" i="3"/>
  <c r="E2415" i="3"/>
  <c r="E4387" i="3"/>
  <c r="E4433" i="3"/>
  <c r="E766" i="3"/>
  <c r="E4502" i="3"/>
  <c r="E3580" i="3"/>
  <c r="E4960" i="3"/>
  <c r="E2506" i="3"/>
  <c r="E4158" i="3"/>
  <c r="E4116" i="3"/>
  <c r="E427" i="3"/>
  <c r="E4727" i="3"/>
  <c r="D30" i="5" a="1"/>
  <c r="D30" i="5" s="1"/>
  <c r="E1770" i="3"/>
  <c r="E3887" i="3"/>
  <c r="E3050" i="3"/>
  <c r="E3947" i="3"/>
  <c r="E904" i="3"/>
  <c r="D852" i="5" a="1"/>
  <c r="D852" i="5" s="1"/>
  <c r="E2200" i="3"/>
  <c r="E1434" i="3"/>
  <c r="E1948" i="3"/>
  <c r="D566" i="5" a="1"/>
  <c r="D566" i="5" s="1"/>
  <c r="E2338" i="3"/>
  <c r="D567" i="5" l="1" a="1"/>
  <c r="D567" i="5" s="1"/>
  <c r="E2476" i="3"/>
  <c r="D853" i="5" a="1"/>
  <c r="D853" i="5" s="1"/>
  <c r="E1207" i="3"/>
  <c r="E2383" i="3"/>
  <c r="D1126" i="5" a="1"/>
  <c r="D1126" i="5" s="1"/>
  <c r="E1255" i="3"/>
  <c r="D31" i="5" a="1"/>
  <c r="D31" i="5" s="1"/>
  <c r="E978" i="3"/>
  <c r="E3827" i="3"/>
  <c r="E2266" i="3"/>
  <c r="E3419" i="3"/>
  <c r="E441" i="3"/>
  <c r="E148" i="3"/>
  <c r="E4413" i="3"/>
  <c r="E933" i="3"/>
  <c r="E4446" i="3"/>
  <c r="E3012" i="3"/>
  <c r="D1184" i="5" a="1"/>
  <c r="D1184" i="5" s="1"/>
  <c r="E4042" i="3"/>
  <c r="P53" i="15" l="1"/>
  <c r="O53" i="15"/>
  <c r="J53" i="15"/>
  <c r="N53" i="15"/>
  <c r="Q53" i="15"/>
  <c r="L53" i="15"/>
  <c r="M53" i="15"/>
  <c r="D53" i="15"/>
  <c r="K53" i="15"/>
  <c r="G53" i="15"/>
  <c r="F53" i="15"/>
  <c r="J54" i="13"/>
  <c r="I54" i="13"/>
  <c r="D54" i="13"/>
  <c r="K54" i="13"/>
  <c r="H54" i="13"/>
  <c r="N54" i="13"/>
  <c r="O54" i="13"/>
  <c r="F54" i="13"/>
  <c r="B54" i="13"/>
  <c r="D854" i="5" a="1"/>
  <c r="D854" i="5" s="1"/>
  <c r="E2979" i="3"/>
  <c r="D1127" i="5" a="1"/>
  <c r="D1127" i="5" s="1"/>
  <c r="E4388" i="3"/>
  <c r="D32" i="5" a="1"/>
  <c r="D32" i="5" s="1"/>
  <c r="E594" i="3"/>
  <c r="E4743" i="3"/>
  <c r="E109" i="3"/>
  <c r="E4051" i="3"/>
  <c r="E477" i="3"/>
  <c r="E841" i="3"/>
  <c r="E5" i="3"/>
  <c r="E2031" i="3"/>
  <c r="D1185" i="5" a="1"/>
  <c r="D1185" i="5" s="1"/>
  <c r="E472" i="3"/>
  <c r="O11" i="15" s="1"/>
  <c r="E3587" i="3"/>
  <c r="E928" i="3"/>
  <c r="E3940" i="3"/>
  <c r="E3111" i="3"/>
  <c r="E4400" i="3"/>
  <c r="E4782" i="3"/>
  <c r="E4736" i="3"/>
  <c r="D568" i="5" a="1"/>
  <c r="D568" i="5" s="1"/>
  <c r="E4760" i="3"/>
  <c r="N11" i="15" l="1"/>
  <c r="B12" i="13"/>
  <c r="P11" i="15"/>
  <c r="J11" i="15"/>
  <c r="L20" i="15"/>
  <c r="Q20" i="15"/>
  <c r="O20" i="15"/>
  <c r="N20" i="15"/>
  <c r="J20" i="15"/>
  <c r="P20" i="15"/>
  <c r="J35" i="15"/>
  <c r="O35" i="15"/>
  <c r="Q35" i="15"/>
  <c r="I12" i="13"/>
  <c r="J58" i="15"/>
  <c r="N58" i="15"/>
  <c r="Q58" i="15"/>
  <c r="O58" i="15"/>
  <c r="P58" i="15"/>
  <c r="L58" i="15"/>
  <c r="L11" i="15"/>
  <c r="D11" i="15"/>
  <c r="F20" i="15"/>
  <c r="G20" i="15"/>
  <c r="H20" i="15"/>
  <c r="N12" i="13"/>
  <c r="G10" i="13"/>
  <c r="D16" i="13"/>
  <c r="I16" i="13"/>
  <c r="H16" i="13"/>
  <c r="O16" i="13"/>
  <c r="J16" i="13"/>
  <c r="N16" i="13"/>
  <c r="I10" i="13"/>
  <c r="F10" i="13"/>
  <c r="J10" i="13"/>
  <c r="B10" i="13"/>
  <c r="H10" i="13"/>
  <c r="B40" i="13"/>
  <c r="B51" i="13"/>
  <c r="K10" i="13"/>
  <c r="H57" i="13"/>
  <c r="N10" i="13"/>
  <c r="E40" i="13"/>
  <c r="I57" i="13"/>
  <c r="N57" i="13"/>
  <c r="J20" i="13"/>
  <c r="N40" i="13"/>
  <c r="O57" i="13"/>
  <c r="N36" i="13"/>
  <c r="O36" i="13"/>
  <c r="H36" i="13"/>
  <c r="I36" i="13"/>
  <c r="H59" i="13"/>
  <c r="O59" i="13"/>
  <c r="N59" i="13"/>
  <c r="I59" i="13"/>
  <c r="M59" i="13"/>
  <c r="D59" i="13"/>
  <c r="D12" i="13"/>
  <c r="K21" i="13"/>
  <c r="O21" i="13"/>
  <c r="J21" i="13"/>
  <c r="I21" i="13"/>
  <c r="D21" i="13"/>
  <c r="N21" i="13"/>
  <c r="H21" i="13"/>
  <c r="D569" i="5" a="1"/>
  <c r="D569" i="5" s="1"/>
  <c r="E3766" i="3"/>
  <c r="D1128" i="5" a="1"/>
  <c r="D1128" i="5" s="1"/>
  <c r="E2416" i="3"/>
  <c r="D1186" i="5" a="1"/>
  <c r="D1186" i="5" s="1"/>
  <c r="E4548" i="3"/>
  <c r="E1027" i="3"/>
  <c r="E2023" i="3"/>
  <c r="D33" i="5" a="1"/>
  <c r="D33" i="5" s="1"/>
  <c r="E2858" i="3"/>
  <c r="E3367" i="3"/>
  <c r="E4511" i="3"/>
  <c r="D855" i="5" a="1"/>
  <c r="D855" i="5" s="1"/>
  <c r="E2808" i="3" s="1"/>
  <c r="E2384" i="3"/>
  <c r="E1208" i="3"/>
  <c r="J55" i="15" l="1"/>
  <c r="O55" i="15"/>
  <c r="N55" i="15"/>
  <c r="Q55" i="15"/>
  <c r="L55" i="15"/>
  <c r="L22" i="15"/>
  <c r="J22" i="15"/>
  <c r="N22" i="15"/>
  <c r="D55" i="15"/>
  <c r="E55" i="15"/>
  <c r="H23" i="13"/>
  <c r="O56" i="13"/>
  <c r="H56" i="13"/>
  <c r="D56" i="13"/>
  <c r="I56" i="13"/>
  <c r="G56" i="13"/>
  <c r="N56" i="13"/>
  <c r="B56" i="13"/>
  <c r="D1129" i="5" a="1"/>
  <c r="D1129" i="5" s="1"/>
  <c r="E2015" i="3"/>
  <c r="D34" i="5" a="1"/>
  <c r="D34" i="5" s="1"/>
  <c r="E2032" i="3"/>
  <c r="E3684" i="3"/>
  <c r="D1187" i="5" a="1"/>
  <c r="D1187" i="5" s="1"/>
  <c r="E3276" i="3"/>
  <c r="D570" i="5" a="1"/>
  <c r="D570" i="5" s="1"/>
  <c r="E208" i="3"/>
  <c r="E1883" i="3"/>
  <c r="E2763" i="3"/>
  <c r="E1147" i="3"/>
  <c r="E2145" i="3"/>
  <c r="E2932" i="3"/>
  <c r="E1371" i="3"/>
  <c r="E2477" i="3"/>
  <c r="E2339" i="3"/>
  <c r="E1614" i="3"/>
  <c r="F30" i="13" l="1"/>
  <c r="D30" i="13"/>
  <c r="B30" i="13"/>
  <c r="G30" i="13"/>
  <c r="H30" i="13"/>
  <c r="D571" i="5" a="1"/>
  <c r="D571" i="5" s="1"/>
  <c r="E2560" i="3"/>
  <c r="E2653" i="3"/>
  <c r="D35" i="5" a="1"/>
  <c r="D35" i="5" s="1"/>
  <c r="E1502" i="3"/>
  <c r="E1771" i="3"/>
  <c r="D1188" i="5" a="1"/>
  <c r="D1188" i="5" s="1"/>
  <c r="E4043" i="3"/>
  <c r="D1130" i="5" a="1"/>
  <c r="D1130" i="5" s="1"/>
  <c r="E767" i="3"/>
  <c r="E3390" i="3"/>
  <c r="E1487" i="3"/>
  <c r="E3818" i="3"/>
  <c r="E3265" i="3"/>
  <c r="E3002" i="3"/>
  <c r="J34" i="15" l="1"/>
  <c r="N34" i="15"/>
  <c r="O34" i="15"/>
  <c r="L34" i="15"/>
  <c r="N35" i="13"/>
  <c r="H35" i="13"/>
  <c r="D36" i="5" a="1"/>
  <c r="D36" i="5" s="1"/>
  <c r="E1035" i="3"/>
  <c r="D1189" i="5" a="1"/>
  <c r="D1189" i="5" s="1"/>
  <c r="E3588" i="3"/>
  <c r="D1131" i="5" a="1"/>
  <c r="D1131" i="5" s="1"/>
  <c r="E3677" i="3"/>
  <c r="E648" i="3"/>
  <c r="D572" i="5" a="1"/>
  <c r="D572" i="5" s="1"/>
  <c r="E2933" i="3"/>
  <c r="D573" i="5" l="1" a="1"/>
  <c r="D573" i="5" s="1"/>
  <c r="E1148" i="3"/>
  <c r="E4689" i="3"/>
  <c r="D1190" i="5" a="1"/>
  <c r="D1190" i="5" s="1"/>
  <c r="E3277" i="3"/>
  <c r="D1132" i="5" a="1"/>
  <c r="D1132" i="5" s="1"/>
  <c r="E1752" i="3"/>
  <c r="E72" i="3"/>
  <c r="E2591" i="3"/>
  <c r="E4159" i="3"/>
  <c r="D37" i="5" a="1"/>
  <c r="D37" i="5" s="1"/>
  <c r="E1503" i="3"/>
  <c r="E3603" i="3"/>
  <c r="E6" i="3"/>
  <c r="E478" i="3"/>
  <c r="N48" i="15" l="1"/>
  <c r="P48" i="15"/>
  <c r="L48" i="15"/>
  <c r="J48" i="15"/>
  <c r="O48" i="15"/>
  <c r="H356" i="3"/>
  <c r="F48" i="15"/>
  <c r="G48" i="15"/>
  <c r="D48" i="15"/>
  <c r="K48" i="15"/>
  <c r="N49" i="13"/>
  <c r="D49" i="13"/>
  <c r="J49" i="13"/>
  <c r="F49" i="13"/>
  <c r="B49" i="13"/>
  <c r="K49" i="13"/>
  <c r="C49" i="13"/>
  <c r="I49" i="13"/>
  <c r="H49" i="13"/>
  <c r="H350" i="3"/>
  <c r="H351" i="3"/>
  <c r="H349" i="3"/>
  <c r="H348" i="3"/>
  <c r="H355" i="3"/>
  <c r="H357" i="3"/>
  <c r="H354" i="3"/>
  <c r="H352" i="3"/>
  <c r="H360" i="3"/>
  <c r="H359" i="3"/>
  <c r="H353" i="3"/>
  <c r="H358" i="3"/>
  <c r="H3092" i="3"/>
  <c r="Q3092" i="3" s="1"/>
  <c r="D1191" i="5" a="1"/>
  <c r="D1191" i="5" s="1"/>
  <c r="E2599" i="3"/>
  <c r="E4125" i="3"/>
  <c r="D38" i="5" a="1"/>
  <c r="D38" i="5" s="1"/>
  <c r="E4256" i="3"/>
  <c r="E2033" i="3"/>
  <c r="E3293" i="3"/>
  <c r="D1133" i="5" a="1"/>
  <c r="D1133" i="5" s="1"/>
  <c r="D574" i="5" a="1"/>
  <c r="D574" i="5" s="1"/>
  <c r="E2764" i="3"/>
  <c r="D1134" i="5" l="1" a="1"/>
  <c r="D1134" i="5" s="1"/>
  <c r="E3003" i="3"/>
  <c r="E4728" i="3"/>
  <c r="D39" i="5" a="1"/>
  <c r="D39" i="5" s="1"/>
  <c r="E842" i="3"/>
  <c r="D575" i="5" a="1"/>
  <c r="D575" i="5" s="1"/>
  <c r="E2340" i="3"/>
  <c r="D1192" i="5" a="1"/>
  <c r="D1192" i="5" s="1"/>
  <c r="E2695" i="3"/>
  <c r="D1193" i="5" l="1" a="1"/>
  <c r="D1193" i="5" s="1"/>
  <c r="E3187" i="3"/>
  <c r="E1149" i="3"/>
  <c r="E2934" i="3"/>
  <c r="E1615" i="3"/>
  <c r="E3767" i="3"/>
  <c r="E1372" i="3"/>
  <c r="E1884" i="3"/>
  <c r="E209" i="3"/>
  <c r="D40" i="5" a="1"/>
  <c r="D40" i="5" s="1"/>
  <c r="E1504" i="3"/>
  <c r="E1772" i="3"/>
  <c r="E1036" i="3"/>
  <c r="D1135" i="5" a="1"/>
  <c r="D1135" i="5" s="1"/>
  <c r="E768" i="3"/>
  <c r="E428" i="3"/>
  <c r="E1256" i="3"/>
  <c r="D1136" i="5" l="1" a="1"/>
  <c r="D1136" i="5" s="1"/>
  <c r="E4389" i="3"/>
  <c r="D41" i="5" a="1"/>
  <c r="D41" i="5" s="1"/>
  <c r="E1266" i="3"/>
  <c r="E3685" i="3"/>
  <c r="E80" i="3"/>
  <c r="E654" i="3"/>
  <c r="E3881" i="3"/>
  <c r="E4296" i="3"/>
  <c r="E4825" i="3"/>
  <c r="E774" i="3"/>
  <c r="E3681" i="3"/>
  <c r="E2696" i="3"/>
  <c r="E4968" i="3"/>
  <c r="E437" i="3"/>
  <c r="E1762" i="3"/>
  <c r="E3364" i="3"/>
  <c r="E4508" i="3"/>
  <c r="E143" i="3"/>
  <c r="E2424" i="3"/>
  <c r="E4126" i="3"/>
  <c r="E4891" i="3"/>
  <c r="Q38" i="15" l="1"/>
  <c r="N38" i="15"/>
  <c r="L38" i="15"/>
  <c r="P29" i="15"/>
  <c r="J29" i="15"/>
  <c r="L29" i="15"/>
  <c r="N50" i="15"/>
  <c r="L19" i="15"/>
  <c r="J19" i="15"/>
  <c r="N19" i="15"/>
  <c r="P19" i="15"/>
  <c r="O29" i="15"/>
  <c r="J54" i="15"/>
  <c r="P54" i="15"/>
  <c r="N54" i="15"/>
  <c r="Q54" i="15"/>
  <c r="L54" i="15"/>
  <c r="O59" i="15"/>
  <c r="J59" i="15"/>
  <c r="L59" i="15"/>
  <c r="Q59" i="15"/>
  <c r="K29" i="15"/>
  <c r="E29" i="15"/>
  <c r="D29" i="15"/>
  <c r="E50" i="15"/>
  <c r="D50" i="15"/>
  <c r="N60" i="13"/>
  <c r="E59" i="15"/>
  <c r="H40" i="13"/>
  <c r="H60" i="13"/>
  <c r="C10" i="13"/>
  <c r="I30" i="13"/>
  <c r="D20" i="13"/>
  <c r="I20" i="13"/>
  <c r="O20" i="13"/>
  <c r="G51" i="13"/>
  <c r="H51" i="13"/>
  <c r="I40" i="13"/>
  <c r="N51" i="13"/>
  <c r="D51" i="13"/>
  <c r="C40" i="13"/>
  <c r="G40" i="13"/>
  <c r="N20" i="13"/>
  <c r="I51" i="13"/>
  <c r="D40" i="13"/>
  <c r="O40" i="13"/>
  <c r="K20" i="13"/>
  <c r="C51" i="13"/>
  <c r="J40" i="13"/>
  <c r="K40" i="13"/>
  <c r="H20" i="13"/>
  <c r="O55" i="13"/>
  <c r="I55" i="13"/>
  <c r="D10" i="13"/>
  <c r="N30" i="13"/>
  <c r="D60" i="13"/>
  <c r="O60" i="13"/>
  <c r="I60" i="13"/>
  <c r="G60" i="13"/>
  <c r="D23" i="13"/>
  <c r="H55" i="13"/>
  <c r="H12" i="13"/>
  <c r="I23" i="13"/>
  <c r="D35" i="13"/>
  <c r="I35" i="13"/>
  <c r="H39" i="13"/>
  <c r="I39" i="13"/>
  <c r="D39" i="13"/>
  <c r="O39" i="13"/>
  <c r="H4796" i="3"/>
  <c r="Q4796" i="3" s="1"/>
  <c r="H4793" i="3"/>
  <c r="Q4793" i="3" s="1"/>
  <c r="H4823" i="3"/>
  <c r="Q4823" i="3" s="1"/>
  <c r="H4815" i="3"/>
  <c r="Q4815" i="3" s="1"/>
  <c r="H4821" i="3"/>
  <c r="Q4821" i="3" s="1"/>
  <c r="H4799" i="3"/>
  <c r="Q4799" i="3" s="1"/>
  <c r="H4807" i="3"/>
  <c r="Q4807" i="3" s="1"/>
  <c r="H4804" i="3"/>
  <c r="Q4804" i="3" s="1"/>
  <c r="H4810" i="3"/>
  <c r="Q4810" i="3" s="1"/>
  <c r="H4812" i="3"/>
  <c r="Q4812" i="3" s="1"/>
  <c r="H4803" i="3"/>
  <c r="Q4803" i="3" s="1"/>
  <c r="L60" i="13" s="1"/>
  <c r="H4801" i="3"/>
  <c r="Q4801" i="3" s="1"/>
  <c r="F59" i="15" s="1"/>
  <c r="H4788" i="3"/>
  <c r="Q4788" i="3" s="1"/>
  <c r="H4806" i="3"/>
  <c r="Q4806" i="3" s="1"/>
  <c r="P59" i="15" s="1"/>
  <c r="H4790" i="3"/>
  <c r="Q4790" i="3" s="1"/>
  <c r="H4825" i="3"/>
  <c r="Q4825" i="3" s="1"/>
  <c r="H4797" i="3"/>
  <c r="Q4797" i="3" s="1"/>
  <c r="K59" i="15" s="1"/>
  <c r="H4791" i="3"/>
  <c r="Q4791" i="3" s="1"/>
  <c r="H4814" i="3"/>
  <c r="Q4814" i="3" s="1"/>
  <c r="H4816" i="3"/>
  <c r="Q4816" i="3" s="1"/>
  <c r="H4794" i="3"/>
  <c r="Q4794" i="3" s="1"/>
  <c r="M59" i="15" s="1"/>
  <c r="H4800" i="3"/>
  <c r="Q4800" i="3" s="1"/>
  <c r="H59" i="15" s="1"/>
  <c r="H4792" i="3"/>
  <c r="Q4792" i="3" s="1"/>
  <c r="H4822" i="3"/>
  <c r="Q4822" i="3" s="1"/>
  <c r="H4819" i="3"/>
  <c r="Q4819" i="3" s="1"/>
  <c r="H4817" i="3"/>
  <c r="Q4817" i="3" s="1"/>
  <c r="H4813" i="3"/>
  <c r="Q4813" i="3" s="1"/>
  <c r="H4795" i="3"/>
  <c r="Q4795" i="3" s="1"/>
  <c r="H4789" i="3"/>
  <c r="Q4789" i="3" s="1"/>
  <c r="H4818" i="3"/>
  <c r="Q4818" i="3" s="1"/>
  <c r="H4802" i="3"/>
  <c r="Q4802" i="3" s="1"/>
  <c r="H4808" i="3"/>
  <c r="Q4808" i="3" s="1"/>
  <c r="H4809" i="3"/>
  <c r="Q4809" i="3" s="1"/>
  <c r="H4826" i="3"/>
  <c r="Q4826" i="3" s="1"/>
  <c r="H4828" i="3"/>
  <c r="Q4828" i="3" s="1"/>
  <c r="H4798" i="3"/>
  <c r="Q4798" i="3" s="1"/>
  <c r="N59" i="15" s="1"/>
  <c r="H4811" i="3"/>
  <c r="Q4811" i="3" s="1"/>
  <c r="H4805" i="3"/>
  <c r="Q4805" i="3" s="1"/>
  <c r="G59" i="15" s="1"/>
  <c r="H4786" i="3"/>
  <c r="Q4786" i="3" s="1"/>
  <c r="B59" i="15" s="1"/>
  <c r="H4787" i="3"/>
  <c r="Q4787" i="3" s="1"/>
  <c r="H4820" i="3"/>
  <c r="Q4820" i="3" s="1"/>
  <c r="H4827" i="3"/>
  <c r="Q4827" i="3" s="1"/>
  <c r="H4824" i="3"/>
  <c r="Q4824" i="3" s="1"/>
  <c r="P60" i="13" s="1"/>
  <c r="H3343" i="3"/>
  <c r="Q3343" i="3" s="1"/>
  <c r="H3317" i="3"/>
  <c r="Q3317" i="3" s="1"/>
  <c r="H38" i="15" s="1"/>
  <c r="H3291" i="3"/>
  <c r="Q3291" i="3" s="1"/>
  <c r="H3340" i="3"/>
  <c r="Q3340" i="3" s="1"/>
  <c r="H3314" i="3"/>
  <c r="Q3314" i="3" s="1"/>
  <c r="E38" i="15" s="1"/>
  <c r="H3363" i="3"/>
  <c r="Q3363" i="3" s="1"/>
  <c r="P39" i="13" s="1"/>
  <c r="H3337" i="3"/>
  <c r="Q3337" i="3" s="1"/>
  <c r="H3311" i="3"/>
  <c r="Q3311" i="3" s="1"/>
  <c r="H3360" i="3"/>
  <c r="Q3360" i="3" s="1"/>
  <c r="H3334" i="3"/>
  <c r="Q3334" i="3" s="1"/>
  <c r="H3308" i="3"/>
  <c r="Q3308" i="3" s="1"/>
  <c r="H3357" i="3"/>
  <c r="Q3357" i="3" s="1"/>
  <c r="H3331" i="3"/>
  <c r="Q3331" i="3" s="1"/>
  <c r="H3305" i="3"/>
  <c r="Q3305" i="3" s="1"/>
  <c r="H3354" i="3"/>
  <c r="Q3354" i="3" s="1"/>
  <c r="H3328" i="3"/>
  <c r="Q3328" i="3" s="1"/>
  <c r="H3302" i="3"/>
  <c r="Q3302" i="3" s="1"/>
  <c r="H3351" i="3"/>
  <c r="Q3351" i="3" s="1"/>
  <c r="H3325" i="3"/>
  <c r="Q3325" i="3" s="1"/>
  <c r="L39" i="13" s="1"/>
  <c r="H3299" i="3"/>
  <c r="Q3299" i="3" s="1"/>
  <c r="H3348" i="3"/>
  <c r="Q3348" i="3" s="1"/>
  <c r="H3322" i="3"/>
  <c r="Q3322" i="3" s="1"/>
  <c r="H3296" i="3"/>
  <c r="Q3296" i="3" s="1"/>
  <c r="H3345" i="3"/>
  <c r="Q3345" i="3" s="1"/>
  <c r="H3319" i="3"/>
  <c r="Q3319" i="3" s="1"/>
  <c r="H3293" i="3"/>
  <c r="Q3293" i="3" s="1"/>
  <c r="H3342" i="3"/>
  <c r="Q3342" i="3" s="1"/>
  <c r="H3316" i="3"/>
  <c r="Q3316" i="3" s="1"/>
  <c r="H3290" i="3"/>
  <c r="Q3290" i="3" s="1"/>
  <c r="B38" i="15" s="1"/>
  <c r="H3339" i="3"/>
  <c r="Q3339" i="3" s="1"/>
  <c r="H3313" i="3"/>
  <c r="Q3313" i="3" s="1"/>
  <c r="H3362" i="3"/>
  <c r="Q3362" i="3" s="1"/>
  <c r="H3336" i="3"/>
  <c r="Q3336" i="3" s="1"/>
  <c r="P38" i="15" s="1"/>
  <c r="H3310" i="3"/>
  <c r="Q3310" i="3" s="1"/>
  <c r="M38" i="15" s="1"/>
  <c r="H3359" i="3"/>
  <c r="Q3359" i="3" s="1"/>
  <c r="H3333" i="3"/>
  <c r="Q3333" i="3" s="1"/>
  <c r="H3307" i="3"/>
  <c r="Q3307" i="3" s="1"/>
  <c r="H3356" i="3"/>
  <c r="Q3356" i="3" s="1"/>
  <c r="H3330" i="3"/>
  <c r="Q3330" i="3" s="1"/>
  <c r="J38" i="15" s="1"/>
  <c r="H3304" i="3"/>
  <c r="Q3304" i="3" s="1"/>
  <c r="H3353" i="3"/>
  <c r="Q3353" i="3" s="1"/>
  <c r="H3327" i="3"/>
  <c r="Q3327" i="3" s="1"/>
  <c r="H3301" i="3"/>
  <c r="Q3301" i="3" s="1"/>
  <c r="H3350" i="3"/>
  <c r="Q3350" i="3" s="1"/>
  <c r="H3324" i="3"/>
  <c r="Q3324" i="3" s="1"/>
  <c r="H3298" i="3"/>
  <c r="Q3298" i="3" s="1"/>
  <c r="H3347" i="3"/>
  <c r="Q3347" i="3" s="1"/>
  <c r="H3321" i="3"/>
  <c r="Q3321" i="3" s="1"/>
  <c r="H3295" i="3"/>
  <c r="Q3295" i="3" s="1"/>
  <c r="H3344" i="3"/>
  <c r="Q3344" i="3" s="1"/>
  <c r="H3318" i="3"/>
  <c r="Q3318" i="3" s="1"/>
  <c r="F38" i="15" s="1"/>
  <c r="H3292" i="3"/>
  <c r="Q3292" i="3" s="1"/>
  <c r="H3341" i="3"/>
  <c r="Q3341" i="3" s="1"/>
  <c r="H3315" i="3"/>
  <c r="Q3315" i="3" s="1"/>
  <c r="H3364" i="3"/>
  <c r="Q3364" i="3" s="1"/>
  <c r="H3338" i="3"/>
  <c r="Q3338" i="3" s="1"/>
  <c r="H3312" i="3"/>
  <c r="Q3312" i="3" s="1"/>
  <c r="K38" i="15" s="1"/>
  <c r="H3361" i="3"/>
  <c r="Q3361" i="3" s="1"/>
  <c r="H3335" i="3"/>
  <c r="Q3335" i="3" s="1"/>
  <c r="G38" i="15" s="1"/>
  <c r="H3309" i="3"/>
  <c r="Q3309" i="3" s="1"/>
  <c r="H3358" i="3"/>
  <c r="Q3358" i="3" s="1"/>
  <c r="H3332" i="3"/>
  <c r="Q3332" i="3" s="1"/>
  <c r="H3306" i="3"/>
  <c r="Q3306" i="3" s="1"/>
  <c r="H3355" i="3"/>
  <c r="Q3355" i="3" s="1"/>
  <c r="H3329" i="3"/>
  <c r="Q3329" i="3" s="1"/>
  <c r="H3303" i="3"/>
  <c r="Q3303" i="3" s="1"/>
  <c r="H3352" i="3"/>
  <c r="Q3352" i="3" s="1"/>
  <c r="H3326" i="3"/>
  <c r="Q3326" i="3" s="1"/>
  <c r="H3300" i="3"/>
  <c r="Q3300" i="3" s="1"/>
  <c r="D38" i="15" s="1"/>
  <c r="H3349" i="3"/>
  <c r="Q3349" i="3" s="1"/>
  <c r="H3323" i="3"/>
  <c r="Q3323" i="3" s="1"/>
  <c r="H3297" i="3"/>
  <c r="Q3297" i="3" s="1"/>
  <c r="H3346" i="3"/>
  <c r="Q3346" i="3" s="1"/>
  <c r="H3320" i="3"/>
  <c r="Q3320" i="3" s="1"/>
  <c r="H3294" i="3"/>
  <c r="Q3294" i="3" s="1"/>
  <c r="H2468" i="3"/>
  <c r="Q2468" i="3" s="1"/>
  <c r="H2499" i="3"/>
  <c r="Q2499" i="3" s="1"/>
  <c r="H2442" i="3"/>
  <c r="Q2442" i="3" s="1"/>
  <c r="H2454" i="3"/>
  <c r="Q2454" i="3" s="1"/>
  <c r="H2449" i="3"/>
  <c r="Q2449" i="3" s="1"/>
  <c r="H2513" i="3"/>
  <c r="Q2513" i="3" s="1"/>
  <c r="P30" i="13" s="1"/>
  <c r="H2467" i="3"/>
  <c r="Q2467" i="3" s="1"/>
  <c r="H2507" i="3"/>
  <c r="Q2507" i="3" s="1"/>
  <c r="H2514" i="3"/>
  <c r="Q2514" i="3" s="1"/>
  <c r="H2489" i="3"/>
  <c r="Q2489" i="3" s="1"/>
  <c r="H2434" i="3"/>
  <c r="Q2434" i="3" s="1"/>
  <c r="H2438" i="3"/>
  <c r="Q2438" i="3" s="1"/>
  <c r="H2462" i="3"/>
  <c r="Q2462" i="3" s="1"/>
  <c r="H2464" i="3"/>
  <c r="Q2464" i="3" s="1"/>
  <c r="H2472" i="3"/>
  <c r="Q2472" i="3" s="1"/>
  <c r="H2474" i="3"/>
  <c r="Q2474" i="3" s="1"/>
  <c r="H2435" i="3"/>
  <c r="Q2435" i="3" s="1"/>
  <c r="H2492" i="3"/>
  <c r="Q2492" i="3" s="1"/>
  <c r="G29" i="15" s="1"/>
  <c r="H2450" i="3"/>
  <c r="Q2450" i="3" s="1"/>
  <c r="H2428" i="3"/>
  <c r="Q2428" i="3" s="1"/>
  <c r="H2463" i="3"/>
  <c r="Q2463" i="3" s="1"/>
  <c r="H2480" i="3"/>
  <c r="Q2480" i="3" s="1"/>
  <c r="H2503" i="3"/>
  <c r="Q2503" i="3" s="1"/>
  <c r="H2510" i="3"/>
  <c r="Q2510" i="3" s="1"/>
  <c r="H2494" i="3"/>
  <c r="Q2494" i="3" s="1"/>
  <c r="H2447" i="3"/>
  <c r="Q2447" i="3" s="1"/>
  <c r="M29" i="15" s="1"/>
  <c r="H2429" i="3"/>
  <c r="Q2429" i="3" s="1"/>
  <c r="H2481" i="3"/>
  <c r="Q2481" i="3" s="1"/>
  <c r="H2478" i="3"/>
  <c r="Q2478" i="3" s="1"/>
  <c r="H2437" i="3"/>
  <c r="Q2437" i="3" s="1"/>
  <c r="H2470" i="3"/>
  <c r="Q2470" i="3" s="1"/>
  <c r="H2439" i="3"/>
  <c r="Q2439" i="3" s="1"/>
  <c r="H2473" i="3"/>
  <c r="Q2473" i="3" s="1"/>
  <c r="H2495" i="3"/>
  <c r="Q2495" i="3" s="1"/>
  <c r="H2453" i="3"/>
  <c r="Q2453" i="3" s="1"/>
  <c r="H2465" i="3"/>
  <c r="Q2465" i="3" s="1"/>
  <c r="H2475" i="3"/>
  <c r="Q2475" i="3" s="1"/>
  <c r="H2485" i="3"/>
  <c r="Q2485" i="3" s="1"/>
  <c r="M30" i="13" s="1"/>
  <c r="H2509" i="3"/>
  <c r="Q2509" i="3" s="1"/>
  <c r="H2483" i="3"/>
  <c r="Q2483" i="3" s="1"/>
  <c r="H2452" i="3"/>
  <c r="Q2452" i="3" s="1"/>
  <c r="H2501" i="3"/>
  <c r="Q2501" i="3" s="1"/>
  <c r="Q29" i="15" s="1"/>
  <c r="H2479" i="3"/>
  <c r="Q2479" i="3" s="1"/>
  <c r="H2456" i="3"/>
  <c r="Q2456" i="3" s="1"/>
  <c r="H2471" i="3"/>
  <c r="Q2471" i="3" s="1"/>
  <c r="L30" i="13" s="1"/>
  <c r="H2491" i="3"/>
  <c r="Q2491" i="3" s="1"/>
  <c r="H2461" i="3"/>
  <c r="Q2461" i="3" s="1"/>
  <c r="H2455" i="3"/>
  <c r="Q2455" i="3" s="1"/>
  <c r="H2511" i="3"/>
  <c r="Q2511" i="3" s="1"/>
  <c r="H2488" i="3"/>
  <c r="Q2488" i="3" s="1"/>
  <c r="H2490" i="3"/>
  <c r="Q2490" i="3" s="1"/>
  <c r="H2443" i="3"/>
  <c r="Q2443" i="3" s="1"/>
  <c r="H2508" i="3"/>
  <c r="Q2508" i="3" s="1"/>
  <c r="H2458" i="3"/>
  <c r="Q2458" i="3" s="1"/>
  <c r="H2432" i="3"/>
  <c r="Q2432" i="3" s="1"/>
  <c r="H2484" i="3"/>
  <c r="Q2484" i="3" s="1"/>
  <c r="H2502" i="3"/>
  <c r="Q2502" i="3" s="1"/>
  <c r="H2451" i="3"/>
  <c r="Q2451" i="3" s="1"/>
  <c r="H2441" i="3"/>
  <c r="Q2441" i="3" s="1"/>
  <c r="H2459" i="3"/>
  <c r="Q2459" i="3" s="1"/>
  <c r="H29" i="15" s="1"/>
  <c r="H2498" i="3"/>
  <c r="Q2498" i="3" s="1"/>
  <c r="H2469" i="3"/>
  <c r="Q2469" i="3" s="1"/>
  <c r="H2444" i="3"/>
  <c r="Q2444" i="3" s="1"/>
  <c r="H2477" i="3"/>
  <c r="Q2477" i="3" s="1"/>
  <c r="H2436" i="3"/>
  <c r="Q2436" i="3" s="1"/>
  <c r="H2457" i="3"/>
  <c r="Q2457" i="3" s="1"/>
  <c r="H2440" i="3"/>
  <c r="Q2440" i="3" s="1"/>
  <c r="H2497" i="3"/>
  <c r="Q2497" i="3" s="1"/>
  <c r="H2500" i="3"/>
  <c r="Q2500" i="3" s="1"/>
  <c r="H2430" i="3"/>
  <c r="Q2430" i="3" s="1"/>
  <c r="H2445" i="3"/>
  <c r="Q2445" i="3" s="1"/>
  <c r="H2476" i="3"/>
  <c r="Q2476" i="3" s="1"/>
  <c r="H2512" i="3"/>
  <c r="Q2512" i="3" s="1"/>
  <c r="H2482" i="3"/>
  <c r="Q2482" i="3" s="1"/>
  <c r="H2460" i="3"/>
  <c r="Q2460" i="3" s="1"/>
  <c r="H2487" i="3"/>
  <c r="Q2487" i="3" s="1"/>
  <c r="H2466" i="3"/>
  <c r="Q2466" i="3" s="1"/>
  <c r="H2496" i="3"/>
  <c r="Q2496" i="3" s="1"/>
  <c r="H2493" i="3"/>
  <c r="Q2493" i="3" s="1"/>
  <c r="H2506" i="3"/>
  <c r="Q2506" i="3" s="1"/>
  <c r="H2486" i="3"/>
  <c r="Q2486" i="3" s="1"/>
  <c r="H2431" i="3"/>
  <c r="Q2431" i="3" s="1"/>
  <c r="H2448" i="3"/>
  <c r="Q2448" i="3" s="1"/>
  <c r="E30" i="13" s="1"/>
  <c r="H2505" i="3"/>
  <c r="Q2505" i="3" s="1"/>
  <c r="H2504" i="3"/>
  <c r="Q2504" i="3" s="1"/>
  <c r="H889" i="3"/>
  <c r="Q889" i="3" s="1"/>
  <c r="H4251" i="3"/>
  <c r="Q4251" i="3" s="1"/>
  <c r="H868" i="3"/>
  <c r="Q868" i="3" s="1"/>
  <c r="H882" i="3"/>
  <c r="Q882" i="3" s="1"/>
  <c r="H896" i="3"/>
  <c r="Q896" i="3" s="1"/>
  <c r="H893" i="3"/>
  <c r="Q893" i="3" s="1"/>
  <c r="H897" i="3"/>
  <c r="Q897" i="3" s="1"/>
  <c r="H898" i="3"/>
  <c r="Q898" i="3" s="1"/>
  <c r="H878" i="3"/>
  <c r="Q878" i="3" s="1"/>
  <c r="H4240" i="3"/>
  <c r="Q4240" i="3" s="1"/>
  <c r="H894" i="3"/>
  <c r="Q894" i="3" s="1"/>
  <c r="H884" i="3"/>
  <c r="Q884" i="3" s="1"/>
  <c r="H4220" i="3"/>
  <c r="Q4220" i="3" s="1"/>
  <c r="B50" i="15" s="1"/>
  <c r="H876" i="3"/>
  <c r="Q876" i="3" s="1"/>
  <c r="M19" i="15" s="1"/>
  <c r="H895" i="3"/>
  <c r="Q895" i="3" s="1"/>
  <c r="H883" i="3"/>
  <c r="Q883" i="3" s="1"/>
  <c r="H901" i="3"/>
  <c r="Q901" i="3" s="1"/>
  <c r="H899" i="3"/>
  <c r="Q899" i="3" s="1"/>
  <c r="H890" i="3"/>
  <c r="Q890" i="3" s="1"/>
  <c r="H887" i="3"/>
  <c r="Q887" i="3" s="1"/>
  <c r="H873" i="3"/>
  <c r="Q873" i="3" s="1"/>
  <c r="H900" i="3"/>
  <c r="Q900" i="3" s="1"/>
  <c r="P20" i="13" s="1"/>
  <c r="H879" i="3"/>
  <c r="Q879" i="3" s="1"/>
  <c r="H885" i="3"/>
  <c r="Q885" i="3" s="1"/>
  <c r="L20" i="13" s="1"/>
  <c r="H874" i="3"/>
  <c r="Q874" i="3" s="1"/>
  <c r="H886" i="3"/>
  <c r="Q886" i="3" s="1"/>
  <c r="H880" i="3"/>
  <c r="Q880" i="3" s="1"/>
  <c r="H870" i="3"/>
  <c r="Q870" i="3" s="1"/>
  <c r="H877" i="3"/>
  <c r="Q877" i="3" s="1"/>
  <c r="E20" i="13" s="1"/>
  <c r="H869" i="3"/>
  <c r="Q869" i="3" s="1"/>
  <c r="H891" i="3"/>
  <c r="Q891" i="3" s="1"/>
  <c r="H892" i="3"/>
  <c r="Q892" i="3" s="1"/>
  <c r="H875" i="3"/>
  <c r="Q875" i="3" s="1"/>
  <c r="H888" i="3"/>
  <c r="Q888" i="3" s="1"/>
  <c r="G19" i="15" s="1"/>
  <c r="H2446" i="3"/>
  <c r="Q2446" i="3" s="1"/>
  <c r="H4459" i="3"/>
  <c r="Q4459" i="3" s="1"/>
  <c r="H4466" i="3"/>
  <c r="Q4466" i="3" s="1"/>
  <c r="H4479" i="3"/>
  <c r="Q4479" i="3" s="1"/>
  <c r="H4493" i="3"/>
  <c r="Q4493" i="3" s="1"/>
  <c r="H4462" i="3"/>
  <c r="Q4462" i="3" s="1"/>
  <c r="H4488" i="3"/>
  <c r="Q4488" i="3" s="1"/>
  <c r="H4487" i="3"/>
  <c r="Q4487" i="3" s="1"/>
  <c r="H4496" i="3"/>
  <c r="Q4496" i="3" s="1"/>
  <c r="H4486" i="3"/>
  <c r="Q4486" i="3" s="1"/>
  <c r="H4452" i="3"/>
  <c r="Q4452" i="3" s="1"/>
  <c r="D55" i="13" s="1"/>
  <c r="H4455" i="3"/>
  <c r="Q4455" i="3" s="1"/>
  <c r="H4456" i="3"/>
  <c r="Q4456" i="3" s="1"/>
  <c r="H4485" i="3"/>
  <c r="Q4485" i="3" s="1"/>
  <c r="H4504" i="3"/>
  <c r="Q4504" i="3" s="1"/>
  <c r="H4506" i="3"/>
  <c r="Q4506" i="3" s="1"/>
  <c r="H4457" i="3"/>
  <c r="Q4457" i="3" s="1"/>
  <c r="E55" i="13" s="1"/>
  <c r="H4495" i="3"/>
  <c r="Q4495" i="3" s="1"/>
  <c r="H2433" i="3"/>
  <c r="Q2433" i="3" s="1"/>
  <c r="H4449" i="3"/>
  <c r="Q4449" i="3" s="1"/>
  <c r="B55" i="13" s="1"/>
  <c r="H4492" i="3"/>
  <c r="Q4492" i="3" s="1"/>
  <c r="H4501" i="3"/>
  <c r="Q4501" i="3" s="1"/>
  <c r="H4445" i="3"/>
  <c r="Q4445" i="3" s="1"/>
  <c r="H4468" i="3"/>
  <c r="Q4468" i="3" s="1"/>
  <c r="H4461" i="3"/>
  <c r="Q4461" i="3" s="1"/>
  <c r="H4502" i="3"/>
  <c r="Q4502" i="3" s="1"/>
  <c r="H4448" i="3"/>
  <c r="Q4448" i="3" s="1"/>
  <c r="H4483" i="3"/>
  <c r="Q4483" i="3" s="1"/>
  <c r="H4470" i="3"/>
  <c r="Q4470" i="3" s="1"/>
  <c r="H4446" i="3"/>
  <c r="Q4446" i="3" s="1"/>
  <c r="H4475" i="3"/>
  <c r="Q4475" i="3" s="1"/>
  <c r="H4444" i="3"/>
  <c r="Q4444" i="3" s="1"/>
  <c r="H4453" i="3"/>
  <c r="Q4453" i="3" s="1"/>
  <c r="H4465" i="3"/>
  <c r="Q4465" i="3" s="1"/>
  <c r="H4476" i="3"/>
  <c r="Q4476" i="3" s="1"/>
  <c r="H4477" i="3"/>
  <c r="Q4477" i="3" s="1"/>
  <c r="H4499" i="3"/>
  <c r="Q4499" i="3" s="1"/>
  <c r="H4508" i="3"/>
  <c r="Q4508" i="3" s="1"/>
  <c r="H4447" i="3"/>
  <c r="Q4447" i="3" s="1"/>
  <c r="H4464" i="3"/>
  <c r="Q4464" i="3" s="1"/>
  <c r="H4503" i="3"/>
  <c r="Q4503" i="3" s="1"/>
  <c r="H4474" i="3"/>
  <c r="Q4474" i="3" s="1"/>
  <c r="N55" i="13" s="1"/>
  <c r="H4454" i="3"/>
  <c r="Q4454" i="3" s="1"/>
  <c r="H4467" i="3"/>
  <c r="Q4467" i="3" s="1"/>
  <c r="H4481" i="3"/>
  <c r="Q4481" i="3" s="1"/>
  <c r="H4497" i="3"/>
  <c r="Q4497" i="3" s="1"/>
  <c r="H4443" i="3"/>
  <c r="Q4443" i="3" s="1"/>
  <c r="H4490" i="3"/>
  <c r="Q4490" i="3" s="1"/>
  <c r="H4463" i="3"/>
  <c r="Q4463" i="3" s="1"/>
  <c r="H4472" i="3"/>
  <c r="Q4472" i="3" s="1"/>
  <c r="H4473" i="3"/>
  <c r="Q4473" i="3" s="1"/>
  <c r="H4494" i="3"/>
  <c r="Q4494" i="3" s="1"/>
  <c r="H4469" i="3"/>
  <c r="Q4469" i="3" s="1"/>
  <c r="H4451" i="3"/>
  <c r="Q4451" i="3" s="1"/>
  <c r="H4460" i="3"/>
  <c r="Q4460" i="3" s="1"/>
  <c r="H4507" i="3"/>
  <c r="Q4507" i="3" s="1"/>
  <c r="P55" i="13" s="1"/>
  <c r="H4482" i="3"/>
  <c r="Q4482" i="3" s="1"/>
  <c r="H4509" i="3"/>
  <c r="Q4509" i="3" s="1"/>
  <c r="H4471" i="3"/>
  <c r="Q4471" i="3" s="1"/>
  <c r="H4480" i="3"/>
  <c r="Q4480" i="3" s="1"/>
  <c r="H4489" i="3"/>
  <c r="Q4489" i="3" s="1"/>
  <c r="H4500" i="3"/>
  <c r="Q4500" i="3" s="1"/>
  <c r="H4484" i="3"/>
  <c r="Q4484" i="3" s="1"/>
  <c r="H4450" i="3"/>
  <c r="Q4450" i="3" s="1"/>
  <c r="C55" i="13" s="1"/>
  <c r="H4442" i="3"/>
  <c r="Q4442" i="3" s="1"/>
  <c r="B54" i="15" s="1"/>
  <c r="H4478" i="3"/>
  <c r="Q4478" i="3" s="1"/>
  <c r="H4491" i="3"/>
  <c r="Q4491" i="3" s="1"/>
  <c r="H4505" i="3"/>
  <c r="Q4505" i="3" s="1"/>
  <c r="H4498" i="3"/>
  <c r="Q4498" i="3" s="1"/>
  <c r="H4458" i="3"/>
  <c r="Q4458" i="3" s="1"/>
  <c r="H450" i="3"/>
  <c r="Q450" i="3" s="1"/>
  <c r="H11" i="15" s="1"/>
  <c r="D42" i="5" a="1"/>
  <c r="D42" i="5" s="1"/>
  <c r="E4896" i="3"/>
  <c r="E241" i="3"/>
  <c r="E2034" i="3"/>
  <c r="E4170" i="3"/>
  <c r="D1137" i="5" a="1"/>
  <c r="D1137" i="5" s="1"/>
  <c r="E4885" i="3"/>
  <c r="E4961" i="3"/>
  <c r="N49" i="15" l="1"/>
  <c r="L49" i="15"/>
  <c r="O49" i="15"/>
  <c r="P49" i="15"/>
  <c r="Q49" i="15"/>
  <c r="J49" i="15"/>
  <c r="N39" i="13"/>
  <c r="O38" i="15"/>
  <c r="L61" i="15"/>
  <c r="O61" i="15"/>
  <c r="J61" i="15"/>
  <c r="N60" i="15"/>
  <c r="O60" i="15"/>
  <c r="Q60" i="15"/>
  <c r="L60" i="15"/>
  <c r="G20" i="13"/>
  <c r="E19" i="15"/>
  <c r="E61" i="15"/>
  <c r="D49" i="15"/>
  <c r="E60" i="13"/>
  <c r="I59" i="15"/>
  <c r="F20" i="13"/>
  <c r="K19" i="15"/>
  <c r="E39" i="13"/>
  <c r="I38" i="15"/>
  <c r="B60" i="13"/>
  <c r="D59" i="15"/>
  <c r="H62" i="13"/>
  <c r="G62" i="13"/>
  <c r="N62" i="13"/>
  <c r="N50" i="13"/>
  <c r="P50" i="13"/>
  <c r="B50" i="13"/>
  <c r="K30" i="13"/>
  <c r="J30" i="13"/>
  <c r="D50" i="13"/>
  <c r="I50" i="13"/>
  <c r="H61" i="13"/>
  <c r="I61" i="13"/>
  <c r="O61" i="13"/>
  <c r="N61" i="13"/>
  <c r="O50" i="13"/>
  <c r="H50" i="13"/>
  <c r="H4198" i="3"/>
  <c r="Q4198" i="3" s="1"/>
  <c r="M50" i="13" s="1"/>
  <c r="H4177" i="3"/>
  <c r="Q4177" i="3" s="1"/>
  <c r="H4216" i="3"/>
  <c r="Q4216" i="3" s="1"/>
  <c r="H4167" i="3"/>
  <c r="Q4167" i="3" s="1"/>
  <c r="H4205" i="3"/>
  <c r="Q4205" i="3" s="1"/>
  <c r="H4193" i="3"/>
  <c r="Q4193" i="3" s="1"/>
  <c r="H4168" i="3"/>
  <c r="Q4168" i="3" s="1"/>
  <c r="H4197" i="3"/>
  <c r="Q4197" i="3" s="1"/>
  <c r="H4185" i="3"/>
  <c r="Q4185" i="3" s="1"/>
  <c r="H4215" i="3"/>
  <c r="Q4215" i="3" s="1"/>
  <c r="H4189" i="3"/>
  <c r="Q4189" i="3" s="1"/>
  <c r="K50" i="13" s="1"/>
  <c r="H4219" i="3"/>
  <c r="Q4219" i="3" s="1"/>
  <c r="H4207" i="3"/>
  <c r="Q4207" i="3" s="1"/>
  <c r="H4190" i="3"/>
  <c r="Q4190" i="3" s="1"/>
  <c r="H4175" i="3"/>
  <c r="Q4175" i="3" s="1"/>
  <c r="H4213" i="3"/>
  <c r="Q4213" i="3" s="1"/>
  <c r="H4201" i="3"/>
  <c r="Q4201" i="3" s="1"/>
  <c r="H4203" i="3"/>
  <c r="Q4203" i="3" s="1"/>
  <c r="H4186" i="3"/>
  <c r="Q4186" i="3" s="1"/>
  <c r="H4174" i="3"/>
  <c r="Q4174" i="3" s="1"/>
  <c r="C50" i="13" s="1"/>
  <c r="H4195" i="3"/>
  <c r="Q4195" i="3" s="1"/>
  <c r="H4178" i="3"/>
  <c r="Q4178" i="3" s="1"/>
  <c r="H4166" i="3"/>
  <c r="Q4166" i="3" s="1"/>
  <c r="B49" i="15" s="1"/>
  <c r="H4196" i="3"/>
  <c r="Q4196" i="3" s="1"/>
  <c r="H4170" i="3"/>
  <c r="Q4170" i="3" s="1"/>
  <c r="H4200" i="3"/>
  <c r="Q4200" i="3" s="1"/>
  <c r="H4188" i="3"/>
  <c r="Q4188" i="3" s="1"/>
  <c r="H4211" i="3"/>
  <c r="Q4211" i="3" s="1"/>
  <c r="H4199" i="3"/>
  <c r="Q4199" i="3" s="1"/>
  <c r="H4182" i="3"/>
  <c r="Q4182" i="3" s="1"/>
  <c r="H4184" i="3"/>
  <c r="Q4184" i="3" s="1"/>
  <c r="G50" i="13" s="1"/>
  <c r="H4172" i="3"/>
  <c r="Q4172" i="3" s="1"/>
  <c r="H4210" i="3"/>
  <c r="Q4210" i="3" s="1"/>
  <c r="H4176" i="3"/>
  <c r="Q4176" i="3" s="1"/>
  <c r="H4214" i="3"/>
  <c r="Q4214" i="3" s="1"/>
  <c r="H4202" i="3"/>
  <c r="Q4202" i="3" s="1"/>
  <c r="H4181" i="3"/>
  <c r="Q4181" i="3" s="1"/>
  <c r="E50" i="13" s="1"/>
  <c r="H4206" i="3"/>
  <c r="Q4206" i="3" s="1"/>
  <c r="H4194" i="3"/>
  <c r="Q4194" i="3" s="1"/>
  <c r="L50" i="13" s="1"/>
  <c r="H4173" i="3"/>
  <c r="Q4173" i="3" s="1"/>
  <c r="H4217" i="3"/>
  <c r="Q4217" i="3" s="1"/>
  <c r="H4192" i="3"/>
  <c r="Q4192" i="3" s="1"/>
  <c r="H4180" i="3"/>
  <c r="Q4180" i="3" s="1"/>
  <c r="H4218" i="3"/>
  <c r="Q4218" i="3" s="1"/>
  <c r="H4169" i="3"/>
  <c r="Q4169" i="3" s="1"/>
  <c r="H4208" i="3"/>
  <c r="Q4208" i="3" s="1"/>
  <c r="H4187" i="3"/>
  <c r="Q4187" i="3" s="1"/>
  <c r="H4212" i="3"/>
  <c r="Q4212" i="3" s="1"/>
  <c r="H4191" i="3"/>
  <c r="Q4191" i="3" s="1"/>
  <c r="H4179" i="3"/>
  <c r="Q4179" i="3" s="1"/>
  <c r="H4204" i="3"/>
  <c r="Q4204" i="3" s="1"/>
  <c r="H4183" i="3"/>
  <c r="Q4183" i="3" s="1"/>
  <c r="F50" i="13" s="1"/>
  <c r="H4171" i="3"/>
  <c r="Q4171" i="3" s="1"/>
  <c r="H4209" i="3"/>
  <c r="Q4209" i="3" s="1"/>
  <c r="H4908" i="3"/>
  <c r="Q4908" i="3" s="1"/>
  <c r="H4934" i="3"/>
  <c r="Q4934" i="3" s="1"/>
  <c r="H4930" i="3"/>
  <c r="Q4930" i="3" s="1"/>
  <c r="H4926" i="3"/>
  <c r="Q4926" i="3" s="1"/>
  <c r="H4922" i="3"/>
  <c r="Q4922" i="3" s="1"/>
  <c r="H4912" i="3"/>
  <c r="Q4912" i="3" s="1"/>
  <c r="H4939" i="3"/>
  <c r="Q4939" i="3" s="1"/>
  <c r="H4935" i="3"/>
  <c r="Q4935" i="3" s="1"/>
  <c r="H4931" i="3"/>
  <c r="Q4931" i="3" s="1"/>
  <c r="P61" i="15" s="1"/>
  <c r="H4927" i="3"/>
  <c r="Q4927" i="3" s="1"/>
  <c r="H4916" i="3"/>
  <c r="Q4916" i="3" s="1"/>
  <c r="K62" i="13" s="1"/>
  <c r="H4944" i="3"/>
  <c r="Q4944" i="3" s="1"/>
  <c r="H4941" i="3"/>
  <c r="Q4941" i="3" s="1"/>
  <c r="H4937" i="3"/>
  <c r="Q4937" i="3" s="1"/>
  <c r="H4933" i="3"/>
  <c r="Q4933" i="3" s="1"/>
  <c r="H4920" i="3"/>
  <c r="Q4920" i="3" s="1"/>
  <c r="H4948" i="3"/>
  <c r="Q4948" i="3" s="1"/>
  <c r="H4945" i="3"/>
  <c r="Q4945" i="3" s="1"/>
  <c r="H4924" i="3"/>
  <c r="Q4924" i="3" s="1"/>
  <c r="M62" i="13" s="1"/>
  <c r="H4952" i="3"/>
  <c r="Q4952" i="3" s="1"/>
  <c r="H4949" i="3"/>
  <c r="Q4949" i="3" s="1"/>
  <c r="H4946" i="3"/>
  <c r="Q4946" i="3" s="1"/>
  <c r="O62" i="13" s="1"/>
  <c r="H4943" i="3"/>
  <c r="Q4943" i="3" s="1"/>
  <c r="H4928" i="3"/>
  <c r="Q4928" i="3" s="1"/>
  <c r="H4956" i="3"/>
  <c r="Q4956" i="3" s="1"/>
  <c r="H4953" i="3"/>
  <c r="Q4953" i="3" s="1"/>
  <c r="H4950" i="3"/>
  <c r="Q4950" i="3" s="1"/>
  <c r="H4947" i="3"/>
  <c r="Q4947" i="3" s="1"/>
  <c r="H4932" i="3"/>
  <c r="Q4932" i="3" s="1"/>
  <c r="H4960" i="3"/>
  <c r="Q4960" i="3" s="1"/>
  <c r="H4957" i="3"/>
  <c r="Q4957" i="3" s="1"/>
  <c r="H4954" i="3"/>
  <c r="Q4954" i="3" s="1"/>
  <c r="H4951" i="3"/>
  <c r="Q4951" i="3" s="1"/>
  <c r="H4936" i="3"/>
  <c r="Q4936" i="3" s="1"/>
  <c r="H4964" i="3"/>
  <c r="Q4964" i="3" s="1"/>
  <c r="H4961" i="3"/>
  <c r="Q4961" i="3" s="1"/>
  <c r="H4958" i="3"/>
  <c r="Q4958" i="3" s="1"/>
  <c r="H4955" i="3"/>
  <c r="Q4955" i="3" s="1"/>
  <c r="H4903" i="3"/>
  <c r="Q4903" i="3" s="1"/>
  <c r="C62" i="13" s="1"/>
  <c r="H4895" i="3"/>
  <c r="Q4895" i="3" s="1"/>
  <c r="H4940" i="3"/>
  <c r="Q4940" i="3" s="1"/>
  <c r="H4968" i="3"/>
  <c r="Q4968" i="3" s="1"/>
  <c r="H4965" i="3"/>
  <c r="Q4965" i="3" s="1"/>
  <c r="H4962" i="3"/>
  <c r="Q4962" i="3" s="1"/>
  <c r="H4959" i="3"/>
  <c r="Q4959" i="3" s="1"/>
  <c r="H4897" i="3"/>
  <c r="Q4897" i="3" s="1"/>
  <c r="H4972" i="3"/>
  <c r="Q4972" i="3" s="1"/>
  <c r="H4969" i="3"/>
  <c r="Q4969" i="3" s="1"/>
  <c r="H4966" i="3"/>
  <c r="Q4966" i="3" s="1"/>
  <c r="H4963" i="3"/>
  <c r="Q4963" i="3" s="1"/>
  <c r="H4902" i="3"/>
  <c r="Q4902" i="3" s="1"/>
  <c r="B62" i="13" s="1"/>
  <c r="H4898" i="3"/>
  <c r="Q4898" i="3" s="1"/>
  <c r="H4894" i="3"/>
  <c r="Q4894" i="3" s="1"/>
  <c r="B61" i="15" s="1"/>
  <c r="H4970" i="3"/>
  <c r="Q4970" i="3" s="1"/>
  <c r="H4967" i="3"/>
  <c r="Q4967" i="3" s="1"/>
  <c r="P62" i="13" s="1"/>
  <c r="H4907" i="3"/>
  <c r="Q4907" i="3" s="1"/>
  <c r="H4899" i="3"/>
  <c r="Q4899" i="3" s="1"/>
  <c r="H4913" i="3"/>
  <c r="Q4913" i="3" s="1"/>
  <c r="N61" i="15" s="1"/>
  <c r="H4909" i="3"/>
  <c r="Q4909" i="3" s="1"/>
  <c r="M61" i="15" s="1"/>
  <c r="H4905" i="3"/>
  <c r="Q4905" i="3" s="1"/>
  <c r="H4901" i="3"/>
  <c r="Q4901" i="3" s="1"/>
  <c r="H4896" i="3"/>
  <c r="Q4896" i="3" s="1"/>
  <c r="H4918" i="3"/>
  <c r="Q4918" i="3" s="1"/>
  <c r="H4914" i="3"/>
  <c r="Q4914" i="3" s="1"/>
  <c r="I62" i="13" s="1"/>
  <c r="H4910" i="3"/>
  <c r="Q4910" i="3" s="1"/>
  <c r="E62" i="13" s="1"/>
  <c r="H4906" i="3"/>
  <c r="Q4906" i="3" s="1"/>
  <c r="H4900" i="3"/>
  <c r="Q4900" i="3" s="1"/>
  <c r="H4923" i="3"/>
  <c r="Q4923" i="3" s="1"/>
  <c r="H4919" i="3"/>
  <c r="Q4919" i="3" s="1"/>
  <c r="L62" i="13" s="1"/>
  <c r="H4915" i="3"/>
  <c r="Q4915" i="3" s="1"/>
  <c r="H61" i="15" s="1"/>
  <c r="H4911" i="3"/>
  <c r="Q4911" i="3" s="1"/>
  <c r="F62" i="13" s="1"/>
  <c r="H4904" i="3"/>
  <c r="Q4904" i="3" s="1"/>
  <c r="D62" i="13" s="1"/>
  <c r="H4929" i="3"/>
  <c r="Q4929" i="3" s="1"/>
  <c r="G61" i="15" s="1"/>
  <c r="H4925" i="3"/>
  <c r="Q4925" i="3" s="1"/>
  <c r="H4921" i="3"/>
  <c r="Q4921" i="3" s="1"/>
  <c r="H4917" i="3"/>
  <c r="Q4917" i="3" s="1"/>
  <c r="H4942" i="3"/>
  <c r="Q4942" i="3" s="1"/>
  <c r="H4938" i="3"/>
  <c r="Q4938" i="3" s="1"/>
  <c r="H4971" i="3"/>
  <c r="Q4971" i="3" s="1"/>
  <c r="H4833" i="3"/>
  <c r="Q4833" i="3" s="1"/>
  <c r="H4841" i="3"/>
  <c r="Q4841" i="3" s="1"/>
  <c r="H4849" i="3"/>
  <c r="Q4849" i="3" s="1"/>
  <c r="F60" i="15" s="1"/>
  <c r="H4893" i="3"/>
  <c r="Q4893" i="3" s="1"/>
  <c r="H4891" i="3"/>
  <c r="Q4891" i="3" s="1"/>
  <c r="H4830" i="3"/>
  <c r="Q4830" i="3" s="1"/>
  <c r="H4838" i="3"/>
  <c r="Q4838" i="3" s="1"/>
  <c r="H4886" i="3"/>
  <c r="Q4886" i="3" s="1"/>
  <c r="H4888" i="3"/>
  <c r="Q4888" i="3" s="1"/>
  <c r="H4892" i="3"/>
  <c r="Q4892" i="3" s="1"/>
  <c r="H4829" i="3"/>
  <c r="Q4829" i="3" s="1"/>
  <c r="B60" i="15" s="1"/>
  <c r="H4884" i="3"/>
  <c r="Q4884" i="3" s="1"/>
  <c r="H4845" i="3"/>
  <c r="Q4845" i="3" s="1"/>
  <c r="H4853" i="3"/>
  <c r="Q4853" i="3" s="1"/>
  <c r="L61" i="13" s="1"/>
  <c r="H4859" i="3"/>
  <c r="Q4859" i="3" s="1"/>
  <c r="H4837" i="3"/>
  <c r="Q4837" i="3" s="1"/>
  <c r="H4862" i="3"/>
  <c r="Q4862" i="3" s="1"/>
  <c r="H4854" i="3"/>
  <c r="Q4854" i="3" s="1"/>
  <c r="H4846" i="3"/>
  <c r="Q4846" i="3" s="1"/>
  <c r="H4874" i="3"/>
  <c r="Q4874" i="3" s="1"/>
  <c r="H4879" i="3"/>
  <c r="Q4879" i="3" s="1"/>
  <c r="H4885" i="3"/>
  <c r="Q4885" i="3" s="1"/>
  <c r="H4869" i="3"/>
  <c r="Q4869" i="3" s="1"/>
  <c r="H4867" i="3"/>
  <c r="Q4867" i="3" s="1"/>
  <c r="H4861" i="3"/>
  <c r="Q4861" i="3" s="1"/>
  <c r="H4882" i="3"/>
  <c r="Q4882" i="3" s="1"/>
  <c r="H4856" i="3"/>
  <c r="Q4856" i="3" s="1"/>
  <c r="H4860" i="3"/>
  <c r="Q4860" i="3" s="1"/>
  <c r="H4864" i="3"/>
  <c r="Q4864" i="3" s="1"/>
  <c r="H4852" i="3"/>
  <c r="Q4852" i="3" s="1"/>
  <c r="H4835" i="3"/>
  <c r="Q4835" i="3" s="1"/>
  <c r="H4839" i="3"/>
  <c r="Q4839" i="3" s="1"/>
  <c r="H4843" i="3"/>
  <c r="Q4843" i="3" s="1"/>
  <c r="H4831" i="3"/>
  <c r="Q4831" i="3" s="1"/>
  <c r="H4890" i="3"/>
  <c r="Q4890" i="3" s="1"/>
  <c r="P61" i="13" s="1"/>
  <c r="H4883" i="3"/>
  <c r="Q4883" i="3" s="1"/>
  <c r="H4889" i="3"/>
  <c r="Q4889" i="3" s="1"/>
  <c r="H4834" i="3"/>
  <c r="Q4834" i="3" s="1"/>
  <c r="H4878" i="3"/>
  <c r="Q4878" i="3" s="1"/>
  <c r="H4850" i="3"/>
  <c r="Q4850" i="3" s="1"/>
  <c r="H4858" i="3"/>
  <c r="Q4858" i="3" s="1"/>
  <c r="J60" i="15" s="1"/>
  <c r="H4863" i="3"/>
  <c r="Q4863" i="3" s="1"/>
  <c r="H4842" i="3"/>
  <c r="Q4842" i="3" s="1"/>
  <c r="M60" i="15" s="1"/>
  <c r="H4844" i="3"/>
  <c r="Q4844" i="3" s="1"/>
  <c r="H4848" i="3"/>
  <c r="Q4848" i="3" s="1"/>
  <c r="H60" i="15" s="1"/>
  <c r="H4857" i="3"/>
  <c r="Q4857" i="3" s="1"/>
  <c r="H4877" i="3"/>
  <c r="Q4877" i="3" s="1"/>
  <c r="H4871" i="3"/>
  <c r="Q4871" i="3" s="1"/>
  <c r="H4870" i="3"/>
  <c r="Q4870" i="3" s="1"/>
  <c r="H4875" i="3"/>
  <c r="Q4875" i="3" s="1"/>
  <c r="H4881" i="3"/>
  <c r="Q4881" i="3" s="1"/>
  <c r="H4865" i="3"/>
  <c r="Q4865" i="3" s="1"/>
  <c r="G60" i="15" s="1"/>
  <c r="H4872" i="3"/>
  <c r="Q4872" i="3" s="1"/>
  <c r="H4876" i="3"/>
  <c r="Q4876" i="3" s="1"/>
  <c r="H4880" i="3"/>
  <c r="Q4880" i="3" s="1"/>
  <c r="H4868" i="3"/>
  <c r="Q4868" i="3" s="1"/>
  <c r="H4851" i="3"/>
  <c r="Q4851" i="3" s="1"/>
  <c r="H4855" i="3"/>
  <c r="Q4855" i="3" s="1"/>
  <c r="H4832" i="3"/>
  <c r="Q4832" i="3" s="1"/>
  <c r="H4847" i="3"/>
  <c r="Q4847" i="3" s="1"/>
  <c r="H4840" i="3"/>
  <c r="Q4840" i="3" s="1"/>
  <c r="D61" i="13" s="1"/>
  <c r="H4836" i="3"/>
  <c r="Q4836" i="3" s="1"/>
  <c r="C61" i="13" s="1"/>
  <c r="H4873" i="3"/>
  <c r="Q4873" i="3" s="1"/>
  <c r="H4866" i="3"/>
  <c r="Q4866" i="3" s="1"/>
  <c r="P60" i="15" s="1"/>
  <c r="H4887" i="3"/>
  <c r="Q4887" i="3" s="1"/>
  <c r="D1138" i="5" a="1"/>
  <c r="D1138" i="5" s="1"/>
  <c r="E73" i="3"/>
  <c r="E3266" i="3"/>
  <c r="D43" i="5" a="1"/>
  <c r="D43" i="5" s="1"/>
  <c r="E934" i="3"/>
  <c r="E3888" i="3"/>
  <c r="E2702" i="3"/>
  <c r="E4307" i="3"/>
  <c r="E4623" i="3"/>
  <c r="Q61" i="15" l="1"/>
  <c r="K49" i="15"/>
  <c r="N29" i="15"/>
  <c r="O54" i="15"/>
  <c r="M54" i="15"/>
  <c r="M49" i="15"/>
  <c r="L45" i="15"/>
  <c r="N45" i="15"/>
  <c r="O45" i="15"/>
  <c r="Q45" i="15"/>
  <c r="P45" i="15"/>
  <c r="J21" i="15"/>
  <c r="N21" i="15"/>
  <c r="O21" i="15"/>
  <c r="L21" i="15"/>
  <c r="E49" i="15"/>
  <c r="E45" i="15"/>
  <c r="B61" i="13"/>
  <c r="D60" i="15"/>
  <c r="G61" i="13"/>
  <c r="E60" i="15"/>
  <c r="I49" i="15"/>
  <c r="F49" i="15"/>
  <c r="D61" i="15"/>
  <c r="E21" i="15"/>
  <c r="G49" i="15"/>
  <c r="H49" i="15"/>
  <c r="K61" i="15"/>
  <c r="E61" i="13"/>
  <c r="I60" i="15"/>
  <c r="F61" i="13"/>
  <c r="K60" i="15"/>
  <c r="F61" i="15"/>
  <c r="I29" i="15"/>
  <c r="F29" i="15"/>
  <c r="I19" i="15"/>
  <c r="F54" i="15"/>
  <c r="G54" i="15"/>
  <c r="H54" i="15"/>
  <c r="I54" i="15"/>
  <c r="K54" i="15"/>
  <c r="D54" i="15"/>
  <c r="E54" i="15"/>
  <c r="I61" i="15"/>
  <c r="M61" i="13"/>
  <c r="J50" i="13"/>
  <c r="H22" i="13"/>
  <c r="I22" i="13"/>
  <c r="D22" i="13"/>
  <c r="N22" i="13"/>
  <c r="G22" i="13"/>
  <c r="J62" i="13"/>
  <c r="C30" i="13"/>
  <c r="C20" i="13"/>
  <c r="M20" i="13"/>
  <c r="F60" i="13"/>
  <c r="J60" i="13"/>
  <c r="M60" i="13"/>
  <c r="C60" i="13"/>
  <c r="K60" i="13"/>
  <c r="L55" i="13"/>
  <c r="M55" i="13"/>
  <c r="G55" i="13"/>
  <c r="J55" i="13"/>
  <c r="F55" i="13"/>
  <c r="K55" i="13"/>
  <c r="O30" i="13"/>
  <c r="K39" i="13"/>
  <c r="G39" i="13"/>
  <c r="F39" i="13"/>
  <c r="J39" i="13"/>
  <c r="M39" i="13"/>
  <c r="C39" i="13"/>
  <c r="B39" i="13"/>
  <c r="O46" i="13"/>
  <c r="H46" i="13"/>
  <c r="D46" i="13"/>
  <c r="N46" i="13"/>
  <c r="I46" i="13"/>
  <c r="G46" i="13"/>
  <c r="J61" i="13"/>
  <c r="K61" i="13"/>
  <c r="H996" i="3"/>
  <c r="Q996" i="3" s="1"/>
  <c r="L23" i="13" s="1"/>
  <c r="H987" i="3"/>
  <c r="Q987" i="3" s="1"/>
  <c r="H451" i="3"/>
  <c r="Q451" i="3" s="1"/>
  <c r="F11" i="15" s="1"/>
  <c r="H4782" i="3"/>
  <c r="Q4782" i="3" s="1"/>
  <c r="H4419" i="3"/>
  <c r="Q4419" i="3" s="1"/>
  <c r="H3071" i="3"/>
  <c r="Q3071" i="3" s="1"/>
  <c r="H4559" i="3"/>
  <c r="Q4559" i="3" s="1"/>
  <c r="H690" i="3"/>
  <c r="Q690" i="3" s="1"/>
  <c r="H4239" i="3"/>
  <c r="Q4239" i="3" s="1"/>
  <c r="G50" i="15" s="1"/>
  <c r="H4563" i="3"/>
  <c r="Q4563" i="3" s="1"/>
  <c r="M56" i="15" s="1"/>
  <c r="H3059" i="3"/>
  <c r="Q3059" i="3" s="1"/>
  <c r="M35" i="15" s="1"/>
  <c r="H4751" i="3"/>
  <c r="Q4751" i="3" s="1"/>
  <c r="H4155" i="3"/>
  <c r="Q4155" i="3" s="1"/>
  <c r="H4151" i="3"/>
  <c r="Q4151" i="3" s="1"/>
  <c r="M49" i="13" s="1"/>
  <c r="H682" i="3"/>
  <c r="Q682" i="3" s="1"/>
  <c r="H3068" i="3"/>
  <c r="Q3068" i="3" s="1"/>
  <c r="H4761" i="3"/>
  <c r="Q4761" i="3" s="1"/>
  <c r="H4154" i="3"/>
  <c r="Q4154" i="3" s="1"/>
  <c r="H4572" i="3"/>
  <c r="Q4572" i="3" s="1"/>
  <c r="H56" i="15" s="1"/>
  <c r="H469" i="3"/>
  <c r="Q469" i="3" s="1"/>
  <c r="H871" i="3"/>
  <c r="Q871" i="3" s="1"/>
  <c r="H3065" i="3"/>
  <c r="Q3065" i="3" s="1"/>
  <c r="H457" i="3"/>
  <c r="Q457" i="3" s="1"/>
  <c r="M12" i="13" s="1"/>
  <c r="H4153" i="3"/>
  <c r="Q4153" i="3" s="1"/>
  <c r="H994" i="3"/>
  <c r="Q994" i="3" s="1"/>
  <c r="H4549" i="3"/>
  <c r="Q4549" i="3" s="1"/>
  <c r="H462" i="3"/>
  <c r="Q462" i="3" s="1"/>
  <c r="H905" i="3"/>
  <c r="Q905" i="3" s="1"/>
  <c r="H4424" i="3"/>
  <c r="Q4424" i="3" s="1"/>
  <c r="H4540" i="3"/>
  <c r="Q4540" i="3" s="1"/>
  <c r="H3069" i="3"/>
  <c r="Q3069" i="3" s="1"/>
  <c r="H992" i="3"/>
  <c r="Q992" i="3" s="1"/>
  <c r="F22" i="15" s="1"/>
  <c r="H449" i="3"/>
  <c r="Q449" i="3" s="1"/>
  <c r="H3102" i="3"/>
  <c r="Q3102" i="3" s="1"/>
  <c r="H4583" i="3"/>
  <c r="Q4583" i="3" s="1"/>
  <c r="H4595" i="3"/>
  <c r="Q4595" i="3" s="1"/>
  <c r="H919" i="3"/>
  <c r="Q919" i="3" s="1"/>
  <c r="H4237" i="3"/>
  <c r="Q4237" i="3" s="1"/>
  <c r="H4223" i="3"/>
  <c r="Q4223" i="3" s="1"/>
  <c r="H4562" i="3"/>
  <c r="Q4562" i="3" s="1"/>
  <c r="H3113" i="3"/>
  <c r="Q3113" i="3" s="1"/>
  <c r="H4775" i="3"/>
  <c r="Q4775" i="3" s="1"/>
  <c r="H906" i="3"/>
  <c r="Q906" i="3" s="1"/>
  <c r="C21" i="13" s="1"/>
  <c r="H4137" i="3"/>
  <c r="Q4137" i="3" s="1"/>
  <c r="H4162" i="3"/>
  <c r="Q4162" i="3" s="1"/>
  <c r="H4594" i="3"/>
  <c r="Q4594" i="3" s="1"/>
  <c r="H4426" i="3"/>
  <c r="Q4426" i="3" s="1"/>
  <c r="H4588" i="3"/>
  <c r="Q4588" i="3" s="1"/>
  <c r="H4135" i="3"/>
  <c r="Q4135" i="3" s="1"/>
  <c r="H4233" i="3"/>
  <c r="Q4233" i="3" s="1"/>
  <c r="H4569" i="3"/>
  <c r="Q4569" i="3" s="1"/>
  <c r="H4763" i="3"/>
  <c r="Q4763" i="3" s="1"/>
  <c r="H667" i="3"/>
  <c r="Q667" i="3" s="1"/>
  <c r="M15" i="15" s="1"/>
  <c r="H4586" i="3"/>
  <c r="Q4586" i="3" s="1"/>
  <c r="H4157" i="3"/>
  <c r="Q4157" i="3" s="1"/>
  <c r="H3393" i="3"/>
  <c r="Q3393" i="3" s="1"/>
  <c r="H3058" i="3"/>
  <c r="Q3058" i="3" s="1"/>
  <c r="L35" i="15" s="1"/>
  <c r="H975" i="3"/>
  <c r="Q975" i="3" s="1"/>
  <c r="B22" i="15" s="1"/>
  <c r="H986" i="3"/>
  <c r="Q986" i="3" s="1"/>
  <c r="H4513" i="3"/>
  <c r="Q4513" i="3" s="1"/>
  <c r="H1028" i="3"/>
  <c r="Q1028" i="3" s="1"/>
  <c r="H4543" i="3"/>
  <c r="Q4543" i="3" s="1"/>
  <c r="H988" i="3"/>
  <c r="Q988" i="3" s="1"/>
  <c r="H442" i="3"/>
  <c r="Q442" i="3" s="1"/>
  <c r="C12" i="13" s="1"/>
  <c r="H3052" i="3"/>
  <c r="Q3052" i="3" s="1"/>
  <c r="H4770" i="3"/>
  <c r="Q4770" i="3" s="1"/>
  <c r="H672" i="3"/>
  <c r="Q672" i="3" s="1"/>
  <c r="H4604" i="3"/>
  <c r="Q4604" i="3" s="1"/>
  <c r="H3057" i="3"/>
  <c r="Q3057" i="3" s="1"/>
  <c r="H4754" i="3"/>
  <c r="Q4754" i="3" s="1"/>
  <c r="H58" i="15" s="1"/>
  <c r="H454" i="3"/>
  <c r="Q454" i="3" s="1"/>
  <c r="H4570" i="3"/>
  <c r="Q4570" i="3" s="1"/>
  <c r="H3093" i="3"/>
  <c r="Q3093" i="3" s="1"/>
  <c r="H663" i="3"/>
  <c r="Q663" i="3" s="1"/>
  <c r="C16" i="13" s="1"/>
  <c r="H4248" i="3"/>
  <c r="Q4248" i="3" s="1"/>
  <c r="H4582" i="3"/>
  <c r="Q4582" i="3" s="1"/>
  <c r="H468" i="3"/>
  <c r="Q468" i="3" s="1"/>
  <c r="H3074" i="3"/>
  <c r="Q3074" i="3" s="1"/>
  <c r="H4769" i="3"/>
  <c r="Q4769" i="3" s="1"/>
  <c r="H916" i="3"/>
  <c r="Q916" i="3" s="1"/>
  <c r="H674" i="3"/>
  <c r="Q674" i="3" s="1"/>
  <c r="H4560" i="3"/>
  <c r="Q4560" i="3" s="1"/>
  <c r="H3406" i="3"/>
  <c r="Q3406" i="3" s="1"/>
  <c r="H3050" i="3"/>
  <c r="Q3050" i="3" s="1"/>
  <c r="H4420" i="3"/>
  <c r="Q4420" i="3" s="1"/>
  <c r="H53" i="15" s="1"/>
  <c r="H4434" i="3"/>
  <c r="Q4434" i="3" s="1"/>
  <c r="H675" i="3"/>
  <c r="Q675" i="3" s="1"/>
  <c r="H4565" i="3"/>
  <c r="Q4565" i="3" s="1"/>
  <c r="H4566" i="3"/>
  <c r="Q4566" i="3" s="1"/>
  <c r="H4433" i="3"/>
  <c r="Q4433" i="3" s="1"/>
  <c r="H691" i="3"/>
  <c r="Q691" i="3" s="1"/>
  <c r="H4226" i="3"/>
  <c r="Q4226" i="3" s="1"/>
  <c r="H4247" i="3"/>
  <c r="Q4247" i="3" s="1"/>
  <c r="H4236" i="3"/>
  <c r="Q4236" i="3" s="1"/>
  <c r="H3396" i="3"/>
  <c r="Q3396" i="3" s="1"/>
  <c r="B39" i="15" s="1"/>
  <c r="H439" i="3"/>
  <c r="Q439" i="3" s="1"/>
  <c r="B11" i="15" s="1"/>
  <c r="H3109" i="3"/>
  <c r="Q3109" i="3" s="1"/>
  <c r="H3061" i="3"/>
  <c r="Q3061" i="3" s="1"/>
  <c r="H3070" i="3"/>
  <c r="Q3070" i="3" s="1"/>
  <c r="H3067" i="3"/>
  <c r="Q3067" i="3" s="1"/>
  <c r="F35" i="15" s="1"/>
  <c r="H4755" i="3"/>
  <c r="Q4755" i="3" s="1"/>
  <c r="F58" i="15" s="1"/>
  <c r="H4781" i="3"/>
  <c r="Q4781" i="3" s="1"/>
  <c r="P59" i="13" s="1"/>
  <c r="H4783" i="3"/>
  <c r="Q4783" i="3" s="1"/>
  <c r="H913" i="3"/>
  <c r="Q913" i="3" s="1"/>
  <c r="H3033" i="3"/>
  <c r="Q3033" i="3" s="1"/>
  <c r="H4152" i="3"/>
  <c r="Q4152" i="3" s="1"/>
  <c r="H4134" i="3"/>
  <c r="Q4134" i="3" s="1"/>
  <c r="B48" i="15" s="1"/>
  <c r="H4158" i="3"/>
  <c r="Q4158" i="3" s="1"/>
  <c r="H4144" i="3"/>
  <c r="Q4144" i="3" s="1"/>
  <c r="H48" i="15" s="1"/>
  <c r="H4138" i="3"/>
  <c r="Q4138" i="3" s="1"/>
  <c r="H4147" i="3"/>
  <c r="Q4147" i="3" s="1"/>
  <c r="H4148" i="3"/>
  <c r="Q4148" i="3" s="1"/>
  <c r="L49" i="13" s="1"/>
  <c r="H4149" i="3"/>
  <c r="Q4149" i="3" s="1"/>
  <c r="H1000" i="3"/>
  <c r="Q1000" i="3" s="1"/>
  <c r="H982" i="3"/>
  <c r="Q982" i="3" s="1"/>
  <c r="H929" i="3"/>
  <c r="Q929" i="3" s="1"/>
  <c r="H3078" i="3"/>
  <c r="Q3078" i="3" s="1"/>
  <c r="H4228" i="3"/>
  <c r="Q4228" i="3" s="1"/>
  <c r="H3079" i="3"/>
  <c r="Q3079" i="3" s="1"/>
  <c r="H4250" i="3"/>
  <c r="Q4250" i="3" s="1"/>
  <c r="H3090" i="3"/>
  <c r="Q3090" i="3" s="1"/>
  <c r="H4568" i="3"/>
  <c r="Q4568" i="3" s="1"/>
  <c r="H3086" i="3"/>
  <c r="Q3086" i="3" s="1"/>
  <c r="H4758" i="3"/>
  <c r="Q4758" i="3" s="1"/>
  <c r="H666" i="3"/>
  <c r="Q666" i="3" s="1"/>
  <c r="H3110" i="3"/>
  <c r="Q3110" i="3" s="1"/>
  <c r="P36" i="13" s="1"/>
  <c r="H4431" i="3"/>
  <c r="Q4431" i="3" s="1"/>
  <c r="H673" i="3"/>
  <c r="Q673" i="3" s="1"/>
  <c r="L16" i="13" s="1"/>
  <c r="H4438" i="3"/>
  <c r="Q4438" i="3" s="1"/>
  <c r="P54" i="13" s="1"/>
  <c r="H692" i="3"/>
  <c r="Q692" i="3" s="1"/>
  <c r="P16" i="13" s="1"/>
  <c r="H3401" i="3"/>
  <c r="Q3401" i="3" s="1"/>
  <c r="H475" i="3"/>
  <c r="Q475" i="3" s="1"/>
  <c r="H3098" i="3"/>
  <c r="Q3098" i="3" s="1"/>
  <c r="H3072" i="3"/>
  <c r="Q3072" i="3" s="1"/>
  <c r="L36" i="13" s="1"/>
  <c r="H4765" i="3"/>
  <c r="Q4765" i="3" s="1"/>
  <c r="G58" i="15" s="1"/>
  <c r="H4777" i="3"/>
  <c r="Q4777" i="3" s="1"/>
  <c r="H4414" i="3"/>
  <c r="Q4414" i="3" s="1"/>
  <c r="H4150" i="3"/>
  <c r="Q4150" i="3" s="1"/>
  <c r="H4164" i="3"/>
  <c r="Q4164" i="3" s="1"/>
  <c r="P49" i="13" s="1"/>
  <c r="H4142" i="3"/>
  <c r="Q4142" i="3" s="1"/>
  <c r="H3027" i="3"/>
  <c r="Q3027" i="3" s="1"/>
  <c r="H4515" i="3"/>
  <c r="Q4515" i="3" s="1"/>
  <c r="H1002" i="3"/>
  <c r="Q1002" i="3" s="1"/>
  <c r="G22" i="15" s="1"/>
  <c r="H980" i="3"/>
  <c r="Q980" i="3" s="1"/>
  <c r="C23" i="13" s="1"/>
  <c r="H4534" i="3"/>
  <c r="Q4534" i="3" s="1"/>
  <c r="H3372" i="3"/>
  <c r="Q3372" i="3" s="1"/>
  <c r="H4510" i="3"/>
  <c r="Q4510" i="3" s="1"/>
  <c r="B55" i="15" s="1"/>
  <c r="H3379" i="3"/>
  <c r="Q3379" i="3" s="1"/>
  <c r="H4527" i="3"/>
  <c r="Q4527" i="3" s="1"/>
  <c r="H1024" i="3"/>
  <c r="Q1024" i="3" s="1"/>
  <c r="H1013" i="3"/>
  <c r="Q1013" i="3" s="1"/>
  <c r="H4522" i="3"/>
  <c r="Q4522" i="3" s="1"/>
  <c r="F55" i="15" s="1"/>
  <c r="H1009" i="3"/>
  <c r="Q1009" i="3" s="1"/>
  <c r="H4521" i="3"/>
  <c r="Q4521" i="3" s="1"/>
  <c r="H55" i="15" s="1"/>
  <c r="H3048" i="3"/>
  <c r="Q3048" i="3" s="1"/>
  <c r="B35" i="15" s="1"/>
  <c r="H910" i="3"/>
  <c r="Q910" i="3" s="1"/>
  <c r="H930" i="3"/>
  <c r="Q930" i="3" s="1"/>
  <c r="H4428" i="3"/>
  <c r="Q4428" i="3" s="1"/>
  <c r="H4238" i="3"/>
  <c r="Q4238" i="3" s="1"/>
  <c r="M51" i="13" s="1"/>
  <c r="H3051" i="3"/>
  <c r="Q3051" i="3" s="1"/>
  <c r="H4742" i="3"/>
  <c r="Q4742" i="3" s="1"/>
  <c r="H909" i="3"/>
  <c r="Q909" i="3" s="1"/>
  <c r="H872" i="3"/>
  <c r="Q872" i="3" s="1"/>
  <c r="H448" i="3"/>
  <c r="Q448" i="3" s="1"/>
  <c r="H4432" i="3"/>
  <c r="Q4432" i="3" s="1"/>
  <c r="H664" i="3"/>
  <c r="Q664" i="3" s="1"/>
  <c r="H4612" i="3"/>
  <c r="Q4612" i="3" s="1"/>
  <c r="H4580" i="3"/>
  <c r="Q4580" i="3" s="1"/>
  <c r="L57" i="13" s="1"/>
  <c r="H3081" i="3"/>
  <c r="Q3081" i="3" s="1"/>
  <c r="G35" i="15" s="1"/>
  <c r="H3095" i="3"/>
  <c r="Q3095" i="3" s="1"/>
  <c r="H4778" i="3"/>
  <c r="Q4778" i="3" s="1"/>
  <c r="H918" i="3"/>
  <c r="Q918" i="3" s="1"/>
  <c r="H4602" i="3"/>
  <c r="Q4602" i="3" s="1"/>
  <c r="H4579" i="3"/>
  <c r="Q4579" i="3" s="1"/>
  <c r="H440" i="3"/>
  <c r="Q440" i="3" s="1"/>
  <c r="H683" i="3"/>
  <c r="Q683" i="3" s="1"/>
  <c r="H4415" i="3"/>
  <c r="Q4415" i="3" s="1"/>
  <c r="C54" i="13" s="1"/>
  <c r="H670" i="3"/>
  <c r="Q670" i="3" s="1"/>
  <c r="H15" i="15" s="1"/>
  <c r="H4229" i="3"/>
  <c r="Q4229" i="3" s="1"/>
  <c r="H50" i="15" s="1"/>
  <c r="H3409" i="3"/>
  <c r="Q3409" i="3" s="1"/>
  <c r="H4241" i="3"/>
  <c r="Q4241" i="3" s="1"/>
  <c r="H4440" i="3"/>
  <c r="Q4440" i="3" s="1"/>
  <c r="H689" i="3"/>
  <c r="Q689" i="3" s="1"/>
  <c r="H4617" i="3"/>
  <c r="Q4617" i="3" s="1"/>
  <c r="H4618" i="3"/>
  <c r="Q4618" i="3" s="1"/>
  <c r="H4576" i="3"/>
  <c r="Q4576" i="3" s="1"/>
  <c r="H4574" i="3"/>
  <c r="Q4574" i="3" s="1"/>
  <c r="H3089" i="3"/>
  <c r="Q3089" i="3" s="1"/>
  <c r="H3083" i="3"/>
  <c r="Q3083" i="3" s="1"/>
  <c r="H3103" i="3"/>
  <c r="Q3103" i="3" s="1"/>
  <c r="H3094" i="3"/>
  <c r="Q3094" i="3" s="1"/>
  <c r="H4753" i="3"/>
  <c r="Q4753" i="3" s="1"/>
  <c r="H4745" i="3"/>
  <c r="Q4745" i="3" s="1"/>
  <c r="H4750" i="3"/>
  <c r="Q4750" i="3" s="1"/>
  <c r="M58" i="15" s="1"/>
  <c r="H466" i="3"/>
  <c r="Q466" i="3" s="1"/>
  <c r="H911" i="3"/>
  <c r="Q911" i="3" s="1"/>
  <c r="H4163" i="3"/>
  <c r="Q4163" i="3" s="1"/>
  <c r="H4143" i="3"/>
  <c r="Q4143" i="3" s="1"/>
  <c r="H4165" i="3"/>
  <c r="Q4165" i="3" s="1"/>
  <c r="H4145" i="3"/>
  <c r="Q4145" i="3" s="1"/>
  <c r="H4159" i="3"/>
  <c r="Q4159" i="3" s="1"/>
  <c r="H4139" i="3"/>
  <c r="Q4139" i="3" s="1"/>
  <c r="H4161" i="3"/>
  <c r="Q4161" i="3" s="1"/>
  <c r="H4141" i="3"/>
  <c r="Q4141" i="3" s="1"/>
  <c r="H923" i="3"/>
  <c r="Q923" i="3" s="1"/>
  <c r="H4589" i="3"/>
  <c r="Q4589" i="3" s="1"/>
  <c r="H463" i="3"/>
  <c r="Q463" i="3" s="1"/>
  <c r="H4571" i="3"/>
  <c r="Q4571" i="3" s="1"/>
  <c r="H4230" i="3"/>
  <c r="Q4230" i="3" s="1"/>
  <c r="F50" i="15" s="1"/>
  <c r="H4221" i="3"/>
  <c r="Q4221" i="3" s="1"/>
  <c r="H3077" i="3"/>
  <c r="Q3077" i="3" s="1"/>
  <c r="M36" i="13" s="1"/>
  <c r="H931" i="3"/>
  <c r="Q931" i="3" s="1"/>
  <c r="H867" i="3"/>
  <c r="Q867" i="3" s="1"/>
  <c r="B19" i="15" s="1"/>
  <c r="H4607" i="3"/>
  <c r="Q4607" i="3" s="1"/>
  <c r="H4417" i="3"/>
  <c r="Q4417" i="3" s="1"/>
  <c r="H4553" i="3"/>
  <c r="Q4553" i="3" s="1"/>
  <c r="H4554" i="3"/>
  <c r="Q4554" i="3" s="1"/>
  <c r="H4231" i="3"/>
  <c r="Q4231" i="3" s="1"/>
  <c r="H4252" i="3"/>
  <c r="Q4252" i="3" s="1"/>
  <c r="P51" i="13" s="1"/>
  <c r="H4555" i="3"/>
  <c r="Q4555" i="3" s="1"/>
  <c r="H3107" i="3"/>
  <c r="Q3107" i="3" s="1"/>
  <c r="H3104" i="3"/>
  <c r="Q3104" i="3" s="1"/>
  <c r="H4767" i="3"/>
  <c r="Q4767" i="3" s="1"/>
  <c r="H917" i="3"/>
  <c r="Q917" i="3" s="1"/>
  <c r="H4146" i="3"/>
  <c r="Q4146" i="3" s="1"/>
  <c r="H4160" i="3"/>
  <c r="Q4160" i="3" s="1"/>
  <c r="H4136" i="3"/>
  <c r="Q4136" i="3" s="1"/>
  <c r="H4140" i="3"/>
  <c r="Q4140" i="3" s="1"/>
  <c r="M48" i="15" s="1"/>
  <c r="H4156" i="3"/>
  <c r="Q4156" i="3" s="1"/>
  <c r="H3028" i="3"/>
  <c r="Q3028" i="3" s="1"/>
  <c r="H3015" i="3"/>
  <c r="Q3015" i="3" s="1"/>
  <c r="H3390" i="3"/>
  <c r="Q3390" i="3" s="1"/>
  <c r="H3388" i="3"/>
  <c r="Q3388" i="3" s="1"/>
  <c r="H3368" i="3"/>
  <c r="Q3368" i="3" s="1"/>
  <c r="H3023" i="3"/>
  <c r="Q3023" i="3" s="1"/>
  <c r="H3378" i="3"/>
  <c r="Q3378" i="3" s="1"/>
  <c r="H4535" i="3"/>
  <c r="Q4535" i="3" s="1"/>
  <c r="H1022" i="3"/>
  <c r="Q1022" i="3" s="1"/>
  <c r="H1027" i="3"/>
  <c r="Q1027" i="3" s="1"/>
  <c r="H4525" i="3"/>
  <c r="Q4525" i="3" s="1"/>
  <c r="H1029" i="3"/>
  <c r="Q1029" i="3" s="1"/>
  <c r="H1031" i="3"/>
  <c r="Q1031" i="3" s="1"/>
  <c r="H4550" i="3"/>
  <c r="Q4550" i="3" s="1"/>
  <c r="H4511" i="3"/>
  <c r="Q4511" i="3" s="1"/>
  <c r="H995" i="3"/>
  <c r="Q995" i="3" s="1"/>
  <c r="H990" i="3"/>
  <c r="Q990" i="3" s="1"/>
  <c r="H1015" i="3"/>
  <c r="Q1015" i="3" s="1"/>
  <c r="H1017" i="3"/>
  <c r="Q1017" i="3" s="1"/>
  <c r="H3099" i="3"/>
  <c r="Q3099" i="3" s="1"/>
  <c r="H4779" i="3"/>
  <c r="Q4779" i="3" s="1"/>
  <c r="H470" i="3"/>
  <c r="Q470" i="3" s="1"/>
  <c r="H4743" i="3"/>
  <c r="Q4743" i="3" s="1"/>
  <c r="H4756" i="3"/>
  <c r="Q4756" i="3" s="1"/>
  <c r="H461" i="3"/>
  <c r="Q461" i="3" s="1"/>
  <c r="H4749" i="3"/>
  <c r="Q4749" i="3" s="1"/>
  <c r="H662" i="3"/>
  <c r="Q662" i="3" s="1"/>
  <c r="H4599" i="3"/>
  <c r="Q4599" i="3" s="1"/>
  <c r="H4573" i="3"/>
  <c r="Q4573" i="3" s="1"/>
  <c r="F56" i="15" s="1"/>
  <c r="H471" i="3"/>
  <c r="Q471" i="3" s="1"/>
  <c r="P12" i="13" s="1"/>
  <c r="H3060" i="3"/>
  <c r="Q3060" i="3" s="1"/>
  <c r="H3076" i="3"/>
  <c r="Q3076" i="3" s="1"/>
  <c r="H4741" i="3"/>
  <c r="Q4741" i="3" s="1"/>
  <c r="B58" i="15" s="1"/>
  <c r="H928" i="3"/>
  <c r="Q928" i="3" s="1"/>
  <c r="H902" i="3"/>
  <c r="Q902" i="3" s="1"/>
  <c r="B20" i="15" s="1"/>
  <c r="H4590" i="3"/>
  <c r="Q4590" i="3" s="1"/>
  <c r="G56" i="15" s="1"/>
  <c r="H3416" i="3"/>
  <c r="Q3416" i="3" s="1"/>
  <c r="P40" i="13" s="1"/>
  <c r="H3412" i="3"/>
  <c r="Q3412" i="3" s="1"/>
  <c r="H467" i="3"/>
  <c r="Q467" i="3" s="1"/>
  <c r="H3106" i="3"/>
  <c r="Q3106" i="3" s="1"/>
  <c r="H677" i="3"/>
  <c r="Q677" i="3" s="1"/>
  <c r="G15" i="15" s="1"/>
  <c r="H4430" i="3"/>
  <c r="Q4430" i="3" s="1"/>
  <c r="H686" i="3"/>
  <c r="Q686" i="3" s="1"/>
  <c r="H4611" i="3"/>
  <c r="Q4611" i="3" s="1"/>
  <c r="H3403" i="3"/>
  <c r="Q3403" i="3" s="1"/>
  <c r="M40" i="13" s="1"/>
  <c r="H3400" i="3"/>
  <c r="Q3400" i="3" s="1"/>
  <c r="H453" i="3"/>
  <c r="Q453" i="3" s="1"/>
  <c r="H3062" i="3"/>
  <c r="Q3062" i="3" s="1"/>
  <c r="H3082" i="3"/>
  <c r="Q3082" i="3" s="1"/>
  <c r="P35" i="15" s="1"/>
  <c r="H3085" i="3"/>
  <c r="Q3085" i="3" s="1"/>
  <c r="H4762" i="3"/>
  <c r="Q4762" i="3" s="1"/>
  <c r="H4768" i="3"/>
  <c r="Q4768" i="3" s="1"/>
  <c r="H445" i="3"/>
  <c r="Q445" i="3" s="1"/>
  <c r="H904" i="3"/>
  <c r="Q904" i="3" s="1"/>
  <c r="H473" i="3"/>
  <c r="Q473" i="3" s="1"/>
  <c r="H4235" i="3"/>
  <c r="Q4235" i="3" s="1"/>
  <c r="H4225" i="3"/>
  <c r="Q4225" i="3" s="1"/>
  <c r="H4243" i="3"/>
  <c r="Q4243" i="3" s="1"/>
  <c r="H4561" i="3"/>
  <c r="Q4561" i="3" s="1"/>
  <c r="D57" i="13" s="1"/>
  <c r="H4592" i="3"/>
  <c r="Q4592" i="3" s="1"/>
  <c r="H459" i="3"/>
  <c r="Q459" i="3" s="1"/>
  <c r="H4413" i="3"/>
  <c r="Q4413" i="3" s="1"/>
  <c r="H4425" i="3"/>
  <c r="Q4425" i="3" s="1"/>
  <c r="M54" i="13" s="1"/>
  <c r="H4422" i="3"/>
  <c r="Q4422" i="3" s="1"/>
  <c r="L54" i="13" s="1"/>
  <c r="H4437" i="3"/>
  <c r="Q4437" i="3" s="1"/>
  <c r="H4416" i="3"/>
  <c r="Q4416" i="3" s="1"/>
  <c r="H681" i="3"/>
  <c r="Q681" i="3" s="1"/>
  <c r="H679" i="3"/>
  <c r="Q679" i="3" s="1"/>
  <c r="H4249" i="3"/>
  <c r="Q4249" i="3" s="1"/>
  <c r="H4608" i="3"/>
  <c r="Q4608" i="3" s="1"/>
  <c r="H3413" i="3"/>
  <c r="Q3413" i="3" s="1"/>
  <c r="H4609" i="3"/>
  <c r="Q4609" i="3" s="1"/>
  <c r="H3398" i="3"/>
  <c r="Q3398" i="3" s="1"/>
  <c r="H4429" i="3"/>
  <c r="Q4429" i="3" s="1"/>
  <c r="H4439" i="3"/>
  <c r="Q4439" i="3" s="1"/>
  <c r="H665" i="3"/>
  <c r="Q665" i="3" s="1"/>
  <c r="H687" i="3"/>
  <c r="Q687" i="3" s="1"/>
  <c r="H3407" i="3"/>
  <c r="Q3407" i="3" s="1"/>
  <c r="H4605" i="3"/>
  <c r="Q4605" i="3" s="1"/>
  <c r="H4587" i="3"/>
  <c r="Q4587" i="3" s="1"/>
  <c r="H4606" i="3"/>
  <c r="Q4606" i="3" s="1"/>
  <c r="H3410" i="3"/>
  <c r="Q3410" i="3" s="1"/>
  <c r="H4564" i="3"/>
  <c r="Q4564" i="3" s="1"/>
  <c r="H4610" i="3"/>
  <c r="Q4610" i="3" s="1"/>
  <c r="H441" i="3"/>
  <c r="Q441" i="3" s="1"/>
  <c r="H3040" i="3"/>
  <c r="Q3040" i="3" s="1"/>
  <c r="H3030" i="3"/>
  <c r="Q3030" i="3" s="1"/>
  <c r="H3387" i="3"/>
  <c r="Q3387" i="3" s="1"/>
  <c r="H3373" i="3"/>
  <c r="Q3373" i="3" s="1"/>
  <c r="H3375" i="3"/>
  <c r="Q3375" i="3" s="1"/>
  <c r="H3025" i="3"/>
  <c r="Q3025" i="3" s="1"/>
  <c r="H3383" i="3"/>
  <c r="Q3383" i="3" s="1"/>
  <c r="H4517" i="3"/>
  <c r="Q4517" i="3" s="1"/>
  <c r="H991" i="3"/>
  <c r="Q991" i="3" s="1"/>
  <c r="H22" i="15" s="1"/>
  <c r="H984" i="3"/>
  <c r="Q984" i="3" s="1"/>
  <c r="M22" i="15" s="1"/>
  <c r="H4546" i="3"/>
  <c r="Q4546" i="3" s="1"/>
  <c r="H4539" i="3"/>
  <c r="Q4539" i="3" s="1"/>
  <c r="H1008" i="3"/>
  <c r="Q1008" i="3" s="1"/>
  <c r="H4520" i="3"/>
  <c r="Q4520" i="3" s="1"/>
  <c r="H4532" i="3"/>
  <c r="Q4532" i="3" s="1"/>
  <c r="G55" i="15" s="1"/>
  <c r="H1030" i="3"/>
  <c r="Q1030" i="3" s="1"/>
  <c r="H4551" i="3"/>
  <c r="Q4551" i="3" s="1"/>
  <c r="H1006" i="3"/>
  <c r="Q1006" i="3" s="1"/>
  <c r="H998" i="3"/>
  <c r="Q998" i="3" s="1"/>
  <c r="M23" i="13" s="1"/>
  <c r="H3063" i="3"/>
  <c r="Q3063" i="3" s="1"/>
  <c r="H4752" i="3"/>
  <c r="Q4752" i="3" s="1"/>
  <c r="H446" i="3"/>
  <c r="Q446" i="3" s="1"/>
  <c r="H912" i="3"/>
  <c r="Q912" i="3" s="1"/>
  <c r="H4772" i="3"/>
  <c r="Q4772" i="3" s="1"/>
  <c r="H3112" i="3"/>
  <c r="Q3112" i="3" s="1"/>
  <c r="H4766" i="3"/>
  <c r="Q4766" i="3" s="1"/>
  <c r="H678" i="3"/>
  <c r="Q678" i="3" s="1"/>
  <c r="H4245" i="3"/>
  <c r="Q4245" i="3" s="1"/>
  <c r="H4558" i="3"/>
  <c r="Q4558" i="3" s="1"/>
  <c r="H443" i="3"/>
  <c r="Q443" i="3" s="1"/>
  <c r="H3066" i="3"/>
  <c r="Q3066" i="3" s="1"/>
  <c r="H35" i="15" s="1"/>
  <c r="H4773" i="3"/>
  <c r="Q4773" i="3" s="1"/>
  <c r="H4759" i="3"/>
  <c r="Q4759" i="3" s="1"/>
  <c r="H915" i="3"/>
  <c r="Q915" i="3" s="1"/>
  <c r="M21" i="13" s="1"/>
  <c r="H474" i="3"/>
  <c r="Q474" i="3" s="1"/>
  <c r="H3399" i="3"/>
  <c r="Q3399" i="3" s="1"/>
  <c r="H4603" i="3"/>
  <c r="Q4603" i="3" s="1"/>
  <c r="H4601" i="3"/>
  <c r="Q4601" i="3" s="1"/>
  <c r="H3100" i="3"/>
  <c r="Q3100" i="3" s="1"/>
  <c r="H3080" i="3"/>
  <c r="Q3080" i="3" s="1"/>
  <c r="H659" i="3"/>
  <c r="Q659" i="3" s="1"/>
  <c r="B15" i="15" s="1"/>
  <c r="H4411" i="3"/>
  <c r="Q4411" i="3" s="1"/>
  <c r="B53" i="15" s="1"/>
  <c r="H671" i="3"/>
  <c r="Q671" i="3" s="1"/>
  <c r="H3414" i="3"/>
  <c r="Q3414" i="3" s="1"/>
  <c r="H4597" i="3"/>
  <c r="Q4597" i="3" s="1"/>
  <c r="H4613" i="3"/>
  <c r="Q4613" i="3" s="1"/>
  <c r="H472" i="3"/>
  <c r="Q472" i="3" s="1"/>
  <c r="H3055" i="3"/>
  <c r="Q3055" i="3" s="1"/>
  <c r="H3097" i="3"/>
  <c r="Q3097" i="3" s="1"/>
  <c r="H3087" i="3"/>
  <c r="Q3087" i="3" s="1"/>
  <c r="H4746" i="3"/>
  <c r="Q4746" i="3" s="1"/>
  <c r="H4744" i="3"/>
  <c r="Q4744" i="3" s="1"/>
  <c r="H460" i="3"/>
  <c r="Q460" i="3" s="1"/>
  <c r="H908" i="3"/>
  <c r="Q908" i="3" s="1"/>
  <c r="M20" i="15" s="1"/>
  <c r="H452" i="3"/>
  <c r="Q452" i="3" s="1"/>
  <c r="H3402" i="3"/>
  <c r="Q3402" i="3" s="1"/>
  <c r="H4584" i="3"/>
  <c r="Q4584" i="3" s="1"/>
  <c r="H3397" i="3"/>
  <c r="Q3397" i="3" s="1"/>
  <c r="H4242" i="3"/>
  <c r="Q4242" i="3" s="1"/>
  <c r="H4577" i="3"/>
  <c r="Q4577" i="3" s="1"/>
  <c r="H3101" i="3"/>
  <c r="Q3101" i="3" s="1"/>
  <c r="H4418" i="3"/>
  <c r="Q4418" i="3" s="1"/>
  <c r="H4412" i="3"/>
  <c r="Q4412" i="3" s="1"/>
  <c r="H4423" i="3"/>
  <c r="Q4423" i="3" s="1"/>
  <c r="H4435" i="3"/>
  <c r="Q4435" i="3" s="1"/>
  <c r="H676" i="3"/>
  <c r="Q676" i="3" s="1"/>
  <c r="M16" i="13" s="1"/>
  <c r="H669" i="3"/>
  <c r="Q669" i="3" s="1"/>
  <c r="H881" i="3"/>
  <c r="Q881" i="3" s="1"/>
  <c r="H19" i="15" s="1"/>
  <c r="H3415" i="3"/>
  <c r="Q3415" i="3" s="1"/>
  <c r="H4596" i="3"/>
  <c r="Q4596" i="3" s="1"/>
  <c r="H4578" i="3"/>
  <c r="Q4578" i="3" s="1"/>
  <c r="H4246" i="3"/>
  <c r="Q4246" i="3" s="1"/>
  <c r="H4421" i="3"/>
  <c r="Q4421" i="3" s="1"/>
  <c r="H4427" i="3"/>
  <c r="Q4427" i="3" s="1"/>
  <c r="H660" i="3"/>
  <c r="Q660" i="3" s="1"/>
  <c r="H685" i="3"/>
  <c r="Q685" i="3" s="1"/>
  <c r="H4234" i="3"/>
  <c r="Q4234" i="3" s="1"/>
  <c r="H3411" i="3"/>
  <c r="Q3411" i="3" s="1"/>
  <c r="H4593" i="3"/>
  <c r="Q4593" i="3" s="1"/>
  <c r="H4575" i="3"/>
  <c r="Q4575" i="3" s="1"/>
  <c r="H4224" i="3"/>
  <c r="Q4224" i="3" s="1"/>
  <c r="H4600" i="3"/>
  <c r="Q4600" i="3" s="1"/>
  <c r="H4222" i="3"/>
  <c r="Q4222" i="3" s="1"/>
  <c r="H4598" i="3"/>
  <c r="Q4598" i="3" s="1"/>
  <c r="H444" i="3"/>
  <c r="Q444" i="3" s="1"/>
  <c r="M11" i="15" s="1"/>
  <c r="H3395" i="3"/>
  <c r="Q3395" i="3" s="1"/>
  <c r="H3017" i="3"/>
  <c r="Q3017" i="3" s="1"/>
  <c r="H3382" i="3"/>
  <c r="Q3382" i="3" s="1"/>
  <c r="H3366" i="3"/>
  <c r="Q3366" i="3" s="1"/>
  <c r="H3014" i="3"/>
  <c r="Q3014" i="3" s="1"/>
  <c r="H3376" i="3"/>
  <c r="Q3376" i="3" s="1"/>
  <c r="H3394" i="3"/>
  <c r="Q3394" i="3" s="1"/>
  <c r="H3041" i="3"/>
  <c r="Q3041" i="3" s="1"/>
  <c r="H3367" i="3"/>
  <c r="Q3367" i="3" s="1"/>
  <c r="H3044" i="3"/>
  <c r="Q3044" i="3" s="1"/>
  <c r="H3026" i="3"/>
  <c r="Q3026" i="3" s="1"/>
  <c r="H3012" i="3"/>
  <c r="Q3012" i="3" s="1"/>
  <c r="H3031" i="3"/>
  <c r="Q3031" i="3" s="1"/>
  <c r="H3013" i="3"/>
  <c r="Q3013" i="3" s="1"/>
  <c r="H3020" i="3"/>
  <c r="Q3020" i="3" s="1"/>
  <c r="M34" i="15" s="1"/>
  <c r="H3042" i="3"/>
  <c r="Q3042" i="3" s="1"/>
  <c r="H3029" i="3"/>
  <c r="Q3029" i="3" s="1"/>
  <c r="H3369" i="3"/>
  <c r="Q3369" i="3" s="1"/>
  <c r="H3386" i="3"/>
  <c r="Q3386" i="3" s="1"/>
  <c r="H3391" i="3"/>
  <c r="Q3391" i="3" s="1"/>
  <c r="H3365" i="3"/>
  <c r="Q3365" i="3" s="1"/>
  <c r="H3370" i="3"/>
  <c r="Q3370" i="3" s="1"/>
  <c r="H3046" i="3"/>
  <c r="Q3046" i="3" s="1"/>
  <c r="H3010" i="3"/>
  <c r="Q3010" i="3" s="1"/>
  <c r="B34" i="15" s="1"/>
  <c r="H3374" i="3"/>
  <c r="Q3374" i="3" s="1"/>
  <c r="H3384" i="3"/>
  <c r="Q3384" i="3" s="1"/>
  <c r="G34" i="15" s="1"/>
  <c r="H4536" i="3"/>
  <c r="Q4536" i="3" s="1"/>
  <c r="H4538" i="3"/>
  <c r="Q4538" i="3" s="1"/>
  <c r="H4548" i="3"/>
  <c r="Q4548" i="3" s="1"/>
  <c r="H1010" i="3"/>
  <c r="Q1010" i="3" s="1"/>
  <c r="H983" i="3"/>
  <c r="Q983" i="3" s="1"/>
  <c r="H1023" i="3"/>
  <c r="Q1023" i="3" s="1"/>
  <c r="H4533" i="3"/>
  <c r="Q4533" i="3" s="1"/>
  <c r="P55" i="15" s="1"/>
  <c r="H979" i="3"/>
  <c r="Q979" i="3" s="1"/>
  <c r="H1001" i="3"/>
  <c r="Q1001" i="3" s="1"/>
  <c r="H4516" i="3"/>
  <c r="Q4516" i="3" s="1"/>
  <c r="M55" i="15" s="1"/>
  <c r="H1021" i="3"/>
  <c r="Q1021" i="3" s="1"/>
  <c r="H1011" i="3"/>
  <c r="Q1011" i="3" s="1"/>
  <c r="H4547" i="3"/>
  <c r="Q4547" i="3" s="1"/>
  <c r="P56" i="13" s="1"/>
  <c r="H4545" i="3"/>
  <c r="Q4545" i="3" s="1"/>
  <c r="H4512" i="3"/>
  <c r="Q4512" i="3" s="1"/>
  <c r="C56" i="13" s="1"/>
  <c r="H4514" i="3"/>
  <c r="Q4514" i="3" s="1"/>
  <c r="H977" i="3"/>
  <c r="Q977" i="3" s="1"/>
  <c r="H978" i="3"/>
  <c r="Q978" i="3" s="1"/>
  <c r="H985" i="3"/>
  <c r="Q985" i="3" s="1"/>
  <c r="H4523" i="3"/>
  <c r="Q4523" i="3" s="1"/>
  <c r="H1016" i="3"/>
  <c r="Q1016" i="3" s="1"/>
  <c r="H1005" i="3"/>
  <c r="Q1005" i="3" s="1"/>
  <c r="H4542" i="3"/>
  <c r="Q4542" i="3" s="1"/>
  <c r="H1012" i="3"/>
  <c r="Q1012" i="3" s="1"/>
  <c r="H976" i="3"/>
  <c r="Q976" i="3" s="1"/>
  <c r="H3056" i="3"/>
  <c r="Q3056" i="3" s="1"/>
  <c r="D36" i="13" s="1"/>
  <c r="H3096" i="3"/>
  <c r="Q3096" i="3" s="1"/>
  <c r="H4747" i="3"/>
  <c r="Q4747" i="3" s="1"/>
  <c r="C59" i="13" s="1"/>
  <c r="H903" i="3"/>
  <c r="Q903" i="3" s="1"/>
  <c r="H4776" i="3"/>
  <c r="Q4776" i="3" s="1"/>
  <c r="H3075" i="3"/>
  <c r="Q3075" i="3" s="1"/>
  <c r="H924" i="3"/>
  <c r="Q924" i="3" s="1"/>
  <c r="H3053" i="3"/>
  <c r="Q3053" i="3" s="1"/>
  <c r="C36" i="13" s="1"/>
  <c r="H4785" i="3"/>
  <c r="Q4785" i="3" s="1"/>
  <c r="H920" i="3"/>
  <c r="Q920" i="3" s="1"/>
  <c r="H3064" i="3"/>
  <c r="Q3064" i="3" s="1"/>
  <c r="N35" i="15" s="1"/>
  <c r="H921" i="3"/>
  <c r="Q921" i="3" s="1"/>
  <c r="H4760" i="3"/>
  <c r="Q4760" i="3" s="1"/>
  <c r="H4436" i="3"/>
  <c r="Q4436" i="3" s="1"/>
  <c r="H684" i="3"/>
  <c r="Q684" i="3" s="1"/>
  <c r="H3404" i="3"/>
  <c r="Q3404" i="3" s="1"/>
  <c r="H4581" i="3"/>
  <c r="Q4581" i="3" s="1"/>
  <c r="H3405" i="3"/>
  <c r="Q3405" i="3" s="1"/>
  <c r="H3408" i="3"/>
  <c r="Q3408" i="3" s="1"/>
  <c r="H458" i="3"/>
  <c r="Q458" i="3" s="1"/>
  <c r="G11" i="15" s="1"/>
  <c r="H3105" i="3"/>
  <c r="Q3105" i="3" s="1"/>
  <c r="H3073" i="3"/>
  <c r="Q3073" i="3" s="1"/>
  <c r="H3108" i="3"/>
  <c r="Q3108" i="3" s="1"/>
  <c r="H4774" i="3"/>
  <c r="Q4774" i="3" s="1"/>
  <c r="H4764" i="3"/>
  <c r="Q4764" i="3" s="1"/>
  <c r="H447" i="3"/>
  <c r="Q447" i="3" s="1"/>
  <c r="H922" i="3"/>
  <c r="Q922" i="3" s="1"/>
  <c r="H907" i="3"/>
  <c r="Q907" i="3" s="1"/>
  <c r="H4614" i="3"/>
  <c r="Q4614" i="3" s="1"/>
  <c r="H4615" i="3"/>
  <c r="Q4615" i="3" s="1"/>
  <c r="P57" i="13" s="1"/>
  <c r="H4585" i="3"/>
  <c r="Q4585" i="3" s="1"/>
  <c r="M57" i="13" s="1"/>
  <c r="H4616" i="3"/>
  <c r="Q4616" i="3" s="1"/>
  <c r="H464" i="3"/>
  <c r="Q464" i="3" s="1"/>
  <c r="H3091" i="3"/>
  <c r="Q3091" i="3" s="1"/>
  <c r="H456" i="3"/>
  <c r="Q456" i="3" s="1"/>
  <c r="H680" i="3"/>
  <c r="Q680" i="3" s="1"/>
  <c r="H4253" i="3"/>
  <c r="Q4253" i="3" s="1"/>
  <c r="H661" i="3"/>
  <c r="Q661" i="3" s="1"/>
  <c r="H4232" i="3"/>
  <c r="Q4232" i="3" s="1"/>
  <c r="L51" i="13" s="1"/>
  <c r="H4227" i="3"/>
  <c r="Q4227" i="3" s="1"/>
  <c r="H4244" i="3"/>
  <c r="Q4244" i="3" s="1"/>
  <c r="H4567" i="3"/>
  <c r="Q4567" i="3" s="1"/>
  <c r="H4524" i="3"/>
  <c r="Q4524" i="3" s="1"/>
  <c r="H3043" i="3"/>
  <c r="Q3043" i="3" s="1"/>
  <c r="H3036" i="3"/>
  <c r="Q3036" i="3" s="1"/>
  <c r="H3024" i="3"/>
  <c r="Q3024" i="3" s="1"/>
  <c r="H3011" i="3"/>
  <c r="Q3011" i="3" s="1"/>
  <c r="H3021" i="3"/>
  <c r="Q3021" i="3" s="1"/>
  <c r="H3032" i="3"/>
  <c r="Q3032" i="3" s="1"/>
  <c r="H3037" i="3"/>
  <c r="Q3037" i="3" s="1"/>
  <c r="H3019" i="3"/>
  <c r="Q3019" i="3" s="1"/>
  <c r="H3389" i="3"/>
  <c r="Q3389" i="3" s="1"/>
  <c r="H3380" i="3"/>
  <c r="Q3380" i="3" s="1"/>
  <c r="F34" i="15" s="1"/>
  <c r="H3392" i="3"/>
  <c r="Q3392" i="3" s="1"/>
  <c r="H3371" i="3"/>
  <c r="Q3371" i="3" s="1"/>
  <c r="H3377" i="3"/>
  <c r="Q3377" i="3" s="1"/>
  <c r="H3016" i="3"/>
  <c r="Q3016" i="3" s="1"/>
  <c r="H3022" i="3"/>
  <c r="Q3022" i="3" s="1"/>
  <c r="H3381" i="3"/>
  <c r="Q3381" i="3" s="1"/>
  <c r="H3385" i="3"/>
  <c r="Q3385" i="3" s="1"/>
  <c r="P34" i="15" s="1"/>
  <c r="H4518" i="3"/>
  <c r="Q4518" i="3" s="1"/>
  <c r="H4528" i="3"/>
  <c r="Q4528" i="3" s="1"/>
  <c r="H4530" i="3"/>
  <c r="Q4530" i="3" s="1"/>
  <c r="H1020" i="3"/>
  <c r="Q1020" i="3" s="1"/>
  <c r="H1019" i="3"/>
  <c r="Q1019" i="3" s="1"/>
  <c r="H997" i="3"/>
  <c r="Q997" i="3" s="1"/>
  <c r="H4526" i="3"/>
  <c r="Q4526" i="3" s="1"/>
  <c r="L56" i="13" s="1"/>
  <c r="H999" i="3"/>
  <c r="Q999" i="3" s="1"/>
  <c r="H981" i="3"/>
  <c r="Q981" i="3" s="1"/>
  <c r="H1018" i="3"/>
  <c r="Q1018" i="3" s="1"/>
  <c r="H1003" i="3"/>
  <c r="Q1003" i="3" s="1"/>
  <c r="P22" i="15" s="1"/>
  <c r="H4531" i="3"/>
  <c r="Q4531" i="3" s="1"/>
  <c r="H4529" i="3"/>
  <c r="Q4529" i="3" s="1"/>
  <c r="M56" i="13" s="1"/>
  <c r="H4519" i="3"/>
  <c r="Q4519" i="3" s="1"/>
  <c r="H4537" i="3"/>
  <c r="Q4537" i="3" s="1"/>
  <c r="H993" i="3"/>
  <c r="Q993" i="3" s="1"/>
  <c r="H1007" i="3"/>
  <c r="Q1007" i="3" s="1"/>
  <c r="H989" i="3"/>
  <c r="Q989" i="3" s="1"/>
  <c r="H1026" i="3"/>
  <c r="Q1026" i="3" s="1"/>
  <c r="P23" i="13" s="1"/>
  <c r="H4544" i="3"/>
  <c r="Q4544" i="3" s="1"/>
  <c r="H1014" i="3"/>
  <c r="Q1014" i="3" s="1"/>
  <c r="H1025" i="3"/>
  <c r="Q1025" i="3" s="1"/>
  <c r="H4541" i="3"/>
  <c r="Q4541" i="3" s="1"/>
  <c r="H1004" i="3"/>
  <c r="Q1004" i="3" s="1"/>
  <c r="H668" i="3"/>
  <c r="Q668" i="3" s="1"/>
  <c r="H3049" i="3"/>
  <c r="Q3049" i="3" s="1"/>
  <c r="H3088" i="3"/>
  <c r="Q3088" i="3" s="1"/>
  <c r="H4780" i="3"/>
  <c r="Q4780" i="3" s="1"/>
  <c r="H925" i="3"/>
  <c r="Q925" i="3" s="1"/>
  <c r="H4757" i="3"/>
  <c r="Q4757" i="3" s="1"/>
  <c r="L59" i="13" s="1"/>
  <c r="H4748" i="3"/>
  <c r="Q4748" i="3" s="1"/>
  <c r="H926" i="3"/>
  <c r="Q926" i="3" s="1"/>
  <c r="H3084" i="3"/>
  <c r="Q3084" i="3" s="1"/>
  <c r="H4784" i="3"/>
  <c r="Q4784" i="3" s="1"/>
  <c r="H927" i="3"/>
  <c r="Q927" i="3" s="1"/>
  <c r="P21" i="13" s="1"/>
  <c r="H4771" i="3"/>
  <c r="Q4771" i="3" s="1"/>
  <c r="H455" i="3"/>
  <c r="Q455" i="3" s="1"/>
  <c r="L12" i="13" s="1"/>
  <c r="H914" i="3"/>
  <c r="Q914" i="3" s="1"/>
  <c r="L21" i="13" s="1"/>
  <c r="H4441" i="3"/>
  <c r="Q4441" i="3" s="1"/>
  <c r="H688" i="3"/>
  <c r="Q688" i="3" s="1"/>
  <c r="H4556" i="3"/>
  <c r="Q4556" i="3" s="1"/>
  <c r="H4557" i="3"/>
  <c r="Q4557" i="3" s="1"/>
  <c r="C57" i="13" s="1"/>
  <c r="H4591" i="3"/>
  <c r="Q4591" i="3" s="1"/>
  <c r="H4552" i="3"/>
  <c r="Q4552" i="3" s="1"/>
  <c r="B56" i="15" s="1"/>
  <c r="H465" i="3"/>
  <c r="Q465" i="3" s="1"/>
  <c r="H3054" i="3"/>
  <c r="Q3054" i="3" s="1"/>
  <c r="H3111" i="3"/>
  <c r="Q3111" i="3" s="1"/>
  <c r="H2427" i="3"/>
  <c r="Q2427" i="3" s="1"/>
  <c r="B29" i="15" s="1"/>
  <c r="H3034" i="3"/>
  <c r="Q3034" i="3" s="1"/>
  <c r="H3039" i="3"/>
  <c r="Q3039" i="3" s="1"/>
  <c r="H3038" i="3"/>
  <c r="Q3038" i="3" s="1"/>
  <c r="H3045" i="3"/>
  <c r="Q3045" i="3" s="1"/>
  <c r="H3018" i="3"/>
  <c r="Q3018" i="3" s="1"/>
  <c r="H3047" i="3"/>
  <c r="Q3047" i="3" s="1"/>
  <c r="P35" i="13" s="1"/>
  <c r="H3035" i="3"/>
  <c r="Q3035" i="3" s="1"/>
  <c r="M35" i="13" s="1"/>
  <c r="H3905" i="3"/>
  <c r="Q3905" i="3" s="1"/>
  <c r="H3909" i="3"/>
  <c r="Q3909" i="3" s="1"/>
  <c r="H3913" i="3"/>
  <c r="Q3913" i="3" s="1"/>
  <c r="H3933" i="3"/>
  <c r="Q3933" i="3" s="1"/>
  <c r="H3926" i="3"/>
  <c r="Q3926" i="3" s="1"/>
  <c r="H3921" i="3"/>
  <c r="Q3921" i="3" s="1"/>
  <c r="H3930" i="3"/>
  <c r="Q3930" i="3" s="1"/>
  <c r="H3937" i="3"/>
  <c r="Q3937" i="3" s="1"/>
  <c r="H3941" i="3"/>
  <c r="Q3941" i="3" s="1"/>
  <c r="H3945" i="3"/>
  <c r="Q3945" i="3" s="1"/>
  <c r="H3902" i="3"/>
  <c r="Q3902" i="3" s="1"/>
  <c r="K45" i="15" s="1"/>
  <c r="H3887" i="3"/>
  <c r="Q3887" i="3" s="1"/>
  <c r="H3891" i="3"/>
  <c r="Q3891" i="3" s="1"/>
  <c r="H3911" i="3"/>
  <c r="Q3911" i="3" s="1"/>
  <c r="H3925" i="3"/>
  <c r="Q3925" i="3" s="1"/>
  <c r="H3906" i="3"/>
  <c r="Q3906" i="3" s="1"/>
  <c r="H45" i="15" s="1"/>
  <c r="H3910" i="3"/>
  <c r="Q3910" i="3" s="1"/>
  <c r="H3914" i="3"/>
  <c r="Q3914" i="3" s="1"/>
  <c r="J45" i="15" s="1"/>
  <c r="H3934" i="3"/>
  <c r="Q3934" i="3" s="1"/>
  <c r="H3929" i="3"/>
  <c r="Q3929" i="3" s="1"/>
  <c r="H3919" i="3"/>
  <c r="Q3919" i="3" s="1"/>
  <c r="H3886" i="3"/>
  <c r="Q3886" i="3" s="1"/>
  <c r="H3938" i="3"/>
  <c r="Q3938" i="3" s="1"/>
  <c r="H3942" i="3"/>
  <c r="Q3942" i="3" s="1"/>
  <c r="H3895" i="3"/>
  <c r="Q3895" i="3" s="1"/>
  <c r="H3888" i="3"/>
  <c r="Q3888" i="3" s="1"/>
  <c r="H3892" i="3"/>
  <c r="Q3892" i="3" s="1"/>
  <c r="H3896" i="3"/>
  <c r="Q3896" i="3" s="1"/>
  <c r="H3916" i="3"/>
  <c r="Q3916" i="3" s="1"/>
  <c r="H3928" i="3"/>
  <c r="Q3928" i="3" s="1"/>
  <c r="H3899" i="3"/>
  <c r="Q3899" i="3" s="1"/>
  <c r="H3903" i="3"/>
  <c r="Q3903" i="3" s="1"/>
  <c r="H3907" i="3"/>
  <c r="Q3907" i="3" s="1"/>
  <c r="F45" i="15" s="1"/>
  <c r="H3927" i="3"/>
  <c r="Q3927" i="3" s="1"/>
  <c r="H3920" i="3"/>
  <c r="Q3920" i="3" s="1"/>
  <c r="H3943" i="3"/>
  <c r="Q3943" i="3" s="1"/>
  <c r="H3924" i="3"/>
  <c r="Q3924" i="3" s="1"/>
  <c r="H3931" i="3"/>
  <c r="Q3931" i="3" s="1"/>
  <c r="H3935" i="3"/>
  <c r="Q3935" i="3" s="1"/>
  <c r="H3939" i="3"/>
  <c r="Q3939" i="3" s="1"/>
  <c r="P46" i="13" s="1"/>
  <c r="H3900" i="3"/>
  <c r="Q3900" i="3" s="1"/>
  <c r="M45" i="15" s="1"/>
  <c r="H3889" i="3"/>
  <c r="Q3889" i="3" s="1"/>
  <c r="H3893" i="3"/>
  <c r="Q3893" i="3" s="1"/>
  <c r="H3897" i="3"/>
  <c r="Q3897" i="3" s="1"/>
  <c r="H3917" i="3"/>
  <c r="Q3917" i="3" s="1"/>
  <c r="H3885" i="3"/>
  <c r="Q3885" i="3" s="1"/>
  <c r="B45" i="15" s="1"/>
  <c r="H3904" i="3"/>
  <c r="Q3904" i="3" s="1"/>
  <c r="H3908" i="3"/>
  <c r="Q3908" i="3" s="1"/>
  <c r="H3912" i="3"/>
  <c r="Q3912" i="3" s="1"/>
  <c r="L46" i="13" s="1"/>
  <c r="H3932" i="3"/>
  <c r="Q3932" i="3" s="1"/>
  <c r="H3922" i="3"/>
  <c r="Q3922" i="3" s="1"/>
  <c r="H3915" i="3"/>
  <c r="Q3915" i="3" s="1"/>
  <c r="H3923" i="3"/>
  <c r="Q3923" i="3" s="1"/>
  <c r="H3936" i="3"/>
  <c r="Q3936" i="3" s="1"/>
  <c r="H3940" i="3"/>
  <c r="Q3940" i="3" s="1"/>
  <c r="H3944" i="3"/>
  <c r="Q3944" i="3" s="1"/>
  <c r="H3901" i="3"/>
  <c r="Q3901" i="3" s="1"/>
  <c r="E46" i="13" s="1"/>
  <c r="H3890" i="3"/>
  <c r="Q3890" i="3" s="1"/>
  <c r="H3894" i="3"/>
  <c r="Q3894" i="3" s="1"/>
  <c r="B46" i="13" s="1"/>
  <c r="H3898" i="3"/>
  <c r="Q3898" i="3" s="1"/>
  <c r="H3918" i="3"/>
  <c r="Q3918" i="3" s="1"/>
  <c r="G45" i="15" s="1"/>
  <c r="H934" i="3"/>
  <c r="Q934" i="3" s="1"/>
  <c r="H971" i="3"/>
  <c r="Q971" i="3" s="1"/>
  <c r="H961" i="3"/>
  <c r="Q961" i="3" s="1"/>
  <c r="H954" i="3"/>
  <c r="Q954" i="3" s="1"/>
  <c r="M22" i="13" s="1"/>
  <c r="H965" i="3"/>
  <c r="Q965" i="3" s="1"/>
  <c r="H956" i="3"/>
  <c r="Q956" i="3" s="1"/>
  <c r="P21" i="15" s="1"/>
  <c r="H947" i="3"/>
  <c r="Q947" i="3" s="1"/>
  <c r="H960" i="3"/>
  <c r="Q960" i="3" s="1"/>
  <c r="H943" i="3"/>
  <c r="Q943" i="3" s="1"/>
  <c r="H967" i="3"/>
  <c r="Q967" i="3" s="1"/>
  <c r="H953" i="3"/>
  <c r="Q953" i="3" s="1"/>
  <c r="H950" i="3"/>
  <c r="Q950" i="3" s="1"/>
  <c r="H957" i="3"/>
  <c r="Q957" i="3" s="1"/>
  <c r="H948" i="3"/>
  <c r="Q948" i="3" s="1"/>
  <c r="H21" i="15" s="1"/>
  <c r="H970" i="3"/>
  <c r="Q970" i="3" s="1"/>
  <c r="H952" i="3"/>
  <c r="Q952" i="3" s="1"/>
  <c r="H939" i="3"/>
  <c r="Q939" i="3" s="1"/>
  <c r="H963" i="3"/>
  <c r="Q963" i="3" s="1"/>
  <c r="O22" i="13" s="1"/>
  <c r="H945" i="3"/>
  <c r="Q945" i="3" s="1"/>
  <c r="E22" i="13" s="1"/>
  <c r="H946" i="3"/>
  <c r="Q946" i="3" s="1"/>
  <c r="F22" i="13" s="1"/>
  <c r="H949" i="3"/>
  <c r="Q949" i="3" s="1"/>
  <c r="K22" i="13" s="1"/>
  <c r="H940" i="3"/>
  <c r="Q940" i="3" s="1"/>
  <c r="H966" i="3"/>
  <c r="Q966" i="3" s="1"/>
  <c r="H944" i="3"/>
  <c r="Q944" i="3" s="1"/>
  <c r="M21" i="15" s="1"/>
  <c r="H935" i="3"/>
  <c r="Q935" i="3" s="1"/>
  <c r="H959" i="3"/>
  <c r="Q959" i="3" s="1"/>
  <c r="H937" i="3"/>
  <c r="Q937" i="3" s="1"/>
  <c r="B22" i="13" s="1"/>
  <c r="H942" i="3"/>
  <c r="Q942" i="3" s="1"/>
  <c r="H941" i="3"/>
  <c r="Q941" i="3" s="1"/>
  <c r="H932" i="3"/>
  <c r="Q932" i="3" s="1"/>
  <c r="B21" i="15" s="1"/>
  <c r="H962" i="3"/>
  <c r="Q962" i="3" s="1"/>
  <c r="H936" i="3"/>
  <c r="Q936" i="3" s="1"/>
  <c r="H972" i="3"/>
  <c r="Q972" i="3" s="1"/>
  <c r="P22" i="13" s="1"/>
  <c r="H955" i="3"/>
  <c r="Q955" i="3" s="1"/>
  <c r="G21" i="15" s="1"/>
  <c r="H974" i="3"/>
  <c r="Q974" i="3" s="1"/>
  <c r="H938" i="3"/>
  <c r="Q938" i="3" s="1"/>
  <c r="H933" i="3"/>
  <c r="Q933" i="3" s="1"/>
  <c r="H969" i="3"/>
  <c r="Q969" i="3" s="1"/>
  <c r="H958" i="3"/>
  <c r="Q958" i="3" s="1"/>
  <c r="H973" i="3"/>
  <c r="Q973" i="3" s="1"/>
  <c r="H964" i="3"/>
  <c r="Q964" i="3" s="1"/>
  <c r="H951" i="3"/>
  <c r="Q951" i="3" s="1"/>
  <c r="L22" i="13" s="1"/>
  <c r="H968" i="3"/>
  <c r="Q968" i="3" s="1"/>
  <c r="D44" i="5" a="1"/>
  <c r="D44" i="5" s="1"/>
  <c r="E364" i="3"/>
  <c r="E3604" i="3"/>
  <c r="E110" i="3"/>
  <c r="D1139" i="5" a="1"/>
  <c r="D1139" i="5" s="1"/>
  <c r="E99" i="3"/>
  <c r="O51" i="13" l="1"/>
  <c r="Q50" i="15"/>
  <c r="M5" i="15"/>
  <c r="O5" i="15"/>
  <c r="L5" i="15"/>
  <c r="P5" i="15"/>
  <c r="J5" i="15"/>
  <c r="N5" i="15"/>
  <c r="Q5" i="15"/>
  <c r="O10" i="15"/>
  <c r="P10" i="15"/>
  <c r="J10" i="15"/>
  <c r="L10" i="15"/>
  <c r="O23" i="13"/>
  <c r="Q22" i="15"/>
  <c r="O12" i="13"/>
  <c r="Q11" i="15"/>
  <c r="Q21" i="15"/>
  <c r="O35" i="13"/>
  <c r="Q34" i="15"/>
  <c r="N23" i="13"/>
  <c r="O22" i="15"/>
  <c r="I34" i="15"/>
  <c r="O49" i="13"/>
  <c r="Q48" i="15"/>
  <c r="H34" i="15"/>
  <c r="B57" i="13"/>
  <c r="D56" i="15"/>
  <c r="E16" i="13"/>
  <c r="I15" i="15"/>
  <c r="F56" i="13"/>
  <c r="K55" i="15"/>
  <c r="B35" i="13"/>
  <c r="D34" i="15"/>
  <c r="F59" i="13"/>
  <c r="K58" i="15"/>
  <c r="F40" i="13"/>
  <c r="K39" i="15"/>
  <c r="F35" i="13"/>
  <c r="K34" i="15"/>
  <c r="B20" i="13"/>
  <c r="D19" i="15"/>
  <c r="G23" i="13"/>
  <c r="E22" i="15"/>
  <c r="K21" i="15"/>
  <c r="I45" i="15"/>
  <c r="G36" i="13"/>
  <c r="E35" i="15"/>
  <c r="E56" i="13"/>
  <c r="I55" i="15"/>
  <c r="E12" i="13"/>
  <c r="I11" i="15"/>
  <c r="E21" i="13"/>
  <c r="I20" i="15"/>
  <c r="F23" i="13"/>
  <c r="K22" i="15"/>
  <c r="F21" i="15"/>
  <c r="F51" i="13"/>
  <c r="K50" i="15"/>
  <c r="G5" i="15"/>
  <c r="K5" i="15"/>
  <c r="B23" i="13"/>
  <c r="D22" i="15"/>
  <c r="F16" i="13"/>
  <c r="K15" i="15"/>
  <c r="B59" i="13"/>
  <c r="D58" i="15"/>
  <c r="F36" i="13"/>
  <c r="K35" i="15"/>
  <c r="F57" i="13"/>
  <c r="K56" i="15"/>
  <c r="B36" i="13"/>
  <c r="D35" i="15"/>
  <c r="G54" i="13"/>
  <c r="E53" i="15"/>
  <c r="I21" i="15"/>
  <c r="D45" i="15"/>
  <c r="G35" i="13"/>
  <c r="E34" i="15"/>
  <c r="G57" i="13"/>
  <c r="E56" i="15"/>
  <c r="G12" i="13"/>
  <c r="E11" i="15"/>
  <c r="E23" i="13"/>
  <c r="I22" i="15"/>
  <c r="E54" i="13"/>
  <c r="I53" i="15"/>
  <c r="F12" i="13"/>
  <c r="K11" i="15"/>
  <c r="E57" i="13"/>
  <c r="I56" i="15"/>
  <c r="E36" i="13"/>
  <c r="I35" i="15"/>
  <c r="B16" i="13"/>
  <c r="D15" i="15"/>
  <c r="E49" i="13"/>
  <c r="I48" i="15"/>
  <c r="G21" i="13"/>
  <c r="E20" i="15"/>
  <c r="G59" i="13"/>
  <c r="E58" i="15"/>
  <c r="F21" i="13"/>
  <c r="K20" i="15"/>
  <c r="G49" i="13"/>
  <c r="E48" i="15"/>
  <c r="E51" i="13"/>
  <c r="I50" i="15"/>
  <c r="B21" i="13"/>
  <c r="D20" i="15"/>
  <c r="E59" i="13"/>
  <c r="I58" i="15"/>
  <c r="D21" i="15"/>
  <c r="D6" i="13"/>
  <c r="O6" i="13"/>
  <c r="H6" i="13"/>
  <c r="I6" i="13"/>
  <c r="F6" i="13"/>
  <c r="N6" i="13"/>
  <c r="J35" i="13"/>
  <c r="K35" i="13"/>
  <c r="J12" i="13"/>
  <c r="K12" i="13"/>
  <c r="F46" i="13"/>
  <c r="I11" i="13"/>
  <c r="N11" i="13"/>
  <c r="H11" i="13"/>
  <c r="E35" i="13"/>
  <c r="K57" i="13"/>
  <c r="J57" i="13"/>
  <c r="C22" i="13"/>
  <c r="J22" i="13"/>
  <c r="C35" i="13"/>
  <c r="J51" i="13"/>
  <c r="K51" i="13"/>
  <c r="J59" i="13"/>
  <c r="K59" i="13"/>
  <c r="K46" i="13"/>
  <c r="L35" i="13"/>
  <c r="K56" i="13"/>
  <c r="J56" i="13"/>
  <c r="K36" i="13"/>
  <c r="J36" i="13"/>
  <c r="K23" i="13"/>
  <c r="J23" i="13"/>
  <c r="J46" i="13"/>
  <c r="M46" i="13"/>
  <c r="C46" i="13"/>
  <c r="Q354" i="3"/>
  <c r="M10" i="13" s="1"/>
  <c r="Q358" i="3"/>
  <c r="Q350" i="3"/>
  <c r="Q359" i="3"/>
  <c r="Q352" i="3"/>
  <c r="Q356" i="3"/>
  <c r="Q353" i="3"/>
  <c r="Q355" i="3"/>
  <c r="P9" i="15" s="1"/>
  <c r="Q349" i="3"/>
  <c r="M9" i="15" s="1"/>
  <c r="Q351" i="3"/>
  <c r="L10" i="13" s="1"/>
  <c r="Q357" i="3"/>
  <c r="Q348" i="3"/>
  <c r="B9" i="15" s="1"/>
  <c r="Q360" i="3"/>
  <c r="P10" i="13" s="1"/>
  <c r="H391" i="3"/>
  <c r="Q391" i="3" s="1"/>
  <c r="H438" i="3"/>
  <c r="Q438" i="3" s="1"/>
  <c r="H414" i="3"/>
  <c r="Q414" i="3" s="1"/>
  <c r="H420" i="3"/>
  <c r="Q420" i="3" s="1"/>
  <c r="H404" i="3"/>
  <c r="Q404" i="3" s="1"/>
  <c r="H411" i="3"/>
  <c r="Q411" i="3" s="1"/>
  <c r="Q10" i="15" s="1"/>
  <c r="H387" i="3"/>
  <c r="Q387" i="3" s="1"/>
  <c r="H373" i="3"/>
  <c r="Q373" i="3" s="1"/>
  <c r="H370" i="3"/>
  <c r="Q370" i="3" s="1"/>
  <c r="H376" i="3"/>
  <c r="Q376" i="3" s="1"/>
  <c r="H427" i="3"/>
  <c r="Q427" i="3" s="1"/>
  <c r="H383" i="3"/>
  <c r="Q383" i="3" s="1"/>
  <c r="H10" i="15" s="1"/>
  <c r="H403" i="3"/>
  <c r="Q403" i="3" s="1"/>
  <c r="H416" i="3"/>
  <c r="Q416" i="3" s="1"/>
  <c r="H392" i="3"/>
  <c r="Q392" i="3" s="1"/>
  <c r="H379" i="3"/>
  <c r="Q379" i="3" s="1"/>
  <c r="F11" i="13" s="1"/>
  <c r="H363" i="3"/>
  <c r="Q363" i="3" s="1"/>
  <c r="H386" i="3"/>
  <c r="Q386" i="3" s="1"/>
  <c r="H406" i="3"/>
  <c r="Q406" i="3" s="1"/>
  <c r="H408" i="3"/>
  <c r="Q408" i="3" s="1"/>
  <c r="H398" i="3"/>
  <c r="Q398" i="3" s="1"/>
  <c r="H401" i="3"/>
  <c r="Q401" i="3" s="1"/>
  <c r="H378" i="3"/>
  <c r="Q378" i="3" s="1"/>
  <c r="E11" i="13" s="1"/>
  <c r="H369" i="3"/>
  <c r="Q369" i="3" s="1"/>
  <c r="H435" i="3"/>
  <c r="Q435" i="3" s="1"/>
  <c r="H407" i="3"/>
  <c r="Q407" i="3" s="1"/>
  <c r="H425" i="3"/>
  <c r="Q425" i="3" s="1"/>
  <c r="H400" i="3"/>
  <c r="Q400" i="3" s="1"/>
  <c r="H436" i="3"/>
  <c r="Q436" i="3" s="1"/>
  <c r="P11" i="13" s="1"/>
  <c r="H375" i="3"/>
  <c r="Q375" i="3" s="1"/>
  <c r="H423" i="3"/>
  <c r="Q423" i="3" s="1"/>
  <c r="H430" i="3"/>
  <c r="Q430" i="3" s="1"/>
  <c r="H390" i="3"/>
  <c r="Q390" i="3" s="1"/>
  <c r="H388" i="3"/>
  <c r="Q388" i="3" s="1"/>
  <c r="H372" i="3"/>
  <c r="Q372" i="3" s="1"/>
  <c r="H426" i="3"/>
  <c r="Q426" i="3" s="1"/>
  <c r="H410" i="3"/>
  <c r="Q410" i="3" s="1"/>
  <c r="H366" i="3"/>
  <c r="Q366" i="3" s="1"/>
  <c r="H367" i="3"/>
  <c r="Q367" i="3" s="1"/>
  <c r="H419" i="3"/>
  <c r="Q419" i="3" s="1"/>
  <c r="H382" i="3"/>
  <c r="Q382" i="3" s="1"/>
  <c r="H413" i="3"/>
  <c r="Q413" i="3" s="1"/>
  <c r="H365" i="3"/>
  <c r="Q365" i="3" s="1"/>
  <c r="H381" i="3"/>
  <c r="Q381" i="3" s="1"/>
  <c r="N10" i="15" s="1"/>
  <c r="H437" i="3"/>
  <c r="Q437" i="3" s="1"/>
  <c r="H374" i="3"/>
  <c r="Q374" i="3" s="1"/>
  <c r="H377" i="3"/>
  <c r="Q377" i="3" s="1"/>
  <c r="M10" i="15" s="1"/>
  <c r="H389" i="3"/>
  <c r="Q389" i="3" s="1"/>
  <c r="H417" i="3"/>
  <c r="Q417" i="3" s="1"/>
  <c r="H433" i="3"/>
  <c r="Q433" i="3" s="1"/>
  <c r="H371" i="3"/>
  <c r="Q371" i="3" s="1"/>
  <c r="B11" i="13" s="1"/>
  <c r="H394" i="3"/>
  <c r="Q394" i="3" s="1"/>
  <c r="H395" i="3"/>
  <c r="Q395" i="3" s="1"/>
  <c r="H361" i="3"/>
  <c r="Q361" i="3" s="1"/>
  <c r="B10" i="15" s="1"/>
  <c r="H405" i="3"/>
  <c r="Q405" i="3" s="1"/>
  <c r="H421" i="3"/>
  <c r="Q421" i="3" s="1"/>
  <c r="H385" i="3"/>
  <c r="Q385" i="3" s="1"/>
  <c r="H384" i="3"/>
  <c r="Q384" i="3" s="1"/>
  <c r="F10" i="15" s="1"/>
  <c r="H415" i="3"/>
  <c r="Q415" i="3" s="1"/>
  <c r="H428" i="3"/>
  <c r="Q428" i="3" s="1"/>
  <c r="H434" i="3"/>
  <c r="Q434" i="3" s="1"/>
  <c r="H418" i="3"/>
  <c r="Q418" i="3" s="1"/>
  <c r="H424" i="3"/>
  <c r="Q424" i="3" s="1"/>
  <c r="H364" i="3"/>
  <c r="Q364" i="3" s="1"/>
  <c r="H432" i="3"/>
  <c r="Q432" i="3" s="1"/>
  <c r="H402" i="3"/>
  <c r="Q402" i="3" s="1"/>
  <c r="H412" i="3"/>
  <c r="Q412" i="3" s="1"/>
  <c r="H429" i="3"/>
  <c r="Q429" i="3" s="1"/>
  <c r="H380" i="3"/>
  <c r="Q380" i="3" s="1"/>
  <c r="E10" i="15" s="1"/>
  <c r="H409" i="3"/>
  <c r="Q409" i="3" s="1"/>
  <c r="H422" i="3"/>
  <c r="Q422" i="3" s="1"/>
  <c r="H362" i="3"/>
  <c r="Q362" i="3" s="1"/>
  <c r="H431" i="3"/>
  <c r="Q431" i="3" s="1"/>
  <c r="H396" i="3"/>
  <c r="Q396" i="3" s="1"/>
  <c r="H399" i="3"/>
  <c r="Q399" i="3" s="1"/>
  <c r="H397" i="3"/>
  <c r="Q397" i="3" s="1"/>
  <c r="H368" i="3"/>
  <c r="Q368" i="3" s="1"/>
  <c r="H393" i="3"/>
  <c r="Q393" i="3" s="1"/>
  <c r="G10" i="15" s="1"/>
  <c r="H118" i="3"/>
  <c r="Q118" i="3" s="1"/>
  <c r="L6" i="13" s="1"/>
  <c r="H140" i="3"/>
  <c r="Q140" i="3" s="1"/>
  <c r="H129" i="3"/>
  <c r="Q129" i="3" s="1"/>
  <c r="H117" i="3"/>
  <c r="Q117" i="3" s="1"/>
  <c r="K6" i="13" s="1"/>
  <c r="H125" i="3"/>
  <c r="Q125" i="3" s="1"/>
  <c r="H122" i="3"/>
  <c r="Q122" i="3" s="1"/>
  <c r="H137" i="3"/>
  <c r="Q137" i="3" s="1"/>
  <c r="H110" i="3"/>
  <c r="Q110" i="3" s="1"/>
  <c r="H111" i="3"/>
  <c r="Q111" i="3" s="1"/>
  <c r="B6" i="13" s="1"/>
  <c r="H119" i="3"/>
  <c r="Q119" i="3" s="1"/>
  <c r="H107" i="3"/>
  <c r="Q107" i="3" s="1"/>
  <c r="B5" i="15" s="1"/>
  <c r="H131" i="3"/>
  <c r="Q131" i="3" s="1"/>
  <c r="H142" i="3"/>
  <c r="Q142" i="3" s="1"/>
  <c r="P6" i="13" s="1"/>
  <c r="H143" i="3"/>
  <c r="Q143" i="3" s="1"/>
  <c r="H116" i="3"/>
  <c r="Q116" i="3" s="1"/>
  <c r="H5" i="15" s="1"/>
  <c r="H139" i="3"/>
  <c r="Q139" i="3" s="1"/>
  <c r="H128" i="3"/>
  <c r="Q128" i="3" s="1"/>
  <c r="H130" i="3"/>
  <c r="Q130" i="3" s="1"/>
  <c r="H124" i="3"/>
  <c r="Q124" i="3" s="1"/>
  <c r="H113" i="3"/>
  <c r="Q113" i="3" s="1"/>
  <c r="H136" i="3"/>
  <c r="Q136" i="3" s="1"/>
  <c r="H109" i="3"/>
  <c r="Q109" i="3" s="1"/>
  <c r="H134" i="3"/>
  <c r="Q134" i="3" s="1"/>
  <c r="H121" i="3"/>
  <c r="Q121" i="3" s="1"/>
  <c r="M6" i="13" s="1"/>
  <c r="H145" i="3"/>
  <c r="Q145" i="3" s="1"/>
  <c r="H133" i="3"/>
  <c r="Q133" i="3" s="1"/>
  <c r="H141" i="3"/>
  <c r="Q141" i="3" s="1"/>
  <c r="H138" i="3"/>
  <c r="Q138" i="3" s="1"/>
  <c r="H115" i="3"/>
  <c r="Q115" i="3" s="1"/>
  <c r="G6" i="13" s="1"/>
  <c r="H126" i="3"/>
  <c r="Q126" i="3" s="1"/>
  <c r="H127" i="3"/>
  <c r="Q127" i="3" s="1"/>
  <c r="H135" i="3"/>
  <c r="Q135" i="3" s="1"/>
  <c r="H123" i="3"/>
  <c r="Q123" i="3" s="1"/>
  <c r="H112" i="3"/>
  <c r="Q112" i="3" s="1"/>
  <c r="H114" i="3"/>
  <c r="Q114" i="3" s="1"/>
  <c r="E6" i="13" s="1"/>
  <c r="H108" i="3"/>
  <c r="Q108" i="3" s="1"/>
  <c r="H132" i="3"/>
  <c r="Q132" i="3" s="1"/>
  <c r="H120" i="3"/>
  <c r="Q120" i="3" s="1"/>
  <c r="H144" i="3"/>
  <c r="Q144" i="3" s="1"/>
  <c r="D1140" i="5" a="1"/>
  <c r="D1140" i="5" s="1"/>
  <c r="E585" i="3"/>
  <c r="E2592" i="3"/>
  <c r="E4117" i="3"/>
  <c r="E3581" i="3"/>
  <c r="E4729" i="3"/>
  <c r="D45" i="5" a="1"/>
  <c r="D45" i="5" s="1"/>
  <c r="E4052" i="3"/>
  <c r="E595" i="3"/>
  <c r="E696" i="3"/>
  <c r="P47" i="15" l="1"/>
  <c r="O47" i="15"/>
  <c r="Q47" i="15"/>
  <c r="L47" i="15"/>
  <c r="N47" i="15"/>
  <c r="Q16" i="15"/>
  <c r="L16" i="15"/>
  <c r="O10" i="13"/>
  <c r="Q9" i="15"/>
  <c r="J14" i="15"/>
  <c r="N14" i="15"/>
  <c r="L14" i="15"/>
  <c r="Q14" i="15"/>
  <c r="P14" i="15"/>
  <c r="O14" i="15"/>
  <c r="K10" i="15"/>
  <c r="I5" i="15"/>
  <c r="E10" i="13"/>
  <c r="I9" i="15"/>
  <c r="I10" i="15"/>
  <c r="E5" i="15"/>
  <c r="D10" i="15"/>
  <c r="F5" i="15"/>
  <c r="D5" i="15"/>
  <c r="H48" i="13"/>
  <c r="D48" i="13"/>
  <c r="I48" i="13"/>
  <c r="O48" i="13"/>
  <c r="J6" i="13"/>
  <c r="O17" i="13"/>
  <c r="I17" i="13"/>
  <c r="H17" i="13"/>
  <c r="H15" i="13"/>
  <c r="N15" i="13"/>
  <c r="I15" i="13"/>
  <c r="O15" i="13"/>
  <c r="H592" i="3"/>
  <c r="Q592" i="3" s="1"/>
  <c r="H619" i="3"/>
  <c r="Q619" i="3" s="1"/>
  <c r="H638" i="3"/>
  <c r="Q638" i="3" s="1"/>
  <c r="H636" i="3"/>
  <c r="Q636" i="3" s="1"/>
  <c r="H648" i="3"/>
  <c r="Q648" i="3" s="1"/>
  <c r="H593" i="3"/>
  <c r="Q593" i="3" s="1"/>
  <c r="H631" i="3"/>
  <c r="Q631" i="3" s="1"/>
  <c r="H650" i="3"/>
  <c r="Q650" i="3" s="1"/>
  <c r="H598" i="3"/>
  <c r="Q598" i="3" s="1"/>
  <c r="H601" i="3"/>
  <c r="Q601" i="3" s="1"/>
  <c r="H621" i="3"/>
  <c r="Q621" i="3" s="1"/>
  <c r="H655" i="3"/>
  <c r="Q655" i="3" s="1"/>
  <c r="H607" i="3"/>
  <c r="Q607" i="3" s="1"/>
  <c r="H642" i="3"/>
  <c r="Q642" i="3" s="1"/>
  <c r="H594" i="3"/>
  <c r="Q594" i="3" s="1"/>
  <c r="H633" i="3"/>
  <c r="Q633" i="3" s="1"/>
  <c r="H645" i="3"/>
  <c r="Q645" i="3" s="1"/>
  <c r="H623" i="3"/>
  <c r="Q623" i="3" s="1"/>
  <c r="H658" i="3"/>
  <c r="Q658" i="3" s="1"/>
  <c r="H610" i="3"/>
  <c r="Q610" i="3" s="1"/>
  <c r="H605" i="3"/>
  <c r="Q605" i="3" s="1"/>
  <c r="M14" i="15" s="1"/>
  <c r="H624" i="3"/>
  <c r="Q624" i="3" s="1"/>
  <c r="H608" i="3"/>
  <c r="Q608" i="3" s="1"/>
  <c r="H635" i="3"/>
  <c r="Q635" i="3" s="1"/>
  <c r="H654" i="3"/>
  <c r="Q654" i="3" s="1"/>
  <c r="H602" i="3"/>
  <c r="Q602" i="3" s="1"/>
  <c r="D15" i="13" s="1"/>
  <c r="H617" i="3"/>
  <c r="Q617" i="3" s="1"/>
  <c r="H629" i="3"/>
  <c r="Q629" i="3" s="1"/>
  <c r="H643" i="3"/>
  <c r="Q643" i="3" s="1"/>
  <c r="H595" i="3"/>
  <c r="Q595" i="3" s="1"/>
  <c r="H614" i="3"/>
  <c r="Q614" i="3" s="1"/>
  <c r="L15" i="13" s="1"/>
  <c r="H641" i="3"/>
  <c r="Q641" i="3" s="1"/>
  <c r="H653" i="3"/>
  <c r="Q653" i="3" s="1"/>
  <c r="P15" i="13" s="1"/>
  <c r="H596" i="3"/>
  <c r="Q596" i="3" s="1"/>
  <c r="H600" i="3"/>
  <c r="Q600" i="3" s="1"/>
  <c r="C15" i="13" s="1"/>
  <c r="H611" i="3"/>
  <c r="Q611" i="3" s="1"/>
  <c r="H630" i="3"/>
  <c r="Q630" i="3" s="1"/>
  <c r="H620" i="3"/>
  <c r="Q620" i="3" s="1"/>
  <c r="H632" i="3"/>
  <c r="Q632" i="3" s="1"/>
  <c r="H612" i="3"/>
  <c r="Q612" i="3" s="1"/>
  <c r="H639" i="3"/>
  <c r="Q639" i="3" s="1"/>
  <c r="H591" i="3"/>
  <c r="Q591" i="3" s="1"/>
  <c r="B14" i="15" s="1"/>
  <c r="H626" i="3"/>
  <c r="Q626" i="3" s="1"/>
  <c r="H606" i="3"/>
  <c r="Q606" i="3" s="1"/>
  <c r="E15" i="13" s="1"/>
  <c r="H625" i="3"/>
  <c r="Q625" i="3" s="1"/>
  <c r="H637" i="3"/>
  <c r="Q637" i="3" s="1"/>
  <c r="H647" i="3"/>
  <c r="Q647" i="3" s="1"/>
  <c r="H599" i="3"/>
  <c r="Q599" i="3" s="1"/>
  <c r="B15" i="13" s="1"/>
  <c r="H618" i="3"/>
  <c r="Q618" i="3" s="1"/>
  <c r="H649" i="3"/>
  <c r="Q649" i="3" s="1"/>
  <c r="H597" i="3"/>
  <c r="Q597" i="3" s="1"/>
  <c r="H604" i="3"/>
  <c r="Q604" i="3" s="1"/>
  <c r="H615" i="3"/>
  <c r="Q615" i="3" s="1"/>
  <c r="H634" i="3"/>
  <c r="Q634" i="3" s="1"/>
  <c r="H628" i="3"/>
  <c r="Q628" i="3" s="1"/>
  <c r="H640" i="3"/>
  <c r="Q640" i="3" s="1"/>
  <c r="H616" i="3"/>
  <c r="Q616" i="3" s="1"/>
  <c r="H627" i="3"/>
  <c r="Q627" i="3" s="1"/>
  <c r="H646" i="3"/>
  <c r="Q646" i="3" s="1"/>
  <c r="H652" i="3"/>
  <c r="Q652" i="3" s="1"/>
  <c r="H644" i="3"/>
  <c r="Q644" i="3" s="1"/>
  <c r="H656" i="3"/>
  <c r="Q656" i="3" s="1"/>
  <c r="H609" i="3"/>
  <c r="Q609" i="3" s="1"/>
  <c r="H651" i="3"/>
  <c r="Q651" i="3" s="1"/>
  <c r="H603" i="3"/>
  <c r="Q603" i="3" s="1"/>
  <c r="H622" i="3"/>
  <c r="Q622" i="3" s="1"/>
  <c r="H657" i="3"/>
  <c r="Q657" i="3" s="1"/>
  <c r="H613" i="3"/>
  <c r="Q613" i="3" s="1"/>
  <c r="J15" i="13" s="1"/>
  <c r="H4100" i="3"/>
  <c r="Q4100" i="3" s="1"/>
  <c r="H4107" i="3"/>
  <c r="Q4107" i="3" s="1"/>
  <c r="H4106" i="3"/>
  <c r="Q4106" i="3" s="1"/>
  <c r="H4117" i="3"/>
  <c r="Q4117" i="3" s="1"/>
  <c r="H4112" i="3"/>
  <c r="Q4112" i="3" s="1"/>
  <c r="H4071" i="3"/>
  <c r="Q4071" i="3" s="1"/>
  <c r="H4070" i="3"/>
  <c r="Q4070" i="3" s="1"/>
  <c r="H4081" i="3"/>
  <c r="Q4081" i="3" s="1"/>
  <c r="H4092" i="3"/>
  <c r="Q4092" i="3" s="1"/>
  <c r="H4083" i="3"/>
  <c r="Q4083" i="3" s="1"/>
  <c r="H4082" i="3"/>
  <c r="Q4082" i="3" s="1"/>
  <c r="L48" i="13" s="1"/>
  <c r="H4109" i="3"/>
  <c r="Q4109" i="3" s="1"/>
  <c r="H4120" i="3"/>
  <c r="Q4120" i="3" s="1"/>
  <c r="H4127" i="3"/>
  <c r="Q4127" i="3" s="1"/>
  <c r="H4121" i="3"/>
  <c r="Q4121" i="3" s="1"/>
  <c r="H4073" i="3"/>
  <c r="Q4073" i="3" s="1"/>
  <c r="J48" i="13" s="1"/>
  <c r="H4077" i="3"/>
  <c r="Q4077" i="3" s="1"/>
  <c r="H4088" i="3"/>
  <c r="Q4088" i="3" s="1"/>
  <c r="M48" i="13" s="1"/>
  <c r="H4095" i="3"/>
  <c r="Q4095" i="3" s="1"/>
  <c r="H4094" i="3"/>
  <c r="Q4094" i="3" s="1"/>
  <c r="H4089" i="3"/>
  <c r="Q4089" i="3" s="1"/>
  <c r="H4052" i="3"/>
  <c r="Q4052" i="3" s="1"/>
  <c r="H4059" i="3"/>
  <c r="Q4059" i="3" s="1"/>
  <c r="H4058" i="3"/>
  <c r="Q4058" i="3" s="1"/>
  <c r="H4069" i="3"/>
  <c r="Q4069" i="3" s="1"/>
  <c r="G48" i="13" s="1"/>
  <c r="H4064" i="3"/>
  <c r="Q4064" i="3" s="1"/>
  <c r="H4087" i="3"/>
  <c r="Q4087" i="3" s="1"/>
  <c r="H4086" i="3"/>
  <c r="Q4086" i="3" s="1"/>
  <c r="J47" i="15" s="1"/>
  <c r="H4097" i="3"/>
  <c r="Q4097" i="3" s="1"/>
  <c r="H4108" i="3"/>
  <c r="Q4108" i="3" s="1"/>
  <c r="H4099" i="3"/>
  <c r="Q4099" i="3" s="1"/>
  <c r="H4098" i="3"/>
  <c r="Q4098" i="3" s="1"/>
  <c r="H4125" i="3"/>
  <c r="Q4125" i="3" s="1"/>
  <c r="H4049" i="3"/>
  <c r="Q4049" i="3" s="1"/>
  <c r="B47" i="15" s="1"/>
  <c r="H4060" i="3"/>
  <c r="Q4060" i="3" s="1"/>
  <c r="H4051" i="3"/>
  <c r="Q4051" i="3" s="1"/>
  <c r="H4050" i="3"/>
  <c r="Q4050" i="3" s="1"/>
  <c r="H4090" i="3"/>
  <c r="Q4090" i="3" s="1"/>
  <c r="G47" i="15" s="1"/>
  <c r="H4096" i="3"/>
  <c r="Q4096" i="3" s="1"/>
  <c r="H4079" i="3"/>
  <c r="Q4079" i="3" s="1"/>
  <c r="H4055" i="3"/>
  <c r="Q4055" i="3" s="1"/>
  <c r="H4054" i="3"/>
  <c r="Q4054" i="3" s="1"/>
  <c r="H4065" i="3"/>
  <c r="Q4065" i="3" s="1"/>
  <c r="M47" i="15" s="1"/>
  <c r="H4076" i="3"/>
  <c r="Q4076" i="3" s="1"/>
  <c r="H4067" i="3"/>
  <c r="Q4067" i="3" s="1"/>
  <c r="F48" i="13" s="1"/>
  <c r="H4066" i="3"/>
  <c r="Q4066" i="3" s="1"/>
  <c r="E48" i="13" s="1"/>
  <c r="H4116" i="3"/>
  <c r="Q4116" i="3" s="1"/>
  <c r="H4123" i="3"/>
  <c r="Q4123" i="3" s="1"/>
  <c r="H4122" i="3"/>
  <c r="Q4122" i="3" s="1"/>
  <c r="H4133" i="3"/>
  <c r="Q4133" i="3" s="1"/>
  <c r="H4128" i="3"/>
  <c r="Q4128" i="3" s="1"/>
  <c r="H4068" i="3"/>
  <c r="Q4068" i="3" s="1"/>
  <c r="H4075" i="3"/>
  <c r="Q4075" i="3" s="1"/>
  <c r="H4074" i="3"/>
  <c r="Q4074" i="3" s="1"/>
  <c r="H4085" i="3"/>
  <c r="Q4085" i="3" s="1"/>
  <c r="H4080" i="3"/>
  <c r="Q4080" i="3" s="1"/>
  <c r="H4103" i="3"/>
  <c r="Q4103" i="3" s="1"/>
  <c r="H4102" i="3"/>
  <c r="Q4102" i="3" s="1"/>
  <c r="H4113" i="3"/>
  <c r="Q4113" i="3" s="1"/>
  <c r="H4124" i="3"/>
  <c r="Q4124" i="3" s="1"/>
  <c r="P48" i="13" s="1"/>
  <c r="H4115" i="3"/>
  <c r="Q4115" i="3" s="1"/>
  <c r="H4114" i="3"/>
  <c r="Q4114" i="3" s="1"/>
  <c r="H4105" i="3"/>
  <c r="Q4105" i="3" s="1"/>
  <c r="H4056" i="3"/>
  <c r="Q4056" i="3" s="1"/>
  <c r="H4062" i="3"/>
  <c r="Q4062" i="3" s="1"/>
  <c r="H4084" i="3"/>
  <c r="Q4084" i="3" s="1"/>
  <c r="H4101" i="3"/>
  <c r="Q4101" i="3" s="1"/>
  <c r="H4061" i="3"/>
  <c r="Q4061" i="3" s="1"/>
  <c r="H4078" i="3"/>
  <c r="Q4078" i="3" s="1"/>
  <c r="H4119" i="3"/>
  <c r="Q4119" i="3" s="1"/>
  <c r="H4118" i="3"/>
  <c r="Q4118" i="3" s="1"/>
  <c r="H4129" i="3"/>
  <c r="Q4129" i="3" s="1"/>
  <c r="H4053" i="3"/>
  <c r="Q4053" i="3" s="1"/>
  <c r="H4131" i="3"/>
  <c r="Q4131" i="3" s="1"/>
  <c r="H4130" i="3"/>
  <c r="Q4130" i="3" s="1"/>
  <c r="H4093" i="3"/>
  <c r="Q4093" i="3" s="1"/>
  <c r="H4104" i="3"/>
  <c r="Q4104" i="3" s="1"/>
  <c r="H4111" i="3"/>
  <c r="Q4111" i="3" s="1"/>
  <c r="H4110" i="3"/>
  <c r="Q4110" i="3" s="1"/>
  <c r="H4132" i="3"/>
  <c r="Q4132" i="3" s="1"/>
  <c r="H4063" i="3"/>
  <c r="Q4063" i="3" s="1"/>
  <c r="H4057" i="3"/>
  <c r="Q4057" i="3" s="1"/>
  <c r="D47" i="15" s="1"/>
  <c r="H4091" i="3"/>
  <c r="Q4091" i="3" s="1"/>
  <c r="H4126" i="3"/>
  <c r="Q4126" i="3" s="1"/>
  <c r="H4072" i="3"/>
  <c r="Q4072" i="3" s="1"/>
  <c r="H47" i="15" s="1"/>
  <c r="H719" i="3"/>
  <c r="Q719" i="3" s="1"/>
  <c r="H16" i="15" s="1"/>
  <c r="H732" i="3"/>
  <c r="Q732" i="3" s="1"/>
  <c r="H714" i="3"/>
  <c r="Q714" i="3" s="1"/>
  <c r="K16" i="15" s="1"/>
  <c r="H699" i="3"/>
  <c r="Q699" i="3" s="1"/>
  <c r="H776" i="3"/>
  <c r="Q776" i="3" s="1"/>
  <c r="H708" i="3"/>
  <c r="Q708" i="3" s="1"/>
  <c r="H694" i="3"/>
  <c r="Q694" i="3" s="1"/>
  <c r="H738" i="3"/>
  <c r="Q738" i="3" s="1"/>
  <c r="H764" i="3"/>
  <c r="Q764" i="3" s="1"/>
  <c r="H752" i="3"/>
  <c r="Q752" i="3" s="1"/>
  <c r="H753" i="3"/>
  <c r="Q753" i="3" s="1"/>
  <c r="H721" i="3"/>
  <c r="Q721" i="3" s="1"/>
  <c r="H745" i="3"/>
  <c r="Q745" i="3" s="1"/>
  <c r="H775" i="3"/>
  <c r="Q775" i="3" s="1"/>
  <c r="H754" i="3"/>
  <c r="Q754" i="3" s="1"/>
  <c r="H733" i="3"/>
  <c r="Q733" i="3" s="1"/>
  <c r="N17" i="13" s="1"/>
  <c r="H744" i="3"/>
  <c r="Q744" i="3" s="1"/>
  <c r="H723" i="3"/>
  <c r="Q723" i="3" s="1"/>
  <c r="H766" i="3"/>
  <c r="Q766" i="3" s="1"/>
  <c r="H706" i="3"/>
  <c r="Q706" i="3" s="1"/>
  <c r="H763" i="3"/>
  <c r="Q763" i="3" s="1"/>
  <c r="H702" i="3"/>
  <c r="Q702" i="3" s="1"/>
  <c r="B17" i="13" s="1"/>
  <c r="H722" i="3"/>
  <c r="Q722" i="3" s="1"/>
  <c r="H720" i="3"/>
  <c r="Q720" i="3" s="1"/>
  <c r="F16" i="15" s="1"/>
  <c r="H762" i="3"/>
  <c r="Q762" i="3" s="1"/>
  <c r="H758" i="3"/>
  <c r="Q758" i="3" s="1"/>
  <c r="H709" i="3"/>
  <c r="Q709" i="3" s="1"/>
  <c r="H749" i="3"/>
  <c r="Q749" i="3" s="1"/>
  <c r="H743" i="3"/>
  <c r="Q743" i="3" s="1"/>
  <c r="H731" i="3"/>
  <c r="Q731" i="3" s="1"/>
  <c r="H735" i="3"/>
  <c r="Q735" i="3" s="1"/>
  <c r="H756" i="3"/>
  <c r="Q756" i="3" s="1"/>
  <c r="H747" i="3"/>
  <c r="Q747" i="3" s="1"/>
  <c r="H767" i="3"/>
  <c r="Q767" i="3" s="1"/>
  <c r="H741" i="3"/>
  <c r="Q741" i="3" s="1"/>
  <c r="P16" i="15" s="1"/>
  <c r="H759" i="3"/>
  <c r="Q759" i="3" s="1"/>
  <c r="H740" i="3"/>
  <c r="Q740" i="3" s="1"/>
  <c r="G16" i="15" s="1"/>
  <c r="H707" i="3"/>
  <c r="Q707" i="3" s="1"/>
  <c r="H695" i="3"/>
  <c r="Q695" i="3" s="1"/>
  <c r="H736" i="3"/>
  <c r="Q736" i="3" s="1"/>
  <c r="H711" i="3"/>
  <c r="Q711" i="3" s="1"/>
  <c r="H760" i="3"/>
  <c r="Q760" i="3" s="1"/>
  <c r="H725" i="3"/>
  <c r="Q725" i="3" s="1"/>
  <c r="H730" i="3"/>
  <c r="Q730" i="3" s="1"/>
  <c r="H761" i="3"/>
  <c r="Q761" i="3" s="1"/>
  <c r="H737" i="3"/>
  <c r="Q737" i="3" s="1"/>
  <c r="H769" i="3"/>
  <c r="Q769" i="3" s="1"/>
  <c r="H716" i="3"/>
  <c r="Q716" i="3" s="1"/>
  <c r="N16" i="15" s="1"/>
  <c r="H765" i="3"/>
  <c r="Q765" i="3" s="1"/>
  <c r="H757" i="3"/>
  <c r="Q757" i="3" s="1"/>
  <c r="H751" i="3"/>
  <c r="Q751" i="3" s="1"/>
  <c r="H718" i="3"/>
  <c r="Q718" i="3" s="1"/>
  <c r="H772" i="3"/>
  <c r="Q772" i="3" s="1"/>
  <c r="H746" i="3"/>
  <c r="Q746" i="3" s="1"/>
  <c r="H750" i="3"/>
  <c r="Q750" i="3" s="1"/>
  <c r="H697" i="3"/>
  <c r="Q697" i="3" s="1"/>
  <c r="H696" i="3"/>
  <c r="Q696" i="3" s="1"/>
  <c r="H728" i="3"/>
  <c r="Q728" i="3" s="1"/>
  <c r="H693" i="3"/>
  <c r="Q693" i="3" s="1"/>
  <c r="B16" i="15" s="1"/>
  <c r="H774" i="3"/>
  <c r="Q774" i="3" s="1"/>
  <c r="H703" i="3"/>
  <c r="Q703" i="3" s="1"/>
  <c r="H773" i="3"/>
  <c r="Q773" i="3" s="1"/>
  <c r="P17" i="13" s="1"/>
  <c r="H705" i="3"/>
  <c r="Q705" i="3" s="1"/>
  <c r="H768" i="3"/>
  <c r="Q768" i="3" s="1"/>
  <c r="H715" i="3"/>
  <c r="Q715" i="3" s="1"/>
  <c r="E16" i="15" s="1"/>
  <c r="H710" i="3"/>
  <c r="Q710" i="3" s="1"/>
  <c r="H701" i="3"/>
  <c r="Q701" i="3" s="1"/>
  <c r="H717" i="3"/>
  <c r="Q717" i="3" s="1"/>
  <c r="H712" i="3"/>
  <c r="Q712" i="3" s="1"/>
  <c r="M16" i="15" s="1"/>
  <c r="H713" i="3"/>
  <c r="Q713" i="3" s="1"/>
  <c r="E17" i="13" s="1"/>
  <c r="H734" i="3"/>
  <c r="Q734" i="3" s="1"/>
  <c r="H724" i="3"/>
  <c r="Q724" i="3" s="1"/>
  <c r="H755" i="3"/>
  <c r="Q755" i="3" s="1"/>
  <c r="H704" i="3"/>
  <c r="Q704" i="3" s="1"/>
  <c r="H770" i="3"/>
  <c r="Q770" i="3" s="1"/>
  <c r="H748" i="3"/>
  <c r="Q748" i="3" s="1"/>
  <c r="H771" i="3"/>
  <c r="Q771" i="3" s="1"/>
  <c r="H739" i="3"/>
  <c r="Q739" i="3" s="1"/>
  <c r="H700" i="3"/>
  <c r="Q700" i="3" s="1"/>
  <c r="H742" i="3"/>
  <c r="Q742" i="3" s="1"/>
  <c r="H727" i="3"/>
  <c r="Q727" i="3" s="1"/>
  <c r="H729" i="3"/>
  <c r="Q729" i="3" s="1"/>
  <c r="J16" i="15" s="1"/>
  <c r="H726" i="3"/>
  <c r="Q726" i="3" s="1"/>
  <c r="L17" i="13" s="1"/>
  <c r="H698" i="3"/>
  <c r="Q698" i="3" s="1"/>
  <c r="D46" i="5" a="1"/>
  <c r="D46" i="5" s="1"/>
  <c r="E2035" i="3"/>
  <c r="D1141" i="5" a="1"/>
  <c r="D1141" i="5" s="1"/>
  <c r="E100" i="3"/>
  <c r="E3267" i="3"/>
  <c r="E276" i="3"/>
  <c r="E4390" i="3"/>
  <c r="E4035" i="3"/>
  <c r="E4289" i="3"/>
  <c r="E2417" i="3"/>
  <c r="E74" i="3"/>
  <c r="E826" i="3"/>
  <c r="D37" i="15" l="1"/>
  <c r="L37" i="15"/>
  <c r="Q37" i="15"/>
  <c r="N37" i="15"/>
  <c r="P37" i="15"/>
  <c r="O37" i="15"/>
  <c r="J17" i="15"/>
  <c r="J46" i="15"/>
  <c r="Q46" i="15"/>
  <c r="L46" i="15"/>
  <c r="N4" i="15"/>
  <c r="L4" i="15"/>
  <c r="O4" i="15"/>
  <c r="M4" i="15"/>
  <c r="J4" i="15"/>
  <c r="P4" i="15"/>
  <c r="N3" i="15"/>
  <c r="Q3" i="15"/>
  <c r="P3" i="15"/>
  <c r="J28" i="15"/>
  <c r="O28" i="15"/>
  <c r="O7" i="15"/>
  <c r="J7" i="15"/>
  <c r="N7" i="15"/>
  <c r="P7" i="15"/>
  <c r="L7" i="15"/>
  <c r="L52" i="15"/>
  <c r="P52" i="15"/>
  <c r="O52" i="15"/>
  <c r="Q52" i="15"/>
  <c r="O16" i="15"/>
  <c r="O51" i="15"/>
  <c r="J51" i="15"/>
  <c r="P51" i="15"/>
  <c r="N51" i="15"/>
  <c r="E17" i="15"/>
  <c r="F17" i="15"/>
  <c r="I47" i="15"/>
  <c r="D4" i="15"/>
  <c r="E4" i="15"/>
  <c r="F4" i="15"/>
  <c r="G4" i="15"/>
  <c r="D16" i="15"/>
  <c r="K47" i="15"/>
  <c r="I16" i="15"/>
  <c r="D28" i="15"/>
  <c r="G7" i="15"/>
  <c r="K7" i="15"/>
  <c r="D7" i="15"/>
  <c r="E51" i="15"/>
  <c r="D51" i="15"/>
  <c r="E47" i="15"/>
  <c r="F47" i="15"/>
  <c r="H4" i="13"/>
  <c r="D4" i="13"/>
  <c r="O4" i="13"/>
  <c r="I4" i="13"/>
  <c r="H4353" i="3"/>
  <c r="Q4353" i="3" s="1"/>
  <c r="N53" i="13"/>
  <c r="H29" i="13"/>
  <c r="C29" i="13"/>
  <c r="I29" i="13"/>
  <c r="B29" i="13"/>
  <c r="N29" i="13"/>
  <c r="H8" i="13"/>
  <c r="D8" i="13"/>
  <c r="N8" i="13"/>
  <c r="I8" i="13"/>
  <c r="F8" i="13"/>
  <c r="B8" i="13"/>
  <c r="H52" i="13"/>
  <c r="I52" i="13"/>
  <c r="G52" i="13"/>
  <c r="N52" i="13"/>
  <c r="B52" i="13"/>
  <c r="D52" i="13"/>
  <c r="P38" i="13"/>
  <c r="N38" i="13"/>
  <c r="H38" i="13"/>
  <c r="O38" i="13"/>
  <c r="B38" i="13"/>
  <c r="I53" i="13"/>
  <c r="H53" i="13"/>
  <c r="J18" i="13"/>
  <c r="H18" i="13"/>
  <c r="I18" i="13"/>
  <c r="G18" i="13"/>
  <c r="K18" i="13"/>
  <c r="D18" i="13"/>
  <c r="H47" i="13"/>
  <c r="I47" i="13"/>
  <c r="O47" i="13"/>
  <c r="K5" i="13"/>
  <c r="J5" i="13"/>
  <c r="I5" i="13"/>
  <c r="H5" i="13"/>
  <c r="D5" i="13"/>
  <c r="G5" i="13"/>
  <c r="B5" i="13"/>
  <c r="N5" i="13"/>
  <c r="D38" i="13"/>
  <c r="O53" i="13"/>
  <c r="I38" i="13"/>
  <c r="K48" i="13"/>
  <c r="H806" i="3"/>
  <c r="Q806" i="3" s="1"/>
  <c r="H819" i="3"/>
  <c r="Q819" i="3" s="1"/>
  <c r="H784" i="3"/>
  <c r="Q784" i="3" s="1"/>
  <c r="H788" i="3"/>
  <c r="Q788" i="3" s="1"/>
  <c r="H810" i="3"/>
  <c r="Q810" i="3" s="1"/>
  <c r="H823" i="3"/>
  <c r="Q823" i="3" s="1"/>
  <c r="H824" i="3"/>
  <c r="Q824" i="3" s="1"/>
  <c r="H828" i="3"/>
  <c r="Q828" i="3" s="1"/>
  <c r="H830" i="3"/>
  <c r="Q830" i="3" s="1"/>
  <c r="H827" i="3"/>
  <c r="Q827" i="3" s="1"/>
  <c r="H832" i="3"/>
  <c r="Q832" i="3" s="1"/>
  <c r="H836" i="3"/>
  <c r="Q836" i="3" s="1"/>
  <c r="H834" i="3"/>
  <c r="Q834" i="3" s="1"/>
  <c r="H831" i="3"/>
  <c r="Q831" i="3" s="1"/>
  <c r="H777" i="3"/>
  <c r="Q777" i="3" s="1"/>
  <c r="B17" i="15" s="1"/>
  <c r="H822" i="3"/>
  <c r="Q822" i="3" s="1"/>
  <c r="H835" i="3"/>
  <c r="Q835" i="3" s="1"/>
  <c r="H816" i="3"/>
  <c r="Q816" i="3" s="1"/>
  <c r="H820" i="3"/>
  <c r="Q820" i="3" s="1"/>
  <c r="H826" i="3"/>
  <c r="Q826" i="3" s="1"/>
  <c r="H789" i="3"/>
  <c r="Q789" i="3" s="1"/>
  <c r="H793" i="3"/>
  <c r="Q793" i="3" s="1"/>
  <c r="H17" i="15" s="1"/>
  <c r="H782" i="3"/>
  <c r="Q782" i="3" s="1"/>
  <c r="H779" i="3"/>
  <c r="Q779" i="3" s="1"/>
  <c r="H797" i="3"/>
  <c r="Q797" i="3" s="1"/>
  <c r="L18" i="13" s="1"/>
  <c r="H801" i="3"/>
  <c r="Q801" i="3" s="1"/>
  <c r="H786" i="3"/>
  <c r="Q786" i="3" s="1"/>
  <c r="M17" i="15" s="1"/>
  <c r="H783" i="3"/>
  <c r="Q783" i="3" s="1"/>
  <c r="H805" i="3"/>
  <c r="Q805" i="3" s="1"/>
  <c r="H809" i="3"/>
  <c r="Q809" i="3" s="1"/>
  <c r="H787" i="3"/>
  <c r="Q787" i="3" s="1"/>
  <c r="H781" i="3"/>
  <c r="Q781" i="3" s="1"/>
  <c r="C18" i="13" s="1"/>
  <c r="H785" i="3"/>
  <c r="Q785" i="3" s="1"/>
  <c r="L17" i="15" s="1"/>
  <c r="H778" i="3"/>
  <c r="Q778" i="3" s="1"/>
  <c r="H791" i="3"/>
  <c r="Q791" i="3" s="1"/>
  <c r="H821" i="3"/>
  <c r="Q821" i="3" s="1"/>
  <c r="H825" i="3"/>
  <c r="Q825" i="3" s="1"/>
  <c r="H798" i="3"/>
  <c r="Q798" i="3" s="1"/>
  <c r="H795" i="3"/>
  <c r="Q795" i="3" s="1"/>
  <c r="H829" i="3"/>
  <c r="Q829" i="3" s="1"/>
  <c r="H833" i="3"/>
  <c r="Q833" i="3" s="1"/>
  <c r="P18" i="13" s="1"/>
  <c r="H802" i="3"/>
  <c r="Q802" i="3" s="1"/>
  <c r="H799" i="3"/>
  <c r="Q799" i="3" s="1"/>
  <c r="M18" i="13" s="1"/>
  <c r="H837" i="3"/>
  <c r="Q837" i="3" s="1"/>
  <c r="H780" i="3"/>
  <c r="Q780" i="3" s="1"/>
  <c r="H790" i="3"/>
  <c r="Q790" i="3" s="1"/>
  <c r="N17" i="15" s="1"/>
  <c r="H803" i="3"/>
  <c r="Q803" i="3" s="1"/>
  <c r="G17" i="15" s="1"/>
  <c r="H813" i="3"/>
  <c r="Q813" i="3" s="1"/>
  <c r="H817" i="3"/>
  <c r="Q817" i="3" s="1"/>
  <c r="H794" i="3"/>
  <c r="Q794" i="3" s="1"/>
  <c r="H807" i="3"/>
  <c r="Q807" i="3" s="1"/>
  <c r="H792" i="3"/>
  <c r="Q792" i="3" s="1"/>
  <c r="H796" i="3"/>
  <c r="Q796" i="3" s="1"/>
  <c r="H814" i="3"/>
  <c r="Q814" i="3" s="1"/>
  <c r="H811" i="3"/>
  <c r="Q811" i="3" s="1"/>
  <c r="H800" i="3"/>
  <c r="Q800" i="3" s="1"/>
  <c r="H804" i="3"/>
  <c r="Q804" i="3" s="1"/>
  <c r="P17" i="15" s="1"/>
  <c r="H818" i="3"/>
  <c r="Q818" i="3" s="1"/>
  <c r="H815" i="3"/>
  <c r="Q815" i="3" s="1"/>
  <c r="H808" i="3"/>
  <c r="Q808" i="3" s="1"/>
  <c r="H812" i="3"/>
  <c r="Q812" i="3" s="1"/>
  <c r="H3967" i="3"/>
  <c r="Q3967" i="3" s="1"/>
  <c r="H4031" i="3"/>
  <c r="Q4031" i="3" s="1"/>
  <c r="H3992" i="3"/>
  <c r="Q3992" i="3" s="1"/>
  <c r="G46" i="15" s="1"/>
  <c r="H3953" i="3"/>
  <c r="Q3953" i="3" s="1"/>
  <c r="D47" i="13" s="1"/>
  <c r="H4017" i="3"/>
  <c r="Q4017" i="3" s="1"/>
  <c r="H3978" i="3"/>
  <c r="Q3978" i="3" s="1"/>
  <c r="H4042" i="3"/>
  <c r="Q4042" i="3" s="1"/>
  <c r="H4003" i="3"/>
  <c r="Q4003" i="3" s="1"/>
  <c r="H3964" i="3"/>
  <c r="Q3964" i="3" s="1"/>
  <c r="H4028" i="3"/>
  <c r="Q4028" i="3" s="1"/>
  <c r="H3989" i="3"/>
  <c r="Q3989" i="3" s="1"/>
  <c r="H3950" i="3"/>
  <c r="Q3950" i="3" s="1"/>
  <c r="H4014" i="3"/>
  <c r="Q4014" i="3" s="1"/>
  <c r="H3975" i="3"/>
  <c r="Q3975" i="3" s="1"/>
  <c r="H4039" i="3"/>
  <c r="Q4039" i="3" s="1"/>
  <c r="H4000" i="3"/>
  <c r="Q4000" i="3" s="1"/>
  <c r="H3961" i="3"/>
  <c r="Q3961" i="3" s="1"/>
  <c r="H4025" i="3"/>
  <c r="Q4025" i="3" s="1"/>
  <c r="H3986" i="3"/>
  <c r="Q3986" i="3" s="1"/>
  <c r="H3947" i="3"/>
  <c r="Q3947" i="3" s="1"/>
  <c r="H4011" i="3"/>
  <c r="Q4011" i="3" s="1"/>
  <c r="H3972" i="3"/>
  <c r="Q3972" i="3" s="1"/>
  <c r="H4036" i="3"/>
  <c r="Q4036" i="3" s="1"/>
  <c r="H3997" i="3"/>
  <c r="Q3997" i="3" s="1"/>
  <c r="H3958" i="3"/>
  <c r="Q3958" i="3" s="1"/>
  <c r="H4022" i="3"/>
  <c r="Q4022" i="3" s="1"/>
  <c r="H3983" i="3"/>
  <c r="Q3983" i="3" s="1"/>
  <c r="H4047" i="3"/>
  <c r="Q4047" i="3" s="1"/>
  <c r="H4008" i="3"/>
  <c r="Q4008" i="3" s="1"/>
  <c r="H3969" i="3"/>
  <c r="Q3969" i="3" s="1"/>
  <c r="H4033" i="3"/>
  <c r="Q4033" i="3" s="1"/>
  <c r="H3994" i="3"/>
  <c r="Q3994" i="3" s="1"/>
  <c r="P46" i="15" s="1"/>
  <c r="H3955" i="3"/>
  <c r="Q3955" i="3" s="1"/>
  <c r="M46" i="15" s="1"/>
  <c r="H4019" i="3"/>
  <c r="Q4019" i="3" s="1"/>
  <c r="H3980" i="3"/>
  <c r="Q3980" i="3" s="1"/>
  <c r="H4044" i="3"/>
  <c r="Q4044" i="3" s="1"/>
  <c r="H4005" i="3"/>
  <c r="Q4005" i="3" s="1"/>
  <c r="H3966" i="3"/>
  <c r="Q3966" i="3" s="1"/>
  <c r="H4030" i="3"/>
  <c r="Q4030" i="3" s="1"/>
  <c r="H3991" i="3"/>
  <c r="Q3991" i="3" s="1"/>
  <c r="H3952" i="3"/>
  <c r="Q3952" i="3" s="1"/>
  <c r="H4016" i="3"/>
  <c r="Q4016" i="3" s="1"/>
  <c r="H3977" i="3"/>
  <c r="Q3977" i="3" s="1"/>
  <c r="H4041" i="3"/>
  <c r="Q4041" i="3" s="1"/>
  <c r="P47" i="13" s="1"/>
  <c r="H4002" i="3"/>
  <c r="Q4002" i="3" s="1"/>
  <c r="H3963" i="3"/>
  <c r="Q3963" i="3" s="1"/>
  <c r="F46" i="15" s="1"/>
  <c r="H4027" i="3"/>
  <c r="Q4027" i="3" s="1"/>
  <c r="H3988" i="3"/>
  <c r="Q3988" i="3" s="1"/>
  <c r="H3949" i="3"/>
  <c r="Q3949" i="3" s="1"/>
  <c r="C47" i="13" s="1"/>
  <c r="H4013" i="3"/>
  <c r="Q4013" i="3" s="1"/>
  <c r="H3974" i="3"/>
  <c r="Q3974" i="3" s="1"/>
  <c r="H4038" i="3"/>
  <c r="Q4038" i="3" s="1"/>
  <c r="H3999" i="3"/>
  <c r="Q3999" i="3" s="1"/>
  <c r="H3960" i="3"/>
  <c r="Q3960" i="3" s="1"/>
  <c r="N46" i="15" s="1"/>
  <c r="H4024" i="3"/>
  <c r="Q4024" i="3" s="1"/>
  <c r="H3985" i="3"/>
  <c r="Q3985" i="3" s="1"/>
  <c r="H3946" i="3"/>
  <c r="Q3946" i="3" s="1"/>
  <c r="B46" i="15" s="1"/>
  <c r="H4010" i="3"/>
  <c r="Q4010" i="3" s="1"/>
  <c r="H3971" i="3"/>
  <c r="Q3971" i="3" s="1"/>
  <c r="H4035" i="3"/>
  <c r="Q4035" i="3" s="1"/>
  <c r="H3996" i="3"/>
  <c r="Q3996" i="3" s="1"/>
  <c r="H3957" i="3"/>
  <c r="Q3957" i="3" s="1"/>
  <c r="H4021" i="3"/>
  <c r="Q4021" i="3" s="1"/>
  <c r="H3982" i="3"/>
  <c r="Q3982" i="3" s="1"/>
  <c r="H4046" i="3"/>
  <c r="Q4046" i="3" s="1"/>
  <c r="H4007" i="3"/>
  <c r="Q4007" i="3" s="1"/>
  <c r="H3968" i="3"/>
  <c r="Q3968" i="3" s="1"/>
  <c r="L47" i="13" s="1"/>
  <c r="H4032" i="3"/>
  <c r="Q4032" i="3" s="1"/>
  <c r="H3993" i="3"/>
  <c r="Q3993" i="3" s="1"/>
  <c r="H3954" i="3"/>
  <c r="Q3954" i="3" s="1"/>
  <c r="H4018" i="3"/>
  <c r="Q4018" i="3" s="1"/>
  <c r="H3979" i="3"/>
  <c r="Q3979" i="3" s="1"/>
  <c r="H4043" i="3"/>
  <c r="Q4043" i="3" s="1"/>
  <c r="H4004" i="3"/>
  <c r="Q4004" i="3" s="1"/>
  <c r="H3965" i="3"/>
  <c r="Q3965" i="3" s="1"/>
  <c r="H4029" i="3"/>
  <c r="Q4029" i="3" s="1"/>
  <c r="H3990" i="3"/>
  <c r="Q3990" i="3" s="1"/>
  <c r="H3951" i="3"/>
  <c r="Q3951" i="3" s="1"/>
  <c r="H4015" i="3"/>
  <c r="Q4015" i="3" s="1"/>
  <c r="H3976" i="3"/>
  <c r="Q3976" i="3" s="1"/>
  <c r="H4040" i="3"/>
  <c r="Q4040" i="3" s="1"/>
  <c r="H4001" i="3"/>
  <c r="Q4001" i="3" s="1"/>
  <c r="H3962" i="3"/>
  <c r="Q3962" i="3" s="1"/>
  <c r="H46" i="15" s="1"/>
  <c r="H4026" i="3"/>
  <c r="Q4026" i="3" s="1"/>
  <c r="H3987" i="3"/>
  <c r="Q3987" i="3" s="1"/>
  <c r="H3948" i="3"/>
  <c r="Q3948" i="3" s="1"/>
  <c r="H4012" i="3"/>
  <c r="Q4012" i="3" s="1"/>
  <c r="H3973" i="3"/>
  <c r="Q3973" i="3" s="1"/>
  <c r="H4037" i="3"/>
  <c r="Q4037" i="3" s="1"/>
  <c r="H3998" i="3"/>
  <c r="Q3998" i="3" s="1"/>
  <c r="H3959" i="3"/>
  <c r="Q3959" i="3" s="1"/>
  <c r="H4023" i="3"/>
  <c r="Q4023" i="3" s="1"/>
  <c r="H3984" i="3"/>
  <c r="Q3984" i="3" s="1"/>
  <c r="H4048" i="3"/>
  <c r="Q4048" i="3" s="1"/>
  <c r="H4009" i="3"/>
  <c r="Q4009" i="3" s="1"/>
  <c r="H3970" i="3"/>
  <c r="Q3970" i="3" s="1"/>
  <c r="H4034" i="3"/>
  <c r="Q4034" i="3" s="1"/>
  <c r="H3995" i="3"/>
  <c r="Q3995" i="3" s="1"/>
  <c r="H3956" i="3"/>
  <c r="Q3956" i="3" s="1"/>
  <c r="H4020" i="3"/>
  <c r="Q4020" i="3" s="1"/>
  <c r="H3981" i="3"/>
  <c r="Q3981" i="3" s="1"/>
  <c r="H4045" i="3"/>
  <c r="Q4045" i="3" s="1"/>
  <c r="H4006" i="3"/>
  <c r="Q4006" i="3" s="1"/>
  <c r="H106" i="3"/>
  <c r="Q106" i="3" s="1"/>
  <c r="H102" i="3"/>
  <c r="Q102" i="3" s="1"/>
  <c r="H98" i="3"/>
  <c r="Q98" i="3" s="1"/>
  <c r="H92" i="3"/>
  <c r="Q92" i="3" s="1"/>
  <c r="H88" i="3"/>
  <c r="Q88" i="3" s="1"/>
  <c r="H4" i="15" s="1"/>
  <c r="H103" i="3"/>
  <c r="Q103" i="3" s="1"/>
  <c r="H105" i="3"/>
  <c r="Q105" i="3" s="1"/>
  <c r="H85" i="3"/>
  <c r="Q85" i="3" s="1"/>
  <c r="C5" i="13" s="1"/>
  <c r="H100" i="3"/>
  <c r="Q100" i="3" s="1"/>
  <c r="H99" i="3"/>
  <c r="Q99" i="3" s="1"/>
  <c r="H90" i="3"/>
  <c r="Q90" i="3" s="1"/>
  <c r="L5" i="13" s="1"/>
  <c r="H86" i="3"/>
  <c r="Q86" i="3" s="1"/>
  <c r="H93" i="3"/>
  <c r="Q93" i="3" s="1"/>
  <c r="H95" i="3"/>
  <c r="Q95" i="3" s="1"/>
  <c r="H91" i="3"/>
  <c r="Q91" i="3" s="1"/>
  <c r="M5" i="13" s="1"/>
  <c r="H87" i="3"/>
  <c r="Q87" i="3" s="1"/>
  <c r="H89" i="3"/>
  <c r="Q89" i="3" s="1"/>
  <c r="H104" i="3"/>
  <c r="Q104" i="3" s="1"/>
  <c r="P5" i="13" s="1"/>
  <c r="H84" i="3"/>
  <c r="Q84" i="3" s="1"/>
  <c r="B4" i="15" s="1"/>
  <c r="H94" i="3"/>
  <c r="Q94" i="3" s="1"/>
  <c r="H101" i="3"/>
  <c r="Q101" i="3" s="1"/>
  <c r="H97" i="3"/>
  <c r="Q97" i="3" s="1"/>
  <c r="H96" i="3"/>
  <c r="Q96" i="3" s="1"/>
  <c r="H4330" i="3"/>
  <c r="Q4330" i="3" s="1"/>
  <c r="F52" i="15" s="1"/>
  <c r="H4342" i="3"/>
  <c r="Q4342" i="3" s="1"/>
  <c r="H4333" i="3"/>
  <c r="Q4333" i="3" s="1"/>
  <c r="H4401" i="3"/>
  <c r="Q4401" i="3" s="1"/>
  <c r="H4410" i="3"/>
  <c r="Q4410" i="3" s="1"/>
  <c r="H2379" i="3"/>
  <c r="Q2379" i="3" s="1"/>
  <c r="H2310" i="3"/>
  <c r="Q2310" i="3" s="1"/>
  <c r="H28" i="15" s="1"/>
  <c r="H2394" i="3"/>
  <c r="Q2394" i="3" s="1"/>
  <c r="H2305" i="3"/>
  <c r="Q2305" i="3" s="1"/>
  <c r="H2417" i="3"/>
  <c r="Q2417" i="3" s="1"/>
  <c r="H2376" i="3"/>
  <c r="Q2376" i="3" s="1"/>
  <c r="H2335" i="3"/>
  <c r="Q2335" i="3" s="1"/>
  <c r="H2292" i="3"/>
  <c r="Q2292" i="3" s="1"/>
  <c r="M28" i="15" s="1"/>
  <c r="H2289" i="3"/>
  <c r="Q2289" i="3" s="1"/>
  <c r="H2404" i="3"/>
  <c r="Q2404" i="3" s="1"/>
  <c r="H2363" i="3"/>
  <c r="Q2363" i="3" s="1"/>
  <c r="H2298" i="3"/>
  <c r="Q2298" i="3" s="1"/>
  <c r="H2382" i="3"/>
  <c r="Q2382" i="3" s="1"/>
  <c r="H2285" i="3"/>
  <c r="Q2285" i="3" s="1"/>
  <c r="H2401" i="3"/>
  <c r="Q2401" i="3" s="1"/>
  <c r="H2360" i="3"/>
  <c r="Q2360" i="3" s="1"/>
  <c r="H2319" i="3"/>
  <c r="Q2319" i="3" s="1"/>
  <c r="H2268" i="3"/>
  <c r="Q2268" i="3" s="1"/>
  <c r="H2420" i="3"/>
  <c r="Q2420" i="3" s="1"/>
  <c r="H2317" i="3"/>
  <c r="Q2317" i="3" s="1"/>
  <c r="H2265" i="3"/>
  <c r="Q2265" i="3" s="1"/>
  <c r="H2388" i="3"/>
  <c r="Q2388" i="3" s="1"/>
  <c r="H2347" i="3"/>
  <c r="Q2347" i="3" s="1"/>
  <c r="H2286" i="3"/>
  <c r="Q2286" i="3" s="1"/>
  <c r="L28" i="15" s="1"/>
  <c r="H2370" i="3"/>
  <c r="Q2370" i="3" s="1"/>
  <c r="H2295" i="3"/>
  <c r="Q2295" i="3" s="1"/>
  <c r="H2385" i="3"/>
  <c r="Q2385" i="3" s="1"/>
  <c r="H2344" i="3"/>
  <c r="Q2344" i="3" s="1"/>
  <c r="H2303" i="3"/>
  <c r="Q2303" i="3" s="1"/>
  <c r="H2328" i="3"/>
  <c r="Q2328" i="3" s="1"/>
  <c r="H2343" i="3"/>
  <c r="Q2343" i="3" s="1"/>
  <c r="H2301" i="3"/>
  <c r="Q2301" i="3" s="1"/>
  <c r="H2413" i="3"/>
  <c r="Q2413" i="3" s="1"/>
  <c r="H2372" i="3"/>
  <c r="Q2372" i="3" s="1"/>
  <c r="H2331" i="3"/>
  <c r="Q2331" i="3" s="1"/>
  <c r="L29" i="13" s="1"/>
  <c r="H2274" i="3"/>
  <c r="Q2274" i="3" s="1"/>
  <c r="H2358" i="3"/>
  <c r="Q2358" i="3" s="1"/>
  <c r="H2283" i="3"/>
  <c r="Q2283" i="3" s="1"/>
  <c r="D29" i="13" s="1"/>
  <c r="H2369" i="3"/>
  <c r="Q2369" i="3" s="1"/>
  <c r="H2425" i="3"/>
  <c r="Q2425" i="3" s="1"/>
  <c r="H2326" i="3"/>
  <c r="Q2326" i="3" s="1"/>
  <c r="H2410" i="3"/>
  <c r="Q2410" i="3" s="1"/>
  <c r="H2327" i="3"/>
  <c r="Q2327" i="3" s="1"/>
  <c r="H2280" i="3"/>
  <c r="Q2280" i="3" s="1"/>
  <c r="H2397" i="3"/>
  <c r="Q2397" i="3" s="1"/>
  <c r="H2356" i="3"/>
  <c r="Q2356" i="3" s="1"/>
  <c r="H2315" i="3"/>
  <c r="Q2315" i="3" s="1"/>
  <c r="H2426" i="3"/>
  <c r="Q2426" i="3" s="1"/>
  <c r="H2346" i="3"/>
  <c r="Q2346" i="3" s="1"/>
  <c r="H2384" i="3"/>
  <c r="Q2384" i="3" s="1"/>
  <c r="H2314" i="3"/>
  <c r="Q2314" i="3" s="1"/>
  <c r="H2398" i="3"/>
  <c r="Q2398" i="3" s="1"/>
  <c r="H2311" i="3"/>
  <c r="Q2311" i="3" s="1"/>
  <c r="H2423" i="3"/>
  <c r="Q2423" i="3" s="1"/>
  <c r="H2381" i="3"/>
  <c r="Q2381" i="3" s="1"/>
  <c r="H2340" i="3"/>
  <c r="Q2340" i="3" s="1"/>
  <c r="H2299" i="3"/>
  <c r="Q2299" i="3" s="1"/>
  <c r="H2411" i="3"/>
  <c r="Q2411" i="3" s="1"/>
  <c r="H2334" i="3"/>
  <c r="Q2334" i="3" s="1"/>
  <c r="H2333" i="3"/>
  <c r="Q2333" i="3" s="1"/>
  <c r="H2409" i="3"/>
  <c r="Q2409" i="3" s="1"/>
  <c r="H2368" i="3"/>
  <c r="Q2368" i="3" s="1"/>
  <c r="H2302" i="3"/>
  <c r="Q2302" i="3" s="1"/>
  <c r="H2386" i="3"/>
  <c r="Q2386" i="3" s="1"/>
  <c r="H2293" i="3"/>
  <c r="Q2293" i="3" s="1"/>
  <c r="H2407" i="3"/>
  <c r="Q2407" i="3" s="1"/>
  <c r="H2365" i="3"/>
  <c r="Q2365" i="3" s="1"/>
  <c r="H2324" i="3"/>
  <c r="Q2324" i="3" s="1"/>
  <c r="H2276" i="3"/>
  <c r="Q2276" i="3" s="1"/>
  <c r="H2395" i="3"/>
  <c r="Q2395" i="3" s="1"/>
  <c r="H2405" i="3"/>
  <c r="Q2405" i="3" s="1"/>
  <c r="H2323" i="3"/>
  <c r="Q2323" i="3" s="1"/>
  <c r="H2273" i="3"/>
  <c r="Q2273" i="3" s="1"/>
  <c r="H2393" i="3"/>
  <c r="Q2393" i="3" s="1"/>
  <c r="H2352" i="3"/>
  <c r="Q2352" i="3" s="1"/>
  <c r="H2290" i="3"/>
  <c r="Q2290" i="3" s="1"/>
  <c r="H2374" i="3"/>
  <c r="Q2374" i="3" s="1"/>
  <c r="H2269" i="3"/>
  <c r="Q2269" i="3" s="1"/>
  <c r="H2391" i="3"/>
  <c r="Q2391" i="3" s="1"/>
  <c r="H2349" i="3"/>
  <c r="Q2349" i="3" s="1"/>
  <c r="H2308" i="3"/>
  <c r="Q2308" i="3" s="1"/>
  <c r="H2348" i="3"/>
  <c r="Q2348" i="3" s="1"/>
  <c r="H2307" i="3"/>
  <c r="Q2307" i="3" s="1"/>
  <c r="H2419" i="3"/>
  <c r="Q2419" i="3" s="1"/>
  <c r="H2377" i="3"/>
  <c r="Q2377" i="3" s="1"/>
  <c r="H2336" i="3"/>
  <c r="Q2336" i="3" s="1"/>
  <c r="H2278" i="3"/>
  <c r="Q2278" i="3" s="1"/>
  <c r="H2362" i="3"/>
  <c r="Q2362" i="3" s="1"/>
  <c r="H2287" i="3"/>
  <c r="Q2287" i="3" s="1"/>
  <c r="H2375" i="3"/>
  <c r="Q2375" i="3" s="1"/>
  <c r="H2414" i="3"/>
  <c r="Q2414" i="3" s="1"/>
  <c r="H2332" i="3"/>
  <c r="Q2332" i="3" s="1"/>
  <c r="H2288" i="3"/>
  <c r="Q2288" i="3" s="1"/>
  <c r="H2403" i="3"/>
  <c r="Q2403" i="3" s="1"/>
  <c r="H2361" i="3"/>
  <c r="Q2361" i="3" s="1"/>
  <c r="H2320" i="3"/>
  <c r="Q2320" i="3" s="1"/>
  <c r="H2266" i="3"/>
  <c r="Q2266" i="3" s="1"/>
  <c r="H2350" i="3"/>
  <c r="Q2350" i="3" s="1"/>
  <c r="M29" i="13" s="1"/>
  <c r="H2275" i="3"/>
  <c r="Q2275" i="3" s="1"/>
  <c r="H2359" i="3"/>
  <c r="Q2359" i="3" s="1"/>
  <c r="H2330" i="3"/>
  <c r="Q2330" i="3" s="1"/>
  <c r="H2389" i="3"/>
  <c r="Q2389" i="3" s="1"/>
  <c r="H2318" i="3"/>
  <c r="Q2318" i="3" s="1"/>
  <c r="H2402" i="3"/>
  <c r="Q2402" i="3" s="1"/>
  <c r="H2316" i="3"/>
  <c r="Q2316" i="3" s="1"/>
  <c r="H2264" i="3"/>
  <c r="Q2264" i="3" s="1"/>
  <c r="B28" i="15" s="1"/>
  <c r="H2387" i="3"/>
  <c r="Q2387" i="3" s="1"/>
  <c r="H2345" i="3"/>
  <c r="Q2345" i="3" s="1"/>
  <c r="H2304" i="3"/>
  <c r="Q2304" i="3" s="1"/>
  <c r="H2416" i="3"/>
  <c r="Q2416" i="3" s="1"/>
  <c r="H2338" i="3"/>
  <c r="Q2338" i="3" s="1"/>
  <c r="H2422" i="3"/>
  <c r="Q2422" i="3" s="1"/>
  <c r="H2415" i="3"/>
  <c r="Q2415" i="3" s="1"/>
  <c r="H2373" i="3"/>
  <c r="Q2373" i="3" s="1"/>
  <c r="H2306" i="3"/>
  <c r="Q2306" i="3" s="1"/>
  <c r="N28" i="15" s="1"/>
  <c r="H2390" i="3"/>
  <c r="Q2390" i="3" s="1"/>
  <c r="H2300" i="3"/>
  <c r="Q2300" i="3" s="1"/>
  <c r="H2412" i="3"/>
  <c r="Q2412" i="3" s="1"/>
  <c r="H2371" i="3"/>
  <c r="Q2371" i="3" s="1"/>
  <c r="H2329" i="3"/>
  <c r="Q2329" i="3" s="1"/>
  <c r="H2284" i="3"/>
  <c r="Q2284" i="3" s="1"/>
  <c r="H2267" i="3"/>
  <c r="Q2267" i="3" s="1"/>
  <c r="H2281" i="3"/>
  <c r="Q2281" i="3" s="1"/>
  <c r="H2399" i="3"/>
  <c r="Q2399" i="3" s="1"/>
  <c r="H2357" i="3"/>
  <c r="Q2357" i="3" s="1"/>
  <c r="H2294" i="3"/>
  <c r="Q2294" i="3" s="1"/>
  <c r="H2378" i="3"/>
  <c r="Q2378" i="3" s="1"/>
  <c r="H2277" i="3"/>
  <c r="Q2277" i="3" s="1"/>
  <c r="H2396" i="3"/>
  <c r="Q2396" i="3" s="1"/>
  <c r="H2355" i="3"/>
  <c r="Q2355" i="3" s="1"/>
  <c r="H2313" i="3"/>
  <c r="Q2313" i="3" s="1"/>
  <c r="H2353" i="3"/>
  <c r="Q2353" i="3" s="1"/>
  <c r="H2312" i="3"/>
  <c r="Q2312" i="3" s="1"/>
  <c r="F28" i="15" s="1"/>
  <c r="H2424" i="3"/>
  <c r="Q2424" i="3" s="1"/>
  <c r="H2383" i="3"/>
  <c r="Q2383" i="3" s="1"/>
  <c r="H2341" i="3"/>
  <c r="Q2341" i="3" s="1"/>
  <c r="H2282" i="3"/>
  <c r="Q2282" i="3" s="1"/>
  <c r="H2366" i="3"/>
  <c r="Q2366" i="3" s="1"/>
  <c r="H2291" i="3"/>
  <c r="Q2291" i="3" s="1"/>
  <c r="H2380" i="3"/>
  <c r="Q2380" i="3" s="1"/>
  <c r="H2339" i="3"/>
  <c r="Q2339" i="3" s="1"/>
  <c r="H2297" i="3"/>
  <c r="Q2297" i="3" s="1"/>
  <c r="H2418" i="3"/>
  <c r="Q2418" i="3" s="1"/>
  <c r="H2337" i="3"/>
  <c r="Q2337" i="3" s="1"/>
  <c r="H2296" i="3"/>
  <c r="Q2296" i="3" s="1"/>
  <c r="H2408" i="3"/>
  <c r="Q2408" i="3" s="1"/>
  <c r="H2367" i="3"/>
  <c r="Q2367" i="3" s="1"/>
  <c r="P28" i="15" s="1"/>
  <c r="H2325" i="3"/>
  <c r="Q2325" i="3" s="1"/>
  <c r="H2270" i="3"/>
  <c r="Q2270" i="3" s="1"/>
  <c r="H2354" i="3"/>
  <c r="Q2354" i="3" s="1"/>
  <c r="H2279" i="3"/>
  <c r="Q2279" i="3" s="1"/>
  <c r="H2364" i="3"/>
  <c r="Q2364" i="3" s="1"/>
  <c r="G28" i="15" s="1"/>
  <c r="H2400" i="3"/>
  <c r="Q2400" i="3" s="1"/>
  <c r="H2322" i="3"/>
  <c r="Q2322" i="3" s="1"/>
  <c r="H2406" i="3"/>
  <c r="Q2406" i="3" s="1"/>
  <c r="H2321" i="3"/>
  <c r="Q2321" i="3" s="1"/>
  <c r="H2272" i="3"/>
  <c r="Q2272" i="3" s="1"/>
  <c r="H2392" i="3"/>
  <c r="Q2392" i="3" s="1"/>
  <c r="H2351" i="3"/>
  <c r="Q2351" i="3" s="1"/>
  <c r="H2309" i="3"/>
  <c r="Q2309" i="3" s="1"/>
  <c r="H2421" i="3"/>
  <c r="Q2421" i="3" s="1"/>
  <c r="H2342" i="3"/>
  <c r="Q2342" i="3" s="1"/>
  <c r="H2271" i="3"/>
  <c r="Q2271" i="3" s="1"/>
  <c r="H252" i="3"/>
  <c r="Q252" i="3" s="1"/>
  <c r="H256" i="3"/>
  <c r="Q256" i="3" s="1"/>
  <c r="H278" i="3"/>
  <c r="Q278" i="3" s="1"/>
  <c r="H253" i="3"/>
  <c r="Q253" i="3" s="1"/>
  <c r="H255" i="3"/>
  <c r="Q255" i="3" s="1"/>
  <c r="L8" i="13" s="1"/>
  <c r="H273" i="3"/>
  <c r="Q273" i="3" s="1"/>
  <c r="H259" i="3"/>
  <c r="Q259" i="3" s="1"/>
  <c r="H286" i="3"/>
  <c r="Q286" i="3" s="1"/>
  <c r="H263" i="3"/>
  <c r="Q263" i="3" s="1"/>
  <c r="H265" i="3"/>
  <c r="Q265" i="3" s="1"/>
  <c r="H262" i="3"/>
  <c r="Q262" i="3" s="1"/>
  <c r="H244" i="3"/>
  <c r="Q244" i="3" s="1"/>
  <c r="H249" i="3"/>
  <c r="Q249" i="3" s="1"/>
  <c r="H283" i="3"/>
  <c r="Q283" i="3" s="1"/>
  <c r="H267" i="3"/>
  <c r="Q267" i="3" s="1"/>
  <c r="H260" i="3"/>
  <c r="Q260" i="3" s="1"/>
  <c r="H241" i="3"/>
  <c r="Q241" i="3" s="1"/>
  <c r="H280" i="3"/>
  <c r="Q280" i="3" s="1"/>
  <c r="H254" i="3"/>
  <c r="Q254" i="3" s="1"/>
  <c r="H272" i="3"/>
  <c r="Q272" i="3" s="1"/>
  <c r="H250" i="3"/>
  <c r="Q250" i="3" s="1"/>
  <c r="H7" i="15" s="1"/>
  <c r="H276" i="3"/>
  <c r="Q276" i="3" s="1"/>
  <c r="H281" i="3"/>
  <c r="Q281" i="3" s="1"/>
  <c r="P8" i="13" s="1"/>
  <c r="H290" i="3"/>
  <c r="Q290" i="3" s="1"/>
  <c r="H285" i="3"/>
  <c r="Q285" i="3" s="1"/>
  <c r="H284" i="3"/>
  <c r="Q284" i="3" s="1"/>
  <c r="H282" i="3"/>
  <c r="Q282" i="3" s="1"/>
  <c r="H247" i="3"/>
  <c r="Q247" i="3" s="1"/>
  <c r="M7" i="15" s="1"/>
  <c r="H268" i="3"/>
  <c r="Q268" i="3" s="1"/>
  <c r="H264" i="3"/>
  <c r="Q264" i="3" s="1"/>
  <c r="H251" i="3"/>
  <c r="Q251" i="3" s="1"/>
  <c r="F7" i="15" s="1"/>
  <c r="H243" i="3"/>
  <c r="Q243" i="3" s="1"/>
  <c r="C8" i="13" s="1"/>
  <c r="H288" i="3"/>
  <c r="Q288" i="3" s="1"/>
  <c r="H248" i="3"/>
  <c r="Q248" i="3" s="1"/>
  <c r="H258" i="3"/>
  <c r="Q258" i="3" s="1"/>
  <c r="M8" i="13" s="1"/>
  <c r="H275" i="3"/>
  <c r="Q275" i="3" s="1"/>
  <c r="H270" i="3"/>
  <c r="Q270" i="3" s="1"/>
  <c r="H279" i="3"/>
  <c r="Q279" i="3" s="1"/>
  <c r="H246" i="3"/>
  <c r="Q246" i="3" s="1"/>
  <c r="H257" i="3"/>
  <c r="Q257" i="3" s="1"/>
  <c r="H240" i="3"/>
  <c r="Q240" i="3" s="1"/>
  <c r="B7" i="15" s="1"/>
  <c r="H287" i="3"/>
  <c r="Q287" i="3" s="1"/>
  <c r="H242" i="3"/>
  <c r="Q242" i="3" s="1"/>
  <c r="H269" i="3"/>
  <c r="Q269" i="3" s="1"/>
  <c r="H271" i="3"/>
  <c r="Q271" i="3" s="1"/>
  <c r="H261" i="3"/>
  <c r="Q261" i="3" s="1"/>
  <c r="H245" i="3"/>
  <c r="Q245" i="3" s="1"/>
  <c r="H289" i="3"/>
  <c r="Q289" i="3" s="1"/>
  <c r="H274" i="3"/>
  <c r="Q274" i="3" s="1"/>
  <c r="H266" i="3"/>
  <c r="Q266" i="3" s="1"/>
  <c r="H277" i="3"/>
  <c r="Q277" i="3" s="1"/>
  <c r="H4361" i="3"/>
  <c r="Q4361" i="3" s="1"/>
  <c r="H4374" i="3"/>
  <c r="Q4374" i="3" s="1"/>
  <c r="H4324" i="3"/>
  <c r="Q4324" i="3" s="1"/>
  <c r="H4322" i="3"/>
  <c r="Q4322" i="3" s="1"/>
  <c r="M52" i="15" s="1"/>
  <c r="H4390" i="3"/>
  <c r="Q4390" i="3" s="1"/>
  <c r="H4378" i="3"/>
  <c r="Q4378" i="3" s="1"/>
  <c r="H4344" i="3"/>
  <c r="Q4344" i="3" s="1"/>
  <c r="H4325" i="3"/>
  <c r="Q4325" i="3" s="1"/>
  <c r="H4352" i="3"/>
  <c r="Q4352" i="3" s="1"/>
  <c r="H4408" i="3"/>
  <c r="Q4408" i="3" s="1"/>
  <c r="H4381" i="3"/>
  <c r="Q4381" i="3" s="1"/>
  <c r="H4316" i="3"/>
  <c r="Q4316" i="3" s="1"/>
  <c r="H4376" i="3"/>
  <c r="Q4376" i="3" s="1"/>
  <c r="H4318" i="3"/>
  <c r="Q4318" i="3" s="1"/>
  <c r="D53" i="13" s="1"/>
  <c r="H4406" i="3"/>
  <c r="Q4406" i="3" s="1"/>
  <c r="H4335" i="3"/>
  <c r="Q4335" i="3" s="1"/>
  <c r="H4310" i="3"/>
  <c r="Q4310" i="3" s="1"/>
  <c r="H4320" i="3"/>
  <c r="Q4320" i="3" s="1"/>
  <c r="H4328" i="3"/>
  <c r="Q4328" i="3" s="1"/>
  <c r="H4387" i="3"/>
  <c r="Q4387" i="3" s="1"/>
  <c r="H4377" i="3"/>
  <c r="Q4377" i="3" s="1"/>
  <c r="H4394" i="3"/>
  <c r="Q4394" i="3" s="1"/>
  <c r="H4359" i="3"/>
  <c r="Q4359" i="3" s="1"/>
  <c r="H4379" i="3"/>
  <c r="Q4379" i="3" s="1"/>
  <c r="H4340" i="3"/>
  <c r="Q4340" i="3" s="1"/>
  <c r="H4405" i="3"/>
  <c r="Q4405" i="3" s="1"/>
  <c r="H4372" i="3"/>
  <c r="Q4372" i="3" s="1"/>
  <c r="H4385" i="3"/>
  <c r="Q4385" i="3" s="1"/>
  <c r="H4357" i="3"/>
  <c r="Q4357" i="3" s="1"/>
  <c r="H4360" i="3"/>
  <c r="Q4360" i="3" s="1"/>
  <c r="H4304" i="3"/>
  <c r="Q4304" i="3" s="1"/>
  <c r="H4305" i="3"/>
  <c r="Q4305" i="3" s="1"/>
  <c r="H4265" i="3"/>
  <c r="Q4265" i="3" s="1"/>
  <c r="H4275" i="3"/>
  <c r="Q4275" i="3" s="1"/>
  <c r="H4286" i="3"/>
  <c r="Q4286" i="3" s="1"/>
  <c r="H4281" i="3"/>
  <c r="Q4281" i="3" s="1"/>
  <c r="H4276" i="3"/>
  <c r="Q4276" i="3" s="1"/>
  <c r="H4266" i="3"/>
  <c r="Q4266" i="3" s="1"/>
  <c r="H4289" i="3"/>
  <c r="Q4289" i="3" s="1"/>
  <c r="H4280" i="3"/>
  <c r="Q4280" i="3" s="1"/>
  <c r="H4288" i="3"/>
  <c r="Q4288" i="3" s="1"/>
  <c r="H4278" i="3"/>
  <c r="Q4278" i="3" s="1"/>
  <c r="H4259" i="3"/>
  <c r="Q4259" i="3" s="1"/>
  <c r="M51" i="15" s="1"/>
  <c r="H4285" i="3"/>
  <c r="Q4285" i="3" s="1"/>
  <c r="H4279" i="3"/>
  <c r="Q4279" i="3" s="1"/>
  <c r="H4287" i="3"/>
  <c r="Q4287" i="3" s="1"/>
  <c r="H4262" i="3"/>
  <c r="Q4262" i="3" s="1"/>
  <c r="H4267" i="3"/>
  <c r="Q4267" i="3" s="1"/>
  <c r="L52" i="13" s="1"/>
  <c r="H4290" i="3"/>
  <c r="Q4290" i="3" s="1"/>
  <c r="H4261" i="3"/>
  <c r="Q4261" i="3" s="1"/>
  <c r="H4294" i="3"/>
  <c r="Q4294" i="3" s="1"/>
  <c r="H4295" i="3"/>
  <c r="Q4295" i="3" s="1"/>
  <c r="P52" i="13" s="1"/>
  <c r="H4260" i="3"/>
  <c r="Q4260" i="3" s="1"/>
  <c r="H4302" i="3"/>
  <c r="Q4302" i="3" s="1"/>
  <c r="H4297" i="3"/>
  <c r="Q4297" i="3" s="1"/>
  <c r="H4254" i="3"/>
  <c r="Q4254" i="3" s="1"/>
  <c r="B51" i="15" s="1"/>
  <c r="H4299" i="3"/>
  <c r="Q4299" i="3" s="1"/>
  <c r="H4257" i="3"/>
  <c r="Q4257" i="3" s="1"/>
  <c r="C52" i="13" s="1"/>
  <c r="H4298" i="3"/>
  <c r="Q4298" i="3" s="1"/>
  <c r="H4284" i="3"/>
  <c r="Q4284" i="3" s="1"/>
  <c r="H4256" i="3"/>
  <c r="Q4256" i="3" s="1"/>
  <c r="H4274" i="3"/>
  <c r="Q4274" i="3" s="1"/>
  <c r="H4268" i="3"/>
  <c r="Q4268" i="3" s="1"/>
  <c r="H4283" i="3"/>
  <c r="Q4283" i="3" s="1"/>
  <c r="H4255" i="3"/>
  <c r="Q4255" i="3" s="1"/>
  <c r="H4291" i="3"/>
  <c r="Q4291" i="3" s="1"/>
  <c r="H4269" i="3"/>
  <c r="Q4269" i="3" s="1"/>
  <c r="M52" i="13" s="1"/>
  <c r="H4292" i="3"/>
  <c r="Q4292" i="3" s="1"/>
  <c r="H4282" i="3"/>
  <c r="Q4282" i="3" s="1"/>
  <c r="H4296" i="3"/>
  <c r="Q4296" i="3" s="1"/>
  <c r="H4293" i="3"/>
  <c r="Q4293" i="3" s="1"/>
  <c r="H4270" i="3"/>
  <c r="Q4270" i="3" s="1"/>
  <c r="G51" i="15" s="1"/>
  <c r="H4264" i="3"/>
  <c r="Q4264" i="3" s="1"/>
  <c r="F51" i="15" s="1"/>
  <c r="H4300" i="3"/>
  <c r="Q4300" i="3" s="1"/>
  <c r="H4263" i="3"/>
  <c r="Q4263" i="3" s="1"/>
  <c r="H51" i="15" s="1"/>
  <c r="H4271" i="3"/>
  <c r="Q4271" i="3" s="1"/>
  <c r="H4301" i="3"/>
  <c r="Q4301" i="3" s="1"/>
  <c r="H4273" i="3"/>
  <c r="Q4273" i="3" s="1"/>
  <c r="H4258" i="3"/>
  <c r="Q4258" i="3" s="1"/>
  <c r="L51" i="15" s="1"/>
  <c r="H4272" i="3"/>
  <c r="Q4272" i="3" s="1"/>
  <c r="H4277" i="3"/>
  <c r="Q4277" i="3" s="1"/>
  <c r="H3259" i="3"/>
  <c r="Q3259" i="3" s="1"/>
  <c r="H3194" i="3"/>
  <c r="Q3194" i="3" s="1"/>
  <c r="C38" i="13" s="1"/>
  <c r="H3228" i="3"/>
  <c r="Q3228" i="3" s="1"/>
  <c r="H3262" i="3"/>
  <c r="Q3262" i="3" s="1"/>
  <c r="H3197" i="3"/>
  <c r="Q3197" i="3" s="1"/>
  <c r="H3231" i="3"/>
  <c r="Q3231" i="3" s="1"/>
  <c r="H3265" i="3"/>
  <c r="Q3265" i="3" s="1"/>
  <c r="H3200" i="3"/>
  <c r="Q3200" i="3" s="1"/>
  <c r="H3234" i="3"/>
  <c r="Q3234" i="3" s="1"/>
  <c r="H3268" i="3"/>
  <c r="Q3268" i="3" s="1"/>
  <c r="H3203" i="3"/>
  <c r="Q3203" i="3" s="1"/>
  <c r="H3237" i="3"/>
  <c r="Q3237" i="3" s="1"/>
  <c r="H3271" i="3"/>
  <c r="Q3271" i="3" s="1"/>
  <c r="H3206" i="3"/>
  <c r="Q3206" i="3" s="1"/>
  <c r="F37" i="15" s="1"/>
  <c r="H3240" i="3"/>
  <c r="Q3240" i="3" s="1"/>
  <c r="H3274" i="3"/>
  <c r="Q3274" i="3" s="1"/>
  <c r="H3209" i="3"/>
  <c r="Q3209" i="3" s="1"/>
  <c r="H3243" i="3"/>
  <c r="Q3243" i="3" s="1"/>
  <c r="H3277" i="3"/>
  <c r="Q3277" i="3" s="1"/>
  <c r="H3212" i="3"/>
  <c r="Q3212" i="3" s="1"/>
  <c r="H3246" i="3"/>
  <c r="Q3246" i="3" s="1"/>
  <c r="H3280" i="3"/>
  <c r="Q3280" i="3" s="1"/>
  <c r="H3215" i="3"/>
  <c r="Q3215" i="3" s="1"/>
  <c r="H3249" i="3"/>
  <c r="Q3249" i="3" s="1"/>
  <c r="H3283" i="3"/>
  <c r="Q3283" i="3" s="1"/>
  <c r="H3255" i="3"/>
  <c r="Q3255" i="3" s="1"/>
  <c r="H3258" i="3"/>
  <c r="Q3258" i="3" s="1"/>
  <c r="H3261" i="3"/>
  <c r="Q3261" i="3" s="1"/>
  <c r="H3264" i="3"/>
  <c r="Q3264" i="3" s="1"/>
  <c r="H3233" i="3"/>
  <c r="Q3233" i="3" s="1"/>
  <c r="H3236" i="3"/>
  <c r="Q3236" i="3" s="1"/>
  <c r="H3239" i="3"/>
  <c r="Q3239" i="3" s="1"/>
  <c r="H3242" i="3"/>
  <c r="Q3242" i="3" s="1"/>
  <c r="H3254" i="3"/>
  <c r="Q3254" i="3" s="1"/>
  <c r="H3257" i="3"/>
  <c r="Q3257" i="3" s="1"/>
  <c r="H3229" i="3"/>
  <c r="Q3229" i="3" s="1"/>
  <c r="H3232" i="3"/>
  <c r="Q3232" i="3" s="1"/>
  <c r="H3218" i="3"/>
  <c r="Q3218" i="3" s="1"/>
  <c r="M38" i="13" s="1"/>
  <c r="H3252" i="3"/>
  <c r="Q3252" i="3" s="1"/>
  <c r="H3221" i="3"/>
  <c r="Q3221" i="3" s="1"/>
  <c r="H3224" i="3"/>
  <c r="Q3224" i="3" s="1"/>
  <c r="H3227" i="3"/>
  <c r="Q3227" i="3" s="1"/>
  <c r="H3230" i="3"/>
  <c r="Q3230" i="3" s="1"/>
  <c r="H3199" i="3"/>
  <c r="Q3199" i="3" s="1"/>
  <c r="H3202" i="3"/>
  <c r="Q3202" i="3" s="1"/>
  <c r="H3205" i="3"/>
  <c r="Q3205" i="3" s="1"/>
  <c r="H37" i="15" s="1"/>
  <c r="H3208" i="3"/>
  <c r="Q3208" i="3" s="1"/>
  <c r="H3285" i="3"/>
  <c r="Q3285" i="3" s="1"/>
  <c r="H3288" i="3"/>
  <c r="Q3288" i="3" s="1"/>
  <c r="H3260" i="3"/>
  <c r="Q3260" i="3" s="1"/>
  <c r="H3263" i="3"/>
  <c r="Q3263" i="3" s="1"/>
  <c r="H3276" i="3"/>
  <c r="Q3276" i="3" s="1"/>
  <c r="H3211" i="3"/>
  <c r="Q3211" i="3" s="1"/>
  <c r="H3245" i="3"/>
  <c r="Q3245" i="3" s="1"/>
  <c r="H3279" i="3"/>
  <c r="Q3279" i="3" s="1"/>
  <c r="H3214" i="3"/>
  <c r="Q3214" i="3" s="1"/>
  <c r="L38" i="13" s="1"/>
  <c r="H3248" i="3"/>
  <c r="Q3248" i="3" s="1"/>
  <c r="H3282" i="3"/>
  <c r="Q3282" i="3" s="1"/>
  <c r="H3217" i="3"/>
  <c r="Q3217" i="3" s="1"/>
  <c r="H3220" i="3"/>
  <c r="Q3220" i="3" s="1"/>
  <c r="H3192" i="3"/>
  <c r="Q3192" i="3" s="1"/>
  <c r="H3195" i="3"/>
  <c r="Q3195" i="3" s="1"/>
  <c r="H3266" i="3"/>
  <c r="Q3266" i="3" s="1"/>
  <c r="H3235" i="3"/>
  <c r="Q3235" i="3" s="1"/>
  <c r="H3269" i="3"/>
  <c r="Q3269" i="3" s="1"/>
  <c r="H3204" i="3"/>
  <c r="Q3204" i="3" s="1"/>
  <c r="H3238" i="3"/>
  <c r="Q3238" i="3" s="1"/>
  <c r="H3272" i="3"/>
  <c r="Q3272" i="3" s="1"/>
  <c r="H3207" i="3"/>
  <c r="Q3207" i="3" s="1"/>
  <c r="H3241" i="3"/>
  <c r="Q3241" i="3" s="1"/>
  <c r="H3275" i="3"/>
  <c r="Q3275" i="3" s="1"/>
  <c r="H3210" i="3"/>
  <c r="Q3210" i="3" s="1"/>
  <c r="H3244" i="3"/>
  <c r="Q3244" i="3" s="1"/>
  <c r="H3278" i="3"/>
  <c r="Q3278" i="3" s="1"/>
  <c r="H3213" i="3"/>
  <c r="Q3213" i="3" s="1"/>
  <c r="H3247" i="3"/>
  <c r="Q3247" i="3" s="1"/>
  <c r="H3281" i="3"/>
  <c r="Q3281" i="3" s="1"/>
  <c r="H3216" i="3"/>
  <c r="Q3216" i="3" s="1"/>
  <c r="J37" i="15" s="1"/>
  <c r="H3250" i="3"/>
  <c r="Q3250" i="3" s="1"/>
  <c r="H3284" i="3"/>
  <c r="Q3284" i="3" s="1"/>
  <c r="H3219" i="3"/>
  <c r="Q3219" i="3" s="1"/>
  <c r="H3253" i="3"/>
  <c r="Q3253" i="3" s="1"/>
  <c r="H3287" i="3"/>
  <c r="Q3287" i="3" s="1"/>
  <c r="H3222" i="3"/>
  <c r="Q3222" i="3" s="1"/>
  <c r="H3256" i="3"/>
  <c r="Q3256" i="3" s="1"/>
  <c r="H3191" i="3"/>
  <c r="Q3191" i="3" s="1"/>
  <c r="B37" i="15" s="1"/>
  <c r="H3225" i="3"/>
  <c r="Q3225" i="3" s="1"/>
  <c r="H3286" i="3"/>
  <c r="Q3286" i="3" s="1"/>
  <c r="H3289" i="3"/>
  <c r="Q3289" i="3" s="1"/>
  <c r="H3193" i="3"/>
  <c r="Q3193" i="3" s="1"/>
  <c r="H3196" i="3"/>
  <c r="Q3196" i="3" s="1"/>
  <c r="H3267" i="3"/>
  <c r="Q3267" i="3" s="1"/>
  <c r="H3270" i="3"/>
  <c r="Q3270" i="3" s="1"/>
  <c r="H3273" i="3"/>
  <c r="Q3273" i="3" s="1"/>
  <c r="H3251" i="3"/>
  <c r="Q3251" i="3" s="1"/>
  <c r="H3223" i="3"/>
  <c r="Q3223" i="3" s="1"/>
  <c r="G37" i="15" s="1"/>
  <c r="H3226" i="3"/>
  <c r="Q3226" i="3" s="1"/>
  <c r="H3198" i="3"/>
  <c r="Q3198" i="3" s="1"/>
  <c r="M37" i="15" s="1"/>
  <c r="H3201" i="3"/>
  <c r="Q3201" i="3" s="1"/>
  <c r="H4337" i="3"/>
  <c r="Q4337" i="3" s="1"/>
  <c r="H4323" i="3"/>
  <c r="Q4323" i="3" s="1"/>
  <c r="H4336" i="3"/>
  <c r="Q4336" i="3" s="1"/>
  <c r="H4329" i="3"/>
  <c r="Q4329" i="3" s="1"/>
  <c r="H52" i="15" s="1"/>
  <c r="H4317" i="3"/>
  <c r="Q4317" i="3" s="1"/>
  <c r="H4354" i="3"/>
  <c r="Q4354" i="3" s="1"/>
  <c r="H4386" i="3"/>
  <c r="Q4386" i="3" s="1"/>
  <c r="H4313" i="3"/>
  <c r="Q4313" i="3" s="1"/>
  <c r="H4319" i="3"/>
  <c r="Q4319" i="3" s="1"/>
  <c r="H4349" i="3"/>
  <c r="Q4349" i="3" s="1"/>
  <c r="H4346" i="3"/>
  <c r="Q4346" i="3" s="1"/>
  <c r="H4338" i="3"/>
  <c r="Q4338" i="3" s="1"/>
  <c r="H4309" i="3"/>
  <c r="Q4309" i="3" s="1"/>
  <c r="H4402" i="3"/>
  <c r="Q4402" i="3" s="1"/>
  <c r="H4341" i="3"/>
  <c r="Q4341" i="3" s="1"/>
  <c r="L53" i="13" s="1"/>
  <c r="H4331" i="3"/>
  <c r="Q4331" i="3" s="1"/>
  <c r="H4370" i="3"/>
  <c r="Q4370" i="3" s="1"/>
  <c r="H4400" i="3"/>
  <c r="Q4400" i="3" s="1"/>
  <c r="H4334" i="3"/>
  <c r="Q4334" i="3" s="1"/>
  <c r="H4307" i="3"/>
  <c r="Q4307" i="3" s="1"/>
  <c r="H4312" i="3"/>
  <c r="Q4312" i="3" s="1"/>
  <c r="H4383" i="3"/>
  <c r="Q4383" i="3" s="1"/>
  <c r="H4350" i="3"/>
  <c r="Q4350" i="3" s="1"/>
  <c r="H4311" i="3"/>
  <c r="Q4311" i="3" s="1"/>
  <c r="H4391" i="3"/>
  <c r="Q4391" i="3" s="1"/>
  <c r="H4367" i="3"/>
  <c r="Q4367" i="3" s="1"/>
  <c r="H4384" i="3"/>
  <c r="Q4384" i="3" s="1"/>
  <c r="H4326" i="3"/>
  <c r="Q4326" i="3" s="1"/>
  <c r="N52" i="15" s="1"/>
  <c r="H4395" i="3"/>
  <c r="Q4395" i="3" s="1"/>
  <c r="H4368" i="3"/>
  <c r="Q4368" i="3" s="1"/>
  <c r="H4409" i="3"/>
  <c r="Q4409" i="3" s="1"/>
  <c r="H4348" i="3"/>
  <c r="Q4348" i="3" s="1"/>
  <c r="H4375" i="3"/>
  <c r="Q4375" i="3" s="1"/>
  <c r="H4380" i="3"/>
  <c r="Q4380" i="3" s="1"/>
  <c r="H4356" i="3"/>
  <c r="Q4356" i="3" s="1"/>
  <c r="H4366" i="3"/>
  <c r="Q4366" i="3" s="1"/>
  <c r="H4389" i="3"/>
  <c r="Q4389" i="3" s="1"/>
  <c r="H4364" i="3"/>
  <c r="Q4364" i="3" s="1"/>
  <c r="H4371" i="3"/>
  <c r="Q4371" i="3" s="1"/>
  <c r="H4373" i="3"/>
  <c r="Q4373" i="3" s="1"/>
  <c r="H4403" i="3"/>
  <c r="Q4403" i="3" s="1"/>
  <c r="H4388" i="3"/>
  <c r="Q4388" i="3" s="1"/>
  <c r="H4343" i="3"/>
  <c r="Q4343" i="3" s="1"/>
  <c r="J52" i="15" s="1"/>
  <c r="H4358" i="3"/>
  <c r="Q4358" i="3" s="1"/>
  <c r="H4321" i="3"/>
  <c r="Q4321" i="3" s="1"/>
  <c r="H4355" i="3"/>
  <c r="Q4355" i="3" s="1"/>
  <c r="H4314" i="3"/>
  <c r="Q4314" i="3" s="1"/>
  <c r="C53" i="13" s="1"/>
  <c r="H4398" i="3"/>
  <c r="Q4398" i="3" s="1"/>
  <c r="H4362" i="3"/>
  <c r="Q4362" i="3" s="1"/>
  <c r="H4308" i="3"/>
  <c r="Q4308" i="3" s="1"/>
  <c r="H4363" i="3"/>
  <c r="Q4363" i="3" s="1"/>
  <c r="H4397" i="3"/>
  <c r="Q4397" i="3" s="1"/>
  <c r="H4407" i="3"/>
  <c r="Q4407" i="3" s="1"/>
  <c r="H62" i="3"/>
  <c r="Q62" i="3" s="1"/>
  <c r="H16" i="3"/>
  <c r="Q16" i="3" s="1"/>
  <c r="H81" i="3"/>
  <c r="Q81" i="3" s="1"/>
  <c r="H31" i="3"/>
  <c r="Q31" i="3" s="1"/>
  <c r="H54" i="3"/>
  <c r="Q54" i="3" s="1"/>
  <c r="H27" i="3"/>
  <c r="Q27" i="3" s="1"/>
  <c r="H21" i="3"/>
  <c r="Q21" i="3" s="1"/>
  <c r="H78" i="3"/>
  <c r="Q78" i="3" s="1"/>
  <c r="H36" i="3"/>
  <c r="Q36" i="3" s="1"/>
  <c r="H72" i="3"/>
  <c r="Q72" i="3" s="1"/>
  <c r="H9" i="3"/>
  <c r="Q9" i="3" s="1"/>
  <c r="H66" i="3"/>
  <c r="Q66" i="3" s="1"/>
  <c r="H24" i="3"/>
  <c r="Q24" i="3" s="1"/>
  <c r="H49" i="3"/>
  <c r="Q49" i="3" s="1"/>
  <c r="H12" i="3"/>
  <c r="Q12" i="3" s="1"/>
  <c r="C4" i="13" s="1"/>
  <c r="H46" i="3"/>
  <c r="Q46" i="3" s="1"/>
  <c r="O3" i="15" s="1"/>
  <c r="H22" i="3"/>
  <c r="Q22" i="3" s="1"/>
  <c r="M3" i="15" s="1"/>
  <c r="H73" i="3"/>
  <c r="Q73" i="3" s="1"/>
  <c r="H39" i="3"/>
  <c r="Q39" i="3" s="1"/>
  <c r="H56" i="3"/>
  <c r="Q56" i="3" s="1"/>
  <c r="H68" i="3"/>
  <c r="Q68" i="3" s="1"/>
  <c r="H50" i="3"/>
  <c r="Q50" i="3" s="1"/>
  <c r="H8" i="3"/>
  <c r="Q8" i="3" s="1"/>
  <c r="H57" i="3"/>
  <c r="Q57" i="3" s="1"/>
  <c r="H18" i="3"/>
  <c r="Q18" i="3" s="1"/>
  <c r="H5" i="3"/>
  <c r="Q5" i="3" s="1"/>
  <c r="H74" i="3"/>
  <c r="Q74" i="3" s="1"/>
  <c r="H32" i="3"/>
  <c r="Q32" i="3" s="1"/>
  <c r="H75" i="3"/>
  <c r="Q75" i="3" s="1"/>
  <c r="H83" i="3"/>
  <c r="Q83" i="3" s="1"/>
  <c r="H64" i="3"/>
  <c r="Q64" i="3" s="1"/>
  <c r="H17" i="3"/>
  <c r="Q17" i="3" s="1"/>
  <c r="H58" i="3"/>
  <c r="Q58" i="3" s="1"/>
  <c r="H13" i="3"/>
  <c r="Q13" i="3" s="1"/>
  <c r="H23" i="3"/>
  <c r="Q23" i="3" s="1"/>
  <c r="H48" i="3"/>
  <c r="Q48" i="3" s="1"/>
  <c r="H55" i="3"/>
  <c r="Q55" i="3" s="1"/>
  <c r="H37" i="3"/>
  <c r="Q37" i="3" s="1"/>
  <c r="H4" i="3"/>
  <c r="Q4" i="3" s="1"/>
  <c r="H52" i="3"/>
  <c r="Q52" i="3" s="1"/>
  <c r="H67" i="3"/>
  <c r="Q67" i="3" s="1"/>
  <c r="H3" i="3"/>
  <c r="Q3" i="3" s="1"/>
  <c r="H6" i="3"/>
  <c r="Q6" i="3" s="1"/>
  <c r="H47" i="3"/>
  <c r="Q47" i="3" s="1"/>
  <c r="G3" i="15" s="1"/>
  <c r="H41" i="3"/>
  <c r="Q41" i="3" s="1"/>
  <c r="H40" i="3"/>
  <c r="Q40" i="3" s="1"/>
  <c r="H79" i="3"/>
  <c r="Q79" i="3" s="1"/>
  <c r="H45" i="3"/>
  <c r="Q45" i="3" s="1"/>
  <c r="M4" i="13" s="1"/>
  <c r="H20" i="3"/>
  <c r="Q20" i="3" s="1"/>
  <c r="H25" i="3"/>
  <c r="Q25" i="3" s="1"/>
  <c r="H76" i="3"/>
  <c r="Q76" i="3" s="1"/>
  <c r="H34" i="3"/>
  <c r="Q34" i="3" s="1"/>
  <c r="H14" i="3"/>
  <c r="Q14" i="3" s="1"/>
  <c r="H65" i="3"/>
  <c r="Q65" i="3" s="1"/>
  <c r="H15" i="3"/>
  <c r="Q15" i="3" s="1"/>
  <c r="H51" i="3"/>
  <c r="Q51" i="3" s="1"/>
  <c r="H63" i="3"/>
  <c r="Q63" i="3" s="1"/>
  <c r="H29" i="3"/>
  <c r="Q29" i="3" s="1"/>
  <c r="H3" i="15" s="1"/>
  <c r="H2" i="3"/>
  <c r="Q2" i="3" s="1"/>
  <c r="B3" i="15" s="1"/>
  <c r="H10" i="3"/>
  <c r="Q10" i="3" s="1"/>
  <c r="H61" i="3"/>
  <c r="Q61" i="3" s="1"/>
  <c r="H33" i="3"/>
  <c r="Q33" i="3" s="1"/>
  <c r="H19" i="3"/>
  <c r="Q19" i="3" s="1"/>
  <c r="L3" i="15" s="1"/>
  <c r="H80" i="3"/>
  <c r="Q80" i="3" s="1"/>
  <c r="H26" i="3"/>
  <c r="Q26" i="3" s="1"/>
  <c r="H35" i="3"/>
  <c r="Q35" i="3" s="1"/>
  <c r="H30" i="3"/>
  <c r="Q30" i="3" s="1"/>
  <c r="F3" i="15" s="1"/>
  <c r="H71" i="3"/>
  <c r="Q71" i="3" s="1"/>
  <c r="H7" i="3"/>
  <c r="Q7" i="3" s="1"/>
  <c r="H44" i="3"/>
  <c r="Q44" i="3" s="1"/>
  <c r="J3" i="15" s="1"/>
  <c r="H59" i="3"/>
  <c r="Q59" i="3" s="1"/>
  <c r="H53" i="3"/>
  <c r="Q53" i="3" s="1"/>
  <c r="H69" i="3"/>
  <c r="Q69" i="3" s="1"/>
  <c r="H11" i="3"/>
  <c r="Q11" i="3" s="1"/>
  <c r="H60" i="3"/>
  <c r="Q60" i="3" s="1"/>
  <c r="H77" i="3"/>
  <c r="Q77" i="3" s="1"/>
  <c r="H43" i="3"/>
  <c r="Q43" i="3" s="1"/>
  <c r="H82" i="3"/>
  <c r="Q82" i="3" s="1"/>
  <c r="H70" i="3"/>
  <c r="Q70" i="3" s="1"/>
  <c r="H28" i="3"/>
  <c r="Q28" i="3" s="1"/>
  <c r="H42" i="3"/>
  <c r="Q42" i="3" s="1"/>
  <c r="H38" i="3"/>
  <c r="Q38" i="3" s="1"/>
  <c r="H4404" i="3"/>
  <c r="Q4404" i="3" s="1"/>
  <c r="H4332" i="3"/>
  <c r="Q4332" i="3" s="1"/>
  <c r="H4369" i="3"/>
  <c r="Q4369" i="3" s="1"/>
  <c r="H4306" i="3"/>
  <c r="Q4306" i="3" s="1"/>
  <c r="H4396" i="3"/>
  <c r="Q4396" i="3" s="1"/>
  <c r="H4365" i="3"/>
  <c r="Q4365" i="3" s="1"/>
  <c r="H4339" i="3"/>
  <c r="Q4339" i="3" s="1"/>
  <c r="H4399" i="3"/>
  <c r="Q4399" i="3" s="1"/>
  <c r="P53" i="13" s="1"/>
  <c r="H4315" i="3"/>
  <c r="Q4315" i="3" s="1"/>
  <c r="H4303" i="3"/>
  <c r="Q4303" i="3" s="1"/>
  <c r="B52" i="15" s="1"/>
  <c r="H4393" i="3"/>
  <c r="Q4393" i="3" s="1"/>
  <c r="H4382" i="3"/>
  <c r="Q4382" i="3" s="1"/>
  <c r="H4392" i="3"/>
  <c r="Q4392" i="3" s="1"/>
  <c r="H4351" i="3"/>
  <c r="Q4351" i="3" s="1"/>
  <c r="H4345" i="3"/>
  <c r="Q4345" i="3" s="1"/>
  <c r="M53" i="13" s="1"/>
  <c r="H4347" i="3"/>
  <c r="Q4347" i="3" s="1"/>
  <c r="G52" i="15" s="1"/>
  <c r="H4327" i="3"/>
  <c r="Q4327" i="3" s="1"/>
  <c r="D1142" i="5" a="1"/>
  <c r="D1142" i="5" s="1"/>
  <c r="E3582" i="3" s="1"/>
  <c r="E1257" i="3"/>
  <c r="E2839" i="3"/>
  <c r="E3468" i="3"/>
  <c r="E1753" i="3"/>
  <c r="E527" i="3"/>
  <c r="E3678" i="3"/>
  <c r="E586" i="3"/>
  <c r="E2690" i="3"/>
  <c r="E3873" i="3"/>
  <c r="D47" i="5" a="1"/>
  <c r="D47" i="5" s="1"/>
  <c r="E1267" i="3"/>
  <c r="E1773" i="3"/>
  <c r="Q41" i="15" l="1"/>
  <c r="O41" i="15"/>
  <c r="J41" i="15"/>
  <c r="O52" i="13"/>
  <c r="Q51" i="15"/>
  <c r="J31" i="15"/>
  <c r="O31" i="15"/>
  <c r="L31" i="15"/>
  <c r="P24" i="15"/>
  <c r="L24" i="15"/>
  <c r="Q24" i="15"/>
  <c r="N24" i="15"/>
  <c r="O13" i="15"/>
  <c r="Q13" i="15"/>
  <c r="L13" i="15"/>
  <c r="N13" i="15"/>
  <c r="P13" i="15"/>
  <c r="N40" i="15"/>
  <c r="L40" i="15"/>
  <c r="Q40" i="15"/>
  <c r="J40" i="15"/>
  <c r="O40" i="15"/>
  <c r="O8" i="13"/>
  <c r="Q7" i="15"/>
  <c r="O29" i="13"/>
  <c r="Q28" i="15"/>
  <c r="O18" i="13"/>
  <c r="Q17" i="15"/>
  <c r="Q44" i="15"/>
  <c r="N44" i="15"/>
  <c r="J44" i="15"/>
  <c r="L44" i="15"/>
  <c r="N12" i="15"/>
  <c r="Q12" i="15"/>
  <c r="J12" i="15"/>
  <c r="O5" i="13"/>
  <c r="Q4" i="15"/>
  <c r="N47" i="13"/>
  <c r="O46" i="15"/>
  <c r="N18" i="13"/>
  <c r="O17" i="15"/>
  <c r="D24" i="15"/>
  <c r="E40" i="15"/>
  <c r="E4" i="13"/>
  <c r="I3" i="15"/>
  <c r="B53" i="13"/>
  <c r="D52" i="15"/>
  <c r="G38" i="13"/>
  <c r="E37" i="15"/>
  <c r="G53" i="13"/>
  <c r="E52" i="15"/>
  <c r="G47" i="13"/>
  <c r="E46" i="15"/>
  <c r="B4" i="13"/>
  <c r="D3" i="15"/>
  <c r="F53" i="13"/>
  <c r="K52" i="15"/>
  <c r="E8" i="13"/>
  <c r="I7" i="15"/>
  <c r="F29" i="13"/>
  <c r="K28" i="15"/>
  <c r="E29" i="13"/>
  <c r="I28" i="15"/>
  <c r="G29" i="13"/>
  <c r="E28" i="15"/>
  <c r="B18" i="13"/>
  <c r="D17" i="15"/>
  <c r="F44" i="15"/>
  <c r="G4" i="13"/>
  <c r="E3" i="15"/>
  <c r="F4" i="13"/>
  <c r="K3" i="15"/>
  <c r="E53" i="13"/>
  <c r="I52" i="15"/>
  <c r="F52" i="13"/>
  <c r="K51" i="15"/>
  <c r="G8" i="13"/>
  <c r="E7" i="15"/>
  <c r="F5" i="13"/>
  <c r="K4" i="15"/>
  <c r="E5" i="13"/>
  <c r="I4" i="15"/>
  <c r="E47" i="13"/>
  <c r="I46" i="15"/>
  <c r="F18" i="13"/>
  <c r="K17" i="15"/>
  <c r="D31" i="15"/>
  <c r="K31" i="15"/>
  <c r="E31" i="15"/>
  <c r="E41" i="15"/>
  <c r="E38" i="13"/>
  <c r="I37" i="15"/>
  <c r="F38" i="13"/>
  <c r="K37" i="15"/>
  <c r="E52" i="13"/>
  <c r="I51" i="15"/>
  <c r="B47" i="13"/>
  <c r="D46" i="15"/>
  <c r="F47" i="13"/>
  <c r="K46" i="15"/>
  <c r="E18" i="13"/>
  <c r="I17" i="15"/>
  <c r="L4" i="13"/>
  <c r="L40" i="13"/>
  <c r="N4" i="13"/>
  <c r="N48" i="13"/>
  <c r="M47" i="13"/>
  <c r="J8" i="13"/>
  <c r="K8" i="13"/>
  <c r="C25" i="13"/>
  <c r="O25" i="13"/>
  <c r="B25" i="13"/>
  <c r="H25" i="13"/>
  <c r="I25" i="13"/>
  <c r="D14" i="13"/>
  <c r="O14" i="13"/>
  <c r="I14" i="13"/>
  <c r="H14" i="13"/>
  <c r="I41" i="13"/>
  <c r="H41" i="13"/>
  <c r="D41" i="13"/>
  <c r="O41" i="13"/>
  <c r="G41" i="13"/>
  <c r="N41" i="13"/>
  <c r="J38" i="13"/>
  <c r="K38" i="13"/>
  <c r="J29" i="13"/>
  <c r="K29" i="13"/>
  <c r="J4" i="13"/>
  <c r="K4" i="13"/>
  <c r="K45" i="13"/>
  <c r="J45" i="13"/>
  <c r="O45" i="13"/>
  <c r="I45" i="13"/>
  <c r="O13" i="13"/>
  <c r="D13" i="13"/>
  <c r="H13" i="13"/>
  <c r="K53" i="13"/>
  <c r="J53" i="13"/>
  <c r="D32" i="13"/>
  <c r="G32" i="13"/>
  <c r="B32" i="13"/>
  <c r="I32" i="13"/>
  <c r="H32" i="13"/>
  <c r="F32" i="13"/>
  <c r="N32" i="13"/>
  <c r="H42" i="13"/>
  <c r="O42" i="13"/>
  <c r="N42" i="13"/>
  <c r="G42" i="13"/>
  <c r="J52" i="13"/>
  <c r="K52" i="13"/>
  <c r="K47" i="13"/>
  <c r="J47" i="13"/>
  <c r="H1453" i="3"/>
  <c r="Q1453" i="3" s="1"/>
  <c r="H1302" i="3"/>
  <c r="Q1302" i="3" s="1"/>
  <c r="H1386" i="3"/>
  <c r="Q1386" i="3" s="1"/>
  <c r="H1470" i="3"/>
  <c r="Q1470" i="3" s="1"/>
  <c r="H1319" i="3"/>
  <c r="Q1319" i="3" s="1"/>
  <c r="H1403" i="3"/>
  <c r="Q1403" i="3" s="1"/>
  <c r="H1487" i="3"/>
  <c r="Q1487" i="3" s="1"/>
  <c r="H1336" i="3"/>
  <c r="Q1336" i="3" s="1"/>
  <c r="H1420" i="3"/>
  <c r="Q1420" i="3" s="1"/>
  <c r="H1269" i="3"/>
  <c r="Q1269" i="3" s="1"/>
  <c r="H1353" i="3"/>
  <c r="Q1353" i="3" s="1"/>
  <c r="H1437" i="3"/>
  <c r="Q1437" i="3" s="1"/>
  <c r="H1286" i="3"/>
  <c r="Q1286" i="3" s="1"/>
  <c r="H1370" i="3"/>
  <c r="Q1370" i="3" s="1"/>
  <c r="H1454" i="3"/>
  <c r="Q1454" i="3" s="1"/>
  <c r="H1282" i="3"/>
  <c r="Q1282" i="3" s="1"/>
  <c r="H1366" i="3"/>
  <c r="Q1366" i="3" s="1"/>
  <c r="H1450" i="3"/>
  <c r="Q1450" i="3" s="1"/>
  <c r="H1299" i="3"/>
  <c r="Q1299" i="3" s="1"/>
  <c r="H1383" i="3"/>
  <c r="Q1383" i="3" s="1"/>
  <c r="H1467" i="3"/>
  <c r="Q1467" i="3" s="1"/>
  <c r="H1316" i="3"/>
  <c r="Q1316" i="3" s="1"/>
  <c r="H1400" i="3"/>
  <c r="Q1400" i="3" s="1"/>
  <c r="H1484" i="3"/>
  <c r="Q1484" i="3" s="1"/>
  <c r="H1333" i="3"/>
  <c r="Q1333" i="3" s="1"/>
  <c r="H1417" i="3"/>
  <c r="Q1417" i="3" s="1"/>
  <c r="H1266" i="3"/>
  <c r="Q1266" i="3" s="1"/>
  <c r="H1350" i="3"/>
  <c r="Q1350" i="3" s="1"/>
  <c r="H1434" i="3"/>
  <c r="Q1434" i="3" s="1"/>
  <c r="H1283" i="3"/>
  <c r="Q1283" i="3" s="1"/>
  <c r="H1346" i="3"/>
  <c r="Q1346" i="3" s="1"/>
  <c r="H1430" i="3"/>
  <c r="Q1430" i="3" s="1"/>
  <c r="H1279" i="3"/>
  <c r="Q1279" i="3" s="1"/>
  <c r="H1363" i="3"/>
  <c r="Q1363" i="3" s="1"/>
  <c r="H1447" i="3"/>
  <c r="Q1447" i="3" s="1"/>
  <c r="H1296" i="3"/>
  <c r="Q1296" i="3" s="1"/>
  <c r="H1380" i="3"/>
  <c r="Q1380" i="3" s="1"/>
  <c r="J24" i="15" s="1"/>
  <c r="H1464" i="3"/>
  <c r="Q1464" i="3" s="1"/>
  <c r="H1313" i="3"/>
  <c r="Q1313" i="3" s="1"/>
  <c r="H1397" i="3"/>
  <c r="Q1397" i="3" s="1"/>
  <c r="H1481" i="3"/>
  <c r="Q1481" i="3" s="1"/>
  <c r="H1330" i="3"/>
  <c r="Q1330" i="3" s="1"/>
  <c r="H1414" i="3"/>
  <c r="Q1414" i="3" s="1"/>
  <c r="H1263" i="3"/>
  <c r="Q1263" i="3" s="1"/>
  <c r="H1347" i="3"/>
  <c r="Q1347" i="3" s="1"/>
  <c r="H1431" i="3"/>
  <c r="Q1431" i="3" s="1"/>
  <c r="H1280" i="3"/>
  <c r="Q1280" i="3" s="1"/>
  <c r="H1364" i="3"/>
  <c r="Q1364" i="3" s="1"/>
  <c r="H1448" i="3"/>
  <c r="Q1448" i="3" s="1"/>
  <c r="H1297" i="3"/>
  <c r="Q1297" i="3" s="1"/>
  <c r="H1381" i="3"/>
  <c r="Q1381" i="3" s="1"/>
  <c r="H1465" i="3"/>
  <c r="Q1465" i="3" s="1"/>
  <c r="H1314" i="3"/>
  <c r="Q1314" i="3" s="1"/>
  <c r="H1398" i="3"/>
  <c r="Q1398" i="3" s="1"/>
  <c r="H1482" i="3"/>
  <c r="Q1482" i="3" s="1"/>
  <c r="H1331" i="3"/>
  <c r="Q1331" i="3" s="1"/>
  <c r="H1415" i="3"/>
  <c r="Q1415" i="3" s="1"/>
  <c r="H1264" i="3"/>
  <c r="Q1264" i="3" s="1"/>
  <c r="H1348" i="3"/>
  <c r="Q1348" i="3" s="1"/>
  <c r="H1378" i="3"/>
  <c r="Q1378" i="3" s="1"/>
  <c r="H1395" i="3"/>
  <c r="Q1395" i="3" s="1"/>
  <c r="H1328" i="3"/>
  <c r="Q1328" i="3" s="1"/>
  <c r="H1496" i="3"/>
  <c r="Q1496" i="3" s="1"/>
  <c r="H1408" i="3"/>
  <c r="Q1408" i="3" s="1"/>
  <c r="H1341" i="3"/>
  <c r="Q1341" i="3" s="1"/>
  <c r="H1274" i="3"/>
  <c r="Q1274" i="3" s="1"/>
  <c r="H1291" i="3"/>
  <c r="Q1291" i="3" s="1"/>
  <c r="H1459" i="3"/>
  <c r="Q1459" i="3" s="1"/>
  <c r="H1392" i="3"/>
  <c r="Q1392" i="3" s="1"/>
  <c r="N25" i="13" s="1"/>
  <c r="H1411" i="3"/>
  <c r="Q1411" i="3" s="1"/>
  <c r="H1489" i="3"/>
  <c r="Q1489" i="3" s="1"/>
  <c r="H1422" i="3"/>
  <c r="Q1422" i="3" s="1"/>
  <c r="H1355" i="3"/>
  <c r="Q1355" i="3" s="1"/>
  <c r="H1372" i="3"/>
  <c r="Q1372" i="3" s="1"/>
  <c r="H1456" i="3"/>
  <c r="Q1456" i="3" s="1"/>
  <c r="H1322" i="3"/>
  <c r="Q1322" i="3" s="1"/>
  <c r="H1339" i="3"/>
  <c r="Q1339" i="3" s="1"/>
  <c r="F24" i="15" s="1"/>
  <c r="H1272" i="3"/>
  <c r="Q1272" i="3" s="1"/>
  <c r="H1440" i="3"/>
  <c r="Q1440" i="3" s="1"/>
  <c r="H1432" i="3"/>
  <c r="Q1432" i="3" s="1"/>
  <c r="H1474" i="3"/>
  <c r="Q1474" i="3" s="1"/>
  <c r="H1323" i="3"/>
  <c r="Q1323" i="3" s="1"/>
  <c r="H1407" i="3"/>
  <c r="Q1407" i="3" s="1"/>
  <c r="H1491" i="3"/>
  <c r="Q1491" i="3" s="1"/>
  <c r="H1340" i="3"/>
  <c r="Q1340" i="3" s="1"/>
  <c r="H1424" i="3"/>
  <c r="Q1424" i="3" s="1"/>
  <c r="H1273" i="3"/>
  <c r="Q1273" i="3" s="1"/>
  <c r="H1357" i="3"/>
  <c r="Q1357" i="3" s="1"/>
  <c r="H1441" i="3"/>
  <c r="Q1441" i="3" s="1"/>
  <c r="H1290" i="3"/>
  <c r="Q1290" i="3" s="1"/>
  <c r="H1374" i="3"/>
  <c r="Q1374" i="3" s="1"/>
  <c r="H1458" i="3"/>
  <c r="Q1458" i="3" s="1"/>
  <c r="H1307" i="3"/>
  <c r="Q1307" i="3" s="1"/>
  <c r="H1391" i="3"/>
  <c r="Q1391" i="3" s="1"/>
  <c r="H1475" i="3"/>
  <c r="Q1475" i="3" s="1"/>
  <c r="H1303" i="3"/>
  <c r="Q1303" i="3" s="1"/>
  <c r="H1387" i="3"/>
  <c r="Q1387" i="3" s="1"/>
  <c r="H1471" i="3"/>
  <c r="Q1471" i="3" s="1"/>
  <c r="H1320" i="3"/>
  <c r="Q1320" i="3" s="1"/>
  <c r="H1404" i="3"/>
  <c r="Q1404" i="3" s="1"/>
  <c r="G24" i="15" s="1"/>
  <c r="H1488" i="3"/>
  <c r="Q1488" i="3" s="1"/>
  <c r="H1337" i="3"/>
  <c r="Q1337" i="3" s="1"/>
  <c r="H1421" i="3"/>
  <c r="Q1421" i="3" s="1"/>
  <c r="H1270" i="3"/>
  <c r="Q1270" i="3" s="1"/>
  <c r="H1354" i="3"/>
  <c r="Q1354" i="3" s="1"/>
  <c r="H1438" i="3"/>
  <c r="Q1438" i="3" s="1"/>
  <c r="H1287" i="3"/>
  <c r="Q1287" i="3" s="1"/>
  <c r="H1371" i="3"/>
  <c r="Q1371" i="3" s="1"/>
  <c r="H1455" i="3"/>
  <c r="Q1455" i="3" s="1"/>
  <c r="H1304" i="3"/>
  <c r="Q1304" i="3" s="1"/>
  <c r="H1367" i="3"/>
  <c r="Q1367" i="3" s="1"/>
  <c r="H1451" i="3"/>
  <c r="Q1451" i="3" s="1"/>
  <c r="H1300" i="3"/>
  <c r="Q1300" i="3" s="1"/>
  <c r="H1384" i="3"/>
  <c r="Q1384" i="3" s="1"/>
  <c r="H1468" i="3"/>
  <c r="Q1468" i="3" s="1"/>
  <c r="H1317" i="3"/>
  <c r="Q1317" i="3" s="1"/>
  <c r="H1401" i="3"/>
  <c r="Q1401" i="3" s="1"/>
  <c r="H1485" i="3"/>
  <c r="Q1485" i="3" s="1"/>
  <c r="H1334" i="3"/>
  <c r="Q1334" i="3" s="1"/>
  <c r="H1418" i="3"/>
  <c r="Q1418" i="3" s="1"/>
  <c r="H1267" i="3"/>
  <c r="Q1267" i="3" s="1"/>
  <c r="H1351" i="3"/>
  <c r="Q1351" i="3" s="1"/>
  <c r="H1435" i="3"/>
  <c r="Q1435" i="3" s="1"/>
  <c r="H1284" i="3"/>
  <c r="Q1284" i="3" s="1"/>
  <c r="H1368" i="3"/>
  <c r="Q1368" i="3" s="1"/>
  <c r="H1452" i="3"/>
  <c r="Q1452" i="3" s="1"/>
  <c r="H1301" i="3"/>
  <c r="Q1301" i="3" s="1"/>
  <c r="H1385" i="3"/>
  <c r="Q1385" i="3" s="1"/>
  <c r="H1469" i="3"/>
  <c r="Q1469" i="3" s="1"/>
  <c r="H1318" i="3"/>
  <c r="Q1318" i="3" s="1"/>
  <c r="K24" i="15" s="1"/>
  <c r="H1402" i="3"/>
  <c r="Q1402" i="3" s="1"/>
  <c r="H1486" i="3"/>
  <c r="Q1486" i="3" s="1"/>
  <c r="H1335" i="3"/>
  <c r="Q1335" i="3" s="1"/>
  <c r="H1419" i="3"/>
  <c r="Q1419" i="3" s="1"/>
  <c r="H1268" i="3"/>
  <c r="Q1268" i="3" s="1"/>
  <c r="H1352" i="3"/>
  <c r="Q1352" i="3" s="1"/>
  <c r="H1436" i="3"/>
  <c r="Q1436" i="3" s="1"/>
  <c r="H1285" i="3"/>
  <c r="Q1285" i="3" s="1"/>
  <c r="H1369" i="3"/>
  <c r="Q1369" i="3" s="1"/>
  <c r="H1445" i="3"/>
  <c r="Q1445" i="3" s="1"/>
  <c r="H1311" i="3"/>
  <c r="Q1311" i="3" s="1"/>
  <c r="H1495" i="3"/>
  <c r="Q1495" i="3" s="1"/>
  <c r="H1344" i="3"/>
  <c r="Q1344" i="3" s="1"/>
  <c r="H1428" i="3"/>
  <c r="Q1428" i="3" s="1"/>
  <c r="H1277" i="3"/>
  <c r="Q1277" i="3" s="1"/>
  <c r="H1361" i="3"/>
  <c r="Q1361" i="3" s="1"/>
  <c r="H1294" i="3"/>
  <c r="Q1294" i="3" s="1"/>
  <c r="D25" i="13" s="1"/>
  <c r="H1462" i="3"/>
  <c r="Q1462" i="3" s="1"/>
  <c r="H1479" i="3"/>
  <c r="Q1479" i="3" s="1"/>
  <c r="H1412" i="3"/>
  <c r="Q1412" i="3" s="1"/>
  <c r="H1324" i="3"/>
  <c r="Q1324" i="3" s="1"/>
  <c r="H1492" i="3"/>
  <c r="Q1492" i="3" s="1"/>
  <c r="H1425" i="3"/>
  <c r="Q1425" i="3" s="1"/>
  <c r="H1358" i="3"/>
  <c r="Q1358" i="3" s="1"/>
  <c r="H1442" i="3"/>
  <c r="Q1442" i="3" s="1"/>
  <c r="H1375" i="3"/>
  <c r="Q1375" i="3" s="1"/>
  <c r="H1476" i="3"/>
  <c r="Q1476" i="3" s="1"/>
  <c r="H1472" i="3"/>
  <c r="Q1472" i="3" s="1"/>
  <c r="H1405" i="3"/>
  <c r="Q1405" i="3" s="1"/>
  <c r="H1338" i="3"/>
  <c r="Q1338" i="3" s="1"/>
  <c r="H24" i="15" s="1"/>
  <c r="H1473" i="3"/>
  <c r="Q1473" i="3" s="1"/>
  <c r="H1423" i="3"/>
  <c r="Q1423" i="3" s="1"/>
  <c r="H1289" i="3"/>
  <c r="Q1289" i="3" s="1"/>
  <c r="H1457" i="3"/>
  <c r="Q1457" i="3" s="1"/>
  <c r="H1281" i="3"/>
  <c r="Q1281" i="3" s="1"/>
  <c r="H1365" i="3"/>
  <c r="Q1365" i="3" s="1"/>
  <c r="H1449" i="3"/>
  <c r="Q1449" i="3" s="1"/>
  <c r="H1298" i="3"/>
  <c r="Q1298" i="3" s="1"/>
  <c r="H1382" i="3"/>
  <c r="Q1382" i="3" s="1"/>
  <c r="H1466" i="3"/>
  <c r="Q1466" i="3" s="1"/>
  <c r="H1315" i="3"/>
  <c r="Q1315" i="3" s="1"/>
  <c r="E25" i="13" s="1"/>
  <c r="H1399" i="3"/>
  <c r="Q1399" i="3" s="1"/>
  <c r="H1483" i="3"/>
  <c r="Q1483" i="3" s="1"/>
  <c r="H1332" i="3"/>
  <c r="Q1332" i="3" s="1"/>
  <c r="H1416" i="3"/>
  <c r="Q1416" i="3" s="1"/>
  <c r="H1265" i="3"/>
  <c r="Q1265" i="3" s="1"/>
  <c r="H1349" i="3"/>
  <c r="Q1349" i="3" s="1"/>
  <c r="H1433" i="3"/>
  <c r="Q1433" i="3" s="1"/>
  <c r="H1390" i="3"/>
  <c r="Q1390" i="3" s="1"/>
  <c r="H1345" i="3"/>
  <c r="Q1345" i="3" s="1"/>
  <c r="H1429" i="3"/>
  <c r="Q1429" i="3" s="1"/>
  <c r="H1278" i="3"/>
  <c r="Q1278" i="3" s="1"/>
  <c r="H1362" i="3"/>
  <c r="Q1362" i="3" s="1"/>
  <c r="H1446" i="3"/>
  <c r="Q1446" i="3" s="1"/>
  <c r="H1295" i="3"/>
  <c r="Q1295" i="3" s="1"/>
  <c r="H1379" i="3"/>
  <c r="Q1379" i="3" s="1"/>
  <c r="H1463" i="3"/>
  <c r="Q1463" i="3" s="1"/>
  <c r="H1312" i="3"/>
  <c r="Q1312" i="3" s="1"/>
  <c r="H1396" i="3"/>
  <c r="Q1396" i="3" s="1"/>
  <c r="H1480" i="3"/>
  <c r="Q1480" i="3" s="1"/>
  <c r="H1329" i="3"/>
  <c r="Q1329" i="3" s="1"/>
  <c r="E24" i="15" s="1"/>
  <c r="H1413" i="3"/>
  <c r="Q1413" i="3" s="1"/>
  <c r="H1262" i="3"/>
  <c r="Q1262" i="3" s="1"/>
  <c r="B24" i="15" s="1"/>
  <c r="H1325" i="3"/>
  <c r="Q1325" i="3" s="1"/>
  <c r="H1409" i="3"/>
  <c r="Q1409" i="3" s="1"/>
  <c r="H1493" i="3"/>
  <c r="Q1493" i="3" s="1"/>
  <c r="P25" i="13" s="1"/>
  <c r="H1342" i="3"/>
  <c r="Q1342" i="3" s="1"/>
  <c r="H1426" i="3"/>
  <c r="Q1426" i="3" s="1"/>
  <c r="H1275" i="3"/>
  <c r="Q1275" i="3" s="1"/>
  <c r="H1359" i="3"/>
  <c r="Q1359" i="3" s="1"/>
  <c r="H1443" i="3"/>
  <c r="Q1443" i="3" s="1"/>
  <c r="H1292" i="3"/>
  <c r="Q1292" i="3" s="1"/>
  <c r="H1376" i="3"/>
  <c r="Q1376" i="3" s="1"/>
  <c r="H1460" i="3"/>
  <c r="Q1460" i="3" s="1"/>
  <c r="H1309" i="3"/>
  <c r="Q1309" i="3" s="1"/>
  <c r="H1393" i="3"/>
  <c r="Q1393" i="3" s="1"/>
  <c r="H1477" i="3"/>
  <c r="Q1477" i="3" s="1"/>
  <c r="H1326" i="3"/>
  <c r="Q1326" i="3" s="1"/>
  <c r="H1410" i="3"/>
  <c r="Q1410" i="3" s="1"/>
  <c r="H1494" i="3"/>
  <c r="Q1494" i="3" s="1"/>
  <c r="H1343" i="3"/>
  <c r="Q1343" i="3" s="1"/>
  <c r="H1427" i="3"/>
  <c r="Q1427" i="3" s="1"/>
  <c r="H1276" i="3"/>
  <c r="Q1276" i="3" s="1"/>
  <c r="H1360" i="3"/>
  <c r="Q1360" i="3" s="1"/>
  <c r="H1444" i="3"/>
  <c r="Q1444" i="3" s="1"/>
  <c r="H1293" i="3"/>
  <c r="Q1293" i="3" s="1"/>
  <c r="H1377" i="3"/>
  <c r="Q1377" i="3" s="1"/>
  <c r="H1461" i="3"/>
  <c r="Q1461" i="3" s="1"/>
  <c r="H1310" i="3"/>
  <c r="Q1310" i="3" s="1"/>
  <c r="H1394" i="3"/>
  <c r="Q1394" i="3" s="1"/>
  <c r="H1478" i="3"/>
  <c r="Q1478" i="3" s="1"/>
  <c r="H1327" i="3"/>
  <c r="Q1327" i="3" s="1"/>
  <c r="H1308" i="3"/>
  <c r="Q1308" i="3" s="1"/>
  <c r="H1388" i="3"/>
  <c r="Q1388" i="3" s="1"/>
  <c r="H1321" i="3"/>
  <c r="Q1321" i="3" s="1"/>
  <c r="H1271" i="3"/>
  <c r="Q1271" i="3" s="1"/>
  <c r="H1439" i="3"/>
  <c r="Q1439" i="3" s="1"/>
  <c r="H1288" i="3"/>
  <c r="Q1288" i="3" s="1"/>
  <c r="H1305" i="3"/>
  <c r="Q1305" i="3" s="1"/>
  <c r="H1389" i="3"/>
  <c r="Q1389" i="3" s="1"/>
  <c r="H1406" i="3"/>
  <c r="Q1406" i="3" s="1"/>
  <c r="H1490" i="3"/>
  <c r="Q1490" i="3" s="1"/>
  <c r="H1356" i="3"/>
  <c r="Q1356" i="3" s="1"/>
  <c r="H1373" i="3"/>
  <c r="Q1373" i="3" s="1"/>
  <c r="H1306" i="3"/>
  <c r="Q1306" i="3" s="1"/>
  <c r="H570" i="3"/>
  <c r="Q570" i="3" s="1"/>
  <c r="H574" i="3"/>
  <c r="Q574" i="3" s="1"/>
  <c r="H581" i="3"/>
  <c r="Q581" i="3" s="1"/>
  <c r="H536" i="3"/>
  <c r="Q536" i="3" s="1"/>
  <c r="H587" i="3"/>
  <c r="Q587" i="3" s="1"/>
  <c r="H544" i="3"/>
  <c r="Q544" i="3" s="1"/>
  <c r="H559" i="3"/>
  <c r="Q559" i="3" s="1"/>
  <c r="H538" i="3"/>
  <c r="Q538" i="3" s="1"/>
  <c r="H547" i="3"/>
  <c r="Q547" i="3" s="1"/>
  <c r="H554" i="3"/>
  <c r="Q554" i="3" s="1"/>
  <c r="H546" i="3"/>
  <c r="Q546" i="3" s="1"/>
  <c r="M13" i="15" s="1"/>
  <c r="H560" i="3"/>
  <c r="Q560" i="3" s="1"/>
  <c r="H588" i="3"/>
  <c r="Q588" i="3" s="1"/>
  <c r="H549" i="3"/>
  <c r="Q549" i="3" s="1"/>
  <c r="H563" i="3"/>
  <c r="Q563" i="3" s="1"/>
  <c r="J13" i="15" s="1"/>
  <c r="H582" i="3"/>
  <c r="Q582" i="3" s="1"/>
  <c r="H543" i="3"/>
  <c r="Q543" i="3" s="1"/>
  <c r="H539" i="3"/>
  <c r="Q539" i="3" s="1"/>
  <c r="H580" i="3"/>
  <c r="Q580" i="3" s="1"/>
  <c r="H540" i="3"/>
  <c r="Q540" i="3" s="1"/>
  <c r="H542" i="3"/>
  <c r="Q542" i="3" s="1"/>
  <c r="C14" i="13" s="1"/>
  <c r="H589" i="3"/>
  <c r="Q589" i="3" s="1"/>
  <c r="H552" i="3"/>
  <c r="Q552" i="3" s="1"/>
  <c r="F13" i="15" s="1"/>
  <c r="H550" i="3"/>
  <c r="Q550" i="3" s="1"/>
  <c r="H555" i="3"/>
  <c r="Q555" i="3" s="1"/>
  <c r="H558" i="3"/>
  <c r="Q558" i="3" s="1"/>
  <c r="H575" i="3"/>
  <c r="Q575" i="3" s="1"/>
  <c r="H548" i="3"/>
  <c r="Q548" i="3" s="1"/>
  <c r="H535" i="3"/>
  <c r="Q535" i="3" s="1"/>
  <c r="B13" i="15" s="1"/>
  <c r="H567" i="3"/>
  <c r="Q567" i="3" s="1"/>
  <c r="H586" i="3"/>
  <c r="Q586" i="3" s="1"/>
  <c r="H576" i="3"/>
  <c r="Q576" i="3" s="1"/>
  <c r="H578" i="3"/>
  <c r="Q578" i="3" s="1"/>
  <c r="H561" i="3"/>
  <c r="Q561" i="3" s="1"/>
  <c r="L14" i="13" s="1"/>
  <c r="H572" i="3"/>
  <c r="Q572" i="3" s="1"/>
  <c r="H569" i="3"/>
  <c r="Q569" i="3" s="1"/>
  <c r="H577" i="3"/>
  <c r="Q577" i="3" s="1"/>
  <c r="H585" i="3"/>
  <c r="Q585" i="3" s="1"/>
  <c r="H537" i="3"/>
  <c r="Q537" i="3" s="1"/>
  <c r="H551" i="3"/>
  <c r="Q551" i="3" s="1"/>
  <c r="H13" i="15" s="1"/>
  <c r="H553" i="3"/>
  <c r="Q553" i="3" s="1"/>
  <c r="H556" i="3"/>
  <c r="Q556" i="3" s="1"/>
  <c r="H568" i="3"/>
  <c r="Q568" i="3" s="1"/>
  <c r="H566" i="3"/>
  <c r="Q566" i="3" s="1"/>
  <c r="G13" i="15" s="1"/>
  <c r="H564" i="3"/>
  <c r="Q564" i="3" s="1"/>
  <c r="H590" i="3"/>
  <c r="Q590" i="3" s="1"/>
  <c r="P14" i="13" s="1"/>
  <c r="H583" i="3"/>
  <c r="Q583" i="3" s="1"/>
  <c r="H557" i="3"/>
  <c r="Q557" i="3" s="1"/>
  <c r="H562" i="3"/>
  <c r="Q562" i="3" s="1"/>
  <c r="H573" i="3"/>
  <c r="Q573" i="3" s="1"/>
  <c r="H584" i="3"/>
  <c r="Q584" i="3" s="1"/>
  <c r="H565" i="3"/>
  <c r="Q565" i="3" s="1"/>
  <c r="M14" i="13" s="1"/>
  <c r="H545" i="3"/>
  <c r="Q545" i="3" s="1"/>
  <c r="H541" i="3"/>
  <c r="Q541" i="3" s="1"/>
  <c r="H579" i="3"/>
  <c r="Q579" i="3" s="1"/>
  <c r="H571" i="3"/>
  <c r="Q571" i="3" s="1"/>
  <c r="H3440" i="3"/>
  <c r="Q3440" i="3" s="1"/>
  <c r="L41" i="13" s="1"/>
  <c r="H3444" i="3"/>
  <c r="Q3444" i="3" s="1"/>
  <c r="H3464" i="3"/>
  <c r="Q3464" i="3" s="1"/>
  <c r="H3421" i="3"/>
  <c r="Q3421" i="3" s="1"/>
  <c r="H3455" i="3"/>
  <c r="Q3455" i="3" s="1"/>
  <c r="H3436" i="3"/>
  <c r="Q3436" i="3" s="1"/>
  <c r="H3460" i="3"/>
  <c r="Q3460" i="3" s="1"/>
  <c r="H3437" i="3"/>
  <c r="Q3437" i="3" s="1"/>
  <c r="H3474" i="3"/>
  <c r="Q3474" i="3" s="1"/>
  <c r="P41" i="13" s="1"/>
  <c r="H3427" i="3"/>
  <c r="Q3427" i="3" s="1"/>
  <c r="H3447" i="3"/>
  <c r="Q3447" i="3" s="1"/>
  <c r="H3419" i="3"/>
  <c r="Q3419" i="3" s="1"/>
  <c r="H3423" i="3"/>
  <c r="Q3423" i="3" s="1"/>
  <c r="C41" i="13" s="1"/>
  <c r="H3443" i="3"/>
  <c r="Q3443" i="3" s="1"/>
  <c r="H3463" i="3"/>
  <c r="Q3463" i="3" s="1"/>
  <c r="H3441" i="3"/>
  <c r="Q3441" i="3" s="1"/>
  <c r="H3445" i="3"/>
  <c r="Q3445" i="3" s="1"/>
  <c r="H3465" i="3"/>
  <c r="Q3465" i="3" s="1"/>
  <c r="H3422" i="3"/>
  <c r="Q3422" i="3" s="1"/>
  <c r="H3461" i="3"/>
  <c r="Q3461" i="3" s="1"/>
  <c r="H3438" i="3"/>
  <c r="Q3438" i="3" s="1"/>
  <c r="H3462" i="3"/>
  <c r="Q3462" i="3" s="1"/>
  <c r="H3467" i="3"/>
  <c r="Q3467" i="3" s="1"/>
  <c r="H3471" i="3"/>
  <c r="Q3471" i="3" s="1"/>
  <c r="H3432" i="3"/>
  <c r="Q3432" i="3" s="1"/>
  <c r="H3452" i="3"/>
  <c r="Q3452" i="3" s="1"/>
  <c r="G40" i="15" s="1"/>
  <c r="H3424" i="3"/>
  <c r="Q3424" i="3" s="1"/>
  <c r="H3428" i="3"/>
  <c r="Q3428" i="3" s="1"/>
  <c r="M40" i="15" s="1"/>
  <c r="H3448" i="3"/>
  <c r="Q3448" i="3" s="1"/>
  <c r="M41" i="13" s="1"/>
  <c r="H3468" i="3"/>
  <c r="Q3468" i="3" s="1"/>
  <c r="H3442" i="3"/>
  <c r="Q3442" i="3" s="1"/>
  <c r="H3446" i="3"/>
  <c r="Q3446" i="3" s="1"/>
  <c r="H3466" i="3"/>
  <c r="Q3466" i="3" s="1"/>
  <c r="H3451" i="3"/>
  <c r="Q3451" i="3" s="1"/>
  <c r="H3475" i="3"/>
  <c r="Q3475" i="3" s="1"/>
  <c r="H3456" i="3"/>
  <c r="Q3456" i="3" s="1"/>
  <c r="H3417" i="3"/>
  <c r="Q3417" i="3" s="1"/>
  <c r="B40" i="15" s="1"/>
  <c r="H3472" i="3"/>
  <c r="Q3472" i="3" s="1"/>
  <c r="H3476" i="3"/>
  <c r="Q3476" i="3" s="1"/>
  <c r="H3433" i="3"/>
  <c r="Q3433" i="3" s="1"/>
  <c r="H3453" i="3"/>
  <c r="Q3453" i="3" s="1"/>
  <c r="H3425" i="3"/>
  <c r="Q3425" i="3" s="1"/>
  <c r="H3429" i="3"/>
  <c r="Q3429" i="3" s="1"/>
  <c r="H3449" i="3"/>
  <c r="Q3449" i="3" s="1"/>
  <c r="H3469" i="3"/>
  <c r="Q3469" i="3" s="1"/>
  <c r="H3435" i="3"/>
  <c r="Q3435" i="3" s="1"/>
  <c r="F40" i="15" s="1"/>
  <c r="H3439" i="3"/>
  <c r="Q3439" i="3" s="1"/>
  <c r="H3459" i="3"/>
  <c r="Q3459" i="3" s="1"/>
  <c r="H3420" i="3"/>
  <c r="Q3420" i="3" s="1"/>
  <c r="H3457" i="3"/>
  <c r="Q3457" i="3" s="1"/>
  <c r="H3418" i="3"/>
  <c r="Q3418" i="3" s="1"/>
  <c r="H3458" i="3"/>
  <c r="Q3458" i="3" s="1"/>
  <c r="H3431" i="3"/>
  <c r="Q3431" i="3" s="1"/>
  <c r="H3473" i="3"/>
  <c r="Q3473" i="3" s="1"/>
  <c r="H3477" i="3"/>
  <c r="Q3477" i="3" s="1"/>
  <c r="H3434" i="3"/>
  <c r="Q3434" i="3" s="1"/>
  <c r="H40" i="15" s="1"/>
  <c r="H3454" i="3"/>
  <c r="Q3454" i="3" s="1"/>
  <c r="P40" i="15" s="1"/>
  <c r="H3426" i="3"/>
  <c r="Q3426" i="3" s="1"/>
  <c r="H3430" i="3"/>
  <c r="Q3430" i="3" s="1"/>
  <c r="H3450" i="3"/>
  <c r="Q3450" i="3" s="1"/>
  <c r="H3470" i="3"/>
  <c r="Q3470" i="3" s="1"/>
  <c r="H2687" i="3"/>
  <c r="Q2687" i="3" s="1"/>
  <c r="H2654" i="3"/>
  <c r="Q2654" i="3" s="1"/>
  <c r="H2625" i="3"/>
  <c r="Q2625" i="3" s="1"/>
  <c r="H2695" i="3"/>
  <c r="Q2695" i="3" s="1"/>
  <c r="H2662" i="3"/>
  <c r="Q2662" i="3" s="1"/>
  <c r="H2633" i="3"/>
  <c r="Q2633" i="3" s="1"/>
  <c r="N31" i="15" s="1"/>
  <c r="H2604" i="3"/>
  <c r="Q2604" i="3" s="1"/>
  <c r="B31" i="15" s="1"/>
  <c r="H2670" i="3"/>
  <c r="Q2670" i="3" s="1"/>
  <c r="P31" i="15" s="1"/>
  <c r="H2641" i="3"/>
  <c r="Q2641" i="3" s="1"/>
  <c r="H2612" i="3"/>
  <c r="Q2612" i="3" s="1"/>
  <c r="H2678" i="3"/>
  <c r="Q2678" i="3" s="1"/>
  <c r="H2649" i="3"/>
  <c r="Q2649" i="3" s="1"/>
  <c r="H2620" i="3"/>
  <c r="Q2620" i="3" s="1"/>
  <c r="H2686" i="3"/>
  <c r="Q2686" i="3" s="1"/>
  <c r="H2657" i="3"/>
  <c r="Q2657" i="3" s="1"/>
  <c r="H2628" i="3"/>
  <c r="Q2628" i="3" s="1"/>
  <c r="H2694" i="3"/>
  <c r="Q2694" i="3" s="1"/>
  <c r="P32" i="13" s="1"/>
  <c r="H2665" i="3"/>
  <c r="Q2665" i="3" s="1"/>
  <c r="H2671" i="3"/>
  <c r="Q2671" i="3" s="1"/>
  <c r="H2638" i="3"/>
  <c r="Q2638" i="3" s="1"/>
  <c r="F31" i="15" s="1"/>
  <c r="H2609" i="3"/>
  <c r="Q2609" i="3" s="1"/>
  <c r="H2679" i="3"/>
  <c r="Q2679" i="3" s="1"/>
  <c r="H2646" i="3"/>
  <c r="Q2646" i="3" s="1"/>
  <c r="H2617" i="3"/>
  <c r="Q2617" i="3" s="1"/>
  <c r="H2652" i="3"/>
  <c r="Q2652" i="3" s="1"/>
  <c r="H2627" i="3"/>
  <c r="Q2627" i="3" s="1"/>
  <c r="H2689" i="3"/>
  <c r="Q2689" i="3" s="1"/>
  <c r="H2660" i="3"/>
  <c r="Q2660" i="3" s="1"/>
  <c r="H2635" i="3"/>
  <c r="Q2635" i="3" s="1"/>
  <c r="H2697" i="3"/>
  <c r="Q2697" i="3" s="1"/>
  <c r="H2668" i="3"/>
  <c r="Q2668" i="3" s="1"/>
  <c r="G31" i="15" s="1"/>
  <c r="H2643" i="3"/>
  <c r="Q2643" i="3" s="1"/>
  <c r="H2610" i="3"/>
  <c r="Q2610" i="3" s="1"/>
  <c r="H2676" i="3"/>
  <c r="Q2676" i="3" s="1"/>
  <c r="H2651" i="3"/>
  <c r="Q2651" i="3" s="1"/>
  <c r="H2618" i="3"/>
  <c r="Q2618" i="3" s="1"/>
  <c r="H2684" i="3"/>
  <c r="Q2684" i="3" s="1"/>
  <c r="H2659" i="3"/>
  <c r="Q2659" i="3" s="1"/>
  <c r="H2626" i="3"/>
  <c r="Q2626" i="3" s="1"/>
  <c r="M31" i="15" s="1"/>
  <c r="H2692" i="3"/>
  <c r="Q2692" i="3" s="1"/>
  <c r="H2667" i="3"/>
  <c r="Q2667" i="3" s="1"/>
  <c r="H2634" i="3"/>
  <c r="Q2634" i="3" s="1"/>
  <c r="H2636" i="3"/>
  <c r="Q2636" i="3" s="1"/>
  <c r="H31" i="15" s="1"/>
  <c r="H2611" i="3"/>
  <c r="Q2611" i="3" s="1"/>
  <c r="H2673" i="3"/>
  <c r="Q2673" i="3" s="1"/>
  <c r="H2644" i="3"/>
  <c r="Q2644" i="3" s="1"/>
  <c r="H2619" i="3"/>
  <c r="Q2619" i="3" s="1"/>
  <c r="H2681" i="3"/>
  <c r="Q2681" i="3" s="1"/>
  <c r="H2621" i="3"/>
  <c r="Q2621" i="3" s="1"/>
  <c r="H2691" i="3"/>
  <c r="Q2691" i="3" s="1"/>
  <c r="H2658" i="3"/>
  <c r="Q2658" i="3" s="1"/>
  <c r="H2629" i="3"/>
  <c r="Q2629" i="3" s="1"/>
  <c r="H2699" i="3"/>
  <c r="Q2699" i="3" s="1"/>
  <c r="H2666" i="3"/>
  <c r="Q2666" i="3" s="1"/>
  <c r="H2637" i="3"/>
  <c r="Q2637" i="3" s="1"/>
  <c r="H2608" i="3"/>
  <c r="Q2608" i="3" s="1"/>
  <c r="H2674" i="3"/>
  <c r="Q2674" i="3" s="1"/>
  <c r="H2645" i="3"/>
  <c r="Q2645" i="3" s="1"/>
  <c r="H2616" i="3"/>
  <c r="Q2616" i="3" s="1"/>
  <c r="C32" i="13" s="1"/>
  <c r="H2682" i="3"/>
  <c r="Q2682" i="3" s="1"/>
  <c r="H2653" i="3"/>
  <c r="Q2653" i="3" s="1"/>
  <c r="H2624" i="3"/>
  <c r="Q2624" i="3" s="1"/>
  <c r="H2690" i="3"/>
  <c r="Q2690" i="3" s="1"/>
  <c r="H2661" i="3"/>
  <c r="Q2661" i="3" s="1"/>
  <c r="M32" i="13" s="1"/>
  <c r="H2632" i="3"/>
  <c r="Q2632" i="3" s="1"/>
  <c r="H2698" i="3"/>
  <c r="Q2698" i="3" s="1"/>
  <c r="H2605" i="3"/>
  <c r="Q2605" i="3" s="1"/>
  <c r="H2675" i="3"/>
  <c r="Q2675" i="3" s="1"/>
  <c r="H2642" i="3"/>
  <c r="Q2642" i="3" s="1"/>
  <c r="H2613" i="3"/>
  <c r="Q2613" i="3" s="1"/>
  <c r="H2683" i="3"/>
  <c r="Q2683" i="3" s="1"/>
  <c r="H2650" i="3"/>
  <c r="Q2650" i="3" s="1"/>
  <c r="H2623" i="3"/>
  <c r="Q2623" i="3" s="1"/>
  <c r="H2685" i="3"/>
  <c r="Q2685" i="3" s="1"/>
  <c r="H2656" i="3"/>
  <c r="Q2656" i="3" s="1"/>
  <c r="H2631" i="3"/>
  <c r="Q2631" i="3" s="1"/>
  <c r="H2693" i="3"/>
  <c r="Q2693" i="3" s="1"/>
  <c r="H2664" i="3"/>
  <c r="Q2664" i="3" s="1"/>
  <c r="H2639" i="3"/>
  <c r="Q2639" i="3" s="1"/>
  <c r="H2606" i="3"/>
  <c r="Q2606" i="3" s="1"/>
  <c r="H2672" i="3"/>
  <c r="Q2672" i="3" s="1"/>
  <c r="H2647" i="3"/>
  <c r="Q2647" i="3" s="1"/>
  <c r="H2614" i="3"/>
  <c r="Q2614" i="3" s="1"/>
  <c r="H2680" i="3"/>
  <c r="Q2680" i="3" s="1"/>
  <c r="H2655" i="3"/>
  <c r="Q2655" i="3" s="1"/>
  <c r="H2622" i="3"/>
  <c r="Q2622" i="3" s="1"/>
  <c r="H2688" i="3"/>
  <c r="Q2688" i="3" s="1"/>
  <c r="H2663" i="3"/>
  <c r="Q2663" i="3" s="1"/>
  <c r="H2630" i="3"/>
  <c r="Q2630" i="3" s="1"/>
  <c r="H2696" i="3"/>
  <c r="Q2696" i="3" s="1"/>
  <c r="H2607" i="3"/>
  <c r="Q2607" i="3" s="1"/>
  <c r="H2669" i="3"/>
  <c r="Q2669" i="3" s="1"/>
  <c r="H2640" i="3"/>
  <c r="Q2640" i="3" s="1"/>
  <c r="H2615" i="3"/>
  <c r="Q2615" i="3" s="1"/>
  <c r="H2677" i="3"/>
  <c r="Q2677" i="3" s="1"/>
  <c r="H2648" i="3"/>
  <c r="Q2648" i="3" s="1"/>
  <c r="L32" i="13" s="1"/>
  <c r="H3491" i="3"/>
  <c r="Q3491" i="3" s="1"/>
  <c r="L41" i="15" s="1"/>
  <c r="H3521" i="3"/>
  <c r="Q3521" i="3" s="1"/>
  <c r="H3503" i="3"/>
  <c r="Q3503" i="3" s="1"/>
  <c r="H3485" i="3"/>
  <c r="Q3485" i="3" s="1"/>
  <c r="H3578" i="3"/>
  <c r="Q3578" i="3" s="1"/>
  <c r="H3560" i="3"/>
  <c r="Q3560" i="3" s="1"/>
  <c r="H3542" i="3"/>
  <c r="Q3542" i="3" s="1"/>
  <c r="H3524" i="3"/>
  <c r="Q3524" i="3" s="1"/>
  <c r="H3593" i="3"/>
  <c r="Q3593" i="3" s="1"/>
  <c r="H3575" i="3"/>
  <c r="Q3575" i="3" s="1"/>
  <c r="H3557" i="3"/>
  <c r="Q3557" i="3" s="1"/>
  <c r="H3553" i="3"/>
  <c r="Q3553" i="3" s="1"/>
  <c r="H3535" i="3"/>
  <c r="Q3535" i="3" s="1"/>
  <c r="H3517" i="3"/>
  <c r="Q3517" i="3" s="1"/>
  <c r="H3499" i="3"/>
  <c r="Q3499" i="3" s="1"/>
  <c r="N41" i="15" s="1"/>
  <c r="H3513" i="3"/>
  <c r="Q3513" i="3" s="1"/>
  <c r="H3495" i="3"/>
  <c r="Q3495" i="3" s="1"/>
  <c r="H3596" i="3"/>
  <c r="Q3596" i="3" s="1"/>
  <c r="H3493" i="3"/>
  <c r="Q3493" i="3" s="1"/>
  <c r="H3592" i="3"/>
  <c r="Q3592" i="3" s="1"/>
  <c r="H3574" i="3"/>
  <c r="Q3574" i="3" s="1"/>
  <c r="H3556" i="3"/>
  <c r="Q3556" i="3" s="1"/>
  <c r="H3570" i="3"/>
  <c r="Q3570" i="3" s="1"/>
  <c r="H3552" i="3"/>
  <c r="Q3552" i="3" s="1"/>
  <c r="H3534" i="3"/>
  <c r="Q3534" i="3" s="1"/>
  <c r="H3516" i="3"/>
  <c r="Q3516" i="3" s="1"/>
  <c r="H3490" i="3"/>
  <c r="Q3490" i="3" s="1"/>
  <c r="H3591" i="3"/>
  <c r="Q3591" i="3" s="1"/>
  <c r="H3573" i="3"/>
  <c r="Q3573" i="3" s="1"/>
  <c r="H3555" i="3"/>
  <c r="Q3555" i="3" s="1"/>
  <c r="H3594" i="3"/>
  <c r="Q3594" i="3" s="1"/>
  <c r="H3576" i="3"/>
  <c r="Q3576" i="3" s="1"/>
  <c r="H3558" i="3"/>
  <c r="Q3558" i="3" s="1"/>
  <c r="H3540" i="3"/>
  <c r="Q3540" i="3" s="1"/>
  <c r="H3514" i="3"/>
  <c r="Q3514" i="3" s="1"/>
  <c r="H3496" i="3"/>
  <c r="Q3496" i="3" s="1"/>
  <c r="H3478" i="3"/>
  <c r="Q3478" i="3" s="1"/>
  <c r="B41" i="15" s="1"/>
  <c r="H3579" i="3"/>
  <c r="Q3579" i="3" s="1"/>
  <c r="H3529" i="3"/>
  <c r="Q3529" i="3" s="1"/>
  <c r="H3511" i="3"/>
  <c r="Q3511" i="3" s="1"/>
  <c r="H3484" i="3"/>
  <c r="Q3484" i="3" s="1"/>
  <c r="C42" i="13" s="1"/>
  <c r="H3489" i="3"/>
  <c r="Q3489" i="3" s="1"/>
  <c r="H3590" i="3"/>
  <c r="Q3590" i="3" s="1"/>
  <c r="H3572" i="3"/>
  <c r="Q3572" i="3" s="1"/>
  <c r="H3586" i="3"/>
  <c r="Q3586" i="3" s="1"/>
  <c r="P42" i="13" s="1"/>
  <c r="H3568" i="3"/>
  <c r="Q3568" i="3" s="1"/>
  <c r="H3550" i="3"/>
  <c r="Q3550" i="3" s="1"/>
  <c r="H3532" i="3"/>
  <c r="Q3532" i="3" s="1"/>
  <c r="H3546" i="3"/>
  <c r="Q3546" i="3" s="1"/>
  <c r="H3528" i="3"/>
  <c r="Q3528" i="3" s="1"/>
  <c r="G41" i="15" s="1"/>
  <c r="H3510" i="3"/>
  <c r="Q3510" i="3" s="1"/>
  <c r="H3492" i="3"/>
  <c r="Q3492" i="3" s="1"/>
  <c r="M41" i="15" s="1"/>
  <c r="H3506" i="3"/>
  <c r="Q3506" i="3" s="1"/>
  <c r="H3488" i="3"/>
  <c r="Q3488" i="3" s="1"/>
  <c r="D42" i="13" s="1"/>
  <c r="H3589" i="3"/>
  <c r="Q3589" i="3" s="1"/>
  <c r="H3571" i="3"/>
  <c r="Q3571" i="3" s="1"/>
  <c r="H3545" i="3"/>
  <c r="Q3545" i="3" s="1"/>
  <c r="H3527" i="3"/>
  <c r="Q3527" i="3" s="1"/>
  <c r="H3509" i="3"/>
  <c r="Q3509" i="3" s="1"/>
  <c r="H3548" i="3"/>
  <c r="Q3548" i="3" s="1"/>
  <c r="H3530" i="3"/>
  <c r="Q3530" i="3" s="1"/>
  <c r="P41" i="15" s="1"/>
  <c r="H3512" i="3"/>
  <c r="Q3512" i="3" s="1"/>
  <c r="H3494" i="3"/>
  <c r="Q3494" i="3" s="1"/>
  <c r="H3595" i="3"/>
  <c r="Q3595" i="3" s="1"/>
  <c r="H3569" i="3"/>
  <c r="Q3569" i="3" s="1"/>
  <c r="H3551" i="3"/>
  <c r="Q3551" i="3" s="1"/>
  <c r="H3533" i="3"/>
  <c r="Q3533" i="3" s="1"/>
  <c r="H3515" i="3"/>
  <c r="Q3515" i="3" s="1"/>
  <c r="M42" i="13" s="1"/>
  <c r="H3584" i="3"/>
  <c r="Q3584" i="3" s="1"/>
  <c r="H3566" i="3"/>
  <c r="Q3566" i="3" s="1"/>
  <c r="H3562" i="3"/>
  <c r="Q3562" i="3" s="1"/>
  <c r="H3544" i="3"/>
  <c r="Q3544" i="3" s="1"/>
  <c r="H3526" i="3"/>
  <c r="Q3526" i="3" s="1"/>
  <c r="H3508" i="3"/>
  <c r="Q3508" i="3" s="1"/>
  <c r="H3522" i="3"/>
  <c r="Q3522" i="3" s="1"/>
  <c r="H3504" i="3"/>
  <c r="Q3504" i="3" s="1"/>
  <c r="H3486" i="3"/>
  <c r="Q3486" i="3" s="1"/>
  <c r="H3587" i="3"/>
  <c r="Q3587" i="3" s="1"/>
  <c r="H3482" i="3"/>
  <c r="Q3482" i="3" s="1"/>
  <c r="H3583" i="3"/>
  <c r="Q3583" i="3" s="1"/>
  <c r="H3565" i="3"/>
  <c r="Q3565" i="3" s="1"/>
  <c r="H3547" i="3"/>
  <c r="Q3547" i="3" s="1"/>
  <c r="H3561" i="3"/>
  <c r="Q3561" i="3" s="1"/>
  <c r="H3543" i="3"/>
  <c r="Q3543" i="3" s="1"/>
  <c r="H3525" i="3"/>
  <c r="Q3525" i="3" s="1"/>
  <c r="H3507" i="3"/>
  <c r="Q3507" i="3" s="1"/>
  <c r="L42" i="13" s="1"/>
  <c r="H3481" i="3"/>
  <c r="Q3481" i="3" s="1"/>
  <c r="H3582" i="3"/>
  <c r="Q3582" i="3" s="1"/>
  <c r="H3564" i="3"/>
  <c r="Q3564" i="3" s="1"/>
  <c r="H3539" i="3"/>
  <c r="Q3539" i="3" s="1"/>
  <c r="H3585" i="3"/>
  <c r="Q3585" i="3" s="1"/>
  <c r="H3567" i="3"/>
  <c r="Q3567" i="3" s="1"/>
  <c r="H3549" i="3"/>
  <c r="Q3549" i="3" s="1"/>
  <c r="H3531" i="3"/>
  <c r="Q3531" i="3" s="1"/>
  <c r="H3505" i="3"/>
  <c r="Q3505" i="3" s="1"/>
  <c r="H3487" i="3"/>
  <c r="Q3487" i="3" s="1"/>
  <c r="H3588" i="3"/>
  <c r="Q3588" i="3" s="1"/>
  <c r="H3538" i="3"/>
  <c r="Q3538" i="3" s="1"/>
  <c r="H3520" i="3"/>
  <c r="Q3520" i="3" s="1"/>
  <c r="H3502" i="3"/>
  <c r="Q3502" i="3" s="1"/>
  <c r="F41" i="15" s="1"/>
  <c r="H3498" i="3"/>
  <c r="Q3498" i="3" s="1"/>
  <c r="H3480" i="3"/>
  <c r="Q3480" i="3" s="1"/>
  <c r="H3581" i="3"/>
  <c r="Q3581" i="3" s="1"/>
  <c r="H3563" i="3"/>
  <c r="Q3563" i="3" s="1"/>
  <c r="H3577" i="3"/>
  <c r="Q3577" i="3" s="1"/>
  <c r="H3559" i="3"/>
  <c r="Q3559" i="3" s="1"/>
  <c r="H3541" i="3"/>
  <c r="Q3541" i="3" s="1"/>
  <c r="H3523" i="3"/>
  <c r="Q3523" i="3" s="1"/>
  <c r="H3537" i="3"/>
  <c r="Q3537" i="3" s="1"/>
  <c r="H3519" i="3"/>
  <c r="Q3519" i="3" s="1"/>
  <c r="H3501" i="3"/>
  <c r="Q3501" i="3" s="1"/>
  <c r="H41" i="15" s="1"/>
  <c r="H3483" i="3"/>
  <c r="Q3483" i="3" s="1"/>
  <c r="H3497" i="3"/>
  <c r="Q3497" i="3" s="1"/>
  <c r="H3479" i="3"/>
  <c r="Q3479" i="3" s="1"/>
  <c r="H3580" i="3"/>
  <c r="Q3580" i="3" s="1"/>
  <c r="H3554" i="3"/>
  <c r="Q3554" i="3" s="1"/>
  <c r="H3536" i="3"/>
  <c r="Q3536" i="3" s="1"/>
  <c r="H3518" i="3"/>
  <c r="Q3518" i="3" s="1"/>
  <c r="H3500" i="3"/>
  <c r="Q3500" i="3" s="1"/>
  <c r="H3863" i="3"/>
  <c r="Q3863" i="3" s="1"/>
  <c r="H3879" i="3"/>
  <c r="Q3879" i="3" s="1"/>
  <c r="H3860" i="3"/>
  <c r="Q3860" i="3" s="1"/>
  <c r="H3876" i="3"/>
  <c r="Q3876" i="3" s="1"/>
  <c r="H3834" i="3"/>
  <c r="Q3834" i="3" s="1"/>
  <c r="C45" i="13" s="1"/>
  <c r="H3847" i="3"/>
  <c r="Q3847" i="3" s="1"/>
  <c r="H3857" i="3"/>
  <c r="Q3857" i="3" s="1"/>
  <c r="P44" i="15" s="1"/>
  <c r="H3873" i="3"/>
  <c r="Q3873" i="3" s="1"/>
  <c r="H3827" i="3"/>
  <c r="Q3827" i="3" s="1"/>
  <c r="H3844" i="3"/>
  <c r="Q3844" i="3" s="1"/>
  <c r="H3842" i="3"/>
  <c r="Q3842" i="3" s="1"/>
  <c r="H3858" i="3"/>
  <c r="Q3858" i="3" s="1"/>
  <c r="H3824" i="3"/>
  <c r="Q3824" i="3" s="1"/>
  <c r="B44" i="15" s="1"/>
  <c r="H3841" i="3"/>
  <c r="Q3841" i="3" s="1"/>
  <c r="H3826" i="3"/>
  <c r="Q3826" i="3" s="1"/>
  <c r="H3851" i="3"/>
  <c r="Q3851" i="3" s="1"/>
  <c r="M45" i="13" s="1"/>
  <c r="H3864" i="3"/>
  <c r="Q3864" i="3" s="1"/>
  <c r="H3829" i="3"/>
  <c r="Q3829" i="3" s="1"/>
  <c r="H3861" i="3"/>
  <c r="Q3861" i="3" s="1"/>
  <c r="H3848" i="3"/>
  <c r="Q3848" i="3" s="1"/>
  <c r="L45" i="13" s="1"/>
  <c r="H3862" i="3"/>
  <c r="Q3862" i="3" s="1"/>
  <c r="H3828" i="3"/>
  <c r="Q3828" i="3" s="1"/>
  <c r="H3854" i="3"/>
  <c r="Q3854" i="3" s="1"/>
  <c r="H3830" i="3"/>
  <c r="Q3830" i="3" s="1"/>
  <c r="H3837" i="3"/>
  <c r="Q3837" i="3" s="1"/>
  <c r="D45" i="13" s="1"/>
  <c r="H3840" i="3"/>
  <c r="Q3840" i="3" s="1"/>
  <c r="H3870" i="3"/>
  <c r="Q3870" i="3" s="1"/>
  <c r="H3835" i="3"/>
  <c r="Q3835" i="3" s="1"/>
  <c r="H3833" i="3"/>
  <c r="Q3833" i="3" s="1"/>
  <c r="H3880" i="3"/>
  <c r="Q3880" i="3" s="1"/>
  <c r="P45" i="13" s="1"/>
  <c r="H3838" i="3"/>
  <c r="Q3838" i="3" s="1"/>
  <c r="H3877" i="3"/>
  <c r="Q3877" i="3" s="1"/>
  <c r="H3831" i="3"/>
  <c r="Q3831" i="3" s="1"/>
  <c r="H3878" i="3"/>
  <c r="Q3878" i="3" s="1"/>
  <c r="H3845" i="3"/>
  <c r="Q3845" i="3" s="1"/>
  <c r="H45" i="13" s="1"/>
  <c r="H3832" i="3"/>
  <c r="Q3832" i="3" s="1"/>
  <c r="H3859" i="3"/>
  <c r="Q3859" i="3" s="1"/>
  <c r="H3874" i="3"/>
  <c r="Q3874" i="3" s="1"/>
  <c r="H3867" i="3"/>
  <c r="Q3867" i="3" s="1"/>
  <c r="H3868" i="3"/>
  <c r="Q3868" i="3" s="1"/>
  <c r="H3855" i="3"/>
  <c r="Q3855" i="3" s="1"/>
  <c r="H3871" i="3"/>
  <c r="Q3871" i="3" s="1"/>
  <c r="H3836" i="3"/>
  <c r="Q3836" i="3" s="1"/>
  <c r="H3852" i="3"/>
  <c r="Q3852" i="3" s="1"/>
  <c r="H3869" i="3"/>
  <c r="Q3869" i="3" s="1"/>
  <c r="H3839" i="3"/>
  <c r="Q3839" i="3" s="1"/>
  <c r="M44" i="15" s="1"/>
  <c r="H3850" i="3"/>
  <c r="Q3850" i="3" s="1"/>
  <c r="H3865" i="3"/>
  <c r="Q3865" i="3" s="1"/>
  <c r="H3881" i="3"/>
  <c r="Q3881" i="3" s="1"/>
  <c r="H3883" i="3"/>
  <c r="Q3883" i="3" s="1"/>
  <c r="H3825" i="3"/>
  <c r="Q3825" i="3" s="1"/>
  <c r="H3866" i="3"/>
  <c r="Q3866" i="3" s="1"/>
  <c r="H3882" i="3"/>
  <c r="Q3882" i="3" s="1"/>
  <c r="H3849" i="3"/>
  <c r="Q3849" i="3" s="1"/>
  <c r="H3856" i="3"/>
  <c r="Q3856" i="3" s="1"/>
  <c r="G44" i="15" s="1"/>
  <c r="H3843" i="3"/>
  <c r="Q3843" i="3" s="1"/>
  <c r="H3853" i="3"/>
  <c r="Q3853" i="3" s="1"/>
  <c r="H3846" i="3"/>
  <c r="Q3846" i="3" s="1"/>
  <c r="H44" i="15" s="1"/>
  <c r="H3884" i="3"/>
  <c r="Q3884" i="3" s="1"/>
  <c r="H3875" i="3"/>
  <c r="Q3875" i="3" s="1"/>
  <c r="H3872" i="3"/>
  <c r="Q3872" i="3" s="1"/>
  <c r="H513" i="3"/>
  <c r="Q513" i="3" s="1"/>
  <c r="H508" i="3"/>
  <c r="Q508" i="3" s="1"/>
  <c r="M13" i="13" s="1"/>
  <c r="H530" i="3"/>
  <c r="Q530" i="3" s="1"/>
  <c r="H505" i="3"/>
  <c r="Q505" i="3" s="1"/>
  <c r="H479" i="3"/>
  <c r="Q479" i="3" s="1"/>
  <c r="H510" i="3"/>
  <c r="Q510" i="3" s="1"/>
  <c r="H502" i="3"/>
  <c r="Q502" i="3" s="1"/>
  <c r="H520" i="3"/>
  <c r="Q520" i="3" s="1"/>
  <c r="H484" i="3"/>
  <c r="Q484" i="3" s="1"/>
  <c r="H481" i="3"/>
  <c r="Q481" i="3" s="1"/>
  <c r="H483" i="3"/>
  <c r="Q483" i="3" s="1"/>
  <c r="H506" i="3"/>
  <c r="Q506" i="3" s="1"/>
  <c r="H477" i="3"/>
  <c r="Q477" i="3" s="1"/>
  <c r="H511" i="3"/>
  <c r="Q511" i="3" s="1"/>
  <c r="G12" i="15" s="1"/>
  <c r="H533" i="3"/>
  <c r="Q533" i="3" s="1"/>
  <c r="H497" i="3"/>
  <c r="Q497" i="3" s="1"/>
  <c r="H488" i="3"/>
  <c r="Q488" i="3" s="1"/>
  <c r="H482" i="3"/>
  <c r="Q482" i="3" s="1"/>
  <c r="C13" i="13" s="1"/>
  <c r="H476" i="3"/>
  <c r="Q476" i="3" s="1"/>
  <c r="B12" i="15" s="1"/>
  <c r="H515" i="3"/>
  <c r="Q515" i="3" s="1"/>
  <c r="H496" i="3"/>
  <c r="Q496" i="3" s="1"/>
  <c r="I13" i="13" s="1"/>
  <c r="H494" i="3"/>
  <c r="Q494" i="3" s="1"/>
  <c r="H532" i="3"/>
  <c r="Q532" i="3" s="1"/>
  <c r="P13" i="13" s="1"/>
  <c r="H523" i="3"/>
  <c r="Q523" i="3" s="1"/>
  <c r="H485" i="3"/>
  <c r="Q485" i="3" s="1"/>
  <c r="H501" i="3"/>
  <c r="Q501" i="3" s="1"/>
  <c r="H524" i="3"/>
  <c r="Q524" i="3" s="1"/>
  <c r="H491" i="3"/>
  <c r="Q491" i="3" s="1"/>
  <c r="H531" i="3"/>
  <c r="Q531" i="3" s="1"/>
  <c r="H514" i="3"/>
  <c r="Q514" i="3" s="1"/>
  <c r="H526" i="3"/>
  <c r="Q526" i="3" s="1"/>
  <c r="H499" i="3"/>
  <c r="Q499" i="3" s="1"/>
  <c r="F12" i="15" s="1"/>
  <c r="H512" i="3"/>
  <c r="Q512" i="3" s="1"/>
  <c r="P12" i="15" s="1"/>
  <c r="H519" i="3"/>
  <c r="Q519" i="3" s="1"/>
  <c r="H492" i="3"/>
  <c r="Q492" i="3" s="1"/>
  <c r="H525" i="3"/>
  <c r="Q525" i="3" s="1"/>
  <c r="H522" i="3"/>
  <c r="Q522" i="3" s="1"/>
  <c r="H516" i="3"/>
  <c r="Q516" i="3" s="1"/>
  <c r="H504" i="3"/>
  <c r="Q504" i="3" s="1"/>
  <c r="L13" i="13" s="1"/>
  <c r="H478" i="3"/>
  <c r="Q478" i="3" s="1"/>
  <c r="H490" i="3"/>
  <c r="Q490" i="3" s="1"/>
  <c r="H527" i="3"/>
  <c r="Q527" i="3" s="1"/>
  <c r="H509" i="3"/>
  <c r="Q509" i="3" s="1"/>
  <c r="H503" i="3"/>
  <c r="Q503" i="3" s="1"/>
  <c r="H534" i="3"/>
  <c r="Q534" i="3" s="1"/>
  <c r="H495" i="3"/>
  <c r="Q495" i="3" s="1"/>
  <c r="H507" i="3"/>
  <c r="Q507" i="3" s="1"/>
  <c r="H480" i="3"/>
  <c r="Q480" i="3" s="1"/>
  <c r="H486" i="3"/>
  <c r="Q486" i="3" s="1"/>
  <c r="H500" i="3"/>
  <c r="Q500" i="3" s="1"/>
  <c r="H529" i="3"/>
  <c r="Q529" i="3" s="1"/>
  <c r="H493" i="3"/>
  <c r="Q493" i="3" s="1"/>
  <c r="H518" i="3"/>
  <c r="Q518" i="3" s="1"/>
  <c r="H521" i="3"/>
  <c r="Q521" i="3" s="1"/>
  <c r="H487" i="3"/>
  <c r="Q487" i="3" s="1"/>
  <c r="L12" i="15" s="1"/>
  <c r="H489" i="3"/>
  <c r="Q489" i="3" s="1"/>
  <c r="M12" i="15" s="1"/>
  <c r="H517" i="3"/>
  <c r="Q517" i="3" s="1"/>
  <c r="H498" i="3"/>
  <c r="Q498" i="3" s="1"/>
  <c r="H12" i="15" s="1"/>
  <c r="H528" i="3"/>
  <c r="Q528" i="3" s="1"/>
  <c r="D48" i="5" a="1"/>
  <c r="D48" i="5" s="1"/>
  <c r="E149" i="3"/>
  <c r="E3686" i="3"/>
  <c r="E1505" i="3"/>
  <c r="N45" i="13" l="1"/>
  <c r="O44" i="15"/>
  <c r="N13" i="13"/>
  <c r="O12" i="15"/>
  <c r="O43" i="15"/>
  <c r="O32" i="13"/>
  <c r="Q31" i="15"/>
  <c r="I24" i="15"/>
  <c r="E12" i="15"/>
  <c r="I12" i="15"/>
  <c r="K12" i="15"/>
  <c r="D12" i="15"/>
  <c r="D44" i="15"/>
  <c r="I44" i="15"/>
  <c r="K44" i="15"/>
  <c r="E44" i="15"/>
  <c r="D41" i="15"/>
  <c r="K41" i="15"/>
  <c r="I41" i="15"/>
  <c r="I31" i="15"/>
  <c r="K40" i="15"/>
  <c r="I40" i="15"/>
  <c r="D40" i="15"/>
  <c r="D13" i="15"/>
  <c r="E13" i="15"/>
  <c r="K13" i="15"/>
  <c r="I13" i="15"/>
  <c r="H3807" i="3"/>
  <c r="Q3807" i="3" s="1"/>
  <c r="H3775" i="3"/>
  <c r="Q3775" i="3" s="1"/>
  <c r="H3790" i="3"/>
  <c r="Q3790" i="3" s="1"/>
  <c r="H3737" i="3"/>
  <c r="Q3737" i="3" s="1"/>
  <c r="H3769" i="3"/>
  <c r="Q3769" i="3" s="1"/>
  <c r="H3803" i="3"/>
  <c r="Q3803" i="3" s="1"/>
  <c r="H3820" i="3"/>
  <c r="Q3820" i="3" s="1"/>
  <c r="H3736" i="3"/>
  <c r="Q3736" i="3" s="1"/>
  <c r="H3738" i="3"/>
  <c r="Q3738" i="3" s="1"/>
  <c r="H3781" i="3"/>
  <c r="Q3781" i="3" s="1"/>
  <c r="H3749" i="3"/>
  <c r="Q3749" i="3" s="1"/>
  <c r="H3772" i="3"/>
  <c r="Q3772" i="3" s="1"/>
  <c r="H3741" i="3"/>
  <c r="Q3741" i="3" s="1"/>
  <c r="H3735" i="3"/>
  <c r="Q3735" i="3" s="1"/>
  <c r="H3777" i="3"/>
  <c r="Q3777" i="3" s="1"/>
  <c r="H3794" i="3"/>
  <c r="Q3794" i="3" s="1"/>
  <c r="H3710" i="3"/>
  <c r="Q3710" i="3" s="1"/>
  <c r="H3704" i="3"/>
  <c r="Q3704" i="3" s="1"/>
  <c r="H3747" i="3"/>
  <c r="Q3747" i="3" s="1"/>
  <c r="H3715" i="3"/>
  <c r="Q3715" i="3" s="1"/>
  <c r="H3746" i="3"/>
  <c r="Q3746" i="3" s="1"/>
  <c r="H3740" i="3"/>
  <c r="Q3740" i="3" s="1"/>
  <c r="H3779" i="3"/>
  <c r="Q3779" i="3" s="1"/>
  <c r="H3709" i="3"/>
  <c r="Q3709" i="3" s="1"/>
  <c r="H3810" i="3"/>
  <c r="Q3810" i="3" s="1"/>
  <c r="H3759" i="3"/>
  <c r="Q3759" i="3" s="1"/>
  <c r="H3691" i="3"/>
  <c r="Q3691" i="3" s="1"/>
  <c r="H3776" i="3"/>
  <c r="Q3776" i="3" s="1"/>
  <c r="H3799" i="3"/>
  <c r="Q3799" i="3" s="1"/>
  <c r="H3801" i="3"/>
  <c r="Q3801" i="3" s="1"/>
  <c r="H3823" i="3"/>
  <c r="Q3823" i="3" s="1"/>
  <c r="H3821" i="3"/>
  <c r="Q3821" i="3" s="1"/>
  <c r="H3701" i="3"/>
  <c r="Q3701" i="3" s="1"/>
  <c r="H3721" i="3"/>
  <c r="Q3721" i="3" s="1"/>
  <c r="H3786" i="3"/>
  <c r="Q3786" i="3" s="1"/>
  <c r="H3689" i="3"/>
  <c r="Q3689" i="3" s="1"/>
  <c r="H3692" i="3"/>
  <c r="Q3692" i="3" s="1"/>
  <c r="H3728" i="3"/>
  <c r="Q3728" i="3" s="1"/>
  <c r="I43" i="15" s="1"/>
  <c r="H3751" i="3"/>
  <c r="Q3751" i="3" s="1"/>
  <c r="H3714" i="3"/>
  <c r="Q3714" i="3" s="1"/>
  <c r="H3753" i="3"/>
  <c r="Q3753" i="3" s="1"/>
  <c r="H3822" i="3"/>
  <c r="Q3822" i="3" s="1"/>
  <c r="P44" i="13" s="1"/>
  <c r="H3792" i="3"/>
  <c r="Q3792" i="3" s="1"/>
  <c r="D49" i="5" a="1"/>
  <c r="D49" i="5" s="1"/>
  <c r="E1037" i="3"/>
  <c r="J44" i="13" l="1"/>
  <c r="F43" i="15"/>
  <c r="G44" i="13"/>
  <c r="E43" i="15"/>
  <c r="K44" i="13"/>
  <c r="D50" i="5" a="1"/>
  <c r="D50" i="5" s="1"/>
  <c r="E3117" i="3"/>
  <c r="Q36" i="15" l="1"/>
  <c r="L36" i="15"/>
  <c r="P36" i="15"/>
  <c r="O36" i="15"/>
  <c r="N36" i="15"/>
  <c r="O37" i="13"/>
  <c r="N37" i="13"/>
  <c r="D37" i="13"/>
  <c r="H37" i="13"/>
  <c r="I37" i="13"/>
  <c r="H3117" i="3"/>
  <c r="Q3117" i="3" s="1"/>
  <c r="H3148" i="3"/>
  <c r="Q3148" i="3" s="1"/>
  <c r="H3163" i="3"/>
  <c r="Q3163" i="3" s="1"/>
  <c r="H3190" i="3"/>
  <c r="Q3190" i="3" s="1"/>
  <c r="H3130" i="3"/>
  <c r="Q3130" i="3" s="1"/>
  <c r="M36" i="15" s="1"/>
  <c r="H3118" i="3"/>
  <c r="Q3118" i="3" s="1"/>
  <c r="H3153" i="3"/>
  <c r="Q3153" i="3" s="1"/>
  <c r="H3168" i="3"/>
  <c r="Q3168" i="3" s="1"/>
  <c r="H3183" i="3"/>
  <c r="Q3183" i="3" s="1"/>
  <c r="H3171" i="3"/>
  <c r="Q3171" i="3" s="1"/>
  <c r="H3127" i="3"/>
  <c r="Q3127" i="3" s="1"/>
  <c r="H3154" i="3"/>
  <c r="Q3154" i="3" s="1"/>
  <c r="H3173" i="3"/>
  <c r="Q3173" i="3" s="1"/>
  <c r="H3188" i="3"/>
  <c r="Q3188" i="3" s="1"/>
  <c r="H3178" i="3"/>
  <c r="Q3178" i="3" s="1"/>
  <c r="H3165" i="3"/>
  <c r="Q3165" i="3" s="1"/>
  <c r="H3121" i="3"/>
  <c r="Q3121" i="3" s="1"/>
  <c r="H3136" i="3"/>
  <c r="Q3136" i="3" s="1"/>
  <c r="H3151" i="3"/>
  <c r="Q3151" i="3" s="1"/>
  <c r="J36" i="15" s="1"/>
  <c r="H3181" i="3"/>
  <c r="Q3181" i="3" s="1"/>
  <c r="H3137" i="3"/>
  <c r="Q3137" i="3" s="1"/>
  <c r="H3152" i="3"/>
  <c r="Q3152" i="3" s="1"/>
  <c r="H3167" i="3"/>
  <c r="Q3167" i="3" s="1"/>
  <c r="H3155" i="3"/>
  <c r="Q3155" i="3" s="1"/>
  <c r="H3182" i="3"/>
  <c r="Q3182" i="3" s="1"/>
  <c r="H3138" i="3"/>
  <c r="Q3138" i="3" s="1"/>
  <c r="H36" i="15" s="1"/>
  <c r="H3157" i="3"/>
  <c r="Q3157" i="3" s="1"/>
  <c r="G36" i="15" s="1"/>
  <c r="H3172" i="3"/>
  <c r="Q3172" i="3" s="1"/>
  <c r="H3160" i="3"/>
  <c r="Q3160" i="3" s="1"/>
  <c r="H3116" i="3"/>
  <c r="Q3116" i="3" s="1"/>
  <c r="H3131" i="3"/>
  <c r="Q3131" i="3" s="1"/>
  <c r="E37" i="13" s="1"/>
  <c r="H3158" i="3"/>
  <c r="Q3158" i="3" s="1"/>
  <c r="H3177" i="3"/>
  <c r="Q3177" i="3" s="1"/>
  <c r="H3123" i="3"/>
  <c r="Q3123" i="3" s="1"/>
  <c r="H3150" i="3"/>
  <c r="Q3150" i="3" s="1"/>
  <c r="H3185" i="3"/>
  <c r="Q3185" i="3" s="1"/>
  <c r="H3125" i="3"/>
  <c r="Q3125" i="3" s="1"/>
  <c r="H3140" i="3"/>
  <c r="Q3140" i="3" s="1"/>
  <c r="H3139" i="3"/>
  <c r="Q3139" i="3" s="1"/>
  <c r="F36" i="15" s="1"/>
  <c r="H3166" i="3"/>
  <c r="Q3166" i="3" s="1"/>
  <c r="H3122" i="3"/>
  <c r="Q3122" i="3" s="1"/>
  <c r="B37" i="13" s="1"/>
  <c r="H3141" i="3"/>
  <c r="Q3141" i="3" s="1"/>
  <c r="H3156" i="3"/>
  <c r="Q3156" i="3" s="1"/>
  <c r="H3144" i="3"/>
  <c r="Q3144" i="3" s="1"/>
  <c r="H3175" i="3"/>
  <c r="Q3175" i="3" s="1"/>
  <c r="H3115" i="3"/>
  <c r="Q3115" i="3" s="1"/>
  <c r="H3142" i="3"/>
  <c r="Q3142" i="3" s="1"/>
  <c r="H3161" i="3"/>
  <c r="Q3161" i="3" s="1"/>
  <c r="H3149" i="3"/>
  <c r="Q3149" i="3" s="1"/>
  <c r="H3180" i="3"/>
  <c r="Q3180" i="3" s="1"/>
  <c r="H3120" i="3"/>
  <c r="Q3120" i="3" s="1"/>
  <c r="H3135" i="3"/>
  <c r="Q3135" i="3" s="1"/>
  <c r="H3162" i="3"/>
  <c r="Q3162" i="3" s="1"/>
  <c r="H3187" i="3"/>
  <c r="Q3187" i="3" s="1"/>
  <c r="H3143" i="3"/>
  <c r="Q3143" i="3" s="1"/>
  <c r="H3170" i="3"/>
  <c r="Q3170" i="3" s="1"/>
  <c r="H3189" i="3"/>
  <c r="Q3189" i="3" s="1"/>
  <c r="H3114" i="3"/>
  <c r="Q3114" i="3" s="1"/>
  <c r="B36" i="15" s="1"/>
  <c r="H3128" i="3"/>
  <c r="Q3128" i="3" s="1"/>
  <c r="H3159" i="3"/>
  <c r="Q3159" i="3" s="1"/>
  <c r="H3186" i="3"/>
  <c r="Q3186" i="3" s="1"/>
  <c r="P37" i="13" s="1"/>
  <c r="H3126" i="3"/>
  <c r="Q3126" i="3" s="1"/>
  <c r="H3145" i="3"/>
  <c r="Q3145" i="3" s="1"/>
  <c r="H3133" i="3"/>
  <c r="Q3133" i="3" s="1"/>
  <c r="E36" i="15" s="1"/>
  <c r="H3164" i="3"/>
  <c r="Q3164" i="3" s="1"/>
  <c r="H3179" i="3"/>
  <c r="Q3179" i="3" s="1"/>
  <c r="H3119" i="3"/>
  <c r="Q3119" i="3" s="1"/>
  <c r="H3146" i="3"/>
  <c r="Q3146" i="3" s="1"/>
  <c r="H3134" i="3"/>
  <c r="Q3134" i="3" s="1"/>
  <c r="H3169" i="3"/>
  <c r="Q3169" i="3" s="1"/>
  <c r="H3184" i="3"/>
  <c r="Q3184" i="3" s="1"/>
  <c r="H3124" i="3"/>
  <c r="Q3124" i="3" s="1"/>
  <c r="H3129" i="3"/>
  <c r="Q3129" i="3" s="1"/>
  <c r="H3176" i="3"/>
  <c r="Q3176" i="3" s="1"/>
  <c r="H3132" i="3"/>
  <c r="Q3132" i="3" s="1"/>
  <c r="K36" i="15" s="1"/>
  <c r="H3147" i="3"/>
  <c r="Q3147" i="3" s="1"/>
  <c r="L37" i="13" s="1"/>
  <c r="H3174" i="3"/>
  <c r="Q3174" i="3" s="1"/>
  <c r="D51" i="5" a="1"/>
  <c r="D51" i="5" s="1"/>
  <c r="E294" i="3"/>
  <c r="L8" i="15" l="1"/>
  <c r="N8" i="15"/>
  <c r="Q8" i="15"/>
  <c r="I36" i="15"/>
  <c r="D36" i="15"/>
  <c r="I9" i="13"/>
  <c r="O9" i="13"/>
  <c r="P9" i="13"/>
  <c r="H296" i="3"/>
  <c r="Q296" i="3" s="1"/>
  <c r="H316" i="3"/>
  <c r="Q316" i="3" s="1"/>
  <c r="M8" i="15" s="1"/>
  <c r="H301" i="3"/>
  <c r="Q301" i="3" s="1"/>
  <c r="H337" i="3"/>
  <c r="Q337" i="3" s="1"/>
  <c r="H309" i="3"/>
  <c r="Q309" i="3" s="1"/>
  <c r="H345" i="3"/>
  <c r="Q345" i="3" s="1"/>
  <c r="H306" i="3"/>
  <c r="Q306" i="3" s="1"/>
  <c r="C9" i="13" s="1"/>
  <c r="H331" i="3"/>
  <c r="Q331" i="3" s="1"/>
  <c r="L9" i="13" s="1"/>
  <c r="H335" i="3"/>
  <c r="Q335" i="3" s="1"/>
  <c r="J8" i="15" s="1"/>
  <c r="H320" i="3"/>
  <c r="Q320" i="3" s="1"/>
  <c r="H305" i="3"/>
  <c r="Q305" i="3" s="1"/>
  <c r="B9" i="13" s="1"/>
  <c r="H341" i="3"/>
  <c r="Q341" i="3" s="1"/>
  <c r="H330" i="3"/>
  <c r="Q330" i="3" s="1"/>
  <c r="H311" i="3"/>
  <c r="Q311" i="3" s="1"/>
  <c r="H293" i="3"/>
  <c r="Q293" i="3" s="1"/>
  <c r="H329" i="3"/>
  <c r="Q329" i="3" s="1"/>
  <c r="H346" i="3"/>
  <c r="Q346" i="3" s="1"/>
  <c r="P8" i="15" s="1"/>
  <c r="H298" i="3"/>
  <c r="Q298" i="3" s="1"/>
  <c r="H314" i="3"/>
  <c r="Q314" i="3" s="1"/>
  <c r="H291" i="3"/>
  <c r="Q291" i="3" s="1"/>
  <c r="B8" i="15" s="1"/>
  <c r="H343" i="3"/>
  <c r="Q343" i="3" s="1"/>
  <c r="G8" i="15" s="1"/>
  <c r="H328" i="3"/>
  <c r="Q328" i="3" s="1"/>
  <c r="H297" i="3"/>
  <c r="Q297" i="3" s="1"/>
  <c r="H333" i="3"/>
  <c r="Q333" i="3" s="1"/>
  <c r="H322" i="3"/>
  <c r="Q322" i="3" s="1"/>
  <c r="H9" i="13" s="1"/>
  <c r="H338" i="3"/>
  <c r="Q338" i="3" s="1"/>
  <c r="M9" i="13" s="1"/>
  <c r="H323" i="3"/>
  <c r="Q323" i="3" s="1"/>
  <c r="H8" i="15" s="1"/>
  <c r="H308" i="3"/>
  <c r="Q308" i="3" s="1"/>
  <c r="H294" i="3"/>
  <c r="Q294" i="3" s="1"/>
  <c r="H310" i="3"/>
  <c r="Q310" i="3" s="1"/>
  <c r="H334" i="3"/>
  <c r="Q334" i="3" s="1"/>
  <c r="H327" i="3"/>
  <c r="Q327" i="3" s="1"/>
  <c r="H315" i="3"/>
  <c r="Q315" i="3" s="1"/>
  <c r="H319" i="3"/>
  <c r="Q319" i="3" s="1"/>
  <c r="F9" i="13" s="1"/>
  <c r="H304" i="3"/>
  <c r="Q304" i="3" s="1"/>
  <c r="H340" i="3"/>
  <c r="Q340" i="3" s="1"/>
  <c r="H325" i="3"/>
  <c r="Q325" i="3" s="1"/>
  <c r="H326" i="3"/>
  <c r="Q326" i="3" s="1"/>
  <c r="H295" i="3"/>
  <c r="Q295" i="3" s="1"/>
  <c r="H347" i="3"/>
  <c r="Q347" i="3" s="1"/>
  <c r="H300" i="3"/>
  <c r="Q300" i="3" s="1"/>
  <c r="H336" i="3"/>
  <c r="Q336" i="3" s="1"/>
  <c r="H321" i="3"/>
  <c r="Q321" i="3" s="1"/>
  <c r="G9" i="13" s="1"/>
  <c r="H299" i="3"/>
  <c r="Q299" i="3" s="1"/>
  <c r="H303" i="3"/>
  <c r="Q303" i="3" s="1"/>
  <c r="H339" i="3"/>
  <c r="Q339" i="3" s="1"/>
  <c r="N9" i="13" s="1"/>
  <c r="H324" i="3"/>
  <c r="Q324" i="3" s="1"/>
  <c r="K9" i="13" s="1"/>
  <c r="H312" i="3"/>
  <c r="Q312" i="3" s="1"/>
  <c r="H332" i="3"/>
  <c r="Q332" i="3" s="1"/>
  <c r="H317" i="3"/>
  <c r="Q317" i="3" s="1"/>
  <c r="E9" i="13" s="1"/>
  <c r="H302" i="3"/>
  <c r="Q302" i="3" s="1"/>
  <c r="H318" i="3"/>
  <c r="Q318" i="3" s="1"/>
  <c r="H307" i="3"/>
  <c r="Q307" i="3" s="1"/>
  <c r="H292" i="3"/>
  <c r="Q292" i="3" s="1"/>
  <c r="H344" i="3"/>
  <c r="Q344" i="3" s="1"/>
  <c r="H313" i="3"/>
  <c r="Q313" i="3" s="1"/>
  <c r="H342" i="3"/>
  <c r="Q342" i="3" s="1"/>
  <c r="D52" i="5" a="1"/>
  <c r="D52" i="5" s="1"/>
  <c r="E843" i="3"/>
  <c r="E2859" i="3"/>
  <c r="E3605" i="3"/>
  <c r="E4624" i="3"/>
  <c r="P33" i="15" l="1"/>
  <c r="Q33" i="15"/>
  <c r="L33" i="15"/>
  <c r="O33" i="15"/>
  <c r="O57" i="15"/>
  <c r="L57" i="15"/>
  <c r="P57" i="15"/>
  <c r="N57" i="15"/>
  <c r="Q57" i="15"/>
  <c r="O8" i="15"/>
  <c r="N18" i="15"/>
  <c r="O18" i="15"/>
  <c r="J18" i="15"/>
  <c r="M18" i="15"/>
  <c r="L18" i="15"/>
  <c r="P18" i="15"/>
  <c r="N42" i="15"/>
  <c r="L42" i="15"/>
  <c r="D8" i="15"/>
  <c r="F8" i="15"/>
  <c r="E8" i="15"/>
  <c r="K8" i="15"/>
  <c r="I8" i="15"/>
  <c r="F33" i="15"/>
  <c r="D33" i="15"/>
  <c r="H18" i="15"/>
  <c r="F18" i="15"/>
  <c r="I18" i="15"/>
  <c r="D18" i="15"/>
  <c r="G18" i="15"/>
  <c r="D43" i="13"/>
  <c r="H43" i="13"/>
  <c r="I43" i="13"/>
  <c r="J9" i="13"/>
  <c r="H34" i="13"/>
  <c r="N34" i="13"/>
  <c r="K34" i="13"/>
  <c r="B34" i="13"/>
  <c r="J34" i="13"/>
  <c r="O34" i="13"/>
  <c r="I34" i="13"/>
  <c r="N19" i="13"/>
  <c r="B19" i="13"/>
  <c r="E19" i="13"/>
  <c r="P19" i="13"/>
  <c r="I19" i="13"/>
  <c r="H19" i="13"/>
  <c r="J19" i="13"/>
  <c r="K19" i="13"/>
  <c r="D19" i="13"/>
  <c r="I58" i="13"/>
  <c r="I42" i="13"/>
  <c r="N58" i="13"/>
  <c r="H58" i="13"/>
  <c r="N14" i="13"/>
  <c r="C58" i="13"/>
  <c r="O58" i="13"/>
  <c r="H846" i="3"/>
  <c r="Q846" i="3" s="1"/>
  <c r="C19" i="13" s="1"/>
  <c r="H852" i="3"/>
  <c r="Q852" i="3" s="1"/>
  <c r="F19" i="13" s="1"/>
  <c r="H853" i="3"/>
  <c r="Q853" i="3" s="1"/>
  <c r="G19" i="13" s="1"/>
  <c r="H857" i="3"/>
  <c r="Q857" i="3" s="1"/>
  <c r="L19" i="13" s="1"/>
  <c r="H847" i="3"/>
  <c r="Q847" i="3" s="1"/>
  <c r="H844" i="3"/>
  <c r="Q844" i="3" s="1"/>
  <c r="H854" i="3"/>
  <c r="Q854" i="3" s="1"/>
  <c r="H843" i="3"/>
  <c r="Q843" i="3" s="1"/>
  <c r="H845" i="3"/>
  <c r="Q845" i="3" s="1"/>
  <c r="H848" i="3"/>
  <c r="Q848" i="3" s="1"/>
  <c r="H860" i="3"/>
  <c r="Q860" i="3" s="1"/>
  <c r="O19" i="13" s="1"/>
  <c r="H855" i="3"/>
  <c r="Q855" i="3" s="1"/>
  <c r="H861" i="3"/>
  <c r="Q861" i="3" s="1"/>
  <c r="H849" i="3"/>
  <c r="Q849" i="3" s="1"/>
  <c r="H839" i="3"/>
  <c r="Q839" i="3" s="1"/>
  <c r="H838" i="3"/>
  <c r="Q838" i="3" s="1"/>
  <c r="B18" i="15" s="1"/>
  <c r="H851" i="3"/>
  <c r="Q851" i="3" s="1"/>
  <c r="H850" i="3"/>
  <c r="Q850" i="3" s="1"/>
  <c r="H859" i="3"/>
  <c r="Q859" i="3" s="1"/>
  <c r="H865" i="3"/>
  <c r="Q865" i="3" s="1"/>
  <c r="H840" i="3"/>
  <c r="Q840" i="3" s="1"/>
  <c r="H856" i="3"/>
  <c r="Q856" i="3" s="1"/>
  <c r="H842" i="3"/>
  <c r="Q842" i="3" s="1"/>
  <c r="H862" i="3"/>
  <c r="Q862" i="3" s="1"/>
  <c r="H863" i="3"/>
  <c r="Q863" i="3" s="1"/>
  <c r="H841" i="3"/>
  <c r="Q841" i="3" s="1"/>
  <c r="H858" i="3"/>
  <c r="Q858" i="3" s="1"/>
  <c r="M19" i="13" s="1"/>
  <c r="H866" i="3"/>
  <c r="Q866" i="3" s="1"/>
  <c r="H864" i="3"/>
  <c r="Q864" i="3" s="1"/>
  <c r="H2863" i="3"/>
  <c r="Q2863" i="3" s="1"/>
  <c r="H2908" i="3"/>
  <c r="Q2908" i="3" s="1"/>
  <c r="H2866" i="3"/>
  <c r="Q2866" i="3" s="1"/>
  <c r="H2952" i="3"/>
  <c r="Q2952" i="3" s="1"/>
  <c r="H3008" i="3"/>
  <c r="Q3008" i="3" s="1"/>
  <c r="H2898" i="3"/>
  <c r="Q2898" i="3" s="1"/>
  <c r="K33" i="15" s="1"/>
  <c r="H2901" i="3"/>
  <c r="Q2901" i="3" s="1"/>
  <c r="H3006" i="3"/>
  <c r="Q3006" i="3" s="1"/>
  <c r="H2912" i="3"/>
  <c r="Q2912" i="3" s="1"/>
  <c r="H2957" i="3"/>
  <c r="Q2957" i="3" s="1"/>
  <c r="H2879" i="3"/>
  <c r="Q2879" i="3" s="1"/>
  <c r="H2988" i="3"/>
  <c r="Q2988" i="3" s="1"/>
  <c r="H2978" i="3"/>
  <c r="Q2978" i="3" s="1"/>
  <c r="H2963" i="3"/>
  <c r="Q2963" i="3" s="1"/>
  <c r="H2890" i="3"/>
  <c r="Q2890" i="3" s="1"/>
  <c r="H2935" i="3"/>
  <c r="Q2935" i="3" s="1"/>
  <c r="H2938" i="3"/>
  <c r="Q2938" i="3" s="1"/>
  <c r="H2983" i="3"/>
  <c r="Q2983" i="3" s="1"/>
  <c r="H2949" i="3"/>
  <c r="Q2949" i="3" s="1"/>
  <c r="H2994" i="3"/>
  <c r="Q2994" i="3" s="1"/>
  <c r="H2916" i="3"/>
  <c r="Q2916" i="3" s="1"/>
  <c r="H2870" i="3"/>
  <c r="Q2870" i="3" s="1"/>
  <c r="H2968" i="3"/>
  <c r="Q2968" i="3" s="1"/>
  <c r="H2967" i="3"/>
  <c r="Q2967" i="3" s="1"/>
  <c r="H2915" i="3"/>
  <c r="Q2915" i="3" s="1"/>
  <c r="H2981" i="3"/>
  <c r="Q2981" i="3" s="1"/>
  <c r="H2871" i="3"/>
  <c r="Q2871" i="3" s="1"/>
  <c r="H2874" i="3"/>
  <c r="Q2874" i="3" s="1"/>
  <c r="H2919" i="3"/>
  <c r="Q2919" i="3" s="1"/>
  <c r="H2885" i="3"/>
  <c r="Q2885" i="3" s="1"/>
  <c r="H2930" i="3"/>
  <c r="Q2930" i="3" s="1"/>
  <c r="H3007" i="3"/>
  <c r="Q3007" i="3" s="1"/>
  <c r="P34" i="13" s="1"/>
  <c r="H2961" i="3"/>
  <c r="Q2961" i="3" s="1"/>
  <c r="G33" i="15" s="1"/>
  <c r="H2888" i="3"/>
  <c r="Q2888" i="3" s="1"/>
  <c r="H2958" i="3"/>
  <c r="Q2958" i="3" s="1"/>
  <c r="H2864" i="3"/>
  <c r="Q2864" i="3" s="1"/>
  <c r="H2969" i="3"/>
  <c r="Q2969" i="3" s="1"/>
  <c r="H2920" i="3"/>
  <c r="Q2920" i="3" s="1"/>
  <c r="H2973" i="3"/>
  <c r="Q2973" i="3" s="1"/>
  <c r="H2917" i="3"/>
  <c r="Q2917" i="3" s="1"/>
  <c r="H2962" i="3"/>
  <c r="Q2962" i="3" s="1"/>
  <c r="H2943" i="3"/>
  <c r="Q2943" i="3" s="1"/>
  <c r="H3001" i="3"/>
  <c r="Q3001" i="3" s="1"/>
  <c r="H2907" i="3"/>
  <c r="Q2907" i="3" s="1"/>
  <c r="H2894" i="3"/>
  <c r="Q2894" i="3" s="1"/>
  <c r="H2955" i="3"/>
  <c r="Q2955" i="3" s="1"/>
  <c r="H2905" i="3"/>
  <c r="Q2905" i="3" s="1"/>
  <c r="H2950" i="3"/>
  <c r="Q2950" i="3" s="1"/>
  <c r="H2856" i="3"/>
  <c r="Q2856" i="3" s="1"/>
  <c r="H2933" i="3"/>
  <c r="Q2933" i="3" s="1"/>
  <c r="H2887" i="3"/>
  <c r="Q2887" i="3" s="1"/>
  <c r="H2872" i="3"/>
  <c r="Q2872" i="3" s="1"/>
  <c r="C34" i="13" s="1"/>
  <c r="H2944" i="3"/>
  <c r="Q2944" i="3" s="1"/>
  <c r="H2989" i="3"/>
  <c r="Q2989" i="3" s="1"/>
  <c r="H2992" i="3"/>
  <c r="Q2992" i="3" s="1"/>
  <c r="H2942" i="3"/>
  <c r="Q2942" i="3" s="1"/>
  <c r="H3003" i="3"/>
  <c r="Q3003" i="3" s="1"/>
  <c r="H2893" i="3"/>
  <c r="Q2893" i="3" s="1"/>
  <c r="H2970" i="3"/>
  <c r="Q2970" i="3" s="1"/>
  <c r="H2924" i="3"/>
  <c r="Q2924" i="3" s="1"/>
  <c r="H3005" i="3"/>
  <c r="Q3005" i="3" s="1"/>
  <c r="H2990" i="3"/>
  <c r="Q2990" i="3" s="1"/>
  <c r="H2974" i="3"/>
  <c r="Q2974" i="3" s="1"/>
  <c r="H2880" i="3"/>
  <c r="Q2880" i="3" s="1"/>
  <c r="H2925" i="3"/>
  <c r="Q2925" i="3" s="1"/>
  <c r="H2928" i="3"/>
  <c r="Q2928" i="3" s="1"/>
  <c r="H2878" i="3"/>
  <c r="Q2878" i="3" s="1"/>
  <c r="H2939" i="3"/>
  <c r="Q2939" i="3" s="1"/>
  <c r="H2984" i="3"/>
  <c r="Q2984" i="3" s="1"/>
  <c r="H2906" i="3"/>
  <c r="Q2906" i="3" s="1"/>
  <c r="E33" i="15" s="1"/>
  <c r="H2860" i="3"/>
  <c r="Q2860" i="3" s="1"/>
  <c r="H2877" i="3"/>
  <c r="Q2877" i="3" s="1"/>
  <c r="D34" i="13" s="1"/>
  <c r="H2857" i="3"/>
  <c r="Q2857" i="3" s="1"/>
  <c r="H2902" i="3"/>
  <c r="Q2902" i="3" s="1"/>
  <c r="H2868" i="3"/>
  <c r="Q2868" i="3" s="1"/>
  <c r="H2889" i="3"/>
  <c r="Q2889" i="3" s="1"/>
  <c r="H2999" i="3"/>
  <c r="Q2999" i="3" s="1"/>
  <c r="H2892" i="3"/>
  <c r="Q2892" i="3" s="1"/>
  <c r="H2980" i="3"/>
  <c r="Q2980" i="3" s="1"/>
  <c r="H2897" i="3"/>
  <c r="Q2897" i="3" s="1"/>
  <c r="H2881" i="3"/>
  <c r="Q2881" i="3" s="1"/>
  <c r="H2895" i="3"/>
  <c r="Q2895" i="3" s="1"/>
  <c r="H2979" i="3"/>
  <c r="Q2979" i="3" s="1"/>
  <c r="H2951" i="3"/>
  <c r="Q2951" i="3" s="1"/>
  <c r="H2975" i="3"/>
  <c r="Q2975" i="3" s="1"/>
  <c r="H2986" i="3"/>
  <c r="Q2986" i="3" s="1"/>
  <c r="H2953" i="3"/>
  <c r="Q2953" i="3" s="1"/>
  <c r="H2899" i="3"/>
  <c r="Q2899" i="3" s="1"/>
  <c r="H2875" i="3"/>
  <c r="Q2875" i="3" s="1"/>
  <c r="H2910" i="3"/>
  <c r="Q2910" i="3" s="1"/>
  <c r="H2971" i="3"/>
  <c r="Q2971" i="3" s="1"/>
  <c r="H2976" i="3"/>
  <c r="Q2976" i="3" s="1"/>
  <c r="H2896" i="3"/>
  <c r="Q2896" i="3" s="1"/>
  <c r="E34" i="13" s="1"/>
  <c r="H2900" i="3"/>
  <c r="Q2900" i="3" s="1"/>
  <c r="H2945" i="3"/>
  <c r="Q2945" i="3" s="1"/>
  <c r="H2948" i="3"/>
  <c r="Q2948" i="3" s="1"/>
  <c r="H2993" i="3"/>
  <c r="Q2993" i="3" s="1"/>
  <c r="H2959" i="3"/>
  <c r="Q2959" i="3" s="1"/>
  <c r="H3004" i="3"/>
  <c r="Q3004" i="3" s="1"/>
  <c r="H2926" i="3"/>
  <c r="Q2926" i="3" s="1"/>
  <c r="H2987" i="3"/>
  <c r="Q2987" i="3" s="1"/>
  <c r="H2904" i="3"/>
  <c r="Q2904" i="3" s="1"/>
  <c r="H2861" i="3"/>
  <c r="Q2861" i="3" s="1"/>
  <c r="H2937" i="3"/>
  <c r="Q2937" i="3" s="1"/>
  <c r="H2982" i="3"/>
  <c r="Q2982" i="3" s="1"/>
  <c r="H2985" i="3"/>
  <c r="Q2985" i="3" s="1"/>
  <c r="H2891" i="3"/>
  <c r="Q2891" i="3" s="1"/>
  <c r="H2996" i="3"/>
  <c r="Q2996" i="3" s="1"/>
  <c r="H2886" i="3"/>
  <c r="Q2886" i="3" s="1"/>
  <c r="H2947" i="3"/>
  <c r="Q2947" i="3" s="1"/>
  <c r="H2869" i="3"/>
  <c r="Q2869" i="3" s="1"/>
  <c r="H2914" i="3"/>
  <c r="Q2914" i="3" s="1"/>
  <c r="H2931" i="3"/>
  <c r="Q2931" i="3" s="1"/>
  <c r="H2997" i="3"/>
  <c r="Q2997" i="3" s="1"/>
  <c r="H2873" i="3"/>
  <c r="Q2873" i="3" s="1"/>
  <c r="H2918" i="3"/>
  <c r="Q2918" i="3" s="1"/>
  <c r="H2921" i="3"/>
  <c r="Q2921" i="3" s="1"/>
  <c r="H2966" i="3"/>
  <c r="Q2966" i="3" s="1"/>
  <c r="H2932" i="3"/>
  <c r="Q2932" i="3" s="1"/>
  <c r="H2977" i="3"/>
  <c r="Q2977" i="3" s="1"/>
  <c r="H2883" i="3"/>
  <c r="Q2883" i="3" s="1"/>
  <c r="H2960" i="3"/>
  <c r="Q2960" i="3" s="1"/>
  <c r="H2941" i="3"/>
  <c r="Q2941" i="3" s="1"/>
  <c r="H2946" i="3"/>
  <c r="Q2946" i="3" s="1"/>
  <c r="H2911" i="3"/>
  <c r="Q2911" i="3" s="1"/>
  <c r="H2956" i="3"/>
  <c r="Q2956" i="3" s="1"/>
  <c r="H2922" i="3"/>
  <c r="Q2922" i="3" s="1"/>
  <c r="H2998" i="3"/>
  <c r="Q2998" i="3" s="1"/>
  <c r="H3002" i="3"/>
  <c r="Q3002" i="3" s="1"/>
  <c r="H2858" i="3"/>
  <c r="Q2858" i="3" s="1"/>
  <c r="H2934" i="3"/>
  <c r="Q2934" i="3" s="1"/>
  <c r="H2929" i="3"/>
  <c r="Q2929" i="3" s="1"/>
  <c r="H2862" i="3"/>
  <c r="Q2862" i="3" s="1"/>
  <c r="H2936" i="3"/>
  <c r="Q2936" i="3" s="1"/>
  <c r="H2972" i="3"/>
  <c r="Q2972" i="3" s="1"/>
  <c r="H2865" i="3"/>
  <c r="Q2865" i="3" s="1"/>
  <c r="H2876" i="3"/>
  <c r="Q2876" i="3" s="1"/>
  <c r="H2995" i="3"/>
  <c r="Q2995" i="3" s="1"/>
  <c r="H2855" i="3"/>
  <c r="Q2855" i="3" s="1"/>
  <c r="B33" i="15" s="1"/>
  <c r="H2964" i="3"/>
  <c r="Q2964" i="3" s="1"/>
  <c r="H3009" i="3"/>
  <c r="Q3009" i="3" s="1"/>
  <c r="H2913" i="3"/>
  <c r="Q2913" i="3" s="1"/>
  <c r="H33" i="15" s="1"/>
  <c r="H3000" i="3"/>
  <c r="Q3000" i="3" s="1"/>
  <c r="H2954" i="3"/>
  <c r="Q2954" i="3" s="1"/>
  <c r="H2903" i="3"/>
  <c r="Q2903" i="3" s="1"/>
  <c r="H2909" i="3"/>
  <c r="Q2909" i="3" s="1"/>
  <c r="H2991" i="3"/>
  <c r="Q2991" i="3" s="1"/>
  <c r="H2884" i="3"/>
  <c r="Q2884" i="3" s="1"/>
  <c r="H2940" i="3"/>
  <c r="Q2940" i="3" s="1"/>
  <c r="H2923" i="3"/>
  <c r="Q2923" i="3" s="1"/>
  <c r="H2927" i="3"/>
  <c r="Q2927" i="3" s="1"/>
  <c r="H2859" i="3"/>
  <c r="Q2859" i="3" s="1"/>
  <c r="H2965" i="3"/>
  <c r="Q2965" i="3" s="1"/>
  <c r="H2882" i="3"/>
  <c r="Q2882" i="3" s="1"/>
  <c r="H2867" i="3"/>
  <c r="Q2867" i="3" s="1"/>
  <c r="H4619" i="3"/>
  <c r="Q4619" i="3" s="1"/>
  <c r="B57" i="15" s="1"/>
  <c r="H4644" i="3"/>
  <c r="Q4644" i="3" s="1"/>
  <c r="H4669" i="3"/>
  <c r="Q4669" i="3" s="1"/>
  <c r="H4714" i="3"/>
  <c r="Q4714" i="3" s="1"/>
  <c r="H4645" i="3"/>
  <c r="Q4645" i="3" s="1"/>
  <c r="H4674" i="3"/>
  <c r="Q4674" i="3" s="1"/>
  <c r="H4720" i="3"/>
  <c r="Q4720" i="3" s="1"/>
  <c r="H4690" i="3"/>
  <c r="Q4690" i="3" s="1"/>
  <c r="H4733" i="3"/>
  <c r="Q4733" i="3" s="1"/>
  <c r="H4682" i="3"/>
  <c r="Q4682" i="3" s="1"/>
  <c r="H4709" i="3"/>
  <c r="Q4709" i="3" s="1"/>
  <c r="H4621" i="3"/>
  <c r="Q4621" i="3" s="1"/>
  <c r="H4652" i="3"/>
  <c r="Q4652" i="3" s="1"/>
  <c r="H4656" i="3"/>
  <c r="Q4656" i="3" s="1"/>
  <c r="H4622" i="3"/>
  <c r="Q4622" i="3" s="1"/>
  <c r="H4653" i="3"/>
  <c r="Q4653" i="3" s="1"/>
  <c r="H4701" i="3"/>
  <c r="Q4701" i="3" s="1"/>
  <c r="H4654" i="3"/>
  <c r="Q4654" i="3" s="1"/>
  <c r="H4675" i="3"/>
  <c r="Q4675" i="3" s="1"/>
  <c r="H4716" i="3"/>
  <c r="Q4716" i="3" s="1"/>
  <c r="H4737" i="3"/>
  <c r="Q4737" i="3" s="1"/>
  <c r="H4735" i="3"/>
  <c r="Q4735" i="3" s="1"/>
  <c r="P58" i="13" s="1"/>
  <c r="H4707" i="3"/>
  <c r="Q4707" i="3" s="1"/>
  <c r="H4625" i="3"/>
  <c r="Q4625" i="3" s="1"/>
  <c r="H4684" i="3"/>
  <c r="Q4684" i="3" s="1"/>
  <c r="H4695" i="3"/>
  <c r="Q4695" i="3" s="1"/>
  <c r="H4721" i="3"/>
  <c r="Q4721" i="3" s="1"/>
  <c r="H4715" i="3"/>
  <c r="Q4715" i="3" s="1"/>
  <c r="H4740" i="3"/>
  <c r="Q4740" i="3" s="1"/>
  <c r="J33" i="15" s="1"/>
  <c r="H4672" i="3"/>
  <c r="Q4672" i="3" s="1"/>
  <c r="H4697" i="3"/>
  <c r="Q4697" i="3" s="1"/>
  <c r="H4726" i="3"/>
  <c r="Q4726" i="3" s="1"/>
  <c r="H4723" i="3"/>
  <c r="Q4723" i="3" s="1"/>
  <c r="H4632" i="3"/>
  <c r="Q4632" i="3" s="1"/>
  <c r="H4681" i="3"/>
  <c r="Q4681" i="3" s="1"/>
  <c r="H4623" i="3"/>
  <c r="Q4623" i="3" s="1"/>
  <c r="H4642" i="3"/>
  <c r="Q4642" i="3" s="1"/>
  <c r="H4689" i="3"/>
  <c r="Q4689" i="3" s="1"/>
  <c r="H4624" i="3"/>
  <c r="Q4624" i="3" s="1"/>
  <c r="H4705" i="3"/>
  <c r="Q4705" i="3" s="1"/>
  <c r="H4640" i="3"/>
  <c r="Q4640" i="3" s="1"/>
  <c r="H4677" i="3"/>
  <c r="Q4677" i="3" s="1"/>
  <c r="H4706" i="3"/>
  <c r="Q4706" i="3" s="1"/>
  <c r="H4620" i="3"/>
  <c r="Q4620" i="3" s="1"/>
  <c r="H4702" i="3"/>
  <c r="Q4702" i="3" s="1"/>
  <c r="H4713" i="3"/>
  <c r="Q4713" i="3" s="1"/>
  <c r="H4641" i="3"/>
  <c r="Q4641" i="3" s="1"/>
  <c r="D58" i="13" s="1"/>
  <c r="H4729" i="3"/>
  <c r="Q4729" i="3" s="1"/>
  <c r="H4657" i="3"/>
  <c r="Q4657" i="3" s="1"/>
  <c r="M57" i="15" s="1"/>
  <c r="H4665" i="3"/>
  <c r="Q4665" i="3" s="1"/>
  <c r="G58" i="13" s="1"/>
  <c r="H4694" i="3"/>
  <c r="Q4694" i="3" s="1"/>
  <c r="M58" i="13" s="1"/>
  <c r="H4627" i="3"/>
  <c r="Q4627" i="3" s="1"/>
  <c r="H4725" i="3"/>
  <c r="Q4725" i="3" s="1"/>
  <c r="H4637" i="3"/>
  <c r="Q4637" i="3" s="1"/>
  <c r="H4686" i="3"/>
  <c r="Q4686" i="3" s="1"/>
  <c r="H4683" i="3"/>
  <c r="Q4683" i="3" s="1"/>
  <c r="H4722" i="3"/>
  <c r="Q4722" i="3" s="1"/>
  <c r="H4693" i="3"/>
  <c r="Q4693" i="3" s="1"/>
  <c r="H4728" i="3"/>
  <c r="Q4728" i="3" s="1"/>
  <c r="H4636" i="3"/>
  <c r="Q4636" i="3" s="1"/>
  <c r="H4704" i="3"/>
  <c r="Q4704" i="3" s="1"/>
  <c r="H4719" i="3"/>
  <c r="Q4719" i="3" s="1"/>
  <c r="H4647" i="3"/>
  <c r="Q4647" i="3" s="1"/>
  <c r="H4671" i="3"/>
  <c r="Q4671" i="3" s="1"/>
  <c r="K58" i="13" s="1"/>
  <c r="H4736" i="3"/>
  <c r="Q4736" i="3" s="1"/>
  <c r="H4659" i="3"/>
  <c r="Q4659" i="3" s="1"/>
  <c r="H4700" i="3"/>
  <c r="Q4700" i="3" s="1"/>
  <c r="H4635" i="3"/>
  <c r="Q4635" i="3" s="1"/>
  <c r="H4660" i="3"/>
  <c r="Q4660" i="3" s="1"/>
  <c r="F58" i="13" s="1"/>
  <c r="H4685" i="3"/>
  <c r="Q4685" i="3" s="1"/>
  <c r="L58" i="13" s="1"/>
  <c r="H4730" i="3"/>
  <c r="Q4730" i="3" s="1"/>
  <c r="H4667" i="3"/>
  <c r="Q4667" i="3" s="1"/>
  <c r="H4692" i="3"/>
  <c r="Q4692" i="3" s="1"/>
  <c r="H4699" i="3"/>
  <c r="Q4699" i="3" s="1"/>
  <c r="H4738" i="3"/>
  <c r="Q4738" i="3" s="1"/>
  <c r="H4630" i="3"/>
  <c r="Q4630" i="3" s="1"/>
  <c r="H4727" i="3"/>
  <c r="Q4727" i="3" s="1"/>
  <c r="H4661" i="3"/>
  <c r="Q4661" i="3" s="1"/>
  <c r="H4673" i="3"/>
  <c r="Q4673" i="3" s="1"/>
  <c r="H4662" i="3"/>
  <c r="Q4662" i="3" s="1"/>
  <c r="H4717" i="3"/>
  <c r="Q4717" i="3" s="1"/>
  <c r="H4688" i="3"/>
  <c r="Q4688" i="3" s="1"/>
  <c r="H4703" i="3"/>
  <c r="Q4703" i="3" s="1"/>
  <c r="H4631" i="3"/>
  <c r="Q4631" i="3" s="1"/>
  <c r="H4650" i="3"/>
  <c r="Q4650" i="3" s="1"/>
  <c r="H4718" i="3"/>
  <c r="Q4718" i="3" s="1"/>
  <c r="H4666" i="3"/>
  <c r="Q4666" i="3" s="1"/>
  <c r="H4670" i="3"/>
  <c r="Q4670" i="3" s="1"/>
  <c r="H57" i="15" s="1"/>
  <c r="H4638" i="3"/>
  <c r="Q4638" i="3" s="1"/>
  <c r="H4658" i="3"/>
  <c r="Q4658" i="3" s="1"/>
  <c r="E58" i="13" s="1"/>
  <c r="H4711" i="3"/>
  <c r="Q4711" i="3" s="1"/>
  <c r="H4696" i="3"/>
  <c r="Q4696" i="3" s="1"/>
  <c r="H4676" i="3"/>
  <c r="Q4676" i="3" s="1"/>
  <c r="H4646" i="3"/>
  <c r="Q4646" i="3" s="1"/>
  <c r="H4633" i="3"/>
  <c r="Q4633" i="3" s="1"/>
  <c r="H4648" i="3"/>
  <c r="Q4648" i="3" s="1"/>
  <c r="H4649" i="3"/>
  <c r="Q4649" i="3" s="1"/>
  <c r="H4678" i="3"/>
  <c r="Q4678" i="3" s="1"/>
  <c r="H4734" i="3"/>
  <c r="Q4734" i="3" s="1"/>
  <c r="H4668" i="3"/>
  <c r="Q4668" i="3" s="1"/>
  <c r="H4687" i="3"/>
  <c r="Q4687" i="3" s="1"/>
  <c r="H4712" i="3"/>
  <c r="Q4712" i="3" s="1"/>
  <c r="H4634" i="3"/>
  <c r="Q4634" i="3" s="1"/>
  <c r="B58" i="13" s="1"/>
  <c r="H4708" i="3"/>
  <c r="Q4708" i="3" s="1"/>
  <c r="H4663" i="3"/>
  <c r="Q4663" i="3" s="1"/>
  <c r="H4724" i="3"/>
  <c r="Q4724" i="3" s="1"/>
  <c r="H4628" i="3"/>
  <c r="Q4628" i="3" s="1"/>
  <c r="H4679" i="3"/>
  <c r="Q4679" i="3" s="1"/>
  <c r="H4698" i="3"/>
  <c r="Q4698" i="3" s="1"/>
  <c r="G57" i="15" s="1"/>
  <c r="H4639" i="3"/>
  <c r="Q4639" i="3" s="1"/>
  <c r="H4664" i="3"/>
  <c r="Q4664" i="3" s="1"/>
  <c r="H4655" i="3"/>
  <c r="Q4655" i="3" s="1"/>
  <c r="H4680" i="3"/>
  <c r="Q4680" i="3" s="1"/>
  <c r="H4739" i="3"/>
  <c r="Q4739" i="3" s="1"/>
  <c r="H4626" i="3"/>
  <c r="Q4626" i="3" s="1"/>
  <c r="H4651" i="3"/>
  <c r="Q4651" i="3" s="1"/>
  <c r="H4691" i="3"/>
  <c r="Q4691" i="3" s="1"/>
  <c r="J57" i="15" s="1"/>
  <c r="H4731" i="3"/>
  <c r="Q4731" i="3" s="1"/>
  <c r="H4643" i="3"/>
  <c r="Q4643" i="3" s="1"/>
  <c r="H4629" i="3"/>
  <c r="Q4629" i="3" s="1"/>
  <c r="H4732" i="3"/>
  <c r="Q4732" i="3" s="1"/>
  <c r="H4710" i="3"/>
  <c r="Q4710" i="3" s="1"/>
  <c r="H3618" i="3"/>
  <c r="Q3618" i="3" s="1"/>
  <c r="H3669" i="3"/>
  <c r="Q3669" i="3" s="1"/>
  <c r="H3615" i="3"/>
  <c r="Q3615" i="3" s="1"/>
  <c r="H3620" i="3"/>
  <c r="Q3620" i="3" s="1"/>
  <c r="H3658" i="3"/>
  <c r="Q3658" i="3" s="1"/>
  <c r="H3613" i="3"/>
  <c r="Q3613" i="3" s="1"/>
  <c r="B43" i="13" s="1"/>
  <c r="H3625" i="3"/>
  <c r="Q3625" i="3" s="1"/>
  <c r="M42" i="15" s="1"/>
  <c r="H3628" i="3"/>
  <c r="Q3628" i="3" s="1"/>
  <c r="G43" i="13" s="1"/>
  <c r="H3635" i="3"/>
  <c r="Q3635" i="3" s="1"/>
  <c r="H3602" i="3"/>
  <c r="Q3602" i="3" s="1"/>
  <c r="H3650" i="3"/>
  <c r="Q3650" i="3" s="1"/>
  <c r="N43" i="13" s="1"/>
  <c r="H3612" i="3"/>
  <c r="Q3612" i="3" s="1"/>
  <c r="H3679" i="3"/>
  <c r="Q3679" i="3" s="1"/>
  <c r="H3619" i="3"/>
  <c r="Q3619" i="3" s="1"/>
  <c r="H3640" i="3"/>
  <c r="Q3640" i="3" s="1"/>
  <c r="H3631" i="3"/>
  <c r="Q3631" i="3" s="1"/>
  <c r="H3680" i="3"/>
  <c r="Q3680" i="3" s="1"/>
  <c r="P43" i="13" s="1"/>
  <c r="H3644" i="3"/>
  <c r="Q3644" i="3" s="1"/>
  <c r="H3676" i="3"/>
  <c r="Q3676" i="3" s="1"/>
  <c r="H3677" i="3"/>
  <c r="Q3677" i="3" s="1"/>
  <c r="H3642" i="3"/>
  <c r="Q3642" i="3" s="1"/>
  <c r="H3659" i="3"/>
  <c r="Q3659" i="3" s="1"/>
  <c r="H3607" i="3"/>
  <c r="Q3607" i="3" s="1"/>
  <c r="H3656" i="3"/>
  <c r="Q3656" i="3" s="1"/>
  <c r="H3617" i="3"/>
  <c r="Q3617" i="3" s="1"/>
  <c r="H3634" i="3"/>
  <c r="Q3634" i="3" s="1"/>
  <c r="H3643" i="3"/>
  <c r="Q3643" i="3" s="1"/>
  <c r="L43" i="13" s="1"/>
  <c r="H3626" i="3"/>
  <c r="Q3626" i="3" s="1"/>
  <c r="E43" i="13" s="1"/>
  <c r="H3663" i="3"/>
  <c r="Q3663" i="3" s="1"/>
  <c r="H3668" i="3"/>
  <c r="Q3668" i="3" s="1"/>
  <c r="H3636" i="3"/>
  <c r="Q3636" i="3" s="1"/>
  <c r="H3597" i="3"/>
  <c r="Q3597" i="3" s="1"/>
  <c r="B42" i="15" s="1"/>
  <c r="H3630" i="3"/>
  <c r="Q3630" i="3" s="1"/>
  <c r="H3609" i="3"/>
  <c r="Q3609" i="3" s="1"/>
  <c r="H3654" i="3"/>
  <c r="Q3654" i="3" s="1"/>
  <c r="P42" i="15" s="1"/>
  <c r="H3627" i="3"/>
  <c r="Q3627" i="3" s="1"/>
  <c r="F43" i="13" s="1"/>
  <c r="H3648" i="3"/>
  <c r="Q3648" i="3" s="1"/>
  <c r="H3622" i="3"/>
  <c r="Q3622" i="3" s="1"/>
  <c r="H3657" i="3"/>
  <c r="Q3657" i="3" s="1"/>
  <c r="H3661" i="3"/>
  <c r="Q3661" i="3" s="1"/>
  <c r="H3675" i="3"/>
  <c r="Q3675" i="3" s="1"/>
  <c r="H3651" i="3"/>
  <c r="Q3651" i="3" s="1"/>
  <c r="H3670" i="3"/>
  <c r="Q3670" i="3" s="1"/>
  <c r="O43" i="13" s="1"/>
  <c r="H3621" i="3"/>
  <c r="Q3621" i="3" s="1"/>
  <c r="H3629" i="3"/>
  <c r="Q3629" i="3" s="1"/>
  <c r="H3660" i="3"/>
  <c r="Q3660" i="3" s="1"/>
  <c r="H3665" i="3"/>
  <c r="Q3665" i="3" s="1"/>
  <c r="H3655" i="3"/>
  <c r="Q3655" i="3" s="1"/>
  <c r="H3646" i="3"/>
  <c r="Q3646" i="3" s="1"/>
  <c r="H3666" i="3"/>
  <c r="Q3666" i="3" s="1"/>
  <c r="H3598" i="3"/>
  <c r="Q3598" i="3" s="1"/>
  <c r="H3611" i="3"/>
  <c r="Q3611" i="3" s="1"/>
  <c r="H3647" i="3"/>
  <c r="Q3647" i="3" s="1"/>
  <c r="J42" i="15" s="1"/>
  <c r="H3614" i="3"/>
  <c r="Q3614" i="3" s="1"/>
  <c r="C43" i="13" s="1"/>
  <c r="H3632" i="3"/>
  <c r="Q3632" i="3" s="1"/>
  <c r="H42" i="15" s="1"/>
  <c r="H3649" i="3"/>
  <c r="Q3649" i="3" s="1"/>
  <c r="M43" i="13" s="1"/>
  <c r="H3664" i="3"/>
  <c r="Q3664" i="3" s="1"/>
  <c r="H3639" i="3"/>
  <c r="Q3639" i="3" s="1"/>
  <c r="H3645" i="3"/>
  <c r="Q3645" i="3" s="1"/>
  <c r="H3637" i="3"/>
  <c r="Q3637" i="3" s="1"/>
  <c r="H3604" i="3"/>
  <c r="Q3604" i="3" s="1"/>
  <c r="H3608" i="3"/>
  <c r="Q3608" i="3" s="1"/>
  <c r="H3610" i="3"/>
  <c r="Q3610" i="3" s="1"/>
  <c r="H3673" i="3"/>
  <c r="Q3673" i="3" s="1"/>
  <c r="H3600" i="3"/>
  <c r="Q3600" i="3" s="1"/>
  <c r="H3641" i="3"/>
  <c r="Q3641" i="3" s="1"/>
  <c r="H3599" i="3"/>
  <c r="Q3599" i="3" s="1"/>
  <c r="H3678" i="3"/>
  <c r="Q3678" i="3" s="1"/>
  <c r="H3652" i="3"/>
  <c r="Q3652" i="3" s="1"/>
  <c r="H3667" i="3"/>
  <c r="Q3667" i="3" s="1"/>
  <c r="H3603" i="3"/>
  <c r="Q3603" i="3" s="1"/>
  <c r="H3624" i="3"/>
  <c r="Q3624" i="3" s="1"/>
  <c r="H3681" i="3"/>
  <c r="Q3681" i="3" s="1"/>
  <c r="H3601" i="3"/>
  <c r="Q3601" i="3" s="1"/>
  <c r="H3671" i="3"/>
  <c r="Q3671" i="3" s="1"/>
  <c r="H3638" i="3"/>
  <c r="Q3638" i="3" s="1"/>
  <c r="H3674" i="3"/>
  <c r="Q3674" i="3" s="1"/>
  <c r="H3605" i="3"/>
  <c r="Q3605" i="3" s="1"/>
  <c r="H3606" i="3"/>
  <c r="Q3606" i="3" s="1"/>
  <c r="H3672" i="3"/>
  <c r="Q3672" i="3" s="1"/>
  <c r="H3662" i="3"/>
  <c r="Q3662" i="3" s="1"/>
  <c r="H3616" i="3"/>
  <c r="Q3616" i="3" s="1"/>
  <c r="H3633" i="3"/>
  <c r="Q3633" i="3" s="1"/>
  <c r="K43" i="13" s="1"/>
  <c r="H3653" i="3"/>
  <c r="Q3653" i="3" s="1"/>
  <c r="G42" i="15" s="1"/>
  <c r="H3623" i="3"/>
  <c r="Q3623" i="3" s="1"/>
  <c r="D53" i="5" a="1"/>
  <c r="D53" i="5" s="1"/>
  <c r="E150" i="3"/>
  <c r="E2518" i="3"/>
  <c r="E1506" i="3"/>
  <c r="E1038" i="3"/>
  <c r="E1774" i="3"/>
  <c r="E2036" i="3"/>
  <c r="O42" i="15" l="1"/>
  <c r="N33" i="15"/>
  <c r="M33" i="15"/>
  <c r="Q42" i="15"/>
  <c r="Q18" i="15"/>
  <c r="Q27" i="15"/>
  <c r="P27" i="15"/>
  <c r="Q30" i="15"/>
  <c r="P30" i="15"/>
  <c r="N30" i="15"/>
  <c r="O30" i="15"/>
  <c r="L30" i="15"/>
  <c r="P26" i="15"/>
  <c r="N26" i="15"/>
  <c r="L26" i="15"/>
  <c r="O6" i="15"/>
  <c r="L6" i="15"/>
  <c r="P6" i="15"/>
  <c r="N6" i="15"/>
  <c r="O24" i="15"/>
  <c r="M24" i="15"/>
  <c r="L43" i="15"/>
  <c r="K26" i="15"/>
  <c r="D6" i="15"/>
  <c r="C44" i="13"/>
  <c r="K41" i="13"/>
  <c r="J42" i="13"/>
  <c r="H3733" i="3"/>
  <c r="Q3733" i="3" s="1"/>
  <c r="H3750" i="3"/>
  <c r="Q3750" i="3" s="1"/>
  <c r="H3726" i="3"/>
  <c r="Q3726" i="3" s="1"/>
  <c r="H3771" i="3"/>
  <c r="Q3771" i="3" s="1"/>
  <c r="H3687" i="3"/>
  <c r="Q3687" i="3" s="1"/>
  <c r="H3802" i="3"/>
  <c r="Q3802" i="3" s="1"/>
  <c r="H3702" i="3"/>
  <c r="Q3702" i="3" s="1"/>
  <c r="H3696" i="3"/>
  <c r="Q3696" i="3" s="1"/>
  <c r="H3723" i="3"/>
  <c r="Q3723" i="3" s="1"/>
  <c r="H3699" i="3"/>
  <c r="Q3699" i="3" s="1"/>
  <c r="H3716" i="3"/>
  <c r="Q3716" i="3" s="1"/>
  <c r="H3724" i="3"/>
  <c r="Q3724" i="3" s="1"/>
  <c r="H3745" i="3"/>
  <c r="Q3745" i="3" s="1"/>
  <c r="H43" i="15" s="1"/>
  <c r="H3800" i="3"/>
  <c r="Q3800" i="3" s="1"/>
  <c r="H3768" i="3"/>
  <c r="Q3768" i="3" s="1"/>
  <c r="H3811" i="3"/>
  <c r="Q3811" i="3" s="1"/>
  <c r="H3813" i="3"/>
  <c r="Q3813" i="3" s="1"/>
  <c r="H3697" i="3"/>
  <c r="Q3697" i="3" s="1"/>
  <c r="H3722" i="3"/>
  <c r="Q3722" i="3" s="1"/>
  <c r="H3690" i="3"/>
  <c r="Q3690" i="3" s="1"/>
  <c r="H3698" i="3"/>
  <c r="Q3698" i="3" s="1"/>
  <c r="H3727" i="3"/>
  <c r="Q3727" i="3" s="1"/>
  <c r="M43" i="15" s="1"/>
  <c r="H3774" i="3"/>
  <c r="Q3774" i="3" s="1"/>
  <c r="J43" i="15" s="1"/>
  <c r="H3742" i="3"/>
  <c r="Q3742" i="3" s="1"/>
  <c r="N43" i="15" s="1"/>
  <c r="H3785" i="3"/>
  <c r="Q3785" i="3" s="1"/>
  <c r="F6" i="15"/>
  <c r="E13" i="13"/>
  <c r="B13" i="13"/>
  <c r="E45" i="13"/>
  <c r="G45" i="13"/>
  <c r="F42" i="13"/>
  <c r="E32" i="13"/>
  <c r="E41" i="13"/>
  <c r="B14" i="13"/>
  <c r="F14" i="13"/>
  <c r="N44" i="13"/>
  <c r="M44" i="13"/>
  <c r="J41" i="13"/>
  <c r="K42" i="13"/>
  <c r="H3804" i="3"/>
  <c r="Q3804" i="3" s="1"/>
  <c r="H3773" i="3"/>
  <c r="Q3773" i="3" s="1"/>
  <c r="H3797" i="3"/>
  <c r="Q3797" i="3" s="1"/>
  <c r="H3814" i="3"/>
  <c r="Q3814" i="3" s="1"/>
  <c r="H3788" i="3"/>
  <c r="Q3788" i="3" s="1"/>
  <c r="H3809" i="3"/>
  <c r="Q3809" i="3" s="1"/>
  <c r="H3725" i="3"/>
  <c r="Q3725" i="3" s="1"/>
  <c r="H3719" i="3"/>
  <c r="Q3719" i="3" s="1"/>
  <c r="H3766" i="3"/>
  <c r="Q3766" i="3" s="1"/>
  <c r="H3778" i="3"/>
  <c r="Q3778" i="3" s="1"/>
  <c r="H3752" i="3"/>
  <c r="Q3752" i="3" s="1"/>
  <c r="H3763" i="3"/>
  <c r="Q3763" i="3" s="1"/>
  <c r="H3780" i="3"/>
  <c r="Q3780" i="3" s="1"/>
  <c r="H3762" i="3"/>
  <c r="Q3762" i="3" s="1"/>
  <c r="H3791" i="3"/>
  <c r="Q3791" i="3" s="1"/>
  <c r="P43" i="15" s="1"/>
  <c r="H3684" i="3"/>
  <c r="Q3684" i="3" s="1"/>
  <c r="H3693" i="3"/>
  <c r="Q3693" i="3" s="1"/>
  <c r="H3732" i="3"/>
  <c r="Q3732" i="3" s="1"/>
  <c r="H3760" i="3"/>
  <c r="Q3760" i="3" s="1"/>
  <c r="H3787" i="3"/>
  <c r="Q3787" i="3" s="1"/>
  <c r="H3703" i="3"/>
  <c r="Q3703" i="3" s="1"/>
  <c r="H3754" i="3"/>
  <c r="Q3754" i="3" s="1"/>
  <c r="H3744" i="3"/>
  <c r="Q3744" i="3" s="1"/>
  <c r="H3765" i="3"/>
  <c r="Q3765" i="3" s="1"/>
  <c r="H3767" i="3"/>
  <c r="Q3767" i="3" s="1"/>
  <c r="H3806" i="3"/>
  <c r="Q3806" i="3" s="1"/>
  <c r="H3706" i="3"/>
  <c r="Q3706" i="3" s="1"/>
  <c r="H3734" i="3"/>
  <c r="Q3734" i="3" s="1"/>
  <c r="H3761" i="3"/>
  <c r="Q3761" i="3" s="1"/>
  <c r="H3755" i="3"/>
  <c r="Q3755" i="3" s="1"/>
  <c r="H3720" i="3"/>
  <c r="Q3720" i="3" s="1"/>
  <c r="H3718" i="3"/>
  <c r="Q3718" i="3" s="1"/>
  <c r="H3731" i="3"/>
  <c r="Q3731" i="3" s="1"/>
  <c r="H3739" i="3"/>
  <c r="Q3739" i="3" s="1"/>
  <c r="H3756" i="3"/>
  <c r="Q3756" i="3" s="1"/>
  <c r="H3815" i="3"/>
  <c r="Q3815" i="3" s="1"/>
  <c r="J32" i="13"/>
  <c r="H3729" i="3"/>
  <c r="Q3729" i="3" s="1"/>
  <c r="H3694" i="3"/>
  <c r="Q3694" i="3" s="1"/>
  <c r="H3705" i="3"/>
  <c r="Q3705" i="3" s="1"/>
  <c r="H3789" i="3"/>
  <c r="Q3789" i="3" s="1"/>
  <c r="G43" i="15" s="1"/>
  <c r="H3717" i="3"/>
  <c r="Q3717" i="3" s="1"/>
  <c r="H3805" i="3"/>
  <c r="Q3805" i="3" s="1"/>
  <c r="H3818" i="3"/>
  <c r="Q3818" i="3" s="1"/>
  <c r="H3695" i="3"/>
  <c r="Q3695" i="3" s="1"/>
  <c r="H3783" i="3"/>
  <c r="Q3783" i="3" s="1"/>
  <c r="H3685" i="3"/>
  <c r="Q3685" i="3" s="1"/>
  <c r="H3819" i="3"/>
  <c r="Q3819" i="3" s="1"/>
  <c r="H3808" i="3"/>
  <c r="Q3808" i="3" s="1"/>
  <c r="H3816" i="3"/>
  <c r="Q3816" i="3" s="1"/>
  <c r="H3796" i="3"/>
  <c r="Q3796" i="3" s="1"/>
  <c r="H3682" i="3"/>
  <c r="Q3682" i="3" s="1"/>
  <c r="B43" i="15" s="1"/>
  <c r="H3758" i="3"/>
  <c r="Q3758" i="3" s="1"/>
  <c r="H3795" i="3"/>
  <c r="Q3795" i="3" s="1"/>
  <c r="G13" i="13"/>
  <c r="B45" i="13"/>
  <c r="B42" i="13"/>
  <c r="E42" i="13"/>
  <c r="G14" i="13"/>
  <c r="E14" i="13"/>
  <c r="K13" i="13"/>
  <c r="K32" i="13"/>
  <c r="H3770" i="3"/>
  <c r="Q3770" i="3" s="1"/>
  <c r="H3764" i="3"/>
  <c r="Q3764" i="3" s="1"/>
  <c r="I44" i="13"/>
  <c r="K14" i="13"/>
  <c r="J13" i="13"/>
  <c r="H3700" i="3"/>
  <c r="Q3700" i="3" s="1"/>
  <c r="D43" i="15" s="1"/>
  <c r="H3743" i="3"/>
  <c r="Q3743" i="3" s="1"/>
  <c r="H3748" i="3"/>
  <c r="Q3748" i="3" s="1"/>
  <c r="H3713" i="3"/>
  <c r="Q3713" i="3" s="1"/>
  <c r="H3730" i="3"/>
  <c r="Q3730" i="3" s="1"/>
  <c r="H3817" i="3"/>
  <c r="Q3817" i="3" s="1"/>
  <c r="H3711" i="3"/>
  <c r="Q3711" i="3" s="1"/>
  <c r="H3688" i="3"/>
  <c r="Q3688" i="3" s="1"/>
  <c r="H3712" i="3"/>
  <c r="Q3712" i="3" s="1"/>
  <c r="H3812" i="3"/>
  <c r="Q3812" i="3" s="1"/>
  <c r="O44" i="13" s="1"/>
  <c r="H3683" i="3"/>
  <c r="Q3683" i="3" s="1"/>
  <c r="H3708" i="3"/>
  <c r="Q3708" i="3" s="1"/>
  <c r="D44" i="13" s="1"/>
  <c r="H3784" i="3"/>
  <c r="Q3784" i="3" s="1"/>
  <c r="H3686" i="3"/>
  <c r="Q3686" i="3" s="1"/>
  <c r="H3757" i="3"/>
  <c r="Q3757" i="3" s="1"/>
  <c r="H3798" i="3"/>
  <c r="Q3798" i="3" s="1"/>
  <c r="H3793" i="3"/>
  <c r="Q3793" i="3" s="1"/>
  <c r="H3782" i="3"/>
  <c r="Q3782" i="3" s="1"/>
  <c r="F13" i="13"/>
  <c r="F45" i="13"/>
  <c r="F41" i="13"/>
  <c r="B41" i="13"/>
  <c r="H44" i="13"/>
  <c r="J14" i="13"/>
  <c r="H3707" i="3"/>
  <c r="Q3707" i="3" s="1"/>
  <c r="I33" i="15"/>
  <c r="D42" i="15"/>
  <c r="K18" i="15"/>
  <c r="E18" i="15"/>
  <c r="E42" i="15"/>
  <c r="F57" i="15"/>
  <c r="D57" i="15"/>
  <c r="I42" i="15"/>
  <c r="K57" i="15"/>
  <c r="I57" i="15"/>
  <c r="F42" i="15"/>
  <c r="K42" i="15"/>
  <c r="E57" i="15"/>
  <c r="D30" i="15"/>
  <c r="L34" i="13"/>
  <c r="E14" i="15"/>
  <c r="F14" i="15"/>
  <c r="H14" i="15"/>
  <c r="I14" i="15"/>
  <c r="K14" i="15"/>
  <c r="G14" i="15"/>
  <c r="D14" i="15"/>
  <c r="K7" i="13"/>
  <c r="I28" i="13"/>
  <c r="H28" i="13"/>
  <c r="O28" i="13"/>
  <c r="N31" i="13"/>
  <c r="D31" i="13"/>
  <c r="O31" i="13"/>
  <c r="B31" i="13"/>
  <c r="I31" i="13"/>
  <c r="H31" i="13"/>
  <c r="I7" i="13"/>
  <c r="M34" i="13"/>
  <c r="J7" i="13"/>
  <c r="M27" i="13"/>
  <c r="F27" i="13"/>
  <c r="H27" i="13"/>
  <c r="I27" i="13"/>
  <c r="B7" i="13"/>
  <c r="H7" i="13"/>
  <c r="N7" i="13"/>
  <c r="C11" i="13"/>
  <c r="G11" i="13"/>
  <c r="J11" i="13"/>
  <c r="C6" i="13"/>
  <c r="O11" i="13"/>
  <c r="D11" i="13"/>
  <c r="L11" i="13"/>
  <c r="M11" i="13"/>
  <c r="K11" i="13"/>
  <c r="J17" i="13"/>
  <c r="F17" i="13"/>
  <c r="G15" i="13"/>
  <c r="K15" i="13"/>
  <c r="M15" i="13"/>
  <c r="B48" i="13"/>
  <c r="K17" i="13"/>
  <c r="C17" i="13"/>
  <c r="C48" i="13"/>
  <c r="G17" i="13"/>
  <c r="M17" i="13"/>
  <c r="D17" i="13"/>
  <c r="F15" i="13"/>
  <c r="P29" i="13"/>
  <c r="P4" i="13"/>
  <c r="M25" i="13"/>
  <c r="J25" i="13"/>
  <c r="L25" i="13"/>
  <c r="G25" i="13"/>
  <c r="K25" i="13"/>
  <c r="F25" i="13"/>
  <c r="L44" i="13"/>
  <c r="E44" i="13"/>
  <c r="B44" i="13"/>
  <c r="J37" i="13"/>
  <c r="M37" i="13"/>
  <c r="F37" i="13"/>
  <c r="K37" i="13"/>
  <c r="C37" i="13"/>
  <c r="G37" i="13"/>
  <c r="D9" i="13"/>
  <c r="L7" i="13"/>
  <c r="J58" i="13"/>
  <c r="G34" i="13"/>
  <c r="J43" i="13"/>
  <c r="F34" i="13"/>
  <c r="H1944" i="3"/>
  <c r="Q1944" i="3" s="1"/>
  <c r="H1961" i="3"/>
  <c r="Q1961" i="3" s="1"/>
  <c r="H1982" i="3"/>
  <c r="Q1982" i="3" s="1"/>
  <c r="H1917" i="3"/>
  <c r="Q1917" i="3" s="1"/>
  <c r="H1916" i="3"/>
  <c r="Q1916" i="3" s="1"/>
  <c r="G26" i="15" s="1"/>
  <c r="H1933" i="3"/>
  <c r="Q1933" i="3" s="1"/>
  <c r="H1954" i="3"/>
  <c r="Q1954" i="3" s="1"/>
  <c r="H1905" i="3"/>
  <c r="Q1905" i="3" s="1"/>
  <c r="H1802" i="3"/>
  <c r="Q1802" i="3" s="1"/>
  <c r="C27" i="13" s="1"/>
  <c r="H1807" i="3"/>
  <c r="Q1807" i="3" s="1"/>
  <c r="H1832" i="3"/>
  <c r="Q1832" i="3" s="1"/>
  <c r="H1877" i="3"/>
  <c r="Q1877" i="3" s="1"/>
  <c r="H1870" i="3"/>
  <c r="Q1870" i="3" s="1"/>
  <c r="H1882" i="3"/>
  <c r="Q1882" i="3" s="1"/>
  <c r="H1914" i="3"/>
  <c r="Q1914" i="3" s="1"/>
  <c r="H1947" i="3"/>
  <c r="Q1947" i="3" s="1"/>
  <c r="H1842" i="3"/>
  <c r="Q1842" i="3" s="1"/>
  <c r="H1863" i="3"/>
  <c r="Q1863" i="3" s="1"/>
  <c r="H1834" i="3"/>
  <c r="Q1834" i="3" s="1"/>
  <c r="H1919" i="3"/>
  <c r="Q1919" i="3" s="1"/>
  <c r="H1814" i="3"/>
  <c r="Q1814" i="3" s="1"/>
  <c r="H1835" i="3"/>
  <c r="Q1835" i="3" s="1"/>
  <c r="H1860" i="3"/>
  <c r="Q1860" i="3" s="1"/>
  <c r="H1907" i="3"/>
  <c r="Q1907" i="3" s="1"/>
  <c r="H1884" i="3"/>
  <c r="Q1884" i="3" s="1"/>
  <c r="H1901" i="3"/>
  <c r="Q1901" i="3" s="1"/>
  <c r="H1922" i="3"/>
  <c r="Q1922" i="3" s="1"/>
  <c r="H1811" i="3"/>
  <c r="Q1811" i="3" s="1"/>
  <c r="H1891" i="3"/>
  <c r="Q1891" i="3" s="1"/>
  <c r="H1987" i="3"/>
  <c r="Q1987" i="3" s="1"/>
  <c r="H1996" i="3"/>
  <c r="Q1996" i="3" s="1"/>
  <c r="H1778" i="3"/>
  <c r="Q1778" i="3" s="1"/>
  <c r="H1940" i="3"/>
  <c r="Q1940" i="3" s="1"/>
  <c r="H1957" i="3"/>
  <c r="Q1957" i="3" s="1"/>
  <c r="H1984" i="3"/>
  <c r="Q1984" i="3" s="1"/>
  <c r="H2013" i="3"/>
  <c r="Q2013" i="3" s="1"/>
  <c r="H1912" i="3"/>
  <c r="Q1912" i="3" s="1"/>
  <c r="H1929" i="3"/>
  <c r="Q1929" i="3" s="1"/>
  <c r="H1950" i="3"/>
  <c r="Q1950" i="3" s="1"/>
  <c r="H2001" i="3"/>
  <c r="Q2001" i="3" s="1"/>
  <c r="H1925" i="3"/>
  <c r="Q1925" i="3" s="1"/>
  <c r="H1836" i="3"/>
  <c r="Q1836" i="3" s="1"/>
  <c r="H1853" i="3"/>
  <c r="Q1853" i="3" s="1"/>
  <c r="H1902" i="3"/>
  <c r="Q1902" i="3" s="1"/>
  <c r="H1828" i="3"/>
  <c r="Q1828" i="3" s="1"/>
  <c r="H1845" i="3"/>
  <c r="Q1845" i="3" s="1"/>
  <c r="H2017" i="3"/>
  <c r="Q2017" i="3" s="1"/>
  <c r="H1794" i="3"/>
  <c r="Q1794" i="3" s="1"/>
  <c r="H1981" i="3"/>
  <c r="Q1981" i="3" s="1"/>
  <c r="H2002" i="3"/>
  <c r="Q2002" i="3" s="1"/>
  <c r="O27" i="13" s="1"/>
  <c r="H2023" i="3"/>
  <c r="Q2023" i="3" s="1"/>
  <c r="H1872" i="3"/>
  <c r="Q1872" i="3" s="1"/>
  <c r="H1986" i="3"/>
  <c r="Q1986" i="3" s="1"/>
  <c r="H1910" i="3"/>
  <c r="Q1910" i="3" s="1"/>
  <c r="H1931" i="3"/>
  <c r="Q1931" i="3" s="1"/>
  <c r="H1956" i="3"/>
  <c r="Q1956" i="3" s="1"/>
  <c r="H1887" i="3"/>
  <c r="Q1887" i="3" s="1"/>
  <c r="H1889" i="3"/>
  <c r="Q1889" i="3" s="1"/>
  <c r="H1850" i="3"/>
  <c r="Q1850" i="3" s="1"/>
  <c r="K27" i="13" s="1"/>
  <c r="H1855" i="3"/>
  <c r="Q1855" i="3" s="1"/>
  <c r="H1908" i="3"/>
  <c r="Q1908" i="3" s="1"/>
  <c r="H1897" i="3"/>
  <c r="Q1897" i="3" s="1"/>
  <c r="H1918" i="3"/>
  <c r="Q1918" i="3" s="1"/>
  <c r="H1841" i="3"/>
  <c r="Q1841" i="3" s="1"/>
  <c r="H1874" i="3"/>
  <c r="Q1874" i="3" s="1"/>
  <c r="L27" i="13" s="1"/>
  <c r="H1983" i="3"/>
  <c r="Q1983" i="3" s="1"/>
  <c r="H2008" i="3"/>
  <c r="Q2008" i="3" s="1"/>
  <c r="H2025" i="3"/>
  <c r="Q2025" i="3" s="1"/>
  <c r="H1964" i="3"/>
  <c r="Q1964" i="3" s="1"/>
  <c r="H1971" i="3"/>
  <c r="Q1971" i="3" s="1"/>
  <c r="H1980" i="3"/>
  <c r="Q1980" i="3" s="1"/>
  <c r="H1997" i="3"/>
  <c r="Q1997" i="3" s="1"/>
  <c r="H1783" i="3"/>
  <c r="Q1783" i="3" s="1"/>
  <c r="H1953" i="3"/>
  <c r="Q1953" i="3" s="1"/>
  <c r="H1866" i="3"/>
  <c r="Q1866" i="3" s="1"/>
  <c r="H1871" i="3"/>
  <c r="Q1871" i="3" s="1"/>
  <c r="H1924" i="3"/>
  <c r="Q1924" i="3" s="1"/>
  <c r="H1913" i="3"/>
  <c r="Q1913" i="3" s="1"/>
  <c r="H1934" i="3"/>
  <c r="Q1934" i="3" s="1"/>
  <c r="H2010" i="3"/>
  <c r="Q2010" i="3" s="1"/>
  <c r="H1990" i="3"/>
  <c r="Q1990" i="3" s="1"/>
  <c r="H1885" i="3"/>
  <c r="Q1885" i="3" s="1"/>
  <c r="H1906" i="3"/>
  <c r="Q1906" i="3" s="1"/>
  <c r="H1927" i="3"/>
  <c r="Q1927" i="3" s="1"/>
  <c r="H1978" i="3"/>
  <c r="Q1978" i="3" s="1"/>
  <c r="H1873" i="3"/>
  <c r="Q1873" i="3" s="1"/>
  <c r="H1878" i="3"/>
  <c r="Q1878" i="3" s="1"/>
  <c r="H1899" i="3"/>
  <c r="Q1899" i="3" s="1"/>
  <c r="H2026" i="3"/>
  <c r="Q2026" i="3" s="1"/>
  <c r="H1774" i="3"/>
  <c r="Q1774" i="3" s="1"/>
  <c r="H1951" i="3"/>
  <c r="Q1951" i="3" s="1"/>
  <c r="H1976" i="3"/>
  <c r="Q1976" i="3" s="1"/>
  <c r="H1993" i="3"/>
  <c r="Q1993" i="3" s="1"/>
  <c r="H1948" i="3"/>
  <c r="Q1948" i="3" s="1"/>
  <c r="H2003" i="3"/>
  <c r="Q2003" i="3" s="1"/>
  <c r="H1795" i="3"/>
  <c r="Q1795" i="3" s="1"/>
  <c r="H1804" i="3"/>
  <c r="Q1804" i="3" s="1"/>
  <c r="H1849" i="3"/>
  <c r="Q1849" i="3" s="1"/>
  <c r="H26" i="15" s="1"/>
  <c r="H2007" i="3"/>
  <c r="Q2007" i="3" s="1"/>
  <c r="H1888" i="3"/>
  <c r="Q1888" i="3" s="1"/>
  <c r="H1792" i="3"/>
  <c r="Q1792" i="3" s="1"/>
  <c r="H1821" i="3"/>
  <c r="Q1821" i="3" s="1"/>
  <c r="H1979" i="3"/>
  <c r="Q1979" i="3" s="1"/>
  <c r="H2004" i="3"/>
  <c r="Q2004" i="3" s="1"/>
  <c r="H2021" i="3"/>
  <c r="Q2021" i="3" s="1"/>
  <c r="H1809" i="3"/>
  <c r="Q1809" i="3" s="1"/>
  <c r="H2016" i="3"/>
  <c r="Q2016" i="3" s="1"/>
  <c r="H1903" i="3"/>
  <c r="Q1903" i="3" s="1"/>
  <c r="N27" i="13" s="1"/>
  <c r="H1928" i="3"/>
  <c r="Q1928" i="3" s="1"/>
  <c r="H1973" i="3"/>
  <c r="Q1973" i="3" s="1"/>
  <c r="H1895" i="3"/>
  <c r="Q1895" i="3" s="1"/>
  <c r="H1770" i="3"/>
  <c r="Q1770" i="3" s="1"/>
  <c r="H1823" i="3"/>
  <c r="Q1823" i="3" s="1"/>
  <c r="H1876" i="3"/>
  <c r="Q1876" i="3" s="1"/>
  <c r="H1800" i="3"/>
  <c r="Q1800" i="3" s="1"/>
  <c r="H1817" i="3"/>
  <c r="Q1817" i="3" s="1"/>
  <c r="H1838" i="3"/>
  <c r="Q1838" i="3" s="1"/>
  <c r="G27" i="13" s="1"/>
  <c r="H1766" i="3"/>
  <c r="Q1766" i="3" s="1"/>
  <c r="B26" i="15" s="1"/>
  <c r="H1969" i="3"/>
  <c r="Q1969" i="3" s="1"/>
  <c r="H1974" i="3"/>
  <c r="Q1974" i="3" s="1"/>
  <c r="H1995" i="3"/>
  <c r="Q1995" i="3" s="1"/>
  <c r="H1781" i="3"/>
  <c r="Q1781" i="3" s="1"/>
  <c r="H1958" i="3"/>
  <c r="Q1958" i="3" s="1"/>
  <c r="H1904" i="3"/>
  <c r="Q1904" i="3" s="1"/>
  <c r="H1921" i="3"/>
  <c r="Q1921" i="3" s="1"/>
  <c r="H1926" i="3"/>
  <c r="Q1926" i="3" s="1"/>
  <c r="H1975" i="3"/>
  <c r="Q1975" i="3" s="1"/>
  <c r="H1972" i="3"/>
  <c r="Q1972" i="3" s="1"/>
  <c r="H1989" i="3"/>
  <c r="Q1989" i="3" s="1"/>
  <c r="H1900" i="3"/>
  <c r="Q1900" i="3" s="1"/>
  <c r="H1945" i="3"/>
  <c r="Q1945" i="3" s="1"/>
  <c r="H1798" i="3"/>
  <c r="Q1798" i="3" s="1"/>
  <c r="B27" i="13" s="1"/>
  <c r="H1819" i="3"/>
  <c r="Q1819" i="3" s="1"/>
  <c r="H1844" i="3"/>
  <c r="Q1844" i="3" s="1"/>
  <c r="H1775" i="3"/>
  <c r="Q1775" i="3" s="1"/>
  <c r="H1786" i="3"/>
  <c r="Q1786" i="3" s="1"/>
  <c r="H1791" i="3"/>
  <c r="Q1791" i="3" s="1"/>
  <c r="H1816" i="3"/>
  <c r="Q1816" i="3" s="1"/>
  <c r="H1861" i="3"/>
  <c r="Q1861" i="3" s="1"/>
  <c r="H1923" i="3"/>
  <c r="Q1923" i="3" s="1"/>
  <c r="H1932" i="3"/>
  <c r="Q1932" i="3" s="1"/>
  <c r="H1949" i="3"/>
  <c r="Q1949" i="3" s="1"/>
  <c r="H1998" i="3"/>
  <c r="Q1998" i="3" s="1"/>
  <c r="H1991" i="3"/>
  <c r="Q1991" i="3" s="1"/>
  <c r="H1955" i="3"/>
  <c r="Q1955" i="3" s="1"/>
  <c r="H1776" i="3"/>
  <c r="Q1776" i="3" s="1"/>
  <c r="H1805" i="3"/>
  <c r="Q1805" i="3" s="1"/>
  <c r="H1963" i="3"/>
  <c r="Q1963" i="3" s="1"/>
  <c r="H1988" i="3"/>
  <c r="Q1988" i="3" s="1"/>
  <c r="H2005" i="3"/>
  <c r="Q2005" i="3" s="1"/>
  <c r="H1793" i="3"/>
  <c r="Q1793" i="3" s="1"/>
  <c r="H1935" i="3"/>
  <c r="Q1935" i="3" s="1"/>
  <c r="H1960" i="3"/>
  <c r="Q1960" i="3" s="1"/>
  <c r="H1977" i="3"/>
  <c r="Q1977" i="3" s="1"/>
  <c r="H2012" i="3"/>
  <c r="Q2012" i="3" s="1"/>
  <c r="H1952" i="3"/>
  <c r="Q1952" i="3" s="1"/>
  <c r="H2015" i="3"/>
  <c r="Q2015" i="3" s="1"/>
  <c r="H1773" i="3"/>
  <c r="Q1773" i="3" s="1"/>
  <c r="H1822" i="3"/>
  <c r="Q1822" i="3" s="1"/>
  <c r="H1815" i="3"/>
  <c r="Q1815" i="3" s="1"/>
  <c r="H1936" i="3"/>
  <c r="Q1936" i="3" s="1"/>
  <c r="H1859" i="3"/>
  <c r="Q1859" i="3" s="1"/>
  <c r="H1896" i="3"/>
  <c r="Q1896" i="3" s="1"/>
  <c r="H1787" i="3"/>
  <c r="Q1787" i="3" s="1"/>
  <c r="H1812" i="3"/>
  <c r="Q1812" i="3" s="1"/>
  <c r="H1829" i="3"/>
  <c r="Q1829" i="3" s="1"/>
  <c r="H1868" i="3"/>
  <c r="Q1868" i="3" s="1"/>
  <c r="H2022" i="3"/>
  <c r="Q2022" i="3" s="1"/>
  <c r="P27" i="13" s="1"/>
  <c r="H1784" i="3"/>
  <c r="Q1784" i="3" s="1"/>
  <c r="H1801" i="3"/>
  <c r="Q1801" i="3" s="1"/>
  <c r="H1856" i="3"/>
  <c r="Q1856" i="3" s="1"/>
  <c r="H1780" i="3"/>
  <c r="Q1780" i="3" s="1"/>
  <c r="H1797" i="3"/>
  <c r="Q1797" i="3" s="1"/>
  <c r="H1967" i="3"/>
  <c r="Q1967" i="3" s="1"/>
  <c r="H2020" i="3"/>
  <c r="Q2020" i="3" s="1"/>
  <c r="H1824" i="3"/>
  <c r="Q1824" i="3" s="1"/>
  <c r="M26" i="15" s="1"/>
  <c r="H1966" i="3"/>
  <c r="Q1966" i="3" s="1"/>
  <c r="H1875" i="3"/>
  <c r="Q1875" i="3" s="1"/>
  <c r="H1894" i="3"/>
  <c r="Q1894" i="3" s="1"/>
  <c r="H1943" i="3"/>
  <c r="Q1943" i="3" s="1"/>
  <c r="H1867" i="3"/>
  <c r="Q1867" i="3" s="1"/>
  <c r="H1892" i="3"/>
  <c r="Q1892" i="3" s="1"/>
  <c r="H1909" i="3"/>
  <c r="Q1909" i="3" s="1"/>
  <c r="H1848" i="3"/>
  <c r="Q1848" i="3" s="1"/>
  <c r="H1772" i="3"/>
  <c r="Q1772" i="3" s="1"/>
  <c r="H1789" i="3"/>
  <c r="Q1789" i="3" s="1"/>
  <c r="H1810" i="3"/>
  <c r="Q1810" i="3" s="1"/>
  <c r="H2000" i="3"/>
  <c r="Q2000" i="3" s="1"/>
  <c r="H1941" i="3"/>
  <c r="Q1941" i="3" s="1"/>
  <c r="H1968" i="3"/>
  <c r="Q1968" i="3" s="1"/>
  <c r="H1985" i="3"/>
  <c r="Q1985" i="3" s="1"/>
  <c r="H2018" i="3"/>
  <c r="Q2018" i="3" s="1"/>
  <c r="H2011" i="3"/>
  <c r="Q2011" i="3" s="1"/>
  <c r="H1769" i="3"/>
  <c r="Q1769" i="3" s="1"/>
  <c r="H1790" i="3"/>
  <c r="Q1790" i="3" s="1"/>
  <c r="H1992" i="3"/>
  <c r="Q1992" i="3" s="1"/>
  <c r="H1869" i="3"/>
  <c r="Q1869" i="3" s="1"/>
  <c r="H1890" i="3"/>
  <c r="Q1890" i="3" s="1"/>
  <c r="H1911" i="3"/>
  <c r="Q1911" i="3" s="1"/>
  <c r="H1846" i="3"/>
  <c r="Q1846" i="3" s="1"/>
  <c r="H1857" i="3"/>
  <c r="Q1857" i="3" s="1"/>
  <c r="H1862" i="3"/>
  <c r="Q1862" i="3" s="1"/>
  <c r="H1883" i="3"/>
  <c r="Q1883" i="3" s="1"/>
  <c r="H2019" i="3"/>
  <c r="Q2019" i="3" s="1"/>
  <c r="H1994" i="3"/>
  <c r="Q1994" i="3" s="1"/>
  <c r="H1999" i="3"/>
  <c r="Q1999" i="3" s="1"/>
  <c r="H2024" i="3"/>
  <c r="Q2024" i="3" s="1"/>
  <c r="H1806" i="3"/>
  <c r="Q1806" i="3" s="1"/>
  <c r="H1799" i="3"/>
  <c r="Q1799" i="3" s="1"/>
  <c r="H1808" i="3"/>
  <c r="Q1808" i="3" s="1"/>
  <c r="D27" i="13" s="1"/>
  <c r="H1843" i="3"/>
  <c r="Q1843" i="3" s="1"/>
  <c r="H1880" i="3"/>
  <c r="Q1880" i="3" s="1"/>
  <c r="H1771" i="3"/>
  <c r="Q1771" i="3" s="1"/>
  <c r="H1796" i="3"/>
  <c r="Q1796" i="3" s="1"/>
  <c r="H1813" i="3"/>
  <c r="Q1813" i="3" s="1"/>
  <c r="H1852" i="3"/>
  <c r="Q1852" i="3" s="1"/>
  <c r="H2006" i="3"/>
  <c r="Q2006" i="3" s="1"/>
  <c r="H1768" i="3"/>
  <c r="Q1768" i="3" s="1"/>
  <c r="H1785" i="3"/>
  <c r="Q1785" i="3" s="1"/>
  <c r="H1840" i="3"/>
  <c r="Q1840" i="3" s="1"/>
  <c r="H1946" i="3"/>
  <c r="Q1946" i="3" s="1"/>
  <c r="H1830" i="3"/>
  <c r="Q1830" i="3" s="1"/>
  <c r="H1851" i="3"/>
  <c r="Q1851" i="3" s="1"/>
  <c r="H1898" i="3"/>
  <c r="Q1898" i="3" s="1"/>
  <c r="H1893" i="3"/>
  <c r="Q1893" i="3" s="1"/>
  <c r="J26" i="15" s="1"/>
  <c r="H1920" i="3"/>
  <c r="Q1920" i="3" s="1"/>
  <c r="H1937" i="3"/>
  <c r="Q1937" i="3" s="1"/>
  <c r="H1970" i="3"/>
  <c r="Q1970" i="3" s="1"/>
  <c r="H1865" i="3"/>
  <c r="Q1865" i="3" s="1"/>
  <c r="H1886" i="3"/>
  <c r="Q1886" i="3" s="1"/>
  <c r="H1818" i="3"/>
  <c r="Q1818" i="3" s="1"/>
  <c r="H1942" i="3"/>
  <c r="Q1942" i="3" s="1"/>
  <c r="H1837" i="3"/>
  <c r="Q1837" i="3" s="1"/>
  <c r="H1858" i="3"/>
  <c r="Q1858" i="3" s="1"/>
  <c r="H1879" i="3"/>
  <c r="Q1879" i="3" s="1"/>
  <c r="H1930" i="3"/>
  <c r="Q1930" i="3" s="1"/>
  <c r="H1854" i="3"/>
  <c r="Q1854" i="3" s="1"/>
  <c r="H1777" i="3"/>
  <c r="Q1777" i="3" s="1"/>
  <c r="H1782" i="3"/>
  <c r="Q1782" i="3" s="1"/>
  <c r="H1831" i="3"/>
  <c r="Q1831" i="3" s="1"/>
  <c r="H2009" i="3"/>
  <c r="Q2009" i="3" s="1"/>
  <c r="H1767" i="3"/>
  <c r="Q1767" i="3" s="1"/>
  <c r="H1825" i="3"/>
  <c r="Q1825" i="3" s="1"/>
  <c r="H1965" i="3"/>
  <c r="Q1965" i="3" s="1"/>
  <c r="H2014" i="3"/>
  <c r="Q2014" i="3" s="1"/>
  <c r="H1938" i="3"/>
  <c r="Q1938" i="3" s="1"/>
  <c r="H1959" i="3"/>
  <c r="Q1959" i="3" s="1"/>
  <c r="H1827" i="3"/>
  <c r="Q1827" i="3" s="1"/>
  <c r="H1915" i="3"/>
  <c r="Q1915" i="3" s="1"/>
  <c r="H1839" i="3"/>
  <c r="Q1839" i="3" s="1"/>
  <c r="H1864" i="3"/>
  <c r="Q1864" i="3" s="1"/>
  <c r="H1881" i="3"/>
  <c r="Q1881" i="3" s="1"/>
  <c r="H1820" i="3"/>
  <c r="Q1820" i="3" s="1"/>
  <c r="H1939" i="3"/>
  <c r="Q1939" i="3" s="1"/>
  <c r="H1779" i="3"/>
  <c r="Q1779" i="3" s="1"/>
  <c r="H1788" i="3"/>
  <c r="Q1788" i="3" s="1"/>
  <c r="H1833" i="3"/>
  <c r="Q1833" i="3" s="1"/>
  <c r="H1826" i="3"/>
  <c r="Q1826" i="3" s="1"/>
  <c r="E27" i="13" s="1"/>
  <c r="H1847" i="3"/>
  <c r="Q1847" i="3" s="1"/>
  <c r="H1962" i="3"/>
  <c r="Q1962" i="3" s="1"/>
  <c r="H1803" i="3"/>
  <c r="Q1803" i="3" s="1"/>
  <c r="H166" i="3"/>
  <c r="Q166" i="3" s="1"/>
  <c r="H186" i="3"/>
  <c r="Q186" i="3" s="1"/>
  <c r="H202" i="3"/>
  <c r="Q202" i="3" s="1"/>
  <c r="H222" i="3"/>
  <c r="Q222" i="3" s="1"/>
  <c r="H154" i="3"/>
  <c r="Q154" i="3" s="1"/>
  <c r="H162" i="3"/>
  <c r="Q162" i="3" s="1"/>
  <c r="C7" i="13" s="1"/>
  <c r="Q234" i="3"/>
  <c r="O7" i="13" s="1"/>
  <c r="H147" i="3"/>
  <c r="Q147" i="3" s="1"/>
  <c r="H238" i="3"/>
  <c r="Q238" i="3" s="1"/>
  <c r="P7" i="13" s="1"/>
  <c r="H178" i="3"/>
  <c r="Q178" i="3" s="1"/>
  <c r="H198" i="3"/>
  <c r="Q198" i="3" s="1"/>
  <c r="H214" i="3"/>
  <c r="Q214" i="3" s="1"/>
  <c r="H230" i="3"/>
  <c r="Q230" i="3" s="1"/>
  <c r="H158" i="3"/>
  <c r="Q158" i="3" s="1"/>
  <c r="H150" i="3"/>
  <c r="Q150" i="3" s="1"/>
  <c r="H182" i="3"/>
  <c r="Q182" i="3" s="1"/>
  <c r="H218" i="3"/>
  <c r="Q218" i="3" s="1"/>
  <c r="H190" i="3"/>
  <c r="Q190" i="3" s="1"/>
  <c r="G7" i="13" s="1"/>
  <c r="H226" i="3"/>
  <c r="Q226" i="3" s="1"/>
  <c r="H206" i="3"/>
  <c r="Q206" i="3" s="1"/>
  <c r="H174" i="3"/>
  <c r="Q174" i="3" s="1"/>
  <c r="H194" i="3"/>
  <c r="Q194" i="3" s="1"/>
  <c r="H210" i="3"/>
  <c r="Q210" i="3" s="1"/>
  <c r="H146" i="3"/>
  <c r="Q146" i="3" s="1"/>
  <c r="B6" i="15" s="1"/>
  <c r="H170" i="3"/>
  <c r="Q170" i="3" s="1"/>
  <c r="H236" i="3"/>
  <c r="Q236" i="3" s="1"/>
  <c r="H217" i="3"/>
  <c r="Q217" i="3" s="1"/>
  <c r="H179" i="3"/>
  <c r="Q179" i="3" s="1"/>
  <c r="H159" i="3"/>
  <c r="Q159" i="3" s="1"/>
  <c r="H181" i="3"/>
  <c r="Q181" i="3" s="1"/>
  <c r="H201" i="3"/>
  <c r="Q201" i="3" s="1"/>
  <c r="H161" i="3"/>
  <c r="Q161" i="3" s="1"/>
  <c r="H213" i="3"/>
  <c r="Q213" i="3" s="1"/>
  <c r="H211" i="3"/>
  <c r="Q211" i="3" s="1"/>
  <c r="H208" i="3"/>
  <c r="Q208" i="3" s="1"/>
  <c r="H229" i="3"/>
  <c r="Q229" i="3" s="1"/>
  <c r="H185" i="3"/>
  <c r="Q185" i="3" s="1"/>
  <c r="F7" i="13" s="1"/>
  <c r="H192" i="3"/>
  <c r="Q192" i="3" s="1"/>
  <c r="H220" i="3"/>
  <c r="Q220" i="3" s="1"/>
  <c r="H225" i="3"/>
  <c r="Q225" i="3" s="1"/>
  <c r="H216" i="3"/>
  <c r="Q216" i="3" s="1"/>
  <c r="H175" i="3"/>
  <c r="Q175" i="3" s="1"/>
  <c r="H200" i="3"/>
  <c r="Q200" i="3" s="1"/>
  <c r="H203" i="3"/>
  <c r="Q203" i="3" s="1"/>
  <c r="H171" i="3"/>
  <c r="Q171" i="3" s="1"/>
  <c r="H172" i="3"/>
  <c r="Q172" i="3" s="1"/>
  <c r="H207" i="3"/>
  <c r="Q207" i="3" s="1"/>
  <c r="H148" i="3"/>
  <c r="Q148" i="3" s="1"/>
  <c r="H224" i="3"/>
  <c r="Q224" i="3" s="1"/>
  <c r="H169" i="3"/>
  <c r="Q169" i="3" s="1"/>
  <c r="H221" i="3"/>
  <c r="Q221" i="3" s="1"/>
  <c r="H223" i="3"/>
  <c r="Q223" i="3" s="1"/>
  <c r="H227" i="3"/>
  <c r="Q227" i="3" s="1"/>
  <c r="G6" i="15" s="1"/>
  <c r="H205" i="3"/>
  <c r="Q205" i="3" s="1"/>
  <c r="H177" i="3"/>
  <c r="Q177" i="3" s="1"/>
  <c r="H195" i="3"/>
  <c r="Q195" i="3" s="1"/>
  <c r="H6" i="15" s="1"/>
  <c r="H160" i="3"/>
  <c r="Q160" i="3" s="1"/>
  <c r="H204" i="3"/>
  <c r="Q204" i="3" s="1"/>
  <c r="H151" i="3"/>
  <c r="Q151" i="3" s="1"/>
  <c r="H231" i="3"/>
  <c r="Q231" i="3" s="1"/>
  <c r="H188" i="3"/>
  <c r="Q188" i="3" s="1"/>
  <c r="H157" i="3"/>
  <c r="Q157" i="3" s="1"/>
  <c r="H173" i="3"/>
  <c r="Q173" i="3" s="1"/>
  <c r="H215" i="3"/>
  <c r="Q215" i="3" s="1"/>
  <c r="H164" i="3"/>
  <c r="Q164" i="3" s="1"/>
  <c r="H232" i="3"/>
  <c r="Q232" i="3" s="1"/>
  <c r="H199" i="3"/>
  <c r="Q199" i="3" s="1"/>
  <c r="H167" i="3"/>
  <c r="Q167" i="3" s="1"/>
  <c r="D7" i="13" s="1"/>
  <c r="H235" i="3"/>
  <c r="Q235" i="3" s="1"/>
  <c r="H233" i="3"/>
  <c r="Q233" i="3" s="1"/>
  <c r="H239" i="3"/>
  <c r="Q239" i="3" s="1"/>
  <c r="H168" i="3"/>
  <c r="Q168" i="3" s="1"/>
  <c r="H155" i="3"/>
  <c r="Q155" i="3" s="1"/>
  <c r="H228" i="3"/>
  <c r="Q228" i="3" s="1"/>
  <c r="H187" i="3"/>
  <c r="Q187" i="3" s="1"/>
  <c r="H163" i="3"/>
  <c r="Q163" i="3" s="1"/>
  <c r="H2064" i="3"/>
  <c r="Q2064" i="3" s="1"/>
  <c r="H2251" i="3"/>
  <c r="Q2251" i="3" s="1"/>
  <c r="H2184" i="3"/>
  <c r="Q2184" i="3" s="1"/>
  <c r="H2204" i="3"/>
  <c r="Q2204" i="3" s="1"/>
  <c r="H2031" i="3"/>
  <c r="Q2031" i="3" s="1"/>
  <c r="H2179" i="3"/>
  <c r="Q2179" i="3" s="1"/>
  <c r="H2154" i="3"/>
  <c r="Q2154" i="3" s="1"/>
  <c r="H2094" i="3"/>
  <c r="Q2094" i="3" s="1"/>
  <c r="H2187" i="3"/>
  <c r="Q2187" i="3" s="1"/>
  <c r="H2238" i="3"/>
  <c r="Q2238" i="3" s="1"/>
  <c r="H2196" i="3"/>
  <c r="Q2196" i="3" s="1"/>
  <c r="H2232" i="3"/>
  <c r="Q2232" i="3" s="1"/>
  <c r="H2211" i="3"/>
  <c r="Q2211" i="3" s="1"/>
  <c r="H2039" i="3"/>
  <c r="Q2039" i="3" s="1"/>
  <c r="H2127" i="3"/>
  <c r="Q2127" i="3" s="1"/>
  <c r="H2138" i="3"/>
  <c r="Q2138" i="3" s="1"/>
  <c r="H2195" i="3"/>
  <c r="Q2195" i="3" s="1"/>
  <c r="H2069" i="3"/>
  <c r="Q2069" i="3" s="1"/>
  <c r="H2197" i="3"/>
  <c r="Q2197" i="3" s="1"/>
  <c r="H2053" i="3"/>
  <c r="Q2053" i="3" s="1"/>
  <c r="H2209" i="3"/>
  <c r="Q2209" i="3" s="1"/>
  <c r="H2121" i="3"/>
  <c r="Q2121" i="3" s="1"/>
  <c r="H2136" i="3"/>
  <c r="Q2136" i="3" s="1"/>
  <c r="L28" i="13" s="1"/>
  <c r="H2083" i="3"/>
  <c r="Q2083" i="3" s="1"/>
  <c r="H2167" i="3"/>
  <c r="Q2167" i="3" s="1"/>
  <c r="H2189" i="3"/>
  <c r="Q2189" i="3" s="1"/>
  <c r="H2077" i="3"/>
  <c r="Q2077" i="3" s="1"/>
  <c r="H2139" i="3"/>
  <c r="Q2139" i="3" s="1"/>
  <c r="H2157" i="3"/>
  <c r="Q2157" i="3" s="1"/>
  <c r="H2221" i="3"/>
  <c r="Q2221" i="3" s="1"/>
  <c r="H2168" i="3"/>
  <c r="Q2168" i="3" s="1"/>
  <c r="H2205" i="3"/>
  <c r="Q2205" i="3" s="1"/>
  <c r="H2123" i="3"/>
  <c r="Q2123" i="3" s="1"/>
  <c r="H2035" i="3"/>
  <c r="Q2035" i="3" s="1"/>
  <c r="H2085" i="3"/>
  <c r="Q2085" i="3" s="1"/>
  <c r="H2161" i="3"/>
  <c r="Q2161" i="3" s="1"/>
  <c r="N28" i="13" s="1"/>
  <c r="H2148" i="3"/>
  <c r="Q2148" i="3" s="1"/>
  <c r="H2092" i="3"/>
  <c r="Q2092" i="3" s="1"/>
  <c r="H2134" i="3"/>
  <c r="Q2134" i="3" s="1"/>
  <c r="H2188" i="3"/>
  <c r="Q2188" i="3" s="1"/>
  <c r="H2201" i="3"/>
  <c r="Q2201" i="3" s="1"/>
  <c r="H2217" i="3"/>
  <c r="Q2217" i="3" s="1"/>
  <c r="H2095" i="3"/>
  <c r="Q2095" i="3" s="1"/>
  <c r="H2074" i="3"/>
  <c r="Q2074" i="3" s="1"/>
  <c r="H2115" i="3"/>
  <c r="Q2115" i="3" s="1"/>
  <c r="H27" i="15" s="1"/>
  <c r="H2068" i="3"/>
  <c r="Q2068" i="3" s="1"/>
  <c r="H2256" i="3"/>
  <c r="Q2256" i="3" s="1"/>
  <c r="H2144" i="3"/>
  <c r="Q2144" i="3" s="1"/>
  <c r="H2160" i="3"/>
  <c r="Q2160" i="3" s="1"/>
  <c r="H2233" i="3"/>
  <c r="Q2233" i="3" s="1"/>
  <c r="H2109" i="3"/>
  <c r="Q2109" i="3" s="1"/>
  <c r="H2061" i="3"/>
  <c r="Q2061" i="3" s="1"/>
  <c r="H2145" i="3"/>
  <c r="Q2145" i="3" s="1"/>
  <c r="H2212" i="3"/>
  <c r="Q2212" i="3" s="1"/>
  <c r="H2193" i="3"/>
  <c r="Q2193" i="3" s="1"/>
  <c r="H2072" i="3"/>
  <c r="Q2072" i="3" s="1"/>
  <c r="H2045" i="3"/>
  <c r="Q2045" i="3" s="1"/>
  <c r="H2186" i="3"/>
  <c r="Q2186" i="3" s="1"/>
  <c r="H2235" i="3"/>
  <c r="Q2235" i="3" s="1"/>
  <c r="H2107" i="3"/>
  <c r="Q2107" i="3" s="1"/>
  <c r="G28" i="13" s="1"/>
  <c r="H2200" i="3"/>
  <c r="Q2200" i="3" s="1"/>
  <c r="H2106" i="3"/>
  <c r="Q2106" i="3" s="1"/>
  <c r="H2067" i="3"/>
  <c r="Q2067" i="3" s="1"/>
  <c r="H2252" i="3"/>
  <c r="Q2252" i="3" s="1"/>
  <c r="H2103" i="3"/>
  <c r="Q2103" i="3" s="1"/>
  <c r="H2208" i="3"/>
  <c r="Q2208" i="3" s="1"/>
  <c r="H2034" i="3"/>
  <c r="Q2034" i="3" s="1"/>
  <c r="H2055" i="3"/>
  <c r="Q2055" i="3" s="1"/>
  <c r="H2254" i="3"/>
  <c r="Q2254" i="3" s="1"/>
  <c r="P28" i="13" s="1"/>
  <c r="H2152" i="3"/>
  <c r="Q2152" i="3" s="1"/>
  <c r="J27" i="15" s="1"/>
  <c r="H2198" i="3"/>
  <c r="Q2198" i="3" s="1"/>
  <c r="H2159" i="3"/>
  <c r="Q2159" i="3" s="1"/>
  <c r="H2060" i="3"/>
  <c r="Q2060" i="3" s="1"/>
  <c r="H2046" i="3"/>
  <c r="Q2046" i="3" s="1"/>
  <c r="H2194" i="3"/>
  <c r="Q2194" i="3" s="1"/>
  <c r="H2228" i="3"/>
  <c r="Q2228" i="3" s="1"/>
  <c r="H2173" i="3"/>
  <c r="Q2173" i="3" s="1"/>
  <c r="G27" i="15" s="1"/>
  <c r="H2156" i="3"/>
  <c r="Q2156" i="3" s="1"/>
  <c r="H2181" i="3"/>
  <c r="Q2181" i="3" s="1"/>
  <c r="H2122" i="3"/>
  <c r="Q2122" i="3" s="1"/>
  <c r="H2112" i="3"/>
  <c r="Q2112" i="3" s="1"/>
  <c r="N27" i="15" s="1"/>
  <c r="H2191" i="3"/>
  <c r="Q2191" i="3" s="1"/>
  <c r="H2202" i="3"/>
  <c r="Q2202" i="3" s="1"/>
  <c r="H2063" i="3"/>
  <c r="Q2063" i="3" s="1"/>
  <c r="H2253" i="3"/>
  <c r="Q2253" i="3" s="1"/>
  <c r="H2137" i="3"/>
  <c r="Q2137" i="3" s="1"/>
  <c r="H2172" i="3"/>
  <c r="Q2172" i="3" s="1"/>
  <c r="H2062" i="3"/>
  <c r="Q2062" i="3" s="1"/>
  <c r="B28" i="13" s="1"/>
  <c r="H2243" i="3"/>
  <c r="Q2243" i="3" s="1"/>
  <c r="H2234" i="3"/>
  <c r="Q2234" i="3" s="1"/>
  <c r="H2244" i="3"/>
  <c r="Q2244" i="3" s="1"/>
  <c r="H2042" i="3"/>
  <c r="Q2042" i="3" s="1"/>
  <c r="H2037" i="3"/>
  <c r="Q2037" i="3" s="1"/>
  <c r="H2078" i="3"/>
  <c r="Q2078" i="3" s="1"/>
  <c r="H2165" i="3"/>
  <c r="Q2165" i="3" s="1"/>
  <c r="H2242" i="3"/>
  <c r="Q2242" i="3" s="1"/>
  <c r="H2219" i="3"/>
  <c r="Q2219" i="3" s="1"/>
  <c r="H2105" i="3"/>
  <c r="Q2105" i="3" s="1"/>
  <c r="H2190" i="3"/>
  <c r="Q2190" i="3" s="1"/>
  <c r="H2143" i="3"/>
  <c r="Q2143" i="3" s="1"/>
  <c r="H2182" i="3"/>
  <c r="Q2182" i="3" s="1"/>
  <c r="H2047" i="3"/>
  <c r="Q2047" i="3" s="1"/>
  <c r="H2097" i="3"/>
  <c r="Q2097" i="3" s="1"/>
  <c r="F28" i="13" s="1"/>
  <c r="H2261" i="3"/>
  <c r="Q2261" i="3" s="1"/>
  <c r="H2215" i="3"/>
  <c r="Q2215" i="3" s="1"/>
  <c r="H2075" i="3"/>
  <c r="Q2075" i="3" s="1"/>
  <c r="H2163" i="3"/>
  <c r="Q2163" i="3" s="1"/>
  <c r="H2214" i="3"/>
  <c r="Q2214" i="3" s="1"/>
  <c r="H2247" i="3"/>
  <c r="Q2247" i="3" s="1"/>
  <c r="H2226" i="3"/>
  <c r="Q2226" i="3" s="1"/>
  <c r="H2084" i="3"/>
  <c r="Q2084" i="3" s="1"/>
  <c r="H2151" i="3"/>
  <c r="Q2151" i="3" s="1"/>
  <c r="H2183" i="3"/>
  <c r="Q2183" i="3" s="1"/>
  <c r="H2229" i="3"/>
  <c r="Q2229" i="3" s="1"/>
  <c r="H2056" i="3"/>
  <c r="Q2056" i="3" s="1"/>
  <c r="H2057" i="3"/>
  <c r="Q2057" i="3" s="1"/>
  <c r="H2066" i="3"/>
  <c r="Q2066" i="3" s="1"/>
  <c r="H2125" i="3"/>
  <c r="Q2125" i="3" s="1"/>
  <c r="H2224" i="3"/>
  <c r="Q2224" i="3" s="1"/>
  <c r="H2089" i="3"/>
  <c r="Q2089" i="3" s="1"/>
  <c r="H2126" i="3"/>
  <c r="Q2126" i="3" s="1"/>
  <c r="H2100" i="3"/>
  <c r="Q2100" i="3" s="1"/>
  <c r="H2113" i="3"/>
  <c r="Q2113" i="3" s="1"/>
  <c r="H2248" i="3"/>
  <c r="Q2248" i="3" s="1"/>
  <c r="H2257" i="3"/>
  <c r="Q2257" i="3" s="1"/>
  <c r="H2040" i="3"/>
  <c r="Q2040" i="3" s="1"/>
  <c r="H2133" i="3"/>
  <c r="Q2133" i="3" s="1"/>
  <c r="H2225" i="3"/>
  <c r="Q2225" i="3" s="1"/>
  <c r="H2118" i="3"/>
  <c r="Q2118" i="3" s="1"/>
  <c r="H2141" i="3"/>
  <c r="Q2141" i="3" s="1"/>
  <c r="H2147" i="3"/>
  <c r="Q2147" i="3" s="1"/>
  <c r="H2210" i="3"/>
  <c r="Q2210" i="3" s="1"/>
  <c r="H2218" i="3"/>
  <c r="Q2218" i="3" s="1"/>
  <c r="H2049" i="3"/>
  <c r="Q2049" i="3" s="1"/>
  <c r="H2149" i="3"/>
  <c r="Q2149" i="3" s="1"/>
  <c r="H2048" i="3"/>
  <c r="Q2048" i="3" s="1"/>
  <c r="H2260" i="3"/>
  <c r="Q2260" i="3" s="1"/>
  <c r="H2263" i="3"/>
  <c r="Q2263" i="3" s="1"/>
  <c r="H2171" i="3"/>
  <c r="Q2171" i="3" s="1"/>
  <c r="H2065" i="3"/>
  <c r="Q2065" i="3" s="1"/>
  <c r="C28" i="13" s="1"/>
  <c r="H2070" i="3"/>
  <c r="Q2070" i="3" s="1"/>
  <c r="H2110" i="3"/>
  <c r="Q2110" i="3" s="1"/>
  <c r="H2076" i="3"/>
  <c r="Q2076" i="3" s="1"/>
  <c r="H2098" i="3"/>
  <c r="Q2098" i="3" s="1"/>
  <c r="H2120" i="3"/>
  <c r="Q2120" i="3" s="1"/>
  <c r="H2038" i="3"/>
  <c r="Q2038" i="3" s="1"/>
  <c r="H2051" i="3"/>
  <c r="Q2051" i="3" s="1"/>
  <c r="H2216" i="3"/>
  <c r="Q2216" i="3" s="1"/>
  <c r="H2162" i="3"/>
  <c r="Q2162" i="3" s="1"/>
  <c r="H2124" i="3"/>
  <c r="Q2124" i="3" s="1"/>
  <c r="H2174" i="3"/>
  <c r="Q2174" i="3" s="1"/>
  <c r="H2028" i="3"/>
  <c r="Q2028" i="3" s="1"/>
  <c r="H2207" i="3"/>
  <c r="Q2207" i="3" s="1"/>
  <c r="H2240" i="3"/>
  <c r="Q2240" i="3" s="1"/>
  <c r="H2223" i="3"/>
  <c r="Q2223" i="3" s="1"/>
  <c r="H2128" i="3"/>
  <c r="Q2128" i="3" s="1"/>
  <c r="H2099" i="3"/>
  <c r="Q2099" i="3" s="1"/>
  <c r="H2059" i="3"/>
  <c r="Q2059" i="3" s="1"/>
  <c r="H2054" i="3"/>
  <c r="Q2054" i="3" s="1"/>
  <c r="H2246" i="3"/>
  <c r="Q2246" i="3" s="1"/>
  <c r="H2108" i="3"/>
  <c r="Q2108" i="3" s="1"/>
  <c r="H2131" i="3"/>
  <c r="Q2131" i="3" s="1"/>
  <c r="H2239" i="3"/>
  <c r="Q2239" i="3" s="1"/>
  <c r="H2180" i="3"/>
  <c r="Q2180" i="3" s="1"/>
  <c r="H2111" i="3"/>
  <c r="Q2111" i="3" s="1"/>
  <c r="H2058" i="3"/>
  <c r="Q2058" i="3" s="1"/>
  <c r="H2082" i="3"/>
  <c r="Q2082" i="3" s="1"/>
  <c r="H2052" i="3"/>
  <c r="Q2052" i="3" s="1"/>
  <c r="H2142" i="3"/>
  <c r="Q2142" i="3" s="1"/>
  <c r="H2086" i="3"/>
  <c r="Q2086" i="3" s="1"/>
  <c r="H2203" i="3"/>
  <c r="Q2203" i="3" s="1"/>
  <c r="H2164" i="3"/>
  <c r="Q2164" i="3" s="1"/>
  <c r="H2071" i="3"/>
  <c r="Q2071" i="3" s="1"/>
  <c r="H2150" i="3"/>
  <c r="Q2150" i="3" s="1"/>
  <c r="H2199" i="3"/>
  <c r="Q2199" i="3" s="1"/>
  <c r="H2245" i="3"/>
  <c r="Q2245" i="3" s="1"/>
  <c r="H2091" i="3"/>
  <c r="Q2091" i="3" s="1"/>
  <c r="M27" i="15" s="1"/>
  <c r="H2178" i="3"/>
  <c r="Q2178" i="3" s="1"/>
  <c r="H2104" i="3"/>
  <c r="Q2104" i="3" s="1"/>
  <c r="H2029" i="3"/>
  <c r="Q2029" i="3" s="1"/>
  <c r="H2036" i="3"/>
  <c r="Q2036" i="3" s="1"/>
  <c r="H2030" i="3"/>
  <c r="Q2030" i="3" s="1"/>
  <c r="H2135" i="3"/>
  <c r="Q2135" i="3" s="1"/>
  <c r="H2093" i="3"/>
  <c r="Q2093" i="3" s="1"/>
  <c r="E28" i="13" s="1"/>
  <c r="H2088" i="3"/>
  <c r="Q2088" i="3" s="1"/>
  <c r="H2175" i="3"/>
  <c r="Q2175" i="3" s="1"/>
  <c r="H2241" i="3"/>
  <c r="Q2241" i="3" s="1"/>
  <c r="H2222" i="3"/>
  <c r="Q2222" i="3" s="1"/>
  <c r="H2169" i="3"/>
  <c r="Q2169" i="3" s="1"/>
  <c r="H2032" i="3"/>
  <c r="Q2032" i="3" s="1"/>
  <c r="H2177" i="3"/>
  <c r="Q2177" i="3" s="1"/>
  <c r="H2250" i="3"/>
  <c r="Q2250" i="3" s="1"/>
  <c r="H2231" i="3"/>
  <c r="Q2231" i="3" s="1"/>
  <c r="H2258" i="3"/>
  <c r="Q2258" i="3" s="1"/>
  <c r="H2129" i="3"/>
  <c r="Q2129" i="3" s="1"/>
  <c r="H2087" i="3"/>
  <c r="Q2087" i="3" s="1"/>
  <c r="H2043" i="3"/>
  <c r="Q2043" i="3" s="1"/>
  <c r="H2227" i="3"/>
  <c r="Q2227" i="3" s="1"/>
  <c r="H2090" i="3"/>
  <c r="Q2090" i="3" s="1"/>
  <c r="H2237" i="3"/>
  <c r="Q2237" i="3" s="1"/>
  <c r="H2176" i="3"/>
  <c r="Q2176" i="3" s="1"/>
  <c r="H2259" i="3"/>
  <c r="Q2259" i="3" s="1"/>
  <c r="H2116" i="3"/>
  <c r="Q2116" i="3" s="1"/>
  <c r="J28" i="13" s="1"/>
  <c r="H2033" i="3"/>
  <c r="Q2033" i="3" s="1"/>
  <c r="H2114" i="3"/>
  <c r="Q2114" i="3" s="1"/>
  <c r="H2255" i="3"/>
  <c r="Q2255" i="3" s="1"/>
  <c r="H2073" i="3"/>
  <c r="Q2073" i="3" s="1"/>
  <c r="D28" i="13" s="1"/>
  <c r="H2185" i="3"/>
  <c r="Q2185" i="3" s="1"/>
  <c r="H2140" i="3"/>
  <c r="Q2140" i="3" s="1"/>
  <c r="H2249" i="3"/>
  <c r="Q2249" i="3" s="1"/>
  <c r="H2044" i="3"/>
  <c r="Q2044" i="3" s="1"/>
  <c r="H2155" i="3"/>
  <c r="Q2155" i="3" s="1"/>
  <c r="M28" i="13" s="1"/>
  <c r="H2213" i="3"/>
  <c r="Q2213" i="3" s="1"/>
  <c r="H2130" i="3"/>
  <c r="Q2130" i="3" s="1"/>
  <c r="H2262" i="3"/>
  <c r="Q2262" i="3" s="1"/>
  <c r="H2079" i="3"/>
  <c r="Q2079" i="3" s="1"/>
  <c r="L27" i="15" s="1"/>
  <c r="H2081" i="3"/>
  <c r="Q2081" i="3" s="1"/>
  <c r="H2041" i="3"/>
  <c r="Q2041" i="3" s="1"/>
  <c r="H2166" i="3"/>
  <c r="Q2166" i="3" s="1"/>
  <c r="H2146" i="3"/>
  <c r="Q2146" i="3" s="1"/>
  <c r="H2153" i="3"/>
  <c r="Q2153" i="3" s="1"/>
  <c r="H2220" i="3"/>
  <c r="Q2220" i="3" s="1"/>
  <c r="H2158" i="3"/>
  <c r="Q2158" i="3" s="1"/>
  <c r="H2117" i="3"/>
  <c r="Q2117" i="3" s="1"/>
  <c r="H2080" i="3"/>
  <c r="Q2080" i="3" s="1"/>
  <c r="H2101" i="3"/>
  <c r="Q2101" i="3" s="1"/>
  <c r="H2132" i="3"/>
  <c r="Q2132" i="3" s="1"/>
  <c r="H2119" i="3"/>
  <c r="Q2119" i="3" s="1"/>
  <c r="H2192" i="3"/>
  <c r="Q2192" i="3" s="1"/>
  <c r="H2102" i="3"/>
  <c r="Q2102" i="3" s="1"/>
  <c r="H2050" i="3"/>
  <c r="Q2050" i="3" s="1"/>
  <c r="H2027" i="3"/>
  <c r="Q2027" i="3" s="1"/>
  <c r="B27" i="15" s="1"/>
  <c r="H2206" i="3"/>
  <c r="Q2206" i="3" s="1"/>
  <c r="H2096" i="3"/>
  <c r="Q2096" i="3" s="1"/>
  <c r="H2236" i="3"/>
  <c r="Q2236" i="3" s="1"/>
  <c r="H2170" i="3"/>
  <c r="Q2170" i="3" s="1"/>
  <c r="H2230" i="3"/>
  <c r="Q2230" i="3" s="1"/>
  <c r="H2560" i="3"/>
  <c r="Q2560" i="3" s="1"/>
  <c r="H2559" i="3"/>
  <c r="Q2559" i="3" s="1"/>
  <c r="H2550" i="3"/>
  <c r="Q2550" i="3" s="1"/>
  <c r="H2529" i="3"/>
  <c r="Q2529" i="3" s="1"/>
  <c r="H2599" i="3"/>
  <c r="Q2599" i="3" s="1"/>
  <c r="H2590" i="3"/>
  <c r="Q2590" i="3" s="1"/>
  <c r="H2582" i="3"/>
  <c r="Q2582" i="3" s="1"/>
  <c r="H2539" i="3"/>
  <c r="Q2539" i="3" s="1"/>
  <c r="E31" i="13" s="1"/>
  <c r="H2530" i="3"/>
  <c r="Q2530" i="3" s="1"/>
  <c r="H2525" i="3"/>
  <c r="Q2525" i="3" s="1"/>
  <c r="H2595" i="3"/>
  <c r="Q2595" i="3" s="1"/>
  <c r="H2586" i="3"/>
  <c r="Q2586" i="3" s="1"/>
  <c r="H2565" i="3"/>
  <c r="Q2565" i="3" s="1"/>
  <c r="H2564" i="3"/>
  <c r="Q2564" i="3" s="1"/>
  <c r="H2517" i="3"/>
  <c r="Q2517" i="3" s="1"/>
  <c r="H2547" i="3"/>
  <c r="Q2547" i="3" s="1"/>
  <c r="H2558" i="3"/>
  <c r="Q2558" i="3" s="1"/>
  <c r="H2585" i="3"/>
  <c r="Q2585" i="3" s="1"/>
  <c r="H2580" i="3"/>
  <c r="Q2580" i="3" s="1"/>
  <c r="H2563" i="3"/>
  <c r="Q2563" i="3" s="1"/>
  <c r="H2554" i="3"/>
  <c r="Q2554" i="3" s="1"/>
  <c r="H2533" i="3"/>
  <c r="Q2533" i="3" s="1"/>
  <c r="H2537" i="3"/>
  <c r="Q2537" i="3" s="1"/>
  <c r="H2532" i="3"/>
  <c r="Q2532" i="3" s="1"/>
  <c r="H2515" i="3"/>
  <c r="Q2515" i="3" s="1"/>
  <c r="B30" i="15" s="1"/>
  <c r="H2593" i="3"/>
  <c r="Q2593" i="3" s="1"/>
  <c r="H2572" i="3"/>
  <c r="Q2572" i="3" s="1"/>
  <c r="G30" i="15" s="1"/>
  <c r="H2528" i="3"/>
  <c r="Q2528" i="3" s="1"/>
  <c r="H2520" i="3"/>
  <c r="Q2520" i="3" s="1"/>
  <c r="H2603" i="3"/>
  <c r="Q2603" i="3" s="1"/>
  <c r="H2594" i="3"/>
  <c r="Q2594" i="3" s="1"/>
  <c r="H2589" i="3"/>
  <c r="Q2589" i="3" s="1"/>
  <c r="H2568" i="3"/>
  <c r="Q2568" i="3" s="1"/>
  <c r="H2551" i="3"/>
  <c r="Q2551" i="3" s="1"/>
  <c r="H2542" i="3"/>
  <c r="Q2542" i="3" s="1"/>
  <c r="E30" i="15" s="1"/>
  <c r="H2518" i="3"/>
  <c r="Q2518" i="3" s="1"/>
  <c r="H2592" i="3"/>
  <c r="Q2592" i="3" s="1"/>
  <c r="H2584" i="3"/>
  <c r="Q2584" i="3" s="1"/>
  <c r="H2571" i="3"/>
  <c r="Q2571" i="3" s="1"/>
  <c r="H2562" i="3"/>
  <c r="Q2562" i="3" s="1"/>
  <c r="H2557" i="3"/>
  <c r="Q2557" i="3" s="1"/>
  <c r="H2536" i="3"/>
  <c r="Q2536" i="3" s="1"/>
  <c r="H2519" i="3"/>
  <c r="Q2519" i="3" s="1"/>
  <c r="H2597" i="3"/>
  <c r="Q2597" i="3" s="1"/>
  <c r="H2523" i="3"/>
  <c r="Q2523" i="3" s="1"/>
  <c r="H2601" i="3"/>
  <c r="Q2601" i="3" s="1"/>
  <c r="H2596" i="3"/>
  <c r="Q2596" i="3" s="1"/>
  <c r="H2579" i="3"/>
  <c r="Q2579" i="3" s="1"/>
  <c r="H2570" i="3"/>
  <c r="Q2570" i="3" s="1"/>
  <c r="H2549" i="3"/>
  <c r="Q2549" i="3" s="1"/>
  <c r="F30" i="15" s="1"/>
  <c r="H2569" i="3"/>
  <c r="Q2569" i="3" s="1"/>
  <c r="H2567" i="3"/>
  <c r="Q2567" i="3" s="1"/>
  <c r="H2576" i="3"/>
  <c r="Q2576" i="3" s="1"/>
  <c r="H2575" i="3"/>
  <c r="Q2575" i="3" s="1"/>
  <c r="H2566" i="3"/>
  <c r="Q2566" i="3" s="1"/>
  <c r="J30" i="15" s="1"/>
  <c r="H2545" i="3"/>
  <c r="Q2545" i="3" s="1"/>
  <c r="H2524" i="3"/>
  <c r="Q2524" i="3" s="1"/>
  <c r="H2555" i="3"/>
  <c r="Q2555" i="3" s="1"/>
  <c r="H2561" i="3"/>
  <c r="Q2561" i="3" s="1"/>
  <c r="H2546" i="3"/>
  <c r="Q2546" i="3" s="1"/>
  <c r="H2538" i="3"/>
  <c r="Q2538" i="3" s="1"/>
  <c r="M30" i="15" s="1"/>
  <c r="H2544" i="3"/>
  <c r="Q2544" i="3" s="1"/>
  <c r="H2543" i="3"/>
  <c r="Q2543" i="3" s="1"/>
  <c r="H2534" i="3"/>
  <c r="Q2534" i="3" s="1"/>
  <c r="H2600" i="3"/>
  <c r="Q2600" i="3" s="1"/>
  <c r="H2583" i="3"/>
  <c r="Q2583" i="3" s="1"/>
  <c r="H2574" i="3"/>
  <c r="Q2574" i="3" s="1"/>
  <c r="H2587" i="3"/>
  <c r="Q2587" i="3" s="1"/>
  <c r="H2578" i="3"/>
  <c r="Q2578" i="3" s="1"/>
  <c r="H2573" i="3"/>
  <c r="Q2573" i="3" s="1"/>
  <c r="H2552" i="3"/>
  <c r="Q2552" i="3" s="1"/>
  <c r="H2535" i="3"/>
  <c r="Q2535" i="3" s="1"/>
  <c r="H2526" i="3"/>
  <c r="Q2526" i="3" s="1"/>
  <c r="H2541" i="3"/>
  <c r="Q2541" i="3" s="1"/>
  <c r="H2581" i="3"/>
  <c r="Q2581" i="3" s="1"/>
  <c r="H2553" i="3"/>
  <c r="Q2553" i="3" s="1"/>
  <c r="H2548" i="3"/>
  <c r="Q2548" i="3" s="1"/>
  <c r="H30" i="15" s="1"/>
  <c r="H2531" i="3"/>
  <c r="Q2531" i="3" s="1"/>
  <c r="H2522" i="3"/>
  <c r="Q2522" i="3" s="1"/>
  <c r="H2588" i="3"/>
  <c r="Q2588" i="3" s="1"/>
  <c r="H2527" i="3"/>
  <c r="Q2527" i="3" s="1"/>
  <c r="H2602" i="3"/>
  <c r="Q2602" i="3" s="1"/>
  <c r="H2591" i="3"/>
  <c r="Q2591" i="3" s="1"/>
  <c r="H2540" i="3"/>
  <c r="Q2540" i="3" s="1"/>
  <c r="K30" i="15" s="1"/>
  <c r="H2521" i="3"/>
  <c r="Q2521" i="3" s="1"/>
  <c r="H2516" i="3"/>
  <c r="Q2516" i="3" s="1"/>
  <c r="H2598" i="3"/>
  <c r="Q2598" i="3" s="1"/>
  <c r="P31" i="13" s="1"/>
  <c r="H2577" i="3"/>
  <c r="Q2577" i="3" s="1"/>
  <c r="H2556" i="3"/>
  <c r="Q2556" i="3" s="1"/>
  <c r="L31" i="13" s="1"/>
  <c r="H219" i="3"/>
  <c r="Q219" i="3" s="1"/>
  <c r="H197" i="3"/>
  <c r="Q197" i="3" s="1"/>
  <c r="H184" i="3"/>
  <c r="Q184" i="3" s="1"/>
  <c r="H189" i="3"/>
  <c r="Q189" i="3" s="1"/>
  <c r="H156" i="3"/>
  <c r="Q156" i="3" s="1"/>
  <c r="H212" i="3"/>
  <c r="Q212" i="3" s="1"/>
  <c r="H183" i="3"/>
  <c r="Q183" i="3" s="1"/>
  <c r="I6" i="15" s="1"/>
  <c r="H152" i="3"/>
  <c r="Q152" i="3" s="1"/>
  <c r="H193" i="3"/>
  <c r="Q193" i="3" s="1"/>
  <c r="H153" i="3"/>
  <c r="Q153" i="3" s="1"/>
  <c r="H191" i="3"/>
  <c r="Q191" i="3" s="1"/>
  <c r="H176" i="3"/>
  <c r="Q176" i="3" s="1"/>
  <c r="H165" i="3"/>
  <c r="Q165" i="3" s="1"/>
  <c r="H237" i="3"/>
  <c r="Q237" i="3" s="1"/>
  <c r="H209" i="3"/>
  <c r="Q209" i="3" s="1"/>
  <c r="H180" i="3"/>
  <c r="Q180" i="3" s="1"/>
  <c r="H149" i="3"/>
  <c r="Q149" i="3" s="1"/>
  <c r="H196" i="3"/>
  <c r="Q196" i="3" s="1"/>
  <c r="E1507" i="3"/>
  <c r="P25" i="15" s="1"/>
  <c r="E1039" i="3"/>
  <c r="E2703" i="3"/>
  <c r="Q6" i="15" l="1"/>
  <c r="F2" i="10"/>
  <c r="H1166" i="3"/>
  <c r="Q1166" i="3" s="1"/>
  <c r="Q26" i="15"/>
  <c r="O23" i="15"/>
  <c r="M6" i="15"/>
  <c r="O26" i="15"/>
  <c r="Q25" i="15"/>
  <c r="L23" i="15"/>
  <c r="Q43" i="15"/>
  <c r="J6" i="15"/>
  <c r="O27" i="15"/>
  <c r="P23" i="15"/>
  <c r="H1524" i="3"/>
  <c r="Q1524" i="3" s="1"/>
  <c r="Q32" i="15"/>
  <c r="J32" i="15"/>
  <c r="N25" i="15"/>
  <c r="E27" i="15"/>
  <c r="F44" i="13"/>
  <c r="K43" i="15"/>
  <c r="D26" i="15"/>
  <c r="I26" i="15"/>
  <c r="I30" i="15"/>
  <c r="I27" i="15"/>
  <c r="E6" i="15"/>
  <c r="D27" i="15"/>
  <c r="K6" i="15"/>
  <c r="E26" i="15"/>
  <c r="F27" i="15"/>
  <c r="K27" i="15"/>
  <c r="F26" i="15"/>
  <c r="E32" i="15"/>
  <c r="K2" i="10"/>
  <c r="L2" i="10" s="1"/>
  <c r="G2" i="10"/>
  <c r="M7" i="13"/>
  <c r="M26" i="13"/>
  <c r="I26" i="13"/>
  <c r="C26" i="13"/>
  <c r="N24" i="13"/>
  <c r="H24" i="13"/>
  <c r="O33" i="13"/>
  <c r="G33" i="13"/>
  <c r="H33" i="13"/>
  <c r="J27" i="13"/>
  <c r="H26" i="13"/>
  <c r="O26" i="13"/>
  <c r="C24" i="13"/>
  <c r="K28" i="13"/>
  <c r="H1688" i="3"/>
  <c r="Q1688" i="3" s="1"/>
  <c r="H1650" i="3"/>
  <c r="Q1650" i="3" s="1"/>
  <c r="H1632" i="3"/>
  <c r="Q1632" i="3" s="1"/>
  <c r="H1591" i="3"/>
  <c r="Q1591" i="3" s="1"/>
  <c r="H1657" i="3"/>
  <c r="Q1657" i="3" s="1"/>
  <c r="H1584" i="3"/>
  <c r="Q1584" i="3" s="1"/>
  <c r="H1547" i="3"/>
  <c r="Q1547" i="3" s="1"/>
  <c r="H1710" i="3"/>
  <c r="Q1710" i="3" s="1"/>
  <c r="H1528" i="3"/>
  <c r="Q1528" i="3" s="1"/>
  <c r="H1601" i="3"/>
  <c r="Q1601" i="3" s="1"/>
  <c r="H1560" i="3"/>
  <c r="Q1560" i="3" s="1"/>
  <c r="H1594" i="3"/>
  <c r="Q1594" i="3" s="1"/>
  <c r="H1748" i="3"/>
  <c r="Q1748" i="3" s="1"/>
  <c r="H1540" i="3"/>
  <c r="Q1540" i="3" s="1"/>
  <c r="H1567" i="3"/>
  <c r="Q1567" i="3" s="1"/>
  <c r="H1723" i="3"/>
  <c r="Q1723" i="3" s="1"/>
  <c r="H1550" i="3"/>
  <c r="Q1550" i="3" s="1"/>
  <c r="H1542" i="3"/>
  <c r="Q1542" i="3" s="1"/>
  <c r="H1509" i="3"/>
  <c r="Q1509" i="3" s="1"/>
  <c r="H1682" i="3"/>
  <c r="Q1682" i="3" s="1"/>
  <c r="H1557" i="3"/>
  <c r="Q1557" i="3" s="1"/>
  <c r="H1569" i="3"/>
  <c r="Q1569" i="3" s="1"/>
  <c r="H1719" i="3"/>
  <c r="Q1719" i="3" s="1"/>
  <c r="H1537" i="3"/>
  <c r="Q1537" i="3" s="1"/>
  <c r="H1640" i="3"/>
  <c r="Q1640" i="3" s="1"/>
  <c r="H1618" i="3"/>
  <c r="Q1618" i="3" s="1"/>
  <c r="H1656" i="3"/>
  <c r="Q1656" i="3" s="1"/>
  <c r="H1738" i="3"/>
  <c r="Q1738" i="3" s="1"/>
  <c r="H1646" i="3"/>
  <c r="Q1646" i="3" s="1"/>
  <c r="H1701" i="3"/>
  <c r="Q1701" i="3" s="1"/>
  <c r="H1587" i="3"/>
  <c r="Q1587" i="3" s="1"/>
  <c r="H1643" i="3"/>
  <c r="Q1643" i="3" s="1"/>
  <c r="H1685" i="3"/>
  <c r="Q1685" i="3" s="1"/>
  <c r="H1653" i="3"/>
  <c r="Q1653" i="3" s="1"/>
  <c r="H1545" i="3"/>
  <c r="Q1545" i="3" s="1"/>
  <c r="L25" i="15" s="1"/>
  <c r="H1548" i="3"/>
  <c r="Q1548" i="3" s="1"/>
  <c r="H1586" i="3"/>
  <c r="Q1586" i="3" s="1"/>
  <c r="H1564" i="3"/>
  <c r="Q1564" i="3" s="1"/>
  <c r="H1563" i="3"/>
  <c r="Q1563" i="3" s="1"/>
  <c r="H1677" i="3"/>
  <c r="Q1677" i="3" s="1"/>
  <c r="H1693" i="3"/>
  <c r="Q1693" i="3" s="1"/>
  <c r="H1604" i="3"/>
  <c r="Q1604" i="3" s="1"/>
  <c r="H1613" i="3"/>
  <c r="Q1613" i="3" s="1"/>
  <c r="H1703" i="3"/>
  <c r="Q1703" i="3" s="1"/>
  <c r="H1678" i="3"/>
  <c r="Q1678" i="3" s="1"/>
  <c r="H1666" i="3"/>
  <c r="Q1666" i="3" s="1"/>
  <c r="H1579" i="3"/>
  <c r="Q1579" i="3" s="1"/>
  <c r="H1619" i="3"/>
  <c r="Q1619" i="3" s="1"/>
  <c r="H1543" i="3"/>
  <c r="Q1543" i="3" s="1"/>
  <c r="H1562" i="3"/>
  <c r="Q1562" i="3" s="1"/>
  <c r="H1687" i="3"/>
  <c r="Q1687" i="3" s="1"/>
  <c r="H1714" i="3"/>
  <c r="Q1714" i="3" s="1"/>
  <c r="H1745" i="3"/>
  <c r="Q1745" i="3" s="1"/>
  <c r="H1628" i="3"/>
  <c r="Q1628" i="3" s="1"/>
  <c r="H1665" i="3"/>
  <c r="Q1665" i="3" s="1"/>
  <c r="H1498" i="3"/>
  <c r="Q1498" i="3" s="1"/>
  <c r="H1660" i="3"/>
  <c r="Q1660" i="3" s="1"/>
  <c r="H1695" i="3"/>
  <c r="Q1695" i="3" s="1"/>
  <c r="H1740" i="3"/>
  <c r="Q1740" i="3" s="1"/>
  <c r="H1527" i="3"/>
  <c r="Q1527" i="3" s="1"/>
  <c r="H1652" i="3"/>
  <c r="Q1652" i="3" s="1"/>
  <c r="H1610" i="3"/>
  <c r="Q1610" i="3" s="1"/>
  <c r="H1546" i="3"/>
  <c r="Q1546" i="3" s="1"/>
  <c r="H1659" i="3"/>
  <c r="Q1659" i="3" s="1"/>
  <c r="H1611" i="3"/>
  <c r="Q1611" i="3" s="1"/>
  <c r="H1638" i="3"/>
  <c r="Q1638" i="3" s="1"/>
  <c r="H1675" i="3"/>
  <c r="Q1675" i="3" s="1"/>
  <c r="H1249" i="3"/>
  <c r="Q1249" i="3" s="1"/>
  <c r="H1179" i="3"/>
  <c r="Q1179" i="3" s="1"/>
  <c r="H1108" i="3"/>
  <c r="Q1108" i="3" s="1"/>
  <c r="N23" i="15" s="1"/>
  <c r="H1135" i="3"/>
  <c r="Q1135" i="3" s="1"/>
  <c r="H1046" i="3"/>
  <c r="Q1046" i="3" s="1"/>
  <c r="H1175" i="3"/>
  <c r="Q1175" i="3" s="1"/>
  <c r="H1106" i="3"/>
  <c r="Q1106" i="3" s="1"/>
  <c r="H1085" i="3"/>
  <c r="Q1085" i="3" s="1"/>
  <c r="H1120" i="3"/>
  <c r="Q1120" i="3" s="1"/>
  <c r="H1066" i="3"/>
  <c r="Q1066" i="3" s="1"/>
  <c r="H1158" i="3"/>
  <c r="Q1158" i="3" s="1"/>
  <c r="J23" i="15" s="1"/>
  <c r="H1116" i="3"/>
  <c r="Q1116" i="3" s="1"/>
  <c r="H1189" i="3"/>
  <c r="Q1189" i="3" s="1"/>
  <c r="H1167" i="3"/>
  <c r="Q1167" i="3" s="1"/>
  <c r="H1245" i="3"/>
  <c r="Q1245" i="3" s="1"/>
  <c r="H1068" i="3"/>
  <c r="Q1068" i="3" s="1"/>
  <c r="H1174" i="3"/>
  <c r="Q1174" i="3" s="1"/>
  <c r="H1233" i="3"/>
  <c r="Q1233" i="3" s="1"/>
  <c r="H1104" i="3"/>
  <c r="Q1104" i="3" s="1"/>
  <c r="H1098" i="3"/>
  <c r="Q1098" i="3" s="1"/>
  <c r="H1241" i="3"/>
  <c r="Q1241" i="3" s="1"/>
  <c r="H1255" i="3"/>
  <c r="Q1255" i="3" s="1"/>
  <c r="H1078" i="3"/>
  <c r="Q1078" i="3" s="1"/>
  <c r="H1146" i="3"/>
  <c r="Q1146" i="3" s="1"/>
  <c r="H1049" i="3"/>
  <c r="Q1049" i="3" s="1"/>
  <c r="H1210" i="3"/>
  <c r="Q1210" i="3" s="1"/>
  <c r="H1201" i="3"/>
  <c r="Q1201" i="3" s="1"/>
  <c r="H1198" i="3"/>
  <c r="Q1198" i="3" s="1"/>
  <c r="H1202" i="3"/>
  <c r="Q1202" i="3" s="1"/>
  <c r="H1127" i="3"/>
  <c r="Q1127" i="3" s="1"/>
  <c r="H1248" i="3"/>
  <c r="Q1248" i="3" s="1"/>
  <c r="H1110" i="3"/>
  <c r="Q1110" i="3" s="1"/>
  <c r="H1193" i="3"/>
  <c r="Q1193" i="3" s="1"/>
  <c r="H1034" i="3"/>
  <c r="Q1034" i="3" s="1"/>
  <c r="H1130" i="3"/>
  <c r="Q1130" i="3" s="1"/>
  <c r="H1044" i="3"/>
  <c r="Q1044" i="3" s="1"/>
  <c r="H1089" i="3"/>
  <c r="Q1089" i="3" s="1"/>
  <c r="E24" i="13" s="1"/>
  <c r="H1033" i="3"/>
  <c r="Q1033" i="3" s="1"/>
  <c r="H1119" i="3"/>
  <c r="Q1119" i="3" s="1"/>
  <c r="H1114" i="3"/>
  <c r="Q1114" i="3" s="1"/>
  <c r="J24" i="13" s="1"/>
  <c r="H1254" i="3"/>
  <c r="Q1254" i="3" s="1"/>
  <c r="H1105" i="3"/>
  <c r="Q1105" i="3" s="1"/>
  <c r="H1045" i="3"/>
  <c r="Q1045" i="3" s="1"/>
  <c r="H1221" i="3"/>
  <c r="Q1221" i="3" s="1"/>
  <c r="H1156" i="3"/>
  <c r="Q1156" i="3" s="1"/>
  <c r="H1159" i="3"/>
  <c r="Q1159" i="3" s="1"/>
  <c r="H1125" i="3"/>
  <c r="Q1125" i="3" s="1"/>
  <c r="H1047" i="3"/>
  <c r="Q1047" i="3" s="1"/>
  <c r="H1065" i="3"/>
  <c r="Q1065" i="3" s="1"/>
  <c r="H1168" i="3"/>
  <c r="Q1168" i="3" s="1"/>
  <c r="H1040" i="3"/>
  <c r="Q1040" i="3" s="1"/>
  <c r="H1247" i="3"/>
  <c r="Q1247" i="3" s="1"/>
  <c r="H1217" i="3"/>
  <c r="Q1217" i="3" s="1"/>
  <c r="H1054" i="3"/>
  <c r="Q1054" i="3" s="1"/>
  <c r="H1141" i="3"/>
  <c r="Q1141" i="3" s="1"/>
  <c r="H1129" i="3"/>
  <c r="Q1129" i="3" s="1"/>
  <c r="H1244" i="3"/>
  <c r="Q1244" i="3" s="1"/>
  <c r="O24" i="13" s="1"/>
  <c r="H1655" i="3"/>
  <c r="Q1655" i="3" s="1"/>
  <c r="H1725" i="3"/>
  <c r="Q1725" i="3" s="1"/>
  <c r="H1513" i="3"/>
  <c r="Q1513" i="3" s="1"/>
  <c r="H1609" i="3"/>
  <c r="Q1609" i="3" s="1"/>
  <c r="H1593" i="3"/>
  <c r="Q1593" i="3" s="1"/>
  <c r="H1707" i="3"/>
  <c r="Q1707" i="3" s="1"/>
  <c r="H1518" i="3"/>
  <c r="Q1518" i="3" s="1"/>
  <c r="H1759" i="3"/>
  <c r="Q1759" i="3" s="1"/>
  <c r="H1633" i="3"/>
  <c r="Q1633" i="3" s="1"/>
  <c r="H1636" i="3"/>
  <c r="Q1636" i="3" s="1"/>
  <c r="H1721" i="3"/>
  <c r="Q1721" i="3" s="1"/>
  <c r="H1577" i="3"/>
  <c r="Q1577" i="3" s="1"/>
  <c r="H1499" i="3"/>
  <c r="Q1499" i="3" s="1"/>
  <c r="H1702" i="3"/>
  <c r="Q1702" i="3" s="1"/>
  <c r="H1541" i="3"/>
  <c r="Q1541" i="3" s="1"/>
  <c r="H1535" i="3"/>
  <c r="Q1535" i="3" s="1"/>
  <c r="H1519" i="3"/>
  <c r="Q1519" i="3" s="1"/>
  <c r="H1715" i="3"/>
  <c r="Q1715" i="3" s="1"/>
  <c r="H1742" i="3"/>
  <c r="Q1742" i="3" s="1"/>
  <c r="H1626" i="3"/>
  <c r="Q1626" i="3" s="1"/>
  <c r="H1726" i="3"/>
  <c r="Q1726" i="3" s="1"/>
  <c r="H1510" i="3"/>
  <c r="Q1510" i="3" s="1"/>
  <c r="H1645" i="3"/>
  <c r="Q1645" i="3" s="1"/>
  <c r="H1607" i="3"/>
  <c r="Q1607" i="3" s="1"/>
  <c r="H1500" i="3"/>
  <c r="Q1500" i="3" s="1"/>
  <c r="H1718" i="3"/>
  <c r="Q1718" i="3" s="1"/>
  <c r="H1649" i="3"/>
  <c r="Q1649" i="3" s="1"/>
  <c r="H1578" i="3"/>
  <c r="Q1578" i="3" s="1"/>
  <c r="H1635" i="3"/>
  <c r="Q1635" i="3" s="1"/>
  <c r="H1667" i="3"/>
  <c r="Q1667" i="3" s="1"/>
  <c r="H1553" i="3"/>
  <c r="Q1553" i="3" s="1"/>
  <c r="H1617" i="3"/>
  <c r="Q1617" i="3" s="1"/>
  <c r="H1576" i="3"/>
  <c r="Q1576" i="3" s="1"/>
  <c r="H1679" i="3"/>
  <c r="Q1679" i="3" s="1"/>
  <c r="H1615" i="3"/>
  <c r="Q1615" i="3" s="1"/>
  <c r="H1631" i="3"/>
  <c r="Q1631" i="3" s="1"/>
  <c r="H1716" i="3"/>
  <c r="Q1716" i="3" s="1"/>
  <c r="H1694" i="3"/>
  <c r="Q1694" i="3" s="1"/>
  <c r="H1608" i="3"/>
  <c r="Q1608" i="3" s="1"/>
  <c r="H1728" i="3"/>
  <c r="Q1728" i="3" s="1"/>
  <c r="H1525" i="3"/>
  <c r="Q1525" i="3" s="1"/>
  <c r="H1585" i="3"/>
  <c r="Q1585" i="3" s="1"/>
  <c r="H1664" i="3"/>
  <c r="Q1664" i="3" s="1"/>
  <c r="H1538" i="3"/>
  <c r="Q1538" i="3" s="1"/>
  <c r="H1505" i="3"/>
  <c r="Q1505" i="3" s="1"/>
  <c r="H1588" i="3"/>
  <c r="Q1588" i="3" s="1"/>
  <c r="H1597" i="3"/>
  <c r="Q1597" i="3" s="1"/>
  <c r="H1727" i="3"/>
  <c r="Q1727" i="3" s="1"/>
  <c r="H1522" i="3"/>
  <c r="Q1522" i="3" s="1"/>
  <c r="H1762" i="3"/>
  <c r="Q1762" i="3" s="1"/>
  <c r="H1696" i="3"/>
  <c r="Q1696" i="3" s="1"/>
  <c r="H1530" i="3"/>
  <c r="Q1530" i="3" s="1"/>
  <c r="H1561" i="3"/>
  <c r="Q1561" i="3" s="1"/>
  <c r="F26" i="13" s="1"/>
  <c r="H1521" i="3"/>
  <c r="Q1521" i="3" s="1"/>
  <c r="H1700" i="3"/>
  <c r="Q1700" i="3" s="1"/>
  <c r="H1616" i="3"/>
  <c r="Q1616" i="3" s="1"/>
  <c r="H1511" i="3"/>
  <c r="Q1511" i="3" s="1"/>
  <c r="H1676" i="3"/>
  <c r="Q1676" i="3" s="1"/>
  <c r="H1755" i="3"/>
  <c r="Q1755" i="3" s="1"/>
  <c r="H1554" i="3"/>
  <c r="Q1554" i="3" s="1"/>
  <c r="H1592" i="3"/>
  <c r="Q1592" i="3" s="1"/>
  <c r="H1614" i="3"/>
  <c r="Q1614" i="3" s="1"/>
  <c r="H1512" i="3"/>
  <c r="Q1512" i="3" s="1"/>
  <c r="H1504" i="3"/>
  <c r="Q1504" i="3" s="1"/>
  <c r="H1531" i="3"/>
  <c r="Q1531" i="3" s="1"/>
  <c r="H1756" i="3"/>
  <c r="Q1756" i="3" s="1"/>
  <c r="H1722" i="3"/>
  <c r="Q1722" i="3" s="1"/>
  <c r="H1080" i="3"/>
  <c r="Q1080" i="3" s="1"/>
  <c r="H1131" i="3"/>
  <c r="Q1131" i="3" s="1"/>
  <c r="H1258" i="3"/>
  <c r="Q1258" i="3" s="1"/>
  <c r="H1101" i="3"/>
  <c r="Q1101" i="3" s="1"/>
  <c r="H1182" i="3"/>
  <c r="Q1182" i="3" s="1"/>
  <c r="H1191" i="3"/>
  <c r="Q1191" i="3" s="1"/>
  <c r="H1252" i="3"/>
  <c r="Q1252" i="3" s="1"/>
  <c r="H1032" i="3"/>
  <c r="Q1032" i="3" s="1"/>
  <c r="B23" i="15" s="1"/>
  <c r="H1037" i="3"/>
  <c r="Q1037" i="3" s="1"/>
  <c r="H1199" i="3"/>
  <c r="Q1199" i="3" s="1"/>
  <c r="H1057" i="3"/>
  <c r="Q1057" i="3" s="1"/>
  <c r="H1172" i="3"/>
  <c r="Q1172" i="3" s="1"/>
  <c r="H1188" i="3"/>
  <c r="Q1188" i="3" s="1"/>
  <c r="H1178" i="3"/>
  <c r="Q1178" i="3" s="1"/>
  <c r="H1142" i="3"/>
  <c r="Q1142" i="3" s="1"/>
  <c r="H1209" i="3"/>
  <c r="Q1209" i="3" s="1"/>
  <c r="H1109" i="3"/>
  <c r="Q1109" i="3" s="1"/>
  <c r="I24" i="13" s="1"/>
  <c r="H1192" i="3"/>
  <c r="Q1192" i="3" s="1"/>
  <c r="H1100" i="3"/>
  <c r="Q1100" i="3" s="1"/>
  <c r="H1240" i="3"/>
  <c r="Q1240" i="3" s="1"/>
  <c r="H1162" i="3"/>
  <c r="Q1162" i="3" s="1"/>
  <c r="M24" i="13" s="1"/>
  <c r="H1197" i="3"/>
  <c r="Q1197" i="3" s="1"/>
  <c r="H1148" i="3"/>
  <c r="Q1148" i="3" s="1"/>
  <c r="H1059" i="3"/>
  <c r="Q1059" i="3" s="1"/>
  <c r="H1071" i="3"/>
  <c r="Q1071" i="3" s="1"/>
  <c r="D24" i="13" s="1"/>
  <c r="H1097" i="3"/>
  <c r="Q1097" i="3" s="1"/>
  <c r="H1147" i="3"/>
  <c r="Q1147" i="3" s="1"/>
  <c r="H1048" i="3"/>
  <c r="Q1048" i="3" s="1"/>
  <c r="H1208" i="3"/>
  <c r="Q1208" i="3" s="1"/>
  <c r="H1102" i="3"/>
  <c r="Q1102" i="3" s="1"/>
  <c r="G24" i="13" s="1"/>
  <c r="H1251" i="3"/>
  <c r="Q1251" i="3" s="1"/>
  <c r="H1118" i="3"/>
  <c r="Q1118" i="3" s="1"/>
  <c r="H1220" i="3"/>
  <c r="Q1220" i="3" s="1"/>
  <c r="H1138" i="3"/>
  <c r="Q1138" i="3" s="1"/>
  <c r="H1246" i="3"/>
  <c r="Q1246" i="3" s="1"/>
  <c r="H1186" i="3"/>
  <c r="Q1186" i="3" s="1"/>
  <c r="H1053" i="3"/>
  <c r="Q1053" i="3" s="1"/>
  <c r="H1173" i="3"/>
  <c r="Q1173" i="3" s="1"/>
  <c r="H1067" i="3"/>
  <c r="Q1067" i="3" s="1"/>
  <c r="H1161" i="3"/>
  <c r="Q1161" i="3" s="1"/>
  <c r="H1069" i="3"/>
  <c r="Q1069" i="3" s="1"/>
  <c r="H1095" i="3"/>
  <c r="Q1095" i="3" s="1"/>
  <c r="H1222" i="3"/>
  <c r="Q1222" i="3" s="1"/>
  <c r="H1145" i="3"/>
  <c r="Q1145" i="3" s="1"/>
  <c r="H1169" i="3"/>
  <c r="Q1169" i="3" s="1"/>
  <c r="H1132" i="3"/>
  <c r="Q1132" i="3" s="1"/>
  <c r="H1213" i="3"/>
  <c r="Q1213" i="3" s="1"/>
  <c r="H1200" i="3"/>
  <c r="Q1200" i="3" s="1"/>
  <c r="H1228" i="3"/>
  <c r="Q1228" i="3" s="1"/>
  <c r="H1076" i="3"/>
  <c r="Q1076" i="3" s="1"/>
  <c r="H1070" i="3"/>
  <c r="Q1070" i="3" s="1"/>
  <c r="H1203" i="3"/>
  <c r="Q1203" i="3" s="1"/>
  <c r="H1253" i="3"/>
  <c r="Q1253" i="3" s="1"/>
  <c r="H1139" i="3"/>
  <c r="Q1139" i="3" s="1"/>
  <c r="H1236" i="3"/>
  <c r="Q1236" i="3" s="1"/>
  <c r="H1231" i="3"/>
  <c r="Q1231" i="3" s="1"/>
  <c r="H1043" i="3"/>
  <c r="Q1043" i="3" s="1"/>
  <c r="H1684" i="3"/>
  <c r="Q1684" i="3" s="1"/>
  <c r="H1575" i="3"/>
  <c r="Q1575" i="3" s="1"/>
  <c r="H1705" i="3"/>
  <c r="Q1705" i="3" s="1"/>
  <c r="H1717" i="3"/>
  <c r="Q1717" i="3" s="1"/>
  <c r="H1515" i="3"/>
  <c r="Q1515" i="3" s="1"/>
  <c r="H1681" i="3"/>
  <c r="Q1681" i="3" s="1"/>
  <c r="H1763" i="3"/>
  <c r="Q1763" i="3" s="1"/>
  <c r="H1733" i="3"/>
  <c r="Q1733" i="3" s="1"/>
  <c r="H1501" i="3"/>
  <c r="Q1501" i="3" s="1"/>
  <c r="H1758" i="3"/>
  <c r="Q1758" i="3" s="1"/>
  <c r="H1517" i="3"/>
  <c r="Q1517" i="3" s="1"/>
  <c r="H1603" i="3"/>
  <c r="Q1603" i="3" s="1"/>
  <c r="H1595" i="3"/>
  <c r="Q1595" i="3" s="1"/>
  <c r="H1558" i="3"/>
  <c r="Q1558" i="3" s="1"/>
  <c r="E26" i="13" s="1"/>
  <c r="H1731" i="3"/>
  <c r="Q1731" i="3" s="1"/>
  <c r="H1753" i="3"/>
  <c r="Q1753" i="3" s="1"/>
  <c r="H1741" i="3"/>
  <c r="Q1741" i="3" s="1"/>
  <c r="H1754" i="3"/>
  <c r="Q1754" i="3" s="1"/>
  <c r="H1514" i="3"/>
  <c r="Q1514" i="3" s="1"/>
  <c r="H1565" i="3"/>
  <c r="Q1565" i="3" s="1"/>
  <c r="H1549" i="3"/>
  <c r="Q1549" i="3" s="1"/>
  <c r="H1571" i="3"/>
  <c r="Q1571" i="3" s="1"/>
  <c r="G26" i="13" s="1"/>
  <c r="H1704" i="3"/>
  <c r="Q1704" i="3" s="1"/>
  <c r="H1598" i="3"/>
  <c r="Q1598" i="3" s="1"/>
  <c r="H1583" i="3"/>
  <c r="Q1583" i="3" s="1"/>
  <c r="J26" i="13" s="1"/>
  <c r="H1572" i="3"/>
  <c r="Q1572" i="3" s="1"/>
  <c r="H1730" i="3"/>
  <c r="Q1730" i="3" s="1"/>
  <c r="H1574" i="3"/>
  <c r="Q1574" i="3" s="1"/>
  <c r="H1734" i="3"/>
  <c r="Q1734" i="3" s="1"/>
  <c r="H1581" i="3"/>
  <c r="Q1581" i="3" s="1"/>
  <c r="H1634" i="3"/>
  <c r="Q1634" i="3" s="1"/>
  <c r="N26" i="13" s="1"/>
  <c r="H1662" i="3"/>
  <c r="Q1662" i="3" s="1"/>
  <c r="H1599" i="3"/>
  <c r="Q1599" i="3" s="1"/>
  <c r="H1680" i="3"/>
  <c r="Q1680" i="3" s="1"/>
  <c r="H1580" i="3"/>
  <c r="Q1580" i="3" s="1"/>
  <c r="H1605" i="3"/>
  <c r="Q1605" i="3" s="1"/>
  <c r="L26" i="13" s="1"/>
  <c r="H1520" i="3"/>
  <c r="Q1520" i="3" s="1"/>
  <c r="H1720" i="3"/>
  <c r="Q1720" i="3" s="1"/>
  <c r="H1630" i="3"/>
  <c r="Q1630" i="3" s="1"/>
  <c r="H1698" i="3"/>
  <c r="Q1698" i="3" s="1"/>
  <c r="H1566" i="3"/>
  <c r="Q1566" i="3" s="1"/>
  <c r="H1621" i="3"/>
  <c r="Q1621" i="3" s="1"/>
  <c r="H1712" i="3"/>
  <c r="Q1712" i="3" s="1"/>
  <c r="H1625" i="3"/>
  <c r="Q1625" i="3" s="1"/>
  <c r="H1600" i="3"/>
  <c r="Q1600" i="3" s="1"/>
  <c r="H1761" i="3"/>
  <c r="Q1761" i="3" s="1"/>
  <c r="P26" i="13" s="1"/>
  <c r="H1648" i="3"/>
  <c r="Q1648" i="3" s="1"/>
  <c r="H1651" i="3"/>
  <c r="Q1651" i="3" s="1"/>
  <c r="H1737" i="3"/>
  <c r="Q1737" i="3" s="1"/>
  <c r="H1724" i="3"/>
  <c r="Q1724" i="3" s="1"/>
  <c r="H1674" i="3"/>
  <c r="Q1674" i="3" s="1"/>
  <c r="H1516" i="3"/>
  <c r="Q1516" i="3" s="1"/>
  <c r="H1746" i="3"/>
  <c r="Q1746" i="3" s="1"/>
  <c r="H1568" i="3"/>
  <c r="Q1568" i="3" s="1"/>
  <c r="H1765" i="3"/>
  <c r="Q1765" i="3" s="1"/>
  <c r="H1709" i="3"/>
  <c r="Q1709" i="3" s="1"/>
  <c r="H1661" i="3"/>
  <c r="Q1661" i="3" s="1"/>
  <c r="H1729" i="3"/>
  <c r="Q1729" i="3" s="1"/>
  <c r="H1639" i="3"/>
  <c r="Q1639" i="3" s="1"/>
  <c r="H1641" i="3"/>
  <c r="Q1641" i="3" s="1"/>
  <c r="H1691" i="3"/>
  <c r="Q1691" i="3" s="1"/>
  <c r="H1508" i="3"/>
  <c r="Q1508" i="3" s="1"/>
  <c r="H1551" i="3"/>
  <c r="Q1551" i="3" s="1"/>
  <c r="H1606" i="3"/>
  <c r="Q1606" i="3" s="1"/>
  <c r="H1573" i="3"/>
  <c r="Q1573" i="3" s="1"/>
  <c r="H1523" i="3"/>
  <c r="Q1523" i="3" s="1"/>
  <c r="H1752" i="3"/>
  <c r="Q1752" i="3" s="1"/>
  <c r="H1079" i="3"/>
  <c r="Q1079" i="3" s="1"/>
  <c r="H1124" i="3"/>
  <c r="Q1124" i="3" s="1"/>
  <c r="H1050" i="3"/>
  <c r="Q1050" i="3" s="1"/>
  <c r="H1134" i="3"/>
  <c r="Q1134" i="3" s="1"/>
  <c r="H1163" i="3"/>
  <c r="Q1163" i="3" s="1"/>
  <c r="H1075" i="3"/>
  <c r="Q1075" i="3" s="1"/>
  <c r="H1111" i="3"/>
  <c r="Q1111" i="3" s="1"/>
  <c r="H1204" i="3"/>
  <c r="Q1204" i="3" s="1"/>
  <c r="H1055" i="3"/>
  <c r="Q1055" i="3" s="1"/>
  <c r="H1072" i="3"/>
  <c r="Q1072" i="3" s="1"/>
  <c r="H1238" i="3"/>
  <c r="Q1238" i="3" s="1"/>
  <c r="H1194" i="3"/>
  <c r="Q1194" i="3" s="1"/>
  <c r="H1259" i="3"/>
  <c r="Q1259" i="3" s="1"/>
  <c r="H1087" i="3"/>
  <c r="Q1087" i="3" s="1"/>
  <c r="H1239" i="3"/>
  <c r="Q1239" i="3" s="1"/>
  <c r="H1164" i="3"/>
  <c r="Q1164" i="3" s="1"/>
  <c r="H1113" i="3"/>
  <c r="Q1113" i="3" s="1"/>
  <c r="H1099" i="3"/>
  <c r="Q1099" i="3" s="1"/>
  <c r="H1234" i="3"/>
  <c r="Q1234" i="3" s="1"/>
  <c r="H1149" i="3"/>
  <c r="Q1149" i="3" s="1"/>
  <c r="H1216" i="3"/>
  <c r="Q1216" i="3" s="1"/>
  <c r="H1077" i="3"/>
  <c r="Q1077" i="3" s="1"/>
  <c r="H1219" i="3"/>
  <c r="Q1219" i="3" s="1"/>
  <c r="H1092" i="3"/>
  <c r="Q1092" i="3" s="1"/>
  <c r="F24" i="13" s="1"/>
  <c r="H1235" i="3"/>
  <c r="Q1235" i="3" s="1"/>
  <c r="H1185" i="3"/>
  <c r="Q1185" i="3" s="1"/>
  <c r="H1062" i="3"/>
  <c r="Q1062" i="3" s="1"/>
  <c r="H1126" i="3"/>
  <c r="Q1126" i="3" s="1"/>
  <c r="H1083" i="3"/>
  <c r="Q1083" i="3" s="1"/>
  <c r="H1154" i="3"/>
  <c r="Q1154" i="3" s="1"/>
  <c r="H1152" i="3"/>
  <c r="Q1152" i="3" s="1"/>
  <c r="H1121" i="3"/>
  <c r="Q1121" i="3" s="1"/>
  <c r="H1091" i="3"/>
  <c r="Q1091" i="3" s="1"/>
  <c r="H1218" i="3"/>
  <c r="Q1218" i="3" s="1"/>
  <c r="H1144" i="3"/>
  <c r="Q1144" i="3" s="1"/>
  <c r="H1250" i="3"/>
  <c r="Q1250" i="3" s="1"/>
  <c r="H1064" i="3"/>
  <c r="Q1064" i="3" s="1"/>
  <c r="H1223" i="3"/>
  <c r="Q1223" i="3" s="1"/>
  <c r="H1090" i="3"/>
  <c r="Q1090" i="3" s="1"/>
  <c r="H1165" i="3"/>
  <c r="Q1165" i="3" s="1"/>
  <c r="H1170" i="3"/>
  <c r="Q1170" i="3" s="1"/>
  <c r="H1052" i="3"/>
  <c r="Q1052" i="3" s="1"/>
  <c r="H1207" i="3"/>
  <c r="Q1207" i="3" s="1"/>
  <c r="H1232" i="3"/>
  <c r="Q1232" i="3" s="1"/>
  <c r="H1081" i="3"/>
  <c r="Q1081" i="3" s="1"/>
  <c r="H1211" i="3"/>
  <c r="Q1211" i="3" s="1"/>
  <c r="H1136" i="3"/>
  <c r="Q1136" i="3" s="1"/>
  <c r="H1035" i="3"/>
  <c r="Q1035" i="3" s="1"/>
  <c r="H1196" i="3"/>
  <c r="Q1196" i="3" s="1"/>
  <c r="H1155" i="3"/>
  <c r="Q1155" i="3" s="1"/>
  <c r="H1086" i="3"/>
  <c r="Q1086" i="3" s="1"/>
  <c r="H1160" i="3"/>
  <c r="Q1160" i="3" s="1"/>
  <c r="H1060" i="3"/>
  <c r="Q1060" i="3" s="1"/>
  <c r="H1143" i="3"/>
  <c r="Q1143" i="3" s="1"/>
  <c r="H1190" i="3"/>
  <c r="Q1190" i="3" s="1"/>
  <c r="H1123" i="3"/>
  <c r="Q1123" i="3" s="1"/>
  <c r="H1229" i="3"/>
  <c r="Q1229" i="3" s="1"/>
  <c r="H1115" i="3"/>
  <c r="Q1115" i="3" s="1"/>
  <c r="H2772" i="3"/>
  <c r="Q2772" i="3" s="1"/>
  <c r="H2718" i="3"/>
  <c r="Q2718" i="3" s="1"/>
  <c r="H2819" i="3"/>
  <c r="Q2819" i="3" s="1"/>
  <c r="H2765" i="3"/>
  <c r="Q2765" i="3" s="1"/>
  <c r="H2711" i="3"/>
  <c r="Q2711" i="3" s="1"/>
  <c r="H2812" i="3"/>
  <c r="Q2812" i="3" s="1"/>
  <c r="H2758" i="3"/>
  <c r="Q2758" i="3" s="1"/>
  <c r="L33" i="13" s="1"/>
  <c r="H2704" i="3"/>
  <c r="Q2704" i="3" s="1"/>
  <c r="H2805" i="3"/>
  <c r="Q2805" i="3" s="1"/>
  <c r="H2751" i="3"/>
  <c r="Q2751" i="3" s="1"/>
  <c r="H2852" i="3"/>
  <c r="Q2852" i="3" s="1"/>
  <c r="H2798" i="3"/>
  <c r="Q2798" i="3" s="1"/>
  <c r="H2744" i="3"/>
  <c r="Q2744" i="3" s="1"/>
  <c r="F32" i="15" s="1"/>
  <c r="H2845" i="3"/>
  <c r="Q2845" i="3" s="1"/>
  <c r="H2791" i="3"/>
  <c r="Q2791" i="3" s="1"/>
  <c r="H2737" i="3"/>
  <c r="Q2737" i="3" s="1"/>
  <c r="H2838" i="3"/>
  <c r="Q2838" i="3" s="1"/>
  <c r="H2784" i="3"/>
  <c r="Q2784" i="3" s="1"/>
  <c r="H2730" i="3"/>
  <c r="Q2730" i="3" s="1"/>
  <c r="E33" i="13" s="1"/>
  <c r="H2831" i="3"/>
  <c r="Q2831" i="3" s="1"/>
  <c r="H2777" i="3"/>
  <c r="Q2777" i="3" s="1"/>
  <c r="N33" i="13" s="1"/>
  <c r="H2723" i="3"/>
  <c r="Q2723" i="3" s="1"/>
  <c r="H2824" i="3"/>
  <c r="Q2824" i="3" s="1"/>
  <c r="H2770" i="3"/>
  <c r="Q2770" i="3" s="1"/>
  <c r="H2716" i="3"/>
  <c r="Q2716" i="3" s="1"/>
  <c r="H2817" i="3"/>
  <c r="Q2817" i="3" s="1"/>
  <c r="H2763" i="3"/>
  <c r="Q2763" i="3" s="1"/>
  <c r="H2709" i="3"/>
  <c r="Q2709" i="3" s="1"/>
  <c r="H2810" i="3"/>
  <c r="Q2810" i="3" s="1"/>
  <c r="H2756" i="3"/>
  <c r="Q2756" i="3" s="1"/>
  <c r="H2702" i="3"/>
  <c r="Q2702" i="3" s="1"/>
  <c r="H2803" i="3"/>
  <c r="Q2803" i="3" s="1"/>
  <c r="H2749" i="3"/>
  <c r="Q2749" i="3" s="1"/>
  <c r="H2850" i="3"/>
  <c r="Q2850" i="3" s="1"/>
  <c r="H2796" i="3"/>
  <c r="Q2796" i="3" s="1"/>
  <c r="H2742" i="3"/>
  <c r="Q2742" i="3" s="1"/>
  <c r="H2843" i="3"/>
  <c r="Q2843" i="3" s="1"/>
  <c r="H2789" i="3"/>
  <c r="Q2789" i="3" s="1"/>
  <c r="P32" i="15" s="1"/>
  <c r="H2735" i="3"/>
  <c r="Q2735" i="3" s="1"/>
  <c r="H2836" i="3"/>
  <c r="Q2836" i="3" s="1"/>
  <c r="H2782" i="3"/>
  <c r="Q2782" i="3" s="1"/>
  <c r="H2728" i="3"/>
  <c r="Q2728" i="3" s="1"/>
  <c r="H2829" i="3"/>
  <c r="Q2829" i="3" s="1"/>
  <c r="H2775" i="3"/>
  <c r="Q2775" i="3" s="1"/>
  <c r="H2721" i="3"/>
  <c r="Q2721" i="3" s="1"/>
  <c r="H2822" i="3"/>
  <c r="Q2822" i="3" s="1"/>
  <c r="H2768" i="3"/>
  <c r="Q2768" i="3" s="1"/>
  <c r="H2714" i="3"/>
  <c r="Q2714" i="3" s="1"/>
  <c r="H2815" i="3"/>
  <c r="Q2815" i="3" s="1"/>
  <c r="H2761" i="3"/>
  <c r="Q2761" i="3" s="1"/>
  <c r="H2707" i="3"/>
  <c r="Q2707" i="3" s="1"/>
  <c r="H2808" i="3"/>
  <c r="Q2808" i="3" s="1"/>
  <c r="H2754" i="3"/>
  <c r="Q2754" i="3" s="1"/>
  <c r="H2700" i="3"/>
  <c r="Q2700" i="3" s="1"/>
  <c r="B32" i="15" s="1"/>
  <c r="H2801" i="3"/>
  <c r="Q2801" i="3" s="1"/>
  <c r="H2747" i="3"/>
  <c r="Q2747" i="3" s="1"/>
  <c r="H2848" i="3"/>
  <c r="Q2848" i="3" s="1"/>
  <c r="H2794" i="3"/>
  <c r="Q2794" i="3" s="1"/>
  <c r="H2740" i="3"/>
  <c r="Q2740" i="3" s="1"/>
  <c r="H2841" i="3"/>
  <c r="Q2841" i="3" s="1"/>
  <c r="H2787" i="3"/>
  <c r="Q2787" i="3" s="1"/>
  <c r="G32" i="15" s="1"/>
  <c r="H2733" i="3"/>
  <c r="Q2733" i="3" s="1"/>
  <c r="H2834" i="3"/>
  <c r="Q2834" i="3" s="1"/>
  <c r="H2780" i="3"/>
  <c r="Q2780" i="3" s="1"/>
  <c r="H2726" i="3"/>
  <c r="Q2726" i="3" s="1"/>
  <c r="H2827" i="3"/>
  <c r="Q2827" i="3" s="1"/>
  <c r="H2773" i="3"/>
  <c r="Q2773" i="3" s="1"/>
  <c r="H2719" i="3"/>
  <c r="Q2719" i="3" s="1"/>
  <c r="H2820" i="3"/>
  <c r="Q2820" i="3" s="1"/>
  <c r="H2766" i="3"/>
  <c r="Q2766" i="3" s="1"/>
  <c r="H2712" i="3"/>
  <c r="Q2712" i="3" s="1"/>
  <c r="H2813" i="3"/>
  <c r="Q2813" i="3" s="1"/>
  <c r="H2759" i="3"/>
  <c r="Q2759" i="3" s="1"/>
  <c r="H2705" i="3"/>
  <c r="Q2705" i="3" s="1"/>
  <c r="H2806" i="3"/>
  <c r="Q2806" i="3" s="1"/>
  <c r="H2752" i="3"/>
  <c r="Q2752" i="3" s="1"/>
  <c r="H2853" i="3"/>
  <c r="Q2853" i="3" s="1"/>
  <c r="H2799" i="3"/>
  <c r="Q2799" i="3" s="1"/>
  <c r="H2745" i="3"/>
  <c r="Q2745" i="3" s="1"/>
  <c r="H2846" i="3"/>
  <c r="Q2846" i="3" s="1"/>
  <c r="P33" i="13" s="1"/>
  <c r="H2792" i="3"/>
  <c r="Q2792" i="3" s="1"/>
  <c r="H2738" i="3"/>
  <c r="Q2738" i="3" s="1"/>
  <c r="H2839" i="3"/>
  <c r="Q2839" i="3" s="1"/>
  <c r="H2785" i="3"/>
  <c r="Q2785" i="3" s="1"/>
  <c r="H2731" i="3"/>
  <c r="Q2731" i="3" s="1"/>
  <c r="K32" i="15" s="1"/>
  <c r="H2832" i="3"/>
  <c r="Q2832" i="3" s="1"/>
  <c r="H2778" i="3"/>
  <c r="Q2778" i="3" s="1"/>
  <c r="H2724" i="3"/>
  <c r="Q2724" i="3" s="1"/>
  <c r="H2825" i="3"/>
  <c r="Q2825" i="3" s="1"/>
  <c r="H2771" i="3"/>
  <c r="Q2771" i="3" s="1"/>
  <c r="H2717" i="3"/>
  <c r="Q2717" i="3" s="1"/>
  <c r="H2818" i="3"/>
  <c r="Q2818" i="3" s="1"/>
  <c r="H2764" i="3"/>
  <c r="Q2764" i="3" s="1"/>
  <c r="H2710" i="3"/>
  <c r="Q2710" i="3" s="1"/>
  <c r="H2811" i="3"/>
  <c r="Q2811" i="3" s="1"/>
  <c r="H2757" i="3"/>
  <c r="Q2757" i="3" s="1"/>
  <c r="H2703" i="3"/>
  <c r="Q2703" i="3" s="1"/>
  <c r="H2804" i="3"/>
  <c r="Q2804" i="3" s="1"/>
  <c r="H2750" i="3"/>
  <c r="Q2750" i="3" s="1"/>
  <c r="H2851" i="3"/>
  <c r="Q2851" i="3" s="1"/>
  <c r="H2797" i="3"/>
  <c r="Q2797" i="3" s="1"/>
  <c r="H2743" i="3"/>
  <c r="Q2743" i="3" s="1"/>
  <c r="H32" i="15" s="1"/>
  <c r="H2844" i="3"/>
  <c r="Q2844" i="3" s="1"/>
  <c r="H2790" i="3"/>
  <c r="Q2790" i="3" s="1"/>
  <c r="H2736" i="3"/>
  <c r="Q2736" i="3" s="1"/>
  <c r="H2837" i="3"/>
  <c r="Q2837" i="3" s="1"/>
  <c r="H2783" i="3"/>
  <c r="Q2783" i="3" s="1"/>
  <c r="H2729" i="3"/>
  <c r="Q2729" i="3" s="1"/>
  <c r="M32" i="15" s="1"/>
  <c r="H2830" i="3"/>
  <c r="Q2830" i="3" s="1"/>
  <c r="H2776" i="3"/>
  <c r="Q2776" i="3" s="1"/>
  <c r="H2722" i="3"/>
  <c r="Q2722" i="3" s="1"/>
  <c r="L32" i="15" s="1"/>
  <c r="H2823" i="3"/>
  <c r="Q2823" i="3" s="1"/>
  <c r="H2769" i="3"/>
  <c r="Q2769" i="3" s="1"/>
  <c r="H2715" i="3"/>
  <c r="Q2715" i="3" s="1"/>
  <c r="H2816" i="3"/>
  <c r="Q2816" i="3" s="1"/>
  <c r="H2762" i="3"/>
  <c r="Q2762" i="3" s="1"/>
  <c r="H2708" i="3"/>
  <c r="Q2708" i="3" s="1"/>
  <c r="H2809" i="3"/>
  <c r="Q2809" i="3" s="1"/>
  <c r="H2755" i="3"/>
  <c r="Q2755" i="3" s="1"/>
  <c r="H2701" i="3"/>
  <c r="Q2701" i="3" s="1"/>
  <c r="H2802" i="3"/>
  <c r="Q2802" i="3" s="1"/>
  <c r="H2748" i="3"/>
  <c r="Q2748" i="3" s="1"/>
  <c r="H2849" i="3"/>
  <c r="Q2849" i="3" s="1"/>
  <c r="H2795" i="3"/>
  <c r="Q2795" i="3" s="1"/>
  <c r="H2741" i="3"/>
  <c r="Q2741" i="3" s="1"/>
  <c r="H2842" i="3"/>
  <c r="Q2842" i="3" s="1"/>
  <c r="H2788" i="3"/>
  <c r="Q2788" i="3" s="1"/>
  <c r="H2734" i="3"/>
  <c r="Q2734" i="3" s="1"/>
  <c r="H2835" i="3"/>
  <c r="Q2835" i="3" s="1"/>
  <c r="H2781" i="3"/>
  <c r="Q2781" i="3" s="1"/>
  <c r="H2727" i="3"/>
  <c r="Q2727" i="3" s="1"/>
  <c r="H2828" i="3"/>
  <c r="Q2828" i="3" s="1"/>
  <c r="H2774" i="3"/>
  <c r="Q2774" i="3" s="1"/>
  <c r="H2720" i="3"/>
  <c r="Q2720" i="3" s="1"/>
  <c r="H2821" i="3"/>
  <c r="Q2821" i="3" s="1"/>
  <c r="H2767" i="3"/>
  <c r="Q2767" i="3" s="1"/>
  <c r="H2713" i="3"/>
  <c r="Q2713" i="3" s="1"/>
  <c r="B33" i="13" s="1"/>
  <c r="H2814" i="3"/>
  <c r="Q2814" i="3" s="1"/>
  <c r="H2760" i="3"/>
  <c r="Q2760" i="3" s="1"/>
  <c r="H2706" i="3"/>
  <c r="Q2706" i="3" s="1"/>
  <c r="H2807" i="3"/>
  <c r="Q2807" i="3" s="1"/>
  <c r="H2753" i="3"/>
  <c r="Q2753" i="3" s="1"/>
  <c r="H2854" i="3"/>
  <c r="Q2854" i="3" s="1"/>
  <c r="H2800" i="3"/>
  <c r="Q2800" i="3" s="1"/>
  <c r="H2746" i="3"/>
  <c r="Q2746" i="3" s="1"/>
  <c r="H2847" i="3"/>
  <c r="Q2847" i="3" s="1"/>
  <c r="H2793" i="3"/>
  <c r="Q2793" i="3" s="1"/>
  <c r="H2739" i="3"/>
  <c r="Q2739" i="3" s="1"/>
  <c r="N32" i="15" s="1"/>
  <c r="H2840" i="3"/>
  <c r="Q2840" i="3" s="1"/>
  <c r="H2786" i="3"/>
  <c r="Q2786" i="3" s="1"/>
  <c r="H2732" i="3"/>
  <c r="Q2732" i="3" s="1"/>
  <c r="H2833" i="3"/>
  <c r="Q2833" i="3" s="1"/>
  <c r="H2779" i="3"/>
  <c r="Q2779" i="3" s="1"/>
  <c r="H2725" i="3"/>
  <c r="Q2725" i="3" s="1"/>
  <c r="H2826" i="3"/>
  <c r="Q2826" i="3" s="1"/>
  <c r="H1692" i="3"/>
  <c r="Q1692" i="3" s="1"/>
  <c r="H1559" i="3"/>
  <c r="Q1559" i="3" s="1"/>
  <c r="H1732" i="3"/>
  <c r="Q1732" i="3" s="1"/>
  <c r="H1526" i="3"/>
  <c r="Q1526" i="3" s="1"/>
  <c r="H1697" i="3"/>
  <c r="Q1697" i="3" s="1"/>
  <c r="H1533" i="3"/>
  <c r="Q1533" i="3" s="1"/>
  <c r="H1764" i="3"/>
  <c r="Q1764" i="3" s="1"/>
  <c r="H1620" i="3"/>
  <c r="Q1620" i="3" s="1"/>
  <c r="H1699" i="3"/>
  <c r="Q1699" i="3" s="1"/>
  <c r="H1552" i="3"/>
  <c r="Q1552" i="3" s="1"/>
  <c r="H1590" i="3"/>
  <c r="Q1590" i="3" s="1"/>
  <c r="H1706" i="3"/>
  <c r="Q1706" i="3" s="1"/>
  <c r="H1642" i="3"/>
  <c r="Q1642" i="3" s="1"/>
  <c r="H1637" i="3"/>
  <c r="Q1637" i="3" s="1"/>
  <c r="H1751" i="3"/>
  <c r="Q1751" i="3" s="1"/>
  <c r="H1506" i="3"/>
  <c r="Q1506" i="3" s="1"/>
  <c r="H1671" i="3"/>
  <c r="Q1671" i="3" s="1"/>
  <c r="H1647" i="3"/>
  <c r="Q1647" i="3" s="1"/>
  <c r="G25" i="15" s="1"/>
  <c r="H1663" i="3"/>
  <c r="Q1663" i="3" s="1"/>
  <c r="H1555" i="3"/>
  <c r="Q1555" i="3" s="1"/>
  <c r="H1658" i="3"/>
  <c r="Q1658" i="3" s="1"/>
  <c r="H1602" i="3"/>
  <c r="Q1602" i="3" s="1"/>
  <c r="H1744" i="3"/>
  <c r="Q1744" i="3" s="1"/>
  <c r="H1713" i="3"/>
  <c r="Q1713" i="3" s="1"/>
  <c r="H1750" i="3"/>
  <c r="Q1750" i="3" s="1"/>
  <c r="H1749" i="3"/>
  <c r="Q1749" i="3" s="1"/>
  <c r="H1690" i="3"/>
  <c r="Q1690" i="3" s="1"/>
  <c r="H1708" i="3"/>
  <c r="Q1708" i="3" s="1"/>
  <c r="H1739" i="3"/>
  <c r="Q1739" i="3" s="1"/>
  <c r="H1757" i="3"/>
  <c r="Q1757" i="3" s="1"/>
  <c r="H1497" i="3"/>
  <c r="Q1497" i="3" s="1"/>
  <c r="B25" i="15" s="1"/>
  <c r="H1544" i="3"/>
  <c r="Q1544" i="3" s="1"/>
  <c r="H1582" i="3"/>
  <c r="Q1582" i="3" s="1"/>
  <c r="H25" i="15" s="1"/>
  <c r="H1503" i="3"/>
  <c r="Q1503" i="3" s="1"/>
  <c r="H1502" i="3"/>
  <c r="Q1502" i="3" s="1"/>
  <c r="H1622" i="3"/>
  <c r="Q1622" i="3" s="1"/>
  <c r="H1529" i="3"/>
  <c r="Q1529" i="3" s="1"/>
  <c r="B26" i="13" s="1"/>
  <c r="H1735" i="3"/>
  <c r="Q1735" i="3" s="1"/>
  <c r="H1668" i="3"/>
  <c r="Q1668" i="3" s="1"/>
  <c r="H1624" i="3"/>
  <c r="Q1624" i="3" s="1"/>
  <c r="J25" i="15" s="1"/>
  <c r="H1596" i="3"/>
  <c r="Q1596" i="3" s="1"/>
  <c r="H1683" i="3"/>
  <c r="Q1683" i="3" s="1"/>
  <c r="H1670" i="3"/>
  <c r="Q1670" i="3" s="1"/>
  <c r="H1673" i="3"/>
  <c r="Q1673" i="3" s="1"/>
  <c r="H1532" i="3"/>
  <c r="Q1532" i="3" s="1"/>
  <c r="H1570" i="3"/>
  <c r="Q1570" i="3" s="1"/>
  <c r="H1536" i="3"/>
  <c r="Q1536" i="3" s="1"/>
  <c r="H1644" i="3"/>
  <c r="Q1644" i="3" s="1"/>
  <c r="H1654" i="3"/>
  <c r="Q1654" i="3" s="1"/>
  <c r="H1672" i="3"/>
  <c r="Q1672" i="3" s="1"/>
  <c r="H1539" i="3"/>
  <c r="Q1539" i="3" s="1"/>
  <c r="D26" i="13" s="1"/>
  <c r="H1689" i="3"/>
  <c r="Q1689" i="3" s="1"/>
  <c r="H1747" i="3"/>
  <c r="Q1747" i="3" s="1"/>
  <c r="H1589" i="3"/>
  <c r="Q1589" i="3" s="1"/>
  <c r="H1556" i="3"/>
  <c r="Q1556" i="3" s="1"/>
  <c r="M25" i="15" s="1"/>
  <c r="H1711" i="3"/>
  <c r="Q1711" i="3" s="1"/>
  <c r="H1760" i="3"/>
  <c r="Q1760" i="3" s="1"/>
  <c r="H1534" i="3"/>
  <c r="Q1534" i="3" s="1"/>
  <c r="H1686" i="3"/>
  <c r="Q1686" i="3" s="1"/>
  <c r="H1627" i="3"/>
  <c r="Q1627" i="3" s="1"/>
  <c r="H1623" i="3"/>
  <c r="Q1623" i="3" s="1"/>
  <c r="H1736" i="3"/>
  <c r="Q1736" i="3" s="1"/>
  <c r="H1669" i="3"/>
  <c r="Q1669" i="3" s="1"/>
  <c r="H1507" i="3"/>
  <c r="Q1507" i="3" s="1"/>
  <c r="H1612" i="3"/>
  <c r="Q1612" i="3" s="1"/>
  <c r="H1743" i="3"/>
  <c r="Q1743" i="3" s="1"/>
  <c r="H1629" i="3"/>
  <c r="Q1629" i="3" s="1"/>
  <c r="C2" i="10"/>
  <c r="H1038" i="3"/>
  <c r="Q1038" i="3" s="1"/>
  <c r="H1176" i="3"/>
  <c r="Q1176" i="3" s="1"/>
  <c r="H1061" i="3"/>
  <c r="Q1061" i="3" s="1"/>
  <c r="H1177" i="3"/>
  <c r="Q1177" i="3" s="1"/>
  <c r="H1112" i="3"/>
  <c r="Q1112" i="3" s="1"/>
  <c r="H23" i="15" s="1"/>
  <c r="H1157" i="3"/>
  <c r="Q1157" i="3" s="1"/>
  <c r="H1074" i="3"/>
  <c r="Q1074" i="3" s="1"/>
  <c r="H1042" i="3"/>
  <c r="Q1042" i="3" s="1"/>
  <c r="H1181" i="3"/>
  <c r="Q1181" i="3" s="1"/>
  <c r="H1260" i="3"/>
  <c r="Q1260" i="3" s="1"/>
  <c r="H1224" i="3"/>
  <c r="Q1224" i="3" s="1"/>
  <c r="H1261" i="3"/>
  <c r="Q1261" i="3" s="1"/>
  <c r="P24" i="13" s="1"/>
  <c r="H1212" i="3"/>
  <c r="Q1212" i="3" s="1"/>
  <c r="H1206" i="3"/>
  <c r="Q1206" i="3" s="1"/>
  <c r="H1117" i="3"/>
  <c r="Q1117" i="3" s="1"/>
  <c r="H1180" i="3"/>
  <c r="Q1180" i="3" s="1"/>
  <c r="G23" i="15" s="1"/>
  <c r="H1151" i="3"/>
  <c r="Q1151" i="3" s="1"/>
  <c r="H1257" i="3"/>
  <c r="Q1257" i="3" s="1"/>
  <c r="H1256" i="3"/>
  <c r="Q1256" i="3" s="1"/>
  <c r="H1171" i="3"/>
  <c r="Q1171" i="3" s="1"/>
  <c r="H1137" i="3"/>
  <c r="Q1137" i="3" s="1"/>
  <c r="L24" i="13" s="1"/>
  <c r="H1195" i="3"/>
  <c r="Q1195" i="3" s="1"/>
  <c r="H1096" i="3"/>
  <c r="Q1096" i="3" s="1"/>
  <c r="H1133" i="3"/>
  <c r="Q1133" i="3" s="1"/>
  <c r="H1205" i="3"/>
  <c r="Q1205" i="3" s="1"/>
  <c r="H1063" i="3"/>
  <c r="Q1063" i="3" s="1"/>
  <c r="B24" i="13" s="1"/>
  <c r="H1093" i="3"/>
  <c r="Q1093" i="3" s="1"/>
  <c r="H1084" i="3"/>
  <c r="Q1084" i="3" s="1"/>
  <c r="H1073" i="3"/>
  <c r="Q1073" i="3" s="1"/>
  <c r="H1094" i="3"/>
  <c r="Q1094" i="3" s="1"/>
  <c r="H1039" i="3"/>
  <c r="Q1039" i="3" s="1"/>
  <c r="H1056" i="3"/>
  <c r="Q1056" i="3" s="1"/>
  <c r="H1051" i="3"/>
  <c r="Q1051" i="3" s="1"/>
  <c r="H1227" i="3"/>
  <c r="Q1227" i="3" s="1"/>
  <c r="H1150" i="3"/>
  <c r="Q1150" i="3" s="1"/>
  <c r="H1107" i="3"/>
  <c r="Q1107" i="3" s="1"/>
  <c r="H1215" i="3"/>
  <c r="Q1215" i="3" s="1"/>
  <c r="H1242" i="3"/>
  <c r="Q1242" i="3" s="1"/>
  <c r="H1036" i="3"/>
  <c r="Q1036" i="3" s="1"/>
  <c r="H1153" i="3"/>
  <c r="Q1153" i="3" s="1"/>
  <c r="H1128" i="3"/>
  <c r="Q1128" i="3" s="1"/>
  <c r="H1082" i="3"/>
  <c r="Q1082" i="3" s="1"/>
  <c r="H1184" i="3"/>
  <c r="Q1184" i="3" s="1"/>
  <c r="H1225" i="3"/>
  <c r="Q1225" i="3" s="1"/>
  <c r="H1187" i="3"/>
  <c r="Q1187" i="3" s="1"/>
  <c r="H1214" i="3"/>
  <c r="Q1214" i="3" s="1"/>
  <c r="H1226" i="3"/>
  <c r="Q1226" i="3" s="1"/>
  <c r="H1183" i="3"/>
  <c r="Q1183" i="3" s="1"/>
  <c r="H1237" i="3"/>
  <c r="Q1237" i="3" s="1"/>
  <c r="H1041" i="3"/>
  <c r="Q1041" i="3" s="1"/>
  <c r="H1103" i="3"/>
  <c r="Q1103" i="3" s="1"/>
  <c r="H1058" i="3"/>
  <c r="Q1058" i="3" s="1"/>
  <c r="H1140" i="3"/>
  <c r="Q1140" i="3" s="1"/>
  <c r="H1122" i="3"/>
  <c r="Q1122" i="3" s="1"/>
  <c r="H1088" i="3"/>
  <c r="Q1088" i="3" s="1"/>
  <c r="M23" i="15" s="1"/>
  <c r="H1230" i="3"/>
  <c r="Q1230" i="3" s="1"/>
  <c r="H1243" i="3"/>
  <c r="Q1243" i="3" s="1"/>
  <c r="B2" i="10"/>
  <c r="O32" i="15" l="1"/>
  <c r="O25" i="15"/>
  <c r="F33" i="13"/>
  <c r="Q23" i="15"/>
  <c r="D32" i="15"/>
  <c r="D23" i="15"/>
  <c r="I23" i="15"/>
  <c r="K23" i="15"/>
  <c r="D25" i="15"/>
  <c r="E25" i="15"/>
  <c r="I32" i="15"/>
  <c r="K25" i="15"/>
  <c r="F25" i="15"/>
  <c r="I25" i="15"/>
  <c r="E23" i="15"/>
  <c r="F23" i="15"/>
  <c r="K26" i="13"/>
  <c r="J33" i="13"/>
  <c r="C31" i="13"/>
  <c r="J31" i="13"/>
  <c r="G31" i="13"/>
  <c r="K31" i="13"/>
  <c r="M31" i="13"/>
  <c r="F31" i="13"/>
  <c r="E7" i="13"/>
  <c r="I33" i="13"/>
  <c r="C33" i="13"/>
  <c r="M33" i="13"/>
  <c r="D33" i="13"/>
  <c r="K24" i="13"/>
  <c r="K33" i="13"/>
  <c r="F3306" i="3"/>
  <c r="U3306" i="3" s="1"/>
  <c r="F2882" i="3"/>
  <c r="U2882" i="3" s="1"/>
  <c r="C6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<sst xmlns="http://schemas.openxmlformats.org/spreadsheetml/2006/main" count="22823" uniqueCount="662">
  <si>
    <t>Sample</t>
  </si>
  <si>
    <t>Header=</t>
  </si>
  <si>
    <t>Peak</t>
  </si>
  <si>
    <t>RT</t>
  </si>
  <si>
    <t>RT_round</t>
  </si>
  <si>
    <t>First</t>
  </si>
  <si>
    <t>Max</t>
  </si>
  <si>
    <t>Last</t>
  </si>
  <si>
    <t>PK TY</t>
  </si>
  <si>
    <t>Height</t>
  </si>
  <si>
    <t>Area</t>
  </si>
  <si>
    <t>Pct Max</t>
  </si>
  <si>
    <t>Pct Total</t>
  </si>
  <si>
    <t>10A-4B-VCS-Loc-22</t>
  </si>
  <si>
    <t>1=</t>
  </si>
  <si>
    <t>BB 5</t>
  </si>
  <si>
    <t>2=</t>
  </si>
  <si>
    <t>BV 9</t>
  </si>
  <si>
    <t>3=</t>
  </si>
  <si>
    <t>BV 4</t>
  </si>
  <si>
    <t>4=</t>
  </si>
  <si>
    <t>PV 8</t>
  </si>
  <si>
    <t>5=</t>
  </si>
  <si>
    <t>VV 9</t>
  </si>
  <si>
    <t>6=</t>
  </si>
  <si>
    <t>PV 9</t>
  </si>
  <si>
    <t>7=</t>
  </si>
  <si>
    <t>8=</t>
  </si>
  <si>
    <t>9=</t>
  </si>
  <si>
    <t>BB 6</t>
  </si>
  <si>
    <t>10=</t>
  </si>
  <si>
    <t>VB 6</t>
  </si>
  <si>
    <t>11=</t>
  </si>
  <si>
    <t>12=</t>
  </si>
  <si>
    <t>VV 5</t>
  </si>
  <si>
    <t>13=</t>
  </si>
  <si>
    <t>14=</t>
  </si>
  <si>
    <t>VB 5</t>
  </si>
  <si>
    <t>15=</t>
  </si>
  <si>
    <t>PV 5</t>
  </si>
  <si>
    <t>16=</t>
  </si>
  <si>
    <t>VB 9</t>
  </si>
  <si>
    <t>17=</t>
  </si>
  <si>
    <t>18=</t>
  </si>
  <si>
    <t>VV 4</t>
  </si>
  <si>
    <t>19=</t>
  </si>
  <si>
    <t>BB 4</t>
  </si>
  <si>
    <t>20=</t>
  </si>
  <si>
    <t>VV 7</t>
  </si>
  <si>
    <t>21=</t>
  </si>
  <si>
    <t>22=</t>
  </si>
  <si>
    <t>VV 6</t>
  </si>
  <si>
    <t>23=</t>
  </si>
  <si>
    <t>VV 2</t>
  </si>
  <si>
    <t>24=</t>
  </si>
  <si>
    <t>BB 2</t>
  </si>
  <si>
    <t>25=</t>
  </si>
  <si>
    <t>26=</t>
  </si>
  <si>
    <t>BV 7</t>
  </si>
  <si>
    <t>27=</t>
  </si>
  <si>
    <t xml:space="preserve">VV  </t>
  </si>
  <si>
    <t>28=</t>
  </si>
  <si>
    <t>29=</t>
  </si>
  <si>
    <t>30=</t>
  </si>
  <si>
    <t>PV 2</t>
  </si>
  <si>
    <t>31=</t>
  </si>
  <si>
    <t>32=</t>
  </si>
  <si>
    <t>BV 2</t>
  </si>
  <si>
    <t>33=</t>
  </si>
  <si>
    <t>34=</t>
  </si>
  <si>
    <t>35=</t>
  </si>
  <si>
    <t>36=</t>
  </si>
  <si>
    <t>37=</t>
  </si>
  <si>
    <t>VB 2</t>
  </si>
  <si>
    <t>38=</t>
  </si>
  <si>
    <t>39=</t>
  </si>
  <si>
    <t>40=</t>
  </si>
  <si>
    <t>BV 5</t>
  </si>
  <si>
    <t>41=</t>
  </si>
  <si>
    <t>42=</t>
  </si>
  <si>
    <t>43=</t>
  </si>
  <si>
    <t>44=</t>
  </si>
  <si>
    <t>45=</t>
  </si>
  <si>
    <t>PV 4</t>
  </si>
  <si>
    <t>46=</t>
  </si>
  <si>
    <t>47=</t>
  </si>
  <si>
    <t>48=</t>
  </si>
  <si>
    <t>BB 3</t>
  </si>
  <si>
    <t>49=</t>
  </si>
  <si>
    <t>50=</t>
  </si>
  <si>
    <t>51=</t>
  </si>
  <si>
    <t>BV 3</t>
  </si>
  <si>
    <t>52=</t>
  </si>
  <si>
    <t>VB 3</t>
  </si>
  <si>
    <t>53=</t>
  </si>
  <si>
    <t>54=</t>
  </si>
  <si>
    <t>55=</t>
  </si>
  <si>
    <t>BB 8</t>
  </si>
  <si>
    <t>56=</t>
  </si>
  <si>
    <t>57=</t>
  </si>
  <si>
    <t>BB 10</t>
  </si>
  <si>
    <t>58=</t>
  </si>
  <si>
    <t>59=</t>
  </si>
  <si>
    <t>60=</t>
  </si>
  <si>
    <t>61=</t>
  </si>
  <si>
    <t>62=</t>
  </si>
  <si>
    <t>63=</t>
  </si>
  <si>
    <t>VV 3</t>
  </si>
  <si>
    <t>64=</t>
  </si>
  <si>
    <t>65=</t>
  </si>
  <si>
    <t>PV 3</t>
  </si>
  <si>
    <t>66=</t>
  </si>
  <si>
    <t>67=</t>
  </si>
  <si>
    <t>68=</t>
  </si>
  <si>
    <t>69=</t>
  </si>
  <si>
    <t>70=</t>
  </si>
  <si>
    <t>71=</t>
  </si>
  <si>
    <t>72=</t>
  </si>
  <si>
    <t>73=</t>
  </si>
  <si>
    <t>74=</t>
  </si>
  <si>
    <t>75=</t>
  </si>
  <si>
    <t>76=</t>
  </si>
  <si>
    <t>77=</t>
  </si>
  <si>
    <t>78=</t>
  </si>
  <si>
    <t>79=</t>
  </si>
  <si>
    <t>80=</t>
  </si>
  <si>
    <t>81=</t>
  </si>
  <si>
    <t>82=</t>
  </si>
  <si>
    <t>10B-11B-VCS-Loc-22</t>
  </si>
  <si>
    <t>BV 6</t>
  </si>
  <si>
    <t>VB 4</t>
  </si>
  <si>
    <t>10C-15B-VCS-Loc-22</t>
  </si>
  <si>
    <t xml:space="preserve">VB  </t>
  </si>
  <si>
    <t>BV 10</t>
  </si>
  <si>
    <t>VV 10</t>
  </si>
  <si>
    <t>VV 8</t>
  </si>
  <si>
    <t>PB 5</t>
  </si>
  <si>
    <t>10D-23A-VCS-Loc-22</t>
  </si>
  <si>
    <t>PB 9</t>
  </si>
  <si>
    <t>PV 10</t>
  </si>
  <si>
    <t>VB 7</t>
  </si>
  <si>
    <t>PB 7</t>
  </si>
  <si>
    <t>PV 7</t>
  </si>
  <si>
    <t>BB 7</t>
  </si>
  <si>
    <t>83=</t>
  </si>
  <si>
    <t>84=</t>
  </si>
  <si>
    <t>85=</t>
  </si>
  <si>
    <t>86=</t>
  </si>
  <si>
    <t>87=</t>
  </si>
  <si>
    <t>88=</t>
  </si>
  <si>
    <t>89=</t>
  </si>
  <si>
    <t>90=</t>
  </si>
  <si>
    <t>91=</t>
  </si>
  <si>
    <t>92=</t>
  </si>
  <si>
    <t>93=</t>
  </si>
  <si>
    <t>94=</t>
  </si>
  <si>
    <t>10E-25B-VCS-Loc-22</t>
  </si>
  <si>
    <t>BB 9</t>
  </si>
  <si>
    <t>PB 3</t>
  </si>
  <si>
    <t>VB 10</t>
  </si>
  <si>
    <t>VBA2</t>
  </si>
  <si>
    <t>11A-5A-VCS-Loc-22</t>
  </si>
  <si>
    <t>PV 6</t>
  </si>
  <si>
    <t>11B-8B-VCS-Loc-22</t>
  </si>
  <si>
    <t>119=</t>
  </si>
  <si>
    <t>120=</t>
  </si>
  <si>
    <t>121=</t>
  </si>
  <si>
    <t>122=</t>
  </si>
  <si>
    <t>PB 6</t>
  </si>
  <si>
    <t>123=</t>
  </si>
  <si>
    <t>124=</t>
  </si>
  <si>
    <t>125=</t>
  </si>
  <si>
    <t>126=</t>
  </si>
  <si>
    <t>127=</t>
  </si>
  <si>
    <t>128=</t>
  </si>
  <si>
    <t>129=</t>
  </si>
  <si>
    <t>130=</t>
  </si>
  <si>
    <t>131=</t>
  </si>
  <si>
    <t>132=</t>
  </si>
  <si>
    <t>133=</t>
  </si>
  <si>
    <t>134=</t>
  </si>
  <si>
    <t>135=</t>
  </si>
  <si>
    <t>136=</t>
  </si>
  <si>
    <t>11C-18A-VCS-Loc-22</t>
  </si>
  <si>
    <t>BV 8</t>
  </si>
  <si>
    <t>PB 8</t>
  </si>
  <si>
    <t>VB 8</t>
  </si>
  <si>
    <t>11D-20B-VCS-Loc-22</t>
  </si>
  <si>
    <t xml:space="preserve">BB  </t>
  </si>
  <si>
    <t>PB 10</t>
  </si>
  <si>
    <t>11E-29B-VCS-Loc-22</t>
  </si>
  <si>
    <t>12A-5B-VCS-Loc-22</t>
  </si>
  <si>
    <t>PB 2</t>
  </si>
  <si>
    <t>PB 4</t>
  </si>
  <si>
    <t>12B-8A-VCS-Loc-22</t>
  </si>
  <si>
    <t>12C-18B-VCS-Loc-22</t>
  </si>
  <si>
    <t>12D-20A-VCS-Loc-22</t>
  </si>
  <si>
    <t>12E-29A-VCS-Loc-22</t>
  </si>
  <si>
    <t>1A-6A-VCS-Loc-22</t>
  </si>
  <si>
    <t>1B-10A-VCS-Loc-22</t>
  </si>
  <si>
    <t xml:space="preserve">BV  </t>
  </si>
  <si>
    <t xml:space="preserve">PV  </t>
  </si>
  <si>
    <t>1C-17A-VCS-Loc-22</t>
  </si>
  <si>
    <t>1D-24A-VCS-Loc-22</t>
  </si>
  <si>
    <t>1E-28B-VCS-Loc-22</t>
  </si>
  <si>
    <t>2A-6B-VCS-Loc-22</t>
  </si>
  <si>
    <t>95=</t>
  </si>
  <si>
    <t>96=</t>
  </si>
  <si>
    <t>97=</t>
  </si>
  <si>
    <t>98=</t>
  </si>
  <si>
    <t>99=</t>
  </si>
  <si>
    <t>100=</t>
  </si>
  <si>
    <t>101=</t>
  </si>
  <si>
    <t>102=</t>
  </si>
  <si>
    <t>103=</t>
  </si>
  <si>
    <t>104=</t>
  </si>
  <si>
    <t>105=</t>
  </si>
  <si>
    <t>106=</t>
  </si>
  <si>
    <t>107=</t>
  </si>
  <si>
    <t>108=</t>
  </si>
  <si>
    <t>109=</t>
  </si>
  <si>
    <t>110=</t>
  </si>
  <si>
    <t>111=</t>
  </si>
  <si>
    <t>112=</t>
  </si>
  <si>
    <t>113=</t>
  </si>
  <si>
    <t>114=</t>
  </si>
  <si>
    <t>115=</t>
  </si>
  <si>
    <t>116=</t>
  </si>
  <si>
    <t>117=</t>
  </si>
  <si>
    <t>118=</t>
  </si>
  <si>
    <t>137=</t>
  </si>
  <si>
    <t>138=</t>
  </si>
  <si>
    <t>139=</t>
  </si>
  <si>
    <t>140=</t>
  </si>
  <si>
    <t>141=</t>
  </si>
  <si>
    <t>142=</t>
  </si>
  <si>
    <t>143=</t>
  </si>
  <si>
    <t>144=</t>
  </si>
  <si>
    <t>145=</t>
  </si>
  <si>
    <t>146=</t>
  </si>
  <si>
    <t>147=</t>
  </si>
  <si>
    <t>148=</t>
  </si>
  <si>
    <t>149=</t>
  </si>
  <si>
    <t>150=</t>
  </si>
  <si>
    <t>151=</t>
  </si>
  <si>
    <t>152=</t>
  </si>
  <si>
    <t>153=</t>
  </si>
  <si>
    <t>154=</t>
  </si>
  <si>
    <t>155=</t>
  </si>
  <si>
    <t>156=</t>
  </si>
  <si>
    <t>157=</t>
  </si>
  <si>
    <t>158=</t>
  </si>
  <si>
    <t>159=</t>
  </si>
  <si>
    <t>160=</t>
  </si>
  <si>
    <t>161=</t>
  </si>
  <si>
    <t>162=</t>
  </si>
  <si>
    <t>163=</t>
  </si>
  <si>
    <t>164=</t>
  </si>
  <si>
    <t>165=</t>
  </si>
  <si>
    <t>166=</t>
  </si>
  <si>
    <t>167=</t>
  </si>
  <si>
    <t>168=</t>
  </si>
  <si>
    <t>169=</t>
  </si>
  <si>
    <t>170=</t>
  </si>
  <si>
    <t>171=</t>
  </si>
  <si>
    <t>172=</t>
  </si>
  <si>
    <t>173=</t>
  </si>
  <si>
    <t>174=</t>
  </si>
  <si>
    <t>175=</t>
  </si>
  <si>
    <t>176=</t>
  </si>
  <si>
    <t>177=</t>
  </si>
  <si>
    <t>178=</t>
  </si>
  <si>
    <t>179=</t>
  </si>
  <si>
    <t>180=</t>
  </si>
  <si>
    <t>181=</t>
  </si>
  <si>
    <t>182=</t>
  </si>
  <si>
    <t>183=</t>
  </si>
  <si>
    <t>184=</t>
  </si>
  <si>
    <t>185=</t>
  </si>
  <si>
    <t>186=</t>
  </si>
  <si>
    <t>187=</t>
  </si>
  <si>
    <t>188=</t>
  </si>
  <si>
    <t>189=</t>
  </si>
  <si>
    <t>190=</t>
  </si>
  <si>
    <t>191=</t>
  </si>
  <si>
    <t>192=</t>
  </si>
  <si>
    <t>193=</t>
  </si>
  <si>
    <t>194=</t>
  </si>
  <si>
    <t>195=</t>
  </si>
  <si>
    <t>196=</t>
  </si>
  <si>
    <t>197=</t>
  </si>
  <si>
    <t>198=</t>
  </si>
  <si>
    <t>199=</t>
  </si>
  <si>
    <t>200=</t>
  </si>
  <si>
    <t>201=</t>
  </si>
  <si>
    <t>202=</t>
  </si>
  <si>
    <t>203=</t>
  </si>
  <si>
    <t>204=</t>
  </si>
  <si>
    <t>205=</t>
  </si>
  <si>
    <t>206=</t>
  </si>
  <si>
    <t>207=</t>
  </si>
  <si>
    <t>208=</t>
  </si>
  <si>
    <t>209=</t>
  </si>
  <si>
    <t>210=</t>
  </si>
  <si>
    <t>211=</t>
  </si>
  <si>
    <t>212=</t>
  </si>
  <si>
    <t>213=</t>
  </si>
  <si>
    <t>214=</t>
  </si>
  <si>
    <t>215=</t>
  </si>
  <si>
    <t>216=</t>
  </si>
  <si>
    <t>217=</t>
  </si>
  <si>
    <t>218=</t>
  </si>
  <si>
    <t>219=</t>
  </si>
  <si>
    <t>220=</t>
  </si>
  <si>
    <t>221=</t>
  </si>
  <si>
    <t>222=</t>
  </si>
  <si>
    <t>223=</t>
  </si>
  <si>
    <t>224=</t>
  </si>
  <si>
    <t>225=</t>
  </si>
  <si>
    <t>226=</t>
  </si>
  <si>
    <t>227=</t>
  </si>
  <si>
    <t>228=</t>
  </si>
  <si>
    <t>229=</t>
  </si>
  <si>
    <t>230=</t>
  </si>
  <si>
    <t>2B-10B-VCS-Loc-22</t>
  </si>
  <si>
    <t>231=</t>
  </si>
  <si>
    <t>232=</t>
  </si>
  <si>
    <t>233=</t>
  </si>
  <si>
    <t>234=</t>
  </si>
  <si>
    <t>235=</t>
  </si>
  <si>
    <t>2C-17B-VCS-Loc-22</t>
  </si>
  <si>
    <t>236=</t>
  </si>
  <si>
    <t>237=</t>
  </si>
  <si>
    <t>238=</t>
  </si>
  <si>
    <t>239=</t>
  </si>
  <si>
    <t>240=</t>
  </si>
  <si>
    <t>241=</t>
  </si>
  <si>
    <t>242=</t>
  </si>
  <si>
    <t>243=</t>
  </si>
  <si>
    <t>244=</t>
  </si>
  <si>
    <t>245=</t>
  </si>
  <si>
    <t>246=</t>
  </si>
  <si>
    <t>247=</t>
  </si>
  <si>
    <t>248=</t>
  </si>
  <si>
    <t>249=</t>
  </si>
  <si>
    <t>250=</t>
  </si>
  <si>
    <t>251=</t>
  </si>
  <si>
    <t>252=</t>
  </si>
  <si>
    <t>253=</t>
  </si>
  <si>
    <t>254=</t>
  </si>
  <si>
    <t>255=</t>
  </si>
  <si>
    <t>256=</t>
  </si>
  <si>
    <t>257=</t>
  </si>
  <si>
    <t>258=</t>
  </si>
  <si>
    <t>259=</t>
  </si>
  <si>
    <t>260=</t>
  </si>
  <si>
    <t>261=</t>
  </si>
  <si>
    <t>262=</t>
  </si>
  <si>
    <t>263=</t>
  </si>
  <si>
    <t>264=</t>
  </si>
  <si>
    <t>265=</t>
  </si>
  <si>
    <t>266=</t>
  </si>
  <si>
    <t>267=</t>
  </si>
  <si>
    <t>268=</t>
  </si>
  <si>
    <t>269=</t>
  </si>
  <si>
    <t>2D-24B-VCS-Loc-22</t>
  </si>
  <si>
    <t>2E-28A-VCS-Loc-22</t>
  </si>
  <si>
    <t>3A-3B-VCS-Loc-22</t>
  </si>
  <si>
    <t>3B-9B-VCS-Loc-22</t>
  </si>
  <si>
    <t>3C-16A-VCS-Loc-22</t>
  </si>
  <si>
    <t>3D-19B-VCS-Loc-22</t>
  </si>
  <si>
    <t>3E-27A-VCS-Loc-22</t>
  </si>
  <si>
    <t>4A-3A-VCS-Loc-22</t>
  </si>
  <si>
    <t>4B-9A-VCS-Loc-22</t>
  </si>
  <si>
    <t>4C-16B-VCS-Loc-22</t>
  </si>
  <si>
    <t>4D-19A-VCS-Loc-22</t>
  </si>
  <si>
    <t>4E-27B-VCS-Loc-22</t>
  </si>
  <si>
    <t>PBA2</t>
  </si>
  <si>
    <t>5A-2B-VCS-Loc-22</t>
  </si>
  <si>
    <t>5B-9A-VCS-Loc-22</t>
  </si>
  <si>
    <t>5C-14B-VCS-Loc-22</t>
  </si>
  <si>
    <t>5D-21B-VCS-Loc-22</t>
  </si>
  <si>
    <t>5E-26A-VCS-Loc-22</t>
  </si>
  <si>
    <t>PBA8</t>
  </si>
  <si>
    <t>6A-2A-VCS-Loc-22</t>
  </si>
  <si>
    <t>6B-12A-VCS-Loc-22</t>
  </si>
  <si>
    <t>6C-14A-VCS-Loc-22</t>
  </si>
  <si>
    <t>6D-21A-VCS-Loc-22</t>
  </si>
  <si>
    <t>6E-26B-VCS-Loc-22</t>
  </si>
  <si>
    <t>7A-1B-VCS-Loc-22</t>
  </si>
  <si>
    <t>7B-7B-VCS-Loc-22</t>
  </si>
  <si>
    <t>7C-13B-VCS-Loc-22</t>
  </si>
  <si>
    <t>7D-22A-VCS-Loc-22</t>
  </si>
  <si>
    <t>7E-30B-VCS-Loc-22</t>
  </si>
  <si>
    <t>8A-1A-VCS-Loc-22</t>
  </si>
  <si>
    <t>VBA8</t>
  </si>
  <si>
    <t>8B-7A-VCS-Loc-22</t>
  </si>
  <si>
    <t>8C-13A-VCS-Loc-22</t>
  </si>
  <si>
    <t>8D-22B-VCS-Loc-22</t>
  </si>
  <si>
    <t>8E-30A-VCS-Loc-22</t>
  </si>
  <si>
    <t>9A-4A-VCS-Loc-22</t>
  </si>
  <si>
    <t>9B-11A-VCS-Loc-22</t>
  </si>
  <si>
    <t>9C-15A-VCS-Loc-22</t>
  </si>
  <si>
    <t xml:space="preserve">PB  </t>
  </si>
  <si>
    <t>9D-23B-VCS-Loc-22</t>
  </si>
  <si>
    <t>9E-25A-VCS-Loc-22</t>
  </si>
  <si>
    <t>sample</t>
  </si>
  <si>
    <t>rt</t>
  </si>
  <si>
    <t>rt_round</t>
  </si>
  <si>
    <t>rt_comb</t>
  </si>
  <si>
    <t>area</t>
  </si>
  <si>
    <t>control_area</t>
  </si>
  <si>
    <t>replicate</t>
  </si>
  <si>
    <t>position</t>
  </si>
  <si>
    <t>biomass</t>
  </si>
  <si>
    <t>endophyte</t>
  </si>
  <si>
    <t># of peaks</t>
  </si>
  <si>
    <t>Difference</t>
  </si>
  <si>
    <t>find peak</t>
  </si>
  <si>
    <t>Threshold</t>
  </si>
  <si>
    <t>combine?</t>
  </si>
  <si>
    <t>RT_comb</t>
  </si>
  <si>
    <t>x</t>
  </si>
  <si>
    <t xml:space="preserve"> </t>
  </si>
  <si>
    <t xml:space="preserve">  </t>
  </si>
  <si>
    <t>b-pinene</t>
  </si>
  <si>
    <t>octanal</t>
  </si>
  <si>
    <t>d-limonene</t>
  </si>
  <si>
    <t>nonanal</t>
  </si>
  <si>
    <t>cyclohexane</t>
  </si>
  <si>
    <t>p-trimethyl</t>
  </si>
  <si>
    <t>a-terpinol</t>
  </si>
  <si>
    <t>methyl salicyclate</t>
  </si>
  <si>
    <t>decanal</t>
  </si>
  <si>
    <t>acetic acid</t>
  </si>
  <si>
    <t>hexahydro</t>
  </si>
  <si>
    <t>caryophyllene</t>
  </si>
  <si>
    <t>humulene</t>
  </si>
  <si>
    <t>crazy</t>
  </si>
  <si>
    <t>disoctyl phthalate</t>
  </si>
  <si>
    <t>peak</t>
  </si>
  <si>
    <t>e1</t>
  </si>
  <si>
    <t>e0</t>
  </si>
  <si>
    <t>e+</t>
  </si>
  <si>
    <t>e-</t>
  </si>
  <si>
    <t>diff</t>
  </si>
  <si>
    <t/>
  </si>
  <si>
    <t>Grand Total</t>
  </si>
  <si>
    <t>19 April 2022 - sorting plants for volatile collection</t>
  </si>
  <si>
    <t>Tracy visibily paried e- and e+ plants, we have 30 pairs of plants</t>
  </si>
  <si>
    <t>plants were to small too sample for SWA analysis last fall</t>
  </si>
  <si>
    <t>Plant id #.rep</t>
  </si>
  <si>
    <t>no endophyte</t>
  </si>
  <si>
    <t>with endophyte</t>
  </si>
  <si>
    <t>pair#</t>
  </si>
  <si>
    <t>e- (odd)</t>
  </si>
  <si>
    <t>e+ (even)</t>
  </si>
  <si>
    <t>pair sub</t>
  </si>
  <si>
    <t>plant id</t>
  </si>
  <si>
    <t>main plant</t>
  </si>
  <si>
    <t>e trt</t>
  </si>
  <si>
    <t>mother id</t>
  </si>
  <si>
    <t>zone</t>
  </si>
  <si>
    <t>ht</t>
  </si>
  <si>
    <t>crn buds</t>
  </si>
  <si>
    <t>lvs</t>
  </si>
  <si>
    <t>SWA % fall</t>
  </si>
  <si>
    <t>A</t>
  </si>
  <si>
    <t>202h5</t>
  </si>
  <si>
    <t>B</t>
  </si>
  <si>
    <t>294k1</t>
  </si>
  <si>
    <t>235i4</t>
  </si>
  <si>
    <t>306j8</t>
  </si>
  <si>
    <t>235e5</t>
  </si>
  <si>
    <t>256k2</t>
  </si>
  <si>
    <t>212c5</t>
  </si>
  <si>
    <t>294b2</t>
  </si>
  <si>
    <t>256g2</t>
  </si>
  <si>
    <t>218e1</t>
  </si>
  <si>
    <t>212f3</t>
  </si>
  <si>
    <t>306k1</t>
  </si>
  <si>
    <t>max</t>
  </si>
  <si>
    <t>min</t>
  </si>
  <si>
    <t>mean</t>
  </si>
  <si>
    <t>barcode</t>
  </si>
  <si>
    <t>shoot</t>
  </si>
  <si>
    <t>root</t>
  </si>
  <si>
    <t>volatile plant id info</t>
  </si>
  <si>
    <t>plants were harvested for roots and shoots after volatile extraction, dried in 50°C oven</t>
  </si>
  <si>
    <t>leaves used in volatile collection were wrapped in paper towel and dried with shoots</t>
  </si>
  <si>
    <t>date</t>
  </si>
  <si>
    <t>GH location</t>
  </si>
  <si>
    <t>pair #</t>
  </si>
  <si>
    <t># leaves</t>
  </si>
  <si>
    <t>wet wt</t>
  </si>
  <si>
    <t>notes</t>
  </si>
  <si>
    <t>label</t>
  </si>
  <si>
    <t>Location</t>
  </si>
  <si>
    <t>24.apr.22</t>
  </si>
  <si>
    <t>6A</t>
  </si>
  <si>
    <t>6B</t>
  </si>
  <si>
    <t>3B</t>
  </si>
  <si>
    <t>3A</t>
  </si>
  <si>
    <t>2B</t>
  </si>
  <si>
    <t>2A</t>
  </si>
  <si>
    <t>1B</t>
  </si>
  <si>
    <t>8 large lvs 3 small</t>
  </si>
  <si>
    <t>1A</t>
  </si>
  <si>
    <t>4A</t>
  </si>
  <si>
    <t>4B</t>
  </si>
  <si>
    <t>5A</t>
  </si>
  <si>
    <t>5B</t>
  </si>
  <si>
    <t>25 apr.22</t>
  </si>
  <si>
    <t>10A</t>
  </si>
  <si>
    <t>10B</t>
  </si>
  <si>
    <t>9B</t>
  </si>
  <si>
    <t>9A</t>
  </si>
  <si>
    <t>12B</t>
  </si>
  <si>
    <t>12A</t>
  </si>
  <si>
    <t>7B</t>
  </si>
  <si>
    <t>7A</t>
  </si>
  <si>
    <t>11A</t>
  </si>
  <si>
    <t>11B</t>
  </si>
  <si>
    <t>8B</t>
  </si>
  <si>
    <t>10 large 2 small</t>
  </si>
  <si>
    <t>8A</t>
  </si>
  <si>
    <t>26.apr.22</t>
  </si>
  <si>
    <t>17A</t>
  </si>
  <si>
    <t>C</t>
  </si>
  <si>
    <t>17B</t>
  </si>
  <si>
    <t>16A</t>
  </si>
  <si>
    <t>16B</t>
  </si>
  <si>
    <t>14B</t>
  </si>
  <si>
    <t>14A</t>
  </si>
  <si>
    <t>13B</t>
  </si>
  <si>
    <t>13A</t>
  </si>
  <si>
    <t>15A</t>
  </si>
  <si>
    <t>15B</t>
  </si>
  <si>
    <t>18A</t>
  </si>
  <si>
    <t>18B</t>
  </si>
  <si>
    <t>27.apr.22</t>
  </si>
  <si>
    <t>24A</t>
  </si>
  <si>
    <t>watered before volatiles</t>
  </si>
  <si>
    <t>D</t>
  </si>
  <si>
    <t>24B</t>
  </si>
  <si>
    <t xml:space="preserve">soils feel dry </t>
  </si>
  <si>
    <t>19B</t>
  </si>
  <si>
    <t>19A</t>
  </si>
  <si>
    <t>21B</t>
  </si>
  <si>
    <t>21A</t>
  </si>
  <si>
    <t>22A</t>
  </si>
  <si>
    <t>22B</t>
  </si>
  <si>
    <t>23B</t>
  </si>
  <si>
    <t>23A</t>
  </si>
  <si>
    <t>20B</t>
  </si>
  <si>
    <t>20A</t>
  </si>
  <si>
    <t>02.may.22</t>
  </si>
  <si>
    <t>28B</t>
  </si>
  <si>
    <t>10 large 1 small</t>
  </si>
  <si>
    <t>E</t>
  </si>
  <si>
    <t>28A</t>
  </si>
  <si>
    <t>13 large 1 small</t>
  </si>
  <si>
    <t>27A</t>
  </si>
  <si>
    <t>27B</t>
  </si>
  <si>
    <t>26A</t>
  </si>
  <si>
    <t>26B</t>
  </si>
  <si>
    <t>11 large 2 small</t>
  </si>
  <si>
    <t>30B</t>
  </si>
  <si>
    <t>11 large 3 small, lots of nodules</t>
  </si>
  <si>
    <t>30A</t>
  </si>
  <si>
    <t>lower 1/3 of soil is dry</t>
  </si>
  <si>
    <t>25A</t>
  </si>
  <si>
    <t>25B</t>
  </si>
  <si>
    <t>29B</t>
  </si>
  <si>
    <t>29A</t>
  </si>
  <si>
    <t>Octanal</t>
  </si>
  <si>
    <t>D-limonene</t>
  </si>
  <si>
    <t>1-Hexanol, 2,ethyl</t>
  </si>
  <si>
    <t>1,6-Octadien-3-ol</t>
  </si>
  <si>
    <t>Nonanal</t>
  </si>
  <si>
    <t>Cyclohexane</t>
  </si>
  <si>
    <t>p-Trimethyl…</t>
  </si>
  <si>
    <t>Argon</t>
  </si>
  <si>
    <t>Methyl Salicylate</t>
  </si>
  <si>
    <t>Decanal</t>
  </si>
  <si>
    <t>Acetic Acid</t>
  </si>
  <si>
    <t>1,2-Benzisothiazole</t>
  </si>
  <si>
    <t>cis-3-Hexenyl isovalerate</t>
  </si>
  <si>
    <t>Hexahydro…</t>
  </si>
  <si>
    <t>Interesting - no match</t>
  </si>
  <si>
    <t>Logifolene</t>
  </si>
  <si>
    <t>Caryophyllene</t>
  </si>
  <si>
    <t>Humulene</t>
  </si>
  <si>
    <t>1-Hexadecanol</t>
  </si>
  <si>
    <t>Disooctyl phthalate</t>
  </si>
  <si>
    <t>10A-4B</t>
  </si>
  <si>
    <t>10B-11B</t>
  </si>
  <si>
    <t>10C-15B</t>
  </si>
  <si>
    <t>10D-23A</t>
  </si>
  <si>
    <t>10E-25B</t>
  </si>
  <si>
    <t>11A-5A</t>
  </si>
  <si>
    <t>11D-20B</t>
  </si>
  <si>
    <t>peaks of interest</t>
  </si>
  <si>
    <t>name</t>
  </si>
  <si>
    <t>Cycloprop</t>
  </si>
  <si>
    <t>sample_ID</t>
  </si>
  <si>
    <t>fortbl</t>
  </si>
  <si>
    <t>8.96, # b-pinene</t>
  </si>
  <si>
    <t>Nanodecane</t>
  </si>
  <si>
    <t>nanodecane</t>
  </si>
  <si>
    <t>Tridecane</t>
  </si>
  <si>
    <t>Surfynol 104</t>
  </si>
  <si>
    <t>Pentadecane</t>
  </si>
  <si>
    <t>Caprylyl acette</t>
  </si>
  <si>
    <t>Tyranton</t>
  </si>
  <si>
    <t>&lt;35</t>
  </si>
  <si>
    <t>&gt;10</t>
  </si>
  <si>
    <t>larget diff</t>
  </si>
  <si>
    <t>12D-20A</t>
  </si>
  <si>
    <t>largest value</t>
  </si>
  <si>
    <t>largest sample</t>
  </si>
  <si>
    <t>Hepdecane</t>
  </si>
  <si>
    <t>3E-27A</t>
  </si>
  <si>
    <t>4-Hexen-1-ol</t>
  </si>
  <si>
    <t>5A-2B</t>
  </si>
  <si>
    <t>2D-4B-VCS-Loc-22</t>
  </si>
  <si>
    <t>remove</t>
  </si>
  <si>
    <t>pentadecane</t>
  </si>
  <si>
    <t>caprylyl_acetate</t>
  </si>
  <si>
    <t>p_trimethyl</t>
  </si>
  <si>
    <t>b_pinene</t>
  </si>
  <si>
    <t>id</t>
  </si>
  <si>
    <t>leaf_count</t>
  </si>
  <si>
    <t>leaves</t>
  </si>
  <si>
    <t>wet_wt</t>
  </si>
  <si>
    <t>b-cis-ocimene</t>
  </si>
  <si>
    <t>12E-29A</t>
  </si>
  <si>
    <t>y-Cadinene</t>
  </si>
  <si>
    <t>Manoyl oxide</t>
  </si>
  <si>
    <t>caprylyl acetate</t>
  </si>
  <si>
    <t>b-ocimene</t>
  </si>
  <si>
    <t>octadien-3-ol</t>
  </si>
  <si>
    <t>y-cadinene</t>
  </si>
  <si>
    <t>manoyl oxide</t>
  </si>
  <si>
    <t>compound</t>
  </si>
  <si>
    <t>rt to</t>
  </si>
  <si>
    <t>rt.final</t>
  </si>
  <si>
    <t>tridecane</t>
  </si>
  <si>
    <t>check</t>
  </si>
  <si>
    <t>plant.id</t>
  </si>
  <si>
    <t>ngghr</t>
  </si>
  <si>
    <t>swa</t>
  </si>
  <si>
    <t>pair</t>
  </si>
  <si>
    <t>cyclohexene</t>
  </si>
  <si>
    <t>standard</t>
  </si>
  <si>
    <t>z3hex</t>
  </si>
  <si>
    <t>sixmethyl</t>
  </si>
  <si>
    <t>Sum of ngghr</t>
  </si>
  <si>
    <t>bocimene</t>
  </si>
  <si>
    <t>bpinene</t>
  </si>
  <si>
    <t>(blank)</t>
  </si>
  <si>
    <t>o+C5xe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</si>
</sst>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center" vertical="top"/>
    </xf>
    <xf numFmtId="164" fontId="0" fillId="33" borderId="0" xfId="0" applyNumberFormat="1" applyFill="1" applyAlignment="1" applyProtection="1">
      <alignment horizontal="center" vertical="center"/>
      <protection locked="0"/>
    </xf>
    <xf numFmtId="164" fontId="0" fillId="33" borderId="0" xfId="0" applyNumberFormat="1" applyFill="1" applyAlignment="1">
      <alignment horizontal="center" vertical="center"/>
    </xf>
    <xf numFmtId="0" fontId="0" fillId="34" borderId="0" xfId="0" applyFill="1" applyAlignment="1">
      <alignment horizontal="center"/>
    </xf>
    <xf numFmtId="164" fontId="0" fillId="34" borderId="0" xfId="0" applyNumberFormat="1" applyFill="1" applyAlignment="1">
      <alignment horizontal="center"/>
    </xf>
    <xf numFmtId="49" fontId="0" fillId="34" borderId="0" xfId="0" applyNumberFormat="1" applyFill="1" applyAlignment="1">
      <alignment horizontal="center"/>
    </xf>
    <xf numFmtId="0" fontId="0" fillId="34" borderId="0" xfId="0" applyFill="1"/>
    <xf numFmtId="0" fontId="0" fillId="35" borderId="0" xfId="0" applyFill="1" applyAlignment="1">
      <alignment horizontal="center"/>
    </xf>
    <xf numFmtId="49" fontId="0" fillId="35" borderId="0" xfId="0" applyNumberFormat="1" applyFill="1" applyAlignment="1">
      <alignment horizontal="center"/>
    </xf>
    <xf numFmtId="0" fontId="0" fillId="35" borderId="0" xfId="0" applyFill="1"/>
    <xf numFmtId="164" fontId="0" fillId="33" borderId="0" xfId="0" applyNumberFormat="1" applyFill="1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37" borderId="0" xfId="0" applyFill="1"/>
    <xf numFmtId="0" fontId="14" fillId="0" borderId="0" xfId="0" applyFont="1"/>
    <xf numFmtId="0" fontId="0" fillId="36" borderId="0" xfId="0" applyFill="1" applyAlignment="1">
      <alignment horizontal="center" textRotation="45"/>
    </xf>
    <xf numFmtId="0" fontId="14" fillId="37" borderId="0" xfId="0" applyFont="1" applyFill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35" borderId="0" xfId="0" applyFill="1" applyAlignment="1">
      <alignment horizontal="center"/>
    </xf>
    <xf numFmtId="0" fontId="0" fillId="34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6"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595923</xdr:colOff>
      <xdr:row>26</xdr:row>
      <xdr:rowOff>68385</xdr:rowOff>
    </xdr:from>
    <xdr:to>
      <xdr:col>28</xdr:col>
      <xdr:colOff>769815</xdr:colOff>
      <xdr:row>30</xdr:row>
      <xdr:rowOff>112347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49352A-6257-1E08-C495-BBFB106ED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47923" y="5148385"/>
          <a:ext cx="9601200" cy="8255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kson Strand" refreshedDate="45316.633706250002" createdVersion="8" refreshedVersion="8" minRefreshableVersion="3" recordCount="4972" xr:uid="{22B35316-0048-5244-B112-6FD5BB4E224D}">
  <cacheSource type="worksheet">
    <worksheetSource ref="A1:Q49720" sheet="RAW2"/>
  </cacheSource>
  <cacheFields count="17">
    <cacheField name="sample_ID" numFmtId="0">
      <sharedItems containsBlank="1"/>
    </cacheField>
    <cacheField name="plant.id" numFmtId="0">
      <sharedItems containsBlank="1"/>
    </cacheField>
    <cacheField name="rt" numFmtId="0">
      <sharedItems containsString="0" containsBlank="1" containsNumber="1" minValue="4.1479999999999997" maxValue="40.173999999999999"/>
    </cacheField>
    <cacheField name="rt_round" numFmtId="0">
      <sharedItems containsString="0" containsBlank="1" containsNumber="1" minValue="4.1500000000000004" maxValue="40.17"/>
    </cacheField>
    <cacheField name="rt_comb" numFmtId="0">
      <sharedItems containsString="0" containsBlank="1" containsNumber="1" minValue="4.1500000000000004" maxValue="40.17"/>
    </cacheField>
    <cacheField name="rt.final" numFmtId="0">
      <sharedItems containsString="0" containsBlank="1" containsNumber="1" minValue="4.1500000000000004" maxValue="40.17" count="1201">
        <n v="4.17"/>
        <n v="4.45"/>
        <n v="4.72"/>
        <n v="5.03"/>
        <n v="5.2"/>
        <n v="6.27"/>
        <n v="6.33"/>
        <n v="6.42"/>
        <n v="8.65"/>
        <n v="8.9700000000000006"/>
        <n v="9.3800000000000008"/>
        <n v="9.5399999999999991"/>
        <n v="9.66"/>
        <n v="9.81"/>
        <n v="10.199999999999999"/>
        <n v="10.33"/>
        <n v="10.57"/>
        <n v="10.79"/>
        <n v="11.55"/>
        <n v="12.09"/>
        <n v="12.39"/>
        <n v="12.54"/>
        <n v="12.91"/>
        <n v="13.7"/>
        <n v="14.25"/>
        <n v="15.04"/>
        <n v="15.19"/>
        <n v="15.56"/>
        <n v="15.79"/>
        <n v="16.010000000000002"/>
        <n v="16.350000000000001"/>
        <n v="17.82"/>
        <n v="17.88"/>
        <n v="18.09"/>
        <n v="18.29"/>
        <n v="18.420000000000002"/>
        <n v="18.52"/>
        <n v="19.16"/>
        <n v="19.3"/>
        <n v="19.559999999999999"/>
        <n v="20.05"/>
        <n v="20.13"/>
        <n v="20.85"/>
        <n v="21.33"/>
        <n v="22.18"/>
        <n v="23.33"/>
        <n v="23.45"/>
        <n v="23.98"/>
        <n v="24.86"/>
        <n v="25.28"/>
        <n v="25.63"/>
        <n v="25.69"/>
        <n v="26.09"/>
        <n v="28.53"/>
        <n v="29.27"/>
        <n v="30.08"/>
        <n v="30.96"/>
        <n v="31.42"/>
        <n v="32.700000000000003"/>
        <n v="34.07"/>
        <n v="34.86"/>
        <n v="34.94"/>
        <n v="35.67"/>
        <n v="35.799999999999997"/>
        <n v="35.909999999999997"/>
        <n v="36.17"/>
        <n v="36.54"/>
        <n v="36.6"/>
        <n v="36.78"/>
        <n v="36.96"/>
        <n v="37.06"/>
        <n v="37.119999999999997"/>
        <n v="37.19"/>
        <n v="37.299999999999997"/>
        <n v="37.380000000000003"/>
        <n v="37.65"/>
        <n v="37.72"/>
        <n v="37.99"/>
        <n v="38.299999999999997"/>
        <n v="38.43"/>
        <n v="38.82"/>
        <n v="39.76"/>
        <n v="12.93"/>
        <n v="16.46"/>
        <n v="31.75"/>
        <n v="32.049999999999997"/>
        <n v="34.21"/>
        <n v="36.619999999999997"/>
        <n v="37.130000000000003"/>
        <n v="37.590000000000003"/>
        <n v="37.67"/>
        <n v="38.46"/>
        <n v="39.549999999999997"/>
        <n v="4.1900000000000004"/>
        <n v="4.71"/>
        <n v="5.36"/>
        <n v="15.78"/>
        <n v="18.77"/>
        <n v="21.28"/>
        <n v="25.45"/>
        <n v="26.63"/>
        <n v="29.03"/>
        <n v="31.67"/>
        <n v="31.74"/>
        <n v="32.380000000000003"/>
        <n v="34.42"/>
        <n v="35.299999999999997"/>
        <n v="36.590000000000003"/>
        <n v="36.659999999999997"/>
        <n v="37.24"/>
        <n v="37.68"/>
        <n v="4.18"/>
        <n v="4.74"/>
        <n v="5.0199999999999996"/>
        <n v="5.57"/>
        <n v="5.76"/>
        <n v="5.9"/>
        <n v="7.1"/>
        <n v="7.92"/>
        <n v="8.2799999999999994"/>
        <n v="8.6999999999999993"/>
        <n v="8.81"/>
        <n v="8.91"/>
        <n v="9.08"/>
        <n v="9.23"/>
        <n v="9.67"/>
        <n v="10"/>
        <n v="10.1"/>
        <n v="10.18"/>
        <n v="10.53"/>
        <n v="10.62"/>
        <n v="10.73"/>
        <n v="11.13"/>
        <n v="11.25"/>
        <n v="11.37"/>
        <n v="11.44"/>
        <n v="11.64"/>
        <n v="11.76"/>
        <n v="11.92"/>
        <n v="12.14"/>
        <n v="12.31"/>
        <n v="12.46"/>
        <n v="12.85"/>
        <n v="13.11"/>
        <n v="13.3"/>
        <n v="13.36"/>
        <n v="13.54"/>
        <n v="14.83"/>
        <n v="15.14"/>
        <n v="15.36"/>
        <n v="16.37"/>
        <n v="16.45"/>
        <n v="16.72"/>
        <n v="16.899999999999999"/>
        <n v="17.21"/>
        <n v="17.690000000000001"/>
        <n v="18.149999999999999"/>
        <n v="18.22"/>
        <n v="18.399999999999999"/>
        <n v="18.760000000000002"/>
        <n v="18.89"/>
        <n v="19.11"/>
        <n v="19.77"/>
        <n v="19.98"/>
        <n v="20.329999999999998"/>
        <n v="20.51"/>
        <n v="20.96"/>
        <n v="21.08"/>
        <n v="21.32"/>
        <n v="21.44"/>
        <n v="21.6"/>
        <n v="21.75"/>
        <n v="22.07"/>
        <n v="22.5"/>
        <n v="22.64"/>
        <n v="22.75"/>
        <n v="22.98"/>
        <n v="24"/>
        <n v="24.05"/>
        <n v="24.25"/>
        <n v="25.46"/>
        <n v="26.65"/>
        <n v="34.22"/>
        <n v="34.58"/>
        <n v="37.78"/>
        <n v="38"/>
        <n v="38.44"/>
        <n v="5.34"/>
        <n v="9.77"/>
        <n v="15.77"/>
        <n v="16.02"/>
        <n v="21.07"/>
        <n v="29.26"/>
        <n v="30.95"/>
        <n v="31.4"/>
        <n v="34.409999999999997"/>
        <n v="36.11"/>
        <n v="36.159999999999997"/>
        <n v="36.729999999999997"/>
        <n v="37.29"/>
        <n v="37.71"/>
        <n v="38.32"/>
        <n v="38.4"/>
        <n v="38.619999999999997"/>
        <n v="38.659999999999997"/>
        <n v="38.71"/>
        <n v="39.4"/>
        <n v="39.54"/>
        <n v="39.94"/>
        <n v="40"/>
        <n v="4.16"/>
        <n v="4.4400000000000004"/>
        <n v="5.74"/>
        <n v="5.89"/>
        <n v="6.26"/>
        <n v="6.35"/>
        <n v="6.92"/>
        <n v="7.09"/>
        <n v="7.55"/>
        <n v="7.85"/>
        <n v="8.35"/>
        <n v="8.4"/>
        <n v="9.99"/>
        <n v="10.09"/>
        <n v="11.63"/>
        <n v="12"/>
        <n v="12.3"/>
        <n v="12.92"/>
        <n v="13.38"/>
        <n v="15.08"/>
        <n v="15.92"/>
        <n v="19.190000000000001"/>
        <n v="22.36"/>
        <n v="22.87"/>
        <n v="23.25"/>
        <n v="23.34"/>
        <n v="23.46"/>
        <n v="23.56"/>
        <n v="23.67"/>
        <n v="23.9"/>
        <n v="24.93"/>
        <n v="4.99"/>
        <n v="6.93"/>
        <n v="8.0500000000000007"/>
        <n v="8.36"/>
        <n v="8.41"/>
        <n v="10.4"/>
        <n v="11.08"/>
        <n v="15.25"/>
        <n v="21.09"/>
        <n v="22.37"/>
        <n v="25.16"/>
        <n v="25.23"/>
        <n v="25.29"/>
        <n v="25.68"/>
        <n v="27.92"/>
        <n v="29.04"/>
        <n v="30.04"/>
        <n v="31.08"/>
        <n v="31.25"/>
        <n v="32.28"/>
        <n v="33.979999999999997"/>
        <n v="35.229999999999997"/>
        <n v="35.4"/>
        <n v="35.85"/>
        <n v="36.74"/>
        <n v="37.090000000000003"/>
        <n v="37.25"/>
        <n v="37.54"/>
        <n v="37.58"/>
        <n v="37.79"/>
        <n v="38.729999999999997"/>
        <n v="15.23"/>
        <n v="15.4"/>
        <n v="18.21"/>
        <n v="18.41"/>
        <n v="37.770000000000003"/>
        <n v="38.049999999999997"/>
        <n v="39.75"/>
        <n v="8.0399999999999991"/>
        <n v="8.6300000000000008"/>
        <n v="10.19"/>
        <n v="10.47"/>
        <n v="11.49"/>
        <n v="12.83"/>
        <n v="14.66"/>
        <n v="15.03"/>
        <n v="15.18"/>
        <n v="16.34"/>
        <n v="16.440000000000001"/>
        <n v="20.69"/>
        <n v="22.71"/>
        <n v="25.22"/>
        <n v="26.64"/>
        <n v="27.91"/>
        <n v="37.200000000000003"/>
        <n v="37.76"/>
        <n v="38.42"/>
        <n v="16.8"/>
        <n v="17.25"/>
        <n v="30.97"/>
        <n v="31.41"/>
        <n v="34.950000000000003"/>
        <n v="36.549999999999997"/>
        <n v="36.75"/>
        <n v="37.14"/>
        <n v="37.69"/>
        <n v="37.93"/>
        <n v="5.37"/>
        <n v="6.28"/>
        <n v="12.03"/>
        <n v="12.84"/>
        <n v="15.24"/>
        <n v="19.12"/>
        <n v="20.27"/>
        <n v="24.23"/>
        <n v="25.17"/>
        <n v="30.03"/>
        <n v="30.75"/>
        <n v="31.66"/>
        <n v="32.04"/>
        <n v="33.79"/>
        <n v="34.06"/>
        <n v="37.04"/>
        <n v="38.450000000000003"/>
        <n v="39.69"/>
        <n v="5"/>
        <n v="9.68"/>
        <n v="15.8"/>
        <n v="31.76"/>
        <n v="37.799999999999997"/>
        <n v="4.7300000000000004"/>
        <n v="6.13"/>
        <n v="8.0299999999999994"/>
        <n v="11.56"/>
        <n v="12.22"/>
        <n v="16.03"/>
        <n v="17.22"/>
        <n v="20.64"/>
        <n v="21.56"/>
        <n v="22.76"/>
        <n v="22.99"/>
        <n v="23.05"/>
        <n v="23.24"/>
        <n v="24.82"/>
        <n v="25.15"/>
        <n v="25.89"/>
        <n v="26.51"/>
        <n v="26.98"/>
        <n v="27.3"/>
        <n v="28.29"/>
        <n v="28.71"/>
        <n v="29.62"/>
        <n v="36.119999999999997"/>
        <n v="37.03"/>
        <n v="39.68"/>
        <n v="15.21"/>
        <n v="24.85"/>
        <n v="37.64"/>
        <n v="38.72"/>
        <n v="5.3"/>
        <n v="5.75"/>
        <n v="6.32"/>
        <n v="11.91"/>
        <n v="16.07"/>
        <n v="17.829999999999998"/>
        <n v="26.1"/>
        <n v="37.31"/>
        <n v="38.020000000000003"/>
        <n v="4.47"/>
        <n v="6.29"/>
        <n v="6.34"/>
        <n v="15.41"/>
        <n v="30.98"/>
        <n v="31.77"/>
        <n v="34.869999999999997"/>
        <n v="36.630000000000003"/>
        <n v="5.01"/>
        <n v="26.66"/>
        <n v="31.78"/>
        <n v="36.65"/>
        <n v="37.75"/>
        <n v="5.35"/>
        <n v="6.68"/>
        <n v="10.48"/>
        <n v="10.97"/>
        <n v="23.68"/>
        <n v="36.29"/>
        <n v="4.5999999999999996"/>
        <n v="15.22"/>
        <n v="27.36"/>
        <n v="30.76"/>
        <n v="32.39"/>
        <n v="36.200000000000003"/>
        <n v="36.270000000000003"/>
        <n v="38.06"/>
        <n v="38.83"/>
        <n v="5.12"/>
        <n v="5.31"/>
        <n v="5.58"/>
        <n v="5.84"/>
        <n v="5.97"/>
        <n v="6.06"/>
        <n v="6.25"/>
        <n v="6.7"/>
        <n v="7.25"/>
        <n v="7.36"/>
        <n v="7.42"/>
        <n v="7.47"/>
        <n v="7.54"/>
        <n v="7.83"/>
        <n v="7.91"/>
        <n v="8.2100000000000009"/>
        <n v="8.44"/>
        <n v="8.6199999999999992"/>
        <n v="8.82"/>
        <n v="8.8800000000000008"/>
        <n v="9.24"/>
        <n v="9.4700000000000006"/>
        <n v="11.04"/>
        <n v="11.07"/>
        <n v="11.43"/>
        <n v="11.8"/>
        <n v="12.13"/>
        <n v="12.73"/>
        <n v="13"/>
        <n v="13.53"/>
        <n v="13.64"/>
        <n v="13.82"/>
        <n v="13.9"/>
        <n v="14.08"/>
        <n v="14.43"/>
        <n v="14.51"/>
        <n v="14.6"/>
        <n v="14.74"/>
        <n v="15.33"/>
        <n v="15.67"/>
        <n v="15.9"/>
        <n v="16"/>
        <n v="16.170000000000002"/>
        <n v="16.91"/>
        <n v="17.04"/>
        <n v="17.170000000000002"/>
        <n v="17.239999999999998"/>
        <n v="17.45"/>
        <n v="17.59"/>
        <n v="17.739999999999998"/>
        <n v="17.989999999999998"/>
        <n v="18.03"/>
        <n v="18.3"/>
        <n v="18.39"/>
        <n v="18.96"/>
        <n v="19.02"/>
        <n v="19.22"/>
        <n v="19.43"/>
        <n v="19.54"/>
        <n v="19.91"/>
        <n v="20.11"/>
        <n v="20.21"/>
        <n v="20.309999999999999"/>
        <n v="20.5"/>
        <n v="20.58"/>
        <n v="20.72"/>
        <n v="21.23"/>
        <n v="21.52"/>
        <n v="21.61"/>
        <n v="21.78"/>
        <n v="21.89"/>
        <n v="22.1"/>
        <n v="22.27"/>
        <n v="22.49"/>
        <n v="22.63"/>
        <n v="22.7"/>
        <n v="22.83"/>
        <n v="23.03"/>
        <n v="23.14"/>
        <n v="23.57"/>
        <n v="23.62"/>
        <n v="23.75"/>
        <n v="23.97"/>
        <n v="24.04"/>
        <n v="24.24"/>
        <n v="24.41"/>
        <n v="24.45"/>
        <n v="24.7"/>
        <n v="25.07"/>
        <n v="25.21"/>
        <n v="25.51"/>
        <n v="25.8"/>
        <n v="26.2"/>
        <n v="26.36"/>
        <n v="26.41"/>
        <n v="26.49"/>
        <n v="26.67"/>
        <n v="26.77"/>
        <n v="26.85"/>
        <n v="26.92"/>
        <n v="27.11"/>
        <n v="27.16"/>
        <n v="27.31"/>
        <n v="27.45"/>
        <n v="27.61"/>
        <n v="27.73"/>
        <n v="28.02"/>
        <n v="28.14"/>
        <n v="28.26"/>
        <n v="28.4"/>
        <n v="28.55"/>
        <n v="28.7"/>
        <n v="28.92"/>
        <n v="29.01"/>
        <n v="29.14"/>
        <n v="29.54"/>
        <n v="29.6"/>
        <n v="29.74"/>
        <n v="29.9"/>
        <n v="30.2"/>
        <n v="30.48"/>
        <n v="30.61"/>
        <n v="31.07"/>
        <n v="31.14"/>
        <n v="31.26"/>
        <n v="35"/>
        <n v="35.44"/>
        <n v="35.479999999999997"/>
        <n v="35.96"/>
        <n v="36.97"/>
        <n v="4.33"/>
        <n v="4.75"/>
        <n v="5.32"/>
        <n v="5.56"/>
        <n v="5.85"/>
        <n v="6.12"/>
        <n v="6.24"/>
        <n v="6.69"/>
        <n v="7.26"/>
        <n v="7.35"/>
        <n v="7.41"/>
        <n v="7.82"/>
        <n v="8.02"/>
        <n v="8.27"/>
        <n v="8.4600000000000009"/>
        <n v="8.5399999999999991"/>
        <n v="8.69"/>
        <n v="8.89"/>
        <n v="10.16"/>
        <n v="10.32"/>
        <n v="10.61"/>
        <n v="11.24"/>
        <n v="11.59"/>
        <n v="11.68"/>
        <n v="12.02"/>
        <n v="12.12"/>
        <n v="12.45"/>
        <n v="13.35"/>
        <n v="13.65"/>
        <n v="13.98"/>
        <n v="14.73"/>
        <n v="14.88"/>
        <n v="15.89"/>
        <n v="15.94"/>
        <n v="16.149999999999999"/>
        <n v="16.23"/>
        <n v="16.43"/>
        <n v="16.54"/>
        <n v="17.18"/>
        <n v="17.3"/>
        <n v="17.440000000000001"/>
        <n v="17.920000000000002"/>
        <n v="18.04"/>
        <n v="18.14"/>
        <n v="18.600000000000001"/>
        <n v="19.23"/>
        <n v="19.440000000000001"/>
        <n v="19.55"/>
        <n v="20.57"/>
        <n v="20.63"/>
        <n v="21.22"/>
        <n v="21.41"/>
        <n v="21.76"/>
        <n v="21.85"/>
        <n v="22.26"/>
        <n v="22.32"/>
        <n v="22.39"/>
        <n v="22.74"/>
        <n v="22.88"/>
        <n v="23.01"/>
        <n v="23.15"/>
        <n v="23.26"/>
        <n v="23.47"/>
        <n v="23.66"/>
        <n v="23.79"/>
        <n v="23.89"/>
        <n v="24.16"/>
        <n v="24.33"/>
        <n v="24.54"/>
        <n v="24.62"/>
        <n v="24.81"/>
        <n v="24.91"/>
        <n v="24.99"/>
        <n v="25.55"/>
        <n v="25.62"/>
        <n v="25.67"/>
        <n v="25.82"/>
        <n v="25.96"/>
        <n v="26.13"/>
        <n v="26.18"/>
        <n v="26.4"/>
        <n v="26.47"/>
        <n v="26.76"/>
        <n v="26.93"/>
        <n v="27.07"/>
        <n v="27.17"/>
        <n v="27.32"/>
        <n v="27.4"/>
        <n v="27.69"/>
        <n v="27.75"/>
        <n v="28.01"/>
        <n v="28.15"/>
        <n v="28.46"/>
        <n v="28.85"/>
        <n v="28.94"/>
        <n v="29"/>
        <n v="29.32"/>
        <n v="29.45"/>
        <n v="29.53"/>
        <n v="29.75"/>
        <n v="29.94"/>
        <n v="30.02"/>
        <n v="30.17"/>
        <n v="30.47"/>
        <n v="30.6"/>
        <n v="30.73"/>
        <n v="30.9"/>
        <n v="31.29"/>
        <n v="31.89"/>
        <n v="33.11"/>
        <n v="33.32"/>
        <n v="35.659999999999997"/>
        <n v="38.47"/>
        <n v="5.1100000000000003"/>
        <n v="5.96"/>
        <n v="6.04"/>
        <n v="7.72"/>
        <n v="8.01"/>
        <n v="8.2200000000000006"/>
        <n v="8.3699999999999992"/>
        <n v="8.4700000000000006"/>
        <n v="8.5500000000000007"/>
        <n v="9.18"/>
        <n v="9.8800000000000008"/>
        <n v="10.17"/>
        <n v="10.31"/>
        <n v="11.79"/>
        <n v="13.63"/>
        <n v="14.44"/>
        <n v="14.59"/>
        <n v="14.72"/>
        <n v="15.15"/>
        <n v="15.2"/>
        <n v="15.96"/>
        <n v="16.14"/>
        <n v="17.02"/>
        <n v="17.579999999999998"/>
        <n v="17.84"/>
        <n v="17.93"/>
        <n v="18.010000000000002"/>
        <n v="18.899999999999999"/>
        <n v="19.59"/>
        <n v="20.45"/>
        <n v="21.27"/>
        <n v="22.82"/>
        <n v="23.32"/>
        <n v="23.64"/>
        <n v="23.69"/>
        <n v="23.78"/>
        <n v="23.86"/>
        <n v="24.06"/>
        <n v="24.34"/>
        <n v="24.44"/>
        <n v="24.55"/>
        <n v="24.98"/>
        <n v="25.52"/>
        <n v="25.97"/>
        <n v="26.46"/>
        <n v="26.75"/>
        <n v="27.19"/>
        <n v="28"/>
        <n v="28.47"/>
        <n v="28.93"/>
        <n v="29.13"/>
        <n v="29.18"/>
        <n v="29.25"/>
        <n v="29.89"/>
        <n v="30.16"/>
        <n v="30.3"/>
        <n v="30.59"/>
        <n v="30.67"/>
        <n v="31.3"/>
        <n v="31.65"/>
        <n v="31.73"/>
        <n v="32.229999999999997"/>
        <n v="32.270000000000003"/>
        <n v="32.590000000000003"/>
        <n v="32.79"/>
        <n v="33.97"/>
        <n v="34.19"/>
        <n v="35.020000000000003"/>
        <n v="35.159999999999997"/>
        <n v="35.22"/>
        <n v="35.9"/>
        <n v="37.6"/>
        <n v="37.630000000000003"/>
        <n v="5.94"/>
        <n v="6.71"/>
        <n v="7.5"/>
        <n v="7.73"/>
        <n v="8.56"/>
        <n v="9.09"/>
        <n v="9.9"/>
        <n v="10.74"/>
        <n v="11.38"/>
        <n v="13.01"/>
        <n v="13.99"/>
        <n v="14.71"/>
        <n v="15.95"/>
        <n v="17.03"/>
        <n v="17.75"/>
        <n v="18.97"/>
        <n v="20.14"/>
        <n v="20.32"/>
        <n v="21.45"/>
        <n v="22.89"/>
        <n v="23.02"/>
        <n v="23.16"/>
        <n v="23.27"/>
        <n v="23.48"/>
        <n v="23.7"/>
        <n v="25.13"/>
        <n v="26.04"/>
        <n v="26.68"/>
        <n v="27.41"/>
        <n v="27.76"/>
        <n v="28.41"/>
        <n v="29.19"/>
        <n v="29.76"/>
        <n v="29.95"/>
        <n v="30.4"/>
        <n v="30.46"/>
        <n v="31.24"/>
        <n v="31.81"/>
        <n v="32.24"/>
        <n v="33.31"/>
        <n v="35.24"/>
        <n v="36.28"/>
        <n v="37.020000000000003"/>
        <n v="4.43"/>
        <n v="5.0999999999999996"/>
        <n v="5.21"/>
        <n v="5.46"/>
        <n v="6.52"/>
        <n v="6.64"/>
        <n v="9.11"/>
        <n v="9.75"/>
        <n v="9.91"/>
        <n v="10.34"/>
        <n v="10.49"/>
        <n v="10.86"/>
        <n v="11.14"/>
        <n v="11.26"/>
        <n v="11.69"/>
        <n v="11.77"/>
        <n v="11.93"/>
        <n v="12.47"/>
        <n v="12.63"/>
        <n v="13.66"/>
        <n v="14.12"/>
        <n v="14.5"/>
        <n v="14.67"/>
        <n v="14.82"/>
        <n v="16.16"/>
        <n v="16.25"/>
        <n v="16.600000000000001"/>
        <n v="16.89"/>
        <n v="17.07"/>
        <n v="17.2"/>
        <n v="17.79"/>
        <n v="17.899999999999999"/>
        <n v="18.02"/>
        <n v="18.61"/>
        <n v="19.29"/>
        <n v="20.71"/>
        <n v="21.42"/>
        <n v="21.58"/>
        <n v="21.77"/>
        <n v="21.86"/>
        <n v="22.06"/>
        <n v="22.25"/>
        <n v="22.41"/>
        <n v="23.63"/>
        <n v="25.02"/>
        <n v="25.12"/>
        <n v="25.83"/>
        <n v="27.38"/>
        <n v="27.72"/>
        <n v="28.04"/>
        <n v="28.45"/>
        <n v="28.56"/>
        <n v="28.69"/>
        <n v="28.84"/>
        <n v="29.44"/>
        <n v="29.92"/>
        <n v="30.38"/>
        <n v="30.74"/>
        <n v="30.94"/>
        <n v="31.15"/>
        <n v="33.01"/>
        <n v="37.369999999999997"/>
        <n v="39.58"/>
        <n v="5.98"/>
        <n v="6.02"/>
        <n v="7.48"/>
        <n v="7.6"/>
        <n v="8.64"/>
        <n v="9.01"/>
        <n v="10.99"/>
        <n v="11.58"/>
        <n v="11.87"/>
        <n v="12.18"/>
        <n v="12.68"/>
        <n v="13.12"/>
        <n v="13.52"/>
        <n v="13.76"/>
        <n v="14.06"/>
        <n v="14.75"/>
        <n v="16.18"/>
        <n v="16.260000000000002"/>
        <n v="16.53"/>
        <n v="16.73"/>
        <n v="17.29"/>
        <n v="17.89"/>
        <n v="17.98"/>
        <n v="18.059999999999999"/>
        <n v="18.440000000000001"/>
        <n v="18.78"/>
        <n v="19.7"/>
        <n v="19.93"/>
        <n v="20.47"/>
        <n v="20.98"/>
        <n v="21.5"/>
        <n v="21.62"/>
        <n v="21.66"/>
        <n v="22.29"/>
        <n v="23.13"/>
        <n v="23.38"/>
        <n v="23.61"/>
        <n v="24.46"/>
        <n v="24.83"/>
        <n v="25.36"/>
        <n v="25.79"/>
        <n v="26.48"/>
        <n v="26.62"/>
        <n v="26.94"/>
        <n v="27.37"/>
        <n v="27.47"/>
        <n v="29.15"/>
        <n v="36.72"/>
        <n v="37.01"/>
        <n v="6.41"/>
        <n v="8.48"/>
        <n v="9.02"/>
        <n v="9.84"/>
        <n v="10.210000000000001"/>
        <n v="11.03"/>
        <n v="11.81"/>
        <n v="12.05"/>
        <n v="12.2"/>
        <n v="13.08"/>
        <n v="13.14"/>
        <n v="13.83"/>
        <n v="14.61"/>
        <n v="15.65"/>
        <n v="15.88"/>
        <n v="18.07"/>
        <n v="18.43"/>
        <n v="19.71"/>
        <n v="20.12"/>
        <n v="22.84"/>
        <n v="23.04"/>
        <n v="5.99"/>
        <n v="8.07"/>
        <n v="8.7100000000000009"/>
        <n v="11.6"/>
        <n v="12.21"/>
        <n v="14.62"/>
        <n v="15.16"/>
        <n v="17.46"/>
        <n v="19.78"/>
        <n v="20.73"/>
        <n v="21.79"/>
        <n v="22.86"/>
        <n v="23.99"/>
        <n v="38.19"/>
        <n v="38.33"/>
        <n v="8.83"/>
        <n v="9.0299999999999994"/>
        <n v="12.04"/>
        <n v="13.07"/>
        <n v="15.87"/>
        <n v="19.03"/>
        <n v="23.59"/>
        <n v="38.200000000000003"/>
        <n v="38.35"/>
        <n v="39.590000000000003"/>
        <n v="8.4499999999999993"/>
        <n v="8.8699999999999992"/>
        <n v="11.06"/>
        <n v="12.28"/>
        <n v="13.06"/>
        <n v="13.75"/>
        <n v="14.29"/>
        <n v="15.02"/>
        <n v="15.32"/>
        <n v="16.329999999999998"/>
        <n v="17.57"/>
        <n v="19.100000000000001"/>
        <n v="19.920000000000002"/>
        <n v="21.51"/>
        <n v="21.57"/>
        <n v="21.95"/>
        <n v="22.53"/>
        <n v="23.23"/>
        <n v="24.03"/>
        <n v="25.11"/>
        <n v="25.5"/>
        <n v="25.76"/>
        <n v="25.88"/>
        <n v="26.32"/>
        <n v="26.52"/>
        <n v="26.6"/>
        <n v="26.9"/>
        <n v="27.62"/>
        <n v="27.9"/>
        <n v="29.41"/>
        <n v="29.48"/>
        <n v="30.37"/>
        <n v="32.57"/>
        <n v="35.18"/>
        <n v="38.31"/>
        <n v="39.409999999999997"/>
        <n v="39.53"/>
        <n v="39.950000000000003"/>
        <n v="40.01"/>
        <n v="5.04"/>
        <n v="9.07"/>
        <n v="9.65"/>
        <n v="10.54"/>
        <n v="13.79"/>
        <n v="14.58"/>
        <n v="14.84"/>
        <n v="15.26"/>
        <n v="15.37"/>
        <n v="15.51"/>
        <n v="16.05"/>
        <n v="16.47"/>
        <n v="19.82"/>
        <n v="21.9"/>
        <n v="22.4"/>
        <n v="22.97"/>
        <n v="25.7"/>
        <n v="26.78"/>
        <n v="26.91"/>
        <n v="26.99"/>
        <n v="27.33"/>
        <n v="27.46"/>
        <n v="27.7"/>
        <n v="27.93"/>
        <n v="28.03"/>
        <n v="28.13"/>
        <n v="30.91"/>
        <n v="30.99"/>
        <n v="34.97"/>
        <n v="37.08"/>
        <n v="37.229999999999997"/>
        <n v="8.49"/>
        <n v="15.05"/>
        <n v="16.09"/>
        <n v="19.309999999999999"/>
        <n v="33.14"/>
        <n v="37.81"/>
        <n v="24.94"/>
        <n v="35.99"/>
        <n v="5.61"/>
        <n v="6.14"/>
        <n v="14.7"/>
        <n v="16.64"/>
        <n v="16.78"/>
        <n v="35.31"/>
        <n v="38.21"/>
        <n v="16.86"/>
        <n v="22.23"/>
        <n v="32"/>
        <n v="32.96"/>
        <n v="33.119999999999997"/>
        <n v="33.229999999999997"/>
        <n v="33.39"/>
        <n v="33.76"/>
        <n v="33.85"/>
        <n v="34.4"/>
        <n v="34.93"/>
        <n v="34.979999999999997"/>
        <n v="35.130000000000003"/>
        <n v="35.19"/>
        <n v="35.28"/>
        <n v="35.42"/>
        <n v="35.630000000000003"/>
        <n v="35.83"/>
        <n v="35.89"/>
        <n v="36.03"/>
        <n v="36.340000000000003"/>
        <n v="36.58"/>
        <n v="36.68"/>
        <n v="36.799999999999997"/>
        <n v="36.840000000000003"/>
        <n v="37.340000000000003"/>
        <n v="37.85"/>
        <n v="37.979999999999997"/>
        <n v="38.119999999999997"/>
        <n v="38.17"/>
        <n v="38.94"/>
        <n v="39.1"/>
        <n v="39.22"/>
        <n v="39.270000000000003"/>
        <n v="39.32"/>
        <n v="39.56"/>
        <n v="39.770000000000003"/>
        <n v="40.1"/>
        <n v="6.43"/>
        <n v="8.08"/>
        <n v="8.84"/>
        <n v="13.78"/>
        <n v="15.17"/>
        <n v="18.100000000000001"/>
        <n v="25.09"/>
        <n v="26.61"/>
        <n v="27.29"/>
        <n v="30.09"/>
        <n v="31.43"/>
        <n v="32.71"/>
        <n v="37.659999999999997"/>
        <n v="38.479999999999997"/>
        <n v="4.7"/>
        <n v="21.29"/>
        <n v="12.27"/>
        <n v="23.55"/>
        <n v="8.25"/>
        <n v="13.55"/>
        <n v="14.69"/>
        <n v="20.22"/>
        <n v="21.71"/>
        <n v="21.93"/>
        <n v="22.12"/>
        <n v="22.77"/>
        <n v="23"/>
        <n v="23.06"/>
        <n v="23.22"/>
        <n v="23.76"/>
        <n v="24.71"/>
        <n v="24.95"/>
        <n v="25.03"/>
        <n v="25.3"/>
        <n v="25.64"/>
        <n v="25.77"/>
        <n v="26.21"/>
        <n v="26.37"/>
        <n v="33.24"/>
        <n v="35.17"/>
        <n v="35.29"/>
        <n v="35.64"/>
        <n v="35.79"/>
        <n v="36.409999999999997"/>
        <n v="36.67"/>
        <n v="36.869999999999997"/>
        <n v="37.21"/>
        <n v="38.159999999999997"/>
        <n v="38.74"/>
        <n v="38.92"/>
        <n v="39.049999999999997"/>
        <n v="39.119999999999997"/>
        <n v="39.869999999999997"/>
        <n v="40.17"/>
        <n v="4.6500000000000004"/>
        <n v="4.8099999999999996"/>
        <n v="4.9800000000000004"/>
        <n v="10.36"/>
        <n v="10.46"/>
        <n v="10.84"/>
        <n v="22.81"/>
        <n v="36.770000000000003"/>
        <n v="5.95"/>
        <n v="9.49"/>
        <n v="17.190000000000001"/>
        <n v="17.43"/>
        <n v="19.760000000000002"/>
        <n v="20.95"/>
        <n v="21.74"/>
        <n v="21.84"/>
        <n v="22.72"/>
        <n v="13.39"/>
        <n v="14.68"/>
        <n v="16.04"/>
        <n v="16.77"/>
        <n v="19.010000000000002"/>
        <n v="19.09"/>
        <n v="21.7"/>
        <n v="22.52"/>
        <n v="22.93"/>
        <n v="23.21"/>
        <n v="23.54"/>
        <n v="24.69"/>
        <n v="25.49"/>
        <n v="25.75"/>
        <n v="36"/>
        <n v="36.35"/>
        <n v="36.89"/>
        <n v="37.32"/>
        <n v="37.9"/>
        <n v="38.04"/>
        <n v="38.14"/>
        <n v="40.020000000000003"/>
        <n v="11.57"/>
        <n v="11.95"/>
        <n v="16.79"/>
        <n v="17.23"/>
        <n v="17.87"/>
        <n v="36.79"/>
        <n v="38.68"/>
        <n v="39.96"/>
        <n v="40.130000000000003"/>
        <n v="4.1500000000000004"/>
        <n v="9.7200000000000006"/>
        <n v="12.8"/>
        <n v="14.34"/>
        <n v="16.21"/>
        <n v="16.61"/>
        <n v="22.8"/>
        <n v="36.76"/>
        <n v="9.4600000000000009"/>
        <n v="36.64"/>
        <n v="38.409999999999997"/>
        <n v="39.44"/>
        <n v="39.630000000000003"/>
        <n v="5.88"/>
        <n v="8.67"/>
        <n v="11.94"/>
        <n v="16.850000000000001"/>
        <n v="33.25"/>
        <n v="35.43"/>
        <n v="35.840000000000003"/>
        <n v="37"/>
        <n v="37.1"/>
        <n v="37.47"/>
        <n v="39.67"/>
        <n v="20.55"/>
        <n v="37.700000000000003"/>
        <n v="4.82"/>
        <n v="10.43"/>
        <n v="11.54"/>
        <n v="28.51"/>
        <n v="30.26"/>
        <n v="32.58"/>
        <n v="33.99"/>
        <n v="34.43"/>
        <n v="9.48"/>
        <n v="9.7799999999999994"/>
        <n v="12.79"/>
        <n v="16.63"/>
        <n v="21.06"/>
        <n v="21.11"/>
        <n v="23.58"/>
        <n v="24.09"/>
        <n v="25.9"/>
        <n v="4.6399999999999997"/>
        <n v="9.06"/>
        <n v="10.59"/>
        <n v="10.72"/>
        <n v="16.649999999999999"/>
        <n v="17.16"/>
        <n v="17.489999999999998"/>
        <n v="24.1"/>
        <n v="18.079999999999998"/>
        <n v="18.66"/>
        <n v="19.75"/>
        <n v="37.11"/>
        <n v="39.450000000000003"/>
        <n v="8.17"/>
        <n v="10.37"/>
        <n v="19.170000000000002"/>
        <n v="28.28"/>
        <n v="37.53"/>
        <m/>
      </sharedItems>
    </cacheField>
    <cacheField name="area" numFmtId="0">
      <sharedItems containsString="0" containsBlank="1" containsNumber="1" containsInteger="1" minValue="-1616278" maxValue="13486196969"/>
    </cacheField>
    <cacheField name="control_area" numFmtId="0">
      <sharedItems containsString="0" containsBlank="1" containsNumber="1" containsInteger="1" minValue="0" maxValue="91238914"/>
    </cacheField>
    <cacheField name="replicate" numFmtId="0">
      <sharedItems containsBlank="1"/>
    </cacheField>
    <cacheField name="position" numFmtId="0">
      <sharedItems containsString="0" containsBlank="1" containsNumber="1" containsInteger="1" minValue="1" maxValue="12"/>
    </cacheField>
    <cacheField name="sample" numFmtId="0">
      <sharedItems containsBlank="1" count="60">
        <s v="4B"/>
        <s v="11B"/>
        <s v="15B"/>
        <s v="23A"/>
        <s v="25B"/>
        <s v="5A"/>
        <s v="8B"/>
        <s v="18A"/>
        <s v="20B"/>
        <s v="29B"/>
        <s v="5B"/>
        <s v="8A"/>
        <s v="18B"/>
        <s v="20A"/>
        <s v="29A"/>
        <s v="6A"/>
        <s v="10A"/>
        <s v="17A"/>
        <s v="24A"/>
        <s v="28B"/>
        <s v="6B"/>
        <s v="10B"/>
        <s v="17B"/>
        <s v="24B"/>
        <s v="28A"/>
        <s v="3B"/>
        <s v="9B"/>
        <s v="16A"/>
        <s v="19B"/>
        <s v="27A"/>
        <s v="3A"/>
        <s v="9A"/>
        <s v="16B"/>
        <s v="19A"/>
        <s v="27B"/>
        <s v="2B"/>
        <s v="14B"/>
        <s v="21B"/>
        <s v="26A"/>
        <s v="2A"/>
        <s v="12A"/>
        <s v="14A"/>
        <s v="21A"/>
        <s v="26B"/>
        <s v="1B"/>
        <s v="7B"/>
        <s v="13B"/>
        <s v="22A"/>
        <s v="30B"/>
        <s v="1A"/>
        <s v="7A"/>
        <s v="13A"/>
        <s v="22B"/>
        <s v="30A"/>
        <s v="4A"/>
        <s v="11A"/>
        <s v="15A"/>
        <s v="23B"/>
        <s v="25A"/>
        <m/>
      </sharedItems>
    </cacheField>
    <cacheField name="biomass" numFmtId="0">
      <sharedItems containsString="0" containsBlank="1" containsNumber="1" minValue="1.74" maxValue="7.12"/>
    </cacheField>
    <cacheField name="leaf_count" numFmtId="0">
      <sharedItems containsString="0" containsBlank="1" containsNumber="1" containsInteger="1" minValue="6" maxValue="17"/>
    </cacheField>
    <cacheField name="wet_wt" numFmtId="0">
      <sharedItems containsString="0" containsBlank="1" containsNumber="1" minValue="1.74" maxValue="7.12"/>
    </cacheField>
    <cacheField name="swa" numFmtId="0">
      <sharedItems containsString="0" containsBlank="1" containsNumber="1" containsInteger="1" minValue="0" maxValue="1"/>
    </cacheField>
    <cacheField name="id" numFmtId="0">
      <sharedItems containsBlank="1"/>
    </cacheField>
    <cacheField name="ngghr" numFmtId="0">
      <sharedItems containsString="0" containsBlank="1" containsNumber="1" minValue="-4.4093119840208632E-2" maxValue="718.409970356427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72">
  <r>
    <s v="10A-4B-VCS-Loc-22"/>
    <s v="10A"/>
    <n v="4.1680000000000001"/>
    <n v="4.17"/>
    <n v="4.1500000000000004"/>
    <x v="0"/>
    <n v="3806407"/>
    <n v="42551864"/>
    <s v="A"/>
    <n v="10"/>
    <x v="0"/>
    <n v="3.8"/>
    <n v="8"/>
    <n v="3.8"/>
    <n v="0"/>
    <s v="10A"/>
    <n v="0.11770178300903326"/>
  </r>
  <r>
    <s v="10A-4B-VCS-Loc-22"/>
    <s v="10A"/>
    <n v="4.4509999999999996"/>
    <n v="4.45"/>
    <n v="4.45"/>
    <x v="1"/>
    <n v="861335"/>
    <n v="42551864"/>
    <s v="A"/>
    <n v="10"/>
    <x v="0"/>
    <n v="3.8"/>
    <n v="8"/>
    <n v="3.8"/>
    <n v="0"/>
    <s v="10A"/>
    <n v="2.6634215749415571E-2"/>
  </r>
  <r>
    <s v="10A-4B-VCS-Loc-22"/>
    <s v="10A"/>
    <n v="4.7190000000000003"/>
    <n v="4.72"/>
    <n v="4.7"/>
    <x v="2"/>
    <n v="5185464"/>
    <n v="42551864"/>
    <s v="A"/>
    <n v="10"/>
    <x v="0"/>
    <n v="3.8"/>
    <n v="8"/>
    <n v="3.8"/>
    <n v="0"/>
    <s v="10A"/>
    <n v="0.16034500738600829"/>
  </r>
  <r>
    <s v="10A-4B-VCS-Loc-22"/>
    <s v="10A"/>
    <n v="5.0279999999999996"/>
    <n v="5.03"/>
    <n v="5.03"/>
    <x v="3"/>
    <n v="6976344"/>
    <n v="42551864"/>
    <s v="A"/>
    <n v="10"/>
    <x v="0"/>
    <n v="3.8"/>
    <n v="8"/>
    <n v="3.8"/>
    <n v="0"/>
    <s v="10A"/>
    <n v="0.21572262968315559"/>
  </r>
  <r>
    <s v="10A-4B-VCS-Loc-22"/>
    <s v="10A"/>
    <n v="5.1970000000000001"/>
    <n v="5.2"/>
    <n v="5.2"/>
    <x v="4"/>
    <n v="1485790"/>
    <n v="42551864"/>
    <s v="A"/>
    <n v="10"/>
    <x v="0"/>
    <n v="3.8"/>
    <n v="8"/>
    <n v="3.8"/>
    <n v="0"/>
    <s v="10A"/>
    <n v="4.5943624046769438E-2"/>
  </r>
  <r>
    <s v="10A-4B-VCS-Loc-22"/>
    <s v="10A"/>
    <n v="6.2690000000000001"/>
    <n v="6.27"/>
    <n v="6.25"/>
    <x v="5"/>
    <n v="1584035"/>
    <n v="42551864"/>
    <s v="A"/>
    <n v="10"/>
    <x v="0"/>
    <n v="3.8"/>
    <n v="8"/>
    <n v="3.8"/>
    <n v="0"/>
    <s v="10A"/>
    <n v="4.8981557633935108E-2"/>
  </r>
  <r>
    <s v="10A-4B-VCS-Loc-22"/>
    <s v="10A"/>
    <n v="6.3319999999999999"/>
    <n v="6.33"/>
    <n v="6.32"/>
    <x v="6"/>
    <n v="3224612"/>
    <n v="42551864"/>
    <s v="A"/>
    <n v="10"/>
    <x v="0"/>
    <n v="3.8"/>
    <n v="8"/>
    <n v="3.8"/>
    <n v="0"/>
    <s v="10A"/>
    <n v="9.9711507968623644E-2"/>
  </r>
  <r>
    <s v="10A-4B-VCS-Loc-22"/>
    <s v="10A"/>
    <n v="6.423"/>
    <n v="6.42"/>
    <n v="6.42"/>
    <x v="7"/>
    <n v="2660289"/>
    <n v="42551864"/>
    <s v="A"/>
    <n v="10"/>
    <x v="0"/>
    <n v="3.8"/>
    <n v="8"/>
    <n v="3.8"/>
    <n v="0"/>
    <s v="10A"/>
    <n v="8.226150241403983E-2"/>
  </r>
  <r>
    <s v="10A-4B-VCS-Loc-22"/>
    <s v="10A"/>
    <n v="8.6479999999999997"/>
    <n v="8.65"/>
    <n v="8.64"/>
    <x v="8"/>
    <n v="2130604"/>
    <n v="42551864"/>
    <s v="A"/>
    <n v="10"/>
    <x v="0"/>
    <n v="3.8"/>
    <n v="8"/>
    <n v="3.8"/>
    <n v="0"/>
    <s v="10A"/>
    <n v="6.5882573693821583E-2"/>
  </r>
  <r>
    <s v="10A-4B-VCS-Loc-22"/>
    <s v="10A"/>
    <n v="8.9719999999999995"/>
    <n v="8.9700000000000006"/>
    <n v="8.9600000000000009"/>
    <x v="9"/>
    <n v="3694102"/>
    <n v="42551864"/>
    <s v="A"/>
    <n v="10"/>
    <x v="0"/>
    <n v="3.8"/>
    <n v="8"/>
    <n v="3.8"/>
    <n v="0"/>
    <s v="10A"/>
    <n v="0.11422908585898352"/>
  </r>
  <r>
    <s v="10A-4B-VCS-Loc-22"/>
    <s v="10A"/>
    <n v="9.3810000000000002"/>
    <n v="9.3800000000000008"/>
    <n v="9.3800000000000008"/>
    <x v="10"/>
    <n v="7243660"/>
    <n v="42551864"/>
    <s v="A"/>
    <n v="10"/>
    <x v="0"/>
    <n v="3.8"/>
    <n v="8"/>
    <n v="3.8"/>
    <n v="0"/>
    <s v="10A"/>
    <n v="0.22398857965299399"/>
  </r>
  <r>
    <s v="10A-4B-VCS-Loc-22"/>
    <s v="10A"/>
    <n v="9.5609999999999999"/>
    <n v="9.56"/>
    <n v="9.5299999999999994"/>
    <x v="11"/>
    <n v="3833068"/>
    <n v="42551864"/>
    <s v="A"/>
    <n v="10"/>
    <x v="0"/>
    <n v="3.8"/>
    <n v="8"/>
    <n v="3.8"/>
    <n v="0"/>
    <s v="10A"/>
    <n v="0.11852619491159751"/>
  </r>
  <r>
    <s v="10A-4B-VCS-Loc-22"/>
    <s v="10A"/>
    <n v="9.6639999999999997"/>
    <n v="9.66"/>
    <n v="9.66"/>
    <x v="12"/>
    <n v="1664532"/>
    <n v="42551864"/>
    <s v="A"/>
    <n v="10"/>
    <x v="0"/>
    <n v="3.8"/>
    <n v="8"/>
    <n v="3.8"/>
    <n v="0"/>
    <s v="10A"/>
    <n v="5.1470687258507085E-2"/>
  </r>
  <r>
    <s v="10A-4B-VCS-Loc-22"/>
    <s v="10A"/>
    <n v="9.8170000000000002"/>
    <n v="9.82"/>
    <n v="9.8000000000000007"/>
    <x v="13"/>
    <n v="3358549"/>
    <n v="42551864"/>
    <s v="A"/>
    <n v="10"/>
    <x v="0"/>
    <n v="3.8"/>
    <n v="8"/>
    <n v="3.8"/>
    <n v="0"/>
    <s v="10A"/>
    <n v="0.10385311019636251"/>
  </r>
  <r>
    <s v="10A-4B-VCS-Loc-22"/>
    <s v="10A"/>
    <n v="10.196"/>
    <n v="10.199999999999999"/>
    <n v="10.18"/>
    <x v="14"/>
    <n v="4294226"/>
    <n v="42551864"/>
    <s v="A"/>
    <n v="10"/>
    <x v="0"/>
    <n v="3.8"/>
    <n v="8"/>
    <n v="3.8"/>
    <n v="0"/>
    <s v="10A"/>
    <n v="0.1327861305540235"/>
  </r>
  <r>
    <s v="10A-4B-VCS-Loc-22"/>
    <s v="10A"/>
    <n v="10.333"/>
    <n v="10.33"/>
    <n v="10.33"/>
    <x v="15"/>
    <n v="809070"/>
    <n v="42551864"/>
    <s v="A"/>
    <n v="10"/>
    <x v="0"/>
    <n v="3.8"/>
    <n v="8"/>
    <n v="3.8"/>
    <n v="0"/>
    <s v="10A"/>
    <n v="2.5018076516546587E-2"/>
  </r>
  <r>
    <s v="10A-4B-VCS-Loc-22"/>
    <s v="10A"/>
    <n v="10.573"/>
    <n v="10.57"/>
    <n v="10.57"/>
    <x v="16"/>
    <n v="5894853"/>
    <n v="42551864"/>
    <s v="A"/>
    <n v="10"/>
    <x v="0"/>
    <n v="3.8"/>
    <n v="8"/>
    <n v="3.8"/>
    <n v="0"/>
    <s v="10A"/>
    <n v="0.1822807462985826"/>
  </r>
  <r>
    <s v="10A-4B-VCS-Loc-22"/>
    <s v="10A"/>
    <n v="10.791"/>
    <n v="10.79"/>
    <n v="10.78"/>
    <x v="17"/>
    <n v="13560358"/>
    <n v="42551864"/>
    <s v="A"/>
    <n v="10"/>
    <x v="0"/>
    <n v="3.8"/>
    <n v="8"/>
    <n v="3.8"/>
    <n v="0"/>
    <s v="10A"/>
    <n v="0.41931362432887725"/>
  </r>
  <r>
    <s v="10A-4B-VCS-Loc-22"/>
    <s v="10A"/>
    <n v="11.548999999999999"/>
    <n v="11.55"/>
    <n v="11.55"/>
    <x v="18"/>
    <n v="2470973"/>
    <n v="42551864"/>
    <s v="A"/>
    <n v="10"/>
    <x v="0"/>
    <n v="3.8"/>
    <n v="8"/>
    <n v="3.8"/>
    <n v="0"/>
    <s v="10A"/>
    <n v="7.6407469791638136E-2"/>
  </r>
  <r>
    <s v="10A-4B-VCS-Loc-22"/>
    <s v="10A"/>
    <n v="12.09"/>
    <n v="12.09"/>
    <n v="12.09"/>
    <x v="19"/>
    <n v="4643597"/>
    <n v="42551864"/>
    <s v="A"/>
    <n v="10"/>
    <x v="0"/>
    <n v="3.8"/>
    <n v="8"/>
    <n v="3.8"/>
    <n v="0"/>
    <s v="10A"/>
    <n v="0.14358938665134807"/>
  </r>
  <r>
    <s v="10A-4B-VCS-Loc-22"/>
    <s v="10A"/>
    <n v="12.391999999999999"/>
    <n v="12.39"/>
    <n v="12.39"/>
    <x v="20"/>
    <n v="23167531"/>
    <n v="42551864"/>
    <s v="A"/>
    <n v="10"/>
    <x v="0"/>
    <n v="3.8"/>
    <n v="8"/>
    <n v="3.8"/>
    <n v="0"/>
    <s v="10A"/>
    <n v="0.71638679379715609"/>
  </r>
  <r>
    <s v="10A-4B-VCS-Loc-22"/>
    <s v="10A"/>
    <n v="12.545999999999999"/>
    <n v="12.55"/>
    <n v="12.53"/>
    <x v="21"/>
    <n v="19650731"/>
    <n v="42551864"/>
    <s v="A"/>
    <n v="10"/>
    <x v="0"/>
    <n v="3.8"/>
    <n v="8"/>
    <n v="3.8"/>
    <n v="0"/>
    <s v="10A"/>
    <n v="0.60764024344503453"/>
  </r>
  <r>
    <s v="10A-4B-VCS-Loc-22"/>
    <s v="10A"/>
    <n v="12.912000000000001"/>
    <n v="12.91"/>
    <n v="12.91"/>
    <x v="22"/>
    <n v="58298095"/>
    <n v="42551864"/>
    <s v="A"/>
    <n v="10"/>
    <x v="0"/>
    <n v="3.8"/>
    <n v="8"/>
    <n v="3.8"/>
    <n v="0"/>
    <s v="10A"/>
    <n v="1.8026947006796716"/>
  </r>
  <r>
    <s v="10A-4B-VCS-Loc-22"/>
    <s v="10A"/>
    <n v="13.699"/>
    <n v="13.7"/>
    <n v="13.7"/>
    <x v="23"/>
    <n v="1525486"/>
    <n v="42551864"/>
    <s v="A"/>
    <n v="10"/>
    <x v="0"/>
    <n v="3.8"/>
    <n v="8"/>
    <n v="3.8"/>
    <n v="0"/>
    <s v="10A"/>
    <n v="4.7171104444511093E-2"/>
  </r>
  <r>
    <s v="10A-4B-VCS-Loc-22"/>
    <s v="10A"/>
    <n v="14.254"/>
    <n v="14.25"/>
    <n v="14.25"/>
    <x v="24"/>
    <n v="7094589"/>
    <n v="42551864"/>
    <s v="A"/>
    <n v="10"/>
    <x v="0"/>
    <n v="3.8"/>
    <n v="8"/>
    <n v="3.8"/>
    <n v="0"/>
    <s v="10A"/>
    <n v="0.21937900361581786"/>
  </r>
  <r>
    <s v="10A-4B-VCS-Loc-22"/>
    <s v="10A"/>
    <n v="15.036"/>
    <n v="15.04"/>
    <n v="15.02"/>
    <x v="25"/>
    <n v="3162501"/>
    <n v="42551864"/>
    <s v="A"/>
    <n v="10"/>
    <x v="0"/>
    <n v="3.8"/>
    <n v="8"/>
    <n v="3.8"/>
    <n v="0"/>
    <s v="10A"/>
    <n v="9.7790910553666677E-2"/>
  </r>
  <r>
    <s v="10A-4B-VCS-Loc-22"/>
    <s v="10A"/>
    <n v="15.189"/>
    <n v="15.19"/>
    <n v="15.19"/>
    <x v="26"/>
    <n v="46006262"/>
    <n v="42551864"/>
    <s v="A"/>
    <n v="10"/>
    <x v="0"/>
    <n v="3.8"/>
    <n v="8"/>
    <n v="3.8"/>
    <n v="0"/>
    <s v="10A"/>
    <n v="1.4226064283143482"/>
  </r>
  <r>
    <s v="10A-4B-VCS-Loc-22"/>
    <s v="10A"/>
    <n v="15.571999999999999"/>
    <n v="15.57"/>
    <n v="15.55"/>
    <x v="27"/>
    <n v="7418167"/>
    <n v="42551864"/>
    <s v="A"/>
    <n v="10"/>
    <x v="0"/>
    <n v="3.8"/>
    <n v="8"/>
    <n v="3.8"/>
    <n v="0"/>
    <s v="10A"/>
    <n v="0.22938468812157276"/>
  </r>
  <r>
    <s v="10A-4B-VCS-Loc-22"/>
    <s v="10A"/>
    <n v="15.787000000000001"/>
    <n v="15.79"/>
    <n v="15.77"/>
    <x v="28"/>
    <n v="2385934"/>
    <n v="42551864"/>
    <s v="A"/>
    <n v="10"/>
    <x v="0"/>
    <n v="3.8"/>
    <n v="8"/>
    <n v="3.8"/>
    <n v="0"/>
    <s v="10A"/>
    <n v="7.3777892364603886E-2"/>
  </r>
  <r>
    <s v="10A-4B-VCS-Loc-22"/>
    <s v="10A"/>
    <n v="16.006"/>
    <n v="16.010000000000002"/>
    <n v="16.010000000000002"/>
    <x v="29"/>
    <n v="11883992"/>
    <n v="42551864"/>
    <s v="A"/>
    <n v="10"/>
    <x v="0"/>
    <n v="3.8"/>
    <n v="8"/>
    <n v="3.8"/>
    <n v="0"/>
    <s v="10A"/>
    <n v="0.36747700591793975"/>
  </r>
  <r>
    <s v="10A-4B-VCS-Loc-22"/>
    <s v="10A"/>
    <n v="16.344999999999999"/>
    <n v="16.350000000000001"/>
    <n v="16.350000000000001"/>
    <x v="30"/>
    <n v="1899780"/>
    <n v="42551864"/>
    <s v="A"/>
    <n v="10"/>
    <x v="0"/>
    <n v="3.8"/>
    <n v="8"/>
    <n v="3.8"/>
    <n v="0"/>
    <s v="10A"/>
    <n v="5.8745029978376252E-2"/>
  </r>
  <r>
    <s v="10A-4B-VCS-Loc-22"/>
    <s v="10A"/>
    <n v="17.824000000000002"/>
    <n v="17.82"/>
    <n v="17.82"/>
    <x v="31"/>
    <n v="7850606"/>
    <n v="42551864"/>
    <s v="A"/>
    <n v="10"/>
    <x v="0"/>
    <n v="3.8"/>
    <n v="8"/>
    <n v="3.8"/>
    <n v="0"/>
    <s v="10A"/>
    <n v="0.24275657434988293"/>
  </r>
  <r>
    <s v="10A-4B-VCS-Loc-22"/>
    <s v="10A"/>
    <n v="17.876999999999999"/>
    <n v="17.88"/>
    <n v="17.87"/>
    <x v="32"/>
    <n v="4041175"/>
    <n v="42551864"/>
    <s v="A"/>
    <n v="10"/>
    <x v="0"/>
    <n v="3.8"/>
    <n v="8"/>
    <n v="3.8"/>
    <n v="0"/>
    <s v="10A"/>
    <n v="0.12496128316061052"/>
  </r>
  <r>
    <s v="10A-4B-VCS-Loc-22"/>
    <s v="10A"/>
    <n v="18.088000000000001"/>
    <n v="18.09"/>
    <n v="18.09"/>
    <x v="33"/>
    <n v="1648624"/>
    <n v="42551864"/>
    <s v="A"/>
    <n v="10"/>
    <x v="0"/>
    <n v="3.8"/>
    <n v="8"/>
    <n v="3.8"/>
    <n v="0"/>
    <s v="10A"/>
    <n v="5.0978779807699097E-2"/>
  </r>
  <r>
    <s v="10A-4B-VCS-Loc-22"/>
    <s v="10A"/>
    <n v="18.288"/>
    <n v="18.29"/>
    <n v="18.29"/>
    <x v="34"/>
    <n v="1736263"/>
    <n v="42551864"/>
    <s v="A"/>
    <n v="10"/>
    <x v="0"/>
    <n v="3.8"/>
    <n v="8"/>
    <n v="3.8"/>
    <n v="0"/>
    <s v="10A"/>
    <n v="5.3688754479647903E-2"/>
  </r>
  <r>
    <s v="10A-4B-VCS-Loc-22"/>
    <s v="10A"/>
    <n v="18.414999999999999"/>
    <n v="18.420000000000002"/>
    <n v="18.420000000000002"/>
    <x v="35"/>
    <n v="1751536"/>
    <n v="42551864"/>
    <s v="A"/>
    <n v="10"/>
    <x v="0"/>
    <n v="3.8"/>
    <n v="8"/>
    <n v="3.8"/>
    <n v="0"/>
    <s v="10A"/>
    <n v="5.4161026449486387E-2"/>
  </r>
  <r>
    <s v="10A-4B-VCS-Loc-22"/>
    <s v="10A"/>
    <n v="18.516999999999999"/>
    <n v="18.52"/>
    <n v="18.510000000000002"/>
    <x v="36"/>
    <n v="42551864"/>
    <n v="42551864"/>
    <s v="A"/>
    <n v="10"/>
    <x v="0"/>
    <n v="3.8"/>
    <n v="8"/>
    <n v="3.8"/>
    <n v="0"/>
    <s v="10A"/>
    <n v="1.3157894736842104"/>
  </r>
  <r>
    <s v="10A-4B-VCS-Loc-22"/>
    <s v="10A"/>
    <n v="19.161000000000001"/>
    <n v="19.16"/>
    <n v="19.16"/>
    <x v="37"/>
    <n v="1797057"/>
    <n v="42551864"/>
    <s v="A"/>
    <n v="10"/>
    <x v="0"/>
    <n v="3.8"/>
    <n v="8"/>
    <n v="3.8"/>
    <n v="0"/>
    <s v="10A"/>
    <n v="5.5568627597853915E-2"/>
  </r>
  <r>
    <s v="10A-4B-VCS-Loc-22"/>
    <s v="10A"/>
    <n v="19.300999999999998"/>
    <n v="19.3"/>
    <n v="19.3"/>
    <x v="38"/>
    <n v="2120066"/>
    <n v="42551864"/>
    <s v="A"/>
    <n v="10"/>
    <x v="0"/>
    <n v="3.8"/>
    <n v="8"/>
    <n v="3.8"/>
    <n v="0"/>
    <s v="10A"/>
    <n v="6.5556717475779416E-2"/>
  </r>
  <r>
    <s v="10A-4B-VCS-Loc-22"/>
    <s v="10A"/>
    <n v="19.555"/>
    <n v="19.559999999999999"/>
    <n v="19.55"/>
    <x v="39"/>
    <n v="16599196"/>
    <n v="42551864"/>
    <s v="A"/>
    <n v="10"/>
    <x v="0"/>
    <n v="3.8"/>
    <n v="8"/>
    <n v="3.8"/>
    <n v="0"/>
    <s v="10A"/>
    <n v="0.51328062546028663"/>
  </r>
  <r>
    <s v="10A-4B-VCS-Loc-22"/>
    <s v="10A"/>
    <n v="20.048999999999999"/>
    <n v="20.05"/>
    <n v="20.05"/>
    <x v="40"/>
    <n v="2056089"/>
    <n v="42551864"/>
    <s v="A"/>
    <n v="10"/>
    <x v="0"/>
    <n v="3.8"/>
    <n v="8"/>
    <n v="3.8"/>
    <n v="0"/>
    <s v="10A"/>
    <n v="6.3578419576587636E-2"/>
  </r>
  <r>
    <s v="10A-4B-VCS-Loc-22"/>
    <s v="10A"/>
    <n v="20.125"/>
    <n v="20.13"/>
    <n v="20.13"/>
    <x v="41"/>
    <n v="1066844"/>
    <n v="42551864"/>
    <s v="A"/>
    <n v="10"/>
    <x v="0"/>
    <n v="3.8"/>
    <n v="8"/>
    <n v="3.8"/>
    <n v="0"/>
    <s v="10A"/>
    <n v="3.2988968597548581E-2"/>
  </r>
  <r>
    <s v="10A-4B-VCS-Loc-22"/>
    <s v="10A"/>
    <n v="20.85"/>
    <n v="20.85"/>
    <n v="20.85"/>
    <x v="42"/>
    <n v="1080294"/>
    <n v="42551864"/>
    <s v="A"/>
    <n v="10"/>
    <x v="0"/>
    <n v="3.8"/>
    <n v="8"/>
    <n v="3.8"/>
    <n v="0"/>
    <s v="10A"/>
    <n v="3.3404869729895044E-2"/>
  </r>
  <r>
    <s v="10A-4B-VCS-Loc-22"/>
    <s v="10A"/>
    <n v="21.324999999999999"/>
    <n v="21.33"/>
    <n v="21.28"/>
    <x v="43"/>
    <n v="30706977"/>
    <n v="42551864"/>
    <s v="A"/>
    <n v="10"/>
    <x v="0"/>
    <n v="3.8"/>
    <n v="8"/>
    <n v="3.8"/>
    <n v="0"/>
    <s v="10A"/>
    <n v="0.94952167325180303"/>
  </r>
  <r>
    <s v="10A-4B-VCS-Loc-22"/>
    <s v="10A"/>
    <n v="22.183"/>
    <n v="22.18"/>
    <n v="22.17"/>
    <x v="44"/>
    <n v="1265876"/>
    <n v="42551864"/>
    <s v="A"/>
    <n v="10"/>
    <x v="0"/>
    <n v="3.8"/>
    <n v="8"/>
    <n v="3.8"/>
    <n v="0"/>
    <s v="10A"/>
    <n v="3.9143439539792511E-2"/>
  </r>
  <r>
    <s v="10A-4B-VCS-Loc-22"/>
    <s v="10A"/>
    <n v="23.331"/>
    <n v="23.33"/>
    <n v="23.32"/>
    <x v="45"/>
    <n v="1138499"/>
    <n v="42551864"/>
    <s v="A"/>
    <n v="10"/>
    <x v="0"/>
    <n v="3.8"/>
    <n v="8"/>
    <n v="3.8"/>
    <n v="0"/>
    <s v="10A"/>
    <n v="3.5204685745376517E-2"/>
  </r>
  <r>
    <s v="10A-4B-VCS-Loc-22"/>
    <s v="10A"/>
    <n v="23.454000000000001"/>
    <n v="23.45"/>
    <n v="23.45"/>
    <x v="46"/>
    <n v="900367"/>
    <n v="42551864"/>
    <s v="A"/>
    <n v="10"/>
    <x v="0"/>
    <n v="3.8"/>
    <n v="8"/>
    <n v="3.8"/>
    <n v="0"/>
    <s v="10A"/>
    <n v="2.7841163927686725E-2"/>
  </r>
  <r>
    <s v="10A-4B-VCS-Loc-22"/>
    <s v="10A"/>
    <n v="23.977"/>
    <n v="23.98"/>
    <n v="23.98"/>
    <x v="47"/>
    <n v="7370057"/>
    <n v="42551864"/>
    <s v="A"/>
    <n v="10"/>
    <x v="0"/>
    <n v="3.8"/>
    <n v="8"/>
    <n v="3.8"/>
    <n v="0"/>
    <s v="10A"/>
    <n v="0.22789702987048066"/>
  </r>
  <r>
    <s v="10A-4B-VCS-Loc-22"/>
    <s v="10A"/>
    <n v="24.858000000000001"/>
    <n v="24.86"/>
    <n v="24.86"/>
    <x v="48"/>
    <n v="976870"/>
    <n v="42551864"/>
    <s v="A"/>
    <n v="10"/>
    <x v="0"/>
    <n v="3.8"/>
    <n v="8"/>
    <n v="3.8"/>
    <n v="0"/>
    <s v="10A"/>
    <n v="3.0206791015263038E-2"/>
  </r>
  <r>
    <s v="10A-4B-VCS-Loc-22"/>
    <s v="10A"/>
    <n v="25.282"/>
    <n v="25.28"/>
    <n v="25.28"/>
    <x v="49"/>
    <n v="5548508"/>
    <n v="42551864"/>
    <s v="A"/>
    <n v="10"/>
    <x v="0"/>
    <n v="3.8"/>
    <n v="8"/>
    <n v="3.8"/>
    <n v="0"/>
    <s v="10A"/>
    <n v="0.17157106022553162"/>
  </r>
  <r>
    <s v="10A-4B-VCS-Loc-22"/>
    <s v="10A"/>
    <n v="25.629000000000001"/>
    <n v="25.63"/>
    <n v="25.62"/>
    <x v="50"/>
    <n v="2292548"/>
    <n v="42551864"/>
    <s v="A"/>
    <n v="10"/>
    <x v="0"/>
    <n v="3.8"/>
    <n v="8"/>
    <n v="3.8"/>
    <n v="0"/>
    <s v="10A"/>
    <n v="7.0890208859376636E-2"/>
  </r>
  <r>
    <s v="10A-4B-VCS-Loc-22"/>
    <s v="10A"/>
    <n v="25.686"/>
    <n v="25.69"/>
    <n v="25.67"/>
    <x v="51"/>
    <n v="2428242"/>
    <n v="42551864"/>
    <s v="A"/>
    <n v="10"/>
    <x v="0"/>
    <n v="3.8"/>
    <n v="8"/>
    <n v="3.8"/>
    <n v="0"/>
    <s v="10A"/>
    <n v="7.5086141071467397E-2"/>
  </r>
  <r>
    <s v="10A-4B-VCS-Loc-22"/>
    <s v="10A"/>
    <n v="26.093"/>
    <n v="26.09"/>
    <n v="26.09"/>
    <x v="52"/>
    <n v="2088645"/>
    <n v="42551864"/>
    <s v="A"/>
    <n v="10"/>
    <x v="0"/>
    <n v="3.8"/>
    <n v="8"/>
    <n v="3.8"/>
    <n v="0"/>
    <s v="10A"/>
    <n v="6.4585116770987008E-2"/>
  </r>
  <r>
    <s v="10A-4B-VCS-Loc-22"/>
    <s v="10A"/>
    <n v="28.530999999999999"/>
    <n v="28.53"/>
    <n v="28.53"/>
    <x v="53"/>
    <n v="1640923"/>
    <n v="42551864"/>
    <s v="A"/>
    <n v="10"/>
    <x v="0"/>
    <n v="3.8"/>
    <n v="8"/>
    <n v="3.8"/>
    <n v="0"/>
    <s v="10A"/>
    <n v="5.0740649352665625E-2"/>
  </r>
  <r>
    <s v="10A-4B-VCS-Loc-22"/>
    <s v="10A"/>
    <n v="29.265000000000001"/>
    <n v="29.27"/>
    <n v="29.27"/>
    <x v="54"/>
    <n v="2417879"/>
    <n v="42551864"/>
    <s v="A"/>
    <n v="10"/>
    <x v="0"/>
    <n v="3.8"/>
    <n v="8"/>
    <n v="3.8"/>
    <n v="0"/>
    <s v="10A"/>
    <n v="7.4765696206448323E-2"/>
  </r>
  <r>
    <s v="10A-4B-VCS-Loc-22"/>
    <s v="10A"/>
    <n v="30.084"/>
    <n v="30.08"/>
    <n v="30.08"/>
    <x v="55"/>
    <n v="1466352"/>
    <n v="42551864"/>
    <s v="A"/>
    <n v="10"/>
    <x v="0"/>
    <n v="3.8"/>
    <n v="8"/>
    <n v="3.8"/>
    <n v="0"/>
    <s v="10A"/>
    <n v="4.5342561874981306E-2"/>
  </r>
  <r>
    <s v="10A-4B-VCS-Loc-22"/>
    <s v="10A"/>
    <n v="30.956"/>
    <n v="30.96"/>
    <n v="30.94"/>
    <x v="56"/>
    <n v="6074407"/>
    <n v="42551864"/>
    <s v="A"/>
    <n v="10"/>
    <x v="0"/>
    <n v="3.8"/>
    <n v="8"/>
    <n v="3.8"/>
    <n v="0"/>
    <s v="10A"/>
    <n v="0.18783291818834735"/>
  </r>
  <r>
    <s v="10A-4B-VCS-Loc-22"/>
    <s v="10A"/>
    <n v="31.414999999999999"/>
    <n v="31.42"/>
    <n v="31.42"/>
    <x v="57"/>
    <n v="2289825"/>
    <n v="42551864"/>
    <s v="A"/>
    <n v="10"/>
    <x v="0"/>
    <n v="3.8"/>
    <n v="8"/>
    <n v="3.8"/>
    <n v="0"/>
    <s v="10A"/>
    <n v="7.080600820633727E-2"/>
  </r>
  <r>
    <s v="10A-4B-VCS-Loc-22"/>
    <s v="10A"/>
    <n v="32.703000000000003"/>
    <n v="32.700000000000003"/>
    <n v="32.700000000000003"/>
    <x v="58"/>
    <n v="1391633"/>
    <n v="42551864"/>
    <s v="A"/>
    <n v="10"/>
    <x v="0"/>
    <n v="3.8"/>
    <n v="8"/>
    <n v="3.8"/>
    <n v="0"/>
    <s v="10A"/>
    <n v="4.3032099666223289E-2"/>
  </r>
  <r>
    <s v="10A-4B-VCS-Loc-22"/>
    <s v="10A"/>
    <n v="34.066000000000003"/>
    <n v="34.07"/>
    <n v="34.06"/>
    <x v="59"/>
    <n v="1270374"/>
    <n v="42551864"/>
    <s v="A"/>
    <n v="10"/>
    <x v="0"/>
    <n v="3.8"/>
    <n v="8"/>
    <n v="3.8"/>
    <n v="0"/>
    <s v="10A"/>
    <n v="3.9282526773494704E-2"/>
  </r>
  <r>
    <s v="10A-4B-VCS-Loc-22"/>
    <s v="10A"/>
    <n v="34.86"/>
    <n v="34.86"/>
    <n v="34.86"/>
    <x v="60"/>
    <n v="717666"/>
    <n v="42551864"/>
    <s v="A"/>
    <n v="10"/>
    <x v="0"/>
    <n v="3.8"/>
    <n v="8"/>
    <n v="3.8"/>
    <n v="0"/>
    <s v="10A"/>
    <n v="2.2191680449558045E-2"/>
  </r>
  <r>
    <s v="10A-4B-VCS-Loc-22"/>
    <s v="10A"/>
    <n v="34.942999999999998"/>
    <n v="34.94"/>
    <n v="34.86"/>
    <x v="61"/>
    <n v="2966556"/>
    <n v="42551864"/>
    <s v="A"/>
    <n v="10"/>
    <x v="0"/>
    <n v="3.8"/>
    <n v="8"/>
    <n v="3.8"/>
    <n v="0"/>
    <s v="10A"/>
    <n v="9.1731895878750136E-2"/>
  </r>
  <r>
    <s v="10A-4B-VCS-Loc-22"/>
    <s v="10A"/>
    <n v="35.668999999999997"/>
    <n v="35.67"/>
    <n v="35.67"/>
    <x v="62"/>
    <n v="1055287"/>
    <n v="42551864"/>
    <s v="A"/>
    <n v="10"/>
    <x v="0"/>
    <n v="3.8"/>
    <n v="8"/>
    <n v="3.8"/>
    <n v="0"/>
    <s v="10A"/>
    <n v="3.2631602843903366E-2"/>
  </r>
  <r>
    <s v="10A-4B-VCS-Loc-22"/>
    <s v="10A"/>
    <n v="35.804000000000002"/>
    <n v="35.799999999999997"/>
    <n v="35.799999999999997"/>
    <x v="63"/>
    <n v="694826"/>
    <n v="42551864"/>
    <s v="A"/>
    <n v="10"/>
    <x v="0"/>
    <n v="3.8"/>
    <n v="8"/>
    <n v="3.8"/>
    <n v="0"/>
    <s v="10A"/>
    <n v="2.1485421575000926E-2"/>
  </r>
  <r>
    <s v="10A-4B-VCS-Loc-22"/>
    <s v="10A"/>
    <n v="35.911999999999999"/>
    <n v="35.909999999999997"/>
    <n v="35.909999999999997"/>
    <x v="64"/>
    <n v="512296"/>
    <n v="42551864"/>
    <s v="A"/>
    <n v="10"/>
    <x v="0"/>
    <n v="3.8"/>
    <n v="8"/>
    <n v="3.8"/>
    <n v="0"/>
    <s v="10A"/>
    <n v="1.5841225761826231E-2"/>
  </r>
  <r>
    <s v="10A-4B-VCS-Loc-22"/>
    <s v="10A"/>
    <n v="36.165999999999997"/>
    <n v="36.17"/>
    <n v="36.11"/>
    <x v="65"/>
    <n v="1648143"/>
    <n v="42551864"/>
    <s v="A"/>
    <n v="10"/>
    <x v="0"/>
    <n v="3.8"/>
    <n v="8"/>
    <n v="3.8"/>
    <n v="0"/>
    <s v="10A"/>
    <n v="5.0963906317389902E-2"/>
  </r>
  <r>
    <s v="10A-4B-VCS-Loc-22"/>
    <s v="10A"/>
    <n v="36.542000000000002"/>
    <n v="36.54"/>
    <n v="36.54"/>
    <x v="66"/>
    <n v="600398"/>
    <n v="42551864"/>
    <s v="A"/>
    <n v="10"/>
    <x v="0"/>
    <n v="3.8"/>
    <n v="8"/>
    <n v="3.8"/>
    <n v="0"/>
    <s v="10A"/>
    <n v="1.8565517327773295E-2"/>
  </r>
  <r>
    <s v="10A-4B-VCS-Loc-22"/>
    <s v="10A"/>
    <n v="36.594999999999999"/>
    <n v="36.6"/>
    <n v="36.590000000000003"/>
    <x v="67"/>
    <n v="3259860"/>
    <n v="42551864"/>
    <s v="A"/>
    <n v="10"/>
    <x v="0"/>
    <n v="3.8"/>
    <n v="8"/>
    <n v="3.8"/>
    <n v="0"/>
    <s v="10A"/>
    <n v="0.10080144723352684"/>
  </r>
  <r>
    <s v="10A-4B-VCS-Loc-22"/>
    <s v="10A"/>
    <n v="36.78"/>
    <n v="36.78"/>
    <n v="36.78"/>
    <x v="68"/>
    <n v="3098494"/>
    <n v="42551864"/>
    <s v="A"/>
    <n v="10"/>
    <x v="0"/>
    <n v="3.8"/>
    <n v="8"/>
    <n v="3.8"/>
    <n v="0"/>
    <s v="10A"/>
    <n v="9.5811684993956647E-2"/>
  </r>
  <r>
    <s v="10A-4B-VCS-Loc-22"/>
    <s v="10A"/>
    <n v="36.962000000000003"/>
    <n v="36.96"/>
    <n v="36.96"/>
    <x v="69"/>
    <n v="1307941"/>
    <n v="42551864"/>
    <s v="A"/>
    <n v="10"/>
    <x v="0"/>
    <n v="3.8"/>
    <n v="8"/>
    <n v="3.8"/>
    <n v="0"/>
    <s v="10A"/>
    <n v="4.0444174196458231E-2"/>
  </r>
  <r>
    <s v="10A-4B-VCS-Loc-22"/>
    <s v="10A"/>
    <n v="37.061"/>
    <n v="37.06"/>
    <n v="37.06"/>
    <x v="70"/>
    <n v="2174582"/>
    <n v="42551864"/>
    <s v="A"/>
    <n v="10"/>
    <x v="0"/>
    <n v="3.8"/>
    <n v="8"/>
    <n v="3.8"/>
    <n v="0"/>
    <s v="10A"/>
    <n v="6.7242462169534042E-2"/>
  </r>
  <r>
    <s v="10A-4B-VCS-Loc-22"/>
    <s v="10A"/>
    <n v="37.121000000000002"/>
    <n v="37.119999999999997"/>
    <n v="37.119999999999997"/>
    <x v="71"/>
    <n v="2310894"/>
    <n v="42551864"/>
    <s v="A"/>
    <n v="10"/>
    <x v="0"/>
    <n v="3.8"/>
    <n v="8"/>
    <n v="3.8"/>
    <n v="0"/>
    <s v="10A"/>
    <n v="7.1457504188300658E-2"/>
  </r>
  <r>
    <s v="10A-4B-VCS-Loc-22"/>
    <s v="10A"/>
    <n v="37.194000000000003"/>
    <n v="37.19"/>
    <n v="37.19"/>
    <x v="72"/>
    <n v="1405275"/>
    <n v="42551864"/>
    <s v="A"/>
    <n v="10"/>
    <x v="0"/>
    <n v="3.8"/>
    <n v="8"/>
    <n v="3.8"/>
    <n v="0"/>
    <s v="10A"/>
    <n v="4.3453937825886524E-2"/>
  </r>
  <r>
    <s v="10A-4B-VCS-Loc-22"/>
    <s v="10A"/>
    <n v="37.296999999999997"/>
    <n v="37.299999999999997"/>
    <n v="37.24"/>
    <x v="73"/>
    <n v="5550569"/>
    <n v="42551864"/>
    <s v="A"/>
    <n v="10"/>
    <x v="0"/>
    <n v="3.8"/>
    <n v="8"/>
    <n v="3.8"/>
    <n v="0"/>
    <s v="10A"/>
    <n v="0.17163479050313504"/>
  </r>
  <r>
    <s v="10A-4B-VCS-Loc-22"/>
    <s v="10A"/>
    <n v="37.375"/>
    <n v="37.380000000000003"/>
    <n v="37.380000000000003"/>
    <x v="74"/>
    <n v="3846034"/>
    <n v="42551864"/>
    <s v="A"/>
    <n v="10"/>
    <x v="0"/>
    <n v="3.8"/>
    <n v="8"/>
    <n v="3.8"/>
    <n v="0"/>
    <s v="10A"/>
    <n v="0.11892712978758296"/>
  </r>
  <r>
    <s v="10A-4B-VCS-Loc-22"/>
    <s v="10A"/>
    <n v="37.646000000000001"/>
    <n v="37.65"/>
    <n v="37.65"/>
    <x v="75"/>
    <n v="1987535"/>
    <n v="42551864"/>
    <s v="A"/>
    <n v="10"/>
    <x v="0"/>
    <n v="3.8"/>
    <n v="8"/>
    <n v="3.8"/>
    <n v="0"/>
    <s v="10A"/>
    <n v="6.1458591604328955E-2"/>
  </r>
  <r>
    <s v="10A-4B-VCS-Loc-22"/>
    <s v="10A"/>
    <n v="37.718000000000004"/>
    <n v="37.72"/>
    <n v="37.67"/>
    <x v="76"/>
    <n v="3998887"/>
    <n v="42551864"/>
    <s v="A"/>
    <n v="10"/>
    <x v="0"/>
    <n v="3.8"/>
    <n v="8"/>
    <n v="3.8"/>
    <n v="0"/>
    <s v="10A"/>
    <n v="0.12365365289409253"/>
  </r>
  <r>
    <s v="10A-4B-VCS-Loc-22"/>
    <s v="10A"/>
    <n v="37.994"/>
    <n v="37.99"/>
    <n v="37.99"/>
    <x v="77"/>
    <n v="29798778"/>
    <n v="42551864"/>
    <s v="A"/>
    <n v="10"/>
    <x v="0"/>
    <n v="3.8"/>
    <n v="8"/>
    <n v="3.8"/>
    <n v="0"/>
    <s v="10A"/>
    <n v="0.92143832808481985"/>
  </r>
  <r>
    <s v="10A-4B-VCS-Loc-22"/>
    <s v="10A"/>
    <n v="38.296999999999997"/>
    <n v="38.299999999999997"/>
    <n v="38.299999999999997"/>
    <x v="78"/>
    <n v="2223465"/>
    <n v="42551864"/>
    <s v="A"/>
    <n v="10"/>
    <x v="0"/>
    <n v="3.8"/>
    <n v="8"/>
    <n v="3.8"/>
    <n v="0"/>
    <s v="10A"/>
    <n v="6.8754023139979567E-2"/>
  </r>
  <r>
    <s v="10A-4B-VCS-Loc-22"/>
    <s v="10A"/>
    <n v="38.427"/>
    <n v="38.43"/>
    <n v="38.43"/>
    <x v="79"/>
    <n v="3420982"/>
    <n v="42551864"/>
    <s v="A"/>
    <n v="10"/>
    <x v="0"/>
    <n v="3.8"/>
    <n v="8"/>
    <n v="3.8"/>
    <n v="0"/>
    <s v="10A"/>
    <n v="0.10578366450088199"/>
  </r>
  <r>
    <s v="10A-4B-VCS-Loc-22"/>
    <s v="10A"/>
    <n v="38.82"/>
    <n v="38.82"/>
    <n v="38.82"/>
    <x v="80"/>
    <n v="3327416"/>
    <n v="42551864"/>
    <s v="A"/>
    <n v="10"/>
    <x v="0"/>
    <n v="3.8"/>
    <n v="8"/>
    <n v="3.8"/>
    <n v="0"/>
    <s v="10A"/>
    <n v="0.10289041503254524"/>
  </r>
  <r>
    <s v="10A-4B-VCS-Loc-22"/>
    <s v="10A"/>
    <n v="39.755000000000003"/>
    <n v="39.76"/>
    <n v="39.75"/>
    <x v="81"/>
    <n v="1855006"/>
    <n v="42551864"/>
    <s v="A"/>
    <n v="10"/>
    <x v="0"/>
    <n v="3.8"/>
    <n v="8"/>
    <n v="3.8"/>
    <n v="0"/>
    <s v="10A"/>
    <n v="5.7360527576913019E-2"/>
  </r>
  <r>
    <s v="10B-11B-VCS-Loc-22"/>
    <s v="10B"/>
    <n v="4.1689999999999996"/>
    <n v="4.17"/>
    <n v="4.1500000000000004"/>
    <x v="0"/>
    <n v="219580"/>
    <n v="19612685"/>
    <s v="B"/>
    <n v="10"/>
    <x v="1"/>
    <n v="2.37"/>
    <n v="9"/>
    <n v="2.37"/>
    <n v="0"/>
    <s v="10B"/>
    <n v="2.3619863631505797E-2"/>
  </r>
  <r>
    <s v="10B-11B-VCS-Loc-22"/>
    <s v="10B"/>
    <n v="9.3840000000000003"/>
    <n v="9.3800000000000008"/>
    <n v="9.3800000000000008"/>
    <x v="10"/>
    <n v="4362048"/>
    <n v="19612685"/>
    <s v="B"/>
    <n v="10"/>
    <x v="1"/>
    <n v="2.37"/>
    <n v="9"/>
    <n v="2.37"/>
    <n v="0"/>
    <s v="10B"/>
    <n v="0.46921841203243742"/>
  </r>
  <r>
    <s v="10B-11B-VCS-Loc-22"/>
    <s v="10B"/>
    <n v="12.544"/>
    <n v="12.54"/>
    <n v="12.53"/>
    <x v="21"/>
    <n v="11090969"/>
    <n v="19612685"/>
    <s v="B"/>
    <n v="10"/>
    <x v="1"/>
    <n v="2.37"/>
    <n v="9"/>
    <n v="2.37"/>
    <n v="0"/>
    <s v="10B"/>
    <n v="1.1930375048786692"/>
  </r>
  <r>
    <s v="10B-11B-VCS-Loc-22"/>
    <s v="10B"/>
    <n v="12.928000000000001"/>
    <n v="12.93"/>
    <n v="12.91"/>
    <x v="82"/>
    <n v="1159953"/>
    <n v="19612685"/>
    <s v="B"/>
    <n v="10"/>
    <x v="1"/>
    <n v="2.37"/>
    <n v="9"/>
    <n v="2.37"/>
    <n v="0"/>
    <s v="10B"/>
    <n v="0.12477425848873323"/>
  </r>
  <r>
    <s v="10B-11B-VCS-Loc-22"/>
    <s v="10B"/>
    <n v="15.569000000000001"/>
    <n v="15.57"/>
    <n v="15.55"/>
    <x v="27"/>
    <n v="5165217"/>
    <n v="19612685"/>
    <s v="B"/>
    <n v="10"/>
    <x v="1"/>
    <n v="2.37"/>
    <n v="9"/>
    <n v="2.37"/>
    <n v="0"/>
    <s v="10B"/>
    <n v="0.55561399566051317"/>
  </r>
  <r>
    <s v="10B-11B-VCS-Loc-22"/>
    <s v="10B"/>
    <n v="16.456"/>
    <n v="16.46"/>
    <n v="16.46"/>
    <x v="83"/>
    <n v="1641453"/>
    <n v="19612685"/>
    <s v="B"/>
    <n v="10"/>
    <x v="1"/>
    <n v="2.37"/>
    <n v="9"/>
    <n v="2.37"/>
    <n v="0"/>
    <s v="10B"/>
    <n v="0.17656843072012973"/>
  </r>
  <r>
    <s v="10B-11B-VCS-Loc-22"/>
    <s v="10B"/>
    <n v="18.518999999999998"/>
    <n v="18.52"/>
    <n v="18.510000000000002"/>
    <x v="36"/>
    <n v="19612685"/>
    <n v="19612685"/>
    <s v="B"/>
    <n v="10"/>
    <x v="1"/>
    <n v="2.37"/>
    <n v="9"/>
    <n v="2.37"/>
    <n v="0"/>
    <s v="10B"/>
    <n v="2.1097046413502105"/>
  </r>
  <r>
    <s v="10B-11B-VCS-Loc-22"/>
    <s v="10B"/>
    <n v="21.324999999999999"/>
    <n v="21.33"/>
    <n v="21.28"/>
    <x v="43"/>
    <n v="2548893"/>
    <n v="19612685"/>
    <s v="B"/>
    <n v="10"/>
    <x v="1"/>
    <n v="2.37"/>
    <n v="9"/>
    <n v="2.37"/>
    <n v="0"/>
    <s v="10B"/>
    <n v="0.27418027630612857"/>
  </r>
  <r>
    <s v="10B-11B-VCS-Loc-22"/>
    <s v="10B"/>
    <n v="31.753"/>
    <n v="31.75"/>
    <n v="31.73"/>
    <x v="84"/>
    <n v="10205528"/>
    <n v="19612685"/>
    <s v="B"/>
    <n v="10"/>
    <x v="1"/>
    <n v="2.37"/>
    <n v="9"/>
    <n v="2.37"/>
    <n v="0"/>
    <s v="10B"/>
    <n v="1.0977920559591678"/>
  </r>
  <r>
    <s v="10B-11B-VCS-Loc-22"/>
    <s v="10B"/>
    <n v="32.048999999999999"/>
    <n v="32.049999999999997"/>
    <n v="32.049999999999997"/>
    <x v="85"/>
    <n v="990491"/>
    <n v="19612685"/>
    <s v="B"/>
    <n v="10"/>
    <x v="1"/>
    <n v="2.37"/>
    <n v="9"/>
    <n v="2.37"/>
    <n v="0"/>
    <s v="10B"/>
    <n v="0.1065455066410138"/>
  </r>
  <r>
    <s v="10B-11B-VCS-Loc-22"/>
    <s v="10B"/>
    <n v="34.213000000000001"/>
    <n v="34.21"/>
    <n v="34.21"/>
    <x v="86"/>
    <n v="22626417"/>
    <n v="19612685"/>
    <s v="B"/>
    <n v="10"/>
    <x v="1"/>
    <n v="2.37"/>
    <n v="9"/>
    <n v="2.37"/>
    <n v="0"/>
    <s v="10B"/>
    <n v="2.4338868932033182"/>
  </r>
  <r>
    <s v="10B-11B-VCS-Loc-22"/>
    <s v="10B"/>
    <n v="34.942"/>
    <n v="34.94"/>
    <n v="34.86"/>
    <x v="61"/>
    <n v="1837190"/>
    <n v="19612685"/>
    <s v="B"/>
    <n v="10"/>
    <x v="1"/>
    <n v="2.37"/>
    <n v="9"/>
    <n v="2.37"/>
    <n v="0"/>
    <s v="10B"/>
    <n v="0.19762354160290616"/>
  </r>
  <r>
    <s v="10B-11B-VCS-Loc-22"/>
    <s v="10B"/>
    <n v="36.167000000000002"/>
    <n v="36.17"/>
    <n v="36.11"/>
    <x v="65"/>
    <n v="1193438"/>
    <n v="19612685"/>
    <s v="B"/>
    <n v="10"/>
    <x v="1"/>
    <n v="2.37"/>
    <n v="9"/>
    <n v="2.37"/>
    <n v="0"/>
    <s v="10B"/>
    <n v="0.12837618550258229"/>
  </r>
  <r>
    <s v="10B-11B-VCS-Loc-22"/>
    <s v="10B"/>
    <n v="36.537999999999997"/>
    <n v="36.54"/>
    <n v="36.54"/>
    <x v="66"/>
    <n v="281726"/>
    <n v="19612685"/>
    <s v="B"/>
    <n v="10"/>
    <x v="1"/>
    <n v="2.37"/>
    <n v="9"/>
    <n v="2.37"/>
    <n v="0"/>
    <s v="10B"/>
    <n v="3.0304807821521094E-2"/>
  </r>
  <r>
    <s v="10B-11B-VCS-Loc-22"/>
    <s v="10B"/>
    <n v="36.618000000000002"/>
    <n v="36.619999999999997"/>
    <n v="36.619999999999997"/>
    <x v="87"/>
    <n v="2089625"/>
    <n v="19612685"/>
    <s v="B"/>
    <n v="10"/>
    <x v="1"/>
    <n v="2.37"/>
    <n v="9"/>
    <n v="2.37"/>
    <n v="0"/>
    <s v="10B"/>
    <n v="0.22477756417244421"/>
  </r>
  <r>
    <s v="10B-11B-VCS-Loc-22"/>
    <s v="10B"/>
    <n v="37.134"/>
    <n v="37.130000000000003"/>
    <n v="37.130000000000003"/>
    <x v="88"/>
    <n v="3476771"/>
    <n v="19612685"/>
    <s v="B"/>
    <n v="10"/>
    <x v="1"/>
    <n v="2.37"/>
    <n v="9"/>
    <n v="2.37"/>
    <n v="0"/>
    <s v="10B"/>
    <n v="0.37399060432632319"/>
  </r>
  <r>
    <s v="10B-11B-VCS-Loc-22"/>
    <s v="10B"/>
    <n v="37.194000000000003"/>
    <n v="37.19"/>
    <n v="37.19"/>
    <x v="72"/>
    <n v="662891"/>
    <n v="19612685"/>
    <s v="B"/>
    <n v="10"/>
    <x v="1"/>
    <n v="2.37"/>
    <n v="9"/>
    <n v="2.37"/>
    <n v="0"/>
    <s v="10B"/>
    <n v="7.1306107216287967E-2"/>
  </r>
  <r>
    <s v="10B-11B-VCS-Loc-22"/>
    <s v="10B"/>
    <n v="37.296999999999997"/>
    <n v="37.299999999999997"/>
    <n v="37.24"/>
    <x v="73"/>
    <n v="4952935"/>
    <n v="19612685"/>
    <s v="B"/>
    <n v="10"/>
    <x v="1"/>
    <n v="2.37"/>
    <n v="9"/>
    <n v="2.37"/>
    <n v="0"/>
    <s v="10B"/>
    <n v="0.53277916602473885"/>
  </r>
  <r>
    <s v="10B-11B-VCS-Loc-22"/>
    <s v="10B"/>
    <n v="37.594000000000001"/>
    <n v="37.590000000000003"/>
    <n v="37.590000000000003"/>
    <x v="89"/>
    <n v="2531834"/>
    <n v="19612685"/>
    <s v="B"/>
    <n v="10"/>
    <x v="1"/>
    <n v="2.37"/>
    <n v="9"/>
    <n v="2.37"/>
    <n v="0"/>
    <s v="10B"/>
    <n v="0.27234526740873416"/>
  </r>
  <r>
    <s v="10B-11B-VCS-Loc-22"/>
    <s v="10B"/>
    <n v="37.668999999999997"/>
    <n v="37.67"/>
    <n v="37.67"/>
    <x v="90"/>
    <n v="11621873"/>
    <n v="19612685"/>
    <s v="B"/>
    <n v="10"/>
    <x v="1"/>
    <n v="2.37"/>
    <n v="9"/>
    <n v="2.37"/>
    <n v="0"/>
    <s v="10B"/>
    <n v="1.2501459850745931"/>
  </r>
  <r>
    <s v="10B-11B-VCS-Loc-22"/>
    <s v="10B"/>
    <n v="37.994"/>
    <n v="37.99"/>
    <n v="37.99"/>
    <x v="77"/>
    <n v="14969358"/>
    <n v="19612685"/>
    <s v="B"/>
    <n v="10"/>
    <x v="1"/>
    <n v="2.37"/>
    <n v="9"/>
    <n v="2.37"/>
    <n v="0"/>
    <s v="10B"/>
    <n v="1.6102295045595698"/>
  </r>
  <r>
    <s v="10B-11B-VCS-Loc-22"/>
    <s v="10B"/>
    <n v="38.46"/>
    <n v="38.46"/>
    <n v="38.46"/>
    <x v="91"/>
    <n v="9556813"/>
    <n v="19612685"/>
    <s v="B"/>
    <n v="10"/>
    <x v="1"/>
    <n v="2.37"/>
    <n v="9"/>
    <n v="2.37"/>
    <n v="0"/>
    <s v="10B"/>
    <n v="1.0280108380171318"/>
  </r>
  <r>
    <s v="10B-11B-VCS-Loc-22"/>
    <s v="10B"/>
    <n v="39.545000000000002"/>
    <n v="39.549999999999997"/>
    <n v="39.53"/>
    <x v="92"/>
    <n v="2287054"/>
    <n v="19612685"/>
    <s v="B"/>
    <n v="10"/>
    <x v="1"/>
    <n v="2.37"/>
    <n v="9"/>
    <n v="2.37"/>
    <n v="0"/>
    <s v="10B"/>
    <n v="0.24601468074455715"/>
  </r>
  <r>
    <s v="10C-15B-VCS-Loc-22"/>
    <s v="10C"/>
    <n v="4.1870000000000003"/>
    <n v="4.1900000000000004"/>
    <n v="4.1900000000000004"/>
    <x v="93"/>
    <n v="-343658"/>
    <n v="31094464"/>
    <s v="C"/>
    <n v="10"/>
    <x v="2"/>
    <n v="3.8"/>
    <n v="12"/>
    <n v="3.8"/>
    <n v="0"/>
    <s v="10C"/>
    <n v="-1.454218921243886E-2"/>
  </r>
  <r>
    <s v="10C-15B-VCS-Loc-22"/>
    <s v="10C"/>
    <n v="4.7110000000000003"/>
    <n v="4.71"/>
    <n v="4.7"/>
    <x v="94"/>
    <n v="9979408"/>
    <n v="31094464"/>
    <s v="C"/>
    <n v="10"/>
    <x v="2"/>
    <n v="3.8"/>
    <n v="12"/>
    <n v="3.8"/>
    <n v="0"/>
    <s v="10C"/>
    <n v="0.42228738852034886"/>
  </r>
  <r>
    <s v="10C-15B-VCS-Loc-22"/>
    <s v="10C"/>
    <n v="5.0270000000000001"/>
    <n v="5.03"/>
    <n v="5.03"/>
    <x v="3"/>
    <n v="1421113"/>
    <n v="31094464"/>
    <s v="C"/>
    <n v="10"/>
    <x v="2"/>
    <n v="3.8"/>
    <n v="12"/>
    <n v="3.8"/>
    <n v="0"/>
    <s v="10C"/>
    <n v="6.0135641068319735E-2"/>
  </r>
  <r>
    <s v="10C-15B-VCS-Loc-22"/>
    <s v="10C"/>
    <n v="5.3630000000000004"/>
    <n v="5.36"/>
    <n v="5.36"/>
    <x v="95"/>
    <n v="1763229"/>
    <n v="31094464"/>
    <s v="C"/>
    <n v="10"/>
    <x v="2"/>
    <n v="3.8"/>
    <n v="12"/>
    <n v="3.8"/>
    <n v="0"/>
    <s v="10C"/>
    <n v="7.4612579200424134E-2"/>
  </r>
  <r>
    <s v="10C-15B-VCS-Loc-22"/>
    <s v="10C"/>
    <n v="8.9770000000000003"/>
    <n v="8.98"/>
    <n v="8.9600000000000009"/>
    <x v="9"/>
    <n v="2276017"/>
    <n v="31094464"/>
    <s v="C"/>
    <n v="10"/>
    <x v="2"/>
    <n v="3.8"/>
    <n v="12"/>
    <n v="3.8"/>
    <n v="0"/>
    <s v="10C"/>
    <n v="9.631165247055927E-2"/>
  </r>
  <r>
    <s v="10C-15B-VCS-Loc-22"/>
    <s v="10C"/>
    <n v="9.39"/>
    <n v="9.39"/>
    <n v="9.3800000000000008"/>
    <x v="10"/>
    <n v="3150772"/>
    <n v="31094464"/>
    <s v="C"/>
    <n v="10"/>
    <x v="2"/>
    <n v="3.8"/>
    <n v="12"/>
    <n v="3.8"/>
    <n v="0"/>
    <s v="10C"/>
    <n v="0.13332767632138467"/>
  </r>
  <r>
    <s v="10C-15B-VCS-Loc-22"/>
    <s v="10C"/>
    <n v="10.201000000000001"/>
    <n v="10.199999999999999"/>
    <n v="10.18"/>
    <x v="14"/>
    <n v="1909369"/>
    <n v="31094464"/>
    <s v="C"/>
    <n v="10"/>
    <x v="2"/>
    <n v="3.8"/>
    <n v="12"/>
    <n v="3.8"/>
    <n v="0"/>
    <s v="10C"/>
    <n v="8.0796621275701933E-2"/>
  </r>
  <r>
    <s v="10C-15B-VCS-Loc-22"/>
    <s v="10C"/>
    <n v="12.555"/>
    <n v="12.56"/>
    <n v="12.53"/>
    <x v="21"/>
    <n v="6246891"/>
    <n v="31094464"/>
    <s v="C"/>
    <n v="10"/>
    <x v="2"/>
    <n v="3.8"/>
    <n v="12"/>
    <n v="3.8"/>
    <n v="0"/>
    <s v="10C"/>
    <n v="0.26434266308795779"/>
  </r>
  <r>
    <s v="10C-15B-VCS-Loc-22"/>
    <s v="10C"/>
    <n v="14.256"/>
    <n v="14.26"/>
    <n v="14.25"/>
    <x v="24"/>
    <n v="1606323"/>
    <n v="31094464"/>
    <s v="C"/>
    <n v="10"/>
    <x v="2"/>
    <n v="3.8"/>
    <n v="12"/>
    <n v="3.8"/>
    <n v="0"/>
    <s v="10C"/>
    <n v="6.7972964407324796E-2"/>
  </r>
  <r>
    <s v="10C-15B-VCS-Loc-22"/>
    <s v="10C"/>
    <n v="15.573"/>
    <n v="15.57"/>
    <n v="15.55"/>
    <x v="27"/>
    <n v="4215237"/>
    <n v="31094464"/>
    <s v="C"/>
    <n v="10"/>
    <x v="2"/>
    <n v="3.8"/>
    <n v="12"/>
    <n v="3.8"/>
    <n v="0"/>
    <s v="10C"/>
    <n v="0.17837144495187987"/>
  </r>
  <r>
    <s v="10C-15B-VCS-Loc-22"/>
    <s v="10C"/>
    <n v="15.781000000000001"/>
    <n v="15.78"/>
    <n v="15.77"/>
    <x v="96"/>
    <n v="1986258"/>
    <n v="31094464"/>
    <s v="C"/>
    <n v="10"/>
    <x v="2"/>
    <n v="3.8"/>
    <n v="12"/>
    <n v="3.8"/>
    <n v="0"/>
    <s v="10C"/>
    <n v="8.4050246642651649E-2"/>
  </r>
  <r>
    <s v="10C-15B-VCS-Loc-22"/>
    <s v="10C"/>
    <n v="18.516999999999999"/>
    <n v="18.52"/>
    <n v="18.510000000000002"/>
    <x v="36"/>
    <n v="31094464"/>
    <n v="31094464"/>
    <s v="C"/>
    <n v="10"/>
    <x v="2"/>
    <n v="3.8"/>
    <n v="12"/>
    <n v="3.8"/>
    <n v="0"/>
    <s v="10C"/>
    <n v="1.3157894736842106"/>
  </r>
  <r>
    <s v="10C-15B-VCS-Loc-22"/>
    <s v="10C"/>
    <n v="18.768999999999998"/>
    <n v="18.77"/>
    <n v="18.760000000000002"/>
    <x v="97"/>
    <n v="1748437"/>
    <n v="31094464"/>
    <s v="C"/>
    <n v="10"/>
    <x v="2"/>
    <n v="3.8"/>
    <n v="12"/>
    <n v="3.8"/>
    <n v="0"/>
    <s v="10C"/>
    <n v="7.3986642767021174E-2"/>
  </r>
  <r>
    <s v="10C-15B-VCS-Loc-22"/>
    <s v="10C"/>
    <n v="20.047999999999998"/>
    <n v="20.05"/>
    <n v="20.05"/>
    <x v="40"/>
    <n v="1772272"/>
    <n v="31094464"/>
    <s v="C"/>
    <n v="10"/>
    <x v="2"/>
    <n v="3.8"/>
    <n v="12"/>
    <n v="3.8"/>
    <n v="0"/>
    <s v="10C"/>
    <n v="7.4995241664408921E-2"/>
  </r>
  <r>
    <s v="10C-15B-VCS-Loc-22"/>
    <s v="10C"/>
    <n v="21.283000000000001"/>
    <n v="21.28"/>
    <n v="21.28"/>
    <x v="98"/>
    <n v="10220510"/>
    <n v="31094464"/>
    <s v="C"/>
    <n v="10"/>
    <x v="2"/>
    <n v="3.8"/>
    <n v="12"/>
    <n v="3.8"/>
    <n v="0"/>
    <s v="10C"/>
    <n v="0.43248983078416181"/>
  </r>
  <r>
    <s v="10C-15B-VCS-Loc-22"/>
    <s v="10C"/>
    <n v="25.451000000000001"/>
    <n v="25.45"/>
    <n v="25.45"/>
    <x v="99"/>
    <n v="1336033"/>
    <n v="31094464"/>
    <s v="C"/>
    <n v="10"/>
    <x v="2"/>
    <n v="3.8"/>
    <n v="12"/>
    <n v="3.8"/>
    <n v="0"/>
    <s v="10C"/>
    <n v="5.6535406363484413E-2"/>
  </r>
  <r>
    <s v="10C-15B-VCS-Loc-22"/>
    <s v="10C"/>
    <n v="25.684999999999999"/>
    <n v="25.69"/>
    <n v="25.67"/>
    <x v="51"/>
    <n v="1986698"/>
    <n v="31094464"/>
    <s v="C"/>
    <n v="10"/>
    <x v="2"/>
    <n v="3.8"/>
    <n v="12"/>
    <n v="3.8"/>
    <n v="0"/>
    <s v="10C"/>
    <n v="8.4068865627961106E-2"/>
  </r>
  <r>
    <s v="10C-15B-VCS-Loc-22"/>
    <s v="10C"/>
    <n v="26.634"/>
    <n v="26.63"/>
    <n v="26.62"/>
    <x v="100"/>
    <n v="2524098"/>
    <n v="31094464"/>
    <s v="C"/>
    <n v="10"/>
    <x v="2"/>
    <n v="3.8"/>
    <n v="12"/>
    <n v="3.8"/>
    <n v="0"/>
    <s v="10C"/>
    <n v="0.10680941723090544"/>
  </r>
  <r>
    <s v="10C-15B-VCS-Loc-22"/>
    <s v="10C"/>
    <n v="29.033999999999999"/>
    <n v="29.03"/>
    <n v="29.03"/>
    <x v="101"/>
    <n v="3449764"/>
    <n v="31094464"/>
    <s v="C"/>
    <n v="10"/>
    <x v="2"/>
    <n v="3.8"/>
    <n v="12"/>
    <n v="3.8"/>
    <n v="0"/>
    <s v="10C"/>
    <n v="0.14597978462966069"/>
  </r>
  <r>
    <s v="10C-15B-VCS-Loc-22"/>
    <s v="10C"/>
    <n v="31.670999999999999"/>
    <n v="31.67"/>
    <n v="31.67"/>
    <x v="102"/>
    <n v="8107574"/>
    <n v="31094464"/>
    <s v="C"/>
    <n v="10"/>
    <x v="2"/>
    <n v="3.8"/>
    <n v="12"/>
    <n v="3.8"/>
    <n v="0"/>
    <s v="10C"/>
    <n v="0.34307909363916966"/>
  </r>
  <r>
    <s v="10C-15B-VCS-Loc-22"/>
    <s v="10C"/>
    <n v="31.74"/>
    <n v="31.74"/>
    <n v="31.73"/>
    <x v="103"/>
    <n v="7863519"/>
    <n v="31094464"/>
    <s v="C"/>
    <n v="10"/>
    <x v="2"/>
    <n v="3.8"/>
    <n v="12"/>
    <n v="3.8"/>
    <n v="0"/>
    <s v="10C"/>
    <n v="0.3327516925944049"/>
  </r>
  <r>
    <s v="10C-15B-VCS-Loc-22"/>
    <s v="10C"/>
    <n v="32.383000000000003"/>
    <n v="32.380000000000003"/>
    <n v="32.380000000000003"/>
    <x v="104"/>
    <n v="1123585"/>
    <n v="31094464"/>
    <s v="C"/>
    <n v="10"/>
    <x v="2"/>
    <n v="3.8"/>
    <n v="12"/>
    <n v="3.8"/>
    <n v="0"/>
    <s v="10C"/>
    <n v="4.7545483202073323E-2"/>
  </r>
  <r>
    <s v="10C-15B-VCS-Loc-22"/>
    <s v="10C"/>
    <n v="34.42"/>
    <n v="34.42"/>
    <n v="34.42"/>
    <x v="105"/>
    <n v="1524991"/>
    <n v="31094464"/>
    <s v="C"/>
    <n v="10"/>
    <x v="2"/>
    <n v="3.8"/>
    <n v="12"/>
    <n v="3.8"/>
    <n v="0"/>
    <s v="10C"/>
    <n v="6.453132960462539E-2"/>
  </r>
  <r>
    <s v="10C-15B-VCS-Loc-22"/>
    <s v="10C"/>
    <n v="34.939"/>
    <n v="34.94"/>
    <n v="34.86"/>
    <x v="61"/>
    <n v="2540795"/>
    <n v="31094464"/>
    <s v="C"/>
    <n v="10"/>
    <x v="2"/>
    <n v="3.8"/>
    <n v="12"/>
    <n v="3.8"/>
    <n v="0"/>
    <s v="10C"/>
    <n v="0.10751596540752313"/>
  </r>
  <r>
    <s v="10C-15B-VCS-Loc-22"/>
    <s v="10C"/>
    <n v="35.298000000000002"/>
    <n v="35.299999999999997"/>
    <n v="35.299999999999997"/>
    <x v="106"/>
    <n v="1070211"/>
    <n v="31094464"/>
    <s v="C"/>
    <n v="10"/>
    <x v="2"/>
    <n v="3.8"/>
    <n v="12"/>
    <n v="3.8"/>
    <n v="0"/>
    <s v="10C"/>
    <n v="4.5286915652286291E-2"/>
  </r>
  <r>
    <s v="10C-15B-VCS-Loc-22"/>
    <s v="10C"/>
    <n v="35.665999999999997"/>
    <n v="35.67"/>
    <n v="35.67"/>
    <x v="62"/>
    <n v="3272779"/>
    <n v="31094464"/>
    <s v="C"/>
    <n v="10"/>
    <x v="2"/>
    <n v="3.8"/>
    <n v="12"/>
    <n v="3.8"/>
    <n v="0"/>
    <s v="10C"/>
    <n v="0.13849050936831511"/>
  </r>
  <r>
    <s v="10C-15B-VCS-Loc-22"/>
    <s v="10C"/>
    <n v="35.908000000000001"/>
    <n v="35.909999999999997"/>
    <n v="35.909999999999997"/>
    <x v="64"/>
    <n v="1290052"/>
    <n v="31094464"/>
    <s v="C"/>
    <n v="10"/>
    <x v="2"/>
    <n v="3.8"/>
    <n v="12"/>
    <n v="3.8"/>
    <n v="0"/>
    <s v="10C"/>
    <n v="5.4589680082771756E-2"/>
  </r>
  <r>
    <s v="10C-15B-VCS-Loc-22"/>
    <s v="10C"/>
    <n v="36.167000000000002"/>
    <n v="36.17"/>
    <n v="36.11"/>
    <x v="65"/>
    <n v="1235927"/>
    <n v="31094464"/>
    <s v="C"/>
    <n v="10"/>
    <x v="2"/>
    <n v="3.8"/>
    <n v="12"/>
    <n v="3.8"/>
    <n v="0"/>
    <s v="10C"/>
    <n v="5.2299333310331562E-2"/>
  </r>
  <r>
    <s v="10C-15B-VCS-Loc-22"/>
    <s v="10C"/>
    <n v="36.540999999999997"/>
    <n v="36.54"/>
    <n v="36.54"/>
    <x v="66"/>
    <n v="339715"/>
    <n v="31094464"/>
    <s v="C"/>
    <n v="10"/>
    <x v="2"/>
    <n v="3.8"/>
    <n v="12"/>
    <n v="3.8"/>
    <n v="0"/>
    <s v="10C"/>
    <n v="1.4375337714540812E-2"/>
  </r>
  <r>
    <s v="10C-15B-VCS-Loc-22"/>
    <s v="10C"/>
    <n v="36.588999999999999"/>
    <n v="36.590000000000003"/>
    <n v="36.590000000000003"/>
    <x v="107"/>
    <n v="1608679"/>
    <n v="31094464"/>
    <s v="C"/>
    <n v="10"/>
    <x v="2"/>
    <n v="3.8"/>
    <n v="12"/>
    <n v="3.8"/>
    <n v="0"/>
    <s v="10C"/>
    <n v="6.8072660610481742E-2"/>
  </r>
  <r>
    <s v="10C-15B-VCS-Loc-22"/>
    <s v="10C"/>
    <n v="36.659999999999997"/>
    <n v="36.659999999999997"/>
    <n v="36.65"/>
    <x v="108"/>
    <n v="963023"/>
    <n v="31094464"/>
    <s v="C"/>
    <n v="10"/>
    <x v="2"/>
    <n v="3.8"/>
    <n v="12"/>
    <n v="3.8"/>
    <n v="0"/>
    <s v="10C"/>
    <n v="4.0751161567402792E-2"/>
  </r>
  <r>
    <s v="10C-15B-VCS-Loc-22"/>
    <s v="10C"/>
    <n v="37.241999999999997"/>
    <n v="37.24"/>
    <n v="37.24"/>
    <x v="109"/>
    <n v="1206360"/>
    <n v="31094464"/>
    <s v="C"/>
    <n v="10"/>
    <x v="2"/>
    <n v="3.8"/>
    <n v="12"/>
    <n v="3.8"/>
    <n v="0"/>
    <s v="10C"/>
    <n v="5.1048179813412586E-2"/>
  </r>
  <r>
    <s v="10C-15B-VCS-Loc-22"/>
    <s v="10C"/>
    <n v="37.295000000000002"/>
    <n v="37.299999999999997"/>
    <n v="37.24"/>
    <x v="73"/>
    <n v="1406749"/>
    <n v="31094464"/>
    <s v="C"/>
    <n v="10"/>
    <x v="2"/>
    <n v="3.8"/>
    <n v="12"/>
    <n v="3.8"/>
    <n v="0"/>
    <s v="10C"/>
    <n v="5.9527815829717778E-2"/>
  </r>
  <r>
    <s v="10C-15B-VCS-Loc-22"/>
    <s v="10C"/>
    <n v="37.375"/>
    <n v="37.380000000000003"/>
    <n v="37.380000000000003"/>
    <x v="74"/>
    <n v="793040"/>
    <n v="31094464"/>
    <s v="C"/>
    <n v="10"/>
    <x v="2"/>
    <n v="3.8"/>
    <n v="12"/>
    <n v="3.8"/>
    <n v="0"/>
    <s v="10C"/>
    <n v="3.3558182067731618E-2"/>
  </r>
  <r>
    <s v="10C-15B-VCS-Loc-22"/>
    <s v="10C"/>
    <n v="37.683"/>
    <n v="37.68"/>
    <n v="37.67"/>
    <x v="110"/>
    <n v="6108142"/>
    <n v="31094464"/>
    <s v="C"/>
    <n v="10"/>
    <x v="2"/>
    <n v="3.8"/>
    <n v="12"/>
    <n v="3.8"/>
    <n v="0"/>
    <s v="10C"/>
    <n v="0.258471377650003"/>
  </r>
  <r>
    <s v="10C-15B-VCS-Loc-22"/>
    <s v="10C"/>
    <n v="37.99"/>
    <n v="37.99"/>
    <n v="37.99"/>
    <x v="77"/>
    <n v="35847644"/>
    <n v="31094464"/>
    <s v="C"/>
    <n v="10"/>
    <x v="2"/>
    <n v="3.8"/>
    <n v="12"/>
    <n v="3.8"/>
    <n v="0"/>
    <s v="10C"/>
    <n v="1.5169244477595416"/>
  </r>
  <r>
    <s v="10C-15B-VCS-Loc-22"/>
    <s v="10C"/>
    <n v="38.295000000000002"/>
    <n v="38.299999999999997"/>
    <n v="38.299999999999997"/>
    <x v="78"/>
    <n v="879875"/>
    <n v="31094464"/>
    <s v="C"/>
    <n v="10"/>
    <x v="2"/>
    <n v="3.8"/>
    <n v="12"/>
    <n v="3.8"/>
    <n v="0"/>
    <s v="10C"/>
    <n v="3.723268113442621E-2"/>
  </r>
  <r>
    <s v="10C-15B-VCS-Loc-22"/>
    <s v="10C"/>
    <n v="38.823999999999998"/>
    <n v="38.82"/>
    <n v="38.82"/>
    <x v="80"/>
    <n v="1605621"/>
    <n v="31094464"/>
    <s v="C"/>
    <n v="10"/>
    <x v="2"/>
    <n v="3.8"/>
    <n v="12"/>
    <n v="3.8"/>
    <n v="0"/>
    <s v="10C"/>
    <n v="6.7943258662581094E-2"/>
  </r>
  <r>
    <s v="10C-15B-VCS-Loc-22"/>
    <s v="10C"/>
    <n v="39.756999999999998"/>
    <n v="39.76"/>
    <n v="39.75"/>
    <x v="81"/>
    <n v="1211626"/>
    <n v="31094464"/>
    <s v="C"/>
    <n v="10"/>
    <x v="2"/>
    <n v="3.8"/>
    <n v="12"/>
    <n v="3.8"/>
    <n v="0"/>
    <s v="10C"/>
    <n v="5.1271015214866072E-2"/>
  </r>
  <r>
    <s v="10D-23A-VCS-Loc-22"/>
    <s v="10D"/>
    <n v="4.18"/>
    <n v="4.18"/>
    <n v="4.1500000000000004"/>
    <x v="111"/>
    <n v="732116"/>
    <n v="0"/>
    <s v="D"/>
    <n v="10"/>
    <x v="3"/>
    <n v="3.05"/>
    <n v="8"/>
    <n v="3.05"/>
    <n v="1"/>
    <s v="10D"/>
    <n v="0"/>
  </r>
  <r>
    <s v="10D-23A-VCS-Loc-22"/>
    <s v="10D"/>
    <n v="4.7359999999999998"/>
    <n v="4.74"/>
    <n v="4.7"/>
    <x v="112"/>
    <n v="1363365"/>
    <n v="0"/>
    <s v="D"/>
    <n v="10"/>
    <x v="3"/>
    <n v="3.05"/>
    <n v="8"/>
    <n v="3.05"/>
    <n v="1"/>
    <s v="10D"/>
    <n v="0"/>
  </r>
  <r>
    <s v="10D-23A-VCS-Loc-22"/>
    <s v="10D"/>
    <n v="5.0209999999999999"/>
    <n v="5.0199999999999996"/>
    <n v="4.99"/>
    <x v="113"/>
    <n v="1670951"/>
    <n v="0"/>
    <s v="D"/>
    <n v="10"/>
    <x v="3"/>
    <n v="3.05"/>
    <n v="8"/>
    <n v="3.05"/>
    <n v="1"/>
    <s v="10D"/>
    <n v="0"/>
  </r>
  <r>
    <s v="10D-23A-VCS-Loc-22"/>
    <s v="10D"/>
    <n v="5.569"/>
    <n v="5.57"/>
    <n v="5.57"/>
    <x v="114"/>
    <n v="1182959"/>
    <n v="0"/>
    <s v="D"/>
    <n v="10"/>
    <x v="3"/>
    <n v="3.05"/>
    <n v="8"/>
    <n v="3.05"/>
    <n v="1"/>
    <s v="10D"/>
    <n v="0"/>
  </r>
  <r>
    <s v="10D-23A-VCS-Loc-22"/>
    <s v="10D"/>
    <n v="5.76"/>
    <n v="5.76"/>
    <n v="5.76"/>
    <x v="115"/>
    <n v="3921235"/>
    <n v="0"/>
    <s v="D"/>
    <n v="10"/>
    <x v="3"/>
    <n v="3.05"/>
    <n v="8"/>
    <n v="3.05"/>
    <n v="1"/>
    <s v="10D"/>
    <n v="0"/>
  </r>
  <r>
    <s v="10D-23A-VCS-Loc-22"/>
    <s v="10D"/>
    <n v="5.9020000000000001"/>
    <n v="5.9"/>
    <n v="5.9"/>
    <x v="116"/>
    <n v="1084900"/>
    <n v="0"/>
    <s v="D"/>
    <n v="10"/>
    <x v="3"/>
    <n v="3.05"/>
    <n v="8"/>
    <n v="3.05"/>
    <n v="1"/>
    <s v="10D"/>
    <n v="0"/>
  </r>
  <r>
    <s v="10D-23A-VCS-Loc-22"/>
    <s v="10D"/>
    <n v="6.2709999999999999"/>
    <n v="6.27"/>
    <n v="6.25"/>
    <x v="5"/>
    <n v="1378045"/>
    <n v="0"/>
    <s v="D"/>
    <n v="10"/>
    <x v="3"/>
    <n v="3.05"/>
    <n v="8"/>
    <n v="3.05"/>
    <n v="1"/>
    <s v="10D"/>
    <n v="0"/>
  </r>
  <r>
    <s v="10D-23A-VCS-Loc-22"/>
    <s v="10D"/>
    <n v="6.3310000000000004"/>
    <n v="6.33"/>
    <n v="6.32"/>
    <x v="6"/>
    <n v="2979779"/>
    <n v="0"/>
    <s v="D"/>
    <n v="10"/>
    <x v="3"/>
    <n v="3.05"/>
    <n v="8"/>
    <n v="3.05"/>
    <n v="1"/>
    <s v="10D"/>
    <n v="0"/>
  </r>
  <r>
    <s v="10D-23A-VCS-Loc-22"/>
    <s v="10D"/>
    <n v="7.101"/>
    <n v="7.1"/>
    <n v="7.09"/>
    <x v="117"/>
    <n v="1691636"/>
    <n v="0"/>
    <s v="D"/>
    <n v="10"/>
    <x v="3"/>
    <n v="3.05"/>
    <n v="8"/>
    <n v="3.05"/>
    <n v="1"/>
    <s v="10D"/>
    <n v="0"/>
  </r>
  <r>
    <s v="10D-23A-VCS-Loc-22"/>
    <s v="10D"/>
    <n v="7.9189999999999996"/>
    <n v="7.92"/>
    <n v="7.92"/>
    <x v="118"/>
    <n v="810675"/>
    <n v="0"/>
    <s v="D"/>
    <n v="10"/>
    <x v="3"/>
    <n v="3.05"/>
    <n v="8"/>
    <n v="3.05"/>
    <n v="1"/>
    <s v="10D"/>
    <n v="0"/>
  </r>
  <r>
    <s v="10D-23A-VCS-Loc-22"/>
    <s v="10D"/>
    <n v="8.2769999999999992"/>
    <n v="8.2799999999999994"/>
    <n v="8.2799999999999994"/>
    <x v="119"/>
    <n v="936158"/>
    <n v="0"/>
    <s v="D"/>
    <n v="10"/>
    <x v="3"/>
    <n v="3.05"/>
    <n v="8"/>
    <n v="3.05"/>
    <n v="1"/>
    <s v="10D"/>
    <n v="0"/>
  </r>
  <r>
    <s v="10D-23A-VCS-Loc-22"/>
    <s v="10D"/>
    <n v="8.6959999999999997"/>
    <n v="8.6999999999999993"/>
    <n v="8.6999999999999993"/>
    <x v="120"/>
    <n v="3008951"/>
    <n v="0"/>
    <s v="D"/>
    <n v="10"/>
    <x v="3"/>
    <n v="3.05"/>
    <n v="8"/>
    <n v="3.05"/>
    <n v="1"/>
    <s v="10D"/>
    <n v="0"/>
  </r>
  <r>
    <s v="10D-23A-VCS-Loc-22"/>
    <s v="10D"/>
    <n v="8.8109999999999999"/>
    <n v="8.81"/>
    <n v="8.81"/>
    <x v="121"/>
    <n v="6836904"/>
    <n v="0"/>
    <s v="D"/>
    <n v="10"/>
    <x v="3"/>
    <n v="3.05"/>
    <n v="8"/>
    <n v="3.05"/>
    <n v="1"/>
    <s v="10D"/>
    <n v="0"/>
  </r>
  <r>
    <s v="10D-23A-VCS-Loc-22"/>
    <s v="10D"/>
    <n v="8.9130000000000003"/>
    <n v="8.91"/>
    <n v="8.91"/>
    <x v="122"/>
    <n v="5405159"/>
    <n v="0"/>
    <s v="D"/>
    <n v="10"/>
    <x v="3"/>
    <n v="3.05"/>
    <n v="8"/>
    <n v="3.05"/>
    <n v="1"/>
    <s v="10D"/>
    <n v="0"/>
  </r>
  <r>
    <s v="10D-23A-VCS-Loc-22"/>
    <s v="10D"/>
    <n v="9.077"/>
    <n v="9.08"/>
    <n v="9.08"/>
    <x v="123"/>
    <n v="2896057"/>
    <n v="0"/>
    <s v="D"/>
    <n v="10"/>
    <x v="3"/>
    <n v="3.05"/>
    <n v="8"/>
    <n v="3.05"/>
    <n v="1"/>
    <s v="10D"/>
    <n v="0"/>
  </r>
  <r>
    <s v="10D-23A-VCS-Loc-22"/>
    <s v="10D"/>
    <n v="9.2330000000000005"/>
    <n v="9.23"/>
    <n v="9.23"/>
    <x v="124"/>
    <n v="4466811"/>
    <n v="0"/>
    <s v="D"/>
    <n v="10"/>
    <x v="3"/>
    <n v="3.05"/>
    <n v="8"/>
    <n v="3.05"/>
    <n v="1"/>
    <s v="10D"/>
    <n v="0"/>
  </r>
  <r>
    <s v="10D-23A-VCS-Loc-22"/>
    <s v="10D"/>
    <n v="9.3759999999999994"/>
    <n v="9.3800000000000008"/>
    <n v="9.3800000000000008"/>
    <x v="10"/>
    <n v="11454139"/>
    <n v="0"/>
    <s v="D"/>
    <n v="10"/>
    <x v="3"/>
    <n v="3.05"/>
    <n v="8"/>
    <n v="3.05"/>
    <n v="1"/>
    <s v="10D"/>
    <n v="0"/>
  </r>
  <r>
    <s v="10D-23A-VCS-Loc-22"/>
    <s v="10D"/>
    <n v="9.5459999999999994"/>
    <n v="9.5500000000000007"/>
    <n v="9.5299999999999994"/>
    <x v="11"/>
    <n v="6868837"/>
    <n v="0"/>
    <s v="D"/>
    <n v="10"/>
    <x v="3"/>
    <n v="3.05"/>
    <n v="8"/>
    <n v="3.05"/>
    <n v="1"/>
    <s v="10D"/>
    <n v="0"/>
  </r>
  <r>
    <s v="10D-23A-VCS-Loc-22"/>
    <s v="10D"/>
    <n v="9.6660000000000004"/>
    <n v="9.67"/>
    <n v="9.67"/>
    <x v="125"/>
    <n v="2213771"/>
    <n v="0"/>
    <s v="D"/>
    <n v="10"/>
    <x v="3"/>
    <n v="3.05"/>
    <n v="8"/>
    <n v="3.05"/>
    <n v="1"/>
    <s v="10D"/>
    <n v="0"/>
  </r>
  <r>
    <s v="10D-23A-VCS-Loc-22"/>
    <s v="10D"/>
    <n v="9.8059999999999992"/>
    <n v="9.81"/>
    <n v="9.8000000000000007"/>
    <x v="13"/>
    <n v="1232895"/>
    <n v="0"/>
    <s v="D"/>
    <n v="10"/>
    <x v="3"/>
    <n v="3.05"/>
    <n v="8"/>
    <n v="3.05"/>
    <n v="1"/>
    <s v="10D"/>
    <n v="0"/>
  </r>
  <r>
    <s v="10D-23A-VCS-Loc-22"/>
    <s v="10D"/>
    <n v="9.9990000000000006"/>
    <n v="10"/>
    <n v="9.99"/>
    <x v="126"/>
    <n v="10975821"/>
    <n v="0"/>
    <s v="D"/>
    <n v="10"/>
    <x v="3"/>
    <n v="3.05"/>
    <n v="8"/>
    <n v="3.05"/>
    <n v="1"/>
    <s v="10D"/>
    <n v="0"/>
  </r>
  <r>
    <s v="10D-23A-VCS-Loc-22"/>
    <s v="10D"/>
    <n v="10.097"/>
    <n v="10.1"/>
    <n v="10.1"/>
    <x v="127"/>
    <n v="7125462"/>
    <n v="0"/>
    <s v="D"/>
    <n v="10"/>
    <x v="3"/>
    <n v="3.05"/>
    <n v="8"/>
    <n v="3.05"/>
    <n v="1"/>
    <s v="10D"/>
    <n v="0"/>
  </r>
  <r>
    <s v="10D-23A-VCS-Loc-22"/>
    <s v="10D"/>
    <n v="10.183999999999999"/>
    <n v="10.18"/>
    <n v="10.18"/>
    <x v="128"/>
    <n v="3927346"/>
    <n v="0"/>
    <s v="D"/>
    <n v="10"/>
    <x v="3"/>
    <n v="3.05"/>
    <n v="8"/>
    <n v="3.05"/>
    <n v="1"/>
    <s v="10D"/>
    <n v="0"/>
  </r>
  <r>
    <s v="10D-23A-VCS-Loc-22"/>
    <s v="10D"/>
    <n v="10.529"/>
    <n v="10.53"/>
    <n v="10.53"/>
    <x v="129"/>
    <n v="2544514"/>
    <n v="0"/>
    <s v="D"/>
    <n v="10"/>
    <x v="3"/>
    <n v="3.05"/>
    <n v="8"/>
    <n v="3.05"/>
    <n v="1"/>
    <s v="10D"/>
    <n v="0"/>
  </r>
  <r>
    <s v="10D-23A-VCS-Loc-22"/>
    <s v="10D"/>
    <n v="10.618"/>
    <n v="10.62"/>
    <n v="10.62"/>
    <x v="130"/>
    <n v="1762667"/>
    <n v="0"/>
    <s v="D"/>
    <n v="10"/>
    <x v="3"/>
    <n v="3.05"/>
    <n v="8"/>
    <n v="3.05"/>
    <n v="1"/>
    <s v="10D"/>
    <n v="0"/>
  </r>
  <r>
    <s v="10D-23A-VCS-Loc-22"/>
    <s v="10D"/>
    <n v="10.733000000000001"/>
    <n v="10.73"/>
    <n v="10.73"/>
    <x v="131"/>
    <n v="2383873"/>
    <n v="0"/>
    <s v="D"/>
    <n v="10"/>
    <x v="3"/>
    <n v="3.05"/>
    <n v="8"/>
    <n v="3.05"/>
    <n v="1"/>
    <s v="10D"/>
    <n v="0"/>
  </r>
  <r>
    <s v="10D-23A-VCS-Loc-22"/>
    <s v="10D"/>
    <n v="11.125999999999999"/>
    <n v="11.13"/>
    <n v="11.13"/>
    <x v="132"/>
    <n v="4970937"/>
    <n v="0"/>
    <s v="D"/>
    <n v="10"/>
    <x v="3"/>
    <n v="3.05"/>
    <n v="8"/>
    <n v="3.05"/>
    <n v="1"/>
    <s v="10D"/>
    <n v="0"/>
  </r>
  <r>
    <s v="10D-23A-VCS-Loc-22"/>
    <s v="10D"/>
    <n v="11.249000000000001"/>
    <n v="11.25"/>
    <n v="11.25"/>
    <x v="133"/>
    <n v="2382626"/>
    <n v="0"/>
    <s v="D"/>
    <n v="10"/>
    <x v="3"/>
    <n v="3.05"/>
    <n v="8"/>
    <n v="3.05"/>
    <n v="1"/>
    <s v="10D"/>
    <n v="0"/>
  </r>
  <r>
    <s v="10D-23A-VCS-Loc-22"/>
    <s v="10D"/>
    <n v="11.371"/>
    <n v="11.37"/>
    <n v="11.37"/>
    <x v="134"/>
    <n v="2438028"/>
    <n v="0"/>
    <s v="D"/>
    <n v="10"/>
    <x v="3"/>
    <n v="3.05"/>
    <n v="8"/>
    <n v="3.05"/>
    <n v="1"/>
    <s v="10D"/>
    <n v="0"/>
  </r>
  <r>
    <s v="10D-23A-VCS-Loc-22"/>
    <s v="10D"/>
    <n v="11.438000000000001"/>
    <n v="11.44"/>
    <n v="11.44"/>
    <x v="135"/>
    <n v="3356086"/>
    <n v="0"/>
    <s v="D"/>
    <n v="10"/>
    <x v="3"/>
    <n v="3.05"/>
    <n v="8"/>
    <n v="3.05"/>
    <n v="1"/>
    <s v="10D"/>
    <n v="0"/>
  </r>
  <r>
    <s v="10D-23A-VCS-Loc-22"/>
    <s v="10D"/>
    <n v="11.635999999999999"/>
    <n v="11.64"/>
    <n v="11.64"/>
    <x v="136"/>
    <n v="19574256"/>
    <n v="0"/>
    <s v="D"/>
    <n v="10"/>
    <x v="3"/>
    <n v="3.05"/>
    <n v="8"/>
    <n v="3.05"/>
    <n v="1"/>
    <s v="10D"/>
    <n v="0"/>
  </r>
  <r>
    <s v="10D-23A-VCS-Loc-22"/>
    <s v="10D"/>
    <n v="11.76"/>
    <n v="11.76"/>
    <n v="11.76"/>
    <x v="137"/>
    <n v="9839039"/>
    <n v="0"/>
    <s v="D"/>
    <n v="10"/>
    <x v="3"/>
    <n v="3.05"/>
    <n v="8"/>
    <n v="3.05"/>
    <n v="1"/>
    <s v="10D"/>
    <n v="0"/>
  </r>
  <r>
    <s v="10D-23A-VCS-Loc-22"/>
    <s v="10D"/>
    <n v="11.917999999999999"/>
    <n v="11.92"/>
    <n v="11.92"/>
    <x v="138"/>
    <n v="29790490"/>
    <n v="0"/>
    <s v="D"/>
    <n v="10"/>
    <x v="3"/>
    <n v="3.05"/>
    <n v="8"/>
    <n v="3.05"/>
    <n v="1"/>
    <s v="10D"/>
    <n v="0"/>
  </r>
  <r>
    <s v="10D-23A-VCS-Loc-22"/>
    <s v="10D"/>
    <n v="12.138"/>
    <n v="12.14"/>
    <n v="12.14"/>
    <x v="139"/>
    <n v="6197695"/>
    <n v="0"/>
    <s v="D"/>
    <n v="10"/>
    <x v="3"/>
    <n v="3.05"/>
    <n v="8"/>
    <n v="3.05"/>
    <n v="1"/>
    <s v="10D"/>
    <n v="0"/>
  </r>
  <r>
    <s v="10D-23A-VCS-Loc-22"/>
    <s v="10D"/>
    <n v="12.308"/>
    <n v="12.31"/>
    <n v="12.31"/>
    <x v="140"/>
    <n v="10661670"/>
    <n v="0"/>
    <s v="D"/>
    <n v="10"/>
    <x v="3"/>
    <n v="3.05"/>
    <n v="8"/>
    <n v="3.05"/>
    <n v="1"/>
    <s v="10D"/>
    <n v="0"/>
  </r>
  <r>
    <s v="10D-23A-VCS-Loc-22"/>
    <s v="10D"/>
    <n v="12.404"/>
    <n v="12.4"/>
    <n v="12.39"/>
    <x v="20"/>
    <n v="9496251"/>
    <n v="0"/>
    <s v="D"/>
    <n v="10"/>
    <x v="3"/>
    <n v="3.05"/>
    <n v="8"/>
    <n v="3.05"/>
    <n v="1"/>
    <s v="10D"/>
    <n v="0"/>
  </r>
  <r>
    <s v="10D-23A-VCS-Loc-22"/>
    <s v="10D"/>
    <n v="12.462"/>
    <n v="12.46"/>
    <n v="12.46"/>
    <x v="141"/>
    <n v="6434732"/>
    <n v="0"/>
    <s v="D"/>
    <n v="10"/>
    <x v="3"/>
    <n v="3.05"/>
    <n v="8"/>
    <n v="3.05"/>
    <n v="1"/>
    <s v="10D"/>
    <n v="0"/>
  </r>
  <r>
    <s v="10D-23A-VCS-Loc-22"/>
    <s v="10D"/>
    <n v="12.536"/>
    <n v="12.54"/>
    <n v="12.53"/>
    <x v="21"/>
    <n v="37603224"/>
    <n v="0"/>
    <s v="D"/>
    <n v="10"/>
    <x v="3"/>
    <n v="3.05"/>
    <n v="8"/>
    <n v="3.05"/>
    <n v="1"/>
    <s v="10D"/>
    <n v="0"/>
  </r>
  <r>
    <s v="10D-23A-VCS-Loc-22"/>
    <s v="10D"/>
    <n v="12.846"/>
    <n v="12.85"/>
    <n v="12.85"/>
    <x v="142"/>
    <n v="8340587"/>
    <n v="0"/>
    <s v="D"/>
    <n v="10"/>
    <x v="3"/>
    <n v="3.05"/>
    <n v="8"/>
    <n v="3.05"/>
    <n v="1"/>
    <s v="10D"/>
    <n v="0"/>
  </r>
  <r>
    <s v="10D-23A-VCS-Loc-22"/>
    <s v="10D"/>
    <n v="12.914"/>
    <n v="12.91"/>
    <n v="12.91"/>
    <x v="22"/>
    <n v="25600912"/>
    <n v="0"/>
    <s v="D"/>
    <n v="10"/>
    <x v="3"/>
    <n v="3.05"/>
    <n v="8"/>
    <n v="3.05"/>
    <n v="1"/>
    <s v="10D"/>
    <n v="0"/>
  </r>
  <r>
    <s v="10D-23A-VCS-Loc-22"/>
    <s v="10D"/>
    <n v="13.114000000000001"/>
    <n v="13.11"/>
    <n v="13.11"/>
    <x v="143"/>
    <n v="8073404"/>
    <n v="0"/>
    <s v="D"/>
    <n v="10"/>
    <x v="3"/>
    <n v="3.05"/>
    <n v="8"/>
    <n v="3.05"/>
    <n v="1"/>
    <s v="10D"/>
    <n v="0"/>
  </r>
  <r>
    <s v="10D-23A-VCS-Loc-22"/>
    <s v="10D"/>
    <n v="13.3"/>
    <n v="13.3"/>
    <n v="13.3"/>
    <x v="144"/>
    <n v="2721268"/>
    <n v="0"/>
    <s v="D"/>
    <n v="10"/>
    <x v="3"/>
    <n v="3.05"/>
    <n v="8"/>
    <n v="3.05"/>
    <n v="1"/>
    <s v="10D"/>
    <n v="0"/>
  </r>
  <r>
    <s v="10D-23A-VCS-Loc-22"/>
    <s v="10D"/>
    <n v="13.358000000000001"/>
    <n v="13.36"/>
    <n v="13.36"/>
    <x v="145"/>
    <n v="2364036"/>
    <n v="0"/>
    <s v="D"/>
    <n v="10"/>
    <x v="3"/>
    <n v="3.05"/>
    <n v="8"/>
    <n v="3.05"/>
    <n v="1"/>
    <s v="10D"/>
    <n v="0"/>
  </r>
  <r>
    <s v="10D-23A-VCS-Loc-22"/>
    <s v="10D"/>
    <n v="13.535"/>
    <n v="13.54"/>
    <n v="13.54"/>
    <x v="146"/>
    <n v="4443124"/>
    <n v="0"/>
    <s v="D"/>
    <n v="10"/>
    <x v="3"/>
    <n v="3.05"/>
    <n v="8"/>
    <n v="3.05"/>
    <n v="1"/>
    <s v="10D"/>
    <n v="0"/>
  </r>
  <r>
    <s v="10D-23A-VCS-Loc-22"/>
    <s v="10D"/>
    <n v="14.253"/>
    <n v="14.25"/>
    <n v="14.25"/>
    <x v="24"/>
    <n v="4261169"/>
    <n v="0"/>
    <s v="D"/>
    <n v="10"/>
    <x v="3"/>
    <n v="3.05"/>
    <n v="8"/>
    <n v="3.05"/>
    <n v="1"/>
    <s v="10D"/>
    <n v="0"/>
  </r>
  <r>
    <s v="10D-23A-VCS-Loc-22"/>
    <s v="10D"/>
    <n v="14.83"/>
    <n v="14.83"/>
    <n v="14.83"/>
    <x v="147"/>
    <n v="538520"/>
    <n v="0"/>
    <s v="D"/>
    <n v="10"/>
    <x v="3"/>
    <n v="3.05"/>
    <n v="8"/>
    <n v="3.05"/>
    <n v="1"/>
    <s v="10D"/>
    <n v="0"/>
  </r>
  <r>
    <s v="10D-23A-VCS-Loc-22"/>
    <s v="10D"/>
    <n v="15.042999999999999"/>
    <n v="15.04"/>
    <n v="15.02"/>
    <x v="25"/>
    <n v="2158637"/>
    <n v="0"/>
    <s v="D"/>
    <n v="10"/>
    <x v="3"/>
    <n v="3.05"/>
    <n v="8"/>
    <n v="3.05"/>
    <n v="1"/>
    <s v="10D"/>
    <n v="0"/>
  </r>
  <r>
    <s v="10D-23A-VCS-Loc-22"/>
    <s v="10D"/>
    <n v="15.144"/>
    <n v="15.14"/>
    <n v="15.14"/>
    <x v="148"/>
    <n v="1308466"/>
    <n v="0"/>
    <s v="D"/>
    <n v="10"/>
    <x v="3"/>
    <n v="3.05"/>
    <n v="8"/>
    <n v="3.05"/>
    <n v="1"/>
    <s v="10D"/>
    <n v="0"/>
  </r>
  <r>
    <s v="10D-23A-VCS-Loc-22"/>
    <s v="10D"/>
    <n v="15.364000000000001"/>
    <n v="15.36"/>
    <n v="15.36"/>
    <x v="149"/>
    <n v="2719845"/>
    <n v="0"/>
    <s v="D"/>
    <n v="10"/>
    <x v="3"/>
    <n v="3.05"/>
    <n v="8"/>
    <n v="3.05"/>
    <n v="1"/>
    <s v="10D"/>
    <n v="0"/>
  </r>
  <r>
    <s v="10D-23A-VCS-Loc-22"/>
    <s v="10D"/>
    <n v="15.557"/>
    <n v="15.56"/>
    <n v="15.55"/>
    <x v="27"/>
    <n v="14525574"/>
    <n v="0"/>
    <s v="D"/>
    <n v="10"/>
    <x v="3"/>
    <n v="3.05"/>
    <n v="8"/>
    <n v="3.05"/>
    <n v="1"/>
    <s v="10D"/>
    <n v="0"/>
  </r>
  <r>
    <s v="10D-23A-VCS-Loc-22"/>
    <s v="10D"/>
    <n v="16.366"/>
    <n v="16.37"/>
    <n v="16.37"/>
    <x v="150"/>
    <n v="2505984"/>
    <n v="0"/>
    <s v="D"/>
    <n v="10"/>
    <x v="3"/>
    <n v="3.05"/>
    <n v="8"/>
    <n v="3.05"/>
    <n v="1"/>
    <s v="10D"/>
    <n v="0"/>
  </r>
  <r>
    <s v="10D-23A-VCS-Loc-22"/>
    <s v="10D"/>
    <n v="16.446000000000002"/>
    <n v="16.45"/>
    <n v="16.440000000000001"/>
    <x v="151"/>
    <n v="4941018"/>
    <n v="0"/>
    <s v="D"/>
    <n v="10"/>
    <x v="3"/>
    <n v="3.05"/>
    <n v="8"/>
    <n v="3.05"/>
    <n v="1"/>
    <s v="10D"/>
    <n v="0"/>
  </r>
  <r>
    <s v="10D-23A-VCS-Loc-22"/>
    <s v="10D"/>
    <n v="16.718"/>
    <n v="16.72"/>
    <n v="16.72"/>
    <x v="152"/>
    <n v="1109098"/>
    <n v="0"/>
    <s v="D"/>
    <n v="10"/>
    <x v="3"/>
    <n v="3.05"/>
    <n v="8"/>
    <n v="3.05"/>
    <n v="1"/>
    <s v="10D"/>
    <n v="0"/>
  </r>
  <r>
    <s v="10D-23A-VCS-Loc-22"/>
    <s v="10D"/>
    <n v="16.902999999999999"/>
    <n v="16.899999999999999"/>
    <n v="16.899999999999999"/>
    <x v="153"/>
    <n v="5504008"/>
    <n v="0"/>
    <s v="D"/>
    <n v="10"/>
    <x v="3"/>
    <n v="3.05"/>
    <n v="8"/>
    <n v="3.05"/>
    <n v="1"/>
    <s v="10D"/>
    <n v="0"/>
  </r>
  <r>
    <s v="10D-23A-VCS-Loc-22"/>
    <s v="10D"/>
    <n v="17.213999999999999"/>
    <n v="17.21"/>
    <n v="17.21"/>
    <x v="154"/>
    <n v="2598540"/>
    <n v="0"/>
    <s v="D"/>
    <n v="10"/>
    <x v="3"/>
    <n v="3.05"/>
    <n v="8"/>
    <n v="3.05"/>
    <n v="1"/>
    <s v="10D"/>
    <n v="0"/>
  </r>
  <r>
    <s v="10D-23A-VCS-Loc-22"/>
    <s v="10D"/>
    <n v="17.693000000000001"/>
    <n v="17.690000000000001"/>
    <n v="17.690000000000001"/>
    <x v="155"/>
    <n v="978816"/>
    <n v="0"/>
    <s v="D"/>
    <n v="10"/>
    <x v="3"/>
    <n v="3.05"/>
    <n v="8"/>
    <n v="3.05"/>
    <n v="1"/>
    <s v="10D"/>
    <n v="0"/>
  </r>
  <r>
    <s v="10D-23A-VCS-Loc-22"/>
    <s v="10D"/>
    <n v="18.146999999999998"/>
    <n v="18.149999999999999"/>
    <n v="18.149999999999999"/>
    <x v="156"/>
    <n v="2760564"/>
    <n v="0"/>
    <s v="D"/>
    <n v="10"/>
    <x v="3"/>
    <n v="3.05"/>
    <n v="8"/>
    <n v="3.05"/>
    <n v="1"/>
    <s v="10D"/>
    <n v="0"/>
  </r>
  <r>
    <s v="10D-23A-VCS-Loc-22"/>
    <s v="10D"/>
    <n v="18.222999999999999"/>
    <n v="18.22"/>
    <n v="18.21"/>
    <x v="157"/>
    <n v="1789797"/>
    <n v="0"/>
    <s v="D"/>
    <n v="10"/>
    <x v="3"/>
    <n v="3.05"/>
    <n v="8"/>
    <n v="3.05"/>
    <n v="1"/>
    <s v="10D"/>
    <n v="0"/>
  </r>
  <r>
    <s v="10D-23A-VCS-Loc-22"/>
    <s v="10D"/>
    <n v="18.399999999999999"/>
    <n v="18.399999999999999"/>
    <n v="18.399999999999999"/>
    <x v="158"/>
    <n v="2604769"/>
    <n v="0"/>
    <s v="D"/>
    <n v="10"/>
    <x v="3"/>
    <n v="3.05"/>
    <n v="8"/>
    <n v="3.05"/>
    <n v="1"/>
    <s v="10D"/>
    <n v="0"/>
  </r>
  <r>
    <s v="10D-23A-VCS-Loc-22"/>
    <s v="10D"/>
    <n v="18.760999999999999"/>
    <n v="18.760000000000002"/>
    <n v="18.760000000000002"/>
    <x v="159"/>
    <n v="19677381"/>
    <n v="0"/>
    <s v="D"/>
    <n v="10"/>
    <x v="3"/>
    <n v="3.05"/>
    <n v="8"/>
    <n v="3.05"/>
    <n v="1"/>
    <s v="10D"/>
    <n v="0"/>
  </r>
  <r>
    <s v="10D-23A-VCS-Loc-22"/>
    <s v="10D"/>
    <n v="18.891999999999999"/>
    <n v="18.89"/>
    <n v="18.89"/>
    <x v="160"/>
    <n v="37505533"/>
    <n v="0"/>
    <s v="D"/>
    <n v="10"/>
    <x v="3"/>
    <n v="3.05"/>
    <n v="8"/>
    <n v="3.05"/>
    <n v="1"/>
    <s v="10D"/>
    <n v="0"/>
  </r>
  <r>
    <s v="10D-23A-VCS-Loc-22"/>
    <s v="10D"/>
    <n v="19.109000000000002"/>
    <n v="19.11"/>
    <n v="19.100000000000001"/>
    <x v="161"/>
    <n v="37392802"/>
    <n v="0"/>
    <s v="D"/>
    <n v="10"/>
    <x v="3"/>
    <n v="3.05"/>
    <n v="8"/>
    <n v="3.05"/>
    <n v="1"/>
    <s v="10D"/>
    <n v="0"/>
  </r>
  <r>
    <s v="10D-23A-VCS-Loc-22"/>
    <s v="10D"/>
    <n v="19.768000000000001"/>
    <n v="19.77"/>
    <n v="19.760000000000002"/>
    <x v="162"/>
    <n v="1609424"/>
    <n v="0"/>
    <s v="D"/>
    <n v="10"/>
    <x v="3"/>
    <n v="3.05"/>
    <n v="8"/>
    <n v="3.05"/>
    <n v="1"/>
    <s v="10D"/>
    <n v="0"/>
  </r>
  <r>
    <s v="10D-23A-VCS-Loc-22"/>
    <s v="10D"/>
    <n v="19.977"/>
    <n v="19.98"/>
    <n v="19.98"/>
    <x v="163"/>
    <n v="1879538"/>
    <n v="0"/>
    <s v="D"/>
    <n v="10"/>
    <x v="3"/>
    <n v="3.05"/>
    <n v="8"/>
    <n v="3.05"/>
    <n v="1"/>
    <s v="10D"/>
    <n v="0"/>
  </r>
  <r>
    <s v="10D-23A-VCS-Loc-22"/>
    <s v="10D"/>
    <n v="20.047999999999998"/>
    <n v="20.05"/>
    <n v="20.05"/>
    <x v="40"/>
    <n v="8283353"/>
    <n v="0"/>
    <s v="D"/>
    <n v="10"/>
    <x v="3"/>
    <n v="3.05"/>
    <n v="8"/>
    <n v="3.05"/>
    <n v="1"/>
    <s v="10D"/>
    <n v="0"/>
  </r>
  <r>
    <s v="10D-23A-VCS-Loc-22"/>
    <s v="10D"/>
    <n v="20.126000000000001"/>
    <n v="20.13"/>
    <n v="20.13"/>
    <x v="41"/>
    <n v="1864320"/>
    <n v="0"/>
    <s v="D"/>
    <n v="10"/>
    <x v="3"/>
    <n v="3.05"/>
    <n v="8"/>
    <n v="3.05"/>
    <n v="1"/>
    <s v="10D"/>
    <n v="0"/>
  </r>
  <r>
    <s v="10D-23A-VCS-Loc-22"/>
    <s v="10D"/>
    <n v="20.334"/>
    <n v="20.329999999999998"/>
    <n v="20.329999999999998"/>
    <x v="164"/>
    <n v="3262124"/>
    <n v="0"/>
    <s v="D"/>
    <n v="10"/>
    <x v="3"/>
    <n v="3.05"/>
    <n v="8"/>
    <n v="3.05"/>
    <n v="1"/>
    <s v="10D"/>
    <n v="0"/>
  </r>
  <r>
    <s v="10D-23A-VCS-Loc-22"/>
    <s v="10D"/>
    <n v="20.506"/>
    <n v="20.51"/>
    <n v="20.51"/>
    <x v="165"/>
    <n v="1081902"/>
    <n v="0"/>
    <s v="D"/>
    <n v="10"/>
    <x v="3"/>
    <n v="3.05"/>
    <n v="8"/>
    <n v="3.05"/>
    <n v="1"/>
    <s v="10D"/>
    <n v="0"/>
  </r>
  <r>
    <s v="10D-23A-VCS-Loc-22"/>
    <s v="10D"/>
    <n v="20.863"/>
    <n v="20.86"/>
    <n v="20.85"/>
    <x v="42"/>
    <n v="4480998"/>
    <n v="0"/>
    <s v="D"/>
    <n v="10"/>
    <x v="3"/>
    <n v="3.05"/>
    <n v="8"/>
    <n v="3.05"/>
    <n v="1"/>
    <s v="10D"/>
    <n v="0"/>
  </r>
  <r>
    <s v="10D-23A-VCS-Loc-22"/>
    <s v="10D"/>
    <n v="20.956"/>
    <n v="20.96"/>
    <n v="20.96"/>
    <x v="166"/>
    <n v="10948403"/>
    <n v="0"/>
    <s v="D"/>
    <n v="10"/>
    <x v="3"/>
    <n v="3.05"/>
    <n v="8"/>
    <n v="3.05"/>
    <n v="1"/>
    <s v="10D"/>
    <n v="0"/>
  </r>
  <r>
    <s v="10D-23A-VCS-Loc-22"/>
    <s v="10D"/>
    <n v="21.08"/>
    <n v="21.08"/>
    <n v="21.07"/>
    <x v="167"/>
    <n v="3698333"/>
    <n v="0"/>
    <s v="D"/>
    <n v="10"/>
    <x v="3"/>
    <n v="3.05"/>
    <n v="8"/>
    <n v="3.05"/>
    <n v="1"/>
    <s v="10D"/>
    <n v="0"/>
  </r>
  <r>
    <s v="10D-23A-VCS-Loc-22"/>
    <s v="10D"/>
    <n v="21.280999999999999"/>
    <n v="21.28"/>
    <n v="21.28"/>
    <x v="98"/>
    <n v="9016436"/>
    <n v="0"/>
    <s v="D"/>
    <n v="10"/>
    <x v="3"/>
    <n v="3.05"/>
    <n v="8"/>
    <n v="3.05"/>
    <n v="1"/>
    <s v="10D"/>
    <n v="0"/>
  </r>
  <r>
    <s v="10D-23A-VCS-Loc-22"/>
    <s v="10D"/>
    <n v="21.318999999999999"/>
    <n v="21.32"/>
    <n v="21.28"/>
    <x v="168"/>
    <n v="5104099"/>
    <n v="0"/>
    <s v="D"/>
    <n v="10"/>
    <x v="3"/>
    <n v="3.05"/>
    <n v="8"/>
    <n v="3.05"/>
    <n v="1"/>
    <s v="10D"/>
    <n v="0"/>
  </r>
  <r>
    <s v="10D-23A-VCS-Loc-22"/>
    <s v="10D"/>
    <n v="21.440999999999999"/>
    <n v="21.44"/>
    <n v="21.44"/>
    <x v="169"/>
    <n v="5095647"/>
    <n v="0"/>
    <s v="D"/>
    <n v="10"/>
    <x v="3"/>
    <n v="3.05"/>
    <n v="8"/>
    <n v="3.05"/>
    <n v="1"/>
    <s v="10D"/>
    <n v="0"/>
  </r>
  <r>
    <s v="10D-23A-VCS-Loc-22"/>
    <s v="10D"/>
    <n v="21.602"/>
    <n v="21.6"/>
    <n v="21.6"/>
    <x v="170"/>
    <n v="2169216"/>
    <n v="0"/>
    <s v="D"/>
    <n v="10"/>
    <x v="3"/>
    <n v="3.05"/>
    <n v="8"/>
    <n v="3.05"/>
    <n v="1"/>
    <s v="10D"/>
    <n v="0"/>
  </r>
  <r>
    <s v="10D-23A-VCS-Loc-22"/>
    <s v="10D"/>
    <n v="21.754000000000001"/>
    <n v="21.75"/>
    <n v="21.75"/>
    <x v="171"/>
    <n v="1541617"/>
    <n v="0"/>
    <s v="D"/>
    <n v="10"/>
    <x v="3"/>
    <n v="3.05"/>
    <n v="8"/>
    <n v="3.05"/>
    <n v="1"/>
    <s v="10D"/>
    <n v="0"/>
  </r>
  <r>
    <s v="10D-23A-VCS-Loc-22"/>
    <s v="10D"/>
    <n v="22.068000000000001"/>
    <n v="22.07"/>
    <n v="22.07"/>
    <x v="172"/>
    <n v="1560979"/>
    <n v="0"/>
    <s v="D"/>
    <n v="10"/>
    <x v="3"/>
    <n v="3.05"/>
    <n v="8"/>
    <n v="3.05"/>
    <n v="1"/>
    <s v="10D"/>
    <n v="0"/>
  </r>
  <r>
    <s v="10D-23A-VCS-Loc-22"/>
    <s v="10D"/>
    <n v="22.495000000000001"/>
    <n v="22.5"/>
    <n v="22.5"/>
    <x v="173"/>
    <n v="1469098"/>
    <n v="0"/>
    <s v="D"/>
    <n v="10"/>
    <x v="3"/>
    <n v="3.05"/>
    <n v="8"/>
    <n v="3.05"/>
    <n v="1"/>
    <s v="10D"/>
    <n v="0"/>
  </r>
  <r>
    <s v="10D-23A-VCS-Loc-22"/>
    <s v="10D"/>
    <n v="22.638000000000002"/>
    <n v="22.64"/>
    <n v="22.64"/>
    <x v="174"/>
    <n v="2231702"/>
    <n v="0"/>
    <s v="D"/>
    <n v="10"/>
    <x v="3"/>
    <n v="3.05"/>
    <n v="8"/>
    <n v="3.05"/>
    <n v="1"/>
    <s v="10D"/>
    <n v="0"/>
  </r>
  <r>
    <s v="10D-23A-VCS-Loc-22"/>
    <s v="10D"/>
    <n v="22.748000000000001"/>
    <n v="22.75"/>
    <n v="22.75"/>
    <x v="175"/>
    <n v="1379628"/>
    <n v="0"/>
    <s v="D"/>
    <n v="10"/>
    <x v="3"/>
    <n v="3.05"/>
    <n v="8"/>
    <n v="3.05"/>
    <n v="1"/>
    <s v="10D"/>
    <n v="0"/>
  </r>
  <r>
    <s v="10D-23A-VCS-Loc-22"/>
    <s v="10D"/>
    <n v="22.978000000000002"/>
    <n v="22.98"/>
    <n v="22.98"/>
    <x v="176"/>
    <n v="1981239"/>
    <n v="0"/>
    <s v="D"/>
    <n v="10"/>
    <x v="3"/>
    <n v="3.05"/>
    <n v="8"/>
    <n v="3.05"/>
    <n v="1"/>
    <s v="10D"/>
    <n v="0"/>
  </r>
  <r>
    <s v="10D-23A-VCS-Loc-22"/>
    <s v="10D"/>
    <n v="23.332999999999998"/>
    <n v="23.33"/>
    <n v="23.32"/>
    <x v="45"/>
    <n v="1709836"/>
    <n v="0"/>
    <s v="D"/>
    <n v="10"/>
    <x v="3"/>
    <n v="3.05"/>
    <n v="8"/>
    <n v="3.05"/>
    <n v="1"/>
    <s v="10D"/>
    <n v="0"/>
  </r>
  <r>
    <s v="10D-23A-VCS-Loc-22"/>
    <s v="10D"/>
    <n v="23.997"/>
    <n v="24"/>
    <n v="24"/>
    <x v="177"/>
    <n v="1270009"/>
    <n v="0"/>
    <s v="D"/>
    <n v="10"/>
    <x v="3"/>
    <n v="3.05"/>
    <n v="8"/>
    <n v="3.05"/>
    <n v="1"/>
    <s v="10D"/>
    <n v="0"/>
  </r>
  <r>
    <s v="10D-23A-VCS-Loc-22"/>
    <s v="10D"/>
    <n v="24.048999999999999"/>
    <n v="24.05"/>
    <n v="24.05"/>
    <x v="178"/>
    <n v="1330766"/>
    <n v="0"/>
    <s v="D"/>
    <n v="10"/>
    <x v="3"/>
    <n v="3.05"/>
    <n v="8"/>
    <n v="3.05"/>
    <n v="1"/>
    <s v="10D"/>
    <n v="0"/>
  </r>
  <r>
    <s v="10D-23A-VCS-Loc-22"/>
    <s v="10D"/>
    <n v="24.245000000000001"/>
    <n v="24.25"/>
    <n v="24.25"/>
    <x v="179"/>
    <n v="1139245"/>
    <n v="0"/>
    <s v="D"/>
    <n v="10"/>
    <x v="3"/>
    <n v="3.05"/>
    <n v="8"/>
    <n v="3.05"/>
    <n v="1"/>
    <s v="10D"/>
    <n v="0"/>
  </r>
  <r>
    <s v="10D-23A-VCS-Loc-22"/>
    <s v="10D"/>
    <n v="25.283999999999999"/>
    <n v="25.28"/>
    <n v="25.28"/>
    <x v="49"/>
    <n v="2042289"/>
    <n v="0"/>
    <s v="D"/>
    <n v="10"/>
    <x v="3"/>
    <n v="3.05"/>
    <n v="8"/>
    <n v="3.05"/>
    <n v="1"/>
    <s v="10D"/>
    <n v="0"/>
  </r>
  <r>
    <s v="10D-23A-VCS-Loc-22"/>
    <s v="10D"/>
    <n v="25.454999999999998"/>
    <n v="25.46"/>
    <n v="25.46"/>
    <x v="180"/>
    <n v="1528978"/>
    <n v="0"/>
    <s v="D"/>
    <n v="10"/>
    <x v="3"/>
    <n v="3.05"/>
    <n v="8"/>
    <n v="3.05"/>
    <n v="1"/>
    <s v="10D"/>
    <n v="0"/>
  </r>
  <r>
    <s v="10D-23A-VCS-Loc-22"/>
    <s v="10D"/>
    <n v="26.65"/>
    <n v="26.65"/>
    <n v="26.62"/>
    <x v="181"/>
    <n v="2033270"/>
    <n v="0"/>
    <s v="D"/>
    <n v="10"/>
    <x v="3"/>
    <n v="3.05"/>
    <n v="8"/>
    <n v="3.05"/>
    <n v="1"/>
    <s v="10D"/>
    <n v="0"/>
  </r>
  <r>
    <s v="10D-23A-VCS-Loc-22"/>
    <s v="10D"/>
    <n v="34.216000000000001"/>
    <n v="34.22"/>
    <n v="34.21"/>
    <x v="182"/>
    <n v="70371123"/>
    <n v="0"/>
    <s v="D"/>
    <n v="10"/>
    <x v="3"/>
    <n v="3.05"/>
    <n v="8"/>
    <n v="3.05"/>
    <n v="1"/>
    <s v="10D"/>
    <n v="0"/>
  </r>
  <r>
    <s v="10D-23A-VCS-Loc-22"/>
    <s v="10D"/>
    <n v="34.582999999999998"/>
    <n v="34.58"/>
    <n v="34.58"/>
    <x v="183"/>
    <n v="1175252"/>
    <n v="0"/>
    <s v="D"/>
    <n v="10"/>
    <x v="3"/>
    <n v="3.05"/>
    <n v="8"/>
    <n v="3.05"/>
    <n v="1"/>
    <s v="10D"/>
    <n v="0"/>
  </r>
  <r>
    <s v="10D-23A-VCS-Loc-22"/>
    <s v="10D"/>
    <n v="37.683999999999997"/>
    <n v="37.68"/>
    <n v="37.67"/>
    <x v="110"/>
    <n v="2452420"/>
    <n v="0"/>
    <s v="D"/>
    <n v="10"/>
    <x v="3"/>
    <n v="3.05"/>
    <n v="8"/>
    <n v="3.05"/>
    <n v="1"/>
    <s v="10D"/>
    <n v="0"/>
  </r>
  <r>
    <s v="10D-23A-VCS-Loc-22"/>
    <s v="10D"/>
    <n v="37.777000000000001"/>
    <n v="37.78"/>
    <n v="37.78"/>
    <x v="184"/>
    <n v="1265628"/>
    <n v="0"/>
    <s v="D"/>
    <n v="10"/>
    <x v="3"/>
    <n v="3.05"/>
    <n v="8"/>
    <n v="3.05"/>
    <n v="1"/>
    <s v="10D"/>
    <n v="0"/>
  </r>
  <r>
    <s v="10D-23A-VCS-Loc-22"/>
    <s v="10D"/>
    <n v="38"/>
    <n v="38"/>
    <n v="37.99"/>
    <x v="185"/>
    <n v="9706255"/>
    <n v="0"/>
    <s v="D"/>
    <n v="10"/>
    <x v="3"/>
    <n v="3.05"/>
    <n v="8"/>
    <n v="3.05"/>
    <n v="1"/>
    <s v="10D"/>
    <n v="0"/>
  </r>
  <r>
    <s v="10D-23A-VCS-Loc-22"/>
    <s v="10D"/>
    <n v="38.444000000000003"/>
    <n v="38.44"/>
    <n v="38.44"/>
    <x v="186"/>
    <n v="5061398"/>
    <n v="0"/>
    <s v="D"/>
    <n v="10"/>
    <x v="3"/>
    <n v="3.05"/>
    <n v="8"/>
    <n v="3.05"/>
    <n v="1"/>
    <s v="10D"/>
    <n v="0"/>
  </r>
  <r>
    <s v="10E-25B-VCS-Loc-22"/>
    <s v="10E"/>
    <n v="4.1779999999999999"/>
    <n v="4.18"/>
    <n v="4.1500000000000004"/>
    <x v="111"/>
    <n v="1229488"/>
    <n v="19535508"/>
    <s v="E"/>
    <n v="10"/>
    <x v="4"/>
    <n v="3.88"/>
    <n v="11"/>
    <n v="3.88"/>
    <n v="0"/>
    <s v="10E"/>
    <n v="8.1103176460899803E-2"/>
  </r>
  <r>
    <s v="10E-25B-VCS-Loc-22"/>
    <s v="10E"/>
    <n v="5.343"/>
    <n v="5.34"/>
    <n v="5.34"/>
    <x v="187"/>
    <n v="2880599"/>
    <n v="19535508"/>
    <s v="E"/>
    <n v="10"/>
    <x v="4"/>
    <n v="3.88"/>
    <n v="11"/>
    <n v="3.88"/>
    <n v="0"/>
    <s v="10E"/>
    <n v="0.19001871430228801"/>
  </r>
  <r>
    <s v="10E-25B-VCS-Loc-22"/>
    <s v="10E"/>
    <n v="8.6449999999999996"/>
    <n v="8.65"/>
    <n v="8.64"/>
    <x v="8"/>
    <n v="1221265"/>
    <n v="19535508"/>
    <s v="E"/>
    <n v="10"/>
    <x v="4"/>
    <n v="3.88"/>
    <n v="11"/>
    <n v="3.88"/>
    <n v="0"/>
    <s v="10E"/>
    <n v="8.0560746262282171E-2"/>
  </r>
  <r>
    <s v="10E-25B-VCS-Loc-22"/>
    <s v="10E"/>
    <n v="9.3819999999999997"/>
    <n v="9.3800000000000008"/>
    <n v="9.3800000000000008"/>
    <x v="10"/>
    <n v="6853343"/>
    <n v="19535508"/>
    <s v="E"/>
    <n v="10"/>
    <x v="4"/>
    <n v="3.88"/>
    <n v="11"/>
    <n v="3.88"/>
    <n v="0"/>
    <s v="10E"/>
    <n v="0.45208077401005325"/>
  </r>
  <r>
    <s v="10E-25B-VCS-Loc-22"/>
    <s v="10E"/>
    <n v="9.5489999999999995"/>
    <n v="9.5500000000000007"/>
    <n v="9.5299999999999994"/>
    <x v="11"/>
    <n v="2223037"/>
    <n v="19535508"/>
    <s v="E"/>
    <n v="10"/>
    <x v="4"/>
    <n v="3.88"/>
    <n v="11"/>
    <n v="3.88"/>
    <n v="0"/>
    <s v="10E"/>
    <n v="0.14664263668300079"/>
  </r>
  <r>
    <s v="10E-25B-VCS-Loc-22"/>
    <s v="10E"/>
    <n v="9.766"/>
    <n v="9.77"/>
    <n v="9.77"/>
    <x v="188"/>
    <n v="911344"/>
    <n v="19535508"/>
    <s v="E"/>
    <n v="10"/>
    <x v="4"/>
    <n v="3.88"/>
    <n v="11"/>
    <n v="3.88"/>
    <n v="0"/>
    <s v="10E"/>
    <n v="6.0116807360935831E-2"/>
  </r>
  <r>
    <s v="10E-25B-VCS-Loc-22"/>
    <s v="10E"/>
    <n v="9.8130000000000006"/>
    <n v="9.81"/>
    <n v="9.8000000000000007"/>
    <x v="13"/>
    <n v="1960198"/>
    <n v="19535508"/>
    <s v="E"/>
    <n v="10"/>
    <x v="4"/>
    <n v="3.88"/>
    <n v="11"/>
    <n v="3.88"/>
    <n v="0"/>
    <s v="10E"/>
    <n v="0.12930446193236766"/>
  </r>
  <r>
    <s v="10E-25B-VCS-Loc-22"/>
    <s v="10E"/>
    <n v="12.4"/>
    <n v="12.4"/>
    <n v="12.39"/>
    <x v="20"/>
    <n v="2700311"/>
    <n v="19535508"/>
    <s v="E"/>
    <n v="10"/>
    <x v="4"/>
    <n v="3.88"/>
    <n v="11"/>
    <n v="3.88"/>
    <n v="0"/>
    <s v="10E"/>
    <n v="0.17812601630297228"/>
  </r>
  <r>
    <s v="10E-25B-VCS-Loc-22"/>
    <s v="10E"/>
    <n v="12.542"/>
    <n v="12.54"/>
    <n v="12.53"/>
    <x v="21"/>
    <n v="7619901"/>
    <n v="19535508"/>
    <s v="E"/>
    <n v="10"/>
    <x v="4"/>
    <n v="3.88"/>
    <n v="11"/>
    <n v="3.88"/>
    <n v="0"/>
    <s v="10E"/>
    <n v="0.50264677281729209"/>
  </r>
  <r>
    <s v="10E-25B-VCS-Loc-22"/>
    <s v="10E"/>
    <n v="14.257"/>
    <n v="14.26"/>
    <n v="14.25"/>
    <x v="24"/>
    <n v="1054364"/>
    <n v="19535508"/>
    <s v="E"/>
    <n v="10"/>
    <x v="4"/>
    <n v="3.88"/>
    <n v="11"/>
    <n v="3.88"/>
    <n v="0"/>
    <s v="10E"/>
    <n v="6.9551121723855913E-2"/>
  </r>
  <r>
    <s v="10E-25B-VCS-Loc-22"/>
    <s v="10E"/>
    <n v="15.56"/>
    <n v="15.56"/>
    <n v="15.55"/>
    <x v="27"/>
    <n v="4967076"/>
    <n v="19535508"/>
    <s v="E"/>
    <n v="10"/>
    <x v="4"/>
    <n v="3.88"/>
    <n v="11"/>
    <n v="3.88"/>
    <n v="0"/>
    <s v="10E"/>
    <n v="0.32765317052521076"/>
  </r>
  <r>
    <s v="10E-25B-VCS-Loc-22"/>
    <s v="10E"/>
    <n v="15.77"/>
    <n v="15.77"/>
    <n v="15.77"/>
    <x v="189"/>
    <n v="1292478"/>
    <n v="19535508"/>
    <s v="E"/>
    <n v="10"/>
    <x v="4"/>
    <n v="3.88"/>
    <n v="11"/>
    <n v="3.88"/>
    <n v="0"/>
    <s v="10E"/>
    <n v="8.5258311838611558E-2"/>
  </r>
  <r>
    <s v="10E-25B-VCS-Loc-22"/>
    <s v="10E"/>
    <n v="16.016999999999999"/>
    <n v="16.02"/>
    <n v="16.02"/>
    <x v="190"/>
    <n v="1417417"/>
    <n v="19535508"/>
    <s v="E"/>
    <n v="10"/>
    <x v="4"/>
    <n v="3.88"/>
    <n v="11"/>
    <n v="3.88"/>
    <n v="0"/>
    <s v="10E"/>
    <n v="9.3499913028577117E-2"/>
  </r>
  <r>
    <s v="10E-25B-VCS-Loc-22"/>
    <s v="10E"/>
    <n v="17.824000000000002"/>
    <n v="17.82"/>
    <n v="17.82"/>
    <x v="31"/>
    <n v="3609977"/>
    <n v="19535508"/>
    <s v="E"/>
    <n v="10"/>
    <x v="4"/>
    <n v="3.88"/>
    <n v="11"/>
    <n v="3.88"/>
    <n v="0"/>
    <s v="10E"/>
    <n v="0.23813213439316991"/>
  </r>
  <r>
    <s v="10E-25B-VCS-Loc-22"/>
    <s v="10E"/>
    <n v="17.876000000000001"/>
    <n v="17.88"/>
    <n v="17.87"/>
    <x v="32"/>
    <n v="2137773"/>
    <n v="19535508"/>
    <s v="E"/>
    <n v="10"/>
    <x v="4"/>
    <n v="3.88"/>
    <n v="11"/>
    <n v="3.88"/>
    <n v="0"/>
    <s v="10E"/>
    <n v="0.14101819688548986"/>
  </r>
  <r>
    <s v="10E-25B-VCS-Loc-22"/>
    <s v="10E"/>
    <n v="18.513999999999999"/>
    <n v="18.510000000000002"/>
    <n v="18.510000000000002"/>
    <x v="36"/>
    <n v="19535508"/>
    <n v="19535508"/>
    <s v="E"/>
    <n v="10"/>
    <x v="4"/>
    <n v="3.88"/>
    <n v="11"/>
    <n v="3.88"/>
    <n v="0"/>
    <s v="10E"/>
    <n v="1.2886597938144331"/>
  </r>
  <r>
    <s v="10E-25B-VCS-Loc-22"/>
    <s v="10E"/>
    <n v="20.044"/>
    <n v="20.04"/>
    <n v="20.04"/>
    <x v="40"/>
    <n v="799596"/>
    <n v="19535508"/>
    <s v="E"/>
    <n v="10"/>
    <x v="4"/>
    <n v="3.88"/>
    <n v="11"/>
    <n v="3.88"/>
    <n v="0"/>
    <s v="10E"/>
    <n v="5.2745350491773514E-2"/>
  </r>
  <r>
    <s v="10E-25B-VCS-Loc-22"/>
    <s v="10E"/>
    <n v="21.074000000000002"/>
    <n v="21.07"/>
    <n v="21.07"/>
    <x v="191"/>
    <n v="1055110"/>
    <n v="19535508"/>
    <s v="E"/>
    <n v="10"/>
    <x v="4"/>
    <n v="3.88"/>
    <n v="11"/>
    <n v="3.88"/>
    <n v="0"/>
    <s v="10E"/>
    <n v="6.9600331614184094E-2"/>
  </r>
  <r>
    <s v="10E-25B-VCS-Loc-22"/>
    <s v="10E"/>
    <n v="21.276"/>
    <n v="21.28"/>
    <n v="21.28"/>
    <x v="98"/>
    <n v="8592273"/>
    <n v="19535508"/>
    <s v="E"/>
    <n v="10"/>
    <x v="4"/>
    <n v="3.88"/>
    <n v="11"/>
    <n v="3.88"/>
    <n v="0"/>
    <s v="10E"/>
    <n v="0.56678929222507646"/>
  </r>
  <r>
    <s v="10E-25B-VCS-Loc-22"/>
    <s v="10E"/>
    <n v="25.283000000000001"/>
    <n v="25.28"/>
    <n v="25.28"/>
    <x v="49"/>
    <n v="779817"/>
    <n v="19535508"/>
    <s v="E"/>
    <n v="10"/>
    <x v="4"/>
    <n v="3.88"/>
    <n v="11"/>
    <n v="3.88"/>
    <n v="0"/>
    <s v="10E"/>
    <n v="5.1440628748071954E-2"/>
  </r>
  <r>
    <s v="10E-25B-VCS-Loc-22"/>
    <s v="10E"/>
    <n v="25.625"/>
    <n v="25.63"/>
    <n v="25.62"/>
    <x v="50"/>
    <n v="-434094"/>
    <n v="19535508"/>
    <s v="E"/>
    <n v="10"/>
    <x v="4"/>
    <n v="3.88"/>
    <n v="11"/>
    <n v="3.88"/>
    <n v="0"/>
    <s v="10E"/>
    <n v="-2.8635010900974905E-2"/>
  </r>
  <r>
    <s v="10E-25B-VCS-Loc-22"/>
    <s v="10E"/>
    <n v="26.088999999999999"/>
    <n v="26.09"/>
    <n v="26.09"/>
    <x v="52"/>
    <n v="1113182"/>
    <n v="19535508"/>
    <s v="E"/>
    <n v="10"/>
    <x v="4"/>
    <n v="3.88"/>
    <n v="11"/>
    <n v="3.88"/>
    <n v="0"/>
    <s v="10E"/>
    <n v="7.3431051119732235E-2"/>
  </r>
  <r>
    <s v="10E-25B-VCS-Loc-22"/>
    <s v="10E"/>
    <n v="26.63"/>
    <n v="26.63"/>
    <n v="26.62"/>
    <x v="100"/>
    <n v="2846406"/>
    <n v="19535508"/>
    <s v="E"/>
    <n v="10"/>
    <x v="4"/>
    <n v="3.88"/>
    <n v="11"/>
    <n v="3.88"/>
    <n v="0"/>
    <s v="10E"/>
    <n v="0.18776317304224519"/>
  </r>
  <r>
    <s v="10E-25B-VCS-Loc-22"/>
    <s v="10E"/>
    <n v="29.262"/>
    <n v="29.26"/>
    <n v="29.26"/>
    <x v="192"/>
    <n v="1550706"/>
    <n v="19535508"/>
    <s v="E"/>
    <n v="10"/>
    <x v="4"/>
    <n v="3.88"/>
    <n v="11"/>
    <n v="3.88"/>
    <n v="0"/>
    <s v="10E"/>
    <n v="0.10229232197221615"/>
  </r>
  <r>
    <s v="10E-25B-VCS-Loc-22"/>
    <s v="10E"/>
    <n v="30.946999999999999"/>
    <n v="30.95"/>
    <n v="30.94"/>
    <x v="193"/>
    <n v="1348484"/>
    <n v="19535508"/>
    <s v="E"/>
    <n v="10"/>
    <x v="4"/>
    <n v="3.88"/>
    <n v="11"/>
    <n v="3.88"/>
    <n v="0"/>
    <s v="10E"/>
    <n v="8.8952747653250785E-2"/>
  </r>
  <r>
    <s v="10E-25B-VCS-Loc-22"/>
    <s v="10E"/>
    <n v="31.404"/>
    <n v="31.4"/>
    <n v="31.4"/>
    <x v="194"/>
    <n v="1164755"/>
    <n v="19535508"/>
    <s v="E"/>
    <n v="10"/>
    <x v="4"/>
    <n v="3.88"/>
    <n v="11"/>
    <n v="3.88"/>
    <n v="0"/>
    <s v="10E"/>
    <n v="7.683306408742123E-2"/>
  </r>
  <r>
    <s v="10E-25B-VCS-Loc-22"/>
    <s v="10E"/>
    <n v="31.744"/>
    <n v="31.74"/>
    <n v="31.73"/>
    <x v="103"/>
    <n v="1902378"/>
    <n v="19535508"/>
    <s v="E"/>
    <n v="10"/>
    <x v="4"/>
    <n v="3.88"/>
    <n v="11"/>
    <n v="3.88"/>
    <n v="0"/>
    <s v="10E"/>
    <n v="0.12549036560693039"/>
  </r>
  <r>
    <s v="10E-25B-VCS-Loc-22"/>
    <s v="10E"/>
    <n v="34.212000000000003"/>
    <n v="34.21"/>
    <n v="34.21"/>
    <x v="86"/>
    <n v="42753472"/>
    <n v="19535508"/>
    <s v="E"/>
    <n v="10"/>
    <x v="4"/>
    <n v="3.88"/>
    <n v="11"/>
    <n v="3.88"/>
    <n v="0"/>
    <s v="10E"/>
    <n v="2.820232799288922"/>
  </r>
  <r>
    <s v="10E-25B-VCS-Loc-22"/>
    <s v="10E"/>
    <n v="34.411000000000001"/>
    <n v="34.409999999999997"/>
    <n v="34.409999999999997"/>
    <x v="195"/>
    <n v="1250013"/>
    <n v="19535508"/>
    <s v="E"/>
    <n v="10"/>
    <x v="4"/>
    <n v="3.88"/>
    <n v="11"/>
    <n v="3.88"/>
    <n v="0"/>
    <s v="10E"/>
    <n v="8.2457108094929552E-2"/>
  </r>
  <r>
    <s v="10E-25B-VCS-Loc-22"/>
    <s v="10E"/>
    <n v="34.936999999999998"/>
    <n v="34.94"/>
    <n v="34.86"/>
    <x v="61"/>
    <n v="1556088"/>
    <n v="19535508"/>
    <s v="E"/>
    <n v="10"/>
    <x v="4"/>
    <n v="3.88"/>
    <n v="11"/>
    <n v="3.88"/>
    <n v="0"/>
    <s v="10E"/>
    <n v="0.1026473456045839"/>
  </r>
  <r>
    <s v="10E-25B-VCS-Loc-22"/>
    <s v="10E"/>
    <n v="35.667000000000002"/>
    <n v="35.67"/>
    <n v="35.67"/>
    <x v="62"/>
    <n v="969137"/>
    <n v="19535508"/>
    <s v="E"/>
    <n v="10"/>
    <x v="4"/>
    <n v="3.88"/>
    <n v="11"/>
    <n v="3.88"/>
    <n v="0"/>
    <s v="10E"/>
    <n v="6.3929122631361218E-2"/>
  </r>
  <r>
    <s v="10E-25B-VCS-Loc-22"/>
    <s v="10E"/>
    <n v="36.112000000000002"/>
    <n v="36.11"/>
    <n v="36.11"/>
    <x v="196"/>
    <n v="886709"/>
    <n v="19535508"/>
    <s v="E"/>
    <n v="10"/>
    <x v="4"/>
    <n v="3.88"/>
    <n v="11"/>
    <n v="3.88"/>
    <n v="0"/>
    <s v="10E"/>
    <n v="5.8491759575097918E-2"/>
  </r>
  <r>
    <s v="10E-25B-VCS-Loc-22"/>
    <s v="10E"/>
    <n v="36.161999999999999"/>
    <n v="36.159999999999997"/>
    <n v="36.11"/>
    <x v="197"/>
    <n v="1068766"/>
    <n v="19535508"/>
    <s v="E"/>
    <n v="10"/>
    <x v="4"/>
    <n v="3.88"/>
    <n v="11"/>
    <n v="3.88"/>
    <n v="0"/>
    <s v="10E"/>
    <n v="7.05011496601919E-2"/>
  </r>
  <r>
    <s v="10E-25B-VCS-Loc-22"/>
    <s v="10E"/>
    <n v="36.539000000000001"/>
    <n v="36.54"/>
    <n v="36.54"/>
    <x v="66"/>
    <n v="560398"/>
    <n v="19535508"/>
    <s v="E"/>
    <n v="10"/>
    <x v="4"/>
    <n v="3.88"/>
    <n v="11"/>
    <n v="3.88"/>
    <n v="0"/>
    <s v="10E"/>
    <n v="3.6966654316540969E-2"/>
  </r>
  <r>
    <s v="10E-25B-VCS-Loc-22"/>
    <s v="10E"/>
    <n v="36.585999999999999"/>
    <n v="36.590000000000003"/>
    <n v="36.590000000000003"/>
    <x v="107"/>
    <n v="1163289"/>
    <n v="19535508"/>
    <s v="E"/>
    <n v="10"/>
    <x v="4"/>
    <n v="3.88"/>
    <n v="11"/>
    <n v="3.88"/>
    <n v="0"/>
    <s v="10E"/>
    <n v="7.6736359396776269E-2"/>
  </r>
  <r>
    <s v="10E-25B-VCS-Loc-22"/>
    <s v="10E"/>
    <n v="36.729999999999997"/>
    <n v="36.729999999999997"/>
    <n v="36.72"/>
    <x v="198"/>
    <n v="856145"/>
    <n v="19535508"/>
    <s v="E"/>
    <n v="10"/>
    <x v="4"/>
    <n v="3.88"/>
    <n v="11"/>
    <n v="3.88"/>
    <n v="0"/>
    <s v="10E"/>
    <n v="5.6475605301651625E-2"/>
  </r>
  <r>
    <s v="10E-25B-VCS-Loc-22"/>
    <s v="10E"/>
    <n v="37.192999999999998"/>
    <n v="37.19"/>
    <n v="37.19"/>
    <x v="72"/>
    <n v="577215"/>
    <n v="19535508"/>
    <s v="E"/>
    <n v="10"/>
    <x v="4"/>
    <n v="3.88"/>
    <n v="11"/>
    <n v="3.88"/>
    <n v="0"/>
    <s v="10E"/>
    <n v="3.8075987728939421E-2"/>
  </r>
  <r>
    <s v="10E-25B-VCS-Loc-22"/>
    <s v="10E"/>
    <n v="37.24"/>
    <n v="37.24"/>
    <n v="37.24"/>
    <x v="109"/>
    <n v="806125"/>
    <n v="19535508"/>
    <s v="E"/>
    <n v="10"/>
    <x v="4"/>
    <n v="3.88"/>
    <n v="11"/>
    <n v="3.88"/>
    <n v="0"/>
    <s v="10E"/>
    <n v="5.3176035979645875E-2"/>
  </r>
  <r>
    <s v="10E-25B-VCS-Loc-22"/>
    <s v="10E"/>
    <n v="37.292999999999999"/>
    <n v="37.29"/>
    <n v="37.24"/>
    <x v="199"/>
    <n v="1302528"/>
    <n v="19535508"/>
    <s v="E"/>
    <n v="10"/>
    <x v="4"/>
    <n v="3.88"/>
    <n v="11"/>
    <n v="3.88"/>
    <n v="0"/>
    <s v="10E"/>
    <n v="8.5921260093032928E-2"/>
  </r>
  <r>
    <s v="10E-25B-VCS-Loc-22"/>
    <s v="10E"/>
    <n v="37.664999999999999"/>
    <n v="37.67"/>
    <n v="37.67"/>
    <x v="90"/>
    <n v="3877273"/>
    <n v="19535508"/>
    <s v="E"/>
    <n v="10"/>
    <x v="4"/>
    <n v="3.88"/>
    <n v="11"/>
    <n v="3.88"/>
    <n v="0"/>
    <s v="10E"/>
    <n v="0.25576431515076387"/>
  </r>
  <r>
    <s v="10E-25B-VCS-Loc-22"/>
    <s v="10E"/>
    <n v="37.709000000000003"/>
    <n v="37.71"/>
    <n v="37.67"/>
    <x v="200"/>
    <n v="4139857"/>
    <n v="19535508"/>
    <s v="E"/>
    <n v="10"/>
    <x v="4"/>
    <n v="3.88"/>
    <n v="11"/>
    <n v="3.88"/>
    <n v="0"/>
    <s v="10E"/>
    <n v="0.27308566882628477"/>
  </r>
  <r>
    <s v="10E-25B-VCS-Loc-22"/>
    <s v="10E"/>
    <n v="37.985999999999997"/>
    <n v="37.99"/>
    <n v="37.99"/>
    <x v="77"/>
    <n v="19291629"/>
    <n v="19535508"/>
    <s v="E"/>
    <n v="10"/>
    <x v="4"/>
    <n v="3.88"/>
    <n v="11"/>
    <n v="3.88"/>
    <n v="0"/>
    <s v="10E"/>
    <n v="1.2725723154721411"/>
  </r>
  <r>
    <s v="10E-25B-VCS-Loc-22"/>
    <s v="10E"/>
    <n v="38.319000000000003"/>
    <n v="38.32"/>
    <n v="38.32"/>
    <x v="201"/>
    <n v="3849524"/>
    <n v="19535508"/>
    <s v="E"/>
    <n v="10"/>
    <x v="4"/>
    <n v="3.88"/>
    <n v="11"/>
    <n v="3.88"/>
    <n v="0"/>
    <s v="10E"/>
    <n v="0.25393385235355598"/>
  </r>
  <r>
    <s v="10E-25B-VCS-Loc-22"/>
    <s v="10E"/>
    <n v="38.404000000000003"/>
    <n v="38.4"/>
    <n v="38.4"/>
    <x v="202"/>
    <n v="13070771"/>
    <n v="19535508"/>
    <s v="E"/>
    <n v="10"/>
    <x v="4"/>
    <n v="3.88"/>
    <n v="11"/>
    <n v="3.88"/>
    <n v="0"/>
    <s v="10E"/>
    <n v="0.86221341476534274"/>
  </r>
  <r>
    <s v="10E-25B-VCS-Loc-22"/>
    <s v="10E"/>
    <n v="38.616"/>
    <n v="38.619999999999997"/>
    <n v="38.619999999999997"/>
    <x v="203"/>
    <n v="2173375"/>
    <n v="19535508"/>
    <s v="E"/>
    <n v="10"/>
    <x v="4"/>
    <n v="3.88"/>
    <n v="11"/>
    <n v="3.88"/>
    <n v="0"/>
    <s v="10E"/>
    <n v="0.14336668283115253"/>
  </r>
  <r>
    <s v="10E-25B-VCS-Loc-22"/>
    <s v="10E"/>
    <n v="38.655000000000001"/>
    <n v="38.659999999999997"/>
    <n v="38.659999999999997"/>
    <x v="204"/>
    <n v="5308179"/>
    <n v="19535508"/>
    <s v="E"/>
    <n v="10"/>
    <x v="4"/>
    <n v="3.88"/>
    <n v="11"/>
    <n v="3.88"/>
    <n v="0"/>
    <s v="10E"/>
    <n v="0.35015403007027524"/>
  </r>
  <r>
    <s v="10E-25B-VCS-Loc-22"/>
    <s v="10E"/>
    <n v="38.713000000000001"/>
    <n v="38.71"/>
    <n v="38.71"/>
    <x v="205"/>
    <n v="6321456"/>
    <n v="19535508"/>
    <s v="E"/>
    <n v="10"/>
    <x v="4"/>
    <n v="3.88"/>
    <n v="11"/>
    <n v="3.88"/>
    <n v="0"/>
    <s v="10E"/>
    <n v="0.41699484782105539"/>
  </r>
  <r>
    <s v="10E-25B-VCS-Loc-22"/>
    <s v="10E"/>
    <n v="39.398000000000003"/>
    <n v="39.4"/>
    <n v="39.4"/>
    <x v="206"/>
    <n v="1954255"/>
    <n v="19535508"/>
    <s v="E"/>
    <n v="10"/>
    <x v="4"/>
    <n v="3.88"/>
    <n v="11"/>
    <n v="3.88"/>
    <n v="0"/>
    <s v="10E"/>
    <n v="0.1289124319347531"/>
  </r>
  <r>
    <s v="10E-25B-VCS-Loc-22"/>
    <s v="10E"/>
    <n v="39.536999999999999"/>
    <n v="39.54"/>
    <n v="39.53"/>
    <x v="207"/>
    <n v="1878766"/>
    <n v="19535508"/>
    <s v="E"/>
    <n v="10"/>
    <x v="4"/>
    <n v="3.88"/>
    <n v="11"/>
    <n v="3.88"/>
    <n v="0"/>
    <s v="10E"/>
    <n v="0.12393280001654255"/>
  </r>
  <r>
    <s v="10E-25B-VCS-Loc-22"/>
    <s v="10E"/>
    <n v="39.942"/>
    <n v="39.94"/>
    <n v="39.94"/>
    <x v="208"/>
    <n v="9054440"/>
    <n v="19535508"/>
    <s v="E"/>
    <n v="10"/>
    <x v="4"/>
    <n v="3.88"/>
    <n v="11"/>
    <n v="3.88"/>
    <n v="0"/>
    <s v="10E"/>
    <n v="0.59727613858340189"/>
  </r>
  <r>
    <s v="10E-25B-VCS-Loc-22"/>
    <s v="10E"/>
    <n v="39.996000000000002"/>
    <n v="40"/>
    <n v="40"/>
    <x v="209"/>
    <n v="40775515"/>
    <n v="19535508"/>
    <s v="E"/>
    <n v="10"/>
    <x v="4"/>
    <n v="3.88"/>
    <n v="11"/>
    <n v="3.88"/>
    <n v="0"/>
    <s v="10E"/>
    <n v="2.6897568649137416"/>
  </r>
  <r>
    <s v="11A-5A-VCS-Loc-22"/>
    <s v="11A"/>
    <n v="4.1550000000000002"/>
    <n v="4.16"/>
    <n v="4.1500000000000004"/>
    <x v="210"/>
    <n v="9492717"/>
    <n v="37339595"/>
    <s v="A"/>
    <n v="11"/>
    <x v="5"/>
    <n v="4.55"/>
    <n v="12"/>
    <n v="4.55"/>
    <n v="1"/>
    <s v="11A"/>
    <n v="0.27936985237405876"/>
  </r>
  <r>
    <s v="11A-5A-VCS-Loc-22"/>
    <s v="11A"/>
    <n v="4.4379999999999997"/>
    <n v="4.4400000000000004"/>
    <n v="4.4400000000000004"/>
    <x v="211"/>
    <n v="1232924"/>
    <n v="37339595"/>
    <s v="A"/>
    <n v="11"/>
    <x v="5"/>
    <n v="4.55"/>
    <n v="12"/>
    <n v="4.55"/>
    <n v="1"/>
    <s v="11A"/>
    <n v="3.6284848254554941E-2"/>
  </r>
  <r>
    <s v="11A-5A-VCS-Loc-22"/>
    <s v="11A"/>
    <n v="4.7160000000000002"/>
    <n v="4.72"/>
    <n v="4.7"/>
    <x v="2"/>
    <n v="5378686"/>
    <n v="37339595"/>
    <s v="A"/>
    <n v="11"/>
    <x v="5"/>
    <n v="4.55"/>
    <n v="12"/>
    <n v="4.55"/>
    <n v="1"/>
    <s v="11A"/>
    <n v="0.15829427062730478"/>
  </r>
  <r>
    <s v="11A-5A-VCS-Loc-22"/>
    <s v="11A"/>
    <n v="5.7439999999999998"/>
    <n v="5.74"/>
    <n v="5.74"/>
    <x v="212"/>
    <n v="901721"/>
    <n v="37339595"/>
    <s v="A"/>
    <n v="11"/>
    <x v="5"/>
    <n v="4.55"/>
    <n v="12"/>
    <n v="4.55"/>
    <n v="1"/>
    <s v="11A"/>
    <n v="2.6537572188509218E-2"/>
  </r>
  <r>
    <s v="11A-5A-VCS-Loc-22"/>
    <s v="11A"/>
    <n v="5.8849999999999998"/>
    <n v="5.89"/>
    <n v="5.89"/>
    <x v="213"/>
    <n v="2085825"/>
    <n v="37339595"/>
    <s v="A"/>
    <n v="11"/>
    <x v="5"/>
    <n v="4.55"/>
    <n v="12"/>
    <n v="4.55"/>
    <n v="1"/>
    <s v="11A"/>
    <n v="6.1385652003332784E-2"/>
  </r>
  <r>
    <s v="11A-5A-VCS-Loc-22"/>
    <s v="11A"/>
    <n v="6.2629999999999999"/>
    <n v="6.26"/>
    <n v="6.25"/>
    <x v="214"/>
    <n v="1139390"/>
    <n v="37339595"/>
    <s v="A"/>
    <n v="11"/>
    <x v="5"/>
    <n v="4.55"/>
    <n v="12"/>
    <n v="4.55"/>
    <n v="1"/>
    <s v="11A"/>
    <n v="3.3532150605193309E-2"/>
  </r>
  <r>
    <s v="11A-5A-VCS-Loc-22"/>
    <s v="11A"/>
    <n v="6.3470000000000004"/>
    <n v="6.35"/>
    <n v="6.35"/>
    <x v="215"/>
    <n v="1942809"/>
    <n v="37339595"/>
    <s v="A"/>
    <n v="11"/>
    <x v="5"/>
    <n v="4.55"/>
    <n v="12"/>
    <n v="4.55"/>
    <n v="1"/>
    <s v="11A"/>
    <n v="5.7176703310653075E-2"/>
  </r>
  <r>
    <s v="11A-5A-VCS-Loc-22"/>
    <s v="11A"/>
    <n v="6.9160000000000004"/>
    <n v="6.92"/>
    <n v="6.92"/>
    <x v="216"/>
    <n v="998492"/>
    <n v="37339595"/>
    <s v="A"/>
    <n v="11"/>
    <x v="5"/>
    <n v="4.55"/>
    <n v="12"/>
    <n v="4.55"/>
    <n v="1"/>
    <s v="11A"/>
    <n v="2.9385534472025101E-2"/>
  </r>
  <r>
    <s v="11A-5A-VCS-Loc-22"/>
    <s v="11A"/>
    <n v="7.09"/>
    <n v="7.09"/>
    <n v="7.09"/>
    <x v="217"/>
    <n v="7794710"/>
    <n v="37339595"/>
    <s v="A"/>
    <n v="11"/>
    <x v="5"/>
    <n v="4.55"/>
    <n v="12"/>
    <n v="4.55"/>
    <n v="1"/>
    <s v="11A"/>
    <n v="0.22939765106224064"/>
  </r>
  <r>
    <s v="11A-5A-VCS-Loc-22"/>
    <s v="11A"/>
    <n v="7.5529999999999999"/>
    <n v="7.55"/>
    <n v="7.55"/>
    <x v="218"/>
    <n v="2234174"/>
    <n v="37339595"/>
    <s v="A"/>
    <n v="11"/>
    <x v="5"/>
    <n v="4.55"/>
    <n v="12"/>
    <n v="4.55"/>
    <n v="1"/>
    <s v="11A"/>
    <n v="6.5751550431552994E-2"/>
  </r>
  <r>
    <s v="11A-5A-VCS-Loc-22"/>
    <s v="11A"/>
    <n v="7.8470000000000004"/>
    <n v="7.85"/>
    <n v="7.85"/>
    <x v="219"/>
    <n v="-94016"/>
    <n v="37339595"/>
    <s v="A"/>
    <n v="11"/>
    <x v="5"/>
    <n v="4.55"/>
    <n v="12"/>
    <n v="4.55"/>
    <n v="1"/>
    <s v="11A"/>
    <n v="-2.7668828682872889E-3"/>
  </r>
  <r>
    <s v="11A-5A-VCS-Loc-22"/>
    <s v="11A"/>
    <n v="8.3480000000000008"/>
    <n v="8.35"/>
    <n v="8.35"/>
    <x v="220"/>
    <n v="617127"/>
    <n v="37339595"/>
    <s v="A"/>
    <n v="11"/>
    <x v="5"/>
    <n v="4.55"/>
    <n v="12"/>
    <n v="4.55"/>
    <n v="1"/>
    <s v="11A"/>
    <n v="1.8161995020608512E-2"/>
  </r>
  <r>
    <s v="11A-5A-VCS-Loc-22"/>
    <s v="11A"/>
    <n v="8.4"/>
    <n v="8.4"/>
    <n v="8.4"/>
    <x v="221"/>
    <n v="779066"/>
    <n v="37339595"/>
    <s v="A"/>
    <n v="11"/>
    <x v="5"/>
    <n v="4.55"/>
    <n v="12"/>
    <n v="4.55"/>
    <n v="1"/>
    <s v="11A"/>
    <n v="2.2927845990736741E-2"/>
  </r>
  <r>
    <s v="11A-5A-VCS-Loc-22"/>
    <s v="11A"/>
    <n v="8.6489999999999991"/>
    <n v="8.65"/>
    <n v="8.64"/>
    <x v="8"/>
    <n v="1112712"/>
    <n v="37339595"/>
    <s v="A"/>
    <n v="11"/>
    <x v="5"/>
    <n v="4.55"/>
    <n v="12"/>
    <n v="4.55"/>
    <n v="1"/>
    <s v="11A"/>
    <n v="3.2747019338598603E-2"/>
  </r>
  <r>
    <s v="11A-5A-VCS-Loc-22"/>
    <s v="11A"/>
    <n v="8.9659999999999993"/>
    <n v="8.9700000000000006"/>
    <n v="8.9600000000000009"/>
    <x v="9"/>
    <n v="11965187"/>
    <n v="37339595"/>
    <s v="A"/>
    <n v="11"/>
    <x v="5"/>
    <n v="4.55"/>
    <n v="12"/>
    <n v="4.55"/>
    <n v="1"/>
    <s v="11A"/>
    <n v="0.35213443377886505"/>
  </r>
  <r>
    <s v="11A-5A-VCS-Loc-22"/>
    <s v="11A"/>
    <n v="9.3800000000000008"/>
    <n v="9.3800000000000008"/>
    <n v="9.3800000000000008"/>
    <x v="10"/>
    <n v="18888866"/>
    <n v="37339595"/>
    <s v="A"/>
    <n v="11"/>
    <x v="5"/>
    <n v="4.55"/>
    <n v="12"/>
    <n v="4.55"/>
    <n v="1"/>
    <s v="11A"/>
    <n v="0.55589771673730271"/>
  </r>
  <r>
    <s v="11A-5A-VCS-Loc-22"/>
    <s v="11A"/>
    <n v="9.5440000000000005"/>
    <n v="9.5399999999999991"/>
    <n v="9.5299999999999994"/>
    <x v="11"/>
    <n v="8854569"/>
    <n v="37339595"/>
    <s v="A"/>
    <n v="11"/>
    <x v="5"/>
    <n v="4.55"/>
    <n v="12"/>
    <n v="4.55"/>
    <n v="1"/>
    <s v="11A"/>
    <n v="0.26058921111478589"/>
  </r>
  <r>
    <s v="11A-5A-VCS-Loc-22"/>
    <s v="11A"/>
    <n v="9.6679999999999993"/>
    <n v="9.67"/>
    <n v="9.67"/>
    <x v="125"/>
    <n v="2244300"/>
    <n v="37339595"/>
    <s v="A"/>
    <n v="11"/>
    <x v="5"/>
    <n v="4.55"/>
    <n v="12"/>
    <n v="4.55"/>
    <n v="1"/>
    <s v="11A"/>
    <n v="6.60495577486509E-2"/>
  </r>
  <r>
    <s v="11A-5A-VCS-Loc-22"/>
    <s v="11A"/>
    <n v="9.8190000000000008"/>
    <n v="9.82"/>
    <n v="9.8000000000000007"/>
    <x v="13"/>
    <n v="5936589"/>
    <n v="37339595"/>
    <s v="A"/>
    <n v="11"/>
    <x v="5"/>
    <n v="4.55"/>
    <n v="12"/>
    <n v="4.55"/>
    <n v="1"/>
    <s v="11A"/>
    <n v="0.17471330837477417"/>
  </r>
  <r>
    <s v="11A-5A-VCS-Loc-22"/>
    <s v="11A"/>
    <n v="9.9930000000000003"/>
    <n v="9.99"/>
    <n v="9.99"/>
    <x v="222"/>
    <n v="2682966"/>
    <n v="37339595"/>
    <s v="A"/>
    <n v="11"/>
    <x v="5"/>
    <n v="4.55"/>
    <n v="12"/>
    <n v="4.55"/>
    <n v="1"/>
    <s v="11A"/>
    <n v="7.8959460747077881E-2"/>
  </r>
  <r>
    <s v="11A-5A-VCS-Loc-22"/>
    <s v="11A"/>
    <n v="10.089"/>
    <n v="10.09"/>
    <n v="10.1"/>
    <x v="223"/>
    <n v="60837459"/>
    <n v="37339595"/>
    <s v="A"/>
    <n v="11"/>
    <x v="5"/>
    <n v="4.55"/>
    <n v="12"/>
    <n v="4.55"/>
    <n v="1"/>
    <s v="11A"/>
    <n v="1.7904412340158096"/>
  </r>
  <r>
    <s v="11A-5A-VCS-Loc-22"/>
    <s v="11A"/>
    <n v="10.178000000000001"/>
    <n v="10.18"/>
    <n v="10.18"/>
    <x v="128"/>
    <n v="23938117"/>
    <n v="37339595"/>
    <s v="A"/>
    <n v="11"/>
    <x v="5"/>
    <n v="4.55"/>
    <n v="12"/>
    <n v="4.55"/>
    <n v="1"/>
    <s v="11A"/>
    <n v="0.70449674338789903"/>
  </r>
  <r>
    <s v="11A-5A-VCS-Loc-22"/>
    <s v="11A"/>
    <n v="11.632999999999999"/>
    <n v="11.63"/>
    <n v="11.63"/>
    <x v="224"/>
    <n v="2696121"/>
    <n v="37339595"/>
    <s v="A"/>
    <n v="11"/>
    <x v="5"/>
    <n v="4.55"/>
    <n v="12"/>
    <n v="4.55"/>
    <n v="1"/>
    <s v="11A"/>
    <n v="7.9346611276055065E-2"/>
  </r>
  <r>
    <s v="11A-5A-VCS-Loc-22"/>
    <s v="11A"/>
    <n v="11.994999999999999"/>
    <n v="12"/>
    <n v="12"/>
    <x v="225"/>
    <n v="2771573"/>
    <n v="37339595"/>
    <s v="A"/>
    <n v="11"/>
    <x v="5"/>
    <n v="4.55"/>
    <n v="12"/>
    <n v="4.55"/>
    <n v="1"/>
    <s v="11A"/>
    <n v="8.1567157206301116E-2"/>
  </r>
  <r>
    <s v="11A-5A-VCS-Loc-22"/>
    <s v="11A"/>
    <n v="12.301"/>
    <n v="12.3"/>
    <n v="12.3"/>
    <x v="226"/>
    <n v="1848187"/>
    <n v="37339595"/>
    <s v="A"/>
    <n v="11"/>
    <x v="5"/>
    <n v="4.55"/>
    <n v="12"/>
    <n v="4.55"/>
    <n v="1"/>
    <s v="11A"/>
    <n v="5.4391985914006978E-2"/>
  </r>
  <r>
    <s v="11A-5A-VCS-Loc-22"/>
    <s v="11A"/>
    <n v="12.401"/>
    <n v="12.4"/>
    <n v="12.39"/>
    <x v="20"/>
    <n v="5385578"/>
    <n v="37339595"/>
    <s v="A"/>
    <n v="11"/>
    <x v="5"/>
    <n v="4.55"/>
    <n v="12"/>
    <n v="4.55"/>
    <n v="1"/>
    <s v="11A"/>
    <n v="0.15849710159999278"/>
  </r>
  <r>
    <s v="11A-5A-VCS-Loc-22"/>
    <s v="11A"/>
    <n v="12.547000000000001"/>
    <n v="12.55"/>
    <n v="12.53"/>
    <x v="21"/>
    <n v="16488138"/>
    <n v="37339595"/>
    <s v="A"/>
    <n v="11"/>
    <x v="5"/>
    <n v="4.55"/>
    <n v="12"/>
    <n v="4.55"/>
    <n v="1"/>
    <s v="11A"/>
    <n v="0.48524449627889554"/>
  </r>
  <r>
    <s v="11A-5A-VCS-Loc-22"/>
    <s v="11A"/>
    <n v="12.848000000000001"/>
    <n v="12.85"/>
    <n v="12.85"/>
    <x v="142"/>
    <n v="1467267"/>
    <n v="37339595"/>
    <s v="A"/>
    <n v="11"/>
    <x v="5"/>
    <n v="4.55"/>
    <n v="12"/>
    <n v="4.55"/>
    <n v="1"/>
    <s v="11A"/>
    <n v="4.3181542774669048E-2"/>
  </r>
  <r>
    <s v="11A-5A-VCS-Loc-22"/>
    <s v="11A"/>
    <n v="12.919"/>
    <n v="12.92"/>
    <n v="12.91"/>
    <x v="227"/>
    <n v="8838161"/>
    <n v="37339595"/>
    <s v="A"/>
    <n v="11"/>
    <x v="5"/>
    <n v="4.55"/>
    <n v="12"/>
    <n v="4.55"/>
    <n v="1"/>
    <s v="11A"/>
    <n v="0.26010632507301795"/>
  </r>
  <r>
    <s v="11A-5A-VCS-Loc-22"/>
    <s v="11A"/>
    <n v="13.375999999999999"/>
    <n v="13.38"/>
    <n v="13.38"/>
    <x v="228"/>
    <n v="1755414"/>
    <n v="37339595"/>
    <s v="A"/>
    <n v="11"/>
    <x v="5"/>
    <n v="4.55"/>
    <n v="12"/>
    <n v="4.55"/>
    <n v="1"/>
    <s v="11A"/>
    <n v="5.1661684429795601E-2"/>
  </r>
  <r>
    <s v="11A-5A-VCS-Loc-22"/>
    <s v="11A"/>
    <n v="14.253"/>
    <n v="14.25"/>
    <n v="14.25"/>
    <x v="24"/>
    <n v="10838725"/>
    <n v="37339595"/>
    <s v="A"/>
    <n v="11"/>
    <x v="5"/>
    <n v="4.55"/>
    <n v="12"/>
    <n v="4.55"/>
    <n v="1"/>
    <s v="11A"/>
    <n v="0.31898275311199314"/>
  </r>
  <r>
    <s v="11A-5A-VCS-Loc-22"/>
    <s v="11A"/>
    <n v="15.095000000000001"/>
    <n v="15.1"/>
    <n v="15.1"/>
    <x v="229"/>
    <n v="749121"/>
    <n v="37339595"/>
    <s v="A"/>
    <n v="11"/>
    <x v="5"/>
    <n v="4.55"/>
    <n v="12"/>
    <n v="4.55"/>
    <n v="1"/>
    <s v="11A"/>
    <n v="2.2046567192544272E-2"/>
  </r>
  <r>
    <s v="11A-5A-VCS-Loc-22"/>
    <s v="11A"/>
    <n v="15.571"/>
    <n v="15.57"/>
    <n v="15.55"/>
    <x v="27"/>
    <n v="8395454"/>
    <n v="37339595"/>
    <s v="A"/>
    <n v="11"/>
    <x v="5"/>
    <n v="4.55"/>
    <n v="12"/>
    <n v="4.55"/>
    <n v="1"/>
    <s v="11A"/>
    <n v="0.24707749578895075"/>
  </r>
  <r>
    <s v="11A-5A-VCS-Loc-22"/>
    <s v="11A"/>
    <n v="15.794"/>
    <n v="15.79"/>
    <n v="15.77"/>
    <x v="28"/>
    <n v="1647010"/>
    <n v="37339595"/>
    <s v="A"/>
    <n v="11"/>
    <x v="5"/>
    <n v="4.55"/>
    <n v="12"/>
    <n v="4.55"/>
    <n v="1"/>
    <s v="11A"/>
    <n v="4.8471363947603041E-2"/>
  </r>
  <r>
    <s v="11A-5A-VCS-Loc-22"/>
    <s v="11A"/>
    <n v="15.919"/>
    <n v="15.92"/>
    <n v="15.92"/>
    <x v="230"/>
    <n v="1075294"/>
    <n v="37339595"/>
    <s v="A"/>
    <n v="11"/>
    <x v="5"/>
    <n v="4.55"/>
    <n v="12"/>
    <n v="4.55"/>
    <n v="1"/>
    <s v="11A"/>
    <n v="3.1645810787228897E-2"/>
  </r>
  <r>
    <s v="11A-5A-VCS-Loc-22"/>
    <s v="11A"/>
    <n v="16.02"/>
    <n v="16.02"/>
    <n v="16.02"/>
    <x v="190"/>
    <n v="9920945"/>
    <n v="37339595"/>
    <s v="A"/>
    <n v="11"/>
    <x v="5"/>
    <n v="4.55"/>
    <n v="12"/>
    <n v="4.55"/>
    <n v="1"/>
    <s v="11A"/>
    <n v="0.29197256592197535"/>
  </r>
  <r>
    <s v="11A-5A-VCS-Loc-22"/>
    <s v="11A"/>
    <n v="17.824000000000002"/>
    <n v="17.82"/>
    <n v="17.82"/>
    <x v="31"/>
    <n v="8235462"/>
    <n v="37339595"/>
    <s v="A"/>
    <n v="11"/>
    <x v="5"/>
    <n v="4.55"/>
    <n v="12"/>
    <n v="4.55"/>
    <n v="1"/>
    <s v="11A"/>
    <n v="0.24236894486290603"/>
  </r>
  <r>
    <s v="11A-5A-VCS-Loc-22"/>
    <s v="11A"/>
    <n v="17.876999999999999"/>
    <n v="17.88"/>
    <n v="17.87"/>
    <x v="32"/>
    <n v="8003438"/>
    <n v="37339595"/>
    <s v="A"/>
    <n v="11"/>
    <x v="5"/>
    <n v="4.55"/>
    <n v="12"/>
    <n v="4.55"/>
    <n v="1"/>
    <s v="11A"/>
    <n v="0.2355404983151749"/>
  </r>
  <r>
    <s v="11A-5A-VCS-Loc-22"/>
    <s v="11A"/>
    <n v="18.216000000000001"/>
    <n v="18.22"/>
    <n v="18.21"/>
    <x v="157"/>
    <n v="1702075"/>
    <n v="37339595"/>
    <s v="A"/>
    <n v="11"/>
    <x v="5"/>
    <n v="4.55"/>
    <n v="12"/>
    <n v="4.55"/>
    <n v="1"/>
    <s v="11A"/>
    <n v="5.0091922205157492E-2"/>
  </r>
  <r>
    <s v="11A-5A-VCS-Loc-22"/>
    <s v="11A"/>
    <n v="18.420999999999999"/>
    <n v="18.420000000000002"/>
    <n v="18.420000000000002"/>
    <x v="35"/>
    <n v="795273"/>
    <n v="37339595"/>
    <s v="A"/>
    <n v="11"/>
    <x v="5"/>
    <n v="4.55"/>
    <n v="12"/>
    <n v="4.55"/>
    <n v="1"/>
    <s v="11A"/>
    <n v="2.3404816619633225E-2"/>
  </r>
  <r>
    <s v="11A-5A-VCS-Loc-22"/>
    <s v="11A"/>
    <n v="18.518999999999998"/>
    <n v="18.52"/>
    <n v="18.510000000000002"/>
    <x v="36"/>
    <n v="37339595"/>
    <n v="37339595"/>
    <s v="A"/>
    <n v="11"/>
    <x v="5"/>
    <n v="4.55"/>
    <n v="12"/>
    <n v="4.55"/>
    <n v="1"/>
    <s v="11A"/>
    <n v="1.098901098901099"/>
  </r>
  <r>
    <s v="11A-5A-VCS-Loc-22"/>
    <s v="11A"/>
    <n v="19.111000000000001"/>
    <n v="19.11"/>
    <n v="19.100000000000001"/>
    <x v="161"/>
    <n v="1454846"/>
    <n v="37339595"/>
    <s v="A"/>
    <n v="11"/>
    <x v="5"/>
    <n v="4.55"/>
    <n v="12"/>
    <n v="4.55"/>
    <n v="1"/>
    <s v="11A"/>
    <n v="4.2815993803142965E-2"/>
  </r>
  <r>
    <s v="11A-5A-VCS-Loc-22"/>
    <s v="11A"/>
    <n v="19.190999999999999"/>
    <n v="19.190000000000001"/>
    <n v="19.190000000000001"/>
    <x v="231"/>
    <n v="1209066"/>
    <n v="37339595"/>
    <s v="A"/>
    <n v="11"/>
    <x v="5"/>
    <n v="4.55"/>
    <n v="12"/>
    <n v="4.55"/>
    <n v="1"/>
    <s v="11A"/>
    <n v="3.5582709347649753E-2"/>
  </r>
  <r>
    <s v="11A-5A-VCS-Loc-22"/>
    <s v="11A"/>
    <n v="20.050999999999998"/>
    <n v="20.05"/>
    <n v="20.05"/>
    <x v="40"/>
    <n v="1109252"/>
    <n v="37339595"/>
    <s v="A"/>
    <n v="11"/>
    <x v="5"/>
    <n v="4.55"/>
    <n v="12"/>
    <n v="4.55"/>
    <n v="1"/>
    <s v="11A"/>
    <n v="3.2645191833447627E-2"/>
  </r>
  <r>
    <s v="11A-5A-VCS-Loc-22"/>
    <s v="11A"/>
    <n v="20.852"/>
    <n v="20.85"/>
    <n v="20.85"/>
    <x v="42"/>
    <n v="1958525"/>
    <n v="37339595"/>
    <s v="A"/>
    <n v="11"/>
    <x v="5"/>
    <n v="4.55"/>
    <n v="12"/>
    <n v="4.55"/>
    <n v="1"/>
    <s v="11A"/>
    <n v="5.7639223851390857E-2"/>
  </r>
  <r>
    <s v="11A-5A-VCS-Loc-22"/>
    <s v="11A"/>
    <n v="20.959"/>
    <n v="20.96"/>
    <n v="20.96"/>
    <x v="166"/>
    <n v="1110824"/>
    <n v="37339595"/>
    <s v="A"/>
    <n v="11"/>
    <x v="5"/>
    <n v="4.55"/>
    <n v="12"/>
    <n v="4.55"/>
    <n v="1"/>
    <s v="11A"/>
    <n v="3.2691455659487313E-2"/>
  </r>
  <r>
    <s v="11A-5A-VCS-Loc-22"/>
    <s v="11A"/>
    <n v="21.084"/>
    <n v="21.08"/>
    <n v="21.07"/>
    <x v="167"/>
    <n v="4696149"/>
    <n v="37339595"/>
    <s v="A"/>
    <n v="11"/>
    <x v="5"/>
    <n v="4.55"/>
    <n v="12"/>
    <n v="4.55"/>
    <n v="1"/>
    <s v="11A"/>
    <n v="0.13820726488070631"/>
  </r>
  <r>
    <s v="11A-5A-VCS-Loc-22"/>
    <s v="11A"/>
    <n v="21.324000000000002"/>
    <n v="21.32"/>
    <n v="21.28"/>
    <x v="168"/>
    <n v="42347604"/>
    <n v="37339595"/>
    <s v="A"/>
    <n v="11"/>
    <x v="5"/>
    <n v="4.55"/>
    <n v="12"/>
    <n v="4.55"/>
    <n v="1"/>
    <s v="11A"/>
    <n v="1.2462863770061932"/>
  </r>
  <r>
    <s v="11A-5A-VCS-Loc-22"/>
    <s v="11A"/>
    <n v="22.18"/>
    <n v="22.18"/>
    <n v="22.17"/>
    <x v="44"/>
    <n v="1742396"/>
    <n v="37339595"/>
    <s v="A"/>
    <n v="11"/>
    <x v="5"/>
    <n v="4.55"/>
    <n v="12"/>
    <n v="4.55"/>
    <n v="1"/>
    <s v="11A"/>
    <n v="5.1278565799143749E-2"/>
  </r>
  <r>
    <s v="11A-5A-VCS-Loc-22"/>
    <s v="11A"/>
    <n v="22.361999999999998"/>
    <n v="22.36"/>
    <n v="22.36"/>
    <x v="232"/>
    <n v="4506517"/>
    <n v="37339595"/>
    <s v="A"/>
    <n v="11"/>
    <x v="5"/>
    <n v="4.55"/>
    <n v="12"/>
    <n v="4.55"/>
    <n v="1"/>
    <s v="11A"/>
    <n v="0.13262641128047808"/>
  </r>
  <r>
    <s v="11A-5A-VCS-Loc-22"/>
    <s v="11A"/>
    <n v="22.866"/>
    <n v="22.87"/>
    <n v="22.87"/>
    <x v="233"/>
    <n v="2540980"/>
    <n v="37339595"/>
    <s v="A"/>
    <n v="11"/>
    <x v="5"/>
    <n v="4.55"/>
    <n v="12"/>
    <n v="4.55"/>
    <n v="1"/>
    <s v="11A"/>
    <n v="7.4780824866625198E-2"/>
  </r>
  <r>
    <s v="11A-5A-VCS-Loc-22"/>
    <s v="11A"/>
    <n v="23.248000000000001"/>
    <n v="23.25"/>
    <n v="23.25"/>
    <x v="234"/>
    <n v="3303754"/>
    <n v="37339595"/>
    <s v="A"/>
    <n v="11"/>
    <x v="5"/>
    <n v="4.55"/>
    <n v="12"/>
    <n v="4.55"/>
    <n v="1"/>
    <s v="11A"/>
    <n v="9.7229198685708854E-2"/>
  </r>
  <r>
    <s v="11A-5A-VCS-Loc-22"/>
    <s v="11A"/>
    <n v="23.335999999999999"/>
    <n v="23.34"/>
    <n v="23.32"/>
    <x v="235"/>
    <n v="2949174"/>
    <n v="37339595"/>
    <s v="A"/>
    <n v="11"/>
    <x v="5"/>
    <n v="4.55"/>
    <n v="12"/>
    <n v="4.55"/>
    <n v="1"/>
    <s v="11A"/>
    <n v="8.6793939501768821E-2"/>
  </r>
  <r>
    <s v="11A-5A-VCS-Loc-22"/>
    <s v="11A"/>
    <n v="23.457999999999998"/>
    <n v="23.46"/>
    <n v="23.46"/>
    <x v="236"/>
    <n v="1002055"/>
    <n v="37339595"/>
    <s v="A"/>
    <n v="11"/>
    <x v="5"/>
    <n v="4.55"/>
    <n v="12"/>
    <n v="4.55"/>
    <n v="1"/>
    <s v="11A"/>
    <n v="2.9490393258398775E-2"/>
  </r>
  <r>
    <s v="11A-5A-VCS-Loc-22"/>
    <s v="11A"/>
    <n v="23.562999999999999"/>
    <n v="23.56"/>
    <n v="23.56"/>
    <x v="237"/>
    <n v="1361441"/>
    <n v="37339595"/>
    <s v="A"/>
    <n v="11"/>
    <x v="5"/>
    <n v="4.55"/>
    <n v="12"/>
    <n v="4.55"/>
    <n v="1"/>
    <s v="11A"/>
    <n v="4.0067092612788409E-2"/>
  </r>
  <r>
    <s v="11A-5A-VCS-Loc-22"/>
    <s v="11A"/>
    <n v="23.67"/>
    <n v="23.67"/>
    <n v="23.67"/>
    <x v="238"/>
    <n v="2389566"/>
    <n v="37339595"/>
    <s v="A"/>
    <n v="11"/>
    <x v="5"/>
    <n v="4.55"/>
    <n v="12"/>
    <n v="4.55"/>
    <n v="1"/>
    <s v="11A"/>
    <n v="7.0324723749593518E-2"/>
  </r>
  <r>
    <s v="11A-5A-VCS-Loc-22"/>
    <s v="11A"/>
    <n v="23.898"/>
    <n v="23.9"/>
    <n v="23.89"/>
    <x v="239"/>
    <n v="2287911"/>
    <n v="37339595"/>
    <s v="A"/>
    <n v="11"/>
    <x v="5"/>
    <n v="4.55"/>
    <n v="12"/>
    <n v="4.55"/>
    <n v="1"/>
    <s v="11A"/>
    <n v="6.7333025762274915E-2"/>
  </r>
  <r>
    <s v="11B-8B-VCS-Loc-22"/>
    <s v="11B"/>
    <n v="4.1829999999999998"/>
    <n v="4.18"/>
    <n v="4.1500000000000004"/>
    <x v="111"/>
    <n v="3998809"/>
    <n v="29434537"/>
    <s v="B"/>
    <n v="11"/>
    <x v="6"/>
    <n v="3.42"/>
    <n v="10"/>
    <n v="3.42"/>
    <n v="0"/>
    <s v="11B"/>
    <n v="0.19861742647095462"/>
  </r>
  <r>
    <s v="11B-8B-VCS-Loc-22"/>
    <s v="11B"/>
    <n v="12.398"/>
    <n v="12.4"/>
    <n v="12.39"/>
    <x v="20"/>
    <n v="7368099"/>
    <n v="29434537"/>
    <s v="B"/>
    <n v="11"/>
    <x v="6"/>
    <n v="3.42"/>
    <n v="10"/>
    <n v="3.42"/>
    <n v="0"/>
    <s v="11B"/>
    <n v="0.36596718206926471"/>
  </r>
  <r>
    <s v="11B-8B-VCS-Loc-22"/>
    <s v="11B"/>
    <n v="12.55"/>
    <n v="12.55"/>
    <n v="12.53"/>
    <x v="21"/>
    <n v="4126454"/>
    <n v="29434537"/>
    <s v="B"/>
    <n v="11"/>
    <x v="6"/>
    <n v="3.42"/>
    <n v="10"/>
    <n v="3.42"/>
    <n v="0"/>
    <s v="11B"/>
    <n v="0.20495744456181242"/>
  </r>
  <r>
    <s v="11B-8B-VCS-Loc-22"/>
    <s v="11B"/>
    <n v="18.518000000000001"/>
    <n v="18.52"/>
    <n v="18.510000000000002"/>
    <x v="36"/>
    <n v="29434537"/>
    <n v="29434537"/>
    <s v="B"/>
    <n v="11"/>
    <x v="6"/>
    <n v="3.42"/>
    <n v="10"/>
    <n v="3.42"/>
    <n v="0"/>
    <s v="11B"/>
    <n v="1.4619883040935673"/>
  </r>
  <r>
    <s v="11B-8B-VCS-Loc-22"/>
    <s v="11B"/>
    <n v="19.556000000000001"/>
    <n v="19.559999999999999"/>
    <n v="19.55"/>
    <x v="39"/>
    <n v="8549182"/>
    <n v="29434537"/>
    <s v="B"/>
    <n v="11"/>
    <x v="6"/>
    <n v="3.42"/>
    <n v="10"/>
    <n v="3.42"/>
    <n v="0"/>
    <s v="11B"/>
    <n v="0.42463056556885032"/>
  </r>
  <r>
    <s v="11B-8B-VCS-Loc-22"/>
    <s v="11B"/>
    <n v="21.082000000000001"/>
    <n v="21.08"/>
    <n v="21.07"/>
    <x v="167"/>
    <n v="4100708"/>
    <n v="29434537"/>
    <s v="B"/>
    <n v="11"/>
    <x v="6"/>
    <n v="3.42"/>
    <n v="10"/>
    <n v="3.42"/>
    <n v="0"/>
    <s v="11B"/>
    <n v="0.20367866273904442"/>
  </r>
  <r>
    <s v="11B-8B-VCS-Loc-22"/>
    <s v="11B"/>
    <n v="21.324999999999999"/>
    <n v="21.33"/>
    <n v="21.28"/>
    <x v="43"/>
    <n v="30060411"/>
    <n v="29434537"/>
    <s v="B"/>
    <n v="11"/>
    <x v="6"/>
    <n v="3.42"/>
    <n v="10"/>
    <n v="3.42"/>
    <n v="0"/>
    <s v="11B"/>
    <n v="1.4930749309304785"/>
  </r>
  <r>
    <s v="11B-8B-VCS-Loc-22"/>
    <s v="11B"/>
    <n v="23.670999999999999"/>
    <n v="23.67"/>
    <n v="23.67"/>
    <x v="238"/>
    <n v="9848509"/>
    <n v="29434537"/>
    <s v="B"/>
    <n v="11"/>
    <x v="6"/>
    <n v="3.42"/>
    <n v="10"/>
    <n v="3.42"/>
    <n v="0"/>
    <s v="11B"/>
    <n v="0.48916702752145325"/>
  </r>
  <r>
    <s v="11B-8B-VCS-Loc-22"/>
    <s v="11B"/>
    <n v="23.896000000000001"/>
    <n v="23.9"/>
    <n v="23.89"/>
    <x v="239"/>
    <n v="10105971"/>
    <n v="29434537"/>
    <s v="B"/>
    <n v="11"/>
    <x v="6"/>
    <n v="3.42"/>
    <n v="10"/>
    <n v="3.42"/>
    <n v="0"/>
    <s v="11B"/>
    <n v="0.50195494508742466"/>
  </r>
  <r>
    <s v="11B-8B-VCS-Loc-22"/>
    <s v="11B"/>
    <n v="24.934000000000001"/>
    <n v="24.93"/>
    <n v="24.93"/>
    <x v="240"/>
    <n v="3950163"/>
    <n v="29434537"/>
    <s v="B"/>
    <n v="11"/>
    <x v="6"/>
    <n v="3.42"/>
    <n v="10"/>
    <n v="3.42"/>
    <n v="0"/>
    <s v="11B"/>
    <n v="0.19620122121381278"/>
  </r>
  <r>
    <s v="11B-8B-VCS-Loc-22"/>
    <s v="11B"/>
    <n v="25.282"/>
    <n v="25.28"/>
    <n v="25.28"/>
    <x v="49"/>
    <n v="8764739"/>
    <n v="29434537"/>
    <s v="B"/>
    <n v="11"/>
    <x v="6"/>
    <n v="3.42"/>
    <n v="10"/>
    <n v="3.42"/>
    <n v="0"/>
    <s v="11B"/>
    <n v="0.43533709758820899"/>
  </r>
  <r>
    <s v="11B-8B-VCS-Loc-22"/>
    <s v="11B"/>
    <n v="34.213000000000001"/>
    <n v="34.21"/>
    <n v="34.21"/>
    <x v="86"/>
    <n v="66615183"/>
    <n v="29434537"/>
    <s v="B"/>
    <n v="11"/>
    <x v="6"/>
    <n v="3.42"/>
    <n v="10"/>
    <n v="3.42"/>
    <n v="0"/>
    <s v="11B"/>
    <n v="3.3087192239868641"/>
  </r>
  <r>
    <s v="11B-8B-VCS-Loc-22"/>
    <s v="11B"/>
    <n v="37.991999999999997"/>
    <n v="37.99"/>
    <n v="37.99"/>
    <x v="77"/>
    <n v="2953285"/>
    <n v="29434537"/>
    <s v="B"/>
    <n v="11"/>
    <x v="6"/>
    <n v="3.42"/>
    <n v="10"/>
    <n v="3.42"/>
    <n v="0"/>
    <s v="11B"/>
    <n v="0.14668714268055144"/>
  </r>
  <r>
    <s v="11C-18A-VCS-Loc-22"/>
    <s v="11C"/>
    <n v="4.1829999999999998"/>
    <n v="4.18"/>
    <n v="4.1500000000000004"/>
    <x v="111"/>
    <n v="636249"/>
    <n v="36763195"/>
    <s v="C"/>
    <n v="11"/>
    <x v="7"/>
    <n v="6.21"/>
    <n v="6"/>
    <n v="6.21"/>
    <n v="1"/>
    <s v="11C"/>
    <n v="1.3934528208926829E-2"/>
  </r>
  <r>
    <s v="11C-18A-VCS-Loc-22"/>
    <s v="11C"/>
    <n v="4.7060000000000004"/>
    <n v="4.71"/>
    <n v="4.7"/>
    <x v="94"/>
    <n v="8829116"/>
    <n v="36763195"/>
    <s v="C"/>
    <n v="11"/>
    <x v="7"/>
    <n v="6.21"/>
    <n v="6"/>
    <n v="6.21"/>
    <n v="1"/>
    <s v="11C"/>
    <n v="0.19336700876840232"/>
  </r>
  <r>
    <s v="11C-18A-VCS-Loc-22"/>
    <s v="11C"/>
    <n v="4.9909999999999997"/>
    <n v="4.99"/>
    <n v="4.99"/>
    <x v="241"/>
    <n v="37563750"/>
    <n v="36763195"/>
    <s v="C"/>
    <n v="11"/>
    <x v="7"/>
    <n v="6.21"/>
    <n v="6"/>
    <n v="6.21"/>
    <n v="1"/>
    <s v="11C"/>
    <n v="0.82268598301620155"/>
  </r>
  <r>
    <s v="11C-18A-VCS-Loc-22"/>
    <s v="11C"/>
    <n v="5.36"/>
    <n v="5.36"/>
    <n v="5.36"/>
    <x v="95"/>
    <n v="905588"/>
    <n v="36763195"/>
    <s v="C"/>
    <n v="11"/>
    <x v="7"/>
    <n v="6.21"/>
    <n v="6"/>
    <n v="6.21"/>
    <n v="1"/>
    <s v="11C"/>
    <n v="1.9833338098237684E-2"/>
  </r>
  <r>
    <s v="11C-18A-VCS-Loc-22"/>
    <s v="11C"/>
    <n v="6.2690000000000001"/>
    <n v="6.27"/>
    <n v="6.25"/>
    <x v="5"/>
    <n v="1219848"/>
    <n v="36763195"/>
    <s v="C"/>
    <n v="11"/>
    <x v="7"/>
    <n v="6.21"/>
    <n v="6"/>
    <n v="6.21"/>
    <n v="1"/>
    <s v="11C"/>
    <n v="2.6715965552170571E-2"/>
  </r>
  <r>
    <s v="11C-18A-VCS-Loc-22"/>
    <s v="11C"/>
    <n v="6.9279999999999999"/>
    <n v="6.93"/>
    <n v="6.93"/>
    <x v="242"/>
    <n v="1205637"/>
    <n v="36763195"/>
    <s v="C"/>
    <n v="11"/>
    <x v="7"/>
    <n v="6.21"/>
    <n v="6"/>
    <n v="6.21"/>
    <n v="1"/>
    <s v="11C"/>
    <n v="2.640472957321098E-2"/>
  </r>
  <r>
    <s v="11C-18A-VCS-Loc-22"/>
    <s v="11C"/>
    <n v="7.1"/>
    <n v="7.1"/>
    <n v="7.09"/>
    <x v="117"/>
    <n v="8333839"/>
    <n v="36763195"/>
    <s v="C"/>
    <n v="11"/>
    <x v="7"/>
    <n v="6.21"/>
    <n v="6"/>
    <n v="6.21"/>
    <n v="1"/>
    <s v="11C"/>
    <n v="0.18251991694156619"/>
  </r>
  <r>
    <s v="11C-18A-VCS-Loc-22"/>
    <s v="11C"/>
    <n v="8.0459999999999994"/>
    <n v="8.0500000000000007"/>
    <n v="8.0500000000000007"/>
    <x v="243"/>
    <n v="3392122"/>
    <n v="36763195"/>
    <s v="C"/>
    <n v="11"/>
    <x v="7"/>
    <n v="6.21"/>
    <n v="6"/>
    <n v="6.21"/>
    <n v="1"/>
    <s v="11C"/>
    <n v="7.4291071101284703E-2"/>
  </r>
  <r>
    <s v="11C-18A-VCS-Loc-22"/>
    <s v="11C"/>
    <n v="8.3550000000000004"/>
    <n v="8.36"/>
    <n v="8.36"/>
    <x v="244"/>
    <n v="1975240"/>
    <n v="36763195"/>
    <s v="C"/>
    <n v="11"/>
    <x v="7"/>
    <n v="6.21"/>
    <n v="6"/>
    <n v="6.21"/>
    <n v="1"/>
    <s v="11C"/>
    <n v="4.325985188094697E-2"/>
  </r>
  <r>
    <s v="11C-18A-VCS-Loc-22"/>
    <s v="11C"/>
    <n v="8.4049999999999994"/>
    <n v="8.41"/>
    <n v="8.41"/>
    <x v="245"/>
    <n v="2289217"/>
    <n v="36763195"/>
    <s v="C"/>
    <n v="11"/>
    <x v="7"/>
    <n v="6.21"/>
    <n v="6"/>
    <n v="6.21"/>
    <n v="1"/>
    <s v="11C"/>
    <n v="5.0136281334595183E-2"/>
  </r>
  <r>
    <s v="11C-18A-VCS-Loc-22"/>
    <s v="11C"/>
    <n v="8.9710000000000001"/>
    <n v="8.9700000000000006"/>
    <n v="8.9600000000000009"/>
    <x v="9"/>
    <n v="18547322"/>
    <n v="36763195"/>
    <s v="C"/>
    <n v="11"/>
    <x v="7"/>
    <n v="6.21"/>
    <n v="6"/>
    <n v="6.21"/>
    <n v="1"/>
    <s v="11C"/>
    <n v="0.40620603192940058"/>
  </r>
  <r>
    <s v="11C-18A-VCS-Loc-22"/>
    <s v="11C"/>
    <n v="9.3859999999999992"/>
    <n v="9.39"/>
    <n v="9.3800000000000008"/>
    <x v="10"/>
    <n v="6338484"/>
    <n v="36763195"/>
    <s v="C"/>
    <n v="11"/>
    <x v="7"/>
    <n v="6.21"/>
    <n v="6"/>
    <n v="6.21"/>
    <n v="1"/>
    <s v="11C"/>
    <n v="0.13881952521706339"/>
  </r>
  <r>
    <s v="11C-18A-VCS-Loc-22"/>
    <s v="11C"/>
    <n v="9.5239999999999991"/>
    <n v="9.52"/>
    <n v="9.52"/>
    <x v="11"/>
    <n v="176386799"/>
    <n v="36763195"/>
    <s v="C"/>
    <n v="11"/>
    <x v="7"/>
    <n v="6.21"/>
    <n v="6"/>
    <n v="6.21"/>
    <n v="1"/>
    <s v="11C"/>
    <n v="3.8630580580052882"/>
  </r>
  <r>
    <s v="11C-18A-VCS-Loc-22"/>
    <s v="11C"/>
    <n v="10.093999999999999"/>
    <n v="10.09"/>
    <n v="10.1"/>
    <x v="223"/>
    <n v="71184866"/>
    <n v="36763195"/>
    <s v="C"/>
    <n v="11"/>
    <x v="7"/>
    <n v="6.21"/>
    <n v="6"/>
    <n v="6.21"/>
    <n v="1"/>
    <s v="11C"/>
    <n v="1.5590240979957162"/>
  </r>
  <r>
    <s v="11C-18A-VCS-Loc-22"/>
    <s v="11C"/>
    <n v="10.403"/>
    <n v="10.4"/>
    <n v="10.4"/>
    <x v="246"/>
    <n v="2178556"/>
    <n v="36763195"/>
    <s v="C"/>
    <n v="11"/>
    <x v="7"/>
    <n v="6.21"/>
    <n v="6"/>
    <n v="6.21"/>
    <n v="1"/>
    <s v="11C"/>
    <n v="4.771268801479734E-2"/>
  </r>
  <r>
    <s v="11C-18A-VCS-Loc-22"/>
    <s v="11C"/>
    <n v="11.077999999999999"/>
    <n v="11.08"/>
    <n v="11.08"/>
    <x v="247"/>
    <n v="1991523"/>
    <n v="36763195"/>
    <s v="C"/>
    <n v="11"/>
    <x v="7"/>
    <n v="6.21"/>
    <n v="6"/>
    <n v="6.21"/>
    <n v="1"/>
    <s v="11C"/>
    <n v="4.3616466858457277E-2"/>
  </r>
  <r>
    <s v="11C-18A-VCS-Loc-22"/>
    <s v="11C"/>
    <n v="12.398"/>
    <n v="12.4"/>
    <n v="12.39"/>
    <x v="20"/>
    <n v="8497305"/>
    <n v="36763195"/>
    <s v="C"/>
    <n v="11"/>
    <x v="7"/>
    <n v="6.21"/>
    <n v="6"/>
    <n v="6.21"/>
    <n v="1"/>
    <s v="11C"/>
    <n v="0.18609999579151401"/>
  </r>
  <r>
    <s v="11C-18A-VCS-Loc-22"/>
    <s v="11C"/>
    <n v="12.544"/>
    <n v="12.54"/>
    <n v="12.53"/>
    <x v="21"/>
    <n v="14612172"/>
    <n v="36763195"/>
    <s v="C"/>
    <n v="11"/>
    <x v="7"/>
    <n v="6.21"/>
    <n v="6"/>
    <n v="6.21"/>
    <n v="1"/>
    <s v="11C"/>
    <n v="0.32002207143381095"/>
  </r>
  <r>
    <s v="11C-18A-VCS-Loc-22"/>
    <s v="11C"/>
    <n v="12.914"/>
    <n v="12.91"/>
    <n v="12.91"/>
    <x v="22"/>
    <n v="40426455"/>
    <n v="36763195"/>
    <s v="C"/>
    <n v="11"/>
    <x v="7"/>
    <n v="6.21"/>
    <n v="6"/>
    <n v="6.21"/>
    <n v="1"/>
    <s v="11C"/>
    <n v="0.88538226006549481"/>
  </r>
  <r>
    <s v="11C-18A-VCS-Loc-22"/>
    <s v="11C"/>
    <n v="14.255000000000001"/>
    <n v="14.26"/>
    <n v="14.25"/>
    <x v="24"/>
    <n v="1637186"/>
    <n v="36763195"/>
    <s v="C"/>
    <n v="11"/>
    <x v="7"/>
    <n v="6.21"/>
    <n v="6"/>
    <n v="6.21"/>
    <n v="1"/>
    <s v="11C"/>
    <n v="3.5856110579757419E-2"/>
  </r>
  <r>
    <s v="11C-18A-VCS-Loc-22"/>
    <s v="11C"/>
    <n v="15.087"/>
    <n v="15.09"/>
    <n v="15.07"/>
    <x v="229"/>
    <n v="4443797"/>
    <n v="36763195"/>
    <s v="C"/>
    <n v="11"/>
    <x v="7"/>
    <n v="6.21"/>
    <n v="6"/>
    <n v="6.21"/>
    <n v="1"/>
    <s v="11C"/>
    <n v="9.7323869509019903E-2"/>
  </r>
  <r>
    <s v="11C-18A-VCS-Loc-22"/>
    <s v="11C"/>
    <n v="15.25"/>
    <n v="15.25"/>
    <n v="15.25"/>
    <x v="248"/>
    <n v="3755418"/>
    <n v="36763195"/>
    <s v="C"/>
    <n v="11"/>
    <x v="7"/>
    <n v="6.21"/>
    <n v="6"/>
    <n v="6.21"/>
    <n v="1"/>
    <s v="11C"/>
    <n v="8.2247638986169838E-2"/>
  </r>
  <r>
    <s v="11C-18A-VCS-Loc-22"/>
    <s v="11C"/>
    <n v="15.567"/>
    <n v="15.57"/>
    <n v="15.55"/>
    <x v="27"/>
    <n v="8573055"/>
    <n v="36763195"/>
    <s v="C"/>
    <n v="11"/>
    <x v="7"/>
    <n v="6.21"/>
    <n v="6"/>
    <n v="6.21"/>
    <n v="1"/>
    <s v="11C"/>
    <n v="0.18775900116806657"/>
  </r>
  <r>
    <s v="11C-18A-VCS-Loc-22"/>
    <s v="11C"/>
    <n v="15.784000000000001"/>
    <n v="15.78"/>
    <n v="15.77"/>
    <x v="96"/>
    <n v="1712353"/>
    <n v="36763195"/>
    <s v="C"/>
    <n v="11"/>
    <x v="7"/>
    <n v="6.21"/>
    <n v="6"/>
    <n v="6.21"/>
    <n v="1"/>
    <s v="11C"/>
    <n v="3.7502347637702348E-2"/>
  </r>
  <r>
    <s v="11C-18A-VCS-Loc-22"/>
    <s v="11C"/>
    <n v="16.452000000000002"/>
    <n v="16.45"/>
    <n v="16.440000000000001"/>
    <x v="151"/>
    <n v="4771977"/>
    <n v="36763195"/>
    <s v="C"/>
    <n v="11"/>
    <x v="7"/>
    <n v="6.21"/>
    <n v="6"/>
    <n v="6.21"/>
    <n v="1"/>
    <s v="11C"/>
    <n v="0.10451135973313909"/>
  </r>
  <r>
    <s v="11C-18A-VCS-Loc-22"/>
    <s v="11C"/>
    <n v="18.414999999999999"/>
    <n v="18.420000000000002"/>
    <n v="18.420000000000002"/>
    <x v="35"/>
    <n v="781671"/>
    <n v="36763195"/>
    <s v="C"/>
    <n v="11"/>
    <x v="7"/>
    <n v="6.21"/>
    <n v="6"/>
    <n v="6.21"/>
    <n v="1"/>
    <s v="11C"/>
    <n v="1.7119424312808419E-2"/>
  </r>
  <r>
    <s v="11C-18A-VCS-Loc-22"/>
    <s v="11C"/>
    <n v="18.516999999999999"/>
    <n v="18.52"/>
    <n v="18.510000000000002"/>
    <x v="36"/>
    <n v="36763195"/>
    <n v="36763195"/>
    <s v="C"/>
    <n v="11"/>
    <x v="7"/>
    <n v="6.21"/>
    <n v="6"/>
    <n v="6.21"/>
    <n v="1"/>
    <s v="11C"/>
    <n v="0.80515297906602246"/>
  </r>
  <r>
    <s v="11C-18A-VCS-Loc-22"/>
    <s v="11C"/>
    <n v="20.052"/>
    <n v="20.05"/>
    <n v="20.05"/>
    <x v="40"/>
    <n v="1576293"/>
    <n v="36763195"/>
    <s v="C"/>
    <n v="11"/>
    <x v="7"/>
    <n v="6.21"/>
    <n v="6"/>
    <n v="6.21"/>
    <n v="1"/>
    <s v="11C"/>
    <n v="3.4522489267619909E-2"/>
  </r>
  <r>
    <s v="11C-18A-VCS-Loc-22"/>
    <s v="11C"/>
    <n v="21.085999999999999"/>
    <n v="21.09"/>
    <n v="21.07"/>
    <x v="249"/>
    <n v="3636445"/>
    <n v="36763195"/>
    <s v="C"/>
    <n v="11"/>
    <x v="7"/>
    <n v="6.21"/>
    <n v="6"/>
    <n v="6.21"/>
    <n v="1"/>
    <s v="11C"/>
    <n v="7.9642004046703282E-2"/>
  </r>
  <r>
    <s v="11C-18A-VCS-Loc-22"/>
    <s v="11C"/>
    <n v="21.283000000000001"/>
    <n v="21.28"/>
    <n v="21.28"/>
    <x v="98"/>
    <n v="15585413"/>
    <n v="36763195"/>
    <s v="C"/>
    <n v="11"/>
    <x v="7"/>
    <n v="6.21"/>
    <n v="6"/>
    <n v="6.21"/>
    <n v="1"/>
    <s v="11C"/>
    <n v="0.34133708201706398"/>
  </r>
  <r>
    <s v="11C-18A-VCS-Loc-22"/>
    <s v="11C"/>
    <n v="22.364999999999998"/>
    <n v="22.37"/>
    <n v="22.37"/>
    <x v="250"/>
    <n v="2008175"/>
    <n v="36763195"/>
    <s v="C"/>
    <n v="11"/>
    <x v="7"/>
    <n v="6.21"/>
    <n v="6"/>
    <n v="6.21"/>
    <n v="1"/>
    <s v="11C"/>
    <n v="4.3981163327504846E-2"/>
  </r>
  <r>
    <s v="11C-18A-VCS-Loc-22"/>
    <s v="11C"/>
    <n v="23.248999999999999"/>
    <n v="23.25"/>
    <n v="23.25"/>
    <x v="234"/>
    <n v="1772873"/>
    <n v="36763195"/>
    <s v="C"/>
    <n v="11"/>
    <x v="7"/>
    <n v="6.21"/>
    <n v="6"/>
    <n v="6.21"/>
    <n v="1"/>
    <s v="11C"/>
    <n v="3.8827799854058286E-2"/>
  </r>
  <r>
    <s v="11C-18A-VCS-Loc-22"/>
    <s v="11C"/>
    <n v="23.335999999999999"/>
    <n v="23.34"/>
    <n v="23.32"/>
    <x v="235"/>
    <n v="1549010"/>
    <n v="36763195"/>
    <s v="C"/>
    <n v="11"/>
    <x v="7"/>
    <n v="6.21"/>
    <n v="6"/>
    <n v="6.21"/>
    <n v="1"/>
    <s v="11C"/>
    <n v="3.3924962618266982E-2"/>
  </r>
  <r>
    <s v="11C-18A-VCS-Loc-22"/>
    <s v="11C"/>
    <n v="25.158999999999999"/>
    <n v="25.16"/>
    <n v="25.16"/>
    <x v="251"/>
    <n v="4696416"/>
    <n v="36763195"/>
    <s v="C"/>
    <n v="11"/>
    <x v="7"/>
    <n v="6.21"/>
    <n v="6"/>
    <n v="6.21"/>
    <n v="1"/>
    <s v="11C"/>
    <n v="0.10285649365713"/>
  </r>
  <r>
    <s v="11C-18A-VCS-Loc-22"/>
    <s v="11C"/>
    <n v="25.225000000000001"/>
    <n v="25.23"/>
    <n v="25.23"/>
    <x v="252"/>
    <n v="2149363"/>
    <n v="36763195"/>
    <s v="C"/>
    <n v="11"/>
    <x v="7"/>
    <n v="6.21"/>
    <n v="6"/>
    <n v="6.21"/>
    <n v="1"/>
    <s v="11C"/>
    <n v="4.7073330338788112E-2"/>
  </r>
  <r>
    <s v="11C-18A-VCS-Loc-22"/>
    <s v="11C"/>
    <n v="25.285"/>
    <n v="25.29"/>
    <n v="25.28"/>
    <x v="253"/>
    <n v="3046982"/>
    <n v="36763195"/>
    <s v="C"/>
    <n v="11"/>
    <x v="7"/>
    <n v="6.21"/>
    <n v="6"/>
    <n v="6.21"/>
    <n v="1"/>
    <s v="11C"/>
    <n v="6.6732138881306358E-2"/>
  </r>
  <r>
    <s v="11C-18A-VCS-Loc-22"/>
    <s v="11C"/>
    <n v="25.45"/>
    <n v="25.45"/>
    <n v="25.45"/>
    <x v="99"/>
    <n v="7188514"/>
    <n v="36763195"/>
    <s v="C"/>
    <n v="11"/>
    <x v="7"/>
    <n v="6.21"/>
    <n v="6"/>
    <n v="6.21"/>
    <n v="1"/>
    <s v="11C"/>
    <n v="0.15743608416400723"/>
  </r>
  <r>
    <s v="11C-18A-VCS-Loc-22"/>
    <s v="11C"/>
    <n v="25.684000000000001"/>
    <n v="25.68"/>
    <n v="25.67"/>
    <x v="254"/>
    <n v="3900113"/>
    <n v="36763195"/>
    <s v="C"/>
    <n v="11"/>
    <x v="7"/>
    <n v="6.21"/>
    <n v="6"/>
    <n v="6.21"/>
    <n v="1"/>
    <s v="11C"/>
    <n v="8.5416613018648738E-2"/>
  </r>
  <r>
    <s v="11C-18A-VCS-Loc-22"/>
    <s v="11C"/>
    <n v="26.628"/>
    <n v="26.63"/>
    <n v="26.62"/>
    <x v="100"/>
    <n v="5314653"/>
    <n v="36763195"/>
    <s v="C"/>
    <n v="11"/>
    <x v="7"/>
    <n v="6.21"/>
    <n v="6"/>
    <n v="6.21"/>
    <n v="1"/>
    <s v="11C"/>
    <n v="0.11639653995394507"/>
  </r>
  <r>
    <s v="11C-18A-VCS-Loc-22"/>
    <s v="11C"/>
    <n v="27.917000000000002"/>
    <n v="27.92"/>
    <n v="27.92"/>
    <x v="255"/>
    <n v="1058451"/>
    <n v="36763195"/>
    <s v="C"/>
    <n v="11"/>
    <x v="7"/>
    <n v="6.21"/>
    <n v="6"/>
    <n v="6.21"/>
    <n v="1"/>
    <s v="11C"/>
    <n v="2.318119999759027E-2"/>
  </r>
  <r>
    <s v="11C-18A-VCS-Loc-22"/>
    <s v="11C"/>
    <n v="29.035"/>
    <n v="29.04"/>
    <n v="29.04"/>
    <x v="256"/>
    <n v="22410430"/>
    <n v="36763195"/>
    <s v="C"/>
    <n v="11"/>
    <x v="7"/>
    <n v="6.21"/>
    <n v="6"/>
    <n v="6.21"/>
    <n v="1"/>
    <s v="11C"/>
    <n v="0.49081219618290967"/>
  </r>
  <r>
    <s v="11C-18A-VCS-Loc-22"/>
    <s v="11C"/>
    <n v="30.036999999999999"/>
    <n v="30.04"/>
    <n v="30.03"/>
    <x v="257"/>
    <n v="2103002"/>
    <n v="36763195"/>
    <s v="C"/>
    <n v="11"/>
    <x v="7"/>
    <n v="6.21"/>
    <n v="6"/>
    <n v="6.21"/>
    <n v="1"/>
    <s v="11C"/>
    <n v="4.6057975246215771E-2"/>
  </r>
  <r>
    <s v="11C-18A-VCS-Loc-22"/>
    <s v="11C"/>
    <n v="30.956"/>
    <n v="30.96"/>
    <n v="30.94"/>
    <x v="56"/>
    <n v="5373032"/>
    <n v="36763195"/>
    <s v="C"/>
    <n v="11"/>
    <x v="7"/>
    <n v="6.21"/>
    <n v="6"/>
    <n v="6.21"/>
    <n v="1"/>
    <s v="11C"/>
    <n v="0.11767510199853599"/>
  </r>
  <r>
    <s v="11C-18A-VCS-Loc-22"/>
    <s v="11C"/>
    <n v="31.082999999999998"/>
    <n v="31.08"/>
    <n v="31.08"/>
    <x v="258"/>
    <n v="2320077"/>
    <n v="36763195"/>
    <s v="C"/>
    <n v="11"/>
    <x v="7"/>
    <n v="6.21"/>
    <n v="6"/>
    <n v="6.21"/>
    <n v="1"/>
    <s v="11C"/>
    <n v="5.0812148079419112E-2"/>
  </r>
  <r>
    <s v="11C-18A-VCS-Loc-22"/>
    <s v="11C"/>
    <n v="31.253"/>
    <n v="31.25"/>
    <n v="31.25"/>
    <x v="259"/>
    <n v="2113235"/>
    <n v="36763195"/>
    <s v="C"/>
    <n v="11"/>
    <x v="7"/>
    <n v="6.21"/>
    <n v="6"/>
    <n v="6.21"/>
    <n v="1"/>
    <s v="11C"/>
    <n v="4.628208880421264E-2"/>
  </r>
  <r>
    <s v="11C-18A-VCS-Loc-22"/>
    <s v="11C"/>
    <n v="31.74"/>
    <n v="31.74"/>
    <n v="31.73"/>
    <x v="103"/>
    <n v="11514449"/>
    <n v="36763195"/>
    <s v="C"/>
    <n v="11"/>
    <x v="7"/>
    <n v="6.21"/>
    <n v="6"/>
    <n v="6.21"/>
    <n v="1"/>
    <s v="11C"/>
    <n v="0.25217865081241669"/>
  </r>
  <r>
    <s v="11C-18A-VCS-Loc-22"/>
    <s v="11C"/>
    <n v="32.052"/>
    <n v="32.049999999999997"/>
    <n v="32.049999999999997"/>
    <x v="85"/>
    <n v="1853778"/>
    <n v="36763195"/>
    <s v="C"/>
    <n v="11"/>
    <x v="7"/>
    <n v="6.21"/>
    <n v="6"/>
    <n v="6.21"/>
    <n v="1"/>
    <s v="11C"/>
    <n v="4.0599705200460766E-2"/>
  </r>
  <r>
    <s v="11C-18A-VCS-Loc-22"/>
    <s v="11C"/>
    <n v="32.28"/>
    <n v="32.28"/>
    <n v="32.28"/>
    <x v="260"/>
    <n v="4736361"/>
    <n v="36763195"/>
    <s v="C"/>
    <n v="11"/>
    <x v="7"/>
    <n v="6.21"/>
    <n v="6"/>
    <n v="6.21"/>
    <n v="1"/>
    <s v="11C"/>
    <n v="0.10373133154183485"/>
  </r>
  <r>
    <s v="11C-18A-VCS-Loc-22"/>
    <s v="11C"/>
    <n v="33.979999999999997"/>
    <n v="33.979999999999997"/>
    <n v="33.979999999999997"/>
    <x v="261"/>
    <n v="1281416"/>
    <n v="36763195"/>
    <s v="C"/>
    <n v="11"/>
    <x v="7"/>
    <n v="6.21"/>
    <n v="6"/>
    <n v="6.21"/>
    <n v="1"/>
    <s v="11C"/>
    <n v="2.8064370080534792E-2"/>
  </r>
  <r>
    <s v="11C-18A-VCS-Loc-22"/>
    <s v="11C"/>
    <n v="34.067"/>
    <n v="34.07"/>
    <n v="34.06"/>
    <x v="59"/>
    <n v="1150380"/>
    <n v="36763195"/>
    <s v="C"/>
    <n v="11"/>
    <x v="7"/>
    <n v="6.21"/>
    <n v="6"/>
    <n v="6.21"/>
    <n v="1"/>
    <s v="11C"/>
    <n v="2.5194542641301197E-2"/>
  </r>
  <r>
    <s v="11C-18A-VCS-Loc-22"/>
    <s v="11C"/>
    <n v="34.210999999999999"/>
    <n v="34.21"/>
    <n v="34.21"/>
    <x v="86"/>
    <n v="1649369"/>
    <n v="36763195"/>
    <s v="C"/>
    <n v="11"/>
    <x v="7"/>
    <n v="6.21"/>
    <n v="6"/>
    <n v="6.21"/>
    <n v="1"/>
    <s v="11C"/>
    <n v="3.6122931206853663E-2"/>
  </r>
  <r>
    <s v="11C-18A-VCS-Loc-22"/>
    <s v="11C"/>
    <n v="34.421999999999997"/>
    <n v="34.42"/>
    <n v="34.42"/>
    <x v="105"/>
    <n v="1973027"/>
    <n v="36763195"/>
    <s v="C"/>
    <n v="11"/>
    <x v="7"/>
    <n v="6.21"/>
    <n v="6"/>
    <n v="6.21"/>
    <n v="1"/>
    <s v="11C"/>
    <n v="4.3211384832784444E-2"/>
  </r>
  <r>
    <s v="11C-18A-VCS-Loc-22"/>
    <s v="11C"/>
    <n v="34.579000000000001"/>
    <n v="34.58"/>
    <n v="34.58"/>
    <x v="183"/>
    <n v="8564347"/>
    <n v="36763195"/>
    <s v="C"/>
    <n v="11"/>
    <x v="7"/>
    <n v="6.21"/>
    <n v="6"/>
    <n v="6.21"/>
    <n v="1"/>
    <s v="11C"/>
    <n v="0.18756828672821155"/>
  </r>
  <r>
    <s v="11C-18A-VCS-Loc-22"/>
    <s v="11C"/>
    <n v="34.857999999999997"/>
    <n v="34.86"/>
    <n v="34.86"/>
    <x v="60"/>
    <n v="1507628"/>
    <n v="36763195"/>
    <s v="C"/>
    <n v="11"/>
    <x v="7"/>
    <n v="6.21"/>
    <n v="6"/>
    <n v="6.21"/>
    <n v="1"/>
    <s v="11C"/>
    <n v="3.3018652908795042E-2"/>
  </r>
  <r>
    <s v="11C-18A-VCS-Loc-22"/>
    <s v="11C"/>
    <n v="34.94"/>
    <n v="34.94"/>
    <n v="34.86"/>
    <x v="61"/>
    <n v="6020787"/>
    <n v="36763195"/>
    <s v="C"/>
    <n v="11"/>
    <x v="7"/>
    <n v="6.21"/>
    <n v="6"/>
    <n v="6.21"/>
    <n v="1"/>
    <s v="11C"/>
    <n v="0.13186162381621022"/>
  </r>
  <r>
    <s v="11C-18A-VCS-Loc-22"/>
    <s v="11C"/>
    <n v="35.226999999999997"/>
    <n v="35.229999999999997"/>
    <n v="35.229999999999997"/>
    <x v="262"/>
    <n v="2858902"/>
    <n v="36763195"/>
    <s v="C"/>
    <n v="11"/>
    <x v="7"/>
    <n v="6.21"/>
    <n v="6"/>
    <n v="6.21"/>
    <n v="1"/>
    <s v="11C"/>
    <n v="6.2612987314019083E-2"/>
  </r>
  <r>
    <s v="11C-18A-VCS-Loc-22"/>
    <s v="11C"/>
    <n v="35.299999999999997"/>
    <n v="35.299999999999997"/>
    <n v="35.299999999999997"/>
    <x v="106"/>
    <n v="2951000"/>
    <n v="36763195"/>
    <s v="C"/>
    <n v="11"/>
    <x v="7"/>
    <n v="6.21"/>
    <n v="6"/>
    <n v="6.21"/>
    <n v="1"/>
    <s v="11C"/>
    <n v="6.4630031237051952E-2"/>
  </r>
  <r>
    <s v="11C-18A-VCS-Loc-22"/>
    <s v="11C"/>
    <n v="35.4"/>
    <n v="35.4"/>
    <n v="35.4"/>
    <x v="263"/>
    <n v="4001569"/>
    <n v="36763195"/>
    <s v="C"/>
    <n v="11"/>
    <x v="7"/>
    <n v="6.21"/>
    <n v="6"/>
    <n v="6.21"/>
    <n v="1"/>
    <s v="11C"/>
    <n v="8.7638607071236455E-2"/>
  </r>
  <r>
    <s v="11C-18A-VCS-Loc-22"/>
    <s v="11C"/>
    <n v="35.668999999999997"/>
    <n v="35.67"/>
    <n v="35.67"/>
    <x v="62"/>
    <n v="4120277"/>
    <n v="36763195"/>
    <s v="C"/>
    <n v="11"/>
    <x v="7"/>
    <n v="6.21"/>
    <n v="6"/>
    <n v="6.21"/>
    <n v="1"/>
    <s v="11C"/>
    <n v="9.0238438229517701E-2"/>
  </r>
  <r>
    <s v="11C-18A-VCS-Loc-22"/>
    <s v="11C"/>
    <n v="35.844999999999999"/>
    <n v="35.85"/>
    <n v="35.85"/>
    <x v="264"/>
    <n v="1297405"/>
    <n v="36763195"/>
    <s v="C"/>
    <n v="11"/>
    <x v="7"/>
    <n v="6.21"/>
    <n v="6"/>
    <n v="6.21"/>
    <n v="1"/>
    <s v="11C"/>
    <n v="2.8414546146088574E-2"/>
  </r>
  <r>
    <s v="11C-18A-VCS-Loc-22"/>
    <s v="11C"/>
    <n v="35.908000000000001"/>
    <n v="35.909999999999997"/>
    <n v="35.909999999999997"/>
    <x v="64"/>
    <n v="2768752"/>
    <n v="36763195"/>
    <s v="C"/>
    <n v="11"/>
    <x v="7"/>
    <n v="6.21"/>
    <n v="6"/>
    <n v="6.21"/>
    <n v="1"/>
    <s v="11C"/>
    <n v="6.0638606657963438E-2"/>
  </r>
  <r>
    <s v="11C-18A-VCS-Loc-22"/>
    <s v="11C"/>
    <n v="36.113999999999997"/>
    <n v="36.11"/>
    <n v="36.11"/>
    <x v="196"/>
    <n v="1709047"/>
    <n v="36763195"/>
    <s v="C"/>
    <n v="11"/>
    <x v="7"/>
    <n v="6.21"/>
    <n v="6"/>
    <n v="6.21"/>
    <n v="1"/>
    <s v="11C"/>
    <n v="3.7429942729783103E-2"/>
  </r>
  <r>
    <s v="11C-18A-VCS-Loc-22"/>
    <s v="11C"/>
    <n v="36.165999999999997"/>
    <n v="36.17"/>
    <n v="36.11"/>
    <x v="65"/>
    <n v="2162614"/>
    <n v="36763195"/>
    <s v="C"/>
    <n v="11"/>
    <x v="7"/>
    <n v="6.21"/>
    <n v="6"/>
    <n v="6.21"/>
    <n v="1"/>
    <s v="11C"/>
    <n v="4.7363541299114159E-2"/>
  </r>
  <r>
    <s v="11C-18A-VCS-Loc-22"/>
    <s v="11C"/>
    <n v="36.54"/>
    <n v="36.54"/>
    <n v="36.54"/>
    <x v="66"/>
    <n v="2605986"/>
    <n v="36763195"/>
    <s v="C"/>
    <n v="11"/>
    <x v="7"/>
    <n v="6.21"/>
    <n v="6"/>
    <n v="6.21"/>
    <n v="1"/>
    <s v="11C"/>
    <n v="5.7073858550769262E-2"/>
  </r>
  <r>
    <s v="11C-18A-VCS-Loc-22"/>
    <s v="11C"/>
    <n v="36.588999999999999"/>
    <n v="36.590000000000003"/>
    <n v="36.590000000000003"/>
    <x v="107"/>
    <n v="5508334"/>
    <n v="36763195"/>
    <s v="C"/>
    <n v="11"/>
    <x v="7"/>
    <n v="6.21"/>
    <n v="6"/>
    <n v="6.21"/>
    <n v="1"/>
    <s v="11C"/>
    <n v="0.12063835936432239"/>
  </r>
  <r>
    <s v="11C-18A-VCS-Loc-22"/>
    <s v="11C"/>
    <n v="36.734999999999999"/>
    <n v="36.74"/>
    <n v="36.72"/>
    <x v="265"/>
    <n v="8991836"/>
    <n v="36763195"/>
    <s v="C"/>
    <n v="11"/>
    <x v="7"/>
    <n v="6.21"/>
    <n v="6"/>
    <n v="6.21"/>
    <n v="1"/>
    <s v="11C"/>
    <n v="0.19693074942678698"/>
  </r>
  <r>
    <s v="11C-18A-VCS-Loc-22"/>
    <s v="11C"/>
    <n v="36.962000000000003"/>
    <n v="36.96"/>
    <n v="36.96"/>
    <x v="69"/>
    <n v="2368931"/>
    <n v="36763195"/>
    <s v="C"/>
    <n v="11"/>
    <x v="7"/>
    <n v="6.21"/>
    <n v="6"/>
    <n v="6.21"/>
    <n v="1"/>
    <s v="11C"/>
    <n v="5.1882102517255418E-2"/>
  </r>
  <r>
    <s v="11C-18A-VCS-Loc-22"/>
    <s v="11C"/>
    <n v="37.090000000000003"/>
    <n v="37.090000000000003"/>
    <n v="37.090000000000003"/>
    <x v="266"/>
    <n v="6523718"/>
    <n v="36763195"/>
    <s v="C"/>
    <n v="11"/>
    <x v="7"/>
    <n v="6.21"/>
    <n v="6"/>
    <n v="6.21"/>
    <n v="1"/>
    <s v="11C"/>
    <n v="0.14287634636452665"/>
  </r>
  <r>
    <s v="11C-18A-VCS-Loc-22"/>
    <s v="11C"/>
    <n v="37.247"/>
    <n v="37.25"/>
    <n v="37.24"/>
    <x v="267"/>
    <n v="4934920"/>
    <n v="36763195"/>
    <s v="C"/>
    <n v="11"/>
    <x v="7"/>
    <n v="6.21"/>
    <n v="6"/>
    <n v="6.21"/>
    <n v="1"/>
    <s v="11C"/>
    <n v="0.10807998432814382"/>
  </r>
  <r>
    <s v="11C-18A-VCS-Loc-22"/>
    <s v="11C"/>
    <n v="37.295000000000002"/>
    <n v="37.299999999999997"/>
    <n v="37.24"/>
    <x v="73"/>
    <n v="8589498"/>
    <n v="36763195"/>
    <s v="C"/>
    <n v="11"/>
    <x v="7"/>
    <n v="6.21"/>
    <n v="6"/>
    <n v="6.21"/>
    <n v="1"/>
    <s v="11C"/>
    <n v="0.18811912031534916"/>
  </r>
  <r>
    <s v="11C-18A-VCS-Loc-22"/>
    <s v="11C"/>
    <n v="37.537999999999997"/>
    <n v="37.54"/>
    <n v="37.54"/>
    <x v="268"/>
    <n v="2855474"/>
    <n v="36763195"/>
    <s v="C"/>
    <n v="11"/>
    <x v="7"/>
    <n v="6.21"/>
    <n v="6"/>
    <n v="6.21"/>
    <n v="1"/>
    <s v="11C"/>
    <n v="6.2537910476648501E-2"/>
  </r>
  <r>
    <s v="11C-18A-VCS-Loc-22"/>
    <s v="11C"/>
    <n v="37.584000000000003"/>
    <n v="37.58"/>
    <n v="37.58"/>
    <x v="269"/>
    <n v="2098714"/>
    <n v="36763195"/>
    <s v="C"/>
    <n v="11"/>
    <x v="7"/>
    <n v="6.21"/>
    <n v="6"/>
    <n v="6.21"/>
    <n v="1"/>
    <s v="11C"/>
    <n v="4.5964063496319298E-2"/>
  </r>
  <r>
    <s v="11C-18A-VCS-Loc-22"/>
    <s v="11C"/>
    <n v="37.674999999999997"/>
    <n v="37.68"/>
    <n v="37.67"/>
    <x v="110"/>
    <n v="5485762"/>
    <n v="36763195"/>
    <s v="C"/>
    <n v="11"/>
    <x v="7"/>
    <n v="6.21"/>
    <n v="6"/>
    <n v="6.21"/>
    <n v="1"/>
    <s v="11C"/>
    <n v="0.12014400861370134"/>
  </r>
  <r>
    <s v="11C-18A-VCS-Loc-22"/>
    <s v="11C"/>
    <n v="37.716999999999999"/>
    <n v="37.72"/>
    <n v="37.67"/>
    <x v="76"/>
    <n v="5565695"/>
    <n v="36763195"/>
    <s v="C"/>
    <n v="11"/>
    <x v="7"/>
    <n v="6.21"/>
    <n v="6"/>
    <n v="6.21"/>
    <n v="1"/>
    <s v="11C"/>
    <n v="0.12189462612873735"/>
  </r>
  <r>
    <s v="11C-18A-VCS-Loc-22"/>
    <s v="11C"/>
    <n v="37.792000000000002"/>
    <n v="37.79"/>
    <n v="37.79"/>
    <x v="270"/>
    <n v="6252759"/>
    <n v="36763195"/>
    <s v="C"/>
    <n v="11"/>
    <x v="7"/>
    <n v="6.21"/>
    <n v="6"/>
    <n v="6.21"/>
    <n v="1"/>
    <s v="11C"/>
    <n v="0.13694205675627169"/>
  </r>
  <r>
    <s v="11C-18A-VCS-Loc-22"/>
    <s v="11C"/>
    <n v="37.99"/>
    <n v="37.99"/>
    <n v="37.99"/>
    <x v="77"/>
    <n v="36690153"/>
    <n v="36763195"/>
    <s v="C"/>
    <n v="11"/>
    <x v="7"/>
    <n v="6.21"/>
    <n v="6"/>
    <n v="6.21"/>
    <n v="1"/>
    <s v="11C"/>
    <n v="0.80355328176286533"/>
  </r>
  <r>
    <s v="11C-18A-VCS-Loc-22"/>
    <s v="11C"/>
    <n v="38.298000000000002"/>
    <n v="38.299999999999997"/>
    <n v="38.299999999999997"/>
    <x v="78"/>
    <n v="3980356"/>
    <n v="36763195"/>
    <s v="C"/>
    <n v="11"/>
    <x v="7"/>
    <n v="6.21"/>
    <n v="6"/>
    <n v="6.21"/>
    <n v="1"/>
    <s v="11C"/>
    <n v="8.7174019862618482E-2"/>
  </r>
  <r>
    <s v="11C-18A-VCS-Loc-22"/>
    <s v="11C"/>
    <n v="38.728000000000002"/>
    <n v="38.729999999999997"/>
    <n v="38.729999999999997"/>
    <x v="271"/>
    <n v="2166705"/>
    <n v="36763195"/>
    <s v="C"/>
    <n v="11"/>
    <x v="7"/>
    <n v="6.21"/>
    <n v="6"/>
    <n v="6.21"/>
    <n v="1"/>
    <s v="11C"/>
    <n v="4.745313853997854E-2"/>
  </r>
  <r>
    <s v="11D-20B-VCS-Loc-22"/>
    <s v="11D"/>
    <n v="4.1829999999999998"/>
    <n v="4.18"/>
    <n v="4.1500000000000004"/>
    <x v="111"/>
    <n v="236378"/>
    <n v="35350392"/>
    <s v="D"/>
    <n v="11"/>
    <x v="8"/>
    <n v="2.59"/>
    <n v="10"/>
    <n v="2.59"/>
    <n v="0"/>
    <s v="11D"/>
    <n v="1.290871641050502E-2"/>
  </r>
  <r>
    <s v="11D-20B-VCS-Loc-22"/>
    <s v="11D"/>
    <n v="4.7380000000000004"/>
    <n v="4.74"/>
    <n v="4.7"/>
    <x v="112"/>
    <n v="870178"/>
    <n v="35350392"/>
    <s v="D"/>
    <n v="11"/>
    <x v="8"/>
    <n v="2.59"/>
    <n v="10"/>
    <n v="2.59"/>
    <n v="0"/>
    <s v="11D"/>
    <n v="4.7520839624078541E-2"/>
  </r>
  <r>
    <s v="11D-20B-VCS-Loc-22"/>
    <s v="11D"/>
    <n v="5.0209999999999999"/>
    <n v="5.0199999999999996"/>
    <n v="4.99"/>
    <x v="113"/>
    <n v="3425581"/>
    <n v="35350392"/>
    <s v="D"/>
    <n v="11"/>
    <x v="8"/>
    <n v="2.59"/>
    <n v="10"/>
    <n v="2.59"/>
    <n v="0"/>
    <s v="11D"/>
    <n v="0.18707262803735625"/>
  </r>
  <r>
    <s v="11D-20B-VCS-Loc-22"/>
    <s v="11D"/>
    <n v="9.3819999999999997"/>
    <n v="9.3800000000000008"/>
    <n v="9.3800000000000008"/>
    <x v="10"/>
    <n v="11037671"/>
    <n v="35350392"/>
    <s v="D"/>
    <n v="11"/>
    <x v="8"/>
    <n v="2.59"/>
    <n v="10"/>
    <n v="2.59"/>
    <n v="0"/>
    <s v="11D"/>
    <n v="0.60277252862557162"/>
  </r>
  <r>
    <s v="11D-20B-VCS-Loc-22"/>
    <s v="11D"/>
    <n v="10.196"/>
    <n v="10.199999999999999"/>
    <n v="10.18"/>
    <x v="14"/>
    <n v="4239895"/>
    <n v="35350392"/>
    <s v="D"/>
    <n v="11"/>
    <x v="8"/>
    <n v="2.59"/>
    <n v="10"/>
    <n v="2.59"/>
    <n v="0"/>
    <s v="11D"/>
    <n v="0.23154270771949245"/>
  </r>
  <r>
    <s v="11D-20B-VCS-Loc-22"/>
    <s v="11D"/>
    <n v="12.4"/>
    <n v="12.4"/>
    <n v="12.39"/>
    <x v="20"/>
    <n v="2370478"/>
    <n v="35350392"/>
    <s v="D"/>
    <n v="11"/>
    <x v="8"/>
    <n v="2.59"/>
    <n v="10"/>
    <n v="2.59"/>
    <n v="0"/>
    <s v="11D"/>
    <n v="0.129452945110548"/>
  </r>
  <r>
    <s v="11D-20B-VCS-Loc-22"/>
    <s v="11D"/>
    <n v="12.542"/>
    <n v="12.54"/>
    <n v="12.53"/>
    <x v="21"/>
    <n v="13931797"/>
    <n v="35350392"/>
    <s v="D"/>
    <n v="11"/>
    <x v="8"/>
    <n v="2.59"/>
    <n v="10"/>
    <n v="2.59"/>
    <n v="0"/>
    <s v="11D"/>
    <n v="0.76082214318474906"/>
  </r>
  <r>
    <s v="11D-20B-VCS-Loc-22"/>
    <s v="11D"/>
    <n v="12.922000000000001"/>
    <n v="12.92"/>
    <n v="12.91"/>
    <x v="227"/>
    <n v="2699370"/>
    <n v="35350392"/>
    <s v="D"/>
    <n v="11"/>
    <x v="8"/>
    <n v="2.59"/>
    <n v="10"/>
    <n v="2.59"/>
    <n v="0"/>
    <s v="11D"/>
    <n v="0.14741389561221829"/>
  </r>
  <r>
    <s v="11D-20B-VCS-Loc-22"/>
    <s v="11D"/>
    <n v="14.253"/>
    <n v="14.25"/>
    <n v="14.25"/>
    <x v="24"/>
    <n v="1423766"/>
    <n v="35350392"/>
    <s v="D"/>
    <n v="11"/>
    <x v="8"/>
    <n v="2.59"/>
    <n v="10"/>
    <n v="2.59"/>
    <n v="0"/>
    <s v="11D"/>
    <n v="7.7752546890654334E-2"/>
  </r>
  <r>
    <s v="11D-20B-VCS-Loc-22"/>
    <s v="11D"/>
    <n v="15.228999999999999"/>
    <n v="15.23"/>
    <n v="15.23"/>
    <x v="272"/>
    <n v="4275051"/>
    <n v="35350392"/>
    <s v="D"/>
    <n v="11"/>
    <x v="8"/>
    <n v="2.59"/>
    <n v="10"/>
    <n v="2.59"/>
    <n v="0"/>
    <s v="11D"/>
    <n v="0.23346259380926271"/>
  </r>
  <r>
    <s v="11D-20B-VCS-Loc-22"/>
    <s v="11D"/>
    <n v="15.4"/>
    <n v="15.4"/>
    <n v="15.4"/>
    <x v="273"/>
    <n v="2000039"/>
    <n v="35350392"/>
    <s v="D"/>
    <n v="11"/>
    <x v="8"/>
    <n v="2.59"/>
    <n v="10"/>
    <n v="2.59"/>
    <n v="0"/>
    <s v="11D"/>
    <n v="0.109223092931449"/>
  </r>
  <r>
    <s v="11D-20B-VCS-Loc-22"/>
    <s v="11D"/>
    <n v="15.561"/>
    <n v="15.56"/>
    <n v="15.55"/>
    <x v="27"/>
    <n v="10133551"/>
    <n v="35350392"/>
    <s v="D"/>
    <n v="11"/>
    <x v="8"/>
    <n v="2.59"/>
    <n v="10"/>
    <n v="2.59"/>
    <n v="0"/>
    <s v="11D"/>
    <n v="0.55339810003633827"/>
  </r>
  <r>
    <s v="11D-20B-VCS-Loc-22"/>
    <s v="11D"/>
    <n v="15.779"/>
    <n v="15.78"/>
    <n v="15.77"/>
    <x v="96"/>
    <n v="1719300"/>
    <n v="35350392"/>
    <s v="D"/>
    <n v="11"/>
    <x v="8"/>
    <n v="2.59"/>
    <n v="10"/>
    <n v="2.59"/>
    <n v="0"/>
    <s v="11D"/>
    <n v="9.3891800948401619E-2"/>
  </r>
  <r>
    <s v="11D-20B-VCS-Loc-22"/>
    <s v="11D"/>
    <n v="16.45"/>
    <n v="16.45"/>
    <n v="16.440000000000001"/>
    <x v="151"/>
    <n v="4045674"/>
    <n v="35350392"/>
    <s v="D"/>
    <n v="11"/>
    <x v="8"/>
    <n v="2.59"/>
    <n v="10"/>
    <n v="2.59"/>
    <n v="0"/>
    <s v="11D"/>
    <n v="0.22093620538016856"/>
  </r>
  <r>
    <s v="11D-20B-VCS-Loc-22"/>
    <s v="11D"/>
    <n v="18.210999999999999"/>
    <n v="18.21"/>
    <n v="18.21"/>
    <x v="274"/>
    <n v="1431056"/>
    <n v="35350392"/>
    <s v="D"/>
    <n v="11"/>
    <x v="8"/>
    <n v="2.59"/>
    <n v="10"/>
    <n v="2.59"/>
    <n v="0"/>
    <s v="11D"/>
    <n v="7.8150657301236465E-2"/>
  </r>
  <r>
    <s v="11D-20B-VCS-Loc-22"/>
    <s v="11D"/>
    <n v="18.414000000000001"/>
    <n v="18.41"/>
    <n v="18.41"/>
    <x v="275"/>
    <n v="1338701"/>
    <n v="35350392"/>
    <s v="D"/>
    <n v="11"/>
    <x v="8"/>
    <n v="2.59"/>
    <n v="10"/>
    <n v="2.59"/>
    <n v="0"/>
    <s v="11D"/>
    <n v="7.3107106276639452E-2"/>
  </r>
  <r>
    <s v="11D-20B-VCS-Loc-22"/>
    <s v="11D"/>
    <n v="18.515999999999998"/>
    <n v="18.52"/>
    <n v="18.510000000000002"/>
    <x v="36"/>
    <n v="35350392"/>
    <n v="35350392"/>
    <s v="D"/>
    <n v="11"/>
    <x v="8"/>
    <n v="2.59"/>
    <n v="10"/>
    <n v="2.59"/>
    <n v="0"/>
    <s v="11D"/>
    <n v="1.9305019305019304"/>
  </r>
  <r>
    <s v="11D-20B-VCS-Loc-22"/>
    <s v="11D"/>
    <n v="20.047000000000001"/>
    <n v="20.05"/>
    <n v="20.05"/>
    <x v="40"/>
    <n v="1185889"/>
    <n v="35350392"/>
    <s v="D"/>
    <n v="11"/>
    <x v="8"/>
    <n v="2.59"/>
    <n v="10"/>
    <n v="2.59"/>
    <n v="0"/>
    <s v="11D"/>
    <n v="6.476196936828886E-2"/>
  </r>
  <r>
    <s v="11D-20B-VCS-Loc-22"/>
    <s v="11D"/>
    <n v="21.280999999999999"/>
    <n v="21.28"/>
    <n v="21.28"/>
    <x v="98"/>
    <n v="7046184"/>
    <n v="35350392"/>
    <s v="D"/>
    <n v="11"/>
    <x v="8"/>
    <n v="2.59"/>
    <n v="10"/>
    <n v="2.59"/>
    <n v="0"/>
    <s v="11D"/>
    <n v="0.38479550140976704"/>
  </r>
  <r>
    <s v="11D-20B-VCS-Loc-22"/>
    <s v="11D"/>
    <n v="23.332999999999998"/>
    <n v="23.33"/>
    <n v="23.32"/>
    <x v="45"/>
    <n v="2097922"/>
    <n v="35350392"/>
    <s v="D"/>
    <n v="11"/>
    <x v="8"/>
    <n v="2.59"/>
    <n v="10"/>
    <n v="2.59"/>
    <n v="0"/>
    <s v="11D"/>
    <n v="0.11456853069811705"/>
  </r>
  <r>
    <s v="11D-20B-VCS-Loc-22"/>
    <s v="11D"/>
    <n v="25.684000000000001"/>
    <n v="25.68"/>
    <n v="25.67"/>
    <x v="254"/>
    <n v="3410450"/>
    <n v="35350392"/>
    <s v="D"/>
    <n v="11"/>
    <x v="8"/>
    <n v="2.59"/>
    <n v="10"/>
    <n v="2.59"/>
    <n v="0"/>
    <s v="11D"/>
    <n v="0.18624631684085169"/>
  </r>
  <r>
    <s v="11D-20B-VCS-Loc-22"/>
    <s v="11D"/>
    <n v="26.634"/>
    <n v="26.63"/>
    <n v="26.62"/>
    <x v="100"/>
    <n v="3619107"/>
    <n v="35350392"/>
    <s v="D"/>
    <n v="11"/>
    <x v="8"/>
    <n v="2.59"/>
    <n v="10"/>
    <n v="2.59"/>
    <n v="0"/>
    <s v="11D"/>
    <n v="0.19764117609199497"/>
  </r>
  <r>
    <s v="11D-20B-VCS-Loc-22"/>
    <s v="11D"/>
    <n v="30.963000000000001"/>
    <n v="30.96"/>
    <n v="30.94"/>
    <x v="56"/>
    <n v="1258672"/>
    <n v="35350392"/>
    <s v="D"/>
    <n v="11"/>
    <x v="8"/>
    <n v="2.59"/>
    <n v="10"/>
    <n v="2.59"/>
    <n v="0"/>
    <s v="11D"/>
    <n v="6.8736684047767463E-2"/>
  </r>
  <r>
    <s v="11D-20B-VCS-Loc-22"/>
    <s v="11D"/>
    <n v="34.213999999999999"/>
    <n v="34.21"/>
    <n v="34.21"/>
    <x v="86"/>
    <n v="28961262"/>
    <n v="35350392"/>
    <s v="D"/>
    <n v="11"/>
    <x v="8"/>
    <n v="2.59"/>
    <n v="10"/>
    <n v="2.59"/>
    <n v="0"/>
    <s v="11D"/>
    <n v="1.5815884644439644"/>
  </r>
  <r>
    <s v="11D-20B-VCS-Loc-22"/>
    <s v="11D"/>
    <n v="34.942"/>
    <n v="34.94"/>
    <n v="34.86"/>
    <x v="61"/>
    <n v="2201423"/>
    <n v="35350392"/>
    <s v="D"/>
    <n v="11"/>
    <x v="8"/>
    <n v="2.59"/>
    <n v="10"/>
    <n v="2.59"/>
    <n v="0"/>
    <s v="11D"/>
    <n v="0.12022077015019668"/>
  </r>
  <r>
    <s v="11D-20B-VCS-Loc-22"/>
    <s v="11D"/>
    <n v="36.167000000000002"/>
    <n v="36.17"/>
    <n v="36.11"/>
    <x v="65"/>
    <n v="1647232"/>
    <n v="35350392"/>
    <s v="D"/>
    <n v="11"/>
    <x v="8"/>
    <n v="2.59"/>
    <n v="10"/>
    <n v="2.59"/>
    <n v="0"/>
    <s v="11D"/>
    <n v="8.9956132763239396E-2"/>
  </r>
  <r>
    <s v="11D-20B-VCS-Loc-22"/>
    <s v="11D"/>
    <n v="36.591999999999999"/>
    <n v="36.590000000000003"/>
    <n v="36.590000000000003"/>
    <x v="107"/>
    <n v="842657"/>
    <n v="35350392"/>
    <s v="D"/>
    <n v="11"/>
    <x v="8"/>
    <n v="2.59"/>
    <n v="10"/>
    <n v="2.59"/>
    <n v="0"/>
    <s v="11D"/>
    <n v="4.6017904561029062E-2"/>
  </r>
  <r>
    <s v="11D-20B-VCS-Loc-22"/>
    <s v="11D"/>
    <n v="37.244"/>
    <n v="37.24"/>
    <n v="37.24"/>
    <x v="109"/>
    <n v="1031810"/>
    <n v="35350392"/>
    <s v="D"/>
    <n v="11"/>
    <x v="8"/>
    <n v="2.59"/>
    <n v="10"/>
    <n v="2.59"/>
    <n v="0"/>
    <s v="11D"/>
    <n v="5.6347640979800086E-2"/>
  </r>
  <r>
    <s v="11D-20B-VCS-Loc-22"/>
    <s v="11D"/>
    <n v="37.296999999999997"/>
    <n v="37.299999999999997"/>
    <n v="37.24"/>
    <x v="73"/>
    <n v="1208452"/>
    <n v="35350392"/>
    <s v="D"/>
    <n v="11"/>
    <x v="8"/>
    <n v="2.59"/>
    <n v="10"/>
    <n v="2.59"/>
    <n v="0"/>
    <s v="11D"/>
    <n v="6.5994145663757262E-2"/>
  </r>
  <r>
    <s v="11D-20B-VCS-Loc-22"/>
    <s v="11D"/>
    <n v="37.377000000000002"/>
    <n v="37.380000000000003"/>
    <n v="37.380000000000003"/>
    <x v="74"/>
    <n v="696724"/>
    <n v="35350392"/>
    <s v="D"/>
    <n v="11"/>
    <x v="8"/>
    <n v="2.59"/>
    <n v="10"/>
    <n v="2.59"/>
    <n v="0"/>
    <s v="11D"/>
    <n v="3.8048433155338908E-2"/>
  </r>
  <r>
    <s v="11D-20B-VCS-Loc-22"/>
    <s v="11D"/>
    <n v="37.713999999999999"/>
    <n v="37.71"/>
    <n v="37.67"/>
    <x v="200"/>
    <n v="2756253"/>
    <n v="35350392"/>
    <s v="D"/>
    <n v="11"/>
    <x v="8"/>
    <n v="2.59"/>
    <n v="10"/>
    <n v="2.59"/>
    <n v="0"/>
    <s v="11D"/>
    <n v="0.15052030363487168"/>
  </r>
  <r>
    <s v="11D-20B-VCS-Loc-22"/>
    <s v="11D"/>
    <n v="37.771000000000001"/>
    <n v="37.770000000000003"/>
    <n v="37.770000000000003"/>
    <x v="276"/>
    <n v="1851096"/>
    <n v="35350392"/>
    <s v="D"/>
    <n v="11"/>
    <x v="8"/>
    <n v="2.59"/>
    <n v="10"/>
    <n v="2.59"/>
    <n v="0"/>
    <s v="11D"/>
    <n v="0.10108924397625922"/>
  </r>
  <r>
    <s v="11D-20B-VCS-Loc-22"/>
    <s v="11D"/>
    <n v="37.99"/>
    <n v="37.99"/>
    <n v="37.99"/>
    <x v="77"/>
    <n v="8701006"/>
    <n v="35350392"/>
    <s v="D"/>
    <n v="11"/>
    <x v="8"/>
    <n v="2.59"/>
    <n v="10"/>
    <n v="2.59"/>
    <n v="0"/>
    <s v="11D"/>
    <n v="0.47516612772805694"/>
  </r>
  <r>
    <s v="11D-20B-VCS-Loc-22"/>
    <s v="11D"/>
    <n v="38.054000000000002"/>
    <n v="38.049999999999997"/>
    <n v="38.049999999999997"/>
    <x v="277"/>
    <n v="5577508"/>
    <n v="35350392"/>
    <s v="D"/>
    <n v="11"/>
    <x v="8"/>
    <n v="2.59"/>
    <n v="10"/>
    <n v="2.59"/>
    <n v="0"/>
    <s v="11D"/>
    <n v="0.30459039779219316"/>
  </r>
  <r>
    <s v="11D-20B-VCS-Loc-22"/>
    <s v="11D"/>
    <n v="38.823"/>
    <n v="38.82"/>
    <n v="38.82"/>
    <x v="80"/>
    <n v="732841"/>
    <n v="35350392"/>
    <s v="D"/>
    <n v="11"/>
    <x v="8"/>
    <n v="2.59"/>
    <n v="10"/>
    <n v="2.59"/>
    <n v="0"/>
    <s v="11D"/>
    <n v="4.0020799917889607E-2"/>
  </r>
  <r>
    <s v="11D-20B-VCS-Loc-22"/>
    <s v="11D"/>
    <n v="39.537999999999997"/>
    <n v="39.54"/>
    <n v="39.53"/>
    <x v="207"/>
    <n v="1690011"/>
    <n v="35350392"/>
    <s v="D"/>
    <n v="11"/>
    <x v="8"/>
    <n v="2.59"/>
    <n v="10"/>
    <n v="2.59"/>
    <n v="0"/>
    <s v="11D"/>
    <n v="9.2292314553951704E-2"/>
  </r>
  <r>
    <s v="11D-20B-VCS-Loc-22"/>
    <s v="11D"/>
    <n v="39.753999999999998"/>
    <n v="39.75"/>
    <n v="39.75"/>
    <x v="278"/>
    <n v="1137146"/>
    <n v="35350392"/>
    <s v="D"/>
    <n v="11"/>
    <x v="8"/>
    <n v="2.59"/>
    <n v="10"/>
    <n v="2.59"/>
    <n v="0"/>
    <s v="11D"/>
    <n v="6.2100090665544776E-2"/>
  </r>
  <r>
    <s v="11E-29B-VCS-Loc-22"/>
    <s v="11E"/>
    <n v="4.1769999999999996"/>
    <n v="4.18"/>
    <n v="4.1500000000000004"/>
    <x v="111"/>
    <n v="1178915"/>
    <n v="21146307"/>
    <s v="E"/>
    <n v="11"/>
    <x v="9"/>
    <n v="3.56"/>
    <n v="13"/>
    <n v="3.56"/>
    <n v="0"/>
    <s v="11E"/>
    <n v="7.8301118695667402E-2"/>
  </r>
  <r>
    <s v="11E-29B-VCS-Loc-22"/>
    <s v="11E"/>
    <n v="5.032"/>
    <n v="5.03"/>
    <n v="5.03"/>
    <x v="3"/>
    <n v="15147773"/>
    <n v="21146307"/>
    <s v="E"/>
    <n v="11"/>
    <x v="9"/>
    <n v="3.56"/>
    <n v="13"/>
    <n v="3.56"/>
    <n v="0"/>
    <s v="11E"/>
    <n v="1.0060840447767871"/>
  </r>
  <r>
    <s v="11E-29B-VCS-Loc-22"/>
    <s v="11E"/>
    <n v="5.2009999999999996"/>
    <n v="5.2"/>
    <n v="5.2"/>
    <x v="4"/>
    <n v="4777474"/>
    <n v="21146307"/>
    <s v="E"/>
    <n v="11"/>
    <x v="9"/>
    <n v="3.56"/>
    <n v="13"/>
    <n v="3.56"/>
    <n v="0"/>
    <s v="11E"/>
    <n v="0.31731003400539048"/>
  </r>
  <r>
    <s v="11E-29B-VCS-Loc-22"/>
    <s v="11E"/>
    <n v="8.0440000000000005"/>
    <n v="8.0399999999999991"/>
    <n v="8.0399999999999991"/>
    <x v="279"/>
    <n v="1731749"/>
    <n v="21146307"/>
    <s v="E"/>
    <n v="11"/>
    <x v="9"/>
    <n v="3.56"/>
    <n v="13"/>
    <n v="3.56"/>
    <n v="0"/>
    <s v="11E"/>
    <n v="0.11501922021528553"/>
  </r>
  <r>
    <s v="11E-29B-VCS-Loc-22"/>
    <s v="11E"/>
    <n v="8.6289999999999996"/>
    <n v="8.6300000000000008"/>
    <n v="8.6300000000000008"/>
    <x v="280"/>
    <n v="5368720"/>
    <n v="21146307"/>
    <s v="E"/>
    <n v="11"/>
    <x v="9"/>
    <n v="3.56"/>
    <n v="13"/>
    <n v="3.56"/>
    <n v="0"/>
    <s v="11E"/>
    <n v="0.35657938185857629"/>
  </r>
  <r>
    <s v="11E-29B-VCS-Loc-22"/>
    <s v="11E"/>
    <n v="8.9710000000000001"/>
    <n v="8.9700000000000006"/>
    <n v="8.9600000000000009"/>
    <x v="9"/>
    <n v="2603851"/>
    <n v="21146307"/>
    <s v="E"/>
    <n v="11"/>
    <x v="9"/>
    <n v="3.56"/>
    <n v="13"/>
    <n v="3.56"/>
    <n v="0"/>
    <s v="11E"/>
    <n v="0.17294244811274118"/>
  </r>
  <r>
    <s v="11E-29B-VCS-Loc-22"/>
    <s v="11E"/>
    <n v="9.3810000000000002"/>
    <n v="9.3800000000000008"/>
    <n v="9.3800000000000008"/>
    <x v="10"/>
    <n v="13972220"/>
    <n v="21146307"/>
    <s v="E"/>
    <n v="11"/>
    <x v="9"/>
    <n v="3.56"/>
    <n v="13"/>
    <n v="3.56"/>
    <n v="0"/>
    <s v="11E"/>
    <n v="0.92800622323236037"/>
  </r>
  <r>
    <s v="11E-29B-VCS-Loc-22"/>
    <s v="11E"/>
    <n v="9.5429999999999993"/>
    <n v="9.5399999999999991"/>
    <n v="9.5299999999999994"/>
    <x v="11"/>
    <n v="3355658"/>
    <n v="21146307"/>
    <s v="E"/>
    <n v="11"/>
    <x v="9"/>
    <n v="3.56"/>
    <n v="13"/>
    <n v="3.56"/>
    <n v="0"/>
    <s v="11E"/>
    <n v="0.22287592859541691"/>
  </r>
  <r>
    <s v="11E-29B-VCS-Loc-22"/>
    <s v="11E"/>
    <n v="9.8079999999999998"/>
    <n v="9.81"/>
    <n v="9.8000000000000007"/>
    <x v="13"/>
    <n v="3240975"/>
    <n v="21146307"/>
    <s v="E"/>
    <n v="11"/>
    <x v="9"/>
    <n v="3.56"/>
    <n v="13"/>
    <n v="3.56"/>
    <n v="0"/>
    <s v="11E"/>
    <n v="0.21525891872161326"/>
  </r>
  <r>
    <s v="11E-29B-VCS-Loc-22"/>
    <s v="11E"/>
    <n v="10.193"/>
    <n v="10.19"/>
    <n v="10.18"/>
    <x v="281"/>
    <n v="1893679"/>
    <n v="21146307"/>
    <s v="E"/>
    <n v="11"/>
    <x v="9"/>
    <n v="3.56"/>
    <n v="13"/>
    <n v="3.56"/>
    <n v="0"/>
    <s v="11E"/>
    <n v="0.12577427901968569"/>
  </r>
  <r>
    <s v="11E-29B-VCS-Loc-22"/>
    <s v="11E"/>
    <n v="10.472"/>
    <n v="10.47"/>
    <n v="10.47"/>
    <x v="282"/>
    <n v="3540122"/>
    <n v="21146307"/>
    <s v="E"/>
    <n v="11"/>
    <x v="9"/>
    <n v="3.56"/>
    <n v="13"/>
    <n v="3.56"/>
    <n v="0"/>
    <s v="11E"/>
    <n v="0.23512764950750775"/>
  </r>
  <r>
    <s v="11E-29B-VCS-Loc-22"/>
    <s v="11E"/>
    <n v="10.788"/>
    <n v="10.79"/>
    <n v="10.78"/>
    <x v="17"/>
    <n v="18011871"/>
    <n v="21146307"/>
    <s v="E"/>
    <n v="11"/>
    <x v="9"/>
    <n v="3.56"/>
    <n v="13"/>
    <n v="3.56"/>
    <n v="0"/>
    <s v="11E"/>
    <n v="1.1963115653817702"/>
  </r>
  <r>
    <s v="11E-29B-VCS-Loc-22"/>
    <s v="11E"/>
    <n v="11.493"/>
    <n v="11.49"/>
    <n v="11.49"/>
    <x v="283"/>
    <n v="2571669"/>
    <n v="21146307"/>
    <s v="E"/>
    <n v="11"/>
    <x v="9"/>
    <n v="3.56"/>
    <n v="13"/>
    <n v="3.56"/>
    <n v="0"/>
    <s v="11E"/>
    <n v="0.17080498561386384"/>
  </r>
  <r>
    <s v="11E-29B-VCS-Loc-22"/>
    <s v="11E"/>
    <n v="12.391999999999999"/>
    <n v="12.39"/>
    <n v="12.39"/>
    <x v="20"/>
    <n v="22180974"/>
    <n v="21146307"/>
    <s v="E"/>
    <n v="11"/>
    <x v="9"/>
    <n v="3.56"/>
    <n v="13"/>
    <n v="3.56"/>
    <n v="0"/>
    <s v="11E"/>
    <n v="1.4732148441232089"/>
  </r>
  <r>
    <s v="11E-29B-VCS-Loc-22"/>
    <s v="11E"/>
    <n v="12.537000000000001"/>
    <n v="12.54"/>
    <n v="12.53"/>
    <x v="21"/>
    <n v="12606858"/>
    <n v="21146307"/>
    <s v="E"/>
    <n v="11"/>
    <x v="9"/>
    <n v="3.56"/>
    <n v="13"/>
    <n v="3.56"/>
    <n v="0"/>
    <s v="11E"/>
    <n v="0.83732167682778169"/>
  </r>
  <r>
    <s v="11E-29B-VCS-Loc-22"/>
    <s v="11E"/>
    <n v="12.834"/>
    <n v="12.83"/>
    <n v="12.83"/>
    <x v="284"/>
    <n v="2142651"/>
    <n v="21146307"/>
    <s v="E"/>
    <n v="11"/>
    <x v="9"/>
    <n v="3.56"/>
    <n v="13"/>
    <n v="3.56"/>
    <n v="0"/>
    <s v="11E"/>
    <n v="0.14231048911447428"/>
  </r>
  <r>
    <s v="11E-29B-VCS-Loc-22"/>
    <s v="11E"/>
    <n v="12.914"/>
    <n v="12.91"/>
    <n v="12.91"/>
    <x v="22"/>
    <n v="16995246"/>
    <n v="21146307"/>
    <s v="E"/>
    <n v="11"/>
    <x v="9"/>
    <n v="3.56"/>
    <n v="13"/>
    <n v="3.56"/>
    <n v="0"/>
    <s v="11E"/>
    <n v="1.1287894159528606"/>
  </r>
  <r>
    <s v="11E-29B-VCS-Loc-22"/>
    <s v="11E"/>
    <n v="14.257"/>
    <n v="14.26"/>
    <n v="14.25"/>
    <x v="24"/>
    <n v="875300"/>
    <n v="21146307"/>
    <s v="E"/>
    <n v="11"/>
    <x v="9"/>
    <n v="3.56"/>
    <n v="13"/>
    <n v="3.56"/>
    <n v="0"/>
    <s v="11E"/>
    <n v="5.8135632504733324E-2"/>
  </r>
  <r>
    <s v="11E-29B-VCS-Loc-22"/>
    <s v="11E"/>
    <n v="14.657999999999999"/>
    <n v="14.66"/>
    <n v="14.66"/>
    <x v="285"/>
    <n v="1721428"/>
    <n v="21146307"/>
    <s v="E"/>
    <n v="11"/>
    <x v="9"/>
    <n v="3.56"/>
    <n v="13"/>
    <n v="3.56"/>
    <n v="0"/>
    <s v="11E"/>
    <n v="0.11433372054308016"/>
  </r>
  <r>
    <s v="11E-29B-VCS-Loc-22"/>
    <s v="11E"/>
    <n v="15.031000000000001"/>
    <n v="15.03"/>
    <n v="15.02"/>
    <x v="286"/>
    <n v="758058"/>
    <n v="21146307"/>
    <s v="E"/>
    <n v="11"/>
    <x v="9"/>
    <n v="3.56"/>
    <n v="13"/>
    <n v="3.56"/>
    <n v="0"/>
    <s v="11E"/>
    <n v="5.0348659094336945E-2"/>
  </r>
  <r>
    <s v="11E-29B-VCS-Loc-22"/>
    <s v="11E"/>
    <n v="15.178000000000001"/>
    <n v="15.18"/>
    <n v="15.18"/>
    <x v="287"/>
    <n v="34571898"/>
    <n v="21146307"/>
    <s v="E"/>
    <n v="11"/>
    <x v="9"/>
    <n v="3.56"/>
    <n v="13"/>
    <n v="3.56"/>
    <n v="0"/>
    <s v="11E"/>
    <n v="2.2961946271211295"/>
  </r>
  <r>
    <s v="11E-29B-VCS-Loc-22"/>
    <s v="11E"/>
    <n v="15.4"/>
    <n v="15.4"/>
    <n v="15.4"/>
    <x v="273"/>
    <n v="3822437"/>
    <n v="21146307"/>
    <s v="E"/>
    <n v="11"/>
    <x v="9"/>
    <n v="3.56"/>
    <n v="13"/>
    <n v="3.56"/>
    <n v="0"/>
    <s v="11E"/>
    <n v="0.25387843334227728"/>
  </r>
  <r>
    <s v="11E-29B-VCS-Loc-22"/>
    <s v="11E"/>
    <n v="15.555999999999999"/>
    <n v="15.56"/>
    <n v="15.55"/>
    <x v="27"/>
    <n v="7722636"/>
    <n v="21146307"/>
    <s v="E"/>
    <n v="11"/>
    <x v="9"/>
    <n v="3.56"/>
    <n v="13"/>
    <n v="3.56"/>
    <n v="0"/>
    <s v="11E"/>
    <n v="0.51292165938972201"/>
  </r>
  <r>
    <s v="11E-29B-VCS-Loc-22"/>
    <s v="11E"/>
    <n v="15.77"/>
    <n v="15.77"/>
    <n v="15.77"/>
    <x v="189"/>
    <n v="1629040"/>
    <n v="21146307"/>
    <s v="E"/>
    <n v="11"/>
    <x v="9"/>
    <n v="3.56"/>
    <n v="13"/>
    <n v="3.56"/>
    <n v="0"/>
    <s v="11E"/>
    <n v="0.10819749888667973"/>
  </r>
  <r>
    <s v="11E-29B-VCS-Loc-22"/>
    <s v="11E"/>
    <n v="16.337"/>
    <n v="16.34"/>
    <n v="16.34"/>
    <x v="288"/>
    <n v="2168488"/>
    <n v="21146307"/>
    <s v="E"/>
    <n v="11"/>
    <x v="9"/>
    <n v="3.56"/>
    <n v="13"/>
    <n v="3.56"/>
    <n v="0"/>
    <s v="11E"/>
    <n v="0.144026529714297"/>
  </r>
  <r>
    <s v="11E-29B-VCS-Loc-22"/>
    <s v="11E"/>
    <n v="16.437999999999999"/>
    <n v="16.440000000000001"/>
    <n v="16.440000000000001"/>
    <x v="289"/>
    <n v="20807387"/>
    <n v="21146307"/>
    <s v="E"/>
    <n v="11"/>
    <x v="9"/>
    <n v="3.56"/>
    <n v="13"/>
    <n v="3.56"/>
    <n v="0"/>
    <s v="11E"/>
    <n v="1.3819840100717073"/>
  </r>
  <r>
    <s v="11E-29B-VCS-Loc-22"/>
    <s v="11E"/>
    <n v="18.209"/>
    <n v="18.21"/>
    <n v="18.21"/>
    <x v="274"/>
    <n v="1894309"/>
    <n v="21146307"/>
    <s v="E"/>
    <n v="11"/>
    <x v="9"/>
    <n v="3.56"/>
    <n v="13"/>
    <n v="3.56"/>
    <n v="0"/>
    <s v="11E"/>
    <n v="0.1258161223288117"/>
  </r>
  <r>
    <s v="11E-29B-VCS-Loc-22"/>
    <s v="11E"/>
    <n v="18.399999999999999"/>
    <n v="18.399999999999999"/>
    <n v="18.399999999999999"/>
    <x v="158"/>
    <n v="1238567"/>
    <n v="21146307"/>
    <s v="E"/>
    <n v="11"/>
    <x v="9"/>
    <n v="3.56"/>
    <n v="13"/>
    <n v="3.56"/>
    <n v="0"/>
    <s v="11E"/>
    <n v="8.2263082308340035E-2"/>
  </r>
  <r>
    <s v="11E-29B-VCS-Loc-22"/>
    <s v="11E"/>
    <n v="18.513999999999999"/>
    <n v="18.510000000000002"/>
    <n v="18.510000000000002"/>
    <x v="36"/>
    <n v="21146307"/>
    <n v="21146307"/>
    <s v="E"/>
    <n v="11"/>
    <x v="9"/>
    <n v="3.56"/>
    <n v="13"/>
    <n v="3.56"/>
    <n v="0"/>
    <s v="11E"/>
    <n v="1.404494382022472"/>
  </r>
  <r>
    <s v="11E-29B-VCS-Loc-22"/>
    <s v="11E"/>
    <n v="20.692"/>
    <n v="20.69"/>
    <n v="20.69"/>
    <x v="290"/>
    <n v="2759373"/>
    <n v="21146307"/>
    <s v="E"/>
    <n v="11"/>
    <x v="9"/>
    <n v="3.56"/>
    <n v="13"/>
    <n v="3.56"/>
    <n v="0"/>
    <s v="11E"/>
    <n v="0.18327190068717411"/>
  </r>
  <r>
    <s v="11E-29B-VCS-Loc-22"/>
    <s v="11E"/>
    <n v="20.843"/>
    <n v="20.84"/>
    <n v="20.84"/>
    <x v="42"/>
    <n v="1946489"/>
    <n v="21146307"/>
    <s v="E"/>
    <n v="11"/>
    <x v="9"/>
    <n v="3.56"/>
    <n v="13"/>
    <n v="3.56"/>
    <n v="0"/>
    <s v="11E"/>
    <n v="0.12928181101165984"/>
  </r>
  <r>
    <s v="11E-29B-VCS-Loc-22"/>
    <s v="11E"/>
    <n v="21.067"/>
    <n v="21.07"/>
    <n v="21.07"/>
    <x v="191"/>
    <n v="3343451"/>
    <n v="21146307"/>
    <s v="E"/>
    <n v="11"/>
    <x v="9"/>
    <n v="3.56"/>
    <n v="13"/>
    <n v="3.56"/>
    <n v="0"/>
    <s v="11E"/>
    <n v="0.22206516466763751"/>
  </r>
  <r>
    <s v="11E-29B-VCS-Loc-22"/>
    <s v="11E"/>
    <n v="21.324000000000002"/>
    <n v="21.32"/>
    <n v="21.28"/>
    <x v="168"/>
    <n v="27920783"/>
    <n v="21146307"/>
    <s v="E"/>
    <n v="11"/>
    <x v="9"/>
    <n v="3.56"/>
    <n v="13"/>
    <n v="3.56"/>
    <n v="0"/>
    <s v="11E"/>
    <n v="1.8544411969980643"/>
  </r>
  <r>
    <s v="11E-29B-VCS-Loc-22"/>
    <s v="11E"/>
    <n v="22.178000000000001"/>
    <n v="22.18"/>
    <n v="22.17"/>
    <x v="44"/>
    <n v="-94871"/>
    <n v="21146307"/>
    <s v="E"/>
    <n v="11"/>
    <x v="9"/>
    <n v="3.56"/>
    <n v="13"/>
    <n v="3.56"/>
    <n v="0"/>
    <s v="11E"/>
    <n v="-6.3011374287176439E-3"/>
  </r>
  <r>
    <s v="11E-29B-VCS-Loc-22"/>
    <s v="11E"/>
    <n v="22.709"/>
    <n v="22.71"/>
    <n v="22.71"/>
    <x v="291"/>
    <n v="1424003"/>
    <n v="21146307"/>
    <s v="E"/>
    <n v="11"/>
    <x v="9"/>
    <n v="3.56"/>
    <n v="13"/>
    <n v="3.56"/>
    <n v="0"/>
    <s v="11E"/>
    <n v="9.457936146879671E-2"/>
  </r>
  <r>
    <s v="11E-29B-VCS-Loc-22"/>
    <s v="11E"/>
    <n v="23.327000000000002"/>
    <n v="23.33"/>
    <n v="23.32"/>
    <x v="45"/>
    <n v="3219759"/>
    <n v="21146307"/>
    <s v="E"/>
    <n v="11"/>
    <x v="9"/>
    <n v="3.56"/>
    <n v="13"/>
    <n v="3.56"/>
    <n v="0"/>
    <s v="11E"/>
    <n v="0.21384979547333219"/>
  </r>
  <r>
    <s v="11E-29B-VCS-Loc-22"/>
    <s v="11E"/>
    <n v="23.67"/>
    <n v="23.67"/>
    <n v="23.67"/>
    <x v="238"/>
    <n v="2558837"/>
    <n v="21146307"/>
    <s v="E"/>
    <n v="11"/>
    <x v="9"/>
    <n v="3.56"/>
    <n v="13"/>
    <n v="3.56"/>
    <n v="0"/>
    <s v="11E"/>
    <n v="0.16995271046671345"/>
  </r>
  <r>
    <s v="11E-29B-VCS-Loc-22"/>
    <s v="11E"/>
    <n v="23.896000000000001"/>
    <n v="23.9"/>
    <n v="23.89"/>
    <x v="239"/>
    <n v="2292857"/>
    <n v="21146307"/>
    <s v="E"/>
    <n v="11"/>
    <x v="9"/>
    <n v="3.56"/>
    <n v="13"/>
    <n v="3.56"/>
    <n v="0"/>
    <s v="11E"/>
    <n v="0.15228686386142501"/>
  </r>
  <r>
    <s v="11E-29B-VCS-Loc-22"/>
    <s v="11E"/>
    <n v="25.216999999999999"/>
    <n v="25.22"/>
    <n v="25.22"/>
    <x v="292"/>
    <n v="3594297"/>
    <n v="21146307"/>
    <s v="E"/>
    <n v="11"/>
    <x v="9"/>
    <n v="3.56"/>
    <n v="13"/>
    <n v="3.56"/>
    <n v="0"/>
    <s v="11E"/>
    <n v="0.2387258420025882"/>
  </r>
  <r>
    <s v="11E-29B-VCS-Loc-22"/>
    <s v="11E"/>
    <n v="25.283000000000001"/>
    <n v="25.28"/>
    <n v="25.28"/>
    <x v="49"/>
    <n v="3151175"/>
    <n v="21146307"/>
    <s v="E"/>
    <n v="11"/>
    <x v="9"/>
    <n v="3.56"/>
    <n v="13"/>
    <n v="3.56"/>
    <n v="0"/>
    <s v="11E"/>
    <n v="0.20929458672238435"/>
  </r>
  <r>
    <s v="11E-29B-VCS-Loc-22"/>
    <s v="11E"/>
    <n v="25.626000000000001"/>
    <n v="25.63"/>
    <n v="25.62"/>
    <x v="50"/>
    <n v="2023128"/>
    <n v="21146307"/>
    <s v="E"/>
    <n v="11"/>
    <x v="9"/>
    <n v="3.56"/>
    <n v="13"/>
    <n v="3.56"/>
    <n v="0"/>
    <s v="11E"/>
    <n v="0.13437201635786142"/>
  </r>
  <r>
    <s v="11E-29B-VCS-Loc-22"/>
    <s v="11E"/>
    <n v="25.675000000000001"/>
    <n v="25.68"/>
    <n v="25.67"/>
    <x v="254"/>
    <n v="1661539"/>
    <n v="21146307"/>
    <s v="E"/>
    <n v="11"/>
    <x v="9"/>
    <n v="3.56"/>
    <n v="13"/>
    <n v="3.56"/>
    <n v="0"/>
    <s v="11E"/>
    <n v="0.11035601587602205"/>
  </r>
  <r>
    <s v="11E-29B-VCS-Loc-22"/>
    <s v="11E"/>
    <n v="26.635999999999999"/>
    <n v="26.64"/>
    <n v="26.62"/>
    <x v="293"/>
    <n v="2536241"/>
    <n v="21146307"/>
    <s v="E"/>
    <n v="11"/>
    <x v="9"/>
    <n v="3.56"/>
    <n v="13"/>
    <n v="3.56"/>
    <n v="0"/>
    <s v="11E"/>
    <n v="0.16845193044606119"/>
  </r>
  <r>
    <s v="11E-29B-VCS-Loc-22"/>
    <s v="11E"/>
    <n v="27.905999999999999"/>
    <n v="27.91"/>
    <n v="27.91"/>
    <x v="294"/>
    <n v="936957"/>
    <n v="21146307"/>
    <s v="E"/>
    <n v="11"/>
    <x v="9"/>
    <n v="3.56"/>
    <n v="13"/>
    <n v="3.56"/>
    <n v="0"/>
    <s v="11E"/>
    <n v="6.2230764109148191E-2"/>
  </r>
  <r>
    <s v="11E-29B-VCS-Loc-22"/>
    <s v="11E"/>
    <n v="30.946999999999999"/>
    <n v="30.95"/>
    <n v="30.94"/>
    <x v="193"/>
    <n v="3802532"/>
    <n v="21146307"/>
    <s v="E"/>
    <n v="11"/>
    <x v="9"/>
    <n v="3.56"/>
    <n v="13"/>
    <n v="3.56"/>
    <n v="0"/>
    <s v="11E"/>
    <n v="0.25255638402774888"/>
  </r>
  <r>
    <s v="11E-29B-VCS-Loc-22"/>
    <s v="11E"/>
    <n v="34.421999999999997"/>
    <n v="34.42"/>
    <n v="34.42"/>
    <x v="105"/>
    <n v="873985"/>
    <n v="21146307"/>
    <s v="E"/>
    <n v="11"/>
    <x v="9"/>
    <n v="3.56"/>
    <n v="13"/>
    <n v="3.56"/>
    <n v="0"/>
    <s v="11E"/>
    <n v="5.8048292899176679E-2"/>
  </r>
  <r>
    <s v="11E-29B-VCS-Loc-22"/>
    <s v="11E"/>
    <n v="34.936999999999998"/>
    <n v="34.94"/>
    <n v="34.86"/>
    <x v="61"/>
    <n v="1507525"/>
    <n v="21146307"/>
    <s v="E"/>
    <n v="11"/>
    <x v="9"/>
    <n v="3.56"/>
    <n v="13"/>
    <n v="3.56"/>
    <n v="0"/>
    <s v="11E"/>
    <n v="0.10012672157168752"/>
  </r>
  <r>
    <s v="11E-29B-VCS-Loc-22"/>
    <s v="11E"/>
    <n v="36.110999999999997"/>
    <n v="36.11"/>
    <n v="36.11"/>
    <x v="196"/>
    <n v="950475"/>
    <n v="21146307"/>
    <s v="E"/>
    <n v="11"/>
    <x v="9"/>
    <n v="3.56"/>
    <n v="13"/>
    <n v="3.56"/>
    <n v="0"/>
    <s v="11E"/>
    <n v="6.3128601970680223E-2"/>
  </r>
  <r>
    <s v="11E-29B-VCS-Loc-22"/>
    <s v="11E"/>
    <n v="36.164000000000001"/>
    <n v="36.159999999999997"/>
    <n v="36.11"/>
    <x v="197"/>
    <n v="921996"/>
    <n v="21146307"/>
    <s v="E"/>
    <n v="11"/>
    <x v="9"/>
    <n v="3.56"/>
    <n v="13"/>
    <n v="3.56"/>
    <n v="0"/>
    <s v="11E"/>
    <n v="6.1237085144332348E-2"/>
  </r>
  <r>
    <s v="11E-29B-VCS-Loc-22"/>
    <s v="11E"/>
    <n v="36.537999999999997"/>
    <n v="36.54"/>
    <n v="36.54"/>
    <x v="66"/>
    <n v="142812"/>
    <n v="21146307"/>
    <s v="E"/>
    <n v="11"/>
    <x v="9"/>
    <n v="3.56"/>
    <n v="13"/>
    <n v="3.56"/>
    <n v="0"/>
    <s v="11E"/>
    <n v="9.485280417303751E-3"/>
  </r>
  <r>
    <s v="11E-29B-VCS-Loc-22"/>
    <s v="11E"/>
    <n v="36.588000000000001"/>
    <n v="36.590000000000003"/>
    <n v="36.590000000000003"/>
    <x v="107"/>
    <n v="1554501"/>
    <n v="21146307"/>
    <s v="E"/>
    <n v="11"/>
    <x v="9"/>
    <n v="3.56"/>
    <n v="13"/>
    <n v="3.56"/>
    <n v="0"/>
    <s v="11E"/>
    <n v="0.10324677123756477"/>
  </r>
  <r>
    <s v="11E-29B-VCS-Loc-22"/>
    <s v="11E"/>
    <n v="37.195"/>
    <n v="37.200000000000003"/>
    <n v="37.200000000000003"/>
    <x v="295"/>
    <n v="547165"/>
    <n v="21146307"/>
    <s v="E"/>
    <n v="11"/>
    <x v="9"/>
    <n v="3.56"/>
    <n v="13"/>
    <n v="3.56"/>
    <n v="0"/>
    <s v="11E"/>
    <n v="3.6341578155435171E-2"/>
  </r>
  <r>
    <s v="11E-29B-VCS-Loc-22"/>
    <s v="11E"/>
    <n v="37.241999999999997"/>
    <n v="37.24"/>
    <n v="37.24"/>
    <x v="109"/>
    <n v="999719"/>
    <n v="21146307"/>
    <s v="E"/>
    <n v="11"/>
    <x v="9"/>
    <n v="3.56"/>
    <n v="13"/>
    <n v="3.56"/>
    <n v="0"/>
    <s v="11E"/>
    <n v="6.6399287549411046E-2"/>
  </r>
  <r>
    <s v="11E-29B-VCS-Loc-22"/>
    <s v="11E"/>
    <n v="37.292999999999999"/>
    <n v="37.29"/>
    <n v="37.24"/>
    <x v="199"/>
    <n v="1186815"/>
    <n v="21146307"/>
    <s v="E"/>
    <n v="11"/>
    <x v="9"/>
    <n v="3.56"/>
    <n v="13"/>
    <n v="3.56"/>
    <n v="0"/>
    <s v="11E"/>
    <n v="7.8825820508517164E-2"/>
  </r>
  <r>
    <s v="11E-29B-VCS-Loc-22"/>
    <s v="11E"/>
    <n v="37.673000000000002"/>
    <n v="37.67"/>
    <n v="37.67"/>
    <x v="90"/>
    <n v="7900216"/>
    <n v="21146307"/>
    <s v="E"/>
    <n v="11"/>
    <x v="9"/>
    <n v="3.56"/>
    <n v="13"/>
    <n v="3.56"/>
    <n v="0"/>
    <s v="11E"/>
    <n v="0.52471615912717262"/>
  </r>
  <r>
    <s v="11E-29B-VCS-Loc-22"/>
    <s v="11E"/>
    <n v="37.762999999999998"/>
    <n v="37.76"/>
    <n v="37.76"/>
    <x v="296"/>
    <n v="4276892"/>
    <n v="21146307"/>
    <s v="E"/>
    <n v="11"/>
    <x v="9"/>
    <n v="3.56"/>
    <n v="13"/>
    <n v="3.56"/>
    <n v="0"/>
    <s v="11E"/>
    <n v="0.28406240326109206"/>
  </r>
  <r>
    <s v="11E-29B-VCS-Loc-22"/>
    <s v="11E"/>
    <n v="37.988999999999997"/>
    <n v="37.99"/>
    <n v="37.99"/>
    <x v="77"/>
    <n v="13344510"/>
    <n v="21146307"/>
    <s v="E"/>
    <n v="11"/>
    <x v="9"/>
    <n v="3.56"/>
    <n v="13"/>
    <n v="3.56"/>
    <n v="0"/>
    <s v="11E"/>
    <n v="0.88631501121414225"/>
  </r>
  <r>
    <s v="11E-29B-VCS-Loc-22"/>
    <s v="11E"/>
    <n v="38.317999999999998"/>
    <n v="38.32"/>
    <n v="38.32"/>
    <x v="201"/>
    <n v="52173167"/>
    <n v="21146307"/>
    <s v="E"/>
    <n v="11"/>
    <x v="9"/>
    <n v="3.56"/>
    <n v="13"/>
    <n v="3.56"/>
    <n v="0"/>
    <s v="11E"/>
    <n v="3.4652348489890095"/>
  </r>
  <r>
    <s v="11E-29B-VCS-Loc-22"/>
    <s v="11E"/>
    <n v="38.415999999999997"/>
    <n v="38.42"/>
    <n v="38.42"/>
    <x v="297"/>
    <n v="232205996"/>
    <n v="21146307"/>
    <s v="E"/>
    <n v="11"/>
    <x v="9"/>
    <n v="3.56"/>
    <n v="13"/>
    <n v="3.56"/>
    <n v="0"/>
    <s v="11E"/>
    <n v="15.422646462757426"/>
  </r>
  <r>
    <s v="12A-5B-VCS-Loc-22"/>
    <s v="12A"/>
    <n v="4.1710000000000003"/>
    <n v="4.17"/>
    <n v="4.1500000000000004"/>
    <x v="0"/>
    <n v="10234895"/>
    <n v="37917133"/>
    <s v="A"/>
    <n v="12"/>
    <x v="10"/>
    <n v="3.71"/>
    <n v="13"/>
    <n v="3.71"/>
    <n v="0"/>
    <s v="12A"/>
    <n v="0.36378433542561345"/>
  </r>
  <r>
    <s v="12A-5B-VCS-Loc-22"/>
    <s v="12A"/>
    <n v="4.45"/>
    <n v="4.45"/>
    <n v="4.45"/>
    <x v="1"/>
    <n v="1537849"/>
    <n v="37917133"/>
    <s v="A"/>
    <n v="12"/>
    <x v="10"/>
    <n v="3.71"/>
    <n v="13"/>
    <n v="3.71"/>
    <n v="0"/>
    <s v="12A"/>
    <n v="5.4660587768603795E-2"/>
  </r>
  <r>
    <s v="12A-5B-VCS-Loc-22"/>
    <s v="12A"/>
    <n v="4.718"/>
    <n v="4.72"/>
    <n v="4.7"/>
    <x v="2"/>
    <n v="6515199"/>
    <n v="37917133"/>
    <s v="A"/>
    <n v="12"/>
    <x v="10"/>
    <n v="3.71"/>
    <n v="13"/>
    <n v="3.71"/>
    <n v="0"/>
    <s v="12A"/>
    <n v="0.23157319526781869"/>
  </r>
  <r>
    <s v="12A-5B-VCS-Loc-22"/>
    <s v="12A"/>
    <n v="5.8949999999999996"/>
    <n v="5.9"/>
    <n v="5.9"/>
    <x v="116"/>
    <n v="2379000"/>
    <n v="37917133"/>
    <s v="A"/>
    <n v="12"/>
    <x v="10"/>
    <n v="3.71"/>
    <n v="13"/>
    <n v="3.71"/>
    <n v="0"/>
    <s v="12A"/>
    <n v="8.4558066690233191E-2"/>
  </r>
  <r>
    <s v="12A-5B-VCS-Loc-22"/>
    <s v="12A"/>
    <n v="6.266"/>
    <n v="6.27"/>
    <n v="6.25"/>
    <x v="5"/>
    <n v="1639534"/>
    <n v="37917133"/>
    <s v="A"/>
    <n v="12"/>
    <x v="10"/>
    <n v="3.71"/>
    <n v="13"/>
    <n v="3.71"/>
    <n v="0"/>
    <s v="12A"/>
    <n v="5.8274831993654817E-2"/>
  </r>
  <r>
    <s v="12A-5B-VCS-Loc-22"/>
    <s v="12A"/>
    <n v="6.327"/>
    <n v="6.33"/>
    <n v="6.32"/>
    <x v="6"/>
    <n v="4545363"/>
    <n v="37917133"/>
    <s v="A"/>
    <n v="12"/>
    <x v="10"/>
    <n v="3.71"/>
    <n v="13"/>
    <n v="3.71"/>
    <n v="0"/>
    <s v="12A"/>
    <n v="0.16155826300349663"/>
  </r>
  <r>
    <s v="12A-5B-VCS-Loc-22"/>
    <s v="12A"/>
    <n v="8.9760000000000009"/>
    <n v="8.98"/>
    <n v="8.9600000000000009"/>
    <x v="9"/>
    <n v="3263437"/>
    <n v="37917133"/>
    <s v="A"/>
    <n v="12"/>
    <x v="10"/>
    <n v="3.71"/>
    <n v="13"/>
    <n v="3.71"/>
    <n v="0"/>
    <s v="12A"/>
    <n v="0.1159940830119271"/>
  </r>
  <r>
    <s v="12A-5B-VCS-Loc-22"/>
    <s v="12A"/>
    <n v="9.3800000000000008"/>
    <n v="9.3800000000000008"/>
    <n v="9.3800000000000008"/>
    <x v="10"/>
    <n v="16836069"/>
    <n v="37917133"/>
    <s v="A"/>
    <n v="12"/>
    <x v="10"/>
    <n v="3.71"/>
    <n v="13"/>
    <n v="3.71"/>
    <n v="0"/>
    <s v="12A"/>
    <n v="0.59841338600393768"/>
  </r>
  <r>
    <s v="12A-5B-VCS-Loc-22"/>
    <s v="12A"/>
    <n v="9.5050000000000008"/>
    <n v="9.51"/>
    <n v="9.51"/>
    <x v="11"/>
    <n v="8291256"/>
    <n v="37917133"/>
    <s v="A"/>
    <n v="12"/>
    <x v="10"/>
    <n v="3.71"/>
    <n v="13"/>
    <n v="3.71"/>
    <n v="0"/>
    <s v="12A"/>
    <n v="0.29470053711382771"/>
  </r>
  <r>
    <s v="12A-5B-VCS-Loc-22"/>
    <s v="12A"/>
    <n v="9.8049999999999997"/>
    <n v="9.81"/>
    <n v="9.8000000000000007"/>
    <x v="13"/>
    <n v="13486535"/>
    <n v="37917133"/>
    <s v="A"/>
    <n v="12"/>
    <x v="10"/>
    <n v="3.71"/>
    <n v="13"/>
    <n v="3.71"/>
    <n v="0"/>
    <s v="12A"/>
    <n v="0.47935911137039272"/>
  </r>
  <r>
    <s v="12A-5B-VCS-Loc-22"/>
    <s v="12A"/>
    <n v="10.196"/>
    <n v="10.199999999999999"/>
    <n v="10.18"/>
    <x v="14"/>
    <n v="5230466"/>
    <n v="37917133"/>
    <s v="A"/>
    <n v="12"/>
    <x v="10"/>
    <n v="3.71"/>
    <n v="13"/>
    <n v="3.71"/>
    <n v="0"/>
    <s v="12A"/>
    <n v="0.18590924457713212"/>
  </r>
  <r>
    <s v="12A-5B-VCS-Loc-22"/>
    <s v="12A"/>
    <n v="12.403"/>
    <n v="12.4"/>
    <n v="12.39"/>
    <x v="20"/>
    <n v="3284332"/>
    <n v="37917133"/>
    <s v="A"/>
    <n v="12"/>
    <x v="10"/>
    <n v="3.71"/>
    <n v="13"/>
    <n v="3.71"/>
    <n v="0"/>
    <s v="12A"/>
    <n v="0.1167367651487461"/>
  </r>
  <r>
    <s v="12A-5B-VCS-Loc-22"/>
    <s v="12A"/>
    <n v="12.545999999999999"/>
    <n v="12.55"/>
    <n v="12.53"/>
    <x v="21"/>
    <n v="16891803"/>
    <n v="37917133"/>
    <s v="A"/>
    <n v="12"/>
    <x v="10"/>
    <n v="3.71"/>
    <n v="13"/>
    <n v="3.71"/>
    <n v="0"/>
    <s v="12A"/>
    <n v="0.60039436931159362"/>
  </r>
  <r>
    <s v="12A-5B-VCS-Loc-22"/>
    <s v="12A"/>
    <n v="12.848000000000001"/>
    <n v="12.85"/>
    <n v="12.85"/>
    <x v="142"/>
    <n v="1657244"/>
    <n v="37917133"/>
    <s v="A"/>
    <n v="12"/>
    <x v="10"/>
    <n v="3.71"/>
    <n v="13"/>
    <n v="3.71"/>
    <n v="0"/>
    <s v="12A"/>
    <n v="5.8904307975615321E-2"/>
  </r>
  <r>
    <s v="12A-5B-VCS-Loc-22"/>
    <s v="12A"/>
    <n v="12.914999999999999"/>
    <n v="12.92"/>
    <n v="12.91"/>
    <x v="227"/>
    <n v="25100612"/>
    <n v="37917133"/>
    <s v="A"/>
    <n v="12"/>
    <x v="10"/>
    <n v="3.71"/>
    <n v="13"/>
    <n v="3.71"/>
    <n v="0"/>
    <s v="12A"/>
    <n v="0.89216444870183598"/>
  </r>
  <r>
    <s v="12A-5B-VCS-Loc-22"/>
    <s v="12A"/>
    <n v="14.252000000000001"/>
    <n v="14.25"/>
    <n v="14.25"/>
    <x v="24"/>
    <n v="2921896"/>
    <n v="37917133"/>
    <s v="A"/>
    <n v="12"/>
    <x v="10"/>
    <n v="3.71"/>
    <n v="13"/>
    <n v="3.71"/>
    <n v="0"/>
    <s v="12A"/>
    <n v="0.10385450896592081"/>
  </r>
  <r>
    <s v="12A-5B-VCS-Loc-22"/>
    <s v="12A"/>
    <n v="15.569000000000001"/>
    <n v="15.57"/>
    <n v="15.55"/>
    <x v="27"/>
    <n v="8369537"/>
    <n v="37917133"/>
    <s v="A"/>
    <n v="12"/>
    <x v="10"/>
    <n v="3.71"/>
    <n v="13"/>
    <n v="3.71"/>
    <n v="0"/>
    <s v="12A"/>
    <n v="0.29748292047598751"/>
  </r>
  <r>
    <s v="12A-5B-VCS-Loc-22"/>
    <s v="12A"/>
    <n v="15.781000000000001"/>
    <n v="15.78"/>
    <n v="15.77"/>
    <x v="96"/>
    <n v="2191233"/>
    <n v="37917133"/>
    <s v="A"/>
    <n v="12"/>
    <x v="10"/>
    <n v="3.71"/>
    <n v="13"/>
    <n v="3.71"/>
    <n v="0"/>
    <s v="12A"/>
    <n v="7.7884163996569888E-2"/>
  </r>
  <r>
    <s v="12A-5B-VCS-Loc-22"/>
    <s v="12A"/>
    <n v="16.013999999999999"/>
    <n v="16.010000000000002"/>
    <n v="16.010000000000002"/>
    <x v="29"/>
    <n v="12731692"/>
    <n v="37917133"/>
    <s v="A"/>
    <n v="12"/>
    <x v="10"/>
    <n v="3.71"/>
    <n v="13"/>
    <n v="3.71"/>
    <n v="0"/>
    <s v="12A"/>
    <n v="0.45252932375599347"/>
  </r>
  <r>
    <s v="12A-5B-VCS-Loc-22"/>
    <s v="12A"/>
    <n v="16.795999999999999"/>
    <n v="16.8"/>
    <n v="16.8"/>
    <x v="298"/>
    <n v="1980277"/>
    <n v="37917133"/>
    <s v="A"/>
    <n v="12"/>
    <x v="10"/>
    <n v="3.71"/>
    <n v="13"/>
    <n v="3.71"/>
    <n v="0"/>
    <s v="12A"/>
    <n v="7.0386042299762475E-2"/>
  </r>
  <r>
    <s v="12A-5B-VCS-Loc-22"/>
    <s v="12A"/>
    <n v="17.248999999999999"/>
    <n v="17.25"/>
    <n v="17.25"/>
    <x v="299"/>
    <n v="2537961"/>
    <n v="37917133"/>
    <s v="A"/>
    <n v="12"/>
    <x v="10"/>
    <n v="3.71"/>
    <n v="13"/>
    <n v="3.71"/>
    <n v="0"/>
    <s v="12A"/>
    <n v="9.0208102351917174E-2"/>
  </r>
  <r>
    <s v="12A-5B-VCS-Loc-22"/>
    <s v="12A"/>
    <n v="17.823"/>
    <n v="17.82"/>
    <n v="17.82"/>
    <x v="31"/>
    <n v="11874593"/>
    <n v="37917133"/>
    <s v="A"/>
    <n v="12"/>
    <x v="10"/>
    <n v="3.71"/>
    <n v="13"/>
    <n v="3.71"/>
    <n v="0"/>
    <s v="12A"/>
    <n v="0.42206499655879631"/>
  </r>
  <r>
    <s v="12A-5B-VCS-Loc-22"/>
    <s v="12A"/>
    <n v="17.876000000000001"/>
    <n v="17.88"/>
    <n v="17.87"/>
    <x v="32"/>
    <n v="6420404"/>
    <n v="37917133"/>
    <s v="A"/>
    <n v="12"/>
    <x v="10"/>
    <n v="3.71"/>
    <n v="13"/>
    <n v="3.71"/>
    <n v="0"/>
    <s v="12A"/>
    <n v="0.22820384599001262"/>
  </r>
  <r>
    <s v="12A-5B-VCS-Loc-22"/>
    <s v="12A"/>
    <n v="18.087"/>
    <n v="18.09"/>
    <n v="18.09"/>
    <x v="33"/>
    <n v="2882883"/>
    <n v="37917133"/>
    <s v="A"/>
    <n v="12"/>
    <x v="10"/>
    <n v="3.71"/>
    <n v="13"/>
    <n v="3.71"/>
    <n v="0"/>
    <s v="12A"/>
    <n v="0.10246784908538864"/>
  </r>
  <r>
    <s v="12A-5B-VCS-Loc-22"/>
    <s v="12A"/>
    <n v="18.215"/>
    <n v="18.22"/>
    <n v="18.21"/>
    <x v="157"/>
    <n v="2167688"/>
    <n v="37917133"/>
    <s v="A"/>
    <n v="12"/>
    <x v="10"/>
    <n v="3.71"/>
    <n v="13"/>
    <n v="3.71"/>
    <n v="0"/>
    <s v="12A"/>
    <n v="7.7047291495425899E-2"/>
  </r>
  <r>
    <s v="12A-5B-VCS-Loc-22"/>
    <s v="12A"/>
    <n v="18.41"/>
    <n v="18.41"/>
    <n v="18.41"/>
    <x v="275"/>
    <n v="2048766"/>
    <n v="37917133"/>
    <s v="A"/>
    <n v="12"/>
    <x v="10"/>
    <n v="3.71"/>
    <n v="13"/>
    <n v="3.71"/>
    <n v="0"/>
    <s v="12A"/>
    <n v="7.282038337985805E-2"/>
  </r>
  <r>
    <s v="12A-5B-VCS-Loc-22"/>
    <s v="12A"/>
    <n v="18.518000000000001"/>
    <n v="18.52"/>
    <n v="18.510000000000002"/>
    <x v="36"/>
    <n v="37917133"/>
    <n v="37917133"/>
    <s v="A"/>
    <n v="12"/>
    <x v="10"/>
    <n v="3.71"/>
    <n v="13"/>
    <n v="3.71"/>
    <n v="0"/>
    <s v="12A"/>
    <n v="1.3477088948787062"/>
  </r>
  <r>
    <s v="12A-5B-VCS-Loc-22"/>
    <s v="12A"/>
    <n v="20.045000000000002"/>
    <n v="20.05"/>
    <n v="20.05"/>
    <x v="40"/>
    <n v="2010571"/>
    <n v="37917133"/>
    <s v="A"/>
    <n v="12"/>
    <x v="10"/>
    <n v="3.71"/>
    <n v="13"/>
    <n v="3.71"/>
    <n v="0"/>
    <s v="12A"/>
    <n v="7.146279810989864E-2"/>
  </r>
  <r>
    <s v="12A-5B-VCS-Loc-22"/>
    <s v="12A"/>
    <n v="20.85"/>
    <n v="20.85"/>
    <n v="20.85"/>
    <x v="42"/>
    <n v="1812936"/>
    <n v="37917133"/>
    <s v="A"/>
    <n v="12"/>
    <x v="10"/>
    <n v="3.71"/>
    <n v="13"/>
    <n v="3.71"/>
    <n v="0"/>
    <s v="12A"/>
    <n v="6.443815182560933E-2"/>
  </r>
  <r>
    <s v="12A-5B-VCS-Loc-22"/>
    <s v="12A"/>
    <n v="21.09"/>
    <n v="21.09"/>
    <n v="21.07"/>
    <x v="249"/>
    <n v="1722245"/>
    <n v="37917133"/>
    <s v="A"/>
    <n v="12"/>
    <x v="10"/>
    <n v="3.71"/>
    <n v="13"/>
    <n v="3.71"/>
    <n v="0"/>
    <s v="12A"/>
    <n v="6.1214673210138994E-2"/>
  </r>
  <r>
    <s v="12A-5B-VCS-Loc-22"/>
    <s v="12A"/>
    <n v="21.324999999999999"/>
    <n v="21.33"/>
    <n v="21.28"/>
    <x v="43"/>
    <n v="7963279"/>
    <n v="37917133"/>
    <s v="A"/>
    <n v="12"/>
    <x v="10"/>
    <n v="3.71"/>
    <n v="13"/>
    <n v="3.71"/>
    <n v="0"/>
    <s v="12A"/>
    <n v="0.28304307555903047"/>
  </r>
  <r>
    <s v="12A-5B-VCS-Loc-22"/>
    <s v="12A"/>
    <n v="23.332000000000001"/>
    <n v="23.33"/>
    <n v="23.32"/>
    <x v="45"/>
    <n v="3220859"/>
    <n v="37917133"/>
    <s v="A"/>
    <n v="12"/>
    <x v="10"/>
    <n v="3.71"/>
    <n v="13"/>
    <n v="3.71"/>
    <n v="0"/>
    <s v="12A"/>
    <n v="0.11448071043372754"/>
  </r>
  <r>
    <s v="12A-5B-VCS-Loc-22"/>
    <s v="12A"/>
    <n v="25.285"/>
    <n v="25.29"/>
    <n v="25.28"/>
    <x v="253"/>
    <n v="4568721"/>
    <n v="37917133"/>
    <s v="A"/>
    <n v="12"/>
    <x v="10"/>
    <n v="3.71"/>
    <n v="13"/>
    <n v="3.71"/>
    <n v="0"/>
    <s v="12A"/>
    <n v="0.1623884888638373"/>
  </r>
  <r>
    <s v="12A-5B-VCS-Loc-22"/>
    <s v="12A"/>
    <n v="25.626999999999999"/>
    <n v="25.63"/>
    <n v="25.62"/>
    <x v="50"/>
    <n v="4022215"/>
    <n v="37917133"/>
    <s v="A"/>
    <n v="12"/>
    <x v="10"/>
    <n v="3.71"/>
    <n v="13"/>
    <n v="3.71"/>
    <n v="0"/>
    <s v="12A"/>
    <n v="0.14296373443146546"/>
  </r>
  <r>
    <s v="12A-5B-VCS-Loc-22"/>
    <s v="12A"/>
    <n v="25.684000000000001"/>
    <n v="25.68"/>
    <n v="25.67"/>
    <x v="254"/>
    <n v="4299050"/>
    <n v="37917133"/>
    <s v="A"/>
    <n v="12"/>
    <x v="10"/>
    <n v="3.71"/>
    <n v="13"/>
    <n v="3.71"/>
    <n v="0"/>
    <s v="12A"/>
    <n v="0.15280342858539178"/>
  </r>
  <r>
    <s v="12A-5B-VCS-Loc-22"/>
    <s v="12A"/>
    <n v="26.094000000000001"/>
    <n v="26.09"/>
    <n v="26.09"/>
    <x v="52"/>
    <n v="2235324"/>
    <n v="37917133"/>
    <s v="A"/>
    <n v="12"/>
    <x v="10"/>
    <n v="3.71"/>
    <n v="13"/>
    <n v="3.71"/>
    <n v="0"/>
    <s v="12A"/>
    <n v="7.9451313941268961E-2"/>
  </r>
  <r>
    <s v="12A-5B-VCS-Loc-22"/>
    <s v="12A"/>
    <n v="27.916"/>
    <n v="27.92"/>
    <n v="27.92"/>
    <x v="255"/>
    <n v="1498642"/>
    <n v="37917133"/>
    <s v="A"/>
    <n v="12"/>
    <x v="10"/>
    <n v="3.71"/>
    <n v="13"/>
    <n v="3.71"/>
    <n v="0"/>
    <s v="12A"/>
    <n v="5.3267032442532343E-2"/>
  </r>
  <r>
    <s v="12A-5B-VCS-Loc-22"/>
    <s v="12A"/>
    <n v="29.265000000000001"/>
    <n v="29.27"/>
    <n v="29.27"/>
    <x v="54"/>
    <n v="3275855"/>
    <n v="37917133"/>
    <s v="A"/>
    <n v="12"/>
    <x v="10"/>
    <n v="3.71"/>
    <n v="13"/>
    <n v="3.71"/>
    <n v="0"/>
    <s v="12A"/>
    <n v="0.11643546261350729"/>
  </r>
  <r>
    <s v="12A-5B-VCS-Loc-22"/>
    <s v="12A"/>
    <n v="30.038"/>
    <n v="30.04"/>
    <n v="30.03"/>
    <x v="257"/>
    <n v="1341760"/>
    <n v="37917133"/>
    <s v="A"/>
    <n v="12"/>
    <x v="10"/>
    <n v="3.71"/>
    <n v="13"/>
    <n v="3.71"/>
    <n v="0"/>
    <s v="12A"/>
    <n v="4.7690891787426359E-2"/>
  </r>
  <r>
    <s v="12A-5B-VCS-Loc-22"/>
    <s v="12A"/>
    <n v="30.966000000000001"/>
    <n v="30.97"/>
    <n v="30.94"/>
    <x v="300"/>
    <n v="1801233"/>
    <n v="37917133"/>
    <s v="A"/>
    <n v="12"/>
    <x v="10"/>
    <n v="3.71"/>
    <n v="13"/>
    <n v="3.71"/>
    <n v="0"/>
    <s v="12A"/>
    <n v="6.402218585063002E-2"/>
  </r>
  <r>
    <s v="12A-5B-VCS-Loc-22"/>
    <s v="12A"/>
    <n v="31.254000000000001"/>
    <n v="31.25"/>
    <n v="31.25"/>
    <x v="259"/>
    <n v="894705"/>
    <n v="37917133"/>
    <s v="A"/>
    <n v="12"/>
    <x v="10"/>
    <n v="3.71"/>
    <n v="13"/>
    <n v="3.71"/>
    <n v="0"/>
    <s v="12A"/>
    <n v="3.18009773258029E-2"/>
  </r>
  <r>
    <s v="12A-5B-VCS-Loc-22"/>
    <s v="12A"/>
    <n v="31.414000000000001"/>
    <n v="31.41"/>
    <n v="31.41"/>
    <x v="301"/>
    <n v="2351187"/>
    <n v="37917133"/>
    <s v="A"/>
    <n v="12"/>
    <x v="10"/>
    <n v="3.71"/>
    <n v="13"/>
    <n v="3.71"/>
    <n v="0"/>
    <s v="12A"/>
    <n v="8.356949438722544E-2"/>
  </r>
  <r>
    <s v="12A-5B-VCS-Loc-22"/>
    <s v="12A"/>
    <n v="31.754000000000001"/>
    <n v="31.75"/>
    <n v="31.73"/>
    <x v="84"/>
    <n v="1371163"/>
    <n v="37917133"/>
    <s v="A"/>
    <n v="12"/>
    <x v="10"/>
    <n v="3.71"/>
    <n v="13"/>
    <n v="3.71"/>
    <n v="0"/>
    <s v="12A"/>
    <n v="4.8735978309029093E-2"/>
  </r>
  <r>
    <s v="12A-5B-VCS-Loc-22"/>
    <s v="12A"/>
    <n v="32.701999999999998"/>
    <n v="32.700000000000003"/>
    <n v="32.700000000000003"/>
    <x v="58"/>
    <n v="2624931"/>
    <n v="37917133"/>
    <s v="A"/>
    <n v="12"/>
    <x v="10"/>
    <n v="3.71"/>
    <n v="13"/>
    <n v="3.71"/>
    <n v="0"/>
    <s v="12A"/>
    <n v="9.329932347846176E-2"/>
  </r>
  <r>
    <s v="12A-5B-VCS-Loc-22"/>
    <s v="12A"/>
    <n v="34.064999999999998"/>
    <n v="34.07"/>
    <n v="34.06"/>
    <x v="59"/>
    <n v="1628643"/>
    <n v="37917133"/>
    <s v="A"/>
    <n v="12"/>
    <x v="10"/>
    <n v="3.71"/>
    <n v="13"/>
    <n v="3.71"/>
    <n v="0"/>
    <s v="12A"/>
    <n v="5.788772736804601E-2"/>
  </r>
  <r>
    <s v="12A-5B-VCS-Loc-22"/>
    <s v="12A"/>
    <n v="34.947000000000003"/>
    <n v="34.950000000000003"/>
    <n v="34.86"/>
    <x v="302"/>
    <n v="2419946"/>
    <n v="37917133"/>
    <s v="A"/>
    <n v="12"/>
    <x v="10"/>
    <n v="3.71"/>
    <n v="13"/>
    <n v="3.71"/>
    <n v="0"/>
    <s v="12A"/>
    <n v="8.6013432221422048E-2"/>
  </r>
  <r>
    <s v="12A-5B-VCS-Loc-22"/>
    <s v="12A"/>
    <n v="36.165999999999997"/>
    <n v="36.17"/>
    <n v="36.11"/>
    <x v="65"/>
    <n v="1849961"/>
    <n v="37917133"/>
    <s v="A"/>
    <n v="12"/>
    <x v="10"/>
    <n v="3.71"/>
    <n v="13"/>
    <n v="3.71"/>
    <n v="0"/>
    <s v="12A"/>
    <n v="6.5754151161130939E-2"/>
  </r>
  <r>
    <s v="12A-5B-VCS-Loc-22"/>
    <s v="12A"/>
    <n v="36.545000000000002"/>
    <n v="36.549999999999997"/>
    <n v="36.54"/>
    <x v="303"/>
    <n v="549132"/>
    <n v="37917133"/>
    <s v="A"/>
    <n v="12"/>
    <x v="10"/>
    <n v="3.71"/>
    <n v="13"/>
    <n v="3.71"/>
    <n v="0"/>
    <s v="12A"/>
    <n v="1.9518091751887828E-2"/>
  </r>
  <r>
    <s v="12A-5B-VCS-Loc-22"/>
    <s v="12A"/>
    <n v="36.598999999999997"/>
    <n v="36.6"/>
    <n v="36.590000000000003"/>
    <x v="67"/>
    <n v="2034660"/>
    <n v="37917133"/>
    <s v="A"/>
    <n v="12"/>
    <x v="10"/>
    <n v="3.71"/>
    <n v="13"/>
    <n v="3.71"/>
    <n v="0"/>
    <s v="12A"/>
    <n v="7.231900629337952E-2"/>
  </r>
  <r>
    <s v="12A-5B-VCS-Loc-22"/>
    <s v="12A"/>
    <n v="36.750999999999998"/>
    <n v="36.75"/>
    <n v="36.72"/>
    <x v="304"/>
    <n v="1363491"/>
    <n v="37917133"/>
    <s v="A"/>
    <n v="12"/>
    <x v="10"/>
    <n v="3.71"/>
    <n v="13"/>
    <n v="3.71"/>
    <n v="0"/>
    <s v="12A"/>
    <n v="4.8463288318424863E-2"/>
  </r>
  <r>
    <s v="12A-5B-VCS-Loc-22"/>
    <s v="12A"/>
    <n v="37.140999999999998"/>
    <n v="37.14"/>
    <n v="37.14"/>
    <x v="305"/>
    <n v="1456280"/>
    <n v="37917133"/>
    <s v="A"/>
    <n v="12"/>
    <x v="10"/>
    <n v="3.71"/>
    <n v="13"/>
    <n v="3.71"/>
    <n v="0"/>
    <s v="12A"/>
    <n v="5.1761337267613623E-2"/>
  </r>
  <r>
    <s v="12A-5B-VCS-Loc-22"/>
    <s v="12A"/>
    <n v="37.200000000000003"/>
    <n v="37.200000000000003"/>
    <n v="37.200000000000003"/>
    <x v="295"/>
    <n v="446580"/>
    <n v="37917133"/>
    <s v="A"/>
    <n v="12"/>
    <x v="10"/>
    <n v="3.71"/>
    <n v="13"/>
    <n v="3.71"/>
    <n v="0"/>
    <s v="12A"/>
    <n v="1.5873031283112373E-2"/>
  </r>
  <r>
    <s v="12A-5B-VCS-Loc-22"/>
    <s v="12A"/>
    <n v="37.295999999999999"/>
    <n v="37.299999999999997"/>
    <n v="37.24"/>
    <x v="73"/>
    <n v="2347101"/>
    <n v="37917133"/>
    <s v="A"/>
    <n v="12"/>
    <x v="10"/>
    <n v="3.71"/>
    <n v="13"/>
    <n v="3.71"/>
    <n v="0"/>
    <s v="12A"/>
    <n v="8.3424263508496452E-2"/>
  </r>
  <r>
    <s v="12A-5B-VCS-Loc-22"/>
    <s v="12A"/>
    <n v="37.692"/>
    <n v="37.69"/>
    <n v="37.67"/>
    <x v="306"/>
    <n v="5236968"/>
    <n v="37917133"/>
    <s v="A"/>
    <n v="12"/>
    <x v="10"/>
    <n v="3.71"/>
    <n v="13"/>
    <n v="3.71"/>
    <n v="0"/>
    <s v="12A"/>
    <n v="0.18614034863329854"/>
  </r>
  <r>
    <s v="12A-5B-VCS-Loc-22"/>
    <s v="12A"/>
    <n v="37.927999999999997"/>
    <n v="37.93"/>
    <n v="37.93"/>
    <x v="307"/>
    <n v="240084"/>
    <n v="37917133"/>
    <s v="A"/>
    <n v="12"/>
    <x v="10"/>
    <n v="3.71"/>
    <n v="13"/>
    <n v="3.71"/>
    <n v="0"/>
    <s v="12A"/>
    <n v="8.5334337466405827E-3"/>
  </r>
  <r>
    <s v="12A-5B-VCS-Loc-22"/>
    <s v="12A"/>
    <n v="37.993000000000002"/>
    <n v="37.99"/>
    <n v="37.99"/>
    <x v="77"/>
    <n v="22745091"/>
    <n v="37917133"/>
    <s v="A"/>
    <n v="12"/>
    <x v="10"/>
    <n v="3.71"/>
    <n v="13"/>
    <n v="3.71"/>
    <n v="0"/>
    <s v="12A"/>
    <n v="0.808440908639522"/>
  </r>
  <r>
    <s v="12B-8A-VCS-Loc-22"/>
    <s v="12B"/>
    <n v="4.1879999999999997"/>
    <n v="4.1900000000000004"/>
    <n v="4.1900000000000004"/>
    <x v="93"/>
    <n v="1683208"/>
    <n v="35310400"/>
    <s v="B"/>
    <n v="12"/>
    <x v="11"/>
    <n v="6.12"/>
    <n v="12"/>
    <n v="6.12"/>
    <n v="1"/>
    <s v="12B"/>
    <n v="3.8945181437778184E-2"/>
  </r>
  <r>
    <s v="12B-8A-VCS-Loc-22"/>
    <s v="12B"/>
    <n v="4.4509999999999996"/>
    <n v="4.45"/>
    <n v="4.45"/>
    <x v="1"/>
    <n v="941019"/>
    <n v="35310400"/>
    <s v="B"/>
    <n v="12"/>
    <x v="11"/>
    <n v="6.12"/>
    <n v="12"/>
    <n v="6.12"/>
    <n v="1"/>
    <s v="12B"/>
    <n v="2.1772802702575433E-2"/>
  </r>
  <r>
    <s v="12B-8A-VCS-Loc-22"/>
    <s v="12B"/>
    <n v="4.7380000000000004"/>
    <n v="4.74"/>
    <n v="4.7"/>
    <x v="112"/>
    <n v="1603733"/>
    <n v="35310400"/>
    <s v="B"/>
    <n v="12"/>
    <x v="11"/>
    <n v="6.12"/>
    <n v="12"/>
    <n v="6.12"/>
    <n v="1"/>
    <s v="12B"/>
    <n v="3.7106330686850535E-2"/>
  </r>
  <r>
    <s v="12B-8A-VCS-Loc-22"/>
    <s v="12B"/>
    <n v="5.0309999999999997"/>
    <n v="5.03"/>
    <n v="5.03"/>
    <x v="3"/>
    <n v="841260"/>
    <n v="35310400"/>
    <s v="B"/>
    <n v="12"/>
    <x v="11"/>
    <n v="6.12"/>
    <n v="12"/>
    <n v="6.12"/>
    <n v="1"/>
    <s v="12B"/>
    <n v="1.946463142781241E-2"/>
  </r>
  <r>
    <s v="12B-8A-VCS-Loc-22"/>
    <s v="12B"/>
    <n v="5.3710000000000004"/>
    <n v="5.37"/>
    <n v="5.37"/>
    <x v="308"/>
    <n v="1527815"/>
    <n v="35310400"/>
    <s v="B"/>
    <n v="12"/>
    <x v="11"/>
    <n v="6.12"/>
    <n v="12"/>
    <n v="6.12"/>
    <n v="1"/>
    <s v="12B"/>
    <n v="3.5349779931154728E-2"/>
  </r>
  <r>
    <s v="12B-8A-VCS-Loc-22"/>
    <s v="12B"/>
    <n v="6.2789999999999999"/>
    <n v="6.28"/>
    <n v="6.28"/>
    <x v="309"/>
    <n v="1060056"/>
    <n v="35310400"/>
    <s v="B"/>
    <n v="12"/>
    <x v="11"/>
    <n v="6.12"/>
    <n v="12"/>
    <n v="6.12"/>
    <n v="1"/>
    <s v="12B"/>
    <n v="2.4527018202269352E-2"/>
  </r>
  <r>
    <s v="12B-8A-VCS-Loc-22"/>
    <s v="12B"/>
    <n v="6.93"/>
    <n v="6.93"/>
    <n v="6.93"/>
    <x v="242"/>
    <n v="898301"/>
    <n v="35310400"/>
    <s v="B"/>
    <n v="12"/>
    <x v="11"/>
    <n v="6.12"/>
    <n v="12"/>
    <n v="6.12"/>
    <n v="1"/>
    <s v="12B"/>
    <n v="2.0784416085675439E-2"/>
  </r>
  <r>
    <s v="12B-8A-VCS-Loc-22"/>
    <s v="12B"/>
    <n v="7.101"/>
    <n v="7.1"/>
    <n v="7.09"/>
    <x v="117"/>
    <n v="5638305"/>
    <n v="35310400"/>
    <s v="B"/>
    <n v="12"/>
    <x v="11"/>
    <n v="6.12"/>
    <n v="12"/>
    <n v="6.12"/>
    <n v="1"/>
    <s v="12B"/>
    <n v="0.13045613568051717"/>
  </r>
  <r>
    <s v="12B-8A-VCS-Loc-22"/>
    <s v="12B"/>
    <n v="8.9730000000000008"/>
    <n v="8.9700000000000006"/>
    <n v="8.9600000000000009"/>
    <x v="9"/>
    <n v="14496862"/>
    <n v="35310400"/>
    <s v="B"/>
    <n v="12"/>
    <x v="11"/>
    <n v="6.12"/>
    <n v="12"/>
    <n v="6.12"/>
    <n v="1"/>
    <s v="12B"/>
    <n v="0.33542076847806807"/>
  </r>
  <r>
    <s v="12B-8A-VCS-Loc-22"/>
    <s v="12B"/>
    <n v="9.3889999999999993"/>
    <n v="9.39"/>
    <n v="9.3800000000000008"/>
    <x v="10"/>
    <n v="3823218"/>
    <n v="35310400"/>
    <s v="B"/>
    <n v="12"/>
    <x v="11"/>
    <n v="6.12"/>
    <n v="12"/>
    <n v="6.12"/>
    <n v="1"/>
    <s v="12B"/>
    <n v="8.8459607301165047E-2"/>
  </r>
  <r>
    <s v="12B-8A-VCS-Loc-22"/>
    <s v="12B"/>
    <n v="9.5619999999999994"/>
    <n v="9.56"/>
    <n v="9.5299999999999994"/>
    <x v="11"/>
    <n v="4198767"/>
    <n v="35310400"/>
    <s v="B"/>
    <n v="12"/>
    <x v="11"/>
    <n v="6.12"/>
    <n v="12"/>
    <n v="6.12"/>
    <n v="1"/>
    <s v="12B"/>
    <n v="9.714886254696721E-2"/>
  </r>
  <r>
    <s v="12B-8A-VCS-Loc-22"/>
    <s v="12B"/>
    <n v="10.093999999999999"/>
    <n v="10.09"/>
    <n v="10.1"/>
    <x v="223"/>
    <n v="53793482"/>
    <n v="35310400"/>
    <s v="B"/>
    <n v="12"/>
    <x v="11"/>
    <n v="6.12"/>
    <n v="12"/>
    <n v="6.12"/>
    <n v="1"/>
    <s v="12B"/>
    <n v="1.2446452943782675"/>
  </r>
  <r>
    <s v="12B-8A-VCS-Loc-22"/>
    <s v="12B"/>
    <n v="11.632999999999999"/>
    <n v="11.63"/>
    <n v="11.63"/>
    <x v="224"/>
    <n v="3044025"/>
    <n v="35310400"/>
    <s v="B"/>
    <n v="12"/>
    <x v="11"/>
    <n v="6.12"/>
    <n v="12"/>
    <n v="6.12"/>
    <n v="1"/>
    <s v="12B"/>
    <n v="7.043104947584182E-2"/>
  </r>
  <r>
    <s v="12B-8A-VCS-Loc-22"/>
    <s v="12B"/>
    <n v="12.025"/>
    <n v="12.03"/>
    <n v="12.03"/>
    <x v="310"/>
    <n v="4820803"/>
    <n v="35310400"/>
    <s v="B"/>
    <n v="12"/>
    <x v="11"/>
    <n v="6.12"/>
    <n v="12"/>
    <n v="6.12"/>
    <n v="1"/>
    <s v="12B"/>
    <n v="0.11154120436142496"/>
  </r>
  <r>
    <s v="12B-8A-VCS-Loc-22"/>
    <s v="12B"/>
    <n v="12.394"/>
    <n v="12.39"/>
    <n v="12.39"/>
    <x v="20"/>
    <n v="21579614"/>
    <n v="35310400"/>
    <s v="B"/>
    <n v="12"/>
    <x v="11"/>
    <n v="6.12"/>
    <n v="12"/>
    <n v="6.12"/>
    <n v="1"/>
    <s v="12B"/>
    <n v="0.49929775915229629"/>
  </r>
  <r>
    <s v="12B-8A-VCS-Loc-22"/>
    <s v="12B"/>
    <n v="12.545999999999999"/>
    <n v="12.55"/>
    <n v="12.53"/>
    <x v="21"/>
    <n v="15210987"/>
    <n v="35310400"/>
    <s v="B"/>
    <n v="12"/>
    <x v="11"/>
    <n v="6.12"/>
    <n v="12"/>
    <n v="6.12"/>
    <n v="1"/>
    <s v="12B"/>
    <n v="0.35194381714124773"/>
  </r>
  <r>
    <s v="12B-8A-VCS-Loc-22"/>
    <s v="12B"/>
    <n v="12.836"/>
    <n v="12.84"/>
    <n v="12.84"/>
    <x v="311"/>
    <n v="6901609"/>
    <n v="35310400"/>
    <s v="B"/>
    <n v="12"/>
    <x v="11"/>
    <n v="6.12"/>
    <n v="12"/>
    <n v="6.12"/>
    <n v="1"/>
    <s v="12B"/>
    <n v="0.15968579921055678"/>
  </r>
  <r>
    <s v="12B-8A-VCS-Loc-22"/>
    <s v="12B"/>
    <n v="12.92"/>
    <n v="12.92"/>
    <n v="12.91"/>
    <x v="227"/>
    <n v="8587219"/>
    <n v="35310400"/>
    <s v="B"/>
    <n v="12"/>
    <x v="11"/>
    <n v="6.12"/>
    <n v="12"/>
    <n v="6.12"/>
    <n v="1"/>
    <s v="12B"/>
    <n v="0.1986865568610274"/>
  </r>
  <r>
    <s v="12B-8A-VCS-Loc-22"/>
    <s v="12B"/>
    <n v="13.382999999999999"/>
    <n v="13.38"/>
    <n v="13.38"/>
    <x v="228"/>
    <n v="1262576"/>
    <n v="35310400"/>
    <s v="B"/>
    <n v="12"/>
    <x v="11"/>
    <n v="6.12"/>
    <n v="12"/>
    <n v="6.12"/>
    <n v="1"/>
    <s v="12B"/>
    <n v="2.9212819448923857E-2"/>
  </r>
  <r>
    <s v="12B-8A-VCS-Loc-22"/>
    <s v="12B"/>
    <n v="14.252000000000001"/>
    <n v="14.25"/>
    <n v="14.25"/>
    <x v="24"/>
    <n v="1840295"/>
    <n v="35310400"/>
    <s v="B"/>
    <n v="12"/>
    <x v="11"/>
    <n v="6.12"/>
    <n v="12"/>
    <n v="6.12"/>
    <n v="1"/>
    <s v="12B"/>
    <n v="4.2579777825459485E-2"/>
  </r>
  <r>
    <s v="12B-8A-VCS-Loc-22"/>
    <s v="12B"/>
    <n v="15.237"/>
    <n v="15.24"/>
    <n v="15.24"/>
    <x v="312"/>
    <n v="7968329"/>
    <n v="35310400"/>
    <s v="B"/>
    <n v="12"/>
    <x v="11"/>
    <n v="6.12"/>
    <n v="12"/>
    <n v="6.12"/>
    <n v="1"/>
    <s v="12B"/>
    <n v="0.18436700553996274"/>
  </r>
  <r>
    <s v="12B-8A-VCS-Loc-22"/>
    <s v="12B"/>
    <n v="15.57"/>
    <n v="15.57"/>
    <n v="15.55"/>
    <x v="27"/>
    <n v="9455161"/>
    <n v="35310400"/>
    <s v="B"/>
    <n v="12"/>
    <x v="11"/>
    <n v="6.12"/>
    <n v="12"/>
    <n v="6.12"/>
    <n v="1"/>
    <s v="12B"/>
    <n v="0.21876854237171175"/>
  </r>
  <r>
    <s v="12B-8A-VCS-Loc-22"/>
    <s v="12B"/>
    <n v="15.785"/>
    <n v="15.79"/>
    <n v="15.77"/>
    <x v="28"/>
    <n v="2222315"/>
    <n v="35310400"/>
    <s v="B"/>
    <n v="12"/>
    <x v="11"/>
    <n v="6.12"/>
    <n v="12"/>
    <n v="6.12"/>
    <n v="1"/>
    <s v="12B"/>
    <n v="5.1418755665904647E-2"/>
  </r>
  <r>
    <s v="12B-8A-VCS-Loc-22"/>
    <s v="12B"/>
    <n v="18.518999999999998"/>
    <n v="18.52"/>
    <n v="18.510000000000002"/>
    <x v="36"/>
    <n v="35310400"/>
    <n v="35310400"/>
    <s v="B"/>
    <n v="12"/>
    <x v="11"/>
    <n v="6.12"/>
    <n v="12"/>
    <n v="6.12"/>
    <n v="1"/>
    <s v="12B"/>
    <n v="0.81699346405228768"/>
  </r>
  <r>
    <s v="12B-8A-VCS-Loc-22"/>
    <s v="12B"/>
    <n v="19.116"/>
    <n v="19.12"/>
    <n v="19.12"/>
    <x v="313"/>
    <n v="1178931"/>
    <n v="35310400"/>
    <s v="B"/>
    <n v="12"/>
    <x v="11"/>
    <n v="6.12"/>
    <n v="12"/>
    <n v="6.12"/>
    <n v="1"/>
    <s v="12B"/>
    <n v="2.7277485431165534E-2"/>
  </r>
  <r>
    <s v="12B-8A-VCS-Loc-22"/>
    <s v="12B"/>
    <n v="20.05"/>
    <n v="20.05"/>
    <n v="20.05"/>
    <x v="40"/>
    <n v="1554007"/>
    <n v="35310400"/>
    <s v="B"/>
    <n v="12"/>
    <x v="11"/>
    <n v="6.12"/>
    <n v="12"/>
    <n v="6.12"/>
    <n v="1"/>
    <s v="12B"/>
    <n v="3.5955796651737253E-2"/>
  </r>
  <r>
    <s v="12B-8A-VCS-Loc-22"/>
    <s v="12B"/>
    <n v="20.271000000000001"/>
    <n v="20.27"/>
    <n v="20.27"/>
    <x v="314"/>
    <n v="1047692"/>
    <n v="35310400"/>
    <s v="B"/>
    <n v="12"/>
    <x v="11"/>
    <n v="6.12"/>
    <n v="12"/>
    <n v="6.12"/>
    <n v="1"/>
    <s v="12B"/>
    <n v="2.4240946472990091E-2"/>
  </r>
  <r>
    <s v="12B-8A-VCS-Loc-22"/>
    <s v="12B"/>
    <n v="21.324999999999999"/>
    <n v="21.33"/>
    <n v="21.28"/>
    <x v="43"/>
    <n v="5225667"/>
    <n v="35310400"/>
    <s v="B"/>
    <n v="12"/>
    <x v="11"/>
    <n v="6.12"/>
    <n v="12"/>
    <n v="6.12"/>
    <n v="1"/>
    <s v="12B"/>
    <n v="0.1209087346592994"/>
  </r>
  <r>
    <s v="12B-8A-VCS-Loc-22"/>
    <s v="12B"/>
    <n v="23.337"/>
    <n v="23.34"/>
    <n v="23.32"/>
    <x v="235"/>
    <n v="1174201"/>
    <n v="35310400"/>
    <s v="B"/>
    <n v="12"/>
    <x v="11"/>
    <n v="6.12"/>
    <n v="12"/>
    <n v="6.12"/>
    <n v="1"/>
    <s v="12B"/>
    <n v="2.7168045178861192E-2"/>
  </r>
  <r>
    <s v="12B-8A-VCS-Loc-22"/>
    <s v="12B"/>
    <n v="24.227"/>
    <n v="24.23"/>
    <n v="24.23"/>
    <x v="315"/>
    <n v="1628278"/>
    <n v="35310400"/>
    <s v="B"/>
    <n v="12"/>
    <x v="11"/>
    <n v="6.12"/>
    <n v="12"/>
    <n v="6.12"/>
    <n v="1"/>
    <s v="12B"/>
    <n v="3.7674239987656059E-2"/>
  </r>
  <r>
    <s v="12B-8A-VCS-Loc-22"/>
    <s v="12B"/>
    <n v="25.167000000000002"/>
    <n v="25.17"/>
    <n v="25.17"/>
    <x v="316"/>
    <n v="1134067"/>
    <n v="35310400"/>
    <s v="B"/>
    <n v="12"/>
    <x v="11"/>
    <n v="6.12"/>
    <n v="12"/>
    <n v="6.12"/>
    <n v="1"/>
    <s v="12B"/>
    <n v="2.6239445794932533E-2"/>
  </r>
  <r>
    <s v="12B-8A-VCS-Loc-22"/>
    <s v="12B"/>
    <n v="25.286000000000001"/>
    <n v="25.29"/>
    <n v="25.28"/>
    <x v="253"/>
    <n v="2957366"/>
    <n v="35310400"/>
    <s v="B"/>
    <n v="12"/>
    <x v="11"/>
    <n v="6.12"/>
    <n v="12"/>
    <n v="6.12"/>
    <n v="1"/>
    <s v="12B"/>
    <n v="6.84259791112663E-2"/>
  </r>
  <r>
    <s v="12B-8A-VCS-Loc-22"/>
    <s v="12B"/>
    <n v="25.687000000000001"/>
    <n v="25.69"/>
    <n v="25.67"/>
    <x v="51"/>
    <n v="1788841"/>
    <n v="35310400"/>
    <s v="B"/>
    <n v="12"/>
    <x v="11"/>
    <n v="6.12"/>
    <n v="12"/>
    <n v="6.12"/>
    <n v="1"/>
    <s v="12B"/>
    <n v="4.1389262235170317E-2"/>
  </r>
  <r>
    <s v="12B-8A-VCS-Loc-22"/>
    <s v="12B"/>
    <n v="26.637"/>
    <n v="26.64"/>
    <n v="26.62"/>
    <x v="293"/>
    <n v="1683584"/>
    <n v="35310400"/>
    <s v="B"/>
    <n v="12"/>
    <x v="11"/>
    <n v="6.12"/>
    <n v="12"/>
    <n v="6.12"/>
    <n v="1"/>
    <s v="12B"/>
    <n v="3.8953881128024788E-2"/>
  </r>
  <r>
    <s v="12B-8A-VCS-Loc-22"/>
    <s v="12B"/>
    <n v="27.919"/>
    <n v="27.92"/>
    <n v="27.92"/>
    <x v="255"/>
    <n v="968318"/>
    <n v="35310400"/>
    <s v="B"/>
    <n v="12"/>
    <x v="11"/>
    <n v="6.12"/>
    <n v="12"/>
    <n v="6.12"/>
    <n v="1"/>
    <s v="12B"/>
    <n v="2.2404432606942516E-2"/>
  </r>
  <r>
    <s v="12B-8A-VCS-Loc-22"/>
    <s v="12B"/>
    <n v="30.033999999999999"/>
    <n v="30.03"/>
    <n v="30.03"/>
    <x v="317"/>
    <n v="1668640"/>
    <n v="35310400"/>
    <s v="B"/>
    <n v="12"/>
    <x v="11"/>
    <n v="6.12"/>
    <n v="12"/>
    <n v="6.12"/>
    <n v="1"/>
    <s v="12B"/>
    <n v="3.8608114715670432E-2"/>
  </r>
  <r>
    <s v="12B-8A-VCS-Loc-22"/>
    <s v="12B"/>
    <n v="30.753"/>
    <n v="30.75"/>
    <n v="30.75"/>
    <x v="318"/>
    <n v="758547"/>
    <n v="35310400"/>
    <s v="B"/>
    <n v="12"/>
    <x v="11"/>
    <n v="6.12"/>
    <n v="12"/>
    <n v="6.12"/>
    <n v="1"/>
    <s v="12B"/>
    <n v="1.7550861535878114E-2"/>
  </r>
  <r>
    <s v="12B-8A-VCS-Loc-22"/>
    <s v="12B"/>
    <n v="30.951000000000001"/>
    <n v="30.95"/>
    <n v="30.94"/>
    <x v="193"/>
    <n v="3599361"/>
    <n v="35310400"/>
    <s v="B"/>
    <n v="12"/>
    <x v="11"/>
    <n v="6.12"/>
    <n v="12"/>
    <n v="6.12"/>
    <n v="1"/>
    <s v="12B"/>
    <n v="8.3280121770489879E-2"/>
  </r>
  <r>
    <s v="12B-8A-VCS-Loc-22"/>
    <s v="12B"/>
    <n v="31.251999999999999"/>
    <n v="31.25"/>
    <n v="31.25"/>
    <x v="259"/>
    <n v="1720166"/>
    <n v="35310400"/>
    <s v="B"/>
    <n v="12"/>
    <x v="11"/>
    <n v="6.12"/>
    <n v="12"/>
    <n v="6.12"/>
    <n v="1"/>
    <s v="12B"/>
    <n v="3.9800296204091916E-2"/>
  </r>
  <r>
    <s v="12B-8A-VCS-Loc-22"/>
    <s v="12B"/>
    <n v="31.408000000000001"/>
    <n v="31.41"/>
    <n v="31.41"/>
    <x v="301"/>
    <n v="1881802"/>
    <n v="35310400"/>
    <s v="B"/>
    <n v="12"/>
    <x v="11"/>
    <n v="6.12"/>
    <n v="12"/>
    <n v="6.12"/>
    <n v="1"/>
    <s v="12B"/>
    <n v="4.3540144961272675E-2"/>
  </r>
  <r>
    <s v="12B-8A-VCS-Loc-22"/>
    <s v="12B"/>
    <n v="31.658000000000001"/>
    <n v="31.66"/>
    <n v="31.66"/>
    <x v="319"/>
    <n v="52248036"/>
    <n v="35310400"/>
    <s v="B"/>
    <n v="12"/>
    <x v="11"/>
    <n v="6.12"/>
    <n v="12"/>
    <n v="6.12"/>
    <n v="1"/>
    <s v="12B"/>
    <n v="1.2088875776419588"/>
  </r>
  <r>
    <s v="12B-8A-VCS-Loc-22"/>
    <s v="12B"/>
    <n v="32.040999999999997"/>
    <n v="32.04"/>
    <n v="32.04"/>
    <x v="320"/>
    <n v="3728251"/>
    <n v="35310400"/>
    <s v="B"/>
    <n v="12"/>
    <x v="11"/>
    <n v="6.12"/>
    <n v="12"/>
    <n v="6.12"/>
    <n v="1"/>
    <s v="12B"/>
    <n v="8.6262310802098105E-2"/>
  </r>
  <r>
    <s v="12B-8A-VCS-Loc-22"/>
    <s v="12B"/>
    <n v="33.787999999999997"/>
    <n v="33.79"/>
    <n v="33.79"/>
    <x v="321"/>
    <n v="1285046"/>
    <n v="35310400"/>
    <s v="B"/>
    <n v="12"/>
    <x v="11"/>
    <n v="6.12"/>
    <n v="12"/>
    <n v="6.12"/>
    <n v="1"/>
    <s v="12B"/>
    <n v="2.9732718491054643E-2"/>
  </r>
  <r>
    <s v="12B-8A-VCS-Loc-22"/>
    <s v="12B"/>
    <n v="33.976999999999997"/>
    <n v="33.979999999999997"/>
    <n v="33.979999999999997"/>
    <x v="261"/>
    <n v="1393253"/>
    <n v="35310400"/>
    <s v="B"/>
    <n v="12"/>
    <x v="11"/>
    <n v="6.12"/>
    <n v="12"/>
    <n v="6.12"/>
    <n v="1"/>
    <s v="12B"/>
    <n v="3.2236355146677519E-2"/>
  </r>
  <r>
    <s v="12B-8A-VCS-Loc-22"/>
    <s v="12B"/>
    <n v="34.064"/>
    <n v="34.06"/>
    <n v="34.06"/>
    <x v="322"/>
    <n v="1033503"/>
    <n v="35310400"/>
    <s v="B"/>
    <n v="12"/>
    <x v="11"/>
    <n v="6.12"/>
    <n v="12"/>
    <n v="6.12"/>
    <n v="1"/>
    <s v="12B"/>
    <n v="2.3912648853551117E-2"/>
  </r>
  <r>
    <s v="12B-8A-VCS-Loc-22"/>
    <s v="12B"/>
    <n v="34.415999999999997"/>
    <n v="34.42"/>
    <n v="34.42"/>
    <x v="105"/>
    <n v="1010112"/>
    <n v="35310400"/>
    <s v="B"/>
    <n v="12"/>
    <x v="11"/>
    <n v="6.12"/>
    <n v="12"/>
    <n v="6.12"/>
    <n v="1"/>
    <s v="12B"/>
    <n v="2.3371440197810966E-2"/>
  </r>
  <r>
    <s v="12B-8A-VCS-Loc-22"/>
    <s v="12B"/>
    <n v="34.859000000000002"/>
    <n v="34.86"/>
    <n v="34.86"/>
    <x v="60"/>
    <n v="720166"/>
    <n v="35310400"/>
    <s v="B"/>
    <n v="12"/>
    <x v="11"/>
    <n v="6.12"/>
    <n v="12"/>
    <n v="6.12"/>
    <n v="1"/>
    <s v="12B"/>
    <n v="1.6662822143976838E-2"/>
  </r>
  <r>
    <s v="12B-8A-VCS-Loc-22"/>
    <s v="12B"/>
    <n v="34.936999999999998"/>
    <n v="34.94"/>
    <n v="34.86"/>
    <x v="61"/>
    <n v="2931950"/>
    <n v="35310400"/>
    <s v="B"/>
    <n v="12"/>
    <x v="11"/>
    <n v="6.12"/>
    <n v="12"/>
    <n v="6.12"/>
    <n v="1"/>
    <s v="12B"/>
    <n v="6.7837917070554421E-2"/>
  </r>
  <r>
    <s v="12B-8A-VCS-Loc-22"/>
    <s v="12B"/>
    <n v="35.232999999999997"/>
    <n v="35.229999999999997"/>
    <n v="35.229999999999997"/>
    <x v="262"/>
    <n v="1614047"/>
    <n v="35310400"/>
    <s v="B"/>
    <n v="12"/>
    <x v="11"/>
    <n v="6.12"/>
    <n v="12"/>
    <n v="6.12"/>
    <n v="1"/>
    <s v="12B"/>
    <n v="3.7344970594306567E-2"/>
  </r>
  <r>
    <s v="12B-8A-VCS-Loc-22"/>
    <s v="12B"/>
    <n v="35.298000000000002"/>
    <n v="35.299999999999997"/>
    <n v="35.299999999999997"/>
    <x v="106"/>
    <n v="1397724"/>
    <n v="35310400"/>
    <s v="B"/>
    <n v="12"/>
    <x v="11"/>
    <n v="6.12"/>
    <n v="12"/>
    <n v="6.12"/>
    <n v="1"/>
    <s v="12B"/>
    <n v="3.2339802793200291E-2"/>
  </r>
  <r>
    <s v="12B-8A-VCS-Loc-22"/>
    <s v="12B"/>
    <n v="35.664999999999999"/>
    <n v="35.67"/>
    <n v="35.67"/>
    <x v="62"/>
    <n v="1993938"/>
    <n v="35310400"/>
    <s v="B"/>
    <n v="12"/>
    <x v="11"/>
    <n v="6.12"/>
    <n v="12"/>
    <n v="6.12"/>
    <n v="1"/>
    <s v="12B"/>
    <n v="4.6134688752477747E-2"/>
  </r>
  <r>
    <s v="12B-8A-VCS-Loc-22"/>
    <s v="12B"/>
    <n v="36.113"/>
    <n v="36.11"/>
    <n v="36.11"/>
    <x v="196"/>
    <n v="1229354"/>
    <n v="35310400"/>
    <s v="B"/>
    <n v="12"/>
    <x v="11"/>
    <n v="6.12"/>
    <n v="12"/>
    <n v="6.12"/>
    <n v="1"/>
    <s v="12B"/>
    <n v="2.8444146285698715E-2"/>
  </r>
  <r>
    <s v="12B-8A-VCS-Loc-22"/>
    <s v="12B"/>
    <n v="36.165999999999997"/>
    <n v="36.17"/>
    <n v="36.11"/>
    <x v="65"/>
    <n v="1564604"/>
    <n v="35310400"/>
    <s v="B"/>
    <n v="12"/>
    <x v="11"/>
    <n v="6.12"/>
    <n v="12"/>
    <n v="6.12"/>
    <n v="1"/>
    <s v="12B"/>
    <n v="3.6200984464352298E-2"/>
  </r>
  <r>
    <s v="12B-8A-VCS-Loc-22"/>
    <s v="12B"/>
    <n v="36.54"/>
    <n v="36.54"/>
    <n v="36.54"/>
    <x v="66"/>
    <n v="289904"/>
    <n v="35310400"/>
    <s v="B"/>
    <n v="12"/>
    <x v="11"/>
    <n v="6.12"/>
    <n v="12"/>
    <n v="6.12"/>
    <n v="1"/>
    <s v="12B"/>
    <n v="6.7076462799236028E-3"/>
  </r>
  <r>
    <s v="12B-8A-VCS-Loc-22"/>
    <s v="12B"/>
    <n v="36.591000000000001"/>
    <n v="36.590000000000003"/>
    <n v="36.590000000000003"/>
    <x v="107"/>
    <n v="1966661"/>
    <n v="35310400"/>
    <s v="B"/>
    <n v="12"/>
    <x v="11"/>
    <n v="6.12"/>
    <n v="12"/>
    <n v="6.12"/>
    <n v="1"/>
    <s v="12B"/>
    <n v="4.5503567872539986E-2"/>
  </r>
  <r>
    <s v="12B-8A-VCS-Loc-22"/>
    <s v="12B"/>
    <n v="36.659999999999997"/>
    <n v="36.659999999999997"/>
    <n v="36.65"/>
    <x v="108"/>
    <n v="1247247"/>
    <n v="35310400"/>
    <s v="B"/>
    <n v="12"/>
    <x v="11"/>
    <n v="6.12"/>
    <n v="12"/>
    <n v="6.12"/>
    <n v="1"/>
    <s v="12B"/>
    <n v="2.8858145109056352E-2"/>
  </r>
  <r>
    <s v="12B-8A-VCS-Loc-22"/>
    <s v="12B"/>
    <n v="36.737000000000002"/>
    <n v="36.74"/>
    <n v="36.72"/>
    <x v="265"/>
    <n v="1749166"/>
    <n v="35310400"/>
    <s v="B"/>
    <n v="12"/>
    <x v="11"/>
    <n v="6.12"/>
    <n v="12"/>
    <n v="6.12"/>
    <n v="1"/>
    <s v="12B"/>
    <n v="4.0471282951835254E-2"/>
  </r>
  <r>
    <s v="12B-8A-VCS-Loc-22"/>
    <s v="12B"/>
    <n v="37.034999999999997"/>
    <n v="37.04"/>
    <n v="37.04"/>
    <x v="323"/>
    <n v="1269738"/>
    <n v="35310400"/>
    <s v="B"/>
    <n v="12"/>
    <x v="11"/>
    <n v="6.12"/>
    <n v="12"/>
    <n v="6.12"/>
    <n v="1"/>
    <s v="12B"/>
    <n v="2.9378530038142402E-2"/>
  </r>
  <r>
    <s v="12B-8A-VCS-Loc-22"/>
    <s v="12B"/>
    <n v="37.247"/>
    <n v="37.25"/>
    <n v="37.24"/>
    <x v="267"/>
    <n v="929500"/>
    <n v="35310400"/>
    <s v="B"/>
    <n v="12"/>
    <x v="11"/>
    <n v="6.12"/>
    <n v="12"/>
    <n v="6.12"/>
    <n v="1"/>
    <s v="12B"/>
    <n v="2.1506282138876967E-2"/>
  </r>
  <r>
    <s v="12B-8A-VCS-Loc-22"/>
    <s v="12B"/>
    <n v="37.295999999999999"/>
    <n v="37.299999999999997"/>
    <n v="37.24"/>
    <x v="73"/>
    <n v="1461411"/>
    <n v="35310400"/>
    <s v="B"/>
    <n v="12"/>
    <x v="11"/>
    <n v="6.12"/>
    <n v="12"/>
    <n v="6.12"/>
    <n v="1"/>
    <s v="12B"/>
    <n v="3.3813359103666847E-2"/>
  </r>
  <r>
    <s v="12B-8A-VCS-Loc-22"/>
    <s v="12B"/>
    <n v="37.375"/>
    <n v="37.380000000000003"/>
    <n v="37.380000000000003"/>
    <x v="74"/>
    <n v="1054857"/>
    <n v="35310400"/>
    <s v="B"/>
    <n v="12"/>
    <x v="11"/>
    <n v="6.12"/>
    <n v="12"/>
    <n v="6.12"/>
    <n v="1"/>
    <s v="12B"/>
    <n v="2.4406726474630814E-2"/>
  </r>
  <r>
    <s v="12B-8A-VCS-Loc-22"/>
    <s v="12B"/>
    <n v="37.677999999999997"/>
    <n v="37.68"/>
    <n v="37.67"/>
    <x v="110"/>
    <n v="4118391"/>
    <n v="35310400"/>
    <s v="B"/>
    <n v="12"/>
    <x v="11"/>
    <n v="6.12"/>
    <n v="12"/>
    <n v="6.12"/>
    <n v="1"/>
    <s v="12B"/>
    <n v="9.5289164931911405E-2"/>
  </r>
  <r>
    <s v="12B-8A-VCS-Loc-22"/>
    <s v="12B"/>
    <n v="37.99"/>
    <n v="37.99"/>
    <n v="37.99"/>
    <x v="77"/>
    <n v="24878630"/>
    <n v="35310400"/>
    <s v="B"/>
    <n v="12"/>
    <x v="11"/>
    <n v="6.12"/>
    <n v="12"/>
    <n v="6.12"/>
    <n v="1"/>
    <s v="12B"/>
    <n v="0.57562865627620086"/>
  </r>
  <r>
    <s v="12B-8A-VCS-Loc-22"/>
    <s v="12B"/>
    <n v="38.295000000000002"/>
    <n v="38.299999999999997"/>
    <n v="38.299999999999997"/>
    <x v="78"/>
    <n v="640871"/>
    <n v="35310400"/>
    <s v="B"/>
    <n v="12"/>
    <x v="11"/>
    <n v="6.12"/>
    <n v="12"/>
    <n v="6.12"/>
    <n v="1"/>
    <s v="12B"/>
    <n v="1.4828136138380014E-2"/>
  </r>
  <r>
    <s v="12B-8A-VCS-Loc-22"/>
    <s v="12B"/>
    <n v="38.454000000000001"/>
    <n v="38.450000000000003"/>
    <n v="38.450000000000003"/>
    <x v="324"/>
    <n v="2695474"/>
    <n v="35310400"/>
    <s v="B"/>
    <n v="12"/>
    <x v="11"/>
    <n v="6.12"/>
    <n v="12"/>
    <n v="6.12"/>
    <n v="1"/>
    <s v="12B"/>
    <n v="6.2366459754714637E-2"/>
  </r>
  <r>
    <s v="12B-8A-VCS-Loc-22"/>
    <s v="12B"/>
    <n v="38.819000000000003"/>
    <n v="38.82"/>
    <n v="38.82"/>
    <x v="80"/>
    <n v="2203912"/>
    <n v="35310400"/>
    <s v="B"/>
    <n v="12"/>
    <x v="11"/>
    <n v="6.12"/>
    <n v="12"/>
    <n v="6.12"/>
    <n v="1"/>
    <s v="12B"/>
    <n v="5.0992956730776355E-2"/>
  </r>
  <r>
    <s v="12B-8A-VCS-Loc-22"/>
    <s v="12B"/>
    <n v="39.685000000000002"/>
    <n v="39.69"/>
    <n v="39.69"/>
    <x v="325"/>
    <n v="2515092"/>
    <n v="35310400"/>
    <s v="B"/>
    <n v="12"/>
    <x v="11"/>
    <n v="6.12"/>
    <n v="12"/>
    <n v="6.12"/>
    <n v="1"/>
    <s v="12B"/>
    <n v="5.8192875908802955E-2"/>
  </r>
  <r>
    <s v="12B-8A-VCS-Loc-22"/>
    <s v="12B"/>
    <n v="39.752000000000002"/>
    <n v="39.75"/>
    <n v="39.75"/>
    <x v="278"/>
    <n v="2295151"/>
    <n v="35310400"/>
    <s v="B"/>
    <n v="12"/>
    <x v="11"/>
    <n v="6.12"/>
    <n v="12"/>
    <n v="6.12"/>
    <n v="1"/>
    <s v="12B"/>
    <n v="5.3103996726547191E-2"/>
  </r>
  <r>
    <s v="12C-18B-VCS-Loc-22"/>
    <s v="12C"/>
    <n v="4.1870000000000003"/>
    <n v="4.1900000000000004"/>
    <n v="4.1900000000000004"/>
    <x v="93"/>
    <n v="255465"/>
    <n v="27191948"/>
    <s v="C"/>
    <n v="12"/>
    <x v="12"/>
    <n v="4.32"/>
    <n v="9"/>
    <n v="4.32"/>
    <n v="0"/>
    <s v="12C"/>
    <n v="1.0873699939898875E-2"/>
  </r>
  <r>
    <s v="12C-18B-VCS-Loc-22"/>
    <s v="12C"/>
    <n v="4.7050000000000001"/>
    <n v="4.71"/>
    <n v="4.7"/>
    <x v="94"/>
    <n v="8951725"/>
    <n v="27191948"/>
    <s v="C"/>
    <n v="12"/>
    <x v="12"/>
    <n v="4.32"/>
    <n v="9"/>
    <n v="4.32"/>
    <n v="0"/>
    <s v="12C"/>
    <n v="0.38102429528307691"/>
  </r>
  <r>
    <s v="12C-18B-VCS-Loc-22"/>
    <s v="12C"/>
    <n v="5.0019999999999998"/>
    <n v="5"/>
    <n v="4.99"/>
    <x v="326"/>
    <n v="14434402"/>
    <n v="27191948"/>
    <s v="C"/>
    <n v="12"/>
    <x v="12"/>
    <n v="4.32"/>
    <n v="9"/>
    <n v="4.32"/>
    <n v="0"/>
    <s v="12C"/>
    <n v="0.61439084085834139"/>
  </r>
  <r>
    <s v="12C-18B-VCS-Loc-22"/>
    <s v="12C"/>
    <n v="8.98"/>
    <n v="8.98"/>
    <n v="8.9600000000000009"/>
    <x v="9"/>
    <n v="4129411"/>
    <n v="27191948"/>
    <s v="C"/>
    <n v="12"/>
    <x v="12"/>
    <n v="4.32"/>
    <n v="9"/>
    <n v="4.32"/>
    <n v="0"/>
    <s v="12C"/>
    <n v="0.17576566708753741"/>
  </r>
  <r>
    <s v="12C-18B-VCS-Loc-22"/>
    <s v="12C"/>
    <n v="9.3889999999999993"/>
    <n v="9.39"/>
    <n v="9.3800000000000008"/>
    <x v="10"/>
    <n v="4788898"/>
    <n v="27191948"/>
    <s v="C"/>
    <n v="12"/>
    <x v="12"/>
    <n v="4.32"/>
    <n v="9"/>
    <n v="4.32"/>
    <n v="0"/>
    <s v="12C"/>
    <n v="0.20383629810260442"/>
  </r>
  <r>
    <s v="12C-18B-VCS-Loc-22"/>
    <s v="12C"/>
    <n v="9.5589999999999993"/>
    <n v="9.56"/>
    <n v="9.5299999999999994"/>
    <x v="11"/>
    <n v="3962909"/>
    <n v="27191948"/>
    <s v="C"/>
    <n v="12"/>
    <x v="12"/>
    <n v="4.32"/>
    <n v="9"/>
    <n v="4.32"/>
    <n v="0"/>
    <s v="12C"/>
    <n v="0.16867861881324134"/>
  </r>
  <r>
    <s v="12C-18B-VCS-Loc-22"/>
    <s v="12C"/>
    <n v="9.6750000000000007"/>
    <n v="9.68"/>
    <n v="9.68"/>
    <x v="327"/>
    <n v="1611509"/>
    <n v="27191948"/>
    <s v="C"/>
    <n v="12"/>
    <x v="12"/>
    <n v="4.32"/>
    <n v="9"/>
    <n v="4.32"/>
    <n v="0"/>
    <s v="12C"/>
    <n v="6.8592822173082393E-2"/>
  </r>
  <r>
    <s v="12C-18B-VCS-Loc-22"/>
    <s v="12C"/>
    <n v="10.8"/>
    <n v="10.8"/>
    <n v="10.8"/>
    <x v="17"/>
    <n v="4575283"/>
    <n v="27191948"/>
    <s v="C"/>
    <n v="12"/>
    <x v="12"/>
    <n v="4.32"/>
    <n v="9"/>
    <n v="4.32"/>
    <n v="0"/>
    <s v="12C"/>
    <n v="0.19474391592633175"/>
  </r>
  <r>
    <s v="12C-18B-VCS-Loc-22"/>
    <s v="12C"/>
    <n v="12.403"/>
    <n v="12.4"/>
    <n v="12.39"/>
    <x v="20"/>
    <n v="6687652"/>
    <n v="27191948"/>
    <s v="C"/>
    <n v="12"/>
    <x v="12"/>
    <n v="4.32"/>
    <n v="9"/>
    <n v="4.32"/>
    <n v="0"/>
    <s v="12C"/>
    <n v="0.28465551504301795"/>
  </r>
  <r>
    <s v="12C-18B-VCS-Loc-22"/>
    <s v="12C"/>
    <n v="12.548"/>
    <n v="12.55"/>
    <n v="12.53"/>
    <x v="21"/>
    <n v="11036811"/>
    <n v="27191948"/>
    <s v="C"/>
    <n v="12"/>
    <x v="12"/>
    <n v="4.32"/>
    <n v="9"/>
    <n v="4.32"/>
    <n v="0"/>
    <s v="12C"/>
    <n v="0.46977461142377708"/>
  </r>
  <r>
    <s v="12C-18B-VCS-Loc-22"/>
    <s v="12C"/>
    <n v="12.917"/>
    <n v="12.92"/>
    <n v="12.91"/>
    <x v="227"/>
    <n v="16061745"/>
    <n v="27191948"/>
    <s v="C"/>
    <n v="12"/>
    <x v="12"/>
    <n v="4.32"/>
    <n v="9"/>
    <n v="4.32"/>
    <n v="0"/>
    <s v="12C"/>
    <n v="0.68365762684191989"/>
  </r>
  <r>
    <s v="12C-18B-VCS-Loc-22"/>
    <s v="12C"/>
    <n v="15.571999999999999"/>
    <n v="15.57"/>
    <n v="15.55"/>
    <x v="27"/>
    <n v="8127258"/>
    <n v="27191948"/>
    <s v="C"/>
    <n v="12"/>
    <x v="12"/>
    <n v="4.32"/>
    <n v="9"/>
    <n v="4.32"/>
    <n v="0"/>
    <s v="12C"/>
    <n v="0.34593139892408997"/>
  </r>
  <r>
    <s v="12C-18B-VCS-Loc-22"/>
    <s v="12C"/>
    <n v="15.798"/>
    <n v="15.8"/>
    <n v="15.8"/>
    <x v="328"/>
    <n v="1921494"/>
    <n v="27191948"/>
    <s v="C"/>
    <n v="12"/>
    <x v="12"/>
    <n v="4.32"/>
    <n v="9"/>
    <n v="4.32"/>
    <n v="0"/>
    <s v="12C"/>
    <n v="8.1787130105165265E-2"/>
  </r>
  <r>
    <s v="12C-18B-VCS-Loc-22"/>
    <s v="12C"/>
    <n v="16.457000000000001"/>
    <n v="16.46"/>
    <n v="16.46"/>
    <x v="83"/>
    <n v="1955598"/>
    <n v="27191948"/>
    <s v="C"/>
    <n v="12"/>
    <x v="12"/>
    <n v="4.32"/>
    <n v="9"/>
    <n v="4.32"/>
    <n v="0"/>
    <s v="12C"/>
    <n v="8.3238744466233569E-2"/>
  </r>
  <r>
    <s v="12C-18B-VCS-Loc-22"/>
    <s v="12C"/>
    <n v="18.52"/>
    <n v="18.52"/>
    <n v="18.510000000000002"/>
    <x v="36"/>
    <n v="27191948"/>
    <n v="27191948"/>
    <s v="C"/>
    <n v="12"/>
    <x v="12"/>
    <n v="4.32"/>
    <n v="9"/>
    <n v="4.32"/>
    <n v="0"/>
    <s v="12C"/>
    <n v="1.1574074074074072"/>
  </r>
  <r>
    <s v="12C-18B-VCS-Loc-22"/>
    <s v="12C"/>
    <n v="18.773"/>
    <n v="18.77"/>
    <n v="18.760000000000002"/>
    <x v="97"/>
    <n v="1452192"/>
    <n v="27191948"/>
    <s v="C"/>
    <n v="12"/>
    <x v="12"/>
    <n v="4.32"/>
    <n v="9"/>
    <n v="4.32"/>
    <n v="0"/>
    <s v="12C"/>
    <n v="6.1811598704799575E-2"/>
  </r>
  <r>
    <s v="12C-18B-VCS-Loc-22"/>
    <s v="12C"/>
    <n v="19.122"/>
    <n v="19.12"/>
    <n v="19.12"/>
    <x v="313"/>
    <n v="1336200"/>
    <n v="27191948"/>
    <s v="C"/>
    <n v="12"/>
    <x v="12"/>
    <n v="4.32"/>
    <n v="9"/>
    <n v="4.32"/>
    <n v="0"/>
    <s v="12C"/>
    <n v="5.6874475406387855E-2"/>
  </r>
  <r>
    <s v="12C-18B-VCS-Loc-22"/>
    <s v="12C"/>
    <n v="21.283999999999999"/>
    <n v="21.28"/>
    <n v="21.28"/>
    <x v="98"/>
    <n v="6274587"/>
    <n v="27191948"/>
    <s v="C"/>
    <n v="12"/>
    <x v="12"/>
    <n v="4.32"/>
    <n v="9"/>
    <n v="4.32"/>
    <n v="0"/>
    <s v="12C"/>
    <n v="0.26707367461213966"/>
  </r>
  <r>
    <s v="12C-18B-VCS-Loc-22"/>
    <s v="12C"/>
    <n v="23.34"/>
    <n v="23.34"/>
    <n v="23.32"/>
    <x v="235"/>
    <n v="1238373"/>
    <n v="27191948"/>
    <s v="C"/>
    <n v="12"/>
    <x v="12"/>
    <n v="4.32"/>
    <n v="9"/>
    <n v="4.32"/>
    <n v="0"/>
    <s v="12C"/>
    <n v="5.2710533402510668E-2"/>
  </r>
  <r>
    <s v="12C-18B-VCS-Loc-22"/>
    <s v="12C"/>
    <n v="25.45"/>
    <n v="25.45"/>
    <n v="25.45"/>
    <x v="99"/>
    <n v="2295230"/>
    <n v="27191948"/>
    <s v="C"/>
    <n v="12"/>
    <x v="12"/>
    <n v="4.32"/>
    <n v="9"/>
    <n v="4.32"/>
    <n v="0"/>
    <s v="12C"/>
    <n v="9.7694957481667122E-2"/>
  </r>
  <r>
    <s v="12C-18B-VCS-Loc-22"/>
    <s v="12C"/>
    <n v="25.693999999999999"/>
    <n v="25.69"/>
    <n v="25.67"/>
    <x v="51"/>
    <n v="1479562"/>
    <n v="27191948"/>
    <s v="C"/>
    <n v="12"/>
    <x v="12"/>
    <n v="4.32"/>
    <n v="9"/>
    <n v="4.32"/>
    <n v="0"/>
    <s v="12C"/>
    <n v="6.2976584778645442E-2"/>
  </r>
  <r>
    <s v="12C-18B-VCS-Loc-22"/>
    <s v="12C"/>
    <n v="26.637"/>
    <n v="26.64"/>
    <n v="26.62"/>
    <x v="293"/>
    <n v="3597743"/>
    <n v="27191948"/>
    <s v="C"/>
    <n v="12"/>
    <x v="12"/>
    <n v="4.32"/>
    <n v="9"/>
    <n v="4.32"/>
    <n v="0"/>
    <s v="12C"/>
    <n v="0.15313556785810814"/>
  </r>
  <r>
    <s v="12C-18B-VCS-Loc-22"/>
    <s v="12C"/>
    <n v="29.033999999999999"/>
    <n v="29.03"/>
    <n v="29.03"/>
    <x v="101"/>
    <n v="4289833"/>
    <n v="27191948"/>
    <s v="C"/>
    <n v="12"/>
    <x v="12"/>
    <n v="4.32"/>
    <n v="9"/>
    <n v="4.32"/>
    <n v="0"/>
    <s v="12C"/>
    <n v="0.18259392415507489"/>
  </r>
  <r>
    <s v="12C-18B-VCS-Loc-22"/>
    <s v="12C"/>
    <n v="30.966999999999999"/>
    <n v="30.97"/>
    <n v="30.94"/>
    <x v="300"/>
    <n v="1273677"/>
    <n v="27191948"/>
    <s v="C"/>
    <n v="12"/>
    <x v="12"/>
    <n v="4.32"/>
    <n v="9"/>
    <n v="4.32"/>
    <n v="0"/>
    <s v="12C"/>
    <n v="5.4213224975439206E-2"/>
  </r>
  <r>
    <s v="12C-18B-VCS-Loc-22"/>
    <s v="12C"/>
    <n v="31.759"/>
    <n v="31.76"/>
    <n v="31.76"/>
    <x v="329"/>
    <n v="1865334"/>
    <n v="27191948"/>
    <s v="C"/>
    <n v="12"/>
    <x v="12"/>
    <n v="4.32"/>
    <n v="9"/>
    <n v="4.32"/>
    <n v="0"/>
    <s v="12C"/>
    <n v="7.9396716590105595E-2"/>
  </r>
  <r>
    <s v="12C-18B-VCS-Loc-22"/>
    <s v="12C"/>
    <n v="34.944000000000003"/>
    <n v="34.94"/>
    <n v="34.86"/>
    <x v="61"/>
    <n v="1870879"/>
    <n v="27191948"/>
    <s v="C"/>
    <n v="12"/>
    <x v="12"/>
    <n v="4.32"/>
    <n v="9"/>
    <n v="4.32"/>
    <n v="0"/>
    <s v="12C"/>
    <n v="7.9632735873243155E-2"/>
  </r>
  <r>
    <s v="12C-18B-VCS-Loc-22"/>
    <s v="12C"/>
    <n v="36.165999999999997"/>
    <n v="36.17"/>
    <n v="36.11"/>
    <x v="65"/>
    <n v="1454307"/>
    <n v="27191948"/>
    <s v="C"/>
    <n v="12"/>
    <x v="12"/>
    <n v="4.32"/>
    <n v="9"/>
    <n v="4.32"/>
    <n v="0"/>
    <s v="12C"/>
    <n v="6.1901622290703277E-2"/>
  </r>
  <r>
    <s v="12C-18B-VCS-Loc-22"/>
    <s v="12C"/>
    <n v="36.542000000000002"/>
    <n v="36.54"/>
    <n v="36.54"/>
    <x v="66"/>
    <n v="657336"/>
    <n v="27191948"/>
    <s v="C"/>
    <n v="12"/>
    <x v="12"/>
    <n v="4.32"/>
    <n v="9"/>
    <n v="4.32"/>
    <n v="0"/>
    <s v="12C"/>
    <n v="2.7979075112807492E-2"/>
  </r>
  <r>
    <s v="12C-18B-VCS-Loc-22"/>
    <s v="12C"/>
    <n v="36.594000000000001"/>
    <n v="36.590000000000003"/>
    <n v="36.590000000000003"/>
    <x v="107"/>
    <n v="1843239"/>
    <n v="27191948"/>
    <s v="C"/>
    <n v="12"/>
    <x v="12"/>
    <n v="4.32"/>
    <n v="9"/>
    <n v="4.32"/>
    <n v="0"/>
    <s v="12C"/>
    <n v="7.8456257426728751E-2"/>
  </r>
  <r>
    <s v="12C-18B-VCS-Loc-22"/>
    <s v="12C"/>
    <n v="36.743000000000002"/>
    <n v="36.74"/>
    <n v="36.72"/>
    <x v="265"/>
    <n v="1392396"/>
    <n v="27191948"/>
    <s v="C"/>
    <n v="12"/>
    <x v="12"/>
    <n v="4.32"/>
    <n v="9"/>
    <n v="4.32"/>
    <n v="0"/>
    <s v="12C"/>
    <n v="5.9266421237803346E-2"/>
  </r>
  <r>
    <s v="12C-18B-VCS-Loc-22"/>
    <s v="12C"/>
    <n v="37.296999999999997"/>
    <n v="37.299999999999997"/>
    <n v="37.24"/>
    <x v="73"/>
    <n v="2930859"/>
    <n v="27191948"/>
    <s v="C"/>
    <n v="12"/>
    <x v="12"/>
    <n v="4.32"/>
    <n v="9"/>
    <n v="4.32"/>
    <n v="0"/>
    <s v="12C"/>
    <n v="0.1247500883962659"/>
  </r>
  <r>
    <s v="12C-18B-VCS-Loc-22"/>
    <s v="12C"/>
    <n v="37.704999999999998"/>
    <n v="37.71"/>
    <n v="37.67"/>
    <x v="200"/>
    <n v="4637849"/>
    <n v="27191948"/>
    <s v="C"/>
    <n v="12"/>
    <x v="12"/>
    <n v="4.32"/>
    <n v="9"/>
    <n v="4.32"/>
    <n v="0"/>
    <s v="12C"/>
    <n v="0.19740699662403871"/>
  </r>
  <r>
    <s v="12C-18B-VCS-Loc-22"/>
    <s v="12C"/>
    <n v="37.795000000000002"/>
    <n v="37.799999999999997"/>
    <n v="37.799999999999997"/>
    <x v="330"/>
    <n v="2176435"/>
    <n v="27191948"/>
    <s v="C"/>
    <n v="12"/>
    <x v="12"/>
    <n v="4.32"/>
    <n v="9"/>
    <n v="4.32"/>
    <n v="0"/>
    <s v="12C"/>
    <n v="9.2638526329218499E-2"/>
  </r>
  <r>
    <s v="12C-18B-VCS-Loc-22"/>
    <s v="12C"/>
    <n v="37.991999999999997"/>
    <n v="37.99"/>
    <n v="37.99"/>
    <x v="77"/>
    <n v="10764267"/>
    <n v="27191948"/>
    <s v="C"/>
    <n v="12"/>
    <x v="12"/>
    <n v="4.32"/>
    <n v="9"/>
    <n v="4.32"/>
    <n v="0"/>
    <s v="12C"/>
    <n v="0.45817395506607728"/>
  </r>
  <r>
    <s v="12D-20A-VCS-Loc-22"/>
    <s v="12D"/>
    <n v="4.18"/>
    <n v="4.18"/>
    <n v="4.1500000000000004"/>
    <x v="111"/>
    <n v="3925941"/>
    <n v="32009088"/>
    <s v="D"/>
    <n v="12"/>
    <x v="13"/>
    <n v="4.74"/>
    <n v="9"/>
    <n v="4.74"/>
    <n v="1"/>
    <s v="12D"/>
    <n v="0.1293785057132382"/>
  </r>
  <r>
    <s v="12D-20A-VCS-Loc-22"/>
    <s v="12D"/>
    <n v="4.7329999999999997"/>
    <n v="4.7300000000000004"/>
    <n v="4.7"/>
    <x v="331"/>
    <n v="1236826"/>
    <n v="32009088"/>
    <s v="D"/>
    <n v="12"/>
    <x v="13"/>
    <n v="4.74"/>
    <n v="9"/>
    <n v="4.74"/>
    <n v="1"/>
    <s v="12D"/>
    <n v="4.0759323613697086E-2"/>
  </r>
  <r>
    <s v="12D-20A-VCS-Loc-22"/>
    <s v="12D"/>
    <n v="4.9950000000000001"/>
    <n v="5"/>
    <n v="4.99"/>
    <x v="326"/>
    <n v="23063285"/>
    <n v="32009088"/>
    <s v="D"/>
    <n v="12"/>
    <x v="13"/>
    <n v="4.74"/>
    <n v="9"/>
    <n v="4.74"/>
    <n v="1"/>
    <s v="12D"/>
    <n v="0.76004538787988418"/>
  </r>
  <r>
    <s v="12D-20A-VCS-Loc-22"/>
    <s v="12D"/>
    <n v="5.3650000000000002"/>
    <n v="5.37"/>
    <n v="5.37"/>
    <x v="308"/>
    <n v="1163567"/>
    <n v="32009088"/>
    <s v="D"/>
    <n v="12"/>
    <x v="13"/>
    <n v="4.74"/>
    <n v="9"/>
    <n v="4.74"/>
    <n v="1"/>
    <s v="12D"/>
    <n v="3.8345089688621256E-2"/>
  </r>
  <r>
    <s v="12D-20A-VCS-Loc-22"/>
    <s v="12D"/>
    <n v="6.133"/>
    <n v="6.13"/>
    <n v="6.13"/>
    <x v="332"/>
    <n v="1141753"/>
    <n v="32009088"/>
    <s v="D"/>
    <n v="12"/>
    <x v="13"/>
    <n v="4.74"/>
    <n v="9"/>
    <n v="4.74"/>
    <n v="1"/>
    <s v="12D"/>
    <n v="3.7626214207907571E-2"/>
  </r>
  <r>
    <s v="12D-20A-VCS-Loc-22"/>
    <s v="12D"/>
    <n v="6.27"/>
    <n v="6.27"/>
    <n v="6.25"/>
    <x v="5"/>
    <n v="833775"/>
    <n v="32009088"/>
    <s v="D"/>
    <n v="12"/>
    <x v="13"/>
    <n v="4.74"/>
    <n v="9"/>
    <n v="4.74"/>
    <n v="1"/>
    <s v="12D"/>
    <n v="2.7476868246633146E-2"/>
  </r>
  <r>
    <s v="12D-20A-VCS-Loc-22"/>
    <s v="12D"/>
    <n v="8.0310000000000006"/>
    <n v="8.0299999999999994"/>
    <n v="8.0299999999999994"/>
    <x v="333"/>
    <n v="9805034"/>
    <n v="32009088"/>
    <s v="D"/>
    <n v="12"/>
    <x v="13"/>
    <n v="4.74"/>
    <n v="9"/>
    <n v="4.74"/>
    <n v="1"/>
    <s v="12D"/>
    <n v="0.3231226978162674"/>
  </r>
  <r>
    <s v="12D-20A-VCS-Loc-22"/>
    <s v="12D"/>
    <n v="8.3539999999999992"/>
    <n v="8.35"/>
    <n v="8.35"/>
    <x v="220"/>
    <n v="1246708"/>
    <n v="32009088"/>
    <s v="D"/>
    <n v="12"/>
    <x v="13"/>
    <n v="4.74"/>
    <n v="9"/>
    <n v="4.74"/>
    <n v="1"/>
    <s v="12D"/>
    <n v="4.1084982708792558E-2"/>
  </r>
  <r>
    <s v="12D-20A-VCS-Loc-22"/>
    <s v="12D"/>
    <n v="8.6489999999999991"/>
    <n v="8.65"/>
    <n v="8.64"/>
    <x v="8"/>
    <n v="1335111"/>
    <n v="32009088"/>
    <s v="D"/>
    <n v="12"/>
    <x v="13"/>
    <n v="4.74"/>
    <n v="9"/>
    <n v="4.74"/>
    <n v="1"/>
    <s v="12D"/>
    <n v="4.3998283759564182E-2"/>
  </r>
  <r>
    <s v="12D-20A-VCS-Loc-22"/>
    <s v="12D"/>
    <n v="8.9740000000000002"/>
    <n v="8.9700000000000006"/>
    <n v="8.9600000000000009"/>
    <x v="9"/>
    <n v="3647494"/>
    <n v="32009088"/>
    <s v="D"/>
    <n v="12"/>
    <x v="13"/>
    <n v="4.74"/>
    <n v="9"/>
    <n v="4.74"/>
    <n v="1"/>
    <s v="12D"/>
    <n v="0.12020234723802574"/>
  </r>
  <r>
    <s v="12D-20A-VCS-Loc-22"/>
    <s v="12D"/>
    <n v="9.234"/>
    <n v="9.23"/>
    <n v="9.23"/>
    <x v="124"/>
    <n v="900357"/>
    <n v="32009088"/>
    <s v="D"/>
    <n v="12"/>
    <x v="13"/>
    <n v="4.74"/>
    <n v="9"/>
    <n v="4.74"/>
    <n v="1"/>
    <s v="12D"/>
    <n v="2.9671063133260026E-2"/>
  </r>
  <r>
    <s v="12D-20A-VCS-Loc-22"/>
    <s v="12D"/>
    <n v="9.3800000000000008"/>
    <n v="9.3800000000000008"/>
    <n v="9.3800000000000008"/>
    <x v="10"/>
    <n v="15222751"/>
    <n v="32009088"/>
    <s v="D"/>
    <n v="12"/>
    <x v="13"/>
    <n v="4.74"/>
    <n v="9"/>
    <n v="4.74"/>
    <n v="1"/>
    <s v="12D"/>
    <n v="0.50166234724992109"/>
  </r>
  <r>
    <s v="12D-20A-VCS-Loc-22"/>
    <s v="12D"/>
    <n v="9.5440000000000005"/>
    <n v="9.5399999999999991"/>
    <n v="9.5299999999999994"/>
    <x v="11"/>
    <n v="7951852"/>
    <n v="32009088"/>
    <s v="D"/>
    <n v="12"/>
    <x v="13"/>
    <n v="4.74"/>
    <n v="9"/>
    <n v="4.74"/>
    <n v="1"/>
    <s v="12D"/>
    <n v="0.26205150036967562"/>
  </r>
  <r>
    <s v="12D-20A-VCS-Loc-22"/>
    <s v="12D"/>
    <n v="9.8109999999999999"/>
    <n v="9.81"/>
    <n v="9.8000000000000007"/>
    <x v="13"/>
    <n v="6318692"/>
    <n v="32009088"/>
    <s v="D"/>
    <n v="12"/>
    <x v="13"/>
    <n v="4.74"/>
    <n v="9"/>
    <n v="4.74"/>
    <n v="1"/>
    <s v="12D"/>
    <n v="0.2082310786183981"/>
  </r>
  <r>
    <s v="12D-20A-VCS-Loc-22"/>
    <s v="12D"/>
    <n v="10.095000000000001"/>
    <n v="10.1"/>
    <n v="10.1"/>
    <x v="127"/>
    <n v="1681670"/>
    <n v="32009088"/>
    <s v="D"/>
    <n v="12"/>
    <x v="13"/>
    <n v="4.74"/>
    <n v="9"/>
    <n v="4.74"/>
    <n v="1"/>
    <s v="12D"/>
    <n v="5.5419057928476588E-2"/>
  </r>
  <r>
    <s v="12D-20A-VCS-Loc-22"/>
    <s v="12D"/>
    <n v="10.195"/>
    <n v="10.199999999999999"/>
    <n v="10.18"/>
    <x v="14"/>
    <n v="2445487"/>
    <n v="32009088"/>
    <s v="D"/>
    <n v="12"/>
    <x v="13"/>
    <n v="4.74"/>
    <n v="9"/>
    <n v="4.74"/>
    <n v="1"/>
    <s v="12D"/>
    <n v="8.0590475965163444E-2"/>
  </r>
  <r>
    <s v="12D-20A-VCS-Loc-22"/>
    <s v="12D"/>
    <n v="10.468999999999999"/>
    <n v="10.47"/>
    <n v="10.47"/>
    <x v="282"/>
    <n v="10412935"/>
    <n v="32009088"/>
    <s v="D"/>
    <n v="12"/>
    <x v="13"/>
    <n v="4.74"/>
    <n v="9"/>
    <n v="4.74"/>
    <n v="1"/>
    <s v="12D"/>
    <n v="0.34315593901922564"/>
  </r>
  <r>
    <s v="12D-20A-VCS-Loc-22"/>
    <s v="12D"/>
    <n v="11.557"/>
    <n v="11.56"/>
    <n v="11.56"/>
    <x v="334"/>
    <n v="2028918"/>
    <n v="32009088"/>
    <s v="D"/>
    <n v="12"/>
    <x v="13"/>
    <n v="4.74"/>
    <n v="9"/>
    <n v="4.74"/>
    <n v="1"/>
    <s v="12D"/>
    <n v="6.6862537937959793E-2"/>
  </r>
  <r>
    <s v="12D-20A-VCS-Loc-22"/>
    <s v="12D"/>
    <n v="12.224"/>
    <n v="12.22"/>
    <n v="12.22"/>
    <x v="335"/>
    <n v="13373410"/>
    <n v="32009088"/>
    <s v="D"/>
    <n v="12"/>
    <x v="13"/>
    <n v="4.74"/>
    <n v="9"/>
    <n v="4.74"/>
    <n v="1"/>
    <s v="12D"/>
    <n v="0.44071772909742574"/>
  </r>
  <r>
    <s v="12D-20A-VCS-Loc-22"/>
    <s v="12D"/>
    <n v="12.391999999999999"/>
    <n v="12.39"/>
    <n v="12.39"/>
    <x v="20"/>
    <n v="38024716"/>
    <n v="32009088"/>
    <s v="D"/>
    <n v="12"/>
    <x v="13"/>
    <n v="4.74"/>
    <n v="9"/>
    <n v="4.74"/>
    <n v="1"/>
    <s v="12D"/>
    <n v="1.2530959931008285"/>
  </r>
  <r>
    <s v="12D-20A-VCS-Loc-22"/>
    <s v="12D"/>
    <n v="12.537000000000001"/>
    <n v="12.54"/>
    <n v="12.53"/>
    <x v="21"/>
    <n v="17429191"/>
    <n v="32009088"/>
    <s v="D"/>
    <n v="12"/>
    <x v="13"/>
    <n v="4.74"/>
    <n v="9"/>
    <n v="4.74"/>
    <n v="1"/>
    <s v="12D"/>
    <n v="0.57437508290894324"/>
  </r>
  <r>
    <s v="12D-20A-VCS-Loc-22"/>
    <s v="12D"/>
    <n v="12.907"/>
    <n v="12.91"/>
    <n v="12.91"/>
    <x v="22"/>
    <n v="167761855"/>
    <n v="32009088"/>
    <s v="D"/>
    <n v="12"/>
    <x v="13"/>
    <n v="4.74"/>
    <n v="9"/>
    <n v="4.74"/>
    <n v="1"/>
    <s v="12D"/>
    <n v="5.5285543301799338"/>
  </r>
  <r>
    <s v="12D-20A-VCS-Loc-22"/>
    <s v="12D"/>
    <n v="14.252000000000001"/>
    <n v="14.25"/>
    <n v="14.25"/>
    <x v="24"/>
    <n v="811191"/>
    <n v="32009088"/>
    <s v="D"/>
    <n v="12"/>
    <x v="13"/>
    <n v="4.74"/>
    <n v="9"/>
    <n v="4.74"/>
    <n v="1"/>
    <s v="12D"/>
    <n v="2.6732617588503597E-2"/>
  </r>
  <r>
    <s v="12D-20A-VCS-Loc-22"/>
    <s v="12D"/>
    <n v="15.082000000000001"/>
    <n v="15.08"/>
    <n v="15.07"/>
    <x v="229"/>
    <n v="2746356"/>
    <n v="32009088"/>
    <s v="D"/>
    <n v="12"/>
    <x v="13"/>
    <n v="4.74"/>
    <n v="9"/>
    <n v="4.74"/>
    <n v="1"/>
    <s v="12D"/>
    <n v="9.0505546424815342E-2"/>
  </r>
  <r>
    <s v="12D-20A-VCS-Loc-22"/>
    <s v="12D"/>
    <n v="15.19"/>
    <n v="15.19"/>
    <n v="15.19"/>
    <x v="26"/>
    <n v="24291945"/>
    <n v="32009088"/>
    <s v="D"/>
    <n v="12"/>
    <x v="13"/>
    <n v="4.74"/>
    <n v="9"/>
    <n v="4.74"/>
    <n v="1"/>
    <s v="12D"/>
    <n v="0.80053560279386982"/>
  </r>
  <r>
    <s v="12D-20A-VCS-Loc-22"/>
    <s v="12D"/>
    <n v="15.398"/>
    <n v="15.4"/>
    <n v="15.4"/>
    <x v="273"/>
    <n v="8464599"/>
    <n v="32009088"/>
    <s v="D"/>
    <n v="12"/>
    <x v="13"/>
    <n v="4.74"/>
    <n v="9"/>
    <n v="4.74"/>
    <n v="1"/>
    <s v="12D"/>
    <n v="0.27894896282999931"/>
  </r>
  <r>
    <s v="12D-20A-VCS-Loc-22"/>
    <s v="12D"/>
    <n v="15.563000000000001"/>
    <n v="15.56"/>
    <n v="15.55"/>
    <x v="27"/>
    <n v="8974849"/>
    <n v="32009088"/>
    <s v="D"/>
    <n v="12"/>
    <x v="13"/>
    <n v="4.74"/>
    <n v="9"/>
    <n v="4.74"/>
    <n v="1"/>
    <s v="12D"/>
    <n v="0.29576413721498868"/>
  </r>
  <r>
    <s v="12D-20A-VCS-Loc-22"/>
    <s v="12D"/>
    <n v="15.779"/>
    <n v="15.78"/>
    <n v="15.77"/>
    <x v="96"/>
    <n v="2208971"/>
    <n v="32009088"/>
    <s v="D"/>
    <n v="12"/>
    <x v="13"/>
    <n v="4.74"/>
    <n v="9"/>
    <n v="4.74"/>
    <n v="1"/>
    <s v="12D"/>
    <n v="7.2796144196735885E-2"/>
  </r>
  <r>
    <s v="12D-20A-VCS-Loc-22"/>
    <s v="12D"/>
    <n v="16.03"/>
    <n v="16.03"/>
    <n v="16.03"/>
    <x v="336"/>
    <n v="3419632"/>
    <n v="32009088"/>
    <s v="D"/>
    <n v="12"/>
    <x v="13"/>
    <n v="4.74"/>
    <n v="9"/>
    <n v="4.74"/>
    <n v="1"/>
    <s v="12D"/>
    <n v="0.11269320609993176"/>
  </r>
  <r>
    <s v="12D-20A-VCS-Loc-22"/>
    <s v="12D"/>
    <n v="16.445"/>
    <n v="16.45"/>
    <n v="16.440000000000001"/>
    <x v="151"/>
    <n v="6445236"/>
    <n v="32009088"/>
    <s v="D"/>
    <n v="12"/>
    <x v="13"/>
    <n v="4.74"/>
    <n v="9"/>
    <n v="4.74"/>
    <n v="1"/>
    <s v="12D"/>
    <n v="0.21240130777542721"/>
  </r>
  <r>
    <s v="12D-20A-VCS-Loc-22"/>
    <s v="12D"/>
    <n v="17.222999999999999"/>
    <n v="17.22"/>
    <n v="17.22"/>
    <x v="337"/>
    <n v="1510088"/>
    <n v="32009088"/>
    <s v="D"/>
    <n v="12"/>
    <x v="13"/>
    <n v="4.74"/>
    <n v="9"/>
    <n v="4.74"/>
    <n v="1"/>
    <s v="12D"/>
    <n v="4.9764611576050798E-2"/>
  </r>
  <r>
    <s v="12D-20A-VCS-Loc-22"/>
    <s v="12D"/>
    <n v="18.09"/>
    <n v="18.09"/>
    <n v="18.09"/>
    <x v="33"/>
    <n v="1148400"/>
    <n v="32009088"/>
    <s v="D"/>
    <n v="12"/>
    <x v="13"/>
    <n v="4.74"/>
    <n v="9"/>
    <n v="4.74"/>
    <n v="1"/>
    <s v="12D"/>
    <n v="3.7845264603080568E-2"/>
  </r>
  <r>
    <s v="12D-20A-VCS-Loc-22"/>
    <s v="12D"/>
    <n v="18.207999999999998"/>
    <n v="18.21"/>
    <n v="18.21"/>
    <x v="274"/>
    <n v="4247367"/>
    <n v="32009088"/>
    <s v="D"/>
    <n v="12"/>
    <x v="13"/>
    <n v="4.74"/>
    <n v="9"/>
    <n v="4.74"/>
    <n v="1"/>
    <s v="12D"/>
    <n v="0.13997102750034179"/>
  </r>
  <r>
    <s v="12D-20A-VCS-Loc-22"/>
    <s v="12D"/>
    <n v="18.515000000000001"/>
    <n v="18.52"/>
    <n v="18.510000000000002"/>
    <x v="36"/>
    <n v="32009088"/>
    <n v="32009088"/>
    <s v="D"/>
    <n v="12"/>
    <x v="13"/>
    <n v="4.74"/>
    <n v="9"/>
    <n v="4.74"/>
    <n v="1"/>
    <s v="12D"/>
    <n v="1.0548523206751055"/>
  </r>
  <r>
    <s v="12D-20A-VCS-Loc-22"/>
    <s v="12D"/>
    <n v="20.048999999999999"/>
    <n v="20.05"/>
    <n v="20.05"/>
    <x v="40"/>
    <n v="1189467"/>
    <n v="32009088"/>
    <s v="D"/>
    <n v="12"/>
    <x v="13"/>
    <n v="4.74"/>
    <n v="9"/>
    <n v="4.74"/>
    <n v="1"/>
    <s v="12D"/>
    <n v="3.9198618383518312E-2"/>
  </r>
  <r>
    <s v="12D-20A-VCS-Loc-22"/>
    <s v="12D"/>
    <n v="20.638000000000002"/>
    <n v="20.64"/>
    <n v="20.64"/>
    <x v="338"/>
    <n v="1037498"/>
    <n v="32009088"/>
    <s v="D"/>
    <n v="12"/>
    <x v="13"/>
    <n v="4.74"/>
    <n v="9"/>
    <n v="4.74"/>
    <n v="1"/>
    <s v="12D"/>
    <n v="3.41905140501279E-2"/>
  </r>
  <r>
    <s v="12D-20A-VCS-Loc-22"/>
    <s v="12D"/>
    <n v="20.846"/>
    <n v="20.85"/>
    <n v="20.85"/>
    <x v="42"/>
    <n v="2163743"/>
    <n v="32009088"/>
    <s v="D"/>
    <n v="12"/>
    <x v="13"/>
    <n v="4.74"/>
    <n v="9"/>
    <n v="4.74"/>
    <n v="1"/>
    <s v="12D"/>
    <n v="7.1305665593924913E-2"/>
  </r>
  <r>
    <s v="12D-20A-VCS-Loc-22"/>
    <s v="12D"/>
    <n v="21.081"/>
    <n v="21.08"/>
    <n v="21.07"/>
    <x v="167"/>
    <n v="10310971"/>
    <n v="32009088"/>
    <s v="D"/>
    <n v="12"/>
    <x v="13"/>
    <n v="4.74"/>
    <n v="9"/>
    <n v="4.74"/>
    <n v="1"/>
    <s v="12D"/>
    <n v="0.33979573825295217"/>
  </r>
  <r>
    <s v="12D-20A-VCS-Loc-22"/>
    <s v="12D"/>
    <n v="21.324999999999999"/>
    <n v="21.33"/>
    <n v="21.28"/>
    <x v="43"/>
    <n v="212306322"/>
    <n v="32009088"/>
    <s v="D"/>
    <n v="12"/>
    <x v="13"/>
    <n v="4.74"/>
    <n v="9"/>
    <n v="4.74"/>
    <n v="1"/>
    <s v="12D"/>
    <n v="6.9965072561797506"/>
  </r>
  <r>
    <s v="12D-20A-VCS-Loc-22"/>
    <s v="12D"/>
    <n v="21.564"/>
    <n v="21.56"/>
    <n v="21.56"/>
    <x v="339"/>
    <n v="1731362"/>
    <n v="32009088"/>
    <s v="D"/>
    <n v="12"/>
    <x v="13"/>
    <n v="4.74"/>
    <n v="9"/>
    <n v="4.74"/>
    <n v="1"/>
    <s v="12D"/>
    <n v="5.7056646650747805E-2"/>
  </r>
  <r>
    <s v="12D-20A-VCS-Loc-22"/>
    <s v="12D"/>
    <n v="22.18"/>
    <n v="22.18"/>
    <n v="22.17"/>
    <x v="44"/>
    <n v="8405444"/>
    <n v="32009088"/>
    <s v="D"/>
    <n v="12"/>
    <x v="13"/>
    <n v="4.74"/>
    <n v="9"/>
    <n v="4.74"/>
    <n v="1"/>
    <s v="12D"/>
    <n v="0.27699952306371994"/>
  </r>
  <r>
    <s v="12D-20A-VCS-Loc-22"/>
    <s v="12D"/>
    <n v="22.361999999999998"/>
    <n v="22.36"/>
    <n v="22.36"/>
    <x v="232"/>
    <n v="5846614"/>
    <n v="32009088"/>
    <s v="D"/>
    <n v="12"/>
    <x v="13"/>
    <n v="4.74"/>
    <n v="9"/>
    <n v="4.74"/>
    <n v="1"/>
    <s v="12D"/>
    <n v="0.19267385393771796"/>
  </r>
  <r>
    <s v="12D-20A-VCS-Loc-22"/>
    <s v="12D"/>
    <n v="22.759"/>
    <n v="22.76"/>
    <n v="22.76"/>
    <x v="340"/>
    <n v="3145783"/>
    <n v="32009088"/>
    <s v="D"/>
    <n v="12"/>
    <x v="13"/>
    <n v="4.74"/>
    <n v="9"/>
    <n v="4.74"/>
    <n v="1"/>
    <s v="12D"/>
    <n v="0.10366857368414543"/>
  </r>
  <r>
    <s v="12D-20A-VCS-Loc-22"/>
    <s v="12D"/>
    <n v="22.864999999999998"/>
    <n v="22.87"/>
    <n v="22.87"/>
    <x v="233"/>
    <n v="4664689"/>
    <n v="32009088"/>
    <s v="D"/>
    <n v="12"/>
    <x v="13"/>
    <n v="4.74"/>
    <n v="9"/>
    <n v="4.74"/>
    <n v="1"/>
    <s v="12D"/>
    <n v="0.15372378047377161"/>
  </r>
  <r>
    <s v="12D-20A-VCS-Loc-22"/>
    <s v="12D"/>
    <n v="22.989000000000001"/>
    <n v="22.99"/>
    <n v="22.99"/>
    <x v="341"/>
    <n v="1239974"/>
    <n v="32009088"/>
    <s v="D"/>
    <n v="12"/>
    <x v="13"/>
    <n v="4.74"/>
    <n v="9"/>
    <n v="4.74"/>
    <n v="1"/>
    <s v="12D"/>
    <n v="4.0863065248119321E-2"/>
  </r>
  <r>
    <s v="12D-20A-VCS-Loc-22"/>
    <s v="12D"/>
    <n v="23.047000000000001"/>
    <n v="23.05"/>
    <n v="23.05"/>
    <x v="342"/>
    <n v="1211453"/>
    <n v="32009088"/>
    <s v="D"/>
    <n v="12"/>
    <x v="13"/>
    <n v="4.74"/>
    <n v="9"/>
    <n v="4.74"/>
    <n v="1"/>
    <s v="12D"/>
    <n v="3.9923162085680745E-2"/>
  </r>
  <r>
    <s v="12D-20A-VCS-Loc-22"/>
    <s v="12D"/>
    <n v="23.244"/>
    <n v="23.24"/>
    <n v="23.24"/>
    <x v="343"/>
    <n v="2237889"/>
    <n v="32009088"/>
    <s v="D"/>
    <n v="12"/>
    <x v="13"/>
    <n v="4.74"/>
    <n v="9"/>
    <n v="4.74"/>
    <n v="1"/>
    <s v="12D"/>
    <n v="7.3749130405192764E-2"/>
  </r>
  <r>
    <s v="12D-20A-VCS-Loc-22"/>
    <s v="12D"/>
    <n v="23.331"/>
    <n v="23.33"/>
    <n v="23.32"/>
    <x v="45"/>
    <n v="6702385"/>
    <n v="32009088"/>
    <s v="D"/>
    <n v="12"/>
    <x v="13"/>
    <n v="4.74"/>
    <n v="9"/>
    <n v="4.74"/>
    <n v="1"/>
    <s v="12D"/>
    <n v="0.22087559543427215"/>
  </r>
  <r>
    <s v="12D-20A-VCS-Loc-22"/>
    <s v="12D"/>
    <n v="23.669"/>
    <n v="23.67"/>
    <n v="23.67"/>
    <x v="238"/>
    <n v="7805166"/>
    <n v="32009088"/>
    <s v="D"/>
    <n v="12"/>
    <x v="13"/>
    <n v="4.74"/>
    <n v="9"/>
    <n v="4.74"/>
    <n v="1"/>
    <s v="12D"/>
    <n v="0.25721749611717865"/>
  </r>
  <r>
    <s v="12D-20A-VCS-Loc-22"/>
    <s v="12D"/>
    <n v="23.895"/>
    <n v="23.9"/>
    <n v="23.89"/>
    <x v="239"/>
    <n v="9200973"/>
    <n v="32009088"/>
    <s v="D"/>
    <n v="12"/>
    <x v="13"/>
    <n v="4.74"/>
    <n v="9"/>
    <n v="4.74"/>
    <n v="1"/>
    <s v="12D"/>
    <n v="0.30321600295262979"/>
  </r>
  <r>
    <s v="12D-20A-VCS-Loc-22"/>
    <s v="12D"/>
    <n v="24.817"/>
    <n v="24.82"/>
    <n v="24.82"/>
    <x v="344"/>
    <n v="2042616"/>
    <n v="32009088"/>
    <s v="D"/>
    <n v="12"/>
    <x v="13"/>
    <n v="4.74"/>
    <n v="9"/>
    <n v="4.74"/>
    <n v="1"/>
    <s v="12D"/>
    <n v="6.7313952457755163E-2"/>
  </r>
  <r>
    <s v="12D-20A-VCS-Loc-22"/>
    <s v="12D"/>
    <n v="24.934000000000001"/>
    <n v="24.93"/>
    <n v="24.93"/>
    <x v="240"/>
    <n v="9190126"/>
    <n v="32009088"/>
    <s v="D"/>
    <n v="12"/>
    <x v="13"/>
    <n v="4.74"/>
    <n v="9"/>
    <n v="4.74"/>
    <n v="1"/>
    <s v="12D"/>
    <n v="0.30285854249882482"/>
  </r>
  <r>
    <s v="12D-20A-VCS-Loc-22"/>
    <s v="12D"/>
    <n v="25.154"/>
    <n v="25.15"/>
    <n v="25.15"/>
    <x v="345"/>
    <n v="10569858"/>
    <n v="32009088"/>
    <s v="D"/>
    <n v="12"/>
    <x v="13"/>
    <n v="4.74"/>
    <n v="9"/>
    <n v="4.74"/>
    <n v="1"/>
    <s v="12D"/>
    <n v="0.34832730131225009"/>
  </r>
  <r>
    <s v="12D-20A-VCS-Loc-22"/>
    <s v="12D"/>
    <n v="25.282"/>
    <n v="25.28"/>
    <n v="25.28"/>
    <x v="49"/>
    <n v="88445785"/>
    <n v="32009088"/>
    <s v="D"/>
    <n v="12"/>
    <x v="13"/>
    <n v="4.74"/>
    <n v="9"/>
    <n v="4.74"/>
    <n v="1"/>
    <s v="12D"/>
    <n v="2.9147110208569966"/>
  </r>
  <r>
    <s v="12D-20A-VCS-Loc-22"/>
    <s v="12D"/>
    <n v="25.626000000000001"/>
    <n v="25.63"/>
    <n v="25.62"/>
    <x v="50"/>
    <n v="3972421"/>
    <n v="32009088"/>
    <s v="D"/>
    <n v="12"/>
    <x v="13"/>
    <n v="4.74"/>
    <n v="9"/>
    <n v="4.74"/>
    <n v="1"/>
    <s v="12D"/>
    <n v="0.13091024369543183"/>
  </r>
  <r>
    <s v="12D-20A-VCS-Loc-22"/>
    <s v="12D"/>
    <n v="25.677"/>
    <n v="25.68"/>
    <n v="25.67"/>
    <x v="254"/>
    <n v="3027172"/>
    <n v="32009088"/>
    <s v="D"/>
    <n v="12"/>
    <x v="13"/>
    <n v="4.74"/>
    <n v="9"/>
    <n v="4.74"/>
    <n v="1"/>
    <s v="12D"/>
    <n v="9.9759774764051401E-2"/>
  </r>
  <r>
    <s v="12D-20A-VCS-Loc-22"/>
    <s v="12D"/>
    <n v="25.89"/>
    <n v="25.89"/>
    <n v="25.89"/>
    <x v="346"/>
    <n v="4620591"/>
    <n v="32009088"/>
    <s v="D"/>
    <n v="12"/>
    <x v="13"/>
    <n v="4.74"/>
    <n v="9"/>
    <n v="4.74"/>
    <n v="1"/>
    <s v="12D"/>
    <n v="0.15227054076768778"/>
  </r>
  <r>
    <s v="12D-20A-VCS-Loc-22"/>
    <s v="12D"/>
    <n v="26.509"/>
    <n v="26.51"/>
    <n v="26.51"/>
    <x v="347"/>
    <n v="2883715"/>
    <n v="32009088"/>
    <s v="D"/>
    <n v="12"/>
    <x v="13"/>
    <n v="4.74"/>
    <n v="9"/>
    <n v="4.74"/>
    <n v="1"/>
    <s v="12D"/>
    <n v="9.5032181482821734E-2"/>
  </r>
  <r>
    <s v="12D-20A-VCS-Loc-22"/>
    <s v="12D"/>
    <n v="26.626999999999999"/>
    <n v="26.63"/>
    <n v="26.62"/>
    <x v="100"/>
    <n v="7686257"/>
    <n v="32009088"/>
    <s v="D"/>
    <n v="12"/>
    <x v="13"/>
    <n v="4.74"/>
    <n v="9"/>
    <n v="4.74"/>
    <n v="1"/>
    <s v="12D"/>
    <n v="0.2532988766738769"/>
  </r>
  <r>
    <s v="12D-20A-VCS-Loc-22"/>
    <s v="12D"/>
    <n v="26.983000000000001"/>
    <n v="26.98"/>
    <n v="26.98"/>
    <x v="348"/>
    <n v="2412799"/>
    <n v="32009088"/>
    <s v="D"/>
    <n v="12"/>
    <x v="13"/>
    <n v="4.74"/>
    <n v="9"/>
    <n v="4.74"/>
    <n v="1"/>
    <s v="12D"/>
    <n v="7.9513250251696435E-2"/>
  </r>
  <r>
    <s v="12D-20A-VCS-Loc-22"/>
    <s v="12D"/>
    <n v="27.295999999999999"/>
    <n v="27.3"/>
    <n v="27.3"/>
    <x v="349"/>
    <n v="6419751"/>
    <n v="32009088"/>
    <s v="D"/>
    <n v="12"/>
    <x v="13"/>
    <n v="4.74"/>
    <n v="9"/>
    <n v="4.74"/>
    <n v="1"/>
    <s v="12D"/>
    <n v="0.21156145531251402"/>
  </r>
  <r>
    <s v="12D-20A-VCS-Loc-22"/>
    <s v="12D"/>
    <n v="27.914000000000001"/>
    <n v="27.91"/>
    <n v="27.91"/>
    <x v="294"/>
    <n v="1306134"/>
    <n v="32009088"/>
    <s v="D"/>
    <n v="12"/>
    <x v="13"/>
    <n v="4.74"/>
    <n v="9"/>
    <n v="4.74"/>
    <n v="1"/>
    <s v="12D"/>
    <n v="4.3043353219331282E-2"/>
  </r>
  <r>
    <s v="12D-20A-VCS-Loc-22"/>
    <s v="12D"/>
    <n v="28.288"/>
    <n v="28.29"/>
    <n v="28.29"/>
    <x v="350"/>
    <n v="1387652"/>
    <n v="32009088"/>
    <s v="D"/>
    <n v="12"/>
    <x v="13"/>
    <n v="4.74"/>
    <n v="9"/>
    <n v="4.74"/>
    <n v="1"/>
    <s v="12D"/>
    <n v="4.5729760638274088E-2"/>
  </r>
  <r>
    <s v="12D-20A-VCS-Loc-22"/>
    <s v="12D"/>
    <n v="28.713999999999999"/>
    <n v="28.71"/>
    <n v="28.71"/>
    <x v="351"/>
    <n v="1212404"/>
    <n v="32009088"/>
    <s v="D"/>
    <n v="12"/>
    <x v="13"/>
    <n v="4.74"/>
    <n v="9"/>
    <n v="4.74"/>
    <n v="1"/>
    <s v="12D"/>
    <n v="3.9954502077528119E-2"/>
  </r>
  <r>
    <s v="12D-20A-VCS-Loc-22"/>
    <s v="12D"/>
    <n v="29.616"/>
    <n v="29.62"/>
    <n v="29.62"/>
    <x v="352"/>
    <n v="2019553"/>
    <n v="32009088"/>
    <s v="D"/>
    <n v="12"/>
    <x v="13"/>
    <n v="4.74"/>
    <n v="9"/>
    <n v="4.74"/>
    <n v="1"/>
    <s v="12D"/>
    <n v="6.6553916461986398E-2"/>
  </r>
  <r>
    <s v="12D-20A-VCS-Loc-22"/>
    <s v="12D"/>
    <n v="30.956"/>
    <n v="30.96"/>
    <n v="30.94"/>
    <x v="56"/>
    <n v="6786389"/>
    <n v="32009088"/>
    <s v="D"/>
    <n v="12"/>
    <x v="13"/>
    <n v="4.74"/>
    <n v="9"/>
    <n v="4.74"/>
    <n v="1"/>
    <s v="12D"/>
    <n v="0.22364392842601477"/>
  </r>
  <r>
    <s v="12D-20A-VCS-Loc-22"/>
    <s v="12D"/>
    <n v="34.942"/>
    <n v="34.94"/>
    <n v="34.86"/>
    <x v="61"/>
    <n v="1886197"/>
    <n v="32009088"/>
    <s v="D"/>
    <n v="12"/>
    <x v="13"/>
    <n v="4.74"/>
    <n v="9"/>
    <n v="4.74"/>
    <n v="1"/>
    <s v="12D"/>
    <n v="6.2159199371766595E-2"/>
  </r>
  <r>
    <s v="12D-20A-VCS-Loc-22"/>
    <s v="12D"/>
    <n v="35.667000000000002"/>
    <n v="35.67"/>
    <n v="35.67"/>
    <x v="62"/>
    <n v="965862"/>
    <n v="32009088"/>
    <s v="D"/>
    <n v="12"/>
    <x v="13"/>
    <n v="4.74"/>
    <n v="9"/>
    <n v="4.74"/>
    <n v="1"/>
    <s v="12D"/>
    <n v="3.1829765726280566E-2"/>
  </r>
  <r>
    <s v="12D-20A-VCS-Loc-22"/>
    <s v="12D"/>
    <n v="36.115000000000002"/>
    <n v="36.119999999999997"/>
    <n v="36.11"/>
    <x v="353"/>
    <n v="389679"/>
    <n v="32009088"/>
    <s v="D"/>
    <n v="12"/>
    <x v="13"/>
    <n v="4.74"/>
    <n v="9"/>
    <n v="4.74"/>
    <n v="1"/>
    <s v="12D"/>
    <n v="1.2841784104200483E-2"/>
  </r>
  <r>
    <s v="12D-20A-VCS-Loc-22"/>
    <s v="12D"/>
    <n v="36.167000000000002"/>
    <n v="36.17"/>
    <n v="36.11"/>
    <x v="65"/>
    <n v="1043187"/>
    <n v="32009088"/>
    <s v="D"/>
    <n v="12"/>
    <x v="13"/>
    <n v="4.74"/>
    <n v="9"/>
    <n v="4.74"/>
    <n v="1"/>
    <s v="12D"/>
    <n v="3.4377993770022479E-2"/>
  </r>
  <r>
    <s v="12D-20A-VCS-Loc-22"/>
    <s v="12D"/>
    <n v="36.539000000000001"/>
    <n v="36.54"/>
    <n v="36.54"/>
    <x v="66"/>
    <n v="-29444"/>
    <n v="32009088"/>
    <s v="D"/>
    <n v="12"/>
    <x v="13"/>
    <n v="4.74"/>
    <n v="9"/>
    <n v="4.74"/>
    <n v="1"/>
    <s v="12D"/>
    <n v="-9.7032042056174189E-4"/>
  </r>
  <r>
    <s v="12D-20A-VCS-Loc-22"/>
    <s v="12D"/>
    <n v="36.590000000000003"/>
    <n v="36.590000000000003"/>
    <n v="36.590000000000003"/>
    <x v="107"/>
    <n v="2273246"/>
    <n v="32009088"/>
    <s v="D"/>
    <n v="12"/>
    <x v="13"/>
    <n v="4.74"/>
    <n v="9"/>
    <n v="4.74"/>
    <n v="1"/>
    <s v="12D"/>
    <n v="7.4914312415442788E-2"/>
  </r>
  <r>
    <s v="12D-20A-VCS-Loc-22"/>
    <s v="12D"/>
    <n v="36.735999999999997"/>
    <n v="36.74"/>
    <n v="36.72"/>
    <x v="265"/>
    <n v="2427674"/>
    <n v="32009088"/>
    <s v="D"/>
    <n v="12"/>
    <x v="13"/>
    <n v="4.74"/>
    <n v="9"/>
    <n v="4.74"/>
    <n v="1"/>
    <s v="12D"/>
    <n v="8.0003452542684622E-2"/>
  </r>
  <r>
    <s v="12D-20A-VCS-Loc-22"/>
    <s v="12D"/>
    <n v="36.96"/>
    <n v="36.96"/>
    <n v="36.96"/>
    <x v="69"/>
    <n v="471319"/>
    <n v="32009088"/>
    <s v="D"/>
    <n v="12"/>
    <x v="13"/>
    <n v="4.74"/>
    <n v="9"/>
    <n v="4.74"/>
    <n v="1"/>
    <s v="12D"/>
    <n v="1.553221200579879E-2"/>
  </r>
  <r>
    <s v="12D-20A-VCS-Loc-22"/>
    <s v="12D"/>
    <n v="37.03"/>
    <n v="37.03"/>
    <n v="37.03"/>
    <x v="354"/>
    <n v="891032"/>
    <n v="32009088"/>
    <s v="D"/>
    <n v="12"/>
    <x v="13"/>
    <n v="4.74"/>
    <n v="9"/>
    <n v="4.74"/>
    <n v="1"/>
    <s v="12D"/>
    <n v="2.9363759848321222E-2"/>
  </r>
  <r>
    <s v="12D-20A-VCS-Loc-22"/>
    <s v="12D"/>
    <n v="37.087000000000003"/>
    <n v="37.090000000000003"/>
    <n v="37.090000000000003"/>
    <x v="266"/>
    <n v="949036"/>
    <n v="32009088"/>
    <s v="D"/>
    <n v="12"/>
    <x v="13"/>
    <n v="4.74"/>
    <n v="9"/>
    <n v="4.74"/>
    <n v="1"/>
    <s v="12D"/>
    <n v="3.1275268667580257E-2"/>
  </r>
  <r>
    <s v="12D-20A-VCS-Loc-22"/>
    <s v="12D"/>
    <n v="37.241999999999997"/>
    <n v="37.24"/>
    <n v="37.24"/>
    <x v="109"/>
    <n v="1023313"/>
    <n v="32009088"/>
    <s v="D"/>
    <n v="12"/>
    <x v="13"/>
    <n v="4.74"/>
    <n v="9"/>
    <n v="4.74"/>
    <n v="1"/>
    <s v="12D"/>
    <n v="3.3723050554486406E-2"/>
  </r>
  <r>
    <s v="12D-20A-VCS-Loc-22"/>
    <s v="12D"/>
    <n v="37.293999999999997"/>
    <n v="37.29"/>
    <n v="37.24"/>
    <x v="199"/>
    <n v="987811"/>
    <n v="32009088"/>
    <s v="D"/>
    <n v="12"/>
    <x v="13"/>
    <n v="4.74"/>
    <n v="9"/>
    <n v="4.74"/>
    <n v="1"/>
    <s v="12D"/>
    <n v="3.2553090101736001E-2"/>
  </r>
  <r>
    <s v="12D-20A-VCS-Loc-22"/>
    <s v="12D"/>
    <n v="37.677"/>
    <n v="37.68"/>
    <n v="37.67"/>
    <x v="110"/>
    <n v="3706939"/>
    <n v="32009088"/>
    <s v="D"/>
    <n v="12"/>
    <x v="13"/>
    <n v="4.74"/>
    <n v="9"/>
    <n v="4.74"/>
    <n v="1"/>
    <s v="12D"/>
    <n v="0.1221613438893059"/>
  </r>
  <r>
    <s v="12D-20A-VCS-Loc-22"/>
    <s v="12D"/>
    <n v="37.783000000000001"/>
    <n v="37.78"/>
    <n v="37.78"/>
    <x v="184"/>
    <n v="3258106"/>
    <n v="32009088"/>
    <s v="D"/>
    <n v="12"/>
    <x v="13"/>
    <n v="4.74"/>
    <n v="9"/>
    <n v="4.74"/>
    <n v="1"/>
    <s v="12D"/>
    <n v="0.1073701529736019"/>
  </r>
  <r>
    <s v="12D-20A-VCS-Loc-22"/>
    <s v="12D"/>
    <n v="37.988999999999997"/>
    <n v="37.99"/>
    <n v="37.99"/>
    <x v="77"/>
    <n v="23276730"/>
    <n v="32009088"/>
    <s v="D"/>
    <n v="12"/>
    <x v="13"/>
    <n v="4.74"/>
    <n v="9"/>
    <n v="4.74"/>
    <n v="1"/>
    <s v="12D"/>
    <n v="0.76707942001433616"/>
  </r>
  <r>
    <s v="12D-20A-VCS-Loc-22"/>
    <s v="12D"/>
    <n v="38.295000000000002"/>
    <n v="38.299999999999997"/>
    <n v="38.299999999999997"/>
    <x v="78"/>
    <n v="1406235"/>
    <n v="32009088"/>
    <s v="D"/>
    <n v="12"/>
    <x v="13"/>
    <n v="4.74"/>
    <n v="9"/>
    <n v="4.74"/>
    <n v="1"/>
    <s v="12D"/>
    <n v="4.6342159238168763E-2"/>
  </r>
  <r>
    <s v="12D-20A-VCS-Loc-22"/>
    <s v="12D"/>
    <n v="38.447000000000003"/>
    <n v="38.450000000000003"/>
    <n v="38.450000000000003"/>
    <x v="324"/>
    <n v="2980537"/>
    <n v="32009088"/>
    <s v="D"/>
    <n v="12"/>
    <x v="13"/>
    <n v="4.74"/>
    <n v="9"/>
    <n v="4.74"/>
    <n v="1"/>
    <s v="12D"/>
    <n v="9.8222928791598704E-2"/>
  </r>
  <r>
    <s v="12D-20A-VCS-Loc-22"/>
    <s v="12D"/>
    <n v="39.68"/>
    <n v="39.68"/>
    <n v="39.68"/>
    <x v="355"/>
    <n v="3858972"/>
    <n v="32009088"/>
    <s v="D"/>
    <n v="12"/>
    <x v="13"/>
    <n v="4.74"/>
    <n v="9"/>
    <n v="4.74"/>
    <n v="1"/>
    <s v="12D"/>
    <n v="0.12717155732835164"/>
  </r>
  <r>
    <s v="12E-29A-VCS-Loc-22"/>
    <s v="12E"/>
    <n v="4.1669999999999998"/>
    <n v="4.17"/>
    <n v="4.1500000000000004"/>
    <x v="0"/>
    <n v="792633"/>
    <n v="19477311"/>
    <s v="E"/>
    <n v="12"/>
    <x v="14"/>
    <n v="4.6500000000000004"/>
    <n v="11"/>
    <n v="4.6500000000000004"/>
    <n v="1"/>
    <s v="12E"/>
    <n v="4.3758275892760386E-2"/>
  </r>
  <r>
    <s v="12E-29A-VCS-Loc-22"/>
    <s v="12E"/>
    <n v="4.9859999999999998"/>
    <n v="4.99"/>
    <n v="4.99"/>
    <x v="241"/>
    <n v="14433504"/>
    <n v="19477311"/>
    <s v="E"/>
    <n v="12"/>
    <x v="14"/>
    <n v="4.6500000000000004"/>
    <n v="11"/>
    <n v="4.6500000000000004"/>
    <n v="1"/>
    <s v="12E"/>
    <n v="0.7968192721363615"/>
  </r>
  <r>
    <s v="12E-29A-VCS-Loc-22"/>
    <s v="12E"/>
    <n v="8.6310000000000002"/>
    <n v="8.6300000000000008"/>
    <n v="8.6300000000000008"/>
    <x v="280"/>
    <n v="1063750"/>
    <n v="19477311"/>
    <s v="E"/>
    <n v="12"/>
    <x v="14"/>
    <n v="4.6500000000000004"/>
    <n v="11"/>
    <n v="4.6500000000000004"/>
    <n v="1"/>
    <s v="12E"/>
    <n v="5.8725622048191116E-2"/>
  </r>
  <r>
    <s v="12E-29A-VCS-Loc-22"/>
    <s v="12E"/>
    <n v="8.9689999999999994"/>
    <n v="8.9700000000000006"/>
    <n v="8.9600000000000009"/>
    <x v="9"/>
    <n v="2791834"/>
    <n v="19477311"/>
    <s v="E"/>
    <n v="12"/>
    <x v="14"/>
    <n v="4.6500000000000004"/>
    <n v="11"/>
    <n v="4.6500000000000004"/>
    <n v="1"/>
    <s v="12E"/>
    <n v="0.15412661650320994"/>
  </r>
  <r>
    <s v="12E-29A-VCS-Loc-22"/>
    <s v="12E"/>
    <n v="9.3780000000000001"/>
    <n v="9.3800000000000008"/>
    <n v="9.3800000000000008"/>
    <x v="10"/>
    <n v="10305098"/>
    <n v="19477311"/>
    <s v="E"/>
    <n v="12"/>
    <x v="14"/>
    <n v="4.6500000000000004"/>
    <n v="11"/>
    <n v="4.6500000000000004"/>
    <n v="1"/>
    <s v="12E"/>
    <n v="0.56890556081557708"/>
  </r>
  <r>
    <s v="12E-29A-VCS-Loc-22"/>
    <s v="12E"/>
    <n v="9.5310000000000006"/>
    <n v="9.5299999999999994"/>
    <n v="9.5299999999999994"/>
    <x v="11"/>
    <n v="15653830"/>
    <n v="19477311"/>
    <s v="E"/>
    <n v="12"/>
    <x v="14"/>
    <n v="4.6500000000000004"/>
    <n v="11"/>
    <n v="4.6500000000000004"/>
    <n v="1"/>
    <s v="12E"/>
    <n v="0.86418886410024476"/>
  </r>
  <r>
    <s v="12E-29A-VCS-Loc-22"/>
    <s v="12E"/>
    <n v="9.8130000000000006"/>
    <n v="9.81"/>
    <n v="9.8000000000000007"/>
    <x v="13"/>
    <n v="2600432"/>
    <n v="19477311"/>
    <s v="E"/>
    <n v="12"/>
    <x v="14"/>
    <n v="4.6500000000000004"/>
    <n v="11"/>
    <n v="4.6500000000000004"/>
    <n v="1"/>
    <s v="12E"/>
    <n v="0.14356003458897457"/>
  </r>
  <r>
    <s v="12E-29A-VCS-Loc-22"/>
    <s v="12E"/>
    <n v="10.193"/>
    <n v="10.19"/>
    <n v="10.18"/>
    <x v="281"/>
    <n v="1335420"/>
    <n v="19477311"/>
    <s v="E"/>
    <n v="12"/>
    <x v="14"/>
    <n v="4.6500000000000004"/>
    <n v="11"/>
    <n v="4.6500000000000004"/>
    <n v="1"/>
    <s v="12E"/>
    <n v="7.3723497246153111E-2"/>
  </r>
  <r>
    <s v="12E-29A-VCS-Loc-22"/>
    <s v="12E"/>
    <n v="10.791"/>
    <n v="10.79"/>
    <n v="10.78"/>
    <x v="17"/>
    <n v="4217081"/>
    <n v="19477311"/>
    <s v="E"/>
    <n v="12"/>
    <x v="14"/>
    <n v="4.6500000000000004"/>
    <n v="11"/>
    <n v="4.6500000000000004"/>
    <n v="1"/>
    <s v="12E"/>
    <n v="0.23280912333970183"/>
  </r>
  <r>
    <s v="12E-29A-VCS-Loc-22"/>
    <s v="12E"/>
    <n v="12.387"/>
    <n v="12.39"/>
    <n v="12.39"/>
    <x v="20"/>
    <n v="24514221"/>
    <n v="19477311"/>
    <s v="E"/>
    <n v="12"/>
    <x v="14"/>
    <n v="4.6500000000000004"/>
    <n v="11"/>
    <n v="4.6500000000000004"/>
    <n v="1"/>
    <s v="12E"/>
    <n v="1.3533376049370902"/>
  </r>
  <r>
    <s v="12E-29A-VCS-Loc-22"/>
    <s v="12E"/>
    <n v="12.535"/>
    <n v="12.54"/>
    <n v="12.53"/>
    <x v="21"/>
    <n v="9878753"/>
    <n v="19477311"/>
    <s v="E"/>
    <n v="12"/>
    <x v="14"/>
    <n v="4.6500000000000004"/>
    <n v="11"/>
    <n v="4.6500000000000004"/>
    <n v="1"/>
    <s v="12E"/>
    <n v="0.54536866273601314"/>
  </r>
  <r>
    <s v="12E-29A-VCS-Loc-22"/>
    <s v="12E"/>
    <n v="12.907999999999999"/>
    <n v="12.91"/>
    <n v="12.91"/>
    <x v="22"/>
    <n v="61905334"/>
    <n v="19477311"/>
    <s v="E"/>
    <n v="12"/>
    <x v="14"/>
    <n v="4.6500000000000004"/>
    <n v="11"/>
    <n v="4.6500000000000004"/>
    <n v="1"/>
    <s v="12E"/>
    <n v="3.4175598094016784"/>
  </r>
  <r>
    <s v="12E-29A-VCS-Loc-22"/>
    <s v="12E"/>
    <n v="15.029"/>
    <n v="15.03"/>
    <n v="15.02"/>
    <x v="286"/>
    <n v="1727583"/>
    <n v="19477311"/>
    <s v="E"/>
    <n v="12"/>
    <x v="14"/>
    <n v="4.6500000000000004"/>
    <n v="11"/>
    <n v="4.6500000000000004"/>
    <n v="1"/>
    <s v="12E"/>
    <n v="9.5373336136197542E-2"/>
  </r>
  <r>
    <s v="12E-29A-VCS-Loc-22"/>
    <s v="12E"/>
    <n v="15.079000000000001"/>
    <n v="15.08"/>
    <n v="15.07"/>
    <x v="229"/>
    <n v="2632296"/>
    <n v="19477311"/>
    <s v="E"/>
    <n v="12"/>
    <x v="14"/>
    <n v="4.6500000000000004"/>
    <n v="11"/>
    <n v="4.6500000000000004"/>
    <n v="1"/>
    <s v="12E"/>
    <n v="0.14531912574849848"/>
  </r>
  <r>
    <s v="12E-29A-VCS-Loc-22"/>
    <s v="12E"/>
    <n v="15.205"/>
    <n v="15.21"/>
    <n v="15.21"/>
    <x v="356"/>
    <n v="5387988"/>
    <n v="19477311"/>
    <s v="E"/>
    <n v="12"/>
    <x v="14"/>
    <n v="4.6500000000000004"/>
    <n v="11"/>
    <n v="4.6500000000000004"/>
    <n v="1"/>
    <s v="12E"/>
    <n v="0.29745047886081233"/>
  </r>
  <r>
    <s v="12E-29A-VCS-Loc-22"/>
    <s v="12E"/>
    <n v="15.4"/>
    <n v="15.4"/>
    <n v="15.4"/>
    <x v="273"/>
    <n v="1318571"/>
    <n v="19477311"/>
    <s v="E"/>
    <n v="12"/>
    <x v="14"/>
    <n v="4.6500000000000004"/>
    <n v="11"/>
    <n v="4.6500000000000004"/>
    <n v="1"/>
    <s v="12E"/>
    <n v="7.279332755788992E-2"/>
  </r>
  <r>
    <s v="12E-29A-VCS-Loc-22"/>
    <s v="12E"/>
    <n v="15.557"/>
    <n v="15.56"/>
    <n v="15.55"/>
    <x v="27"/>
    <n v="6630961"/>
    <n v="19477311"/>
    <s v="E"/>
    <n v="12"/>
    <x v="14"/>
    <n v="4.6500000000000004"/>
    <n v="11"/>
    <n v="4.6500000000000004"/>
    <n v="1"/>
    <s v="12E"/>
    <n v="0.36607032620662316"/>
  </r>
  <r>
    <s v="12E-29A-VCS-Loc-22"/>
    <s v="12E"/>
    <n v="16.445"/>
    <n v="16.45"/>
    <n v="16.440000000000001"/>
    <x v="151"/>
    <n v="3526474"/>
    <n v="19477311"/>
    <s v="E"/>
    <n v="12"/>
    <x v="14"/>
    <n v="4.6500000000000004"/>
    <n v="11"/>
    <n v="4.6500000000000004"/>
    <n v="1"/>
    <s v="12E"/>
    <n v="0.19468331777839973"/>
  </r>
  <r>
    <s v="12E-29A-VCS-Loc-22"/>
    <s v="12E"/>
    <n v="18.210999999999999"/>
    <n v="18.21"/>
    <n v="18.21"/>
    <x v="274"/>
    <n v="1343209"/>
    <n v="19477311"/>
    <s v="E"/>
    <n v="12"/>
    <x v="14"/>
    <n v="4.6500000000000004"/>
    <n v="11"/>
    <n v="4.6500000000000004"/>
    <n v="1"/>
    <s v="12E"/>
    <n v="7.4153498534175064E-2"/>
  </r>
  <r>
    <s v="12E-29A-VCS-Loc-22"/>
    <s v="12E"/>
    <n v="18.407"/>
    <n v="18.41"/>
    <n v="18.41"/>
    <x v="275"/>
    <n v="1167936"/>
    <n v="19477311"/>
    <s v="E"/>
    <n v="12"/>
    <x v="14"/>
    <n v="4.6500000000000004"/>
    <n v="11"/>
    <n v="4.6500000000000004"/>
    <n v="1"/>
    <s v="12E"/>
    <n v="6.4477337826064518E-2"/>
  </r>
  <r>
    <s v="12E-29A-VCS-Loc-22"/>
    <s v="12E"/>
    <n v="18.513999999999999"/>
    <n v="18.510000000000002"/>
    <n v="18.510000000000002"/>
    <x v="36"/>
    <n v="19477311"/>
    <n v="19477311"/>
    <s v="E"/>
    <n v="12"/>
    <x v="14"/>
    <n v="4.6500000000000004"/>
    <n v="11"/>
    <n v="4.6500000000000004"/>
    <n v="1"/>
    <s v="12E"/>
    <n v="1.075268817204301"/>
  </r>
  <r>
    <s v="12E-29A-VCS-Loc-22"/>
    <s v="12E"/>
    <n v="21.073"/>
    <n v="21.07"/>
    <n v="21.07"/>
    <x v="191"/>
    <n v="1749962"/>
    <n v="19477311"/>
    <s v="E"/>
    <n v="12"/>
    <x v="14"/>
    <n v="4.6500000000000004"/>
    <n v="11"/>
    <n v="4.6500000000000004"/>
    <n v="1"/>
    <s v="12E"/>
    <n v="9.6608796249773546E-2"/>
  </r>
  <r>
    <s v="12E-29A-VCS-Loc-22"/>
    <s v="12E"/>
    <n v="21.324000000000002"/>
    <n v="21.32"/>
    <n v="21.28"/>
    <x v="168"/>
    <n v="57640766"/>
    <n v="19477311"/>
    <s v="E"/>
    <n v="12"/>
    <x v="14"/>
    <n v="4.6500000000000004"/>
    <n v="11"/>
    <n v="4.6500000000000004"/>
    <n v="1"/>
    <s v="12E"/>
    <n v="3.1821291080462744"/>
  </r>
  <r>
    <s v="12E-29A-VCS-Loc-22"/>
    <s v="12E"/>
    <n v="22.181000000000001"/>
    <n v="22.18"/>
    <n v="22.17"/>
    <x v="44"/>
    <n v="2473829"/>
    <n v="19477311"/>
    <s v="E"/>
    <n v="12"/>
    <x v="14"/>
    <n v="4.6500000000000004"/>
    <n v="11"/>
    <n v="4.6500000000000004"/>
    <n v="1"/>
    <s v="12E"/>
    <n v="0.13657076086096784"/>
  </r>
  <r>
    <s v="12E-29A-VCS-Loc-22"/>
    <s v="12E"/>
    <n v="22.756"/>
    <n v="22.76"/>
    <n v="22.76"/>
    <x v="340"/>
    <n v="1416389"/>
    <n v="19477311"/>
    <s v="E"/>
    <n v="12"/>
    <x v="14"/>
    <n v="4.6500000000000004"/>
    <n v="11"/>
    <n v="4.6500000000000004"/>
    <n v="1"/>
    <s v="12E"/>
    <n v="7.8193490093739465E-2"/>
  </r>
  <r>
    <s v="12E-29A-VCS-Loc-22"/>
    <s v="12E"/>
    <n v="22.866"/>
    <n v="22.87"/>
    <n v="22.87"/>
    <x v="233"/>
    <n v="2425895"/>
    <n v="19477311"/>
    <s v="E"/>
    <n v="12"/>
    <x v="14"/>
    <n v="4.6500000000000004"/>
    <n v="11"/>
    <n v="4.6500000000000004"/>
    <n v="1"/>
    <s v="12E"/>
    <n v="0.13392450566260547"/>
  </r>
  <r>
    <s v="12E-29A-VCS-Loc-22"/>
    <s v="12E"/>
    <n v="23.331"/>
    <n v="23.33"/>
    <n v="23.32"/>
    <x v="45"/>
    <n v="2754851"/>
    <n v="19477311"/>
    <s v="E"/>
    <n v="12"/>
    <x v="14"/>
    <n v="4.6500000000000004"/>
    <n v="11"/>
    <n v="4.6500000000000004"/>
    <n v="1"/>
    <s v="12E"/>
    <n v="0.15208492467692722"/>
  </r>
  <r>
    <s v="12E-29A-VCS-Loc-22"/>
    <s v="12E"/>
    <n v="23.669"/>
    <n v="23.67"/>
    <n v="23.67"/>
    <x v="238"/>
    <n v="5824607"/>
    <n v="19477311"/>
    <s v="E"/>
    <n v="12"/>
    <x v="14"/>
    <n v="4.6500000000000004"/>
    <n v="11"/>
    <n v="4.6500000000000004"/>
    <n v="1"/>
    <s v="12E"/>
    <n v="0.32155456569800073"/>
  </r>
  <r>
    <s v="12E-29A-VCS-Loc-22"/>
    <s v="12E"/>
    <n v="23.896000000000001"/>
    <n v="23.9"/>
    <n v="23.89"/>
    <x v="239"/>
    <n v="6041260"/>
    <n v="19477311"/>
    <s v="E"/>
    <n v="12"/>
    <x v="14"/>
    <n v="4.6500000000000004"/>
    <n v="11"/>
    <n v="4.6500000000000004"/>
    <n v="1"/>
    <s v="12E"/>
    <n v="0.33351516000456405"/>
  </r>
  <r>
    <s v="12E-29A-VCS-Loc-22"/>
    <s v="12E"/>
    <n v="24.844999999999999"/>
    <n v="24.85"/>
    <n v="24.85"/>
    <x v="357"/>
    <n v="1468484"/>
    <n v="19477311"/>
    <s v="E"/>
    <n v="12"/>
    <x v="14"/>
    <n v="4.6500000000000004"/>
    <n v="11"/>
    <n v="4.6500000000000004"/>
    <n v="1"/>
    <s v="12E"/>
    <n v="8.1069458395126567E-2"/>
  </r>
  <r>
    <s v="12E-29A-VCS-Loc-22"/>
    <s v="12E"/>
    <n v="25.15"/>
    <n v="25.15"/>
    <n v="25.15"/>
    <x v="345"/>
    <n v="5224904"/>
    <n v="19477311"/>
    <s v="E"/>
    <n v="12"/>
    <x v="14"/>
    <n v="4.6500000000000004"/>
    <n v="11"/>
    <n v="4.6500000000000004"/>
    <n v="1"/>
    <s v="12E"/>
    <n v="0.28844722683156937"/>
  </r>
  <r>
    <s v="12E-29A-VCS-Loc-22"/>
    <s v="12E"/>
    <n v="25.231000000000002"/>
    <n v="25.23"/>
    <n v="25.23"/>
    <x v="252"/>
    <n v="6005539"/>
    <n v="19477311"/>
    <s v="E"/>
    <n v="12"/>
    <x v="14"/>
    <n v="4.6500000000000004"/>
    <n v="11"/>
    <n v="4.6500000000000004"/>
    <n v="1"/>
    <s v="12E"/>
    <n v="0.33154313843447386"/>
  </r>
  <r>
    <s v="12E-29A-VCS-Loc-22"/>
    <s v="12E"/>
    <n v="25.282"/>
    <n v="25.28"/>
    <n v="25.28"/>
    <x v="49"/>
    <n v="9408049"/>
    <n v="19477311"/>
    <s v="E"/>
    <n v="12"/>
    <x v="14"/>
    <n v="4.6500000000000004"/>
    <n v="11"/>
    <n v="4.6500000000000004"/>
    <n v="1"/>
    <s v="12E"/>
    <n v="0.51938287171314912"/>
  </r>
  <r>
    <s v="12E-29A-VCS-Loc-22"/>
    <s v="12E"/>
    <n v="25.626999999999999"/>
    <n v="25.63"/>
    <n v="25.62"/>
    <x v="50"/>
    <n v="2866950"/>
    <n v="19477311"/>
    <s v="E"/>
    <n v="12"/>
    <x v="14"/>
    <n v="4.6500000000000004"/>
    <n v="11"/>
    <n v="4.6500000000000004"/>
    <n v="1"/>
    <s v="12E"/>
    <n v="0.15827348731474641"/>
  </r>
  <r>
    <s v="12E-29A-VCS-Loc-22"/>
    <s v="12E"/>
    <n v="25.675000000000001"/>
    <n v="25.68"/>
    <n v="25.67"/>
    <x v="254"/>
    <n v="2144012"/>
    <n v="19477311"/>
    <s v="E"/>
    <n v="12"/>
    <x v="14"/>
    <n v="4.6500000000000004"/>
    <n v="11"/>
    <n v="4.6500000000000004"/>
    <n v="1"/>
    <s v="12E"/>
    <n v="0.11836280928675565"/>
  </r>
  <r>
    <s v="12E-29A-VCS-Loc-22"/>
    <s v="12E"/>
    <n v="26.626999999999999"/>
    <n v="26.63"/>
    <n v="26.62"/>
    <x v="100"/>
    <n v="5266171"/>
    <n v="19477311"/>
    <s v="E"/>
    <n v="12"/>
    <x v="14"/>
    <n v="4.6500000000000004"/>
    <n v="11"/>
    <n v="4.6500000000000004"/>
    <n v="1"/>
    <s v="12E"/>
    <n v="0.29072542212657543"/>
  </r>
  <r>
    <s v="12E-29A-VCS-Loc-22"/>
    <s v="12E"/>
    <n v="27.908000000000001"/>
    <n v="27.91"/>
    <n v="27.91"/>
    <x v="294"/>
    <n v="776927"/>
    <n v="19477311"/>
    <s v="E"/>
    <n v="12"/>
    <x v="14"/>
    <n v="4.6500000000000004"/>
    <n v="11"/>
    <n v="4.6500000000000004"/>
    <n v="1"/>
    <s v="12E"/>
    <n v="4.2891206919891872E-2"/>
  </r>
  <r>
    <s v="12E-29A-VCS-Loc-22"/>
    <s v="12E"/>
    <n v="30.946999999999999"/>
    <n v="30.95"/>
    <n v="30.94"/>
    <x v="193"/>
    <n v="3187039"/>
    <n v="19477311"/>
    <s v="E"/>
    <n v="12"/>
    <x v="14"/>
    <n v="4.6500000000000004"/>
    <n v="11"/>
    <n v="4.6500000000000004"/>
    <n v="1"/>
    <s v="12E"/>
    <n v="0.17594439273028903"/>
  </r>
  <r>
    <s v="12E-29A-VCS-Loc-22"/>
    <s v="12E"/>
    <n v="31.742999999999999"/>
    <n v="31.74"/>
    <n v="31.73"/>
    <x v="103"/>
    <n v="4983558"/>
    <n v="19477311"/>
    <s v="E"/>
    <n v="12"/>
    <x v="14"/>
    <n v="4.6500000000000004"/>
    <n v="11"/>
    <n v="4.6500000000000004"/>
    <n v="1"/>
    <s v="12E"/>
    <n v="0.27512342520633531"/>
  </r>
  <r>
    <s v="12E-29A-VCS-Loc-22"/>
    <s v="12E"/>
    <n v="34.212000000000003"/>
    <n v="34.21"/>
    <n v="34.21"/>
    <x v="86"/>
    <n v="35173472"/>
    <n v="19477311"/>
    <s v="E"/>
    <n v="12"/>
    <x v="14"/>
    <n v="4.6500000000000004"/>
    <n v="11"/>
    <n v="4.6500000000000004"/>
    <n v="1"/>
    <s v="12E"/>
    <n v="1.9417946160231565"/>
  </r>
  <r>
    <s v="12E-29A-VCS-Loc-22"/>
    <s v="12E"/>
    <n v="34.414999999999999"/>
    <n v="34.42"/>
    <n v="34.42"/>
    <x v="105"/>
    <n v="2129242"/>
    <n v="19477311"/>
    <s v="E"/>
    <n v="12"/>
    <x v="14"/>
    <n v="4.6500000000000004"/>
    <n v="11"/>
    <n v="4.6500000000000004"/>
    <n v="1"/>
    <s v="12E"/>
    <n v="0.11754741334066703"/>
  </r>
  <r>
    <s v="12E-29A-VCS-Loc-22"/>
    <s v="12E"/>
    <n v="34.935000000000002"/>
    <n v="34.94"/>
    <n v="34.86"/>
    <x v="61"/>
    <n v="1569775"/>
    <n v="19477311"/>
    <s v="E"/>
    <n v="12"/>
    <x v="14"/>
    <n v="4.6500000000000004"/>
    <n v="11"/>
    <n v="4.6500000000000004"/>
    <n v="1"/>
    <s v="12E"/>
    <n v="8.6661352151068571E-2"/>
  </r>
  <r>
    <s v="12E-29A-VCS-Loc-22"/>
    <s v="12E"/>
    <n v="35.665999999999997"/>
    <n v="35.67"/>
    <n v="35.67"/>
    <x v="62"/>
    <n v="693875"/>
    <n v="19477311"/>
    <s v="E"/>
    <n v="12"/>
    <x v="14"/>
    <n v="4.6500000000000004"/>
    <n v="11"/>
    <n v="4.6500000000000004"/>
    <n v="1"/>
    <s v="12E"/>
    <n v="3.8306219505230187E-2"/>
  </r>
  <r>
    <s v="12E-29A-VCS-Loc-22"/>
    <s v="12E"/>
    <n v="36.110999999999997"/>
    <n v="36.11"/>
    <n v="36.11"/>
    <x v="196"/>
    <n v="1015712"/>
    <n v="19477311"/>
    <s v="E"/>
    <n v="12"/>
    <x v="14"/>
    <n v="4.6500000000000004"/>
    <n v="11"/>
    <n v="4.6500000000000004"/>
    <n v="1"/>
    <s v="12E"/>
    <n v="5.6073625402408733E-2"/>
  </r>
  <r>
    <s v="12E-29A-VCS-Loc-22"/>
    <s v="12E"/>
    <n v="36.164000000000001"/>
    <n v="36.159999999999997"/>
    <n v="36.11"/>
    <x v="197"/>
    <n v="968525"/>
    <n v="19477311"/>
    <s v="E"/>
    <n v="12"/>
    <x v="14"/>
    <n v="4.6500000000000004"/>
    <n v="11"/>
    <n v="4.6500000000000004"/>
    <n v="1"/>
    <s v="12E"/>
    <n v="5.3468609254264908E-2"/>
  </r>
  <r>
    <s v="12E-29A-VCS-Loc-22"/>
    <s v="12E"/>
    <n v="36.536999999999999"/>
    <n v="36.54"/>
    <n v="36.54"/>
    <x v="66"/>
    <n v="362285"/>
    <n v="19477311"/>
    <s v="E"/>
    <n v="12"/>
    <x v="14"/>
    <n v="4.6500000000000004"/>
    <n v="11"/>
    <n v="4.6500000000000004"/>
    <n v="1"/>
    <s v="12E"/>
    <n v="2.0000387293752211E-2"/>
  </r>
  <r>
    <s v="12E-29A-VCS-Loc-22"/>
    <s v="12E"/>
    <n v="36.585000000000001"/>
    <n v="36.590000000000003"/>
    <n v="36.590000000000003"/>
    <x v="107"/>
    <n v="1490958"/>
    <n v="19477311"/>
    <s v="E"/>
    <n v="12"/>
    <x v="14"/>
    <n v="4.6500000000000004"/>
    <n v="11"/>
    <n v="4.6500000000000004"/>
    <n v="1"/>
    <s v="12E"/>
    <n v="8.2310163100095812E-2"/>
  </r>
  <r>
    <s v="12E-29A-VCS-Loc-22"/>
    <s v="12E"/>
    <n v="36.659999999999997"/>
    <n v="36.659999999999997"/>
    <n v="36.65"/>
    <x v="108"/>
    <n v="935691"/>
    <n v="19477311"/>
    <s v="E"/>
    <n v="12"/>
    <x v="14"/>
    <n v="4.6500000000000004"/>
    <n v="11"/>
    <n v="4.6500000000000004"/>
    <n v="1"/>
    <s v="12E"/>
    <n v="5.1655968056304569E-2"/>
  </r>
  <r>
    <s v="12E-29A-VCS-Loc-22"/>
    <s v="12E"/>
    <n v="36.731000000000002"/>
    <n v="36.729999999999997"/>
    <n v="36.72"/>
    <x v="198"/>
    <n v="1492071"/>
    <n v="19477311"/>
    <s v="E"/>
    <n v="12"/>
    <x v="14"/>
    <n v="4.6500000000000004"/>
    <n v="11"/>
    <n v="4.6500000000000004"/>
    <n v="1"/>
    <s v="12E"/>
    <n v="8.2371607628734717E-2"/>
  </r>
  <r>
    <s v="12E-29A-VCS-Loc-22"/>
    <s v="12E"/>
    <n v="37.192999999999998"/>
    <n v="37.19"/>
    <n v="37.19"/>
    <x v="72"/>
    <n v="2225560"/>
    <n v="19477311"/>
    <s v="E"/>
    <n v="12"/>
    <x v="14"/>
    <n v="4.6500000000000004"/>
    <n v="11"/>
    <n v="4.6500000000000004"/>
    <n v="1"/>
    <s v="12E"/>
    <n v="0.12286476653872828"/>
  </r>
  <r>
    <s v="12E-29A-VCS-Loc-22"/>
    <s v="12E"/>
    <n v="37.24"/>
    <n v="37.24"/>
    <n v="37.24"/>
    <x v="109"/>
    <n v="1151222"/>
    <n v="19477311"/>
    <s v="E"/>
    <n v="12"/>
    <x v="14"/>
    <n v="4.6500000000000004"/>
    <n v="11"/>
    <n v="4.6500000000000004"/>
    <n v="1"/>
    <s v="12E"/>
    <n v="6.3554620978202261E-2"/>
  </r>
  <r>
    <s v="12E-29A-VCS-Loc-22"/>
    <s v="12E"/>
    <n v="37.292999999999999"/>
    <n v="37.29"/>
    <n v="37.24"/>
    <x v="199"/>
    <n v="1934207"/>
    <n v="19477311"/>
    <s v="E"/>
    <n v="12"/>
    <x v="14"/>
    <n v="4.6500000000000004"/>
    <n v="11"/>
    <n v="4.6500000000000004"/>
    <n v="1"/>
    <s v="12E"/>
    <n v="0.10678026721030842"/>
  </r>
  <r>
    <s v="12E-29A-VCS-Loc-22"/>
    <s v="12E"/>
    <n v="37.375999999999998"/>
    <n v="37.380000000000003"/>
    <n v="37.380000000000003"/>
    <x v="74"/>
    <n v="1763459"/>
    <n v="19477311"/>
    <s v="E"/>
    <n v="12"/>
    <x v="14"/>
    <n v="4.6500000000000004"/>
    <n v="11"/>
    <n v="4.6500000000000004"/>
    <n v="1"/>
    <s v="12E"/>
    <n v="9.7353914671192518E-2"/>
  </r>
  <r>
    <s v="12E-29A-VCS-Loc-22"/>
    <s v="12E"/>
    <n v="37.636000000000003"/>
    <n v="37.64"/>
    <n v="37.64"/>
    <x v="358"/>
    <n v="2980121"/>
    <n v="19477311"/>
    <s v="E"/>
    <n v="12"/>
    <x v="14"/>
    <n v="4.6500000000000004"/>
    <n v="11"/>
    <n v="4.6500000000000004"/>
    <n v="1"/>
    <s v="12E"/>
    <n v="0.16452123102597163"/>
  </r>
  <r>
    <s v="12E-29A-VCS-Loc-22"/>
    <s v="12E"/>
    <n v="37.673000000000002"/>
    <n v="37.67"/>
    <n v="37.67"/>
    <x v="90"/>
    <n v="2219646"/>
    <n v="19477311"/>
    <s v="E"/>
    <n v="12"/>
    <x v="14"/>
    <n v="4.6500000000000004"/>
    <n v="11"/>
    <n v="4.6500000000000004"/>
    <n v="1"/>
    <s v="12E"/>
    <n v="0.12253827692294167"/>
  </r>
  <r>
    <s v="12E-29A-VCS-Loc-22"/>
    <s v="12E"/>
    <n v="37.71"/>
    <n v="37.71"/>
    <n v="37.67"/>
    <x v="200"/>
    <n v="3390818"/>
    <n v="19477311"/>
    <s v="E"/>
    <n v="12"/>
    <x v="14"/>
    <n v="4.6500000000000004"/>
    <n v="11"/>
    <n v="4.6500000000000004"/>
    <n v="1"/>
    <s v="12E"/>
    <n v="0.18719426209372811"/>
  </r>
  <r>
    <s v="12E-29A-VCS-Loc-22"/>
    <s v="12E"/>
    <n v="37.987000000000002"/>
    <n v="37.99"/>
    <n v="37.99"/>
    <x v="77"/>
    <n v="22752749"/>
    <n v="19477311"/>
    <s v="E"/>
    <n v="12"/>
    <x v="14"/>
    <n v="4.6500000000000004"/>
    <n v="11"/>
    <n v="4.6500000000000004"/>
    <n v="1"/>
    <s v="12E"/>
    <n v="1.2560933850353544"/>
  </r>
  <r>
    <s v="12E-29A-VCS-Loc-22"/>
    <s v="12E"/>
    <n v="38.43"/>
    <n v="38.43"/>
    <n v="38.43"/>
    <x v="79"/>
    <n v="8709821"/>
    <n v="19477311"/>
    <s v="E"/>
    <n v="12"/>
    <x v="14"/>
    <n v="4.6500000000000004"/>
    <n v="11"/>
    <n v="4.6500000000000004"/>
    <n v="1"/>
    <s v="12E"/>
    <n v="0.48083633950965726"/>
  </r>
  <r>
    <s v="12E-29A-VCS-Loc-22"/>
    <s v="12E"/>
    <n v="38.720999999999997"/>
    <n v="38.72"/>
    <n v="38.72"/>
    <x v="359"/>
    <n v="2278060"/>
    <n v="19477311"/>
    <s v="E"/>
    <n v="12"/>
    <x v="14"/>
    <n v="4.6500000000000004"/>
    <n v="11"/>
    <n v="4.6500000000000004"/>
    <n v="1"/>
    <s v="12E"/>
    <n v="0.12576309336131822"/>
  </r>
  <r>
    <s v="12E-29A-VCS-Loc-22"/>
    <s v="12E"/>
    <n v="38.820999999999998"/>
    <n v="38.82"/>
    <n v="38.82"/>
    <x v="80"/>
    <n v="1061783"/>
    <n v="19477311"/>
    <s v="E"/>
    <n v="12"/>
    <x v="14"/>
    <n v="4.6500000000000004"/>
    <n v="11"/>
    <n v="4.6500000000000004"/>
    <n v="1"/>
    <s v="12E"/>
    <n v="5.8617031403238075E-2"/>
  </r>
  <r>
    <s v="12E-29A-VCS-Loc-22"/>
    <s v="12E"/>
    <n v="39.750999999999998"/>
    <n v="39.75"/>
    <n v="39.75"/>
    <x v="278"/>
    <n v="1454783"/>
    <n v="19477311"/>
    <s v="E"/>
    <n v="12"/>
    <x v="14"/>
    <n v="4.6500000000000004"/>
    <n v="11"/>
    <n v="4.6500000000000004"/>
    <n v="1"/>
    <s v="12E"/>
    <n v="8.0313077903768376E-2"/>
  </r>
  <r>
    <s v="1A-6A-VCS-Loc-22"/>
    <s v="1A"/>
    <n v="4.1849999999999996"/>
    <n v="4.1900000000000004"/>
    <n v="4.1900000000000004"/>
    <x v="93"/>
    <n v="10300144"/>
    <n v="21427559"/>
    <s v="A"/>
    <n v="1"/>
    <x v="15"/>
    <n v="2.11"/>
    <n v="11"/>
    <n v="2.11"/>
    <n v="1"/>
    <s v="1A"/>
    <n v="1.1390902795141582"/>
  </r>
  <r>
    <s v="1A-6A-VCS-Loc-22"/>
    <s v="1A"/>
    <n v="4.4459999999999997"/>
    <n v="4.45"/>
    <n v="4.45"/>
    <x v="1"/>
    <n v="947201"/>
    <n v="21427559"/>
    <s v="A"/>
    <n v="1"/>
    <x v="15"/>
    <n v="2.11"/>
    <n v="11"/>
    <n v="2.11"/>
    <n v="1"/>
    <s v="1A"/>
    <n v="0.10475071531486259"/>
  </r>
  <r>
    <s v="1A-6A-VCS-Loc-22"/>
    <s v="1A"/>
    <n v="4.7060000000000004"/>
    <n v="4.71"/>
    <n v="4.7"/>
    <x v="94"/>
    <n v="7460192"/>
    <n v="21427559"/>
    <s v="A"/>
    <n v="1"/>
    <x v="15"/>
    <n v="2.11"/>
    <n v="11"/>
    <n v="2.11"/>
    <n v="1"/>
    <s v="1A"/>
    <n v="0.82502071723553438"/>
  </r>
  <r>
    <s v="1A-6A-VCS-Loc-22"/>
    <s v="1A"/>
    <n v="5.0259999999999998"/>
    <n v="5.03"/>
    <n v="5.03"/>
    <x v="3"/>
    <n v="4380755"/>
    <n v="21427559"/>
    <s v="A"/>
    <n v="1"/>
    <x v="15"/>
    <n v="2.11"/>
    <n v="11"/>
    <n v="2.11"/>
    <n v="1"/>
    <s v="1A"/>
    <n v="0.48446657031523493"/>
  </r>
  <r>
    <s v="1A-6A-VCS-Loc-22"/>
    <s v="1A"/>
    <n v="5.2960000000000003"/>
    <n v="5.3"/>
    <n v="5.3"/>
    <x v="360"/>
    <n v="1089747"/>
    <n v="21427559"/>
    <s v="A"/>
    <n v="1"/>
    <x v="15"/>
    <n v="2.11"/>
    <n v="11"/>
    <n v="2.11"/>
    <n v="1"/>
    <s v="1A"/>
    <n v="0.12051484084394502"/>
  </r>
  <r>
    <s v="1A-6A-VCS-Loc-22"/>
    <s v="1A"/>
    <n v="5.7530000000000001"/>
    <n v="5.75"/>
    <n v="5.75"/>
    <x v="361"/>
    <n v="1604716"/>
    <n v="21427559"/>
    <s v="A"/>
    <n v="1"/>
    <x v="15"/>
    <n v="2.11"/>
    <n v="11"/>
    <n v="2.11"/>
    <n v="1"/>
    <s v="1A"/>
    <n v="0.17746513029146405"/>
  </r>
  <r>
    <s v="1A-6A-VCS-Loc-22"/>
    <s v="1A"/>
    <n v="6.3220000000000001"/>
    <n v="6.32"/>
    <n v="6.32"/>
    <x v="362"/>
    <n v="4996119"/>
    <n v="21427559"/>
    <s v="A"/>
    <n v="1"/>
    <x v="15"/>
    <n v="2.11"/>
    <n v="11"/>
    <n v="2.11"/>
    <n v="1"/>
    <s v="1A"/>
    <n v="0.55251951702772273"/>
  </r>
  <r>
    <s v="1A-6A-VCS-Loc-22"/>
    <s v="1A"/>
    <n v="8.6470000000000002"/>
    <n v="8.65"/>
    <n v="8.64"/>
    <x v="8"/>
    <n v="3089884"/>
    <n v="21427559"/>
    <s v="A"/>
    <n v="1"/>
    <x v="15"/>
    <n v="2.11"/>
    <n v="11"/>
    <n v="2.11"/>
    <n v="1"/>
    <s v="1A"/>
    <n v="0.34170947796713569"/>
  </r>
  <r>
    <s v="1A-6A-VCS-Loc-22"/>
    <s v="1A"/>
    <n v="9.4009999999999998"/>
    <n v="9.4"/>
    <n v="9.3800000000000008"/>
    <x v="10"/>
    <n v="3668320"/>
    <n v="21427559"/>
    <s v="A"/>
    <n v="1"/>
    <x v="15"/>
    <n v="2.11"/>
    <n v="11"/>
    <n v="2.11"/>
    <n v="1"/>
    <s v="1A"/>
    <n v="0.40567856664405627"/>
  </r>
  <r>
    <s v="1A-6A-VCS-Loc-22"/>
    <s v="1A"/>
    <n v="9.5690000000000008"/>
    <n v="9.57"/>
    <n v="9.5299999999999994"/>
    <x v="11"/>
    <n v="2692801"/>
    <n v="21427559"/>
    <s v="A"/>
    <n v="1"/>
    <x v="15"/>
    <n v="2.11"/>
    <n v="11"/>
    <n v="2.11"/>
    <n v="1"/>
    <s v="1A"/>
    <n v="0.29779617098227018"/>
  </r>
  <r>
    <s v="1A-6A-VCS-Loc-22"/>
    <s v="1A"/>
    <n v="9.67"/>
    <n v="9.67"/>
    <n v="9.67"/>
    <x v="125"/>
    <n v="2023750"/>
    <n v="21427559"/>
    <s v="A"/>
    <n v="1"/>
    <x v="15"/>
    <n v="2.11"/>
    <n v="11"/>
    <n v="2.11"/>
    <n v="1"/>
    <s v="1A"/>
    <n v="0.22380599272852664"/>
  </r>
  <r>
    <s v="1A-6A-VCS-Loc-22"/>
    <s v="1A"/>
    <n v="10.196"/>
    <n v="10.199999999999999"/>
    <n v="10.18"/>
    <x v="14"/>
    <n v="6124545"/>
    <n v="21427559"/>
    <s v="A"/>
    <n v="1"/>
    <x v="15"/>
    <n v="2.11"/>
    <n v="11"/>
    <n v="2.11"/>
    <n v="1"/>
    <s v="1A"/>
    <n v="0.67731185854751541"/>
  </r>
  <r>
    <s v="1A-6A-VCS-Loc-22"/>
    <s v="1A"/>
    <n v="11.907"/>
    <n v="11.91"/>
    <n v="11.91"/>
    <x v="363"/>
    <n v="4328000"/>
    <n v="21427559"/>
    <s v="A"/>
    <n v="1"/>
    <x v="15"/>
    <n v="2.11"/>
    <n v="11"/>
    <n v="2.11"/>
    <n v="1"/>
    <s v="1A"/>
    <n v="0.47863240841460813"/>
  </r>
  <r>
    <s v="1A-6A-VCS-Loc-22"/>
    <s v="1A"/>
    <n v="12.568"/>
    <n v="12.57"/>
    <n v="12.57"/>
    <x v="21"/>
    <n v="6168382"/>
    <n v="21427559"/>
    <s v="A"/>
    <n v="1"/>
    <x v="15"/>
    <n v="2.11"/>
    <n v="11"/>
    <n v="2.11"/>
    <n v="1"/>
    <s v="1A"/>
    <n v="0.68215978111860387"/>
  </r>
  <r>
    <s v="1A-6A-VCS-Loc-22"/>
    <s v="1A"/>
    <n v="12.913"/>
    <n v="12.91"/>
    <n v="12.91"/>
    <x v="22"/>
    <n v="39564039"/>
    <n v="21427559"/>
    <s v="A"/>
    <n v="1"/>
    <x v="15"/>
    <n v="2.11"/>
    <n v="11"/>
    <n v="2.11"/>
    <n v="1"/>
    <s v="1A"/>
    <n v="4.3753769115479413"/>
  </r>
  <r>
    <s v="1A-6A-VCS-Loc-22"/>
    <s v="1A"/>
    <n v="14.252000000000001"/>
    <n v="14.25"/>
    <n v="14.25"/>
    <x v="24"/>
    <n v="3778820"/>
    <n v="21427559"/>
    <s v="A"/>
    <n v="1"/>
    <x v="15"/>
    <n v="2.11"/>
    <n v="11"/>
    <n v="2.11"/>
    <n v="1"/>
    <s v="1A"/>
    <n v="0.41789873326369914"/>
  </r>
  <r>
    <s v="1A-6A-VCS-Loc-22"/>
    <s v="1A"/>
    <n v="16.073"/>
    <n v="16.07"/>
    <n v="16.07"/>
    <x v="364"/>
    <n v="5671921"/>
    <n v="21427559"/>
    <s v="A"/>
    <n v="1"/>
    <x v="15"/>
    <n v="2.11"/>
    <n v="11"/>
    <n v="2.11"/>
    <n v="1"/>
    <s v="1A"/>
    <n v="0.62725628663756772"/>
  </r>
  <r>
    <s v="1A-6A-VCS-Loc-22"/>
    <s v="1A"/>
    <n v="17.826000000000001"/>
    <n v="17.829999999999998"/>
    <n v="17.82"/>
    <x v="365"/>
    <n v="6725382"/>
    <n v="21427559"/>
    <s v="A"/>
    <n v="1"/>
    <x v="15"/>
    <n v="2.11"/>
    <n v="11"/>
    <n v="2.11"/>
    <n v="1"/>
    <s v="1A"/>
    <n v="0.74375826806105694"/>
  </r>
  <r>
    <s v="1A-6A-VCS-Loc-22"/>
    <s v="1A"/>
    <n v="17.875"/>
    <n v="17.88"/>
    <n v="17.87"/>
    <x v="32"/>
    <n v="3207414"/>
    <n v="21427559"/>
    <s v="A"/>
    <n v="1"/>
    <x v="15"/>
    <n v="2.11"/>
    <n v="11"/>
    <n v="2.11"/>
    <n v="1"/>
    <s v="1A"/>
    <n v="0.35470709048122284"/>
  </r>
  <r>
    <s v="1A-6A-VCS-Loc-22"/>
    <s v="1A"/>
    <n v="18.530999999999999"/>
    <n v="18.53"/>
    <n v="18.510000000000002"/>
    <x v="36"/>
    <n v="21427559"/>
    <n v="21427559"/>
    <s v="A"/>
    <n v="1"/>
    <x v="15"/>
    <n v="2.11"/>
    <n v="11"/>
    <n v="2.11"/>
    <n v="1"/>
    <s v="1A"/>
    <n v="2.3696682464454977"/>
  </r>
  <r>
    <s v="1A-6A-VCS-Loc-22"/>
    <s v="1A"/>
    <n v="21.324999999999999"/>
    <n v="21.33"/>
    <n v="21.28"/>
    <x v="43"/>
    <n v="2317291"/>
    <n v="21427559"/>
    <s v="A"/>
    <n v="1"/>
    <x v="15"/>
    <n v="2.11"/>
    <n v="11"/>
    <n v="2.11"/>
    <n v="1"/>
    <s v="1A"/>
    <n v="0.2562686165266857"/>
  </r>
  <r>
    <s v="1A-6A-VCS-Loc-22"/>
    <s v="1A"/>
    <n v="26.103999999999999"/>
    <n v="26.1"/>
    <n v="26.1"/>
    <x v="366"/>
    <n v="1077048"/>
    <n v="21427559"/>
    <s v="A"/>
    <n v="1"/>
    <x v="15"/>
    <n v="2.11"/>
    <n v="11"/>
    <n v="2.11"/>
    <n v="1"/>
    <s v="1A"/>
    <n v="0.11911046169550299"/>
  </r>
  <r>
    <s v="1A-6A-VCS-Loc-22"/>
    <s v="1A"/>
    <n v="34.213999999999999"/>
    <n v="34.21"/>
    <n v="34.21"/>
    <x v="86"/>
    <n v="58117995"/>
    <n v="21427559"/>
    <s v="A"/>
    <n v="1"/>
    <x v="15"/>
    <n v="2.11"/>
    <n v="11"/>
    <n v="2.11"/>
    <n v="1"/>
    <s v="1A"/>
    <n v="6.4272541402675971"/>
  </r>
  <r>
    <s v="1A-6A-VCS-Loc-22"/>
    <s v="1A"/>
    <n v="34.581000000000003"/>
    <n v="34.58"/>
    <n v="34.58"/>
    <x v="183"/>
    <n v="998610"/>
    <n v="21427559"/>
    <s v="A"/>
    <n v="1"/>
    <x v="15"/>
    <n v="2.11"/>
    <n v="11"/>
    <n v="2.11"/>
    <n v="1"/>
    <s v="1A"/>
    <n v="0.11043602342119037"/>
  </r>
  <r>
    <s v="1A-6A-VCS-Loc-22"/>
    <s v="1A"/>
    <n v="36.655000000000001"/>
    <n v="36.659999999999997"/>
    <n v="36.65"/>
    <x v="108"/>
    <n v="2289007"/>
    <n v="21427559"/>
    <s v="A"/>
    <n v="1"/>
    <x v="15"/>
    <n v="2.11"/>
    <n v="11"/>
    <n v="2.11"/>
    <n v="1"/>
    <s v="1A"/>
    <n v="0.2531406962310298"/>
  </r>
  <r>
    <s v="1A-6A-VCS-Loc-22"/>
    <s v="1A"/>
    <n v="37.237000000000002"/>
    <n v="37.24"/>
    <n v="37.24"/>
    <x v="109"/>
    <n v="779614"/>
    <n v="21427559"/>
    <s v="A"/>
    <n v="1"/>
    <x v="15"/>
    <n v="2.11"/>
    <n v="11"/>
    <n v="2.11"/>
    <n v="1"/>
    <s v="1A"/>
    <n v="8.6217312027205728E-2"/>
  </r>
  <r>
    <s v="1A-6A-VCS-Loc-22"/>
    <s v="1A"/>
    <n v="37.308"/>
    <n v="37.31"/>
    <n v="37.31"/>
    <x v="367"/>
    <n v="415886"/>
    <n v="21427559"/>
    <s v="A"/>
    <n v="1"/>
    <x v="15"/>
    <n v="2.11"/>
    <n v="11"/>
    <n v="2.11"/>
    <n v="1"/>
    <s v="1A"/>
    <n v="4.5992725925581734E-2"/>
  </r>
  <r>
    <s v="1A-6A-VCS-Loc-22"/>
    <s v="1A"/>
    <n v="37.378"/>
    <n v="37.380000000000003"/>
    <n v="37.380000000000003"/>
    <x v="74"/>
    <n v="763704"/>
    <n v="21427559"/>
    <s v="A"/>
    <n v="1"/>
    <x v="15"/>
    <n v="2.11"/>
    <n v="11"/>
    <n v="2.11"/>
    <n v="1"/>
    <s v="1A"/>
    <n v="8.4457829213463495E-2"/>
  </r>
  <r>
    <s v="1A-6A-VCS-Loc-22"/>
    <s v="1A"/>
    <n v="38.023000000000003"/>
    <n v="38.020000000000003"/>
    <n v="38.020000000000003"/>
    <x v="368"/>
    <n v="4561901"/>
    <n v="21427559"/>
    <s v="A"/>
    <n v="1"/>
    <x v="15"/>
    <n v="2.11"/>
    <n v="11"/>
    <n v="2.11"/>
    <n v="1"/>
    <s v="1A"/>
    <n v="0.50449945993045509"/>
  </r>
  <r>
    <s v="1B-10A-VCS-Loc-22"/>
    <s v="1B"/>
    <n v="4.1740000000000004"/>
    <n v="4.17"/>
    <n v="4.1500000000000004"/>
    <x v="0"/>
    <n v="1315756"/>
    <n v="33018876"/>
    <s v="B"/>
    <n v="1"/>
    <x v="16"/>
    <n v="4.46"/>
    <n v="8"/>
    <n v="4.46"/>
    <n v="1"/>
    <s v="1B"/>
    <n v="4.4673318990902607E-2"/>
  </r>
  <r>
    <s v="1B-10A-VCS-Loc-22"/>
    <s v="1B"/>
    <n v="4.4649999999999999"/>
    <n v="4.47"/>
    <n v="4.47"/>
    <x v="369"/>
    <n v="1015301"/>
    <n v="33018876"/>
    <s v="B"/>
    <n v="1"/>
    <x v="16"/>
    <n v="4.46"/>
    <n v="8"/>
    <n v="4.46"/>
    <n v="1"/>
    <s v="1B"/>
    <n v="3.4472094708124006E-2"/>
  </r>
  <r>
    <s v="1B-10A-VCS-Loc-22"/>
    <s v="1B"/>
    <n v="4.7370000000000001"/>
    <n v="4.74"/>
    <n v="4.7"/>
    <x v="112"/>
    <n v="1098606"/>
    <n v="33018876"/>
    <s v="B"/>
    <n v="1"/>
    <x v="16"/>
    <n v="4.46"/>
    <n v="8"/>
    <n v="4.46"/>
    <n v="1"/>
    <s v="1B"/>
    <n v="3.7300514900421924E-2"/>
  </r>
  <r>
    <s v="1B-10A-VCS-Loc-22"/>
    <s v="1B"/>
    <n v="6.2859999999999996"/>
    <n v="6.29"/>
    <n v="6.29"/>
    <x v="370"/>
    <n v="823234"/>
    <n v="33018876"/>
    <s v="B"/>
    <n v="1"/>
    <x v="16"/>
    <n v="4.46"/>
    <n v="8"/>
    <n v="4.46"/>
    <n v="1"/>
    <s v="1B"/>
    <n v="2.7950923336968799E-2"/>
  </r>
  <r>
    <s v="1B-10A-VCS-Loc-22"/>
    <s v="1B"/>
    <n v="6.3369999999999997"/>
    <n v="6.34"/>
    <n v="6.32"/>
    <x v="371"/>
    <n v="1023847"/>
    <n v="33018876"/>
    <s v="B"/>
    <n v="1"/>
    <x v="16"/>
    <n v="4.46"/>
    <n v="8"/>
    <n v="4.46"/>
    <n v="1"/>
    <s v="1B"/>
    <n v="3.4762253509677064E-2"/>
  </r>
  <r>
    <s v="1B-10A-VCS-Loc-22"/>
    <s v="1B"/>
    <n v="8.9689999999999994"/>
    <n v="8.9700000000000006"/>
    <n v="8.9600000000000009"/>
    <x v="9"/>
    <n v="2629034"/>
    <n v="33018876"/>
    <s v="B"/>
    <n v="1"/>
    <x v="16"/>
    <n v="4.46"/>
    <n v="8"/>
    <n v="4.46"/>
    <n v="1"/>
    <s v="1B"/>
    <n v="8.9262503473234125E-2"/>
  </r>
  <r>
    <s v="1B-10A-VCS-Loc-22"/>
    <s v="1B"/>
    <n v="9.3810000000000002"/>
    <n v="9.3800000000000008"/>
    <n v="9.3800000000000008"/>
    <x v="10"/>
    <n v="12965407"/>
    <n v="33018876"/>
    <s v="B"/>
    <n v="1"/>
    <x v="16"/>
    <n v="4.46"/>
    <n v="8"/>
    <n v="4.46"/>
    <n v="1"/>
    <s v="1B"/>
    <n v="0.44020909861545882"/>
  </r>
  <r>
    <s v="1B-10A-VCS-Loc-22"/>
    <s v="1B"/>
    <n v="9.5579999999999998"/>
    <n v="9.56"/>
    <n v="9.5299999999999994"/>
    <x v="11"/>
    <n v="1607565"/>
    <n v="33018876"/>
    <s v="B"/>
    <n v="1"/>
    <x v="16"/>
    <n v="4.46"/>
    <n v="8"/>
    <n v="4.46"/>
    <n v="1"/>
    <s v="1B"/>
    <n v="5.4580989213509457E-2"/>
  </r>
  <r>
    <s v="1B-10A-VCS-Loc-22"/>
    <s v="1B"/>
    <n v="10.201000000000001"/>
    <n v="10.199999999999999"/>
    <n v="10.18"/>
    <x v="14"/>
    <n v="2924034"/>
    <n v="33018876"/>
    <s v="B"/>
    <n v="1"/>
    <x v="16"/>
    <n v="4.46"/>
    <n v="8"/>
    <n v="4.46"/>
    <n v="1"/>
    <s v="1B"/>
    <n v="9.9278516398363312E-2"/>
  </r>
  <r>
    <s v="1B-10A-VCS-Loc-22"/>
    <s v="1B"/>
    <n v="12.407"/>
    <n v="12.41"/>
    <n v="12.39"/>
    <x v="20"/>
    <n v="5081748"/>
    <n v="33018876"/>
    <s v="B"/>
    <n v="1"/>
    <x v="16"/>
    <n v="4.46"/>
    <n v="8"/>
    <n v="4.46"/>
    <n v="1"/>
    <s v="1B"/>
    <n v="0.17253848694999782"/>
  </r>
  <r>
    <s v="1B-10A-VCS-Loc-22"/>
    <s v="1B"/>
    <n v="12.55"/>
    <n v="12.55"/>
    <n v="12.53"/>
    <x v="21"/>
    <n v="14353045"/>
    <n v="33018876"/>
    <s v="B"/>
    <n v="1"/>
    <x v="16"/>
    <n v="4.46"/>
    <n v="8"/>
    <n v="4.46"/>
    <n v="1"/>
    <s v="1B"/>
    <n v="0.48732299740664664"/>
  </r>
  <r>
    <s v="1B-10A-VCS-Loc-22"/>
    <s v="1B"/>
    <n v="12.93"/>
    <n v="12.93"/>
    <n v="12.91"/>
    <x v="82"/>
    <n v="2157956"/>
    <n v="33018876"/>
    <s v="B"/>
    <n v="1"/>
    <x v="16"/>
    <n v="4.46"/>
    <n v="8"/>
    <n v="4.46"/>
    <n v="1"/>
    <s v="1B"/>
    <n v="7.3268187077491734E-2"/>
  </r>
  <r>
    <s v="1B-10A-VCS-Loc-22"/>
    <s v="1B"/>
    <n v="14.255000000000001"/>
    <n v="14.26"/>
    <n v="14.25"/>
    <x v="24"/>
    <n v="1512516"/>
    <n v="33018876"/>
    <s v="B"/>
    <n v="1"/>
    <x v="16"/>
    <n v="4.46"/>
    <n v="8"/>
    <n v="4.46"/>
    <n v="1"/>
    <s v="1B"/>
    <n v="5.1353829849032834E-2"/>
  </r>
  <r>
    <s v="1B-10A-VCS-Loc-22"/>
    <s v="1B"/>
    <n v="15.407"/>
    <n v="15.41"/>
    <n v="15.4"/>
    <x v="372"/>
    <n v="2303194"/>
    <n v="33018876"/>
    <s v="B"/>
    <n v="1"/>
    <x v="16"/>
    <n v="4.46"/>
    <n v="8"/>
    <n v="4.46"/>
    <n v="1"/>
    <s v="1B"/>
    <n v="7.8199392790101616E-2"/>
  </r>
  <r>
    <s v="1B-10A-VCS-Loc-22"/>
    <s v="1B"/>
    <n v="15.577999999999999"/>
    <n v="15.58"/>
    <n v="15.55"/>
    <x v="27"/>
    <n v="7149464"/>
    <n v="33018876"/>
    <s v="B"/>
    <n v="1"/>
    <x v="16"/>
    <n v="4.46"/>
    <n v="8"/>
    <n v="4.46"/>
    <n v="1"/>
    <s v="1B"/>
    <n v="0.24274279264998563"/>
  </r>
  <r>
    <s v="1B-10A-VCS-Loc-22"/>
    <s v="1B"/>
    <n v="15.798"/>
    <n v="15.8"/>
    <n v="15.8"/>
    <x v="328"/>
    <n v="1814087"/>
    <n v="33018876"/>
    <s v="B"/>
    <n v="1"/>
    <x v="16"/>
    <n v="4.46"/>
    <n v="8"/>
    <n v="4.46"/>
    <n v="1"/>
    <s v="1B"/>
    <n v="6.1592945217995992E-2"/>
  </r>
  <r>
    <s v="1B-10A-VCS-Loc-22"/>
    <s v="1B"/>
    <n v="16.46"/>
    <n v="16.46"/>
    <n v="16.46"/>
    <x v="83"/>
    <n v="2254993"/>
    <n v="33018876"/>
    <s v="B"/>
    <n v="1"/>
    <x v="16"/>
    <n v="4.46"/>
    <n v="8"/>
    <n v="4.46"/>
    <n v="1"/>
    <s v="1B"/>
    <n v="7.6562844183307874E-2"/>
  </r>
  <r>
    <s v="1B-10A-VCS-Loc-22"/>
    <s v="1B"/>
    <n v="18.218"/>
    <n v="18.22"/>
    <n v="18.21"/>
    <x v="157"/>
    <n v="2516740"/>
    <n v="33018876"/>
    <s v="B"/>
    <n v="1"/>
    <x v="16"/>
    <n v="4.46"/>
    <n v="8"/>
    <n v="4.46"/>
    <n v="1"/>
    <s v="1B"/>
    <n v="8.5449831759964776E-2"/>
  </r>
  <r>
    <s v="1B-10A-VCS-Loc-22"/>
    <s v="1B"/>
    <n v="18.521999999999998"/>
    <n v="18.52"/>
    <n v="18.510000000000002"/>
    <x v="36"/>
    <n v="33018876"/>
    <n v="33018876"/>
    <s v="B"/>
    <n v="1"/>
    <x v="16"/>
    <n v="4.46"/>
    <n v="8"/>
    <n v="4.46"/>
    <n v="1"/>
    <s v="1B"/>
    <n v="1.1210762331838564"/>
  </r>
  <r>
    <s v="1B-10A-VCS-Loc-22"/>
    <s v="1B"/>
    <n v="20.050999999999998"/>
    <n v="20.05"/>
    <n v="20.05"/>
    <x v="40"/>
    <n v="1638462"/>
    <n v="33018876"/>
    <s v="B"/>
    <n v="1"/>
    <x v="16"/>
    <n v="4.46"/>
    <n v="8"/>
    <n v="4.46"/>
    <n v="1"/>
    <s v="1B"/>
    <n v="5.5630022268925446E-2"/>
  </r>
  <r>
    <s v="1B-10A-VCS-Loc-22"/>
    <s v="1B"/>
    <n v="21.324999999999999"/>
    <n v="21.33"/>
    <n v="21.28"/>
    <x v="43"/>
    <n v="11958337"/>
    <n v="33018876"/>
    <s v="B"/>
    <n v="1"/>
    <x v="16"/>
    <n v="4.46"/>
    <n v="8"/>
    <n v="4.46"/>
    <n v="1"/>
    <s v="1B"/>
    <n v="0.40601646764423904"/>
  </r>
  <r>
    <s v="1B-10A-VCS-Loc-22"/>
    <s v="1B"/>
    <n v="23.335999999999999"/>
    <n v="23.34"/>
    <n v="23.32"/>
    <x v="235"/>
    <n v="1812581"/>
    <n v="33018876"/>
    <s v="B"/>
    <n v="1"/>
    <x v="16"/>
    <n v="4.46"/>
    <n v="8"/>
    <n v="4.46"/>
    <n v="1"/>
    <s v="1B"/>
    <n v="6.154181262319855E-2"/>
  </r>
  <r>
    <s v="1B-10A-VCS-Loc-22"/>
    <s v="1B"/>
    <n v="25.286000000000001"/>
    <n v="25.29"/>
    <n v="25.28"/>
    <x v="253"/>
    <n v="5612062"/>
    <n v="33018876"/>
    <s v="B"/>
    <n v="1"/>
    <x v="16"/>
    <n v="4.46"/>
    <n v="8"/>
    <n v="4.46"/>
    <n v="1"/>
    <s v="1B"/>
    <n v="0.19054401874110616"/>
  </r>
  <r>
    <s v="1B-10A-VCS-Loc-22"/>
    <s v="1B"/>
    <n v="25.629000000000001"/>
    <n v="25.63"/>
    <n v="25.62"/>
    <x v="50"/>
    <n v="2741870"/>
    <n v="33018876"/>
    <s v="B"/>
    <n v="1"/>
    <x v="16"/>
    <n v="4.46"/>
    <n v="8"/>
    <n v="4.46"/>
    <n v="1"/>
    <s v="1B"/>
    <n v="9.3093577488216742E-2"/>
  </r>
  <r>
    <s v="1B-10A-VCS-Loc-22"/>
    <s v="1B"/>
    <n v="25.693000000000001"/>
    <n v="25.69"/>
    <n v="25.67"/>
    <x v="51"/>
    <n v="1436788"/>
    <n v="33018876"/>
    <s v="B"/>
    <n v="1"/>
    <x v="16"/>
    <n v="4.46"/>
    <n v="8"/>
    <n v="4.46"/>
    <n v="1"/>
    <s v="1B"/>
    <n v="4.8782668402272904E-2"/>
  </r>
  <r>
    <s v="1B-10A-VCS-Loc-22"/>
    <s v="1B"/>
    <n v="30.978000000000002"/>
    <n v="30.98"/>
    <n v="30.98"/>
    <x v="373"/>
    <n v="1192558"/>
    <n v="33018876"/>
    <s v="B"/>
    <n v="1"/>
    <x v="16"/>
    <n v="4.46"/>
    <n v="8"/>
    <n v="4.46"/>
    <n v="1"/>
    <s v="1B"/>
    <n v="4.0490428277851542E-2"/>
  </r>
  <r>
    <s v="1B-10A-VCS-Loc-22"/>
    <s v="1B"/>
    <n v="31.765000000000001"/>
    <n v="31.77"/>
    <n v="31.77"/>
    <x v="374"/>
    <n v="3957706"/>
    <n v="33018876"/>
    <s v="B"/>
    <n v="1"/>
    <x v="16"/>
    <n v="4.46"/>
    <n v="8"/>
    <n v="4.46"/>
    <n v="1"/>
    <s v="1B"/>
    <n v="0.13437435406732648"/>
  </r>
  <r>
    <s v="1B-10A-VCS-Loc-22"/>
    <s v="1B"/>
    <n v="34.865000000000002"/>
    <n v="34.869999999999997"/>
    <n v="34.86"/>
    <x v="375"/>
    <n v="998774"/>
    <n v="33018876"/>
    <s v="B"/>
    <n v="1"/>
    <x v="16"/>
    <n v="4.46"/>
    <n v="8"/>
    <n v="4.46"/>
    <n v="1"/>
    <s v="1B"/>
    <n v="3.3910960316213462E-2"/>
  </r>
  <r>
    <s v="1B-10A-VCS-Loc-22"/>
    <s v="1B"/>
    <n v="34.947000000000003"/>
    <n v="34.950000000000003"/>
    <n v="34.86"/>
    <x v="302"/>
    <n v="1644484"/>
    <n v="33018876"/>
    <s v="B"/>
    <n v="1"/>
    <x v="16"/>
    <n v="4.46"/>
    <n v="8"/>
    <n v="4.46"/>
    <n v="1"/>
    <s v="1B"/>
    <n v="5.5834484742942829E-2"/>
  </r>
  <r>
    <s v="1B-10A-VCS-Loc-22"/>
    <s v="1B"/>
    <n v="36.167999999999999"/>
    <n v="36.17"/>
    <n v="36.11"/>
    <x v="65"/>
    <n v="1821628"/>
    <n v="33018876"/>
    <s v="B"/>
    <n v="1"/>
    <x v="16"/>
    <n v="4.46"/>
    <n v="8"/>
    <n v="4.46"/>
    <n v="1"/>
    <s v="1B"/>
    <n v="6.1848981670431243E-2"/>
  </r>
  <r>
    <s v="1B-10A-VCS-Loc-22"/>
    <s v="1B"/>
    <n v="36.630000000000003"/>
    <n v="36.630000000000003"/>
    <n v="36.630000000000003"/>
    <x v="376"/>
    <n v="10794338"/>
    <n v="33018876"/>
    <s v="B"/>
    <n v="1"/>
    <x v="16"/>
    <n v="4.46"/>
    <n v="8"/>
    <n v="4.46"/>
    <n v="1"/>
    <s v="1B"/>
    <n v="0.36649569127529852"/>
  </r>
  <r>
    <s v="1B-10A-VCS-Loc-22"/>
    <s v="1B"/>
    <n v="37.296999999999997"/>
    <n v="37.299999999999997"/>
    <n v="37.24"/>
    <x v="73"/>
    <n v="2184438"/>
    <n v="33018876"/>
    <s v="B"/>
    <n v="1"/>
    <x v="16"/>
    <n v="4.46"/>
    <n v="8"/>
    <n v="4.46"/>
    <n v="1"/>
    <s v="1B"/>
    <n v="7.4167319464892661E-2"/>
  </r>
  <r>
    <s v="1B-10A-VCS-Loc-22"/>
    <s v="1B"/>
    <n v="37.688000000000002"/>
    <n v="37.69"/>
    <n v="37.67"/>
    <x v="306"/>
    <n v="-180486"/>
    <n v="33018876"/>
    <s v="B"/>
    <n v="1"/>
    <x v="16"/>
    <n v="4.46"/>
    <n v="8"/>
    <n v="4.46"/>
    <n v="1"/>
    <s v="1B"/>
    <n v="-6.1279664705249674E-3"/>
  </r>
  <r>
    <s v="1B-10A-VCS-Loc-22"/>
    <s v="1B"/>
    <n v="37.993000000000002"/>
    <n v="37.99"/>
    <n v="37.99"/>
    <x v="77"/>
    <n v="13027066"/>
    <n v="33018876"/>
    <s v="B"/>
    <n v="1"/>
    <x v="16"/>
    <n v="4.46"/>
    <n v="8"/>
    <n v="4.46"/>
    <n v="1"/>
    <s v="1B"/>
    <n v="0.44230258112715554"/>
  </r>
  <r>
    <s v="1B-10A-VCS-Loc-22"/>
    <s v="1B"/>
    <n v="38.438000000000002"/>
    <n v="38.44"/>
    <n v="38.44"/>
    <x v="186"/>
    <n v="8119271"/>
    <n v="33018876"/>
    <s v="B"/>
    <n v="1"/>
    <x v="16"/>
    <n v="4.46"/>
    <n v="8"/>
    <n v="4.46"/>
    <n v="1"/>
    <s v="1B"/>
    <n v="0.27567024840212379"/>
  </r>
  <r>
    <s v="1C-17A-VCS-Loc-22"/>
    <s v="1C"/>
    <n v="4.165"/>
    <n v="4.17"/>
    <n v="4.1500000000000004"/>
    <x v="0"/>
    <n v="133564"/>
    <n v="27506560"/>
    <s v="C"/>
    <n v="1"/>
    <x v="17"/>
    <n v="6.92"/>
    <n v="14"/>
    <n v="6.92"/>
    <n v="1"/>
    <s v="1C"/>
    <n v="3.5084641753392941E-3"/>
  </r>
  <r>
    <s v="1C-17A-VCS-Loc-22"/>
    <s v="1C"/>
    <n v="4.7210000000000001"/>
    <n v="4.72"/>
    <n v="4.7"/>
    <x v="2"/>
    <n v="3858007"/>
    <n v="27506560"/>
    <s v="C"/>
    <n v="1"/>
    <x v="17"/>
    <n v="6.92"/>
    <n v="14"/>
    <n v="6.92"/>
    <n v="1"/>
    <s v="1C"/>
    <n v="0.10134227297556396"/>
  </r>
  <r>
    <s v="1C-17A-VCS-Loc-22"/>
    <s v="1C"/>
    <n v="5.0119999999999996"/>
    <n v="5.01"/>
    <n v="4.99"/>
    <x v="377"/>
    <n v="6247262"/>
    <n v="27506560"/>
    <s v="C"/>
    <n v="1"/>
    <x v="17"/>
    <n v="6.92"/>
    <n v="14"/>
    <n v="6.92"/>
    <n v="1"/>
    <s v="1C"/>
    <n v="0.16410331317539539"/>
  </r>
  <r>
    <s v="1C-17A-VCS-Loc-22"/>
    <s v="1C"/>
    <n v="8.9749999999999996"/>
    <n v="8.98"/>
    <n v="8.9600000000000009"/>
    <x v="9"/>
    <n v="3065816"/>
    <n v="27506560"/>
    <s v="C"/>
    <n v="1"/>
    <x v="17"/>
    <n v="6.92"/>
    <n v="14"/>
    <n v="6.92"/>
    <n v="1"/>
    <s v="1C"/>
    <n v="8.0532969993276735E-2"/>
  </r>
  <r>
    <s v="1C-17A-VCS-Loc-22"/>
    <s v="1C"/>
    <n v="9.4030000000000005"/>
    <n v="9.4"/>
    <n v="9.3800000000000008"/>
    <x v="10"/>
    <n v="1708865"/>
    <n v="27506560"/>
    <s v="C"/>
    <n v="1"/>
    <x v="17"/>
    <n v="6.92"/>
    <n v="14"/>
    <n v="6.92"/>
    <n v="1"/>
    <s v="1C"/>
    <n v="4.4888530090377521E-2"/>
  </r>
  <r>
    <s v="1C-17A-VCS-Loc-22"/>
    <s v="1C"/>
    <n v="10.801"/>
    <n v="10.8"/>
    <n v="10.8"/>
    <x v="17"/>
    <n v="4894132"/>
    <n v="27506560"/>
    <s v="C"/>
    <n v="1"/>
    <x v="17"/>
    <n v="6.92"/>
    <n v="14"/>
    <n v="6.92"/>
    <n v="1"/>
    <s v="1C"/>
    <n v="0.12855924344420391"/>
  </r>
  <r>
    <s v="1C-17A-VCS-Loc-22"/>
    <s v="1C"/>
    <n v="12.413"/>
    <n v="12.41"/>
    <n v="12.39"/>
    <x v="20"/>
    <n v="2669031"/>
    <n v="27506560"/>
    <s v="C"/>
    <n v="1"/>
    <x v="17"/>
    <n v="6.92"/>
    <n v="14"/>
    <n v="6.92"/>
    <n v="1"/>
    <s v="1C"/>
    <n v="7.0110206690201043E-2"/>
  </r>
  <r>
    <s v="1C-17A-VCS-Loc-22"/>
    <s v="1C"/>
    <n v="12.557"/>
    <n v="12.56"/>
    <n v="12.53"/>
    <x v="21"/>
    <n v="7477577"/>
    <n v="27506560"/>
    <s v="C"/>
    <n v="1"/>
    <x v="17"/>
    <n v="6.92"/>
    <n v="14"/>
    <n v="6.92"/>
    <n v="1"/>
    <s v="1C"/>
    <n v="0.19642127386751726"/>
  </r>
  <r>
    <s v="1C-17A-VCS-Loc-22"/>
    <s v="1C"/>
    <n v="12.911"/>
    <n v="12.91"/>
    <n v="12.91"/>
    <x v="22"/>
    <n v="87859227"/>
    <n v="27506560"/>
    <s v="C"/>
    <n v="1"/>
    <x v="17"/>
    <n v="6.92"/>
    <n v="14"/>
    <n v="6.92"/>
    <n v="1"/>
    <s v="1C"/>
    <n v="2.3078894792197211"/>
  </r>
  <r>
    <s v="1C-17A-VCS-Loc-22"/>
    <s v="1C"/>
    <n v="14.256"/>
    <n v="14.26"/>
    <n v="14.25"/>
    <x v="24"/>
    <n v="1312774"/>
    <n v="27506560"/>
    <s v="C"/>
    <n v="1"/>
    <x v="17"/>
    <n v="6.92"/>
    <n v="14"/>
    <n v="6.92"/>
    <n v="1"/>
    <s v="1C"/>
    <n v="3.448399680540315E-2"/>
  </r>
  <r>
    <s v="1C-17A-VCS-Loc-22"/>
    <s v="1C"/>
    <n v="15.593"/>
    <n v="15.59"/>
    <n v="15.59"/>
    <x v="27"/>
    <n v="2103442"/>
    <n v="27506560"/>
    <s v="C"/>
    <n v="1"/>
    <x v="17"/>
    <n v="6.92"/>
    <n v="14"/>
    <n v="6.92"/>
    <n v="1"/>
    <s v="1C"/>
    <n v="5.5253293566410379E-2"/>
  </r>
  <r>
    <s v="1C-17A-VCS-Loc-22"/>
    <s v="1C"/>
    <n v="16.463000000000001"/>
    <n v="16.46"/>
    <n v="16.46"/>
    <x v="83"/>
    <n v="899452"/>
    <n v="27506560"/>
    <s v="C"/>
    <n v="1"/>
    <x v="17"/>
    <n v="6.92"/>
    <n v="14"/>
    <n v="6.92"/>
    <n v="1"/>
    <s v="1C"/>
    <n v="2.3626838964371229E-2"/>
  </r>
  <r>
    <s v="1C-17A-VCS-Loc-22"/>
    <s v="1C"/>
    <n v="18.521000000000001"/>
    <n v="18.52"/>
    <n v="18.510000000000002"/>
    <x v="36"/>
    <n v="27506560"/>
    <n v="27506560"/>
    <s v="C"/>
    <n v="1"/>
    <x v="17"/>
    <n v="6.92"/>
    <n v="14"/>
    <n v="6.92"/>
    <n v="1"/>
    <s v="1C"/>
    <n v="0.72254335260115621"/>
  </r>
  <r>
    <s v="1C-17A-VCS-Loc-22"/>
    <s v="1C"/>
    <n v="21.324000000000002"/>
    <n v="21.32"/>
    <n v="21.28"/>
    <x v="168"/>
    <n v="24093299"/>
    <n v="27506560"/>
    <s v="C"/>
    <n v="1"/>
    <x v="17"/>
    <n v="6.92"/>
    <n v="14"/>
    <n v="6.92"/>
    <n v="1"/>
    <s v="1C"/>
    <n v="0.63288368428048003"/>
  </r>
  <r>
    <s v="1C-17A-VCS-Loc-22"/>
    <s v="1C"/>
    <n v="25.285"/>
    <n v="25.29"/>
    <n v="25.28"/>
    <x v="253"/>
    <n v="2886109"/>
    <n v="27506560"/>
    <s v="C"/>
    <n v="1"/>
    <x v="17"/>
    <n v="6.92"/>
    <n v="14"/>
    <n v="6.92"/>
    <n v="1"/>
    <s v="1C"/>
    <n v="7.5812419758500157E-2"/>
  </r>
  <r>
    <s v="1C-17A-VCS-Loc-22"/>
    <s v="1C"/>
    <n v="26.655999999999999"/>
    <n v="26.66"/>
    <n v="26.66"/>
    <x v="378"/>
    <n v="1395958"/>
    <n v="27506560"/>
    <s v="C"/>
    <n v="1"/>
    <x v="17"/>
    <n v="6.92"/>
    <n v="14"/>
    <n v="6.92"/>
    <n v="1"/>
    <s v="1C"/>
    <n v="3.6669077245951684E-2"/>
  </r>
  <r>
    <s v="1C-17A-VCS-Loc-22"/>
    <s v="1C"/>
    <n v="30.978000000000002"/>
    <n v="30.98"/>
    <n v="30.98"/>
    <x v="373"/>
    <n v="1443023"/>
    <n v="27506560"/>
    <s v="C"/>
    <n v="1"/>
    <x v="17"/>
    <n v="6.92"/>
    <n v="14"/>
    <n v="6.92"/>
    <n v="1"/>
    <s v="1C"/>
    <n v="3.7905382436065366E-2"/>
  </r>
  <r>
    <s v="1C-17A-VCS-Loc-22"/>
    <s v="1C"/>
    <n v="31.777000000000001"/>
    <n v="31.78"/>
    <n v="31.78"/>
    <x v="379"/>
    <n v="445362"/>
    <n v="27506560"/>
    <s v="C"/>
    <n v="1"/>
    <x v="17"/>
    <n v="6.92"/>
    <n v="14"/>
    <n v="6.92"/>
    <n v="1"/>
    <s v="1C"/>
    <n v="1.1698785766055665E-2"/>
  </r>
  <r>
    <s v="1C-17A-VCS-Loc-22"/>
    <s v="1C"/>
    <n v="34.944000000000003"/>
    <n v="34.94"/>
    <n v="34.86"/>
    <x v="61"/>
    <n v="1412726"/>
    <n v="27506560"/>
    <s v="C"/>
    <n v="1"/>
    <x v="17"/>
    <n v="6.92"/>
    <n v="14"/>
    <n v="6.92"/>
    <n v="1"/>
    <s v="1C"/>
    <n v="3.7109539700595821E-2"/>
  </r>
  <r>
    <s v="1C-17A-VCS-Loc-22"/>
    <s v="1C"/>
    <n v="36.167000000000002"/>
    <n v="36.17"/>
    <n v="36.11"/>
    <x v="65"/>
    <n v="930125"/>
    <n v="27506560"/>
    <s v="C"/>
    <n v="1"/>
    <x v="17"/>
    <n v="6.92"/>
    <n v="14"/>
    <n v="6.92"/>
    <n v="1"/>
    <s v="1C"/>
    <n v="2.4432558481982131E-2"/>
  </r>
  <r>
    <s v="1C-17A-VCS-Loc-22"/>
    <s v="1C"/>
    <n v="36.652999999999999"/>
    <n v="36.65"/>
    <n v="36.65"/>
    <x v="380"/>
    <n v="10161579"/>
    <n v="27506560"/>
    <s v="C"/>
    <n v="1"/>
    <x v="17"/>
    <n v="6.92"/>
    <n v="14"/>
    <n v="6.92"/>
    <n v="1"/>
    <s v="1C"/>
    <n v="0.26692473934877731"/>
  </r>
  <r>
    <s v="1C-17A-VCS-Loc-22"/>
    <s v="1C"/>
    <n v="37.295999999999999"/>
    <n v="37.299999999999997"/>
    <n v="37.24"/>
    <x v="73"/>
    <n v="2075274"/>
    <n v="27506560"/>
    <s v="C"/>
    <n v="1"/>
    <x v="17"/>
    <n v="6.92"/>
    <n v="14"/>
    <n v="6.92"/>
    <n v="1"/>
    <s v="1C"/>
    <n v="5.4513375483012487E-2"/>
  </r>
  <r>
    <s v="1C-17A-VCS-Loc-22"/>
    <s v="1C"/>
    <n v="37.375"/>
    <n v="37.380000000000003"/>
    <n v="37.380000000000003"/>
    <x v="74"/>
    <n v="1142444"/>
    <n v="27506560"/>
    <s v="C"/>
    <n v="1"/>
    <x v="17"/>
    <n v="6.92"/>
    <n v="14"/>
    <n v="6.92"/>
    <n v="1"/>
    <s v="1C"/>
    <n v="3.0009761959295358E-2"/>
  </r>
  <r>
    <s v="1C-17A-VCS-Loc-22"/>
    <s v="1C"/>
    <n v="37.689"/>
    <n v="37.69"/>
    <n v="37.67"/>
    <x v="306"/>
    <n v="1591566"/>
    <n v="27506560"/>
    <s v="C"/>
    <n v="1"/>
    <x v="17"/>
    <n v="6.92"/>
    <n v="14"/>
    <n v="6.92"/>
    <n v="1"/>
    <s v="1C"/>
    <n v="4.1807315546764541E-2"/>
  </r>
  <r>
    <s v="1C-17A-VCS-Loc-22"/>
    <s v="1C"/>
    <n v="37.753999999999998"/>
    <n v="37.75"/>
    <n v="37.75"/>
    <x v="381"/>
    <n v="801921"/>
    <n v="27506560"/>
    <s v="C"/>
    <n v="1"/>
    <x v="17"/>
    <n v="6.92"/>
    <n v="14"/>
    <n v="6.92"/>
    <n v="1"/>
    <s v="1C"/>
    <n v="2.1064890988232322E-2"/>
  </r>
  <r>
    <s v="1C-17A-VCS-Loc-22"/>
    <s v="1C"/>
    <n v="37.99"/>
    <n v="37.99"/>
    <n v="37.99"/>
    <x v="77"/>
    <n v="6850762"/>
    <n v="27506560"/>
    <s v="C"/>
    <n v="1"/>
    <x v="17"/>
    <n v="6.92"/>
    <n v="14"/>
    <n v="6.92"/>
    <n v="1"/>
    <s v="1C"/>
    <n v="0.17995607387301796"/>
  </r>
  <r>
    <s v="1C-17A-VCS-Loc-22"/>
    <s v="1C"/>
    <n v="38.054000000000002"/>
    <n v="38.049999999999997"/>
    <n v="38.049999999999997"/>
    <x v="277"/>
    <n v="3632925"/>
    <n v="27506560"/>
    <s v="C"/>
    <n v="1"/>
    <x v="17"/>
    <n v="6.92"/>
    <n v="14"/>
    <n v="6.92"/>
    <n v="1"/>
    <s v="1C"/>
    <n v="9.5429810534234563E-2"/>
  </r>
  <r>
    <s v="1C-17A-VCS-Loc-22"/>
    <s v="1C"/>
    <n v="38.44"/>
    <n v="38.44"/>
    <n v="38.44"/>
    <x v="186"/>
    <n v="6508254"/>
    <n v="27506560"/>
    <s v="C"/>
    <n v="1"/>
    <x v="17"/>
    <n v="6.92"/>
    <n v="14"/>
    <n v="6.92"/>
    <n v="1"/>
    <s v="1C"/>
    <n v="0.17095906084729914"/>
  </r>
  <r>
    <s v="1C-17A-VCS-Loc-22"/>
    <s v="1C"/>
    <n v="38.823"/>
    <n v="38.82"/>
    <n v="38.82"/>
    <x v="80"/>
    <n v="1744581"/>
    <n v="27506560"/>
    <s v="C"/>
    <n v="1"/>
    <x v="17"/>
    <n v="6.92"/>
    <n v="14"/>
    <n v="6.92"/>
    <n v="1"/>
    <s v="1C"/>
    <n v="4.5826719321655551E-2"/>
  </r>
  <r>
    <s v="1C-17A-VCS-Loc-22"/>
    <s v="1C"/>
    <n v="39.753"/>
    <n v="39.75"/>
    <n v="39.75"/>
    <x v="278"/>
    <n v="2254024"/>
    <n v="27506560"/>
    <s v="C"/>
    <n v="1"/>
    <x v="17"/>
    <n v="6.92"/>
    <n v="14"/>
    <n v="6.92"/>
    <n v="1"/>
    <s v="1C"/>
    <n v="5.9208787205796309E-2"/>
  </r>
  <r>
    <s v="1D-24A-VCS-Loc-22"/>
    <s v="1D"/>
    <n v="4.1740000000000004"/>
    <n v="4.17"/>
    <n v="4.1500000000000004"/>
    <x v="0"/>
    <n v="223887"/>
    <n v="37266942"/>
    <s v="D"/>
    <n v="1"/>
    <x v="18"/>
    <n v="5.25"/>
    <n v="14"/>
    <n v="5.25"/>
    <n v="1"/>
    <s v="1D"/>
    <n v="5.7215779681014413E-3"/>
  </r>
  <r>
    <s v="1D-24A-VCS-Loc-22"/>
    <s v="1D"/>
    <n v="5.0229999999999997"/>
    <n v="5.0199999999999996"/>
    <n v="4.99"/>
    <x v="113"/>
    <n v="4981137"/>
    <n v="37266942"/>
    <s v="D"/>
    <n v="1"/>
    <x v="18"/>
    <n v="5.25"/>
    <n v="14"/>
    <n v="5.25"/>
    <n v="1"/>
    <s v="1D"/>
    <n v="0.12729619725707572"/>
  </r>
  <r>
    <s v="1D-24A-VCS-Loc-22"/>
    <s v="1D"/>
    <n v="5.3490000000000002"/>
    <n v="5.35"/>
    <n v="5.35"/>
    <x v="382"/>
    <n v="5104323"/>
    <n v="37266942"/>
    <s v="D"/>
    <n v="1"/>
    <x v="18"/>
    <n v="5.25"/>
    <n v="14"/>
    <n v="5.25"/>
    <n v="1"/>
    <s v="1D"/>
    <n v="0.1304442956441127"/>
  </r>
  <r>
    <s v="1D-24A-VCS-Loc-22"/>
    <s v="1D"/>
    <n v="6.274"/>
    <n v="6.27"/>
    <n v="6.25"/>
    <x v="5"/>
    <n v="974071"/>
    <n v="37266942"/>
    <s v="D"/>
    <n v="1"/>
    <x v="18"/>
    <n v="5.25"/>
    <n v="14"/>
    <n v="5.25"/>
    <n v="1"/>
    <s v="1D"/>
    <n v="2.4893018232262434E-2"/>
  </r>
  <r>
    <s v="1D-24A-VCS-Loc-22"/>
    <s v="1D"/>
    <n v="6.6840000000000002"/>
    <n v="6.68"/>
    <n v="6.68"/>
    <x v="383"/>
    <n v="2222397"/>
    <n v="37266942"/>
    <s v="D"/>
    <n v="1"/>
    <x v="18"/>
    <n v="5.25"/>
    <n v="14"/>
    <n v="5.25"/>
    <n v="1"/>
    <s v="1D"/>
    <n v="5.6794801447045795E-2"/>
  </r>
  <r>
    <s v="1D-24A-VCS-Loc-22"/>
    <s v="1D"/>
    <n v="8.9760000000000009"/>
    <n v="8.98"/>
    <n v="8.9600000000000009"/>
    <x v="9"/>
    <n v="3572835"/>
    <n v="37266942"/>
    <s v="D"/>
    <n v="1"/>
    <x v="18"/>
    <n v="5.25"/>
    <n v="14"/>
    <n v="5.25"/>
    <n v="1"/>
    <s v="1D"/>
    <n v="9.1306123266030256E-2"/>
  </r>
  <r>
    <s v="1D-24A-VCS-Loc-22"/>
    <s v="1D"/>
    <n v="9.3810000000000002"/>
    <n v="9.3800000000000008"/>
    <n v="9.3800000000000008"/>
    <x v="10"/>
    <n v="7391352"/>
    <n v="37266942"/>
    <s v="D"/>
    <n v="1"/>
    <x v="18"/>
    <n v="5.25"/>
    <n v="14"/>
    <n v="5.25"/>
    <n v="1"/>
    <s v="1D"/>
    <n v="0.18889080990715199"/>
  </r>
  <r>
    <s v="1D-24A-VCS-Loc-22"/>
    <s v="1D"/>
    <n v="9.5549999999999997"/>
    <n v="9.56"/>
    <n v="9.5299999999999994"/>
    <x v="11"/>
    <n v="3552433"/>
    <n v="37266942"/>
    <s v="D"/>
    <n v="1"/>
    <x v="18"/>
    <n v="5.25"/>
    <n v="14"/>
    <n v="5.25"/>
    <n v="1"/>
    <s v="1D"/>
    <n v="9.0784736880464303E-2"/>
  </r>
  <r>
    <s v="1D-24A-VCS-Loc-22"/>
    <s v="1D"/>
    <n v="10.202999999999999"/>
    <n v="10.199999999999999"/>
    <n v="10.18"/>
    <x v="14"/>
    <n v="1511454"/>
    <n v="37266942"/>
    <s v="D"/>
    <n v="1"/>
    <x v="18"/>
    <n v="5.25"/>
    <n v="14"/>
    <n v="5.25"/>
    <n v="1"/>
    <s v="1D"/>
    <n v="3.8626190471973791E-2"/>
  </r>
  <r>
    <s v="1D-24A-VCS-Loc-22"/>
    <s v="1D"/>
    <n v="10.481"/>
    <n v="10.48"/>
    <n v="10.48"/>
    <x v="384"/>
    <n v="113172"/>
    <n v="37266942"/>
    <s v="D"/>
    <n v="1"/>
    <x v="18"/>
    <n v="5.25"/>
    <n v="14"/>
    <n v="5.25"/>
    <n v="1"/>
    <s v="1D"/>
    <n v="2.8921841009347409E-3"/>
  </r>
  <r>
    <s v="1D-24A-VCS-Loc-22"/>
    <s v="1D"/>
    <n v="10.968"/>
    <n v="10.97"/>
    <n v="10.97"/>
    <x v="385"/>
    <n v="8596097"/>
    <n v="37266942"/>
    <s v="D"/>
    <n v="1"/>
    <x v="18"/>
    <n v="5.25"/>
    <n v="14"/>
    <n v="5.25"/>
    <n v="1"/>
    <s v="1D"/>
    <n v="0.2196788523088116"/>
  </r>
  <r>
    <s v="1D-24A-VCS-Loc-22"/>
    <s v="1D"/>
    <n v="12.3"/>
    <n v="12.3"/>
    <n v="12.3"/>
    <x v="226"/>
    <n v="2201761"/>
    <n v="37266942"/>
    <s v="D"/>
    <n v="1"/>
    <x v="18"/>
    <n v="5.25"/>
    <n v="14"/>
    <n v="5.25"/>
    <n v="1"/>
    <s v="1D"/>
    <n v="5.6267435039216211E-2"/>
  </r>
  <r>
    <s v="1D-24A-VCS-Loc-22"/>
    <s v="1D"/>
    <n v="12.4"/>
    <n v="12.4"/>
    <n v="12.39"/>
    <x v="20"/>
    <n v="6027678"/>
    <n v="37266942"/>
    <s v="D"/>
    <n v="1"/>
    <x v="18"/>
    <n v="5.25"/>
    <n v="14"/>
    <n v="5.25"/>
    <n v="1"/>
    <s v="1D"/>
    <n v="0.1540412334955123"/>
  </r>
  <r>
    <s v="1D-24A-VCS-Loc-22"/>
    <s v="1D"/>
    <n v="12.542"/>
    <n v="12.54"/>
    <n v="12.53"/>
    <x v="21"/>
    <n v="15771416"/>
    <n v="37266942"/>
    <s v="D"/>
    <n v="1"/>
    <x v="18"/>
    <n v="5.25"/>
    <n v="14"/>
    <n v="5.25"/>
    <n v="1"/>
    <s v="1D"/>
    <n v="0.40304879832845392"/>
  </r>
  <r>
    <s v="1D-24A-VCS-Loc-22"/>
    <s v="1D"/>
    <n v="12.907"/>
    <n v="12.91"/>
    <n v="12.91"/>
    <x v="22"/>
    <n v="170354199"/>
    <n v="37266942"/>
    <s v="D"/>
    <n v="1"/>
    <x v="18"/>
    <n v="5.25"/>
    <n v="14"/>
    <n v="5.25"/>
    <n v="1"/>
    <s v="1D"/>
    <n v="4.3535124047933502"/>
  </r>
  <r>
    <s v="1D-24A-VCS-Loc-22"/>
    <s v="1D"/>
    <n v="15.401"/>
    <n v="15.4"/>
    <n v="15.4"/>
    <x v="273"/>
    <n v="1933474"/>
    <n v="37266942"/>
    <s v="D"/>
    <n v="1"/>
    <x v="18"/>
    <n v="5.25"/>
    <n v="14"/>
    <n v="5.25"/>
    <n v="1"/>
    <s v="1D"/>
    <n v="4.9411186180068373E-2"/>
  </r>
  <r>
    <s v="1D-24A-VCS-Loc-22"/>
    <s v="1D"/>
    <n v="15.568"/>
    <n v="15.57"/>
    <n v="15.55"/>
    <x v="27"/>
    <n v="7030451"/>
    <n v="37266942"/>
    <s v="D"/>
    <n v="1"/>
    <x v="18"/>
    <n v="5.25"/>
    <n v="14"/>
    <n v="5.25"/>
    <n v="1"/>
    <s v="1D"/>
    <n v="0.1796677500141444"/>
  </r>
  <r>
    <s v="1D-24A-VCS-Loc-22"/>
    <s v="1D"/>
    <n v="15.78"/>
    <n v="15.78"/>
    <n v="15.77"/>
    <x v="96"/>
    <n v="2240824"/>
    <n v="37266942"/>
    <s v="D"/>
    <n v="1"/>
    <x v="18"/>
    <n v="5.25"/>
    <n v="14"/>
    <n v="5.25"/>
    <n v="1"/>
    <s v="1D"/>
    <n v="5.726571542248074E-2"/>
  </r>
  <r>
    <s v="1D-24A-VCS-Loc-22"/>
    <s v="1D"/>
    <n v="16.030999999999999"/>
    <n v="16.03"/>
    <n v="16.03"/>
    <x v="336"/>
    <n v="3956111"/>
    <n v="37266942"/>
    <s v="D"/>
    <n v="1"/>
    <x v="18"/>
    <n v="5.25"/>
    <n v="14"/>
    <n v="5.25"/>
    <n v="1"/>
    <s v="1D"/>
    <n v="0.10110099084343337"/>
  </r>
  <r>
    <s v="1D-24A-VCS-Loc-22"/>
    <s v="1D"/>
    <n v="18.515999999999998"/>
    <n v="18.52"/>
    <n v="18.510000000000002"/>
    <x v="36"/>
    <n v="37266942"/>
    <n v="37266942"/>
    <s v="D"/>
    <n v="1"/>
    <x v="18"/>
    <n v="5.25"/>
    <n v="14"/>
    <n v="5.25"/>
    <n v="1"/>
    <s v="1D"/>
    <n v="0.95238095238095244"/>
  </r>
  <r>
    <s v="1D-24A-VCS-Loc-22"/>
    <s v="1D"/>
    <n v="20.047999999999998"/>
    <n v="20.05"/>
    <n v="20.05"/>
    <x v="40"/>
    <n v="776013"/>
    <n v="37266942"/>
    <s v="D"/>
    <n v="1"/>
    <x v="18"/>
    <n v="5.25"/>
    <n v="14"/>
    <n v="5.25"/>
    <n v="1"/>
    <s v="1D"/>
    <n v="1.9831517166071743E-2"/>
  </r>
  <r>
    <s v="1D-24A-VCS-Loc-22"/>
    <s v="1D"/>
    <n v="21.094000000000001"/>
    <n v="21.09"/>
    <n v="21.07"/>
    <x v="249"/>
    <n v="2427350"/>
    <n v="37266942"/>
    <s v="D"/>
    <n v="1"/>
    <x v="18"/>
    <n v="5.25"/>
    <n v="14"/>
    <n v="5.25"/>
    <n v="1"/>
    <s v="1D"/>
    <n v="6.2032508724807756E-2"/>
  </r>
  <r>
    <s v="1D-24A-VCS-Loc-22"/>
    <s v="1D"/>
    <n v="21.324000000000002"/>
    <n v="21.32"/>
    <n v="21.28"/>
    <x v="168"/>
    <n v="20905365"/>
    <n v="37266942"/>
    <s v="D"/>
    <n v="1"/>
    <x v="18"/>
    <n v="5.25"/>
    <n v="14"/>
    <n v="5.25"/>
    <n v="1"/>
    <s v="1D"/>
    <n v="0.53425020568018244"/>
  </r>
  <r>
    <s v="1D-24A-VCS-Loc-22"/>
    <s v="1D"/>
    <n v="23.332000000000001"/>
    <n v="23.33"/>
    <n v="23.32"/>
    <x v="45"/>
    <n v="1909569"/>
    <n v="37266942"/>
    <s v="D"/>
    <n v="1"/>
    <x v="18"/>
    <n v="5.25"/>
    <n v="14"/>
    <n v="5.25"/>
    <n v="1"/>
    <s v="1D"/>
    <n v="4.880027835010297E-2"/>
  </r>
  <r>
    <s v="1D-24A-VCS-Loc-22"/>
    <s v="1D"/>
    <n v="23.675000000000001"/>
    <n v="23.68"/>
    <n v="23.67"/>
    <x v="386"/>
    <n v="1527034"/>
    <n v="37266942"/>
    <s v="D"/>
    <n v="1"/>
    <x v="18"/>
    <n v="5.25"/>
    <n v="14"/>
    <n v="5.25"/>
    <n v="1"/>
    <s v="1D"/>
    <n v="3.9024347509868003E-2"/>
  </r>
  <r>
    <s v="1D-24A-VCS-Loc-22"/>
    <s v="1D"/>
    <n v="25.283000000000001"/>
    <n v="25.28"/>
    <n v="25.28"/>
    <x v="49"/>
    <n v="4778111"/>
    <n v="37266942"/>
    <s v="D"/>
    <n v="1"/>
    <x v="18"/>
    <n v="5.25"/>
    <n v="14"/>
    <n v="5.25"/>
    <n v="1"/>
    <s v="1D"/>
    <n v="0.12210773571821119"/>
  </r>
  <r>
    <s v="1D-24A-VCS-Loc-22"/>
    <s v="1D"/>
    <n v="25.629000000000001"/>
    <n v="25.63"/>
    <n v="25.62"/>
    <x v="50"/>
    <n v="1362305"/>
    <n v="37266942"/>
    <s v="D"/>
    <n v="1"/>
    <x v="18"/>
    <n v="5.25"/>
    <n v="14"/>
    <n v="5.25"/>
    <n v="1"/>
    <s v="1D"/>
    <n v="3.481459072583238E-2"/>
  </r>
  <r>
    <s v="1D-24A-VCS-Loc-22"/>
    <s v="1D"/>
    <n v="25.683"/>
    <n v="25.68"/>
    <n v="25.67"/>
    <x v="254"/>
    <n v="1745543"/>
    <n v="37266942"/>
    <s v="D"/>
    <n v="1"/>
    <x v="18"/>
    <n v="5.25"/>
    <n v="14"/>
    <n v="5.25"/>
    <n v="1"/>
    <s v="1D"/>
    <n v="4.4608487188508912E-2"/>
  </r>
  <r>
    <s v="1D-24A-VCS-Loc-22"/>
    <s v="1D"/>
    <n v="26.635000000000002"/>
    <n v="26.64"/>
    <n v="26.62"/>
    <x v="293"/>
    <n v="4770853"/>
    <n v="37266942"/>
    <s v="D"/>
    <n v="1"/>
    <x v="18"/>
    <n v="5.25"/>
    <n v="14"/>
    <n v="5.25"/>
    <n v="1"/>
    <s v="1D"/>
    <n v="0.1219222528054361"/>
  </r>
  <r>
    <s v="1D-24A-VCS-Loc-22"/>
    <s v="1D"/>
    <n v="30.957000000000001"/>
    <n v="30.96"/>
    <n v="30.94"/>
    <x v="56"/>
    <n v="3666558"/>
    <n v="37266942"/>
    <s v="D"/>
    <n v="1"/>
    <x v="18"/>
    <n v="5.25"/>
    <n v="14"/>
    <n v="5.25"/>
    <n v="1"/>
    <s v="1D"/>
    <n v="9.3701275516515414E-2"/>
  </r>
  <r>
    <s v="1D-24A-VCS-Loc-22"/>
    <s v="1D"/>
    <n v="31.754999999999999"/>
    <n v="31.76"/>
    <n v="31.76"/>
    <x v="329"/>
    <n v="1369219"/>
    <n v="37266942"/>
    <s v="D"/>
    <n v="1"/>
    <x v="18"/>
    <n v="5.25"/>
    <n v="14"/>
    <n v="5.25"/>
    <n v="1"/>
    <s v="1D"/>
    <n v="3.4991282494766948E-2"/>
  </r>
  <r>
    <s v="1D-24A-VCS-Loc-22"/>
    <s v="1D"/>
    <n v="34.218000000000004"/>
    <n v="34.22"/>
    <n v="34.21"/>
    <x v="182"/>
    <n v="298265910"/>
    <n v="37266942"/>
    <s v="D"/>
    <n v="1"/>
    <x v="18"/>
    <n v="5.25"/>
    <n v="14"/>
    <n v="5.25"/>
    <n v="1"/>
    <s v="1D"/>
    <n v="7.6223794114518819"/>
  </r>
  <r>
    <s v="1D-24A-VCS-Loc-22"/>
    <s v="1D"/>
    <n v="34.58"/>
    <n v="34.58"/>
    <n v="34.58"/>
    <x v="183"/>
    <n v="2937926"/>
    <n v="37266942"/>
    <s v="D"/>
    <n v="1"/>
    <x v="18"/>
    <n v="5.25"/>
    <n v="14"/>
    <n v="5.25"/>
    <n v="1"/>
    <s v="1D"/>
    <n v="7.5080610636224523E-2"/>
  </r>
  <r>
    <s v="1D-24A-VCS-Loc-22"/>
    <s v="1D"/>
    <n v="34.86"/>
    <n v="34.86"/>
    <n v="34.86"/>
    <x v="60"/>
    <n v="607455"/>
    <n v="37266942"/>
    <s v="D"/>
    <n v="1"/>
    <x v="18"/>
    <n v="5.25"/>
    <n v="14"/>
    <n v="5.25"/>
    <n v="1"/>
    <s v="1D"/>
    <n v="1.5523907795508723E-2"/>
  </r>
  <r>
    <s v="1D-24A-VCS-Loc-22"/>
    <s v="1D"/>
    <n v="34.944000000000003"/>
    <n v="34.94"/>
    <n v="34.86"/>
    <x v="61"/>
    <n v="1705559"/>
    <n v="37266942"/>
    <s v="D"/>
    <n v="1"/>
    <x v="18"/>
    <n v="5.25"/>
    <n v="14"/>
    <n v="5.25"/>
    <n v="1"/>
    <s v="1D"/>
    <n v="4.3586670050950377E-2"/>
  </r>
  <r>
    <s v="1D-24A-VCS-Loc-22"/>
    <s v="1D"/>
    <n v="36.167999999999999"/>
    <n v="36.17"/>
    <n v="36.11"/>
    <x v="65"/>
    <n v="2709300"/>
    <n v="37266942"/>
    <s v="D"/>
    <n v="1"/>
    <x v="18"/>
    <n v="5.25"/>
    <n v="14"/>
    <n v="5.25"/>
    <n v="1"/>
    <s v="1D"/>
    <n v="6.9237924439459364E-2"/>
  </r>
  <r>
    <s v="1D-24A-VCS-Loc-22"/>
    <s v="1D"/>
    <n v="36.289000000000001"/>
    <n v="36.29"/>
    <n v="36.29"/>
    <x v="387"/>
    <n v="5034771"/>
    <n v="37266942"/>
    <s v="D"/>
    <n v="1"/>
    <x v="18"/>
    <n v="5.25"/>
    <n v="14"/>
    <n v="5.25"/>
    <n v="1"/>
    <s v="1D"/>
    <n v="0.12866684902667894"/>
  </r>
  <r>
    <s v="1D-24A-VCS-Loc-22"/>
    <s v="1D"/>
    <n v="36.646999999999998"/>
    <n v="36.65"/>
    <n v="36.65"/>
    <x v="380"/>
    <n v="12009779"/>
    <n v="37266942"/>
    <s v="D"/>
    <n v="1"/>
    <x v="18"/>
    <n v="5.25"/>
    <n v="14"/>
    <n v="5.25"/>
    <n v="1"/>
    <s v="1D"/>
    <n v="0.30691771709910526"/>
  </r>
  <r>
    <s v="1D-24A-VCS-Loc-22"/>
    <s v="1D"/>
    <n v="37.295999999999999"/>
    <n v="37.299999999999997"/>
    <n v="37.24"/>
    <x v="73"/>
    <n v="4102043"/>
    <n v="37266942"/>
    <s v="D"/>
    <n v="1"/>
    <x v="18"/>
    <n v="5.25"/>
    <n v="14"/>
    <n v="5.25"/>
    <n v="1"/>
    <s v="1D"/>
    <n v="0.10483037806127531"/>
  </r>
  <r>
    <s v="1D-24A-VCS-Loc-22"/>
    <s v="1D"/>
    <n v="37.677"/>
    <n v="37.68"/>
    <n v="37.67"/>
    <x v="110"/>
    <n v="4320920"/>
    <n v="37266942"/>
    <s v="D"/>
    <n v="1"/>
    <x v="18"/>
    <n v="5.25"/>
    <n v="14"/>
    <n v="5.25"/>
    <n v="1"/>
    <s v="1D"/>
    <n v="0.11042392221937354"/>
  </r>
  <r>
    <s v="1D-24A-VCS-Loc-22"/>
    <s v="1D"/>
    <n v="37.99"/>
    <n v="37.99"/>
    <n v="37.99"/>
    <x v="77"/>
    <n v="21307367"/>
    <n v="37266942"/>
    <s v="D"/>
    <n v="1"/>
    <x v="18"/>
    <n v="5.25"/>
    <n v="14"/>
    <n v="5.25"/>
    <n v="1"/>
    <s v="1D"/>
    <n v="0.54452362837257962"/>
  </r>
  <r>
    <s v="1D-24A-VCS-Loc-22"/>
    <s v="1D"/>
    <n v="38.445"/>
    <n v="38.450000000000003"/>
    <n v="38.450000000000003"/>
    <x v="324"/>
    <n v="9175693"/>
    <n v="37266942"/>
    <s v="D"/>
    <n v="1"/>
    <x v="18"/>
    <n v="5.25"/>
    <n v="14"/>
    <n v="5.25"/>
    <n v="1"/>
    <s v="1D"/>
    <n v="0.2344908052314901"/>
  </r>
  <r>
    <s v="1D-24A-VCS-Loc-22"/>
    <s v="1D"/>
    <n v="39.540999999999997"/>
    <n v="39.54"/>
    <n v="39.53"/>
    <x v="207"/>
    <n v="4041963"/>
    <n v="37266942"/>
    <s v="D"/>
    <n v="1"/>
    <x v="18"/>
    <n v="5.25"/>
    <n v="14"/>
    <n v="5.25"/>
    <n v="1"/>
    <s v="1D"/>
    <n v="0.10329499456726478"/>
  </r>
  <r>
    <s v="1E-28B-VCS-Loc-22"/>
    <s v="1E"/>
    <n v="4.1639999999999997"/>
    <n v="4.16"/>
    <n v="4.1500000000000004"/>
    <x v="210"/>
    <n v="235582"/>
    <n v="30732684"/>
    <s v="E"/>
    <n v="1"/>
    <x v="19"/>
    <n v="3.68"/>
    <n v="11"/>
    <n v="3.68"/>
    <n v="0"/>
    <s v="1E"/>
    <n v="1.0415108525192097E-2"/>
  </r>
  <r>
    <s v="1E-28B-VCS-Loc-22"/>
    <s v="1E"/>
    <n v="4.4409999999999998"/>
    <n v="4.4400000000000004"/>
    <n v="4.4400000000000004"/>
    <x v="211"/>
    <n v="2817110"/>
    <n v="30732684"/>
    <s v="E"/>
    <n v="1"/>
    <x v="19"/>
    <n v="3.68"/>
    <n v="11"/>
    <n v="3.68"/>
    <n v="0"/>
    <s v="1E"/>
    <n v="0.12454477157594346"/>
  </r>
  <r>
    <s v="1E-28B-VCS-Loc-22"/>
    <s v="1E"/>
    <n v="4.5970000000000004"/>
    <n v="4.5999999999999996"/>
    <n v="4.5999999999999996"/>
    <x v="388"/>
    <n v="2502443"/>
    <n v="30732684"/>
    <s v="E"/>
    <n v="1"/>
    <x v="19"/>
    <n v="3.68"/>
    <n v="11"/>
    <n v="3.68"/>
    <n v="0"/>
    <s v="1E"/>
    <n v="0.11063330569868363"/>
  </r>
  <r>
    <s v="1E-28B-VCS-Loc-22"/>
    <s v="1E"/>
    <n v="5.0209999999999999"/>
    <n v="5.0199999999999996"/>
    <n v="4.99"/>
    <x v="113"/>
    <n v="5677991"/>
    <n v="30732684"/>
    <s v="E"/>
    <n v="1"/>
    <x v="19"/>
    <n v="3.68"/>
    <n v="11"/>
    <n v="3.68"/>
    <n v="0"/>
    <s v="1E"/>
    <n v="0.25102466432097531"/>
  </r>
  <r>
    <s v="1E-28B-VCS-Loc-22"/>
    <s v="1E"/>
    <n v="8.9730000000000008"/>
    <n v="8.9700000000000006"/>
    <n v="8.9600000000000009"/>
    <x v="9"/>
    <n v="2823629"/>
    <n v="30732684"/>
    <s v="E"/>
    <n v="1"/>
    <x v="19"/>
    <n v="3.68"/>
    <n v="11"/>
    <n v="3.68"/>
    <n v="0"/>
    <s v="1E"/>
    <n v="0.12483297734920172"/>
  </r>
  <r>
    <s v="1E-28B-VCS-Loc-22"/>
    <s v="1E"/>
    <n v="9.3800000000000008"/>
    <n v="9.3800000000000008"/>
    <n v="9.3800000000000008"/>
    <x v="10"/>
    <n v="12517237"/>
    <n v="30732684"/>
    <s v="E"/>
    <n v="1"/>
    <x v="19"/>
    <n v="3.68"/>
    <n v="11"/>
    <n v="3.68"/>
    <n v="0"/>
    <s v="1E"/>
    <n v="0.55338855171681167"/>
  </r>
  <r>
    <s v="1E-28B-VCS-Loc-22"/>
    <s v="1E"/>
    <n v="9.5589999999999993"/>
    <n v="9.56"/>
    <n v="9.5299999999999994"/>
    <x v="11"/>
    <n v="2831620"/>
    <n v="30732684"/>
    <s v="E"/>
    <n v="1"/>
    <x v="19"/>
    <n v="3.68"/>
    <n v="11"/>
    <n v="3.68"/>
    <n v="0"/>
    <s v="1E"/>
    <n v="0.12518626041932088"/>
  </r>
  <r>
    <s v="1E-28B-VCS-Loc-22"/>
    <s v="1E"/>
    <n v="10.195"/>
    <n v="10.199999999999999"/>
    <n v="10.18"/>
    <x v="14"/>
    <n v="2533150"/>
    <n v="30732684"/>
    <s v="E"/>
    <n v="1"/>
    <x v="19"/>
    <n v="3.68"/>
    <n v="11"/>
    <n v="3.68"/>
    <n v="0"/>
    <s v="1E"/>
    <n v="0.1119908658581316"/>
  </r>
  <r>
    <s v="1E-28B-VCS-Loc-22"/>
    <s v="1E"/>
    <n v="10.795"/>
    <n v="10.8"/>
    <n v="10.8"/>
    <x v="17"/>
    <n v="6531195"/>
    <n v="30732684"/>
    <s v="E"/>
    <n v="1"/>
    <x v="19"/>
    <n v="3.68"/>
    <n v="11"/>
    <n v="3.68"/>
    <n v="0"/>
    <s v="1E"/>
    <n v="0.28874491567348948"/>
  </r>
  <r>
    <s v="1E-28B-VCS-Loc-22"/>
    <s v="1E"/>
    <n v="12.398"/>
    <n v="12.4"/>
    <n v="12.39"/>
    <x v="20"/>
    <n v="11060242"/>
    <n v="30732684"/>
    <s v="E"/>
    <n v="1"/>
    <x v="19"/>
    <n v="3.68"/>
    <n v="11"/>
    <n v="3.68"/>
    <n v="0"/>
    <s v="1E"/>
    <n v="0.48897462770877098"/>
  </r>
  <r>
    <s v="1E-28B-VCS-Loc-22"/>
    <s v="1E"/>
    <n v="12.542999999999999"/>
    <n v="12.54"/>
    <n v="12.53"/>
    <x v="21"/>
    <n v="16781493"/>
    <n v="30732684"/>
    <s v="E"/>
    <n v="1"/>
    <x v="19"/>
    <n v="3.68"/>
    <n v="11"/>
    <n v="3.68"/>
    <n v="0"/>
    <s v="1E"/>
    <n v="0.74191182182743809"/>
  </r>
  <r>
    <s v="1E-28B-VCS-Loc-22"/>
    <s v="1E"/>
    <n v="12.842000000000001"/>
    <n v="12.84"/>
    <n v="12.84"/>
    <x v="311"/>
    <n v="1597976"/>
    <n v="30732684"/>
    <s v="E"/>
    <n v="1"/>
    <x v="19"/>
    <n v="3.68"/>
    <n v="11"/>
    <n v="3.68"/>
    <n v="0"/>
    <s v="1E"/>
    <n v="7.0646710956916769E-2"/>
  </r>
  <r>
    <s v="1E-28B-VCS-Loc-22"/>
    <s v="1E"/>
    <n v="12.914"/>
    <n v="12.91"/>
    <n v="12.91"/>
    <x v="22"/>
    <n v="32489303"/>
    <n v="30732684"/>
    <s v="E"/>
    <n v="1"/>
    <x v="19"/>
    <n v="3.68"/>
    <n v="11"/>
    <n v="3.68"/>
    <n v="0"/>
    <s v="1E"/>
    <n v="1.4363559892217961"/>
  </r>
  <r>
    <s v="1E-28B-VCS-Loc-22"/>
    <s v="1E"/>
    <n v="14.257999999999999"/>
    <n v="14.26"/>
    <n v="14.25"/>
    <x v="24"/>
    <n v="1034372"/>
    <n v="30732684"/>
    <s v="E"/>
    <n v="1"/>
    <x v="19"/>
    <n v="3.68"/>
    <n v="11"/>
    <n v="3.68"/>
    <n v="0"/>
    <s v="1E"/>
    <n v="4.5729710399860769E-2"/>
  </r>
  <r>
    <s v="1E-28B-VCS-Loc-22"/>
    <s v="1E"/>
    <n v="15.222"/>
    <n v="15.22"/>
    <n v="15.22"/>
    <x v="389"/>
    <n v="8524203"/>
    <n v="30732684"/>
    <s v="E"/>
    <n v="1"/>
    <x v="19"/>
    <n v="3.68"/>
    <n v="11"/>
    <n v="3.68"/>
    <n v="0"/>
    <s v="1E"/>
    <n v="0.37685603881352586"/>
  </r>
  <r>
    <s v="1E-28B-VCS-Loc-22"/>
    <s v="1E"/>
    <n v="15.404"/>
    <n v="15.4"/>
    <n v="15.4"/>
    <x v="273"/>
    <n v="3257149"/>
    <n v="30732684"/>
    <s v="E"/>
    <n v="1"/>
    <x v="19"/>
    <n v="3.68"/>
    <n v="11"/>
    <n v="3.68"/>
    <n v="0"/>
    <s v="1E"/>
    <n v="0.14399894863665694"/>
  </r>
  <r>
    <s v="1E-28B-VCS-Loc-22"/>
    <s v="1E"/>
    <n v="15.57"/>
    <n v="15.57"/>
    <n v="15.55"/>
    <x v="27"/>
    <n v="6443316"/>
    <n v="30732684"/>
    <s v="E"/>
    <n v="1"/>
    <x v="19"/>
    <n v="3.68"/>
    <n v="11"/>
    <n v="3.68"/>
    <n v="0"/>
    <s v="1E"/>
    <n v="0.28485977452482208"/>
  </r>
  <r>
    <s v="1E-28B-VCS-Loc-22"/>
    <s v="1E"/>
    <n v="15.782999999999999"/>
    <n v="15.78"/>
    <n v="15.77"/>
    <x v="96"/>
    <n v="2278566"/>
    <n v="30732684"/>
    <s v="E"/>
    <n v="1"/>
    <x v="19"/>
    <n v="3.68"/>
    <n v="11"/>
    <n v="3.68"/>
    <n v="0"/>
    <s v="1E"/>
    <n v="0.10073567662984802"/>
  </r>
  <r>
    <s v="1E-28B-VCS-Loc-22"/>
    <s v="1E"/>
    <n v="16.448"/>
    <n v="16.45"/>
    <n v="16.440000000000001"/>
    <x v="151"/>
    <n v="5478290"/>
    <n v="30732684"/>
    <s v="E"/>
    <n v="1"/>
    <x v="19"/>
    <n v="3.68"/>
    <n v="11"/>
    <n v="3.68"/>
    <n v="0"/>
    <s v="1E"/>
    <n v="0.2421958591168876"/>
  </r>
  <r>
    <s v="1E-28B-VCS-Loc-22"/>
    <s v="1E"/>
    <n v="18.212"/>
    <n v="18.21"/>
    <n v="18.21"/>
    <x v="274"/>
    <n v="2549806"/>
    <n v="30732684"/>
    <s v="E"/>
    <n v="1"/>
    <x v="19"/>
    <n v="3.68"/>
    <n v="11"/>
    <n v="3.68"/>
    <n v="0"/>
    <s v="1E"/>
    <n v="0.11272722961935105"/>
  </r>
  <r>
    <s v="1E-28B-VCS-Loc-22"/>
    <s v="1E"/>
    <n v="18.417000000000002"/>
    <n v="18.420000000000002"/>
    <n v="18.420000000000002"/>
    <x v="35"/>
    <n v="1091031"/>
    <n v="30732684"/>
    <s v="E"/>
    <n v="1"/>
    <x v="19"/>
    <n v="3.68"/>
    <n v="11"/>
    <n v="3.68"/>
    <n v="0"/>
    <s v="1E"/>
    <n v="4.8234611597443182E-2"/>
  </r>
  <r>
    <s v="1E-28B-VCS-Loc-22"/>
    <s v="1E"/>
    <n v="18.516999999999999"/>
    <n v="18.52"/>
    <n v="18.510000000000002"/>
    <x v="36"/>
    <n v="30732684"/>
    <n v="30732684"/>
    <s v="E"/>
    <n v="1"/>
    <x v="19"/>
    <n v="3.68"/>
    <n v="11"/>
    <n v="3.68"/>
    <n v="0"/>
    <s v="1E"/>
    <n v="1.3586956521739131"/>
  </r>
  <r>
    <s v="1E-28B-VCS-Loc-22"/>
    <s v="1E"/>
    <n v="21.085000000000001"/>
    <n v="21.09"/>
    <n v="21.07"/>
    <x v="249"/>
    <n v="2549828"/>
    <n v="30732684"/>
    <s v="E"/>
    <n v="1"/>
    <x v="19"/>
    <n v="3.68"/>
    <n v="11"/>
    <n v="3.68"/>
    <n v="0"/>
    <s v="1E"/>
    <n v="0.11272820224199437"/>
  </r>
  <r>
    <s v="1E-28B-VCS-Loc-22"/>
    <s v="1E"/>
    <n v="21.324000000000002"/>
    <n v="21.32"/>
    <n v="21.28"/>
    <x v="168"/>
    <n v="38265278"/>
    <n v="30732684"/>
    <s v="E"/>
    <n v="1"/>
    <x v="19"/>
    <n v="3.68"/>
    <n v="11"/>
    <n v="3.68"/>
    <n v="0"/>
    <s v="1E"/>
    <n v="1.6917125379555553"/>
  </r>
  <r>
    <s v="1E-28B-VCS-Loc-22"/>
    <s v="1E"/>
    <n v="22.181000000000001"/>
    <n v="22.18"/>
    <n v="22.17"/>
    <x v="44"/>
    <n v="1326599"/>
    <n v="30732684"/>
    <s v="E"/>
    <n v="1"/>
    <x v="19"/>
    <n v="3.68"/>
    <n v="11"/>
    <n v="3.68"/>
    <n v="0"/>
    <s v="1E"/>
    <n v="5.8649101180953178E-2"/>
  </r>
  <r>
    <s v="1E-28B-VCS-Loc-22"/>
    <s v="1E"/>
    <n v="22.363"/>
    <n v="22.36"/>
    <n v="22.36"/>
    <x v="232"/>
    <n v="1210018"/>
    <n v="30732684"/>
    <s v="E"/>
    <n v="1"/>
    <x v="19"/>
    <n v="3.68"/>
    <n v="11"/>
    <n v="3.68"/>
    <n v="0"/>
    <s v="1E"/>
    <n v="5.3495041163738703E-2"/>
  </r>
  <r>
    <s v="1E-28B-VCS-Loc-22"/>
    <s v="1E"/>
    <n v="22.867000000000001"/>
    <n v="22.87"/>
    <n v="22.87"/>
    <x v="233"/>
    <n v="1431896"/>
    <n v="30732684"/>
    <s v="E"/>
    <n v="1"/>
    <x v="19"/>
    <n v="3.68"/>
    <n v="11"/>
    <n v="3.68"/>
    <n v="0"/>
    <s v="1E"/>
    <n v="6.3304294202394334E-2"/>
  </r>
  <r>
    <s v="1E-28B-VCS-Loc-22"/>
    <s v="1E"/>
    <n v="23.334"/>
    <n v="23.33"/>
    <n v="23.32"/>
    <x v="45"/>
    <n v="3329577"/>
    <n v="30732684"/>
    <s v="E"/>
    <n v="1"/>
    <x v="19"/>
    <n v="3.68"/>
    <n v="11"/>
    <n v="3.68"/>
    <n v="0"/>
    <s v="1E"/>
    <n v="0.14720099921888569"/>
  </r>
  <r>
    <s v="1E-28B-VCS-Loc-22"/>
    <s v="1E"/>
    <n v="23.670999999999999"/>
    <n v="23.67"/>
    <n v="23.67"/>
    <x v="238"/>
    <n v="5875898"/>
    <n v="30732684"/>
    <s v="E"/>
    <n v="1"/>
    <x v="19"/>
    <n v="3.68"/>
    <n v="11"/>
    <n v="3.68"/>
    <n v="0"/>
    <s v="1E"/>
    <n v="0.25977415656951375"/>
  </r>
  <r>
    <s v="1E-28B-VCS-Loc-22"/>
    <s v="1E"/>
    <n v="23.896000000000001"/>
    <n v="23.9"/>
    <n v="23.89"/>
    <x v="239"/>
    <n v="4156823"/>
    <n v="30732684"/>
    <s v="E"/>
    <n v="1"/>
    <x v="19"/>
    <n v="3.68"/>
    <n v="11"/>
    <n v="3.68"/>
    <n v="0"/>
    <s v="1E"/>
    <n v="0.18377364427254458"/>
  </r>
  <r>
    <s v="1E-28B-VCS-Loc-22"/>
    <s v="1E"/>
    <n v="25.286000000000001"/>
    <n v="25.29"/>
    <n v="25.28"/>
    <x v="253"/>
    <n v="4482456"/>
    <n v="30732684"/>
    <s v="E"/>
    <n v="1"/>
    <x v="19"/>
    <n v="3.68"/>
    <n v="11"/>
    <n v="3.68"/>
    <n v="0"/>
    <s v="1E"/>
    <n v="0.19816991832736996"/>
  </r>
  <r>
    <s v="1E-28B-VCS-Loc-22"/>
    <s v="1E"/>
    <n v="25.628"/>
    <n v="25.63"/>
    <n v="25.62"/>
    <x v="50"/>
    <n v="1923391"/>
    <n v="30732684"/>
    <s v="E"/>
    <n v="1"/>
    <x v="19"/>
    <n v="3.68"/>
    <n v="11"/>
    <n v="3.68"/>
    <n v="0"/>
    <s v="1E"/>
    <n v="8.5033347205549462E-2"/>
  </r>
  <r>
    <s v="1E-28B-VCS-Loc-22"/>
    <s v="1E"/>
    <n v="25.681000000000001"/>
    <n v="25.68"/>
    <n v="25.67"/>
    <x v="254"/>
    <n v="2182234"/>
    <n v="30732684"/>
    <s v="E"/>
    <n v="1"/>
    <x v="19"/>
    <n v="3.68"/>
    <n v="11"/>
    <n v="3.68"/>
    <n v="0"/>
    <s v="1E"/>
    <n v="9.647682733555217E-2"/>
  </r>
  <r>
    <s v="1E-28B-VCS-Loc-22"/>
    <s v="1E"/>
    <n v="26.65"/>
    <n v="26.65"/>
    <n v="26.62"/>
    <x v="181"/>
    <n v="3198028"/>
    <n v="30732684"/>
    <s v="E"/>
    <n v="1"/>
    <x v="19"/>
    <n v="3.68"/>
    <n v="11"/>
    <n v="3.68"/>
    <n v="0"/>
    <s v="1E"/>
    <n v="0.14138520212326508"/>
  </r>
  <r>
    <s v="1E-28B-VCS-Loc-22"/>
    <s v="1E"/>
    <n v="27.363"/>
    <n v="27.36"/>
    <n v="27.36"/>
    <x v="390"/>
    <n v="1811417"/>
    <n v="30732684"/>
    <s v="E"/>
    <n v="1"/>
    <x v="19"/>
    <n v="3.68"/>
    <n v="11"/>
    <n v="3.68"/>
    <n v="0"/>
    <s v="1E"/>
    <n v="8.0082963211866323E-2"/>
  </r>
  <r>
    <s v="1E-28B-VCS-Loc-22"/>
    <s v="1E"/>
    <n v="30.759"/>
    <n v="30.76"/>
    <n v="30.76"/>
    <x v="391"/>
    <n v="1627304"/>
    <n v="30732684"/>
    <s v="E"/>
    <n v="1"/>
    <x v="19"/>
    <n v="3.68"/>
    <n v="11"/>
    <n v="3.68"/>
    <n v="0"/>
    <s v="1E"/>
    <n v="7.1943305360677806E-2"/>
  </r>
  <r>
    <s v="1E-28B-VCS-Loc-22"/>
    <s v="1E"/>
    <n v="30.963999999999999"/>
    <n v="30.96"/>
    <n v="30.94"/>
    <x v="56"/>
    <n v="2935755"/>
    <n v="30732684"/>
    <s v="E"/>
    <n v="1"/>
    <x v="19"/>
    <n v="3.68"/>
    <n v="11"/>
    <n v="3.68"/>
    <n v="0"/>
    <s v="1E"/>
    <n v="0.12979008128114763"/>
  </r>
  <r>
    <s v="1E-28B-VCS-Loc-22"/>
    <s v="1E"/>
    <n v="32.390999999999998"/>
    <n v="32.39"/>
    <n v="32.39"/>
    <x v="392"/>
    <n v="1069829"/>
    <n v="30732684"/>
    <s v="E"/>
    <n v="1"/>
    <x v="19"/>
    <n v="3.68"/>
    <n v="11"/>
    <n v="3.68"/>
    <n v="0"/>
    <s v="1E"/>
    <n v="4.7297268630021545E-2"/>
  </r>
  <r>
    <s v="1E-28B-VCS-Loc-22"/>
    <s v="1E"/>
    <n v="33.790999999999997"/>
    <n v="33.79"/>
    <n v="33.79"/>
    <x v="321"/>
    <n v="1389288"/>
    <n v="30732684"/>
    <s v="E"/>
    <n v="1"/>
    <x v="19"/>
    <n v="3.68"/>
    <n v="11"/>
    <n v="3.68"/>
    <n v="0"/>
    <s v="1E"/>
    <n v="6.1420589403040467E-2"/>
  </r>
  <r>
    <s v="1E-28B-VCS-Loc-22"/>
    <s v="1E"/>
    <n v="34.218000000000004"/>
    <n v="34.22"/>
    <n v="34.21"/>
    <x v="182"/>
    <n v="1255132"/>
    <n v="30732684"/>
    <s v="E"/>
    <n v="1"/>
    <x v="19"/>
    <n v="3.68"/>
    <n v="11"/>
    <n v="3.68"/>
    <n v="0"/>
    <s v="1E"/>
    <n v="5.5489536524188636E-2"/>
  </r>
  <r>
    <s v="1E-28B-VCS-Loc-22"/>
    <s v="1E"/>
    <n v="34.944000000000003"/>
    <n v="34.94"/>
    <n v="34.86"/>
    <x v="61"/>
    <n v="1997058"/>
    <n v="30732684"/>
    <s v="E"/>
    <n v="1"/>
    <x v="19"/>
    <n v="3.68"/>
    <n v="11"/>
    <n v="3.68"/>
    <n v="0"/>
    <s v="1E"/>
    <n v="8.8290174126644139E-2"/>
  </r>
  <r>
    <s v="1E-28B-VCS-Loc-22"/>
    <s v="1E"/>
    <n v="35.665999999999997"/>
    <n v="35.67"/>
    <n v="35.67"/>
    <x v="62"/>
    <n v="2577482"/>
    <n v="30732684"/>
    <s v="E"/>
    <n v="1"/>
    <x v="19"/>
    <n v="3.68"/>
    <n v="11"/>
    <n v="3.68"/>
    <n v="0"/>
    <s v="1E"/>
    <n v="0.11395078890462419"/>
  </r>
  <r>
    <s v="1E-28B-VCS-Loc-22"/>
    <s v="1E"/>
    <n v="36.122"/>
    <n v="36.119999999999997"/>
    <n v="36.11"/>
    <x v="353"/>
    <n v="1186373"/>
    <n v="30732684"/>
    <s v="E"/>
    <n v="1"/>
    <x v="19"/>
    <n v="3.68"/>
    <n v="11"/>
    <n v="3.68"/>
    <n v="0"/>
    <s v="1E"/>
    <n v="5.2449692872790464E-2"/>
  </r>
  <r>
    <s v="1E-28B-VCS-Loc-22"/>
    <s v="1E"/>
    <n v="36.167000000000002"/>
    <n v="36.17"/>
    <n v="36.11"/>
    <x v="65"/>
    <n v="1408424"/>
    <n v="30732684"/>
    <s v="E"/>
    <n v="1"/>
    <x v="19"/>
    <n v="3.68"/>
    <n v="11"/>
    <n v="3.68"/>
    <n v="0"/>
    <s v="1E"/>
    <n v="6.2266594262232071E-2"/>
  </r>
  <r>
    <s v="1E-28B-VCS-Loc-22"/>
    <s v="1E"/>
    <n v="36.201000000000001"/>
    <n v="36.200000000000003"/>
    <n v="36.200000000000003"/>
    <x v="393"/>
    <n v="821216"/>
    <n v="30732684"/>
    <s v="E"/>
    <n v="1"/>
    <x v="19"/>
    <n v="3.68"/>
    <n v="11"/>
    <n v="3.68"/>
    <n v="0"/>
    <s v="1E"/>
    <n v="3.630605802915398E-2"/>
  </r>
  <r>
    <s v="1E-28B-VCS-Loc-22"/>
    <s v="1E"/>
    <n v="36.271999999999998"/>
    <n v="36.270000000000003"/>
    <n v="36.270000000000003"/>
    <x v="394"/>
    <n v="5681006"/>
    <n v="30732684"/>
    <s v="E"/>
    <n v="1"/>
    <x v="19"/>
    <n v="3.68"/>
    <n v="11"/>
    <n v="3.68"/>
    <n v="0"/>
    <s v="1E"/>
    <n v="0.25115795783322775"/>
  </r>
  <r>
    <s v="1E-28B-VCS-Loc-22"/>
    <s v="1E"/>
    <n v="36.658000000000001"/>
    <n v="36.659999999999997"/>
    <n v="36.65"/>
    <x v="108"/>
    <n v="13015340"/>
    <n v="30732684"/>
    <s v="E"/>
    <n v="1"/>
    <x v="19"/>
    <n v="3.68"/>
    <n v="11"/>
    <n v="3.68"/>
    <n v="0"/>
    <s v="1E"/>
    <n v="0.57540974519391852"/>
  </r>
  <r>
    <s v="1E-28B-VCS-Loc-22"/>
    <s v="1E"/>
    <n v="36.734000000000002"/>
    <n v="36.729999999999997"/>
    <n v="36.72"/>
    <x v="198"/>
    <n v="1643218"/>
    <n v="30732684"/>
    <s v="E"/>
    <n v="1"/>
    <x v="19"/>
    <n v="3.68"/>
    <n v="11"/>
    <n v="3.68"/>
    <n v="0"/>
    <s v="1E"/>
    <n v="7.2646865212745909E-2"/>
  </r>
  <r>
    <s v="1E-28B-VCS-Loc-22"/>
    <s v="1E"/>
    <n v="37.295999999999999"/>
    <n v="37.299999999999997"/>
    <n v="37.24"/>
    <x v="73"/>
    <n v="982779"/>
    <n v="30732684"/>
    <s v="E"/>
    <n v="1"/>
    <x v="19"/>
    <n v="3.68"/>
    <n v="11"/>
    <n v="3.68"/>
    <n v="0"/>
    <s v="1E"/>
    <n v="4.3448777670958581E-2"/>
  </r>
  <r>
    <s v="1E-28B-VCS-Loc-22"/>
    <s v="1E"/>
    <n v="37.375999999999998"/>
    <n v="37.380000000000003"/>
    <n v="37.380000000000003"/>
    <x v="74"/>
    <n v="3005378"/>
    <n v="30732684"/>
    <s v="E"/>
    <n v="1"/>
    <x v="19"/>
    <n v="3.68"/>
    <n v="11"/>
    <n v="3.68"/>
    <n v="0"/>
    <s v="1E"/>
    <n v="0.13286812247635546"/>
  </r>
  <r>
    <s v="1E-28B-VCS-Loc-22"/>
    <s v="1E"/>
    <n v="37.673999999999999"/>
    <n v="37.67"/>
    <n v="37.67"/>
    <x v="90"/>
    <n v="9176193"/>
    <n v="30732684"/>
    <s v="E"/>
    <n v="1"/>
    <x v="19"/>
    <n v="3.68"/>
    <n v="11"/>
    <n v="3.68"/>
    <n v="0"/>
    <s v="1E"/>
    <n v="0.40568059505016535"/>
  </r>
  <r>
    <s v="1E-28B-VCS-Loc-22"/>
    <s v="1E"/>
    <n v="37.991999999999997"/>
    <n v="37.99"/>
    <n v="37.99"/>
    <x v="77"/>
    <n v="6679304"/>
    <n v="30732684"/>
    <s v="E"/>
    <n v="1"/>
    <x v="19"/>
    <n v="3.68"/>
    <n v="11"/>
    <n v="3.68"/>
    <n v="0"/>
    <s v="1E"/>
    <n v="0.29529283235879517"/>
  </r>
  <r>
    <s v="1E-28B-VCS-Loc-22"/>
    <s v="1E"/>
    <n v="38.057000000000002"/>
    <n v="38.06"/>
    <n v="38.06"/>
    <x v="395"/>
    <n v="6453806"/>
    <n v="30732684"/>
    <s v="E"/>
    <n v="1"/>
    <x v="19"/>
    <n v="3.68"/>
    <n v="11"/>
    <n v="3.68"/>
    <n v="0"/>
    <s v="1E"/>
    <n v="0.28532353868519628"/>
  </r>
  <r>
    <s v="1E-28B-VCS-Loc-22"/>
    <s v="1E"/>
    <n v="38.433999999999997"/>
    <n v="38.43"/>
    <n v="38.43"/>
    <x v="79"/>
    <n v="11743545"/>
    <n v="30732684"/>
    <s v="E"/>
    <n v="1"/>
    <x v="19"/>
    <n v="3.68"/>
    <n v="11"/>
    <n v="3.68"/>
    <n v="0"/>
    <s v="1E"/>
    <n v="0.51918353543766937"/>
  </r>
  <r>
    <s v="1E-28B-VCS-Loc-22"/>
    <s v="1E"/>
    <n v="38.825000000000003"/>
    <n v="38.83"/>
    <n v="38.82"/>
    <x v="396"/>
    <n v="3573698"/>
    <n v="30732684"/>
    <s v="E"/>
    <n v="1"/>
    <x v="19"/>
    <n v="3.68"/>
    <n v="11"/>
    <n v="3.68"/>
    <n v="0"/>
    <s v="1E"/>
    <n v="0.15799361796003916"/>
  </r>
  <r>
    <s v="1E-28B-VCS-Loc-22"/>
    <s v="1E"/>
    <n v="39.542000000000002"/>
    <n v="39.54"/>
    <n v="39.53"/>
    <x v="207"/>
    <n v="4967358"/>
    <n v="30732684"/>
    <s v="E"/>
    <n v="1"/>
    <x v="19"/>
    <n v="3.68"/>
    <n v="11"/>
    <n v="3.68"/>
    <n v="0"/>
    <s v="1E"/>
    <n v="0.21960749400837573"/>
  </r>
  <r>
    <s v="1E-28B-VCS-Loc-22"/>
    <s v="1E"/>
    <n v="39.756"/>
    <n v="39.76"/>
    <n v="39.75"/>
    <x v="81"/>
    <n v="2106124"/>
    <n v="30732684"/>
    <s v="E"/>
    <n v="1"/>
    <x v="19"/>
    <n v="3.68"/>
    <n v="11"/>
    <n v="3.68"/>
    <n v="0"/>
    <s v="1E"/>
    <n v="9.3111995090930891E-2"/>
  </r>
  <r>
    <s v="2A-6B-VCS-Loc-22"/>
    <s v="2A"/>
    <n v="4.1859999999999999"/>
    <n v="4.1900000000000004"/>
    <n v="4.1900000000000004"/>
    <x v="93"/>
    <n v="47027787"/>
    <n v="84304444"/>
    <s v="A"/>
    <n v="2"/>
    <x v="20"/>
    <n v="4.07"/>
    <n v="11"/>
    <n v="4.07"/>
    <n v="0"/>
    <s v="2A"/>
    <n v="0.68529832310137895"/>
  </r>
  <r>
    <s v="2A-6B-VCS-Loc-22"/>
    <s v="2A"/>
    <n v="4.7060000000000004"/>
    <n v="4.71"/>
    <n v="4.7"/>
    <x v="94"/>
    <n v="10373077"/>
    <n v="84304444"/>
    <s v="A"/>
    <n v="2"/>
    <x v="20"/>
    <n v="4.07"/>
    <n v="11"/>
    <n v="4.07"/>
    <n v="0"/>
    <s v="2A"/>
    <n v="0.15115855384608001"/>
  </r>
  <r>
    <s v="2A-6B-VCS-Loc-22"/>
    <s v="2A"/>
    <n v="5.0039999999999996"/>
    <n v="5"/>
    <n v="4.99"/>
    <x v="326"/>
    <n v="13712057"/>
    <n v="84304444"/>
    <s v="A"/>
    <n v="2"/>
    <x v="20"/>
    <n v="4.07"/>
    <n v="11"/>
    <n v="4.07"/>
    <n v="0"/>
    <s v="2A"/>
    <n v="0.19981483858405932"/>
  </r>
  <r>
    <s v="2A-6B-VCS-Loc-22"/>
    <s v="2A"/>
    <n v="5.117"/>
    <n v="5.12"/>
    <n v="5.12"/>
    <x v="397"/>
    <n v="8566160"/>
    <n v="84304444"/>
    <s v="A"/>
    <n v="2"/>
    <x v="20"/>
    <n v="4.07"/>
    <n v="11"/>
    <n v="4.07"/>
    <n v="0"/>
    <s v="2A"/>
    <n v="0.12482779773196871"/>
  </r>
  <r>
    <s v="2A-6B-VCS-Loc-22"/>
    <s v="2A"/>
    <n v="5.3140000000000001"/>
    <n v="5.31"/>
    <n v="5.31"/>
    <x v="398"/>
    <n v="8178086"/>
    <n v="84304444"/>
    <s v="A"/>
    <n v="2"/>
    <x v="20"/>
    <n v="4.07"/>
    <n v="11"/>
    <n v="4.07"/>
    <n v="0"/>
    <s v="2A"/>
    <n v="0.11917270574477302"/>
  </r>
  <r>
    <s v="2A-6B-VCS-Loc-22"/>
    <s v="2A"/>
    <n v="5.5759999999999996"/>
    <n v="5.58"/>
    <n v="5.58"/>
    <x v="399"/>
    <n v="1395105"/>
    <n v="84304444"/>
    <s v="A"/>
    <n v="2"/>
    <x v="20"/>
    <n v="4.07"/>
    <n v="11"/>
    <n v="4.07"/>
    <n v="0"/>
    <s v="2A"/>
    <n v="2.032974924060001E-2"/>
  </r>
  <r>
    <s v="2A-6B-VCS-Loc-22"/>
    <s v="2A"/>
    <n v="5.7619999999999996"/>
    <n v="5.76"/>
    <n v="5.76"/>
    <x v="115"/>
    <n v="53096884"/>
    <n v="84304444"/>
    <s v="A"/>
    <n v="2"/>
    <x v="20"/>
    <n v="4.07"/>
    <n v="11"/>
    <n v="4.07"/>
    <n v="0"/>
    <s v="2A"/>
    <n v="0.77373841909908359"/>
  </r>
  <r>
    <s v="2A-6B-VCS-Loc-22"/>
    <s v="2A"/>
    <n v="5.8419999999999996"/>
    <n v="5.84"/>
    <n v="5.84"/>
    <x v="400"/>
    <n v="57904083"/>
    <n v="84304444"/>
    <s v="A"/>
    <n v="2"/>
    <x v="20"/>
    <n v="4.07"/>
    <n v="11"/>
    <n v="4.07"/>
    <n v="0"/>
    <s v="2A"/>
    <n v="0.84378988491682705"/>
  </r>
  <r>
    <s v="2A-6B-VCS-Loc-22"/>
    <s v="2A"/>
    <n v="5.968"/>
    <n v="5.97"/>
    <n v="5.97"/>
    <x v="401"/>
    <n v="15361884"/>
    <n v="84304444"/>
    <s v="A"/>
    <n v="2"/>
    <x v="20"/>
    <n v="4.07"/>
    <n v="11"/>
    <n v="4.07"/>
    <n v="0"/>
    <s v="2A"/>
    <n v="0.22385644778219951"/>
  </r>
  <r>
    <s v="2A-6B-VCS-Loc-22"/>
    <s v="2A"/>
    <n v="6.0609999999999999"/>
    <n v="6.06"/>
    <n v="6.06"/>
    <x v="402"/>
    <n v="7599912"/>
    <n v="84304444"/>
    <s v="A"/>
    <n v="2"/>
    <x v="20"/>
    <n v="4.07"/>
    <n v="11"/>
    <n v="4.07"/>
    <n v="0"/>
    <s v="2A"/>
    <n v="0.11074743851582995"/>
  </r>
  <r>
    <s v="2A-6B-VCS-Loc-22"/>
    <s v="2A"/>
    <n v="6.1319999999999997"/>
    <n v="6.13"/>
    <n v="6.13"/>
    <x v="332"/>
    <n v="9756876"/>
    <n v="84304444"/>
    <s v="A"/>
    <n v="2"/>
    <x v="20"/>
    <n v="4.07"/>
    <n v="11"/>
    <n v="4.07"/>
    <n v="0"/>
    <s v="2A"/>
    <n v="0.14217914956338662"/>
  </r>
  <r>
    <s v="2A-6B-VCS-Loc-22"/>
    <s v="2A"/>
    <n v="6.2460000000000004"/>
    <n v="6.25"/>
    <n v="6.25"/>
    <x v="403"/>
    <n v="15434044"/>
    <n v="84304444"/>
    <s v="A"/>
    <n v="2"/>
    <x v="20"/>
    <n v="4.07"/>
    <n v="11"/>
    <n v="4.07"/>
    <n v="0"/>
    <s v="2A"/>
    <n v="0.22490797774245463"/>
  </r>
  <r>
    <s v="2A-6B-VCS-Loc-22"/>
    <s v="2A"/>
    <n v="6.3280000000000003"/>
    <n v="6.33"/>
    <n v="6.32"/>
    <x v="6"/>
    <n v="6336935"/>
    <n v="84304444"/>
    <s v="A"/>
    <n v="2"/>
    <x v="20"/>
    <n v="4.07"/>
    <n v="11"/>
    <n v="4.07"/>
    <n v="0"/>
    <s v="2A"/>
    <n v="9.234308493194536E-2"/>
  </r>
  <r>
    <s v="2A-6B-VCS-Loc-22"/>
    <s v="2A"/>
    <n v="6.6989999999999998"/>
    <n v="6.7"/>
    <n v="6.7"/>
    <x v="404"/>
    <n v="2963799"/>
    <n v="84304444"/>
    <s v="A"/>
    <n v="2"/>
    <x v="20"/>
    <n v="4.07"/>
    <n v="11"/>
    <n v="4.07"/>
    <n v="0"/>
    <s v="2A"/>
    <n v="4.3189072126858609E-2"/>
  </r>
  <r>
    <s v="2A-6B-VCS-Loc-22"/>
    <s v="2A"/>
    <n v="6.9279999999999999"/>
    <n v="6.93"/>
    <n v="6.93"/>
    <x v="242"/>
    <n v="4815325"/>
    <n v="84304444"/>
    <s v="A"/>
    <n v="2"/>
    <x v="20"/>
    <n v="4.07"/>
    <n v="11"/>
    <n v="4.07"/>
    <n v="0"/>
    <s v="2A"/>
    <n v="7.0169879515873182E-2"/>
  </r>
  <r>
    <s v="2A-6B-VCS-Loc-22"/>
    <s v="2A"/>
    <n v="7.1"/>
    <n v="7.1"/>
    <n v="7.09"/>
    <x v="117"/>
    <n v="32268904"/>
    <n v="84304444"/>
    <s v="A"/>
    <n v="2"/>
    <x v="20"/>
    <n v="4.07"/>
    <n v="11"/>
    <n v="4.07"/>
    <n v="0"/>
    <s v="2A"/>
    <n v="0.47022892656036258"/>
  </r>
  <r>
    <s v="2A-6B-VCS-Loc-22"/>
    <s v="2A"/>
    <n v="7.2510000000000003"/>
    <n v="7.25"/>
    <n v="7.25"/>
    <x v="405"/>
    <n v="3484483"/>
    <n v="84304444"/>
    <s v="A"/>
    <n v="2"/>
    <x v="20"/>
    <n v="4.07"/>
    <n v="11"/>
    <n v="4.07"/>
    <n v="0"/>
    <s v="2A"/>
    <n v="5.0776583571224852E-2"/>
  </r>
  <r>
    <s v="2A-6B-VCS-Loc-22"/>
    <s v="2A"/>
    <n v="7.3579999999999997"/>
    <n v="7.36"/>
    <n v="7.36"/>
    <x v="406"/>
    <n v="2553257"/>
    <n v="84304444"/>
    <s v="A"/>
    <n v="2"/>
    <x v="20"/>
    <n v="4.07"/>
    <n v="11"/>
    <n v="4.07"/>
    <n v="0"/>
    <s v="2A"/>
    <n v="3.7206571947492599E-2"/>
  </r>
  <r>
    <s v="2A-6B-VCS-Loc-22"/>
    <s v="2A"/>
    <n v="7.4189999999999996"/>
    <n v="7.42"/>
    <n v="7.42"/>
    <x v="407"/>
    <n v="4576548"/>
    <n v="84304444"/>
    <s v="A"/>
    <n v="2"/>
    <x v="20"/>
    <n v="4.07"/>
    <n v="11"/>
    <n v="4.07"/>
    <n v="0"/>
    <s v="2A"/>
    <n v="6.6690373289157098E-2"/>
  </r>
  <r>
    <s v="2A-6B-VCS-Loc-22"/>
    <s v="2A"/>
    <n v="7.47"/>
    <n v="7.47"/>
    <n v="7.47"/>
    <x v="408"/>
    <n v="2624532"/>
    <n v="84304444"/>
    <s v="A"/>
    <n v="2"/>
    <x v="20"/>
    <n v="4.07"/>
    <n v="11"/>
    <n v="4.07"/>
    <n v="0"/>
    <s v="2A"/>
    <n v="3.824520551064646E-2"/>
  </r>
  <r>
    <s v="2A-6B-VCS-Loc-22"/>
    <s v="2A"/>
    <n v="7.5419999999999998"/>
    <n v="7.54"/>
    <n v="7.54"/>
    <x v="409"/>
    <n v="2954751"/>
    <n v="84304444"/>
    <s v="A"/>
    <n v="2"/>
    <x v="20"/>
    <n v="4.07"/>
    <n v="11"/>
    <n v="4.07"/>
    <n v="0"/>
    <s v="2A"/>
    <n v="4.305722286022351E-2"/>
  </r>
  <r>
    <s v="2A-6B-VCS-Loc-22"/>
    <s v="2A"/>
    <n v="7.8310000000000004"/>
    <n v="7.83"/>
    <n v="7.83"/>
    <x v="410"/>
    <n v="4660552"/>
    <n v="84304444"/>
    <s v="A"/>
    <n v="2"/>
    <x v="20"/>
    <n v="4.07"/>
    <n v="11"/>
    <n v="4.07"/>
    <n v="0"/>
    <s v="2A"/>
    <n v="6.791449638756715E-2"/>
  </r>
  <r>
    <s v="2A-6B-VCS-Loc-22"/>
    <s v="2A"/>
    <n v="7.907"/>
    <n v="7.91"/>
    <n v="7.91"/>
    <x v="411"/>
    <n v="6437035"/>
    <n v="84304444"/>
    <s v="A"/>
    <n v="2"/>
    <x v="20"/>
    <n v="4.07"/>
    <n v="11"/>
    <n v="4.07"/>
    <n v="0"/>
    <s v="2A"/>
    <n v="9.3801762163396807E-2"/>
  </r>
  <r>
    <s v="2A-6B-VCS-Loc-22"/>
    <s v="2A"/>
    <n v="8.0299999999999994"/>
    <n v="8.0299999999999994"/>
    <n v="8.0299999999999994"/>
    <x v="333"/>
    <n v="16249676"/>
    <n v="84304444"/>
    <s v="A"/>
    <n v="2"/>
    <x v="20"/>
    <n v="4.07"/>
    <n v="11"/>
    <n v="4.07"/>
    <n v="0"/>
    <s v="2A"/>
    <n v="0.23679353046616292"/>
  </r>
  <r>
    <s v="2A-6B-VCS-Loc-22"/>
    <s v="2A"/>
    <n v="8.2129999999999992"/>
    <n v="8.2100000000000009"/>
    <n v="8.2100000000000009"/>
    <x v="412"/>
    <n v="4555429"/>
    <n v="84304444"/>
    <s v="A"/>
    <n v="2"/>
    <x v="20"/>
    <n v="4.07"/>
    <n v="11"/>
    <n v="4.07"/>
    <n v="0"/>
    <s v="2A"/>
    <n v="6.6382622994941076E-2"/>
  </r>
  <r>
    <s v="2A-6B-VCS-Loc-22"/>
    <s v="2A"/>
    <n v="8.2750000000000004"/>
    <n v="8.2799999999999994"/>
    <n v="8.2799999999999994"/>
    <x v="119"/>
    <n v="5560507"/>
    <n v="84304444"/>
    <s v="A"/>
    <n v="2"/>
    <x v="20"/>
    <n v="4.07"/>
    <n v="11"/>
    <n v="4.07"/>
    <n v="0"/>
    <s v="2A"/>
    <n v="8.1028820741521998E-2"/>
  </r>
  <r>
    <s v="2A-6B-VCS-Loc-22"/>
    <s v="2A"/>
    <n v="8.359"/>
    <n v="8.36"/>
    <n v="8.36"/>
    <x v="244"/>
    <n v="8866380"/>
    <n v="84304444"/>
    <s v="A"/>
    <n v="2"/>
    <x v="20"/>
    <n v="4.07"/>
    <n v="11"/>
    <n v="4.07"/>
    <n v="0"/>
    <s v="2A"/>
    <n v="0.12920266365031385"/>
  </r>
  <r>
    <s v="2A-6B-VCS-Loc-22"/>
    <s v="2A"/>
    <n v="8.4440000000000008"/>
    <n v="8.44"/>
    <n v="8.44"/>
    <x v="413"/>
    <n v="34757832"/>
    <n v="84304444"/>
    <s v="A"/>
    <n v="2"/>
    <x v="20"/>
    <n v="4.07"/>
    <n v="11"/>
    <n v="4.07"/>
    <n v="0"/>
    <s v="2A"/>
    <n v="0.506498083446696"/>
  </r>
  <r>
    <s v="2A-6B-VCS-Loc-22"/>
    <s v="2A"/>
    <n v="8.6210000000000004"/>
    <n v="8.6199999999999992"/>
    <n v="8.6199999999999992"/>
    <x v="414"/>
    <n v="54525561"/>
    <n v="84304444"/>
    <s v="A"/>
    <n v="2"/>
    <x v="20"/>
    <n v="4.07"/>
    <n v="11"/>
    <n v="4.07"/>
    <n v="0"/>
    <s v="2A"/>
    <n v="0.79455738624192407"/>
  </r>
  <r>
    <s v="2A-6B-VCS-Loc-22"/>
    <s v="2A"/>
    <n v="8.8149999999999995"/>
    <n v="8.82"/>
    <n v="8.82"/>
    <x v="415"/>
    <n v="62511275"/>
    <n v="84304444"/>
    <s v="A"/>
    <n v="2"/>
    <x v="20"/>
    <n v="4.07"/>
    <n v="11"/>
    <n v="4.07"/>
    <n v="0"/>
    <s v="2A"/>
    <n v="0.91092680870628984"/>
  </r>
  <r>
    <s v="2A-6B-VCS-Loc-22"/>
    <s v="2A"/>
    <n v="8.8759999999999994"/>
    <n v="8.8800000000000008"/>
    <n v="8.8800000000000008"/>
    <x v="416"/>
    <n v="145613695"/>
    <n v="84304444"/>
    <s v="A"/>
    <n v="2"/>
    <x v="20"/>
    <n v="4.07"/>
    <n v="11"/>
    <n v="4.07"/>
    <n v="0"/>
    <s v="2A"/>
    <n v="2.1219119029372067"/>
  </r>
  <r>
    <s v="2A-6B-VCS-Loc-22"/>
    <s v="2A"/>
    <n v="8.9640000000000004"/>
    <n v="8.9600000000000009"/>
    <n v="8.9600000000000009"/>
    <x v="9"/>
    <n v="144421721"/>
    <n v="84304444"/>
    <s v="A"/>
    <n v="2"/>
    <x v="20"/>
    <n v="4.07"/>
    <n v="11"/>
    <n v="4.07"/>
    <n v="0"/>
    <s v="2A"/>
    <n v="2.104542219278045"/>
  </r>
  <r>
    <s v="2A-6B-VCS-Loc-22"/>
    <s v="2A"/>
    <n v="9.2349999999999994"/>
    <n v="9.24"/>
    <n v="9.23"/>
    <x v="417"/>
    <n v="37251781"/>
    <n v="84304444"/>
    <s v="A"/>
    <n v="2"/>
    <x v="20"/>
    <n v="4.07"/>
    <n v="11"/>
    <n v="4.07"/>
    <n v="0"/>
    <s v="2A"/>
    <n v="0.54284040734980377"/>
  </r>
  <r>
    <s v="2A-6B-VCS-Loc-22"/>
    <s v="2A"/>
    <n v="9.3699999999999992"/>
    <n v="9.3699999999999992"/>
    <n v="9.3699999999999992"/>
    <x v="10"/>
    <n v="75358084"/>
    <n v="84304444"/>
    <s v="A"/>
    <n v="2"/>
    <x v="20"/>
    <n v="4.07"/>
    <n v="11"/>
    <n v="4.07"/>
    <n v="0"/>
    <s v="2A"/>
    <n v="1.0981330802857647"/>
  </r>
  <r>
    <s v="2A-6B-VCS-Loc-22"/>
    <s v="2A"/>
    <n v="9.4719999999999995"/>
    <n v="9.4700000000000006"/>
    <n v="9.4700000000000006"/>
    <x v="418"/>
    <n v="19058960"/>
    <n v="84304444"/>
    <s v="A"/>
    <n v="2"/>
    <x v="20"/>
    <n v="4.07"/>
    <n v="11"/>
    <n v="4.07"/>
    <n v="0"/>
    <s v="2A"/>
    <n v="0.27773097909234501"/>
  </r>
  <r>
    <s v="2A-6B-VCS-Loc-22"/>
    <s v="2A"/>
    <n v="9.5310000000000006"/>
    <n v="9.5299999999999994"/>
    <n v="9.5299999999999994"/>
    <x v="11"/>
    <n v="71552506"/>
    <n v="84304444"/>
    <s v="A"/>
    <n v="2"/>
    <x v="20"/>
    <n v="4.07"/>
    <n v="11"/>
    <n v="4.07"/>
    <n v="0"/>
    <s v="2A"/>
    <n v="1.0426774361188067"/>
  </r>
  <r>
    <s v="2A-6B-VCS-Loc-22"/>
    <s v="2A"/>
    <n v="9.6609999999999996"/>
    <n v="9.66"/>
    <n v="9.66"/>
    <x v="12"/>
    <n v="28019418"/>
    <n v="84304444"/>
    <s v="A"/>
    <n v="2"/>
    <x v="20"/>
    <n v="4.07"/>
    <n v="11"/>
    <n v="4.07"/>
    <n v="0"/>
    <s v="2A"/>
    <n v="0.40830456618502148"/>
  </r>
  <r>
    <s v="2A-6B-VCS-Loc-22"/>
    <s v="2A"/>
    <n v="9.798"/>
    <n v="9.8000000000000007"/>
    <n v="9.8000000000000007"/>
    <x v="13"/>
    <n v="30545028"/>
    <n v="84304444"/>
    <s v="A"/>
    <n v="2"/>
    <x v="20"/>
    <n v="4.07"/>
    <n v="11"/>
    <n v="4.07"/>
    <n v="0"/>
    <s v="2A"/>
    <n v="0.44510826051595115"/>
  </r>
  <r>
    <s v="2A-6B-VCS-Loc-22"/>
    <s v="2A"/>
    <n v="10.003"/>
    <n v="10"/>
    <n v="9.99"/>
    <x v="126"/>
    <n v="22120885"/>
    <n v="84304444"/>
    <s v="A"/>
    <n v="2"/>
    <x v="20"/>
    <n v="4.07"/>
    <n v="11"/>
    <n v="4.07"/>
    <n v="0"/>
    <s v="2A"/>
    <n v="0.32234996292762924"/>
  </r>
  <r>
    <s v="2A-6B-VCS-Loc-22"/>
    <s v="2A"/>
    <n v="10.093"/>
    <n v="10.09"/>
    <n v="10.1"/>
    <x v="223"/>
    <n v="405184444"/>
    <n v="84304444"/>
    <s v="A"/>
    <n v="2"/>
    <x v="20"/>
    <n v="4.07"/>
    <n v="11"/>
    <n v="4.07"/>
    <n v="0"/>
    <s v="2A"/>
    <n v="5.9044288012099004"/>
  </r>
  <r>
    <s v="2A-6B-VCS-Loc-22"/>
    <s v="2A"/>
    <n v="10.329000000000001"/>
    <n v="10.33"/>
    <n v="10.33"/>
    <x v="15"/>
    <n v="48510286"/>
    <n v="84304444"/>
    <s v="A"/>
    <n v="2"/>
    <x v="20"/>
    <n v="4.07"/>
    <n v="11"/>
    <n v="4.07"/>
    <n v="0"/>
    <s v="2A"/>
    <n v="0.70690159519877671"/>
  </r>
  <r>
    <s v="2A-6B-VCS-Loc-22"/>
    <s v="2A"/>
    <n v="10.481"/>
    <n v="10.48"/>
    <n v="10.48"/>
    <x v="384"/>
    <n v="54502336"/>
    <n v="84304444"/>
    <s v="A"/>
    <n v="2"/>
    <x v="20"/>
    <n v="4.07"/>
    <n v="11"/>
    <n v="4.07"/>
    <n v="0"/>
    <s v="2A"/>
    <n v="0.79421894689426731"/>
  </r>
  <r>
    <s v="2A-6B-VCS-Loc-22"/>
    <s v="2A"/>
    <n v="10.621"/>
    <n v="10.62"/>
    <n v="10.62"/>
    <x v="130"/>
    <n v="33335727"/>
    <n v="84304444"/>
    <s v="A"/>
    <n v="2"/>
    <x v="20"/>
    <n v="4.07"/>
    <n v="11"/>
    <n v="4.07"/>
    <n v="0"/>
    <s v="2A"/>
    <n v="0.48577488480300718"/>
  </r>
  <r>
    <s v="2A-6B-VCS-Loc-22"/>
    <s v="2A"/>
    <n v="10.731999999999999"/>
    <n v="10.73"/>
    <n v="10.73"/>
    <x v="131"/>
    <n v="103934428"/>
    <n v="84304444"/>
    <s v="A"/>
    <n v="2"/>
    <x v="20"/>
    <n v="4.07"/>
    <n v="11"/>
    <n v="4.07"/>
    <n v="0"/>
    <s v="2A"/>
    <n v="1.5145532835916986"/>
  </r>
  <r>
    <s v="2A-6B-VCS-Loc-22"/>
    <s v="2A"/>
    <n v="11.04"/>
    <n v="11.04"/>
    <n v="11.04"/>
    <x v="419"/>
    <n v="25663434"/>
    <n v="84304444"/>
    <s v="A"/>
    <n v="2"/>
    <x v="20"/>
    <n v="4.07"/>
    <n v="11"/>
    <n v="4.07"/>
    <n v="0"/>
    <s v="2A"/>
    <n v="0.37397269587069681"/>
  </r>
  <r>
    <s v="2A-6B-VCS-Loc-22"/>
    <s v="2A"/>
    <n v="11.07"/>
    <n v="11.07"/>
    <n v="11.07"/>
    <x v="420"/>
    <n v="15143182"/>
    <n v="84304444"/>
    <s v="A"/>
    <n v="2"/>
    <x v="20"/>
    <n v="4.07"/>
    <n v="11"/>
    <n v="4.07"/>
    <n v="0"/>
    <s v="2A"/>
    <n v="0.22066947847278004"/>
  </r>
  <r>
    <s v="2A-6B-VCS-Loc-22"/>
    <s v="2A"/>
    <n v="11.132999999999999"/>
    <n v="11.13"/>
    <n v="11.13"/>
    <x v="132"/>
    <n v="44329644"/>
    <n v="84304444"/>
    <s v="A"/>
    <n v="2"/>
    <x v="20"/>
    <n v="4.07"/>
    <n v="11"/>
    <n v="4.07"/>
    <n v="0"/>
    <s v="2A"/>
    <n v="0.64598044336811122"/>
  </r>
  <r>
    <s v="2A-6B-VCS-Loc-22"/>
    <s v="2A"/>
    <n v="11.25"/>
    <n v="11.25"/>
    <n v="11.25"/>
    <x v="133"/>
    <n v="39693428"/>
    <n v="84304444"/>
    <s v="A"/>
    <n v="2"/>
    <x v="20"/>
    <n v="4.07"/>
    <n v="11"/>
    <n v="4.07"/>
    <n v="0"/>
    <s v="2A"/>
    <n v="0.57842057604252817"/>
  </r>
  <r>
    <s v="2A-6B-VCS-Loc-22"/>
    <s v="2A"/>
    <n v="11.37"/>
    <n v="11.37"/>
    <n v="11.37"/>
    <x v="134"/>
    <n v="46420253"/>
    <n v="84304444"/>
    <s v="A"/>
    <n v="2"/>
    <x v="20"/>
    <n v="4.07"/>
    <n v="11"/>
    <n v="4.07"/>
    <n v="0"/>
    <s v="2A"/>
    <n v="0.67644521607707686"/>
  </r>
  <r>
    <s v="2A-6B-VCS-Loc-22"/>
    <s v="2A"/>
    <n v="11.433"/>
    <n v="11.43"/>
    <n v="11.43"/>
    <x v="421"/>
    <n v="55058146"/>
    <n v="84304444"/>
    <s v="A"/>
    <n v="2"/>
    <x v="20"/>
    <n v="4.07"/>
    <n v="11"/>
    <n v="4.07"/>
    <n v="0"/>
    <s v="2A"/>
    <n v="0.80231832143985182"/>
  </r>
  <r>
    <s v="2A-6B-VCS-Loc-22"/>
    <s v="2A"/>
    <n v="11.635"/>
    <n v="11.64"/>
    <n v="11.64"/>
    <x v="136"/>
    <n v="207327846"/>
    <n v="84304444"/>
    <s v="A"/>
    <n v="2"/>
    <x v="20"/>
    <n v="4.07"/>
    <n v="11"/>
    <n v="4.07"/>
    <n v="0"/>
    <s v="2A"/>
    <n v="3.0212228611995058"/>
  </r>
  <r>
    <s v="2A-6B-VCS-Loc-22"/>
    <s v="2A"/>
    <n v="11.802"/>
    <n v="11.8"/>
    <n v="11.8"/>
    <x v="422"/>
    <n v="109841808"/>
    <n v="84304444"/>
    <s v="A"/>
    <n v="2"/>
    <x v="20"/>
    <n v="4.07"/>
    <n v="11"/>
    <n v="4.07"/>
    <n v="0"/>
    <s v="2A"/>
    <n v="1.6006368071035026"/>
  </r>
  <r>
    <s v="2A-6B-VCS-Loc-22"/>
    <s v="2A"/>
    <n v="11.917999999999999"/>
    <n v="11.92"/>
    <n v="11.92"/>
    <x v="138"/>
    <n v="161880761"/>
    <n v="84304444"/>
    <s v="A"/>
    <n v="2"/>
    <x v="20"/>
    <n v="4.07"/>
    <n v="11"/>
    <n v="4.07"/>
    <n v="0"/>
    <s v="2A"/>
    <n v="2.3589588439633591"/>
  </r>
  <r>
    <s v="2A-6B-VCS-Loc-22"/>
    <s v="2A"/>
    <n v="12.026"/>
    <n v="12.03"/>
    <n v="12.03"/>
    <x v="310"/>
    <n v="164140702"/>
    <n v="84304444"/>
    <s v="A"/>
    <n v="2"/>
    <x v="20"/>
    <n v="4.07"/>
    <n v="11"/>
    <n v="4.07"/>
    <n v="0"/>
    <s v="2A"/>
    <n v="2.3918911564620964"/>
  </r>
  <r>
    <s v="2A-6B-VCS-Loc-22"/>
    <s v="2A"/>
    <n v="12.127000000000001"/>
    <n v="12.13"/>
    <n v="12.13"/>
    <x v="423"/>
    <n v="93221309"/>
    <n v="84304444"/>
    <s v="A"/>
    <n v="2"/>
    <x v="20"/>
    <n v="4.07"/>
    <n v="11"/>
    <n v="4.07"/>
    <n v="0"/>
    <s v="2A"/>
    <n v="1.3584395696743179"/>
  </r>
  <r>
    <s v="2A-6B-VCS-Loc-22"/>
    <s v="2A"/>
    <n v="12.308999999999999"/>
    <n v="12.31"/>
    <n v="12.31"/>
    <x v="140"/>
    <n v="138083139"/>
    <n v="84304444"/>
    <s v="A"/>
    <n v="2"/>
    <x v="20"/>
    <n v="4.07"/>
    <n v="11"/>
    <n v="4.07"/>
    <n v="0"/>
    <s v="2A"/>
    <n v="2.0121751339325109"/>
  </r>
  <r>
    <s v="2A-6B-VCS-Loc-22"/>
    <s v="2A"/>
    <n v="12.395"/>
    <n v="12.4"/>
    <n v="12.39"/>
    <x v="20"/>
    <n v="220240091"/>
    <n v="84304444"/>
    <s v="A"/>
    <n v="2"/>
    <x v="20"/>
    <n v="4.07"/>
    <n v="11"/>
    <n v="4.07"/>
    <n v="0"/>
    <s v="2A"/>
    <n v="3.209382679265667"/>
  </r>
  <r>
    <s v="2A-6B-VCS-Loc-22"/>
    <s v="2A"/>
    <n v="12.531000000000001"/>
    <n v="12.53"/>
    <n v="12.53"/>
    <x v="21"/>
    <n v="298288607"/>
    <n v="84304444"/>
    <s v="A"/>
    <n v="2"/>
    <x v="20"/>
    <n v="4.07"/>
    <n v="11"/>
    <n v="4.07"/>
    <n v="0"/>
    <s v="2A"/>
    <n v="4.3467212730496163"/>
  </r>
  <r>
    <s v="2A-6B-VCS-Loc-22"/>
    <s v="2A"/>
    <n v="12.731"/>
    <n v="12.73"/>
    <n v="12.73"/>
    <x v="424"/>
    <n v="58773619"/>
    <n v="84304444"/>
    <s v="A"/>
    <n v="2"/>
    <x v="20"/>
    <n v="4.07"/>
    <n v="11"/>
    <n v="4.07"/>
    <n v="0"/>
    <s v="2A"/>
    <n v="0.8564609375155019"/>
  </r>
  <r>
    <s v="2A-6B-VCS-Loc-22"/>
    <s v="2A"/>
    <n v="12.833"/>
    <n v="12.83"/>
    <n v="12.83"/>
    <x v="284"/>
    <n v="96059837"/>
    <n v="84304444"/>
    <s v="A"/>
    <n v="2"/>
    <x v="20"/>
    <n v="4.07"/>
    <n v="11"/>
    <n v="4.07"/>
    <n v="0"/>
    <s v="2A"/>
    <n v="1.3998031677206455"/>
  </r>
  <r>
    <s v="2A-6B-VCS-Loc-22"/>
    <s v="2A"/>
    <n v="12.91"/>
    <n v="12.91"/>
    <n v="12.91"/>
    <x v="22"/>
    <n v="137938600"/>
    <n v="84304444"/>
    <s v="A"/>
    <n v="2"/>
    <x v="20"/>
    <n v="4.07"/>
    <n v="11"/>
    <n v="4.07"/>
    <n v="0"/>
    <s v="2A"/>
    <n v="2.010068882700176"/>
  </r>
  <r>
    <s v="2A-6B-VCS-Loc-22"/>
    <s v="2A"/>
    <n v="13"/>
    <n v="13"/>
    <n v="13"/>
    <x v="425"/>
    <n v="65658023"/>
    <n v="84304444"/>
    <s v="A"/>
    <n v="2"/>
    <x v="20"/>
    <n v="4.07"/>
    <n v="11"/>
    <n v="4.07"/>
    <n v="0"/>
    <s v="2A"/>
    <n v="0.95678185027187779"/>
  </r>
  <r>
    <s v="2A-6B-VCS-Loc-22"/>
    <s v="2A"/>
    <n v="13.108000000000001"/>
    <n v="13.11"/>
    <n v="13.11"/>
    <x v="143"/>
    <n v="115484381"/>
    <n v="84304444"/>
    <s v="A"/>
    <n v="2"/>
    <x v="20"/>
    <n v="4.07"/>
    <n v="11"/>
    <n v="4.07"/>
    <n v="0"/>
    <s v="2A"/>
    <n v="1.6828615100196131"/>
  </r>
  <r>
    <s v="2A-6B-VCS-Loc-22"/>
    <s v="2A"/>
    <n v="13.301"/>
    <n v="13.3"/>
    <n v="13.3"/>
    <x v="144"/>
    <n v="47706161"/>
    <n v="84304444"/>
    <s v="A"/>
    <n v="2"/>
    <x v="20"/>
    <n v="4.07"/>
    <n v="11"/>
    <n v="4.07"/>
    <n v="0"/>
    <s v="2A"/>
    <n v="0.69518372478178481"/>
  </r>
  <r>
    <s v="2A-6B-VCS-Loc-22"/>
    <s v="2A"/>
    <n v="13.356999999999999"/>
    <n v="13.36"/>
    <n v="13.36"/>
    <x v="145"/>
    <n v="50073352"/>
    <n v="84304444"/>
    <s v="A"/>
    <n v="2"/>
    <x v="20"/>
    <n v="4.07"/>
    <n v="11"/>
    <n v="4.07"/>
    <n v="0"/>
    <s v="2A"/>
    <n v="0.72967890574279159"/>
  </r>
  <r>
    <s v="2A-6B-VCS-Loc-22"/>
    <s v="2A"/>
    <n v="13.531000000000001"/>
    <n v="13.53"/>
    <n v="13.53"/>
    <x v="426"/>
    <n v="79147931"/>
    <n v="84304444"/>
    <s v="A"/>
    <n v="2"/>
    <x v="20"/>
    <n v="4.07"/>
    <n v="11"/>
    <n v="4.07"/>
    <n v="0"/>
    <s v="2A"/>
    <n v="1.1533594891727235"/>
  </r>
  <r>
    <s v="2A-6B-VCS-Loc-22"/>
    <s v="2A"/>
    <n v="13.64"/>
    <n v="13.64"/>
    <n v="13.64"/>
    <x v="427"/>
    <n v="26180022"/>
    <n v="84304444"/>
    <s v="A"/>
    <n v="2"/>
    <x v="20"/>
    <n v="4.07"/>
    <n v="11"/>
    <n v="4.07"/>
    <n v="0"/>
    <s v="2A"/>
    <n v="0.38150051958339454"/>
  </r>
  <r>
    <s v="2A-6B-VCS-Loc-22"/>
    <s v="2A"/>
    <n v="13.818"/>
    <n v="13.82"/>
    <n v="13.82"/>
    <x v="428"/>
    <n v="28187825"/>
    <n v="84304444"/>
    <s v="A"/>
    <n v="2"/>
    <x v="20"/>
    <n v="4.07"/>
    <n v="11"/>
    <n v="4.07"/>
    <n v="0"/>
    <s v="2A"/>
    <n v="0.41075862668968721"/>
  </r>
  <r>
    <s v="2A-6B-VCS-Loc-22"/>
    <s v="2A"/>
    <n v="13.898"/>
    <n v="13.9"/>
    <n v="13.9"/>
    <x v="429"/>
    <n v="39900766"/>
    <n v="84304444"/>
    <s v="A"/>
    <n v="2"/>
    <x v="20"/>
    <n v="4.07"/>
    <n v="11"/>
    <n v="4.07"/>
    <n v="0"/>
    <s v="2A"/>
    <n v="0.58144194686984763"/>
  </r>
  <r>
    <s v="2A-6B-VCS-Loc-22"/>
    <s v="2A"/>
    <n v="14.077"/>
    <n v="14.08"/>
    <n v="14.08"/>
    <x v="430"/>
    <n v="20984245"/>
    <n v="84304444"/>
    <s v="A"/>
    <n v="2"/>
    <x v="20"/>
    <n v="4.07"/>
    <n v="11"/>
    <n v="4.07"/>
    <n v="0"/>
    <s v="2A"/>
    <n v="0.30578661738959761"/>
  </r>
  <r>
    <s v="2A-6B-VCS-Loc-22"/>
    <s v="2A"/>
    <n v="14.252000000000001"/>
    <n v="14.25"/>
    <n v="14.25"/>
    <x v="24"/>
    <n v="89331568"/>
    <n v="84304444"/>
    <s v="A"/>
    <n v="2"/>
    <x v="20"/>
    <n v="4.07"/>
    <n v="11"/>
    <n v="4.07"/>
    <n v="0"/>
    <s v="2A"/>
    <n v="1.3017574854291314"/>
  </r>
  <r>
    <s v="2A-6B-VCS-Loc-22"/>
    <s v="2A"/>
    <n v="14.433999999999999"/>
    <n v="14.43"/>
    <n v="14.43"/>
    <x v="431"/>
    <n v="6890140"/>
    <n v="84304444"/>
    <s v="A"/>
    <n v="2"/>
    <x v="20"/>
    <n v="4.07"/>
    <n v="11"/>
    <n v="4.07"/>
    <n v="0"/>
    <s v="2A"/>
    <n v="0.100404498896232"/>
  </r>
  <r>
    <s v="2A-6B-VCS-Loc-22"/>
    <s v="2A"/>
    <n v="14.51"/>
    <n v="14.51"/>
    <n v="14.51"/>
    <x v="432"/>
    <n v="9292847"/>
    <n v="84304444"/>
    <s v="A"/>
    <n v="2"/>
    <x v="20"/>
    <n v="4.07"/>
    <n v="11"/>
    <n v="4.07"/>
    <n v="0"/>
    <s v="2A"/>
    <n v="0.1354172261165017"/>
  </r>
  <r>
    <s v="2A-6B-VCS-Loc-22"/>
    <s v="2A"/>
    <n v="14.596"/>
    <n v="14.6"/>
    <n v="14.6"/>
    <x v="433"/>
    <n v="31105119"/>
    <n v="84304444"/>
    <s v="A"/>
    <n v="2"/>
    <x v="20"/>
    <n v="4.07"/>
    <n v="11"/>
    <n v="4.07"/>
    <n v="0"/>
    <s v="2A"/>
    <n v="0.45327001865022559"/>
  </r>
  <r>
    <s v="2A-6B-VCS-Loc-22"/>
    <s v="2A"/>
    <n v="14.739000000000001"/>
    <n v="14.74"/>
    <n v="14.74"/>
    <x v="434"/>
    <n v="30168989"/>
    <n v="84304444"/>
    <s v="A"/>
    <n v="2"/>
    <x v="20"/>
    <n v="4.07"/>
    <n v="11"/>
    <n v="4.07"/>
    <n v="0"/>
    <s v="2A"/>
    <n v="0.43962854495713238"/>
  </r>
  <r>
    <s v="2A-6B-VCS-Loc-22"/>
    <s v="2A"/>
    <n v="14.827"/>
    <n v="14.83"/>
    <n v="14.83"/>
    <x v="147"/>
    <n v="23350086"/>
    <n v="84304444"/>
    <s v="A"/>
    <n v="2"/>
    <x v="20"/>
    <n v="4.07"/>
    <n v="11"/>
    <n v="4.07"/>
    <n v="0"/>
    <s v="2A"/>
    <n v="0.34026212588044985"/>
  </r>
  <r>
    <s v="2A-6B-VCS-Loc-22"/>
    <s v="2A"/>
    <n v="15.077999999999999"/>
    <n v="15.08"/>
    <n v="15.07"/>
    <x v="229"/>
    <n v="34904758"/>
    <n v="84304444"/>
    <s v="A"/>
    <n v="2"/>
    <x v="20"/>
    <n v="4.07"/>
    <n v="11"/>
    <n v="4.07"/>
    <n v="0"/>
    <s v="2A"/>
    <n v="0.50863911852070431"/>
  </r>
  <r>
    <s v="2A-6B-VCS-Loc-22"/>
    <s v="2A"/>
    <n v="15.183"/>
    <n v="15.18"/>
    <n v="15.18"/>
    <x v="287"/>
    <n v="112049488"/>
    <n v="84304444"/>
    <s v="A"/>
    <n v="2"/>
    <x v="20"/>
    <n v="4.07"/>
    <n v="11"/>
    <n v="4.07"/>
    <n v="0"/>
    <s v="2A"/>
    <n v="1.6328075618520614"/>
  </r>
  <r>
    <s v="2A-6B-VCS-Loc-22"/>
    <s v="2A"/>
    <n v="15.326000000000001"/>
    <n v="15.33"/>
    <n v="15.33"/>
    <x v="435"/>
    <n v="12673296"/>
    <n v="84304444"/>
    <s v="A"/>
    <n v="2"/>
    <x v="20"/>
    <n v="4.07"/>
    <n v="11"/>
    <n v="4.07"/>
    <n v="0"/>
    <s v="2A"/>
    <n v="0.18467780542102505"/>
  </r>
  <r>
    <s v="2A-6B-VCS-Loc-22"/>
    <s v="2A"/>
    <n v="15.398"/>
    <n v="15.4"/>
    <n v="15.4"/>
    <x v="273"/>
    <n v="22873761"/>
    <n v="84304444"/>
    <s v="A"/>
    <n v="2"/>
    <x v="20"/>
    <n v="4.07"/>
    <n v="11"/>
    <n v="4.07"/>
    <n v="0"/>
    <s v="2A"/>
    <n v="0.33332102266095825"/>
  </r>
  <r>
    <s v="2A-6B-VCS-Loc-22"/>
    <s v="2A"/>
    <n v="15.548999999999999"/>
    <n v="15.55"/>
    <n v="15.55"/>
    <x v="27"/>
    <n v="123130991"/>
    <n v="84304444"/>
    <s v="A"/>
    <n v="2"/>
    <x v="20"/>
    <n v="4.07"/>
    <n v="11"/>
    <n v="4.07"/>
    <n v="0"/>
    <s v="2A"/>
    <n v="1.7942894411363852"/>
  </r>
  <r>
    <s v="2A-6B-VCS-Loc-22"/>
    <s v="2A"/>
    <n v="15.664999999999999"/>
    <n v="15.67"/>
    <n v="15.67"/>
    <x v="436"/>
    <n v="9977145"/>
    <n v="84304444"/>
    <s v="A"/>
    <n v="2"/>
    <x v="20"/>
    <n v="4.07"/>
    <n v="11"/>
    <n v="4.07"/>
    <n v="0"/>
    <s v="2A"/>
    <n v="0.14538895351038539"/>
  </r>
  <r>
    <s v="2A-6B-VCS-Loc-22"/>
    <s v="2A"/>
    <n v="15.772"/>
    <n v="15.77"/>
    <n v="15.77"/>
    <x v="189"/>
    <n v="29061683"/>
    <n v="84304444"/>
    <s v="A"/>
    <n v="2"/>
    <x v="20"/>
    <n v="4.07"/>
    <n v="11"/>
    <n v="4.07"/>
    <n v="0"/>
    <s v="2A"/>
    <n v="0.42349266033725658"/>
  </r>
  <r>
    <s v="2A-6B-VCS-Loc-22"/>
    <s v="2A"/>
    <n v="15.895"/>
    <n v="15.9"/>
    <n v="15.9"/>
    <x v="437"/>
    <n v="15485270"/>
    <n v="84304444"/>
    <s v="A"/>
    <n v="2"/>
    <x v="20"/>
    <n v="4.07"/>
    <n v="11"/>
    <n v="4.07"/>
    <n v="0"/>
    <s v="2A"/>
    <n v="0.22565445326551489"/>
  </r>
  <r>
    <s v="2A-6B-VCS-Loc-22"/>
    <s v="2A"/>
    <n v="15.996"/>
    <n v="16"/>
    <n v="16"/>
    <x v="438"/>
    <n v="19102535"/>
    <n v="84304444"/>
    <s v="A"/>
    <n v="2"/>
    <x v="20"/>
    <n v="4.07"/>
    <n v="11"/>
    <n v="4.07"/>
    <n v="0"/>
    <s v="2A"/>
    <n v="0.27836596271233"/>
  </r>
  <r>
    <s v="2A-6B-VCS-Loc-22"/>
    <s v="2A"/>
    <n v="16.173999999999999"/>
    <n v="16.170000000000002"/>
    <n v="16.170000000000002"/>
    <x v="439"/>
    <n v="10846742"/>
    <n v="84304444"/>
    <s v="A"/>
    <n v="2"/>
    <x v="20"/>
    <n v="4.07"/>
    <n v="11"/>
    <n v="4.07"/>
    <n v="0"/>
    <s v="2A"/>
    <n v="0.15806089501326728"/>
  </r>
  <r>
    <s v="2A-6B-VCS-Loc-22"/>
    <s v="2A"/>
    <n v="16.369"/>
    <n v="16.37"/>
    <n v="16.37"/>
    <x v="150"/>
    <n v="12169881"/>
    <n v="84304444"/>
    <s v="A"/>
    <n v="2"/>
    <x v="20"/>
    <n v="4.07"/>
    <n v="11"/>
    <n v="4.07"/>
    <n v="0"/>
    <s v="2A"/>
    <n v="0.17734194130043437"/>
  </r>
  <r>
    <s v="2A-6B-VCS-Loc-22"/>
    <s v="2A"/>
    <n v="16.440999999999999"/>
    <n v="16.440000000000001"/>
    <n v="16.440000000000001"/>
    <x v="289"/>
    <n v="42948789"/>
    <n v="84304444"/>
    <s v="A"/>
    <n v="2"/>
    <x v="20"/>
    <n v="4.07"/>
    <n v="11"/>
    <n v="4.07"/>
    <n v="0"/>
    <s v="2A"/>
    <n v="0.62585834797914142"/>
  </r>
  <r>
    <s v="2A-6B-VCS-Loc-22"/>
    <s v="2A"/>
    <n v="16.724"/>
    <n v="16.72"/>
    <n v="16.72"/>
    <x v="152"/>
    <n v="13234514"/>
    <n v="84304444"/>
    <s v="A"/>
    <n v="2"/>
    <x v="20"/>
    <n v="4.07"/>
    <n v="11"/>
    <n v="4.07"/>
    <n v="0"/>
    <s v="2A"/>
    <n v="0.1928559864248284"/>
  </r>
  <r>
    <s v="2A-6B-VCS-Loc-22"/>
    <s v="2A"/>
    <n v="16.905000000000001"/>
    <n v="16.91"/>
    <n v="16.91"/>
    <x v="440"/>
    <n v="46893977"/>
    <n v="84304444"/>
    <s v="A"/>
    <n v="2"/>
    <x v="20"/>
    <n v="4.07"/>
    <n v="11"/>
    <n v="4.07"/>
    <n v="0"/>
    <s v="2A"/>
    <n v="0.6833484170040709"/>
  </r>
  <r>
    <s v="2A-6B-VCS-Loc-22"/>
    <s v="2A"/>
    <n v="17.036000000000001"/>
    <n v="17.04"/>
    <n v="17.04"/>
    <x v="441"/>
    <n v="7045233"/>
    <n v="84304444"/>
    <s v="A"/>
    <n v="2"/>
    <x v="20"/>
    <n v="4.07"/>
    <n v="11"/>
    <n v="4.07"/>
    <n v="0"/>
    <s v="2A"/>
    <n v="0.10266454512857465"/>
  </r>
  <r>
    <s v="2A-6B-VCS-Loc-22"/>
    <s v="2A"/>
    <n v="17.173999999999999"/>
    <n v="17.170000000000002"/>
    <n v="17.170000000000002"/>
    <x v="442"/>
    <n v="6007621"/>
    <n v="84304444"/>
    <s v="A"/>
    <n v="2"/>
    <x v="20"/>
    <n v="4.07"/>
    <n v="11"/>
    <n v="4.07"/>
    <n v="0"/>
    <s v="2A"/>
    <n v="8.7544255423471842E-2"/>
  </r>
  <r>
    <s v="2A-6B-VCS-Loc-22"/>
    <s v="2A"/>
    <n v="17.242999999999999"/>
    <n v="17.239999999999998"/>
    <n v="17.239999999999998"/>
    <x v="443"/>
    <n v="11110605"/>
    <n v="84304444"/>
    <s v="A"/>
    <n v="2"/>
    <x v="20"/>
    <n v="4.07"/>
    <n v="11"/>
    <n v="4.07"/>
    <n v="0"/>
    <s v="2A"/>
    <n v="0.16190595945205319"/>
  </r>
  <r>
    <s v="2A-6B-VCS-Loc-22"/>
    <s v="2A"/>
    <n v="17.448"/>
    <n v="17.45"/>
    <n v="17.45"/>
    <x v="444"/>
    <n v="37022115"/>
    <n v="84304444"/>
    <s v="A"/>
    <n v="2"/>
    <x v="20"/>
    <n v="4.07"/>
    <n v="11"/>
    <n v="4.07"/>
    <n v="0"/>
    <s v="2A"/>
    <n v="0.53949366843832991"/>
  </r>
  <r>
    <s v="2A-6B-VCS-Loc-22"/>
    <s v="2A"/>
    <n v="17.585999999999999"/>
    <n v="17.59"/>
    <n v="17.59"/>
    <x v="445"/>
    <n v="13328904"/>
    <n v="84304444"/>
    <s v="A"/>
    <n v="2"/>
    <x v="20"/>
    <n v="4.07"/>
    <n v="11"/>
    <n v="4.07"/>
    <n v="0"/>
    <s v="2A"/>
    <n v="0.1942314563936266"/>
  </r>
  <r>
    <s v="2A-6B-VCS-Loc-22"/>
    <s v="2A"/>
    <n v="17.692"/>
    <n v="17.690000000000001"/>
    <n v="17.690000000000001"/>
    <x v="155"/>
    <n v="10251016"/>
    <n v="84304444"/>
    <s v="A"/>
    <n v="2"/>
    <x v="20"/>
    <n v="4.07"/>
    <n v="11"/>
    <n v="4.07"/>
    <n v="0"/>
    <s v="2A"/>
    <n v="0.14937985652791622"/>
  </r>
  <r>
    <s v="2A-6B-VCS-Loc-22"/>
    <s v="2A"/>
    <n v="17.742999999999999"/>
    <n v="17.739999999999998"/>
    <n v="17.739999999999998"/>
    <x v="446"/>
    <n v="10358815"/>
    <n v="84304444"/>
    <s v="A"/>
    <n v="2"/>
    <x v="20"/>
    <n v="4.07"/>
    <n v="11"/>
    <n v="4.07"/>
    <n v="0"/>
    <s v="2A"/>
    <n v="0.15095072512804844"/>
  </r>
  <r>
    <s v="2A-6B-VCS-Loc-22"/>
    <s v="2A"/>
    <n v="17.823"/>
    <n v="17.82"/>
    <n v="17.82"/>
    <x v="31"/>
    <n v="23272271"/>
    <n v="84304444"/>
    <s v="A"/>
    <n v="2"/>
    <x v="20"/>
    <n v="4.07"/>
    <n v="11"/>
    <n v="4.07"/>
    <n v="0"/>
    <s v="2A"/>
    <n v="0.33912819012854772"/>
  </r>
  <r>
    <s v="2A-6B-VCS-Loc-22"/>
    <s v="2A"/>
    <n v="17.88"/>
    <n v="17.88"/>
    <n v="17.87"/>
    <x v="32"/>
    <n v="32117061"/>
    <n v="84304444"/>
    <s v="A"/>
    <n v="2"/>
    <x v="20"/>
    <n v="4.07"/>
    <n v="11"/>
    <n v="4.07"/>
    <n v="0"/>
    <s v="2A"/>
    <n v="0.46801623997839176"/>
  </r>
  <r>
    <s v="2A-6B-VCS-Loc-22"/>
    <s v="2A"/>
    <n v="17.986999999999998"/>
    <n v="17.989999999999998"/>
    <n v="17.989999999999998"/>
    <x v="447"/>
    <n v="23950374"/>
    <n v="84304444"/>
    <s v="A"/>
    <n v="2"/>
    <x v="20"/>
    <n v="4.07"/>
    <n v="11"/>
    <n v="4.07"/>
    <n v="0"/>
    <s v="2A"/>
    <n v="0.34900964274272278"/>
  </r>
  <r>
    <s v="2A-6B-VCS-Loc-22"/>
    <s v="2A"/>
    <n v="18.033000000000001"/>
    <n v="18.03"/>
    <n v="18.03"/>
    <x v="448"/>
    <n v="31958722"/>
    <n v="84304444"/>
    <s v="A"/>
    <n v="2"/>
    <x v="20"/>
    <n v="4.07"/>
    <n v="11"/>
    <n v="4.07"/>
    <n v="0"/>
    <s v="2A"/>
    <n v="0.46570889238447782"/>
  </r>
  <r>
    <s v="2A-6B-VCS-Loc-22"/>
    <s v="2A"/>
    <n v="18.146999999999998"/>
    <n v="18.149999999999999"/>
    <n v="18.149999999999999"/>
    <x v="156"/>
    <n v="9172720"/>
    <n v="84304444"/>
    <s v="A"/>
    <n v="2"/>
    <x v="20"/>
    <n v="4.07"/>
    <n v="11"/>
    <n v="4.07"/>
    <n v="0"/>
    <s v="2A"/>
    <n v="0.13366671143335915"/>
  </r>
  <r>
    <s v="2A-6B-VCS-Loc-22"/>
    <s v="2A"/>
    <n v="18.207000000000001"/>
    <n v="18.21"/>
    <n v="18.21"/>
    <x v="274"/>
    <n v="23328850"/>
    <n v="84304444"/>
    <s v="A"/>
    <n v="2"/>
    <x v="20"/>
    <n v="4.07"/>
    <n v="11"/>
    <n v="4.07"/>
    <n v="0"/>
    <s v="2A"/>
    <n v="0.33995267063882045"/>
  </r>
  <r>
    <s v="2A-6B-VCS-Loc-22"/>
    <s v="2A"/>
    <n v="18.297000000000001"/>
    <n v="18.3"/>
    <n v="18.3"/>
    <x v="449"/>
    <n v="8134882"/>
    <n v="84304444"/>
    <s v="A"/>
    <n v="2"/>
    <x v="20"/>
    <n v="4.07"/>
    <n v="11"/>
    <n v="4.07"/>
    <n v="0"/>
    <s v="2A"/>
    <n v="0.1185431284110305"/>
  </r>
  <r>
    <s v="2A-6B-VCS-Loc-22"/>
    <s v="2A"/>
    <n v="18.393999999999998"/>
    <n v="18.39"/>
    <n v="18.39"/>
    <x v="450"/>
    <n v="37234474"/>
    <n v="84304444"/>
    <s v="A"/>
    <n v="2"/>
    <x v="20"/>
    <n v="4.07"/>
    <n v="11"/>
    <n v="4.07"/>
    <n v="0"/>
    <s v="2A"/>
    <n v="0.54258820628242377"/>
  </r>
  <r>
    <s v="2A-6B-VCS-Loc-22"/>
    <s v="2A"/>
    <n v="18.515000000000001"/>
    <n v="18.52"/>
    <n v="18.510000000000002"/>
    <x v="36"/>
    <n v="84304444"/>
    <n v="84304444"/>
    <s v="A"/>
    <n v="2"/>
    <x v="20"/>
    <n v="4.07"/>
    <n v="11"/>
    <n v="4.07"/>
    <n v="0"/>
    <s v="2A"/>
    <n v="1.2285012285012284"/>
  </r>
  <r>
    <s v="2A-6B-VCS-Loc-22"/>
    <s v="2A"/>
    <n v="18.765000000000001"/>
    <n v="18.77"/>
    <n v="18.760000000000002"/>
    <x v="97"/>
    <n v="39803482"/>
    <n v="84304444"/>
    <s v="A"/>
    <n v="2"/>
    <x v="20"/>
    <n v="4.07"/>
    <n v="11"/>
    <n v="4.07"/>
    <n v="0"/>
    <s v="2A"/>
    <n v="0.58002430495391832"/>
  </r>
  <r>
    <s v="2A-6B-VCS-Loc-22"/>
    <s v="2A"/>
    <n v="18.891999999999999"/>
    <n v="18.89"/>
    <n v="18.89"/>
    <x v="160"/>
    <n v="40106220"/>
    <n v="84304444"/>
    <s v="A"/>
    <n v="2"/>
    <x v="20"/>
    <n v="4.07"/>
    <n v="11"/>
    <n v="4.07"/>
    <n v="0"/>
    <s v="2A"/>
    <n v="0.5844358636721515"/>
  </r>
  <r>
    <s v="2A-6B-VCS-Loc-22"/>
    <s v="2A"/>
    <n v="18.962"/>
    <n v="18.96"/>
    <n v="18.96"/>
    <x v="451"/>
    <n v="14204558"/>
    <n v="84304444"/>
    <s v="A"/>
    <n v="2"/>
    <x v="20"/>
    <n v="4.07"/>
    <n v="11"/>
    <n v="4.07"/>
    <n v="0"/>
    <s v="2A"/>
    <n v="0.20699166171260142"/>
  </r>
  <r>
    <s v="2A-6B-VCS-Loc-22"/>
    <s v="2A"/>
    <n v="19.018999999999998"/>
    <n v="19.02"/>
    <n v="19.02"/>
    <x v="452"/>
    <n v="12132315"/>
    <n v="84304444"/>
    <s v="A"/>
    <n v="2"/>
    <x v="20"/>
    <n v="4.07"/>
    <n v="11"/>
    <n v="4.07"/>
    <n v="0"/>
    <s v="2A"/>
    <n v="0.17679452203093682"/>
  </r>
  <r>
    <s v="2A-6B-VCS-Loc-22"/>
    <s v="2A"/>
    <n v="19.108000000000001"/>
    <n v="19.11"/>
    <n v="19.100000000000001"/>
    <x v="161"/>
    <n v="71346466"/>
    <n v="84304444"/>
    <s v="A"/>
    <n v="2"/>
    <x v="20"/>
    <n v="4.07"/>
    <n v="11"/>
    <n v="4.07"/>
    <n v="0"/>
    <s v="2A"/>
    <n v="1.0396749800072356"/>
  </r>
  <r>
    <s v="2A-6B-VCS-Loc-22"/>
    <s v="2A"/>
    <n v="19.221"/>
    <n v="19.22"/>
    <n v="19.22"/>
    <x v="453"/>
    <n v="9040954"/>
    <n v="84304444"/>
    <s v="A"/>
    <n v="2"/>
    <x v="20"/>
    <n v="4.07"/>
    <n v="11"/>
    <n v="4.07"/>
    <n v="0"/>
    <s v="2A"/>
    <n v="0.13174659091308513"/>
  </r>
  <r>
    <s v="2A-6B-VCS-Loc-22"/>
    <s v="2A"/>
    <n v="19.3"/>
    <n v="19.3"/>
    <n v="19.3"/>
    <x v="38"/>
    <n v="12994858"/>
    <n v="84304444"/>
    <s v="A"/>
    <n v="2"/>
    <x v="20"/>
    <n v="4.07"/>
    <n v="11"/>
    <n v="4.07"/>
    <n v="0"/>
    <s v="2A"/>
    <n v="0.18936367123421174"/>
  </r>
  <r>
    <s v="2A-6B-VCS-Loc-22"/>
    <s v="2A"/>
    <n v="19.433"/>
    <n v="19.43"/>
    <n v="19.43"/>
    <x v="454"/>
    <n v="6691819"/>
    <n v="84304444"/>
    <s v="A"/>
    <n v="2"/>
    <x v="20"/>
    <n v="4.07"/>
    <n v="11"/>
    <n v="4.07"/>
    <n v="0"/>
    <s v="2A"/>
    <n v="9.7514525597344096E-2"/>
  </r>
  <r>
    <s v="2A-6B-VCS-Loc-22"/>
    <s v="2A"/>
    <n v="19.544"/>
    <n v="19.54"/>
    <n v="19.54"/>
    <x v="455"/>
    <n v="18926071"/>
    <n v="84304444"/>
    <s v="A"/>
    <n v="2"/>
    <x v="20"/>
    <n v="4.07"/>
    <n v="11"/>
    <n v="4.07"/>
    <n v="0"/>
    <s v="2A"/>
    <n v="0.27579449399134254"/>
  </r>
  <r>
    <s v="2A-6B-VCS-Loc-22"/>
    <s v="2A"/>
    <n v="19.773"/>
    <n v="19.77"/>
    <n v="19.760000000000002"/>
    <x v="162"/>
    <n v="25614955"/>
    <n v="84304444"/>
    <s v="A"/>
    <n v="2"/>
    <x v="20"/>
    <n v="4.07"/>
    <n v="11"/>
    <n v="4.07"/>
    <n v="0"/>
    <s v="2A"/>
    <n v="0.37326625018135084"/>
  </r>
  <r>
    <s v="2A-6B-VCS-Loc-22"/>
    <s v="2A"/>
    <n v="19.911000000000001"/>
    <n v="19.91"/>
    <n v="19.91"/>
    <x v="456"/>
    <n v="8490863"/>
    <n v="84304444"/>
    <s v="A"/>
    <n v="2"/>
    <x v="20"/>
    <n v="4.07"/>
    <n v="11"/>
    <n v="4.07"/>
    <n v="0"/>
    <s v="2A"/>
    <n v="0.12373055477995472"/>
  </r>
  <r>
    <s v="2A-6B-VCS-Loc-22"/>
    <s v="2A"/>
    <n v="19.977"/>
    <n v="19.98"/>
    <n v="19.98"/>
    <x v="163"/>
    <n v="12671513"/>
    <n v="84304444"/>
    <s v="A"/>
    <n v="2"/>
    <x v="20"/>
    <n v="4.07"/>
    <n v="11"/>
    <n v="4.07"/>
    <n v="0"/>
    <s v="2A"/>
    <n v="0.18465182318822107"/>
  </r>
  <r>
    <s v="2A-6B-VCS-Loc-22"/>
    <s v="2A"/>
    <n v="20.047999999999998"/>
    <n v="20.05"/>
    <n v="20.05"/>
    <x v="40"/>
    <n v="84048653"/>
    <n v="84304444"/>
    <s v="A"/>
    <n v="2"/>
    <x v="20"/>
    <n v="4.07"/>
    <n v="11"/>
    <n v="4.07"/>
    <n v="0"/>
    <s v="2A"/>
    <n v="1.224773790861766"/>
  </r>
  <r>
    <s v="2A-6B-VCS-Loc-22"/>
    <s v="2A"/>
    <n v="20.111000000000001"/>
    <n v="20.11"/>
    <n v="20.11"/>
    <x v="457"/>
    <n v="22120199"/>
    <n v="84304444"/>
    <s v="A"/>
    <n v="2"/>
    <x v="20"/>
    <n v="4.07"/>
    <n v="11"/>
    <n v="4.07"/>
    <n v="0"/>
    <s v="2A"/>
    <n v="0.32233996639835077"/>
  </r>
  <r>
    <s v="2A-6B-VCS-Loc-22"/>
    <s v="2A"/>
    <n v="20.204999999999998"/>
    <n v="20.21"/>
    <n v="20.21"/>
    <x v="458"/>
    <n v="8757062"/>
    <n v="84304444"/>
    <s v="A"/>
    <n v="2"/>
    <x v="20"/>
    <n v="4.07"/>
    <n v="11"/>
    <n v="4.07"/>
    <n v="0"/>
    <s v="2A"/>
    <n v="0.12760965987820788"/>
  </r>
  <r>
    <s v="2A-6B-VCS-Loc-22"/>
    <s v="2A"/>
    <n v="20.309000000000001"/>
    <n v="20.309999999999999"/>
    <n v="20.309999999999999"/>
    <x v="459"/>
    <n v="55079309"/>
    <n v="84304444"/>
    <s v="A"/>
    <n v="2"/>
    <x v="20"/>
    <n v="4.07"/>
    <n v="11"/>
    <n v="4.07"/>
    <n v="0"/>
    <s v="2A"/>
    <n v="0.80262671291087306"/>
  </r>
  <r>
    <s v="2A-6B-VCS-Loc-22"/>
    <s v="2A"/>
    <n v="20.503"/>
    <n v="20.5"/>
    <n v="20.5"/>
    <x v="460"/>
    <n v="20092873"/>
    <n v="84304444"/>
    <s v="A"/>
    <n v="2"/>
    <x v="20"/>
    <n v="4.07"/>
    <n v="11"/>
    <n v="4.07"/>
    <n v="0"/>
    <s v="2A"/>
    <n v="0.2927973662292247"/>
  </r>
  <r>
    <s v="2A-6B-VCS-Loc-22"/>
    <s v="2A"/>
    <n v="20.577000000000002"/>
    <n v="20.58"/>
    <n v="20.58"/>
    <x v="461"/>
    <n v="7238918"/>
    <n v="84304444"/>
    <s v="A"/>
    <n v="2"/>
    <x v="20"/>
    <n v="4.07"/>
    <n v="11"/>
    <n v="4.07"/>
    <n v="0"/>
    <s v="2A"/>
    <n v="0.10548696170773221"/>
  </r>
  <r>
    <s v="2A-6B-VCS-Loc-22"/>
    <s v="2A"/>
    <n v="20.635999999999999"/>
    <n v="20.64"/>
    <n v="20.64"/>
    <x v="338"/>
    <n v="15626150"/>
    <n v="84304444"/>
    <s v="A"/>
    <n v="2"/>
    <x v="20"/>
    <n v="4.07"/>
    <n v="11"/>
    <n v="4.07"/>
    <n v="0"/>
    <s v="2A"/>
    <n v="0.22770738481763156"/>
  </r>
  <r>
    <s v="2A-6B-VCS-Loc-22"/>
    <s v="2A"/>
    <n v="20.716999999999999"/>
    <n v="20.72"/>
    <n v="20.72"/>
    <x v="462"/>
    <n v="26560102"/>
    <n v="84304444"/>
    <s v="A"/>
    <n v="2"/>
    <x v="20"/>
    <n v="4.07"/>
    <n v="11"/>
    <n v="4.07"/>
    <n v="0"/>
    <s v="2A"/>
    <n v="0.38703912140287566"/>
  </r>
  <r>
    <s v="2A-6B-VCS-Loc-22"/>
    <s v="2A"/>
    <n v="20.844999999999999"/>
    <n v="20.85"/>
    <n v="20.85"/>
    <x v="42"/>
    <n v="52771471"/>
    <n v="84304444"/>
    <s v="A"/>
    <n v="2"/>
    <x v="20"/>
    <n v="4.07"/>
    <n v="11"/>
    <n v="4.07"/>
    <n v="0"/>
    <s v="2A"/>
    <n v="0.76899643574325627"/>
  </r>
  <r>
    <s v="2A-6B-VCS-Loc-22"/>
    <s v="2A"/>
    <n v="20.954999999999998"/>
    <n v="20.96"/>
    <n v="20.96"/>
    <x v="166"/>
    <n v="135678808"/>
    <n v="84304444"/>
    <s v="A"/>
    <n v="2"/>
    <x v="20"/>
    <n v="4.07"/>
    <n v="11"/>
    <n v="4.07"/>
    <n v="0"/>
    <s v="2A"/>
    <n v="1.9771387414592556"/>
  </r>
  <r>
    <s v="2A-6B-VCS-Loc-22"/>
    <s v="2A"/>
    <n v="21.081"/>
    <n v="21.08"/>
    <n v="21.07"/>
    <x v="167"/>
    <n v="75497855"/>
    <n v="84304444"/>
    <s v="A"/>
    <n v="2"/>
    <x v="20"/>
    <n v="4.07"/>
    <n v="11"/>
    <n v="4.07"/>
    <n v="0"/>
    <s v="2A"/>
    <n v="1.1001698512679547"/>
  </r>
  <r>
    <s v="2A-6B-VCS-Loc-22"/>
    <s v="2A"/>
    <n v="21.225999999999999"/>
    <n v="21.23"/>
    <n v="21.23"/>
    <x v="463"/>
    <n v="7921452"/>
    <n v="84304444"/>
    <s v="A"/>
    <n v="2"/>
    <x v="20"/>
    <n v="4.07"/>
    <n v="11"/>
    <n v="4.07"/>
    <n v="0"/>
    <s v="2A"/>
    <n v="0.11543298374061411"/>
  </r>
  <r>
    <s v="2A-6B-VCS-Loc-22"/>
    <s v="2A"/>
    <n v="21.324999999999999"/>
    <n v="21.33"/>
    <n v="21.28"/>
    <x v="43"/>
    <n v="120654108"/>
    <n v="84304444"/>
    <s v="A"/>
    <n v="2"/>
    <x v="20"/>
    <n v="4.07"/>
    <n v="11"/>
    <n v="4.07"/>
    <n v="0"/>
    <s v="2A"/>
    <n v="1.7581958064004297"/>
  </r>
  <r>
    <s v="2A-6B-VCS-Loc-22"/>
    <s v="2A"/>
    <n v="21.443999999999999"/>
    <n v="21.44"/>
    <n v="21.44"/>
    <x v="169"/>
    <n v="35612586"/>
    <n v="84304444"/>
    <s v="A"/>
    <n v="2"/>
    <x v="20"/>
    <n v="4.07"/>
    <n v="11"/>
    <n v="4.07"/>
    <n v="0"/>
    <s v="2A"/>
    <n v="0.5189537297832798"/>
  </r>
  <r>
    <s v="2A-6B-VCS-Loc-22"/>
    <s v="2A"/>
    <n v="21.515000000000001"/>
    <n v="21.52"/>
    <n v="21.52"/>
    <x v="464"/>
    <n v="7441228"/>
    <n v="84304444"/>
    <s v="A"/>
    <n v="2"/>
    <x v="20"/>
    <n v="4.07"/>
    <n v="11"/>
    <n v="4.07"/>
    <n v="0"/>
    <s v="2A"/>
    <n v="0.10843506351287648"/>
  </r>
  <r>
    <s v="2A-6B-VCS-Loc-22"/>
    <s v="2A"/>
    <n v="21.609000000000002"/>
    <n v="21.61"/>
    <n v="21.61"/>
    <x v="465"/>
    <n v="18082435"/>
    <n v="84304444"/>
    <s v="A"/>
    <n v="2"/>
    <x v="20"/>
    <n v="4.07"/>
    <n v="11"/>
    <n v="4.07"/>
    <n v="0"/>
    <s v="2A"/>
    <n v="0.26350086137563056"/>
  </r>
  <r>
    <s v="2A-6B-VCS-Loc-22"/>
    <s v="2A"/>
    <n v="21.78"/>
    <n v="21.78"/>
    <n v="21.78"/>
    <x v="466"/>
    <n v="23911324"/>
    <n v="84304444"/>
    <s v="A"/>
    <n v="2"/>
    <x v="20"/>
    <n v="4.07"/>
    <n v="11"/>
    <n v="4.07"/>
    <n v="0"/>
    <s v="2A"/>
    <n v="0.34844059832825547"/>
  </r>
  <r>
    <s v="2A-6B-VCS-Loc-22"/>
    <s v="2A"/>
    <n v="21.893999999999998"/>
    <n v="21.89"/>
    <n v="21.89"/>
    <x v="467"/>
    <n v="22861226"/>
    <n v="84304444"/>
    <s v="A"/>
    <n v="2"/>
    <x v="20"/>
    <n v="4.07"/>
    <n v="11"/>
    <n v="4.07"/>
    <n v="0"/>
    <s v="2A"/>
    <n v="0.33313836013252424"/>
  </r>
  <r>
    <s v="2A-6B-VCS-Loc-22"/>
    <s v="2A"/>
    <n v="22.103999999999999"/>
    <n v="22.1"/>
    <n v="22.1"/>
    <x v="468"/>
    <n v="21482281"/>
    <n v="84304444"/>
    <s v="A"/>
    <n v="2"/>
    <x v="20"/>
    <n v="4.07"/>
    <n v="11"/>
    <n v="4.07"/>
    <n v="0"/>
    <s v="2A"/>
    <n v="0.31304409764577296"/>
  </r>
  <r>
    <s v="2A-6B-VCS-Loc-22"/>
    <s v="2A"/>
    <n v="22.163"/>
    <n v="22.16"/>
    <n v="22.16"/>
    <x v="44"/>
    <n v="54908405"/>
    <n v="84304444"/>
    <s v="A"/>
    <n v="2"/>
    <x v="20"/>
    <n v="4.07"/>
    <n v="11"/>
    <n v="4.07"/>
    <n v="0"/>
    <s v="2A"/>
    <n v="0.80013626562252149"/>
  </r>
  <r>
    <s v="2A-6B-VCS-Loc-22"/>
    <s v="2A"/>
    <n v="22.271000000000001"/>
    <n v="22.27"/>
    <n v="22.27"/>
    <x v="469"/>
    <n v="13325530"/>
    <n v="84304444"/>
    <s v="A"/>
    <n v="2"/>
    <x v="20"/>
    <n v="4.07"/>
    <n v="11"/>
    <n v="4.07"/>
    <n v="0"/>
    <s v="2A"/>
    <n v="0.19418228979044064"/>
  </r>
  <r>
    <s v="2A-6B-VCS-Loc-22"/>
    <s v="2A"/>
    <n v="22.37"/>
    <n v="22.37"/>
    <n v="22.37"/>
    <x v="250"/>
    <n v="21010162"/>
    <n v="84304444"/>
    <s v="A"/>
    <n v="2"/>
    <x v="20"/>
    <n v="4.07"/>
    <n v="11"/>
    <n v="4.07"/>
    <n v="0"/>
    <s v="2A"/>
    <n v="0.30616428509996252"/>
  </r>
  <r>
    <s v="2A-6B-VCS-Loc-22"/>
    <s v="2A"/>
    <n v="22.494"/>
    <n v="22.49"/>
    <n v="22.49"/>
    <x v="470"/>
    <n v="24658928"/>
    <n v="84304444"/>
    <s v="A"/>
    <n v="2"/>
    <x v="20"/>
    <n v="4.07"/>
    <n v="11"/>
    <n v="4.07"/>
    <n v="0"/>
    <s v="2A"/>
    <n v="0.35933483342258138"/>
  </r>
  <r>
    <s v="2A-6B-VCS-Loc-22"/>
    <s v="2A"/>
    <n v="22.631"/>
    <n v="22.63"/>
    <n v="22.63"/>
    <x v="471"/>
    <n v="22856927"/>
    <n v="84304444"/>
    <s v="A"/>
    <n v="2"/>
    <x v="20"/>
    <n v="4.07"/>
    <n v="11"/>
    <n v="4.07"/>
    <n v="0"/>
    <s v="2A"/>
    <n v="0.33307571424423243"/>
  </r>
  <r>
    <s v="2A-6B-VCS-Loc-22"/>
    <s v="2A"/>
    <n v="22.698"/>
    <n v="22.7"/>
    <n v="22.7"/>
    <x v="472"/>
    <n v="12110771"/>
    <n v="84304444"/>
    <s v="A"/>
    <n v="2"/>
    <x v="20"/>
    <n v="4.07"/>
    <n v="11"/>
    <n v="4.07"/>
    <n v="0"/>
    <s v="2A"/>
    <n v="0.17648057855167218"/>
  </r>
  <r>
    <s v="2A-6B-VCS-Loc-22"/>
    <s v="2A"/>
    <n v="22.751999999999999"/>
    <n v="22.75"/>
    <n v="22.75"/>
    <x v="175"/>
    <n v="17390463"/>
    <n v="84304444"/>
    <s v="A"/>
    <n v="2"/>
    <x v="20"/>
    <n v="4.07"/>
    <n v="11"/>
    <n v="4.07"/>
    <n v="0"/>
    <s v="2A"/>
    <n v="0.25341730691806896"/>
  </r>
  <r>
    <s v="2A-6B-VCS-Loc-22"/>
    <s v="2A"/>
    <n v="22.831"/>
    <n v="22.83"/>
    <n v="22.83"/>
    <x v="473"/>
    <n v="17281124"/>
    <n v="84304444"/>
    <s v="A"/>
    <n v="2"/>
    <x v="20"/>
    <n v="4.07"/>
    <n v="11"/>
    <n v="4.07"/>
    <n v="0"/>
    <s v="2A"/>
    <n v="0.25182399712976061"/>
  </r>
  <r>
    <s v="2A-6B-VCS-Loc-22"/>
    <s v="2A"/>
    <n v="23.029"/>
    <n v="23.03"/>
    <n v="23.03"/>
    <x v="474"/>
    <n v="27247110"/>
    <n v="84304444"/>
    <s v="A"/>
    <n v="2"/>
    <x v="20"/>
    <n v="4.07"/>
    <n v="11"/>
    <n v="4.07"/>
    <n v="0"/>
    <s v="2A"/>
    <n v="0.39705033945906937"/>
  </r>
  <r>
    <s v="2A-6B-VCS-Loc-22"/>
    <s v="2A"/>
    <n v="23.138000000000002"/>
    <n v="23.14"/>
    <n v="23.14"/>
    <x v="475"/>
    <n v="17078084"/>
    <n v="84304444"/>
    <s v="A"/>
    <n v="2"/>
    <x v="20"/>
    <n v="4.07"/>
    <n v="11"/>
    <n v="4.07"/>
    <n v="0"/>
    <s v="2A"/>
    <n v="0.24886525761853281"/>
  </r>
  <r>
    <s v="2A-6B-VCS-Loc-22"/>
    <s v="2A"/>
    <n v="23.24"/>
    <n v="23.24"/>
    <n v="23.24"/>
    <x v="343"/>
    <n v="12248871"/>
    <n v="84304444"/>
    <s v="A"/>
    <n v="2"/>
    <x v="20"/>
    <n v="4.07"/>
    <n v="11"/>
    <n v="4.07"/>
    <n v="0"/>
    <s v="2A"/>
    <n v="0.17849299938747085"/>
  </r>
  <r>
    <s v="2A-6B-VCS-Loc-22"/>
    <s v="2A"/>
    <n v="23.329000000000001"/>
    <n v="23.33"/>
    <n v="23.32"/>
    <x v="45"/>
    <n v="34502870"/>
    <n v="84304444"/>
    <s v="A"/>
    <n v="2"/>
    <x v="20"/>
    <n v="4.07"/>
    <n v="11"/>
    <n v="4.07"/>
    <n v="0"/>
    <s v="2A"/>
    <n v="0.50278272616112829"/>
  </r>
  <r>
    <s v="2A-6B-VCS-Loc-22"/>
    <s v="2A"/>
    <n v="23.457000000000001"/>
    <n v="23.46"/>
    <n v="23.46"/>
    <x v="236"/>
    <n v="14413546"/>
    <n v="84304444"/>
    <s v="A"/>
    <n v="2"/>
    <x v="20"/>
    <n v="4.07"/>
    <n v="11"/>
    <n v="4.07"/>
    <n v="0"/>
    <s v="2A"/>
    <n v="0.21003707667010965"/>
  </r>
  <r>
    <s v="2A-6B-VCS-Loc-22"/>
    <s v="2A"/>
    <n v="23.571000000000002"/>
    <n v="23.57"/>
    <n v="23.57"/>
    <x v="476"/>
    <n v="12415465"/>
    <n v="84304444"/>
    <s v="A"/>
    <n v="2"/>
    <x v="20"/>
    <n v="4.07"/>
    <n v="11"/>
    <n v="4.07"/>
    <n v="0"/>
    <s v="2A"/>
    <n v="0.1809206404933292"/>
  </r>
  <r>
    <s v="2A-6B-VCS-Loc-22"/>
    <s v="2A"/>
    <n v="23.614999999999998"/>
    <n v="23.62"/>
    <n v="23.62"/>
    <x v="477"/>
    <n v="13140150"/>
    <n v="84304444"/>
    <s v="A"/>
    <n v="2"/>
    <x v="20"/>
    <n v="4.07"/>
    <n v="11"/>
    <n v="4.07"/>
    <n v="0"/>
    <s v="2A"/>
    <n v="0.19148089533323312"/>
  </r>
  <r>
    <s v="2A-6B-VCS-Loc-22"/>
    <s v="2A"/>
    <n v="23.751999999999999"/>
    <n v="23.75"/>
    <n v="23.75"/>
    <x v="478"/>
    <n v="10653570"/>
    <n v="84304444"/>
    <s v="A"/>
    <n v="2"/>
    <x v="20"/>
    <n v="4.07"/>
    <n v="11"/>
    <n v="4.07"/>
    <n v="0"/>
    <s v="2A"/>
    <n v="0.15524595397276841"/>
  </r>
  <r>
    <s v="2A-6B-VCS-Loc-22"/>
    <s v="2A"/>
    <n v="23.896000000000001"/>
    <n v="23.9"/>
    <n v="23.89"/>
    <x v="239"/>
    <n v="12156356"/>
    <n v="84304444"/>
    <s v="A"/>
    <n v="2"/>
    <x v="20"/>
    <n v="4.07"/>
    <n v="11"/>
    <n v="4.07"/>
    <n v="0"/>
    <s v="2A"/>
    <n v="0.17714485229388713"/>
  </r>
  <r>
    <s v="2A-6B-VCS-Loc-22"/>
    <s v="2A"/>
    <n v="23.974"/>
    <n v="23.97"/>
    <n v="23.97"/>
    <x v="479"/>
    <n v="6802908"/>
    <n v="84304444"/>
    <s v="A"/>
    <n v="2"/>
    <x v="20"/>
    <n v="4.07"/>
    <n v="11"/>
    <n v="4.07"/>
    <n v="0"/>
    <s v="2A"/>
    <n v="9.9133336735852673E-2"/>
  </r>
  <r>
    <s v="2A-6B-VCS-Loc-22"/>
    <s v="2A"/>
    <n v="24.035"/>
    <n v="24.04"/>
    <n v="24.04"/>
    <x v="480"/>
    <n v="12378808"/>
    <n v="84304444"/>
    <s v="A"/>
    <n v="2"/>
    <x v="20"/>
    <n v="4.07"/>
    <n v="11"/>
    <n v="4.07"/>
    <n v="0"/>
    <s v="2A"/>
    <n v="0.18038646735373562"/>
  </r>
  <r>
    <s v="2A-6B-VCS-Loc-22"/>
    <s v="2A"/>
    <n v="24.236000000000001"/>
    <n v="24.24"/>
    <n v="24.24"/>
    <x v="481"/>
    <n v="11296622"/>
    <n v="84304444"/>
    <s v="A"/>
    <n v="2"/>
    <x v="20"/>
    <n v="4.07"/>
    <n v="11"/>
    <n v="4.07"/>
    <n v="0"/>
    <s v="2A"/>
    <n v="0.16461663640073354"/>
  </r>
  <r>
    <s v="2A-6B-VCS-Loc-22"/>
    <s v="2A"/>
    <n v="24.411999999999999"/>
    <n v="24.41"/>
    <n v="24.41"/>
    <x v="482"/>
    <n v="4832378"/>
    <n v="84304444"/>
    <s v="A"/>
    <n v="2"/>
    <x v="20"/>
    <n v="4.07"/>
    <n v="11"/>
    <n v="4.07"/>
    <n v="0"/>
    <s v="2A"/>
    <n v="7.041837924442404E-2"/>
  </r>
  <r>
    <s v="2A-6B-VCS-Loc-22"/>
    <s v="2A"/>
    <n v="24.448"/>
    <n v="24.45"/>
    <n v="24.45"/>
    <x v="483"/>
    <n v="8029442"/>
    <n v="84304444"/>
    <s v="A"/>
    <n v="2"/>
    <x v="20"/>
    <n v="4.07"/>
    <n v="11"/>
    <n v="4.07"/>
    <n v="0"/>
    <s v="2A"/>
    <n v="0.11700663563096818"/>
  </r>
  <r>
    <s v="2A-6B-VCS-Loc-22"/>
    <s v="2A"/>
    <n v="24.7"/>
    <n v="24.7"/>
    <n v="24.7"/>
    <x v="484"/>
    <n v="9894251"/>
    <n v="84304444"/>
    <s v="A"/>
    <n v="2"/>
    <x v="20"/>
    <n v="4.07"/>
    <n v="11"/>
    <n v="4.07"/>
    <n v="0"/>
    <s v="2A"/>
    <n v="0.14418100555410232"/>
  </r>
  <r>
    <s v="2A-6B-VCS-Loc-22"/>
    <s v="2A"/>
    <n v="24.815000000000001"/>
    <n v="24.82"/>
    <n v="24.82"/>
    <x v="344"/>
    <n v="27351697"/>
    <n v="84304444"/>
    <s v="A"/>
    <n v="2"/>
    <x v="20"/>
    <n v="4.07"/>
    <n v="11"/>
    <n v="4.07"/>
    <n v="0"/>
    <s v="2A"/>
    <n v="0.39857440215243417"/>
  </r>
  <r>
    <s v="2A-6B-VCS-Loc-22"/>
    <s v="2A"/>
    <n v="24.933"/>
    <n v="24.93"/>
    <n v="24.93"/>
    <x v="240"/>
    <n v="62210320"/>
    <n v="84304444"/>
    <s v="A"/>
    <n v="2"/>
    <x v="20"/>
    <n v="4.07"/>
    <n v="11"/>
    <n v="4.07"/>
    <n v="0"/>
    <s v="2A"/>
    <n v="0.90654123222086058"/>
  </r>
  <r>
    <s v="2A-6B-VCS-Loc-22"/>
    <s v="2A"/>
    <n v="25.074000000000002"/>
    <n v="25.07"/>
    <n v="25.07"/>
    <x v="485"/>
    <n v="7512458"/>
    <n v="84304444"/>
    <s v="A"/>
    <n v="2"/>
    <x v="20"/>
    <n v="4.07"/>
    <n v="11"/>
    <n v="4.07"/>
    <n v="0"/>
    <s v="2A"/>
    <n v="0.10947304132702518"/>
  </r>
  <r>
    <s v="2A-6B-VCS-Loc-22"/>
    <s v="2A"/>
    <n v="25.204999999999998"/>
    <n v="25.21"/>
    <n v="25.21"/>
    <x v="486"/>
    <n v="83882866"/>
    <n v="84304444"/>
    <s v="A"/>
    <n v="2"/>
    <x v="20"/>
    <n v="4.07"/>
    <n v="11"/>
    <n v="4.07"/>
    <n v="0"/>
    <s v="2A"/>
    <n v="1.2223579095213999"/>
  </r>
  <r>
    <s v="2A-6B-VCS-Loc-22"/>
    <s v="2A"/>
    <n v="25.283000000000001"/>
    <n v="25.28"/>
    <n v="25.28"/>
    <x v="49"/>
    <n v="45470787"/>
    <n v="84304444"/>
    <s v="A"/>
    <n v="2"/>
    <x v="20"/>
    <n v="4.07"/>
    <n v="11"/>
    <n v="4.07"/>
    <n v="0"/>
    <s v="2A"/>
    <n v="0.66260940752325803"/>
  </r>
  <r>
    <s v="2A-6B-VCS-Loc-22"/>
    <s v="2A"/>
    <n v="25.457000000000001"/>
    <n v="25.46"/>
    <n v="25.46"/>
    <x v="180"/>
    <n v="11524461"/>
    <n v="84304444"/>
    <s v="A"/>
    <n v="2"/>
    <x v="20"/>
    <n v="4.07"/>
    <n v="11"/>
    <n v="4.07"/>
    <n v="0"/>
    <s v="2A"/>
    <n v="0.16793675190259835"/>
  </r>
  <r>
    <s v="2A-6B-VCS-Loc-22"/>
    <s v="2A"/>
    <n v="25.51"/>
    <n v="25.51"/>
    <n v="25.51"/>
    <x v="487"/>
    <n v="5715466"/>
    <n v="84304444"/>
    <s v="A"/>
    <n v="2"/>
    <x v="20"/>
    <n v="4.07"/>
    <n v="11"/>
    <n v="4.07"/>
    <n v="0"/>
    <s v="2A"/>
    <n v="8.3286914299049317E-2"/>
  </r>
  <r>
    <s v="2A-6B-VCS-Loc-22"/>
    <s v="2A"/>
    <n v="25.678000000000001"/>
    <n v="25.68"/>
    <n v="25.67"/>
    <x v="254"/>
    <n v="37109818"/>
    <n v="84304444"/>
    <s v="A"/>
    <n v="2"/>
    <x v="20"/>
    <n v="4.07"/>
    <n v="11"/>
    <n v="4.07"/>
    <n v="0"/>
    <s v="2A"/>
    <n v="0.54077169410496317"/>
  </r>
  <r>
    <s v="2A-6B-VCS-Loc-22"/>
    <s v="2A"/>
    <n v="25.8"/>
    <n v="25.8"/>
    <n v="25.8"/>
    <x v="488"/>
    <n v="13751423"/>
    <n v="84304444"/>
    <s v="A"/>
    <n v="2"/>
    <x v="20"/>
    <n v="4.07"/>
    <n v="11"/>
    <n v="4.07"/>
    <n v="0"/>
    <s v="2A"/>
    <n v="0.20038848781376281"/>
  </r>
  <r>
    <s v="2A-6B-VCS-Loc-22"/>
    <s v="2A"/>
    <n v="26.093"/>
    <n v="26.09"/>
    <n v="26.09"/>
    <x v="52"/>
    <n v="9940456"/>
    <n v="84304444"/>
    <s v="A"/>
    <n v="2"/>
    <x v="20"/>
    <n v="4.07"/>
    <n v="11"/>
    <n v="4.07"/>
    <n v="0"/>
    <s v="2A"/>
    <n v="0.14485431406038815"/>
  </r>
  <r>
    <s v="2A-6B-VCS-Loc-22"/>
    <s v="2A"/>
    <n v="26.196000000000002"/>
    <n v="26.2"/>
    <n v="26.2"/>
    <x v="489"/>
    <n v="8325015"/>
    <n v="84304444"/>
    <s v="A"/>
    <n v="2"/>
    <x v="20"/>
    <n v="4.07"/>
    <n v="11"/>
    <n v="4.07"/>
    <n v="0"/>
    <s v="2A"/>
    <n v="0.12131378453538172"/>
  </r>
  <r>
    <s v="2A-6B-VCS-Loc-22"/>
    <s v="2A"/>
    <n v="26.356000000000002"/>
    <n v="26.36"/>
    <n v="26.36"/>
    <x v="490"/>
    <n v="3094233"/>
    <n v="84304444"/>
    <s v="A"/>
    <n v="2"/>
    <x v="20"/>
    <n v="4.07"/>
    <n v="11"/>
    <n v="4.07"/>
    <n v="0"/>
    <s v="2A"/>
    <n v="4.5089782476580249E-2"/>
  </r>
  <r>
    <s v="2A-6B-VCS-Loc-22"/>
    <s v="2A"/>
    <n v="26.414000000000001"/>
    <n v="26.41"/>
    <n v="26.41"/>
    <x v="491"/>
    <n v="2219546"/>
    <n v="84304444"/>
    <s v="A"/>
    <n v="2"/>
    <x v="20"/>
    <n v="4.07"/>
    <n v="11"/>
    <n v="4.07"/>
    <n v="0"/>
    <s v="2A"/>
    <n v="3.2343668475116057E-2"/>
  </r>
  <r>
    <s v="2A-6B-VCS-Loc-22"/>
    <s v="2A"/>
    <n v="26.486000000000001"/>
    <n v="26.49"/>
    <n v="26.49"/>
    <x v="492"/>
    <n v="6122044"/>
    <n v="84304444"/>
    <s v="A"/>
    <n v="2"/>
    <x v="20"/>
    <n v="4.07"/>
    <n v="11"/>
    <n v="4.07"/>
    <n v="0"/>
    <s v="2A"/>
    <n v="8.9211650277161839E-2"/>
  </r>
  <r>
    <s v="2A-6B-VCS-Loc-22"/>
    <s v="2A"/>
    <n v="26.670999999999999"/>
    <n v="26.67"/>
    <n v="26.67"/>
    <x v="493"/>
    <n v="9904748"/>
    <n v="84304444"/>
    <s v="A"/>
    <n v="2"/>
    <x v="20"/>
    <n v="4.07"/>
    <n v="11"/>
    <n v="4.07"/>
    <n v="0"/>
    <s v="2A"/>
    <n v="0.14433396993870315"/>
  </r>
  <r>
    <s v="2A-6B-VCS-Loc-22"/>
    <s v="2A"/>
    <n v="26.766999999999999"/>
    <n v="26.77"/>
    <n v="26.77"/>
    <x v="494"/>
    <n v="5462692"/>
    <n v="84304444"/>
    <s v="A"/>
    <n v="2"/>
    <x v="20"/>
    <n v="4.07"/>
    <n v="11"/>
    <n v="4.07"/>
    <n v="0"/>
    <s v="2A"/>
    <n v="7.9603440987331964E-2"/>
  </r>
  <r>
    <s v="2A-6B-VCS-Loc-22"/>
    <s v="2A"/>
    <n v="26.847999999999999"/>
    <n v="26.85"/>
    <n v="26.85"/>
    <x v="495"/>
    <n v="2237068"/>
    <n v="84304444"/>
    <s v="A"/>
    <n v="2"/>
    <x v="20"/>
    <n v="4.07"/>
    <n v="11"/>
    <n v="4.07"/>
    <n v="0"/>
    <s v="2A"/>
    <n v="3.2599002565520584E-2"/>
  </r>
  <r>
    <s v="2A-6B-VCS-Loc-22"/>
    <s v="2A"/>
    <n v="26.922999999999998"/>
    <n v="26.92"/>
    <n v="26.92"/>
    <x v="496"/>
    <n v="7059807"/>
    <n v="84304444"/>
    <s v="A"/>
    <n v="2"/>
    <x v="20"/>
    <n v="4.07"/>
    <n v="11"/>
    <n v="4.07"/>
    <n v="0"/>
    <s v="2A"/>
    <n v="0.10287692037304191"/>
  </r>
  <r>
    <s v="2A-6B-VCS-Loc-22"/>
    <s v="2A"/>
    <n v="26.978999999999999"/>
    <n v="26.98"/>
    <n v="26.98"/>
    <x v="348"/>
    <n v="11465289"/>
    <n v="84304444"/>
    <s v="A"/>
    <n v="2"/>
    <x v="20"/>
    <n v="4.07"/>
    <n v="11"/>
    <n v="4.07"/>
    <n v="0"/>
    <s v="2A"/>
    <n v="0.16707448567742908"/>
  </r>
  <r>
    <s v="2A-6B-VCS-Loc-22"/>
    <s v="2A"/>
    <n v="27.108000000000001"/>
    <n v="27.11"/>
    <n v="27.11"/>
    <x v="497"/>
    <n v="3280825"/>
    <n v="84304444"/>
    <s v="A"/>
    <n v="2"/>
    <x v="20"/>
    <n v="4.07"/>
    <n v="11"/>
    <n v="4.07"/>
    <n v="0"/>
    <s v="2A"/>
    <n v="4.7808838440326379E-2"/>
  </r>
  <r>
    <s v="2A-6B-VCS-Loc-22"/>
    <s v="2A"/>
    <n v="27.16"/>
    <n v="27.16"/>
    <n v="27.16"/>
    <x v="498"/>
    <n v="6522877"/>
    <n v="84304444"/>
    <s v="A"/>
    <n v="2"/>
    <x v="20"/>
    <n v="4.07"/>
    <n v="11"/>
    <n v="4.07"/>
    <n v="0"/>
    <s v="2A"/>
    <n v="9.5052668965617135E-2"/>
  </r>
  <r>
    <s v="2A-6B-VCS-Loc-22"/>
    <s v="2A"/>
    <n v="27.312000000000001"/>
    <n v="27.31"/>
    <n v="27.31"/>
    <x v="499"/>
    <n v="19636743"/>
    <n v="84304444"/>
    <s v="A"/>
    <n v="2"/>
    <x v="20"/>
    <n v="4.07"/>
    <n v="11"/>
    <n v="4.07"/>
    <n v="0"/>
    <s v="2A"/>
    <n v="0.28615054859104339"/>
  </r>
  <r>
    <s v="2A-6B-VCS-Loc-22"/>
    <s v="2A"/>
    <n v="27.452999999999999"/>
    <n v="27.45"/>
    <n v="27.45"/>
    <x v="500"/>
    <n v="7366641"/>
    <n v="84304444"/>
    <s v="A"/>
    <n v="2"/>
    <x v="20"/>
    <n v="4.07"/>
    <n v="11"/>
    <n v="4.07"/>
    <n v="0"/>
    <s v="2A"/>
    <n v="0.10734816682294372"/>
  </r>
  <r>
    <s v="2A-6B-VCS-Loc-22"/>
    <s v="2A"/>
    <n v="27.61"/>
    <n v="27.61"/>
    <n v="27.61"/>
    <x v="501"/>
    <n v="7311579"/>
    <n v="84304444"/>
    <s v="A"/>
    <n v="2"/>
    <x v="20"/>
    <n v="4.07"/>
    <n v="11"/>
    <n v="4.07"/>
    <n v="0"/>
    <s v="2A"/>
    <n v="0.10654579234024462"/>
  </r>
  <r>
    <s v="2A-6B-VCS-Loc-22"/>
    <s v="2A"/>
    <n v="27.728000000000002"/>
    <n v="27.73"/>
    <n v="27.73"/>
    <x v="502"/>
    <n v="24159307"/>
    <n v="84304444"/>
    <s v="A"/>
    <n v="2"/>
    <x v="20"/>
    <n v="4.07"/>
    <n v="11"/>
    <n v="4.07"/>
    <n v="0"/>
    <s v="2A"/>
    <n v="0.35205425622922476"/>
  </r>
  <r>
    <s v="2A-6B-VCS-Loc-22"/>
    <s v="2A"/>
    <n v="27.911999999999999"/>
    <n v="27.91"/>
    <n v="27.91"/>
    <x v="294"/>
    <n v="15679550"/>
    <n v="84304444"/>
    <s v="A"/>
    <n v="2"/>
    <x v="20"/>
    <n v="4.07"/>
    <n v="11"/>
    <n v="4.07"/>
    <n v="0"/>
    <s v="2A"/>
    <n v="0.22848554030374049"/>
  </r>
  <r>
    <s v="2A-6B-VCS-Loc-22"/>
    <s v="2A"/>
    <n v="28.021999999999998"/>
    <n v="28.02"/>
    <n v="28.02"/>
    <x v="503"/>
    <n v="10426736"/>
    <n v="84304444"/>
    <s v="A"/>
    <n v="2"/>
    <x v="20"/>
    <n v="4.07"/>
    <n v="11"/>
    <n v="4.07"/>
    <n v="0"/>
    <s v="2A"/>
    <n v="0.15194048353201858"/>
  </r>
  <r>
    <s v="2A-6B-VCS-Loc-22"/>
    <s v="2A"/>
    <n v="28.135000000000002"/>
    <n v="28.14"/>
    <n v="28.14"/>
    <x v="504"/>
    <n v="5077351"/>
    <n v="84304444"/>
    <s v="A"/>
    <n v="2"/>
    <x v="20"/>
    <n v="4.07"/>
    <n v="11"/>
    <n v="4.07"/>
    <n v="0"/>
    <s v="2A"/>
    <n v="7.3988174823048952E-2"/>
  </r>
  <r>
    <s v="2A-6B-VCS-Loc-22"/>
    <s v="2A"/>
    <n v="28.256"/>
    <n v="28.26"/>
    <n v="28.26"/>
    <x v="505"/>
    <n v="3447665"/>
    <n v="84304444"/>
    <s v="A"/>
    <n v="2"/>
    <x v="20"/>
    <n v="4.07"/>
    <n v="11"/>
    <n v="4.07"/>
    <n v="0"/>
    <s v="2A"/>
    <n v="5.0240064307412874E-2"/>
  </r>
  <r>
    <s v="2A-6B-VCS-Loc-22"/>
    <s v="2A"/>
    <n v="28.399000000000001"/>
    <n v="28.4"/>
    <n v="28.4"/>
    <x v="506"/>
    <n v="1166144"/>
    <n v="84304444"/>
    <s v="A"/>
    <n v="2"/>
    <x v="20"/>
    <n v="4.07"/>
    <n v="11"/>
    <n v="4.07"/>
    <n v="0"/>
    <s v="2A"/>
    <n v="1.6993283730206872E-2"/>
  </r>
  <r>
    <s v="2A-6B-VCS-Loc-22"/>
    <s v="2A"/>
    <n v="28.553000000000001"/>
    <n v="28.55"/>
    <n v="28.55"/>
    <x v="507"/>
    <n v="1781986"/>
    <n v="84304444"/>
    <s v="A"/>
    <n v="2"/>
    <x v="20"/>
    <n v="4.07"/>
    <n v="11"/>
    <n v="4.07"/>
    <n v="0"/>
    <s v="2A"/>
    <n v="2.5967456593059195E-2"/>
  </r>
  <r>
    <s v="2A-6B-VCS-Loc-22"/>
    <s v="2A"/>
    <n v="28.698"/>
    <n v="28.7"/>
    <n v="28.7"/>
    <x v="508"/>
    <n v="2842954"/>
    <n v="84304444"/>
    <s v="A"/>
    <n v="2"/>
    <x v="20"/>
    <n v="4.07"/>
    <n v="11"/>
    <n v="4.07"/>
    <n v="0"/>
    <s v="2A"/>
    <n v="4.1428094604033933E-2"/>
  </r>
  <r>
    <s v="2A-6B-VCS-Loc-22"/>
    <s v="2A"/>
    <n v="28.92"/>
    <n v="28.92"/>
    <n v="28.92"/>
    <x v="509"/>
    <n v="3849343"/>
    <n v="84304444"/>
    <s v="A"/>
    <n v="2"/>
    <x v="20"/>
    <n v="4.07"/>
    <n v="11"/>
    <n v="4.07"/>
    <n v="0"/>
    <s v="2A"/>
    <n v="5.6093396504964838E-2"/>
  </r>
  <r>
    <s v="2A-6B-VCS-Loc-22"/>
    <s v="2A"/>
    <n v="29.007000000000001"/>
    <n v="29.01"/>
    <n v="29.01"/>
    <x v="510"/>
    <n v="4064825"/>
    <n v="84304444"/>
    <s v="A"/>
    <n v="2"/>
    <x v="20"/>
    <n v="4.07"/>
    <n v="11"/>
    <n v="4.07"/>
    <n v="0"/>
    <s v="2A"/>
    <n v="5.9233443330015977E-2"/>
  </r>
  <r>
    <s v="2A-6B-VCS-Loc-22"/>
    <s v="2A"/>
    <n v="29.143000000000001"/>
    <n v="29.14"/>
    <n v="29.14"/>
    <x v="511"/>
    <n v="2860535"/>
    <n v="84304444"/>
    <s v="A"/>
    <n v="2"/>
    <x v="20"/>
    <n v="4.07"/>
    <n v="11"/>
    <n v="4.07"/>
    <n v="0"/>
    <s v="2A"/>
    <n v="4.1684288454245211E-2"/>
  </r>
  <r>
    <s v="2A-6B-VCS-Loc-22"/>
    <s v="2A"/>
    <n v="29.260999999999999"/>
    <n v="29.26"/>
    <n v="29.26"/>
    <x v="192"/>
    <n v="2950959"/>
    <n v="84304444"/>
    <s v="A"/>
    <n v="2"/>
    <x v="20"/>
    <n v="4.07"/>
    <n v="11"/>
    <n v="4.07"/>
    <n v="0"/>
    <s v="2A"/>
    <n v="4.3001965077389709E-2"/>
  </r>
  <r>
    <s v="2A-6B-VCS-Loc-22"/>
    <s v="2A"/>
    <n v="29.539000000000001"/>
    <n v="29.54"/>
    <n v="29.54"/>
    <x v="512"/>
    <n v="8036293"/>
    <n v="84304444"/>
    <s v="A"/>
    <n v="2"/>
    <x v="20"/>
    <n v="4.07"/>
    <n v="11"/>
    <n v="4.07"/>
    <n v="0"/>
    <s v="2A"/>
    <n v="0.11710646977395191"/>
  </r>
  <r>
    <s v="2A-6B-VCS-Loc-22"/>
    <s v="2A"/>
    <n v="29.597000000000001"/>
    <n v="29.6"/>
    <n v="29.6"/>
    <x v="513"/>
    <n v="6526606"/>
    <n v="84304444"/>
    <s v="A"/>
    <n v="2"/>
    <x v="20"/>
    <n v="4.07"/>
    <n v="11"/>
    <n v="4.07"/>
    <n v="0"/>
    <s v="2A"/>
    <n v="9.5107008699843731E-2"/>
  </r>
  <r>
    <s v="2A-6B-VCS-Loc-22"/>
    <s v="2A"/>
    <n v="29.742000000000001"/>
    <n v="29.74"/>
    <n v="29.74"/>
    <x v="514"/>
    <n v="4361607"/>
    <n v="84304444"/>
    <s v="A"/>
    <n v="2"/>
    <x v="20"/>
    <n v="4.07"/>
    <n v="11"/>
    <n v="4.07"/>
    <n v="0"/>
    <s v="2A"/>
    <n v="6.3558210024367831E-2"/>
  </r>
  <r>
    <s v="2A-6B-VCS-Loc-22"/>
    <s v="2A"/>
    <n v="29.902999999999999"/>
    <n v="29.9"/>
    <n v="29.9"/>
    <x v="515"/>
    <n v="2224434"/>
    <n v="84304444"/>
    <s v="A"/>
    <n v="2"/>
    <x v="20"/>
    <n v="4.07"/>
    <n v="11"/>
    <n v="4.07"/>
    <n v="0"/>
    <s v="2A"/>
    <n v="3.2414897389275249E-2"/>
  </r>
  <r>
    <s v="2A-6B-VCS-Loc-22"/>
    <s v="2A"/>
    <n v="30.03"/>
    <n v="30.03"/>
    <n v="30.03"/>
    <x v="317"/>
    <n v="6438486"/>
    <n v="84304444"/>
    <s v="A"/>
    <n v="2"/>
    <x v="20"/>
    <n v="4.07"/>
    <n v="11"/>
    <n v="4.07"/>
    <n v="0"/>
    <s v="2A"/>
    <n v="9.3822906425762798E-2"/>
  </r>
  <r>
    <s v="2A-6B-VCS-Loc-22"/>
    <s v="2A"/>
    <n v="30.202000000000002"/>
    <n v="30.2"/>
    <n v="30.2"/>
    <x v="516"/>
    <n v="4882306"/>
    <n v="84304444"/>
    <s v="A"/>
    <n v="2"/>
    <x v="20"/>
    <n v="4.07"/>
    <n v="11"/>
    <n v="4.07"/>
    <n v="0"/>
    <s v="2A"/>
    <n v="7.1145940051735815E-2"/>
  </r>
  <r>
    <s v="2A-6B-VCS-Loc-22"/>
    <s v="2A"/>
    <n v="30.475000000000001"/>
    <n v="30.48"/>
    <n v="30.48"/>
    <x v="517"/>
    <n v="2075679"/>
    <n v="84304444"/>
    <s v="A"/>
    <n v="2"/>
    <x v="20"/>
    <n v="4.07"/>
    <n v="11"/>
    <n v="4.07"/>
    <n v="0"/>
    <s v="2A"/>
    <n v="3.0247209761257679E-2"/>
  </r>
  <r>
    <s v="2A-6B-VCS-Loc-22"/>
    <s v="2A"/>
    <n v="30.606999999999999"/>
    <n v="30.61"/>
    <n v="30.61"/>
    <x v="518"/>
    <n v="2198395"/>
    <n v="84304444"/>
    <s v="A"/>
    <n v="2"/>
    <x v="20"/>
    <n v="4.07"/>
    <n v="11"/>
    <n v="4.07"/>
    <n v="0"/>
    <s v="2A"/>
    <n v="3.203545187049639E-2"/>
  </r>
  <r>
    <s v="2A-6B-VCS-Loc-22"/>
    <s v="2A"/>
    <n v="30.747"/>
    <n v="30.75"/>
    <n v="30.75"/>
    <x v="318"/>
    <n v="2342325"/>
    <n v="84304444"/>
    <s v="A"/>
    <n v="2"/>
    <x v="20"/>
    <n v="4.07"/>
    <n v="11"/>
    <n v="4.07"/>
    <n v="0"/>
    <s v="2A"/>
    <n v="3.4132828632961978E-2"/>
  </r>
  <r>
    <s v="2A-6B-VCS-Loc-22"/>
    <s v="2A"/>
    <n v="30.954000000000001"/>
    <n v="30.95"/>
    <n v="30.94"/>
    <x v="193"/>
    <n v="9630671"/>
    <n v="84304444"/>
    <s v="A"/>
    <n v="2"/>
    <x v="20"/>
    <n v="4.07"/>
    <n v="11"/>
    <n v="4.07"/>
    <n v="0"/>
    <s v="2A"/>
    <n v="0.14034006504794877"/>
  </r>
  <r>
    <s v="2A-6B-VCS-Loc-22"/>
    <s v="2A"/>
    <n v="31.073"/>
    <n v="31.07"/>
    <n v="31.07"/>
    <x v="519"/>
    <n v="2785598"/>
    <n v="84304444"/>
    <s v="A"/>
    <n v="2"/>
    <x v="20"/>
    <n v="4.07"/>
    <n v="11"/>
    <n v="4.07"/>
    <n v="0"/>
    <s v="2A"/>
    <n v="4.059229149427241E-2"/>
  </r>
  <r>
    <s v="2A-6B-VCS-Loc-22"/>
    <s v="2A"/>
    <n v="31.138999999999999"/>
    <n v="31.14"/>
    <n v="31.14"/>
    <x v="520"/>
    <n v="2542843"/>
    <n v="84304444"/>
    <s v="A"/>
    <n v="2"/>
    <x v="20"/>
    <n v="4.07"/>
    <n v="11"/>
    <n v="4.07"/>
    <n v="0"/>
    <s v="2A"/>
    <n v="3.7054817055501239E-2"/>
  </r>
  <r>
    <s v="2A-6B-VCS-Loc-22"/>
    <s v="2A"/>
    <n v="31.257000000000001"/>
    <n v="31.26"/>
    <n v="31.26"/>
    <x v="521"/>
    <n v="3921281"/>
    <n v="84304444"/>
    <s v="A"/>
    <n v="2"/>
    <x v="20"/>
    <n v="4.07"/>
    <n v="11"/>
    <n v="4.07"/>
    <n v="0"/>
    <s v="2A"/>
    <n v="5.7141691436794546E-2"/>
  </r>
  <r>
    <s v="2A-6B-VCS-Loc-22"/>
    <s v="2A"/>
    <n v="31.414000000000001"/>
    <n v="31.41"/>
    <n v="31.41"/>
    <x v="301"/>
    <n v="4626831"/>
    <n v="84304444"/>
    <s v="A"/>
    <n v="2"/>
    <x v="20"/>
    <n v="4.07"/>
    <n v="11"/>
    <n v="4.07"/>
    <n v="0"/>
    <s v="2A"/>
    <n v="6.7423107227509466E-2"/>
  </r>
  <r>
    <s v="2A-6B-VCS-Loc-22"/>
    <s v="2A"/>
    <n v="31.744"/>
    <n v="31.74"/>
    <n v="31.73"/>
    <x v="103"/>
    <n v="4814524"/>
    <n v="84304444"/>
    <s v="A"/>
    <n v="2"/>
    <x v="20"/>
    <n v="4.07"/>
    <n v="11"/>
    <n v="4.07"/>
    <n v="0"/>
    <s v="2A"/>
    <n v="7.0158207183581539E-2"/>
  </r>
  <r>
    <s v="2A-6B-VCS-Loc-22"/>
    <s v="2A"/>
    <n v="34.069000000000003"/>
    <n v="34.07"/>
    <n v="34.06"/>
    <x v="59"/>
    <n v="1805839"/>
    <n v="84304444"/>
    <s v="A"/>
    <n v="2"/>
    <x v="20"/>
    <n v="4.07"/>
    <n v="11"/>
    <n v="4.07"/>
    <n v="0"/>
    <s v="2A"/>
    <n v="2.6315047282387982E-2"/>
  </r>
  <r>
    <s v="2A-6B-VCS-Loc-22"/>
    <s v="2A"/>
    <n v="34.21"/>
    <n v="34.21"/>
    <n v="34.21"/>
    <x v="86"/>
    <n v="2066479"/>
    <n v="84304444"/>
    <s v="A"/>
    <n v="2"/>
    <x v="20"/>
    <n v="4.07"/>
    <n v="11"/>
    <n v="4.07"/>
    <n v="0"/>
    <s v="2A"/>
    <n v="3.0113145520205196E-2"/>
  </r>
  <r>
    <s v="2A-6B-VCS-Loc-22"/>
    <s v="2A"/>
    <n v="34.863"/>
    <n v="34.86"/>
    <n v="34.86"/>
    <x v="60"/>
    <n v="855749"/>
    <n v="84304444"/>
    <s v="A"/>
    <n v="2"/>
    <x v="20"/>
    <n v="4.07"/>
    <n v="11"/>
    <n v="4.07"/>
    <n v="0"/>
    <s v="2A"/>
    <n v="1.2470145675697685E-2"/>
  </r>
  <r>
    <s v="2A-6B-VCS-Loc-22"/>
    <s v="2A"/>
    <n v="34.948"/>
    <n v="34.950000000000003"/>
    <n v="34.86"/>
    <x v="302"/>
    <n v="1621051"/>
    <n v="84304444"/>
    <s v="A"/>
    <n v="2"/>
    <x v="20"/>
    <n v="4.07"/>
    <n v="11"/>
    <n v="4.07"/>
    <n v="0"/>
    <s v="2A"/>
    <n v="2.3622279567648233E-2"/>
  </r>
  <r>
    <s v="2A-6B-VCS-Loc-22"/>
    <s v="2A"/>
    <n v="35.003"/>
    <n v="35"/>
    <n v="35"/>
    <x v="522"/>
    <n v="1334444"/>
    <n v="84304444"/>
    <s v="A"/>
    <n v="2"/>
    <x v="20"/>
    <n v="4.07"/>
    <n v="11"/>
    <n v="4.07"/>
    <n v="0"/>
    <s v="2A"/>
    <n v="1.9445785009460394E-2"/>
  </r>
  <r>
    <s v="2A-6B-VCS-Loc-22"/>
    <s v="2A"/>
    <n v="35.435000000000002"/>
    <n v="35.44"/>
    <n v="35.44"/>
    <x v="523"/>
    <n v="707735"/>
    <n v="84304444"/>
    <s v="A"/>
    <n v="2"/>
    <x v="20"/>
    <n v="4.07"/>
    <n v="11"/>
    <n v="4.07"/>
    <n v="0"/>
    <s v="2A"/>
    <n v="1.0313256047964884E-2"/>
  </r>
  <r>
    <s v="2A-6B-VCS-Loc-22"/>
    <s v="2A"/>
    <n v="35.476999999999997"/>
    <n v="35.479999999999997"/>
    <n v="35.479999999999997"/>
    <x v="524"/>
    <n v="876944"/>
    <n v="84304444"/>
    <s v="A"/>
    <n v="2"/>
    <x v="20"/>
    <n v="4.07"/>
    <n v="11"/>
    <n v="4.07"/>
    <n v="0"/>
    <s v="2A"/>
    <n v="1.2779003457122393E-2"/>
  </r>
  <r>
    <s v="2A-6B-VCS-Loc-22"/>
    <s v="2A"/>
    <n v="35.667999999999999"/>
    <n v="35.67"/>
    <n v="35.67"/>
    <x v="62"/>
    <n v="887360"/>
    <n v="84304444"/>
    <s v="A"/>
    <n v="2"/>
    <x v="20"/>
    <n v="4.07"/>
    <n v="11"/>
    <n v="4.07"/>
    <n v="0"/>
    <s v="2A"/>
    <n v="1.2930787493513984E-2"/>
  </r>
  <r>
    <s v="2A-6B-VCS-Loc-22"/>
    <s v="2A"/>
    <n v="35.957000000000001"/>
    <n v="35.96"/>
    <n v="35.96"/>
    <x v="525"/>
    <n v="577690"/>
    <n v="84304444"/>
    <s v="A"/>
    <n v="2"/>
    <x v="20"/>
    <n v="4.07"/>
    <n v="11"/>
    <n v="4.07"/>
    <n v="0"/>
    <s v="2A"/>
    <n v="8.4182142840877362E-3"/>
  </r>
  <r>
    <s v="2A-6B-VCS-Loc-22"/>
    <s v="2A"/>
    <n v="36.168999999999997"/>
    <n v="36.17"/>
    <n v="36.11"/>
    <x v="65"/>
    <n v="1875761"/>
    <n v="84304444"/>
    <s v="A"/>
    <n v="2"/>
    <x v="20"/>
    <n v="4.07"/>
    <n v="11"/>
    <n v="4.07"/>
    <n v="0"/>
    <s v="2A"/>
    <n v="2.7333964658787055E-2"/>
  </r>
  <r>
    <s v="2A-6B-VCS-Loc-22"/>
    <s v="2A"/>
    <n v="36.546999999999997"/>
    <n v="36.549999999999997"/>
    <n v="36.54"/>
    <x v="303"/>
    <n v="1295354"/>
    <n v="84304444"/>
    <s v="A"/>
    <n v="2"/>
    <x v="20"/>
    <n v="4.07"/>
    <n v="11"/>
    <n v="4.07"/>
    <n v="0"/>
    <s v="2A"/>
    <n v="1.8876157706988497E-2"/>
  </r>
  <r>
    <s v="2A-6B-VCS-Loc-22"/>
    <s v="2A"/>
    <n v="36.655000000000001"/>
    <n v="36.659999999999997"/>
    <n v="36.65"/>
    <x v="108"/>
    <n v="2202797"/>
    <n v="84304444"/>
    <s v="A"/>
    <n v="2"/>
    <x v="20"/>
    <n v="4.07"/>
    <n v="11"/>
    <n v="4.07"/>
    <n v="0"/>
    <s v="2A"/>
    <n v="3.2099598695399974E-2"/>
  </r>
  <r>
    <s v="2A-6B-VCS-Loc-22"/>
    <s v="2A"/>
    <n v="36.966999999999999"/>
    <n v="36.97"/>
    <n v="36.96"/>
    <x v="526"/>
    <n v="1051499"/>
    <n v="84304444"/>
    <s v="A"/>
    <n v="2"/>
    <x v="20"/>
    <n v="4.07"/>
    <n v="11"/>
    <n v="4.07"/>
    <n v="0"/>
    <s v="2A"/>
    <n v="1.5322653848091485E-2"/>
  </r>
  <r>
    <s v="2A-6B-VCS-Loc-22"/>
    <s v="2A"/>
    <n v="37.085999999999999"/>
    <n v="37.090000000000003"/>
    <n v="37.090000000000003"/>
    <x v="266"/>
    <n v="1996656"/>
    <n v="84304444"/>
    <s v="A"/>
    <n v="2"/>
    <x v="20"/>
    <n v="4.07"/>
    <n v="11"/>
    <n v="4.07"/>
    <n v="0"/>
    <s v="2A"/>
    <n v="2.9095670791617442E-2"/>
  </r>
  <r>
    <s v="2A-6B-VCS-Loc-22"/>
    <s v="2A"/>
    <n v="37.198999999999998"/>
    <n v="37.200000000000003"/>
    <n v="37.200000000000003"/>
    <x v="295"/>
    <n v="1220129"/>
    <n v="84304444"/>
    <s v="A"/>
    <n v="2"/>
    <x v="20"/>
    <n v="4.07"/>
    <n v="11"/>
    <n v="4.07"/>
    <n v="0"/>
    <s v="2A"/>
    <n v="1.7779963953382757E-2"/>
  </r>
  <r>
    <s v="2A-6B-VCS-Loc-22"/>
    <s v="2A"/>
    <n v="37.299999999999997"/>
    <n v="37.299999999999997"/>
    <n v="37.24"/>
    <x v="73"/>
    <n v="2057850"/>
    <n v="84304444"/>
    <s v="A"/>
    <n v="2"/>
    <x v="20"/>
    <n v="4.07"/>
    <n v="11"/>
    <n v="4.07"/>
    <n v="0"/>
    <s v="2A"/>
    <n v="2.9987402005418037E-2"/>
  </r>
  <r>
    <s v="2A-6B-VCS-Loc-22"/>
    <s v="2A"/>
    <n v="37.375999999999998"/>
    <n v="37.380000000000003"/>
    <n v="37.380000000000003"/>
    <x v="74"/>
    <n v="1190519"/>
    <n v="84304444"/>
    <s v="A"/>
    <n v="2"/>
    <x v="20"/>
    <n v="4.07"/>
    <n v="11"/>
    <n v="4.07"/>
    <n v="0"/>
    <s v="2A"/>
    <n v="1.7348481107995372E-2"/>
  </r>
  <r>
    <s v="2A-6B-VCS-Loc-22"/>
    <s v="2A"/>
    <n v="37.591999999999999"/>
    <n v="37.590000000000003"/>
    <n v="37.590000000000003"/>
    <x v="89"/>
    <n v="551101"/>
    <n v="84304444"/>
    <s v="A"/>
    <n v="2"/>
    <x v="20"/>
    <n v="4.07"/>
    <n v="11"/>
    <n v="4.07"/>
    <n v="0"/>
    <s v="2A"/>
    <n v="8.0307540552459547E-3"/>
  </r>
  <r>
    <s v="2A-6B-VCS-Loc-22"/>
    <s v="2A"/>
    <n v="37.999000000000002"/>
    <n v="38"/>
    <n v="37.99"/>
    <x v="185"/>
    <n v="20435911"/>
    <n v="84304444"/>
    <s v="A"/>
    <n v="2"/>
    <x v="20"/>
    <n v="4.07"/>
    <n v="11"/>
    <n v="4.07"/>
    <n v="0"/>
    <s v="2A"/>
    <n v="0.29779618461206825"/>
  </r>
  <r>
    <s v="2B-10B-VCS-Loc-22"/>
    <s v="2B"/>
    <n v="4.1740000000000004"/>
    <n v="4.17"/>
    <n v="4.1500000000000004"/>
    <x v="0"/>
    <n v="16789208"/>
    <n v="68338316"/>
    <s v="B"/>
    <n v="2"/>
    <x v="21"/>
    <n v="5.18"/>
    <n v="9"/>
    <n v="5.18"/>
    <n v="0"/>
    <s v="2B"/>
    <n v="0.23714074587087031"/>
  </r>
  <r>
    <s v="2B-10B-VCS-Loc-22"/>
    <s v="2B"/>
    <n v="4.3259999999999996"/>
    <n v="4.33"/>
    <n v="4.33"/>
    <x v="527"/>
    <n v="994385"/>
    <n v="68338316"/>
    <s v="B"/>
    <n v="2"/>
    <x v="21"/>
    <n v="5.18"/>
    <n v="9"/>
    <n v="5.18"/>
    <n v="0"/>
    <s v="2B"/>
    <n v="1.4045284362598007E-2"/>
  </r>
  <r>
    <s v="2B-10B-VCS-Loc-22"/>
    <s v="2B"/>
    <n v="4.4429999999999996"/>
    <n v="4.4400000000000004"/>
    <n v="4.4400000000000004"/>
    <x v="211"/>
    <n v="1307121"/>
    <n v="68338316"/>
    <s v="B"/>
    <n v="2"/>
    <x v="21"/>
    <n v="5.18"/>
    <n v="9"/>
    <n v="5.18"/>
    <n v="0"/>
    <s v="2B"/>
    <n v="1.8462553378543991E-2"/>
  </r>
  <r>
    <s v="2B-10B-VCS-Loc-22"/>
    <s v="2B"/>
    <n v="4.7469999999999999"/>
    <n v="4.75"/>
    <n v="4.7"/>
    <x v="528"/>
    <n v="878982"/>
    <n v="68338316"/>
    <s v="B"/>
    <n v="2"/>
    <x v="21"/>
    <n v="5.18"/>
    <n v="9"/>
    <n v="5.18"/>
    <n v="0"/>
    <s v="2B"/>
    <n v="1.2415263846100979E-2"/>
  </r>
  <r>
    <s v="2B-10B-VCS-Loc-22"/>
    <s v="2B"/>
    <n v="5.3150000000000004"/>
    <n v="5.32"/>
    <n v="5.32"/>
    <x v="529"/>
    <n v="1602179"/>
    <n v="68338316"/>
    <s v="B"/>
    <n v="2"/>
    <x v="21"/>
    <n v="5.18"/>
    <n v="9"/>
    <n v="5.18"/>
    <n v="0"/>
    <s v="2B"/>
    <n v="2.2630127822506285E-2"/>
  </r>
  <r>
    <s v="2B-10B-VCS-Loc-22"/>
    <s v="2B"/>
    <n v="5.5640000000000001"/>
    <n v="5.56"/>
    <n v="5.56"/>
    <x v="530"/>
    <n v="1365666"/>
    <n v="68338316"/>
    <s v="B"/>
    <n v="2"/>
    <x v="21"/>
    <n v="5.18"/>
    <n v="9"/>
    <n v="5.18"/>
    <n v="0"/>
    <s v="2B"/>
    <n v="1.92894777317958E-2"/>
  </r>
  <r>
    <s v="2B-10B-VCS-Loc-22"/>
    <s v="2B"/>
    <n v="5.8460000000000001"/>
    <n v="5.85"/>
    <n v="5.85"/>
    <x v="531"/>
    <n v="24324339"/>
    <n v="68338316"/>
    <s v="B"/>
    <n v="2"/>
    <x v="21"/>
    <n v="5.18"/>
    <n v="9"/>
    <n v="5.18"/>
    <n v="0"/>
    <s v="2B"/>
    <n v="0.34357141166372468"/>
  </r>
  <r>
    <s v="2B-10B-VCS-Loc-22"/>
    <s v="2B"/>
    <n v="5.8869999999999996"/>
    <n v="5.89"/>
    <n v="5.89"/>
    <x v="213"/>
    <n v="32353086"/>
    <n v="68338316"/>
    <s v="B"/>
    <n v="2"/>
    <x v="21"/>
    <n v="5.18"/>
    <n v="9"/>
    <n v="5.18"/>
    <n v="0"/>
    <s v="2B"/>
    <n v="0.45697420302758834"/>
  </r>
  <r>
    <s v="2B-10B-VCS-Loc-22"/>
    <s v="2B"/>
    <n v="6.1219999999999999"/>
    <n v="6.12"/>
    <n v="6.12"/>
    <x v="532"/>
    <n v="5826572"/>
    <n v="68338316"/>
    <s v="B"/>
    <n v="2"/>
    <x v="21"/>
    <n v="5.18"/>
    <n v="9"/>
    <n v="5.18"/>
    <n v="0"/>
    <s v="2B"/>
    <n v="8.2297963665131105E-2"/>
  </r>
  <r>
    <s v="2B-10B-VCS-Loc-22"/>
    <s v="2B"/>
    <n v="6.242"/>
    <n v="6.24"/>
    <n v="6.24"/>
    <x v="533"/>
    <n v="8401986"/>
    <n v="68338316"/>
    <s v="B"/>
    <n v="2"/>
    <x v="21"/>
    <n v="5.18"/>
    <n v="9"/>
    <n v="5.18"/>
    <n v="0"/>
    <s v="2B"/>
    <n v="0.11867464068803067"/>
  </r>
  <r>
    <s v="2B-10B-VCS-Loc-22"/>
    <s v="2B"/>
    <n v="6.6929999999999996"/>
    <n v="6.69"/>
    <n v="6.69"/>
    <x v="534"/>
    <n v="1575635"/>
    <n v="68338316"/>
    <s v="B"/>
    <n v="2"/>
    <x v="21"/>
    <n v="5.18"/>
    <n v="9"/>
    <n v="5.18"/>
    <n v="0"/>
    <s v="2B"/>
    <n v="2.2255204600493888E-2"/>
  </r>
  <r>
    <s v="2B-10B-VCS-Loc-22"/>
    <s v="2B"/>
    <n v="7.0919999999999996"/>
    <n v="7.09"/>
    <n v="7.09"/>
    <x v="217"/>
    <n v="5093558"/>
    <n v="68338316"/>
    <s v="B"/>
    <n v="2"/>
    <x v="21"/>
    <n v="5.18"/>
    <n v="9"/>
    <n v="5.18"/>
    <n v="0"/>
    <s v="2B"/>
    <n v="7.1944438549843351E-2"/>
  </r>
  <r>
    <s v="2B-10B-VCS-Loc-22"/>
    <s v="2B"/>
    <n v="7.2610000000000001"/>
    <n v="7.26"/>
    <n v="7.26"/>
    <x v="535"/>
    <n v="586627"/>
    <n v="68338316"/>
    <s v="B"/>
    <n v="2"/>
    <x v="21"/>
    <n v="5.18"/>
    <n v="9"/>
    <n v="5.18"/>
    <n v="0"/>
    <s v="2B"/>
    <n v="8.2858681796062709E-3"/>
  </r>
  <r>
    <s v="2B-10B-VCS-Loc-22"/>
    <s v="2B"/>
    <n v="7.3479999999999999"/>
    <n v="7.35"/>
    <n v="7.35"/>
    <x v="536"/>
    <n v="1262890"/>
    <n v="68338316"/>
    <s v="B"/>
    <n v="2"/>
    <x v="21"/>
    <n v="5.18"/>
    <n v="9"/>
    <n v="5.18"/>
    <n v="0"/>
    <s v="2B"/>
    <n v="1.7837808463202279E-2"/>
  </r>
  <r>
    <s v="2B-10B-VCS-Loc-22"/>
    <s v="2B"/>
    <n v="7.4059999999999997"/>
    <n v="7.41"/>
    <n v="7.41"/>
    <x v="537"/>
    <n v="815531"/>
    <n v="68338316"/>
    <s v="B"/>
    <n v="2"/>
    <x v="21"/>
    <n v="5.18"/>
    <n v="9"/>
    <n v="5.18"/>
    <n v="0"/>
    <s v="2B"/>
    <n v="1.1519044234892839E-2"/>
  </r>
  <r>
    <s v="2B-10B-VCS-Loc-22"/>
    <s v="2B"/>
    <n v="7.5359999999999996"/>
    <n v="7.54"/>
    <n v="7.54"/>
    <x v="409"/>
    <n v="1092640"/>
    <n v="68338316"/>
    <s v="B"/>
    <n v="2"/>
    <x v="21"/>
    <n v="5.18"/>
    <n v="9"/>
    <n v="5.18"/>
    <n v="0"/>
    <s v="2B"/>
    <n v="1.5433096341908904E-2"/>
  </r>
  <r>
    <s v="2B-10B-VCS-Loc-22"/>
    <s v="2B"/>
    <n v="7.8220000000000001"/>
    <n v="7.82"/>
    <n v="7.82"/>
    <x v="538"/>
    <n v="2659666"/>
    <n v="68338316"/>
    <s v="B"/>
    <n v="2"/>
    <x v="21"/>
    <n v="5.18"/>
    <n v="9"/>
    <n v="5.18"/>
    <n v="0"/>
    <s v="2B"/>
    <n v="3.7566702313021207E-2"/>
  </r>
  <r>
    <s v="2B-10B-VCS-Loc-22"/>
    <s v="2B"/>
    <n v="7.9130000000000003"/>
    <n v="7.91"/>
    <n v="7.91"/>
    <x v="411"/>
    <n v="3566472"/>
    <n v="68338316"/>
    <s v="B"/>
    <n v="2"/>
    <x v="21"/>
    <n v="5.18"/>
    <n v="9"/>
    <n v="5.18"/>
    <n v="0"/>
    <s v="2B"/>
    <n v="5.0374968861400408E-2"/>
  </r>
  <r>
    <s v="2B-10B-VCS-Loc-22"/>
    <s v="2B"/>
    <n v="8.0229999999999997"/>
    <n v="8.02"/>
    <n v="8.02"/>
    <x v="539"/>
    <n v="5086403"/>
    <n v="68338316"/>
    <s v="B"/>
    <n v="2"/>
    <x v="21"/>
    <n v="5.18"/>
    <n v="9"/>
    <n v="5.18"/>
    <n v="0"/>
    <s v="2B"/>
    <n v="7.1843377080076209E-2"/>
  </r>
  <r>
    <s v="2B-10B-VCS-Loc-22"/>
    <s v="2B"/>
    <n v="8.2100000000000009"/>
    <n v="8.2100000000000009"/>
    <n v="8.2100000000000009"/>
    <x v="412"/>
    <n v="2451628"/>
    <n v="68338316"/>
    <s v="B"/>
    <n v="2"/>
    <x v="21"/>
    <n v="5.18"/>
    <n v="9"/>
    <n v="5.18"/>
    <n v="0"/>
    <s v="2B"/>
    <n v="3.4628250035255381E-2"/>
  </r>
  <r>
    <s v="2B-10B-VCS-Loc-22"/>
    <s v="2B"/>
    <n v="8.2669999999999995"/>
    <n v="8.27"/>
    <n v="8.27"/>
    <x v="540"/>
    <n v="2611204"/>
    <n v="68338316"/>
    <s v="B"/>
    <n v="2"/>
    <x v="21"/>
    <n v="5.18"/>
    <n v="9"/>
    <n v="5.18"/>
    <n v="0"/>
    <s v="2B"/>
    <n v="3.6882196240644587E-2"/>
  </r>
  <r>
    <s v="2B-10B-VCS-Loc-22"/>
    <s v="2B"/>
    <n v="8.36"/>
    <n v="8.36"/>
    <n v="8.36"/>
    <x v="244"/>
    <n v="4086052"/>
    <n v="68338316"/>
    <s v="B"/>
    <n v="2"/>
    <x v="21"/>
    <n v="5.18"/>
    <n v="9"/>
    <n v="5.18"/>
    <n v="0"/>
    <s v="2B"/>
    <n v="5.7713825389926754E-2"/>
  </r>
  <r>
    <s v="2B-10B-VCS-Loc-22"/>
    <s v="2B"/>
    <n v="8.4619999999999997"/>
    <n v="8.4600000000000009"/>
    <n v="8.4600000000000009"/>
    <x v="541"/>
    <n v="4565191"/>
    <n v="68338316"/>
    <s v="B"/>
    <n v="2"/>
    <x v="21"/>
    <n v="5.18"/>
    <n v="9"/>
    <n v="5.18"/>
    <n v="0"/>
    <s v="2B"/>
    <n v="6.4481469214210954E-2"/>
  </r>
  <r>
    <s v="2B-10B-VCS-Loc-22"/>
    <s v="2B"/>
    <n v="8.5389999999999997"/>
    <n v="8.5399999999999991"/>
    <n v="8.5399999999999991"/>
    <x v="542"/>
    <n v="3195040"/>
    <n v="68338316"/>
    <s v="B"/>
    <n v="2"/>
    <x v="21"/>
    <n v="5.18"/>
    <n v="9"/>
    <n v="5.18"/>
    <n v="0"/>
    <s v="2B"/>
    <n v="4.5128642678514998E-2"/>
  </r>
  <r>
    <s v="2B-10B-VCS-Loc-22"/>
    <s v="2B"/>
    <n v="8.6940000000000008"/>
    <n v="8.69"/>
    <n v="8.69"/>
    <x v="543"/>
    <n v="7902655"/>
    <n v="68338316"/>
    <s v="B"/>
    <n v="2"/>
    <x v="21"/>
    <n v="5.18"/>
    <n v="9"/>
    <n v="5.18"/>
    <n v="0"/>
    <s v="2B"/>
    <n v="0.1116217930625532"/>
  </r>
  <r>
    <s v="2B-10B-VCS-Loc-22"/>
    <s v="2B"/>
    <n v="8.8879999999999999"/>
    <n v="8.89"/>
    <n v="8.89"/>
    <x v="544"/>
    <n v="106936133"/>
    <n v="68338316"/>
    <s v="B"/>
    <n v="2"/>
    <x v="21"/>
    <n v="5.18"/>
    <n v="9"/>
    <n v="5.18"/>
    <n v="0"/>
    <s v="2B"/>
    <n v="1.5104294580284303"/>
  </r>
  <r>
    <s v="2B-10B-VCS-Loc-22"/>
    <s v="2B"/>
    <n v="9.2249999999999996"/>
    <n v="9.23"/>
    <n v="9.23"/>
    <x v="124"/>
    <n v="25925622"/>
    <n v="68338316"/>
    <s v="B"/>
    <n v="2"/>
    <x v="21"/>
    <n v="5.18"/>
    <n v="9"/>
    <n v="5.18"/>
    <n v="0"/>
    <s v="2B"/>
    <n v="0.36618888385004489"/>
  </r>
  <r>
    <s v="2B-10B-VCS-Loc-22"/>
    <s v="2B"/>
    <n v="9.3640000000000008"/>
    <n v="9.36"/>
    <n v="9.36"/>
    <x v="10"/>
    <n v="68849680"/>
    <n v="68338316"/>
    <s v="B"/>
    <n v="2"/>
    <x v="21"/>
    <n v="5.18"/>
    <n v="9"/>
    <n v="5.18"/>
    <n v="0"/>
    <s v="2B"/>
    <n v="0.97247377411553548"/>
  </r>
  <r>
    <s v="2B-10B-VCS-Loc-22"/>
    <s v="2B"/>
    <n v="9.532"/>
    <n v="9.5299999999999994"/>
    <n v="9.5299999999999994"/>
    <x v="11"/>
    <n v="29845568"/>
    <n v="68338316"/>
    <s v="B"/>
    <n v="2"/>
    <x v="21"/>
    <n v="5.18"/>
    <n v="9"/>
    <n v="5.18"/>
    <n v="0"/>
    <s v="2B"/>
    <n v="0.42155652943603883"/>
  </r>
  <r>
    <s v="2B-10B-VCS-Loc-22"/>
    <s v="2B"/>
    <n v="9.6609999999999996"/>
    <n v="9.66"/>
    <n v="9.66"/>
    <x v="12"/>
    <n v="14110847"/>
    <n v="68338316"/>
    <s v="B"/>
    <n v="2"/>
    <x v="21"/>
    <n v="5.18"/>
    <n v="9"/>
    <n v="5.18"/>
    <n v="0"/>
    <s v="2B"/>
    <n v="0.19930998427381044"/>
  </r>
  <r>
    <s v="2B-10B-VCS-Loc-22"/>
    <s v="2B"/>
    <n v="9.7959999999999994"/>
    <n v="9.8000000000000007"/>
    <n v="9.8000000000000007"/>
    <x v="13"/>
    <n v="25278408"/>
    <n v="68338316"/>
    <s v="B"/>
    <n v="2"/>
    <x v="21"/>
    <n v="5.18"/>
    <n v="9"/>
    <n v="5.18"/>
    <n v="0"/>
    <s v="2B"/>
    <n v="0.35704724889632522"/>
  </r>
  <r>
    <s v="2B-10B-VCS-Loc-22"/>
    <s v="2B"/>
    <n v="9.9909999999999997"/>
    <n v="9.99"/>
    <n v="9.99"/>
    <x v="222"/>
    <n v="49691548"/>
    <n v="68338316"/>
    <s v="B"/>
    <n v="2"/>
    <x v="21"/>
    <n v="5.18"/>
    <n v="9"/>
    <n v="5.18"/>
    <n v="0"/>
    <s v="2B"/>
    <n v="0.70187293862808497"/>
  </r>
  <r>
    <s v="2B-10B-VCS-Loc-22"/>
    <s v="2B"/>
    <n v="10.089"/>
    <n v="10.09"/>
    <n v="10.1"/>
    <x v="223"/>
    <n v="38130197"/>
    <n v="68338316"/>
    <s v="B"/>
    <n v="2"/>
    <x v="21"/>
    <n v="5.18"/>
    <n v="9"/>
    <n v="5.18"/>
    <n v="0"/>
    <s v="2B"/>
    <n v="0.53857355015097907"/>
  </r>
  <r>
    <s v="2B-10B-VCS-Loc-22"/>
    <s v="2B"/>
    <n v="10.161"/>
    <n v="10.16"/>
    <n v="10.16"/>
    <x v="545"/>
    <n v="28239513"/>
    <n v="68338316"/>
    <s v="B"/>
    <n v="2"/>
    <x v="21"/>
    <n v="5.18"/>
    <n v="9"/>
    <n v="5.18"/>
    <n v="0"/>
    <s v="2B"/>
    <n v="0.39887165468735269"/>
  </r>
  <r>
    <s v="2B-10B-VCS-Loc-22"/>
    <s v="2B"/>
    <n v="10.323"/>
    <n v="10.32"/>
    <n v="10.32"/>
    <x v="546"/>
    <n v="19880549"/>
    <n v="68338316"/>
    <s v="B"/>
    <n v="2"/>
    <x v="21"/>
    <n v="5.18"/>
    <n v="9"/>
    <n v="5.18"/>
    <n v="0"/>
    <s v="2B"/>
    <n v="0.28080468228056882"/>
  </r>
  <r>
    <s v="2B-10B-VCS-Loc-22"/>
    <s v="2B"/>
    <n v="10.481"/>
    <n v="10.48"/>
    <n v="10.48"/>
    <x v="384"/>
    <n v="13530431"/>
    <n v="68338316"/>
    <s v="B"/>
    <n v="2"/>
    <x v="21"/>
    <n v="5.18"/>
    <n v="9"/>
    <n v="5.18"/>
    <n v="0"/>
    <s v="2B"/>
    <n v="0.19111184394727523"/>
  </r>
  <r>
    <s v="2B-10B-VCS-Loc-22"/>
    <s v="2B"/>
    <n v="10.529"/>
    <n v="10.53"/>
    <n v="10.53"/>
    <x v="129"/>
    <n v="14962300"/>
    <n v="68338316"/>
    <s v="B"/>
    <n v="2"/>
    <x v="21"/>
    <n v="5.18"/>
    <n v="9"/>
    <n v="5.18"/>
    <n v="0"/>
    <s v="2B"/>
    <n v="0.21133641217285071"/>
  </r>
  <r>
    <s v="2B-10B-VCS-Loc-22"/>
    <s v="2B"/>
    <n v="10.611000000000001"/>
    <n v="10.61"/>
    <n v="10.61"/>
    <x v="547"/>
    <n v="17809700"/>
    <n v="68338316"/>
    <s v="B"/>
    <n v="2"/>
    <x v="21"/>
    <n v="5.18"/>
    <n v="9"/>
    <n v="5.18"/>
    <n v="0"/>
    <s v="2B"/>
    <n v="0.25155478100792122"/>
  </r>
  <r>
    <s v="2B-10B-VCS-Loc-22"/>
    <s v="2B"/>
    <n v="10.728999999999999"/>
    <n v="10.73"/>
    <n v="10.73"/>
    <x v="131"/>
    <n v="50654983"/>
    <n v="68338316"/>
    <s v="B"/>
    <n v="2"/>
    <x v="21"/>
    <n v="5.18"/>
    <n v="9"/>
    <n v="5.18"/>
    <n v="0"/>
    <s v="2B"/>
    <n v="0.71548106680769308"/>
  </r>
  <r>
    <s v="2B-10B-VCS-Loc-22"/>
    <s v="2B"/>
    <n v="11.07"/>
    <n v="11.07"/>
    <n v="11.07"/>
    <x v="420"/>
    <n v="24251374"/>
    <n v="68338316"/>
    <s v="B"/>
    <n v="2"/>
    <x v="21"/>
    <n v="5.18"/>
    <n v="9"/>
    <n v="5.18"/>
    <n v="0"/>
    <s v="2B"/>
    <n v="0.34254081066560321"/>
  </r>
  <r>
    <s v="2B-10B-VCS-Loc-22"/>
    <s v="2B"/>
    <n v="11.125999999999999"/>
    <n v="11.13"/>
    <n v="11.13"/>
    <x v="132"/>
    <n v="26067055"/>
    <n v="68338316"/>
    <s v="B"/>
    <n v="2"/>
    <x v="21"/>
    <n v="5.18"/>
    <n v="9"/>
    <n v="5.18"/>
    <n v="0"/>
    <s v="2B"/>
    <n v="0.36818656754726004"/>
  </r>
  <r>
    <s v="2B-10B-VCS-Loc-22"/>
    <s v="2B"/>
    <n v="11.241"/>
    <n v="11.24"/>
    <n v="11.24"/>
    <x v="548"/>
    <n v="20348828"/>
    <n v="68338316"/>
    <s v="B"/>
    <n v="2"/>
    <x v="21"/>
    <n v="5.18"/>
    <n v="9"/>
    <n v="5.18"/>
    <n v="0"/>
    <s v="2B"/>
    <n v="0.28741893301447274"/>
  </r>
  <r>
    <s v="2B-10B-VCS-Loc-22"/>
    <s v="2B"/>
    <n v="11.366"/>
    <n v="11.37"/>
    <n v="11.37"/>
    <x v="134"/>
    <n v="27047542"/>
    <n v="68338316"/>
    <s v="B"/>
    <n v="2"/>
    <x v="21"/>
    <n v="5.18"/>
    <n v="9"/>
    <n v="5.18"/>
    <n v="0"/>
    <s v="2B"/>
    <n v="0.38203554830303438"/>
  </r>
  <r>
    <s v="2B-10B-VCS-Loc-22"/>
    <s v="2B"/>
    <n v="11.426"/>
    <n v="11.43"/>
    <n v="11.43"/>
    <x v="421"/>
    <n v="28863330"/>
    <n v="68338316"/>
    <s v="B"/>
    <n v="2"/>
    <x v="21"/>
    <n v="5.18"/>
    <n v="9"/>
    <n v="5.18"/>
    <n v="0"/>
    <s v="2B"/>
    <n v="0.40768281651624466"/>
  </r>
  <r>
    <s v="2B-10B-VCS-Loc-22"/>
    <s v="2B"/>
    <n v="11.587999999999999"/>
    <n v="11.59"/>
    <n v="11.59"/>
    <x v="549"/>
    <n v="61581020"/>
    <n v="68338316"/>
    <s v="B"/>
    <n v="2"/>
    <x v="21"/>
    <n v="5.18"/>
    <n v="9"/>
    <n v="5.18"/>
    <n v="0"/>
    <s v="2B"/>
    <n v="0.8698069029991754"/>
  </r>
  <r>
    <s v="2B-10B-VCS-Loc-22"/>
    <s v="2B"/>
    <n v="11.678000000000001"/>
    <n v="11.68"/>
    <n v="11.68"/>
    <x v="550"/>
    <n v="25647775"/>
    <n v="68338316"/>
    <s v="B"/>
    <n v="2"/>
    <x v="21"/>
    <n v="5.18"/>
    <n v="9"/>
    <n v="5.18"/>
    <n v="0"/>
    <s v="2B"/>
    <n v="0.36226440779268804"/>
  </r>
  <r>
    <s v="2B-10B-VCS-Loc-22"/>
    <s v="2B"/>
    <n v="11.797000000000001"/>
    <n v="11.8"/>
    <n v="11.8"/>
    <x v="422"/>
    <n v="58734335"/>
    <n v="68338316"/>
    <s v="B"/>
    <n v="2"/>
    <x v="21"/>
    <n v="5.18"/>
    <n v="9"/>
    <n v="5.18"/>
    <n v="0"/>
    <s v="2B"/>
    <n v="0.8295986332487848"/>
  </r>
  <r>
    <s v="2B-10B-VCS-Loc-22"/>
    <s v="2B"/>
    <n v="11.911"/>
    <n v="11.91"/>
    <n v="11.91"/>
    <x v="363"/>
    <n v="103269138"/>
    <n v="68338316"/>
    <s v="B"/>
    <n v="2"/>
    <x v="21"/>
    <n v="5.18"/>
    <n v="9"/>
    <n v="5.18"/>
    <n v="0"/>
    <s v="2B"/>
    <n v="1.4586346426086232"/>
  </r>
  <r>
    <s v="2B-10B-VCS-Loc-22"/>
    <s v="2B"/>
    <n v="12.023"/>
    <n v="12.02"/>
    <n v="12.02"/>
    <x v="551"/>
    <n v="79692826"/>
    <n v="68338316"/>
    <s v="B"/>
    <n v="2"/>
    <x v="21"/>
    <n v="5.18"/>
    <n v="9"/>
    <n v="5.18"/>
    <n v="0"/>
    <s v="2B"/>
    <n v="1.1256288085892725"/>
  </r>
  <r>
    <s v="2B-10B-VCS-Loc-22"/>
    <s v="2B"/>
    <n v="12.121"/>
    <n v="12.12"/>
    <n v="12.12"/>
    <x v="552"/>
    <n v="43541908"/>
    <n v="68338316"/>
    <s v="B"/>
    <n v="2"/>
    <x v="21"/>
    <n v="5.18"/>
    <n v="9"/>
    <n v="5.18"/>
    <n v="0"/>
    <s v="2B"/>
    <n v="0.61501177064223722"/>
  </r>
  <r>
    <s v="2B-10B-VCS-Loc-22"/>
    <s v="2B"/>
    <n v="12.305"/>
    <n v="12.31"/>
    <n v="12.31"/>
    <x v="140"/>
    <n v="70244337"/>
    <n v="68338316"/>
    <s v="B"/>
    <n v="2"/>
    <x v="21"/>
    <n v="5.18"/>
    <n v="9"/>
    <n v="5.18"/>
    <n v="0"/>
    <s v="2B"/>
    <n v="0.992172737950758"/>
  </r>
  <r>
    <s v="2B-10B-VCS-Loc-22"/>
    <s v="2B"/>
    <n v="12.395"/>
    <n v="12.4"/>
    <n v="12.39"/>
    <x v="20"/>
    <n v="69201122"/>
    <n v="68338316"/>
    <s v="B"/>
    <n v="2"/>
    <x v="21"/>
    <n v="5.18"/>
    <n v="9"/>
    <n v="5.18"/>
    <n v="0"/>
    <s v="2B"/>
    <n v="0.97743774966520702"/>
  </r>
  <r>
    <s v="2B-10B-VCS-Loc-22"/>
    <s v="2B"/>
    <n v="12.454000000000001"/>
    <n v="12.45"/>
    <n v="12.45"/>
    <x v="553"/>
    <n v="30498079"/>
    <n v="68338316"/>
    <s v="B"/>
    <n v="2"/>
    <x v="21"/>
    <n v="5.18"/>
    <n v="9"/>
    <n v="5.18"/>
    <n v="0"/>
    <s v="2B"/>
    <n v="0.43077298236395228"/>
  </r>
  <r>
    <s v="2B-10B-VCS-Loc-22"/>
    <s v="2B"/>
    <n v="12.526"/>
    <n v="12.53"/>
    <n v="12.53"/>
    <x v="21"/>
    <n v="208807307"/>
    <n v="68338316"/>
    <s v="B"/>
    <n v="2"/>
    <x v="21"/>
    <n v="5.18"/>
    <n v="9"/>
    <n v="5.18"/>
    <n v="0"/>
    <s v="2B"/>
    <n v="2.9493184267696129"/>
  </r>
  <r>
    <s v="2B-10B-VCS-Loc-22"/>
    <s v="2B"/>
    <n v="12.73"/>
    <n v="12.73"/>
    <n v="12.73"/>
    <x v="424"/>
    <n v="29802230"/>
    <n v="68338316"/>
    <s v="B"/>
    <n v="2"/>
    <x v="21"/>
    <n v="5.18"/>
    <n v="9"/>
    <n v="5.18"/>
    <n v="0"/>
    <s v="2B"/>
    <n v="0.42094439778310133"/>
  </r>
  <r>
    <s v="2B-10B-VCS-Loc-22"/>
    <s v="2B"/>
    <n v="12.839"/>
    <n v="12.84"/>
    <n v="12.84"/>
    <x v="311"/>
    <n v="63638948"/>
    <n v="68338316"/>
    <s v="B"/>
    <n v="2"/>
    <x v="21"/>
    <n v="5.18"/>
    <n v="9"/>
    <n v="5.18"/>
    <n v="0"/>
    <s v="2B"/>
    <n v="0.89887430039329608"/>
  </r>
  <r>
    <s v="2B-10B-VCS-Loc-22"/>
    <s v="2B"/>
    <n v="12.906000000000001"/>
    <n v="12.91"/>
    <n v="12.91"/>
    <x v="22"/>
    <n v="32620964"/>
    <n v="68338316"/>
    <s v="B"/>
    <n v="2"/>
    <x v="21"/>
    <n v="5.18"/>
    <n v="9"/>
    <n v="5.18"/>
    <n v="0"/>
    <s v="2B"/>
    <n v="0.46075787100778126"/>
  </r>
  <r>
    <s v="2B-10B-VCS-Loc-22"/>
    <s v="2B"/>
    <n v="13.002000000000001"/>
    <n v="13"/>
    <n v="13"/>
    <x v="425"/>
    <n v="35299354"/>
    <n v="68338316"/>
    <s v="B"/>
    <n v="2"/>
    <x v="21"/>
    <n v="5.18"/>
    <n v="9"/>
    <n v="5.18"/>
    <n v="0"/>
    <s v="2B"/>
    <n v="0.49858904221806583"/>
  </r>
  <r>
    <s v="2B-10B-VCS-Loc-22"/>
    <s v="2B"/>
    <n v="13.105"/>
    <n v="13.11"/>
    <n v="13.11"/>
    <x v="143"/>
    <n v="70305146"/>
    <n v="68338316"/>
    <s v="B"/>
    <n v="2"/>
    <x v="21"/>
    <n v="5.18"/>
    <n v="9"/>
    <n v="5.18"/>
    <n v="0"/>
    <s v="2B"/>
    <n v="0.99303164038473002"/>
  </r>
  <r>
    <s v="2B-10B-VCS-Loc-22"/>
    <s v="2B"/>
    <n v="13.298"/>
    <n v="13.3"/>
    <n v="13.3"/>
    <x v="144"/>
    <n v="30685973"/>
    <n v="68338316"/>
    <s v="B"/>
    <n v="2"/>
    <x v="21"/>
    <n v="5.18"/>
    <n v="9"/>
    <n v="5.18"/>
    <n v="0"/>
    <s v="2B"/>
    <n v="0.43342690882103474"/>
  </r>
  <r>
    <s v="2B-10B-VCS-Loc-22"/>
    <s v="2B"/>
    <n v="13.352"/>
    <n v="13.35"/>
    <n v="13.35"/>
    <x v="554"/>
    <n v="28008506"/>
    <n v="68338316"/>
    <s v="B"/>
    <n v="2"/>
    <x v="21"/>
    <n v="5.18"/>
    <n v="9"/>
    <n v="5.18"/>
    <n v="0"/>
    <s v="2B"/>
    <n v="0.39560877461097305"/>
  </r>
  <r>
    <s v="2B-10B-VCS-Loc-22"/>
    <s v="2B"/>
    <n v="13.532"/>
    <n v="13.53"/>
    <n v="13.53"/>
    <x v="426"/>
    <n v="47378605"/>
    <n v="68338316"/>
    <s v="B"/>
    <n v="2"/>
    <x v="21"/>
    <n v="5.18"/>
    <n v="9"/>
    <n v="5.18"/>
    <n v="0"/>
    <s v="2B"/>
    <n v="0.66920355790584907"/>
  </r>
  <r>
    <s v="2B-10B-VCS-Loc-22"/>
    <s v="2B"/>
    <n v="13.646000000000001"/>
    <n v="13.65"/>
    <n v="13.65"/>
    <x v="555"/>
    <n v="18683357"/>
    <n v="68338316"/>
    <s v="B"/>
    <n v="2"/>
    <x v="21"/>
    <n v="5.18"/>
    <n v="9"/>
    <n v="5.18"/>
    <n v="0"/>
    <s v="2B"/>
    <n v="0.26389483139119757"/>
  </r>
  <r>
    <s v="2B-10B-VCS-Loc-22"/>
    <s v="2B"/>
    <n v="13.817"/>
    <n v="13.82"/>
    <n v="13.82"/>
    <x v="428"/>
    <n v="17922297"/>
    <n v="68338316"/>
    <s v="B"/>
    <n v="2"/>
    <x v="21"/>
    <n v="5.18"/>
    <n v="9"/>
    <n v="5.18"/>
    <n v="0"/>
    <s v="2B"/>
    <n v="0.25314516791377301"/>
  </r>
  <r>
    <s v="2B-10B-VCS-Loc-22"/>
    <s v="2B"/>
    <n v="13.896000000000001"/>
    <n v="13.9"/>
    <n v="13.9"/>
    <x v="429"/>
    <n v="18692635"/>
    <n v="68338316"/>
    <s v="B"/>
    <n v="2"/>
    <x v="21"/>
    <n v="5.18"/>
    <n v="9"/>
    <n v="5.18"/>
    <n v="0"/>
    <s v="2B"/>
    <n v="0.26402587937393679"/>
  </r>
  <r>
    <s v="2B-10B-VCS-Loc-22"/>
    <s v="2B"/>
    <n v="13.975"/>
    <n v="13.98"/>
    <n v="13.98"/>
    <x v="556"/>
    <n v="13231882"/>
    <n v="68338316"/>
    <s v="B"/>
    <n v="2"/>
    <x v="21"/>
    <n v="5.18"/>
    <n v="9"/>
    <n v="5.18"/>
    <n v="0"/>
    <s v="2B"/>
    <n v="0.18689496054580676"/>
  </r>
  <r>
    <s v="2B-10B-VCS-Loc-22"/>
    <s v="2B"/>
    <n v="14.083"/>
    <n v="14.08"/>
    <n v="14.08"/>
    <x v="430"/>
    <n v="11512854"/>
    <n v="68338316"/>
    <s v="B"/>
    <n v="2"/>
    <x v="21"/>
    <n v="5.18"/>
    <n v="9"/>
    <n v="5.18"/>
    <n v="0"/>
    <s v="2B"/>
    <n v="0.16261438804394066"/>
  </r>
  <r>
    <s v="2B-10B-VCS-Loc-22"/>
    <s v="2B"/>
    <n v="14.252000000000001"/>
    <n v="14.25"/>
    <n v="14.25"/>
    <x v="24"/>
    <n v="69896089"/>
    <n v="68338316"/>
    <s v="B"/>
    <n v="2"/>
    <x v="21"/>
    <n v="5.18"/>
    <n v="9"/>
    <n v="5.18"/>
    <n v="0"/>
    <s v="2B"/>
    <n v="0.98725387635418727"/>
  </r>
  <r>
    <s v="2B-10B-VCS-Loc-22"/>
    <s v="2B"/>
    <n v="14.507999999999999"/>
    <n v="14.51"/>
    <n v="14.51"/>
    <x v="432"/>
    <n v="5779620"/>
    <n v="68338316"/>
    <s v="B"/>
    <n v="2"/>
    <x v="21"/>
    <n v="5.18"/>
    <n v="9"/>
    <n v="5.18"/>
    <n v="0"/>
    <s v="2B"/>
    <n v="8.1634785729630566E-2"/>
  </r>
  <r>
    <s v="2B-10B-VCS-Loc-22"/>
    <s v="2B"/>
    <n v="14.595000000000001"/>
    <n v="14.6"/>
    <n v="14.6"/>
    <x v="433"/>
    <n v="18465324"/>
    <n v="68338316"/>
    <s v="B"/>
    <n v="2"/>
    <x v="21"/>
    <n v="5.18"/>
    <n v="9"/>
    <n v="5.18"/>
    <n v="0"/>
    <s v="2B"/>
    <n v="0.26081520379682482"/>
  </r>
  <r>
    <s v="2B-10B-VCS-Loc-22"/>
    <s v="2B"/>
    <n v="14.731999999999999"/>
    <n v="14.73"/>
    <n v="14.73"/>
    <x v="557"/>
    <n v="26316900"/>
    <n v="68338316"/>
    <s v="B"/>
    <n v="2"/>
    <x v="21"/>
    <n v="5.18"/>
    <n v="9"/>
    <n v="5.18"/>
    <n v="0"/>
    <s v="2B"/>
    <n v="0.37171552672461416"/>
  </r>
  <r>
    <s v="2B-10B-VCS-Loc-22"/>
    <s v="2B"/>
    <n v="14.826000000000001"/>
    <n v="14.83"/>
    <n v="14.83"/>
    <x v="147"/>
    <n v="16644203"/>
    <n v="68338316"/>
    <s v="B"/>
    <n v="2"/>
    <x v="21"/>
    <n v="5.18"/>
    <n v="9"/>
    <n v="5.18"/>
    <n v="0"/>
    <s v="2B"/>
    <n v="0.23509260912403832"/>
  </r>
  <r>
    <s v="2B-10B-VCS-Loc-22"/>
    <s v="2B"/>
    <n v="14.88"/>
    <n v="14.88"/>
    <n v="14.88"/>
    <x v="558"/>
    <n v="17638171"/>
    <n v="68338316"/>
    <s v="B"/>
    <n v="2"/>
    <x v="21"/>
    <n v="5.18"/>
    <n v="9"/>
    <n v="5.18"/>
    <n v="0"/>
    <s v="2B"/>
    <n v="0.24913200353095599"/>
  </r>
  <r>
    <s v="2B-10B-VCS-Loc-22"/>
    <s v="2B"/>
    <n v="15.04"/>
    <n v="15.04"/>
    <n v="15.02"/>
    <x v="25"/>
    <n v="23494474"/>
    <n v="68338316"/>
    <s v="B"/>
    <n v="2"/>
    <x v="21"/>
    <n v="5.18"/>
    <n v="9"/>
    <n v="5.18"/>
    <n v="0"/>
    <s v="2B"/>
    <n v="0.33184990549904259"/>
  </r>
  <r>
    <s v="2B-10B-VCS-Loc-22"/>
    <s v="2B"/>
    <n v="15.194000000000001"/>
    <n v="15.19"/>
    <n v="15.19"/>
    <x v="26"/>
    <n v="59997225"/>
    <n v="68338316"/>
    <s v="B"/>
    <n v="2"/>
    <x v="21"/>
    <n v="5.18"/>
    <n v="9"/>
    <n v="5.18"/>
    <n v="0"/>
    <s v="2B"/>
    <n v="0.84743644171198707"/>
  </r>
  <r>
    <s v="2B-10B-VCS-Loc-22"/>
    <s v="2B"/>
    <n v="15.356999999999999"/>
    <n v="15.36"/>
    <n v="15.36"/>
    <x v="149"/>
    <n v="40010774"/>
    <n v="68338316"/>
    <s v="B"/>
    <n v="2"/>
    <x v="21"/>
    <n v="5.18"/>
    <n v="9"/>
    <n v="5.18"/>
    <n v="0"/>
    <s v="2B"/>
    <n v="0.56513593668211304"/>
  </r>
  <r>
    <s v="2B-10B-VCS-Loc-22"/>
    <s v="2B"/>
    <n v="15.547000000000001"/>
    <n v="15.55"/>
    <n v="15.55"/>
    <x v="27"/>
    <n v="100044625"/>
    <n v="68338316"/>
    <s v="B"/>
    <n v="2"/>
    <x v="21"/>
    <n v="5.18"/>
    <n v="9"/>
    <n v="5.18"/>
    <n v="0"/>
    <s v="2B"/>
    <n v="1.4130897057723937"/>
  </r>
  <r>
    <s v="2B-10B-VCS-Loc-22"/>
    <s v="2B"/>
    <n v="15.77"/>
    <n v="15.77"/>
    <n v="15.77"/>
    <x v="189"/>
    <n v="21310476"/>
    <n v="68338316"/>
    <s v="B"/>
    <n v="2"/>
    <x v="21"/>
    <n v="5.18"/>
    <n v="9"/>
    <n v="5.18"/>
    <n v="0"/>
    <s v="2B"/>
    <n v="0.30100182054467844"/>
  </r>
  <r>
    <s v="2B-10B-VCS-Loc-22"/>
    <s v="2B"/>
    <n v="15.891999999999999"/>
    <n v="15.89"/>
    <n v="15.89"/>
    <x v="559"/>
    <n v="12109927"/>
    <n v="68338316"/>
    <s v="B"/>
    <n v="2"/>
    <x v="21"/>
    <n v="5.18"/>
    <n v="9"/>
    <n v="5.18"/>
    <n v="0"/>
    <s v="2B"/>
    <n v="0.17104780173202874"/>
  </r>
  <r>
    <s v="2B-10B-VCS-Loc-22"/>
    <s v="2B"/>
    <n v="15.938000000000001"/>
    <n v="15.94"/>
    <n v="15.94"/>
    <x v="560"/>
    <n v="8319411"/>
    <n v="68338316"/>
    <s v="B"/>
    <n v="2"/>
    <x v="21"/>
    <n v="5.18"/>
    <n v="9"/>
    <n v="5.18"/>
    <n v="0"/>
    <s v="2B"/>
    <n v="0.11750830234197605"/>
  </r>
  <r>
    <s v="2B-10B-VCS-Loc-22"/>
    <s v="2B"/>
    <n v="16.145"/>
    <n v="16.149999999999999"/>
    <n v="16.149999999999999"/>
    <x v="561"/>
    <n v="12742368"/>
    <n v="68338316"/>
    <s v="B"/>
    <n v="2"/>
    <x v="21"/>
    <n v="5.18"/>
    <n v="9"/>
    <n v="5.18"/>
    <n v="0"/>
    <s v="2B"/>
    <n v="0.17998077405921173"/>
  </r>
  <r>
    <s v="2B-10B-VCS-Loc-22"/>
    <s v="2B"/>
    <n v="16.228000000000002"/>
    <n v="16.23"/>
    <n v="16.23"/>
    <x v="562"/>
    <n v="7370211"/>
    <n v="68338316"/>
    <s v="B"/>
    <n v="2"/>
    <x v="21"/>
    <n v="5.18"/>
    <n v="9"/>
    <n v="5.18"/>
    <n v="0"/>
    <s v="2B"/>
    <n v="0.10410123775735536"/>
  </r>
  <r>
    <s v="2B-10B-VCS-Loc-22"/>
    <s v="2B"/>
    <n v="16.434000000000001"/>
    <n v="16.43"/>
    <n v="16.43"/>
    <x v="563"/>
    <n v="22480851"/>
    <n v="68338316"/>
    <s v="B"/>
    <n v="2"/>
    <x v="21"/>
    <n v="5.18"/>
    <n v="9"/>
    <n v="5.18"/>
    <n v="0"/>
    <s v="2B"/>
    <n v="0.31753289219788688"/>
  </r>
  <r>
    <s v="2B-10B-VCS-Loc-22"/>
    <s v="2B"/>
    <n v="16.541"/>
    <n v="16.54"/>
    <n v="16.54"/>
    <x v="564"/>
    <n v="9953665"/>
    <n v="68338316"/>
    <s v="B"/>
    <n v="2"/>
    <x v="21"/>
    <n v="5.18"/>
    <n v="9"/>
    <n v="5.18"/>
    <n v="0"/>
    <s v="2B"/>
    <n v="0.14059147651567461"/>
  </r>
  <r>
    <s v="2B-10B-VCS-Loc-22"/>
    <s v="2B"/>
    <n v="16.716000000000001"/>
    <n v="16.72"/>
    <n v="16.72"/>
    <x v="152"/>
    <n v="22577530"/>
    <n v="68338316"/>
    <s v="B"/>
    <n v="2"/>
    <x v="21"/>
    <n v="5.18"/>
    <n v="9"/>
    <n v="5.18"/>
    <n v="0"/>
    <s v="2B"/>
    <n v="0.31889844381712051"/>
  </r>
  <r>
    <s v="2B-10B-VCS-Loc-22"/>
    <s v="2B"/>
    <n v="16.896999999999998"/>
    <n v="16.899999999999999"/>
    <n v="16.899999999999999"/>
    <x v="153"/>
    <n v="19930495"/>
    <n v="68338316"/>
    <s v="B"/>
    <n v="2"/>
    <x v="21"/>
    <n v="5.18"/>
    <n v="9"/>
    <n v="5.18"/>
    <n v="0"/>
    <s v="2B"/>
    <n v="0.28151014925037859"/>
  </r>
  <r>
    <s v="2B-10B-VCS-Loc-22"/>
    <s v="2B"/>
    <n v="17.035"/>
    <n v="17.04"/>
    <n v="17.04"/>
    <x v="441"/>
    <n v="11644336"/>
    <n v="68338316"/>
    <s v="B"/>
    <n v="2"/>
    <x v="21"/>
    <n v="5.18"/>
    <n v="9"/>
    <n v="5.18"/>
    <n v="0"/>
    <s v="2B"/>
    <n v="0.16447151790668305"/>
  </r>
  <r>
    <s v="2B-10B-VCS-Loc-22"/>
    <s v="2B"/>
    <n v="17.183"/>
    <n v="17.18"/>
    <n v="17.18"/>
    <x v="565"/>
    <n v="24192939"/>
    <n v="68338316"/>
    <s v="B"/>
    <n v="2"/>
    <x v="21"/>
    <n v="5.18"/>
    <n v="9"/>
    <n v="5.18"/>
    <n v="0"/>
    <s v="2B"/>
    <n v="0.34171544001768678"/>
  </r>
  <r>
    <s v="2B-10B-VCS-Loc-22"/>
    <s v="2B"/>
    <n v="17.295999999999999"/>
    <n v="17.3"/>
    <n v="17.3"/>
    <x v="566"/>
    <n v="9091017"/>
    <n v="68338316"/>
    <s v="B"/>
    <n v="2"/>
    <x v="21"/>
    <n v="5.18"/>
    <n v="9"/>
    <n v="5.18"/>
    <n v="0"/>
    <s v="2B"/>
    <n v="0.12840692378727822"/>
  </r>
  <r>
    <s v="2B-10B-VCS-Loc-22"/>
    <s v="2B"/>
    <n v="17.443000000000001"/>
    <n v="17.440000000000001"/>
    <n v="17.440000000000001"/>
    <x v="567"/>
    <n v="35989732"/>
    <n v="68338316"/>
    <s v="B"/>
    <n v="2"/>
    <x v="21"/>
    <n v="5.18"/>
    <n v="9"/>
    <n v="5.18"/>
    <n v="0"/>
    <s v="2B"/>
    <n v="0.50834035114537435"/>
  </r>
  <r>
    <s v="2B-10B-VCS-Loc-22"/>
    <s v="2B"/>
    <n v="17.585999999999999"/>
    <n v="17.59"/>
    <n v="17.59"/>
    <x v="445"/>
    <n v="10819101"/>
    <n v="68338316"/>
    <s v="B"/>
    <n v="2"/>
    <x v="21"/>
    <n v="5.18"/>
    <n v="9"/>
    <n v="5.18"/>
    <n v="0"/>
    <s v="2B"/>
    <n v="0.15281540861202497"/>
  </r>
  <r>
    <s v="2B-10B-VCS-Loc-22"/>
    <s v="2B"/>
    <n v="17.690000000000001"/>
    <n v="17.690000000000001"/>
    <n v="17.690000000000001"/>
    <x v="155"/>
    <n v="36254499"/>
    <n v="68338316"/>
    <s v="B"/>
    <n v="2"/>
    <x v="21"/>
    <n v="5.18"/>
    <n v="9"/>
    <n v="5.18"/>
    <n v="0"/>
    <s v="2B"/>
    <n v="0.51208007751376494"/>
  </r>
  <r>
    <s v="2B-10B-VCS-Loc-22"/>
    <s v="2B"/>
    <n v="17.832999999999998"/>
    <n v="17.829999999999998"/>
    <n v="17.82"/>
    <x v="365"/>
    <n v="18147813"/>
    <n v="68338316"/>
    <s v="B"/>
    <n v="2"/>
    <x v="21"/>
    <n v="5.18"/>
    <n v="9"/>
    <n v="5.18"/>
    <n v="0"/>
    <s v="2B"/>
    <n v="0.256330489844731"/>
  </r>
  <r>
    <s v="2B-10B-VCS-Loc-22"/>
    <s v="2B"/>
    <n v="17.923999999999999"/>
    <n v="17.920000000000002"/>
    <n v="17.920000000000002"/>
    <x v="568"/>
    <n v="19631404"/>
    <n v="68338316"/>
    <s v="B"/>
    <n v="2"/>
    <x v="21"/>
    <n v="5.18"/>
    <n v="9"/>
    <n v="5.18"/>
    <n v="0"/>
    <s v="2B"/>
    <n v="0.27728561031898508"/>
  </r>
  <r>
    <s v="2B-10B-VCS-Loc-22"/>
    <s v="2B"/>
    <n v="18.035"/>
    <n v="18.04"/>
    <n v="18.04"/>
    <x v="569"/>
    <n v="30837463"/>
    <n v="68338316"/>
    <s v="B"/>
    <n v="2"/>
    <x v="21"/>
    <n v="5.18"/>
    <n v="9"/>
    <n v="5.18"/>
    <n v="0"/>
    <s v="2B"/>
    <n v="0.43556664355968228"/>
  </r>
  <r>
    <s v="2B-10B-VCS-Loc-22"/>
    <s v="2B"/>
    <n v="18.143999999999998"/>
    <n v="18.14"/>
    <n v="18.14"/>
    <x v="570"/>
    <n v="27424215"/>
    <n v="68338316"/>
    <s v="B"/>
    <n v="2"/>
    <x v="21"/>
    <n v="5.18"/>
    <n v="9"/>
    <n v="5.18"/>
    <n v="0"/>
    <s v="2B"/>
    <n v="0.38735590148285187"/>
  </r>
  <r>
    <s v="2B-10B-VCS-Loc-22"/>
    <s v="2B"/>
    <n v="18.21"/>
    <n v="18.21"/>
    <n v="18.21"/>
    <x v="274"/>
    <n v="29439038"/>
    <n v="68338316"/>
    <s v="B"/>
    <n v="2"/>
    <x v="21"/>
    <n v="5.18"/>
    <n v="9"/>
    <n v="5.18"/>
    <n v="0"/>
    <s v="2B"/>
    <n v="0.41581445825442714"/>
  </r>
  <r>
    <s v="2B-10B-VCS-Loc-22"/>
    <s v="2B"/>
    <n v="18.291"/>
    <n v="18.29"/>
    <n v="18.29"/>
    <x v="34"/>
    <n v="13507133"/>
    <n v="68338316"/>
    <s v="B"/>
    <n v="2"/>
    <x v="21"/>
    <n v="5.18"/>
    <n v="9"/>
    <n v="5.18"/>
    <n v="0"/>
    <s v="2B"/>
    <n v="0.19078276915724945"/>
  </r>
  <r>
    <s v="2B-10B-VCS-Loc-22"/>
    <s v="2B"/>
    <n v="18.39"/>
    <n v="18.39"/>
    <n v="18.39"/>
    <x v="450"/>
    <n v="44214580"/>
    <n v="68338316"/>
    <s v="B"/>
    <n v="2"/>
    <x v="21"/>
    <n v="5.18"/>
    <n v="9"/>
    <n v="5.18"/>
    <n v="0"/>
    <s v="2B"/>
    <n v="0.6245129895089313"/>
  </r>
  <r>
    <s v="2B-10B-VCS-Loc-22"/>
    <s v="2B"/>
    <n v="18.515000000000001"/>
    <n v="18.52"/>
    <n v="18.510000000000002"/>
    <x v="36"/>
    <n v="68338316"/>
    <n v="68338316"/>
    <s v="B"/>
    <n v="2"/>
    <x v="21"/>
    <n v="5.18"/>
    <n v="9"/>
    <n v="5.18"/>
    <n v="0"/>
    <s v="2B"/>
    <n v="0.96525096525096521"/>
  </r>
  <r>
    <s v="2B-10B-VCS-Loc-22"/>
    <s v="2B"/>
    <n v="18.596"/>
    <n v="18.600000000000001"/>
    <n v="18.600000000000001"/>
    <x v="571"/>
    <n v="38743902"/>
    <n v="68338316"/>
    <s v="B"/>
    <n v="2"/>
    <x v="21"/>
    <n v="5.18"/>
    <n v="9"/>
    <n v="5.18"/>
    <n v="0"/>
    <s v="2B"/>
    <n v="0.54724188408577124"/>
  </r>
  <r>
    <s v="2B-10B-VCS-Loc-22"/>
    <s v="2B"/>
    <n v="18.757999999999999"/>
    <n v="18.760000000000002"/>
    <n v="18.760000000000002"/>
    <x v="159"/>
    <n v="219248354"/>
    <n v="68338316"/>
    <s v="B"/>
    <n v="2"/>
    <x v="21"/>
    <n v="5.18"/>
    <n v="9"/>
    <n v="5.18"/>
    <n v="0"/>
    <s v="2B"/>
    <n v="3.0967939761375649"/>
  </r>
  <r>
    <s v="2B-10B-VCS-Loc-22"/>
    <s v="2B"/>
    <n v="18.89"/>
    <n v="18.89"/>
    <n v="18.89"/>
    <x v="160"/>
    <n v="339521459"/>
    <n v="68338316"/>
    <s v="B"/>
    <n v="2"/>
    <x v="21"/>
    <n v="5.18"/>
    <n v="9"/>
    <n v="5.18"/>
    <n v="0"/>
    <s v="2B"/>
    <n v="4.7956027482908139"/>
  </r>
  <r>
    <s v="2B-10B-VCS-Loc-22"/>
    <s v="2B"/>
    <n v="18.959"/>
    <n v="18.96"/>
    <n v="18.96"/>
    <x v="451"/>
    <n v="65336413"/>
    <n v="68338316"/>
    <s v="B"/>
    <n v="2"/>
    <x v="21"/>
    <n v="5.18"/>
    <n v="9"/>
    <n v="5.18"/>
    <n v="0"/>
    <s v="2B"/>
    <n v="0.92285030427565296"/>
  </r>
  <r>
    <s v="2B-10B-VCS-Loc-22"/>
    <s v="2B"/>
    <n v="19.108000000000001"/>
    <n v="19.11"/>
    <n v="19.100000000000001"/>
    <x v="161"/>
    <n v="378529124"/>
    <n v="68338316"/>
    <s v="B"/>
    <n v="2"/>
    <x v="21"/>
    <n v="5.18"/>
    <n v="9"/>
    <n v="5.18"/>
    <n v="0"/>
    <s v="2B"/>
    <n v="5.3465701776526418"/>
  </r>
  <r>
    <s v="2B-10B-VCS-Loc-22"/>
    <s v="2B"/>
    <n v="19.228999999999999"/>
    <n v="19.23"/>
    <n v="19.23"/>
    <x v="572"/>
    <n v="21318155"/>
    <n v="68338316"/>
    <s v="B"/>
    <n v="2"/>
    <x v="21"/>
    <n v="5.18"/>
    <n v="9"/>
    <n v="5.18"/>
    <n v="0"/>
    <s v="2B"/>
    <n v="0.30111028330167944"/>
  </r>
  <r>
    <s v="2B-10B-VCS-Loc-22"/>
    <s v="2B"/>
    <n v="19.302"/>
    <n v="19.3"/>
    <n v="19.3"/>
    <x v="38"/>
    <n v="29183319"/>
    <n v="68338316"/>
    <s v="B"/>
    <n v="2"/>
    <x v="21"/>
    <n v="5.18"/>
    <n v="9"/>
    <n v="5.18"/>
    <n v="0"/>
    <s v="2B"/>
    <n v="0.4122025312121656"/>
  </r>
  <r>
    <s v="2B-10B-VCS-Loc-22"/>
    <s v="2B"/>
    <n v="19.434999999999999"/>
    <n v="19.440000000000001"/>
    <n v="19.440000000000001"/>
    <x v="573"/>
    <n v="29697538"/>
    <n v="68338316"/>
    <s v="B"/>
    <n v="2"/>
    <x v="21"/>
    <n v="5.18"/>
    <n v="9"/>
    <n v="5.18"/>
    <n v="0"/>
    <s v="2B"/>
    <n v="0.4194656657924849"/>
  </r>
  <r>
    <s v="2B-10B-VCS-Loc-22"/>
    <s v="2B"/>
    <n v="19.553999999999998"/>
    <n v="19.55"/>
    <n v="19.55"/>
    <x v="574"/>
    <n v="56268524"/>
    <n v="68338316"/>
    <s v="B"/>
    <n v="2"/>
    <x v="21"/>
    <n v="5.18"/>
    <n v="9"/>
    <n v="5.18"/>
    <n v="0"/>
    <s v="2B"/>
    <n v="0.79477005409742763"/>
  </r>
  <r>
    <s v="2B-10B-VCS-Loc-22"/>
    <s v="2B"/>
    <n v="19.766999999999999"/>
    <n v="19.77"/>
    <n v="19.760000000000002"/>
    <x v="162"/>
    <n v="58428469"/>
    <n v="68338316"/>
    <s v="B"/>
    <n v="2"/>
    <x v="21"/>
    <n v="5.18"/>
    <n v="9"/>
    <n v="5.18"/>
    <n v="0"/>
    <s v="2B"/>
    <n v="0.82527840019332788"/>
  </r>
  <r>
    <s v="2B-10B-VCS-Loc-22"/>
    <s v="2B"/>
    <n v="19.978999999999999"/>
    <n v="19.98"/>
    <n v="19.98"/>
    <x v="163"/>
    <n v="40774870"/>
    <n v="68338316"/>
    <s v="B"/>
    <n v="2"/>
    <x v="21"/>
    <n v="5.18"/>
    <n v="9"/>
    <n v="5.18"/>
    <n v="0"/>
    <s v="2B"/>
    <n v="0.57592848242679306"/>
  </r>
  <r>
    <s v="2B-10B-VCS-Loc-22"/>
    <s v="2B"/>
    <n v="20.047999999999998"/>
    <n v="20.05"/>
    <n v="20.05"/>
    <x v="40"/>
    <n v="89422866"/>
    <n v="68338316"/>
    <s v="B"/>
    <n v="2"/>
    <x v="21"/>
    <n v="5.18"/>
    <n v="9"/>
    <n v="5.18"/>
    <n v="0"/>
    <s v="2B"/>
    <n v="1.2630616727811634"/>
  </r>
  <r>
    <s v="2B-10B-VCS-Loc-22"/>
    <s v="2B"/>
    <n v="20.126999999999999"/>
    <n v="20.13"/>
    <n v="20.13"/>
    <x v="41"/>
    <n v="30250378"/>
    <n v="68338316"/>
    <s v="B"/>
    <n v="2"/>
    <x v="21"/>
    <n v="5.18"/>
    <n v="9"/>
    <n v="5.18"/>
    <n v="0"/>
    <s v="2B"/>
    <n v="0.42727430631604335"/>
  </r>
  <r>
    <s v="2B-10B-VCS-Loc-22"/>
    <s v="2B"/>
    <n v="20.312000000000001"/>
    <n v="20.309999999999999"/>
    <n v="20.309999999999999"/>
    <x v="459"/>
    <n v="93990788"/>
    <n v="68338316"/>
    <s v="B"/>
    <n v="2"/>
    <x v="21"/>
    <n v="5.18"/>
    <n v="9"/>
    <n v="5.18"/>
    <n v="0"/>
    <s v="2B"/>
    <n v="1.3275817162614725"/>
  </r>
  <r>
    <s v="2B-10B-VCS-Loc-22"/>
    <s v="2B"/>
    <n v="20.504000000000001"/>
    <n v="20.5"/>
    <n v="20.5"/>
    <x v="460"/>
    <n v="36647253"/>
    <n v="68338316"/>
    <s v="B"/>
    <n v="2"/>
    <x v="21"/>
    <n v="5.18"/>
    <n v="9"/>
    <n v="5.18"/>
    <n v="0"/>
    <s v="2B"/>
    <n v="0.51762756828901568"/>
  </r>
  <r>
    <s v="2B-10B-VCS-Loc-22"/>
    <s v="2B"/>
    <n v="20.573"/>
    <n v="20.57"/>
    <n v="20.57"/>
    <x v="575"/>
    <n v="12302494"/>
    <n v="68338316"/>
    <s v="B"/>
    <n v="2"/>
    <x v="21"/>
    <n v="5.18"/>
    <n v="9"/>
    <n v="5.18"/>
    <n v="0"/>
    <s v="2B"/>
    <n v="0.17376773241667542"/>
  </r>
  <r>
    <s v="2B-10B-VCS-Loc-22"/>
    <s v="2B"/>
    <n v="20.634"/>
    <n v="20.63"/>
    <n v="20.63"/>
    <x v="576"/>
    <n v="30314463"/>
    <n v="68338316"/>
    <s v="B"/>
    <n v="2"/>
    <x v="21"/>
    <n v="5.18"/>
    <n v="9"/>
    <n v="5.18"/>
    <n v="0"/>
    <s v="2B"/>
    <n v="0.42817948091982067"/>
  </r>
  <r>
    <s v="2B-10B-VCS-Loc-22"/>
    <s v="2B"/>
    <n v="20.722000000000001"/>
    <n v="20.72"/>
    <n v="20.72"/>
    <x v="462"/>
    <n v="31193957"/>
    <n v="68338316"/>
    <s v="B"/>
    <n v="2"/>
    <x v="21"/>
    <n v="5.18"/>
    <n v="9"/>
    <n v="5.18"/>
    <n v="0"/>
    <s v="2B"/>
    <n v="0.44060197655802796"/>
  </r>
  <r>
    <s v="2B-10B-VCS-Loc-22"/>
    <s v="2B"/>
    <n v="20.853999999999999"/>
    <n v="20.85"/>
    <n v="20.85"/>
    <x v="42"/>
    <n v="97942877"/>
    <n v="68338316"/>
    <s v="B"/>
    <n v="2"/>
    <x v="21"/>
    <n v="5.18"/>
    <n v="9"/>
    <n v="5.18"/>
    <n v="0"/>
    <s v="2B"/>
    <n v="1.3834033686710479"/>
  </r>
  <r>
    <s v="2B-10B-VCS-Loc-22"/>
    <s v="2B"/>
    <n v="20.954999999999998"/>
    <n v="20.96"/>
    <n v="20.96"/>
    <x v="166"/>
    <n v="141497015"/>
    <n v="68338316"/>
    <s v="B"/>
    <n v="2"/>
    <x v="21"/>
    <n v="5.18"/>
    <n v="9"/>
    <n v="5.18"/>
    <n v="0"/>
    <s v="2B"/>
    <n v="1.9985878830973876"/>
  </r>
  <r>
    <s v="2B-10B-VCS-Loc-22"/>
    <s v="2B"/>
    <n v="21.067"/>
    <n v="21.07"/>
    <n v="21.07"/>
    <x v="191"/>
    <n v="71996918"/>
    <n v="68338316"/>
    <s v="B"/>
    <n v="2"/>
    <x v="21"/>
    <n v="5.18"/>
    <n v="9"/>
    <n v="5.18"/>
    <n v="0"/>
    <s v="2B"/>
    <n v="1.016927232953686"/>
  </r>
  <r>
    <s v="2B-10B-VCS-Loc-22"/>
    <s v="2B"/>
    <n v="21.219000000000001"/>
    <n v="21.22"/>
    <n v="21.22"/>
    <x v="577"/>
    <n v="35913579"/>
    <n v="68338316"/>
    <s v="B"/>
    <n v="2"/>
    <x v="21"/>
    <n v="5.18"/>
    <n v="9"/>
    <n v="5.18"/>
    <n v="0"/>
    <s v="2B"/>
    <n v="0.50726472094171593"/>
  </r>
  <r>
    <s v="2B-10B-VCS-Loc-22"/>
    <s v="2B"/>
    <n v="21.327999999999999"/>
    <n v="21.33"/>
    <n v="21.28"/>
    <x v="43"/>
    <n v="31094906"/>
    <n v="68338316"/>
    <s v="B"/>
    <n v="2"/>
    <x v="21"/>
    <n v="5.18"/>
    <n v="9"/>
    <n v="5.18"/>
    <n v="0"/>
    <s v="2B"/>
    <n v="0.43920292140192679"/>
  </r>
  <r>
    <s v="2B-10B-VCS-Loc-22"/>
    <s v="2B"/>
    <n v="21.411000000000001"/>
    <n v="21.41"/>
    <n v="21.41"/>
    <x v="578"/>
    <n v="68964579"/>
    <n v="68338316"/>
    <s v="B"/>
    <n v="2"/>
    <x v="21"/>
    <n v="5.18"/>
    <n v="9"/>
    <n v="5.18"/>
    <n v="0"/>
    <s v="2B"/>
    <n v="0.97409667583667792"/>
  </r>
  <r>
    <s v="2B-10B-VCS-Loc-22"/>
    <s v="2B"/>
    <n v="21.516999999999999"/>
    <n v="21.52"/>
    <n v="21.52"/>
    <x v="464"/>
    <n v="15272367"/>
    <n v="68338316"/>
    <s v="B"/>
    <n v="2"/>
    <x v="21"/>
    <n v="5.18"/>
    <n v="9"/>
    <n v="5.18"/>
    <n v="0"/>
    <s v="2B"/>
    <n v="0.21571598264752367"/>
  </r>
  <r>
    <s v="2B-10B-VCS-Loc-22"/>
    <s v="2B"/>
    <n v="21.6"/>
    <n v="21.6"/>
    <n v="21.6"/>
    <x v="170"/>
    <n v="57630507"/>
    <n v="68338316"/>
    <s v="B"/>
    <n v="2"/>
    <x v="21"/>
    <n v="5.18"/>
    <n v="9"/>
    <n v="5.18"/>
    <n v="0"/>
    <s v="2B"/>
    <n v="0.81400751094967738"/>
  </r>
  <r>
    <s v="2B-10B-VCS-Loc-22"/>
    <s v="2B"/>
    <n v="21.760999999999999"/>
    <n v="21.76"/>
    <n v="21.76"/>
    <x v="579"/>
    <n v="51600239"/>
    <n v="68338316"/>
    <s v="B"/>
    <n v="2"/>
    <x v="21"/>
    <n v="5.18"/>
    <n v="9"/>
    <n v="5.18"/>
    <n v="0"/>
    <s v="2B"/>
    <n v="0.7288324239937447"/>
  </r>
  <r>
    <s v="2B-10B-VCS-Loc-22"/>
    <s v="2B"/>
    <n v="21.847999999999999"/>
    <n v="21.85"/>
    <n v="21.85"/>
    <x v="580"/>
    <n v="21644509"/>
    <n v="68338316"/>
    <s v="B"/>
    <n v="2"/>
    <x v="21"/>
    <n v="5.18"/>
    <n v="9"/>
    <n v="5.18"/>
    <n v="0"/>
    <s v="2B"/>
    <n v="0.30571990103814101"/>
  </r>
  <r>
    <s v="2B-10B-VCS-Loc-22"/>
    <s v="2B"/>
    <n v="21.891999999999999"/>
    <n v="21.89"/>
    <n v="21.89"/>
    <x v="467"/>
    <n v="28716599"/>
    <n v="68338316"/>
    <s v="B"/>
    <n v="2"/>
    <x v="21"/>
    <n v="5.18"/>
    <n v="9"/>
    <n v="5.18"/>
    <n v="0"/>
    <s v="2B"/>
    <n v="0.40561030072024168"/>
  </r>
  <r>
    <s v="2B-10B-VCS-Loc-22"/>
    <s v="2B"/>
    <n v="22.068000000000001"/>
    <n v="22.07"/>
    <n v="22.07"/>
    <x v="172"/>
    <n v="76077725"/>
    <n v="68338316"/>
    <s v="B"/>
    <n v="2"/>
    <x v="21"/>
    <n v="5.18"/>
    <n v="9"/>
    <n v="5.18"/>
    <n v="0"/>
    <s v="2B"/>
    <n v="1.0745669748483047"/>
  </r>
  <r>
    <s v="2B-10B-VCS-Loc-22"/>
    <s v="2B"/>
    <n v="22.172999999999998"/>
    <n v="22.17"/>
    <n v="22.17"/>
    <x v="44"/>
    <n v="33253781"/>
    <n v="68338316"/>
    <s v="B"/>
    <n v="2"/>
    <x v="21"/>
    <n v="5.18"/>
    <n v="9"/>
    <n v="5.18"/>
    <n v="0"/>
    <s v="2B"/>
    <n v="0.46969615418229221"/>
  </r>
  <r>
    <s v="2B-10B-VCS-Loc-22"/>
    <s v="2B"/>
    <n v="22.254999999999999"/>
    <n v="22.26"/>
    <n v="22.26"/>
    <x v="581"/>
    <n v="24243904"/>
    <n v="68338316"/>
    <s v="B"/>
    <n v="2"/>
    <x v="21"/>
    <n v="5.18"/>
    <n v="9"/>
    <n v="5.18"/>
    <n v="0"/>
    <s v="2B"/>
    <n v="0.34243529994873945"/>
  </r>
  <r>
    <s v="2B-10B-VCS-Loc-22"/>
    <s v="2B"/>
    <n v="22.318000000000001"/>
    <n v="22.32"/>
    <n v="22.32"/>
    <x v="582"/>
    <n v="17323938"/>
    <n v="68338316"/>
    <s v="B"/>
    <n v="2"/>
    <x v="21"/>
    <n v="5.18"/>
    <n v="9"/>
    <n v="5.18"/>
    <n v="0"/>
    <s v="2B"/>
    <n v="0.24469358999785537"/>
  </r>
  <r>
    <s v="2B-10B-VCS-Loc-22"/>
    <s v="2B"/>
    <n v="22.391999999999999"/>
    <n v="22.39"/>
    <n v="22.39"/>
    <x v="583"/>
    <n v="34350184"/>
    <n v="68338316"/>
    <s v="B"/>
    <n v="2"/>
    <x v="21"/>
    <n v="5.18"/>
    <n v="9"/>
    <n v="5.18"/>
    <n v="0"/>
    <s v="2B"/>
    <n v="0.48518240137126395"/>
  </r>
  <r>
    <s v="2B-10B-VCS-Loc-22"/>
    <s v="2B"/>
    <n v="22.49"/>
    <n v="22.49"/>
    <n v="22.49"/>
    <x v="470"/>
    <n v="48288643"/>
    <n v="68338316"/>
    <s v="B"/>
    <n v="2"/>
    <x v="21"/>
    <n v="5.18"/>
    <n v="9"/>
    <n v="5.18"/>
    <n v="0"/>
    <s v="2B"/>
    <n v="0.68205747514189952"/>
  </r>
  <r>
    <s v="2B-10B-VCS-Loc-22"/>
    <s v="2B"/>
    <n v="22.632999999999999"/>
    <n v="22.63"/>
    <n v="22.63"/>
    <x v="471"/>
    <n v="59762440"/>
    <n v="68338316"/>
    <s v="B"/>
    <n v="2"/>
    <x v="21"/>
    <n v="5.18"/>
    <n v="9"/>
    <n v="5.18"/>
    <n v="0"/>
    <s v="2B"/>
    <n v="0.84412019891963552"/>
  </r>
  <r>
    <s v="2B-10B-VCS-Loc-22"/>
    <s v="2B"/>
    <n v="22.742000000000001"/>
    <n v="22.74"/>
    <n v="22.74"/>
    <x v="584"/>
    <n v="40906073"/>
    <n v="68338316"/>
    <s v="B"/>
    <n v="2"/>
    <x v="21"/>
    <n v="5.18"/>
    <n v="9"/>
    <n v="5.18"/>
    <n v="0"/>
    <s v="2B"/>
    <n v="0.57778167152782134"/>
  </r>
  <r>
    <s v="2B-10B-VCS-Loc-22"/>
    <s v="2B"/>
    <n v="22.882000000000001"/>
    <n v="22.88"/>
    <n v="22.87"/>
    <x v="585"/>
    <n v="44151077"/>
    <n v="68338316"/>
    <s v="B"/>
    <n v="2"/>
    <x v="21"/>
    <n v="5.18"/>
    <n v="9"/>
    <n v="5.18"/>
    <n v="0"/>
    <s v="2B"/>
    <n v="0.62361603541883726"/>
  </r>
  <r>
    <s v="2B-10B-VCS-Loc-22"/>
    <s v="2B"/>
    <n v="22.975999999999999"/>
    <n v="22.98"/>
    <n v="22.98"/>
    <x v="176"/>
    <n v="17470796"/>
    <n v="68338316"/>
    <s v="B"/>
    <n v="2"/>
    <x v="21"/>
    <n v="5.18"/>
    <n v="9"/>
    <n v="5.18"/>
    <n v="0"/>
    <s v="2B"/>
    <n v="0.24676789961729087"/>
  </r>
  <r>
    <s v="2B-10B-VCS-Loc-22"/>
    <s v="2B"/>
    <n v="23.012"/>
    <n v="23.01"/>
    <n v="23.01"/>
    <x v="586"/>
    <n v="25259395"/>
    <n v="68338316"/>
    <s v="B"/>
    <n v="2"/>
    <x v="21"/>
    <n v="5.18"/>
    <n v="9"/>
    <n v="5.18"/>
    <n v="0"/>
    <s v="2B"/>
    <n v="0.35677869799140804"/>
  </r>
  <r>
    <s v="2B-10B-VCS-Loc-22"/>
    <s v="2B"/>
    <n v="23.154"/>
    <n v="23.15"/>
    <n v="23.15"/>
    <x v="587"/>
    <n v="36321112"/>
    <n v="68338316"/>
    <s v="B"/>
    <n v="2"/>
    <x v="21"/>
    <n v="5.18"/>
    <n v="9"/>
    <n v="5.18"/>
    <n v="0"/>
    <s v="2B"/>
    <n v="0.51302095909106715"/>
  </r>
  <r>
    <s v="2B-10B-VCS-Loc-22"/>
    <s v="2B"/>
    <n v="23.260999999999999"/>
    <n v="23.26"/>
    <n v="23.26"/>
    <x v="588"/>
    <n v="22475602"/>
    <n v="68338316"/>
    <s v="B"/>
    <n v="2"/>
    <x v="21"/>
    <n v="5.18"/>
    <n v="9"/>
    <n v="5.18"/>
    <n v="0"/>
    <s v="2B"/>
    <n v="0.31745875220420311"/>
  </r>
  <r>
    <s v="2B-10B-VCS-Loc-22"/>
    <s v="2B"/>
    <n v="23.324999999999999"/>
    <n v="23.33"/>
    <n v="23.32"/>
    <x v="45"/>
    <n v="36723257"/>
    <n v="68338316"/>
    <s v="B"/>
    <n v="2"/>
    <x v="21"/>
    <n v="5.18"/>
    <n v="9"/>
    <n v="5.18"/>
    <n v="0"/>
    <s v="2B"/>
    <n v="0.51870109392817454"/>
  </r>
  <r>
    <s v="2B-10B-VCS-Loc-22"/>
    <s v="2B"/>
    <n v="23.47"/>
    <n v="23.47"/>
    <n v="23.47"/>
    <x v="589"/>
    <n v="33901313"/>
    <n v="68338316"/>
    <s v="B"/>
    <n v="2"/>
    <x v="21"/>
    <n v="5.18"/>
    <n v="9"/>
    <n v="5.18"/>
    <n v="0"/>
    <s v="2B"/>
    <n v="0.47884228075689045"/>
  </r>
  <r>
    <s v="2B-10B-VCS-Loc-22"/>
    <s v="2B"/>
    <n v="23.57"/>
    <n v="23.57"/>
    <n v="23.57"/>
    <x v="476"/>
    <n v="13972735"/>
    <n v="68338316"/>
    <s v="B"/>
    <n v="2"/>
    <x v="21"/>
    <n v="5.18"/>
    <n v="9"/>
    <n v="5.18"/>
    <n v="0"/>
    <s v="2B"/>
    <n v="0.19735920835312867"/>
  </r>
  <r>
    <s v="2B-10B-VCS-Loc-22"/>
    <s v="2B"/>
    <n v="23.661999999999999"/>
    <n v="23.66"/>
    <n v="23.66"/>
    <x v="590"/>
    <n v="38680360"/>
    <n v="68338316"/>
    <s v="B"/>
    <n v="2"/>
    <x v="21"/>
    <n v="5.18"/>
    <n v="9"/>
    <n v="5.18"/>
    <n v="0"/>
    <s v="2B"/>
    <n v="0.5463443791365129"/>
  </r>
  <r>
    <s v="2B-10B-VCS-Loc-22"/>
    <s v="2B"/>
    <n v="23.79"/>
    <n v="23.79"/>
    <n v="23.79"/>
    <x v="591"/>
    <n v="14892888"/>
    <n v="68338316"/>
    <s v="B"/>
    <n v="2"/>
    <x v="21"/>
    <n v="5.18"/>
    <n v="9"/>
    <n v="5.18"/>
    <n v="0"/>
    <s v="2B"/>
    <n v="0.21035599585706088"/>
  </r>
  <r>
    <s v="2B-10B-VCS-Loc-22"/>
    <s v="2B"/>
    <n v="23.887"/>
    <n v="23.89"/>
    <n v="23.89"/>
    <x v="592"/>
    <n v="27617455"/>
    <n v="68338316"/>
    <s v="B"/>
    <n v="2"/>
    <x v="21"/>
    <n v="5.18"/>
    <n v="9"/>
    <n v="5.18"/>
    <n v="0"/>
    <s v="2B"/>
    <n v="0.39008533801923212"/>
  </r>
  <r>
    <s v="2B-10B-VCS-Loc-22"/>
    <s v="2B"/>
    <n v="24.053999999999998"/>
    <n v="24.05"/>
    <n v="24.05"/>
    <x v="178"/>
    <n v="45915556"/>
    <n v="68338316"/>
    <s v="B"/>
    <n v="2"/>
    <x v="21"/>
    <n v="5.18"/>
    <n v="9"/>
    <n v="5.18"/>
    <n v="0"/>
    <s v="2B"/>
    <n v="0.64853858484067339"/>
  </r>
  <r>
    <s v="2B-10B-VCS-Loc-22"/>
    <s v="2B"/>
    <n v="24.158000000000001"/>
    <n v="24.16"/>
    <n v="24.16"/>
    <x v="593"/>
    <n v="14047576"/>
    <n v="68338316"/>
    <s v="B"/>
    <n v="2"/>
    <x v="21"/>
    <n v="5.18"/>
    <n v="9"/>
    <n v="5.18"/>
    <n v="0"/>
    <s v="2B"/>
    <n v="0.19841630708951472"/>
  </r>
  <r>
    <s v="2B-10B-VCS-Loc-22"/>
    <s v="2B"/>
    <n v="24.242000000000001"/>
    <n v="24.24"/>
    <n v="24.24"/>
    <x v="481"/>
    <n v="40906528"/>
    <n v="68338316"/>
    <s v="B"/>
    <n v="2"/>
    <x v="21"/>
    <n v="5.18"/>
    <n v="9"/>
    <n v="5.18"/>
    <n v="0"/>
    <s v="2B"/>
    <n v="0.57778809821807198"/>
  </r>
  <r>
    <s v="2B-10B-VCS-Loc-22"/>
    <s v="2B"/>
    <n v="24.332999999999998"/>
    <n v="24.33"/>
    <n v="24.33"/>
    <x v="594"/>
    <n v="12491036"/>
    <n v="68338316"/>
    <s v="B"/>
    <n v="2"/>
    <x v="21"/>
    <n v="5.18"/>
    <n v="9"/>
    <n v="5.18"/>
    <n v="0"/>
    <s v="2B"/>
    <n v="0.17643081161064253"/>
  </r>
  <r>
    <s v="2B-10B-VCS-Loc-22"/>
    <s v="2B"/>
    <n v="24.445"/>
    <n v="24.45"/>
    <n v="24.45"/>
    <x v="483"/>
    <n v="46311489"/>
    <n v="68338316"/>
    <s v="B"/>
    <n v="2"/>
    <x v="21"/>
    <n v="5.18"/>
    <n v="9"/>
    <n v="5.18"/>
    <n v="0"/>
    <s v="2B"/>
    <n v="0.65413097770011575"/>
  </r>
  <r>
    <s v="2B-10B-VCS-Loc-22"/>
    <s v="2B"/>
    <n v="24.54"/>
    <n v="24.54"/>
    <n v="24.54"/>
    <x v="595"/>
    <n v="17927804"/>
    <n v="68338316"/>
    <s v="B"/>
    <n v="2"/>
    <x v="21"/>
    <n v="5.18"/>
    <n v="9"/>
    <n v="5.18"/>
    <n v="0"/>
    <s v="2B"/>
    <n v="0.2532229520526979"/>
  </r>
  <r>
    <s v="2B-10B-VCS-Loc-22"/>
    <s v="2B"/>
    <n v="24.619"/>
    <n v="24.62"/>
    <n v="24.62"/>
    <x v="596"/>
    <n v="14666614"/>
    <n v="68338316"/>
    <s v="B"/>
    <n v="2"/>
    <x v="21"/>
    <n v="5.18"/>
    <n v="9"/>
    <n v="5.18"/>
    <n v="0"/>
    <s v="2B"/>
    <n v="0.20715996748388299"/>
  </r>
  <r>
    <s v="2B-10B-VCS-Loc-22"/>
    <s v="2B"/>
    <n v="24.701000000000001"/>
    <n v="24.7"/>
    <n v="24.7"/>
    <x v="484"/>
    <n v="16683972"/>
    <n v="68338316"/>
    <s v="B"/>
    <n v="2"/>
    <x v="21"/>
    <n v="5.18"/>
    <n v="9"/>
    <n v="5.18"/>
    <n v="0"/>
    <s v="2B"/>
    <n v="0.2356543301011409"/>
  </r>
  <r>
    <s v="2B-10B-VCS-Loc-22"/>
    <s v="2B"/>
    <n v="24.812000000000001"/>
    <n v="24.81"/>
    <n v="24.81"/>
    <x v="597"/>
    <n v="31056179"/>
    <n v="68338316"/>
    <s v="B"/>
    <n v="2"/>
    <x v="21"/>
    <n v="5.18"/>
    <n v="9"/>
    <n v="5.18"/>
    <n v="0"/>
    <s v="2B"/>
    <n v="0.43865591825172806"/>
  </r>
  <r>
    <s v="2B-10B-VCS-Loc-22"/>
    <s v="2B"/>
    <n v="24.911999999999999"/>
    <n v="24.91"/>
    <n v="24.91"/>
    <x v="598"/>
    <n v="8472842"/>
    <n v="68338316"/>
    <s v="B"/>
    <n v="2"/>
    <x v="21"/>
    <n v="5.18"/>
    <n v="9"/>
    <n v="5.18"/>
    <n v="0"/>
    <s v="2B"/>
    <n v="0.11967545291749536"/>
  </r>
  <r>
    <s v="2B-10B-VCS-Loc-22"/>
    <s v="2B"/>
    <n v="24.986999999999998"/>
    <n v="24.99"/>
    <n v="24.99"/>
    <x v="599"/>
    <n v="17839691"/>
    <n v="68338316"/>
    <s v="B"/>
    <n v="2"/>
    <x v="21"/>
    <n v="5.18"/>
    <n v="9"/>
    <n v="5.18"/>
    <n v="0"/>
    <s v="2B"/>
    <n v="0.25197839170530573"/>
  </r>
  <r>
    <s v="2B-10B-VCS-Loc-22"/>
    <s v="2B"/>
    <n v="25.073"/>
    <n v="25.07"/>
    <n v="25.07"/>
    <x v="485"/>
    <n v="11503128"/>
    <n v="68338316"/>
    <s v="B"/>
    <n v="2"/>
    <x v="21"/>
    <n v="5.18"/>
    <n v="9"/>
    <n v="5.18"/>
    <n v="0"/>
    <s v="2B"/>
    <n v="0.16247701224310834"/>
  </r>
  <r>
    <s v="2B-10B-VCS-Loc-22"/>
    <s v="2B"/>
    <n v="25.161999999999999"/>
    <n v="25.16"/>
    <n v="25.16"/>
    <x v="251"/>
    <n v="22217123"/>
    <n v="68338316"/>
    <s v="B"/>
    <n v="2"/>
    <x v="21"/>
    <n v="5.18"/>
    <n v="9"/>
    <n v="5.18"/>
    <n v="0"/>
    <s v="2B"/>
    <n v="0.31380784128261846"/>
  </r>
  <r>
    <s v="2B-10B-VCS-Loc-22"/>
    <s v="2B"/>
    <n v="25.456"/>
    <n v="25.46"/>
    <n v="25.46"/>
    <x v="180"/>
    <n v="47892631"/>
    <n v="68338316"/>
    <s v="B"/>
    <n v="2"/>
    <x v="21"/>
    <n v="5.18"/>
    <n v="9"/>
    <n v="5.18"/>
    <n v="0"/>
    <s v="2B"/>
    <n v="0.67646396643953455"/>
  </r>
  <r>
    <s v="2B-10B-VCS-Loc-22"/>
    <s v="2B"/>
    <n v="25.553999999999998"/>
    <n v="25.55"/>
    <n v="25.55"/>
    <x v="600"/>
    <n v="32876462"/>
    <n v="68338316"/>
    <s v="B"/>
    <n v="2"/>
    <x v="21"/>
    <n v="5.18"/>
    <n v="9"/>
    <n v="5.18"/>
    <n v="0"/>
    <s v="2B"/>
    <n v="0.46436667651477809"/>
  </r>
  <r>
    <s v="2B-10B-VCS-Loc-22"/>
    <s v="2B"/>
    <n v="25.617000000000001"/>
    <n v="25.62"/>
    <n v="25.62"/>
    <x v="601"/>
    <n v="20705132"/>
    <n v="68338316"/>
    <s v="B"/>
    <n v="2"/>
    <x v="21"/>
    <n v="5.18"/>
    <n v="9"/>
    <n v="5.18"/>
    <n v="0"/>
    <s v="2B"/>
    <n v="0.29245158233996654"/>
  </r>
  <r>
    <s v="2B-10B-VCS-Loc-22"/>
    <s v="2B"/>
    <n v="25.673999999999999"/>
    <n v="25.67"/>
    <n v="25.67"/>
    <x v="602"/>
    <n v="32405171"/>
    <n v="68338316"/>
    <s v="B"/>
    <n v="2"/>
    <x v="21"/>
    <n v="5.18"/>
    <n v="9"/>
    <n v="5.18"/>
    <n v="0"/>
    <s v="2B"/>
    <n v="0.45770988250387368"/>
  </r>
  <r>
    <s v="2B-10B-VCS-Loc-22"/>
    <s v="2B"/>
    <n v="25.821999999999999"/>
    <n v="25.82"/>
    <n v="25.82"/>
    <x v="603"/>
    <n v="43019435"/>
    <n v="68338316"/>
    <s v="B"/>
    <n v="2"/>
    <x v="21"/>
    <n v="5.18"/>
    <n v="9"/>
    <n v="5.18"/>
    <n v="0"/>
    <s v="2B"/>
    <n v="0.6076320516633914"/>
  </r>
  <r>
    <s v="2B-10B-VCS-Loc-22"/>
    <s v="2B"/>
    <n v="25.963000000000001"/>
    <n v="25.96"/>
    <n v="25.96"/>
    <x v="604"/>
    <n v="15709376"/>
    <n v="68338316"/>
    <s v="B"/>
    <n v="2"/>
    <x v="21"/>
    <n v="5.18"/>
    <n v="9"/>
    <n v="5.18"/>
    <n v="0"/>
    <s v="2B"/>
    <n v="0.22188855732837123"/>
  </r>
  <r>
    <s v="2B-10B-VCS-Loc-22"/>
    <s v="2B"/>
    <n v="26.13"/>
    <n v="26.13"/>
    <n v="26.13"/>
    <x v="605"/>
    <n v="28447915"/>
    <n v="68338316"/>
    <s v="B"/>
    <n v="2"/>
    <x v="21"/>
    <n v="5.18"/>
    <n v="9"/>
    <n v="5.18"/>
    <n v="0"/>
    <s v="2B"/>
    <n v="0.40181524831731902"/>
  </r>
  <r>
    <s v="2B-10B-VCS-Loc-22"/>
    <s v="2B"/>
    <n v="26.181999999999999"/>
    <n v="26.18"/>
    <n v="26.18"/>
    <x v="606"/>
    <n v="28590095"/>
    <n v="68338316"/>
    <s v="B"/>
    <n v="2"/>
    <x v="21"/>
    <n v="5.18"/>
    <n v="9"/>
    <n v="5.18"/>
    <n v="0"/>
    <s v="2B"/>
    <n v="0.40382348308622062"/>
  </r>
  <r>
    <s v="2B-10B-VCS-Loc-22"/>
    <s v="2B"/>
    <n v="26.402000000000001"/>
    <n v="26.4"/>
    <n v="26.4"/>
    <x v="607"/>
    <n v="30171743"/>
    <n v="68338316"/>
    <s v="B"/>
    <n v="2"/>
    <x v="21"/>
    <n v="5.18"/>
    <n v="9"/>
    <n v="5.18"/>
    <n v="0"/>
    <s v="2B"/>
    <n v="0.42616361887018189"/>
  </r>
  <r>
    <s v="2B-10B-VCS-Loc-22"/>
    <s v="2B"/>
    <n v="26.466000000000001"/>
    <n v="26.47"/>
    <n v="26.47"/>
    <x v="608"/>
    <n v="23444923"/>
    <n v="68338316"/>
    <s v="B"/>
    <n v="2"/>
    <x v="21"/>
    <n v="5.18"/>
    <n v="9"/>
    <n v="5.18"/>
    <n v="0"/>
    <s v="2B"/>
    <n v="0.33115001774384606"/>
  </r>
  <r>
    <s v="2B-10B-VCS-Loc-22"/>
    <s v="2B"/>
    <n v="26.67"/>
    <n v="26.67"/>
    <n v="26.67"/>
    <x v="493"/>
    <n v="54969332"/>
    <n v="68338316"/>
    <s v="B"/>
    <n v="2"/>
    <x v="21"/>
    <n v="5.18"/>
    <n v="9"/>
    <n v="5.18"/>
    <n v="0"/>
    <s v="2B"/>
    <n v="0.7764194946243741"/>
  </r>
  <r>
    <s v="2B-10B-VCS-Loc-22"/>
    <s v="2B"/>
    <n v="26.763000000000002"/>
    <n v="26.76"/>
    <n v="26.76"/>
    <x v="609"/>
    <n v="30743458"/>
    <n v="68338316"/>
    <s v="B"/>
    <n v="2"/>
    <x v="21"/>
    <n v="5.18"/>
    <n v="9"/>
    <n v="5.18"/>
    <n v="0"/>
    <s v="2B"/>
    <n v="0.4342388611046914"/>
  </r>
  <r>
    <s v="2B-10B-VCS-Loc-22"/>
    <s v="2B"/>
    <n v="26.927"/>
    <n v="26.93"/>
    <n v="26.93"/>
    <x v="610"/>
    <n v="45049972"/>
    <n v="68338316"/>
    <s v="B"/>
    <n v="2"/>
    <x v="21"/>
    <n v="5.18"/>
    <n v="9"/>
    <n v="5.18"/>
    <n v="0"/>
    <s v="2B"/>
    <n v="0.63631256230441735"/>
  </r>
  <r>
    <s v="2B-10B-VCS-Loc-22"/>
    <s v="2B"/>
    <n v="26.978999999999999"/>
    <n v="26.98"/>
    <n v="26.98"/>
    <x v="348"/>
    <n v="24178608"/>
    <n v="68338316"/>
    <s v="B"/>
    <n v="2"/>
    <x v="21"/>
    <n v="5.18"/>
    <n v="9"/>
    <n v="5.18"/>
    <n v="0"/>
    <s v="2B"/>
    <n v="0.34151302046167942"/>
  </r>
  <r>
    <s v="2B-10B-VCS-Loc-22"/>
    <s v="2B"/>
    <n v="27.065000000000001"/>
    <n v="27.07"/>
    <n v="27.07"/>
    <x v="611"/>
    <n v="32172353"/>
    <n v="68338316"/>
    <s v="B"/>
    <n v="2"/>
    <x v="21"/>
    <n v="5.18"/>
    <n v="9"/>
    <n v="5.18"/>
    <n v="0"/>
    <s v="2B"/>
    <n v="0.45442142278783676"/>
  </r>
  <r>
    <s v="2B-10B-VCS-Loc-22"/>
    <s v="2B"/>
    <n v="27.167999999999999"/>
    <n v="27.17"/>
    <n v="27.17"/>
    <x v="612"/>
    <n v="39540237"/>
    <n v="68338316"/>
    <s v="B"/>
    <n v="2"/>
    <x v="21"/>
    <n v="5.18"/>
    <n v="9"/>
    <n v="5.18"/>
    <n v="0"/>
    <s v="2B"/>
    <n v="0.5584897926150526"/>
  </r>
  <r>
    <s v="2B-10B-VCS-Loc-22"/>
    <s v="2B"/>
    <n v="27.32"/>
    <n v="27.32"/>
    <n v="27.32"/>
    <x v="613"/>
    <n v="27706167"/>
    <n v="68338316"/>
    <s v="B"/>
    <n v="2"/>
    <x v="21"/>
    <n v="5.18"/>
    <n v="9"/>
    <n v="5.18"/>
    <n v="0"/>
    <s v="2B"/>
    <n v="0.39133835899840497"/>
  </r>
  <r>
    <s v="2B-10B-VCS-Loc-22"/>
    <s v="2B"/>
    <n v="27.402999999999999"/>
    <n v="27.4"/>
    <n v="27.4"/>
    <x v="614"/>
    <n v="27139932"/>
    <n v="68338316"/>
    <s v="B"/>
    <n v="2"/>
    <x v="21"/>
    <n v="5.18"/>
    <n v="9"/>
    <n v="5.18"/>
    <n v="0"/>
    <s v="2B"/>
    <n v="0.38334051953878351"/>
  </r>
  <r>
    <s v="2B-10B-VCS-Loc-22"/>
    <s v="2B"/>
    <n v="27.452999999999999"/>
    <n v="27.45"/>
    <n v="27.45"/>
    <x v="500"/>
    <n v="28946718"/>
    <n v="68338316"/>
    <s v="B"/>
    <n v="2"/>
    <x v="21"/>
    <n v="5.18"/>
    <n v="9"/>
    <n v="5.18"/>
    <n v="0"/>
    <s v="2B"/>
    <n v="0.40886063815718687"/>
  </r>
  <r>
    <s v="2B-10B-VCS-Loc-22"/>
    <s v="2B"/>
    <n v="27.609000000000002"/>
    <n v="27.61"/>
    <n v="27.61"/>
    <x v="501"/>
    <n v="40201357"/>
    <n v="68338316"/>
    <s v="B"/>
    <n v="2"/>
    <x v="21"/>
    <n v="5.18"/>
    <n v="9"/>
    <n v="5.18"/>
    <n v="0"/>
    <s v="2B"/>
    <n v="0.56782784417234766"/>
  </r>
  <r>
    <s v="2B-10B-VCS-Loc-22"/>
    <s v="2B"/>
    <n v="27.692"/>
    <n v="27.69"/>
    <n v="27.69"/>
    <x v="615"/>
    <n v="31956632"/>
    <n v="68338316"/>
    <s v="B"/>
    <n v="2"/>
    <x v="21"/>
    <n v="5.18"/>
    <n v="9"/>
    <n v="5.18"/>
    <n v="0"/>
    <s v="2B"/>
    <n v="0.45137445125469422"/>
  </r>
  <r>
    <s v="2B-10B-VCS-Loc-22"/>
    <s v="2B"/>
    <n v="27.748000000000001"/>
    <n v="27.75"/>
    <n v="27.75"/>
    <x v="616"/>
    <n v="19867015"/>
    <n v="68338316"/>
    <s v="B"/>
    <n v="2"/>
    <x v="21"/>
    <n v="5.18"/>
    <n v="9"/>
    <n v="5.18"/>
    <n v="0"/>
    <s v="2B"/>
    <n v="0.2806135200259457"/>
  </r>
  <r>
    <s v="2B-10B-VCS-Loc-22"/>
    <s v="2B"/>
    <n v="27.911999999999999"/>
    <n v="27.91"/>
    <n v="27.91"/>
    <x v="294"/>
    <n v="53735773"/>
    <n v="68338316"/>
    <s v="B"/>
    <n v="2"/>
    <x v="21"/>
    <n v="5.18"/>
    <n v="9"/>
    <n v="5.18"/>
    <n v="0"/>
    <s v="2B"/>
    <n v="0.75899597462654433"/>
  </r>
  <r>
    <s v="2B-10B-VCS-Loc-22"/>
    <s v="2B"/>
    <n v="28.006"/>
    <n v="28.01"/>
    <n v="28.01"/>
    <x v="617"/>
    <n v="49122380"/>
    <n v="68338316"/>
    <s v="B"/>
    <n v="2"/>
    <x v="21"/>
    <n v="5.18"/>
    <n v="9"/>
    <n v="5.18"/>
    <n v="0"/>
    <s v="2B"/>
    <n v="0.6938336717343857"/>
  </r>
  <r>
    <s v="2B-10B-VCS-Loc-22"/>
    <s v="2B"/>
    <n v="28.149000000000001"/>
    <n v="28.15"/>
    <n v="28.15"/>
    <x v="618"/>
    <n v="30513199"/>
    <n v="68338316"/>
    <s v="B"/>
    <n v="2"/>
    <x v="21"/>
    <n v="5.18"/>
    <n v="9"/>
    <n v="5.18"/>
    <n v="0"/>
    <s v="2B"/>
    <n v="0.43098654622459226"/>
  </r>
  <r>
    <s v="2B-10B-VCS-Loc-22"/>
    <s v="2B"/>
    <n v="28.257999999999999"/>
    <n v="28.26"/>
    <n v="28.26"/>
    <x v="505"/>
    <n v="26777427"/>
    <n v="68338316"/>
    <s v="B"/>
    <n v="2"/>
    <x v="21"/>
    <n v="5.18"/>
    <n v="9"/>
    <n v="5.18"/>
    <n v="0"/>
    <s v="2B"/>
    <n v="0.37822028360615817"/>
  </r>
  <r>
    <s v="2B-10B-VCS-Loc-22"/>
    <s v="2B"/>
    <n v="28.402000000000001"/>
    <n v="28.4"/>
    <n v="28.4"/>
    <x v="506"/>
    <n v="20176404"/>
    <n v="68338316"/>
    <s v="B"/>
    <n v="2"/>
    <x v="21"/>
    <n v="5.18"/>
    <n v="9"/>
    <n v="5.18"/>
    <n v="0"/>
    <s v="2B"/>
    <n v="0.28498351402591543"/>
  </r>
  <r>
    <s v="2B-10B-VCS-Loc-22"/>
    <s v="2B"/>
    <n v="28.460999999999999"/>
    <n v="28.46"/>
    <n v="28.46"/>
    <x v="619"/>
    <n v="11584053"/>
    <n v="68338316"/>
    <s v="B"/>
    <n v="2"/>
    <x v="21"/>
    <n v="5.18"/>
    <n v="9"/>
    <n v="5.18"/>
    <n v="0"/>
    <s v="2B"/>
    <n v="0.16362004500913283"/>
  </r>
  <r>
    <s v="2B-10B-VCS-Loc-22"/>
    <s v="2B"/>
    <n v="28.545000000000002"/>
    <n v="28.55"/>
    <n v="28.55"/>
    <x v="507"/>
    <n v="29123905"/>
    <n v="68338316"/>
    <s v="B"/>
    <n v="2"/>
    <x v="21"/>
    <n v="5.18"/>
    <n v="9"/>
    <n v="5.18"/>
    <n v="0"/>
    <s v="2B"/>
    <n v="0.41136333258676455"/>
  </r>
  <r>
    <s v="2B-10B-VCS-Loc-22"/>
    <s v="2B"/>
    <n v="28.696999999999999"/>
    <n v="28.7"/>
    <n v="28.7"/>
    <x v="508"/>
    <n v="37053627"/>
    <n v="68338316"/>
    <s v="B"/>
    <n v="2"/>
    <x v="21"/>
    <n v="5.18"/>
    <n v="9"/>
    <n v="5.18"/>
    <n v="0"/>
    <s v="2B"/>
    <n v="0.52336743603397007"/>
  </r>
  <r>
    <s v="2B-10B-VCS-Loc-22"/>
    <s v="2B"/>
    <n v="28.85"/>
    <n v="28.85"/>
    <n v="28.85"/>
    <x v="620"/>
    <n v="12475479"/>
    <n v="68338316"/>
    <s v="B"/>
    <n v="2"/>
    <x v="21"/>
    <n v="5.18"/>
    <n v="9"/>
    <n v="5.18"/>
    <n v="0"/>
    <s v="2B"/>
    <n v="0.17621107530244304"/>
  </r>
  <r>
    <s v="2B-10B-VCS-Loc-22"/>
    <s v="2B"/>
    <n v="28.934999999999999"/>
    <n v="28.94"/>
    <n v="28.94"/>
    <x v="621"/>
    <n v="23895515"/>
    <n v="68338316"/>
    <s v="B"/>
    <n v="2"/>
    <x v="21"/>
    <n v="5.18"/>
    <n v="9"/>
    <n v="5.18"/>
    <n v="0"/>
    <s v="2B"/>
    <n v="0.33751444678442061"/>
  </r>
  <r>
    <s v="2B-10B-VCS-Loc-22"/>
    <s v="2B"/>
    <n v="29.003"/>
    <n v="29"/>
    <n v="29"/>
    <x v="622"/>
    <n v="24334387"/>
    <n v="68338316"/>
    <s v="B"/>
    <n v="2"/>
    <x v="21"/>
    <n v="5.18"/>
    <n v="9"/>
    <n v="5.18"/>
    <n v="0"/>
    <s v="2B"/>
    <n v="0.34371333558381134"/>
  </r>
  <r>
    <s v="2B-10B-VCS-Loc-22"/>
    <s v="2B"/>
    <n v="29.135000000000002"/>
    <n v="29.14"/>
    <n v="29.14"/>
    <x v="511"/>
    <n v="18626587"/>
    <n v="68338316"/>
    <s v="B"/>
    <n v="2"/>
    <x v="21"/>
    <n v="5.18"/>
    <n v="9"/>
    <n v="5.18"/>
    <n v="0"/>
    <s v="2B"/>
    <n v="0.26309297819222061"/>
  </r>
  <r>
    <s v="2B-10B-VCS-Loc-22"/>
    <s v="2B"/>
    <n v="29.257000000000001"/>
    <n v="29.26"/>
    <n v="29.26"/>
    <x v="192"/>
    <n v="11002867"/>
    <n v="68338316"/>
    <s v="B"/>
    <n v="2"/>
    <x v="21"/>
    <n v="5.18"/>
    <n v="9"/>
    <n v="5.18"/>
    <n v="0"/>
    <s v="2B"/>
    <n v="0.15541102874525023"/>
  </r>
  <r>
    <s v="2B-10B-VCS-Loc-22"/>
    <s v="2B"/>
    <n v="29.321999999999999"/>
    <n v="29.32"/>
    <n v="29.32"/>
    <x v="623"/>
    <n v="18690183"/>
    <n v="68338316"/>
    <s v="B"/>
    <n v="2"/>
    <x v="21"/>
    <n v="5.18"/>
    <n v="9"/>
    <n v="5.18"/>
    <n v="0"/>
    <s v="2B"/>
    <n v="0.26399124586955264"/>
  </r>
  <r>
    <s v="2B-10B-VCS-Loc-22"/>
    <s v="2B"/>
    <n v="29.448"/>
    <n v="29.45"/>
    <n v="29.45"/>
    <x v="624"/>
    <n v="17083282"/>
    <n v="68338316"/>
    <s v="B"/>
    <n v="2"/>
    <x v="21"/>
    <n v="5.18"/>
    <n v="9"/>
    <n v="5.18"/>
    <n v="0"/>
    <s v="2B"/>
    <n v="0.24129442171437823"/>
  </r>
  <r>
    <s v="2B-10B-VCS-Loc-22"/>
    <s v="2B"/>
    <n v="29.529"/>
    <n v="29.53"/>
    <n v="29.53"/>
    <x v="625"/>
    <n v="13378371"/>
    <n v="68338316"/>
    <s v="B"/>
    <n v="2"/>
    <x v="21"/>
    <n v="5.18"/>
    <n v="9"/>
    <n v="5.18"/>
    <n v="0"/>
    <s v="2B"/>
    <n v="0.18896405819007192"/>
  </r>
  <r>
    <s v="2B-10B-VCS-Loc-22"/>
    <s v="2B"/>
    <n v="29.600999999999999"/>
    <n v="29.6"/>
    <n v="29.6"/>
    <x v="513"/>
    <n v="20393716"/>
    <n v="68338316"/>
    <s v="B"/>
    <n v="2"/>
    <x v="21"/>
    <n v="5.18"/>
    <n v="9"/>
    <n v="5.18"/>
    <n v="0"/>
    <s v="2B"/>
    <n v="0.28805295778804463"/>
  </r>
  <r>
    <s v="2B-10B-VCS-Loc-22"/>
    <s v="2B"/>
    <n v="29.753"/>
    <n v="29.75"/>
    <n v="29.75"/>
    <x v="626"/>
    <n v="13586037"/>
    <n v="68338316"/>
    <s v="B"/>
    <n v="2"/>
    <x v="21"/>
    <n v="5.18"/>
    <n v="9"/>
    <n v="5.18"/>
    <n v="0"/>
    <s v="2B"/>
    <n v="0.1918972561188855"/>
  </r>
  <r>
    <s v="2B-10B-VCS-Loc-22"/>
    <s v="2B"/>
    <n v="29.895"/>
    <n v="29.9"/>
    <n v="29.9"/>
    <x v="515"/>
    <n v="12075101"/>
    <n v="68338316"/>
    <s v="B"/>
    <n v="2"/>
    <x v="21"/>
    <n v="5.18"/>
    <n v="9"/>
    <n v="5.18"/>
    <n v="0"/>
    <s v="2B"/>
    <n v="0.17055589862285891"/>
  </r>
  <r>
    <s v="2B-10B-VCS-Loc-22"/>
    <s v="2B"/>
    <n v="29.94"/>
    <n v="29.94"/>
    <n v="29.94"/>
    <x v="627"/>
    <n v="9327509"/>
    <n v="68338316"/>
    <s v="B"/>
    <n v="2"/>
    <x v="21"/>
    <n v="5.18"/>
    <n v="9"/>
    <n v="5.18"/>
    <n v="0"/>
    <s v="2B"/>
    <n v="0.13174727726151558"/>
  </r>
  <r>
    <s v="2B-10B-VCS-Loc-22"/>
    <s v="2B"/>
    <n v="30.024000000000001"/>
    <n v="30.02"/>
    <n v="30.02"/>
    <x v="628"/>
    <n v="15891512"/>
    <n v="68338316"/>
    <s v="B"/>
    <n v="2"/>
    <x v="21"/>
    <n v="5.18"/>
    <n v="9"/>
    <n v="5.18"/>
    <n v="0"/>
    <s v="2B"/>
    <n v="0.22446115437344549"/>
  </r>
  <r>
    <s v="2B-10B-VCS-Loc-22"/>
    <s v="2B"/>
    <n v="30.166"/>
    <n v="30.17"/>
    <n v="30.17"/>
    <x v="629"/>
    <n v="13054764"/>
    <n v="68338316"/>
    <s v="B"/>
    <n v="2"/>
    <x v="21"/>
    <n v="5.18"/>
    <n v="9"/>
    <n v="5.18"/>
    <n v="0"/>
    <s v="2B"/>
    <n v="0.18439324071321209"/>
  </r>
  <r>
    <s v="2B-10B-VCS-Loc-22"/>
    <s v="2B"/>
    <n v="30.472000000000001"/>
    <n v="30.47"/>
    <n v="30.47"/>
    <x v="630"/>
    <n v="11386421"/>
    <n v="68338316"/>
    <s v="B"/>
    <n v="2"/>
    <x v="21"/>
    <n v="5.18"/>
    <n v="9"/>
    <n v="5.18"/>
    <n v="0"/>
    <s v="2B"/>
    <n v="0.16082857325609048"/>
  </r>
  <r>
    <s v="2B-10B-VCS-Loc-22"/>
    <s v="2B"/>
    <n v="30.596"/>
    <n v="30.6"/>
    <n v="30.6"/>
    <x v="631"/>
    <n v="9149829"/>
    <n v="68338316"/>
    <s v="B"/>
    <n v="2"/>
    <x v="21"/>
    <n v="5.18"/>
    <n v="9"/>
    <n v="5.18"/>
    <n v="0"/>
    <s v="2B"/>
    <n v="0.12923761940711673"/>
  </r>
  <r>
    <s v="2B-10B-VCS-Loc-22"/>
    <s v="2B"/>
    <n v="30.731999999999999"/>
    <n v="30.73"/>
    <n v="30.73"/>
    <x v="632"/>
    <n v="8698114"/>
    <n v="68338316"/>
    <s v="B"/>
    <n v="2"/>
    <x v="21"/>
    <n v="5.18"/>
    <n v="9"/>
    <n v="5.18"/>
    <n v="0"/>
    <s v="2B"/>
    <n v="0.12285732844752767"/>
  </r>
  <r>
    <s v="2B-10B-VCS-Loc-22"/>
    <s v="2B"/>
    <n v="30.898"/>
    <n v="30.9"/>
    <n v="30.9"/>
    <x v="633"/>
    <n v="22477277"/>
    <n v="68338316"/>
    <s v="B"/>
    <n v="2"/>
    <x v="21"/>
    <n v="5.18"/>
    <n v="9"/>
    <n v="5.18"/>
    <n v="0"/>
    <s v="2B"/>
    <n v="0.31748241089908219"/>
  </r>
  <r>
    <s v="2B-10B-VCS-Loc-22"/>
    <s v="2B"/>
    <n v="31.141999999999999"/>
    <n v="31.14"/>
    <n v="31.14"/>
    <x v="520"/>
    <n v="4164047"/>
    <n v="68338316"/>
    <s v="B"/>
    <n v="2"/>
    <x v="21"/>
    <n v="5.18"/>
    <n v="9"/>
    <n v="5.18"/>
    <n v="0"/>
    <s v="2B"/>
    <n v="5.8815473095655248E-2"/>
  </r>
  <r>
    <s v="2B-10B-VCS-Loc-22"/>
    <s v="2B"/>
    <n v="31.248000000000001"/>
    <n v="31.25"/>
    <n v="31.25"/>
    <x v="259"/>
    <n v="3268139"/>
    <n v="68338316"/>
    <s v="B"/>
    <n v="2"/>
    <x v="21"/>
    <n v="5.18"/>
    <n v="9"/>
    <n v="5.18"/>
    <n v="0"/>
    <s v="2B"/>
    <n v="4.6161136372226741E-2"/>
  </r>
  <r>
    <s v="2B-10B-VCS-Loc-22"/>
    <s v="2B"/>
    <n v="31.292999999999999"/>
    <n v="31.29"/>
    <n v="31.29"/>
    <x v="634"/>
    <n v="2820901"/>
    <n v="68338316"/>
    <s v="B"/>
    <n v="2"/>
    <x v="21"/>
    <n v="5.18"/>
    <n v="9"/>
    <n v="5.18"/>
    <n v="0"/>
    <s v="2B"/>
    <n v="3.9844081219786179E-2"/>
  </r>
  <r>
    <s v="2B-10B-VCS-Loc-22"/>
    <s v="2B"/>
    <n v="31.408000000000001"/>
    <n v="31.41"/>
    <n v="31.41"/>
    <x v="301"/>
    <n v="14549214"/>
    <n v="68338316"/>
    <s v="B"/>
    <n v="2"/>
    <x v="21"/>
    <n v="5.18"/>
    <n v="9"/>
    <n v="5.18"/>
    <n v="0"/>
    <s v="2B"/>
    <n v="0.20550174015325251"/>
  </r>
  <r>
    <s v="2B-10B-VCS-Loc-22"/>
    <s v="2B"/>
    <n v="31.747"/>
    <n v="31.75"/>
    <n v="31.73"/>
    <x v="84"/>
    <n v="14029008"/>
    <n v="68338316"/>
    <s v="B"/>
    <n v="2"/>
    <x v="21"/>
    <n v="5.18"/>
    <n v="9"/>
    <n v="5.18"/>
    <n v="0"/>
    <s v="2B"/>
    <n v="0.19815404162890868"/>
  </r>
  <r>
    <s v="2B-10B-VCS-Loc-22"/>
    <s v="2B"/>
    <n v="31.885999999999999"/>
    <n v="31.89"/>
    <n v="31.89"/>
    <x v="635"/>
    <n v="2427990"/>
    <n v="68338316"/>
    <s v="B"/>
    <n v="2"/>
    <x v="21"/>
    <n v="5.18"/>
    <n v="9"/>
    <n v="5.18"/>
    <n v="0"/>
    <s v="2B"/>
    <n v="3.4294372883283977E-2"/>
  </r>
  <r>
    <s v="2B-10B-VCS-Loc-22"/>
    <s v="2B"/>
    <n v="32.393999999999998"/>
    <n v="32.39"/>
    <n v="32.39"/>
    <x v="392"/>
    <n v="3439220"/>
    <n v="68338316"/>
    <s v="B"/>
    <n v="2"/>
    <x v="21"/>
    <n v="5.18"/>
    <n v="9"/>
    <n v="5.18"/>
    <n v="0"/>
    <s v="2B"/>
    <n v="4.8577586031098935E-2"/>
  </r>
  <r>
    <s v="2B-10B-VCS-Loc-22"/>
    <s v="2B"/>
    <n v="33.112000000000002"/>
    <n v="33.11"/>
    <n v="33.11"/>
    <x v="636"/>
    <n v="2961829"/>
    <n v="68338316"/>
    <s v="B"/>
    <n v="2"/>
    <x v="21"/>
    <n v="5.18"/>
    <n v="9"/>
    <n v="5.18"/>
    <n v="0"/>
    <s v="2B"/>
    <n v="4.183463199705275E-2"/>
  </r>
  <r>
    <s v="2B-10B-VCS-Loc-22"/>
    <s v="2B"/>
    <n v="33.317"/>
    <n v="33.32"/>
    <n v="33.32"/>
    <x v="637"/>
    <n v="1792873"/>
    <n v="68338316"/>
    <s v="B"/>
    <n v="2"/>
    <x v="21"/>
    <n v="5.18"/>
    <n v="9"/>
    <n v="5.18"/>
    <n v="0"/>
    <s v="2B"/>
    <n v="2.5323603142670268E-2"/>
  </r>
  <r>
    <s v="2B-10B-VCS-Loc-22"/>
    <s v="2B"/>
    <n v="34.856000000000002"/>
    <n v="34.86"/>
    <n v="34.86"/>
    <x v="60"/>
    <n v="717926"/>
    <n v="68338316"/>
    <s v="B"/>
    <n v="2"/>
    <x v="21"/>
    <n v="5.18"/>
    <n v="9"/>
    <n v="5.18"/>
    <n v="0"/>
    <s v="2B"/>
    <n v="1.0140413241654427E-2"/>
  </r>
  <r>
    <s v="2B-10B-VCS-Loc-22"/>
    <s v="2B"/>
    <n v="34.94"/>
    <n v="34.94"/>
    <n v="34.86"/>
    <x v="61"/>
    <n v="2722213"/>
    <n v="68338316"/>
    <s v="B"/>
    <n v="2"/>
    <x v="21"/>
    <n v="5.18"/>
    <n v="9"/>
    <n v="5.18"/>
    <n v="0"/>
    <s v="2B"/>
    <n v="3.845015329129161E-2"/>
  </r>
  <r>
    <s v="2B-10B-VCS-Loc-22"/>
    <s v="2B"/>
    <n v="35.664000000000001"/>
    <n v="35.659999999999997"/>
    <n v="35.659999999999997"/>
    <x v="638"/>
    <n v="789646"/>
    <n v="68338316"/>
    <s v="B"/>
    <n v="2"/>
    <x v="21"/>
    <n v="5.18"/>
    <n v="9"/>
    <n v="5.18"/>
    <n v="0"/>
    <s v="2B"/>
    <n v="1.1153429120298543E-2"/>
  </r>
  <r>
    <s v="2B-10B-VCS-Loc-22"/>
    <s v="2B"/>
    <n v="36.167000000000002"/>
    <n v="36.17"/>
    <n v="36.11"/>
    <x v="65"/>
    <n v="753864"/>
    <n v="68338316"/>
    <s v="B"/>
    <n v="2"/>
    <x v="21"/>
    <n v="5.18"/>
    <n v="9"/>
    <n v="5.18"/>
    <n v="0"/>
    <s v="2B"/>
    <n v="1.0648022899305181E-2"/>
  </r>
  <r>
    <s v="2B-10B-VCS-Loc-22"/>
    <s v="2B"/>
    <n v="36.595999999999997"/>
    <n v="36.6"/>
    <n v="36.590000000000003"/>
    <x v="67"/>
    <n v="1477983"/>
    <n v="68338316"/>
    <s v="B"/>
    <n v="2"/>
    <x v="21"/>
    <n v="5.18"/>
    <n v="9"/>
    <n v="5.18"/>
    <n v="0"/>
    <s v="2B"/>
    <n v="2.0875909751339461E-2"/>
  </r>
  <r>
    <s v="2B-10B-VCS-Loc-22"/>
    <s v="2B"/>
    <n v="36.658000000000001"/>
    <n v="36.659999999999997"/>
    <n v="36.65"/>
    <x v="108"/>
    <n v="886852"/>
    <n v="68338316"/>
    <s v="B"/>
    <n v="2"/>
    <x v="21"/>
    <n v="5.18"/>
    <n v="9"/>
    <n v="5.18"/>
    <n v="0"/>
    <s v="2B"/>
    <n v="1.2526424400547844E-2"/>
  </r>
  <r>
    <s v="2B-10B-VCS-Loc-22"/>
    <s v="2B"/>
    <n v="36.743000000000002"/>
    <n v="36.74"/>
    <n v="36.72"/>
    <x v="265"/>
    <n v="1618002"/>
    <n v="68338316"/>
    <s v="B"/>
    <n v="2"/>
    <x v="21"/>
    <n v="5.18"/>
    <n v="9"/>
    <n v="5.18"/>
    <n v="0"/>
    <s v="2B"/>
    <n v="2.2853621272698504E-2"/>
  </r>
  <r>
    <s v="2B-10B-VCS-Loc-22"/>
    <s v="2B"/>
    <n v="37.033000000000001"/>
    <n v="37.03"/>
    <n v="37.03"/>
    <x v="354"/>
    <n v="600001"/>
    <n v="68338316"/>
    <s v="B"/>
    <n v="2"/>
    <x v="21"/>
    <n v="5.18"/>
    <n v="9"/>
    <n v="5.18"/>
    <n v="0"/>
    <s v="2B"/>
    <n v="8.4747704991961544E-3"/>
  </r>
  <r>
    <s v="2B-10B-VCS-Loc-22"/>
    <s v="2B"/>
    <n v="37.243000000000002"/>
    <n v="37.24"/>
    <n v="37.24"/>
    <x v="109"/>
    <n v="1222416"/>
    <n v="68338316"/>
    <s v="B"/>
    <n v="2"/>
    <x v="21"/>
    <n v="5.18"/>
    <n v="9"/>
    <n v="5.18"/>
    <n v="0"/>
    <s v="2B"/>
    <n v="1.7266129647359529E-2"/>
  </r>
  <r>
    <s v="2B-10B-VCS-Loc-22"/>
    <s v="2B"/>
    <n v="37.296999999999997"/>
    <n v="37.299999999999997"/>
    <n v="37.24"/>
    <x v="73"/>
    <n v="1318547"/>
    <n v="68338316"/>
    <s v="B"/>
    <n v="2"/>
    <x v="21"/>
    <n v="5.18"/>
    <n v="9"/>
    <n v="5.18"/>
    <n v="0"/>
    <s v="2B"/>
    <n v="1.8623940989104335E-2"/>
  </r>
  <r>
    <s v="2B-10B-VCS-Loc-22"/>
    <s v="2B"/>
    <n v="37.375999999999998"/>
    <n v="37.380000000000003"/>
    <n v="37.380000000000003"/>
    <x v="74"/>
    <n v="1146043"/>
    <n v="68338316"/>
    <s v="B"/>
    <n v="2"/>
    <x v="21"/>
    <n v="5.18"/>
    <n v="9"/>
    <n v="5.18"/>
    <n v="0"/>
    <s v="2B"/>
    <n v="1.6187392033030375E-2"/>
  </r>
  <r>
    <s v="2B-10B-VCS-Loc-22"/>
    <s v="2B"/>
    <n v="37.680999999999997"/>
    <n v="37.68"/>
    <n v="37.67"/>
    <x v="110"/>
    <n v="1964091"/>
    <n v="68338316"/>
    <s v="B"/>
    <n v="2"/>
    <x v="21"/>
    <n v="5.18"/>
    <n v="9"/>
    <n v="5.18"/>
    <n v="0"/>
    <s v="2B"/>
    <n v="2.7741987870914669E-2"/>
  </r>
  <r>
    <s v="2B-10B-VCS-Loc-22"/>
    <s v="2B"/>
    <n v="37.756"/>
    <n v="37.76"/>
    <n v="37.76"/>
    <x v="296"/>
    <n v="735139"/>
    <n v="68338316"/>
    <s v="B"/>
    <n v="2"/>
    <x v="21"/>
    <n v="5.18"/>
    <n v="9"/>
    <n v="5.18"/>
    <n v="0"/>
    <s v="2B"/>
    <n v="1.0383539877447804E-2"/>
  </r>
  <r>
    <s v="2B-10B-VCS-Loc-22"/>
    <s v="2B"/>
    <n v="37.994999999999997"/>
    <n v="38"/>
    <n v="37.99"/>
    <x v="185"/>
    <n v="15086808"/>
    <n v="68338316"/>
    <s v="B"/>
    <n v="2"/>
    <x v="21"/>
    <n v="5.18"/>
    <n v="9"/>
    <n v="5.18"/>
    <n v="0"/>
    <s v="2B"/>
    <n v="0.21309503711733233"/>
  </r>
  <r>
    <s v="2B-10B-VCS-Loc-22"/>
    <s v="2B"/>
    <n v="38.473999999999997"/>
    <n v="38.47"/>
    <n v="38.47"/>
    <x v="639"/>
    <n v="4495290"/>
    <n v="68338316"/>
    <s v="B"/>
    <n v="2"/>
    <x v="21"/>
    <n v="5.18"/>
    <n v="9"/>
    <n v="5.18"/>
    <n v="0"/>
    <s v="2B"/>
    <n v="6.3494145971975849E-2"/>
  </r>
  <r>
    <s v="2B-10B-VCS-Loc-22"/>
    <s v="2B"/>
    <n v="38.823999999999998"/>
    <n v="38.82"/>
    <n v="38.82"/>
    <x v="80"/>
    <n v="1823877"/>
    <n v="68338316"/>
    <s v="B"/>
    <n v="2"/>
    <x v="21"/>
    <n v="5.18"/>
    <n v="9"/>
    <n v="5.18"/>
    <n v="0"/>
    <s v="2B"/>
    <n v="2.5761522053733877E-2"/>
  </r>
  <r>
    <s v="2B-10B-VCS-Loc-22"/>
    <s v="2B"/>
    <n v="39.752000000000002"/>
    <n v="39.75"/>
    <n v="39.75"/>
    <x v="278"/>
    <n v="1975399"/>
    <n v="68338316"/>
    <s v="B"/>
    <n v="2"/>
    <x v="21"/>
    <n v="5.18"/>
    <n v="9"/>
    <n v="5.18"/>
    <n v="0"/>
    <s v="2B"/>
    <n v="2.7901708779387999E-2"/>
  </r>
  <r>
    <s v="2C-17B-VCS-Loc-22"/>
    <s v="2C"/>
    <n v="4.1820000000000004"/>
    <n v="4.18"/>
    <n v="4.1500000000000004"/>
    <x v="111"/>
    <n v="7004924"/>
    <n v="91238914"/>
    <s v="C"/>
    <n v="2"/>
    <x v="22"/>
    <n v="6.35"/>
    <n v="12"/>
    <n v="6.35"/>
    <n v="0"/>
    <s v="2C"/>
    <n v="6.0453242450654088E-2"/>
  </r>
  <r>
    <s v="2C-17B-VCS-Loc-22"/>
    <s v="2C"/>
    <n v="4.3250000000000002"/>
    <n v="4.33"/>
    <n v="4.33"/>
    <x v="527"/>
    <n v="1847578"/>
    <n v="91238914"/>
    <s v="C"/>
    <n v="2"/>
    <x v="22"/>
    <n v="6.35"/>
    <n v="12"/>
    <n v="6.35"/>
    <n v="0"/>
    <s v="2C"/>
    <n v="1.5944795515339578E-2"/>
  </r>
  <r>
    <s v="2C-17B-VCS-Loc-22"/>
    <s v="2C"/>
    <n v="4.4390000000000001"/>
    <n v="4.4400000000000004"/>
    <n v="4.4400000000000004"/>
    <x v="211"/>
    <n v="1598125"/>
    <n v="91238914"/>
    <s v="C"/>
    <n v="2"/>
    <x v="22"/>
    <n v="6.35"/>
    <n v="12"/>
    <n v="6.35"/>
    <n v="0"/>
    <s v="2C"/>
    <n v="1.3791989476467065E-2"/>
  </r>
  <r>
    <s v="2C-17B-VCS-Loc-22"/>
    <s v="2C"/>
    <n v="4.7119999999999997"/>
    <n v="4.71"/>
    <n v="4.7"/>
    <x v="94"/>
    <n v="7570171"/>
    <n v="91238914"/>
    <s v="C"/>
    <n v="2"/>
    <x v="22"/>
    <n v="6.35"/>
    <n v="12"/>
    <n v="6.35"/>
    <n v="0"/>
    <s v="2C"/>
    <n v="6.5331384445557236E-2"/>
  </r>
  <r>
    <s v="2C-17B-VCS-Loc-22"/>
    <s v="2C"/>
    <n v="5.0019999999999998"/>
    <n v="5"/>
    <n v="4.99"/>
    <x v="326"/>
    <n v="12078693"/>
    <n v="91238914"/>
    <s v="C"/>
    <n v="2"/>
    <x v="22"/>
    <n v="6.35"/>
    <n v="12"/>
    <n v="6.35"/>
    <n v="0"/>
    <s v="2C"/>
    <n v="0.10424041094750185"/>
  </r>
  <r>
    <s v="2C-17B-VCS-Loc-22"/>
    <s v="2C"/>
    <n v="5.1079999999999997"/>
    <n v="5.1100000000000003"/>
    <n v="5.1100000000000003"/>
    <x v="640"/>
    <n v="5509537"/>
    <n v="91238914"/>
    <s v="C"/>
    <n v="2"/>
    <x v="22"/>
    <n v="6.35"/>
    <n v="12"/>
    <n v="6.35"/>
    <n v="0"/>
    <s v="2C"/>
    <n v="4.7547892889608707E-2"/>
  </r>
  <r>
    <s v="2C-17B-VCS-Loc-22"/>
    <s v="2C"/>
    <n v="5.2039999999999997"/>
    <n v="5.2"/>
    <n v="5.2"/>
    <x v="4"/>
    <n v="2977934"/>
    <n v="91238914"/>
    <s v="C"/>
    <n v="2"/>
    <x v="22"/>
    <n v="6.35"/>
    <n v="12"/>
    <n v="6.35"/>
    <n v="0"/>
    <s v="2C"/>
    <n v="2.5699888550403421E-2"/>
  </r>
  <r>
    <s v="2C-17B-VCS-Loc-22"/>
    <s v="2C"/>
    <n v="5.3129999999999997"/>
    <n v="5.31"/>
    <n v="5.31"/>
    <x v="398"/>
    <n v="9088973"/>
    <n v="91238914"/>
    <s v="C"/>
    <n v="2"/>
    <x v="22"/>
    <n v="6.35"/>
    <n v="12"/>
    <n v="6.35"/>
    <n v="0"/>
    <s v="2C"/>
    <n v="7.8438807958009088E-2"/>
  </r>
  <r>
    <s v="2C-17B-VCS-Loc-22"/>
    <s v="2C"/>
    <n v="5.5679999999999996"/>
    <n v="5.57"/>
    <n v="5.57"/>
    <x v="114"/>
    <n v="2771457"/>
    <n v="91238914"/>
    <s v="C"/>
    <n v="2"/>
    <x v="22"/>
    <n v="6.35"/>
    <n v="12"/>
    <n v="6.35"/>
    <n v="0"/>
    <s v="2C"/>
    <n v="2.3917969982623997E-2"/>
  </r>
  <r>
    <s v="2C-17B-VCS-Loc-22"/>
    <s v="2C"/>
    <n v="5.7610000000000001"/>
    <n v="5.76"/>
    <n v="5.76"/>
    <x v="115"/>
    <n v="19288710"/>
    <n v="91238914"/>
    <s v="C"/>
    <n v="2"/>
    <x v="22"/>
    <n v="6.35"/>
    <n v="12"/>
    <n v="6.35"/>
    <n v="0"/>
    <s v="2C"/>
    <n v="0.16646362789808369"/>
  </r>
  <r>
    <s v="2C-17B-VCS-Loc-22"/>
    <s v="2C"/>
    <n v="5.8440000000000003"/>
    <n v="5.84"/>
    <n v="5.84"/>
    <x v="400"/>
    <n v="34330633"/>
    <n v="91238914"/>
    <s v="C"/>
    <n v="2"/>
    <x v="22"/>
    <n v="6.35"/>
    <n v="12"/>
    <n v="6.35"/>
    <n v="0"/>
    <s v="2C"/>
    <n v="0.29627703030517194"/>
  </r>
  <r>
    <s v="2C-17B-VCS-Loc-22"/>
    <s v="2C"/>
    <n v="5.9640000000000004"/>
    <n v="5.96"/>
    <n v="5.96"/>
    <x v="641"/>
    <n v="10848427"/>
    <n v="91238914"/>
    <s v="C"/>
    <n v="2"/>
    <x v="22"/>
    <n v="6.35"/>
    <n v="12"/>
    <n v="6.35"/>
    <n v="0"/>
    <s v="2C"/>
    <n v="9.3623083939129395E-2"/>
  </r>
  <r>
    <s v="2C-17B-VCS-Loc-22"/>
    <s v="2C"/>
    <n v="6.0439999999999996"/>
    <n v="6.04"/>
    <n v="6.04"/>
    <x v="642"/>
    <n v="5937629"/>
    <n v="91238914"/>
    <s v="C"/>
    <n v="2"/>
    <x v="22"/>
    <n v="6.35"/>
    <n v="12"/>
    <n v="6.35"/>
    <n v="0"/>
    <s v="2C"/>
    <n v="5.1242372582348476E-2"/>
  </r>
  <r>
    <s v="2C-17B-VCS-Loc-22"/>
    <s v="2C"/>
    <n v="6.1260000000000003"/>
    <n v="6.13"/>
    <n v="6.13"/>
    <x v="332"/>
    <n v="5592177"/>
    <n v="91238914"/>
    <s v="C"/>
    <n v="2"/>
    <x v="22"/>
    <n v="6.35"/>
    <n v="12"/>
    <n v="6.35"/>
    <n v="0"/>
    <s v="2C"/>
    <n v="4.8261084917976475E-2"/>
  </r>
  <r>
    <s v="2C-17B-VCS-Loc-22"/>
    <s v="2C"/>
    <n v="6.2489999999999997"/>
    <n v="6.25"/>
    <n v="6.25"/>
    <x v="403"/>
    <n v="8382819"/>
    <n v="91238914"/>
    <s v="C"/>
    <n v="2"/>
    <x v="22"/>
    <n v="6.35"/>
    <n v="12"/>
    <n v="6.35"/>
    <n v="0"/>
    <s v="2C"/>
    <n v="7.234462350011929E-2"/>
  </r>
  <r>
    <s v="2C-17B-VCS-Loc-22"/>
    <s v="2C"/>
    <n v="6.6950000000000003"/>
    <n v="6.7"/>
    <n v="6.7"/>
    <x v="404"/>
    <n v="2165973"/>
    <n v="91238914"/>
    <s v="C"/>
    <n v="2"/>
    <x v="22"/>
    <n v="6.35"/>
    <n v="12"/>
    <n v="6.35"/>
    <n v="0"/>
    <s v="2C"/>
    <n v="1.8692578379233039E-2"/>
  </r>
  <r>
    <s v="2C-17B-VCS-Loc-22"/>
    <s v="2C"/>
    <n v="7.0869999999999997"/>
    <n v="7.09"/>
    <n v="7.09"/>
    <x v="217"/>
    <n v="9546441"/>
    <n v="91238914"/>
    <s v="C"/>
    <n v="2"/>
    <x v="22"/>
    <n v="6.35"/>
    <n v="12"/>
    <n v="6.35"/>
    <n v="0"/>
    <s v="2C"/>
    <n v="8.2386805668964377E-2"/>
  </r>
  <r>
    <s v="2C-17B-VCS-Loc-22"/>
    <s v="2C"/>
    <n v="7.2530000000000001"/>
    <n v="7.25"/>
    <n v="7.25"/>
    <x v="405"/>
    <n v="1703698"/>
    <n v="91238914"/>
    <s v="C"/>
    <n v="2"/>
    <x v="22"/>
    <n v="6.35"/>
    <n v="12"/>
    <n v="6.35"/>
    <n v="0"/>
    <s v="2C"/>
    <n v="1.4703095744749617E-2"/>
  </r>
  <r>
    <s v="2C-17B-VCS-Loc-22"/>
    <s v="2C"/>
    <n v="7.3479999999999999"/>
    <n v="7.35"/>
    <n v="7.35"/>
    <x v="536"/>
    <n v="2030836"/>
    <n v="91238914"/>
    <s v="C"/>
    <n v="2"/>
    <x v="22"/>
    <n v="6.35"/>
    <n v="12"/>
    <n v="6.35"/>
    <n v="0"/>
    <s v="2C"/>
    <n v="1.7526331632651052E-2"/>
  </r>
  <r>
    <s v="2C-17B-VCS-Loc-22"/>
    <s v="2C"/>
    <n v="7.415"/>
    <n v="7.42"/>
    <n v="7.42"/>
    <x v="407"/>
    <n v="2098883"/>
    <n v="91238914"/>
    <s v="C"/>
    <n v="2"/>
    <x v="22"/>
    <n v="6.35"/>
    <n v="12"/>
    <n v="6.35"/>
    <n v="0"/>
    <s v="2C"/>
    <n v="1.8113584512059831E-2"/>
  </r>
  <r>
    <s v="2C-17B-VCS-Loc-22"/>
    <s v="2C"/>
    <n v="7.7220000000000004"/>
    <n v="7.72"/>
    <n v="7.72"/>
    <x v="643"/>
    <n v="5109349"/>
    <n v="91238914"/>
    <s v="C"/>
    <n v="2"/>
    <x v="22"/>
    <n v="6.35"/>
    <n v="12"/>
    <n v="6.35"/>
    <n v="0"/>
    <s v="2C"/>
    <n v="4.4094227697831841E-2"/>
  </r>
  <r>
    <s v="2C-17B-VCS-Loc-22"/>
    <s v="2C"/>
    <n v="7.83"/>
    <n v="7.83"/>
    <n v="7.83"/>
    <x v="410"/>
    <n v="2759364"/>
    <n v="91238914"/>
    <s v="C"/>
    <n v="2"/>
    <x v="22"/>
    <n v="6.35"/>
    <n v="12"/>
    <n v="6.35"/>
    <n v="0"/>
    <s v="2C"/>
    <n v="2.3813606100738089E-2"/>
  </r>
  <r>
    <s v="2C-17B-VCS-Loc-22"/>
    <s v="2C"/>
    <n v="7.9139999999999997"/>
    <n v="7.91"/>
    <n v="7.91"/>
    <x v="411"/>
    <n v="6438250"/>
    <n v="91238914"/>
    <s v="C"/>
    <n v="2"/>
    <x v="22"/>
    <n v="6.35"/>
    <n v="12"/>
    <n v="6.35"/>
    <n v="0"/>
    <s v="2C"/>
    <n v="5.5562785293305633E-2"/>
  </r>
  <r>
    <s v="2C-17B-VCS-Loc-22"/>
    <s v="2C"/>
    <n v="8.0060000000000002"/>
    <n v="8.01"/>
    <n v="8.01"/>
    <x v="644"/>
    <n v="11455888"/>
    <n v="91238914"/>
    <s v="C"/>
    <n v="2"/>
    <x v="22"/>
    <n v="6.35"/>
    <n v="12"/>
    <n v="6.35"/>
    <n v="0"/>
    <s v="2C"/>
    <n v="9.8865537263721756E-2"/>
  </r>
  <r>
    <s v="2C-17B-VCS-Loc-22"/>
    <s v="2C"/>
    <n v="8.2149999999999999"/>
    <n v="8.2200000000000006"/>
    <n v="8.2200000000000006"/>
    <x v="645"/>
    <n v="3863006"/>
    <n v="91238914"/>
    <s v="C"/>
    <n v="2"/>
    <x v="22"/>
    <n v="6.35"/>
    <n v="12"/>
    <n v="6.35"/>
    <n v="0"/>
    <s v="2C"/>
    <n v="3.3338154461965815E-2"/>
  </r>
  <r>
    <s v="2C-17B-VCS-Loc-22"/>
    <s v="2C"/>
    <n v="8.2840000000000007"/>
    <n v="8.2799999999999994"/>
    <n v="8.2799999999999994"/>
    <x v="119"/>
    <n v="4415640"/>
    <n v="91238914"/>
    <s v="C"/>
    <n v="2"/>
    <x v="22"/>
    <n v="6.35"/>
    <n v="12"/>
    <n v="6.35"/>
    <n v="0"/>
    <s v="2C"/>
    <n v="3.8107444919431847E-2"/>
  </r>
  <r>
    <s v="2C-17B-VCS-Loc-22"/>
    <s v="2C"/>
    <n v="8.3650000000000002"/>
    <n v="8.3699999999999992"/>
    <n v="8.3699999999999992"/>
    <x v="646"/>
    <n v="5867666"/>
    <n v="91238914"/>
    <s v="C"/>
    <n v="2"/>
    <x v="22"/>
    <n v="6.35"/>
    <n v="12"/>
    <n v="6.35"/>
    <n v="0"/>
    <s v="2C"/>
    <n v="5.0638584418254889E-2"/>
  </r>
  <r>
    <s v="2C-17B-VCS-Loc-22"/>
    <s v="2C"/>
    <n v="8.468"/>
    <n v="8.4700000000000006"/>
    <n v="8.4700000000000006"/>
    <x v="647"/>
    <n v="5951703"/>
    <n v="91238914"/>
    <s v="C"/>
    <n v="2"/>
    <x v="22"/>
    <n v="6.35"/>
    <n v="12"/>
    <n v="6.35"/>
    <n v="0"/>
    <s v="2C"/>
    <n v="5.1363832705863095E-2"/>
  </r>
  <r>
    <s v="2C-17B-VCS-Loc-22"/>
    <s v="2C"/>
    <n v="8.5510000000000002"/>
    <n v="8.5500000000000007"/>
    <n v="8.5500000000000007"/>
    <x v="648"/>
    <n v="4576019"/>
    <n v="91238914"/>
    <s v="C"/>
    <n v="2"/>
    <x v="22"/>
    <n v="6.35"/>
    <n v="12"/>
    <n v="6.35"/>
    <n v="0"/>
    <s v="2C"/>
    <n v="3.9491532822597313E-2"/>
  </r>
  <r>
    <s v="2C-17B-VCS-Loc-22"/>
    <s v="2C"/>
    <n v="8.6989999999999998"/>
    <n v="8.6999999999999993"/>
    <n v="8.6999999999999993"/>
    <x v="120"/>
    <n v="14165003"/>
    <n v="91238914"/>
    <s v="C"/>
    <n v="2"/>
    <x v="22"/>
    <n v="6.35"/>
    <n v="12"/>
    <n v="6.35"/>
    <n v="0"/>
    <s v="2C"/>
    <n v="0.12224548912639772"/>
  </r>
  <r>
    <s v="2C-17B-VCS-Loc-22"/>
    <s v="2C"/>
    <n v="8.8130000000000006"/>
    <n v="8.81"/>
    <n v="8.81"/>
    <x v="121"/>
    <n v="39586899"/>
    <n v="91238914"/>
    <s v="C"/>
    <n v="2"/>
    <x v="22"/>
    <n v="6.35"/>
    <n v="12"/>
    <n v="6.35"/>
    <n v="0"/>
    <s v="2C"/>
    <n v="0.34163916740803413"/>
  </r>
  <r>
    <s v="2C-17B-VCS-Loc-22"/>
    <s v="2C"/>
    <n v="8.8829999999999991"/>
    <n v="8.8800000000000008"/>
    <n v="8.8800000000000008"/>
    <x v="416"/>
    <n v="39941194"/>
    <n v="91238914"/>
    <s v="C"/>
    <n v="2"/>
    <x v="22"/>
    <n v="6.35"/>
    <n v="12"/>
    <n v="6.35"/>
    <n v="0"/>
    <s v="2C"/>
    <n v="0.34469677110709701"/>
  </r>
  <r>
    <s v="2C-17B-VCS-Loc-22"/>
    <s v="2C"/>
    <n v="8.9730000000000008"/>
    <n v="8.9700000000000006"/>
    <n v="8.9600000000000009"/>
    <x v="9"/>
    <n v="24199747"/>
    <n v="91238914"/>
    <s v="C"/>
    <n v="2"/>
    <x v="22"/>
    <n v="6.35"/>
    <n v="12"/>
    <n v="6.35"/>
    <n v="0"/>
    <s v="2C"/>
    <n v="0.20884640185039682"/>
  </r>
  <r>
    <s v="2C-17B-VCS-Loc-22"/>
    <s v="2C"/>
    <n v="9.0809999999999995"/>
    <n v="9.08"/>
    <n v="9.08"/>
    <x v="123"/>
    <n v="19900590"/>
    <n v="91238914"/>
    <s v="C"/>
    <n v="2"/>
    <x v="22"/>
    <n v="6.35"/>
    <n v="12"/>
    <n v="6.35"/>
    <n v="0"/>
    <s v="2C"/>
    <n v="0.17174421766475445"/>
  </r>
  <r>
    <s v="2C-17B-VCS-Loc-22"/>
    <s v="2C"/>
    <n v="9.1790000000000003"/>
    <n v="9.18"/>
    <n v="9.18"/>
    <x v="649"/>
    <n v="8722022"/>
    <n v="91238914"/>
    <s v="C"/>
    <n v="2"/>
    <x v="22"/>
    <n v="6.35"/>
    <n v="12"/>
    <n v="6.35"/>
    <n v="0"/>
    <s v="2C"/>
    <n v="7.5271981626915424E-2"/>
  </r>
  <r>
    <s v="2C-17B-VCS-Loc-22"/>
    <s v="2C"/>
    <n v="9.23"/>
    <n v="9.23"/>
    <n v="9.23"/>
    <x v="124"/>
    <n v="24536003"/>
    <n v="91238914"/>
    <s v="C"/>
    <n v="2"/>
    <x v="22"/>
    <n v="6.35"/>
    <n v="12"/>
    <n v="6.35"/>
    <n v="0"/>
    <s v="2C"/>
    <n v="0.21174832705236721"/>
  </r>
  <r>
    <s v="2C-17B-VCS-Loc-22"/>
    <s v="2C"/>
    <n v="9.3719999999999999"/>
    <n v="9.3699999999999992"/>
    <n v="9.3699999999999992"/>
    <x v="10"/>
    <n v="52160838"/>
    <n v="91238914"/>
    <s v="C"/>
    <n v="2"/>
    <x v="22"/>
    <n v="6.35"/>
    <n v="12"/>
    <n v="6.35"/>
    <n v="0"/>
    <s v="2C"/>
    <n v="0.45015360424228601"/>
  </r>
  <r>
    <s v="2C-17B-VCS-Loc-22"/>
    <s v="2C"/>
    <n v="9.5429999999999993"/>
    <n v="9.5399999999999991"/>
    <n v="9.5299999999999994"/>
    <x v="11"/>
    <n v="13571491"/>
    <n v="91238914"/>
    <s v="C"/>
    <n v="2"/>
    <x v="22"/>
    <n v="6.35"/>
    <n v="12"/>
    <n v="6.35"/>
    <n v="0"/>
    <s v="2C"/>
    <n v="0.11712341716196634"/>
  </r>
  <r>
    <s v="2C-17B-VCS-Loc-22"/>
    <s v="2C"/>
    <n v="9.6620000000000008"/>
    <n v="9.66"/>
    <n v="9.66"/>
    <x v="12"/>
    <n v="13012857"/>
    <n v="91238914"/>
    <s v="C"/>
    <n v="2"/>
    <x v="22"/>
    <n v="6.35"/>
    <n v="12"/>
    <n v="6.35"/>
    <n v="0"/>
    <s v="2C"/>
    <n v="0.1123023460635249"/>
  </r>
  <r>
    <s v="2C-17B-VCS-Loc-22"/>
    <s v="2C"/>
    <n v="9.7929999999999993"/>
    <n v="9.7899999999999991"/>
    <n v="9.7899999999999991"/>
    <x v="13"/>
    <n v="10120925"/>
    <n v="91238914"/>
    <s v="C"/>
    <n v="2"/>
    <x v="22"/>
    <n v="6.35"/>
    <n v="12"/>
    <n v="6.35"/>
    <n v="0"/>
    <s v="2C"/>
    <n v="8.7344663960649147E-2"/>
  </r>
  <r>
    <s v="2C-17B-VCS-Loc-22"/>
    <s v="2C"/>
    <n v="9.875"/>
    <n v="9.8800000000000008"/>
    <n v="9.8800000000000008"/>
    <x v="650"/>
    <n v="8039900"/>
    <n v="91238914"/>
    <s v="C"/>
    <n v="2"/>
    <x v="22"/>
    <n v="6.35"/>
    <n v="12"/>
    <n v="6.35"/>
    <n v="0"/>
    <s v="2C"/>
    <n v="6.9385195896345744E-2"/>
  </r>
  <r>
    <s v="2C-17B-VCS-Loc-22"/>
    <s v="2C"/>
    <n v="9.9939999999999998"/>
    <n v="9.99"/>
    <n v="9.99"/>
    <x v="222"/>
    <n v="52606792"/>
    <n v="91238914"/>
    <s v="C"/>
    <n v="2"/>
    <x v="22"/>
    <n v="6.35"/>
    <n v="12"/>
    <n v="6.35"/>
    <n v="0"/>
    <s v="2C"/>
    <n v="0.45400223490320951"/>
  </r>
  <r>
    <s v="2C-17B-VCS-Loc-22"/>
    <s v="2C"/>
    <n v="10.092000000000001"/>
    <n v="10.09"/>
    <n v="10.1"/>
    <x v="223"/>
    <n v="32911879"/>
    <n v="91238914"/>
    <s v="C"/>
    <n v="2"/>
    <x v="22"/>
    <n v="6.35"/>
    <n v="12"/>
    <n v="6.35"/>
    <n v="0"/>
    <s v="2C"/>
    <n v="0.2840330317207711"/>
  </r>
  <r>
    <s v="2C-17B-VCS-Loc-22"/>
    <s v="2C"/>
    <n v="10.167"/>
    <n v="10.17"/>
    <n v="10.17"/>
    <x v="651"/>
    <n v="21556390"/>
    <n v="91238914"/>
    <s v="C"/>
    <n v="2"/>
    <x v="22"/>
    <n v="6.35"/>
    <n v="12"/>
    <n v="6.35"/>
    <n v="0"/>
    <s v="2C"/>
    <n v="0.18603394855259747"/>
  </r>
  <r>
    <s v="2C-17B-VCS-Loc-22"/>
    <s v="2C"/>
    <n v="10.311999999999999"/>
    <n v="10.31"/>
    <n v="10.31"/>
    <x v="652"/>
    <n v="13125908"/>
    <n v="91238914"/>
    <s v="C"/>
    <n v="2"/>
    <x v="22"/>
    <n v="6.35"/>
    <n v="12"/>
    <n v="6.35"/>
    <n v="0"/>
    <s v="2C"/>
    <n v="0.11327798827067648"/>
  </r>
  <r>
    <s v="2C-17B-VCS-Loc-22"/>
    <s v="2C"/>
    <n v="10.481999999999999"/>
    <n v="10.48"/>
    <n v="10.48"/>
    <x v="384"/>
    <n v="9550354"/>
    <n v="91238914"/>
    <s v="C"/>
    <n v="2"/>
    <x v="22"/>
    <n v="6.35"/>
    <n v="12"/>
    <n v="6.35"/>
    <n v="0"/>
    <s v="2C"/>
    <n v="8.2420575276987165E-2"/>
  </r>
  <r>
    <s v="2C-17B-VCS-Loc-22"/>
    <s v="2C"/>
    <n v="10.534000000000001"/>
    <n v="10.53"/>
    <n v="10.53"/>
    <x v="129"/>
    <n v="8455597"/>
    <n v="91238914"/>
    <s v="C"/>
    <n v="2"/>
    <x v="22"/>
    <n v="6.35"/>
    <n v="12"/>
    <n v="6.35"/>
    <n v="0"/>
    <s v="2C"/>
    <n v="7.2972705414937181E-2"/>
  </r>
  <r>
    <s v="2C-17B-VCS-Loc-22"/>
    <s v="2C"/>
    <n v="10.619"/>
    <n v="10.62"/>
    <n v="10.62"/>
    <x v="130"/>
    <n v="12686406"/>
    <n v="91238914"/>
    <s v="C"/>
    <n v="2"/>
    <x v="22"/>
    <n v="6.35"/>
    <n v="12"/>
    <n v="6.35"/>
    <n v="0"/>
    <s v="2C"/>
    <n v="0.10948503905901517"/>
  </r>
  <r>
    <s v="2C-17B-VCS-Loc-22"/>
    <s v="2C"/>
    <n v="10.786"/>
    <n v="10.79"/>
    <n v="10.78"/>
    <x v="17"/>
    <n v="60054305"/>
    <n v="91238914"/>
    <s v="C"/>
    <n v="2"/>
    <x v="22"/>
    <n v="6.35"/>
    <n v="12"/>
    <n v="6.35"/>
    <n v="0"/>
    <s v="2C"/>
    <n v="0.51827506770530685"/>
  </r>
  <r>
    <s v="2C-17B-VCS-Loc-22"/>
    <s v="2C"/>
    <n v="11.074999999999999"/>
    <n v="11.08"/>
    <n v="11.08"/>
    <x v="247"/>
    <n v="19914203"/>
    <n v="91238914"/>
    <s v="C"/>
    <n v="2"/>
    <x v="22"/>
    <n v="6.35"/>
    <n v="12"/>
    <n v="6.35"/>
    <n v="0"/>
    <s v="2C"/>
    <n v="0.17186169930902076"/>
  </r>
  <r>
    <s v="2C-17B-VCS-Loc-22"/>
    <s v="2C"/>
    <n v="11.129"/>
    <n v="11.13"/>
    <n v="11.13"/>
    <x v="132"/>
    <n v="28367497"/>
    <n v="91238914"/>
    <s v="C"/>
    <n v="2"/>
    <x v="22"/>
    <n v="6.35"/>
    <n v="12"/>
    <n v="6.35"/>
    <n v="0"/>
    <s v="2C"/>
    <n v="0.24481452958793024"/>
  </r>
  <r>
    <s v="2C-17B-VCS-Loc-22"/>
    <s v="2C"/>
    <n v="11.249000000000001"/>
    <n v="11.25"/>
    <n v="11.25"/>
    <x v="133"/>
    <n v="19631017"/>
    <n v="91238914"/>
    <s v="C"/>
    <n v="2"/>
    <x v="22"/>
    <n v="6.35"/>
    <n v="12"/>
    <n v="6.35"/>
    <n v="0"/>
    <s v="2C"/>
    <n v="0.16941777387647775"/>
  </r>
  <r>
    <s v="2C-17B-VCS-Loc-22"/>
    <s v="2C"/>
    <n v="11.428000000000001"/>
    <n v="11.43"/>
    <n v="11.43"/>
    <x v="421"/>
    <n v="49308447"/>
    <n v="91238914"/>
    <s v="C"/>
    <n v="2"/>
    <x v="22"/>
    <n v="6.35"/>
    <n v="12"/>
    <n v="6.35"/>
    <n v="0"/>
    <s v="2C"/>
    <n v="0.4255371651935449"/>
  </r>
  <r>
    <s v="2C-17B-VCS-Loc-22"/>
    <s v="2C"/>
    <n v="11.635999999999999"/>
    <n v="11.64"/>
    <n v="11.64"/>
    <x v="136"/>
    <n v="126361641"/>
    <n v="91238914"/>
    <s v="C"/>
    <n v="2"/>
    <x v="22"/>
    <n v="6.35"/>
    <n v="12"/>
    <n v="6.35"/>
    <n v="0"/>
    <s v="2C"/>
    <n v="1.0905144609471156"/>
  </r>
  <r>
    <s v="2C-17B-VCS-Loc-22"/>
    <s v="2C"/>
    <n v="11.792999999999999"/>
    <n v="11.79"/>
    <n v="11.79"/>
    <x v="653"/>
    <n v="68489516"/>
    <n v="91238914"/>
    <s v="C"/>
    <n v="2"/>
    <x v="22"/>
    <n v="6.35"/>
    <n v="12"/>
    <n v="6.35"/>
    <n v="0"/>
    <s v="2C"/>
    <n v="0.59107183976242317"/>
  </r>
  <r>
    <s v="2C-17B-VCS-Loc-22"/>
    <s v="2C"/>
    <n v="11.909000000000001"/>
    <n v="11.91"/>
    <n v="11.91"/>
    <x v="363"/>
    <n v="74082085"/>
    <n v="91238914"/>
    <s v="C"/>
    <n v="2"/>
    <x v="22"/>
    <n v="6.35"/>
    <n v="12"/>
    <n v="6.35"/>
    <n v="0"/>
    <s v="2C"/>
    <n v="0.63933630768227678"/>
  </r>
  <r>
    <s v="2C-17B-VCS-Loc-22"/>
    <s v="2C"/>
    <n v="12.02"/>
    <n v="12.02"/>
    <n v="12.02"/>
    <x v="551"/>
    <n v="91262621"/>
    <n v="91238914"/>
    <s v="C"/>
    <n v="2"/>
    <x v="22"/>
    <n v="6.35"/>
    <n v="12"/>
    <n v="6.35"/>
    <n v="0"/>
    <s v="2C"/>
    <n v="0.78760616874575018"/>
  </r>
  <r>
    <s v="2C-17B-VCS-Loc-22"/>
    <s v="2C"/>
    <n v="12.132"/>
    <n v="12.13"/>
    <n v="12.13"/>
    <x v="423"/>
    <n v="50908429"/>
    <n v="91238914"/>
    <s v="C"/>
    <n v="2"/>
    <x v="22"/>
    <n v="6.35"/>
    <n v="12"/>
    <n v="6.35"/>
    <n v="0"/>
    <s v="2C"/>
    <n v="0.43934518077839385"/>
  </r>
  <r>
    <s v="2C-17B-VCS-Loc-22"/>
    <s v="2C"/>
    <n v="12.305999999999999"/>
    <n v="12.31"/>
    <n v="12.31"/>
    <x v="140"/>
    <n v="63204476"/>
    <n v="91238914"/>
    <s v="C"/>
    <n v="2"/>
    <x v="22"/>
    <n v="6.35"/>
    <n v="12"/>
    <n v="6.35"/>
    <n v="0"/>
    <s v="2C"/>
    <n v="0.54546137996565669"/>
  </r>
  <r>
    <s v="2C-17B-VCS-Loc-22"/>
    <s v="2C"/>
    <n v="12.398"/>
    <n v="12.4"/>
    <n v="12.39"/>
    <x v="20"/>
    <n v="61740620"/>
    <n v="91238914"/>
    <s v="C"/>
    <n v="2"/>
    <x v="22"/>
    <n v="6.35"/>
    <n v="12"/>
    <n v="6.35"/>
    <n v="0"/>
    <s v="2C"/>
    <n v="0.53282814630304387"/>
  </r>
  <r>
    <s v="2C-17B-VCS-Loc-22"/>
    <s v="2C"/>
    <n v="12.456"/>
    <n v="12.46"/>
    <n v="12.46"/>
    <x v="141"/>
    <n v="31914940"/>
    <n v="91238914"/>
    <s v="C"/>
    <n v="2"/>
    <x v="22"/>
    <n v="6.35"/>
    <n v="12"/>
    <n v="6.35"/>
    <n v="0"/>
    <s v="2C"/>
    <n v="0.27542934164854299"/>
  </r>
  <r>
    <s v="2C-17B-VCS-Loc-22"/>
    <s v="2C"/>
    <n v="12.529"/>
    <n v="12.53"/>
    <n v="12.53"/>
    <x v="21"/>
    <n v="183189456"/>
    <n v="91238914"/>
    <s v="C"/>
    <n v="2"/>
    <x v="22"/>
    <n v="6.35"/>
    <n v="12"/>
    <n v="6.35"/>
    <n v="0"/>
    <s v="2C"/>
    <n v="1.5809445752689724"/>
  </r>
  <r>
    <s v="2C-17B-VCS-Loc-22"/>
    <s v="2C"/>
    <n v="12.726000000000001"/>
    <n v="12.73"/>
    <n v="12.73"/>
    <x v="424"/>
    <n v="35814068"/>
    <n v="91238914"/>
    <s v="C"/>
    <n v="2"/>
    <x v="22"/>
    <n v="6.35"/>
    <n v="12"/>
    <n v="6.35"/>
    <n v="0"/>
    <s v="2C"/>
    <n v="0.30907923282939437"/>
  </r>
  <r>
    <s v="2C-17B-VCS-Loc-22"/>
    <s v="2C"/>
    <n v="12.843"/>
    <n v="12.84"/>
    <n v="12.84"/>
    <x v="311"/>
    <n v="50053861"/>
    <n v="91238914"/>
    <s v="C"/>
    <n v="2"/>
    <x v="22"/>
    <n v="6.35"/>
    <n v="12"/>
    <n v="6.35"/>
    <n v="0"/>
    <s v="2C"/>
    <n v="0.43197016764555035"/>
  </r>
  <r>
    <s v="2C-17B-VCS-Loc-22"/>
    <s v="2C"/>
    <n v="12.911"/>
    <n v="12.91"/>
    <n v="12.91"/>
    <x v="22"/>
    <n v="63302571"/>
    <n v="91238914"/>
    <s v="C"/>
    <n v="2"/>
    <x v="22"/>
    <n v="6.35"/>
    <n v="12"/>
    <n v="6.35"/>
    <n v="0"/>
    <s v="2C"/>
    <n v="0.54630795029507018"/>
  </r>
  <r>
    <s v="2C-17B-VCS-Loc-22"/>
    <s v="2C"/>
    <n v="12.997999999999999"/>
    <n v="13"/>
    <n v="13"/>
    <x v="425"/>
    <n v="33317082"/>
    <n v="91238914"/>
    <s v="C"/>
    <n v="2"/>
    <x v="22"/>
    <n v="6.35"/>
    <n v="12"/>
    <n v="6.35"/>
    <n v="0"/>
    <s v="2C"/>
    <n v="0.28752997689829662"/>
  </r>
  <r>
    <s v="2C-17B-VCS-Loc-22"/>
    <s v="2C"/>
    <n v="13.111000000000001"/>
    <n v="13.11"/>
    <n v="13.11"/>
    <x v="143"/>
    <n v="65198275"/>
    <n v="91238914"/>
    <s v="C"/>
    <n v="2"/>
    <x v="22"/>
    <n v="6.35"/>
    <n v="12"/>
    <n v="6.35"/>
    <n v="0"/>
    <s v="2C"/>
    <n v="0.56266807833167343"/>
  </r>
  <r>
    <s v="2C-17B-VCS-Loc-22"/>
    <s v="2C"/>
    <n v="13.298"/>
    <n v="13.3"/>
    <n v="13.3"/>
    <x v="144"/>
    <n v="25111619"/>
    <n v="91238914"/>
    <s v="C"/>
    <n v="2"/>
    <x v="22"/>
    <n v="6.35"/>
    <n v="12"/>
    <n v="6.35"/>
    <n v="0"/>
    <s v="2C"/>
    <n v="0.21671595462498264"/>
  </r>
  <r>
    <s v="2C-17B-VCS-Loc-22"/>
    <s v="2C"/>
    <n v="13.353999999999999"/>
    <n v="13.35"/>
    <n v="13.35"/>
    <x v="554"/>
    <n v="24901151"/>
    <n v="91238914"/>
    <s v="C"/>
    <n v="2"/>
    <x v="22"/>
    <n v="6.35"/>
    <n v="12"/>
    <n v="6.35"/>
    <n v="0"/>
    <s v="2C"/>
    <n v="0.21489959330084774"/>
  </r>
  <r>
    <s v="2C-17B-VCS-Loc-22"/>
    <s v="2C"/>
    <n v="13.529"/>
    <n v="13.53"/>
    <n v="13.53"/>
    <x v="426"/>
    <n v="43516432"/>
    <n v="91238914"/>
    <s v="C"/>
    <n v="2"/>
    <x v="22"/>
    <n v="6.35"/>
    <n v="12"/>
    <n v="6.35"/>
    <n v="0"/>
    <s v="2C"/>
    <n v="0.37555145698702824"/>
  </r>
  <r>
    <s v="2C-17B-VCS-Loc-22"/>
    <s v="2C"/>
    <n v="13.634"/>
    <n v="13.63"/>
    <n v="13.63"/>
    <x v="654"/>
    <n v="12938060"/>
    <n v="91238914"/>
    <s v="C"/>
    <n v="2"/>
    <x v="22"/>
    <n v="6.35"/>
    <n v="12"/>
    <n v="6.35"/>
    <n v="0"/>
    <s v="2C"/>
    <n v="0.11165683996301884"/>
  </r>
  <r>
    <s v="2C-17B-VCS-Loc-22"/>
    <s v="2C"/>
    <n v="13.819000000000001"/>
    <n v="13.82"/>
    <n v="13.82"/>
    <x v="428"/>
    <n v="16605984"/>
    <n v="91238914"/>
    <s v="C"/>
    <n v="2"/>
    <x v="22"/>
    <n v="6.35"/>
    <n v="12"/>
    <n v="6.35"/>
    <n v="0"/>
    <s v="2C"/>
    <n v="0.14331141592452432"/>
  </r>
  <r>
    <s v="2C-17B-VCS-Loc-22"/>
    <s v="2C"/>
    <n v="13.896000000000001"/>
    <n v="13.9"/>
    <n v="13.9"/>
    <x v="429"/>
    <n v="14363659"/>
    <n v="91238914"/>
    <s v="C"/>
    <n v="2"/>
    <x v="22"/>
    <n v="6.35"/>
    <n v="12"/>
    <n v="6.35"/>
    <n v="0"/>
    <s v="2C"/>
    <n v="0.12395991162866572"/>
  </r>
  <r>
    <s v="2C-17B-VCS-Loc-22"/>
    <s v="2C"/>
    <n v="13.984"/>
    <n v="13.98"/>
    <n v="13.98"/>
    <x v="556"/>
    <n v="13200548"/>
    <n v="91238914"/>
    <s v="C"/>
    <n v="2"/>
    <x v="22"/>
    <n v="6.35"/>
    <n v="12"/>
    <n v="6.35"/>
    <n v="0"/>
    <s v="2C"/>
    <n v="0.11392213944441039"/>
  </r>
  <r>
    <s v="2C-17B-VCS-Loc-22"/>
    <s v="2C"/>
    <n v="14.250999999999999"/>
    <n v="14.25"/>
    <n v="14.25"/>
    <x v="24"/>
    <n v="57045265"/>
    <n v="91238914"/>
    <s v="C"/>
    <n v="2"/>
    <x v="22"/>
    <n v="6.35"/>
    <n v="12"/>
    <n v="6.35"/>
    <n v="0"/>
    <s v="2C"/>
    <n v="0.49230673105187323"/>
  </r>
  <r>
    <s v="2C-17B-VCS-Loc-22"/>
    <s v="2C"/>
    <n v="14.436"/>
    <n v="14.44"/>
    <n v="14.44"/>
    <x v="655"/>
    <n v="8021914"/>
    <n v="91238914"/>
    <s v="C"/>
    <n v="2"/>
    <x v="22"/>
    <n v="6.35"/>
    <n v="12"/>
    <n v="6.35"/>
    <n v="0"/>
    <s v="2C"/>
    <n v="6.9229974794915175E-2"/>
  </r>
  <r>
    <s v="2C-17B-VCS-Loc-22"/>
    <s v="2C"/>
    <n v="14.505000000000001"/>
    <n v="14.51"/>
    <n v="14.51"/>
    <x v="432"/>
    <n v="6518698"/>
    <n v="91238914"/>
    <s v="C"/>
    <n v="2"/>
    <x v="22"/>
    <n v="6.35"/>
    <n v="12"/>
    <n v="6.35"/>
    <n v="0"/>
    <s v="2C"/>
    <n v="5.6257060127503727E-2"/>
  </r>
  <r>
    <s v="2C-17B-VCS-Loc-22"/>
    <s v="2C"/>
    <n v="14.593"/>
    <n v="14.59"/>
    <n v="14.59"/>
    <x v="656"/>
    <n v="19686857"/>
    <n v="91238914"/>
    <s v="C"/>
    <n v="2"/>
    <x v="22"/>
    <n v="6.35"/>
    <n v="12"/>
    <n v="6.35"/>
    <n v="0"/>
    <s v="2C"/>
    <n v="0.1698996790418221"/>
  </r>
  <r>
    <s v="2C-17B-VCS-Loc-22"/>
    <s v="2C"/>
    <n v="14.718"/>
    <n v="14.72"/>
    <n v="14.72"/>
    <x v="657"/>
    <n v="27730268"/>
    <n v="91238914"/>
    <s v="C"/>
    <n v="2"/>
    <x v="22"/>
    <n v="6.35"/>
    <n v="12"/>
    <n v="6.35"/>
    <n v="0"/>
    <s v="2C"/>
    <n v="0.23931517524324528"/>
  </r>
  <r>
    <s v="2C-17B-VCS-Loc-22"/>
    <s v="2C"/>
    <n v="14.826000000000001"/>
    <n v="14.83"/>
    <n v="14.83"/>
    <x v="147"/>
    <n v="19191145"/>
    <n v="91238914"/>
    <s v="C"/>
    <n v="2"/>
    <x v="22"/>
    <n v="6.35"/>
    <n v="12"/>
    <n v="6.35"/>
    <n v="0"/>
    <s v="2C"/>
    <n v="0.16562163152528964"/>
  </r>
  <r>
    <s v="2C-17B-VCS-Loc-22"/>
    <s v="2C"/>
    <n v="14.879"/>
    <n v="14.88"/>
    <n v="14.88"/>
    <x v="558"/>
    <n v="20418353"/>
    <n v="91238914"/>
    <s v="C"/>
    <n v="2"/>
    <x v="22"/>
    <n v="6.35"/>
    <n v="12"/>
    <n v="6.35"/>
    <n v="0"/>
    <s v="2C"/>
    <n v="0.17621256766697832"/>
  </r>
  <r>
    <s v="2C-17B-VCS-Loc-22"/>
    <s v="2C"/>
    <n v="15.058999999999999"/>
    <n v="15.06"/>
    <n v="15.06"/>
    <x v="229"/>
    <n v="16486061"/>
    <n v="91238914"/>
    <s v="C"/>
    <n v="2"/>
    <x v="22"/>
    <n v="6.35"/>
    <n v="12"/>
    <n v="6.35"/>
    <n v="0"/>
    <s v="2C"/>
    <n v="0.14227646762324228"/>
  </r>
  <r>
    <s v="2C-17B-VCS-Loc-22"/>
    <s v="2C"/>
    <n v="15.145"/>
    <n v="15.15"/>
    <n v="15.15"/>
    <x v="658"/>
    <n v="16239834"/>
    <n v="91238914"/>
    <s v="C"/>
    <n v="2"/>
    <x v="22"/>
    <n v="6.35"/>
    <n v="12"/>
    <n v="6.35"/>
    <n v="0"/>
    <s v="2C"/>
    <n v="0.14015150230900086"/>
  </r>
  <r>
    <s v="2C-17B-VCS-Loc-22"/>
    <s v="2C"/>
    <n v="15.195"/>
    <n v="15.2"/>
    <n v="15.2"/>
    <x v="659"/>
    <n v="27196725"/>
    <n v="91238914"/>
    <s v="C"/>
    <n v="2"/>
    <x v="22"/>
    <n v="6.35"/>
    <n v="12"/>
    <n v="6.35"/>
    <n v="0"/>
    <s v="2C"/>
    <n v="0.23471064215525614"/>
  </r>
  <r>
    <s v="2C-17B-VCS-Loc-22"/>
    <s v="2C"/>
    <n v="15.355"/>
    <n v="15.36"/>
    <n v="15.36"/>
    <x v="149"/>
    <n v="41189517"/>
    <n v="91238914"/>
    <s v="C"/>
    <n v="2"/>
    <x v="22"/>
    <n v="6.35"/>
    <n v="12"/>
    <n v="6.35"/>
    <n v="0"/>
    <s v="2C"/>
    <n v="0.35546993195448495"/>
  </r>
  <r>
    <s v="2C-17B-VCS-Loc-22"/>
    <s v="2C"/>
    <n v="15.545999999999999"/>
    <n v="15.55"/>
    <n v="15.55"/>
    <x v="27"/>
    <n v="91439543"/>
    <n v="91238914"/>
    <s v="C"/>
    <n v="2"/>
    <x v="22"/>
    <n v="6.35"/>
    <n v="12"/>
    <n v="6.35"/>
    <n v="0"/>
    <s v="2C"/>
    <n v="0.78913302450619172"/>
  </r>
  <r>
    <s v="2C-17B-VCS-Loc-22"/>
    <s v="2C"/>
    <n v="15.769"/>
    <n v="15.77"/>
    <n v="15.77"/>
    <x v="189"/>
    <n v="23433568"/>
    <n v="91238914"/>
    <s v="C"/>
    <n v="2"/>
    <x v="22"/>
    <n v="6.35"/>
    <n v="12"/>
    <n v="6.35"/>
    <n v="0"/>
    <s v="2C"/>
    <n v="0.20223419523008235"/>
  </r>
  <r>
    <s v="2C-17B-VCS-Loc-22"/>
    <s v="2C"/>
    <n v="15.956"/>
    <n v="15.96"/>
    <n v="15.96"/>
    <x v="660"/>
    <n v="21254027"/>
    <n v="91238914"/>
    <s v="C"/>
    <n v="2"/>
    <x v="22"/>
    <n v="6.35"/>
    <n v="12"/>
    <n v="6.35"/>
    <n v="0"/>
    <s v="2C"/>
    <n v="0.18342452356139027"/>
  </r>
  <r>
    <s v="2C-17B-VCS-Loc-22"/>
    <s v="2C"/>
    <n v="16.023"/>
    <n v="16.02"/>
    <n v="16.02"/>
    <x v="190"/>
    <n v="20649374"/>
    <n v="91238914"/>
    <s v="C"/>
    <n v="2"/>
    <x v="22"/>
    <n v="6.35"/>
    <n v="12"/>
    <n v="6.35"/>
    <n v="0"/>
    <s v="2C"/>
    <n v="0.17820630357677439"/>
  </r>
  <r>
    <s v="2C-17B-VCS-Loc-22"/>
    <s v="2C"/>
    <n v="16.140999999999998"/>
    <n v="16.14"/>
    <n v="16.14"/>
    <x v="661"/>
    <n v="14474200"/>
    <n v="91238914"/>
    <s v="C"/>
    <n v="2"/>
    <x v="22"/>
    <n v="6.35"/>
    <n v="12"/>
    <n v="6.35"/>
    <n v="0"/>
    <s v="2C"/>
    <n v="0.12491389226767592"/>
  </r>
  <r>
    <s v="2C-17B-VCS-Loc-22"/>
    <s v="2C"/>
    <n v="16.372"/>
    <n v="16.37"/>
    <n v="16.37"/>
    <x v="150"/>
    <n v="10040891"/>
    <n v="91238914"/>
    <s v="C"/>
    <n v="2"/>
    <x v="22"/>
    <n v="6.35"/>
    <n v="12"/>
    <n v="6.35"/>
    <n v="0"/>
    <s v="2C"/>
    <n v="8.665396199067836E-2"/>
  </r>
  <r>
    <s v="2C-17B-VCS-Loc-22"/>
    <s v="2C"/>
    <n v="16.428000000000001"/>
    <n v="16.43"/>
    <n v="16.43"/>
    <x v="563"/>
    <n v="11484154"/>
    <n v="91238914"/>
    <s v="C"/>
    <n v="2"/>
    <x v="22"/>
    <n v="6.35"/>
    <n v="12"/>
    <n v="6.35"/>
    <n v="0"/>
    <s v="2C"/>
    <n v="9.9109475863356833E-2"/>
  </r>
  <r>
    <s v="2C-17B-VCS-Loc-22"/>
    <s v="2C"/>
    <n v="16.544"/>
    <n v="16.54"/>
    <n v="16.54"/>
    <x v="564"/>
    <n v="13659205"/>
    <n v="91238914"/>
    <s v="C"/>
    <n v="2"/>
    <x v="22"/>
    <n v="6.35"/>
    <n v="12"/>
    <n v="6.35"/>
    <n v="0"/>
    <s v="2C"/>
    <n v="0.11788039835238563"/>
  </r>
  <r>
    <s v="2C-17B-VCS-Loc-22"/>
    <s v="2C"/>
    <n v="16.716999999999999"/>
    <n v="16.72"/>
    <n v="16.72"/>
    <x v="152"/>
    <n v="22423349"/>
    <n v="91238914"/>
    <s v="C"/>
    <n v="2"/>
    <x v="22"/>
    <n v="6.35"/>
    <n v="12"/>
    <n v="6.35"/>
    <n v="0"/>
    <s v="2C"/>
    <n v="0.193515897339162"/>
  </r>
  <r>
    <s v="2C-17B-VCS-Loc-22"/>
    <s v="2C"/>
    <n v="16.902999999999999"/>
    <n v="16.899999999999999"/>
    <n v="16.899999999999999"/>
    <x v="153"/>
    <n v="88149813"/>
    <n v="91238914"/>
    <s v="C"/>
    <n v="2"/>
    <x v="22"/>
    <n v="6.35"/>
    <n v="12"/>
    <n v="6.35"/>
    <n v="0"/>
    <s v="2C"/>
    <n v="0.76074230316686087"/>
  </r>
  <r>
    <s v="2C-17B-VCS-Loc-22"/>
    <s v="2C"/>
    <n v="17.024000000000001"/>
    <n v="17.02"/>
    <n v="17.02"/>
    <x v="662"/>
    <n v="15599268"/>
    <n v="91238914"/>
    <s v="C"/>
    <n v="2"/>
    <x v="22"/>
    <n v="6.35"/>
    <n v="12"/>
    <n v="6.35"/>
    <n v="0"/>
    <s v="2C"/>
    <n v="0.13462334929782679"/>
  </r>
  <r>
    <s v="2C-17B-VCS-Loc-22"/>
    <s v="2C"/>
    <n v="17.175999999999998"/>
    <n v="17.18"/>
    <n v="17.18"/>
    <x v="565"/>
    <n v="38941077"/>
    <n v="91238914"/>
    <s v="C"/>
    <n v="2"/>
    <x v="22"/>
    <n v="6.35"/>
    <n v="12"/>
    <n v="6.35"/>
    <n v="0"/>
    <s v="2C"/>
    <n v="0.33606565455536558"/>
  </r>
  <r>
    <s v="2C-17B-VCS-Loc-22"/>
    <s v="2C"/>
    <n v="17.303000000000001"/>
    <n v="17.3"/>
    <n v="17.3"/>
    <x v="566"/>
    <n v="11160085"/>
    <n v="91238914"/>
    <s v="C"/>
    <n v="2"/>
    <x v="22"/>
    <n v="6.35"/>
    <n v="12"/>
    <n v="6.35"/>
    <n v="0"/>
    <s v="2C"/>
    <n v="9.6312725773314303E-2"/>
  </r>
  <r>
    <s v="2C-17B-VCS-Loc-22"/>
    <s v="2C"/>
    <n v="17.445"/>
    <n v="17.45"/>
    <n v="17.45"/>
    <x v="444"/>
    <n v="52153881"/>
    <n v="91238914"/>
    <s v="C"/>
    <n v="2"/>
    <x v="22"/>
    <n v="6.35"/>
    <n v="12"/>
    <n v="6.35"/>
    <n v="0"/>
    <s v="2C"/>
    <n v="0.45009356458907507"/>
  </r>
  <r>
    <s v="2C-17B-VCS-Loc-22"/>
    <s v="2C"/>
    <n v="17.582000000000001"/>
    <n v="17.579999999999998"/>
    <n v="17.579999999999998"/>
    <x v="663"/>
    <n v="12280706"/>
    <n v="91238914"/>
    <s v="C"/>
    <n v="2"/>
    <x v="22"/>
    <n v="6.35"/>
    <n v="12"/>
    <n v="6.35"/>
    <n v="0"/>
    <s v="2C"/>
    <n v="0.10598380471839558"/>
  </r>
  <r>
    <s v="2C-17B-VCS-Loc-22"/>
    <s v="2C"/>
    <n v="17.690999999999999"/>
    <n v="17.690000000000001"/>
    <n v="17.690000000000001"/>
    <x v="155"/>
    <n v="47727333"/>
    <n v="91238914"/>
    <s v="C"/>
    <n v="2"/>
    <x v="22"/>
    <n v="6.35"/>
    <n v="12"/>
    <n v="6.35"/>
    <n v="0"/>
    <s v="2C"/>
    <n v="0.41189198246434994"/>
  </r>
  <r>
    <s v="2C-17B-VCS-Loc-22"/>
    <s v="2C"/>
    <n v="17.837"/>
    <n v="17.84"/>
    <n v="17.84"/>
    <x v="664"/>
    <n v="22408363"/>
    <n v="91238914"/>
    <s v="C"/>
    <n v="2"/>
    <x v="22"/>
    <n v="6.35"/>
    <n v="12"/>
    <n v="6.35"/>
    <n v="0"/>
    <s v="2C"/>
    <n v="0.19338656655821915"/>
  </r>
  <r>
    <s v="2C-17B-VCS-Loc-22"/>
    <s v="2C"/>
    <n v="17.928999999999998"/>
    <n v="17.93"/>
    <n v="17.93"/>
    <x v="665"/>
    <n v="22987972"/>
    <n v="91238914"/>
    <s v="C"/>
    <n v="2"/>
    <x v="22"/>
    <n v="6.35"/>
    <n v="12"/>
    <n v="6.35"/>
    <n v="0"/>
    <s v="2C"/>
    <n v="0.1983886541474037"/>
  </r>
  <r>
    <s v="2C-17B-VCS-Loc-22"/>
    <s v="2C"/>
    <n v="18.009"/>
    <n v="18.010000000000002"/>
    <n v="18.010000000000002"/>
    <x v="666"/>
    <n v="39275077"/>
    <n v="91238914"/>
    <s v="C"/>
    <n v="2"/>
    <x v="22"/>
    <n v="6.35"/>
    <n v="12"/>
    <n v="6.35"/>
    <n v="0"/>
    <s v="2C"/>
    <n v="0.3389481102363292"/>
  </r>
  <r>
    <s v="2C-17B-VCS-Loc-22"/>
    <s v="2C"/>
    <n v="18.146999999999998"/>
    <n v="18.149999999999999"/>
    <n v="18.149999999999999"/>
    <x v="156"/>
    <n v="38775827"/>
    <n v="91238914"/>
    <s v="C"/>
    <n v="2"/>
    <x v="22"/>
    <n v="6.35"/>
    <n v="12"/>
    <n v="6.35"/>
    <n v="0"/>
    <s v="2C"/>
    <n v="0.33463952940183495"/>
  </r>
  <r>
    <s v="2C-17B-VCS-Loc-22"/>
    <s v="2C"/>
    <n v="18.213999999999999"/>
    <n v="18.21"/>
    <n v="18.21"/>
    <x v="274"/>
    <n v="35096447"/>
    <n v="91238914"/>
    <s v="C"/>
    <n v="2"/>
    <x v="22"/>
    <n v="6.35"/>
    <n v="12"/>
    <n v="6.35"/>
    <n v="0"/>
    <s v="2C"/>
    <n v="0.30288608693649371"/>
  </r>
  <r>
    <s v="2C-17B-VCS-Loc-22"/>
    <s v="2C"/>
    <n v="18.295000000000002"/>
    <n v="18.3"/>
    <n v="18.3"/>
    <x v="449"/>
    <n v="20457943"/>
    <n v="91238914"/>
    <s v="C"/>
    <n v="2"/>
    <x v="22"/>
    <n v="6.35"/>
    <n v="12"/>
    <n v="6.35"/>
    <n v="0"/>
    <s v="2C"/>
    <n v="0.17655423359634762"/>
  </r>
  <r>
    <s v="2C-17B-VCS-Loc-22"/>
    <s v="2C"/>
    <n v="18.39"/>
    <n v="18.39"/>
    <n v="18.39"/>
    <x v="450"/>
    <n v="51707462"/>
    <n v="91238914"/>
    <s v="C"/>
    <n v="2"/>
    <x v="22"/>
    <n v="6.35"/>
    <n v="12"/>
    <n v="6.35"/>
    <n v="0"/>
    <s v="2C"/>
    <n v="0.44624092092847589"/>
  </r>
  <r>
    <s v="2C-17B-VCS-Loc-22"/>
    <s v="2C"/>
    <n v="18.515000000000001"/>
    <n v="18.52"/>
    <n v="18.510000000000002"/>
    <x v="36"/>
    <n v="91238914"/>
    <n v="91238914"/>
    <s v="C"/>
    <n v="2"/>
    <x v="22"/>
    <n v="6.35"/>
    <n v="12"/>
    <n v="6.35"/>
    <n v="0"/>
    <s v="2C"/>
    <n v="0.78740157480314954"/>
  </r>
  <r>
    <s v="2C-17B-VCS-Loc-22"/>
    <s v="2C"/>
    <n v="18.600000000000001"/>
    <n v="18.600000000000001"/>
    <n v="18.600000000000001"/>
    <x v="571"/>
    <n v="53735632"/>
    <n v="91238914"/>
    <s v="C"/>
    <n v="2"/>
    <x v="22"/>
    <n v="6.35"/>
    <n v="12"/>
    <n v="6.35"/>
    <n v="0"/>
    <s v="2C"/>
    <n v="0.4637442446963202"/>
  </r>
  <r>
    <s v="2C-17B-VCS-Loc-22"/>
    <s v="2C"/>
    <n v="18.760000000000002"/>
    <n v="18.760000000000002"/>
    <n v="18.760000000000002"/>
    <x v="159"/>
    <n v="394633310"/>
    <n v="91238914"/>
    <s v="C"/>
    <n v="2"/>
    <x v="22"/>
    <n v="6.35"/>
    <n v="12"/>
    <n v="6.35"/>
    <n v="0"/>
    <s v="2C"/>
    <n v="3.4057276236735956"/>
  </r>
  <r>
    <s v="2C-17B-VCS-Loc-22"/>
    <s v="2C"/>
    <n v="18.895"/>
    <n v="18.899999999999999"/>
    <n v="18.899999999999999"/>
    <x v="667"/>
    <n v="574880774"/>
    <n v="91238914"/>
    <s v="C"/>
    <n v="2"/>
    <x v="22"/>
    <n v="6.35"/>
    <n v="12"/>
    <n v="6.35"/>
    <n v="0"/>
    <s v="2C"/>
    <n v="4.9612824936918196"/>
  </r>
  <r>
    <s v="2C-17B-VCS-Loc-22"/>
    <s v="2C"/>
    <n v="18.962"/>
    <n v="18.96"/>
    <n v="18.96"/>
    <x v="451"/>
    <n v="116008369"/>
    <n v="91238914"/>
    <s v="C"/>
    <n v="2"/>
    <x v="22"/>
    <n v="6.35"/>
    <n v="12"/>
    <n v="6.35"/>
    <n v="0"/>
    <s v="2C"/>
    <n v="1.0011646175550148"/>
  </r>
  <r>
    <s v="2C-17B-VCS-Loc-22"/>
    <s v="2C"/>
    <n v="19.113"/>
    <n v="19.11"/>
    <n v="19.100000000000001"/>
    <x v="161"/>
    <n v="690755247"/>
    <n v="91238914"/>
    <s v="C"/>
    <n v="2"/>
    <x v="22"/>
    <n v="6.35"/>
    <n v="12"/>
    <n v="6.35"/>
    <n v="0"/>
    <s v="2C"/>
    <n v="5.9612915744628276"/>
  </r>
  <r>
    <s v="2C-17B-VCS-Loc-22"/>
    <s v="2C"/>
    <n v="19.228999999999999"/>
    <n v="19.23"/>
    <n v="19.23"/>
    <x v="572"/>
    <n v="39705514"/>
    <n v="91238914"/>
    <s v="C"/>
    <n v="2"/>
    <x v="22"/>
    <n v="6.35"/>
    <n v="12"/>
    <n v="6.35"/>
    <n v="0"/>
    <s v="2C"/>
    <n v="0.34266282752958355"/>
  </r>
  <r>
    <s v="2C-17B-VCS-Loc-22"/>
    <s v="2C"/>
    <n v="19.437999999999999"/>
    <n v="19.440000000000001"/>
    <n v="19.440000000000001"/>
    <x v="573"/>
    <n v="46582159"/>
    <n v="91238914"/>
    <s v="C"/>
    <n v="2"/>
    <x v="22"/>
    <n v="6.35"/>
    <n v="12"/>
    <n v="6.35"/>
    <n v="0"/>
    <s v="2C"/>
    <n v="0.40200900850629046"/>
  </r>
  <r>
    <s v="2C-17B-VCS-Loc-22"/>
    <s v="2C"/>
    <n v="19.588000000000001"/>
    <n v="19.59"/>
    <n v="19.59"/>
    <x v="668"/>
    <n v="66670286"/>
    <n v="91238914"/>
    <s v="C"/>
    <n v="2"/>
    <x v="22"/>
    <n v="6.35"/>
    <n v="12"/>
    <n v="6.35"/>
    <n v="0"/>
    <s v="2C"/>
    <n v="0.57537169051547876"/>
  </r>
  <r>
    <s v="2C-17B-VCS-Loc-22"/>
    <s v="2C"/>
    <n v="19.768000000000001"/>
    <n v="19.77"/>
    <n v="19.760000000000002"/>
    <x v="162"/>
    <n v="91783353"/>
    <n v="91238914"/>
    <s v="C"/>
    <n v="2"/>
    <x v="22"/>
    <n v="6.35"/>
    <n v="12"/>
    <n v="6.35"/>
    <n v="0"/>
    <s v="2C"/>
    <n v="0.79210014153514996"/>
  </r>
  <r>
    <s v="2C-17B-VCS-Loc-22"/>
    <s v="2C"/>
    <n v="19.977"/>
    <n v="19.98"/>
    <n v="19.98"/>
    <x v="163"/>
    <n v="69083743"/>
    <n v="91238914"/>
    <s v="C"/>
    <n v="2"/>
    <x v="22"/>
    <n v="6.35"/>
    <n v="12"/>
    <n v="6.35"/>
    <n v="0"/>
    <s v="2C"/>
    <n v="0.59620008225323751"/>
  </r>
  <r>
    <s v="2C-17B-VCS-Loc-22"/>
    <s v="2C"/>
    <n v="20.048999999999999"/>
    <n v="20.05"/>
    <n v="20.05"/>
    <x v="40"/>
    <n v="137081061"/>
    <n v="91238914"/>
    <s v="C"/>
    <n v="2"/>
    <x v="22"/>
    <n v="6.35"/>
    <n v="12"/>
    <n v="6.35"/>
    <n v="0"/>
    <s v="2C"/>
    <n v="1.1830242006945262"/>
  </r>
  <r>
    <s v="2C-17B-VCS-Loc-22"/>
    <s v="2C"/>
    <n v="20.129000000000001"/>
    <n v="20.13"/>
    <n v="20.13"/>
    <x v="41"/>
    <n v="46855966"/>
    <n v="91238914"/>
    <s v="C"/>
    <n v="2"/>
    <x v="22"/>
    <n v="6.35"/>
    <n v="12"/>
    <n v="6.35"/>
    <n v="0"/>
    <s v="2C"/>
    <n v="0.40437199216688208"/>
  </r>
  <r>
    <s v="2C-17B-VCS-Loc-22"/>
    <s v="2C"/>
    <n v="20.312000000000001"/>
    <n v="20.309999999999999"/>
    <n v="20.309999999999999"/>
    <x v="459"/>
    <n v="148269916"/>
    <n v="91238914"/>
    <s v="C"/>
    <n v="2"/>
    <x v="22"/>
    <n v="6.35"/>
    <n v="12"/>
    <n v="6.35"/>
    <n v="0"/>
    <s v="2C"/>
    <n v="1.2795852146413174"/>
  </r>
  <r>
    <s v="2C-17B-VCS-Loc-22"/>
    <s v="2C"/>
    <n v="20.446999999999999"/>
    <n v="20.45"/>
    <n v="20.45"/>
    <x v="669"/>
    <n v="18798463"/>
    <n v="91238914"/>
    <s v="C"/>
    <n v="2"/>
    <x v="22"/>
    <n v="6.35"/>
    <n v="12"/>
    <n v="6.35"/>
    <n v="0"/>
    <s v="2C"/>
    <n v="0.16223274391537301"/>
  </r>
  <r>
    <s v="2C-17B-VCS-Loc-22"/>
    <s v="2C"/>
    <n v="20.504999999999999"/>
    <n v="20.51"/>
    <n v="20.51"/>
    <x v="165"/>
    <n v="40631284"/>
    <n v="91238914"/>
    <s v="C"/>
    <n v="2"/>
    <x v="22"/>
    <n v="6.35"/>
    <n v="12"/>
    <n v="6.35"/>
    <n v="0"/>
    <s v="2C"/>
    <n v="0.35065232152888209"/>
  </r>
  <r>
    <s v="2C-17B-VCS-Loc-22"/>
    <s v="2C"/>
    <n v="20.57"/>
    <n v="20.57"/>
    <n v="20.57"/>
    <x v="575"/>
    <n v="18671483"/>
    <n v="91238914"/>
    <s v="C"/>
    <n v="2"/>
    <x v="22"/>
    <n v="6.35"/>
    <n v="12"/>
    <n v="6.35"/>
    <n v="0"/>
    <s v="2C"/>
    <n v="0.16113689295019706"/>
  </r>
  <r>
    <s v="2C-17B-VCS-Loc-22"/>
    <s v="2C"/>
    <n v="20.635999999999999"/>
    <n v="20.64"/>
    <n v="20.64"/>
    <x v="338"/>
    <n v="50352565"/>
    <n v="91238914"/>
    <s v="C"/>
    <n v="2"/>
    <x v="22"/>
    <n v="6.35"/>
    <n v="12"/>
    <n v="6.35"/>
    <n v="0"/>
    <s v="2C"/>
    <n v="0.43454801507586938"/>
  </r>
  <r>
    <s v="2C-17B-VCS-Loc-22"/>
    <s v="2C"/>
    <n v="20.722999999999999"/>
    <n v="20.72"/>
    <n v="20.72"/>
    <x v="462"/>
    <n v="55423582"/>
    <n v="91238914"/>
    <s v="C"/>
    <n v="2"/>
    <x v="22"/>
    <n v="6.35"/>
    <n v="12"/>
    <n v="6.35"/>
    <n v="0"/>
    <s v="2C"/>
    <n v="0.47831143351872313"/>
  </r>
  <r>
    <s v="2C-17B-VCS-Loc-22"/>
    <s v="2C"/>
    <n v="20.856999999999999"/>
    <n v="20.86"/>
    <n v="20.85"/>
    <x v="42"/>
    <n v="165970952"/>
    <n v="91238914"/>
    <s v="C"/>
    <n v="2"/>
    <x v="22"/>
    <n v="6.35"/>
    <n v="12"/>
    <n v="6.35"/>
    <n v="0"/>
    <s v="2C"/>
    <n v="1.4323470463094063"/>
  </r>
  <r>
    <s v="2C-17B-VCS-Loc-22"/>
    <s v="2C"/>
    <n v="20.957000000000001"/>
    <n v="20.96"/>
    <n v="20.96"/>
    <x v="166"/>
    <n v="218576146"/>
    <n v="91238914"/>
    <s v="C"/>
    <n v="2"/>
    <x v="22"/>
    <n v="6.35"/>
    <n v="12"/>
    <n v="6.35"/>
    <n v="0"/>
    <s v="2C"/>
    <n v="1.886335490301903"/>
  </r>
  <r>
    <s v="2C-17B-VCS-Loc-22"/>
    <s v="2C"/>
    <n v="21.068000000000001"/>
    <n v="21.07"/>
    <n v="21.07"/>
    <x v="191"/>
    <n v="108150182"/>
    <n v="91238914"/>
    <s v="C"/>
    <n v="2"/>
    <x v="22"/>
    <n v="6.35"/>
    <n v="12"/>
    <n v="6.35"/>
    <n v="0"/>
    <s v="2C"/>
    <n v="0.93334762426092943"/>
  </r>
  <r>
    <s v="2C-17B-VCS-Loc-22"/>
    <s v="2C"/>
    <n v="21.266999999999999"/>
    <n v="21.27"/>
    <n v="21.27"/>
    <x v="670"/>
    <n v="91728361"/>
    <n v="91238914"/>
    <s v="C"/>
    <n v="2"/>
    <x v="22"/>
    <n v="6.35"/>
    <n v="12"/>
    <n v="6.35"/>
    <n v="0"/>
    <s v="2C"/>
    <n v="0.79162555470039697"/>
  </r>
  <r>
    <s v="2C-17B-VCS-Loc-22"/>
    <s v="2C"/>
    <n v="21.443000000000001"/>
    <n v="21.44"/>
    <n v="21.44"/>
    <x v="169"/>
    <n v="186604409"/>
    <n v="91238914"/>
    <s v="C"/>
    <n v="2"/>
    <x v="22"/>
    <n v="6.35"/>
    <n v="12"/>
    <n v="6.35"/>
    <n v="0"/>
    <s v="2C"/>
    <n v="1.6104159844757799"/>
  </r>
  <r>
    <s v="2C-17B-VCS-Loc-22"/>
    <s v="2C"/>
    <n v="21.516999999999999"/>
    <n v="21.52"/>
    <n v="21.52"/>
    <x v="464"/>
    <n v="27045905"/>
    <n v="91238914"/>
    <s v="C"/>
    <n v="2"/>
    <x v="22"/>
    <n v="6.35"/>
    <n v="12"/>
    <n v="6.35"/>
    <n v="0"/>
    <s v="2C"/>
    <n v="0.23340904944327132"/>
  </r>
  <r>
    <s v="2C-17B-VCS-Loc-22"/>
    <s v="2C"/>
    <n v="21.600999999999999"/>
    <n v="21.6"/>
    <n v="21.6"/>
    <x v="170"/>
    <n v="90931554"/>
    <n v="91238914"/>
    <s v="C"/>
    <n v="2"/>
    <x v="22"/>
    <n v="6.35"/>
    <n v="12"/>
    <n v="6.35"/>
    <n v="0"/>
    <s v="2C"/>
    <n v="0.78474902516811673"/>
  </r>
  <r>
    <s v="2C-17B-VCS-Loc-22"/>
    <s v="2C"/>
    <n v="21.748000000000001"/>
    <n v="21.75"/>
    <n v="21.75"/>
    <x v="171"/>
    <n v="89042654"/>
    <n v="91238914"/>
    <s v="C"/>
    <n v="2"/>
    <x v="22"/>
    <n v="6.35"/>
    <n v="12"/>
    <n v="6.35"/>
    <n v="0"/>
    <s v="2C"/>
    <n v="0.76844761637837955"/>
  </r>
  <r>
    <s v="2C-17B-VCS-Loc-22"/>
    <s v="2C"/>
    <n v="21.89"/>
    <n v="21.89"/>
    <n v="21.89"/>
    <x v="467"/>
    <n v="88198492"/>
    <n v="91238914"/>
    <s v="C"/>
    <n v="2"/>
    <x v="22"/>
    <n v="6.35"/>
    <n v="12"/>
    <n v="6.35"/>
    <n v="0"/>
    <s v="2C"/>
    <n v="0.76116240813720115"/>
  </r>
  <r>
    <s v="2C-17B-VCS-Loc-22"/>
    <s v="2C"/>
    <n v="22.065000000000001"/>
    <n v="22.07"/>
    <n v="22.07"/>
    <x v="172"/>
    <n v="132558028"/>
    <n v="91238914"/>
    <s v="C"/>
    <n v="2"/>
    <x v="22"/>
    <n v="6.35"/>
    <n v="12"/>
    <n v="6.35"/>
    <n v="0"/>
    <s v="2C"/>
    <n v="1.1439899427123825"/>
  </r>
  <r>
    <s v="2C-17B-VCS-Loc-22"/>
    <s v="2C"/>
    <n v="22.170999999999999"/>
    <n v="22.17"/>
    <n v="22.17"/>
    <x v="44"/>
    <n v="47243585"/>
    <n v="91238914"/>
    <s v="C"/>
    <n v="2"/>
    <x v="22"/>
    <n v="6.35"/>
    <n v="12"/>
    <n v="6.35"/>
    <n v="0"/>
    <s v="2C"/>
    <n v="0.40771718554592246"/>
  </r>
  <r>
    <s v="2C-17B-VCS-Loc-22"/>
    <s v="2C"/>
    <n v="22.256"/>
    <n v="22.26"/>
    <n v="22.26"/>
    <x v="581"/>
    <n v="51546818"/>
    <n v="91238914"/>
    <s v="C"/>
    <n v="2"/>
    <x v="22"/>
    <n v="6.35"/>
    <n v="12"/>
    <n v="6.35"/>
    <n v="0"/>
    <s v="2C"/>
    <n v="0.44485454604700075"/>
  </r>
  <r>
    <s v="2C-17B-VCS-Loc-22"/>
    <s v="2C"/>
    <n v="22.321999999999999"/>
    <n v="22.32"/>
    <n v="22.32"/>
    <x v="582"/>
    <n v="20618409"/>
    <n v="91238914"/>
    <s v="C"/>
    <n v="2"/>
    <x v="22"/>
    <n v="6.35"/>
    <n v="12"/>
    <n v="6.35"/>
    <n v="0"/>
    <s v="2C"/>
    <n v="0.17793907231880723"/>
  </r>
  <r>
    <s v="2C-17B-VCS-Loc-22"/>
    <s v="2C"/>
    <n v="22.385000000000002"/>
    <n v="22.39"/>
    <n v="22.39"/>
    <x v="583"/>
    <n v="57067654"/>
    <n v="91238914"/>
    <s v="C"/>
    <n v="2"/>
    <x v="22"/>
    <n v="6.35"/>
    <n v="12"/>
    <n v="6.35"/>
    <n v="0"/>
    <s v="2C"/>
    <n v="0.4924999505136729"/>
  </r>
  <r>
    <s v="2C-17B-VCS-Loc-22"/>
    <s v="2C"/>
    <n v="22.489000000000001"/>
    <n v="22.49"/>
    <n v="22.49"/>
    <x v="470"/>
    <n v="101114860"/>
    <n v="91238914"/>
    <s v="C"/>
    <n v="2"/>
    <x v="22"/>
    <n v="6.35"/>
    <n v="12"/>
    <n v="6.35"/>
    <n v="0"/>
    <s v="2C"/>
    <n v="0.87263204382288018"/>
  </r>
  <r>
    <s v="2C-17B-VCS-Loc-22"/>
    <s v="2C"/>
    <n v="22.63"/>
    <n v="22.63"/>
    <n v="22.63"/>
    <x v="471"/>
    <n v="103601019"/>
    <n v="91238914"/>
    <s v="C"/>
    <n v="2"/>
    <x v="22"/>
    <n v="6.35"/>
    <n v="12"/>
    <n v="6.35"/>
    <n v="0"/>
    <s v="2C"/>
    <n v="0.89408786158733777"/>
  </r>
  <r>
    <s v="2C-17B-VCS-Loc-22"/>
    <s v="2C"/>
    <n v="22.742000000000001"/>
    <n v="22.74"/>
    <n v="22.74"/>
    <x v="584"/>
    <n v="73112873"/>
    <n v="91238914"/>
    <s v="C"/>
    <n v="2"/>
    <x v="22"/>
    <n v="6.35"/>
    <n v="12"/>
    <n v="6.35"/>
    <n v="0"/>
    <s v="2C"/>
    <n v="0.63097190458210273"/>
  </r>
  <r>
    <s v="2C-17B-VCS-Loc-22"/>
    <s v="2C"/>
    <n v="22.82"/>
    <n v="22.82"/>
    <n v="22.82"/>
    <x v="671"/>
    <n v="20925693"/>
    <n v="91238914"/>
    <s v="C"/>
    <n v="2"/>
    <x v="22"/>
    <n v="6.35"/>
    <n v="12"/>
    <n v="6.35"/>
    <n v="0"/>
    <s v="2C"/>
    <n v="0.18059096606572109"/>
  </r>
  <r>
    <s v="2C-17B-VCS-Loc-22"/>
    <s v="2C"/>
    <n v="22.881"/>
    <n v="22.88"/>
    <n v="22.87"/>
    <x v="585"/>
    <n v="52179608"/>
    <n v="91238914"/>
    <s v="C"/>
    <n v="2"/>
    <x v="22"/>
    <n v="6.35"/>
    <n v="12"/>
    <n v="6.35"/>
    <n v="0"/>
    <s v="2C"/>
    <n v="0.45031559134747073"/>
  </r>
  <r>
    <s v="2C-17B-VCS-Loc-22"/>
    <s v="2C"/>
    <n v="22.975999999999999"/>
    <n v="22.98"/>
    <n v="22.98"/>
    <x v="176"/>
    <n v="34045431"/>
    <n v="91238914"/>
    <s v="C"/>
    <n v="2"/>
    <x v="22"/>
    <n v="6.35"/>
    <n v="12"/>
    <n v="6.35"/>
    <n v="0"/>
    <s v="2C"/>
    <n v="0.29381570657726119"/>
  </r>
  <r>
    <s v="2C-17B-VCS-Loc-22"/>
    <s v="2C"/>
    <n v="23.013999999999999"/>
    <n v="23.01"/>
    <n v="23.01"/>
    <x v="586"/>
    <n v="37439559"/>
    <n v="91238914"/>
    <s v="C"/>
    <n v="2"/>
    <x v="22"/>
    <n v="6.35"/>
    <n v="12"/>
    <n v="6.35"/>
    <n v="0"/>
    <s v="2C"/>
    <n v="0.32310739380935016"/>
  </r>
  <r>
    <s v="2C-17B-VCS-Loc-22"/>
    <s v="2C"/>
    <n v="23.154"/>
    <n v="23.15"/>
    <n v="23.15"/>
    <x v="587"/>
    <n v="64643442"/>
    <n v="91238914"/>
    <s v="C"/>
    <n v="2"/>
    <x v="22"/>
    <n v="6.35"/>
    <n v="12"/>
    <n v="6.35"/>
    <n v="0"/>
    <s v="2C"/>
    <n v="0.55787981026929001"/>
  </r>
  <r>
    <s v="2C-17B-VCS-Loc-22"/>
    <s v="2C"/>
    <n v="23.256"/>
    <n v="23.26"/>
    <n v="23.26"/>
    <x v="588"/>
    <n v="37453369"/>
    <n v="91238914"/>
    <s v="C"/>
    <n v="2"/>
    <x v="22"/>
    <n v="6.35"/>
    <n v="12"/>
    <n v="6.35"/>
    <n v="0"/>
    <s v="2C"/>
    <n v="0.32322657558466189"/>
  </r>
  <r>
    <s v="2C-17B-VCS-Loc-22"/>
    <s v="2C"/>
    <n v="23.323"/>
    <n v="23.32"/>
    <n v="23.32"/>
    <x v="672"/>
    <n v="50073831"/>
    <n v="91238914"/>
    <s v="C"/>
    <n v="2"/>
    <x v="22"/>
    <n v="6.35"/>
    <n v="12"/>
    <n v="6.35"/>
    <n v="0"/>
    <s v="2C"/>
    <n v="0.43214251087893013"/>
  </r>
  <r>
    <s v="2C-17B-VCS-Loc-22"/>
    <s v="2C"/>
    <n v="23.47"/>
    <n v="23.47"/>
    <n v="23.47"/>
    <x v="589"/>
    <n v="67537932"/>
    <n v="91238914"/>
    <s v="C"/>
    <n v="2"/>
    <x v="22"/>
    <n v="6.35"/>
    <n v="12"/>
    <n v="6.35"/>
    <n v="0"/>
    <s v="2C"/>
    <n v="0.58285956818543494"/>
  </r>
  <r>
    <s v="2C-17B-VCS-Loc-22"/>
    <s v="2C"/>
    <n v="23.565999999999999"/>
    <n v="23.57"/>
    <n v="23.57"/>
    <x v="476"/>
    <n v="26490500"/>
    <n v="91238914"/>
    <s v="C"/>
    <n v="2"/>
    <x v="22"/>
    <n v="6.35"/>
    <n v="12"/>
    <n v="6.35"/>
    <n v="0"/>
    <s v="2C"/>
    <n v="0.22861584495978149"/>
  </r>
  <r>
    <s v="2C-17B-VCS-Loc-22"/>
    <s v="2C"/>
    <n v="23.638000000000002"/>
    <n v="23.64"/>
    <n v="23.64"/>
    <x v="673"/>
    <n v="34513438"/>
    <n v="91238914"/>
    <s v="C"/>
    <n v="2"/>
    <x v="22"/>
    <n v="6.35"/>
    <n v="12"/>
    <n v="6.35"/>
    <n v="0"/>
    <s v="2C"/>
    <n v="0.29785465698408981"/>
  </r>
  <r>
    <s v="2C-17B-VCS-Loc-22"/>
    <s v="2C"/>
    <n v="23.690999999999999"/>
    <n v="23.69"/>
    <n v="23.69"/>
    <x v="674"/>
    <n v="24229997"/>
    <n v="91238914"/>
    <s v="C"/>
    <n v="2"/>
    <x v="22"/>
    <n v="6.35"/>
    <n v="12"/>
    <n v="6.35"/>
    <n v="0"/>
    <s v="2C"/>
    <n v="0.2091074625819811"/>
  </r>
  <r>
    <s v="2C-17B-VCS-Loc-22"/>
    <s v="2C"/>
    <n v="23.780999999999999"/>
    <n v="23.78"/>
    <n v="23.78"/>
    <x v="675"/>
    <n v="28270688"/>
    <n v="91238914"/>
    <s v="C"/>
    <n v="2"/>
    <x v="22"/>
    <n v="6.35"/>
    <n v="12"/>
    <n v="6.35"/>
    <n v="0"/>
    <s v="2C"/>
    <n v="0.24397905757589908"/>
  </r>
  <r>
    <s v="2C-17B-VCS-Loc-22"/>
    <s v="2C"/>
    <n v="23.861999999999998"/>
    <n v="23.86"/>
    <n v="23.86"/>
    <x v="676"/>
    <n v="37244958"/>
    <n v="91238914"/>
    <s v="C"/>
    <n v="2"/>
    <x v="22"/>
    <n v="6.35"/>
    <n v="12"/>
    <n v="6.35"/>
    <n v="0"/>
    <s v="2C"/>
    <n v="0.32142796639027471"/>
  </r>
  <r>
    <s v="2C-17B-VCS-Loc-22"/>
    <s v="2C"/>
    <n v="24.055"/>
    <n v="24.06"/>
    <n v="24.06"/>
    <x v="677"/>
    <n v="84881345"/>
    <n v="91238914"/>
    <s v="C"/>
    <n v="2"/>
    <x v="22"/>
    <n v="6.35"/>
    <n v="12"/>
    <n v="6.35"/>
    <n v="0"/>
    <s v="2C"/>
    <n v="0.73253507515893324"/>
  </r>
  <r>
    <s v="2C-17B-VCS-Loc-22"/>
    <s v="2C"/>
    <n v="24.158000000000001"/>
    <n v="24.16"/>
    <n v="24.16"/>
    <x v="593"/>
    <n v="23142305"/>
    <n v="91238914"/>
    <s v="C"/>
    <n v="2"/>
    <x v="22"/>
    <n v="6.35"/>
    <n v="12"/>
    <n v="6.35"/>
    <n v="0"/>
    <s v="2C"/>
    <n v="0.19972056442467959"/>
  </r>
  <r>
    <s v="2C-17B-VCS-Loc-22"/>
    <s v="2C"/>
    <n v="24.241"/>
    <n v="24.24"/>
    <n v="24.24"/>
    <x v="481"/>
    <n v="78388181"/>
    <n v="91238914"/>
    <s v="C"/>
    <n v="2"/>
    <x v="22"/>
    <n v="6.35"/>
    <n v="12"/>
    <n v="6.35"/>
    <n v="0"/>
    <s v="2C"/>
    <n v="0.67649837617920705"/>
  </r>
  <r>
    <s v="2C-17B-VCS-Loc-22"/>
    <s v="2C"/>
    <n v="24.335000000000001"/>
    <n v="24.34"/>
    <n v="24.34"/>
    <x v="678"/>
    <n v="21258335"/>
    <n v="91238914"/>
    <s v="C"/>
    <n v="2"/>
    <x v="22"/>
    <n v="6.35"/>
    <n v="12"/>
    <n v="6.35"/>
    <n v="0"/>
    <s v="2C"/>
    <n v="0.18346170206161061"/>
  </r>
  <r>
    <s v="2C-17B-VCS-Loc-22"/>
    <s v="2C"/>
    <n v="24.442"/>
    <n v="24.44"/>
    <n v="24.44"/>
    <x v="679"/>
    <n v="96085866"/>
    <n v="91238914"/>
    <s v="C"/>
    <n v="2"/>
    <x v="22"/>
    <n v="6.35"/>
    <n v="12"/>
    <n v="6.35"/>
    <n v="0"/>
    <s v="2C"/>
    <n v="0.82923128835931126"/>
  </r>
  <r>
    <s v="2C-17B-VCS-Loc-22"/>
    <s v="2C"/>
    <n v="24.545999999999999"/>
    <n v="24.55"/>
    <n v="24.55"/>
    <x v="680"/>
    <n v="26692687"/>
    <n v="91238914"/>
    <s v="C"/>
    <n v="2"/>
    <x v="22"/>
    <n v="6.35"/>
    <n v="12"/>
    <n v="6.35"/>
    <n v="0"/>
    <s v="2C"/>
    <n v="0.23036074036926349"/>
  </r>
  <r>
    <s v="2C-17B-VCS-Loc-22"/>
    <s v="2C"/>
    <n v="24.62"/>
    <n v="24.62"/>
    <n v="24.62"/>
    <x v="596"/>
    <n v="27319010"/>
    <n v="91238914"/>
    <s v="C"/>
    <n v="2"/>
    <x v="22"/>
    <n v="6.35"/>
    <n v="12"/>
    <n v="6.35"/>
    <n v="0"/>
    <s v="2C"/>
    <n v="0.23576597476886882"/>
  </r>
  <r>
    <s v="2C-17B-VCS-Loc-22"/>
    <s v="2C"/>
    <n v="24.696000000000002"/>
    <n v="24.7"/>
    <n v="24.7"/>
    <x v="484"/>
    <n v="26422317"/>
    <n v="91238914"/>
    <s v="C"/>
    <n v="2"/>
    <x v="22"/>
    <n v="6.35"/>
    <n v="12"/>
    <n v="6.35"/>
    <n v="0"/>
    <s v="2C"/>
    <n v="0.22802741838584387"/>
  </r>
  <r>
    <s v="2C-17B-VCS-Loc-22"/>
    <s v="2C"/>
    <n v="24.814"/>
    <n v="24.81"/>
    <n v="24.81"/>
    <x v="597"/>
    <n v="52467418"/>
    <n v="91238914"/>
    <s v="C"/>
    <n v="2"/>
    <x v="22"/>
    <n v="6.35"/>
    <n v="12"/>
    <n v="6.35"/>
    <n v="0"/>
    <s v="2C"/>
    <n v="0.45279942239399212"/>
  </r>
  <r>
    <s v="2C-17B-VCS-Loc-22"/>
    <s v="2C"/>
    <n v="24.911999999999999"/>
    <n v="24.91"/>
    <n v="24.91"/>
    <x v="598"/>
    <n v="16979097"/>
    <n v="91238914"/>
    <s v="C"/>
    <n v="2"/>
    <x v="22"/>
    <n v="6.35"/>
    <n v="12"/>
    <n v="6.35"/>
    <n v="0"/>
    <s v="2C"/>
    <n v="0.14653142097389971"/>
  </r>
  <r>
    <s v="2C-17B-VCS-Loc-22"/>
    <s v="2C"/>
    <n v="24.984000000000002"/>
    <n v="24.98"/>
    <n v="24.98"/>
    <x v="681"/>
    <n v="31875781"/>
    <n v="91238914"/>
    <s v="C"/>
    <n v="2"/>
    <x v="22"/>
    <n v="6.35"/>
    <n v="12"/>
    <n v="6.35"/>
    <n v="0"/>
    <s v="2C"/>
    <n v="0.27509139529521703"/>
  </r>
  <r>
    <s v="2C-17B-VCS-Loc-22"/>
    <s v="2C"/>
    <n v="25.073"/>
    <n v="25.07"/>
    <n v="25.07"/>
    <x v="485"/>
    <n v="21161933"/>
    <n v="91238914"/>
    <s v="C"/>
    <n v="2"/>
    <x v="22"/>
    <n v="6.35"/>
    <n v="12"/>
    <n v="6.35"/>
    <n v="0"/>
    <s v="2C"/>
    <n v="0.18262974250305894"/>
  </r>
  <r>
    <s v="2C-17B-VCS-Loc-22"/>
    <s v="2C"/>
    <n v="25.154"/>
    <n v="25.15"/>
    <n v="25.15"/>
    <x v="345"/>
    <n v="43028884"/>
    <n v="91238914"/>
    <s v="C"/>
    <n v="2"/>
    <x v="22"/>
    <n v="6.35"/>
    <n v="12"/>
    <n v="6.35"/>
    <n v="0"/>
    <s v="2C"/>
    <n v="0.37134386566264971"/>
  </r>
  <r>
    <s v="2C-17B-VCS-Loc-22"/>
    <s v="2C"/>
    <n v="25.454000000000001"/>
    <n v="25.45"/>
    <n v="25.45"/>
    <x v="99"/>
    <n v="93516916"/>
    <n v="91238914"/>
    <s v="C"/>
    <n v="2"/>
    <x v="22"/>
    <n v="6.35"/>
    <n v="12"/>
    <n v="6.35"/>
    <n v="0"/>
    <s v="2C"/>
    <n v="0.80706097542035471"/>
  </r>
  <r>
    <s v="2C-17B-VCS-Loc-22"/>
    <s v="2C"/>
    <n v="25.523"/>
    <n v="25.52"/>
    <n v="25.52"/>
    <x v="682"/>
    <n v="17082769"/>
    <n v="91238914"/>
    <s v="C"/>
    <n v="2"/>
    <x v="22"/>
    <n v="6.35"/>
    <n v="12"/>
    <n v="6.35"/>
    <n v="0"/>
    <s v="2C"/>
    <n v="0.14742612140909991"/>
  </r>
  <r>
    <s v="2C-17B-VCS-Loc-22"/>
    <s v="2C"/>
    <n v="25.619"/>
    <n v="25.62"/>
    <n v="25.62"/>
    <x v="601"/>
    <n v="45984609"/>
    <n v="91238914"/>
    <s v="C"/>
    <n v="2"/>
    <x v="22"/>
    <n v="6.35"/>
    <n v="12"/>
    <n v="6.35"/>
    <n v="0"/>
    <s v="2C"/>
    <n v="0.39685208817048268"/>
  </r>
  <r>
    <s v="2C-17B-VCS-Loc-22"/>
    <s v="2C"/>
    <n v="25.673999999999999"/>
    <n v="25.67"/>
    <n v="25.67"/>
    <x v="602"/>
    <n v="44000844"/>
    <n v="91238914"/>
    <s v="C"/>
    <n v="2"/>
    <x v="22"/>
    <n v="6.35"/>
    <n v="12"/>
    <n v="6.35"/>
    <n v="0"/>
    <s v="2C"/>
    <n v="0.37973198429639043"/>
  </r>
  <r>
    <s v="2C-17B-VCS-Loc-22"/>
    <s v="2C"/>
    <n v="25.821999999999999"/>
    <n v="25.82"/>
    <n v="25.82"/>
    <x v="603"/>
    <n v="64044838"/>
    <n v="91238914"/>
    <s v="C"/>
    <n v="2"/>
    <x v="22"/>
    <n v="6.35"/>
    <n v="12"/>
    <n v="6.35"/>
    <n v="0"/>
    <s v="2C"/>
    <n v="0.55271379380088415"/>
  </r>
  <r>
    <s v="2C-17B-VCS-Loc-22"/>
    <s v="2C"/>
    <n v="25.965"/>
    <n v="25.97"/>
    <n v="25.97"/>
    <x v="683"/>
    <n v="28852962"/>
    <n v="91238914"/>
    <s v="C"/>
    <n v="2"/>
    <x v="22"/>
    <n v="6.35"/>
    <n v="12"/>
    <n v="6.35"/>
    <n v="0"/>
    <s v="2C"/>
    <n v="0.24900414439978355"/>
  </r>
  <r>
    <s v="2C-17B-VCS-Loc-22"/>
    <s v="2C"/>
    <n v="26.132000000000001"/>
    <n v="26.13"/>
    <n v="26.13"/>
    <x v="605"/>
    <n v="60796711"/>
    <n v="91238914"/>
    <s v="C"/>
    <n v="2"/>
    <x v="22"/>
    <n v="6.35"/>
    <n v="12"/>
    <n v="6.35"/>
    <n v="0"/>
    <s v="2C"/>
    <n v="0.52468211079596982"/>
  </r>
  <r>
    <s v="2C-17B-VCS-Loc-22"/>
    <s v="2C"/>
    <n v="26.178000000000001"/>
    <n v="26.18"/>
    <n v="26.18"/>
    <x v="606"/>
    <n v="64141814"/>
    <n v="91238914"/>
    <s v="C"/>
    <n v="2"/>
    <x v="22"/>
    <n v="6.35"/>
    <n v="12"/>
    <n v="6.35"/>
    <n v="0"/>
    <s v="2C"/>
    <n v="0.55355070704075582"/>
  </r>
  <r>
    <s v="2C-17B-VCS-Loc-22"/>
    <s v="2C"/>
    <n v="26.407"/>
    <n v="26.41"/>
    <n v="26.41"/>
    <x v="491"/>
    <n v="55712094"/>
    <n v="91238914"/>
    <s v="C"/>
    <n v="2"/>
    <x v="22"/>
    <n v="6.35"/>
    <n v="12"/>
    <n v="6.35"/>
    <n v="0"/>
    <s v="2C"/>
    <n v="0.48080132290023858"/>
  </r>
  <r>
    <s v="2C-17B-VCS-Loc-22"/>
    <s v="2C"/>
    <n v="26.46"/>
    <n v="26.46"/>
    <n v="26.46"/>
    <x v="684"/>
    <n v="39084729"/>
    <n v="91238914"/>
    <s v="C"/>
    <n v="2"/>
    <x v="22"/>
    <n v="6.35"/>
    <n v="12"/>
    <n v="6.35"/>
    <n v="0"/>
    <s v="2C"/>
    <n v="0.33730538666159848"/>
  </r>
  <r>
    <s v="2C-17B-VCS-Loc-22"/>
    <s v="2C"/>
    <n v="26.670999999999999"/>
    <n v="26.67"/>
    <n v="26.67"/>
    <x v="493"/>
    <n v="105853267"/>
    <n v="91238914"/>
    <s v="C"/>
    <n v="2"/>
    <x v="22"/>
    <n v="6.35"/>
    <n v="12"/>
    <n v="6.35"/>
    <n v="0"/>
    <s v="2C"/>
    <n v="0.91352500243326284"/>
  </r>
  <r>
    <s v="2C-17B-VCS-Loc-22"/>
    <s v="2C"/>
    <n v="26.754000000000001"/>
    <n v="26.75"/>
    <n v="26.75"/>
    <x v="685"/>
    <n v="63100682"/>
    <n v="91238914"/>
    <s v="C"/>
    <n v="2"/>
    <x v="22"/>
    <n v="6.35"/>
    <n v="12"/>
    <n v="6.35"/>
    <n v="0"/>
    <s v="2C"/>
    <n v="0.54456562665742336"/>
  </r>
  <r>
    <s v="2C-17B-VCS-Loc-22"/>
    <s v="2C"/>
    <n v="26.920999999999999"/>
    <n v="26.92"/>
    <n v="26.92"/>
    <x v="496"/>
    <n v="100912025"/>
    <n v="91238914"/>
    <s v="C"/>
    <n v="2"/>
    <x v="22"/>
    <n v="6.35"/>
    <n v="12"/>
    <n v="6.35"/>
    <n v="0"/>
    <s v="2C"/>
    <n v="0.87088155610417284"/>
  </r>
  <r>
    <s v="2C-17B-VCS-Loc-22"/>
    <s v="2C"/>
    <n v="26.978000000000002"/>
    <n v="26.98"/>
    <n v="26.98"/>
    <x v="348"/>
    <n v="40927907"/>
    <n v="91238914"/>
    <s v="C"/>
    <n v="2"/>
    <x v="22"/>
    <n v="6.35"/>
    <n v="12"/>
    <n v="6.35"/>
    <n v="0"/>
    <s v="2C"/>
    <n v="0.35321220970688944"/>
  </r>
  <r>
    <s v="2C-17B-VCS-Loc-22"/>
    <s v="2C"/>
    <n v="27.065000000000001"/>
    <n v="27.07"/>
    <n v="27.07"/>
    <x v="611"/>
    <n v="67089126"/>
    <n v="91238914"/>
    <s v="C"/>
    <n v="2"/>
    <x v="22"/>
    <n v="6.35"/>
    <n v="12"/>
    <n v="6.35"/>
    <n v="0"/>
    <s v="2C"/>
    <n v="0.57898632445983444"/>
  </r>
  <r>
    <s v="2C-17B-VCS-Loc-22"/>
    <s v="2C"/>
    <n v="27.187999999999999"/>
    <n v="27.19"/>
    <n v="27.19"/>
    <x v="686"/>
    <n v="80368952"/>
    <n v="91238914"/>
    <s v="C"/>
    <n v="2"/>
    <x v="22"/>
    <n v="6.35"/>
    <n v="12"/>
    <n v="6.35"/>
    <n v="0"/>
    <s v="2C"/>
    <n v="0.69359264151345279"/>
  </r>
  <r>
    <s v="2C-17B-VCS-Loc-22"/>
    <s v="2C"/>
    <n v="27.315000000000001"/>
    <n v="27.32"/>
    <n v="27.32"/>
    <x v="613"/>
    <n v="52498825"/>
    <n v="91238914"/>
    <s v="C"/>
    <n v="2"/>
    <x v="22"/>
    <n v="6.35"/>
    <n v="12"/>
    <n v="6.35"/>
    <n v="0"/>
    <s v="2C"/>
    <n v="0.45307046815917779"/>
  </r>
  <r>
    <s v="2C-17B-VCS-Loc-22"/>
    <s v="2C"/>
    <n v="27.402999999999999"/>
    <n v="27.4"/>
    <n v="27.4"/>
    <x v="614"/>
    <n v="49415668"/>
    <n v="91238914"/>
    <s v="C"/>
    <n v="2"/>
    <x v="22"/>
    <n v="6.35"/>
    <n v="12"/>
    <n v="6.35"/>
    <n v="0"/>
    <s v="2C"/>
    <n v="0.42646249387788204"/>
  </r>
  <r>
    <s v="2C-17B-VCS-Loc-22"/>
    <s v="2C"/>
    <n v="27.446000000000002"/>
    <n v="27.45"/>
    <n v="27.45"/>
    <x v="500"/>
    <n v="59266094"/>
    <n v="91238914"/>
    <s v="C"/>
    <n v="2"/>
    <x v="22"/>
    <n v="6.35"/>
    <n v="12"/>
    <n v="6.35"/>
    <n v="0"/>
    <s v="2C"/>
    <n v="0.51147272257133058"/>
  </r>
  <r>
    <s v="2C-17B-VCS-Loc-22"/>
    <s v="2C"/>
    <n v="27.61"/>
    <n v="27.61"/>
    <n v="27.61"/>
    <x v="501"/>
    <n v="80650077"/>
    <n v="91238914"/>
    <s v="C"/>
    <n v="2"/>
    <x v="22"/>
    <n v="6.35"/>
    <n v="12"/>
    <n v="6.35"/>
    <n v="0"/>
    <s v="2C"/>
    <n v="0.69601878029582076"/>
  </r>
  <r>
    <s v="2C-17B-VCS-Loc-22"/>
    <s v="2C"/>
    <n v="27.692"/>
    <n v="27.69"/>
    <n v="27.69"/>
    <x v="615"/>
    <n v="59103817"/>
    <n v="91238914"/>
    <s v="C"/>
    <n v="2"/>
    <x v="22"/>
    <n v="6.35"/>
    <n v="12"/>
    <n v="6.35"/>
    <n v="0"/>
    <s v="2C"/>
    <n v="0.5100722547254033"/>
  </r>
  <r>
    <s v="2C-17B-VCS-Loc-22"/>
    <s v="2C"/>
    <n v="27.751000000000001"/>
    <n v="27.75"/>
    <n v="27.75"/>
    <x v="616"/>
    <n v="37812920"/>
    <n v="91238914"/>
    <s v="C"/>
    <n v="2"/>
    <x v="22"/>
    <n v="6.35"/>
    <n v="12"/>
    <n v="6.35"/>
    <n v="0"/>
    <s v="2C"/>
    <n v="0.32632953912521923"/>
  </r>
  <r>
    <s v="2C-17B-VCS-Loc-22"/>
    <s v="2C"/>
    <n v="27.914000000000001"/>
    <n v="27.91"/>
    <n v="27.91"/>
    <x v="294"/>
    <n v="102083280"/>
    <n v="91238914"/>
    <s v="C"/>
    <n v="2"/>
    <x v="22"/>
    <n v="6.35"/>
    <n v="12"/>
    <n v="6.35"/>
    <n v="0"/>
    <s v="2C"/>
    <n v="0.88098961187844538"/>
  </r>
  <r>
    <s v="2C-17B-VCS-Loc-22"/>
    <s v="2C"/>
    <n v="28.001000000000001"/>
    <n v="28"/>
    <n v="28"/>
    <x v="687"/>
    <n v="97228228"/>
    <n v="91238914"/>
    <s v="C"/>
    <n v="2"/>
    <x v="22"/>
    <n v="6.35"/>
    <n v="12"/>
    <n v="6.35"/>
    <n v="0"/>
    <s v="2C"/>
    <n v="0.83908999445696697"/>
  </r>
  <r>
    <s v="2C-17B-VCS-Loc-22"/>
    <s v="2C"/>
    <n v="28.146999999999998"/>
    <n v="28.15"/>
    <n v="28.15"/>
    <x v="618"/>
    <n v="60662623"/>
    <n v="91238914"/>
    <s v="C"/>
    <n v="2"/>
    <x v="22"/>
    <n v="6.35"/>
    <n v="12"/>
    <n v="6.35"/>
    <n v="0"/>
    <s v="2C"/>
    <n v="0.52352491703145176"/>
  </r>
  <r>
    <s v="2C-17B-VCS-Loc-22"/>
    <s v="2C"/>
    <n v="28.257999999999999"/>
    <n v="28.26"/>
    <n v="28.26"/>
    <x v="505"/>
    <n v="54532104"/>
    <n v="91238914"/>
    <s v="C"/>
    <n v="2"/>
    <x v="22"/>
    <n v="6.35"/>
    <n v="12"/>
    <n v="6.35"/>
    <n v="0"/>
    <s v="2C"/>
    <n v="0.47061788314281267"/>
  </r>
  <r>
    <s v="2C-17B-VCS-Loc-22"/>
    <s v="2C"/>
    <n v="28.402999999999999"/>
    <n v="28.4"/>
    <n v="28.4"/>
    <x v="506"/>
    <n v="42904502"/>
    <n v="91238914"/>
    <s v="C"/>
    <n v="2"/>
    <x v="22"/>
    <n v="6.35"/>
    <n v="12"/>
    <n v="6.35"/>
    <n v="0"/>
    <s v="2C"/>
    <n v="0.37027043571501611"/>
  </r>
  <r>
    <s v="2C-17B-VCS-Loc-22"/>
    <s v="2C"/>
    <n v="28.466999999999999"/>
    <n v="28.47"/>
    <n v="28.47"/>
    <x v="688"/>
    <n v="25268869"/>
    <n v="91238914"/>
    <s v="C"/>
    <n v="2"/>
    <x v="22"/>
    <n v="6.35"/>
    <n v="12"/>
    <n v="6.35"/>
    <n v="0"/>
    <s v="2C"/>
    <n v="0.21807303892387944"/>
  </r>
  <r>
    <s v="2C-17B-VCS-Loc-22"/>
    <s v="2C"/>
    <n v="28.55"/>
    <n v="28.55"/>
    <n v="28.55"/>
    <x v="507"/>
    <n v="56886313"/>
    <n v="91238914"/>
    <s v="C"/>
    <n v="2"/>
    <x v="22"/>
    <n v="6.35"/>
    <n v="12"/>
    <n v="6.35"/>
    <n v="0"/>
    <s v="2C"/>
    <n v="0.49093495831115308"/>
  </r>
  <r>
    <s v="2C-17B-VCS-Loc-22"/>
    <s v="2C"/>
    <n v="28.698"/>
    <n v="28.7"/>
    <n v="28.7"/>
    <x v="508"/>
    <n v="77048366"/>
    <n v="91238914"/>
    <s v="C"/>
    <n v="2"/>
    <x v="22"/>
    <n v="6.35"/>
    <n v="12"/>
    <n v="6.35"/>
    <n v="0"/>
    <s v="2C"/>
    <n v="0.66493562959779917"/>
  </r>
  <r>
    <s v="2C-17B-VCS-Loc-22"/>
    <s v="2C"/>
    <n v="28.931000000000001"/>
    <n v="28.93"/>
    <n v="28.93"/>
    <x v="689"/>
    <n v="84431070"/>
    <n v="91238914"/>
    <s v="C"/>
    <n v="2"/>
    <x v="22"/>
    <n v="6.35"/>
    <n v="12"/>
    <n v="6.35"/>
    <n v="0"/>
    <s v="2C"/>
    <n v="0.7286491538064005"/>
  </r>
  <r>
    <s v="2C-17B-VCS-Loc-22"/>
    <s v="2C"/>
    <n v="29.013000000000002"/>
    <n v="29.01"/>
    <n v="29.01"/>
    <x v="510"/>
    <n v="64193531"/>
    <n v="91238914"/>
    <s v="C"/>
    <n v="2"/>
    <x v="22"/>
    <n v="6.35"/>
    <n v="12"/>
    <n v="6.35"/>
    <n v="0"/>
    <s v="2C"/>
    <n v="0.55399703027564318"/>
  </r>
  <r>
    <s v="2C-17B-VCS-Loc-22"/>
    <s v="2C"/>
    <n v="29.131"/>
    <n v="29.13"/>
    <n v="29.13"/>
    <x v="690"/>
    <n v="37384968"/>
    <n v="91238914"/>
    <s v="C"/>
    <n v="2"/>
    <x v="22"/>
    <n v="6.35"/>
    <n v="12"/>
    <n v="6.35"/>
    <n v="0"/>
    <s v="2C"/>
    <n v="0.32263626764743553"/>
  </r>
  <r>
    <s v="2C-17B-VCS-Loc-22"/>
    <s v="2C"/>
    <n v="29.181000000000001"/>
    <n v="29.18"/>
    <n v="29.18"/>
    <x v="691"/>
    <n v="25625013"/>
    <n v="91238914"/>
    <s v="C"/>
    <n v="2"/>
    <x v="22"/>
    <n v="6.35"/>
    <n v="12"/>
    <n v="6.35"/>
    <n v="0"/>
    <s v="2C"/>
    <n v="0.22114659969046957"/>
  </r>
  <r>
    <s v="2C-17B-VCS-Loc-22"/>
    <s v="2C"/>
    <n v="29.253"/>
    <n v="29.25"/>
    <n v="29.25"/>
    <x v="692"/>
    <n v="25965486"/>
    <n v="91238914"/>
    <s v="C"/>
    <n v="2"/>
    <x v="22"/>
    <n v="6.35"/>
    <n v="12"/>
    <n v="6.35"/>
    <n v="0"/>
    <s v="2C"/>
    <n v="0.22408491805293881"/>
  </r>
  <r>
    <s v="2C-17B-VCS-Loc-22"/>
    <s v="2C"/>
    <n v="29.321999999999999"/>
    <n v="29.32"/>
    <n v="29.32"/>
    <x v="623"/>
    <n v="46725443"/>
    <n v="91238914"/>
    <s v="C"/>
    <n v="2"/>
    <x v="22"/>
    <n v="6.35"/>
    <n v="12"/>
    <n v="6.35"/>
    <n v="0"/>
    <s v="2C"/>
    <n v="0.40324556473321022"/>
  </r>
  <r>
    <s v="2C-17B-VCS-Loc-22"/>
    <s v="2C"/>
    <n v="29.449000000000002"/>
    <n v="29.45"/>
    <n v="29.45"/>
    <x v="624"/>
    <n v="39645153"/>
    <n v="91238914"/>
    <s v="C"/>
    <n v="2"/>
    <x v="22"/>
    <n v="6.35"/>
    <n v="12"/>
    <n v="6.35"/>
    <n v="0"/>
    <s v="2C"/>
    <n v="0.34214190565126423"/>
  </r>
  <r>
    <s v="2C-17B-VCS-Loc-22"/>
    <s v="2C"/>
    <n v="29.539000000000001"/>
    <n v="29.54"/>
    <n v="29.54"/>
    <x v="512"/>
    <n v="27747077"/>
    <n v="91238914"/>
    <s v="C"/>
    <n v="2"/>
    <x v="22"/>
    <n v="6.35"/>
    <n v="12"/>
    <n v="6.35"/>
    <n v="0"/>
    <s v="2C"/>
    <n v="0.23946023870893784"/>
  </r>
  <r>
    <s v="2C-17B-VCS-Loc-22"/>
    <s v="2C"/>
    <n v="29.597999999999999"/>
    <n v="29.6"/>
    <n v="29.6"/>
    <x v="513"/>
    <n v="48933246"/>
    <n v="91238914"/>
    <s v="C"/>
    <n v="2"/>
    <x v="22"/>
    <n v="6.35"/>
    <n v="12"/>
    <n v="6.35"/>
    <n v="0"/>
    <s v="2C"/>
    <n v="0.42229914048111006"/>
  </r>
  <r>
    <s v="2C-17B-VCS-Loc-22"/>
    <s v="2C"/>
    <n v="29.754000000000001"/>
    <n v="29.75"/>
    <n v="29.75"/>
    <x v="626"/>
    <n v="39668793"/>
    <n v="91238914"/>
    <s v="C"/>
    <n v="2"/>
    <x v="22"/>
    <n v="6.35"/>
    <n v="12"/>
    <n v="6.35"/>
    <n v="0"/>
    <s v="2C"/>
    <n v="0.34234592137670727"/>
  </r>
  <r>
    <s v="2C-17B-VCS-Loc-22"/>
    <s v="2C"/>
    <n v="29.893000000000001"/>
    <n v="29.89"/>
    <n v="29.89"/>
    <x v="693"/>
    <n v="36026339"/>
    <n v="91238914"/>
    <s v="C"/>
    <n v="2"/>
    <x v="22"/>
    <n v="6.35"/>
    <n v="12"/>
    <n v="6.35"/>
    <n v="0"/>
    <s v="2C"/>
    <n v="0.31091115423614235"/>
  </r>
  <r>
    <s v="2C-17B-VCS-Loc-22"/>
    <s v="2C"/>
    <n v="29.943000000000001"/>
    <n v="29.94"/>
    <n v="29.94"/>
    <x v="627"/>
    <n v="21343214"/>
    <n v="91238914"/>
    <s v="C"/>
    <n v="2"/>
    <x v="22"/>
    <n v="6.35"/>
    <n v="12"/>
    <n v="6.35"/>
    <n v="0"/>
    <s v="2C"/>
    <n v="0.18419421689916904"/>
  </r>
  <r>
    <s v="2C-17B-VCS-Loc-22"/>
    <s v="2C"/>
    <n v="30.024000000000001"/>
    <n v="30.02"/>
    <n v="30.02"/>
    <x v="628"/>
    <n v="37034865"/>
    <n v="91238914"/>
    <s v="C"/>
    <n v="2"/>
    <x v="22"/>
    <n v="6.35"/>
    <n v="12"/>
    <n v="6.35"/>
    <n v="0"/>
    <s v="2C"/>
    <n v="0.31961484135620083"/>
  </r>
  <r>
    <s v="2C-17B-VCS-Loc-22"/>
    <s v="2C"/>
    <n v="30.155000000000001"/>
    <n v="30.16"/>
    <n v="30.16"/>
    <x v="694"/>
    <n v="32276506"/>
    <n v="91238914"/>
    <s v="C"/>
    <n v="2"/>
    <x v="22"/>
    <n v="6.35"/>
    <n v="12"/>
    <n v="6.35"/>
    <n v="0"/>
    <s v="2C"/>
    <n v="0.27854969485436121"/>
  </r>
  <r>
    <s v="2C-17B-VCS-Loc-22"/>
    <s v="2C"/>
    <n v="30.303000000000001"/>
    <n v="30.3"/>
    <n v="30.3"/>
    <x v="695"/>
    <n v="34744951"/>
    <n v="91238914"/>
    <s v="C"/>
    <n v="2"/>
    <x v="22"/>
    <n v="6.35"/>
    <n v="12"/>
    <n v="6.35"/>
    <n v="0"/>
    <s v="2C"/>
    <n v="0.29985263890644587"/>
  </r>
  <r>
    <s v="2C-17B-VCS-Loc-22"/>
    <s v="2C"/>
    <n v="30.465"/>
    <n v="30.47"/>
    <n v="30.47"/>
    <x v="630"/>
    <n v="24347980"/>
    <n v="91238914"/>
    <s v="C"/>
    <n v="2"/>
    <x v="22"/>
    <n v="6.35"/>
    <n v="12"/>
    <n v="6.35"/>
    <n v="0"/>
    <s v="2C"/>
    <n v="0.21012566847601441"/>
  </r>
  <r>
    <s v="2C-17B-VCS-Loc-22"/>
    <s v="2C"/>
    <n v="30.59"/>
    <n v="30.59"/>
    <n v="30.59"/>
    <x v="696"/>
    <n v="25520639"/>
    <n v="91238914"/>
    <s v="C"/>
    <n v="2"/>
    <x v="22"/>
    <n v="6.35"/>
    <n v="12"/>
    <n v="6.35"/>
    <n v="0"/>
    <s v="2C"/>
    <n v="0.22024584092027524"/>
  </r>
  <r>
    <s v="2C-17B-VCS-Loc-22"/>
    <s v="2C"/>
    <n v="30.670999999999999"/>
    <n v="30.67"/>
    <n v="30.67"/>
    <x v="697"/>
    <n v="4949176"/>
    <n v="91238914"/>
    <s v="C"/>
    <n v="2"/>
    <x v="22"/>
    <n v="6.35"/>
    <n v="12"/>
    <n v="6.35"/>
    <n v="0"/>
    <s v="2C"/>
    <n v="4.2711917596673199E-2"/>
  </r>
  <r>
    <s v="2C-17B-VCS-Loc-22"/>
    <s v="2C"/>
    <n v="30.731999999999999"/>
    <n v="30.73"/>
    <n v="30.73"/>
    <x v="632"/>
    <n v="23384687"/>
    <n v="91238914"/>
    <s v="C"/>
    <n v="2"/>
    <x v="22"/>
    <n v="6.35"/>
    <n v="12"/>
    <n v="6.35"/>
    <n v="0"/>
    <s v="2C"/>
    <n v="0.20181234697816264"/>
  </r>
  <r>
    <s v="2C-17B-VCS-Loc-22"/>
    <s v="2C"/>
    <n v="30.896000000000001"/>
    <n v="30.9"/>
    <n v="30.9"/>
    <x v="633"/>
    <n v="63716046"/>
    <n v="91238914"/>
    <s v="C"/>
    <n v="2"/>
    <x v="22"/>
    <n v="6.35"/>
    <n v="12"/>
    <n v="6.35"/>
    <n v="0"/>
    <s v="2C"/>
    <n v="0.54987628371628716"/>
  </r>
  <r>
    <s v="2C-17B-VCS-Loc-22"/>
    <s v="2C"/>
    <n v="31.076000000000001"/>
    <n v="31.08"/>
    <n v="31.08"/>
    <x v="258"/>
    <n v="16857966"/>
    <n v="91238914"/>
    <s v="C"/>
    <n v="2"/>
    <x v="22"/>
    <n v="6.35"/>
    <n v="12"/>
    <n v="6.35"/>
    <n v="0"/>
    <s v="2C"/>
    <n v="0.14548604750356797"/>
  </r>
  <r>
    <s v="2C-17B-VCS-Loc-22"/>
    <s v="2C"/>
    <n v="31.138000000000002"/>
    <n v="31.14"/>
    <n v="31.14"/>
    <x v="520"/>
    <n v="15601753"/>
    <n v="91238914"/>
    <s v="C"/>
    <n v="2"/>
    <x v="22"/>
    <n v="6.35"/>
    <n v="12"/>
    <n v="6.35"/>
    <n v="0"/>
    <s v="2C"/>
    <n v="0.13464479511329741"/>
  </r>
  <r>
    <s v="2C-17B-VCS-Loc-22"/>
    <s v="2C"/>
    <n v="31.295000000000002"/>
    <n v="31.3"/>
    <n v="31.3"/>
    <x v="698"/>
    <n v="26114959"/>
    <n v="91238914"/>
    <s v="C"/>
    <n v="2"/>
    <x v="22"/>
    <n v="6.35"/>
    <n v="12"/>
    <n v="6.35"/>
    <n v="0"/>
    <s v="2C"/>
    <n v="0.22537488601102471"/>
  </r>
  <r>
    <s v="2C-17B-VCS-Loc-22"/>
    <s v="2C"/>
    <n v="31.404"/>
    <n v="31.4"/>
    <n v="31.4"/>
    <x v="194"/>
    <n v="53819021"/>
    <n v="91238914"/>
    <s v="C"/>
    <n v="2"/>
    <x v="22"/>
    <n v="6.35"/>
    <n v="12"/>
    <n v="6.35"/>
    <n v="0"/>
    <s v="2C"/>
    <n v="0.46446390067470311"/>
  </r>
  <r>
    <s v="2C-17B-VCS-Loc-22"/>
    <s v="2C"/>
    <n v="31.651"/>
    <n v="31.65"/>
    <n v="31.65"/>
    <x v="699"/>
    <n v="30207739"/>
    <n v="91238914"/>
    <s v="C"/>
    <n v="2"/>
    <x v="22"/>
    <n v="6.35"/>
    <n v="12"/>
    <n v="6.35"/>
    <n v="0"/>
    <s v="2C"/>
    <n v="0.26069601463957054"/>
  </r>
  <r>
    <s v="2C-17B-VCS-Loc-22"/>
    <s v="2C"/>
    <n v="31.734000000000002"/>
    <n v="31.73"/>
    <n v="31.73"/>
    <x v="700"/>
    <n v="25965642"/>
    <n v="91238914"/>
    <s v="C"/>
    <n v="2"/>
    <x v="22"/>
    <n v="6.35"/>
    <n v="12"/>
    <n v="6.35"/>
    <n v="0"/>
    <s v="2C"/>
    <n v="0.22408626434960421"/>
  </r>
  <r>
    <s v="2C-17B-VCS-Loc-22"/>
    <s v="2C"/>
    <n v="32.231000000000002"/>
    <n v="32.229999999999997"/>
    <n v="32.229999999999997"/>
    <x v="701"/>
    <n v="5288316"/>
    <n v="91238914"/>
    <s v="C"/>
    <n v="2"/>
    <x v="22"/>
    <n v="6.35"/>
    <n v="12"/>
    <n v="6.35"/>
    <n v="0"/>
    <s v="2C"/>
    <n v="4.5638732026739078E-2"/>
  </r>
  <r>
    <s v="2C-17B-VCS-Loc-22"/>
    <s v="2C"/>
    <n v="32.267000000000003"/>
    <n v="32.270000000000003"/>
    <n v="32.270000000000003"/>
    <x v="702"/>
    <n v="5633527"/>
    <n v="91238914"/>
    <s v="C"/>
    <n v="2"/>
    <x v="22"/>
    <n v="6.35"/>
    <n v="12"/>
    <n v="6.35"/>
    <n v="0"/>
    <s v="2C"/>
    <n v="4.8617939835365227E-2"/>
  </r>
  <r>
    <s v="2C-17B-VCS-Loc-22"/>
    <s v="2C"/>
    <n v="32.386000000000003"/>
    <n v="32.39"/>
    <n v="32.39"/>
    <x v="392"/>
    <n v="17390081"/>
    <n v="91238914"/>
    <s v="C"/>
    <n v="2"/>
    <x v="22"/>
    <n v="6.35"/>
    <n v="12"/>
    <n v="6.35"/>
    <n v="0"/>
    <s v="2C"/>
    <n v="0.15007825679900497"/>
  </r>
  <r>
    <s v="2C-17B-VCS-Loc-22"/>
    <s v="2C"/>
    <n v="32.591000000000001"/>
    <n v="32.590000000000003"/>
    <n v="32.590000000000003"/>
    <x v="703"/>
    <n v="6049473"/>
    <n v="91238914"/>
    <s v="C"/>
    <n v="2"/>
    <x v="22"/>
    <n v="6.35"/>
    <n v="12"/>
    <n v="6.35"/>
    <n v="0"/>
    <s v="2C"/>
    <n v="5.2207598250557152E-2"/>
  </r>
  <r>
    <s v="2C-17B-VCS-Loc-22"/>
    <s v="2C"/>
    <n v="32.786000000000001"/>
    <n v="32.79"/>
    <n v="32.79"/>
    <x v="704"/>
    <n v="6636543"/>
    <n v="91238914"/>
    <s v="C"/>
    <n v="2"/>
    <x v="22"/>
    <n v="6.35"/>
    <n v="12"/>
    <n v="6.35"/>
    <n v="0"/>
    <s v="2C"/>
    <n v="5.7274075066794626E-2"/>
  </r>
  <r>
    <s v="2C-17B-VCS-Loc-22"/>
    <s v="2C"/>
    <n v="33.104999999999997"/>
    <n v="33.11"/>
    <n v="33.11"/>
    <x v="636"/>
    <n v="1849343"/>
    <n v="91238914"/>
    <s v="C"/>
    <n v="2"/>
    <x v="22"/>
    <n v="6.35"/>
    <n v="12"/>
    <n v="6.35"/>
    <n v="0"/>
    <s v="2C"/>
    <n v="1.5960027653893174E-2"/>
  </r>
  <r>
    <s v="2C-17B-VCS-Loc-22"/>
    <s v="2C"/>
    <n v="33.316000000000003"/>
    <n v="33.32"/>
    <n v="33.32"/>
    <x v="637"/>
    <n v="2924071"/>
    <n v="91238914"/>
    <s v="C"/>
    <n v="2"/>
    <x v="22"/>
    <n v="6.35"/>
    <n v="12"/>
    <n v="6.35"/>
    <n v="0"/>
    <s v="2C"/>
    <n v="2.5235045106260474E-2"/>
  </r>
  <r>
    <s v="2C-17B-VCS-Loc-22"/>
    <s v="2C"/>
    <n v="33.97"/>
    <n v="33.97"/>
    <n v="33.97"/>
    <x v="705"/>
    <n v="1607813"/>
    <n v="91238914"/>
    <s v="C"/>
    <n v="2"/>
    <x v="22"/>
    <n v="6.35"/>
    <n v="12"/>
    <n v="6.35"/>
    <n v="0"/>
    <s v="2C"/>
    <n v="1.3875597951428667E-2"/>
  </r>
  <r>
    <s v="2C-17B-VCS-Loc-22"/>
    <s v="2C"/>
    <n v="34.064999999999998"/>
    <n v="34.07"/>
    <n v="34.06"/>
    <x v="59"/>
    <n v="1070755"/>
    <n v="91238914"/>
    <s v="C"/>
    <n v="2"/>
    <x v="22"/>
    <n v="6.35"/>
    <n v="12"/>
    <n v="6.35"/>
    <n v="0"/>
    <s v="2C"/>
    <n v="9.2407300379347603E-3"/>
  </r>
  <r>
    <s v="2C-17B-VCS-Loc-22"/>
    <s v="2C"/>
    <n v="34.192999999999998"/>
    <n v="34.19"/>
    <n v="34.19"/>
    <x v="706"/>
    <n v="1448094"/>
    <n v="91238914"/>
    <s v="C"/>
    <n v="2"/>
    <x v="22"/>
    <n v="6.35"/>
    <n v="12"/>
    <n v="6.35"/>
    <n v="0"/>
    <s v="2C"/>
    <n v="1.2497205918770495E-2"/>
  </r>
  <r>
    <s v="2C-17B-VCS-Loc-22"/>
    <s v="2C"/>
    <n v="34.411999999999999"/>
    <n v="34.409999999999997"/>
    <n v="34.409999999999997"/>
    <x v="195"/>
    <n v="2848470"/>
    <n v="91238914"/>
    <s v="C"/>
    <n v="2"/>
    <x v="22"/>
    <n v="6.35"/>
    <n v="12"/>
    <n v="6.35"/>
    <n v="0"/>
    <s v="2C"/>
    <n v="2.4582600399863676E-2"/>
  </r>
  <r>
    <s v="2C-17B-VCS-Loc-22"/>
    <s v="2C"/>
    <n v="34.859000000000002"/>
    <n v="34.86"/>
    <n v="34.86"/>
    <x v="60"/>
    <n v="971601"/>
    <n v="91238914"/>
    <s v="C"/>
    <n v="2"/>
    <x v="22"/>
    <n v="6.35"/>
    <n v="12"/>
    <n v="6.35"/>
    <n v="0"/>
    <s v="2C"/>
    <n v="8.3850204253890503E-3"/>
  </r>
  <r>
    <s v="2C-17B-VCS-Loc-22"/>
    <s v="2C"/>
    <n v="34.939"/>
    <n v="34.94"/>
    <n v="34.86"/>
    <x v="61"/>
    <n v="3381890"/>
    <n v="91238914"/>
    <s v="C"/>
    <n v="2"/>
    <x v="22"/>
    <n v="6.35"/>
    <n v="12"/>
    <n v="6.35"/>
    <n v="0"/>
    <s v="2C"/>
    <n v="2.9186071984712833E-2"/>
  </r>
  <r>
    <s v="2C-17B-VCS-Loc-22"/>
    <s v="2C"/>
    <n v="35.021000000000001"/>
    <n v="35.020000000000003"/>
    <n v="35.020000000000003"/>
    <x v="707"/>
    <n v="875620"/>
    <n v="91238914"/>
    <s v="C"/>
    <n v="2"/>
    <x v="22"/>
    <n v="6.35"/>
    <n v="12"/>
    <n v="6.35"/>
    <n v="0"/>
    <s v="2C"/>
    <n v="7.5566941418124941E-3"/>
  </r>
  <r>
    <s v="2C-17B-VCS-Loc-22"/>
    <s v="2C"/>
    <n v="35.162999999999997"/>
    <n v="35.159999999999997"/>
    <n v="35.159999999999997"/>
    <x v="708"/>
    <n v="1471273"/>
    <n v="91238914"/>
    <s v="C"/>
    <n v="2"/>
    <x v="22"/>
    <n v="6.35"/>
    <n v="12"/>
    <n v="6.35"/>
    <n v="0"/>
    <s v="2C"/>
    <n v="1.2697243164965273E-2"/>
  </r>
  <r>
    <s v="2C-17B-VCS-Loc-22"/>
    <s v="2C"/>
    <n v="35.222999999999999"/>
    <n v="35.22"/>
    <n v="35.22"/>
    <x v="709"/>
    <n v="958727"/>
    <n v="91238914"/>
    <s v="C"/>
    <n v="2"/>
    <x v="22"/>
    <n v="6.35"/>
    <n v="12"/>
    <n v="6.35"/>
    <n v="0"/>
    <s v="2C"/>
    <n v="8.2739164300695122E-3"/>
  </r>
  <r>
    <s v="2C-17B-VCS-Loc-22"/>
    <s v="2C"/>
    <n v="35.302999999999997"/>
    <n v="35.299999999999997"/>
    <n v="35.299999999999997"/>
    <x v="106"/>
    <n v="1832014"/>
    <n v="91238914"/>
    <s v="C"/>
    <n v="2"/>
    <x v="22"/>
    <n v="6.35"/>
    <n v="12"/>
    <n v="6.35"/>
    <n v="0"/>
    <s v="2C"/>
    <n v="1.5810476532649404E-2"/>
  </r>
  <r>
    <s v="2C-17B-VCS-Loc-22"/>
    <s v="2C"/>
    <n v="35.404000000000003"/>
    <n v="35.4"/>
    <n v="35.4"/>
    <x v="263"/>
    <n v="1872229"/>
    <n v="91238914"/>
    <s v="C"/>
    <n v="2"/>
    <x v="22"/>
    <n v="6.35"/>
    <n v="12"/>
    <n v="6.35"/>
    <n v="0"/>
    <s v="2C"/>
    <n v="1.6157536278786987E-2"/>
  </r>
  <r>
    <s v="2C-17B-VCS-Loc-22"/>
    <s v="2C"/>
    <n v="35.664999999999999"/>
    <n v="35.67"/>
    <n v="35.67"/>
    <x v="62"/>
    <n v="3870600"/>
    <n v="91238914"/>
    <s v="C"/>
    <n v="2"/>
    <x v="22"/>
    <n v="6.35"/>
    <n v="12"/>
    <n v="6.35"/>
    <n v="0"/>
    <s v="2C"/>
    <n v="3.3403691493227007E-2"/>
  </r>
  <r>
    <s v="2C-17B-VCS-Loc-22"/>
    <s v="2C"/>
    <n v="35.802"/>
    <n v="35.799999999999997"/>
    <n v="35.799999999999997"/>
    <x v="63"/>
    <n v="731545"/>
    <n v="91238914"/>
    <s v="C"/>
    <n v="2"/>
    <x v="22"/>
    <n v="6.35"/>
    <n v="12"/>
    <n v="6.35"/>
    <n v="0"/>
    <s v="2C"/>
    <n v="6.3133115003908315E-3"/>
  </r>
  <r>
    <s v="2C-17B-VCS-Loc-22"/>
    <s v="2C"/>
    <n v="35.844999999999999"/>
    <n v="35.85"/>
    <n v="35.85"/>
    <x v="264"/>
    <n v="1975448"/>
    <n v="91238914"/>
    <s v="C"/>
    <n v="2"/>
    <x v="22"/>
    <n v="6.35"/>
    <n v="12"/>
    <n v="6.35"/>
    <n v="0"/>
    <s v="2C"/>
    <n v="1.7048327275593529E-2"/>
  </r>
  <r>
    <s v="2C-17B-VCS-Loc-22"/>
    <s v="2C"/>
    <n v="35.901000000000003"/>
    <n v="35.9"/>
    <n v="35.9"/>
    <x v="710"/>
    <n v="2948218"/>
    <n v="91238914"/>
    <s v="C"/>
    <n v="2"/>
    <x v="22"/>
    <n v="6.35"/>
    <n v="12"/>
    <n v="6.35"/>
    <n v="0"/>
    <s v="2C"/>
    <n v="2.5443436295865953E-2"/>
  </r>
  <r>
    <s v="2C-17B-VCS-Loc-22"/>
    <s v="2C"/>
    <n v="36.110999999999997"/>
    <n v="36.11"/>
    <n v="36.11"/>
    <x v="196"/>
    <n v="1471470"/>
    <n v="91238914"/>
    <s v="C"/>
    <n v="2"/>
    <x v="22"/>
    <n v="6.35"/>
    <n v="12"/>
    <n v="6.35"/>
    <n v="0"/>
    <s v="2C"/>
    <n v="1.269894329601063E-2"/>
  </r>
  <r>
    <s v="2C-17B-VCS-Loc-22"/>
    <s v="2C"/>
    <n v="36.165999999999997"/>
    <n v="36.17"/>
    <n v="36.11"/>
    <x v="65"/>
    <n v="3166251"/>
    <n v="91238914"/>
    <s v="C"/>
    <n v="2"/>
    <x v="22"/>
    <n v="6.35"/>
    <n v="12"/>
    <n v="6.35"/>
    <n v="0"/>
    <s v="2C"/>
    <n v="2.7325084378163982E-2"/>
  </r>
  <r>
    <s v="2C-17B-VCS-Loc-22"/>
    <s v="2C"/>
    <n v="36.287999999999997"/>
    <n v="36.29"/>
    <n v="36.29"/>
    <x v="387"/>
    <n v="4043486"/>
    <n v="91238914"/>
    <s v="C"/>
    <n v="2"/>
    <x v="22"/>
    <n v="6.35"/>
    <n v="12"/>
    <n v="6.35"/>
    <n v="0"/>
    <s v="2C"/>
    <n v="3.4895716142505688E-2"/>
  </r>
  <r>
    <s v="2C-17B-VCS-Loc-22"/>
    <s v="2C"/>
    <n v="36.539000000000001"/>
    <n v="36.54"/>
    <n v="36.54"/>
    <x v="66"/>
    <n v="768296"/>
    <n v="91238914"/>
    <s v="C"/>
    <n v="2"/>
    <x v="22"/>
    <n v="6.35"/>
    <n v="12"/>
    <n v="6.35"/>
    <n v="0"/>
    <s v="2C"/>
    <n v="6.6304765564719524E-3"/>
  </r>
  <r>
    <s v="2C-17B-VCS-Loc-22"/>
    <s v="2C"/>
    <n v="36.585999999999999"/>
    <n v="36.590000000000003"/>
    <n v="36.590000000000003"/>
    <x v="107"/>
    <n v="2831922"/>
    <n v="91238914"/>
    <s v="C"/>
    <n v="2"/>
    <x v="22"/>
    <n v="6.35"/>
    <n v="12"/>
    <n v="6.35"/>
    <n v="0"/>
    <s v="2C"/>
    <n v="2.4439789392053535E-2"/>
  </r>
  <r>
    <s v="2C-17B-VCS-Loc-22"/>
    <s v="2C"/>
    <n v="36.659999999999997"/>
    <n v="36.659999999999997"/>
    <n v="36.65"/>
    <x v="108"/>
    <n v="1494730"/>
    <n v="91238914"/>
    <s v="C"/>
    <n v="2"/>
    <x v="22"/>
    <n v="6.35"/>
    <n v="12"/>
    <n v="6.35"/>
    <n v="0"/>
    <s v="2C"/>
    <n v="1.2899679580858579E-2"/>
  </r>
  <r>
    <s v="2C-17B-VCS-Loc-22"/>
    <s v="2C"/>
    <n v="36.729999999999997"/>
    <n v="36.729999999999997"/>
    <n v="36.72"/>
    <x v="198"/>
    <n v="2944174"/>
    <n v="91238914"/>
    <s v="C"/>
    <n v="2"/>
    <x v="22"/>
    <n v="6.35"/>
    <n v="12"/>
    <n v="6.35"/>
    <n v="0"/>
    <s v="2C"/>
    <n v="2.5408536143848536E-2"/>
  </r>
  <r>
    <s v="2C-17B-VCS-Loc-22"/>
    <s v="2C"/>
    <n v="37.061999999999998"/>
    <n v="37.06"/>
    <n v="37.06"/>
    <x v="70"/>
    <n v="1423875"/>
    <n v="91238914"/>
    <s v="C"/>
    <n v="2"/>
    <x v="22"/>
    <n v="6.35"/>
    <n v="12"/>
    <n v="6.35"/>
    <n v="0"/>
    <s v="2C"/>
    <n v="1.2288193361473314E-2"/>
  </r>
  <r>
    <s v="2C-17B-VCS-Loc-22"/>
    <s v="2C"/>
    <n v="37.198"/>
    <n v="37.200000000000003"/>
    <n v="37.200000000000003"/>
    <x v="295"/>
    <n v="466079"/>
    <n v="91238914"/>
    <s v="C"/>
    <n v="2"/>
    <x v="22"/>
    <n v="6.35"/>
    <n v="12"/>
    <n v="6.35"/>
    <n v="0"/>
    <s v="2C"/>
    <n v="4.0223115608618177E-3"/>
  </r>
  <r>
    <s v="2C-17B-VCS-Loc-22"/>
    <s v="2C"/>
    <n v="37.238"/>
    <n v="37.24"/>
    <n v="37.24"/>
    <x v="109"/>
    <n v="937335"/>
    <n v="91238914"/>
    <s v="C"/>
    <n v="2"/>
    <x v="22"/>
    <n v="6.35"/>
    <n v="12"/>
    <n v="6.35"/>
    <n v="0"/>
    <s v="2C"/>
    <n v="8.089301184778571E-3"/>
  </r>
  <r>
    <s v="2C-17B-VCS-Loc-22"/>
    <s v="2C"/>
    <n v="37.293999999999997"/>
    <n v="37.29"/>
    <n v="37.24"/>
    <x v="199"/>
    <n v="1382504"/>
    <n v="91238914"/>
    <s v="C"/>
    <n v="2"/>
    <x v="22"/>
    <n v="6.35"/>
    <n v="12"/>
    <n v="6.35"/>
    <n v="0"/>
    <s v="2C"/>
    <n v="1.193115721184114E-2"/>
  </r>
  <r>
    <s v="2C-17B-VCS-Loc-22"/>
    <s v="2C"/>
    <n v="37.375999999999998"/>
    <n v="37.380000000000003"/>
    <n v="37.380000000000003"/>
    <x v="74"/>
    <n v="1141037"/>
    <n v="91238914"/>
    <s v="C"/>
    <n v="2"/>
    <x v="22"/>
    <n v="6.35"/>
    <n v="12"/>
    <n v="6.35"/>
    <n v="0"/>
    <s v="2C"/>
    <n v="9.8472712061068741E-3"/>
  </r>
  <r>
    <s v="2C-17B-VCS-Loc-22"/>
    <s v="2C"/>
    <n v="37.595999999999997"/>
    <n v="37.6"/>
    <n v="37.6"/>
    <x v="711"/>
    <n v="999539"/>
    <n v="91238914"/>
    <s v="C"/>
    <n v="2"/>
    <x v="22"/>
    <n v="6.35"/>
    <n v="12"/>
    <n v="6.35"/>
    <n v="0"/>
    <s v="2C"/>
    <n v="8.6261283499841461E-3"/>
  </r>
  <r>
    <s v="2C-17B-VCS-Loc-22"/>
    <s v="2C"/>
    <n v="37.634"/>
    <n v="37.630000000000003"/>
    <n v="37.630000000000003"/>
    <x v="712"/>
    <n v="1156788"/>
    <n v="91238914"/>
    <s v="C"/>
    <n v="2"/>
    <x v="22"/>
    <n v="6.35"/>
    <n v="12"/>
    <n v="6.35"/>
    <n v="0"/>
    <s v="2C"/>
    <n v="9.9832040187741149E-3"/>
  </r>
  <r>
    <s v="2C-17B-VCS-Loc-22"/>
    <s v="2C"/>
    <n v="37.667999999999999"/>
    <n v="37.67"/>
    <n v="37.67"/>
    <x v="90"/>
    <n v="1412578"/>
    <n v="91238914"/>
    <s v="C"/>
    <n v="2"/>
    <x v="22"/>
    <n v="6.35"/>
    <n v="12"/>
    <n v="6.35"/>
    <n v="0"/>
    <s v="2C"/>
    <n v="1.2190699044623476E-2"/>
  </r>
  <r>
    <s v="2C-17B-VCS-Loc-22"/>
    <s v="2C"/>
    <n v="37.71"/>
    <n v="37.71"/>
    <n v="37.67"/>
    <x v="200"/>
    <n v="2027633"/>
    <n v="91238914"/>
    <s v="C"/>
    <n v="2"/>
    <x v="22"/>
    <n v="6.35"/>
    <n v="12"/>
    <n v="6.35"/>
    <n v="0"/>
    <s v="2C"/>
    <n v="1.7498689400477024E-2"/>
  </r>
  <r>
    <s v="2C-17B-VCS-Loc-22"/>
    <s v="2C"/>
    <n v="37.99"/>
    <n v="37.99"/>
    <n v="37.99"/>
    <x v="77"/>
    <n v="19358365"/>
    <n v="91238914"/>
    <s v="C"/>
    <n v="2"/>
    <x v="22"/>
    <n v="6.35"/>
    <n v="12"/>
    <n v="6.35"/>
    <n v="0"/>
    <s v="2C"/>
    <n v="0.16706475798927389"/>
  </r>
  <r>
    <s v="2C-17B-VCS-Loc-22"/>
    <s v="2C"/>
    <n v="38.298000000000002"/>
    <n v="38.299999999999997"/>
    <n v="38.299999999999997"/>
    <x v="78"/>
    <n v="527262"/>
    <n v="91238914"/>
    <s v="C"/>
    <n v="2"/>
    <x v="22"/>
    <n v="6.35"/>
    <n v="12"/>
    <n v="6.35"/>
    <n v="0"/>
    <s v="2C"/>
    <n v="4.5503273869947443E-3"/>
  </r>
  <r>
    <s v="2C-17B-VCS-Loc-22"/>
    <s v="2C"/>
    <n v="38.459000000000003"/>
    <n v="38.46"/>
    <n v="38.46"/>
    <x v="91"/>
    <n v="2403741"/>
    <n v="91238914"/>
    <s v="C"/>
    <n v="2"/>
    <x v="22"/>
    <n v="6.35"/>
    <n v="12"/>
    <n v="6.35"/>
    <n v="0"/>
    <s v="2C"/>
    <n v="2.0744541619805972E-2"/>
  </r>
  <r>
    <s v="2C-17B-VCS-Loc-22"/>
    <s v="2C"/>
    <n v="39.545999999999999"/>
    <n v="39.549999999999997"/>
    <n v="39.53"/>
    <x v="92"/>
    <n v="4398387"/>
    <n v="91238914"/>
    <s v="C"/>
    <n v="2"/>
    <x v="22"/>
    <n v="6.35"/>
    <n v="12"/>
    <n v="6.35"/>
    <n v="0"/>
    <s v="2C"/>
    <n v="3.7958549686307103E-2"/>
  </r>
  <r>
    <s v="2C-17B-VCS-Loc-22"/>
    <s v="2C"/>
    <n v="39.753"/>
    <n v="39.75"/>
    <n v="39.75"/>
    <x v="278"/>
    <n v="1308372"/>
    <n v="91238914"/>
    <s v="C"/>
    <n v="2"/>
    <x v="22"/>
    <n v="6.35"/>
    <n v="12"/>
    <n v="6.35"/>
    <n v="0"/>
    <s v="2C"/>
    <n v="1.1291390132376481E-2"/>
  </r>
  <r>
    <s v="2D-24B-VCS-Loc-22"/>
    <s v="2D"/>
    <n v="4.1749999999999998"/>
    <n v="4.18"/>
    <n v="4.1500000000000004"/>
    <x v="111"/>
    <n v="2864187"/>
    <n v="62298328"/>
    <s v="D"/>
    <n v="2"/>
    <x v="23"/>
    <n v="4.59"/>
    <n v="13"/>
    <n v="4.59"/>
    <n v="0"/>
    <s v="2D"/>
    <n v="5.0082073017508694E-2"/>
  </r>
  <r>
    <s v="2D-24B-VCS-Loc-22"/>
    <s v="2D"/>
    <n v="4.3250000000000002"/>
    <n v="4.33"/>
    <n v="4.33"/>
    <x v="527"/>
    <n v="1356617"/>
    <n v="62298328"/>
    <s v="D"/>
    <n v="2"/>
    <x v="23"/>
    <n v="4.59"/>
    <n v="13"/>
    <n v="4.59"/>
    <n v="0"/>
    <s v="2D"/>
    <n v="2.3721283439521786E-2"/>
  </r>
  <r>
    <s v="2D-24B-VCS-Loc-22"/>
    <s v="2D"/>
    <n v="4.4420000000000002"/>
    <n v="4.4400000000000004"/>
    <n v="4.4400000000000004"/>
    <x v="211"/>
    <n v="1515172"/>
    <n v="62298328"/>
    <s v="D"/>
    <n v="2"/>
    <x v="23"/>
    <n v="4.59"/>
    <n v="13"/>
    <n v="4.59"/>
    <n v="0"/>
    <s v="2D"/>
    <n v="2.6493715228120471E-2"/>
  </r>
  <r>
    <s v="2D-24B-VCS-Loc-22"/>
    <s v="2D"/>
    <n v="4.7359999999999998"/>
    <n v="4.74"/>
    <n v="4.7"/>
    <x v="112"/>
    <n v="1268614"/>
    <n v="62298328"/>
    <s v="D"/>
    <n v="2"/>
    <x v="23"/>
    <n v="4.59"/>
    <n v="13"/>
    <n v="4.59"/>
    <n v="0"/>
    <s v="2D"/>
    <n v="2.2182496805911684E-2"/>
  </r>
  <r>
    <s v="2D-24B-VCS-Loc-22"/>
    <s v="2D"/>
    <n v="5.0129999999999999"/>
    <n v="5.01"/>
    <n v="4.99"/>
    <x v="377"/>
    <n v="4904280"/>
    <n v="62298328"/>
    <s v="D"/>
    <n v="2"/>
    <x v="23"/>
    <n v="4.59"/>
    <n v="13"/>
    <n v="4.59"/>
    <n v="0"/>
    <s v="2D"/>
    <n v="8.57543550956371E-2"/>
  </r>
  <r>
    <s v="2D-24B-VCS-Loc-22"/>
    <s v="2D"/>
    <n v="5.1050000000000004"/>
    <n v="5.1100000000000003"/>
    <n v="5.1100000000000003"/>
    <x v="640"/>
    <n v="3474718"/>
    <n v="62298328"/>
    <s v="D"/>
    <n v="2"/>
    <x v="23"/>
    <n v="4.59"/>
    <n v="13"/>
    <n v="4.59"/>
    <n v="0"/>
    <s v="2D"/>
    <n v="6.0757583422888166E-2"/>
  </r>
  <r>
    <s v="2D-24B-VCS-Loc-22"/>
    <s v="2D"/>
    <n v="5.3120000000000003"/>
    <n v="5.31"/>
    <n v="5.31"/>
    <x v="398"/>
    <n v="6213027"/>
    <n v="62298328"/>
    <s v="D"/>
    <n v="2"/>
    <x v="23"/>
    <n v="4.59"/>
    <n v="13"/>
    <n v="4.59"/>
    <n v="0"/>
    <s v="2D"/>
    <n v="0.108638602114231"/>
  </r>
  <r>
    <s v="2D-24B-VCS-Loc-22"/>
    <s v="2D"/>
    <n v="5.5629999999999997"/>
    <n v="5.56"/>
    <n v="5.56"/>
    <x v="530"/>
    <n v="2552490"/>
    <n v="62298328"/>
    <s v="D"/>
    <n v="2"/>
    <x v="23"/>
    <n v="4.59"/>
    <n v="13"/>
    <n v="4.59"/>
    <n v="0"/>
    <s v="2D"/>
    <n v="4.463185907779791E-2"/>
  </r>
  <r>
    <s v="2D-24B-VCS-Loc-22"/>
    <s v="2D"/>
    <n v="5.76"/>
    <n v="5.76"/>
    <n v="5.76"/>
    <x v="115"/>
    <n v="23002664"/>
    <n v="62298328"/>
    <s v="D"/>
    <n v="2"/>
    <x v="23"/>
    <n v="4.59"/>
    <n v="13"/>
    <n v="4.59"/>
    <n v="0"/>
    <s v="2D"/>
    <n v="0.40221574151590617"/>
  </r>
  <r>
    <s v="2D-24B-VCS-Loc-22"/>
    <s v="2D"/>
    <n v="5.8490000000000002"/>
    <n v="5.85"/>
    <n v="5.85"/>
    <x v="531"/>
    <n v="17101042"/>
    <n v="62298328"/>
    <s v="D"/>
    <n v="2"/>
    <x v="23"/>
    <n v="4.59"/>
    <n v="13"/>
    <n v="4.59"/>
    <n v="0"/>
    <s v="2D"/>
    <n v="0.29902224754161755"/>
  </r>
  <r>
    <s v="2D-24B-VCS-Loc-22"/>
    <s v="2D"/>
    <n v="5.9370000000000003"/>
    <n v="5.94"/>
    <n v="5.94"/>
    <x v="713"/>
    <n v="9970898"/>
    <n v="62298328"/>
    <s v="D"/>
    <n v="2"/>
    <x v="23"/>
    <n v="4.59"/>
    <n v="13"/>
    <n v="4.59"/>
    <n v="0"/>
    <s v="2D"/>
    <n v="0.17434729006385807"/>
  </r>
  <r>
    <s v="2D-24B-VCS-Loc-22"/>
    <s v="2D"/>
    <n v="6.0350000000000001"/>
    <n v="6.04"/>
    <n v="6.04"/>
    <x v="642"/>
    <n v="4607787"/>
    <n v="62298328"/>
    <s v="D"/>
    <n v="2"/>
    <x v="23"/>
    <n v="4.59"/>
    <n v="13"/>
    <n v="4.59"/>
    <n v="0"/>
    <s v="2D"/>
    <n v="8.0569992456193437E-2"/>
  </r>
  <r>
    <s v="2D-24B-VCS-Loc-22"/>
    <s v="2D"/>
    <n v="6.1239999999999997"/>
    <n v="6.12"/>
    <n v="6.12"/>
    <x v="532"/>
    <n v="5648588"/>
    <n v="62298328"/>
    <s v="D"/>
    <n v="2"/>
    <x v="23"/>
    <n v="4.59"/>
    <n v="13"/>
    <n v="4.59"/>
    <n v="0"/>
    <s v="2D"/>
    <n v="9.8769038705162557E-2"/>
  </r>
  <r>
    <s v="2D-24B-VCS-Loc-22"/>
    <s v="2D"/>
    <n v="6.2569999999999997"/>
    <n v="6.26"/>
    <n v="6.25"/>
    <x v="214"/>
    <n v="6277116"/>
    <n v="62298328"/>
    <s v="D"/>
    <n v="2"/>
    <x v="23"/>
    <n v="4.59"/>
    <n v="13"/>
    <n v="4.59"/>
    <n v="0"/>
    <s v="2D"/>
    <n v="0.10975923773530571"/>
  </r>
  <r>
    <s v="2D-24B-VCS-Loc-22"/>
    <s v="2D"/>
    <n v="6.7069999999999999"/>
    <n v="6.71"/>
    <n v="6.71"/>
    <x v="714"/>
    <n v="2175093"/>
    <n v="62298328"/>
    <s v="D"/>
    <n v="2"/>
    <x v="23"/>
    <n v="4.59"/>
    <n v="13"/>
    <n v="4.59"/>
    <n v="0"/>
    <s v="2D"/>
    <n v="3.8032840190208257E-2"/>
  </r>
  <r>
    <s v="2D-24B-VCS-Loc-22"/>
    <s v="2D"/>
    <n v="7.0910000000000002"/>
    <n v="7.09"/>
    <n v="7.09"/>
    <x v="217"/>
    <n v="6468747"/>
    <n v="62298328"/>
    <s v="D"/>
    <n v="2"/>
    <x v="23"/>
    <n v="4.59"/>
    <n v="13"/>
    <n v="4.59"/>
    <n v="0"/>
    <s v="2D"/>
    <n v="0.11311002374697963"/>
  </r>
  <r>
    <s v="2D-24B-VCS-Loc-22"/>
    <s v="2D"/>
    <n v="7.2590000000000003"/>
    <n v="7.26"/>
    <n v="7.26"/>
    <x v="535"/>
    <n v="907096"/>
    <n v="62298328"/>
    <s v="D"/>
    <n v="2"/>
    <x v="23"/>
    <n v="4.59"/>
    <n v="13"/>
    <n v="4.59"/>
    <n v="0"/>
    <s v="2D"/>
    <n v="1.5861132009149567E-2"/>
  </r>
  <r>
    <s v="2D-24B-VCS-Loc-22"/>
    <s v="2D"/>
    <n v="7.3490000000000002"/>
    <n v="7.35"/>
    <n v="7.35"/>
    <x v="536"/>
    <n v="1114420"/>
    <n v="62298328"/>
    <s v="D"/>
    <n v="2"/>
    <x v="23"/>
    <n v="4.59"/>
    <n v="13"/>
    <n v="4.59"/>
    <n v="0"/>
    <s v="2D"/>
    <n v="1.9486319787141007E-2"/>
  </r>
  <r>
    <s v="2D-24B-VCS-Loc-22"/>
    <s v="2D"/>
    <n v="7.4189999999999996"/>
    <n v="7.42"/>
    <n v="7.42"/>
    <x v="407"/>
    <n v="1613259"/>
    <n v="62298328"/>
    <s v="D"/>
    <n v="2"/>
    <x v="23"/>
    <n v="4.59"/>
    <n v="13"/>
    <n v="4.59"/>
    <n v="0"/>
    <s v="2D"/>
    <n v="2.8208826809895116E-2"/>
  </r>
  <r>
    <s v="2D-24B-VCS-Loc-22"/>
    <s v="2D"/>
    <n v="7.4969999999999999"/>
    <n v="7.5"/>
    <n v="7.5"/>
    <x v="715"/>
    <n v="995925"/>
    <n v="62298328"/>
    <s v="D"/>
    <n v="2"/>
    <x v="23"/>
    <n v="4.59"/>
    <n v="13"/>
    <n v="4.59"/>
    <n v="0"/>
    <s v="2D"/>
    <n v="1.7414361761282467E-2"/>
  </r>
  <r>
    <s v="2D-24B-VCS-Loc-22"/>
    <s v="2D"/>
    <n v="7.7309999999999999"/>
    <n v="7.73"/>
    <n v="7.73"/>
    <x v="716"/>
    <n v="2284342"/>
    <n v="62298328"/>
    <s v="D"/>
    <n v="2"/>
    <x v="23"/>
    <n v="4.59"/>
    <n v="13"/>
    <n v="4.59"/>
    <n v="0"/>
    <s v="2D"/>
    <n v="3.9943126213812803E-2"/>
  </r>
  <r>
    <s v="2D-24B-VCS-Loc-22"/>
    <s v="2D"/>
    <n v="7.8319999999999999"/>
    <n v="7.83"/>
    <n v="7.83"/>
    <x v="410"/>
    <n v="3080600"/>
    <n v="62298328"/>
    <s v="D"/>
    <n v="2"/>
    <x v="23"/>
    <n v="4.59"/>
    <n v="13"/>
    <n v="4.59"/>
    <n v="0"/>
    <s v="2D"/>
    <n v="5.3866187556097865E-2"/>
  </r>
  <r>
    <s v="2D-24B-VCS-Loc-22"/>
    <s v="2D"/>
    <n v="7.9160000000000004"/>
    <n v="7.92"/>
    <n v="7.92"/>
    <x v="118"/>
    <n v="4888555"/>
    <n v="62298328"/>
    <s v="D"/>
    <n v="2"/>
    <x v="23"/>
    <n v="4.59"/>
    <n v="13"/>
    <n v="4.59"/>
    <n v="0"/>
    <s v="2D"/>
    <n v="8.5479393789618899E-2"/>
  </r>
  <r>
    <s v="2D-24B-VCS-Loc-22"/>
    <s v="2D"/>
    <n v="8.01"/>
    <n v="8.01"/>
    <n v="8.01"/>
    <x v="644"/>
    <n v="10248902"/>
    <n v="62298328"/>
    <s v="D"/>
    <n v="2"/>
    <x v="23"/>
    <n v="4.59"/>
    <n v="13"/>
    <n v="4.59"/>
    <n v="0"/>
    <s v="2D"/>
    <n v="0.17920836115564062"/>
  </r>
  <r>
    <s v="2D-24B-VCS-Loc-22"/>
    <s v="2D"/>
    <n v="8.2140000000000004"/>
    <n v="8.2100000000000009"/>
    <n v="8.2100000000000009"/>
    <x v="412"/>
    <n v="3384191"/>
    <n v="62298328"/>
    <s v="D"/>
    <n v="2"/>
    <x v="23"/>
    <n v="4.59"/>
    <n v="13"/>
    <n v="4.59"/>
    <n v="0"/>
    <s v="2D"/>
    <n v="5.917466309538999E-2"/>
  </r>
  <r>
    <s v="2D-24B-VCS-Loc-22"/>
    <s v="2D"/>
    <n v="8.2789999999999999"/>
    <n v="8.2799999999999994"/>
    <n v="8.2799999999999994"/>
    <x v="119"/>
    <n v="3783345"/>
    <n v="62298328"/>
    <s v="D"/>
    <n v="2"/>
    <x v="23"/>
    <n v="4.59"/>
    <n v="13"/>
    <n v="4.59"/>
    <n v="0"/>
    <s v="2D"/>
    <n v="6.6154116522568682E-2"/>
  </r>
  <r>
    <s v="2D-24B-VCS-Loc-22"/>
    <s v="2D"/>
    <n v="8.3689999999999998"/>
    <n v="8.3699999999999992"/>
    <n v="8.3699999999999992"/>
    <x v="646"/>
    <n v="4078914"/>
    <n v="62298328"/>
    <s v="D"/>
    <n v="2"/>
    <x v="23"/>
    <n v="4.59"/>
    <n v="13"/>
    <n v="4.59"/>
    <n v="0"/>
    <s v="2D"/>
    <n v="7.1322322453156325E-2"/>
  </r>
  <r>
    <s v="2D-24B-VCS-Loc-22"/>
    <s v="2D"/>
    <n v="8.4740000000000002"/>
    <n v="8.4700000000000006"/>
    <n v="8.4700000000000006"/>
    <x v="647"/>
    <n v="3486629"/>
    <n v="62298328"/>
    <s v="D"/>
    <n v="2"/>
    <x v="23"/>
    <n v="4.59"/>
    <n v="13"/>
    <n v="4.59"/>
    <n v="0"/>
    <s v="2D"/>
    <n v="6.0965854590836192E-2"/>
  </r>
  <r>
    <s v="2D-24B-VCS-Loc-22"/>
    <s v="2D"/>
    <n v="8.5549999999999997"/>
    <n v="8.56"/>
    <n v="8.56"/>
    <x v="717"/>
    <n v="4181964"/>
    <n v="62298328"/>
    <s v="D"/>
    <n v="2"/>
    <x v="23"/>
    <n v="4.59"/>
    <n v="13"/>
    <n v="4.59"/>
    <n v="0"/>
    <s v="2D"/>
    <n v="7.3124215145377286E-2"/>
  </r>
  <r>
    <s v="2D-24B-VCS-Loc-22"/>
    <s v="2D"/>
    <n v="8.6980000000000004"/>
    <n v="8.6999999999999993"/>
    <n v="8.6999999999999993"/>
    <x v="120"/>
    <n v="11100938"/>
    <n v="62298328"/>
    <s v="D"/>
    <n v="2"/>
    <x v="23"/>
    <n v="4.59"/>
    <n v="13"/>
    <n v="4.59"/>
    <n v="0"/>
    <s v="2D"/>
    <n v="0.19410673516737451"/>
  </r>
  <r>
    <s v="2D-24B-VCS-Loc-22"/>
    <s v="2D"/>
    <n v="8.81"/>
    <n v="8.81"/>
    <n v="8.81"/>
    <x v="121"/>
    <n v="31651653"/>
    <n v="62298328"/>
    <s v="D"/>
    <n v="2"/>
    <x v="23"/>
    <n v="4.59"/>
    <n v="13"/>
    <n v="4.59"/>
    <n v="0"/>
    <s v="2D"/>
    <n v="0.55344863888805029"/>
  </r>
  <r>
    <s v="2D-24B-VCS-Loc-22"/>
    <s v="2D"/>
    <n v="8.8889999999999993"/>
    <n v="8.89"/>
    <n v="8.89"/>
    <x v="544"/>
    <n v="35312443"/>
    <n v="62298328"/>
    <s v="D"/>
    <n v="2"/>
    <x v="23"/>
    <n v="4.59"/>
    <n v="13"/>
    <n v="4.59"/>
    <n v="0"/>
    <s v="2D"/>
    <n v="0.61745980578524151"/>
  </r>
  <r>
    <s v="2D-24B-VCS-Loc-22"/>
    <s v="2D"/>
    <n v="8.9770000000000003"/>
    <n v="8.98"/>
    <n v="8.9600000000000009"/>
    <x v="9"/>
    <n v="21447105"/>
    <n v="62298328"/>
    <s v="D"/>
    <n v="2"/>
    <x v="23"/>
    <n v="4.59"/>
    <n v="13"/>
    <n v="4.59"/>
    <n v="0"/>
    <s v="2D"/>
    <n v="0.37501583472872957"/>
  </r>
  <r>
    <s v="2D-24B-VCS-Loc-22"/>
    <s v="2D"/>
    <n v="9.0939999999999994"/>
    <n v="9.09"/>
    <n v="9.09"/>
    <x v="718"/>
    <n v="19314951"/>
    <n v="62298328"/>
    <s v="D"/>
    <n v="2"/>
    <x v="23"/>
    <n v="4.59"/>
    <n v="13"/>
    <n v="4.59"/>
    <n v="0"/>
    <s v="2D"/>
    <n v="0.33773380938870351"/>
  </r>
  <r>
    <s v="2D-24B-VCS-Loc-22"/>
    <s v="2D"/>
    <n v="9.1820000000000004"/>
    <n v="9.18"/>
    <n v="9.18"/>
    <x v="649"/>
    <n v="9286059"/>
    <n v="62298328"/>
    <s v="D"/>
    <n v="2"/>
    <x v="23"/>
    <n v="4.59"/>
    <n v="13"/>
    <n v="4.59"/>
    <n v="0"/>
    <s v="2D"/>
    <n v="0.16237245853112725"/>
  </r>
  <r>
    <s v="2D-24B-VCS-Loc-22"/>
    <s v="2D"/>
    <n v="9.2330000000000005"/>
    <n v="9.23"/>
    <n v="9.23"/>
    <x v="124"/>
    <n v="26708858"/>
    <n v="62298328"/>
    <s v="D"/>
    <n v="2"/>
    <x v="23"/>
    <n v="4.59"/>
    <n v="13"/>
    <n v="4.59"/>
    <n v="0"/>
    <s v="2D"/>
    <n v="0.4670208253058446"/>
  </r>
  <r>
    <s v="2D-24B-VCS-Loc-22"/>
    <s v="2D"/>
    <n v="9.3770000000000007"/>
    <n v="9.3800000000000008"/>
    <n v="9.3800000000000008"/>
    <x v="10"/>
    <n v="54004004"/>
    <n v="62298328"/>
    <s v="D"/>
    <n v="2"/>
    <x v="23"/>
    <n v="4.59"/>
    <n v="13"/>
    <n v="4.59"/>
    <n v="0"/>
    <s v="2D"/>
    <n v="0.94429325723698609"/>
  </r>
  <r>
    <s v="2D-24B-VCS-Loc-22"/>
    <s v="2D"/>
    <n v="9.5350000000000001"/>
    <n v="9.5399999999999991"/>
    <n v="9.5299999999999994"/>
    <x v="11"/>
    <n v="48652526"/>
    <n v="62298328"/>
    <s v="D"/>
    <n v="2"/>
    <x v="23"/>
    <n v="4.59"/>
    <n v="13"/>
    <n v="4.59"/>
    <n v="0"/>
    <s v="2D"/>
    <n v="0.85071936979612017"/>
  </r>
  <r>
    <s v="2D-24B-VCS-Loc-22"/>
    <s v="2D"/>
    <n v="9.66"/>
    <n v="9.66"/>
    <n v="9.66"/>
    <x v="12"/>
    <n v="17809991"/>
    <n v="62298328"/>
    <s v="D"/>
    <n v="2"/>
    <x v="23"/>
    <n v="4.59"/>
    <n v="13"/>
    <n v="4.59"/>
    <n v="0"/>
    <s v="2D"/>
    <n v="0.31141865726755019"/>
  </r>
  <r>
    <s v="2D-24B-VCS-Loc-22"/>
    <s v="2D"/>
    <n v="9.7989999999999995"/>
    <n v="9.8000000000000007"/>
    <n v="9.8000000000000007"/>
    <x v="13"/>
    <n v="22300917"/>
    <n v="62298328"/>
    <s v="D"/>
    <n v="2"/>
    <x v="23"/>
    <n v="4.59"/>
    <n v="13"/>
    <n v="4.59"/>
    <n v="0"/>
    <s v="2D"/>
    <n v="0.38994526319384909"/>
  </r>
  <r>
    <s v="2D-24B-VCS-Loc-22"/>
    <s v="2D"/>
    <n v="9.8970000000000002"/>
    <n v="9.9"/>
    <n v="9.9"/>
    <x v="719"/>
    <n v="7434355"/>
    <n v="62298328"/>
    <s v="D"/>
    <n v="2"/>
    <x v="23"/>
    <n v="4.59"/>
    <n v="13"/>
    <n v="4.59"/>
    <n v="0"/>
    <s v="2D"/>
    <n v="0.12999427409875153"/>
  </r>
  <r>
    <s v="2D-24B-VCS-Loc-22"/>
    <s v="2D"/>
    <n v="9.9960000000000004"/>
    <n v="10"/>
    <n v="9.99"/>
    <x v="126"/>
    <n v="78649678"/>
    <n v="62298328"/>
    <s v="D"/>
    <n v="2"/>
    <x v="23"/>
    <n v="4.59"/>
    <n v="13"/>
    <n v="4.59"/>
    <n v="0"/>
    <s v="2D"/>
    <n v="1.3752380401138427"/>
  </r>
  <r>
    <s v="2D-24B-VCS-Loc-22"/>
    <s v="2D"/>
    <n v="10.093"/>
    <n v="10.09"/>
    <n v="10.1"/>
    <x v="223"/>
    <n v="71904826"/>
    <n v="62298328"/>
    <s v="D"/>
    <n v="2"/>
    <x v="23"/>
    <n v="4.59"/>
    <n v="13"/>
    <n v="4.59"/>
    <n v="0"/>
    <s v="2D"/>
    <n v="1.2573001504591905"/>
  </r>
  <r>
    <s v="2D-24B-VCS-Loc-22"/>
    <s v="2D"/>
    <n v="10.327999999999999"/>
    <n v="10.33"/>
    <n v="10.33"/>
    <x v="15"/>
    <n v="17986636"/>
    <n v="62298328"/>
    <s v="D"/>
    <n v="2"/>
    <x v="23"/>
    <n v="4.59"/>
    <n v="13"/>
    <n v="4.59"/>
    <n v="0"/>
    <s v="2D"/>
    <n v="0.3145074038431675"/>
  </r>
  <r>
    <s v="2D-24B-VCS-Loc-22"/>
    <s v="2D"/>
    <n v="10.534000000000001"/>
    <n v="10.53"/>
    <n v="10.53"/>
    <x v="129"/>
    <n v="24863870"/>
    <n v="62298328"/>
    <s v="D"/>
    <n v="2"/>
    <x v="23"/>
    <n v="4.59"/>
    <n v="13"/>
    <n v="4.59"/>
    <n v="0"/>
    <s v="2D"/>
    <n v="0.43476007426814095"/>
  </r>
  <r>
    <s v="2D-24B-VCS-Loc-22"/>
    <s v="2D"/>
    <n v="10.619"/>
    <n v="10.62"/>
    <n v="10.62"/>
    <x v="130"/>
    <n v="16345538"/>
    <n v="62298328"/>
    <s v="D"/>
    <n v="2"/>
    <x v="23"/>
    <n v="4.59"/>
    <n v="13"/>
    <n v="4.59"/>
    <n v="0"/>
    <s v="2D"/>
    <n v="0.28581179497933024"/>
  </r>
  <r>
    <s v="2D-24B-VCS-Loc-22"/>
    <s v="2D"/>
    <n v="10.734999999999999"/>
    <n v="10.74"/>
    <n v="10.74"/>
    <x v="720"/>
    <n v="58229826"/>
    <n v="62298328"/>
    <s v="D"/>
    <n v="2"/>
    <x v="23"/>
    <n v="4.59"/>
    <n v="13"/>
    <n v="4.59"/>
    <n v="0"/>
    <s v="2D"/>
    <n v="1.0181843565133233"/>
  </r>
  <r>
    <s v="2D-24B-VCS-Loc-22"/>
    <s v="2D"/>
    <n v="11.076000000000001"/>
    <n v="11.08"/>
    <n v="11.08"/>
    <x v="247"/>
    <n v="19347761"/>
    <n v="62298328"/>
    <s v="D"/>
    <n v="2"/>
    <x v="23"/>
    <n v="4.59"/>
    <n v="13"/>
    <n v="4.59"/>
    <n v="0"/>
    <s v="2D"/>
    <n v="0.33830751243801721"/>
  </r>
  <r>
    <s v="2D-24B-VCS-Loc-22"/>
    <s v="2D"/>
    <n v="11.13"/>
    <n v="11.13"/>
    <n v="11.13"/>
    <x v="132"/>
    <n v="33424252"/>
    <n v="62298328"/>
    <s v="D"/>
    <n v="2"/>
    <x v="23"/>
    <n v="4.59"/>
    <n v="13"/>
    <n v="4.59"/>
    <n v="0"/>
    <s v="2D"/>
    <n v="0.58444362369482539"/>
  </r>
  <r>
    <s v="2D-24B-VCS-Loc-22"/>
    <s v="2D"/>
    <n v="11.249000000000001"/>
    <n v="11.25"/>
    <n v="11.25"/>
    <x v="133"/>
    <n v="25212787"/>
    <n v="62298328"/>
    <s v="D"/>
    <n v="2"/>
    <x v="23"/>
    <n v="4.59"/>
    <n v="13"/>
    <n v="4.59"/>
    <n v="0"/>
    <s v="2D"/>
    <n v="0.44086110282216001"/>
  </r>
  <r>
    <s v="2D-24B-VCS-Loc-22"/>
    <s v="2D"/>
    <n v="11.375"/>
    <n v="11.38"/>
    <n v="11.38"/>
    <x v="721"/>
    <n v="22551652"/>
    <n v="62298328"/>
    <s v="D"/>
    <n v="2"/>
    <x v="23"/>
    <n v="4.59"/>
    <n v="13"/>
    <n v="4.59"/>
    <n v="0"/>
    <s v="2D"/>
    <n v="0.3943295190326071"/>
  </r>
  <r>
    <s v="2D-24B-VCS-Loc-22"/>
    <s v="2D"/>
    <n v="11.433999999999999"/>
    <n v="11.43"/>
    <n v="11.43"/>
    <x v="421"/>
    <n v="36613743"/>
    <n v="62298328"/>
    <s v="D"/>
    <n v="2"/>
    <x v="23"/>
    <n v="4.59"/>
    <n v="13"/>
    <n v="4.59"/>
    <n v="0"/>
    <s v="2D"/>
    <n v="0.64021383742412696"/>
  </r>
  <r>
    <s v="2D-24B-VCS-Loc-22"/>
    <s v="2D"/>
    <n v="11.638999999999999"/>
    <n v="11.64"/>
    <n v="11.64"/>
    <x v="136"/>
    <n v="139265329"/>
    <n v="62298328"/>
    <s v="D"/>
    <n v="2"/>
    <x v="23"/>
    <n v="4.59"/>
    <n v="13"/>
    <n v="4.59"/>
    <n v="0"/>
    <s v="2D"/>
    <n v="2.4351400155734839"/>
  </r>
  <r>
    <s v="2D-24B-VCS-Loc-22"/>
    <s v="2D"/>
    <n v="11.786"/>
    <n v="11.79"/>
    <n v="11.79"/>
    <x v="653"/>
    <n v="75033033"/>
    <n v="62298328"/>
    <s v="D"/>
    <n v="2"/>
    <x v="23"/>
    <n v="4.59"/>
    <n v="13"/>
    <n v="4.59"/>
    <n v="0"/>
    <s v="2D"/>
    <n v="1.3119987757193015"/>
  </r>
  <r>
    <s v="2D-24B-VCS-Loc-22"/>
    <s v="2D"/>
    <n v="11.92"/>
    <n v="11.92"/>
    <n v="11.92"/>
    <x v="138"/>
    <n v="99509196"/>
    <n v="62298328"/>
    <s v="D"/>
    <n v="2"/>
    <x v="23"/>
    <n v="4.59"/>
    <n v="13"/>
    <n v="4.59"/>
    <n v="0"/>
    <s v="2D"/>
    <n v="1.7399795544025525"/>
  </r>
  <r>
    <s v="2D-24B-VCS-Loc-22"/>
    <s v="2D"/>
    <n v="12.019"/>
    <n v="12.02"/>
    <n v="12.02"/>
    <x v="551"/>
    <n v="101903545"/>
    <n v="62298328"/>
    <s v="D"/>
    <n v="2"/>
    <x v="23"/>
    <n v="4.59"/>
    <n v="13"/>
    <n v="4.59"/>
    <n v="0"/>
    <s v="2D"/>
    <n v="1.7818462207366288"/>
  </r>
  <r>
    <s v="2D-24B-VCS-Loc-22"/>
    <s v="2D"/>
    <n v="12.131"/>
    <n v="12.13"/>
    <n v="12.13"/>
    <x v="423"/>
    <n v="52430487"/>
    <n v="62298328"/>
    <s v="D"/>
    <n v="2"/>
    <x v="23"/>
    <n v="4.59"/>
    <n v="13"/>
    <n v="4.59"/>
    <n v="0"/>
    <s v="2D"/>
    <n v="0.91677934376405601"/>
  </r>
  <r>
    <s v="2D-24B-VCS-Loc-22"/>
    <s v="2D"/>
    <n v="12.31"/>
    <n v="12.31"/>
    <n v="12.31"/>
    <x v="140"/>
    <n v="76511684"/>
    <n v="62298328"/>
    <s v="D"/>
    <n v="2"/>
    <x v="23"/>
    <n v="4.59"/>
    <n v="13"/>
    <n v="4.59"/>
    <n v="0"/>
    <s v="2D"/>
    <n v="1.3378538987784498"/>
  </r>
  <r>
    <s v="2D-24B-VCS-Loc-22"/>
    <s v="2D"/>
    <n v="12.401999999999999"/>
    <n v="12.4"/>
    <n v="12.39"/>
    <x v="20"/>
    <n v="73088018"/>
    <n v="62298328"/>
    <s v="D"/>
    <n v="2"/>
    <x v="23"/>
    <n v="4.59"/>
    <n v="13"/>
    <n v="4.59"/>
    <n v="0"/>
    <s v="2D"/>
    <n v="1.2779889910054718"/>
  </r>
  <r>
    <s v="2D-24B-VCS-Loc-22"/>
    <s v="2D"/>
    <n v="12.461"/>
    <n v="12.46"/>
    <n v="12.46"/>
    <x v="141"/>
    <n v="39685933"/>
    <n v="62298328"/>
    <s v="D"/>
    <n v="2"/>
    <x v="23"/>
    <n v="4.59"/>
    <n v="13"/>
    <n v="4.59"/>
    <n v="0"/>
    <s v="2D"/>
    <n v="0.69393297095265005"/>
  </r>
  <r>
    <s v="2D-24B-VCS-Loc-22"/>
    <s v="2D"/>
    <n v="12.532999999999999"/>
    <n v="12.53"/>
    <n v="12.53"/>
    <x v="21"/>
    <n v="186448588"/>
    <n v="62298328"/>
    <s v="D"/>
    <n v="2"/>
    <x v="23"/>
    <n v="4.59"/>
    <n v="13"/>
    <n v="4.59"/>
    <n v="0"/>
    <s v="2D"/>
    <n v="3.260168347327669"/>
  </r>
  <r>
    <s v="2D-24B-VCS-Loc-22"/>
    <s v="2D"/>
    <n v="12.728999999999999"/>
    <n v="12.73"/>
    <n v="12.73"/>
    <x v="424"/>
    <n v="36419240"/>
    <n v="62298328"/>
    <s v="D"/>
    <n v="2"/>
    <x v="23"/>
    <n v="4.59"/>
    <n v="13"/>
    <n v="4.59"/>
    <n v="0"/>
    <s v="2D"/>
    <n v="0.63681283272432043"/>
  </r>
  <r>
    <s v="2D-24B-VCS-Loc-22"/>
    <s v="2D"/>
    <n v="12.835000000000001"/>
    <n v="12.84"/>
    <n v="12.84"/>
    <x v="311"/>
    <n v="100046493"/>
    <n v="62298328"/>
    <s v="D"/>
    <n v="2"/>
    <x v="23"/>
    <n v="4.59"/>
    <n v="13"/>
    <n v="4.59"/>
    <n v="0"/>
    <s v="2D"/>
    <n v="1.7493745232317834"/>
  </r>
  <r>
    <s v="2D-24B-VCS-Loc-22"/>
    <s v="2D"/>
    <n v="13.006"/>
    <n v="13.01"/>
    <n v="13.01"/>
    <x v="722"/>
    <n v="39434186"/>
    <n v="62298328"/>
    <s v="D"/>
    <n v="2"/>
    <x v="23"/>
    <n v="4.59"/>
    <n v="13"/>
    <n v="4.59"/>
    <n v="0"/>
    <s v="2D"/>
    <n v="0.68953101967085917"/>
  </r>
  <r>
    <s v="2D-24B-VCS-Loc-22"/>
    <s v="2D"/>
    <n v="13.113"/>
    <n v="13.11"/>
    <n v="13.11"/>
    <x v="143"/>
    <n v="65159687"/>
    <n v="62298328"/>
    <s v="D"/>
    <n v="2"/>
    <x v="23"/>
    <n v="4.59"/>
    <n v="13"/>
    <n v="4.59"/>
    <n v="0"/>
    <s v="2D"/>
    <n v="1.1393572424328482"/>
  </r>
  <r>
    <s v="2D-24B-VCS-Loc-22"/>
    <s v="2D"/>
    <n v="13.301"/>
    <n v="13.3"/>
    <n v="13.3"/>
    <x v="144"/>
    <n v="25984830"/>
    <n v="62298328"/>
    <s v="D"/>
    <n v="2"/>
    <x v="23"/>
    <n v="4.59"/>
    <n v="13"/>
    <n v="4.59"/>
    <n v="0"/>
    <s v="2D"/>
    <n v="0.45436074998160048"/>
  </r>
  <r>
    <s v="2D-24B-VCS-Loc-22"/>
    <s v="2D"/>
    <n v="13.356999999999999"/>
    <n v="13.36"/>
    <n v="13.36"/>
    <x v="145"/>
    <n v="23253798"/>
    <n v="62298328"/>
    <s v="D"/>
    <n v="2"/>
    <x v="23"/>
    <n v="4.59"/>
    <n v="13"/>
    <n v="4.59"/>
    <n v="0"/>
    <s v="2D"/>
    <n v="0.40660697411530661"/>
  </r>
  <r>
    <s v="2D-24B-VCS-Loc-22"/>
    <s v="2D"/>
    <n v="13.539"/>
    <n v="13.54"/>
    <n v="13.54"/>
    <x v="146"/>
    <n v="44593698"/>
    <n v="62298328"/>
    <s v="D"/>
    <n v="2"/>
    <x v="23"/>
    <n v="4.59"/>
    <n v="13"/>
    <n v="4.59"/>
    <n v="0"/>
    <s v="2D"/>
    <n v="0.77974826341881009"/>
  </r>
  <r>
    <s v="2D-24B-VCS-Loc-22"/>
    <s v="2D"/>
    <n v="13.653"/>
    <n v="13.65"/>
    <n v="13.65"/>
    <x v="555"/>
    <n v="12911981"/>
    <n v="62298328"/>
    <s v="D"/>
    <n v="2"/>
    <x v="23"/>
    <n v="4.59"/>
    <n v="13"/>
    <n v="4.59"/>
    <n v="0"/>
    <s v="2D"/>
    <n v="0.22577393698200743"/>
  </r>
  <r>
    <s v="2D-24B-VCS-Loc-22"/>
    <s v="2D"/>
    <n v="13.821"/>
    <n v="13.82"/>
    <n v="13.82"/>
    <x v="428"/>
    <n v="11556874"/>
    <n v="62298328"/>
    <s v="D"/>
    <n v="2"/>
    <x v="23"/>
    <n v="4.59"/>
    <n v="13"/>
    <n v="4.59"/>
    <n v="0"/>
    <s v="2D"/>
    <n v="0.20207905682210967"/>
  </r>
  <r>
    <s v="2D-24B-VCS-Loc-22"/>
    <s v="2D"/>
    <n v="13.897"/>
    <n v="13.9"/>
    <n v="13.9"/>
    <x v="429"/>
    <n v="13752878"/>
    <n v="62298328"/>
    <s v="D"/>
    <n v="2"/>
    <x v="23"/>
    <n v="4.59"/>
    <n v="13"/>
    <n v="4.59"/>
    <n v="0"/>
    <s v="2D"/>
    <n v="0.24047753872107128"/>
  </r>
  <r>
    <s v="2D-24B-VCS-Loc-22"/>
    <s v="2D"/>
    <n v="13.986000000000001"/>
    <n v="13.99"/>
    <n v="13.99"/>
    <x v="723"/>
    <n v="11818959"/>
    <n v="62298328"/>
    <s v="D"/>
    <n v="2"/>
    <x v="23"/>
    <n v="4.59"/>
    <n v="13"/>
    <n v="4.59"/>
    <n v="0"/>
    <s v="2D"/>
    <n v="0.20666177439843891"/>
  </r>
  <r>
    <s v="2D-24B-VCS-Loc-22"/>
    <s v="2D"/>
    <n v="14.254"/>
    <n v="14.25"/>
    <n v="14.25"/>
    <x v="24"/>
    <n v="40621881"/>
    <n v="62298328"/>
    <s v="D"/>
    <n v="2"/>
    <x v="23"/>
    <n v="4.59"/>
    <n v="13"/>
    <n v="4.59"/>
    <n v="0"/>
    <s v="2D"/>
    <n v="0.71029859794439021"/>
  </r>
  <r>
    <s v="2D-24B-VCS-Loc-22"/>
    <s v="2D"/>
    <n v="14.436999999999999"/>
    <n v="14.44"/>
    <n v="14.44"/>
    <x v="655"/>
    <n v="4808148"/>
    <n v="62298328"/>
    <s v="D"/>
    <n v="2"/>
    <x v="23"/>
    <n v="4.59"/>
    <n v="13"/>
    <n v="4.59"/>
    <n v="0"/>
    <s v="2D"/>
    <n v="8.4073427892448496E-2"/>
  </r>
  <r>
    <s v="2D-24B-VCS-Loc-22"/>
    <s v="2D"/>
    <n v="14.509"/>
    <n v="14.51"/>
    <n v="14.51"/>
    <x v="432"/>
    <n v="4363266"/>
    <n v="62298328"/>
    <s v="D"/>
    <n v="2"/>
    <x v="23"/>
    <n v="4.59"/>
    <n v="13"/>
    <n v="4.59"/>
    <n v="0"/>
    <s v="2D"/>
    <n v="7.6294392233053593E-2"/>
  </r>
  <r>
    <s v="2D-24B-VCS-Loc-22"/>
    <s v="2D"/>
    <n v="14.593999999999999"/>
    <n v="14.59"/>
    <n v="14.59"/>
    <x v="656"/>
    <n v="13538399"/>
    <n v="62298328"/>
    <s v="D"/>
    <n v="2"/>
    <x v="23"/>
    <n v="4.59"/>
    <n v="13"/>
    <n v="4.59"/>
    <n v="0"/>
    <s v="2D"/>
    <n v="0.23672724136313961"/>
  </r>
  <r>
    <s v="2D-24B-VCS-Loc-22"/>
    <s v="2D"/>
    <n v="14.711"/>
    <n v="14.71"/>
    <n v="14.71"/>
    <x v="724"/>
    <n v="16127939"/>
    <n v="62298328"/>
    <s v="D"/>
    <n v="2"/>
    <x v="23"/>
    <n v="4.59"/>
    <n v="13"/>
    <n v="4.59"/>
    <n v="0"/>
    <s v="2D"/>
    <n v="0.28200694250058606"/>
  </r>
  <r>
    <s v="2D-24B-VCS-Loc-22"/>
    <s v="2D"/>
    <n v="14.829000000000001"/>
    <n v="14.83"/>
    <n v="14.83"/>
    <x v="147"/>
    <n v="15723533"/>
    <n v="62298328"/>
    <s v="D"/>
    <n v="2"/>
    <x v="23"/>
    <n v="4.59"/>
    <n v="13"/>
    <n v="4.59"/>
    <n v="0"/>
    <s v="2D"/>
    <n v="0.27493565462003966"/>
  </r>
  <r>
    <s v="2D-24B-VCS-Loc-22"/>
    <s v="2D"/>
    <n v="14.884"/>
    <n v="14.88"/>
    <n v="14.88"/>
    <x v="558"/>
    <n v="14038479"/>
    <n v="62298328"/>
    <s v="D"/>
    <n v="2"/>
    <x v="23"/>
    <n v="4.59"/>
    <n v="13"/>
    <n v="4.59"/>
    <n v="0"/>
    <s v="2D"/>
    <n v="0.24547144803490917"/>
  </r>
  <r>
    <s v="2D-24B-VCS-Loc-22"/>
    <s v="2D"/>
    <n v="15.058"/>
    <n v="15.06"/>
    <n v="15.06"/>
    <x v="229"/>
    <n v="11355693"/>
    <n v="62298328"/>
    <s v="D"/>
    <n v="2"/>
    <x v="23"/>
    <n v="4.59"/>
    <n v="13"/>
    <n v="4.59"/>
    <n v="0"/>
    <s v="2D"/>
    <n v="0.19856128318102564"/>
  </r>
  <r>
    <s v="2D-24B-VCS-Loc-22"/>
    <s v="2D"/>
    <n v="15.146000000000001"/>
    <n v="15.15"/>
    <n v="15.15"/>
    <x v="658"/>
    <n v="14902045"/>
    <n v="62298328"/>
    <s v="D"/>
    <n v="2"/>
    <x v="23"/>
    <n v="4.59"/>
    <n v="13"/>
    <n v="4.59"/>
    <n v="0"/>
    <s v="2D"/>
    <n v="0.26057143119503029"/>
  </r>
  <r>
    <s v="2D-24B-VCS-Loc-22"/>
    <s v="2D"/>
    <n v="15.2"/>
    <n v="15.2"/>
    <n v="15.2"/>
    <x v="659"/>
    <n v="17946224"/>
    <n v="62298328"/>
    <s v="D"/>
    <n v="2"/>
    <x v="23"/>
    <n v="4.59"/>
    <n v="13"/>
    <n v="4.59"/>
    <n v="0"/>
    <s v="2D"/>
    <n v="0.31380077514372035"/>
  </r>
  <r>
    <s v="2D-24B-VCS-Loc-22"/>
    <s v="2D"/>
    <n v="15.356"/>
    <n v="15.36"/>
    <n v="15.36"/>
    <x v="149"/>
    <n v="35104873"/>
    <n v="62298328"/>
    <s v="D"/>
    <n v="2"/>
    <x v="23"/>
    <n v="4.59"/>
    <n v="13"/>
    <n v="4.59"/>
    <n v="0"/>
    <s v="2D"/>
    <n v="0.61383031654580156"/>
  </r>
  <r>
    <s v="2D-24B-VCS-Loc-22"/>
    <s v="2D"/>
    <n v="15.548999999999999"/>
    <n v="15.55"/>
    <n v="15.55"/>
    <x v="27"/>
    <n v="96387009"/>
    <n v="62298328"/>
    <s v="D"/>
    <n v="2"/>
    <x v="23"/>
    <n v="4.59"/>
    <n v="13"/>
    <n v="4.59"/>
    <n v="0"/>
    <s v="2D"/>
    <n v="1.6853861925486244"/>
  </r>
  <r>
    <s v="2D-24B-VCS-Loc-22"/>
    <s v="2D"/>
    <n v="15.771000000000001"/>
    <n v="15.77"/>
    <n v="15.77"/>
    <x v="189"/>
    <n v="11673465"/>
    <n v="62298328"/>
    <s v="D"/>
    <n v="2"/>
    <x v="23"/>
    <n v="4.59"/>
    <n v="13"/>
    <n v="4.59"/>
    <n v="0"/>
    <s v="2D"/>
    <n v="0.20411772223578004"/>
  </r>
  <r>
    <s v="2D-24B-VCS-Loc-22"/>
    <s v="2D"/>
    <n v="15.945"/>
    <n v="15.95"/>
    <n v="15.95"/>
    <x v="725"/>
    <n v="7975280"/>
    <n v="62298328"/>
    <s v="D"/>
    <n v="2"/>
    <x v="23"/>
    <n v="4.59"/>
    <n v="13"/>
    <n v="4.59"/>
    <n v="0"/>
    <s v="2D"/>
    <n v="0.13945268074154263"/>
  </r>
  <r>
    <s v="2D-24B-VCS-Loc-22"/>
    <s v="2D"/>
    <n v="16.03"/>
    <n v="16.03"/>
    <n v="16.03"/>
    <x v="336"/>
    <n v="5285161"/>
    <n v="62298328"/>
    <s v="D"/>
    <n v="2"/>
    <x v="23"/>
    <n v="4.59"/>
    <n v="13"/>
    <n v="4.59"/>
    <n v="0"/>
    <s v="2D"/>
    <n v="9.2414293868134045E-2"/>
  </r>
  <r>
    <s v="2D-24B-VCS-Loc-22"/>
    <s v="2D"/>
    <n v="16.146999999999998"/>
    <n v="16.149999999999999"/>
    <n v="16.149999999999999"/>
    <x v="561"/>
    <n v="3666891"/>
    <n v="62298328"/>
    <s v="D"/>
    <n v="2"/>
    <x v="23"/>
    <n v="4.59"/>
    <n v="13"/>
    <n v="4.59"/>
    <n v="0"/>
    <s v="2D"/>
    <n v="6.411784663824166E-2"/>
  </r>
  <r>
    <s v="2D-24B-VCS-Loc-22"/>
    <s v="2D"/>
    <n v="16.373999999999999"/>
    <n v="16.37"/>
    <n v="16.37"/>
    <x v="150"/>
    <n v="4583105"/>
    <n v="62298328"/>
    <s v="D"/>
    <n v="2"/>
    <x v="23"/>
    <n v="4.59"/>
    <n v="13"/>
    <n v="4.59"/>
    <n v="0"/>
    <s v="2D"/>
    <n v="8.0138412490842678E-2"/>
  </r>
  <r>
    <s v="2D-24B-VCS-Loc-22"/>
    <s v="2D"/>
    <n v="16.442"/>
    <n v="16.440000000000001"/>
    <n v="16.440000000000001"/>
    <x v="289"/>
    <n v="12047280"/>
    <n v="62298328"/>
    <s v="D"/>
    <n v="2"/>
    <x v="23"/>
    <n v="4.59"/>
    <n v="13"/>
    <n v="4.59"/>
    <n v="0"/>
    <s v="2D"/>
    <n v="0.21065410764812917"/>
  </r>
  <r>
    <s v="2D-24B-VCS-Loc-22"/>
    <s v="2D"/>
    <n v="16.54"/>
    <n v="16.54"/>
    <n v="16.54"/>
    <x v="564"/>
    <n v="2957073"/>
    <n v="62298328"/>
    <s v="D"/>
    <n v="2"/>
    <x v="23"/>
    <n v="4.59"/>
    <n v="13"/>
    <n v="4.59"/>
    <n v="0"/>
    <s v="2D"/>
    <n v="5.1706241912313509E-2"/>
  </r>
  <r>
    <s v="2D-24B-VCS-Loc-22"/>
    <s v="2D"/>
    <n v="16.719000000000001"/>
    <n v="16.72"/>
    <n v="16.72"/>
    <x v="152"/>
    <n v="9750380"/>
    <n v="62298328"/>
    <s v="D"/>
    <n v="2"/>
    <x v="23"/>
    <n v="4.59"/>
    <n v="13"/>
    <n v="4.59"/>
    <n v="0"/>
    <s v="2D"/>
    <n v="0.17049139707304597"/>
  </r>
  <r>
    <s v="2D-24B-VCS-Loc-22"/>
    <s v="2D"/>
    <n v="16.905999999999999"/>
    <n v="16.91"/>
    <n v="16.91"/>
    <x v="440"/>
    <n v="65968330"/>
    <n v="62298328"/>
    <s v="D"/>
    <n v="2"/>
    <x v="23"/>
    <n v="4.59"/>
    <n v="13"/>
    <n v="4.59"/>
    <n v="0"/>
    <s v="2D"/>
    <n v="1.153496863124897"/>
  </r>
  <r>
    <s v="2D-24B-VCS-Loc-22"/>
    <s v="2D"/>
    <n v="17.03"/>
    <n v="17.03"/>
    <n v="17.03"/>
    <x v="726"/>
    <n v="3062088"/>
    <n v="62298328"/>
    <s v="D"/>
    <n v="2"/>
    <x v="23"/>
    <n v="4.59"/>
    <n v="13"/>
    <n v="4.59"/>
    <n v="0"/>
    <s v="2D"/>
    <n v="5.3542493839276957E-2"/>
  </r>
  <r>
    <s v="2D-24B-VCS-Loc-22"/>
    <s v="2D"/>
    <n v="17.181000000000001"/>
    <n v="17.18"/>
    <n v="17.18"/>
    <x v="565"/>
    <n v="21118036"/>
    <n v="62298328"/>
    <s v="D"/>
    <n v="2"/>
    <x v="23"/>
    <n v="4.59"/>
    <n v="13"/>
    <n v="4.59"/>
    <n v="0"/>
    <s v="2D"/>
    <n v="0.36926186067403327"/>
  </r>
  <r>
    <s v="2D-24B-VCS-Loc-22"/>
    <s v="2D"/>
    <n v="17.303999999999998"/>
    <n v="17.3"/>
    <n v="17.3"/>
    <x v="566"/>
    <n v="3208303"/>
    <n v="62298328"/>
    <s v="D"/>
    <n v="2"/>
    <x v="23"/>
    <n v="4.59"/>
    <n v="13"/>
    <n v="4.59"/>
    <n v="0"/>
    <s v="2D"/>
    <n v="5.6099153130815899E-2"/>
  </r>
  <r>
    <s v="2D-24B-VCS-Loc-22"/>
    <s v="2D"/>
    <n v="17.443000000000001"/>
    <n v="17.440000000000001"/>
    <n v="17.440000000000001"/>
    <x v="567"/>
    <n v="24973529"/>
    <n v="62298328"/>
    <s v="D"/>
    <n v="2"/>
    <x v="23"/>
    <n v="4.59"/>
    <n v="13"/>
    <n v="4.59"/>
    <n v="0"/>
    <s v="2D"/>
    <n v="0.43667752939415999"/>
  </r>
  <r>
    <s v="2D-24B-VCS-Loc-22"/>
    <s v="2D"/>
    <n v="17.587"/>
    <n v="17.59"/>
    <n v="17.59"/>
    <x v="445"/>
    <n v="6831641"/>
    <n v="62298328"/>
    <s v="D"/>
    <n v="2"/>
    <x v="23"/>
    <n v="4.59"/>
    <n v="13"/>
    <n v="4.59"/>
    <n v="0"/>
    <s v="2D"/>
    <n v="0.11945544875086929"/>
  </r>
  <r>
    <s v="2D-24B-VCS-Loc-22"/>
    <s v="2D"/>
    <n v="17.693999999999999"/>
    <n v="17.690000000000001"/>
    <n v="17.690000000000001"/>
    <x v="155"/>
    <n v="18732241"/>
    <n v="62298328"/>
    <s v="D"/>
    <n v="2"/>
    <x v="23"/>
    <n v="4.59"/>
    <n v="13"/>
    <n v="4.59"/>
    <n v="0"/>
    <s v="2D"/>
    <n v="0.32754476629618456"/>
  </r>
  <r>
    <s v="2D-24B-VCS-Loc-22"/>
    <s v="2D"/>
    <n v="17.751999999999999"/>
    <n v="17.75"/>
    <n v="17.75"/>
    <x v="727"/>
    <n v="6239409"/>
    <n v="62298328"/>
    <s v="D"/>
    <n v="2"/>
    <x v="23"/>
    <n v="4.59"/>
    <n v="13"/>
    <n v="4.59"/>
    <n v="0"/>
    <s v="2D"/>
    <n v="0.10909990762617834"/>
  </r>
  <r>
    <s v="2D-24B-VCS-Loc-22"/>
    <s v="2D"/>
    <n v="17.838999999999999"/>
    <n v="17.84"/>
    <n v="17.84"/>
    <x v="664"/>
    <n v="10331352"/>
    <n v="62298328"/>
    <s v="D"/>
    <n v="2"/>
    <x v="23"/>
    <n v="4.59"/>
    <n v="13"/>
    <n v="4.59"/>
    <n v="0"/>
    <s v="2D"/>
    <n v="0.18065005016557381"/>
  </r>
  <r>
    <s v="2D-24B-VCS-Loc-22"/>
    <s v="2D"/>
    <n v="17.925000000000001"/>
    <n v="17.93"/>
    <n v="17.93"/>
    <x v="665"/>
    <n v="11740134"/>
    <n v="62298328"/>
    <s v="D"/>
    <n v="2"/>
    <x v="23"/>
    <n v="4.59"/>
    <n v="13"/>
    <n v="4.59"/>
    <n v="0"/>
    <s v="2D"/>
    <n v="0.20528347074521891"/>
  </r>
  <r>
    <s v="2D-24B-VCS-Loc-22"/>
    <s v="2D"/>
    <n v="18.007999999999999"/>
    <n v="18.010000000000002"/>
    <n v="18.010000000000002"/>
    <x v="666"/>
    <n v="11381405"/>
    <n v="62298328"/>
    <s v="D"/>
    <n v="2"/>
    <x v="23"/>
    <n v="4.59"/>
    <n v="13"/>
    <n v="4.59"/>
    <n v="0"/>
    <s v="2D"/>
    <n v="0.19901087333049081"/>
  </r>
  <r>
    <s v="2D-24B-VCS-Loc-22"/>
    <s v="2D"/>
    <n v="18.036999999999999"/>
    <n v="18.04"/>
    <n v="18.04"/>
    <x v="569"/>
    <n v="7453190"/>
    <n v="62298328"/>
    <s v="D"/>
    <n v="2"/>
    <x v="23"/>
    <n v="4.59"/>
    <n v="13"/>
    <n v="4.59"/>
    <n v="0"/>
    <s v="2D"/>
    <n v="0.13032361566942577"/>
  </r>
  <r>
    <s v="2D-24B-VCS-Loc-22"/>
    <s v="2D"/>
    <n v="18.148"/>
    <n v="18.149999999999999"/>
    <n v="18.149999999999999"/>
    <x v="156"/>
    <n v="20728076"/>
    <n v="62298328"/>
    <s v="D"/>
    <n v="2"/>
    <x v="23"/>
    <n v="4.59"/>
    <n v="13"/>
    <n v="4.59"/>
    <n v="0"/>
    <s v="2D"/>
    <n v="0.36244316999709497"/>
  </r>
  <r>
    <s v="2D-24B-VCS-Loc-22"/>
    <s v="2D"/>
    <n v="18.216999999999999"/>
    <n v="18.22"/>
    <n v="18.21"/>
    <x v="157"/>
    <n v="21776917"/>
    <n v="62298328"/>
    <s v="D"/>
    <n v="2"/>
    <x v="23"/>
    <n v="4.59"/>
    <n v="13"/>
    <n v="4.59"/>
    <n v="0"/>
    <s v="2D"/>
    <n v="0.38078280059585018"/>
  </r>
  <r>
    <s v="2D-24B-VCS-Loc-22"/>
    <s v="2D"/>
    <n v="18.294"/>
    <n v="18.29"/>
    <n v="18.29"/>
    <x v="34"/>
    <n v="8333897"/>
    <n v="62298328"/>
    <s v="D"/>
    <n v="2"/>
    <x v="23"/>
    <n v="4.59"/>
    <n v="13"/>
    <n v="4.59"/>
    <n v="0"/>
    <s v="2D"/>
    <n v="0.14572331976731848"/>
  </r>
  <r>
    <s v="2D-24B-VCS-Loc-22"/>
    <s v="2D"/>
    <n v="18.393000000000001"/>
    <n v="18.39"/>
    <n v="18.39"/>
    <x v="450"/>
    <n v="32629394"/>
    <n v="62298328"/>
    <s v="D"/>
    <n v="2"/>
    <x v="23"/>
    <n v="4.59"/>
    <n v="13"/>
    <n v="4.59"/>
    <n v="0"/>
    <s v="2D"/>
    <n v="0.57054504221444347"/>
  </r>
  <r>
    <s v="2D-24B-VCS-Loc-22"/>
    <s v="2D"/>
    <n v="18.518000000000001"/>
    <n v="18.52"/>
    <n v="18.510000000000002"/>
    <x v="36"/>
    <n v="62298328"/>
    <n v="62298328"/>
    <s v="D"/>
    <n v="2"/>
    <x v="23"/>
    <n v="4.59"/>
    <n v="13"/>
    <n v="4.59"/>
    <n v="0"/>
    <s v="2D"/>
    <n v="1.0893246187363836"/>
  </r>
  <r>
    <s v="2D-24B-VCS-Loc-22"/>
    <s v="2D"/>
    <n v="18.603000000000002"/>
    <n v="18.600000000000001"/>
    <n v="18.600000000000001"/>
    <x v="571"/>
    <n v="28395884"/>
    <n v="62298328"/>
    <s v="D"/>
    <n v="2"/>
    <x v="23"/>
    <n v="4.59"/>
    <n v="13"/>
    <n v="4.59"/>
    <n v="0"/>
    <s v="2D"/>
    <n v="0.4965195135250271"/>
  </r>
  <r>
    <s v="2D-24B-VCS-Loc-22"/>
    <s v="2D"/>
    <n v="18.763000000000002"/>
    <n v="18.760000000000002"/>
    <n v="18.760000000000002"/>
    <x v="159"/>
    <n v="295395781"/>
    <n v="62298328"/>
    <s v="D"/>
    <n v="2"/>
    <x v="23"/>
    <n v="4.59"/>
    <n v="13"/>
    <n v="4.59"/>
    <n v="0"/>
    <s v="2D"/>
    <n v="5.165177089731225"/>
  </r>
  <r>
    <s v="2D-24B-VCS-Loc-22"/>
    <s v="2D"/>
    <n v="18.898"/>
    <n v="18.899999999999999"/>
    <n v="18.899999999999999"/>
    <x v="667"/>
    <n v="508039582"/>
    <n v="62298328"/>
    <s v="D"/>
    <n v="2"/>
    <x v="23"/>
    <n v="4.59"/>
    <n v="13"/>
    <n v="4.59"/>
    <n v="0"/>
    <s v="2D"/>
    <n v="8.8833848633167438"/>
  </r>
  <r>
    <s v="2D-24B-VCS-Loc-22"/>
    <s v="2D"/>
    <n v="18.966000000000001"/>
    <n v="18.97"/>
    <n v="18.97"/>
    <x v="728"/>
    <n v="75083831"/>
    <n v="62298328"/>
    <s v="D"/>
    <n v="2"/>
    <x v="23"/>
    <n v="4.59"/>
    <n v="13"/>
    <n v="4.59"/>
    <n v="0"/>
    <s v="2D"/>
    <n v="1.3128870100228383"/>
  </r>
  <r>
    <s v="2D-24B-VCS-Loc-22"/>
    <s v="2D"/>
    <n v="19.114999999999998"/>
    <n v="19.12"/>
    <n v="19.12"/>
    <x v="313"/>
    <n v="494346236"/>
    <n v="62298328"/>
    <s v="D"/>
    <n v="2"/>
    <x v="23"/>
    <n v="4.59"/>
    <n v="13"/>
    <n v="4.59"/>
    <n v="0"/>
    <s v="2D"/>
    <n v="8.6439482782662527"/>
  </r>
  <r>
    <s v="2D-24B-VCS-Loc-22"/>
    <s v="2D"/>
    <n v="19.231999999999999"/>
    <n v="19.23"/>
    <n v="19.23"/>
    <x v="572"/>
    <n v="31665450"/>
    <n v="62298328"/>
    <s v="D"/>
    <n v="2"/>
    <x v="23"/>
    <n v="4.59"/>
    <n v="13"/>
    <n v="4.59"/>
    <n v="0"/>
    <s v="2D"/>
    <n v="0.55368988792710494"/>
  </r>
  <r>
    <s v="2D-24B-VCS-Loc-22"/>
    <s v="2D"/>
    <n v="19.440000000000001"/>
    <n v="19.440000000000001"/>
    <n v="19.440000000000001"/>
    <x v="573"/>
    <n v="19202315"/>
    <n v="62298328"/>
    <s v="D"/>
    <n v="2"/>
    <x v="23"/>
    <n v="4.59"/>
    <n v="13"/>
    <n v="4.59"/>
    <n v="0"/>
    <s v="2D"/>
    <n v="0.33576429958490922"/>
  </r>
  <r>
    <s v="2D-24B-VCS-Loc-22"/>
    <s v="2D"/>
    <n v="19.591999999999999"/>
    <n v="19.59"/>
    <n v="19.59"/>
    <x v="668"/>
    <n v="26589184"/>
    <n v="62298328"/>
    <s v="D"/>
    <n v="2"/>
    <x v="23"/>
    <n v="4.59"/>
    <n v="13"/>
    <n v="4.59"/>
    <n v="0"/>
    <s v="2D"/>
    <n v="0.4649282517391406"/>
  </r>
  <r>
    <s v="2D-24B-VCS-Loc-22"/>
    <s v="2D"/>
    <n v="19.768999999999998"/>
    <n v="19.77"/>
    <n v="19.760000000000002"/>
    <x v="162"/>
    <n v="41176153"/>
    <n v="62298328"/>
    <s v="D"/>
    <n v="2"/>
    <x v="23"/>
    <n v="4.59"/>
    <n v="13"/>
    <n v="4.59"/>
    <n v="0"/>
    <s v="2D"/>
    <n v="0.71999038509919544"/>
  </r>
  <r>
    <s v="2D-24B-VCS-Loc-22"/>
    <s v="2D"/>
    <n v="19.98"/>
    <n v="19.98"/>
    <n v="19.98"/>
    <x v="163"/>
    <n v="33358636"/>
    <n v="62298328"/>
    <s v="D"/>
    <n v="2"/>
    <x v="23"/>
    <n v="4.59"/>
    <n v="13"/>
    <n v="4.59"/>
    <n v="0"/>
    <s v="2D"/>
    <n v="0.58329628753866081"/>
  </r>
  <r>
    <s v="2D-24B-VCS-Loc-22"/>
    <s v="2D"/>
    <n v="20.052"/>
    <n v="20.05"/>
    <n v="20.05"/>
    <x v="40"/>
    <n v="90521235"/>
    <n v="62298328"/>
    <s v="D"/>
    <n v="2"/>
    <x v="23"/>
    <n v="4.59"/>
    <n v="13"/>
    <n v="4.59"/>
    <n v="0"/>
    <s v="2D"/>
    <n v="1.5828195229239792"/>
  </r>
  <r>
    <s v="2D-24B-VCS-Loc-22"/>
    <s v="2D"/>
    <n v="20.135999999999999"/>
    <n v="20.14"/>
    <n v="20.14"/>
    <x v="729"/>
    <n v="18863947"/>
    <n v="62298328"/>
    <s v="D"/>
    <n v="2"/>
    <x v="23"/>
    <n v="4.59"/>
    <n v="13"/>
    <n v="4.59"/>
    <n v="0"/>
    <s v="2D"/>
    <n v="0.32984772679032975"/>
  </r>
  <r>
    <s v="2D-24B-VCS-Loc-22"/>
    <s v="2D"/>
    <n v="20.315000000000001"/>
    <n v="20.32"/>
    <n v="20.32"/>
    <x v="730"/>
    <n v="75598261"/>
    <n v="62298328"/>
    <s v="D"/>
    <n v="2"/>
    <x v="23"/>
    <n v="4.59"/>
    <n v="13"/>
    <n v="4.59"/>
    <n v="0"/>
    <s v="2D"/>
    <n v="1.3218821352791139"/>
  </r>
  <r>
    <s v="2D-24B-VCS-Loc-22"/>
    <s v="2D"/>
    <n v="20.451000000000001"/>
    <n v="20.45"/>
    <n v="20.45"/>
    <x v="669"/>
    <n v="7259235"/>
    <n v="62298328"/>
    <s v="D"/>
    <n v="2"/>
    <x v="23"/>
    <n v="4.59"/>
    <n v="13"/>
    <n v="4.59"/>
    <n v="0"/>
    <s v="2D"/>
    <n v="0.12693219308699283"/>
  </r>
  <r>
    <s v="2D-24B-VCS-Loc-22"/>
    <s v="2D"/>
    <n v="20.507999999999999"/>
    <n v="20.51"/>
    <n v="20.51"/>
    <x v="165"/>
    <n v="19462285"/>
    <n v="62298328"/>
    <s v="D"/>
    <n v="2"/>
    <x v="23"/>
    <n v="4.59"/>
    <n v="13"/>
    <n v="4.59"/>
    <n v="0"/>
    <s v="2D"/>
    <n v="0.34031003508414925"/>
  </r>
  <r>
    <s v="2D-24B-VCS-Loc-22"/>
    <s v="2D"/>
    <n v="20.571999999999999"/>
    <n v="20.57"/>
    <n v="20.57"/>
    <x v="575"/>
    <n v="6787621"/>
    <n v="62298328"/>
    <s v="D"/>
    <n v="2"/>
    <x v="23"/>
    <n v="4.59"/>
    <n v="13"/>
    <n v="4.59"/>
    <n v="0"/>
    <s v="2D"/>
    <n v="0.11868573195017483"/>
  </r>
  <r>
    <s v="2D-24B-VCS-Loc-22"/>
    <s v="2D"/>
    <n v="20.640999999999998"/>
    <n v="20.64"/>
    <n v="20.64"/>
    <x v="338"/>
    <n v="24617424"/>
    <n v="62298328"/>
    <s v="D"/>
    <n v="2"/>
    <x v="23"/>
    <n v="4.59"/>
    <n v="13"/>
    <n v="4.59"/>
    <n v="0"/>
    <s v="2D"/>
    <n v="0.4304508142348844"/>
  </r>
  <r>
    <s v="2D-24B-VCS-Loc-22"/>
    <s v="2D"/>
    <n v="20.724"/>
    <n v="20.72"/>
    <n v="20.72"/>
    <x v="462"/>
    <n v="26138712"/>
    <n v="62298328"/>
    <s v="D"/>
    <n v="2"/>
    <x v="23"/>
    <n v="4.59"/>
    <n v="13"/>
    <n v="4.59"/>
    <n v="0"/>
    <s v="2D"/>
    <n v="0.4570514714882899"/>
  </r>
  <r>
    <s v="2D-24B-VCS-Loc-22"/>
    <s v="2D"/>
    <n v="20.861000000000001"/>
    <n v="20.86"/>
    <n v="20.85"/>
    <x v="42"/>
    <n v="101432603"/>
    <n v="62298328"/>
    <s v="D"/>
    <n v="2"/>
    <x v="23"/>
    <n v="4.59"/>
    <n v="13"/>
    <n v="4.59"/>
    <n v="0"/>
    <s v="2D"/>
    <n v="1.7736115099335246"/>
  </r>
  <r>
    <s v="2D-24B-VCS-Loc-22"/>
    <s v="2D"/>
    <n v="20.959"/>
    <n v="20.96"/>
    <n v="20.96"/>
    <x v="166"/>
    <n v="142787515"/>
    <n v="62298328"/>
    <s v="D"/>
    <n v="2"/>
    <x v="23"/>
    <n v="4.59"/>
    <n v="13"/>
    <n v="4.59"/>
    <n v="0"/>
    <s v="2D"/>
    <n v="2.4967276061998107"/>
  </r>
  <r>
    <s v="2D-24B-VCS-Loc-22"/>
    <s v="2D"/>
    <n v="21.067"/>
    <n v="21.07"/>
    <n v="21.07"/>
    <x v="191"/>
    <n v="61864558"/>
    <n v="62298328"/>
    <s v="D"/>
    <n v="2"/>
    <x v="23"/>
    <n v="4.59"/>
    <n v="13"/>
    <n v="4.59"/>
    <n v="0"/>
    <s v="2D"/>
    <n v="1.0817398832380365"/>
  </r>
  <r>
    <s v="2D-24B-VCS-Loc-22"/>
    <s v="2D"/>
    <n v="21.271000000000001"/>
    <n v="21.27"/>
    <n v="21.27"/>
    <x v="670"/>
    <n v="44330008"/>
    <n v="62298328"/>
    <s v="D"/>
    <n v="2"/>
    <x v="23"/>
    <n v="4.59"/>
    <n v="13"/>
    <n v="4.59"/>
    <n v="0"/>
    <s v="2D"/>
    <n v="0.77513748142937056"/>
  </r>
  <r>
    <s v="2D-24B-VCS-Loc-22"/>
    <s v="2D"/>
    <n v="21.445"/>
    <n v="21.45"/>
    <n v="21.45"/>
    <x v="731"/>
    <n v="105927074"/>
    <n v="62298328"/>
    <s v="D"/>
    <n v="2"/>
    <x v="23"/>
    <n v="4.59"/>
    <n v="13"/>
    <n v="4.59"/>
    <n v="0"/>
    <s v="2D"/>
    <n v="1.8522001023672849"/>
  </r>
  <r>
    <s v="2D-24B-VCS-Loc-22"/>
    <s v="2D"/>
    <n v="21.521999999999998"/>
    <n v="21.52"/>
    <n v="21.52"/>
    <x v="464"/>
    <n v="10907959"/>
    <n v="62298328"/>
    <s v="D"/>
    <n v="2"/>
    <x v="23"/>
    <n v="4.59"/>
    <n v="13"/>
    <n v="4.59"/>
    <n v="0"/>
    <s v="2D"/>
    <n v="0.19073237854581113"/>
  </r>
  <r>
    <s v="2D-24B-VCS-Loc-22"/>
    <s v="2D"/>
    <n v="21.603000000000002"/>
    <n v="21.6"/>
    <n v="21.6"/>
    <x v="170"/>
    <n v="43878264"/>
    <n v="62298328"/>
    <s v="D"/>
    <n v="2"/>
    <x v="23"/>
    <n v="4.59"/>
    <n v="13"/>
    <n v="4.59"/>
    <n v="0"/>
    <s v="2D"/>
    <n v="0.76723845947541935"/>
  </r>
  <r>
    <s v="2D-24B-VCS-Loc-22"/>
    <s v="2D"/>
    <n v="21.76"/>
    <n v="21.76"/>
    <n v="21.76"/>
    <x v="579"/>
    <n v="45667607"/>
    <n v="62298328"/>
    <s v="D"/>
    <n v="2"/>
    <x v="23"/>
    <n v="4.59"/>
    <n v="13"/>
    <n v="4.59"/>
    <n v="0"/>
    <s v="2D"/>
    <n v="0.7985262234305549"/>
  </r>
  <r>
    <s v="2D-24B-VCS-Loc-22"/>
    <s v="2D"/>
    <n v="21.891999999999999"/>
    <n v="21.89"/>
    <n v="21.89"/>
    <x v="467"/>
    <n v="43672169"/>
    <n v="62298328"/>
    <s v="D"/>
    <n v="2"/>
    <x v="23"/>
    <n v="4.59"/>
    <n v="13"/>
    <n v="4.59"/>
    <n v="0"/>
    <s v="2D"/>
    <n v="0.76363476151905563"/>
  </r>
  <r>
    <s v="2D-24B-VCS-Loc-22"/>
    <s v="2D"/>
    <n v="22.067"/>
    <n v="22.07"/>
    <n v="22.07"/>
    <x v="172"/>
    <n v="61737431"/>
    <n v="62298328"/>
    <s v="D"/>
    <n v="2"/>
    <x v="23"/>
    <n v="4.59"/>
    <n v="13"/>
    <n v="4.59"/>
    <n v="0"/>
    <s v="2D"/>
    <n v="1.0795169893779299"/>
  </r>
  <r>
    <s v="2D-24B-VCS-Loc-22"/>
    <s v="2D"/>
    <n v="22.169"/>
    <n v="22.17"/>
    <n v="22.17"/>
    <x v="44"/>
    <n v="26355804"/>
    <n v="62298328"/>
    <s v="D"/>
    <n v="2"/>
    <x v="23"/>
    <n v="4.59"/>
    <n v="13"/>
    <n v="4.59"/>
    <n v="0"/>
    <s v="2D"/>
    <n v="0.46084745875990207"/>
  </r>
  <r>
    <s v="2D-24B-VCS-Loc-22"/>
    <s v="2D"/>
    <n v="22.257999999999999"/>
    <n v="22.26"/>
    <n v="22.26"/>
    <x v="581"/>
    <n v="17923461"/>
    <n v="62298328"/>
    <s v="D"/>
    <n v="2"/>
    <x v="23"/>
    <n v="4.59"/>
    <n v="13"/>
    <n v="4.59"/>
    <n v="0"/>
    <s v="2D"/>
    <n v="0.3134027500747924"/>
  </r>
  <r>
    <s v="2D-24B-VCS-Loc-22"/>
    <s v="2D"/>
    <n v="22.32"/>
    <n v="22.32"/>
    <n v="22.32"/>
    <x v="582"/>
    <n v="10309384"/>
    <n v="62298328"/>
    <s v="D"/>
    <n v="2"/>
    <x v="23"/>
    <n v="4.59"/>
    <n v="13"/>
    <n v="4.59"/>
    <n v="0"/>
    <s v="2D"/>
    <n v="0.18026592616108369"/>
  </r>
  <r>
    <s v="2D-24B-VCS-Loc-22"/>
    <s v="2D"/>
    <n v="22.393999999999998"/>
    <n v="22.39"/>
    <n v="22.39"/>
    <x v="583"/>
    <n v="27132204"/>
    <n v="62298328"/>
    <s v="D"/>
    <n v="2"/>
    <x v="23"/>
    <n v="4.59"/>
    <n v="13"/>
    <n v="4.59"/>
    <n v="0"/>
    <s v="2D"/>
    <n v="0.47442329074670803"/>
  </r>
  <r>
    <s v="2D-24B-VCS-Loc-22"/>
    <s v="2D"/>
    <n v="22.491"/>
    <n v="22.49"/>
    <n v="22.49"/>
    <x v="470"/>
    <n v="49687334"/>
    <n v="62298328"/>
    <s v="D"/>
    <n v="2"/>
    <x v="23"/>
    <n v="4.59"/>
    <n v="13"/>
    <n v="4.59"/>
    <n v="0"/>
    <s v="2D"/>
    <n v="0.86881362475052859"/>
  </r>
  <r>
    <s v="2D-24B-VCS-Loc-22"/>
    <s v="2D"/>
    <n v="22.632999999999999"/>
    <n v="22.63"/>
    <n v="22.63"/>
    <x v="471"/>
    <n v="56791907"/>
    <n v="62298328"/>
    <s v="D"/>
    <n v="2"/>
    <x v="23"/>
    <n v="4.59"/>
    <n v="13"/>
    <n v="4.59"/>
    <n v="0"/>
    <s v="2D"/>
    <n v="0.99304145755062889"/>
  </r>
  <r>
    <s v="2D-24B-VCS-Loc-22"/>
    <s v="2D"/>
    <n v="22.745000000000001"/>
    <n v="22.75"/>
    <n v="22.75"/>
    <x v="175"/>
    <n v="35729907"/>
    <n v="62298328"/>
    <s v="D"/>
    <n v="2"/>
    <x v="23"/>
    <n v="4.59"/>
    <n v="13"/>
    <n v="4.59"/>
    <n v="0"/>
    <s v="2D"/>
    <n v="0.6247594208348809"/>
  </r>
  <r>
    <s v="2D-24B-VCS-Loc-22"/>
    <s v="2D"/>
    <n v="22.817"/>
    <n v="22.82"/>
    <n v="22.82"/>
    <x v="671"/>
    <n v="8802311"/>
    <n v="62298328"/>
    <s v="D"/>
    <n v="2"/>
    <x v="23"/>
    <n v="4.59"/>
    <n v="13"/>
    <n v="4.59"/>
    <n v="0"/>
    <s v="2D"/>
    <n v="0.15391382693407238"/>
  </r>
  <r>
    <s v="2D-24B-VCS-Loc-22"/>
    <s v="2D"/>
    <n v="22.885000000000002"/>
    <n v="22.89"/>
    <n v="22.89"/>
    <x v="732"/>
    <n v="21435788"/>
    <n v="62298328"/>
    <s v="D"/>
    <n v="2"/>
    <x v="23"/>
    <n v="4.59"/>
    <n v="13"/>
    <n v="4.59"/>
    <n v="0"/>
    <s v="2D"/>
    <n v="0.37481795001647472"/>
  </r>
  <r>
    <s v="2D-24B-VCS-Loc-22"/>
    <s v="2D"/>
    <n v="22.975999999999999"/>
    <n v="22.98"/>
    <n v="22.98"/>
    <x v="176"/>
    <n v="13942831"/>
    <n v="62298328"/>
    <s v="D"/>
    <n v="2"/>
    <x v="23"/>
    <n v="4.59"/>
    <n v="13"/>
    <n v="4.59"/>
    <n v="0"/>
    <s v="2D"/>
    <n v="0.24379898386969279"/>
  </r>
  <r>
    <s v="2D-24B-VCS-Loc-22"/>
    <s v="2D"/>
    <n v="23.018000000000001"/>
    <n v="23.02"/>
    <n v="23.02"/>
    <x v="733"/>
    <n v="15029936"/>
    <n v="62298328"/>
    <s v="D"/>
    <n v="2"/>
    <x v="23"/>
    <n v="4.59"/>
    <n v="13"/>
    <n v="4.59"/>
    <n v="0"/>
    <s v="2D"/>
    <n v="0.26280768406548966"/>
  </r>
  <r>
    <s v="2D-24B-VCS-Loc-22"/>
    <s v="2D"/>
    <n v="23.155999999999999"/>
    <n v="23.16"/>
    <n v="23.16"/>
    <x v="734"/>
    <n v="21504096"/>
    <n v="62298328"/>
    <s v="D"/>
    <n v="2"/>
    <x v="23"/>
    <n v="4.59"/>
    <n v="13"/>
    <n v="4.59"/>
    <n v="0"/>
    <s v="2D"/>
    <n v="0.37601235744995581"/>
  </r>
  <r>
    <s v="2D-24B-VCS-Loc-22"/>
    <s v="2D"/>
    <n v="23.268000000000001"/>
    <n v="23.27"/>
    <n v="23.27"/>
    <x v="735"/>
    <n v="12005071"/>
    <n v="62298328"/>
    <s v="D"/>
    <n v="2"/>
    <x v="23"/>
    <n v="4.59"/>
    <n v="13"/>
    <n v="4.59"/>
    <n v="0"/>
    <s v="2D"/>
    <n v="0.20991605729736784"/>
  </r>
  <r>
    <s v="2D-24B-VCS-Loc-22"/>
    <s v="2D"/>
    <n v="23.326000000000001"/>
    <n v="23.33"/>
    <n v="23.32"/>
    <x v="45"/>
    <n v="20308805"/>
    <n v="62298328"/>
    <s v="D"/>
    <n v="2"/>
    <x v="23"/>
    <n v="4.59"/>
    <n v="13"/>
    <n v="4.59"/>
    <n v="0"/>
    <s v="2D"/>
    <n v="0.35511195843998511"/>
  </r>
  <r>
    <s v="2D-24B-VCS-Loc-22"/>
    <s v="2D"/>
    <n v="23.477"/>
    <n v="23.48"/>
    <n v="23.48"/>
    <x v="736"/>
    <n v="22450326"/>
    <n v="62298328"/>
    <s v="D"/>
    <n v="2"/>
    <x v="23"/>
    <n v="4.59"/>
    <n v="13"/>
    <n v="4.59"/>
    <n v="0"/>
    <s v="2D"/>
    <n v="0.39255777154175825"/>
  </r>
  <r>
    <s v="2D-24B-VCS-Loc-22"/>
    <s v="2D"/>
    <n v="23.573"/>
    <n v="23.57"/>
    <n v="23.57"/>
    <x v="476"/>
    <n v="5780965"/>
    <n v="62298328"/>
    <s v="D"/>
    <n v="2"/>
    <x v="23"/>
    <n v="4.59"/>
    <n v="13"/>
    <n v="4.59"/>
    <n v="0"/>
    <s v="2D"/>
    <n v="0.10108373204740546"/>
  </r>
  <r>
    <s v="2D-24B-VCS-Loc-22"/>
    <s v="2D"/>
    <n v="23.640999999999998"/>
    <n v="23.64"/>
    <n v="23.64"/>
    <x v="673"/>
    <n v="10662291"/>
    <n v="62298328"/>
    <s v="D"/>
    <n v="2"/>
    <x v="23"/>
    <n v="4.59"/>
    <n v="13"/>
    <n v="4.59"/>
    <n v="0"/>
    <s v="2D"/>
    <n v="0.18643672232152642"/>
  </r>
  <r>
    <s v="2D-24B-VCS-Loc-22"/>
    <s v="2D"/>
    <n v="23.698"/>
    <n v="23.7"/>
    <n v="23.7"/>
    <x v="737"/>
    <n v="4945980"/>
    <n v="62298328"/>
    <s v="D"/>
    <n v="2"/>
    <x v="23"/>
    <n v="4.59"/>
    <n v="13"/>
    <n v="4.59"/>
    <n v="0"/>
    <s v="2D"/>
    <n v="8.648350526803511E-2"/>
  </r>
  <r>
    <s v="2D-24B-VCS-Loc-22"/>
    <s v="2D"/>
    <n v="23.785"/>
    <n v="23.79"/>
    <n v="23.79"/>
    <x v="591"/>
    <n v="4913361"/>
    <n v="62298328"/>
    <s v="D"/>
    <n v="2"/>
    <x v="23"/>
    <n v="4.59"/>
    <n v="13"/>
    <n v="4.59"/>
    <n v="0"/>
    <s v="2D"/>
    <n v="8.591314197130967E-2"/>
  </r>
  <r>
    <s v="2D-24B-VCS-Loc-22"/>
    <s v="2D"/>
    <n v="23.863"/>
    <n v="23.86"/>
    <n v="23.86"/>
    <x v="676"/>
    <n v="6375873"/>
    <n v="62298328"/>
    <s v="D"/>
    <n v="2"/>
    <x v="23"/>
    <n v="4.59"/>
    <n v="13"/>
    <n v="4.59"/>
    <n v="0"/>
    <s v="2D"/>
    <n v="0.11148606467956255"/>
  </r>
  <r>
    <s v="2D-24B-VCS-Loc-22"/>
    <s v="2D"/>
    <n v="24.056000000000001"/>
    <n v="24.06"/>
    <n v="24.06"/>
    <x v="677"/>
    <n v="24310496"/>
    <n v="62298328"/>
    <s v="D"/>
    <n v="2"/>
    <x v="23"/>
    <n v="4.59"/>
    <n v="13"/>
    <n v="4.59"/>
    <n v="0"/>
    <s v="2D"/>
    <n v="0.42508398919618484"/>
  </r>
  <r>
    <s v="2D-24B-VCS-Loc-22"/>
    <s v="2D"/>
    <n v="24.16"/>
    <n v="24.16"/>
    <n v="24.16"/>
    <x v="593"/>
    <n v="5112781"/>
    <n v="62298328"/>
    <s v="D"/>
    <n v="2"/>
    <x v="23"/>
    <n v="4.59"/>
    <n v="13"/>
    <n v="4.59"/>
    <n v="0"/>
    <s v="2D"/>
    <n v="8.9400123443242732E-2"/>
  </r>
  <r>
    <s v="2D-24B-VCS-Loc-22"/>
    <s v="2D"/>
    <n v="24.242999999999999"/>
    <n v="24.24"/>
    <n v="24.24"/>
    <x v="481"/>
    <n v="33343772"/>
    <n v="62298328"/>
    <s v="D"/>
    <n v="2"/>
    <x v="23"/>
    <n v="4.59"/>
    <n v="13"/>
    <n v="4.59"/>
    <n v="0"/>
    <s v="2D"/>
    <n v="0.58303638134771296"/>
  </r>
  <r>
    <s v="2D-24B-VCS-Loc-22"/>
    <s v="2D"/>
    <n v="24.338999999999999"/>
    <n v="24.34"/>
    <n v="24.34"/>
    <x v="678"/>
    <n v="5480340"/>
    <n v="62298328"/>
    <s v="D"/>
    <n v="2"/>
    <x v="23"/>
    <n v="4.59"/>
    <n v="13"/>
    <n v="4.59"/>
    <n v="0"/>
    <s v="2D"/>
    <n v="9.5827118844116529E-2"/>
  </r>
  <r>
    <s v="2D-24B-VCS-Loc-22"/>
    <s v="2D"/>
    <n v="24.446000000000002"/>
    <n v="24.45"/>
    <n v="24.45"/>
    <x v="483"/>
    <n v="39841747"/>
    <n v="62298328"/>
    <s v="D"/>
    <n v="2"/>
    <x v="23"/>
    <n v="4.59"/>
    <n v="13"/>
    <n v="4.59"/>
    <n v="0"/>
    <s v="2D"/>
    <n v="0.69665747466876571"/>
  </r>
  <r>
    <s v="2D-24B-VCS-Loc-22"/>
    <s v="2D"/>
    <n v="24.542000000000002"/>
    <n v="24.54"/>
    <n v="24.54"/>
    <x v="595"/>
    <n v="8514281"/>
    <n v="62298328"/>
    <s v="D"/>
    <n v="2"/>
    <x v="23"/>
    <n v="4.59"/>
    <n v="13"/>
    <n v="4.59"/>
    <n v="0"/>
    <s v="2D"/>
    <n v="0.14887744505983266"/>
  </r>
  <r>
    <s v="2D-24B-VCS-Loc-22"/>
    <s v="2D"/>
    <n v="24.620999999999999"/>
    <n v="24.62"/>
    <n v="24.62"/>
    <x v="596"/>
    <n v="5501726"/>
    <n v="62298328"/>
    <s v="D"/>
    <n v="2"/>
    <x v="23"/>
    <n v="4.59"/>
    <n v="13"/>
    <n v="4.59"/>
    <n v="0"/>
    <s v="2D"/>
    <n v="9.6201066220301265E-2"/>
  </r>
  <r>
    <s v="2D-24B-VCS-Loc-22"/>
    <s v="2D"/>
    <n v="24.698"/>
    <n v="24.7"/>
    <n v="24.7"/>
    <x v="484"/>
    <n v="4804808"/>
    <n v="62298328"/>
    <s v="D"/>
    <n v="2"/>
    <x v="23"/>
    <n v="4.59"/>
    <n v="13"/>
    <n v="4.59"/>
    <n v="0"/>
    <s v="2D"/>
    <n v="8.4015025936194088E-2"/>
  </r>
  <r>
    <s v="2D-24B-VCS-Loc-22"/>
    <s v="2D"/>
    <n v="24.815000000000001"/>
    <n v="24.82"/>
    <n v="24.82"/>
    <x v="344"/>
    <n v="12651412"/>
    <n v="62298328"/>
    <s v="D"/>
    <n v="2"/>
    <x v="23"/>
    <n v="4.59"/>
    <n v="13"/>
    <n v="4.59"/>
    <n v="0"/>
    <s v="2D"/>
    <n v="0.22121772759899605"/>
  </r>
  <r>
    <s v="2D-24B-VCS-Loc-22"/>
    <s v="2D"/>
    <n v="24.913"/>
    <n v="24.91"/>
    <n v="24.91"/>
    <x v="598"/>
    <n v="824145"/>
    <n v="62298328"/>
    <s v="D"/>
    <n v="2"/>
    <x v="23"/>
    <n v="4.59"/>
    <n v="13"/>
    <n v="4.59"/>
    <n v="0"/>
    <s v="2D"/>
    <n v="1.4410682705778185E-2"/>
  </r>
  <r>
    <s v="2D-24B-VCS-Loc-22"/>
    <s v="2D"/>
    <n v="24.986999999999998"/>
    <n v="24.99"/>
    <n v="24.99"/>
    <x v="599"/>
    <n v="5607383"/>
    <n v="62298328"/>
    <s v="D"/>
    <n v="2"/>
    <x v="23"/>
    <n v="4.59"/>
    <n v="13"/>
    <n v="4.59"/>
    <n v="0"/>
    <s v="2D"/>
    <n v="9.8048543912508834E-2"/>
  </r>
  <r>
    <s v="2D-24B-VCS-Loc-22"/>
    <s v="2D"/>
    <n v="25.073"/>
    <n v="25.07"/>
    <n v="25.07"/>
    <x v="485"/>
    <n v="4399180"/>
    <n v="62298328"/>
    <s v="D"/>
    <n v="2"/>
    <x v="23"/>
    <n v="4.59"/>
    <n v="13"/>
    <n v="4.59"/>
    <n v="0"/>
    <s v="2D"/>
    <n v="7.692237063332942E-2"/>
  </r>
  <r>
    <s v="2D-24B-VCS-Loc-22"/>
    <s v="2D"/>
    <n v="25.128"/>
    <n v="25.13"/>
    <n v="25.13"/>
    <x v="738"/>
    <n v="3722865"/>
    <n v="62298328"/>
    <s v="D"/>
    <n v="2"/>
    <x v="23"/>
    <n v="4.59"/>
    <n v="13"/>
    <n v="4.59"/>
    <n v="0"/>
    <s v="2D"/>
    <n v="6.5096586488356908E-2"/>
  </r>
  <r>
    <s v="2D-24B-VCS-Loc-22"/>
    <s v="2D"/>
    <n v="25.169"/>
    <n v="25.17"/>
    <n v="25.17"/>
    <x v="316"/>
    <n v="3421398"/>
    <n v="62298328"/>
    <s v="D"/>
    <n v="2"/>
    <x v="23"/>
    <n v="4.59"/>
    <n v="13"/>
    <n v="4.59"/>
    <n v="0"/>
    <s v="2D"/>
    <n v="5.982525039669484E-2"/>
  </r>
  <r>
    <s v="2D-24B-VCS-Loc-22"/>
    <s v="2D"/>
    <n v="25.457000000000001"/>
    <n v="25.46"/>
    <n v="25.46"/>
    <x v="180"/>
    <n v="32814276"/>
    <n v="62298328"/>
    <s v="D"/>
    <n v="2"/>
    <x v="23"/>
    <n v="4.59"/>
    <n v="13"/>
    <n v="4.59"/>
    <n v="0"/>
    <s v="2D"/>
    <n v="0.57377781780612891"/>
  </r>
  <r>
    <s v="2D-24B-VCS-Loc-22"/>
    <s v="2D"/>
    <n v="25.617999999999999"/>
    <n v="25.62"/>
    <n v="25.62"/>
    <x v="601"/>
    <n v="24285602"/>
    <n v="62298328"/>
    <s v="D"/>
    <n v="2"/>
    <x v="23"/>
    <n v="4.59"/>
    <n v="13"/>
    <n v="4.59"/>
    <n v="0"/>
    <s v="2D"/>
    <n v="0.42464870228031731"/>
  </r>
  <r>
    <s v="2D-24B-VCS-Loc-22"/>
    <s v="2D"/>
    <n v="25.677"/>
    <n v="25.68"/>
    <n v="25.67"/>
    <x v="254"/>
    <n v="17847321"/>
    <n v="62298328"/>
    <s v="D"/>
    <n v="2"/>
    <x v="23"/>
    <n v="4.59"/>
    <n v="13"/>
    <n v="4.59"/>
    <n v="0"/>
    <s v="2D"/>
    <n v="0.31207139529957933"/>
  </r>
  <r>
    <s v="2D-24B-VCS-Loc-22"/>
    <s v="2D"/>
    <n v="25.823"/>
    <n v="25.82"/>
    <n v="25.82"/>
    <x v="603"/>
    <n v="23754720"/>
    <n v="62298328"/>
    <s v="D"/>
    <n v="2"/>
    <x v="23"/>
    <n v="4.59"/>
    <n v="13"/>
    <n v="4.59"/>
    <n v="0"/>
    <s v="2D"/>
    <n v="0.41536590367544934"/>
  </r>
  <r>
    <s v="2D-24B-VCS-Loc-22"/>
    <s v="2D"/>
    <n v="25.965"/>
    <n v="25.97"/>
    <n v="25.97"/>
    <x v="683"/>
    <n v="7669436"/>
    <n v="62298328"/>
    <s v="D"/>
    <n v="2"/>
    <x v="23"/>
    <n v="4.59"/>
    <n v="13"/>
    <n v="4.59"/>
    <n v="0"/>
    <s v="2D"/>
    <n v="0.13410481011020223"/>
  </r>
  <r>
    <s v="2D-24B-VCS-Loc-22"/>
    <s v="2D"/>
    <n v="26.039000000000001"/>
    <n v="26.04"/>
    <n v="26.04"/>
    <x v="739"/>
    <n v="5286474"/>
    <n v="62298328"/>
    <s v="D"/>
    <n v="2"/>
    <x v="23"/>
    <n v="4.59"/>
    <n v="13"/>
    <n v="4.59"/>
    <n v="0"/>
    <s v="2D"/>
    <n v="9.2437252481475982E-2"/>
  </r>
  <r>
    <s v="2D-24B-VCS-Loc-22"/>
    <s v="2D"/>
    <n v="26.134"/>
    <n v="26.13"/>
    <n v="26.13"/>
    <x v="605"/>
    <n v="17981165"/>
    <n v="62298328"/>
    <s v="D"/>
    <n v="2"/>
    <x v="23"/>
    <n v="4.59"/>
    <n v="13"/>
    <n v="4.59"/>
    <n v="0"/>
    <s v="2D"/>
    <n v="0.31441174003997352"/>
  </r>
  <r>
    <s v="2D-24B-VCS-Loc-22"/>
    <s v="2D"/>
    <n v="26.18"/>
    <n v="26.18"/>
    <n v="26.18"/>
    <x v="606"/>
    <n v="20537091"/>
    <n v="62298328"/>
    <s v="D"/>
    <n v="2"/>
    <x v="23"/>
    <n v="4.59"/>
    <n v="13"/>
    <n v="4.59"/>
    <n v="0"/>
    <s v="2D"/>
    <n v="0.35910367969312779"/>
  </r>
  <r>
    <s v="2D-24B-VCS-Loc-22"/>
    <s v="2D"/>
    <n v="26.405999999999999"/>
    <n v="26.41"/>
    <n v="26.41"/>
    <x v="491"/>
    <n v="21770872"/>
    <n v="62298328"/>
    <s v="D"/>
    <n v="2"/>
    <x v="23"/>
    <n v="4.59"/>
    <n v="13"/>
    <n v="4.59"/>
    <n v="0"/>
    <s v="2D"/>
    <n v="0.38067710004927591"/>
  </r>
  <r>
    <s v="2D-24B-VCS-Loc-22"/>
    <s v="2D"/>
    <n v="26.463999999999999"/>
    <n v="26.46"/>
    <n v="26.46"/>
    <x v="684"/>
    <n v="16742423"/>
    <n v="62298328"/>
    <s v="D"/>
    <n v="2"/>
    <x v="23"/>
    <n v="4.59"/>
    <n v="13"/>
    <n v="4.59"/>
    <n v="0"/>
    <s v="2D"/>
    <n v="0.2927515735446104"/>
  </r>
  <r>
    <s v="2D-24B-VCS-Loc-22"/>
    <s v="2D"/>
    <n v="26.675000000000001"/>
    <n v="26.68"/>
    <n v="26.68"/>
    <x v="740"/>
    <n v="53566165"/>
    <n v="62298328"/>
    <s v="D"/>
    <n v="2"/>
    <x v="23"/>
    <n v="4.59"/>
    <n v="13"/>
    <n v="4.59"/>
    <n v="0"/>
    <s v="2D"/>
    <n v="0.93663737276857917"/>
  </r>
  <r>
    <s v="2D-24B-VCS-Loc-22"/>
    <s v="2D"/>
    <n v="26.76"/>
    <n v="26.76"/>
    <n v="26.76"/>
    <x v="609"/>
    <n v="33090999"/>
    <n v="62298328"/>
    <s v="D"/>
    <n v="2"/>
    <x v="23"/>
    <n v="4.59"/>
    <n v="13"/>
    <n v="4.59"/>
    <n v="0"/>
    <s v="2D"/>
    <n v="0.57861648982427016"/>
  </r>
  <r>
    <s v="2D-24B-VCS-Loc-22"/>
    <s v="2D"/>
    <n v="26.922000000000001"/>
    <n v="26.92"/>
    <n v="26.92"/>
    <x v="496"/>
    <n v="56690226"/>
    <n v="62298328"/>
    <s v="D"/>
    <n v="2"/>
    <x v="23"/>
    <n v="4.59"/>
    <n v="13"/>
    <n v="4.59"/>
    <n v="0"/>
    <s v="2D"/>
    <n v="0.99126350266622598"/>
  </r>
  <r>
    <s v="2D-24B-VCS-Loc-22"/>
    <s v="2D"/>
    <n v="26.981000000000002"/>
    <n v="26.98"/>
    <n v="26.98"/>
    <x v="348"/>
    <n v="23739848"/>
    <n v="62298328"/>
    <s v="D"/>
    <n v="2"/>
    <x v="23"/>
    <n v="4.59"/>
    <n v="13"/>
    <n v="4.59"/>
    <n v="0"/>
    <s v="2D"/>
    <n v="0.4151058575995763"/>
  </r>
  <r>
    <s v="2D-24B-VCS-Loc-22"/>
    <s v="2D"/>
    <n v="27.065000000000001"/>
    <n v="27.07"/>
    <n v="27.07"/>
    <x v="611"/>
    <n v="35404305"/>
    <n v="62298328"/>
    <s v="D"/>
    <n v="2"/>
    <x v="23"/>
    <n v="4.59"/>
    <n v="13"/>
    <n v="4.59"/>
    <n v="0"/>
    <s v="2D"/>
    <n v="0.61906606940962583"/>
  </r>
  <r>
    <s v="2D-24B-VCS-Loc-22"/>
    <s v="2D"/>
    <n v="27.189"/>
    <n v="27.19"/>
    <n v="27.19"/>
    <x v="686"/>
    <n v="45294405"/>
    <n v="62298328"/>
    <s v="D"/>
    <n v="2"/>
    <x v="23"/>
    <n v="4.59"/>
    <n v="13"/>
    <n v="4.59"/>
    <n v="0"/>
    <s v="2D"/>
    <n v="0.79200055670059644"/>
  </r>
  <r>
    <s v="2D-24B-VCS-Loc-22"/>
    <s v="2D"/>
    <n v="27.318000000000001"/>
    <n v="27.32"/>
    <n v="27.32"/>
    <x v="613"/>
    <n v="30971485"/>
    <n v="62298328"/>
    <s v="D"/>
    <n v="2"/>
    <x v="23"/>
    <n v="4.59"/>
    <n v="13"/>
    <n v="4.59"/>
    <n v="0"/>
    <s v="2D"/>
    <n v="0.5415554826659974"/>
  </r>
  <r>
    <s v="2D-24B-VCS-Loc-22"/>
    <s v="2D"/>
    <n v="27.405999999999999"/>
    <n v="27.41"/>
    <n v="27.41"/>
    <x v="741"/>
    <n v="31714013"/>
    <n v="62298328"/>
    <s v="D"/>
    <n v="2"/>
    <x v="23"/>
    <n v="4.59"/>
    <n v="13"/>
    <n v="4.59"/>
    <n v="0"/>
    <s v="2D"/>
    <n v="0.55453904187967473"/>
  </r>
  <r>
    <s v="2D-24B-VCS-Loc-22"/>
    <s v="2D"/>
    <n v="27.452000000000002"/>
    <n v="27.45"/>
    <n v="27.45"/>
    <x v="500"/>
    <n v="34645499"/>
    <n v="62298328"/>
    <s v="D"/>
    <n v="2"/>
    <x v="23"/>
    <n v="4.59"/>
    <n v="13"/>
    <n v="4.59"/>
    <n v="0"/>
    <s v="2D"/>
    <n v="0.60579787934447871"/>
  </r>
  <r>
    <s v="2D-24B-VCS-Loc-22"/>
    <s v="2D"/>
    <n v="27.611000000000001"/>
    <n v="27.61"/>
    <n v="27.61"/>
    <x v="501"/>
    <n v="47760408"/>
    <n v="62298328"/>
    <s v="D"/>
    <n v="2"/>
    <x v="23"/>
    <n v="4.59"/>
    <n v="13"/>
    <n v="4.59"/>
    <n v="0"/>
    <s v="2D"/>
    <n v="0.83512013733810198"/>
  </r>
  <r>
    <s v="2D-24B-VCS-Loc-22"/>
    <s v="2D"/>
    <n v="27.693000000000001"/>
    <n v="27.69"/>
    <n v="27.69"/>
    <x v="615"/>
    <n v="39547493"/>
    <n v="62298328"/>
    <s v="D"/>
    <n v="2"/>
    <x v="23"/>
    <n v="4.59"/>
    <n v="13"/>
    <n v="4.59"/>
    <n v="0"/>
    <s v="2D"/>
    <n v="0.69151226232275131"/>
  </r>
  <r>
    <s v="2D-24B-VCS-Loc-22"/>
    <s v="2D"/>
    <n v="27.754999999999999"/>
    <n v="27.76"/>
    <n v="27.76"/>
    <x v="742"/>
    <n v="19736085"/>
    <n v="62298328"/>
    <s v="D"/>
    <n v="2"/>
    <x v="23"/>
    <n v="4.59"/>
    <n v="13"/>
    <n v="4.59"/>
    <n v="0"/>
    <s v="2D"/>
    <n v="0.34509759664776007"/>
  </r>
  <r>
    <s v="2D-24B-VCS-Loc-22"/>
    <s v="2D"/>
    <n v="27.914999999999999"/>
    <n v="27.92"/>
    <n v="27.92"/>
    <x v="255"/>
    <n v="65216993"/>
    <n v="62298328"/>
    <s v="D"/>
    <n v="2"/>
    <x v="23"/>
    <n v="4.59"/>
    <n v="13"/>
    <n v="4.59"/>
    <n v="0"/>
    <s v="2D"/>
    <n v="1.1403592731230026"/>
  </r>
  <r>
    <s v="2D-24B-VCS-Loc-22"/>
    <s v="2D"/>
    <n v="28.003"/>
    <n v="28"/>
    <n v="28"/>
    <x v="687"/>
    <n v="64029036"/>
    <n v="62298328"/>
    <s v="D"/>
    <n v="2"/>
    <x v="23"/>
    <n v="4.59"/>
    <n v="13"/>
    <n v="4.59"/>
    <n v="0"/>
    <s v="2D"/>
    <n v="1.1195871136181725"/>
  </r>
  <r>
    <s v="2D-24B-VCS-Loc-22"/>
    <s v="2D"/>
    <n v="28.149000000000001"/>
    <n v="28.15"/>
    <n v="28.15"/>
    <x v="618"/>
    <n v="36899874"/>
    <n v="62298328"/>
    <s v="D"/>
    <n v="2"/>
    <x v="23"/>
    <n v="4.59"/>
    <n v="13"/>
    <n v="4.59"/>
    <n v="0"/>
    <s v="2D"/>
    <n v="0.64521701411425669"/>
  </r>
  <r>
    <s v="2D-24B-VCS-Loc-22"/>
    <s v="2D"/>
    <n v="28.254999999999999"/>
    <n v="28.26"/>
    <n v="28.26"/>
    <x v="505"/>
    <n v="30090819"/>
    <n v="62298328"/>
    <s v="D"/>
    <n v="2"/>
    <x v="23"/>
    <n v="4.59"/>
    <n v="13"/>
    <n v="4.59"/>
    <n v="0"/>
    <s v="2D"/>
    <n v="0.5261564954783462"/>
  </r>
  <r>
    <s v="2D-24B-VCS-Loc-22"/>
    <s v="2D"/>
    <n v="28.407"/>
    <n v="28.41"/>
    <n v="28.41"/>
    <x v="743"/>
    <n v="24773836"/>
    <n v="62298328"/>
    <s v="D"/>
    <n v="2"/>
    <x v="23"/>
    <n v="4.59"/>
    <n v="13"/>
    <n v="4.59"/>
    <n v="0"/>
    <s v="2D"/>
    <n v="0.43318577434915578"/>
  </r>
  <r>
    <s v="2D-24B-VCS-Loc-22"/>
    <s v="2D"/>
    <n v="28.468"/>
    <n v="28.47"/>
    <n v="28.47"/>
    <x v="688"/>
    <n v="13300463"/>
    <n v="62298328"/>
    <s v="D"/>
    <n v="2"/>
    <x v="23"/>
    <n v="4.59"/>
    <n v="13"/>
    <n v="4.59"/>
    <n v="0"/>
    <s v="2D"/>
    <n v="0.2325667839190223"/>
  </r>
  <r>
    <s v="2D-24B-VCS-Loc-22"/>
    <s v="2D"/>
    <n v="28.552"/>
    <n v="28.55"/>
    <n v="28.55"/>
    <x v="507"/>
    <n v="35788723"/>
    <n v="62298328"/>
    <s v="D"/>
    <n v="2"/>
    <x v="23"/>
    <n v="4.59"/>
    <n v="13"/>
    <n v="4.59"/>
    <n v="0"/>
    <s v="2D"/>
    <n v="0.62578785480465937"/>
  </r>
  <r>
    <s v="2D-24B-VCS-Loc-22"/>
    <s v="2D"/>
    <n v="28.701000000000001"/>
    <n v="28.7"/>
    <n v="28.7"/>
    <x v="508"/>
    <n v="47171111"/>
    <n v="62298328"/>
    <s v="D"/>
    <n v="2"/>
    <x v="23"/>
    <n v="4.59"/>
    <n v="13"/>
    <n v="4.59"/>
    <n v="0"/>
    <s v="2D"/>
    <n v="0.82481591649532915"/>
  </r>
  <r>
    <s v="2D-24B-VCS-Loc-22"/>
    <s v="2D"/>
    <n v="28.931000000000001"/>
    <n v="28.93"/>
    <n v="28.93"/>
    <x v="689"/>
    <n v="50652945"/>
    <n v="62298328"/>
    <s v="D"/>
    <n v="2"/>
    <x v="23"/>
    <n v="4.59"/>
    <n v="13"/>
    <n v="4.59"/>
    <n v="0"/>
    <s v="2D"/>
    <n v="0.88569792755914734"/>
  </r>
  <r>
    <s v="2D-24B-VCS-Loc-22"/>
    <s v="2D"/>
    <n v="29.006"/>
    <n v="29.01"/>
    <n v="29.01"/>
    <x v="510"/>
    <n v="36976332"/>
    <n v="62298328"/>
    <s v="D"/>
    <n v="2"/>
    <x v="23"/>
    <n v="4.59"/>
    <n v="13"/>
    <n v="4.59"/>
    <n v="0"/>
    <s v="2D"/>
    <n v="0.64655392931524491"/>
  </r>
  <r>
    <s v="2D-24B-VCS-Loc-22"/>
    <s v="2D"/>
    <n v="29.134"/>
    <n v="29.13"/>
    <n v="29.13"/>
    <x v="690"/>
    <n v="24056183"/>
    <n v="62298328"/>
    <s v="D"/>
    <n v="2"/>
    <x v="23"/>
    <n v="4.59"/>
    <n v="13"/>
    <n v="4.59"/>
    <n v="0"/>
    <s v="2D"/>
    <n v="0.42063716982464877"/>
  </r>
  <r>
    <s v="2D-24B-VCS-Loc-22"/>
    <s v="2D"/>
    <n v="29.189"/>
    <n v="29.19"/>
    <n v="29.19"/>
    <x v="744"/>
    <n v="14714359"/>
    <n v="62298328"/>
    <s v="D"/>
    <n v="2"/>
    <x v="23"/>
    <n v="4.59"/>
    <n v="13"/>
    <n v="4.59"/>
    <n v="0"/>
    <s v="2D"/>
    <n v="0.25728962593707611"/>
  </r>
  <r>
    <s v="2D-24B-VCS-Loc-22"/>
    <s v="2D"/>
    <n v="29.257999999999999"/>
    <n v="29.26"/>
    <n v="29.26"/>
    <x v="192"/>
    <n v="18411226"/>
    <n v="62298328"/>
    <s v="D"/>
    <n v="2"/>
    <x v="23"/>
    <n v="4.59"/>
    <n v="13"/>
    <n v="4.59"/>
    <n v="0"/>
    <s v="2D"/>
    <n v="0.32193162138989334"/>
  </r>
  <r>
    <s v="2D-24B-VCS-Loc-22"/>
    <s v="2D"/>
    <n v="29.321999999999999"/>
    <n v="29.32"/>
    <n v="29.32"/>
    <x v="623"/>
    <n v="25819782"/>
    <n v="62298328"/>
    <s v="D"/>
    <n v="2"/>
    <x v="23"/>
    <n v="4.59"/>
    <n v="13"/>
    <n v="4.59"/>
    <n v="0"/>
    <s v="2D"/>
    <n v="0.45147478409061864"/>
  </r>
  <r>
    <s v="2D-24B-VCS-Loc-22"/>
    <s v="2D"/>
    <n v="29.446999999999999"/>
    <n v="29.45"/>
    <n v="29.45"/>
    <x v="624"/>
    <n v="24558658"/>
    <n v="62298328"/>
    <s v="D"/>
    <n v="2"/>
    <x v="23"/>
    <n v="4.59"/>
    <n v="13"/>
    <n v="4.59"/>
    <n v="0"/>
    <s v="2D"/>
    <n v="0.42942325454588826"/>
  </r>
  <r>
    <s v="2D-24B-VCS-Loc-22"/>
    <s v="2D"/>
    <n v="29.535"/>
    <n v="29.54"/>
    <n v="29.54"/>
    <x v="512"/>
    <n v="17391921"/>
    <n v="62298328"/>
    <s v="D"/>
    <n v="2"/>
    <x v="23"/>
    <n v="4.59"/>
    <n v="13"/>
    <n v="4.59"/>
    <n v="0"/>
    <s v="2D"/>
    <n v="0.30410844593482994"/>
  </r>
  <r>
    <s v="2D-24B-VCS-Loc-22"/>
    <s v="2D"/>
    <n v="29.603000000000002"/>
    <n v="29.6"/>
    <n v="29.6"/>
    <x v="513"/>
    <n v="32800648"/>
    <n v="62298328"/>
    <s v="D"/>
    <n v="2"/>
    <x v="23"/>
    <n v="4.59"/>
    <n v="13"/>
    <n v="4.59"/>
    <n v="0"/>
    <s v="2D"/>
    <n v="0.57353952383611839"/>
  </r>
  <r>
    <s v="2D-24B-VCS-Loc-22"/>
    <s v="2D"/>
    <n v="29.754999999999999"/>
    <n v="29.76"/>
    <n v="29.76"/>
    <x v="745"/>
    <n v="20735534"/>
    <n v="62298328"/>
    <s v="D"/>
    <n v="2"/>
    <x v="23"/>
    <n v="4.59"/>
    <n v="13"/>
    <n v="4.59"/>
    <n v="0"/>
    <s v="2D"/>
    <n v="0.36257357771857568"/>
  </r>
  <r>
    <s v="2D-24B-VCS-Loc-22"/>
    <s v="2D"/>
    <n v="29.890999999999998"/>
    <n v="29.89"/>
    <n v="29.89"/>
    <x v="693"/>
    <n v="20455560"/>
    <n v="62298328"/>
    <s v="D"/>
    <n v="2"/>
    <x v="23"/>
    <n v="4.59"/>
    <n v="13"/>
    <n v="4.59"/>
    <n v="0"/>
    <s v="2D"/>
    <n v="0.35767805996397234"/>
  </r>
  <r>
    <s v="2D-24B-VCS-Loc-22"/>
    <s v="2D"/>
    <n v="29.948"/>
    <n v="29.95"/>
    <n v="29.95"/>
    <x v="746"/>
    <n v="16729237"/>
    <n v="62298328"/>
    <s v="D"/>
    <n v="2"/>
    <x v="23"/>
    <n v="4.59"/>
    <n v="13"/>
    <n v="4.59"/>
    <n v="0"/>
    <s v="2D"/>
    <n v="0.29252100821671495"/>
  </r>
  <r>
    <s v="2D-24B-VCS-Loc-22"/>
    <s v="2D"/>
    <n v="30.026"/>
    <n v="30.03"/>
    <n v="30.03"/>
    <x v="317"/>
    <n v="21502799"/>
    <n v="62298328"/>
    <s v="D"/>
    <n v="2"/>
    <x v="23"/>
    <n v="4.59"/>
    <n v="13"/>
    <n v="4.59"/>
    <n v="0"/>
    <s v="2D"/>
    <n v="0.37598967860646421"/>
  </r>
  <r>
    <s v="2D-24B-VCS-Loc-22"/>
    <s v="2D"/>
    <n v="30.164000000000001"/>
    <n v="30.16"/>
    <n v="30.16"/>
    <x v="694"/>
    <n v="19888551"/>
    <n v="62298328"/>
    <s v="D"/>
    <n v="2"/>
    <x v="23"/>
    <n v="4.59"/>
    <n v="13"/>
    <n v="4.59"/>
    <n v="0"/>
    <s v="2D"/>
    <n v="0.34776355852269619"/>
  </r>
  <r>
    <s v="2D-24B-VCS-Loc-22"/>
    <s v="2D"/>
    <n v="30.3"/>
    <n v="30.3"/>
    <n v="30.3"/>
    <x v="695"/>
    <n v="15895031"/>
    <n v="62298328"/>
    <s v="D"/>
    <n v="2"/>
    <x v="23"/>
    <n v="4.59"/>
    <n v="13"/>
    <n v="4.59"/>
    <n v="0"/>
    <s v="2D"/>
    <n v="0.27793440273193198"/>
  </r>
  <r>
    <s v="2D-24B-VCS-Loc-22"/>
    <s v="2D"/>
    <n v="30.402999999999999"/>
    <n v="30.4"/>
    <n v="30.4"/>
    <x v="747"/>
    <n v="6599015"/>
    <n v="62298328"/>
    <s v="D"/>
    <n v="2"/>
    <x v="23"/>
    <n v="4.59"/>
    <n v="13"/>
    <n v="4.59"/>
    <n v="0"/>
    <s v="2D"/>
    <n v="0.11538783992582717"/>
  </r>
  <r>
    <s v="2D-24B-VCS-Loc-22"/>
    <s v="2D"/>
    <n v="30.463999999999999"/>
    <n v="30.46"/>
    <n v="30.46"/>
    <x v="748"/>
    <n v="12336726"/>
    <n v="62298328"/>
    <s v="D"/>
    <n v="2"/>
    <x v="23"/>
    <n v="4.59"/>
    <n v="13"/>
    <n v="4.59"/>
    <n v="0"/>
    <s v="2D"/>
    <n v="0.21571524915412224"/>
  </r>
  <r>
    <s v="2D-24B-VCS-Loc-22"/>
    <s v="2D"/>
    <n v="30.613"/>
    <n v="30.61"/>
    <n v="30.61"/>
    <x v="518"/>
    <n v="13265505"/>
    <n v="62298328"/>
    <s v="D"/>
    <n v="2"/>
    <x v="23"/>
    <n v="4.59"/>
    <n v="13"/>
    <n v="4.59"/>
    <n v="0"/>
    <s v="2D"/>
    <n v="0.23195552176730314"/>
  </r>
  <r>
    <s v="2D-24B-VCS-Loc-22"/>
    <s v="2D"/>
    <n v="30.673999999999999"/>
    <n v="30.67"/>
    <n v="30.67"/>
    <x v="697"/>
    <n v="3533088"/>
    <n v="62298328"/>
    <s v="D"/>
    <n v="2"/>
    <x v="23"/>
    <n v="4.59"/>
    <n v="13"/>
    <n v="4.59"/>
    <n v="0"/>
    <s v="2D"/>
    <n v="6.1778218808088918E-2"/>
  </r>
  <r>
    <s v="2D-24B-VCS-Loc-22"/>
    <s v="2D"/>
    <n v="30.734000000000002"/>
    <n v="30.73"/>
    <n v="30.73"/>
    <x v="632"/>
    <n v="13240856"/>
    <n v="62298328"/>
    <s v="D"/>
    <n v="2"/>
    <x v="23"/>
    <n v="4.59"/>
    <n v="13"/>
    <n v="4.59"/>
    <n v="0"/>
    <s v="2D"/>
    <n v="0.23152451882726863"/>
  </r>
  <r>
    <s v="2D-24B-VCS-Loc-22"/>
    <s v="2D"/>
    <n v="30.896999999999998"/>
    <n v="30.9"/>
    <n v="30.9"/>
    <x v="633"/>
    <n v="38060831"/>
    <n v="62298328"/>
    <s v="D"/>
    <n v="2"/>
    <x v="23"/>
    <n v="4.59"/>
    <n v="13"/>
    <n v="4.59"/>
    <n v="0"/>
    <s v="2D"/>
    <n v="0.66551706199667071"/>
  </r>
  <r>
    <s v="2D-24B-VCS-Loc-22"/>
    <s v="2D"/>
    <n v="31.143999999999998"/>
    <n v="31.14"/>
    <n v="31.14"/>
    <x v="520"/>
    <n v="7539617"/>
    <n v="62298328"/>
    <s v="D"/>
    <n v="2"/>
    <x v="23"/>
    <n v="4.59"/>
    <n v="13"/>
    <n v="4.59"/>
    <n v="0"/>
    <s v="2D"/>
    <n v="0.13183484497277931"/>
  </r>
  <r>
    <s v="2D-24B-VCS-Loc-22"/>
    <s v="2D"/>
    <n v="31.239000000000001"/>
    <n v="31.24"/>
    <n v="31.24"/>
    <x v="749"/>
    <n v="5740264"/>
    <n v="62298328"/>
    <s v="D"/>
    <n v="2"/>
    <x v="23"/>
    <n v="4.59"/>
    <n v="13"/>
    <n v="4.59"/>
    <n v="0"/>
    <s v="2D"/>
    <n v="0.10037205000503686"/>
  </r>
  <r>
    <s v="2D-24B-VCS-Loc-22"/>
    <s v="2D"/>
    <n v="31.297999999999998"/>
    <n v="31.3"/>
    <n v="31.3"/>
    <x v="698"/>
    <n v="7669051"/>
    <n v="62298328"/>
    <s v="D"/>
    <n v="2"/>
    <x v="23"/>
    <n v="4.59"/>
    <n v="13"/>
    <n v="4.59"/>
    <n v="0"/>
    <s v="2D"/>
    <n v="0.1340980781481789"/>
  </r>
  <r>
    <s v="2D-24B-VCS-Loc-22"/>
    <s v="2D"/>
    <n v="31.405999999999999"/>
    <n v="31.41"/>
    <n v="31.41"/>
    <x v="301"/>
    <n v="32511590"/>
    <n v="62298328"/>
    <s v="D"/>
    <n v="2"/>
    <x v="23"/>
    <n v="4.59"/>
    <n v="13"/>
    <n v="4.59"/>
    <n v="0"/>
    <s v="2D"/>
    <n v="0.56848516674899563"/>
  </r>
  <r>
    <s v="2D-24B-VCS-Loc-22"/>
    <s v="2D"/>
    <n v="31.672999999999998"/>
    <n v="31.67"/>
    <n v="31.67"/>
    <x v="102"/>
    <n v="5014509"/>
    <n v="62298328"/>
    <s v="D"/>
    <n v="2"/>
    <x v="23"/>
    <n v="4.59"/>
    <n v="13"/>
    <n v="4.59"/>
    <n v="0"/>
    <s v="2D"/>
    <n v="8.7681777022573779E-2"/>
  </r>
  <r>
    <s v="2D-24B-VCS-Loc-22"/>
    <s v="2D"/>
    <n v="31.748000000000001"/>
    <n v="31.75"/>
    <n v="31.73"/>
    <x v="84"/>
    <n v="4316503"/>
    <n v="62298328"/>
    <s v="D"/>
    <n v="2"/>
    <x v="23"/>
    <n v="4.59"/>
    <n v="13"/>
    <n v="4.59"/>
    <n v="0"/>
    <s v="2D"/>
    <n v="7.5476712388644771E-2"/>
  </r>
  <r>
    <s v="2D-24B-VCS-Loc-22"/>
    <s v="2D"/>
    <n v="31.806000000000001"/>
    <n v="31.81"/>
    <n v="31.81"/>
    <x v="750"/>
    <n v="4670665"/>
    <n v="62298328"/>
    <s v="D"/>
    <n v="2"/>
    <x v="23"/>
    <n v="4.59"/>
    <n v="13"/>
    <n v="4.59"/>
    <n v="0"/>
    <s v="2D"/>
    <n v="8.1669452996722014E-2"/>
  </r>
  <r>
    <s v="2D-24B-VCS-Loc-22"/>
    <s v="2D"/>
    <n v="32.238"/>
    <n v="32.24"/>
    <n v="32.24"/>
    <x v="751"/>
    <n v="3388100"/>
    <n v="62298328"/>
    <s v="D"/>
    <n v="2"/>
    <x v="23"/>
    <n v="4.59"/>
    <n v="13"/>
    <n v="4.59"/>
    <n v="0"/>
    <s v="2D"/>
    <n v="5.9243014366946435E-2"/>
  </r>
  <r>
    <s v="2D-24B-VCS-Loc-22"/>
    <s v="2D"/>
    <n v="32.390999999999998"/>
    <n v="32.39"/>
    <n v="32.39"/>
    <x v="392"/>
    <n v="8421399"/>
    <n v="62298328"/>
    <s v="D"/>
    <n v="2"/>
    <x v="23"/>
    <n v="4.59"/>
    <n v="13"/>
    <n v="4.59"/>
    <n v="0"/>
    <s v="2D"/>
    <n v="0.14725334610749041"/>
  </r>
  <r>
    <s v="2D-24B-VCS-Loc-22"/>
    <s v="2D"/>
    <n v="32.593000000000004"/>
    <n v="32.590000000000003"/>
    <n v="32.590000000000003"/>
    <x v="703"/>
    <n v="2334634"/>
    <n v="62298328"/>
    <s v="D"/>
    <n v="2"/>
    <x v="23"/>
    <n v="4.59"/>
    <n v="13"/>
    <n v="4.59"/>
    <n v="0"/>
    <s v="2D"/>
    <n v="4.0822512795832946E-2"/>
  </r>
  <r>
    <s v="2D-24B-VCS-Loc-22"/>
    <s v="2D"/>
    <n v="32.789000000000001"/>
    <n v="32.79"/>
    <n v="32.79"/>
    <x v="704"/>
    <n v="1576513"/>
    <n v="62298328"/>
    <s v="D"/>
    <n v="2"/>
    <x v="23"/>
    <n v="4.59"/>
    <n v="13"/>
    <n v="4.59"/>
    <n v="0"/>
    <s v="2D"/>
    <n v="2.7566300377402625E-2"/>
  </r>
  <r>
    <s v="2D-24B-VCS-Loc-22"/>
    <s v="2D"/>
    <n v="33.109000000000002"/>
    <n v="33.11"/>
    <n v="33.11"/>
    <x v="636"/>
    <n v="946294"/>
    <n v="62298328"/>
    <s v="D"/>
    <n v="2"/>
    <x v="23"/>
    <n v="4.59"/>
    <n v="13"/>
    <n v="4.59"/>
    <n v="0"/>
    <s v="2D"/>
    <n v="1.6546533171203689E-2"/>
  </r>
  <r>
    <s v="2D-24B-VCS-Loc-22"/>
    <s v="2D"/>
    <n v="33.311999999999998"/>
    <n v="33.31"/>
    <n v="33.31"/>
    <x v="752"/>
    <n v="2629301"/>
    <n v="62298328"/>
    <s v="D"/>
    <n v="2"/>
    <x v="23"/>
    <n v="4.59"/>
    <n v="13"/>
    <n v="4.59"/>
    <n v="0"/>
    <s v="2D"/>
    <n v="4.5974946701108771E-2"/>
  </r>
  <r>
    <s v="2D-24B-VCS-Loc-22"/>
    <s v="2D"/>
    <n v="34.064"/>
    <n v="34.06"/>
    <n v="34.06"/>
    <x v="322"/>
    <n v="940417"/>
    <n v="62298328"/>
    <s v="D"/>
    <n v="2"/>
    <x v="23"/>
    <n v="4.59"/>
    <n v="13"/>
    <n v="4.59"/>
    <n v="0"/>
    <s v="2D"/>
    <n v="1.6443770208057807E-2"/>
  </r>
  <r>
    <s v="2D-24B-VCS-Loc-22"/>
    <s v="2D"/>
    <n v="34.218000000000004"/>
    <n v="34.22"/>
    <n v="34.21"/>
    <x v="182"/>
    <n v="2230670"/>
    <n v="62298328"/>
    <s v="D"/>
    <n v="2"/>
    <x v="23"/>
    <n v="4.59"/>
    <n v="13"/>
    <n v="4.59"/>
    <n v="0"/>
    <s v="2D"/>
    <n v="3.9004638250912431E-2"/>
  </r>
  <r>
    <s v="2D-24B-VCS-Loc-22"/>
    <s v="2D"/>
    <n v="34.412999999999997"/>
    <n v="34.409999999999997"/>
    <n v="34.409999999999997"/>
    <x v="195"/>
    <n v="1556430"/>
    <n v="62298328"/>
    <s v="D"/>
    <n v="2"/>
    <x v="23"/>
    <n v="4.59"/>
    <n v="13"/>
    <n v="4.59"/>
    <n v="0"/>
    <s v="2D"/>
    <n v="2.7215136758403365E-2"/>
  </r>
  <r>
    <s v="2D-24B-VCS-Loc-22"/>
    <s v="2D"/>
    <n v="34.856999999999999"/>
    <n v="34.86"/>
    <n v="34.86"/>
    <x v="60"/>
    <n v="1158984"/>
    <n v="62298328"/>
    <s v="D"/>
    <n v="2"/>
    <x v="23"/>
    <n v="4.59"/>
    <n v="13"/>
    <n v="4.59"/>
    <n v="0"/>
    <s v="2D"/>
    <n v="2.0265548762746392E-2"/>
  </r>
  <r>
    <s v="2D-24B-VCS-Loc-22"/>
    <s v="2D"/>
    <n v="34.939"/>
    <n v="34.94"/>
    <n v="34.86"/>
    <x v="61"/>
    <n v="4000320"/>
    <n v="62298328"/>
    <s v="D"/>
    <n v="2"/>
    <x v="23"/>
    <n v="4.59"/>
    <n v="13"/>
    <n v="4.59"/>
    <n v="0"/>
    <s v="2D"/>
    <n v="6.9948057977150369E-2"/>
  </r>
  <r>
    <s v="2D-24B-VCS-Loc-22"/>
    <s v="2D"/>
    <n v="35.238"/>
    <n v="35.24"/>
    <n v="35.24"/>
    <x v="753"/>
    <n v="616397"/>
    <n v="62298328"/>
    <s v="D"/>
    <n v="2"/>
    <x v="23"/>
    <n v="4.59"/>
    <n v="13"/>
    <n v="4.59"/>
    <n v="0"/>
    <s v="2D"/>
    <n v="1.0778081026753247E-2"/>
  </r>
  <r>
    <s v="2D-24B-VCS-Loc-22"/>
    <s v="2D"/>
    <n v="35.667999999999999"/>
    <n v="35.67"/>
    <n v="35.67"/>
    <x v="62"/>
    <n v="1924799"/>
    <n v="62298328"/>
    <s v="D"/>
    <n v="2"/>
    <x v="23"/>
    <n v="4.59"/>
    <n v="13"/>
    <n v="4.59"/>
    <n v="0"/>
    <s v="2D"/>
    <n v="3.3656295507949623E-2"/>
  </r>
  <r>
    <s v="2D-24B-VCS-Loc-22"/>
    <s v="2D"/>
    <n v="36.116"/>
    <n v="36.119999999999997"/>
    <n v="36.11"/>
    <x v="353"/>
    <n v="920237"/>
    <n v="62298328"/>
    <s v="D"/>
    <n v="2"/>
    <x v="23"/>
    <n v="4.59"/>
    <n v="13"/>
    <n v="4.59"/>
    <n v="0"/>
    <s v="2D"/>
    <n v="1.6090910484340984E-2"/>
  </r>
  <r>
    <s v="2D-24B-VCS-Loc-22"/>
    <s v="2D"/>
    <n v="36.167000000000002"/>
    <n v="36.17"/>
    <n v="36.11"/>
    <x v="65"/>
    <n v="2143640"/>
    <n v="62298328"/>
    <s v="D"/>
    <n v="2"/>
    <x v="23"/>
    <n v="4.59"/>
    <n v="13"/>
    <n v="4.59"/>
    <n v="0"/>
    <s v="2D"/>
    <n v="3.7482865121324947E-2"/>
  </r>
  <r>
    <s v="2D-24B-VCS-Loc-22"/>
    <s v="2D"/>
    <n v="36.276000000000003"/>
    <n v="36.28"/>
    <n v="36.28"/>
    <x v="754"/>
    <n v="4569302"/>
    <n v="62298328"/>
    <s v="D"/>
    <n v="2"/>
    <x v="23"/>
    <n v="4.59"/>
    <n v="13"/>
    <n v="4.59"/>
    <n v="0"/>
    <s v="2D"/>
    <n v="7.9897058538094243E-2"/>
  </r>
  <r>
    <s v="2D-24B-VCS-Loc-22"/>
    <s v="2D"/>
    <n v="36.539000000000001"/>
    <n v="36.54"/>
    <n v="36.54"/>
    <x v="66"/>
    <n v="439793"/>
    <n v="62298328"/>
    <s v="D"/>
    <n v="2"/>
    <x v="23"/>
    <n v="4.59"/>
    <n v="13"/>
    <n v="4.59"/>
    <n v="0"/>
    <s v="2D"/>
    <n v="7.6900513613773125E-3"/>
  </r>
  <r>
    <s v="2D-24B-VCS-Loc-22"/>
    <s v="2D"/>
    <n v="36.588999999999999"/>
    <n v="36.590000000000003"/>
    <n v="36.590000000000003"/>
    <x v="107"/>
    <n v="1528505"/>
    <n v="62298328"/>
    <s v="D"/>
    <n v="2"/>
    <x v="23"/>
    <n v="4.59"/>
    <n v="13"/>
    <n v="4.59"/>
    <n v="0"/>
    <s v="2D"/>
    <n v="2.6726850941515733E-2"/>
  </r>
  <r>
    <s v="2D-24B-VCS-Loc-22"/>
    <s v="2D"/>
    <n v="36.661000000000001"/>
    <n v="36.659999999999997"/>
    <n v="36.65"/>
    <x v="108"/>
    <n v="1039685"/>
    <n v="62298328"/>
    <s v="D"/>
    <n v="2"/>
    <x v="23"/>
    <n v="4.59"/>
    <n v="13"/>
    <n v="4.59"/>
    <n v="0"/>
    <s v="2D"/>
    <n v="1.8179532301909242E-2"/>
  </r>
  <r>
    <s v="2D-24B-VCS-Loc-22"/>
    <s v="2D"/>
    <n v="36.734999999999999"/>
    <n v="36.74"/>
    <n v="36.72"/>
    <x v="265"/>
    <n v="581045"/>
    <n v="62298328"/>
    <s v="D"/>
    <n v="2"/>
    <x v="23"/>
    <n v="4.59"/>
    <n v="13"/>
    <n v="4.59"/>
    <n v="0"/>
    <s v="2D"/>
    <n v="1.0159929542469937E-2"/>
  </r>
  <r>
    <s v="2D-24B-VCS-Loc-22"/>
    <s v="2D"/>
    <n v="37.015000000000001"/>
    <n v="37.020000000000003"/>
    <n v="37.020000000000003"/>
    <x v="755"/>
    <n v="416214"/>
    <n v="62298328"/>
    <s v="D"/>
    <n v="2"/>
    <x v="23"/>
    <n v="4.59"/>
    <n v="13"/>
    <n v="4.59"/>
    <n v="0"/>
    <s v="2D"/>
    <n v="7.2777580300830086E-3"/>
  </r>
  <r>
    <s v="2D-24B-VCS-Loc-22"/>
    <s v="2D"/>
    <n v="37.241999999999997"/>
    <n v="37.24"/>
    <n v="37.24"/>
    <x v="109"/>
    <n v="518680"/>
    <n v="62298328"/>
    <s v="D"/>
    <n v="2"/>
    <x v="23"/>
    <n v="4.59"/>
    <n v="13"/>
    <n v="4.59"/>
    <n v="0"/>
    <s v="2D"/>
    <n v="9.0694391227672654E-3"/>
  </r>
  <r>
    <s v="2D-24B-VCS-Loc-22"/>
    <s v="2D"/>
    <n v="37.295999999999999"/>
    <n v="37.299999999999997"/>
    <n v="37.24"/>
    <x v="73"/>
    <n v="956215"/>
    <n v="62298328"/>
    <s v="D"/>
    <n v="2"/>
    <x v="23"/>
    <n v="4.59"/>
    <n v="13"/>
    <n v="4.59"/>
    <n v="0"/>
    <s v="2D"/>
    <n v="1.672000796401809E-2"/>
  </r>
  <r>
    <s v="2D-24B-VCS-Loc-22"/>
    <s v="2D"/>
    <n v="37.375999999999998"/>
    <n v="37.380000000000003"/>
    <n v="37.380000000000003"/>
    <x v="74"/>
    <n v="1121118"/>
    <n v="62298328"/>
    <s v="D"/>
    <n v="2"/>
    <x v="23"/>
    <n v="4.59"/>
    <n v="13"/>
    <n v="4.59"/>
    <n v="0"/>
    <s v="2D"/>
    <n v="1.9603438440731456E-2"/>
  </r>
  <r>
    <s v="2D-24B-VCS-Loc-22"/>
    <s v="2D"/>
    <n v="37.584000000000003"/>
    <n v="37.58"/>
    <n v="37.58"/>
    <x v="269"/>
    <n v="799235"/>
    <n v="62298328"/>
    <s v="D"/>
    <n v="2"/>
    <x v="23"/>
    <n v="4.59"/>
    <n v="13"/>
    <n v="4.59"/>
    <n v="0"/>
    <s v="2D"/>
    <n v="1.3975116020060338E-2"/>
  </r>
  <r>
    <s v="2D-24B-VCS-Loc-22"/>
    <s v="2D"/>
    <n v="37.677999999999997"/>
    <n v="37.68"/>
    <n v="37.67"/>
    <x v="110"/>
    <n v="2501280"/>
    <n v="62298328"/>
    <s v="D"/>
    <n v="2"/>
    <x v="23"/>
    <n v="4.59"/>
    <n v="13"/>
    <n v="4.59"/>
    <n v="0"/>
    <s v="2D"/>
    <n v="4.3736420700615619E-2"/>
  </r>
  <r>
    <s v="2D-24B-VCS-Loc-22"/>
    <s v="2D"/>
    <n v="37.716999999999999"/>
    <n v="37.72"/>
    <n v="37.67"/>
    <x v="76"/>
    <n v="3926682"/>
    <n v="62298328"/>
    <s v="D"/>
    <n v="2"/>
    <x v="23"/>
    <n v="4.59"/>
    <n v="13"/>
    <n v="4.59"/>
    <n v="0"/>
    <s v="2D"/>
    <n v="6.8660452212281217E-2"/>
  </r>
  <r>
    <s v="2D-24B-VCS-Loc-22"/>
    <s v="2D"/>
    <n v="37.991999999999997"/>
    <n v="37.99"/>
    <n v="37.99"/>
    <x v="77"/>
    <n v="3859067"/>
    <n v="62298328"/>
    <s v="D"/>
    <n v="2"/>
    <x v="23"/>
    <n v="4.59"/>
    <n v="13"/>
    <n v="4.59"/>
    <n v="0"/>
    <s v="2D"/>
    <n v="6.7478162310442097E-2"/>
  </r>
  <r>
    <s v="2D-24B-VCS-Loc-22"/>
    <s v="2D"/>
    <n v="38.055999999999997"/>
    <n v="38.06"/>
    <n v="38.06"/>
    <x v="395"/>
    <n v="3088892"/>
    <n v="62298328"/>
    <s v="D"/>
    <n v="2"/>
    <x v="23"/>
    <n v="4.59"/>
    <n v="13"/>
    <n v="4.59"/>
    <n v="0"/>
    <s v="2D"/>
    <n v="5.4011178281026508E-2"/>
  </r>
  <r>
    <s v="2D-24B-VCS-Loc-22"/>
    <s v="2D"/>
    <n v="38.823999999999998"/>
    <n v="38.82"/>
    <n v="38.82"/>
    <x v="80"/>
    <n v="1946925"/>
    <n v="62298328"/>
    <s v="D"/>
    <n v="2"/>
    <x v="23"/>
    <n v="4.59"/>
    <n v="13"/>
    <n v="4.59"/>
    <n v="0"/>
    <s v="2D"/>
    <n v="3.4043182239711693E-2"/>
  </r>
  <r>
    <s v="2D-24B-VCS-Loc-22"/>
    <s v="2D"/>
    <n v="39.551000000000002"/>
    <n v="39.549999999999997"/>
    <n v="39.53"/>
    <x v="92"/>
    <n v="7403403"/>
    <n v="62298328"/>
    <s v="D"/>
    <n v="2"/>
    <x v="23"/>
    <n v="4.59"/>
    <n v="13"/>
    <n v="4.59"/>
    <n v="0"/>
    <s v="2D"/>
    <n v="0.12945305932330639"/>
  </r>
  <r>
    <s v="2D-24B-VCS-Loc-22"/>
    <s v="2D"/>
    <n v="39.753"/>
    <n v="39.75"/>
    <n v="39.75"/>
    <x v="278"/>
    <n v="1709078"/>
    <n v="62298328"/>
    <s v="D"/>
    <n v="2"/>
    <x v="23"/>
    <n v="4.59"/>
    <n v="13"/>
    <n v="4.59"/>
    <n v="0"/>
    <s v="2D"/>
    <n v="2.9884281015386815E-2"/>
  </r>
  <r>
    <s v="2E-28A-VCS-Loc-22"/>
    <s v="2E"/>
    <n v="4.1779999999999999"/>
    <n v="4.18"/>
    <n v="4.1500000000000004"/>
    <x v="111"/>
    <n v="2209440"/>
    <n v="28636314"/>
    <s v="E"/>
    <n v="2"/>
    <x v="24"/>
    <n v="5.38"/>
    <n v="14"/>
    <n v="5.38"/>
    <n v="1"/>
    <s v="2E"/>
    <n v="7.1705558879828352E-2"/>
  </r>
  <r>
    <s v="2E-28A-VCS-Loc-22"/>
    <s v="2E"/>
    <n v="4.3289999999999997"/>
    <n v="4.33"/>
    <n v="4.33"/>
    <x v="527"/>
    <n v="1518015"/>
    <n v="28636314"/>
    <s v="E"/>
    <n v="2"/>
    <x v="24"/>
    <n v="5.38"/>
    <n v="14"/>
    <n v="5.38"/>
    <n v="1"/>
    <s v="2E"/>
    <n v="4.9265928906402807E-2"/>
  </r>
  <r>
    <s v="2E-28A-VCS-Loc-22"/>
    <s v="2E"/>
    <n v="4.4279999999999999"/>
    <n v="4.43"/>
    <n v="4.43"/>
    <x v="756"/>
    <n v="1561732"/>
    <n v="28636314"/>
    <s v="E"/>
    <n v="2"/>
    <x v="24"/>
    <n v="5.38"/>
    <n v="14"/>
    <n v="5.38"/>
    <n v="1"/>
    <s v="2E"/>
    <n v="5.0684728202853246E-2"/>
  </r>
  <r>
    <s v="2E-28A-VCS-Loc-22"/>
    <s v="2E"/>
    <n v="4.7430000000000003"/>
    <n v="4.74"/>
    <n v="4.7"/>
    <x v="112"/>
    <n v="1880055"/>
    <n v="28636314"/>
    <s v="E"/>
    <n v="2"/>
    <x v="24"/>
    <n v="5.38"/>
    <n v="14"/>
    <n v="5.38"/>
    <n v="1"/>
    <s v="2E"/>
    <n v="6.1015639483224561E-2"/>
  </r>
  <r>
    <s v="2E-28A-VCS-Loc-22"/>
    <s v="2E"/>
    <n v="5.032"/>
    <n v="5.03"/>
    <n v="5.03"/>
    <x v="3"/>
    <n v="15787786"/>
    <n v="28636314"/>
    <s v="E"/>
    <n v="2"/>
    <x v="24"/>
    <n v="5.38"/>
    <n v="14"/>
    <n v="5.38"/>
    <n v="1"/>
    <s v="2E"/>
    <n v="0.512379615923098"/>
  </r>
  <r>
    <s v="2E-28A-VCS-Loc-22"/>
    <s v="2E"/>
    <n v="5.1040000000000001"/>
    <n v="5.0999999999999996"/>
    <n v="5.0999999999999996"/>
    <x v="757"/>
    <n v="6141028"/>
    <n v="28636314"/>
    <s v="E"/>
    <n v="2"/>
    <x v="24"/>
    <n v="5.38"/>
    <n v="14"/>
    <n v="5.38"/>
    <n v="1"/>
    <s v="2E"/>
    <n v="0.19930201536890546"/>
  </r>
  <r>
    <s v="2E-28A-VCS-Loc-22"/>
    <s v="2E"/>
    <n v="5.2050000000000001"/>
    <n v="5.21"/>
    <n v="5.21"/>
    <x v="758"/>
    <n v="4708537"/>
    <n v="28636314"/>
    <s v="E"/>
    <n v="2"/>
    <x v="24"/>
    <n v="5.38"/>
    <n v="14"/>
    <n v="5.38"/>
    <n v="1"/>
    <s v="2E"/>
    <n v="0.15281169757556226"/>
  </r>
  <r>
    <s v="2E-28A-VCS-Loc-22"/>
    <s v="2E"/>
    <n v="5.3369999999999997"/>
    <n v="5.34"/>
    <n v="5.34"/>
    <x v="187"/>
    <n v="16436286"/>
    <n v="28636314"/>
    <s v="E"/>
    <n v="2"/>
    <x v="24"/>
    <n v="5.38"/>
    <n v="14"/>
    <n v="5.38"/>
    <n v="1"/>
    <s v="2E"/>
    <n v="0.53342615030899154"/>
  </r>
  <r>
    <s v="2E-28A-VCS-Loc-22"/>
    <s v="2E"/>
    <n v="5.4560000000000004"/>
    <n v="5.46"/>
    <n v="5.46"/>
    <x v="759"/>
    <n v="4195212"/>
    <n v="28636314"/>
    <s v="E"/>
    <n v="2"/>
    <x v="24"/>
    <n v="5.38"/>
    <n v="14"/>
    <n v="5.38"/>
    <n v="1"/>
    <s v="2E"/>
    <n v="0.13615215669099973"/>
  </r>
  <r>
    <s v="2E-28A-VCS-Loc-22"/>
    <s v="2E"/>
    <n v="5.7610000000000001"/>
    <n v="5.76"/>
    <n v="5.76"/>
    <x v="115"/>
    <n v="7250977"/>
    <n v="28636314"/>
    <s v="E"/>
    <n v="2"/>
    <x v="24"/>
    <n v="5.38"/>
    <n v="14"/>
    <n v="5.38"/>
    <n v="1"/>
    <s v="2E"/>
    <n v="0.23532449770520181"/>
  </r>
  <r>
    <s v="2E-28A-VCS-Loc-22"/>
    <s v="2E"/>
    <n v="5.8449999999999998"/>
    <n v="5.85"/>
    <n v="5.85"/>
    <x v="531"/>
    <n v="29461169"/>
    <n v="28636314"/>
    <s v="E"/>
    <n v="2"/>
    <x v="24"/>
    <n v="5.38"/>
    <n v="14"/>
    <n v="5.38"/>
    <n v="1"/>
    <s v="2E"/>
    <n v="0.95613802067405018"/>
  </r>
  <r>
    <s v="2E-28A-VCS-Loc-22"/>
    <s v="2E"/>
    <n v="5.9729999999999999"/>
    <n v="5.97"/>
    <n v="5.97"/>
    <x v="401"/>
    <n v="11559994"/>
    <n v="28636314"/>
    <s v="E"/>
    <n v="2"/>
    <x v="24"/>
    <n v="5.38"/>
    <n v="14"/>
    <n v="5.38"/>
    <n v="1"/>
    <s v="2E"/>
    <n v="0.37517010211522489"/>
  </r>
  <r>
    <s v="2E-28A-VCS-Loc-22"/>
    <s v="2E"/>
    <n v="6.1280000000000001"/>
    <n v="6.13"/>
    <n v="6.13"/>
    <x v="332"/>
    <n v="8825318"/>
    <n v="28636314"/>
    <s v="E"/>
    <n v="2"/>
    <x v="24"/>
    <n v="5.38"/>
    <n v="14"/>
    <n v="5.38"/>
    <n v="1"/>
    <s v="2E"/>
    <n v="0.28641844063754118"/>
  </r>
  <r>
    <s v="2E-28A-VCS-Loc-22"/>
    <s v="2E"/>
    <n v="6.258"/>
    <n v="6.26"/>
    <n v="6.25"/>
    <x v="214"/>
    <n v="6462705"/>
    <n v="28636314"/>
    <s v="E"/>
    <n v="2"/>
    <x v="24"/>
    <n v="5.38"/>
    <n v="14"/>
    <n v="5.38"/>
    <n v="1"/>
    <s v="2E"/>
    <n v="0.20974177796204516"/>
  </r>
  <r>
    <s v="2E-28A-VCS-Loc-22"/>
    <s v="2E"/>
    <n v="6.5229999999999997"/>
    <n v="6.52"/>
    <n v="6.52"/>
    <x v="760"/>
    <n v="2828349"/>
    <n v="28636314"/>
    <s v="E"/>
    <n v="2"/>
    <x v="24"/>
    <n v="5.38"/>
    <n v="14"/>
    <n v="5.38"/>
    <n v="1"/>
    <s v="2E"/>
    <n v="9.1791741686673367E-2"/>
  </r>
  <r>
    <s v="2E-28A-VCS-Loc-22"/>
    <s v="2E"/>
    <n v="6.6349999999999998"/>
    <n v="6.64"/>
    <n v="6.64"/>
    <x v="761"/>
    <n v="830692"/>
    <n v="28636314"/>
    <s v="E"/>
    <n v="2"/>
    <x v="24"/>
    <n v="5.38"/>
    <n v="14"/>
    <n v="5.38"/>
    <n v="1"/>
    <s v="2E"/>
    <n v="2.695942597083531E-2"/>
  </r>
  <r>
    <s v="2E-28A-VCS-Loc-22"/>
    <s v="2E"/>
    <n v="6.702"/>
    <n v="6.7"/>
    <n v="6.7"/>
    <x v="404"/>
    <n v="3901138"/>
    <n v="28636314"/>
    <s v="E"/>
    <n v="2"/>
    <x v="24"/>
    <n v="5.38"/>
    <n v="14"/>
    <n v="5.38"/>
    <n v="1"/>
    <s v="2E"/>
    <n v="0.12660822677118896"/>
  </r>
  <r>
    <s v="2E-28A-VCS-Loc-22"/>
    <s v="2E"/>
    <n v="6.93"/>
    <n v="6.93"/>
    <n v="6.93"/>
    <x v="242"/>
    <n v="3218918"/>
    <n v="28636314"/>
    <s v="E"/>
    <n v="2"/>
    <x v="24"/>
    <n v="5.38"/>
    <n v="14"/>
    <n v="5.38"/>
    <n v="1"/>
    <s v="2E"/>
    <n v="0.10446733750558479"/>
  </r>
  <r>
    <s v="2E-28A-VCS-Loc-22"/>
    <s v="2E"/>
    <n v="7.1"/>
    <n v="7.1"/>
    <n v="7.09"/>
    <x v="117"/>
    <n v="23675807"/>
    <n v="28636314"/>
    <s v="E"/>
    <n v="2"/>
    <x v="24"/>
    <n v="5.38"/>
    <n v="14"/>
    <n v="5.38"/>
    <n v="1"/>
    <s v="2E"/>
    <n v="0.76837885295185748"/>
  </r>
  <r>
    <s v="2E-28A-VCS-Loc-22"/>
    <s v="2E"/>
    <n v="7.2560000000000002"/>
    <n v="7.26"/>
    <n v="7.26"/>
    <x v="535"/>
    <n v="1876563"/>
    <n v="28636314"/>
    <s v="E"/>
    <n v="2"/>
    <x v="24"/>
    <n v="5.38"/>
    <n v="14"/>
    <n v="5.38"/>
    <n v="1"/>
    <s v="2E"/>
    <n v="6.0902309493902219E-2"/>
  </r>
  <r>
    <s v="2E-28A-VCS-Loc-22"/>
    <s v="2E"/>
    <n v="7.3520000000000003"/>
    <n v="7.35"/>
    <n v="7.35"/>
    <x v="536"/>
    <n v="846844"/>
    <n v="28636314"/>
    <s v="E"/>
    <n v="2"/>
    <x v="24"/>
    <n v="5.38"/>
    <n v="14"/>
    <n v="5.38"/>
    <n v="1"/>
    <s v="2E"/>
    <n v="2.7483625852718043E-2"/>
  </r>
  <r>
    <s v="2E-28A-VCS-Loc-22"/>
    <s v="2E"/>
    <n v="7.4189999999999996"/>
    <n v="7.42"/>
    <n v="7.42"/>
    <x v="407"/>
    <n v="2366931"/>
    <n v="28636314"/>
    <s v="E"/>
    <n v="2"/>
    <x v="24"/>
    <n v="5.38"/>
    <n v="14"/>
    <n v="5.38"/>
    <n v="1"/>
    <s v="2E"/>
    <n v="7.6816799815786332E-2"/>
  </r>
  <r>
    <s v="2E-28A-VCS-Loc-22"/>
    <s v="2E"/>
    <n v="7.5439999999999996"/>
    <n v="7.54"/>
    <n v="7.54"/>
    <x v="409"/>
    <n v="1227016"/>
    <n v="28636314"/>
    <s v="E"/>
    <n v="2"/>
    <x v="24"/>
    <n v="5.38"/>
    <n v="14"/>
    <n v="5.38"/>
    <n v="1"/>
    <s v="2E"/>
    <n v="3.9821795583718698E-2"/>
  </r>
  <r>
    <s v="2E-28A-VCS-Loc-22"/>
    <s v="2E"/>
    <n v="7.8319999999999999"/>
    <n v="7.83"/>
    <n v="7.83"/>
    <x v="410"/>
    <n v="1397825"/>
    <n v="28636314"/>
    <s v="E"/>
    <n v="2"/>
    <x v="24"/>
    <n v="5.38"/>
    <n v="14"/>
    <n v="5.38"/>
    <n v="1"/>
    <s v="2E"/>
    <n v="4.5365261261313301E-2"/>
  </r>
  <r>
    <s v="2E-28A-VCS-Loc-22"/>
    <s v="2E"/>
    <n v="7.9189999999999996"/>
    <n v="7.92"/>
    <n v="7.92"/>
    <x v="118"/>
    <n v="3896954"/>
    <n v="28636314"/>
    <s v="E"/>
    <n v="2"/>
    <x v="24"/>
    <n v="5.38"/>
    <n v="14"/>
    <n v="5.38"/>
    <n v="1"/>
    <s v="2E"/>
    <n v="0.12647243849074088"/>
  </r>
  <r>
    <s v="2E-28A-VCS-Loc-22"/>
    <s v="2E"/>
    <n v="8.0109999999999992"/>
    <n v="8.01"/>
    <n v="8.01"/>
    <x v="644"/>
    <n v="7785778"/>
    <n v="28636314"/>
    <s v="E"/>
    <n v="2"/>
    <x v="24"/>
    <n v="5.38"/>
    <n v="14"/>
    <n v="5.38"/>
    <n v="1"/>
    <s v="2E"/>
    <n v="0.25268102451493241"/>
  </r>
  <r>
    <s v="2E-28A-VCS-Loc-22"/>
    <s v="2E"/>
    <n v="8.2189999999999994"/>
    <n v="8.2200000000000006"/>
    <n v="8.2200000000000006"/>
    <x v="645"/>
    <n v="3049647"/>
    <n v="28636314"/>
    <s v="E"/>
    <n v="2"/>
    <x v="24"/>
    <n v="5.38"/>
    <n v="14"/>
    <n v="5.38"/>
    <n v="1"/>
    <s v="2E"/>
    <n v="9.8973786353642498E-2"/>
  </r>
  <r>
    <s v="2E-28A-VCS-Loc-22"/>
    <s v="2E"/>
    <n v="8.2729999999999997"/>
    <n v="8.27"/>
    <n v="8.27"/>
    <x v="540"/>
    <n v="4122709"/>
    <n v="28636314"/>
    <s v="E"/>
    <n v="2"/>
    <x v="24"/>
    <n v="5.38"/>
    <n v="14"/>
    <n v="5.38"/>
    <n v="1"/>
    <s v="2E"/>
    <n v="0.13379913142873226"/>
  </r>
  <r>
    <s v="2E-28A-VCS-Loc-22"/>
    <s v="2E"/>
    <n v="8.3580000000000005"/>
    <n v="8.36"/>
    <n v="8.36"/>
    <x v="244"/>
    <n v="7631170"/>
    <n v="28636314"/>
    <s v="E"/>
    <n v="2"/>
    <x v="24"/>
    <n v="5.38"/>
    <n v="14"/>
    <n v="5.38"/>
    <n v="1"/>
    <s v="2E"/>
    <n v="0.24766334897393893"/>
  </r>
  <r>
    <s v="2E-28A-VCS-Loc-22"/>
    <s v="2E"/>
    <n v="8.407"/>
    <n v="8.41"/>
    <n v="8.41"/>
    <x v="245"/>
    <n v="4960774"/>
    <n v="28636314"/>
    <s v="E"/>
    <n v="2"/>
    <x v="24"/>
    <n v="5.38"/>
    <n v="14"/>
    <n v="5.38"/>
    <n v="1"/>
    <s v="2E"/>
    <n v="0.16099784205342602"/>
  </r>
  <r>
    <s v="2E-28A-VCS-Loc-22"/>
    <s v="2E"/>
    <n v="8.4649999999999999"/>
    <n v="8.4700000000000006"/>
    <n v="8.4700000000000006"/>
    <x v="647"/>
    <n v="10639964"/>
    <n v="28636314"/>
    <s v="E"/>
    <n v="2"/>
    <x v="24"/>
    <n v="5.38"/>
    <n v="14"/>
    <n v="5.38"/>
    <n v="1"/>
    <s v="2E"/>
    <n v="0.34531128479671497"/>
  </r>
  <r>
    <s v="2E-28A-VCS-Loc-22"/>
    <s v="2E"/>
    <n v="8.5440000000000005"/>
    <n v="8.5399999999999991"/>
    <n v="8.5399999999999991"/>
    <x v="542"/>
    <n v="6244907"/>
    <n v="28636314"/>
    <s v="E"/>
    <n v="2"/>
    <x v="24"/>
    <n v="5.38"/>
    <n v="14"/>
    <n v="5.38"/>
    <n v="1"/>
    <s v="2E"/>
    <n v="0.20267332291782178"/>
  </r>
  <r>
    <s v="2E-28A-VCS-Loc-22"/>
    <s v="2E"/>
    <n v="8.6969999999999992"/>
    <n v="8.6999999999999993"/>
    <n v="8.6999999999999993"/>
    <x v="120"/>
    <n v="34614216"/>
    <n v="28636314"/>
    <s v="E"/>
    <n v="2"/>
    <x v="24"/>
    <n v="5.38"/>
    <n v="14"/>
    <n v="5.38"/>
    <n v="1"/>
    <s v="2E"/>
    <n v="1.1233759248801036"/>
  </r>
  <r>
    <s v="2E-28A-VCS-Loc-22"/>
    <s v="2E"/>
    <n v="8.8119999999999994"/>
    <n v="8.81"/>
    <n v="8.81"/>
    <x v="121"/>
    <n v="19146795"/>
    <n v="28636314"/>
    <s v="E"/>
    <n v="2"/>
    <x v="24"/>
    <n v="5.38"/>
    <n v="14"/>
    <n v="5.38"/>
    <n v="1"/>
    <s v="2E"/>
    <n v="0.62139349166870461"/>
  </r>
  <r>
    <s v="2E-28A-VCS-Loc-22"/>
    <s v="2E"/>
    <n v="8.8800000000000008"/>
    <n v="8.8800000000000008"/>
    <n v="8.8800000000000008"/>
    <x v="416"/>
    <n v="33458754"/>
    <n v="28636314"/>
    <s v="E"/>
    <n v="2"/>
    <x v="24"/>
    <n v="5.38"/>
    <n v="14"/>
    <n v="5.38"/>
    <n v="1"/>
    <s v="2E"/>
    <n v="1.0858763555437994"/>
  </r>
  <r>
    <s v="2E-28A-VCS-Loc-22"/>
    <s v="2E"/>
    <n v="8.9670000000000005"/>
    <n v="8.9700000000000006"/>
    <n v="8.9600000000000009"/>
    <x v="9"/>
    <n v="87686156"/>
    <n v="28636314"/>
    <s v="E"/>
    <n v="2"/>
    <x v="24"/>
    <n v="5.38"/>
    <n v="14"/>
    <n v="5.38"/>
    <n v="1"/>
    <s v="2E"/>
    <n v="2.8457821085903277"/>
  </r>
  <r>
    <s v="2E-28A-VCS-Loc-22"/>
    <s v="2E"/>
    <n v="9.1080000000000005"/>
    <n v="9.11"/>
    <n v="9.11"/>
    <x v="762"/>
    <n v="20044887"/>
    <n v="28636314"/>
    <s v="E"/>
    <n v="2"/>
    <x v="24"/>
    <n v="5.38"/>
    <n v="14"/>
    <n v="5.38"/>
    <n v="1"/>
    <s v="2E"/>
    <n v="0.65054032923184413"/>
  </r>
  <r>
    <s v="2E-28A-VCS-Loc-22"/>
    <s v="2E"/>
    <n v="9.2390000000000008"/>
    <n v="9.24"/>
    <n v="9.23"/>
    <x v="417"/>
    <n v="53747312"/>
    <n v="28636314"/>
    <s v="E"/>
    <n v="2"/>
    <x v="24"/>
    <n v="5.38"/>
    <n v="14"/>
    <n v="5.38"/>
    <n v="1"/>
    <s v="2E"/>
    <n v="1.7443248267653815"/>
  </r>
  <r>
    <s v="2E-28A-VCS-Loc-22"/>
    <s v="2E"/>
    <n v="9.3780000000000001"/>
    <n v="9.3800000000000008"/>
    <n v="9.3800000000000008"/>
    <x v="10"/>
    <n v="62224104"/>
    <n v="28636314"/>
    <s v="E"/>
    <n v="2"/>
    <x v="24"/>
    <n v="5.38"/>
    <n v="14"/>
    <n v="5.38"/>
    <n v="1"/>
    <s v="2E"/>
    <n v="2.0194321425866111"/>
  </r>
  <r>
    <s v="2E-28A-VCS-Loc-22"/>
    <s v="2E"/>
    <n v="9.468"/>
    <n v="9.4700000000000006"/>
    <n v="9.4700000000000006"/>
    <x v="418"/>
    <n v="23148400"/>
    <n v="28636314"/>
    <s v="E"/>
    <n v="2"/>
    <x v="24"/>
    <n v="5.38"/>
    <n v="14"/>
    <n v="5.38"/>
    <n v="1"/>
    <s v="2E"/>
    <n v="0.75126229233372188"/>
  </r>
  <r>
    <s v="2E-28A-VCS-Loc-22"/>
    <s v="2E"/>
    <n v="9.5329999999999995"/>
    <n v="9.5299999999999994"/>
    <n v="9.5299999999999994"/>
    <x v="11"/>
    <n v="93746878"/>
    <n v="28636314"/>
    <s v="E"/>
    <n v="2"/>
    <x v="24"/>
    <n v="5.38"/>
    <n v="14"/>
    <n v="5.38"/>
    <n v="1"/>
    <s v="2E"/>
    <n v="3.0424778587465986"/>
  </r>
  <r>
    <s v="2E-28A-VCS-Loc-22"/>
    <s v="2E"/>
    <n v="9.6630000000000003"/>
    <n v="9.66"/>
    <n v="9.66"/>
    <x v="12"/>
    <n v="31603926"/>
    <n v="28636314"/>
    <s v="E"/>
    <n v="2"/>
    <x v="24"/>
    <n v="5.38"/>
    <n v="14"/>
    <n v="5.38"/>
    <n v="1"/>
    <s v="2E"/>
    <n v="1.0256794376071483"/>
  </r>
  <r>
    <s v="2E-28A-VCS-Loc-22"/>
    <s v="2E"/>
    <n v="9.7449999999999992"/>
    <n v="9.75"/>
    <n v="9.75"/>
    <x v="763"/>
    <n v="23251366"/>
    <n v="28636314"/>
    <s v="E"/>
    <n v="2"/>
    <x v="24"/>
    <n v="5.38"/>
    <n v="14"/>
    <n v="5.38"/>
    <n v="1"/>
    <s v="2E"/>
    <n v="0.75460396921819051"/>
  </r>
  <r>
    <s v="2E-28A-VCS-Loc-22"/>
    <s v="2E"/>
    <n v="9.7899999999999991"/>
    <n v="9.7899999999999991"/>
    <n v="9.7899999999999991"/>
    <x v="13"/>
    <n v="51521683"/>
    <n v="28636314"/>
    <s v="E"/>
    <n v="2"/>
    <x v="24"/>
    <n v="5.38"/>
    <n v="14"/>
    <n v="5.38"/>
    <n v="1"/>
    <s v="2E"/>
    <n v="1.672093867199087"/>
  </r>
  <r>
    <s v="2E-28A-VCS-Loc-22"/>
    <s v="2E"/>
    <n v="9.9139999999999997"/>
    <n v="9.91"/>
    <n v="9.91"/>
    <x v="764"/>
    <n v="17004255"/>
    <n v="28636314"/>
    <s v="E"/>
    <n v="2"/>
    <x v="24"/>
    <n v="5.38"/>
    <n v="14"/>
    <n v="5.38"/>
    <n v="1"/>
    <s v="2E"/>
    <n v="0.55185911729221682"/>
  </r>
  <r>
    <s v="2E-28A-VCS-Loc-22"/>
    <s v="2E"/>
    <n v="10.000999999999999"/>
    <n v="10"/>
    <n v="9.99"/>
    <x v="126"/>
    <n v="49306835"/>
    <n v="28636314"/>
    <s v="E"/>
    <n v="2"/>
    <x v="24"/>
    <n v="5.38"/>
    <n v="14"/>
    <n v="5.38"/>
    <n v="1"/>
    <s v="2E"/>
    <n v="1.6002127961250279"/>
  </r>
  <r>
    <s v="2E-28A-VCS-Loc-22"/>
    <s v="2E"/>
    <n v="10.095000000000001"/>
    <n v="10.1"/>
    <n v="10.1"/>
    <x v="127"/>
    <n v="443581613"/>
    <n v="28636314"/>
    <s v="E"/>
    <n v="2"/>
    <x v="24"/>
    <n v="5.38"/>
    <n v="14"/>
    <n v="5.38"/>
    <n v="1"/>
    <s v="2E"/>
    <n v="14.396076593607759"/>
  </r>
  <r>
    <s v="2E-28A-VCS-Loc-22"/>
    <s v="2E"/>
    <n v="10.340999999999999"/>
    <n v="10.34"/>
    <n v="10.34"/>
    <x v="765"/>
    <n v="28350526"/>
    <n v="28636314"/>
    <s v="E"/>
    <n v="2"/>
    <x v="24"/>
    <n v="5.38"/>
    <n v="14"/>
    <n v="5.38"/>
    <n v="1"/>
    <s v="2E"/>
    <n v="0.92009301513827235"/>
  </r>
  <r>
    <s v="2E-28A-VCS-Loc-22"/>
    <s v="2E"/>
    <n v="10.487"/>
    <n v="10.49"/>
    <n v="10.49"/>
    <x v="766"/>
    <n v="34927788"/>
    <n v="28636314"/>
    <s v="E"/>
    <n v="2"/>
    <x v="24"/>
    <n v="5.38"/>
    <n v="14"/>
    <n v="5.38"/>
    <n v="1"/>
    <s v="2E"/>
    <n v="1.1335526463611421"/>
  </r>
  <r>
    <s v="2E-28A-VCS-Loc-22"/>
    <s v="2E"/>
    <n v="10.526999999999999"/>
    <n v="10.53"/>
    <n v="10.53"/>
    <x v="129"/>
    <n v="32975724"/>
    <n v="28636314"/>
    <s v="E"/>
    <n v="2"/>
    <x v="24"/>
    <n v="5.38"/>
    <n v="14"/>
    <n v="5.38"/>
    <n v="1"/>
    <s v="2E"/>
    <n v="1.0702000139795462"/>
  </r>
  <r>
    <s v="2E-28A-VCS-Loc-22"/>
    <s v="2E"/>
    <n v="10.62"/>
    <n v="10.62"/>
    <n v="10.62"/>
    <x v="130"/>
    <n v="57416877"/>
    <n v="28636314"/>
    <s v="E"/>
    <n v="2"/>
    <x v="24"/>
    <n v="5.38"/>
    <n v="14"/>
    <n v="5.38"/>
    <n v="1"/>
    <s v="2E"/>
    <n v="1.8634175421913977"/>
  </r>
  <r>
    <s v="2E-28A-VCS-Loc-22"/>
    <s v="2E"/>
    <n v="10.739000000000001"/>
    <n v="10.74"/>
    <n v="10.74"/>
    <x v="720"/>
    <n v="57030251"/>
    <n v="28636314"/>
    <s v="E"/>
    <n v="2"/>
    <x v="24"/>
    <n v="5.38"/>
    <n v="14"/>
    <n v="5.38"/>
    <n v="1"/>
    <s v="2E"/>
    <n v="1.850869913196054"/>
  </r>
  <r>
    <s v="2E-28A-VCS-Loc-22"/>
    <s v="2E"/>
    <n v="10.779"/>
    <n v="10.78"/>
    <n v="10.78"/>
    <x v="17"/>
    <n v="65121814"/>
    <n v="28636314"/>
    <s v="E"/>
    <n v="2"/>
    <x v="24"/>
    <n v="5.38"/>
    <n v="14"/>
    <n v="5.38"/>
    <n v="1"/>
    <s v="2E"/>
    <n v="2.1134749385085043"/>
  </r>
  <r>
    <s v="2E-28A-VCS-Loc-22"/>
    <s v="2E"/>
    <n v="10.858000000000001"/>
    <n v="10.86"/>
    <n v="10.86"/>
    <x v="767"/>
    <n v="47854354"/>
    <n v="28636314"/>
    <s v="E"/>
    <n v="2"/>
    <x v="24"/>
    <n v="5.38"/>
    <n v="14"/>
    <n v="5.38"/>
    <n v="1"/>
    <s v="2E"/>
    <n v="1.5530737193149164"/>
  </r>
  <r>
    <s v="2E-28A-VCS-Loc-22"/>
    <s v="2E"/>
    <n v="11.135999999999999"/>
    <n v="11.14"/>
    <n v="11.14"/>
    <x v="768"/>
    <n v="129349769"/>
    <n v="28636314"/>
    <s v="E"/>
    <n v="2"/>
    <x v="24"/>
    <n v="5.38"/>
    <n v="14"/>
    <n v="5.38"/>
    <n v="1"/>
    <s v="2E"/>
    <n v="4.1979404179890354"/>
  </r>
  <r>
    <s v="2E-28A-VCS-Loc-22"/>
    <s v="2E"/>
    <n v="11.255000000000001"/>
    <n v="11.26"/>
    <n v="11.26"/>
    <x v="769"/>
    <n v="66502046"/>
    <n v="28636314"/>
    <s v="E"/>
    <n v="2"/>
    <x v="24"/>
    <n v="5.38"/>
    <n v="14"/>
    <n v="5.38"/>
    <n v="1"/>
    <s v="2E"/>
    <n v="2.1582692334175415"/>
  </r>
  <r>
    <s v="2E-28A-VCS-Loc-22"/>
    <s v="2E"/>
    <n v="11.429"/>
    <n v="11.43"/>
    <n v="11.43"/>
    <x v="421"/>
    <n v="148344544"/>
    <n v="28636314"/>
    <s v="E"/>
    <n v="2"/>
    <x v="24"/>
    <n v="5.38"/>
    <n v="14"/>
    <n v="5.38"/>
    <n v="1"/>
    <s v="2E"/>
    <n v="4.8144002255292238"/>
  </r>
  <r>
    <s v="2E-28A-VCS-Loc-22"/>
    <s v="2E"/>
    <n v="11.592000000000001"/>
    <n v="11.59"/>
    <n v="11.59"/>
    <x v="549"/>
    <n v="85187334"/>
    <n v="28636314"/>
    <s v="E"/>
    <n v="2"/>
    <x v="24"/>
    <n v="5.38"/>
    <n v="14"/>
    <n v="5.38"/>
    <n v="1"/>
    <s v="2E"/>
    <n v="2.7646848947935236"/>
  </r>
  <r>
    <s v="2E-28A-VCS-Loc-22"/>
    <s v="2E"/>
    <n v="11.686"/>
    <n v="11.69"/>
    <n v="11.69"/>
    <x v="770"/>
    <n v="60312987"/>
    <n v="28636314"/>
    <s v="E"/>
    <n v="2"/>
    <x v="24"/>
    <n v="5.38"/>
    <n v="14"/>
    <n v="5.38"/>
    <n v="1"/>
    <s v="2E"/>
    <n v="1.957408411428607"/>
  </r>
  <r>
    <s v="2E-28A-VCS-Loc-22"/>
    <s v="2E"/>
    <n v="11.769"/>
    <n v="11.77"/>
    <n v="11.77"/>
    <x v="771"/>
    <n v="118075167"/>
    <n v="28636314"/>
    <s v="E"/>
    <n v="2"/>
    <x v="24"/>
    <n v="5.38"/>
    <n v="14"/>
    <n v="5.38"/>
    <n v="1"/>
    <s v="2E"/>
    <n v="3.8320324786208566"/>
  </r>
  <r>
    <s v="2E-28A-VCS-Loc-22"/>
    <s v="2E"/>
    <n v="11.925000000000001"/>
    <n v="11.93"/>
    <n v="11.93"/>
    <x v="772"/>
    <n v="144546996"/>
    <n v="28636314"/>
    <s v="E"/>
    <n v="2"/>
    <x v="24"/>
    <n v="5.38"/>
    <n v="14"/>
    <n v="5.38"/>
    <n v="1"/>
    <s v="2E"/>
    <n v="4.6911539270495295"/>
  </r>
  <r>
    <s v="2E-28A-VCS-Loc-22"/>
    <s v="2E"/>
    <n v="12.026"/>
    <n v="12.03"/>
    <n v="12.03"/>
    <x v="310"/>
    <n v="176710704"/>
    <n v="28636314"/>
    <s v="E"/>
    <n v="2"/>
    <x v="24"/>
    <n v="5.38"/>
    <n v="14"/>
    <n v="5.38"/>
    <n v="1"/>
    <s v="2E"/>
    <n v="5.7350006292852109"/>
  </r>
  <r>
    <s v="2E-28A-VCS-Loc-22"/>
    <s v="2E"/>
    <n v="12.138"/>
    <n v="12.14"/>
    <n v="12.14"/>
    <x v="139"/>
    <n v="84658113"/>
    <n v="28636314"/>
    <s v="E"/>
    <n v="2"/>
    <x v="24"/>
    <n v="5.38"/>
    <n v="14"/>
    <n v="5.38"/>
    <n v="1"/>
    <s v="2E"/>
    <n v="2.7475094622966281"/>
  </r>
  <r>
    <s v="2E-28A-VCS-Loc-22"/>
    <s v="2E"/>
    <n v="12.314"/>
    <n v="12.31"/>
    <n v="12.31"/>
    <x v="140"/>
    <n v="131003227"/>
    <n v="28636314"/>
    <s v="E"/>
    <n v="2"/>
    <x v="24"/>
    <n v="5.38"/>
    <n v="14"/>
    <n v="5.38"/>
    <n v="1"/>
    <s v="2E"/>
    <n v="4.2516020381164541"/>
  </r>
  <r>
    <s v="2E-28A-VCS-Loc-22"/>
    <s v="2E"/>
    <n v="12.401999999999999"/>
    <n v="12.4"/>
    <n v="12.39"/>
    <x v="20"/>
    <n v="111369168"/>
    <n v="28636314"/>
    <s v="E"/>
    <n v="2"/>
    <x v="24"/>
    <n v="5.38"/>
    <n v="14"/>
    <n v="5.38"/>
    <n v="1"/>
    <s v="2E"/>
    <n v="3.6143947938941516"/>
  </r>
  <r>
    <s v="2E-28A-VCS-Loc-22"/>
    <s v="2E"/>
    <n v="12.465999999999999"/>
    <n v="12.47"/>
    <n v="12.47"/>
    <x v="773"/>
    <n v="68544011"/>
    <n v="28636314"/>
    <s v="E"/>
    <n v="2"/>
    <x v="24"/>
    <n v="5.38"/>
    <n v="14"/>
    <n v="5.38"/>
    <n v="1"/>
    <s v="2E"/>
    <n v="2.2245395288489851"/>
  </r>
  <r>
    <s v="2E-28A-VCS-Loc-22"/>
    <s v="2E"/>
    <n v="12.536"/>
    <n v="12.54"/>
    <n v="12.53"/>
    <x v="21"/>
    <n v="116671657"/>
    <n v="28636314"/>
    <s v="E"/>
    <n v="2"/>
    <x v="24"/>
    <n v="5.38"/>
    <n v="14"/>
    <n v="5.38"/>
    <n v="1"/>
    <s v="2E"/>
    <n v="3.7864827153580261"/>
  </r>
  <r>
    <s v="2E-28A-VCS-Loc-22"/>
    <s v="2E"/>
    <n v="12.632"/>
    <n v="12.63"/>
    <n v="12.63"/>
    <x v="774"/>
    <n v="92520897"/>
    <n v="28636314"/>
    <s v="E"/>
    <n v="2"/>
    <x v="24"/>
    <n v="5.38"/>
    <n v="14"/>
    <n v="5.38"/>
    <n v="1"/>
    <s v="2E"/>
    <n v="3.0026896532370344"/>
  </r>
  <r>
    <s v="2E-28A-VCS-Loc-22"/>
    <s v="2E"/>
    <n v="12.726000000000001"/>
    <n v="12.73"/>
    <n v="12.73"/>
    <x v="424"/>
    <n v="50541728"/>
    <n v="28636314"/>
    <s v="E"/>
    <n v="2"/>
    <x v="24"/>
    <n v="5.38"/>
    <n v="14"/>
    <n v="5.38"/>
    <n v="1"/>
    <s v="2E"/>
    <n v="1.6402902332682803"/>
  </r>
  <r>
    <s v="2E-28A-VCS-Loc-22"/>
    <s v="2E"/>
    <n v="12.834"/>
    <n v="12.83"/>
    <n v="12.83"/>
    <x v="284"/>
    <n v="88303366"/>
    <n v="28636314"/>
    <s v="E"/>
    <n v="2"/>
    <x v="24"/>
    <n v="5.38"/>
    <n v="14"/>
    <n v="5.38"/>
    <n v="1"/>
    <s v="2E"/>
    <n v="2.8658131517488741"/>
  </r>
  <r>
    <s v="2E-28A-VCS-Loc-22"/>
    <s v="2E"/>
    <n v="12.911"/>
    <n v="12.91"/>
    <n v="12.91"/>
    <x v="22"/>
    <n v="62520162"/>
    <n v="28636314"/>
    <s v="E"/>
    <n v="2"/>
    <x v="24"/>
    <n v="5.38"/>
    <n v="14"/>
    <n v="5.38"/>
    <n v="1"/>
    <s v="2E"/>
    <n v="2.0290404615954301"/>
  </r>
  <r>
    <s v="2E-28A-VCS-Loc-22"/>
    <s v="2E"/>
    <n v="13.005000000000001"/>
    <n v="13.01"/>
    <n v="13.01"/>
    <x v="722"/>
    <n v="56237663"/>
    <n v="28636314"/>
    <s v="E"/>
    <n v="2"/>
    <x v="24"/>
    <n v="5.38"/>
    <n v="14"/>
    <n v="5.38"/>
    <n v="1"/>
    <s v="2E"/>
    <n v="1.8251471212209627"/>
  </r>
  <r>
    <s v="2E-28A-VCS-Loc-22"/>
    <s v="2E"/>
    <n v="13.112"/>
    <n v="13.11"/>
    <n v="13.11"/>
    <x v="143"/>
    <n v="79729794"/>
    <n v="28636314"/>
    <s v="E"/>
    <n v="2"/>
    <x v="24"/>
    <n v="5.38"/>
    <n v="14"/>
    <n v="5.38"/>
    <n v="1"/>
    <s v="2E"/>
    <n v="2.5875649205878344"/>
  </r>
  <r>
    <s v="2E-28A-VCS-Loc-22"/>
    <s v="2E"/>
    <n v="13.301"/>
    <n v="13.3"/>
    <n v="13.3"/>
    <x v="144"/>
    <n v="33722220"/>
    <n v="28636314"/>
    <s v="E"/>
    <n v="2"/>
    <x v="24"/>
    <n v="5.38"/>
    <n v="14"/>
    <n v="5.38"/>
    <n v="1"/>
    <s v="2E"/>
    <n v="1.0944269279856094"/>
  </r>
  <r>
    <s v="2E-28A-VCS-Loc-22"/>
    <s v="2E"/>
    <n v="13.356999999999999"/>
    <n v="13.36"/>
    <n v="13.36"/>
    <x v="145"/>
    <n v="32390840"/>
    <n v="28636314"/>
    <s v="E"/>
    <n v="2"/>
    <x v="24"/>
    <n v="5.38"/>
    <n v="14"/>
    <n v="5.38"/>
    <n v="1"/>
    <s v="2E"/>
    <n v="1.0512180845766796"/>
  </r>
  <r>
    <s v="2E-28A-VCS-Loc-22"/>
    <s v="2E"/>
    <n v="13.538"/>
    <n v="13.54"/>
    <n v="13.54"/>
    <x v="146"/>
    <n v="59165269"/>
    <n v="28636314"/>
    <s v="E"/>
    <n v="2"/>
    <x v="24"/>
    <n v="5.38"/>
    <n v="14"/>
    <n v="5.38"/>
    <n v="1"/>
    <s v="2E"/>
    <n v="1.9201601672461719"/>
  </r>
  <r>
    <s v="2E-28A-VCS-Loc-22"/>
    <s v="2E"/>
    <n v="13.656000000000001"/>
    <n v="13.66"/>
    <n v="13.66"/>
    <x v="775"/>
    <n v="16482381"/>
    <n v="28636314"/>
    <s v="E"/>
    <n v="2"/>
    <x v="24"/>
    <n v="5.38"/>
    <n v="14"/>
    <n v="5.38"/>
    <n v="1"/>
    <s v="2E"/>
    <n v="0.53492212564055319"/>
  </r>
  <r>
    <s v="2E-28A-VCS-Loc-22"/>
    <s v="2E"/>
    <n v="13.82"/>
    <n v="13.82"/>
    <n v="13.82"/>
    <x v="428"/>
    <n v="13458824"/>
    <n v="28636314"/>
    <s v="E"/>
    <n v="2"/>
    <x v="24"/>
    <n v="5.38"/>
    <n v="14"/>
    <n v="5.38"/>
    <n v="1"/>
    <s v="2E"/>
    <n v="0.43679506878903557"/>
  </r>
  <r>
    <s v="2E-28A-VCS-Loc-22"/>
    <s v="2E"/>
    <n v="13.896000000000001"/>
    <n v="13.9"/>
    <n v="13.9"/>
    <x v="429"/>
    <n v="27218403"/>
    <n v="28636314"/>
    <s v="E"/>
    <n v="2"/>
    <x v="24"/>
    <n v="5.38"/>
    <n v="14"/>
    <n v="5.38"/>
    <n v="1"/>
    <s v="2E"/>
    <n v="0.88335089386061461"/>
  </r>
  <r>
    <s v="2E-28A-VCS-Loc-22"/>
    <s v="2E"/>
    <n v="14.122"/>
    <n v="14.12"/>
    <n v="14.12"/>
    <x v="776"/>
    <n v="11660024"/>
    <n v="28636314"/>
    <s v="E"/>
    <n v="2"/>
    <x v="24"/>
    <n v="5.38"/>
    <n v="14"/>
    <n v="5.38"/>
    <n v="1"/>
    <s v="2E"/>
    <n v="0.37841649353329876"/>
  </r>
  <r>
    <s v="2E-28A-VCS-Loc-22"/>
    <s v="2E"/>
    <n v="14.256"/>
    <n v="14.26"/>
    <n v="14.25"/>
    <x v="24"/>
    <n v="34394596"/>
    <n v="28636314"/>
    <s v="E"/>
    <n v="2"/>
    <x v="24"/>
    <n v="5.38"/>
    <n v="14"/>
    <n v="5.38"/>
    <n v="1"/>
    <s v="2E"/>
    <n v="1.1162483383236967"/>
  </r>
  <r>
    <s v="2E-28A-VCS-Loc-22"/>
    <s v="2E"/>
    <n v="14.503"/>
    <n v="14.5"/>
    <n v="14.5"/>
    <x v="777"/>
    <n v="6475792"/>
    <n v="28636314"/>
    <s v="E"/>
    <n v="2"/>
    <x v="24"/>
    <n v="5.38"/>
    <n v="14"/>
    <n v="5.38"/>
    <n v="1"/>
    <s v="2E"/>
    <n v="0.21016650578858054"/>
  </r>
  <r>
    <s v="2E-28A-VCS-Loc-22"/>
    <s v="2E"/>
    <n v="14.596"/>
    <n v="14.6"/>
    <n v="14.6"/>
    <x v="433"/>
    <n v="11099937"/>
    <n v="28636314"/>
    <s v="E"/>
    <n v="2"/>
    <x v="24"/>
    <n v="5.38"/>
    <n v="14"/>
    <n v="5.38"/>
    <n v="1"/>
    <s v="2E"/>
    <n v="0.36023933038049694"/>
  </r>
  <r>
    <s v="2E-28A-VCS-Loc-22"/>
    <s v="2E"/>
    <n v="14.664999999999999"/>
    <n v="14.67"/>
    <n v="14.67"/>
    <x v="778"/>
    <n v="9545746"/>
    <n v="28636314"/>
    <s v="E"/>
    <n v="2"/>
    <x v="24"/>
    <n v="5.38"/>
    <n v="14"/>
    <n v="5.38"/>
    <n v="1"/>
    <s v="2E"/>
    <n v="0.30979933913339391"/>
  </r>
  <r>
    <s v="2E-28A-VCS-Loc-22"/>
    <s v="2E"/>
    <n v="14.824"/>
    <n v="14.82"/>
    <n v="14.82"/>
    <x v="779"/>
    <n v="11386662"/>
    <n v="28636314"/>
    <s v="E"/>
    <n v="2"/>
    <x v="24"/>
    <n v="5.38"/>
    <n v="14"/>
    <n v="5.38"/>
    <n v="1"/>
    <s v="2E"/>
    <n v="0.36954475454671948"/>
  </r>
  <r>
    <s v="2E-28A-VCS-Loc-22"/>
    <s v="2E"/>
    <n v="15.077"/>
    <n v="15.08"/>
    <n v="15.07"/>
    <x v="229"/>
    <n v="18526443"/>
    <n v="28636314"/>
    <s v="E"/>
    <n v="2"/>
    <x v="24"/>
    <n v="5.38"/>
    <n v="14"/>
    <n v="5.38"/>
    <n v="1"/>
    <s v="2E"/>
    <n v="0.60126047748311051"/>
  </r>
  <r>
    <s v="2E-28A-VCS-Loc-22"/>
    <s v="2E"/>
    <n v="15.2"/>
    <n v="15.2"/>
    <n v="15.2"/>
    <x v="659"/>
    <n v="16880924"/>
    <n v="28636314"/>
    <s v="E"/>
    <n v="2"/>
    <x v="24"/>
    <n v="5.38"/>
    <n v="14"/>
    <n v="5.38"/>
    <n v="1"/>
    <s v="2E"/>
    <n v="0.54785651107425748"/>
  </r>
  <r>
    <s v="2E-28A-VCS-Loc-22"/>
    <s v="2E"/>
    <n v="15.396000000000001"/>
    <n v="15.4"/>
    <n v="15.4"/>
    <x v="273"/>
    <n v="13549418"/>
    <n v="28636314"/>
    <s v="E"/>
    <n v="2"/>
    <x v="24"/>
    <n v="5.38"/>
    <n v="14"/>
    <n v="5.38"/>
    <n v="1"/>
    <s v="2E"/>
    <n v="0.4397352225841869"/>
  </r>
  <r>
    <s v="2E-28A-VCS-Loc-22"/>
    <s v="2E"/>
    <n v="15.55"/>
    <n v="15.55"/>
    <n v="15.55"/>
    <x v="27"/>
    <n v="27160613"/>
    <n v="28636314"/>
    <s v="E"/>
    <n v="2"/>
    <x v="24"/>
    <n v="5.38"/>
    <n v="14"/>
    <n v="5.38"/>
    <n v="1"/>
    <s v="2E"/>
    <n v="0.88147536691819239"/>
  </r>
  <r>
    <s v="2E-28A-VCS-Loc-22"/>
    <s v="2E"/>
    <n v="15.77"/>
    <n v="15.77"/>
    <n v="15.77"/>
    <x v="189"/>
    <n v="10612105"/>
    <n v="28636314"/>
    <s v="E"/>
    <n v="2"/>
    <x v="24"/>
    <n v="5.38"/>
    <n v="14"/>
    <n v="5.38"/>
    <n v="1"/>
    <s v="2E"/>
    <n v="0.34440714385383658"/>
  </r>
  <r>
    <s v="2E-28A-VCS-Loc-22"/>
    <s v="2E"/>
    <n v="15.938000000000001"/>
    <n v="15.94"/>
    <n v="15.94"/>
    <x v="560"/>
    <n v="4667499"/>
    <n v="28636314"/>
    <s v="E"/>
    <n v="2"/>
    <x v="24"/>
    <n v="5.38"/>
    <n v="14"/>
    <n v="5.38"/>
    <n v="1"/>
    <s v="2E"/>
    <n v="0.15147984302177922"/>
  </r>
  <r>
    <s v="2E-28A-VCS-Loc-22"/>
    <s v="2E"/>
    <n v="16.164000000000001"/>
    <n v="16.16"/>
    <n v="16.16"/>
    <x v="780"/>
    <n v="2347747"/>
    <n v="28636314"/>
    <s v="E"/>
    <n v="2"/>
    <x v="24"/>
    <n v="5.38"/>
    <n v="14"/>
    <n v="5.38"/>
    <n v="1"/>
    <s v="2E"/>
    <n v="7.6194198866427851E-2"/>
  </r>
  <r>
    <s v="2E-28A-VCS-Loc-22"/>
    <s v="2E"/>
    <n v="16.25"/>
    <n v="16.25"/>
    <n v="16.25"/>
    <x v="781"/>
    <n v="1715301"/>
    <n v="28636314"/>
    <s v="E"/>
    <n v="2"/>
    <x v="24"/>
    <n v="5.38"/>
    <n v="14"/>
    <n v="5.38"/>
    <n v="1"/>
    <s v="2E"/>
    <n v="5.5668683852980134E-2"/>
  </r>
  <r>
    <s v="2E-28A-VCS-Loc-22"/>
    <s v="2E"/>
    <n v="16.440000000000001"/>
    <n v="16.440000000000001"/>
    <n v="16.440000000000001"/>
    <x v="289"/>
    <n v="11516709"/>
    <n v="28636314"/>
    <s v="E"/>
    <n v="2"/>
    <x v="24"/>
    <n v="5.38"/>
    <n v="14"/>
    <n v="5.38"/>
    <n v="1"/>
    <s v="2E"/>
    <n v="0.37376532302363902"/>
  </r>
  <r>
    <s v="2E-28A-VCS-Loc-22"/>
    <s v="2E"/>
    <n v="16.597999999999999"/>
    <n v="16.600000000000001"/>
    <n v="16.600000000000001"/>
    <x v="782"/>
    <n v="2138275"/>
    <n v="28636314"/>
    <s v="E"/>
    <n v="2"/>
    <x v="24"/>
    <n v="5.38"/>
    <n v="14"/>
    <n v="5.38"/>
    <n v="1"/>
    <s v="2E"/>
    <n v="6.9395957307627709E-2"/>
  </r>
  <r>
    <s v="2E-28A-VCS-Loc-22"/>
    <s v="2E"/>
    <n v="16.718"/>
    <n v="16.72"/>
    <n v="16.72"/>
    <x v="152"/>
    <n v="4388083"/>
    <n v="28636314"/>
    <s v="E"/>
    <n v="2"/>
    <x v="24"/>
    <n v="5.38"/>
    <n v="14"/>
    <n v="5.38"/>
    <n v="1"/>
    <s v="2E"/>
    <n v="0.14241162644202776"/>
  </r>
  <r>
    <s v="2E-28A-VCS-Loc-22"/>
    <s v="2E"/>
    <n v="16.885000000000002"/>
    <n v="16.89"/>
    <n v="16.89"/>
    <x v="783"/>
    <n v="3137767"/>
    <n v="28636314"/>
    <s v="E"/>
    <n v="2"/>
    <x v="24"/>
    <n v="5.38"/>
    <n v="14"/>
    <n v="5.38"/>
    <n v="1"/>
    <s v="2E"/>
    <n v="0.10183364851260153"/>
  </r>
  <r>
    <s v="2E-28A-VCS-Loc-22"/>
    <s v="2E"/>
    <n v="17.065999999999999"/>
    <n v="17.07"/>
    <n v="17.07"/>
    <x v="784"/>
    <n v="2344958"/>
    <n v="28636314"/>
    <s v="E"/>
    <n v="2"/>
    <x v="24"/>
    <n v="5.38"/>
    <n v="14"/>
    <n v="5.38"/>
    <n v="1"/>
    <s v="2E"/>
    <n v="7.6103684164188432E-2"/>
  </r>
  <r>
    <s v="2E-28A-VCS-Loc-22"/>
    <s v="2E"/>
    <n v="17.202000000000002"/>
    <n v="17.2"/>
    <n v="17.2"/>
    <x v="785"/>
    <n v="4827585"/>
    <n v="28636314"/>
    <s v="E"/>
    <n v="2"/>
    <x v="24"/>
    <n v="5.38"/>
    <n v="14"/>
    <n v="5.38"/>
    <n v="1"/>
    <s v="2E"/>
    <n v="0.15667530254945874"/>
  </r>
  <r>
    <s v="2E-28A-VCS-Loc-22"/>
    <s v="2E"/>
    <n v="17.446999999999999"/>
    <n v="17.45"/>
    <n v="17.45"/>
    <x v="444"/>
    <n v="11492338"/>
    <n v="28636314"/>
    <s v="E"/>
    <n v="2"/>
    <x v="24"/>
    <n v="5.38"/>
    <n v="14"/>
    <n v="5.38"/>
    <n v="1"/>
    <s v="2E"/>
    <n v="0.37297438225337132"/>
  </r>
  <r>
    <s v="2E-28A-VCS-Loc-22"/>
    <s v="2E"/>
    <n v="17.585999999999999"/>
    <n v="17.59"/>
    <n v="17.59"/>
    <x v="445"/>
    <n v="1237292"/>
    <n v="28636314"/>
    <s v="E"/>
    <n v="2"/>
    <x v="24"/>
    <n v="5.38"/>
    <n v="14"/>
    <n v="5.38"/>
    <n v="1"/>
    <s v="2E"/>
    <n v="4.0155294716100264E-2"/>
  </r>
  <r>
    <s v="2E-28A-VCS-Loc-22"/>
    <s v="2E"/>
    <n v="17.690999999999999"/>
    <n v="17.690000000000001"/>
    <n v="17.690000000000001"/>
    <x v="155"/>
    <n v="7541815"/>
    <n v="28636314"/>
    <s v="E"/>
    <n v="2"/>
    <x v="24"/>
    <n v="5.38"/>
    <n v="14"/>
    <n v="5.38"/>
    <n v="1"/>
    <s v="2E"/>
    <n v="0.24476340590523959"/>
  </r>
  <r>
    <s v="2E-28A-VCS-Loc-22"/>
    <s v="2E"/>
    <n v="17.794"/>
    <n v="17.79"/>
    <n v="17.79"/>
    <x v="786"/>
    <n v="2361838"/>
    <n v="28636314"/>
    <s v="E"/>
    <n v="2"/>
    <x v="24"/>
    <n v="5.38"/>
    <n v="14"/>
    <n v="5.38"/>
    <n v="1"/>
    <s v="2E"/>
    <n v="7.6651510687602287E-2"/>
  </r>
  <r>
    <s v="2E-28A-VCS-Loc-22"/>
    <s v="2E"/>
    <n v="17.832000000000001"/>
    <n v="17.829999999999998"/>
    <n v="17.82"/>
    <x v="365"/>
    <n v="1285335"/>
    <n v="28636314"/>
    <s v="E"/>
    <n v="2"/>
    <x v="24"/>
    <n v="5.38"/>
    <n v="14"/>
    <n v="5.38"/>
    <n v="1"/>
    <s v="2E"/>
    <n v="4.1714490786264463E-2"/>
  </r>
  <r>
    <s v="2E-28A-VCS-Loc-22"/>
    <s v="2E"/>
    <n v="17.898"/>
    <n v="17.899999999999999"/>
    <n v="17.899999999999999"/>
    <x v="787"/>
    <n v="4656387"/>
    <n v="28636314"/>
    <s v="E"/>
    <n v="2"/>
    <x v="24"/>
    <n v="5.38"/>
    <n v="14"/>
    <n v="5.38"/>
    <n v="1"/>
    <s v="2E"/>
    <n v="0.15111921219665039"/>
  </r>
  <r>
    <s v="2E-28A-VCS-Loc-22"/>
    <s v="2E"/>
    <n v="18.023"/>
    <n v="18.02"/>
    <n v="18.02"/>
    <x v="788"/>
    <n v="11324080"/>
    <n v="28636314"/>
    <s v="E"/>
    <n v="2"/>
    <x v="24"/>
    <n v="5.38"/>
    <n v="14"/>
    <n v="5.38"/>
    <n v="1"/>
    <s v="2E"/>
    <n v="0.36751370718366944"/>
  </r>
  <r>
    <s v="2E-28A-VCS-Loc-22"/>
    <s v="2E"/>
    <n v="18.145"/>
    <n v="18.149999999999999"/>
    <n v="18.149999999999999"/>
    <x v="156"/>
    <n v="5297861"/>
    <n v="28636314"/>
    <s v="E"/>
    <n v="2"/>
    <x v="24"/>
    <n v="5.38"/>
    <n v="14"/>
    <n v="5.38"/>
    <n v="1"/>
    <s v="2E"/>
    <n v="0.17193772352842632"/>
  </r>
  <r>
    <s v="2E-28A-VCS-Loc-22"/>
    <s v="2E"/>
    <n v="18.206"/>
    <n v="18.21"/>
    <n v="18.21"/>
    <x v="274"/>
    <n v="13938658"/>
    <n v="28636314"/>
    <s v="E"/>
    <n v="2"/>
    <x v="24"/>
    <n v="5.38"/>
    <n v="14"/>
    <n v="5.38"/>
    <n v="1"/>
    <s v="2E"/>
    <n v="0.45236768680063294"/>
  </r>
  <r>
    <s v="2E-28A-VCS-Loc-22"/>
    <s v="2E"/>
    <n v="18.390999999999998"/>
    <n v="18.39"/>
    <n v="18.39"/>
    <x v="450"/>
    <n v="10974947"/>
    <n v="28636314"/>
    <s v="E"/>
    <n v="2"/>
    <x v="24"/>
    <n v="5.38"/>
    <n v="14"/>
    <n v="5.38"/>
    <n v="1"/>
    <s v="2E"/>
    <n v="0.35618288268135606"/>
  </r>
  <r>
    <s v="2E-28A-VCS-Loc-22"/>
    <s v="2E"/>
    <n v="18.513000000000002"/>
    <n v="18.510000000000002"/>
    <n v="18.510000000000002"/>
    <x v="36"/>
    <n v="28636314"/>
    <n v="28636314"/>
    <s v="E"/>
    <n v="2"/>
    <x v="24"/>
    <n v="5.38"/>
    <n v="14"/>
    <n v="5.38"/>
    <n v="1"/>
    <s v="2E"/>
    <n v="0.92936802973977695"/>
  </r>
  <r>
    <s v="2E-28A-VCS-Loc-22"/>
    <s v="2E"/>
    <n v="18.611000000000001"/>
    <n v="18.61"/>
    <n v="18.61"/>
    <x v="789"/>
    <n v="10886538"/>
    <n v="28636314"/>
    <s v="E"/>
    <n v="2"/>
    <x v="24"/>
    <n v="5.38"/>
    <n v="14"/>
    <n v="5.38"/>
    <n v="1"/>
    <s v="2E"/>
    <n v="0.35331364126497605"/>
  </r>
  <r>
    <s v="2E-28A-VCS-Loc-22"/>
    <s v="2E"/>
    <n v="18.759"/>
    <n v="18.760000000000002"/>
    <n v="18.760000000000002"/>
    <x v="159"/>
    <n v="35655801"/>
    <n v="28636314"/>
    <s v="E"/>
    <n v="2"/>
    <x v="24"/>
    <n v="5.38"/>
    <n v="14"/>
    <n v="5.38"/>
    <n v="1"/>
    <s v="2E"/>
    <n v="1.1571797097965739"/>
  </r>
  <r>
    <s v="2E-28A-VCS-Loc-22"/>
    <s v="2E"/>
    <n v="18.888999999999999"/>
    <n v="18.89"/>
    <n v="18.89"/>
    <x v="160"/>
    <n v="46598283"/>
    <n v="28636314"/>
    <s v="E"/>
    <n v="2"/>
    <x v="24"/>
    <n v="5.38"/>
    <n v="14"/>
    <n v="5.38"/>
    <n v="1"/>
    <s v="2E"/>
    <n v="1.5123089675915182"/>
  </r>
  <r>
    <s v="2E-28A-VCS-Loc-22"/>
    <s v="2E"/>
    <n v="18.959"/>
    <n v="18.96"/>
    <n v="18.96"/>
    <x v="451"/>
    <n v="31480465"/>
    <n v="28636314"/>
    <s v="E"/>
    <n v="2"/>
    <x v="24"/>
    <n v="5.38"/>
    <n v="14"/>
    <n v="5.38"/>
    <n v="1"/>
    <s v="2E"/>
    <n v="1.0216726123460584"/>
  </r>
  <r>
    <s v="2E-28A-VCS-Loc-22"/>
    <s v="2E"/>
    <n v="19.106000000000002"/>
    <n v="19.11"/>
    <n v="19.100000000000001"/>
    <x v="161"/>
    <n v="63598989"/>
    <n v="28636314"/>
    <s v="E"/>
    <n v="2"/>
    <x v="24"/>
    <n v="5.38"/>
    <n v="14"/>
    <n v="5.38"/>
    <n v="1"/>
    <s v="2E"/>
    <n v="2.064052905006271"/>
  </r>
  <r>
    <s v="2E-28A-VCS-Loc-22"/>
    <s v="2E"/>
    <n v="19.294"/>
    <n v="19.29"/>
    <n v="19.29"/>
    <x v="790"/>
    <n v="5293867"/>
    <n v="28636314"/>
    <s v="E"/>
    <n v="2"/>
    <x v="24"/>
    <n v="5.38"/>
    <n v="14"/>
    <n v="5.38"/>
    <n v="1"/>
    <s v="2E"/>
    <n v="0.17180810154178447"/>
  </r>
  <r>
    <s v="2E-28A-VCS-Loc-22"/>
    <s v="2E"/>
    <n v="19.428000000000001"/>
    <n v="19.43"/>
    <n v="19.43"/>
    <x v="454"/>
    <n v="3421450"/>
    <n v="28636314"/>
    <s v="E"/>
    <n v="2"/>
    <x v="24"/>
    <n v="5.38"/>
    <n v="14"/>
    <n v="5.38"/>
    <n v="1"/>
    <s v="2E"/>
    <n v="0.11104034706956907"/>
  </r>
  <r>
    <s v="2E-28A-VCS-Loc-22"/>
    <s v="2E"/>
    <n v="19.550999999999998"/>
    <n v="19.55"/>
    <n v="19.55"/>
    <x v="574"/>
    <n v="19640417"/>
    <n v="28636314"/>
    <s v="E"/>
    <n v="2"/>
    <x v="24"/>
    <n v="5.38"/>
    <n v="14"/>
    <n v="5.38"/>
    <n v="1"/>
    <s v="2E"/>
    <n v="0.63741358788556457"/>
  </r>
  <r>
    <s v="2E-28A-VCS-Loc-22"/>
    <s v="2E"/>
    <n v="19.766999999999999"/>
    <n v="19.77"/>
    <n v="19.760000000000002"/>
    <x v="162"/>
    <n v="10711457"/>
    <n v="28636314"/>
    <s v="E"/>
    <n v="2"/>
    <x v="24"/>
    <n v="5.38"/>
    <n v="14"/>
    <n v="5.38"/>
    <n v="1"/>
    <s v="2E"/>
    <n v="0.34763153133927577"/>
  </r>
  <r>
    <s v="2E-28A-VCS-Loc-22"/>
    <s v="2E"/>
    <n v="20.048999999999999"/>
    <n v="20.05"/>
    <n v="20.05"/>
    <x v="40"/>
    <n v="101880285"/>
    <n v="28636314"/>
    <s v="E"/>
    <n v="2"/>
    <x v="24"/>
    <n v="5.38"/>
    <n v="14"/>
    <n v="5.38"/>
    <n v="1"/>
    <s v="2E"/>
    <n v="3.3064408966802414"/>
  </r>
  <r>
    <s v="2E-28A-VCS-Loc-22"/>
    <s v="2E"/>
    <n v="20.309000000000001"/>
    <n v="20.309999999999999"/>
    <n v="20.309999999999999"/>
    <x v="459"/>
    <n v="27101692"/>
    <n v="28636314"/>
    <s v="E"/>
    <n v="2"/>
    <x v="24"/>
    <n v="5.38"/>
    <n v="14"/>
    <n v="5.38"/>
    <n v="1"/>
    <s v="2E"/>
    <n v="0.87956313430053445"/>
  </r>
  <r>
    <s v="2E-28A-VCS-Loc-22"/>
    <s v="2E"/>
    <n v="20.503"/>
    <n v="20.5"/>
    <n v="20.5"/>
    <x v="460"/>
    <n v="32972284"/>
    <n v="28636314"/>
    <s v="E"/>
    <n v="2"/>
    <x v="24"/>
    <n v="5.38"/>
    <n v="14"/>
    <n v="5.38"/>
    <n v="1"/>
    <s v="2E"/>
    <n v="1.0700883716074761"/>
  </r>
  <r>
    <s v="2E-28A-VCS-Loc-22"/>
    <s v="2E"/>
    <n v="20.576000000000001"/>
    <n v="20.58"/>
    <n v="20.58"/>
    <x v="461"/>
    <n v="2509148"/>
    <n v="28636314"/>
    <s v="E"/>
    <n v="2"/>
    <x v="24"/>
    <n v="5.38"/>
    <n v="14"/>
    <n v="5.38"/>
    <n v="1"/>
    <s v="2E"/>
    <n v="8.1432335638081832E-2"/>
  </r>
  <r>
    <s v="2E-28A-VCS-Loc-22"/>
    <s v="2E"/>
    <n v="20.634"/>
    <n v="20.63"/>
    <n v="20.63"/>
    <x v="576"/>
    <n v="6557780"/>
    <n v="28636314"/>
    <s v="E"/>
    <n v="2"/>
    <x v="24"/>
    <n v="5.38"/>
    <n v="14"/>
    <n v="5.38"/>
    <n v="1"/>
    <s v="2E"/>
    <n v="0.212827358928489"/>
  </r>
  <r>
    <s v="2E-28A-VCS-Loc-22"/>
    <s v="2E"/>
    <n v="20.707000000000001"/>
    <n v="20.71"/>
    <n v="20.71"/>
    <x v="791"/>
    <n v="7097305"/>
    <n v="28636314"/>
    <s v="E"/>
    <n v="2"/>
    <x v="24"/>
    <n v="5.38"/>
    <n v="14"/>
    <n v="5.38"/>
    <n v="1"/>
    <s v="2E"/>
    <n v="0.23033719927474841"/>
  </r>
  <r>
    <s v="2E-28A-VCS-Loc-22"/>
    <s v="2E"/>
    <n v="20.846"/>
    <n v="20.85"/>
    <n v="20.85"/>
    <x v="42"/>
    <n v="43547824"/>
    <n v="28636314"/>
    <s v="E"/>
    <n v="2"/>
    <x v="24"/>
    <n v="5.38"/>
    <n v="14"/>
    <n v="5.38"/>
    <n v="1"/>
    <s v="2E"/>
    <n v="1.413308828445399"/>
  </r>
  <r>
    <s v="2E-28A-VCS-Loc-22"/>
    <s v="2E"/>
    <n v="20.957000000000001"/>
    <n v="20.96"/>
    <n v="20.96"/>
    <x v="166"/>
    <n v="132835719"/>
    <n v="28636314"/>
    <s v="E"/>
    <n v="2"/>
    <x v="24"/>
    <n v="5.38"/>
    <n v="14"/>
    <n v="5.38"/>
    <n v="1"/>
    <s v="2E"/>
    <n v="4.3110740595349197"/>
  </r>
  <r>
    <s v="2E-28A-VCS-Loc-22"/>
    <s v="2E"/>
    <n v="21.082999999999998"/>
    <n v="21.08"/>
    <n v="21.07"/>
    <x v="167"/>
    <n v="18959980"/>
    <n v="28636314"/>
    <s v="E"/>
    <n v="2"/>
    <x v="24"/>
    <n v="5.38"/>
    <n v="14"/>
    <n v="5.38"/>
    <n v="1"/>
    <s v="2E"/>
    <n v="0.61533056441920475"/>
  </r>
  <r>
    <s v="2E-28A-VCS-Loc-22"/>
    <s v="2E"/>
    <n v="21.321999999999999"/>
    <n v="21.32"/>
    <n v="21.28"/>
    <x v="168"/>
    <n v="38198407"/>
    <n v="28636314"/>
    <s v="E"/>
    <n v="2"/>
    <x v="24"/>
    <n v="5.38"/>
    <n v="14"/>
    <n v="5.38"/>
    <n v="1"/>
    <s v="2E"/>
    <n v="1.2396978973197494"/>
  </r>
  <r>
    <s v="2E-28A-VCS-Loc-22"/>
    <s v="2E"/>
    <n v="21.414999999999999"/>
    <n v="21.42"/>
    <n v="21.42"/>
    <x v="792"/>
    <n v="13557123"/>
    <n v="28636314"/>
    <s v="E"/>
    <n v="2"/>
    <x v="24"/>
    <n v="5.38"/>
    <n v="14"/>
    <n v="5.38"/>
    <n v="1"/>
    <s v="2E"/>
    <n v="0.43998528202511727"/>
  </r>
  <r>
    <s v="2E-28A-VCS-Loc-22"/>
    <s v="2E"/>
    <n v="21.582999999999998"/>
    <n v="21.58"/>
    <n v="21.58"/>
    <x v="793"/>
    <n v="9406196"/>
    <n v="28636314"/>
    <s v="E"/>
    <n v="2"/>
    <x v="24"/>
    <n v="5.38"/>
    <n v="14"/>
    <n v="5.38"/>
    <n v="1"/>
    <s v="2E"/>
    <n v="0.30527035860363072"/>
  </r>
  <r>
    <s v="2E-28A-VCS-Loc-22"/>
    <s v="2E"/>
    <n v="21.766999999999999"/>
    <n v="21.77"/>
    <n v="21.77"/>
    <x v="794"/>
    <n v="10963393"/>
    <n v="28636314"/>
    <s v="E"/>
    <n v="2"/>
    <x v="24"/>
    <n v="5.38"/>
    <n v="14"/>
    <n v="5.38"/>
    <n v="1"/>
    <s v="2E"/>
    <n v="0.35580790710958338"/>
  </r>
  <r>
    <s v="2E-28A-VCS-Loc-22"/>
    <s v="2E"/>
    <n v="21.86"/>
    <n v="21.86"/>
    <n v="21.86"/>
    <x v="795"/>
    <n v="5463877"/>
    <n v="28636314"/>
    <s v="E"/>
    <n v="2"/>
    <x v="24"/>
    <n v="5.38"/>
    <n v="14"/>
    <n v="5.38"/>
    <n v="1"/>
    <s v="2E"/>
    <n v="0.17732563633121509"/>
  </r>
  <r>
    <s v="2E-28A-VCS-Loc-22"/>
    <s v="2E"/>
    <n v="22.062000000000001"/>
    <n v="22.06"/>
    <n v="22.06"/>
    <x v="796"/>
    <n v="19296872"/>
    <n v="28636314"/>
    <s v="E"/>
    <n v="2"/>
    <x v="24"/>
    <n v="5.38"/>
    <n v="14"/>
    <n v="5.38"/>
    <n v="1"/>
    <s v="2E"/>
    <n v="0.62626411732950926"/>
  </r>
  <r>
    <s v="2E-28A-VCS-Loc-22"/>
    <s v="2E"/>
    <n v="22.18"/>
    <n v="22.18"/>
    <n v="22.17"/>
    <x v="44"/>
    <n v="6190200"/>
    <n v="28636314"/>
    <s v="E"/>
    <n v="2"/>
    <x v="24"/>
    <n v="5.38"/>
    <n v="14"/>
    <n v="5.38"/>
    <n v="1"/>
    <s v="2E"/>
    <n v="0.20089785220594966"/>
  </r>
  <r>
    <s v="2E-28A-VCS-Loc-22"/>
    <s v="2E"/>
    <n v="22.254000000000001"/>
    <n v="22.25"/>
    <n v="22.25"/>
    <x v="797"/>
    <n v="6763580"/>
    <n v="28636314"/>
    <s v="E"/>
    <n v="2"/>
    <x v="24"/>
    <n v="5.38"/>
    <n v="14"/>
    <n v="5.38"/>
    <n v="1"/>
    <s v="2E"/>
    <n v="0.21950642874593987"/>
  </r>
  <r>
    <s v="2E-28A-VCS-Loc-22"/>
    <s v="2E"/>
    <n v="22.321000000000002"/>
    <n v="22.32"/>
    <n v="22.32"/>
    <x v="582"/>
    <n v="1915316"/>
    <n v="28636314"/>
    <s v="E"/>
    <n v="2"/>
    <x v="24"/>
    <n v="5.38"/>
    <n v="14"/>
    <n v="5.38"/>
    <n v="1"/>
    <s v="2E"/>
    <n v="6.2160006251121232E-2"/>
  </r>
  <r>
    <s v="2E-28A-VCS-Loc-22"/>
    <s v="2E"/>
    <n v="22.413"/>
    <n v="22.41"/>
    <n v="22.41"/>
    <x v="798"/>
    <n v="9174469"/>
    <n v="28636314"/>
    <s v="E"/>
    <n v="2"/>
    <x v="24"/>
    <n v="5.38"/>
    <n v="14"/>
    <n v="5.38"/>
    <n v="1"/>
    <s v="2E"/>
    <n v="0.29774984931505716"/>
  </r>
  <r>
    <s v="2E-28A-VCS-Loc-22"/>
    <s v="2E"/>
    <n v="22.488"/>
    <n v="22.49"/>
    <n v="22.49"/>
    <x v="470"/>
    <n v="7260035"/>
    <n v="28636314"/>
    <s v="E"/>
    <n v="2"/>
    <x v="24"/>
    <n v="5.38"/>
    <n v="14"/>
    <n v="5.38"/>
    <n v="1"/>
    <s v="2E"/>
    <n v="0.23561846764886785"/>
  </r>
  <r>
    <s v="2E-28A-VCS-Loc-22"/>
    <s v="2E"/>
    <n v="22.628"/>
    <n v="22.63"/>
    <n v="22.63"/>
    <x v="471"/>
    <n v="11974228"/>
    <n v="28636314"/>
    <s v="E"/>
    <n v="2"/>
    <x v="24"/>
    <n v="5.38"/>
    <n v="14"/>
    <n v="5.38"/>
    <n v="1"/>
    <s v="2E"/>
    <n v="0.38861372605478728"/>
  </r>
  <r>
    <s v="2E-28A-VCS-Loc-22"/>
    <s v="2E"/>
    <n v="22.745999999999999"/>
    <n v="22.75"/>
    <n v="22.75"/>
    <x v="175"/>
    <n v="8908491"/>
    <n v="28636314"/>
    <s v="E"/>
    <n v="2"/>
    <x v="24"/>
    <n v="5.38"/>
    <n v="14"/>
    <n v="5.38"/>
    <n v="1"/>
    <s v="2E"/>
    <n v="0.28911775197829354"/>
  </r>
  <r>
    <s v="2E-28A-VCS-Loc-22"/>
    <s v="2E"/>
    <n v="22.866"/>
    <n v="22.87"/>
    <n v="22.87"/>
    <x v="233"/>
    <n v="38895019"/>
    <n v="28636314"/>
    <s v="E"/>
    <n v="2"/>
    <x v="24"/>
    <n v="5.38"/>
    <n v="14"/>
    <n v="5.38"/>
    <n v="1"/>
    <s v="2E"/>
    <n v="1.2623058671140843"/>
  </r>
  <r>
    <s v="2E-28A-VCS-Loc-22"/>
    <s v="2E"/>
    <n v="22.975000000000001"/>
    <n v="22.98"/>
    <n v="22.98"/>
    <x v="176"/>
    <n v="2482264"/>
    <n v="28636314"/>
    <s v="E"/>
    <n v="2"/>
    <x v="24"/>
    <n v="5.38"/>
    <n v="14"/>
    <n v="5.38"/>
    <n v="1"/>
    <s v="2E"/>
    <n v="8.0559837518682662E-2"/>
  </r>
  <r>
    <s v="2E-28A-VCS-Loc-22"/>
    <s v="2E"/>
    <n v="23.027999999999999"/>
    <n v="23.03"/>
    <n v="23.03"/>
    <x v="474"/>
    <n v="3998158"/>
    <n v="28636314"/>
    <s v="E"/>
    <n v="2"/>
    <x v="24"/>
    <n v="5.38"/>
    <n v="14"/>
    <n v="5.38"/>
    <n v="1"/>
    <s v="2E"/>
    <n v="0.12975693111370154"/>
  </r>
  <r>
    <s v="2E-28A-VCS-Loc-22"/>
    <s v="2E"/>
    <n v="23.138000000000002"/>
    <n v="23.14"/>
    <n v="23.14"/>
    <x v="475"/>
    <n v="5708536"/>
    <n v="28636314"/>
    <s v="E"/>
    <n v="2"/>
    <x v="24"/>
    <n v="5.38"/>
    <n v="14"/>
    <n v="5.38"/>
    <n v="1"/>
    <s v="2E"/>
    <n v="0.18526584304874527"/>
  </r>
  <r>
    <s v="2E-28A-VCS-Loc-22"/>
    <s v="2E"/>
    <n v="23.245000000000001"/>
    <n v="23.25"/>
    <n v="23.25"/>
    <x v="234"/>
    <n v="4216131"/>
    <n v="28636314"/>
    <s v="E"/>
    <n v="2"/>
    <x v="24"/>
    <n v="5.38"/>
    <n v="14"/>
    <n v="5.38"/>
    <n v="1"/>
    <s v="2E"/>
    <n v="0.13683106563906219"/>
  </r>
  <r>
    <s v="2E-28A-VCS-Loc-22"/>
    <s v="2E"/>
    <n v="23.326000000000001"/>
    <n v="23.33"/>
    <n v="23.32"/>
    <x v="45"/>
    <n v="12219517"/>
    <n v="28636314"/>
    <s v="E"/>
    <n v="2"/>
    <x v="24"/>
    <n v="5.38"/>
    <n v="14"/>
    <n v="5.38"/>
    <n v="1"/>
    <s v="2E"/>
    <n v="0.39657437890441166"/>
  </r>
  <r>
    <s v="2E-28A-VCS-Loc-22"/>
    <s v="2E"/>
    <n v="23.456"/>
    <n v="23.46"/>
    <n v="23.46"/>
    <x v="236"/>
    <n v="5729765"/>
    <n v="28636314"/>
    <s v="E"/>
    <n v="2"/>
    <x v="24"/>
    <n v="5.38"/>
    <n v="14"/>
    <n v="5.38"/>
    <n v="1"/>
    <s v="2E"/>
    <n v="0.18595481279196521"/>
  </r>
  <r>
    <s v="2E-28A-VCS-Loc-22"/>
    <s v="2E"/>
    <n v="23.565999999999999"/>
    <n v="23.57"/>
    <n v="23.57"/>
    <x v="476"/>
    <n v="4402862"/>
    <n v="28636314"/>
    <s v="E"/>
    <n v="2"/>
    <x v="24"/>
    <n v="5.38"/>
    <n v="14"/>
    <n v="5.38"/>
    <n v="1"/>
    <s v="2E"/>
    <n v="0.14289126673761621"/>
  </r>
  <r>
    <s v="2E-28A-VCS-Loc-22"/>
    <s v="2E"/>
    <n v="23.634"/>
    <n v="23.63"/>
    <n v="23.63"/>
    <x v="799"/>
    <n v="5046651"/>
    <n v="28636314"/>
    <s v="E"/>
    <n v="2"/>
    <x v="24"/>
    <n v="5.38"/>
    <n v="14"/>
    <n v="5.38"/>
    <n v="1"/>
    <s v="2E"/>
    <n v="0.16378490949129398"/>
  </r>
  <r>
    <s v="2E-28A-VCS-Loc-22"/>
    <s v="2E"/>
    <n v="23.891999999999999"/>
    <n v="23.89"/>
    <n v="23.89"/>
    <x v="592"/>
    <n v="2229317"/>
    <n v="28636314"/>
    <s v="E"/>
    <n v="2"/>
    <x v="24"/>
    <n v="5.38"/>
    <n v="14"/>
    <n v="5.38"/>
    <n v="1"/>
    <s v="2E"/>
    <n v="7.2350650574490499E-2"/>
  </r>
  <r>
    <s v="2E-28A-VCS-Loc-22"/>
    <s v="2E"/>
    <n v="24.042000000000002"/>
    <n v="24.04"/>
    <n v="24.04"/>
    <x v="480"/>
    <n v="6041679"/>
    <n v="28636314"/>
    <s v="E"/>
    <n v="2"/>
    <x v="24"/>
    <n v="5.38"/>
    <n v="14"/>
    <n v="5.38"/>
    <n v="1"/>
    <s v="2E"/>
    <n v="0.19607772524600006"/>
  </r>
  <r>
    <s v="2E-28A-VCS-Loc-22"/>
    <s v="2E"/>
    <n v="24.24"/>
    <n v="24.24"/>
    <n v="24.24"/>
    <x v="481"/>
    <n v="8977948"/>
    <n v="28636314"/>
    <s v="E"/>
    <n v="2"/>
    <x v="24"/>
    <n v="5.38"/>
    <n v="14"/>
    <n v="5.38"/>
    <n v="1"/>
    <s v="2E"/>
    <n v="0.29137192181459426"/>
  </r>
  <r>
    <s v="2E-28A-VCS-Loc-22"/>
    <s v="2E"/>
    <n v="24.446000000000002"/>
    <n v="24.45"/>
    <n v="24.45"/>
    <x v="483"/>
    <n v="6423771"/>
    <n v="28636314"/>
    <s v="E"/>
    <n v="2"/>
    <x v="24"/>
    <n v="5.38"/>
    <n v="14"/>
    <n v="5.38"/>
    <n v="1"/>
    <s v="2E"/>
    <n v="0.20847820699862127"/>
  </r>
  <r>
    <s v="2E-28A-VCS-Loc-22"/>
    <s v="2E"/>
    <n v="24.553999999999998"/>
    <n v="24.55"/>
    <n v="24.55"/>
    <x v="680"/>
    <n v="2326120"/>
    <n v="28636314"/>
    <s v="E"/>
    <n v="2"/>
    <x v="24"/>
    <n v="5.38"/>
    <n v="14"/>
    <n v="5.38"/>
    <n v="1"/>
    <s v="2E"/>
    <n v="7.5492312360392819E-2"/>
  </r>
  <r>
    <s v="2E-28A-VCS-Loc-22"/>
    <s v="2E"/>
    <n v="24.699000000000002"/>
    <n v="24.7"/>
    <n v="24.7"/>
    <x v="484"/>
    <n v="3759631"/>
    <n v="28636314"/>
    <s v="E"/>
    <n v="2"/>
    <x v="24"/>
    <n v="5.38"/>
    <n v="14"/>
    <n v="5.38"/>
    <n v="1"/>
    <s v="2E"/>
    <n v="0.12201573341522191"/>
  </r>
  <r>
    <s v="2E-28A-VCS-Loc-22"/>
    <s v="2E"/>
    <n v="24.812000000000001"/>
    <n v="24.81"/>
    <n v="24.81"/>
    <x v="597"/>
    <n v="3506676"/>
    <n v="28636314"/>
    <s v="E"/>
    <n v="2"/>
    <x v="24"/>
    <n v="5.38"/>
    <n v="14"/>
    <n v="5.38"/>
    <n v="1"/>
    <s v="2E"/>
    <n v="0.11380628683760634"/>
  </r>
  <r>
    <s v="2E-28A-VCS-Loc-22"/>
    <s v="2E"/>
    <n v="24.908000000000001"/>
    <n v="24.91"/>
    <n v="24.91"/>
    <x v="598"/>
    <n v="803181"/>
    <n v="28636314"/>
    <s v="E"/>
    <n v="2"/>
    <x v="24"/>
    <n v="5.38"/>
    <n v="14"/>
    <n v="5.38"/>
    <n v="1"/>
    <s v="2E"/>
    <n v="2.6066579081875683E-2"/>
  </r>
  <r>
    <s v="2E-28A-VCS-Loc-22"/>
    <s v="2E"/>
    <n v="25.016999999999999"/>
    <n v="25.02"/>
    <n v="25.02"/>
    <x v="800"/>
    <n v="2797827"/>
    <n v="28636314"/>
    <s v="E"/>
    <n v="2"/>
    <x v="24"/>
    <n v="5.38"/>
    <n v="14"/>
    <n v="5.38"/>
    <n v="1"/>
    <s v="2E"/>
    <n v="9.0801175267974446E-2"/>
  </r>
  <r>
    <s v="2E-28A-VCS-Loc-22"/>
    <s v="2E"/>
    <n v="25.068999999999999"/>
    <n v="25.07"/>
    <n v="25.07"/>
    <x v="485"/>
    <n v="3444851"/>
    <n v="28636314"/>
    <s v="E"/>
    <n v="2"/>
    <x v="24"/>
    <n v="5.38"/>
    <n v="14"/>
    <n v="5.38"/>
    <n v="1"/>
    <s v="2E"/>
    <n v="0.11179980728724725"/>
  </r>
  <r>
    <s v="2E-28A-VCS-Loc-22"/>
    <s v="2E"/>
    <n v="25.123999999999999"/>
    <n v="25.12"/>
    <n v="25.12"/>
    <x v="801"/>
    <n v="2429918"/>
    <n v="28636314"/>
    <s v="E"/>
    <n v="2"/>
    <x v="24"/>
    <n v="5.38"/>
    <n v="14"/>
    <n v="5.38"/>
    <n v="1"/>
    <s v="2E"/>
    <n v="7.886099112089702E-2"/>
  </r>
  <r>
    <s v="2E-28A-VCS-Loc-22"/>
    <s v="2E"/>
    <n v="25.222000000000001"/>
    <n v="25.22"/>
    <n v="25.22"/>
    <x v="292"/>
    <n v="6095933"/>
    <n v="28636314"/>
    <s v="E"/>
    <n v="2"/>
    <x v="24"/>
    <n v="5.38"/>
    <n v="14"/>
    <n v="5.38"/>
    <n v="1"/>
    <s v="2E"/>
    <n v="0.19783849421527114"/>
  </r>
  <r>
    <s v="2E-28A-VCS-Loc-22"/>
    <s v="2E"/>
    <n v="25.282"/>
    <n v="25.28"/>
    <n v="25.28"/>
    <x v="49"/>
    <n v="5094397"/>
    <n v="28636314"/>
    <s v="E"/>
    <n v="2"/>
    <x v="24"/>
    <n v="5.38"/>
    <n v="14"/>
    <n v="5.38"/>
    <n v="1"/>
    <s v="2E"/>
    <n v="0.16533446667061377"/>
  </r>
  <r>
    <s v="2E-28A-VCS-Loc-22"/>
    <s v="2E"/>
    <n v="25.454999999999998"/>
    <n v="25.46"/>
    <n v="25.46"/>
    <x v="180"/>
    <n v="8528850"/>
    <n v="28636314"/>
    <s v="E"/>
    <n v="2"/>
    <x v="24"/>
    <n v="5.38"/>
    <n v="14"/>
    <n v="5.38"/>
    <n v="1"/>
    <s v="2E"/>
    <n v="0.27679681541577233"/>
  </r>
  <r>
    <s v="2E-28A-VCS-Loc-22"/>
    <s v="2E"/>
    <n v="25.550999999999998"/>
    <n v="25.55"/>
    <n v="25.55"/>
    <x v="600"/>
    <n v="8553138"/>
    <n v="28636314"/>
    <s v="E"/>
    <n v="2"/>
    <x v="24"/>
    <n v="5.38"/>
    <n v="14"/>
    <n v="5.38"/>
    <n v="1"/>
    <s v="2E"/>
    <n v="0.27758506248927201"/>
  </r>
  <r>
    <s v="2E-28A-VCS-Loc-22"/>
    <s v="2E"/>
    <n v="25.622"/>
    <n v="25.62"/>
    <n v="25.62"/>
    <x v="601"/>
    <n v="3850130"/>
    <n v="28636314"/>
    <s v="E"/>
    <n v="2"/>
    <x v="24"/>
    <n v="5.38"/>
    <n v="14"/>
    <n v="5.38"/>
    <n v="1"/>
    <s v="2E"/>
    <n v="0.12495280406347015"/>
  </r>
  <r>
    <s v="2E-28A-VCS-Loc-22"/>
    <s v="2E"/>
    <n v="25.672000000000001"/>
    <n v="25.67"/>
    <n v="25.67"/>
    <x v="602"/>
    <n v="9763315"/>
    <n v="28636314"/>
    <s v="E"/>
    <n v="2"/>
    <x v="24"/>
    <n v="5.38"/>
    <n v="14"/>
    <n v="5.38"/>
    <n v="1"/>
    <s v="2E"/>
    <n v="0.31686036217087193"/>
  </r>
  <r>
    <s v="2E-28A-VCS-Loc-22"/>
    <s v="2E"/>
    <n v="25.832000000000001"/>
    <n v="25.83"/>
    <n v="25.83"/>
    <x v="802"/>
    <n v="5625116"/>
    <n v="28636314"/>
    <s v="E"/>
    <n v="2"/>
    <x v="24"/>
    <n v="5.38"/>
    <n v="14"/>
    <n v="5.38"/>
    <n v="1"/>
    <s v="2E"/>
    <n v="0.18255851552604485"/>
  </r>
  <r>
    <s v="2E-28A-VCS-Loc-22"/>
    <s v="2E"/>
    <n v="25.963999999999999"/>
    <n v="25.96"/>
    <n v="25.96"/>
    <x v="604"/>
    <n v="3991327"/>
    <n v="28636314"/>
    <s v="E"/>
    <n v="2"/>
    <x v="24"/>
    <n v="5.38"/>
    <n v="14"/>
    <n v="5.38"/>
    <n v="1"/>
    <s v="2E"/>
    <n v="0.12953523662427974"/>
  </r>
  <r>
    <s v="2E-28A-VCS-Loc-22"/>
    <s v="2E"/>
    <n v="26.131"/>
    <n v="26.13"/>
    <n v="26.13"/>
    <x v="605"/>
    <n v="3004287"/>
    <n v="28636314"/>
    <s v="E"/>
    <n v="2"/>
    <x v="24"/>
    <n v="5.38"/>
    <n v="14"/>
    <n v="5.38"/>
    <n v="1"/>
    <s v="2E"/>
    <n v="9.7501664842857397E-2"/>
  </r>
  <r>
    <s v="2E-28A-VCS-Loc-22"/>
    <s v="2E"/>
    <n v="26.184000000000001"/>
    <n v="26.18"/>
    <n v="26.18"/>
    <x v="606"/>
    <n v="2457514"/>
    <n v="28636314"/>
    <s v="E"/>
    <n v="2"/>
    <x v="24"/>
    <n v="5.38"/>
    <n v="14"/>
    <n v="5.38"/>
    <n v="1"/>
    <s v="2E"/>
    <n v="7.9756596614980482E-2"/>
  </r>
  <r>
    <s v="2E-28A-VCS-Loc-22"/>
    <s v="2E"/>
    <n v="26.466999999999999"/>
    <n v="26.47"/>
    <n v="26.47"/>
    <x v="608"/>
    <n v="5352059"/>
    <n v="28636314"/>
    <s v="E"/>
    <n v="2"/>
    <x v="24"/>
    <n v="5.38"/>
    <n v="14"/>
    <n v="5.38"/>
    <n v="1"/>
    <s v="2E"/>
    <n v="0.17369667506373343"/>
  </r>
  <r>
    <s v="2E-28A-VCS-Loc-22"/>
    <s v="2E"/>
    <n v="26.673999999999999"/>
    <n v="26.67"/>
    <n v="26.67"/>
    <x v="493"/>
    <n v="7957185"/>
    <n v="28636314"/>
    <s v="E"/>
    <n v="2"/>
    <x v="24"/>
    <n v="5.38"/>
    <n v="14"/>
    <n v="5.38"/>
    <n v="1"/>
    <s v="2E"/>
    <n v="0.25824389779092755"/>
  </r>
  <r>
    <s v="2E-28A-VCS-Loc-22"/>
    <s v="2E"/>
    <n v="26.763000000000002"/>
    <n v="26.76"/>
    <n v="26.76"/>
    <x v="609"/>
    <n v="4184885"/>
    <n v="28636314"/>
    <s v="E"/>
    <n v="2"/>
    <x v="24"/>
    <n v="5.38"/>
    <n v="14"/>
    <n v="5.38"/>
    <n v="1"/>
    <s v="2E"/>
    <n v="0.13581700239554387"/>
  </r>
  <r>
    <s v="2E-28A-VCS-Loc-22"/>
    <s v="2E"/>
    <n v="26.92"/>
    <n v="26.92"/>
    <n v="26.92"/>
    <x v="496"/>
    <n v="7612984"/>
    <n v="28636314"/>
    <s v="E"/>
    <n v="2"/>
    <x v="24"/>
    <n v="5.38"/>
    <n v="14"/>
    <n v="5.38"/>
    <n v="1"/>
    <s v="2E"/>
    <n v="0.24707313729415195"/>
  </r>
  <r>
    <s v="2E-28A-VCS-Loc-22"/>
    <s v="2E"/>
    <n v="26.975999999999999"/>
    <n v="26.98"/>
    <n v="26.98"/>
    <x v="348"/>
    <n v="4082291"/>
    <n v="28636314"/>
    <s v="E"/>
    <n v="2"/>
    <x v="24"/>
    <n v="5.38"/>
    <n v="14"/>
    <n v="5.38"/>
    <n v="1"/>
    <s v="2E"/>
    <n v="0.13248739846526417"/>
  </r>
  <r>
    <s v="2E-28A-VCS-Loc-22"/>
    <s v="2E"/>
    <n v="27.067"/>
    <n v="27.07"/>
    <n v="27.07"/>
    <x v="611"/>
    <n v="2792542"/>
    <n v="28636314"/>
    <s v="E"/>
    <n v="2"/>
    <x v="24"/>
    <n v="5.38"/>
    <n v="14"/>
    <n v="5.38"/>
    <n v="1"/>
    <s v="2E"/>
    <n v="9.0629654937628368E-2"/>
  </r>
  <r>
    <s v="2E-28A-VCS-Loc-22"/>
    <s v="2E"/>
    <n v="27.164999999999999"/>
    <n v="27.17"/>
    <n v="27.17"/>
    <x v="612"/>
    <n v="3034262"/>
    <n v="28636314"/>
    <s v="E"/>
    <n v="2"/>
    <x v="24"/>
    <n v="5.38"/>
    <n v="14"/>
    <n v="5.38"/>
    <n v="1"/>
    <s v="2E"/>
    <n v="9.8474478826230047E-2"/>
  </r>
  <r>
    <s v="2E-28A-VCS-Loc-22"/>
    <s v="2E"/>
    <n v="27.317"/>
    <n v="27.32"/>
    <n v="27.32"/>
    <x v="613"/>
    <n v="2520448"/>
    <n v="28636314"/>
    <s v="E"/>
    <n v="2"/>
    <x v="24"/>
    <n v="5.38"/>
    <n v="14"/>
    <n v="5.38"/>
    <n v="1"/>
    <s v="2E"/>
    <n v="8.179906784866102E-2"/>
  </r>
  <r>
    <s v="2E-28A-VCS-Loc-22"/>
    <s v="2E"/>
    <n v="27.382000000000001"/>
    <n v="27.38"/>
    <n v="27.38"/>
    <x v="803"/>
    <n v="3296107"/>
    <n v="28636314"/>
    <s v="E"/>
    <n v="2"/>
    <x v="24"/>
    <n v="5.38"/>
    <n v="14"/>
    <n v="5.38"/>
    <n v="1"/>
    <s v="2E"/>
    <n v="0.10697244304561987"/>
  </r>
  <r>
    <s v="2E-28A-VCS-Loc-22"/>
    <s v="2E"/>
    <n v="27.45"/>
    <n v="27.45"/>
    <n v="27.45"/>
    <x v="500"/>
    <n v="2162896"/>
    <n v="28636314"/>
    <s v="E"/>
    <n v="2"/>
    <x v="24"/>
    <n v="5.38"/>
    <n v="14"/>
    <n v="5.38"/>
    <n v="1"/>
    <s v="2E"/>
    <n v="7.0195011622377249E-2"/>
  </r>
  <r>
    <s v="2E-28A-VCS-Loc-22"/>
    <s v="2E"/>
    <n v="27.609000000000002"/>
    <n v="27.61"/>
    <n v="27.61"/>
    <x v="501"/>
    <n v="4180726"/>
    <n v="28636314"/>
    <s v="E"/>
    <n v="2"/>
    <x v="24"/>
    <n v="5.38"/>
    <n v="14"/>
    <n v="5.38"/>
    <n v="1"/>
    <s v="2E"/>
    <n v="0.13568202546954397"/>
  </r>
  <r>
    <s v="2E-28A-VCS-Loc-22"/>
    <s v="2E"/>
    <n v="27.716000000000001"/>
    <n v="27.72"/>
    <n v="27.72"/>
    <x v="804"/>
    <n v="10886483"/>
    <n v="28636314"/>
    <s v="E"/>
    <n v="2"/>
    <x v="24"/>
    <n v="5.38"/>
    <n v="14"/>
    <n v="5.38"/>
    <n v="1"/>
    <s v="2E"/>
    <n v="0.35331185628519002"/>
  </r>
  <r>
    <s v="2E-28A-VCS-Loc-22"/>
    <s v="2E"/>
    <n v="27.907"/>
    <n v="27.91"/>
    <n v="27.91"/>
    <x v="294"/>
    <n v="8565134"/>
    <n v="28636314"/>
    <s v="E"/>
    <n v="2"/>
    <x v="24"/>
    <n v="5.38"/>
    <n v="14"/>
    <n v="5.38"/>
    <n v="1"/>
    <s v="2E"/>
    <n v="0.27797438280768866"/>
  </r>
  <r>
    <s v="2E-28A-VCS-Loc-22"/>
    <s v="2E"/>
    <n v="28.041"/>
    <n v="28.04"/>
    <n v="28.04"/>
    <x v="805"/>
    <n v="7401958"/>
    <n v="28636314"/>
    <s v="E"/>
    <n v="2"/>
    <x v="24"/>
    <n v="5.38"/>
    <n v="14"/>
    <n v="5.38"/>
    <n v="1"/>
    <s v="2E"/>
    <n v="0.24022446194285271"/>
  </r>
  <r>
    <s v="2E-28A-VCS-Loc-22"/>
    <s v="2E"/>
    <n v="28.138000000000002"/>
    <n v="28.14"/>
    <n v="28.14"/>
    <x v="504"/>
    <n v="4775025"/>
    <n v="28636314"/>
    <s v="E"/>
    <n v="2"/>
    <x v="24"/>
    <n v="5.38"/>
    <n v="14"/>
    <n v="5.38"/>
    <n v="1"/>
    <s v="2E"/>
    <n v="0.15496951095759665"/>
  </r>
  <r>
    <s v="2E-28A-VCS-Loc-22"/>
    <s v="2E"/>
    <n v="28.257999999999999"/>
    <n v="28.26"/>
    <n v="28.26"/>
    <x v="505"/>
    <n v="3013045"/>
    <n v="28636314"/>
    <s v="E"/>
    <n v="2"/>
    <x v="24"/>
    <n v="5.38"/>
    <n v="14"/>
    <n v="5.38"/>
    <n v="1"/>
    <s v="2E"/>
    <n v="9.7785898533145232E-2"/>
  </r>
  <r>
    <s v="2E-28A-VCS-Loc-22"/>
    <s v="2E"/>
    <n v="28.404"/>
    <n v="28.4"/>
    <n v="28.4"/>
    <x v="506"/>
    <n v="1061000"/>
    <n v="28636314"/>
    <s v="E"/>
    <n v="2"/>
    <x v="24"/>
    <n v="5.38"/>
    <n v="14"/>
    <n v="5.38"/>
    <n v="1"/>
    <s v="2E"/>
    <n v="3.4433882780929952E-2"/>
  </r>
  <r>
    <s v="2E-28A-VCS-Loc-22"/>
    <s v="2E"/>
    <n v="28.45"/>
    <n v="28.45"/>
    <n v="28.45"/>
    <x v="806"/>
    <n v="1067089"/>
    <n v="28636314"/>
    <s v="E"/>
    <n v="2"/>
    <x v="24"/>
    <n v="5.38"/>
    <n v="14"/>
    <n v="5.38"/>
    <n v="1"/>
    <s v="2E"/>
    <n v="3.4631496270329652E-2"/>
  </r>
  <r>
    <s v="2E-28A-VCS-Loc-22"/>
    <s v="2E"/>
    <n v="28.558"/>
    <n v="28.56"/>
    <n v="28.56"/>
    <x v="807"/>
    <n v="18308508"/>
    <n v="28636314"/>
    <s v="E"/>
    <n v="2"/>
    <x v="24"/>
    <n v="5.38"/>
    <n v="14"/>
    <n v="5.38"/>
    <n v="1"/>
    <s v="2E"/>
    <n v="0.59418757621651108"/>
  </r>
  <r>
    <s v="2E-28A-VCS-Loc-22"/>
    <s v="2E"/>
    <n v="28.693000000000001"/>
    <n v="28.69"/>
    <n v="28.69"/>
    <x v="808"/>
    <n v="7167135"/>
    <n v="28636314"/>
    <s v="E"/>
    <n v="2"/>
    <x v="24"/>
    <n v="5.38"/>
    <n v="14"/>
    <n v="5.38"/>
    <n v="1"/>
    <s v="2E"/>
    <n v="0.23260347451941599"/>
  </r>
  <r>
    <s v="2E-28A-VCS-Loc-22"/>
    <s v="2E"/>
    <n v="28.843"/>
    <n v="28.84"/>
    <n v="28.84"/>
    <x v="809"/>
    <n v="2628228"/>
    <n v="28636314"/>
    <s v="E"/>
    <n v="2"/>
    <x v="24"/>
    <n v="5.38"/>
    <n v="14"/>
    <n v="5.38"/>
    <n v="1"/>
    <s v="2E"/>
    <n v="8.5296979145671969E-2"/>
  </r>
  <r>
    <s v="2E-28A-VCS-Loc-22"/>
    <s v="2E"/>
    <n v="28.922000000000001"/>
    <n v="28.92"/>
    <n v="28.92"/>
    <x v="509"/>
    <n v="3428309"/>
    <n v="28636314"/>
    <s v="E"/>
    <n v="2"/>
    <x v="24"/>
    <n v="5.38"/>
    <n v="14"/>
    <n v="5.38"/>
    <n v="1"/>
    <s v="2E"/>
    <n v="0.11126295027597283"/>
  </r>
  <r>
    <s v="2E-28A-VCS-Loc-22"/>
    <s v="2E"/>
    <n v="29.003"/>
    <n v="29"/>
    <n v="29"/>
    <x v="622"/>
    <n v="4162715"/>
    <n v="28636314"/>
    <s v="E"/>
    <n v="2"/>
    <x v="24"/>
    <n v="5.38"/>
    <n v="14"/>
    <n v="5.38"/>
    <n v="1"/>
    <s v="2E"/>
    <n v="0.13509749327089426"/>
  </r>
  <r>
    <s v="2E-28A-VCS-Loc-22"/>
    <s v="2E"/>
    <n v="29.132000000000001"/>
    <n v="29.13"/>
    <n v="29.13"/>
    <x v="690"/>
    <n v="4097043"/>
    <n v="28636314"/>
    <s v="E"/>
    <n v="2"/>
    <x v="24"/>
    <n v="5.38"/>
    <n v="14"/>
    <n v="5.38"/>
    <n v="1"/>
    <s v="2E"/>
    <n v="0.13296616249804863"/>
  </r>
  <r>
    <s v="2E-28A-VCS-Loc-22"/>
    <s v="2E"/>
    <n v="29.443999999999999"/>
    <n v="29.44"/>
    <n v="29.44"/>
    <x v="810"/>
    <n v="3642743"/>
    <n v="28636314"/>
    <s v="E"/>
    <n v="2"/>
    <x v="24"/>
    <n v="5.38"/>
    <n v="14"/>
    <n v="5.38"/>
    <n v="1"/>
    <s v="2E"/>
    <n v="0.11822222946564855"/>
  </r>
  <r>
    <s v="2E-28A-VCS-Loc-22"/>
    <s v="2E"/>
    <n v="29.54"/>
    <n v="29.54"/>
    <n v="29.54"/>
    <x v="512"/>
    <n v="2194949"/>
    <n v="28636314"/>
    <s v="E"/>
    <n v="2"/>
    <x v="24"/>
    <n v="5.38"/>
    <n v="14"/>
    <n v="5.38"/>
    <n v="1"/>
    <s v="2E"/>
    <n v="7.1235265387482954E-2"/>
  </r>
  <r>
    <s v="2E-28A-VCS-Loc-22"/>
    <s v="2E"/>
    <n v="29.6"/>
    <n v="29.6"/>
    <n v="29.6"/>
    <x v="513"/>
    <n v="3747719"/>
    <n v="28636314"/>
    <s v="E"/>
    <n v="2"/>
    <x v="24"/>
    <n v="5.38"/>
    <n v="14"/>
    <n v="5.38"/>
    <n v="1"/>
    <s v="2E"/>
    <n v="0.12162913924775119"/>
  </r>
  <r>
    <s v="2E-28A-VCS-Loc-22"/>
    <s v="2E"/>
    <n v="29.76"/>
    <n v="29.76"/>
    <n v="29.76"/>
    <x v="745"/>
    <n v="2107496"/>
    <n v="28636314"/>
    <s v="E"/>
    <n v="2"/>
    <x v="24"/>
    <n v="5.38"/>
    <n v="14"/>
    <n v="5.38"/>
    <n v="1"/>
    <s v="2E"/>
    <n v="6.8397050165201465E-2"/>
  </r>
  <r>
    <s v="2E-28A-VCS-Loc-22"/>
    <s v="2E"/>
    <n v="29.887"/>
    <n v="29.89"/>
    <n v="29.89"/>
    <x v="693"/>
    <n v="1542160"/>
    <n v="28636314"/>
    <s v="E"/>
    <n v="2"/>
    <x v="24"/>
    <n v="5.38"/>
    <n v="14"/>
    <n v="5.38"/>
    <n v="1"/>
    <s v="2E"/>
    <n v="5.0049535032458937E-2"/>
  </r>
  <r>
    <s v="2E-28A-VCS-Loc-22"/>
    <s v="2E"/>
    <n v="29.923999999999999"/>
    <n v="29.92"/>
    <n v="29.92"/>
    <x v="811"/>
    <n v="2088646"/>
    <n v="28636314"/>
    <s v="E"/>
    <n v="2"/>
    <x v="24"/>
    <n v="5.38"/>
    <n v="14"/>
    <n v="5.38"/>
    <n v="1"/>
    <s v="2E"/>
    <n v="6.7785288911270711E-2"/>
  </r>
  <r>
    <s v="2E-28A-VCS-Loc-22"/>
    <s v="2E"/>
    <n v="30.021999999999998"/>
    <n v="30.02"/>
    <n v="30.02"/>
    <x v="628"/>
    <n v="4514244"/>
    <n v="28636314"/>
    <s v="E"/>
    <n v="2"/>
    <x v="24"/>
    <n v="5.38"/>
    <n v="14"/>
    <n v="5.38"/>
    <n v="1"/>
    <s v="2E"/>
    <n v="0.14650607798352153"/>
  </r>
  <r>
    <s v="2E-28A-VCS-Loc-22"/>
    <s v="2E"/>
    <n v="30.379000000000001"/>
    <n v="30.38"/>
    <n v="30.38"/>
    <x v="812"/>
    <n v="1929399"/>
    <n v="28636314"/>
    <s v="E"/>
    <n v="2"/>
    <x v="24"/>
    <n v="5.38"/>
    <n v="14"/>
    <n v="5.38"/>
    <n v="1"/>
    <s v="2E"/>
    <n v="6.2617058438872261E-2"/>
  </r>
  <r>
    <s v="2E-28A-VCS-Loc-22"/>
    <s v="2E"/>
    <n v="30.597000000000001"/>
    <n v="30.6"/>
    <n v="30.6"/>
    <x v="631"/>
    <n v="1530204"/>
    <n v="28636314"/>
    <s v="E"/>
    <n v="2"/>
    <x v="24"/>
    <n v="5.38"/>
    <n v="14"/>
    <n v="5.38"/>
    <n v="1"/>
    <s v="2E"/>
    <n v="4.9661512881159414E-2"/>
  </r>
  <r>
    <s v="2E-28A-VCS-Loc-22"/>
    <s v="2E"/>
    <n v="30.742000000000001"/>
    <n v="30.74"/>
    <n v="30.74"/>
    <x v="813"/>
    <n v="1803332"/>
    <n v="28636314"/>
    <s v="E"/>
    <n v="2"/>
    <x v="24"/>
    <n v="5.38"/>
    <n v="14"/>
    <n v="5.38"/>
    <n v="1"/>
    <s v="2E"/>
    <n v="5.8525657590103648E-2"/>
  </r>
  <r>
    <s v="2E-28A-VCS-Loc-22"/>
    <s v="2E"/>
    <n v="30.937000000000001"/>
    <n v="30.94"/>
    <n v="30.94"/>
    <x v="814"/>
    <n v="20482213"/>
    <n v="28636314"/>
    <s v="E"/>
    <n v="2"/>
    <x v="24"/>
    <n v="5.38"/>
    <n v="14"/>
    <n v="5.38"/>
    <n v="1"/>
    <s v="2E"/>
    <n v="0.6647333850481052"/>
  </r>
  <r>
    <s v="2E-28A-VCS-Loc-22"/>
    <s v="2E"/>
    <n v="31.154"/>
    <n v="31.15"/>
    <n v="31.15"/>
    <x v="815"/>
    <n v="2336920"/>
    <n v="28636314"/>
    <s v="E"/>
    <n v="2"/>
    <x v="24"/>
    <n v="5.38"/>
    <n v="14"/>
    <n v="5.38"/>
    <n v="1"/>
    <s v="2E"/>
    <n v="7.5842817482008315E-2"/>
  </r>
  <r>
    <s v="2E-28A-VCS-Loc-22"/>
    <s v="2E"/>
    <n v="31.244"/>
    <n v="31.24"/>
    <n v="31.24"/>
    <x v="749"/>
    <n v="3632653"/>
    <n v="28636314"/>
    <s v="E"/>
    <n v="2"/>
    <x v="24"/>
    <n v="5.38"/>
    <n v="14"/>
    <n v="5.38"/>
    <n v="1"/>
    <s v="2E"/>
    <n v="0.11789476681036148"/>
  </r>
  <r>
    <s v="2E-28A-VCS-Loc-22"/>
    <s v="2E"/>
    <n v="31.405000000000001"/>
    <n v="31.41"/>
    <n v="31.41"/>
    <x v="301"/>
    <n v="4086567"/>
    <n v="28636314"/>
    <s v="E"/>
    <n v="2"/>
    <x v="24"/>
    <n v="5.38"/>
    <n v="14"/>
    <n v="5.38"/>
    <n v="1"/>
    <s v="2E"/>
    <n v="0.1326261725300816"/>
  </r>
  <r>
    <s v="2E-28A-VCS-Loc-22"/>
    <s v="2E"/>
    <n v="31.739000000000001"/>
    <n v="31.74"/>
    <n v="31.73"/>
    <x v="103"/>
    <n v="2631081"/>
    <n v="28636314"/>
    <s v="E"/>
    <n v="2"/>
    <x v="24"/>
    <n v="5.38"/>
    <n v="14"/>
    <n v="5.38"/>
    <n v="1"/>
    <s v="2E"/>
    <n v="8.5389570915298738E-2"/>
  </r>
  <r>
    <s v="2E-28A-VCS-Loc-22"/>
    <s v="2E"/>
    <n v="32.387999999999998"/>
    <n v="32.39"/>
    <n v="32.39"/>
    <x v="392"/>
    <n v="2300010"/>
    <n v="28636314"/>
    <s v="E"/>
    <n v="2"/>
    <x v="24"/>
    <n v="5.38"/>
    <n v="14"/>
    <n v="5.38"/>
    <n v="1"/>
    <s v="2E"/>
    <n v="7.4644933774709418E-2"/>
  </r>
  <r>
    <s v="2E-28A-VCS-Loc-22"/>
    <s v="2E"/>
    <n v="33.014000000000003"/>
    <n v="33.01"/>
    <n v="33.01"/>
    <x v="816"/>
    <n v="1029386"/>
    <n v="28636314"/>
    <s v="E"/>
    <n v="2"/>
    <x v="24"/>
    <n v="5.38"/>
    <n v="14"/>
    <n v="5.38"/>
    <n v="1"/>
    <s v="2E"/>
    <n v="3.3407876399934359E-2"/>
  </r>
  <r>
    <s v="2E-28A-VCS-Loc-22"/>
    <s v="2E"/>
    <n v="34.417000000000002"/>
    <n v="34.42"/>
    <n v="34.42"/>
    <x v="105"/>
    <n v="1234490"/>
    <n v="28636314"/>
    <s v="E"/>
    <n v="2"/>
    <x v="24"/>
    <n v="5.38"/>
    <n v="14"/>
    <n v="5.38"/>
    <n v="1"/>
    <s v="2E"/>
    <n v="4.0064358109547803E-2"/>
  </r>
  <r>
    <s v="2E-28A-VCS-Loc-22"/>
    <s v="2E"/>
    <n v="34.936"/>
    <n v="34.94"/>
    <n v="34.86"/>
    <x v="61"/>
    <n v="2098732"/>
    <n v="28636314"/>
    <s v="E"/>
    <n v="2"/>
    <x v="24"/>
    <n v="5.38"/>
    <n v="14"/>
    <n v="5.38"/>
    <n v="1"/>
    <s v="2E"/>
    <n v="6.8112621749846058E-2"/>
  </r>
  <r>
    <s v="2E-28A-VCS-Loc-22"/>
    <s v="2E"/>
    <n v="35.665999999999997"/>
    <n v="35.67"/>
    <n v="35.67"/>
    <x v="62"/>
    <n v="1153321"/>
    <n v="28636314"/>
    <s v="E"/>
    <n v="2"/>
    <x v="24"/>
    <n v="5.38"/>
    <n v="14"/>
    <n v="5.38"/>
    <n v="1"/>
    <s v="2E"/>
    <n v="3.7430084941361845E-2"/>
  </r>
  <r>
    <s v="2E-28A-VCS-Loc-22"/>
    <s v="2E"/>
    <n v="36.110999999999997"/>
    <n v="36.11"/>
    <n v="36.11"/>
    <x v="196"/>
    <n v="1612553"/>
    <n v="28636314"/>
    <s v="E"/>
    <n v="2"/>
    <x v="24"/>
    <n v="5.38"/>
    <n v="14"/>
    <n v="5.38"/>
    <n v="1"/>
    <s v="2E"/>
    <n v="5.2334081979299653E-2"/>
  </r>
  <r>
    <s v="2E-28A-VCS-Loc-22"/>
    <s v="2E"/>
    <n v="36.164000000000001"/>
    <n v="36.159999999999997"/>
    <n v="36.11"/>
    <x v="197"/>
    <n v="1661976"/>
    <n v="28636314"/>
    <s v="E"/>
    <n v="2"/>
    <x v="24"/>
    <n v="5.38"/>
    <n v="14"/>
    <n v="5.38"/>
    <n v="1"/>
    <s v="2E"/>
    <n v="5.3938064815003621E-2"/>
  </r>
  <r>
    <s v="2E-28A-VCS-Loc-22"/>
    <s v="2E"/>
    <n v="36.273000000000003"/>
    <n v="36.270000000000003"/>
    <n v="36.270000000000003"/>
    <x v="394"/>
    <n v="5476067"/>
    <n v="28636314"/>
    <s v="E"/>
    <n v="2"/>
    <x v="24"/>
    <n v="5.38"/>
    <n v="14"/>
    <n v="5.38"/>
    <n v="1"/>
    <s v="2E"/>
    <n v="0.17772125276014961"/>
  </r>
  <r>
    <s v="2E-28A-VCS-Loc-22"/>
    <s v="2E"/>
    <n v="36.539000000000001"/>
    <n v="36.54"/>
    <n v="36.54"/>
    <x v="66"/>
    <n v="330238"/>
    <n v="28636314"/>
    <s v="E"/>
    <n v="2"/>
    <x v="24"/>
    <n v="5.38"/>
    <n v="14"/>
    <n v="5.38"/>
    <n v="1"/>
    <s v="2E"/>
    <n v="1.071760281037582E-2"/>
  </r>
  <r>
    <s v="2E-28A-VCS-Loc-22"/>
    <s v="2E"/>
    <n v="36.587000000000003"/>
    <n v="36.590000000000003"/>
    <n v="36.590000000000003"/>
    <x v="107"/>
    <n v="852783"/>
    <n v="28636314"/>
    <s v="E"/>
    <n v="2"/>
    <x v="24"/>
    <n v="5.38"/>
    <n v="14"/>
    <n v="5.38"/>
    <n v="1"/>
    <s v="2E"/>
    <n v="2.7676371215428642E-2"/>
  </r>
  <r>
    <s v="2E-28A-VCS-Loc-22"/>
    <s v="2E"/>
    <n v="36.661000000000001"/>
    <n v="36.659999999999997"/>
    <n v="36.65"/>
    <x v="108"/>
    <n v="1804182"/>
    <n v="28636314"/>
    <s v="E"/>
    <n v="2"/>
    <x v="24"/>
    <n v="5.38"/>
    <n v="14"/>
    <n v="5.38"/>
    <n v="1"/>
    <s v="2E"/>
    <n v="5.8553243641341901E-2"/>
  </r>
  <r>
    <s v="2E-28A-VCS-Loc-22"/>
    <s v="2E"/>
    <n v="37.24"/>
    <n v="37.24"/>
    <n v="37.24"/>
    <x v="109"/>
    <n v="1215694"/>
    <n v="28636314"/>
    <s v="E"/>
    <n v="2"/>
    <x v="24"/>
    <n v="5.38"/>
    <n v="14"/>
    <n v="5.38"/>
    <n v="1"/>
    <s v="2E"/>
    <n v="3.9454349381225128E-2"/>
  </r>
  <r>
    <s v="2E-28A-VCS-Loc-22"/>
    <s v="2E"/>
    <n v="37.292000000000002"/>
    <n v="37.29"/>
    <n v="37.24"/>
    <x v="199"/>
    <n v="1304220"/>
    <n v="28636314"/>
    <s v="E"/>
    <n v="2"/>
    <x v="24"/>
    <n v="5.38"/>
    <n v="14"/>
    <n v="5.38"/>
    <n v="1"/>
    <s v="2E"/>
    <n v="4.2327387936422677E-2"/>
  </r>
  <r>
    <s v="2E-28A-VCS-Loc-22"/>
    <s v="2E"/>
    <n v="37.374000000000002"/>
    <n v="37.369999999999997"/>
    <n v="37.369999999999997"/>
    <x v="817"/>
    <n v="1413359"/>
    <n v="28636314"/>
    <s v="E"/>
    <n v="2"/>
    <x v="24"/>
    <n v="5.38"/>
    <n v="14"/>
    <n v="5.38"/>
    <n v="1"/>
    <s v="2E"/>
    <n v="4.5869404461236919E-2"/>
  </r>
  <r>
    <s v="2E-28A-VCS-Loc-22"/>
    <s v="2E"/>
    <n v="37.673000000000002"/>
    <n v="37.67"/>
    <n v="37.67"/>
    <x v="90"/>
    <n v="4204006"/>
    <n v="28636314"/>
    <s v="E"/>
    <n v="2"/>
    <x v="24"/>
    <n v="5.38"/>
    <n v="14"/>
    <n v="5.38"/>
    <n v="1"/>
    <s v="2E"/>
    <n v="0.13643755873169292"/>
  </r>
  <r>
    <s v="2E-28A-VCS-Loc-22"/>
    <s v="2E"/>
    <n v="37.707000000000001"/>
    <n v="37.71"/>
    <n v="37.67"/>
    <x v="200"/>
    <n v="2008591"/>
    <n v="28636314"/>
    <s v="E"/>
    <n v="2"/>
    <x v="24"/>
    <n v="5.38"/>
    <n v="14"/>
    <n v="5.38"/>
    <n v="1"/>
    <s v="2E"/>
    <n v="6.5187169697295821E-2"/>
  </r>
  <r>
    <s v="2E-28A-VCS-Loc-22"/>
    <s v="2E"/>
    <n v="37.756"/>
    <n v="37.76"/>
    <n v="37.76"/>
    <x v="296"/>
    <n v="2853947"/>
    <n v="28636314"/>
    <s v="E"/>
    <n v="2"/>
    <x v="24"/>
    <n v="5.38"/>
    <n v="14"/>
    <n v="5.38"/>
    <n v="1"/>
    <s v="2E"/>
    <n v="9.2622503733257963E-2"/>
  </r>
  <r>
    <s v="2E-28A-VCS-Loc-22"/>
    <s v="2E"/>
    <n v="37.984999999999999"/>
    <n v="37.99"/>
    <n v="37.99"/>
    <x v="77"/>
    <n v="29805949"/>
    <n v="28636314"/>
    <s v="E"/>
    <n v="2"/>
    <x v="24"/>
    <n v="5.38"/>
    <n v="14"/>
    <n v="5.38"/>
    <n v="1"/>
    <s v="2E"/>
    <n v="0.96732757213984577"/>
  </r>
  <r>
    <s v="2E-28A-VCS-Loc-22"/>
    <s v="2E"/>
    <n v="38.451999999999998"/>
    <n v="38.450000000000003"/>
    <n v="38.450000000000003"/>
    <x v="324"/>
    <n v="6553161"/>
    <n v="28636314"/>
    <s v="E"/>
    <n v="2"/>
    <x v="24"/>
    <n v="5.38"/>
    <n v="14"/>
    <n v="5.38"/>
    <n v="1"/>
    <s v="2E"/>
    <n v="0.21267745308064254"/>
  </r>
  <r>
    <s v="2E-28A-VCS-Loc-22"/>
    <s v="2E"/>
    <n v="38.662999999999997"/>
    <n v="38.659999999999997"/>
    <n v="38.659999999999997"/>
    <x v="204"/>
    <n v="2645136"/>
    <n v="28636314"/>
    <s v="E"/>
    <n v="2"/>
    <x v="24"/>
    <n v="5.38"/>
    <n v="14"/>
    <n v="5.38"/>
    <n v="1"/>
    <s v="2E"/>
    <n v="8.5845714386067792E-2"/>
  </r>
  <r>
    <s v="2E-28A-VCS-Loc-22"/>
    <s v="2E"/>
    <n v="38.718000000000004"/>
    <n v="38.72"/>
    <n v="38.72"/>
    <x v="359"/>
    <n v="2568192"/>
    <n v="28636314"/>
    <s v="E"/>
    <n v="2"/>
    <x v="24"/>
    <n v="5.38"/>
    <n v="14"/>
    <n v="5.38"/>
    <n v="1"/>
    <s v="2E"/>
    <n v="8.3348560119624937E-2"/>
  </r>
  <r>
    <s v="2E-28A-VCS-Loc-22"/>
    <s v="2E"/>
    <n v="38.820999999999998"/>
    <n v="38.82"/>
    <n v="38.82"/>
    <x v="80"/>
    <n v="1910580"/>
    <n v="28636314"/>
    <s v="E"/>
    <n v="2"/>
    <x v="24"/>
    <n v="5.38"/>
    <n v="14"/>
    <n v="5.38"/>
    <n v="1"/>
    <s v="2E"/>
    <n v="6.2006303264457253E-2"/>
  </r>
  <r>
    <s v="2E-28A-VCS-Loc-22"/>
    <s v="2E"/>
    <n v="39.54"/>
    <n v="39.54"/>
    <n v="39.53"/>
    <x v="207"/>
    <n v="3443102"/>
    <n v="28636314"/>
    <s v="E"/>
    <n v="2"/>
    <x v="24"/>
    <n v="5.38"/>
    <n v="14"/>
    <n v="5.38"/>
    <n v="1"/>
    <s v="2E"/>
    <n v="0.11174304493005228"/>
  </r>
  <r>
    <s v="2E-28A-VCS-Loc-22"/>
    <s v="2E"/>
    <n v="39.584000000000003"/>
    <n v="39.58"/>
    <n v="39.58"/>
    <x v="818"/>
    <n v="4001222"/>
    <n v="28636314"/>
    <s v="E"/>
    <n v="2"/>
    <x v="24"/>
    <n v="5.38"/>
    <n v="14"/>
    <n v="5.38"/>
    <n v="1"/>
    <s v="2E"/>
    <n v="0.12985637071487097"/>
  </r>
  <r>
    <s v="2E-28A-VCS-Loc-22"/>
    <s v="2E"/>
    <n v="39.753"/>
    <n v="39.75"/>
    <n v="39.75"/>
    <x v="278"/>
    <n v="1401846"/>
    <n v="28636314"/>
    <s v="E"/>
    <n v="2"/>
    <x v="24"/>
    <n v="5.38"/>
    <n v="14"/>
    <n v="5.38"/>
    <n v="1"/>
    <s v="2E"/>
    <n v="4.5495759510759216E-2"/>
  </r>
  <r>
    <s v="2E-28A-VCS-Loc-22"/>
    <s v="2E"/>
    <n v="39.944000000000003"/>
    <n v="39.94"/>
    <n v="39.94"/>
    <x v="208"/>
    <n v="3096586"/>
    <n v="28636314"/>
    <s v="E"/>
    <n v="2"/>
    <x v="24"/>
    <n v="5.38"/>
    <n v="14"/>
    <n v="5.38"/>
    <n v="1"/>
    <s v="2E"/>
    <n v="0.10049715301137489"/>
  </r>
  <r>
    <s v="2E-28A-VCS-Loc-22"/>
    <s v="2E"/>
    <n v="39.997999999999998"/>
    <n v="40"/>
    <n v="40"/>
    <x v="209"/>
    <n v="9031834"/>
    <n v="28636314"/>
    <s v="E"/>
    <n v="2"/>
    <x v="24"/>
    <n v="5.38"/>
    <n v="14"/>
    <n v="5.38"/>
    <n v="1"/>
    <s v="2E"/>
    <n v="0.29312074764638801"/>
  </r>
  <r>
    <s v="3A-3B-VCS-Loc-22"/>
    <s v="3A"/>
    <n v="4.1790000000000003"/>
    <n v="4.18"/>
    <n v="4.1500000000000004"/>
    <x v="111"/>
    <n v="11038047"/>
    <n v="70978850"/>
    <s v="A"/>
    <n v="3"/>
    <x v="25"/>
    <n v="3.09"/>
    <n v="10"/>
    <n v="3.09"/>
    <n v="0"/>
    <s v="3A"/>
    <n v="0.25163717749341041"/>
  </r>
  <r>
    <s v="3A-3B-VCS-Loc-22"/>
    <s v="3A"/>
    <n v="4.7160000000000002"/>
    <n v="4.72"/>
    <n v="4.7"/>
    <x v="2"/>
    <n v="6950064"/>
    <n v="70978850"/>
    <s v="A"/>
    <n v="3"/>
    <x v="25"/>
    <n v="3.09"/>
    <n v="10"/>
    <n v="3.09"/>
    <n v="0"/>
    <s v="3A"/>
    <n v="0.15844238463186125"/>
  </r>
  <r>
    <s v="3A-3B-VCS-Loc-22"/>
    <s v="3A"/>
    <n v="5.024"/>
    <n v="5.0199999999999996"/>
    <n v="4.99"/>
    <x v="113"/>
    <n v="1716809"/>
    <n v="70978850"/>
    <s v="A"/>
    <n v="3"/>
    <x v="25"/>
    <n v="3.09"/>
    <n v="10"/>
    <n v="3.09"/>
    <n v="0"/>
    <s v="3A"/>
    <n v="3.9138533388676865E-2"/>
  </r>
  <r>
    <s v="3A-3B-VCS-Loc-22"/>
    <s v="3A"/>
    <n v="5.8449999999999998"/>
    <n v="5.85"/>
    <n v="5.85"/>
    <x v="531"/>
    <n v="62813018"/>
    <n v="70978850"/>
    <s v="A"/>
    <n v="3"/>
    <x v="25"/>
    <n v="3.09"/>
    <n v="10"/>
    <n v="3.09"/>
    <n v="0"/>
    <s v="3A"/>
    <n v="1.4319644190102456"/>
  </r>
  <r>
    <s v="3A-3B-VCS-Loc-22"/>
    <s v="3A"/>
    <n v="5.9749999999999996"/>
    <n v="5.98"/>
    <n v="5.98"/>
    <x v="819"/>
    <n v="28007935"/>
    <n v="70978850"/>
    <s v="A"/>
    <n v="3"/>
    <x v="25"/>
    <n v="3.09"/>
    <n v="10"/>
    <n v="3.09"/>
    <n v="0"/>
    <s v="3A"/>
    <n v="0.63850404974891861"/>
  </r>
  <r>
    <s v="3A-3B-VCS-Loc-22"/>
    <s v="3A"/>
    <n v="6.02"/>
    <n v="6.02"/>
    <n v="6.02"/>
    <x v="820"/>
    <n v="28139196"/>
    <n v="70978850"/>
    <s v="A"/>
    <n v="3"/>
    <x v="25"/>
    <n v="3.09"/>
    <n v="10"/>
    <n v="3.09"/>
    <n v="0"/>
    <s v="3A"/>
    <n v="0.64149644030088526"/>
  </r>
  <r>
    <s v="3A-3B-VCS-Loc-22"/>
    <s v="3A"/>
    <n v="6.2480000000000002"/>
    <n v="6.25"/>
    <n v="6.25"/>
    <x v="403"/>
    <n v="3520046"/>
    <n v="70978850"/>
    <s v="A"/>
    <n v="3"/>
    <x v="25"/>
    <n v="3.09"/>
    <n v="10"/>
    <n v="3.09"/>
    <n v="0"/>
    <s v="3A"/>
    <n v="8.0247387974246659E-2"/>
  </r>
  <r>
    <s v="3A-3B-VCS-Loc-22"/>
    <s v="3A"/>
    <n v="6.6970000000000001"/>
    <n v="6.7"/>
    <n v="6.7"/>
    <x v="404"/>
    <n v="1952227"/>
    <n v="70978850"/>
    <s v="A"/>
    <n v="3"/>
    <x v="25"/>
    <n v="3.09"/>
    <n v="10"/>
    <n v="3.09"/>
    <n v="0"/>
    <s v="3A"/>
    <n v="4.4505417679996127E-2"/>
  </r>
  <r>
    <s v="3A-3B-VCS-Loc-22"/>
    <s v="3A"/>
    <n v="7.359"/>
    <n v="7.36"/>
    <n v="7.36"/>
    <x v="406"/>
    <n v="3801778"/>
    <n v="70978850"/>
    <s v="A"/>
    <n v="3"/>
    <x v="25"/>
    <n v="3.09"/>
    <n v="10"/>
    <n v="3.09"/>
    <n v="0"/>
    <s v="3A"/>
    <n v="8.6670104356009983E-2"/>
  </r>
  <r>
    <s v="3A-3B-VCS-Loc-22"/>
    <s v="3A"/>
    <n v="7.4770000000000003"/>
    <n v="7.48"/>
    <n v="7.48"/>
    <x v="821"/>
    <n v="1601188"/>
    <n v="70978850"/>
    <s v="A"/>
    <n v="3"/>
    <x v="25"/>
    <n v="3.09"/>
    <n v="10"/>
    <n v="3.09"/>
    <n v="0"/>
    <s v="3A"/>
    <n v="3.6502691912465933E-2"/>
  </r>
  <r>
    <s v="3A-3B-VCS-Loc-22"/>
    <s v="3A"/>
    <n v="7.5529999999999999"/>
    <n v="7.55"/>
    <n v="7.55"/>
    <x v="218"/>
    <n v="1171160"/>
    <n v="70978850"/>
    <s v="A"/>
    <n v="3"/>
    <x v="25"/>
    <n v="3.09"/>
    <n v="10"/>
    <n v="3.09"/>
    <n v="0"/>
    <s v="3A"/>
    <n v="2.6699233731581552E-2"/>
  </r>
  <r>
    <s v="3A-3B-VCS-Loc-22"/>
    <s v="3A"/>
    <n v="7.5979999999999999"/>
    <n v="7.6"/>
    <n v="7.6"/>
    <x v="822"/>
    <n v="1050043"/>
    <n v="70978850"/>
    <s v="A"/>
    <n v="3"/>
    <x v="25"/>
    <n v="3.09"/>
    <n v="10"/>
    <n v="3.09"/>
    <n v="0"/>
    <s v="3A"/>
    <n v="2.3938098539235533E-2"/>
  </r>
  <r>
    <s v="3A-3B-VCS-Loc-22"/>
    <s v="3A"/>
    <n v="7.9059999999999997"/>
    <n v="7.91"/>
    <n v="7.91"/>
    <x v="411"/>
    <n v="1661040"/>
    <n v="70978850"/>
    <s v="A"/>
    <n v="3"/>
    <x v="25"/>
    <n v="3.09"/>
    <n v="10"/>
    <n v="3.09"/>
    <n v="0"/>
    <s v="3A"/>
    <n v="3.7867153247640138E-2"/>
  </r>
  <r>
    <s v="3A-3B-VCS-Loc-22"/>
    <s v="3A"/>
    <n v="8.4550000000000001"/>
    <n v="8.4600000000000009"/>
    <n v="8.4600000000000009"/>
    <x v="541"/>
    <n v="8342176"/>
    <n v="70978850"/>
    <s v="A"/>
    <n v="3"/>
    <x v="25"/>
    <n v="3.09"/>
    <n v="10"/>
    <n v="3.09"/>
    <n v="0"/>
    <s v="3A"/>
    <n v="0.1901787175569436"/>
  </r>
  <r>
    <s v="3A-3B-VCS-Loc-22"/>
    <s v="3A"/>
    <n v="8.64"/>
    <n v="8.64"/>
    <n v="8.64"/>
    <x v="823"/>
    <n v="5679499"/>
    <n v="70978850"/>
    <s v="A"/>
    <n v="3"/>
    <x v="25"/>
    <n v="3.09"/>
    <n v="10"/>
    <n v="3.09"/>
    <n v="0"/>
    <s v="3A"/>
    <n v="0.12947698971898261"/>
  </r>
  <r>
    <s v="3A-3B-VCS-Loc-22"/>
    <s v="3A"/>
    <n v="8.875"/>
    <n v="8.8800000000000008"/>
    <n v="8.8800000000000008"/>
    <x v="416"/>
    <n v="89399320"/>
    <n v="70978850"/>
    <s v="A"/>
    <n v="3"/>
    <x v="25"/>
    <n v="3.09"/>
    <n v="10"/>
    <n v="3.09"/>
    <n v="0"/>
    <s v="3A"/>
    <n v="2.0380591380549657"/>
  </r>
  <r>
    <s v="3A-3B-VCS-Loc-22"/>
    <s v="3A"/>
    <n v="9.01"/>
    <n v="9.01"/>
    <n v="9.01"/>
    <x v="824"/>
    <n v="19914241"/>
    <n v="70978850"/>
    <s v="A"/>
    <n v="3"/>
    <x v="25"/>
    <n v="3.09"/>
    <n v="10"/>
    <n v="3.09"/>
    <n v="0"/>
    <s v="3A"/>
    <n v="0.45399003982892544"/>
  </r>
  <r>
    <s v="3A-3B-VCS-Loc-22"/>
    <s v="3A"/>
    <n v="9.2289999999999992"/>
    <n v="9.23"/>
    <n v="9.23"/>
    <x v="124"/>
    <n v="3472211"/>
    <n v="70978850"/>
    <s v="A"/>
    <n v="3"/>
    <x v="25"/>
    <n v="3.09"/>
    <n v="10"/>
    <n v="3.09"/>
    <n v="0"/>
    <s v="3A"/>
    <n v="7.9156881258212811E-2"/>
  </r>
  <r>
    <s v="3A-3B-VCS-Loc-22"/>
    <s v="3A"/>
    <n v="9.3719999999999999"/>
    <n v="9.3699999999999992"/>
    <n v="9.3699999999999992"/>
    <x v="10"/>
    <n v="13441733"/>
    <n v="70978850"/>
    <s v="A"/>
    <n v="3"/>
    <x v="25"/>
    <n v="3.09"/>
    <n v="10"/>
    <n v="3.09"/>
    <n v="0"/>
    <s v="3A"/>
    <n v="0.30643462133654914"/>
  </r>
  <r>
    <s v="3A-3B-VCS-Loc-22"/>
    <s v="3A"/>
    <n v="10.090999999999999"/>
    <n v="10.09"/>
    <n v="10.1"/>
    <x v="223"/>
    <n v="2818748"/>
    <n v="70978850"/>
    <s v="A"/>
    <n v="3"/>
    <x v="25"/>
    <n v="3.09"/>
    <n v="10"/>
    <n v="3.09"/>
    <n v="0"/>
    <s v="3A"/>
    <n v="6.4259718298463095E-2"/>
  </r>
  <r>
    <s v="3A-3B-VCS-Loc-22"/>
    <s v="3A"/>
    <n v="10.193"/>
    <n v="10.19"/>
    <n v="10.18"/>
    <x v="281"/>
    <n v="12178464"/>
    <n v="70978850"/>
    <s v="A"/>
    <n v="3"/>
    <x v="25"/>
    <n v="3.09"/>
    <n v="10"/>
    <n v="3.09"/>
    <n v="0"/>
    <s v="3A"/>
    <n v="0.27763555519967525"/>
  </r>
  <r>
    <s v="3A-3B-VCS-Loc-22"/>
    <s v="3A"/>
    <n v="10.465999999999999"/>
    <n v="10.47"/>
    <n v="10.47"/>
    <x v="282"/>
    <n v="15121382"/>
    <n v="70978850"/>
    <s v="A"/>
    <n v="3"/>
    <x v="25"/>
    <n v="3.09"/>
    <n v="10"/>
    <n v="3.09"/>
    <n v="0"/>
    <s v="3A"/>
    <n v="0.34472600871147424"/>
  </r>
  <r>
    <s v="3A-3B-VCS-Loc-22"/>
    <s v="3A"/>
    <n v="10.792999999999999"/>
    <n v="10.79"/>
    <n v="10.78"/>
    <x v="17"/>
    <n v="11066633"/>
    <n v="70978850"/>
    <s v="A"/>
    <n v="3"/>
    <x v="25"/>
    <n v="3.09"/>
    <n v="10"/>
    <n v="3.09"/>
    <n v="0"/>
    <s v="3A"/>
    <n v="0.25228885983865018"/>
  </r>
  <r>
    <s v="3A-3B-VCS-Loc-22"/>
    <s v="3A"/>
    <n v="10.992000000000001"/>
    <n v="10.99"/>
    <n v="10.99"/>
    <x v="825"/>
    <n v="9719946"/>
    <n v="70978850"/>
    <s v="A"/>
    <n v="3"/>
    <x v="25"/>
    <n v="3.09"/>
    <n v="10"/>
    <n v="3.09"/>
    <n v="0"/>
    <s v="3A"/>
    <n v="0.22158809224388742"/>
  </r>
  <r>
    <s v="3A-3B-VCS-Loc-22"/>
    <s v="3A"/>
    <n v="11.582000000000001"/>
    <n v="11.58"/>
    <n v="11.58"/>
    <x v="826"/>
    <n v="32202904"/>
    <n v="70978850"/>
    <s v="A"/>
    <n v="3"/>
    <x v="25"/>
    <n v="3.09"/>
    <n v="10"/>
    <n v="3.09"/>
    <n v="0"/>
    <s v="3A"/>
    <n v="0.7341378297855824"/>
  </r>
  <r>
    <s v="3A-3B-VCS-Loc-22"/>
    <s v="3A"/>
    <n v="11.867000000000001"/>
    <n v="11.87"/>
    <n v="11.87"/>
    <x v="827"/>
    <n v="32483345"/>
    <n v="70978850"/>
    <s v="A"/>
    <n v="3"/>
    <x v="25"/>
    <n v="3.09"/>
    <n v="10"/>
    <n v="3.09"/>
    <n v="0"/>
    <s v="3A"/>
    <n v="0.74053111491051693"/>
  </r>
  <r>
    <s v="3A-3B-VCS-Loc-22"/>
    <s v="3A"/>
    <n v="12.026"/>
    <n v="12.03"/>
    <n v="12.03"/>
    <x v="310"/>
    <n v="14973814"/>
    <n v="70978850"/>
    <s v="A"/>
    <n v="3"/>
    <x v="25"/>
    <n v="3.09"/>
    <n v="10"/>
    <n v="3.09"/>
    <n v="0"/>
    <s v="3A"/>
    <n v="0.34136186331434487"/>
  </r>
  <r>
    <s v="3A-3B-VCS-Loc-22"/>
    <s v="3A"/>
    <n v="12.182"/>
    <n v="12.18"/>
    <n v="12.18"/>
    <x v="828"/>
    <n v="21917273"/>
    <n v="70978850"/>
    <s v="A"/>
    <n v="3"/>
    <x v="25"/>
    <n v="3.09"/>
    <n v="10"/>
    <n v="3.09"/>
    <n v="0"/>
    <s v="3A"/>
    <n v="0.49965367207374028"/>
  </r>
  <r>
    <s v="3A-3B-VCS-Loc-22"/>
    <s v="3A"/>
    <n v="12.396000000000001"/>
    <n v="12.4"/>
    <n v="12.39"/>
    <x v="20"/>
    <n v="17847283"/>
    <n v="70978850"/>
    <s v="A"/>
    <n v="3"/>
    <x v="25"/>
    <n v="3.09"/>
    <n v="10"/>
    <n v="3.09"/>
    <n v="0"/>
    <s v="3A"/>
    <n v="0.40686907023009838"/>
  </r>
  <r>
    <s v="3A-3B-VCS-Loc-22"/>
    <s v="3A"/>
    <n v="12.54"/>
    <n v="12.54"/>
    <n v="12.53"/>
    <x v="21"/>
    <n v="28277498"/>
    <n v="70978850"/>
    <s v="A"/>
    <n v="3"/>
    <x v="25"/>
    <n v="3.09"/>
    <n v="10"/>
    <n v="3.09"/>
    <n v="0"/>
    <s v="3A"/>
    <n v="0.64464934632870829"/>
  </r>
  <r>
    <s v="3A-3B-VCS-Loc-22"/>
    <s v="3A"/>
    <n v="12.677"/>
    <n v="12.68"/>
    <n v="12.68"/>
    <x v="829"/>
    <n v="6440475"/>
    <n v="70978850"/>
    <s v="A"/>
    <n v="3"/>
    <x v="25"/>
    <n v="3.09"/>
    <n v="10"/>
    <n v="3.09"/>
    <n v="0"/>
    <s v="3A"/>
    <n v="0.14682515400748633"/>
  </r>
  <r>
    <s v="3A-3B-VCS-Loc-22"/>
    <s v="3A"/>
    <n v="12.845000000000001"/>
    <n v="12.85"/>
    <n v="12.85"/>
    <x v="142"/>
    <n v="6758101"/>
    <n v="70978850"/>
    <s v="A"/>
    <n v="3"/>
    <x v="25"/>
    <n v="3.09"/>
    <n v="10"/>
    <n v="3.09"/>
    <n v="0"/>
    <s v="3A"/>
    <n v="0.15406615507755986"/>
  </r>
  <r>
    <s v="3A-3B-VCS-Loc-22"/>
    <s v="3A"/>
    <n v="12.917999999999999"/>
    <n v="12.92"/>
    <n v="12.91"/>
    <x v="227"/>
    <n v="5239868"/>
    <n v="70978850"/>
    <s v="A"/>
    <n v="3"/>
    <x v="25"/>
    <n v="3.09"/>
    <n v="10"/>
    <n v="3.09"/>
    <n v="0"/>
    <s v="3A"/>
    <n v="0.11945460949369409"/>
  </r>
  <r>
    <s v="3A-3B-VCS-Loc-22"/>
    <s v="3A"/>
    <n v="13.013999999999999"/>
    <n v="13.01"/>
    <n v="13.01"/>
    <x v="722"/>
    <n v="3855233"/>
    <n v="70978850"/>
    <s v="A"/>
    <n v="3"/>
    <x v="25"/>
    <n v="3.09"/>
    <n v="10"/>
    <n v="3.09"/>
    <n v="0"/>
    <s v="3A"/>
    <n v="8.788873164785882E-2"/>
  </r>
  <r>
    <s v="3A-3B-VCS-Loc-22"/>
    <s v="3A"/>
    <n v="13.115"/>
    <n v="13.12"/>
    <n v="13.12"/>
    <x v="830"/>
    <n v="22328169"/>
    <n v="70978850"/>
    <s v="A"/>
    <n v="3"/>
    <x v="25"/>
    <n v="3.09"/>
    <n v="10"/>
    <n v="3.09"/>
    <n v="0"/>
    <s v="3A"/>
    <n v="0.50902097316272199"/>
  </r>
  <r>
    <s v="3A-3B-VCS-Loc-22"/>
    <s v="3A"/>
    <n v="13.516"/>
    <n v="13.52"/>
    <n v="13.52"/>
    <x v="831"/>
    <n v="5058309"/>
    <n v="70978850"/>
    <s v="A"/>
    <n v="3"/>
    <x v="25"/>
    <n v="3.09"/>
    <n v="10"/>
    <n v="3.09"/>
    <n v="0"/>
    <s v="3A"/>
    <n v="0.11531556258543883"/>
  </r>
  <r>
    <s v="3A-3B-VCS-Loc-22"/>
    <s v="3A"/>
    <n v="13.760999999999999"/>
    <n v="13.76"/>
    <n v="13.76"/>
    <x v="832"/>
    <n v="2267275"/>
    <n v="70978850"/>
    <s v="A"/>
    <n v="3"/>
    <x v="25"/>
    <n v="3.09"/>
    <n v="10"/>
    <n v="3.09"/>
    <n v="0"/>
    <s v="3A"/>
    <n v="5.168764742543424E-2"/>
  </r>
  <r>
    <s v="3A-3B-VCS-Loc-22"/>
    <s v="3A"/>
    <n v="13.821"/>
    <n v="13.82"/>
    <n v="13.82"/>
    <x v="428"/>
    <n v="5910136"/>
    <n v="70978850"/>
    <s v="A"/>
    <n v="3"/>
    <x v="25"/>
    <n v="3.09"/>
    <n v="10"/>
    <n v="3.09"/>
    <n v="0"/>
    <s v="3A"/>
    <n v="0.13473488033183723"/>
  </r>
  <r>
    <s v="3A-3B-VCS-Loc-22"/>
    <s v="3A"/>
    <n v="14.055999999999999"/>
    <n v="14.06"/>
    <n v="14.06"/>
    <x v="833"/>
    <n v="6048559"/>
    <n v="70978850"/>
    <s v="A"/>
    <n v="3"/>
    <x v="25"/>
    <n v="3.09"/>
    <n v="10"/>
    <n v="3.09"/>
    <n v="0"/>
    <s v="3A"/>
    <n v="0.13789054482757365"/>
  </r>
  <r>
    <s v="3A-3B-VCS-Loc-22"/>
    <s v="3A"/>
    <n v="14.254"/>
    <n v="14.25"/>
    <n v="14.25"/>
    <x v="24"/>
    <n v="6173904"/>
    <n v="70978850"/>
    <s v="A"/>
    <n v="3"/>
    <x v="25"/>
    <n v="3.09"/>
    <n v="10"/>
    <n v="3.09"/>
    <n v="0"/>
    <s v="3A"/>
    <n v="0.14074806681610222"/>
  </r>
  <r>
    <s v="3A-3B-VCS-Loc-22"/>
    <s v="3A"/>
    <n v="14.601000000000001"/>
    <n v="14.6"/>
    <n v="14.6"/>
    <x v="433"/>
    <n v="16608955"/>
    <n v="70978850"/>
    <s v="A"/>
    <n v="3"/>
    <x v="25"/>
    <n v="3.09"/>
    <n v="10"/>
    <n v="3.09"/>
    <n v="0"/>
    <s v="3A"/>
    <n v="0.37863859044222831"/>
  </r>
  <r>
    <s v="3A-3B-VCS-Loc-22"/>
    <s v="3A"/>
    <n v="14.75"/>
    <n v="14.75"/>
    <n v="14.75"/>
    <x v="834"/>
    <n v="32141225"/>
    <n v="70978850"/>
    <s v="A"/>
    <n v="3"/>
    <x v="25"/>
    <n v="3.09"/>
    <n v="10"/>
    <n v="3.09"/>
    <n v="0"/>
    <s v="3A"/>
    <n v="0.73273171786464042"/>
  </r>
  <r>
    <s v="3A-3B-VCS-Loc-22"/>
    <s v="3A"/>
    <n v="15.077999999999999"/>
    <n v="15.08"/>
    <n v="15.07"/>
    <x v="229"/>
    <n v="12809992"/>
    <n v="70978850"/>
    <s v="A"/>
    <n v="3"/>
    <x v="25"/>
    <n v="3.09"/>
    <n v="10"/>
    <n v="3.09"/>
    <n v="0"/>
    <s v="3A"/>
    <n v="0.29203266036040321"/>
  </r>
  <r>
    <s v="3A-3B-VCS-Loc-22"/>
    <s v="3A"/>
    <n v="15.2"/>
    <n v="15.2"/>
    <n v="15.2"/>
    <x v="659"/>
    <n v="29864670"/>
    <n v="70978850"/>
    <s v="A"/>
    <n v="3"/>
    <x v="25"/>
    <n v="3.09"/>
    <n v="10"/>
    <n v="3.09"/>
    <n v="0"/>
    <s v="3A"/>
    <n v="0.68083251190832306"/>
  </r>
  <r>
    <s v="3A-3B-VCS-Loc-22"/>
    <s v="3A"/>
    <n v="15.324999999999999"/>
    <n v="15.33"/>
    <n v="15.33"/>
    <x v="435"/>
    <n v="7340524"/>
    <n v="70978850"/>
    <s v="A"/>
    <n v="3"/>
    <x v="25"/>
    <n v="3.09"/>
    <n v="10"/>
    <n v="3.09"/>
    <n v="0"/>
    <s v="3A"/>
    <n v="0.16734380100779053"/>
  </r>
  <r>
    <s v="3A-3B-VCS-Loc-22"/>
    <s v="3A"/>
    <n v="15.398999999999999"/>
    <n v="15.4"/>
    <n v="15.4"/>
    <x v="273"/>
    <n v="10424082"/>
    <n v="70978850"/>
    <s v="A"/>
    <n v="3"/>
    <x v="25"/>
    <n v="3.09"/>
    <n v="10"/>
    <n v="3.09"/>
    <n v="0"/>
    <s v="3A"/>
    <n v="0.23764046053073204"/>
  </r>
  <r>
    <s v="3A-3B-VCS-Loc-22"/>
    <s v="3A"/>
    <n v="15.558999999999999"/>
    <n v="15.56"/>
    <n v="15.55"/>
    <x v="27"/>
    <n v="20698765"/>
    <n v="70978850"/>
    <s v="A"/>
    <n v="3"/>
    <x v="25"/>
    <n v="3.09"/>
    <n v="10"/>
    <n v="3.09"/>
    <n v="0"/>
    <s v="3A"/>
    <n v="0.47187503388954505"/>
  </r>
  <r>
    <s v="3A-3B-VCS-Loc-22"/>
    <s v="3A"/>
    <n v="15.669"/>
    <n v="15.67"/>
    <n v="15.67"/>
    <x v="436"/>
    <n v="7611975"/>
    <n v="70978850"/>
    <s v="A"/>
    <n v="3"/>
    <x v="25"/>
    <n v="3.09"/>
    <n v="10"/>
    <n v="3.09"/>
    <n v="0"/>
    <s v="3A"/>
    <n v="0.17353213880593213"/>
  </r>
  <r>
    <s v="3A-3B-VCS-Loc-22"/>
    <s v="3A"/>
    <n v="15.772"/>
    <n v="15.77"/>
    <n v="15.77"/>
    <x v="189"/>
    <n v="21616582"/>
    <n v="70978850"/>
    <s v="A"/>
    <n v="3"/>
    <x v="25"/>
    <n v="3.09"/>
    <n v="10"/>
    <n v="3.09"/>
    <n v="0"/>
    <s v="3A"/>
    <n v="0.49279874252527289"/>
  </r>
  <r>
    <s v="3A-3B-VCS-Loc-22"/>
    <s v="3A"/>
    <n v="15.901999999999999"/>
    <n v="15.9"/>
    <n v="15.9"/>
    <x v="437"/>
    <n v="13627387"/>
    <n v="70978850"/>
    <s v="A"/>
    <n v="3"/>
    <x v="25"/>
    <n v="3.09"/>
    <n v="10"/>
    <n v="3.09"/>
    <n v="0"/>
    <s v="3A"/>
    <n v="0.31066702300600763"/>
  </r>
  <r>
    <s v="3A-3B-VCS-Loc-22"/>
    <s v="3A"/>
    <n v="15.994999999999999"/>
    <n v="16"/>
    <n v="16"/>
    <x v="438"/>
    <n v="14506456"/>
    <n v="70978850"/>
    <s v="A"/>
    <n v="3"/>
    <x v="25"/>
    <n v="3.09"/>
    <n v="10"/>
    <n v="3.09"/>
    <n v="0"/>
    <s v="3A"/>
    <n v="0.33070738358627655"/>
  </r>
  <r>
    <s v="3A-3B-VCS-Loc-22"/>
    <s v="3A"/>
    <n v="16.181000000000001"/>
    <n v="16.18"/>
    <n v="16.18"/>
    <x v="835"/>
    <n v="8623790"/>
    <n v="70978850"/>
    <s v="A"/>
    <n v="3"/>
    <x v="25"/>
    <n v="3.09"/>
    <n v="10"/>
    <n v="3.09"/>
    <n v="0"/>
    <s v="3A"/>
    <n v="0.1965987438625599"/>
  </r>
  <r>
    <s v="3A-3B-VCS-Loc-22"/>
    <s v="3A"/>
    <n v="16.260000000000002"/>
    <n v="16.260000000000002"/>
    <n v="16.260000000000002"/>
    <x v="836"/>
    <n v="3724217"/>
    <n v="70978850"/>
    <s v="A"/>
    <n v="3"/>
    <x v="25"/>
    <n v="3.09"/>
    <n v="10"/>
    <n v="3.09"/>
    <n v="0"/>
    <s v="3A"/>
    <n v="8.4901926423485652E-2"/>
  </r>
  <r>
    <s v="3A-3B-VCS-Loc-22"/>
    <s v="3A"/>
    <n v="16.446999999999999"/>
    <n v="16.45"/>
    <n v="16.440000000000001"/>
    <x v="151"/>
    <n v="4849636"/>
    <n v="70978850"/>
    <s v="A"/>
    <n v="3"/>
    <x v="25"/>
    <n v="3.09"/>
    <n v="10"/>
    <n v="3.09"/>
    <n v="0"/>
    <s v="3A"/>
    <n v="0.11055839089201497"/>
  </r>
  <r>
    <s v="3A-3B-VCS-Loc-22"/>
    <s v="3A"/>
    <n v="16.529"/>
    <n v="16.53"/>
    <n v="16.53"/>
    <x v="837"/>
    <n v="4601699"/>
    <n v="70978850"/>
    <s v="A"/>
    <n v="3"/>
    <x v="25"/>
    <n v="3.09"/>
    <n v="10"/>
    <n v="3.09"/>
    <n v="0"/>
    <s v="3A"/>
    <n v="0.10490610775930283"/>
  </r>
  <r>
    <s v="3A-3B-VCS-Loc-22"/>
    <s v="3A"/>
    <n v="16.727"/>
    <n v="16.73"/>
    <n v="16.73"/>
    <x v="838"/>
    <n v="6855796"/>
    <n v="70978850"/>
    <s v="A"/>
    <n v="3"/>
    <x v="25"/>
    <n v="3.09"/>
    <n v="10"/>
    <n v="3.09"/>
    <n v="0"/>
    <s v="3A"/>
    <n v="0.15629333295198086"/>
  </r>
  <r>
    <s v="3A-3B-VCS-Loc-22"/>
    <s v="3A"/>
    <n v="17.068999999999999"/>
    <n v="17.07"/>
    <n v="17.07"/>
    <x v="784"/>
    <n v="5729739"/>
    <n v="70978850"/>
    <s v="A"/>
    <n v="3"/>
    <x v="25"/>
    <n v="3.09"/>
    <n v="10"/>
    <n v="3.09"/>
    <n v="0"/>
    <s v="3A"/>
    <n v="0.13062232383445332"/>
  </r>
  <r>
    <s v="3A-3B-VCS-Loc-22"/>
    <s v="3A"/>
    <n v="17.288"/>
    <n v="17.29"/>
    <n v="17.29"/>
    <x v="839"/>
    <n v="7641891"/>
    <n v="70978850"/>
    <s v="A"/>
    <n v="3"/>
    <x v="25"/>
    <n v="3.09"/>
    <n v="10"/>
    <n v="3.09"/>
    <n v="0"/>
    <s v="3A"/>
    <n v="0.1742141415009644"/>
  </r>
  <r>
    <s v="3A-3B-VCS-Loc-22"/>
    <s v="3A"/>
    <n v="17.451000000000001"/>
    <n v="17.45"/>
    <n v="17.45"/>
    <x v="444"/>
    <n v="32812101"/>
    <n v="70978850"/>
    <s v="A"/>
    <n v="3"/>
    <x v="25"/>
    <n v="3.09"/>
    <n v="10"/>
    <n v="3.09"/>
    <n v="0"/>
    <s v="3A"/>
    <n v="0.74802584943411732"/>
  </r>
  <r>
    <s v="3A-3B-VCS-Loc-22"/>
    <s v="3A"/>
    <n v="17.574999999999999"/>
    <n v="17.579999999999998"/>
    <n v="17.579999999999998"/>
    <x v="663"/>
    <n v="8164380"/>
    <n v="70978850"/>
    <s v="A"/>
    <n v="3"/>
    <x v="25"/>
    <n v="3.09"/>
    <n v="10"/>
    <n v="3.09"/>
    <n v="0"/>
    <s v="3A"/>
    <n v="0.18612545672107125"/>
  </r>
  <r>
    <s v="3A-3B-VCS-Loc-22"/>
    <s v="3A"/>
    <n v="17.741"/>
    <n v="17.739999999999998"/>
    <n v="17.739999999999998"/>
    <x v="446"/>
    <n v="14338152"/>
    <n v="70978850"/>
    <s v="A"/>
    <n v="3"/>
    <x v="25"/>
    <n v="3.09"/>
    <n v="10"/>
    <n v="3.09"/>
    <n v="0"/>
    <s v="3A"/>
    <n v="0.32687051429944969"/>
  </r>
  <r>
    <s v="3A-3B-VCS-Loc-22"/>
    <s v="3A"/>
    <n v="17.823"/>
    <n v="17.82"/>
    <n v="17.82"/>
    <x v="31"/>
    <n v="14983327"/>
    <n v="70978850"/>
    <s v="A"/>
    <n v="3"/>
    <x v="25"/>
    <n v="3.09"/>
    <n v="10"/>
    <n v="3.09"/>
    <n v="0"/>
    <s v="3A"/>
    <n v="0.34157873360575547"/>
  </r>
  <r>
    <s v="3A-3B-VCS-Loc-22"/>
    <s v="3A"/>
    <n v="17.885000000000002"/>
    <n v="17.89"/>
    <n v="17.89"/>
    <x v="840"/>
    <n v="15218947"/>
    <n v="70978850"/>
    <s v="A"/>
    <n v="3"/>
    <x v="25"/>
    <n v="3.09"/>
    <n v="10"/>
    <n v="3.09"/>
    <n v="0"/>
    <s v="3A"/>
    <n v="0.34695022294268235"/>
  </r>
  <r>
    <s v="3A-3B-VCS-Loc-22"/>
    <s v="3A"/>
    <n v="17.981000000000002"/>
    <n v="17.98"/>
    <n v="17.98"/>
    <x v="841"/>
    <n v="6967869"/>
    <n v="70978850"/>
    <s v="A"/>
    <n v="3"/>
    <x v="25"/>
    <n v="3.09"/>
    <n v="10"/>
    <n v="3.09"/>
    <n v="0"/>
    <s v="3A"/>
    <n v="0.15884828976573775"/>
  </r>
  <r>
    <s v="3A-3B-VCS-Loc-22"/>
    <s v="3A"/>
    <n v="18.061"/>
    <n v="18.059999999999999"/>
    <n v="18.059999999999999"/>
    <x v="842"/>
    <n v="18220684"/>
    <n v="70978850"/>
    <s v="A"/>
    <n v="3"/>
    <x v="25"/>
    <n v="3.09"/>
    <n v="10"/>
    <n v="3.09"/>
    <n v="0"/>
    <s v="3A"/>
    <n v="0.41538158822474153"/>
  </r>
  <r>
    <s v="3A-3B-VCS-Loc-22"/>
    <s v="3A"/>
    <n v="18.209"/>
    <n v="18.21"/>
    <n v="18.21"/>
    <x v="274"/>
    <n v="10919939"/>
    <n v="70978850"/>
    <s v="A"/>
    <n v="3"/>
    <x v="25"/>
    <n v="3.09"/>
    <n v="10"/>
    <n v="3.09"/>
    <n v="0"/>
    <s v="3A"/>
    <n v="0.24894463924281304"/>
  </r>
  <r>
    <s v="3A-3B-VCS-Loc-22"/>
    <s v="3A"/>
    <n v="18.434999999999999"/>
    <n v="18.440000000000001"/>
    <n v="18.440000000000001"/>
    <x v="843"/>
    <n v="19331886"/>
    <n v="70978850"/>
    <s v="A"/>
    <n v="3"/>
    <x v="25"/>
    <n v="3.09"/>
    <n v="10"/>
    <n v="3.09"/>
    <n v="0"/>
    <s v="3A"/>
    <n v="0.4407139441120676"/>
  </r>
  <r>
    <s v="3A-3B-VCS-Loc-22"/>
    <s v="3A"/>
    <n v="18.513999999999999"/>
    <n v="18.510000000000002"/>
    <n v="18.510000000000002"/>
    <x v="36"/>
    <n v="70978850"/>
    <n v="70978850"/>
    <s v="A"/>
    <n v="3"/>
    <x v="25"/>
    <n v="3.09"/>
    <n v="10"/>
    <n v="3.09"/>
    <n v="0"/>
    <s v="3A"/>
    <n v="1.6181229773462784"/>
  </r>
  <r>
    <s v="3A-3B-VCS-Loc-22"/>
    <s v="3A"/>
    <n v="18.777000000000001"/>
    <n v="18.78"/>
    <n v="18.78"/>
    <x v="844"/>
    <n v="15387836"/>
    <n v="70978850"/>
    <s v="A"/>
    <n v="3"/>
    <x v="25"/>
    <n v="3.09"/>
    <n v="10"/>
    <n v="3.09"/>
    <n v="0"/>
    <s v="3A"/>
    <n v="0.35080042862396676"/>
  </r>
  <r>
    <s v="3A-3B-VCS-Loc-22"/>
    <s v="3A"/>
    <n v="19.021999999999998"/>
    <n v="19.02"/>
    <n v="19.02"/>
    <x v="452"/>
    <n v="9772217"/>
    <n v="70978850"/>
    <s v="A"/>
    <n v="3"/>
    <x v="25"/>
    <n v="3.09"/>
    <n v="10"/>
    <n v="3.09"/>
    <n v="0"/>
    <s v="3A"/>
    <n v="0.22277972758524425"/>
  </r>
  <r>
    <s v="3A-3B-VCS-Loc-22"/>
    <s v="3A"/>
    <n v="19.109000000000002"/>
    <n v="19.11"/>
    <n v="19.100000000000001"/>
    <x v="161"/>
    <n v="6295495"/>
    <n v="70978850"/>
    <s v="A"/>
    <n v="3"/>
    <x v="25"/>
    <n v="3.09"/>
    <n v="10"/>
    <n v="3.09"/>
    <n v="0"/>
    <s v="3A"/>
    <n v="0.14352000790754721"/>
  </r>
  <r>
    <s v="3A-3B-VCS-Loc-22"/>
    <s v="3A"/>
    <n v="19.216999999999999"/>
    <n v="19.22"/>
    <n v="19.22"/>
    <x v="453"/>
    <n v="5467094"/>
    <n v="70978850"/>
    <s v="A"/>
    <n v="3"/>
    <x v="25"/>
    <n v="3.09"/>
    <n v="10"/>
    <n v="3.09"/>
    <n v="0"/>
    <s v="3A"/>
    <n v="0.12463473866809584"/>
  </r>
  <r>
    <s v="3A-3B-VCS-Loc-22"/>
    <s v="3A"/>
    <n v="19.297999999999998"/>
    <n v="19.3"/>
    <n v="19.3"/>
    <x v="38"/>
    <n v="5405596"/>
    <n v="70978850"/>
    <s v="A"/>
    <n v="3"/>
    <x v="25"/>
    <n v="3.09"/>
    <n v="10"/>
    <n v="3.09"/>
    <n v="0"/>
    <s v="3A"/>
    <n v="0.12323275305039645"/>
  </r>
  <r>
    <s v="3A-3B-VCS-Loc-22"/>
    <s v="3A"/>
    <n v="19.559999999999999"/>
    <n v="19.559999999999999"/>
    <n v="19.55"/>
    <x v="39"/>
    <n v="8241228"/>
    <n v="70978850"/>
    <s v="A"/>
    <n v="3"/>
    <x v="25"/>
    <n v="3.09"/>
    <n v="10"/>
    <n v="3.09"/>
    <n v="0"/>
    <s v="3A"/>
    <n v="0.18787738021043612"/>
  </r>
  <r>
    <s v="3A-3B-VCS-Loc-22"/>
    <s v="3A"/>
    <n v="19.701000000000001"/>
    <n v="19.7"/>
    <n v="19.7"/>
    <x v="845"/>
    <n v="2728980"/>
    <n v="70978850"/>
    <s v="A"/>
    <n v="3"/>
    <x v="25"/>
    <n v="3.09"/>
    <n v="10"/>
    <n v="3.09"/>
    <n v="0"/>
    <s v="3A"/>
    <n v="6.2213254268256628E-2"/>
  </r>
  <r>
    <s v="3A-3B-VCS-Loc-22"/>
    <s v="3A"/>
    <n v="19.774000000000001"/>
    <n v="19.77"/>
    <n v="19.760000000000002"/>
    <x v="162"/>
    <n v="9280626"/>
    <n v="70978850"/>
    <s v="A"/>
    <n v="3"/>
    <x v="25"/>
    <n v="3.09"/>
    <n v="10"/>
    <n v="3.09"/>
    <n v="0"/>
    <s v="3A"/>
    <n v="0.21157280196505412"/>
  </r>
  <r>
    <s v="3A-3B-VCS-Loc-22"/>
    <s v="3A"/>
    <n v="19.927"/>
    <n v="19.93"/>
    <n v="19.93"/>
    <x v="846"/>
    <n v="5896776"/>
    <n v="70978850"/>
    <s v="A"/>
    <n v="3"/>
    <x v="25"/>
    <n v="3.09"/>
    <n v="10"/>
    <n v="3.09"/>
    <n v="0"/>
    <s v="3A"/>
    <n v="0.13443030899858308"/>
  </r>
  <r>
    <s v="3A-3B-VCS-Loc-22"/>
    <s v="3A"/>
    <n v="20.050999999999998"/>
    <n v="20.05"/>
    <n v="20.05"/>
    <x v="40"/>
    <n v="2961556"/>
    <n v="70978850"/>
    <s v="A"/>
    <n v="3"/>
    <x v="25"/>
    <n v="3.09"/>
    <n v="10"/>
    <n v="3.09"/>
    <n v="0"/>
    <s v="3A"/>
    <n v="6.751534875949293E-2"/>
  </r>
  <r>
    <s v="3A-3B-VCS-Loc-22"/>
    <s v="3A"/>
    <n v="20.109000000000002"/>
    <n v="20.11"/>
    <n v="20.11"/>
    <x v="457"/>
    <n v="19488316"/>
    <n v="70978850"/>
    <s v="A"/>
    <n v="3"/>
    <x v="25"/>
    <n v="3.09"/>
    <n v="10"/>
    <n v="3.09"/>
    <n v="0"/>
    <s v="3A"/>
    <n v="0.44428011878728824"/>
  </r>
  <r>
    <s v="3A-3B-VCS-Loc-22"/>
    <s v="3A"/>
    <n v="20.308"/>
    <n v="20.309999999999999"/>
    <n v="20.309999999999999"/>
    <x v="459"/>
    <n v="44180310"/>
    <n v="70978850"/>
    <s v="A"/>
    <n v="3"/>
    <x v="25"/>
    <n v="3.09"/>
    <n v="10"/>
    <n v="3.09"/>
    <n v="0"/>
    <s v="3A"/>
    <n v="1.0071898143923375"/>
  </r>
  <r>
    <s v="3A-3B-VCS-Loc-22"/>
    <s v="3A"/>
    <n v="20.466999999999999"/>
    <n v="20.47"/>
    <n v="20.47"/>
    <x v="847"/>
    <n v="5781619"/>
    <n v="70978850"/>
    <s v="A"/>
    <n v="3"/>
    <x v="25"/>
    <n v="3.09"/>
    <n v="10"/>
    <n v="3.09"/>
    <n v="0"/>
    <s v="3A"/>
    <n v="0.1318050454489163"/>
  </r>
  <r>
    <s v="3A-3B-VCS-Loc-22"/>
    <s v="3A"/>
    <n v="20.635999999999999"/>
    <n v="20.64"/>
    <n v="20.64"/>
    <x v="338"/>
    <n v="14560923"/>
    <n v="70978850"/>
    <s v="A"/>
    <n v="3"/>
    <x v="25"/>
    <n v="3.09"/>
    <n v="10"/>
    <n v="3.09"/>
    <n v="0"/>
    <s v="3A"/>
    <n v="0.33194908170067422"/>
  </r>
  <r>
    <s v="3A-3B-VCS-Loc-22"/>
    <s v="3A"/>
    <n v="20.713000000000001"/>
    <n v="20.71"/>
    <n v="20.71"/>
    <x v="791"/>
    <n v="15242165"/>
    <n v="70978850"/>
    <s v="A"/>
    <n v="3"/>
    <x v="25"/>
    <n v="3.09"/>
    <n v="10"/>
    <n v="3.09"/>
    <n v="0"/>
    <s v="3A"/>
    <n v="0.34747952962048884"/>
  </r>
  <r>
    <s v="3A-3B-VCS-Loc-22"/>
    <s v="3A"/>
    <n v="20.843"/>
    <n v="20.84"/>
    <n v="20.84"/>
    <x v="42"/>
    <n v="16067230"/>
    <n v="70978850"/>
    <s v="A"/>
    <n v="3"/>
    <x v="25"/>
    <n v="3.09"/>
    <n v="10"/>
    <n v="3.09"/>
    <n v="0"/>
    <s v="3A"/>
    <n v="0.36628874721564864"/>
  </r>
  <r>
    <s v="3A-3B-VCS-Loc-22"/>
    <s v="3A"/>
    <n v="20.978000000000002"/>
    <n v="20.98"/>
    <n v="20.98"/>
    <x v="848"/>
    <n v="6268960"/>
    <n v="70978850"/>
    <s v="A"/>
    <n v="3"/>
    <x v="25"/>
    <n v="3.09"/>
    <n v="10"/>
    <n v="3.09"/>
    <n v="0"/>
    <s v="3A"/>
    <n v="0.14291508273330331"/>
  </r>
  <r>
    <s v="3A-3B-VCS-Loc-22"/>
    <s v="3A"/>
    <n v="21.076000000000001"/>
    <n v="21.08"/>
    <n v="21.07"/>
    <x v="167"/>
    <n v="17082675"/>
    <n v="70978850"/>
    <s v="A"/>
    <n v="3"/>
    <x v="25"/>
    <n v="3.09"/>
    <n v="10"/>
    <n v="3.09"/>
    <n v="0"/>
    <s v="3A"/>
    <n v="0.38943810630968007"/>
  </r>
  <r>
    <s v="3A-3B-VCS-Loc-22"/>
    <s v="3A"/>
    <n v="21.323"/>
    <n v="21.32"/>
    <n v="21.28"/>
    <x v="168"/>
    <n v="12681561"/>
    <n v="70978850"/>
    <s v="A"/>
    <n v="3"/>
    <x v="25"/>
    <n v="3.09"/>
    <n v="10"/>
    <n v="3.09"/>
    <n v="0"/>
    <s v="3A"/>
    <n v="0.28910478604145384"/>
  </r>
  <r>
    <s v="3A-3B-VCS-Loc-22"/>
    <s v="3A"/>
    <n v="21.497"/>
    <n v="21.5"/>
    <n v="21.5"/>
    <x v="849"/>
    <n v="4779634"/>
    <n v="70978850"/>
    <s v="A"/>
    <n v="3"/>
    <x v="25"/>
    <n v="3.09"/>
    <n v="10"/>
    <n v="3.09"/>
    <n v="0"/>
    <s v="3A"/>
    <n v="0.10896253741368733"/>
  </r>
  <r>
    <s v="3A-3B-VCS-Loc-22"/>
    <s v="3A"/>
    <n v="21.617000000000001"/>
    <n v="21.62"/>
    <n v="21.62"/>
    <x v="850"/>
    <n v="4402972"/>
    <n v="70978850"/>
    <s v="A"/>
    <n v="3"/>
    <x v="25"/>
    <n v="3.09"/>
    <n v="10"/>
    <n v="3.09"/>
    <n v="0"/>
    <s v="3A"/>
    <n v="0.1003756775689138"/>
  </r>
  <r>
    <s v="3A-3B-VCS-Loc-22"/>
    <s v="3A"/>
    <n v="21.663"/>
    <n v="21.66"/>
    <n v="21.66"/>
    <x v="851"/>
    <n v="3881488"/>
    <n v="70978850"/>
    <s v="A"/>
    <n v="3"/>
    <x v="25"/>
    <n v="3.09"/>
    <n v="10"/>
    <n v="3.09"/>
    <n v="0"/>
    <s v="3A"/>
    <n v="8.8487273590567475E-2"/>
  </r>
  <r>
    <s v="3A-3B-VCS-Loc-22"/>
    <s v="3A"/>
    <n v="21.782"/>
    <n v="21.78"/>
    <n v="21.78"/>
    <x v="466"/>
    <n v="12953698"/>
    <n v="70978850"/>
    <s v="A"/>
    <n v="3"/>
    <x v="25"/>
    <n v="3.09"/>
    <n v="10"/>
    <n v="3.09"/>
    <n v="0"/>
    <s v="3A"/>
    <n v="0.29530876275685691"/>
  </r>
  <r>
    <s v="3A-3B-VCS-Loc-22"/>
    <s v="3A"/>
    <n v="22.195"/>
    <n v="22.2"/>
    <n v="22.2"/>
    <x v="44"/>
    <n v="5055340"/>
    <n v="70978850"/>
    <s v="A"/>
    <n v="3"/>
    <x v="25"/>
    <n v="3.09"/>
    <n v="10"/>
    <n v="3.09"/>
    <n v="0"/>
    <s v="3A"/>
    <n v="0.11524787753390953"/>
  </r>
  <r>
    <s v="3A-3B-VCS-Loc-22"/>
    <s v="3A"/>
    <n v="22.29"/>
    <n v="22.29"/>
    <n v="22.29"/>
    <x v="852"/>
    <n v="2895726"/>
    <n v="70978850"/>
    <s v="A"/>
    <n v="3"/>
    <x v="25"/>
    <n v="3.09"/>
    <n v="10"/>
    <n v="3.09"/>
    <n v="0"/>
    <s v="3A"/>
    <n v="6.6014605431040776E-2"/>
  </r>
  <r>
    <s v="3A-3B-VCS-Loc-22"/>
    <s v="3A"/>
    <n v="22.414000000000001"/>
    <n v="22.41"/>
    <n v="22.41"/>
    <x v="798"/>
    <n v="4014258"/>
    <n v="70978850"/>
    <s v="A"/>
    <n v="3"/>
    <x v="25"/>
    <n v="3.09"/>
    <n v="10"/>
    <n v="3.09"/>
    <n v="0"/>
    <s v="3A"/>
    <n v="9.1514065201058023E-2"/>
  </r>
  <r>
    <s v="3A-3B-VCS-Loc-22"/>
    <s v="3A"/>
    <n v="22.486999999999998"/>
    <n v="22.49"/>
    <n v="22.49"/>
    <x v="470"/>
    <n v="3201765"/>
    <n v="70978850"/>
    <s v="A"/>
    <n v="3"/>
    <x v="25"/>
    <n v="3.09"/>
    <n v="10"/>
    <n v="3.09"/>
    <n v="0"/>
    <s v="3A"/>
    <n v="7.2991454701831701E-2"/>
  </r>
  <r>
    <s v="3A-3B-VCS-Loc-22"/>
    <s v="3A"/>
    <n v="22.695"/>
    <n v="22.7"/>
    <n v="22.7"/>
    <x v="472"/>
    <n v="21181872"/>
    <n v="70978850"/>
    <s v="A"/>
    <n v="3"/>
    <x v="25"/>
    <n v="3.09"/>
    <n v="10"/>
    <n v="3.09"/>
    <n v="0"/>
    <s v="3A"/>
    <n v="0.48288854759421662"/>
  </r>
  <r>
    <s v="3A-3B-VCS-Loc-22"/>
    <s v="3A"/>
    <n v="22.831"/>
    <n v="22.83"/>
    <n v="22.83"/>
    <x v="473"/>
    <n v="15004935"/>
    <n v="70978850"/>
    <s v="A"/>
    <n v="3"/>
    <x v="25"/>
    <n v="3.09"/>
    <n v="10"/>
    <n v="3.09"/>
    <n v="0"/>
    <s v="3A"/>
    <n v="0.34207133670223427"/>
  </r>
  <r>
    <s v="3A-3B-VCS-Loc-22"/>
    <s v="3A"/>
    <n v="23.033999999999999"/>
    <n v="23.03"/>
    <n v="23.03"/>
    <x v="474"/>
    <n v="11821760"/>
    <n v="70978850"/>
    <s v="A"/>
    <n v="3"/>
    <x v="25"/>
    <n v="3.09"/>
    <n v="10"/>
    <n v="3.09"/>
    <n v="0"/>
    <s v="3A"/>
    <n v="0.26950368297983329"/>
  </r>
  <r>
    <s v="3A-3B-VCS-Loc-22"/>
    <s v="3A"/>
    <n v="23.132000000000001"/>
    <n v="23.13"/>
    <n v="23.13"/>
    <x v="853"/>
    <n v="8111468"/>
    <n v="70978850"/>
    <s v="A"/>
    <n v="3"/>
    <x v="25"/>
    <n v="3.09"/>
    <n v="10"/>
    <n v="3.09"/>
    <n v="0"/>
    <s v="3A"/>
    <n v="0.1849192083389497"/>
  </r>
  <r>
    <s v="3A-3B-VCS-Loc-22"/>
    <s v="3A"/>
    <n v="23.245999999999999"/>
    <n v="23.25"/>
    <n v="23.25"/>
    <x v="234"/>
    <n v="5261832"/>
    <n v="70978850"/>
    <s v="A"/>
    <n v="3"/>
    <x v="25"/>
    <n v="3.09"/>
    <n v="10"/>
    <n v="3.09"/>
    <n v="0"/>
    <s v="3A"/>
    <n v="0.11995532841312478"/>
  </r>
  <r>
    <s v="3A-3B-VCS-Loc-22"/>
    <s v="3A"/>
    <n v="23.327000000000002"/>
    <n v="23.33"/>
    <n v="23.32"/>
    <x v="45"/>
    <n v="15275824"/>
    <n v="70978850"/>
    <s v="A"/>
    <n v="3"/>
    <x v="25"/>
    <n v="3.09"/>
    <n v="10"/>
    <n v="3.09"/>
    <n v="0"/>
    <s v="3A"/>
    <n v="0.34824686244279435"/>
  </r>
  <r>
    <s v="3A-3B-VCS-Loc-22"/>
    <s v="3A"/>
    <n v="23.376999999999999"/>
    <n v="23.38"/>
    <n v="23.38"/>
    <x v="854"/>
    <n v="5750095"/>
    <n v="70978850"/>
    <s v="A"/>
    <n v="3"/>
    <x v="25"/>
    <n v="3.09"/>
    <n v="10"/>
    <n v="3.09"/>
    <n v="0"/>
    <s v="3A"/>
    <n v="0.13108638476706722"/>
  </r>
  <r>
    <s v="3A-3B-VCS-Loc-22"/>
    <s v="3A"/>
    <n v="23.608000000000001"/>
    <n v="23.61"/>
    <n v="23.61"/>
    <x v="855"/>
    <n v="10982377"/>
    <n v="70978850"/>
    <s v="A"/>
    <n v="3"/>
    <x v="25"/>
    <n v="3.09"/>
    <n v="10"/>
    <n v="3.09"/>
    <n v="0"/>
    <s v="3A"/>
    <n v="0.25036805428066655"/>
  </r>
  <r>
    <s v="3A-3B-VCS-Loc-22"/>
    <s v="3A"/>
    <n v="23.678000000000001"/>
    <n v="23.68"/>
    <n v="23.67"/>
    <x v="386"/>
    <n v="6911999"/>
    <n v="70978850"/>
    <s v="A"/>
    <n v="3"/>
    <x v="25"/>
    <n v="3.09"/>
    <n v="10"/>
    <n v="3.09"/>
    <n v="0"/>
    <s v="3A"/>
    <n v="0.15757460710189722"/>
  </r>
  <r>
    <s v="3A-3B-VCS-Loc-22"/>
    <s v="3A"/>
    <n v="23.978000000000002"/>
    <n v="23.98"/>
    <n v="23.98"/>
    <x v="47"/>
    <n v="7965046"/>
    <n v="70978850"/>
    <s v="A"/>
    <n v="3"/>
    <x v="25"/>
    <n v="3.09"/>
    <n v="10"/>
    <n v="3.09"/>
    <n v="0"/>
    <s v="3A"/>
    <n v="0.18158118859660399"/>
  </r>
  <r>
    <s v="3A-3B-VCS-Loc-22"/>
    <s v="3A"/>
    <n v="24.041"/>
    <n v="24.04"/>
    <n v="24.04"/>
    <x v="480"/>
    <n v="3390355"/>
    <n v="70978850"/>
    <s v="A"/>
    <n v="3"/>
    <x v="25"/>
    <n v="3.09"/>
    <n v="10"/>
    <n v="3.09"/>
    <n v="0"/>
    <s v="3A"/>
    <n v="7.7290789113388589E-2"/>
  </r>
  <r>
    <s v="3A-3B-VCS-Loc-22"/>
    <s v="3A"/>
    <n v="24.456"/>
    <n v="24.46"/>
    <n v="24.46"/>
    <x v="856"/>
    <n v="3571705"/>
    <n v="70978850"/>
    <s v="A"/>
    <n v="3"/>
    <x v="25"/>
    <n v="3.09"/>
    <n v="10"/>
    <n v="3.09"/>
    <n v="0"/>
    <s v="3A"/>
    <n v="8.1425071395247864E-2"/>
  </r>
  <r>
    <s v="3A-3B-VCS-Loc-22"/>
    <s v="3A"/>
    <n v="24.699000000000002"/>
    <n v="24.7"/>
    <n v="24.7"/>
    <x v="484"/>
    <n v="11266464"/>
    <n v="70978850"/>
    <s v="A"/>
    <n v="3"/>
    <x v="25"/>
    <n v="3.09"/>
    <n v="10"/>
    <n v="3.09"/>
    <n v="0"/>
    <s v="3A"/>
    <n v="0.25684445819909257"/>
  </r>
  <r>
    <s v="3A-3B-VCS-Loc-22"/>
    <s v="3A"/>
    <n v="24.824999999999999"/>
    <n v="24.83"/>
    <n v="24.83"/>
    <x v="857"/>
    <n v="3401989"/>
    <n v="70978850"/>
    <s v="A"/>
    <n v="3"/>
    <x v="25"/>
    <n v="3.09"/>
    <n v="10"/>
    <n v="3.09"/>
    <n v="0"/>
    <s v="3A"/>
    <n v="7.7556012383678916E-2"/>
  </r>
  <r>
    <s v="3A-3B-VCS-Loc-22"/>
    <s v="3A"/>
    <n v="24.991"/>
    <n v="24.99"/>
    <n v="24.99"/>
    <x v="599"/>
    <n v="3492620"/>
    <n v="70978850"/>
    <s v="A"/>
    <n v="3"/>
    <x v="25"/>
    <n v="3.09"/>
    <n v="10"/>
    <n v="3.09"/>
    <n v="0"/>
    <s v="3A"/>
    <n v="7.9622150445367287E-2"/>
  </r>
  <r>
    <s v="3A-3B-VCS-Loc-22"/>
    <s v="3A"/>
    <n v="25.149000000000001"/>
    <n v="25.15"/>
    <n v="25.15"/>
    <x v="345"/>
    <n v="4897734"/>
    <n v="70978850"/>
    <s v="A"/>
    <n v="3"/>
    <x v="25"/>
    <n v="3.09"/>
    <n v="10"/>
    <n v="3.09"/>
    <n v="0"/>
    <s v="3A"/>
    <n v="0.11165489328624086"/>
  </r>
  <r>
    <s v="3A-3B-VCS-Loc-22"/>
    <s v="3A"/>
    <n v="25.291"/>
    <n v="25.29"/>
    <n v="25.28"/>
    <x v="253"/>
    <n v="5516784"/>
    <n v="70978850"/>
    <s v="A"/>
    <n v="3"/>
    <x v="25"/>
    <n v="3.09"/>
    <n v="10"/>
    <n v="3.09"/>
    <n v="0"/>
    <s v="3A"/>
    <n v="0.12576753429305082"/>
  </r>
  <r>
    <s v="3A-3B-VCS-Loc-22"/>
    <s v="3A"/>
    <n v="25.359000000000002"/>
    <n v="25.36"/>
    <n v="25.36"/>
    <x v="858"/>
    <n v="2535347"/>
    <n v="70978850"/>
    <s v="A"/>
    <n v="3"/>
    <x v="25"/>
    <n v="3.09"/>
    <n v="10"/>
    <n v="3.09"/>
    <n v="0"/>
    <s v="3A"/>
    <n v="5.7798953297298498E-2"/>
  </r>
  <r>
    <s v="3A-3B-VCS-Loc-22"/>
    <s v="3A"/>
    <n v="25.515999999999998"/>
    <n v="25.52"/>
    <n v="25.52"/>
    <x v="682"/>
    <n v="6854033"/>
    <n v="70978850"/>
    <s v="A"/>
    <n v="3"/>
    <x v="25"/>
    <n v="3.09"/>
    <n v="10"/>
    <n v="3.09"/>
    <n v="0"/>
    <s v="3A"/>
    <n v="0.15625314139056415"/>
  </r>
  <r>
    <s v="3A-3B-VCS-Loc-22"/>
    <s v="3A"/>
    <n v="25.677"/>
    <n v="25.68"/>
    <n v="25.67"/>
    <x v="254"/>
    <n v="22799352"/>
    <n v="70978850"/>
    <s v="A"/>
    <n v="3"/>
    <x v="25"/>
    <n v="3.09"/>
    <n v="10"/>
    <n v="3.09"/>
    <n v="0"/>
    <s v="3A"/>
    <n v="0.51976265239301322"/>
  </r>
  <r>
    <s v="3A-3B-VCS-Loc-22"/>
    <s v="3A"/>
    <n v="25.792999999999999"/>
    <n v="25.79"/>
    <n v="25.79"/>
    <x v="859"/>
    <n v="9512398"/>
    <n v="70978850"/>
    <s v="A"/>
    <n v="3"/>
    <x v="25"/>
    <n v="3.09"/>
    <n v="10"/>
    <n v="3.09"/>
    <n v="0"/>
    <s v="3A"/>
    <n v="0.21685656746288204"/>
  </r>
  <r>
    <s v="3A-3B-VCS-Loc-22"/>
    <s v="3A"/>
    <n v="26.088000000000001"/>
    <n v="26.09"/>
    <n v="26.09"/>
    <x v="52"/>
    <n v="8079843"/>
    <n v="70978850"/>
    <s v="A"/>
    <n v="3"/>
    <x v="25"/>
    <n v="3.09"/>
    <n v="10"/>
    <n v="3.09"/>
    <n v="0"/>
    <s v="3A"/>
    <n v="0.18419824513429683"/>
  </r>
  <r>
    <s v="3A-3B-VCS-Loc-22"/>
    <s v="3A"/>
    <n v="26.484000000000002"/>
    <n v="26.48"/>
    <n v="26.48"/>
    <x v="860"/>
    <n v="3195782"/>
    <n v="70978850"/>
    <s v="A"/>
    <n v="3"/>
    <x v="25"/>
    <n v="3.09"/>
    <n v="10"/>
    <n v="3.09"/>
    <n v="0"/>
    <s v="3A"/>
    <n v="7.2855058722276336E-2"/>
  </r>
  <r>
    <s v="3A-3B-VCS-Loc-22"/>
    <s v="3A"/>
    <n v="26.623999999999999"/>
    <n v="26.62"/>
    <n v="26.62"/>
    <x v="861"/>
    <n v="3166774"/>
    <n v="70978850"/>
    <s v="A"/>
    <n v="3"/>
    <x v="25"/>
    <n v="3.09"/>
    <n v="10"/>
    <n v="3.09"/>
    <n v="0"/>
    <s v="3A"/>
    <n v="7.2193755935222717E-2"/>
  </r>
  <r>
    <s v="3A-3B-VCS-Loc-22"/>
    <s v="3A"/>
    <n v="26.77"/>
    <n v="26.77"/>
    <n v="26.77"/>
    <x v="494"/>
    <n v="2020186"/>
    <n v="70978850"/>
    <s v="A"/>
    <n v="3"/>
    <x v="25"/>
    <n v="3.09"/>
    <n v="10"/>
    <n v="3.09"/>
    <n v="0"/>
    <s v="3A"/>
    <n v="4.6054696365371774E-2"/>
  </r>
  <r>
    <s v="3A-3B-VCS-Loc-22"/>
    <s v="3A"/>
    <n v="26.849"/>
    <n v="26.85"/>
    <n v="26.85"/>
    <x v="495"/>
    <n v="2162586"/>
    <n v="70978850"/>
    <s v="A"/>
    <n v="3"/>
    <x v="25"/>
    <n v="3.09"/>
    <n v="10"/>
    <n v="3.09"/>
    <n v="0"/>
    <s v="3A"/>
    <n v="4.9301025546164508E-2"/>
  </r>
  <r>
    <s v="3A-3B-VCS-Loc-22"/>
    <s v="3A"/>
    <n v="26.936"/>
    <n v="26.94"/>
    <n v="26.94"/>
    <x v="862"/>
    <n v="4663672"/>
    <n v="70978850"/>
    <s v="A"/>
    <n v="3"/>
    <x v="25"/>
    <n v="3.09"/>
    <n v="10"/>
    <n v="3.09"/>
    <n v="0"/>
    <s v="3A"/>
    <n v="0.10631892207335668"/>
  </r>
  <r>
    <s v="3A-3B-VCS-Loc-22"/>
    <s v="3A"/>
    <n v="27.369"/>
    <n v="27.37"/>
    <n v="27.37"/>
    <x v="863"/>
    <n v="2177813"/>
    <n v="70978850"/>
    <s v="A"/>
    <n v="3"/>
    <x v="25"/>
    <n v="3.09"/>
    <n v="10"/>
    <n v="3.09"/>
    <n v="0"/>
    <s v="3A"/>
    <n v="4.9648159355405591E-2"/>
  </r>
  <r>
    <s v="3A-3B-VCS-Loc-22"/>
    <s v="3A"/>
    <n v="27.47"/>
    <n v="27.47"/>
    <n v="27.47"/>
    <x v="864"/>
    <n v="1034311"/>
    <n v="70978850"/>
    <s v="A"/>
    <n v="3"/>
    <x v="25"/>
    <n v="3.09"/>
    <n v="10"/>
    <n v="3.09"/>
    <n v="0"/>
    <s v="3A"/>
    <n v="2.3579452115975483E-2"/>
  </r>
  <r>
    <s v="3A-3B-VCS-Loc-22"/>
    <s v="3A"/>
    <n v="27.756"/>
    <n v="27.76"/>
    <n v="27.76"/>
    <x v="742"/>
    <n v="1893429"/>
    <n v="70978850"/>
    <s v="A"/>
    <n v="3"/>
    <x v="25"/>
    <n v="3.09"/>
    <n v="10"/>
    <n v="3.09"/>
    <n v="0"/>
    <s v="3A"/>
    <n v="4.3164984652101106E-2"/>
  </r>
  <r>
    <s v="3A-3B-VCS-Loc-22"/>
    <s v="3A"/>
    <n v="27.911999999999999"/>
    <n v="27.91"/>
    <n v="27.91"/>
    <x v="294"/>
    <n v="6666114"/>
    <n v="70978850"/>
    <s v="A"/>
    <n v="3"/>
    <x v="25"/>
    <n v="3.09"/>
    <n v="10"/>
    <n v="3.09"/>
    <n v="0"/>
    <s v="3A"/>
    <n v="0.15196910393743643"/>
  </r>
  <r>
    <s v="3A-3B-VCS-Loc-22"/>
    <s v="3A"/>
    <n v="28.545999999999999"/>
    <n v="28.55"/>
    <n v="28.55"/>
    <x v="507"/>
    <n v="1402359"/>
    <n v="70978850"/>
    <s v="A"/>
    <n v="3"/>
    <x v="25"/>
    <n v="3.09"/>
    <n v="10"/>
    <n v="3.09"/>
    <n v="0"/>
    <s v="3A"/>
    <n v="3.1969936402017639E-2"/>
  </r>
  <r>
    <s v="3A-3B-VCS-Loc-22"/>
    <s v="3A"/>
    <n v="29.145"/>
    <n v="29.15"/>
    <n v="29.15"/>
    <x v="865"/>
    <n v="1089545"/>
    <n v="70978850"/>
    <s v="A"/>
    <n v="3"/>
    <x v="25"/>
    <n v="3.09"/>
    <n v="10"/>
    <n v="3.09"/>
    <n v="0"/>
    <s v="3A"/>
    <n v="2.4838635725328753E-2"/>
  </r>
  <r>
    <s v="3A-3B-VCS-Loc-22"/>
    <s v="3A"/>
    <n v="29.263999999999999"/>
    <n v="29.26"/>
    <n v="29.26"/>
    <x v="192"/>
    <n v="1670397"/>
    <n v="70978850"/>
    <s v="A"/>
    <n v="3"/>
    <x v="25"/>
    <n v="3.09"/>
    <n v="10"/>
    <n v="3.09"/>
    <n v="0"/>
    <s v="3A"/>
    <n v="3.8080467167195459E-2"/>
  </r>
  <r>
    <s v="3A-3B-VCS-Loc-22"/>
    <s v="3A"/>
    <n v="30.035"/>
    <n v="30.04"/>
    <n v="30.03"/>
    <x v="257"/>
    <n v="2379558"/>
    <n v="70978850"/>
    <s v="A"/>
    <n v="3"/>
    <x v="25"/>
    <n v="3.09"/>
    <n v="10"/>
    <n v="3.09"/>
    <n v="0"/>
    <s v="3A"/>
    <n v="5.4247391662842592E-2"/>
  </r>
  <r>
    <s v="3A-3B-VCS-Loc-22"/>
    <s v="3A"/>
    <n v="30.084"/>
    <n v="30.08"/>
    <n v="30.08"/>
    <x v="55"/>
    <n v="2157386"/>
    <n v="70978850"/>
    <s v="A"/>
    <n v="3"/>
    <x v="25"/>
    <n v="3.09"/>
    <n v="10"/>
    <n v="3.09"/>
    <n v="0"/>
    <s v="3A"/>
    <n v="4.9182479817652412E-2"/>
  </r>
  <r>
    <s v="3A-3B-VCS-Loc-22"/>
    <s v="3A"/>
    <n v="30.754999999999999"/>
    <n v="30.76"/>
    <n v="30.76"/>
    <x v="391"/>
    <n v="1705008"/>
    <n v="70978850"/>
    <s v="A"/>
    <n v="3"/>
    <x v="25"/>
    <n v="3.09"/>
    <n v="10"/>
    <n v="3.09"/>
    <n v="0"/>
    <s v="3A"/>
    <n v="3.8869502976720857E-2"/>
  </r>
  <r>
    <s v="3A-3B-VCS-Loc-22"/>
    <s v="3A"/>
    <n v="30.957000000000001"/>
    <n v="30.96"/>
    <n v="30.94"/>
    <x v="56"/>
    <n v="7222179"/>
    <n v="70978850"/>
    <s v="A"/>
    <n v="3"/>
    <x v="25"/>
    <n v="3.09"/>
    <n v="10"/>
    <n v="3.09"/>
    <n v="0"/>
    <s v="3A"/>
    <n v="0.16464585980764365"/>
  </r>
  <r>
    <s v="3A-3B-VCS-Loc-22"/>
    <s v="3A"/>
    <n v="31.152000000000001"/>
    <n v="31.15"/>
    <n v="31.15"/>
    <x v="815"/>
    <n v="1813345"/>
    <n v="70978850"/>
    <s v="A"/>
    <n v="3"/>
    <x v="25"/>
    <n v="3.09"/>
    <n v="10"/>
    <n v="3.09"/>
    <n v="0"/>
    <s v="3A"/>
    <n v="4.1339289243992917E-2"/>
  </r>
  <r>
    <s v="3A-3B-VCS-Loc-22"/>
    <s v="3A"/>
    <n v="31.251000000000001"/>
    <n v="31.25"/>
    <n v="31.25"/>
    <x v="259"/>
    <n v="2999041"/>
    <n v="70978850"/>
    <s v="A"/>
    <n v="3"/>
    <x v="25"/>
    <n v="3.09"/>
    <n v="10"/>
    <n v="3.09"/>
    <n v="0"/>
    <s v="3A"/>
    <n v="6.8369903881276742E-2"/>
  </r>
  <r>
    <s v="3A-3B-VCS-Loc-22"/>
    <s v="3A"/>
    <n v="31.422000000000001"/>
    <n v="31.42"/>
    <n v="31.42"/>
    <x v="57"/>
    <n v="2434958"/>
    <n v="70978850"/>
    <s v="A"/>
    <n v="3"/>
    <x v="25"/>
    <n v="3.09"/>
    <n v="10"/>
    <n v="3.09"/>
    <n v="0"/>
    <s v="3A"/>
    <n v="5.551035961660606E-2"/>
  </r>
  <r>
    <s v="3A-3B-VCS-Loc-22"/>
    <s v="3A"/>
    <n v="31.748000000000001"/>
    <n v="31.75"/>
    <n v="31.73"/>
    <x v="84"/>
    <n v="1863923"/>
    <n v="70978850"/>
    <s v="A"/>
    <n v="3"/>
    <x v="25"/>
    <n v="3.09"/>
    <n v="10"/>
    <n v="3.09"/>
    <n v="0"/>
    <s v="3A"/>
    <n v="4.2492328831816896E-2"/>
  </r>
  <r>
    <s v="3A-3B-VCS-Loc-22"/>
    <s v="3A"/>
    <n v="32.387"/>
    <n v="32.39"/>
    <n v="32.39"/>
    <x v="392"/>
    <n v="1129796"/>
    <n v="70978850"/>
    <s v="A"/>
    <n v="3"/>
    <x v="25"/>
    <n v="3.09"/>
    <n v="10"/>
    <n v="3.09"/>
    <n v="0"/>
    <s v="3A"/>
    <n v="2.5756248055778808E-2"/>
  </r>
  <r>
    <s v="3A-3B-VCS-Loc-22"/>
    <s v="3A"/>
    <n v="33.792999999999999"/>
    <n v="33.79"/>
    <n v="33.79"/>
    <x v="321"/>
    <n v="1326105"/>
    <n v="70978850"/>
    <s v="A"/>
    <n v="3"/>
    <x v="25"/>
    <n v="3.09"/>
    <n v="10"/>
    <n v="3.09"/>
    <n v="0"/>
    <s v="3A"/>
    <n v="3.0231554482409714E-2"/>
  </r>
  <r>
    <s v="3A-3B-VCS-Loc-22"/>
    <s v="3A"/>
    <n v="34.066000000000003"/>
    <n v="34.07"/>
    <n v="34.06"/>
    <x v="59"/>
    <n v="1619919"/>
    <n v="70978850"/>
    <s v="A"/>
    <n v="3"/>
    <x v="25"/>
    <n v="3.09"/>
    <n v="10"/>
    <n v="3.09"/>
    <n v="0"/>
    <s v="3A"/>
    <n v="3.6929707304919783E-2"/>
  </r>
  <r>
    <s v="3A-3B-VCS-Loc-22"/>
    <s v="3A"/>
    <n v="34.213999999999999"/>
    <n v="34.21"/>
    <n v="34.21"/>
    <x v="86"/>
    <n v="23079885"/>
    <n v="70978850"/>
    <s v="A"/>
    <n v="3"/>
    <x v="25"/>
    <n v="3.09"/>
    <n v="10"/>
    <n v="3.09"/>
    <n v="0"/>
    <s v="3A"/>
    <n v="0.52615803486545232"/>
  </r>
  <r>
    <s v="3A-3B-VCS-Loc-22"/>
    <s v="3A"/>
    <n v="34.863"/>
    <n v="34.86"/>
    <n v="34.86"/>
    <x v="60"/>
    <n v="501443"/>
    <n v="70978850"/>
    <s v="A"/>
    <n v="3"/>
    <x v="25"/>
    <n v="3.09"/>
    <n v="10"/>
    <n v="3.09"/>
    <n v="0"/>
    <s v="3A"/>
    <n v="1.143152418120961E-2"/>
  </r>
  <r>
    <s v="3A-3B-VCS-Loc-22"/>
    <s v="3A"/>
    <n v="34.945999999999998"/>
    <n v="34.950000000000003"/>
    <n v="34.86"/>
    <x v="302"/>
    <n v="3656112"/>
    <n v="70978850"/>
    <s v="A"/>
    <n v="3"/>
    <x v="25"/>
    <n v="3.09"/>
    <n v="10"/>
    <n v="3.09"/>
    <n v="0"/>
    <s v="3A"/>
    <n v="8.3349319338809458E-2"/>
  </r>
  <r>
    <s v="3A-3B-VCS-Loc-22"/>
    <s v="3A"/>
    <n v="35.237000000000002"/>
    <n v="35.24"/>
    <n v="35.24"/>
    <x v="753"/>
    <n v="605777"/>
    <n v="70978850"/>
    <s v="A"/>
    <n v="3"/>
    <x v="25"/>
    <n v="3.09"/>
    <n v="10"/>
    <n v="3.09"/>
    <n v="0"/>
    <s v="3A"/>
    <n v="1.3810053034782846E-2"/>
  </r>
  <r>
    <s v="3A-3B-VCS-Loc-22"/>
    <s v="3A"/>
    <n v="35.435000000000002"/>
    <n v="35.44"/>
    <n v="35.44"/>
    <x v="523"/>
    <n v="1573971"/>
    <n v="70978850"/>
    <s v="A"/>
    <n v="3"/>
    <x v="25"/>
    <n v="3.09"/>
    <n v="10"/>
    <n v="3.09"/>
    <n v="0"/>
    <s v="3A"/>
    <n v="3.5882219009982536E-2"/>
  </r>
  <r>
    <s v="3A-3B-VCS-Loc-22"/>
    <s v="3A"/>
    <n v="35.667000000000002"/>
    <n v="35.67"/>
    <n v="35.67"/>
    <x v="62"/>
    <n v="1475942"/>
    <n v="70978850"/>
    <s v="A"/>
    <n v="3"/>
    <x v="25"/>
    <n v="3.09"/>
    <n v="10"/>
    <n v="3.09"/>
    <n v="0"/>
    <s v="3A"/>
    <n v="3.3647426852230218E-2"/>
  </r>
  <r>
    <s v="3A-3B-VCS-Loc-22"/>
    <s v="3A"/>
    <n v="36.167999999999999"/>
    <n v="36.17"/>
    <n v="36.11"/>
    <x v="65"/>
    <n v="1948976"/>
    <n v="70978850"/>
    <s v="A"/>
    <n v="3"/>
    <x v="25"/>
    <n v="3.09"/>
    <n v="10"/>
    <n v="3.09"/>
    <n v="0"/>
    <s v="3A"/>
    <n v="4.443130380242058E-2"/>
  </r>
  <r>
    <s v="3A-3B-VCS-Loc-22"/>
    <s v="3A"/>
    <n v="36.545000000000002"/>
    <n v="36.549999999999997"/>
    <n v="36.54"/>
    <x v="303"/>
    <n v="297582"/>
    <n v="70978850"/>
    <s v="A"/>
    <n v="3"/>
    <x v="25"/>
    <n v="3.09"/>
    <n v="10"/>
    <n v="3.09"/>
    <n v="0"/>
    <s v="3A"/>
    <n v="6.7840528811703793E-3"/>
  </r>
  <r>
    <s v="3A-3B-VCS-Loc-22"/>
    <s v="3A"/>
    <n v="36.597000000000001"/>
    <n v="36.6"/>
    <n v="36.590000000000003"/>
    <x v="67"/>
    <n v="1640619"/>
    <n v="70978850"/>
    <s v="A"/>
    <n v="3"/>
    <x v="25"/>
    <n v="3.09"/>
    <n v="10"/>
    <n v="3.09"/>
    <n v="0"/>
    <s v="3A"/>
    <n v="3.7401610493419855E-2"/>
  </r>
  <r>
    <s v="3A-3B-VCS-Loc-22"/>
    <s v="3A"/>
    <n v="36.659999999999997"/>
    <n v="36.659999999999997"/>
    <n v="36.65"/>
    <x v="108"/>
    <n v="1369481"/>
    <n v="70978850"/>
    <s v="A"/>
    <n v="3"/>
    <x v="25"/>
    <n v="3.09"/>
    <n v="10"/>
    <n v="3.09"/>
    <n v="0"/>
    <s v="3A"/>
    <n v="3.1220408236244435E-2"/>
  </r>
  <r>
    <s v="3A-3B-VCS-Loc-22"/>
    <s v="3A"/>
    <n v="36.719000000000001"/>
    <n v="36.72"/>
    <n v="36.72"/>
    <x v="866"/>
    <n v="839448"/>
    <n v="70978850"/>
    <s v="A"/>
    <n v="3"/>
    <x v="25"/>
    <n v="3.09"/>
    <n v="10"/>
    <n v="3.09"/>
    <n v="0"/>
    <s v="3A"/>
    <n v="1.9137110520773142E-2"/>
  </r>
  <r>
    <s v="3A-3B-VCS-Loc-22"/>
    <s v="3A"/>
    <n v="36.96"/>
    <n v="36.96"/>
    <n v="36.96"/>
    <x v="69"/>
    <n v="545657"/>
    <n v="70978850"/>
    <s v="A"/>
    <n v="3"/>
    <x v="25"/>
    <n v="3.09"/>
    <n v="10"/>
    <n v="3.09"/>
    <n v="0"/>
    <s v="3A"/>
    <n v="1.2439482035139173E-2"/>
  </r>
  <r>
    <s v="3A-3B-VCS-Loc-22"/>
    <s v="3A"/>
    <n v="37.01"/>
    <n v="37.01"/>
    <n v="37.01"/>
    <x v="867"/>
    <n v="20784160"/>
    <n v="70978850"/>
    <s v="A"/>
    <n v="3"/>
    <x v="25"/>
    <n v="3.09"/>
    <n v="10"/>
    <n v="3.09"/>
    <n v="0"/>
    <s v="3A"/>
    <n v="0.47382180552152398"/>
  </r>
  <r>
    <s v="3A-3B-VCS-Loc-22"/>
    <s v="3A"/>
    <n v="37.191000000000003"/>
    <n v="37.19"/>
    <n v="37.19"/>
    <x v="72"/>
    <n v="2355881"/>
    <n v="70978850"/>
    <s v="A"/>
    <n v="3"/>
    <x v="25"/>
    <n v="3.09"/>
    <n v="10"/>
    <n v="3.09"/>
    <n v="0"/>
    <s v="3A"/>
    <n v="5.3707621044769359E-2"/>
  </r>
  <r>
    <s v="3A-3B-VCS-Loc-22"/>
    <s v="3A"/>
    <n v="37.247"/>
    <n v="37.25"/>
    <n v="37.24"/>
    <x v="267"/>
    <n v="2869428"/>
    <n v="70978850"/>
    <s v="A"/>
    <n v="3"/>
    <x v="25"/>
    <n v="3.09"/>
    <n v="10"/>
    <n v="3.09"/>
    <n v="0"/>
    <s v="3A"/>
    <n v="6.5415083206346342E-2"/>
  </r>
  <r>
    <s v="3A-3B-VCS-Loc-22"/>
    <s v="3A"/>
    <n v="37.296999999999997"/>
    <n v="37.299999999999997"/>
    <n v="37.24"/>
    <x v="73"/>
    <n v="3921929"/>
    <n v="70978850"/>
    <s v="A"/>
    <n v="3"/>
    <x v="25"/>
    <n v="3.09"/>
    <n v="10"/>
    <n v="3.09"/>
    <n v="0"/>
    <s v="3A"/>
    <n v="8.9409217399559329E-2"/>
  </r>
  <r>
    <s v="3A-3B-VCS-Loc-22"/>
    <s v="3A"/>
    <n v="37.377000000000002"/>
    <n v="37.380000000000003"/>
    <n v="37.380000000000003"/>
    <x v="74"/>
    <n v="3913724"/>
    <n v="70978850"/>
    <s v="A"/>
    <n v="3"/>
    <x v="25"/>
    <n v="3.09"/>
    <n v="10"/>
    <n v="3.09"/>
    <n v="0"/>
    <s v="3A"/>
    <n v="8.9222165918320551E-2"/>
  </r>
  <r>
    <s v="3A-3B-VCS-Loc-22"/>
    <s v="3A"/>
    <n v="37.64"/>
    <n v="37.64"/>
    <n v="37.64"/>
    <x v="358"/>
    <n v="1669532"/>
    <n v="70978850"/>
    <s v="A"/>
    <n v="3"/>
    <x v="25"/>
    <n v="3.09"/>
    <n v="10"/>
    <n v="3.09"/>
    <n v="0"/>
    <s v="3A"/>
    <n v="3.8060747541202582E-2"/>
  </r>
  <r>
    <s v="3A-3B-VCS-Loc-22"/>
    <s v="3A"/>
    <n v="37.722000000000001"/>
    <n v="37.72"/>
    <n v="37.67"/>
    <x v="76"/>
    <n v="1347206"/>
    <n v="70978850"/>
    <s v="A"/>
    <n v="3"/>
    <x v="25"/>
    <n v="3.09"/>
    <n v="10"/>
    <n v="3.09"/>
    <n v="0"/>
    <s v="3A"/>
    <n v="3.0712599370358501E-2"/>
  </r>
  <r>
    <s v="3A-3B-VCS-Loc-22"/>
    <s v="3A"/>
    <n v="37.991"/>
    <n v="37.99"/>
    <n v="37.99"/>
    <x v="77"/>
    <n v="56299592"/>
    <n v="70978850"/>
    <s v="A"/>
    <n v="3"/>
    <x v="25"/>
    <n v="3.09"/>
    <n v="10"/>
    <n v="3.09"/>
    <n v="0"/>
    <s v="3A"/>
    <n v="1.2834761824180119"/>
  </r>
  <r>
    <s v="3A-3B-VCS-Loc-22"/>
    <s v="3A"/>
    <n v="38.299999999999997"/>
    <n v="38.299999999999997"/>
    <n v="38.299999999999997"/>
    <x v="78"/>
    <n v="3503693"/>
    <n v="70978850"/>
    <s v="A"/>
    <n v="3"/>
    <x v="25"/>
    <n v="3.09"/>
    <n v="10"/>
    <n v="3.09"/>
    <n v="0"/>
    <s v="3A"/>
    <n v="7.9874584455331618E-2"/>
  </r>
  <r>
    <s v="3A-3B-VCS-Loc-22"/>
    <s v="3A"/>
    <n v="38.823999999999998"/>
    <n v="38.82"/>
    <n v="38.82"/>
    <x v="80"/>
    <n v="3921727"/>
    <n v="70978850"/>
    <s v="A"/>
    <n v="3"/>
    <x v="25"/>
    <n v="3.09"/>
    <n v="10"/>
    <n v="3.09"/>
    <n v="0"/>
    <s v="3A"/>
    <n v="8.9404612353951751E-2"/>
  </r>
  <r>
    <s v="3A-3B-VCS-Loc-22"/>
    <s v="3A"/>
    <n v="39.753999999999998"/>
    <n v="39.75"/>
    <n v="39.75"/>
    <x v="278"/>
    <n v="1837836"/>
    <n v="70978850"/>
    <s v="A"/>
    <n v="3"/>
    <x v="25"/>
    <n v="3.09"/>
    <n v="10"/>
    <n v="3.09"/>
    <n v="0"/>
    <s v="3A"/>
    <n v="4.1897616828029401E-2"/>
  </r>
  <r>
    <s v="3B-9B-VCS-Loc-22"/>
    <s v="3B"/>
    <n v="4.1829999999999998"/>
    <n v="4.18"/>
    <n v="4.1500000000000004"/>
    <x v="111"/>
    <n v="297957"/>
    <n v="35645797"/>
    <s v="B"/>
    <n v="3"/>
    <x v="26"/>
    <n v="2.37"/>
    <n v="12"/>
    <n v="2.37"/>
    <n v="0"/>
    <s v="3B"/>
    <n v="1.7634653135200896E-2"/>
  </r>
  <r>
    <s v="3B-9B-VCS-Loc-22"/>
    <s v="3B"/>
    <n v="4.452"/>
    <n v="4.45"/>
    <n v="4.45"/>
    <x v="1"/>
    <n v="879373"/>
    <n v="35645797"/>
    <s v="B"/>
    <n v="3"/>
    <x v="26"/>
    <n v="2.37"/>
    <n v="12"/>
    <n v="2.37"/>
    <n v="0"/>
    <s v="3B"/>
    <n v="5.2045891962467811E-2"/>
  </r>
  <r>
    <s v="3B-9B-VCS-Loc-22"/>
    <s v="3B"/>
    <n v="5.8470000000000004"/>
    <n v="5.85"/>
    <n v="5.85"/>
    <x v="531"/>
    <n v="46626755"/>
    <n v="35645797"/>
    <s v="B"/>
    <n v="3"/>
    <x v="26"/>
    <n v="2.37"/>
    <n v="12"/>
    <n v="2.37"/>
    <n v="0"/>
    <s v="3B"/>
    <n v="2.7596151499880661"/>
  </r>
  <r>
    <s v="3B-9B-VCS-Loc-22"/>
    <s v="3B"/>
    <n v="5.9829999999999997"/>
    <n v="5.98"/>
    <n v="5.98"/>
    <x v="819"/>
    <n v="38485447"/>
    <n v="35645797"/>
    <s v="B"/>
    <n v="3"/>
    <x v="26"/>
    <n v="2.37"/>
    <n v="12"/>
    <n v="2.37"/>
    <n v="0"/>
    <s v="3B"/>
    <n v="2.2777699755272001"/>
  </r>
  <r>
    <s v="3B-9B-VCS-Loc-22"/>
    <s v="3B"/>
    <n v="6.2519999999999998"/>
    <n v="6.25"/>
    <n v="6.25"/>
    <x v="403"/>
    <n v="4488662"/>
    <n v="35645797"/>
    <s v="B"/>
    <n v="3"/>
    <x v="26"/>
    <n v="2.37"/>
    <n v="12"/>
    <n v="2.37"/>
    <n v="0"/>
    <s v="3B"/>
    <n v="0.26566248623511829"/>
  </r>
  <r>
    <s v="3B-9B-VCS-Loc-22"/>
    <s v="3B"/>
    <n v="6.4089999999999998"/>
    <n v="6.41"/>
    <n v="6.41"/>
    <x v="868"/>
    <n v="3382928"/>
    <n v="35645797"/>
    <s v="B"/>
    <n v="3"/>
    <x v="26"/>
    <n v="2.37"/>
    <n v="12"/>
    <n v="2.37"/>
    <n v="0"/>
    <s v="3B"/>
    <n v="0.20021936675882393"/>
  </r>
  <r>
    <s v="3B-9B-VCS-Loc-22"/>
    <s v="3B"/>
    <n v="6.6970000000000001"/>
    <n v="6.7"/>
    <n v="6.7"/>
    <x v="404"/>
    <n v="1496557"/>
    <n v="35645797"/>
    <s v="B"/>
    <n v="3"/>
    <x v="26"/>
    <n v="2.37"/>
    <n v="12"/>
    <n v="2.37"/>
    <n v="0"/>
    <s v="3B"/>
    <n v="8.8574068043566198E-2"/>
  </r>
  <r>
    <s v="3B-9B-VCS-Loc-22"/>
    <s v="3B"/>
    <n v="8.4789999999999992"/>
    <n v="8.48"/>
    <n v="8.48"/>
    <x v="869"/>
    <n v="2228387"/>
    <n v="35645797"/>
    <s v="B"/>
    <n v="3"/>
    <x v="26"/>
    <n v="2.37"/>
    <n v="12"/>
    <n v="2.37"/>
    <n v="0"/>
    <s v="3B"/>
    <n v="0.13188759383397916"/>
  </r>
  <r>
    <s v="3B-9B-VCS-Loc-22"/>
    <s v="3B"/>
    <n v="8.8780000000000001"/>
    <n v="8.8800000000000008"/>
    <n v="8.8800000000000008"/>
    <x v="416"/>
    <n v="43116240"/>
    <n v="35645797"/>
    <s v="B"/>
    <n v="3"/>
    <x v="26"/>
    <n v="2.37"/>
    <n v="12"/>
    <n v="2.37"/>
    <n v="0"/>
    <s v="3B"/>
    <n v="2.5518445174776039"/>
  </r>
  <r>
    <s v="3B-9B-VCS-Loc-22"/>
    <s v="3B"/>
    <n v="9.016"/>
    <n v="9.02"/>
    <n v="9.02"/>
    <x v="870"/>
    <n v="8757496"/>
    <n v="35645797"/>
    <s v="B"/>
    <n v="3"/>
    <x v="26"/>
    <n v="2.37"/>
    <n v="12"/>
    <n v="2.37"/>
    <n v="0"/>
    <s v="3B"/>
    <n v="0.51831440205435453"/>
  </r>
  <r>
    <s v="3B-9B-VCS-Loc-22"/>
    <s v="3B"/>
    <n v="9.2279999999999998"/>
    <n v="9.23"/>
    <n v="9.23"/>
    <x v="124"/>
    <n v="2522964"/>
    <n v="35645797"/>
    <s v="B"/>
    <n v="3"/>
    <x v="26"/>
    <n v="2.37"/>
    <n v="12"/>
    <n v="2.37"/>
    <n v="0"/>
    <s v="3B"/>
    <n v="0.14932220089677034"/>
  </r>
  <r>
    <s v="3B-9B-VCS-Loc-22"/>
    <s v="3B"/>
    <n v="9.3770000000000007"/>
    <n v="9.3800000000000008"/>
    <n v="9.3800000000000008"/>
    <x v="10"/>
    <n v="11836638"/>
    <n v="35645797"/>
    <s v="B"/>
    <n v="3"/>
    <x v="26"/>
    <n v="2.37"/>
    <n v="12"/>
    <n v="2.37"/>
    <n v="0"/>
    <s v="3B"/>
    <n v="0.70055412498091363"/>
  </r>
  <r>
    <s v="3B-9B-VCS-Loc-22"/>
    <s v="3B"/>
    <n v="9.8390000000000004"/>
    <n v="9.84"/>
    <n v="9.84"/>
    <x v="871"/>
    <n v="3007594"/>
    <n v="35645797"/>
    <s v="B"/>
    <n v="3"/>
    <x v="26"/>
    <n v="2.37"/>
    <n v="12"/>
    <n v="2.37"/>
    <n v="0"/>
    <s v="3B"/>
    <n v="0.17800513819615385"/>
  </r>
  <r>
    <s v="3B-9B-VCS-Loc-22"/>
    <s v="3B"/>
    <n v="10.212"/>
    <n v="10.210000000000001"/>
    <n v="10.210000000000001"/>
    <x v="872"/>
    <n v="2677017"/>
    <n v="35645797"/>
    <s v="B"/>
    <n v="3"/>
    <x v="26"/>
    <n v="2.37"/>
    <n v="12"/>
    <n v="2.37"/>
    <n v="0"/>
    <s v="3B"/>
    <n v="0.15843986290651371"/>
  </r>
  <r>
    <s v="3B-9B-VCS-Loc-22"/>
    <s v="3B"/>
    <n v="10.472"/>
    <n v="10.47"/>
    <n v="10.47"/>
    <x v="282"/>
    <n v="3623318"/>
    <n v="35645797"/>
    <s v="B"/>
    <n v="3"/>
    <x v="26"/>
    <n v="2.37"/>
    <n v="12"/>
    <n v="2.37"/>
    <n v="0"/>
    <s v="3B"/>
    <n v="0.21444690384360779"/>
  </r>
  <r>
    <s v="3B-9B-VCS-Loc-22"/>
    <s v="3B"/>
    <n v="11.026"/>
    <n v="11.03"/>
    <n v="11.03"/>
    <x v="873"/>
    <n v="2385817"/>
    <n v="35645797"/>
    <s v="B"/>
    <n v="3"/>
    <x v="26"/>
    <n v="2.37"/>
    <n v="12"/>
    <n v="2.37"/>
    <n v="0"/>
    <s v="3B"/>
    <n v="0.14120512436044666"/>
  </r>
  <r>
    <s v="3B-9B-VCS-Loc-22"/>
    <s v="3B"/>
    <n v="11.593"/>
    <n v="11.59"/>
    <n v="11.59"/>
    <x v="549"/>
    <n v="8414582"/>
    <n v="35645797"/>
    <s v="B"/>
    <n v="3"/>
    <x v="26"/>
    <n v="2.37"/>
    <n v="12"/>
    <n v="2.37"/>
    <n v="0"/>
    <s v="3B"/>
    <n v="0.49801895860041906"/>
  </r>
  <r>
    <s v="3B-9B-VCS-Loc-22"/>
    <s v="3B"/>
    <n v="11.811"/>
    <n v="11.81"/>
    <n v="11.81"/>
    <x v="874"/>
    <n v="10020936"/>
    <n v="35645797"/>
    <s v="B"/>
    <n v="3"/>
    <x v="26"/>
    <n v="2.37"/>
    <n v="12"/>
    <n v="2.37"/>
    <n v="0"/>
    <s v="3B"/>
    <n v="0.59309138718018894"/>
  </r>
  <r>
    <s v="3B-9B-VCS-Loc-22"/>
    <s v="3B"/>
    <n v="12.045"/>
    <n v="12.05"/>
    <n v="12.05"/>
    <x v="875"/>
    <n v="4196060"/>
    <n v="35645797"/>
    <s v="B"/>
    <n v="3"/>
    <x v="26"/>
    <n v="2.37"/>
    <n v="12"/>
    <n v="2.37"/>
    <n v="0"/>
    <s v="3B"/>
    <n v="0.24834476999866117"/>
  </r>
  <r>
    <s v="3B-9B-VCS-Loc-22"/>
    <s v="3B"/>
    <n v="12.196"/>
    <n v="12.2"/>
    <n v="12.2"/>
    <x v="876"/>
    <n v="5390082"/>
    <n v="35645797"/>
    <s v="B"/>
    <n v="3"/>
    <x v="26"/>
    <n v="2.37"/>
    <n v="12"/>
    <n v="2.37"/>
    <n v="0"/>
    <s v="3B"/>
    <n v="0.31901323493084549"/>
  </r>
  <r>
    <s v="3B-9B-VCS-Loc-22"/>
    <s v="3B"/>
    <n v="12.398999999999999"/>
    <n v="12.4"/>
    <n v="12.39"/>
    <x v="20"/>
    <n v="3964504"/>
    <n v="35645797"/>
    <s v="B"/>
    <n v="3"/>
    <x v="26"/>
    <n v="2.37"/>
    <n v="12"/>
    <n v="2.37"/>
    <n v="0"/>
    <s v="3B"/>
    <n v="0.23464007522265462"/>
  </r>
  <r>
    <s v="3B-9B-VCS-Loc-22"/>
    <s v="3B"/>
    <n v="12.542"/>
    <n v="12.54"/>
    <n v="12.53"/>
    <x v="21"/>
    <n v="14286984"/>
    <n v="35645797"/>
    <s v="B"/>
    <n v="3"/>
    <x v="26"/>
    <n v="2.37"/>
    <n v="12"/>
    <n v="2.37"/>
    <n v="0"/>
    <s v="3B"/>
    <n v="0.84557841295275848"/>
  </r>
  <r>
    <s v="3B-9B-VCS-Loc-22"/>
    <s v="3B"/>
    <n v="13.083"/>
    <n v="13.08"/>
    <n v="13.08"/>
    <x v="877"/>
    <n v="3053549"/>
    <n v="35645797"/>
    <s v="B"/>
    <n v="3"/>
    <x v="26"/>
    <n v="2.37"/>
    <n v="12"/>
    <n v="2.37"/>
    <n v="0"/>
    <s v="3B"/>
    <n v="0.18072499537295506"/>
  </r>
  <r>
    <s v="3B-9B-VCS-Loc-22"/>
    <s v="3B"/>
    <n v="13.143000000000001"/>
    <n v="13.14"/>
    <n v="13.14"/>
    <x v="878"/>
    <n v="2405788"/>
    <n v="35645797"/>
    <s v="B"/>
    <n v="3"/>
    <x v="26"/>
    <n v="2.37"/>
    <n v="12"/>
    <n v="2.37"/>
    <n v="0"/>
    <s v="3B"/>
    <n v="0.1423871125592911"/>
  </r>
  <r>
    <s v="3B-9B-VCS-Loc-22"/>
    <s v="3B"/>
    <n v="13.833"/>
    <n v="13.83"/>
    <n v="13.83"/>
    <x v="879"/>
    <n v="2392043"/>
    <n v="35645797"/>
    <s v="B"/>
    <n v="3"/>
    <x v="26"/>
    <n v="2.37"/>
    <n v="12"/>
    <n v="2.37"/>
    <n v="0"/>
    <s v="3B"/>
    <n v="0.14157361159323448"/>
  </r>
  <r>
    <s v="3B-9B-VCS-Loc-22"/>
    <s v="3B"/>
    <n v="14.064"/>
    <n v="14.06"/>
    <n v="14.06"/>
    <x v="833"/>
    <n v="1754126"/>
    <n v="35645797"/>
    <s v="B"/>
    <n v="3"/>
    <x v="26"/>
    <n v="2.37"/>
    <n v="12"/>
    <n v="2.37"/>
    <n v="0"/>
    <s v="3B"/>
    <n v="0.10381834816915665"/>
  </r>
  <r>
    <s v="3B-9B-VCS-Loc-22"/>
    <s v="3B"/>
    <n v="14.61"/>
    <n v="14.61"/>
    <n v="14.61"/>
    <x v="880"/>
    <n v="3696902"/>
    <n v="35645797"/>
    <s v="B"/>
    <n v="3"/>
    <x v="26"/>
    <n v="2.37"/>
    <n v="12"/>
    <n v="2.37"/>
    <n v="0"/>
    <s v="3B"/>
    <n v="0.21880198969928707"/>
  </r>
  <r>
    <s v="3B-9B-VCS-Loc-22"/>
    <s v="3B"/>
    <n v="14.711"/>
    <n v="14.71"/>
    <n v="14.71"/>
    <x v="724"/>
    <n v="14366530"/>
    <n v="35645797"/>
    <s v="B"/>
    <n v="3"/>
    <x v="26"/>
    <n v="2.37"/>
    <n v="12"/>
    <n v="2.37"/>
    <n v="0"/>
    <s v="3B"/>
    <n v="0.8502863611408954"/>
  </r>
  <r>
    <s v="3B-9B-VCS-Loc-22"/>
    <s v="3B"/>
    <n v="15.084"/>
    <n v="15.08"/>
    <n v="15.07"/>
    <x v="229"/>
    <n v="2774548"/>
    <n v="35645797"/>
    <s v="B"/>
    <n v="3"/>
    <x v="26"/>
    <n v="2.37"/>
    <n v="12"/>
    <n v="2.37"/>
    <n v="0"/>
    <s v="3B"/>
    <n v="0.16421225742964718"/>
  </r>
  <r>
    <s v="3B-9B-VCS-Loc-22"/>
    <s v="3B"/>
    <n v="15.208"/>
    <n v="15.21"/>
    <n v="15.21"/>
    <x v="356"/>
    <n v="8826471"/>
    <n v="35645797"/>
    <s v="B"/>
    <n v="3"/>
    <x v="26"/>
    <n v="2.37"/>
    <n v="12"/>
    <n v="2.37"/>
    <n v="0"/>
    <s v="3B"/>
    <n v="0.52239670319176867"/>
  </r>
  <r>
    <s v="3B-9B-VCS-Loc-22"/>
    <s v="3B"/>
    <n v="15.324999999999999"/>
    <n v="15.33"/>
    <n v="15.33"/>
    <x v="435"/>
    <n v="1999664"/>
    <n v="35645797"/>
    <s v="B"/>
    <n v="3"/>
    <x v="26"/>
    <n v="2.37"/>
    <n v="12"/>
    <n v="2.37"/>
    <n v="0"/>
    <s v="3B"/>
    <n v="0.11835057081037992"/>
  </r>
  <r>
    <s v="3B-9B-VCS-Loc-22"/>
    <s v="3B"/>
    <n v="15.397"/>
    <n v="15.4"/>
    <n v="15.4"/>
    <x v="273"/>
    <n v="2962699"/>
    <n v="35645797"/>
    <s v="B"/>
    <n v="3"/>
    <x v="26"/>
    <n v="2.37"/>
    <n v="12"/>
    <n v="2.37"/>
    <n v="0"/>
    <s v="3B"/>
    <n v="0.17534801736158764"/>
  </r>
  <r>
    <s v="3B-9B-VCS-Loc-22"/>
    <s v="3B"/>
    <n v="15.561999999999999"/>
    <n v="15.56"/>
    <n v="15.55"/>
    <x v="27"/>
    <n v="6486109"/>
    <n v="35645797"/>
    <s v="B"/>
    <n v="3"/>
    <x v="26"/>
    <n v="2.37"/>
    <n v="12"/>
    <n v="2.37"/>
    <n v="0"/>
    <s v="3B"/>
    <n v="0.38388184339386139"/>
  </r>
  <r>
    <s v="3B-9B-VCS-Loc-22"/>
    <s v="3B"/>
    <n v="15.651999999999999"/>
    <n v="15.65"/>
    <n v="15.65"/>
    <x v="881"/>
    <n v="2361247"/>
    <n v="35645797"/>
    <s v="B"/>
    <n v="3"/>
    <x v="26"/>
    <n v="2.37"/>
    <n v="12"/>
    <n v="2.37"/>
    <n v="0"/>
    <s v="3B"/>
    <n v="0.13975094329562224"/>
  </r>
  <r>
    <s v="3B-9B-VCS-Loc-22"/>
    <s v="3B"/>
    <n v="15.772"/>
    <n v="15.77"/>
    <n v="15.77"/>
    <x v="189"/>
    <n v="6134359"/>
    <n v="35645797"/>
    <s v="B"/>
    <n v="3"/>
    <x v="26"/>
    <n v="2.37"/>
    <n v="12"/>
    <n v="2.37"/>
    <n v="0"/>
    <s v="3B"/>
    <n v="0.36306343926069151"/>
  </r>
  <r>
    <s v="3B-9B-VCS-Loc-22"/>
    <s v="3B"/>
    <n v="15.881"/>
    <n v="15.88"/>
    <n v="15.88"/>
    <x v="882"/>
    <n v="4143052"/>
    <n v="35645797"/>
    <s v="B"/>
    <n v="3"/>
    <x v="26"/>
    <n v="2.37"/>
    <n v="12"/>
    <n v="2.37"/>
    <n v="0"/>
    <s v="3B"/>
    <n v="0.24520747940508314"/>
  </r>
  <r>
    <s v="3B-9B-VCS-Loc-22"/>
    <s v="3B"/>
    <n v="16.728000000000002"/>
    <n v="16.73"/>
    <n v="16.73"/>
    <x v="838"/>
    <n v="1139885"/>
    <n v="35645797"/>
    <s v="B"/>
    <n v="3"/>
    <x v="26"/>
    <n v="2.37"/>
    <n v="12"/>
    <n v="2.37"/>
    <n v="0"/>
    <s v="3B"/>
    <n v="6.7464354215603178E-2"/>
  </r>
  <r>
    <s v="3B-9B-VCS-Loc-22"/>
    <s v="3B"/>
    <n v="17.292000000000002"/>
    <n v="17.29"/>
    <n v="17.29"/>
    <x v="839"/>
    <n v="2595284"/>
    <n v="35645797"/>
    <s v="B"/>
    <n v="3"/>
    <x v="26"/>
    <n v="2.37"/>
    <n v="12"/>
    <n v="2.37"/>
    <n v="0"/>
    <s v="3B"/>
    <n v="0.1536024766235958"/>
  </r>
  <r>
    <s v="3B-9B-VCS-Loc-22"/>
    <s v="3B"/>
    <n v="17.454000000000001"/>
    <n v="17.45"/>
    <n v="17.45"/>
    <x v="444"/>
    <n v="12077823"/>
    <n v="35645797"/>
    <s v="B"/>
    <n v="3"/>
    <x v="26"/>
    <n v="2.37"/>
    <n v="12"/>
    <n v="2.37"/>
    <n v="0"/>
    <s v="3B"/>
    <n v="0.71482871432237383"/>
  </r>
  <r>
    <s v="3B-9B-VCS-Loc-22"/>
    <s v="3B"/>
    <n v="17.739000000000001"/>
    <n v="17.739999999999998"/>
    <n v="17.739999999999998"/>
    <x v="446"/>
    <n v="4268893"/>
    <n v="35645797"/>
    <s v="B"/>
    <n v="3"/>
    <x v="26"/>
    <n v="2.37"/>
    <n v="12"/>
    <n v="2.37"/>
    <n v="0"/>
    <s v="3B"/>
    <n v="0.25265540774771916"/>
  </r>
  <r>
    <s v="3B-9B-VCS-Loc-22"/>
    <s v="3B"/>
    <n v="17.899000000000001"/>
    <n v="17.899999999999999"/>
    <n v="17.899999999999999"/>
    <x v="787"/>
    <n v="1726649"/>
    <n v="35645797"/>
    <s v="B"/>
    <n v="3"/>
    <x v="26"/>
    <n v="2.37"/>
    <n v="12"/>
    <n v="2.37"/>
    <n v="0"/>
    <s v="3B"/>
    <n v="0.10219211564501419"/>
  </r>
  <r>
    <s v="3B-9B-VCS-Loc-22"/>
    <s v="3B"/>
    <n v="18.074000000000002"/>
    <n v="18.07"/>
    <n v="18.07"/>
    <x v="883"/>
    <n v="4121851"/>
    <n v="35645797"/>
    <s v="B"/>
    <n v="3"/>
    <x v="26"/>
    <n v="2.37"/>
    <n v="12"/>
    <n v="2.37"/>
    <n v="0"/>
    <s v="3B"/>
    <n v="0.24395269337515468"/>
  </r>
  <r>
    <s v="3B-9B-VCS-Loc-22"/>
    <s v="3B"/>
    <n v="18.210999999999999"/>
    <n v="18.21"/>
    <n v="18.21"/>
    <x v="274"/>
    <n v="3067474"/>
    <n v="35645797"/>
    <s v="B"/>
    <n v="3"/>
    <x v="26"/>
    <n v="2.37"/>
    <n v="12"/>
    <n v="2.37"/>
    <n v="0"/>
    <s v="3B"/>
    <n v="0.18154914968014593"/>
  </r>
  <r>
    <s v="3B-9B-VCS-Loc-22"/>
    <s v="3B"/>
    <n v="18.431000000000001"/>
    <n v="18.43"/>
    <n v="18.43"/>
    <x v="884"/>
    <n v="4475118"/>
    <n v="35645797"/>
    <s v="B"/>
    <n v="3"/>
    <x v="26"/>
    <n v="2.37"/>
    <n v="12"/>
    <n v="2.37"/>
    <n v="0"/>
    <s v="3B"/>
    <n v="0.26486088149999487"/>
  </r>
  <r>
    <s v="3B-9B-VCS-Loc-22"/>
    <s v="3B"/>
    <n v="18.513000000000002"/>
    <n v="18.510000000000002"/>
    <n v="18.510000000000002"/>
    <x v="36"/>
    <n v="35645797"/>
    <n v="35645797"/>
    <s v="B"/>
    <n v="3"/>
    <x v="26"/>
    <n v="2.37"/>
    <n v="12"/>
    <n v="2.37"/>
    <n v="0"/>
    <s v="3B"/>
    <n v="2.109704641350211"/>
  </r>
  <r>
    <s v="3B-9B-VCS-Loc-22"/>
    <s v="3B"/>
    <n v="18.78"/>
    <n v="18.78"/>
    <n v="18.78"/>
    <x v="844"/>
    <n v="4176641"/>
    <n v="35645797"/>
    <s v="B"/>
    <n v="3"/>
    <x v="26"/>
    <n v="2.37"/>
    <n v="12"/>
    <n v="2.37"/>
    <n v="0"/>
    <s v="3B"/>
    <n v="0.24719545204596172"/>
  </r>
  <r>
    <s v="3B-9B-VCS-Loc-22"/>
    <s v="3B"/>
    <n v="19.024000000000001"/>
    <n v="19.02"/>
    <n v="19.02"/>
    <x v="452"/>
    <n v="1901030"/>
    <n v="35645797"/>
    <s v="B"/>
    <n v="3"/>
    <x v="26"/>
    <n v="2.37"/>
    <n v="12"/>
    <n v="2.37"/>
    <n v="0"/>
    <s v="3B"/>
    <n v="0.11251289498018492"/>
  </r>
  <r>
    <s v="3B-9B-VCS-Loc-22"/>
    <s v="3B"/>
    <n v="19.297000000000001"/>
    <n v="19.3"/>
    <n v="19.3"/>
    <x v="38"/>
    <n v="889281"/>
    <n v="35645797"/>
    <s v="B"/>
    <n v="3"/>
    <x v="26"/>
    <n v="2.37"/>
    <n v="12"/>
    <n v="2.37"/>
    <n v="0"/>
    <s v="3B"/>
    <n v="5.2632299206679452E-2"/>
  </r>
  <r>
    <s v="3B-9B-VCS-Loc-22"/>
    <s v="3B"/>
    <n v="19.559000000000001"/>
    <n v="19.559999999999999"/>
    <n v="19.55"/>
    <x v="39"/>
    <n v="4600871"/>
    <n v="35645797"/>
    <s v="B"/>
    <n v="3"/>
    <x v="26"/>
    <n v="2.37"/>
    <n v="12"/>
    <n v="2.37"/>
    <n v="0"/>
    <s v="3B"/>
    <n v="0.27230360154252087"/>
  </r>
  <r>
    <s v="3B-9B-VCS-Loc-22"/>
    <s v="3B"/>
    <n v="19.707999999999998"/>
    <n v="19.71"/>
    <n v="19.71"/>
    <x v="885"/>
    <n v="1738306"/>
    <n v="35645797"/>
    <s v="B"/>
    <n v="3"/>
    <x v="26"/>
    <n v="2.37"/>
    <n v="12"/>
    <n v="2.37"/>
    <n v="0"/>
    <s v="3B"/>
    <n v="0.10288203785391359"/>
  </r>
  <r>
    <s v="3B-9B-VCS-Loc-22"/>
    <s v="3B"/>
    <n v="19.774000000000001"/>
    <n v="19.77"/>
    <n v="19.760000000000002"/>
    <x v="162"/>
    <n v="3077466"/>
    <n v="35645797"/>
    <s v="B"/>
    <n v="3"/>
    <x v="26"/>
    <n v="2.37"/>
    <n v="12"/>
    <n v="2.37"/>
    <n v="0"/>
    <s v="3B"/>
    <n v="0.18214052848355355"/>
  </r>
  <r>
    <s v="3B-9B-VCS-Loc-22"/>
    <s v="3B"/>
    <n v="20.047000000000001"/>
    <n v="20.05"/>
    <n v="20.05"/>
    <x v="40"/>
    <n v="2319210"/>
    <n v="35645797"/>
    <s v="B"/>
    <n v="3"/>
    <x v="26"/>
    <n v="2.37"/>
    <n v="12"/>
    <n v="2.37"/>
    <n v="0"/>
    <s v="3B"/>
    <n v="0.13726297384417643"/>
  </r>
  <r>
    <s v="3B-9B-VCS-Loc-22"/>
    <s v="3B"/>
    <n v="20.117999999999999"/>
    <n v="20.12"/>
    <n v="20.12"/>
    <x v="886"/>
    <n v="4440498"/>
    <n v="35645797"/>
    <s v="B"/>
    <n v="3"/>
    <x v="26"/>
    <n v="2.37"/>
    <n v="12"/>
    <n v="2.37"/>
    <n v="0"/>
    <s v="3B"/>
    <n v="0.26281188888850848"/>
  </r>
  <r>
    <s v="3B-9B-VCS-Loc-22"/>
    <s v="3B"/>
    <n v="20.314"/>
    <n v="20.309999999999999"/>
    <n v="20.309999999999999"/>
    <x v="459"/>
    <n v="12442600"/>
    <n v="35645797"/>
    <s v="B"/>
    <n v="3"/>
    <x v="26"/>
    <n v="2.37"/>
    <n v="12"/>
    <n v="2.37"/>
    <n v="0"/>
    <s v="3B"/>
    <n v="0.7364181244275203"/>
  </r>
  <r>
    <s v="3B-9B-VCS-Loc-22"/>
    <s v="3B"/>
    <n v="20.635999999999999"/>
    <n v="20.64"/>
    <n v="20.64"/>
    <x v="338"/>
    <n v="2761981"/>
    <n v="35645797"/>
    <s v="B"/>
    <n v="3"/>
    <x v="26"/>
    <n v="2.37"/>
    <n v="12"/>
    <n v="2.37"/>
    <n v="0"/>
    <s v="3B"/>
    <n v="0.16346847666279132"/>
  </r>
  <r>
    <s v="3B-9B-VCS-Loc-22"/>
    <s v="3B"/>
    <n v="20.722999999999999"/>
    <n v="20.72"/>
    <n v="20.72"/>
    <x v="462"/>
    <n v="2894302"/>
    <n v="35645797"/>
    <s v="B"/>
    <n v="3"/>
    <x v="26"/>
    <n v="2.37"/>
    <n v="12"/>
    <n v="2.37"/>
    <n v="0"/>
    <s v="3B"/>
    <n v="0.17129992528626023"/>
  </r>
  <r>
    <s v="3B-9B-VCS-Loc-22"/>
    <s v="3B"/>
    <n v="20.841000000000001"/>
    <n v="20.84"/>
    <n v="20.84"/>
    <x v="42"/>
    <n v="4161214"/>
    <n v="35645797"/>
    <s v="B"/>
    <n v="3"/>
    <x v="26"/>
    <n v="2.37"/>
    <n v="12"/>
    <n v="2.37"/>
    <n v="0"/>
    <s v="3B"/>
    <n v="0.24628240152552841"/>
  </r>
  <r>
    <s v="3B-9B-VCS-Loc-22"/>
    <s v="3B"/>
    <n v="21.084"/>
    <n v="21.08"/>
    <n v="21.07"/>
    <x v="167"/>
    <n v="4406229"/>
    <n v="35645797"/>
    <s v="B"/>
    <n v="3"/>
    <x v="26"/>
    <n v="2.37"/>
    <n v="12"/>
    <n v="2.37"/>
    <n v="0"/>
    <s v="3B"/>
    <n v="0.26078367029223382"/>
  </r>
  <r>
    <s v="3B-9B-VCS-Loc-22"/>
    <s v="3B"/>
    <n v="21.321999999999999"/>
    <n v="21.32"/>
    <n v="21.28"/>
    <x v="168"/>
    <n v="2393170"/>
    <n v="35645797"/>
    <s v="B"/>
    <n v="3"/>
    <x v="26"/>
    <n v="2.37"/>
    <n v="12"/>
    <n v="2.37"/>
    <n v="0"/>
    <s v="3B"/>
    <n v="0.14164031334578056"/>
  </r>
  <r>
    <s v="3B-9B-VCS-Loc-22"/>
    <s v="3B"/>
    <n v="21.783000000000001"/>
    <n v="21.78"/>
    <n v="21.78"/>
    <x v="466"/>
    <n v="2664392"/>
    <n v="35645797"/>
    <s v="B"/>
    <n v="3"/>
    <x v="26"/>
    <n v="2.37"/>
    <n v="12"/>
    <n v="2.37"/>
    <n v="0"/>
    <s v="3B"/>
    <n v="0.15769264939640348"/>
  </r>
  <r>
    <s v="3B-9B-VCS-Loc-22"/>
    <s v="3B"/>
    <n v="22.195"/>
    <n v="22.2"/>
    <n v="22.2"/>
    <x v="44"/>
    <n v="996364"/>
    <n v="35645797"/>
    <s v="B"/>
    <n v="3"/>
    <x v="26"/>
    <n v="2.37"/>
    <n v="12"/>
    <n v="2.37"/>
    <n v="0"/>
    <s v="3B"/>
    <n v="5.8970031032670178E-2"/>
  </r>
  <r>
    <s v="3B-9B-VCS-Loc-22"/>
    <s v="3B"/>
    <n v="22.701000000000001"/>
    <n v="22.7"/>
    <n v="22.7"/>
    <x v="472"/>
    <n v="4735999"/>
    <n v="35645797"/>
    <s v="B"/>
    <n v="3"/>
    <x v="26"/>
    <n v="2.37"/>
    <n v="12"/>
    <n v="2.37"/>
    <n v="0"/>
    <s v="3B"/>
    <n v="0.28030118310245544"/>
  </r>
  <r>
    <s v="3B-9B-VCS-Loc-22"/>
    <s v="3B"/>
    <n v="22.838000000000001"/>
    <n v="22.84"/>
    <n v="22.84"/>
    <x v="887"/>
    <n v="5394417"/>
    <n v="35645797"/>
    <s v="B"/>
    <n v="3"/>
    <x v="26"/>
    <n v="2.37"/>
    <n v="12"/>
    <n v="2.37"/>
    <n v="0"/>
    <s v="3B"/>
    <n v="0.31926980289649526"/>
  </r>
  <r>
    <s v="3B-9B-VCS-Loc-22"/>
    <s v="3B"/>
    <n v="23.036000000000001"/>
    <n v="23.04"/>
    <n v="23.04"/>
    <x v="888"/>
    <n v="2667210"/>
    <n v="35645797"/>
    <s v="B"/>
    <n v="3"/>
    <x v="26"/>
    <n v="2.37"/>
    <n v="12"/>
    <n v="2.37"/>
    <n v="0"/>
    <s v="3B"/>
    <n v="0.15785943337038294"/>
  </r>
  <r>
    <s v="3B-9B-VCS-Loc-22"/>
    <s v="3B"/>
    <n v="23.13"/>
    <n v="23.13"/>
    <n v="23.13"/>
    <x v="853"/>
    <n v="1691364"/>
    <n v="35645797"/>
    <s v="B"/>
    <n v="3"/>
    <x v="26"/>
    <n v="2.37"/>
    <n v="12"/>
    <n v="2.37"/>
    <n v="0"/>
    <s v="3B"/>
    <n v="0.10010376485655963"/>
  </r>
  <r>
    <s v="3B-9B-VCS-Loc-22"/>
    <s v="3B"/>
    <n v="23.326000000000001"/>
    <n v="23.33"/>
    <n v="23.32"/>
    <x v="45"/>
    <n v="3555804"/>
    <n v="35645797"/>
    <s v="B"/>
    <n v="3"/>
    <x v="26"/>
    <n v="2.37"/>
    <n v="12"/>
    <n v="2.37"/>
    <n v="0"/>
    <s v="3B"/>
    <n v="0.21045107232506668"/>
  </r>
  <r>
    <s v="3B-9B-VCS-Loc-22"/>
    <s v="3B"/>
    <n v="23.376000000000001"/>
    <n v="23.38"/>
    <n v="23.38"/>
    <x v="854"/>
    <n v="934501"/>
    <n v="35645797"/>
    <s v="B"/>
    <n v="3"/>
    <x v="26"/>
    <n v="2.37"/>
    <n v="12"/>
    <n v="2.37"/>
    <n v="0"/>
    <s v="3B"/>
    <n v="5.5308655240515821E-2"/>
  </r>
  <r>
    <s v="3B-9B-VCS-Loc-22"/>
    <s v="3B"/>
    <n v="23.605"/>
    <n v="23.61"/>
    <n v="23.61"/>
    <x v="855"/>
    <n v="1030021"/>
    <n v="35645797"/>
    <s v="B"/>
    <n v="3"/>
    <x v="26"/>
    <n v="2.37"/>
    <n v="12"/>
    <n v="2.37"/>
    <n v="0"/>
    <s v="3B"/>
    <n v="6.0962028269088371E-2"/>
  </r>
  <r>
    <s v="3B-9B-VCS-Loc-22"/>
    <s v="3B"/>
    <n v="24.702999999999999"/>
    <n v="24.7"/>
    <n v="24.7"/>
    <x v="484"/>
    <n v="2549970"/>
    <n v="35645797"/>
    <s v="B"/>
    <n v="3"/>
    <x v="26"/>
    <n v="2.37"/>
    <n v="12"/>
    <n v="2.37"/>
    <n v="0"/>
    <s v="3B"/>
    <n v="0.15092055717827821"/>
  </r>
  <r>
    <s v="3B-9B-VCS-Loc-22"/>
    <s v="3B"/>
    <n v="25.512"/>
    <n v="25.51"/>
    <n v="25.51"/>
    <x v="487"/>
    <n v="1521511"/>
    <n v="35645797"/>
    <s v="B"/>
    <n v="3"/>
    <x v="26"/>
    <n v="2.37"/>
    <n v="12"/>
    <n v="2.37"/>
    <n v="0"/>
    <s v="3B"/>
    <n v="9.0050976236143665E-2"/>
  </r>
  <r>
    <s v="3B-9B-VCS-Loc-22"/>
    <s v="3B"/>
    <n v="25.68"/>
    <n v="25.68"/>
    <n v="25.67"/>
    <x v="254"/>
    <n v="7143798"/>
    <n v="35645797"/>
    <s v="B"/>
    <n v="3"/>
    <x v="26"/>
    <n v="2.37"/>
    <n v="12"/>
    <n v="2.37"/>
    <n v="0"/>
    <s v="3B"/>
    <n v="0.42280731715630743"/>
  </r>
  <r>
    <s v="3B-9B-VCS-Loc-22"/>
    <s v="3B"/>
    <n v="25.797000000000001"/>
    <n v="25.8"/>
    <n v="25.8"/>
    <x v="488"/>
    <n v="2223494"/>
    <n v="35645797"/>
    <s v="B"/>
    <n v="3"/>
    <x v="26"/>
    <n v="2.37"/>
    <n v="12"/>
    <n v="2.37"/>
    <n v="0"/>
    <s v="3B"/>
    <n v="0.13159800051081325"/>
  </r>
  <r>
    <s v="3B-9B-VCS-Loc-22"/>
    <s v="3B"/>
    <n v="27.911999999999999"/>
    <n v="27.91"/>
    <n v="27.91"/>
    <x v="294"/>
    <n v="2102095"/>
    <n v="35645797"/>
    <s v="B"/>
    <n v="3"/>
    <x v="26"/>
    <n v="2.37"/>
    <n v="12"/>
    <n v="2.37"/>
    <n v="0"/>
    <s v="3B"/>
    <n v="0.12441297295327895"/>
  </r>
  <r>
    <s v="3B-9B-VCS-Loc-22"/>
    <s v="3B"/>
    <n v="30.082999999999998"/>
    <n v="30.08"/>
    <n v="30.08"/>
    <x v="55"/>
    <n v="1743621"/>
    <n v="35645797"/>
    <s v="B"/>
    <n v="3"/>
    <x v="26"/>
    <n v="2.37"/>
    <n v="12"/>
    <n v="2.37"/>
    <n v="0"/>
    <s v="3B"/>
    <n v="0.10319660734351643"/>
  </r>
  <r>
    <s v="3B-9B-VCS-Loc-22"/>
    <s v="3B"/>
    <n v="34.213000000000001"/>
    <n v="34.21"/>
    <n v="34.21"/>
    <x v="86"/>
    <n v="2285177"/>
    <n v="35645797"/>
    <s v="B"/>
    <n v="3"/>
    <x v="26"/>
    <n v="2.37"/>
    <n v="12"/>
    <n v="2.37"/>
    <n v="0"/>
    <s v="3B"/>
    <n v="0.13524872296183338"/>
  </r>
  <r>
    <s v="3B-9B-VCS-Loc-22"/>
    <s v="3B"/>
    <n v="34.947000000000003"/>
    <n v="34.950000000000003"/>
    <n v="34.86"/>
    <x v="302"/>
    <n v="1614006"/>
    <n v="35645797"/>
    <s v="B"/>
    <n v="3"/>
    <x v="26"/>
    <n v="2.37"/>
    <n v="12"/>
    <n v="2.37"/>
    <n v="0"/>
    <s v="3B"/>
    <n v="9.5525313948432347E-2"/>
  </r>
  <r>
    <s v="3B-9B-VCS-Loc-22"/>
    <s v="3B"/>
    <n v="36.167999999999999"/>
    <n v="36.17"/>
    <n v="36.11"/>
    <x v="65"/>
    <n v="2689897"/>
    <n v="35645797"/>
    <s v="B"/>
    <n v="3"/>
    <x v="26"/>
    <n v="2.37"/>
    <n v="12"/>
    <n v="2.37"/>
    <n v="0"/>
    <s v="3B"/>
    <n v="0.15920216864989745"/>
  </r>
  <r>
    <s v="3B-9B-VCS-Loc-22"/>
    <s v="3B"/>
    <n v="36.279000000000003"/>
    <n v="36.28"/>
    <n v="36.28"/>
    <x v="754"/>
    <n v="3324343"/>
    <n v="35645797"/>
    <s v="B"/>
    <n v="3"/>
    <x v="26"/>
    <n v="2.37"/>
    <n v="12"/>
    <n v="2.37"/>
    <n v="0"/>
    <s v="3B"/>
    <n v="0.19675200014576991"/>
  </r>
  <r>
    <s v="3B-9B-VCS-Loc-22"/>
    <s v="3B"/>
    <n v="36.603000000000002"/>
    <n v="36.6"/>
    <n v="36.590000000000003"/>
    <x v="67"/>
    <n v="1503001"/>
    <n v="35645797"/>
    <s v="B"/>
    <n v="3"/>
    <x v="26"/>
    <n v="2.37"/>
    <n v="12"/>
    <n v="2.37"/>
    <n v="0"/>
    <s v="3B"/>
    <n v="8.8955457656172146E-2"/>
  </r>
  <r>
    <s v="3B-9B-VCS-Loc-22"/>
    <s v="3B"/>
    <n v="36.962000000000003"/>
    <n v="36.96"/>
    <n v="36.96"/>
    <x v="69"/>
    <n v="443498"/>
    <n v="35645797"/>
    <s v="B"/>
    <n v="3"/>
    <x v="26"/>
    <n v="2.37"/>
    <n v="12"/>
    <n v="2.37"/>
    <n v="0"/>
    <s v="3B"/>
    <n v="2.6248530479751536E-2"/>
  </r>
  <r>
    <s v="3B-9B-VCS-Loc-22"/>
    <s v="3B"/>
    <n v="37.235999999999997"/>
    <n v="37.24"/>
    <n v="37.24"/>
    <x v="109"/>
    <n v="2256105"/>
    <n v="35645797"/>
    <s v="B"/>
    <n v="3"/>
    <x v="26"/>
    <n v="2.37"/>
    <n v="12"/>
    <n v="2.37"/>
    <n v="0"/>
    <s v="3B"/>
    <n v="0.13352808999819579"/>
  </r>
  <r>
    <s v="3B-9B-VCS-Loc-22"/>
    <s v="3B"/>
    <n v="37.295999999999999"/>
    <n v="37.299999999999997"/>
    <n v="37.24"/>
    <x v="73"/>
    <n v="1411333"/>
    <n v="35645797"/>
    <s v="B"/>
    <n v="3"/>
    <x v="26"/>
    <n v="2.37"/>
    <n v="12"/>
    <n v="2.37"/>
    <n v="0"/>
    <s v="3B"/>
    <n v="8.3530066127872449E-2"/>
  </r>
  <r>
    <s v="3B-9B-VCS-Loc-22"/>
    <s v="3B"/>
    <n v="37.369999999999997"/>
    <n v="37.369999999999997"/>
    <n v="37.369999999999997"/>
    <x v="817"/>
    <n v="639295"/>
    <n v="35645797"/>
    <s v="B"/>
    <n v="3"/>
    <x v="26"/>
    <n v="2.37"/>
    <n v="12"/>
    <n v="2.37"/>
    <n v="0"/>
    <s v="3B"/>
    <n v="3.7836820668983306E-2"/>
  </r>
  <r>
    <s v="3B-9B-VCS-Loc-22"/>
    <s v="3B"/>
    <n v="37.587000000000003"/>
    <n v="37.590000000000003"/>
    <n v="37.590000000000003"/>
    <x v="89"/>
    <n v="895386"/>
    <n v="35645797"/>
    <s v="B"/>
    <n v="3"/>
    <x v="26"/>
    <n v="2.37"/>
    <n v="12"/>
    <n v="2.37"/>
    <n v="0"/>
    <s v="3B"/>
    <n v="5.2993625026815927E-2"/>
  </r>
  <r>
    <s v="3B-9B-VCS-Loc-22"/>
    <s v="3B"/>
    <n v="37.683999999999997"/>
    <n v="37.68"/>
    <n v="37.67"/>
    <x v="110"/>
    <n v="2979244"/>
    <n v="35645797"/>
    <s v="B"/>
    <n v="3"/>
    <x v="26"/>
    <n v="2.37"/>
    <n v="12"/>
    <n v="2.37"/>
    <n v="0"/>
    <s v="3B"/>
    <n v="0.17632723696751029"/>
  </r>
  <r>
    <s v="3B-9B-VCS-Loc-22"/>
    <s v="3B"/>
    <n v="37.801000000000002"/>
    <n v="37.799999999999997"/>
    <n v="37.799999999999997"/>
    <x v="330"/>
    <n v="1310097"/>
    <n v="35645797"/>
    <s v="B"/>
    <n v="3"/>
    <x v="26"/>
    <n v="2.37"/>
    <n v="12"/>
    <n v="2.37"/>
    <n v="0"/>
    <s v="3B"/>
    <n v="7.7538390333059107E-2"/>
  </r>
  <r>
    <s v="3B-9B-VCS-Loc-22"/>
    <s v="3B"/>
    <n v="37.996000000000002"/>
    <n v="38"/>
    <n v="37.99"/>
    <x v="185"/>
    <n v="7316469"/>
    <n v="35645797"/>
    <s v="B"/>
    <n v="3"/>
    <x v="26"/>
    <n v="2.37"/>
    <n v="12"/>
    <n v="2.37"/>
    <n v="0"/>
    <s v="3B"/>
    <n v="0.43302688975070297"/>
  </r>
  <r>
    <s v="3B-9B-VCS-Loc-22"/>
    <s v="3B"/>
    <n v="39.542999999999999"/>
    <n v="39.54"/>
    <n v="39.53"/>
    <x v="207"/>
    <n v="3683955"/>
    <n v="35645797"/>
    <s v="B"/>
    <n v="3"/>
    <x v="26"/>
    <n v="2.37"/>
    <n v="12"/>
    <n v="2.37"/>
    <n v="0"/>
    <s v="3B"/>
    <n v="0.21803571854559223"/>
  </r>
  <r>
    <s v="3C-16A-VCS-Loc-22"/>
    <s v="3C"/>
    <n v="4.1760000000000002"/>
    <n v="4.18"/>
    <n v="4.1500000000000004"/>
    <x v="111"/>
    <n v="931146"/>
    <n v="41306260"/>
    <s v="C"/>
    <n v="3"/>
    <x v="27"/>
    <n v="4.13"/>
    <n v="17"/>
    <n v="4.13"/>
    <n v="1"/>
    <s v="3C"/>
    <n v="2.7291151498967433E-2"/>
  </r>
  <r>
    <s v="3C-16A-VCS-Loc-22"/>
    <s v="3C"/>
    <n v="4.4509999999999996"/>
    <n v="4.45"/>
    <n v="4.45"/>
    <x v="1"/>
    <n v="372658"/>
    <n v="41306260"/>
    <s v="C"/>
    <n v="3"/>
    <x v="27"/>
    <n v="4.13"/>
    <n v="17"/>
    <n v="4.13"/>
    <n v="1"/>
    <s v="3C"/>
    <n v="1.092231071744088E-2"/>
  </r>
  <r>
    <s v="3C-16A-VCS-Loc-22"/>
    <s v="3C"/>
    <n v="4.7069999999999999"/>
    <n v="4.71"/>
    <n v="4.7"/>
    <x v="94"/>
    <n v="13715149"/>
    <n v="41306260"/>
    <s v="C"/>
    <n v="3"/>
    <x v="27"/>
    <n v="4.13"/>
    <n v="17"/>
    <n v="4.13"/>
    <n v="1"/>
    <s v="3C"/>
    <n v="0.40198015047040064"/>
  </r>
  <r>
    <s v="3C-16A-VCS-Loc-22"/>
    <s v="3C"/>
    <n v="5.7640000000000002"/>
    <n v="5.76"/>
    <n v="5.76"/>
    <x v="115"/>
    <n v="7362870"/>
    <n v="41306260"/>
    <s v="C"/>
    <n v="3"/>
    <x v="27"/>
    <n v="4.13"/>
    <n v="17"/>
    <n v="4.13"/>
    <n v="1"/>
    <s v="3C"/>
    <n v="0.21579988598694766"/>
  </r>
  <r>
    <s v="3C-16A-VCS-Loc-22"/>
    <s v="3C"/>
    <n v="5.85"/>
    <n v="5.85"/>
    <n v="5.85"/>
    <x v="531"/>
    <n v="13703668"/>
    <n v="41306260"/>
    <s v="C"/>
    <n v="3"/>
    <x v="27"/>
    <n v="4.13"/>
    <n v="17"/>
    <n v="4.13"/>
    <n v="1"/>
    <s v="3C"/>
    <n v="0.40164365145697029"/>
  </r>
  <r>
    <s v="3C-16A-VCS-Loc-22"/>
    <s v="3C"/>
    <n v="5.9880000000000004"/>
    <n v="5.99"/>
    <n v="5.99"/>
    <x v="889"/>
    <n v="5346816"/>
    <n v="41306260"/>
    <s v="C"/>
    <n v="3"/>
    <x v="27"/>
    <n v="4.13"/>
    <n v="17"/>
    <n v="4.13"/>
    <n v="1"/>
    <s v="3C"/>
    <n v="0.15671094059696658"/>
  </r>
  <r>
    <s v="3C-16A-VCS-Loc-22"/>
    <s v="3C"/>
    <n v="6.1260000000000003"/>
    <n v="6.13"/>
    <n v="6.13"/>
    <x v="332"/>
    <n v="2400866"/>
    <n v="41306260"/>
    <s v="C"/>
    <n v="3"/>
    <x v="27"/>
    <n v="4.13"/>
    <n v="17"/>
    <n v="4.13"/>
    <n v="1"/>
    <s v="3C"/>
    <n v="7.0367480217624248E-2"/>
  </r>
  <r>
    <s v="3C-16A-VCS-Loc-22"/>
    <s v="3C"/>
    <n v="6.2629999999999999"/>
    <n v="6.26"/>
    <n v="6.25"/>
    <x v="214"/>
    <n v="4267203"/>
    <n v="41306260"/>
    <s v="C"/>
    <n v="3"/>
    <x v="27"/>
    <n v="4.13"/>
    <n v="17"/>
    <n v="4.13"/>
    <n v="1"/>
    <s v="3C"/>
    <n v="0.12506833896064454"/>
  </r>
  <r>
    <s v="3C-16A-VCS-Loc-22"/>
    <s v="3C"/>
    <n v="8.0670000000000002"/>
    <n v="8.07"/>
    <n v="8.07"/>
    <x v="890"/>
    <n v="1372619"/>
    <n v="41306260"/>
    <s v="C"/>
    <n v="3"/>
    <x v="27"/>
    <n v="4.13"/>
    <n v="17"/>
    <n v="4.13"/>
    <n v="1"/>
    <s v="3C"/>
    <n v="4.0230375343244966E-2"/>
  </r>
  <r>
    <s v="3C-16A-VCS-Loc-22"/>
    <s v="3C"/>
    <n v="8.4760000000000009"/>
    <n v="8.48"/>
    <n v="8.48"/>
    <x v="869"/>
    <n v="2077285"/>
    <n v="41306260"/>
    <s v="C"/>
    <n v="3"/>
    <x v="27"/>
    <n v="4.13"/>
    <n v="17"/>
    <n v="4.13"/>
    <n v="1"/>
    <s v="3C"/>
    <n v="6.0883577485735391E-2"/>
  </r>
  <r>
    <s v="3C-16A-VCS-Loc-22"/>
    <s v="3C"/>
    <n v="8.64"/>
    <n v="8.64"/>
    <n v="8.64"/>
    <x v="823"/>
    <n v="3527242"/>
    <n v="41306260"/>
    <s v="C"/>
    <n v="3"/>
    <x v="27"/>
    <n v="4.13"/>
    <n v="17"/>
    <n v="4.13"/>
    <n v="1"/>
    <s v="3C"/>
    <n v="0.10338066833291544"/>
  </r>
  <r>
    <s v="3C-16A-VCS-Loc-22"/>
    <s v="3C"/>
    <n v="8.7119999999999997"/>
    <n v="8.7100000000000009"/>
    <n v="8.7100000000000009"/>
    <x v="891"/>
    <n v="5872118"/>
    <n v="41306260"/>
    <s v="C"/>
    <n v="3"/>
    <x v="27"/>
    <n v="4.13"/>
    <n v="17"/>
    <n v="4.13"/>
    <n v="1"/>
    <s v="3C"/>
    <n v="0.17210712601226194"/>
  </r>
  <r>
    <s v="3C-16A-VCS-Loc-22"/>
    <s v="3C"/>
    <n v="8.8859999999999992"/>
    <n v="8.89"/>
    <n v="8.89"/>
    <x v="544"/>
    <n v="17541853"/>
    <n v="41306260"/>
    <s v="C"/>
    <n v="3"/>
    <x v="27"/>
    <n v="4.13"/>
    <n v="17"/>
    <n v="4.13"/>
    <n v="1"/>
    <s v="3C"/>
    <n v="0.51413781275505277"/>
  </r>
  <r>
    <s v="3C-16A-VCS-Loc-22"/>
    <s v="3C"/>
    <n v="9.3849999999999998"/>
    <n v="9.39"/>
    <n v="9.3800000000000008"/>
    <x v="10"/>
    <n v="7564617"/>
    <n v="41306260"/>
    <s v="C"/>
    <n v="3"/>
    <x v="27"/>
    <n v="4.13"/>
    <n v="17"/>
    <n v="4.13"/>
    <n v="1"/>
    <s v="3C"/>
    <n v="0.22171293070975392"/>
  </r>
  <r>
    <s v="3C-16A-VCS-Loc-22"/>
    <s v="3C"/>
    <n v="9.5619999999999994"/>
    <n v="9.56"/>
    <n v="9.5299999999999994"/>
    <x v="11"/>
    <n v="1319126"/>
    <n v="41306260"/>
    <s v="C"/>
    <n v="3"/>
    <x v="27"/>
    <n v="4.13"/>
    <n v="17"/>
    <n v="4.13"/>
    <n v="1"/>
    <s v="3C"/>
    <n v="3.8662537896556409E-2"/>
  </r>
  <r>
    <s v="3C-16A-VCS-Loc-22"/>
    <s v="3C"/>
    <n v="9.9949999999999992"/>
    <n v="10"/>
    <n v="9.99"/>
    <x v="126"/>
    <n v="986059"/>
    <n v="41306260"/>
    <s v="C"/>
    <n v="3"/>
    <x v="27"/>
    <n v="4.13"/>
    <n v="17"/>
    <n v="4.13"/>
    <n v="1"/>
    <s v="3C"/>
    <n v="2.8900608020568555E-2"/>
  </r>
  <r>
    <s v="3C-16A-VCS-Loc-22"/>
    <s v="3C"/>
    <n v="10.206"/>
    <n v="10.210000000000001"/>
    <n v="10.210000000000001"/>
    <x v="872"/>
    <n v="2401078"/>
    <n v="41306260"/>
    <s v="C"/>
    <n v="3"/>
    <x v="27"/>
    <n v="4.13"/>
    <n v="17"/>
    <n v="4.13"/>
    <n v="1"/>
    <s v="3C"/>
    <n v="7.0373693769653453E-2"/>
  </r>
  <r>
    <s v="3C-16A-VCS-Loc-22"/>
    <s v="3C"/>
    <n v="10.47"/>
    <n v="10.47"/>
    <n v="10.47"/>
    <x v="282"/>
    <n v="1402579"/>
    <n v="41306260"/>
    <s v="C"/>
    <n v="3"/>
    <x v="27"/>
    <n v="4.13"/>
    <n v="17"/>
    <n v="4.13"/>
    <n v="1"/>
    <s v="3C"/>
    <n v="4.1108479205484688E-2"/>
  </r>
  <r>
    <s v="3C-16A-VCS-Loc-22"/>
    <s v="3C"/>
    <n v="10.803000000000001"/>
    <n v="10.8"/>
    <n v="10.8"/>
    <x v="17"/>
    <n v="3049621"/>
    <n v="41306260"/>
    <s v="C"/>
    <n v="3"/>
    <x v="27"/>
    <n v="4.13"/>
    <n v="17"/>
    <n v="4.13"/>
    <n v="1"/>
    <s v="3C"/>
    <n v="8.9381975249244017E-2"/>
  </r>
  <r>
    <s v="3C-16A-VCS-Loc-22"/>
    <s v="3C"/>
    <n v="11.067"/>
    <n v="11.07"/>
    <n v="11.07"/>
    <x v="420"/>
    <n v="2510832"/>
    <n v="41306260"/>
    <s v="C"/>
    <n v="3"/>
    <x v="27"/>
    <n v="4.13"/>
    <n v="17"/>
    <n v="4.13"/>
    <n v="1"/>
    <s v="3C"/>
    <n v="7.3590496549902365E-2"/>
  </r>
  <r>
    <s v="3C-16A-VCS-Loc-22"/>
    <s v="3C"/>
    <n v="11.598000000000001"/>
    <n v="11.6"/>
    <n v="11.6"/>
    <x v="892"/>
    <n v="5281309"/>
    <n v="41306260"/>
    <s v="C"/>
    <n v="3"/>
    <x v="27"/>
    <n v="4.13"/>
    <n v="17"/>
    <n v="4.13"/>
    <n v="1"/>
    <s v="3C"/>
    <n v="0.15479098232915159"/>
  </r>
  <r>
    <s v="3C-16A-VCS-Loc-22"/>
    <s v="3C"/>
    <n v="12.048"/>
    <n v="12.05"/>
    <n v="12.05"/>
    <x v="875"/>
    <n v="1510122"/>
    <n v="41306260"/>
    <s v="C"/>
    <n v="3"/>
    <x v="27"/>
    <n v="4.13"/>
    <n v="17"/>
    <n v="4.13"/>
    <n v="1"/>
    <s v="3C"/>
    <n v="4.426047932754229E-2"/>
  </r>
  <r>
    <s v="3C-16A-VCS-Loc-22"/>
    <s v="3C"/>
    <n v="12.207000000000001"/>
    <n v="12.21"/>
    <n v="12.21"/>
    <x v="893"/>
    <n v="1458016"/>
    <n v="41306260"/>
    <s v="C"/>
    <n v="3"/>
    <x v="27"/>
    <n v="4.13"/>
    <n v="17"/>
    <n v="4.13"/>
    <n v="1"/>
    <s v="3C"/>
    <n v="4.2733293751912697E-2"/>
  </r>
  <r>
    <s v="3C-16A-VCS-Loc-22"/>
    <s v="3C"/>
    <n v="12.404999999999999"/>
    <n v="12.41"/>
    <n v="12.39"/>
    <x v="20"/>
    <n v="2370695"/>
    <n v="41306260"/>
    <s v="C"/>
    <n v="3"/>
    <x v="27"/>
    <n v="4.13"/>
    <n v="17"/>
    <n v="4.13"/>
    <n v="1"/>
    <s v="3C"/>
    <n v="6.9483192112563014E-2"/>
  </r>
  <r>
    <s v="3C-16A-VCS-Loc-22"/>
    <s v="3C"/>
    <n v="12.547000000000001"/>
    <n v="12.55"/>
    <n v="12.53"/>
    <x v="21"/>
    <n v="11239151"/>
    <n v="41306260"/>
    <s v="C"/>
    <n v="3"/>
    <x v="27"/>
    <n v="4.13"/>
    <n v="17"/>
    <n v="4.13"/>
    <n v="1"/>
    <s v="3C"/>
    <n v="0.32941061086099416"/>
  </r>
  <r>
    <s v="3C-16A-VCS-Loc-22"/>
    <s v="3C"/>
    <n v="12.916"/>
    <n v="12.92"/>
    <n v="12.91"/>
    <x v="227"/>
    <n v="21296521"/>
    <n v="41306260"/>
    <s v="C"/>
    <n v="3"/>
    <x v="27"/>
    <n v="4.13"/>
    <n v="17"/>
    <n v="4.13"/>
    <n v="1"/>
    <s v="3C"/>
    <n v="0.62418415695491514"/>
  </r>
  <r>
    <s v="3C-16A-VCS-Loc-22"/>
    <s v="3C"/>
    <n v="14.079000000000001"/>
    <n v="14.08"/>
    <n v="14.08"/>
    <x v="430"/>
    <n v="1043403"/>
    <n v="41306260"/>
    <s v="C"/>
    <n v="3"/>
    <x v="27"/>
    <n v="4.13"/>
    <n v="17"/>
    <n v="4.13"/>
    <n v="1"/>
    <s v="3C"/>
    <n v="3.0581315226051675E-2"/>
  </r>
  <r>
    <s v="3C-16A-VCS-Loc-22"/>
    <s v="3C"/>
    <n v="14.252000000000001"/>
    <n v="14.25"/>
    <n v="14.25"/>
    <x v="24"/>
    <n v="1342003"/>
    <n v="41306260"/>
    <s v="C"/>
    <n v="3"/>
    <x v="27"/>
    <n v="4.13"/>
    <n v="17"/>
    <n v="4.13"/>
    <n v="1"/>
    <s v="3C"/>
    <n v="3.9333044640763953E-2"/>
  </r>
  <r>
    <s v="3C-16A-VCS-Loc-22"/>
    <s v="3C"/>
    <n v="14.617000000000001"/>
    <n v="14.62"/>
    <n v="14.62"/>
    <x v="894"/>
    <n v="1982544"/>
    <n v="41306260"/>
    <s v="C"/>
    <n v="3"/>
    <x v="27"/>
    <n v="4.13"/>
    <n v="17"/>
    <n v="4.13"/>
    <n v="1"/>
    <s v="3C"/>
    <n v="5.8106793840459914E-2"/>
  </r>
  <r>
    <s v="3C-16A-VCS-Loc-22"/>
    <s v="3C"/>
    <n v="14.718999999999999"/>
    <n v="14.72"/>
    <n v="14.72"/>
    <x v="657"/>
    <n v="1267652"/>
    <n v="41306260"/>
    <s v="C"/>
    <n v="3"/>
    <x v="27"/>
    <n v="4.13"/>
    <n v="17"/>
    <n v="4.13"/>
    <n v="1"/>
    <s v="3C"/>
    <n v="3.7153875740183667E-2"/>
  </r>
  <r>
    <s v="3C-16A-VCS-Loc-22"/>
    <s v="3C"/>
    <n v="15.161"/>
    <n v="15.16"/>
    <n v="15.16"/>
    <x v="895"/>
    <n v="1069715"/>
    <n v="41306260"/>
    <s v="C"/>
    <n v="3"/>
    <x v="27"/>
    <n v="4.13"/>
    <n v="17"/>
    <n v="4.13"/>
    <n v="1"/>
    <s v="3C"/>
    <n v="3.1352499098656866E-2"/>
  </r>
  <r>
    <s v="3C-16A-VCS-Loc-22"/>
    <s v="3C"/>
    <n v="15.22"/>
    <n v="15.22"/>
    <n v="15.22"/>
    <x v="389"/>
    <n v="3081829"/>
    <n v="41306260"/>
    <s v="C"/>
    <n v="3"/>
    <x v="27"/>
    <n v="4.13"/>
    <n v="17"/>
    <n v="4.13"/>
    <n v="1"/>
    <s v="3C"/>
    <n v="9.032596621035939E-2"/>
  </r>
  <r>
    <s v="3C-16A-VCS-Loc-22"/>
    <s v="3C"/>
    <n v="15.401"/>
    <n v="15.4"/>
    <n v="15.4"/>
    <x v="273"/>
    <n v="2630313"/>
    <n v="41306260"/>
    <s v="C"/>
    <n v="3"/>
    <x v="27"/>
    <n v="4.13"/>
    <n v="17"/>
    <n v="4.13"/>
    <n v="1"/>
    <s v="3C"/>
    <n v="7.7092389993302368E-2"/>
  </r>
  <r>
    <s v="3C-16A-VCS-Loc-22"/>
    <s v="3C"/>
    <n v="15.567"/>
    <n v="15.57"/>
    <n v="15.55"/>
    <x v="27"/>
    <n v="7121951"/>
    <n v="41306260"/>
    <s v="C"/>
    <n v="3"/>
    <x v="27"/>
    <n v="4.13"/>
    <n v="17"/>
    <n v="4.13"/>
    <n v="1"/>
    <s v="3C"/>
    <n v="0.2087387409807083"/>
  </r>
  <r>
    <s v="3C-16A-VCS-Loc-22"/>
    <s v="3C"/>
    <n v="15.776"/>
    <n v="15.78"/>
    <n v="15.77"/>
    <x v="96"/>
    <n v="4909759"/>
    <n v="41306260"/>
    <s v="C"/>
    <n v="3"/>
    <x v="27"/>
    <n v="4.13"/>
    <n v="17"/>
    <n v="4.13"/>
    <n v="1"/>
    <s v="3C"/>
    <n v="0.14390114621382558"/>
  </r>
  <r>
    <s v="3C-16A-VCS-Loc-22"/>
    <s v="3C"/>
    <n v="16.451000000000001"/>
    <n v="16.45"/>
    <n v="16.440000000000001"/>
    <x v="151"/>
    <n v="832545"/>
    <n v="41306260"/>
    <s v="C"/>
    <n v="3"/>
    <x v="27"/>
    <n v="4.13"/>
    <n v="17"/>
    <n v="4.13"/>
    <n v="1"/>
    <s v="3C"/>
    <n v="2.4401234312028234E-2"/>
  </r>
  <r>
    <s v="3C-16A-VCS-Loc-22"/>
    <s v="3C"/>
    <n v="17.462"/>
    <n v="17.46"/>
    <n v="17.46"/>
    <x v="896"/>
    <n v="2730540"/>
    <n v="41306260"/>
    <s v="C"/>
    <n v="3"/>
    <x v="27"/>
    <n v="4.13"/>
    <n v="17"/>
    <n v="4.13"/>
    <n v="1"/>
    <s v="3C"/>
    <n v="8.0029963951937219E-2"/>
  </r>
  <r>
    <s v="3C-16A-VCS-Loc-22"/>
    <s v="3C"/>
    <n v="17.744"/>
    <n v="17.739999999999998"/>
    <n v="17.739999999999998"/>
    <x v="446"/>
    <n v="1598585"/>
    <n v="41306260"/>
    <s v="C"/>
    <n v="3"/>
    <x v="27"/>
    <n v="4.13"/>
    <n v="17"/>
    <n v="4.13"/>
    <n v="1"/>
    <s v="3C"/>
    <n v="4.6853259766971939E-2"/>
  </r>
  <r>
    <s v="3C-16A-VCS-Loc-22"/>
    <s v="3C"/>
    <n v="18.091000000000001"/>
    <n v="18.09"/>
    <n v="18.09"/>
    <x v="33"/>
    <n v="1725389"/>
    <n v="41306260"/>
    <s v="C"/>
    <n v="3"/>
    <x v="27"/>
    <n v="4.13"/>
    <n v="17"/>
    <n v="4.13"/>
    <n v="1"/>
    <s v="3C"/>
    <n v="5.056978453824848E-2"/>
  </r>
  <r>
    <s v="3C-16A-VCS-Loc-22"/>
    <s v="3C"/>
    <n v="18.213000000000001"/>
    <n v="18.21"/>
    <n v="18.21"/>
    <x v="274"/>
    <n v="1898410"/>
    <n v="41306260"/>
    <s v="C"/>
    <n v="3"/>
    <x v="27"/>
    <n v="4.13"/>
    <n v="17"/>
    <n v="4.13"/>
    <n v="1"/>
    <s v="3C"/>
    <n v="5.5640892961098226E-2"/>
  </r>
  <r>
    <s v="3C-16A-VCS-Loc-22"/>
    <s v="3C"/>
    <n v="18.440999999999999"/>
    <n v="18.440000000000001"/>
    <n v="18.440000000000001"/>
    <x v="843"/>
    <n v="2884663"/>
    <n v="41306260"/>
    <s v="C"/>
    <n v="3"/>
    <x v="27"/>
    <n v="4.13"/>
    <n v="17"/>
    <n v="4.13"/>
    <n v="1"/>
    <s v="3C"/>
    <n v="8.4547186967957641E-2"/>
  </r>
  <r>
    <s v="3C-16A-VCS-Loc-22"/>
    <s v="3C"/>
    <n v="18.515000000000001"/>
    <n v="18.52"/>
    <n v="18.510000000000002"/>
    <x v="36"/>
    <n v="41306260"/>
    <n v="41306260"/>
    <s v="C"/>
    <n v="3"/>
    <x v="27"/>
    <n v="4.13"/>
    <n v="17"/>
    <n v="4.13"/>
    <n v="1"/>
    <s v="3C"/>
    <n v="1.2106537530266344"/>
  </r>
  <r>
    <s v="3C-16A-VCS-Loc-22"/>
    <s v="3C"/>
    <n v="18.776"/>
    <n v="18.78"/>
    <n v="18.78"/>
    <x v="844"/>
    <n v="2799352"/>
    <n v="41306260"/>
    <s v="C"/>
    <n v="3"/>
    <x v="27"/>
    <n v="4.13"/>
    <n v="17"/>
    <n v="4.13"/>
    <n v="1"/>
    <s v="3C"/>
    <n v="8.2046789151150809E-2"/>
  </r>
  <r>
    <s v="3C-16A-VCS-Loc-22"/>
    <s v="3C"/>
    <n v="18.902000000000001"/>
    <n v="18.899999999999999"/>
    <n v="18.899999999999999"/>
    <x v="667"/>
    <n v="1277974"/>
    <n v="41306260"/>
    <s v="C"/>
    <n v="3"/>
    <x v="27"/>
    <n v="4.13"/>
    <n v="17"/>
    <n v="4.13"/>
    <n v="1"/>
    <s v="3C"/>
    <n v="3.7456405381907247E-2"/>
  </r>
  <r>
    <s v="3C-16A-VCS-Loc-22"/>
    <s v="3C"/>
    <n v="19.116"/>
    <n v="19.12"/>
    <n v="19.12"/>
    <x v="313"/>
    <n v="1719769"/>
    <n v="41306260"/>
    <s v="C"/>
    <n v="3"/>
    <x v="27"/>
    <n v="4.13"/>
    <n v="17"/>
    <n v="4.13"/>
    <n v="1"/>
    <s v="3C"/>
    <n v="5.0405066791059321E-2"/>
  </r>
  <r>
    <s v="3C-16A-VCS-Loc-22"/>
    <s v="3C"/>
    <n v="19.776"/>
    <n v="19.78"/>
    <n v="19.78"/>
    <x v="897"/>
    <n v="1613068"/>
    <n v="41306260"/>
    <s v="C"/>
    <n v="3"/>
    <x v="27"/>
    <n v="4.13"/>
    <n v="17"/>
    <n v="4.13"/>
    <n v="1"/>
    <s v="3C"/>
    <n v="4.7277745021872403E-2"/>
  </r>
  <r>
    <s v="3C-16A-VCS-Loc-22"/>
    <s v="3C"/>
    <n v="20.048999999999999"/>
    <n v="20.05"/>
    <n v="20.05"/>
    <x v="40"/>
    <n v="1349777"/>
    <n v="41306260"/>
    <s v="C"/>
    <n v="3"/>
    <x v="27"/>
    <n v="4.13"/>
    <n v="17"/>
    <n v="4.13"/>
    <n v="1"/>
    <s v="3C"/>
    <n v="3.9560894421306392E-2"/>
  </r>
  <r>
    <s v="3C-16A-VCS-Loc-22"/>
    <s v="3C"/>
    <n v="20.123000000000001"/>
    <n v="20.12"/>
    <n v="20.12"/>
    <x v="886"/>
    <n v="2172932"/>
    <n v="41306260"/>
    <s v="C"/>
    <n v="3"/>
    <x v="27"/>
    <n v="4.13"/>
    <n v="17"/>
    <n v="4.13"/>
    <n v="1"/>
    <s v="3C"/>
    <n v="6.3686915273173383E-2"/>
  </r>
  <r>
    <s v="3C-16A-VCS-Loc-22"/>
    <s v="3C"/>
    <n v="20.324000000000002"/>
    <n v="20.32"/>
    <n v="20.32"/>
    <x v="730"/>
    <n v="6199489"/>
    <n v="41306260"/>
    <s v="C"/>
    <n v="3"/>
    <x v="27"/>
    <n v="4.13"/>
    <n v="17"/>
    <n v="4.13"/>
    <n v="1"/>
    <s v="3C"/>
    <n v="0.18170211064127653"/>
  </r>
  <r>
    <s v="3C-16A-VCS-Loc-22"/>
    <s v="3C"/>
    <n v="20.638999999999999"/>
    <n v="20.64"/>
    <n v="20.64"/>
    <x v="338"/>
    <n v="1862278"/>
    <n v="41306260"/>
    <s v="C"/>
    <n v="3"/>
    <x v="27"/>
    <n v="4.13"/>
    <n v="17"/>
    <n v="4.13"/>
    <n v="1"/>
    <s v="3C"/>
    <n v="5.4581892669027271E-2"/>
  </r>
  <r>
    <s v="3C-16A-VCS-Loc-22"/>
    <s v="3C"/>
    <n v="20.734000000000002"/>
    <n v="20.73"/>
    <n v="20.73"/>
    <x v="898"/>
    <n v="1296792"/>
    <n v="41306260"/>
    <s v="C"/>
    <n v="3"/>
    <x v="27"/>
    <n v="4.13"/>
    <n v="17"/>
    <n v="4.13"/>
    <n v="1"/>
    <s v="3C"/>
    <n v="3.8007946052121766E-2"/>
  </r>
  <r>
    <s v="3C-16A-VCS-Loc-22"/>
    <s v="3C"/>
    <n v="20.844999999999999"/>
    <n v="20.85"/>
    <n v="20.85"/>
    <x v="42"/>
    <n v="3236381"/>
    <n v="41306260"/>
    <s v="C"/>
    <n v="3"/>
    <x v="27"/>
    <n v="4.13"/>
    <n v="17"/>
    <n v="4.13"/>
    <n v="1"/>
    <s v="3C"/>
    <n v="9.4855762876476638E-2"/>
  </r>
  <r>
    <s v="3C-16A-VCS-Loc-22"/>
    <s v="3C"/>
    <n v="21.081"/>
    <n v="21.08"/>
    <n v="21.07"/>
    <x v="167"/>
    <n v="2867107"/>
    <n v="41306260"/>
    <s v="C"/>
    <n v="3"/>
    <x v="27"/>
    <n v="4.13"/>
    <n v="17"/>
    <n v="4.13"/>
    <n v="1"/>
    <s v="3C"/>
    <n v="8.4032634517841473E-2"/>
  </r>
  <r>
    <s v="3C-16A-VCS-Loc-22"/>
    <s v="3C"/>
    <n v="21.28"/>
    <n v="21.28"/>
    <n v="21.28"/>
    <x v="98"/>
    <n v="11790743"/>
    <n v="41306260"/>
    <s v="C"/>
    <n v="3"/>
    <x v="27"/>
    <n v="4.13"/>
    <n v="17"/>
    <n v="4.13"/>
    <n v="1"/>
    <s v="3C"/>
    <n v="0.34557733534632568"/>
  </r>
  <r>
    <s v="3C-16A-VCS-Loc-22"/>
    <s v="3C"/>
    <n v="21.785"/>
    <n v="21.79"/>
    <n v="21.79"/>
    <x v="899"/>
    <n v="1323988"/>
    <n v="41306260"/>
    <s v="C"/>
    <n v="3"/>
    <x v="27"/>
    <n v="4.13"/>
    <n v="17"/>
    <n v="4.13"/>
    <n v="1"/>
    <s v="3C"/>
    <n v="3.8805039264320405E-2"/>
  </r>
  <r>
    <s v="3C-16A-VCS-Loc-22"/>
    <s v="3C"/>
    <n v="22.736999999999998"/>
    <n v="22.74"/>
    <n v="22.74"/>
    <x v="584"/>
    <n v="896637"/>
    <n v="41306260"/>
    <s v="C"/>
    <n v="3"/>
    <x v="27"/>
    <n v="4.13"/>
    <n v="17"/>
    <n v="4.13"/>
    <n v="1"/>
    <s v="3C"/>
    <n v="2.6279720050969086E-2"/>
  </r>
  <r>
    <s v="3C-16A-VCS-Loc-22"/>
    <s v="3C"/>
    <n v="22.86"/>
    <n v="22.86"/>
    <n v="22.86"/>
    <x v="900"/>
    <n v="1610811"/>
    <n v="41306260"/>
    <s v="C"/>
    <n v="3"/>
    <x v="27"/>
    <n v="4.13"/>
    <n v="17"/>
    <n v="4.13"/>
    <n v="1"/>
    <s v="3C"/>
    <n v="4.7211594140127579E-2"/>
  </r>
  <r>
    <s v="3C-16A-VCS-Loc-22"/>
    <s v="3C"/>
    <n v="23.327999999999999"/>
    <n v="23.33"/>
    <n v="23.32"/>
    <x v="45"/>
    <n v="3634968"/>
    <n v="41306260"/>
    <s v="C"/>
    <n v="3"/>
    <x v="27"/>
    <n v="4.13"/>
    <n v="17"/>
    <n v="4.13"/>
    <n v="1"/>
    <s v="3C"/>
    <n v="0.1065380320399794"/>
  </r>
  <r>
    <s v="3C-16A-VCS-Loc-22"/>
    <s v="3C"/>
    <n v="23.989000000000001"/>
    <n v="23.99"/>
    <n v="23.99"/>
    <x v="901"/>
    <n v="1532262"/>
    <n v="41306260"/>
    <s v="C"/>
    <n v="3"/>
    <x v="27"/>
    <n v="4.13"/>
    <n v="17"/>
    <n v="4.13"/>
    <n v="1"/>
    <s v="3C"/>
    <n v="4.4909385185686067E-2"/>
  </r>
  <r>
    <s v="3C-16A-VCS-Loc-22"/>
    <s v="3C"/>
    <n v="25.289000000000001"/>
    <n v="25.29"/>
    <n v="25.28"/>
    <x v="253"/>
    <n v="603769"/>
    <n v="41306260"/>
    <s v="C"/>
    <n v="3"/>
    <x v="27"/>
    <n v="4.13"/>
    <n v="17"/>
    <n v="4.13"/>
    <n v="1"/>
    <s v="3C"/>
    <n v="1.7695991014706682E-2"/>
  </r>
  <r>
    <s v="3C-16A-VCS-Loc-22"/>
    <s v="3C"/>
    <n v="25.446999999999999"/>
    <n v="25.45"/>
    <n v="25.45"/>
    <x v="99"/>
    <n v="1121565"/>
    <n v="41306260"/>
    <s v="C"/>
    <n v="3"/>
    <x v="27"/>
    <n v="4.13"/>
    <n v="17"/>
    <n v="4.13"/>
    <n v="1"/>
    <s v="3C"/>
    <n v="3.2872181517119126E-2"/>
  </r>
  <r>
    <s v="3C-16A-VCS-Loc-22"/>
    <s v="3C"/>
    <n v="25.678999999999998"/>
    <n v="25.68"/>
    <n v="25.67"/>
    <x v="254"/>
    <n v="3977838"/>
    <n v="41306260"/>
    <s v="C"/>
    <n v="3"/>
    <x v="27"/>
    <n v="4.13"/>
    <n v="17"/>
    <n v="4.13"/>
    <n v="1"/>
    <s v="3C"/>
    <n v="0.11658728007890234"/>
  </r>
  <r>
    <s v="3C-16A-VCS-Loc-22"/>
    <s v="3C"/>
    <n v="26.637"/>
    <n v="26.64"/>
    <n v="26.62"/>
    <x v="293"/>
    <n v="1673056"/>
    <n v="41306260"/>
    <s v="C"/>
    <n v="3"/>
    <x v="27"/>
    <n v="4.13"/>
    <n v="17"/>
    <n v="4.13"/>
    <n v="1"/>
    <s v="3C"/>
    <n v="4.9035945772474408E-2"/>
  </r>
  <r>
    <s v="3C-16A-VCS-Loc-22"/>
    <s v="3C"/>
    <n v="27.91"/>
    <n v="27.91"/>
    <n v="27.91"/>
    <x v="294"/>
    <n v="1481450"/>
    <n v="41306260"/>
    <s v="C"/>
    <n v="3"/>
    <x v="27"/>
    <n v="4.13"/>
    <n v="17"/>
    <n v="4.13"/>
    <n v="1"/>
    <s v="3C"/>
    <n v="4.342012572480073E-2"/>
  </r>
  <r>
    <s v="3C-16A-VCS-Loc-22"/>
    <s v="3C"/>
    <n v="29.030999999999999"/>
    <n v="29.03"/>
    <n v="29.03"/>
    <x v="101"/>
    <n v="2508611"/>
    <n v="41306260"/>
    <s v="C"/>
    <n v="3"/>
    <x v="27"/>
    <n v="4.13"/>
    <n v="17"/>
    <n v="4.13"/>
    <n v="1"/>
    <s v="3C"/>
    <n v="7.3525400799634197E-2"/>
  </r>
  <r>
    <s v="3C-16A-VCS-Loc-22"/>
    <s v="3C"/>
    <n v="30.076000000000001"/>
    <n v="30.08"/>
    <n v="30.08"/>
    <x v="55"/>
    <n v="1669357"/>
    <n v="41306260"/>
    <s v="C"/>
    <n v="3"/>
    <x v="27"/>
    <n v="4.13"/>
    <n v="17"/>
    <n v="4.13"/>
    <n v="1"/>
    <s v="3C"/>
    <n v="4.8927531013247948E-2"/>
  </r>
  <r>
    <s v="3C-16A-VCS-Loc-22"/>
    <s v="3C"/>
    <n v="30.954000000000001"/>
    <n v="30.95"/>
    <n v="30.94"/>
    <x v="193"/>
    <n v="1115103"/>
    <n v="41306260"/>
    <s v="C"/>
    <n v="3"/>
    <x v="27"/>
    <n v="4.13"/>
    <n v="17"/>
    <n v="4.13"/>
    <n v="1"/>
    <s v="3C"/>
    <n v="3.2682785417059282E-2"/>
  </r>
  <r>
    <s v="3C-16A-VCS-Loc-22"/>
    <s v="3C"/>
    <n v="31.757000000000001"/>
    <n v="31.76"/>
    <n v="31.76"/>
    <x v="329"/>
    <n v="3025047"/>
    <n v="41306260"/>
    <s v="C"/>
    <n v="3"/>
    <x v="27"/>
    <n v="4.13"/>
    <n v="17"/>
    <n v="4.13"/>
    <n v="1"/>
    <s v="3C"/>
    <n v="8.8661730779595174E-2"/>
  </r>
  <r>
    <s v="3C-16A-VCS-Loc-22"/>
    <s v="3C"/>
    <n v="34.94"/>
    <n v="34.94"/>
    <n v="34.86"/>
    <x v="61"/>
    <n v="2268395"/>
    <n v="41306260"/>
    <s v="C"/>
    <n v="3"/>
    <x v="27"/>
    <n v="4.13"/>
    <n v="17"/>
    <n v="4.13"/>
    <n v="1"/>
    <s v="3C"/>
    <n v="6.6484860166397347E-2"/>
  </r>
  <r>
    <s v="3C-16A-VCS-Loc-22"/>
    <s v="3C"/>
    <n v="35.667000000000002"/>
    <n v="35.67"/>
    <n v="35.67"/>
    <x v="62"/>
    <n v="1549033"/>
    <n v="41306260"/>
    <s v="C"/>
    <n v="3"/>
    <x v="27"/>
    <n v="4.13"/>
    <n v="17"/>
    <n v="4.13"/>
    <n v="1"/>
    <s v="3C"/>
    <n v="4.5400929907769588E-2"/>
  </r>
  <r>
    <s v="3C-16A-VCS-Loc-22"/>
    <s v="3C"/>
    <n v="35.909999999999997"/>
    <n v="35.909999999999997"/>
    <n v="35.909999999999997"/>
    <x v="64"/>
    <n v="1389648"/>
    <n v="41306260"/>
    <s v="C"/>
    <n v="3"/>
    <x v="27"/>
    <n v="4.13"/>
    <n v="17"/>
    <n v="4.13"/>
    <n v="1"/>
    <s v="3C"/>
    <n v="4.0729481840911193E-2"/>
  </r>
  <r>
    <s v="3C-16A-VCS-Loc-22"/>
    <s v="3C"/>
    <n v="36.116999999999997"/>
    <n v="36.119999999999997"/>
    <n v="36.11"/>
    <x v="353"/>
    <n v="618862"/>
    <n v="41306260"/>
    <s v="C"/>
    <n v="3"/>
    <x v="27"/>
    <n v="4.13"/>
    <n v="17"/>
    <n v="4.13"/>
    <n v="1"/>
    <s v="3C"/>
    <n v="1.8138354886294932E-2"/>
  </r>
  <r>
    <s v="3C-16A-VCS-Loc-22"/>
    <s v="3C"/>
    <n v="36.165999999999997"/>
    <n v="36.17"/>
    <n v="36.11"/>
    <x v="65"/>
    <n v="1901752"/>
    <n v="41306260"/>
    <s v="C"/>
    <n v="3"/>
    <x v="27"/>
    <n v="4.13"/>
    <n v="17"/>
    <n v="4.13"/>
    <n v="1"/>
    <s v="3C"/>
    <n v="5.5738844333181166E-2"/>
  </r>
  <r>
    <s v="3C-16A-VCS-Loc-22"/>
    <s v="3C"/>
    <n v="36.54"/>
    <n v="36.54"/>
    <n v="36.54"/>
    <x v="66"/>
    <n v="570963"/>
    <n v="41306260"/>
    <s v="C"/>
    <n v="3"/>
    <x v="27"/>
    <n v="4.13"/>
    <n v="17"/>
    <n v="4.13"/>
    <n v="1"/>
    <s v="3C"/>
    <n v="1.6734473147395727E-2"/>
  </r>
  <r>
    <s v="3C-16A-VCS-Loc-22"/>
    <s v="3C"/>
    <n v="36.593000000000004"/>
    <n v="36.590000000000003"/>
    <n v="36.590000000000003"/>
    <x v="107"/>
    <n v="3119389"/>
    <n v="41306260"/>
    <s v="C"/>
    <n v="3"/>
    <x v="27"/>
    <n v="4.13"/>
    <n v="17"/>
    <n v="4.13"/>
    <n v="1"/>
    <s v="3C"/>
    <n v="9.1426820051004387E-2"/>
  </r>
  <r>
    <s v="3C-16A-VCS-Loc-22"/>
    <s v="3C"/>
    <n v="36.731999999999999"/>
    <n v="36.729999999999997"/>
    <n v="36.72"/>
    <x v="198"/>
    <n v="2722427"/>
    <n v="41306260"/>
    <s v="C"/>
    <n v="3"/>
    <x v="27"/>
    <n v="4.13"/>
    <n v="17"/>
    <n v="4.13"/>
    <n v="1"/>
    <s v="3C"/>
    <n v="7.9792178349989598E-2"/>
  </r>
  <r>
    <s v="3C-16A-VCS-Loc-22"/>
    <s v="3C"/>
    <n v="37.061"/>
    <n v="37.06"/>
    <n v="37.06"/>
    <x v="70"/>
    <n v="2316301"/>
    <n v="41306260"/>
    <s v="C"/>
    <n v="3"/>
    <x v="27"/>
    <n v="4.13"/>
    <n v="17"/>
    <n v="4.13"/>
    <n v="1"/>
    <s v="3C"/>
    <n v="6.7888947069750363E-2"/>
  </r>
  <r>
    <s v="3C-16A-VCS-Loc-22"/>
    <s v="3C"/>
    <n v="37.140999999999998"/>
    <n v="37.14"/>
    <n v="37.14"/>
    <x v="305"/>
    <n v="1225951"/>
    <n v="41306260"/>
    <s v="C"/>
    <n v="3"/>
    <x v="27"/>
    <n v="4.13"/>
    <n v="17"/>
    <n v="4.13"/>
    <n v="1"/>
    <s v="3C"/>
    <n v="3.5931652470515496E-2"/>
  </r>
  <r>
    <s v="3C-16A-VCS-Loc-22"/>
    <s v="3C"/>
    <n v="37.244"/>
    <n v="37.24"/>
    <n v="37.24"/>
    <x v="109"/>
    <n v="2643810"/>
    <n v="41306260"/>
    <s v="C"/>
    <n v="3"/>
    <x v="27"/>
    <n v="4.13"/>
    <n v="17"/>
    <n v="4.13"/>
    <n v="1"/>
    <s v="3C"/>
    <n v="7.7487976369425518E-2"/>
  </r>
  <r>
    <s v="3C-16A-VCS-Loc-22"/>
    <s v="3C"/>
    <n v="37.295000000000002"/>
    <n v="37.299999999999997"/>
    <n v="37.24"/>
    <x v="73"/>
    <n v="2547849"/>
    <n v="41306260"/>
    <s v="C"/>
    <n v="3"/>
    <x v="27"/>
    <n v="4.13"/>
    <n v="17"/>
    <n v="4.13"/>
    <n v="1"/>
    <s v="3C"/>
    <n v="7.4675435490774461E-2"/>
  </r>
  <r>
    <s v="3C-16A-VCS-Loc-22"/>
    <s v="3C"/>
    <n v="37.374000000000002"/>
    <n v="37.369999999999997"/>
    <n v="37.369999999999997"/>
    <x v="817"/>
    <n v="2076053"/>
    <n v="41306260"/>
    <s v="C"/>
    <n v="3"/>
    <x v="27"/>
    <n v="4.13"/>
    <n v="17"/>
    <n v="4.13"/>
    <n v="1"/>
    <s v="3C"/>
    <n v="6.0847468541867587E-2"/>
  </r>
  <r>
    <s v="3C-16A-VCS-Loc-22"/>
    <s v="3C"/>
    <n v="37.677"/>
    <n v="37.68"/>
    <n v="37.67"/>
    <x v="110"/>
    <n v="7591751"/>
    <n v="41306260"/>
    <s v="C"/>
    <n v="3"/>
    <x v="27"/>
    <n v="4.13"/>
    <n v="17"/>
    <n v="4.13"/>
    <n v="1"/>
    <s v="3C"/>
    <n v="0.2225082067510761"/>
  </r>
  <r>
    <s v="3C-16A-VCS-Loc-22"/>
    <s v="3C"/>
    <n v="37.795999999999999"/>
    <n v="37.799999999999997"/>
    <n v="37.799999999999997"/>
    <x v="330"/>
    <n v="5683013"/>
    <n v="41306260"/>
    <s v="C"/>
    <n v="3"/>
    <x v="27"/>
    <n v="4.13"/>
    <n v="17"/>
    <n v="4.13"/>
    <n v="1"/>
    <s v="3C"/>
    <n v="0.1665646082930082"/>
  </r>
  <r>
    <s v="3C-16A-VCS-Loc-22"/>
    <s v="3C"/>
    <n v="37.991999999999997"/>
    <n v="37.99"/>
    <n v="37.99"/>
    <x v="77"/>
    <n v="15956525"/>
    <n v="41306260"/>
    <s v="C"/>
    <n v="3"/>
    <x v="27"/>
    <n v="4.13"/>
    <n v="17"/>
    <n v="4.13"/>
    <n v="1"/>
    <s v="3C"/>
    <n v="0.4676731051543595"/>
  </r>
  <r>
    <s v="3C-16A-VCS-Loc-22"/>
    <s v="3C"/>
    <n v="38.194000000000003"/>
    <n v="38.19"/>
    <n v="38.19"/>
    <x v="902"/>
    <n v="557671"/>
    <n v="41306260"/>
    <s v="C"/>
    <n v="3"/>
    <x v="27"/>
    <n v="4.13"/>
    <n v="17"/>
    <n v="4.13"/>
    <n v="1"/>
    <s v="3C"/>
    <n v="1.6344895158847985E-2"/>
  </r>
  <r>
    <s v="3C-16A-VCS-Loc-22"/>
    <s v="3C"/>
    <n v="38.334000000000003"/>
    <n v="38.33"/>
    <n v="38.33"/>
    <x v="903"/>
    <n v="2814969"/>
    <n v="41306260"/>
    <s v="C"/>
    <n v="3"/>
    <x v="27"/>
    <n v="4.13"/>
    <n v="17"/>
    <n v="4.13"/>
    <n v="1"/>
    <s v="3C"/>
    <n v="8.2504511047565954E-2"/>
  </r>
  <r>
    <s v="3C-16A-VCS-Loc-22"/>
    <s v="3C"/>
    <n v="38.432000000000002"/>
    <n v="38.43"/>
    <n v="38.43"/>
    <x v="79"/>
    <n v="9140785"/>
    <n v="41306260"/>
    <s v="C"/>
    <n v="3"/>
    <x v="27"/>
    <n v="4.13"/>
    <n v="17"/>
    <n v="4.13"/>
    <n v="1"/>
    <s v="3C"/>
    <n v="0.26790916596805336"/>
  </r>
  <r>
    <s v="3C-16A-VCS-Loc-22"/>
    <s v="3C"/>
    <n v="39.552"/>
    <n v="39.549999999999997"/>
    <n v="39.53"/>
    <x v="92"/>
    <n v="4875117"/>
    <n v="41306260"/>
    <s v="C"/>
    <n v="3"/>
    <x v="27"/>
    <n v="4.13"/>
    <n v="17"/>
    <n v="4.13"/>
    <n v="1"/>
    <s v="3C"/>
    <n v="0.14288581664120517"/>
  </r>
  <r>
    <s v="3C-16A-VCS-Loc-22"/>
    <s v="3C"/>
    <n v="39.753"/>
    <n v="39.75"/>
    <n v="39.75"/>
    <x v="278"/>
    <n v="1639615"/>
    <n v="41306260"/>
    <s v="C"/>
    <n v="3"/>
    <x v="27"/>
    <n v="4.13"/>
    <n v="17"/>
    <n v="4.13"/>
    <n v="1"/>
    <s v="3C"/>
    <n v="4.8055816558283539E-2"/>
  </r>
  <r>
    <s v="3D-19B-VCS-Loc-22"/>
    <s v="3D"/>
    <n v="4.1890000000000001"/>
    <n v="4.1900000000000004"/>
    <n v="4.1900000000000004"/>
    <x v="93"/>
    <n v="334847"/>
    <n v="42227824"/>
    <s v="D"/>
    <n v="3"/>
    <x v="28"/>
    <n v="4.17"/>
    <n v="12"/>
    <n v="4.17"/>
    <n v="0"/>
    <s v="3D"/>
    <n v="9.5078354934161526E-3"/>
  </r>
  <r>
    <s v="3D-19B-VCS-Loc-22"/>
    <s v="3D"/>
    <n v="4.7389999999999999"/>
    <n v="4.74"/>
    <n v="4.7"/>
    <x v="112"/>
    <n v="2003379"/>
    <n v="42227824"/>
    <s v="D"/>
    <n v="3"/>
    <x v="28"/>
    <n v="4.17"/>
    <n v="12"/>
    <n v="4.17"/>
    <n v="0"/>
    <s v="3D"/>
    <n v="5.6885078746306696E-2"/>
  </r>
  <r>
    <s v="3D-19B-VCS-Loc-22"/>
    <s v="3D"/>
    <n v="5.851"/>
    <n v="5.85"/>
    <n v="5.85"/>
    <x v="531"/>
    <n v="58279117"/>
    <n v="42227824"/>
    <s v="D"/>
    <n v="3"/>
    <x v="28"/>
    <n v="4.17"/>
    <n v="12"/>
    <n v="4.17"/>
    <n v="0"/>
    <s v="3D"/>
    <n v="1.6548102779405303"/>
  </r>
  <r>
    <s v="3D-19B-VCS-Loc-22"/>
    <s v="3D"/>
    <n v="6.1310000000000002"/>
    <n v="6.13"/>
    <n v="6.13"/>
    <x v="332"/>
    <n v="2546880"/>
    <n v="42227824"/>
    <s v="D"/>
    <n v="3"/>
    <x v="28"/>
    <n v="4.17"/>
    <n v="12"/>
    <n v="4.17"/>
    <n v="0"/>
    <s v="3D"/>
    <n v="7.2317554170925016E-2"/>
  </r>
  <r>
    <s v="3D-19B-VCS-Loc-22"/>
    <s v="3D"/>
    <n v="6.2530000000000001"/>
    <n v="6.25"/>
    <n v="6.25"/>
    <x v="403"/>
    <n v="4180286"/>
    <n v="42227824"/>
    <s v="D"/>
    <n v="3"/>
    <x v="28"/>
    <n v="4.17"/>
    <n v="12"/>
    <n v="4.17"/>
    <n v="0"/>
    <s v="3D"/>
    <n v="0.11869740987206286"/>
  </r>
  <r>
    <s v="3D-19B-VCS-Loc-22"/>
    <s v="3D"/>
    <n v="6.7009999999999996"/>
    <n v="6.7"/>
    <n v="6.7"/>
    <x v="404"/>
    <n v="1435212"/>
    <n v="42227824"/>
    <s v="D"/>
    <n v="3"/>
    <x v="28"/>
    <n v="4.17"/>
    <n v="12"/>
    <n v="4.17"/>
    <n v="0"/>
    <s v="3D"/>
    <n v="4.0752222938168124E-2"/>
  </r>
  <r>
    <s v="3D-19B-VCS-Loc-22"/>
    <s v="3D"/>
    <n v="8.4640000000000004"/>
    <n v="8.4600000000000009"/>
    <n v="8.4600000000000009"/>
    <x v="541"/>
    <n v="2763390"/>
    <n v="42227824"/>
    <s v="D"/>
    <n v="3"/>
    <x v="28"/>
    <n v="4.17"/>
    <n v="12"/>
    <n v="4.17"/>
    <n v="0"/>
    <s v="3D"/>
    <n v="7.8465261818535817E-2"/>
  </r>
  <r>
    <s v="3D-19B-VCS-Loc-22"/>
    <s v="3D"/>
    <n v="8.64"/>
    <n v="8.64"/>
    <n v="8.64"/>
    <x v="823"/>
    <n v="4037293"/>
    <n v="42227824"/>
    <s v="D"/>
    <n v="3"/>
    <x v="28"/>
    <n v="4.17"/>
    <n v="12"/>
    <n v="4.17"/>
    <n v="0"/>
    <s v="3D"/>
    <n v="0.1146371855884048"/>
  </r>
  <r>
    <s v="3D-19B-VCS-Loc-22"/>
    <s v="3D"/>
    <n v="8.8249999999999993"/>
    <n v="8.83"/>
    <n v="8.83"/>
    <x v="904"/>
    <n v="16724192"/>
    <n v="42227824"/>
    <s v="D"/>
    <n v="3"/>
    <x v="28"/>
    <n v="4.17"/>
    <n v="12"/>
    <n v="4.17"/>
    <n v="0"/>
    <s v="3D"/>
    <n v="0.47487618612771348"/>
  </r>
  <r>
    <s v="3D-19B-VCS-Loc-22"/>
    <s v="3D"/>
    <n v="8.8789999999999996"/>
    <n v="8.8800000000000008"/>
    <n v="8.8800000000000008"/>
    <x v="416"/>
    <n v="13432596"/>
    <n v="42227824"/>
    <s v="D"/>
    <n v="3"/>
    <x v="28"/>
    <n v="4.17"/>
    <n v="12"/>
    <n v="4.17"/>
    <n v="0"/>
    <s v="3D"/>
    <n v="0.38141274378304074"/>
  </r>
  <r>
    <s v="3D-19B-VCS-Loc-22"/>
    <s v="3D"/>
    <n v="9.0269999999999992"/>
    <n v="9.0299999999999994"/>
    <n v="9.0299999999999994"/>
    <x v="905"/>
    <n v="5258161"/>
    <n v="42227824"/>
    <s v="D"/>
    <n v="3"/>
    <x v="28"/>
    <n v="4.17"/>
    <n v="12"/>
    <n v="4.17"/>
    <n v="0"/>
    <s v="3D"/>
    <n v="0.14930320351054832"/>
  </r>
  <r>
    <s v="3D-19B-VCS-Loc-22"/>
    <s v="3D"/>
    <n v="9.2330000000000005"/>
    <n v="9.23"/>
    <n v="9.23"/>
    <x v="124"/>
    <n v="1586537"/>
    <n v="42227824"/>
    <s v="D"/>
    <n v="3"/>
    <x v="28"/>
    <n v="4.17"/>
    <n v="12"/>
    <n v="4.17"/>
    <n v="0"/>
    <s v="3D"/>
    <n v="4.5049030752009077E-2"/>
  </r>
  <r>
    <s v="3D-19B-VCS-Loc-22"/>
    <s v="3D"/>
    <n v="9.3780000000000001"/>
    <n v="9.3800000000000008"/>
    <n v="9.3800000000000008"/>
    <x v="10"/>
    <n v="11728884"/>
    <n v="42227824"/>
    <s v="D"/>
    <n v="3"/>
    <x v="28"/>
    <n v="4.17"/>
    <n v="12"/>
    <n v="4.17"/>
    <n v="0"/>
    <s v="3D"/>
    <n v="0.33303657967179279"/>
  </r>
  <r>
    <s v="3D-19B-VCS-Loc-22"/>
    <s v="3D"/>
    <n v="9.548"/>
    <n v="9.5500000000000007"/>
    <n v="9.5299999999999994"/>
    <x v="11"/>
    <n v="3890362"/>
    <n v="42227824"/>
    <s v="D"/>
    <n v="3"/>
    <x v="28"/>
    <n v="4.17"/>
    <n v="12"/>
    <n v="4.17"/>
    <n v="0"/>
    <s v="3D"/>
    <n v="0.11046514350087487"/>
  </r>
  <r>
    <s v="3D-19B-VCS-Loc-22"/>
    <s v="3D"/>
    <n v="9.82"/>
    <n v="9.82"/>
    <n v="9.8000000000000007"/>
    <x v="13"/>
    <n v="4702942"/>
    <n v="42227824"/>
    <s v="D"/>
    <n v="3"/>
    <x v="28"/>
    <n v="4.17"/>
    <n v="12"/>
    <n v="4.17"/>
    <n v="0"/>
    <s v="3D"/>
    <n v="0.13353800055272272"/>
  </r>
  <r>
    <s v="3D-19B-VCS-Loc-22"/>
    <s v="3D"/>
    <n v="10.202"/>
    <n v="10.199999999999999"/>
    <n v="10.18"/>
    <x v="14"/>
    <n v="3140257"/>
    <n v="42227824"/>
    <s v="D"/>
    <n v="3"/>
    <x v="28"/>
    <n v="4.17"/>
    <n v="12"/>
    <n v="4.17"/>
    <n v="0"/>
    <s v="3D"/>
    <n v="8.9166237006897256E-2"/>
  </r>
  <r>
    <s v="3D-19B-VCS-Loc-22"/>
    <s v="3D"/>
    <n v="10.468999999999999"/>
    <n v="10.47"/>
    <n v="10.47"/>
    <x v="282"/>
    <n v="1963188"/>
    <n v="42227824"/>
    <s v="D"/>
    <n v="3"/>
    <x v="28"/>
    <n v="4.17"/>
    <n v="12"/>
    <n v="4.17"/>
    <n v="0"/>
    <s v="3D"/>
    <n v="5.5743872713951953E-2"/>
  </r>
  <r>
    <s v="3D-19B-VCS-Loc-22"/>
    <s v="3D"/>
    <n v="10.8"/>
    <n v="10.8"/>
    <n v="10.8"/>
    <x v="17"/>
    <n v="1959907"/>
    <n v="42227824"/>
    <s v="D"/>
    <n v="3"/>
    <x v="28"/>
    <n v="4.17"/>
    <n v="12"/>
    <n v="4.17"/>
    <n v="0"/>
    <s v="3D"/>
    <n v="5.5650710140436592E-2"/>
  </r>
  <r>
    <s v="3D-19B-VCS-Loc-22"/>
    <s v="3D"/>
    <n v="11.590999999999999"/>
    <n v="11.59"/>
    <n v="11.59"/>
    <x v="549"/>
    <n v="7605085"/>
    <n v="42227824"/>
    <s v="D"/>
    <n v="3"/>
    <x v="28"/>
    <n v="4.17"/>
    <n v="12"/>
    <n v="4.17"/>
    <n v="0"/>
    <s v="3D"/>
    <n v="0.21594309369188547"/>
  </r>
  <r>
    <s v="3D-19B-VCS-Loc-22"/>
    <s v="3D"/>
    <n v="11.791"/>
    <n v="11.79"/>
    <n v="11.79"/>
    <x v="653"/>
    <n v="9060158"/>
    <n v="42227824"/>
    <s v="D"/>
    <n v="3"/>
    <x v="28"/>
    <n v="4.17"/>
    <n v="12"/>
    <n v="4.17"/>
    <n v="0"/>
    <s v="3D"/>
    <n v="0.25725926112032754"/>
  </r>
  <r>
    <s v="3D-19B-VCS-Loc-22"/>
    <s v="3D"/>
    <n v="12.036"/>
    <n v="12.04"/>
    <n v="12.04"/>
    <x v="906"/>
    <n v="2552671"/>
    <n v="42227824"/>
    <s v="D"/>
    <n v="3"/>
    <x v="28"/>
    <n v="4.17"/>
    <n v="12"/>
    <n v="4.17"/>
    <n v="0"/>
    <s v="3D"/>
    <n v="7.2481987106989471E-2"/>
  </r>
  <r>
    <s v="3D-19B-VCS-Loc-22"/>
    <s v="3D"/>
    <n v="12.198"/>
    <n v="12.2"/>
    <n v="12.2"/>
    <x v="876"/>
    <n v="3935445"/>
    <n v="42227824"/>
    <s v="D"/>
    <n v="3"/>
    <x v="28"/>
    <n v="4.17"/>
    <n v="12"/>
    <n v="4.17"/>
    <n v="0"/>
    <s v="3D"/>
    <n v="0.11174525575378347"/>
  </r>
  <r>
    <s v="3D-19B-VCS-Loc-22"/>
    <s v="3D"/>
    <n v="12.398999999999999"/>
    <n v="12.4"/>
    <n v="12.39"/>
    <x v="20"/>
    <n v="4881324"/>
    <n v="42227824"/>
    <s v="D"/>
    <n v="3"/>
    <x v="28"/>
    <n v="4.17"/>
    <n v="12"/>
    <n v="4.17"/>
    <n v="0"/>
    <s v="3D"/>
    <n v="0.13860308015918946"/>
  </r>
  <r>
    <s v="3D-19B-VCS-Loc-22"/>
    <s v="3D"/>
    <n v="12.539"/>
    <n v="12.54"/>
    <n v="12.53"/>
    <x v="21"/>
    <n v="19676175"/>
    <n v="42227824"/>
    <s v="D"/>
    <n v="3"/>
    <x v="28"/>
    <n v="4.17"/>
    <n v="12"/>
    <n v="4.17"/>
    <n v="0"/>
    <s v="3D"/>
    <n v="0.55869646447382704"/>
  </r>
  <r>
    <s v="3D-19B-VCS-Loc-22"/>
    <s v="3D"/>
    <n v="13.066000000000001"/>
    <n v="13.07"/>
    <n v="13.07"/>
    <x v="907"/>
    <n v="2590448"/>
    <n v="42227824"/>
    <s v="D"/>
    <n v="3"/>
    <x v="28"/>
    <n v="4.17"/>
    <n v="12"/>
    <n v="4.17"/>
    <n v="0"/>
    <s v="3D"/>
    <n v="7.3554648655203378E-2"/>
  </r>
  <r>
    <s v="3D-19B-VCS-Loc-22"/>
    <s v="3D"/>
    <n v="13.141"/>
    <n v="13.14"/>
    <n v="13.14"/>
    <x v="878"/>
    <n v="1517576"/>
    <n v="42227824"/>
    <s v="D"/>
    <n v="3"/>
    <x v="28"/>
    <n v="4.17"/>
    <n v="12"/>
    <n v="4.17"/>
    <n v="0"/>
    <s v="3D"/>
    <n v="4.3090913034181312E-2"/>
  </r>
  <r>
    <s v="3D-19B-VCS-Loc-22"/>
    <s v="3D"/>
    <n v="13.827"/>
    <n v="13.83"/>
    <n v="13.83"/>
    <x v="879"/>
    <n v="1396293"/>
    <n v="42227824"/>
    <s v="D"/>
    <n v="3"/>
    <x v="28"/>
    <n v="4.17"/>
    <n v="12"/>
    <n v="4.17"/>
    <n v="0"/>
    <s v="3D"/>
    <n v="3.9647134794722726E-2"/>
  </r>
  <r>
    <s v="3D-19B-VCS-Loc-22"/>
    <s v="3D"/>
    <n v="14.61"/>
    <n v="14.61"/>
    <n v="14.61"/>
    <x v="880"/>
    <n v="3096045"/>
    <n v="42227824"/>
    <s v="D"/>
    <n v="3"/>
    <x v="28"/>
    <n v="4.17"/>
    <n v="12"/>
    <n v="4.17"/>
    <n v="0"/>
    <s v="3D"/>
    <n v="8.7910856421630212E-2"/>
  </r>
  <r>
    <s v="3D-19B-VCS-Loc-22"/>
    <s v="3D"/>
    <n v="14.709"/>
    <n v="14.71"/>
    <n v="14.71"/>
    <x v="724"/>
    <n v="15950170"/>
    <n v="42227824"/>
    <s v="D"/>
    <n v="3"/>
    <x v="28"/>
    <n v="4.17"/>
    <n v="12"/>
    <n v="4.17"/>
    <n v="0"/>
    <s v="3D"/>
    <n v="0.45289816678071332"/>
  </r>
  <r>
    <s v="3D-19B-VCS-Loc-22"/>
    <s v="3D"/>
    <n v="15.081"/>
    <n v="15.08"/>
    <n v="15.07"/>
    <x v="229"/>
    <n v="2503961"/>
    <n v="42227824"/>
    <s v="D"/>
    <n v="3"/>
    <x v="28"/>
    <n v="4.17"/>
    <n v="12"/>
    <n v="4.17"/>
    <n v="0"/>
    <s v="3D"/>
    <n v="7.1098887760469118E-2"/>
  </r>
  <r>
    <s v="3D-19B-VCS-Loc-22"/>
    <s v="3D"/>
    <n v="15.205"/>
    <n v="15.21"/>
    <n v="15.21"/>
    <x v="356"/>
    <n v="7401109"/>
    <n v="42227824"/>
    <s v="D"/>
    <n v="3"/>
    <x v="28"/>
    <n v="4.17"/>
    <n v="12"/>
    <n v="4.17"/>
    <n v="0"/>
    <s v="3D"/>
    <n v="0.2101512835439521"/>
  </r>
  <r>
    <s v="3D-19B-VCS-Loc-22"/>
    <s v="3D"/>
    <n v="15.401"/>
    <n v="15.4"/>
    <n v="15.4"/>
    <x v="273"/>
    <n v="3601886"/>
    <n v="42227824"/>
    <s v="D"/>
    <n v="3"/>
    <x v="28"/>
    <n v="4.17"/>
    <n v="12"/>
    <n v="4.17"/>
    <n v="0"/>
    <s v="3D"/>
    <n v="0.1022739924623447"/>
  </r>
  <r>
    <s v="3D-19B-VCS-Loc-22"/>
    <s v="3D"/>
    <n v="15.558999999999999"/>
    <n v="15.56"/>
    <n v="15.55"/>
    <x v="27"/>
    <n v="11110403"/>
    <n v="42227824"/>
    <s v="D"/>
    <n v="3"/>
    <x v="28"/>
    <n v="4.17"/>
    <n v="12"/>
    <n v="4.17"/>
    <n v="0"/>
    <s v="3D"/>
    <n v="0.31547507963206273"/>
  </r>
  <r>
    <s v="3D-19B-VCS-Loc-22"/>
    <s v="3D"/>
    <n v="15.647"/>
    <n v="15.65"/>
    <n v="15.65"/>
    <x v="881"/>
    <n v="1922771"/>
    <n v="42227824"/>
    <s v="D"/>
    <n v="3"/>
    <x v="28"/>
    <n v="4.17"/>
    <n v="12"/>
    <n v="4.17"/>
    <n v="0"/>
    <s v="3D"/>
    <n v="5.4596249509511113E-2"/>
  </r>
  <r>
    <s v="3D-19B-VCS-Loc-22"/>
    <s v="3D"/>
    <n v="15.773999999999999"/>
    <n v="15.77"/>
    <n v="15.77"/>
    <x v="189"/>
    <n v="5460408"/>
    <n v="42227824"/>
    <s v="D"/>
    <n v="3"/>
    <x v="28"/>
    <n v="4.17"/>
    <n v="12"/>
    <n v="4.17"/>
    <n v="0"/>
    <s v="3D"/>
    <n v="0.15504591945256641"/>
  </r>
  <r>
    <s v="3D-19B-VCS-Loc-22"/>
    <s v="3D"/>
    <n v="15.874000000000001"/>
    <n v="15.87"/>
    <n v="15.87"/>
    <x v="908"/>
    <n v="3962217"/>
    <n v="42227824"/>
    <s v="D"/>
    <n v="3"/>
    <x v="28"/>
    <n v="4.17"/>
    <n v="12"/>
    <n v="4.17"/>
    <n v="0"/>
    <s v="3D"/>
    <n v="0.11250543509488474"/>
  </r>
  <r>
    <s v="3D-19B-VCS-Loc-22"/>
    <s v="3D"/>
    <n v="17.244"/>
    <n v="17.239999999999998"/>
    <n v="17.239999999999998"/>
    <x v="443"/>
    <n v="2246304"/>
    <n v="42227824"/>
    <s v="D"/>
    <n v="3"/>
    <x v="28"/>
    <n v="4.17"/>
    <n v="12"/>
    <n v="4.17"/>
    <n v="0"/>
    <s v="3D"/>
    <n v="6.3782828874688072E-2"/>
  </r>
  <r>
    <s v="3D-19B-VCS-Loc-22"/>
    <s v="3D"/>
    <n v="17.443000000000001"/>
    <n v="17.440000000000001"/>
    <n v="17.440000000000001"/>
    <x v="567"/>
    <n v="16472352"/>
    <n v="42227824"/>
    <s v="D"/>
    <n v="3"/>
    <x v="28"/>
    <n v="4.17"/>
    <n v="12"/>
    <n v="4.17"/>
    <n v="0"/>
    <s v="3D"/>
    <n v="0.46772529843673244"/>
  </r>
  <r>
    <s v="3D-19B-VCS-Loc-22"/>
    <s v="3D"/>
    <n v="17.742999999999999"/>
    <n v="17.739999999999998"/>
    <n v="17.739999999999998"/>
    <x v="446"/>
    <n v="4792349"/>
    <n v="42227824"/>
    <s v="D"/>
    <n v="3"/>
    <x v="28"/>
    <n v="4.17"/>
    <n v="12"/>
    <n v="4.17"/>
    <n v="0"/>
    <s v="3D"/>
    <n v="0.13607667358237466"/>
  </r>
  <r>
    <s v="3D-19B-VCS-Loc-22"/>
    <s v="3D"/>
    <n v="17.899000000000001"/>
    <n v="17.899999999999999"/>
    <n v="17.899999999999999"/>
    <x v="787"/>
    <n v="2862853"/>
    <n v="42227824"/>
    <s v="D"/>
    <n v="3"/>
    <x v="28"/>
    <n v="4.17"/>
    <n v="12"/>
    <n v="4.17"/>
    <n v="0"/>
    <s v="3D"/>
    <n v="8.1289470611452141E-2"/>
  </r>
  <r>
    <s v="3D-19B-VCS-Loc-22"/>
    <s v="3D"/>
    <n v="17.978999999999999"/>
    <n v="17.98"/>
    <n v="17.98"/>
    <x v="841"/>
    <n v="1726052"/>
    <n v="42227824"/>
    <s v="D"/>
    <n v="3"/>
    <x v="28"/>
    <n v="4.17"/>
    <n v="12"/>
    <n v="4.17"/>
    <n v="0"/>
    <s v="3D"/>
    <n v="4.9010498732501517E-2"/>
  </r>
  <r>
    <s v="3D-19B-VCS-Loc-22"/>
    <s v="3D"/>
    <n v="18.044"/>
    <n v="18.04"/>
    <n v="18.04"/>
    <x v="569"/>
    <n v="3949119"/>
    <n v="42227824"/>
    <s v="D"/>
    <n v="3"/>
    <x v="28"/>
    <n v="4.17"/>
    <n v="12"/>
    <n v="4.17"/>
    <n v="0"/>
    <s v="3D"/>
    <n v="0.11213352305955886"/>
  </r>
  <r>
    <s v="3D-19B-VCS-Loc-22"/>
    <s v="3D"/>
    <n v="18.209"/>
    <n v="18.21"/>
    <n v="18.21"/>
    <x v="274"/>
    <n v="4376117"/>
    <n v="42227824"/>
    <s v="D"/>
    <n v="3"/>
    <x v="28"/>
    <n v="4.17"/>
    <n v="12"/>
    <n v="4.17"/>
    <n v="0"/>
    <s v="3D"/>
    <n v="0.12425794627379615"/>
  </r>
  <r>
    <s v="3D-19B-VCS-Loc-22"/>
    <s v="3D"/>
    <n v="18.405000000000001"/>
    <n v="18.41"/>
    <n v="18.41"/>
    <x v="275"/>
    <n v="4656528"/>
    <n v="42227824"/>
    <s v="D"/>
    <n v="3"/>
    <x v="28"/>
    <n v="4.17"/>
    <n v="12"/>
    <n v="4.17"/>
    <n v="0"/>
    <s v="3D"/>
    <n v="0.1322200951314664"/>
  </r>
  <r>
    <s v="3D-19B-VCS-Loc-22"/>
    <s v="3D"/>
    <n v="18.513000000000002"/>
    <n v="18.510000000000002"/>
    <n v="18.510000000000002"/>
    <x v="36"/>
    <n v="42227824"/>
    <n v="42227824"/>
    <s v="D"/>
    <n v="3"/>
    <x v="28"/>
    <n v="4.17"/>
    <n v="12"/>
    <n v="4.17"/>
    <n v="0"/>
    <s v="3D"/>
    <n v="1.199040767386091"/>
  </r>
  <r>
    <s v="3D-19B-VCS-Loc-22"/>
    <s v="3D"/>
    <n v="18.777000000000001"/>
    <n v="18.78"/>
    <n v="18.78"/>
    <x v="844"/>
    <n v="3306427"/>
    <n v="42227824"/>
    <s v="D"/>
    <n v="3"/>
    <x v="28"/>
    <n v="4.17"/>
    <n v="12"/>
    <n v="4.17"/>
    <n v="0"/>
    <s v="3D"/>
    <n v="9.388456216418091E-2"/>
  </r>
  <r>
    <s v="3D-19B-VCS-Loc-22"/>
    <s v="3D"/>
    <n v="18.901"/>
    <n v="18.899999999999999"/>
    <n v="18.899999999999999"/>
    <x v="667"/>
    <n v="1492945"/>
    <n v="42227824"/>
    <s v="D"/>
    <n v="3"/>
    <x v="28"/>
    <n v="4.17"/>
    <n v="12"/>
    <n v="4.17"/>
    <n v="0"/>
    <s v="3D"/>
    <n v="4.239152646049741E-2"/>
  </r>
  <r>
    <s v="3D-19B-VCS-Loc-22"/>
    <s v="3D"/>
    <n v="19.026"/>
    <n v="19.03"/>
    <n v="19.03"/>
    <x v="909"/>
    <n v="917304"/>
    <n v="42227824"/>
    <s v="D"/>
    <n v="3"/>
    <x v="28"/>
    <n v="4.17"/>
    <n v="12"/>
    <n v="4.17"/>
    <n v="0"/>
    <s v="3D"/>
    <n v="2.6046449660449732E-2"/>
  </r>
  <r>
    <s v="3D-19B-VCS-Loc-22"/>
    <s v="3D"/>
    <n v="19.111999999999998"/>
    <n v="19.11"/>
    <n v="19.100000000000001"/>
    <x v="161"/>
    <n v="1826611"/>
    <n v="42227824"/>
    <s v="D"/>
    <n v="3"/>
    <x v="28"/>
    <n v="4.17"/>
    <n v="12"/>
    <n v="4.17"/>
    <n v="0"/>
    <s v="3D"/>
    <n v="5.1865827970578711E-2"/>
  </r>
  <r>
    <s v="3D-19B-VCS-Loc-22"/>
    <s v="3D"/>
    <n v="19.777999999999999"/>
    <n v="19.78"/>
    <n v="19.78"/>
    <x v="897"/>
    <n v="1606613"/>
    <n v="42227824"/>
    <s v="D"/>
    <n v="3"/>
    <x v="28"/>
    <n v="4.17"/>
    <n v="12"/>
    <n v="4.17"/>
    <n v="0"/>
    <s v="3D"/>
    <n v="4.5619080074134767E-2"/>
  </r>
  <r>
    <s v="3D-19B-VCS-Loc-22"/>
    <s v="3D"/>
    <n v="20.05"/>
    <n v="20.05"/>
    <n v="20.05"/>
    <x v="40"/>
    <n v="1430548"/>
    <n v="42227824"/>
    <s v="D"/>
    <n v="3"/>
    <x v="28"/>
    <n v="4.17"/>
    <n v="12"/>
    <n v="4.17"/>
    <n v="0"/>
    <s v="3D"/>
    <n v="4.0619790678833888E-2"/>
  </r>
  <r>
    <s v="3D-19B-VCS-Loc-22"/>
    <s v="3D"/>
    <n v="20.116"/>
    <n v="20.12"/>
    <n v="20.12"/>
    <x v="886"/>
    <n v="4860096"/>
    <n v="42227824"/>
    <s v="D"/>
    <n v="3"/>
    <x v="28"/>
    <n v="4.17"/>
    <n v="12"/>
    <n v="4.17"/>
    <n v="0"/>
    <s v="3D"/>
    <n v="0.13800032029616474"/>
  </r>
  <r>
    <s v="3D-19B-VCS-Loc-22"/>
    <s v="3D"/>
    <n v="20.317"/>
    <n v="20.32"/>
    <n v="20.32"/>
    <x v="730"/>
    <n v="9239107"/>
    <n v="42227824"/>
    <s v="D"/>
    <n v="3"/>
    <x v="28"/>
    <n v="4.17"/>
    <n v="12"/>
    <n v="4.17"/>
    <n v="0"/>
    <s v="3D"/>
    <n v="0.26234044044614296"/>
  </r>
  <r>
    <s v="3D-19B-VCS-Loc-22"/>
    <s v="3D"/>
    <n v="20.637"/>
    <n v="20.64"/>
    <n v="20.64"/>
    <x v="338"/>
    <n v="2424229"/>
    <n v="42227824"/>
    <s v="D"/>
    <n v="3"/>
    <x v="28"/>
    <n v="4.17"/>
    <n v="12"/>
    <n v="4.17"/>
    <n v="0"/>
    <s v="3D"/>
    <n v="6.8834932164148835E-2"/>
  </r>
  <r>
    <s v="3D-19B-VCS-Loc-22"/>
    <s v="3D"/>
    <n v="20.719000000000001"/>
    <n v="20.72"/>
    <n v="20.72"/>
    <x v="462"/>
    <n v="3001417"/>
    <n v="42227824"/>
    <s v="D"/>
    <n v="3"/>
    <x v="28"/>
    <n v="4.17"/>
    <n v="12"/>
    <n v="4.17"/>
    <n v="0"/>
    <s v="3D"/>
    <n v="8.5223935358962832E-2"/>
  </r>
  <r>
    <s v="3D-19B-VCS-Loc-22"/>
    <s v="3D"/>
    <n v="20.844000000000001"/>
    <n v="20.84"/>
    <n v="20.84"/>
    <x v="42"/>
    <n v="3811714"/>
    <n v="42227824"/>
    <s v="D"/>
    <n v="3"/>
    <x v="28"/>
    <n v="4.17"/>
    <n v="12"/>
    <n v="4.17"/>
    <n v="0"/>
    <s v="3D"/>
    <n v="0.10823196761491444"/>
  </r>
  <r>
    <s v="3D-19B-VCS-Loc-22"/>
    <s v="3D"/>
    <n v="21.065999999999999"/>
    <n v="21.07"/>
    <n v="21.07"/>
    <x v="191"/>
    <n v="6907819"/>
    <n v="42227824"/>
    <s v="D"/>
    <n v="3"/>
    <x v="28"/>
    <n v="4.17"/>
    <n v="12"/>
    <n v="4.17"/>
    <n v="0"/>
    <s v="3D"/>
    <n v="0.19614452771054983"/>
  </r>
  <r>
    <s v="3D-19B-VCS-Loc-22"/>
    <s v="3D"/>
    <n v="21.274999999999999"/>
    <n v="21.28"/>
    <n v="21.28"/>
    <x v="98"/>
    <n v="13457815"/>
    <n v="42227824"/>
    <s v="D"/>
    <n v="3"/>
    <x v="28"/>
    <n v="4.17"/>
    <n v="12"/>
    <n v="4.17"/>
    <n v="0"/>
    <s v="3D"/>
    <n v="0.38212882636197515"/>
  </r>
  <r>
    <s v="3D-19B-VCS-Loc-22"/>
    <s v="3D"/>
    <n v="21.786000000000001"/>
    <n v="21.79"/>
    <n v="21.79"/>
    <x v="899"/>
    <n v="2130935"/>
    <n v="42227824"/>
    <s v="D"/>
    <n v="3"/>
    <x v="28"/>
    <n v="4.17"/>
    <n v="12"/>
    <n v="4.17"/>
    <n v="0"/>
    <s v="3D"/>
    <n v="6.0506976103004505E-2"/>
  </r>
  <r>
    <s v="3D-19B-VCS-Loc-22"/>
    <s v="3D"/>
    <n v="22.702999999999999"/>
    <n v="22.7"/>
    <n v="22.7"/>
    <x v="472"/>
    <n v="10277642"/>
    <n v="42227824"/>
    <s v="D"/>
    <n v="3"/>
    <x v="28"/>
    <n v="4.17"/>
    <n v="12"/>
    <n v="4.17"/>
    <n v="0"/>
    <s v="3D"/>
    <n v="0.29182919182858008"/>
  </r>
  <r>
    <s v="3D-19B-VCS-Loc-22"/>
    <s v="3D"/>
    <n v="22.838999999999999"/>
    <n v="22.84"/>
    <n v="22.84"/>
    <x v="887"/>
    <n v="5479534"/>
    <n v="42227824"/>
    <s v="D"/>
    <n v="3"/>
    <x v="28"/>
    <n v="4.17"/>
    <n v="12"/>
    <n v="4.17"/>
    <n v="0"/>
    <s v="3D"/>
    <n v="0.15558899393627709"/>
  </r>
  <r>
    <s v="3D-19B-VCS-Loc-22"/>
    <s v="3D"/>
    <n v="23.033999999999999"/>
    <n v="23.03"/>
    <n v="23.03"/>
    <x v="474"/>
    <n v="2618012"/>
    <n v="42227824"/>
    <s v="D"/>
    <n v="3"/>
    <x v="28"/>
    <n v="4.17"/>
    <n v="12"/>
    <n v="4.17"/>
    <n v="0"/>
    <s v="3D"/>
    <n v="7.4337316493172725E-2"/>
  </r>
  <r>
    <s v="3D-19B-VCS-Loc-22"/>
    <s v="3D"/>
    <n v="23.135999999999999"/>
    <n v="23.14"/>
    <n v="23.14"/>
    <x v="475"/>
    <n v="2494810"/>
    <n v="42227824"/>
    <s v="D"/>
    <n v="3"/>
    <x v="28"/>
    <n v="4.17"/>
    <n v="12"/>
    <n v="4.17"/>
    <n v="0"/>
    <s v="3D"/>
    <n v="7.0839049080115846E-2"/>
  </r>
  <r>
    <s v="3D-19B-VCS-Loc-22"/>
    <s v="3D"/>
    <n v="23.248999999999999"/>
    <n v="23.25"/>
    <n v="23.25"/>
    <x v="234"/>
    <n v="1270890"/>
    <n v="42227824"/>
    <s v="D"/>
    <n v="3"/>
    <x v="28"/>
    <n v="4.17"/>
    <n v="12"/>
    <n v="4.17"/>
    <n v="0"/>
    <s v="3D"/>
    <n v="3.6086370940243313E-2"/>
  </r>
  <r>
    <s v="3D-19B-VCS-Loc-22"/>
    <s v="3D"/>
    <n v="23.327999999999999"/>
    <n v="23.33"/>
    <n v="23.32"/>
    <x v="45"/>
    <n v="6054463"/>
    <n v="42227824"/>
    <s v="D"/>
    <n v="3"/>
    <x v="28"/>
    <n v="4.17"/>
    <n v="12"/>
    <n v="4.17"/>
    <n v="0"/>
    <s v="3D"/>
    <n v="0.17191385380479693"/>
  </r>
  <r>
    <s v="3D-19B-VCS-Loc-22"/>
    <s v="3D"/>
    <n v="23.585000000000001"/>
    <n v="23.59"/>
    <n v="23.59"/>
    <x v="910"/>
    <n v="2553818"/>
    <n v="42227824"/>
    <s v="D"/>
    <n v="3"/>
    <x v="28"/>
    <n v="4.17"/>
    <n v="12"/>
    <n v="4.17"/>
    <n v="0"/>
    <s v="3D"/>
    <n v="7.2514555675054729E-2"/>
  </r>
  <r>
    <s v="3D-19B-VCS-Loc-22"/>
    <s v="3D"/>
    <n v="23.678999999999998"/>
    <n v="23.68"/>
    <n v="23.67"/>
    <x v="386"/>
    <n v="1869062"/>
    <n v="42227824"/>
    <s v="D"/>
    <n v="3"/>
    <x v="28"/>
    <n v="4.17"/>
    <n v="12"/>
    <n v="4.17"/>
    <n v="0"/>
    <s v="3D"/>
    <n v="5.3071205723794389E-2"/>
  </r>
  <r>
    <s v="3D-19B-VCS-Loc-22"/>
    <s v="3D"/>
    <n v="24.704000000000001"/>
    <n v="24.7"/>
    <n v="24.7"/>
    <x v="484"/>
    <n v="2044769"/>
    <n v="42227824"/>
    <s v="D"/>
    <n v="3"/>
    <x v="28"/>
    <n v="4.17"/>
    <n v="12"/>
    <n v="4.17"/>
    <n v="0"/>
    <s v="3D"/>
    <n v="5.8060329864197825E-2"/>
  </r>
  <r>
    <s v="3D-19B-VCS-Loc-22"/>
    <s v="3D"/>
    <n v="25.286999999999999"/>
    <n v="25.29"/>
    <n v="25.28"/>
    <x v="253"/>
    <n v="2581962"/>
    <n v="42227824"/>
    <s v="D"/>
    <n v="3"/>
    <x v="28"/>
    <n v="4.17"/>
    <n v="12"/>
    <n v="4.17"/>
    <n v="0"/>
    <s v="3D"/>
    <n v="7.3313692361740609E-2"/>
  </r>
  <r>
    <s v="3D-19B-VCS-Loc-22"/>
    <s v="3D"/>
    <n v="25.509"/>
    <n v="25.51"/>
    <n v="25.51"/>
    <x v="487"/>
    <n v="861397"/>
    <n v="42227824"/>
    <s v="D"/>
    <n v="3"/>
    <x v="28"/>
    <n v="4.17"/>
    <n v="12"/>
    <n v="4.17"/>
    <n v="0"/>
    <s v="3D"/>
    <n v="2.4458994617010732E-2"/>
  </r>
  <r>
    <s v="3D-19B-VCS-Loc-22"/>
    <s v="3D"/>
    <n v="25.63"/>
    <n v="25.63"/>
    <n v="25.62"/>
    <x v="50"/>
    <n v="2709238"/>
    <n v="42227824"/>
    <s v="D"/>
    <n v="3"/>
    <x v="28"/>
    <n v="4.17"/>
    <n v="12"/>
    <n v="4.17"/>
    <n v="0"/>
    <s v="3D"/>
    <n v="7.6927639239747672E-2"/>
  </r>
  <r>
    <s v="3D-19B-VCS-Loc-22"/>
    <s v="3D"/>
    <n v="25.675999999999998"/>
    <n v="25.68"/>
    <n v="25.67"/>
    <x v="254"/>
    <n v="5080389"/>
    <n v="42227824"/>
    <s v="D"/>
    <n v="3"/>
    <x v="28"/>
    <n v="4.17"/>
    <n v="12"/>
    <n v="4.17"/>
    <n v="0"/>
    <s v="3D"/>
    <n v="0.14425544458980069"/>
  </r>
  <r>
    <s v="3D-19B-VCS-Loc-22"/>
    <s v="3D"/>
    <n v="26.632000000000001"/>
    <n v="26.63"/>
    <n v="26.62"/>
    <x v="100"/>
    <n v="2836062"/>
    <n v="42227824"/>
    <s v="D"/>
    <n v="3"/>
    <x v="28"/>
    <n v="4.17"/>
    <n v="12"/>
    <n v="4.17"/>
    <n v="0"/>
    <s v="3D"/>
    <n v="8.0528751773582555E-2"/>
  </r>
  <r>
    <s v="3D-19B-VCS-Loc-22"/>
    <s v="3D"/>
    <n v="27.169"/>
    <n v="27.17"/>
    <n v="27.17"/>
    <x v="612"/>
    <n v="1464223"/>
    <n v="42227824"/>
    <s v="D"/>
    <n v="3"/>
    <x v="28"/>
    <n v="4.17"/>
    <n v="12"/>
    <n v="4.17"/>
    <n v="0"/>
    <s v="3D"/>
    <n v="4.1575977714228524E-2"/>
  </r>
  <r>
    <s v="3D-19B-VCS-Loc-22"/>
    <s v="3D"/>
    <n v="27.908000000000001"/>
    <n v="27.91"/>
    <n v="27.91"/>
    <x v="294"/>
    <n v="3174360"/>
    <n v="42227824"/>
    <s v="D"/>
    <n v="3"/>
    <x v="28"/>
    <n v="4.17"/>
    <n v="12"/>
    <n v="4.17"/>
    <n v="0"/>
    <s v="3D"/>
    <n v="9.0134576916862039E-2"/>
  </r>
  <r>
    <s v="3D-19B-VCS-Loc-22"/>
    <s v="3D"/>
    <n v="30.03"/>
    <n v="30.03"/>
    <n v="30.03"/>
    <x v="317"/>
    <n v="378603"/>
    <n v="42227824"/>
    <s v="D"/>
    <n v="3"/>
    <x v="28"/>
    <n v="4.17"/>
    <n v="12"/>
    <n v="4.17"/>
    <n v="0"/>
    <s v="3D"/>
    <n v="1.0750268156244002E-2"/>
  </r>
  <r>
    <s v="3D-19B-VCS-Loc-22"/>
    <s v="3D"/>
    <n v="30.960999999999999"/>
    <n v="30.96"/>
    <n v="30.94"/>
    <x v="56"/>
    <n v="1687612"/>
    <n v="42227824"/>
    <s v="D"/>
    <n v="3"/>
    <x v="28"/>
    <n v="4.17"/>
    <n v="12"/>
    <n v="4.17"/>
    <n v="0"/>
    <s v="3D"/>
    <n v="4.791901158653062E-2"/>
  </r>
  <r>
    <s v="3D-19B-VCS-Loc-22"/>
    <s v="3D"/>
    <n v="31.254999999999999"/>
    <n v="31.26"/>
    <n v="31.26"/>
    <x v="521"/>
    <n v="1195659"/>
    <n v="42227824"/>
    <s v="D"/>
    <n v="3"/>
    <x v="28"/>
    <n v="4.17"/>
    <n v="12"/>
    <n v="4.17"/>
    <n v="0"/>
    <s v="3D"/>
    <n v="3.39502192888766E-2"/>
  </r>
  <r>
    <s v="3D-19B-VCS-Loc-22"/>
    <s v="3D"/>
    <n v="31.759"/>
    <n v="31.76"/>
    <n v="31.76"/>
    <x v="329"/>
    <n v="1430549"/>
    <n v="42227824"/>
    <s v="D"/>
    <n v="3"/>
    <x v="28"/>
    <n v="4.17"/>
    <n v="12"/>
    <n v="4.17"/>
    <n v="0"/>
    <s v="3D"/>
    <n v="4.0619819073400634E-2"/>
  </r>
  <r>
    <s v="3D-19B-VCS-Loc-22"/>
    <s v="3D"/>
    <n v="34.07"/>
    <n v="34.07"/>
    <n v="34.06"/>
    <x v="59"/>
    <n v="1020717"/>
    <n v="42227824"/>
    <s v="D"/>
    <n v="3"/>
    <x v="28"/>
    <n v="4.17"/>
    <n v="12"/>
    <n v="4.17"/>
    <n v="0"/>
    <s v="3D"/>
    <n v="2.8982816992038918E-2"/>
  </r>
  <r>
    <s v="3D-19B-VCS-Loc-22"/>
    <s v="3D"/>
    <n v="34.213999999999999"/>
    <n v="34.21"/>
    <n v="34.21"/>
    <x v="86"/>
    <n v="19878071"/>
    <n v="42227824"/>
    <s v="D"/>
    <n v="3"/>
    <x v="28"/>
    <n v="4.17"/>
    <n v="12"/>
    <n v="4.17"/>
    <n v="0"/>
    <s v="3D"/>
    <n v="0.56442921392291501"/>
  </r>
  <r>
    <s v="3D-19B-VCS-Loc-22"/>
    <s v="3D"/>
    <n v="34.942999999999998"/>
    <n v="34.94"/>
    <n v="34.86"/>
    <x v="61"/>
    <n v="2109675"/>
    <n v="42227824"/>
    <s v="D"/>
    <n v="3"/>
    <x v="28"/>
    <n v="4.17"/>
    <n v="12"/>
    <n v="4.17"/>
    <n v="0"/>
    <s v="3D"/>
    <n v="5.9903307613843694E-2"/>
  </r>
  <r>
    <s v="3D-19B-VCS-Loc-22"/>
    <s v="3D"/>
    <n v="36.168999999999997"/>
    <n v="36.17"/>
    <n v="36.11"/>
    <x v="65"/>
    <n v="1880716"/>
    <n v="42227824"/>
    <s v="D"/>
    <n v="3"/>
    <x v="28"/>
    <n v="4.17"/>
    <n v="12"/>
    <n v="4.17"/>
    <n v="0"/>
    <s v="3D"/>
    <n v="5.3402116004729487E-2"/>
  </r>
  <r>
    <s v="3D-19B-VCS-Loc-22"/>
    <s v="3D"/>
    <n v="36.540999999999997"/>
    <n v="36.54"/>
    <n v="36.54"/>
    <x v="66"/>
    <n v="587268"/>
    <n v="42227824"/>
    <s v="D"/>
    <n v="3"/>
    <x v="28"/>
    <n v="4.17"/>
    <n v="12"/>
    <n v="4.17"/>
    <n v="0"/>
    <s v="3D"/>
    <n v="1.6675220427680455E-2"/>
  </r>
  <r>
    <s v="3D-19B-VCS-Loc-22"/>
    <s v="3D"/>
    <n v="36.594000000000001"/>
    <n v="36.590000000000003"/>
    <n v="36.590000000000003"/>
    <x v="107"/>
    <n v="2773438"/>
    <n v="42227824"/>
    <s v="D"/>
    <n v="3"/>
    <x v="28"/>
    <n v="4.17"/>
    <n v="12"/>
    <n v="4.17"/>
    <n v="0"/>
    <s v="3D"/>
    <n v="7.8750570425266189E-2"/>
  </r>
  <r>
    <s v="3D-19B-VCS-Loc-22"/>
    <s v="3D"/>
    <n v="36.738999999999997"/>
    <n v="36.74"/>
    <n v="36.72"/>
    <x v="265"/>
    <n v="759997"/>
    <n v="42227824"/>
    <s v="D"/>
    <n v="3"/>
    <x v="28"/>
    <n v="4.17"/>
    <n v="12"/>
    <n v="4.17"/>
    <n v="0"/>
    <s v="3D"/>
    <n v="2.1579785548294581E-2"/>
  </r>
  <r>
    <s v="3D-19B-VCS-Loc-22"/>
    <s v="3D"/>
    <n v="37.197000000000003"/>
    <n v="37.200000000000003"/>
    <n v="37.200000000000003"/>
    <x v="295"/>
    <n v="743147"/>
    <n v="42227824"/>
    <s v="D"/>
    <n v="3"/>
    <x v="28"/>
    <n v="4.17"/>
    <n v="12"/>
    <n v="4.17"/>
    <n v="0"/>
    <s v="3D"/>
    <n v="2.1101337098512852E-2"/>
  </r>
  <r>
    <s v="3D-19B-VCS-Loc-22"/>
    <s v="3D"/>
    <n v="37.244"/>
    <n v="37.24"/>
    <n v="37.24"/>
    <x v="109"/>
    <n v="569376"/>
    <n v="42227824"/>
    <s v="D"/>
    <n v="3"/>
    <x v="28"/>
    <n v="4.17"/>
    <n v="12"/>
    <n v="4.17"/>
    <n v="0"/>
    <s v="3D"/>
    <n v="1.6167184839342492E-2"/>
  </r>
  <r>
    <s v="3D-19B-VCS-Loc-22"/>
    <s v="3D"/>
    <n v="37.298000000000002"/>
    <n v="37.299999999999997"/>
    <n v="37.24"/>
    <x v="73"/>
    <n v="1205351"/>
    <n v="42227824"/>
    <s v="D"/>
    <n v="3"/>
    <x v="28"/>
    <n v="4.17"/>
    <n v="12"/>
    <n v="4.17"/>
    <n v="0"/>
    <s v="3D"/>
    <n v="3.4225419429843036E-2"/>
  </r>
  <r>
    <s v="3D-19B-VCS-Loc-22"/>
    <s v="3D"/>
    <n v="37.639000000000003"/>
    <n v="37.64"/>
    <n v="37.64"/>
    <x v="358"/>
    <n v="554453"/>
    <n v="42227824"/>
    <s v="D"/>
    <n v="3"/>
    <x v="28"/>
    <n v="4.17"/>
    <n v="12"/>
    <n v="4.17"/>
    <n v="0"/>
    <s v="3D"/>
    <n v="1.5743452719693071E-2"/>
  </r>
  <r>
    <s v="3D-19B-VCS-Loc-22"/>
    <s v="3D"/>
    <n v="37.991999999999997"/>
    <n v="37.99"/>
    <n v="37.99"/>
    <x v="77"/>
    <n v="11402828"/>
    <n v="42227824"/>
    <s v="D"/>
    <n v="3"/>
    <x v="28"/>
    <n v="4.17"/>
    <n v="12"/>
    <n v="4.17"/>
    <n v="0"/>
    <s v="3D"/>
    <n v="0.32377836081469902"/>
  </r>
  <r>
    <s v="3D-19B-VCS-Loc-22"/>
    <s v="3D"/>
    <n v="38.195999999999998"/>
    <n v="38.200000000000003"/>
    <n v="38.200000000000003"/>
    <x v="911"/>
    <n v="1066197"/>
    <n v="42227824"/>
    <s v="D"/>
    <n v="3"/>
    <x v="28"/>
    <n v="4.17"/>
    <n v="12"/>
    <n v="4.17"/>
    <n v="0"/>
    <s v="3D"/>
    <n v="3.0274201887948288E-2"/>
  </r>
  <r>
    <s v="3D-19B-VCS-Loc-22"/>
    <s v="3D"/>
    <n v="38.299999999999997"/>
    <n v="38.299999999999997"/>
    <n v="38.299999999999997"/>
    <x v="78"/>
    <n v="649571"/>
    <n v="42227824"/>
    <s v="D"/>
    <n v="3"/>
    <x v="28"/>
    <n v="4.17"/>
    <n v="12"/>
    <n v="4.17"/>
    <n v="0"/>
    <s v="3D"/>
    <n v="1.8444287120069236E-2"/>
  </r>
  <r>
    <s v="3D-19B-VCS-Loc-22"/>
    <s v="3D"/>
    <n v="38.353999999999999"/>
    <n v="38.35"/>
    <n v="38.35"/>
    <x v="912"/>
    <n v="1273062"/>
    <n v="42227824"/>
    <s v="D"/>
    <n v="3"/>
    <x v="28"/>
    <n v="4.17"/>
    <n v="12"/>
    <n v="4.17"/>
    <n v="0"/>
    <s v="3D"/>
    <n v="3.6148043939230018E-2"/>
  </r>
  <r>
    <s v="3D-19B-VCS-Loc-22"/>
    <s v="3D"/>
    <n v="38.439"/>
    <n v="38.44"/>
    <n v="38.44"/>
    <x v="186"/>
    <n v="4696577"/>
    <n v="42227824"/>
    <s v="D"/>
    <n v="3"/>
    <x v="28"/>
    <n v="4.17"/>
    <n v="12"/>
    <n v="4.17"/>
    <n v="0"/>
    <s v="3D"/>
    <n v="0.13335726913534227"/>
  </r>
  <r>
    <s v="3D-19B-VCS-Loc-22"/>
    <s v="3D"/>
    <n v="39.594000000000001"/>
    <n v="39.590000000000003"/>
    <n v="39.590000000000003"/>
    <x v="913"/>
    <n v="2917548"/>
    <n v="42227824"/>
    <s v="D"/>
    <n v="3"/>
    <x v="28"/>
    <n v="4.17"/>
    <n v="12"/>
    <n v="4.17"/>
    <n v="0"/>
    <s v="3D"/>
    <n v="8.2842511439986943E-2"/>
  </r>
  <r>
    <s v="3E-27A-VCS-Loc-22"/>
    <s v="3E"/>
    <n v="4.1829999999999998"/>
    <n v="4.18"/>
    <n v="4.1500000000000004"/>
    <x v="111"/>
    <n v="1072765"/>
    <n v="28191297"/>
    <s v="E"/>
    <n v="3"/>
    <x v="29"/>
    <n v="6.82"/>
    <n v="10"/>
    <n v="6.82"/>
    <n v="1"/>
    <s v="3E"/>
    <n v="2.789813480754617E-2"/>
  </r>
  <r>
    <s v="3E-27A-VCS-Loc-22"/>
    <s v="3E"/>
    <n v="4.9859999999999998"/>
    <n v="4.99"/>
    <n v="4.99"/>
    <x v="241"/>
    <n v="70103604"/>
    <n v="28191297"/>
    <s v="E"/>
    <n v="3"/>
    <x v="29"/>
    <n v="6.82"/>
    <n v="10"/>
    <n v="6.82"/>
    <n v="1"/>
    <s v="3E"/>
    <n v="1.8231017929246693"/>
  </r>
  <r>
    <s v="3E-27A-VCS-Loc-22"/>
    <s v="3E"/>
    <n v="5.3479999999999999"/>
    <n v="5.35"/>
    <n v="5.35"/>
    <x v="382"/>
    <n v="1937941"/>
    <n v="28191297"/>
    <s v="E"/>
    <n v="3"/>
    <x v="29"/>
    <n v="6.82"/>
    <n v="10"/>
    <n v="6.82"/>
    <n v="1"/>
    <s v="3E"/>
    <n v="5.0397747192601206E-2"/>
  </r>
  <r>
    <s v="3E-27A-VCS-Loc-22"/>
    <s v="3E"/>
    <n v="5.843"/>
    <n v="5.84"/>
    <n v="5.84"/>
    <x v="400"/>
    <n v="21448986"/>
    <n v="28191297"/>
    <s v="E"/>
    <n v="3"/>
    <x v="29"/>
    <n v="6.82"/>
    <n v="10"/>
    <n v="6.82"/>
    <n v="1"/>
    <s v="3E"/>
    <n v="0.55779849539570214"/>
  </r>
  <r>
    <s v="3E-27A-VCS-Loc-22"/>
    <s v="3E"/>
    <n v="5.97"/>
    <n v="5.97"/>
    <n v="5.97"/>
    <x v="401"/>
    <n v="2007788"/>
    <n v="28191297"/>
    <s v="E"/>
    <n v="3"/>
    <x v="29"/>
    <n v="6.82"/>
    <n v="10"/>
    <n v="6.82"/>
    <n v="1"/>
    <s v="3E"/>
    <n v="5.2214175787775992E-2"/>
  </r>
  <r>
    <s v="3E-27A-VCS-Loc-22"/>
    <s v="3E"/>
    <n v="6.2530000000000001"/>
    <n v="6.25"/>
    <n v="6.25"/>
    <x v="403"/>
    <n v="2108579"/>
    <n v="28191297"/>
    <s v="E"/>
    <n v="3"/>
    <x v="29"/>
    <n v="6.82"/>
    <n v="10"/>
    <n v="6.82"/>
    <n v="1"/>
    <s v="3E"/>
    <n v="5.483532851496916E-2"/>
  </r>
  <r>
    <s v="3E-27A-VCS-Loc-22"/>
    <s v="3E"/>
    <n v="6.6970000000000001"/>
    <n v="6.7"/>
    <n v="6.7"/>
    <x v="404"/>
    <n v="1329221"/>
    <n v="28191297"/>
    <s v="E"/>
    <n v="3"/>
    <x v="29"/>
    <n v="6.82"/>
    <n v="10"/>
    <n v="6.82"/>
    <n v="1"/>
    <s v="3E"/>
    <n v="3.4567483695889904E-2"/>
  </r>
  <r>
    <s v="3E-27A-VCS-Loc-22"/>
    <s v="3E"/>
    <n v="8.0299999999999994"/>
    <n v="8.0299999999999994"/>
    <n v="8.0299999999999994"/>
    <x v="333"/>
    <n v="3057794"/>
    <n v="28191297"/>
    <s v="E"/>
    <n v="3"/>
    <x v="29"/>
    <n v="6.82"/>
    <n v="10"/>
    <n v="6.82"/>
    <n v="1"/>
    <s v="3E"/>
    <n v="7.9520444110038849E-2"/>
  </r>
  <r>
    <s v="3E-27A-VCS-Loc-22"/>
    <s v="3E"/>
    <n v="8.3550000000000004"/>
    <n v="8.36"/>
    <n v="8.36"/>
    <x v="244"/>
    <n v="1849148"/>
    <n v="28191297"/>
    <s v="E"/>
    <n v="3"/>
    <x v="29"/>
    <n v="6.82"/>
    <n v="10"/>
    <n v="6.82"/>
    <n v="1"/>
    <s v="3E"/>
    <n v="4.8088612308477989E-2"/>
  </r>
  <r>
    <s v="3E-27A-VCS-Loc-22"/>
    <s v="3E"/>
    <n v="8.4469999999999992"/>
    <n v="8.4499999999999993"/>
    <n v="8.4499999999999993"/>
    <x v="914"/>
    <n v="2554771"/>
    <n v="28191297"/>
    <s v="E"/>
    <n v="3"/>
    <x v="29"/>
    <n v="6.82"/>
    <n v="10"/>
    <n v="6.82"/>
    <n v="1"/>
    <s v="3E"/>
    <n v="6.6438917899455649E-2"/>
  </r>
  <r>
    <s v="3E-27A-VCS-Loc-22"/>
    <s v="3E"/>
    <n v="8.6359999999999992"/>
    <n v="8.64"/>
    <n v="8.64"/>
    <x v="823"/>
    <n v="1563194"/>
    <n v="28191297"/>
    <s v="E"/>
    <n v="3"/>
    <x v="29"/>
    <n v="6.82"/>
    <n v="10"/>
    <n v="6.82"/>
    <n v="1"/>
    <s v="3E"/>
    <n v="4.0652143705608712E-2"/>
  </r>
  <r>
    <s v="3E-27A-VCS-Loc-22"/>
    <s v="3E"/>
    <n v="8.8109999999999999"/>
    <n v="8.81"/>
    <n v="8.81"/>
    <x v="121"/>
    <n v="9490589"/>
    <n v="28191297"/>
    <s v="E"/>
    <n v="3"/>
    <x v="29"/>
    <n v="6.82"/>
    <n v="10"/>
    <n v="6.82"/>
    <n v="1"/>
    <s v="3E"/>
    <n v="0.24681056086376305"/>
  </r>
  <r>
    <s v="3E-27A-VCS-Loc-22"/>
    <s v="3E"/>
    <n v="8.8719999999999999"/>
    <n v="8.8699999999999992"/>
    <n v="8.8699999999999992"/>
    <x v="915"/>
    <n v="9286442"/>
    <n v="28191297"/>
    <s v="E"/>
    <n v="3"/>
    <x v="29"/>
    <n v="6.82"/>
    <n v="10"/>
    <n v="6.82"/>
    <n v="1"/>
    <s v="3E"/>
    <n v="0.24150155047793195"/>
  </r>
  <r>
    <s v="3E-27A-VCS-Loc-22"/>
    <s v="3E"/>
    <n v="8.9649999999999999"/>
    <n v="8.9700000000000006"/>
    <n v="8.9600000000000009"/>
    <x v="9"/>
    <n v="11770722"/>
    <n v="28191297"/>
    <s v="E"/>
    <n v="3"/>
    <x v="29"/>
    <n v="6.82"/>
    <n v="10"/>
    <n v="6.82"/>
    <n v="1"/>
    <s v="3E"/>
    <n v="0.30610729203334325"/>
  </r>
  <r>
    <s v="3E-27A-VCS-Loc-22"/>
    <s v="3E"/>
    <n v="9.2289999999999992"/>
    <n v="9.23"/>
    <n v="9.23"/>
    <x v="124"/>
    <n v="1452799"/>
    <n v="28191297"/>
    <s v="E"/>
    <n v="3"/>
    <x v="29"/>
    <n v="6.82"/>
    <n v="10"/>
    <n v="6.82"/>
    <n v="1"/>
    <s v="3E"/>
    <n v="3.7781231071360707E-2"/>
  </r>
  <r>
    <s v="3E-27A-VCS-Loc-22"/>
    <s v="3E"/>
    <n v="9.3759999999999994"/>
    <n v="9.3800000000000008"/>
    <n v="9.3800000000000008"/>
    <x v="10"/>
    <n v="11058593"/>
    <n v="28191297"/>
    <s v="E"/>
    <n v="3"/>
    <x v="29"/>
    <n v="6.82"/>
    <n v="10"/>
    <n v="6.82"/>
    <n v="1"/>
    <s v="3E"/>
    <n v="0.28758779256946904"/>
  </r>
  <r>
    <s v="3E-27A-VCS-Loc-22"/>
    <s v="3E"/>
    <n v="9.5269999999999992"/>
    <n v="9.5299999999999994"/>
    <n v="9.5299999999999994"/>
    <x v="11"/>
    <n v="37688987"/>
    <n v="28191297"/>
    <s v="E"/>
    <n v="3"/>
    <x v="29"/>
    <n v="6.82"/>
    <n v="10"/>
    <n v="6.82"/>
    <n v="1"/>
    <s v="3E"/>
    <n v="0.98013305811231255"/>
  </r>
  <r>
    <s v="3E-27A-VCS-Loc-22"/>
    <s v="3E"/>
    <n v="9.81"/>
    <n v="9.81"/>
    <n v="9.8000000000000007"/>
    <x v="13"/>
    <n v="2461931"/>
    <n v="28191297"/>
    <s v="E"/>
    <n v="3"/>
    <x v="29"/>
    <n v="6.82"/>
    <n v="10"/>
    <n v="6.82"/>
    <n v="1"/>
    <s v="3E"/>
    <n v="6.4024537456830663E-2"/>
  </r>
  <r>
    <s v="3E-27A-VCS-Loc-22"/>
    <s v="3E"/>
    <n v="9.9849999999999994"/>
    <n v="9.99"/>
    <n v="9.99"/>
    <x v="222"/>
    <n v="2110013"/>
    <n v="28191297"/>
    <s v="E"/>
    <n v="3"/>
    <x v="29"/>
    <n v="6.82"/>
    <n v="10"/>
    <n v="6.82"/>
    <n v="1"/>
    <s v="3E"/>
    <n v="5.4872620862607302E-2"/>
  </r>
  <r>
    <s v="3E-27A-VCS-Loc-22"/>
    <s v="3E"/>
    <n v="10.093999999999999"/>
    <n v="10.09"/>
    <n v="10.1"/>
    <x v="223"/>
    <n v="4006124"/>
    <n v="28191297"/>
    <s v="E"/>
    <n v="3"/>
    <x v="29"/>
    <n v="6.82"/>
    <n v="10"/>
    <n v="6.82"/>
    <n v="1"/>
    <s v="3E"/>
    <n v="0.1041825445533235"/>
  </r>
  <r>
    <s v="3E-27A-VCS-Loc-22"/>
    <s v="3E"/>
    <n v="10.189"/>
    <n v="10.19"/>
    <n v="10.18"/>
    <x v="281"/>
    <n v="3119194"/>
    <n v="28191297"/>
    <s v="E"/>
    <n v="3"/>
    <x v="29"/>
    <n v="6.82"/>
    <n v="10"/>
    <n v="6.82"/>
    <n v="1"/>
    <s v="3E"/>
    <n v="8.1117201533317335E-2"/>
  </r>
  <r>
    <s v="3E-27A-VCS-Loc-22"/>
    <s v="3E"/>
    <n v="10.468"/>
    <n v="10.47"/>
    <n v="10.47"/>
    <x v="282"/>
    <n v="9387973"/>
    <n v="28191297"/>
    <s v="E"/>
    <n v="3"/>
    <x v="29"/>
    <n v="6.82"/>
    <n v="10"/>
    <n v="6.82"/>
    <n v="1"/>
    <s v="3E"/>
    <n v="0.24414194751283236"/>
  </r>
  <r>
    <s v="3E-27A-VCS-Loc-22"/>
    <s v="3E"/>
    <n v="10.792"/>
    <n v="10.79"/>
    <n v="10.78"/>
    <x v="17"/>
    <n v="2693812"/>
    <n v="28191297"/>
    <s v="E"/>
    <n v="3"/>
    <x v="29"/>
    <n v="6.82"/>
    <n v="10"/>
    <n v="6.82"/>
    <n v="1"/>
    <s v="3E"/>
    <n v="7.0054793288544609E-2"/>
  </r>
  <r>
    <s v="3E-27A-VCS-Loc-22"/>
    <s v="3E"/>
    <n v="11.064"/>
    <n v="11.06"/>
    <n v="11.06"/>
    <x v="916"/>
    <n v="2631056"/>
    <n v="28191297"/>
    <s v="E"/>
    <n v="3"/>
    <x v="29"/>
    <n v="6.82"/>
    <n v="10"/>
    <n v="6.82"/>
    <n v="1"/>
    <s v="3E"/>
    <n v="6.842277197168363E-2"/>
  </r>
  <r>
    <s v="3E-27A-VCS-Loc-22"/>
    <s v="3E"/>
    <n v="11.582000000000001"/>
    <n v="11.58"/>
    <n v="11.58"/>
    <x v="826"/>
    <n v="6966830"/>
    <n v="28191297"/>
    <s v="E"/>
    <n v="3"/>
    <x v="29"/>
    <n v="6.82"/>
    <n v="10"/>
    <n v="6.82"/>
    <n v="1"/>
    <s v="3E"/>
    <n v="0.18117813549216918"/>
  </r>
  <r>
    <s v="3E-27A-VCS-Loc-22"/>
    <s v="3E"/>
    <n v="11.791"/>
    <n v="11.79"/>
    <n v="11.79"/>
    <x v="653"/>
    <n v="5828918"/>
    <n v="28191297"/>
    <s v="E"/>
    <n v="3"/>
    <x v="29"/>
    <n v="6.82"/>
    <n v="10"/>
    <n v="6.82"/>
    <n v="1"/>
    <s v="3E"/>
    <n v="0.15158579944921058"/>
  </r>
  <r>
    <s v="3E-27A-VCS-Loc-22"/>
    <s v="3E"/>
    <n v="12.022"/>
    <n v="12.02"/>
    <n v="12.02"/>
    <x v="551"/>
    <n v="2748199"/>
    <n v="28191297"/>
    <s v="E"/>
    <n v="3"/>
    <x v="29"/>
    <n v="6.82"/>
    <n v="10"/>
    <n v="6.82"/>
    <n v="1"/>
    <s v="3E"/>
    <n v="7.1469171887564922E-2"/>
  </r>
  <r>
    <s v="3E-27A-VCS-Loc-22"/>
    <s v="3E"/>
    <n v="12.183"/>
    <n v="12.18"/>
    <n v="12.18"/>
    <x v="828"/>
    <n v="3820023"/>
    <n v="28191297"/>
    <s v="E"/>
    <n v="3"/>
    <x v="29"/>
    <n v="6.82"/>
    <n v="10"/>
    <n v="6.82"/>
    <n v="1"/>
    <s v="3E"/>
    <n v="9.9342835217337389E-2"/>
  </r>
  <r>
    <s v="3E-27A-VCS-Loc-22"/>
    <s v="3E"/>
    <n v="12.279"/>
    <n v="12.28"/>
    <n v="12.28"/>
    <x v="917"/>
    <n v="2852170"/>
    <n v="28191297"/>
    <s v="E"/>
    <n v="3"/>
    <x v="29"/>
    <n v="6.82"/>
    <n v="10"/>
    <n v="6.82"/>
    <n v="1"/>
    <s v="3E"/>
    <n v="7.4173023126256885E-2"/>
  </r>
  <r>
    <s v="3E-27A-VCS-Loc-22"/>
    <s v="3E"/>
    <n v="12.394"/>
    <n v="12.39"/>
    <n v="12.39"/>
    <x v="20"/>
    <n v="8698379"/>
    <n v="28191297"/>
    <s v="E"/>
    <n v="3"/>
    <x v="29"/>
    <n v="6.82"/>
    <n v="10"/>
    <n v="6.82"/>
    <n v="1"/>
    <s v="3E"/>
    <n v="0.22620848923028683"/>
  </r>
  <r>
    <s v="3E-27A-VCS-Loc-22"/>
    <s v="3E"/>
    <n v="12.534000000000001"/>
    <n v="12.53"/>
    <n v="12.53"/>
    <x v="21"/>
    <n v="17550394"/>
    <n v="28191297"/>
    <s v="E"/>
    <n v="3"/>
    <x v="29"/>
    <n v="6.82"/>
    <n v="10"/>
    <n v="6.82"/>
    <n v="1"/>
    <s v="3E"/>
    <n v="0.45641240881045658"/>
  </r>
  <r>
    <s v="3E-27A-VCS-Loc-22"/>
    <s v="3E"/>
    <n v="12.907999999999999"/>
    <n v="12.91"/>
    <n v="12.91"/>
    <x v="22"/>
    <n v="159077107"/>
    <n v="28191297"/>
    <s v="E"/>
    <n v="3"/>
    <x v="29"/>
    <n v="6.82"/>
    <n v="10"/>
    <n v="6.82"/>
    <n v="1"/>
    <s v="3E"/>
    <n v="4.136930805796653"/>
  </r>
  <r>
    <s v="3E-27A-VCS-Loc-22"/>
    <s v="3E"/>
    <n v="13.063000000000001"/>
    <n v="13.06"/>
    <n v="13.06"/>
    <x v="918"/>
    <n v="6839683"/>
    <n v="28191297"/>
    <s v="E"/>
    <n v="3"/>
    <x v="29"/>
    <n v="6.82"/>
    <n v="10"/>
    <n v="6.82"/>
    <n v="1"/>
    <s v="3E"/>
    <n v="0.17787157334074266"/>
  </r>
  <r>
    <s v="3E-27A-VCS-Loc-22"/>
    <s v="3E"/>
    <n v="13.754"/>
    <n v="13.75"/>
    <n v="13.75"/>
    <x v="919"/>
    <n v="1200076"/>
    <n v="28191297"/>
    <s v="E"/>
    <n v="3"/>
    <x v="29"/>
    <n v="6.82"/>
    <n v="10"/>
    <n v="6.82"/>
    <n v="1"/>
    <s v="3E"/>
    <n v="3.1208961913653757E-2"/>
  </r>
  <r>
    <s v="3E-27A-VCS-Loc-22"/>
    <s v="3E"/>
    <n v="13.824999999999999"/>
    <n v="13.83"/>
    <n v="13.83"/>
    <x v="879"/>
    <n v="1138958"/>
    <n v="28191297"/>
    <s v="E"/>
    <n v="3"/>
    <x v="29"/>
    <n v="6.82"/>
    <n v="10"/>
    <n v="6.82"/>
    <n v="1"/>
    <s v="3E"/>
    <n v="2.9619538131961026E-2"/>
  </r>
  <r>
    <s v="3E-27A-VCS-Loc-22"/>
    <s v="3E"/>
    <n v="14.288"/>
    <n v="14.29"/>
    <n v="14.29"/>
    <x v="920"/>
    <n v="2149217"/>
    <n v="28191297"/>
    <s v="E"/>
    <n v="3"/>
    <x v="29"/>
    <n v="6.82"/>
    <n v="10"/>
    <n v="6.82"/>
    <n v="1"/>
    <s v="3E"/>
    <n v="5.5892153077952728E-2"/>
  </r>
  <r>
    <s v="3E-27A-VCS-Loc-22"/>
    <s v="3E"/>
    <n v="14.597"/>
    <n v="14.6"/>
    <n v="14.6"/>
    <x v="433"/>
    <n v="4115865"/>
    <n v="28191297"/>
    <s v="E"/>
    <n v="3"/>
    <x v="29"/>
    <n v="6.82"/>
    <n v="10"/>
    <n v="6.82"/>
    <n v="1"/>
    <s v="3E"/>
    <n v="0.10703644938048967"/>
  </r>
  <r>
    <s v="3E-27A-VCS-Loc-22"/>
    <s v="3E"/>
    <n v="14.706"/>
    <n v="14.71"/>
    <n v="14.71"/>
    <x v="724"/>
    <n v="11180371"/>
    <n v="28191297"/>
    <s v="E"/>
    <n v="3"/>
    <x v="29"/>
    <n v="6.82"/>
    <n v="10"/>
    <n v="6.82"/>
    <n v="1"/>
    <s v="3E"/>
    <n v="0.29075472946673292"/>
  </r>
  <r>
    <s v="3E-27A-VCS-Loc-22"/>
    <s v="3E"/>
    <n v="15.023"/>
    <n v="15.02"/>
    <n v="15.02"/>
    <x v="921"/>
    <n v="5474283"/>
    <n v="28191297"/>
    <s v="E"/>
    <n v="3"/>
    <x v="29"/>
    <n v="6.82"/>
    <n v="10"/>
    <n v="6.82"/>
    <n v="1"/>
    <s v="3E"/>
    <n v="0.1423632250387161"/>
  </r>
  <r>
    <s v="3E-27A-VCS-Loc-22"/>
    <s v="3E"/>
    <n v="15.074999999999999"/>
    <n v="15.08"/>
    <n v="15.07"/>
    <x v="229"/>
    <n v="6258504"/>
    <n v="28191297"/>
    <s v="E"/>
    <n v="3"/>
    <x v="29"/>
    <n v="6.82"/>
    <n v="10"/>
    <n v="6.82"/>
    <n v="1"/>
    <s v="3E"/>
    <n v="0.16275753616641755"/>
  </r>
  <r>
    <s v="3E-27A-VCS-Loc-22"/>
    <s v="3E"/>
    <n v="15.177"/>
    <n v="15.18"/>
    <n v="15.18"/>
    <x v="287"/>
    <n v="43243410"/>
    <n v="28191297"/>
    <s v="E"/>
    <n v="3"/>
    <x v="29"/>
    <n v="6.82"/>
    <n v="10"/>
    <n v="6.82"/>
    <n v="1"/>
    <s v="3E"/>
    <n v="1.1245803896640831"/>
  </r>
  <r>
    <s v="3E-27A-VCS-Loc-22"/>
    <s v="3E"/>
    <n v="15.319000000000001"/>
    <n v="15.32"/>
    <n v="15.32"/>
    <x v="922"/>
    <n v="2147110"/>
    <n v="28191297"/>
    <s v="E"/>
    <n v="3"/>
    <x v="29"/>
    <n v="6.82"/>
    <n v="10"/>
    <n v="6.82"/>
    <n v="1"/>
    <s v="3E"/>
    <n v="5.5837358812629474E-2"/>
  </r>
  <r>
    <s v="3E-27A-VCS-Loc-22"/>
    <s v="3E"/>
    <n v="15.397"/>
    <n v="15.4"/>
    <n v="15.4"/>
    <x v="273"/>
    <n v="4839887"/>
    <n v="28191297"/>
    <s v="E"/>
    <n v="3"/>
    <x v="29"/>
    <n v="6.82"/>
    <n v="10"/>
    <n v="6.82"/>
    <n v="1"/>
    <s v="3E"/>
    <n v="0.12586523607620512"/>
  </r>
  <r>
    <s v="3E-27A-VCS-Loc-22"/>
    <s v="3E"/>
    <n v="15.555"/>
    <n v="15.56"/>
    <n v="15.55"/>
    <x v="27"/>
    <n v="11262906"/>
    <n v="28191297"/>
    <s v="E"/>
    <n v="3"/>
    <x v="29"/>
    <n v="6.82"/>
    <n v="10"/>
    <n v="6.82"/>
    <n v="1"/>
    <s v="3E"/>
    <n v="0.29290111992162365"/>
  </r>
  <r>
    <s v="3E-27A-VCS-Loc-22"/>
    <s v="3E"/>
    <n v="15.769"/>
    <n v="15.77"/>
    <n v="15.77"/>
    <x v="189"/>
    <n v="5994870"/>
    <n v="28191297"/>
    <s v="E"/>
    <n v="3"/>
    <x v="29"/>
    <n v="6.82"/>
    <n v="10"/>
    <n v="6.82"/>
    <n v="1"/>
    <s v="3E"/>
    <n v="0.15590151749331335"/>
  </r>
  <r>
    <s v="3E-27A-VCS-Loc-22"/>
    <s v="3E"/>
    <n v="15.869"/>
    <n v="15.87"/>
    <n v="15.87"/>
    <x v="908"/>
    <n v="2840129"/>
    <n v="28191297"/>
    <s v="E"/>
    <n v="3"/>
    <x v="29"/>
    <n v="6.82"/>
    <n v="10"/>
    <n v="6.82"/>
    <n v="1"/>
    <s v="3E"/>
    <n v="7.3859887032874202E-2"/>
  </r>
  <r>
    <s v="3E-27A-VCS-Loc-22"/>
    <s v="3E"/>
    <n v="16.029"/>
    <n v="16.03"/>
    <n v="16.03"/>
    <x v="336"/>
    <n v="1701297"/>
    <n v="28191297"/>
    <s v="E"/>
    <n v="3"/>
    <x v="29"/>
    <n v="6.82"/>
    <n v="10"/>
    <n v="6.82"/>
    <n v="1"/>
    <s v="3E"/>
    <n v="4.4243625634387662E-2"/>
  </r>
  <r>
    <s v="3E-27A-VCS-Loc-22"/>
    <s v="3E"/>
    <n v="16.327000000000002"/>
    <n v="16.329999999999998"/>
    <n v="16.329999999999998"/>
    <x v="923"/>
    <n v="2059383"/>
    <n v="28191297"/>
    <s v="E"/>
    <n v="3"/>
    <x v="29"/>
    <n v="6.82"/>
    <n v="10"/>
    <n v="6.82"/>
    <n v="1"/>
    <s v="3E"/>
    <n v="5.3555946133933198E-2"/>
  </r>
  <r>
    <s v="3E-27A-VCS-Loc-22"/>
    <s v="3E"/>
    <n v="16.437000000000001"/>
    <n v="16.440000000000001"/>
    <n v="16.440000000000001"/>
    <x v="289"/>
    <n v="16739529"/>
    <n v="28191297"/>
    <s v="E"/>
    <n v="3"/>
    <x v="29"/>
    <n v="6.82"/>
    <n v="10"/>
    <n v="6.82"/>
    <n v="1"/>
    <s v="3E"/>
    <n v="0.43532519858200874"/>
  </r>
  <r>
    <s v="3E-27A-VCS-Loc-22"/>
    <s v="3E"/>
    <n v="17.170000000000002"/>
    <n v="17.170000000000002"/>
    <n v="17.170000000000002"/>
    <x v="442"/>
    <n v="911118"/>
    <n v="28191297"/>
    <s v="E"/>
    <n v="3"/>
    <x v="29"/>
    <n v="6.82"/>
    <n v="10"/>
    <n v="6.82"/>
    <n v="1"/>
    <s v="3E"/>
    <n v="2.3694371823821479E-2"/>
  </r>
  <r>
    <s v="3E-27A-VCS-Loc-22"/>
    <s v="3E"/>
    <n v="17.437999999999999"/>
    <n v="17.440000000000001"/>
    <n v="17.440000000000001"/>
    <x v="567"/>
    <n v="9130681"/>
    <n v="28191297"/>
    <s v="E"/>
    <n v="3"/>
    <x v="29"/>
    <n v="6.82"/>
    <n v="10"/>
    <n v="6.82"/>
    <n v="1"/>
    <s v="3E"/>
    <n v="0.2374508577579437"/>
  </r>
  <r>
    <s v="3E-27A-VCS-Loc-22"/>
    <s v="3E"/>
    <n v="17.573"/>
    <n v="17.57"/>
    <n v="17.57"/>
    <x v="924"/>
    <n v="3099333"/>
    <n v="28191297"/>
    <s v="E"/>
    <n v="3"/>
    <x v="29"/>
    <n v="6.82"/>
    <n v="10"/>
    <n v="6.82"/>
    <n v="1"/>
    <s v="3E"/>
    <n v="8.0600699917947063E-2"/>
  </r>
  <r>
    <s v="3E-27A-VCS-Loc-22"/>
    <s v="3E"/>
    <n v="17.739999999999998"/>
    <n v="17.739999999999998"/>
    <n v="17.739999999999998"/>
    <x v="446"/>
    <n v="3474936"/>
    <n v="28191297"/>
    <s v="E"/>
    <n v="3"/>
    <x v="29"/>
    <n v="6.82"/>
    <n v="10"/>
    <n v="6.82"/>
    <n v="1"/>
    <s v="3E"/>
    <n v="9.0368564387909037E-2"/>
  </r>
  <r>
    <s v="3E-27A-VCS-Loc-22"/>
    <s v="3E"/>
    <n v="17.890999999999998"/>
    <n v="17.89"/>
    <n v="17.89"/>
    <x v="840"/>
    <n v="1650495"/>
    <n v="28191297"/>
    <s v="E"/>
    <n v="3"/>
    <x v="29"/>
    <n v="6.82"/>
    <n v="10"/>
    <n v="6.82"/>
    <n v="1"/>
    <s v="3E"/>
    <n v="4.2922477904462686E-2"/>
  </r>
  <r>
    <s v="3E-27A-VCS-Loc-22"/>
    <s v="3E"/>
    <n v="18.030999999999999"/>
    <n v="18.03"/>
    <n v="18.03"/>
    <x v="448"/>
    <n v="6944215"/>
    <n v="28191297"/>
    <s v="E"/>
    <n v="3"/>
    <x v="29"/>
    <n v="6.82"/>
    <n v="10"/>
    <n v="6.82"/>
    <n v="1"/>
    <s v="3E"/>
    <n v="0.18059001384514242"/>
  </r>
  <r>
    <s v="3E-27A-VCS-Loc-22"/>
    <s v="3E"/>
    <n v="18.207000000000001"/>
    <n v="18.21"/>
    <n v="18.21"/>
    <x v="274"/>
    <n v="3150356"/>
    <n v="28191297"/>
    <s v="E"/>
    <n v="3"/>
    <x v="29"/>
    <n v="6.82"/>
    <n v="10"/>
    <n v="6.82"/>
    <n v="1"/>
    <s v="3E"/>
    <n v="8.1927594934362982E-2"/>
  </r>
  <r>
    <s v="3E-27A-VCS-Loc-22"/>
    <s v="3E"/>
    <n v="18.393999999999998"/>
    <n v="18.39"/>
    <n v="18.39"/>
    <x v="450"/>
    <n v="2363434"/>
    <n v="28191297"/>
    <s v="E"/>
    <n v="3"/>
    <x v="29"/>
    <n v="6.82"/>
    <n v="10"/>
    <n v="6.82"/>
    <n v="1"/>
    <s v="3E"/>
    <n v="6.1463042083530005E-2"/>
  </r>
  <r>
    <s v="3E-27A-VCS-Loc-22"/>
    <s v="3E"/>
    <n v="18.428000000000001"/>
    <n v="18.43"/>
    <n v="18.43"/>
    <x v="884"/>
    <n v="1700891"/>
    <n v="28191297"/>
    <s v="E"/>
    <n v="3"/>
    <x v="29"/>
    <n v="6.82"/>
    <n v="10"/>
    <n v="6.82"/>
    <n v="1"/>
    <s v="3E"/>
    <n v="4.4233067270969893E-2"/>
  </r>
  <r>
    <s v="3E-27A-VCS-Loc-22"/>
    <s v="3E"/>
    <n v="18.510000000000002"/>
    <n v="18.510000000000002"/>
    <n v="18.510000000000002"/>
    <x v="36"/>
    <n v="28191297"/>
    <n v="28191297"/>
    <s v="E"/>
    <n v="3"/>
    <x v="29"/>
    <n v="6.82"/>
    <n v="10"/>
    <n v="6.82"/>
    <n v="1"/>
    <s v="3E"/>
    <n v="0.73313782991202359"/>
  </r>
  <r>
    <s v="3E-27A-VCS-Loc-22"/>
    <s v="3E"/>
    <n v="18.776"/>
    <n v="18.78"/>
    <n v="18.78"/>
    <x v="844"/>
    <n v="1825646"/>
    <n v="28191297"/>
    <s v="E"/>
    <n v="3"/>
    <x v="29"/>
    <n v="6.82"/>
    <n v="10"/>
    <n v="6.82"/>
    <n v="1"/>
    <s v="3E"/>
    <n v="4.7477423498023745E-2"/>
  </r>
  <r>
    <s v="3E-27A-VCS-Loc-22"/>
    <s v="3E"/>
    <n v="19.018000000000001"/>
    <n v="19.02"/>
    <n v="19.02"/>
    <x v="452"/>
    <n v="1663337"/>
    <n v="28191297"/>
    <s v="E"/>
    <n v="3"/>
    <x v="29"/>
    <n v="6.82"/>
    <n v="10"/>
    <n v="6.82"/>
    <n v="1"/>
    <s v="3E"/>
    <n v="4.325644466064741E-2"/>
  </r>
  <r>
    <s v="3E-27A-VCS-Loc-22"/>
    <s v="3E"/>
    <n v="19.097000000000001"/>
    <n v="19.100000000000001"/>
    <n v="19.100000000000001"/>
    <x v="925"/>
    <n v="1773812"/>
    <n v="28191297"/>
    <s v="E"/>
    <n v="3"/>
    <x v="29"/>
    <n v="6.82"/>
    <n v="10"/>
    <n v="6.82"/>
    <n v="1"/>
    <s v="3E"/>
    <n v="4.61294377605935E-2"/>
  </r>
  <r>
    <s v="3E-27A-VCS-Loc-22"/>
    <s v="3E"/>
    <n v="19.562000000000001"/>
    <n v="19.559999999999999"/>
    <n v="19.55"/>
    <x v="39"/>
    <n v="2321581"/>
    <n v="28191297"/>
    <s v="E"/>
    <n v="3"/>
    <x v="29"/>
    <n v="6.82"/>
    <n v="10"/>
    <n v="6.82"/>
    <n v="1"/>
    <s v="3E"/>
    <n v="6.0374620447756815E-2"/>
  </r>
  <r>
    <s v="3E-27A-VCS-Loc-22"/>
    <s v="3E"/>
    <n v="19.773"/>
    <n v="19.77"/>
    <n v="19.760000000000002"/>
    <x v="162"/>
    <n v="2263556"/>
    <n v="28191297"/>
    <s v="E"/>
    <n v="3"/>
    <x v="29"/>
    <n v="6.82"/>
    <n v="10"/>
    <n v="6.82"/>
    <n v="1"/>
    <s v="3E"/>
    <n v="5.8865632671116212E-2"/>
  </r>
  <r>
    <s v="3E-27A-VCS-Loc-22"/>
    <s v="3E"/>
    <n v="19.916"/>
    <n v="19.920000000000002"/>
    <n v="19.920000000000002"/>
    <x v="926"/>
    <n v="2177214"/>
    <n v="28191297"/>
    <s v="E"/>
    <n v="3"/>
    <x v="29"/>
    <n v="6.82"/>
    <n v="10"/>
    <n v="6.82"/>
    <n v="1"/>
    <s v="3E"/>
    <n v="5.6620238054817994E-2"/>
  </r>
  <r>
    <s v="3E-27A-VCS-Loc-22"/>
    <s v="3E"/>
    <n v="20.106000000000002"/>
    <n v="20.11"/>
    <n v="20.11"/>
    <x v="457"/>
    <n v="5611582"/>
    <n v="28191297"/>
    <s v="E"/>
    <n v="3"/>
    <x v="29"/>
    <n v="6.82"/>
    <n v="10"/>
    <n v="6.82"/>
    <n v="1"/>
    <s v="3E"/>
    <n v="0.14593379828722933"/>
  </r>
  <r>
    <s v="3E-27A-VCS-Loc-22"/>
    <s v="3E"/>
    <n v="20.206"/>
    <n v="20.21"/>
    <n v="20.21"/>
    <x v="458"/>
    <n v="6211191"/>
    <n v="28191297"/>
    <s v="E"/>
    <n v="3"/>
    <x v="29"/>
    <n v="6.82"/>
    <n v="10"/>
    <n v="6.82"/>
    <n v="1"/>
    <s v="3E"/>
    <n v="0.16152712274675021"/>
  </r>
  <r>
    <s v="3E-27A-VCS-Loc-22"/>
    <s v="3E"/>
    <n v="20.309000000000001"/>
    <n v="20.309999999999999"/>
    <n v="20.309999999999999"/>
    <x v="459"/>
    <n v="9558443"/>
    <n v="28191297"/>
    <s v="E"/>
    <n v="3"/>
    <x v="29"/>
    <n v="6.82"/>
    <n v="10"/>
    <n v="6.82"/>
    <n v="1"/>
    <s v="3E"/>
    <n v="0.24857515985723436"/>
  </r>
  <r>
    <s v="3E-27A-VCS-Loc-22"/>
    <s v="3E"/>
    <n v="20.634"/>
    <n v="20.63"/>
    <n v="20.63"/>
    <x v="576"/>
    <n v="7205282"/>
    <n v="28191297"/>
    <s v="E"/>
    <n v="3"/>
    <x v="29"/>
    <n v="6.82"/>
    <n v="10"/>
    <n v="6.82"/>
    <n v="1"/>
    <s v="3E"/>
    <n v="0.1873792755751594"/>
  </r>
  <r>
    <s v="3E-27A-VCS-Loc-22"/>
    <s v="3E"/>
    <n v="20.709"/>
    <n v="20.71"/>
    <n v="20.71"/>
    <x v="791"/>
    <n v="4393333"/>
    <n v="28191297"/>
    <s v="E"/>
    <n v="3"/>
    <x v="29"/>
    <n v="6.82"/>
    <n v="10"/>
    <n v="6.82"/>
    <n v="1"/>
    <s v="3E"/>
    <n v="0.11425223258443484"/>
  </r>
  <r>
    <s v="3E-27A-VCS-Loc-22"/>
    <s v="3E"/>
    <n v="20.841000000000001"/>
    <n v="20.84"/>
    <n v="20.84"/>
    <x v="42"/>
    <n v="5193039"/>
    <n v="28191297"/>
    <s v="E"/>
    <n v="3"/>
    <x v="29"/>
    <n v="6.82"/>
    <n v="10"/>
    <n v="6.82"/>
    <n v="1"/>
    <s v="3E"/>
    <n v="0.13504924385382142"/>
  </r>
  <r>
    <s v="3E-27A-VCS-Loc-22"/>
    <s v="3E"/>
    <n v="21.079000000000001"/>
    <n v="21.08"/>
    <n v="21.07"/>
    <x v="167"/>
    <n v="18860351"/>
    <n v="28191297"/>
    <s v="E"/>
    <n v="3"/>
    <x v="29"/>
    <n v="6.82"/>
    <n v="10"/>
    <n v="6.82"/>
    <n v="1"/>
    <s v="3E"/>
    <n v="0.49047891636624819"/>
  </r>
  <r>
    <s v="3E-27A-VCS-Loc-22"/>
    <s v="3E"/>
    <n v="21.321999999999999"/>
    <n v="21.32"/>
    <n v="21.28"/>
    <x v="168"/>
    <n v="66850829"/>
    <n v="28191297"/>
    <s v="E"/>
    <n v="3"/>
    <x v="29"/>
    <n v="6.82"/>
    <n v="10"/>
    <n v="6.82"/>
    <n v="1"/>
    <s v="3E"/>
    <n v="1.7385107077861572"/>
  </r>
  <r>
    <s v="3E-27A-VCS-Loc-22"/>
    <s v="3E"/>
    <n v="21.507999999999999"/>
    <n v="21.51"/>
    <n v="21.51"/>
    <x v="927"/>
    <n v="1600186"/>
    <n v="28191297"/>
    <s v="E"/>
    <n v="3"/>
    <x v="29"/>
    <n v="6.82"/>
    <n v="10"/>
    <n v="6.82"/>
    <n v="1"/>
    <s v="3E"/>
    <n v="4.1614151044402151E-2"/>
  </r>
  <r>
    <s v="3E-27A-VCS-Loc-22"/>
    <s v="3E"/>
    <n v="21.574000000000002"/>
    <n v="21.57"/>
    <n v="21.57"/>
    <x v="928"/>
    <n v="4201225"/>
    <n v="28191297"/>
    <s v="E"/>
    <n v="3"/>
    <x v="29"/>
    <n v="6.82"/>
    <n v="10"/>
    <n v="6.82"/>
    <n v="1"/>
    <s v="3E"/>
    <n v="0.10925630628034393"/>
  </r>
  <r>
    <s v="3E-27A-VCS-Loc-22"/>
    <s v="3E"/>
    <n v="21.780999999999999"/>
    <n v="21.78"/>
    <n v="21.78"/>
    <x v="466"/>
    <n v="3907762"/>
    <n v="28191297"/>
    <s v="E"/>
    <n v="3"/>
    <x v="29"/>
    <n v="6.82"/>
    <n v="10"/>
    <n v="6.82"/>
    <n v="1"/>
    <s v="3E"/>
    <n v="0.10162455996588837"/>
  </r>
  <r>
    <s v="3E-27A-VCS-Loc-22"/>
    <s v="3E"/>
    <n v="21.946999999999999"/>
    <n v="21.95"/>
    <n v="21.95"/>
    <x v="929"/>
    <n v="2870362"/>
    <n v="28191297"/>
    <s v="E"/>
    <n v="3"/>
    <x v="29"/>
    <n v="6.82"/>
    <n v="10"/>
    <n v="6.82"/>
    <n v="1"/>
    <s v="3E"/>
    <n v="7.4646121026000892E-2"/>
  </r>
  <r>
    <s v="3E-27A-VCS-Loc-22"/>
    <s v="3E"/>
    <n v="22.178999999999998"/>
    <n v="22.18"/>
    <n v="22.17"/>
    <x v="44"/>
    <n v="6839053"/>
    <n v="28191297"/>
    <s v="E"/>
    <n v="3"/>
    <x v="29"/>
    <n v="6.82"/>
    <n v="10"/>
    <n v="6.82"/>
    <n v="1"/>
    <s v="3E"/>
    <n v="0.17785518967337025"/>
  </r>
  <r>
    <s v="3E-27A-VCS-Loc-22"/>
    <s v="3E"/>
    <n v="22.361000000000001"/>
    <n v="22.36"/>
    <n v="22.36"/>
    <x v="232"/>
    <n v="15786542"/>
    <n v="28191297"/>
    <s v="E"/>
    <n v="3"/>
    <x v="29"/>
    <n v="6.82"/>
    <n v="10"/>
    <n v="6.82"/>
    <n v="1"/>
    <s v="3E"/>
    <n v="0.4105419890292743"/>
  </r>
  <r>
    <s v="3E-27A-VCS-Loc-22"/>
    <s v="3E"/>
    <n v="22.524999999999999"/>
    <n v="22.53"/>
    <n v="22.53"/>
    <x v="930"/>
    <n v="1841916"/>
    <n v="28191297"/>
    <s v="E"/>
    <n v="3"/>
    <x v="29"/>
    <n v="6.82"/>
    <n v="10"/>
    <n v="6.82"/>
    <n v="1"/>
    <s v="3E"/>
    <n v="4.7900538209371298E-2"/>
  </r>
  <r>
    <s v="3E-27A-VCS-Loc-22"/>
    <s v="3E"/>
    <n v="22.695"/>
    <n v="22.7"/>
    <n v="22.7"/>
    <x v="472"/>
    <n v="3820390"/>
    <n v="28191297"/>
    <s v="E"/>
    <n v="3"/>
    <x v="29"/>
    <n v="6.82"/>
    <n v="10"/>
    <n v="6.82"/>
    <n v="1"/>
    <s v="3E"/>
    <n v="9.935237935372733E-2"/>
  </r>
  <r>
    <s v="3E-27A-VCS-Loc-22"/>
    <s v="3E"/>
    <n v="22.754999999999999"/>
    <n v="22.76"/>
    <n v="22.76"/>
    <x v="340"/>
    <n v="6221782"/>
    <n v="28191297"/>
    <s v="E"/>
    <n v="3"/>
    <x v="29"/>
    <n v="6.82"/>
    <n v="10"/>
    <n v="6.82"/>
    <n v="1"/>
    <s v="3E"/>
    <n v="0.16180255039935515"/>
  </r>
  <r>
    <s v="3E-27A-VCS-Loc-22"/>
    <s v="3E"/>
    <n v="22.864999999999998"/>
    <n v="22.87"/>
    <n v="22.87"/>
    <x v="233"/>
    <n v="62257897"/>
    <n v="28191297"/>
    <s v="E"/>
    <n v="3"/>
    <x v="29"/>
    <n v="6.82"/>
    <n v="10"/>
    <n v="6.82"/>
    <n v="1"/>
    <s v="3E"/>
    <n v="1.619067739290827"/>
  </r>
  <r>
    <s v="3E-27A-VCS-Loc-22"/>
    <s v="3E"/>
    <n v="22.991"/>
    <n v="22.99"/>
    <n v="22.99"/>
    <x v="341"/>
    <n v="3599002"/>
    <n v="28191297"/>
    <s v="E"/>
    <n v="3"/>
    <x v="29"/>
    <n v="6.82"/>
    <n v="10"/>
    <n v="6.82"/>
    <n v="1"/>
    <s v="3E"/>
    <n v="9.3595002604138167E-2"/>
  </r>
  <r>
    <s v="3E-27A-VCS-Loc-22"/>
    <s v="3E"/>
    <n v="23.033000000000001"/>
    <n v="23.03"/>
    <n v="23.03"/>
    <x v="474"/>
    <n v="2429711"/>
    <n v="28191297"/>
    <s v="E"/>
    <n v="3"/>
    <x v="29"/>
    <n v="6.82"/>
    <n v="10"/>
    <n v="6.82"/>
    <n v="1"/>
    <s v="3E"/>
    <n v="6.3186629896927859E-2"/>
  </r>
  <r>
    <s v="3E-27A-VCS-Loc-22"/>
    <s v="3E"/>
    <n v="23.132999999999999"/>
    <n v="23.13"/>
    <n v="23.13"/>
    <x v="853"/>
    <n v="3721899"/>
    <n v="28191297"/>
    <s v="E"/>
    <n v="3"/>
    <x v="29"/>
    <n v="6.82"/>
    <n v="10"/>
    <n v="6.82"/>
    <n v="1"/>
    <s v="3E"/>
    <n v="9.6791040015354046E-2"/>
  </r>
  <r>
    <s v="3E-27A-VCS-Loc-22"/>
    <s v="3E"/>
    <n v="23.23"/>
    <n v="23.23"/>
    <n v="23.23"/>
    <x v="931"/>
    <n v="5947187"/>
    <n v="28191297"/>
    <s v="E"/>
    <n v="3"/>
    <x v="29"/>
    <n v="6.82"/>
    <n v="10"/>
    <n v="6.82"/>
    <n v="1"/>
    <s v="3E"/>
    <n v="0.1546614819197924"/>
  </r>
  <r>
    <s v="3E-27A-VCS-Loc-22"/>
    <s v="3E"/>
    <n v="23.335999999999999"/>
    <n v="23.34"/>
    <n v="23.32"/>
    <x v="235"/>
    <n v="14686579"/>
    <n v="28191297"/>
    <s v="E"/>
    <n v="3"/>
    <x v="29"/>
    <n v="6.82"/>
    <n v="10"/>
    <n v="6.82"/>
    <n v="1"/>
    <s v="3E"/>
    <n v="0.38193654789602255"/>
  </r>
  <r>
    <s v="3E-27A-VCS-Loc-22"/>
    <s v="3E"/>
    <n v="23.568000000000001"/>
    <n v="23.57"/>
    <n v="23.57"/>
    <x v="476"/>
    <n v="3407156"/>
    <n v="28191297"/>
    <s v="E"/>
    <n v="3"/>
    <x v="29"/>
    <n v="6.82"/>
    <n v="10"/>
    <n v="6.82"/>
    <n v="1"/>
    <s v="3E"/>
    <n v="8.8605889825208464E-2"/>
  </r>
  <r>
    <s v="3E-27A-VCS-Loc-22"/>
    <s v="3E"/>
    <n v="23.667999999999999"/>
    <n v="23.67"/>
    <n v="23.67"/>
    <x v="238"/>
    <n v="41597599"/>
    <n v="28191297"/>
    <s v="E"/>
    <n v="3"/>
    <x v="29"/>
    <n v="6.82"/>
    <n v="10"/>
    <n v="6.82"/>
    <n v="1"/>
    <s v="3E"/>
    <n v="1.0817797230262431"/>
  </r>
  <r>
    <s v="3E-27A-VCS-Loc-22"/>
    <s v="3E"/>
    <n v="23.748999999999999"/>
    <n v="23.75"/>
    <n v="23.75"/>
    <x v="478"/>
    <n v="1788513"/>
    <n v="28191297"/>
    <s v="E"/>
    <n v="3"/>
    <x v="29"/>
    <n v="6.82"/>
    <n v="10"/>
    <n v="6.82"/>
    <n v="1"/>
    <s v="3E"/>
    <n v="4.6511749338437429E-2"/>
  </r>
  <r>
    <s v="3E-27A-VCS-Loc-22"/>
    <s v="3E"/>
    <n v="23.893999999999998"/>
    <n v="23.89"/>
    <n v="23.89"/>
    <x v="592"/>
    <n v="42904423"/>
    <n v="28191297"/>
    <s v="E"/>
    <n v="3"/>
    <x v="29"/>
    <n v="6.82"/>
    <n v="10"/>
    <n v="6.82"/>
    <n v="1"/>
    <s v="3E"/>
    <n v="1.1157647543441336"/>
  </r>
  <r>
    <s v="3E-27A-VCS-Loc-22"/>
    <s v="3E"/>
    <n v="24.033999999999999"/>
    <n v="24.03"/>
    <n v="24.03"/>
    <x v="932"/>
    <n v="634750"/>
    <n v="28191297"/>
    <s v="E"/>
    <n v="3"/>
    <x v="29"/>
    <n v="6.82"/>
    <n v="10"/>
    <n v="6.82"/>
    <n v="1"/>
    <s v="3E"/>
    <n v="1.6507195023224966E-2"/>
  </r>
  <r>
    <s v="3E-27A-VCS-Loc-22"/>
    <s v="3E"/>
    <n v="24.696000000000002"/>
    <n v="24.7"/>
    <n v="24.7"/>
    <x v="484"/>
    <n v="3251760"/>
    <n v="28191297"/>
    <s v="E"/>
    <n v="3"/>
    <x v="29"/>
    <n v="6.82"/>
    <n v="10"/>
    <n v="6.82"/>
    <n v="1"/>
    <s v="3E"/>
    <n v="8.4564689229967724E-2"/>
  </r>
  <r>
    <s v="3E-27A-VCS-Loc-22"/>
    <s v="3E"/>
    <n v="24.818000000000001"/>
    <n v="24.82"/>
    <n v="24.82"/>
    <x v="344"/>
    <n v="6621908"/>
    <n v="28191297"/>
    <s v="E"/>
    <n v="3"/>
    <x v="29"/>
    <n v="6.82"/>
    <n v="10"/>
    <n v="6.82"/>
    <n v="1"/>
    <s v="3E"/>
    <n v="0.17220815562324313"/>
  </r>
  <r>
    <s v="3E-27A-VCS-Loc-22"/>
    <s v="3E"/>
    <n v="24.931000000000001"/>
    <n v="24.93"/>
    <n v="24.93"/>
    <x v="240"/>
    <n v="17212410"/>
    <n v="28191297"/>
    <s v="E"/>
    <n v="3"/>
    <x v="29"/>
    <n v="6.82"/>
    <n v="10"/>
    <n v="6.82"/>
    <n v="1"/>
    <s v="3E"/>
    <n v="0.44762285732919677"/>
  </r>
  <r>
    <s v="3E-27A-VCS-Loc-22"/>
    <s v="3E"/>
    <n v="25.021999999999998"/>
    <n v="25.02"/>
    <n v="25.02"/>
    <x v="800"/>
    <n v="5086822"/>
    <n v="28191297"/>
    <s v="E"/>
    <n v="3"/>
    <x v="29"/>
    <n v="6.82"/>
    <n v="10"/>
    <n v="6.82"/>
    <n v="1"/>
    <s v="3E"/>
    <n v="0.13228698354065579"/>
  </r>
  <r>
    <s v="3E-27A-VCS-Loc-22"/>
    <s v="3E"/>
    <n v="25.114000000000001"/>
    <n v="25.11"/>
    <n v="25.11"/>
    <x v="933"/>
    <n v="10671480"/>
    <n v="28191297"/>
    <s v="E"/>
    <n v="3"/>
    <x v="29"/>
    <n v="6.82"/>
    <n v="10"/>
    <n v="6.82"/>
    <n v="1"/>
    <s v="3E"/>
    <n v="0.2775206010971954"/>
  </r>
  <r>
    <s v="3E-27A-VCS-Loc-22"/>
    <s v="3E"/>
    <n v="25.207000000000001"/>
    <n v="25.21"/>
    <n v="25.21"/>
    <x v="486"/>
    <n v="8950228"/>
    <n v="28191297"/>
    <s v="E"/>
    <n v="3"/>
    <x v="29"/>
    <n v="6.82"/>
    <n v="10"/>
    <n v="6.82"/>
    <n v="1"/>
    <s v="3E"/>
    <n v="0.23275802930024217"/>
  </r>
  <r>
    <s v="3E-27A-VCS-Loc-22"/>
    <s v="3E"/>
    <n v="25.282"/>
    <n v="25.28"/>
    <n v="25.28"/>
    <x v="49"/>
    <n v="12503609"/>
    <n v="28191297"/>
    <s v="E"/>
    <n v="3"/>
    <x v="29"/>
    <n v="6.82"/>
    <n v="10"/>
    <n v="6.82"/>
    <n v="1"/>
    <s v="3E"/>
    <n v="0.3251666203342275"/>
  </r>
  <r>
    <s v="3E-27A-VCS-Loc-22"/>
    <s v="3E"/>
    <n v="25.501999999999999"/>
    <n v="25.5"/>
    <n v="25.5"/>
    <x v="934"/>
    <n v="6476572"/>
    <n v="28191297"/>
    <s v="E"/>
    <n v="3"/>
    <x v="29"/>
    <n v="6.82"/>
    <n v="10"/>
    <n v="6.82"/>
    <n v="1"/>
    <s v="3E"/>
    <n v="0.16842857358953631"/>
  </r>
  <r>
    <s v="3E-27A-VCS-Loc-22"/>
    <s v="3E"/>
    <n v="25.672000000000001"/>
    <n v="25.67"/>
    <n v="25.67"/>
    <x v="602"/>
    <n v="10324331"/>
    <n v="28191297"/>
    <s v="E"/>
    <n v="3"/>
    <x v="29"/>
    <n v="6.82"/>
    <n v="10"/>
    <n v="6.82"/>
    <n v="1"/>
    <s v="3E"/>
    <n v="0.26849270626439897"/>
  </r>
  <r>
    <s v="3E-27A-VCS-Loc-22"/>
    <s v="3E"/>
    <n v="25.756"/>
    <n v="25.76"/>
    <n v="25.76"/>
    <x v="935"/>
    <n v="2729926"/>
    <n v="28191297"/>
    <s v="E"/>
    <n v="3"/>
    <x v="29"/>
    <n v="6.82"/>
    <n v="10"/>
    <n v="6.82"/>
    <n v="1"/>
    <s v="3E"/>
    <n v="7.099396751630159E-2"/>
  </r>
  <r>
    <s v="3E-27A-VCS-Loc-22"/>
    <s v="3E"/>
    <n v="25.881"/>
    <n v="25.88"/>
    <n v="25.88"/>
    <x v="936"/>
    <n v="2108103"/>
    <n v="28191297"/>
    <s v="E"/>
    <n v="3"/>
    <x v="29"/>
    <n v="6.82"/>
    <n v="10"/>
    <n v="6.82"/>
    <n v="1"/>
    <s v="3E"/>
    <n v="5.4822949744065569E-2"/>
  </r>
  <r>
    <s v="3E-27A-VCS-Loc-22"/>
    <s v="3E"/>
    <n v="25.96"/>
    <n v="25.96"/>
    <n v="25.96"/>
    <x v="604"/>
    <n v="2034584"/>
    <n v="28191297"/>
    <s v="E"/>
    <n v="3"/>
    <x v="29"/>
    <n v="6.82"/>
    <n v="10"/>
    <n v="6.82"/>
    <n v="1"/>
    <s v="3E"/>
    <n v="5.2911027773348794E-2"/>
  </r>
  <r>
    <s v="3E-27A-VCS-Loc-22"/>
    <s v="3E"/>
    <n v="26.324000000000002"/>
    <n v="26.32"/>
    <n v="26.32"/>
    <x v="937"/>
    <n v="1778940"/>
    <n v="28191297"/>
    <s v="E"/>
    <n v="3"/>
    <x v="29"/>
    <n v="6.82"/>
    <n v="10"/>
    <n v="6.82"/>
    <n v="1"/>
    <s v="3E"/>
    <n v="4.6262795611840601E-2"/>
  </r>
  <r>
    <s v="3E-27A-VCS-Loc-22"/>
    <s v="3E"/>
    <n v="26.516999999999999"/>
    <n v="26.52"/>
    <n v="26.52"/>
    <x v="938"/>
    <n v="2276017"/>
    <n v="28191297"/>
    <s v="E"/>
    <n v="3"/>
    <x v="29"/>
    <n v="6.82"/>
    <n v="10"/>
    <n v="6.82"/>
    <n v="1"/>
    <s v="3E"/>
    <n v="5.9189691209413808E-2"/>
  </r>
  <r>
    <s v="3E-27A-VCS-Loc-22"/>
    <s v="3E"/>
    <n v="26.600999999999999"/>
    <n v="26.6"/>
    <n v="26.6"/>
    <x v="939"/>
    <n v="7414994"/>
    <n v="28191297"/>
    <s v="E"/>
    <n v="3"/>
    <x v="29"/>
    <n v="6.82"/>
    <n v="10"/>
    <n v="6.82"/>
    <n v="1"/>
    <s v="3E"/>
    <n v="0.19283300835611342"/>
  </r>
  <r>
    <s v="3E-27A-VCS-Loc-22"/>
    <s v="3E"/>
    <n v="26.9"/>
    <n v="26.9"/>
    <n v="26.9"/>
    <x v="940"/>
    <n v="2156320"/>
    <n v="28191297"/>
    <s v="E"/>
    <n v="3"/>
    <x v="29"/>
    <n v="6.82"/>
    <n v="10"/>
    <n v="6.82"/>
    <n v="1"/>
    <s v="3E"/>
    <n v="5.6076872426121249E-2"/>
  </r>
  <r>
    <s v="3E-27A-VCS-Loc-22"/>
    <s v="3E"/>
    <n v="27.158999999999999"/>
    <n v="27.16"/>
    <n v="27.16"/>
    <x v="498"/>
    <n v="1555626"/>
    <n v="28191297"/>
    <s v="E"/>
    <n v="3"/>
    <x v="29"/>
    <n v="6.82"/>
    <n v="10"/>
    <n v="6.82"/>
    <n v="1"/>
    <s v="3E"/>
    <n v="4.0455331650570088E-2"/>
  </r>
  <r>
    <s v="3E-27A-VCS-Loc-22"/>
    <s v="3E"/>
    <n v="27.311"/>
    <n v="27.31"/>
    <n v="27.31"/>
    <x v="499"/>
    <n v="3639790"/>
    <n v="28191297"/>
    <s v="E"/>
    <n v="3"/>
    <x v="29"/>
    <n v="6.82"/>
    <n v="10"/>
    <n v="6.82"/>
    <n v="1"/>
    <s v="3E"/>
    <n v="9.4655728040305628E-2"/>
  </r>
  <r>
    <s v="3E-27A-VCS-Loc-22"/>
    <s v="3E"/>
    <n v="27.381"/>
    <n v="27.38"/>
    <n v="27.38"/>
    <x v="803"/>
    <n v="986341"/>
    <n v="28191297"/>
    <s v="E"/>
    <n v="3"/>
    <x v="29"/>
    <n v="6.82"/>
    <n v="10"/>
    <n v="6.82"/>
    <n v="1"/>
    <s v="3E"/>
    <n v="2.5650607713907425E-2"/>
  </r>
  <r>
    <s v="3E-27A-VCS-Loc-22"/>
    <s v="3E"/>
    <n v="27.617000000000001"/>
    <n v="27.62"/>
    <n v="27.62"/>
    <x v="941"/>
    <n v="3255681"/>
    <n v="28191297"/>
    <s v="E"/>
    <n v="3"/>
    <x v="29"/>
    <n v="6.82"/>
    <n v="10"/>
    <n v="6.82"/>
    <n v="1"/>
    <s v="3E"/>
    <n v="8.4666658054995014E-2"/>
  </r>
  <r>
    <s v="3E-27A-VCS-Loc-22"/>
    <s v="3E"/>
    <n v="27.902000000000001"/>
    <n v="27.9"/>
    <n v="27.9"/>
    <x v="942"/>
    <n v="3556627"/>
    <n v="28191297"/>
    <s v="E"/>
    <n v="3"/>
    <x v="29"/>
    <n v="6.82"/>
    <n v="10"/>
    <n v="6.82"/>
    <n v="1"/>
    <s v="3E"/>
    <n v="9.2493005929684971E-2"/>
  </r>
  <r>
    <s v="3E-27A-VCS-Loc-22"/>
    <s v="3E"/>
    <n v="28.704000000000001"/>
    <n v="28.7"/>
    <n v="28.7"/>
    <x v="508"/>
    <n v="1644400"/>
    <n v="28191297"/>
    <s v="E"/>
    <n v="3"/>
    <x v="29"/>
    <n v="6.82"/>
    <n v="10"/>
    <n v="6.82"/>
    <n v="1"/>
    <s v="3E"/>
    <n v="4.2763972424090017E-2"/>
  </r>
  <r>
    <s v="3E-27A-VCS-Loc-22"/>
    <s v="3E"/>
    <n v="29.03"/>
    <n v="29.03"/>
    <n v="29.03"/>
    <x v="101"/>
    <n v="2104040"/>
    <n v="28191297"/>
    <s v="E"/>
    <n v="3"/>
    <x v="29"/>
    <n v="6.82"/>
    <n v="10"/>
    <n v="6.82"/>
    <n v="1"/>
    <s v="3E"/>
    <n v="5.4717288092424189E-2"/>
  </r>
  <r>
    <s v="3E-27A-VCS-Loc-22"/>
    <s v="3E"/>
    <n v="29.411000000000001"/>
    <n v="29.41"/>
    <n v="29.41"/>
    <x v="943"/>
    <n v="2737118"/>
    <n v="28191297"/>
    <s v="E"/>
    <n v="3"/>
    <x v="29"/>
    <n v="6.82"/>
    <n v="10"/>
    <n v="6.82"/>
    <n v="1"/>
    <s v="3E"/>
    <n v="7.1181001382559242E-2"/>
  </r>
  <r>
    <s v="3E-27A-VCS-Loc-22"/>
    <s v="3E"/>
    <n v="29.48"/>
    <n v="29.48"/>
    <n v="29.48"/>
    <x v="944"/>
    <n v="2506543"/>
    <n v="28191297"/>
    <s v="E"/>
    <n v="3"/>
    <x v="29"/>
    <n v="6.82"/>
    <n v="10"/>
    <n v="6.82"/>
    <n v="1"/>
    <s v="3E"/>
    <n v="6.518470915336648E-2"/>
  </r>
  <r>
    <s v="3E-27A-VCS-Loc-22"/>
    <s v="3E"/>
    <n v="30.024999999999999"/>
    <n v="30.03"/>
    <n v="30.03"/>
    <x v="317"/>
    <n v="2742798"/>
    <n v="28191297"/>
    <s v="E"/>
    <n v="3"/>
    <x v="29"/>
    <n v="6.82"/>
    <n v="10"/>
    <n v="6.82"/>
    <n v="1"/>
    <s v="3E"/>
    <n v="7.1328714447123104E-2"/>
  </r>
  <r>
    <s v="3E-27A-VCS-Loc-22"/>
    <s v="3E"/>
    <n v="30.372"/>
    <n v="30.37"/>
    <n v="30.37"/>
    <x v="945"/>
    <n v="1664011"/>
    <n v="28191297"/>
    <s v="E"/>
    <n v="3"/>
    <x v="29"/>
    <n v="6.82"/>
    <n v="10"/>
    <n v="6.82"/>
    <n v="1"/>
    <s v="3E"/>
    <n v="4.3273972584153768E-2"/>
  </r>
  <r>
    <s v="3E-27A-VCS-Loc-22"/>
    <s v="3E"/>
    <n v="30.94"/>
    <n v="30.94"/>
    <n v="30.94"/>
    <x v="814"/>
    <n v="6410750"/>
    <n v="28191297"/>
    <s v="E"/>
    <n v="3"/>
    <x v="29"/>
    <n v="6.82"/>
    <n v="10"/>
    <n v="6.82"/>
    <n v="1"/>
    <s v="3E"/>
    <n v="0.16671681842479633"/>
  </r>
  <r>
    <s v="3E-27A-VCS-Loc-22"/>
    <s v="3E"/>
    <n v="31.247"/>
    <n v="31.25"/>
    <n v="31.25"/>
    <x v="259"/>
    <n v="1514876"/>
    <n v="28191297"/>
    <s v="E"/>
    <n v="3"/>
    <x v="29"/>
    <n v="6.82"/>
    <n v="10"/>
    <n v="6.82"/>
    <n v="1"/>
    <s v="3E"/>
    <n v="3.9395594435609207E-2"/>
  </r>
  <r>
    <s v="3E-27A-VCS-Loc-22"/>
    <s v="3E"/>
    <n v="31.398"/>
    <n v="31.4"/>
    <n v="31.4"/>
    <x v="194"/>
    <n v="1172654"/>
    <n v="28191297"/>
    <s v="E"/>
    <n v="3"/>
    <x v="29"/>
    <n v="6.82"/>
    <n v="10"/>
    <n v="6.82"/>
    <n v="1"/>
    <s v="3E"/>
    <n v="3.0495830283993459E-2"/>
  </r>
  <r>
    <s v="3E-27A-VCS-Loc-22"/>
    <s v="3E"/>
    <n v="31.738"/>
    <n v="31.74"/>
    <n v="31.73"/>
    <x v="103"/>
    <n v="5540327"/>
    <n v="28191297"/>
    <s v="E"/>
    <n v="3"/>
    <x v="29"/>
    <n v="6.82"/>
    <n v="10"/>
    <n v="6.82"/>
    <n v="1"/>
    <s v="3E"/>
    <n v="0.14408075349576827"/>
  </r>
  <r>
    <s v="3E-27A-VCS-Loc-22"/>
    <s v="3E"/>
    <n v="32.381"/>
    <n v="32.380000000000003"/>
    <n v="32.380000000000003"/>
    <x v="104"/>
    <n v="1702473"/>
    <n v="28191297"/>
    <s v="E"/>
    <n v="3"/>
    <x v="29"/>
    <n v="6.82"/>
    <n v="10"/>
    <n v="6.82"/>
    <n v="1"/>
    <s v="3E"/>
    <n v="4.4274208480149478E-2"/>
  </r>
  <r>
    <s v="3E-27A-VCS-Loc-22"/>
    <s v="3E"/>
    <n v="32.572000000000003"/>
    <n v="32.57"/>
    <n v="32.57"/>
    <x v="946"/>
    <n v="3507436"/>
    <n v="28191297"/>
    <s v="E"/>
    <n v="3"/>
    <x v="29"/>
    <n v="6.82"/>
    <n v="10"/>
    <n v="6.82"/>
    <n v="1"/>
    <s v="3E"/>
    <n v="9.1213753577755144E-2"/>
  </r>
  <r>
    <s v="3E-27A-VCS-Loc-22"/>
    <s v="3E"/>
    <n v="33.972999999999999"/>
    <n v="33.97"/>
    <n v="33.97"/>
    <x v="705"/>
    <n v="1360515"/>
    <n v="28191297"/>
    <s v="E"/>
    <n v="3"/>
    <x v="29"/>
    <n v="6.82"/>
    <n v="10"/>
    <n v="6.82"/>
    <n v="1"/>
    <s v="3E"/>
    <n v="3.5381309865337406E-2"/>
  </r>
  <r>
    <s v="3E-27A-VCS-Loc-22"/>
    <s v="3E"/>
    <n v="34.06"/>
    <n v="34.06"/>
    <n v="34.06"/>
    <x v="322"/>
    <n v="874004"/>
    <n v="28191297"/>
    <s v="E"/>
    <n v="3"/>
    <x v="29"/>
    <n v="6.82"/>
    <n v="10"/>
    <n v="6.82"/>
    <n v="1"/>
    <s v="3E"/>
    <n v="2.2729191774838464E-2"/>
  </r>
  <r>
    <s v="3E-27A-VCS-Loc-22"/>
    <s v="3E"/>
    <n v="34.408000000000001"/>
    <n v="34.409999999999997"/>
    <n v="34.409999999999997"/>
    <x v="195"/>
    <n v="3318001"/>
    <n v="28191297"/>
    <s v="E"/>
    <n v="3"/>
    <x v="29"/>
    <n v="6.82"/>
    <n v="10"/>
    <n v="6.82"/>
    <n v="1"/>
    <s v="3E"/>
    <n v="8.6287340833801421E-2"/>
  </r>
  <r>
    <s v="3E-27A-VCS-Loc-22"/>
    <s v="3E"/>
    <n v="34.936"/>
    <n v="34.94"/>
    <n v="34.86"/>
    <x v="61"/>
    <n v="2446245"/>
    <n v="28191297"/>
    <s v="E"/>
    <n v="3"/>
    <x v="29"/>
    <n v="6.82"/>
    <n v="10"/>
    <n v="6.82"/>
    <n v="1"/>
    <s v="3E"/>
    <n v="6.3616610145079092E-2"/>
  </r>
  <r>
    <s v="3E-27A-VCS-Loc-22"/>
    <s v="3E"/>
    <n v="35.177"/>
    <n v="35.18"/>
    <n v="35.18"/>
    <x v="947"/>
    <n v="665289"/>
    <n v="28191297"/>
    <s v="E"/>
    <n v="3"/>
    <x v="29"/>
    <n v="6.82"/>
    <n v="10"/>
    <n v="6.82"/>
    <n v="1"/>
    <s v="3E"/>
    <n v="1.7301386797646815E-2"/>
  </r>
  <r>
    <s v="3E-27A-VCS-Loc-22"/>
    <s v="3E"/>
    <n v="35.295000000000002"/>
    <n v="35.299999999999997"/>
    <n v="35.299999999999997"/>
    <x v="106"/>
    <n v="581342"/>
    <n v="28191297"/>
    <s v="E"/>
    <n v="3"/>
    <x v="29"/>
    <n v="6.82"/>
    <n v="10"/>
    <n v="6.82"/>
    <n v="1"/>
    <s v="3E"/>
    <n v="1.5118276123184953E-2"/>
  </r>
  <r>
    <s v="3E-27A-VCS-Loc-22"/>
    <s v="3E"/>
    <n v="35.667999999999999"/>
    <n v="35.67"/>
    <n v="35.67"/>
    <x v="62"/>
    <n v="1645790"/>
    <n v="28191297"/>
    <s v="E"/>
    <n v="3"/>
    <x v="29"/>
    <n v="6.82"/>
    <n v="10"/>
    <n v="6.82"/>
    <n v="1"/>
    <s v="3E"/>
    <n v="4.2800120515594196E-2"/>
  </r>
  <r>
    <s v="3E-27A-VCS-Loc-22"/>
    <s v="3E"/>
    <n v="36.109000000000002"/>
    <n v="36.11"/>
    <n v="36.11"/>
    <x v="196"/>
    <n v="1126493"/>
    <n v="28191297"/>
    <s v="E"/>
    <n v="3"/>
    <x v="29"/>
    <n v="6.82"/>
    <n v="10"/>
    <n v="6.82"/>
    <n v="1"/>
    <s v="3E"/>
    <n v="2.929537557037851E-2"/>
  </r>
  <r>
    <s v="3E-27A-VCS-Loc-22"/>
    <s v="3E"/>
    <n v="36.164000000000001"/>
    <n v="36.159999999999997"/>
    <n v="36.11"/>
    <x v="197"/>
    <n v="1344312"/>
    <n v="28191297"/>
    <s v="E"/>
    <n v="3"/>
    <x v="29"/>
    <n v="6.82"/>
    <n v="10"/>
    <n v="6.82"/>
    <n v="1"/>
    <s v="3E"/>
    <n v="3.4959937544011971E-2"/>
  </r>
  <r>
    <s v="3E-27A-VCS-Loc-22"/>
    <s v="3E"/>
    <n v="36.536999999999999"/>
    <n v="36.54"/>
    <n v="36.54"/>
    <x v="66"/>
    <n v="584658"/>
    <n v="28191297"/>
    <s v="E"/>
    <n v="3"/>
    <x v="29"/>
    <n v="6.82"/>
    <n v="10"/>
    <n v="6.82"/>
    <n v="1"/>
    <s v="3E"/>
    <n v="1.5204511426370479E-2"/>
  </r>
  <r>
    <s v="3E-27A-VCS-Loc-22"/>
    <s v="3E"/>
    <n v="36.585999999999999"/>
    <n v="36.590000000000003"/>
    <n v="36.590000000000003"/>
    <x v="107"/>
    <n v="2205344"/>
    <n v="28191297"/>
    <s v="E"/>
    <n v="3"/>
    <x v="29"/>
    <n v="6.82"/>
    <n v="10"/>
    <n v="6.82"/>
    <n v="1"/>
    <s v="3E"/>
    <n v="5.7351781805906325E-2"/>
  </r>
  <r>
    <s v="3E-27A-VCS-Loc-22"/>
    <s v="3E"/>
    <n v="36.656999999999996"/>
    <n v="36.659999999999997"/>
    <n v="36.65"/>
    <x v="108"/>
    <n v="904498"/>
    <n v="28191297"/>
    <s v="E"/>
    <n v="3"/>
    <x v="29"/>
    <n v="6.82"/>
    <n v="10"/>
    <n v="6.82"/>
    <n v="1"/>
    <s v="3E"/>
    <n v="2.3522213287305135E-2"/>
  </r>
  <r>
    <s v="3E-27A-VCS-Loc-22"/>
    <s v="3E"/>
    <n v="36.728000000000002"/>
    <n v="36.729999999999997"/>
    <n v="36.72"/>
    <x v="198"/>
    <n v="1964598"/>
    <n v="28191297"/>
    <s v="E"/>
    <n v="3"/>
    <x v="29"/>
    <n v="6.82"/>
    <n v="10"/>
    <n v="6.82"/>
    <n v="1"/>
    <s v="3E"/>
    <n v="5.1090984369023595E-2"/>
  </r>
  <r>
    <s v="3E-27A-VCS-Loc-22"/>
    <s v="3E"/>
    <n v="37.195"/>
    <n v="37.200000000000003"/>
    <n v="37.200000000000003"/>
    <x v="295"/>
    <n v="659862"/>
    <n v="28191297"/>
    <s v="E"/>
    <n v="3"/>
    <x v="29"/>
    <n v="6.82"/>
    <n v="10"/>
    <n v="6.82"/>
    <n v="1"/>
    <s v="3E"/>
    <n v="1.7160253205853127E-2"/>
  </r>
  <r>
    <s v="3E-27A-VCS-Loc-22"/>
    <s v="3E"/>
    <n v="37.238999999999997"/>
    <n v="37.24"/>
    <n v="37.24"/>
    <x v="109"/>
    <n v="1209208"/>
    <n v="28191297"/>
    <s v="E"/>
    <n v="3"/>
    <x v="29"/>
    <n v="6.82"/>
    <n v="10"/>
    <n v="6.82"/>
    <n v="1"/>
    <s v="3E"/>
    <n v="3.1446447073089905E-2"/>
  </r>
  <r>
    <s v="3E-27A-VCS-Loc-22"/>
    <s v="3E"/>
    <n v="37.292000000000002"/>
    <n v="37.29"/>
    <n v="37.24"/>
    <x v="199"/>
    <n v="1455825"/>
    <n v="28191297"/>
    <s v="E"/>
    <n v="3"/>
    <x v="29"/>
    <n v="6.82"/>
    <n v="10"/>
    <n v="6.82"/>
    <n v="1"/>
    <s v="3E"/>
    <n v="3.7859924686390684E-2"/>
  </r>
  <r>
    <s v="3E-27A-VCS-Loc-22"/>
    <s v="3E"/>
    <n v="37.374000000000002"/>
    <n v="37.369999999999997"/>
    <n v="37.369999999999997"/>
    <x v="817"/>
    <n v="906693"/>
    <n v="28191297"/>
    <s v="E"/>
    <n v="3"/>
    <x v="29"/>
    <n v="6.82"/>
    <n v="10"/>
    <n v="6.82"/>
    <n v="1"/>
    <s v="3E"/>
    <n v="2.3579296064896282E-2"/>
  </r>
  <r>
    <s v="3E-27A-VCS-Loc-22"/>
    <s v="3E"/>
    <n v="37.631"/>
    <n v="37.630000000000003"/>
    <n v="37.630000000000003"/>
    <x v="712"/>
    <n v="1208190"/>
    <n v="28191297"/>
    <s v="E"/>
    <n v="3"/>
    <x v="29"/>
    <n v="6.82"/>
    <n v="10"/>
    <n v="6.82"/>
    <n v="1"/>
    <s v="3E"/>
    <n v="3.1419973147081802E-2"/>
  </r>
  <r>
    <s v="3E-27A-VCS-Loc-22"/>
    <s v="3E"/>
    <n v="37.671999999999997"/>
    <n v="37.67"/>
    <n v="37.67"/>
    <x v="90"/>
    <n v="641949"/>
    <n v="28191297"/>
    <s v="E"/>
    <n v="3"/>
    <x v="29"/>
    <n v="6.82"/>
    <n v="10"/>
    <n v="6.82"/>
    <n v="1"/>
    <s v="3E"/>
    <n v="1.669441093023118E-2"/>
  </r>
  <r>
    <s v="3E-27A-VCS-Loc-22"/>
    <s v="3E"/>
    <n v="37.713000000000001"/>
    <n v="37.71"/>
    <n v="37.67"/>
    <x v="200"/>
    <n v="1052934"/>
    <n v="28191297"/>
    <s v="E"/>
    <n v="3"/>
    <x v="29"/>
    <n v="6.82"/>
    <n v="10"/>
    <n v="6.82"/>
    <n v="1"/>
    <s v="3E"/>
    <n v="2.7382413366812689E-2"/>
  </r>
  <r>
    <s v="3E-27A-VCS-Loc-22"/>
    <s v="3E"/>
    <n v="37.985999999999997"/>
    <n v="37.99"/>
    <n v="37.99"/>
    <x v="77"/>
    <n v="18408185"/>
    <n v="28191297"/>
    <s v="E"/>
    <n v="3"/>
    <x v="29"/>
    <n v="6.82"/>
    <n v="10"/>
    <n v="6.82"/>
    <n v="1"/>
    <s v="3E"/>
    <n v="0.47871996820575741"/>
  </r>
  <r>
    <s v="3E-27A-VCS-Loc-22"/>
    <s v="3E"/>
    <n v="38.308"/>
    <n v="38.31"/>
    <n v="38.31"/>
    <x v="948"/>
    <n v="25205451"/>
    <n v="28191297"/>
    <s v="E"/>
    <n v="3"/>
    <x v="29"/>
    <n v="6.82"/>
    <n v="10"/>
    <n v="6.82"/>
    <n v="1"/>
    <s v="3E"/>
    <n v="0.6554884526275554"/>
  </r>
  <r>
    <s v="3E-27A-VCS-Loc-22"/>
    <s v="3E"/>
    <n v="38.395000000000003"/>
    <n v="38.4"/>
    <n v="38.4"/>
    <x v="202"/>
    <n v="91967455"/>
    <n v="28191297"/>
    <s v="E"/>
    <n v="3"/>
    <x v="29"/>
    <n v="6.82"/>
    <n v="10"/>
    <n v="6.82"/>
    <n v="1"/>
    <s v="3E"/>
    <n v="2.3916891933433102"/>
  </r>
  <r>
    <s v="3E-27A-VCS-Loc-22"/>
    <s v="3E"/>
    <n v="38.718000000000004"/>
    <n v="38.72"/>
    <n v="38.72"/>
    <x v="359"/>
    <n v="2511527"/>
    <n v="28191297"/>
    <s v="E"/>
    <n v="3"/>
    <x v="29"/>
    <n v="6.82"/>
    <n v="10"/>
    <n v="6.82"/>
    <n v="1"/>
    <s v="3E"/>
    <n v="6.5314322166357033E-2"/>
  </r>
  <r>
    <s v="3E-27A-VCS-Loc-22"/>
    <s v="3E"/>
    <n v="39.412999999999997"/>
    <n v="39.409999999999997"/>
    <n v="39.409999999999997"/>
    <x v="949"/>
    <n v="2126751"/>
    <n v="28191297"/>
    <s v="E"/>
    <n v="3"/>
    <x v="29"/>
    <n v="6.82"/>
    <n v="10"/>
    <n v="6.82"/>
    <n v="1"/>
    <s v="3E"/>
    <n v="5.5307906298288655E-2"/>
  </r>
  <r>
    <s v="3E-27A-VCS-Loc-22"/>
    <s v="3E"/>
    <n v="39.531999999999996"/>
    <n v="39.53"/>
    <n v="39.53"/>
    <x v="950"/>
    <n v="5144684"/>
    <n v="28191297"/>
    <s v="E"/>
    <n v="3"/>
    <x v="29"/>
    <n v="6.82"/>
    <n v="10"/>
    <n v="6.82"/>
    <n v="1"/>
    <s v="3E"/>
    <n v="0.13379173236843658"/>
  </r>
  <r>
    <s v="3E-27A-VCS-Loc-22"/>
    <s v="3E"/>
    <n v="39.753"/>
    <n v="39.75"/>
    <n v="39.75"/>
    <x v="278"/>
    <n v="1395649"/>
    <n v="28191297"/>
    <s v="E"/>
    <n v="3"/>
    <x v="29"/>
    <n v="6.82"/>
    <n v="10"/>
    <n v="6.82"/>
    <n v="1"/>
    <s v="3E"/>
    <n v="3.6294998388292872E-2"/>
  </r>
  <r>
    <s v="3E-27A-VCS-Loc-22"/>
    <s v="3E"/>
    <n v="39.951999999999998"/>
    <n v="39.950000000000003"/>
    <n v="39.950000000000003"/>
    <x v="951"/>
    <n v="975432"/>
    <n v="28191297"/>
    <s v="E"/>
    <n v="3"/>
    <x v="29"/>
    <n v="6.82"/>
    <n v="10"/>
    <n v="6.82"/>
    <n v="1"/>
    <s v="3E"/>
    <n v="2.536691021015262E-2"/>
  </r>
  <r>
    <s v="3E-27A-VCS-Loc-22"/>
    <s v="3E"/>
    <n v="40.009"/>
    <n v="40.01"/>
    <n v="40.01"/>
    <x v="952"/>
    <n v="2869415"/>
    <n v="28191297"/>
    <s v="E"/>
    <n v="3"/>
    <x v="29"/>
    <n v="6.82"/>
    <n v="10"/>
    <n v="6.82"/>
    <n v="1"/>
    <s v="3E"/>
    <n v="7.462149351329983E-2"/>
  </r>
  <r>
    <s v="4A-3A-VCS-Loc-22"/>
    <s v="4A"/>
    <n v="4.1689999999999996"/>
    <n v="4.17"/>
    <n v="4.1500000000000004"/>
    <x v="0"/>
    <n v="11540140"/>
    <n v="44958807"/>
    <s v="A"/>
    <n v="4"/>
    <x v="30"/>
    <n v="5.85"/>
    <n v="8"/>
    <n v="5.85"/>
    <n v="1"/>
    <s v="4A"/>
    <n v="0.21938677156997344"/>
  </r>
  <r>
    <s v="4A-3A-VCS-Loc-22"/>
    <s v="4A"/>
    <n v="4.4340000000000002"/>
    <n v="4.43"/>
    <n v="4.43"/>
    <x v="756"/>
    <n v="1327524"/>
    <n v="44958807"/>
    <s v="A"/>
    <n v="4"/>
    <x v="30"/>
    <n v="5.85"/>
    <n v="8"/>
    <n v="5.85"/>
    <n v="1"/>
    <s v="4A"/>
    <n v="2.5237233217418279E-2"/>
  </r>
  <r>
    <s v="4A-3A-VCS-Loc-22"/>
    <s v="4A"/>
    <n v="4.7119999999999997"/>
    <n v="4.71"/>
    <n v="4.7"/>
    <x v="94"/>
    <n v="5025451"/>
    <n v="44958807"/>
    <s v="A"/>
    <n v="4"/>
    <x v="30"/>
    <n v="5.85"/>
    <n v="8"/>
    <n v="5.85"/>
    <n v="1"/>
    <s v="4A"/>
    <n v="9.5537616577710024E-2"/>
  </r>
  <r>
    <s v="4A-3A-VCS-Loc-22"/>
    <s v="4A"/>
    <n v="5.0359999999999996"/>
    <n v="5.04"/>
    <n v="5.04"/>
    <x v="953"/>
    <n v="1290908"/>
    <n v="44958807"/>
    <s v="A"/>
    <n v="4"/>
    <x v="30"/>
    <n v="5.85"/>
    <n v="8"/>
    <n v="5.85"/>
    <n v="1"/>
    <s v="4A"/>
    <n v="2.4541135420701243E-2"/>
  </r>
  <r>
    <s v="4A-3A-VCS-Loc-22"/>
    <s v="4A"/>
    <n v="5.7519999999999998"/>
    <n v="5.75"/>
    <n v="5.75"/>
    <x v="361"/>
    <n v="12205343"/>
    <n v="44958807"/>
    <s v="A"/>
    <n v="4"/>
    <x v="30"/>
    <n v="5.85"/>
    <n v="8"/>
    <n v="5.85"/>
    <n v="1"/>
    <s v="4A"/>
    <n v="0.23203278267630845"/>
  </r>
  <r>
    <s v="4A-3A-VCS-Loc-22"/>
    <s v="4A"/>
    <n v="5.8920000000000003"/>
    <n v="5.89"/>
    <n v="5.89"/>
    <x v="213"/>
    <n v="2174686"/>
    <n v="44958807"/>
    <s v="A"/>
    <n v="4"/>
    <x v="30"/>
    <n v="5.85"/>
    <n v="8"/>
    <n v="5.85"/>
    <n v="1"/>
    <s v="4A"/>
    <n v="4.1342422251239526E-2"/>
  </r>
  <r>
    <s v="4A-3A-VCS-Loc-22"/>
    <s v="4A"/>
    <n v="6.28"/>
    <n v="6.28"/>
    <n v="6.28"/>
    <x v="309"/>
    <n v="1415577"/>
    <n v="44958807"/>
    <s v="A"/>
    <n v="4"/>
    <x v="30"/>
    <n v="5.85"/>
    <n v="8"/>
    <n v="5.85"/>
    <n v="1"/>
    <s v="4A"/>
    <n v="2.6911187207322291E-2"/>
  </r>
  <r>
    <s v="4A-3A-VCS-Loc-22"/>
    <s v="4A"/>
    <n v="6.3239999999999998"/>
    <n v="6.32"/>
    <n v="6.32"/>
    <x v="362"/>
    <n v="3243253"/>
    <n v="44958807"/>
    <s v="A"/>
    <n v="4"/>
    <x v="30"/>
    <n v="5.85"/>
    <n v="8"/>
    <n v="5.85"/>
    <n v="1"/>
    <s v="4A"/>
    <n v="6.1656687445267644E-2"/>
  </r>
  <r>
    <s v="4A-3A-VCS-Loc-22"/>
    <s v="4A"/>
    <n v="7.0970000000000004"/>
    <n v="7.1"/>
    <n v="7.09"/>
    <x v="117"/>
    <n v="1596726"/>
    <n v="44958807"/>
    <s v="A"/>
    <n v="4"/>
    <x v="30"/>
    <n v="5.85"/>
    <n v="8"/>
    <n v="5.85"/>
    <n v="1"/>
    <s v="4A"/>
    <n v="3.035496642344351E-2"/>
  </r>
  <r>
    <s v="4A-3A-VCS-Loc-22"/>
    <s v="4A"/>
    <n v="7.8339999999999996"/>
    <n v="7.83"/>
    <n v="7.83"/>
    <x v="410"/>
    <n v="995132"/>
    <n v="44958807"/>
    <s v="A"/>
    <n v="4"/>
    <x v="30"/>
    <n v="5.85"/>
    <n v="8"/>
    <n v="5.85"/>
    <n v="1"/>
    <s v="4A"/>
    <n v="1.891821041737542E-2"/>
  </r>
  <r>
    <s v="4A-3A-VCS-Loc-22"/>
    <s v="4A"/>
    <n v="7.915"/>
    <n v="7.92"/>
    <n v="7.92"/>
    <x v="118"/>
    <n v="1000449"/>
    <n v="44958807"/>
    <s v="A"/>
    <n v="4"/>
    <x v="30"/>
    <n v="5.85"/>
    <n v="8"/>
    <n v="5.85"/>
    <n v="1"/>
    <s v="4A"/>
    <n v="1.901929060049604E-2"/>
  </r>
  <r>
    <s v="4A-3A-VCS-Loc-22"/>
    <s v="4A"/>
    <n v="8.2680000000000007"/>
    <n v="8.27"/>
    <n v="8.27"/>
    <x v="540"/>
    <n v="1374768"/>
    <n v="44958807"/>
    <s v="A"/>
    <n v="4"/>
    <x v="30"/>
    <n v="5.85"/>
    <n v="8"/>
    <n v="5.85"/>
    <n v="1"/>
    <s v="4A"/>
    <n v="2.6135377315847922E-2"/>
  </r>
  <r>
    <s v="4A-3A-VCS-Loc-22"/>
    <s v="4A"/>
    <n v="8.69"/>
    <n v="8.69"/>
    <n v="8.69"/>
    <x v="543"/>
    <n v="3058029"/>
    <n v="44958807"/>
    <s v="A"/>
    <n v="4"/>
    <x v="30"/>
    <n v="5.85"/>
    <n v="8"/>
    <n v="5.85"/>
    <n v="1"/>
    <s v="4A"/>
    <n v="5.8135439403452144E-2"/>
  </r>
  <r>
    <s v="4A-3A-VCS-Loc-22"/>
    <s v="4A"/>
    <n v="8.8059999999999992"/>
    <n v="8.81"/>
    <n v="8.81"/>
    <x v="121"/>
    <n v="12984257"/>
    <n v="44958807"/>
    <s v="A"/>
    <n v="4"/>
    <x v="30"/>
    <n v="5.85"/>
    <n v="8"/>
    <n v="5.85"/>
    <n v="1"/>
    <s v="4A"/>
    <n v="0.24684052571847728"/>
  </r>
  <r>
    <s v="4A-3A-VCS-Loc-22"/>
    <s v="4A"/>
    <n v="8.91"/>
    <n v="8.91"/>
    <n v="8.91"/>
    <x v="122"/>
    <n v="19183821"/>
    <n v="44958807"/>
    <s v="A"/>
    <n v="4"/>
    <x v="30"/>
    <n v="5.85"/>
    <n v="8"/>
    <n v="5.85"/>
    <n v="1"/>
    <s v="4A"/>
    <n v="0.36469891661333914"/>
  </r>
  <r>
    <s v="4A-3A-VCS-Loc-22"/>
    <s v="4A"/>
    <n v="9.0730000000000004"/>
    <n v="9.07"/>
    <n v="9.07"/>
    <x v="954"/>
    <n v="8800046"/>
    <n v="44958807"/>
    <s v="A"/>
    <n v="4"/>
    <x v="30"/>
    <n v="5.85"/>
    <n v="8"/>
    <n v="5.85"/>
    <n v="1"/>
    <s v="4A"/>
    <n v="0.1672955164848311"/>
  </r>
  <r>
    <s v="4A-3A-VCS-Loc-22"/>
    <s v="4A"/>
    <n v="9.2319999999999993"/>
    <n v="9.23"/>
    <n v="9.23"/>
    <x v="124"/>
    <n v="6181919"/>
    <n v="44958807"/>
    <s v="A"/>
    <n v="4"/>
    <x v="30"/>
    <n v="5.85"/>
    <n v="8"/>
    <n v="5.85"/>
    <n v="1"/>
    <s v="4A"/>
    <n v="0.11752294612691688"/>
  </r>
  <r>
    <s v="4A-3A-VCS-Loc-22"/>
    <s v="4A"/>
    <n v="9.3789999999999996"/>
    <n v="9.3800000000000008"/>
    <n v="9.3800000000000008"/>
    <x v="10"/>
    <n v="20850351"/>
    <n v="44958807"/>
    <s v="A"/>
    <n v="4"/>
    <x v="30"/>
    <n v="5.85"/>
    <n v="8"/>
    <n v="5.85"/>
    <n v="1"/>
    <s v="4A"/>
    <n v="0.39638090976285961"/>
  </r>
  <r>
    <s v="4A-3A-VCS-Loc-22"/>
    <s v="4A"/>
    <n v="9.5370000000000008"/>
    <n v="9.5399999999999991"/>
    <n v="9.5299999999999994"/>
    <x v="11"/>
    <n v="38336401"/>
    <n v="44958807"/>
    <s v="A"/>
    <n v="4"/>
    <x v="30"/>
    <n v="5.85"/>
    <n v="8"/>
    <n v="5.85"/>
    <n v="1"/>
    <s v="4A"/>
    <n v="0.72880391823685853"/>
  </r>
  <r>
    <s v="4A-3A-VCS-Loc-22"/>
    <s v="4A"/>
    <n v="9.6539999999999999"/>
    <n v="9.65"/>
    <n v="9.65"/>
    <x v="955"/>
    <n v="10273123"/>
    <n v="44958807"/>
    <s v="A"/>
    <n v="4"/>
    <x v="30"/>
    <n v="5.85"/>
    <n v="8"/>
    <n v="5.85"/>
    <n v="1"/>
    <s v="4A"/>
    <n v="0.19529982209152055"/>
  </r>
  <r>
    <s v="4A-3A-VCS-Loc-22"/>
    <s v="4A"/>
    <n v="9.7910000000000004"/>
    <n v="9.7899999999999991"/>
    <n v="9.7899999999999991"/>
    <x v="13"/>
    <n v="8035634"/>
    <n v="44958807"/>
    <s v="A"/>
    <n v="4"/>
    <x v="30"/>
    <n v="5.85"/>
    <n v="8"/>
    <n v="5.85"/>
    <n v="1"/>
    <s v="4A"/>
    <n v="0.15276346740836003"/>
  </r>
  <r>
    <s v="4A-3A-VCS-Loc-22"/>
    <s v="4A"/>
    <n v="9.9969999999999999"/>
    <n v="10"/>
    <n v="9.99"/>
    <x v="126"/>
    <n v="16958241"/>
    <n v="44958807"/>
    <s v="A"/>
    <n v="4"/>
    <x v="30"/>
    <n v="5.85"/>
    <n v="8"/>
    <n v="5.85"/>
    <n v="1"/>
    <s v="4A"/>
    <n v="0.32238896100875358"/>
  </r>
  <r>
    <s v="4A-3A-VCS-Loc-22"/>
    <s v="4A"/>
    <n v="10.093999999999999"/>
    <n v="10.09"/>
    <n v="10.1"/>
    <x v="223"/>
    <n v="8998730"/>
    <n v="44958807"/>
    <s v="A"/>
    <n v="4"/>
    <x v="30"/>
    <n v="5.85"/>
    <n v="8"/>
    <n v="5.85"/>
    <n v="1"/>
    <s v="4A"/>
    <n v="0.17107264928587237"/>
  </r>
  <r>
    <s v="4A-3A-VCS-Loc-22"/>
    <s v="4A"/>
    <n v="10.186"/>
    <n v="10.19"/>
    <n v="10.18"/>
    <x v="281"/>
    <n v="10630489"/>
    <n v="44958807"/>
    <s v="A"/>
    <n v="4"/>
    <x v="30"/>
    <n v="5.85"/>
    <n v="8"/>
    <n v="5.85"/>
    <n v="1"/>
    <s v="4A"/>
    <n v="0.20209361948122948"/>
  </r>
  <r>
    <s v="4A-3A-VCS-Loc-22"/>
    <s v="4A"/>
    <n v="10.535"/>
    <n v="10.54"/>
    <n v="10.54"/>
    <x v="956"/>
    <n v="6436110"/>
    <n v="44958807"/>
    <s v="A"/>
    <n v="4"/>
    <x v="30"/>
    <n v="5.85"/>
    <n v="8"/>
    <n v="5.85"/>
    <n v="1"/>
    <s v="4A"/>
    <n v="0.12235530889306556"/>
  </r>
  <r>
    <s v="4A-3A-VCS-Loc-22"/>
    <s v="4A"/>
    <n v="10.618"/>
    <n v="10.62"/>
    <n v="10.62"/>
    <x v="130"/>
    <n v="5785961"/>
    <n v="44958807"/>
    <s v="A"/>
    <n v="4"/>
    <x v="30"/>
    <n v="5.85"/>
    <n v="8"/>
    <n v="5.85"/>
    <n v="1"/>
    <s v="4A"/>
    <n v="0.10999548568906227"/>
  </r>
  <r>
    <s v="4A-3A-VCS-Loc-22"/>
    <s v="4A"/>
    <n v="10.727"/>
    <n v="10.73"/>
    <n v="10.73"/>
    <x v="131"/>
    <n v="10185505"/>
    <n v="44958807"/>
    <s v="A"/>
    <n v="4"/>
    <x v="30"/>
    <n v="5.85"/>
    <n v="8"/>
    <n v="5.85"/>
    <n v="1"/>
    <s v="4A"/>
    <n v="0.19363413777994221"/>
  </r>
  <r>
    <s v="4A-3A-VCS-Loc-22"/>
    <s v="4A"/>
    <n v="10.81"/>
    <n v="10.81"/>
    <n v="10.81"/>
    <x v="17"/>
    <n v="9277585"/>
    <n v="44958807"/>
    <s v="A"/>
    <n v="4"/>
    <x v="30"/>
    <n v="5.85"/>
    <n v="8"/>
    <n v="5.85"/>
    <n v="1"/>
    <s v="4A"/>
    <n v="0.17637389330770789"/>
  </r>
  <r>
    <s v="4A-3A-VCS-Loc-22"/>
    <s v="4A"/>
    <n v="11.067"/>
    <n v="11.07"/>
    <n v="11.07"/>
    <x v="420"/>
    <n v="7199877"/>
    <n v="44958807"/>
    <s v="A"/>
    <n v="4"/>
    <x v="30"/>
    <n v="5.85"/>
    <n v="8"/>
    <n v="5.85"/>
    <n v="1"/>
    <s v="4A"/>
    <n v="0.13687509603270895"/>
  </r>
  <r>
    <s v="4A-3A-VCS-Loc-22"/>
    <s v="4A"/>
    <n v="11.129"/>
    <n v="11.13"/>
    <n v="11.13"/>
    <x v="132"/>
    <n v="10106988"/>
    <n v="44958807"/>
    <s v="A"/>
    <n v="4"/>
    <x v="30"/>
    <n v="5.85"/>
    <n v="8"/>
    <n v="5.85"/>
    <n v="1"/>
    <s v="4A"/>
    <n v="0.19214147034754023"/>
  </r>
  <r>
    <s v="4A-3A-VCS-Loc-22"/>
    <s v="4A"/>
    <n v="11.25"/>
    <n v="11.25"/>
    <n v="11.25"/>
    <x v="133"/>
    <n v="7914417"/>
    <n v="44958807"/>
    <s v="A"/>
    <n v="4"/>
    <x v="30"/>
    <n v="5.85"/>
    <n v="8"/>
    <n v="5.85"/>
    <n v="1"/>
    <s v="4A"/>
    <n v="0.15045904074721056"/>
  </r>
  <r>
    <s v="4A-3A-VCS-Loc-22"/>
    <s v="4A"/>
    <n v="11.368"/>
    <n v="11.37"/>
    <n v="11.37"/>
    <x v="134"/>
    <n v="9489063"/>
    <n v="44958807"/>
    <s v="A"/>
    <n v="4"/>
    <x v="30"/>
    <n v="5.85"/>
    <n v="8"/>
    <n v="5.85"/>
    <n v="1"/>
    <s v="4A"/>
    <n v="0.18039424970529705"/>
  </r>
  <r>
    <s v="4A-3A-VCS-Loc-22"/>
    <s v="4A"/>
    <n v="11.427"/>
    <n v="11.43"/>
    <n v="11.43"/>
    <x v="421"/>
    <n v="10819234"/>
    <n v="44958807"/>
    <s v="A"/>
    <n v="4"/>
    <x v="30"/>
    <n v="5.85"/>
    <n v="8"/>
    <n v="5.85"/>
    <n v="1"/>
    <s v="4A"/>
    <n v="0.20568180439059577"/>
  </r>
  <r>
    <s v="4A-3A-VCS-Loc-22"/>
    <s v="4A"/>
    <n v="11.634"/>
    <n v="11.63"/>
    <n v="11.63"/>
    <x v="224"/>
    <n v="45663434"/>
    <n v="44958807"/>
    <s v="A"/>
    <n v="4"/>
    <x v="30"/>
    <n v="5.85"/>
    <n v="8"/>
    <n v="5.85"/>
    <n v="1"/>
    <s v="4A"/>
    <n v="0.86809634580330552"/>
  </r>
  <r>
    <s v="4A-3A-VCS-Loc-22"/>
    <s v="4A"/>
    <n v="11.757"/>
    <n v="11.76"/>
    <n v="11.76"/>
    <x v="137"/>
    <n v="25209612"/>
    <n v="44958807"/>
    <s v="A"/>
    <n v="4"/>
    <x v="30"/>
    <n v="5.85"/>
    <n v="8"/>
    <n v="5.85"/>
    <n v="1"/>
    <s v="4A"/>
    <n v="0.47925375161927514"/>
  </r>
  <r>
    <s v="4A-3A-VCS-Loc-22"/>
    <s v="4A"/>
    <n v="11.919"/>
    <n v="11.92"/>
    <n v="11.92"/>
    <x v="138"/>
    <n v="44383948"/>
    <n v="44958807"/>
    <s v="A"/>
    <n v="4"/>
    <x v="30"/>
    <n v="5.85"/>
    <n v="8"/>
    <n v="5.85"/>
    <n v="1"/>
    <s v="4A"/>
    <n v="0.84377235122360561"/>
  </r>
  <r>
    <s v="4A-3A-VCS-Loc-22"/>
    <s v="4A"/>
    <n v="12.025"/>
    <n v="12.03"/>
    <n v="12.03"/>
    <x v="310"/>
    <n v="31444299"/>
    <n v="44958807"/>
    <s v="A"/>
    <n v="4"/>
    <x v="30"/>
    <n v="5.85"/>
    <n v="8"/>
    <n v="5.85"/>
    <n v="1"/>
    <s v="4A"/>
    <n v="0.59777985725397986"/>
  </r>
  <r>
    <s v="4A-3A-VCS-Loc-22"/>
    <s v="4A"/>
    <n v="12.125"/>
    <n v="12.13"/>
    <n v="12.13"/>
    <x v="423"/>
    <n v="16501748"/>
    <n v="44958807"/>
    <s v="A"/>
    <n v="4"/>
    <x v="30"/>
    <n v="5.85"/>
    <n v="8"/>
    <n v="5.85"/>
    <n v="1"/>
    <s v="4A"/>
    <n v="0.31371068453079998"/>
  </r>
  <r>
    <s v="4A-3A-VCS-Loc-22"/>
    <s v="4A"/>
    <n v="12.307"/>
    <n v="12.31"/>
    <n v="12.31"/>
    <x v="140"/>
    <n v="33577982"/>
    <n v="44958807"/>
    <s v="A"/>
    <n v="4"/>
    <x v="30"/>
    <n v="5.85"/>
    <n v="8"/>
    <n v="5.85"/>
    <n v="1"/>
    <s v="4A"/>
    <n v="0.63834278152731938"/>
  </r>
  <r>
    <s v="4A-3A-VCS-Loc-22"/>
    <s v="4A"/>
    <n v="12.403"/>
    <n v="12.4"/>
    <n v="12.39"/>
    <x v="20"/>
    <n v="25575202"/>
    <n v="44958807"/>
    <s v="A"/>
    <n v="4"/>
    <x v="30"/>
    <n v="5.85"/>
    <n v="8"/>
    <n v="5.85"/>
    <n v="1"/>
    <s v="4A"/>
    <n v="0.48620389345622561"/>
  </r>
  <r>
    <s v="4A-3A-VCS-Loc-22"/>
    <s v="4A"/>
    <n v="12.461"/>
    <n v="12.46"/>
    <n v="12.46"/>
    <x v="141"/>
    <n v="18140030"/>
    <n v="44958807"/>
    <s v="A"/>
    <n v="4"/>
    <x v="30"/>
    <n v="5.85"/>
    <n v="8"/>
    <n v="5.85"/>
    <n v="1"/>
    <s v="4A"/>
    <n v="0.3448556618795322"/>
  </r>
  <r>
    <s v="4A-3A-VCS-Loc-22"/>
    <s v="4A"/>
    <n v="12.541"/>
    <n v="12.54"/>
    <n v="12.53"/>
    <x v="21"/>
    <n v="74911897"/>
    <n v="44958807"/>
    <s v="A"/>
    <n v="4"/>
    <x v="30"/>
    <n v="5.85"/>
    <n v="8"/>
    <n v="5.85"/>
    <n v="1"/>
    <s v="4A"/>
    <n v="1.4241317033426266"/>
  </r>
  <r>
    <s v="4A-3A-VCS-Loc-22"/>
    <s v="4A"/>
    <n v="12.728"/>
    <n v="12.73"/>
    <n v="12.73"/>
    <x v="424"/>
    <n v="16319509"/>
    <n v="44958807"/>
    <s v="A"/>
    <n v="4"/>
    <x v="30"/>
    <n v="5.85"/>
    <n v="8"/>
    <n v="5.85"/>
    <n v="1"/>
    <s v="4A"/>
    <n v="0.3102461835919777"/>
  </r>
  <r>
    <s v="4A-3A-VCS-Loc-22"/>
    <s v="4A"/>
    <n v="12.909000000000001"/>
    <n v="12.91"/>
    <n v="12.91"/>
    <x v="22"/>
    <n v="225925055"/>
    <n v="44958807"/>
    <s v="A"/>
    <n v="4"/>
    <x v="30"/>
    <n v="5.85"/>
    <n v="8"/>
    <n v="5.85"/>
    <n v="1"/>
    <s v="4A"/>
    <n v="4.2950058173660528"/>
  </r>
  <r>
    <s v="4A-3A-VCS-Loc-22"/>
    <s v="4A"/>
    <n v="13.111000000000001"/>
    <n v="13.11"/>
    <n v="13.11"/>
    <x v="143"/>
    <n v="26389363"/>
    <n v="44958807"/>
    <s v="A"/>
    <n v="4"/>
    <x v="30"/>
    <n v="5.85"/>
    <n v="8"/>
    <n v="5.85"/>
    <n v="1"/>
    <s v="4A"/>
    <n v="0.50168170857182914"/>
  </r>
  <r>
    <s v="4A-3A-VCS-Loc-22"/>
    <s v="4A"/>
    <n v="13.298999999999999"/>
    <n v="13.3"/>
    <n v="13.3"/>
    <x v="144"/>
    <n v="11819237"/>
    <n v="44958807"/>
    <s v="A"/>
    <n v="4"/>
    <x v="30"/>
    <n v="5.85"/>
    <n v="8"/>
    <n v="5.85"/>
    <n v="1"/>
    <s v="4A"/>
    <n v="0.22469261619446368"/>
  </r>
  <r>
    <s v="4A-3A-VCS-Loc-22"/>
    <s v="4A"/>
    <n v="13.355"/>
    <n v="13.36"/>
    <n v="13.36"/>
    <x v="145"/>
    <n v="10269792"/>
    <n v="44958807"/>
    <s v="A"/>
    <n v="4"/>
    <x v="30"/>
    <n v="5.85"/>
    <n v="8"/>
    <n v="5.85"/>
    <n v="1"/>
    <s v="4A"/>
    <n v="0.19523649726737635"/>
  </r>
  <r>
    <s v="4A-3A-VCS-Loc-22"/>
    <s v="4A"/>
    <n v="13.538"/>
    <n v="13.54"/>
    <n v="13.54"/>
    <x v="146"/>
    <n v="17410890"/>
    <n v="44958807"/>
    <s v="A"/>
    <n v="4"/>
    <x v="30"/>
    <n v="5.85"/>
    <n v="8"/>
    <n v="5.85"/>
    <n v="1"/>
    <s v="4A"/>
    <n v="0.33099416014536515"/>
  </r>
  <r>
    <s v="4A-3A-VCS-Loc-22"/>
    <s v="4A"/>
    <n v="13.792"/>
    <n v="13.79"/>
    <n v="13.79"/>
    <x v="957"/>
    <n v="2831663"/>
    <n v="44958807"/>
    <s v="A"/>
    <n v="4"/>
    <x v="30"/>
    <n v="5.85"/>
    <n v="8"/>
    <n v="5.85"/>
    <n v="1"/>
    <s v="4A"/>
    <n v="5.3832050888823334E-2"/>
  </r>
  <r>
    <s v="4A-3A-VCS-Loc-22"/>
    <s v="4A"/>
    <n v="13.898999999999999"/>
    <n v="13.9"/>
    <n v="13.9"/>
    <x v="429"/>
    <n v="4689578"/>
    <n v="44958807"/>
    <s v="A"/>
    <n v="4"/>
    <x v="30"/>
    <n v="5.85"/>
    <n v="8"/>
    <n v="5.85"/>
    <n v="1"/>
    <s v="4A"/>
    <n v="8.9152417340307211E-2"/>
  </r>
  <r>
    <s v="4A-3A-VCS-Loc-22"/>
    <s v="4A"/>
    <n v="13.981999999999999"/>
    <n v="13.98"/>
    <n v="13.98"/>
    <x v="556"/>
    <n v="3232289"/>
    <n v="44958807"/>
    <s v="A"/>
    <n v="4"/>
    <x v="30"/>
    <n v="5.85"/>
    <n v="8"/>
    <n v="5.85"/>
    <n v="1"/>
    <s v="4A"/>
    <n v="6.1448253529951792E-2"/>
  </r>
  <r>
    <s v="4A-3A-VCS-Loc-22"/>
    <s v="4A"/>
    <n v="14.249000000000001"/>
    <n v="14.25"/>
    <n v="14.25"/>
    <x v="24"/>
    <n v="17324731"/>
    <n v="44958807"/>
    <s v="A"/>
    <n v="4"/>
    <x v="30"/>
    <n v="5.85"/>
    <n v="8"/>
    <n v="5.85"/>
    <n v="1"/>
    <s v="4A"/>
    <n v="0.32935621252499864"/>
  </r>
  <r>
    <s v="4A-3A-VCS-Loc-22"/>
    <s v="4A"/>
    <n v="14.58"/>
    <n v="14.58"/>
    <n v="14.58"/>
    <x v="958"/>
    <n v="3965970"/>
    <n v="44958807"/>
    <s v="A"/>
    <n v="4"/>
    <x v="30"/>
    <n v="5.85"/>
    <n v="8"/>
    <n v="5.85"/>
    <n v="1"/>
    <s v="4A"/>
    <n v="7.5396083101536684E-2"/>
  </r>
  <r>
    <s v="4A-3A-VCS-Loc-22"/>
    <s v="4A"/>
    <n v="14.837999999999999"/>
    <n v="14.84"/>
    <n v="14.84"/>
    <x v="959"/>
    <n v="2973874"/>
    <n v="44958807"/>
    <s v="A"/>
    <n v="4"/>
    <x v="30"/>
    <n v="5.85"/>
    <n v="8"/>
    <n v="5.85"/>
    <n v="1"/>
    <s v="4A"/>
    <n v="5.6535589335647847E-2"/>
  </r>
  <r>
    <s v="4A-3A-VCS-Loc-22"/>
    <s v="4A"/>
    <n v="15.087999999999999"/>
    <n v="15.09"/>
    <n v="15.07"/>
    <x v="229"/>
    <n v="1220580"/>
    <n v="44958807"/>
    <s v="A"/>
    <n v="4"/>
    <x v="30"/>
    <n v="5.85"/>
    <n v="8"/>
    <n v="5.85"/>
    <n v="1"/>
    <s v="4A"/>
    <n v="2.3204147059123909E-2"/>
  </r>
  <r>
    <s v="4A-3A-VCS-Loc-22"/>
    <s v="4A"/>
    <n v="15.259"/>
    <n v="15.26"/>
    <n v="15.26"/>
    <x v="960"/>
    <n v="1658701"/>
    <n v="44958807"/>
    <s v="A"/>
    <n v="4"/>
    <x v="30"/>
    <n v="5.85"/>
    <n v="8"/>
    <n v="5.85"/>
    <n v="1"/>
    <s v="4A"/>
    <n v="3.1533157950413643E-2"/>
  </r>
  <r>
    <s v="4A-3A-VCS-Loc-22"/>
    <s v="4A"/>
    <n v="15.372"/>
    <n v="15.37"/>
    <n v="15.37"/>
    <x v="961"/>
    <n v="4724093"/>
    <n v="44958807"/>
    <s v="A"/>
    <n v="4"/>
    <x v="30"/>
    <n v="5.85"/>
    <n v="8"/>
    <n v="5.85"/>
    <n v="1"/>
    <s v="4A"/>
    <n v="8.9808573541249104E-2"/>
  </r>
  <r>
    <s v="4A-3A-VCS-Loc-22"/>
    <s v="4A"/>
    <n v="15.507"/>
    <n v="15.51"/>
    <n v="15.51"/>
    <x v="962"/>
    <n v="2840094"/>
    <n v="44958807"/>
    <s v="A"/>
    <n v="4"/>
    <x v="30"/>
    <n v="5.85"/>
    <n v="8"/>
    <n v="5.85"/>
    <n v="1"/>
    <s v="4A"/>
    <n v="5.3992330562302716E-2"/>
  </r>
  <r>
    <s v="4A-3A-VCS-Loc-22"/>
    <s v="4A"/>
    <n v="15.567"/>
    <n v="15.57"/>
    <n v="15.55"/>
    <x v="27"/>
    <n v="17940696"/>
    <n v="44958807"/>
    <s v="A"/>
    <n v="4"/>
    <x v="30"/>
    <n v="5.85"/>
    <n v="8"/>
    <n v="5.85"/>
    <n v="1"/>
    <s v="4A"/>
    <n v="0.34106617208788936"/>
  </r>
  <r>
    <s v="4A-3A-VCS-Loc-22"/>
    <s v="4A"/>
    <n v="16.053000000000001"/>
    <n v="16.05"/>
    <n v="16.05"/>
    <x v="963"/>
    <n v="6940574"/>
    <n v="44958807"/>
    <s v="A"/>
    <n v="4"/>
    <x v="30"/>
    <n v="5.85"/>
    <n v="8"/>
    <n v="5.85"/>
    <n v="1"/>
    <s v="4A"/>
    <n v="0.13194555028816782"/>
  </r>
  <r>
    <s v="4A-3A-VCS-Loc-22"/>
    <s v="4A"/>
    <n v="16.367999999999999"/>
    <n v="16.37"/>
    <n v="16.37"/>
    <x v="150"/>
    <n v="1812604"/>
    <n v="44958807"/>
    <s v="A"/>
    <n v="4"/>
    <x v="30"/>
    <n v="5.85"/>
    <n v="8"/>
    <n v="5.85"/>
    <n v="1"/>
    <s v="4A"/>
    <n v="3.4458970142027749E-2"/>
  </r>
  <r>
    <s v="4A-3A-VCS-Loc-22"/>
    <s v="4A"/>
    <n v="16.466999999999999"/>
    <n v="16.47"/>
    <n v="16.47"/>
    <x v="964"/>
    <n v="1216163"/>
    <n v="44958807"/>
    <s v="A"/>
    <n v="4"/>
    <x v="30"/>
    <n v="5.85"/>
    <n v="8"/>
    <n v="5.85"/>
    <n v="1"/>
    <s v="4A"/>
    <n v="2.3120176555297734E-2"/>
  </r>
  <r>
    <s v="4A-3A-VCS-Loc-22"/>
    <s v="4A"/>
    <n v="16.719000000000001"/>
    <n v="16.72"/>
    <n v="16.72"/>
    <x v="152"/>
    <n v="1597813"/>
    <n v="44958807"/>
    <s v="A"/>
    <n v="4"/>
    <x v="30"/>
    <n v="5.85"/>
    <n v="8"/>
    <n v="5.85"/>
    <n v="1"/>
    <s v="4A"/>
    <n v="3.0375631113880242E-2"/>
  </r>
  <r>
    <s v="4A-3A-VCS-Loc-22"/>
    <s v="4A"/>
    <n v="16.904"/>
    <n v="16.899999999999999"/>
    <n v="16.899999999999999"/>
    <x v="153"/>
    <n v="16650864"/>
    <n v="44958807"/>
    <s v="A"/>
    <n v="4"/>
    <x v="30"/>
    <n v="5.85"/>
    <n v="8"/>
    <n v="5.85"/>
    <n v="1"/>
    <s v="4A"/>
    <n v="0.31654549223932243"/>
  </r>
  <r>
    <s v="4A-3A-VCS-Loc-22"/>
    <s v="4A"/>
    <n v="17.689"/>
    <n v="17.690000000000001"/>
    <n v="17.690000000000001"/>
    <x v="155"/>
    <n v="3551194"/>
    <n v="44958807"/>
    <s v="A"/>
    <n v="4"/>
    <x v="30"/>
    <n v="5.85"/>
    <n v="8"/>
    <n v="5.85"/>
    <n v="1"/>
    <s v="4A"/>
    <n v="6.7510878280390027E-2"/>
  </r>
  <r>
    <s v="4A-3A-VCS-Loc-22"/>
    <s v="4A"/>
    <n v="17.826000000000001"/>
    <n v="17.829999999999998"/>
    <n v="17.82"/>
    <x v="365"/>
    <n v="8058157"/>
    <n v="44958807"/>
    <s v="A"/>
    <n v="4"/>
    <x v="30"/>
    <n v="5.85"/>
    <n v="8"/>
    <n v="5.85"/>
    <n v="1"/>
    <s v="4A"/>
    <n v="0.15319164663808085"/>
  </r>
  <r>
    <s v="4A-3A-VCS-Loc-22"/>
    <s v="4A"/>
    <n v="17.879000000000001"/>
    <n v="17.88"/>
    <n v="17.87"/>
    <x v="32"/>
    <n v="6295017"/>
    <n v="44958807"/>
    <s v="A"/>
    <n v="4"/>
    <x v="30"/>
    <n v="5.85"/>
    <n v="8"/>
    <n v="5.85"/>
    <n v="1"/>
    <s v="4A"/>
    <n v="0.11967302447007572"/>
  </r>
  <r>
    <s v="4A-3A-VCS-Loc-22"/>
    <s v="4A"/>
    <n v="18.143999999999998"/>
    <n v="18.14"/>
    <n v="18.14"/>
    <x v="570"/>
    <n v="5094744"/>
    <n v="44958807"/>
    <s v="A"/>
    <n v="4"/>
    <x v="30"/>
    <n v="5.85"/>
    <n v="8"/>
    <n v="5.85"/>
    <n v="1"/>
    <s v="4A"/>
    <n v="9.6854928808098761E-2"/>
  </r>
  <r>
    <s v="4A-3A-VCS-Loc-22"/>
    <s v="4A"/>
    <n v="18.215"/>
    <n v="18.22"/>
    <n v="18.21"/>
    <x v="157"/>
    <n v="5426203"/>
    <n v="44958807"/>
    <s v="A"/>
    <n v="4"/>
    <x v="30"/>
    <n v="5.85"/>
    <n v="8"/>
    <n v="5.85"/>
    <n v="1"/>
    <s v="4A"/>
    <n v="0.1031562145739397"/>
  </r>
  <r>
    <s v="4A-3A-VCS-Loc-22"/>
    <s v="4A"/>
    <n v="18.402999999999999"/>
    <n v="18.399999999999999"/>
    <n v="18.399999999999999"/>
    <x v="158"/>
    <n v="5736830"/>
    <n v="44958807"/>
    <s v="A"/>
    <n v="4"/>
    <x v="30"/>
    <n v="5.85"/>
    <n v="8"/>
    <n v="5.85"/>
    <n v="1"/>
    <s v="4A"/>
    <n v="0.10906146829637862"/>
  </r>
  <r>
    <s v="4A-3A-VCS-Loc-22"/>
    <s v="4A"/>
    <n v="18.523"/>
    <n v="18.52"/>
    <n v="18.510000000000002"/>
    <x v="36"/>
    <n v="44958807"/>
    <n v="44958807"/>
    <s v="A"/>
    <n v="4"/>
    <x v="30"/>
    <n v="5.85"/>
    <n v="8"/>
    <n v="5.85"/>
    <n v="1"/>
    <s v="4A"/>
    <n v="0.85470085470085488"/>
  </r>
  <r>
    <s v="4A-3A-VCS-Loc-22"/>
    <s v="4A"/>
    <n v="18.762"/>
    <n v="18.760000000000002"/>
    <n v="18.760000000000002"/>
    <x v="159"/>
    <n v="35987043"/>
    <n v="44958807"/>
    <s v="A"/>
    <n v="4"/>
    <x v="30"/>
    <n v="5.85"/>
    <n v="8"/>
    <n v="5.85"/>
    <n v="1"/>
    <s v="4A"/>
    <n v="0.68414084942815345"/>
  </r>
  <r>
    <s v="4A-3A-VCS-Loc-22"/>
    <s v="4A"/>
    <n v="18.893000000000001"/>
    <n v="18.89"/>
    <n v="18.89"/>
    <x v="160"/>
    <n v="51820750"/>
    <n v="44958807"/>
    <s v="A"/>
    <n v="4"/>
    <x v="30"/>
    <n v="5.85"/>
    <n v="8"/>
    <n v="5.85"/>
    <n v="1"/>
    <s v="4A"/>
    <n v="0.98515157033057665"/>
  </r>
  <r>
    <s v="4A-3A-VCS-Loc-22"/>
    <s v="4A"/>
    <n v="18.963000000000001"/>
    <n v="18.96"/>
    <n v="18.96"/>
    <x v="451"/>
    <n v="17501854"/>
    <n v="44958807"/>
    <s v="A"/>
    <n v="4"/>
    <x v="30"/>
    <n v="5.85"/>
    <n v="8"/>
    <n v="5.85"/>
    <n v="1"/>
    <s v="4A"/>
    <n v="0.33272345444240936"/>
  </r>
  <r>
    <s v="4A-3A-VCS-Loc-22"/>
    <s v="4A"/>
    <n v="19.109000000000002"/>
    <n v="19.11"/>
    <n v="19.100000000000001"/>
    <x v="161"/>
    <n v="70728663"/>
    <n v="44958807"/>
    <s v="A"/>
    <n v="4"/>
    <x v="30"/>
    <n v="5.85"/>
    <n v="8"/>
    <n v="5.85"/>
    <n v="1"/>
    <s v="4A"/>
    <n v="1.344605267616392"/>
  </r>
  <r>
    <s v="4A-3A-VCS-Loc-22"/>
    <s v="4A"/>
    <n v="19.437000000000001"/>
    <n v="19.440000000000001"/>
    <n v="19.440000000000001"/>
    <x v="573"/>
    <n v="3708330"/>
    <n v="44958807"/>
    <s v="A"/>
    <n v="4"/>
    <x v="30"/>
    <n v="5.85"/>
    <n v="8"/>
    <n v="5.85"/>
    <n v="1"/>
    <s v="4A"/>
    <n v="7.0498152242180728E-2"/>
  </r>
  <r>
    <s v="4A-3A-VCS-Loc-22"/>
    <s v="4A"/>
    <n v="19.538"/>
    <n v="19.54"/>
    <n v="19.54"/>
    <x v="455"/>
    <n v="6931721"/>
    <n v="44958807"/>
    <s v="A"/>
    <n v="4"/>
    <x v="30"/>
    <n v="5.85"/>
    <n v="8"/>
    <n v="5.85"/>
    <n v="1"/>
    <s v="4A"/>
    <n v="0.13177724807617477"/>
  </r>
  <r>
    <s v="4A-3A-VCS-Loc-22"/>
    <s v="4A"/>
    <n v="19.765999999999998"/>
    <n v="19.77"/>
    <n v="19.760000000000002"/>
    <x v="162"/>
    <n v="6013234"/>
    <n v="44958807"/>
    <s v="A"/>
    <n v="4"/>
    <x v="30"/>
    <n v="5.85"/>
    <n v="8"/>
    <n v="5.85"/>
    <n v="1"/>
    <s v="4A"/>
    <n v="0.11431611695826893"/>
  </r>
  <r>
    <s v="4A-3A-VCS-Loc-22"/>
    <s v="4A"/>
    <n v="19.818000000000001"/>
    <n v="19.82"/>
    <n v="19.82"/>
    <x v="965"/>
    <n v="2972624"/>
    <n v="44958807"/>
    <s v="A"/>
    <n v="4"/>
    <x v="30"/>
    <n v="5.85"/>
    <n v="8"/>
    <n v="5.85"/>
    <n v="1"/>
    <s v="4A"/>
    <n v="5.6511825892183343E-2"/>
  </r>
  <r>
    <s v="4A-3A-VCS-Loc-22"/>
    <s v="4A"/>
    <n v="19.981000000000002"/>
    <n v="19.98"/>
    <n v="19.98"/>
    <x v="163"/>
    <n v="7315220"/>
    <n v="44958807"/>
    <s v="A"/>
    <n v="4"/>
    <x v="30"/>
    <n v="5.85"/>
    <n v="8"/>
    <n v="5.85"/>
    <n v="1"/>
    <s v="4A"/>
    <n v="0.13906785352032999"/>
  </r>
  <r>
    <s v="4A-3A-VCS-Loc-22"/>
    <s v="4A"/>
    <n v="20.047999999999998"/>
    <n v="20.05"/>
    <n v="20.05"/>
    <x v="40"/>
    <n v="45338937"/>
    <n v="44958807"/>
    <s v="A"/>
    <n v="4"/>
    <x v="30"/>
    <n v="5.85"/>
    <n v="8"/>
    <n v="5.85"/>
    <n v="1"/>
    <s v="4A"/>
    <n v="0.86192741291218444"/>
  </r>
  <r>
    <s v="4A-3A-VCS-Loc-22"/>
    <s v="4A"/>
    <n v="20.126999999999999"/>
    <n v="20.13"/>
    <n v="20.13"/>
    <x v="41"/>
    <n v="4653250"/>
    <n v="44958807"/>
    <s v="A"/>
    <n v="4"/>
    <x v="30"/>
    <n v="5.85"/>
    <n v="8"/>
    <n v="5.85"/>
    <n v="1"/>
    <s v="4A"/>
    <n v="8.8461794640964389E-2"/>
  </r>
  <r>
    <s v="4A-3A-VCS-Loc-22"/>
    <s v="4A"/>
    <n v="20.329999999999998"/>
    <n v="20.329999999999998"/>
    <n v="20.329999999999998"/>
    <x v="164"/>
    <n v="12141151"/>
    <n v="44958807"/>
    <s v="A"/>
    <n v="4"/>
    <x v="30"/>
    <n v="5.85"/>
    <n v="8"/>
    <n v="5.85"/>
    <n v="1"/>
    <s v="4A"/>
    <n v="0.2308124443060097"/>
  </r>
  <r>
    <s v="4A-3A-VCS-Loc-22"/>
    <s v="4A"/>
    <n v="20.504000000000001"/>
    <n v="20.5"/>
    <n v="20.5"/>
    <x v="460"/>
    <n v="9335831"/>
    <n v="44958807"/>
    <s v="A"/>
    <n v="4"/>
    <x v="30"/>
    <n v="5.85"/>
    <n v="8"/>
    <n v="5.85"/>
    <n v="1"/>
    <s v="4A"/>
    <n v="0.17748119373013471"/>
  </r>
  <r>
    <s v="4A-3A-VCS-Loc-22"/>
    <s v="4A"/>
    <n v="20.637"/>
    <n v="20.64"/>
    <n v="20.64"/>
    <x v="338"/>
    <n v="2895948"/>
    <n v="44958807"/>
    <s v="A"/>
    <n v="4"/>
    <x v="30"/>
    <n v="5.85"/>
    <n v="8"/>
    <n v="5.85"/>
    <n v="1"/>
    <s v="4A"/>
    <n v="5.5054157259315867E-2"/>
  </r>
  <r>
    <s v="4A-3A-VCS-Loc-22"/>
    <s v="4A"/>
    <n v="20.728999999999999"/>
    <n v="20.73"/>
    <n v="20.73"/>
    <x v="898"/>
    <n v="5985793"/>
    <n v="44958807"/>
    <s v="A"/>
    <n v="4"/>
    <x v="30"/>
    <n v="5.85"/>
    <n v="8"/>
    <n v="5.85"/>
    <n v="1"/>
    <s v="4A"/>
    <n v="0.11379444283658136"/>
  </r>
  <r>
    <s v="4A-3A-VCS-Loc-22"/>
    <s v="4A"/>
    <n v="20.858000000000001"/>
    <n v="20.86"/>
    <n v="20.85"/>
    <x v="42"/>
    <n v="21690526"/>
    <n v="44958807"/>
    <s v="A"/>
    <n v="4"/>
    <x v="30"/>
    <n v="5.85"/>
    <n v="8"/>
    <n v="5.85"/>
    <n v="1"/>
    <s v="4A"/>
    <n v="0.41235327065309169"/>
  </r>
  <r>
    <s v="4A-3A-VCS-Loc-22"/>
    <s v="4A"/>
    <n v="20.954999999999998"/>
    <n v="20.96"/>
    <n v="20.96"/>
    <x v="166"/>
    <n v="78154231"/>
    <n v="44958807"/>
    <s v="A"/>
    <n v="4"/>
    <x v="30"/>
    <n v="5.85"/>
    <n v="8"/>
    <n v="5.85"/>
    <n v="1"/>
    <s v="4A"/>
    <n v="1.485770919904259"/>
  </r>
  <r>
    <s v="4A-3A-VCS-Loc-22"/>
    <s v="4A"/>
    <n v="21.077000000000002"/>
    <n v="21.08"/>
    <n v="21.07"/>
    <x v="167"/>
    <n v="10274282"/>
    <n v="44958807"/>
    <s v="A"/>
    <n v="4"/>
    <x v="30"/>
    <n v="5.85"/>
    <n v="8"/>
    <n v="5.85"/>
    <n v="1"/>
    <s v="4A"/>
    <n v="0.19532185555630086"/>
  </r>
  <r>
    <s v="4A-3A-VCS-Loc-22"/>
    <s v="4A"/>
    <n v="21.222999999999999"/>
    <n v="21.22"/>
    <n v="21.22"/>
    <x v="577"/>
    <n v="7137356"/>
    <n v="44958807"/>
    <s v="A"/>
    <n v="4"/>
    <x v="30"/>
    <n v="5.85"/>
    <n v="8"/>
    <n v="5.85"/>
    <n v="1"/>
    <s v="4A"/>
    <n v="0.13568652463363348"/>
  </r>
  <r>
    <s v="4A-3A-VCS-Loc-22"/>
    <s v="4A"/>
    <n v="21.326000000000001"/>
    <n v="21.33"/>
    <n v="21.28"/>
    <x v="43"/>
    <n v="9568910"/>
    <n v="44958807"/>
    <s v="A"/>
    <n v="4"/>
    <x v="30"/>
    <n v="5.85"/>
    <n v="8"/>
    <n v="5.85"/>
    <n v="1"/>
    <s v="4A"/>
    <n v="0.1819122014415453"/>
  </r>
  <r>
    <s v="4A-3A-VCS-Loc-22"/>
    <s v="4A"/>
    <n v="21.442"/>
    <n v="21.44"/>
    <n v="21.44"/>
    <x v="169"/>
    <n v="22097624"/>
    <n v="44958807"/>
    <s v="A"/>
    <n v="4"/>
    <x v="30"/>
    <n v="5.85"/>
    <n v="8"/>
    <n v="5.85"/>
    <n v="1"/>
    <s v="4A"/>
    <n v="0.42009251089910199"/>
  </r>
  <r>
    <s v="4A-3A-VCS-Loc-22"/>
    <s v="4A"/>
    <n v="21.603000000000002"/>
    <n v="21.6"/>
    <n v="21.6"/>
    <x v="170"/>
    <n v="7974607"/>
    <n v="44958807"/>
    <s v="A"/>
    <n v="4"/>
    <x v="30"/>
    <n v="5.85"/>
    <n v="8"/>
    <n v="5.85"/>
    <n v="1"/>
    <s v="4A"/>
    <n v="0.15160329807691336"/>
  </r>
  <r>
    <s v="4A-3A-VCS-Loc-22"/>
    <s v="4A"/>
    <n v="21.745999999999999"/>
    <n v="21.75"/>
    <n v="21.75"/>
    <x v="171"/>
    <n v="6397809"/>
    <n v="44958807"/>
    <s v="A"/>
    <n v="4"/>
    <x v="30"/>
    <n v="5.85"/>
    <n v="8"/>
    <n v="5.85"/>
    <n v="1"/>
    <s v="4A"/>
    <n v="0.1216271779745584"/>
  </r>
  <r>
    <s v="4A-3A-VCS-Loc-22"/>
    <s v="4A"/>
    <n v="21.896000000000001"/>
    <n v="21.9"/>
    <n v="21.9"/>
    <x v="966"/>
    <n v="10378507"/>
    <n v="44958807"/>
    <s v="A"/>
    <n v="4"/>
    <x v="30"/>
    <n v="5.85"/>
    <n v="8"/>
    <n v="5.85"/>
    <n v="1"/>
    <s v="4A"/>
    <n v="0.19730325147237124"/>
  </r>
  <r>
    <s v="4A-3A-VCS-Loc-22"/>
    <s v="4A"/>
    <n v="22.102"/>
    <n v="22.1"/>
    <n v="22.1"/>
    <x v="468"/>
    <n v="15464432"/>
    <n v="44958807"/>
    <s v="A"/>
    <n v="4"/>
    <x v="30"/>
    <n v="5.85"/>
    <n v="8"/>
    <n v="5.85"/>
    <n v="1"/>
    <s v="4A"/>
    <n v="0.29399052443413926"/>
  </r>
  <r>
    <s v="4A-3A-VCS-Loc-22"/>
    <s v="4A"/>
    <n v="22.254000000000001"/>
    <n v="22.25"/>
    <n v="22.25"/>
    <x v="797"/>
    <n v="4645751"/>
    <n v="44958807"/>
    <s v="A"/>
    <n v="4"/>
    <x v="30"/>
    <n v="5.85"/>
    <n v="8"/>
    <n v="5.85"/>
    <n v="1"/>
    <s v="4A"/>
    <n v="8.8319232990932139E-2"/>
  </r>
  <r>
    <s v="4A-3A-VCS-Loc-22"/>
    <s v="4A"/>
    <n v="22.318999999999999"/>
    <n v="22.32"/>
    <n v="22.32"/>
    <x v="582"/>
    <n v="2676483"/>
    <n v="44958807"/>
    <s v="A"/>
    <n v="4"/>
    <x v="30"/>
    <n v="5.85"/>
    <n v="8"/>
    <n v="5.85"/>
    <n v="1"/>
    <s v="4A"/>
    <n v="5.088196196336589E-2"/>
  </r>
  <r>
    <s v="4A-3A-VCS-Loc-22"/>
    <s v="4A"/>
    <n v="22.4"/>
    <n v="22.4"/>
    <n v="22.4"/>
    <x v="967"/>
    <n v="5642426"/>
    <n v="44958807"/>
    <s v="A"/>
    <n v="4"/>
    <x v="30"/>
    <n v="5.85"/>
    <n v="8"/>
    <n v="5.85"/>
    <n v="1"/>
    <s v="4A"/>
    <n v="0.10726677700292014"/>
  </r>
  <r>
    <s v="4A-3A-VCS-Loc-22"/>
    <s v="4A"/>
    <n v="22.492000000000001"/>
    <n v="22.49"/>
    <n v="22.49"/>
    <x v="470"/>
    <n v="8106480"/>
    <n v="44958807"/>
    <s v="A"/>
    <n v="4"/>
    <x v="30"/>
    <n v="5.85"/>
    <n v="8"/>
    <n v="5.85"/>
    <n v="1"/>
    <s v="4A"/>
    <n v="0.15411030334090906"/>
  </r>
  <r>
    <s v="4A-3A-VCS-Loc-22"/>
    <s v="4A"/>
    <n v="22.634"/>
    <n v="22.63"/>
    <n v="22.63"/>
    <x v="471"/>
    <n v="12505067"/>
    <n v="44958807"/>
    <s v="A"/>
    <n v="4"/>
    <x v="30"/>
    <n v="5.85"/>
    <n v="8"/>
    <n v="5.85"/>
    <n v="1"/>
    <s v="4A"/>
    <n v="0.23773076213947261"/>
  </r>
  <r>
    <s v="4A-3A-VCS-Loc-22"/>
    <s v="4A"/>
    <n v="22.744"/>
    <n v="22.74"/>
    <n v="22.74"/>
    <x v="584"/>
    <n v="5256226"/>
    <n v="44958807"/>
    <s v="A"/>
    <n v="4"/>
    <x v="30"/>
    <n v="5.85"/>
    <n v="8"/>
    <n v="5.85"/>
    <n v="1"/>
    <s v="4A"/>
    <n v="9.9924823510126839E-2"/>
  </r>
  <r>
    <s v="4A-3A-VCS-Loc-22"/>
    <s v="4A"/>
    <n v="22.887"/>
    <n v="22.89"/>
    <n v="22.89"/>
    <x v="732"/>
    <n v="3416355"/>
    <n v="44958807"/>
    <s v="A"/>
    <n v="4"/>
    <x v="30"/>
    <n v="5.85"/>
    <n v="8"/>
    <n v="5.85"/>
    <n v="1"/>
    <s v="4A"/>
    <n v="6.4947487117741787E-2"/>
  </r>
  <r>
    <s v="4A-3A-VCS-Loc-22"/>
    <s v="4A"/>
    <n v="22.972999999999999"/>
    <n v="22.97"/>
    <n v="22.97"/>
    <x v="968"/>
    <n v="4145571"/>
    <n v="44958807"/>
    <s v="A"/>
    <n v="4"/>
    <x v="30"/>
    <n v="5.85"/>
    <n v="8"/>
    <n v="5.85"/>
    <n v="1"/>
    <s v="4A"/>
    <n v="7.8810433669271457E-2"/>
  </r>
  <r>
    <s v="4A-3A-VCS-Loc-22"/>
    <s v="4A"/>
    <n v="23.161000000000001"/>
    <n v="23.16"/>
    <n v="23.16"/>
    <x v="734"/>
    <n v="3083862"/>
    <n v="44958807"/>
    <s v="A"/>
    <n v="4"/>
    <x v="30"/>
    <n v="5.85"/>
    <n v="8"/>
    <n v="5.85"/>
    <n v="1"/>
    <s v="4A"/>
    <n v="5.862654423146698E-2"/>
  </r>
  <r>
    <s v="4A-3A-VCS-Loc-22"/>
    <s v="4A"/>
    <n v="23.268000000000001"/>
    <n v="23.27"/>
    <n v="23.27"/>
    <x v="735"/>
    <n v="2138625"/>
    <n v="44958807"/>
    <s v="A"/>
    <n v="4"/>
    <x v="30"/>
    <n v="5.85"/>
    <n v="8"/>
    <n v="5.85"/>
    <n v="1"/>
    <s v="4A"/>
    <n v="4.0656875423420724E-2"/>
  </r>
  <r>
    <s v="4A-3A-VCS-Loc-22"/>
    <s v="4A"/>
    <n v="23.337"/>
    <n v="23.34"/>
    <n v="23.32"/>
    <x v="235"/>
    <n v="5903599"/>
    <n v="44958807"/>
    <s v="A"/>
    <n v="4"/>
    <x v="30"/>
    <n v="5.85"/>
    <n v="8"/>
    <n v="5.85"/>
    <n v="1"/>
    <s v="4A"/>
    <n v="0.11223187285888415"/>
  </r>
  <r>
    <s v="4A-3A-VCS-Loc-22"/>
    <s v="4A"/>
    <n v="23.46"/>
    <n v="23.46"/>
    <n v="23.46"/>
    <x v="236"/>
    <n v="5207703"/>
    <n v="44958807"/>
    <s v="A"/>
    <n v="4"/>
    <x v="30"/>
    <n v="5.85"/>
    <n v="8"/>
    <n v="5.85"/>
    <n v="1"/>
    <s v="4A"/>
    <n v="9.9002364656344322E-2"/>
  </r>
  <r>
    <s v="4A-3A-VCS-Loc-22"/>
    <s v="4A"/>
    <n v="23.565999999999999"/>
    <n v="23.57"/>
    <n v="23.57"/>
    <x v="476"/>
    <n v="1848086"/>
    <n v="44958807"/>
    <s v="A"/>
    <n v="4"/>
    <x v="30"/>
    <n v="5.85"/>
    <n v="8"/>
    <n v="5.85"/>
    <n v="1"/>
    <s v="4A"/>
    <n v="3.5133509742833788E-2"/>
  </r>
  <r>
    <s v="4A-3A-VCS-Loc-22"/>
    <s v="4A"/>
    <n v="23.634"/>
    <n v="23.63"/>
    <n v="23.63"/>
    <x v="799"/>
    <n v="3023462"/>
    <n v="44958807"/>
    <s v="A"/>
    <n v="4"/>
    <x v="30"/>
    <n v="5.85"/>
    <n v="8"/>
    <n v="5.85"/>
    <n v="1"/>
    <s v="4A"/>
    <n v="5.747829464326213E-2"/>
  </r>
  <r>
    <s v="4A-3A-VCS-Loc-22"/>
    <s v="4A"/>
    <n v="24.053000000000001"/>
    <n v="24.05"/>
    <n v="24.05"/>
    <x v="178"/>
    <n v="2935322"/>
    <n v="44958807"/>
    <s v="A"/>
    <n v="4"/>
    <x v="30"/>
    <n v="5.85"/>
    <n v="8"/>
    <n v="5.85"/>
    <n v="1"/>
    <s v="4A"/>
    <n v="5.5802686717692986E-2"/>
  </r>
  <r>
    <s v="4A-3A-VCS-Loc-22"/>
    <s v="4A"/>
    <n v="24.242999999999999"/>
    <n v="24.24"/>
    <n v="24.24"/>
    <x v="481"/>
    <n v="4839746"/>
    <n v="44958807"/>
    <s v="A"/>
    <n v="4"/>
    <x v="30"/>
    <n v="5.85"/>
    <n v="8"/>
    <n v="5.85"/>
    <n v="1"/>
    <s v="4A"/>
    <n v="9.2007224362849374E-2"/>
  </r>
  <r>
    <s v="4A-3A-VCS-Loc-22"/>
    <s v="4A"/>
    <n v="24.408000000000001"/>
    <n v="24.41"/>
    <n v="24.41"/>
    <x v="482"/>
    <n v="2467282"/>
    <n v="44958807"/>
    <s v="A"/>
    <n v="4"/>
    <x v="30"/>
    <n v="5.85"/>
    <n v="8"/>
    <n v="5.85"/>
    <n v="1"/>
    <s v="4A"/>
    <n v="4.690489305439164E-2"/>
  </r>
  <r>
    <s v="4A-3A-VCS-Loc-22"/>
    <s v="4A"/>
    <n v="24.463000000000001"/>
    <n v="24.46"/>
    <n v="24.46"/>
    <x v="856"/>
    <n v="2492085"/>
    <n v="44958807"/>
    <s v="A"/>
    <n v="4"/>
    <x v="30"/>
    <n v="5.85"/>
    <n v="8"/>
    <n v="5.85"/>
    <n v="1"/>
    <s v="4A"/>
    <n v="4.7376416804991724E-2"/>
  </r>
  <r>
    <s v="4A-3A-VCS-Loc-22"/>
    <s v="4A"/>
    <n v="24.812999999999999"/>
    <n v="24.81"/>
    <n v="24.81"/>
    <x v="597"/>
    <n v="1645303"/>
    <n v="44958807"/>
    <s v="A"/>
    <n v="4"/>
    <x v="30"/>
    <n v="5.85"/>
    <n v="8"/>
    <n v="5.85"/>
    <n v="1"/>
    <s v="4A"/>
    <n v="3.1278451857983697E-2"/>
  </r>
  <r>
    <s v="4A-3A-VCS-Loc-22"/>
    <s v="4A"/>
    <n v="25.286000000000001"/>
    <n v="25.29"/>
    <n v="25.28"/>
    <x v="253"/>
    <n v="1678134"/>
    <n v="44958807"/>
    <s v="A"/>
    <n v="4"/>
    <x v="30"/>
    <n v="5.85"/>
    <n v="8"/>
    <n v="5.85"/>
    <n v="1"/>
    <s v="4A"/>
    <n v="3.1902593947890211E-2"/>
  </r>
  <r>
    <s v="4A-3A-VCS-Loc-22"/>
    <s v="4A"/>
    <n v="25.456"/>
    <n v="25.46"/>
    <n v="25.46"/>
    <x v="180"/>
    <n v="4593797"/>
    <n v="44958807"/>
    <s v="A"/>
    <n v="4"/>
    <x v="30"/>
    <n v="5.85"/>
    <n v="8"/>
    <n v="5.85"/>
    <n v="1"/>
    <s v="4A"/>
    <n v="8.7331548237528242E-2"/>
  </r>
  <r>
    <s v="4A-3A-VCS-Loc-22"/>
    <s v="4A"/>
    <n v="25.617000000000001"/>
    <n v="25.62"/>
    <n v="25.62"/>
    <x v="601"/>
    <n v="2265051"/>
    <n v="44958807"/>
    <s v="A"/>
    <n v="4"/>
    <x v="30"/>
    <n v="5.85"/>
    <n v="8"/>
    <n v="5.85"/>
    <n v="1"/>
    <s v="4A"/>
    <n v="4.3060329106175473E-2"/>
  </r>
  <r>
    <s v="4A-3A-VCS-Loc-22"/>
    <s v="4A"/>
    <n v="25.698"/>
    <n v="25.7"/>
    <n v="25.67"/>
    <x v="969"/>
    <n v="4013544"/>
    <n v="44958807"/>
    <s v="A"/>
    <n v="4"/>
    <x v="30"/>
    <n v="5.85"/>
    <n v="8"/>
    <n v="5.85"/>
    <n v="1"/>
    <s v="4A"/>
    <n v="7.6300500749040948E-2"/>
  </r>
  <r>
    <s v="4A-3A-VCS-Loc-22"/>
    <s v="4A"/>
    <n v="25.823"/>
    <n v="25.82"/>
    <n v="25.82"/>
    <x v="603"/>
    <n v="3810915"/>
    <n v="44958807"/>
    <s v="A"/>
    <n v="4"/>
    <x v="30"/>
    <n v="5.85"/>
    <n v="8"/>
    <n v="5.85"/>
    <n v="1"/>
    <s v="4A"/>
    <n v="7.2448370520425687E-2"/>
  </r>
  <r>
    <s v="4A-3A-VCS-Loc-22"/>
    <s v="4A"/>
    <n v="26.126000000000001"/>
    <n v="26.13"/>
    <n v="26.13"/>
    <x v="605"/>
    <n v="3719189"/>
    <n v="44958807"/>
    <s v="A"/>
    <n v="4"/>
    <x v="30"/>
    <n v="5.85"/>
    <n v="8"/>
    <n v="5.85"/>
    <n v="1"/>
    <s v="4A"/>
    <n v="7.070459002824557E-2"/>
  </r>
  <r>
    <s v="4A-3A-VCS-Loc-22"/>
    <s v="4A"/>
    <n v="26.408999999999999"/>
    <n v="26.41"/>
    <n v="26.41"/>
    <x v="491"/>
    <n v="1390385"/>
    <n v="44958807"/>
    <s v="A"/>
    <n v="4"/>
    <x v="30"/>
    <n v="5.85"/>
    <n v="8"/>
    <n v="5.85"/>
    <n v="1"/>
    <s v="4A"/>
    <n v="2.6432268273116052E-2"/>
  </r>
  <r>
    <s v="4A-3A-VCS-Loc-22"/>
    <s v="4A"/>
    <n v="26.466000000000001"/>
    <n v="26.47"/>
    <n v="26.47"/>
    <x v="608"/>
    <n v="1237077"/>
    <n v="44958807"/>
    <s v="A"/>
    <n v="4"/>
    <x v="30"/>
    <n v="5.85"/>
    <n v="8"/>
    <n v="5.85"/>
    <n v="1"/>
    <s v="4A"/>
    <n v="2.3517767480591052E-2"/>
  </r>
  <r>
    <s v="4A-3A-VCS-Loc-22"/>
    <s v="4A"/>
    <n v="26.678000000000001"/>
    <n v="26.68"/>
    <n v="26.68"/>
    <x v="740"/>
    <n v="2800159"/>
    <n v="44958807"/>
    <s v="A"/>
    <n v="4"/>
    <x v="30"/>
    <n v="5.85"/>
    <n v="8"/>
    <n v="5.85"/>
    <n v="1"/>
    <s v="4A"/>
    <n v="5.3233136070498732E-2"/>
  </r>
  <r>
    <s v="4A-3A-VCS-Loc-22"/>
    <s v="4A"/>
    <n v="26.777999999999999"/>
    <n v="26.78"/>
    <n v="26.78"/>
    <x v="970"/>
    <n v="1498258"/>
    <n v="44958807"/>
    <s v="A"/>
    <n v="4"/>
    <x v="30"/>
    <n v="5.85"/>
    <n v="8"/>
    <n v="5.85"/>
    <n v="1"/>
    <s v="4A"/>
    <n v="2.8483015422593252E-2"/>
  </r>
  <r>
    <s v="4A-3A-VCS-Loc-22"/>
    <s v="4A"/>
    <n v="26.911999999999999"/>
    <n v="26.91"/>
    <n v="26.91"/>
    <x v="971"/>
    <n v="1527089"/>
    <n v="44958807"/>
    <s v="A"/>
    <n v="4"/>
    <x v="30"/>
    <n v="5.85"/>
    <n v="8"/>
    <n v="5.85"/>
    <n v="1"/>
    <s v="4A"/>
    <n v="2.9031114493413352E-2"/>
  </r>
  <r>
    <s v="4A-3A-VCS-Loc-22"/>
    <s v="4A"/>
    <n v="26.989000000000001"/>
    <n v="26.99"/>
    <n v="26.99"/>
    <x v="972"/>
    <n v="1319949"/>
    <n v="44958807"/>
    <s v="A"/>
    <n v="4"/>
    <x v="30"/>
    <n v="5.85"/>
    <n v="8"/>
    <n v="5.85"/>
    <n v="1"/>
    <s v="4A"/>
    <n v="2.5093226750023387E-2"/>
  </r>
  <r>
    <s v="4A-3A-VCS-Loc-22"/>
    <s v="4A"/>
    <n v="27.167000000000002"/>
    <n v="27.17"/>
    <n v="27.17"/>
    <x v="612"/>
    <n v="1906199"/>
    <n v="44958807"/>
    <s v="A"/>
    <n v="4"/>
    <x v="30"/>
    <n v="5.85"/>
    <n v="8"/>
    <n v="5.85"/>
    <n v="1"/>
    <s v="4A"/>
    <n v="3.6238281734875984E-2"/>
  </r>
  <r>
    <s v="4A-3A-VCS-Loc-22"/>
    <s v="4A"/>
    <n v="27.33"/>
    <n v="27.33"/>
    <n v="27.33"/>
    <x v="973"/>
    <n v="1310118"/>
    <n v="44958807"/>
    <s v="A"/>
    <n v="4"/>
    <x v="30"/>
    <n v="5.85"/>
    <n v="8"/>
    <n v="5.85"/>
    <n v="1"/>
    <s v="4A"/>
    <n v="2.4906332019863749E-2"/>
  </r>
  <r>
    <s v="4A-3A-VCS-Loc-22"/>
    <s v="4A"/>
    <n v="27.398"/>
    <n v="27.4"/>
    <n v="27.4"/>
    <x v="614"/>
    <n v="2982201"/>
    <n v="44958807"/>
    <s v="A"/>
    <n v="4"/>
    <x v="30"/>
    <n v="5.85"/>
    <n v="8"/>
    <n v="5.85"/>
    <n v="1"/>
    <s v="4A"/>
    <n v="5.6693891890630989E-2"/>
  </r>
  <r>
    <s v="4A-3A-VCS-Loc-22"/>
    <s v="4A"/>
    <n v="27.463000000000001"/>
    <n v="27.46"/>
    <n v="27.46"/>
    <x v="974"/>
    <n v="2252555"/>
    <n v="44958807"/>
    <s v="A"/>
    <n v="4"/>
    <x v="30"/>
    <n v="5.85"/>
    <n v="8"/>
    <n v="5.85"/>
    <n v="1"/>
    <s v="4A"/>
    <n v="4.282277071454952E-2"/>
  </r>
  <r>
    <s v="4A-3A-VCS-Loc-22"/>
    <s v="4A"/>
    <n v="27.611999999999998"/>
    <n v="27.61"/>
    <n v="27.61"/>
    <x v="501"/>
    <n v="2661720"/>
    <n v="44958807"/>
    <s v="A"/>
    <n v="4"/>
    <x v="30"/>
    <n v="5.85"/>
    <n v="8"/>
    <n v="5.85"/>
    <n v="1"/>
    <s v="4A"/>
    <n v="5.0601306190672705E-2"/>
  </r>
  <r>
    <s v="4A-3A-VCS-Loc-22"/>
    <s v="4A"/>
    <n v="27.696000000000002"/>
    <n v="27.7"/>
    <n v="27.7"/>
    <x v="975"/>
    <n v="3379771"/>
    <n v="44958807"/>
    <s v="A"/>
    <n v="4"/>
    <x v="30"/>
    <n v="5.85"/>
    <n v="8"/>
    <n v="5.85"/>
    <n v="1"/>
    <s v="4A"/>
    <n v="6.4251997665177432E-2"/>
  </r>
  <r>
    <s v="4A-3A-VCS-Loc-22"/>
    <s v="4A"/>
    <n v="27.927"/>
    <n v="27.93"/>
    <n v="27.93"/>
    <x v="976"/>
    <n v="4037118"/>
    <n v="44958807"/>
    <s v="A"/>
    <n v="4"/>
    <x v="30"/>
    <n v="5.85"/>
    <n v="8"/>
    <n v="5.85"/>
    <n v="1"/>
    <s v="4A"/>
    <n v="7.6748660282026732E-2"/>
  </r>
  <r>
    <s v="4A-3A-VCS-Loc-22"/>
    <s v="4A"/>
    <n v="28.026"/>
    <n v="28.03"/>
    <n v="28.03"/>
    <x v="977"/>
    <n v="5854342"/>
    <n v="44958807"/>
    <s v="A"/>
    <n v="4"/>
    <x v="30"/>
    <n v="5.85"/>
    <n v="8"/>
    <n v="5.85"/>
    <n v="1"/>
    <s v="4A"/>
    <n v="0.1112954601110993"/>
  </r>
  <r>
    <s v="4A-3A-VCS-Loc-22"/>
    <s v="4A"/>
    <n v="28.132000000000001"/>
    <n v="28.13"/>
    <n v="28.13"/>
    <x v="978"/>
    <n v="3591019"/>
    <n v="44958807"/>
    <s v="A"/>
    <n v="4"/>
    <x v="30"/>
    <n v="5.85"/>
    <n v="8"/>
    <n v="5.85"/>
    <n v="1"/>
    <s v="4A"/>
    <n v="6.8267981589169149E-2"/>
  </r>
  <r>
    <s v="4A-3A-VCS-Loc-22"/>
    <s v="4A"/>
    <n v="28.263999999999999"/>
    <n v="28.26"/>
    <n v="28.26"/>
    <x v="505"/>
    <n v="2206614"/>
    <n v="44958807"/>
    <s v="A"/>
    <n v="4"/>
    <x v="30"/>
    <n v="5.85"/>
    <n v="8"/>
    <n v="5.85"/>
    <n v="1"/>
    <s v="4A"/>
    <n v="4.1949397629587278E-2"/>
  </r>
  <r>
    <s v="4A-3A-VCS-Loc-22"/>
    <s v="4A"/>
    <n v="28.696000000000002"/>
    <n v="28.7"/>
    <n v="28.7"/>
    <x v="508"/>
    <n v="2545254"/>
    <n v="44958807"/>
    <s v="A"/>
    <n v="4"/>
    <x v="30"/>
    <n v="5.85"/>
    <n v="8"/>
    <n v="5.85"/>
    <n v="1"/>
    <s v="4A"/>
    <n v="4.8387199625443127E-2"/>
  </r>
  <r>
    <s v="4A-3A-VCS-Loc-22"/>
    <s v="4A"/>
    <n v="29"/>
    <n v="29"/>
    <n v="29"/>
    <x v="622"/>
    <n v="3753120"/>
    <n v="44958807"/>
    <s v="A"/>
    <n v="4"/>
    <x v="30"/>
    <n v="5.85"/>
    <n v="8"/>
    <n v="5.85"/>
    <n v="1"/>
    <s v="4A"/>
    <n v="7.1349643948400862E-2"/>
  </r>
  <r>
    <s v="4A-3A-VCS-Loc-22"/>
    <s v="4A"/>
    <n v="29.134"/>
    <n v="29.13"/>
    <n v="29.13"/>
    <x v="690"/>
    <n v="832056"/>
    <n v="44958807"/>
    <s v="A"/>
    <n v="4"/>
    <x v="30"/>
    <n v="5.85"/>
    <n v="8"/>
    <n v="5.85"/>
    <n v="1"/>
    <s v="4A"/>
    <n v="1.5818012572241396E-2"/>
  </r>
  <r>
    <s v="4A-3A-VCS-Loc-22"/>
    <s v="4A"/>
    <n v="29.268000000000001"/>
    <n v="29.27"/>
    <n v="29.27"/>
    <x v="54"/>
    <n v="2358773"/>
    <n v="44958807"/>
    <s v="A"/>
    <n v="4"/>
    <x v="30"/>
    <n v="5.85"/>
    <n v="8"/>
    <n v="5.85"/>
    <n v="1"/>
    <s v="4A"/>
    <n v="4.4842055064879711E-2"/>
  </r>
  <r>
    <s v="4A-3A-VCS-Loc-22"/>
    <s v="4A"/>
    <n v="30.905000000000001"/>
    <n v="30.91"/>
    <n v="30.91"/>
    <x v="979"/>
    <n v="1249502"/>
    <n v="44958807"/>
    <s v="A"/>
    <n v="4"/>
    <x v="30"/>
    <n v="5.85"/>
    <n v="8"/>
    <n v="5.85"/>
    <n v="1"/>
    <s v="4A"/>
    <n v="2.3753976108628228E-2"/>
  </r>
  <r>
    <s v="4A-3A-VCS-Loc-22"/>
    <s v="4A"/>
    <n v="30.986000000000001"/>
    <n v="30.99"/>
    <n v="30.99"/>
    <x v="980"/>
    <n v="3564090"/>
    <n v="44958807"/>
    <s v="A"/>
    <n v="4"/>
    <x v="30"/>
    <n v="5.85"/>
    <n v="8"/>
    <n v="5.85"/>
    <n v="1"/>
    <s v="4A"/>
    <n v="6.7756040973924639E-2"/>
  </r>
  <r>
    <s v="4A-3A-VCS-Loc-22"/>
    <s v="4A"/>
    <n v="31.422999999999998"/>
    <n v="31.42"/>
    <n v="31.42"/>
    <x v="57"/>
    <n v="2418113"/>
    <n v="44958807"/>
    <s v="A"/>
    <n v="4"/>
    <x v="30"/>
    <n v="5.85"/>
    <n v="8"/>
    <n v="5.85"/>
    <n v="1"/>
    <s v="4A"/>
    <n v="4.5970153253026669E-2"/>
  </r>
  <r>
    <s v="4A-3A-VCS-Loc-22"/>
    <s v="4A"/>
    <n v="34.970999999999997"/>
    <n v="34.97"/>
    <n v="34.97"/>
    <x v="981"/>
    <n v="932529"/>
    <n v="44958807"/>
    <s v="A"/>
    <n v="4"/>
    <x v="30"/>
    <n v="5.85"/>
    <n v="8"/>
    <n v="5.85"/>
    <n v="1"/>
    <s v="4A"/>
    <n v="1.7728080136408725E-2"/>
  </r>
  <r>
    <s v="4A-3A-VCS-Loc-22"/>
    <s v="4A"/>
    <n v="36.170999999999999"/>
    <n v="36.17"/>
    <n v="36.11"/>
    <x v="65"/>
    <n v="1544160"/>
    <n v="44958807"/>
    <s v="A"/>
    <n v="4"/>
    <x v="30"/>
    <n v="5.85"/>
    <n v="8"/>
    <n v="5.85"/>
    <n v="1"/>
    <s v="4A"/>
    <n v="2.9355647088119399E-2"/>
  </r>
  <r>
    <s v="4A-3A-VCS-Loc-22"/>
    <s v="4A"/>
    <n v="36.661999999999999"/>
    <n v="36.659999999999997"/>
    <n v="36.65"/>
    <x v="108"/>
    <n v="1893195"/>
    <n v="44958807"/>
    <s v="A"/>
    <n v="4"/>
    <x v="30"/>
    <n v="5.85"/>
    <n v="8"/>
    <n v="5.85"/>
    <n v="1"/>
    <s v="4A"/>
    <n v="3.5991065879826055E-2"/>
  </r>
  <r>
    <s v="4A-3A-VCS-Loc-22"/>
    <s v="4A"/>
    <n v="37.029000000000003"/>
    <n v="37.03"/>
    <n v="37.03"/>
    <x v="354"/>
    <n v="664373"/>
    <n v="44958807"/>
    <s v="A"/>
    <n v="4"/>
    <x v="30"/>
    <n v="5.85"/>
    <n v="8"/>
    <n v="5.85"/>
    <n v="1"/>
    <s v="4A"/>
    <n v="1.2630232179874593E-2"/>
  </r>
  <r>
    <s v="4A-3A-VCS-Loc-22"/>
    <s v="4A"/>
    <n v="37.076000000000001"/>
    <n v="37.08"/>
    <n v="37.08"/>
    <x v="982"/>
    <n v="759053"/>
    <n v="44958807"/>
    <s v="A"/>
    <n v="4"/>
    <x v="30"/>
    <n v="5.85"/>
    <n v="8"/>
    <n v="5.85"/>
    <n v="1"/>
    <s v="4A"/>
    <n v="1.4430170441650019E-2"/>
  </r>
  <r>
    <s v="4A-3A-VCS-Loc-22"/>
    <s v="4A"/>
    <n v="37.232999999999997"/>
    <n v="37.229999999999997"/>
    <n v="37.229999999999997"/>
    <x v="983"/>
    <n v="531397"/>
    <n v="44958807"/>
    <s v="A"/>
    <n v="4"/>
    <x v="30"/>
    <n v="5.85"/>
    <n v="8"/>
    <n v="5.85"/>
    <n v="1"/>
    <s v="4A"/>
    <n v="1.0102258053365834E-2"/>
  </r>
  <r>
    <s v="4A-3A-VCS-Loc-22"/>
    <s v="4A"/>
    <n v="37.299999999999997"/>
    <n v="37.299999999999997"/>
    <n v="37.24"/>
    <x v="73"/>
    <n v="966798"/>
    <n v="44958807"/>
    <s v="A"/>
    <n v="4"/>
    <x v="30"/>
    <n v="5.85"/>
    <n v="8"/>
    <n v="5.85"/>
    <n v="1"/>
    <s v="4A"/>
    <n v="1.8379559691676806E-2"/>
  </r>
  <r>
    <s v="4A-3A-VCS-Loc-22"/>
    <s v="4A"/>
    <n v="37.374000000000002"/>
    <n v="37.369999999999997"/>
    <n v="37.369999999999997"/>
    <x v="817"/>
    <n v="297181"/>
    <n v="44958807"/>
    <s v="A"/>
    <n v="4"/>
    <x v="30"/>
    <n v="5.85"/>
    <n v="8"/>
    <n v="5.85"/>
    <n v="1"/>
    <s v="4A"/>
    <n v="5.6496351137799265E-3"/>
  </r>
  <r>
    <s v="4A-3A-VCS-Loc-22"/>
    <s v="4A"/>
    <n v="38"/>
    <n v="38"/>
    <n v="37.99"/>
    <x v="185"/>
    <n v="15208021"/>
    <n v="44958807"/>
    <s v="A"/>
    <n v="4"/>
    <x v="30"/>
    <n v="5.85"/>
    <n v="8"/>
    <n v="5.85"/>
    <n v="1"/>
    <s v="4A"/>
    <n v="0.28911595779239757"/>
  </r>
  <r>
    <s v="4A-3A-VCS-Loc-22"/>
    <s v="4A"/>
    <n v="38.825000000000003"/>
    <n v="38.83"/>
    <n v="38.82"/>
    <x v="396"/>
    <n v="2024688"/>
    <n v="44958807"/>
    <s v="A"/>
    <n v="4"/>
    <x v="30"/>
    <n v="5.85"/>
    <n v="8"/>
    <n v="5.85"/>
    <n v="1"/>
    <s v="4A"/>
    <n v="3.8490847057008525E-2"/>
  </r>
  <r>
    <s v="4A-3A-VCS-Loc-22"/>
    <s v="4A"/>
    <n v="39.758000000000003"/>
    <n v="39.76"/>
    <n v="39.75"/>
    <x v="81"/>
    <n v="1272109"/>
    <n v="44958807"/>
    <s v="A"/>
    <n v="4"/>
    <x v="30"/>
    <n v="5.85"/>
    <n v="8"/>
    <n v="5.85"/>
    <n v="1"/>
    <s v="4A"/>
    <n v="2.4183752241749869E-2"/>
  </r>
  <r>
    <s v="4B-9A-VCS-Loc-22"/>
    <s v="4B"/>
    <n v="4.1909999999999998"/>
    <n v="4.1900000000000004"/>
    <n v="4.1900000000000004"/>
    <x v="93"/>
    <n v="235922"/>
    <n v="66244929"/>
    <s v="B"/>
    <n v="4"/>
    <x v="31"/>
    <n v="1.74"/>
    <n v="15"/>
    <n v="1.74"/>
    <n v="1"/>
    <s v="4B"/>
    <n v="1.0233791353436208E-2"/>
  </r>
  <r>
    <s v="4B-9A-VCS-Loc-22"/>
    <s v="4B"/>
    <n v="4.7430000000000003"/>
    <n v="4.74"/>
    <n v="4.7"/>
    <x v="112"/>
    <n v="1141353"/>
    <n v="66244929"/>
    <s v="B"/>
    <n v="4"/>
    <x v="31"/>
    <n v="1.74"/>
    <n v="15"/>
    <n v="1.74"/>
    <n v="1"/>
    <s v="4B"/>
    <n v="4.9509449998806694E-2"/>
  </r>
  <r>
    <s v="4B-9A-VCS-Loc-22"/>
    <s v="4B"/>
    <n v="5.0170000000000003"/>
    <n v="5.0199999999999996"/>
    <n v="4.99"/>
    <x v="113"/>
    <n v="8059173"/>
    <n v="66244929"/>
    <s v="B"/>
    <n v="4"/>
    <x v="31"/>
    <n v="1.74"/>
    <n v="15"/>
    <n v="1.74"/>
    <n v="1"/>
    <s v="4B"/>
    <n v="0.34958967354992981"/>
  </r>
  <r>
    <s v="4B-9A-VCS-Loc-22"/>
    <s v="4B"/>
    <n v="6.3410000000000002"/>
    <n v="6.34"/>
    <n v="6.32"/>
    <x v="371"/>
    <n v="917971"/>
    <n v="66244929"/>
    <s v="B"/>
    <n v="4"/>
    <x v="31"/>
    <n v="1.74"/>
    <n v="15"/>
    <n v="1.74"/>
    <n v="1"/>
    <s v="4B"/>
    <n v="3.981961700267541E-2"/>
  </r>
  <r>
    <s v="4B-9A-VCS-Loc-22"/>
    <s v="4B"/>
    <n v="8.4849999999999994"/>
    <n v="8.49"/>
    <n v="8.49"/>
    <x v="984"/>
    <n v="2508927"/>
    <n v="66244929"/>
    <s v="B"/>
    <n v="4"/>
    <x v="31"/>
    <n v="1.74"/>
    <n v="15"/>
    <n v="1.74"/>
    <n v="1"/>
    <s v="4B"/>
    <n v="0.10883188273667842"/>
  </r>
  <r>
    <s v="4B-9A-VCS-Loc-22"/>
    <s v="4B"/>
    <n v="8.6280000000000001"/>
    <n v="8.6300000000000008"/>
    <n v="8.6300000000000008"/>
    <x v="280"/>
    <n v="17704584"/>
    <n v="66244929"/>
    <s v="B"/>
    <n v="4"/>
    <x v="31"/>
    <n v="1.74"/>
    <n v="15"/>
    <n v="1.74"/>
    <n v="1"/>
    <s v="4B"/>
    <n v="0.76798695609305201"/>
  </r>
  <r>
    <s v="4B-9A-VCS-Loc-22"/>
    <s v="4B"/>
    <n v="8.9749999999999996"/>
    <n v="8.98"/>
    <n v="8.9600000000000009"/>
    <x v="9"/>
    <n v="4007054"/>
    <n v="66244929"/>
    <s v="B"/>
    <n v="4"/>
    <x v="31"/>
    <n v="1.74"/>
    <n v="15"/>
    <n v="1.74"/>
    <n v="1"/>
    <s v="4B"/>
    <n v="0.17381742515726373"/>
  </r>
  <r>
    <s v="4B-9A-VCS-Loc-22"/>
    <s v="4B"/>
    <n v="9.3960000000000008"/>
    <n v="9.4"/>
    <n v="9.3800000000000008"/>
    <x v="10"/>
    <n v="3214656"/>
    <n v="66244929"/>
    <s v="B"/>
    <n v="4"/>
    <x v="31"/>
    <n v="1.74"/>
    <n v="15"/>
    <n v="1.74"/>
    <n v="1"/>
    <s v="4B"/>
    <n v="0.13944489609731955"/>
  </r>
  <r>
    <s v="4B-9A-VCS-Loc-22"/>
    <s v="4B"/>
    <n v="9.5370000000000008"/>
    <n v="9.5399999999999991"/>
    <n v="9.5299999999999994"/>
    <x v="11"/>
    <n v="33982965"/>
    <n v="66244929"/>
    <s v="B"/>
    <n v="4"/>
    <x v="31"/>
    <n v="1.74"/>
    <n v="15"/>
    <n v="1.74"/>
    <n v="1"/>
    <s v="4B"/>
    <n v="1.4741082789274644"/>
  </r>
  <r>
    <s v="4B-9A-VCS-Loc-22"/>
    <s v="4B"/>
    <n v="10.210000000000001"/>
    <n v="10.210000000000001"/>
    <n v="10.210000000000001"/>
    <x v="872"/>
    <n v="1723975"/>
    <n v="66244929"/>
    <s v="B"/>
    <n v="4"/>
    <x v="31"/>
    <n v="1.74"/>
    <n v="15"/>
    <n v="1.74"/>
    <n v="1"/>
    <s v="4B"/>
    <n v="7.4782345218081345E-2"/>
  </r>
  <r>
    <s v="4B-9A-VCS-Loc-22"/>
    <s v="4B"/>
    <n v="12.407999999999999"/>
    <n v="12.41"/>
    <n v="12.39"/>
    <x v="20"/>
    <n v="4219610"/>
    <n v="66244929"/>
    <s v="B"/>
    <n v="4"/>
    <x v="31"/>
    <n v="1.74"/>
    <n v="15"/>
    <n v="1.74"/>
    <n v="1"/>
    <s v="4B"/>
    <n v="0.18303764944716031"/>
  </r>
  <r>
    <s v="4B-9A-VCS-Loc-22"/>
    <s v="4B"/>
    <n v="12.555"/>
    <n v="12.56"/>
    <n v="12.53"/>
    <x v="21"/>
    <n v="9837594"/>
    <n v="66244929"/>
    <s v="B"/>
    <n v="4"/>
    <x v="31"/>
    <n v="1.74"/>
    <n v="15"/>
    <n v="1.74"/>
    <n v="1"/>
    <s v="4B"/>
    <n v="0.42673376970276578"/>
  </r>
  <r>
    <s v="4B-9A-VCS-Loc-22"/>
    <s v="4B"/>
    <n v="12.843999999999999"/>
    <n v="12.84"/>
    <n v="12.84"/>
    <x v="311"/>
    <n v="1235117"/>
    <n v="66244929"/>
    <s v="B"/>
    <n v="4"/>
    <x v="31"/>
    <n v="1.74"/>
    <n v="15"/>
    <n v="1.74"/>
    <n v="1"/>
    <s v="4B"/>
    <n v="5.3576731610795375E-2"/>
  </r>
  <r>
    <s v="4B-9A-VCS-Loc-22"/>
    <s v="4B"/>
    <n v="12.923999999999999"/>
    <n v="12.92"/>
    <n v="12.91"/>
    <x v="227"/>
    <n v="6518526"/>
    <n v="66244929"/>
    <s v="B"/>
    <n v="4"/>
    <x v="31"/>
    <n v="1.74"/>
    <n v="15"/>
    <n v="1.74"/>
    <n v="1"/>
    <s v="4B"/>
    <n v="0.2827597045462022"/>
  </r>
  <r>
    <s v="4B-9A-VCS-Loc-22"/>
    <s v="4B"/>
    <n v="14.247999999999999"/>
    <n v="14.25"/>
    <n v="14.25"/>
    <x v="24"/>
    <n v="1109682"/>
    <n v="66244929"/>
    <s v="B"/>
    <n v="4"/>
    <x v="31"/>
    <n v="1.74"/>
    <n v="15"/>
    <n v="1.74"/>
    <n v="1"/>
    <s v="4B"/>
    <n v="4.8135629812666038E-2"/>
  </r>
  <r>
    <s v="4B-9A-VCS-Loc-22"/>
    <s v="4B"/>
    <n v="15.045999999999999"/>
    <n v="15.05"/>
    <n v="15.05"/>
    <x v="985"/>
    <n v="1883843"/>
    <n v="66244929"/>
    <s v="B"/>
    <n v="4"/>
    <x v="31"/>
    <n v="1.74"/>
    <n v="15"/>
    <n v="1.74"/>
    <n v="1"/>
    <s v="4B"/>
    <n v="8.1717076850108608E-2"/>
  </r>
  <r>
    <s v="4B-9A-VCS-Loc-22"/>
    <s v="4B"/>
    <n v="15.211"/>
    <n v="15.21"/>
    <n v="15.21"/>
    <x v="356"/>
    <n v="17664902"/>
    <n v="66244929"/>
    <s v="B"/>
    <n v="4"/>
    <x v="31"/>
    <n v="1.74"/>
    <n v="15"/>
    <n v="1.74"/>
    <n v="1"/>
    <s v="4B"/>
    <n v="0.76626563587498397"/>
  </r>
  <r>
    <s v="4B-9A-VCS-Loc-22"/>
    <s v="4B"/>
    <n v="15.58"/>
    <n v="15.58"/>
    <n v="15.55"/>
    <x v="27"/>
    <n v="5703508"/>
    <n v="66244929"/>
    <s v="B"/>
    <n v="4"/>
    <x v="31"/>
    <n v="1.74"/>
    <n v="15"/>
    <n v="1.74"/>
    <n v="1"/>
    <s v="4B"/>
    <n v="0.24740596830585629"/>
  </r>
  <r>
    <s v="4B-9A-VCS-Loc-22"/>
    <s v="4B"/>
    <n v="15.803000000000001"/>
    <n v="15.8"/>
    <n v="15.8"/>
    <x v="328"/>
    <n v="2354326"/>
    <n v="66244929"/>
    <s v="B"/>
    <n v="4"/>
    <x v="31"/>
    <n v="1.74"/>
    <n v="15"/>
    <n v="1.74"/>
    <n v="1"/>
    <s v="4B"/>
    <n v="0.10212562229029105"/>
  </r>
  <r>
    <s v="4B-9A-VCS-Loc-22"/>
    <s v="4B"/>
    <n v="16.085000000000001"/>
    <n v="16.09"/>
    <n v="16.09"/>
    <x v="986"/>
    <n v="1510852"/>
    <n v="66244929"/>
    <s v="B"/>
    <n v="4"/>
    <x v="31"/>
    <n v="1.74"/>
    <n v="15"/>
    <n v="1.74"/>
    <n v="1"/>
    <s v="4B"/>
    <n v="6.5537525681885547E-2"/>
  </r>
  <r>
    <s v="4B-9A-VCS-Loc-22"/>
    <s v="4B"/>
    <n v="16.46"/>
    <n v="16.46"/>
    <n v="16.46"/>
    <x v="83"/>
    <n v="1922837"/>
    <n v="66244929"/>
    <s v="B"/>
    <n v="4"/>
    <x v="31"/>
    <n v="1.74"/>
    <n v="15"/>
    <n v="1.74"/>
    <n v="1"/>
    <s v="4B"/>
    <n v="8.3408553100885963E-2"/>
  </r>
  <r>
    <s v="4B-9A-VCS-Loc-22"/>
    <s v="4B"/>
    <n v="18.518999999999998"/>
    <n v="18.52"/>
    <n v="18.510000000000002"/>
    <x v="36"/>
    <n v="32129405"/>
    <n v="66244929"/>
    <s v="B"/>
    <n v="4"/>
    <x v="31"/>
    <n v="1.74"/>
    <n v="15"/>
    <n v="1.74"/>
    <n v="1"/>
    <s v="4B"/>
    <n v="1.3937048137946018"/>
  </r>
  <r>
    <s v="4B-9A-VCS-Loc-22"/>
    <s v="4B"/>
    <n v="19.305"/>
    <n v="19.309999999999999"/>
    <n v="19.309999999999999"/>
    <x v="987"/>
    <n v="1227204"/>
    <n v="66244929"/>
    <s v="B"/>
    <n v="4"/>
    <x v="31"/>
    <n v="1.74"/>
    <n v="15"/>
    <n v="1.74"/>
    <n v="1"/>
    <s v="4B"/>
    <n v="5.3233482609092525E-2"/>
  </r>
  <r>
    <s v="4B-9A-VCS-Loc-22"/>
    <s v="4B"/>
    <n v="19.559999999999999"/>
    <n v="19.559999999999999"/>
    <n v="19.55"/>
    <x v="39"/>
    <n v="4260192"/>
    <n v="66244929"/>
    <s v="B"/>
    <n v="4"/>
    <x v="31"/>
    <n v="1.74"/>
    <n v="15"/>
    <n v="1.74"/>
    <n v="1"/>
    <s v="4B"/>
    <n v="0.18479800973871915"/>
  </r>
  <r>
    <s v="4B-9A-VCS-Loc-22"/>
    <s v="4B"/>
    <n v="20.052"/>
    <n v="20.05"/>
    <n v="20.05"/>
    <x v="40"/>
    <n v="1886743"/>
    <n v="66244929"/>
    <s v="B"/>
    <n v="4"/>
    <x v="31"/>
    <n v="1.74"/>
    <n v="15"/>
    <n v="1.74"/>
    <n v="1"/>
    <s v="4B"/>
    <n v="8.1842872642467798E-2"/>
  </r>
  <r>
    <s v="4B-9A-VCS-Loc-22"/>
    <s v="4B"/>
    <n v="21.324000000000002"/>
    <n v="21.32"/>
    <n v="21.28"/>
    <x v="168"/>
    <n v="4160391"/>
    <n v="66244929"/>
    <s v="B"/>
    <n v="4"/>
    <x v="31"/>
    <n v="1.74"/>
    <n v="15"/>
    <n v="1.74"/>
    <n v="1"/>
    <s v="4B"/>
    <n v="0.18046885598932619"/>
  </r>
  <r>
    <s v="4B-9A-VCS-Loc-22"/>
    <s v="4B"/>
    <n v="25.279"/>
    <n v="25.28"/>
    <n v="25.28"/>
    <x v="49"/>
    <n v="1839296"/>
    <n v="66244929"/>
    <s v="B"/>
    <n v="4"/>
    <x v="31"/>
    <n v="1.74"/>
    <n v="15"/>
    <n v="1.74"/>
    <n v="1"/>
    <s v="4B"/>
    <n v="7.9784723345893135E-2"/>
  </r>
  <r>
    <s v="4B-9A-VCS-Loc-22"/>
    <s v="4B"/>
    <n v="30.977"/>
    <n v="30.98"/>
    <n v="30.98"/>
    <x v="373"/>
    <n v="906666"/>
    <n v="66244929"/>
    <s v="B"/>
    <n v="4"/>
    <x v="31"/>
    <n v="1.74"/>
    <n v="15"/>
    <n v="1.74"/>
    <n v="1"/>
    <s v="4B"/>
    <n v="3.9329230301771732E-2"/>
  </r>
  <r>
    <s v="4B-9A-VCS-Loc-22"/>
    <s v="4B"/>
    <n v="33.14"/>
    <n v="33.14"/>
    <n v="33.14"/>
    <x v="988"/>
    <n v="2593574"/>
    <n v="66244929"/>
    <s v="B"/>
    <n v="4"/>
    <x v="31"/>
    <n v="1.74"/>
    <n v="15"/>
    <n v="1.74"/>
    <n v="1"/>
    <s v="4B"/>
    <n v="0.11250368840420544"/>
  </r>
  <r>
    <s v="4B-9A-VCS-Loc-22"/>
    <s v="4B"/>
    <n v="34.213000000000001"/>
    <n v="34.21"/>
    <n v="34.21"/>
    <x v="86"/>
    <n v="19194244"/>
    <n v="66244929"/>
    <s v="B"/>
    <n v="4"/>
    <x v="31"/>
    <n v="1.74"/>
    <n v="15"/>
    <n v="1.74"/>
    <n v="1"/>
    <s v="4B"/>
    <n v="0.83260521817780786"/>
  </r>
  <r>
    <s v="4B-9A-VCS-Loc-22"/>
    <s v="4B"/>
    <n v="34.948"/>
    <n v="34.950000000000003"/>
    <n v="34.86"/>
    <x v="302"/>
    <n v="1421335"/>
    <n v="66244929"/>
    <s v="B"/>
    <n v="4"/>
    <x v="31"/>
    <n v="1.74"/>
    <n v="15"/>
    <n v="1.74"/>
    <n v="1"/>
    <s v="4B"/>
    <n v="6.1654469838913928E-2"/>
  </r>
  <r>
    <s v="4B-9A-VCS-Loc-22"/>
    <s v="4B"/>
    <n v="36.167000000000002"/>
    <n v="36.17"/>
    <n v="36.11"/>
    <x v="65"/>
    <n v="1751503"/>
    <n v="66244929"/>
    <s v="B"/>
    <n v="4"/>
    <x v="31"/>
    <n v="1.74"/>
    <n v="15"/>
    <n v="1.74"/>
    <n v="1"/>
    <s v="4B"/>
    <n v="7.5976450932586093E-2"/>
  </r>
  <r>
    <s v="4B-9A-VCS-Loc-22"/>
    <s v="4B"/>
    <n v="36.542000000000002"/>
    <n v="36.54"/>
    <n v="36.54"/>
    <x v="66"/>
    <n v="304787"/>
    <n v="66244929"/>
    <s v="B"/>
    <n v="4"/>
    <x v="31"/>
    <n v="1.74"/>
    <n v="15"/>
    <n v="1.74"/>
    <n v="1"/>
    <s v="4B"/>
    <n v="1.3221007643372645E-2"/>
  </r>
  <r>
    <s v="4B-9A-VCS-Loc-22"/>
    <s v="4B"/>
    <n v="36.598999999999997"/>
    <n v="36.6"/>
    <n v="36.590000000000003"/>
    <x v="67"/>
    <n v="1048980"/>
    <n v="66244929"/>
    <s v="B"/>
    <n v="4"/>
    <x v="31"/>
    <n v="1.74"/>
    <n v="15"/>
    <n v="1.74"/>
    <n v="1"/>
    <s v="4B"/>
    <n v="4.5502506989291001E-2"/>
  </r>
  <r>
    <s v="4B-9A-VCS-Loc-22"/>
    <s v="4B"/>
    <n v="37.296999999999997"/>
    <n v="37.299999999999997"/>
    <n v="37.24"/>
    <x v="73"/>
    <n v="1546513"/>
    <n v="66244929"/>
    <s v="B"/>
    <n v="4"/>
    <x v="31"/>
    <n v="1.74"/>
    <n v="15"/>
    <n v="1.74"/>
    <n v="1"/>
    <s v="4B"/>
    <n v="6.7084423527168688E-2"/>
  </r>
  <r>
    <s v="4B-9A-VCS-Loc-22"/>
    <s v="4B"/>
    <n v="37.692"/>
    <n v="37.69"/>
    <n v="37.67"/>
    <x v="306"/>
    <n v="2135408"/>
    <n v="66244929"/>
    <s v="B"/>
    <n v="4"/>
    <x v="31"/>
    <n v="1.74"/>
    <n v="15"/>
    <n v="1.74"/>
    <n v="1"/>
    <s v="4B"/>
    <n v="9.2629428058674065E-2"/>
  </r>
  <r>
    <s v="4B-9A-VCS-Loc-22"/>
    <s v="4B"/>
    <n v="37.808"/>
    <n v="37.81"/>
    <n v="37.81"/>
    <x v="989"/>
    <n v="1182410"/>
    <n v="66244929"/>
    <s v="B"/>
    <n v="4"/>
    <x v="31"/>
    <n v="1.74"/>
    <n v="15"/>
    <n v="1.74"/>
    <n v="1"/>
    <s v="4B"/>
    <n v="5.1290414773596804E-2"/>
  </r>
  <r>
    <s v="4B-9A-VCS-Loc-22"/>
    <s v="4B"/>
    <n v="37.993000000000002"/>
    <n v="37.99"/>
    <n v="37.99"/>
    <x v="77"/>
    <n v="9815613"/>
    <n v="66244929"/>
    <s v="B"/>
    <n v="4"/>
    <x v="31"/>
    <n v="1.74"/>
    <n v="15"/>
    <n v="1.74"/>
    <n v="1"/>
    <s v="4B"/>
    <n v="0.42578028097454251"/>
  </r>
  <r>
    <s v="4C-16B-VCS-Loc-22"/>
    <s v="4C"/>
    <n v="4.1680000000000001"/>
    <n v="4.17"/>
    <n v="4.1500000000000004"/>
    <x v="0"/>
    <n v="-400703"/>
    <n v="34753237"/>
    <s v="C"/>
    <n v="4"/>
    <x v="32"/>
    <n v="5.24"/>
    <n v="16"/>
    <n v="5.24"/>
    <n v="0"/>
    <s v="4C"/>
    <n v="-1.1001858354653254E-2"/>
  </r>
  <r>
    <s v="4C-16B-VCS-Loc-22"/>
    <s v="4C"/>
    <n v="4.7229999999999999"/>
    <n v="4.72"/>
    <n v="4.7"/>
    <x v="2"/>
    <n v="2496350"/>
    <n v="34753237"/>
    <s v="C"/>
    <n v="4"/>
    <x v="32"/>
    <n v="5.24"/>
    <n v="16"/>
    <n v="5.24"/>
    <n v="0"/>
    <s v="4C"/>
    <n v="6.8540762369232705E-2"/>
  </r>
  <r>
    <s v="4C-16B-VCS-Loc-22"/>
    <s v="4C"/>
    <n v="5.008"/>
    <n v="5.01"/>
    <n v="4.99"/>
    <x v="377"/>
    <n v="5067615"/>
    <n v="34753237"/>
    <s v="C"/>
    <n v="4"/>
    <x v="32"/>
    <n v="5.24"/>
    <n v="16"/>
    <n v="5.24"/>
    <n v="0"/>
    <s v="4C"/>
    <n v="0.13913842029112874"/>
  </r>
  <r>
    <s v="4C-16B-VCS-Loc-22"/>
    <s v="4C"/>
    <n v="8.64"/>
    <n v="8.64"/>
    <n v="8.64"/>
    <x v="823"/>
    <n v="4707615"/>
    <n v="34753237"/>
    <s v="C"/>
    <n v="4"/>
    <x v="32"/>
    <n v="5.24"/>
    <n v="16"/>
    <n v="5.24"/>
    <n v="0"/>
    <s v="4C"/>
    <n v="0.129254119430703"/>
  </r>
  <r>
    <s v="4C-16B-VCS-Loc-22"/>
    <s v="4C"/>
    <n v="8.9719999999999995"/>
    <n v="8.9700000000000006"/>
    <n v="8.9600000000000009"/>
    <x v="9"/>
    <n v="6817999"/>
    <n v="34753237"/>
    <s v="C"/>
    <n v="4"/>
    <x v="32"/>
    <n v="5.24"/>
    <n v="16"/>
    <n v="5.24"/>
    <n v="0"/>
    <s v="4C"/>
    <n v="0.18719764828356053"/>
  </r>
  <r>
    <s v="4C-16B-VCS-Loc-22"/>
    <s v="4C"/>
    <n v="9.3870000000000005"/>
    <n v="9.39"/>
    <n v="9.3800000000000008"/>
    <x v="10"/>
    <n v="3483742"/>
    <n v="34753237"/>
    <s v="C"/>
    <n v="4"/>
    <x v="32"/>
    <n v="5.24"/>
    <n v="16"/>
    <n v="5.24"/>
    <n v="0"/>
    <s v="4C"/>
    <n v="9.5650983466947948E-2"/>
  </r>
  <r>
    <s v="4C-16B-VCS-Loc-22"/>
    <s v="4C"/>
    <n v="9.5470000000000006"/>
    <n v="9.5500000000000007"/>
    <n v="9.5299999999999994"/>
    <x v="11"/>
    <n v="9107429"/>
    <n v="34753237"/>
    <s v="C"/>
    <n v="4"/>
    <x v="32"/>
    <n v="5.24"/>
    <n v="16"/>
    <n v="5.24"/>
    <n v="0"/>
    <s v="4C"/>
    <n v="0.25005713416935077"/>
  </r>
  <r>
    <s v="4C-16B-VCS-Loc-22"/>
    <s v="4C"/>
    <n v="9.67"/>
    <n v="9.67"/>
    <n v="9.67"/>
    <x v="125"/>
    <n v="1869046"/>
    <n v="34753237"/>
    <s v="C"/>
    <n v="4"/>
    <x v="32"/>
    <n v="5.24"/>
    <n v="16"/>
    <n v="5.24"/>
    <n v="0"/>
    <s v="4C"/>
    <n v="5.1317258294375757E-2"/>
  </r>
  <r>
    <s v="4C-16B-VCS-Loc-22"/>
    <s v="4C"/>
    <n v="10.097"/>
    <n v="10.1"/>
    <n v="10.1"/>
    <x v="127"/>
    <n v="1866153"/>
    <n v="34753237"/>
    <s v="C"/>
    <n v="4"/>
    <x v="32"/>
    <n v="5.24"/>
    <n v="16"/>
    <n v="5.24"/>
    <n v="0"/>
    <s v="4C"/>
    <n v="5.1237826954405728E-2"/>
  </r>
  <r>
    <s v="4C-16B-VCS-Loc-22"/>
    <s v="4C"/>
    <n v="10.198"/>
    <n v="10.199999999999999"/>
    <n v="10.18"/>
    <x v="14"/>
    <n v="2675572"/>
    <n v="34753237"/>
    <s v="C"/>
    <n v="4"/>
    <x v="32"/>
    <n v="5.24"/>
    <n v="16"/>
    <n v="5.24"/>
    <n v="0"/>
    <s v="4C"/>
    <n v="7.3461551727030547E-2"/>
  </r>
  <r>
    <s v="4C-16B-VCS-Loc-22"/>
    <s v="4C"/>
    <n v="10.791"/>
    <n v="10.79"/>
    <n v="10.78"/>
    <x v="17"/>
    <n v="14373257"/>
    <n v="34753237"/>
    <s v="C"/>
    <n v="4"/>
    <x v="32"/>
    <n v="5.24"/>
    <n v="16"/>
    <n v="5.24"/>
    <n v="0"/>
    <s v="4C"/>
    <n v="0.39463776814505608"/>
  </r>
  <r>
    <s v="4C-16B-VCS-Loc-22"/>
    <s v="4C"/>
    <n v="12.403"/>
    <n v="12.4"/>
    <n v="12.39"/>
    <x v="20"/>
    <n v="2935608"/>
    <n v="34753237"/>
    <s v="C"/>
    <n v="4"/>
    <x v="32"/>
    <n v="5.24"/>
    <n v="16"/>
    <n v="5.24"/>
    <n v="0"/>
    <s v="4C"/>
    <n v="8.0601201889646285E-2"/>
  </r>
  <r>
    <s v="4C-16B-VCS-Loc-22"/>
    <s v="4C"/>
    <n v="12.548999999999999"/>
    <n v="12.55"/>
    <n v="12.53"/>
    <x v="21"/>
    <n v="10184281"/>
    <n v="34753237"/>
    <s v="C"/>
    <n v="4"/>
    <x v="32"/>
    <n v="5.24"/>
    <n v="16"/>
    <n v="5.24"/>
    <n v="0"/>
    <s v="4C"/>
    <n v="0.27962360403088177"/>
  </r>
  <r>
    <s v="4C-16B-VCS-Loc-22"/>
    <s v="4C"/>
    <n v="12.843999999999999"/>
    <n v="12.84"/>
    <n v="12.84"/>
    <x v="311"/>
    <n v="1405760"/>
    <n v="34753237"/>
    <s v="C"/>
    <n v="4"/>
    <x v="32"/>
    <n v="5.24"/>
    <n v="16"/>
    <n v="5.24"/>
    <n v="0"/>
    <s v="4C"/>
    <n v="3.8597096604311328E-2"/>
  </r>
  <r>
    <s v="4C-16B-VCS-Loc-22"/>
    <s v="4C"/>
    <n v="12.917999999999999"/>
    <n v="12.92"/>
    <n v="12.91"/>
    <x v="227"/>
    <n v="12635236"/>
    <n v="34753237"/>
    <s v="C"/>
    <n v="4"/>
    <x v="32"/>
    <n v="5.24"/>
    <n v="16"/>
    <n v="5.24"/>
    <n v="0"/>
    <s v="4C"/>
    <n v="0.34691798351800607"/>
  </r>
  <r>
    <s v="4C-16B-VCS-Loc-22"/>
    <s v="4C"/>
    <n v="14.252000000000001"/>
    <n v="14.25"/>
    <n v="14.25"/>
    <x v="24"/>
    <n v="1345704"/>
    <n v="34753237"/>
    <s v="C"/>
    <n v="4"/>
    <x v="32"/>
    <n v="5.24"/>
    <n v="16"/>
    <n v="5.24"/>
    <n v="0"/>
    <s v="4C"/>
    <n v="3.6948175569662081E-2"/>
  </r>
  <r>
    <s v="4C-16B-VCS-Loc-22"/>
    <s v="4C"/>
    <n v="15.087"/>
    <n v="15.09"/>
    <n v="15.07"/>
    <x v="229"/>
    <n v="2099119"/>
    <n v="34753237"/>
    <s v="C"/>
    <n v="4"/>
    <x v="32"/>
    <n v="5.24"/>
    <n v="16"/>
    <n v="5.24"/>
    <n v="0"/>
    <s v="4C"/>
    <n v="5.7634232605100005E-2"/>
  </r>
  <r>
    <s v="4C-16B-VCS-Loc-22"/>
    <s v="4C"/>
    <n v="15.223000000000001"/>
    <n v="15.22"/>
    <n v="15.22"/>
    <x v="389"/>
    <n v="7514646"/>
    <n v="34753237"/>
    <s v="C"/>
    <n v="4"/>
    <x v="32"/>
    <n v="5.24"/>
    <n v="16"/>
    <n v="5.24"/>
    <n v="0"/>
    <s v="4C"/>
    <n v="0.2063250608988744"/>
  </r>
  <r>
    <s v="4C-16B-VCS-Loc-22"/>
    <s v="4C"/>
    <n v="15.567"/>
    <n v="15.57"/>
    <n v="15.55"/>
    <x v="27"/>
    <n v="8050708"/>
    <n v="34753237"/>
    <s v="C"/>
    <n v="4"/>
    <x v="32"/>
    <n v="5.24"/>
    <n v="16"/>
    <n v="5.24"/>
    <n v="0"/>
    <s v="4C"/>
    <n v="0.22104338892065648"/>
  </r>
  <r>
    <s v="4C-16B-VCS-Loc-22"/>
    <s v="4C"/>
    <n v="15.785"/>
    <n v="15.79"/>
    <n v="15.77"/>
    <x v="28"/>
    <n v="1934120"/>
    <n v="34753237"/>
    <s v="C"/>
    <n v="4"/>
    <x v="32"/>
    <n v="5.24"/>
    <n v="16"/>
    <n v="5.24"/>
    <n v="0"/>
    <s v="4C"/>
    <n v="5.3103955500462818E-2"/>
  </r>
  <r>
    <s v="4C-16B-VCS-Loc-22"/>
    <s v="4C"/>
    <n v="16.346"/>
    <n v="16.350000000000001"/>
    <n v="16.350000000000001"/>
    <x v="30"/>
    <n v="1428144"/>
    <n v="34753237"/>
    <s v="C"/>
    <n v="4"/>
    <x v="32"/>
    <n v="5.24"/>
    <n v="16"/>
    <n v="5.24"/>
    <n v="0"/>
    <s v="4C"/>
    <n v="3.9211680466699574E-2"/>
  </r>
  <r>
    <s v="4C-16B-VCS-Loc-22"/>
    <s v="4C"/>
    <n v="16.451000000000001"/>
    <n v="16.45"/>
    <n v="16.440000000000001"/>
    <x v="151"/>
    <n v="3915970"/>
    <n v="34753237"/>
    <s v="C"/>
    <n v="4"/>
    <x v="32"/>
    <n v="5.24"/>
    <n v="16"/>
    <n v="5.24"/>
    <n v="0"/>
    <s v="4C"/>
    <n v="0.10751840455667043"/>
  </r>
  <r>
    <s v="4C-16B-VCS-Loc-22"/>
    <s v="4C"/>
    <n v="18.216000000000001"/>
    <n v="18.22"/>
    <n v="18.21"/>
    <x v="157"/>
    <n v="2654888"/>
    <n v="34753237"/>
    <s v="C"/>
    <n v="4"/>
    <x v="32"/>
    <n v="5.24"/>
    <n v="16"/>
    <n v="5.24"/>
    <n v="0"/>
    <s v="4C"/>
    <n v="7.2893643729816535E-2"/>
  </r>
  <r>
    <s v="4C-16B-VCS-Loc-22"/>
    <s v="4C"/>
    <n v="18.422000000000001"/>
    <n v="18.420000000000002"/>
    <n v="18.420000000000002"/>
    <x v="35"/>
    <n v="2094794"/>
    <n v="34753237"/>
    <s v="C"/>
    <n v="4"/>
    <x v="32"/>
    <n v="5.24"/>
    <n v="16"/>
    <n v="5.24"/>
    <n v="0"/>
    <s v="4C"/>
    <n v="5.7515483712818498E-2"/>
  </r>
  <r>
    <s v="4C-16B-VCS-Loc-22"/>
    <s v="4C"/>
    <n v="18.516999999999999"/>
    <n v="18.52"/>
    <n v="18.510000000000002"/>
    <x v="36"/>
    <n v="34753237"/>
    <n v="34753237"/>
    <s v="C"/>
    <n v="4"/>
    <x v="32"/>
    <n v="5.24"/>
    <n v="16"/>
    <n v="5.24"/>
    <n v="0"/>
    <s v="4C"/>
    <n v="0.95419847328244278"/>
  </r>
  <r>
    <s v="4C-16B-VCS-Loc-22"/>
    <s v="4C"/>
    <n v="18.77"/>
    <n v="18.77"/>
    <n v="18.760000000000002"/>
    <x v="97"/>
    <n v="1927389"/>
    <n v="34753237"/>
    <s v="C"/>
    <n v="4"/>
    <x v="32"/>
    <n v="5.24"/>
    <n v="16"/>
    <n v="5.24"/>
    <n v="0"/>
    <s v="4C"/>
    <n v="5.2919146530764148E-2"/>
  </r>
  <r>
    <s v="4C-16B-VCS-Loc-22"/>
    <s v="4C"/>
    <n v="20.05"/>
    <n v="20.05"/>
    <n v="20.05"/>
    <x v="40"/>
    <n v="1266069"/>
    <n v="34753237"/>
    <s v="C"/>
    <n v="4"/>
    <x v="32"/>
    <n v="5.24"/>
    <n v="16"/>
    <n v="5.24"/>
    <n v="0"/>
    <s v="4C"/>
    <n v="3.4761685850162073E-2"/>
  </r>
  <r>
    <s v="4C-16B-VCS-Loc-22"/>
    <s v="4C"/>
    <n v="20.207999999999998"/>
    <n v="20.21"/>
    <n v="20.21"/>
    <x v="458"/>
    <n v="1170850"/>
    <n v="34753237"/>
    <s v="C"/>
    <n v="4"/>
    <x v="32"/>
    <n v="5.24"/>
    <n v="16"/>
    <n v="5.24"/>
    <n v="0"/>
    <s v="4C"/>
    <n v="3.2147315728970741E-2"/>
  </r>
  <r>
    <s v="4C-16B-VCS-Loc-22"/>
    <s v="4C"/>
    <n v="21.082000000000001"/>
    <n v="21.08"/>
    <n v="21.07"/>
    <x v="167"/>
    <n v="3801980"/>
    <n v="34753237"/>
    <s v="C"/>
    <n v="4"/>
    <x v="32"/>
    <n v="5.24"/>
    <n v="16"/>
    <n v="5.24"/>
    <n v="0"/>
    <s v="4C"/>
    <n v="0.10438865051478173"/>
  </r>
  <r>
    <s v="4C-16B-VCS-Loc-22"/>
    <s v="4C"/>
    <n v="21.321999999999999"/>
    <n v="21.32"/>
    <n v="21.28"/>
    <x v="168"/>
    <n v="18979694"/>
    <n v="34753237"/>
    <s v="C"/>
    <n v="4"/>
    <x v="32"/>
    <n v="5.24"/>
    <n v="16"/>
    <n v="5.24"/>
    <n v="0"/>
    <s v="4C"/>
    <n v="0.52111390481893638"/>
  </r>
  <r>
    <s v="4C-16B-VCS-Loc-22"/>
    <s v="4C"/>
    <n v="22.361999999999998"/>
    <n v="22.36"/>
    <n v="22.36"/>
    <x v="232"/>
    <n v="2350152"/>
    <n v="34753237"/>
    <s v="C"/>
    <n v="4"/>
    <x v="32"/>
    <n v="5.24"/>
    <n v="16"/>
    <n v="5.24"/>
    <n v="0"/>
    <s v="4C"/>
    <n v="6.4526692877031264E-2"/>
  </r>
  <r>
    <s v="4C-16B-VCS-Loc-22"/>
    <s v="4C"/>
    <n v="22.757999999999999"/>
    <n v="22.76"/>
    <n v="22.76"/>
    <x v="340"/>
    <n v="1206727"/>
    <n v="34753237"/>
    <s v="C"/>
    <n v="4"/>
    <x v="32"/>
    <n v="5.24"/>
    <n v="16"/>
    <n v="5.24"/>
    <n v="0"/>
    <s v="4C"/>
    <n v="3.3132368678886005E-2"/>
  </r>
  <r>
    <s v="4C-16B-VCS-Loc-22"/>
    <s v="4C"/>
    <n v="22.867000000000001"/>
    <n v="22.87"/>
    <n v="22.87"/>
    <x v="233"/>
    <n v="3338830"/>
    <n v="34753237"/>
    <s v="C"/>
    <n v="4"/>
    <x v="32"/>
    <n v="5.24"/>
    <n v="16"/>
    <n v="5.24"/>
    <n v="0"/>
    <s v="4C"/>
    <n v="9.1672222893931246E-2"/>
  </r>
  <r>
    <s v="4C-16B-VCS-Loc-22"/>
    <s v="4C"/>
    <n v="23.341000000000001"/>
    <n v="23.34"/>
    <n v="23.32"/>
    <x v="235"/>
    <n v="3260029"/>
    <n v="34753237"/>
    <s v="C"/>
    <n v="4"/>
    <x v="32"/>
    <n v="5.24"/>
    <n v="16"/>
    <n v="5.24"/>
    <n v="0"/>
    <s v="4C"/>
    <n v="8.950863180475789E-2"/>
  </r>
  <r>
    <s v="4C-16B-VCS-Loc-22"/>
    <s v="4C"/>
    <n v="23.669"/>
    <n v="23.67"/>
    <n v="23.67"/>
    <x v="238"/>
    <n v="9816802"/>
    <n v="34753237"/>
    <s v="C"/>
    <n v="4"/>
    <x v="32"/>
    <n v="5.24"/>
    <n v="16"/>
    <n v="5.24"/>
    <n v="0"/>
    <s v="4C"/>
    <n v="0.26953395682008069"/>
  </r>
  <r>
    <s v="4C-16B-VCS-Loc-22"/>
    <s v="4C"/>
    <n v="23.895"/>
    <n v="23.9"/>
    <n v="23.89"/>
    <x v="239"/>
    <n v="11478864"/>
    <n v="34753237"/>
    <s v="C"/>
    <n v="4"/>
    <x v="32"/>
    <n v="5.24"/>
    <n v="16"/>
    <n v="5.24"/>
    <n v="0"/>
    <s v="4C"/>
    <n v="0.31516818142197212"/>
  </r>
  <r>
    <s v="4C-16B-VCS-Loc-22"/>
    <s v="4C"/>
    <n v="24.817"/>
    <n v="24.82"/>
    <n v="24.82"/>
    <x v="344"/>
    <n v="1179858"/>
    <n v="34753237"/>
    <s v="C"/>
    <n v="4"/>
    <x v="32"/>
    <n v="5.24"/>
    <n v="16"/>
    <n v="5.24"/>
    <n v="0"/>
    <s v="4C"/>
    <n v="3.239464290161162E-2"/>
  </r>
  <r>
    <s v="4C-16B-VCS-Loc-22"/>
    <s v="4C"/>
    <n v="24.934999999999999"/>
    <n v="24.94"/>
    <n v="24.94"/>
    <x v="990"/>
    <n v="5988973"/>
    <n v="34753237"/>
    <s v="C"/>
    <n v="4"/>
    <x v="32"/>
    <n v="5.24"/>
    <n v="16"/>
    <n v="5.24"/>
    <n v="0"/>
    <s v="4C"/>
    <n v="0.1644355860471291"/>
  </r>
  <r>
    <s v="4C-16B-VCS-Loc-22"/>
    <s v="4C"/>
    <n v="25.285"/>
    <n v="25.29"/>
    <n v="25.28"/>
    <x v="253"/>
    <n v="2167306"/>
    <n v="34753237"/>
    <s v="C"/>
    <n v="4"/>
    <x v="32"/>
    <n v="5.24"/>
    <n v="16"/>
    <n v="5.24"/>
    <n v="0"/>
    <s v="4C"/>
    <n v="5.9506401557238485E-2"/>
  </r>
  <r>
    <s v="4C-16B-VCS-Loc-22"/>
    <s v="4C"/>
    <n v="25.445"/>
    <n v="25.45"/>
    <n v="25.45"/>
    <x v="99"/>
    <n v="1179891"/>
    <n v="34753237"/>
    <s v="C"/>
    <n v="4"/>
    <x v="32"/>
    <n v="5.24"/>
    <n v="16"/>
    <n v="5.24"/>
    <n v="0"/>
    <s v="4C"/>
    <n v="3.2395548962523828E-2"/>
  </r>
  <r>
    <s v="4C-16B-VCS-Loc-22"/>
    <s v="4C"/>
    <n v="25.687000000000001"/>
    <n v="25.69"/>
    <n v="25.67"/>
    <x v="51"/>
    <n v="2571399"/>
    <n v="34753237"/>
    <s v="C"/>
    <n v="4"/>
    <x v="32"/>
    <n v="5.24"/>
    <n v="16"/>
    <n v="5.24"/>
    <n v="0"/>
    <s v="4C"/>
    <n v="7.0601337078327414E-2"/>
  </r>
  <r>
    <s v="4C-16B-VCS-Loc-22"/>
    <s v="4C"/>
    <n v="26.629000000000001"/>
    <n v="26.63"/>
    <n v="26.62"/>
    <x v="100"/>
    <n v="4401786"/>
    <n v="34753237"/>
    <s v="C"/>
    <n v="4"/>
    <x v="32"/>
    <n v="5.24"/>
    <n v="16"/>
    <n v="5.24"/>
    <n v="0"/>
    <s v="4C"/>
    <n v="0.12085715874224984"/>
  </r>
  <r>
    <s v="4C-16B-VCS-Loc-22"/>
    <s v="4C"/>
    <n v="27.317"/>
    <n v="27.32"/>
    <n v="27.32"/>
    <x v="613"/>
    <n v="2053058"/>
    <n v="34753237"/>
    <s v="C"/>
    <n v="4"/>
    <x v="32"/>
    <n v="5.24"/>
    <n v="16"/>
    <n v="5.24"/>
    <n v="0"/>
    <s v="4C"/>
    <n v="5.6369563766399809E-2"/>
  </r>
  <r>
    <s v="4C-16B-VCS-Loc-22"/>
    <s v="4C"/>
    <n v="29.030999999999999"/>
    <n v="29.03"/>
    <n v="29.03"/>
    <x v="101"/>
    <n v="1865290"/>
    <n v="34753237"/>
    <s v="C"/>
    <n v="4"/>
    <x v="32"/>
    <n v="5.24"/>
    <n v="16"/>
    <n v="5.24"/>
    <n v="0"/>
    <s v="4C"/>
    <n v="5.1214132088731983E-2"/>
  </r>
  <r>
    <s v="4C-16B-VCS-Loc-22"/>
    <s v="4C"/>
    <n v="30.757000000000001"/>
    <n v="30.76"/>
    <n v="30.76"/>
    <x v="391"/>
    <n v="1117482"/>
    <n v="34753237"/>
    <s v="C"/>
    <n v="4"/>
    <x v="32"/>
    <n v="5.24"/>
    <n v="16"/>
    <n v="5.24"/>
    <n v="0"/>
    <s v="4C"/>
    <n v="3.0682023039195188E-2"/>
  </r>
  <r>
    <s v="4C-16B-VCS-Loc-22"/>
    <s v="4C"/>
    <n v="30.963999999999999"/>
    <n v="30.96"/>
    <n v="30.94"/>
    <x v="56"/>
    <n v="2168910"/>
    <n v="34753237"/>
    <s v="C"/>
    <n v="4"/>
    <x v="32"/>
    <n v="5.24"/>
    <n v="16"/>
    <n v="5.24"/>
    <n v="0"/>
    <s v="4C"/>
    <n v="5.9550441608849931E-2"/>
  </r>
  <r>
    <s v="4C-16B-VCS-Loc-22"/>
    <s v="4C"/>
    <n v="31.751000000000001"/>
    <n v="31.75"/>
    <n v="31.73"/>
    <x v="84"/>
    <n v="5605424"/>
    <n v="34753237"/>
    <s v="C"/>
    <n v="4"/>
    <x v="32"/>
    <n v="5.24"/>
    <n v="16"/>
    <n v="5.24"/>
    <n v="0"/>
    <s v="4C"/>
    <n v="0.15390471462847513"/>
  </r>
  <r>
    <s v="4C-16B-VCS-Loc-22"/>
    <s v="4C"/>
    <n v="33.79"/>
    <n v="33.79"/>
    <n v="33.79"/>
    <x v="321"/>
    <n v="1002689"/>
    <n v="34753237"/>
    <s v="C"/>
    <n v="4"/>
    <x v="32"/>
    <n v="5.24"/>
    <n v="16"/>
    <n v="5.24"/>
    <n v="0"/>
    <s v="4C"/>
    <n v="2.753022151510949E-2"/>
  </r>
  <r>
    <s v="4C-16B-VCS-Loc-22"/>
    <s v="4C"/>
    <n v="34.941000000000003"/>
    <n v="34.94"/>
    <n v="34.86"/>
    <x v="61"/>
    <n v="2295777"/>
    <n v="34753237"/>
    <s v="C"/>
    <n v="4"/>
    <x v="32"/>
    <n v="5.24"/>
    <n v="16"/>
    <n v="5.24"/>
    <n v="0"/>
    <s v="4C"/>
    <n v="6.3033751601237795E-2"/>
  </r>
  <r>
    <s v="4C-16B-VCS-Loc-22"/>
    <s v="4C"/>
    <n v="35.302"/>
    <n v="35.299999999999997"/>
    <n v="35.299999999999997"/>
    <x v="106"/>
    <n v="904405"/>
    <n v="34753237"/>
    <s v="C"/>
    <n v="4"/>
    <x v="32"/>
    <n v="5.24"/>
    <n v="16"/>
    <n v="5.24"/>
    <n v="0"/>
    <s v="4C"/>
    <n v="2.483169755464815E-2"/>
  </r>
  <r>
    <s v="4C-16B-VCS-Loc-22"/>
    <s v="4C"/>
    <n v="35.436999999999998"/>
    <n v="35.44"/>
    <n v="35.44"/>
    <x v="523"/>
    <n v="805326"/>
    <n v="34753237"/>
    <s v="C"/>
    <n v="4"/>
    <x v="32"/>
    <n v="5.24"/>
    <n v="16"/>
    <n v="5.24"/>
    <n v="0"/>
    <s v="4C"/>
    <n v="2.211134576312004E-2"/>
  </r>
  <r>
    <s v="4C-16B-VCS-Loc-22"/>
    <s v="4C"/>
    <n v="35.665999999999997"/>
    <n v="35.67"/>
    <n v="35.67"/>
    <x v="62"/>
    <n v="2050561"/>
    <n v="34753237"/>
    <s v="C"/>
    <n v="4"/>
    <x v="32"/>
    <n v="5.24"/>
    <n v="16"/>
    <n v="5.24"/>
    <n v="0"/>
    <s v="4C"/>
    <n v="5.6301005157376245E-2"/>
  </r>
  <r>
    <s v="4C-16B-VCS-Loc-22"/>
    <s v="4C"/>
    <n v="35.908999999999999"/>
    <n v="35.909999999999997"/>
    <n v="35.909999999999997"/>
    <x v="64"/>
    <n v="2182764"/>
    <n v="34753237"/>
    <s v="C"/>
    <n v="4"/>
    <x v="32"/>
    <n v="5.24"/>
    <n v="16"/>
    <n v="5.24"/>
    <n v="0"/>
    <s v="4C"/>
    <n v="5.993082245362865E-2"/>
  </r>
  <r>
    <s v="4C-16B-VCS-Loc-22"/>
    <s v="4C"/>
    <n v="35.994"/>
    <n v="35.99"/>
    <n v="35.99"/>
    <x v="991"/>
    <n v="356109"/>
    <n v="34753237"/>
    <s v="C"/>
    <n v="4"/>
    <x v="32"/>
    <n v="5.24"/>
    <n v="16"/>
    <n v="5.24"/>
    <n v="0"/>
    <s v="4C"/>
    <n v="9.7774680419592964E-3"/>
  </r>
  <r>
    <s v="4C-16B-VCS-Loc-22"/>
    <s v="4C"/>
    <n v="36.116999999999997"/>
    <n v="36.119999999999997"/>
    <n v="36.11"/>
    <x v="353"/>
    <n v="484935"/>
    <n v="34753237"/>
    <s v="C"/>
    <n v="4"/>
    <x v="32"/>
    <n v="5.24"/>
    <n v="16"/>
    <n v="5.24"/>
    <n v="0"/>
    <s v="4C"/>
    <n v="1.3314565104862645E-2"/>
  </r>
  <r>
    <s v="4C-16B-VCS-Loc-22"/>
    <s v="4C"/>
    <n v="36.165999999999997"/>
    <n v="36.17"/>
    <n v="36.11"/>
    <x v="65"/>
    <n v="1120991"/>
    <n v="34753237"/>
    <s v="C"/>
    <n v="4"/>
    <x v="32"/>
    <n v="5.24"/>
    <n v="16"/>
    <n v="5.24"/>
    <n v="0"/>
    <s v="4C"/>
    <n v="3.0778367516193061E-2"/>
  </r>
  <r>
    <s v="4C-16B-VCS-Loc-22"/>
    <s v="4C"/>
    <n v="36.591999999999999"/>
    <n v="36.590000000000003"/>
    <n v="36.590000000000003"/>
    <x v="107"/>
    <n v="1045499"/>
    <n v="34753237"/>
    <s v="C"/>
    <n v="4"/>
    <x v="32"/>
    <n v="5.24"/>
    <n v="16"/>
    <n v="5.24"/>
    <n v="0"/>
    <s v="4C"/>
    <n v="2.8705629625761786E-2"/>
  </r>
  <r>
    <s v="4C-16B-VCS-Loc-22"/>
    <s v="4C"/>
    <n v="36.658999999999999"/>
    <n v="36.659999999999997"/>
    <n v="36.65"/>
    <x v="108"/>
    <n v="1556476"/>
    <n v="34753237"/>
    <s v="C"/>
    <n v="4"/>
    <x v="32"/>
    <n v="5.24"/>
    <n v="16"/>
    <n v="5.24"/>
    <n v="0"/>
    <s v="4C"/>
    <n v="4.2735214072311116E-2"/>
  </r>
  <r>
    <s v="4C-16B-VCS-Loc-22"/>
    <s v="4C"/>
    <n v="37.249000000000002"/>
    <n v="37.25"/>
    <n v="37.24"/>
    <x v="267"/>
    <n v="2408236"/>
    <n v="34753237"/>
    <s v="C"/>
    <n v="4"/>
    <x v="32"/>
    <n v="5.24"/>
    <n v="16"/>
    <n v="5.24"/>
    <n v="0"/>
    <s v="4C"/>
    <n v="6.6121469908078392E-2"/>
  </r>
  <r>
    <s v="4C-16B-VCS-Loc-22"/>
    <s v="4C"/>
    <n v="37.293999999999997"/>
    <n v="37.29"/>
    <n v="37.24"/>
    <x v="199"/>
    <n v="1441187"/>
    <n v="34753237"/>
    <s v="C"/>
    <n v="4"/>
    <x v="32"/>
    <n v="5.24"/>
    <n v="16"/>
    <n v="5.24"/>
    <n v="0"/>
    <s v="4C"/>
    <n v="3.9569794178151055E-2"/>
  </r>
  <r>
    <s v="4C-16B-VCS-Loc-22"/>
    <s v="4C"/>
    <n v="37.375"/>
    <n v="37.380000000000003"/>
    <n v="37.380000000000003"/>
    <x v="74"/>
    <n v="1568037"/>
    <n v="34753237"/>
    <s v="C"/>
    <n v="4"/>
    <x v="32"/>
    <n v="5.24"/>
    <n v="16"/>
    <n v="5.24"/>
    <n v="0"/>
    <s v="4C"/>
    <n v="4.3052637411887175E-2"/>
  </r>
  <r>
    <s v="4C-16B-VCS-Loc-22"/>
    <s v="4C"/>
    <n v="37.637"/>
    <n v="37.64"/>
    <n v="37.64"/>
    <x v="358"/>
    <n v="616229"/>
    <n v="34753237"/>
    <s v="C"/>
    <n v="4"/>
    <x v="32"/>
    <n v="5.24"/>
    <n v="16"/>
    <n v="5.24"/>
    <n v="0"/>
    <s v="4C"/>
    <n v="1.691942454144247E-2"/>
  </r>
  <r>
    <s v="4C-16B-VCS-Loc-22"/>
    <s v="4C"/>
    <n v="37.991999999999997"/>
    <n v="37.99"/>
    <n v="37.99"/>
    <x v="77"/>
    <n v="5845188"/>
    <n v="34753237"/>
    <s v="C"/>
    <n v="4"/>
    <x v="32"/>
    <n v="5.24"/>
    <n v="16"/>
    <n v="5.24"/>
    <n v="0"/>
    <s v="4C"/>
    <n v="0.16048776882708379"/>
  </r>
  <r>
    <s v="4C-16B-VCS-Loc-22"/>
    <s v="4C"/>
    <n v="38.054000000000002"/>
    <n v="38.049999999999997"/>
    <n v="38.049999999999997"/>
    <x v="277"/>
    <n v="4067526"/>
    <n v="34753237"/>
    <s v="C"/>
    <n v="4"/>
    <x v="32"/>
    <n v="5.24"/>
    <n v="16"/>
    <n v="5.24"/>
    <n v="0"/>
    <s v="4C"/>
    <n v="0.11167958539334455"/>
  </r>
  <r>
    <s v="4C-16B-VCS-Loc-22"/>
    <s v="4C"/>
    <n v="38.820999999999998"/>
    <n v="38.82"/>
    <n v="38.82"/>
    <x v="80"/>
    <n v="1659694"/>
    <n v="34753237"/>
    <s v="C"/>
    <n v="4"/>
    <x v="32"/>
    <n v="5.24"/>
    <n v="16"/>
    <n v="5.24"/>
    <n v="0"/>
    <s v="4C"/>
    <n v="4.5569207867342844E-2"/>
  </r>
  <r>
    <s v="4C-16B-VCS-Loc-22"/>
    <s v="4C"/>
    <n v="39.753"/>
    <n v="39.75"/>
    <n v="39.75"/>
    <x v="278"/>
    <n v="1552453"/>
    <n v="34753237"/>
    <s v="C"/>
    <n v="4"/>
    <x v="32"/>
    <n v="5.24"/>
    <n v="16"/>
    <n v="5.24"/>
    <n v="0"/>
    <s v="4C"/>
    <n v="4.2624757010195857E-2"/>
  </r>
  <r>
    <s v="4D-19A-VCS-Loc-22"/>
    <s v="4D"/>
    <n v="4.181"/>
    <n v="4.18"/>
    <n v="4.1500000000000004"/>
    <x v="111"/>
    <n v="1838545"/>
    <n v="37318962"/>
    <s v="D"/>
    <n v="4"/>
    <x v="33"/>
    <n v="5.19"/>
    <n v="12"/>
    <n v="5.19"/>
    <n v="1"/>
    <s v="4D"/>
    <n v="4.746214424749514E-2"/>
  </r>
  <r>
    <s v="4D-19A-VCS-Loc-22"/>
    <s v="4D"/>
    <n v="4.7290000000000001"/>
    <n v="4.7300000000000004"/>
    <n v="4.7"/>
    <x v="331"/>
    <n v="1400079"/>
    <n v="37318962"/>
    <s v="D"/>
    <n v="4"/>
    <x v="33"/>
    <n v="5.19"/>
    <n v="12"/>
    <n v="5.19"/>
    <n v="1"/>
    <s v="4D"/>
    <n v="3.6143119399247095E-2"/>
  </r>
  <r>
    <s v="4D-19A-VCS-Loc-22"/>
    <s v="4D"/>
    <n v="4.992"/>
    <n v="4.99"/>
    <n v="4.99"/>
    <x v="241"/>
    <n v="27254721"/>
    <n v="37318962"/>
    <s v="D"/>
    <n v="4"/>
    <x v="33"/>
    <n v="5.19"/>
    <n v="12"/>
    <n v="5.19"/>
    <n v="1"/>
    <s v="4D"/>
    <n v="0.70358218021709285"/>
  </r>
  <r>
    <s v="4D-19A-VCS-Loc-22"/>
    <s v="4D"/>
    <n v="5.6130000000000004"/>
    <n v="5.61"/>
    <n v="5.61"/>
    <x v="992"/>
    <n v="928692"/>
    <n v="37318962"/>
    <s v="D"/>
    <n v="4"/>
    <x v="33"/>
    <n v="5.19"/>
    <n v="12"/>
    <n v="5.19"/>
    <n v="1"/>
    <s v="4D"/>
    <n v="2.3974237054570195E-2"/>
  </r>
  <r>
    <s v="4D-19A-VCS-Loc-22"/>
    <s v="4D"/>
    <n v="6.1349999999999998"/>
    <n v="6.14"/>
    <n v="6.14"/>
    <x v="993"/>
    <n v="872047"/>
    <n v="37318962"/>
    <s v="D"/>
    <n v="4"/>
    <x v="33"/>
    <n v="5.19"/>
    <n v="12"/>
    <n v="5.19"/>
    <n v="1"/>
    <s v="4D"/>
    <n v="2.2511943142319274E-2"/>
  </r>
  <r>
    <s v="4D-19A-VCS-Loc-22"/>
    <s v="4D"/>
    <n v="6.2640000000000002"/>
    <n v="6.26"/>
    <n v="6.25"/>
    <x v="214"/>
    <n v="1914907"/>
    <n v="37318962"/>
    <s v="D"/>
    <n v="4"/>
    <x v="33"/>
    <n v="5.19"/>
    <n v="12"/>
    <n v="5.19"/>
    <n v="1"/>
    <s v="4D"/>
    <n v="4.9433433641568846E-2"/>
  </r>
  <r>
    <s v="4D-19A-VCS-Loc-22"/>
    <s v="4D"/>
    <n v="6.3250000000000002"/>
    <n v="6.33"/>
    <n v="6.32"/>
    <x v="6"/>
    <n v="5329520"/>
    <n v="37318962"/>
    <s v="D"/>
    <n v="4"/>
    <x v="33"/>
    <n v="5.19"/>
    <n v="12"/>
    <n v="5.19"/>
    <n v="1"/>
    <s v="4D"/>
    <n v="0.13758186338104877"/>
  </r>
  <r>
    <s v="4D-19A-VCS-Loc-22"/>
    <s v="4D"/>
    <n v="8.6449999999999996"/>
    <n v="8.65"/>
    <n v="8.64"/>
    <x v="8"/>
    <n v="1918111"/>
    <n v="37318962"/>
    <s v="D"/>
    <n v="4"/>
    <x v="33"/>
    <n v="5.19"/>
    <n v="12"/>
    <n v="5.19"/>
    <n v="1"/>
    <s v="4D"/>
    <n v="4.9516145084676826E-2"/>
  </r>
  <r>
    <s v="4D-19A-VCS-Loc-22"/>
    <s v="4D"/>
    <n v="8.9710000000000001"/>
    <n v="8.9700000000000006"/>
    <n v="8.9600000000000009"/>
    <x v="9"/>
    <n v="5821492"/>
    <n v="37318962"/>
    <s v="D"/>
    <n v="4"/>
    <x v="33"/>
    <n v="5.19"/>
    <n v="12"/>
    <n v="5.19"/>
    <n v="1"/>
    <s v="4D"/>
    <n v="0.15028214867715448"/>
  </r>
  <r>
    <s v="4D-19A-VCS-Loc-22"/>
    <s v="4D"/>
    <n v="9.375"/>
    <n v="9.3800000000000008"/>
    <n v="9.3800000000000008"/>
    <x v="10"/>
    <n v="20703726"/>
    <n v="37318962"/>
    <s v="D"/>
    <n v="4"/>
    <x v="33"/>
    <n v="5.19"/>
    <n v="12"/>
    <n v="5.19"/>
    <n v="1"/>
    <s v="4D"/>
    <n v="0.53446786990398143"/>
  </r>
  <r>
    <s v="4D-19A-VCS-Loc-22"/>
    <s v="4D"/>
    <n v="9.5239999999999991"/>
    <n v="9.52"/>
    <n v="9.52"/>
    <x v="11"/>
    <n v="102572770"/>
    <n v="37318962"/>
    <s v="D"/>
    <n v="4"/>
    <x v="33"/>
    <n v="5.19"/>
    <n v="12"/>
    <n v="5.19"/>
    <n v="1"/>
    <s v="4D"/>
    <n v="2.647921919564189"/>
  </r>
  <r>
    <s v="4D-19A-VCS-Loc-22"/>
    <s v="4D"/>
    <n v="9.7870000000000008"/>
    <n v="9.7899999999999991"/>
    <n v="9.7899999999999991"/>
    <x v="13"/>
    <n v="27537855"/>
    <n v="37318962"/>
    <s v="D"/>
    <n v="4"/>
    <x v="33"/>
    <n v="5.19"/>
    <n v="12"/>
    <n v="5.19"/>
    <n v="1"/>
    <s v="4D"/>
    <n v="0.71089130060814687"/>
  </r>
  <r>
    <s v="4D-19A-VCS-Loc-22"/>
    <s v="4D"/>
    <n v="10.196999999999999"/>
    <n v="10.199999999999999"/>
    <n v="10.18"/>
    <x v="14"/>
    <n v="4073007"/>
    <n v="37318962"/>
    <s v="D"/>
    <n v="4"/>
    <x v="33"/>
    <n v="5.19"/>
    <n v="12"/>
    <n v="5.19"/>
    <n v="1"/>
    <s v="4D"/>
    <n v="0.10514490847657111"/>
  </r>
  <r>
    <s v="4D-19A-VCS-Loc-22"/>
    <s v="4D"/>
    <n v="10.474"/>
    <n v="10.47"/>
    <n v="10.47"/>
    <x v="282"/>
    <n v="3798903"/>
    <n v="37318962"/>
    <s v="D"/>
    <n v="4"/>
    <x v="33"/>
    <n v="5.19"/>
    <n v="12"/>
    <n v="5.19"/>
    <n v="1"/>
    <s v="4D"/>
    <n v="9.8068898051579922E-2"/>
  </r>
  <r>
    <s v="4D-19A-VCS-Loc-22"/>
    <s v="4D"/>
    <n v="11.555999999999999"/>
    <n v="11.56"/>
    <n v="11.56"/>
    <x v="334"/>
    <n v="1975791"/>
    <n v="37318962"/>
    <s v="D"/>
    <n v="4"/>
    <x v="33"/>
    <n v="5.19"/>
    <n v="12"/>
    <n v="5.19"/>
    <n v="1"/>
    <s v="4D"/>
    <n v="5.1005157581077792E-2"/>
  </r>
  <r>
    <s v="4D-19A-VCS-Loc-22"/>
    <s v="4D"/>
    <n v="12.295999999999999"/>
    <n v="12.3"/>
    <n v="12.3"/>
    <x v="226"/>
    <n v="1190879"/>
    <n v="37318962"/>
    <s v="D"/>
    <n v="4"/>
    <x v="33"/>
    <n v="5.19"/>
    <n v="12"/>
    <n v="5.19"/>
    <n v="1"/>
    <s v="4D"/>
    <n v="3.07426094435071E-2"/>
  </r>
  <r>
    <s v="4D-19A-VCS-Loc-22"/>
    <s v="4D"/>
    <n v="12.401"/>
    <n v="12.4"/>
    <n v="12.39"/>
    <x v="20"/>
    <n v="12930214"/>
    <n v="37318962"/>
    <s v="D"/>
    <n v="4"/>
    <x v="33"/>
    <n v="5.19"/>
    <n v="12"/>
    <n v="5.19"/>
    <n v="1"/>
    <s v="4D"/>
    <n v="0.3337942133692573"/>
  </r>
  <r>
    <s v="4D-19A-VCS-Loc-22"/>
    <s v="4D"/>
    <n v="12.537000000000001"/>
    <n v="12.54"/>
    <n v="12.53"/>
    <x v="21"/>
    <n v="27515639"/>
    <n v="37318962"/>
    <s v="D"/>
    <n v="4"/>
    <x v="33"/>
    <n v="5.19"/>
    <n v="12"/>
    <n v="5.19"/>
    <n v="1"/>
    <s v="4D"/>
    <n v="0.71031779329850675"/>
  </r>
  <r>
    <s v="4D-19A-VCS-Loc-22"/>
    <s v="4D"/>
    <n v="12.91"/>
    <n v="12.91"/>
    <n v="12.91"/>
    <x v="22"/>
    <n v="133295117"/>
    <n v="37318962"/>
    <s v="D"/>
    <n v="4"/>
    <x v="33"/>
    <n v="5.19"/>
    <n v="12"/>
    <n v="5.19"/>
    <n v="1"/>
    <s v="4D"/>
    <n v="3.441021063145445"/>
  </r>
  <r>
    <s v="4D-19A-VCS-Loc-22"/>
    <s v="4D"/>
    <n v="14.255000000000001"/>
    <n v="14.26"/>
    <n v="14.25"/>
    <x v="24"/>
    <n v="11622076"/>
    <n v="37318962"/>
    <s v="D"/>
    <n v="4"/>
    <x v="33"/>
    <n v="5.19"/>
    <n v="12"/>
    <n v="5.19"/>
    <n v="1"/>
    <s v="4D"/>
    <n v="0.30002455613942075"/>
  </r>
  <r>
    <s v="4D-19A-VCS-Loc-22"/>
    <s v="4D"/>
    <n v="14.699"/>
    <n v="14.7"/>
    <n v="14.7"/>
    <x v="994"/>
    <n v="1298112"/>
    <n v="37318962"/>
    <s v="D"/>
    <n v="4"/>
    <x v="33"/>
    <n v="5.19"/>
    <n v="12"/>
    <n v="5.19"/>
    <n v="1"/>
    <s v="4D"/>
    <n v="3.3510835466852545E-2"/>
  </r>
  <r>
    <s v="4D-19A-VCS-Loc-22"/>
    <s v="4D"/>
    <n v="15.032"/>
    <n v="15.03"/>
    <n v="15.02"/>
    <x v="286"/>
    <n v="3433906"/>
    <n v="37318962"/>
    <s v="D"/>
    <n v="4"/>
    <x v="33"/>
    <n v="5.19"/>
    <n v="12"/>
    <n v="5.19"/>
    <n v="1"/>
    <s v="4D"/>
    <n v="8.8646479637071188E-2"/>
  </r>
  <r>
    <s v="4D-19A-VCS-Loc-22"/>
    <s v="4D"/>
    <n v="15.186999999999999"/>
    <n v="15.19"/>
    <n v="15.19"/>
    <x v="26"/>
    <n v="38923788"/>
    <n v="37318962"/>
    <s v="D"/>
    <n v="4"/>
    <x v="33"/>
    <n v="5.19"/>
    <n v="12"/>
    <n v="5.19"/>
    <n v="1"/>
    <s v="4D"/>
    <n v="1.0048198117070404"/>
  </r>
  <r>
    <s v="4D-19A-VCS-Loc-22"/>
    <s v="4D"/>
    <n v="15.398999999999999"/>
    <n v="15.4"/>
    <n v="15.4"/>
    <x v="273"/>
    <n v="6748603"/>
    <n v="37318962"/>
    <s v="D"/>
    <n v="4"/>
    <x v="33"/>
    <n v="5.19"/>
    <n v="12"/>
    <n v="5.19"/>
    <n v="1"/>
    <s v="4D"/>
    <n v="0.17421557212637084"/>
  </r>
  <r>
    <s v="4D-19A-VCS-Loc-22"/>
    <s v="4D"/>
    <n v="15.558999999999999"/>
    <n v="15.56"/>
    <n v="15.55"/>
    <x v="27"/>
    <n v="12631327"/>
    <n v="37318962"/>
    <s v="D"/>
    <n v="4"/>
    <x v="33"/>
    <n v="5.19"/>
    <n v="12"/>
    <n v="5.19"/>
    <n v="1"/>
    <s v="4D"/>
    <n v="0.32607842838292239"/>
  </r>
  <r>
    <s v="4D-19A-VCS-Loc-22"/>
    <s v="4D"/>
    <n v="15.773"/>
    <n v="15.77"/>
    <n v="15.77"/>
    <x v="189"/>
    <n v="2647949"/>
    <n v="37318962"/>
    <s v="D"/>
    <n v="4"/>
    <x v="33"/>
    <n v="5.19"/>
    <n v="12"/>
    <n v="5.19"/>
    <n v="1"/>
    <s v="4D"/>
    <n v="6.8356954764778946E-2"/>
  </r>
  <r>
    <s v="4D-19A-VCS-Loc-22"/>
    <s v="4D"/>
    <n v="16.027999999999999"/>
    <n v="16.03"/>
    <n v="16.03"/>
    <x v="336"/>
    <n v="5786730"/>
    <n v="37318962"/>
    <s v="D"/>
    <n v="4"/>
    <x v="33"/>
    <n v="5.19"/>
    <n v="12"/>
    <n v="5.19"/>
    <n v="1"/>
    <s v="4D"/>
    <n v="0.14938476566051281"/>
  </r>
  <r>
    <s v="4D-19A-VCS-Loc-22"/>
    <s v="4D"/>
    <n v="16.440000000000001"/>
    <n v="16.440000000000001"/>
    <n v="16.440000000000001"/>
    <x v="289"/>
    <n v="35523631"/>
    <n v="37318962"/>
    <s v="D"/>
    <n v="4"/>
    <x v="33"/>
    <n v="5.19"/>
    <n v="12"/>
    <n v="5.19"/>
    <n v="1"/>
    <s v="4D"/>
    <n v="0.91704456443371785"/>
  </r>
  <r>
    <s v="4D-19A-VCS-Loc-22"/>
    <s v="4D"/>
    <n v="16.64"/>
    <n v="16.64"/>
    <n v="16.64"/>
    <x v="995"/>
    <n v="2434539"/>
    <n v="37318962"/>
    <s v="D"/>
    <n v="4"/>
    <x v="33"/>
    <n v="5.19"/>
    <n v="12"/>
    <n v="5.19"/>
    <n v="1"/>
    <s v="4D"/>
    <n v="6.2847763418438257E-2"/>
  </r>
  <r>
    <s v="4D-19A-VCS-Loc-22"/>
    <s v="4D"/>
    <n v="16.780999999999999"/>
    <n v="16.78"/>
    <n v="16.78"/>
    <x v="996"/>
    <n v="3887345"/>
    <n v="37318962"/>
    <s v="D"/>
    <n v="4"/>
    <x v="33"/>
    <n v="5.19"/>
    <n v="12"/>
    <n v="5.19"/>
    <n v="1"/>
    <s v="4D"/>
    <n v="0.10035203333602333"/>
  </r>
  <r>
    <s v="4D-19A-VCS-Loc-22"/>
    <s v="4D"/>
    <n v="18.093"/>
    <n v="18.09"/>
    <n v="18.09"/>
    <x v="33"/>
    <n v="2068299"/>
    <n v="37318962"/>
    <s v="D"/>
    <n v="4"/>
    <x v="33"/>
    <n v="5.19"/>
    <n v="12"/>
    <n v="5.19"/>
    <n v="1"/>
    <s v="4D"/>
    <n v="5.3393256887892308E-2"/>
  </r>
  <r>
    <s v="4D-19A-VCS-Loc-22"/>
    <s v="4D"/>
    <n v="18.210999999999999"/>
    <n v="18.21"/>
    <n v="18.21"/>
    <x v="274"/>
    <n v="3276061"/>
    <n v="37318962"/>
    <s v="D"/>
    <n v="4"/>
    <x v="33"/>
    <n v="5.19"/>
    <n v="12"/>
    <n v="5.19"/>
    <n v="1"/>
    <s v="4D"/>
    <n v="8.4571701941259625E-2"/>
  </r>
  <r>
    <s v="4D-19A-VCS-Loc-22"/>
    <s v="4D"/>
    <n v="18.407"/>
    <n v="18.41"/>
    <n v="18.41"/>
    <x v="275"/>
    <n v="1762722"/>
    <n v="37318962"/>
    <s v="D"/>
    <n v="4"/>
    <x v="33"/>
    <n v="5.19"/>
    <n v="12"/>
    <n v="5.19"/>
    <n v="1"/>
    <s v="4D"/>
    <n v="4.550476916922519E-2"/>
  </r>
  <r>
    <s v="4D-19A-VCS-Loc-22"/>
    <s v="4D"/>
    <n v="18.515999999999998"/>
    <n v="18.52"/>
    <n v="18.510000000000002"/>
    <x v="36"/>
    <n v="37318962"/>
    <n v="37318962"/>
    <s v="D"/>
    <n v="4"/>
    <x v="33"/>
    <n v="5.19"/>
    <n v="12"/>
    <n v="5.19"/>
    <n v="1"/>
    <s v="4D"/>
    <n v="0.9633911368015412"/>
  </r>
  <r>
    <s v="4D-19A-VCS-Loc-22"/>
    <s v="4D"/>
    <n v="19.103000000000002"/>
    <n v="19.100000000000001"/>
    <n v="19.100000000000001"/>
    <x v="925"/>
    <n v="1707472"/>
    <n v="37318962"/>
    <s v="D"/>
    <n v="4"/>
    <x v="33"/>
    <n v="5.19"/>
    <n v="12"/>
    <n v="5.19"/>
    <n v="1"/>
    <s v="4D"/>
    <n v="4.4078487261698253E-2"/>
  </r>
  <r>
    <s v="4D-19A-VCS-Loc-22"/>
    <s v="4D"/>
    <n v="20.047000000000001"/>
    <n v="20.05"/>
    <n v="20.05"/>
    <x v="40"/>
    <n v="1573550"/>
    <n v="37318962"/>
    <s v="D"/>
    <n v="4"/>
    <x v="33"/>
    <n v="5.19"/>
    <n v="12"/>
    <n v="5.19"/>
    <n v="1"/>
    <s v="4D"/>
    <n v="4.0621283178081564E-2"/>
  </r>
  <r>
    <s v="4D-19A-VCS-Loc-22"/>
    <s v="4D"/>
    <n v="20.637"/>
    <n v="20.64"/>
    <n v="20.64"/>
    <x v="338"/>
    <n v="1102095"/>
    <n v="37318962"/>
    <s v="D"/>
    <n v="4"/>
    <x v="33"/>
    <n v="5.19"/>
    <n v="12"/>
    <n v="5.19"/>
    <n v="1"/>
    <s v="4D"/>
    <n v="2.8450645409518485E-2"/>
  </r>
  <r>
    <s v="4D-19A-VCS-Loc-22"/>
    <s v="4D"/>
    <n v="20.844999999999999"/>
    <n v="20.85"/>
    <n v="20.85"/>
    <x v="42"/>
    <n v="1592380"/>
    <n v="37318962"/>
    <s v="D"/>
    <n v="4"/>
    <x v="33"/>
    <n v="5.19"/>
    <n v="12"/>
    <n v="5.19"/>
    <n v="1"/>
    <s v="4D"/>
    <n v="4.1107380704212472E-2"/>
  </r>
  <r>
    <s v="4D-19A-VCS-Loc-22"/>
    <s v="4D"/>
    <n v="21.07"/>
    <n v="21.07"/>
    <n v="21.07"/>
    <x v="191"/>
    <n v="8048795"/>
    <n v="37318962"/>
    <s v="D"/>
    <n v="4"/>
    <x v="33"/>
    <n v="5.19"/>
    <n v="12"/>
    <n v="5.19"/>
    <n v="1"/>
    <s v="4D"/>
    <n v="0.207780102912095"/>
  </r>
  <r>
    <s v="4D-19A-VCS-Loc-22"/>
    <s v="4D"/>
    <n v="21.323"/>
    <n v="21.32"/>
    <n v="21.28"/>
    <x v="168"/>
    <n v="28699962"/>
    <n v="37318962"/>
    <s v="D"/>
    <n v="4"/>
    <x v="33"/>
    <n v="5.19"/>
    <n v="12"/>
    <n v="5.19"/>
    <n v="1"/>
    <s v="4D"/>
    <n v="0.74089115922733972"/>
  </r>
  <r>
    <s v="4D-19A-VCS-Loc-22"/>
    <s v="4D"/>
    <n v="21.786999999999999"/>
    <n v="21.79"/>
    <n v="21.79"/>
    <x v="899"/>
    <n v="1273054"/>
    <n v="37318962"/>
    <s v="D"/>
    <n v="4"/>
    <x v="33"/>
    <n v="5.19"/>
    <n v="12"/>
    <n v="5.19"/>
    <n v="1"/>
    <s v="4D"/>
    <n v="3.2863961764792636E-2"/>
  </r>
  <r>
    <s v="4D-19A-VCS-Loc-22"/>
    <s v="4D"/>
    <n v="22.707999999999998"/>
    <n v="22.71"/>
    <n v="22.71"/>
    <x v="291"/>
    <n v="12684346"/>
    <n v="37318962"/>
    <s v="D"/>
    <n v="4"/>
    <x v="33"/>
    <n v="5.19"/>
    <n v="12"/>
    <n v="5.19"/>
    <n v="1"/>
    <s v="4D"/>
    <n v="0.32744711689794809"/>
  </r>
  <r>
    <s v="4D-19A-VCS-Loc-22"/>
    <s v="4D"/>
    <n v="22.974"/>
    <n v="22.97"/>
    <n v="22.97"/>
    <x v="968"/>
    <n v="1610930"/>
    <n v="37318962"/>
    <s v="D"/>
    <n v="4"/>
    <x v="33"/>
    <n v="5.19"/>
    <n v="12"/>
    <n v="5.19"/>
    <n v="1"/>
    <s v="4D"/>
    <n v="4.1586250014341415E-2"/>
  </r>
  <r>
    <s v="4D-19A-VCS-Loc-22"/>
    <s v="4D"/>
    <n v="23.327999999999999"/>
    <n v="23.33"/>
    <n v="23.32"/>
    <x v="45"/>
    <n v="2939319"/>
    <n v="37318962"/>
    <s v="D"/>
    <n v="4"/>
    <x v="33"/>
    <n v="5.19"/>
    <n v="12"/>
    <n v="5.19"/>
    <n v="1"/>
    <s v="4D"/>
    <n v="7.5878687966518726E-2"/>
  </r>
  <r>
    <s v="4D-19A-VCS-Loc-22"/>
    <s v="4D"/>
    <n v="23.594000000000001"/>
    <n v="23.59"/>
    <n v="23.59"/>
    <x v="910"/>
    <n v="945332"/>
    <n v="37318962"/>
    <s v="D"/>
    <n v="4"/>
    <x v="33"/>
    <n v="5.19"/>
    <n v="12"/>
    <n v="5.19"/>
    <n v="1"/>
    <s v="4D"/>
    <n v="2.4403799605543008E-2"/>
  </r>
  <r>
    <s v="4D-19A-VCS-Loc-22"/>
    <s v="4D"/>
    <n v="25.222000000000001"/>
    <n v="25.22"/>
    <n v="25.22"/>
    <x v="292"/>
    <n v="6607890"/>
    <n v="37318962"/>
    <s v="D"/>
    <n v="4"/>
    <x v="33"/>
    <n v="5.19"/>
    <n v="12"/>
    <n v="5.19"/>
    <n v="1"/>
    <s v="4D"/>
    <n v="0.17058305798964979"/>
  </r>
  <r>
    <s v="4D-19A-VCS-Loc-22"/>
    <s v="4D"/>
    <n v="25.285"/>
    <n v="25.29"/>
    <n v="25.28"/>
    <x v="253"/>
    <n v="10756798"/>
    <n v="37318962"/>
    <s v="D"/>
    <n v="4"/>
    <x v="33"/>
    <n v="5.19"/>
    <n v="12"/>
    <n v="5.19"/>
    <n v="1"/>
    <s v="4D"/>
    <n v="0.27768735511894854"/>
  </r>
  <r>
    <s v="4D-19A-VCS-Loc-22"/>
    <s v="4D"/>
    <n v="25.626999999999999"/>
    <n v="25.63"/>
    <n v="25.62"/>
    <x v="50"/>
    <n v="4539493"/>
    <n v="37318962"/>
    <s v="D"/>
    <n v="4"/>
    <x v="33"/>
    <n v="5.19"/>
    <n v="12"/>
    <n v="5.19"/>
    <n v="1"/>
    <s v="4D"/>
    <n v="0.1171872712261568"/>
  </r>
  <r>
    <s v="4D-19A-VCS-Loc-22"/>
    <s v="4D"/>
    <n v="25.677"/>
    <n v="25.68"/>
    <n v="25.67"/>
    <x v="254"/>
    <n v="2601993"/>
    <n v="37318962"/>
    <s v="D"/>
    <n v="4"/>
    <x v="33"/>
    <n v="5.19"/>
    <n v="12"/>
    <n v="5.19"/>
    <n v="1"/>
    <s v="4D"/>
    <n v="6.7170597998402345E-2"/>
  </r>
  <r>
    <s v="4D-19A-VCS-Loc-22"/>
    <s v="4D"/>
    <n v="26.631"/>
    <n v="26.63"/>
    <n v="26.62"/>
    <x v="100"/>
    <n v="6188868"/>
    <n v="37318962"/>
    <s v="D"/>
    <n v="4"/>
    <x v="33"/>
    <n v="5.19"/>
    <n v="12"/>
    <n v="5.19"/>
    <n v="1"/>
    <s v="4D"/>
    <n v="0.15976598111262263"/>
  </r>
  <r>
    <s v="4D-19A-VCS-Loc-22"/>
    <s v="4D"/>
    <n v="27.16"/>
    <n v="27.16"/>
    <n v="27.16"/>
    <x v="498"/>
    <n v="3145993"/>
    <n v="37318962"/>
    <s v="D"/>
    <n v="4"/>
    <x v="33"/>
    <n v="5.19"/>
    <n v="12"/>
    <n v="5.19"/>
    <n v="1"/>
    <s v="4D"/>
    <n v="8.12139890878983E-2"/>
  </r>
  <r>
    <s v="4D-19A-VCS-Loc-22"/>
    <s v="4D"/>
    <n v="27.367999999999999"/>
    <n v="27.37"/>
    <n v="27.37"/>
    <x v="863"/>
    <n v="1909260"/>
    <n v="37318962"/>
    <s v="D"/>
    <n v="4"/>
    <x v="33"/>
    <n v="5.19"/>
    <n v="12"/>
    <n v="5.19"/>
    <n v="1"/>
    <s v="4D"/>
    <n v="4.9287656013843863E-2"/>
  </r>
  <r>
    <s v="4D-19A-VCS-Loc-22"/>
    <s v="4D"/>
    <n v="27.914000000000001"/>
    <n v="27.91"/>
    <n v="27.91"/>
    <x v="294"/>
    <n v="1092431"/>
    <n v="37318962"/>
    <s v="D"/>
    <n v="4"/>
    <x v="33"/>
    <n v="5.19"/>
    <n v="12"/>
    <n v="5.19"/>
    <n v="1"/>
    <s v="4D"/>
    <n v="2.8201168697222733E-2"/>
  </r>
  <r>
    <s v="4D-19A-VCS-Loc-22"/>
    <s v="4D"/>
    <n v="30.036000000000001"/>
    <n v="30.04"/>
    <n v="30.03"/>
    <x v="257"/>
    <n v="1546119"/>
    <n v="37318962"/>
    <s v="D"/>
    <n v="4"/>
    <x v="33"/>
    <n v="5.19"/>
    <n v="12"/>
    <n v="5.19"/>
    <n v="1"/>
    <s v="4D"/>
    <n v="3.9913150345405164E-2"/>
  </r>
  <r>
    <s v="4D-19A-VCS-Loc-22"/>
    <s v="4D"/>
    <n v="30.95"/>
    <n v="30.95"/>
    <n v="30.94"/>
    <x v="193"/>
    <n v="13277899"/>
    <n v="37318962"/>
    <s v="D"/>
    <n v="4"/>
    <x v="33"/>
    <n v="5.19"/>
    <n v="12"/>
    <n v="5.19"/>
    <n v="1"/>
    <s v="4D"/>
    <n v="0.34276972151438856"/>
  </r>
  <r>
    <s v="4D-19A-VCS-Loc-22"/>
    <s v="4D"/>
    <n v="31.254999999999999"/>
    <n v="31.26"/>
    <n v="31.26"/>
    <x v="521"/>
    <n v="2295575"/>
    <n v="37318962"/>
    <s v="D"/>
    <n v="4"/>
    <x v="33"/>
    <n v="5.19"/>
    <n v="12"/>
    <n v="5.19"/>
    <n v="1"/>
    <s v="4D"/>
    <n v="5.9260399816672242E-2"/>
  </r>
  <r>
    <s v="4D-19A-VCS-Loc-22"/>
    <s v="4D"/>
    <n v="31.422999999999998"/>
    <n v="31.42"/>
    <n v="31.42"/>
    <x v="57"/>
    <n v="1496471"/>
    <n v="37318962"/>
    <s v="D"/>
    <n v="4"/>
    <x v="33"/>
    <n v="5.19"/>
    <n v="12"/>
    <n v="5.19"/>
    <n v="1"/>
    <s v="4D"/>
    <n v="3.8631484388031462E-2"/>
  </r>
  <r>
    <s v="4D-19A-VCS-Loc-22"/>
    <s v="4D"/>
    <n v="31.751999999999999"/>
    <n v="31.75"/>
    <n v="31.73"/>
    <x v="84"/>
    <n v="2264024"/>
    <n v="37318962"/>
    <s v="D"/>
    <n v="4"/>
    <x v="33"/>
    <n v="5.19"/>
    <n v="12"/>
    <n v="5.19"/>
    <n v="1"/>
    <s v="4D"/>
    <n v="5.844590894853862E-2"/>
  </r>
  <r>
    <s v="4D-19A-VCS-Loc-22"/>
    <s v="4D"/>
    <n v="34.94"/>
    <n v="34.94"/>
    <n v="34.86"/>
    <x v="61"/>
    <n v="2066099"/>
    <n v="37318962"/>
    <s v="D"/>
    <n v="4"/>
    <x v="33"/>
    <n v="5.19"/>
    <n v="12"/>
    <n v="5.19"/>
    <n v="1"/>
    <s v="4D"/>
    <n v="5.3336463762162722E-2"/>
  </r>
  <r>
    <s v="4D-19A-VCS-Loc-22"/>
    <s v="4D"/>
    <n v="35.307000000000002"/>
    <n v="35.31"/>
    <n v="35.31"/>
    <x v="997"/>
    <n v="336245"/>
    <n v="37318962"/>
    <s v="D"/>
    <n v="4"/>
    <x v="33"/>
    <n v="5.19"/>
    <n v="12"/>
    <n v="5.19"/>
    <n v="1"/>
    <s v="4D"/>
    <n v="8.6801838913374459E-3"/>
  </r>
  <r>
    <s v="4D-19A-VCS-Loc-22"/>
    <s v="4D"/>
    <n v="35.667000000000002"/>
    <n v="35.67"/>
    <n v="35.67"/>
    <x v="62"/>
    <n v="1302295"/>
    <n v="37318962"/>
    <s v="D"/>
    <n v="4"/>
    <x v="33"/>
    <n v="5.19"/>
    <n v="12"/>
    <n v="5.19"/>
    <n v="1"/>
    <s v="4D"/>
    <n v="3.3618819850910191E-2"/>
  </r>
  <r>
    <s v="4D-19A-VCS-Loc-22"/>
    <s v="4D"/>
    <n v="36.116"/>
    <n v="36.119999999999997"/>
    <n v="36.11"/>
    <x v="353"/>
    <n v="501002"/>
    <n v="37318962"/>
    <s v="D"/>
    <n v="4"/>
    <x v="33"/>
    <n v="5.19"/>
    <n v="12"/>
    <n v="5.19"/>
    <n v="1"/>
    <s v="4D"/>
    <n v="1.2933395262168487E-2"/>
  </r>
  <r>
    <s v="4D-19A-VCS-Loc-22"/>
    <s v="4D"/>
    <n v="36.165999999999997"/>
    <n v="36.17"/>
    <n v="36.11"/>
    <x v="65"/>
    <n v="1074508"/>
    <n v="37318962"/>
    <s v="D"/>
    <n v="4"/>
    <x v="33"/>
    <n v="5.19"/>
    <n v="12"/>
    <n v="5.19"/>
    <n v="1"/>
    <s v="4D"/>
    <n v="2.7738485427926705E-2"/>
  </r>
  <r>
    <s v="4D-19A-VCS-Loc-22"/>
    <s v="4D"/>
    <n v="36.542000000000002"/>
    <n v="36.54"/>
    <n v="36.54"/>
    <x v="66"/>
    <n v="515976"/>
    <n v="37318962"/>
    <s v="D"/>
    <n v="4"/>
    <x v="33"/>
    <n v="5.19"/>
    <n v="12"/>
    <n v="5.19"/>
    <n v="1"/>
    <s v="4D"/>
    <n v="1.3319949927929722E-2"/>
  </r>
  <r>
    <s v="4D-19A-VCS-Loc-22"/>
    <s v="4D"/>
    <n v="36.593000000000004"/>
    <n v="36.590000000000003"/>
    <n v="36.590000000000003"/>
    <x v="107"/>
    <n v="1817520"/>
    <n v="37318962"/>
    <s v="D"/>
    <n v="4"/>
    <x v="33"/>
    <n v="5.19"/>
    <n v="12"/>
    <n v="5.19"/>
    <n v="1"/>
    <s v="4D"/>
    <n v="4.6919382670920412E-2"/>
  </r>
  <r>
    <s v="4D-19A-VCS-Loc-22"/>
    <s v="4D"/>
    <n v="36.659999999999997"/>
    <n v="36.659999999999997"/>
    <n v="36.65"/>
    <x v="108"/>
    <n v="790096"/>
    <n v="37318962"/>
    <s v="D"/>
    <n v="4"/>
    <x v="33"/>
    <n v="5.19"/>
    <n v="12"/>
    <n v="5.19"/>
    <n v="1"/>
    <s v="4D"/>
    <n v="2.03963733938353E-2"/>
  </r>
  <r>
    <s v="4D-19A-VCS-Loc-22"/>
    <s v="4D"/>
    <n v="36.737000000000002"/>
    <n v="36.74"/>
    <n v="36.72"/>
    <x v="265"/>
    <n v="2763736"/>
    <n v="37318962"/>
    <s v="D"/>
    <n v="4"/>
    <x v="33"/>
    <n v="5.19"/>
    <n v="12"/>
    <n v="5.19"/>
    <n v="1"/>
    <s v="4D"/>
    <n v="7.1346002786983845E-2"/>
  </r>
  <r>
    <s v="4D-19A-VCS-Loc-22"/>
    <s v="4D"/>
    <n v="37.253999999999998"/>
    <n v="37.25"/>
    <n v="37.24"/>
    <x v="267"/>
    <n v="3585354"/>
    <n v="37318962"/>
    <s v="D"/>
    <n v="4"/>
    <x v="33"/>
    <n v="5.19"/>
    <n v="12"/>
    <n v="5.19"/>
    <n v="1"/>
    <s v="4D"/>
    <n v="9.2556118412295427E-2"/>
  </r>
  <r>
    <s v="4D-19A-VCS-Loc-22"/>
    <s v="4D"/>
    <n v="37.295000000000002"/>
    <n v="37.299999999999997"/>
    <n v="37.24"/>
    <x v="73"/>
    <n v="1824247"/>
    <n v="37318962"/>
    <s v="D"/>
    <n v="4"/>
    <x v="33"/>
    <n v="5.19"/>
    <n v="12"/>
    <n v="5.19"/>
    <n v="1"/>
    <s v="4D"/>
    <n v="4.7093040560367172E-2"/>
  </r>
  <r>
    <s v="4D-19A-VCS-Loc-22"/>
    <s v="4D"/>
    <n v="37.375999999999998"/>
    <n v="37.380000000000003"/>
    <n v="37.380000000000003"/>
    <x v="74"/>
    <n v="1206834"/>
    <n v="37318962"/>
    <s v="D"/>
    <n v="4"/>
    <x v="33"/>
    <n v="5.19"/>
    <n v="12"/>
    <n v="5.19"/>
    <n v="1"/>
    <s v="4D"/>
    <n v="3.1154488680332298E-2"/>
  </r>
  <r>
    <s v="4D-19A-VCS-Loc-22"/>
    <s v="4D"/>
    <n v="37.64"/>
    <n v="37.64"/>
    <n v="37.64"/>
    <x v="358"/>
    <n v="963380"/>
    <n v="37318962"/>
    <s v="D"/>
    <n v="4"/>
    <x v="33"/>
    <n v="5.19"/>
    <n v="12"/>
    <n v="5.19"/>
    <n v="1"/>
    <s v="4D"/>
    <n v="2.4869709756982758E-2"/>
  </r>
  <r>
    <s v="4D-19A-VCS-Loc-22"/>
    <s v="4D"/>
    <n v="37.713000000000001"/>
    <n v="37.71"/>
    <n v="37.67"/>
    <x v="200"/>
    <n v="439821"/>
    <n v="37318962"/>
    <s v="D"/>
    <n v="4"/>
    <x v="33"/>
    <n v="5.19"/>
    <n v="12"/>
    <n v="5.19"/>
    <n v="1"/>
    <s v="4D"/>
    <n v="1.1354004250686037E-2"/>
  </r>
  <r>
    <s v="4D-19A-VCS-Loc-22"/>
    <s v="4D"/>
    <n v="37.991"/>
    <n v="37.99"/>
    <n v="37.99"/>
    <x v="77"/>
    <n v="20697434"/>
    <n v="37318962"/>
    <s v="D"/>
    <n v="4"/>
    <x v="33"/>
    <n v="5.19"/>
    <n v="12"/>
    <n v="5.19"/>
    <n v="1"/>
    <s v="4D"/>
    <n v="0.53430544156439497"/>
  </r>
  <r>
    <s v="4D-19A-VCS-Loc-22"/>
    <s v="4D"/>
    <n v="38.206000000000003"/>
    <n v="38.21"/>
    <n v="38.21"/>
    <x v="998"/>
    <n v="1166846"/>
    <n v="37318962"/>
    <s v="D"/>
    <n v="4"/>
    <x v="33"/>
    <n v="5.19"/>
    <n v="12"/>
    <n v="5.19"/>
    <n v="1"/>
    <s v="4D"/>
    <n v="3.0122196175025748E-2"/>
  </r>
  <r>
    <s v="4D-19A-VCS-Loc-22"/>
    <s v="4D"/>
    <n v="38.457000000000001"/>
    <n v="38.46"/>
    <n v="38.46"/>
    <x v="91"/>
    <n v="3222742"/>
    <n v="37318962"/>
    <s v="D"/>
    <n v="4"/>
    <x v="33"/>
    <n v="5.19"/>
    <n v="12"/>
    <n v="5.19"/>
    <n v="1"/>
    <s v="4D"/>
    <n v="8.3195268909088974E-2"/>
  </r>
  <r>
    <s v="4D-19A-VCS-Loc-22"/>
    <s v="4D"/>
    <n v="38.820999999999998"/>
    <n v="38.82"/>
    <n v="38.82"/>
    <x v="80"/>
    <n v="1611681"/>
    <n v="37318962"/>
    <s v="D"/>
    <n v="4"/>
    <x v="33"/>
    <n v="5.19"/>
    <n v="12"/>
    <n v="5.19"/>
    <n v="1"/>
    <s v="4D"/>
    <n v="4.1605637122260924E-2"/>
  </r>
  <r>
    <s v="4D-19A-VCS-Loc-22"/>
    <s v="4D"/>
    <n v="39.753999999999998"/>
    <n v="39.75"/>
    <n v="39.75"/>
    <x v="278"/>
    <n v="1526518"/>
    <n v="37318962"/>
    <s v="D"/>
    <n v="4"/>
    <x v="33"/>
    <n v="5.19"/>
    <n v="12"/>
    <n v="5.19"/>
    <n v="1"/>
    <s v="4D"/>
    <n v="3.9407149410211763E-2"/>
  </r>
  <r>
    <s v="4E-27B-VCS-Loc-22"/>
    <s v="4E"/>
    <n v="4.173"/>
    <n v="4.17"/>
    <n v="4.1500000000000004"/>
    <x v="0"/>
    <n v="1223544"/>
    <n v="23082028"/>
    <s v="E"/>
    <n v="4"/>
    <x v="34"/>
    <n v="5.59"/>
    <n v="11"/>
    <n v="5.59"/>
    <n v="0"/>
    <s v="4E"/>
    <n v="4.7413697504441014E-2"/>
  </r>
  <r>
    <s v="4E-27B-VCS-Loc-22"/>
    <s v="4E"/>
    <n v="5"/>
    <n v="5"/>
    <n v="4.99"/>
    <x v="326"/>
    <n v="13041166"/>
    <n v="23082028"/>
    <s v="E"/>
    <n v="4"/>
    <x v="34"/>
    <n v="5.59"/>
    <n v="11"/>
    <n v="5.59"/>
    <n v="0"/>
    <s v="4E"/>
    <n v="0.50535975807098155"/>
  </r>
  <r>
    <s v="4E-27B-VCS-Loc-22"/>
    <s v="4E"/>
    <n v="6.29"/>
    <n v="6.29"/>
    <n v="6.29"/>
    <x v="370"/>
    <n v="824243"/>
    <n v="23082028"/>
    <s v="E"/>
    <n v="4"/>
    <x v="34"/>
    <n v="5.59"/>
    <n v="11"/>
    <n v="5.59"/>
    <n v="0"/>
    <s v="4E"/>
    <n v="3.1940337472255165E-2"/>
  </r>
  <r>
    <s v="4E-27B-VCS-Loc-22"/>
    <s v="4E"/>
    <n v="9.3849999999999998"/>
    <n v="9.39"/>
    <n v="9.3800000000000008"/>
    <x v="10"/>
    <n v="12979407"/>
    <n v="23082028"/>
    <s v="E"/>
    <n v="4"/>
    <x v="34"/>
    <n v="5.59"/>
    <n v="11"/>
    <n v="5.59"/>
    <n v="0"/>
    <s v="4E"/>
    <n v="0.50296652779550577"/>
  </r>
  <r>
    <s v="4E-27B-VCS-Loc-22"/>
    <s v="4E"/>
    <n v="9.5449999999999999"/>
    <n v="9.5500000000000007"/>
    <n v="9.5299999999999994"/>
    <x v="11"/>
    <n v="15720513"/>
    <n v="23082028"/>
    <s v="E"/>
    <n v="4"/>
    <x v="34"/>
    <n v="5.59"/>
    <n v="11"/>
    <n v="5.59"/>
    <n v="0"/>
    <s v="4E"/>
    <n v="0.60918744891612608"/>
  </r>
  <r>
    <s v="4E-27B-VCS-Loc-22"/>
    <s v="4E"/>
    <n v="9.798"/>
    <n v="9.8000000000000007"/>
    <n v="9.8000000000000007"/>
    <x v="13"/>
    <n v="10443394"/>
    <n v="23082028"/>
    <s v="E"/>
    <n v="4"/>
    <x v="34"/>
    <n v="5.59"/>
    <n v="11"/>
    <n v="5.59"/>
    <n v="0"/>
    <s v="4E"/>
    <n v="0.40469318964883505"/>
  </r>
  <r>
    <s v="4E-27B-VCS-Loc-22"/>
    <s v="4E"/>
    <n v="10.206"/>
    <n v="10.210000000000001"/>
    <n v="10.210000000000001"/>
    <x v="872"/>
    <n v="1925227"/>
    <n v="23082028"/>
    <s v="E"/>
    <n v="4"/>
    <x v="34"/>
    <n v="5.59"/>
    <n v="11"/>
    <n v="5.59"/>
    <n v="0"/>
    <s v="4E"/>
    <n v="7.460469799646148E-2"/>
  </r>
  <r>
    <s v="4E-27B-VCS-Loc-22"/>
    <s v="4E"/>
    <n v="12.403"/>
    <n v="12.4"/>
    <n v="12.39"/>
    <x v="20"/>
    <n v="12929164"/>
    <n v="23082028"/>
    <s v="E"/>
    <n v="4"/>
    <x v="34"/>
    <n v="5.59"/>
    <n v="11"/>
    <n v="5.59"/>
    <n v="0"/>
    <s v="4E"/>
    <n v="0.50101955539098597"/>
  </r>
  <r>
    <s v="4E-27B-VCS-Loc-22"/>
    <s v="4E"/>
    <n v="12.544"/>
    <n v="12.54"/>
    <n v="12.53"/>
    <x v="21"/>
    <n v="11587064"/>
    <n v="23082028"/>
    <s v="E"/>
    <n v="4"/>
    <x v="34"/>
    <n v="5.59"/>
    <n v="11"/>
    <n v="5.59"/>
    <n v="0"/>
    <s v="4E"/>
    <n v="0.44901168038141526"/>
  </r>
  <r>
    <s v="4E-27B-VCS-Loc-22"/>
    <s v="4E"/>
    <n v="12.916"/>
    <n v="12.92"/>
    <n v="12.91"/>
    <x v="227"/>
    <n v="52348928"/>
    <n v="23082028"/>
    <s v="E"/>
    <n v="4"/>
    <x v="34"/>
    <n v="5.59"/>
    <n v="11"/>
    <n v="5.59"/>
    <n v="0"/>
    <s v="4E"/>
    <n v="2.0285794682281657"/>
  </r>
  <r>
    <s v="4E-27B-VCS-Loc-22"/>
    <s v="4E"/>
    <n v="14.256"/>
    <n v="14.26"/>
    <n v="14.25"/>
    <x v="24"/>
    <n v="922145"/>
    <n v="23082028"/>
    <s v="E"/>
    <n v="4"/>
    <x v="34"/>
    <n v="5.59"/>
    <n v="11"/>
    <n v="5.59"/>
    <n v="0"/>
    <s v="4E"/>
    <n v="3.5734149393264782E-2"/>
  </r>
  <r>
    <s v="4E-27B-VCS-Loc-22"/>
    <s v="4E"/>
    <n v="15.032"/>
    <n v="15.03"/>
    <n v="15.02"/>
    <x v="286"/>
    <n v="3438790"/>
    <n v="23082028"/>
    <s v="E"/>
    <n v="4"/>
    <x v="34"/>
    <n v="5.59"/>
    <n v="11"/>
    <n v="5.59"/>
    <n v="0"/>
    <s v="4E"/>
    <n v="0.13325695589312417"/>
  </r>
  <r>
    <s v="4E-27B-VCS-Loc-22"/>
    <s v="4E"/>
    <n v="15.191000000000001"/>
    <n v="15.19"/>
    <n v="15.19"/>
    <x v="26"/>
    <n v="22030907"/>
    <n v="23082028"/>
    <s v="E"/>
    <n v="4"/>
    <x v="34"/>
    <n v="5.59"/>
    <n v="11"/>
    <n v="5.59"/>
    <n v="0"/>
    <s v="4E"/>
    <n v="0.85372226928207906"/>
  </r>
  <r>
    <s v="4E-27B-VCS-Loc-22"/>
    <s v="4E"/>
    <n v="15.401999999999999"/>
    <n v="15.4"/>
    <n v="15.4"/>
    <x v="273"/>
    <n v="4832128"/>
    <n v="23082028"/>
    <s v="E"/>
    <n v="4"/>
    <x v="34"/>
    <n v="5.59"/>
    <n v="11"/>
    <n v="5.59"/>
    <n v="0"/>
    <s v="4E"/>
    <n v="0.18725036066928494"/>
  </r>
  <r>
    <s v="4E-27B-VCS-Loc-22"/>
    <s v="4E"/>
    <n v="15.564"/>
    <n v="15.56"/>
    <n v="15.55"/>
    <x v="27"/>
    <n v="6091337"/>
    <n v="23082028"/>
    <s v="E"/>
    <n v="4"/>
    <x v="34"/>
    <n v="5.59"/>
    <n v="11"/>
    <n v="5.59"/>
    <n v="0"/>
    <s v="4E"/>
    <n v="0.23604611678501894"/>
  </r>
  <r>
    <s v="4E-27B-VCS-Loc-22"/>
    <s v="4E"/>
    <n v="15.776"/>
    <n v="15.78"/>
    <n v="15.77"/>
    <x v="96"/>
    <n v="1531540"/>
    <n v="23082028"/>
    <s v="E"/>
    <n v="4"/>
    <x v="34"/>
    <n v="5.59"/>
    <n v="11"/>
    <n v="5.59"/>
    <n v="0"/>
    <s v="4E"/>
    <n v="5.9348886738810856E-2"/>
  </r>
  <r>
    <s v="4E-27B-VCS-Loc-22"/>
    <s v="4E"/>
    <n v="16.34"/>
    <n v="16.34"/>
    <n v="16.34"/>
    <x v="288"/>
    <n v="1908901"/>
    <n v="23082028"/>
    <s v="E"/>
    <n v="4"/>
    <x v="34"/>
    <n v="5.59"/>
    <n v="11"/>
    <n v="5.59"/>
    <n v="0"/>
    <s v="4E"/>
    <n v="7.3972047249567616E-2"/>
  </r>
  <r>
    <s v="4E-27B-VCS-Loc-22"/>
    <s v="4E"/>
    <n v="16.446000000000002"/>
    <n v="16.45"/>
    <n v="16.440000000000001"/>
    <x v="151"/>
    <n v="5006533"/>
    <n v="23082028"/>
    <s v="E"/>
    <n v="4"/>
    <x v="34"/>
    <n v="5.59"/>
    <n v="11"/>
    <n v="5.59"/>
    <n v="0"/>
    <s v="4E"/>
    <n v="0.19400874934452836"/>
  </r>
  <r>
    <s v="4E-27B-VCS-Loc-22"/>
    <s v="4E"/>
    <n v="16.783999999999999"/>
    <n v="16.78"/>
    <n v="16.78"/>
    <x v="996"/>
    <n v="864453"/>
    <n v="23082028"/>
    <s v="E"/>
    <n v="4"/>
    <x v="34"/>
    <n v="5.59"/>
    <n v="11"/>
    <n v="5.59"/>
    <n v="0"/>
    <s v="4E"/>
    <n v="3.3498519913306386E-2"/>
  </r>
  <r>
    <s v="4E-27B-VCS-Loc-22"/>
    <s v="4E"/>
    <n v="16.861999999999998"/>
    <n v="16.86"/>
    <n v="16.86"/>
    <x v="999"/>
    <n v="1299078"/>
    <n v="23082028"/>
    <s v="E"/>
    <n v="4"/>
    <x v="34"/>
    <n v="5.59"/>
    <n v="11"/>
    <n v="5.59"/>
    <n v="0"/>
    <s v="4E"/>
    <n v="5.0340724425663667E-2"/>
  </r>
  <r>
    <s v="4E-27B-VCS-Loc-22"/>
    <s v="4E"/>
    <n v="18.21"/>
    <n v="18.21"/>
    <n v="18.21"/>
    <x v="274"/>
    <n v="1957826"/>
    <n v="23082028"/>
    <s v="E"/>
    <n v="4"/>
    <x v="34"/>
    <n v="5.59"/>
    <n v="11"/>
    <n v="5.59"/>
    <n v="0"/>
    <s v="4E"/>
    <n v="7.5867945681013294E-2"/>
  </r>
  <r>
    <s v="4E-27B-VCS-Loc-22"/>
    <s v="4E"/>
    <n v="18.295000000000002"/>
    <n v="18.3"/>
    <n v="18.3"/>
    <x v="449"/>
    <n v="1020749"/>
    <n v="23082028"/>
    <s v="E"/>
    <n v="4"/>
    <x v="34"/>
    <n v="5.59"/>
    <n v="11"/>
    <n v="5.59"/>
    <n v="0"/>
    <s v="4E"/>
    <n v="3.9555164598870707E-2"/>
  </r>
  <r>
    <s v="4E-27B-VCS-Loc-22"/>
    <s v="4E"/>
    <n v="18.405000000000001"/>
    <n v="18.41"/>
    <n v="18.41"/>
    <x v="275"/>
    <n v="1091570"/>
    <n v="23082028"/>
    <s v="E"/>
    <n v="4"/>
    <x v="34"/>
    <n v="5.59"/>
    <n v="11"/>
    <n v="5.59"/>
    <n v="0"/>
    <s v="4E"/>
    <n v="4.2299557502568502E-2"/>
  </r>
  <r>
    <s v="4E-27B-VCS-Loc-22"/>
    <s v="4E"/>
    <n v="18.515000000000001"/>
    <n v="18.52"/>
    <n v="18.510000000000002"/>
    <x v="36"/>
    <n v="23082028"/>
    <n v="23082028"/>
    <s v="E"/>
    <n v="4"/>
    <x v="34"/>
    <n v="5.59"/>
    <n v="11"/>
    <n v="5.59"/>
    <n v="0"/>
    <s v="4E"/>
    <n v="0.89445438282647594"/>
  </r>
  <r>
    <s v="4E-27B-VCS-Loc-22"/>
    <s v="4E"/>
    <n v="20.050999999999998"/>
    <n v="20.05"/>
    <n v="20.05"/>
    <x v="40"/>
    <n v="1107303"/>
    <n v="23082028"/>
    <s v="E"/>
    <n v="4"/>
    <x v="34"/>
    <n v="5.59"/>
    <n v="11"/>
    <n v="5.59"/>
    <n v="0"/>
    <s v="4E"/>
    <n v="4.2909228836690828E-2"/>
  </r>
  <r>
    <s v="4E-27B-VCS-Loc-22"/>
    <s v="4E"/>
    <n v="20.844999999999999"/>
    <n v="20.85"/>
    <n v="20.85"/>
    <x v="42"/>
    <n v="1085151"/>
    <n v="23082028"/>
    <s v="E"/>
    <n v="4"/>
    <x v="34"/>
    <n v="5.59"/>
    <n v="11"/>
    <n v="5.59"/>
    <n v="0"/>
    <s v="4E"/>
    <n v="4.2050814078318122E-2"/>
  </r>
  <r>
    <s v="4E-27B-VCS-Loc-22"/>
    <s v="4E"/>
    <n v="21.067"/>
    <n v="21.07"/>
    <n v="21.07"/>
    <x v="191"/>
    <n v="4245500"/>
    <n v="23082028"/>
    <s v="E"/>
    <n v="4"/>
    <x v="34"/>
    <n v="5.59"/>
    <n v="11"/>
    <n v="5.59"/>
    <n v="0"/>
    <s v="4E"/>
    <n v="0.16451787001947157"/>
  </r>
  <r>
    <s v="4E-27B-VCS-Loc-22"/>
    <s v="4E"/>
    <n v="21.326000000000001"/>
    <n v="21.33"/>
    <n v="21.28"/>
    <x v="43"/>
    <n v="15710186"/>
    <n v="23082028"/>
    <s v="E"/>
    <n v="4"/>
    <x v="34"/>
    <n v="5.59"/>
    <n v="11"/>
    <n v="5.59"/>
    <n v="0"/>
    <s v="4E"/>
    <n v="0.60878726612406597"/>
  </r>
  <r>
    <s v="4E-27B-VCS-Loc-22"/>
    <s v="4E"/>
    <n v="22.231000000000002"/>
    <n v="22.23"/>
    <n v="22.23"/>
    <x v="1000"/>
    <n v="1668830"/>
    <n v="23082028"/>
    <s v="E"/>
    <n v="4"/>
    <x v="34"/>
    <n v="5.59"/>
    <n v="11"/>
    <n v="5.59"/>
    <n v="0"/>
    <s v="4E"/>
    <n v="6.4669027682156335E-2"/>
  </r>
  <r>
    <s v="4E-27B-VCS-Loc-22"/>
    <s v="4E"/>
    <n v="22.709"/>
    <n v="22.71"/>
    <n v="22.71"/>
    <x v="291"/>
    <n v="5329196"/>
    <n v="23082028"/>
    <s v="E"/>
    <n v="4"/>
    <x v="34"/>
    <n v="5.59"/>
    <n v="11"/>
    <n v="5.59"/>
    <n v="0"/>
    <s v="4E"/>
    <n v="0.20651230122159647"/>
  </r>
  <r>
    <s v="4E-27B-VCS-Loc-22"/>
    <s v="4E"/>
    <n v="22.994"/>
    <n v="22.99"/>
    <n v="22.99"/>
    <x v="341"/>
    <n v="1665023"/>
    <n v="23082028"/>
    <s v="E"/>
    <n v="4"/>
    <x v="34"/>
    <n v="5.59"/>
    <n v="11"/>
    <n v="5.59"/>
    <n v="0"/>
    <s v="4E"/>
    <n v="6.4521502177230156E-2"/>
  </r>
  <r>
    <s v="4E-27B-VCS-Loc-22"/>
    <s v="4E"/>
    <n v="23.149000000000001"/>
    <n v="23.15"/>
    <n v="23.15"/>
    <x v="587"/>
    <n v="1159430"/>
    <n v="23082028"/>
    <s v="E"/>
    <n v="4"/>
    <x v="34"/>
    <n v="5.59"/>
    <n v="11"/>
    <n v="5.59"/>
    <n v="0"/>
    <s v="4E"/>
    <n v="4.4929208346879267E-2"/>
  </r>
  <r>
    <s v="4E-27B-VCS-Loc-22"/>
    <s v="4E"/>
    <n v="23.329000000000001"/>
    <n v="23.33"/>
    <n v="23.32"/>
    <x v="45"/>
    <n v="2672537"/>
    <n v="23082028"/>
    <s v="E"/>
    <n v="4"/>
    <x v="34"/>
    <n v="5.59"/>
    <n v="11"/>
    <n v="5.59"/>
    <n v="0"/>
    <s v="4E"/>
    <n v="0.10356379573388964"/>
  </r>
  <r>
    <s v="4E-27B-VCS-Loc-22"/>
    <s v="4E"/>
    <n v="23.59"/>
    <n v="23.59"/>
    <n v="23.59"/>
    <x v="910"/>
    <n v="1568844"/>
    <n v="23082028"/>
    <s v="E"/>
    <n v="4"/>
    <x v="34"/>
    <n v="5.59"/>
    <n v="11"/>
    <n v="5.59"/>
    <n v="0"/>
    <s v="4E"/>
    <n v="6.0794458431946259E-2"/>
  </r>
  <r>
    <s v="4E-27B-VCS-Loc-22"/>
    <s v="4E"/>
    <n v="25.152000000000001"/>
    <n v="25.15"/>
    <n v="25.15"/>
    <x v="345"/>
    <n v="1603511"/>
    <n v="23082028"/>
    <s v="E"/>
    <n v="4"/>
    <x v="34"/>
    <n v="5.59"/>
    <n v="11"/>
    <n v="5.59"/>
    <n v="0"/>
    <s v="4E"/>
    <n v="6.213784342781601E-2"/>
  </r>
  <r>
    <s v="4E-27B-VCS-Loc-22"/>
    <s v="4E"/>
    <n v="25.283000000000001"/>
    <n v="25.28"/>
    <n v="25.28"/>
    <x v="49"/>
    <n v="4103227"/>
    <n v="23082028"/>
    <s v="E"/>
    <n v="4"/>
    <x v="34"/>
    <n v="5.59"/>
    <n v="11"/>
    <n v="5.59"/>
    <n v="0"/>
    <s v="4E"/>
    <n v="0.15900463225683342"/>
  </r>
  <r>
    <s v="4E-27B-VCS-Loc-22"/>
    <s v="4E"/>
    <n v="25.625"/>
    <n v="25.63"/>
    <n v="25.62"/>
    <x v="50"/>
    <n v="2531846"/>
    <n v="23082028"/>
    <s v="E"/>
    <n v="4"/>
    <x v="34"/>
    <n v="5.59"/>
    <n v="11"/>
    <n v="5.59"/>
    <n v="0"/>
    <s v="4E"/>
    <n v="9.8111862239387351E-2"/>
  </r>
  <r>
    <s v="4E-27B-VCS-Loc-22"/>
    <s v="4E"/>
    <n v="25.675999999999998"/>
    <n v="25.68"/>
    <n v="25.67"/>
    <x v="254"/>
    <n v="1486356"/>
    <n v="23082028"/>
    <s v="E"/>
    <n v="4"/>
    <x v="34"/>
    <n v="5.59"/>
    <n v="11"/>
    <n v="5.59"/>
    <n v="0"/>
    <s v="4E"/>
    <n v="5.7597956238525892E-2"/>
  </r>
  <r>
    <s v="4E-27B-VCS-Loc-22"/>
    <s v="4E"/>
    <n v="26.632999999999999"/>
    <n v="26.63"/>
    <n v="26.62"/>
    <x v="100"/>
    <n v="2013518"/>
    <n v="23082028"/>
    <s v="E"/>
    <n v="4"/>
    <x v="34"/>
    <n v="5.59"/>
    <n v="11"/>
    <n v="5.59"/>
    <n v="0"/>
    <s v="4E"/>
    <n v="7.8026072925654541E-2"/>
  </r>
  <r>
    <s v="4E-27B-VCS-Loc-22"/>
    <s v="4E"/>
    <n v="27.158000000000001"/>
    <n v="27.16"/>
    <n v="27.16"/>
    <x v="498"/>
    <n v="2208539"/>
    <n v="23082028"/>
    <s v="E"/>
    <n v="4"/>
    <x v="34"/>
    <n v="5.59"/>
    <n v="11"/>
    <n v="5.59"/>
    <n v="0"/>
    <s v="4E"/>
    <n v="8.5583354642547113E-2"/>
  </r>
  <r>
    <s v="4E-27B-VCS-Loc-22"/>
    <s v="4E"/>
    <n v="27.907"/>
    <n v="27.91"/>
    <n v="27.91"/>
    <x v="294"/>
    <n v="1130051"/>
    <n v="23082028"/>
    <s v="E"/>
    <n v="4"/>
    <x v="34"/>
    <n v="5.59"/>
    <n v="11"/>
    <n v="5.59"/>
    <n v="0"/>
    <s v="4E"/>
    <n v="4.3790739261188046E-2"/>
  </r>
  <r>
    <s v="4E-27B-VCS-Loc-22"/>
    <s v="4E"/>
    <n v="30.026"/>
    <n v="30.03"/>
    <n v="30.03"/>
    <x v="317"/>
    <n v="1839930"/>
    <n v="23082028"/>
    <s v="E"/>
    <n v="4"/>
    <x v="34"/>
    <n v="5.59"/>
    <n v="11"/>
    <n v="5.59"/>
    <n v="0"/>
    <s v="4E"/>
    <n v="7.1299343913538177E-2"/>
  </r>
  <r>
    <s v="4E-27B-VCS-Loc-22"/>
    <s v="4E"/>
    <n v="30.94"/>
    <n v="30.94"/>
    <n v="30.94"/>
    <x v="814"/>
    <n v="10715387"/>
    <n v="23082028"/>
    <s v="E"/>
    <n v="4"/>
    <x v="34"/>
    <n v="5.59"/>
    <n v="11"/>
    <n v="5.59"/>
    <n v="0"/>
    <s v="4E"/>
    <n v="0.41523322239414329"/>
  </r>
  <r>
    <s v="4E-27B-VCS-Loc-22"/>
    <s v="4E"/>
    <n v="31.247"/>
    <n v="31.25"/>
    <n v="31.25"/>
    <x v="259"/>
    <n v="992482"/>
    <n v="23082028"/>
    <s v="E"/>
    <n v="4"/>
    <x v="34"/>
    <n v="5.59"/>
    <n v="11"/>
    <n v="5.59"/>
    <n v="0"/>
    <s v="4E"/>
    <n v="3.8459786756015822E-2"/>
  </r>
  <r>
    <s v="4E-27B-VCS-Loc-22"/>
    <s v="4E"/>
    <n v="31.742000000000001"/>
    <n v="31.74"/>
    <n v="31.73"/>
    <x v="103"/>
    <n v="3775142"/>
    <n v="23082028"/>
    <s v="E"/>
    <n v="4"/>
    <x v="34"/>
    <n v="5.59"/>
    <n v="11"/>
    <n v="5.59"/>
    <n v="0"/>
    <s v="4E"/>
    <n v="0.14629097181982051"/>
  </r>
  <r>
    <s v="4E-27B-VCS-Loc-22"/>
    <s v="4E"/>
    <n v="31.997"/>
    <n v="32"/>
    <n v="32"/>
    <x v="1001"/>
    <n v="2511158"/>
    <n v="23082028"/>
    <s v="E"/>
    <n v="4"/>
    <x v="34"/>
    <n v="5.59"/>
    <n v="11"/>
    <n v="5.59"/>
    <n v="0"/>
    <s v="4E"/>
    <n v="9.7310179117266804E-2"/>
  </r>
  <r>
    <s v="4E-27B-VCS-Loc-22"/>
    <s v="4E"/>
    <n v="32.381"/>
    <n v="32.380000000000003"/>
    <n v="32.380000000000003"/>
    <x v="104"/>
    <n v="2632472"/>
    <n v="23082028"/>
    <s v="E"/>
    <n v="4"/>
    <x v="34"/>
    <n v="5.59"/>
    <n v="11"/>
    <n v="5.59"/>
    <n v="0"/>
    <s v="4E"/>
    <n v="0.10201123220489892"/>
  </r>
  <r>
    <s v="4E-27B-VCS-Loc-22"/>
    <s v="4E"/>
    <n v="32.956000000000003"/>
    <n v="32.96"/>
    <n v="32.96"/>
    <x v="1002"/>
    <n v="8106578"/>
    <n v="23082028"/>
    <s v="E"/>
    <n v="4"/>
    <x v="34"/>
    <n v="5.59"/>
    <n v="11"/>
    <n v="5.59"/>
    <n v="0"/>
    <s v="4E"/>
    <n v="0.31413895788639917"/>
  </r>
  <r>
    <s v="4E-27B-VCS-Loc-22"/>
    <s v="4E"/>
    <n v="33.124000000000002"/>
    <n v="33.119999999999997"/>
    <n v="33.119999999999997"/>
    <x v="1003"/>
    <n v="24836905"/>
    <n v="23082028"/>
    <s v="E"/>
    <n v="4"/>
    <x v="34"/>
    <n v="5.59"/>
    <n v="11"/>
    <n v="5.59"/>
    <n v="0"/>
    <s v="4E"/>
    <n v="0.9624578279297995"/>
  </r>
  <r>
    <s v="4E-27B-VCS-Loc-22"/>
    <s v="4E"/>
    <n v="33.225000000000001"/>
    <n v="33.229999999999997"/>
    <n v="33.229999999999997"/>
    <x v="1004"/>
    <n v="5129851"/>
    <n v="23082028"/>
    <s v="E"/>
    <n v="4"/>
    <x v="34"/>
    <n v="5.59"/>
    <n v="11"/>
    <n v="5.59"/>
    <n v="0"/>
    <s v="4E"/>
    <n v="0.19878745967194822"/>
  </r>
  <r>
    <s v="4E-27B-VCS-Loc-22"/>
    <s v="4E"/>
    <n v="33.389000000000003"/>
    <n v="33.39"/>
    <n v="33.39"/>
    <x v="1005"/>
    <n v="2549189"/>
    <n v="23082028"/>
    <s v="E"/>
    <n v="4"/>
    <x v="34"/>
    <n v="5.59"/>
    <n v="11"/>
    <n v="5.59"/>
    <n v="0"/>
    <s v="4E"/>
    <n v="9.878392287293998E-2"/>
  </r>
  <r>
    <s v="4E-27B-VCS-Loc-22"/>
    <s v="4E"/>
    <n v="33.762"/>
    <n v="33.76"/>
    <n v="33.76"/>
    <x v="1006"/>
    <n v="1948721"/>
    <n v="23082028"/>
    <s v="E"/>
    <n v="4"/>
    <x v="34"/>
    <n v="5.59"/>
    <n v="11"/>
    <n v="5.59"/>
    <n v="0"/>
    <s v="4E"/>
    <n v="7.5515116754731992E-2"/>
  </r>
  <r>
    <s v="4E-27B-VCS-Loc-22"/>
    <s v="4E"/>
    <n v="33.848999999999997"/>
    <n v="33.85"/>
    <n v="33.85"/>
    <x v="1007"/>
    <n v="1328192"/>
    <n v="23082028"/>
    <s v="E"/>
    <n v="4"/>
    <x v="34"/>
    <n v="5.59"/>
    <n v="11"/>
    <n v="5.59"/>
    <n v="0"/>
    <s v="4E"/>
    <n v="5.1468924465175363E-2"/>
  </r>
  <r>
    <s v="4E-27B-VCS-Loc-22"/>
    <s v="4E"/>
    <n v="34.402000000000001"/>
    <n v="34.4"/>
    <n v="34.4"/>
    <x v="1008"/>
    <n v="5584030"/>
    <n v="23082028"/>
    <s v="E"/>
    <n v="4"/>
    <x v="34"/>
    <n v="5.59"/>
    <n v="11"/>
    <n v="5.59"/>
    <n v="0"/>
    <s v="4E"/>
    <n v="0.21638740353900124"/>
  </r>
  <r>
    <s v="4E-27B-VCS-Loc-22"/>
    <s v="4E"/>
    <n v="34.933"/>
    <n v="34.93"/>
    <n v="34.86"/>
    <x v="1009"/>
    <n v="1564334"/>
    <n v="23082028"/>
    <s v="E"/>
    <n v="4"/>
    <x v="34"/>
    <n v="5.59"/>
    <n v="11"/>
    <n v="5.59"/>
    <n v="0"/>
    <s v="4E"/>
    <n v="6.0619690891306095E-2"/>
  </r>
  <r>
    <s v="4E-27B-VCS-Loc-22"/>
    <s v="4E"/>
    <n v="34.978000000000002"/>
    <n v="34.979999999999997"/>
    <n v="34.979999999999997"/>
    <x v="1010"/>
    <n v="1077175"/>
    <n v="23082028"/>
    <s v="E"/>
    <n v="4"/>
    <x v="34"/>
    <n v="5.59"/>
    <n v="11"/>
    <n v="5.59"/>
    <n v="0"/>
    <s v="4E"/>
    <n v="4.1741735163873341E-2"/>
  </r>
  <r>
    <s v="4E-27B-VCS-Loc-22"/>
    <s v="4E"/>
    <n v="35.128"/>
    <n v="35.130000000000003"/>
    <n v="35.130000000000003"/>
    <x v="1011"/>
    <n v="2917453"/>
    <n v="23082028"/>
    <s v="E"/>
    <n v="4"/>
    <x v="34"/>
    <n v="5.59"/>
    <n v="11"/>
    <n v="5.59"/>
    <n v="0"/>
    <s v="4E"/>
    <n v="0.1130545644663567"/>
  </r>
  <r>
    <s v="4E-27B-VCS-Loc-22"/>
    <s v="4E"/>
    <n v="35.188000000000002"/>
    <n v="35.19"/>
    <n v="35.19"/>
    <x v="1012"/>
    <n v="5401497"/>
    <n v="23082028"/>
    <s v="E"/>
    <n v="4"/>
    <x v="34"/>
    <n v="5.59"/>
    <n v="11"/>
    <n v="5.59"/>
    <n v="0"/>
    <s v="4E"/>
    <n v="0.209314045779429"/>
  </r>
  <r>
    <s v="4E-27B-VCS-Loc-22"/>
    <s v="4E"/>
    <n v="35.283000000000001"/>
    <n v="35.28"/>
    <n v="35.28"/>
    <x v="1013"/>
    <n v="1697569"/>
    <n v="23082028"/>
    <s v="E"/>
    <n v="4"/>
    <x v="34"/>
    <n v="5.59"/>
    <n v="11"/>
    <n v="5.59"/>
    <n v="0"/>
    <s v="4E"/>
    <n v="6.5782696052546066E-2"/>
  </r>
  <r>
    <s v="4E-27B-VCS-Loc-22"/>
    <s v="4E"/>
    <n v="35.423999999999999"/>
    <n v="35.42"/>
    <n v="35.42"/>
    <x v="1014"/>
    <n v="2855302"/>
    <n v="23082028"/>
    <s v="E"/>
    <n v="4"/>
    <x v="34"/>
    <n v="5.59"/>
    <n v="11"/>
    <n v="5.59"/>
    <n v="0"/>
    <s v="4E"/>
    <n v="0.11064614375275873"/>
  </r>
  <r>
    <s v="4E-27B-VCS-Loc-22"/>
    <s v="4E"/>
    <n v="35.628"/>
    <n v="35.630000000000003"/>
    <n v="35.630000000000003"/>
    <x v="1015"/>
    <n v="874980"/>
    <n v="23082028"/>
    <s v="E"/>
    <n v="4"/>
    <x v="34"/>
    <n v="5.59"/>
    <n v="11"/>
    <n v="5.59"/>
    <n v="0"/>
    <s v="4E"/>
    <n v="3.3906452928898184E-2"/>
  </r>
  <r>
    <s v="4E-27B-VCS-Loc-22"/>
    <s v="4E"/>
    <n v="35.798000000000002"/>
    <n v="35.799999999999997"/>
    <n v="35.799999999999997"/>
    <x v="63"/>
    <n v="470610"/>
    <n v="23082028"/>
    <s v="E"/>
    <n v="4"/>
    <x v="34"/>
    <n v="5.59"/>
    <n v="11"/>
    <n v="5.59"/>
    <n v="0"/>
    <s v="4E"/>
    <n v="1.823666348130103E-2"/>
  </r>
  <r>
    <s v="4E-27B-VCS-Loc-22"/>
    <s v="4E"/>
    <n v="35.834000000000003"/>
    <n v="35.83"/>
    <n v="35.83"/>
    <x v="1016"/>
    <n v="721635"/>
    <n v="23082028"/>
    <s v="E"/>
    <n v="4"/>
    <x v="34"/>
    <n v="5.59"/>
    <n v="11"/>
    <n v="5.59"/>
    <n v="0"/>
    <s v="4E"/>
    <n v="2.7964162791544307E-2"/>
  </r>
  <r>
    <s v="4E-27B-VCS-Loc-22"/>
    <s v="4E"/>
    <n v="35.887"/>
    <n v="35.89"/>
    <n v="35.89"/>
    <x v="1017"/>
    <n v="12643798"/>
    <n v="23082028"/>
    <s v="E"/>
    <n v="4"/>
    <x v="34"/>
    <n v="5.59"/>
    <n v="11"/>
    <n v="5.59"/>
    <n v="0"/>
    <s v="4E"/>
    <n v="0.48996130394922971"/>
  </r>
  <r>
    <s v="4E-27B-VCS-Loc-22"/>
    <s v="4E"/>
    <n v="36.026000000000003"/>
    <n v="36.03"/>
    <n v="36.03"/>
    <x v="1018"/>
    <n v="9543605"/>
    <n v="23082028"/>
    <s v="E"/>
    <n v="4"/>
    <x v="34"/>
    <n v="5.59"/>
    <n v="11"/>
    <n v="5.59"/>
    <n v="0"/>
    <s v="4E"/>
    <n v="0.3698253602419454"/>
  </r>
  <r>
    <s v="4E-27B-VCS-Loc-22"/>
    <s v="4E"/>
    <n v="36.107999999999997"/>
    <n v="36.11"/>
    <n v="36.11"/>
    <x v="196"/>
    <n v="2982558"/>
    <n v="23082028"/>
    <s v="E"/>
    <n v="4"/>
    <x v="34"/>
    <n v="5.59"/>
    <n v="11"/>
    <n v="5.59"/>
    <n v="0"/>
    <s v="4E"/>
    <n v="0.1155774559815181"/>
  </r>
  <r>
    <s v="4E-27B-VCS-Loc-22"/>
    <s v="4E"/>
    <n v="36.17"/>
    <n v="36.17"/>
    <n v="36.11"/>
    <x v="65"/>
    <n v="4233549"/>
    <n v="23082028"/>
    <s v="E"/>
    <n v="4"/>
    <x v="34"/>
    <n v="5.59"/>
    <n v="11"/>
    <n v="5.59"/>
    <n v="0"/>
    <s v="4E"/>
    <n v="0.16405475541233397"/>
  </r>
  <r>
    <s v="4E-27B-VCS-Loc-22"/>
    <s v="4E"/>
    <n v="36.340000000000003"/>
    <n v="36.340000000000003"/>
    <n v="36.340000000000003"/>
    <x v="1019"/>
    <n v="1669532"/>
    <n v="23082028"/>
    <s v="E"/>
    <n v="4"/>
    <x v="34"/>
    <n v="5.59"/>
    <n v="11"/>
    <n v="5.59"/>
    <n v="0"/>
    <s v="4E"/>
    <n v="6.4696230966752657E-2"/>
  </r>
  <r>
    <s v="4E-27B-VCS-Loc-22"/>
    <s v="4E"/>
    <n v="36.536000000000001"/>
    <n v="36.54"/>
    <n v="36.54"/>
    <x v="66"/>
    <n v="818036"/>
    <n v="23082028"/>
    <s v="E"/>
    <n v="4"/>
    <x v="34"/>
    <n v="5.59"/>
    <n v="11"/>
    <n v="5.59"/>
    <n v="0"/>
    <s v="4E"/>
    <n v="3.1699809284948401E-2"/>
  </r>
  <r>
    <s v="4E-27B-VCS-Loc-22"/>
    <s v="4E"/>
    <n v="36.582999999999998"/>
    <n v="36.58"/>
    <n v="36.58"/>
    <x v="1020"/>
    <n v="3251576"/>
    <n v="23082028"/>
    <s v="E"/>
    <n v="4"/>
    <x v="34"/>
    <n v="5.59"/>
    <n v="11"/>
    <n v="5.59"/>
    <n v="0"/>
    <s v="4E"/>
    <n v="0.12600220415179211"/>
  </r>
  <r>
    <s v="4E-27B-VCS-Loc-22"/>
    <s v="4E"/>
    <n v="36.683"/>
    <n v="36.68"/>
    <n v="36.68"/>
    <x v="1021"/>
    <n v="4714662"/>
    <n v="23082028"/>
    <s v="E"/>
    <n v="4"/>
    <x v="34"/>
    <n v="5.59"/>
    <n v="11"/>
    <n v="5.59"/>
    <n v="0"/>
    <s v="4E"/>
    <n v="0.18269842188240301"/>
  </r>
  <r>
    <s v="4E-27B-VCS-Loc-22"/>
    <s v="4E"/>
    <n v="36.725000000000001"/>
    <n v="36.729999999999997"/>
    <n v="36.72"/>
    <x v="198"/>
    <n v="3315641"/>
    <n v="23082028"/>
    <s v="E"/>
    <n v="4"/>
    <x v="34"/>
    <n v="5.59"/>
    <n v="11"/>
    <n v="5.59"/>
    <n v="0"/>
    <s v="4E"/>
    <n v="0.12848479450458858"/>
  </r>
  <r>
    <s v="4E-27B-VCS-Loc-22"/>
    <s v="4E"/>
    <n v="36.801000000000002"/>
    <n v="36.799999999999997"/>
    <n v="36.799999999999997"/>
    <x v="1022"/>
    <n v="2563889"/>
    <n v="23082028"/>
    <s v="E"/>
    <n v="4"/>
    <x v="34"/>
    <n v="5.59"/>
    <n v="11"/>
    <n v="5.59"/>
    <n v="0"/>
    <s v="4E"/>
    <n v="9.9353564302521014E-2"/>
  </r>
  <r>
    <s v="4E-27B-VCS-Loc-22"/>
    <s v="4E"/>
    <n v="36.835000000000001"/>
    <n v="36.840000000000003"/>
    <n v="36.840000000000003"/>
    <x v="1023"/>
    <n v="2877611"/>
    <n v="23082028"/>
    <s v="E"/>
    <n v="4"/>
    <x v="34"/>
    <n v="5.59"/>
    <n v="11"/>
    <n v="5.59"/>
    <n v="0"/>
    <s v="4E"/>
    <n v="0.11151064243660384"/>
  </r>
  <r>
    <s v="4E-27B-VCS-Loc-22"/>
    <s v="4E"/>
    <n v="37.03"/>
    <n v="37.03"/>
    <n v="37.03"/>
    <x v="354"/>
    <n v="5300353"/>
    <n v="23082028"/>
    <s v="E"/>
    <n v="4"/>
    <x v="34"/>
    <n v="5.59"/>
    <n v="11"/>
    <n v="5.59"/>
    <n v="0"/>
    <s v="4E"/>
    <n v="0.20539460273497026"/>
  </r>
  <r>
    <s v="4E-27B-VCS-Loc-22"/>
    <s v="4E"/>
    <n v="37.119999999999997"/>
    <n v="37.119999999999997"/>
    <n v="37.119999999999997"/>
    <x v="71"/>
    <n v="3055493"/>
    <n v="23082028"/>
    <s v="E"/>
    <n v="4"/>
    <x v="34"/>
    <n v="5.59"/>
    <n v="11"/>
    <n v="5.59"/>
    <n v="0"/>
    <s v="4E"/>
    <n v="0.11840376874794611"/>
  </r>
  <r>
    <s v="4E-27B-VCS-Loc-22"/>
    <s v="4E"/>
    <n v="37.189"/>
    <n v="37.19"/>
    <n v="37.19"/>
    <x v="72"/>
    <n v="13960980"/>
    <n v="23082028"/>
    <s v="E"/>
    <n v="4"/>
    <x v="34"/>
    <n v="5.59"/>
    <n v="11"/>
    <n v="5.59"/>
    <n v="0"/>
    <s v="4E"/>
    <n v="0.54100357860898418"/>
  </r>
  <r>
    <s v="4E-27B-VCS-Loc-22"/>
    <s v="4E"/>
    <n v="37.232999999999997"/>
    <n v="37.229999999999997"/>
    <n v="37.229999999999997"/>
    <x v="983"/>
    <n v="4683502"/>
    <n v="23082028"/>
    <s v="E"/>
    <n v="4"/>
    <x v="34"/>
    <n v="5.59"/>
    <n v="11"/>
    <n v="5.59"/>
    <n v="0"/>
    <s v="4E"/>
    <n v="0.18149093705616184"/>
  </r>
  <r>
    <s v="4E-27B-VCS-Loc-22"/>
    <s v="4E"/>
    <n v="37.290999999999997"/>
    <n v="37.29"/>
    <n v="37.24"/>
    <x v="199"/>
    <n v="4978387"/>
    <n v="23082028"/>
    <s v="E"/>
    <n v="4"/>
    <x v="34"/>
    <n v="5.59"/>
    <n v="11"/>
    <n v="5.59"/>
    <n v="0"/>
    <s v="4E"/>
    <n v="0.19291806038691015"/>
  </r>
  <r>
    <s v="4E-27B-VCS-Loc-22"/>
    <s v="4E"/>
    <n v="37.335000000000001"/>
    <n v="37.340000000000003"/>
    <n v="37.340000000000003"/>
    <x v="1024"/>
    <n v="6363369"/>
    <n v="23082028"/>
    <s v="E"/>
    <n v="4"/>
    <x v="34"/>
    <n v="5.59"/>
    <n v="11"/>
    <n v="5.59"/>
    <n v="0"/>
    <s v="4E"/>
    <n v="0.24658766082391584"/>
  </r>
  <r>
    <s v="4E-27B-VCS-Loc-22"/>
    <s v="4E"/>
    <n v="37.625999999999998"/>
    <n v="37.630000000000003"/>
    <n v="37.630000000000003"/>
    <x v="712"/>
    <n v="12079667"/>
    <n v="23082028"/>
    <s v="E"/>
    <n v="4"/>
    <x v="34"/>
    <n v="5.59"/>
    <n v="11"/>
    <n v="5.59"/>
    <n v="0"/>
    <s v="4E"/>
    <n v="0.46810059719338121"/>
  </r>
  <r>
    <s v="4E-27B-VCS-Loc-22"/>
    <s v="4E"/>
    <n v="37.706000000000003"/>
    <n v="37.71"/>
    <n v="37.67"/>
    <x v="200"/>
    <n v="2914607"/>
    <n v="23082028"/>
    <s v="E"/>
    <n v="4"/>
    <x v="34"/>
    <n v="5.59"/>
    <n v="11"/>
    <n v="5.59"/>
    <n v="0"/>
    <s v="4E"/>
    <n v="0.11294427878550041"/>
  </r>
  <r>
    <s v="4E-27B-VCS-Loc-22"/>
    <s v="4E"/>
    <n v="37.764000000000003"/>
    <n v="37.76"/>
    <n v="37.76"/>
    <x v="296"/>
    <n v="12031488"/>
    <n v="23082028"/>
    <s v="E"/>
    <n v="4"/>
    <x v="34"/>
    <n v="5.59"/>
    <n v="11"/>
    <n v="5.59"/>
    <n v="0"/>
    <s v="4E"/>
    <n v="0.46623360709570888"/>
  </r>
  <r>
    <s v="4E-27B-VCS-Loc-22"/>
    <s v="4E"/>
    <n v="37.847999999999999"/>
    <n v="37.85"/>
    <n v="37.85"/>
    <x v="1025"/>
    <n v="3110297"/>
    <n v="23082028"/>
    <s v="E"/>
    <n v="4"/>
    <x v="34"/>
    <n v="5.59"/>
    <n v="11"/>
    <n v="5.59"/>
    <n v="0"/>
    <s v="4E"/>
    <n v="0.12052748500010657"/>
  </r>
  <r>
    <s v="4E-27B-VCS-Loc-22"/>
    <s v="4E"/>
    <n v="37.982999999999997"/>
    <n v="37.979999999999997"/>
    <n v="37.979999999999997"/>
    <x v="1026"/>
    <n v="52327450"/>
    <n v="23082028"/>
    <s v="E"/>
    <n v="4"/>
    <x v="34"/>
    <n v="5.59"/>
    <n v="11"/>
    <n v="5.59"/>
    <n v="0"/>
    <s v="4E"/>
    <n v="2.0277471717230946"/>
  </r>
  <r>
    <s v="4E-27B-VCS-Loc-22"/>
    <s v="4E"/>
    <n v="38.115000000000002"/>
    <n v="38.119999999999997"/>
    <n v="38.119999999999997"/>
    <x v="1027"/>
    <n v="10644732"/>
    <n v="23082028"/>
    <s v="E"/>
    <n v="4"/>
    <x v="34"/>
    <n v="5.59"/>
    <n v="11"/>
    <n v="5.59"/>
    <n v="0"/>
    <s v="4E"/>
    <n v="0.41249526217597682"/>
  </r>
  <r>
    <s v="4E-27B-VCS-Loc-22"/>
    <s v="4E"/>
    <n v="38.17"/>
    <n v="38.17"/>
    <n v="38.17"/>
    <x v="1028"/>
    <n v="17104736"/>
    <n v="23082028"/>
    <s v="E"/>
    <n v="4"/>
    <x v="34"/>
    <n v="5.59"/>
    <n v="11"/>
    <n v="5.59"/>
    <n v="0"/>
    <s v="4E"/>
    <n v="0.66282763725482896"/>
  </r>
  <r>
    <s v="4E-27B-VCS-Loc-22"/>
    <s v="4E"/>
    <n v="38.311999999999998"/>
    <n v="38.31"/>
    <n v="38.31"/>
    <x v="948"/>
    <n v="12434159"/>
    <n v="23082028"/>
    <s v="E"/>
    <n v="4"/>
    <x v="34"/>
    <n v="5.59"/>
    <n v="11"/>
    <n v="5.59"/>
    <n v="0"/>
    <s v="4E"/>
    <n v="0.48183755839440418"/>
  </r>
  <r>
    <s v="4E-27B-VCS-Loc-22"/>
    <s v="4E"/>
    <n v="38.35"/>
    <n v="38.35"/>
    <n v="38.35"/>
    <x v="912"/>
    <n v="54215321"/>
    <n v="23082028"/>
    <s v="E"/>
    <n v="4"/>
    <x v="34"/>
    <n v="5.59"/>
    <n v="11"/>
    <n v="5.59"/>
    <n v="0"/>
    <s v="4E"/>
    <n v="2.100904282968302"/>
  </r>
  <r>
    <s v="4E-27B-VCS-Loc-22"/>
    <s v="4E"/>
    <n v="38.622"/>
    <n v="38.619999999999997"/>
    <n v="38.619999999999997"/>
    <x v="203"/>
    <n v="218328984"/>
    <n v="23082028"/>
    <s v="E"/>
    <n v="4"/>
    <x v="34"/>
    <n v="5.59"/>
    <n v="11"/>
    <n v="5.59"/>
    <n v="0"/>
    <s v="4E"/>
    <n v="8.4604921472606982"/>
  </r>
  <r>
    <s v="4E-27B-VCS-Loc-22"/>
    <s v="4E"/>
    <n v="38.664000000000001"/>
    <n v="38.659999999999997"/>
    <n v="38.659999999999997"/>
    <x v="204"/>
    <n v="709017361"/>
    <n v="23082028"/>
    <s v="E"/>
    <n v="4"/>
    <x v="34"/>
    <n v="5.59"/>
    <n v="11"/>
    <n v="5.59"/>
    <n v="0"/>
    <s v="4E"/>
    <n v="27.47521517808191"/>
  </r>
  <r>
    <s v="4E-27B-VCS-Loc-22"/>
    <s v="4E"/>
    <n v="38.935000000000002"/>
    <n v="38.94"/>
    <n v="38.94"/>
    <x v="1029"/>
    <n v="7436953"/>
    <n v="23082028"/>
    <s v="E"/>
    <n v="4"/>
    <x v="34"/>
    <n v="5.59"/>
    <n v="11"/>
    <n v="5.59"/>
    <n v="0"/>
    <s v="4E"/>
    <n v="0.28819024072427729"/>
  </r>
  <r>
    <s v="4E-27B-VCS-Loc-22"/>
    <s v="4E"/>
    <n v="39.103999999999999"/>
    <n v="39.1"/>
    <n v="39.1"/>
    <x v="1030"/>
    <n v="24840624"/>
    <n v="23082028"/>
    <s v="E"/>
    <n v="4"/>
    <x v="34"/>
    <n v="5.59"/>
    <n v="11"/>
    <n v="5.59"/>
    <n v="0"/>
    <s v="4E"/>
    <n v="0.96260194333637183"/>
  </r>
  <r>
    <s v="4E-27B-VCS-Loc-22"/>
    <s v="4E"/>
    <n v="39.222000000000001"/>
    <n v="39.22"/>
    <n v="39.22"/>
    <x v="1031"/>
    <n v="6482258"/>
    <n v="23082028"/>
    <s v="E"/>
    <n v="4"/>
    <x v="34"/>
    <n v="5.59"/>
    <n v="11"/>
    <n v="5.59"/>
    <n v="0"/>
    <s v="4E"/>
    <n v="0.25119474245122592"/>
  </r>
  <r>
    <s v="4E-27B-VCS-Loc-22"/>
    <s v="4E"/>
    <n v="39.265000000000001"/>
    <n v="39.270000000000003"/>
    <n v="39.270000000000003"/>
    <x v="1032"/>
    <n v="16305921"/>
    <n v="23082028"/>
    <s v="E"/>
    <n v="4"/>
    <x v="34"/>
    <n v="5.59"/>
    <n v="11"/>
    <n v="5.59"/>
    <n v="0"/>
    <s v="4E"/>
    <n v="0.63187266320239599"/>
  </r>
  <r>
    <s v="4E-27B-VCS-Loc-22"/>
    <s v="4E"/>
    <n v="39.319000000000003"/>
    <n v="39.32"/>
    <n v="39.32"/>
    <x v="1033"/>
    <n v="11464116"/>
    <n v="23082028"/>
    <s v="E"/>
    <n v="4"/>
    <x v="34"/>
    <n v="5.59"/>
    <n v="11"/>
    <n v="5.59"/>
    <n v="0"/>
    <s v="4E"/>
    <n v="0.44424730796752904"/>
  </r>
  <r>
    <s v="4E-27B-VCS-Loc-22"/>
    <s v="4E"/>
    <n v="39.563000000000002"/>
    <n v="39.56"/>
    <n v="39.56"/>
    <x v="1034"/>
    <n v="46328647"/>
    <n v="23082028"/>
    <s v="E"/>
    <n v="4"/>
    <x v="34"/>
    <n v="5.59"/>
    <n v="11"/>
    <n v="5.59"/>
    <n v="0"/>
    <s v="4E"/>
    <n v="1.7952868508594939"/>
  </r>
  <r>
    <s v="4E-27B-VCS-Loc-22"/>
    <s v="4E"/>
    <n v="39.765999999999998"/>
    <n v="39.770000000000003"/>
    <n v="39.770000000000003"/>
    <x v="1035"/>
    <n v="748148"/>
    <n v="23082028"/>
    <s v="E"/>
    <n v="4"/>
    <x v="34"/>
    <n v="5.59"/>
    <n v="11"/>
    <n v="5.59"/>
    <n v="0"/>
    <s v="4E"/>
    <n v="2.8991571174026055E-2"/>
  </r>
  <r>
    <s v="4E-27B-VCS-Loc-22"/>
    <s v="4E"/>
    <n v="40.094999999999999"/>
    <n v="40.1"/>
    <n v="40.1"/>
    <x v="1036"/>
    <n v="5224761781"/>
    <n v="23082028"/>
    <s v="E"/>
    <n v="4"/>
    <x v="34"/>
    <n v="5.59"/>
    <n v="11"/>
    <n v="5.59"/>
    <n v="0"/>
    <s v="4E"/>
    <n v="202.46535851354631"/>
  </r>
  <r>
    <s v="5A-2B-VCS-Loc-22"/>
    <s v="5A"/>
    <n v="4.1769999999999996"/>
    <n v="4.18"/>
    <n v="4.1500000000000004"/>
    <x v="111"/>
    <n v="15800229"/>
    <n v="43324116"/>
    <s v="A"/>
    <n v="5"/>
    <x v="35"/>
    <n v="3.49"/>
    <n v="10"/>
    <n v="3.49"/>
    <n v="0"/>
    <s v="5A"/>
    <n v="0.52249031998925699"/>
  </r>
  <r>
    <s v="5A-2B-VCS-Loc-22"/>
    <s v="5A"/>
    <n v="4.7169999999999996"/>
    <n v="4.72"/>
    <n v="4.7"/>
    <x v="2"/>
    <n v="5205570"/>
    <n v="43324116"/>
    <s v="A"/>
    <n v="5"/>
    <x v="35"/>
    <n v="3.49"/>
    <n v="10"/>
    <n v="3.49"/>
    <n v="0"/>
    <s v="5A"/>
    <n v="0.17214053891411804"/>
  </r>
  <r>
    <s v="5A-2B-VCS-Loc-22"/>
    <s v="5A"/>
    <n v="5.0030000000000001"/>
    <n v="5"/>
    <n v="4.99"/>
    <x v="326"/>
    <n v="12517938"/>
    <n v="43324116"/>
    <s v="A"/>
    <n v="5"/>
    <x v="35"/>
    <n v="3.49"/>
    <n v="10"/>
    <n v="3.49"/>
    <n v="0"/>
    <s v="5A"/>
    <n v="0.41394978713445729"/>
  </r>
  <r>
    <s v="5A-2B-VCS-Loc-22"/>
    <s v="5A"/>
    <n v="5.2069999999999999"/>
    <n v="5.21"/>
    <n v="5.21"/>
    <x v="758"/>
    <n v="277681"/>
    <n v="43324116"/>
    <s v="A"/>
    <n v="5"/>
    <x v="35"/>
    <n v="3.49"/>
    <n v="10"/>
    <n v="3.49"/>
    <n v="0"/>
    <s v="5A"/>
    <n v="9.1825020096187749E-3"/>
  </r>
  <r>
    <s v="5A-2B-VCS-Loc-22"/>
    <s v="5A"/>
    <n v="6.2690000000000001"/>
    <n v="6.27"/>
    <n v="6.25"/>
    <x v="5"/>
    <n v="1355243"/>
    <n v="43324116"/>
    <s v="A"/>
    <n v="5"/>
    <x v="35"/>
    <n v="3.49"/>
    <n v="10"/>
    <n v="3.49"/>
    <n v="0"/>
    <s v="5A"/>
    <n v="4.481589151228129E-2"/>
  </r>
  <r>
    <s v="5A-2B-VCS-Loc-22"/>
    <s v="5A"/>
    <n v="6.3170000000000002"/>
    <n v="6.32"/>
    <n v="6.32"/>
    <x v="362"/>
    <n v="6496497"/>
    <n v="43324116"/>
    <s v="A"/>
    <n v="5"/>
    <x v="35"/>
    <n v="3.49"/>
    <n v="10"/>
    <n v="3.49"/>
    <n v="0"/>
    <s v="5A"/>
    <n v="0.2148295949596204"/>
  </r>
  <r>
    <s v="5A-2B-VCS-Loc-22"/>
    <s v="5A"/>
    <n v="6.4279999999999999"/>
    <n v="6.43"/>
    <n v="6.43"/>
    <x v="1037"/>
    <n v="4542079"/>
    <n v="43324116"/>
    <s v="A"/>
    <n v="5"/>
    <x v="35"/>
    <n v="3.49"/>
    <n v="10"/>
    <n v="3.49"/>
    <n v="0"/>
    <s v="5A"/>
    <n v="0.15019986799726032"/>
  </r>
  <r>
    <s v="5A-2B-VCS-Loc-22"/>
    <s v="5A"/>
    <n v="8.0820000000000007"/>
    <n v="8.08"/>
    <n v="8.08"/>
    <x v="1038"/>
    <n v="1228692"/>
    <n v="43324116"/>
    <s v="A"/>
    <n v="5"/>
    <x v="35"/>
    <n v="3.49"/>
    <n v="10"/>
    <n v="3.49"/>
    <n v="0"/>
    <s v="5A"/>
    <n v="4.0631036186136296E-2"/>
  </r>
  <r>
    <s v="5A-2B-VCS-Loc-22"/>
    <s v="5A"/>
    <n v="8.6509999999999998"/>
    <n v="8.65"/>
    <n v="8.64"/>
    <x v="8"/>
    <n v="2914349"/>
    <n v="43324116"/>
    <s v="A"/>
    <n v="5"/>
    <x v="35"/>
    <n v="3.49"/>
    <n v="10"/>
    <n v="3.49"/>
    <n v="0"/>
    <s v="5A"/>
    <n v="9.6373232411401819E-2"/>
  </r>
  <r>
    <s v="5A-2B-VCS-Loc-22"/>
    <s v="5A"/>
    <n v="8.84"/>
    <n v="8.84"/>
    <n v="8.84"/>
    <x v="1039"/>
    <n v="2121290"/>
    <n v="43324116"/>
    <s v="A"/>
    <n v="5"/>
    <x v="35"/>
    <n v="3.49"/>
    <n v="10"/>
    <n v="3.49"/>
    <n v="0"/>
    <s v="5A"/>
    <n v="7.0147938418488168E-2"/>
  </r>
  <r>
    <s v="5A-2B-VCS-Loc-22"/>
    <s v="5A"/>
    <n v="8.9749999999999996"/>
    <n v="8.98"/>
    <n v="8.9600000000000009"/>
    <x v="9"/>
    <n v="5026601"/>
    <n v="43324116"/>
    <s v="A"/>
    <n v="5"/>
    <x v="35"/>
    <n v="3.49"/>
    <n v="10"/>
    <n v="3.49"/>
    <n v="0"/>
    <s v="5A"/>
    <n v="0.16622229747102521"/>
  </r>
  <r>
    <s v="5A-2B-VCS-Loc-22"/>
    <s v="5A"/>
    <n v="9.3879999999999999"/>
    <n v="9.39"/>
    <n v="9.3800000000000008"/>
    <x v="10"/>
    <n v="6403806"/>
    <n v="43324116"/>
    <s v="A"/>
    <n v="5"/>
    <x v="35"/>
    <n v="3.49"/>
    <n v="10"/>
    <n v="3.49"/>
    <n v="0"/>
    <s v="5A"/>
    <n v="0.2117644400020483"/>
  </r>
  <r>
    <s v="5A-2B-VCS-Loc-22"/>
    <s v="5A"/>
    <n v="9.5399999999999991"/>
    <n v="9.5399999999999991"/>
    <n v="9.5299999999999994"/>
    <x v="11"/>
    <n v="26017467"/>
    <n v="43324116"/>
    <s v="A"/>
    <n v="5"/>
    <x v="35"/>
    <n v="3.49"/>
    <n v="10"/>
    <n v="3.49"/>
    <n v="0"/>
    <s v="5A"/>
    <n v="0.86035934404114867"/>
  </r>
  <r>
    <s v="5A-2B-VCS-Loc-22"/>
    <s v="5A"/>
    <n v="10.193"/>
    <n v="10.19"/>
    <n v="10.18"/>
    <x v="281"/>
    <n v="8210177"/>
    <n v="43324116"/>
    <s v="A"/>
    <n v="5"/>
    <x v="35"/>
    <n v="3.49"/>
    <n v="10"/>
    <n v="3.49"/>
    <n v="0"/>
    <s v="5A"/>
    <n v="0.27149847055371401"/>
  </r>
  <r>
    <s v="5A-2B-VCS-Loc-22"/>
    <s v="5A"/>
    <n v="10.478"/>
    <n v="10.48"/>
    <n v="10.48"/>
    <x v="384"/>
    <n v="2364200"/>
    <n v="43324116"/>
    <s v="A"/>
    <n v="5"/>
    <x v="35"/>
    <n v="3.49"/>
    <n v="10"/>
    <n v="3.49"/>
    <n v="0"/>
    <s v="5A"/>
    <n v="7.8180614630243728E-2"/>
  </r>
  <r>
    <s v="5A-2B-VCS-Loc-22"/>
    <s v="5A"/>
    <n v="10.542"/>
    <n v="10.54"/>
    <n v="10.54"/>
    <x v="956"/>
    <n v="2564657"/>
    <n v="43324116"/>
    <s v="A"/>
    <n v="5"/>
    <x v="35"/>
    <n v="3.49"/>
    <n v="10"/>
    <n v="3.49"/>
    <n v="0"/>
    <s v="5A"/>
    <n v="8.4809432609659507E-2"/>
  </r>
  <r>
    <s v="5A-2B-VCS-Loc-22"/>
    <s v="5A"/>
    <n v="10.81"/>
    <n v="10.81"/>
    <n v="10.81"/>
    <x v="17"/>
    <n v="3403588"/>
    <n v="43324116"/>
    <s v="A"/>
    <n v="5"/>
    <x v="35"/>
    <n v="3.49"/>
    <n v="10"/>
    <n v="3.49"/>
    <n v="0"/>
    <s v="5A"/>
    <n v="0.11255164613320447"/>
  </r>
  <r>
    <s v="5A-2B-VCS-Loc-22"/>
    <s v="5A"/>
    <n v="11.555999999999999"/>
    <n v="11.56"/>
    <n v="11.56"/>
    <x v="334"/>
    <n v="593096"/>
    <n v="43324116"/>
    <s v="A"/>
    <n v="5"/>
    <x v="35"/>
    <n v="3.49"/>
    <n v="10"/>
    <n v="3.49"/>
    <n v="0"/>
    <s v="5A"/>
    <n v="1.961281186648297E-2"/>
  </r>
  <r>
    <s v="5A-2B-VCS-Loc-22"/>
    <s v="5A"/>
    <n v="11.916"/>
    <n v="11.92"/>
    <n v="11.92"/>
    <x v="138"/>
    <n v="7078094"/>
    <n v="43324116"/>
    <s v="A"/>
    <n v="5"/>
    <x v="35"/>
    <n v="3.49"/>
    <n v="10"/>
    <n v="3.49"/>
    <n v="0"/>
    <s v="5A"/>
    <n v="0.23406215181906795"/>
  </r>
  <r>
    <s v="5A-2B-VCS-Loc-22"/>
    <s v="5A"/>
    <n v="12.3"/>
    <n v="12.3"/>
    <n v="12.3"/>
    <x v="226"/>
    <n v="1821613"/>
    <n v="43324116"/>
    <s v="A"/>
    <n v="5"/>
    <x v="35"/>
    <n v="3.49"/>
    <n v="10"/>
    <n v="3.49"/>
    <n v="0"/>
    <s v="5A"/>
    <n v="6.0238061060165042E-2"/>
  </r>
  <r>
    <s v="5A-2B-VCS-Loc-22"/>
    <s v="5A"/>
    <n v="12.394"/>
    <n v="12.39"/>
    <n v="12.39"/>
    <x v="20"/>
    <n v="24211663"/>
    <n v="43324116"/>
    <s v="A"/>
    <n v="5"/>
    <x v="35"/>
    <n v="3.49"/>
    <n v="10"/>
    <n v="3.49"/>
    <n v="0"/>
    <s v="5A"/>
    <n v="0.80064406334503468"/>
  </r>
  <r>
    <s v="5A-2B-VCS-Loc-22"/>
    <s v="5A"/>
    <n v="12.544"/>
    <n v="12.54"/>
    <n v="12.53"/>
    <x v="21"/>
    <n v="16276853"/>
    <n v="43324116"/>
    <s v="A"/>
    <n v="5"/>
    <x v="35"/>
    <n v="3.49"/>
    <n v="10"/>
    <n v="3.49"/>
    <n v="0"/>
    <s v="5A"/>
    <n v="0.53825157422643033"/>
  </r>
  <r>
    <s v="5A-2B-VCS-Loc-22"/>
    <s v="5A"/>
    <n v="12.909000000000001"/>
    <n v="12.91"/>
    <n v="12.91"/>
    <x v="22"/>
    <n v="163421460"/>
    <n v="43324116"/>
    <s v="A"/>
    <n v="5"/>
    <x v="35"/>
    <n v="3.49"/>
    <n v="10"/>
    <n v="3.49"/>
    <n v="0"/>
    <s v="5A"/>
    <n v="5.4041071764536808"/>
  </r>
  <r>
    <s v="5A-2B-VCS-Loc-22"/>
    <s v="5A"/>
    <n v="13.775"/>
    <n v="13.78"/>
    <n v="13.78"/>
    <x v="1040"/>
    <n v="1849890"/>
    <n v="43324116"/>
    <s v="A"/>
    <n v="5"/>
    <x v="35"/>
    <n v="3.49"/>
    <n v="10"/>
    <n v="3.49"/>
    <n v="0"/>
    <s v="5A"/>
    <n v="6.1173139835183819E-2"/>
  </r>
  <r>
    <s v="5A-2B-VCS-Loc-22"/>
    <s v="5A"/>
    <n v="14.253"/>
    <n v="14.25"/>
    <n v="14.25"/>
    <x v="24"/>
    <n v="10511294"/>
    <n v="43324116"/>
    <s v="A"/>
    <n v="5"/>
    <x v="35"/>
    <n v="3.49"/>
    <n v="10"/>
    <n v="3.49"/>
    <n v="0"/>
    <s v="5A"/>
    <n v="0.34759302321258484"/>
  </r>
  <r>
    <s v="5A-2B-VCS-Loc-22"/>
    <s v="5A"/>
    <n v="15.028"/>
    <n v="15.03"/>
    <n v="15.02"/>
    <x v="286"/>
    <n v="12951205"/>
    <n v="43324116"/>
    <s v="A"/>
    <n v="5"/>
    <x v="35"/>
    <n v="3.49"/>
    <n v="10"/>
    <n v="3.49"/>
    <n v="0"/>
    <s v="5A"/>
    <n v="0.42827728918969882"/>
  </r>
  <r>
    <s v="5A-2B-VCS-Loc-22"/>
    <s v="5A"/>
    <n v="15.173"/>
    <n v="15.17"/>
    <n v="15.17"/>
    <x v="1041"/>
    <n v="180317064"/>
    <n v="43324116"/>
    <s v="A"/>
    <n v="5"/>
    <x v="35"/>
    <n v="3.49"/>
    <n v="10"/>
    <n v="3.49"/>
    <n v="0"/>
    <s v="5A"/>
    <n v="5.9628199356403835"/>
  </r>
  <r>
    <s v="5A-2B-VCS-Loc-22"/>
    <s v="5A"/>
    <n v="15.574"/>
    <n v="15.57"/>
    <n v="15.55"/>
    <x v="27"/>
    <n v="10864211"/>
    <n v="43324116"/>
    <s v="A"/>
    <n v="5"/>
    <x v="35"/>
    <n v="3.49"/>
    <n v="10"/>
    <n v="3.49"/>
    <n v="0"/>
    <s v="5A"/>
    <n v="0.35926346901812661"/>
  </r>
  <r>
    <s v="5A-2B-VCS-Loc-22"/>
    <s v="5A"/>
    <n v="15.786"/>
    <n v="15.79"/>
    <n v="15.77"/>
    <x v="28"/>
    <n v="3659556"/>
    <n v="43324116"/>
    <s v="A"/>
    <n v="5"/>
    <x v="35"/>
    <n v="3.49"/>
    <n v="10"/>
    <n v="3.49"/>
    <n v="0"/>
    <s v="5A"/>
    <n v="0.12101613118763059"/>
  </r>
  <r>
    <s v="5A-2B-VCS-Loc-22"/>
    <s v="5A"/>
    <n v="16.029"/>
    <n v="16.03"/>
    <n v="16.03"/>
    <x v="336"/>
    <n v="17159966"/>
    <n v="43324116"/>
    <s v="A"/>
    <n v="5"/>
    <x v="35"/>
    <n v="3.49"/>
    <n v="10"/>
    <n v="3.49"/>
    <n v="0"/>
    <s v="5A"/>
    <n v="0.56745482146776294"/>
  </r>
  <r>
    <s v="5A-2B-VCS-Loc-22"/>
    <s v="5A"/>
    <n v="16.344000000000001"/>
    <n v="16.34"/>
    <n v="16.34"/>
    <x v="288"/>
    <n v="5500231"/>
    <n v="43324116"/>
    <s v="A"/>
    <n v="5"/>
    <x v="35"/>
    <n v="3.49"/>
    <n v="10"/>
    <n v="3.49"/>
    <n v="0"/>
    <s v="5A"/>
    <n v="0.18188454453443878"/>
  </r>
  <r>
    <s v="5A-2B-VCS-Loc-22"/>
    <s v="5A"/>
    <n v="16.454000000000001"/>
    <n v="16.45"/>
    <n v="16.440000000000001"/>
    <x v="151"/>
    <n v="5993397"/>
    <n v="43324116"/>
    <s v="A"/>
    <n v="5"/>
    <x v="35"/>
    <n v="3.49"/>
    <n v="10"/>
    <n v="3.49"/>
    <n v="0"/>
    <s v="5A"/>
    <n v="0.19819281836691435"/>
  </r>
  <r>
    <s v="5A-2B-VCS-Loc-22"/>
    <s v="5A"/>
    <n v="17.823"/>
    <n v="17.82"/>
    <n v="17.82"/>
    <x v="31"/>
    <n v="11575345"/>
    <n v="43324116"/>
    <s v="A"/>
    <n v="5"/>
    <x v="35"/>
    <n v="3.49"/>
    <n v="10"/>
    <n v="3.49"/>
    <n v="0"/>
    <s v="5A"/>
    <n v="0.38277962382925246"/>
  </r>
  <r>
    <s v="5A-2B-VCS-Loc-22"/>
    <s v="5A"/>
    <n v="17.876999999999999"/>
    <n v="17.88"/>
    <n v="17.87"/>
    <x v="32"/>
    <n v="4694297"/>
    <n v="43324116"/>
    <s v="A"/>
    <n v="5"/>
    <x v="35"/>
    <n v="3.49"/>
    <n v="10"/>
    <n v="3.49"/>
    <n v="0"/>
    <s v="5A"/>
    <n v="0.15523349323953525"/>
  </r>
  <r>
    <s v="5A-2B-VCS-Loc-22"/>
    <s v="5A"/>
    <n v="18.099"/>
    <n v="18.100000000000001"/>
    <n v="18.100000000000001"/>
    <x v="1042"/>
    <n v="1045696"/>
    <n v="43324116"/>
    <s v="A"/>
    <n v="5"/>
    <x v="35"/>
    <n v="3.49"/>
    <n v="10"/>
    <n v="3.49"/>
    <n v="0"/>
    <s v="5A"/>
    <n v="3.4579627779539525E-2"/>
  </r>
  <r>
    <s v="5A-2B-VCS-Loc-22"/>
    <s v="5A"/>
    <n v="18.518999999999998"/>
    <n v="18.52"/>
    <n v="18.510000000000002"/>
    <x v="36"/>
    <n v="43324116"/>
    <n v="43324116"/>
    <s v="A"/>
    <n v="5"/>
    <x v="35"/>
    <n v="3.49"/>
    <n v="10"/>
    <n v="3.49"/>
    <n v="0"/>
    <s v="5A"/>
    <n v="1.4326647564469912"/>
  </r>
  <r>
    <s v="5A-2B-VCS-Loc-22"/>
    <s v="5A"/>
    <n v="19.114999999999998"/>
    <n v="19.12"/>
    <n v="19.12"/>
    <x v="313"/>
    <n v="536013"/>
    <n v="43324116"/>
    <s v="A"/>
    <n v="5"/>
    <x v="35"/>
    <n v="3.49"/>
    <n v="10"/>
    <n v="3.49"/>
    <n v="0"/>
    <s v="5A"/>
    <n v="1.7725161064969474E-2"/>
  </r>
  <r>
    <s v="5A-2B-VCS-Loc-22"/>
    <s v="5A"/>
    <n v="19.559999999999999"/>
    <n v="19.559999999999999"/>
    <n v="19.55"/>
    <x v="39"/>
    <n v="5747560"/>
    <n v="43324116"/>
    <s v="A"/>
    <n v="5"/>
    <x v="35"/>
    <n v="3.49"/>
    <n v="10"/>
    <n v="3.49"/>
    <n v="0"/>
    <s v="5A"/>
    <n v="0.19006335057279575"/>
  </r>
  <r>
    <s v="5A-2B-VCS-Loc-22"/>
    <s v="5A"/>
    <n v="20.05"/>
    <n v="20.05"/>
    <n v="20.05"/>
    <x v="40"/>
    <n v="1217101"/>
    <n v="43324116"/>
    <s v="A"/>
    <n v="5"/>
    <x v="35"/>
    <n v="3.49"/>
    <n v="10"/>
    <n v="3.49"/>
    <n v="0"/>
    <s v="5A"/>
    <n v="4.0247738874496355E-2"/>
  </r>
  <r>
    <s v="5A-2B-VCS-Loc-22"/>
    <s v="5A"/>
    <n v="20.640999999999998"/>
    <n v="20.64"/>
    <n v="20.64"/>
    <x v="338"/>
    <n v="1818954"/>
    <n v="43324116"/>
    <s v="A"/>
    <n v="5"/>
    <x v="35"/>
    <n v="3.49"/>
    <n v="10"/>
    <n v="3.49"/>
    <n v="0"/>
    <s v="5A"/>
    <n v="6.0150131843389042E-2"/>
  </r>
  <r>
    <s v="5A-2B-VCS-Loc-22"/>
    <s v="5A"/>
    <n v="20.853999999999999"/>
    <n v="20.85"/>
    <n v="20.85"/>
    <x v="42"/>
    <n v="967022"/>
    <n v="43324116"/>
    <s v="A"/>
    <n v="5"/>
    <x v="35"/>
    <n v="3.49"/>
    <n v="10"/>
    <n v="3.49"/>
    <n v="0"/>
    <s v="5A"/>
    <n v="3.1977994383287182E-2"/>
  </r>
  <r>
    <s v="5A-2B-VCS-Loc-22"/>
    <s v="5A"/>
    <n v="21.327000000000002"/>
    <n v="21.33"/>
    <n v="21.28"/>
    <x v="43"/>
    <n v="273502703"/>
    <n v="43324116"/>
    <s v="A"/>
    <n v="5"/>
    <x v="35"/>
    <n v="3.49"/>
    <n v="10"/>
    <n v="3.49"/>
    <n v="0"/>
    <s v="5A"/>
    <n v="9.0443318769871457"/>
  </r>
  <r>
    <s v="5A-2B-VCS-Loc-22"/>
    <s v="5A"/>
    <n v="22.18"/>
    <n v="22.18"/>
    <n v="22.17"/>
    <x v="44"/>
    <n v="10963196"/>
    <n v="43324116"/>
    <s v="A"/>
    <n v="5"/>
    <x v="35"/>
    <n v="3.49"/>
    <n v="10"/>
    <n v="3.49"/>
    <n v="0"/>
    <s v="5A"/>
    <n v="0.36253675729288121"/>
  </r>
  <r>
    <s v="5A-2B-VCS-Loc-22"/>
    <s v="5A"/>
    <n v="22.364000000000001"/>
    <n v="22.36"/>
    <n v="22.36"/>
    <x v="232"/>
    <n v="2880976"/>
    <n v="43324116"/>
    <s v="A"/>
    <n v="5"/>
    <x v="35"/>
    <n v="3.49"/>
    <n v="10"/>
    <n v="3.49"/>
    <n v="0"/>
    <s v="5A"/>
    <n v="9.5269636416115841E-2"/>
  </r>
  <r>
    <s v="5A-2B-VCS-Loc-22"/>
    <s v="5A"/>
    <n v="22.867000000000001"/>
    <n v="22.87"/>
    <n v="22.87"/>
    <x v="233"/>
    <n v="3555901"/>
    <n v="43324116"/>
    <s v="A"/>
    <n v="5"/>
    <x v="35"/>
    <n v="3.49"/>
    <n v="10"/>
    <n v="3.49"/>
    <n v="0"/>
    <s v="5A"/>
    <n v="0.11758841288566886"/>
  </r>
  <r>
    <s v="5A-2B-VCS-Loc-22"/>
    <s v="5A"/>
    <n v="23.341999999999999"/>
    <n v="23.34"/>
    <n v="23.32"/>
    <x v="235"/>
    <n v="2879800"/>
    <n v="43324116"/>
    <s v="A"/>
    <n v="5"/>
    <x v="35"/>
    <n v="3.49"/>
    <n v="10"/>
    <n v="3.49"/>
    <n v="0"/>
    <s v="5A"/>
    <n v="9.5230747826823406E-2"/>
  </r>
  <r>
    <s v="5A-2B-VCS-Loc-22"/>
    <s v="5A"/>
    <n v="23.67"/>
    <n v="23.67"/>
    <n v="23.67"/>
    <x v="238"/>
    <n v="13391471"/>
    <n v="43324116"/>
    <s v="A"/>
    <n v="5"/>
    <x v="35"/>
    <n v="3.49"/>
    <n v="10"/>
    <n v="3.49"/>
    <n v="0"/>
    <s v="5A"/>
    <n v="0.44283623787458115"/>
  </r>
  <r>
    <s v="5A-2B-VCS-Loc-22"/>
    <s v="5A"/>
    <n v="23.896999999999998"/>
    <n v="23.9"/>
    <n v="23.89"/>
    <x v="239"/>
    <n v="12410642"/>
    <n v="43324116"/>
    <s v="A"/>
    <n v="5"/>
    <x v="35"/>
    <n v="3.49"/>
    <n v="10"/>
    <n v="3.49"/>
    <n v="0"/>
    <s v="5A"/>
    <n v="0.41040166632091929"/>
  </r>
  <r>
    <s v="5A-2B-VCS-Loc-22"/>
    <s v="5A"/>
    <n v="25.093"/>
    <n v="25.09"/>
    <n v="25.09"/>
    <x v="1043"/>
    <n v="2475903"/>
    <n v="43324116"/>
    <s v="A"/>
    <n v="5"/>
    <x v="35"/>
    <n v="3.49"/>
    <n v="10"/>
    <n v="3.49"/>
    <n v="0"/>
    <s v="5A"/>
    <n v="8.1874468448043455E-2"/>
  </r>
  <r>
    <s v="5A-2B-VCS-Loc-22"/>
    <s v="5A"/>
    <n v="25.283999999999999"/>
    <n v="25.28"/>
    <n v="25.28"/>
    <x v="49"/>
    <n v="45001692"/>
    <n v="43324116"/>
    <s v="A"/>
    <n v="5"/>
    <x v="35"/>
    <n v="3.49"/>
    <n v="10"/>
    <n v="3.49"/>
    <n v="0"/>
    <s v="5A"/>
    <n v="1.4881397258949844"/>
  </r>
  <r>
    <s v="5A-2B-VCS-Loc-22"/>
    <s v="5A"/>
    <n v="25.69"/>
    <n v="25.69"/>
    <n v="25.67"/>
    <x v="51"/>
    <n v="4998841"/>
    <n v="43324116"/>
    <s v="A"/>
    <n v="5"/>
    <x v="35"/>
    <n v="3.49"/>
    <n v="10"/>
    <n v="3.49"/>
    <n v="0"/>
    <s v="5A"/>
    <n v="0.16530431512514265"/>
  </r>
  <r>
    <s v="5A-2B-VCS-Loc-22"/>
    <s v="5A"/>
    <n v="25.893000000000001"/>
    <n v="25.89"/>
    <n v="25.89"/>
    <x v="346"/>
    <n v="1951300"/>
    <n v="43324116"/>
    <s v="A"/>
    <n v="5"/>
    <x v="35"/>
    <n v="3.49"/>
    <n v="10"/>
    <n v="3.49"/>
    <n v="0"/>
    <s v="5A"/>
    <n v="6.452661929108984E-2"/>
  </r>
  <r>
    <s v="5A-2B-VCS-Loc-22"/>
    <s v="5A"/>
    <n v="26.093"/>
    <n v="26.09"/>
    <n v="26.09"/>
    <x v="52"/>
    <n v="2432946"/>
    <n v="43324116"/>
    <s v="A"/>
    <n v="5"/>
    <x v="35"/>
    <n v="3.49"/>
    <n v="10"/>
    <n v="3.49"/>
    <n v="0"/>
    <s v="5A"/>
    <n v="8.0453943677435483E-2"/>
  </r>
  <r>
    <s v="5A-2B-VCS-Loc-22"/>
    <s v="5A"/>
    <n v="26.504999999999999"/>
    <n v="26.51"/>
    <n v="26.51"/>
    <x v="347"/>
    <n v="1597477"/>
    <n v="43324116"/>
    <s v="A"/>
    <n v="5"/>
    <x v="35"/>
    <n v="3.49"/>
    <n v="10"/>
    <n v="3.49"/>
    <n v="0"/>
    <s v="5A"/>
    <n v="5.2826213398899362E-2"/>
  </r>
  <r>
    <s v="5A-2B-VCS-Loc-22"/>
    <s v="5A"/>
    <n v="26.608000000000001"/>
    <n v="26.61"/>
    <n v="26.61"/>
    <x v="1044"/>
    <n v="2460795"/>
    <n v="43324116"/>
    <s v="A"/>
    <n v="5"/>
    <x v="35"/>
    <n v="3.49"/>
    <n v="10"/>
    <n v="3.49"/>
    <n v="0"/>
    <s v="5A"/>
    <n v="8.1374869122337629E-2"/>
  </r>
  <r>
    <s v="5A-2B-VCS-Loc-22"/>
    <s v="5A"/>
    <n v="26.99"/>
    <n v="26.99"/>
    <n v="26.99"/>
    <x v="972"/>
    <n v="1301703"/>
    <n v="43324116"/>
    <s v="A"/>
    <n v="5"/>
    <x v="35"/>
    <n v="3.49"/>
    <n v="10"/>
    <n v="3.49"/>
    <n v="0"/>
    <s v="5A"/>
    <n v="4.3045402506569734E-2"/>
  </r>
  <r>
    <s v="5A-2B-VCS-Loc-22"/>
    <s v="5A"/>
    <n v="27.285"/>
    <n v="27.29"/>
    <n v="27.29"/>
    <x v="1045"/>
    <n v="817642"/>
    <n v="43324116"/>
    <s v="A"/>
    <n v="5"/>
    <x v="35"/>
    <n v="3.49"/>
    <n v="10"/>
    <n v="3.49"/>
    <n v="0"/>
    <s v="5A"/>
    <n v="2.7038217624355699E-2"/>
  </r>
  <r>
    <s v="5A-2B-VCS-Loc-22"/>
    <s v="5A"/>
    <n v="29.266999999999999"/>
    <n v="29.27"/>
    <n v="29.27"/>
    <x v="54"/>
    <n v="2368134"/>
    <n v="43324116"/>
    <s v="A"/>
    <n v="5"/>
    <x v="35"/>
    <n v="3.49"/>
    <n v="10"/>
    <n v="3.49"/>
    <n v="0"/>
    <s v="5A"/>
    <n v="7.8310706220614854E-2"/>
  </r>
  <r>
    <s v="5A-2B-VCS-Loc-22"/>
    <s v="5A"/>
    <n v="30.087"/>
    <n v="30.09"/>
    <n v="30.09"/>
    <x v="1046"/>
    <n v="873747"/>
    <n v="43324116"/>
    <s v="A"/>
    <n v="5"/>
    <x v="35"/>
    <n v="3.49"/>
    <n v="10"/>
    <n v="3.49"/>
    <n v="0"/>
    <s v="5A"/>
    <n v="2.8893527405182123E-2"/>
  </r>
  <r>
    <s v="5A-2B-VCS-Loc-22"/>
    <s v="5A"/>
    <n v="30.975000000000001"/>
    <n v="30.98"/>
    <n v="30.98"/>
    <x v="373"/>
    <n v="923841"/>
    <n v="43324116"/>
    <s v="A"/>
    <n v="5"/>
    <x v="35"/>
    <n v="3.49"/>
    <n v="10"/>
    <n v="3.49"/>
    <n v="0"/>
    <s v="5A"/>
    <n v="3.055006226233779E-2"/>
  </r>
  <r>
    <s v="5A-2B-VCS-Loc-22"/>
    <s v="5A"/>
    <n v="31.431999999999999"/>
    <n v="31.43"/>
    <n v="31.43"/>
    <x v="1047"/>
    <n v="2095758"/>
    <n v="43324116"/>
    <s v="A"/>
    <n v="5"/>
    <x v="35"/>
    <n v="3.49"/>
    <n v="10"/>
    <n v="3.49"/>
    <n v="0"/>
    <s v="5A"/>
    <n v="6.9303632753680039E-2"/>
  </r>
  <r>
    <s v="5A-2B-VCS-Loc-22"/>
    <s v="5A"/>
    <n v="32.707000000000001"/>
    <n v="32.71"/>
    <n v="32.71"/>
    <x v="1048"/>
    <n v="1690314"/>
    <n v="43324116"/>
    <s v="A"/>
    <n v="5"/>
    <x v="35"/>
    <n v="3.49"/>
    <n v="10"/>
    <n v="3.49"/>
    <n v="0"/>
    <s v="5A"/>
    <n v="5.5896196361604693E-2"/>
  </r>
  <r>
    <s v="5A-2B-VCS-Loc-22"/>
    <s v="5A"/>
    <n v="34.070999999999998"/>
    <n v="34.07"/>
    <n v="34.06"/>
    <x v="59"/>
    <n v="1270589"/>
    <n v="43324116"/>
    <s v="A"/>
    <n v="5"/>
    <x v="35"/>
    <n v="3.49"/>
    <n v="10"/>
    <n v="3.49"/>
    <n v="0"/>
    <s v="5A"/>
    <n v="4.2016508316735791E-2"/>
  </r>
  <r>
    <s v="5A-2B-VCS-Loc-22"/>
    <s v="5A"/>
    <n v="34.862000000000002"/>
    <n v="34.86"/>
    <n v="34.86"/>
    <x v="60"/>
    <n v="869374"/>
    <n v="43324116"/>
    <s v="A"/>
    <n v="5"/>
    <x v="35"/>
    <n v="3.49"/>
    <n v="10"/>
    <n v="3.49"/>
    <n v="0"/>
    <s v="5A"/>
    <n v="2.8748918730882967E-2"/>
  </r>
  <r>
    <s v="5A-2B-VCS-Loc-22"/>
    <s v="5A"/>
    <n v="34.951000000000001"/>
    <n v="34.950000000000003"/>
    <n v="34.86"/>
    <x v="302"/>
    <n v="1646798"/>
    <n v="43324116"/>
    <s v="A"/>
    <n v="5"/>
    <x v="35"/>
    <n v="3.49"/>
    <n v="10"/>
    <n v="3.49"/>
    <n v="0"/>
    <s v="5A"/>
    <n v="5.4457186283671487E-2"/>
  </r>
  <r>
    <s v="5A-2B-VCS-Loc-22"/>
    <s v="5A"/>
    <n v="36.17"/>
    <n v="36.17"/>
    <n v="36.11"/>
    <x v="65"/>
    <n v="3095907"/>
    <n v="43324116"/>
    <s v="A"/>
    <n v="5"/>
    <x v="35"/>
    <n v="3.49"/>
    <n v="10"/>
    <n v="3.49"/>
    <n v="0"/>
    <s v="5A"/>
    <n v="0.10237708827428897"/>
  </r>
  <r>
    <s v="5A-2B-VCS-Loc-22"/>
    <s v="5A"/>
    <n v="36.552"/>
    <n v="36.549999999999997"/>
    <n v="36.54"/>
    <x v="303"/>
    <n v="891906"/>
    <n v="43324116"/>
    <s v="A"/>
    <n v="5"/>
    <x v="35"/>
    <n v="3.49"/>
    <n v="10"/>
    <n v="3.49"/>
    <n v="0"/>
    <s v="5A"/>
    <n v="2.9494018810761431E-2"/>
  </r>
  <r>
    <s v="5A-2B-VCS-Loc-22"/>
    <s v="5A"/>
    <n v="36.634"/>
    <n v="36.630000000000003"/>
    <n v="36.630000000000003"/>
    <x v="376"/>
    <n v="1948758"/>
    <n v="43324116"/>
    <s v="A"/>
    <n v="5"/>
    <x v="35"/>
    <n v="3.49"/>
    <n v="10"/>
    <n v="3.49"/>
    <n v="0"/>
    <s v="5A"/>
    <n v="6.4442559092126095E-2"/>
  </r>
  <r>
    <s v="5A-2B-VCS-Loc-22"/>
    <s v="5A"/>
    <n v="36.734000000000002"/>
    <n v="36.729999999999997"/>
    <n v="36.72"/>
    <x v="198"/>
    <n v="301077"/>
    <n v="43324116"/>
    <s v="A"/>
    <n v="5"/>
    <x v="35"/>
    <n v="3.49"/>
    <n v="10"/>
    <n v="3.49"/>
    <n v="0"/>
    <s v="5A"/>
    <n v="9.9561732979569807E-3"/>
  </r>
  <r>
    <s v="5A-2B-VCS-Loc-22"/>
    <s v="5A"/>
    <n v="37.232999999999997"/>
    <n v="37.229999999999997"/>
    <n v="37.229999999999997"/>
    <x v="983"/>
    <n v="782307"/>
    <n v="43324116"/>
    <s v="A"/>
    <n v="5"/>
    <x v="35"/>
    <n v="3.49"/>
    <n v="10"/>
    <n v="3.49"/>
    <n v="0"/>
    <s v="5A"/>
    <n v="2.5869741176525712E-2"/>
  </r>
  <r>
    <s v="5A-2B-VCS-Loc-22"/>
    <s v="5A"/>
    <n v="37.298000000000002"/>
    <n v="37.299999999999997"/>
    <n v="37.24"/>
    <x v="73"/>
    <n v="2159406"/>
    <n v="43324116"/>
    <s v="A"/>
    <n v="5"/>
    <x v="35"/>
    <n v="3.49"/>
    <n v="10"/>
    <n v="3.49"/>
    <n v="0"/>
    <s v="5A"/>
    <n v="7.1408378443547957E-2"/>
  </r>
  <r>
    <s v="5A-2B-VCS-Loc-22"/>
    <s v="5A"/>
    <n v="37.594000000000001"/>
    <n v="37.590000000000003"/>
    <n v="37.590000000000003"/>
    <x v="89"/>
    <n v="818047"/>
    <n v="43324116"/>
    <s v="A"/>
    <n v="5"/>
    <x v="35"/>
    <n v="3.49"/>
    <n v="10"/>
    <n v="3.49"/>
    <n v="0"/>
    <s v="5A"/>
    <n v="2.7051610378321208E-2"/>
  </r>
  <r>
    <s v="5A-2B-VCS-Loc-22"/>
    <s v="5A"/>
    <n v="37.661999999999999"/>
    <n v="37.659999999999997"/>
    <n v="37.659999999999997"/>
    <x v="1049"/>
    <n v="431334"/>
    <n v="43324116"/>
    <s v="A"/>
    <n v="5"/>
    <x v="35"/>
    <n v="3.49"/>
    <n v="10"/>
    <n v="3.49"/>
    <n v="0"/>
    <s v="5A"/>
    <n v="1.4263580590018421E-2"/>
  </r>
  <r>
    <s v="5A-2B-VCS-Loc-22"/>
    <s v="5A"/>
    <n v="37.996000000000002"/>
    <n v="38"/>
    <n v="37.99"/>
    <x v="185"/>
    <n v="14300087"/>
    <n v="43324116"/>
    <s v="A"/>
    <n v="5"/>
    <x v="35"/>
    <n v="3.49"/>
    <n v="10"/>
    <n v="3.49"/>
    <n v="0"/>
    <s v="5A"/>
    <n v="0.47288283179340085"/>
  </r>
  <r>
    <s v="5A-2B-VCS-Loc-22"/>
    <s v="5A"/>
    <n v="38.302999999999997"/>
    <n v="38.299999999999997"/>
    <n v="38.299999999999997"/>
    <x v="78"/>
    <n v="509336"/>
    <n v="43324116"/>
    <s v="A"/>
    <n v="5"/>
    <x v="35"/>
    <n v="3.49"/>
    <n v="10"/>
    <n v="3.49"/>
    <n v="0"/>
    <s v="5A"/>
    <n v="1.6842991935246521E-2"/>
  </r>
  <r>
    <s v="4B-9A-VCS-Loc-22"/>
    <s v="4B"/>
    <n v="4.1689999999999996"/>
    <n v="4.17"/>
    <n v="4.1500000000000004"/>
    <x v="0"/>
    <n v="60527"/>
    <n v="66244929"/>
    <s v="B"/>
    <n v="4"/>
    <x v="31"/>
    <n v="1.74"/>
    <n v="15"/>
    <n v="1.74"/>
    <n v="1"/>
    <s v="4B"/>
    <n v="2.6255316979740474E-3"/>
  </r>
  <r>
    <s v="4B-9A-VCS-Loc-22"/>
    <s v="4B"/>
    <n v="4.7430000000000003"/>
    <n v="4.74"/>
    <n v="4.7"/>
    <x v="112"/>
    <n v="1058236"/>
    <n v="66244929"/>
    <s v="B"/>
    <n v="4"/>
    <x v="31"/>
    <n v="1.74"/>
    <n v="15"/>
    <n v="1.74"/>
    <n v="1"/>
    <s v="4B"/>
    <n v="4.5904012456213998E-2"/>
  </r>
  <r>
    <s v="4B-9A-VCS-Loc-22"/>
    <s v="4B"/>
    <n v="5.0389999999999997"/>
    <n v="5.04"/>
    <n v="5.04"/>
    <x v="953"/>
    <n v="1139908"/>
    <n v="66244929"/>
    <s v="B"/>
    <n v="4"/>
    <x v="31"/>
    <n v="1.74"/>
    <n v="15"/>
    <n v="1.74"/>
    <n v="1"/>
    <s v="4B"/>
    <n v="4.9446768991924274E-2"/>
  </r>
  <r>
    <s v="4B-9A-VCS-Loc-22"/>
    <s v="4B"/>
    <n v="6.3330000000000002"/>
    <n v="6.33"/>
    <n v="6.32"/>
    <x v="6"/>
    <n v="1875501"/>
    <n v="66244929"/>
    <s v="B"/>
    <n v="4"/>
    <x v="31"/>
    <n v="1.74"/>
    <n v="15"/>
    <n v="1.74"/>
    <n v="1"/>
    <s v="4B"/>
    <n v="8.135521874670848E-2"/>
  </r>
  <r>
    <s v="4B-9A-VCS-Loc-22"/>
    <s v="4B"/>
    <n v="8.6530000000000005"/>
    <n v="8.65"/>
    <n v="8.64"/>
    <x v="8"/>
    <n v="1894270"/>
    <n v="66244929"/>
    <s v="B"/>
    <n v="4"/>
    <x v="31"/>
    <n v="1.74"/>
    <n v="15"/>
    <n v="1.74"/>
    <n v="1"/>
    <s v="4B"/>
    <n v="8.2169377790429057E-2"/>
  </r>
  <r>
    <s v="4B-9A-VCS-Loc-22"/>
    <s v="4B"/>
    <n v="9.3889999999999993"/>
    <n v="9.39"/>
    <n v="9.3800000000000008"/>
    <x v="10"/>
    <n v="5595163"/>
    <n v="66244929"/>
    <s v="B"/>
    <n v="4"/>
    <x v="31"/>
    <n v="1.74"/>
    <n v="15"/>
    <n v="1.74"/>
    <n v="1"/>
    <s v="4B"/>
    <n v="0.24270619412545749"/>
  </r>
  <r>
    <s v="4B-9A-VCS-Loc-22"/>
    <s v="4B"/>
    <n v="9.5579999999999998"/>
    <n v="9.56"/>
    <n v="9.5299999999999994"/>
    <x v="11"/>
    <n v="4099923"/>
    <n v="66244929"/>
    <s v="B"/>
    <n v="4"/>
    <x v="31"/>
    <n v="1.74"/>
    <n v="15"/>
    <n v="1.74"/>
    <n v="1"/>
    <s v="4B"/>
    <n v="0.17784588358505873"/>
  </r>
  <r>
    <s v="4B-9A-VCS-Loc-22"/>
    <s v="4B"/>
    <n v="9.6760000000000002"/>
    <n v="9.68"/>
    <n v="9.68"/>
    <x v="327"/>
    <n v="2324111"/>
    <n v="66244929"/>
    <s v="B"/>
    <n v="4"/>
    <x v="31"/>
    <n v="1.74"/>
    <n v="15"/>
    <n v="1.74"/>
    <n v="1"/>
    <s v="4B"/>
    <n v="0.10081496026748661"/>
  </r>
  <r>
    <s v="4B-9A-VCS-Loc-22"/>
    <s v="4B"/>
    <n v="9.8309999999999995"/>
    <n v="9.83"/>
    <n v="9.83"/>
    <x v="13"/>
    <n v="3585019"/>
    <n v="66244929"/>
    <s v="B"/>
    <n v="4"/>
    <x v="31"/>
    <n v="1.74"/>
    <n v="15"/>
    <n v="1.74"/>
    <n v="1"/>
    <s v="4B"/>
    <n v="0.15551045025094953"/>
  </r>
  <r>
    <s v="4B-9A-VCS-Loc-22"/>
    <s v="4B"/>
    <n v="10.204000000000001"/>
    <n v="10.199999999999999"/>
    <n v="10.18"/>
    <x v="14"/>
    <n v="2725720"/>
    <n v="66244929"/>
    <s v="B"/>
    <n v="4"/>
    <x v="31"/>
    <n v="1.74"/>
    <n v="15"/>
    <n v="1.74"/>
    <n v="1"/>
    <s v="4B"/>
    <n v="0.11823589901699773"/>
  </r>
  <r>
    <s v="4B-9A-VCS-Loc-22"/>
    <s v="4B"/>
    <n v="12.409000000000001"/>
    <n v="12.41"/>
    <n v="12.39"/>
    <x v="20"/>
    <n v="1224490"/>
    <n v="66244929"/>
    <s v="B"/>
    <n v="4"/>
    <x v="31"/>
    <n v="1.74"/>
    <n v="15"/>
    <n v="1.74"/>
    <n v="1"/>
    <s v="4B"/>
    <n v="5.3115755098588097E-2"/>
  </r>
  <r>
    <s v="4B-9A-VCS-Loc-22"/>
    <s v="4B"/>
    <n v="12.551"/>
    <n v="12.55"/>
    <n v="12.53"/>
    <x v="21"/>
    <n v="9952512"/>
    <n v="66244929"/>
    <s v="B"/>
    <n v="4"/>
    <x v="31"/>
    <n v="1.74"/>
    <n v="15"/>
    <n v="1.74"/>
    <n v="1"/>
    <s v="4B"/>
    <n v="0.43171866655322561"/>
  </r>
  <r>
    <s v="4B-9A-VCS-Loc-22"/>
    <s v="4B"/>
    <n v="12.85"/>
    <n v="12.85"/>
    <n v="12.85"/>
    <x v="142"/>
    <n v="587380"/>
    <n v="66244929"/>
    <s v="B"/>
    <n v="4"/>
    <x v="31"/>
    <n v="1.74"/>
    <n v="15"/>
    <n v="1.74"/>
    <n v="1"/>
    <s v="4B"/>
    <n v="2.5479287074462575E-2"/>
  </r>
  <r>
    <s v="4B-9A-VCS-Loc-22"/>
    <s v="4B"/>
    <n v="14.254"/>
    <n v="14.25"/>
    <n v="14.25"/>
    <x v="24"/>
    <n v="2074384"/>
    <n v="66244929"/>
    <s v="B"/>
    <n v="4"/>
    <x v="31"/>
    <n v="1.74"/>
    <n v="15"/>
    <n v="1.74"/>
    <n v="1"/>
    <s v="4B"/>
    <n v="8.9982337564561213E-2"/>
  </r>
  <r>
    <s v="4B-9A-VCS-Loc-22"/>
    <s v="4B"/>
    <n v="15.577"/>
    <n v="15.58"/>
    <n v="15.55"/>
    <x v="27"/>
    <n v="5036706"/>
    <n v="66244929"/>
    <s v="B"/>
    <n v="4"/>
    <x v="31"/>
    <n v="1.74"/>
    <n v="15"/>
    <n v="1.74"/>
    <n v="1"/>
    <s v="4B"/>
    <n v="0.21848152487941042"/>
  </r>
  <r>
    <s v="4B-9A-VCS-Loc-22"/>
    <s v="4B"/>
    <n v="15.79"/>
    <n v="15.79"/>
    <n v="15.77"/>
    <x v="28"/>
    <n v="1844768"/>
    <n v="66244929"/>
    <s v="B"/>
    <n v="4"/>
    <x v="31"/>
    <n v="1.74"/>
    <n v="15"/>
    <n v="1.74"/>
    <n v="1"/>
    <s v="4B"/>
    <n v="8.0022086992717109E-2"/>
  </r>
  <r>
    <s v="4B-9A-VCS-Loc-22"/>
    <s v="4B"/>
    <n v="18.093"/>
    <n v="18.09"/>
    <n v="18.09"/>
    <x v="33"/>
    <n v="1560644"/>
    <n v="66244929"/>
    <s v="B"/>
    <n v="4"/>
    <x v="31"/>
    <n v="1.74"/>
    <n v="15"/>
    <n v="1.74"/>
    <n v="1"/>
    <s v="4B"/>
    <n v="6.7697396058833417E-2"/>
  </r>
  <r>
    <s v="4B-9A-VCS-Loc-22"/>
    <s v="4B"/>
    <n v="18.515999999999998"/>
    <n v="18.52"/>
    <n v="18.510000000000002"/>
    <x v="36"/>
    <n v="34115524"/>
    <n v="66244929"/>
    <s v="B"/>
    <n v="4"/>
    <x v="31"/>
    <n v="1.74"/>
    <n v="15"/>
    <n v="1.74"/>
    <n v="1"/>
    <s v="4B"/>
    <n v="1.4798584045962029"/>
  </r>
  <r>
    <s v="4B-9A-VCS-Loc-22"/>
    <s v="4B"/>
    <n v="20.048999999999999"/>
    <n v="20.05"/>
    <n v="20.05"/>
    <x v="40"/>
    <n v="1057369"/>
    <n v="66244929"/>
    <s v="B"/>
    <n v="4"/>
    <x v="31"/>
    <n v="1.74"/>
    <n v="15"/>
    <n v="1.74"/>
    <n v="1"/>
    <s v="4B"/>
    <n v="4.5866403852084542E-2"/>
  </r>
  <r>
    <s v="4B-9A-VCS-Loc-22"/>
    <s v="4B"/>
    <n v="23.337"/>
    <n v="23.34"/>
    <n v="23.32"/>
    <x v="235"/>
    <n v="997036"/>
    <n v="66244929"/>
    <s v="B"/>
    <n v="4"/>
    <x v="31"/>
    <n v="1.74"/>
    <n v="15"/>
    <n v="1.74"/>
    <n v="1"/>
    <s v="4B"/>
    <n v="4.3249287458840734E-2"/>
  </r>
  <r>
    <s v="4B-9A-VCS-Loc-22"/>
    <s v="4B"/>
    <n v="23.669"/>
    <n v="23.67"/>
    <n v="23.67"/>
    <x v="238"/>
    <n v="2632479"/>
    <n v="66244929"/>
    <s v="B"/>
    <n v="4"/>
    <x v="31"/>
    <n v="1.74"/>
    <n v="15"/>
    <n v="1.74"/>
    <n v="1"/>
    <s v="4B"/>
    <n v="0.11419130402549314"/>
  </r>
  <r>
    <s v="4B-9A-VCS-Loc-22"/>
    <s v="4B"/>
    <n v="23.895"/>
    <n v="23.9"/>
    <n v="23.89"/>
    <x v="239"/>
    <n v="3018505"/>
    <n v="66244929"/>
    <s v="B"/>
    <n v="4"/>
    <x v="31"/>
    <n v="1.74"/>
    <n v="15"/>
    <n v="1.74"/>
    <n v="1"/>
    <s v="4B"/>
    <n v="0.13093628559144108"/>
  </r>
  <r>
    <s v="4B-9A-VCS-Loc-22"/>
    <s v="4B"/>
    <n v="34.213999999999999"/>
    <n v="34.21"/>
    <n v="34.21"/>
    <x v="86"/>
    <n v="6285002"/>
    <n v="66244929"/>
    <s v="B"/>
    <n v="4"/>
    <x v="31"/>
    <n v="1.74"/>
    <n v="15"/>
    <n v="1.74"/>
    <n v="1"/>
    <s v="4B"/>
    <n v="0.27262993329968915"/>
  </r>
  <r>
    <s v="4B-9A-VCS-Loc-22"/>
    <s v="4B"/>
    <n v="36.165999999999997"/>
    <n v="36.17"/>
    <n v="36.11"/>
    <x v="65"/>
    <n v="1407271"/>
    <n v="66244929"/>
    <s v="B"/>
    <n v="4"/>
    <x v="31"/>
    <n v="1.74"/>
    <n v="15"/>
    <n v="1.74"/>
    <n v="1"/>
    <s v="4B"/>
    <n v="6.1044403623831282E-2"/>
  </r>
  <r>
    <s v="4B-9A-VCS-Loc-22"/>
    <s v="4B"/>
    <n v="36.597000000000001"/>
    <n v="36.6"/>
    <n v="36.590000000000003"/>
    <x v="67"/>
    <n v="746042"/>
    <n v="66244929"/>
    <s v="B"/>
    <n v="4"/>
    <x v="31"/>
    <n v="1.74"/>
    <n v="15"/>
    <n v="1.74"/>
    <n v="1"/>
    <s v="4B"/>
    <n v="3.23617050080122E-2"/>
  </r>
  <r>
    <s v="4B-9A-VCS-Loc-22"/>
    <s v="4B"/>
    <n v="37.027000000000001"/>
    <n v="37.03"/>
    <n v="37.03"/>
    <x v="354"/>
    <n v="-206365"/>
    <n v="66244929"/>
    <s v="B"/>
    <n v="4"/>
    <x v="31"/>
    <n v="1.74"/>
    <n v="15"/>
    <n v="1.74"/>
    <n v="1"/>
    <s v="4B"/>
    <n v="-8.9516719621394476E-3"/>
  </r>
  <r>
    <s v="4B-9A-VCS-Loc-22"/>
    <s v="4B"/>
    <n v="37.295000000000002"/>
    <n v="37.299999999999997"/>
    <n v="37.24"/>
    <x v="73"/>
    <n v="963178"/>
    <n v="66244929"/>
    <s v="B"/>
    <n v="4"/>
    <x v="31"/>
    <n v="1.74"/>
    <n v="15"/>
    <n v="1.74"/>
    <n v="1"/>
    <s v="4B"/>
    <n v="4.1780599894117455E-2"/>
  </r>
  <r>
    <s v="4B-9A-VCS-Loc-22"/>
    <s v="4B"/>
    <n v="37.99"/>
    <n v="37.99"/>
    <n v="37.99"/>
    <x v="77"/>
    <n v="13510578"/>
    <n v="66244929"/>
    <s v="B"/>
    <n v="4"/>
    <x v="31"/>
    <n v="1.74"/>
    <n v="15"/>
    <n v="1.74"/>
    <n v="1"/>
    <s v="4B"/>
    <n v="0.58605995335884498"/>
  </r>
  <r>
    <s v="4B-9A-VCS-Loc-22"/>
    <s v="4B"/>
    <n v="38.475000000000001"/>
    <n v="38.479999999999997"/>
    <n v="38.479999999999997"/>
    <x v="1050"/>
    <n v="3751623"/>
    <n v="66244929"/>
    <s v="B"/>
    <n v="4"/>
    <x v="31"/>
    <n v="1.74"/>
    <n v="15"/>
    <n v="1.74"/>
    <n v="1"/>
    <s v="4B"/>
    <n v="0.16273737514412559"/>
  </r>
  <r>
    <s v="4B-9A-VCS-Loc-22"/>
    <s v="4B"/>
    <n v="38.823999999999998"/>
    <n v="38.82"/>
    <n v="38.82"/>
    <x v="80"/>
    <n v="1635665"/>
    <n v="66244929"/>
    <s v="B"/>
    <n v="4"/>
    <x v="31"/>
    <n v="1.74"/>
    <n v="15"/>
    <n v="1.74"/>
    <n v="1"/>
    <s v="4B"/>
    <n v="7.0951646451446804E-2"/>
  </r>
  <r>
    <s v="4B-9A-VCS-Loc-22"/>
    <s v="4B"/>
    <n v="39.756"/>
    <n v="39.76"/>
    <n v="39.75"/>
    <x v="81"/>
    <n v="936027"/>
    <n v="66244929"/>
    <s v="B"/>
    <n v="4"/>
    <x v="31"/>
    <n v="1.74"/>
    <n v="15"/>
    <n v="1.74"/>
    <n v="1"/>
    <s v="4B"/>
    <n v="4.0602847632619392E-2"/>
  </r>
  <r>
    <s v="5C-14B-VCS-Loc-22"/>
    <s v="5C"/>
    <n v="4.1829999999999998"/>
    <n v="4.18"/>
    <n v="4.1500000000000004"/>
    <x v="111"/>
    <n v="-773757"/>
    <n v="35407125"/>
    <s v="C"/>
    <n v="5"/>
    <x v="36"/>
    <n v="6.12"/>
    <n v="10"/>
    <n v="6.12"/>
    <n v="0"/>
    <s v="5C"/>
    <n v="-1.7853875788127554E-2"/>
  </r>
  <r>
    <s v="5C-14B-VCS-Loc-22"/>
    <s v="5C"/>
    <n v="4.4720000000000004"/>
    <n v="4.47"/>
    <n v="4.47"/>
    <x v="369"/>
    <n v="417698"/>
    <n v="35407125"/>
    <s v="C"/>
    <n v="5"/>
    <x v="36"/>
    <n v="6.12"/>
    <n v="10"/>
    <n v="6.12"/>
    <n v="0"/>
    <s v="5C"/>
    <n v="9.6380752729207011E-3"/>
  </r>
  <r>
    <s v="5C-14B-VCS-Loc-22"/>
    <s v="5C"/>
    <n v="4.702"/>
    <n v="4.7"/>
    <n v="4.7"/>
    <x v="1051"/>
    <n v="17492179"/>
    <n v="35407125"/>
    <s v="C"/>
    <n v="5"/>
    <x v="36"/>
    <n v="6.12"/>
    <n v="10"/>
    <n v="6.12"/>
    <n v="0"/>
    <s v="5C"/>
    <n v="0.40361921265939221"/>
  </r>
  <r>
    <s v="5C-14B-VCS-Loc-22"/>
    <s v="5C"/>
    <n v="12.566000000000001"/>
    <n v="12.57"/>
    <n v="12.57"/>
    <x v="21"/>
    <n v="5141065"/>
    <n v="35407125"/>
    <s v="C"/>
    <n v="5"/>
    <x v="36"/>
    <n v="6.12"/>
    <n v="10"/>
    <n v="6.12"/>
    <n v="0"/>
    <s v="5C"/>
    <n v="0.11862630765045097"/>
  </r>
  <r>
    <s v="5C-14B-VCS-Loc-22"/>
    <s v="5C"/>
    <n v="12.922000000000001"/>
    <n v="12.92"/>
    <n v="12.91"/>
    <x v="227"/>
    <n v="10304272"/>
    <n v="35407125"/>
    <s v="C"/>
    <n v="5"/>
    <x v="36"/>
    <n v="6.12"/>
    <n v="10"/>
    <n v="6.12"/>
    <n v="0"/>
    <s v="5C"/>
    <n v="0.2377635257258813"/>
  </r>
  <r>
    <s v="5C-14B-VCS-Loc-22"/>
    <s v="5C"/>
    <n v="15.593999999999999"/>
    <n v="15.59"/>
    <n v="15.59"/>
    <x v="27"/>
    <n v="2390531"/>
    <n v="35407125"/>
    <s v="C"/>
    <n v="5"/>
    <x v="36"/>
    <n v="6.12"/>
    <n v="10"/>
    <n v="6.12"/>
    <n v="0"/>
    <s v="5C"/>
    <n v="5.5159751112646947E-2"/>
  </r>
  <r>
    <s v="5C-14B-VCS-Loc-22"/>
    <s v="5C"/>
    <n v="18.518999999999998"/>
    <n v="18.52"/>
    <n v="18.510000000000002"/>
    <x v="36"/>
    <n v="35407125"/>
    <n v="35407125"/>
    <s v="C"/>
    <n v="5"/>
    <x v="36"/>
    <n v="6.12"/>
    <n v="10"/>
    <n v="6.12"/>
    <n v="0"/>
    <s v="5C"/>
    <n v="0.81699346405228768"/>
  </r>
  <r>
    <s v="5C-14B-VCS-Loc-22"/>
    <s v="5C"/>
    <n v="21.286999999999999"/>
    <n v="21.29"/>
    <n v="21.28"/>
    <x v="1052"/>
    <n v="10449637"/>
    <n v="35407125"/>
    <s v="C"/>
    <n v="5"/>
    <x v="36"/>
    <n v="6.12"/>
    <n v="10"/>
    <n v="6.12"/>
    <n v="0"/>
    <s v="5C"/>
    <n v="0.24111771658159067"/>
  </r>
  <r>
    <s v="5C-14B-VCS-Loc-22"/>
    <s v="5C"/>
    <n v="26.646999999999998"/>
    <n v="26.65"/>
    <n v="26.62"/>
    <x v="181"/>
    <n v="3269479"/>
    <n v="35407125"/>
    <s v="C"/>
    <n v="5"/>
    <x v="36"/>
    <n v="6.12"/>
    <n v="10"/>
    <n v="6.12"/>
    <n v="0"/>
    <s v="5C"/>
    <n v="7.5440832144835518E-2"/>
  </r>
  <r>
    <s v="5C-14B-VCS-Loc-22"/>
    <s v="5C"/>
    <n v="31.77"/>
    <n v="31.77"/>
    <n v="31.77"/>
    <x v="374"/>
    <n v="2119989"/>
    <n v="35407125"/>
    <s v="C"/>
    <n v="5"/>
    <x v="36"/>
    <n v="6.12"/>
    <n v="10"/>
    <n v="6.12"/>
    <n v="0"/>
    <s v="5C"/>
    <n v="4.891719270804238E-2"/>
  </r>
  <r>
    <s v="5C-14B-VCS-Loc-22"/>
    <s v="5C"/>
    <n v="34.948"/>
    <n v="34.950000000000003"/>
    <n v="34.86"/>
    <x v="302"/>
    <n v="1667747"/>
    <n v="35407125"/>
    <s v="C"/>
    <n v="5"/>
    <x v="36"/>
    <n v="6.12"/>
    <n v="10"/>
    <n v="6.12"/>
    <n v="0"/>
    <s v="5C"/>
    <n v="3.8482039947971218E-2"/>
  </r>
  <r>
    <s v="5C-14B-VCS-Loc-22"/>
    <s v="5C"/>
    <n v="36.167999999999999"/>
    <n v="36.17"/>
    <n v="36.11"/>
    <x v="65"/>
    <n v="898290"/>
    <n v="35407125"/>
    <s v="C"/>
    <n v="5"/>
    <x v="36"/>
    <n v="6.12"/>
    <n v="10"/>
    <n v="6.12"/>
    <n v="0"/>
    <s v="5C"/>
    <n v="2.072738350892735E-2"/>
  </r>
  <r>
    <s v="5C-14B-VCS-Loc-22"/>
    <s v="5C"/>
    <n v="36.54"/>
    <n v="36.54"/>
    <n v="36.54"/>
    <x v="66"/>
    <n v="-8892"/>
    <n v="35407125"/>
    <s v="C"/>
    <n v="5"/>
    <x v="36"/>
    <n v="6.12"/>
    <n v="10"/>
    <n v="6.12"/>
    <n v="0"/>
    <s v="5C"/>
    <n v="-2.0517638419817878E-4"/>
  </r>
  <r>
    <s v="5C-14B-VCS-Loc-22"/>
    <s v="5C"/>
    <n v="36.594999999999999"/>
    <n v="36.6"/>
    <n v="36.590000000000003"/>
    <x v="67"/>
    <n v="2155338"/>
    <n v="35407125"/>
    <s v="C"/>
    <n v="5"/>
    <x v="36"/>
    <n v="6.12"/>
    <n v="10"/>
    <n v="6.12"/>
    <n v="0"/>
    <s v="5C"/>
    <n v="4.9732844980311997E-2"/>
  </r>
  <r>
    <s v="5C-14B-VCS-Loc-22"/>
    <s v="5C"/>
    <n v="37.244999999999997"/>
    <n v="37.25"/>
    <n v="37.24"/>
    <x v="267"/>
    <n v="1183975"/>
    <n v="35407125"/>
    <s v="C"/>
    <n v="5"/>
    <x v="36"/>
    <n v="6.12"/>
    <n v="10"/>
    <n v="6.12"/>
    <n v="0"/>
    <s v="5C"/>
    <n v="2.7319355542177098E-2"/>
  </r>
  <r>
    <s v="5C-14B-VCS-Loc-22"/>
    <s v="5C"/>
    <n v="37.296999999999997"/>
    <n v="37.299999999999997"/>
    <n v="37.24"/>
    <x v="73"/>
    <n v="1931486"/>
    <n v="35407125"/>
    <s v="C"/>
    <n v="5"/>
    <x v="36"/>
    <n v="6.12"/>
    <n v="10"/>
    <n v="6.12"/>
    <n v="0"/>
    <s v="5C"/>
    <n v="4.4567624112618477E-2"/>
  </r>
  <r>
    <s v="5C-14B-VCS-Loc-22"/>
    <s v="5C"/>
    <n v="37.582999999999998"/>
    <n v="37.58"/>
    <n v="37.58"/>
    <x v="269"/>
    <n v="394159"/>
    <n v="35407125"/>
    <s v="C"/>
    <n v="5"/>
    <x v="36"/>
    <n v="6.12"/>
    <n v="10"/>
    <n v="6.12"/>
    <n v="0"/>
    <s v="5C"/>
    <n v="9.0949300966228011E-3"/>
  </r>
  <r>
    <s v="5C-14B-VCS-Loc-22"/>
    <s v="5C"/>
    <n v="37.685000000000002"/>
    <n v="37.69"/>
    <n v="37.67"/>
    <x v="306"/>
    <n v="1975014"/>
    <n v="35407125"/>
    <s v="C"/>
    <n v="5"/>
    <x v="36"/>
    <n v="6.12"/>
    <n v="10"/>
    <n v="6.12"/>
    <n v="0"/>
    <s v="5C"/>
    <n v="4.5572000816552168E-2"/>
  </r>
  <r>
    <s v="5C-14B-VCS-Loc-22"/>
    <s v="5C"/>
    <n v="37.716999999999999"/>
    <n v="37.72"/>
    <n v="37.67"/>
    <x v="76"/>
    <n v="1862253"/>
    <n v="35407125"/>
    <s v="C"/>
    <n v="5"/>
    <x v="36"/>
    <n v="6.12"/>
    <n v="10"/>
    <n v="6.12"/>
    <n v="0"/>
    <s v="5C"/>
    <n v="4.2970123369569395E-2"/>
  </r>
  <r>
    <s v="5C-14B-VCS-Loc-22"/>
    <s v="5C"/>
    <n v="37.793999999999997"/>
    <n v="37.79"/>
    <n v="37.79"/>
    <x v="270"/>
    <n v="1291340"/>
    <n v="35407125"/>
    <s v="C"/>
    <n v="5"/>
    <x v="36"/>
    <n v="6.12"/>
    <n v="10"/>
    <n v="6.12"/>
    <n v="0"/>
    <s v="5C"/>
    <n v="2.9796724243193452E-2"/>
  </r>
  <r>
    <s v="5C-14B-VCS-Loc-22"/>
    <s v="5C"/>
    <n v="37.993000000000002"/>
    <n v="37.99"/>
    <n v="37.99"/>
    <x v="77"/>
    <n v="7838745"/>
    <n v="35407125"/>
    <s v="C"/>
    <n v="5"/>
    <x v="36"/>
    <n v="6.12"/>
    <n v="10"/>
    <n v="6.12"/>
    <n v="0"/>
    <s v="5C"/>
    <n v="0.18087329686814588"/>
  </r>
  <r>
    <s v="5D-21B-VCS-Loc-22"/>
    <s v="5D"/>
    <n v="4.1740000000000004"/>
    <n v="4.17"/>
    <n v="4.1500000000000004"/>
    <x v="0"/>
    <n v="46982"/>
    <n v="37263098"/>
    <s v="D"/>
    <n v="5"/>
    <x v="37"/>
    <n v="2.93"/>
    <n v="12"/>
    <n v="2.93"/>
    <n v="0"/>
    <s v="5D"/>
    <n v="2.1515672538404374E-3"/>
  </r>
  <r>
    <s v="5D-21B-VCS-Loc-22"/>
    <s v="5D"/>
    <n v="4.7389999999999999"/>
    <n v="4.74"/>
    <n v="4.7"/>
    <x v="112"/>
    <n v="968085"/>
    <n v="37263098"/>
    <s v="D"/>
    <n v="5"/>
    <x v="37"/>
    <n v="2.93"/>
    <n v="12"/>
    <n v="2.93"/>
    <n v="0"/>
    <s v="5D"/>
    <n v="4.4333999934743518E-2"/>
  </r>
  <r>
    <s v="5D-21B-VCS-Loc-22"/>
    <s v="5D"/>
    <n v="5.0229999999999997"/>
    <n v="5.0199999999999996"/>
    <n v="4.99"/>
    <x v="113"/>
    <n v="4302928"/>
    <n v="37263098"/>
    <s v="D"/>
    <n v="5"/>
    <x v="37"/>
    <n v="2.93"/>
    <n v="12"/>
    <n v="2.93"/>
    <n v="0"/>
    <s v="5D"/>
    <n v="0.19705502065542388"/>
  </r>
  <r>
    <s v="5D-21B-VCS-Loc-22"/>
    <s v="5D"/>
    <n v="6.3470000000000004"/>
    <n v="6.35"/>
    <n v="6.35"/>
    <x v="215"/>
    <n v="1243696"/>
    <n v="37263098"/>
    <s v="D"/>
    <n v="5"/>
    <x v="37"/>
    <n v="2.93"/>
    <n v="12"/>
    <n v="2.93"/>
    <n v="0"/>
    <s v="5D"/>
    <n v="5.6955761511479637E-2"/>
  </r>
  <r>
    <s v="5D-21B-VCS-Loc-22"/>
    <s v="5D"/>
    <n v="8.6370000000000005"/>
    <n v="8.64"/>
    <n v="8.64"/>
    <x v="823"/>
    <n v="6489264"/>
    <n v="37263098"/>
    <s v="D"/>
    <n v="5"/>
    <x v="37"/>
    <n v="2.93"/>
    <n v="12"/>
    <n v="2.93"/>
    <n v="0"/>
    <s v="5D"/>
    <n v="0.2971795139399262"/>
  </r>
  <r>
    <s v="5D-21B-VCS-Loc-22"/>
    <s v="5D"/>
    <n v="8.9710000000000001"/>
    <n v="8.9700000000000006"/>
    <n v="8.9600000000000009"/>
    <x v="9"/>
    <n v="4214275"/>
    <n v="37263098"/>
    <s v="D"/>
    <n v="5"/>
    <x v="37"/>
    <n v="2.93"/>
    <n v="12"/>
    <n v="2.93"/>
    <n v="0"/>
    <s v="5D"/>
    <n v="0.19299510639560702"/>
  </r>
  <r>
    <s v="5D-21B-VCS-Loc-22"/>
    <s v="5D"/>
    <n v="9.3870000000000005"/>
    <n v="9.39"/>
    <n v="9.3800000000000008"/>
    <x v="10"/>
    <n v="8818297"/>
    <n v="37263098"/>
    <s v="D"/>
    <n v="5"/>
    <x v="37"/>
    <n v="2.93"/>
    <n v="12"/>
    <n v="2.93"/>
    <n v="0"/>
    <s v="5D"/>
    <n v="0.40383889702097325"/>
  </r>
  <r>
    <s v="5D-21B-VCS-Loc-22"/>
    <s v="5D"/>
    <n v="9.5440000000000005"/>
    <n v="9.5399999999999991"/>
    <n v="9.5299999999999994"/>
    <x v="11"/>
    <n v="13880262"/>
    <n v="37263098"/>
    <s v="D"/>
    <n v="5"/>
    <x v="37"/>
    <n v="2.93"/>
    <n v="12"/>
    <n v="2.93"/>
    <n v="0"/>
    <s v="5D"/>
    <n v="0.63565444625443301"/>
  </r>
  <r>
    <s v="5D-21B-VCS-Loc-22"/>
    <s v="5D"/>
    <n v="9.8079999999999998"/>
    <n v="9.81"/>
    <n v="9.8000000000000007"/>
    <x v="13"/>
    <n v="12028172"/>
    <n v="37263098"/>
    <s v="D"/>
    <n v="5"/>
    <x v="37"/>
    <n v="2.93"/>
    <n v="12"/>
    <n v="2.93"/>
    <n v="0"/>
    <s v="5D"/>
    <n v="0.55083693752416762"/>
  </r>
  <r>
    <s v="5D-21B-VCS-Loc-22"/>
    <s v="5D"/>
    <n v="10.195"/>
    <n v="10.199999999999999"/>
    <n v="10.18"/>
    <x v="14"/>
    <n v="2842345"/>
    <n v="37263098"/>
    <s v="D"/>
    <n v="5"/>
    <x v="37"/>
    <n v="2.93"/>
    <n v="12"/>
    <n v="2.93"/>
    <n v="0"/>
    <s v="5D"/>
    <n v="0.13016679635002973"/>
  </r>
  <r>
    <s v="5D-21B-VCS-Loc-22"/>
    <s v="5D"/>
    <n v="12.273"/>
    <n v="12.27"/>
    <n v="12.27"/>
    <x v="1053"/>
    <n v="2089582"/>
    <n v="37263098"/>
    <s v="D"/>
    <n v="5"/>
    <x v="37"/>
    <n v="2.93"/>
    <n v="12"/>
    <n v="2.93"/>
    <n v="0"/>
    <s v="5D"/>
    <n v="9.5693589149342492E-2"/>
  </r>
  <r>
    <s v="5D-21B-VCS-Loc-22"/>
    <s v="5D"/>
    <n v="12.401"/>
    <n v="12.4"/>
    <n v="12.39"/>
    <x v="20"/>
    <n v="4072332"/>
    <n v="37263098"/>
    <s v="D"/>
    <n v="5"/>
    <x v="37"/>
    <n v="2.93"/>
    <n v="12"/>
    <n v="2.93"/>
    <n v="0"/>
    <s v="5D"/>
    <n v="0.18649474645537731"/>
  </r>
  <r>
    <s v="5D-21B-VCS-Loc-22"/>
    <s v="5D"/>
    <n v="12.542999999999999"/>
    <n v="12.54"/>
    <n v="12.53"/>
    <x v="21"/>
    <n v="15033832"/>
    <n v="37263098"/>
    <s v="D"/>
    <n v="5"/>
    <x v="37"/>
    <n v="2.93"/>
    <n v="12"/>
    <n v="2.93"/>
    <n v="0"/>
    <s v="5D"/>
    <n v="0.68848283663825482"/>
  </r>
  <r>
    <s v="5D-21B-VCS-Loc-22"/>
    <s v="5D"/>
    <n v="12.913"/>
    <n v="12.91"/>
    <n v="12.91"/>
    <x v="22"/>
    <n v="38061002"/>
    <n v="37263098"/>
    <s v="D"/>
    <n v="5"/>
    <x v="37"/>
    <n v="2.93"/>
    <n v="12"/>
    <n v="2.93"/>
    <n v="0"/>
    <s v="5D"/>
    <n v="1.7430251064568427"/>
  </r>
  <r>
    <s v="5D-21B-VCS-Loc-22"/>
    <s v="5D"/>
    <n v="15.037000000000001"/>
    <n v="15.04"/>
    <n v="15.02"/>
    <x v="25"/>
    <n v="4293545"/>
    <n v="37263098"/>
    <s v="D"/>
    <n v="5"/>
    <x v="37"/>
    <n v="2.93"/>
    <n v="12"/>
    <n v="2.93"/>
    <n v="0"/>
    <s v="5D"/>
    <n v="0.19662532086523224"/>
  </r>
  <r>
    <s v="5D-21B-VCS-Loc-22"/>
    <s v="5D"/>
    <n v="15.249000000000001"/>
    <n v="15.25"/>
    <n v="15.25"/>
    <x v="248"/>
    <n v="2837156"/>
    <n v="37263098"/>
    <s v="D"/>
    <n v="5"/>
    <x v="37"/>
    <n v="2.93"/>
    <n v="12"/>
    <n v="2.93"/>
    <n v="0"/>
    <s v="5D"/>
    <n v="0.12992916316114511"/>
  </r>
  <r>
    <s v="5D-21B-VCS-Loc-22"/>
    <s v="5D"/>
    <n v="15.403"/>
    <n v="15.4"/>
    <n v="15.4"/>
    <x v="273"/>
    <n v="1525346"/>
    <n v="37263098"/>
    <s v="D"/>
    <n v="5"/>
    <x v="37"/>
    <n v="2.93"/>
    <n v="12"/>
    <n v="2.93"/>
    <n v="0"/>
    <s v="5D"/>
    <n v="6.9854082507694357E-2"/>
  </r>
  <r>
    <s v="5D-21B-VCS-Loc-22"/>
    <s v="5D"/>
    <n v="15.567"/>
    <n v="15.57"/>
    <n v="15.55"/>
    <x v="27"/>
    <n v="6774265"/>
    <n v="37263098"/>
    <s v="D"/>
    <n v="5"/>
    <x v="37"/>
    <n v="2.93"/>
    <n v="12"/>
    <n v="2.93"/>
    <n v="0"/>
    <s v="5D"/>
    <n v="0.31023129587581183"/>
  </r>
  <r>
    <s v="5D-21B-VCS-Loc-22"/>
    <s v="5D"/>
    <n v="15.778"/>
    <n v="15.78"/>
    <n v="15.77"/>
    <x v="96"/>
    <n v="2271541"/>
    <n v="37263098"/>
    <s v="D"/>
    <n v="5"/>
    <x v="37"/>
    <n v="2.93"/>
    <n v="12"/>
    <n v="2.93"/>
    <n v="0"/>
    <s v="5D"/>
    <n v="0.10402650443480399"/>
  </r>
  <r>
    <s v="5D-21B-VCS-Loc-22"/>
    <s v="5D"/>
    <n v="16.344000000000001"/>
    <n v="16.34"/>
    <n v="16.34"/>
    <x v="288"/>
    <n v="745812"/>
    <n v="37263098"/>
    <s v="D"/>
    <n v="5"/>
    <x v="37"/>
    <n v="2.93"/>
    <n v="12"/>
    <n v="2.93"/>
    <n v="0"/>
    <s v="5D"/>
    <n v="3.4154882225559673E-2"/>
  </r>
  <r>
    <s v="5D-21B-VCS-Loc-22"/>
    <s v="5D"/>
    <n v="16.446000000000002"/>
    <n v="16.45"/>
    <n v="16.440000000000001"/>
    <x v="151"/>
    <n v="8060036"/>
    <n v="37263098"/>
    <s v="D"/>
    <n v="5"/>
    <x v="37"/>
    <n v="2.93"/>
    <n v="12"/>
    <n v="2.93"/>
    <n v="0"/>
    <s v="5D"/>
    <n v="0.3691139058016914"/>
  </r>
  <r>
    <s v="5D-21B-VCS-Loc-22"/>
    <s v="5D"/>
    <n v="18.218"/>
    <n v="18.22"/>
    <n v="18.21"/>
    <x v="157"/>
    <n v="1250794"/>
    <n v="37263098"/>
    <s v="D"/>
    <n v="5"/>
    <x v="37"/>
    <n v="2.93"/>
    <n v="12"/>
    <n v="2.93"/>
    <n v="0"/>
    <s v="5D"/>
    <n v="5.7280818434721721E-2"/>
  </r>
  <r>
    <s v="5D-21B-VCS-Loc-22"/>
    <s v="5D"/>
    <n v="18.416"/>
    <n v="18.420000000000002"/>
    <n v="18.420000000000002"/>
    <x v="35"/>
    <n v="1104331"/>
    <n v="37263098"/>
    <s v="D"/>
    <n v="5"/>
    <x v="37"/>
    <n v="2.93"/>
    <n v="12"/>
    <n v="2.93"/>
    <n v="0"/>
    <s v="5D"/>
    <n v="5.0573462538863058E-2"/>
  </r>
  <r>
    <s v="5D-21B-VCS-Loc-22"/>
    <s v="5D"/>
    <n v="18.516999999999999"/>
    <n v="18.52"/>
    <n v="18.510000000000002"/>
    <x v="36"/>
    <n v="37263098"/>
    <n v="37263098"/>
    <s v="D"/>
    <n v="5"/>
    <x v="37"/>
    <n v="2.93"/>
    <n v="12"/>
    <n v="2.93"/>
    <n v="0"/>
    <s v="5D"/>
    <n v="1.7064846416382251"/>
  </r>
  <r>
    <s v="5D-21B-VCS-Loc-22"/>
    <s v="5D"/>
    <n v="19.161999999999999"/>
    <n v="19.16"/>
    <n v="19.16"/>
    <x v="37"/>
    <n v="1620198"/>
    <n v="37263098"/>
    <s v="D"/>
    <n v="5"/>
    <x v="37"/>
    <n v="2.93"/>
    <n v="12"/>
    <n v="2.93"/>
    <n v="0"/>
    <s v="5D"/>
    <n v="7.4197883477454527E-2"/>
  </r>
  <r>
    <s v="5D-21B-VCS-Loc-22"/>
    <s v="5D"/>
    <n v="19.302"/>
    <n v="19.3"/>
    <n v="19.3"/>
    <x v="38"/>
    <n v="2569423"/>
    <n v="37263098"/>
    <s v="D"/>
    <n v="5"/>
    <x v="37"/>
    <n v="2.93"/>
    <n v="12"/>
    <n v="2.93"/>
    <n v="0"/>
    <s v="5D"/>
    <n v="0.11766817904866671"/>
  </r>
  <r>
    <s v="5D-21B-VCS-Loc-22"/>
    <s v="5D"/>
    <n v="19.556000000000001"/>
    <n v="19.559999999999999"/>
    <n v="19.55"/>
    <x v="39"/>
    <n v="11282182"/>
    <n v="37263098"/>
    <s v="D"/>
    <n v="5"/>
    <x v="37"/>
    <n v="2.93"/>
    <n v="12"/>
    <n v="2.93"/>
    <n v="0"/>
    <s v="5D"/>
    <n v="0.51667390368796584"/>
  </r>
  <r>
    <s v="5D-21B-VCS-Loc-22"/>
    <s v="5D"/>
    <n v="20.048999999999999"/>
    <n v="20.05"/>
    <n v="20.05"/>
    <x v="40"/>
    <n v="2169430"/>
    <n v="37263098"/>
    <s v="D"/>
    <n v="5"/>
    <x v="37"/>
    <n v="2.93"/>
    <n v="12"/>
    <n v="2.93"/>
    <n v="0"/>
    <s v="5D"/>
    <n v="9.9350273455771576E-2"/>
  </r>
  <r>
    <s v="5D-21B-VCS-Loc-22"/>
    <s v="5D"/>
    <n v="20.212"/>
    <n v="20.21"/>
    <n v="20.21"/>
    <x v="458"/>
    <n v="1367325"/>
    <n v="37263098"/>
    <s v="D"/>
    <n v="5"/>
    <x v="37"/>
    <n v="2.93"/>
    <n v="12"/>
    <n v="2.93"/>
    <n v="0"/>
    <s v="5D"/>
    <n v="6.2617421466888937E-2"/>
  </r>
  <r>
    <s v="5D-21B-VCS-Loc-22"/>
    <s v="5D"/>
    <n v="20.64"/>
    <n v="20.64"/>
    <n v="20.64"/>
    <x v="338"/>
    <n v="2109343"/>
    <n v="37263098"/>
    <s v="D"/>
    <n v="5"/>
    <x v="37"/>
    <n v="2.93"/>
    <n v="12"/>
    <n v="2.93"/>
    <n v="0"/>
    <s v="5D"/>
    <n v="9.6598555317303436E-2"/>
  </r>
  <r>
    <s v="5D-21B-VCS-Loc-22"/>
    <s v="5D"/>
    <n v="21.084"/>
    <n v="21.08"/>
    <n v="21.07"/>
    <x v="167"/>
    <n v="3232900"/>
    <n v="37263098"/>
    <s v="D"/>
    <n v="5"/>
    <x v="37"/>
    <n v="2.93"/>
    <n v="12"/>
    <n v="2.93"/>
    <n v="0"/>
    <s v="5D"/>
    <n v="0.14805248339663593"/>
  </r>
  <r>
    <s v="5D-21B-VCS-Loc-22"/>
    <s v="5D"/>
    <n v="21.321999999999999"/>
    <n v="21.32"/>
    <n v="21.28"/>
    <x v="168"/>
    <n v="19490461"/>
    <n v="37263098"/>
    <s v="D"/>
    <n v="5"/>
    <x v="37"/>
    <n v="2.93"/>
    <n v="12"/>
    <n v="2.93"/>
    <n v="0"/>
    <s v="5D"/>
    <n v="0.89257668149193614"/>
  </r>
  <r>
    <s v="5D-21B-VCS-Loc-22"/>
    <s v="5D"/>
    <n v="22.361999999999998"/>
    <n v="22.36"/>
    <n v="22.36"/>
    <x v="232"/>
    <n v="4623040"/>
    <n v="37263098"/>
    <s v="D"/>
    <n v="5"/>
    <x v="37"/>
    <n v="2.93"/>
    <n v="12"/>
    <n v="2.93"/>
    <n v="0"/>
    <s v="5D"/>
    <n v="0.21171473068823154"/>
  </r>
  <r>
    <s v="5D-21B-VCS-Loc-22"/>
    <s v="5D"/>
    <n v="22.76"/>
    <n v="22.76"/>
    <n v="22.76"/>
    <x v="340"/>
    <n v="2103336"/>
    <n v="37263098"/>
    <s v="D"/>
    <n v="5"/>
    <x v="37"/>
    <n v="2.93"/>
    <n v="12"/>
    <n v="2.93"/>
    <n v="0"/>
    <s v="5D"/>
    <n v="9.6323461355917794E-2"/>
  </r>
  <r>
    <s v="5D-21B-VCS-Loc-22"/>
    <s v="5D"/>
    <n v="22.867000000000001"/>
    <n v="22.87"/>
    <n v="22.87"/>
    <x v="233"/>
    <n v="10059158"/>
    <n v="37263098"/>
    <s v="D"/>
    <n v="5"/>
    <x v="37"/>
    <n v="2.93"/>
    <n v="12"/>
    <n v="2.93"/>
    <n v="0"/>
    <s v="5D"/>
    <n v="0.46066482810453074"/>
  </r>
  <r>
    <s v="5D-21B-VCS-Loc-22"/>
    <s v="5D"/>
    <n v="23.338999999999999"/>
    <n v="23.34"/>
    <n v="23.32"/>
    <x v="235"/>
    <n v="6912073"/>
    <n v="37263098"/>
    <s v="D"/>
    <n v="5"/>
    <x v="37"/>
    <n v="2.93"/>
    <n v="12"/>
    <n v="2.93"/>
    <n v="0"/>
    <s v="5D"/>
    <n v="0.31654229115309335"/>
  </r>
  <r>
    <s v="5D-21B-VCS-Loc-22"/>
    <s v="5D"/>
    <n v="23.550999999999998"/>
    <n v="23.55"/>
    <n v="23.55"/>
    <x v="1054"/>
    <n v="1314590"/>
    <n v="37263098"/>
    <s v="D"/>
    <n v="5"/>
    <x v="37"/>
    <n v="2.93"/>
    <n v="12"/>
    <n v="2.93"/>
    <n v="0"/>
    <s v="5D"/>
    <n v="6.0202392325275654E-2"/>
  </r>
  <r>
    <s v="5D-21B-VCS-Loc-22"/>
    <s v="5D"/>
    <n v="23.669"/>
    <n v="23.67"/>
    <n v="23.67"/>
    <x v="238"/>
    <n v="16130468"/>
    <n v="37263098"/>
    <s v="D"/>
    <n v="5"/>
    <x v="37"/>
    <n v="2.93"/>
    <n v="12"/>
    <n v="2.93"/>
    <n v="0"/>
    <s v="5D"/>
    <n v="0.73870390230132932"/>
  </r>
  <r>
    <s v="5D-21B-VCS-Loc-22"/>
    <s v="5D"/>
    <n v="23.896000000000001"/>
    <n v="23.9"/>
    <n v="23.89"/>
    <x v="239"/>
    <n v="22926886"/>
    <n v="37263098"/>
    <s v="D"/>
    <n v="5"/>
    <x v="37"/>
    <n v="2.93"/>
    <n v="12"/>
    <n v="2.93"/>
    <n v="0"/>
    <s v="5D"/>
    <n v="1.0499497073375499"/>
  </r>
  <r>
    <s v="5D-21B-VCS-Loc-22"/>
    <s v="5D"/>
    <n v="25.117999999999999"/>
    <n v="25.12"/>
    <n v="25.12"/>
    <x v="801"/>
    <n v="1278065"/>
    <n v="37263098"/>
    <s v="D"/>
    <n v="5"/>
    <x v="37"/>
    <n v="2.93"/>
    <n v="12"/>
    <n v="2.93"/>
    <n v="0"/>
    <s v="5D"/>
    <n v="5.8529709298871462E-2"/>
  </r>
  <r>
    <s v="5D-21B-VCS-Loc-22"/>
    <s v="5D"/>
    <n v="25.231000000000002"/>
    <n v="25.23"/>
    <n v="25.23"/>
    <x v="252"/>
    <n v="1922207"/>
    <n v="37263098"/>
    <s v="D"/>
    <n v="5"/>
    <x v="37"/>
    <n v="2.93"/>
    <n v="12"/>
    <n v="2.93"/>
    <n v="0"/>
    <s v="5D"/>
    <n v="8.8028556389742149E-2"/>
  </r>
  <r>
    <s v="5D-21B-VCS-Loc-22"/>
    <s v="5D"/>
    <n v="25.283000000000001"/>
    <n v="25.28"/>
    <n v="25.28"/>
    <x v="49"/>
    <n v="2201634"/>
    <n v="37263098"/>
    <s v="D"/>
    <n v="5"/>
    <x v="37"/>
    <n v="2.93"/>
    <n v="12"/>
    <n v="2.93"/>
    <n v="0"/>
    <s v="5D"/>
    <n v="0.10082507384406235"/>
  </r>
  <r>
    <s v="5D-21B-VCS-Loc-22"/>
    <s v="5D"/>
    <n v="25.63"/>
    <n v="25.63"/>
    <n v="25.62"/>
    <x v="50"/>
    <n v="1733598"/>
    <n v="37263098"/>
    <s v="D"/>
    <n v="5"/>
    <x v="37"/>
    <n v="2.93"/>
    <n v="12"/>
    <n v="2.93"/>
    <n v="0"/>
    <s v="5D"/>
    <n v="7.9391100594339847E-2"/>
  </r>
  <r>
    <s v="5D-21B-VCS-Loc-22"/>
    <s v="5D"/>
    <n v="25.684000000000001"/>
    <n v="25.68"/>
    <n v="25.67"/>
    <x v="254"/>
    <n v="1891970"/>
    <n v="37263098"/>
    <s v="D"/>
    <n v="5"/>
    <x v="37"/>
    <n v="2.93"/>
    <n v="12"/>
    <n v="2.93"/>
    <n v="0"/>
    <s v="5D"/>
    <n v="8.6643835878602291E-2"/>
  </r>
  <r>
    <s v="5D-21B-VCS-Loc-22"/>
    <s v="5D"/>
    <n v="26.61"/>
    <n v="26.61"/>
    <n v="26.61"/>
    <x v="1044"/>
    <n v="4756591"/>
    <n v="37263098"/>
    <s v="D"/>
    <n v="5"/>
    <x v="37"/>
    <n v="2.93"/>
    <n v="12"/>
    <n v="2.93"/>
    <n v="0"/>
    <s v="5D"/>
    <n v="0.21783077424358563"/>
  </r>
  <r>
    <s v="5D-21B-VCS-Loc-22"/>
    <s v="5D"/>
    <n v="30.966999999999999"/>
    <n v="30.97"/>
    <n v="30.94"/>
    <x v="300"/>
    <n v="1710069"/>
    <n v="37263098"/>
    <s v="D"/>
    <n v="5"/>
    <x v="37"/>
    <n v="2.93"/>
    <n v="12"/>
    <n v="2.93"/>
    <n v="0"/>
    <s v="5D"/>
    <n v="7.8313576735934254E-2"/>
  </r>
  <r>
    <s v="5D-21B-VCS-Loc-22"/>
    <s v="5D"/>
    <n v="34.942999999999998"/>
    <n v="34.94"/>
    <n v="34.86"/>
    <x v="61"/>
    <n v="2189408"/>
    <n v="37263098"/>
    <s v="D"/>
    <n v="5"/>
    <x v="37"/>
    <n v="2.93"/>
    <n v="12"/>
    <n v="2.93"/>
    <n v="0"/>
    <s v="5D"/>
    <n v="0.10026517726142531"/>
  </r>
  <r>
    <s v="5D-21B-VCS-Loc-22"/>
    <s v="5D"/>
    <n v="35.673000000000002"/>
    <n v="35.67"/>
    <n v="35.67"/>
    <x v="62"/>
    <n v="64383"/>
    <n v="37263098"/>
    <s v="D"/>
    <n v="5"/>
    <x v="37"/>
    <n v="2.93"/>
    <n v="12"/>
    <n v="2.93"/>
    <n v="0"/>
    <s v="5D"/>
    <n v="2.9484558874464453E-3"/>
  </r>
  <r>
    <s v="5D-21B-VCS-Loc-22"/>
    <s v="5D"/>
    <n v="36.167999999999999"/>
    <n v="36.17"/>
    <n v="36.11"/>
    <x v="65"/>
    <n v="1580624"/>
    <n v="37263098"/>
    <s v="D"/>
    <n v="5"/>
    <x v="37"/>
    <n v="2.93"/>
    <n v="12"/>
    <n v="2.93"/>
    <n v="0"/>
    <s v="5D"/>
    <n v="7.2385569772131605E-2"/>
  </r>
  <r>
    <s v="5D-21B-VCS-Loc-22"/>
    <s v="5D"/>
    <n v="36.54"/>
    <n v="36.54"/>
    <n v="36.54"/>
    <x v="66"/>
    <n v="353692"/>
    <n v="37263098"/>
    <s v="D"/>
    <n v="5"/>
    <x v="37"/>
    <n v="2.93"/>
    <n v="12"/>
    <n v="2.93"/>
    <n v="0"/>
    <s v="5D"/>
    <n v="1.6197525119095228E-2"/>
  </r>
  <r>
    <s v="5D-21B-VCS-Loc-22"/>
    <s v="5D"/>
    <n v="36.591999999999999"/>
    <n v="36.590000000000003"/>
    <n v="36.590000000000003"/>
    <x v="107"/>
    <n v="2613051"/>
    <n v="37263098"/>
    <s v="D"/>
    <n v="5"/>
    <x v="37"/>
    <n v="2.93"/>
    <n v="12"/>
    <n v="2.93"/>
    <n v="0"/>
    <s v="5D"/>
    <n v="0.11966614797613999"/>
  </r>
  <r>
    <s v="5D-21B-VCS-Loc-22"/>
    <s v="5D"/>
    <n v="37.197000000000003"/>
    <n v="37.200000000000003"/>
    <n v="37.200000000000003"/>
    <x v="295"/>
    <n v="2093351"/>
    <n v="37263098"/>
    <s v="D"/>
    <n v="5"/>
    <x v="37"/>
    <n v="2.93"/>
    <n v="12"/>
    <n v="2.93"/>
    <n v="0"/>
    <s v="5D"/>
    <n v="9.5866192635352551E-2"/>
  </r>
  <r>
    <s v="5D-21B-VCS-Loc-22"/>
    <s v="5D"/>
    <n v="37.247"/>
    <n v="37.25"/>
    <n v="37.24"/>
    <x v="267"/>
    <n v="939353"/>
    <n v="37263098"/>
    <s v="D"/>
    <n v="5"/>
    <x v="37"/>
    <n v="2.93"/>
    <n v="12"/>
    <n v="2.93"/>
    <n v="0"/>
    <s v="5D"/>
    <n v="4.3018201749537612E-2"/>
  </r>
  <r>
    <s v="5D-21B-VCS-Loc-22"/>
    <s v="5D"/>
    <n v="37.295999999999999"/>
    <n v="37.299999999999997"/>
    <n v="37.24"/>
    <x v="73"/>
    <n v="1890394"/>
    <n v="37263098"/>
    <s v="D"/>
    <n v="5"/>
    <x v="37"/>
    <n v="2.93"/>
    <n v="12"/>
    <n v="2.93"/>
    <n v="0"/>
    <s v="5D"/>
    <n v="8.6571662067524591E-2"/>
  </r>
  <r>
    <s v="5D-21B-VCS-Loc-22"/>
    <s v="5D"/>
    <n v="37.374000000000002"/>
    <n v="37.369999999999997"/>
    <n v="37.369999999999997"/>
    <x v="817"/>
    <n v="744562"/>
    <n v="37263098"/>
    <s v="D"/>
    <n v="5"/>
    <x v="37"/>
    <n v="2.93"/>
    <n v="12"/>
    <n v="2.93"/>
    <n v="0"/>
    <s v="5D"/>
    <n v="3.4097637768803875E-2"/>
  </r>
  <r>
    <s v="5D-21B-VCS-Loc-22"/>
    <s v="5D"/>
    <n v="37.679000000000002"/>
    <n v="37.68"/>
    <n v="37.67"/>
    <x v="110"/>
    <n v="3646206"/>
    <n v="37263098"/>
    <s v="D"/>
    <n v="5"/>
    <x v="37"/>
    <n v="2.93"/>
    <n v="12"/>
    <n v="2.93"/>
    <n v="0"/>
    <s v="5D"/>
    <n v="0.16698006535176291"/>
  </r>
  <r>
    <s v="5D-21B-VCS-Loc-22"/>
    <s v="5D"/>
    <n v="37.783999999999999"/>
    <n v="37.78"/>
    <n v="37.78"/>
    <x v="184"/>
    <n v="3252733"/>
    <n v="37263098"/>
    <s v="D"/>
    <n v="5"/>
    <x v="37"/>
    <n v="2.93"/>
    <n v="12"/>
    <n v="2.93"/>
    <n v="0"/>
    <s v="5D"/>
    <n v="0.148960746845306"/>
  </r>
  <r>
    <s v="5D-21B-VCS-Loc-22"/>
    <s v="5D"/>
    <n v="37.991999999999997"/>
    <n v="37.99"/>
    <n v="37.99"/>
    <x v="77"/>
    <n v="13842807"/>
    <n v="37263098"/>
    <s v="D"/>
    <n v="5"/>
    <x v="37"/>
    <n v="2.93"/>
    <n v="12"/>
    <n v="2.93"/>
    <n v="0"/>
    <s v="5D"/>
    <n v="0.63393917335220262"/>
  </r>
  <r>
    <s v="5D-21B-VCS-Loc-22"/>
    <s v="5D"/>
    <n v="38.457000000000001"/>
    <n v="38.46"/>
    <n v="38.46"/>
    <x v="91"/>
    <n v="3778478"/>
    <n v="37263098"/>
    <s v="D"/>
    <n v="5"/>
    <x v="37"/>
    <n v="2.93"/>
    <n v="12"/>
    <n v="2.93"/>
    <n v="0"/>
    <s v="5D"/>
    <n v="0.17303753637896446"/>
  </r>
  <r>
    <s v="5D-21B-VCS-Loc-22"/>
    <s v="5D"/>
    <n v="38.732999999999997"/>
    <n v="38.729999999999997"/>
    <n v="38.729999999999997"/>
    <x v="271"/>
    <n v="827563"/>
    <n v="37263098"/>
    <s v="D"/>
    <n v="5"/>
    <x v="37"/>
    <n v="2.93"/>
    <n v="12"/>
    <n v="2.93"/>
    <n v="0"/>
    <s v="5D"/>
    <n v="3.7898715492953768E-2"/>
  </r>
  <r>
    <s v="5D-21B-VCS-Loc-22"/>
    <s v="5D"/>
    <n v="39.540999999999997"/>
    <n v="39.54"/>
    <n v="39.53"/>
    <x v="207"/>
    <n v="1647353"/>
    <n v="37263098"/>
    <s v="D"/>
    <n v="5"/>
    <x v="37"/>
    <n v="2.93"/>
    <n v="12"/>
    <n v="2.93"/>
    <n v="0"/>
    <s v="5D"/>
    <n v="7.544146205601733E-2"/>
  </r>
  <r>
    <s v="5E-26A-VCS-Loc-22"/>
    <s v="5E"/>
    <n v="5.0030000000000001"/>
    <n v="5"/>
    <n v="4.99"/>
    <x v="326"/>
    <n v="14935433"/>
    <n v="24005480"/>
    <s v="E"/>
    <n v="5"/>
    <x v="38"/>
    <n v="3.91"/>
    <n v="11"/>
    <n v="3.91"/>
    <n v="1"/>
    <s v="5E"/>
    <n v="0.79561080143307594"/>
  </r>
  <r>
    <s v="5E-26A-VCS-Loc-22"/>
    <s v="5E"/>
    <n v="6.26"/>
    <n v="6.26"/>
    <n v="6.25"/>
    <x v="214"/>
    <n v="1349438"/>
    <n v="24005480"/>
    <s v="E"/>
    <n v="5"/>
    <x v="38"/>
    <n v="3.91"/>
    <n v="11"/>
    <n v="3.91"/>
    <n v="1"/>
    <s v="5E"/>
    <n v="7.1884588057423385E-2"/>
  </r>
  <r>
    <s v="5E-26A-VCS-Loc-22"/>
    <s v="5E"/>
    <n v="8.2520000000000007"/>
    <n v="8.25"/>
    <n v="8.25"/>
    <x v="1055"/>
    <n v="1187064"/>
    <n v="24005480"/>
    <s v="E"/>
    <n v="5"/>
    <x v="38"/>
    <n v="3.91"/>
    <n v="11"/>
    <n v="3.91"/>
    <n v="1"/>
    <s v="5E"/>
    <n v="6.3234921973293501E-2"/>
  </r>
  <r>
    <s v="5E-26A-VCS-Loc-22"/>
    <s v="5E"/>
    <n v="8.3580000000000005"/>
    <n v="8.36"/>
    <n v="8.36"/>
    <x v="244"/>
    <n v="922646"/>
    <n v="24005480"/>
    <s v="E"/>
    <n v="5"/>
    <x v="38"/>
    <n v="3.91"/>
    <n v="11"/>
    <n v="3.91"/>
    <n v="1"/>
    <s v="5E"/>
    <n v="4.9149370058372048E-2"/>
  </r>
  <r>
    <s v="5E-26A-VCS-Loc-22"/>
    <s v="5E"/>
    <n v="8.6379999999999999"/>
    <n v="8.64"/>
    <n v="8.64"/>
    <x v="823"/>
    <n v="5304761"/>
    <n v="24005480"/>
    <s v="E"/>
    <n v="5"/>
    <x v="38"/>
    <n v="3.91"/>
    <n v="11"/>
    <n v="3.91"/>
    <n v="1"/>
    <s v="5E"/>
    <n v="0.28258471988196965"/>
  </r>
  <r>
    <s v="5E-26A-VCS-Loc-22"/>
    <s v="5E"/>
    <n v="8.9719999999999995"/>
    <n v="8.9700000000000006"/>
    <n v="8.9600000000000009"/>
    <x v="9"/>
    <n v="4889520"/>
    <n v="24005480"/>
    <s v="E"/>
    <n v="5"/>
    <x v="38"/>
    <n v="3.91"/>
    <n v="11"/>
    <n v="3.91"/>
    <n v="1"/>
    <s v="5E"/>
    <n v="0.26046482387374065"/>
  </r>
  <r>
    <s v="5E-26A-VCS-Loc-22"/>
    <s v="5E"/>
    <n v="9.3770000000000007"/>
    <n v="9.3800000000000008"/>
    <n v="9.3800000000000008"/>
    <x v="10"/>
    <n v="6459347"/>
    <n v="24005480"/>
    <s v="E"/>
    <n v="5"/>
    <x v="38"/>
    <n v="3.91"/>
    <n v="11"/>
    <n v="3.91"/>
    <n v="1"/>
    <s v="5E"/>
    <n v="0.34408953817437604"/>
  </r>
  <r>
    <s v="5E-26A-VCS-Loc-22"/>
    <s v="5E"/>
    <n v="9.5359999999999996"/>
    <n v="9.5399999999999991"/>
    <n v="9.5299999999999994"/>
    <x v="11"/>
    <n v="16400622"/>
    <n v="24005480"/>
    <s v="E"/>
    <n v="5"/>
    <x v="38"/>
    <n v="3.91"/>
    <n v="11"/>
    <n v="3.91"/>
    <n v="1"/>
    <s v="5E"/>
    <n v="0.87366144747332986"/>
  </r>
  <r>
    <s v="5E-26A-VCS-Loc-22"/>
    <s v="5E"/>
    <n v="9.6820000000000004"/>
    <n v="9.68"/>
    <n v="9.68"/>
    <x v="327"/>
    <n v="1760072"/>
    <n v="24005480"/>
    <s v="E"/>
    <n v="5"/>
    <x v="38"/>
    <n v="3.91"/>
    <n v="11"/>
    <n v="3.91"/>
    <n v="1"/>
    <s v="5E"/>
    <n v="9.3759069087579638E-2"/>
  </r>
  <r>
    <s v="5E-26A-VCS-Loc-22"/>
    <s v="5E"/>
    <n v="9.8109999999999999"/>
    <n v="9.81"/>
    <n v="9.8000000000000007"/>
    <x v="13"/>
    <n v="3315965"/>
    <n v="24005480"/>
    <s v="E"/>
    <n v="5"/>
    <x v="38"/>
    <n v="3.91"/>
    <n v="11"/>
    <n v="3.91"/>
    <n v="1"/>
    <s v="5E"/>
    <n v="0.17664151894183652"/>
  </r>
  <r>
    <s v="5E-26A-VCS-Loc-22"/>
    <s v="5E"/>
    <n v="10.098000000000001"/>
    <n v="10.1"/>
    <n v="10.1"/>
    <x v="127"/>
    <n v="2081766"/>
    <n v="24005480"/>
    <s v="E"/>
    <n v="5"/>
    <x v="38"/>
    <n v="3.91"/>
    <n v="11"/>
    <n v="3.91"/>
    <n v="1"/>
    <s v="5E"/>
    <n v="0.11089571461745561"/>
  </r>
  <r>
    <s v="5E-26A-VCS-Loc-22"/>
    <s v="5E"/>
    <n v="10.199"/>
    <n v="10.199999999999999"/>
    <n v="10.18"/>
    <x v="14"/>
    <n v="1958234"/>
    <n v="24005480"/>
    <s v="E"/>
    <n v="5"/>
    <x v="38"/>
    <n v="3.91"/>
    <n v="11"/>
    <n v="3.91"/>
    <n v="1"/>
    <s v="5E"/>
    <n v="0.10431516261587449"/>
  </r>
  <r>
    <s v="5E-26A-VCS-Loc-22"/>
    <s v="5E"/>
    <n v="10.472"/>
    <n v="10.47"/>
    <n v="10.47"/>
    <x v="282"/>
    <n v="7529084"/>
    <n v="24005480"/>
    <s v="E"/>
    <n v="5"/>
    <x v="38"/>
    <n v="3.91"/>
    <n v="11"/>
    <n v="3.91"/>
    <n v="1"/>
    <s v="5E"/>
    <n v="0.40107444861471042"/>
  </r>
  <r>
    <s v="5E-26A-VCS-Loc-22"/>
    <s v="5E"/>
    <n v="10.794"/>
    <n v="10.79"/>
    <n v="10.78"/>
    <x v="17"/>
    <n v="3941530"/>
    <n v="24005480"/>
    <s v="E"/>
    <n v="5"/>
    <x v="38"/>
    <n v="3.91"/>
    <n v="11"/>
    <n v="3.91"/>
    <n v="1"/>
    <s v="5E"/>
    <n v="0.20996537845086327"/>
  </r>
  <r>
    <s v="5E-26A-VCS-Loc-22"/>
    <s v="5E"/>
    <n v="12.4"/>
    <n v="12.4"/>
    <n v="12.39"/>
    <x v="20"/>
    <n v="39660332"/>
    <n v="24005480"/>
    <s v="E"/>
    <n v="5"/>
    <x v="38"/>
    <n v="3.91"/>
    <n v="11"/>
    <n v="3.91"/>
    <n v="1"/>
    <s v="5E"/>
    <n v="2.1127066438329489"/>
  </r>
  <r>
    <s v="5E-26A-VCS-Loc-22"/>
    <s v="5E"/>
    <n v="12.539"/>
    <n v="12.54"/>
    <n v="12.53"/>
    <x v="21"/>
    <n v="18255364"/>
    <n v="24005480"/>
    <s v="E"/>
    <n v="5"/>
    <x v="38"/>
    <n v="3.91"/>
    <n v="11"/>
    <n v="3.91"/>
    <n v="1"/>
    <s v="5E"/>
    <n v="0.97246358927073118"/>
  </r>
  <r>
    <s v="5E-26A-VCS-Loc-22"/>
    <s v="5E"/>
    <n v="12.914"/>
    <n v="12.91"/>
    <n v="12.91"/>
    <x v="22"/>
    <n v="97851414"/>
    <n v="24005480"/>
    <s v="E"/>
    <n v="5"/>
    <x v="38"/>
    <n v="3.91"/>
    <n v="11"/>
    <n v="3.91"/>
    <n v="1"/>
    <s v="5E"/>
    <n v="5.2125466944212278"/>
  </r>
  <r>
    <s v="5E-26A-VCS-Loc-22"/>
    <s v="5E"/>
    <n v="13.545999999999999"/>
    <n v="13.55"/>
    <n v="13.55"/>
    <x v="1056"/>
    <n v="26633817"/>
    <n v="24005480"/>
    <s v="E"/>
    <n v="5"/>
    <x v="38"/>
    <n v="3.91"/>
    <n v="11"/>
    <n v="3.91"/>
    <n v="1"/>
    <s v="5E"/>
    <n v="1.4187839407529654"/>
  </r>
  <r>
    <s v="5E-26A-VCS-Loc-22"/>
    <s v="5E"/>
    <n v="13.762"/>
    <n v="13.76"/>
    <n v="13.76"/>
    <x v="832"/>
    <n v="2064515"/>
    <n v="24005480"/>
    <s v="E"/>
    <n v="5"/>
    <x v="38"/>
    <n v="3.91"/>
    <n v="11"/>
    <n v="3.91"/>
    <n v="1"/>
    <s v="5E"/>
    <n v="0.10997675351766546"/>
  </r>
  <r>
    <s v="5E-26A-VCS-Loc-22"/>
    <s v="5E"/>
    <n v="14.686999999999999"/>
    <n v="14.69"/>
    <n v="14.69"/>
    <x v="1057"/>
    <n v="3745896"/>
    <n v="24005480"/>
    <s v="E"/>
    <n v="5"/>
    <x v="38"/>
    <n v="3.91"/>
    <n v="11"/>
    <n v="3.91"/>
    <n v="1"/>
    <s v="5E"/>
    <n v="0.19954395153089657"/>
  </r>
  <r>
    <s v="5E-26A-VCS-Loc-22"/>
    <s v="5E"/>
    <n v="15.026999999999999"/>
    <n v="15.03"/>
    <n v="15.02"/>
    <x v="286"/>
    <n v="5059312"/>
    <n v="24005480"/>
    <s v="E"/>
    <n v="5"/>
    <x v="38"/>
    <n v="3.91"/>
    <n v="11"/>
    <n v="3.91"/>
    <n v="1"/>
    <s v="5E"/>
    <n v="0.26950964695968166"/>
  </r>
  <r>
    <s v="5E-26A-VCS-Loc-22"/>
    <s v="5E"/>
    <n v="15.09"/>
    <n v="15.09"/>
    <n v="15.07"/>
    <x v="229"/>
    <n v="5094711"/>
    <n v="24005480"/>
    <s v="E"/>
    <n v="5"/>
    <x v="38"/>
    <n v="3.91"/>
    <n v="11"/>
    <n v="3.91"/>
    <n v="1"/>
    <s v="5E"/>
    <n v="0.27139535236640999"/>
  </r>
  <r>
    <s v="5E-26A-VCS-Loc-22"/>
    <s v="5E"/>
    <n v="15.205"/>
    <n v="15.21"/>
    <n v="15.21"/>
    <x v="356"/>
    <n v="6052923"/>
    <n v="24005480"/>
    <s v="E"/>
    <n v="5"/>
    <x v="38"/>
    <n v="3.91"/>
    <n v="11"/>
    <n v="3.91"/>
    <n v="1"/>
    <s v="5E"/>
    <n v="0.32243932392470298"/>
  </r>
  <r>
    <s v="5E-26A-VCS-Loc-22"/>
    <s v="5E"/>
    <n v="15.561"/>
    <n v="15.56"/>
    <n v="15.55"/>
    <x v="27"/>
    <n v="7672060"/>
    <n v="24005480"/>
    <s v="E"/>
    <n v="5"/>
    <x v="38"/>
    <n v="3.91"/>
    <n v="11"/>
    <n v="3.91"/>
    <n v="1"/>
    <s v="5E"/>
    <n v="0.40869078286800559"/>
  </r>
  <r>
    <s v="5E-26A-VCS-Loc-22"/>
    <s v="5E"/>
    <n v="15.766999999999999"/>
    <n v="15.77"/>
    <n v="15.77"/>
    <x v="189"/>
    <n v="1850008"/>
    <n v="24005480"/>
    <s v="E"/>
    <n v="5"/>
    <x v="38"/>
    <n v="3.91"/>
    <n v="11"/>
    <n v="3.91"/>
    <n v="1"/>
    <s v="5E"/>
    <n v="9.854996152690064E-2"/>
  </r>
  <r>
    <s v="5E-26A-VCS-Loc-22"/>
    <s v="5E"/>
    <n v="16.338000000000001"/>
    <n v="16.34"/>
    <n v="16.34"/>
    <x v="288"/>
    <n v="3183553"/>
    <n v="24005480"/>
    <s v="E"/>
    <n v="5"/>
    <x v="38"/>
    <n v="3.91"/>
    <n v="11"/>
    <n v="3.91"/>
    <n v="1"/>
    <s v="5E"/>
    <n v="0.16958792917049495"/>
  </r>
  <r>
    <s v="5E-26A-VCS-Loc-22"/>
    <s v="5E"/>
    <n v="16.448"/>
    <n v="16.45"/>
    <n v="16.440000000000001"/>
    <x v="151"/>
    <n v="5881386"/>
    <n v="24005480"/>
    <s v="E"/>
    <n v="5"/>
    <x v="38"/>
    <n v="3.91"/>
    <n v="11"/>
    <n v="3.91"/>
    <n v="1"/>
    <s v="5E"/>
    <n v="0.31330154465540255"/>
  </r>
  <r>
    <s v="5E-26A-VCS-Loc-22"/>
    <s v="5E"/>
    <n v="17.446000000000002"/>
    <n v="17.45"/>
    <n v="17.45"/>
    <x v="444"/>
    <n v="1263573"/>
    <n v="24005480"/>
    <s v="E"/>
    <n v="5"/>
    <x v="38"/>
    <n v="3.91"/>
    <n v="11"/>
    <n v="3.91"/>
    <n v="1"/>
    <s v="5E"/>
    <n v="6.7310557865928364E-2"/>
  </r>
  <r>
    <s v="5E-26A-VCS-Loc-22"/>
    <s v="5E"/>
    <n v="18.402000000000001"/>
    <n v="18.399999999999999"/>
    <n v="18.399999999999999"/>
    <x v="158"/>
    <n v="971115"/>
    <n v="24005480"/>
    <s v="E"/>
    <n v="5"/>
    <x v="38"/>
    <n v="3.91"/>
    <n v="11"/>
    <n v="3.91"/>
    <n v="1"/>
    <s v="5E"/>
    <n v="5.1731314614961728E-2"/>
  </r>
  <r>
    <s v="5E-26A-VCS-Loc-22"/>
    <s v="5E"/>
    <n v="18.52"/>
    <n v="18.52"/>
    <n v="18.510000000000002"/>
    <x v="36"/>
    <n v="24005480"/>
    <n v="24005480"/>
    <s v="E"/>
    <n v="5"/>
    <x v="38"/>
    <n v="3.91"/>
    <n v="11"/>
    <n v="3.91"/>
    <n v="1"/>
    <s v="5E"/>
    <n v="1.2787723785166241"/>
  </r>
  <r>
    <s v="5E-26A-VCS-Loc-22"/>
    <s v="5E"/>
    <n v="19.02"/>
    <n v="19.02"/>
    <n v="19.02"/>
    <x v="452"/>
    <n v="726570"/>
    <n v="24005480"/>
    <s v="E"/>
    <n v="5"/>
    <x v="38"/>
    <n v="3.91"/>
    <n v="11"/>
    <n v="3.91"/>
    <n v="1"/>
    <s v="5E"/>
    <n v="3.8704397789955609E-2"/>
  </r>
  <r>
    <s v="5E-26A-VCS-Loc-22"/>
    <s v="5E"/>
    <n v="19.102"/>
    <n v="19.100000000000001"/>
    <n v="19.100000000000001"/>
    <x v="925"/>
    <n v="1085880"/>
    <n v="24005480"/>
    <s v="E"/>
    <n v="5"/>
    <x v="38"/>
    <n v="3.91"/>
    <n v="11"/>
    <n v="3.91"/>
    <n v="1"/>
    <s v="5E"/>
    <n v="5.7844848358942692E-2"/>
  </r>
  <r>
    <s v="5E-26A-VCS-Loc-22"/>
    <s v="5E"/>
    <n v="19.308"/>
    <n v="19.309999999999999"/>
    <n v="19.309999999999999"/>
    <x v="987"/>
    <n v="1595897"/>
    <n v="24005480"/>
    <s v="E"/>
    <n v="5"/>
    <x v="38"/>
    <n v="3.91"/>
    <n v="11"/>
    <n v="3.91"/>
    <n v="1"/>
    <s v="5E"/>
    <n v="8.5013463699019756E-2"/>
  </r>
  <r>
    <s v="5E-26A-VCS-Loc-22"/>
    <s v="5E"/>
    <n v="19.564"/>
    <n v="19.559999999999999"/>
    <n v="19.55"/>
    <x v="39"/>
    <n v="10372079"/>
    <n v="24005480"/>
    <s v="E"/>
    <n v="5"/>
    <x v="38"/>
    <n v="3.91"/>
    <n v="11"/>
    <n v="3.91"/>
    <n v="1"/>
    <s v="5E"/>
    <n v="0.55252084661470324"/>
  </r>
  <r>
    <s v="5E-26A-VCS-Loc-22"/>
    <s v="5E"/>
    <n v="20.062000000000001"/>
    <n v="20.059999999999999"/>
    <n v="20.05"/>
    <x v="40"/>
    <n v="2132273"/>
    <n v="24005480"/>
    <s v="E"/>
    <n v="5"/>
    <x v="38"/>
    <n v="3.91"/>
    <n v="11"/>
    <n v="3.91"/>
    <n v="1"/>
    <s v="5E"/>
    <n v="0.11358622347300606"/>
  </r>
  <r>
    <s v="5E-26A-VCS-Loc-22"/>
    <s v="5E"/>
    <n v="20.215"/>
    <n v="20.22"/>
    <n v="20.22"/>
    <x v="1058"/>
    <n v="5514129"/>
    <n v="24005480"/>
    <s v="E"/>
    <n v="5"/>
    <x v="38"/>
    <n v="3.91"/>
    <n v="11"/>
    <n v="3.91"/>
    <n v="1"/>
    <s v="5E"/>
    <n v="0.29373775724449142"/>
  </r>
  <r>
    <s v="5E-26A-VCS-Loc-22"/>
    <s v="5E"/>
    <n v="21.088999999999999"/>
    <n v="21.09"/>
    <n v="21.07"/>
    <x v="249"/>
    <n v="50179766"/>
    <n v="24005480"/>
    <s v="E"/>
    <n v="5"/>
    <x v="38"/>
    <n v="3.91"/>
    <n v="11"/>
    <n v="3.91"/>
    <n v="1"/>
    <s v="5E"/>
    <n v="2.6730770941146615"/>
  </r>
  <r>
    <s v="5E-26A-VCS-Loc-22"/>
    <s v="5E"/>
    <n v="21.324000000000002"/>
    <n v="21.32"/>
    <n v="21.28"/>
    <x v="168"/>
    <n v="16768221"/>
    <n v="24005480"/>
    <s v="E"/>
    <n v="5"/>
    <x v="38"/>
    <n v="3.91"/>
    <n v="11"/>
    <n v="3.91"/>
    <n v="1"/>
    <s v="5E"/>
    <n v="0.89324345323077914"/>
  </r>
  <r>
    <s v="5E-26A-VCS-Loc-22"/>
    <s v="5E"/>
    <n v="21.521999999999998"/>
    <n v="21.52"/>
    <n v="21.52"/>
    <x v="464"/>
    <n v="2960059"/>
    <n v="24005480"/>
    <s v="E"/>
    <n v="5"/>
    <x v="38"/>
    <n v="3.91"/>
    <n v="11"/>
    <n v="3.91"/>
    <n v="1"/>
    <s v="5E"/>
    <n v="0.1576823995179242"/>
  </r>
  <r>
    <s v="5E-26A-VCS-Loc-22"/>
    <s v="5E"/>
    <n v="21.710999999999999"/>
    <n v="21.71"/>
    <n v="21.71"/>
    <x v="1059"/>
    <n v="1213477"/>
    <n v="24005480"/>
    <s v="E"/>
    <n v="5"/>
    <x v="38"/>
    <n v="3.91"/>
    <n v="11"/>
    <n v="3.91"/>
    <n v="1"/>
    <s v="5E"/>
    <n v="6.4641942988235071E-2"/>
  </r>
  <r>
    <s v="5E-26A-VCS-Loc-22"/>
    <s v="5E"/>
    <n v="21.933"/>
    <n v="21.93"/>
    <n v="21.93"/>
    <x v="1060"/>
    <n v="3468326"/>
    <n v="24005480"/>
    <s v="E"/>
    <n v="5"/>
    <x v="38"/>
    <n v="3.91"/>
    <n v="11"/>
    <n v="3.91"/>
    <n v="1"/>
    <s v="5E"/>
    <n v="0.18475779232454626"/>
  </r>
  <r>
    <s v="5E-26A-VCS-Loc-22"/>
    <s v="5E"/>
    <n v="22.116"/>
    <n v="22.12"/>
    <n v="22.12"/>
    <x v="1061"/>
    <n v="2032569"/>
    <n v="24005480"/>
    <s v="E"/>
    <n v="5"/>
    <x v="38"/>
    <n v="3.91"/>
    <n v="11"/>
    <n v="3.91"/>
    <n v="1"/>
    <s v="5E"/>
    <n v="0.10827498948694865"/>
  </r>
  <r>
    <s v="5E-26A-VCS-Loc-22"/>
    <s v="5E"/>
    <n v="22.187999999999999"/>
    <n v="22.19"/>
    <n v="22.19"/>
    <x v="44"/>
    <n v="3450942"/>
    <n v="24005480"/>
    <s v="E"/>
    <n v="5"/>
    <x v="38"/>
    <n v="3.91"/>
    <n v="11"/>
    <n v="3.91"/>
    <n v="1"/>
    <s v="5E"/>
    <n v="0.18383174631221352"/>
  </r>
  <r>
    <s v="5E-26A-VCS-Loc-22"/>
    <s v="5E"/>
    <n v="22.369"/>
    <n v="22.37"/>
    <n v="22.37"/>
    <x v="250"/>
    <n v="10836867"/>
    <n v="24005480"/>
    <s v="E"/>
    <n v="5"/>
    <x v="38"/>
    <n v="3.91"/>
    <n v="11"/>
    <n v="3.91"/>
    <n v="1"/>
    <s v="5E"/>
    <n v="0.57728011226013021"/>
  </r>
  <r>
    <s v="5E-26A-VCS-Loc-22"/>
    <s v="5E"/>
    <n v="22.532"/>
    <n v="22.53"/>
    <n v="22.53"/>
    <x v="930"/>
    <n v="4942493"/>
    <n v="24005480"/>
    <s v="E"/>
    <n v="5"/>
    <x v="38"/>
    <n v="3.91"/>
    <n v="11"/>
    <n v="3.91"/>
    <n v="1"/>
    <s v="5E"/>
    <n v="0.263286696596434"/>
  </r>
  <r>
    <s v="5E-26A-VCS-Loc-22"/>
    <s v="5E"/>
    <n v="22.765999999999998"/>
    <n v="22.77"/>
    <n v="22.77"/>
    <x v="1062"/>
    <n v="9256717"/>
    <n v="24005480"/>
    <s v="E"/>
    <n v="5"/>
    <x v="38"/>
    <n v="3.91"/>
    <n v="11"/>
    <n v="3.91"/>
    <n v="1"/>
    <s v="5E"/>
    <n v="0.49310549155214844"/>
  </r>
  <r>
    <s v="5E-26A-VCS-Loc-22"/>
    <s v="5E"/>
    <n v="22.873000000000001"/>
    <n v="22.87"/>
    <n v="22.87"/>
    <x v="233"/>
    <n v="2387283"/>
    <n v="24005480"/>
    <s v="E"/>
    <n v="5"/>
    <x v="38"/>
    <n v="3.91"/>
    <n v="11"/>
    <n v="3.91"/>
    <n v="1"/>
    <s v="5E"/>
    <n v="0.12717061104807328"/>
  </r>
  <r>
    <s v="5E-26A-VCS-Loc-22"/>
    <s v="5E"/>
    <n v="22.998000000000001"/>
    <n v="23"/>
    <n v="23"/>
    <x v="1063"/>
    <n v="7049429"/>
    <n v="24005480"/>
    <s v="E"/>
    <n v="5"/>
    <x v="38"/>
    <n v="3.91"/>
    <n v="11"/>
    <n v="3.91"/>
    <n v="1"/>
    <s v="5E"/>
    <n v="0.37552321759506851"/>
  </r>
  <r>
    <s v="5E-26A-VCS-Loc-22"/>
    <s v="5E"/>
    <n v="23.055"/>
    <n v="23.06"/>
    <n v="23.06"/>
    <x v="1064"/>
    <n v="2337566"/>
    <n v="24005480"/>
    <s v="E"/>
    <n v="5"/>
    <x v="38"/>
    <n v="3.91"/>
    <n v="11"/>
    <n v="3.91"/>
    <n v="1"/>
    <s v="5E"/>
    <n v="0.12452218550762538"/>
  </r>
  <r>
    <s v="5E-26A-VCS-Loc-22"/>
    <s v="5E"/>
    <n v="23.22"/>
    <n v="23.22"/>
    <n v="23.22"/>
    <x v="1065"/>
    <n v="4673257"/>
    <n v="24005480"/>
    <s v="E"/>
    <n v="5"/>
    <x v="38"/>
    <n v="3.91"/>
    <n v="11"/>
    <n v="3.91"/>
    <n v="1"/>
    <s v="5E"/>
    <n v="0.24894448972940608"/>
  </r>
  <r>
    <s v="5E-26A-VCS-Loc-22"/>
    <s v="5E"/>
    <n v="23.344000000000001"/>
    <n v="23.34"/>
    <n v="23.32"/>
    <x v="235"/>
    <n v="6726101"/>
    <n v="24005480"/>
    <s v="E"/>
    <n v="5"/>
    <x v="38"/>
    <n v="3.91"/>
    <n v="11"/>
    <n v="3.91"/>
    <n v="1"/>
    <s v="5E"/>
    <n v="0.35829952885395516"/>
  </r>
  <r>
    <s v="5E-26A-VCS-Loc-22"/>
    <s v="5E"/>
    <n v="23.545000000000002"/>
    <n v="23.55"/>
    <n v="23.55"/>
    <x v="1054"/>
    <n v="9500031"/>
    <n v="24005480"/>
    <s v="E"/>
    <n v="5"/>
    <x v="38"/>
    <n v="3.91"/>
    <n v="11"/>
    <n v="3.91"/>
    <n v="1"/>
    <s v="5E"/>
    <n v="0.50606683298362132"/>
  </r>
  <r>
    <s v="5E-26A-VCS-Loc-22"/>
    <s v="5E"/>
    <n v="23.675999999999998"/>
    <n v="23.68"/>
    <n v="23.67"/>
    <x v="386"/>
    <n v="7365919"/>
    <n v="24005480"/>
    <s v="E"/>
    <n v="5"/>
    <x v="38"/>
    <n v="3.91"/>
    <n v="11"/>
    <n v="3.91"/>
    <n v="1"/>
    <s v="5E"/>
    <n v="0.39238264594545874"/>
  </r>
  <r>
    <s v="5E-26A-VCS-Loc-22"/>
    <s v="5E"/>
    <n v="23.759"/>
    <n v="23.76"/>
    <n v="23.76"/>
    <x v="1066"/>
    <n v="6553294"/>
    <n v="24005480"/>
    <s v="E"/>
    <n v="5"/>
    <x v="38"/>
    <n v="3.91"/>
    <n v="11"/>
    <n v="3.91"/>
    <n v="1"/>
    <s v="5E"/>
    <n v="0.34909409666037594"/>
  </r>
  <r>
    <s v="5E-26A-VCS-Loc-22"/>
    <s v="5E"/>
    <n v="23.902000000000001"/>
    <n v="23.9"/>
    <n v="23.89"/>
    <x v="239"/>
    <n v="15601424"/>
    <n v="24005480"/>
    <s v="E"/>
    <n v="5"/>
    <x v="38"/>
    <n v="3.91"/>
    <n v="11"/>
    <n v="3.91"/>
    <n v="1"/>
    <s v="5E"/>
    <n v="0.83108815473493314"/>
  </r>
  <r>
    <s v="5E-26A-VCS-Loc-22"/>
    <s v="5E"/>
    <n v="24.04"/>
    <n v="24.04"/>
    <n v="24.04"/>
    <x v="480"/>
    <n v="3676821"/>
    <n v="24005480"/>
    <s v="E"/>
    <n v="5"/>
    <x v="38"/>
    <n v="3.91"/>
    <n v="11"/>
    <n v="3.91"/>
    <n v="1"/>
    <s v="5E"/>
    <n v="0.19586432496037873"/>
  </r>
  <r>
    <s v="5E-26A-VCS-Loc-22"/>
    <s v="5E"/>
    <n v="24.704999999999998"/>
    <n v="24.71"/>
    <n v="24.71"/>
    <x v="1067"/>
    <n v="1210169"/>
    <n v="24005480"/>
    <s v="E"/>
    <n v="5"/>
    <x v="38"/>
    <n v="3.91"/>
    <n v="11"/>
    <n v="3.91"/>
    <n v="1"/>
    <s v="5E"/>
    <n v="6.4465725764995513E-2"/>
  </r>
  <r>
    <s v="5E-26A-VCS-Loc-22"/>
    <s v="5E"/>
    <n v="24.827999999999999"/>
    <n v="24.83"/>
    <n v="24.83"/>
    <x v="857"/>
    <n v="30860518"/>
    <n v="24005480"/>
    <s v="E"/>
    <n v="5"/>
    <x v="38"/>
    <n v="3.91"/>
    <n v="11"/>
    <n v="3.91"/>
    <n v="1"/>
    <s v="5E"/>
    <n v="1.6439403838254885"/>
  </r>
  <r>
    <s v="5E-26A-VCS-Loc-22"/>
    <s v="5E"/>
    <n v="24.948"/>
    <n v="24.95"/>
    <n v="24.95"/>
    <x v="1068"/>
    <n v="109596590"/>
    <n v="24005480"/>
    <s v="E"/>
    <n v="5"/>
    <x v="38"/>
    <n v="3.91"/>
    <n v="11"/>
    <n v="3.91"/>
    <n v="1"/>
    <s v="5E"/>
    <n v="5.8382124444756469"/>
  </r>
  <r>
    <s v="5E-26A-VCS-Loc-22"/>
    <s v="5E"/>
    <n v="25.033999999999999"/>
    <n v="25.03"/>
    <n v="25.03"/>
    <x v="1069"/>
    <n v="1853605"/>
    <n v="24005480"/>
    <s v="E"/>
    <n v="5"/>
    <x v="38"/>
    <n v="3.91"/>
    <n v="11"/>
    <n v="3.91"/>
    <n v="1"/>
    <s v="5E"/>
    <n v="9.874157378566506E-2"/>
  </r>
  <r>
    <s v="5E-26A-VCS-Loc-22"/>
    <s v="5E"/>
    <n v="25.126999999999999"/>
    <n v="25.13"/>
    <n v="25.13"/>
    <x v="738"/>
    <n v="6649387"/>
    <n v="24005480"/>
    <s v="E"/>
    <n v="5"/>
    <x v="38"/>
    <n v="3.91"/>
    <n v="11"/>
    <n v="3.91"/>
    <n v="1"/>
    <s v="5E"/>
    <n v="0.35421297260740126"/>
  </r>
  <r>
    <s v="5E-26A-VCS-Loc-22"/>
    <s v="5E"/>
    <n v="25.221"/>
    <n v="25.22"/>
    <n v="25.22"/>
    <x v="292"/>
    <n v="2877989"/>
    <n v="24005480"/>
    <s v="E"/>
    <n v="5"/>
    <x v="38"/>
    <n v="3.91"/>
    <n v="11"/>
    <n v="3.91"/>
    <n v="1"/>
    <s v="5E"/>
    <n v="0.15331052904897882"/>
  </r>
  <r>
    <s v="5E-26A-VCS-Loc-22"/>
    <s v="5E"/>
    <n v="25.295000000000002"/>
    <n v="25.3"/>
    <n v="25.3"/>
    <x v="1070"/>
    <n v="2635355"/>
    <n v="24005480"/>
    <s v="E"/>
    <n v="5"/>
    <x v="38"/>
    <n v="3.91"/>
    <n v="11"/>
    <n v="3.91"/>
    <n v="1"/>
    <s v="5E"/>
    <n v="0.1403854112305056"/>
  </r>
  <r>
    <s v="5E-26A-VCS-Loc-22"/>
    <s v="5E"/>
    <n v="25.506"/>
    <n v="25.51"/>
    <n v="25.51"/>
    <x v="487"/>
    <n v="3758564"/>
    <n v="24005480"/>
    <s v="E"/>
    <n v="5"/>
    <x v="38"/>
    <n v="3.91"/>
    <n v="11"/>
    <n v="3.91"/>
    <n v="1"/>
    <s v="5E"/>
    <n v="0.20021877613307279"/>
  </r>
  <r>
    <s v="5E-26A-VCS-Loc-22"/>
    <s v="5E"/>
    <n v="25.635000000000002"/>
    <n v="25.64"/>
    <n v="25.64"/>
    <x v="1071"/>
    <n v="1423333"/>
    <n v="24005480"/>
    <s v="E"/>
    <n v="5"/>
    <x v="38"/>
    <n v="3.91"/>
    <n v="11"/>
    <n v="3.91"/>
    <n v="1"/>
    <s v="5E"/>
    <n v="7.5820976120085995E-2"/>
  </r>
  <r>
    <s v="5E-26A-VCS-Loc-22"/>
    <s v="5E"/>
    <n v="25.677"/>
    <n v="25.68"/>
    <n v="25.67"/>
    <x v="254"/>
    <n v="1448988"/>
    <n v="24005480"/>
    <s v="E"/>
    <n v="5"/>
    <x v="38"/>
    <n v="3.91"/>
    <n v="11"/>
    <n v="3.91"/>
    <n v="1"/>
    <s v="5E"/>
    <n v="7.7187618460536761E-2"/>
  </r>
  <r>
    <s v="5E-26A-VCS-Loc-22"/>
    <s v="5E"/>
    <n v="25.766999999999999"/>
    <n v="25.77"/>
    <n v="25.77"/>
    <x v="1072"/>
    <n v="4758433"/>
    <n v="24005480"/>
    <s v="E"/>
    <n v="5"/>
    <x v="38"/>
    <n v="3.91"/>
    <n v="11"/>
    <n v="3.91"/>
    <n v="1"/>
    <s v="5E"/>
    <n v="0.25348181687772936"/>
  </r>
  <r>
    <s v="5E-26A-VCS-Loc-22"/>
    <s v="5E"/>
    <n v="26.209"/>
    <n v="26.21"/>
    <n v="26.21"/>
    <x v="1073"/>
    <n v="5370499"/>
    <n v="24005480"/>
    <s v="E"/>
    <n v="5"/>
    <x v="38"/>
    <n v="3.91"/>
    <n v="11"/>
    <n v="3.91"/>
    <n v="1"/>
    <s v="5E"/>
    <n v="0.28608658439869356"/>
  </r>
  <r>
    <s v="5E-26A-VCS-Loc-22"/>
    <s v="5E"/>
    <n v="26.373999999999999"/>
    <n v="26.37"/>
    <n v="26.37"/>
    <x v="1074"/>
    <n v="4359073"/>
    <n v="24005480"/>
    <s v="E"/>
    <n v="5"/>
    <x v="38"/>
    <n v="3.91"/>
    <n v="11"/>
    <n v="3.91"/>
    <n v="1"/>
    <s v="5E"/>
    <n v="0.23220790204309996"/>
  </r>
  <r>
    <s v="5E-26A-VCS-Loc-22"/>
    <s v="5E"/>
    <n v="26.643999999999998"/>
    <n v="26.64"/>
    <n v="26.62"/>
    <x v="293"/>
    <n v="9536724"/>
    <n v="24005480"/>
    <s v="E"/>
    <n v="5"/>
    <x v="38"/>
    <n v="3.91"/>
    <n v="11"/>
    <n v="3.91"/>
    <n v="1"/>
    <s v="5E"/>
    <n v="0.50802146979508733"/>
  </r>
  <r>
    <s v="5E-26A-VCS-Loc-22"/>
    <s v="5E"/>
    <n v="27.323"/>
    <n v="27.32"/>
    <n v="27.32"/>
    <x v="613"/>
    <n v="14741518"/>
    <n v="24005480"/>
    <s v="E"/>
    <n v="5"/>
    <x v="38"/>
    <n v="3.91"/>
    <n v="11"/>
    <n v="3.91"/>
    <n v="1"/>
    <s v="5E"/>
    <n v="0.78528094567597162"/>
  </r>
  <r>
    <s v="5E-26A-VCS-Loc-22"/>
    <s v="5E"/>
    <n v="27.908000000000001"/>
    <n v="27.91"/>
    <n v="27.91"/>
    <x v="294"/>
    <n v="1155090"/>
    <n v="24005480"/>
    <s v="E"/>
    <n v="5"/>
    <x v="38"/>
    <n v="3.91"/>
    <n v="11"/>
    <n v="3.91"/>
    <n v="1"/>
    <s v="5E"/>
    <n v="6.1531666382041404E-2"/>
  </r>
  <r>
    <s v="5E-26A-VCS-Loc-22"/>
    <s v="5E"/>
    <n v="29.26"/>
    <n v="29.26"/>
    <n v="29.26"/>
    <x v="192"/>
    <n v="1174845"/>
    <n v="24005480"/>
    <s v="E"/>
    <n v="5"/>
    <x v="38"/>
    <n v="3.91"/>
    <n v="11"/>
    <n v="3.91"/>
    <n v="1"/>
    <s v="5E"/>
    <n v="6.2584015609700921E-2"/>
  </r>
  <r>
    <s v="5E-26A-VCS-Loc-22"/>
    <s v="5E"/>
    <n v="30.029"/>
    <n v="30.03"/>
    <n v="30.03"/>
    <x v="317"/>
    <n v="647743"/>
    <n v="24005480"/>
    <s v="E"/>
    <n v="5"/>
    <x v="38"/>
    <n v="3.91"/>
    <n v="11"/>
    <n v="3.91"/>
    <n v="1"/>
    <s v="5E"/>
    <n v="3.4505281993007161E-2"/>
  </r>
  <r>
    <s v="5E-26A-VCS-Loc-22"/>
    <s v="5E"/>
    <n v="30.948"/>
    <n v="30.95"/>
    <n v="30.94"/>
    <x v="193"/>
    <n v="7797861"/>
    <n v="24005480"/>
    <s v="E"/>
    <n v="5"/>
    <x v="38"/>
    <n v="3.91"/>
    <n v="11"/>
    <n v="3.91"/>
    <n v="1"/>
    <s v="5E"/>
    <n v="0.41539220454296349"/>
  </r>
  <r>
    <s v="5E-26A-VCS-Loc-22"/>
    <s v="5E"/>
    <n v="31.251000000000001"/>
    <n v="31.25"/>
    <n v="31.25"/>
    <x v="259"/>
    <n v="1245039"/>
    <n v="24005480"/>
    <s v="E"/>
    <n v="5"/>
    <x v="38"/>
    <n v="3.91"/>
    <n v="11"/>
    <n v="3.91"/>
    <n v="1"/>
    <s v="5E"/>
    <n v="6.6323251331610919E-2"/>
  </r>
  <r>
    <s v="5E-26A-VCS-Loc-22"/>
    <s v="5E"/>
    <n v="31.408000000000001"/>
    <n v="31.41"/>
    <n v="31.41"/>
    <x v="301"/>
    <n v="1465303"/>
    <n v="24005480"/>
    <s v="E"/>
    <n v="5"/>
    <x v="38"/>
    <n v="3.91"/>
    <n v="11"/>
    <n v="3.91"/>
    <n v="1"/>
    <s v="5E"/>
    <n v="7.8056718822433244E-2"/>
  </r>
  <r>
    <s v="5E-26A-VCS-Loc-22"/>
    <s v="5E"/>
    <n v="31.742999999999999"/>
    <n v="31.74"/>
    <n v="31.73"/>
    <x v="103"/>
    <n v="5074552"/>
    <n v="24005480"/>
    <s v="E"/>
    <n v="5"/>
    <x v="38"/>
    <n v="3.91"/>
    <n v="11"/>
    <n v="3.91"/>
    <n v="1"/>
    <s v="5E"/>
    <n v="0.27032148205102718"/>
  </r>
  <r>
    <s v="5E-26A-VCS-Loc-22"/>
    <s v="5E"/>
    <n v="32.573999999999998"/>
    <n v="32.57"/>
    <n v="32.57"/>
    <x v="946"/>
    <n v="1750816"/>
    <n v="24005480"/>
    <s v="E"/>
    <n v="5"/>
    <x v="38"/>
    <n v="3.91"/>
    <n v="11"/>
    <n v="3.91"/>
    <n v="1"/>
    <s v="5E"/>
    <n v="9.3266001790631214E-2"/>
  </r>
  <r>
    <s v="5E-26A-VCS-Loc-22"/>
    <s v="5E"/>
    <n v="33.235999999999997"/>
    <n v="33.24"/>
    <n v="33.24"/>
    <x v="1075"/>
    <n v="9921926"/>
    <n v="24005480"/>
    <s v="E"/>
    <n v="5"/>
    <x v="38"/>
    <n v="3.91"/>
    <n v="11"/>
    <n v="3.91"/>
    <n v="1"/>
    <s v="5E"/>
    <n v="0.52854118769905589"/>
  </r>
  <r>
    <s v="5E-26A-VCS-Loc-22"/>
    <s v="5E"/>
    <n v="33.973999999999997"/>
    <n v="33.97"/>
    <n v="33.97"/>
    <x v="705"/>
    <n v="1038231"/>
    <n v="24005480"/>
    <s v="E"/>
    <n v="5"/>
    <x v="38"/>
    <n v="3.91"/>
    <n v="11"/>
    <n v="3.91"/>
    <n v="1"/>
    <s v="5E"/>
    <n v="5.5306585218029093E-2"/>
  </r>
  <r>
    <s v="5E-26A-VCS-Loc-22"/>
    <s v="5E"/>
    <n v="34.408999999999999"/>
    <n v="34.409999999999997"/>
    <n v="34.409999999999997"/>
    <x v="195"/>
    <n v="4307926"/>
    <n v="24005480"/>
    <s v="E"/>
    <n v="5"/>
    <x v="38"/>
    <n v="3.91"/>
    <n v="11"/>
    <n v="3.91"/>
    <n v="1"/>
    <s v="5E"/>
    <n v="0.22948330037531453"/>
  </r>
  <r>
    <s v="5E-26A-VCS-Loc-22"/>
    <s v="5E"/>
    <n v="34.856000000000002"/>
    <n v="34.86"/>
    <n v="34.86"/>
    <x v="60"/>
    <n v="357737"/>
    <n v="24005480"/>
    <s v="E"/>
    <n v="5"/>
    <x v="38"/>
    <n v="3.91"/>
    <n v="11"/>
    <n v="3.91"/>
    <n v="1"/>
    <s v="5E"/>
    <n v="1.9056656828915795E-2"/>
  </r>
  <r>
    <s v="5E-26A-VCS-Loc-22"/>
    <s v="5E"/>
    <n v="34.936999999999998"/>
    <n v="34.94"/>
    <n v="34.86"/>
    <x v="61"/>
    <n v="1885530"/>
    <n v="24005480"/>
    <s v="E"/>
    <n v="5"/>
    <x v="38"/>
    <n v="3.91"/>
    <n v="11"/>
    <n v="3.91"/>
    <n v="1"/>
    <s v="5E"/>
    <n v="0.10044221914598044"/>
  </r>
  <r>
    <s v="5E-26A-VCS-Loc-22"/>
    <s v="5E"/>
    <n v="35.173000000000002"/>
    <n v="35.17"/>
    <n v="35.17"/>
    <x v="1076"/>
    <n v="1641928"/>
    <n v="24005480"/>
    <s v="E"/>
    <n v="5"/>
    <x v="38"/>
    <n v="3.91"/>
    <n v="11"/>
    <n v="3.91"/>
    <n v="1"/>
    <s v="5E"/>
    <n v="8.7465535949001791E-2"/>
  </r>
  <r>
    <s v="5E-26A-VCS-Loc-22"/>
    <s v="5E"/>
    <n v="35.235999999999997"/>
    <n v="35.24"/>
    <n v="35.24"/>
    <x v="753"/>
    <n v="1207119"/>
    <n v="24005480"/>
    <s v="E"/>
    <n v="5"/>
    <x v="38"/>
    <n v="3.91"/>
    <n v="11"/>
    <n v="3.91"/>
    <n v="1"/>
    <s v="5E"/>
    <n v="6.4303252206688172E-2"/>
  </r>
  <r>
    <s v="5E-26A-VCS-Loc-22"/>
    <s v="5E"/>
    <n v="35.289000000000001"/>
    <n v="35.29"/>
    <n v="35.29"/>
    <x v="1077"/>
    <n v="2328126"/>
    <n v="24005480"/>
    <s v="E"/>
    <n v="5"/>
    <x v="38"/>
    <n v="3.91"/>
    <n v="11"/>
    <n v="3.91"/>
    <n v="1"/>
    <s v="5E"/>
    <n v="0.12401931652715938"/>
  </r>
  <r>
    <s v="5E-26A-VCS-Loc-22"/>
    <s v="5E"/>
    <n v="35.395000000000003"/>
    <n v="35.4"/>
    <n v="35.4"/>
    <x v="263"/>
    <n v="1774660"/>
    <n v="24005480"/>
    <s v="E"/>
    <n v="5"/>
    <x v="38"/>
    <n v="3.91"/>
    <n v="11"/>
    <n v="3.91"/>
    <n v="1"/>
    <s v="5E"/>
    <n v="9.4536172126460802E-2"/>
  </r>
  <r>
    <s v="5E-26A-VCS-Loc-22"/>
    <s v="5E"/>
    <n v="35.642000000000003"/>
    <n v="35.64"/>
    <n v="35.64"/>
    <x v="1078"/>
    <n v="16694157"/>
    <n v="24005480"/>
    <s v="E"/>
    <n v="5"/>
    <x v="38"/>
    <n v="3.91"/>
    <n v="11"/>
    <n v="3.91"/>
    <n v="1"/>
    <s v="5E"/>
    <n v="0.88929806253488586"/>
  </r>
  <r>
    <s v="5E-26A-VCS-Loc-22"/>
    <s v="5E"/>
    <n v="35.793999999999997"/>
    <n v="35.79"/>
    <n v="35.79"/>
    <x v="1079"/>
    <n v="3840031"/>
    <n v="24005480"/>
    <s v="E"/>
    <n v="5"/>
    <x v="38"/>
    <n v="3.91"/>
    <n v="11"/>
    <n v="3.91"/>
    <n v="1"/>
    <s v="5E"/>
    <n v="0.20455852478049055"/>
  </r>
  <r>
    <s v="5E-26A-VCS-Loc-22"/>
    <s v="5E"/>
    <n v="35.847999999999999"/>
    <n v="35.85"/>
    <n v="35.85"/>
    <x v="264"/>
    <n v="3721856"/>
    <n v="24005480"/>
    <s v="E"/>
    <n v="5"/>
    <x v="38"/>
    <n v="3.91"/>
    <n v="11"/>
    <n v="3.91"/>
    <n v="1"/>
    <s v="5E"/>
    <n v="0.19826334027132009"/>
  </r>
  <r>
    <s v="5E-26A-VCS-Loc-22"/>
    <s v="5E"/>
    <n v="35.904000000000003"/>
    <n v="35.9"/>
    <n v="35.9"/>
    <x v="710"/>
    <n v="4568866"/>
    <n v="24005480"/>
    <s v="E"/>
    <n v="5"/>
    <x v="38"/>
    <n v="3.91"/>
    <n v="11"/>
    <n v="3.91"/>
    <n v="1"/>
    <s v="5E"/>
    <n v="0.24338357916374653"/>
  </r>
  <r>
    <s v="5E-26A-VCS-Loc-22"/>
    <s v="5E"/>
    <n v="36.030999999999999"/>
    <n v="36.03"/>
    <n v="36.03"/>
    <x v="1018"/>
    <n v="7138698"/>
    <n v="24005480"/>
    <s v="E"/>
    <n v="5"/>
    <x v="38"/>
    <n v="3.91"/>
    <n v="11"/>
    <n v="3.91"/>
    <n v="1"/>
    <s v="5E"/>
    <n v="0.38027857893163847"/>
  </r>
  <r>
    <s v="5E-26A-VCS-Loc-22"/>
    <s v="5E"/>
    <n v="36.107999999999997"/>
    <n v="36.11"/>
    <n v="36.11"/>
    <x v="196"/>
    <n v="7550410"/>
    <n v="24005480"/>
    <s v="E"/>
    <n v="5"/>
    <x v="38"/>
    <n v="3.91"/>
    <n v="11"/>
    <n v="3.91"/>
    <n v="1"/>
    <s v="5E"/>
    <n v="0.40221048504240292"/>
  </r>
  <r>
    <s v="5E-26A-VCS-Loc-22"/>
    <s v="5E"/>
    <n v="36.167999999999999"/>
    <n v="36.17"/>
    <n v="36.11"/>
    <x v="65"/>
    <n v="5445868"/>
    <n v="24005480"/>
    <s v="E"/>
    <n v="5"/>
    <x v="38"/>
    <n v="3.91"/>
    <n v="11"/>
    <n v="3.91"/>
    <n v="1"/>
    <s v="5E"/>
    <n v="0.29010149246953493"/>
  </r>
  <r>
    <s v="5E-26A-VCS-Loc-22"/>
    <s v="5E"/>
    <n v="36.273000000000003"/>
    <n v="36.270000000000003"/>
    <n v="36.270000000000003"/>
    <x v="394"/>
    <n v="15093781"/>
    <n v="24005480"/>
    <s v="E"/>
    <n v="5"/>
    <x v="38"/>
    <n v="3.91"/>
    <n v="11"/>
    <n v="3.91"/>
    <n v="1"/>
    <s v="5E"/>
    <n v="0.80404600242024016"/>
  </r>
  <r>
    <s v="5E-26A-VCS-Loc-22"/>
    <s v="5E"/>
    <n v="36.408000000000001"/>
    <n v="36.409999999999997"/>
    <n v="36.409999999999997"/>
    <x v="1080"/>
    <n v="37273985"/>
    <n v="24005480"/>
    <s v="E"/>
    <n v="5"/>
    <x v="38"/>
    <n v="3.91"/>
    <n v="11"/>
    <n v="3.91"/>
    <n v="1"/>
    <s v="5E"/>
    <n v="1.985585893522769"/>
  </r>
  <r>
    <s v="5E-26A-VCS-Loc-22"/>
    <s v="5E"/>
    <n v="36.537999999999997"/>
    <n v="36.54"/>
    <n v="36.54"/>
    <x v="66"/>
    <n v="10090215"/>
    <n v="24005480"/>
    <s v="E"/>
    <n v="5"/>
    <x v="38"/>
    <n v="3.91"/>
    <n v="11"/>
    <n v="3.91"/>
    <n v="1"/>
    <s v="5E"/>
    <n v="0.53750594594626389"/>
  </r>
  <r>
    <s v="5E-26A-VCS-Loc-22"/>
    <s v="5E"/>
    <n v="36.582999999999998"/>
    <n v="36.58"/>
    <n v="36.58"/>
    <x v="1020"/>
    <n v="9350896"/>
    <n v="24005480"/>
    <s v="E"/>
    <n v="5"/>
    <x v="38"/>
    <n v="3.91"/>
    <n v="11"/>
    <n v="3.91"/>
    <n v="1"/>
    <s v="5E"/>
    <n v="0.49812240868258356"/>
  </r>
  <r>
    <s v="5E-26A-VCS-Loc-22"/>
    <s v="5E"/>
    <n v="36.670999999999999"/>
    <n v="36.67"/>
    <n v="36.67"/>
    <x v="1081"/>
    <n v="12821040"/>
    <n v="24005480"/>
    <s v="E"/>
    <n v="5"/>
    <x v="38"/>
    <n v="3.91"/>
    <n v="11"/>
    <n v="3.91"/>
    <n v="1"/>
    <s v="5E"/>
    <n v="0.68297704590188468"/>
  </r>
  <r>
    <s v="5E-26A-VCS-Loc-22"/>
    <s v="5E"/>
    <n v="36.728000000000002"/>
    <n v="36.729999999999997"/>
    <n v="36.72"/>
    <x v="198"/>
    <n v="20377914"/>
    <n v="24005480"/>
    <s v="E"/>
    <n v="5"/>
    <x v="38"/>
    <n v="3.91"/>
    <n v="11"/>
    <n v="3.91"/>
    <n v="1"/>
    <s v="5E"/>
    <n v="1.085531868347861"/>
  </r>
  <r>
    <s v="5E-26A-VCS-Loc-22"/>
    <s v="5E"/>
    <n v="36.865000000000002"/>
    <n v="36.869999999999997"/>
    <n v="36.869999999999997"/>
    <x v="1082"/>
    <n v="15741640"/>
    <n v="24005480"/>
    <s v="E"/>
    <n v="5"/>
    <x v="38"/>
    <n v="3.91"/>
    <n v="11"/>
    <n v="3.91"/>
    <n v="1"/>
    <s v="5E"/>
    <n v="0.83855746373546503"/>
  </r>
  <r>
    <s v="5E-26A-VCS-Loc-22"/>
    <s v="5E"/>
    <n v="36.957000000000001"/>
    <n v="36.96"/>
    <n v="36.96"/>
    <x v="69"/>
    <n v="24065758"/>
    <n v="24005480"/>
    <s v="E"/>
    <n v="5"/>
    <x v="38"/>
    <n v="3.91"/>
    <n v="11"/>
    <n v="3.91"/>
    <n v="1"/>
    <s v="5E"/>
    <n v="1.2819833887289682"/>
  </r>
  <r>
    <s v="5E-26A-VCS-Loc-22"/>
    <s v="5E"/>
    <n v="37.139000000000003"/>
    <n v="37.14"/>
    <n v="37.14"/>
    <x v="305"/>
    <n v="56945168"/>
    <n v="24005480"/>
    <s v="E"/>
    <n v="5"/>
    <x v="38"/>
    <n v="3.91"/>
    <n v="11"/>
    <n v="3.91"/>
    <n v="1"/>
    <s v="5E"/>
    <n v="3.0334701879899399"/>
  </r>
  <r>
    <s v="5E-26A-VCS-Loc-22"/>
    <s v="5E"/>
    <n v="37.207999999999998"/>
    <n v="37.21"/>
    <n v="37.21"/>
    <x v="1083"/>
    <n v="124741696"/>
    <n v="24005480"/>
    <s v="E"/>
    <n v="5"/>
    <x v="38"/>
    <n v="3.91"/>
    <n v="11"/>
    <n v="3.91"/>
    <n v="1"/>
    <s v="5E"/>
    <n v="6.6449925306270758"/>
  </r>
  <r>
    <s v="5E-26A-VCS-Loc-22"/>
    <s v="5E"/>
    <n v="37.584000000000003"/>
    <n v="37.58"/>
    <n v="37.58"/>
    <x v="269"/>
    <n v="423739928"/>
    <n v="24005480"/>
    <s v="E"/>
    <n v="5"/>
    <x v="38"/>
    <n v="3.91"/>
    <n v="11"/>
    <n v="3.91"/>
    <n v="1"/>
    <s v="5E"/>
    <n v="22.572634065264392"/>
  </r>
  <r>
    <s v="5E-26A-VCS-Loc-22"/>
    <s v="5E"/>
    <n v="37.69"/>
    <n v="37.69"/>
    <n v="37.67"/>
    <x v="306"/>
    <n v="177238140"/>
    <n v="24005480"/>
    <s v="E"/>
    <n v="5"/>
    <x v="38"/>
    <n v="3.91"/>
    <n v="11"/>
    <n v="3.91"/>
    <n v="1"/>
    <s v="5E"/>
    <n v="9.4414791060900427"/>
  </r>
  <r>
    <s v="5E-26A-VCS-Loc-22"/>
    <s v="5E"/>
    <n v="37.781999999999996"/>
    <n v="37.78"/>
    <n v="37.78"/>
    <x v="184"/>
    <n v="335046008"/>
    <n v="24005480"/>
    <s v="E"/>
    <n v="5"/>
    <x v="38"/>
    <n v="3.91"/>
    <n v="11"/>
    <n v="3.91"/>
    <n v="1"/>
    <s v="5E"/>
    <n v="17.847907251288451"/>
  </r>
  <r>
    <s v="5E-26A-VCS-Loc-22"/>
    <s v="5E"/>
    <n v="37.988"/>
    <n v="37.99"/>
    <n v="37.99"/>
    <x v="77"/>
    <n v="165604140"/>
    <n v="24005480"/>
    <s v="E"/>
    <n v="5"/>
    <x v="38"/>
    <n v="3.91"/>
    <n v="11"/>
    <n v="3.91"/>
    <n v="1"/>
    <s v="5E"/>
    <n v="8.8217357036809929"/>
  </r>
  <r>
    <s v="5E-26A-VCS-Loc-22"/>
    <s v="5E"/>
    <n v="38.051000000000002"/>
    <n v="38.049999999999997"/>
    <n v="38.049999999999997"/>
    <x v="277"/>
    <n v="134485298"/>
    <n v="24005480"/>
    <s v="E"/>
    <n v="5"/>
    <x v="38"/>
    <n v="3.91"/>
    <n v="11"/>
    <n v="3.91"/>
    <n v="1"/>
    <s v="5E"/>
    <n v="7.1640343954370822"/>
  </r>
  <r>
    <s v="5E-26A-VCS-Loc-22"/>
    <s v="5E"/>
    <n v="38.158000000000001"/>
    <n v="38.159999999999997"/>
    <n v="38.159999999999997"/>
    <x v="1084"/>
    <n v="272334150"/>
    <n v="24005480"/>
    <s v="E"/>
    <n v="5"/>
    <x v="38"/>
    <n v="3.91"/>
    <n v="11"/>
    <n v="3.91"/>
    <n v="1"/>
    <s v="5E"/>
    <n v="14.507245376755769"/>
  </r>
  <r>
    <s v="5E-26A-VCS-Loc-22"/>
    <s v="5E"/>
    <n v="38.734999999999999"/>
    <n v="38.74"/>
    <n v="38.74"/>
    <x v="1085"/>
    <n v="13486196969"/>
    <n v="24005480"/>
    <s v="E"/>
    <n v="5"/>
    <x v="38"/>
    <n v="3.91"/>
    <n v="11"/>
    <n v="3.91"/>
    <n v="1"/>
    <s v="5E"/>
    <n v="718.40997035642761"/>
  </r>
  <r>
    <s v="5E-26A-VCS-Loc-22"/>
    <s v="5E"/>
    <n v="38.915999999999997"/>
    <n v="38.92"/>
    <n v="38.92"/>
    <x v="1086"/>
    <n v="10741200407"/>
    <n v="24005480"/>
    <s v="E"/>
    <n v="5"/>
    <x v="38"/>
    <n v="3.91"/>
    <n v="11"/>
    <n v="3.91"/>
    <n v="1"/>
    <s v="5E"/>
    <n v="572.18395102214663"/>
  </r>
  <r>
    <s v="5E-26A-VCS-Loc-22"/>
    <s v="5E"/>
    <n v="39.048000000000002"/>
    <n v="39.049999999999997"/>
    <n v="39.049999999999997"/>
    <x v="1087"/>
    <n v="8866534620"/>
    <n v="24005480"/>
    <s v="E"/>
    <n v="5"/>
    <x v="38"/>
    <n v="3.91"/>
    <n v="11"/>
    <n v="3.91"/>
    <n v="1"/>
    <s v="5E"/>
    <n v="472.32046871036908"/>
  </r>
  <r>
    <s v="5E-26A-VCS-Loc-22"/>
    <s v="5E"/>
    <n v="39.118000000000002"/>
    <n v="39.119999999999997"/>
    <n v="39.119999999999997"/>
    <x v="1088"/>
    <n v="2557668270"/>
    <n v="24005480"/>
    <s v="E"/>
    <n v="5"/>
    <x v="38"/>
    <n v="3.91"/>
    <n v="11"/>
    <n v="3.91"/>
    <n v="1"/>
    <s v="5E"/>
    <n v="136.24703763825588"/>
  </r>
  <r>
    <s v="5E-26A-VCS-Loc-22"/>
    <s v="5E"/>
    <n v="39.868000000000002"/>
    <n v="39.869999999999997"/>
    <n v="39.869999999999997"/>
    <x v="1089"/>
    <n v="10556545"/>
    <n v="24005480"/>
    <s v="E"/>
    <n v="5"/>
    <x v="38"/>
    <n v="3.91"/>
    <n v="11"/>
    <n v="3.91"/>
    <n v="1"/>
    <s v="5E"/>
    <n v="0.56234735396116942"/>
  </r>
  <r>
    <s v="5E-26A-VCS-Loc-22"/>
    <s v="5E"/>
    <n v="39.945"/>
    <n v="39.950000000000003"/>
    <n v="39.950000000000003"/>
    <x v="951"/>
    <n v="6528596"/>
    <n v="24005480"/>
    <s v="E"/>
    <n v="5"/>
    <x v="38"/>
    <n v="3.91"/>
    <n v="11"/>
    <n v="3.91"/>
    <n v="1"/>
    <s v="5E"/>
    <n v="0.34777843372822032"/>
  </r>
  <r>
    <s v="5E-26A-VCS-Loc-22"/>
    <s v="5E"/>
    <n v="39.997999999999998"/>
    <n v="40"/>
    <n v="40"/>
    <x v="209"/>
    <n v="18305906"/>
    <n v="24005480"/>
    <s v="E"/>
    <n v="5"/>
    <x v="38"/>
    <n v="3.91"/>
    <n v="11"/>
    <n v="3.91"/>
    <n v="1"/>
    <s v="5E"/>
    <n v="0.9751559625769507"/>
  </r>
  <r>
    <s v="5E-26A-VCS-Loc-22"/>
    <s v="5E"/>
    <n v="40.173999999999999"/>
    <n v="40.17"/>
    <n v="40.17"/>
    <x v="1090"/>
    <n v="953550"/>
    <n v="24005480"/>
    <s v="E"/>
    <n v="5"/>
    <x v="38"/>
    <n v="3.91"/>
    <n v="11"/>
    <n v="3.91"/>
    <n v="1"/>
    <s v="5E"/>
    <n v="5.0795626729168791E-2"/>
  </r>
  <r>
    <s v="6A-2A-VCS-Loc-22"/>
    <s v="6A"/>
    <n v="4.1669999999999998"/>
    <n v="4.17"/>
    <n v="4.1500000000000004"/>
    <x v="0"/>
    <n v="9783793"/>
    <n v="46098725"/>
    <s v="A"/>
    <n v="6"/>
    <x v="39"/>
    <n v="2.5"/>
    <n v="15"/>
    <n v="2.5"/>
    <n v="1"/>
    <s v="6A"/>
    <n v="0.42447130587668097"/>
  </r>
  <r>
    <s v="6A-2A-VCS-Loc-22"/>
    <s v="6A"/>
    <n v="4.5949999999999998"/>
    <n v="4.5999999999999996"/>
    <n v="4.5999999999999996"/>
    <x v="388"/>
    <n v="783440"/>
    <n v="46098725"/>
    <s v="A"/>
    <n v="6"/>
    <x v="39"/>
    <n v="2.5"/>
    <n v="15"/>
    <n v="2.5"/>
    <n v="1"/>
    <s v="6A"/>
    <n v="3.3989660234637724E-2"/>
  </r>
  <r>
    <s v="6A-2A-VCS-Loc-22"/>
    <s v="6A"/>
    <n v="4.6500000000000004"/>
    <n v="4.6500000000000004"/>
    <n v="4.6500000000000004"/>
    <x v="1091"/>
    <n v="1738341"/>
    <n v="46098725"/>
    <s v="A"/>
    <n v="6"/>
    <x v="39"/>
    <n v="2.5"/>
    <n v="15"/>
    <n v="2.5"/>
    <n v="1"/>
    <s v="6A"/>
    <n v="7.5418181305448251E-2"/>
  </r>
  <r>
    <s v="6A-2A-VCS-Loc-22"/>
    <s v="6A"/>
    <n v="4.7119999999999997"/>
    <n v="4.71"/>
    <n v="4.7"/>
    <x v="94"/>
    <n v="6022749"/>
    <n v="46098725"/>
    <s v="A"/>
    <n v="6"/>
    <x v="39"/>
    <n v="2.5"/>
    <n v="15"/>
    <n v="2.5"/>
    <n v="1"/>
    <s v="6A"/>
    <n v="0.26129785585176163"/>
  </r>
  <r>
    <s v="6A-2A-VCS-Loc-22"/>
    <s v="6A"/>
    <n v="4.8140000000000001"/>
    <n v="4.8099999999999996"/>
    <n v="4.8099999999999996"/>
    <x v="1092"/>
    <n v="2480962"/>
    <n v="46098725"/>
    <s v="A"/>
    <n v="6"/>
    <x v="39"/>
    <n v="2.5"/>
    <n v="15"/>
    <n v="2.5"/>
    <n v="1"/>
    <s v="6A"/>
    <n v="0.10763690318983876"/>
  </r>
  <r>
    <s v="6A-2A-VCS-Loc-22"/>
    <s v="6A"/>
    <n v="4.984"/>
    <n v="4.9800000000000004"/>
    <n v="4.9800000000000004"/>
    <x v="1093"/>
    <n v="57599674"/>
    <n v="46098725"/>
    <s v="A"/>
    <n v="6"/>
    <x v="39"/>
    <n v="2.5"/>
    <n v="15"/>
    <n v="2.5"/>
    <n v="1"/>
    <s v="6A"/>
    <n v="2.4989703728248447"/>
  </r>
  <r>
    <s v="6A-2A-VCS-Loc-22"/>
    <s v="6A"/>
    <n v="5.1959999999999997"/>
    <n v="5.2"/>
    <n v="5.2"/>
    <x v="4"/>
    <n v="6888444"/>
    <n v="46098725"/>
    <s v="A"/>
    <n v="6"/>
    <x v="39"/>
    <n v="2.5"/>
    <n v="15"/>
    <n v="2.5"/>
    <n v="1"/>
    <s v="6A"/>
    <n v="0.2988561614231196"/>
  </r>
  <r>
    <s v="6A-2A-VCS-Loc-22"/>
    <s v="6A"/>
    <n v="5.3630000000000004"/>
    <n v="5.36"/>
    <n v="5.36"/>
    <x v="95"/>
    <n v="3801497"/>
    <n v="46098725"/>
    <s v="A"/>
    <n v="6"/>
    <x v="39"/>
    <n v="2.5"/>
    <n v="15"/>
    <n v="2.5"/>
    <n v="1"/>
    <s v="6A"/>
    <n v="0.16492850941105205"/>
  </r>
  <r>
    <s v="6A-2A-VCS-Loc-22"/>
    <s v="6A"/>
    <n v="5.75"/>
    <n v="5.75"/>
    <n v="5.75"/>
    <x v="361"/>
    <n v="2333564"/>
    <n v="46098725"/>
    <s v="A"/>
    <n v="6"/>
    <x v="39"/>
    <n v="2.5"/>
    <n v="15"/>
    <n v="2.5"/>
    <n v="1"/>
    <s v="6A"/>
    <n v="0.10124201916647368"/>
  </r>
  <r>
    <s v="6A-2A-VCS-Loc-22"/>
    <s v="6A"/>
    <n v="6.2640000000000002"/>
    <n v="6.26"/>
    <n v="6.25"/>
    <x v="214"/>
    <n v="1662739"/>
    <n v="46098725"/>
    <s v="A"/>
    <n v="6"/>
    <x v="39"/>
    <n v="2.5"/>
    <n v="15"/>
    <n v="2.5"/>
    <n v="1"/>
    <s v="6A"/>
    <n v="7.2138177357399788E-2"/>
  </r>
  <r>
    <s v="6A-2A-VCS-Loc-22"/>
    <s v="6A"/>
    <n v="6.3220000000000001"/>
    <n v="6.32"/>
    <n v="6.32"/>
    <x v="362"/>
    <n v="8812333"/>
    <n v="46098725"/>
    <s v="A"/>
    <n v="6"/>
    <x v="39"/>
    <n v="2.5"/>
    <n v="15"/>
    <n v="2.5"/>
    <n v="1"/>
    <s v="6A"/>
    <n v="0.38232437014255821"/>
  </r>
  <r>
    <s v="6A-2A-VCS-Loc-22"/>
    <s v="6A"/>
    <n v="7.9089999999999998"/>
    <n v="7.91"/>
    <n v="7.91"/>
    <x v="411"/>
    <n v="740281"/>
    <n v="46098725"/>
    <s v="A"/>
    <n v="6"/>
    <x v="39"/>
    <n v="2.5"/>
    <n v="15"/>
    <n v="2.5"/>
    <n v="1"/>
    <s v="6A"/>
    <n v="3.2117200638412453E-2"/>
  </r>
  <r>
    <s v="6A-2A-VCS-Loc-22"/>
    <s v="6A"/>
    <n v="8.048"/>
    <n v="8.0500000000000007"/>
    <n v="8.0500000000000007"/>
    <x v="243"/>
    <n v="4253683"/>
    <n v="46098725"/>
    <s v="A"/>
    <n v="6"/>
    <x v="39"/>
    <n v="2.5"/>
    <n v="15"/>
    <n v="2.5"/>
    <n v="1"/>
    <s v="6A"/>
    <n v="0.18454666587850313"/>
  </r>
  <r>
    <s v="6A-2A-VCS-Loc-22"/>
    <s v="6A"/>
    <n v="8.4710000000000001"/>
    <n v="8.4700000000000006"/>
    <n v="8.4700000000000006"/>
    <x v="647"/>
    <n v="2511734"/>
    <n v="46098725"/>
    <s v="A"/>
    <n v="6"/>
    <x v="39"/>
    <n v="2.5"/>
    <n v="15"/>
    <n v="2.5"/>
    <n v="1"/>
    <s v="6A"/>
    <n v="0.10897195095959812"/>
  </r>
  <r>
    <s v="6A-2A-VCS-Loc-22"/>
    <s v="6A"/>
    <n v="8.6270000000000007"/>
    <n v="8.6300000000000008"/>
    <n v="8.6300000000000008"/>
    <x v="280"/>
    <n v="17281112"/>
    <n v="46098725"/>
    <s v="A"/>
    <n v="6"/>
    <x v="39"/>
    <n v="2.5"/>
    <n v="15"/>
    <n v="2.5"/>
    <n v="1"/>
    <s v="6A"/>
    <n v="0.74974359919932709"/>
  </r>
  <r>
    <s v="6A-2A-VCS-Loc-22"/>
    <s v="6A"/>
    <n v="8.8219999999999992"/>
    <n v="8.82"/>
    <n v="8.82"/>
    <x v="415"/>
    <n v="2304660"/>
    <n v="46098725"/>
    <s v="A"/>
    <n v="6"/>
    <x v="39"/>
    <n v="2.5"/>
    <n v="15"/>
    <n v="2.5"/>
    <n v="1"/>
    <s v="6A"/>
    <n v="9.9988014852905358E-2"/>
  </r>
  <r>
    <s v="6A-2A-VCS-Loc-22"/>
    <s v="6A"/>
    <n v="8.9659999999999993"/>
    <n v="8.9700000000000006"/>
    <n v="8.9600000000000009"/>
    <x v="9"/>
    <n v="10108167"/>
    <n v="46098725"/>
    <s v="A"/>
    <n v="6"/>
    <x v="39"/>
    <n v="2.5"/>
    <n v="15"/>
    <n v="2.5"/>
    <n v="1"/>
    <s v="6A"/>
    <n v="0.43854431982663294"/>
  </r>
  <r>
    <s v="6A-2A-VCS-Loc-22"/>
    <s v="6A"/>
    <n v="9.3819999999999997"/>
    <n v="9.3800000000000008"/>
    <n v="9.3800000000000008"/>
    <x v="10"/>
    <n v="15664625"/>
    <n v="46098725"/>
    <s v="A"/>
    <n v="6"/>
    <x v="39"/>
    <n v="2.5"/>
    <n v="15"/>
    <n v="2.5"/>
    <n v="1"/>
    <s v="6A"/>
    <n v="0.67961207170046445"/>
  </r>
  <r>
    <s v="6A-2A-VCS-Loc-22"/>
    <s v="6A"/>
    <n v="9.5359999999999996"/>
    <n v="9.5399999999999991"/>
    <n v="9.5299999999999994"/>
    <x v="11"/>
    <n v="38345668"/>
    <n v="46098725"/>
    <s v="A"/>
    <n v="6"/>
    <x v="39"/>
    <n v="2.5"/>
    <n v="15"/>
    <n v="2.5"/>
    <n v="1"/>
    <s v="6A"/>
    <n v="1.6636324757355003"/>
  </r>
  <r>
    <s v="6A-2A-VCS-Loc-22"/>
    <s v="6A"/>
    <n v="9.82"/>
    <n v="9.82"/>
    <n v="9.8000000000000007"/>
    <x v="13"/>
    <n v="6340220"/>
    <n v="46098725"/>
    <s v="A"/>
    <n v="6"/>
    <x v="39"/>
    <n v="2.5"/>
    <n v="15"/>
    <n v="2.5"/>
    <n v="1"/>
    <s v="6A"/>
    <n v="0.27507138212607835"/>
  </r>
  <r>
    <s v="6A-2A-VCS-Loc-22"/>
    <s v="6A"/>
    <n v="10.188000000000001"/>
    <n v="10.19"/>
    <n v="10.18"/>
    <x v="281"/>
    <n v="8484998"/>
    <n v="46098725"/>
    <s v="A"/>
    <n v="6"/>
    <x v="39"/>
    <n v="2.5"/>
    <n v="15"/>
    <n v="2.5"/>
    <n v="1"/>
    <s v="6A"/>
    <n v="0.36812289276981086"/>
  </r>
  <r>
    <s v="6A-2A-VCS-Loc-22"/>
    <s v="6A"/>
    <n v="10.362"/>
    <n v="10.36"/>
    <n v="10.36"/>
    <x v="1094"/>
    <n v="7670388"/>
    <n v="46098725"/>
    <s v="A"/>
    <n v="6"/>
    <x v="39"/>
    <n v="2.5"/>
    <n v="15"/>
    <n v="2.5"/>
    <n v="1"/>
    <s v="6A"/>
    <n v="0.33278091747656796"/>
  </r>
  <r>
    <s v="6A-2A-VCS-Loc-22"/>
    <s v="6A"/>
    <n v="10.46"/>
    <n v="10.46"/>
    <n v="10.46"/>
    <x v="1095"/>
    <n v="7414903"/>
    <n v="46098725"/>
    <s v="A"/>
    <n v="6"/>
    <x v="39"/>
    <n v="2.5"/>
    <n v="15"/>
    <n v="2.5"/>
    <n v="1"/>
    <s v="6A"/>
    <n v="0.32169666297712141"/>
  </r>
  <r>
    <s v="6A-2A-VCS-Loc-22"/>
    <s v="6A"/>
    <n v="10.839"/>
    <n v="10.84"/>
    <n v="10.84"/>
    <x v="1096"/>
    <n v="3347874"/>
    <n v="46098725"/>
    <s v="A"/>
    <n v="6"/>
    <x v="39"/>
    <n v="2.5"/>
    <n v="15"/>
    <n v="2.5"/>
    <n v="1"/>
    <s v="6A"/>
    <n v="0.14524800848613492"/>
  </r>
  <r>
    <s v="6A-2A-VCS-Loc-22"/>
    <s v="6A"/>
    <n v="11.555999999999999"/>
    <n v="11.56"/>
    <n v="11.56"/>
    <x v="334"/>
    <n v="2140499"/>
    <n v="46098725"/>
    <s v="A"/>
    <n v="6"/>
    <x v="39"/>
    <n v="2.5"/>
    <n v="15"/>
    <n v="2.5"/>
    <n v="1"/>
    <s v="6A"/>
    <n v="9.2865865596065841E-2"/>
  </r>
  <r>
    <s v="6A-2A-VCS-Loc-22"/>
    <s v="6A"/>
    <n v="11.631"/>
    <n v="11.63"/>
    <n v="11.63"/>
    <x v="224"/>
    <n v="1461192"/>
    <n v="46098725"/>
    <s v="A"/>
    <n v="6"/>
    <x v="39"/>
    <n v="2.5"/>
    <n v="15"/>
    <n v="2.5"/>
    <n v="1"/>
    <s v="6A"/>
    <n v="6.3394030962895392E-2"/>
  </r>
  <r>
    <s v="6A-2A-VCS-Loc-22"/>
    <s v="6A"/>
    <n v="11.93"/>
    <n v="11.93"/>
    <n v="11.93"/>
    <x v="772"/>
    <n v="4613879"/>
    <n v="46098725"/>
    <s v="A"/>
    <n v="6"/>
    <x v="39"/>
    <n v="2.5"/>
    <n v="15"/>
    <n v="2.5"/>
    <n v="1"/>
    <s v="6A"/>
    <n v="0.20017382259487651"/>
  </r>
  <r>
    <s v="6A-2A-VCS-Loc-22"/>
    <s v="6A"/>
    <n v="12.295"/>
    <n v="12.3"/>
    <n v="12.3"/>
    <x v="226"/>
    <n v="2007434"/>
    <n v="46098725"/>
    <s v="A"/>
    <n v="6"/>
    <x v="39"/>
    <n v="2.5"/>
    <n v="15"/>
    <n v="2.5"/>
    <n v="1"/>
    <s v="6A"/>
    <n v="8.7092820896890299E-2"/>
  </r>
  <r>
    <s v="6A-2A-VCS-Loc-22"/>
    <s v="6A"/>
    <n v="12.4"/>
    <n v="12.4"/>
    <n v="12.39"/>
    <x v="20"/>
    <n v="7139773"/>
    <n v="46098725"/>
    <s v="A"/>
    <n v="6"/>
    <x v="39"/>
    <n v="2.5"/>
    <n v="15"/>
    <n v="2.5"/>
    <n v="1"/>
    <s v="6A"/>
    <n v="0.3097601072480855"/>
  </r>
  <r>
    <s v="6A-2A-VCS-Loc-22"/>
    <s v="6A"/>
    <n v="12.542"/>
    <n v="12.54"/>
    <n v="12.53"/>
    <x v="21"/>
    <n v="22675717"/>
    <n v="46098725"/>
    <s v="A"/>
    <n v="6"/>
    <x v="39"/>
    <n v="2.5"/>
    <n v="15"/>
    <n v="2.5"/>
    <n v="1"/>
    <s v="6A"/>
    <n v="0.98378933473756591"/>
  </r>
  <r>
    <s v="6A-2A-VCS-Loc-22"/>
    <s v="6A"/>
    <n v="12.91"/>
    <n v="12.91"/>
    <n v="12.91"/>
    <x v="22"/>
    <n v="121297219"/>
    <n v="46098725"/>
    <s v="A"/>
    <n v="6"/>
    <x v="39"/>
    <n v="2.5"/>
    <n v="15"/>
    <n v="2.5"/>
    <n v="1"/>
    <s v="6A"/>
    <n v="5.2624977805785296"/>
  </r>
  <r>
    <s v="6A-2A-VCS-Loc-22"/>
    <s v="6A"/>
    <n v="14.253"/>
    <n v="14.25"/>
    <n v="14.25"/>
    <x v="24"/>
    <n v="11202058"/>
    <n v="46098725"/>
    <s v="A"/>
    <n v="6"/>
    <x v="39"/>
    <n v="2.5"/>
    <n v="15"/>
    <n v="2.5"/>
    <n v="1"/>
    <s v="6A"/>
    <n v="0.48600294259765314"/>
  </r>
  <r>
    <s v="6A-2A-VCS-Loc-22"/>
    <s v="6A"/>
    <n v="15.032"/>
    <n v="15.03"/>
    <n v="15.02"/>
    <x v="286"/>
    <n v="11354005"/>
    <n v="46098725"/>
    <s v="A"/>
    <n v="6"/>
    <x v="39"/>
    <n v="2.5"/>
    <n v="15"/>
    <n v="2.5"/>
    <n v="1"/>
    <s v="6A"/>
    <n v="0.49259518565860549"/>
  </r>
  <r>
    <s v="6A-2A-VCS-Loc-22"/>
    <s v="6A"/>
    <n v="15.218"/>
    <n v="15.22"/>
    <n v="15.22"/>
    <x v="389"/>
    <n v="9665987"/>
    <n v="46098725"/>
    <s v="A"/>
    <n v="6"/>
    <x v="39"/>
    <n v="2.5"/>
    <n v="15"/>
    <n v="2.5"/>
    <n v="1"/>
    <s v="6A"/>
    <n v="0.41936027514860763"/>
  </r>
  <r>
    <s v="6A-2A-VCS-Loc-22"/>
    <s v="6A"/>
    <n v="15.4"/>
    <n v="15.4"/>
    <n v="15.4"/>
    <x v="273"/>
    <n v="2351275"/>
    <n v="46098725"/>
    <s v="A"/>
    <n v="6"/>
    <x v="39"/>
    <n v="2.5"/>
    <n v="15"/>
    <n v="2.5"/>
    <n v="1"/>
    <s v="6A"/>
    <n v="0.10201041352011363"/>
  </r>
  <r>
    <s v="6A-2A-VCS-Loc-22"/>
    <s v="6A"/>
    <n v="15.566000000000001"/>
    <n v="15.57"/>
    <n v="15.55"/>
    <x v="27"/>
    <n v="11603359"/>
    <n v="46098725"/>
    <s v="A"/>
    <n v="6"/>
    <x v="39"/>
    <n v="2.5"/>
    <n v="15"/>
    <n v="2.5"/>
    <n v="1"/>
    <s v="6A"/>
    <n v="0.50341344581656"/>
  </r>
  <r>
    <s v="6A-2A-VCS-Loc-22"/>
    <s v="6A"/>
    <n v="15.78"/>
    <n v="15.78"/>
    <n v="15.77"/>
    <x v="96"/>
    <n v="2424206"/>
    <n v="46098725"/>
    <s v="A"/>
    <n v="6"/>
    <x v="39"/>
    <n v="2.5"/>
    <n v="15"/>
    <n v="2.5"/>
    <n v="1"/>
    <s v="6A"/>
    <n v="0.10517453573824438"/>
  </r>
  <r>
    <s v="6A-2A-VCS-Loc-22"/>
    <s v="6A"/>
    <n v="16.001000000000001"/>
    <n v="16"/>
    <n v="16"/>
    <x v="438"/>
    <n v="18097035"/>
    <n v="46098725"/>
    <s v="A"/>
    <n v="6"/>
    <x v="39"/>
    <n v="2.5"/>
    <n v="15"/>
    <n v="2.5"/>
    <n v="1"/>
    <s v="6A"/>
    <n v="0.78514253919170207"/>
  </r>
  <r>
    <s v="6A-2A-VCS-Loc-22"/>
    <s v="6A"/>
    <n v="16.341999999999999"/>
    <n v="16.34"/>
    <n v="16.34"/>
    <x v="288"/>
    <n v="3485566"/>
    <n v="46098725"/>
    <s v="A"/>
    <n v="6"/>
    <x v="39"/>
    <n v="2.5"/>
    <n v="15"/>
    <n v="2.5"/>
    <n v="1"/>
    <s v="6A"/>
    <n v="0.1512217962644303"/>
  </r>
  <r>
    <s v="6A-2A-VCS-Loc-22"/>
    <s v="6A"/>
    <n v="16.440000000000001"/>
    <n v="16.440000000000001"/>
    <n v="16.440000000000001"/>
    <x v="289"/>
    <n v="52133654"/>
    <n v="46098725"/>
    <s v="A"/>
    <n v="6"/>
    <x v="39"/>
    <n v="2.5"/>
    <n v="15"/>
    <n v="2.5"/>
    <n v="1"/>
    <s v="6A"/>
    <n v="2.2618262869526222"/>
  </r>
  <r>
    <s v="6A-2A-VCS-Loc-22"/>
    <s v="6A"/>
    <n v="17.821999999999999"/>
    <n v="17.82"/>
    <n v="17.82"/>
    <x v="31"/>
    <n v="15994903"/>
    <n v="46098725"/>
    <s v="A"/>
    <n v="6"/>
    <x v="39"/>
    <n v="2.5"/>
    <n v="15"/>
    <n v="2.5"/>
    <n v="1"/>
    <s v="6A"/>
    <n v="0.69394123156334586"/>
  </r>
  <r>
    <s v="6A-2A-VCS-Loc-22"/>
    <s v="6A"/>
    <n v="17.876000000000001"/>
    <n v="17.88"/>
    <n v="17.87"/>
    <x v="32"/>
    <n v="7292105"/>
    <n v="46098725"/>
    <s v="A"/>
    <n v="6"/>
    <x v="39"/>
    <n v="2.5"/>
    <n v="15"/>
    <n v="2.5"/>
    <n v="1"/>
    <s v="6A"/>
    <n v="0.31636905359096157"/>
  </r>
  <r>
    <s v="6A-2A-VCS-Loc-22"/>
    <s v="6A"/>
    <n v="18.085000000000001"/>
    <n v="18.09"/>
    <n v="18.09"/>
    <x v="33"/>
    <n v="5395049"/>
    <n v="46098725"/>
    <s v="A"/>
    <n v="6"/>
    <x v="39"/>
    <n v="2.5"/>
    <n v="15"/>
    <n v="2.5"/>
    <n v="1"/>
    <s v="6A"/>
    <n v="0.23406499854388596"/>
  </r>
  <r>
    <s v="6A-2A-VCS-Loc-22"/>
    <s v="6A"/>
    <n v="18.213999999999999"/>
    <n v="18.21"/>
    <n v="18.21"/>
    <x v="274"/>
    <n v="3173580"/>
    <n v="46098725"/>
    <s v="A"/>
    <n v="6"/>
    <x v="39"/>
    <n v="2.5"/>
    <n v="15"/>
    <n v="2.5"/>
    <n v="1"/>
    <s v="6A"/>
    <n v="0.1376862375260921"/>
  </r>
  <r>
    <s v="6A-2A-VCS-Loc-22"/>
    <s v="6A"/>
    <n v="18.297999999999998"/>
    <n v="18.3"/>
    <n v="18.3"/>
    <x v="449"/>
    <n v="2443275"/>
    <n v="46098725"/>
    <s v="A"/>
    <n v="6"/>
    <x v="39"/>
    <n v="2.5"/>
    <n v="15"/>
    <n v="2.5"/>
    <n v="1"/>
    <s v="6A"/>
    <n v="0.10600184712266987"/>
  </r>
  <r>
    <s v="6A-2A-VCS-Loc-22"/>
    <s v="6A"/>
    <n v="18.41"/>
    <n v="18.41"/>
    <n v="18.41"/>
    <x v="275"/>
    <n v="3236269"/>
    <n v="46098725"/>
    <s v="A"/>
    <n v="6"/>
    <x v="39"/>
    <n v="2.5"/>
    <n v="15"/>
    <n v="2.5"/>
    <n v="1"/>
    <s v="6A"/>
    <n v="0.1404060090599035"/>
  </r>
  <r>
    <s v="6A-2A-VCS-Loc-22"/>
    <s v="6A"/>
    <n v="18.518000000000001"/>
    <n v="18.52"/>
    <n v="18.510000000000002"/>
    <x v="36"/>
    <n v="46098725"/>
    <n v="46098725"/>
    <s v="A"/>
    <n v="6"/>
    <x v="39"/>
    <n v="2.5"/>
    <n v="15"/>
    <n v="2.5"/>
    <n v="1"/>
    <s v="6A"/>
    <n v="2"/>
  </r>
  <r>
    <s v="6A-2A-VCS-Loc-22"/>
    <s v="6A"/>
    <n v="20.047000000000001"/>
    <n v="20.05"/>
    <n v="20.05"/>
    <x v="40"/>
    <n v="2582145"/>
    <n v="46098725"/>
    <s v="A"/>
    <n v="6"/>
    <x v="39"/>
    <n v="2.5"/>
    <n v="15"/>
    <n v="2.5"/>
    <n v="1"/>
    <s v="6A"/>
    <n v="0.11202674260513712"/>
  </r>
  <r>
    <s v="6A-2A-VCS-Loc-22"/>
    <s v="6A"/>
    <n v="20.122"/>
    <n v="20.12"/>
    <n v="20.12"/>
    <x v="886"/>
    <n v="1131651"/>
    <n v="46098725"/>
    <s v="A"/>
    <n v="6"/>
    <x v="39"/>
    <n v="2.5"/>
    <n v="15"/>
    <n v="2.5"/>
    <n v="1"/>
    <s v="6A"/>
    <n v="4.9096845953982456E-2"/>
  </r>
  <r>
    <s v="6A-2A-VCS-Loc-22"/>
    <s v="6A"/>
    <n v="20.713999999999999"/>
    <n v="20.71"/>
    <n v="20.71"/>
    <x v="791"/>
    <n v="2028747"/>
    <n v="46098725"/>
    <s v="A"/>
    <n v="6"/>
    <x v="39"/>
    <n v="2.5"/>
    <n v="15"/>
    <n v="2.5"/>
    <n v="1"/>
    <s v="6A"/>
    <n v="8.801748855309989E-2"/>
  </r>
  <r>
    <s v="6A-2A-VCS-Loc-22"/>
    <s v="6A"/>
    <n v="20.85"/>
    <n v="20.85"/>
    <n v="20.85"/>
    <x v="42"/>
    <n v="2112710"/>
    <n v="46098725"/>
    <s v="A"/>
    <n v="6"/>
    <x v="39"/>
    <n v="2.5"/>
    <n v="15"/>
    <n v="2.5"/>
    <n v="1"/>
    <s v="6A"/>
    <n v="9.1660235722354558E-2"/>
  </r>
  <r>
    <s v="6A-2A-VCS-Loc-22"/>
    <s v="6A"/>
    <n v="21.091999999999999"/>
    <n v="21.09"/>
    <n v="21.07"/>
    <x v="249"/>
    <n v="2405918"/>
    <n v="46098725"/>
    <s v="A"/>
    <n v="6"/>
    <x v="39"/>
    <n v="2.5"/>
    <n v="15"/>
    <n v="2.5"/>
    <n v="1"/>
    <s v="6A"/>
    <n v="0.10438110815429276"/>
  </r>
  <r>
    <s v="6A-2A-VCS-Loc-22"/>
    <s v="6A"/>
    <n v="21.324999999999999"/>
    <n v="21.33"/>
    <n v="21.28"/>
    <x v="43"/>
    <n v="28810111"/>
    <n v="46098725"/>
    <s v="A"/>
    <n v="6"/>
    <x v="39"/>
    <n v="2.5"/>
    <n v="15"/>
    <n v="2.5"/>
    <n v="1"/>
    <s v="6A"/>
    <n v="1.2499309254214732"/>
  </r>
  <r>
    <s v="6A-2A-VCS-Loc-22"/>
    <s v="6A"/>
    <n v="22.18"/>
    <n v="22.18"/>
    <n v="22.17"/>
    <x v="44"/>
    <n v="714170"/>
    <n v="46098725"/>
    <s v="A"/>
    <n v="6"/>
    <x v="39"/>
    <n v="2.5"/>
    <n v="15"/>
    <n v="2.5"/>
    <n v="1"/>
    <s v="6A"/>
    <n v="3.0984371042799986E-2"/>
  </r>
  <r>
    <s v="6A-2A-VCS-Loc-22"/>
    <s v="6A"/>
    <n v="22.812000000000001"/>
    <n v="22.81"/>
    <n v="22.81"/>
    <x v="1097"/>
    <n v="2632575"/>
    <n v="46098725"/>
    <s v="A"/>
    <n v="6"/>
    <x v="39"/>
    <n v="2.5"/>
    <n v="15"/>
    <n v="2.5"/>
    <n v="1"/>
    <s v="6A"/>
    <n v="0.11421465561140791"/>
  </r>
  <r>
    <s v="6A-2A-VCS-Loc-22"/>
    <s v="6A"/>
    <n v="22.978000000000002"/>
    <n v="22.98"/>
    <n v="22.98"/>
    <x v="176"/>
    <n v="1364172"/>
    <n v="46098725"/>
    <s v="A"/>
    <n v="6"/>
    <x v="39"/>
    <n v="2.5"/>
    <n v="15"/>
    <n v="2.5"/>
    <n v="1"/>
    <s v="6A"/>
    <n v="5.9184803918112705E-2"/>
  </r>
  <r>
    <s v="6A-2A-VCS-Loc-22"/>
    <s v="6A"/>
    <n v="23.332000000000001"/>
    <n v="23.33"/>
    <n v="23.32"/>
    <x v="45"/>
    <n v="4797695"/>
    <n v="46098725"/>
    <s v="A"/>
    <n v="6"/>
    <x v="39"/>
    <n v="2.5"/>
    <n v="15"/>
    <n v="2.5"/>
    <n v="1"/>
    <s v="6A"/>
    <n v="0.20814870693278395"/>
  </r>
  <r>
    <s v="6A-2A-VCS-Loc-22"/>
    <s v="6A"/>
    <n v="23.670999999999999"/>
    <n v="23.67"/>
    <n v="23.67"/>
    <x v="238"/>
    <n v="2161495"/>
    <n v="46098725"/>
    <s v="A"/>
    <n v="6"/>
    <x v="39"/>
    <n v="2.5"/>
    <n v="15"/>
    <n v="2.5"/>
    <n v="1"/>
    <s v="6A"/>
    <n v="9.3776780160405734E-2"/>
  </r>
  <r>
    <s v="6A-2A-VCS-Loc-22"/>
    <s v="6A"/>
    <n v="23.896999999999998"/>
    <n v="23.9"/>
    <n v="23.89"/>
    <x v="239"/>
    <n v="1038425"/>
    <n v="46098725"/>
    <s v="A"/>
    <n v="6"/>
    <x v="39"/>
    <n v="2.5"/>
    <n v="15"/>
    <n v="2.5"/>
    <n v="1"/>
    <s v="6A"/>
    <n v="4.5052222160157356E-2"/>
  </r>
  <r>
    <s v="6A-2A-VCS-Loc-22"/>
    <s v="6A"/>
    <n v="25.285"/>
    <n v="25.29"/>
    <n v="25.28"/>
    <x v="253"/>
    <n v="15142902"/>
    <n v="46098725"/>
    <s v="A"/>
    <n v="6"/>
    <x v="39"/>
    <n v="2.5"/>
    <n v="15"/>
    <n v="2.5"/>
    <n v="1"/>
    <s v="6A"/>
    <n v="0.65697704220669884"/>
  </r>
  <r>
    <s v="6A-2A-VCS-Loc-22"/>
    <s v="6A"/>
    <n v="25.628"/>
    <n v="25.63"/>
    <n v="25.62"/>
    <x v="50"/>
    <n v="2017945"/>
    <n v="46098725"/>
    <s v="A"/>
    <n v="6"/>
    <x v="39"/>
    <n v="2.5"/>
    <n v="15"/>
    <n v="2.5"/>
    <n v="1"/>
    <s v="6A"/>
    <n v="8.7548842185982356E-2"/>
  </r>
  <r>
    <s v="6A-2A-VCS-Loc-22"/>
    <s v="6A"/>
    <n v="25.687999999999999"/>
    <n v="25.69"/>
    <n v="25.67"/>
    <x v="51"/>
    <n v="5107843"/>
    <n v="46098725"/>
    <s v="A"/>
    <n v="6"/>
    <x v="39"/>
    <n v="2.5"/>
    <n v="15"/>
    <n v="2.5"/>
    <n v="1"/>
    <s v="6A"/>
    <n v="0.22160452376936671"/>
  </r>
  <r>
    <s v="6A-2A-VCS-Loc-22"/>
    <s v="6A"/>
    <n v="26.094000000000001"/>
    <n v="26.09"/>
    <n v="26.09"/>
    <x v="52"/>
    <n v="3240895"/>
    <n v="46098725"/>
    <s v="A"/>
    <n v="6"/>
    <x v="39"/>
    <n v="2.5"/>
    <n v="15"/>
    <n v="2.5"/>
    <n v="1"/>
    <s v="6A"/>
    <n v="0.14060670875387551"/>
  </r>
  <r>
    <s v="6A-2A-VCS-Loc-22"/>
    <s v="6A"/>
    <n v="27.925999999999998"/>
    <n v="27.93"/>
    <n v="27.93"/>
    <x v="976"/>
    <n v="1312504"/>
    <n v="46098725"/>
    <s v="A"/>
    <n v="6"/>
    <x v="39"/>
    <n v="2.5"/>
    <n v="15"/>
    <n v="2.5"/>
    <n v="1"/>
    <s v="6A"/>
    <n v="5.6943180098798819E-2"/>
  </r>
  <r>
    <s v="6A-2A-VCS-Loc-22"/>
    <s v="6A"/>
    <n v="29.265000000000001"/>
    <n v="29.27"/>
    <n v="29.27"/>
    <x v="54"/>
    <n v="4115306"/>
    <n v="46098725"/>
    <s v="A"/>
    <n v="6"/>
    <x v="39"/>
    <n v="2.5"/>
    <n v="15"/>
    <n v="2.5"/>
    <n v="1"/>
    <s v="6A"/>
    <n v="0.17854315927392786"/>
  </r>
  <r>
    <s v="6A-2A-VCS-Loc-22"/>
    <s v="6A"/>
    <n v="30.081"/>
    <n v="30.08"/>
    <n v="30.08"/>
    <x v="55"/>
    <n v="1590601"/>
    <n v="46098725"/>
    <s v="A"/>
    <n v="6"/>
    <x v="39"/>
    <n v="2.5"/>
    <n v="15"/>
    <n v="2.5"/>
    <n v="1"/>
    <s v="6A"/>
    <n v="6.9008459561517146E-2"/>
  </r>
  <r>
    <s v="6A-2A-VCS-Loc-22"/>
    <s v="6A"/>
    <n v="30.376999999999999"/>
    <n v="30.38"/>
    <n v="30.38"/>
    <x v="812"/>
    <n v="590009"/>
    <n v="46098725"/>
    <s v="A"/>
    <n v="6"/>
    <x v="39"/>
    <n v="2.5"/>
    <n v="15"/>
    <n v="2.5"/>
    <n v="1"/>
    <s v="6A"/>
    <n v="2.5597627700115352E-2"/>
  </r>
  <r>
    <s v="6A-2A-VCS-Loc-22"/>
    <s v="6A"/>
    <n v="30.966000000000001"/>
    <n v="30.97"/>
    <n v="30.94"/>
    <x v="300"/>
    <n v="8447410"/>
    <n v="46098725"/>
    <s v="A"/>
    <n v="6"/>
    <x v="39"/>
    <n v="2.5"/>
    <n v="15"/>
    <n v="2.5"/>
    <n v="1"/>
    <s v="6A"/>
    <n v="0.36649213183227952"/>
  </r>
  <r>
    <s v="6A-2A-VCS-Loc-22"/>
    <s v="6A"/>
    <n v="31.259"/>
    <n v="31.26"/>
    <n v="31.26"/>
    <x v="521"/>
    <n v="2147313"/>
    <n v="46098725"/>
    <s v="A"/>
    <n v="6"/>
    <x v="39"/>
    <n v="2.5"/>
    <n v="15"/>
    <n v="2.5"/>
    <n v="1"/>
    <s v="6A"/>
    <n v="9.3161491993542123E-2"/>
  </r>
  <r>
    <s v="6A-2A-VCS-Loc-22"/>
    <s v="6A"/>
    <n v="31.417999999999999"/>
    <n v="31.42"/>
    <n v="31.42"/>
    <x v="57"/>
    <n v="2778728"/>
    <n v="46098725"/>
    <s v="A"/>
    <n v="6"/>
    <x v="39"/>
    <n v="2.5"/>
    <n v="15"/>
    <n v="2.5"/>
    <n v="1"/>
    <s v="6A"/>
    <n v="0.12055552512569491"/>
  </r>
  <r>
    <s v="6A-2A-VCS-Loc-22"/>
    <s v="6A"/>
    <n v="31.751999999999999"/>
    <n v="31.75"/>
    <n v="31.73"/>
    <x v="84"/>
    <n v="1863727"/>
    <n v="46098725"/>
    <s v="A"/>
    <n v="6"/>
    <x v="39"/>
    <n v="2.5"/>
    <n v="15"/>
    <n v="2.5"/>
    <n v="1"/>
    <s v="6A"/>
    <n v="8.0858071454253888E-2"/>
  </r>
  <r>
    <s v="6A-2A-VCS-Loc-22"/>
    <s v="6A"/>
    <n v="32.704000000000001"/>
    <n v="32.700000000000003"/>
    <n v="32.700000000000003"/>
    <x v="58"/>
    <n v="3112450"/>
    <n v="46098725"/>
    <s v="A"/>
    <n v="6"/>
    <x v="39"/>
    <n v="2.5"/>
    <n v="15"/>
    <n v="2.5"/>
    <n v="1"/>
    <s v="6A"/>
    <n v="0.13503410343778491"/>
  </r>
  <r>
    <s v="6A-2A-VCS-Loc-22"/>
    <s v="6A"/>
    <n v="34.064999999999998"/>
    <n v="34.07"/>
    <n v="34.06"/>
    <x v="59"/>
    <n v="1208445"/>
    <n v="46098725"/>
    <s v="A"/>
    <n v="6"/>
    <x v="39"/>
    <n v="2.5"/>
    <n v="15"/>
    <n v="2.5"/>
    <n v="1"/>
    <s v="6A"/>
    <n v="5.2428564998272732E-2"/>
  </r>
  <r>
    <s v="6A-2A-VCS-Loc-22"/>
    <s v="6A"/>
    <n v="34.213000000000001"/>
    <n v="34.21"/>
    <n v="34.21"/>
    <x v="86"/>
    <n v="57353771"/>
    <n v="46098725"/>
    <s v="A"/>
    <n v="6"/>
    <x v="39"/>
    <n v="2.5"/>
    <n v="15"/>
    <n v="2.5"/>
    <n v="1"/>
    <s v="6A"/>
    <n v="2.488301834812134"/>
  </r>
  <r>
    <s v="6A-2A-VCS-Loc-22"/>
    <s v="6A"/>
    <n v="34.578000000000003"/>
    <n v="34.58"/>
    <n v="34.58"/>
    <x v="183"/>
    <n v="882567"/>
    <n v="46098725"/>
    <s v="A"/>
    <n v="6"/>
    <x v="39"/>
    <n v="2.5"/>
    <n v="15"/>
    <n v="2.5"/>
    <n v="1"/>
    <s v="6A"/>
    <n v="3.8290299785948528E-2"/>
  </r>
  <r>
    <s v="6A-2A-VCS-Loc-22"/>
    <s v="6A"/>
    <n v="34.950000000000003"/>
    <n v="34.950000000000003"/>
    <n v="34.86"/>
    <x v="302"/>
    <n v="2438280"/>
    <n v="46098725"/>
    <s v="A"/>
    <n v="6"/>
    <x v="39"/>
    <n v="2.5"/>
    <n v="15"/>
    <n v="2.5"/>
    <n v="1"/>
    <s v="6A"/>
    <n v="0.10578513830913978"/>
  </r>
  <r>
    <s v="6A-2A-VCS-Loc-22"/>
    <s v="6A"/>
    <n v="36.17"/>
    <n v="36.17"/>
    <n v="36.11"/>
    <x v="65"/>
    <n v="1709166"/>
    <n v="46098725"/>
    <s v="A"/>
    <n v="6"/>
    <x v="39"/>
    <n v="2.5"/>
    <n v="15"/>
    <n v="2.5"/>
    <n v="1"/>
    <s v="6A"/>
    <n v="7.415241961681153E-2"/>
  </r>
  <r>
    <s v="6A-2A-VCS-Loc-22"/>
    <s v="6A"/>
    <n v="36.548999999999999"/>
    <n v="36.549999999999997"/>
    <n v="36.54"/>
    <x v="303"/>
    <n v="946989"/>
    <n v="46098725"/>
    <s v="A"/>
    <n v="6"/>
    <x v="39"/>
    <n v="2.5"/>
    <n v="15"/>
    <n v="2.5"/>
    <n v="1"/>
    <s v="6A"/>
    <n v="4.1085257780990689E-2"/>
  </r>
  <r>
    <s v="6A-2A-VCS-Loc-22"/>
    <s v="6A"/>
    <n v="36.628999999999998"/>
    <n v="36.630000000000003"/>
    <n v="36.630000000000003"/>
    <x v="376"/>
    <n v="1797242"/>
    <n v="46098725"/>
    <s v="A"/>
    <n v="6"/>
    <x v="39"/>
    <n v="2.5"/>
    <n v="15"/>
    <n v="2.5"/>
    <n v="1"/>
    <s v="6A"/>
    <n v="7.7973609899189181E-2"/>
  </r>
  <r>
    <s v="6A-2A-VCS-Loc-22"/>
    <s v="6A"/>
    <n v="36.773000000000003"/>
    <n v="36.770000000000003"/>
    <n v="36.770000000000003"/>
    <x v="1098"/>
    <n v="1157378"/>
    <n v="46098725"/>
    <s v="A"/>
    <n v="6"/>
    <x v="39"/>
    <n v="2.5"/>
    <n v="15"/>
    <n v="2.5"/>
    <n v="1"/>
    <s v="6A"/>
    <n v="5.0213015652819028E-2"/>
  </r>
  <r>
    <s v="6A-2A-VCS-Loc-22"/>
    <s v="6A"/>
    <n v="37.036999999999999"/>
    <n v="37.04"/>
    <n v="37.04"/>
    <x v="323"/>
    <n v="633985"/>
    <n v="46098725"/>
    <s v="A"/>
    <n v="6"/>
    <x v="39"/>
    <n v="2.5"/>
    <n v="15"/>
    <n v="2.5"/>
    <n v="1"/>
    <s v="6A"/>
    <n v="2.7505532962137241E-2"/>
  </r>
  <r>
    <s v="6A-2A-VCS-Loc-22"/>
    <s v="6A"/>
    <n v="37.198999999999998"/>
    <n v="37.200000000000003"/>
    <n v="37.200000000000003"/>
    <x v="295"/>
    <n v="732236"/>
    <n v="46098725"/>
    <s v="A"/>
    <n v="6"/>
    <x v="39"/>
    <n v="2.5"/>
    <n v="15"/>
    <n v="2.5"/>
    <n v="1"/>
    <s v="6A"/>
    <n v="3.1768167123928048E-2"/>
  </r>
  <r>
    <s v="6A-2A-VCS-Loc-22"/>
    <s v="6A"/>
    <n v="37.301000000000002"/>
    <n v="37.299999999999997"/>
    <n v="37.24"/>
    <x v="73"/>
    <n v="2048156"/>
    <n v="46098725"/>
    <s v="A"/>
    <n v="6"/>
    <x v="39"/>
    <n v="2.5"/>
    <n v="15"/>
    <n v="2.5"/>
    <n v="1"/>
    <s v="6A"/>
    <n v="8.8859550887795694E-2"/>
  </r>
  <r>
    <s v="6A-2A-VCS-Loc-22"/>
    <s v="6A"/>
    <n v="37.996000000000002"/>
    <n v="38"/>
    <n v="37.99"/>
    <x v="185"/>
    <n v="16702520"/>
    <n v="46098725"/>
    <s v="A"/>
    <n v="6"/>
    <x v="39"/>
    <n v="2.5"/>
    <n v="15"/>
    <n v="2.5"/>
    <n v="1"/>
    <s v="6A"/>
    <n v="0.72464129973225944"/>
  </r>
  <r>
    <s v="6A-2A-VCS-Loc-22"/>
    <s v="6A"/>
    <n v="38.302999999999997"/>
    <n v="38.299999999999997"/>
    <n v="38.299999999999997"/>
    <x v="78"/>
    <n v="1274879"/>
    <n v="46098725"/>
    <s v="A"/>
    <n v="6"/>
    <x v="39"/>
    <n v="2.5"/>
    <n v="15"/>
    <n v="2.5"/>
    <n v="1"/>
    <s v="6A"/>
    <n v="5.5310813910796876E-2"/>
  </r>
  <r>
    <s v="6B-12A-VCS-Loc-22"/>
    <s v="6B"/>
    <n v="4.1840000000000002"/>
    <n v="4.18"/>
    <n v="4.1500000000000004"/>
    <x v="111"/>
    <n v="3921911"/>
    <n v="36022136"/>
    <s v="B"/>
    <n v="6"/>
    <x v="40"/>
    <n v="3.59"/>
    <n v="10"/>
    <n v="3.59"/>
    <n v="1"/>
    <s v="6B"/>
    <n v="0.15163652671079061"/>
  </r>
  <r>
    <s v="6B-12A-VCS-Loc-22"/>
    <s v="6B"/>
    <n v="4.9969999999999999"/>
    <n v="5"/>
    <n v="4.99"/>
    <x v="326"/>
    <n v="16977613"/>
    <n v="36022136"/>
    <s v="B"/>
    <n v="6"/>
    <x v="40"/>
    <n v="3.59"/>
    <n v="10"/>
    <n v="3.59"/>
    <n v="1"/>
    <s v="6B"/>
    <n v="0.65642138925640225"/>
  </r>
  <r>
    <s v="6B-12A-VCS-Loc-22"/>
    <s v="6B"/>
    <n v="5.101"/>
    <n v="5.0999999999999996"/>
    <n v="5.0999999999999996"/>
    <x v="757"/>
    <n v="3589213"/>
    <n v="36022136"/>
    <s v="B"/>
    <n v="6"/>
    <x v="40"/>
    <n v="3.59"/>
    <n v="10"/>
    <n v="3.59"/>
    <n v="1"/>
    <s v="6B"/>
    <n v="0.13877311161452083"/>
  </r>
  <r>
    <s v="6B-12A-VCS-Loc-22"/>
    <s v="6B"/>
    <n v="5.3159999999999998"/>
    <n v="5.32"/>
    <n v="5.32"/>
    <x v="529"/>
    <n v="2519827"/>
    <n v="36022136"/>
    <s v="B"/>
    <n v="6"/>
    <x v="40"/>
    <n v="3.59"/>
    <n v="10"/>
    <n v="3.59"/>
    <n v="1"/>
    <s v="6B"/>
    <n v="9.7426436803913052E-2"/>
  </r>
  <r>
    <s v="6B-12A-VCS-Loc-22"/>
    <s v="6B"/>
    <n v="5.569"/>
    <n v="5.57"/>
    <n v="5.57"/>
    <x v="114"/>
    <n v="2399153"/>
    <n v="36022136"/>
    <s v="B"/>
    <n v="6"/>
    <x v="40"/>
    <n v="3.59"/>
    <n v="10"/>
    <n v="3.59"/>
    <n v="1"/>
    <s v="6B"/>
    <n v="9.276070465846202E-2"/>
  </r>
  <r>
    <s v="6B-12A-VCS-Loc-22"/>
    <s v="6B"/>
    <n v="5.9459999999999997"/>
    <n v="5.95"/>
    <n v="5.95"/>
    <x v="1099"/>
    <n v="877779"/>
    <n v="36022136"/>
    <s v="B"/>
    <n v="6"/>
    <x v="40"/>
    <n v="3.59"/>
    <n v="10"/>
    <n v="3.59"/>
    <n v="1"/>
    <s v="6B"/>
    <n v="3.3938393497371835E-2"/>
  </r>
  <r>
    <s v="6B-12A-VCS-Loc-22"/>
    <s v="6B"/>
    <n v="6.2590000000000003"/>
    <n v="6.26"/>
    <n v="6.25"/>
    <x v="214"/>
    <n v="2442285"/>
    <n v="36022136"/>
    <s v="B"/>
    <n v="6"/>
    <x v="40"/>
    <n v="3.59"/>
    <n v="10"/>
    <n v="3.59"/>
    <n v="1"/>
    <s v="6B"/>
    <n v="9.4428357664889204E-2"/>
  </r>
  <r>
    <s v="6B-12A-VCS-Loc-22"/>
    <s v="6B"/>
    <n v="6.3280000000000003"/>
    <n v="6.33"/>
    <n v="6.32"/>
    <x v="6"/>
    <n v="4207817"/>
    <n v="36022136"/>
    <s v="B"/>
    <n v="6"/>
    <x v="40"/>
    <n v="3.59"/>
    <n v="10"/>
    <n v="3.59"/>
    <n v="1"/>
    <s v="6B"/>
    <n v="0.16269077878478599"/>
  </r>
  <r>
    <s v="6B-12A-VCS-Loc-22"/>
    <s v="6B"/>
    <n v="6.41"/>
    <n v="6.41"/>
    <n v="6.41"/>
    <x v="868"/>
    <n v="3313203"/>
    <n v="36022136"/>
    <s v="B"/>
    <n v="6"/>
    <x v="40"/>
    <n v="3.59"/>
    <n v="10"/>
    <n v="3.59"/>
    <n v="1"/>
    <s v="6B"/>
    <n v="0.12810147787845558"/>
  </r>
  <r>
    <s v="6B-12A-VCS-Loc-22"/>
    <s v="6B"/>
    <n v="7.0910000000000002"/>
    <n v="7.09"/>
    <n v="7.09"/>
    <x v="217"/>
    <n v="3012169"/>
    <n v="36022136"/>
    <s v="B"/>
    <n v="6"/>
    <x v="40"/>
    <n v="3.59"/>
    <n v="10"/>
    <n v="3.59"/>
    <n v="1"/>
    <s v="6B"/>
    <n v="0.11646231773895827"/>
  </r>
  <r>
    <s v="6B-12A-VCS-Loc-22"/>
    <s v="6B"/>
    <n v="7.83"/>
    <n v="7.83"/>
    <n v="7.83"/>
    <x v="410"/>
    <n v="1619314"/>
    <n v="36022136"/>
    <s v="B"/>
    <n v="6"/>
    <x v="40"/>
    <n v="3.59"/>
    <n v="10"/>
    <n v="3.59"/>
    <n v="1"/>
    <s v="6B"/>
    <n v="6.2609057322860526E-2"/>
  </r>
  <r>
    <s v="6B-12A-VCS-Loc-22"/>
    <s v="6B"/>
    <n v="7.9169999999999998"/>
    <n v="7.92"/>
    <n v="7.92"/>
    <x v="118"/>
    <n v="1968615"/>
    <n v="36022136"/>
    <s v="B"/>
    <n v="6"/>
    <x v="40"/>
    <n v="3.59"/>
    <n v="10"/>
    <n v="3.59"/>
    <n v="1"/>
    <s v="6B"/>
    <n v="7.6114409794297497E-2"/>
  </r>
  <r>
    <s v="6B-12A-VCS-Loc-22"/>
    <s v="6B"/>
    <n v="8.0190000000000001"/>
    <n v="8.02"/>
    <n v="8.02"/>
    <x v="539"/>
    <n v="5631421"/>
    <n v="36022136"/>
    <s v="B"/>
    <n v="6"/>
    <x v="40"/>
    <n v="3.59"/>
    <n v="10"/>
    <n v="3.59"/>
    <n v="1"/>
    <s v="6B"/>
    <n v="0.2177329166536944"/>
  </r>
  <r>
    <s v="6B-12A-VCS-Loc-22"/>
    <s v="6B"/>
    <n v="8.2759999999999998"/>
    <n v="8.2799999999999994"/>
    <n v="8.2799999999999994"/>
    <x v="119"/>
    <n v="2135682"/>
    <n v="36022136"/>
    <s v="B"/>
    <n v="6"/>
    <x v="40"/>
    <n v="3.59"/>
    <n v="10"/>
    <n v="3.59"/>
    <n v="1"/>
    <s v="6B"/>
    <n v="8.2573878050459265E-2"/>
  </r>
  <r>
    <s v="6B-12A-VCS-Loc-22"/>
    <s v="6B"/>
    <n v="8.3710000000000004"/>
    <n v="8.3699999999999992"/>
    <n v="8.3699999999999992"/>
    <x v="646"/>
    <n v="2650970"/>
    <n v="36022136"/>
    <s v="B"/>
    <n v="6"/>
    <x v="40"/>
    <n v="3.59"/>
    <n v="10"/>
    <n v="3.59"/>
    <n v="1"/>
    <s v="6B"/>
    <n v="0.10249694172420144"/>
  </r>
  <r>
    <s v="6B-12A-VCS-Loc-22"/>
    <s v="6B"/>
    <n v="8.6980000000000004"/>
    <n v="8.6999999999999993"/>
    <n v="8.6999999999999993"/>
    <x v="120"/>
    <n v="7640059"/>
    <n v="36022136"/>
    <s v="B"/>
    <n v="6"/>
    <x v="40"/>
    <n v="3.59"/>
    <n v="10"/>
    <n v="3.59"/>
    <n v="1"/>
    <s v="6B"/>
    <n v="0.2953947732688264"/>
  </r>
  <r>
    <s v="6B-12A-VCS-Loc-22"/>
    <s v="6B"/>
    <n v="8.8119999999999994"/>
    <n v="8.81"/>
    <n v="8.81"/>
    <x v="121"/>
    <n v="3001537"/>
    <n v="36022136"/>
    <s v="B"/>
    <n v="6"/>
    <x v="40"/>
    <n v="3.59"/>
    <n v="10"/>
    <n v="3.59"/>
    <n v="1"/>
    <s v="6B"/>
    <n v="0.11605124274210361"/>
  </r>
  <r>
    <s v="6B-12A-VCS-Loc-22"/>
    <s v="6B"/>
    <n v="8.9090000000000007"/>
    <n v="8.91"/>
    <n v="8.91"/>
    <x v="122"/>
    <n v="3011161"/>
    <n v="36022136"/>
    <s v="B"/>
    <n v="6"/>
    <x v="40"/>
    <n v="3.59"/>
    <n v="10"/>
    <n v="3.59"/>
    <n v="1"/>
    <s v="6B"/>
    <n v="0.11642334448869213"/>
  </r>
  <r>
    <s v="6B-12A-VCS-Loc-22"/>
    <s v="6B"/>
    <n v="8.9809999999999999"/>
    <n v="8.98"/>
    <n v="8.9600000000000009"/>
    <x v="9"/>
    <n v="6119948"/>
    <n v="36022136"/>
    <s v="B"/>
    <n v="6"/>
    <x v="40"/>
    <n v="3.59"/>
    <n v="10"/>
    <n v="3.59"/>
    <n v="1"/>
    <s v="6B"/>
    <n v="0.23662129466238516"/>
  </r>
  <r>
    <s v="6B-12A-VCS-Loc-22"/>
    <s v="6B"/>
    <n v="9.1820000000000004"/>
    <n v="9.18"/>
    <n v="9.18"/>
    <x v="649"/>
    <n v="3733376"/>
    <n v="36022136"/>
    <s v="B"/>
    <n v="6"/>
    <x v="40"/>
    <n v="3.59"/>
    <n v="10"/>
    <n v="3.59"/>
    <n v="1"/>
    <s v="6B"/>
    <n v="0.14434702101741337"/>
  </r>
  <r>
    <s v="6B-12A-VCS-Loc-22"/>
    <s v="6B"/>
    <n v="9.2309999999999999"/>
    <n v="9.23"/>
    <n v="9.23"/>
    <x v="124"/>
    <n v="8119385"/>
    <n v="36022136"/>
    <s v="B"/>
    <n v="6"/>
    <x v="40"/>
    <n v="3.59"/>
    <n v="10"/>
    <n v="3.59"/>
    <n v="1"/>
    <s v="6B"/>
    <n v="0.31392740437702255"/>
  </r>
  <r>
    <s v="6B-12A-VCS-Loc-22"/>
    <s v="6B"/>
    <n v="9.3719999999999999"/>
    <n v="9.3699999999999992"/>
    <n v="9.3699999999999992"/>
    <x v="10"/>
    <n v="28106831"/>
    <n v="36022136"/>
    <s v="B"/>
    <n v="6"/>
    <x v="40"/>
    <n v="3.59"/>
    <n v="10"/>
    <n v="3.59"/>
    <n v="1"/>
    <s v="6B"/>
    <n v="1.0867207924114488"/>
  </r>
  <r>
    <s v="6B-12A-VCS-Loc-22"/>
    <s v="6B"/>
    <n v="9.4860000000000007"/>
    <n v="9.49"/>
    <n v="9.49"/>
    <x v="1100"/>
    <n v="14303461"/>
    <n v="36022136"/>
    <s v="B"/>
    <n v="6"/>
    <x v="40"/>
    <n v="3.59"/>
    <n v="10"/>
    <n v="3.59"/>
    <n v="1"/>
    <s v="6B"/>
    <n v="0.5530281401039574"/>
  </r>
  <r>
    <s v="6B-12A-VCS-Loc-22"/>
    <s v="6B"/>
    <n v="9.6649999999999991"/>
    <n v="9.67"/>
    <n v="9.67"/>
    <x v="125"/>
    <n v="5584551"/>
    <n v="36022136"/>
    <s v="B"/>
    <n v="6"/>
    <x v="40"/>
    <n v="3.59"/>
    <n v="10"/>
    <n v="3.59"/>
    <n v="1"/>
    <s v="6B"/>
    <n v="0.21592073784419696"/>
  </r>
  <r>
    <s v="6B-12A-VCS-Loc-22"/>
    <s v="6B"/>
    <n v="9.7850000000000001"/>
    <n v="9.7899999999999991"/>
    <n v="9.7899999999999991"/>
    <x v="13"/>
    <n v="25110367"/>
    <n v="36022136"/>
    <s v="B"/>
    <n v="6"/>
    <x v="40"/>
    <n v="3.59"/>
    <n v="10"/>
    <n v="3.59"/>
    <n v="1"/>
    <s v="6B"/>
    <n v="0.97086569183065485"/>
  </r>
  <r>
    <s v="6B-12A-VCS-Loc-22"/>
    <s v="6B"/>
    <n v="9.9949999999999992"/>
    <n v="10"/>
    <n v="9.99"/>
    <x v="126"/>
    <n v="31442454"/>
    <n v="36022136"/>
    <s v="B"/>
    <n v="6"/>
    <x v="40"/>
    <n v="3.59"/>
    <n v="10"/>
    <n v="3.59"/>
    <n v="1"/>
    <s v="6B"/>
    <n v="1.2156891157968157"/>
  </r>
  <r>
    <s v="6B-12A-VCS-Loc-22"/>
    <s v="6B"/>
    <n v="10.093"/>
    <n v="10.09"/>
    <n v="10.1"/>
    <x v="223"/>
    <n v="15127415"/>
    <n v="36022136"/>
    <s v="B"/>
    <n v="6"/>
    <x v="40"/>
    <n v="3.59"/>
    <n v="10"/>
    <n v="3.59"/>
    <n v="1"/>
    <s v="6B"/>
    <n v="0.58488544709778334"/>
  </r>
  <r>
    <s v="6B-12A-VCS-Loc-22"/>
    <s v="6B"/>
    <n v="10.17"/>
    <n v="10.17"/>
    <n v="10.17"/>
    <x v="651"/>
    <n v="10798609"/>
    <n v="36022136"/>
    <s v="B"/>
    <n v="6"/>
    <x v="40"/>
    <n v="3.59"/>
    <n v="10"/>
    <n v="3.59"/>
    <n v="1"/>
    <s v="6B"/>
    <n v="0.41751675702683827"/>
  </r>
  <r>
    <s v="6B-12A-VCS-Loc-22"/>
    <s v="6B"/>
    <n v="10.323"/>
    <n v="10.32"/>
    <n v="10.32"/>
    <x v="546"/>
    <n v="19268019"/>
    <n v="36022136"/>
    <s v="B"/>
    <n v="6"/>
    <x v="40"/>
    <n v="3.59"/>
    <n v="10"/>
    <n v="3.59"/>
    <n v="1"/>
    <s v="6B"/>
    <n v="0.74497750656695694"/>
  </r>
  <r>
    <s v="6B-12A-VCS-Loc-22"/>
    <s v="6B"/>
    <n v="10.487"/>
    <n v="10.49"/>
    <n v="10.49"/>
    <x v="766"/>
    <n v="5185695"/>
    <n v="36022136"/>
    <s v="B"/>
    <n v="6"/>
    <x v="40"/>
    <n v="3.59"/>
    <n v="10"/>
    <n v="3.59"/>
    <n v="1"/>
    <s v="6B"/>
    <n v="0.20049939388770255"/>
  </r>
  <r>
    <s v="6B-12A-VCS-Loc-22"/>
    <s v="6B"/>
    <n v="10.535"/>
    <n v="10.54"/>
    <n v="10.54"/>
    <x v="956"/>
    <n v="5382950"/>
    <n v="36022136"/>
    <s v="B"/>
    <n v="6"/>
    <x v="40"/>
    <n v="3.59"/>
    <n v="10"/>
    <n v="3.59"/>
    <n v="1"/>
    <s v="6B"/>
    <n v="0.20812604912703281"/>
  </r>
  <r>
    <s v="6B-12A-VCS-Loc-22"/>
    <s v="6B"/>
    <n v="10.606999999999999"/>
    <n v="10.61"/>
    <n v="10.61"/>
    <x v="547"/>
    <n v="6445696"/>
    <n v="36022136"/>
    <s v="B"/>
    <n v="6"/>
    <x v="40"/>
    <n v="3.59"/>
    <n v="10"/>
    <n v="3.59"/>
    <n v="1"/>
    <s v="6B"/>
    <n v="0.24921599538430025"/>
  </r>
  <r>
    <s v="6B-12A-VCS-Loc-22"/>
    <s v="6B"/>
    <n v="10.73"/>
    <n v="10.73"/>
    <n v="10.73"/>
    <x v="131"/>
    <n v="6779012"/>
    <n v="36022136"/>
    <s v="B"/>
    <n v="6"/>
    <x v="40"/>
    <n v="3.59"/>
    <n v="10"/>
    <n v="3.59"/>
    <n v="1"/>
    <s v="6B"/>
    <n v="0.26210330479472127"/>
  </r>
  <r>
    <s v="6B-12A-VCS-Loc-22"/>
    <s v="6B"/>
    <n v="10.788"/>
    <n v="10.79"/>
    <n v="10.78"/>
    <x v="17"/>
    <n v="16182141"/>
    <n v="36022136"/>
    <s v="B"/>
    <n v="6"/>
    <x v="40"/>
    <n v="3.59"/>
    <n v="10"/>
    <n v="3.59"/>
    <n v="1"/>
    <s v="6B"/>
    <n v="0.62566530856622704"/>
  </r>
  <r>
    <s v="6B-12A-VCS-Loc-22"/>
    <s v="6B"/>
    <n v="11.067"/>
    <n v="11.07"/>
    <n v="11.07"/>
    <x v="420"/>
    <n v="6393661"/>
    <n v="36022136"/>
    <s v="B"/>
    <n v="6"/>
    <x v="40"/>
    <n v="3.59"/>
    <n v="10"/>
    <n v="3.59"/>
    <n v="1"/>
    <s v="6B"/>
    <n v="0.24720411733112765"/>
  </r>
  <r>
    <s v="6B-12A-VCS-Loc-22"/>
    <s v="6B"/>
    <n v="11.13"/>
    <n v="11.13"/>
    <n v="11.13"/>
    <x v="132"/>
    <n v="8413615"/>
    <n v="36022136"/>
    <s v="B"/>
    <n v="6"/>
    <x v="40"/>
    <n v="3.59"/>
    <n v="10"/>
    <n v="3.59"/>
    <n v="1"/>
    <s v="6B"/>
    <n v="0.3253034950772235"/>
  </r>
  <r>
    <s v="6B-12A-VCS-Loc-22"/>
    <s v="6B"/>
    <n v="11.243"/>
    <n v="11.24"/>
    <n v="11.24"/>
    <x v="548"/>
    <n v="6682341"/>
    <n v="36022136"/>
    <s v="B"/>
    <n v="6"/>
    <x v="40"/>
    <n v="3.59"/>
    <n v="10"/>
    <n v="3.59"/>
    <n v="1"/>
    <s v="6B"/>
    <n v="0.25836562317123241"/>
  </r>
  <r>
    <s v="6B-12A-VCS-Loc-22"/>
    <s v="6B"/>
    <n v="11.369"/>
    <n v="11.37"/>
    <n v="11.37"/>
    <x v="134"/>
    <n v="8066475"/>
    <n v="36022136"/>
    <s v="B"/>
    <n v="6"/>
    <x v="40"/>
    <n v="3.59"/>
    <n v="10"/>
    <n v="3.59"/>
    <n v="1"/>
    <s v="6B"/>
    <n v="0.31188169537743843"/>
  </r>
  <r>
    <s v="6B-12A-VCS-Loc-22"/>
    <s v="6B"/>
    <n v="11.435"/>
    <n v="11.44"/>
    <n v="11.44"/>
    <x v="135"/>
    <n v="7763351"/>
    <n v="36022136"/>
    <s v="B"/>
    <n v="6"/>
    <x v="40"/>
    <n v="3.59"/>
    <n v="10"/>
    <n v="3.59"/>
    <n v="1"/>
    <s v="6B"/>
    <n v="0.30016172760594084"/>
  </r>
  <r>
    <s v="6B-12A-VCS-Loc-22"/>
    <s v="6B"/>
    <n v="11.595000000000001"/>
    <n v="11.6"/>
    <n v="11.6"/>
    <x v="892"/>
    <n v="18210637"/>
    <n v="36022136"/>
    <s v="B"/>
    <n v="6"/>
    <x v="40"/>
    <n v="3.59"/>
    <n v="10"/>
    <n v="3.59"/>
    <n v="1"/>
    <s v="6B"/>
    <n v="0.70409495367717723"/>
  </r>
  <r>
    <s v="6B-12A-VCS-Loc-22"/>
    <s v="6B"/>
    <n v="11.682"/>
    <n v="11.68"/>
    <n v="11.68"/>
    <x v="550"/>
    <n v="7236409"/>
    <n v="36022136"/>
    <s v="B"/>
    <n v="6"/>
    <x v="40"/>
    <n v="3.59"/>
    <n v="10"/>
    <n v="3.59"/>
    <n v="1"/>
    <s v="6B"/>
    <n v="0.2797880743899353"/>
  </r>
  <r>
    <s v="6B-12A-VCS-Loc-22"/>
    <s v="6B"/>
    <n v="11.76"/>
    <n v="11.76"/>
    <n v="11.76"/>
    <x v="137"/>
    <n v="17803477"/>
    <n v="36022136"/>
    <s v="B"/>
    <n v="6"/>
    <x v="40"/>
    <n v="3.59"/>
    <n v="10"/>
    <n v="3.59"/>
    <n v="1"/>
    <s v="6B"/>
    <n v="0.68835254437325233"/>
  </r>
  <r>
    <s v="6B-12A-VCS-Loc-22"/>
    <s v="6B"/>
    <n v="11.914999999999999"/>
    <n v="11.92"/>
    <n v="11.92"/>
    <x v="138"/>
    <n v="26506180"/>
    <n v="36022136"/>
    <s v="B"/>
    <n v="6"/>
    <x v="40"/>
    <n v="3.59"/>
    <n v="10"/>
    <n v="3.59"/>
    <n v="1"/>
    <s v="6B"/>
    <n v="1.024833320177593"/>
  </r>
  <r>
    <s v="6B-12A-VCS-Loc-22"/>
    <s v="6B"/>
    <n v="12.015000000000001"/>
    <n v="12.02"/>
    <n v="12.02"/>
    <x v="551"/>
    <n v="34086410"/>
    <n v="36022136"/>
    <s v="B"/>
    <n v="6"/>
    <x v="40"/>
    <n v="3.59"/>
    <n v="10"/>
    <n v="3.59"/>
    <n v="1"/>
    <s v="6B"/>
    <n v="1.3179148686545821"/>
  </r>
  <r>
    <s v="6B-12A-VCS-Loc-22"/>
    <s v="6B"/>
    <n v="12.305"/>
    <n v="12.31"/>
    <n v="12.31"/>
    <x v="140"/>
    <n v="24372127"/>
    <n v="36022136"/>
    <s v="B"/>
    <n v="6"/>
    <x v="40"/>
    <n v="3.59"/>
    <n v="10"/>
    <n v="3.59"/>
    <n v="1"/>
    <s v="6B"/>
    <n v="0.94232242568336744"/>
  </r>
  <r>
    <s v="6B-12A-VCS-Loc-22"/>
    <s v="6B"/>
    <n v="12.397"/>
    <n v="12.4"/>
    <n v="12.39"/>
    <x v="20"/>
    <n v="37860900"/>
    <n v="36022136"/>
    <s v="B"/>
    <n v="6"/>
    <x v="40"/>
    <n v="3.59"/>
    <n v="10"/>
    <n v="3.59"/>
    <n v="1"/>
    <s v="6B"/>
    <n v="1.4638515188500127"/>
  </r>
  <r>
    <s v="6B-12A-VCS-Loc-22"/>
    <s v="6B"/>
    <n v="12.531000000000001"/>
    <n v="12.53"/>
    <n v="12.53"/>
    <x v="21"/>
    <n v="62863883"/>
    <n v="36022136"/>
    <s v="B"/>
    <n v="6"/>
    <x v="40"/>
    <n v="3.59"/>
    <n v="10"/>
    <n v="3.59"/>
    <n v="1"/>
    <s v="6B"/>
    <n v="2.4305653222812849"/>
  </r>
  <r>
    <s v="6B-12A-VCS-Loc-22"/>
    <s v="6B"/>
    <n v="12.842000000000001"/>
    <n v="12.84"/>
    <n v="12.84"/>
    <x v="311"/>
    <n v="12285723"/>
    <n v="36022136"/>
    <s v="B"/>
    <n v="6"/>
    <x v="40"/>
    <n v="3.59"/>
    <n v="10"/>
    <n v="3.59"/>
    <n v="1"/>
    <s v="6B"/>
    <n v="0.47501444164614509"/>
  </r>
  <r>
    <s v="6B-12A-VCS-Loc-22"/>
    <s v="6B"/>
    <n v="12.911"/>
    <n v="12.91"/>
    <n v="12.91"/>
    <x v="22"/>
    <n v="39694694"/>
    <n v="36022136"/>
    <s v="B"/>
    <n v="6"/>
    <x v="40"/>
    <n v="3.59"/>
    <n v="10"/>
    <n v="3.59"/>
    <n v="1"/>
    <s v="6B"/>
    <n v="1.5347532177572771"/>
  </r>
  <r>
    <s v="6B-12A-VCS-Loc-22"/>
    <s v="6B"/>
    <n v="13.111000000000001"/>
    <n v="13.11"/>
    <n v="13.11"/>
    <x v="143"/>
    <n v="15797268"/>
    <n v="36022136"/>
    <s v="B"/>
    <n v="6"/>
    <x v="40"/>
    <n v="3.59"/>
    <n v="10"/>
    <n v="3.59"/>
    <n v="1"/>
    <s v="6B"/>
    <n v="0.61078460246535882"/>
  </r>
  <r>
    <s v="6B-12A-VCS-Loc-22"/>
    <s v="6B"/>
    <n v="13.3"/>
    <n v="13.3"/>
    <n v="13.3"/>
    <x v="144"/>
    <n v="7218576"/>
    <n v="36022136"/>
    <s v="B"/>
    <n v="6"/>
    <x v="40"/>
    <n v="3.59"/>
    <n v="10"/>
    <n v="3.59"/>
    <n v="1"/>
    <s v="6B"/>
    <n v="0.27909858037009821"/>
  </r>
  <r>
    <s v="6B-12A-VCS-Loc-22"/>
    <s v="6B"/>
    <n v="13.353999999999999"/>
    <n v="13.35"/>
    <n v="13.35"/>
    <x v="554"/>
    <n v="6880642"/>
    <n v="36022136"/>
    <s v="B"/>
    <n v="6"/>
    <x v="40"/>
    <n v="3.59"/>
    <n v="10"/>
    <n v="3.59"/>
    <n v="1"/>
    <s v="6B"/>
    <n v="0.26603272089050156"/>
  </r>
  <r>
    <s v="6B-12A-VCS-Loc-22"/>
    <s v="6B"/>
    <n v="13.532"/>
    <n v="13.53"/>
    <n v="13.53"/>
    <x v="426"/>
    <n v="11267379"/>
    <n v="36022136"/>
    <s v="B"/>
    <n v="6"/>
    <x v="40"/>
    <n v="3.59"/>
    <n v="10"/>
    <n v="3.59"/>
    <n v="1"/>
    <s v="6B"/>
    <n v="0.43564125159752515"/>
  </r>
  <r>
    <s v="6B-12A-VCS-Loc-22"/>
    <s v="6B"/>
    <n v="13.897"/>
    <n v="13.9"/>
    <n v="13.9"/>
    <x v="429"/>
    <n v="3101877"/>
    <n v="36022136"/>
    <s v="B"/>
    <n v="6"/>
    <x v="40"/>
    <n v="3.59"/>
    <n v="10"/>
    <n v="3.59"/>
    <n v="1"/>
    <s v="6B"/>
    <n v="0.11993078235688855"/>
  </r>
  <r>
    <s v="6B-12A-VCS-Loc-22"/>
    <s v="6B"/>
    <n v="13.984"/>
    <n v="13.98"/>
    <n v="13.98"/>
    <x v="556"/>
    <n v="2291810"/>
    <n v="36022136"/>
    <s v="B"/>
    <n v="6"/>
    <x v="40"/>
    <n v="3.59"/>
    <n v="10"/>
    <n v="3.59"/>
    <n v="1"/>
    <s v="6B"/>
    <n v="8.8610401480568299E-2"/>
  </r>
  <r>
    <s v="6B-12A-VCS-Loc-22"/>
    <s v="6B"/>
    <n v="14.253"/>
    <n v="14.25"/>
    <n v="14.25"/>
    <x v="24"/>
    <n v="7265786"/>
    <n v="36022136"/>
    <s v="B"/>
    <n v="6"/>
    <x v="40"/>
    <n v="3.59"/>
    <n v="10"/>
    <n v="3.59"/>
    <n v="1"/>
    <s v="6B"/>
    <n v="0.28092390491877262"/>
  </r>
  <r>
    <s v="6B-12A-VCS-Loc-22"/>
    <s v="6B"/>
    <n v="14.592000000000001"/>
    <n v="14.59"/>
    <n v="14.59"/>
    <x v="656"/>
    <n v="3340527"/>
    <n v="36022136"/>
    <s v="B"/>
    <n v="6"/>
    <x v="40"/>
    <n v="3.59"/>
    <n v="10"/>
    <n v="3.59"/>
    <n v="1"/>
    <s v="6B"/>
    <n v="0.12915793134102668"/>
  </r>
  <r>
    <s v="6B-12A-VCS-Loc-22"/>
    <s v="6B"/>
    <n v="14.715"/>
    <n v="14.72"/>
    <n v="14.72"/>
    <x v="657"/>
    <n v="10217795"/>
    <n v="36022136"/>
    <s v="B"/>
    <n v="6"/>
    <x v="40"/>
    <n v="3.59"/>
    <n v="10"/>
    <n v="3.59"/>
    <n v="1"/>
    <s v="6B"/>
    <n v="0.39506020010216519"/>
  </r>
  <r>
    <s v="6B-12A-VCS-Loc-22"/>
    <s v="6B"/>
    <n v="14.827999999999999"/>
    <n v="14.83"/>
    <n v="14.83"/>
    <x v="147"/>
    <n v="4607659"/>
    <n v="36022136"/>
    <s v="B"/>
    <n v="6"/>
    <x v="40"/>
    <n v="3.59"/>
    <n v="10"/>
    <n v="3.59"/>
    <n v="1"/>
    <s v="6B"/>
    <n v="0.17815024538489396"/>
  </r>
  <r>
    <s v="6B-12A-VCS-Loc-22"/>
    <s v="6B"/>
    <n v="14.88"/>
    <n v="14.88"/>
    <n v="14.88"/>
    <x v="558"/>
    <n v="4801389"/>
    <n v="36022136"/>
    <s v="B"/>
    <n v="6"/>
    <x v="40"/>
    <n v="3.59"/>
    <n v="10"/>
    <n v="3.59"/>
    <n v="1"/>
    <s v="6B"/>
    <n v="0.18564061024010903"/>
  </r>
  <r>
    <s v="6B-12A-VCS-Loc-22"/>
    <s v="6B"/>
    <n v="15.071999999999999"/>
    <n v="15.07"/>
    <n v="15.07"/>
    <x v="229"/>
    <n v="4643113"/>
    <n v="36022136"/>
    <s v="B"/>
    <n v="6"/>
    <x v="40"/>
    <n v="3.59"/>
    <n v="10"/>
    <n v="3.59"/>
    <n v="1"/>
    <s v="6B"/>
    <n v="0.17952103666955196"/>
  </r>
  <r>
    <s v="6B-12A-VCS-Loc-22"/>
    <s v="6B"/>
    <n v="15.188000000000001"/>
    <n v="15.19"/>
    <n v="15.19"/>
    <x v="26"/>
    <n v="27758863"/>
    <n v="36022136"/>
    <s v="B"/>
    <n v="6"/>
    <x v="40"/>
    <n v="3.59"/>
    <n v="10"/>
    <n v="3.59"/>
    <n v="1"/>
    <s v="6B"/>
    <n v="1.0732669789703737"/>
  </r>
  <r>
    <s v="6B-12A-VCS-Loc-22"/>
    <s v="6B"/>
    <n v="15.364000000000001"/>
    <n v="15.36"/>
    <n v="15.36"/>
    <x v="149"/>
    <n v="12485233"/>
    <n v="36022136"/>
    <s v="B"/>
    <n v="6"/>
    <x v="40"/>
    <n v="3.59"/>
    <n v="10"/>
    <n v="3.59"/>
    <n v="1"/>
    <s v="6B"/>
    <n v="0.48272828406737034"/>
  </r>
  <r>
    <s v="6B-12A-VCS-Loc-22"/>
    <s v="6B"/>
    <n v="15.551"/>
    <n v="15.55"/>
    <n v="15.55"/>
    <x v="27"/>
    <n v="22349497"/>
    <n v="36022136"/>
    <s v="B"/>
    <n v="6"/>
    <x v="40"/>
    <n v="3.59"/>
    <n v="10"/>
    <n v="3.59"/>
    <n v="1"/>
    <s v="6B"/>
    <n v="0.86411958323716043"/>
  </r>
  <r>
    <s v="6B-12A-VCS-Loc-22"/>
    <s v="6B"/>
    <n v="15.77"/>
    <n v="15.77"/>
    <n v="15.77"/>
    <x v="189"/>
    <n v="3263032"/>
    <n v="36022136"/>
    <s v="B"/>
    <n v="6"/>
    <x v="40"/>
    <n v="3.59"/>
    <n v="10"/>
    <n v="3.59"/>
    <n v="1"/>
    <s v="6B"/>
    <n v="0.12616166940712437"/>
  </r>
  <r>
    <s v="6B-12A-VCS-Loc-22"/>
    <s v="6B"/>
    <n v="15.94"/>
    <n v="15.94"/>
    <n v="15.94"/>
    <x v="560"/>
    <n v="1779852"/>
    <n v="36022136"/>
    <s v="B"/>
    <n v="6"/>
    <x v="40"/>
    <n v="3.59"/>
    <n v="10"/>
    <n v="3.59"/>
    <n v="1"/>
    <s v="6B"/>
    <n v="6.8816088722883847E-2"/>
  </r>
  <r>
    <s v="6B-12A-VCS-Loc-22"/>
    <s v="6B"/>
    <n v="16.024999999999999"/>
    <n v="16.03"/>
    <n v="16.03"/>
    <x v="336"/>
    <n v="3196539"/>
    <n v="36022136"/>
    <s v="B"/>
    <n v="6"/>
    <x v="40"/>
    <n v="3.59"/>
    <n v="10"/>
    <n v="3.59"/>
    <n v="1"/>
    <s v="6B"/>
    <n v="0.12359078812741643"/>
  </r>
  <r>
    <s v="6B-12A-VCS-Loc-22"/>
    <s v="6B"/>
    <n v="16.439"/>
    <n v="16.440000000000001"/>
    <n v="16.440000000000001"/>
    <x v="289"/>
    <n v="24377321"/>
    <n v="36022136"/>
    <s v="B"/>
    <n v="6"/>
    <x v="40"/>
    <n v="3.59"/>
    <n v="10"/>
    <n v="3.59"/>
    <n v="1"/>
    <s v="6B"/>
    <n v="0.94252324618126648"/>
  </r>
  <r>
    <s v="6B-12A-VCS-Loc-22"/>
    <s v="6B"/>
    <n v="16.715"/>
    <n v="16.72"/>
    <n v="16.72"/>
    <x v="152"/>
    <n v="3849876"/>
    <n v="36022136"/>
    <s v="B"/>
    <n v="6"/>
    <x v="40"/>
    <n v="3.59"/>
    <n v="10"/>
    <n v="3.59"/>
    <n v="1"/>
    <s v="6B"/>
    <n v="0.1488513698824965"/>
  </r>
  <r>
    <s v="6B-12A-VCS-Loc-22"/>
    <s v="6B"/>
    <n v="16.777000000000001"/>
    <n v="16.78"/>
    <n v="16.78"/>
    <x v="996"/>
    <n v="2729641"/>
    <n v="36022136"/>
    <s v="B"/>
    <n v="6"/>
    <x v="40"/>
    <n v="3.59"/>
    <n v="10"/>
    <n v="3.59"/>
    <n v="1"/>
    <s v="6B"/>
    <n v="0.1055386724500809"/>
  </r>
  <r>
    <s v="6B-12A-VCS-Loc-22"/>
    <s v="6B"/>
    <n v="17.189"/>
    <n v="17.190000000000001"/>
    <n v="17.190000000000001"/>
    <x v="1101"/>
    <n v="4101361"/>
    <n v="36022136"/>
    <s v="B"/>
    <n v="6"/>
    <x v="40"/>
    <n v="3.59"/>
    <n v="10"/>
    <n v="3.59"/>
    <n v="1"/>
    <s v="6B"/>
    <n v="0.1585747705205689"/>
  </r>
  <r>
    <s v="6B-12A-VCS-Loc-22"/>
    <s v="6B"/>
    <n v="17.428000000000001"/>
    <n v="17.43"/>
    <n v="17.43"/>
    <x v="1102"/>
    <n v="9151250"/>
    <n v="36022136"/>
    <s v="B"/>
    <n v="6"/>
    <x v="40"/>
    <n v="3.59"/>
    <n v="10"/>
    <n v="3.59"/>
    <n v="1"/>
    <s v="6B"/>
    <n v="0.3538233695415634"/>
  </r>
  <r>
    <s v="6B-12A-VCS-Loc-22"/>
    <s v="6B"/>
    <n v="17.591999999999999"/>
    <n v="17.59"/>
    <n v="17.59"/>
    <x v="445"/>
    <n v="1632413"/>
    <n v="36022136"/>
    <s v="B"/>
    <n v="6"/>
    <x v="40"/>
    <n v="3.59"/>
    <n v="10"/>
    <n v="3.59"/>
    <n v="1"/>
    <s v="6B"/>
    <n v="6.3115516256626383E-2"/>
  </r>
  <r>
    <s v="6B-12A-VCS-Loc-22"/>
    <s v="6B"/>
    <n v="17.690000000000001"/>
    <n v="17.690000000000001"/>
    <n v="17.690000000000001"/>
    <x v="155"/>
    <n v="5787272"/>
    <n v="36022136"/>
    <s v="B"/>
    <n v="6"/>
    <x v="40"/>
    <n v="3.59"/>
    <n v="10"/>
    <n v="3.59"/>
    <n v="1"/>
    <s v="6B"/>
    <n v="0.22375873017276801"/>
  </r>
  <r>
    <s v="6B-12A-VCS-Loc-22"/>
    <s v="6B"/>
    <n v="17.831"/>
    <n v="17.829999999999998"/>
    <n v="17.82"/>
    <x v="365"/>
    <n v="3430218"/>
    <n v="36022136"/>
    <s v="B"/>
    <n v="6"/>
    <x v="40"/>
    <n v="3.59"/>
    <n v="10"/>
    <n v="3.59"/>
    <n v="1"/>
    <s v="6B"/>
    <n v="0.13262573867199812"/>
  </r>
  <r>
    <s v="6B-12A-VCS-Loc-22"/>
    <s v="6B"/>
    <n v="18.146000000000001"/>
    <n v="18.149999999999999"/>
    <n v="18.149999999999999"/>
    <x v="156"/>
    <n v="8174740"/>
    <n v="36022136"/>
    <s v="B"/>
    <n v="6"/>
    <x v="40"/>
    <n v="3.59"/>
    <n v="10"/>
    <n v="3.59"/>
    <n v="1"/>
    <s v="6B"/>
    <n v="0.31606764670686521"/>
  </r>
  <r>
    <s v="6B-12A-VCS-Loc-22"/>
    <s v="6B"/>
    <n v="18.210999999999999"/>
    <n v="18.21"/>
    <n v="18.21"/>
    <x v="274"/>
    <n v="6412684"/>
    <n v="36022136"/>
    <s v="B"/>
    <n v="6"/>
    <x v="40"/>
    <n v="3.59"/>
    <n v="10"/>
    <n v="3.59"/>
    <n v="1"/>
    <s v="6B"/>
    <n v="0.24793962143808457"/>
  </r>
  <r>
    <s v="6B-12A-VCS-Loc-22"/>
    <s v="6B"/>
    <n v="18.393000000000001"/>
    <n v="18.39"/>
    <n v="18.39"/>
    <x v="450"/>
    <n v="6692144"/>
    <n v="36022136"/>
    <s v="B"/>
    <n v="6"/>
    <x v="40"/>
    <n v="3.59"/>
    <n v="10"/>
    <n v="3.59"/>
    <n v="1"/>
    <s v="6B"/>
    <n v="0.25874464576285827"/>
  </r>
  <r>
    <s v="6B-12A-VCS-Loc-22"/>
    <s v="6B"/>
    <n v="18.513000000000002"/>
    <n v="18.510000000000002"/>
    <n v="18.510000000000002"/>
    <x v="36"/>
    <n v="36022136"/>
    <n v="36022136"/>
    <s v="B"/>
    <n v="6"/>
    <x v="40"/>
    <n v="3.59"/>
    <n v="10"/>
    <n v="3.59"/>
    <n v="1"/>
    <s v="6B"/>
    <n v="1.392757660167131"/>
  </r>
  <r>
    <s v="6B-12A-VCS-Loc-22"/>
    <s v="6B"/>
    <n v="18.757000000000001"/>
    <n v="18.760000000000002"/>
    <n v="18.760000000000002"/>
    <x v="159"/>
    <n v="43231245"/>
    <n v="36022136"/>
    <s v="B"/>
    <n v="6"/>
    <x v="40"/>
    <n v="3.59"/>
    <n v="10"/>
    <n v="3.59"/>
    <n v="1"/>
    <s v="6B"/>
    <n v="1.6714902090290249"/>
  </r>
  <r>
    <s v="6B-12A-VCS-Loc-22"/>
    <s v="6B"/>
    <n v="18.888000000000002"/>
    <n v="18.89"/>
    <n v="18.89"/>
    <x v="160"/>
    <n v="69349123"/>
    <n v="36022136"/>
    <s v="B"/>
    <n v="6"/>
    <x v="40"/>
    <n v="3.59"/>
    <n v="10"/>
    <n v="3.59"/>
    <n v="1"/>
    <s v="6B"/>
    <n v="2.6813102444597554"/>
  </r>
  <r>
    <s v="6B-12A-VCS-Loc-22"/>
    <s v="6B"/>
    <n v="18.957000000000001"/>
    <n v="18.96"/>
    <n v="18.96"/>
    <x v="451"/>
    <n v="11202262"/>
    <n v="36022136"/>
    <s v="B"/>
    <n v="6"/>
    <x v="40"/>
    <n v="3.59"/>
    <n v="10"/>
    <n v="3.59"/>
    <n v="1"/>
    <s v="6B"/>
    <n v="0.43312357189754552"/>
  </r>
  <r>
    <s v="6B-12A-VCS-Loc-22"/>
    <s v="6B"/>
    <n v="19.105"/>
    <n v="19.11"/>
    <n v="19.100000000000001"/>
    <x v="161"/>
    <n v="79089815"/>
    <n v="36022136"/>
    <s v="B"/>
    <n v="6"/>
    <x v="40"/>
    <n v="3.59"/>
    <n v="10"/>
    <n v="3.59"/>
    <n v="1"/>
    <s v="6B"/>
    <n v="3.0579237633895797"/>
  </r>
  <r>
    <s v="6B-12A-VCS-Loc-22"/>
    <s v="6B"/>
    <n v="19.437000000000001"/>
    <n v="19.440000000000001"/>
    <n v="19.440000000000001"/>
    <x v="573"/>
    <n v="3410363"/>
    <n v="36022136"/>
    <s v="B"/>
    <n v="6"/>
    <x v="40"/>
    <n v="3.59"/>
    <n v="10"/>
    <n v="3.59"/>
    <n v="1"/>
    <s v="6B"/>
    <n v="0.13185806616799617"/>
  </r>
  <r>
    <s v="6B-12A-VCS-Loc-22"/>
    <s v="6B"/>
    <n v="19.759"/>
    <n v="19.760000000000002"/>
    <n v="19.760000000000002"/>
    <x v="1103"/>
    <n v="6415879"/>
    <n v="36022136"/>
    <s v="B"/>
    <n v="6"/>
    <x v="40"/>
    <n v="3.59"/>
    <n v="10"/>
    <n v="3.59"/>
    <n v="1"/>
    <s v="6B"/>
    <n v="0.2480631527224102"/>
  </r>
  <r>
    <s v="6B-12A-VCS-Loc-22"/>
    <s v="6B"/>
    <n v="19.975000000000001"/>
    <n v="19.98"/>
    <n v="19.98"/>
    <x v="163"/>
    <n v="5604886"/>
    <n v="36022136"/>
    <s v="B"/>
    <n v="6"/>
    <x v="40"/>
    <n v="3.59"/>
    <n v="10"/>
    <n v="3.59"/>
    <n v="1"/>
    <s v="6B"/>
    <n v="0.21670696903880185"/>
  </r>
  <r>
    <s v="6B-12A-VCS-Loc-22"/>
    <s v="6B"/>
    <n v="20.045999999999999"/>
    <n v="20.05"/>
    <n v="20.05"/>
    <x v="40"/>
    <n v="15161891"/>
    <n v="36022136"/>
    <s v="B"/>
    <n v="6"/>
    <x v="40"/>
    <n v="3.59"/>
    <n v="10"/>
    <n v="3.59"/>
    <n v="1"/>
    <s v="6B"/>
    <n v="0.58621842505033794"/>
  </r>
  <r>
    <s v="6B-12A-VCS-Loc-22"/>
    <s v="6B"/>
    <n v="20.131"/>
    <n v="20.13"/>
    <n v="20.13"/>
    <x v="41"/>
    <n v="3345336"/>
    <n v="36022136"/>
    <s v="B"/>
    <n v="6"/>
    <x v="40"/>
    <n v="3.59"/>
    <n v="10"/>
    <n v="3.59"/>
    <n v="1"/>
    <s v="6B"/>
    <n v="0.12934386622250466"/>
  </r>
  <r>
    <s v="6B-12A-VCS-Loc-22"/>
    <s v="6B"/>
    <n v="20.324000000000002"/>
    <n v="20.32"/>
    <n v="20.32"/>
    <x v="730"/>
    <n v="11686752"/>
    <n v="36022136"/>
    <s v="B"/>
    <n v="6"/>
    <x v="40"/>
    <n v="3.59"/>
    <n v="10"/>
    <n v="3.59"/>
    <n v="1"/>
    <s v="6B"/>
    <n v="0.45185586358547797"/>
  </r>
  <r>
    <s v="6B-12A-VCS-Loc-22"/>
    <s v="6B"/>
    <n v="20.506"/>
    <n v="20.51"/>
    <n v="20.51"/>
    <x v="165"/>
    <n v="4716535"/>
    <n v="36022136"/>
    <s v="B"/>
    <n v="6"/>
    <x v="40"/>
    <n v="3.59"/>
    <n v="10"/>
    <n v="3.59"/>
    <n v="1"/>
    <s v="6B"/>
    <n v="0.18235982038090073"/>
  </r>
  <r>
    <s v="6B-12A-VCS-Loc-22"/>
    <s v="6B"/>
    <n v="20.638999999999999"/>
    <n v="20.64"/>
    <n v="20.64"/>
    <x v="338"/>
    <n v="3302454"/>
    <n v="36022136"/>
    <s v="B"/>
    <n v="6"/>
    <x v="40"/>
    <n v="3.59"/>
    <n v="10"/>
    <n v="3.59"/>
    <n v="1"/>
    <s v="6B"/>
    <n v="0.12768587920076649"/>
  </r>
  <r>
    <s v="6B-12A-VCS-Loc-22"/>
    <s v="6B"/>
    <n v="20.724"/>
    <n v="20.72"/>
    <n v="20.72"/>
    <x v="462"/>
    <n v="4879985"/>
    <n v="36022136"/>
    <s v="B"/>
    <n v="6"/>
    <x v="40"/>
    <n v="3.59"/>
    <n v="10"/>
    <n v="3.59"/>
    <n v="1"/>
    <s v="6B"/>
    <n v="0.18867944117058177"/>
  </r>
  <r>
    <s v="6B-12A-VCS-Loc-22"/>
    <s v="6B"/>
    <n v="20.858000000000001"/>
    <n v="20.86"/>
    <n v="20.85"/>
    <x v="42"/>
    <n v="12746218"/>
    <n v="36022136"/>
    <s v="B"/>
    <n v="6"/>
    <x v="40"/>
    <n v="3.59"/>
    <n v="10"/>
    <n v="3.59"/>
    <n v="1"/>
    <s v="6B"/>
    <n v="0.49281899212362551"/>
  </r>
  <r>
    <s v="6B-12A-VCS-Loc-22"/>
    <s v="6B"/>
    <n v="20.954000000000001"/>
    <n v="20.95"/>
    <n v="20.95"/>
    <x v="1104"/>
    <n v="22205959"/>
    <n v="36022136"/>
    <s v="B"/>
    <n v="6"/>
    <x v="40"/>
    <n v="3.59"/>
    <n v="10"/>
    <n v="3.59"/>
    <n v="1"/>
    <s v="6B"/>
    <n v="0.85856983879599047"/>
  </r>
  <r>
    <s v="6B-12A-VCS-Loc-22"/>
    <s v="6B"/>
    <n v="21.07"/>
    <n v="21.07"/>
    <n v="21.07"/>
    <x v="191"/>
    <n v="16473250"/>
    <n v="36022136"/>
    <s v="B"/>
    <n v="6"/>
    <x v="40"/>
    <n v="3.59"/>
    <n v="10"/>
    <n v="3.59"/>
    <n v="1"/>
    <s v="6B"/>
    <n v="0.63692072911357023"/>
  </r>
  <r>
    <s v="6B-12A-VCS-Loc-22"/>
    <s v="6B"/>
    <n v="21.408999999999999"/>
    <n v="21.41"/>
    <n v="21.41"/>
    <x v="578"/>
    <n v="9297439"/>
    <n v="36022136"/>
    <s v="B"/>
    <n v="6"/>
    <x v="40"/>
    <n v="3.59"/>
    <n v="10"/>
    <n v="3.59"/>
    <n v="1"/>
    <s v="6B"/>
    <n v="0.35947561208437584"/>
  </r>
  <r>
    <s v="6B-12A-VCS-Loc-22"/>
    <s v="6B"/>
    <n v="21.597000000000001"/>
    <n v="21.6"/>
    <n v="21.6"/>
    <x v="170"/>
    <n v="9560672"/>
    <n v="36022136"/>
    <s v="B"/>
    <n v="6"/>
    <x v="40"/>
    <n v="3.59"/>
    <n v="10"/>
    <n v="3.59"/>
    <n v="1"/>
    <s v="6B"/>
    <n v="0.36965323667495459"/>
  </r>
  <r>
    <s v="6B-12A-VCS-Loc-22"/>
    <s v="6B"/>
    <n v="21.739000000000001"/>
    <n v="21.74"/>
    <n v="21.74"/>
    <x v="1105"/>
    <n v="6885255"/>
    <n v="36022136"/>
    <s v="B"/>
    <n v="6"/>
    <x v="40"/>
    <n v="3.59"/>
    <n v="10"/>
    <n v="3.59"/>
    <n v="1"/>
    <s v="6B"/>
    <n v="0.26621107763998331"/>
  </r>
  <r>
    <s v="6B-12A-VCS-Loc-22"/>
    <s v="6B"/>
    <n v="21.844000000000001"/>
    <n v="21.84"/>
    <n v="21.84"/>
    <x v="1106"/>
    <n v="2626686"/>
    <n v="36022136"/>
    <s v="B"/>
    <n v="6"/>
    <x v="40"/>
    <n v="3.59"/>
    <n v="10"/>
    <n v="3.59"/>
    <n v="1"/>
    <s v="6B"/>
    <n v="0.10155802663544883"/>
  </r>
  <r>
    <s v="6B-12A-VCS-Loc-22"/>
    <s v="6B"/>
    <n v="21.891999999999999"/>
    <n v="21.89"/>
    <n v="21.89"/>
    <x v="467"/>
    <n v="5148608"/>
    <n v="36022136"/>
    <s v="B"/>
    <n v="6"/>
    <x v="40"/>
    <n v="3.59"/>
    <n v="10"/>
    <n v="3.59"/>
    <n v="1"/>
    <s v="6B"/>
    <n v="0.19906546439105588"/>
  </r>
  <r>
    <s v="6B-12A-VCS-Loc-22"/>
    <s v="6B"/>
    <n v="22.068999999999999"/>
    <n v="22.07"/>
    <n v="22.07"/>
    <x v="172"/>
    <n v="8595139"/>
    <n v="36022136"/>
    <s v="B"/>
    <n v="6"/>
    <x v="40"/>
    <n v="3.59"/>
    <n v="10"/>
    <n v="3.59"/>
    <n v="1"/>
    <s v="6B"/>
    <n v="0.33232192789598192"/>
  </r>
  <r>
    <s v="6B-12A-VCS-Loc-22"/>
    <s v="6B"/>
    <n v="22.366"/>
    <n v="22.37"/>
    <n v="22.37"/>
    <x v="250"/>
    <n v="5973799"/>
    <n v="36022136"/>
    <s v="B"/>
    <n v="6"/>
    <x v="40"/>
    <n v="3.59"/>
    <n v="10"/>
    <n v="3.59"/>
    <n v="1"/>
    <s v="6B"/>
    <n v="0.23097059867712308"/>
  </r>
  <r>
    <s v="6B-12A-VCS-Loc-22"/>
    <s v="6B"/>
    <n v="22.491"/>
    <n v="22.49"/>
    <n v="22.49"/>
    <x v="470"/>
    <n v="5462399"/>
    <n v="36022136"/>
    <s v="B"/>
    <n v="6"/>
    <x v="40"/>
    <n v="3.59"/>
    <n v="10"/>
    <n v="3.59"/>
    <n v="1"/>
    <s v="6B"/>
    <n v="0.21119786039726451"/>
  </r>
  <r>
    <s v="6B-12A-VCS-Loc-22"/>
    <s v="6B"/>
    <n v="22.632999999999999"/>
    <n v="22.63"/>
    <n v="22.63"/>
    <x v="471"/>
    <n v="6273075"/>
    <n v="36022136"/>
    <s v="B"/>
    <n v="6"/>
    <x v="40"/>
    <n v="3.59"/>
    <n v="10"/>
    <n v="3.59"/>
    <n v="1"/>
    <s v="6B"/>
    <n v="0.2425417876122872"/>
  </r>
  <r>
    <s v="6B-12A-VCS-Loc-22"/>
    <s v="6B"/>
    <n v="22.715"/>
    <n v="22.72"/>
    <n v="22.72"/>
    <x v="1107"/>
    <n v="13440124"/>
    <n v="36022136"/>
    <s v="B"/>
    <n v="6"/>
    <x v="40"/>
    <n v="3.59"/>
    <n v="10"/>
    <n v="3.59"/>
    <n v="1"/>
    <s v="6B"/>
    <n v="0.51964813121010101"/>
  </r>
  <r>
    <s v="6B-12A-VCS-Loc-22"/>
    <s v="6B"/>
    <n v="22.876999999999999"/>
    <n v="22.88"/>
    <n v="22.87"/>
    <x v="585"/>
    <n v="4681336"/>
    <n v="36022136"/>
    <s v="B"/>
    <n v="6"/>
    <x v="40"/>
    <n v="3.59"/>
    <n v="10"/>
    <n v="3.59"/>
    <n v="1"/>
    <s v="6B"/>
    <n v="0.18099888840062553"/>
  </r>
  <r>
    <s v="6B-12A-VCS-Loc-22"/>
    <s v="6B"/>
    <n v="23.143999999999998"/>
    <n v="23.14"/>
    <n v="23.14"/>
    <x v="475"/>
    <n v="4224187"/>
    <n v="36022136"/>
    <s v="B"/>
    <n v="6"/>
    <x v="40"/>
    <n v="3.59"/>
    <n v="10"/>
    <n v="3.59"/>
    <n v="1"/>
    <s v="6B"/>
    <n v="0.16332370746222299"/>
  </r>
  <r>
    <s v="6B-12A-VCS-Loc-22"/>
    <s v="6B"/>
    <n v="23.327999999999999"/>
    <n v="23.33"/>
    <n v="23.32"/>
    <x v="45"/>
    <n v="4761187"/>
    <n v="36022136"/>
    <s v="B"/>
    <n v="6"/>
    <x v="40"/>
    <n v="3.59"/>
    <n v="10"/>
    <n v="3.59"/>
    <n v="1"/>
    <s v="6B"/>
    <n v="0.1840862425742372"/>
  </r>
  <r>
    <s v="6B-12A-VCS-Loc-22"/>
    <s v="6B"/>
    <n v="23.460999999999999"/>
    <n v="23.46"/>
    <n v="23.46"/>
    <x v="236"/>
    <n v="2871272"/>
    <n v="36022136"/>
    <s v="B"/>
    <n v="6"/>
    <x v="40"/>
    <n v="3.59"/>
    <n v="10"/>
    <n v="3.59"/>
    <n v="1"/>
    <s v="6B"/>
    <n v="0.11101468476004304"/>
  </r>
  <r>
    <s v="6B-12A-VCS-Loc-22"/>
    <s v="6B"/>
    <n v="23.667000000000002"/>
    <n v="23.67"/>
    <n v="23.67"/>
    <x v="238"/>
    <n v="7278520"/>
    <n v="36022136"/>
    <s v="B"/>
    <n v="6"/>
    <x v="40"/>
    <n v="3.59"/>
    <n v="10"/>
    <n v="3.59"/>
    <n v="1"/>
    <s v="6B"/>
    <n v="0.28141625151489252"/>
  </r>
  <r>
    <s v="6B-12A-VCS-Loc-22"/>
    <s v="6B"/>
    <n v="23.893999999999998"/>
    <n v="23.89"/>
    <n v="23.89"/>
    <x v="592"/>
    <n v="4363384"/>
    <n v="36022136"/>
    <s v="B"/>
    <n v="6"/>
    <x v="40"/>
    <n v="3.59"/>
    <n v="10"/>
    <n v="3.59"/>
    <n v="1"/>
    <s v="6B"/>
    <n v="0.16870561174525289"/>
  </r>
  <r>
    <s v="6B-12A-VCS-Loc-22"/>
    <s v="6B"/>
    <n v="24.052"/>
    <n v="24.05"/>
    <n v="24.05"/>
    <x v="178"/>
    <n v="4302197"/>
    <n v="36022136"/>
    <s v="B"/>
    <n v="6"/>
    <x v="40"/>
    <n v="3.59"/>
    <n v="10"/>
    <n v="3.59"/>
    <n v="1"/>
    <s v="6B"/>
    <n v="0.16633988132458469"/>
  </r>
  <r>
    <s v="6B-12A-VCS-Loc-22"/>
    <s v="6B"/>
    <n v="24.242000000000001"/>
    <n v="24.24"/>
    <n v="24.24"/>
    <x v="481"/>
    <n v="2218821"/>
    <n v="36022136"/>
    <s v="B"/>
    <n v="6"/>
    <x v="40"/>
    <n v="3.59"/>
    <n v="10"/>
    <n v="3.59"/>
    <n v="1"/>
    <s v="6B"/>
    <n v="8.5788359254700866E-2"/>
  </r>
  <r>
    <s v="6B-12A-VCS-Loc-22"/>
    <s v="6B"/>
    <n v="24.449000000000002"/>
    <n v="24.45"/>
    <n v="24.45"/>
    <x v="483"/>
    <n v="2530179"/>
    <n v="36022136"/>
    <s v="B"/>
    <n v="6"/>
    <x v="40"/>
    <n v="3.59"/>
    <n v="10"/>
    <n v="3.59"/>
    <n v="1"/>
    <s v="6B"/>
    <n v="9.7826685897915946E-2"/>
  </r>
  <r>
    <s v="6B-12A-VCS-Loc-22"/>
    <s v="6B"/>
    <n v="24.812999999999999"/>
    <n v="24.81"/>
    <n v="24.81"/>
    <x v="597"/>
    <n v="1294736"/>
    <n v="36022136"/>
    <s v="B"/>
    <n v="6"/>
    <x v="40"/>
    <n v="3.59"/>
    <n v="10"/>
    <n v="3.59"/>
    <n v="1"/>
    <s v="6B"/>
    <n v="5.005959340929006E-2"/>
  </r>
  <r>
    <s v="6B-12A-VCS-Loc-22"/>
    <s v="6B"/>
    <n v="24.933"/>
    <n v="24.93"/>
    <n v="24.93"/>
    <x v="240"/>
    <n v="2111699"/>
    <n v="36022136"/>
    <s v="B"/>
    <n v="6"/>
    <x v="40"/>
    <n v="3.59"/>
    <n v="10"/>
    <n v="3.59"/>
    <n v="1"/>
    <s v="6B"/>
    <n v="8.1646600807272221E-2"/>
  </r>
  <r>
    <s v="6B-12A-VCS-Loc-22"/>
    <s v="6B"/>
    <n v="25.219000000000001"/>
    <n v="25.22"/>
    <n v="25.22"/>
    <x v="292"/>
    <n v="3472874"/>
    <n v="36022136"/>
    <s v="B"/>
    <n v="6"/>
    <x v="40"/>
    <n v="3.59"/>
    <n v="10"/>
    <n v="3.59"/>
    <n v="1"/>
    <s v="6B"/>
    <n v="0.1342749876435774"/>
  </r>
  <r>
    <s v="6B-12A-VCS-Loc-22"/>
    <s v="6B"/>
    <n v="25.454000000000001"/>
    <n v="25.45"/>
    <n v="25.45"/>
    <x v="99"/>
    <n v="2524786"/>
    <n v="36022136"/>
    <s v="B"/>
    <n v="6"/>
    <x v="40"/>
    <n v="3.59"/>
    <n v="10"/>
    <n v="3.59"/>
    <n v="1"/>
    <s v="6B"/>
    <n v="9.7618171276204438E-2"/>
  </r>
  <r>
    <s v="6B-12A-VCS-Loc-22"/>
    <s v="6B"/>
    <n v="25.623000000000001"/>
    <n v="25.62"/>
    <n v="25.62"/>
    <x v="601"/>
    <n v="7999870"/>
    <n v="36022136"/>
    <s v="B"/>
    <n v="6"/>
    <x v="40"/>
    <n v="3.59"/>
    <n v="10"/>
    <n v="3.59"/>
    <n v="1"/>
    <s v="6B"/>
    <n v="0.30930648373658981"/>
  </r>
  <r>
    <s v="6B-12A-VCS-Loc-22"/>
    <s v="6B"/>
    <n v="26.670999999999999"/>
    <n v="26.67"/>
    <n v="26.67"/>
    <x v="493"/>
    <n v="2818720"/>
    <n v="36022136"/>
    <s v="B"/>
    <n v="6"/>
    <x v="40"/>
    <n v="3.59"/>
    <n v="10"/>
    <n v="3.59"/>
    <n v="1"/>
    <s v="6B"/>
    <n v="0.10898281745053361"/>
  </r>
  <r>
    <s v="6B-12A-VCS-Loc-22"/>
    <s v="6B"/>
    <n v="27.318999999999999"/>
    <n v="27.32"/>
    <n v="27.32"/>
    <x v="613"/>
    <n v="2374223"/>
    <n v="36022136"/>
    <s v="B"/>
    <n v="6"/>
    <x v="40"/>
    <n v="3.59"/>
    <n v="10"/>
    <n v="3.59"/>
    <n v="1"/>
    <s v="6B"/>
    <n v="9.1796812665272995E-2"/>
  </r>
  <r>
    <s v="6B-12A-VCS-Loc-22"/>
    <s v="6B"/>
    <n v="27.608000000000001"/>
    <n v="27.61"/>
    <n v="27.61"/>
    <x v="501"/>
    <n v="843646"/>
    <n v="36022136"/>
    <s v="B"/>
    <n v="6"/>
    <x v="40"/>
    <n v="3.59"/>
    <n v="10"/>
    <n v="3.59"/>
    <n v="1"/>
    <s v="6B"/>
    <n v="3.2618677275810609E-2"/>
  </r>
  <r>
    <s v="6B-12A-VCS-Loc-22"/>
    <s v="6B"/>
    <n v="27.914000000000001"/>
    <n v="27.91"/>
    <n v="27.91"/>
    <x v="294"/>
    <n v="3011407"/>
    <n v="36022136"/>
    <s v="B"/>
    <n v="6"/>
    <x v="40"/>
    <n v="3.59"/>
    <n v="10"/>
    <n v="3.59"/>
    <n v="1"/>
    <s v="6B"/>
    <n v="0.11643285581762612"/>
  </r>
  <r>
    <s v="6B-12A-VCS-Loc-22"/>
    <s v="6B"/>
    <n v="28.030999999999999"/>
    <n v="28.03"/>
    <n v="28.03"/>
    <x v="977"/>
    <n v="2309028"/>
    <n v="36022136"/>
    <s v="B"/>
    <n v="6"/>
    <x v="40"/>
    <n v="3.59"/>
    <n v="10"/>
    <n v="3.59"/>
    <n v="1"/>
    <s v="6B"/>
    <n v="8.9276117178070449E-2"/>
  </r>
  <r>
    <s v="6B-12A-VCS-Loc-22"/>
    <s v="6B"/>
    <n v="28.132999999999999"/>
    <n v="28.13"/>
    <n v="28.13"/>
    <x v="978"/>
    <n v="2570622"/>
    <n v="36022136"/>
    <s v="B"/>
    <n v="6"/>
    <x v="40"/>
    <n v="3.59"/>
    <n v="10"/>
    <n v="3.59"/>
    <n v="1"/>
    <s v="6B"/>
    <n v="9.9390371573028047E-2"/>
  </r>
  <r>
    <s v="6B-12A-VCS-Loc-22"/>
    <s v="6B"/>
    <n v="29.44"/>
    <n v="29.44"/>
    <n v="29.44"/>
    <x v="810"/>
    <n v="15019158"/>
    <n v="36022136"/>
    <s v="B"/>
    <n v="6"/>
    <x v="40"/>
    <n v="3.59"/>
    <n v="10"/>
    <n v="3.59"/>
    <n v="1"/>
    <s v="6B"/>
    <n v="0.58069980507986663"/>
  </r>
  <r>
    <s v="6B-12A-VCS-Loc-22"/>
    <s v="6B"/>
    <n v="30.032"/>
    <n v="30.03"/>
    <n v="30.03"/>
    <x v="317"/>
    <n v="1296900"/>
    <n v="36022136"/>
    <s v="B"/>
    <n v="6"/>
    <x v="40"/>
    <n v="3.59"/>
    <n v="10"/>
    <n v="3.59"/>
    <n v="1"/>
    <s v="6B"/>
    <n v="5.0143262172758218E-2"/>
  </r>
  <r>
    <s v="6B-12A-VCS-Loc-22"/>
    <s v="6B"/>
    <n v="30.951000000000001"/>
    <n v="30.95"/>
    <n v="30.94"/>
    <x v="193"/>
    <n v="2402914"/>
    <n v="36022136"/>
    <s v="B"/>
    <n v="6"/>
    <x v="40"/>
    <n v="3.59"/>
    <n v="10"/>
    <n v="3.59"/>
    <n v="1"/>
    <s v="6B"/>
    <n v="9.2906119732123635E-2"/>
  </r>
  <r>
    <s v="6B-12A-VCS-Loc-22"/>
    <s v="6B"/>
    <n v="31.408999999999999"/>
    <n v="31.41"/>
    <n v="31.41"/>
    <x v="301"/>
    <n v="1586631"/>
    <n v="36022136"/>
    <s v="B"/>
    <n v="6"/>
    <x v="40"/>
    <n v="3.59"/>
    <n v="10"/>
    <n v="3.59"/>
    <n v="1"/>
    <s v="6B"/>
    <n v="6.1345403812495598E-2"/>
  </r>
  <r>
    <s v="6B-12A-VCS-Loc-22"/>
    <s v="6B"/>
    <n v="31.739000000000001"/>
    <n v="31.74"/>
    <n v="31.73"/>
    <x v="103"/>
    <n v="9767537"/>
    <n v="36022136"/>
    <s v="B"/>
    <n v="6"/>
    <x v="40"/>
    <n v="3.59"/>
    <n v="10"/>
    <n v="3.59"/>
    <n v="1"/>
    <s v="6B"/>
    <n v="0.37765145236573078"/>
  </r>
  <r>
    <s v="6B-12A-VCS-Loc-22"/>
    <s v="6B"/>
    <n v="34.212000000000003"/>
    <n v="34.21"/>
    <n v="34.21"/>
    <x v="86"/>
    <n v="70399227"/>
    <n v="36022136"/>
    <s v="B"/>
    <n v="6"/>
    <x v="40"/>
    <n v="3.59"/>
    <n v="10"/>
    <n v="3.59"/>
    <n v="1"/>
    <s v="6B"/>
    <n v="2.7219114012032684"/>
  </r>
  <r>
    <s v="6B-12A-VCS-Loc-22"/>
    <s v="6B"/>
    <n v="34.578000000000003"/>
    <n v="34.58"/>
    <n v="34.58"/>
    <x v="183"/>
    <n v="895955"/>
    <n v="36022136"/>
    <s v="B"/>
    <n v="6"/>
    <x v="40"/>
    <n v="3.59"/>
    <n v="10"/>
    <n v="3.59"/>
    <n v="1"/>
    <s v="6B"/>
    <n v="3.4641149248202323E-2"/>
  </r>
  <r>
    <s v="6B-12A-VCS-Loc-22"/>
    <s v="6B"/>
    <n v="34.938000000000002"/>
    <n v="34.94"/>
    <n v="34.86"/>
    <x v="61"/>
    <n v="1878810"/>
    <n v="36022136"/>
    <s v="B"/>
    <n v="6"/>
    <x v="40"/>
    <n v="3.59"/>
    <n v="10"/>
    <n v="3.59"/>
    <n v="1"/>
    <s v="6B"/>
    <n v="7.2642194774307861E-2"/>
  </r>
  <r>
    <s v="6B-12A-VCS-Loc-22"/>
    <s v="6B"/>
    <n v="36.164000000000001"/>
    <n v="36.159999999999997"/>
    <n v="36.11"/>
    <x v="197"/>
    <n v="1136295"/>
    <n v="36022136"/>
    <s v="B"/>
    <n v="6"/>
    <x v="40"/>
    <n v="3.59"/>
    <n v="10"/>
    <n v="3.59"/>
    <n v="1"/>
    <s v="6B"/>
    <n v="4.3933640288838227E-2"/>
  </r>
  <r>
    <s v="6B-12A-VCS-Loc-22"/>
    <s v="6B"/>
    <n v="36.593000000000004"/>
    <n v="36.590000000000003"/>
    <n v="36.590000000000003"/>
    <x v="107"/>
    <n v="2466654"/>
    <n v="36022136"/>
    <s v="B"/>
    <n v="6"/>
    <x v="40"/>
    <n v="3.59"/>
    <n v="10"/>
    <n v="3.59"/>
    <n v="1"/>
    <s v="6B"/>
    <n v="9.537055918843608E-2"/>
  </r>
  <r>
    <s v="6B-12A-VCS-Loc-22"/>
    <s v="6B"/>
    <n v="36.741999999999997"/>
    <n v="36.74"/>
    <n v="36.72"/>
    <x v="265"/>
    <n v="1375272"/>
    <n v="36022136"/>
    <s v="B"/>
    <n v="6"/>
    <x v="40"/>
    <n v="3.59"/>
    <n v="10"/>
    <n v="3.59"/>
    <n v="1"/>
    <s v="6B"/>
    <n v="5.3173432380949598E-2"/>
  </r>
  <r>
    <s v="6B-12A-VCS-Loc-22"/>
    <s v="6B"/>
    <n v="37.024999999999999"/>
    <n v="37.03"/>
    <n v="37.03"/>
    <x v="354"/>
    <n v="2658934"/>
    <n v="36022136"/>
    <s v="B"/>
    <n v="6"/>
    <x v="40"/>
    <n v="3.59"/>
    <n v="10"/>
    <n v="3.59"/>
    <n v="1"/>
    <s v="6B"/>
    <n v="0.10280486133245487"/>
  </r>
  <r>
    <s v="6B-12A-VCS-Loc-22"/>
    <s v="6B"/>
    <n v="37.247"/>
    <n v="37.25"/>
    <n v="37.24"/>
    <x v="267"/>
    <n v="1403437"/>
    <n v="36022136"/>
    <s v="B"/>
    <n v="6"/>
    <x v="40"/>
    <n v="3.59"/>
    <n v="10"/>
    <n v="3.59"/>
    <n v="1"/>
    <s v="6B"/>
    <n v="5.4262402216014555E-2"/>
  </r>
  <r>
    <s v="6B-12A-VCS-Loc-22"/>
    <s v="6B"/>
    <n v="37.295000000000002"/>
    <n v="37.299999999999997"/>
    <n v="37.24"/>
    <x v="73"/>
    <n v="2214658"/>
    <n v="36022136"/>
    <s v="B"/>
    <n v="6"/>
    <x v="40"/>
    <n v="3.59"/>
    <n v="10"/>
    <n v="3.59"/>
    <n v="1"/>
    <s v="6B"/>
    <n v="8.5627401277659318E-2"/>
  </r>
  <r>
    <s v="6B-12A-VCS-Loc-22"/>
    <s v="6B"/>
    <n v="37.72"/>
    <n v="37.72"/>
    <n v="37.67"/>
    <x v="76"/>
    <n v="3466419"/>
    <n v="36022136"/>
    <s v="B"/>
    <n v="6"/>
    <x v="40"/>
    <n v="3.59"/>
    <n v="10"/>
    <n v="3.59"/>
    <n v="1"/>
    <s v="6B"/>
    <n v="0.13402541191890691"/>
  </r>
  <r>
    <s v="6B-12A-VCS-Loc-22"/>
    <s v="6B"/>
    <n v="37.99"/>
    <n v="37.99"/>
    <n v="37.99"/>
    <x v="77"/>
    <n v="17624540"/>
    <n v="36022136"/>
    <s v="B"/>
    <n v="6"/>
    <x v="40"/>
    <n v="3.59"/>
    <n v="10"/>
    <n v="3.59"/>
    <n v="1"/>
    <s v="6B"/>
    <n v="0.68143413516405593"/>
  </r>
  <r>
    <s v="6B-12A-VCS-Loc-22"/>
    <s v="6B"/>
    <n v="38.453000000000003"/>
    <n v="38.450000000000003"/>
    <n v="38.450000000000003"/>
    <x v="324"/>
    <n v="3044134"/>
    <n v="36022136"/>
    <s v="B"/>
    <n v="6"/>
    <x v="40"/>
    <n v="3.59"/>
    <n v="10"/>
    <n v="3.59"/>
    <n v="1"/>
    <s v="6B"/>
    <n v="0.1176982105412963"/>
  </r>
  <r>
    <s v="6C-14A-VCS-Loc-22"/>
    <s v="6C"/>
    <n v="4.173"/>
    <n v="4.17"/>
    <n v="4.1500000000000004"/>
    <x v="0"/>
    <n v="-702543"/>
    <n v="36285679"/>
    <s v="C"/>
    <n v="6"/>
    <x v="41"/>
    <n v="7.12"/>
    <n v="9"/>
    <n v="7.12"/>
    <n v="1"/>
    <s v="6C"/>
    <n v="-1.3596516915519391E-2"/>
  </r>
  <r>
    <s v="6C-14A-VCS-Loc-22"/>
    <s v="6C"/>
    <n v="4.4470000000000001"/>
    <n v="4.45"/>
    <n v="4.45"/>
    <x v="1"/>
    <n v="697471"/>
    <n v="36285679"/>
    <s v="C"/>
    <n v="6"/>
    <x v="41"/>
    <n v="7.12"/>
    <n v="9"/>
    <n v="7.12"/>
    <n v="1"/>
    <s v="6C"/>
    <n v="1.3498357039475486E-2"/>
  </r>
  <r>
    <s v="6C-14A-VCS-Loc-22"/>
    <s v="6C"/>
    <n v="4.7210000000000001"/>
    <n v="4.72"/>
    <n v="4.7"/>
    <x v="2"/>
    <n v="5531122"/>
    <n v="36285679"/>
    <s v="C"/>
    <n v="6"/>
    <x v="41"/>
    <n v="7.12"/>
    <n v="9"/>
    <n v="7.12"/>
    <n v="1"/>
    <s v="6C"/>
    <n v="0.1070453962743938"/>
  </r>
  <r>
    <s v="6C-14A-VCS-Loc-22"/>
    <s v="6C"/>
    <n v="5.016"/>
    <n v="5.0199999999999996"/>
    <n v="4.99"/>
    <x v="113"/>
    <n v="6067098"/>
    <n v="36285679"/>
    <s v="C"/>
    <n v="6"/>
    <x v="41"/>
    <n v="7.12"/>
    <n v="9"/>
    <n v="7.12"/>
    <n v="1"/>
    <s v="6C"/>
    <n v="0.11741829409034586"/>
  </r>
  <r>
    <s v="6C-14A-VCS-Loc-22"/>
    <s v="6C"/>
    <n v="6.2809999999999997"/>
    <n v="6.28"/>
    <n v="6.28"/>
    <x v="309"/>
    <n v="883653"/>
    <n v="36285679"/>
    <s v="C"/>
    <n v="6"/>
    <x v="41"/>
    <n v="7.12"/>
    <n v="9"/>
    <n v="7.12"/>
    <n v="1"/>
    <s v="6C"/>
    <n v="1.7101590880486257E-2"/>
  </r>
  <r>
    <s v="6C-14A-VCS-Loc-22"/>
    <s v="6C"/>
    <n v="6.9269999999999996"/>
    <n v="6.93"/>
    <n v="6.93"/>
    <x v="242"/>
    <n v="1738917"/>
    <n v="36285679"/>
    <s v="C"/>
    <n v="6"/>
    <x v="41"/>
    <n v="7.12"/>
    <n v="9"/>
    <n v="7.12"/>
    <n v="1"/>
    <s v="6C"/>
    <n v="3.3653761271814298E-2"/>
  </r>
  <r>
    <s v="6C-14A-VCS-Loc-22"/>
    <s v="6C"/>
    <n v="7.0979999999999999"/>
    <n v="7.1"/>
    <n v="7.09"/>
    <x v="117"/>
    <n v="12718658"/>
    <n v="36285679"/>
    <s v="C"/>
    <n v="6"/>
    <x v="41"/>
    <n v="7.12"/>
    <n v="9"/>
    <n v="7.12"/>
    <n v="1"/>
    <s v="6C"/>
    <n v="0.24614784951199573"/>
  </r>
  <r>
    <s v="6C-14A-VCS-Loc-22"/>
    <s v="6C"/>
    <n v="8.3569999999999993"/>
    <n v="8.36"/>
    <n v="8.36"/>
    <x v="244"/>
    <n v="889890"/>
    <n v="36285679"/>
    <s v="C"/>
    <n v="6"/>
    <x v="41"/>
    <n v="7.12"/>
    <n v="9"/>
    <n v="7.12"/>
    <n v="1"/>
    <s v="6C"/>
    <n v="1.7222297336891193E-2"/>
  </r>
  <r>
    <s v="6C-14A-VCS-Loc-22"/>
    <s v="6C"/>
    <n v="8.4090000000000007"/>
    <n v="8.41"/>
    <n v="8.41"/>
    <x v="245"/>
    <n v="1450459"/>
    <n v="36285679"/>
    <s v="C"/>
    <n v="6"/>
    <x v="41"/>
    <n v="7.12"/>
    <n v="9"/>
    <n v="7.12"/>
    <n v="1"/>
    <s v="6C"/>
    <n v="2.8071150561271463E-2"/>
  </r>
  <r>
    <s v="6C-14A-VCS-Loc-22"/>
    <s v="6C"/>
    <n v="8.9710000000000001"/>
    <n v="8.9700000000000006"/>
    <n v="8.9600000000000009"/>
    <x v="9"/>
    <n v="21442025"/>
    <n v="36285679"/>
    <s v="C"/>
    <n v="6"/>
    <x v="41"/>
    <n v="7.12"/>
    <n v="9"/>
    <n v="7.12"/>
    <n v="1"/>
    <s v="6C"/>
    <n v="0.41497368220235575"/>
  </r>
  <r>
    <s v="6C-14A-VCS-Loc-22"/>
    <s v="6C"/>
    <n v="9.3889999999999993"/>
    <n v="9.39"/>
    <n v="9.3800000000000008"/>
    <x v="10"/>
    <n v="4222365"/>
    <n v="36285679"/>
    <s v="C"/>
    <n v="6"/>
    <x v="41"/>
    <n v="7.12"/>
    <n v="9"/>
    <n v="7.12"/>
    <n v="1"/>
    <s v="6C"/>
    <n v="8.1716645309962574E-2"/>
  </r>
  <r>
    <s v="6C-14A-VCS-Loc-22"/>
    <s v="6C"/>
    <n v="9.5500000000000007"/>
    <n v="9.5500000000000007"/>
    <n v="9.5299999999999994"/>
    <x v="11"/>
    <n v="9793286"/>
    <n v="36285679"/>
    <s v="C"/>
    <n v="6"/>
    <x v="41"/>
    <n v="7.12"/>
    <n v="9"/>
    <n v="7.12"/>
    <n v="1"/>
    <s v="6C"/>
    <n v="0.18953228308803763"/>
  </r>
  <r>
    <s v="6C-14A-VCS-Loc-22"/>
    <s v="6C"/>
    <n v="9.67"/>
    <n v="9.67"/>
    <n v="9.67"/>
    <x v="125"/>
    <n v="1783294"/>
    <n v="36285679"/>
    <s v="C"/>
    <n v="6"/>
    <x v="41"/>
    <n v="7.12"/>
    <n v="9"/>
    <n v="7.12"/>
    <n v="1"/>
    <s v="6C"/>
    <n v="3.4512602127334889E-2"/>
  </r>
  <r>
    <s v="6C-14A-VCS-Loc-22"/>
    <s v="6C"/>
    <n v="10.092000000000001"/>
    <n v="10.09"/>
    <n v="10.1"/>
    <x v="223"/>
    <n v="126685972"/>
    <n v="36285679"/>
    <s v="C"/>
    <n v="6"/>
    <x v="41"/>
    <n v="7.12"/>
    <n v="9"/>
    <n v="7.12"/>
    <n v="1"/>
    <s v="6C"/>
    <n v="2.4517900843891631"/>
  </r>
  <r>
    <s v="6C-14A-VCS-Loc-22"/>
    <s v="6C"/>
    <n v="10.798"/>
    <n v="10.8"/>
    <n v="10.8"/>
    <x v="17"/>
    <n v="5080155"/>
    <n v="36285679"/>
    <s v="C"/>
    <n v="6"/>
    <x v="41"/>
    <n v="7.12"/>
    <n v="9"/>
    <n v="7.12"/>
    <n v="1"/>
    <s v="6C"/>
    <n v="9.8317702106433924E-2"/>
  </r>
  <r>
    <s v="6C-14A-VCS-Loc-22"/>
    <s v="6C"/>
    <n v="12.394"/>
    <n v="12.39"/>
    <n v="12.39"/>
    <x v="20"/>
    <n v="18817278"/>
    <n v="36285679"/>
    <s v="C"/>
    <n v="6"/>
    <x v="41"/>
    <n v="7.12"/>
    <n v="9"/>
    <n v="7.12"/>
    <n v="1"/>
    <s v="6C"/>
    <n v="0.36417619794237632"/>
  </r>
  <r>
    <s v="6C-14A-VCS-Loc-22"/>
    <s v="6C"/>
    <n v="12.547000000000001"/>
    <n v="12.55"/>
    <n v="12.53"/>
    <x v="21"/>
    <n v="12865364"/>
    <n v="36285679"/>
    <s v="C"/>
    <n v="6"/>
    <x v="41"/>
    <n v="7.12"/>
    <n v="9"/>
    <n v="7.12"/>
    <n v="1"/>
    <s v="6C"/>
    <n v="0.24898709296130517"/>
  </r>
  <r>
    <s v="6C-14A-VCS-Loc-22"/>
    <s v="6C"/>
    <n v="12.848000000000001"/>
    <n v="12.85"/>
    <n v="12.85"/>
    <x v="142"/>
    <n v="2485963"/>
    <n v="36285679"/>
    <s v="C"/>
    <n v="6"/>
    <x v="41"/>
    <n v="7.12"/>
    <n v="9"/>
    <n v="7.12"/>
    <n v="1"/>
    <s v="6C"/>
    <n v="4.8111557557125088E-2"/>
  </r>
  <r>
    <s v="6C-14A-VCS-Loc-22"/>
    <s v="6C"/>
    <n v="12.913"/>
    <n v="12.91"/>
    <n v="12.91"/>
    <x v="22"/>
    <n v="29270721"/>
    <n v="36285679"/>
    <s v="C"/>
    <n v="6"/>
    <x v="41"/>
    <n v="7.12"/>
    <n v="9"/>
    <n v="7.12"/>
    <n v="1"/>
    <s v="6C"/>
    <n v="0.56648468948654906"/>
  </r>
  <r>
    <s v="6C-14A-VCS-Loc-22"/>
    <s v="6C"/>
    <n v="13.385999999999999"/>
    <n v="13.39"/>
    <n v="13.39"/>
    <x v="1108"/>
    <n v="1243108"/>
    <n v="36285679"/>
    <s v="C"/>
    <n v="6"/>
    <x v="41"/>
    <n v="7.12"/>
    <n v="9"/>
    <n v="7.12"/>
    <n v="1"/>
    <s v="6C"/>
    <n v="2.4058226969477282E-2"/>
  </r>
  <r>
    <s v="6C-14A-VCS-Loc-22"/>
    <s v="6C"/>
    <n v="14.254"/>
    <n v="14.25"/>
    <n v="14.25"/>
    <x v="24"/>
    <n v="2205455"/>
    <n v="36285679"/>
    <s v="C"/>
    <n v="6"/>
    <x v="41"/>
    <n v="7.12"/>
    <n v="9"/>
    <n v="7.12"/>
    <n v="1"/>
    <s v="6C"/>
    <n v="4.2682805485097453E-2"/>
  </r>
  <r>
    <s v="6C-14A-VCS-Loc-22"/>
    <s v="6C"/>
    <n v="15.098000000000001"/>
    <n v="15.1"/>
    <n v="15.1"/>
    <x v="229"/>
    <n v="2068113"/>
    <n v="36285679"/>
    <s v="C"/>
    <n v="6"/>
    <x v="41"/>
    <n v="7.12"/>
    <n v="9"/>
    <n v="7.12"/>
    <n v="1"/>
    <s v="6C"/>
    <n v="4.0024786223342275E-2"/>
  </r>
  <r>
    <s v="6C-14A-VCS-Loc-22"/>
    <s v="6C"/>
    <n v="15.577"/>
    <n v="15.58"/>
    <n v="15.55"/>
    <x v="27"/>
    <n v="5374994"/>
    <n v="36285679"/>
    <s v="C"/>
    <n v="6"/>
    <x v="41"/>
    <n v="7.12"/>
    <n v="9"/>
    <n v="7.12"/>
    <n v="1"/>
    <s v="6C"/>
    <n v="0.10402380614683404"/>
  </r>
  <r>
    <s v="6C-14A-VCS-Loc-22"/>
    <s v="6C"/>
    <n v="15.795"/>
    <n v="15.8"/>
    <n v="15.8"/>
    <x v="328"/>
    <n v="1608277"/>
    <n v="36285679"/>
    <s v="C"/>
    <n v="6"/>
    <x v="41"/>
    <n v="7.12"/>
    <n v="9"/>
    <n v="7.12"/>
    <n v="1"/>
    <s v="6C"/>
    <n v="3.1125447745320611E-2"/>
  </r>
  <r>
    <s v="6C-14A-VCS-Loc-22"/>
    <s v="6C"/>
    <n v="18.518999999999998"/>
    <n v="18.52"/>
    <n v="18.510000000000002"/>
    <x v="36"/>
    <n v="36285679"/>
    <n v="36285679"/>
    <s v="C"/>
    <n v="6"/>
    <x v="41"/>
    <n v="7.12"/>
    <n v="9"/>
    <n v="7.12"/>
    <n v="1"/>
    <s v="6C"/>
    <n v="0.702247191011236"/>
  </r>
  <r>
    <s v="6C-14A-VCS-Loc-22"/>
    <s v="6C"/>
    <n v="18.768999999999998"/>
    <n v="18.77"/>
    <n v="18.760000000000002"/>
    <x v="97"/>
    <n v="1318257"/>
    <n v="36285679"/>
    <s v="C"/>
    <n v="6"/>
    <x v="41"/>
    <n v="7.12"/>
    <n v="9"/>
    <n v="7.12"/>
    <n v="1"/>
    <s v="6C"/>
    <n v="2.5512607199134923E-2"/>
  </r>
  <r>
    <s v="6C-14A-VCS-Loc-22"/>
    <s v="6C"/>
    <n v="21.085000000000001"/>
    <n v="21.09"/>
    <n v="21.07"/>
    <x v="249"/>
    <n v="2098039"/>
    <n v="36285679"/>
    <s v="C"/>
    <n v="6"/>
    <x v="41"/>
    <n v="7.12"/>
    <n v="9"/>
    <n v="7.12"/>
    <n v="1"/>
    <s v="6C"/>
    <n v="4.0603952715946759E-2"/>
  </r>
  <r>
    <s v="6C-14A-VCS-Loc-22"/>
    <s v="6C"/>
    <n v="21.326000000000001"/>
    <n v="21.33"/>
    <n v="21.28"/>
    <x v="43"/>
    <n v="46918941"/>
    <n v="36285679"/>
    <s v="C"/>
    <n v="6"/>
    <x v="41"/>
    <n v="7.12"/>
    <n v="9"/>
    <n v="7.12"/>
    <n v="1"/>
    <s v="6C"/>
    <n v="0.90803577142574365"/>
  </r>
  <r>
    <s v="6C-14A-VCS-Loc-22"/>
    <s v="6C"/>
    <n v="22.181000000000001"/>
    <n v="22.18"/>
    <n v="22.17"/>
    <x v="44"/>
    <n v="866800"/>
    <n v="36285679"/>
    <s v="C"/>
    <n v="6"/>
    <x v="41"/>
    <n v="7.12"/>
    <n v="9"/>
    <n v="7.12"/>
    <n v="1"/>
    <s v="6C"/>
    <n v="1.6775429920121911E-2"/>
  </r>
  <r>
    <s v="6C-14A-VCS-Loc-22"/>
    <s v="6C"/>
    <n v="22.363"/>
    <n v="22.36"/>
    <n v="22.36"/>
    <x v="232"/>
    <n v="3008516"/>
    <n v="36285679"/>
    <s v="C"/>
    <n v="6"/>
    <x v="41"/>
    <n v="7.12"/>
    <n v="9"/>
    <n v="7.12"/>
    <n v="1"/>
    <s v="6C"/>
    <n v="5.8224676190084784E-2"/>
  </r>
  <r>
    <s v="6C-14A-VCS-Loc-22"/>
    <s v="6C"/>
    <n v="22.867999999999999"/>
    <n v="22.87"/>
    <n v="22.87"/>
    <x v="233"/>
    <n v="4270848"/>
    <n v="36285679"/>
    <s v="C"/>
    <n v="6"/>
    <x v="41"/>
    <n v="7.12"/>
    <n v="9"/>
    <n v="7.12"/>
    <n v="1"/>
    <s v="6C"/>
    <n v="8.2654950765450888E-2"/>
  </r>
  <r>
    <s v="6C-14A-VCS-Loc-22"/>
    <s v="6C"/>
    <n v="23.25"/>
    <n v="23.25"/>
    <n v="23.25"/>
    <x v="234"/>
    <n v="1118882"/>
    <n v="36285679"/>
    <s v="C"/>
    <n v="6"/>
    <x v="41"/>
    <n v="7.12"/>
    <n v="9"/>
    <n v="7.12"/>
    <n v="1"/>
    <s v="6C"/>
    <n v="2.165404543134038E-2"/>
  </r>
  <r>
    <s v="6C-14A-VCS-Loc-22"/>
    <s v="6C"/>
    <n v="23.341000000000001"/>
    <n v="23.34"/>
    <n v="23.32"/>
    <x v="235"/>
    <n v="3162316"/>
    <n v="36285679"/>
    <s v="C"/>
    <n v="6"/>
    <x v="41"/>
    <n v="7.12"/>
    <n v="9"/>
    <n v="7.12"/>
    <n v="1"/>
    <s v="6C"/>
    <n v="6.1201211863498195E-2"/>
  </r>
  <r>
    <s v="6C-14A-VCS-Loc-22"/>
    <s v="6C"/>
    <n v="23.670999999999999"/>
    <n v="23.67"/>
    <n v="23.67"/>
    <x v="238"/>
    <n v="12278468"/>
    <n v="36285679"/>
    <s v="C"/>
    <n v="6"/>
    <x v="41"/>
    <n v="7.12"/>
    <n v="9"/>
    <n v="7.12"/>
    <n v="1"/>
    <s v="6C"/>
    <n v="0.23762872572734131"/>
  </r>
  <r>
    <s v="6C-14A-VCS-Loc-22"/>
    <s v="6C"/>
    <n v="23.896000000000001"/>
    <n v="23.9"/>
    <n v="23.89"/>
    <x v="239"/>
    <n v="13891444"/>
    <n v="36285679"/>
    <s v="C"/>
    <n v="6"/>
    <x v="41"/>
    <n v="7.12"/>
    <n v="9"/>
    <n v="7.12"/>
    <n v="1"/>
    <s v="6C"/>
    <n v="0.26884511457233273"/>
  </r>
  <r>
    <s v="6C-14A-VCS-Loc-22"/>
    <s v="6C"/>
    <n v="25.283999999999999"/>
    <n v="25.28"/>
    <n v="25.28"/>
    <x v="49"/>
    <n v="8133630"/>
    <n v="36285679"/>
    <s v="C"/>
    <n v="6"/>
    <x v="41"/>
    <n v="7.12"/>
    <n v="9"/>
    <n v="7.12"/>
    <n v="1"/>
    <s v="6C"/>
    <n v="0.15741248276557587"/>
  </r>
  <r>
    <s v="6C-14A-VCS-Loc-22"/>
    <s v="6C"/>
    <n v="25.448"/>
    <n v="25.45"/>
    <n v="25.45"/>
    <x v="99"/>
    <n v="1279493"/>
    <n v="36285679"/>
    <s v="C"/>
    <n v="6"/>
    <x v="41"/>
    <n v="7.12"/>
    <n v="9"/>
    <n v="7.12"/>
    <n v="1"/>
    <s v="6C"/>
    <n v="2.4762396348392415E-2"/>
  </r>
  <r>
    <s v="6C-14A-VCS-Loc-22"/>
    <s v="6C"/>
    <n v="25.689"/>
    <n v="25.69"/>
    <n v="25.67"/>
    <x v="51"/>
    <n v="2086528"/>
    <n v="36285679"/>
    <s v="C"/>
    <n v="6"/>
    <x v="41"/>
    <n v="7.12"/>
    <n v="9"/>
    <n v="7.12"/>
    <n v="1"/>
    <s v="6C"/>
    <n v="4.0381177019349485E-2"/>
  </r>
  <r>
    <s v="6C-14A-VCS-Loc-22"/>
    <s v="6C"/>
    <n v="26.61"/>
    <n v="26.61"/>
    <n v="26.61"/>
    <x v="1044"/>
    <n v="3170352"/>
    <n v="36285679"/>
    <s v="C"/>
    <n v="6"/>
    <x v="41"/>
    <n v="7.12"/>
    <n v="9"/>
    <n v="7.12"/>
    <n v="1"/>
    <s v="6C"/>
    <n v="6.1356734884769663E-2"/>
  </r>
  <r>
    <s v="6C-14A-VCS-Loc-22"/>
    <s v="6C"/>
    <n v="29.035"/>
    <n v="29.04"/>
    <n v="29.04"/>
    <x v="256"/>
    <n v="1190865"/>
    <n v="36285679"/>
    <s v="C"/>
    <n v="6"/>
    <x v="41"/>
    <n v="7.12"/>
    <n v="9"/>
    <n v="7.12"/>
    <n v="1"/>
    <s v="6C"/>
    <n v="2.3047153151622035E-2"/>
  </r>
  <r>
    <s v="6C-14A-VCS-Loc-22"/>
    <s v="6C"/>
    <n v="30.756"/>
    <n v="30.76"/>
    <n v="30.76"/>
    <x v="391"/>
    <n v="930118"/>
    <n v="36285679"/>
    <s v="C"/>
    <n v="6"/>
    <x v="41"/>
    <n v="7.12"/>
    <n v="9"/>
    <n v="7.12"/>
    <n v="1"/>
    <s v="6C"/>
    <n v="1.8000841401065934E-2"/>
  </r>
  <r>
    <s v="6C-14A-VCS-Loc-22"/>
    <s v="6C"/>
    <n v="30.966000000000001"/>
    <n v="30.97"/>
    <n v="30.94"/>
    <x v="300"/>
    <n v="4851913"/>
    <n v="36285679"/>
    <s v="C"/>
    <n v="6"/>
    <x v="41"/>
    <n v="7.12"/>
    <n v="9"/>
    <n v="7.12"/>
    <n v="1"/>
    <s v="6C"/>
    <n v="9.3900468977882401E-2"/>
  </r>
  <r>
    <s v="6C-14A-VCS-Loc-22"/>
    <s v="6C"/>
    <n v="34.942999999999998"/>
    <n v="34.94"/>
    <n v="34.86"/>
    <x v="61"/>
    <n v="1970197"/>
    <n v="36285679"/>
    <s v="C"/>
    <n v="6"/>
    <x v="41"/>
    <n v="7.12"/>
    <n v="9"/>
    <n v="7.12"/>
    <n v="1"/>
    <s v="6C"/>
    <n v="3.8129789688895278E-2"/>
  </r>
  <r>
    <s v="6C-14A-VCS-Loc-22"/>
    <s v="6C"/>
    <n v="35.667000000000002"/>
    <n v="35.67"/>
    <n v="35.67"/>
    <x v="62"/>
    <n v="1197685"/>
    <n v="36285679"/>
    <s v="C"/>
    <n v="6"/>
    <x v="41"/>
    <n v="7.12"/>
    <n v="9"/>
    <n v="7.12"/>
    <n v="1"/>
    <s v="6C"/>
    <n v="2.317914257485142E-2"/>
  </r>
  <r>
    <s v="6C-14A-VCS-Loc-22"/>
    <s v="6C"/>
    <n v="36.164999999999999"/>
    <n v="36.17"/>
    <n v="36.11"/>
    <x v="65"/>
    <n v="1522403"/>
    <n v="36285679"/>
    <s v="C"/>
    <n v="6"/>
    <x v="41"/>
    <n v="7.12"/>
    <n v="9"/>
    <n v="7.12"/>
    <n v="1"/>
    <s v="6C"/>
    <n v="2.9463503503326438E-2"/>
  </r>
  <r>
    <s v="6C-14A-VCS-Loc-22"/>
    <s v="6C"/>
    <n v="36.539000000000001"/>
    <n v="36.54"/>
    <n v="36.54"/>
    <x v="66"/>
    <n v="119118"/>
    <n v="36285679"/>
    <s v="C"/>
    <n v="6"/>
    <x v="41"/>
    <n v="7.12"/>
    <n v="9"/>
    <n v="7.12"/>
    <n v="1"/>
    <s v="6C"/>
    <n v="2.3053249437299051E-3"/>
  </r>
  <r>
    <s v="6C-14A-VCS-Loc-22"/>
    <s v="6C"/>
    <n v="36.593000000000004"/>
    <n v="36.590000000000003"/>
    <n v="36.590000000000003"/>
    <x v="107"/>
    <n v="1450100"/>
    <n v="36285679"/>
    <s v="C"/>
    <n v="6"/>
    <x v="41"/>
    <n v="7.12"/>
    <n v="9"/>
    <n v="7.12"/>
    <n v="1"/>
    <s v="6C"/>
    <n v="2.8064202730928453E-2"/>
  </r>
  <r>
    <s v="6C-14A-VCS-Loc-22"/>
    <s v="6C"/>
    <n v="36.661000000000001"/>
    <n v="36.659999999999997"/>
    <n v="36.65"/>
    <x v="108"/>
    <n v="997417"/>
    <n v="36285679"/>
    <s v="C"/>
    <n v="6"/>
    <x v="41"/>
    <n v="7.12"/>
    <n v="9"/>
    <n v="7.12"/>
    <n v="1"/>
    <s v="6C"/>
    <n v="1.9303298320994734E-2"/>
  </r>
  <r>
    <s v="6C-14A-VCS-Loc-22"/>
    <s v="6C"/>
    <n v="36.735999999999997"/>
    <n v="36.74"/>
    <n v="36.72"/>
    <x v="265"/>
    <n v="1907794"/>
    <n v="36285679"/>
    <s v="C"/>
    <n v="6"/>
    <x v="41"/>
    <n v="7.12"/>
    <n v="9"/>
    <n v="7.12"/>
    <n v="1"/>
    <s v="6C"/>
    <n v="3.6922086466346399E-2"/>
  </r>
  <r>
    <s v="6C-14A-VCS-Loc-22"/>
    <s v="6C"/>
    <n v="37.195999999999998"/>
    <n v="37.200000000000003"/>
    <n v="37.200000000000003"/>
    <x v="295"/>
    <n v="568310"/>
    <n v="36285679"/>
    <s v="C"/>
    <n v="6"/>
    <x v="41"/>
    <n v="7.12"/>
    <n v="9"/>
    <n v="7.12"/>
    <n v="1"/>
    <s v="6C"/>
    <n v="1.0998667025731983E-2"/>
  </r>
  <r>
    <s v="6C-14A-VCS-Loc-22"/>
    <s v="6C"/>
    <n v="37.250999999999998"/>
    <n v="37.25"/>
    <n v="37.24"/>
    <x v="267"/>
    <n v="840297"/>
    <n v="36285679"/>
    <s v="C"/>
    <n v="6"/>
    <x v="41"/>
    <n v="7.12"/>
    <n v="9"/>
    <n v="7.12"/>
    <n v="1"/>
    <s v="6C"/>
    <n v="1.6262509731874344E-2"/>
  </r>
  <r>
    <s v="6C-14A-VCS-Loc-22"/>
    <s v="6C"/>
    <n v="37.295000000000002"/>
    <n v="37.299999999999997"/>
    <n v="37.24"/>
    <x v="73"/>
    <n v="1481355"/>
    <n v="36285679"/>
    <s v="C"/>
    <n v="6"/>
    <x v="41"/>
    <n v="7.12"/>
    <n v="9"/>
    <n v="7.12"/>
    <n v="1"/>
    <s v="6C"/>
    <n v="2.8669089743103591E-2"/>
  </r>
  <r>
    <s v="6C-14A-VCS-Loc-22"/>
    <s v="6C"/>
    <n v="37.375999999999998"/>
    <n v="37.380000000000003"/>
    <n v="37.380000000000003"/>
    <x v="74"/>
    <n v="1197439"/>
    <n v="36285679"/>
    <s v="C"/>
    <n v="6"/>
    <x v="41"/>
    <n v="7.12"/>
    <n v="9"/>
    <n v="7.12"/>
    <n v="1"/>
    <s v="6C"/>
    <n v="2.3174381666036987E-2"/>
  </r>
  <r>
    <s v="6C-14A-VCS-Loc-22"/>
    <s v="6C"/>
    <n v="37.679000000000002"/>
    <n v="37.68"/>
    <n v="37.67"/>
    <x v="110"/>
    <n v="1943736"/>
    <n v="36285679"/>
    <s v="C"/>
    <n v="6"/>
    <x v="41"/>
    <n v="7.12"/>
    <n v="9"/>
    <n v="7.12"/>
    <n v="1"/>
    <s v="6C"/>
    <n v="3.7617682338737982E-2"/>
  </r>
  <r>
    <s v="6C-14A-VCS-Loc-22"/>
    <s v="6C"/>
    <n v="37.713999999999999"/>
    <n v="37.71"/>
    <n v="37.67"/>
    <x v="200"/>
    <n v="1536298"/>
    <n v="36285679"/>
    <s v="C"/>
    <n v="6"/>
    <x v="41"/>
    <n v="7.12"/>
    <n v="9"/>
    <n v="7.12"/>
    <n v="1"/>
    <s v="6C"/>
    <n v="2.9732417438190412E-2"/>
  </r>
  <r>
    <s v="6C-14A-VCS-Loc-22"/>
    <s v="6C"/>
    <n v="37.773000000000003"/>
    <n v="37.770000000000003"/>
    <n v="37.770000000000003"/>
    <x v="276"/>
    <n v="2020117"/>
    <n v="36285679"/>
    <s v="C"/>
    <n v="6"/>
    <x v="41"/>
    <n v="7.12"/>
    <n v="9"/>
    <n v="7.12"/>
    <n v="1"/>
    <s v="6C"/>
    <n v="3.9095905819043507E-2"/>
  </r>
  <r>
    <s v="6C-14A-VCS-Loc-22"/>
    <s v="6C"/>
    <n v="37.991"/>
    <n v="37.99"/>
    <n v="37.99"/>
    <x v="77"/>
    <n v="18010346"/>
    <n v="36285679"/>
    <s v="C"/>
    <n v="6"/>
    <x v="41"/>
    <n v="7.12"/>
    <n v="9"/>
    <n v="7.12"/>
    <n v="1"/>
    <s v="6C"/>
    <n v="0.34855941066006918"/>
  </r>
  <r>
    <s v="6C-14A-VCS-Loc-22"/>
    <s v="6C"/>
    <n v="38.296999999999997"/>
    <n v="38.299999999999997"/>
    <n v="38.299999999999997"/>
    <x v="78"/>
    <n v="672288"/>
    <n v="36285679"/>
    <s v="C"/>
    <n v="6"/>
    <x v="41"/>
    <n v="7.12"/>
    <n v="9"/>
    <n v="7.12"/>
    <n v="1"/>
    <s v="6C"/>
    <n v="1.3010983191207798E-2"/>
  </r>
  <r>
    <s v="6C-14A-VCS-Loc-22"/>
    <s v="6C"/>
    <n v="38.823"/>
    <n v="38.82"/>
    <n v="38.82"/>
    <x v="80"/>
    <n v="779990"/>
    <n v="36285679"/>
    <s v="C"/>
    <n v="6"/>
    <x v="41"/>
    <n v="7.12"/>
    <n v="9"/>
    <n v="7.12"/>
    <n v="1"/>
    <s v="6C"/>
    <n v="1.5095371000687459E-2"/>
  </r>
  <r>
    <s v="6C-14A-VCS-Loc-22"/>
    <s v="6C"/>
    <n v="39.540999999999997"/>
    <n v="39.54"/>
    <n v="39.53"/>
    <x v="207"/>
    <n v="3119366"/>
    <n v="36285679"/>
    <s v="C"/>
    <n v="6"/>
    <x v="41"/>
    <n v="7.12"/>
    <n v="9"/>
    <n v="7.12"/>
    <n v="1"/>
    <s v="6C"/>
    <n v="6.0369988149758892E-2"/>
  </r>
  <r>
    <s v="6C-14A-VCS-Loc-22"/>
    <s v="6C"/>
    <n v="39.756"/>
    <n v="39.76"/>
    <n v="39.75"/>
    <x v="81"/>
    <n v="2100795"/>
    <n v="36285679"/>
    <s v="C"/>
    <n v="6"/>
    <x v="41"/>
    <n v="7.12"/>
    <n v="9"/>
    <n v="7.12"/>
    <n v="1"/>
    <s v="6C"/>
    <n v="4.0657290377298698E-2"/>
  </r>
  <r>
    <s v="6D-21A-VCS-Loc-22"/>
    <s v="6D"/>
    <n v="4.1790000000000003"/>
    <n v="4.18"/>
    <n v="4.1500000000000004"/>
    <x v="111"/>
    <n v="952802"/>
    <n v="36572941"/>
    <s v="D"/>
    <n v="6"/>
    <x v="42"/>
    <n v="3.4"/>
    <n v="13"/>
    <n v="3.4"/>
    <n v="1"/>
    <s v="6D"/>
    <n v="3.8311915133232129E-2"/>
  </r>
  <r>
    <s v="6D-21A-VCS-Loc-22"/>
    <s v="6D"/>
    <n v="4.7430000000000003"/>
    <n v="4.74"/>
    <n v="4.7"/>
    <x v="112"/>
    <n v="1187041"/>
    <n v="36572941"/>
    <s v="D"/>
    <n v="6"/>
    <x v="42"/>
    <n v="3.4"/>
    <n v="13"/>
    <n v="3.4"/>
    <n v="1"/>
    <s v="6D"/>
    <n v="4.7730603054639893E-2"/>
  </r>
  <r>
    <s v="6D-21A-VCS-Loc-22"/>
    <s v="6D"/>
    <n v="5.0049999999999999"/>
    <n v="5.01"/>
    <n v="4.99"/>
    <x v="377"/>
    <n v="15216521"/>
    <n v="36572941"/>
    <s v="D"/>
    <n v="6"/>
    <x v="42"/>
    <n v="3.4"/>
    <n v="13"/>
    <n v="3.4"/>
    <n v="1"/>
    <s v="6D"/>
    <n v="0.61185226434772855"/>
  </r>
  <r>
    <s v="6D-21A-VCS-Loc-22"/>
    <s v="6D"/>
    <n v="5.3460000000000001"/>
    <n v="5.35"/>
    <n v="5.35"/>
    <x v="382"/>
    <n v="4728711"/>
    <n v="36572941"/>
    <s v="D"/>
    <n v="6"/>
    <x v="42"/>
    <n v="3.4"/>
    <n v="13"/>
    <n v="3.4"/>
    <n v="1"/>
    <s v="6D"/>
    <n v="0.19014021225982025"/>
  </r>
  <r>
    <s v="6D-21A-VCS-Loc-22"/>
    <s v="6D"/>
    <n v="6.2720000000000002"/>
    <n v="6.27"/>
    <n v="6.25"/>
    <x v="5"/>
    <n v="1421703"/>
    <n v="36572941"/>
    <s v="D"/>
    <n v="6"/>
    <x v="42"/>
    <n v="3.4"/>
    <n v="13"/>
    <n v="3.4"/>
    <n v="1"/>
    <s v="6D"/>
    <n v="5.7166299693600049E-2"/>
  </r>
  <r>
    <s v="6D-21A-VCS-Loc-22"/>
    <s v="6D"/>
    <n v="6.34"/>
    <n v="6.34"/>
    <n v="6.32"/>
    <x v="371"/>
    <n v="2149138"/>
    <n v="36572941"/>
    <s v="D"/>
    <n v="6"/>
    <x v="42"/>
    <n v="3.4"/>
    <n v="13"/>
    <n v="3.4"/>
    <n v="1"/>
    <s v="6D"/>
    <n v="8.641626766694889E-2"/>
  </r>
  <r>
    <s v="6D-21A-VCS-Loc-22"/>
    <s v="6D"/>
    <n v="8.0530000000000008"/>
    <n v="8.0500000000000007"/>
    <n v="8.0500000000000007"/>
    <x v="243"/>
    <n v="1022028"/>
    <n v="36572941"/>
    <s v="D"/>
    <n v="6"/>
    <x v="42"/>
    <n v="3.4"/>
    <n v="13"/>
    <n v="3.4"/>
    <n v="1"/>
    <s v="6D"/>
    <n v="4.1095474190636638E-2"/>
  </r>
  <r>
    <s v="6D-21A-VCS-Loc-22"/>
    <s v="6D"/>
    <n v="8.4770000000000003"/>
    <n v="8.48"/>
    <n v="8.48"/>
    <x v="869"/>
    <n v="2127947"/>
    <n v="36572941"/>
    <s v="D"/>
    <n v="6"/>
    <x v="42"/>
    <n v="3.4"/>
    <n v="13"/>
    <n v="3.4"/>
    <n v="1"/>
    <s v="6D"/>
    <n v="8.5564183190228307E-2"/>
  </r>
  <r>
    <s v="6D-21A-VCS-Loc-22"/>
    <s v="6D"/>
    <n v="8.6310000000000002"/>
    <n v="8.6300000000000008"/>
    <n v="8.6300000000000008"/>
    <x v="280"/>
    <n v="12745780"/>
    <n v="36572941"/>
    <s v="D"/>
    <n v="6"/>
    <x v="42"/>
    <n v="3.4"/>
    <n v="13"/>
    <n v="3.4"/>
    <n v="1"/>
    <s v="6D"/>
    <n v="0.51250442554365694"/>
  </r>
  <r>
    <s v="6D-21A-VCS-Loc-22"/>
    <s v="6D"/>
    <n v="8.9710000000000001"/>
    <n v="8.9700000000000006"/>
    <n v="8.9600000000000009"/>
    <x v="9"/>
    <n v="3539504"/>
    <n v="36572941"/>
    <s v="D"/>
    <n v="6"/>
    <x v="42"/>
    <n v="3.4"/>
    <n v="13"/>
    <n v="3.4"/>
    <n v="1"/>
    <s v="6D"/>
    <n v="0.14232251492097589"/>
  </r>
  <r>
    <s v="6D-21A-VCS-Loc-22"/>
    <s v="6D"/>
    <n v="9.3829999999999991"/>
    <n v="9.3800000000000008"/>
    <n v="9.3800000000000008"/>
    <x v="10"/>
    <n v="11003166"/>
    <n v="36572941"/>
    <s v="D"/>
    <n v="6"/>
    <x v="42"/>
    <n v="3.4"/>
    <n v="13"/>
    <n v="3.4"/>
    <n v="1"/>
    <s v="6D"/>
    <n v="0.44243437984897732"/>
  </r>
  <r>
    <s v="6D-21A-VCS-Loc-22"/>
    <s v="6D"/>
    <n v="9.548"/>
    <n v="9.5500000000000007"/>
    <n v="9.5299999999999994"/>
    <x v="11"/>
    <n v="5170739"/>
    <n v="36572941"/>
    <s v="D"/>
    <n v="6"/>
    <x v="42"/>
    <n v="3.4"/>
    <n v="13"/>
    <n v="3.4"/>
    <n v="1"/>
    <s v="6D"/>
    <n v="0.20791404063393396"/>
  </r>
  <r>
    <s v="6D-21A-VCS-Loc-22"/>
    <s v="6D"/>
    <n v="9.8130000000000006"/>
    <n v="9.81"/>
    <n v="9.8000000000000007"/>
    <x v="13"/>
    <n v="7750411"/>
    <n v="36572941"/>
    <s v="D"/>
    <n v="6"/>
    <x v="42"/>
    <n v="3.4"/>
    <n v="13"/>
    <n v="3.4"/>
    <n v="1"/>
    <s v="6D"/>
    <n v="0.31164196599048782"/>
  </r>
  <r>
    <s v="6D-21A-VCS-Loc-22"/>
    <s v="6D"/>
    <n v="10.196999999999999"/>
    <n v="10.199999999999999"/>
    <n v="10.18"/>
    <x v="14"/>
    <n v="1977589"/>
    <n v="36572941"/>
    <s v="D"/>
    <n v="6"/>
    <x v="42"/>
    <n v="3.4"/>
    <n v="13"/>
    <n v="3.4"/>
    <n v="1"/>
    <s v="6D"/>
    <n v="7.9518327980433914E-2"/>
  </r>
  <r>
    <s v="6D-21A-VCS-Loc-22"/>
    <s v="6D"/>
    <n v="11.545999999999999"/>
    <n v="11.55"/>
    <n v="11.55"/>
    <x v="18"/>
    <n v="2453796"/>
    <n v="36572941"/>
    <s v="D"/>
    <n v="6"/>
    <x v="42"/>
    <n v="3.4"/>
    <n v="13"/>
    <n v="3.4"/>
    <n v="1"/>
    <s v="6D"/>
    <n v="9.8666484858621714E-2"/>
  </r>
  <r>
    <s v="6D-21A-VCS-Loc-22"/>
    <s v="6D"/>
    <n v="12.398999999999999"/>
    <n v="12.4"/>
    <n v="12.39"/>
    <x v="20"/>
    <n v="13224431"/>
    <n v="36572941"/>
    <s v="D"/>
    <n v="6"/>
    <x v="42"/>
    <n v="3.4"/>
    <n v="13"/>
    <n v="3.4"/>
    <n v="1"/>
    <s v="6D"/>
    <n v="0.53175085501214747"/>
  </r>
  <r>
    <s v="6D-21A-VCS-Loc-22"/>
    <s v="6D"/>
    <n v="12.539"/>
    <n v="12.54"/>
    <n v="12.53"/>
    <x v="21"/>
    <n v="19247716"/>
    <n v="36572941"/>
    <s v="D"/>
    <n v="6"/>
    <x v="42"/>
    <n v="3.4"/>
    <n v="13"/>
    <n v="3.4"/>
    <n v="1"/>
    <s v="6D"/>
    <n v="0.77394554367072521"/>
  </r>
  <r>
    <s v="6D-21A-VCS-Loc-22"/>
    <s v="6D"/>
    <n v="12.912000000000001"/>
    <n v="12.91"/>
    <n v="12.91"/>
    <x v="22"/>
    <n v="58773521"/>
    <n v="36572941"/>
    <s v="D"/>
    <n v="6"/>
    <x v="42"/>
    <n v="3.4"/>
    <n v="13"/>
    <n v="3.4"/>
    <n v="1"/>
    <s v="6D"/>
    <n v="2.3632676554344312"/>
  </r>
  <r>
    <s v="6D-21A-VCS-Loc-22"/>
    <s v="6D"/>
    <n v="14.679"/>
    <n v="14.68"/>
    <n v="14.68"/>
    <x v="1109"/>
    <n v="2875074"/>
    <n v="36572941"/>
    <s v="D"/>
    <n v="6"/>
    <x v="42"/>
    <n v="3.4"/>
    <n v="13"/>
    <n v="3.4"/>
    <n v="1"/>
    <s v="6D"/>
    <n v="0.11560596124878227"/>
  </r>
  <r>
    <s v="6D-21A-VCS-Loc-22"/>
    <s v="6D"/>
    <n v="15.24"/>
    <n v="15.24"/>
    <n v="15.24"/>
    <x v="312"/>
    <n v="3703180"/>
    <n v="36572941"/>
    <s v="D"/>
    <n v="6"/>
    <x v="42"/>
    <n v="3.4"/>
    <n v="13"/>
    <n v="3.4"/>
    <n v="1"/>
    <s v="6D"/>
    <n v="0.14890388337039864"/>
  </r>
  <r>
    <s v="6D-21A-VCS-Loc-22"/>
    <s v="6D"/>
    <n v="15.4"/>
    <n v="15.4"/>
    <n v="15.4"/>
    <x v="273"/>
    <n v="3546754"/>
    <n v="36572941"/>
    <s v="D"/>
    <n v="6"/>
    <x v="42"/>
    <n v="3.4"/>
    <n v="13"/>
    <n v="3.4"/>
    <n v="1"/>
    <s v="6D"/>
    <n v="0.14261403549368243"/>
  </r>
  <r>
    <s v="6D-21A-VCS-Loc-22"/>
    <s v="6D"/>
    <n v="15.561999999999999"/>
    <n v="15.56"/>
    <n v="15.55"/>
    <x v="27"/>
    <n v="9464883"/>
    <n v="36572941"/>
    <s v="D"/>
    <n v="6"/>
    <x v="42"/>
    <n v="3.4"/>
    <n v="13"/>
    <n v="3.4"/>
    <n v="1"/>
    <s v="6D"/>
    <n v="0.38058042934625619"/>
  </r>
  <r>
    <s v="6D-21A-VCS-Loc-22"/>
    <s v="6D"/>
    <n v="15.776"/>
    <n v="15.78"/>
    <n v="15.77"/>
    <x v="96"/>
    <n v="2388032"/>
    <n v="36572941"/>
    <s v="D"/>
    <n v="6"/>
    <x v="42"/>
    <n v="3.4"/>
    <n v="13"/>
    <n v="3.4"/>
    <n v="1"/>
    <s v="6D"/>
    <n v="9.6022131900901322E-2"/>
  </r>
  <r>
    <s v="6D-21A-VCS-Loc-22"/>
    <s v="6D"/>
    <n v="16.038"/>
    <n v="16.04"/>
    <n v="16.04"/>
    <x v="1110"/>
    <n v="2122620"/>
    <n v="36572941"/>
    <s v="D"/>
    <n v="6"/>
    <x v="42"/>
    <n v="3.4"/>
    <n v="13"/>
    <n v="3.4"/>
    <n v="1"/>
    <s v="6D"/>
    <n v="8.5349985936323813E-2"/>
  </r>
  <r>
    <s v="6D-21A-VCS-Loc-22"/>
    <s v="6D"/>
    <n v="16.449000000000002"/>
    <n v="16.45"/>
    <n v="16.440000000000001"/>
    <x v="151"/>
    <n v="3676816"/>
    <n v="36572941"/>
    <s v="D"/>
    <n v="6"/>
    <x v="42"/>
    <n v="3.4"/>
    <n v="13"/>
    <n v="3.4"/>
    <n v="1"/>
    <s v="6D"/>
    <n v="0.14784379393883521"/>
  </r>
  <r>
    <s v="6D-21A-VCS-Loc-22"/>
    <s v="6D"/>
    <n v="18.213000000000001"/>
    <n v="18.21"/>
    <n v="18.21"/>
    <x v="274"/>
    <n v="2524999"/>
    <n v="36572941"/>
    <s v="D"/>
    <n v="6"/>
    <x v="42"/>
    <n v="3.4"/>
    <n v="13"/>
    <n v="3.4"/>
    <n v="1"/>
    <s v="6D"/>
    <n v="0.10152953856047321"/>
  </r>
  <r>
    <s v="6D-21A-VCS-Loc-22"/>
    <s v="6D"/>
    <n v="18.408000000000001"/>
    <n v="18.41"/>
    <n v="18.41"/>
    <x v="275"/>
    <n v="1367529"/>
    <n v="36572941"/>
    <s v="D"/>
    <n v="6"/>
    <x v="42"/>
    <n v="3.4"/>
    <n v="13"/>
    <n v="3.4"/>
    <n v="1"/>
    <s v="6D"/>
    <n v="5.4987977554868485E-2"/>
  </r>
  <r>
    <s v="6D-21A-VCS-Loc-22"/>
    <s v="6D"/>
    <n v="18.515999999999998"/>
    <n v="18.52"/>
    <n v="18.510000000000002"/>
    <x v="36"/>
    <n v="36572941"/>
    <n v="36572941"/>
    <s v="D"/>
    <n v="6"/>
    <x v="42"/>
    <n v="3.4"/>
    <n v="13"/>
    <n v="3.4"/>
    <n v="1"/>
    <s v="6D"/>
    <n v="1.4705882352941178"/>
  </r>
  <r>
    <s v="6D-21A-VCS-Loc-22"/>
    <s v="6D"/>
    <n v="20.047999999999998"/>
    <n v="20.05"/>
    <n v="20.05"/>
    <x v="40"/>
    <n v="2431652"/>
    <n v="36572941"/>
    <s v="D"/>
    <n v="6"/>
    <x v="42"/>
    <n v="3.4"/>
    <n v="13"/>
    <n v="3.4"/>
    <n v="1"/>
    <s v="6D"/>
    <n v="9.7776080505240517E-2"/>
  </r>
  <r>
    <s v="6D-21A-VCS-Loc-22"/>
    <s v="6D"/>
    <n v="20.847000000000001"/>
    <n v="20.85"/>
    <n v="20.85"/>
    <x v="42"/>
    <n v="1254090"/>
    <n v="36572941"/>
    <s v="D"/>
    <n v="6"/>
    <x v="42"/>
    <n v="3.4"/>
    <n v="13"/>
    <n v="3.4"/>
    <n v="1"/>
    <s v="6D"/>
    <n v="5.0426625520764108E-2"/>
  </r>
  <r>
    <s v="6D-21A-VCS-Loc-22"/>
    <s v="6D"/>
    <n v="21.077999999999999"/>
    <n v="21.08"/>
    <n v="21.07"/>
    <x v="167"/>
    <n v="3448149"/>
    <n v="36572941"/>
    <s v="D"/>
    <n v="6"/>
    <x v="42"/>
    <n v="3.4"/>
    <n v="13"/>
    <n v="3.4"/>
    <n v="1"/>
    <s v="6D"/>
    <n v="0.1386491546562027"/>
  </r>
  <r>
    <s v="6D-21A-VCS-Loc-22"/>
    <s v="6D"/>
    <n v="21.323"/>
    <n v="21.32"/>
    <n v="21.28"/>
    <x v="168"/>
    <n v="21027830"/>
    <n v="36572941"/>
    <s v="D"/>
    <n v="6"/>
    <x v="42"/>
    <n v="3.4"/>
    <n v="13"/>
    <n v="3.4"/>
    <n v="1"/>
    <s v="6D"/>
    <n v="0.84552345439664556"/>
  </r>
  <r>
    <s v="6D-21A-VCS-Loc-22"/>
    <s v="6D"/>
    <n v="22.75"/>
    <n v="22.75"/>
    <n v="22.75"/>
    <x v="175"/>
    <n v="1050309"/>
    <n v="36572941"/>
    <s v="D"/>
    <n v="6"/>
    <x v="42"/>
    <n v="3.4"/>
    <n v="13"/>
    <n v="3.4"/>
    <n v="1"/>
    <s v="6D"/>
    <n v="4.2232645682597131E-2"/>
  </r>
  <r>
    <s v="6D-21A-VCS-Loc-22"/>
    <s v="6D"/>
    <n v="23.33"/>
    <n v="23.33"/>
    <n v="23.32"/>
    <x v="45"/>
    <n v="2723363"/>
    <n v="36572941"/>
    <s v="D"/>
    <n v="6"/>
    <x v="42"/>
    <n v="3.4"/>
    <n v="13"/>
    <n v="3.4"/>
    <n v="1"/>
    <s v="6D"/>
    <n v="0.1095057022686607"/>
  </r>
  <r>
    <s v="6D-21A-VCS-Loc-22"/>
    <s v="6D"/>
    <n v="23.992000000000001"/>
    <n v="23.99"/>
    <n v="23.99"/>
    <x v="901"/>
    <n v="1314980"/>
    <n v="36572941"/>
    <s v="D"/>
    <n v="6"/>
    <x v="42"/>
    <n v="3.4"/>
    <n v="13"/>
    <n v="3.4"/>
    <n v="1"/>
    <s v="6D"/>
    <n v="5.2874996234157347E-2"/>
  </r>
  <r>
    <s v="6D-21A-VCS-Loc-22"/>
    <s v="6D"/>
    <n v="25.286000000000001"/>
    <n v="25.29"/>
    <n v="25.28"/>
    <x v="253"/>
    <n v="7818931"/>
    <n v="36572941"/>
    <s v="D"/>
    <n v="6"/>
    <x v="42"/>
    <n v="3.4"/>
    <n v="13"/>
    <n v="3.4"/>
    <n v="1"/>
    <s v="6D"/>
    <n v="0.31439713697557087"/>
  </r>
  <r>
    <s v="6D-21A-VCS-Loc-22"/>
    <s v="6D"/>
    <n v="25.628"/>
    <n v="25.63"/>
    <n v="25.62"/>
    <x v="50"/>
    <n v="2433606"/>
    <n v="36572941"/>
    <s v="D"/>
    <n v="6"/>
    <x v="42"/>
    <n v="3.4"/>
    <n v="13"/>
    <n v="3.4"/>
    <n v="1"/>
    <s v="6D"/>
    <n v="9.7854650325801706E-2"/>
  </r>
  <r>
    <s v="6D-21A-VCS-Loc-22"/>
    <s v="6D"/>
    <n v="25.68"/>
    <n v="25.68"/>
    <n v="25.67"/>
    <x v="254"/>
    <n v="2350226"/>
    <n v="36572941"/>
    <s v="D"/>
    <n v="6"/>
    <x v="42"/>
    <n v="3.4"/>
    <n v="13"/>
    <n v="3.4"/>
    <n v="1"/>
    <s v="6D"/>
    <n v="9.4501962691005706E-2"/>
  </r>
  <r>
    <s v="6D-21A-VCS-Loc-22"/>
    <s v="6D"/>
    <n v="26.64"/>
    <n v="26.64"/>
    <n v="26.62"/>
    <x v="293"/>
    <n v="3228445"/>
    <n v="36572941"/>
    <s v="D"/>
    <n v="6"/>
    <x v="42"/>
    <n v="3.4"/>
    <n v="13"/>
    <n v="3.4"/>
    <n v="1"/>
    <s v="6D"/>
    <n v="0.12981491522090383"/>
  </r>
  <r>
    <s v="6D-21A-VCS-Loc-22"/>
    <s v="6D"/>
    <n v="27.916"/>
    <n v="27.92"/>
    <n v="27.92"/>
    <x v="255"/>
    <n v="945648"/>
    <n v="36572941"/>
    <s v="D"/>
    <n v="6"/>
    <x v="42"/>
    <n v="3.4"/>
    <n v="13"/>
    <n v="3.4"/>
    <n v="1"/>
    <s v="6D"/>
    <n v="3.8024254695005567E-2"/>
  </r>
  <r>
    <s v="6D-21A-VCS-Loc-22"/>
    <s v="6D"/>
    <n v="30.957000000000001"/>
    <n v="30.96"/>
    <n v="30.94"/>
    <x v="56"/>
    <n v="3664926"/>
    <n v="36572941"/>
    <s v="D"/>
    <n v="6"/>
    <x v="42"/>
    <n v="3.4"/>
    <n v="13"/>
    <n v="3.4"/>
    <n v="1"/>
    <s v="6D"/>
    <n v="0.14736570019959647"/>
  </r>
  <r>
    <s v="6D-21A-VCS-Loc-22"/>
    <s v="6D"/>
    <n v="31.756"/>
    <n v="31.76"/>
    <n v="31.76"/>
    <x v="329"/>
    <n v="928095"/>
    <n v="36572941"/>
    <s v="D"/>
    <n v="6"/>
    <x v="42"/>
    <n v="3.4"/>
    <n v="13"/>
    <n v="3.4"/>
    <n v="1"/>
    <s v="6D"/>
    <n v="3.7318453231182429E-2"/>
  </r>
  <r>
    <s v="6D-21A-VCS-Loc-22"/>
    <s v="6D"/>
    <n v="34.942999999999998"/>
    <n v="34.94"/>
    <n v="34.86"/>
    <x v="61"/>
    <n v="1874754"/>
    <n v="36572941"/>
    <s v="D"/>
    <n v="6"/>
    <x v="42"/>
    <n v="3.4"/>
    <n v="13"/>
    <n v="3.4"/>
    <n v="1"/>
    <s v="6D"/>
    <n v="7.5383359967430244E-2"/>
  </r>
  <r>
    <s v="6D-21A-VCS-Loc-22"/>
    <s v="6D"/>
    <n v="35.668999999999997"/>
    <n v="35.67"/>
    <n v="35.67"/>
    <x v="62"/>
    <n v="681018"/>
    <n v="36572941"/>
    <s v="D"/>
    <n v="6"/>
    <x v="42"/>
    <n v="3.4"/>
    <n v="13"/>
    <n v="3.4"/>
    <n v="1"/>
    <s v="6D"/>
    <n v="2.7383552742546172E-2"/>
  </r>
  <r>
    <s v="6D-21A-VCS-Loc-22"/>
    <s v="6D"/>
    <n v="36.115000000000002"/>
    <n v="36.119999999999997"/>
    <n v="36.11"/>
    <x v="353"/>
    <n v="1306001"/>
    <n v="36572941"/>
    <s v="D"/>
    <n v="6"/>
    <x v="42"/>
    <n v="3.4"/>
    <n v="13"/>
    <n v="3.4"/>
    <n v="1"/>
    <s v="6D"/>
    <n v="5.2513953031077081E-2"/>
  </r>
  <r>
    <s v="6D-21A-VCS-Loc-22"/>
    <s v="6D"/>
    <n v="36.165999999999997"/>
    <n v="36.17"/>
    <n v="36.11"/>
    <x v="65"/>
    <n v="1300035"/>
    <n v="36572941"/>
    <s v="D"/>
    <n v="6"/>
    <x v="42"/>
    <n v="3.4"/>
    <n v="13"/>
    <n v="3.4"/>
    <n v="1"/>
    <s v="6D"/>
    <n v="5.2274061757040219E-2"/>
  </r>
  <r>
    <s v="6D-21A-VCS-Loc-22"/>
    <s v="6D"/>
    <n v="36.54"/>
    <n v="36.54"/>
    <n v="36.54"/>
    <x v="66"/>
    <n v="102219"/>
    <n v="36572941"/>
    <s v="D"/>
    <n v="6"/>
    <x v="42"/>
    <n v="3.4"/>
    <n v="13"/>
    <n v="3.4"/>
    <n v="1"/>
    <s v="6D"/>
    <n v="4.11019881675716E-3"/>
  </r>
  <r>
    <s v="6D-21A-VCS-Loc-22"/>
    <s v="6D"/>
    <n v="36.591999999999999"/>
    <n v="36.590000000000003"/>
    <n v="36.590000000000003"/>
    <x v="107"/>
    <n v="1332519"/>
    <n v="36572941"/>
    <s v="D"/>
    <n v="6"/>
    <x v="42"/>
    <n v="3.4"/>
    <n v="13"/>
    <n v="3.4"/>
    <n v="1"/>
    <s v="6D"/>
    <n v="5.3580234761702171E-2"/>
  </r>
  <r>
    <s v="6D-21A-VCS-Loc-22"/>
    <s v="6D"/>
    <n v="36.658999999999999"/>
    <n v="36.659999999999997"/>
    <n v="36.65"/>
    <x v="108"/>
    <n v="852900"/>
    <n v="36572941"/>
    <s v="D"/>
    <n v="6"/>
    <x v="42"/>
    <n v="3.4"/>
    <n v="13"/>
    <n v="3.4"/>
    <n v="1"/>
    <s v="6D"/>
    <n v="3.4294882270538563E-2"/>
  </r>
  <r>
    <s v="6D-21A-VCS-Loc-22"/>
    <s v="6D"/>
    <n v="37.244999999999997"/>
    <n v="37.25"/>
    <n v="37.24"/>
    <x v="267"/>
    <n v="1233708"/>
    <n v="36572941"/>
    <s v="D"/>
    <n v="6"/>
    <x v="42"/>
    <n v="3.4"/>
    <n v="13"/>
    <n v="3.4"/>
    <n v="1"/>
    <s v="6D"/>
    <n v="4.960707071898416E-2"/>
  </r>
  <r>
    <s v="6D-21A-VCS-Loc-22"/>
    <s v="6D"/>
    <n v="37.295999999999999"/>
    <n v="37.299999999999997"/>
    <n v="37.24"/>
    <x v="73"/>
    <n v="1319293"/>
    <n v="36572941"/>
    <s v="D"/>
    <n v="6"/>
    <x v="42"/>
    <n v="3.4"/>
    <n v="13"/>
    <n v="3.4"/>
    <n v="1"/>
    <s v="6D"/>
    <n v="5.3048420817617105E-2"/>
  </r>
  <r>
    <s v="6D-21A-VCS-Loc-22"/>
    <s v="6D"/>
    <n v="37.375999999999998"/>
    <n v="37.380000000000003"/>
    <n v="37.380000000000003"/>
    <x v="74"/>
    <n v="1480569"/>
    <n v="36572941"/>
    <s v="D"/>
    <n v="6"/>
    <x v="42"/>
    <n v="3.4"/>
    <n v="13"/>
    <n v="3.4"/>
    <n v="1"/>
    <s v="6D"/>
    <n v="5.9533285905040458E-2"/>
  </r>
  <r>
    <s v="6D-21A-VCS-Loc-22"/>
    <s v="6D"/>
    <n v="37.682000000000002"/>
    <n v="37.68"/>
    <n v="37.67"/>
    <x v="110"/>
    <n v="2306512"/>
    <n v="36572941"/>
    <s v="D"/>
    <n v="6"/>
    <x v="42"/>
    <n v="3.4"/>
    <n v="13"/>
    <n v="3.4"/>
    <n v="1"/>
    <s v="6D"/>
    <n v="9.2744234371654868E-2"/>
  </r>
  <r>
    <s v="6D-21A-VCS-Loc-22"/>
    <s v="6D"/>
    <n v="37.716999999999999"/>
    <n v="37.72"/>
    <n v="37.67"/>
    <x v="76"/>
    <n v="3760254"/>
    <n v="36572941"/>
    <s v="D"/>
    <n v="6"/>
    <x v="42"/>
    <n v="3.4"/>
    <n v="13"/>
    <n v="3.4"/>
    <n v="1"/>
    <s v="6D"/>
    <n v="0.15119881373821284"/>
  </r>
  <r>
    <s v="6D-21A-VCS-Loc-22"/>
    <s v="6D"/>
    <n v="37.991"/>
    <n v="37.99"/>
    <n v="37.99"/>
    <x v="77"/>
    <n v="9999694"/>
    <n v="36572941"/>
    <s v="D"/>
    <n v="6"/>
    <x v="42"/>
    <n v="3.4"/>
    <n v="13"/>
    <n v="3.4"/>
    <n v="1"/>
    <s v="6D"/>
    <n v="0.40208503748553276"/>
  </r>
  <r>
    <s v="6D-21A-VCS-Loc-22"/>
    <s v="6D"/>
    <n v="38.054000000000002"/>
    <n v="38.049999999999997"/>
    <n v="38.049999999999997"/>
    <x v="277"/>
    <n v="8317230"/>
    <n v="36572941"/>
    <s v="D"/>
    <n v="6"/>
    <x v="42"/>
    <n v="3.4"/>
    <n v="13"/>
    <n v="3.4"/>
    <n v="1"/>
    <s v="6D"/>
    <n v="0.33443360730096311"/>
  </r>
  <r>
    <s v="6D-21A-VCS-Loc-22"/>
    <s v="6D"/>
    <n v="38.433999999999997"/>
    <n v="38.43"/>
    <n v="38.43"/>
    <x v="79"/>
    <n v="4217512"/>
    <n v="36572941"/>
    <s v="D"/>
    <n v="6"/>
    <x v="42"/>
    <n v="3.4"/>
    <n v="13"/>
    <n v="3.4"/>
    <n v="1"/>
    <s v="6D"/>
    <n v="0.16958503636368114"/>
  </r>
  <r>
    <s v="6D-21A-VCS-Loc-22"/>
    <s v="6D"/>
    <n v="38.728999999999999"/>
    <n v="38.729999999999997"/>
    <n v="38.729999999999997"/>
    <x v="271"/>
    <n v="1291155"/>
    <n v="36572941"/>
    <s v="D"/>
    <n v="6"/>
    <x v="42"/>
    <n v="3.4"/>
    <n v="13"/>
    <n v="3.4"/>
    <n v="1"/>
    <s v="6D"/>
    <n v="5.1916999317642411E-2"/>
  </r>
  <r>
    <s v="6D-21A-VCS-Loc-22"/>
    <s v="6D"/>
    <n v="38.825000000000003"/>
    <n v="38.83"/>
    <n v="38.82"/>
    <x v="396"/>
    <n v="2215418"/>
    <n v="36572941"/>
    <s v="D"/>
    <n v="6"/>
    <x v="42"/>
    <n v="3.4"/>
    <n v="13"/>
    <n v="3.4"/>
    <n v="1"/>
    <s v="6D"/>
    <n v="8.9081368847499134E-2"/>
  </r>
  <r>
    <s v="6D-21A-VCS-Loc-22"/>
    <s v="6D"/>
    <n v="39.539000000000001"/>
    <n v="39.54"/>
    <n v="39.53"/>
    <x v="207"/>
    <n v="4419962"/>
    <n v="36572941"/>
    <s v="D"/>
    <n v="6"/>
    <x v="42"/>
    <n v="3.4"/>
    <n v="13"/>
    <n v="3.4"/>
    <n v="1"/>
    <s v="6D"/>
    <n v="0.17772549704567261"/>
  </r>
  <r>
    <s v="6D-21A-VCS-Loc-22"/>
    <s v="6D"/>
    <n v="39.753999999999998"/>
    <n v="39.75"/>
    <n v="39.75"/>
    <x v="278"/>
    <n v="2285535"/>
    <n v="36572941"/>
    <s v="D"/>
    <n v="6"/>
    <x v="42"/>
    <n v="3.4"/>
    <n v="13"/>
    <n v="3.4"/>
    <n v="1"/>
    <s v="6D"/>
    <n v="9.1900754778045921E-2"/>
  </r>
  <r>
    <s v="6E-26B-VCS-Loc-22"/>
    <s v="6E"/>
    <n v="4.1749999999999998"/>
    <n v="4.18"/>
    <n v="4.1500000000000004"/>
    <x v="111"/>
    <n v="343650"/>
    <n v="21967874"/>
    <s v="E"/>
    <n v="6"/>
    <x v="43"/>
    <n v="3.93"/>
    <n v="13"/>
    <n v="3.93"/>
    <n v="0"/>
    <s v="6E"/>
    <n v="1.9902414792529095E-2"/>
  </r>
  <r>
    <s v="6E-26B-VCS-Loc-22"/>
    <s v="6E"/>
    <n v="5.01"/>
    <n v="5.01"/>
    <n v="4.99"/>
    <x v="377"/>
    <n v="3734827"/>
    <n v="21967874"/>
    <s v="E"/>
    <n v="6"/>
    <x v="43"/>
    <n v="3.93"/>
    <n v="13"/>
    <n v="3.93"/>
    <n v="0"/>
    <s v="6E"/>
    <n v="0.21630169105874306"/>
  </r>
  <r>
    <s v="6E-26B-VCS-Loc-22"/>
    <s v="6E"/>
    <n v="8.9710000000000001"/>
    <n v="8.9700000000000006"/>
    <n v="8.9600000000000009"/>
    <x v="9"/>
    <n v="4847315"/>
    <n v="21967874"/>
    <s v="E"/>
    <n v="6"/>
    <x v="43"/>
    <n v="3.93"/>
    <n v="13"/>
    <n v="3.93"/>
    <n v="0"/>
    <s v="6E"/>
    <n v="0.28073119092113535"/>
  </r>
  <r>
    <s v="6E-26B-VCS-Loc-22"/>
    <s v="6E"/>
    <n v="9.3789999999999996"/>
    <n v="9.3800000000000008"/>
    <n v="9.3800000000000008"/>
    <x v="10"/>
    <n v="8483440"/>
    <n v="21967874"/>
    <s v="E"/>
    <n v="6"/>
    <x v="43"/>
    <n v="3.93"/>
    <n v="13"/>
    <n v="3.93"/>
    <n v="0"/>
    <s v="6E"/>
    <n v="0.4913165771789117"/>
  </r>
  <r>
    <s v="6E-26B-VCS-Loc-22"/>
    <s v="6E"/>
    <n v="9.4930000000000003"/>
    <n v="9.49"/>
    <n v="9.49"/>
    <x v="1100"/>
    <n v="2245746"/>
    <n v="21967874"/>
    <s v="E"/>
    <n v="6"/>
    <x v="43"/>
    <n v="3.93"/>
    <n v="13"/>
    <n v="3.93"/>
    <n v="0"/>
    <s v="6E"/>
    <n v="0.13006188974439994"/>
  </r>
  <r>
    <s v="6E-26B-VCS-Loc-22"/>
    <s v="6E"/>
    <n v="9.5389999999999997"/>
    <n v="9.5399999999999991"/>
    <n v="9.5299999999999994"/>
    <x v="11"/>
    <n v="4041036"/>
    <n v="21967874"/>
    <s v="E"/>
    <n v="6"/>
    <x v="43"/>
    <n v="3.93"/>
    <n v="13"/>
    <n v="3.93"/>
    <n v="0"/>
    <s v="6E"/>
    <n v="0.23403571850296115"/>
  </r>
  <r>
    <s v="6E-26B-VCS-Loc-22"/>
    <s v="6E"/>
    <n v="9.7919999999999998"/>
    <n v="9.7899999999999991"/>
    <n v="9.7899999999999991"/>
    <x v="13"/>
    <n v="7151033"/>
    <n v="21967874"/>
    <s v="E"/>
    <n v="6"/>
    <x v="43"/>
    <n v="3.93"/>
    <n v="13"/>
    <n v="3.93"/>
    <n v="0"/>
    <s v="6E"/>
    <n v="0.41415051640059275"/>
  </r>
  <r>
    <s v="6E-26B-VCS-Loc-22"/>
    <s v="6E"/>
    <n v="10.093999999999999"/>
    <n v="10.09"/>
    <n v="10.1"/>
    <x v="223"/>
    <n v="1822369"/>
    <n v="21967874"/>
    <s v="E"/>
    <n v="6"/>
    <x v="43"/>
    <n v="3.93"/>
    <n v="13"/>
    <n v="3.93"/>
    <n v="0"/>
    <s v="6E"/>
    <n v="0.10554210313704772"/>
  </r>
  <r>
    <s v="6E-26B-VCS-Loc-22"/>
    <s v="6E"/>
    <n v="10.188000000000001"/>
    <n v="10.19"/>
    <n v="10.18"/>
    <x v="281"/>
    <n v="2295517"/>
    <n v="21967874"/>
    <s v="E"/>
    <n v="6"/>
    <x v="43"/>
    <n v="3.93"/>
    <n v="13"/>
    <n v="3.93"/>
    <n v="0"/>
    <s v="6E"/>
    <n v="0.13294436635327223"/>
  </r>
  <r>
    <s v="6E-26B-VCS-Loc-22"/>
    <s v="6E"/>
    <n v="12.394"/>
    <n v="12.39"/>
    <n v="12.39"/>
    <x v="20"/>
    <n v="6949186"/>
    <n v="21967874"/>
    <s v="E"/>
    <n v="6"/>
    <x v="43"/>
    <n v="3.93"/>
    <n v="13"/>
    <n v="3.93"/>
    <n v="0"/>
    <s v="6E"/>
    <n v="0.40246059142277341"/>
  </r>
  <r>
    <s v="6E-26B-VCS-Loc-22"/>
    <s v="6E"/>
    <n v="12.539"/>
    <n v="12.54"/>
    <n v="12.53"/>
    <x v="21"/>
    <n v="7112326"/>
    <n v="21967874"/>
    <s v="E"/>
    <n v="6"/>
    <x v="43"/>
    <n v="3.93"/>
    <n v="13"/>
    <n v="3.93"/>
    <n v="0"/>
    <s v="6E"/>
    <n v="0.41190880893842369"/>
  </r>
  <r>
    <s v="6E-26B-VCS-Loc-22"/>
    <s v="6E"/>
    <n v="12.909000000000001"/>
    <n v="12.91"/>
    <n v="12.91"/>
    <x v="22"/>
    <n v="43010146"/>
    <n v="21967874"/>
    <s v="E"/>
    <n v="6"/>
    <x v="43"/>
    <n v="3.93"/>
    <n v="13"/>
    <n v="3.93"/>
    <n v="0"/>
    <s v="6E"/>
    <n v="2.4909232241502575"/>
  </r>
  <r>
    <s v="6E-26B-VCS-Loc-22"/>
    <s v="6E"/>
    <n v="14.254"/>
    <n v="14.25"/>
    <n v="14.25"/>
    <x v="24"/>
    <n v="1383908"/>
    <n v="21967874"/>
    <s v="E"/>
    <n v="6"/>
    <x v="43"/>
    <n v="3.93"/>
    <n v="13"/>
    <n v="3.93"/>
    <n v="0"/>
    <s v="6E"/>
    <n v="8.0148729959840972E-2"/>
  </r>
  <r>
    <s v="6E-26B-VCS-Loc-22"/>
    <s v="6E"/>
    <n v="15.028"/>
    <n v="15.03"/>
    <n v="15.02"/>
    <x v="286"/>
    <n v="1069242"/>
    <n v="21967874"/>
    <s v="E"/>
    <n v="6"/>
    <x v="43"/>
    <n v="3.93"/>
    <n v="13"/>
    <n v="3.93"/>
    <n v="0"/>
    <s v="6E"/>
    <n v="6.1924917205276854E-2"/>
  </r>
  <r>
    <s v="6E-26B-VCS-Loc-22"/>
    <s v="6E"/>
    <n v="15.077999999999999"/>
    <n v="15.08"/>
    <n v="15.07"/>
    <x v="229"/>
    <n v="1748932"/>
    <n v="21967874"/>
    <s v="E"/>
    <n v="6"/>
    <x v="43"/>
    <n v="3.93"/>
    <n v="13"/>
    <n v="3.93"/>
    <n v="0"/>
    <s v="6E"/>
    <n v="0.10128901530024005"/>
  </r>
  <r>
    <s v="6E-26B-VCS-Loc-22"/>
    <s v="6E"/>
    <n v="15.198"/>
    <n v="15.2"/>
    <n v="15.2"/>
    <x v="659"/>
    <n v="6518051"/>
    <n v="21967874"/>
    <s v="E"/>
    <n v="6"/>
    <x v="43"/>
    <n v="3.93"/>
    <n v="13"/>
    <n v="3.93"/>
    <n v="0"/>
    <s v="6E"/>
    <n v="0.37749150193760816"/>
  </r>
  <r>
    <s v="6E-26B-VCS-Loc-22"/>
    <s v="6E"/>
    <n v="15.555999999999999"/>
    <n v="15.56"/>
    <n v="15.55"/>
    <x v="27"/>
    <n v="3978997"/>
    <n v="21967874"/>
    <s v="E"/>
    <n v="6"/>
    <x v="43"/>
    <n v="3.93"/>
    <n v="13"/>
    <n v="3.93"/>
    <n v="0"/>
    <s v="6E"/>
    <n v="0.23044274335000403"/>
  </r>
  <r>
    <s v="6E-26B-VCS-Loc-22"/>
    <s v="6E"/>
    <n v="15.766999999999999"/>
    <n v="15.77"/>
    <n v="15.77"/>
    <x v="189"/>
    <n v="1520911"/>
    <n v="21967874"/>
    <s v="E"/>
    <n v="6"/>
    <x v="43"/>
    <n v="3.93"/>
    <n v="13"/>
    <n v="3.93"/>
    <n v="0"/>
    <s v="6E"/>
    <n v="8.8083228821534174E-2"/>
  </r>
  <r>
    <s v="6E-26B-VCS-Loc-22"/>
    <s v="6E"/>
    <n v="16.443999999999999"/>
    <n v="16.440000000000001"/>
    <n v="16.440000000000001"/>
    <x v="289"/>
    <n v="2161103"/>
    <n v="21967874"/>
    <s v="E"/>
    <n v="6"/>
    <x v="43"/>
    <n v="3.93"/>
    <n v="13"/>
    <n v="3.93"/>
    <n v="0"/>
    <s v="6E"/>
    <n v="0.12515980886186234"/>
  </r>
  <r>
    <s v="6E-26B-VCS-Loc-22"/>
    <s v="6E"/>
    <n v="16.773"/>
    <n v="16.77"/>
    <n v="16.77"/>
    <x v="1111"/>
    <n v="1324968"/>
    <n v="21967874"/>
    <s v="E"/>
    <n v="6"/>
    <x v="43"/>
    <n v="3.93"/>
    <n v="13"/>
    <n v="3.93"/>
    <n v="0"/>
    <s v="6E"/>
    <n v="7.6735232715925181E-2"/>
  </r>
  <r>
    <s v="6E-26B-VCS-Loc-22"/>
    <s v="6E"/>
    <n v="18.221"/>
    <n v="18.22"/>
    <n v="18.21"/>
    <x v="157"/>
    <n v="2119505"/>
    <n v="21967874"/>
    <s v="E"/>
    <n v="6"/>
    <x v="43"/>
    <n v="3.93"/>
    <n v="13"/>
    <n v="3.93"/>
    <n v="0"/>
    <s v="6E"/>
    <n v="0.12275066976528264"/>
  </r>
  <r>
    <s v="6E-26B-VCS-Loc-22"/>
    <s v="6E"/>
    <n v="18.399000000000001"/>
    <n v="18.399999999999999"/>
    <n v="18.399999999999999"/>
    <x v="158"/>
    <n v="936082"/>
    <n v="21967874"/>
    <s v="E"/>
    <n v="6"/>
    <x v="43"/>
    <n v="3.93"/>
    <n v="13"/>
    <n v="3.93"/>
    <n v="0"/>
    <s v="6E"/>
    <n v="5.4212984850342559E-2"/>
  </r>
  <r>
    <s v="6E-26B-VCS-Loc-22"/>
    <s v="6E"/>
    <n v="18.510000000000002"/>
    <n v="18.510000000000002"/>
    <n v="18.510000000000002"/>
    <x v="36"/>
    <n v="21967874"/>
    <n v="21967874"/>
    <s v="E"/>
    <n v="6"/>
    <x v="43"/>
    <n v="3.93"/>
    <n v="13"/>
    <n v="3.93"/>
    <n v="0"/>
    <s v="6E"/>
    <n v="1.2722646310432568"/>
  </r>
  <r>
    <s v="6E-26B-VCS-Loc-22"/>
    <s v="6E"/>
    <n v="19.012"/>
    <n v="19.010000000000002"/>
    <n v="19.010000000000002"/>
    <x v="1112"/>
    <n v="978932"/>
    <n v="21967874"/>
    <s v="E"/>
    <n v="6"/>
    <x v="43"/>
    <n v="3.93"/>
    <n v="13"/>
    <n v="3.93"/>
    <n v="0"/>
    <s v="6E"/>
    <n v="5.6694633253834108E-2"/>
  </r>
  <r>
    <s v="6E-26B-VCS-Loc-22"/>
    <s v="6E"/>
    <n v="19.094000000000001"/>
    <n v="19.09"/>
    <n v="19.09"/>
    <x v="1113"/>
    <n v="1190280"/>
    <n v="21967874"/>
    <s v="E"/>
    <n v="6"/>
    <x v="43"/>
    <n v="3.93"/>
    <n v="13"/>
    <n v="3.93"/>
    <n v="0"/>
    <s v="6E"/>
    <n v="6.8934806574280597E-2"/>
  </r>
  <r>
    <s v="6E-26B-VCS-Loc-22"/>
    <s v="6E"/>
    <n v="19.158000000000001"/>
    <n v="19.16"/>
    <n v="19.16"/>
    <x v="37"/>
    <n v="1016291"/>
    <n v="21967874"/>
    <s v="E"/>
    <n v="6"/>
    <x v="43"/>
    <n v="3.93"/>
    <n v="13"/>
    <n v="3.93"/>
    <n v="0"/>
    <s v="6E"/>
    <n v="5.8858271590031097E-2"/>
  </r>
  <r>
    <s v="6E-26B-VCS-Loc-22"/>
    <s v="6E"/>
    <n v="19.297999999999998"/>
    <n v="19.3"/>
    <n v="19.3"/>
    <x v="38"/>
    <n v="949139"/>
    <n v="21967874"/>
    <s v="E"/>
    <n v="6"/>
    <x v="43"/>
    <n v="3.93"/>
    <n v="13"/>
    <n v="3.93"/>
    <n v="0"/>
    <s v="6E"/>
    <n v="5.4969178157329469E-2"/>
  </r>
  <r>
    <s v="6E-26B-VCS-Loc-22"/>
    <s v="6E"/>
    <n v="19.55"/>
    <n v="19.55"/>
    <n v="19.55"/>
    <x v="574"/>
    <n v="13148669"/>
    <n v="21967874"/>
    <s v="E"/>
    <n v="6"/>
    <x v="43"/>
    <n v="3.93"/>
    <n v="13"/>
    <n v="3.93"/>
    <n v="0"/>
    <s v="6E"/>
    <n v="0.76150229712692763"/>
  </r>
  <r>
    <s v="6E-26B-VCS-Loc-22"/>
    <s v="6E"/>
    <n v="20.042000000000002"/>
    <n v="20.04"/>
    <n v="20.04"/>
    <x v="40"/>
    <n v="1737556"/>
    <n v="21967874"/>
    <s v="E"/>
    <n v="6"/>
    <x v="43"/>
    <n v="3.93"/>
    <n v="13"/>
    <n v="3.93"/>
    <n v="0"/>
    <s v="6E"/>
    <n v="0.1006301767415908"/>
  </r>
  <r>
    <s v="6E-26B-VCS-Loc-22"/>
    <s v="6E"/>
    <n v="20.207999999999998"/>
    <n v="20.21"/>
    <n v="20.21"/>
    <x v="458"/>
    <n v="2351185"/>
    <n v="21967874"/>
    <s v="E"/>
    <n v="6"/>
    <x v="43"/>
    <n v="3.93"/>
    <n v="13"/>
    <n v="3.93"/>
    <n v="0"/>
    <s v="6E"/>
    <n v="0.13616836643088176"/>
  </r>
  <r>
    <s v="6E-26B-VCS-Loc-22"/>
    <s v="6E"/>
    <n v="20.843"/>
    <n v="20.84"/>
    <n v="20.84"/>
    <x v="42"/>
    <n v="1014677"/>
    <n v="21967874"/>
    <s v="E"/>
    <n v="6"/>
    <x v="43"/>
    <n v="3.93"/>
    <n v="13"/>
    <n v="3.93"/>
    <n v="0"/>
    <s v="6E"/>
    <n v="5.8764797132079272E-2"/>
  </r>
  <r>
    <s v="6E-26B-VCS-Loc-22"/>
    <s v="6E"/>
    <n v="21.081"/>
    <n v="21.08"/>
    <n v="21.07"/>
    <x v="167"/>
    <n v="28569581"/>
    <n v="21967874"/>
    <s v="E"/>
    <n v="6"/>
    <x v="43"/>
    <n v="3.93"/>
    <n v="13"/>
    <n v="3.93"/>
    <n v="0"/>
    <s v="6E"/>
    <n v="1.6546010519736887"/>
  </r>
  <r>
    <s v="6E-26B-VCS-Loc-22"/>
    <s v="6E"/>
    <n v="21.323"/>
    <n v="21.32"/>
    <n v="21.28"/>
    <x v="168"/>
    <n v="50795663"/>
    <n v="21967874"/>
    <s v="E"/>
    <n v="6"/>
    <x v="43"/>
    <n v="3.93"/>
    <n v="13"/>
    <n v="3.93"/>
    <n v="0"/>
    <s v="6E"/>
    <n v="2.9418197430162163"/>
  </r>
  <r>
    <s v="6E-26B-VCS-Loc-22"/>
    <s v="6E"/>
    <n v="21.516999999999999"/>
    <n v="21.52"/>
    <n v="21.52"/>
    <x v="464"/>
    <n v="1507519"/>
    <n v="21967874"/>
    <s v="E"/>
    <n v="6"/>
    <x v="43"/>
    <n v="3.93"/>
    <n v="13"/>
    <n v="3.93"/>
    <n v="0"/>
    <s v="6E"/>
    <n v="8.7307634062617975E-2"/>
  </r>
  <r>
    <s v="6E-26B-VCS-Loc-22"/>
    <s v="6E"/>
    <n v="21.704000000000001"/>
    <n v="21.7"/>
    <n v="21.7"/>
    <x v="1114"/>
    <n v="1249390"/>
    <n v="21967874"/>
    <s v="E"/>
    <n v="6"/>
    <x v="43"/>
    <n v="3.93"/>
    <n v="13"/>
    <n v="3.93"/>
    <n v="0"/>
    <s v="6E"/>
    <n v="7.2358149331115743E-2"/>
  </r>
  <r>
    <s v="6E-26B-VCS-Loc-22"/>
    <s v="6E"/>
    <n v="21.927"/>
    <n v="21.93"/>
    <n v="21.93"/>
    <x v="1060"/>
    <n v="2510359"/>
    <n v="21967874"/>
    <s v="E"/>
    <n v="6"/>
    <x v="43"/>
    <n v="3.93"/>
    <n v="13"/>
    <n v="3.93"/>
    <n v="0"/>
    <s v="6E"/>
    <n v="0.14538689392160203"/>
  </r>
  <r>
    <s v="6E-26B-VCS-Loc-22"/>
    <s v="6E"/>
    <n v="22.103999999999999"/>
    <n v="22.1"/>
    <n v="22.1"/>
    <x v="468"/>
    <n v="1075623"/>
    <n v="21967874"/>
    <s v="E"/>
    <n v="6"/>
    <x v="43"/>
    <n v="3.93"/>
    <n v="13"/>
    <n v="3.93"/>
    <n v="0"/>
    <s v="6E"/>
    <n v="6.2294471428443243E-2"/>
  </r>
  <r>
    <s v="6E-26B-VCS-Loc-22"/>
    <s v="6E"/>
    <n v="22.178000000000001"/>
    <n v="22.18"/>
    <n v="22.17"/>
    <x v="44"/>
    <n v="4951399"/>
    <n v="21967874"/>
    <s v="E"/>
    <n v="6"/>
    <x v="43"/>
    <n v="3.93"/>
    <n v="13"/>
    <n v="3.93"/>
    <n v="0"/>
    <s v="6E"/>
    <n v="0.28675919307817183"/>
  </r>
  <r>
    <s v="6E-26B-VCS-Loc-22"/>
    <s v="6E"/>
    <n v="22.36"/>
    <n v="22.36"/>
    <n v="22.36"/>
    <x v="232"/>
    <n v="5197776"/>
    <n v="21967874"/>
    <s v="E"/>
    <n v="6"/>
    <x v="43"/>
    <n v="3.93"/>
    <n v="13"/>
    <n v="3.93"/>
    <n v="0"/>
    <s v="6E"/>
    <n v="0.30102806329303855"/>
  </r>
  <r>
    <s v="6E-26B-VCS-Loc-22"/>
    <s v="6E"/>
    <n v="22.524000000000001"/>
    <n v="22.52"/>
    <n v="22.52"/>
    <x v="1115"/>
    <n v="3084679"/>
    <n v="21967874"/>
    <s v="E"/>
    <n v="6"/>
    <x v="43"/>
    <n v="3.93"/>
    <n v="13"/>
    <n v="3.93"/>
    <n v="0"/>
    <s v="6E"/>
    <n v="0.17864851145003302"/>
  </r>
  <r>
    <s v="6E-26B-VCS-Loc-22"/>
    <s v="6E"/>
    <n v="22.756"/>
    <n v="22.76"/>
    <n v="22.76"/>
    <x v="340"/>
    <n v="5563942"/>
    <n v="21967874"/>
    <s v="E"/>
    <n v="6"/>
    <x v="43"/>
    <n v="3.93"/>
    <n v="13"/>
    <n v="3.93"/>
    <n v="0"/>
    <s v="6E"/>
    <n v="0.32223448731434279"/>
  </r>
  <r>
    <s v="6E-26B-VCS-Loc-22"/>
    <s v="6E"/>
    <n v="22.864000000000001"/>
    <n v="22.86"/>
    <n v="22.86"/>
    <x v="900"/>
    <n v="1180351"/>
    <n v="21967874"/>
    <s v="E"/>
    <n v="6"/>
    <x v="43"/>
    <n v="3.93"/>
    <n v="13"/>
    <n v="3.93"/>
    <n v="0"/>
    <s v="6E"/>
    <n v="6.8359770705009468E-2"/>
  </r>
  <r>
    <s v="6E-26B-VCS-Loc-22"/>
    <s v="6E"/>
    <n v="22.925000000000001"/>
    <n v="22.93"/>
    <n v="22.93"/>
    <x v="1116"/>
    <n v="1178839"/>
    <n v="21967874"/>
    <s v="E"/>
    <n v="6"/>
    <x v="43"/>
    <n v="3.93"/>
    <n v="13"/>
    <n v="3.93"/>
    <n v="0"/>
    <s v="6E"/>
    <n v="6.8272203554809258E-2"/>
  </r>
  <r>
    <s v="6E-26B-VCS-Loc-22"/>
    <s v="6E"/>
    <n v="22.989000000000001"/>
    <n v="22.99"/>
    <n v="22.99"/>
    <x v="341"/>
    <n v="4482794"/>
    <n v="21967874"/>
    <s v="E"/>
    <n v="6"/>
    <x v="43"/>
    <n v="3.93"/>
    <n v="13"/>
    <n v="3.93"/>
    <n v="0"/>
    <s v="6E"/>
    <n v="0.25962003671602113"/>
  </r>
  <r>
    <s v="6E-26B-VCS-Loc-22"/>
    <s v="6E"/>
    <n v="23.044"/>
    <n v="23.04"/>
    <n v="23.04"/>
    <x v="888"/>
    <n v="1039180"/>
    <n v="21967874"/>
    <s v="E"/>
    <n v="6"/>
    <x v="43"/>
    <n v="3.93"/>
    <n v="13"/>
    <n v="3.93"/>
    <n v="0"/>
    <s v="6E"/>
    <n v="6.0183883032446907E-2"/>
  </r>
  <r>
    <s v="6E-26B-VCS-Loc-22"/>
    <s v="6E"/>
    <n v="23.212"/>
    <n v="23.21"/>
    <n v="23.21"/>
    <x v="1117"/>
    <n v="2349877"/>
    <n v="21967874"/>
    <s v="E"/>
    <n v="6"/>
    <x v="43"/>
    <n v="3.93"/>
    <n v="13"/>
    <n v="3.93"/>
    <n v="0"/>
    <s v="6E"/>
    <n v="0.13609261389618474"/>
  </r>
  <r>
    <s v="6E-26B-VCS-Loc-22"/>
    <s v="6E"/>
    <n v="23.335999999999999"/>
    <n v="23.34"/>
    <n v="23.32"/>
    <x v="235"/>
    <n v="6219267"/>
    <n v="21967874"/>
    <s v="E"/>
    <n v="6"/>
    <x v="43"/>
    <n v="3.93"/>
    <n v="13"/>
    <n v="3.93"/>
    <n v="0"/>
    <s v="6E"/>
    <n v="0.36018749174883763"/>
  </r>
  <r>
    <s v="6E-26B-VCS-Loc-22"/>
    <s v="6E"/>
    <n v="23.539000000000001"/>
    <n v="23.54"/>
    <n v="23.54"/>
    <x v="1118"/>
    <n v="2208034"/>
    <n v="21967874"/>
    <s v="E"/>
    <n v="6"/>
    <x v="43"/>
    <n v="3.93"/>
    <n v="13"/>
    <n v="3.93"/>
    <n v="0"/>
    <s v="6E"/>
    <n v="0.12787780749019986"/>
  </r>
  <r>
    <s v="6E-26B-VCS-Loc-22"/>
    <s v="6E"/>
    <n v="23.667999999999999"/>
    <n v="23.67"/>
    <n v="23.67"/>
    <x v="238"/>
    <n v="3369753"/>
    <n v="21967874"/>
    <s v="E"/>
    <n v="6"/>
    <x v="43"/>
    <n v="3.93"/>
    <n v="13"/>
    <n v="3.93"/>
    <n v="0"/>
    <s v="6E"/>
    <n v="0.19515850997925008"/>
  </r>
  <r>
    <s v="6E-26B-VCS-Loc-22"/>
    <s v="6E"/>
    <n v="23.75"/>
    <n v="23.75"/>
    <n v="23.75"/>
    <x v="478"/>
    <n v="5483988"/>
    <n v="21967874"/>
    <s v="E"/>
    <n v="6"/>
    <x v="43"/>
    <n v="3.93"/>
    <n v="13"/>
    <n v="3.93"/>
    <n v="0"/>
    <s v="6E"/>
    <n v="0.31760396884403325"/>
  </r>
  <r>
    <s v="6E-26B-VCS-Loc-22"/>
    <s v="6E"/>
    <n v="23.893999999999998"/>
    <n v="23.89"/>
    <n v="23.89"/>
    <x v="592"/>
    <n v="7921979"/>
    <n v="21967874"/>
    <s v="E"/>
    <n v="6"/>
    <x v="43"/>
    <n v="3.93"/>
    <n v="13"/>
    <n v="3.93"/>
    <n v="0"/>
    <s v="6E"/>
    <n v="0.45879968583065561"/>
  </r>
  <r>
    <s v="6E-26B-VCS-Loc-22"/>
    <s v="6E"/>
    <n v="24.032"/>
    <n v="24.03"/>
    <n v="24.03"/>
    <x v="932"/>
    <n v="2422566"/>
    <n v="21967874"/>
    <s v="E"/>
    <n v="6"/>
    <x v="43"/>
    <n v="3.93"/>
    <n v="13"/>
    <n v="3.93"/>
    <n v="0"/>
    <s v="6E"/>
    <n v="0.14030238147614735"/>
  </r>
  <r>
    <s v="6E-26B-VCS-Loc-22"/>
    <s v="6E"/>
    <n v="24.692"/>
    <n v="24.69"/>
    <n v="24.69"/>
    <x v="1119"/>
    <n v="1294637"/>
    <n v="21967874"/>
    <s v="E"/>
    <n v="6"/>
    <x v="43"/>
    <n v="3.93"/>
    <n v="13"/>
    <n v="3.93"/>
    <n v="0"/>
    <s v="6E"/>
    <n v="7.4978619466769925E-2"/>
  </r>
  <r>
    <s v="6E-26B-VCS-Loc-22"/>
    <s v="6E"/>
    <n v="24.815000000000001"/>
    <n v="24.82"/>
    <n v="24.82"/>
    <x v="344"/>
    <n v="10977131"/>
    <n v="21967874"/>
    <s v="E"/>
    <n v="6"/>
    <x v="43"/>
    <n v="3.93"/>
    <n v="13"/>
    <n v="3.93"/>
    <n v="0"/>
    <s v="6E"/>
    <n v="0.63573814751616375"/>
  </r>
  <r>
    <s v="6E-26B-VCS-Loc-22"/>
    <s v="6E"/>
    <n v="24.931999999999999"/>
    <n v="24.93"/>
    <n v="24.93"/>
    <x v="240"/>
    <n v="45833329"/>
    <n v="21967874"/>
    <s v="E"/>
    <n v="6"/>
    <x v="43"/>
    <n v="3.93"/>
    <n v="13"/>
    <n v="3.93"/>
    <n v="0"/>
    <s v="6E"/>
    <n v="2.6544272517982033"/>
  </r>
  <r>
    <s v="6E-26B-VCS-Loc-22"/>
    <s v="6E"/>
    <n v="25.122"/>
    <n v="25.12"/>
    <n v="25.12"/>
    <x v="801"/>
    <n v="5939993"/>
    <n v="21967874"/>
    <s v="E"/>
    <n v="6"/>
    <x v="43"/>
    <n v="3.93"/>
    <n v="13"/>
    <n v="3.93"/>
    <n v="0"/>
    <s v="6E"/>
    <n v="0.34401339895451555"/>
  </r>
  <r>
    <s v="6E-26B-VCS-Loc-22"/>
    <s v="6E"/>
    <n v="25.207999999999998"/>
    <n v="25.21"/>
    <n v="25.21"/>
    <x v="486"/>
    <n v="8526022"/>
    <n v="21967874"/>
    <s v="E"/>
    <n v="6"/>
    <x v="43"/>
    <n v="3.93"/>
    <n v="13"/>
    <n v="3.93"/>
    <n v="0"/>
    <s v="6E"/>
    <n v="0.49378270442085981"/>
  </r>
  <r>
    <s v="6E-26B-VCS-Loc-22"/>
    <s v="6E"/>
    <n v="25.282"/>
    <n v="25.28"/>
    <n v="25.28"/>
    <x v="49"/>
    <n v="5783041"/>
    <n v="21967874"/>
    <s v="E"/>
    <n v="6"/>
    <x v="43"/>
    <n v="3.93"/>
    <n v="13"/>
    <n v="3.93"/>
    <n v="0"/>
    <s v="6E"/>
    <n v="0.33492355810912916"/>
  </r>
  <r>
    <s v="6E-26B-VCS-Loc-22"/>
    <s v="6E"/>
    <n v="25.492999999999999"/>
    <n v="25.49"/>
    <n v="25.49"/>
    <x v="1120"/>
    <n v="1813045"/>
    <n v="21967874"/>
    <s v="E"/>
    <n v="6"/>
    <x v="43"/>
    <n v="3.93"/>
    <n v="13"/>
    <n v="3.93"/>
    <n v="0"/>
    <s v="6E"/>
    <n v="0.10500210571081305"/>
  </r>
  <r>
    <s v="6E-26B-VCS-Loc-22"/>
    <s v="6E"/>
    <n v="25.622"/>
    <n v="25.62"/>
    <n v="25.62"/>
    <x v="601"/>
    <n v="2735573"/>
    <n v="21967874"/>
    <s v="E"/>
    <n v="6"/>
    <x v="43"/>
    <n v="3.93"/>
    <n v="13"/>
    <n v="3.93"/>
    <n v="0"/>
    <s v="6E"/>
    <n v="0.15843011360757511"/>
  </r>
  <r>
    <s v="6E-26B-VCS-Loc-22"/>
    <s v="6E"/>
    <n v="25.673999999999999"/>
    <n v="25.67"/>
    <n v="25.67"/>
    <x v="602"/>
    <n v="1797055"/>
    <n v="21967874"/>
    <s v="E"/>
    <n v="6"/>
    <x v="43"/>
    <n v="3.93"/>
    <n v="13"/>
    <n v="3.93"/>
    <n v="0"/>
    <s v="6E"/>
    <n v="0.10407604834857666"/>
  </r>
  <r>
    <s v="6E-26B-VCS-Loc-22"/>
    <s v="6E"/>
    <n v="25.754000000000001"/>
    <n v="25.75"/>
    <n v="25.75"/>
    <x v="1121"/>
    <n v="1511927"/>
    <n v="21967874"/>
    <s v="E"/>
    <n v="6"/>
    <x v="43"/>
    <n v="3.93"/>
    <n v="13"/>
    <n v="3.93"/>
    <n v="0"/>
    <s v="6E"/>
    <n v="8.7562922421138167E-2"/>
  </r>
  <r>
    <s v="6E-26B-VCS-Loc-22"/>
    <s v="6E"/>
    <n v="25.875"/>
    <n v="25.88"/>
    <n v="25.88"/>
    <x v="936"/>
    <n v="1070459"/>
    <n v="21967874"/>
    <s v="E"/>
    <n v="6"/>
    <x v="43"/>
    <n v="3.93"/>
    <n v="13"/>
    <n v="3.93"/>
    <n v="0"/>
    <s v="6E"/>
    <n v="6.1995399494822932E-2"/>
  </r>
  <r>
    <s v="6E-26B-VCS-Loc-22"/>
    <s v="6E"/>
    <n v="26.195"/>
    <n v="26.2"/>
    <n v="26.2"/>
    <x v="489"/>
    <n v="2740374"/>
    <n v="21967874"/>
    <s v="E"/>
    <n v="6"/>
    <x v="43"/>
    <n v="3.93"/>
    <n v="13"/>
    <n v="3.93"/>
    <n v="0"/>
    <s v="6E"/>
    <n v="0.15870816247537353"/>
  </r>
  <r>
    <s v="6E-26B-VCS-Loc-22"/>
    <s v="6E"/>
    <n v="26.36"/>
    <n v="26.36"/>
    <n v="26.36"/>
    <x v="490"/>
    <n v="1205336"/>
    <n v="21967874"/>
    <s v="E"/>
    <n v="6"/>
    <x v="43"/>
    <n v="3.93"/>
    <n v="13"/>
    <n v="3.93"/>
    <n v="0"/>
    <s v="6E"/>
    <n v="6.980677153024252E-2"/>
  </r>
  <r>
    <s v="6E-26B-VCS-Loc-22"/>
    <s v="6E"/>
    <n v="26.628"/>
    <n v="26.63"/>
    <n v="26.62"/>
    <x v="100"/>
    <n v="6353322"/>
    <n v="21967874"/>
    <s v="E"/>
    <n v="6"/>
    <x v="43"/>
    <n v="3.93"/>
    <n v="13"/>
    <n v="3.93"/>
    <n v="0"/>
    <s v="6E"/>
    <n v="0.36795125783355309"/>
  </r>
  <r>
    <s v="6E-26B-VCS-Loc-22"/>
    <s v="6E"/>
    <n v="27.31"/>
    <n v="27.31"/>
    <n v="27.31"/>
    <x v="499"/>
    <n v="4862009"/>
    <n v="21967874"/>
    <s v="E"/>
    <n v="6"/>
    <x v="43"/>
    <n v="3.93"/>
    <n v="13"/>
    <n v="3.93"/>
    <n v="0"/>
    <s v="6E"/>
    <n v="0.28158219072605728"/>
  </r>
  <r>
    <s v="6E-26B-VCS-Loc-22"/>
    <s v="6E"/>
    <n v="27.904"/>
    <n v="27.9"/>
    <n v="27.9"/>
    <x v="942"/>
    <n v="1261475"/>
    <n v="21967874"/>
    <s v="E"/>
    <n v="6"/>
    <x v="43"/>
    <n v="3.93"/>
    <n v="13"/>
    <n v="3.93"/>
    <n v="0"/>
    <s v="6E"/>
    <n v="7.3058049470116807E-2"/>
  </r>
  <r>
    <s v="6E-26B-VCS-Loc-22"/>
    <s v="6E"/>
    <n v="30.024999999999999"/>
    <n v="30.03"/>
    <n v="30.03"/>
    <x v="317"/>
    <n v="1311633"/>
    <n v="21967874"/>
    <s v="E"/>
    <n v="6"/>
    <x v="43"/>
    <n v="3.93"/>
    <n v="13"/>
    <n v="3.93"/>
    <n v="0"/>
    <s v="6E"/>
    <n v="7.5962939099576049E-2"/>
  </r>
  <r>
    <s v="6E-26B-VCS-Loc-22"/>
    <s v="6E"/>
    <n v="30.940999999999999"/>
    <n v="30.94"/>
    <n v="30.94"/>
    <x v="814"/>
    <n v="2930221"/>
    <n v="21967874"/>
    <s v="E"/>
    <n v="6"/>
    <x v="43"/>
    <n v="3.93"/>
    <n v="13"/>
    <n v="3.93"/>
    <n v="0"/>
    <s v="6E"/>
    <n v="0.1697031100706515"/>
  </r>
  <r>
    <s v="6E-26B-VCS-Loc-22"/>
    <s v="6E"/>
    <n v="31.245999999999999"/>
    <n v="31.25"/>
    <n v="31.25"/>
    <x v="259"/>
    <n v="1132257"/>
    <n v="21967874"/>
    <s v="E"/>
    <n v="6"/>
    <x v="43"/>
    <n v="3.93"/>
    <n v="13"/>
    <n v="3.93"/>
    <n v="0"/>
    <s v="6E"/>
    <n v="6.5574417185347331E-2"/>
  </r>
  <r>
    <s v="6E-26B-VCS-Loc-22"/>
    <s v="6E"/>
    <n v="31.745000000000001"/>
    <n v="31.75"/>
    <n v="31.73"/>
    <x v="84"/>
    <n v="2843035"/>
    <n v="21967874"/>
    <s v="E"/>
    <n v="6"/>
    <x v="43"/>
    <n v="3.93"/>
    <n v="13"/>
    <n v="3.93"/>
    <n v="0"/>
    <s v="6E"/>
    <n v="0.16465375189779705"/>
  </r>
  <r>
    <s v="6E-26B-VCS-Loc-22"/>
    <s v="6E"/>
    <n v="32.384"/>
    <n v="32.380000000000003"/>
    <n v="32.380000000000003"/>
    <x v="104"/>
    <n v="1284595"/>
    <n v="21967874"/>
    <s v="E"/>
    <n v="6"/>
    <x v="43"/>
    <n v="3.93"/>
    <n v="13"/>
    <n v="3.93"/>
    <n v="0"/>
    <s v="6E"/>
    <n v="7.439703922714655E-2"/>
  </r>
  <r>
    <s v="6E-26B-VCS-Loc-22"/>
    <s v="6E"/>
    <n v="33.973999999999997"/>
    <n v="33.97"/>
    <n v="33.97"/>
    <x v="705"/>
    <n v="665467"/>
    <n v="21967874"/>
    <s v="E"/>
    <n v="6"/>
    <x v="43"/>
    <n v="3.93"/>
    <n v="13"/>
    <n v="3.93"/>
    <n v="0"/>
    <s v="6E"/>
    <n v="3.8540376152306002E-2"/>
  </r>
  <r>
    <s v="6E-26B-VCS-Loc-22"/>
    <s v="6E"/>
    <n v="34.406999999999996"/>
    <n v="34.409999999999997"/>
    <n v="34.409999999999997"/>
    <x v="195"/>
    <n v="3862353"/>
    <n v="21967874"/>
    <s v="E"/>
    <n v="6"/>
    <x v="43"/>
    <n v="3.93"/>
    <n v="13"/>
    <n v="3.93"/>
    <n v="0"/>
    <s v="6E"/>
    <n v="0.22368733153257417"/>
  </r>
  <r>
    <s v="6E-26B-VCS-Loc-22"/>
    <s v="6E"/>
    <n v="34.932000000000002"/>
    <n v="34.93"/>
    <n v="34.86"/>
    <x v="1009"/>
    <n v="1964930"/>
    <n v="21967874"/>
    <s v="E"/>
    <n v="6"/>
    <x v="43"/>
    <n v="3.93"/>
    <n v="13"/>
    <n v="3.93"/>
    <n v="0"/>
    <s v="6E"/>
    <n v="0.11379849235642132"/>
  </r>
  <r>
    <s v="6E-26B-VCS-Loc-22"/>
    <s v="6E"/>
    <n v="35.292999999999999"/>
    <n v="35.29"/>
    <n v="35.29"/>
    <x v="1077"/>
    <n v="746445"/>
    <n v="21967874"/>
    <s v="E"/>
    <n v="6"/>
    <x v="43"/>
    <n v="3.93"/>
    <n v="13"/>
    <n v="3.93"/>
    <n v="0"/>
    <s v="6E"/>
    <n v="4.3230199359259071E-2"/>
  </r>
  <r>
    <s v="6E-26B-VCS-Loc-22"/>
    <s v="6E"/>
    <n v="35.665999999999997"/>
    <n v="35.67"/>
    <n v="35.67"/>
    <x v="62"/>
    <n v="734338"/>
    <n v="21967874"/>
    <s v="E"/>
    <n v="6"/>
    <x v="43"/>
    <n v="3.93"/>
    <n v="13"/>
    <n v="3.93"/>
    <n v="0"/>
    <s v="6E"/>
    <n v="4.2529025095056676E-2"/>
  </r>
  <r>
    <s v="6E-26B-VCS-Loc-22"/>
    <s v="6E"/>
    <n v="35.795999999999999"/>
    <n v="35.799999999999997"/>
    <n v="35.799999999999997"/>
    <x v="63"/>
    <n v="839963"/>
    <n v="21967874"/>
    <s v="E"/>
    <n v="6"/>
    <x v="43"/>
    <n v="3.93"/>
    <n v="13"/>
    <n v="3.93"/>
    <n v="0"/>
    <s v="6E"/>
    <n v="4.8646273930967883E-2"/>
  </r>
  <r>
    <s v="6E-26B-VCS-Loc-22"/>
    <s v="6E"/>
    <n v="35.904000000000003"/>
    <n v="35.9"/>
    <n v="35.9"/>
    <x v="710"/>
    <n v="571495"/>
    <n v="21967874"/>
    <s v="E"/>
    <n v="6"/>
    <x v="43"/>
    <n v="3.93"/>
    <n v="13"/>
    <n v="3.93"/>
    <n v="0"/>
    <s v="6E"/>
    <n v="3.309800826962437E-2"/>
  </r>
  <r>
    <s v="6E-26B-VCS-Loc-22"/>
    <s v="6E"/>
    <n v="35.996000000000002"/>
    <n v="36"/>
    <n v="36"/>
    <x v="1122"/>
    <n v="516944"/>
    <n v="21967874"/>
    <s v="E"/>
    <n v="6"/>
    <x v="43"/>
    <n v="3.93"/>
    <n v="13"/>
    <n v="3.93"/>
    <n v="0"/>
    <s v="6E"/>
    <n v="2.9938699003373079E-2"/>
  </r>
  <r>
    <s v="6E-26B-VCS-Loc-22"/>
    <s v="6E"/>
    <n v="36.030999999999999"/>
    <n v="36.03"/>
    <n v="36.03"/>
    <x v="1018"/>
    <n v="479305"/>
    <n v="21967874"/>
    <s v="E"/>
    <n v="6"/>
    <x v="43"/>
    <n v="3.93"/>
    <n v="13"/>
    <n v="3.93"/>
    <n v="0"/>
    <s v="6E"/>
    <n v="2.7758844528250129E-2"/>
  </r>
  <r>
    <s v="6E-26B-VCS-Loc-22"/>
    <s v="6E"/>
    <n v="36.107999999999997"/>
    <n v="36.11"/>
    <n v="36.11"/>
    <x v="196"/>
    <n v="1338216"/>
    <n v="21967874"/>
    <s v="E"/>
    <n v="6"/>
    <x v="43"/>
    <n v="3.93"/>
    <n v="13"/>
    <n v="3.93"/>
    <n v="0"/>
    <s v="6E"/>
    <n v="7.7502487746250862E-2"/>
  </r>
  <r>
    <s v="6E-26B-VCS-Loc-22"/>
    <s v="6E"/>
    <n v="36.161999999999999"/>
    <n v="36.159999999999997"/>
    <n v="36.11"/>
    <x v="197"/>
    <n v="1204843"/>
    <n v="21967874"/>
    <s v="E"/>
    <n v="6"/>
    <x v="43"/>
    <n v="3.93"/>
    <n v="13"/>
    <n v="3.93"/>
    <n v="0"/>
    <s v="6E"/>
    <n v="6.9778219542776451E-2"/>
  </r>
  <r>
    <s v="6E-26B-VCS-Loc-22"/>
    <s v="6E"/>
    <n v="36.35"/>
    <n v="36.35"/>
    <n v="36.35"/>
    <x v="1123"/>
    <n v="393788"/>
    <n v="21967874"/>
    <s v="E"/>
    <n v="6"/>
    <x v="43"/>
    <n v="3.93"/>
    <n v="13"/>
    <n v="3.93"/>
    <n v="0"/>
    <s v="6E"/>
    <n v="2.280614612635078E-2"/>
  </r>
  <r>
    <s v="6E-26B-VCS-Loc-22"/>
    <s v="6E"/>
    <n v="36.536999999999999"/>
    <n v="36.54"/>
    <n v="36.54"/>
    <x v="66"/>
    <n v="1185067"/>
    <n v="21967874"/>
    <s v="E"/>
    <n v="6"/>
    <x v="43"/>
    <n v="3.93"/>
    <n v="13"/>
    <n v="3.93"/>
    <n v="0"/>
    <s v="6E"/>
    <n v="6.8632896816348238E-2"/>
  </r>
  <r>
    <s v="6E-26B-VCS-Loc-22"/>
    <s v="6E"/>
    <n v="36.582999999999998"/>
    <n v="36.58"/>
    <n v="36.58"/>
    <x v="1020"/>
    <n v="2497947"/>
    <n v="21967874"/>
    <s v="E"/>
    <n v="6"/>
    <x v="43"/>
    <n v="3.93"/>
    <n v="13"/>
    <n v="3.93"/>
    <n v="0"/>
    <s v="6E"/>
    <n v="0.14466805564892674"/>
  </r>
  <r>
    <s v="6E-26B-VCS-Loc-22"/>
    <s v="6E"/>
    <n v="36.673000000000002"/>
    <n v="36.67"/>
    <n v="36.67"/>
    <x v="1081"/>
    <n v="366290"/>
    <n v="21967874"/>
    <s v="E"/>
    <n v="6"/>
    <x v="43"/>
    <n v="3.93"/>
    <n v="13"/>
    <n v="3.93"/>
    <n v="0"/>
    <s v="6E"/>
    <n v="2.1213605454257184E-2"/>
  </r>
  <r>
    <s v="6E-26B-VCS-Loc-22"/>
    <s v="6E"/>
    <n v="36.887999999999998"/>
    <n v="36.89"/>
    <n v="36.89"/>
    <x v="1124"/>
    <n v="14001211"/>
    <n v="21967874"/>
    <s v="E"/>
    <n v="6"/>
    <x v="43"/>
    <n v="3.93"/>
    <n v="13"/>
    <n v="3.93"/>
    <n v="0"/>
    <s v="6E"/>
    <n v="0.81087708109914469"/>
  </r>
  <r>
    <s v="6E-26B-VCS-Loc-22"/>
    <s v="6E"/>
    <n v="37.189"/>
    <n v="37.19"/>
    <n v="37.19"/>
    <x v="72"/>
    <n v="326411180"/>
    <n v="21967874"/>
    <s v="E"/>
    <n v="6"/>
    <x v="43"/>
    <n v="3.93"/>
    <n v="13"/>
    <n v="3.93"/>
    <n v="0"/>
    <s v="6E"/>
    <n v="18.904032292387246"/>
  </r>
  <r>
    <s v="6E-26B-VCS-Loc-22"/>
    <s v="6E"/>
    <n v="37.293999999999997"/>
    <n v="37.29"/>
    <n v="37.24"/>
    <x v="199"/>
    <n v="34517571"/>
    <n v="21967874"/>
    <s v="E"/>
    <n v="6"/>
    <x v="43"/>
    <n v="3.93"/>
    <n v="13"/>
    <n v="3.93"/>
    <n v="0"/>
    <s v="6E"/>
    <n v="1.9990775954388862"/>
  </r>
  <r>
    <s v="6E-26B-VCS-Loc-22"/>
    <s v="6E"/>
    <n v="37.319000000000003"/>
    <n v="37.32"/>
    <n v="37.32"/>
    <x v="1125"/>
    <n v="170033073"/>
    <n v="21967874"/>
    <s v="E"/>
    <n v="6"/>
    <x v="43"/>
    <n v="3.93"/>
    <n v="13"/>
    <n v="3.93"/>
    <n v="0"/>
    <s v="6E"/>
    <n v="9.8474283349174438"/>
  </r>
  <r>
    <s v="6E-26B-VCS-Loc-22"/>
    <s v="6E"/>
    <n v="37.630000000000003"/>
    <n v="37.630000000000003"/>
    <n v="37.630000000000003"/>
    <x v="712"/>
    <n v="8682006"/>
    <n v="21967874"/>
    <s v="E"/>
    <n v="6"/>
    <x v="43"/>
    <n v="3.93"/>
    <n v="13"/>
    <n v="3.93"/>
    <n v="0"/>
    <s v="6E"/>
    <n v="0.50281648375738786"/>
  </r>
  <r>
    <s v="6E-26B-VCS-Loc-22"/>
    <s v="6E"/>
    <n v="37.752000000000002"/>
    <n v="37.75"/>
    <n v="37.75"/>
    <x v="381"/>
    <n v="49237225"/>
    <n v="21967874"/>
    <s v="E"/>
    <n v="6"/>
    <x v="43"/>
    <n v="3.93"/>
    <n v="13"/>
    <n v="3.93"/>
    <n v="0"/>
    <s v="6E"/>
    <n v="2.8515631461751294"/>
  </r>
  <r>
    <s v="6E-26B-VCS-Loc-22"/>
    <s v="6E"/>
    <n v="37.902999999999999"/>
    <n v="37.9"/>
    <n v="37.9"/>
    <x v="1126"/>
    <n v="130345329"/>
    <n v="21967874"/>
    <s v="E"/>
    <n v="6"/>
    <x v="43"/>
    <n v="3.93"/>
    <n v="13"/>
    <n v="3.93"/>
    <n v="0"/>
    <s v="6E"/>
    <n v="7.5489212979097084"/>
  </r>
  <r>
    <s v="6E-26B-VCS-Loc-22"/>
    <s v="6E"/>
    <n v="37.987000000000002"/>
    <n v="37.99"/>
    <n v="37.99"/>
    <x v="77"/>
    <n v="65266104"/>
    <n v="21967874"/>
    <s v="E"/>
    <n v="6"/>
    <x v="43"/>
    <n v="3.93"/>
    <n v="13"/>
    <n v="3.93"/>
    <n v="0"/>
    <s v="6E"/>
    <n v="3.7798721772161858"/>
  </r>
  <r>
    <s v="6E-26B-VCS-Loc-22"/>
    <s v="6E"/>
    <n v="38.034999999999997"/>
    <n v="38.04"/>
    <n v="38.04"/>
    <x v="1127"/>
    <n v="144595760"/>
    <n v="21967874"/>
    <s v="E"/>
    <n v="6"/>
    <x v="43"/>
    <n v="3.93"/>
    <n v="13"/>
    <n v="3.93"/>
    <n v="0"/>
    <s v="6E"/>
    <n v="8.374231900948601"/>
  </r>
  <r>
    <s v="6E-26B-VCS-Loc-22"/>
    <s v="6E"/>
    <n v="38.143999999999998"/>
    <n v="38.14"/>
    <n v="38.14"/>
    <x v="1128"/>
    <n v="94256829"/>
    <n v="21967874"/>
    <s v="E"/>
    <n v="6"/>
    <x v="43"/>
    <n v="3.93"/>
    <n v="13"/>
    <n v="3.93"/>
    <n v="0"/>
    <s v="6E"/>
    <n v="5.4588636920892917"/>
  </r>
  <r>
    <s v="6E-26B-VCS-Loc-22"/>
    <s v="6E"/>
    <n v="38.316000000000003"/>
    <n v="38.32"/>
    <n v="38.32"/>
    <x v="201"/>
    <n v="61872104"/>
    <n v="21967874"/>
    <s v="E"/>
    <n v="6"/>
    <x v="43"/>
    <n v="3.93"/>
    <n v="13"/>
    <n v="3.93"/>
    <n v="0"/>
    <s v="6E"/>
    <n v="3.5833094075207286"/>
  </r>
  <r>
    <s v="6E-26B-VCS-Loc-22"/>
    <s v="6E"/>
    <n v="38.398000000000003"/>
    <n v="38.4"/>
    <n v="38.4"/>
    <x v="202"/>
    <n v="190970838"/>
    <n v="21967874"/>
    <s v="E"/>
    <n v="6"/>
    <x v="43"/>
    <n v="3.93"/>
    <n v="13"/>
    <n v="3.93"/>
    <n v="0"/>
    <s v="6E"/>
    <n v="11.060034427914673"/>
  </r>
  <r>
    <s v="6E-26B-VCS-Loc-22"/>
    <s v="6E"/>
    <n v="38.72"/>
    <n v="38.72"/>
    <n v="38.72"/>
    <x v="359"/>
    <n v="6141397"/>
    <n v="21967874"/>
    <s v="E"/>
    <n v="6"/>
    <x v="43"/>
    <n v="3.93"/>
    <n v="13"/>
    <n v="3.93"/>
    <n v="0"/>
    <s v="6E"/>
    <n v="0.35567766768396275"/>
  </r>
  <r>
    <s v="6E-26B-VCS-Loc-22"/>
    <s v="6E"/>
    <n v="39.533000000000001"/>
    <n v="39.53"/>
    <n v="39.53"/>
    <x v="950"/>
    <n v="3596392"/>
    <n v="21967874"/>
    <s v="E"/>
    <n v="6"/>
    <x v="43"/>
    <n v="3.93"/>
    <n v="13"/>
    <n v="3.93"/>
    <n v="0"/>
    <s v="6E"/>
    <n v="0.20828425822939997"/>
  </r>
  <r>
    <s v="6E-26B-VCS-Loc-22"/>
    <s v="6E"/>
    <n v="40.021999999999998"/>
    <n v="40.020000000000003"/>
    <n v="40.020000000000003"/>
    <x v="1129"/>
    <n v="1521248"/>
    <n v="21967874"/>
    <s v="E"/>
    <n v="6"/>
    <x v="43"/>
    <n v="3.93"/>
    <n v="13"/>
    <n v="3.93"/>
    <n v="0"/>
    <s v="6E"/>
    <n v="8.8102746103027194E-2"/>
  </r>
  <r>
    <s v="7A-1B-VCS-Loc-22"/>
    <s v="7A"/>
    <n v="4.1660000000000004"/>
    <n v="4.17"/>
    <n v="4.1500000000000004"/>
    <x v="0"/>
    <n v="20327676"/>
    <n v="49559083"/>
    <s v="A"/>
    <n v="7"/>
    <x v="44"/>
    <n v="4.32"/>
    <n v="11"/>
    <n v="4.32"/>
    <n v="0"/>
    <s v="7A"/>
    <n v="0.47473442512602126"/>
  </r>
  <r>
    <s v="7A-1B-VCS-Loc-22"/>
    <s v="7A"/>
    <n v="4.7149999999999999"/>
    <n v="4.72"/>
    <n v="4.7"/>
    <x v="2"/>
    <n v="4877654"/>
    <n v="49559083"/>
    <s v="A"/>
    <n v="7"/>
    <x v="44"/>
    <n v="4.32"/>
    <n v="11"/>
    <n v="4.32"/>
    <n v="0"/>
    <s v="7A"/>
    <n v="0.11391318258189664"/>
  </r>
  <r>
    <s v="7A-1B-VCS-Loc-22"/>
    <s v="7A"/>
    <n v="5.0250000000000004"/>
    <n v="5.03"/>
    <n v="5.03"/>
    <x v="3"/>
    <n v="1049807"/>
    <n v="49559083"/>
    <s v="A"/>
    <n v="7"/>
    <x v="44"/>
    <n v="4.32"/>
    <n v="11"/>
    <n v="4.32"/>
    <n v="0"/>
    <s v="7A"/>
    <n v="2.4517289759944674E-2"/>
  </r>
  <r>
    <s v="7A-1B-VCS-Loc-22"/>
    <s v="7A"/>
    <n v="5.3659999999999997"/>
    <n v="5.37"/>
    <n v="5.37"/>
    <x v="308"/>
    <n v="4763824"/>
    <n v="49559083"/>
    <s v="A"/>
    <n v="7"/>
    <x v="44"/>
    <n v="4.32"/>
    <n v="11"/>
    <n v="4.32"/>
    <n v="0"/>
    <s v="7A"/>
    <n v="0.11125478623535436"/>
  </r>
  <r>
    <s v="7A-1B-VCS-Loc-22"/>
    <s v="7A"/>
    <n v="6.2649999999999997"/>
    <n v="6.27"/>
    <n v="6.25"/>
    <x v="5"/>
    <n v="1526809"/>
    <n v="49559083"/>
    <s v="A"/>
    <n v="7"/>
    <x v="44"/>
    <n v="4.32"/>
    <n v="11"/>
    <n v="4.32"/>
    <n v="0"/>
    <s v="7A"/>
    <n v="3.5657238579178234E-2"/>
  </r>
  <r>
    <s v="7A-1B-VCS-Loc-22"/>
    <s v="7A"/>
    <n v="6.3220000000000001"/>
    <n v="6.32"/>
    <n v="6.32"/>
    <x v="362"/>
    <n v="9903583"/>
    <n v="49559083"/>
    <s v="A"/>
    <n v="7"/>
    <x v="44"/>
    <n v="4.32"/>
    <n v="11"/>
    <n v="4.32"/>
    <n v="0"/>
    <s v="7A"/>
    <n v="0.23128919322567112"/>
  </r>
  <r>
    <s v="7A-1B-VCS-Loc-22"/>
    <s v="7A"/>
    <n v="8.4559999999999995"/>
    <n v="8.4600000000000009"/>
    <n v="8.4600000000000009"/>
    <x v="541"/>
    <n v="7787581"/>
    <n v="49559083"/>
    <s v="A"/>
    <n v="7"/>
    <x v="44"/>
    <n v="4.32"/>
    <n v="11"/>
    <n v="4.32"/>
    <n v="0"/>
    <s v="7A"/>
    <n v="0.18187188683828523"/>
  </r>
  <r>
    <s v="7A-1B-VCS-Loc-22"/>
    <s v="7A"/>
    <n v="8.6180000000000003"/>
    <n v="8.6199999999999992"/>
    <n v="8.6199999999999992"/>
    <x v="414"/>
    <n v="37275597"/>
    <n v="49559083"/>
    <s v="A"/>
    <n v="7"/>
    <x v="44"/>
    <n v="4.32"/>
    <n v="11"/>
    <n v="4.32"/>
    <n v="0"/>
    <s v="7A"/>
    <n v="0.87053773943584323"/>
  </r>
  <r>
    <s v="7A-1B-VCS-Loc-22"/>
    <s v="7A"/>
    <n v="8.9649999999999999"/>
    <n v="8.9700000000000006"/>
    <n v="8.9600000000000009"/>
    <x v="9"/>
    <n v="3815216"/>
    <n v="49559083"/>
    <s v="A"/>
    <n v="7"/>
    <x v="44"/>
    <n v="4.32"/>
    <n v="11"/>
    <n v="4.32"/>
    <n v="0"/>
    <s v="7A"/>
    <n v="8.9100907279887689E-2"/>
  </r>
  <r>
    <s v="7A-1B-VCS-Loc-22"/>
    <s v="7A"/>
    <n v="9.3800000000000008"/>
    <n v="9.3800000000000008"/>
    <n v="9.3800000000000008"/>
    <x v="10"/>
    <n v="20208348"/>
    <n v="49559083"/>
    <s v="A"/>
    <n v="7"/>
    <x v="44"/>
    <n v="4.32"/>
    <n v="11"/>
    <n v="4.32"/>
    <n v="0"/>
    <s v="7A"/>
    <n v="0.47194762797904599"/>
  </r>
  <r>
    <s v="7A-1B-VCS-Loc-22"/>
    <s v="7A"/>
    <n v="9.5399999999999991"/>
    <n v="9.5399999999999991"/>
    <n v="9.5299999999999994"/>
    <x v="11"/>
    <n v="7190227"/>
    <n v="49559083"/>
    <s v="A"/>
    <n v="7"/>
    <x v="44"/>
    <n v="4.32"/>
    <n v="11"/>
    <n v="4.32"/>
    <n v="0"/>
    <s v="7A"/>
    <n v="0.16792122628138095"/>
  </r>
  <r>
    <s v="7A-1B-VCS-Loc-22"/>
    <s v="7A"/>
    <n v="9.8059999999999992"/>
    <n v="9.81"/>
    <n v="9.8000000000000007"/>
    <x v="13"/>
    <n v="12644365"/>
    <n v="49559083"/>
    <s v="A"/>
    <n v="7"/>
    <x v="44"/>
    <n v="4.32"/>
    <n v="11"/>
    <n v="4.32"/>
    <n v="0"/>
    <s v="7A"/>
    <n v="0.29529766951020786"/>
  </r>
  <r>
    <s v="7A-1B-VCS-Loc-22"/>
    <s v="7A"/>
    <n v="9.9969999999999999"/>
    <n v="10"/>
    <n v="9.99"/>
    <x v="126"/>
    <n v="2765772"/>
    <n v="49559083"/>
    <s v="A"/>
    <n v="7"/>
    <x v="44"/>
    <n v="4.32"/>
    <n v="11"/>
    <n v="4.32"/>
    <n v="0"/>
    <s v="7A"/>
    <n v="6.459209505551182E-2"/>
  </r>
  <r>
    <s v="7A-1B-VCS-Loc-22"/>
    <s v="7A"/>
    <n v="10.193"/>
    <n v="10.19"/>
    <n v="10.18"/>
    <x v="281"/>
    <n v="6480209"/>
    <n v="49559083"/>
    <s v="A"/>
    <n v="7"/>
    <x v="44"/>
    <n v="4.32"/>
    <n v="11"/>
    <n v="4.32"/>
    <n v="0"/>
    <s v="7A"/>
    <n v="0.15133940024976142"/>
  </r>
  <r>
    <s v="7A-1B-VCS-Loc-22"/>
    <s v="7A"/>
    <n v="11.567"/>
    <n v="11.57"/>
    <n v="11.57"/>
    <x v="1130"/>
    <n v="2038936"/>
    <n v="49559083"/>
    <s v="A"/>
    <n v="7"/>
    <x v="44"/>
    <n v="4.32"/>
    <n v="11"/>
    <n v="4.32"/>
    <n v="0"/>
    <s v="7A"/>
    <n v="4.7617499896631048E-2"/>
  </r>
  <r>
    <s v="7A-1B-VCS-Loc-22"/>
    <s v="7A"/>
    <n v="11.946999999999999"/>
    <n v="11.95"/>
    <n v="11.95"/>
    <x v="1131"/>
    <n v="6762581"/>
    <n v="49559083"/>
    <s v="A"/>
    <n v="7"/>
    <x v="44"/>
    <n v="4.32"/>
    <n v="11"/>
    <n v="4.32"/>
    <n v="0"/>
    <s v="7A"/>
    <n v="0.15793394205039249"/>
  </r>
  <r>
    <s v="7A-1B-VCS-Loc-22"/>
    <s v="7A"/>
    <n v="12.401"/>
    <n v="12.4"/>
    <n v="12.39"/>
    <x v="20"/>
    <n v="7520610"/>
    <n v="49559083"/>
    <s v="A"/>
    <n v="7"/>
    <x v="44"/>
    <n v="4.32"/>
    <n v="11"/>
    <n v="4.32"/>
    <n v="0"/>
    <s v="7A"/>
    <n v="0.17563702141587689"/>
  </r>
  <r>
    <s v="7A-1B-VCS-Loc-22"/>
    <s v="7A"/>
    <n v="12.55"/>
    <n v="12.55"/>
    <n v="12.53"/>
    <x v="21"/>
    <n v="12931645"/>
    <n v="49559083"/>
    <s v="A"/>
    <n v="7"/>
    <x v="44"/>
    <n v="4.32"/>
    <n v="11"/>
    <n v="4.32"/>
    <n v="0"/>
    <s v="7A"/>
    <n v="0.30200683319671112"/>
  </r>
  <r>
    <s v="7A-1B-VCS-Loc-22"/>
    <s v="7A"/>
    <n v="12.917999999999999"/>
    <n v="12.92"/>
    <n v="12.91"/>
    <x v="227"/>
    <n v="18763751"/>
    <n v="49559083"/>
    <s v="A"/>
    <n v="7"/>
    <x v="44"/>
    <n v="4.32"/>
    <n v="11"/>
    <n v="4.32"/>
    <n v="0"/>
    <s v="7A"/>
    <n v="0.43821037605050411"/>
  </r>
  <r>
    <s v="7A-1B-VCS-Loc-22"/>
    <s v="7A"/>
    <n v="13.055999999999999"/>
    <n v="13.06"/>
    <n v="13.06"/>
    <x v="918"/>
    <n v="2975168"/>
    <n v="49559083"/>
    <s v="A"/>
    <n v="7"/>
    <x v="44"/>
    <n v="4.32"/>
    <n v="11"/>
    <n v="4.32"/>
    <n v="0"/>
    <s v="7A"/>
    <n v="6.9482348603614838E-2"/>
  </r>
  <r>
    <s v="7A-1B-VCS-Loc-22"/>
    <s v="7A"/>
    <n v="14.253"/>
    <n v="14.25"/>
    <n v="14.25"/>
    <x v="24"/>
    <n v="5507308"/>
    <n v="49559083"/>
    <s v="A"/>
    <n v="7"/>
    <x v="44"/>
    <n v="4.32"/>
    <n v="11"/>
    <n v="4.32"/>
    <n v="0"/>
    <s v="7A"/>
    <n v="0.12861818032577546"/>
  </r>
  <r>
    <s v="7A-1B-VCS-Loc-22"/>
    <s v="7A"/>
    <n v="14.727"/>
    <n v="14.73"/>
    <n v="14.73"/>
    <x v="557"/>
    <n v="1722327"/>
    <n v="49559083"/>
    <s v="A"/>
    <n v="7"/>
    <x v="44"/>
    <n v="4.32"/>
    <n v="11"/>
    <n v="4.32"/>
    <n v="0"/>
    <s v="7A"/>
    <n v="4.0223384031899408E-2"/>
  </r>
  <r>
    <s v="7A-1B-VCS-Loc-22"/>
    <s v="7A"/>
    <n v="15.404999999999999"/>
    <n v="15.41"/>
    <n v="15.4"/>
    <x v="372"/>
    <n v="2611907"/>
    <n v="49559083"/>
    <s v="A"/>
    <n v="7"/>
    <x v="44"/>
    <n v="4.32"/>
    <n v="11"/>
    <n v="4.32"/>
    <n v="0"/>
    <s v="7A"/>
    <n v="6.099871761669317E-2"/>
  </r>
  <r>
    <s v="7A-1B-VCS-Loc-22"/>
    <s v="7A"/>
    <n v="15.57"/>
    <n v="15.57"/>
    <n v="15.55"/>
    <x v="27"/>
    <n v="6075119"/>
    <n v="49559083"/>
    <s v="A"/>
    <n v="7"/>
    <x v="44"/>
    <n v="4.32"/>
    <n v="11"/>
    <n v="4.32"/>
    <n v="0"/>
    <s v="7A"/>
    <n v="0.14187889092866149"/>
  </r>
  <r>
    <s v="7A-1B-VCS-Loc-22"/>
    <s v="7A"/>
    <n v="15.779"/>
    <n v="15.78"/>
    <n v="15.77"/>
    <x v="96"/>
    <n v="2538090"/>
    <n v="49559083"/>
    <s v="A"/>
    <n v="7"/>
    <x v="44"/>
    <n v="4.32"/>
    <n v="11"/>
    <n v="4.32"/>
    <n v="0"/>
    <s v="7A"/>
    <n v="5.9274788572392802E-2"/>
  </r>
  <r>
    <s v="7A-1B-VCS-Loc-22"/>
    <s v="7A"/>
    <n v="16.015000000000001"/>
    <n v="16.02"/>
    <n v="16.02"/>
    <x v="190"/>
    <n v="11642377"/>
    <n v="49559083"/>
    <s v="A"/>
    <n v="7"/>
    <x v="44"/>
    <n v="4.32"/>
    <n v="11"/>
    <n v="4.32"/>
    <n v="0"/>
    <s v="7A"/>
    <n v="0.2718971490983727"/>
  </r>
  <r>
    <s v="7A-1B-VCS-Loc-22"/>
    <s v="7A"/>
    <n v="16.791"/>
    <n v="16.79"/>
    <n v="16.79"/>
    <x v="1132"/>
    <n v="2705987"/>
    <n v="49559083"/>
    <s v="A"/>
    <n v="7"/>
    <x v="44"/>
    <n v="4.32"/>
    <n v="11"/>
    <n v="4.32"/>
    <n v="0"/>
    <s v="7A"/>
    <n v="6.3195870636834586E-2"/>
  </r>
  <r>
    <s v="7A-1B-VCS-Loc-22"/>
    <s v="7A"/>
    <n v="17.23"/>
    <n v="17.23"/>
    <n v="17.23"/>
    <x v="1133"/>
    <n v="3646514"/>
    <n v="49559083"/>
    <s v="A"/>
    <n v="7"/>
    <x v="44"/>
    <n v="4.32"/>
    <n v="11"/>
    <n v="4.32"/>
    <n v="0"/>
    <s v="7A"/>
    <n v="8.5161025171002755E-2"/>
  </r>
  <r>
    <s v="7A-1B-VCS-Loc-22"/>
    <s v="7A"/>
    <n v="17.824000000000002"/>
    <n v="17.82"/>
    <n v="17.82"/>
    <x v="31"/>
    <n v="10188788"/>
    <n v="49559083"/>
    <s v="A"/>
    <n v="7"/>
    <x v="44"/>
    <n v="4.32"/>
    <n v="11"/>
    <n v="4.32"/>
    <n v="0"/>
    <s v="7A"/>
    <n v="0.23794989717028669"/>
  </r>
  <r>
    <s v="7A-1B-VCS-Loc-22"/>
    <s v="7A"/>
    <n v="17.873999999999999"/>
    <n v="17.87"/>
    <n v="17.87"/>
    <x v="1134"/>
    <n v="4380316"/>
    <n v="49559083"/>
    <s v="A"/>
    <n v="7"/>
    <x v="44"/>
    <n v="4.32"/>
    <n v="11"/>
    <n v="4.32"/>
    <n v="0"/>
    <s v="7A"/>
    <n v="0.10229830493807129"/>
  </r>
  <r>
    <s v="7A-1B-VCS-Loc-22"/>
    <s v="7A"/>
    <n v="18.094999999999999"/>
    <n v="18.100000000000001"/>
    <n v="18.100000000000001"/>
    <x v="1042"/>
    <n v="1899973"/>
    <n v="49559083"/>
    <s v="A"/>
    <n v="7"/>
    <x v="44"/>
    <n v="4.32"/>
    <n v="11"/>
    <n v="4.32"/>
    <n v="0"/>
    <s v="7A"/>
    <n v="4.4372145143889652E-2"/>
  </r>
  <r>
    <s v="7A-1B-VCS-Loc-22"/>
    <s v="7A"/>
    <n v="18.213000000000001"/>
    <n v="18.21"/>
    <n v="18.21"/>
    <x v="274"/>
    <n v="2066144"/>
    <n v="49559083"/>
    <s v="A"/>
    <n v="7"/>
    <x v="44"/>
    <n v="4.32"/>
    <n v="11"/>
    <n v="4.32"/>
    <n v="0"/>
    <s v="7A"/>
    <n v="4.8252918044717867E-2"/>
  </r>
  <r>
    <s v="7A-1B-VCS-Loc-22"/>
    <s v="7A"/>
    <n v="18.414000000000001"/>
    <n v="18.41"/>
    <n v="18.41"/>
    <x v="275"/>
    <n v="1630083"/>
    <n v="49559083"/>
    <s v="A"/>
    <n v="7"/>
    <x v="44"/>
    <n v="4.32"/>
    <n v="11"/>
    <n v="4.32"/>
    <n v="0"/>
    <s v="7A"/>
    <n v="3.8069109125543919E-2"/>
  </r>
  <r>
    <s v="7A-1B-VCS-Loc-22"/>
    <s v="7A"/>
    <n v="18.516999999999999"/>
    <n v="18.52"/>
    <n v="18.510000000000002"/>
    <x v="36"/>
    <n v="49559083"/>
    <n v="49559083"/>
    <s v="A"/>
    <n v="7"/>
    <x v="44"/>
    <n v="4.32"/>
    <n v="11"/>
    <n v="4.32"/>
    <n v="0"/>
    <s v="7A"/>
    <n v="1.1574074074074072"/>
  </r>
  <r>
    <s v="7A-1B-VCS-Loc-22"/>
    <s v="7A"/>
    <n v="19.100999999999999"/>
    <n v="19.100000000000001"/>
    <n v="19.100000000000001"/>
    <x v="925"/>
    <n v="992996"/>
    <n v="49559083"/>
    <s v="A"/>
    <n v="7"/>
    <x v="44"/>
    <n v="4.32"/>
    <n v="11"/>
    <n v="4.32"/>
    <n v="0"/>
    <s v="7A"/>
    <n v="2.3190520412291041E-2"/>
  </r>
  <r>
    <s v="7A-1B-VCS-Loc-22"/>
    <s v="7A"/>
    <n v="20.047000000000001"/>
    <n v="20.05"/>
    <n v="20.05"/>
    <x v="40"/>
    <n v="2820952"/>
    <n v="49559083"/>
    <s v="A"/>
    <n v="7"/>
    <x v="44"/>
    <n v="4.32"/>
    <n v="11"/>
    <n v="4.32"/>
    <n v="0"/>
    <s v="7A"/>
    <n v="6.5880773878337101E-2"/>
  </r>
  <r>
    <s v="7A-1B-VCS-Loc-22"/>
    <s v="7A"/>
    <n v="20.123000000000001"/>
    <n v="20.12"/>
    <n v="20.12"/>
    <x v="886"/>
    <n v="623144"/>
    <n v="49559083"/>
    <s v="A"/>
    <n v="7"/>
    <x v="44"/>
    <n v="4.32"/>
    <n v="11"/>
    <n v="4.32"/>
    <n v="0"/>
    <s v="7A"/>
    <n v="1.4552962601860115E-2"/>
  </r>
  <r>
    <s v="7A-1B-VCS-Loc-22"/>
    <s v="7A"/>
    <n v="20.847000000000001"/>
    <n v="20.85"/>
    <n v="20.85"/>
    <x v="42"/>
    <n v="1621307"/>
    <n v="49559083"/>
    <s v="A"/>
    <n v="7"/>
    <x v="44"/>
    <n v="4.32"/>
    <n v="11"/>
    <n v="4.32"/>
    <n v="0"/>
    <s v="7A"/>
    <n v="3.786415360997461E-2"/>
  </r>
  <r>
    <s v="7A-1B-VCS-Loc-22"/>
    <s v="7A"/>
    <n v="21.085999999999999"/>
    <n v="21.09"/>
    <n v="21.07"/>
    <x v="249"/>
    <n v="5985037"/>
    <n v="49559083"/>
    <s v="A"/>
    <n v="7"/>
    <x v="44"/>
    <n v="4.32"/>
    <n v="11"/>
    <n v="4.32"/>
    <n v="0"/>
    <s v="7A"/>
    <n v="0.13977510757023909"/>
  </r>
  <r>
    <s v="7A-1B-VCS-Loc-22"/>
    <s v="7A"/>
    <n v="21.323"/>
    <n v="21.32"/>
    <n v="21.28"/>
    <x v="168"/>
    <n v="6083387"/>
    <n v="49559083"/>
    <s v="A"/>
    <n v="7"/>
    <x v="44"/>
    <n v="4.32"/>
    <n v="11"/>
    <n v="4.32"/>
    <n v="0"/>
    <s v="7A"/>
    <n v="0.14207198256525297"/>
  </r>
  <r>
    <s v="7A-1B-VCS-Loc-22"/>
    <s v="7A"/>
    <n v="22.745999999999999"/>
    <n v="22.75"/>
    <n v="22.75"/>
    <x v="175"/>
    <n v="3695968"/>
    <n v="49559083"/>
    <s v="A"/>
    <n v="7"/>
    <x v="44"/>
    <n v="4.32"/>
    <n v="11"/>
    <n v="4.32"/>
    <n v="0"/>
    <s v="7A"/>
    <n v="8.6315978460310513E-2"/>
  </r>
  <r>
    <s v="7A-1B-VCS-Loc-22"/>
    <s v="7A"/>
    <n v="23.332000000000001"/>
    <n v="23.33"/>
    <n v="23.32"/>
    <x v="45"/>
    <n v="2553649"/>
    <n v="49559083"/>
    <s v="A"/>
    <n v="7"/>
    <x v="44"/>
    <n v="4.32"/>
    <n v="11"/>
    <n v="4.32"/>
    <n v="0"/>
    <s v="7A"/>
    <n v="5.9638154897226785E-2"/>
  </r>
  <r>
    <s v="7A-1B-VCS-Loc-22"/>
    <s v="7A"/>
    <n v="23.454999999999998"/>
    <n v="23.46"/>
    <n v="23.46"/>
    <x v="236"/>
    <n v="1018498"/>
    <n v="49559083"/>
    <s v="A"/>
    <n v="7"/>
    <x v="44"/>
    <n v="4.32"/>
    <n v="11"/>
    <n v="4.32"/>
    <n v="0"/>
    <s v="7A"/>
    <n v="2.3786096478613811E-2"/>
  </r>
  <r>
    <s v="7A-1B-VCS-Loc-22"/>
    <s v="7A"/>
    <n v="24.001000000000001"/>
    <n v="24"/>
    <n v="24"/>
    <x v="177"/>
    <n v="1048218"/>
    <n v="49559083"/>
    <s v="A"/>
    <n v="7"/>
    <x v="44"/>
    <n v="4.32"/>
    <n v="11"/>
    <n v="4.32"/>
    <n v="0"/>
    <s v="7A"/>
    <n v="2.4480180107000316E-2"/>
  </r>
  <r>
    <s v="7A-1B-VCS-Loc-22"/>
    <s v="7A"/>
    <n v="25.283999999999999"/>
    <n v="25.28"/>
    <n v="25.28"/>
    <x v="49"/>
    <n v="2867006"/>
    <n v="49559083"/>
    <s v="A"/>
    <n v="7"/>
    <x v="44"/>
    <n v="4.32"/>
    <n v="11"/>
    <n v="4.32"/>
    <n v="0"/>
    <s v="7A"/>
    <n v="6.695632325322648E-2"/>
  </r>
  <r>
    <s v="7A-1B-VCS-Loc-22"/>
    <s v="7A"/>
    <n v="25.628"/>
    <n v="25.63"/>
    <n v="25.62"/>
    <x v="50"/>
    <n v="2855984"/>
    <n v="49559083"/>
    <s v="A"/>
    <n v="7"/>
    <x v="44"/>
    <n v="4.32"/>
    <n v="11"/>
    <n v="4.32"/>
    <n v="0"/>
    <s v="7A"/>
    <n v="6.669891444595609E-2"/>
  </r>
  <r>
    <s v="7A-1B-VCS-Loc-22"/>
    <s v="7A"/>
    <n v="25.686"/>
    <n v="25.69"/>
    <n v="25.67"/>
    <x v="51"/>
    <n v="3241728"/>
    <n v="49559083"/>
    <s v="A"/>
    <n v="7"/>
    <x v="44"/>
    <n v="4.32"/>
    <n v="11"/>
    <n v="4.32"/>
    <n v="0"/>
    <s v="7A"/>
    <n v="7.5707615494015487E-2"/>
  </r>
  <r>
    <s v="7A-1B-VCS-Loc-22"/>
    <s v="7A"/>
    <n v="26.093"/>
    <n v="26.09"/>
    <n v="26.09"/>
    <x v="52"/>
    <n v="2485841"/>
    <n v="49559083"/>
    <s v="A"/>
    <n v="7"/>
    <x v="44"/>
    <n v="4.32"/>
    <n v="11"/>
    <n v="4.32"/>
    <n v="0"/>
    <s v="7A"/>
    <n v="5.8054560594614647E-2"/>
  </r>
  <r>
    <s v="7A-1B-VCS-Loc-22"/>
    <s v="7A"/>
    <n v="26.640999999999998"/>
    <n v="26.64"/>
    <n v="26.62"/>
    <x v="293"/>
    <n v="1926125"/>
    <n v="49559083"/>
    <s v="A"/>
    <n v="7"/>
    <x v="44"/>
    <n v="4.32"/>
    <n v="11"/>
    <n v="4.32"/>
    <n v="0"/>
    <s v="7A"/>
    <n v="4.4982901370321814E-2"/>
  </r>
  <r>
    <s v="7A-1B-VCS-Loc-22"/>
    <s v="7A"/>
    <n v="27.363"/>
    <n v="27.36"/>
    <n v="27.36"/>
    <x v="390"/>
    <n v="844459"/>
    <n v="49559083"/>
    <s v="A"/>
    <n v="7"/>
    <x v="44"/>
    <n v="4.32"/>
    <n v="11"/>
    <n v="4.32"/>
    <n v="0"/>
    <s v="7A"/>
    <n v="1.9721573578184486E-2"/>
  </r>
  <r>
    <s v="7A-1B-VCS-Loc-22"/>
    <s v="7A"/>
    <n v="27.920999999999999"/>
    <n v="27.92"/>
    <n v="27.92"/>
    <x v="255"/>
    <n v="1774072"/>
    <n v="49559083"/>
    <s v="A"/>
    <n v="7"/>
    <x v="44"/>
    <n v="4.32"/>
    <n v="11"/>
    <n v="4.32"/>
    <n v="0"/>
    <s v="7A"/>
    <n v="4.1431841547069671E-2"/>
  </r>
  <r>
    <s v="7A-1B-VCS-Loc-22"/>
    <s v="7A"/>
    <n v="29.266999999999999"/>
    <n v="29.27"/>
    <n v="29.27"/>
    <x v="54"/>
    <n v="2471390"/>
    <n v="49559083"/>
    <s v="A"/>
    <n v="7"/>
    <x v="44"/>
    <n v="4.32"/>
    <n v="11"/>
    <n v="4.32"/>
    <n v="0"/>
    <s v="7A"/>
    <n v="5.7717070604244074E-2"/>
  </r>
  <r>
    <s v="7A-1B-VCS-Loc-22"/>
    <s v="7A"/>
    <n v="30.088999999999999"/>
    <n v="30.09"/>
    <n v="30.09"/>
    <x v="1046"/>
    <n v="1168173"/>
    <n v="49559083"/>
    <s v="A"/>
    <n v="7"/>
    <x v="44"/>
    <n v="4.32"/>
    <n v="11"/>
    <n v="4.32"/>
    <n v="0"/>
    <s v="7A"/>
    <n v="2.7281620269958045E-2"/>
  </r>
  <r>
    <s v="7A-1B-VCS-Loc-22"/>
    <s v="7A"/>
    <n v="30.968"/>
    <n v="30.97"/>
    <n v="30.94"/>
    <x v="300"/>
    <n v="1683063"/>
    <n v="49559083"/>
    <s v="A"/>
    <n v="7"/>
    <x v="44"/>
    <n v="4.32"/>
    <n v="11"/>
    <n v="4.32"/>
    <n v="0"/>
    <s v="7A"/>
    <n v="3.9306408944922024E-2"/>
  </r>
  <r>
    <s v="7A-1B-VCS-Loc-22"/>
    <s v="7A"/>
    <n v="31.257999999999999"/>
    <n v="31.26"/>
    <n v="31.26"/>
    <x v="521"/>
    <n v="1833246"/>
    <n v="49559083"/>
    <s v="A"/>
    <n v="7"/>
    <x v="44"/>
    <n v="4.32"/>
    <n v="11"/>
    <n v="4.32"/>
    <n v="0"/>
    <s v="7A"/>
    <n v="4.2813796615244065E-2"/>
  </r>
  <r>
    <s v="7A-1B-VCS-Loc-22"/>
    <s v="7A"/>
    <n v="31.417999999999999"/>
    <n v="31.42"/>
    <n v="31.42"/>
    <x v="57"/>
    <n v="3448359"/>
    <n v="49559083"/>
    <s v="A"/>
    <n v="7"/>
    <x v="44"/>
    <n v="4.32"/>
    <n v="11"/>
    <n v="4.32"/>
    <n v="0"/>
    <s v="7A"/>
    <n v="8.0533294976422379E-2"/>
  </r>
  <r>
    <s v="7A-1B-VCS-Loc-22"/>
    <s v="7A"/>
    <n v="31.754000000000001"/>
    <n v="31.75"/>
    <n v="31.73"/>
    <x v="84"/>
    <n v="3711228"/>
    <n v="49559083"/>
    <s v="A"/>
    <n v="7"/>
    <x v="44"/>
    <n v="4.32"/>
    <n v="11"/>
    <n v="4.32"/>
    <n v="0"/>
    <s v="7A"/>
    <n v="8.6672361911494147E-2"/>
  </r>
  <r>
    <s v="7A-1B-VCS-Loc-22"/>
    <s v="7A"/>
    <n v="32.706000000000003"/>
    <n v="32.71"/>
    <n v="32.71"/>
    <x v="1048"/>
    <n v="1862446"/>
    <n v="49559083"/>
    <s v="A"/>
    <n v="7"/>
    <x v="44"/>
    <n v="4.32"/>
    <n v="11"/>
    <n v="4.32"/>
    <n v="0"/>
    <s v="7A"/>
    <n v="4.3495736115543061E-2"/>
  </r>
  <r>
    <s v="7A-1B-VCS-Loc-22"/>
    <s v="7A"/>
    <n v="34.067"/>
    <n v="34.07"/>
    <n v="34.06"/>
    <x v="59"/>
    <n v="1207263"/>
    <n v="49559083"/>
    <s v="A"/>
    <n v="7"/>
    <x v="44"/>
    <n v="4.32"/>
    <n v="11"/>
    <n v="4.32"/>
    <n v="0"/>
    <s v="7A"/>
    <n v="2.8194531744844608E-2"/>
  </r>
  <r>
    <s v="7A-1B-VCS-Loc-22"/>
    <s v="7A"/>
    <n v="34.945"/>
    <n v="34.950000000000003"/>
    <n v="34.86"/>
    <x v="302"/>
    <n v="2446185"/>
    <n v="49559083"/>
    <s v="A"/>
    <n v="7"/>
    <x v="44"/>
    <n v="4.32"/>
    <n v="11"/>
    <n v="4.32"/>
    <n v="0"/>
    <s v="7A"/>
    <n v="5.7128430703386669E-2"/>
  </r>
  <r>
    <s v="7A-1B-VCS-Loc-22"/>
    <s v="7A"/>
    <n v="35.667000000000002"/>
    <n v="35.67"/>
    <n v="35.67"/>
    <x v="62"/>
    <n v="436119"/>
    <n v="49559083"/>
    <s v="A"/>
    <n v="7"/>
    <x v="44"/>
    <n v="4.32"/>
    <n v="11"/>
    <n v="4.32"/>
    <n v="0"/>
    <s v="7A"/>
    <n v="1.0185163456537544E-2"/>
  </r>
  <r>
    <s v="7A-1B-VCS-Loc-22"/>
    <s v="7A"/>
    <n v="36.119999999999997"/>
    <n v="36.119999999999997"/>
    <n v="36.11"/>
    <x v="353"/>
    <n v="1098990"/>
    <n v="49559083"/>
    <s v="A"/>
    <n v="7"/>
    <x v="44"/>
    <n v="4.32"/>
    <n v="11"/>
    <n v="4.32"/>
    <n v="0"/>
    <s v="7A"/>
    <n v="2.5665914090191432E-2"/>
  </r>
  <r>
    <s v="7A-1B-VCS-Loc-22"/>
    <s v="7A"/>
    <n v="36.165999999999997"/>
    <n v="36.17"/>
    <n v="36.11"/>
    <x v="65"/>
    <n v="2936998"/>
    <n v="49559083"/>
    <s v="A"/>
    <n v="7"/>
    <x v="44"/>
    <n v="4.32"/>
    <n v="11"/>
    <n v="4.32"/>
    <n v="0"/>
    <s v="7A"/>
    <n v="6.859092289380618E-2"/>
  </r>
  <r>
    <s v="7A-1B-VCS-Loc-22"/>
    <s v="7A"/>
    <n v="36.543999999999997"/>
    <n v="36.54"/>
    <n v="36.54"/>
    <x v="66"/>
    <n v="2590374"/>
    <n v="49559083"/>
    <s v="A"/>
    <n v="7"/>
    <x v="44"/>
    <n v="4.32"/>
    <n v="11"/>
    <n v="4.32"/>
    <n v="0"/>
    <s v="7A"/>
    <n v="6.0495833943407608E-2"/>
  </r>
  <r>
    <s v="7A-1B-VCS-Loc-22"/>
    <s v="7A"/>
    <n v="36.594000000000001"/>
    <n v="36.590000000000003"/>
    <n v="36.590000000000003"/>
    <x v="107"/>
    <n v="3001085"/>
    <n v="49559083"/>
    <s v="A"/>
    <n v="7"/>
    <x v="44"/>
    <n v="4.32"/>
    <n v="11"/>
    <n v="4.32"/>
    <n v="0"/>
    <s v="7A"/>
    <n v="7.0087616618315127E-2"/>
  </r>
  <r>
    <s v="7A-1B-VCS-Loc-22"/>
    <s v="7A"/>
    <n v="36.661000000000001"/>
    <n v="36.659999999999997"/>
    <n v="36.65"/>
    <x v="108"/>
    <n v="2276993"/>
    <n v="49559083"/>
    <s v="A"/>
    <n v="7"/>
    <x v="44"/>
    <n v="4.32"/>
    <n v="11"/>
    <n v="4.32"/>
    <n v="0"/>
    <s v="7A"/>
    <n v="5.3177105089188492E-2"/>
  </r>
  <r>
    <s v="7A-1B-VCS-Loc-22"/>
    <s v="7A"/>
    <n v="36.784999999999997"/>
    <n v="36.79"/>
    <n v="36.79"/>
    <x v="1135"/>
    <n v="6329123"/>
    <n v="49559083"/>
    <s v="A"/>
    <n v="7"/>
    <x v="44"/>
    <n v="4.32"/>
    <n v="11"/>
    <n v="4.32"/>
    <n v="0"/>
    <s v="7A"/>
    <n v="0.14781092383393357"/>
  </r>
  <r>
    <s v="7A-1B-VCS-Loc-22"/>
    <s v="7A"/>
    <n v="36.96"/>
    <n v="36.96"/>
    <n v="36.96"/>
    <x v="69"/>
    <n v="2554944"/>
    <n v="49559083"/>
    <s v="A"/>
    <n v="7"/>
    <x v="44"/>
    <n v="4.32"/>
    <n v="11"/>
    <n v="4.32"/>
    <n v="0"/>
    <s v="7A"/>
    <n v="5.9668398446983184E-2"/>
  </r>
  <r>
    <s v="7A-1B-VCS-Loc-22"/>
    <s v="7A"/>
    <n v="37.137999999999998"/>
    <n v="37.14"/>
    <n v="37.14"/>
    <x v="305"/>
    <n v="7492618"/>
    <n v="49559083"/>
    <s v="A"/>
    <n v="7"/>
    <x v="44"/>
    <n v="4.32"/>
    <n v="11"/>
    <n v="4.32"/>
    <n v="0"/>
    <s v="7A"/>
    <n v="0.17498329365928897"/>
  </r>
  <r>
    <s v="7A-1B-VCS-Loc-22"/>
    <s v="7A"/>
    <n v="37.249000000000002"/>
    <n v="37.25"/>
    <n v="37.24"/>
    <x v="267"/>
    <n v="6002355"/>
    <n v="49559083"/>
    <s v="A"/>
    <n v="7"/>
    <x v="44"/>
    <n v="4.32"/>
    <n v="11"/>
    <n v="4.32"/>
    <n v="0"/>
    <s v="7A"/>
    <n v="0.14017955374373833"/>
  </r>
  <r>
    <s v="7A-1B-VCS-Loc-22"/>
    <s v="7A"/>
    <n v="37.295000000000002"/>
    <n v="37.299999999999997"/>
    <n v="37.24"/>
    <x v="73"/>
    <n v="4994952"/>
    <n v="49559083"/>
    <s v="A"/>
    <n v="7"/>
    <x v="44"/>
    <n v="4.32"/>
    <n v="11"/>
    <n v="4.32"/>
    <n v="0"/>
    <s v="7A"/>
    <n v="0.11665257092114566"/>
  </r>
  <r>
    <s v="7A-1B-VCS-Loc-22"/>
    <s v="7A"/>
    <n v="37.375999999999998"/>
    <n v="37.380000000000003"/>
    <n v="37.380000000000003"/>
    <x v="74"/>
    <n v="5871980"/>
    <n v="49559083"/>
    <s v="A"/>
    <n v="7"/>
    <x v="44"/>
    <n v="4.32"/>
    <n v="11"/>
    <n v="4.32"/>
    <n v="0"/>
    <s v="7A"/>
    <n v="0.13713476393718074"/>
  </r>
  <r>
    <s v="7A-1B-VCS-Loc-22"/>
    <s v="7A"/>
    <n v="37.585000000000001"/>
    <n v="37.590000000000003"/>
    <n v="37.590000000000003"/>
    <x v="89"/>
    <n v="5467102"/>
    <n v="49559083"/>
    <s v="A"/>
    <n v="7"/>
    <x v="44"/>
    <n v="4.32"/>
    <n v="11"/>
    <n v="4.32"/>
    <n v="0"/>
    <s v="7A"/>
    <n v="0.12767920568368571"/>
  </r>
  <r>
    <s v="7A-1B-VCS-Loc-22"/>
    <s v="7A"/>
    <n v="37.637999999999998"/>
    <n v="37.64"/>
    <n v="37.64"/>
    <x v="358"/>
    <n v="5850089"/>
    <n v="49559083"/>
    <s v="A"/>
    <n v="7"/>
    <x v="44"/>
    <n v="4.32"/>
    <n v="11"/>
    <n v="4.32"/>
    <n v="0"/>
    <s v="7A"/>
    <n v="0.13662351949878879"/>
  </r>
  <r>
    <s v="7A-1B-VCS-Loc-22"/>
    <s v="7A"/>
    <n v="37.716000000000001"/>
    <n v="37.72"/>
    <n v="37.67"/>
    <x v="76"/>
    <n v="4779744"/>
    <n v="49559083"/>
    <s v="A"/>
    <n v="7"/>
    <x v="44"/>
    <n v="4.32"/>
    <n v="11"/>
    <n v="4.32"/>
    <n v="0"/>
    <s v="7A"/>
    <n v="0.11162658338757218"/>
  </r>
  <r>
    <s v="7A-1B-VCS-Loc-22"/>
    <s v="7A"/>
    <n v="37.99"/>
    <n v="37.99"/>
    <n v="37.99"/>
    <x v="77"/>
    <n v="53070846"/>
    <n v="49559083"/>
    <s v="A"/>
    <n v="7"/>
    <x v="44"/>
    <n v="4.32"/>
    <n v="11"/>
    <n v="4.32"/>
    <n v="0"/>
    <s v="7A"/>
    <n v="1.2394214452631775"/>
  </r>
  <r>
    <s v="7A-1B-VCS-Loc-22"/>
    <s v="7A"/>
    <n v="38.192"/>
    <n v="38.19"/>
    <n v="38.19"/>
    <x v="902"/>
    <n v="5991009"/>
    <n v="49559083"/>
    <s v="A"/>
    <n v="7"/>
    <x v="44"/>
    <n v="4.32"/>
    <n v="11"/>
    <n v="4.32"/>
    <n v="0"/>
    <s v="7A"/>
    <n v="0.13991457821050571"/>
  </r>
  <r>
    <s v="7A-1B-VCS-Loc-22"/>
    <s v="7A"/>
    <n v="38.298000000000002"/>
    <n v="38.299999999999997"/>
    <n v="38.299999999999997"/>
    <x v="78"/>
    <n v="6617610"/>
    <n v="49559083"/>
    <s v="A"/>
    <n v="7"/>
    <x v="44"/>
    <n v="4.32"/>
    <n v="11"/>
    <n v="4.32"/>
    <n v="0"/>
    <s v="7A"/>
    <n v="0.15454827591005532"/>
  </r>
  <r>
    <s v="7A-1B-VCS-Loc-22"/>
    <s v="7A"/>
    <n v="38.683"/>
    <n v="38.68"/>
    <n v="38.68"/>
    <x v="1136"/>
    <n v="7215608"/>
    <n v="49559083"/>
    <s v="A"/>
    <n v="7"/>
    <x v="44"/>
    <n v="4.32"/>
    <n v="11"/>
    <n v="4.32"/>
    <n v="0"/>
    <s v="7A"/>
    <n v="0.16851397650251412"/>
  </r>
  <r>
    <s v="7A-1B-VCS-Loc-22"/>
    <s v="7A"/>
    <n v="38.728000000000002"/>
    <n v="38.729999999999997"/>
    <n v="38.729999999999997"/>
    <x v="271"/>
    <n v="6544183"/>
    <n v="49559083"/>
    <s v="A"/>
    <n v="7"/>
    <x v="44"/>
    <n v="4.32"/>
    <n v="11"/>
    <n v="4.32"/>
    <n v="0"/>
    <s v="7A"/>
    <n v="0.1528334549618206"/>
  </r>
  <r>
    <s v="7A-1B-VCS-Loc-22"/>
    <s v="7A"/>
    <n v="38.822000000000003"/>
    <n v="38.82"/>
    <n v="38.82"/>
    <x v="80"/>
    <n v="7799776"/>
    <n v="49559083"/>
    <s v="A"/>
    <n v="7"/>
    <x v="44"/>
    <n v="4.32"/>
    <n v="11"/>
    <n v="4.32"/>
    <n v="0"/>
    <s v="7A"/>
    <n v="0.18215668999602994"/>
  </r>
  <r>
    <s v="7A-1B-VCS-Loc-22"/>
    <s v="7A"/>
    <n v="39.753"/>
    <n v="39.75"/>
    <n v="39.75"/>
    <x v="278"/>
    <n v="2218303"/>
    <n v="49559083"/>
    <s v="A"/>
    <n v="7"/>
    <x v="44"/>
    <n v="4.32"/>
    <n v="11"/>
    <n v="4.32"/>
    <n v="0"/>
    <s v="7A"/>
    <n v="5.1806453401772458E-2"/>
  </r>
  <r>
    <s v="7A-1B-VCS-Loc-22"/>
    <s v="7A"/>
    <n v="39.956000000000003"/>
    <n v="39.96"/>
    <n v="39.96"/>
    <x v="1137"/>
    <n v="1844796"/>
    <n v="49559083"/>
    <s v="A"/>
    <n v="7"/>
    <x v="44"/>
    <n v="4.32"/>
    <n v="11"/>
    <n v="4.32"/>
    <n v="0"/>
    <s v="7A"/>
    <n v="4.3083536383341788E-2"/>
  </r>
  <r>
    <s v="7A-1B-VCS-Loc-22"/>
    <s v="7A"/>
    <n v="40.01"/>
    <n v="40.01"/>
    <n v="40.01"/>
    <x v="952"/>
    <n v="7359556"/>
    <n v="49559083"/>
    <s v="A"/>
    <n v="7"/>
    <x v="44"/>
    <n v="4.32"/>
    <n v="11"/>
    <n v="4.32"/>
    <n v="0"/>
    <s v="7A"/>
    <n v="0.17187575140624836"/>
  </r>
  <r>
    <s v="7A-1B-VCS-Loc-22"/>
    <s v="7A"/>
    <n v="40.125999999999998"/>
    <n v="40.130000000000003"/>
    <n v="40.130000000000003"/>
    <x v="1138"/>
    <n v="511101"/>
    <n v="49559083"/>
    <s v="A"/>
    <n v="7"/>
    <x v="44"/>
    <n v="4.32"/>
    <n v="11"/>
    <n v="4.32"/>
    <n v="0"/>
    <s v="7A"/>
    <n v="1.1936300018572444E-2"/>
  </r>
  <r>
    <s v="7B-7B-VCS-Loc-22"/>
    <s v="7B"/>
    <n v="4.1479999999999997"/>
    <n v="4.1500000000000004"/>
    <n v="4.1500000000000004"/>
    <x v="1139"/>
    <n v="2020080"/>
    <n v="18991970"/>
    <s v="B"/>
    <n v="7"/>
    <x v="45"/>
    <n v="3.58"/>
    <n v="11"/>
    <n v="3.58"/>
    <n v="0"/>
    <s v="7B"/>
    <n v="0.14855440389400917"/>
  </r>
  <r>
    <s v="7B-7B-VCS-Loc-22"/>
    <s v="7B"/>
    <n v="4.9909999999999997"/>
    <n v="4.99"/>
    <n v="4.99"/>
    <x v="241"/>
    <n v="4649276"/>
    <n v="18991970"/>
    <s v="B"/>
    <n v="7"/>
    <x v="45"/>
    <n v="3.58"/>
    <n v="11"/>
    <n v="3.58"/>
    <n v="0"/>
    <s v="7B"/>
    <n v="0.34190251114744136"/>
  </r>
  <r>
    <s v="7B-7B-VCS-Loc-22"/>
    <s v="7B"/>
    <n v="6.3250000000000002"/>
    <n v="6.33"/>
    <n v="6.32"/>
    <x v="6"/>
    <n v="957248"/>
    <n v="18991970"/>
    <s v="B"/>
    <n v="7"/>
    <x v="45"/>
    <n v="3.58"/>
    <n v="11"/>
    <n v="3.58"/>
    <n v="0"/>
    <s v="7B"/>
    <n v="7.0394937833517718E-2"/>
  </r>
  <r>
    <s v="7B-7B-VCS-Loc-22"/>
    <s v="7B"/>
    <n v="9.3729999999999993"/>
    <n v="9.3699999999999992"/>
    <n v="9.3699999999999992"/>
    <x v="10"/>
    <n v="11537499"/>
    <n v="18991970"/>
    <s v="B"/>
    <n v="7"/>
    <x v="45"/>
    <n v="3.58"/>
    <n v="11"/>
    <n v="3.58"/>
    <n v="0"/>
    <s v="7B"/>
    <n v="0.84845465841586798"/>
  </r>
  <r>
    <s v="7B-7B-VCS-Loc-22"/>
    <s v="7B"/>
    <n v="9.5340000000000007"/>
    <n v="9.5299999999999994"/>
    <n v="9.5299999999999994"/>
    <x v="11"/>
    <n v="8136001"/>
    <n v="18991970"/>
    <s v="B"/>
    <n v="7"/>
    <x v="45"/>
    <n v="3.58"/>
    <n v="11"/>
    <n v="3.58"/>
    <n v="0"/>
    <s v="7B"/>
    <n v="0.59831233348979362"/>
  </r>
  <r>
    <s v="7B-7B-VCS-Loc-22"/>
    <s v="7B"/>
    <n v="9.8059999999999992"/>
    <n v="9.81"/>
    <n v="9.8000000000000007"/>
    <x v="13"/>
    <n v="3900924"/>
    <n v="18991970"/>
    <s v="B"/>
    <n v="7"/>
    <x v="45"/>
    <n v="3.58"/>
    <n v="11"/>
    <n v="3.58"/>
    <n v="0"/>
    <s v="7B"/>
    <n v="0.28686954945142457"/>
  </r>
  <r>
    <s v="7B-7B-VCS-Loc-22"/>
    <s v="7B"/>
    <n v="12.4"/>
    <n v="12.4"/>
    <n v="12.39"/>
    <x v="20"/>
    <n v="3071746"/>
    <n v="18991970"/>
    <s v="B"/>
    <n v="7"/>
    <x v="45"/>
    <n v="3.58"/>
    <n v="11"/>
    <n v="3.58"/>
    <n v="0"/>
    <s v="7B"/>
    <n v="0.22589273491337325"/>
  </r>
  <r>
    <s v="7B-7B-VCS-Loc-22"/>
    <s v="7B"/>
    <n v="12.535"/>
    <n v="12.54"/>
    <n v="12.53"/>
    <x v="21"/>
    <n v="18110268"/>
    <n v="18991970"/>
    <s v="B"/>
    <n v="7"/>
    <x v="45"/>
    <n v="3.58"/>
    <n v="11"/>
    <n v="3.58"/>
    <n v="0"/>
    <s v="7B"/>
    <n v="1.3318086744588082"/>
  </r>
  <r>
    <s v="7B-7B-VCS-Loc-22"/>
    <s v="7B"/>
    <n v="14.253"/>
    <n v="14.25"/>
    <n v="14.25"/>
    <x v="24"/>
    <n v="906772"/>
    <n v="18991970"/>
    <s v="B"/>
    <n v="7"/>
    <x v="45"/>
    <n v="3.58"/>
    <n v="11"/>
    <n v="3.58"/>
    <n v="0"/>
    <s v="7B"/>
    <n v="6.6682989746831053E-2"/>
  </r>
  <r>
    <s v="7B-7B-VCS-Loc-22"/>
    <s v="7B"/>
    <n v="15.401"/>
    <n v="15.4"/>
    <n v="15.4"/>
    <x v="273"/>
    <n v="1142679"/>
    <n v="18991970"/>
    <s v="B"/>
    <n v="7"/>
    <x v="45"/>
    <n v="3.58"/>
    <n v="11"/>
    <n v="3.58"/>
    <n v="0"/>
    <s v="7B"/>
    <n v="8.4031324347155809E-2"/>
  </r>
  <r>
    <s v="7B-7B-VCS-Loc-22"/>
    <s v="7B"/>
    <n v="15.558999999999999"/>
    <n v="15.56"/>
    <n v="15.55"/>
    <x v="27"/>
    <n v="6875371"/>
    <n v="18991970"/>
    <s v="B"/>
    <n v="7"/>
    <x v="45"/>
    <n v="3.58"/>
    <n v="11"/>
    <n v="3.58"/>
    <n v="0"/>
    <s v="7B"/>
    <n v="0.50560702568965477"/>
  </r>
  <r>
    <s v="7B-7B-VCS-Loc-22"/>
    <s v="7B"/>
    <n v="16.449000000000002"/>
    <n v="16.45"/>
    <n v="16.440000000000001"/>
    <x v="151"/>
    <n v="2225713"/>
    <n v="18991970"/>
    <s v="B"/>
    <n v="7"/>
    <x v="45"/>
    <n v="3.58"/>
    <n v="11"/>
    <n v="3.58"/>
    <n v="0"/>
    <s v="7B"/>
    <n v="0.16367642269323332"/>
  </r>
  <r>
    <s v="7B-7B-VCS-Loc-22"/>
    <s v="7B"/>
    <n v="18.085999999999999"/>
    <n v="18.09"/>
    <n v="18.09"/>
    <x v="33"/>
    <n v="1431011"/>
    <n v="18991970"/>
    <s v="B"/>
    <n v="7"/>
    <x v="45"/>
    <n v="3.58"/>
    <n v="11"/>
    <n v="3.58"/>
    <n v="0"/>
    <s v="7B"/>
    <n v="0.10523493429506255"/>
  </r>
  <r>
    <s v="7B-7B-VCS-Loc-22"/>
    <s v="7B"/>
    <n v="18.213999999999999"/>
    <n v="18.21"/>
    <n v="18.21"/>
    <x v="274"/>
    <n v="740629"/>
    <n v="18991970"/>
    <s v="B"/>
    <n v="7"/>
    <x v="45"/>
    <n v="3.58"/>
    <n v="11"/>
    <n v="3.58"/>
    <n v="0"/>
    <s v="7B"/>
    <n v="5.4465020990067781E-2"/>
  </r>
  <r>
    <s v="7B-7B-VCS-Loc-22"/>
    <s v="7B"/>
    <n v="18.516999999999999"/>
    <n v="18.52"/>
    <n v="18.510000000000002"/>
    <x v="36"/>
    <n v="18991970"/>
    <n v="18991970"/>
    <s v="B"/>
    <n v="7"/>
    <x v="45"/>
    <n v="3.58"/>
    <n v="11"/>
    <n v="3.58"/>
    <n v="0"/>
    <s v="7B"/>
    <n v="1.3966480446927374"/>
  </r>
  <r>
    <s v="7B-7B-VCS-Loc-22"/>
    <s v="7B"/>
    <n v="20.047000000000001"/>
    <n v="20.05"/>
    <n v="20.05"/>
    <x v="40"/>
    <n v="1539821"/>
    <n v="18991970"/>
    <s v="B"/>
    <n v="7"/>
    <x v="45"/>
    <n v="3.58"/>
    <n v="11"/>
    <n v="3.58"/>
    <n v="0"/>
    <s v="7B"/>
    <n v="0.11323669892206105"/>
  </r>
  <r>
    <s v="7B-7B-VCS-Loc-22"/>
    <s v="7B"/>
    <n v="21.082999999999998"/>
    <n v="21.08"/>
    <n v="21.07"/>
    <x v="167"/>
    <n v="2538259"/>
    <n v="18991970"/>
    <s v="B"/>
    <n v="7"/>
    <x v="45"/>
    <n v="3.58"/>
    <n v="11"/>
    <n v="3.58"/>
    <n v="0"/>
    <s v="7B"/>
    <n v="0.18666070287988781"/>
  </r>
  <r>
    <s v="7B-7B-VCS-Loc-22"/>
    <s v="7B"/>
    <n v="21.318999999999999"/>
    <n v="21.32"/>
    <n v="21.28"/>
    <x v="168"/>
    <n v="1283558"/>
    <n v="18991970"/>
    <s v="B"/>
    <n v="7"/>
    <x v="45"/>
    <n v="3.58"/>
    <n v="11"/>
    <n v="3.58"/>
    <n v="0"/>
    <s v="7B"/>
    <n v="9.4391407049912182E-2"/>
  </r>
  <r>
    <s v="7B-7B-VCS-Loc-22"/>
    <s v="7B"/>
    <n v="25.626999999999999"/>
    <n v="25.63"/>
    <n v="25.62"/>
    <x v="50"/>
    <n v="3053071"/>
    <n v="18991970"/>
    <s v="B"/>
    <n v="7"/>
    <x v="45"/>
    <n v="3.58"/>
    <n v="11"/>
    <n v="3.58"/>
    <n v="0"/>
    <s v="7B"/>
    <n v="0.22451939648483546"/>
  </r>
  <r>
    <s v="7B-7B-VCS-Loc-22"/>
    <s v="7B"/>
    <n v="31.748999999999999"/>
    <n v="31.75"/>
    <n v="31.73"/>
    <x v="84"/>
    <n v="2788287"/>
    <n v="18991970"/>
    <s v="B"/>
    <n v="7"/>
    <x v="45"/>
    <n v="3.58"/>
    <n v="11"/>
    <n v="3.58"/>
    <n v="0"/>
    <s v="7B"/>
    <n v="0.20504747988714067"/>
  </r>
  <r>
    <s v="7B-7B-VCS-Loc-22"/>
    <s v="7B"/>
    <n v="34.212000000000003"/>
    <n v="34.21"/>
    <n v="34.21"/>
    <x v="86"/>
    <n v="16931204"/>
    <n v="18991970"/>
    <s v="B"/>
    <n v="7"/>
    <x v="45"/>
    <n v="3.58"/>
    <n v="11"/>
    <n v="3.58"/>
    <n v="0"/>
    <s v="7B"/>
    <n v="1.2451016382657436"/>
  </r>
  <r>
    <s v="7B-7B-VCS-Loc-22"/>
    <s v="7B"/>
    <n v="34.94"/>
    <n v="34.94"/>
    <n v="34.86"/>
    <x v="61"/>
    <n v="1156054"/>
    <n v="18991970"/>
    <s v="B"/>
    <n v="7"/>
    <x v="45"/>
    <n v="3.58"/>
    <n v="11"/>
    <n v="3.58"/>
    <n v="0"/>
    <s v="7B"/>
    <n v="8.5014906755814065E-2"/>
  </r>
  <r>
    <s v="7B-7B-VCS-Loc-22"/>
    <s v="7B"/>
    <n v="36.167000000000002"/>
    <n v="36.17"/>
    <n v="36.11"/>
    <x v="65"/>
    <n v="819991"/>
    <n v="18991970"/>
    <s v="B"/>
    <n v="7"/>
    <x v="45"/>
    <n v="3.58"/>
    <n v="11"/>
    <n v="3.58"/>
    <n v="0"/>
    <s v="7B"/>
    <n v="6.0301212923969581E-2"/>
  </r>
  <r>
    <s v="7B-7B-VCS-Loc-22"/>
    <s v="7B"/>
    <n v="36.619"/>
    <n v="36.619999999999997"/>
    <n v="36.619999999999997"/>
    <x v="87"/>
    <n v="1853067"/>
    <n v="18991970"/>
    <s v="B"/>
    <n v="7"/>
    <x v="45"/>
    <n v="3.58"/>
    <n v="11"/>
    <n v="3.58"/>
    <n v="0"/>
    <s v="7B"/>
    <n v="0.13627245631888829"/>
  </r>
  <r>
    <s v="7B-7B-VCS-Loc-22"/>
    <s v="7B"/>
    <n v="36.960999999999999"/>
    <n v="36.96"/>
    <n v="36.96"/>
    <x v="69"/>
    <n v="2180122"/>
    <n v="18991970"/>
    <s v="B"/>
    <n v="7"/>
    <x v="45"/>
    <n v="3.58"/>
    <n v="11"/>
    <n v="3.58"/>
    <n v="0"/>
    <s v="7B"/>
    <n v="0.1603237119946809"/>
  </r>
  <r>
    <s v="7B-7B-VCS-Loc-22"/>
    <s v="7B"/>
    <n v="37.064"/>
    <n v="37.06"/>
    <n v="37.06"/>
    <x v="70"/>
    <n v="1812829"/>
    <n v="18991970"/>
    <s v="B"/>
    <n v="7"/>
    <x v="45"/>
    <n v="3.58"/>
    <n v="11"/>
    <n v="3.58"/>
    <n v="0"/>
    <s v="7B"/>
    <n v="0.13331339920041421"/>
  </r>
  <r>
    <s v="7B-7B-VCS-Loc-22"/>
    <s v="7B"/>
    <n v="37.249000000000002"/>
    <n v="37.25"/>
    <n v="37.24"/>
    <x v="267"/>
    <n v="1899437"/>
    <n v="18991970"/>
    <s v="B"/>
    <n v="7"/>
    <x v="45"/>
    <n v="3.58"/>
    <n v="11"/>
    <n v="3.58"/>
    <n v="0"/>
    <s v="7B"/>
    <n v="0.13968245379847583"/>
  </r>
  <r>
    <s v="7B-7B-VCS-Loc-22"/>
    <s v="7B"/>
    <n v="37.295000000000002"/>
    <n v="37.299999999999997"/>
    <n v="37.24"/>
    <x v="73"/>
    <n v="1625911"/>
    <n v="18991970"/>
    <s v="B"/>
    <n v="7"/>
    <x v="45"/>
    <n v="3.58"/>
    <n v="11"/>
    <n v="3.58"/>
    <n v="0"/>
    <s v="7B"/>
    <n v="0.11956766038459482"/>
  </r>
  <r>
    <s v="7B-7B-VCS-Loc-22"/>
    <s v="7B"/>
    <n v="37.723999999999997"/>
    <n v="37.72"/>
    <n v="37.67"/>
    <x v="76"/>
    <n v="3390793"/>
    <n v="18991970"/>
    <s v="B"/>
    <n v="7"/>
    <x v="45"/>
    <n v="3.58"/>
    <n v="11"/>
    <n v="3.58"/>
    <n v="0"/>
    <s v="7B"/>
    <n v="0.24935509130478942"/>
  </r>
  <r>
    <s v="7B-7B-VCS-Loc-22"/>
    <s v="7B"/>
    <n v="37.758000000000003"/>
    <n v="37.76"/>
    <n v="37.76"/>
    <x v="296"/>
    <n v="2407650"/>
    <n v="18991970"/>
    <s v="B"/>
    <n v="7"/>
    <x v="45"/>
    <n v="3.58"/>
    <n v="11"/>
    <n v="3.58"/>
    <n v="0"/>
    <s v="7B"/>
    <n v="0.17705586438923762"/>
  </r>
  <r>
    <s v="7B-7B-VCS-Loc-22"/>
    <s v="7B"/>
    <n v="37.99"/>
    <n v="37.99"/>
    <n v="37.99"/>
    <x v="77"/>
    <n v="13229781"/>
    <n v="18991970"/>
    <s v="B"/>
    <n v="7"/>
    <x v="45"/>
    <n v="3.58"/>
    <n v="11"/>
    <n v="3.58"/>
    <n v="0"/>
    <s v="7B"/>
    <n v="0.97290316725242987"/>
  </r>
  <r>
    <s v="7B-7B-VCS-Loc-22"/>
    <s v="7B"/>
    <n v="38.456000000000003"/>
    <n v="38.46"/>
    <n v="38.46"/>
    <x v="91"/>
    <n v="2524710"/>
    <n v="18991970"/>
    <s v="B"/>
    <n v="7"/>
    <x v="45"/>
    <n v="3.58"/>
    <n v="11"/>
    <n v="3.58"/>
    <n v="0"/>
    <s v="7B"/>
    <n v="0.18566432470755803"/>
  </r>
  <r>
    <s v="7C-13B-VCS-Loc-22"/>
    <s v="7C"/>
    <n v="4.1769999999999996"/>
    <n v="4.18"/>
    <n v="4.1500000000000004"/>
    <x v="111"/>
    <n v="617135"/>
    <n v="41908642"/>
    <s v="C"/>
    <n v="7"/>
    <x v="46"/>
    <n v="4.7"/>
    <n v="10"/>
    <n v="4.7"/>
    <n v="0"/>
    <s v="7C"/>
    <n v="1.5665661410471873E-2"/>
  </r>
  <r>
    <s v="7C-13B-VCS-Loc-22"/>
    <s v="7C"/>
    <n v="4.4400000000000004"/>
    <n v="4.4400000000000004"/>
    <n v="4.4400000000000004"/>
    <x v="211"/>
    <n v="393272"/>
    <n v="41908642"/>
    <s v="C"/>
    <n v="7"/>
    <x v="46"/>
    <n v="4.7"/>
    <n v="10"/>
    <n v="4.7"/>
    <n v="0"/>
    <s v="7C"/>
    <n v="9.9830118113850199E-3"/>
  </r>
  <r>
    <s v="7C-13B-VCS-Loc-22"/>
    <s v="7C"/>
    <n v="4.7069999999999999"/>
    <n v="4.71"/>
    <n v="4.7"/>
    <x v="94"/>
    <n v="8726360"/>
    <n v="41908642"/>
    <s v="C"/>
    <n v="7"/>
    <x v="46"/>
    <n v="4.7"/>
    <n v="10"/>
    <n v="4.7"/>
    <n v="0"/>
    <s v="7C"/>
    <n v="0.22151425718179221"/>
  </r>
  <r>
    <s v="7C-13B-VCS-Loc-22"/>
    <s v="7C"/>
    <n v="5.0039999999999996"/>
    <n v="5"/>
    <n v="4.99"/>
    <x v="326"/>
    <n v="10875604"/>
    <n v="41908642"/>
    <s v="C"/>
    <n v="7"/>
    <x v="46"/>
    <n v="4.7"/>
    <n v="10"/>
    <n v="4.7"/>
    <n v="0"/>
    <s v="7C"/>
    <n v="0.2760717345449108"/>
  </r>
  <r>
    <s v="7C-13B-VCS-Loc-22"/>
    <s v="7C"/>
    <n v="5.3360000000000003"/>
    <n v="5.34"/>
    <n v="5.34"/>
    <x v="187"/>
    <n v="12033672"/>
    <n v="41908642"/>
    <s v="C"/>
    <n v="7"/>
    <x v="46"/>
    <n v="4.7"/>
    <n v="10"/>
    <n v="4.7"/>
    <n v="0"/>
    <s v="7C"/>
    <n v="0.30546870794344166"/>
  </r>
  <r>
    <s v="7C-13B-VCS-Loc-22"/>
    <s v="7C"/>
    <n v="6.2670000000000003"/>
    <n v="6.27"/>
    <n v="6.25"/>
    <x v="5"/>
    <n v="1105249"/>
    <n v="41908642"/>
    <s v="C"/>
    <n v="7"/>
    <x v="46"/>
    <n v="4.7"/>
    <n v="10"/>
    <n v="4.7"/>
    <n v="0"/>
    <s v="7C"/>
    <n v="2.8056189663951372E-2"/>
  </r>
  <r>
    <s v="7C-13B-VCS-Loc-22"/>
    <s v="7C"/>
    <n v="8.6430000000000007"/>
    <n v="8.64"/>
    <n v="8.64"/>
    <x v="823"/>
    <n v="2400920"/>
    <n v="41908642"/>
    <s v="C"/>
    <n v="7"/>
    <x v="46"/>
    <n v="4.7"/>
    <n v="10"/>
    <n v="4.7"/>
    <n v="0"/>
    <s v="7C"/>
    <n v="6.0946145970703546E-2"/>
  </r>
  <r>
    <s v="7C-13B-VCS-Loc-22"/>
    <s v="7C"/>
    <n v="8.99"/>
    <n v="8.99"/>
    <n v="8.99"/>
    <x v="9"/>
    <n v="6650098"/>
    <n v="41908642"/>
    <s v="C"/>
    <n v="7"/>
    <x v="46"/>
    <n v="4.7"/>
    <n v="10"/>
    <n v="4.7"/>
    <n v="0"/>
    <s v="7C"/>
    <n v="0.16880939116150628"/>
  </r>
  <r>
    <s v="7C-13B-VCS-Loc-22"/>
    <s v="7C"/>
    <n v="9.3789999999999996"/>
    <n v="9.3800000000000008"/>
    <n v="9.3800000000000008"/>
    <x v="10"/>
    <n v="5077584"/>
    <n v="41908642"/>
    <s v="C"/>
    <n v="7"/>
    <x v="46"/>
    <n v="4.7"/>
    <n v="10"/>
    <n v="4.7"/>
    <n v="0"/>
    <s v="7C"/>
    <n v="0.12889191461710878"/>
  </r>
  <r>
    <s v="7C-13B-VCS-Loc-22"/>
    <s v="7C"/>
    <n v="9.7200000000000006"/>
    <n v="9.7200000000000006"/>
    <n v="9.7200000000000006"/>
    <x v="1140"/>
    <n v="4011226"/>
    <n v="41908642"/>
    <s v="C"/>
    <n v="7"/>
    <x v="46"/>
    <n v="4.7"/>
    <n v="10"/>
    <n v="4.7"/>
    <n v="0"/>
    <s v="7C"/>
    <n v="0.10182295341680742"/>
  </r>
  <r>
    <s v="7C-13B-VCS-Loc-22"/>
    <s v="7C"/>
    <n v="9.9909999999999997"/>
    <n v="9.99"/>
    <n v="9.99"/>
    <x v="222"/>
    <n v="2411711"/>
    <n v="41908642"/>
    <s v="C"/>
    <n v="7"/>
    <x v="46"/>
    <n v="4.7"/>
    <n v="10"/>
    <n v="4.7"/>
    <n v="0"/>
    <s v="7C"/>
    <n v="6.1220070075284232E-2"/>
  </r>
  <r>
    <s v="7C-13B-VCS-Loc-22"/>
    <s v="7C"/>
    <n v="10.195"/>
    <n v="10.199999999999999"/>
    <n v="10.18"/>
    <x v="14"/>
    <n v="2745538"/>
    <n v="41908642"/>
    <s v="C"/>
    <n v="7"/>
    <x v="46"/>
    <n v="4.7"/>
    <n v="10"/>
    <n v="4.7"/>
    <n v="0"/>
    <s v="7C"/>
    <n v="6.9694100476531268E-2"/>
  </r>
  <r>
    <s v="7C-13B-VCS-Loc-22"/>
    <s v="7C"/>
    <n v="11.069000000000001"/>
    <n v="11.07"/>
    <n v="11.07"/>
    <x v="420"/>
    <n v="2141591"/>
    <n v="41908642"/>
    <s v="C"/>
    <n v="7"/>
    <x v="46"/>
    <n v="4.7"/>
    <n v="10"/>
    <n v="4.7"/>
    <n v="0"/>
    <s v="7C"/>
    <n v="5.4363209809383473E-2"/>
  </r>
  <r>
    <s v="7C-13B-VCS-Loc-22"/>
    <s v="7C"/>
    <n v="11.438000000000001"/>
    <n v="11.44"/>
    <n v="11.44"/>
    <x v="135"/>
    <n v="51983888"/>
    <n v="41908642"/>
    <s v="C"/>
    <n v="7"/>
    <x v="46"/>
    <n v="4.7"/>
    <n v="10"/>
    <n v="4.7"/>
    <n v="0"/>
    <s v="7C"/>
    <n v="1.3195848367178848"/>
  </r>
  <r>
    <s v="7C-13B-VCS-Loc-22"/>
    <s v="7C"/>
    <n v="12.404"/>
    <n v="12.4"/>
    <n v="12.39"/>
    <x v="20"/>
    <n v="1610495"/>
    <n v="41908642"/>
    <s v="C"/>
    <n v="7"/>
    <x v="46"/>
    <n v="4.7"/>
    <n v="10"/>
    <n v="4.7"/>
    <n v="0"/>
    <s v="7C"/>
    <n v="4.0881605115992287E-2"/>
  </r>
  <r>
    <s v="7C-13B-VCS-Loc-22"/>
    <s v="7C"/>
    <n v="12.542999999999999"/>
    <n v="12.54"/>
    <n v="12.53"/>
    <x v="21"/>
    <n v="10717714"/>
    <n v="41908642"/>
    <s v="C"/>
    <n v="7"/>
    <x v="46"/>
    <n v="4.7"/>
    <n v="10"/>
    <n v="4.7"/>
    <n v="0"/>
    <s v="7C"/>
    <n v="0.27206377635083756"/>
  </r>
  <r>
    <s v="7C-13B-VCS-Loc-22"/>
    <s v="7C"/>
    <n v="12.795"/>
    <n v="12.8"/>
    <n v="12.8"/>
    <x v="1141"/>
    <n v="26085519"/>
    <n v="41908642"/>
    <s v="C"/>
    <n v="7"/>
    <x v="46"/>
    <n v="4.7"/>
    <n v="10"/>
    <n v="4.7"/>
    <n v="0"/>
    <s v="7C"/>
    <n v="0.66216777264363691"/>
  </r>
  <r>
    <s v="7C-13B-VCS-Loc-22"/>
    <s v="7C"/>
    <n v="12.913"/>
    <n v="12.91"/>
    <n v="12.91"/>
    <x v="22"/>
    <n v="3243866"/>
    <n v="41908642"/>
    <s v="C"/>
    <n v="7"/>
    <x v="46"/>
    <n v="4.7"/>
    <n v="10"/>
    <n v="4.7"/>
    <n v="0"/>
    <s v="7C"/>
    <n v="8.2343905979958609E-2"/>
  </r>
  <r>
    <s v="7C-13B-VCS-Loc-22"/>
    <s v="7C"/>
    <n v="14.253"/>
    <n v="14.25"/>
    <n v="14.25"/>
    <x v="24"/>
    <n v="3487758"/>
    <n v="41908642"/>
    <s v="C"/>
    <n v="7"/>
    <x v="46"/>
    <n v="4.7"/>
    <n v="10"/>
    <n v="4.7"/>
    <n v="0"/>
    <s v="7C"/>
    <n v="8.8534981664732282E-2"/>
  </r>
  <r>
    <s v="7C-13B-VCS-Loc-22"/>
    <s v="7C"/>
    <n v="14.342000000000001"/>
    <n v="14.34"/>
    <n v="14.34"/>
    <x v="1142"/>
    <n v="9841567"/>
    <n v="41908642"/>
    <s v="C"/>
    <n v="7"/>
    <x v="46"/>
    <n v="4.7"/>
    <n v="10"/>
    <n v="4.7"/>
    <n v="0"/>
    <s v="7C"/>
    <n v="0.24982322566451984"/>
  </r>
  <r>
    <s v="7C-13B-VCS-Loc-22"/>
    <s v="7C"/>
    <n v="15.039"/>
    <n v="15.04"/>
    <n v="15.02"/>
    <x v="25"/>
    <n v="1919486"/>
    <n v="41908642"/>
    <s v="C"/>
    <n v="7"/>
    <x v="46"/>
    <n v="4.7"/>
    <n v="10"/>
    <n v="4.7"/>
    <n v="0"/>
    <s v="7C"/>
    <n v="4.8725186155607787E-2"/>
  </r>
  <r>
    <s v="7C-13B-VCS-Loc-22"/>
    <s v="7C"/>
    <n v="15.207000000000001"/>
    <n v="15.21"/>
    <n v="15.21"/>
    <x v="356"/>
    <n v="2122450"/>
    <n v="41908642"/>
    <s v="C"/>
    <n v="7"/>
    <x v="46"/>
    <n v="4.7"/>
    <n v="10"/>
    <n v="4.7"/>
    <n v="0"/>
    <s v="7C"/>
    <n v="5.3877325156823107E-2"/>
  </r>
  <r>
    <s v="7C-13B-VCS-Loc-22"/>
    <s v="7C"/>
    <n v="15.566000000000001"/>
    <n v="15.57"/>
    <n v="15.55"/>
    <x v="27"/>
    <n v="7413947"/>
    <n v="41908642"/>
    <s v="C"/>
    <n v="7"/>
    <x v="46"/>
    <n v="4.7"/>
    <n v="10"/>
    <n v="4.7"/>
    <n v="0"/>
    <s v="7C"/>
    <n v="0.18819931363021658"/>
  </r>
  <r>
    <s v="7C-13B-VCS-Loc-22"/>
    <s v="7C"/>
    <n v="15.78"/>
    <n v="15.78"/>
    <n v="15.77"/>
    <x v="96"/>
    <n v="2524542"/>
    <n v="41908642"/>
    <s v="C"/>
    <n v="7"/>
    <x v="46"/>
    <n v="4.7"/>
    <n v="10"/>
    <n v="4.7"/>
    <n v="0"/>
    <s v="7C"/>
    <n v="6.4084228229666904E-2"/>
  </r>
  <r>
    <s v="7C-13B-VCS-Loc-22"/>
    <s v="7C"/>
    <n v="16.206"/>
    <n v="16.21"/>
    <n v="16.21"/>
    <x v="1143"/>
    <n v="2280809"/>
    <n v="41908642"/>
    <s v="C"/>
    <n v="7"/>
    <x v="46"/>
    <n v="4.7"/>
    <n v="10"/>
    <n v="4.7"/>
    <n v="0"/>
    <s v="7C"/>
    <n v="5.7897188679878697E-2"/>
  </r>
  <r>
    <s v="7C-13B-VCS-Loc-22"/>
    <s v="7C"/>
    <n v="16.347999999999999"/>
    <n v="16.350000000000001"/>
    <n v="16.350000000000001"/>
    <x v="30"/>
    <n v="861554"/>
    <n v="41908642"/>
    <s v="C"/>
    <n v="7"/>
    <x v="46"/>
    <n v="4.7"/>
    <n v="10"/>
    <n v="4.7"/>
    <n v="0"/>
    <s v="7C"/>
    <n v="2.1870114725040201E-2"/>
  </r>
  <r>
    <s v="7C-13B-VCS-Loc-22"/>
    <s v="7C"/>
    <n v="16.454000000000001"/>
    <n v="16.45"/>
    <n v="16.440000000000001"/>
    <x v="151"/>
    <n v="4251331"/>
    <n v="41908642"/>
    <s v="C"/>
    <n v="7"/>
    <x v="46"/>
    <n v="4.7"/>
    <n v="10"/>
    <n v="4.7"/>
    <n v="0"/>
    <s v="7C"/>
    <n v="0.10791789801233571"/>
  </r>
  <r>
    <s v="7C-13B-VCS-Loc-22"/>
    <s v="7C"/>
    <n v="16.606999999999999"/>
    <n v="16.61"/>
    <n v="16.61"/>
    <x v="1144"/>
    <n v="1027913"/>
    <n v="41908642"/>
    <s v="C"/>
    <n v="7"/>
    <x v="46"/>
    <n v="4.7"/>
    <n v="10"/>
    <n v="4.7"/>
    <n v="0"/>
    <s v="7C"/>
    <n v="2.6093054222208065E-2"/>
  </r>
  <r>
    <s v="7C-13B-VCS-Loc-22"/>
    <s v="7C"/>
    <n v="18.515000000000001"/>
    <n v="18.52"/>
    <n v="18.510000000000002"/>
    <x v="36"/>
    <n v="41908642"/>
    <n v="41908642"/>
    <s v="C"/>
    <n v="7"/>
    <x v="46"/>
    <n v="4.7"/>
    <n v="10"/>
    <n v="4.7"/>
    <n v="0"/>
    <s v="7C"/>
    <n v="1.0638297872340425"/>
  </r>
  <r>
    <s v="7C-13B-VCS-Loc-22"/>
    <s v="7C"/>
    <n v="18.77"/>
    <n v="18.77"/>
    <n v="18.760000000000002"/>
    <x v="97"/>
    <n v="2503737"/>
    <n v="41908642"/>
    <s v="C"/>
    <n v="7"/>
    <x v="46"/>
    <n v="4.7"/>
    <n v="10"/>
    <n v="4.7"/>
    <n v="0"/>
    <s v="7C"/>
    <n v="6.3556103774491182E-2"/>
  </r>
  <r>
    <s v="7C-13B-VCS-Loc-22"/>
    <s v="7C"/>
    <n v="20.047999999999998"/>
    <n v="20.05"/>
    <n v="20.05"/>
    <x v="40"/>
    <n v="783646"/>
    <n v="41908642"/>
    <s v="C"/>
    <n v="7"/>
    <x v="46"/>
    <n v="4.7"/>
    <n v="10"/>
    <n v="4.7"/>
    <n v="0"/>
    <s v="7C"/>
    <n v="1.9892459351147872E-2"/>
  </r>
  <r>
    <s v="7C-13B-VCS-Loc-22"/>
    <s v="7C"/>
    <n v="20.638999999999999"/>
    <n v="20.64"/>
    <n v="20.64"/>
    <x v="338"/>
    <n v="1623369"/>
    <n v="41908642"/>
    <s v="C"/>
    <n v="7"/>
    <x v="46"/>
    <n v="4.7"/>
    <n v="10"/>
    <n v="4.7"/>
    <n v="0"/>
    <s v="7C"/>
    <n v="4.1208405127332454E-2"/>
  </r>
  <r>
    <s v="7C-13B-VCS-Loc-22"/>
    <s v="7C"/>
    <n v="21.28"/>
    <n v="21.28"/>
    <n v="21.28"/>
    <x v="98"/>
    <n v="8204965"/>
    <n v="41908642"/>
    <s v="C"/>
    <n v="7"/>
    <x v="46"/>
    <n v="4.7"/>
    <n v="10"/>
    <n v="4.7"/>
    <n v="0"/>
    <s v="7C"/>
    <n v="0.2082789074915089"/>
  </r>
  <r>
    <s v="7C-13B-VCS-Loc-22"/>
    <s v="7C"/>
    <n v="22.802"/>
    <n v="22.8"/>
    <n v="22.8"/>
    <x v="1145"/>
    <n v="3723223"/>
    <n v="41908642"/>
    <s v="C"/>
    <n v="7"/>
    <x v="46"/>
    <n v="4.7"/>
    <n v="10"/>
    <n v="4.7"/>
    <n v="0"/>
    <s v="7C"/>
    <n v="9.451214219527547E-2"/>
  </r>
  <r>
    <s v="7C-13B-VCS-Loc-22"/>
    <s v="7C"/>
    <n v="23.332999999999998"/>
    <n v="23.33"/>
    <n v="23.32"/>
    <x v="45"/>
    <n v="1806804"/>
    <n v="41908642"/>
    <s v="C"/>
    <n v="7"/>
    <x v="46"/>
    <n v="4.7"/>
    <n v="10"/>
    <n v="4.7"/>
    <n v="0"/>
    <s v="7C"/>
    <n v="4.5864810291242959E-2"/>
  </r>
  <r>
    <s v="7C-13B-VCS-Loc-22"/>
    <s v="7C"/>
    <n v="25.449000000000002"/>
    <n v="25.45"/>
    <n v="25.45"/>
    <x v="99"/>
    <n v="2722662"/>
    <n v="41908642"/>
    <s v="C"/>
    <n v="7"/>
    <x v="46"/>
    <n v="4.7"/>
    <n v="10"/>
    <n v="4.7"/>
    <n v="0"/>
    <s v="7C"/>
    <n v="6.9113404728557246E-2"/>
  </r>
  <r>
    <s v="7C-13B-VCS-Loc-22"/>
    <s v="7C"/>
    <n v="25.684000000000001"/>
    <n v="25.68"/>
    <n v="25.67"/>
    <x v="254"/>
    <n v="3552711"/>
    <n v="41908642"/>
    <s v="C"/>
    <n v="7"/>
    <x v="46"/>
    <n v="4.7"/>
    <n v="10"/>
    <n v="4.7"/>
    <n v="0"/>
    <s v="7C"/>
    <n v="9.0183780883046571E-2"/>
  </r>
  <r>
    <s v="7C-13B-VCS-Loc-22"/>
    <s v="7C"/>
    <n v="26.638000000000002"/>
    <n v="26.64"/>
    <n v="26.62"/>
    <x v="293"/>
    <n v="2009843"/>
    <n v="41908642"/>
    <s v="C"/>
    <n v="7"/>
    <x v="46"/>
    <n v="4.7"/>
    <n v="10"/>
    <n v="4.7"/>
    <n v="0"/>
    <s v="7C"/>
    <n v="5.1018853129715575E-2"/>
  </r>
  <r>
    <s v="7C-13B-VCS-Loc-22"/>
    <s v="7C"/>
    <n v="27.916"/>
    <n v="27.92"/>
    <n v="27.92"/>
    <x v="255"/>
    <n v="855981"/>
    <n v="41908642"/>
    <s v="C"/>
    <n v="7"/>
    <x v="46"/>
    <n v="4.7"/>
    <n v="10"/>
    <n v="4.7"/>
    <n v="0"/>
    <s v="7C"/>
    <n v="2.1728646924574244E-2"/>
  </r>
  <r>
    <s v="7C-13B-VCS-Loc-22"/>
    <s v="7C"/>
    <n v="29.032"/>
    <n v="29.03"/>
    <n v="29.03"/>
    <x v="101"/>
    <n v="1668187"/>
    <n v="41908642"/>
    <s v="C"/>
    <n v="7"/>
    <x v="46"/>
    <n v="4.7"/>
    <n v="10"/>
    <n v="4.7"/>
    <n v="0"/>
    <s v="7C"/>
    <n v="4.2346087503302911E-2"/>
  </r>
  <r>
    <s v="7C-13B-VCS-Loc-22"/>
    <s v="7C"/>
    <n v="30.962"/>
    <n v="30.96"/>
    <n v="30.94"/>
    <x v="56"/>
    <n v="1622524"/>
    <n v="41908642"/>
    <s v="C"/>
    <n v="7"/>
    <x v="46"/>
    <n v="4.7"/>
    <n v="10"/>
    <n v="4.7"/>
    <n v="0"/>
    <s v="7C"/>
    <n v="4.1186955227566845E-2"/>
  </r>
  <r>
    <s v="7C-13B-VCS-Loc-22"/>
    <s v="7C"/>
    <n v="31.257000000000001"/>
    <n v="31.26"/>
    <n v="31.26"/>
    <x v="521"/>
    <n v="1275920"/>
    <n v="41908642"/>
    <s v="C"/>
    <n v="7"/>
    <x v="46"/>
    <n v="4.7"/>
    <n v="10"/>
    <n v="4.7"/>
    <n v="0"/>
    <s v="7C"/>
    <n v="3.2388587111165747E-2"/>
  </r>
  <r>
    <s v="7C-13B-VCS-Loc-22"/>
    <s v="7C"/>
    <n v="31.747"/>
    <n v="31.75"/>
    <n v="31.73"/>
    <x v="84"/>
    <n v="2043237"/>
    <n v="41908642"/>
    <s v="C"/>
    <n v="7"/>
    <x v="46"/>
    <n v="4.7"/>
    <n v="10"/>
    <n v="4.7"/>
    <n v="0"/>
    <s v="7C"/>
    <n v="5.1866543014653717E-2"/>
  </r>
  <r>
    <s v="7C-13B-VCS-Loc-22"/>
    <s v="7C"/>
    <n v="34.067"/>
    <n v="34.07"/>
    <n v="34.06"/>
    <x v="59"/>
    <n v="907856"/>
    <n v="41908642"/>
    <s v="C"/>
    <n v="7"/>
    <x v="46"/>
    <n v="4.7"/>
    <n v="10"/>
    <n v="4.7"/>
    <n v="0"/>
    <s v="7C"/>
    <n v="2.3045467694208482E-2"/>
  </r>
  <r>
    <s v="7C-13B-VCS-Loc-22"/>
    <s v="7C"/>
    <n v="34.94"/>
    <n v="34.94"/>
    <n v="34.86"/>
    <x v="61"/>
    <n v="2171087"/>
    <n v="41908642"/>
    <s v="C"/>
    <n v="7"/>
    <x v="46"/>
    <n v="4.7"/>
    <n v="10"/>
    <n v="4.7"/>
    <n v="0"/>
    <s v="7C"/>
    <n v="5.5111950925935412E-2"/>
  </r>
  <r>
    <s v="7C-13B-VCS-Loc-22"/>
    <s v="7C"/>
    <n v="36.167000000000002"/>
    <n v="36.17"/>
    <n v="36.11"/>
    <x v="65"/>
    <n v="1889751"/>
    <n v="41908642"/>
    <s v="C"/>
    <n v="7"/>
    <x v="46"/>
    <n v="4.7"/>
    <n v="10"/>
    <n v="4.7"/>
    <n v="0"/>
    <s v="7C"/>
    <n v="4.7970378144329251E-2"/>
  </r>
  <r>
    <s v="7C-13B-VCS-Loc-22"/>
    <s v="7C"/>
    <n v="36.539000000000001"/>
    <n v="36.54"/>
    <n v="36.54"/>
    <x v="66"/>
    <n v="863440"/>
    <n v="41908642"/>
    <s v="C"/>
    <n v="7"/>
    <x v="46"/>
    <n v="4.7"/>
    <n v="10"/>
    <n v="4.7"/>
    <n v="0"/>
    <s v="7C"/>
    <n v="2.191798988593717E-2"/>
  </r>
  <r>
    <s v="7C-13B-VCS-Loc-22"/>
    <s v="7C"/>
    <n v="36.593000000000004"/>
    <n v="36.590000000000003"/>
    <n v="36.590000000000003"/>
    <x v="107"/>
    <n v="2570504"/>
    <n v="41908642"/>
    <s v="C"/>
    <n v="7"/>
    <x v="46"/>
    <n v="4.7"/>
    <n v="10"/>
    <n v="4.7"/>
    <n v="0"/>
    <s v="7C"/>
    <n v="6.5250950469935412E-2"/>
  </r>
  <r>
    <s v="7C-13B-VCS-Loc-22"/>
    <s v="7C"/>
    <n v="36.756999999999998"/>
    <n v="36.76"/>
    <n v="36.76"/>
    <x v="1146"/>
    <n v="1045238"/>
    <n v="41908642"/>
    <s v="C"/>
    <n v="7"/>
    <x v="46"/>
    <n v="4.7"/>
    <n v="10"/>
    <n v="4.7"/>
    <n v="0"/>
    <s v="7C"/>
    <n v="2.6532840628644947E-2"/>
  </r>
  <r>
    <s v="7C-13B-VCS-Loc-22"/>
    <s v="7C"/>
    <n v="37.295999999999999"/>
    <n v="37.299999999999997"/>
    <n v="37.24"/>
    <x v="73"/>
    <n v="2349462"/>
    <n v="41908642"/>
    <s v="C"/>
    <n v="7"/>
    <x v="46"/>
    <n v="4.7"/>
    <n v="10"/>
    <n v="4.7"/>
    <n v="0"/>
    <s v="7C"/>
    <n v="5.9639910536219899E-2"/>
  </r>
  <r>
    <s v="7C-13B-VCS-Loc-22"/>
    <s v="7C"/>
    <n v="37.671999999999997"/>
    <n v="37.67"/>
    <n v="37.67"/>
    <x v="90"/>
    <n v="2951631"/>
    <n v="41908642"/>
    <s v="C"/>
    <n v="7"/>
    <x v="46"/>
    <n v="4.7"/>
    <n v="10"/>
    <n v="4.7"/>
    <n v="0"/>
    <s v="7C"/>
    <n v="7.4925667568121246E-2"/>
  </r>
  <r>
    <s v="7C-13B-VCS-Loc-22"/>
    <s v="7C"/>
    <n v="37.783000000000001"/>
    <n v="37.78"/>
    <n v="37.78"/>
    <x v="184"/>
    <n v="1782316"/>
    <n v="41908642"/>
    <s v="C"/>
    <n v="7"/>
    <x v="46"/>
    <n v="4.7"/>
    <n v="10"/>
    <n v="4.7"/>
    <n v="0"/>
    <s v="7C"/>
    <n v="4.5243194734485299E-2"/>
  </r>
  <r>
    <s v="7C-13B-VCS-Loc-22"/>
    <s v="7C"/>
    <n v="38.451999999999998"/>
    <n v="38.450000000000003"/>
    <n v="38.450000000000003"/>
    <x v="324"/>
    <n v="2028380"/>
    <n v="41908642"/>
    <s v="C"/>
    <n v="7"/>
    <x v="46"/>
    <n v="4.7"/>
    <n v="10"/>
    <n v="4.7"/>
    <n v="0"/>
    <s v="7C"/>
    <n v="5.1489405546230466E-2"/>
  </r>
  <r>
    <s v="7C-13B-VCS-Loc-22"/>
    <s v="7C"/>
    <n v="39.558999999999997"/>
    <n v="39.56"/>
    <n v="39.56"/>
    <x v="1034"/>
    <n v="1036028"/>
    <n v="41908642"/>
    <s v="C"/>
    <n v="7"/>
    <x v="46"/>
    <n v="4.7"/>
    <n v="10"/>
    <n v="4.7"/>
    <n v="0"/>
    <s v="7C"/>
    <n v="2.6299049413448201E-2"/>
  </r>
  <r>
    <s v="7D-22A-VCS-Loc-22"/>
    <s v="7D"/>
    <n v="4.1749999999999998"/>
    <n v="4.18"/>
    <n v="4.1500000000000004"/>
    <x v="111"/>
    <n v="-738377"/>
    <n v="29161758"/>
    <s v="D"/>
    <n v="7"/>
    <x v="47"/>
    <n v="3.25"/>
    <n v="12"/>
    <n v="3.25"/>
    <n v="1"/>
    <s v="7D"/>
    <n v="-3.8953914074200034E-2"/>
  </r>
  <r>
    <s v="7D-22A-VCS-Loc-22"/>
    <s v="7D"/>
    <n v="4.7439999999999998"/>
    <n v="4.74"/>
    <n v="4.7"/>
    <x v="112"/>
    <n v="1290979"/>
    <n v="29161758"/>
    <s v="D"/>
    <n v="7"/>
    <x v="47"/>
    <n v="3.25"/>
    <n v="12"/>
    <n v="3.25"/>
    <n v="1"/>
    <s v="7D"/>
    <n v="6.8107057827636389E-2"/>
  </r>
  <r>
    <s v="7D-22A-VCS-Loc-22"/>
    <s v="7D"/>
    <n v="9.4640000000000004"/>
    <n v="9.4600000000000009"/>
    <n v="9.4600000000000009"/>
    <x v="1147"/>
    <n v="7900672"/>
    <n v="29161758"/>
    <s v="D"/>
    <n v="7"/>
    <x v="47"/>
    <n v="3.25"/>
    <n v="12"/>
    <n v="3.25"/>
    <n v="1"/>
    <s v="7D"/>
    <n v="0.41680889060254872"/>
  </r>
  <r>
    <s v="7D-22A-VCS-Loc-22"/>
    <s v="7D"/>
    <n v="9.5389999999999997"/>
    <n v="9.5399999999999991"/>
    <n v="9.5299999999999994"/>
    <x v="11"/>
    <n v="4413770"/>
    <n v="29161758"/>
    <s v="D"/>
    <n v="7"/>
    <x v="47"/>
    <n v="3.25"/>
    <n v="12"/>
    <n v="3.25"/>
    <n v="1"/>
    <s v="7D"/>
    <n v="0.23285343032526998"/>
  </r>
  <r>
    <s v="7D-22A-VCS-Loc-22"/>
    <s v="7D"/>
    <n v="10"/>
    <n v="10"/>
    <n v="9.99"/>
    <x v="126"/>
    <n v="1726163"/>
    <n v="29161758"/>
    <s v="D"/>
    <n v="7"/>
    <x v="47"/>
    <n v="3.25"/>
    <n v="12"/>
    <n v="3.25"/>
    <n v="1"/>
    <s v="7D"/>
    <n v="9.1065682138072215E-2"/>
  </r>
  <r>
    <s v="7D-22A-VCS-Loc-22"/>
    <s v="7D"/>
    <n v="11.632999999999999"/>
    <n v="11.63"/>
    <n v="11.63"/>
    <x v="224"/>
    <n v="1230761"/>
    <n v="29161758"/>
    <s v="D"/>
    <n v="7"/>
    <x v="47"/>
    <n v="3.25"/>
    <n v="12"/>
    <n v="3.25"/>
    <n v="1"/>
    <s v="7D"/>
    <n v="6.4930189103772878E-2"/>
  </r>
  <r>
    <s v="7D-22A-VCS-Loc-22"/>
    <s v="7D"/>
    <n v="12.548"/>
    <n v="12.55"/>
    <n v="12.53"/>
    <x v="21"/>
    <n v="9744394"/>
    <n v="29161758"/>
    <s v="D"/>
    <n v="7"/>
    <x v="47"/>
    <n v="3.25"/>
    <n v="12"/>
    <n v="3.25"/>
    <n v="1"/>
    <s v="7D"/>
    <n v="0.51407653079815641"/>
  </r>
  <r>
    <s v="7D-22A-VCS-Loc-22"/>
    <s v="7D"/>
    <n v="12.916"/>
    <n v="12.92"/>
    <n v="12.91"/>
    <x v="227"/>
    <n v="17336241"/>
    <n v="29161758"/>
    <s v="D"/>
    <n v="7"/>
    <x v="47"/>
    <n v="3.25"/>
    <n v="12"/>
    <n v="3.25"/>
    <n v="1"/>
    <s v="7D"/>
    <n v="0.91459300910459518"/>
  </r>
  <r>
    <s v="7D-22A-VCS-Loc-22"/>
    <s v="7D"/>
    <n v="15.249000000000001"/>
    <n v="15.25"/>
    <n v="15.25"/>
    <x v="248"/>
    <n v="1988605"/>
    <n v="29161758"/>
    <s v="D"/>
    <n v="7"/>
    <x v="47"/>
    <n v="3.25"/>
    <n v="12"/>
    <n v="3.25"/>
    <n v="1"/>
    <s v="7D"/>
    <n v="0.10491110678897712"/>
  </r>
  <r>
    <s v="7D-22A-VCS-Loc-22"/>
    <s v="7D"/>
    <n v="15.569000000000001"/>
    <n v="15.57"/>
    <n v="15.55"/>
    <x v="27"/>
    <n v="5945709"/>
    <n v="29161758"/>
    <s v="D"/>
    <n v="7"/>
    <x v="47"/>
    <n v="3.25"/>
    <n v="12"/>
    <n v="3.25"/>
    <n v="1"/>
    <s v="7D"/>
    <n v="0.31367260558792837"/>
  </r>
  <r>
    <s v="7D-22A-VCS-Loc-22"/>
    <s v="7D"/>
    <n v="15.785"/>
    <n v="15.79"/>
    <n v="15.77"/>
    <x v="28"/>
    <n v="1633349"/>
    <n v="29161758"/>
    <s v="D"/>
    <n v="7"/>
    <x v="47"/>
    <n v="3.25"/>
    <n v="12"/>
    <n v="3.25"/>
    <n v="1"/>
    <s v="7D"/>
    <n v="8.6169174553352212E-2"/>
  </r>
  <r>
    <s v="7D-22A-VCS-Loc-22"/>
    <s v="7D"/>
    <n v="16.456"/>
    <n v="16.46"/>
    <n v="16.46"/>
    <x v="83"/>
    <n v="1077465"/>
    <n v="29161758"/>
    <s v="D"/>
    <n v="7"/>
    <x v="47"/>
    <n v="3.25"/>
    <n v="12"/>
    <n v="3.25"/>
    <n v="1"/>
    <s v="7D"/>
    <n v="5.6842885176485641E-2"/>
  </r>
  <r>
    <s v="7D-22A-VCS-Loc-22"/>
    <s v="7D"/>
    <n v="18.518999999999998"/>
    <n v="18.52"/>
    <n v="18.510000000000002"/>
    <x v="36"/>
    <n v="29161758"/>
    <n v="29161758"/>
    <s v="D"/>
    <n v="7"/>
    <x v="47"/>
    <n v="3.25"/>
    <n v="12"/>
    <n v="3.25"/>
    <n v="1"/>
    <s v="7D"/>
    <n v="1.5384615384615383"/>
  </r>
  <r>
    <s v="7D-22A-VCS-Loc-22"/>
    <s v="7D"/>
    <n v="18.768999999999998"/>
    <n v="18.77"/>
    <n v="18.760000000000002"/>
    <x v="97"/>
    <n v="3141174"/>
    <n v="29161758"/>
    <s v="D"/>
    <n v="7"/>
    <x v="47"/>
    <n v="3.25"/>
    <n v="12"/>
    <n v="3.25"/>
    <n v="1"/>
    <s v="7D"/>
    <n v="0.16571618846214226"/>
  </r>
  <r>
    <s v="7D-22A-VCS-Loc-22"/>
    <s v="7D"/>
    <n v="18.901"/>
    <n v="18.899999999999999"/>
    <n v="18.899999999999999"/>
    <x v="667"/>
    <n v="5050803"/>
    <n v="29161758"/>
    <s v="D"/>
    <n v="7"/>
    <x v="47"/>
    <n v="3.25"/>
    <n v="12"/>
    <n v="3.25"/>
    <n v="1"/>
    <s v="7D"/>
    <n v="0.26646082701345214"/>
  </r>
  <r>
    <s v="7D-22A-VCS-Loc-22"/>
    <s v="7D"/>
    <n v="19.114999999999998"/>
    <n v="19.12"/>
    <n v="19.12"/>
    <x v="313"/>
    <n v="5132278"/>
    <n v="29161758"/>
    <s v="D"/>
    <n v="7"/>
    <x v="47"/>
    <n v="3.25"/>
    <n v="12"/>
    <n v="3.25"/>
    <n v="1"/>
    <s v="7D"/>
    <n v="0.27075913282362152"/>
  </r>
  <r>
    <s v="7D-22A-VCS-Loc-22"/>
    <s v="7D"/>
    <n v="20.05"/>
    <n v="20.05"/>
    <n v="20.05"/>
    <x v="40"/>
    <n v="1295174"/>
    <n v="29161758"/>
    <s v="D"/>
    <n v="7"/>
    <x v="47"/>
    <n v="3.25"/>
    <n v="12"/>
    <n v="3.25"/>
    <n v="1"/>
    <s v="7D"/>
    <n v="6.8328369799083605E-2"/>
  </r>
  <r>
    <s v="7D-22A-VCS-Loc-22"/>
    <s v="7D"/>
    <n v="20.957000000000001"/>
    <n v="20.96"/>
    <n v="20.96"/>
    <x v="166"/>
    <n v="1254494"/>
    <n v="29161758"/>
    <s v="D"/>
    <n v="7"/>
    <x v="47"/>
    <n v="3.25"/>
    <n v="12"/>
    <n v="3.25"/>
    <n v="1"/>
    <s v="7D"/>
    <n v="6.6182250371557477E-2"/>
  </r>
  <r>
    <s v="7D-22A-VCS-Loc-22"/>
    <s v="7D"/>
    <n v="21.288"/>
    <n v="21.29"/>
    <n v="21.28"/>
    <x v="1052"/>
    <n v="12055582"/>
    <n v="29161758"/>
    <s v="D"/>
    <n v="7"/>
    <x v="47"/>
    <n v="3.25"/>
    <n v="12"/>
    <n v="3.25"/>
    <n v="1"/>
    <s v="7D"/>
    <n v="0.63600586873978004"/>
  </r>
  <r>
    <s v="7D-22A-VCS-Loc-22"/>
    <s v="7D"/>
    <n v="23.335000000000001"/>
    <n v="23.34"/>
    <n v="23.32"/>
    <x v="235"/>
    <n v="1068165"/>
    <n v="29161758"/>
    <s v="D"/>
    <n v="7"/>
    <x v="47"/>
    <n v="3.25"/>
    <n v="12"/>
    <n v="3.25"/>
    <n v="1"/>
    <s v="7D"/>
    <n v="5.6352253153968607E-2"/>
  </r>
  <r>
    <s v="7D-22A-VCS-Loc-22"/>
    <s v="7D"/>
    <n v="25.689"/>
    <n v="25.69"/>
    <n v="25.67"/>
    <x v="51"/>
    <n v="1430298"/>
    <n v="29161758"/>
    <s v="D"/>
    <n v="7"/>
    <x v="47"/>
    <n v="3.25"/>
    <n v="12"/>
    <n v="3.25"/>
    <n v="1"/>
    <s v="7D"/>
    <n v="7.545698930559884E-2"/>
  </r>
  <r>
    <s v="7D-22A-VCS-Loc-22"/>
    <s v="7D"/>
    <n v="26.65"/>
    <n v="26.65"/>
    <n v="26.62"/>
    <x v="181"/>
    <n v="1567424"/>
    <n v="29161758"/>
    <s v="D"/>
    <n v="7"/>
    <x v="47"/>
    <n v="3.25"/>
    <n v="12"/>
    <n v="3.25"/>
    <n v="1"/>
    <s v="7D"/>
    <n v="8.2691226587283881E-2"/>
  </r>
  <r>
    <s v="7D-22A-VCS-Loc-22"/>
    <s v="7D"/>
    <n v="34.215000000000003"/>
    <n v="34.22"/>
    <n v="34.21"/>
    <x v="182"/>
    <n v="68922507"/>
    <n v="29161758"/>
    <s v="D"/>
    <n v="7"/>
    <x v="47"/>
    <n v="3.25"/>
    <n v="12"/>
    <n v="3.25"/>
    <n v="1"/>
    <s v="7D"/>
    <n v="3.6360848393929524"/>
  </r>
  <r>
    <s v="7D-22A-VCS-Loc-22"/>
    <s v="7D"/>
    <n v="34.58"/>
    <n v="34.58"/>
    <n v="34.58"/>
    <x v="183"/>
    <n v="2040826"/>
    <n v="29161758"/>
    <s v="D"/>
    <n v="7"/>
    <x v="47"/>
    <n v="3.25"/>
    <n v="12"/>
    <n v="3.25"/>
    <n v="1"/>
    <s v="7D"/>
    <n v="0.10766608472960744"/>
  </r>
  <r>
    <s v="7D-22A-VCS-Loc-22"/>
    <s v="7D"/>
    <n v="34.950000000000003"/>
    <n v="34.950000000000003"/>
    <n v="34.86"/>
    <x v="302"/>
    <n v="1424451"/>
    <n v="29161758"/>
    <s v="D"/>
    <n v="7"/>
    <x v="47"/>
    <n v="3.25"/>
    <n v="12"/>
    <n v="3.25"/>
    <n v="1"/>
    <s v="7D"/>
    <n v="7.5148524204990561E-2"/>
  </r>
  <r>
    <s v="7D-22A-VCS-Loc-22"/>
    <s v="7D"/>
    <n v="36.167000000000002"/>
    <n v="36.17"/>
    <n v="36.11"/>
    <x v="65"/>
    <n v="1253782"/>
    <n v="29161758"/>
    <s v="D"/>
    <n v="7"/>
    <x v="47"/>
    <n v="3.25"/>
    <n v="12"/>
    <n v="3.25"/>
    <n v="1"/>
    <s v="7D"/>
    <n v="6.6144688005962612E-2"/>
  </r>
  <r>
    <s v="7D-22A-VCS-Loc-22"/>
    <s v="7D"/>
    <n v="36.543999999999997"/>
    <n v="36.54"/>
    <n v="36.54"/>
    <x v="66"/>
    <n v="124435"/>
    <n v="29161758"/>
    <s v="D"/>
    <n v="7"/>
    <x v="47"/>
    <n v="3.25"/>
    <n v="12"/>
    <n v="3.25"/>
    <n v="1"/>
    <s v="7D"/>
    <n v="6.5647092174093728E-3"/>
  </r>
  <r>
    <s v="7D-22A-VCS-Loc-22"/>
    <s v="7D"/>
    <n v="36.634999999999998"/>
    <n v="36.64"/>
    <n v="36.64"/>
    <x v="1148"/>
    <n v="1980615"/>
    <n v="29161758"/>
    <s v="D"/>
    <n v="7"/>
    <x v="47"/>
    <n v="3.25"/>
    <n v="12"/>
    <n v="3.25"/>
    <n v="1"/>
    <s v="7D"/>
    <n v="0.10448958529866409"/>
  </r>
  <r>
    <s v="7D-22A-VCS-Loc-22"/>
    <s v="7D"/>
    <n v="37.247"/>
    <n v="37.25"/>
    <n v="37.24"/>
    <x v="267"/>
    <n v="1161167"/>
    <n v="29161758"/>
    <s v="D"/>
    <n v="7"/>
    <x v="47"/>
    <n v="3.25"/>
    <n v="12"/>
    <n v="3.25"/>
    <n v="1"/>
    <s v="7D"/>
    <n v="6.1258678891401852E-2"/>
  </r>
  <r>
    <s v="7D-22A-VCS-Loc-22"/>
    <s v="7D"/>
    <n v="37.295999999999999"/>
    <n v="37.299999999999997"/>
    <n v="37.24"/>
    <x v="73"/>
    <n v="801693"/>
    <n v="29161758"/>
    <s v="D"/>
    <n v="7"/>
    <x v="47"/>
    <n v="3.25"/>
    <n v="12"/>
    <n v="3.25"/>
    <n v="1"/>
    <s v="7D"/>
    <n v="4.2294221293306324E-2"/>
  </r>
  <r>
    <s v="7D-22A-VCS-Loc-22"/>
    <s v="7D"/>
    <n v="37.683999999999997"/>
    <n v="37.68"/>
    <n v="37.67"/>
    <x v="110"/>
    <n v="3517216"/>
    <n v="29161758"/>
    <s v="D"/>
    <n v="7"/>
    <x v="47"/>
    <n v="3.25"/>
    <n v="12"/>
    <n v="3.25"/>
    <n v="1"/>
    <s v="7D"/>
    <n v="0.18555470964615847"/>
  </r>
  <r>
    <s v="7D-22A-VCS-Loc-22"/>
    <s v="7D"/>
    <n v="37.798000000000002"/>
    <n v="37.799999999999997"/>
    <n v="37.799999999999997"/>
    <x v="330"/>
    <n v="1684416"/>
    <n v="29161758"/>
    <s v="D"/>
    <n v="7"/>
    <x v="47"/>
    <n v="3.25"/>
    <n v="12"/>
    <n v="3.25"/>
    <n v="1"/>
    <s v="7D"/>
    <n v="8.8863271918285261E-2"/>
  </r>
  <r>
    <s v="7D-22A-VCS-Loc-22"/>
    <s v="7D"/>
    <n v="37.993000000000002"/>
    <n v="37.99"/>
    <n v="37.99"/>
    <x v="77"/>
    <n v="9075200"/>
    <n v="29161758"/>
    <s v="D"/>
    <n v="7"/>
    <x v="47"/>
    <n v="3.25"/>
    <n v="12"/>
    <n v="3.25"/>
    <n v="1"/>
    <s v="7D"/>
    <n v="0.47877244416629999"/>
  </r>
  <r>
    <s v="7D-22A-VCS-Loc-22"/>
    <s v="7D"/>
    <n v="38.454000000000001"/>
    <n v="38.450000000000003"/>
    <n v="38.450000000000003"/>
    <x v="324"/>
    <n v="2143650"/>
    <n v="29161758"/>
    <s v="D"/>
    <n v="7"/>
    <x v="47"/>
    <n v="3.25"/>
    <n v="12"/>
    <n v="3.25"/>
    <n v="1"/>
    <s v="7D"/>
    <n v="0.11309068119017644"/>
  </r>
  <r>
    <s v="7E-30B-VCS-Loc-22"/>
    <s v="7E"/>
    <n v="4.1849999999999996"/>
    <n v="4.1900000000000004"/>
    <n v="4.1900000000000004"/>
    <x v="93"/>
    <n v="226419"/>
    <n v="22757190"/>
    <s v="E"/>
    <n v="7"/>
    <x v="48"/>
    <n v="5.32"/>
    <n v="14"/>
    <n v="5.32"/>
    <n v="0"/>
    <s v="7E"/>
    <n v="9.3508826015019954E-3"/>
  </r>
  <r>
    <s v="7E-30B-VCS-Loc-22"/>
    <s v="7E"/>
    <n v="4.9989999999999997"/>
    <n v="5"/>
    <n v="4.99"/>
    <x v="326"/>
    <n v="11148299"/>
    <n v="22757190"/>
    <s v="E"/>
    <n v="7"/>
    <x v="48"/>
    <n v="5.32"/>
    <n v="14"/>
    <n v="5.32"/>
    <n v="0"/>
    <s v="7E"/>
    <n v="0.46041381313159269"/>
  </r>
  <r>
    <s v="7E-30B-VCS-Loc-22"/>
    <s v="7E"/>
    <n v="5.2069999999999999"/>
    <n v="5.21"/>
    <n v="5.21"/>
    <x v="758"/>
    <n v="877772"/>
    <n v="22757190"/>
    <s v="E"/>
    <n v="7"/>
    <x v="48"/>
    <n v="5.32"/>
    <n v="14"/>
    <n v="5.32"/>
    <n v="0"/>
    <s v="7E"/>
    <n v="3.6251122577546979E-2"/>
  </r>
  <r>
    <s v="7E-30B-VCS-Loc-22"/>
    <s v="7E"/>
    <n v="9.3829999999999991"/>
    <n v="9.3800000000000008"/>
    <n v="9.3800000000000008"/>
    <x v="10"/>
    <n v="4735056"/>
    <n v="22757190"/>
    <s v="E"/>
    <n v="7"/>
    <x v="48"/>
    <n v="5.32"/>
    <n v="14"/>
    <n v="5.32"/>
    <n v="0"/>
    <s v="7E"/>
    <n v="0.19555316809780818"/>
  </r>
  <r>
    <s v="7E-30B-VCS-Loc-22"/>
    <s v="7E"/>
    <n v="10.792"/>
    <n v="10.79"/>
    <n v="10.78"/>
    <x v="17"/>
    <n v="6899863"/>
    <n v="22757190"/>
    <s v="E"/>
    <n v="7"/>
    <x v="48"/>
    <n v="5.32"/>
    <n v="14"/>
    <n v="5.32"/>
    <n v="0"/>
    <s v="7E"/>
    <n v="0.28495757369941282"/>
  </r>
  <r>
    <s v="7E-30B-VCS-Loc-22"/>
    <s v="7E"/>
    <n v="12.397"/>
    <n v="12.4"/>
    <n v="12.39"/>
    <x v="20"/>
    <n v="5101010"/>
    <n v="22757190"/>
    <s v="E"/>
    <n v="7"/>
    <x v="48"/>
    <n v="5.32"/>
    <n v="14"/>
    <n v="5.32"/>
    <n v="0"/>
    <s v="7E"/>
    <n v="0.21066670932690143"/>
  </r>
  <r>
    <s v="7E-30B-VCS-Loc-22"/>
    <s v="7E"/>
    <n v="12.542999999999999"/>
    <n v="12.54"/>
    <n v="12.53"/>
    <x v="21"/>
    <n v="7765008"/>
    <n v="22757190"/>
    <s v="E"/>
    <n v="7"/>
    <x v="48"/>
    <n v="5.32"/>
    <n v="14"/>
    <n v="5.32"/>
    <n v="0"/>
    <s v="7E"/>
    <n v="0.32068721356301283"/>
  </r>
  <r>
    <s v="7E-30B-VCS-Loc-22"/>
    <s v="7E"/>
    <n v="12.914999999999999"/>
    <n v="12.92"/>
    <n v="12.91"/>
    <x v="227"/>
    <n v="10716589"/>
    <n v="22757190"/>
    <s v="E"/>
    <n v="7"/>
    <x v="48"/>
    <n v="5.32"/>
    <n v="14"/>
    <n v="5.32"/>
    <n v="0"/>
    <s v="7E"/>
    <n v="0.44258461360375084"/>
  </r>
  <r>
    <s v="7E-30B-VCS-Loc-22"/>
    <s v="7E"/>
    <n v="15.236000000000001"/>
    <n v="15.24"/>
    <n v="15.24"/>
    <x v="312"/>
    <n v="1490921"/>
    <n v="22757190"/>
    <s v="E"/>
    <n v="7"/>
    <x v="48"/>
    <n v="5.32"/>
    <n v="14"/>
    <n v="5.32"/>
    <n v="0"/>
    <s v="7E"/>
    <n v="6.1573574828587517E-2"/>
  </r>
  <r>
    <s v="7E-30B-VCS-Loc-22"/>
    <s v="7E"/>
    <n v="15.561"/>
    <n v="15.56"/>
    <n v="15.55"/>
    <x v="27"/>
    <n v="4461769"/>
    <n v="22757190"/>
    <s v="E"/>
    <n v="7"/>
    <x v="48"/>
    <n v="5.32"/>
    <n v="14"/>
    <n v="5.32"/>
    <n v="0"/>
    <s v="7E"/>
    <n v="0.18426668306997626"/>
  </r>
  <r>
    <s v="7E-30B-VCS-Loc-22"/>
    <s v="7E"/>
    <n v="15.772"/>
    <n v="15.77"/>
    <n v="15.77"/>
    <x v="189"/>
    <n v="1520720"/>
    <n v="22757190"/>
    <s v="E"/>
    <n v="7"/>
    <x v="48"/>
    <n v="5.32"/>
    <n v="14"/>
    <n v="5.32"/>
    <n v="0"/>
    <s v="7E"/>
    <n v="6.2804244298208689E-2"/>
  </r>
  <r>
    <s v="7E-30B-VCS-Loc-22"/>
    <s v="7E"/>
    <n v="16.440999999999999"/>
    <n v="16.440000000000001"/>
    <n v="16.440000000000001"/>
    <x v="289"/>
    <n v="14423354"/>
    <n v="22757190"/>
    <s v="E"/>
    <n v="7"/>
    <x v="48"/>
    <n v="5.32"/>
    <n v="14"/>
    <n v="5.32"/>
    <n v="0"/>
    <s v="7E"/>
    <n v="0.5956703720708254"/>
  </r>
  <r>
    <s v="7E-30B-VCS-Loc-22"/>
    <s v="7E"/>
    <n v="18.21"/>
    <n v="18.21"/>
    <n v="18.21"/>
    <x v="274"/>
    <n v="1360633"/>
    <n v="22757190"/>
    <s v="E"/>
    <n v="7"/>
    <x v="48"/>
    <n v="5.32"/>
    <n v="14"/>
    <n v="5.32"/>
    <n v="0"/>
    <s v="7E"/>
    <n v="5.6192808230446485E-2"/>
  </r>
  <r>
    <s v="7E-30B-VCS-Loc-22"/>
    <s v="7E"/>
    <n v="18.513999999999999"/>
    <n v="18.510000000000002"/>
    <n v="18.510000000000002"/>
    <x v="36"/>
    <n v="22757190"/>
    <n v="22757190"/>
    <s v="E"/>
    <n v="7"/>
    <x v="48"/>
    <n v="5.32"/>
    <n v="14"/>
    <n v="5.32"/>
    <n v="0"/>
    <s v="7E"/>
    <n v="0.93984962406015038"/>
  </r>
  <r>
    <s v="7E-30B-VCS-Loc-22"/>
    <s v="7E"/>
    <n v="20.045999999999999"/>
    <n v="20.05"/>
    <n v="20.05"/>
    <x v="40"/>
    <n v="782275"/>
    <n v="22757190"/>
    <s v="E"/>
    <n v="7"/>
    <x v="48"/>
    <n v="5.32"/>
    <n v="14"/>
    <n v="5.32"/>
    <n v="0"/>
    <s v="7E"/>
    <n v="3.2307190152283921E-2"/>
  </r>
  <r>
    <s v="7E-30B-VCS-Loc-22"/>
    <s v="7E"/>
    <n v="21.324000000000002"/>
    <n v="21.32"/>
    <n v="21.28"/>
    <x v="168"/>
    <n v="22621312"/>
    <n v="22757190"/>
    <s v="E"/>
    <n v="7"/>
    <x v="48"/>
    <n v="5.32"/>
    <n v="14"/>
    <n v="5.32"/>
    <n v="0"/>
    <s v="7E"/>
    <n v="0.93423799594534163"/>
  </r>
  <r>
    <s v="7E-30B-VCS-Loc-22"/>
    <s v="7E"/>
    <n v="23.329000000000001"/>
    <n v="23.33"/>
    <n v="23.32"/>
    <x v="45"/>
    <n v="1200463"/>
    <n v="22757190"/>
    <s v="E"/>
    <n v="7"/>
    <x v="48"/>
    <n v="5.32"/>
    <n v="14"/>
    <n v="5.32"/>
    <n v="0"/>
    <s v="7E"/>
    <n v="4.957794434410049E-2"/>
  </r>
  <r>
    <s v="7E-30B-VCS-Loc-22"/>
    <s v="7E"/>
    <n v="25.152999999999999"/>
    <n v="25.15"/>
    <n v="25.15"/>
    <x v="345"/>
    <n v="1815928"/>
    <n v="22757190"/>
    <s v="E"/>
    <n v="7"/>
    <x v="48"/>
    <n v="5.32"/>
    <n v="14"/>
    <n v="5.32"/>
    <n v="0"/>
    <s v="7E"/>
    <n v="7.4996045123334673E-2"/>
  </r>
  <r>
    <s v="7E-30B-VCS-Loc-22"/>
    <s v="7E"/>
    <n v="25.283999999999999"/>
    <n v="25.28"/>
    <n v="25.28"/>
    <x v="49"/>
    <n v="5869878"/>
    <n v="22757190"/>
    <s v="E"/>
    <n v="7"/>
    <x v="48"/>
    <n v="5.32"/>
    <n v="14"/>
    <n v="5.32"/>
    <n v="0"/>
    <s v="7E"/>
    <n v="0.24242020353035446"/>
  </r>
  <r>
    <s v="7E-30B-VCS-Loc-22"/>
    <s v="7E"/>
    <n v="25.626000000000001"/>
    <n v="25.63"/>
    <n v="25.62"/>
    <x v="50"/>
    <n v="1930492"/>
    <n v="22757190"/>
    <s v="E"/>
    <n v="7"/>
    <x v="48"/>
    <n v="5.32"/>
    <n v="14"/>
    <n v="5.32"/>
    <n v="0"/>
    <s v="7E"/>
    <n v="7.9727425945432098E-2"/>
  </r>
  <r>
    <s v="7E-30B-VCS-Loc-22"/>
    <s v="7E"/>
    <n v="25.678999999999998"/>
    <n v="25.68"/>
    <n v="25.67"/>
    <x v="254"/>
    <n v="1645323"/>
    <n v="22757190"/>
    <s v="E"/>
    <n v="7"/>
    <x v="48"/>
    <n v="5.32"/>
    <n v="14"/>
    <n v="5.32"/>
    <n v="0"/>
    <s v="7E"/>
    <n v="6.7950225972869177E-2"/>
  </r>
  <r>
    <s v="7E-30B-VCS-Loc-22"/>
    <s v="7E"/>
    <n v="26.635000000000002"/>
    <n v="26.64"/>
    <n v="26.62"/>
    <x v="293"/>
    <n v="1708640"/>
    <n v="22757190"/>
    <s v="E"/>
    <n v="7"/>
    <x v="48"/>
    <n v="5.32"/>
    <n v="14"/>
    <n v="5.32"/>
    <n v="0"/>
    <s v="7E"/>
    <n v="7.0565155964077086E-2"/>
  </r>
  <r>
    <s v="7E-30B-VCS-Loc-22"/>
    <s v="7E"/>
    <n v="30.952999999999999"/>
    <n v="30.95"/>
    <n v="30.94"/>
    <x v="193"/>
    <n v="1189317"/>
    <n v="22757190"/>
    <s v="E"/>
    <n v="7"/>
    <x v="48"/>
    <n v="5.32"/>
    <n v="14"/>
    <n v="5.32"/>
    <n v="0"/>
    <s v="7E"/>
    <n v="4.9117625477413766E-2"/>
  </r>
  <r>
    <s v="7E-30B-VCS-Loc-22"/>
    <s v="7E"/>
    <n v="31.75"/>
    <n v="31.75"/>
    <n v="31.73"/>
    <x v="84"/>
    <n v="1778738"/>
    <n v="22757190"/>
    <s v="E"/>
    <n v="7"/>
    <x v="48"/>
    <n v="5.32"/>
    <n v="14"/>
    <n v="5.32"/>
    <n v="0"/>
    <s v="7E"/>
    <n v="7.346013460367927E-2"/>
  </r>
  <r>
    <s v="7E-30B-VCS-Loc-22"/>
    <s v="7E"/>
    <n v="32.387"/>
    <n v="32.39"/>
    <n v="32.39"/>
    <x v="392"/>
    <n v="1445464"/>
    <n v="22757190"/>
    <s v="E"/>
    <n v="7"/>
    <x v="48"/>
    <n v="5.32"/>
    <n v="14"/>
    <n v="5.32"/>
    <n v="0"/>
    <s v="7E"/>
    <n v="5.9696245318182128E-2"/>
  </r>
  <r>
    <s v="7E-30B-VCS-Loc-22"/>
    <s v="7E"/>
    <n v="34.213000000000001"/>
    <n v="34.21"/>
    <n v="34.21"/>
    <x v="86"/>
    <n v="1184615"/>
    <n v="22757190"/>
    <s v="E"/>
    <n v="7"/>
    <x v="48"/>
    <n v="5.32"/>
    <n v="14"/>
    <n v="5.32"/>
    <n v="0"/>
    <s v="7E"/>
    <n v="4.892343748969074E-2"/>
  </r>
  <r>
    <s v="7E-30B-VCS-Loc-22"/>
    <s v="7E"/>
    <n v="34.412999999999997"/>
    <n v="34.409999999999997"/>
    <n v="34.409999999999997"/>
    <x v="195"/>
    <n v="2921831"/>
    <n v="22757190"/>
    <s v="E"/>
    <n v="7"/>
    <x v="48"/>
    <n v="5.32"/>
    <n v="14"/>
    <n v="5.32"/>
    <n v="0"/>
    <s v="7E"/>
    <n v="0.12066875422305184"/>
  </r>
  <r>
    <s v="7E-30B-VCS-Loc-22"/>
    <s v="7E"/>
    <n v="34.935000000000002"/>
    <n v="34.94"/>
    <n v="34.86"/>
    <x v="61"/>
    <n v="1845325"/>
    <n v="22757190"/>
    <s v="E"/>
    <n v="7"/>
    <x v="48"/>
    <n v="5.32"/>
    <n v="14"/>
    <n v="5.32"/>
    <n v="0"/>
    <s v="7E"/>
    <n v="7.6210112387284937E-2"/>
  </r>
  <r>
    <s v="7E-30B-VCS-Loc-22"/>
    <s v="7E"/>
    <n v="36.109000000000002"/>
    <n v="36.11"/>
    <n v="36.11"/>
    <x v="196"/>
    <n v="818706"/>
    <n v="22757190"/>
    <s v="E"/>
    <n v="7"/>
    <x v="48"/>
    <n v="5.32"/>
    <n v="14"/>
    <n v="5.32"/>
    <n v="0"/>
    <s v="7E"/>
    <n v="3.3811754716456185E-2"/>
  </r>
  <r>
    <s v="7E-30B-VCS-Loc-22"/>
    <s v="7E"/>
    <n v="36.162999999999997"/>
    <n v="36.159999999999997"/>
    <n v="36.11"/>
    <x v="197"/>
    <n v="1177650"/>
    <n v="22757190"/>
    <s v="E"/>
    <n v="7"/>
    <x v="48"/>
    <n v="5.32"/>
    <n v="14"/>
    <n v="5.32"/>
    <n v="0"/>
    <s v="7E"/>
    <n v="4.8635789821785375E-2"/>
  </r>
  <r>
    <s v="7E-30B-VCS-Loc-22"/>
    <s v="7E"/>
    <n v="36.536000000000001"/>
    <n v="36.54"/>
    <n v="36.54"/>
    <x v="66"/>
    <n v="752202"/>
    <n v="22757190"/>
    <s v="E"/>
    <n v="7"/>
    <x v="48"/>
    <n v="5.32"/>
    <n v="14"/>
    <n v="5.32"/>
    <n v="0"/>
    <s v="7E"/>
    <n v="3.1065204751434303E-2"/>
  </r>
  <r>
    <s v="7E-30B-VCS-Loc-22"/>
    <s v="7E"/>
    <n v="36.585000000000001"/>
    <n v="36.590000000000003"/>
    <n v="36.590000000000003"/>
    <x v="107"/>
    <n v="2142437"/>
    <n v="22757190"/>
    <s v="E"/>
    <n v="7"/>
    <x v="48"/>
    <n v="5.32"/>
    <n v="14"/>
    <n v="5.32"/>
    <n v="0"/>
    <s v="7E"/>
    <n v="8.8480546544742841E-2"/>
  </r>
  <r>
    <s v="7E-30B-VCS-Loc-22"/>
    <s v="7E"/>
    <n v="36.673999999999999"/>
    <n v="36.67"/>
    <n v="36.67"/>
    <x v="1081"/>
    <n v="807957"/>
    <n v="22757190"/>
    <s v="E"/>
    <n v="7"/>
    <x v="48"/>
    <n v="5.32"/>
    <n v="14"/>
    <n v="5.32"/>
    <n v="0"/>
    <s v="7E"/>
    <n v="3.3367831560344965E-2"/>
  </r>
  <r>
    <s v="7E-30B-VCS-Loc-22"/>
    <s v="7E"/>
    <n v="36.729999999999997"/>
    <n v="36.729999999999997"/>
    <n v="36.72"/>
    <x v="198"/>
    <n v="1187087"/>
    <n v="22757190"/>
    <s v="E"/>
    <n v="7"/>
    <x v="48"/>
    <n v="5.32"/>
    <n v="14"/>
    <n v="5.32"/>
    <n v="0"/>
    <s v="7E"/>
    <n v="4.9025528664861158E-2"/>
  </r>
  <r>
    <s v="7E-30B-VCS-Loc-22"/>
    <s v="7E"/>
    <n v="36.768999999999998"/>
    <n v="36.770000000000003"/>
    <n v="36.770000000000003"/>
    <x v="1098"/>
    <n v="1169915"/>
    <n v="22757190"/>
    <s v="E"/>
    <n v="7"/>
    <x v="48"/>
    <n v="5.32"/>
    <n v="14"/>
    <n v="5.32"/>
    <n v="0"/>
    <s v="7E"/>
    <n v="4.8316341909186981E-2"/>
  </r>
  <r>
    <s v="7E-30B-VCS-Loc-22"/>
    <s v="7E"/>
    <n v="37.192"/>
    <n v="37.19"/>
    <n v="37.19"/>
    <x v="72"/>
    <n v="870312"/>
    <n v="22757190"/>
    <s v="E"/>
    <n v="7"/>
    <x v="48"/>
    <n v="5.32"/>
    <n v="14"/>
    <n v="5.32"/>
    <n v="0"/>
    <s v="7E"/>
    <n v="3.5943031895196091E-2"/>
  </r>
  <r>
    <s v="7E-30B-VCS-Loc-22"/>
    <s v="7E"/>
    <n v="37.238999999999997"/>
    <n v="37.24"/>
    <n v="37.24"/>
    <x v="109"/>
    <n v="1404533"/>
    <n v="22757190"/>
    <s v="E"/>
    <n v="7"/>
    <x v="48"/>
    <n v="5.32"/>
    <n v="14"/>
    <n v="5.32"/>
    <n v="0"/>
    <s v="7E"/>
    <n v="5.8005835168141374E-2"/>
  </r>
  <r>
    <s v="7E-30B-VCS-Loc-22"/>
    <s v="7E"/>
    <n v="37.292000000000002"/>
    <n v="37.29"/>
    <n v="37.24"/>
    <x v="199"/>
    <n v="1566892"/>
    <n v="22757190"/>
    <s v="E"/>
    <n v="7"/>
    <x v="48"/>
    <n v="5.32"/>
    <n v="14"/>
    <n v="5.32"/>
    <n v="0"/>
    <s v="7E"/>
    <n v="6.4711102607257626E-2"/>
  </r>
  <r>
    <s v="7E-30B-VCS-Loc-22"/>
    <s v="7E"/>
    <n v="37.631999999999998"/>
    <n v="37.630000000000003"/>
    <n v="37.630000000000003"/>
    <x v="712"/>
    <n v="3010612"/>
    <n v="22757190"/>
    <s v="E"/>
    <n v="7"/>
    <x v="48"/>
    <n v="5.32"/>
    <n v="14"/>
    <n v="5.32"/>
    <n v="0"/>
    <s v="7E"/>
    <n v="0.12433532243616092"/>
  </r>
  <r>
    <s v="7E-30B-VCS-Loc-22"/>
    <s v="7E"/>
    <n v="37.710999999999999"/>
    <n v="37.71"/>
    <n v="37.67"/>
    <x v="200"/>
    <n v="3365878"/>
    <n v="22757190"/>
    <s v="E"/>
    <n v="7"/>
    <x v="48"/>
    <n v="5.32"/>
    <n v="14"/>
    <n v="5.32"/>
    <n v="0"/>
    <s v="7E"/>
    <n v="0.13900745974930698"/>
  </r>
  <r>
    <s v="7E-30B-VCS-Loc-22"/>
    <s v="7E"/>
    <n v="37.786999999999999"/>
    <n v="37.79"/>
    <n v="37.79"/>
    <x v="270"/>
    <n v="6758578"/>
    <n v="22757190"/>
    <s v="E"/>
    <n v="7"/>
    <x v="48"/>
    <n v="5.32"/>
    <n v="14"/>
    <n v="5.32"/>
    <n v="0"/>
    <s v="7E"/>
    <n v="0.27912264178842833"/>
  </r>
  <r>
    <s v="7E-30B-VCS-Loc-22"/>
    <s v="7E"/>
    <n v="37.987000000000002"/>
    <n v="37.99"/>
    <n v="37.99"/>
    <x v="77"/>
    <n v="15045783"/>
    <n v="22757190"/>
    <s v="E"/>
    <n v="7"/>
    <x v="48"/>
    <n v="5.32"/>
    <n v="14"/>
    <n v="5.32"/>
    <n v="0"/>
    <s v="7E"/>
    <n v="0.62137607921894589"/>
  </r>
  <r>
    <s v="7E-30B-VCS-Loc-22"/>
    <s v="7E"/>
    <n v="38.301000000000002"/>
    <n v="38.299999999999997"/>
    <n v="38.299999999999997"/>
    <x v="78"/>
    <n v="2736546"/>
    <n v="22757190"/>
    <s v="E"/>
    <n v="7"/>
    <x v="48"/>
    <n v="5.32"/>
    <n v="14"/>
    <n v="5.32"/>
    <n v="0"/>
    <s v="7E"/>
    <n v="0.11301666547246424"/>
  </r>
  <r>
    <s v="7E-30B-VCS-Loc-22"/>
    <s v="7E"/>
    <n v="38.406999999999996"/>
    <n v="38.409999999999997"/>
    <n v="38.409999999999997"/>
    <x v="1149"/>
    <n v="5688054"/>
    <n v="22757190"/>
    <s v="E"/>
    <n v="7"/>
    <x v="48"/>
    <n v="5.32"/>
    <n v="14"/>
    <n v="5.32"/>
    <n v="0"/>
    <s v="7E"/>
    <n v="0.23491105068480925"/>
  </r>
  <r>
    <s v="7E-30B-VCS-Loc-22"/>
    <s v="7E"/>
    <n v="38.719000000000001"/>
    <n v="38.72"/>
    <n v="38.72"/>
    <x v="359"/>
    <n v="2291361"/>
    <n v="22757190"/>
    <s v="E"/>
    <n v="7"/>
    <x v="48"/>
    <n v="5.32"/>
    <n v="14"/>
    <n v="5.32"/>
    <n v="0"/>
    <s v="7E"/>
    <n v="9.463096166249392E-2"/>
  </r>
  <r>
    <s v="7E-30B-VCS-Loc-22"/>
    <s v="7E"/>
    <n v="39.436"/>
    <n v="39.44"/>
    <n v="39.44"/>
    <x v="1150"/>
    <n v="1343225"/>
    <n v="22757190"/>
    <s v="E"/>
    <n v="7"/>
    <x v="48"/>
    <n v="5.32"/>
    <n v="14"/>
    <n v="5.32"/>
    <n v="0"/>
    <s v="7E"/>
    <n v="5.5473874906268983E-2"/>
  </r>
  <r>
    <s v="7E-30B-VCS-Loc-22"/>
    <s v="7E"/>
    <n v="39.54"/>
    <n v="39.54"/>
    <n v="39.53"/>
    <x v="207"/>
    <n v="1752945"/>
    <n v="22757190"/>
    <s v="E"/>
    <n v="7"/>
    <x v="48"/>
    <n v="5.32"/>
    <n v="14"/>
    <n v="5.32"/>
    <n v="0"/>
    <s v="7E"/>
    <n v="7.239490900450013E-2"/>
  </r>
  <r>
    <s v="7E-30B-VCS-Loc-22"/>
    <s v="7E"/>
    <n v="39.625999999999998"/>
    <n v="39.630000000000003"/>
    <n v="39.630000000000003"/>
    <x v="1151"/>
    <n v="2724163"/>
    <n v="22757190"/>
    <s v="E"/>
    <n v="7"/>
    <x v="48"/>
    <n v="5.32"/>
    <n v="14"/>
    <n v="5.32"/>
    <n v="0"/>
    <s v="7E"/>
    <n v="0.1125052597191732"/>
  </r>
  <r>
    <s v="7E-30B-VCS-Loc-22"/>
    <s v="7E"/>
    <n v="40.014000000000003"/>
    <n v="40.01"/>
    <n v="40.01"/>
    <x v="952"/>
    <n v="1791188"/>
    <n v="22757190"/>
    <s v="E"/>
    <n v="7"/>
    <x v="48"/>
    <n v="5.32"/>
    <n v="14"/>
    <n v="5.32"/>
    <n v="0"/>
    <s v="7E"/>
    <n v="7.3974307391248759E-2"/>
  </r>
  <r>
    <s v="8A-1A-VCS-Loc-22"/>
    <s v="8A"/>
    <n v="4.1539999999999999"/>
    <n v="4.1500000000000004"/>
    <n v="4.1500000000000004"/>
    <x v="1139"/>
    <n v="12504877"/>
    <n v="50495234"/>
    <s v="A"/>
    <n v="8"/>
    <x v="49"/>
    <n v="3.63"/>
    <n v="6"/>
    <n v="3.63"/>
    <n v="1"/>
    <s v="8A"/>
    <n v="0.34110840014818994"/>
  </r>
  <r>
    <s v="8A-1A-VCS-Loc-22"/>
    <s v="8A"/>
    <n v="4.4340000000000002"/>
    <n v="4.43"/>
    <n v="4.43"/>
    <x v="756"/>
    <n v="1382331"/>
    <n v="50495234"/>
    <s v="A"/>
    <n v="8"/>
    <x v="49"/>
    <n v="3.63"/>
    <n v="6"/>
    <n v="3.63"/>
    <n v="1"/>
    <s v="8A"/>
    <n v="3.7707265404149724E-2"/>
  </r>
  <r>
    <s v="8A-1A-VCS-Loc-22"/>
    <s v="8A"/>
    <n v="4.7039999999999997"/>
    <n v="4.7"/>
    <n v="4.7"/>
    <x v="1051"/>
    <n v="6224605"/>
    <n v="50495234"/>
    <s v="A"/>
    <n v="8"/>
    <x v="49"/>
    <n v="3.63"/>
    <n v="6"/>
    <n v="3.63"/>
    <n v="1"/>
    <s v="8A"/>
    <n v="0.16979495704791212"/>
  </r>
  <r>
    <s v="8A-1A-VCS-Loc-22"/>
    <s v="8A"/>
    <n v="4.9850000000000003"/>
    <n v="4.99"/>
    <n v="4.99"/>
    <x v="241"/>
    <n v="20802209"/>
    <n v="50495234"/>
    <s v="A"/>
    <n v="8"/>
    <x v="49"/>
    <n v="3.63"/>
    <n v="6"/>
    <n v="3.63"/>
    <n v="1"/>
    <s v="8A"/>
    <n v="0.56744326485884489"/>
  </r>
  <r>
    <s v="8A-1A-VCS-Loc-22"/>
    <s v="8A"/>
    <n v="5.3529999999999998"/>
    <n v="5.35"/>
    <n v="5.35"/>
    <x v="382"/>
    <n v="4617466"/>
    <n v="50495234"/>
    <s v="A"/>
    <n v="8"/>
    <x v="49"/>
    <n v="3.63"/>
    <n v="6"/>
    <n v="3.63"/>
    <n v="1"/>
    <s v="8A"/>
    <n v="0.12595537245177718"/>
  </r>
  <r>
    <s v="8A-1A-VCS-Loc-22"/>
    <s v="8A"/>
    <n v="5.8840000000000003"/>
    <n v="5.88"/>
    <n v="5.88"/>
    <x v="1152"/>
    <n v="1649482"/>
    <n v="50495234"/>
    <s v="A"/>
    <n v="8"/>
    <x v="49"/>
    <n v="3.63"/>
    <n v="6"/>
    <n v="3.63"/>
    <n v="1"/>
    <s v="8A"/>
    <n v="4.4994618187227005E-2"/>
  </r>
  <r>
    <s v="8A-1A-VCS-Loc-22"/>
    <s v="8A"/>
    <n v="6.2560000000000002"/>
    <n v="6.26"/>
    <n v="6.25"/>
    <x v="214"/>
    <n v="1641605"/>
    <n v="50495234"/>
    <s v="A"/>
    <n v="8"/>
    <x v="49"/>
    <n v="3.63"/>
    <n v="6"/>
    <n v="3.63"/>
    <n v="1"/>
    <s v="8A"/>
    <n v="4.4779749151092757E-2"/>
  </r>
  <r>
    <s v="8A-1A-VCS-Loc-22"/>
    <s v="8A"/>
    <n v="6.3280000000000003"/>
    <n v="6.33"/>
    <n v="6.32"/>
    <x v="6"/>
    <n v="2291405"/>
    <n v="50495234"/>
    <s v="A"/>
    <n v="8"/>
    <x v="49"/>
    <n v="3.63"/>
    <n v="6"/>
    <n v="3.63"/>
    <n v="1"/>
    <s v="8A"/>
    <n v="6.2505012535634161E-2"/>
  </r>
  <r>
    <s v="8A-1A-VCS-Loc-22"/>
    <s v="8A"/>
    <n v="8.6720000000000006"/>
    <n v="8.67"/>
    <n v="8.67"/>
    <x v="1153"/>
    <n v="1106620"/>
    <n v="50495234"/>
    <s v="A"/>
    <n v="8"/>
    <x v="49"/>
    <n v="3.63"/>
    <n v="6"/>
    <n v="3.63"/>
    <n v="1"/>
    <s v="8A"/>
    <n v="3.0186412690983683E-2"/>
  </r>
  <r>
    <s v="8A-1A-VCS-Loc-22"/>
    <s v="8A"/>
    <n v="8.8309999999999995"/>
    <n v="8.83"/>
    <n v="8.83"/>
    <x v="904"/>
    <n v="2173260"/>
    <n v="50495234"/>
    <s v="A"/>
    <n v="8"/>
    <x v="49"/>
    <n v="3.63"/>
    <n v="6"/>
    <n v="3.63"/>
    <n v="1"/>
    <s v="8A"/>
    <n v="5.9282249773912631E-2"/>
  </r>
  <r>
    <s v="8A-1A-VCS-Loc-22"/>
    <s v="8A"/>
    <n v="8.9649999999999999"/>
    <n v="8.9700000000000006"/>
    <n v="8.9600000000000009"/>
    <x v="9"/>
    <n v="5486786"/>
    <n v="50495234"/>
    <s v="A"/>
    <n v="8"/>
    <x v="49"/>
    <n v="3.63"/>
    <n v="6"/>
    <n v="3.63"/>
    <n v="1"/>
    <s v="8A"/>
    <n v="0.14966870880980968"/>
  </r>
  <r>
    <s v="8A-1A-VCS-Loc-22"/>
    <s v="8A"/>
    <n v="9.3789999999999996"/>
    <n v="9.3800000000000008"/>
    <n v="9.3800000000000008"/>
    <x v="10"/>
    <n v="13355149"/>
    <n v="50495234"/>
    <s v="A"/>
    <n v="8"/>
    <x v="49"/>
    <n v="3.63"/>
    <n v="6"/>
    <n v="3.63"/>
    <n v="1"/>
    <s v="8A"/>
    <n v="0.36430214460571658"/>
  </r>
  <r>
    <s v="8A-1A-VCS-Loc-22"/>
    <s v="8A"/>
    <n v="9.5449999999999999"/>
    <n v="9.5500000000000007"/>
    <n v="9.5299999999999994"/>
    <x v="11"/>
    <n v="10275456"/>
    <n v="50495234"/>
    <s v="A"/>
    <n v="8"/>
    <x v="49"/>
    <n v="3.63"/>
    <n v="6"/>
    <n v="3.63"/>
    <n v="1"/>
    <s v="8A"/>
    <n v="0.28029418897547892"/>
  </r>
  <r>
    <s v="8A-1A-VCS-Loc-22"/>
    <s v="8A"/>
    <n v="9.6620000000000008"/>
    <n v="9.66"/>
    <n v="9.66"/>
    <x v="12"/>
    <n v="3389357"/>
    <n v="50495234"/>
    <s v="A"/>
    <n v="8"/>
    <x v="49"/>
    <n v="3.63"/>
    <n v="6"/>
    <n v="3.63"/>
    <n v="1"/>
    <s v="8A"/>
    <n v="9.2454979269373752E-2"/>
  </r>
  <r>
    <s v="8A-1A-VCS-Loc-22"/>
    <s v="8A"/>
    <n v="9.8330000000000002"/>
    <n v="9.83"/>
    <n v="9.83"/>
    <x v="13"/>
    <n v="2992731"/>
    <n v="50495234"/>
    <s v="A"/>
    <n v="8"/>
    <x v="49"/>
    <n v="3.63"/>
    <n v="6"/>
    <n v="3.63"/>
    <n v="1"/>
    <s v="8A"/>
    <n v="8.1635803653557937E-2"/>
  </r>
  <r>
    <s v="8A-1A-VCS-Loc-22"/>
    <s v="8A"/>
    <n v="10.096"/>
    <n v="10.1"/>
    <n v="10.1"/>
    <x v="127"/>
    <n v="1270441"/>
    <n v="50495234"/>
    <s v="A"/>
    <n v="8"/>
    <x v="49"/>
    <n v="3.63"/>
    <n v="6"/>
    <n v="3.63"/>
    <n v="1"/>
    <s v="8A"/>
    <n v="3.4655126715174137E-2"/>
  </r>
  <r>
    <s v="8A-1A-VCS-Loc-22"/>
    <s v="8A"/>
    <n v="10.194000000000001"/>
    <n v="10.19"/>
    <n v="10.18"/>
    <x v="281"/>
    <n v="4167011"/>
    <n v="50495234"/>
    <s v="A"/>
    <n v="8"/>
    <x v="49"/>
    <n v="3.63"/>
    <n v="6"/>
    <n v="3.63"/>
    <n v="1"/>
    <s v="8A"/>
    <n v="0.11366784780129459"/>
  </r>
  <r>
    <s v="8A-1A-VCS-Loc-22"/>
    <s v="8A"/>
    <n v="11.558"/>
    <n v="11.56"/>
    <n v="11.56"/>
    <x v="334"/>
    <n v="2777410"/>
    <n v="50495234"/>
    <s v="A"/>
    <n v="8"/>
    <x v="49"/>
    <n v="3.63"/>
    <n v="6"/>
    <n v="3.63"/>
    <n v="1"/>
    <s v="8A"/>
    <n v="7.5762271124744707E-2"/>
  </r>
  <r>
    <s v="8A-1A-VCS-Loc-22"/>
    <s v="8A"/>
    <n v="11.941000000000001"/>
    <n v="11.94"/>
    <n v="11.94"/>
    <x v="1154"/>
    <n v="2360310"/>
    <n v="50495234"/>
    <s v="A"/>
    <n v="8"/>
    <x v="49"/>
    <n v="3.63"/>
    <n v="6"/>
    <n v="3.63"/>
    <n v="1"/>
    <s v="8A"/>
    <n v="6.4384605138761E-2"/>
  </r>
  <r>
    <s v="8A-1A-VCS-Loc-22"/>
    <s v="8A"/>
    <n v="12.401999999999999"/>
    <n v="12.4"/>
    <n v="12.39"/>
    <x v="20"/>
    <n v="2529545"/>
    <n v="50495234"/>
    <s v="A"/>
    <n v="8"/>
    <x v="49"/>
    <n v="3.63"/>
    <n v="6"/>
    <n v="3.63"/>
    <n v="1"/>
    <s v="8A"/>
    <n v="6.9001002413126747E-2"/>
  </r>
  <r>
    <s v="8A-1A-VCS-Loc-22"/>
    <s v="8A"/>
    <n v="12.534000000000001"/>
    <n v="12.53"/>
    <n v="12.53"/>
    <x v="21"/>
    <n v="50615296"/>
    <n v="50495234"/>
    <s v="A"/>
    <n v="8"/>
    <x v="49"/>
    <n v="3.63"/>
    <n v="6"/>
    <n v="3.63"/>
    <n v="1"/>
    <s v="8A"/>
    <n v="1.3806855230632877"/>
  </r>
  <r>
    <s v="8A-1A-VCS-Loc-22"/>
    <s v="8A"/>
    <n v="12.91"/>
    <n v="12.91"/>
    <n v="12.91"/>
    <x v="22"/>
    <n v="111426315"/>
    <n v="50495234"/>
    <s v="A"/>
    <n v="8"/>
    <x v="49"/>
    <n v="3.63"/>
    <n v="6"/>
    <n v="3.63"/>
    <n v="1"/>
    <s v="8A"/>
    <n v="3.0394902759985776"/>
  </r>
  <r>
    <s v="8A-1A-VCS-Loc-22"/>
    <s v="8A"/>
    <n v="14.254"/>
    <n v="14.25"/>
    <n v="14.25"/>
    <x v="24"/>
    <n v="6630560"/>
    <n v="50495234"/>
    <s v="A"/>
    <n v="8"/>
    <x v="49"/>
    <n v="3.63"/>
    <n v="6"/>
    <n v="3.63"/>
    <n v="1"/>
    <s v="8A"/>
    <n v="0.18086860939828375"/>
  </r>
  <r>
    <s v="8A-1A-VCS-Loc-22"/>
    <s v="8A"/>
    <n v="15.085000000000001"/>
    <n v="15.09"/>
    <n v="15.07"/>
    <x v="229"/>
    <n v="4383707"/>
    <n v="50495234"/>
    <s v="A"/>
    <n v="8"/>
    <x v="49"/>
    <n v="3.63"/>
    <n v="6"/>
    <n v="3.63"/>
    <n v="1"/>
    <s v="8A"/>
    <n v="0.11957888762027978"/>
  </r>
  <r>
    <s v="8A-1A-VCS-Loc-22"/>
    <s v="8A"/>
    <n v="15.211"/>
    <n v="15.21"/>
    <n v="15.21"/>
    <x v="356"/>
    <n v="12485936"/>
    <n v="50495234"/>
    <s v="A"/>
    <n v="8"/>
    <x v="49"/>
    <n v="3.63"/>
    <n v="6"/>
    <n v="3.63"/>
    <n v="1"/>
    <s v="8A"/>
    <n v="0.34059172699681017"/>
  </r>
  <r>
    <s v="8A-1A-VCS-Loc-22"/>
    <s v="8A"/>
    <n v="15.4"/>
    <n v="15.4"/>
    <n v="15.4"/>
    <x v="273"/>
    <n v="2857413"/>
    <n v="50495234"/>
    <s v="A"/>
    <n v="8"/>
    <x v="49"/>
    <n v="3.63"/>
    <n v="6"/>
    <n v="3.63"/>
    <n v="1"/>
    <s v="8A"/>
    <n v="7.7944595296110461E-2"/>
  </r>
  <r>
    <s v="8A-1A-VCS-Loc-22"/>
    <s v="8A"/>
    <n v="15.569000000000001"/>
    <n v="15.57"/>
    <n v="15.55"/>
    <x v="27"/>
    <n v="8002508"/>
    <n v="50495234"/>
    <s v="A"/>
    <n v="8"/>
    <x v="49"/>
    <n v="3.63"/>
    <n v="6"/>
    <n v="3.63"/>
    <n v="1"/>
    <s v="8A"/>
    <n v="0.218292647025084"/>
  </r>
  <r>
    <s v="8A-1A-VCS-Loc-22"/>
    <s v="8A"/>
    <n v="15.78"/>
    <n v="15.78"/>
    <n v="15.77"/>
    <x v="96"/>
    <n v="2456154"/>
    <n v="50495234"/>
    <s v="A"/>
    <n v="8"/>
    <x v="49"/>
    <n v="3.63"/>
    <n v="6"/>
    <n v="3.63"/>
    <n v="1"/>
    <s v="8A"/>
    <n v="6.699904057093703E-2"/>
  </r>
  <r>
    <s v="8A-1A-VCS-Loc-22"/>
    <s v="8A"/>
    <n v="16.03"/>
    <n v="16.03"/>
    <n v="16.03"/>
    <x v="336"/>
    <n v="9196679"/>
    <n v="50495234"/>
    <s v="A"/>
    <n v="8"/>
    <x v="49"/>
    <n v="3.63"/>
    <n v="6"/>
    <n v="3.63"/>
    <n v="1"/>
    <s v="8A"/>
    <n v="0.25086727845195561"/>
  </r>
  <r>
    <s v="8A-1A-VCS-Loc-22"/>
    <s v="8A"/>
    <n v="16.443999999999999"/>
    <n v="16.440000000000001"/>
    <n v="16.440000000000001"/>
    <x v="289"/>
    <n v="17480468"/>
    <n v="50495234"/>
    <s v="A"/>
    <n v="8"/>
    <x v="49"/>
    <n v="3.63"/>
    <n v="6"/>
    <n v="3.63"/>
    <n v="1"/>
    <s v="8A"/>
    <n v="0.47683271681293865"/>
  </r>
  <r>
    <s v="8A-1A-VCS-Loc-22"/>
    <s v="8A"/>
    <n v="16.853999999999999"/>
    <n v="16.850000000000001"/>
    <n v="16.850000000000001"/>
    <x v="1155"/>
    <n v="6575383"/>
    <n v="50495234"/>
    <s v="A"/>
    <n v="8"/>
    <x v="49"/>
    <n v="3.63"/>
    <n v="6"/>
    <n v="3.63"/>
    <n v="1"/>
    <s v="8A"/>
    <n v="0.17936348958023385"/>
  </r>
  <r>
    <s v="8A-1A-VCS-Loc-22"/>
    <s v="8A"/>
    <n v="17.036999999999999"/>
    <n v="17.04"/>
    <n v="17.04"/>
    <x v="441"/>
    <n v="633511"/>
    <n v="50495234"/>
    <s v="A"/>
    <n v="8"/>
    <x v="49"/>
    <n v="3.63"/>
    <n v="6"/>
    <n v="3.63"/>
    <n v="1"/>
    <s v="8A"/>
    <n v="1.7280931566642357E-2"/>
  </r>
  <r>
    <s v="8A-1A-VCS-Loc-22"/>
    <s v="8A"/>
    <n v="17.202000000000002"/>
    <n v="17.2"/>
    <n v="17.2"/>
    <x v="785"/>
    <n v="2127055"/>
    <n v="50495234"/>
    <s v="A"/>
    <n v="8"/>
    <x v="49"/>
    <n v="3.63"/>
    <n v="6"/>
    <n v="3.63"/>
    <n v="1"/>
    <s v="8A"/>
    <n v="5.8021868433988454E-2"/>
  </r>
  <r>
    <s v="8A-1A-VCS-Loc-22"/>
    <s v="8A"/>
    <n v="17.823"/>
    <n v="17.82"/>
    <n v="17.82"/>
    <x v="31"/>
    <n v="9354023"/>
    <n v="50495234"/>
    <s v="A"/>
    <n v="8"/>
    <x v="49"/>
    <n v="3.63"/>
    <n v="6"/>
    <n v="3.63"/>
    <n v="1"/>
    <s v="8A"/>
    <n v="0.25515931268091419"/>
  </r>
  <r>
    <s v="8A-1A-VCS-Loc-22"/>
    <s v="8A"/>
    <n v="17.876000000000001"/>
    <n v="17.88"/>
    <n v="17.87"/>
    <x v="32"/>
    <n v="7316986"/>
    <n v="50495234"/>
    <s v="A"/>
    <n v="8"/>
    <x v="49"/>
    <n v="3.63"/>
    <n v="6"/>
    <n v="3.63"/>
    <n v="1"/>
    <s v="8A"/>
    <n v="0.19959295788088949"/>
  </r>
  <r>
    <s v="8A-1A-VCS-Loc-22"/>
    <s v="8A"/>
    <n v="18.087"/>
    <n v="18.09"/>
    <n v="18.09"/>
    <x v="33"/>
    <n v="2588943"/>
    <n v="50495234"/>
    <s v="A"/>
    <n v="8"/>
    <x v="49"/>
    <n v="3.63"/>
    <n v="6"/>
    <n v="3.63"/>
    <n v="1"/>
    <s v="8A"/>
    <n v="7.0621262792497308E-2"/>
  </r>
  <r>
    <s v="8A-1A-VCS-Loc-22"/>
    <s v="8A"/>
    <n v="18.212"/>
    <n v="18.21"/>
    <n v="18.21"/>
    <x v="274"/>
    <n v="2402705"/>
    <n v="50495234"/>
    <s v="A"/>
    <n v="8"/>
    <x v="49"/>
    <n v="3.63"/>
    <n v="6"/>
    <n v="3.63"/>
    <n v="1"/>
    <s v="8A"/>
    <n v="6.5541057187372312E-2"/>
  </r>
  <r>
    <s v="8A-1A-VCS-Loc-22"/>
    <s v="8A"/>
    <n v="18.411000000000001"/>
    <n v="18.41"/>
    <n v="18.41"/>
    <x v="275"/>
    <n v="1939204"/>
    <n v="50495234"/>
    <s v="A"/>
    <n v="8"/>
    <x v="49"/>
    <n v="3.63"/>
    <n v="6"/>
    <n v="3.63"/>
    <n v="1"/>
    <s v="8A"/>
    <n v="5.2897663367738094E-2"/>
  </r>
  <r>
    <s v="8A-1A-VCS-Loc-22"/>
    <s v="8A"/>
    <n v="18.515999999999998"/>
    <n v="18.52"/>
    <n v="18.510000000000002"/>
    <x v="36"/>
    <n v="50495234"/>
    <n v="50495234"/>
    <s v="A"/>
    <n v="8"/>
    <x v="49"/>
    <n v="3.63"/>
    <n v="6"/>
    <n v="3.63"/>
    <n v="1"/>
    <s v="8A"/>
    <n v="1.3774104683195594"/>
  </r>
  <r>
    <s v="8A-1A-VCS-Loc-22"/>
    <s v="8A"/>
    <n v="20.050999999999998"/>
    <n v="20.05"/>
    <n v="20.05"/>
    <x v="40"/>
    <n v="981775"/>
    <n v="50495234"/>
    <s v="A"/>
    <n v="8"/>
    <x v="49"/>
    <n v="3.63"/>
    <n v="6"/>
    <n v="3.63"/>
    <n v="1"/>
    <s v="8A"/>
    <n v="2.6780887133515122E-2"/>
  </r>
  <r>
    <s v="8A-1A-VCS-Loc-22"/>
    <s v="8A"/>
    <n v="20.85"/>
    <n v="20.85"/>
    <n v="20.85"/>
    <x v="42"/>
    <n v="1368298"/>
    <n v="50495234"/>
    <s v="A"/>
    <n v="8"/>
    <x v="49"/>
    <n v="3.63"/>
    <n v="6"/>
    <n v="3.63"/>
    <n v="1"/>
    <s v="8A"/>
    <n v="3.7324472820161929E-2"/>
  </r>
  <r>
    <s v="8A-1A-VCS-Loc-22"/>
    <s v="8A"/>
    <n v="21.088999999999999"/>
    <n v="21.09"/>
    <n v="21.07"/>
    <x v="249"/>
    <n v="2942064"/>
    <n v="50495234"/>
    <s v="A"/>
    <n v="8"/>
    <x v="49"/>
    <n v="3.63"/>
    <n v="6"/>
    <n v="3.63"/>
    <n v="1"/>
    <s v="8A"/>
    <n v="8.0253707747272071E-2"/>
  </r>
  <r>
    <s v="8A-1A-VCS-Loc-22"/>
    <s v="8A"/>
    <n v="21.324000000000002"/>
    <n v="21.32"/>
    <n v="21.28"/>
    <x v="168"/>
    <n v="6043740"/>
    <n v="50495234"/>
    <s v="A"/>
    <n v="8"/>
    <x v="49"/>
    <n v="3.63"/>
    <n v="6"/>
    <n v="3.63"/>
    <n v="1"/>
    <s v="8A"/>
    <n v="0.16486131629376458"/>
  </r>
  <r>
    <s v="8A-1A-VCS-Loc-22"/>
    <s v="8A"/>
    <n v="22.747"/>
    <n v="22.75"/>
    <n v="22.75"/>
    <x v="175"/>
    <n v="1505389"/>
    <n v="50495234"/>
    <s v="A"/>
    <n v="8"/>
    <x v="49"/>
    <n v="3.63"/>
    <n v="6"/>
    <n v="3.63"/>
    <n v="1"/>
    <s v="8A"/>
    <n v="4.1064045123409332E-2"/>
  </r>
  <r>
    <s v="8A-1A-VCS-Loc-22"/>
    <s v="8A"/>
    <n v="23.331"/>
    <n v="23.33"/>
    <n v="23.32"/>
    <x v="45"/>
    <n v="4108445"/>
    <n v="50495234"/>
    <s v="A"/>
    <n v="8"/>
    <x v="49"/>
    <n v="3.63"/>
    <n v="6"/>
    <n v="3.63"/>
    <n v="1"/>
    <s v="8A"/>
    <n v="0.1120702827422317"/>
  </r>
  <r>
    <s v="8A-1A-VCS-Loc-22"/>
    <s v="8A"/>
    <n v="23.456"/>
    <n v="23.46"/>
    <n v="23.46"/>
    <x v="236"/>
    <n v="1127556"/>
    <n v="50495234"/>
    <s v="A"/>
    <n v="8"/>
    <x v="49"/>
    <n v="3.63"/>
    <n v="6"/>
    <n v="3.63"/>
    <n v="1"/>
    <s v="8A"/>
    <n v="3.0757505510649364E-2"/>
  </r>
  <r>
    <s v="8A-1A-VCS-Loc-22"/>
    <s v="8A"/>
    <n v="24.855"/>
    <n v="24.86"/>
    <n v="24.86"/>
    <x v="48"/>
    <n v="1317841"/>
    <n v="50495234"/>
    <s v="A"/>
    <n v="8"/>
    <x v="49"/>
    <n v="3.63"/>
    <n v="6"/>
    <n v="3.63"/>
    <n v="1"/>
    <s v="8A"/>
    <n v="3.5948105300011413E-2"/>
  </r>
  <r>
    <s v="8A-1A-VCS-Loc-22"/>
    <s v="8A"/>
    <n v="25.222000000000001"/>
    <n v="25.22"/>
    <n v="25.22"/>
    <x v="292"/>
    <n v="4514194"/>
    <n v="50495234"/>
    <s v="A"/>
    <n v="8"/>
    <x v="49"/>
    <n v="3.63"/>
    <n v="6"/>
    <n v="3.63"/>
    <n v="1"/>
    <s v="8A"/>
    <n v="0.12313831581858486"/>
  </r>
  <r>
    <s v="8A-1A-VCS-Loc-22"/>
    <s v="8A"/>
    <n v="25.282"/>
    <n v="25.28"/>
    <n v="25.28"/>
    <x v="49"/>
    <n v="2198592"/>
    <n v="50495234"/>
    <s v="A"/>
    <n v="8"/>
    <x v="49"/>
    <n v="3.63"/>
    <n v="6"/>
    <n v="3.63"/>
    <n v="1"/>
    <s v="8A"/>
    <n v="5.9973256810011748E-2"/>
  </r>
  <r>
    <s v="8A-1A-VCS-Loc-22"/>
    <s v="8A"/>
    <n v="25.63"/>
    <n v="25.63"/>
    <n v="25.62"/>
    <x v="50"/>
    <n v="1723075"/>
    <n v="50495234"/>
    <s v="A"/>
    <n v="8"/>
    <x v="49"/>
    <n v="3.63"/>
    <n v="6"/>
    <n v="3.63"/>
    <n v="1"/>
    <s v="8A"/>
    <n v="4.7002090191318346E-2"/>
  </r>
  <r>
    <s v="8A-1A-VCS-Loc-22"/>
    <s v="8A"/>
    <n v="25.68"/>
    <n v="25.68"/>
    <n v="25.67"/>
    <x v="254"/>
    <n v="4336664"/>
    <n v="50495234"/>
    <s v="A"/>
    <n v="8"/>
    <x v="49"/>
    <n v="3.63"/>
    <n v="6"/>
    <n v="3.63"/>
    <n v="1"/>
    <s v="8A"/>
    <n v="0.1182956472918726"/>
  </r>
  <r>
    <s v="8A-1A-VCS-Loc-22"/>
    <s v="8A"/>
    <n v="26.093"/>
    <n v="26.09"/>
    <n v="26.09"/>
    <x v="52"/>
    <n v="2811252"/>
    <n v="50495234"/>
    <s v="A"/>
    <n v="8"/>
    <x v="49"/>
    <n v="3.63"/>
    <n v="6"/>
    <n v="3.63"/>
    <n v="1"/>
    <s v="8A"/>
    <n v="7.6685414189471779E-2"/>
  </r>
  <r>
    <s v="8A-1A-VCS-Loc-22"/>
    <s v="8A"/>
    <n v="26.637"/>
    <n v="26.64"/>
    <n v="26.62"/>
    <x v="293"/>
    <n v="1870072"/>
    <n v="50495234"/>
    <s v="A"/>
    <n v="8"/>
    <x v="49"/>
    <n v="3.63"/>
    <n v="6"/>
    <n v="3.63"/>
    <n v="1"/>
    <s v="8A"/>
    <n v="5.101187865197921E-2"/>
  </r>
  <r>
    <s v="8A-1A-VCS-Loc-22"/>
    <s v="8A"/>
    <n v="27.363"/>
    <n v="27.36"/>
    <n v="27.36"/>
    <x v="390"/>
    <n v="946202"/>
    <n v="50495234"/>
    <s v="A"/>
    <n v="8"/>
    <x v="49"/>
    <n v="3.63"/>
    <n v="6"/>
    <n v="3.63"/>
    <n v="1"/>
    <s v="8A"/>
    <n v="2.58105258002152E-2"/>
  </r>
  <r>
    <s v="8A-1A-VCS-Loc-22"/>
    <s v="8A"/>
    <n v="27.914000000000001"/>
    <n v="27.91"/>
    <n v="27.91"/>
    <x v="294"/>
    <n v="1229216"/>
    <n v="50495234"/>
    <s v="A"/>
    <n v="8"/>
    <x v="49"/>
    <n v="3.63"/>
    <n v="6"/>
    <n v="3.63"/>
    <n v="1"/>
    <s v="8A"/>
    <n v="3.353058996074551E-2"/>
  </r>
  <r>
    <s v="8A-1A-VCS-Loc-22"/>
    <s v="8A"/>
    <n v="29.263999999999999"/>
    <n v="29.26"/>
    <n v="29.26"/>
    <x v="192"/>
    <n v="2936678"/>
    <n v="50495234"/>
    <s v="A"/>
    <n v="8"/>
    <x v="49"/>
    <n v="3.63"/>
    <n v="6"/>
    <n v="3.63"/>
    <n v="1"/>
    <s v="8A"/>
    <n v="8.0106788281914823E-2"/>
  </r>
  <r>
    <s v="8A-1A-VCS-Loc-22"/>
    <s v="8A"/>
    <n v="30.039000000000001"/>
    <n v="30.04"/>
    <n v="30.03"/>
    <x v="257"/>
    <n v="-500534"/>
    <n v="50495234"/>
    <s v="A"/>
    <n v="8"/>
    <x v="49"/>
    <n v="3.63"/>
    <n v="6"/>
    <n v="3.63"/>
    <n v="1"/>
    <s v="8A"/>
    <n v="-1.3653581075589477E-2"/>
  </r>
  <r>
    <s v="8A-1A-VCS-Loc-22"/>
    <s v="8A"/>
    <n v="30.376999999999999"/>
    <n v="30.38"/>
    <n v="30.38"/>
    <x v="812"/>
    <n v="1645799"/>
    <n v="50495234"/>
    <s v="A"/>
    <n v="8"/>
    <x v="49"/>
    <n v="3.63"/>
    <n v="6"/>
    <n v="3.63"/>
    <n v="1"/>
    <s v="8A"/>
    <n v="4.4894153205624565E-2"/>
  </r>
  <r>
    <s v="8A-1A-VCS-Loc-22"/>
    <s v="8A"/>
    <n v="30.760999999999999"/>
    <n v="30.76"/>
    <n v="30.76"/>
    <x v="391"/>
    <n v="1019161"/>
    <n v="50495234"/>
    <s v="A"/>
    <n v="8"/>
    <x v="49"/>
    <n v="3.63"/>
    <n v="6"/>
    <n v="3.63"/>
    <n v="1"/>
    <s v="8A"/>
    <n v="2.7800703533783614E-2"/>
  </r>
  <r>
    <s v="8A-1A-VCS-Loc-22"/>
    <s v="8A"/>
    <n v="30.95"/>
    <n v="30.95"/>
    <n v="30.94"/>
    <x v="193"/>
    <n v="9211604"/>
    <n v="50495234"/>
    <s v="A"/>
    <n v="8"/>
    <x v="49"/>
    <n v="3.63"/>
    <n v="6"/>
    <n v="3.63"/>
    <n v="1"/>
    <s v="8A"/>
    <n v="0.25127440303800408"/>
  </r>
  <r>
    <s v="8A-1A-VCS-Loc-22"/>
    <s v="8A"/>
    <n v="31.253"/>
    <n v="31.25"/>
    <n v="31.25"/>
    <x v="259"/>
    <n v="2172370"/>
    <n v="50495234"/>
    <s v="A"/>
    <n v="8"/>
    <x v="49"/>
    <n v="3.63"/>
    <n v="6"/>
    <n v="3.63"/>
    <n v="1"/>
    <s v="8A"/>
    <n v="5.9257972327910413E-2"/>
  </r>
  <r>
    <s v="8A-1A-VCS-Loc-22"/>
    <s v="8A"/>
    <n v="31.402000000000001"/>
    <n v="31.4"/>
    <n v="31.4"/>
    <x v="194"/>
    <n v="3192427"/>
    <n v="50495234"/>
    <s v="A"/>
    <n v="8"/>
    <x v="49"/>
    <n v="3.63"/>
    <n v="6"/>
    <n v="3.63"/>
    <n v="1"/>
    <s v="8A"/>
    <n v="8.7083116975871552E-2"/>
  </r>
  <r>
    <s v="8A-1A-VCS-Loc-22"/>
    <s v="8A"/>
    <n v="31.741"/>
    <n v="31.74"/>
    <n v="31.73"/>
    <x v="103"/>
    <n v="3371512"/>
    <n v="50495234"/>
    <s v="A"/>
    <n v="8"/>
    <x v="49"/>
    <n v="3.63"/>
    <n v="6"/>
    <n v="3.63"/>
    <n v="1"/>
    <s v="8A"/>
    <n v="9.1968202838014657E-2"/>
  </r>
  <r>
    <s v="8A-1A-VCS-Loc-22"/>
    <s v="8A"/>
    <n v="32.701000000000001"/>
    <n v="32.700000000000003"/>
    <n v="32.700000000000003"/>
    <x v="58"/>
    <n v="2082553"/>
    <n v="50495234"/>
    <s v="A"/>
    <n v="8"/>
    <x v="49"/>
    <n v="3.63"/>
    <n v="6"/>
    <n v="3.63"/>
    <n v="1"/>
    <s v="8A"/>
    <n v="5.6807941577819071E-2"/>
  </r>
  <r>
    <s v="8A-1A-VCS-Loc-22"/>
    <s v="8A"/>
    <n v="33.250999999999998"/>
    <n v="33.25"/>
    <n v="33.25"/>
    <x v="1156"/>
    <n v="6770718"/>
    <n v="50495234"/>
    <s v="A"/>
    <n v="8"/>
    <x v="49"/>
    <n v="3.63"/>
    <n v="6"/>
    <n v="3.63"/>
    <n v="1"/>
    <s v="8A"/>
    <n v="0.1846918434171366"/>
  </r>
  <r>
    <s v="8A-1A-VCS-Loc-22"/>
    <s v="8A"/>
    <n v="33.978000000000002"/>
    <n v="33.979999999999997"/>
    <n v="33.979999999999997"/>
    <x v="261"/>
    <n v="1418619"/>
    <n v="50495234"/>
    <s v="A"/>
    <n v="8"/>
    <x v="49"/>
    <n v="3.63"/>
    <n v="6"/>
    <n v="3.63"/>
    <n v="1"/>
    <s v="8A"/>
    <n v="3.869713052833907E-2"/>
  </r>
  <r>
    <s v="8A-1A-VCS-Loc-22"/>
    <s v="8A"/>
    <n v="34.058999999999997"/>
    <n v="34.06"/>
    <n v="34.06"/>
    <x v="322"/>
    <n v="1141046"/>
    <n v="50495234"/>
    <s v="A"/>
    <n v="8"/>
    <x v="49"/>
    <n v="3.63"/>
    <n v="6"/>
    <n v="3.63"/>
    <n v="1"/>
    <s v="8A"/>
    <n v="3.112548612477288E-2"/>
  </r>
  <r>
    <s v="8A-1A-VCS-Loc-22"/>
    <s v="8A"/>
    <n v="34.936999999999998"/>
    <n v="34.94"/>
    <n v="34.86"/>
    <x v="61"/>
    <n v="3380619"/>
    <n v="50495234"/>
    <s v="A"/>
    <n v="8"/>
    <x v="49"/>
    <n v="3.63"/>
    <n v="6"/>
    <n v="3.63"/>
    <n v="1"/>
    <s v="8A"/>
    <n v="9.2216623850084556E-2"/>
  </r>
  <r>
    <s v="8A-1A-VCS-Loc-22"/>
    <s v="8A"/>
    <n v="35.167000000000002"/>
    <n v="35.17"/>
    <n v="35.17"/>
    <x v="1076"/>
    <n v="999757"/>
    <n v="50495234"/>
    <s v="A"/>
    <n v="8"/>
    <x v="49"/>
    <n v="3.63"/>
    <n v="6"/>
    <n v="3.63"/>
    <n v="1"/>
    <s v="8A"/>
    <n v="2.727140065487681E-2"/>
  </r>
  <r>
    <s v="8A-1A-VCS-Loc-22"/>
    <s v="8A"/>
    <n v="35.231000000000002"/>
    <n v="35.229999999999997"/>
    <n v="35.229999999999997"/>
    <x v="262"/>
    <n v="366184"/>
    <n v="50495234"/>
    <s v="A"/>
    <n v="8"/>
    <x v="49"/>
    <n v="3.63"/>
    <n v="6"/>
    <n v="3.63"/>
    <n v="1"/>
    <s v="8A"/>
    <n v="9.9887778504230626E-3"/>
  </r>
  <r>
    <s v="8A-1A-VCS-Loc-22"/>
    <s v="8A"/>
    <n v="35.292000000000002"/>
    <n v="35.29"/>
    <n v="35.29"/>
    <x v="1077"/>
    <n v="794652"/>
    <n v="50495234"/>
    <s v="A"/>
    <n v="8"/>
    <x v="49"/>
    <n v="3.63"/>
    <n v="6"/>
    <n v="3.63"/>
    <n v="1"/>
    <s v="8A"/>
    <n v="2.1676540472533992E-2"/>
  </r>
  <r>
    <s v="8A-1A-VCS-Loc-22"/>
    <s v="8A"/>
    <n v="35.430999999999997"/>
    <n v="35.43"/>
    <n v="35.43"/>
    <x v="1157"/>
    <n v="1069134"/>
    <n v="50495234"/>
    <s v="A"/>
    <n v="8"/>
    <x v="49"/>
    <n v="3.63"/>
    <n v="6"/>
    <n v="3.63"/>
    <n v="1"/>
    <s v="8A"/>
    <n v="2.9163868487793596E-2"/>
  </r>
  <r>
    <s v="8A-1A-VCS-Loc-22"/>
    <s v="8A"/>
    <n v="35.640999999999998"/>
    <n v="35.64"/>
    <n v="35.64"/>
    <x v="1078"/>
    <n v="11772011"/>
    <n v="50495234"/>
    <s v="A"/>
    <n v="8"/>
    <x v="49"/>
    <n v="3.63"/>
    <n v="6"/>
    <n v="3.63"/>
    <n v="1"/>
    <s v="8A"/>
    <n v="0.32111725998879431"/>
  </r>
  <r>
    <s v="8A-1A-VCS-Loc-22"/>
    <s v="8A"/>
    <n v="35.798000000000002"/>
    <n v="35.799999999999997"/>
    <n v="35.799999999999997"/>
    <x v="63"/>
    <n v="1125966"/>
    <n v="50495234"/>
    <s v="A"/>
    <n v="8"/>
    <x v="49"/>
    <n v="3.63"/>
    <n v="6"/>
    <n v="3.63"/>
    <n v="1"/>
    <s v="8A"/>
    <n v="3.0714133444195962E-2"/>
  </r>
  <r>
    <s v="8A-1A-VCS-Loc-22"/>
    <s v="8A"/>
    <n v="35.841999999999999"/>
    <n v="35.840000000000003"/>
    <n v="35.840000000000003"/>
    <x v="1158"/>
    <n v="2426602"/>
    <n v="50495234"/>
    <s v="A"/>
    <n v="8"/>
    <x v="49"/>
    <n v="3.63"/>
    <n v="6"/>
    <n v="3.63"/>
    <n v="1"/>
    <s v="8A"/>
    <n v="6.6192920251546494E-2"/>
  </r>
  <r>
    <s v="8A-1A-VCS-Loc-22"/>
    <s v="8A"/>
    <n v="35.902999999999999"/>
    <n v="35.9"/>
    <n v="35.9"/>
    <x v="710"/>
    <n v="2951017"/>
    <n v="50495234"/>
    <s v="A"/>
    <n v="8"/>
    <x v="49"/>
    <n v="3.63"/>
    <n v="6"/>
    <n v="3.63"/>
    <n v="1"/>
    <s v="8A"/>
    <n v="8.0497927942842704E-2"/>
  </r>
  <r>
    <s v="8A-1A-VCS-Loc-22"/>
    <s v="8A"/>
    <n v="35.994999999999997"/>
    <n v="36"/>
    <n v="36"/>
    <x v="1122"/>
    <n v="968897"/>
    <n v="50495234"/>
    <s v="A"/>
    <n v="8"/>
    <x v="49"/>
    <n v="3.63"/>
    <n v="6"/>
    <n v="3.63"/>
    <n v="1"/>
    <s v="8A"/>
    <n v="2.642960067327178E-2"/>
  </r>
  <r>
    <s v="8A-1A-VCS-Loc-22"/>
    <s v="8A"/>
    <n v="36.027999999999999"/>
    <n v="36.03"/>
    <n v="36.03"/>
    <x v="1018"/>
    <n v="997254"/>
    <n v="50495234"/>
    <s v="A"/>
    <n v="8"/>
    <x v="49"/>
    <n v="3.63"/>
    <n v="6"/>
    <n v="3.63"/>
    <n v="1"/>
    <s v="8A"/>
    <n v="2.7203123747749223E-2"/>
  </r>
  <r>
    <s v="8A-1A-VCS-Loc-22"/>
    <s v="8A"/>
    <n v="36.106999999999999"/>
    <n v="36.11"/>
    <n v="36.11"/>
    <x v="196"/>
    <n v="1610254"/>
    <n v="50495234"/>
    <s v="A"/>
    <n v="8"/>
    <x v="49"/>
    <n v="3.63"/>
    <n v="6"/>
    <n v="3.63"/>
    <n v="1"/>
    <s v="8A"/>
    <n v="4.3924555657142685E-2"/>
  </r>
  <r>
    <s v="8A-1A-VCS-Loc-22"/>
    <s v="8A"/>
    <n v="36.164000000000001"/>
    <n v="36.159999999999997"/>
    <n v="36.11"/>
    <x v="197"/>
    <n v="2626116"/>
    <n v="50495234"/>
    <s v="A"/>
    <n v="8"/>
    <x v="49"/>
    <n v="3.63"/>
    <n v="6"/>
    <n v="3.63"/>
    <n v="1"/>
    <s v="8A"/>
    <n v="7.1635268972542798E-2"/>
  </r>
  <r>
    <s v="8A-1A-VCS-Loc-22"/>
    <s v="8A"/>
    <n v="36.539000000000001"/>
    <n v="36.54"/>
    <n v="36.54"/>
    <x v="66"/>
    <n v="1312230"/>
    <n v="50495234"/>
    <s v="A"/>
    <n v="8"/>
    <x v="49"/>
    <n v="3.63"/>
    <n v="6"/>
    <n v="3.63"/>
    <n v="1"/>
    <s v="8A"/>
    <n v="3.5795048278080568E-2"/>
  </r>
  <r>
    <s v="8A-1A-VCS-Loc-22"/>
    <s v="8A"/>
    <n v="36.584000000000003"/>
    <n v="36.58"/>
    <n v="36.58"/>
    <x v="1020"/>
    <n v="3661846"/>
    <n v="50495234"/>
    <s v="A"/>
    <n v="8"/>
    <x v="49"/>
    <n v="3.63"/>
    <n v="6"/>
    <n v="3.63"/>
    <n v="1"/>
    <s v="8A"/>
    <n v="9.9887942172405916E-2"/>
  </r>
  <r>
    <s v="8A-1A-VCS-Loc-22"/>
    <s v="8A"/>
    <n v="36.664999999999999"/>
    <n v="36.67"/>
    <n v="36.67"/>
    <x v="1081"/>
    <n v="1741279"/>
    <n v="50495234"/>
    <s v="A"/>
    <n v="8"/>
    <x v="49"/>
    <n v="3.63"/>
    <n v="6"/>
    <n v="3.63"/>
    <n v="1"/>
    <s v="8A"/>
    <n v="4.7498659435165985E-2"/>
  </r>
  <r>
    <s v="8A-1A-VCS-Loc-22"/>
    <s v="8A"/>
    <n v="36.728000000000002"/>
    <n v="36.729999999999997"/>
    <n v="36.72"/>
    <x v="198"/>
    <n v="3619221"/>
    <n v="50495234"/>
    <s v="A"/>
    <n v="8"/>
    <x v="49"/>
    <n v="3.63"/>
    <n v="6"/>
    <n v="3.63"/>
    <n v="1"/>
    <s v="8A"/>
    <n v="9.8725216177074929E-2"/>
  </r>
  <r>
    <s v="8A-1A-VCS-Loc-22"/>
    <s v="8A"/>
    <n v="36.957999999999998"/>
    <n v="36.96"/>
    <n v="36.96"/>
    <x v="69"/>
    <n v="1575069"/>
    <n v="50495234"/>
    <s v="A"/>
    <n v="8"/>
    <x v="49"/>
    <n v="3.63"/>
    <n v="6"/>
    <n v="3.63"/>
    <n v="1"/>
    <s v="8A"/>
    <n v="4.2964778199178565E-2"/>
  </r>
  <r>
    <s v="8A-1A-VCS-Loc-22"/>
    <s v="8A"/>
    <n v="37.000999999999998"/>
    <n v="37"/>
    <n v="37"/>
    <x v="1159"/>
    <n v="625364"/>
    <n v="50495234"/>
    <s v="A"/>
    <n v="8"/>
    <x v="49"/>
    <n v="3.63"/>
    <n v="6"/>
    <n v="3.63"/>
    <n v="1"/>
    <s v="8A"/>
    <n v="1.7058697462619798E-2"/>
  </r>
  <r>
    <s v="8A-1A-VCS-Loc-22"/>
    <s v="8A"/>
    <n v="37.100999999999999"/>
    <n v="37.1"/>
    <n v="37.1"/>
    <x v="1160"/>
    <n v="2808088"/>
    <n v="50495234"/>
    <s v="A"/>
    <n v="8"/>
    <x v="49"/>
    <n v="3.63"/>
    <n v="6"/>
    <n v="3.63"/>
    <n v="1"/>
    <s v="8A"/>
    <n v="7.6599106505032433E-2"/>
  </r>
  <r>
    <s v="8A-1A-VCS-Loc-22"/>
    <s v="8A"/>
    <n v="37.194000000000003"/>
    <n v="37.19"/>
    <n v="37.19"/>
    <x v="72"/>
    <n v="1462860"/>
    <n v="50495234"/>
    <s v="A"/>
    <n v="8"/>
    <x v="49"/>
    <n v="3.63"/>
    <n v="6"/>
    <n v="3.63"/>
    <n v="1"/>
    <s v="8A"/>
    <n v="3.990393781888308E-2"/>
  </r>
  <r>
    <s v="8A-1A-VCS-Loc-22"/>
    <s v="8A"/>
    <n v="37.237000000000002"/>
    <n v="37.24"/>
    <n v="37.24"/>
    <x v="109"/>
    <n v="2148078"/>
    <n v="50495234"/>
    <s v="A"/>
    <n v="8"/>
    <x v="49"/>
    <n v="3.63"/>
    <n v="6"/>
    <n v="3.63"/>
    <n v="1"/>
    <s v="8A"/>
    <n v="5.8595334442195925E-2"/>
  </r>
  <r>
    <s v="8A-1A-VCS-Loc-22"/>
    <s v="8A"/>
    <n v="37.293999999999997"/>
    <n v="37.29"/>
    <n v="37.24"/>
    <x v="199"/>
    <n v="2926009"/>
    <n v="50495234"/>
    <s v="A"/>
    <n v="8"/>
    <x v="49"/>
    <n v="3.63"/>
    <n v="6"/>
    <n v="3.63"/>
    <n v="1"/>
    <s v="8A"/>
    <n v="7.981575898820957E-2"/>
  </r>
  <r>
    <s v="8A-1A-VCS-Loc-22"/>
    <s v="8A"/>
    <n v="37.377000000000002"/>
    <n v="37.380000000000003"/>
    <n v="37.380000000000003"/>
    <x v="74"/>
    <n v="4682322"/>
    <n v="50495234"/>
    <s v="A"/>
    <n v="8"/>
    <x v="49"/>
    <n v="3.63"/>
    <n v="6"/>
    <n v="3.63"/>
    <n v="1"/>
    <s v="8A"/>
    <n v="0.12772451631460854"/>
  </r>
  <r>
    <s v="8A-1A-VCS-Loc-22"/>
    <s v="8A"/>
    <n v="37.469000000000001"/>
    <n v="37.47"/>
    <n v="37.47"/>
    <x v="1161"/>
    <n v="1238010"/>
    <n v="50495234"/>
    <s v="A"/>
    <n v="8"/>
    <x v="49"/>
    <n v="3.63"/>
    <n v="6"/>
    <n v="3.63"/>
    <n v="1"/>
    <s v="8A"/>
    <n v="3.3770472949670803E-2"/>
  </r>
  <r>
    <s v="8A-1A-VCS-Loc-22"/>
    <s v="8A"/>
    <n v="37.536000000000001"/>
    <n v="37.54"/>
    <n v="37.54"/>
    <x v="268"/>
    <n v="1530477"/>
    <n v="50495234"/>
    <s v="A"/>
    <n v="8"/>
    <x v="49"/>
    <n v="3.63"/>
    <n v="6"/>
    <n v="3.63"/>
    <n v="1"/>
    <s v="8A"/>
    <n v="4.1748396320379744E-2"/>
  </r>
  <r>
    <s v="8A-1A-VCS-Loc-22"/>
    <s v="8A"/>
    <n v="37.588999999999999"/>
    <n v="37.590000000000003"/>
    <n v="37.590000000000003"/>
    <x v="89"/>
    <n v="2143559"/>
    <n v="50495234"/>
    <s v="A"/>
    <n v="8"/>
    <x v="49"/>
    <n v="3.63"/>
    <n v="6"/>
    <n v="3.63"/>
    <n v="1"/>
    <s v="8A"/>
    <n v="5.8472065028168922E-2"/>
  </r>
  <r>
    <s v="8A-1A-VCS-Loc-22"/>
    <s v="8A"/>
    <n v="37.628999999999998"/>
    <n v="37.630000000000003"/>
    <n v="37.630000000000003"/>
    <x v="712"/>
    <n v="4089434"/>
    <n v="50495234"/>
    <s v="A"/>
    <n v="8"/>
    <x v="49"/>
    <n v="3.63"/>
    <n v="6"/>
    <n v="3.63"/>
    <n v="1"/>
    <s v="8A"/>
    <n v="0.11155170012880679"/>
  </r>
  <r>
    <s v="8A-1A-VCS-Loc-22"/>
    <s v="8A"/>
    <n v="37.710999999999999"/>
    <n v="37.71"/>
    <n v="37.67"/>
    <x v="200"/>
    <n v="1813764"/>
    <n v="50495234"/>
    <s v="A"/>
    <n v="8"/>
    <x v="49"/>
    <n v="3.63"/>
    <n v="6"/>
    <n v="3.63"/>
    <n v="1"/>
    <s v="8A"/>
    <n v="4.9475907382886021E-2"/>
  </r>
  <r>
    <s v="8A-1A-VCS-Loc-22"/>
    <s v="8A"/>
    <n v="37.987000000000002"/>
    <n v="37.99"/>
    <n v="37.99"/>
    <x v="77"/>
    <n v="16216835"/>
    <n v="50495234"/>
    <s v="A"/>
    <n v="8"/>
    <x v="49"/>
    <n v="3.63"/>
    <n v="6"/>
    <n v="3.63"/>
    <n v="1"/>
    <s v="8A"/>
    <n v="0.44236329892066689"/>
  </r>
  <r>
    <s v="8A-1A-VCS-Loc-22"/>
    <s v="8A"/>
    <n v="38.054000000000002"/>
    <n v="38.049999999999997"/>
    <n v="38.049999999999997"/>
    <x v="277"/>
    <n v="7006054"/>
    <n v="50495234"/>
    <s v="A"/>
    <n v="8"/>
    <x v="49"/>
    <n v="3.63"/>
    <n v="6"/>
    <n v="3.63"/>
    <n v="1"/>
    <s v="8A"/>
    <n v="0.19111134570070754"/>
  </r>
  <r>
    <s v="8A-1A-VCS-Loc-22"/>
    <s v="8A"/>
    <n v="38.32"/>
    <n v="38.32"/>
    <n v="38.32"/>
    <x v="201"/>
    <n v="14511334"/>
    <n v="50495234"/>
    <s v="A"/>
    <n v="8"/>
    <x v="49"/>
    <n v="3.63"/>
    <n v="6"/>
    <n v="3.63"/>
    <n v="1"/>
    <s v="8A"/>
    <n v="0.39584059281479006"/>
  </r>
  <r>
    <s v="8A-1A-VCS-Loc-22"/>
    <s v="8A"/>
    <n v="38.402999999999999"/>
    <n v="38.4"/>
    <n v="38.4"/>
    <x v="202"/>
    <n v="72183911"/>
    <n v="50495234"/>
    <s v="A"/>
    <n v="8"/>
    <x v="49"/>
    <n v="3.63"/>
    <n v="6"/>
    <n v="3.63"/>
    <n v="1"/>
    <s v="8A"/>
    <n v="1.9690348331814322"/>
  </r>
  <r>
    <s v="8A-1A-VCS-Loc-22"/>
    <s v="8A"/>
    <n v="38.659999999999997"/>
    <n v="38.659999999999997"/>
    <n v="38.659999999999997"/>
    <x v="204"/>
    <n v="14409637"/>
    <n v="50495234"/>
    <s v="A"/>
    <n v="8"/>
    <x v="49"/>
    <n v="3.63"/>
    <n v="6"/>
    <n v="3.63"/>
    <n v="1"/>
    <s v="8A"/>
    <n v="0.39306649907761293"/>
  </r>
  <r>
    <s v="8A-1A-VCS-Loc-22"/>
    <s v="8A"/>
    <n v="38.716000000000001"/>
    <n v="38.72"/>
    <n v="38.72"/>
    <x v="359"/>
    <n v="10753952"/>
    <n v="50495234"/>
    <s v="A"/>
    <n v="8"/>
    <x v="49"/>
    <n v="3.63"/>
    <n v="6"/>
    <n v="3.63"/>
    <n v="1"/>
    <s v="8A"/>
    <n v="0.29334661684320668"/>
  </r>
  <r>
    <s v="8A-1A-VCS-Loc-22"/>
    <s v="8A"/>
    <n v="38.820999999999998"/>
    <n v="38.82"/>
    <n v="38.82"/>
    <x v="80"/>
    <n v="5603486"/>
    <n v="50495234"/>
    <s v="A"/>
    <n v="8"/>
    <x v="49"/>
    <n v="3.63"/>
    <n v="6"/>
    <n v="3.63"/>
    <n v="1"/>
    <s v="8A"/>
    <n v="0.1528520548193141"/>
  </r>
  <r>
    <s v="8A-1A-VCS-Loc-22"/>
    <s v="8A"/>
    <n v="39.536999999999999"/>
    <n v="39.54"/>
    <n v="39.53"/>
    <x v="207"/>
    <n v="1056869"/>
    <n v="50495234"/>
    <s v="A"/>
    <n v="8"/>
    <x v="49"/>
    <n v="3.63"/>
    <n v="6"/>
    <n v="3.63"/>
    <n v="1"/>
    <s v="8A"/>
    <n v="2.8829303459459648E-2"/>
  </r>
  <r>
    <s v="8A-1A-VCS-Loc-22"/>
    <s v="8A"/>
    <n v="39.670999999999999"/>
    <n v="39.67"/>
    <n v="39.67"/>
    <x v="1162"/>
    <n v="1298644"/>
    <n v="50495234"/>
    <s v="A"/>
    <n v="8"/>
    <x v="49"/>
    <n v="3.63"/>
    <n v="6"/>
    <n v="3.63"/>
    <n v="1"/>
    <s v="8A"/>
    <n v="3.5424448973152313E-2"/>
  </r>
  <r>
    <s v="8A-1A-VCS-Loc-22"/>
    <s v="8A"/>
    <n v="39.753"/>
    <n v="39.75"/>
    <n v="39.75"/>
    <x v="278"/>
    <n v="2108161"/>
    <n v="50495234"/>
    <s v="A"/>
    <n v="8"/>
    <x v="49"/>
    <n v="3.63"/>
    <n v="6"/>
    <n v="3.63"/>
    <n v="1"/>
    <s v="8A"/>
    <n v="5.7506477349981794E-2"/>
  </r>
  <r>
    <s v="8A-1A-VCS-Loc-22"/>
    <s v="8A"/>
    <n v="39.944000000000003"/>
    <n v="39.94"/>
    <n v="39.94"/>
    <x v="208"/>
    <n v="5745426"/>
    <n v="50495234"/>
    <s v="A"/>
    <n v="8"/>
    <x v="49"/>
    <n v="3.63"/>
    <n v="6"/>
    <n v="3.63"/>
    <n v="1"/>
    <s v="8A"/>
    <n v="0.15672389828622979"/>
  </r>
  <r>
    <s v="8A-1A-VCS-Loc-22"/>
    <s v="8A"/>
    <n v="40.000999999999998"/>
    <n v="40"/>
    <n v="40"/>
    <x v="209"/>
    <n v="27539328"/>
    <n v="50495234"/>
    <s v="A"/>
    <n v="8"/>
    <x v="49"/>
    <n v="3.63"/>
    <n v="6"/>
    <n v="3.63"/>
    <n v="1"/>
    <s v="8A"/>
    <n v="0.751218593772354"/>
  </r>
  <r>
    <s v="8B-7A-VCS-Loc-22"/>
    <s v="8B"/>
    <n v="4.1859999999999999"/>
    <n v="4.1900000000000004"/>
    <n v="4.1900000000000004"/>
    <x v="93"/>
    <n v="408695"/>
    <n v="20997079"/>
    <s v="B"/>
    <n v="8"/>
    <x v="50"/>
    <n v="3.82"/>
    <n v="11"/>
    <n v="3.82"/>
    <n v="1"/>
    <s v="8B"/>
    <n v="2.5476929408916344E-2"/>
  </r>
  <r>
    <s v="8B-7A-VCS-Loc-22"/>
    <s v="8B"/>
    <n v="4.7329999999999997"/>
    <n v="4.7300000000000004"/>
    <n v="4.7"/>
    <x v="331"/>
    <n v="910902"/>
    <n v="20997079"/>
    <s v="B"/>
    <n v="8"/>
    <x v="50"/>
    <n v="3.82"/>
    <n v="11"/>
    <n v="3.82"/>
    <n v="1"/>
    <s v="8B"/>
    <n v="5.6783141346091137E-2"/>
  </r>
  <r>
    <s v="8B-7A-VCS-Loc-22"/>
    <s v="8B"/>
    <n v="5.0229999999999997"/>
    <n v="5.0199999999999996"/>
    <n v="4.99"/>
    <x v="113"/>
    <n v="2955295"/>
    <n v="20997079"/>
    <s v="B"/>
    <n v="8"/>
    <x v="50"/>
    <n v="3.82"/>
    <n v="11"/>
    <n v="3.82"/>
    <n v="1"/>
    <s v="8B"/>
    <n v="0.18422501400194136"/>
  </r>
  <r>
    <s v="8B-7A-VCS-Loc-22"/>
    <s v="8B"/>
    <n v="6.266"/>
    <n v="6.27"/>
    <n v="6.25"/>
    <x v="5"/>
    <n v="571100"/>
    <n v="20997079"/>
    <s v="B"/>
    <n v="8"/>
    <x v="50"/>
    <n v="3.82"/>
    <n v="11"/>
    <n v="3.82"/>
    <n v="1"/>
    <s v="8B"/>
    <n v="3.5600813284801934E-2"/>
  </r>
  <r>
    <s v="8B-7A-VCS-Loc-22"/>
    <s v="8B"/>
    <n v="9.3770000000000007"/>
    <n v="9.3800000000000008"/>
    <n v="9.3800000000000008"/>
    <x v="10"/>
    <n v="9567554"/>
    <n v="20997079"/>
    <s v="B"/>
    <n v="8"/>
    <x v="50"/>
    <n v="3.82"/>
    <n v="11"/>
    <n v="3.82"/>
    <n v="1"/>
    <s v="8B"/>
    <n v="0.59641516992866372"/>
  </r>
  <r>
    <s v="8B-7A-VCS-Loc-22"/>
    <s v="8B"/>
    <n v="9.5549999999999997"/>
    <n v="9.56"/>
    <n v="9.5299999999999994"/>
    <x v="11"/>
    <n v="1144941"/>
    <n v="20997079"/>
    <s v="B"/>
    <n v="8"/>
    <x v="50"/>
    <n v="3.82"/>
    <n v="11"/>
    <n v="3.82"/>
    <n v="1"/>
    <s v="8B"/>
    <n v="7.1372493018936098E-2"/>
  </r>
  <r>
    <s v="8B-7A-VCS-Loc-22"/>
    <s v="8B"/>
    <n v="10.199"/>
    <n v="10.199999999999999"/>
    <n v="10.18"/>
    <x v="14"/>
    <n v="1419591"/>
    <n v="20997079"/>
    <s v="B"/>
    <n v="8"/>
    <x v="50"/>
    <n v="3.82"/>
    <n v="11"/>
    <n v="3.82"/>
    <n v="1"/>
    <s v="8B"/>
    <n v="8.8493423449107447E-2"/>
  </r>
  <r>
    <s v="8B-7A-VCS-Loc-22"/>
    <s v="8B"/>
    <n v="12.535"/>
    <n v="12.54"/>
    <n v="12.53"/>
    <x v="21"/>
    <n v="22086835"/>
    <n v="20997079"/>
    <s v="B"/>
    <n v="8"/>
    <x v="50"/>
    <n v="3.82"/>
    <n v="11"/>
    <n v="3.82"/>
    <n v="1"/>
    <s v="8B"/>
    <n v="1.376832934489981"/>
  </r>
  <r>
    <s v="8B-7A-VCS-Loc-22"/>
    <s v="8B"/>
    <n v="14.255000000000001"/>
    <n v="14.26"/>
    <n v="14.25"/>
    <x v="24"/>
    <n v="952863"/>
    <n v="20997079"/>
    <s v="B"/>
    <n v="8"/>
    <x v="50"/>
    <n v="3.82"/>
    <n v="11"/>
    <n v="3.82"/>
    <n v="1"/>
    <s v="8B"/>
    <n v="5.939887541410651E-2"/>
  </r>
  <r>
    <s v="8B-7A-VCS-Loc-22"/>
    <s v="8B"/>
    <n v="15.563000000000001"/>
    <n v="15.56"/>
    <n v="15.55"/>
    <x v="27"/>
    <n v="7344771"/>
    <n v="20997079"/>
    <s v="B"/>
    <n v="8"/>
    <x v="50"/>
    <n v="3.82"/>
    <n v="11"/>
    <n v="3.82"/>
    <n v="1"/>
    <s v="8B"/>
    <n v="0.45785295218110306"/>
  </r>
  <r>
    <s v="8B-7A-VCS-Loc-22"/>
    <s v="8B"/>
    <n v="16.45"/>
    <n v="16.45"/>
    <n v="16.440000000000001"/>
    <x v="151"/>
    <n v="2130343"/>
    <n v="20997079"/>
    <s v="B"/>
    <n v="8"/>
    <x v="50"/>
    <n v="3.82"/>
    <n v="11"/>
    <n v="3.82"/>
    <n v="1"/>
    <s v="8B"/>
    <n v="0.132799760769716"/>
  </r>
  <r>
    <s v="8B-7A-VCS-Loc-22"/>
    <s v="8B"/>
    <n v="18.516999999999999"/>
    <n v="18.52"/>
    <n v="18.510000000000002"/>
    <x v="36"/>
    <n v="20997079"/>
    <n v="20997079"/>
    <s v="B"/>
    <n v="8"/>
    <x v="50"/>
    <n v="3.82"/>
    <n v="11"/>
    <n v="3.82"/>
    <n v="1"/>
    <s v="8B"/>
    <n v="1.3089005235602096"/>
  </r>
  <r>
    <s v="8B-7A-VCS-Loc-22"/>
    <s v="8B"/>
    <n v="20.048999999999999"/>
    <n v="20.05"/>
    <n v="20.05"/>
    <x v="40"/>
    <n v="820053"/>
    <n v="20997079"/>
    <s v="B"/>
    <n v="8"/>
    <x v="50"/>
    <n v="3.82"/>
    <n v="11"/>
    <n v="3.82"/>
    <n v="1"/>
    <s v="8B"/>
    <n v="5.111986296032512E-2"/>
  </r>
  <r>
    <s v="8B-7A-VCS-Loc-22"/>
    <s v="8B"/>
    <n v="20.55"/>
    <n v="20.55"/>
    <n v="20.55"/>
    <x v="1163"/>
    <n v="1466116"/>
    <n v="20997079"/>
    <s v="B"/>
    <n v="8"/>
    <x v="50"/>
    <n v="3.82"/>
    <n v="11"/>
    <n v="3.82"/>
    <n v="1"/>
    <s v="8B"/>
    <n v="9.1393664804518771E-2"/>
  </r>
  <r>
    <s v="8B-7A-VCS-Loc-22"/>
    <s v="8B"/>
    <n v="21.321999999999999"/>
    <n v="21.32"/>
    <n v="21.28"/>
    <x v="168"/>
    <n v="2499387"/>
    <n v="20997079"/>
    <s v="B"/>
    <n v="8"/>
    <x v="50"/>
    <n v="3.82"/>
    <n v="11"/>
    <n v="3.82"/>
    <n v="1"/>
    <s v="8B"/>
    <n v="0.15580495519779589"/>
  </r>
  <r>
    <s v="8B-7A-VCS-Loc-22"/>
    <s v="8B"/>
    <n v="25.288"/>
    <n v="25.29"/>
    <n v="25.28"/>
    <x v="253"/>
    <n v="1550380"/>
    <n v="20997079"/>
    <s v="B"/>
    <n v="8"/>
    <x v="50"/>
    <n v="3.82"/>
    <n v="11"/>
    <n v="3.82"/>
    <n v="1"/>
    <s v="8B"/>
    <n v="9.6646452285924042E-2"/>
  </r>
  <r>
    <s v="8B-7A-VCS-Loc-22"/>
    <s v="8B"/>
    <n v="31.756"/>
    <n v="31.76"/>
    <n v="31.76"/>
    <x v="329"/>
    <n v="2809656"/>
    <n v="20997079"/>
    <s v="B"/>
    <n v="8"/>
    <x v="50"/>
    <n v="3.82"/>
    <n v="11"/>
    <n v="3.82"/>
    <n v="1"/>
    <s v="8B"/>
    <n v="0.17514627674754588"/>
  </r>
  <r>
    <s v="8B-7A-VCS-Loc-22"/>
    <s v="8B"/>
    <n v="34.941000000000003"/>
    <n v="34.94"/>
    <n v="34.86"/>
    <x v="61"/>
    <n v="1098998"/>
    <n v="20997079"/>
    <s v="B"/>
    <n v="8"/>
    <x v="50"/>
    <n v="3.82"/>
    <n v="11"/>
    <n v="3.82"/>
    <n v="1"/>
    <s v="8B"/>
    <n v="6.8508531953021798E-2"/>
  </r>
  <r>
    <s v="8B-7A-VCS-Loc-22"/>
    <s v="8B"/>
    <n v="35.664000000000001"/>
    <n v="35.659999999999997"/>
    <n v="35.659999999999997"/>
    <x v="638"/>
    <n v="1016976"/>
    <n v="20997079"/>
    <s v="B"/>
    <n v="8"/>
    <x v="50"/>
    <n v="3.82"/>
    <n v="11"/>
    <n v="3.82"/>
    <n v="1"/>
    <s v="8B"/>
    <n v="6.3395504624627438E-2"/>
  </r>
  <r>
    <s v="8B-7A-VCS-Loc-22"/>
    <s v="8B"/>
    <n v="36.164999999999999"/>
    <n v="36.17"/>
    <n v="36.11"/>
    <x v="65"/>
    <n v="709843"/>
    <n v="20997079"/>
    <s v="B"/>
    <n v="8"/>
    <x v="50"/>
    <n v="3.82"/>
    <n v="11"/>
    <n v="3.82"/>
    <n v="1"/>
    <s v="8B"/>
    <n v="4.4249672744744624E-2"/>
  </r>
  <r>
    <s v="8B-7A-VCS-Loc-22"/>
    <s v="8B"/>
    <n v="36.593000000000004"/>
    <n v="36.590000000000003"/>
    <n v="36.590000000000003"/>
    <x v="107"/>
    <n v="946107"/>
    <n v="20997079"/>
    <s v="B"/>
    <n v="8"/>
    <x v="50"/>
    <n v="3.82"/>
    <n v="11"/>
    <n v="3.82"/>
    <n v="1"/>
    <s v="8B"/>
    <n v="5.897772483705848E-2"/>
  </r>
  <r>
    <s v="8B-7A-VCS-Loc-22"/>
    <s v="8B"/>
    <n v="36.658999999999999"/>
    <n v="36.659999999999997"/>
    <n v="36.65"/>
    <x v="108"/>
    <n v="934917"/>
    <n v="20997079"/>
    <s v="B"/>
    <n v="8"/>
    <x v="50"/>
    <n v="3.82"/>
    <n v="11"/>
    <n v="3.82"/>
    <n v="1"/>
    <s v="8B"/>
    <n v="5.8280170817347515E-2"/>
  </r>
  <r>
    <s v="8B-7A-VCS-Loc-22"/>
    <s v="8B"/>
    <n v="36.959000000000003"/>
    <n v="36.96"/>
    <n v="36.96"/>
    <x v="69"/>
    <n v="1769936"/>
    <n v="20997079"/>
    <s v="B"/>
    <n v="8"/>
    <x v="50"/>
    <n v="3.82"/>
    <n v="11"/>
    <n v="3.82"/>
    <n v="1"/>
    <s v="8B"/>
    <n v="0.11033297331824408"/>
  </r>
  <r>
    <s v="8B-7A-VCS-Loc-22"/>
    <s v="8B"/>
    <n v="37.293999999999997"/>
    <n v="37.29"/>
    <n v="37.24"/>
    <x v="199"/>
    <n v="3726581"/>
    <n v="20997079"/>
    <s v="B"/>
    <n v="8"/>
    <x v="50"/>
    <n v="3.82"/>
    <n v="11"/>
    <n v="3.82"/>
    <n v="1"/>
    <s v="8B"/>
    <n v="0.23230487545384429"/>
  </r>
  <r>
    <s v="8B-7A-VCS-Loc-22"/>
    <s v="8B"/>
    <n v="37.375"/>
    <n v="37.380000000000003"/>
    <n v="37.380000000000003"/>
    <x v="74"/>
    <n v="1334807"/>
    <n v="20997079"/>
    <s v="B"/>
    <n v="8"/>
    <x v="50"/>
    <n v="3.82"/>
    <n v="11"/>
    <n v="3.82"/>
    <n v="1"/>
    <s v="8B"/>
    <n v="8.3208220588770102E-2"/>
  </r>
  <r>
    <s v="8B-7A-VCS-Loc-22"/>
    <s v="8B"/>
    <n v="37.581000000000003"/>
    <n v="37.58"/>
    <n v="37.58"/>
    <x v="269"/>
    <n v="581872"/>
    <n v="20997079"/>
    <s v="B"/>
    <n v="8"/>
    <x v="50"/>
    <n v="3.82"/>
    <n v="11"/>
    <n v="3.82"/>
    <n v="1"/>
    <s v="8B"/>
    <n v="3.6272310326832903E-2"/>
  </r>
  <r>
    <s v="8B-7A-VCS-Loc-22"/>
    <s v="8B"/>
    <n v="37.701000000000001"/>
    <n v="37.700000000000003"/>
    <n v="37.67"/>
    <x v="1164"/>
    <n v="1830501"/>
    <n v="20997079"/>
    <s v="B"/>
    <n v="8"/>
    <x v="50"/>
    <n v="3.82"/>
    <n v="11"/>
    <n v="3.82"/>
    <n v="1"/>
    <s v="8B"/>
    <n v="0.1141084299048209"/>
  </r>
  <r>
    <s v="8B-7A-VCS-Loc-22"/>
    <s v="8B"/>
    <n v="37.988999999999997"/>
    <n v="37.99"/>
    <n v="37.99"/>
    <x v="77"/>
    <n v="14155444"/>
    <n v="20997079"/>
    <s v="B"/>
    <n v="8"/>
    <x v="50"/>
    <n v="3.82"/>
    <n v="11"/>
    <n v="3.82"/>
    <n v="1"/>
    <s v="8B"/>
    <n v="0.8824116946374887"/>
  </r>
  <r>
    <s v="8B-7A-VCS-Loc-22"/>
    <s v="8B"/>
    <n v="38.468000000000004"/>
    <n v="38.47"/>
    <n v="38.47"/>
    <x v="639"/>
    <n v="1862870"/>
    <n v="20997079"/>
    <s v="B"/>
    <n v="8"/>
    <x v="50"/>
    <n v="3.82"/>
    <n v="11"/>
    <n v="3.82"/>
    <n v="1"/>
    <s v="8B"/>
    <n v="0.1161262249060742"/>
  </r>
  <r>
    <s v="8B-7A-VCS-Loc-22"/>
    <s v="8B"/>
    <n v="38.820999999999998"/>
    <n v="38.82"/>
    <n v="38.82"/>
    <x v="80"/>
    <n v="1625367"/>
    <n v="20997079"/>
    <s v="B"/>
    <n v="8"/>
    <x v="50"/>
    <n v="3.82"/>
    <n v="11"/>
    <n v="3.82"/>
    <n v="1"/>
    <s v="8B"/>
    <n v="0.10132093693972799"/>
  </r>
  <r>
    <s v="8B-7A-VCS-Loc-22"/>
    <s v="8B"/>
    <n v="39.753"/>
    <n v="39.75"/>
    <n v="39.75"/>
    <x v="278"/>
    <n v="1585798"/>
    <n v="20997079"/>
    <s v="B"/>
    <n v="8"/>
    <x v="50"/>
    <n v="3.82"/>
    <n v="11"/>
    <n v="3.82"/>
    <n v="1"/>
    <s v="8B"/>
    <n v="9.8854313614800085E-2"/>
  </r>
  <r>
    <s v="8C-13A-VCS-Loc-22"/>
    <s v="8C"/>
    <n v="4.1719999999999997"/>
    <n v="4.17"/>
    <n v="4.1500000000000004"/>
    <x v="0"/>
    <n v="-1616278"/>
    <n v="38666681"/>
    <s v="C"/>
    <n v="8"/>
    <x v="51"/>
    <n v="4.74"/>
    <n v="6"/>
    <n v="4.74"/>
    <n v="1"/>
    <s v="8C"/>
    <n v="-4.4093119840208632E-2"/>
  </r>
  <r>
    <s v="8C-13A-VCS-Loc-22"/>
    <s v="8C"/>
    <n v="4.4390000000000001"/>
    <n v="4.4400000000000004"/>
    <n v="4.4400000000000004"/>
    <x v="211"/>
    <n v="2471367"/>
    <n v="38666681"/>
    <s v="C"/>
    <n v="8"/>
    <x v="51"/>
    <n v="4.74"/>
    <n v="6"/>
    <n v="4.74"/>
    <n v="1"/>
    <s v="8C"/>
    <n v="6.7420506435240016E-2"/>
  </r>
  <r>
    <s v="8C-13A-VCS-Loc-22"/>
    <s v="8C"/>
    <n v="4.7140000000000004"/>
    <n v="4.71"/>
    <n v="4.7"/>
    <x v="94"/>
    <n v="8686958"/>
    <n v="38666681"/>
    <s v="C"/>
    <n v="8"/>
    <x v="51"/>
    <n v="4.74"/>
    <n v="6"/>
    <n v="4.74"/>
    <n v="1"/>
    <s v="8C"/>
    <n v="0.23698588989076078"/>
  </r>
  <r>
    <s v="8C-13A-VCS-Loc-22"/>
    <s v="8C"/>
    <n v="4.8179999999999996"/>
    <n v="4.82"/>
    <n v="4.82"/>
    <x v="1165"/>
    <n v="2278827"/>
    <n v="38666681"/>
    <s v="C"/>
    <n v="8"/>
    <x v="51"/>
    <n v="4.74"/>
    <n v="6"/>
    <n v="4.74"/>
    <n v="1"/>
    <s v="8C"/>
    <n v="6.2167889438638102E-2"/>
  </r>
  <r>
    <s v="8C-13A-VCS-Loc-22"/>
    <s v="8C"/>
    <n v="5.0199999999999996"/>
    <n v="5.0199999999999996"/>
    <n v="4.99"/>
    <x v="113"/>
    <n v="5057579"/>
    <n v="38666681"/>
    <s v="C"/>
    <n v="8"/>
    <x v="51"/>
    <n v="4.74"/>
    <n v="6"/>
    <n v="4.74"/>
    <n v="1"/>
    <s v="8C"/>
    <n v="0.13797405950481448"/>
  </r>
  <r>
    <s v="8C-13A-VCS-Loc-22"/>
    <s v="8C"/>
    <n v="6.2729999999999997"/>
    <n v="6.27"/>
    <n v="6.25"/>
    <x v="5"/>
    <n v="703548"/>
    <n v="38666681"/>
    <s v="C"/>
    <n v="8"/>
    <x v="51"/>
    <n v="4.74"/>
    <n v="6"/>
    <n v="4.74"/>
    <n v="1"/>
    <s v="8C"/>
    <n v="1.9193249105252375E-2"/>
  </r>
  <r>
    <s v="8C-13A-VCS-Loc-22"/>
    <s v="8C"/>
    <n v="7.1"/>
    <n v="7.1"/>
    <n v="7.09"/>
    <x v="117"/>
    <n v="1963918"/>
    <n v="38666681"/>
    <s v="C"/>
    <n v="8"/>
    <x v="51"/>
    <n v="4.74"/>
    <n v="6"/>
    <n v="4.74"/>
    <n v="1"/>
    <s v="8C"/>
    <n v="5.3576966171873186E-2"/>
  </r>
  <r>
    <s v="8C-13A-VCS-Loc-22"/>
    <s v="8C"/>
    <n v="8.9740000000000002"/>
    <n v="8.9700000000000006"/>
    <n v="8.9600000000000009"/>
    <x v="9"/>
    <n v="5398804"/>
    <n v="38666681"/>
    <s v="C"/>
    <n v="8"/>
    <x v="51"/>
    <n v="4.74"/>
    <n v="6"/>
    <n v="4.74"/>
    <n v="1"/>
    <s v="8C"/>
    <n v="0.14728290044521902"/>
  </r>
  <r>
    <s v="8C-13A-VCS-Loc-22"/>
    <s v="8C"/>
    <n v="9.3879999999999999"/>
    <n v="9.39"/>
    <n v="9.3800000000000008"/>
    <x v="10"/>
    <n v="5987959"/>
    <n v="38666681"/>
    <s v="C"/>
    <n v="8"/>
    <x v="51"/>
    <n v="4.74"/>
    <n v="6"/>
    <n v="4.74"/>
    <n v="1"/>
    <s v="8C"/>
    <n v="0.16335543377145259"/>
  </r>
  <r>
    <s v="8C-13A-VCS-Loc-22"/>
    <s v="8C"/>
    <n v="9.5619999999999994"/>
    <n v="9.56"/>
    <n v="9.5299999999999994"/>
    <x v="11"/>
    <n v="4377292"/>
    <n v="38666681"/>
    <s v="C"/>
    <n v="8"/>
    <x v="51"/>
    <n v="4.74"/>
    <n v="6"/>
    <n v="4.74"/>
    <n v="1"/>
    <s v="8C"/>
    <n v="0.11941538567720807"/>
  </r>
  <r>
    <s v="8C-13A-VCS-Loc-22"/>
    <s v="8C"/>
    <n v="10.097"/>
    <n v="10.1"/>
    <n v="10.1"/>
    <x v="127"/>
    <n v="19822707"/>
    <n v="38666681"/>
    <s v="C"/>
    <n v="8"/>
    <x v="51"/>
    <n v="4.74"/>
    <n v="6"/>
    <n v="4.74"/>
    <n v="1"/>
    <s v="8C"/>
    <n v="0.54077639818666245"/>
  </r>
  <r>
    <s v="8C-13A-VCS-Loc-22"/>
    <s v="8C"/>
    <n v="10.186"/>
    <n v="10.19"/>
    <n v="10.18"/>
    <x v="281"/>
    <n v="7388400"/>
    <n v="38666681"/>
    <s v="C"/>
    <n v="8"/>
    <x v="51"/>
    <n v="4.74"/>
    <n v="6"/>
    <n v="4.74"/>
    <n v="1"/>
    <s v="8C"/>
    <n v="0.20156037923389258"/>
  </r>
  <r>
    <s v="8C-13A-VCS-Loc-22"/>
    <s v="8C"/>
    <n v="10.425000000000001"/>
    <n v="10.43"/>
    <n v="10.43"/>
    <x v="1166"/>
    <n v="6310344"/>
    <n v="38666681"/>
    <s v="C"/>
    <n v="8"/>
    <x v="51"/>
    <n v="4.74"/>
    <n v="6"/>
    <n v="4.74"/>
    <n v="1"/>
    <s v="8C"/>
    <n v="0.17215030720268509"/>
  </r>
  <r>
    <s v="8C-13A-VCS-Loc-22"/>
    <s v="8C"/>
    <n v="11.537000000000001"/>
    <n v="11.54"/>
    <n v="11.54"/>
    <x v="1167"/>
    <n v="2386711"/>
    <n v="38666681"/>
    <s v="C"/>
    <n v="8"/>
    <x v="51"/>
    <n v="4.74"/>
    <n v="6"/>
    <n v="4.74"/>
    <n v="1"/>
    <s v="8C"/>
    <n v="6.5111035444981716E-2"/>
  </r>
  <r>
    <s v="8C-13A-VCS-Loc-22"/>
    <s v="8C"/>
    <n v="12.404"/>
    <n v="12.4"/>
    <n v="12.39"/>
    <x v="20"/>
    <n v="1457550"/>
    <n v="38666681"/>
    <s v="C"/>
    <n v="8"/>
    <x v="51"/>
    <n v="4.74"/>
    <n v="6"/>
    <n v="4.74"/>
    <n v="1"/>
    <s v="8C"/>
    <n v="3.9762916294781021E-2"/>
  </r>
  <r>
    <s v="8C-13A-VCS-Loc-22"/>
    <s v="8C"/>
    <n v="12.545"/>
    <n v="12.55"/>
    <n v="12.53"/>
    <x v="21"/>
    <n v="12543212"/>
    <n v="38666681"/>
    <s v="C"/>
    <n v="8"/>
    <x v="51"/>
    <n v="4.74"/>
    <n v="6"/>
    <n v="4.74"/>
    <n v="1"/>
    <s v="8C"/>
    <n v="0.34218701850618705"/>
  </r>
  <r>
    <s v="8C-13A-VCS-Loc-22"/>
    <s v="8C"/>
    <n v="12.679"/>
    <n v="12.68"/>
    <n v="12.68"/>
    <x v="829"/>
    <n v="1116362"/>
    <n v="38666681"/>
    <s v="C"/>
    <n v="8"/>
    <x v="51"/>
    <n v="4.74"/>
    <n v="6"/>
    <n v="4.74"/>
    <n v="1"/>
    <s v="8C"/>
    <n v="3.0455084738550537E-2"/>
  </r>
  <r>
    <s v="8C-13A-VCS-Loc-22"/>
    <s v="8C"/>
    <n v="12.845000000000001"/>
    <n v="12.85"/>
    <n v="12.85"/>
    <x v="142"/>
    <n v="1072212"/>
    <n v="38666681"/>
    <s v="C"/>
    <n v="8"/>
    <x v="51"/>
    <n v="4.74"/>
    <n v="6"/>
    <n v="4.74"/>
    <n v="1"/>
    <s v="8C"/>
    <n v="2.9250643893012074E-2"/>
  </r>
  <r>
    <s v="8C-13A-VCS-Loc-22"/>
    <s v="8C"/>
    <n v="12.923"/>
    <n v="12.92"/>
    <n v="12.91"/>
    <x v="227"/>
    <n v="4357891"/>
    <n v="38666681"/>
    <s v="C"/>
    <n v="8"/>
    <x v="51"/>
    <n v="4.74"/>
    <n v="6"/>
    <n v="4.74"/>
    <n v="1"/>
    <s v="8C"/>
    <n v="0.11888611372150498"/>
  </r>
  <r>
    <s v="8C-13A-VCS-Loc-22"/>
    <s v="8C"/>
    <n v="14.256"/>
    <n v="14.26"/>
    <n v="14.25"/>
    <x v="24"/>
    <n v="1245323"/>
    <n v="38666681"/>
    <s v="C"/>
    <n v="8"/>
    <x v="51"/>
    <n v="4.74"/>
    <n v="6"/>
    <n v="4.74"/>
    <n v="1"/>
    <s v="8C"/>
    <n v="3.3973225075617022E-2"/>
  </r>
  <r>
    <s v="8C-13A-VCS-Loc-22"/>
    <s v="8C"/>
    <n v="15.239000000000001"/>
    <n v="15.24"/>
    <n v="15.24"/>
    <x v="312"/>
    <n v="3258572"/>
    <n v="38666681"/>
    <s v="C"/>
    <n v="8"/>
    <x v="51"/>
    <n v="4.74"/>
    <n v="6"/>
    <n v="4.74"/>
    <n v="1"/>
    <s v="8C"/>
    <n v="8.8895973158050978E-2"/>
  </r>
  <r>
    <s v="8C-13A-VCS-Loc-22"/>
    <s v="8C"/>
    <n v="15.561999999999999"/>
    <n v="15.56"/>
    <n v="15.55"/>
    <x v="27"/>
    <n v="12676816"/>
    <n v="38666681"/>
    <s v="C"/>
    <n v="8"/>
    <x v="51"/>
    <n v="4.74"/>
    <n v="6"/>
    <n v="4.74"/>
    <n v="1"/>
    <s v="8C"/>
    <n v="0.34583182291677184"/>
  </r>
  <r>
    <s v="8C-13A-VCS-Loc-22"/>
    <s v="8C"/>
    <n v="15.779"/>
    <n v="15.78"/>
    <n v="15.77"/>
    <x v="96"/>
    <n v="2511508"/>
    <n v="38666681"/>
    <s v="C"/>
    <n v="8"/>
    <x v="51"/>
    <n v="4.74"/>
    <n v="6"/>
    <n v="4.74"/>
    <n v="1"/>
    <s v="8C"/>
    <n v="6.8515579141485997E-2"/>
  </r>
  <r>
    <s v="8C-13A-VCS-Loc-22"/>
    <s v="8C"/>
    <n v="16.048999999999999"/>
    <n v="16.05"/>
    <n v="16.05"/>
    <x v="963"/>
    <n v="3203134"/>
    <n v="38666681"/>
    <s v="C"/>
    <n v="8"/>
    <x v="51"/>
    <n v="4.74"/>
    <n v="6"/>
    <n v="4.74"/>
    <n v="1"/>
    <s v="8C"/>
    <n v="8.7383588297462955E-2"/>
  </r>
  <r>
    <s v="8C-13A-VCS-Loc-22"/>
    <s v="8C"/>
    <n v="16.452000000000002"/>
    <n v="16.45"/>
    <n v="16.440000000000001"/>
    <x v="151"/>
    <n v="2287604"/>
    <n v="38666681"/>
    <s v="C"/>
    <n v="8"/>
    <x v="51"/>
    <n v="4.74"/>
    <n v="6"/>
    <n v="4.74"/>
    <n v="1"/>
    <s v="8C"/>
    <n v="6.2407331733118077E-2"/>
  </r>
  <r>
    <s v="8C-13A-VCS-Loc-22"/>
    <s v="8C"/>
    <n v="18.411999999999999"/>
    <n v="18.41"/>
    <n v="18.41"/>
    <x v="275"/>
    <n v="1544189"/>
    <n v="38666681"/>
    <s v="C"/>
    <n v="8"/>
    <x v="51"/>
    <n v="4.74"/>
    <n v="6"/>
    <n v="4.74"/>
    <n v="1"/>
    <s v="8C"/>
    <n v="4.2126484820638486E-2"/>
  </r>
  <r>
    <s v="8C-13A-VCS-Loc-22"/>
    <s v="8C"/>
    <n v="18.515999999999998"/>
    <n v="18.52"/>
    <n v="18.510000000000002"/>
    <x v="36"/>
    <n v="38666681"/>
    <n v="38666681"/>
    <s v="C"/>
    <n v="8"/>
    <x v="51"/>
    <n v="4.74"/>
    <n v="6"/>
    <n v="4.74"/>
    <n v="1"/>
    <s v="8C"/>
    <n v="1.0548523206751055"/>
  </r>
  <r>
    <s v="8C-13A-VCS-Loc-22"/>
    <s v="8C"/>
    <n v="18.768000000000001"/>
    <n v="18.77"/>
    <n v="18.760000000000002"/>
    <x v="97"/>
    <n v="1637209"/>
    <n v="38666681"/>
    <s v="C"/>
    <n v="8"/>
    <x v="51"/>
    <n v="4.74"/>
    <n v="6"/>
    <n v="4.74"/>
    <n v="1"/>
    <s v="8C"/>
    <n v="4.466413119554194E-2"/>
  </r>
  <r>
    <s v="8C-13A-VCS-Loc-22"/>
    <s v="8C"/>
    <n v="19.558"/>
    <n v="19.559999999999999"/>
    <n v="19.55"/>
    <x v="39"/>
    <n v="5072383"/>
    <n v="38666681"/>
    <s v="C"/>
    <n v="8"/>
    <x v="51"/>
    <n v="4.74"/>
    <n v="6"/>
    <n v="4.74"/>
    <n v="1"/>
    <s v="8C"/>
    <n v="0.13837792229705345"/>
  </r>
  <r>
    <s v="8C-13A-VCS-Loc-22"/>
    <s v="8C"/>
    <n v="20.045999999999999"/>
    <n v="20.05"/>
    <n v="20.05"/>
    <x v="40"/>
    <n v="934860"/>
    <n v="38666681"/>
    <s v="C"/>
    <n v="8"/>
    <x v="51"/>
    <n v="4.74"/>
    <n v="6"/>
    <n v="4.74"/>
    <n v="1"/>
    <s v="8C"/>
    <n v="2.5503591593659902E-2"/>
  </r>
  <r>
    <s v="8C-13A-VCS-Loc-22"/>
    <s v="8C"/>
    <n v="21.084"/>
    <n v="21.08"/>
    <n v="21.07"/>
    <x v="167"/>
    <n v="1803400"/>
    <n v="38666681"/>
    <s v="C"/>
    <n v="8"/>
    <x v="51"/>
    <n v="4.74"/>
    <n v="6"/>
    <n v="4.74"/>
    <n v="1"/>
    <s v="8C"/>
    <n v="4.9197930256943571E-2"/>
  </r>
  <r>
    <s v="8C-13A-VCS-Loc-22"/>
    <s v="8C"/>
    <n v="21.324000000000002"/>
    <n v="21.32"/>
    <n v="21.28"/>
    <x v="168"/>
    <n v="55161568"/>
    <n v="38666681"/>
    <s v="C"/>
    <n v="8"/>
    <x v="51"/>
    <n v="4.74"/>
    <n v="6"/>
    <n v="4.74"/>
    <n v="1"/>
    <s v="8C"/>
    <n v="1.5048436150203228"/>
  </r>
  <r>
    <s v="8C-13A-VCS-Loc-22"/>
    <s v="8C"/>
    <n v="22.183"/>
    <n v="22.18"/>
    <n v="22.17"/>
    <x v="44"/>
    <n v="2863274"/>
    <n v="38666681"/>
    <s v="C"/>
    <n v="8"/>
    <x v="51"/>
    <n v="4.74"/>
    <n v="6"/>
    <n v="4.74"/>
    <n v="1"/>
    <s v="8C"/>
    <n v="7.8111985448885354E-2"/>
  </r>
  <r>
    <s v="8C-13A-VCS-Loc-22"/>
    <s v="8C"/>
    <n v="23.332999999999998"/>
    <n v="23.33"/>
    <n v="23.32"/>
    <x v="45"/>
    <n v="1295220"/>
    <n v="38666681"/>
    <s v="C"/>
    <n v="8"/>
    <x v="51"/>
    <n v="4.74"/>
    <n v="6"/>
    <n v="4.74"/>
    <n v="1"/>
    <s v="8C"/>
    <n v="3.5334447835975634E-2"/>
  </r>
  <r>
    <s v="8C-13A-VCS-Loc-22"/>
    <s v="8C"/>
    <n v="23.553000000000001"/>
    <n v="23.55"/>
    <n v="23.55"/>
    <x v="1054"/>
    <n v="4286336"/>
    <n v="38666681"/>
    <s v="C"/>
    <n v="8"/>
    <x v="51"/>
    <n v="4.74"/>
    <n v="6"/>
    <n v="4.74"/>
    <n v="1"/>
    <s v="8C"/>
    <n v="0.11693404657082536"/>
  </r>
  <r>
    <s v="8C-13A-VCS-Loc-22"/>
    <s v="8C"/>
    <n v="25.285"/>
    <n v="25.29"/>
    <n v="25.28"/>
    <x v="253"/>
    <n v="8899972"/>
    <n v="38666681"/>
    <s v="C"/>
    <n v="8"/>
    <x v="51"/>
    <n v="4.74"/>
    <n v="6"/>
    <n v="4.74"/>
    <n v="1"/>
    <s v="8C"/>
    <n v="0.24279705098411367"/>
  </r>
  <r>
    <s v="8C-13A-VCS-Loc-22"/>
    <s v="8C"/>
    <n v="25.45"/>
    <n v="25.45"/>
    <n v="25.45"/>
    <x v="99"/>
    <n v="2480007"/>
    <n v="38666681"/>
    <s v="C"/>
    <n v="8"/>
    <x v="51"/>
    <n v="4.74"/>
    <n v="6"/>
    <n v="4.74"/>
    <n v="1"/>
    <s v="8C"/>
    <n v="6.7656211280210626E-2"/>
  </r>
  <r>
    <s v="8C-13A-VCS-Loc-22"/>
    <s v="8C"/>
    <n v="25.683"/>
    <n v="25.68"/>
    <n v="25.67"/>
    <x v="254"/>
    <n v="3437149"/>
    <n v="38666681"/>
    <s v="C"/>
    <n v="8"/>
    <x v="51"/>
    <n v="4.74"/>
    <n v="6"/>
    <n v="4.74"/>
    <n v="1"/>
    <s v="8C"/>
    <n v="9.3767670391883842E-2"/>
  </r>
  <r>
    <s v="8C-13A-VCS-Loc-22"/>
    <s v="8C"/>
    <n v="26.638999999999999"/>
    <n v="26.64"/>
    <n v="26.62"/>
    <x v="293"/>
    <n v="2389583"/>
    <n v="38666681"/>
    <s v="C"/>
    <n v="8"/>
    <x v="51"/>
    <n v="4.74"/>
    <n v="6"/>
    <n v="4.74"/>
    <n v="1"/>
    <s v="8C"/>
    <n v="6.5189385481411774E-2"/>
  </r>
  <r>
    <s v="8C-13A-VCS-Loc-22"/>
    <s v="8C"/>
    <n v="27.919"/>
    <n v="27.92"/>
    <n v="27.92"/>
    <x v="255"/>
    <n v="1099287"/>
    <n v="38666681"/>
    <s v="C"/>
    <n v="8"/>
    <x v="51"/>
    <n v="4.74"/>
    <n v="6"/>
    <n v="4.74"/>
    <n v="1"/>
    <s v="8C"/>
    <n v="2.9989267582546702E-2"/>
  </r>
  <r>
    <s v="8C-13A-VCS-Loc-22"/>
    <s v="8C"/>
    <n v="28.504999999999999"/>
    <n v="28.51"/>
    <n v="28.51"/>
    <x v="1168"/>
    <n v="8106351"/>
    <n v="38666681"/>
    <s v="C"/>
    <n v="8"/>
    <x v="51"/>
    <n v="4.74"/>
    <n v="6"/>
    <n v="4.74"/>
    <n v="1"/>
    <s v="8C"/>
    <n v="0.22114655158938937"/>
  </r>
  <r>
    <s v="8C-13A-VCS-Loc-22"/>
    <s v="8C"/>
    <n v="29.033999999999999"/>
    <n v="29.03"/>
    <n v="29.03"/>
    <x v="101"/>
    <n v="3909799"/>
    <n v="38666681"/>
    <s v="C"/>
    <n v="8"/>
    <x v="51"/>
    <n v="4.74"/>
    <n v="6"/>
    <n v="4.74"/>
    <n v="1"/>
    <s v="8C"/>
    <n v="0.10666187119921688"/>
  </r>
  <r>
    <s v="8C-13A-VCS-Loc-22"/>
    <s v="8C"/>
    <n v="30.032"/>
    <n v="30.03"/>
    <n v="30.03"/>
    <x v="317"/>
    <n v="2157864"/>
    <n v="38666681"/>
    <s v="C"/>
    <n v="8"/>
    <x v="51"/>
    <n v="4.74"/>
    <n v="6"/>
    <n v="4.74"/>
    <n v="1"/>
    <s v="8C"/>
    <n v="5.8867939767089539E-2"/>
  </r>
  <r>
    <s v="8C-13A-VCS-Loc-22"/>
    <s v="8C"/>
    <n v="30.259"/>
    <n v="30.26"/>
    <n v="30.26"/>
    <x v="1169"/>
    <n v="3318413"/>
    <n v="38666681"/>
    <s v="C"/>
    <n v="8"/>
    <x v="51"/>
    <n v="4.74"/>
    <n v="6"/>
    <n v="4.74"/>
    <n v="1"/>
    <s v="8C"/>
    <n v="9.0528474735352596E-2"/>
  </r>
  <r>
    <s v="8C-13A-VCS-Loc-22"/>
    <s v="8C"/>
    <n v="30.593"/>
    <n v="30.59"/>
    <n v="30.59"/>
    <x v="696"/>
    <n v="3305640"/>
    <n v="38666681"/>
    <s v="C"/>
    <n v="8"/>
    <x v="51"/>
    <n v="4.74"/>
    <n v="6"/>
    <n v="4.74"/>
    <n v="1"/>
    <s v="8C"/>
    <n v="9.0180018950073729E-2"/>
  </r>
  <r>
    <s v="8C-13A-VCS-Loc-22"/>
    <s v="8C"/>
    <n v="30.954999999999998"/>
    <n v="30.96"/>
    <n v="30.94"/>
    <x v="56"/>
    <n v="3937504"/>
    <n v="38666681"/>
    <s v="C"/>
    <n v="8"/>
    <x v="51"/>
    <n v="4.74"/>
    <n v="6"/>
    <n v="4.74"/>
    <n v="1"/>
    <s v="8C"/>
    <n v="0.10741768170036393"/>
  </r>
  <r>
    <s v="8C-13A-VCS-Loc-22"/>
    <s v="8C"/>
    <n v="31.253"/>
    <n v="31.25"/>
    <n v="31.25"/>
    <x v="259"/>
    <n v="1796587"/>
    <n v="38666681"/>
    <s v="C"/>
    <n v="8"/>
    <x v="51"/>
    <n v="4.74"/>
    <n v="6"/>
    <n v="4.74"/>
    <n v="1"/>
    <s v="8C"/>
    <n v="4.9012067165649043E-2"/>
  </r>
  <r>
    <s v="8C-13A-VCS-Loc-22"/>
    <s v="8C"/>
    <n v="31.748999999999999"/>
    <n v="31.75"/>
    <n v="31.73"/>
    <x v="84"/>
    <n v="6192074"/>
    <n v="38666681"/>
    <s v="C"/>
    <n v="8"/>
    <x v="51"/>
    <n v="4.74"/>
    <n v="6"/>
    <n v="4.74"/>
    <n v="1"/>
    <s v="8C"/>
    <n v="0.1689238243306164"/>
  </r>
  <r>
    <s v="8C-13A-VCS-Loc-22"/>
    <s v="8C"/>
    <n v="32.384999999999998"/>
    <n v="32.39"/>
    <n v="32.39"/>
    <x v="392"/>
    <n v="1312112"/>
    <n v="38666681"/>
    <s v="C"/>
    <n v="8"/>
    <x v="51"/>
    <n v="4.74"/>
    <n v="6"/>
    <n v="4.74"/>
    <n v="1"/>
    <s v="8C"/>
    <n v="3.5795272632415852E-2"/>
  </r>
  <r>
    <s v="8C-13A-VCS-Loc-22"/>
    <s v="8C"/>
    <n v="32.582000000000001"/>
    <n v="32.58"/>
    <n v="32.58"/>
    <x v="1170"/>
    <n v="29611602"/>
    <n v="38666681"/>
    <s v="C"/>
    <n v="8"/>
    <x v="51"/>
    <n v="4.74"/>
    <n v="6"/>
    <n v="4.74"/>
    <n v="1"/>
    <s v="8C"/>
    <n v="0.80782384939135554"/>
  </r>
  <r>
    <s v="8C-13A-VCS-Loc-22"/>
    <s v="8C"/>
    <n v="33.984999999999999"/>
    <n v="33.99"/>
    <n v="33.99"/>
    <x v="1171"/>
    <n v="385211"/>
    <n v="38666681"/>
    <s v="C"/>
    <n v="8"/>
    <x v="51"/>
    <n v="4.74"/>
    <n v="6"/>
    <n v="4.74"/>
    <n v="1"/>
    <s v="8C"/>
    <n v="1.0508807758793107E-2"/>
  </r>
  <r>
    <s v="8C-13A-VCS-Loc-22"/>
    <s v="8C"/>
    <n v="34.430999999999997"/>
    <n v="34.43"/>
    <n v="34.43"/>
    <x v="1172"/>
    <n v="838806"/>
    <n v="38666681"/>
    <s v="C"/>
    <n v="8"/>
    <x v="51"/>
    <n v="4.74"/>
    <n v="6"/>
    <n v="4.74"/>
    <n v="1"/>
    <s v="8C"/>
    <n v="2.2883175716483208E-2"/>
  </r>
  <r>
    <s v="8C-13A-VCS-Loc-22"/>
    <s v="8C"/>
    <n v="34.94"/>
    <n v="34.94"/>
    <n v="34.86"/>
    <x v="61"/>
    <n v="2611698"/>
    <n v="38666681"/>
    <s v="C"/>
    <n v="8"/>
    <x v="51"/>
    <n v="4.74"/>
    <n v="6"/>
    <n v="4.74"/>
    <n v="1"/>
    <s v="8C"/>
    <n v="7.1248827800931017E-2"/>
  </r>
  <r>
    <s v="8C-13A-VCS-Loc-22"/>
    <s v="8C"/>
    <n v="35.311"/>
    <n v="35.31"/>
    <n v="35.31"/>
    <x v="997"/>
    <n v="919369"/>
    <n v="38666681"/>
    <s v="C"/>
    <n v="8"/>
    <x v="51"/>
    <n v="4.74"/>
    <n v="6"/>
    <n v="4.74"/>
    <n v="1"/>
    <s v="8C"/>
    <n v="2.5080986992567347E-2"/>
  </r>
  <r>
    <s v="8C-13A-VCS-Loc-22"/>
    <s v="8C"/>
    <n v="35.429000000000002"/>
    <n v="35.43"/>
    <n v="35.43"/>
    <x v="1157"/>
    <n v="2108029"/>
    <n v="38666681"/>
    <s v="C"/>
    <n v="8"/>
    <x v="51"/>
    <n v="4.74"/>
    <n v="6"/>
    <n v="4.74"/>
    <n v="1"/>
    <s v="8C"/>
    <n v="5.750840840723883E-2"/>
  </r>
  <r>
    <s v="8C-13A-VCS-Loc-22"/>
    <s v="8C"/>
    <n v="35.664999999999999"/>
    <n v="35.67"/>
    <n v="35.67"/>
    <x v="62"/>
    <n v="1238328"/>
    <n v="38666681"/>
    <s v="C"/>
    <n v="8"/>
    <x v="51"/>
    <n v="4.74"/>
    <n v="6"/>
    <n v="4.74"/>
    <n v="1"/>
    <s v="8C"/>
    <n v="3.3782396905412231E-2"/>
  </r>
  <r>
    <s v="8C-13A-VCS-Loc-22"/>
    <s v="8C"/>
    <n v="36.165999999999997"/>
    <n v="36.17"/>
    <n v="36.11"/>
    <x v="65"/>
    <n v="2036822"/>
    <n v="38666681"/>
    <s v="C"/>
    <n v="8"/>
    <x v="51"/>
    <n v="4.74"/>
    <n v="6"/>
    <n v="4.74"/>
    <n v="1"/>
    <s v="8C"/>
    <n v="5.556583492392609E-2"/>
  </r>
  <r>
    <s v="8C-13A-VCS-Loc-22"/>
    <s v="8C"/>
    <n v="36.540999999999997"/>
    <n v="36.54"/>
    <n v="36.54"/>
    <x v="66"/>
    <n v="373004"/>
    <n v="38666681"/>
    <s v="C"/>
    <n v="8"/>
    <x v="51"/>
    <n v="4.74"/>
    <n v="6"/>
    <n v="4.74"/>
    <n v="1"/>
    <s v="8C"/>
    <n v="1.0175792823312066E-2"/>
  </r>
  <r>
    <s v="8C-13A-VCS-Loc-22"/>
    <s v="8C"/>
    <n v="36.591999999999999"/>
    <n v="36.590000000000003"/>
    <n v="36.590000000000003"/>
    <x v="107"/>
    <n v="1747283"/>
    <n v="38666681"/>
    <s v="C"/>
    <n v="8"/>
    <x v="51"/>
    <n v="4.74"/>
    <n v="6"/>
    <n v="4.74"/>
    <n v="1"/>
    <s v="8C"/>
    <n v="4.7667021832728813E-2"/>
  </r>
  <r>
    <s v="8C-13A-VCS-Loc-22"/>
    <s v="8C"/>
    <n v="36.735999999999997"/>
    <n v="36.74"/>
    <n v="36.72"/>
    <x v="265"/>
    <n v="1750574"/>
    <n v="38666681"/>
    <s v="C"/>
    <n v="8"/>
    <x v="51"/>
    <n v="4.74"/>
    <n v="6"/>
    <n v="4.74"/>
    <n v="1"/>
    <s v="8C"/>
    <n v="4.7756802462913799E-2"/>
  </r>
  <r>
    <s v="8C-13A-VCS-Loc-22"/>
    <s v="8C"/>
    <n v="36.963000000000001"/>
    <n v="36.96"/>
    <n v="36.96"/>
    <x v="69"/>
    <n v="196930"/>
    <n v="38666681"/>
    <s v="C"/>
    <n v="8"/>
    <x v="51"/>
    <n v="4.74"/>
    <n v="6"/>
    <n v="4.74"/>
    <n v="1"/>
    <s v="8C"/>
    <n v="5.3723790648219465E-3"/>
  </r>
  <r>
    <s v="8C-13A-VCS-Loc-22"/>
    <s v="8C"/>
    <n v="37.246000000000002"/>
    <n v="37.25"/>
    <n v="37.24"/>
    <x v="267"/>
    <n v="754386"/>
    <n v="38666681"/>
    <s v="C"/>
    <n v="8"/>
    <x v="51"/>
    <n v="4.74"/>
    <n v="6"/>
    <n v="4.74"/>
    <n v="1"/>
    <s v="8C"/>
    <n v="2.0580142960416232E-2"/>
  </r>
  <r>
    <s v="8C-13A-VCS-Loc-22"/>
    <s v="8C"/>
    <n v="37.295000000000002"/>
    <n v="37.299999999999997"/>
    <n v="37.24"/>
    <x v="73"/>
    <n v="1442592"/>
    <n v="38666681"/>
    <s v="C"/>
    <n v="8"/>
    <x v="51"/>
    <n v="4.74"/>
    <n v="6"/>
    <n v="4.74"/>
    <n v="1"/>
    <s v="8C"/>
    <n v="3.9354852281925666E-2"/>
  </r>
  <r>
    <s v="8C-13A-VCS-Loc-22"/>
    <s v="8C"/>
    <n v="37.677"/>
    <n v="37.68"/>
    <n v="37.67"/>
    <x v="110"/>
    <n v="4283684"/>
    <n v="38666681"/>
    <s v="C"/>
    <n v="8"/>
    <x v="51"/>
    <n v="4.74"/>
    <n v="6"/>
    <n v="4.74"/>
    <n v="1"/>
    <s v="8C"/>
    <n v="0.11686169827813302"/>
  </r>
  <r>
    <s v="8C-13A-VCS-Loc-22"/>
    <s v="8C"/>
    <n v="37.79"/>
    <n v="37.79"/>
    <n v="37.79"/>
    <x v="270"/>
    <n v="1887355"/>
    <n v="38666681"/>
    <s v="C"/>
    <n v="8"/>
    <x v="51"/>
    <n v="4.74"/>
    <n v="6"/>
    <n v="4.74"/>
    <n v="1"/>
    <s v="8C"/>
    <n v="5.1488277509201354E-2"/>
  </r>
  <r>
    <s v="8C-13A-VCS-Loc-22"/>
    <s v="8C"/>
    <n v="37.991999999999997"/>
    <n v="37.99"/>
    <n v="37.99"/>
    <x v="77"/>
    <n v="16984015"/>
    <n v="38666681"/>
    <s v="C"/>
    <n v="8"/>
    <x v="51"/>
    <n v="4.74"/>
    <n v="6"/>
    <n v="4.74"/>
    <n v="1"/>
    <s v="8C"/>
    <n v="0.46333502575850249"/>
  </r>
  <r>
    <s v="8C-13A-VCS-Loc-22"/>
    <s v="8C"/>
    <n v="38.299999999999997"/>
    <n v="38.299999999999997"/>
    <n v="38.299999999999997"/>
    <x v="78"/>
    <n v="553741"/>
    <n v="38666681"/>
    <s v="C"/>
    <n v="8"/>
    <x v="51"/>
    <n v="4.74"/>
    <n v="6"/>
    <n v="4.74"/>
    <n v="1"/>
    <s v="8C"/>
    <n v="1.5106416268387594E-2"/>
  </r>
  <r>
    <s v="8C-13A-VCS-Loc-22"/>
    <s v="8C"/>
    <n v="39.539000000000001"/>
    <n v="39.54"/>
    <n v="39.53"/>
    <x v="207"/>
    <n v="2374274"/>
    <n v="38666681"/>
    <s v="C"/>
    <n v="8"/>
    <x v="51"/>
    <n v="4.74"/>
    <n v="6"/>
    <n v="4.74"/>
    <n v="1"/>
    <s v="8C"/>
    <n v="6.4771745959229479E-2"/>
  </r>
  <r>
    <s v="8D-22B-VCS-Loc-22"/>
    <s v="8D"/>
    <n v="4.1760000000000002"/>
    <n v="4.18"/>
    <n v="4.1500000000000004"/>
    <x v="111"/>
    <n v="521341"/>
    <n v="31068367"/>
    <s v="D"/>
    <n v="8"/>
    <x v="52"/>
    <n v="3.94"/>
    <n v="11"/>
    <n v="3.94"/>
    <n v="0"/>
    <s v="8D"/>
    <n v="2.129497999708535E-2"/>
  </r>
  <r>
    <s v="8D-22B-VCS-Loc-22"/>
    <s v="8D"/>
    <n v="5.04"/>
    <n v="5.04"/>
    <n v="5.04"/>
    <x v="953"/>
    <n v="1434022"/>
    <n v="31068367"/>
    <s v="D"/>
    <n v="8"/>
    <x v="52"/>
    <n v="3.94"/>
    <n v="11"/>
    <n v="3.94"/>
    <n v="0"/>
    <s v="8D"/>
    <n v="5.8574847950535885E-2"/>
  </r>
  <r>
    <s v="8D-22B-VCS-Loc-22"/>
    <s v="8D"/>
    <n v="9.391"/>
    <n v="9.39"/>
    <n v="9.3800000000000008"/>
    <x v="10"/>
    <n v="6417017"/>
    <n v="31068367"/>
    <s v="D"/>
    <n v="8"/>
    <x v="52"/>
    <n v="3.94"/>
    <n v="11"/>
    <n v="3.94"/>
    <n v="0"/>
    <s v="8D"/>
    <n v="0.26211299064519505"/>
  </r>
  <r>
    <s v="8D-22B-VCS-Loc-22"/>
    <s v="8D"/>
    <n v="9.5380000000000003"/>
    <n v="9.5399999999999991"/>
    <n v="9.5299999999999994"/>
    <x v="11"/>
    <n v="32819978"/>
    <n v="31068367"/>
    <s v="D"/>
    <n v="8"/>
    <x v="52"/>
    <n v="3.94"/>
    <n v="11"/>
    <n v="3.94"/>
    <n v="0"/>
    <s v="8D"/>
    <n v="1.3405827951662757"/>
  </r>
  <r>
    <s v="8D-22B-VCS-Loc-22"/>
    <s v="8D"/>
    <n v="9.8130000000000006"/>
    <n v="9.81"/>
    <n v="9.8000000000000007"/>
    <x v="13"/>
    <n v="6798754"/>
    <n v="31068367"/>
    <s v="D"/>
    <n v="8"/>
    <x v="52"/>
    <n v="3.94"/>
    <n v="11"/>
    <n v="3.94"/>
    <n v="0"/>
    <s v="8D"/>
    <n v="0.27770562920450148"/>
  </r>
  <r>
    <s v="8D-22B-VCS-Loc-22"/>
    <s v="8D"/>
    <n v="10.802"/>
    <n v="10.8"/>
    <n v="10.8"/>
    <x v="17"/>
    <n v="4390834"/>
    <n v="31068367"/>
    <s v="D"/>
    <n v="8"/>
    <x v="52"/>
    <n v="3.94"/>
    <n v="11"/>
    <n v="3.94"/>
    <n v="0"/>
    <s v="8D"/>
    <n v="0.17935041019317924"/>
  </r>
  <r>
    <s v="8D-22B-VCS-Loc-22"/>
    <s v="8D"/>
    <n v="12.404999999999999"/>
    <n v="12.41"/>
    <n v="12.39"/>
    <x v="20"/>
    <n v="6834642"/>
    <n v="31068367"/>
    <s v="D"/>
    <n v="8"/>
    <x v="52"/>
    <n v="3.94"/>
    <n v="11"/>
    <n v="3.94"/>
    <n v="0"/>
    <s v="8D"/>
    <n v="0.27917153010647427"/>
  </r>
  <r>
    <s v="8D-22B-VCS-Loc-22"/>
    <s v="8D"/>
    <n v="12.548999999999999"/>
    <n v="12.55"/>
    <n v="12.53"/>
    <x v="21"/>
    <n v="11807506"/>
    <n v="31068367"/>
    <s v="D"/>
    <n v="8"/>
    <x v="52"/>
    <n v="3.94"/>
    <n v="11"/>
    <n v="3.94"/>
    <n v="0"/>
    <s v="8D"/>
    <n v="0.48229585642691686"/>
  </r>
  <r>
    <s v="8D-22B-VCS-Loc-22"/>
    <s v="8D"/>
    <n v="12.928000000000001"/>
    <n v="12.93"/>
    <n v="12.91"/>
    <x v="82"/>
    <n v="4257518"/>
    <n v="31068367"/>
    <s v="D"/>
    <n v="8"/>
    <x v="52"/>
    <n v="3.94"/>
    <n v="11"/>
    <n v="3.94"/>
    <n v="0"/>
    <s v="8D"/>
    <n v="0.17390491184700771"/>
  </r>
  <r>
    <s v="8D-22B-VCS-Loc-22"/>
    <s v="8D"/>
    <n v="15.032999999999999"/>
    <n v="15.03"/>
    <n v="15.02"/>
    <x v="286"/>
    <n v="8735360"/>
    <n v="31068367"/>
    <s v="D"/>
    <n v="8"/>
    <x v="52"/>
    <n v="3.94"/>
    <n v="11"/>
    <n v="3.94"/>
    <n v="0"/>
    <s v="8D"/>
    <n v="0.35680929845789899"/>
  </r>
  <r>
    <s v="8D-22B-VCS-Loc-22"/>
    <s v="8D"/>
    <n v="15.404999999999999"/>
    <n v="15.41"/>
    <n v="15.4"/>
    <x v="372"/>
    <n v="1245615"/>
    <n v="31068367"/>
    <s v="D"/>
    <n v="8"/>
    <x v="52"/>
    <n v="3.94"/>
    <n v="11"/>
    <n v="3.94"/>
    <n v="0"/>
    <s v="8D"/>
    <n v="5.0879072447916944E-2"/>
  </r>
  <r>
    <s v="8D-22B-VCS-Loc-22"/>
    <s v="8D"/>
    <n v="15.568"/>
    <n v="15.57"/>
    <n v="15.55"/>
    <x v="27"/>
    <n v="5444692"/>
    <n v="31068367"/>
    <s v="D"/>
    <n v="8"/>
    <x v="52"/>
    <n v="3.94"/>
    <n v="11"/>
    <n v="3.94"/>
    <n v="0"/>
    <s v="8D"/>
    <n v="0.22239687120385818"/>
  </r>
  <r>
    <s v="8D-22B-VCS-Loc-22"/>
    <s v="8D"/>
    <n v="15.782"/>
    <n v="15.78"/>
    <n v="15.77"/>
    <x v="96"/>
    <n v="1722788"/>
    <n v="31068367"/>
    <s v="D"/>
    <n v="8"/>
    <x v="52"/>
    <n v="3.94"/>
    <n v="11"/>
    <n v="3.94"/>
    <n v="0"/>
    <s v="8D"/>
    <n v="7.0369942128508362E-2"/>
  </r>
  <r>
    <s v="8D-22B-VCS-Loc-22"/>
    <s v="8D"/>
    <n v="16.341999999999999"/>
    <n v="16.34"/>
    <n v="16.34"/>
    <x v="288"/>
    <n v="3041568"/>
    <n v="31068367"/>
    <s v="D"/>
    <n v="8"/>
    <x v="52"/>
    <n v="3.94"/>
    <n v="11"/>
    <n v="3.94"/>
    <n v="0"/>
    <s v="8D"/>
    <n v="0.12423755223505327"/>
  </r>
  <r>
    <s v="8D-22B-VCS-Loc-22"/>
    <s v="8D"/>
    <n v="16.442"/>
    <n v="16.440000000000001"/>
    <n v="16.440000000000001"/>
    <x v="289"/>
    <n v="22913540"/>
    <n v="31068367"/>
    <s v="D"/>
    <n v="8"/>
    <x v="52"/>
    <n v="3.94"/>
    <n v="11"/>
    <n v="3.94"/>
    <n v="0"/>
    <s v="8D"/>
    <n v="0.93593900338245994"/>
  </r>
  <r>
    <s v="8D-22B-VCS-Loc-22"/>
    <s v="8D"/>
    <n v="18.216999999999999"/>
    <n v="18.22"/>
    <n v="18.21"/>
    <x v="157"/>
    <n v="1440789"/>
    <n v="31068367"/>
    <s v="D"/>
    <n v="8"/>
    <x v="52"/>
    <n v="3.94"/>
    <n v="11"/>
    <n v="3.94"/>
    <n v="0"/>
    <s v="8D"/>
    <n v="5.8851256538466394E-2"/>
  </r>
  <r>
    <s v="8D-22B-VCS-Loc-22"/>
    <s v="8D"/>
    <n v="18.518000000000001"/>
    <n v="18.52"/>
    <n v="18.510000000000002"/>
    <x v="36"/>
    <n v="31068367"/>
    <n v="31068367"/>
    <s v="D"/>
    <n v="8"/>
    <x v="52"/>
    <n v="3.94"/>
    <n v="11"/>
    <n v="3.94"/>
    <n v="0"/>
    <s v="8D"/>
    <n v="1.2690355329949239"/>
  </r>
  <r>
    <s v="8D-22B-VCS-Loc-22"/>
    <s v="8D"/>
    <n v="19.562000000000001"/>
    <n v="19.559999999999999"/>
    <n v="19.55"/>
    <x v="39"/>
    <n v="2847633"/>
    <n v="31068367"/>
    <s v="D"/>
    <n v="8"/>
    <x v="52"/>
    <n v="3.94"/>
    <n v="11"/>
    <n v="3.94"/>
    <n v="0"/>
    <s v="8D"/>
    <n v="0.11631597701703904"/>
  </r>
  <r>
    <s v="8D-22B-VCS-Loc-22"/>
    <s v="8D"/>
    <n v="21.088999999999999"/>
    <n v="21.09"/>
    <n v="21.07"/>
    <x v="249"/>
    <n v="1477358"/>
    <n v="31068367"/>
    <s v="D"/>
    <n v="8"/>
    <x v="52"/>
    <n v="3.94"/>
    <n v="11"/>
    <n v="3.94"/>
    <n v="0"/>
    <s v="8D"/>
    <n v="6.034497393938712E-2"/>
  </r>
  <r>
    <s v="8D-22B-VCS-Loc-22"/>
    <s v="8D"/>
    <n v="21.323"/>
    <n v="21.32"/>
    <n v="21.28"/>
    <x v="168"/>
    <n v="13283638"/>
    <n v="31068367"/>
    <s v="D"/>
    <n v="8"/>
    <x v="52"/>
    <n v="3.94"/>
    <n v="11"/>
    <n v="3.94"/>
    <n v="0"/>
    <s v="8D"/>
    <n v="0.54259075249888811"/>
  </r>
  <r>
    <s v="8D-22B-VCS-Loc-22"/>
    <s v="8D"/>
    <n v="22.366"/>
    <n v="22.37"/>
    <n v="22.37"/>
    <x v="250"/>
    <n v="1195211"/>
    <n v="31068367"/>
    <s v="D"/>
    <n v="8"/>
    <x v="52"/>
    <n v="3.94"/>
    <n v="11"/>
    <n v="3.94"/>
    <n v="0"/>
    <s v="8D"/>
    <n v="4.8820243060293318E-2"/>
  </r>
  <r>
    <s v="8D-22B-VCS-Loc-22"/>
    <s v="8D"/>
    <n v="22.869"/>
    <n v="22.87"/>
    <n v="22.87"/>
    <x v="233"/>
    <n v="2932223"/>
    <n v="31068367"/>
    <s v="D"/>
    <n v="8"/>
    <x v="52"/>
    <n v="3.94"/>
    <n v="11"/>
    <n v="3.94"/>
    <n v="0"/>
    <s v="8D"/>
    <n v="0.11977118648253947"/>
  </r>
  <r>
    <s v="8D-22B-VCS-Loc-22"/>
    <s v="8D"/>
    <n v="23.34"/>
    <n v="23.34"/>
    <n v="23.32"/>
    <x v="235"/>
    <n v="2056384"/>
    <n v="31068367"/>
    <s v="D"/>
    <n v="8"/>
    <x v="52"/>
    <n v="3.94"/>
    <n v="11"/>
    <n v="3.94"/>
    <n v="0"/>
    <s v="8D"/>
    <n v="8.399618703751742E-2"/>
  </r>
  <r>
    <s v="8D-22B-VCS-Loc-22"/>
    <s v="8D"/>
    <n v="23.670999999999999"/>
    <n v="23.67"/>
    <n v="23.67"/>
    <x v="238"/>
    <n v="7765300"/>
    <n v="31068367"/>
    <s v="D"/>
    <n v="8"/>
    <x v="52"/>
    <n v="3.94"/>
    <n v="11"/>
    <n v="3.94"/>
    <n v="0"/>
    <s v="8D"/>
    <n v="0.31718569644698363"/>
  </r>
  <r>
    <s v="8D-22B-VCS-Loc-22"/>
    <s v="8D"/>
    <n v="23.896999999999998"/>
    <n v="23.9"/>
    <n v="23.89"/>
    <x v="239"/>
    <n v="7399240"/>
    <n v="31068367"/>
    <s v="D"/>
    <n v="8"/>
    <x v="52"/>
    <n v="3.94"/>
    <n v="11"/>
    <n v="3.94"/>
    <n v="0"/>
    <s v="8D"/>
    <n v="0.30223340921514674"/>
  </r>
  <r>
    <s v="8D-22B-VCS-Loc-22"/>
    <s v="8D"/>
    <n v="25.631"/>
    <n v="25.63"/>
    <n v="25.62"/>
    <x v="50"/>
    <n v="1263584"/>
    <n v="31068367"/>
    <s v="D"/>
    <n v="8"/>
    <x v="52"/>
    <n v="3.94"/>
    <n v="11"/>
    <n v="3.94"/>
    <n v="0"/>
    <s v="8D"/>
    <n v="5.1613044062594537E-2"/>
  </r>
  <r>
    <s v="8D-22B-VCS-Loc-22"/>
    <s v="8D"/>
    <n v="25.693999999999999"/>
    <n v="25.69"/>
    <n v="25.67"/>
    <x v="51"/>
    <n v="1284620"/>
    <n v="31068367"/>
    <s v="D"/>
    <n v="8"/>
    <x v="52"/>
    <n v="3.94"/>
    <n v="11"/>
    <n v="3.94"/>
    <n v="0"/>
    <s v="8D"/>
    <n v="5.2472292038906944E-2"/>
  </r>
  <r>
    <s v="8D-22B-VCS-Loc-22"/>
    <s v="8D"/>
    <n v="26.638000000000002"/>
    <n v="26.64"/>
    <n v="26.62"/>
    <x v="293"/>
    <n v="3999188"/>
    <n v="31068367"/>
    <s v="D"/>
    <n v="8"/>
    <x v="52"/>
    <n v="3.94"/>
    <n v="11"/>
    <n v="3.94"/>
    <n v="0"/>
    <s v="8D"/>
    <n v="0.16335302319323394"/>
  </r>
  <r>
    <s v="8D-22B-VCS-Loc-22"/>
    <s v="8D"/>
    <n v="34.951000000000001"/>
    <n v="34.950000000000003"/>
    <n v="34.86"/>
    <x v="302"/>
    <n v="1565068"/>
    <n v="31068367"/>
    <s v="D"/>
    <n v="8"/>
    <x v="52"/>
    <n v="3.94"/>
    <n v="11"/>
    <n v="3.94"/>
    <n v="0"/>
    <s v="8D"/>
    <n v="6.3927624633547675E-2"/>
  </r>
  <r>
    <s v="8D-22B-VCS-Loc-22"/>
    <s v="8D"/>
    <n v="35.667000000000002"/>
    <n v="35.67"/>
    <n v="35.67"/>
    <x v="62"/>
    <n v="593588"/>
    <n v="31068367"/>
    <s v="D"/>
    <n v="8"/>
    <x v="52"/>
    <n v="3.94"/>
    <n v="11"/>
    <n v="3.94"/>
    <n v="0"/>
    <s v="8D"/>
    <n v="2.4246020524972909E-2"/>
  </r>
  <r>
    <s v="8D-22B-VCS-Loc-22"/>
    <s v="8D"/>
    <n v="36.167999999999999"/>
    <n v="36.17"/>
    <n v="36.11"/>
    <x v="65"/>
    <n v="1002454"/>
    <n v="31068367"/>
    <s v="D"/>
    <n v="8"/>
    <x v="52"/>
    <n v="3.94"/>
    <n v="11"/>
    <n v="3.94"/>
    <n v="0"/>
    <s v="8D"/>
    <n v="4.0946785075407839E-2"/>
  </r>
  <r>
    <s v="8D-22B-VCS-Loc-22"/>
    <s v="8D"/>
    <n v="36.594000000000001"/>
    <n v="36.590000000000003"/>
    <n v="36.590000000000003"/>
    <x v="107"/>
    <n v="1034890"/>
    <n v="31068367"/>
    <s v="D"/>
    <n v="8"/>
    <x v="52"/>
    <n v="3.94"/>
    <n v="11"/>
    <n v="3.94"/>
    <n v="0"/>
    <s v="8D"/>
    <n v="4.227168369490153E-2"/>
  </r>
  <r>
    <s v="8D-22B-VCS-Loc-22"/>
    <s v="8D"/>
    <n v="36.661000000000001"/>
    <n v="36.659999999999997"/>
    <n v="36.65"/>
    <x v="108"/>
    <n v="781309"/>
    <n v="31068367"/>
    <s v="D"/>
    <n v="8"/>
    <x v="52"/>
    <n v="3.94"/>
    <n v="11"/>
    <n v="3.94"/>
    <n v="0"/>
    <s v="8D"/>
    <n v="3.1913775295905673E-2"/>
  </r>
  <r>
    <s v="8D-22B-VCS-Loc-22"/>
    <s v="8D"/>
    <n v="37.243000000000002"/>
    <n v="37.24"/>
    <n v="37.24"/>
    <x v="109"/>
    <n v="901345"/>
    <n v="31068367"/>
    <s v="D"/>
    <n v="8"/>
    <x v="52"/>
    <n v="3.94"/>
    <n v="11"/>
    <n v="3.94"/>
    <n v="0"/>
    <s v="8D"/>
    <n v="3.6816831489318691E-2"/>
  </r>
  <r>
    <s v="8D-22B-VCS-Loc-22"/>
    <s v="8D"/>
    <n v="37.298000000000002"/>
    <n v="37.299999999999997"/>
    <n v="37.24"/>
    <x v="73"/>
    <n v="814387"/>
    <n v="31068367"/>
    <s v="D"/>
    <n v="8"/>
    <x v="52"/>
    <n v="3.94"/>
    <n v="11"/>
    <n v="3.94"/>
    <n v="0"/>
    <s v="8D"/>
    <n v="3.3264897398989045E-2"/>
  </r>
  <r>
    <s v="8D-22B-VCS-Loc-22"/>
    <s v="8D"/>
    <n v="37.377000000000002"/>
    <n v="37.380000000000003"/>
    <n v="37.380000000000003"/>
    <x v="74"/>
    <n v="1212287"/>
    <n v="31068367"/>
    <s v="D"/>
    <n v="8"/>
    <x v="52"/>
    <n v="3.94"/>
    <n v="11"/>
    <n v="3.94"/>
    <n v="0"/>
    <s v="8D"/>
    <n v="4.9517738707921699E-2"/>
  </r>
  <r>
    <s v="8D-22B-VCS-Loc-22"/>
    <s v="8D"/>
    <n v="37.683999999999997"/>
    <n v="37.68"/>
    <n v="37.67"/>
    <x v="110"/>
    <n v="1486644"/>
    <n v="31068367"/>
    <s v="D"/>
    <n v="8"/>
    <x v="52"/>
    <n v="3.94"/>
    <n v="11"/>
    <n v="3.94"/>
    <n v="0"/>
    <s v="8D"/>
    <n v="6.0724274980841625E-2"/>
  </r>
  <r>
    <s v="8D-22B-VCS-Loc-22"/>
    <s v="8D"/>
    <n v="37.991"/>
    <n v="37.99"/>
    <n v="37.99"/>
    <x v="77"/>
    <n v="6795568"/>
    <n v="31068367"/>
    <s v="D"/>
    <n v="8"/>
    <x v="52"/>
    <n v="3.94"/>
    <n v="11"/>
    <n v="3.94"/>
    <n v="0"/>
    <s v="8D"/>
    <n v="0.27757549210369664"/>
  </r>
  <r>
    <s v="8D-22B-VCS-Loc-22"/>
    <s v="8D"/>
    <n v="38.055"/>
    <n v="38.06"/>
    <n v="38.06"/>
    <x v="395"/>
    <n v="3798682"/>
    <n v="31068367"/>
    <s v="D"/>
    <n v="8"/>
    <x v="52"/>
    <n v="3.94"/>
    <n v="11"/>
    <n v="3.94"/>
    <n v="0"/>
    <s v="8D"/>
    <n v="0.15516304531062811"/>
  </r>
  <r>
    <s v="8D-22B-VCS-Loc-22"/>
    <s v="8D"/>
    <n v="38.823999999999998"/>
    <n v="38.82"/>
    <n v="38.82"/>
    <x v="80"/>
    <n v="648220"/>
    <n v="31068367"/>
    <s v="D"/>
    <n v="8"/>
    <x v="52"/>
    <n v="3.94"/>
    <n v="11"/>
    <n v="3.94"/>
    <n v="0"/>
    <s v="8D"/>
    <n v="2.6477549116050086E-2"/>
  </r>
  <r>
    <s v="8D-22B-VCS-Loc-22"/>
    <s v="8D"/>
    <n v="39.54"/>
    <n v="39.54"/>
    <n v="39.53"/>
    <x v="207"/>
    <n v="2377532"/>
    <n v="31068367"/>
    <s v="D"/>
    <n v="8"/>
    <x v="52"/>
    <n v="3.94"/>
    <n v="11"/>
    <n v="3.94"/>
    <n v="0"/>
    <s v="8D"/>
    <n v="9.7113974121410609E-2"/>
  </r>
  <r>
    <s v="8D-22B-VCS-Loc-22"/>
    <s v="8D"/>
    <n v="39.753"/>
    <n v="39.75"/>
    <n v="39.75"/>
    <x v="278"/>
    <n v="982668"/>
    <n v="31068367"/>
    <s v="D"/>
    <n v="8"/>
    <x v="52"/>
    <n v="3.94"/>
    <n v="11"/>
    <n v="3.94"/>
    <n v="0"/>
    <s v="8D"/>
    <n v="4.0138595283654786E-2"/>
  </r>
  <r>
    <s v="8E-30A-VCS-Loc-22"/>
    <s v="8E"/>
    <n v="4.1769999999999996"/>
    <n v="4.18"/>
    <n v="4.1500000000000004"/>
    <x v="111"/>
    <n v="2142725"/>
    <n v="19658405"/>
    <s v="E"/>
    <n v="8"/>
    <x v="53"/>
    <n v="4.7"/>
    <n v="11"/>
    <n v="4.7"/>
    <n v="1"/>
    <s v="8E"/>
    <n v="0.11595522021502069"/>
  </r>
  <r>
    <s v="8E-30A-VCS-Loc-22"/>
    <s v="8E"/>
    <n v="4.99"/>
    <n v="4.99"/>
    <n v="4.99"/>
    <x v="241"/>
    <n v="19323100"/>
    <n v="19658405"/>
    <s v="E"/>
    <n v="8"/>
    <x v="53"/>
    <n v="4.7"/>
    <n v="11"/>
    <n v="4.7"/>
    <n v="1"/>
    <s v="8E"/>
    <n v="1.0456844978879072"/>
  </r>
  <r>
    <s v="8E-30A-VCS-Loc-22"/>
    <s v="8E"/>
    <n v="6.3369999999999997"/>
    <n v="6.34"/>
    <n v="6.32"/>
    <x v="371"/>
    <n v="994101"/>
    <n v="19658405"/>
    <s v="E"/>
    <n v="8"/>
    <x v="53"/>
    <n v="4.7"/>
    <n v="11"/>
    <n v="4.7"/>
    <n v="1"/>
    <s v="8E"/>
    <n v="5.3796544293351817E-2"/>
  </r>
  <r>
    <s v="8E-30A-VCS-Loc-22"/>
    <s v="8E"/>
    <n v="7.1029999999999998"/>
    <n v="7.1"/>
    <n v="7.09"/>
    <x v="117"/>
    <n v="1399182"/>
    <n v="19658405"/>
    <s v="E"/>
    <n v="8"/>
    <x v="53"/>
    <n v="4.7"/>
    <n v="11"/>
    <n v="4.7"/>
    <n v="1"/>
    <s v="8E"/>
    <n v="7.5717815833059809E-2"/>
  </r>
  <r>
    <s v="8E-30A-VCS-Loc-22"/>
    <s v="8E"/>
    <n v="8.9700000000000006"/>
    <n v="8.9700000000000006"/>
    <n v="8.9600000000000009"/>
    <x v="9"/>
    <n v="3797938"/>
    <n v="19658405"/>
    <s v="E"/>
    <n v="8"/>
    <x v="53"/>
    <n v="4.7"/>
    <n v="11"/>
    <n v="4.7"/>
    <n v="1"/>
    <s v="8E"/>
    <n v="0.20552835158641228"/>
  </r>
  <r>
    <s v="8E-30A-VCS-Loc-22"/>
    <s v="8E"/>
    <n v="9.3770000000000007"/>
    <n v="9.3800000000000008"/>
    <n v="9.3800000000000008"/>
    <x v="10"/>
    <n v="23576463"/>
    <n v="19658405"/>
    <s v="E"/>
    <n v="8"/>
    <x v="53"/>
    <n v="4.7"/>
    <n v="11"/>
    <n v="4.7"/>
    <n v="1"/>
    <s v="8E"/>
    <n v="1.275858525502007"/>
  </r>
  <r>
    <s v="8E-30A-VCS-Loc-22"/>
    <s v="8E"/>
    <n v="9.4819999999999993"/>
    <n v="9.48"/>
    <n v="9.48"/>
    <x v="1173"/>
    <n v="4596314"/>
    <n v="19658405"/>
    <s v="E"/>
    <n v="8"/>
    <x v="53"/>
    <n v="4.7"/>
    <n v="11"/>
    <n v="4.7"/>
    <n v="1"/>
    <s v="8E"/>
    <n v="0.2487330861624252"/>
  </r>
  <r>
    <s v="8E-30A-VCS-Loc-22"/>
    <s v="8E"/>
    <n v="9.532"/>
    <n v="9.5299999999999994"/>
    <n v="9.5299999999999994"/>
    <x v="11"/>
    <n v="10276391"/>
    <n v="19658405"/>
    <s v="E"/>
    <n v="8"/>
    <x v="53"/>
    <n v="4.7"/>
    <n v="11"/>
    <n v="4.7"/>
    <n v="1"/>
    <s v="8E"/>
    <n v="0.55611484507841957"/>
  </r>
  <r>
    <s v="8E-30A-VCS-Loc-22"/>
    <s v="8E"/>
    <n v="9.7810000000000006"/>
    <n v="9.7799999999999994"/>
    <n v="9.7799999999999994"/>
    <x v="1174"/>
    <n v="16059642"/>
    <n v="19658405"/>
    <s v="E"/>
    <n v="8"/>
    <x v="53"/>
    <n v="4.7"/>
    <n v="11"/>
    <n v="4.7"/>
    <n v="1"/>
    <s v="8E"/>
    <n v="0.86907994478264605"/>
  </r>
  <r>
    <s v="8E-30A-VCS-Loc-22"/>
    <s v="8E"/>
    <n v="10.093999999999999"/>
    <n v="10.09"/>
    <n v="10.1"/>
    <x v="223"/>
    <n v="21492063"/>
    <n v="19658405"/>
    <s v="E"/>
    <n v="8"/>
    <x v="53"/>
    <n v="4.7"/>
    <n v="11"/>
    <n v="4.7"/>
    <n v="1"/>
    <s v="8E"/>
    <n v="1.163059607761191"/>
  </r>
  <r>
    <s v="8E-30A-VCS-Loc-22"/>
    <s v="8E"/>
    <n v="11.545999999999999"/>
    <n v="11.55"/>
    <n v="11.55"/>
    <x v="18"/>
    <n v="1902637"/>
    <n v="19658405"/>
    <s v="E"/>
    <n v="8"/>
    <x v="53"/>
    <n v="4.7"/>
    <n v="11"/>
    <n v="4.7"/>
    <n v="1"/>
    <s v="8E"/>
    <n v="0.10296267244944934"/>
  </r>
  <r>
    <s v="8E-30A-VCS-Loc-22"/>
    <s v="8E"/>
    <n v="12.397"/>
    <n v="12.4"/>
    <n v="12.39"/>
    <x v="20"/>
    <n v="11571635"/>
    <n v="19658405"/>
    <s v="E"/>
    <n v="8"/>
    <x v="53"/>
    <n v="4.7"/>
    <n v="11"/>
    <n v="4.7"/>
    <n v="1"/>
    <s v="8E"/>
    <n v="0.6262079756724922"/>
  </r>
  <r>
    <s v="8E-30A-VCS-Loc-22"/>
    <s v="8E"/>
    <n v="12.534000000000001"/>
    <n v="12.53"/>
    <n v="12.53"/>
    <x v="21"/>
    <n v="16069286"/>
    <n v="19658405"/>
    <s v="E"/>
    <n v="8"/>
    <x v="53"/>
    <n v="4.7"/>
    <n v="11"/>
    <n v="4.7"/>
    <n v="1"/>
    <s v="8E"/>
    <n v="0.8696018372997697"/>
  </r>
  <r>
    <s v="8E-30A-VCS-Loc-22"/>
    <s v="8E"/>
    <n v="12.791"/>
    <n v="12.79"/>
    <n v="12.79"/>
    <x v="1175"/>
    <n v="4081150"/>
    <n v="19658405"/>
    <s v="E"/>
    <n v="8"/>
    <x v="53"/>
    <n v="4.7"/>
    <n v="11"/>
    <n v="4.7"/>
    <n v="1"/>
    <s v="8E"/>
    <n v="0.22085458795717217"/>
  </r>
  <r>
    <s v="8E-30A-VCS-Loc-22"/>
    <s v="8E"/>
    <n v="12.911"/>
    <n v="12.91"/>
    <n v="12.91"/>
    <x v="22"/>
    <n v="37516731"/>
    <n v="19658405"/>
    <s v="E"/>
    <n v="8"/>
    <x v="53"/>
    <n v="4.7"/>
    <n v="11"/>
    <n v="4.7"/>
    <n v="1"/>
    <s v="8E"/>
    <n v="2.030246907490552"/>
  </r>
  <r>
    <s v="8E-30A-VCS-Loc-22"/>
    <s v="8E"/>
    <n v="14.254"/>
    <n v="14.25"/>
    <n v="14.25"/>
    <x v="24"/>
    <n v="1509968"/>
    <n v="19658405"/>
    <s v="E"/>
    <n v="8"/>
    <x v="53"/>
    <n v="4.7"/>
    <n v="11"/>
    <n v="4.7"/>
    <n v="1"/>
    <s v="8E"/>
    <n v="8.1713085887192421E-2"/>
  </r>
  <r>
    <s v="8E-30A-VCS-Loc-22"/>
    <s v="8E"/>
    <n v="14.670999999999999"/>
    <n v="14.67"/>
    <n v="14.67"/>
    <x v="778"/>
    <n v="4756436"/>
    <n v="19658405"/>
    <s v="E"/>
    <n v="8"/>
    <x v="53"/>
    <n v="4.7"/>
    <n v="11"/>
    <n v="4.7"/>
    <n v="1"/>
    <s v="8E"/>
    <n v="0.25739821200511132"/>
  </r>
  <r>
    <s v="8E-30A-VCS-Loc-22"/>
    <s v="8E"/>
    <n v="15.029"/>
    <n v="15.03"/>
    <n v="15.02"/>
    <x v="286"/>
    <n v="2295656"/>
    <n v="19658405"/>
    <s v="E"/>
    <n v="8"/>
    <x v="53"/>
    <n v="4.7"/>
    <n v="11"/>
    <n v="4.7"/>
    <n v="1"/>
    <s v="8E"/>
    <n v="0.12423119953234013"/>
  </r>
  <r>
    <s v="8E-30A-VCS-Loc-22"/>
    <s v="8E"/>
    <n v="15.2"/>
    <n v="15.2"/>
    <n v="15.2"/>
    <x v="659"/>
    <n v="9831283"/>
    <n v="19658405"/>
    <s v="E"/>
    <n v="8"/>
    <x v="53"/>
    <n v="4.7"/>
    <n v="11"/>
    <n v="4.7"/>
    <n v="1"/>
    <s v="8E"/>
    <n v="0.53202748148324641"/>
  </r>
  <r>
    <s v="8E-30A-VCS-Loc-22"/>
    <s v="8E"/>
    <n v="15.398"/>
    <n v="15.4"/>
    <n v="15.4"/>
    <x v="273"/>
    <n v="4007742"/>
    <n v="19658405"/>
    <s v="E"/>
    <n v="8"/>
    <x v="53"/>
    <n v="4.7"/>
    <n v="11"/>
    <n v="4.7"/>
    <n v="1"/>
    <s v="8E"/>
    <n v="0.2168820572751928"/>
  </r>
  <r>
    <s v="8E-30A-VCS-Loc-22"/>
    <s v="8E"/>
    <n v="15.555"/>
    <n v="15.56"/>
    <n v="15.55"/>
    <x v="27"/>
    <n v="9158698"/>
    <n v="19658405"/>
    <s v="E"/>
    <n v="8"/>
    <x v="53"/>
    <n v="4.7"/>
    <n v="11"/>
    <n v="4.7"/>
    <n v="1"/>
    <s v="8E"/>
    <n v="0.49563002413882767"/>
  </r>
  <r>
    <s v="8E-30A-VCS-Loc-22"/>
    <s v="8E"/>
    <n v="15.769"/>
    <n v="15.77"/>
    <n v="15.77"/>
    <x v="189"/>
    <n v="1381940"/>
    <n v="19658405"/>
    <s v="E"/>
    <n v="8"/>
    <x v="53"/>
    <n v="4.7"/>
    <n v="11"/>
    <n v="4.7"/>
    <n v="1"/>
    <s v="8E"/>
    <n v="7.478475167086103E-2"/>
  </r>
  <r>
    <s v="8E-30A-VCS-Loc-22"/>
    <s v="8E"/>
    <n v="16.338000000000001"/>
    <n v="16.34"/>
    <n v="16.34"/>
    <x v="288"/>
    <n v="1110440"/>
    <n v="19658405"/>
    <s v="E"/>
    <n v="8"/>
    <x v="53"/>
    <n v="4.7"/>
    <n v="11"/>
    <n v="4.7"/>
    <n v="1"/>
    <s v="8E"/>
    <n v="6.0092319236284442E-2"/>
  </r>
  <r>
    <s v="8E-30A-VCS-Loc-22"/>
    <s v="8E"/>
    <n v="16.443000000000001"/>
    <n v="16.440000000000001"/>
    <n v="16.440000000000001"/>
    <x v="289"/>
    <n v="4068708"/>
    <n v="19658405"/>
    <s v="E"/>
    <n v="8"/>
    <x v="53"/>
    <n v="4.7"/>
    <n v="11"/>
    <n v="4.7"/>
    <n v="1"/>
    <s v="8E"/>
    <n v="0.22018127950652389"/>
  </r>
  <r>
    <s v="8E-30A-VCS-Loc-22"/>
    <s v="8E"/>
    <n v="16.632999999999999"/>
    <n v="16.63"/>
    <n v="16.63"/>
    <x v="1176"/>
    <n v="2068603"/>
    <n v="19658405"/>
    <s v="E"/>
    <n v="8"/>
    <x v="53"/>
    <n v="4.7"/>
    <n v="11"/>
    <n v="4.7"/>
    <n v="1"/>
    <s v="8E"/>
    <n v="0.11194405087094818"/>
  </r>
  <r>
    <s v="8E-30A-VCS-Loc-22"/>
    <s v="8E"/>
    <n v="16.774000000000001"/>
    <n v="16.77"/>
    <n v="16.77"/>
    <x v="1111"/>
    <n v="3441639"/>
    <n v="19658405"/>
    <s v="E"/>
    <n v="8"/>
    <x v="53"/>
    <n v="4.7"/>
    <n v="11"/>
    <n v="4.7"/>
    <n v="1"/>
    <s v="8E"/>
    <n v="0.18624695569688299"/>
  </r>
  <r>
    <s v="8E-30A-VCS-Loc-22"/>
    <s v="8E"/>
    <n v="18.209"/>
    <n v="18.21"/>
    <n v="18.21"/>
    <x v="274"/>
    <n v="2861099"/>
    <n v="19658405"/>
    <s v="E"/>
    <n v="8"/>
    <x v="53"/>
    <n v="4.7"/>
    <n v="11"/>
    <n v="4.7"/>
    <n v="1"/>
    <s v="8E"/>
    <n v="0.15483058470031175"/>
  </r>
  <r>
    <s v="8E-30A-VCS-Loc-22"/>
    <s v="8E"/>
    <n v="18.399000000000001"/>
    <n v="18.399999999999999"/>
    <n v="18.399999999999999"/>
    <x v="158"/>
    <n v="1756619"/>
    <n v="19658405"/>
    <s v="E"/>
    <n v="8"/>
    <x v="53"/>
    <n v="4.7"/>
    <n v="11"/>
    <n v="4.7"/>
    <n v="1"/>
    <s v="8E"/>
    <n v="9.5060795472535875E-2"/>
  </r>
  <r>
    <s v="8E-30A-VCS-Loc-22"/>
    <s v="8E"/>
    <n v="18.513999999999999"/>
    <n v="18.510000000000002"/>
    <n v="18.510000000000002"/>
    <x v="36"/>
    <n v="19658405"/>
    <n v="19658405"/>
    <s v="E"/>
    <n v="8"/>
    <x v="53"/>
    <n v="4.7"/>
    <n v="11"/>
    <n v="4.7"/>
    <n v="1"/>
    <s v="8E"/>
    <n v="1.0638297872340425"/>
  </r>
  <r>
    <s v="8E-30A-VCS-Loc-22"/>
    <s v="8E"/>
    <n v="19.555"/>
    <n v="19.559999999999999"/>
    <n v="19.55"/>
    <x v="39"/>
    <n v="4555647"/>
    <n v="19658405"/>
    <s v="E"/>
    <n v="8"/>
    <x v="53"/>
    <n v="4.7"/>
    <n v="11"/>
    <n v="4.7"/>
    <n v="1"/>
    <s v="8E"/>
    <n v="0.24653236001208664"/>
  </r>
  <r>
    <s v="8E-30A-VCS-Loc-22"/>
    <s v="8E"/>
    <n v="20.843"/>
    <n v="20.84"/>
    <n v="20.84"/>
    <x v="42"/>
    <n v="1187574"/>
    <n v="19658405"/>
    <s v="E"/>
    <n v="8"/>
    <x v="53"/>
    <n v="4.7"/>
    <n v="11"/>
    <n v="4.7"/>
    <n v="1"/>
    <s v="8E"/>
    <n v="6.4266485289354899E-2"/>
  </r>
  <r>
    <s v="8E-30A-VCS-Loc-22"/>
    <s v="8E"/>
    <n v="21.06"/>
    <n v="21.06"/>
    <n v="21.06"/>
    <x v="1177"/>
    <n v="4853324"/>
    <n v="19658405"/>
    <s v="E"/>
    <n v="8"/>
    <x v="53"/>
    <n v="4.7"/>
    <n v="11"/>
    <n v="4.7"/>
    <n v="1"/>
    <s v="8E"/>
    <n v="0.26264138104275864"/>
  </r>
  <r>
    <s v="8E-30A-VCS-Loc-22"/>
    <s v="8E"/>
    <n v="21.109000000000002"/>
    <n v="21.11"/>
    <n v="21.11"/>
    <x v="1178"/>
    <n v="15461970"/>
    <n v="19658405"/>
    <s v="E"/>
    <n v="8"/>
    <x v="53"/>
    <n v="4.7"/>
    <n v="11"/>
    <n v="4.7"/>
    <n v="1"/>
    <s v="8E"/>
    <n v="0.83673646235893251"/>
  </r>
  <r>
    <s v="8E-30A-VCS-Loc-22"/>
    <s v="8E"/>
    <n v="21.276"/>
    <n v="21.28"/>
    <n v="21.28"/>
    <x v="98"/>
    <n v="7352975"/>
    <n v="19658405"/>
    <s v="E"/>
    <n v="8"/>
    <x v="53"/>
    <n v="4.7"/>
    <n v="11"/>
    <n v="4.7"/>
    <n v="1"/>
    <s v="8E"/>
    <n v="0.39791192773712991"/>
  </r>
  <r>
    <s v="8E-30A-VCS-Loc-22"/>
    <s v="8E"/>
    <n v="21.321000000000002"/>
    <n v="21.32"/>
    <n v="21.28"/>
    <x v="168"/>
    <n v="6894791"/>
    <n v="19658405"/>
    <s v="E"/>
    <n v="8"/>
    <x v="53"/>
    <n v="4.7"/>
    <n v="11"/>
    <n v="4.7"/>
    <n v="1"/>
    <s v="8E"/>
    <n v="0.37311694629107456"/>
  </r>
  <r>
    <s v="8E-30A-VCS-Loc-22"/>
    <s v="8E"/>
    <n v="21.568000000000001"/>
    <n v="21.57"/>
    <n v="21.57"/>
    <x v="928"/>
    <n v="1180035"/>
    <n v="19658405"/>
    <s v="E"/>
    <n v="8"/>
    <x v="53"/>
    <n v="4.7"/>
    <n v="11"/>
    <n v="4.7"/>
    <n v="1"/>
    <s v="8E"/>
    <n v="6.3858506474900864E-2"/>
  </r>
  <r>
    <s v="8E-30A-VCS-Loc-22"/>
    <s v="8E"/>
    <n v="22.704000000000001"/>
    <n v="22.7"/>
    <n v="22.7"/>
    <x v="472"/>
    <n v="5952699"/>
    <n v="19658405"/>
    <s v="E"/>
    <n v="8"/>
    <x v="53"/>
    <n v="4.7"/>
    <n v="11"/>
    <n v="4.7"/>
    <n v="1"/>
    <s v="8E"/>
    <n v="0.32213490924814586"/>
  </r>
  <r>
    <s v="8E-30A-VCS-Loc-22"/>
    <s v="8E"/>
    <n v="22.866"/>
    <n v="22.87"/>
    <n v="22.87"/>
    <x v="233"/>
    <n v="9692690"/>
    <n v="19658405"/>
    <s v="E"/>
    <n v="8"/>
    <x v="53"/>
    <n v="4.7"/>
    <n v="11"/>
    <n v="4.7"/>
    <n v="1"/>
    <s v="8E"/>
    <n v="0.5245274141226377"/>
  </r>
  <r>
    <s v="8E-30A-VCS-Loc-22"/>
    <s v="8E"/>
    <n v="23.326000000000001"/>
    <n v="23.33"/>
    <n v="23.32"/>
    <x v="45"/>
    <n v="3051492"/>
    <n v="19658405"/>
    <s v="E"/>
    <n v="8"/>
    <x v="53"/>
    <n v="4.7"/>
    <n v="11"/>
    <n v="4.7"/>
    <n v="1"/>
    <s v="8E"/>
    <n v="0.16513384911473658"/>
  </r>
  <r>
    <s v="8E-30A-VCS-Loc-22"/>
    <s v="8E"/>
    <n v="23.58"/>
    <n v="23.58"/>
    <n v="23.58"/>
    <x v="1179"/>
    <n v="2446353"/>
    <n v="19658405"/>
    <s v="E"/>
    <n v="8"/>
    <x v="53"/>
    <n v="4.7"/>
    <n v="11"/>
    <n v="4.7"/>
    <n v="1"/>
    <s v="8E"/>
    <n v="0.13238628421224211"/>
  </r>
  <r>
    <s v="8E-30A-VCS-Loc-22"/>
    <s v="8E"/>
    <n v="24.085999999999999"/>
    <n v="24.09"/>
    <n v="24.09"/>
    <x v="1180"/>
    <n v="1135332"/>
    <n v="19658405"/>
    <s v="E"/>
    <n v="8"/>
    <x v="53"/>
    <n v="4.7"/>
    <n v="11"/>
    <n v="4.7"/>
    <n v="1"/>
    <s v="8E"/>
    <n v="6.1439369063766874E-2"/>
  </r>
  <r>
    <s v="8E-30A-VCS-Loc-22"/>
    <s v="8E"/>
    <n v="25.149000000000001"/>
    <n v="25.15"/>
    <n v="25.15"/>
    <x v="345"/>
    <n v="3616141"/>
    <n v="19658405"/>
    <s v="E"/>
    <n v="8"/>
    <x v="53"/>
    <n v="4.7"/>
    <n v="11"/>
    <n v="4.7"/>
    <n v="1"/>
    <s v="8E"/>
    <n v="0.19569026635875586"/>
  </r>
  <r>
    <s v="8E-30A-VCS-Loc-22"/>
    <s v="8E"/>
    <n v="25.204999999999998"/>
    <n v="25.21"/>
    <n v="25.21"/>
    <x v="486"/>
    <n v="1405144"/>
    <n v="19658405"/>
    <s v="E"/>
    <n v="8"/>
    <x v="53"/>
    <n v="4.7"/>
    <n v="11"/>
    <n v="4.7"/>
    <n v="1"/>
    <s v="8E"/>
    <n v="7.6040454073114855E-2"/>
  </r>
  <r>
    <s v="8E-30A-VCS-Loc-22"/>
    <s v="8E"/>
    <n v="25.277999999999999"/>
    <n v="25.28"/>
    <n v="25.28"/>
    <x v="49"/>
    <n v="1392157"/>
    <n v="19658405"/>
    <s v="E"/>
    <n v="8"/>
    <x v="53"/>
    <n v="4.7"/>
    <n v="11"/>
    <n v="4.7"/>
    <n v="1"/>
    <s v="8E"/>
    <n v="7.5337652526050972E-2"/>
  </r>
  <r>
    <s v="8E-30A-VCS-Loc-22"/>
    <s v="8E"/>
    <n v="25.626000000000001"/>
    <n v="25.63"/>
    <n v="25.62"/>
    <x v="50"/>
    <n v="3713734"/>
    <n v="19658405"/>
    <s v="E"/>
    <n v="8"/>
    <x v="53"/>
    <n v="4.7"/>
    <n v="11"/>
    <n v="4.7"/>
    <n v="1"/>
    <s v="8E"/>
    <n v="0.2009715870165372"/>
  </r>
  <r>
    <s v="8E-30A-VCS-Loc-22"/>
    <s v="8E"/>
    <n v="25.675000000000001"/>
    <n v="25.68"/>
    <n v="25.67"/>
    <x v="254"/>
    <n v="1456853"/>
    <n v="19658405"/>
    <s v="E"/>
    <n v="8"/>
    <x v="53"/>
    <n v="4.7"/>
    <n v="11"/>
    <n v="4.7"/>
    <n v="1"/>
    <s v="8E"/>
    <n v="7.8838726591566127E-2"/>
  </r>
  <r>
    <s v="8E-30A-VCS-Loc-22"/>
    <s v="8E"/>
    <n v="25.904"/>
    <n v="25.9"/>
    <n v="25.9"/>
    <x v="1181"/>
    <n v="9910503"/>
    <n v="19658405"/>
    <s v="E"/>
    <n v="8"/>
    <x v="53"/>
    <n v="4.7"/>
    <n v="11"/>
    <n v="4.7"/>
    <n v="1"/>
    <s v="8E"/>
    <n v="0.53631453303929499"/>
  </r>
  <r>
    <s v="8E-30A-VCS-Loc-22"/>
    <s v="8E"/>
    <n v="26.638000000000002"/>
    <n v="26.64"/>
    <n v="26.62"/>
    <x v="293"/>
    <n v="3030851"/>
    <n v="19658405"/>
    <s v="E"/>
    <n v="8"/>
    <x v="53"/>
    <n v="4.7"/>
    <n v="11"/>
    <n v="4.7"/>
    <n v="1"/>
    <s v="8E"/>
    <n v="0.16401684543929607"/>
  </r>
  <r>
    <s v="8E-30A-VCS-Loc-22"/>
    <s v="8E"/>
    <n v="27.907"/>
    <n v="27.91"/>
    <n v="27.91"/>
    <x v="294"/>
    <n v="1184997"/>
    <n v="19658405"/>
    <s v="E"/>
    <n v="8"/>
    <x v="53"/>
    <n v="4.7"/>
    <n v="11"/>
    <n v="4.7"/>
    <n v="1"/>
    <s v="8E"/>
    <n v="6.4127028941716221E-2"/>
  </r>
  <r>
    <s v="8E-30A-VCS-Loc-22"/>
    <s v="8E"/>
    <n v="30.95"/>
    <n v="30.95"/>
    <n v="30.94"/>
    <x v="193"/>
    <n v="1567630"/>
    <n v="19658405"/>
    <s v="E"/>
    <n v="8"/>
    <x v="53"/>
    <n v="4.7"/>
    <n v="11"/>
    <n v="4.7"/>
    <n v="1"/>
    <s v="8E"/>
    <n v="8.4833509603739587E-2"/>
  </r>
  <r>
    <s v="8E-30A-VCS-Loc-22"/>
    <s v="8E"/>
    <n v="34.418999999999997"/>
    <n v="34.42"/>
    <n v="34.42"/>
    <x v="105"/>
    <n v="938625"/>
    <n v="19658405"/>
    <s v="E"/>
    <n v="8"/>
    <x v="53"/>
    <n v="4.7"/>
    <n v="11"/>
    <n v="4.7"/>
    <n v="1"/>
    <s v="8E"/>
    <n v="5.0794417657106621E-2"/>
  </r>
  <r>
    <s v="8E-30A-VCS-Loc-22"/>
    <s v="8E"/>
    <n v="34.938000000000002"/>
    <n v="34.94"/>
    <n v="34.86"/>
    <x v="61"/>
    <n v="1369977"/>
    <n v="19658405"/>
    <s v="E"/>
    <n v="8"/>
    <x v="53"/>
    <n v="4.7"/>
    <n v="11"/>
    <n v="4.7"/>
    <n v="1"/>
    <s v="8E"/>
    <n v="7.4137364675594591E-2"/>
  </r>
  <r>
    <s v="8E-30A-VCS-Loc-22"/>
    <s v="8E"/>
    <n v="36.113"/>
    <n v="36.11"/>
    <n v="36.11"/>
    <x v="196"/>
    <n v="1076390"/>
    <n v="19658405"/>
    <s v="E"/>
    <n v="8"/>
    <x v="53"/>
    <n v="4.7"/>
    <n v="11"/>
    <n v="4.7"/>
    <n v="1"/>
    <s v="8E"/>
    <n v="5.8249677157472902E-2"/>
  </r>
  <r>
    <s v="8E-30A-VCS-Loc-22"/>
    <s v="8E"/>
    <n v="36.162999999999997"/>
    <n v="36.159999999999997"/>
    <n v="36.11"/>
    <x v="197"/>
    <n v="905426"/>
    <n v="19658405"/>
    <s v="E"/>
    <n v="8"/>
    <x v="53"/>
    <n v="4.7"/>
    <n v="11"/>
    <n v="4.7"/>
    <n v="1"/>
    <s v="8E"/>
    <n v="4.8997828101322062E-2"/>
  </r>
  <r>
    <s v="8E-30A-VCS-Loc-22"/>
    <s v="8E"/>
    <n v="36.536000000000001"/>
    <n v="36.54"/>
    <n v="36.54"/>
    <x v="66"/>
    <n v="47576"/>
    <n v="19658405"/>
    <s v="E"/>
    <n v="8"/>
    <x v="53"/>
    <n v="4.7"/>
    <n v="11"/>
    <n v="4.7"/>
    <n v="1"/>
    <s v="8E"/>
    <n v="2.5746120276516232E-3"/>
  </r>
  <r>
    <s v="8E-30A-VCS-Loc-22"/>
    <s v="8E"/>
    <n v="36.588000000000001"/>
    <n v="36.590000000000003"/>
    <n v="36.590000000000003"/>
    <x v="107"/>
    <n v="1142952"/>
    <n v="19658405"/>
    <s v="E"/>
    <n v="8"/>
    <x v="53"/>
    <n v="4.7"/>
    <n v="11"/>
    <n v="4.7"/>
    <n v="1"/>
    <s v="8E"/>
    <n v="6.1851731255853332E-2"/>
  </r>
  <r>
    <s v="8E-30A-VCS-Loc-22"/>
    <s v="8E"/>
    <n v="36.732999999999997"/>
    <n v="36.729999999999997"/>
    <n v="36.72"/>
    <x v="198"/>
    <n v="1345671"/>
    <n v="19658405"/>
    <s v="E"/>
    <n v="8"/>
    <x v="53"/>
    <n v="4.7"/>
    <n v="11"/>
    <n v="4.7"/>
    <n v="1"/>
    <s v="8E"/>
    <n v="7.2822026691230612E-2"/>
  </r>
  <r>
    <s v="8E-30A-VCS-Loc-22"/>
    <s v="8E"/>
    <n v="37.241999999999997"/>
    <n v="37.24"/>
    <n v="37.24"/>
    <x v="109"/>
    <n v="774978"/>
    <n v="19658405"/>
    <s v="E"/>
    <n v="8"/>
    <x v="53"/>
    <n v="4.7"/>
    <n v="11"/>
    <n v="4.7"/>
    <n v="1"/>
    <s v="8E"/>
    <n v="4.1938533713750621E-2"/>
  </r>
  <r>
    <s v="8E-30A-VCS-Loc-22"/>
    <s v="8E"/>
    <n v="37.295000000000002"/>
    <n v="37.299999999999997"/>
    <n v="37.24"/>
    <x v="73"/>
    <n v="992393"/>
    <n v="19658405"/>
    <s v="E"/>
    <n v="8"/>
    <x v="53"/>
    <n v="4.7"/>
    <n v="11"/>
    <n v="4.7"/>
    <n v="1"/>
    <s v="8E"/>
    <n v="5.3704114552658423E-2"/>
  </r>
  <r>
    <s v="8E-30A-VCS-Loc-22"/>
    <s v="8E"/>
    <n v="37.58"/>
    <n v="37.58"/>
    <n v="37.58"/>
    <x v="269"/>
    <n v="2262124"/>
    <n v="19658405"/>
    <s v="E"/>
    <n v="8"/>
    <x v="53"/>
    <n v="4.7"/>
    <n v="11"/>
    <n v="4.7"/>
    <n v="1"/>
    <s v="8E"/>
    <n v="0.12241658942406676"/>
  </r>
  <r>
    <s v="8E-30A-VCS-Loc-22"/>
    <s v="8E"/>
    <n v="37.634"/>
    <n v="37.630000000000003"/>
    <n v="37.630000000000003"/>
    <x v="712"/>
    <n v="1077592"/>
    <n v="19658405"/>
    <s v="E"/>
    <n v="8"/>
    <x v="53"/>
    <n v="4.7"/>
    <n v="11"/>
    <n v="4.7"/>
    <n v="1"/>
    <s v="8E"/>
    <n v="5.8314724316907013E-2"/>
  </r>
  <r>
    <s v="8E-30A-VCS-Loc-22"/>
    <s v="8E"/>
    <n v="37.716999999999999"/>
    <n v="37.72"/>
    <n v="37.67"/>
    <x v="76"/>
    <n v="2634229"/>
    <n v="19658405"/>
    <s v="E"/>
    <n v="8"/>
    <x v="53"/>
    <n v="4.7"/>
    <n v="11"/>
    <n v="4.7"/>
    <n v="1"/>
    <s v="8E"/>
    <n v="0.14255333922542265"/>
  </r>
  <r>
    <s v="8E-30A-VCS-Loc-22"/>
    <s v="8E"/>
    <n v="37.774999999999999"/>
    <n v="37.78"/>
    <n v="37.78"/>
    <x v="184"/>
    <n v="4983225"/>
    <n v="19658405"/>
    <s v="E"/>
    <n v="8"/>
    <x v="53"/>
    <n v="4.7"/>
    <n v="11"/>
    <n v="4.7"/>
    <n v="1"/>
    <s v="8E"/>
    <n v="0.26967107410236796"/>
  </r>
  <r>
    <s v="8E-30A-VCS-Loc-22"/>
    <s v="8E"/>
    <n v="37.988"/>
    <n v="37.99"/>
    <n v="37.99"/>
    <x v="77"/>
    <n v="17239212"/>
    <n v="19658405"/>
    <s v="E"/>
    <n v="8"/>
    <x v="53"/>
    <n v="4.7"/>
    <n v="11"/>
    <n v="4.7"/>
    <n v="1"/>
    <s v="8E"/>
    <n v="0.9329132874229904"/>
  </r>
  <r>
    <s v="8E-30A-VCS-Loc-22"/>
    <s v="8E"/>
    <n v="38.317"/>
    <n v="38.32"/>
    <n v="38.32"/>
    <x v="201"/>
    <n v="3417061"/>
    <n v="19658405"/>
    <s v="E"/>
    <n v="8"/>
    <x v="53"/>
    <n v="4.7"/>
    <n v="11"/>
    <n v="4.7"/>
    <n v="1"/>
    <s v="8E"/>
    <n v="0.18491689822219781"/>
  </r>
  <r>
    <s v="8E-30A-VCS-Loc-22"/>
    <s v="8E"/>
    <n v="38.409999999999997"/>
    <n v="38.409999999999997"/>
    <n v="38.409999999999997"/>
    <x v="1149"/>
    <n v="10699140"/>
    <n v="19658405"/>
    <s v="E"/>
    <n v="8"/>
    <x v="53"/>
    <n v="4.7"/>
    <n v="11"/>
    <n v="4.7"/>
    <n v="1"/>
    <s v="8E"/>
    <n v="0.57899223409972655"/>
  </r>
  <r>
    <s v="8E-30A-VCS-Loc-22"/>
    <s v="8E"/>
    <n v="38.722999999999999"/>
    <n v="38.72"/>
    <n v="38.72"/>
    <x v="359"/>
    <n v="639115"/>
    <n v="19658405"/>
    <s v="E"/>
    <n v="8"/>
    <x v="53"/>
    <n v="4.7"/>
    <n v="11"/>
    <n v="4.7"/>
    <n v="1"/>
    <s v="8E"/>
    <n v="3.4586202414086241E-2"/>
  </r>
  <r>
    <s v="9A-4A-VCS-Loc-22"/>
    <s v="9A"/>
    <n v="4.1580000000000004"/>
    <n v="4.16"/>
    <n v="4.1500000000000004"/>
    <x v="210"/>
    <n v="19994906"/>
    <n v="46107859"/>
    <s v="A"/>
    <n v="9"/>
    <x v="54"/>
    <n v="4.32"/>
    <n v="9"/>
    <n v="4.32"/>
    <n v="1"/>
    <s v="9A"/>
    <n v="0.50191556963889428"/>
  </r>
  <r>
    <s v="9A-4A-VCS-Loc-22"/>
    <s v="9A"/>
    <n v="4.6369999999999996"/>
    <n v="4.6399999999999997"/>
    <n v="4.6399999999999997"/>
    <x v="1182"/>
    <n v="1753264"/>
    <n v="46107859"/>
    <s v="A"/>
    <n v="9"/>
    <x v="54"/>
    <n v="4.32"/>
    <n v="9"/>
    <n v="4.32"/>
    <n v="1"/>
    <s v="9A"/>
    <n v="4.4010734498445066E-2"/>
  </r>
  <r>
    <s v="9A-4A-VCS-Loc-22"/>
    <s v="9A"/>
    <n v="4.7089999999999996"/>
    <n v="4.71"/>
    <n v="4.7"/>
    <x v="94"/>
    <n v="6154301"/>
    <n v="46107859"/>
    <s v="A"/>
    <n v="9"/>
    <x v="54"/>
    <n v="4.32"/>
    <n v="9"/>
    <n v="4.32"/>
    <n v="1"/>
    <s v="9A"/>
    <n v="0.15448632227349388"/>
  </r>
  <r>
    <s v="9A-4A-VCS-Loc-22"/>
    <s v="9A"/>
    <n v="4.992"/>
    <n v="4.99"/>
    <n v="4.99"/>
    <x v="241"/>
    <n v="13586936"/>
    <n v="46107859"/>
    <s v="A"/>
    <n v="9"/>
    <x v="54"/>
    <n v="4.32"/>
    <n v="9"/>
    <n v="4.32"/>
    <n v="1"/>
    <s v="9A"/>
    <n v="0.34106160449502476"/>
  </r>
  <r>
    <s v="9A-4A-VCS-Loc-22"/>
    <s v="9A"/>
    <n v="5.3490000000000002"/>
    <n v="5.35"/>
    <n v="5.35"/>
    <x v="382"/>
    <n v="3074401"/>
    <n v="46107859"/>
    <s v="A"/>
    <n v="9"/>
    <x v="54"/>
    <n v="4.32"/>
    <n v="9"/>
    <n v="4.32"/>
    <n v="1"/>
    <s v="9A"/>
    <n v="7.7174142714818761E-2"/>
  </r>
  <r>
    <s v="9A-4A-VCS-Loc-22"/>
    <s v="9A"/>
    <n v="5.7480000000000002"/>
    <n v="5.75"/>
    <n v="5.75"/>
    <x v="361"/>
    <n v="5723628"/>
    <n v="46107859"/>
    <s v="A"/>
    <n v="9"/>
    <x v="54"/>
    <n v="4.32"/>
    <n v="9"/>
    <n v="4.32"/>
    <n v="1"/>
    <s v="9A"/>
    <n v="0.143675494549518"/>
  </r>
  <r>
    <s v="9A-4A-VCS-Loc-22"/>
    <s v="9A"/>
    <n v="5.8840000000000003"/>
    <n v="5.88"/>
    <n v="5.88"/>
    <x v="1152"/>
    <n v="2428079"/>
    <n v="46107859"/>
    <s v="A"/>
    <n v="9"/>
    <x v="54"/>
    <n v="4.32"/>
    <n v="9"/>
    <n v="4.32"/>
    <n v="1"/>
    <s v="9A"/>
    <n v="6.0950056700103339E-2"/>
  </r>
  <r>
    <s v="9A-4A-VCS-Loc-22"/>
    <s v="9A"/>
    <n v="6.1150000000000002"/>
    <n v="6.12"/>
    <n v="6.12"/>
    <x v="532"/>
    <n v="948951"/>
    <n v="46107859"/>
    <s v="A"/>
    <n v="9"/>
    <x v="54"/>
    <n v="4.32"/>
    <n v="9"/>
    <n v="4.32"/>
    <n v="1"/>
    <s v="9A"/>
    <n v="2.3820731226463294E-2"/>
  </r>
  <r>
    <s v="9A-4A-VCS-Loc-22"/>
    <s v="9A"/>
    <n v="6.2439999999999998"/>
    <n v="6.24"/>
    <n v="6.24"/>
    <x v="533"/>
    <n v="5396003"/>
    <n v="46107859"/>
    <s v="A"/>
    <n v="9"/>
    <x v="54"/>
    <n v="4.32"/>
    <n v="9"/>
    <n v="4.32"/>
    <n v="1"/>
    <s v="9A"/>
    <n v="0.13545139544632925"/>
  </r>
  <r>
    <s v="9A-4A-VCS-Loc-22"/>
    <s v="9A"/>
    <n v="6.3250000000000002"/>
    <n v="6.33"/>
    <n v="6.32"/>
    <x v="6"/>
    <n v="7205104"/>
    <n v="46107859"/>
    <s v="A"/>
    <n v="9"/>
    <x v="54"/>
    <n v="4.32"/>
    <n v="9"/>
    <n v="4.32"/>
    <n v="1"/>
    <s v="9A"/>
    <n v="0.18086375992302614"/>
  </r>
  <r>
    <s v="9A-4A-VCS-Loc-22"/>
    <s v="9A"/>
    <n v="7.8239999999999998"/>
    <n v="7.82"/>
    <n v="7.82"/>
    <x v="538"/>
    <n v="801209"/>
    <n v="46107859"/>
    <s v="A"/>
    <n v="9"/>
    <x v="54"/>
    <n v="4.32"/>
    <n v="9"/>
    <n v="4.32"/>
    <n v="1"/>
    <s v="9A"/>
    <n v="2.0112086130077773E-2"/>
  </r>
  <r>
    <s v="9A-4A-VCS-Loc-22"/>
    <s v="9A"/>
    <n v="7.9089999999999998"/>
    <n v="7.91"/>
    <n v="7.91"/>
    <x v="411"/>
    <n v="1864513"/>
    <n v="46107859"/>
    <s v="A"/>
    <n v="9"/>
    <x v="54"/>
    <n v="4.32"/>
    <n v="9"/>
    <n v="4.32"/>
    <n v="1"/>
    <s v="9A"/>
    <n v="4.6803326031846483E-2"/>
  </r>
  <r>
    <s v="9A-4A-VCS-Loc-22"/>
    <s v="9A"/>
    <n v="8.0359999999999996"/>
    <n v="8.0399999999999991"/>
    <n v="8.0399999999999991"/>
    <x v="279"/>
    <n v="2308365"/>
    <n v="46107859"/>
    <s v="A"/>
    <n v="9"/>
    <x v="54"/>
    <n v="4.32"/>
    <n v="9"/>
    <n v="4.32"/>
    <n v="1"/>
    <s v="9A"/>
    <n v="5.7944975280678289E-2"/>
  </r>
  <r>
    <s v="9A-4A-VCS-Loc-22"/>
    <s v="9A"/>
    <n v="8.6869999999999994"/>
    <n v="8.69"/>
    <n v="8.69"/>
    <x v="543"/>
    <n v="2835770"/>
    <n v="46107859"/>
    <s v="A"/>
    <n v="9"/>
    <x v="54"/>
    <n v="4.32"/>
    <n v="9"/>
    <n v="4.32"/>
    <n v="1"/>
    <s v="9A"/>
    <n v="7.118398630705676E-2"/>
  </r>
  <r>
    <s v="9A-4A-VCS-Loc-22"/>
    <s v="9A"/>
    <n v="8.8140000000000001"/>
    <n v="8.81"/>
    <n v="8.81"/>
    <x v="121"/>
    <n v="5622610"/>
    <n v="46107859"/>
    <s v="A"/>
    <n v="9"/>
    <x v="54"/>
    <n v="4.32"/>
    <n v="9"/>
    <n v="4.32"/>
    <n v="1"/>
    <s v="9A"/>
    <n v="0.14113972333790128"/>
  </r>
  <r>
    <s v="9A-4A-VCS-Loc-22"/>
    <s v="9A"/>
    <n v="8.9700000000000006"/>
    <n v="8.9700000000000006"/>
    <n v="8.9600000000000009"/>
    <x v="9"/>
    <n v="4751526"/>
    <n v="46107859"/>
    <s v="A"/>
    <n v="9"/>
    <x v="54"/>
    <n v="4.32"/>
    <n v="9"/>
    <n v="4.32"/>
    <n v="1"/>
    <s v="9A"/>
    <n v="0.11927362293896338"/>
  </r>
  <r>
    <s v="9A-4A-VCS-Loc-22"/>
    <s v="9A"/>
    <n v="9.0589999999999993"/>
    <n v="9.06"/>
    <n v="9.06"/>
    <x v="1183"/>
    <n v="2745881"/>
    <n v="46107859"/>
    <s v="A"/>
    <n v="9"/>
    <x v="54"/>
    <n v="4.32"/>
    <n v="9"/>
    <n v="4.32"/>
    <n v="1"/>
    <s v="9A"/>
    <n v="6.8927577167685425E-2"/>
  </r>
  <r>
    <s v="9A-4A-VCS-Loc-22"/>
    <s v="9A"/>
    <n v="9.2279999999999998"/>
    <n v="9.23"/>
    <n v="9.23"/>
    <x v="124"/>
    <n v="4475593"/>
    <n v="46107859"/>
    <s v="A"/>
    <n v="9"/>
    <x v="54"/>
    <n v="4.32"/>
    <n v="9"/>
    <n v="4.32"/>
    <n v="1"/>
    <s v="9A"/>
    <n v="0.11234710531106511"/>
  </r>
  <r>
    <s v="9A-4A-VCS-Loc-22"/>
    <s v="9A"/>
    <n v="9.3729999999999993"/>
    <n v="9.3699999999999992"/>
    <n v="9.3699999999999992"/>
    <x v="10"/>
    <n v="43844194"/>
    <n v="46107859"/>
    <s v="A"/>
    <n v="9"/>
    <x v="54"/>
    <n v="4.32"/>
    <n v="9"/>
    <n v="4.32"/>
    <n v="1"/>
    <s v="9A"/>
    <n v="1.1005844992153595"/>
  </r>
  <r>
    <s v="9A-4A-VCS-Loc-22"/>
    <s v="9A"/>
    <n v="9.49"/>
    <n v="9.49"/>
    <n v="9.49"/>
    <x v="1100"/>
    <n v="15348635"/>
    <n v="46107859"/>
    <s v="A"/>
    <n v="9"/>
    <x v="54"/>
    <n v="4.32"/>
    <n v="9"/>
    <n v="4.32"/>
    <n v="1"/>
    <s v="9A"/>
    <n v="0.38528407581433327"/>
  </r>
  <r>
    <s v="9A-4A-VCS-Loc-22"/>
    <s v="9A"/>
    <n v="9.7899999999999991"/>
    <n v="9.7899999999999991"/>
    <n v="9.7899999999999991"/>
    <x v="13"/>
    <n v="23900286"/>
    <n v="46107859"/>
    <s v="A"/>
    <n v="9"/>
    <x v="54"/>
    <n v="4.32"/>
    <n v="9"/>
    <n v="4.32"/>
    <n v="1"/>
    <s v="9A"/>
    <n v="0.59994909014438413"/>
  </r>
  <r>
    <s v="9A-4A-VCS-Loc-22"/>
    <s v="9A"/>
    <n v="9.9939999999999998"/>
    <n v="9.99"/>
    <n v="9.99"/>
    <x v="222"/>
    <n v="17779824"/>
    <n v="46107859"/>
    <s v="A"/>
    <n v="9"/>
    <x v="54"/>
    <n v="4.32"/>
    <n v="9"/>
    <n v="4.32"/>
    <n v="1"/>
    <s v="9A"/>
    <n v="0.44631220026937274"/>
  </r>
  <r>
    <s v="9A-4A-VCS-Loc-22"/>
    <s v="9A"/>
    <n v="10.09"/>
    <n v="10.09"/>
    <n v="10.1"/>
    <x v="223"/>
    <n v="7356019"/>
    <n v="46107859"/>
    <s v="A"/>
    <n v="9"/>
    <x v="54"/>
    <n v="4.32"/>
    <n v="9"/>
    <n v="4.32"/>
    <n v="1"/>
    <s v="9A"/>
    <n v="0.18465205421118402"/>
  </r>
  <r>
    <s v="9A-4A-VCS-Loc-22"/>
    <s v="9A"/>
    <n v="10.185"/>
    <n v="10.19"/>
    <n v="10.18"/>
    <x v="281"/>
    <n v="7528226"/>
    <n v="46107859"/>
    <s v="A"/>
    <n v="9"/>
    <x v="54"/>
    <n v="4.32"/>
    <n v="9"/>
    <n v="4.32"/>
    <n v="1"/>
    <s v="9A"/>
    <n v="0.18897482394567566"/>
  </r>
  <r>
    <s v="9A-4A-VCS-Loc-22"/>
    <s v="9A"/>
    <n v="10.589"/>
    <n v="10.59"/>
    <n v="10.59"/>
    <x v="1184"/>
    <n v="3856575"/>
    <n v="46107859"/>
    <s v="A"/>
    <n v="9"/>
    <x v="54"/>
    <n v="4.32"/>
    <n v="9"/>
    <n v="4.32"/>
    <n v="1"/>
    <s v="9A"/>
    <n v="9.6808409000778417E-2"/>
  </r>
  <r>
    <s v="9A-4A-VCS-Loc-22"/>
    <s v="9A"/>
    <n v="10.718999999999999"/>
    <n v="10.72"/>
    <n v="10.72"/>
    <x v="1185"/>
    <n v="1212602"/>
    <n v="46107859"/>
    <s v="A"/>
    <n v="9"/>
    <x v="54"/>
    <n v="4.32"/>
    <n v="9"/>
    <n v="4.32"/>
    <n v="1"/>
    <s v="9A"/>
    <n v="3.0438943977794262E-2"/>
  </r>
  <r>
    <s v="9A-4A-VCS-Loc-22"/>
    <s v="9A"/>
    <n v="11.07"/>
    <n v="11.07"/>
    <n v="11.07"/>
    <x v="420"/>
    <n v="2023933"/>
    <n v="46107859"/>
    <s v="A"/>
    <n v="9"/>
    <x v="54"/>
    <n v="4.32"/>
    <n v="9"/>
    <n v="4.32"/>
    <n v="1"/>
    <s v="9A"/>
    <n v="5.0805114292908203E-2"/>
  </r>
  <r>
    <s v="9A-4A-VCS-Loc-22"/>
    <s v="9A"/>
    <n v="11.129"/>
    <n v="11.13"/>
    <n v="11.13"/>
    <x v="132"/>
    <n v="2606081"/>
    <n v="46107859"/>
    <s v="A"/>
    <n v="9"/>
    <x v="54"/>
    <n v="4.32"/>
    <n v="9"/>
    <n v="4.32"/>
    <n v="1"/>
    <s v="9A"/>
    <n v="6.5418293521364843E-2"/>
  </r>
  <r>
    <s v="9A-4A-VCS-Loc-22"/>
    <s v="9A"/>
    <n v="11.244999999999999"/>
    <n v="11.25"/>
    <n v="11.25"/>
    <x v="133"/>
    <n v="1834449"/>
    <n v="46107859"/>
    <s v="A"/>
    <n v="9"/>
    <x v="54"/>
    <n v="4.32"/>
    <n v="9"/>
    <n v="4.32"/>
    <n v="1"/>
    <s v="9A"/>
    <n v="4.6048654332683521E-2"/>
  </r>
  <r>
    <s v="9A-4A-VCS-Loc-22"/>
    <s v="9A"/>
    <n v="11.365"/>
    <n v="11.37"/>
    <n v="11.37"/>
    <x v="134"/>
    <n v="1458085"/>
    <n v="46107859"/>
    <s v="A"/>
    <n v="9"/>
    <x v="54"/>
    <n v="4.32"/>
    <n v="9"/>
    <n v="4.32"/>
    <n v="1"/>
    <s v="9A"/>
    <n v="3.660110046813559E-2"/>
  </r>
  <r>
    <s v="9A-4A-VCS-Loc-22"/>
    <s v="9A"/>
    <n v="11.436"/>
    <n v="11.44"/>
    <n v="11.44"/>
    <x v="135"/>
    <n v="1734071"/>
    <n v="46107859"/>
    <s v="A"/>
    <n v="9"/>
    <x v="54"/>
    <n v="4.32"/>
    <n v="9"/>
    <n v="4.32"/>
    <n v="1"/>
    <s v="9A"/>
    <n v="4.3528948511150134E-2"/>
  </r>
  <r>
    <s v="9A-4A-VCS-Loc-22"/>
    <s v="9A"/>
    <n v="11.63"/>
    <n v="11.63"/>
    <n v="11.63"/>
    <x v="224"/>
    <n v="12600374"/>
    <n v="46107859"/>
    <s v="A"/>
    <n v="9"/>
    <x v="54"/>
    <n v="4.32"/>
    <n v="9"/>
    <n v="4.32"/>
    <n v="1"/>
    <s v="9A"/>
    <n v="0.31629675547727565"/>
  </r>
  <r>
    <s v="9A-4A-VCS-Loc-22"/>
    <s v="9A"/>
    <n v="11.757"/>
    <n v="11.76"/>
    <n v="11.76"/>
    <x v="137"/>
    <n v="2676206"/>
    <n v="46107859"/>
    <s v="A"/>
    <n v="9"/>
    <x v="54"/>
    <n v="4.32"/>
    <n v="9"/>
    <n v="4.32"/>
    <n v="1"/>
    <s v="9A"/>
    <n v="6.7178583333226308E-2"/>
  </r>
  <r>
    <s v="9A-4A-VCS-Loc-22"/>
    <s v="9A"/>
    <n v="11.795"/>
    <n v="11.8"/>
    <n v="11.8"/>
    <x v="422"/>
    <n v="2825116"/>
    <n v="46107859"/>
    <s v="A"/>
    <n v="9"/>
    <x v="54"/>
    <n v="4.32"/>
    <n v="9"/>
    <n v="4.32"/>
    <n v="1"/>
    <s v="9A"/>
    <n v="7.0916547766513835E-2"/>
  </r>
  <r>
    <s v="9A-4A-VCS-Loc-22"/>
    <s v="9A"/>
    <n v="11.92"/>
    <n v="11.92"/>
    <n v="11.92"/>
    <x v="138"/>
    <n v="7689449"/>
    <n v="46107859"/>
    <s v="A"/>
    <n v="9"/>
    <x v="54"/>
    <n v="4.32"/>
    <n v="9"/>
    <n v="4.32"/>
    <n v="1"/>
    <s v="9A"/>
    <n v="0.19302187142286267"/>
  </r>
  <r>
    <s v="9A-4A-VCS-Loc-22"/>
    <s v="9A"/>
    <n v="12.023"/>
    <n v="12.02"/>
    <n v="12.02"/>
    <x v="551"/>
    <n v="8425263"/>
    <n v="46107859"/>
    <s v="A"/>
    <n v="9"/>
    <x v="54"/>
    <n v="4.32"/>
    <n v="9"/>
    <n v="4.32"/>
    <n v="1"/>
    <s v="9A"/>
    <n v="0.21149240101466335"/>
  </r>
  <r>
    <s v="9A-4A-VCS-Loc-22"/>
    <s v="9A"/>
    <n v="12.129"/>
    <n v="12.13"/>
    <n v="12.13"/>
    <x v="423"/>
    <n v="2563633"/>
    <n v="46107859"/>
    <s v="A"/>
    <n v="9"/>
    <x v="54"/>
    <n v="4.32"/>
    <n v="9"/>
    <n v="4.32"/>
    <n v="1"/>
    <s v="9A"/>
    <n v="6.4352756524090046E-2"/>
  </r>
  <r>
    <s v="9A-4A-VCS-Loc-22"/>
    <s v="9A"/>
    <n v="12.308999999999999"/>
    <n v="12.31"/>
    <n v="12.31"/>
    <x v="140"/>
    <n v="4768838"/>
    <n v="46107859"/>
    <s v="A"/>
    <n v="9"/>
    <x v="54"/>
    <n v="4.32"/>
    <n v="9"/>
    <n v="4.32"/>
    <n v="1"/>
    <s v="9A"/>
    <n v="0.1197081917407166"/>
  </r>
  <r>
    <s v="9A-4A-VCS-Loc-22"/>
    <s v="9A"/>
    <n v="12.398"/>
    <n v="12.4"/>
    <n v="12.39"/>
    <x v="20"/>
    <n v="21367671"/>
    <n v="46107859"/>
    <s v="A"/>
    <n v="9"/>
    <x v="54"/>
    <n v="4.32"/>
    <n v="9"/>
    <n v="4.32"/>
    <n v="1"/>
    <s v="9A"/>
    <n v="0.5363749527915499"/>
  </r>
  <r>
    <s v="9A-4A-VCS-Loc-22"/>
    <s v="9A"/>
    <n v="12.54"/>
    <n v="12.54"/>
    <n v="12.53"/>
    <x v="21"/>
    <n v="26919394"/>
    <n v="46107859"/>
    <s v="A"/>
    <n v="9"/>
    <x v="54"/>
    <n v="4.32"/>
    <n v="9"/>
    <n v="4.32"/>
    <n v="1"/>
    <s v="9A"/>
    <n v="0.67573525846252191"/>
  </r>
  <r>
    <s v="9A-4A-VCS-Loc-22"/>
    <s v="9A"/>
    <n v="12.843999999999999"/>
    <n v="12.84"/>
    <n v="12.84"/>
    <x v="311"/>
    <n v="2883944"/>
    <n v="46107859"/>
    <s v="A"/>
    <n v="9"/>
    <x v="54"/>
    <n v="4.32"/>
    <n v="9"/>
    <n v="4.32"/>
    <n v="1"/>
    <s v="9A"/>
    <n v="7.2393258341233072E-2"/>
  </r>
  <r>
    <s v="9A-4A-VCS-Loc-22"/>
    <s v="9A"/>
    <n v="12.916"/>
    <n v="12.92"/>
    <n v="12.91"/>
    <x v="227"/>
    <n v="16370628"/>
    <n v="46107859"/>
    <s v="A"/>
    <n v="9"/>
    <x v="54"/>
    <n v="4.32"/>
    <n v="9"/>
    <n v="4.32"/>
    <n v="1"/>
    <s v="9A"/>
    <n v="0.41093831988839713"/>
  </r>
  <r>
    <s v="9A-4A-VCS-Loc-22"/>
    <s v="9A"/>
    <n v="13.108000000000001"/>
    <n v="13.11"/>
    <n v="13.11"/>
    <x v="143"/>
    <n v="4575864"/>
    <n v="46107859"/>
    <s v="A"/>
    <n v="9"/>
    <x v="54"/>
    <n v="4.32"/>
    <n v="9"/>
    <n v="4.32"/>
    <n v="1"/>
    <s v="9A"/>
    <n v="0.11486412520019391"/>
  </r>
  <r>
    <s v="9A-4A-VCS-Loc-22"/>
    <s v="9A"/>
    <n v="13.298"/>
    <n v="13.3"/>
    <n v="13.3"/>
    <x v="144"/>
    <n v="1337182"/>
    <n v="46107859"/>
    <s v="A"/>
    <n v="9"/>
    <x v="54"/>
    <n v="4.32"/>
    <n v="9"/>
    <n v="4.32"/>
    <n v="1"/>
    <s v="9A"/>
    <n v="3.3566172566196401E-2"/>
  </r>
  <r>
    <s v="9A-4A-VCS-Loc-22"/>
    <s v="9A"/>
    <n v="13.358000000000001"/>
    <n v="13.36"/>
    <n v="13.36"/>
    <x v="145"/>
    <n v="2188265"/>
    <n v="46107859"/>
    <s v="A"/>
    <n v="9"/>
    <x v="54"/>
    <n v="4.32"/>
    <n v="9"/>
    <n v="4.32"/>
    <n v="1"/>
    <s v="9A"/>
    <n v="5.4930204422859237E-2"/>
  </r>
  <r>
    <s v="9A-4A-VCS-Loc-22"/>
    <s v="9A"/>
    <n v="13.532"/>
    <n v="13.53"/>
    <n v="13.53"/>
    <x v="426"/>
    <n v="2688936"/>
    <n v="46107859"/>
    <s v="A"/>
    <n v="9"/>
    <x v="54"/>
    <n v="4.32"/>
    <n v="9"/>
    <n v="4.32"/>
    <n v="1"/>
    <s v="9A"/>
    <n v="6.7498133982851913E-2"/>
  </r>
  <r>
    <s v="9A-4A-VCS-Loc-22"/>
    <s v="9A"/>
    <n v="14.255000000000001"/>
    <n v="14.26"/>
    <n v="14.25"/>
    <x v="24"/>
    <n v="8085540"/>
    <n v="46107859"/>
    <s v="A"/>
    <n v="9"/>
    <x v="54"/>
    <n v="4.32"/>
    <n v="9"/>
    <n v="4.32"/>
    <n v="1"/>
    <s v="9A"/>
    <n v="0.20296461583455627"/>
  </r>
  <r>
    <s v="9A-4A-VCS-Loc-22"/>
    <s v="9A"/>
    <n v="14.680999999999999"/>
    <n v="14.68"/>
    <n v="14.68"/>
    <x v="1109"/>
    <n v="2423076"/>
    <n v="46107859"/>
    <s v="A"/>
    <n v="9"/>
    <x v="54"/>
    <n v="4.32"/>
    <n v="9"/>
    <n v="4.32"/>
    <n v="1"/>
    <s v="9A"/>
    <n v="6.0824470533561555E-2"/>
  </r>
  <r>
    <s v="9A-4A-VCS-Loc-22"/>
    <s v="9A"/>
    <n v="15.04"/>
    <n v="15.04"/>
    <n v="15.02"/>
    <x v="25"/>
    <n v="2462128"/>
    <n v="46107859"/>
    <s v="A"/>
    <n v="9"/>
    <x v="54"/>
    <n v="4.32"/>
    <n v="9"/>
    <n v="4.32"/>
    <n v="1"/>
    <s v="9A"/>
    <n v="6.180476055470685E-2"/>
  </r>
  <r>
    <s v="9A-4A-VCS-Loc-22"/>
    <s v="9A"/>
    <n v="15.244"/>
    <n v="15.24"/>
    <n v="15.24"/>
    <x v="312"/>
    <n v="5025418"/>
    <n v="46107859"/>
    <s v="A"/>
    <n v="9"/>
    <x v="54"/>
    <n v="4.32"/>
    <n v="9"/>
    <n v="4.32"/>
    <n v="1"/>
    <s v="9A"/>
    <n v="0.12614890703379913"/>
  </r>
  <r>
    <s v="9A-4A-VCS-Loc-22"/>
    <s v="9A"/>
    <n v="15.398999999999999"/>
    <n v="15.4"/>
    <n v="15.4"/>
    <x v="273"/>
    <n v="7452767"/>
    <n v="46107859"/>
    <s v="A"/>
    <n v="9"/>
    <x v="54"/>
    <n v="4.32"/>
    <n v="9"/>
    <n v="4.32"/>
    <n v="1"/>
    <s v="9A"/>
    <n v="0.1870806391483387"/>
  </r>
  <r>
    <s v="9A-4A-VCS-Loc-22"/>
    <s v="9A"/>
    <n v="15.56"/>
    <n v="15.56"/>
    <n v="15.55"/>
    <x v="27"/>
    <n v="11185568"/>
    <n v="46107859"/>
    <s v="A"/>
    <n v="9"/>
    <x v="54"/>
    <n v="4.32"/>
    <n v="9"/>
    <n v="4.32"/>
    <n v="1"/>
    <s v="9A"/>
    <n v="0.28078205191135114"/>
  </r>
  <r>
    <s v="9A-4A-VCS-Loc-22"/>
    <s v="9A"/>
    <n v="15.773999999999999"/>
    <n v="15.77"/>
    <n v="15.77"/>
    <x v="189"/>
    <n v="2675769"/>
    <n v="46107859"/>
    <s v="A"/>
    <n v="9"/>
    <x v="54"/>
    <n v="4.32"/>
    <n v="9"/>
    <n v="4.32"/>
    <n v="1"/>
    <s v="9A"/>
    <n v="6.7167613684060046E-2"/>
  </r>
  <r>
    <s v="9A-4A-VCS-Loc-22"/>
    <s v="9A"/>
    <n v="16.021999999999998"/>
    <n v="16.02"/>
    <n v="16.02"/>
    <x v="190"/>
    <n v="8084556"/>
    <n v="46107859"/>
    <s v="A"/>
    <n v="9"/>
    <x v="54"/>
    <n v="4.32"/>
    <n v="9"/>
    <n v="4.32"/>
    <n v="1"/>
    <s v="9A"/>
    <n v="0.20293991529730324"/>
  </r>
  <r>
    <s v="9A-4A-VCS-Loc-22"/>
    <s v="9A"/>
    <n v="16.347999999999999"/>
    <n v="16.350000000000001"/>
    <n v="16.350000000000001"/>
    <x v="30"/>
    <n v="1350450"/>
    <n v="46107859"/>
    <s v="A"/>
    <n v="9"/>
    <x v="54"/>
    <n v="4.32"/>
    <n v="9"/>
    <n v="4.32"/>
    <n v="1"/>
    <s v="9A"/>
    <n v="3.3899228184360787E-2"/>
  </r>
  <r>
    <s v="9A-4A-VCS-Loc-22"/>
    <s v="9A"/>
    <n v="16.446999999999999"/>
    <n v="16.45"/>
    <n v="16.440000000000001"/>
    <x v="151"/>
    <n v="7582911"/>
    <n v="46107859"/>
    <s v="A"/>
    <n v="9"/>
    <x v="54"/>
    <n v="4.32"/>
    <n v="9"/>
    <n v="4.32"/>
    <n v="1"/>
    <s v="9A"/>
    <n v="0.19034753622177755"/>
  </r>
  <r>
    <s v="9A-4A-VCS-Loc-22"/>
    <s v="9A"/>
    <n v="16.645"/>
    <n v="16.649999999999999"/>
    <n v="16.649999999999999"/>
    <x v="1186"/>
    <n v="2560111"/>
    <n v="46107859"/>
    <s v="A"/>
    <n v="9"/>
    <x v="54"/>
    <n v="4.32"/>
    <n v="9"/>
    <n v="4.32"/>
    <n v="1"/>
    <s v="9A"/>
    <n v="6.4264346674287889E-2"/>
  </r>
  <r>
    <s v="9A-4A-VCS-Loc-22"/>
    <s v="9A"/>
    <n v="16.786000000000001"/>
    <n v="16.79"/>
    <n v="16.79"/>
    <x v="1132"/>
    <n v="3054023"/>
    <n v="46107859"/>
    <s v="A"/>
    <n v="9"/>
    <x v="54"/>
    <n v="4.32"/>
    <n v="9"/>
    <n v="4.32"/>
    <n v="1"/>
    <s v="9A"/>
    <n v="7.6662610653697727E-2"/>
  </r>
  <r>
    <s v="9A-4A-VCS-Loc-22"/>
    <s v="9A"/>
    <n v="16.902000000000001"/>
    <n v="16.899999999999999"/>
    <n v="16.899999999999999"/>
    <x v="153"/>
    <n v="2368599"/>
    <n v="46107859"/>
    <s v="A"/>
    <n v="9"/>
    <x v="54"/>
    <n v="4.32"/>
    <n v="9"/>
    <n v="4.32"/>
    <n v="1"/>
    <s v="9A"/>
    <n v="5.9456979509236764E-2"/>
  </r>
  <r>
    <s v="9A-4A-VCS-Loc-22"/>
    <s v="9A"/>
    <n v="17.155999999999999"/>
    <n v="17.16"/>
    <n v="17.16"/>
    <x v="1187"/>
    <n v="7689696"/>
    <n v="46107859"/>
    <s v="A"/>
    <n v="9"/>
    <x v="54"/>
    <n v="4.32"/>
    <n v="9"/>
    <n v="4.32"/>
    <n v="1"/>
    <s v="9A"/>
    <n v="0.19302807165934796"/>
  </r>
  <r>
    <s v="9A-4A-VCS-Loc-22"/>
    <s v="9A"/>
    <n v="17.492000000000001"/>
    <n v="17.489999999999998"/>
    <n v="17.489999999999998"/>
    <x v="1188"/>
    <n v="1103014"/>
    <n v="46107859"/>
    <s v="A"/>
    <n v="9"/>
    <x v="54"/>
    <n v="4.32"/>
    <n v="9"/>
    <n v="4.32"/>
    <n v="1"/>
    <s v="9A"/>
    <n v="2.7688047152093401E-2"/>
  </r>
  <r>
    <s v="9A-4A-VCS-Loc-22"/>
    <s v="9A"/>
    <n v="17.824999999999999"/>
    <n v="17.829999999999998"/>
    <n v="17.82"/>
    <x v="365"/>
    <n v="6300959"/>
    <n v="46107859"/>
    <s v="A"/>
    <n v="9"/>
    <x v="54"/>
    <n v="4.32"/>
    <n v="9"/>
    <n v="4.32"/>
    <n v="1"/>
    <s v="9A"/>
    <n v="0.15816775661542579"/>
  </r>
  <r>
    <s v="9A-4A-VCS-Loc-22"/>
    <s v="9A"/>
    <n v="17.876999999999999"/>
    <n v="17.88"/>
    <n v="17.87"/>
    <x v="32"/>
    <n v="5807437"/>
    <n v="46107859"/>
    <s v="A"/>
    <n v="9"/>
    <x v="54"/>
    <n v="4.32"/>
    <n v="9"/>
    <n v="4.32"/>
    <n v="1"/>
    <s v="9A"/>
    <n v="0.14577928248309799"/>
  </r>
  <r>
    <s v="9A-4A-VCS-Loc-22"/>
    <s v="9A"/>
    <n v="18.091000000000001"/>
    <n v="18.09"/>
    <n v="18.09"/>
    <x v="33"/>
    <n v="2523373"/>
    <n v="46107859"/>
    <s v="A"/>
    <n v="9"/>
    <x v="54"/>
    <n v="4.32"/>
    <n v="9"/>
    <n v="4.32"/>
    <n v="1"/>
    <s v="9A"/>
    <n v="6.3342143079162541E-2"/>
  </r>
  <r>
    <s v="9A-4A-VCS-Loc-22"/>
    <s v="9A"/>
    <n v="18.209"/>
    <n v="18.21"/>
    <n v="18.21"/>
    <x v="274"/>
    <n v="5156228"/>
    <n v="46107859"/>
    <s v="A"/>
    <n v="9"/>
    <x v="54"/>
    <n v="4.32"/>
    <n v="9"/>
    <n v="4.32"/>
    <n v="1"/>
    <s v="9A"/>
    <n v="0.12943252215379339"/>
  </r>
  <r>
    <s v="9A-4A-VCS-Loc-22"/>
    <s v="9A"/>
    <n v="18.402999999999999"/>
    <n v="18.399999999999999"/>
    <n v="18.399999999999999"/>
    <x v="158"/>
    <n v="4341717"/>
    <n v="46107859"/>
    <s v="A"/>
    <n v="9"/>
    <x v="54"/>
    <n v="4.32"/>
    <n v="9"/>
    <n v="4.32"/>
    <n v="1"/>
    <s v="9A"/>
    <n v="0.10898652693170303"/>
  </r>
  <r>
    <s v="9A-4A-VCS-Loc-22"/>
    <s v="9A"/>
    <n v="18.515999999999998"/>
    <n v="18.52"/>
    <n v="18.510000000000002"/>
    <x v="36"/>
    <n v="46107859"/>
    <n v="46107859"/>
    <s v="A"/>
    <n v="9"/>
    <x v="54"/>
    <n v="4.32"/>
    <n v="9"/>
    <n v="4.32"/>
    <n v="1"/>
    <s v="9A"/>
    <n v="1.1574074074074072"/>
  </r>
  <r>
    <s v="9A-4A-VCS-Loc-22"/>
    <s v="9A"/>
    <n v="18.768000000000001"/>
    <n v="18.77"/>
    <n v="18.760000000000002"/>
    <x v="97"/>
    <n v="3053581"/>
    <n v="46107859"/>
    <s v="A"/>
    <n v="9"/>
    <x v="54"/>
    <n v="4.32"/>
    <n v="9"/>
    <n v="4.32"/>
    <n v="1"/>
    <s v="9A"/>
    <n v="7.6651515493671454E-2"/>
  </r>
  <r>
    <s v="9A-4A-VCS-Loc-22"/>
    <s v="9A"/>
    <n v="18.899000000000001"/>
    <n v="18.899999999999999"/>
    <n v="18.899999999999999"/>
    <x v="667"/>
    <n v="5386825"/>
    <n v="46107859"/>
    <s v="A"/>
    <n v="9"/>
    <x v="54"/>
    <n v="4.32"/>
    <n v="9"/>
    <n v="4.32"/>
    <n v="1"/>
    <s v="9A"/>
    <n v="0.13522100771166598"/>
  </r>
  <r>
    <s v="9A-4A-VCS-Loc-22"/>
    <s v="9A"/>
    <n v="19.113"/>
    <n v="19.11"/>
    <n v="19.100000000000001"/>
    <x v="161"/>
    <n v="5454140"/>
    <n v="46107859"/>
    <s v="A"/>
    <n v="9"/>
    <x v="54"/>
    <n v="4.32"/>
    <n v="9"/>
    <n v="4.32"/>
    <n v="1"/>
    <s v="9A"/>
    <n v="0.13691076042019293"/>
  </r>
  <r>
    <s v="9A-4A-VCS-Loc-22"/>
    <s v="9A"/>
    <n v="19.913"/>
    <n v="19.91"/>
    <n v="19.91"/>
    <x v="456"/>
    <n v="4602036"/>
    <n v="46107859"/>
    <s v="A"/>
    <n v="9"/>
    <x v="54"/>
    <n v="4.32"/>
    <n v="9"/>
    <n v="4.32"/>
    <n v="1"/>
    <s v="9A"/>
    <n v="0.11552109924591282"/>
  </r>
  <r>
    <s v="9A-4A-VCS-Loc-22"/>
    <s v="9A"/>
    <n v="20.047999999999998"/>
    <n v="20.05"/>
    <n v="20.05"/>
    <x v="40"/>
    <n v="4724613"/>
    <n v="46107859"/>
    <s v="A"/>
    <n v="9"/>
    <x v="54"/>
    <n v="4.32"/>
    <n v="9"/>
    <n v="4.32"/>
    <n v="1"/>
    <s v="9A"/>
    <n v="0.11859804818378865"/>
  </r>
  <r>
    <s v="9A-4A-VCS-Loc-22"/>
    <s v="9A"/>
    <n v="20.846"/>
    <n v="20.85"/>
    <n v="20.85"/>
    <x v="42"/>
    <n v="3258197"/>
    <n v="46107859"/>
    <s v="A"/>
    <n v="9"/>
    <x v="54"/>
    <n v="4.32"/>
    <n v="9"/>
    <n v="4.32"/>
    <n v="1"/>
    <s v="9A"/>
    <n v="8.1787821520678136E-2"/>
  </r>
  <r>
    <s v="9A-4A-VCS-Loc-22"/>
    <s v="9A"/>
    <n v="20.954999999999998"/>
    <n v="20.96"/>
    <n v="20.96"/>
    <x v="166"/>
    <n v="4387311"/>
    <n v="46107859"/>
    <s v="A"/>
    <n v="9"/>
    <x v="54"/>
    <n v="4.32"/>
    <n v="9"/>
    <n v="4.32"/>
    <n v="1"/>
    <s v="9A"/>
    <n v="0.11013103536210606"/>
  </r>
  <r>
    <s v="9A-4A-VCS-Loc-22"/>
    <s v="9A"/>
    <n v="21.065999999999999"/>
    <n v="21.07"/>
    <n v="21.07"/>
    <x v="191"/>
    <n v="13692425"/>
    <n v="46107859"/>
    <s v="A"/>
    <n v="9"/>
    <x v="54"/>
    <n v="4.32"/>
    <n v="9"/>
    <n v="4.32"/>
    <n v="1"/>
    <s v="9A"/>
    <n v="0.34370960751767649"/>
  </r>
  <r>
    <s v="9A-4A-VCS-Loc-22"/>
    <s v="9A"/>
    <n v="21.324999999999999"/>
    <n v="21.33"/>
    <n v="21.28"/>
    <x v="43"/>
    <n v="12925792"/>
    <n v="46107859"/>
    <s v="A"/>
    <n v="9"/>
    <x v="54"/>
    <n v="4.32"/>
    <n v="9"/>
    <n v="4.32"/>
    <n v="1"/>
    <s v="9A"/>
    <n v="0.32446545408684901"/>
  </r>
  <r>
    <s v="9A-4A-VCS-Loc-22"/>
    <s v="9A"/>
    <n v="21.568000000000001"/>
    <n v="21.57"/>
    <n v="21.57"/>
    <x v="928"/>
    <n v="1377101"/>
    <n v="46107859"/>
    <s v="A"/>
    <n v="9"/>
    <x v="54"/>
    <n v="4.32"/>
    <n v="9"/>
    <n v="4.32"/>
    <n v="1"/>
    <s v="9A"/>
    <n v="3.4568226170470159E-2"/>
  </r>
  <r>
    <s v="9A-4A-VCS-Loc-22"/>
    <s v="9A"/>
    <n v="22.71"/>
    <n v="22.71"/>
    <n v="22.71"/>
    <x v="291"/>
    <n v="22892205"/>
    <n v="46107859"/>
    <s v="A"/>
    <n v="9"/>
    <x v="54"/>
    <n v="4.32"/>
    <n v="9"/>
    <n v="4.32"/>
    <n v="1"/>
    <s v="9A"/>
    <n v="0.57464406748725605"/>
  </r>
  <r>
    <s v="9A-4A-VCS-Loc-22"/>
    <s v="9A"/>
    <n v="23.14"/>
    <n v="23.14"/>
    <n v="23.14"/>
    <x v="475"/>
    <n v="2222151"/>
    <n v="46107859"/>
    <s v="A"/>
    <n v="9"/>
    <x v="54"/>
    <n v="4.32"/>
    <n v="9"/>
    <n v="4.32"/>
    <n v="1"/>
    <s v="9A"/>
    <n v="5.5780816623425898E-2"/>
  </r>
  <r>
    <s v="9A-4A-VCS-Loc-22"/>
    <s v="9A"/>
    <n v="23.327000000000002"/>
    <n v="23.33"/>
    <n v="23.32"/>
    <x v="45"/>
    <n v="7027030"/>
    <n v="46107859"/>
    <s v="A"/>
    <n v="9"/>
    <x v="54"/>
    <n v="4.32"/>
    <n v="9"/>
    <n v="4.32"/>
    <n v="1"/>
    <s v="9A"/>
    <n v="0.17639371574538029"/>
  </r>
  <r>
    <s v="9A-4A-VCS-Loc-22"/>
    <s v="9A"/>
    <n v="23.457000000000001"/>
    <n v="23.46"/>
    <n v="23.46"/>
    <x v="236"/>
    <n v="2310042"/>
    <n v="46107859"/>
    <s v="A"/>
    <n v="9"/>
    <x v="54"/>
    <n v="4.32"/>
    <n v="9"/>
    <n v="4.32"/>
    <n v="1"/>
    <s v="9A"/>
    <n v="5.798707162313093E-2"/>
  </r>
  <r>
    <s v="9A-4A-VCS-Loc-22"/>
    <s v="9A"/>
    <n v="23.593"/>
    <n v="23.59"/>
    <n v="23.59"/>
    <x v="910"/>
    <n v="5851024"/>
    <n v="46107859"/>
    <s v="A"/>
    <n v="9"/>
    <x v="54"/>
    <n v="4.32"/>
    <n v="9"/>
    <n v="4.32"/>
    <n v="1"/>
    <s v="9A"/>
    <n v="0.14687341085428665"/>
  </r>
  <r>
    <s v="9A-4A-VCS-Loc-22"/>
    <s v="9A"/>
    <n v="24.096"/>
    <n v="24.1"/>
    <n v="24.1"/>
    <x v="1189"/>
    <n v="3618605"/>
    <n v="46107859"/>
    <s v="A"/>
    <n v="9"/>
    <x v="54"/>
    <n v="4.32"/>
    <n v="9"/>
    <n v="4.32"/>
    <n v="1"/>
    <s v="9A"/>
    <n v="9.0834845128711816E-2"/>
  </r>
  <r>
    <s v="9A-4A-VCS-Loc-22"/>
    <s v="9A"/>
    <n v="25.282"/>
    <n v="25.28"/>
    <n v="25.28"/>
    <x v="49"/>
    <n v="6642831"/>
    <n v="46107859"/>
    <s v="A"/>
    <n v="9"/>
    <x v="54"/>
    <n v="4.32"/>
    <n v="9"/>
    <n v="4.32"/>
    <n v="1"/>
    <s v="9A"/>
    <n v="0.16674948636317197"/>
  </r>
  <r>
    <s v="9A-4A-VCS-Loc-22"/>
    <s v="9A"/>
    <n v="25.626999999999999"/>
    <n v="25.63"/>
    <n v="25.62"/>
    <x v="50"/>
    <n v="6970748"/>
    <n v="46107859"/>
    <s v="A"/>
    <n v="9"/>
    <x v="54"/>
    <n v="4.32"/>
    <n v="9"/>
    <n v="4.32"/>
    <n v="1"/>
    <s v="9A"/>
    <n v="0.17498091530058615"/>
  </r>
  <r>
    <s v="9A-4A-VCS-Loc-22"/>
    <s v="9A"/>
    <n v="25.678999999999998"/>
    <n v="25.68"/>
    <n v="25.67"/>
    <x v="254"/>
    <n v="3639358"/>
    <n v="46107859"/>
    <s v="A"/>
    <n v="9"/>
    <x v="54"/>
    <n v="4.32"/>
    <n v="9"/>
    <n v="4.32"/>
    <n v="1"/>
    <s v="9A"/>
    <n v="9.1355790504334788E-2"/>
  </r>
  <r>
    <s v="9A-4A-VCS-Loc-22"/>
    <s v="9A"/>
    <n v="26.091000000000001"/>
    <n v="26.09"/>
    <n v="26.09"/>
    <x v="52"/>
    <n v="2032232"/>
    <n v="46107859"/>
    <s v="A"/>
    <n v="9"/>
    <x v="54"/>
    <n v="4.32"/>
    <n v="9"/>
    <n v="4.32"/>
    <n v="1"/>
    <s v="9A"/>
    <n v="5.1013437218378976E-2"/>
  </r>
  <r>
    <s v="9A-4A-VCS-Loc-22"/>
    <s v="9A"/>
    <n v="26.645"/>
    <n v="26.65"/>
    <n v="26.62"/>
    <x v="181"/>
    <n v="3477885"/>
    <n v="46107859"/>
    <s v="A"/>
    <n v="9"/>
    <x v="54"/>
    <n v="4.32"/>
    <n v="9"/>
    <n v="4.32"/>
    <n v="1"/>
    <s v="9A"/>
    <n v="8.7302467484146495E-2"/>
  </r>
  <r>
    <s v="9A-4A-VCS-Loc-22"/>
    <s v="9A"/>
    <n v="27.361999999999998"/>
    <n v="27.36"/>
    <n v="27.36"/>
    <x v="390"/>
    <n v="1901097"/>
    <n v="46107859"/>
    <s v="A"/>
    <n v="9"/>
    <x v="54"/>
    <n v="4.32"/>
    <n v="9"/>
    <n v="4.32"/>
    <n v="1"/>
    <s v="9A"/>
    <n v="4.7721663892483057E-2"/>
  </r>
  <r>
    <s v="9A-4A-VCS-Loc-22"/>
    <s v="9A"/>
    <n v="27.911999999999999"/>
    <n v="27.91"/>
    <n v="27.91"/>
    <x v="294"/>
    <n v="1903920"/>
    <n v="46107859"/>
    <s v="A"/>
    <n v="9"/>
    <x v="54"/>
    <n v="4.32"/>
    <n v="9"/>
    <n v="4.32"/>
    <n v="1"/>
    <s v="9A"/>
    <n v="4.7792527324053612E-2"/>
  </r>
  <r>
    <s v="9A-4A-VCS-Loc-22"/>
    <s v="9A"/>
    <n v="29.266999999999999"/>
    <n v="29.27"/>
    <n v="29.27"/>
    <x v="54"/>
    <n v="1501408"/>
    <n v="46107859"/>
    <s v="A"/>
    <n v="9"/>
    <x v="54"/>
    <n v="4.32"/>
    <n v="9"/>
    <n v="4.32"/>
    <n v="1"/>
    <s v="9A"/>
    <n v="3.7688601865914891E-2"/>
  </r>
  <r>
    <s v="9A-4A-VCS-Loc-22"/>
    <s v="9A"/>
    <n v="30.036000000000001"/>
    <n v="30.04"/>
    <n v="30.03"/>
    <x v="257"/>
    <n v="248251"/>
    <n v="46107859"/>
    <s v="A"/>
    <n v="9"/>
    <x v="54"/>
    <n v="4.32"/>
    <n v="9"/>
    <n v="4.32"/>
    <n v="1"/>
    <s v="9A"/>
    <n v="6.2316393024515913E-3"/>
  </r>
  <r>
    <s v="9A-4A-VCS-Loc-22"/>
    <s v="9A"/>
    <n v="30.757999999999999"/>
    <n v="30.76"/>
    <n v="30.76"/>
    <x v="391"/>
    <n v="1836937"/>
    <n v="46107859"/>
    <s v="A"/>
    <n v="9"/>
    <x v="54"/>
    <n v="4.32"/>
    <n v="9"/>
    <n v="4.32"/>
    <n v="1"/>
    <s v="9A"/>
    <n v="4.6111108536632341E-2"/>
  </r>
  <r>
    <s v="9A-4A-VCS-Loc-22"/>
    <s v="9A"/>
    <n v="30.957000000000001"/>
    <n v="30.96"/>
    <n v="30.94"/>
    <x v="56"/>
    <n v="6744100"/>
    <n v="46107859"/>
    <s v="A"/>
    <n v="9"/>
    <x v="54"/>
    <n v="4.32"/>
    <n v="9"/>
    <n v="4.32"/>
    <n v="1"/>
    <s v="9A"/>
    <n v="0.16929155821996192"/>
  </r>
  <r>
    <s v="9A-4A-VCS-Loc-22"/>
    <s v="9A"/>
    <n v="31.253"/>
    <n v="31.25"/>
    <n v="31.25"/>
    <x v="259"/>
    <n v="1994882"/>
    <n v="46107859"/>
    <s v="A"/>
    <n v="9"/>
    <x v="54"/>
    <n v="4.32"/>
    <n v="9"/>
    <n v="4.32"/>
    <n v="1"/>
    <s v="9A"/>
    <n v="5.0075871093986458E-2"/>
  </r>
  <r>
    <s v="9A-4A-VCS-Loc-22"/>
    <s v="9A"/>
    <n v="31.417000000000002"/>
    <n v="31.42"/>
    <n v="31.42"/>
    <x v="57"/>
    <n v="1978835"/>
    <n v="46107859"/>
    <s v="A"/>
    <n v="9"/>
    <x v="54"/>
    <n v="4.32"/>
    <n v="9"/>
    <n v="4.32"/>
    <n v="1"/>
    <s v="9A"/>
    <n v="4.9673056539819758E-2"/>
  </r>
  <r>
    <s v="9A-4A-VCS-Loc-22"/>
    <s v="9A"/>
    <n v="31.754999999999999"/>
    <n v="31.76"/>
    <n v="31.76"/>
    <x v="329"/>
    <n v="2066188"/>
    <n v="46107859"/>
    <s v="A"/>
    <n v="9"/>
    <x v="54"/>
    <n v="4.32"/>
    <n v="9"/>
    <n v="4.32"/>
    <n v="1"/>
    <s v="9A"/>
    <n v="5.1865806570986002E-2"/>
  </r>
  <r>
    <s v="9A-4A-VCS-Loc-22"/>
    <s v="9A"/>
    <n v="33.787999999999997"/>
    <n v="33.79"/>
    <n v="33.79"/>
    <x v="321"/>
    <n v="1174463"/>
    <n v="46107859"/>
    <s v="A"/>
    <n v="9"/>
    <x v="54"/>
    <n v="4.32"/>
    <n v="9"/>
    <n v="4.32"/>
    <n v="1"/>
    <s v="9A"/>
    <n v="2.9481572239689679E-2"/>
  </r>
  <r>
    <s v="9A-4A-VCS-Loc-22"/>
    <s v="9A"/>
    <n v="34.066000000000003"/>
    <n v="34.07"/>
    <n v="34.06"/>
    <x v="59"/>
    <n v="1538655"/>
    <n v="46107859"/>
    <s v="A"/>
    <n v="9"/>
    <x v="54"/>
    <n v="4.32"/>
    <n v="9"/>
    <n v="4.32"/>
    <n v="1"/>
    <s v="9A"/>
    <n v="3.8623582466590881E-2"/>
  </r>
  <r>
    <s v="9A-4A-VCS-Loc-22"/>
    <s v="9A"/>
    <n v="34.859000000000002"/>
    <n v="34.86"/>
    <n v="34.86"/>
    <x v="60"/>
    <n v="489287"/>
    <n v="46107859"/>
    <s v="A"/>
    <n v="9"/>
    <x v="54"/>
    <n v="4.32"/>
    <n v="9"/>
    <n v="4.32"/>
    <n v="1"/>
    <s v="9A"/>
    <n v="1.2282166433885992E-2"/>
  </r>
  <r>
    <s v="9A-4A-VCS-Loc-22"/>
    <s v="9A"/>
    <n v="34.944000000000003"/>
    <n v="34.94"/>
    <n v="34.86"/>
    <x v="61"/>
    <n v="2428000"/>
    <n v="46107859"/>
    <s v="A"/>
    <n v="9"/>
    <x v="54"/>
    <n v="4.32"/>
    <n v="9"/>
    <n v="4.32"/>
    <n v="1"/>
    <s v="9A"/>
    <n v="6.0948073628514933E-2"/>
  </r>
  <r>
    <s v="9A-4A-VCS-Loc-22"/>
    <s v="9A"/>
    <n v="35.438000000000002"/>
    <n v="35.44"/>
    <n v="35.44"/>
    <x v="523"/>
    <n v="825716"/>
    <n v="46107859"/>
    <s v="A"/>
    <n v="9"/>
    <x v="54"/>
    <n v="4.32"/>
    <n v="9"/>
    <n v="4.32"/>
    <n v="1"/>
    <s v="9A"/>
    <n v="2.0727265059408088E-2"/>
  </r>
  <r>
    <s v="9A-4A-VCS-Loc-22"/>
    <s v="9A"/>
    <n v="35.665999999999997"/>
    <n v="35.67"/>
    <n v="35.67"/>
    <x v="62"/>
    <n v="2008750"/>
    <n v="46107859"/>
    <s v="A"/>
    <n v="9"/>
    <x v="54"/>
    <n v="4.32"/>
    <n v="9"/>
    <n v="4.32"/>
    <n v="1"/>
    <s v="9A"/>
    <n v="5.0423988015353943E-2"/>
  </r>
  <r>
    <s v="9A-4A-VCS-Loc-22"/>
    <s v="9A"/>
    <n v="35.799999999999997"/>
    <n v="35.799999999999997"/>
    <n v="35.799999999999997"/>
    <x v="63"/>
    <n v="1014148"/>
    <n v="46107859"/>
    <s v="A"/>
    <n v="9"/>
    <x v="54"/>
    <n v="4.32"/>
    <n v="9"/>
    <n v="4.32"/>
    <n v="1"/>
    <s v="9A"/>
    <n v="2.5457317534683346E-2"/>
  </r>
  <r>
    <s v="9A-4A-VCS-Loc-22"/>
    <s v="9A"/>
    <n v="36.167000000000002"/>
    <n v="36.17"/>
    <n v="36.11"/>
    <x v="65"/>
    <n v="2236991"/>
    <n v="46107859"/>
    <s v="A"/>
    <n v="9"/>
    <x v="54"/>
    <n v="4.32"/>
    <n v="9"/>
    <n v="4.32"/>
    <n v="1"/>
    <s v="9A"/>
    <n v="5.6153332855982396E-2"/>
  </r>
  <r>
    <s v="9A-4A-VCS-Loc-22"/>
    <s v="9A"/>
    <n v="36.539000000000001"/>
    <n v="36.54"/>
    <n v="36.54"/>
    <x v="66"/>
    <n v="1385905"/>
    <n v="46107859"/>
    <s v="A"/>
    <n v="9"/>
    <x v="54"/>
    <n v="4.32"/>
    <n v="9"/>
    <n v="4.32"/>
    <n v="1"/>
    <s v="9A"/>
    <n v="3.4789225692803537E-2"/>
  </r>
  <r>
    <s v="9A-4A-VCS-Loc-22"/>
    <s v="9A"/>
    <n v="36.658999999999999"/>
    <n v="36.659999999999997"/>
    <n v="36.65"/>
    <x v="108"/>
    <n v="5152042"/>
    <n v="46107859"/>
    <s v="A"/>
    <n v="9"/>
    <x v="54"/>
    <n v="4.32"/>
    <n v="9"/>
    <n v="4.32"/>
    <n v="1"/>
    <s v="9A"/>
    <n v="0.12932744446177979"/>
  </r>
  <r>
    <s v="9A-4A-VCS-Loc-22"/>
    <s v="9A"/>
    <n v="36.747999999999998"/>
    <n v="36.75"/>
    <n v="36.72"/>
    <x v="304"/>
    <n v="2575215"/>
    <n v="46107859"/>
    <s v="A"/>
    <n v="9"/>
    <x v="54"/>
    <n v="4.32"/>
    <n v="9"/>
    <n v="4.32"/>
    <n v="1"/>
    <s v="9A"/>
    <n v="6.4643489880253743E-2"/>
  </r>
  <r>
    <s v="9A-4A-VCS-Loc-22"/>
    <s v="9A"/>
    <n v="36.962000000000003"/>
    <n v="36.96"/>
    <n v="36.96"/>
    <x v="69"/>
    <n v="1937383"/>
    <n v="46107859"/>
    <s v="A"/>
    <n v="9"/>
    <x v="54"/>
    <n v="4.32"/>
    <n v="9"/>
    <n v="4.32"/>
    <n v="1"/>
    <s v="9A"/>
    <n v="4.8632521305862091E-2"/>
  </r>
  <r>
    <s v="9A-4A-VCS-Loc-22"/>
    <s v="9A"/>
    <n v="37.082000000000001"/>
    <n v="37.08"/>
    <n v="37.08"/>
    <x v="982"/>
    <n v="1165294"/>
    <n v="46107859"/>
    <s v="A"/>
    <n v="9"/>
    <x v="54"/>
    <n v="4.32"/>
    <n v="9"/>
    <n v="4.32"/>
    <n v="1"/>
    <s v="9A"/>
    <n v="2.9251410424574412E-2"/>
  </r>
  <r>
    <s v="9A-4A-VCS-Loc-22"/>
    <s v="9A"/>
    <n v="37.137"/>
    <n v="37.14"/>
    <n v="37.14"/>
    <x v="305"/>
    <n v="873865"/>
    <n v="46107859"/>
    <s v="A"/>
    <n v="9"/>
    <x v="54"/>
    <n v="4.32"/>
    <n v="9"/>
    <n v="4.32"/>
    <n v="1"/>
    <s v="9A"/>
    <n v="2.193590953928427E-2"/>
  </r>
  <r>
    <s v="9A-4A-VCS-Loc-22"/>
    <s v="9A"/>
    <n v="37.296999999999997"/>
    <n v="37.299999999999997"/>
    <n v="37.24"/>
    <x v="73"/>
    <n v="3932976"/>
    <n v="46107859"/>
    <s v="A"/>
    <n v="9"/>
    <x v="54"/>
    <n v="4.32"/>
    <n v="9"/>
    <n v="4.32"/>
    <n v="1"/>
    <s v="9A"/>
    <n v="9.8726240044144223E-2"/>
  </r>
  <r>
    <s v="9A-4A-VCS-Loc-22"/>
    <s v="9A"/>
    <n v="37.375"/>
    <n v="37.380000000000003"/>
    <n v="37.380000000000003"/>
    <x v="74"/>
    <n v="1626772"/>
    <n v="46107859"/>
    <s v="A"/>
    <n v="9"/>
    <x v="54"/>
    <n v="4.32"/>
    <n v="9"/>
    <n v="4.32"/>
    <n v="1"/>
    <s v="9A"/>
    <n v="4.0835510557169066E-2"/>
  </r>
  <r>
    <s v="9A-4A-VCS-Loc-22"/>
    <s v="9A"/>
    <n v="37.595999999999997"/>
    <n v="37.6"/>
    <n v="37.6"/>
    <x v="711"/>
    <n v="1454947"/>
    <n v="46107859"/>
    <s v="A"/>
    <n v="9"/>
    <x v="54"/>
    <n v="4.32"/>
    <n v="9"/>
    <n v="4.32"/>
    <n v="1"/>
    <s v="9A"/>
    <n v="3.6522329852383413E-2"/>
  </r>
  <r>
    <s v="9A-4A-VCS-Loc-22"/>
    <s v="9A"/>
    <n v="37.719000000000001"/>
    <n v="37.72"/>
    <n v="37.67"/>
    <x v="76"/>
    <n v="3687258"/>
    <n v="46107859"/>
    <s v="A"/>
    <n v="9"/>
    <x v="54"/>
    <n v="4.32"/>
    <n v="9"/>
    <n v="4.32"/>
    <n v="1"/>
    <s v="9A"/>
    <n v="9.2558184543381675E-2"/>
  </r>
  <r>
    <s v="9A-4A-VCS-Loc-22"/>
    <s v="9A"/>
    <n v="37.813000000000002"/>
    <n v="37.81"/>
    <n v="37.81"/>
    <x v="989"/>
    <n v="3322391"/>
    <n v="46107859"/>
    <s v="A"/>
    <n v="9"/>
    <x v="54"/>
    <n v="4.32"/>
    <n v="9"/>
    <n v="4.32"/>
    <n v="1"/>
    <s v="9A"/>
    <n v="8.3399230350376996E-2"/>
  </r>
  <r>
    <s v="9A-4A-VCS-Loc-22"/>
    <s v="9A"/>
    <n v="37.996000000000002"/>
    <n v="38"/>
    <n v="37.99"/>
    <x v="185"/>
    <n v="11079025"/>
    <n v="46107859"/>
    <s v="A"/>
    <n v="9"/>
    <x v="54"/>
    <n v="4.32"/>
    <n v="9"/>
    <n v="4.32"/>
    <n v="1"/>
    <s v="9A"/>
    <n v="0.27810759119940598"/>
  </r>
  <r>
    <s v="9A-4A-VCS-Loc-22"/>
    <s v="9A"/>
    <n v="38.052"/>
    <n v="38.049999999999997"/>
    <n v="38.049999999999997"/>
    <x v="277"/>
    <n v="5391834"/>
    <n v="46107859"/>
    <s v="A"/>
    <n v="9"/>
    <x v="54"/>
    <n v="4.32"/>
    <n v="9"/>
    <n v="4.32"/>
    <n v="1"/>
    <s v="9A"/>
    <n v="0.13534674449123979"/>
  </r>
  <r>
    <s v="9A-4A-VCS-Loc-22"/>
    <s v="9A"/>
    <n v="38.314999999999998"/>
    <n v="38.32"/>
    <n v="38.32"/>
    <x v="201"/>
    <n v="52822478"/>
    <n v="46107859"/>
    <s v="A"/>
    <n v="9"/>
    <x v="54"/>
    <n v="4.32"/>
    <n v="9"/>
    <n v="4.32"/>
    <n v="1"/>
    <s v="9A"/>
    <n v="1.3259589284944855"/>
  </r>
  <r>
    <s v="9A-4A-VCS-Loc-22"/>
    <s v="9A"/>
    <n v="38.406999999999996"/>
    <n v="38.409999999999997"/>
    <n v="38.409999999999997"/>
    <x v="1149"/>
    <n v="300527896"/>
    <n v="46107859"/>
    <s v="A"/>
    <n v="9"/>
    <x v="54"/>
    <n v="4.32"/>
    <n v="9"/>
    <n v="4.32"/>
    <n v="1"/>
    <s v="9A"/>
    <n v="7.5439029377391593"/>
  </r>
  <r>
    <s v="9A-4A-VCS-Loc-22"/>
    <s v="9A"/>
    <n v="38.82"/>
    <n v="38.82"/>
    <n v="38.82"/>
    <x v="80"/>
    <n v="5906263"/>
    <n v="46107859"/>
    <s v="A"/>
    <n v="9"/>
    <x v="54"/>
    <n v="4.32"/>
    <n v="9"/>
    <n v="4.32"/>
    <n v="1"/>
    <s v="9A"/>
    <n v="0.14826002973367938"/>
  </r>
  <r>
    <s v="9A-4A-VCS-Loc-22"/>
    <s v="9A"/>
    <n v="39.755000000000003"/>
    <n v="39.76"/>
    <n v="39.75"/>
    <x v="81"/>
    <n v="1389406"/>
    <n v="46107859"/>
    <s v="A"/>
    <n v="9"/>
    <x v="54"/>
    <n v="4.32"/>
    <n v="9"/>
    <n v="4.32"/>
    <n v="1"/>
    <s v="9A"/>
    <n v="3.4877108396993588E-2"/>
  </r>
  <r>
    <s v="9B-11A-VCS-Loc-22"/>
    <s v="9B"/>
    <n v="4.1829999999999998"/>
    <n v="4.18"/>
    <n v="4.1500000000000004"/>
    <x v="111"/>
    <n v="878050"/>
    <n v="22831856"/>
    <s v="B"/>
    <n v="9"/>
    <x v="55"/>
    <n v="3.71"/>
    <n v="13"/>
    <n v="3.71"/>
    <n v="1"/>
    <s v="9B"/>
    <n v="5.1829154631504691E-2"/>
  </r>
  <r>
    <s v="9B-11A-VCS-Loc-22"/>
    <s v="9B"/>
    <n v="4.7290000000000001"/>
    <n v="4.7300000000000004"/>
    <n v="4.7"/>
    <x v="331"/>
    <n v="1169882"/>
    <n v="22831856"/>
    <s v="B"/>
    <n v="9"/>
    <x v="55"/>
    <n v="3.71"/>
    <n v="13"/>
    <n v="3.71"/>
    <n v="1"/>
    <s v="9B"/>
    <n v="6.9055287373855648E-2"/>
  </r>
  <r>
    <s v="9B-11A-VCS-Loc-22"/>
    <s v="9B"/>
    <n v="5.0279999999999996"/>
    <n v="5.03"/>
    <n v="5.03"/>
    <x v="3"/>
    <n v="667241"/>
    <n v="22831856"/>
    <s v="B"/>
    <n v="9"/>
    <x v="55"/>
    <n v="3.71"/>
    <n v="13"/>
    <n v="3.71"/>
    <n v="1"/>
    <s v="9B"/>
    <n v="3.9385612397334797E-2"/>
  </r>
  <r>
    <s v="9B-11A-VCS-Loc-22"/>
    <s v="9B"/>
    <n v="6.3410000000000002"/>
    <n v="6.34"/>
    <n v="6.32"/>
    <x v="371"/>
    <n v="1191400"/>
    <n v="22831856"/>
    <s v="B"/>
    <n v="9"/>
    <x v="55"/>
    <n v="3.71"/>
    <n v="13"/>
    <n v="3.71"/>
    <n v="1"/>
    <s v="9B"/>
    <n v="7.0325442546523176E-2"/>
  </r>
  <r>
    <s v="9B-11A-VCS-Loc-22"/>
    <s v="9B"/>
    <n v="8.6449999999999996"/>
    <n v="8.65"/>
    <n v="8.64"/>
    <x v="8"/>
    <n v="1464199"/>
    <n v="22831856"/>
    <s v="B"/>
    <n v="9"/>
    <x v="55"/>
    <n v="3.71"/>
    <n v="13"/>
    <n v="3.71"/>
    <n v="1"/>
    <s v="9B"/>
    <n v="8.6428103618580401E-2"/>
  </r>
  <r>
    <s v="9B-11A-VCS-Loc-22"/>
    <s v="9B"/>
    <n v="8.9700000000000006"/>
    <n v="8.9700000000000006"/>
    <n v="8.9600000000000009"/>
    <x v="9"/>
    <n v="3149818"/>
    <n v="22831856"/>
    <s v="B"/>
    <n v="9"/>
    <x v="55"/>
    <n v="3.71"/>
    <n v="13"/>
    <n v="3.71"/>
    <n v="1"/>
    <s v="9B"/>
    <n v="0.18592609097784504"/>
  </r>
  <r>
    <s v="9B-11A-VCS-Loc-22"/>
    <s v="9B"/>
    <n v="9.3819999999999997"/>
    <n v="9.3800000000000008"/>
    <n v="9.3800000000000008"/>
    <x v="10"/>
    <n v="3423424"/>
    <n v="22831856"/>
    <s v="B"/>
    <n v="9"/>
    <x v="55"/>
    <n v="3.71"/>
    <n v="13"/>
    <n v="3.71"/>
    <n v="1"/>
    <s v="9B"/>
    <n v="0.20207638729594476"/>
  </r>
  <r>
    <s v="9B-11A-VCS-Loc-22"/>
    <s v="9B"/>
    <n v="9.5540000000000003"/>
    <n v="9.5500000000000007"/>
    <n v="9.5299999999999994"/>
    <x v="11"/>
    <n v="2275427"/>
    <n v="22831856"/>
    <s v="B"/>
    <n v="9"/>
    <x v="55"/>
    <n v="3.71"/>
    <n v="13"/>
    <n v="3.71"/>
    <n v="1"/>
    <s v="9B"/>
    <n v="0.13431291821160618"/>
  </r>
  <r>
    <s v="9B-11A-VCS-Loc-22"/>
    <s v="9B"/>
    <n v="10.201000000000001"/>
    <n v="10.199999999999999"/>
    <n v="10.18"/>
    <x v="14"/>
    <n v="1940512"/>
    <n v="22831856"/>
    <s v="B"/>
    <n v="9"/>
    <x v="55"/>
    <n v="3.71"/>
    <n v="13"/>
    <n v="3.71"/>
    <n v="1"/>
    <s v="9B"/>
    <n v="0.11454370082830183"/>
  </r>
  <r>
    <s v="9B-11A-VCS-Loc-22"/>
    <s v="9B"/>
    <n v="12.396000000000001"/>
    <n v="12.4"/>
    <n v="12.39"/>
    <x v="20"/>
    <n v="7486304"/>
    <n v="22831856"/>
    <s v="B"/>
    <n v="9"/>
    <x v="55"/>
    <n v="3.71"/>
    <n v="13"/>
    <n v="3.71"/>
    <n v="1"/>
    <s v="9B"/>
    <n v="0.44189830605825642"/>
  </r>
  <r>
    <s v="9B-11A-VCS-Loc-22"/>
    <s v="9B"/>
    <n v="12.542999999999999"/>
    <n v="12.54"/>
    <n v="12.53"/>
    <x v="21"/>
    <n v="10268485"/>
    <n v="22831856"/>
    <s v="B"/>
    <n v="9"/>
    <x v="55"/>
    <n v="3.71"/>
    <n v="13"/>
    <n v="3.71"/>
    <n v="1"/>
    <s v="9B"/>
    <n v="0.60612367962677105"/>
  </r>
  <r>
    <s v="9B-11A-VCS-Loc-22"/>
    <s v="9B"/>
    <n v="12.923999999999999"/>
    <n v="12.92"/>
    <n v="12.91"/>
    <x v="227"/>
    <n v="1888014"/>
    <n v="22831856"/>
    <s v="B"/>
    <n v="9"/>
    <x v="55"/>
    <n v="3.71"/>
    <n v="13"/>
    <n v="3.71"/>
    <n v="1"/>
    <s v="9B"/>
    <n v="0.11144487165018585"/>
  </r>
  <r>
    <s v="9B-11A-VCS-Loc-22"/>
    <s v="9B"/>
    <n v="14.250999999999999"/>
    <n v="14.25"/>
    <n v="14.25"/>
    <x v="24"/>
    <n v="1680298"/>
    <n v="22831856"/>
    <s v="B"/>
    <n v="9"/>
    <x v="55"/>
    <n v="3.71"/>
    <n v="13"/>
    <n v="3.71"/>
    <n v="1"/>
    <s v="9B"/>
    <n v="9.918390167872905E-2"/>
  </r>
  <r>
    <s v="9B-11A-VCS-Loc-22"/>
    <s v="9B"/>
    <n v="15.565"/>
    <n v="15.57"/>
    <n v="15.55"/>
    <x v="27"/>
    <n v="5580037"/>
    <n v="22831856"/>
    <s v="B"/>
    <n v="9"/>
    <x v="55"/>
    <n v="3.71"/>
    <n v="13"/>
    <n v="3.71"/>
    <n v="1"/>
    <s v="9B"/>
    <n v="0.32937600423952795"/>
  </r>
  <r>
    <s v="9B-11A-VCS-Loc-22"/>
    <s v="9B"/>
    <n v="15.776"/>
    <n v="15.78"/>
    <n v="15.77"/>
    <x v="96"/>
    <n v="1353289"/>
    <n v="22831856"/>
    <s v="B"/>
    <n v="9"/>
    <x v="55"/>
    <n v="3.71"/>
    <n v="13"/>
    <n v="3.71"/>
    <n v="1"/>
    <s v="9B"/>
    <n v="7.9881356234968781E-2"/>
  </r>
  <r>
    <s v="9B-11A-VCS-Loc-22"/>
    <s v="9B"/>
    <n v="18.082000000000001"/>
    <n v="18.079999999999998"/>
    <n v="18.079999999999998"/>
    <x v="1190"/>
    <n v="1091828"/>
    <n v="22831856"/>
    <s v="B"/>
    <n v="9"/>
    <x v="55"/>
    <n v="3.71"/>
    <n v="13"/>
    <n v="3.71"/>
    <n v="1"/>
    <s v="9B"/>
    <n v="6.4447949710160587E-2"/>
  </r>
  <r>
    <s v="9B-11A-VCS-Loc-22"/>
    <s v="9B"/>
    <n v="18.515999999999998"/>
    <n v="18.52"/>
    <n v="18.510000000000002"/>
    <x v="36"/>
    <n v="22831856"/>
    <n v="22831856"/>
    <s v="B"/>
    <n v="9"/>
    <x v="55"/>
    <n v="3.71"/>
    <n v="13"/>
    <n v="3.71"/>
    <n v="1"/>
    <s v="9B"/>
    <n v="1.3477088948787062"/>
  </r>
  <r>
    <s v="9B-11A-VCS-Loc-22"/>
    <s v="9B"/>
    <n v="18.657"/>
    <n v="18.66"/>
    <n v="18.66"/>
    <x v="1191"/>
    <n v="1290191"/>
    <n v="22831856"/>
    <s v="B"/>
    <n v="9"/>
    <x v="55"/>
    <n v="3.71"/>
    <n v="13"/>
    <n v="3.71"/>
    <n v="1"/>
    <s v="9B"/>
    <n v="7.615683485356832E-2"/>
  </r>
  <r>
    <s v="9B-11A-VCS-Loc-22"/>
    <s v="9B"/>
    <n v="19.558"/>
    <n v="19.559999999999999"/>
    <n v="19.55"/>
    <x v="39"/>
    <n v="4382359"/>
    <n v="22831856"/>
    <s v="B"/>
    <n v="9"/>
    <x v="55"/>
    <n v="3.71"/>
    <n v="13"/>
    <n v="3.71"/>
    <n v="1"/>
    <s v="9B"/>
    <n v="0.25867998663147457"/>
  </r>
  <r>
    <s v="9B-11A-VCS-Loc-22"/>
    <s v="9B"/>
    <n v="19.747"/>
    <n v="19.75"/>
    <n v="19.75"/>
    <x v="1192"/>
    <n v="1435270"/>
    <n v="22831856"/>
    <s v="B"/>
    <n v="9"/>
    <x v="55"/>
    <n v="3.71"/>
    <n v="13"/>
    <n v="3.71"/>
    <n v="1"/>
    <s v="9B"/>
    <n v="8.4720495151710873E-2"/>
  </r>
  <r>
    <s v="9B-11A-VCS-Loc-22"/>
    <s v="9B"/>
    <n v="20.048999999999999"/>
    <n v="20.05"/>
    <n v="20.05"/>
    <x v="40"/>
    <n v="985126"/>
    <n v="22831856"/>
    <s v="B"/>
    <n v="9"/>
    <x v="55"/>
    <n v="3.71"/>
    <n v="13"/>
    <n v="3.71"/>
    <n v="1"/>
    <s v="9B"/>
    <n v="5.8149590325739631E-2"/>
  </r>
  <r>
    <s v="9B-11A-VCS-Loc-22"/>
    <s v="9B"/>
    <n v="21.084"/>
    <n v="21.08"/>
    <n v="21.07"/>
    <x v="167"/>
    <n v="1794065"/>
    <n v="22831856"/>
    <s v="B"/>
    <n v="9"/>
    <x v="55"/>
    <n v="3.71"/>
    <n v="13"/>
    <n v="3.71"/>
    <n v="1"/>
    <s v="9B"/>
    <n v="0.10589929081939577"/>
  </r>
  <r>
    <s v="9B-11A-VCS-Loc-22"/>
    <s v="9B"/>
    <n v="22.061"/>
    <n v="22.06"/>
    <n v="22.06"/>
    <x v="796"/>
    <n v="1430402"/>
    <n v="22831856"/>
    <s v="B"/>
    <n v="9"/>
    <x v="55"/>
    <n v="3.71"/>
    <n v="13"/>
    <n v="3.71"/>
    <n v="1"/>
    <s v="9B"/>
    <n v="8.4433148958730789E-2"/>
  </r>
  <r>
    <s v="9B-11A-VCS-Loc-22"/>
    <s v="9B"/>
    <n v="22.364000000000001"/>
    <n v="22.36"/>
    <n v="22.36"/>
    <x v="232"/>
    <n v="1096522"/>
    <n v="22831856"/>
    <s v="B"/>
    <n v="9"/>
    <x v="55"/>
    <n v="3.71"/>
    <n v="13"/>
    <n v="3.71"/>
    <n v="1"/>
    <s v="9B"/>
    <n v="6.4725025106596182E-2"/>
  </r>
  <r>
    <s v="9B-11A-VCS-Loc-22"/>
    <s v="9B"/>
    <n v="23.335999999999999"/>
    <n v="23.34"/>
    <n v="23.32"/>
    <x v="235"/>
    <n v="1148380"/>
    <n v="22831856"/>
    <s v="B"/>
    <n v="9"/>
    <x v="55"/>
    <n v="3.71"/>
    <n v="13"/>
    <n v="3.71"/>
    <n v="1"/>
    <s v="9B"/>
    <n v="6.7786076642249699E-2"/>
  </r>
  <r>
    <s v="9B-11A-VCS-Loc-22"/>
    <s v="9B"/>
    <n v="25.16"/>
    <n v="25.16"/>
    <n v="25.16"/>
    <x v="251"/>
    <n v="2258981"/>
    <n v="22831856"/>
    <s v="B"/>
    <n v="9"/>
    <x v="55"/>
    <n v="3.71"/>
    <n v="13"/>
    <n v="3.71"/>
    <n v="1"/>
    <s v="9B"/>
    <n v="0.13334215085545364"/>
  </r>
  <r>
    <s v="9B-11A-VCS-Loc-22"/>
    <s v="9B"/>
    <n v="25.683"/>
    <n v="25.68"/>
    <n v="25.67"/>
    <x v="254"/>
    <n v="1611051"/>
    <n v="22831856"/>
    <s v="B"/>
    <n v="9"/>
    <x v="55"/>
    <n v="3.71"/>
    <n v="13"/>
    <n v="3.71"/>
    <n v="1"/>
    <s v="9B"/>
    <n v="9.5096419791857248E-2"/>
  </r>
  <r>
    <s v="9B-11A-VCS-Loc-22"/>
    <s v="9B"/>
    <n v="30.949000000000002"/>
    <n v="30.95"/>
    <n v="30.94"/>
    <x v="193"/>
    <n v="3830757"/>
    <n v="22831856"/>
    <s v="B"/>
    <n v="9"/>
    <x v="55"/>
    <n v="3.71"/>
    <n v="13"/>
    <n v="3.71"/>
    <n v="1"/>
    <s v="9B"/>
    <n v="0.22612026297900914"/>
  </r>
  <r>
    <s v="9B-11A-VCS-Loc-22"/>
    <s v="9B"/>
    <n v="31.411999999999999"/>
    <n v="31.41"/>
    <n v="31.41"/>
    <x v="301"/>
    <n v="1375835"/>
    <n v="22831856"/>
    <s v="B"/>
    <n v="9"/>
    <x v="55"/>
    <n v="3.71"/>
    <n v="13"/>
    <n v="3.71"/>
    <n v="1"/>
    <s v="9B"/>
    <n v="8.1212191745841641E-2"/>
  </r>
  <r>
    <s v="9B-11A-VCS-Loc-22"/>
    <s v="9B"/>
    <n v="31.658999999999999"/>
    <n v="31.66"/>
    <n v="31.66"/>
    <x v="319"/>
    <n v="9802949"/>
    <n v="22831856"/>
    <s v="B"/>
    <n v="9"/>
    <x v="55"/>
    <n v="3.71"/>
    <n v="13"/>
    <n v="3.71"/>
    <n v="1"/>
    <s v="9B"/>
    <n v="0.5786442224995777"/>
  </r>
  <r>
    <s v="9B-11A-VCS-Loc-22"/>
    <s v="9B"/>
    <n v="31.733000000000001"/>
    <n v="31.73"/>
    <n v="31.73"/>
    <x v="700"/>
    <n v="12185720"/>
    <n v="22831856"/>
    <s v="B"/>
    <n v="9"/>
    <x v="55"/>
    <n v="3.71"/>
    <n v="13"/>
    <n v="3.71"/>
    <n v="1"/>
    <s v="9B"/>
    <n v="0.71929339579319995"/>
  </r>
  <r>
    <s v="9B-11A-VCS-Loc-22"/>
    <s v="9B"/>
    <n v="34.939"/>
    <n v="34.94"/>
    <n v="34.86"/>
    <x v="61"/>
    <n v="1576888"/>
    <n v="22831856"/>
    <s v="B"/>
    <n v="9"/>
    <x v="55"/>
    <n v="3.71"/>
    <n v="13"/>
    <n v="3.71"/>
    <n v="1"/>
    <s v="9B"/>
    <n v="9.3079861042724407E-2"/>
  </r>
  <r>
    <s v="9B-11A-VCS-Loc-22"/>
    <s v="9B"/>
    <n v="35.665999999999997"/>
    <n v="35.67"/>
    <n v="35.67"/>
    <x v="62"/>
    <n v="1113224"/>
    <n v="22831856"/>
    <s v="B"/>
    <n v="9"/>
    <x v="55"/>
    <n v="3.71"/>
    <n v="13"/>
    <n v="3.71"/>
    <n v="1"/>
    <s v="9B"/>
    <n v="6.5710903519733688E-2"/>
  </r>
  <r>
    <s v="9B-11A-VCS-Loc-22"/>
    <s v="9B"/>
    <n v="36.164999999999999"/>
    <n v="36.17"/>
    <n v="36.11"/>
    <x v="65"/>
    <n v="1127021"/>
    <n v="22831856"/>
    <s v="B"/>
    <n v="9"/>
    <x v="55"/>
    <n v="3.71"/>
    <n v="13"/>
    <n v="3.71"/>
    <n v="1"/>
    <s v="9B"/>
    <n v="6.6525306852631444E-2"/>
  </r>
  <r>
    <s v="9B-11A-VCS-Loc-22"/>
    <s v="9B"/>
    <n v="36.539000000000001"/>
    <n v="36.54"/>
    <n v="36.54"/>
    <x v="66"/>
    <n v="-137920"/>
    <n v="22831856"/>
    <s v="B"/>
    <n v="9"/>
    <x v="55"/>
    <n v="3.71"/>
    <n v="13"/>
    <n v="3.71"/>
    <n v="1"/>
    <s v="9B"/>
    <n v="-8.1410819506601284E-3"/>
  </r>
  <r>
    <s v="9B-11A-VCS-Loc-22"/>
    <s v="9B"/>
    <n v="36.593000000000004"/>
    <n v="36.590000000000003"/>
    <n v="36.590000000000003"/>
    <x v="107"/>
    <n v="1149243"/>
    <n v="22831856"/>
    <s v="B"/>
    <n v="9"/>
    <x v="55"/>
    <n v="3.71"/>
    <n v="13"/>
    <n v="3.71"/>
    <n v="1"/>
    <s v="9B"/>
    <n v="6.7837017432007665E-2"/>
  </r>
  <r>
    <s v="9B-11A-VCS-Loc-22"/>
    <s v="9B"/>
    <n v="36.658999999999999"/>
    <n v="36.659999999999997"/>
    <n v="36.65"/>
    <x v="108"/>
    <n v="1081384"/>
    <n v="22831856"/>
    <s v="B"/>
    <n v="9"/>
    <x v="55"/>
    <n v="3.71"/>
    <n v="13"/>
    <n v="3.71"/>
    <n v="1"/>
    <s v="9B"/>
    <n v="6.3831465807226304E-2"/>
  </r>
  <r>
    <s v="9B-11A-VCS-Loc-22"/>
    <s v="9B"/>
    <n v="37.295999999999999"/>
    <n v="37.299999999999997"/>
    <n v="37.24"/>
    <x v="73"/>
    <n v="1060603"/>
    <n v="22831856"/>
    <s v="B"/>
    <n v="9"/>
    <x v="55"/>
    <n v="3.71"/>
    <n v="13"/>
    <n v="3.71"/>
    <n v="1"/>
    <s v="9B"/>
    <n v="6.2604813950956975E-2"/>
  </r>
  <r>
    <s v="9B-11A-VCS-Loc-22"/>
    <s v="9B"/>
    <n v="37.375"/>
    <n v="37.380000000000003"/>
    <n v="37.380000000000003"/>
    <x v="74"/>
    <n v="1238058"/>
    <n v="22831856"/>
    <s v="B"/>
    <n v="9"/>
    <x v="55"/>
    <n v="3.71"/>
    <n v="13"/>
    <n v="3.71"/>
    <n v="1"/>
    <s v="9B"/>
    <n v="7.3079550737169208E-2"/>
  </r>
  <r>
    <s v="9B-11A-VCS-Loc-22"/>
    <s v="9B"/>
    <n v="37.707999999999998"/>
    <n v="37.71"/>
    <n v="37.67"/>
    <x v="200"/>
    <n v="3399791"/>
    <n v="22831856"/>
    <s v="B"/>
    <n v="9"/>
    <x v="55"/>
    <n v="3.71"/>
    <n v="13"/>
    <n v="3.71"/>
    <n v="1"/>
    <s v="9B"/>
    <n v="0.20068138882045206"/>
  </r>
  <r>
    <s v="9B-11A-VCS-Loc-22"/>
    <s v="9B"/>
    <n v="37.991999999999997"/>
    <n v="37.99"/>
    <n v="37.99"/>
    <x v="77"/>
    <n v="8929085"/>
    <n v="22831856"/>
    <s v="B"/>
    <n v="9"/>
    <x v="55"/>
    <n v="3.71"/>
    <n v="13"/>
    <n v="3.71"/>
    <n v="1"/>
    <s v="9B"/>
    <n v="0.52706215726080397"/>
  </r>
  <r>
    <s v="9B-11A-VCS-Loc-22"/>
    <s v="9B"/>
    <n v="38.054000000000002"/>
    <n v="38.049999999999997"/>
    <n v="38.049999999999997"/>
    <x v="277"/>
    <n v="4251457"/>
    <n v="22831856"/>
    <s v="B"/>
    <n v="9"/>
    <x v="55"/>
    <n v="3.71"/>
    <n v="13"/>
    <n v="3.71"/>
    <n v="1"/>
    <s v="9B"/>
    <n v="0.25095316014144181"/>
  </r>
  <r>
    <s v="9B-11A-VCS-Loc-22"/>
    <s v="9B"/>
    <n v="38.460999999999999"/>
    <n v="38.46"/>
    <n v="38.46"/>
    <x v="91"/>
    <n v="2556400"/>
    <n v="22831856"/>
    <s v="B"/>
    <n v="9"/>
    <x v="55"/>
    <n v="3.71"/>
    <n v="13"/>
    <n v="3.71"/>
    <n v="1"/>
    <s v="9B"/>
    <n v="0.15089807061098864"/>
  </r>
  <r>
    <s v="9B-11A-VCS-Loc-22"/>
    <s v="9B"/>
    <n v="38.822000000000003"/>
    <n v="38.82"/>
    <n v="38.82"/>
    <x v="80"/>
    <n v="2048197"/>
    <n v="22831856"/>
    <s v="B"/>
    <n v="9"/>
    <x v="55"/>
    <n v="3.71"/>
    <n v="13"/>
    <n v="3.71"/>
    <n v="1"/>
    <s v="9B"/>
    <n v="0.12090008431044245"/>
  </r>
  <r>
    <s v="9B-11A-VCS-Loc-22"/>
    <s v="9B"/>
    <n v="39.755000000000003"/>
    <n v="39.76"/>
    <n v="39.75"/>
    <x v="81"/>
    <n v="2122408"/>
    <n v="22831856"/>
    <s v="B"/>
    <n v="9"/>
    <x v="55"/>
    <n v="3.71"/>
    <n v="13"/>
    <n v="3.71"/>
    <n v="1"/>
    <s v="9B"/>
    <n v="0.12528057903666376"/>
  </r>
  <r>
    <s v="9C-15A-VCS-Loc-22"/>
    <s v="9C"/>
    <n v="4.1790000000000003"/>
    <n v="4.18"/>
    <n v="4.1500000000000004"/>
    <x v="111"/>
    <n v="-1100721"/>
    <n v="33228375"/>
    <s v="C"/>
    <n v="9"/>
    <x v="56"/>
    <n v="4.21"/>
    <n v="10"/>
    <n v="4.21"/>
    <n v="1"/>
    <s v="9C"/>
    <n v="-3.9341965901116889E-2"/>
  </r>
  <r>
    <s v="9C-15A-VCS-Loc-22"/>
    <s v="9C"/>
    <n v="4.4530000000000003"/>
    <n v="4.45"/>
    <n v="4.45"/>
    <x v="1"/>
    <n v="785492"/>
    <n v="33228375"/>
    <s v="C"/>
    <n v="9"/>
    <x v="56"/>
    <n v="4.21"/>
    <n v="10"/>
    <n v="4.21"/>
    <n v="1"/>
    <s v="9C"/>
    <n v="2.8075052151816951E-2"/>
  </r>
  <r>
    <s v="9C-15A-VCS-Loc-22"/>
    <s v="9C"/>
    <n v="4.7279999999999998"/>
    <n v="4.7300000000000004"/>
    <n v="4.7"/>
    <x v="331"/>
    <n v="2973902"/>
    <n v="33228375"/>
    <s v="C"/>
    <n v="9"/>
    <x v="56"/>
    <n v="4.21"/>
    <n v="10"/>
    <n v="4.21"/>
    <n v="1"/>
    <s v="9C"/>
    <n v="0.10629319425836641"/>
  </r>
  <r>
    <s v="9C-15A-VCS-Loc-22"/>
    <s v="9C"/>
    <n v="5.0010000000000003"/>
    <n v="5"/>
    <n v="4.99"/>
    <x v="326"/>
    <n v="17088943"/>
    <n v="33228375"/>
    <s v="C"/>
    <n v="9"/>
    <x v="56"/>
    <n v="4.21"/>
    <n v="10"/>
    <n v="4.21"/>
    <n v="1"/>
    <s v="9C"/>
    <n v="0.6107929373493648"/>
  </r>
  <r>
    <s v="9C-15A-VCS-Loc-22"/>
    <s v="9C"/>
    <n v="8.9740000000000002"/>
    <n v="8.9700000000000006"/>
    <n v="8.9600000000000009"/>
    <x v="9"/>
    <n v="3269713"/>
    <n v="33228375"/>
    <s v="C"/>
    <n v="9"/>
    <x v="56"/>
    <n v="4.21"/>
    <n v="10"/>
    <n v="4.21"/>
    <n v="1"/>
    <s v="9C"/>
    <n v="0.11686606992365788"/>
  </r>
  <r>
    <s v="9C-15A-VCS-Loc-22"/>
    <s v="9C"/>
    <n v="9.3919999999999995"/>
    <n v="9.39"/>
    <n v="9.3800000000000008"/>
    <x v="10"/>
    <n v="2531137"/>
    <n v="33228375"/>
    <s v="C"/>
    <n v="9"/>
    <x v="56"/>
    <n v="4.21"/>
    <n v="10"/>
    <n v="4.21"/>
    <n v="1"/>
    <s v="9C"/>
    <n v="9.0467889269901555E-2"/>
  </r>
  <r>
    <s v="9C-15A-VCS-Loc-22"/>
    <s v="9C"/>
    <n v="9.56"/>
    <n v="9.56"/>
    <n v="9.5299999999999994"/>
    <x v="11"/>
    <n v="3874470"/>
    <n v="33228375"/>
    <s v="C"/>
    <n v="9"/>
    <x v="56"/>
    <n v="4.21"/>
    <n v="10"/>
    <n v="4.21"/>
    <n v="1"/>
    <s v="9C"/>
    <n v="0.13848129237554327"/>
  </r>
  <r>
    <s v="9C-15A-VCS-Loc-22"/>
    <s v="9C"/>
    <n v="9.6750000000000007"/>
    <n v="9.68"/>
    <n v="9.68"/>
    <x v="327"/>
    <n v="1493517"/>
    <n v="33228375"/>
    <s v="C"/>
    <n v="9"/>
    <x v="56"/>
    <n v="4.21"/>
    <n v="10"/>
    <n v="4.21"/>
    <n v="1"/>
    <s v="9C"/>
    <n v="5.3381279076840003E-2"/>
  </r>
  <r>
    <s v="9C-15A-VCS-Loc-22"/>
    <s v="9C"/>
    <n v="12.401999999999999"/>
    <n v="12.4"/>
    <n v="12.39"/>
    <x v="20"/>
    <n v="4330359"/>
    <n v="33228375"/>
    <s v="C"/>
    <n v="9"/>
    <x v="56"/>
    <n v="4.21"/>
    <n v="10"/>
    <n v="4.21"/>
    <n v="1"/>
    <s v="9C"/>
    <n v="0.15477567532335137"/>
  </r>
  <r>
    <s v="9C-15A-VCS-Loc-22"/>
    <s v="9C"/>
    <n v="12.553000000000001"/>
    <n v="12.55"/>
    <n v="12.53"/>
    <x v="21"/>
    <n v="9566798"/>
    <n v="33228375"/>
    <s v="C"/>
    <n v="9"/>
    <x v="56"/>
    <n v="4.21"/>
    <n v="10"/>
    <n v="4.21"/>
    <n v="1"/>
    <s v="9C"/>
    <n v="0.34193645864744404"/>
  </r>
  <r>
    <s v="9C-15A-VCS-Loc-22"/>
    <s v="9C"/>
    <n v="12.848000000000001"/>
    <n v="12.85"/>
    <n v="12.85"/>
    <x v="142"/>
    <n v="1258893"/>
    <n v="33228375"/>
    <s v="C"/>
    <n v="9"/>
    <x v="56"/>
    <n v="4.21"/>
    <n v="10"/>
    <n v="4.21"/>
    <n v="1"/>
    <s v="9C"/>
    <n v="4.4995348938699949E-2"/>
  </r>
  <r>
    <s v="9C-15A-VCS-Loc-22"/>
    <s v="9C"/>
    <n v="12.920999999999999"/>
    <n v="12.92"/>
    <n v="12.91"/>
    <x v="227"/>
    <n v="4758859"/>
    <n v="33228375"/>
    <s v="C"/>
    <n v="9"/>
    <x v="56"/>
    <n v="4.21"/>
    <n v="10"/>
    <n v="4.21"/>
    <n v="1"/>
    <s v="9C"/>
    <n v="0.1700911207347032"/>
  </r>
  <r>
    <s v="9C-15A-VCS-Loc-22"/>
    <s v="9C"/>
    <n v="15.092000000000001"/>
    <n v="15.09"/>
    <n v="15.07"/>
    <x v="229"/>
    <n v="1496296"/>
    <n v="33228375"/>
    <s v="C"/>
    <n v="9"/>
    <x v="56"/>
    <n v="4.21"/>
    <n v="10"/>
    <n v="4.21"/>
    <n v="1"/>
    <s v="9C"/>
    <n v="5.3480606084536947E-2"/>
  </r>
  <r>
    <s v="9C-15A-VCS-Loc-22"/>
    <s v="9C"/>
    <n v="15.244999999999999"/>
    <n v="15.25"/>
    <n v="15.25"/>
    <x v="248"/>
    <n v="3267382"/>
    <n v="33228375"/>
    <s v="C"/>
    <n v="9"/>
    <x v="56"/>
    <n v="4.21"/>
    <n v="10"/>
    <n v="4.21"/>
    <n v="1"/>
    <s v="9C"/>
    <n v="0.11678275533029997"/>
  </r>
  <r>
    <s v="9C-15A-VCS-Loc-22"/>
    <s v="9C"/>
    <n v="15.577"/>
    <n v="15.58"/>
    <n v="15.55"/>
    <x v="27"/>
    <n v="3976787"/>
    <n v="33228375"/>
    <s v="C"/>
    <n v="9"/>
    <x v="56"/>
    <n v="4.21"/>
    <n v="10"/>
    <n v="4.21"/>
    <n v="1"/>
    <s v="9C"/>
    <n v="0.14213830621020671"/>
  </r>
  <r>
    <s v="9C-15A-VCS-Loc-22"/>
    <s v="9C"/>
    <n v="15.788"/>
    <n v="15.79"/>
    <n v="15.77"/>
    <x v="28"/>
    <n v="1639851"/>
    <n v="33228375"/>
    <s v="C"/>
    <n v="9"/>
    <x v="56"/>
    <n v="4.21"/>
    <n v="10"/>
    <n v="4.21"/>
    <n v="1"/>
    <s v="9C"/>
    <n v="5.8611548362312006E-2"/>
  </r>
  <r>
    <s v="9C-15A-VCS-Loc-22"/>
    <s v="9C"/>
    <n v="16.446000000000002"/>
    <n v="16.45"/>
    <n v="16.440000000000001"/>
    <x v="151"/>
    <n v="12964319"/>
    <n v="33228375"/>
    <s v="C"/>
    <n v="9"/>
    <x v="56"/>
    <n v="4.21"/>
    <n v="10"/>
    <n v="4.21"/>
    <n v="1"/>
    <s v="9C"/>
    <n v="0.46337064163325842"/>
  </r>
  <r>
    <s v="9C-15A-VCS-Loc-22"/>
    <s v="9C"/>
    <n v="18.518000000000001"/>
    <n v="18.52"/>
    <n v="18.510000000000002"/>
    <x v="36"/>
    <n v="33228375"/>
    <n v="33228375"/>
    <s v="C"/>
    <n v="9"/>
    <x v="56"/>
    <n v="4.21"/>
    <n v="10"/>
    <n v="4.21"/>
    <n v="1"/>
    <s v="9C"/>
    <n v="1.1876484560570071"/>
  </r>
  <r>
    <s v="9C-15A-VCS-Loc-22"/>
    <s v="9C"/>
    <n v="21.321000000000002"/>
    <n v="21.32"/>
    <n v="21.28"/>
    <x v="168"/>
    <n v="18351406"/>
    <n v="33228375"/>
    <s v="C"/>
    <n v="9"/>
    <x v="56"/>
    <n v="4.21"/>
    <n v="10"/>
    <n v="4.21"/>
    <n v="1"/>
    <s v="9C"/>
    <n v="0.65591588521482913"/>
  </r>
  <r>
    <s v="9C-15A-VCS-Loc-22"/>
    <s v="9C"/>
    <n v="23.341999999999999"/>
    <n v="23.34"/>
    <n v="23.32"/>
    <x v="235"/>
    <n v="962597"/>
    <n v="33228375"/>
    <s v="C"/>
    <n v="9"/>
    <x v="56"/>
    <n v="4.21"/>
    <n v="10"/>
    <n v="4.21"/>
    <n v="1"/>
    <s v="9C"/>
    <n v="3.4405138405206599E-2"/>
  </r>
  <r>
    <s v="9C-15A-VCS-Loc-22"/>
    <s v="9C"/>
    <n v="23.673999999999999"/>
    <n v="23.67"/>
    <n v="23.67"/>
    <x v="238"/>
    <n v="1531737"/>
    <n v="33228375"/>
    <s v="C"/>
    <n v="9"/>
    <x v="56"/>
    <n v="4.21"/>
    <n v="10"/>
    <n v="4.21"/>
    <n v="1"/>
    <s v="9C"/>
    <n v="5.4747338175140735E-2"/>
  </r>
  <r>
    <s v="9C-15A-VCS-Loc-22"/>
    <s v="9C"/>
    <n v="23.9"/>
    <n v="23.9"/>
    <n v="23.89"/>
    <x v="239"/>
    <n v="1518685"/>
    <n v="33228375"/>
    <s v="C"/>
    <n v="9"/>
    <x v="56"/>
    <n v="4.21"/>
    <n v="10"/>
    <n v="4.21"/>
    <n v="1"/>
    <s v="9C"/>
    <n v="5.428083363953054E-2"/>
  </r>
  <r>
    <s v="9C-15A-VCS-Loc-22"/>
    <s v="9C"/>
    <n v="25.29"/>
    <n v="25.29"/>
    <n v="25.28"/>
    <x v="253"/>
    <n v="1947974"/>
    <n v="33228375"/>
    <s v="C"/>
    <n v="9"/>
    <x v="56"/>
    <n v="4.21"/>
    <n v="10"/>
    <n v="4.21"/>
    <n v="1"/>
    <s v="9C"/>
    <n v="6.962447948595718E-2"/>
  </r>
  <r>
    <s v="9C-15A-VCS-Loc-22"/>
    <s v="9C"/>
    <n v="26.635999999999999"/>
    <n v="26.64"/>
    <n v="26.62"/>
    <x v="293"/>
    <n v="4327982"/>
    <n v="33228375"/>
    <s v="C"/>
    <n v="9"/>
    <x v="56"/>
    <n v="4.21"/>
    <n v="10"/>
    <n v="4.21"/>
    <n v="1"/>
    <s v="9C"/>
    <n v="0.154690716598164"/>
  </r>
  <r>
    <s v="9C-15A-VCS-Loc-22"/>
    <s v="9C"/>
    <n v="29.035"/>
    <n v="29.04"/>
    <n v="29.04"/>
    <x v="256"/>
    <n v="2987093"/>
    <n v="33228375"/>
    <s v="C"/>
    <n v="9"/>
    <x v="56"/>
    <n v="4.21"/>
    <n v="10"/>
    <n v="4.21"/>
    <n v="1"/>
    <s v="9C"/>
    <n v="0.10676466693146125"/>
  </r>
  <r>
    <s v="9C-15A-VCS-Loc-22"/>
    <s v="9C"/>
    <n v="30.962"/>
    <n v="30.96"/>
    <n v="30.94"/>
    <x v="56"/>
    <n v="2917429"/>
    <n v="33228375"/>
    <s v="C"/>
    <n v="9"/>
    <x v="56"/>
    <n v="4.21"/>
    <n v="10"/>
    <n v="4.21"/>
    <n v="1"/>
    <s v="9C"/>
    <n v="0.10427473650173801"/>
  </r>
  <r>
    <s v="9C-15A-VCS-Loc-22"/>
    <s v="9C"/>
    <n v="31.751999999999999"/>
    <n v="31.75"/>
    <n v="31.73"/>
    <x v="84"/>
    <n v="4720824"/>
    <n v="33228375"/>
    <s v="C"/>
    <n v="9"/>
    <x v="56"/>
    <n v="4.21"/>
    <n v="10"/>
    <n v="4.21"/>
    <n v="1"/>
    <s v="9C"/>
    <n v="0.16873167390571656"/>
  </r>
  <r>
    <s v="9C-15A-VCS-Loc-22"/>
    <s v="9C"/>
    <n v="34.942"/>
    <n v="34.94"/>
    <n v="34.86"/>
    <x v="61"/>
    <n v="2079087"/>
    <n v="33228375"/>
    <s v="C"/>
    <n v="9"/>
    <x v="56"/>
    <n v="4.21"/>
    <n v="10"/>
    <n v="4.21"/>
    <n v="1"/>
    <s v="9C"/>
    <n v="7.431071984586049E-2"/>
  </r>
  <r>
    <s v="9C-15A-VCS-Loc-22"/>
    <s v="9C"/>
    <n v="35.665999999999997"/>
    <n v="35.67"/>
    <n v="35.67"/>
    <x v="62"/>
    <n v="907042"/>
    <n v="33228375"/>
    <s v="C"/>
    <n v="9"/>
    <x v="56"/>
    <n v="4.21"/>
    <n v="10"/>
    <n v="4.21"/>
    <n v="1"/>
    <s v="9C"/>
    <n v="3.2419491801174739E-2"/>
  </r>
  <r>
    <s v="9C-15A-VCS-Loc-22"/>
    <s v="9C"/>
    <n v="36.167000000000002"/>
    <n v="36.17"/>
    <n v="36.11"/>
    <x v="65"/>
    <n v="1231887"/>
    <n v="33228375"/>
    <s v="C"/>
    <n v="9"/>
    <x v="56"/>
    <n v="4.21"/>
    <n v="10"/>
    <n v="4.21"/>
    <n v="1"/>
    <s v="9C"/>
    <n v="4.403010058682371E-2"/>
  </r>
  <r>
    <s v="9C-15A-VCS-Loc-22"/>
    <s v="9C"/>
    <n v="36.537999999999997"/>
    <n v="36.54"/>
    <n v="36.54"/>
    <x v="66"/>
    <n v="704287"/>
    <n v="33228375"/>
    <s v="C"/>
    <n v="9"/>
    <x v="56"/>
    <n v="4.21"/>
    <n v="10"/>
    <n v="4.21"/>
    <n v="1"/>
    <s v="9C"/>
    <n v="2.5172623342881537E-2"/>
  </r>
  <r>
    <s v="9C-15A-VCS-Loc-22"/>
    <s v="9C"/>
    <n v="36.591999999999999"/>
    <n v="36.590000000000003"/>
    <n v="36.590000000000003"/>
    <x v="107"/>
    <n v="1724722"/>
    <n v="33228375"/>
    <s v="C"/>
    <n v="9"/>
    <x v="56"/>
    <n v="4.21"/>
    <n v="10"/>
    <n v="4.21"/>
    <n v="1"/>
    <s v="9C"/>
    <n v="6.164500732965586E-2"/>
  </r>
  <r>
    <s v="9C-15A-VCS-Loc-22"/>
    <s v="9C"/>
    <n v="36.661999999999999"/>
    <n v="36.659999999999997"/>
    <n v="36.65"/>
    <x v="108"/>
    <n v="1038227"/>
    <n v="33228375"/>
    <s v="C"/>
    <n v="9"/>
    <x v="56"/>
    <n v="4.21"/>
    <n v="10"/>
    <n v="4.21"/>
    <n v="1"/>
    <s v="9C"/>
    <n v="3.7108305584811124E-2"/>
  </r>
  <r>
    <s v="9C-15A-VCS-Loc-22"/>
    <s v="9C"/>
    <n v="36.731999999999999"/>
    <n v="36.729999999999997"/>
    <n v="36.72"/>
    <x v="198"/>
    <n v="1578528"/>
    <n v="33228375"/>
    <s v="C"/>
    <n v="9"/>
    <x v="56"/>
    <n v="4.21"/>
    <n v="10"/>
    <n v="4.21"/>
    <n v="1"/>
    <s v="9C"/>
    <n v="5.64197419236648E-2"/>
  </r>
  <r>
    <s v="9C-15A-VCS-Loc-22"/>
    <s v="9C"/>
    <n v="37.25"/>
    <n v="37.25"/>
    <n v="37.24"/>
    <x v="267"/>
    <n v="2518918"/>
    <n v="33228375"/>
    <s v="C"/>
    <n v="9"/>
    <x v="56"/>
    <n v="4.21"/>
    <n v="10"/>
    <n v="4.21"/>
    <n v="1"/>
    <s v="9C"/>
    <n v="9.0031157817203042E-2"/>
  </r>
  <r>
    <s v="9C-15A-VCS-Loc-22"/>
    <s v="9C"/>
    <n v="37.296999999999997"/>
    <n v="37.299999999999997"/>
    <n v="37.24"/>
    <x v="73"/>
    <n v="2297203"/>
    <n v="33228375"/>
    <s v="C"/>
    <n v="9"/>
    <x v="56"/>
    <n v="4.21"/>
    <n v="10"/>
    <n v="4.21"/>
    <n v="1"/>
    <s v="9C"/>
    <n v="8.2106621109203359E-2"/>
  </r>
  <r>
    <s v="9C-15A-VCS-Loc-22"/>
    <s v="9C"/>
    <n v="37.375999999999998"/>
    <n v="37.380000000000003"/>
    <n v="37.380000000000003"/>
    <x v="74"/>
    <n v="2535580"/>
    <n v="33228375"/>
    <s v="C"/>
    <n v="9"/>
    <x v="56"/>
    <n v="4.21"/>
    <n v="10"/>
    <n v="4.21"/>
    <n v="1"/>
    <s v="9C"/>
    <n v="9.0626690959429282E-2"/>
  </r>
  <r>
    <s v="9C-15A-VCS-Loc-22"/>
    <s v="9C"/>
    <n v="37.677"/>
    <n v="37.68"/>
    <n v="37.67"/>
    <x v="110"/>
    <n v="12828561"/>
    <n v="33228375"/>
    <s v="C"/>
    <n v="9"/>
    <x v="56"/>
    <n v="4.21"/>
    <n v="10"/>
    <n v="4.21"/>
    <n v="1"/>
    <s v="9C"/>
    <n v="0.4585183797005763"/>
  </r>
  <r>
    <s v="9C-15A-VCS-Loc-22"/>
    <s v="9C"/>
    <n v="37.991"/>
    <n v="37.99"/>
    <n v="37.99"/>
    <x v="77"/>
    <n v="26526254"/>
    <n v="33228375"/>
    <s v="C"/>
    <n v="9"/>
    <x v="56"/>
    <n v="4.21"/>
    <n v="10"/>
    <n v="4.21"/>
    <n v="1"/>
    <s v="9C"/>
    <n v="0.94810127212287709"/>
  </r>
  <r>
    <s v="9C-15A-VCS-Loc-22"/>
    <s v="9C"/>
    <n v="38.298999999999999"/>
    <n v="38.299999999999997"/>
    <n v="38.299999999999997"/>
    <x v="78"/>
    <n v="2147676"/>
    <n v="33228375"/>
    <s v="C"/>
    <n v="9"/>
    <x v="56"/>
    <n v="4.21"/>
    <n v="10"/>
    <n v="4.21"/>
    <n v="1"/>
    <s v="9C"/>
    <n v="7.6762227629569274E-2"/>
  </r>
  <r>
    <s v="9C-15A-VCS-Loc-22"/>
    <s v="9C"/>
    <n v="38.468000000000004"/>
    <n v="38.47"/>
    <n v="38.47"/>
    <x v="639"/>
    <n v="5841451"/>
    <n v="33228375"/>
    <s v="C"/>
    <n v="9"/>
    <x v="56"/>
    <n v="4.21"/>
    <n v="10"/>
    <n v="4.21"/>
    <n v="1"/>
    <s v="9C"/>
    <n v="0.20878511998503269"/>
  </r>
  <r>
    <s v="9C-15A-VCS-Loc-22"/>
    <s v="9C"/>
    <n v="38.826000000000001"/>
    <n v="38.83"/>
    <n v="38.82"/>
    <x v="396"/>
    <n v="2384516"/>
    <n v="33228375"/>
    <s v="C"/>
    <n v="9"/>
    <x v="56"/>
    <n v="4.21"/>
    <n v="10"/>
    <n v="4.21"/>
    <n v="1"/>
    <s v="9C"/>
    <n v="8.5227362031493573E-2"/>
  </r>
  <r>
    <s v="9C-15A-VCS-Loc-22"/>
    <s v="9C"/>
    <n v="39.755000000000003"/>
    <n v="39.76"/>
    <n v="39.75"/>
    <x v="81"/>
    <n v="1469743"/>
    <n v="33228375"/>
    <s v="C"/>
    <n v="9"/>
    <x v="56"/>
    <n v="4.21"/>
    <n v="10"/>
    <n v="4.21"/>
    <n v="1"/>
    <s v="9C"/>
    <n v="5.2531548856981226E-2"/>
  </r>
  <r>
    <s v="9D-23B-VCS-Loc-22"/>
    <s v="9D"/>
    <n v="4.1779999999999999"/>
    <n v="4.18"/>
    <n v="4.1500000000000004"/>
    <x v="111"/>
    <n v="83230"/>
    <n v="39806130"/>
    <s v="D"/>
    <n v="9"/>
    <x v="57"/>
    <n v="3.06"/>
    <n v="13"/>
    <n v="3.06"/>
    <n v="0"/>
    <s v="9D"/>
    <n v="3.4164771110917792E-3"/>
  </r>
  <r>
    <s v="9D-23B-VCS-Loc-22"/>
    <s v="9D"/>
    <n v="4.74"/>
    <n v="4.74"/>
    <n v="4.7"/>
    <x v="112"/>
    <n v="1553654"/>
    <n v="39806130"/>
    <s v="D"/>
    <n v="9"/>
    <x v="57"/>
    <n v="3.06"/>
    <n v="13"/>
    <n v="3.06"/>
    <n v="0"/>
    <s v="9D"/>
    <n v="6.3775361402813729E-2"/>
  </r>
  <r>
    <s v="9D-23B-VCS-Loc-22"/>
    <s v="9D"/>
    <n v="6.274"/>
    <n v="6.27"/>
    <n v="6.25"/>
    <x v="5"/>
    <n v="1006564"/>
    <n v="39806130"/>
    <s v="D"/>
    <n v="9"/>
    <x v="57"/>
    <n v="3.06"/>
    <n v="13"/>
    <n v="3.06"/>
    <n v="0"/>
    <s v="9D"/>
    <n v="4.1318068807509135E-2"/>
  </r>
  <r>
    <s v="9D-23B-VCS-Loc-22"/>
    <s v="9D"/>
    <n v="6.3360000000000003"/>
    <n v="6.34"/>
    <n v="6.32"/>
    <x v="371"/>
    <n v="1167784"/>
    <n v="39806130"/>
    <s v="D"/>
    <n v="9"/>
    <x v="57"/>
    <n v="3.06"/>
    <n v="13"/>
    <n v="3.06"/>
    <n v="0"/>
    <s v="9D"/>
    <n v="4.7935928231397355E-2"/>
  </r>
  <r>
    <s v="9D-23B-VCS-Loc-22"/>
    <s v="9D"/>
    <n v="7.101"/>
    <n v="7.1"/>
    <n v="7.09"/>
    <x v="117"/>
    <n v="3164706"/>
    <n v="39806130"/>
    <s v="D"/>
    <n v="9"/>
    <x v="57"/>
    <n v="3.06"/>
    <n v="13"/>
    <n v="3.06"/>
    <n v="0"/>
    <s v="9D"/>
    <n v="0.12990683181947396"/>
  </r>
  <r>
    <s v="9D-23B-VCS-Loc-22"/>
    <s v="9D"/>
    <n v="8.6479999999999997"/>
    <n v="8.65"/>
    <n v="8.64"/>
    <x v="8"/>
    <n v="3135965"/>
    <n v="39806130"/>
    <s v="D"/>
    <n v="9"/>
    <x v="57"/>
    <n v="3.06"/>
    <n v="13"/>
    <n v="3.06"/>
    <n v="0"/>
    <s v="9D"/>
    <n v="0.12872705327027431"/>
  </r>
  <r>
    <s v="9D-23B-VCS-Loc-22"/>
    <s v="9D"/>
    <n v="8.9719999999999995"/>
    <n v="8.9700000000000006"/>
    <n v="8.9600000000000009"/>
    <x v="9"/>
    <n v="7244692"/>
    <n v="39806130"/>
    <s v="D"/>
    <n v="9"/>
    <x v="57"/>
    <n v="3.06"/>
    <n v="13"/>
    <n v="3.06"/>
    <n v="0"/>
    <s v="9D"/>
    <n v="0.29738464970455031"/>
  </r>
  <r>
    <s v="9D-23B-VCS-Loc-22"/>
    <s v="9D"/>
    <n v="9.3849999999999998"/>
    <n v="9.39"/>
    <n v="9.3800000000000008"/>
    <x v="10"/>
    <n v="7570427"/>
    <n v="39806130"/>
    <s v="D"/>
    <n v="9"/>
    <x v="57"/>
    <n v="3.06"/>
    <n v="13"/>
    <n v="3.06"/>
    <n v="0"/>
    <s v="9D"/>
    <n v="0.31075562377377391"/>
  </r>
  <r>
    <s v="9D-23B-VCS-Loc-22"/>
    <s v="9D"/>
    <n v="9.5530000000000008"/>
    <n v="9.5500000000000007"/>
    <n v="9.5299999999999994"/>
    <x v="11"/>
    <n v="2554894"/>
    <n v="39806130"/>
    <s v="D"/>
    <n v="9"/>
    <x v="57"/>
    <n v="3.06"/>
    <n v="13"/>
    <n v="3.06"/>
    <n v="0"/>
    <s v="9D"/>
    <n v="0.10487488732747469"/>
  </r>
  <r>
    <s v="9D-23B-VCS-Loc-22"/>
    <s v="9D"/>
    <n v="9.8219999999999992"/>
    <n v="9.82"/>
    <n v="9.8000000000000007"/>
    <x v="13"/>
    <n v="2890909"/>
    <n v="39806130"/>
    <s v="D"/>
    <n v="9"/>
    <x v="57"/>
    <n v="3.06"/>
    <n v="13"/>
    <n v="3.06"/>
    <n v="0"/>
    <s v="9D"/>
    <n v="0.11866784126816321"/>
  </r>
  <r>
    <s v="9D-23B-VCS-Loc-22"/>
    <s v="9D"/>
    <n v="10.004"/>
    <n v="10"/>
    <n v="9.99"/>
    <x v="126"/>
    <n v="2010945"/>
    <n v="39806130"/>
    <s v="D"/>
    <n v="9"/>
    <x v="57"/>
    <n v="3.06"/>
    <n v="13"/>
    <n v="3.06"/>
    <n v="0"/>
    <s v="9D"/>
    <n v="8.2546528465270413E-2"/>
  </r>
  <r>
    <s v="9D-23B-VCS-Loc-22"/>
    <s v="9D"/>
    <n v="10.093999999999999"/>
    <n v="10.09"/>
    <n v="10.1"/>
    <x v="223"/>
    <n v="33316825"/>
    <n v="39806130"/>
    <s v="D"/>
    <n v="9"/>
    <x v="57"/>
    <n v="3.06"/>
    <n v="13"/>
    <n v="3.06"/>
    <n v="0"/>
    <s v="9D"/>
    <n v="1.3676098765679485"/>
  </r>
  <r>
    <s v="9D-23B-VCS-Loc-22"/>
    <s v="9D"/>
    <n v="11.63"/>
    <n v="11.63"/>
    <n v="11.63"/>
    <x v="224"/>
    <n v="2570683"/>
    <n v="39806130"/>
    <s v="D"/>
    <n v="9"/>
    <x v="57"/>
    <n v="3.06"/>
    <n v="13"/>
    <n v="3.06"/>
    <n v="0"/>
    <s v="9D"/>
    <n v="0.10552300407752908"/>
  </r>
  <r>
    <s v="9D-23B-VCS-Loc-22"/>
    <s v="9D"/>
    <n v="12.397"/>
    <n v="12.4"/>
    <n v="12.39"/>
    <x v="20"/>
    <n v="9606301"/>
    <n v="39806130"/>
    <s v="D"/>
    <n v="9"/>
    <x v="57"/>
    <n v="3.06"/>
    <n v="13"/>
    <n v="3.06"/>
    <n v="0"/>
    <s v="9D"/>
    <n v="0.39432545342734665"/>
  </r>
  <r>
    <s v="9D-23B-VCS-Loc-22"/>
    <s v="9D"/>
    <n v="12.538"/>
    <n v="12.54"/>
    <n v="12.53"/>
    <x v="21"/>
    <n v="16844545"/>
    <n v="39806130"/>
    <s v="D"/>
    <n v="9"/>
    <x v="57"/>
    <n v="3.06"/>
    <n v="13"/>
    <n v="3.06"/>
    <n v="0"/>
    <s v="9D"/>
    <n v="0.69144542159384192"/>
  </r>
  <r>
    <s v="9D-23B-VCS-Loc-22"/>
    <s v="9D"/>
    <n v="12.848000000000001"/>
    <n v="12.85"/>
    <n v="12.85"/>
    <x v="142"/>
    <n v="1373925"/>
    <n v="39806130"/>
    <s v="D"/>
    <n v="9"/>
    <x v="57"/>
    <n v="3.06"/>
    <n v="13"/>
    <n v="3.06"/>
    <n v="0"/>
    <s v="9D"/>
    <n v="5.6397732967160552E-2"/>
  </r>
  <r>
    <s v="9D-23B-VCS-Loc-22"/>
    <s v="9D"/>
    <n v="12.917"/>
    <n v="12.92"/>
    <n v="12.91"/>
    <x v="227"/>
    <n v="3014795"/>
    <n v="39806130"/>
    <s v="D"/>
    <n v="9"/>
    <x v="57"/>
    <n v="3.06"/>
    <n v="13"/>
    <n v="3.06"/>
    <n v="0"/>
    <s v="9D"/>
    <n v="0.12375319130282275"/>
  </r>
  <r>
    <s v="9D-23B-VCS-Loc-22"/>
    <s v="9D"/>
    <n v="14.25"/>
    <n v="14.25"/>
    <n v="14.25"/>
    <x v="24"/>
    <n v="1498492"/>
    <n v="39806130"/>
    <s v="D"/>
    <n v="9"/>
    <x v="57"/>
    <n v="3.06"/>
    <n v="13"/>
    <n v="3.06"/>
    <n v="0"/>
    <s v="9D"/>
    <n v="6.1511037115873378E-2"/>
  </r>
  <r>
    <s v="9D-23B-VCS-Loc-22"/>
    <s v="9D"/>
    <n v="15.256"/>
    <n v="15.26"/>
    <n v="15.26"/>
    <x v="960"/>
    <n v="1670743"/>
    <n v="39806130"/>
    <s v="D"/>
    <n v="9"/>
    <x v="57"/>
    <n v="3.06"/>
    <n v="13"/>
    <n v="3.06"/>
    <n v="0"/>
    <s v="9D"/>
    <n v="6.8581703929073798E-2"/>
  </r>
  <r>
    <s v="9D-23B-VCS-Loc-22"/>
    <s v="9D"/>
    <n v="15.558"/>
    <n v="15.56"/>
    <n v="15.55"/>
    <x v="27"/>
    <n v="11198581"/>
    <n v="39806130"/>
    <s v="D"/>
    <n v="9"/>
    <x v="57"/>
    <n v="3.06"/>
    <n v="13"/>
    <n v="3.06"/>
    <n v="0"/>
    <s v="9D"/>
    <n v="0.45968635904370164"/>
  </r>
  <r>
    <s v="9D-23B-VCS-Loc-22"/>
    <s v="9D"/>
    <n v="15.775"/>
    <n v="15.78"/>
    <n v="15.77"/>
    <x v="96"/>
    <n v="2216027"/>
    <n v="39806130"/>
    <s v="D"/>
    <n v="9"/>
    <x v="57"/>
    <n v="3.06"/>
    <n v="13"/>
    <n v="3.06"/>
    <n v="0"/>
    <s v="9D"/>
    <n v="9.0964862706492622E-2"/>
  </r>
  <r>
    <s v="9D-23B-VCS-Loc-22"/>
    <s v="9D"/>
    <n v="18.085999999999999"/>
    <n v="18.09"/>
    <n v="18.09"/>
    <x v="33"/>
    <n v="1959053"/>
    <n v="39806130"/>
    <s v="D"/>
    <n v="9"/>
    <x v="57"/>
    <n v="3.06"/>
    <n v="13"/>
    <n v="3.06"/>
    <n v="0"/>
    <s v="9D"/>
    <n v="8.0416433184136521E-2"/>
  </r>
  <r>
    <s v="9D-23B-VCS-Loc-22"/>
    <s v="9D"/>
    <n v="18.215"/>
    <n v="18.22"/>
    <n v="18.21"/>
    <x v="157"/>
    <n v="1524821"/>
    <n v="39806130"/>
    <s v="D"/>
    <n v="9"/>
    <x v="57"/>
    <n v="3.06"/>
    <n v="13"/>
    <n v="3.06"/>
    <n v="0"/>
    <s v="9D"/>
    <n v="6.2591806380056195E-2"/>
  </r>
  <r>
    <s v="9D-23B-VCS-Loc-22"/>
    <s v="9D"/>
    <n v="18.405000000000001"/>
    <n v="18.41"/>
    <n v="18.41"/>
    <x v="275"/>
    <n v="1958196"/>
    <n v="39806130"/>
    <s v="D"/>
    <n v="9"/>
    <x v="57"/>
    <n v="3.06"/>
    <n v="13"/>
    <n v="3.06"/>
    <n v="0"/>
    <s v="9D"/>
    <n v="8.0381254511972561E-2"/>
  </r>
  <r>
    <s v="9D-23B-VCS-Loc-22"/>
    <s v="9D"/>
    <n v="18.512"/>
    <n v="18.510000000000002"/>
    <n v="18.510000000000002"/>
    <x v="36"/>
    <n v="39806130"/>
    <n v="39806130"/>
    <s v="D"/>
    <n v="9"/>
    <x v="57"/>
    <n v="3.06"/>
    <n v="13"/>
    <n v="3.06"/>
    <n v="0"/>
    <s v="9D"/>
    <n v="1.6339869281045754"/>
  </r>
  <r>
    <s v="9D-23B-VCS-Loc-22"/>
    <s v="9D"/>
    <n v="18.765999999999998"/>
    <n v="18.77"/>
    <n v="18.760000000000002"/>
    <x v="97"/>
    <n v="2757467"/>
    <n v="39806130"/>
    <s v="D"/>
    <n v="9"/>
    <x v="57"/>
    <n v="3.06"/>
    <n v="13"/>
    <n v="3.06"/>
    <n v="0"/>
    <s v="9D"/>
    <n v="0.11319023056699402"/>
  </r>
  <r>
    <s v="9D-23B-VCS-Loc-22"/>
    <s v="9D"/>
    <n v="18.898"/>
    <n v="18.899999999999999"/>
    <n v="18.899999999999999"/>
    <x v="667"/>
    <n v="3567914"/>
    <n v="39806130"/>
    <s v="D"/>
    <n v="9"/>
    <x v="57"/>
    <n v="3.06"/>
    <n v="13"/>
    <n v="3.06"/>
    <n v="0"/>
    <s v="9D"/>
    <n v="0.14645796606204389"/>
  </r>
  <r>
    <s v="9D-23B-VCS-Loc-22"/>
    <s v="9D"/>
    <n v="19.111999999999998"/>
    <n v="19.11"/>
    <n v="19.100000000000001"/>
    <x v="161"/>
    <n v="3949914"/>
    <n v="39806130"/>
    <s v="D"/>
    <n v="9"/>
    <x v="57"/>
    <n v="3.06"/>
    <n v="13"/>
    <n v="3.06"/>
    <n v="0"/>
    <s v="9D"/>
    <n v="0.16213854105227651"/>
  </r>
  <r>
    <s v="9D-23B-VCS-Loc-22"/>
    <s v="9D"/>
    <n v="20.044"/>
    <n v="20.04"/>
    <n v="20.04"/>
    <x v="40"/>
    <n v="1516079"/>
    <n v="39806130"/>
    <s v="D"/>
    <n v="9"/>
    <x v="57"/>
    <n v="3.06"/>
    <n v="13"/>
    <n v="3.06"/>
    <n v="0"/>
    <s v="9D"/>
    <n v="6.2232959294808522E-2"/>
  </r>
  <r>
    <s v="9D-23B-VCS-Loc-22"/>
    <s v="9D"/>
    <n v="20.849"/>
    <n v="20.85"/>
    <n v="20.85"/>
    <x v="42"/>
    <n v="1046252"/>
    <n v="39806130"/>
    <s v="D"/>
    <n v="9"/>
    <x v="57"/>
    <n v="3.06"/>
    <n v="13"/>
    <n v="3.06"/>
    <n v="0"/>
    <s v="9D"/>
    <n v="4.2947206661468167E-2"/>
  </r>
  <r>
    <s v="9D-23B-VCS-Loc-22"/>
    <s v="9D"/>
    <n v="21.081"/>
    <n v="21.08"/>
    <n v="21.07"/>
    <x v="167"/>
    <n v="4791983"/>
    <n v="39806130"/>
    <s v="D"/>
    <n v="9"/>
    <x v="57"/>
    <n v="3.06"/>
    <n v="13"/>
    <n v="3.06"/>
    <n v="0"/>
    <s v="9D"/>
    <n v="0.19670431618696282"/>
  </r>
  <r>
    <s v="9D-23B-VCS-Loc-22"/>
    <s v="9D"/>
    <n v="21.279"/>
    <n v="21.28"/>
    <n v="21.28"/>
    <x v="98"/>
    <n v="6759644"/>
    <n v="39806130"/>
    <s v="D"/>
    <n v="9"/>
    <x v="57"/>
    <n v="3.06"/>
    <n v="13"/>
    <n v="3.06"/>
    <n v="0"/>
    <s v="9D"/>
    <n v="0.2774740959405127"/>
  </r>
  <r>
    <s v="9D-23B-VCS-Loc-22"/>
    <s v="9D"/>
    <n v="21.32"/>
    <n v="21.32"/>
    <n v="21.28"/>
    <x v="168"/>
    <n v="10538104"/>
    <n v="39806130"/>
    <s v="D"/>
    <n v="9"/>
    <x v="57"/>
    <n v="3.06"/>
    <n v="13"/>
    <n v="3.06"/>
    <n v="0"/>
    <s v="9D"/>
    <n v="0.43257468593421505"/>
  </r>
  <r>
    <s v="9D-23B-VCS-Loc-22"/>
    <s v="9D"/>
    <n v="22.363"/>
    <n v="22.36"/>
    <n v="22.36"/>
    <x v="232"/>
    <n v="1393078"/>
    <n v="39806130"/>
    <s v="D"/>
    <n v="9"/>
    <x v="57"/>
    <n v="3.06"/>
    <n v="13"/>
    <n v="3.06"/>
    <n v="0"/>
    <s v="9D"/>
    <n v="5.7183937293830506E-2"/>
  </r>
  <r>
    <s v="9D-23B-VCS-Loc-22"/>
    <s v="9D"/>
    <n v="22.756"/>
    <n v="22.76"/>
    <n v="22.76"/>
    <x v="340"/>
    <n v="1613747"/>
    <n v="39806130"/>
    <s v="D"/>
    <n v="9"/>
    <x v="57"/>
    <n v="3.06"/>
    <n v="13"/>
    <n v="3.06"/>
    <n v="0"/>
    <s v="9D"/>
    <n v="6.6242096462730091E-2"/>
  </r>
  <r>
    <s v="9D-23B-VCS-Loc-22"/>
    <s v="9D"/>
    <n v="22.864999999999998"/>
    <n v="22.87"/>
    <n v="22.87"/>
    <x v="233"/>
    <n v="1473888"/>
    <n v="39806130"/>
    <s v="D"/>
    <n v="9"/>
    <x v="57"/>
    <n v="3.06"/>
    <n v="13"/>
    <n v="3.06"/>
    <n v="0"/>
    <s v="9D"/>
    <n v="6.050107673090039E-2"/>
  </r>
  <r>
    <s v="9D-23B-VCS-Loc-22"/>
    <s v="9D"/>
    <n v="23.332999999999998"/>
    <n v="23.33"/>
    <n v="23.32"/>
    <x v="45"/>
    <n v="3241450"/>
    <n v="39806130"/>
    <s v="D"/>
    <n v="9"/>
    <x v="57"/>
    <n v="3.06"/>
    <n v="13"/>
    <n v="3.06"/>
    <n v="0"/>
    <s v="9D"/>
    <n v="0.13305706754473681"/>
  </r>
  <r>
    <s v="9D-23B-VCS-Loc-22"/>
    <s v="9D"/>
    <n v="23.667999999999999"/>
    <n v="23.67"/>
    <n v="23.67"/>
    <x v="238"/>
    <n v="7969803"/>
    <n v="39806130"/>
    <s v="D"/>
    <n v="9"/>
    <x v="57"/>
    <n v="3.06"/>
    <n v="13"/>
    <n v="3.06"/>
    <n v="0"/>
    <s v="9D"/>
    <n v="0.32714945968293396"/>
  </r>
  <r>
    <s v="9D-23B-VCS-Loc-22"/>
    <s v="9D"/>
    <n v="23.893999999999998"/>
    <n v="23.89"/>
    <n v="23.89"/>
    <x v="592"/>
    <n v="6782155"/>
    <n v="39806130"/>
    <s v="D"/>
    <n v="9"/>
    <x v="57"/>
    <n v="3.06"/>
    <n v="13"/>
    <n v="3.06"/>
    <n v="0"/>
    <s v="9D"/>
    <n v="0.27839814155204451"/>
  </r>
  <r>
    <s v="9D-23B-VCS-Loc-22"/>
    <s v="9D"/>
    <n v="23.99"/>
    <n v="23.99"/>
    <n v="23.99"/>
    <x v="901"/>
    <n v="2025850"/>
    <n v="39806130"/>
    <s v="D"/>
    <n v="9"/>
    <x v="57"/>
    <n v="3.06"/>
    <n v="13"/>
    <n v="3.06"/>
    <n v="0"/>
    <s v="9D"/>
    <n v="8.3158358230268889E-2"/>
  </r>
  <r>
    <s v="9D-23B-VCS-Loc-22"/>
    <s v="9D"/>
    <n v="24.933"/>
    <n v="24.93"/>
    <n v="24.93"/>
    <x v="240"/>
    <n v="3418258"/>
    <n v="39806130"/>
    <s v="D"/>
    <n v="9"/>
    <x v="57"/>
    <n v="3.06"/>
    <n v="13"/>
    <n v="3.06"/>
    <n v="0"/>
    <s v="9D"/>
    <n v="0.14031479294492805"/>
  </r>
  <r>
    <s v="9D-23B-VCS-Loc-22"/>
    <s v="9D"/>
    <n v="25.285"/>
    <n v="25.29"/>
    <n v="25.28"/>
    <x v="253"/>
    <n v="4348562"/>
    <n v="39806130"/>
    <s v="D"/>
    <n v="9"/>
    <x v="57"/>
    <n v="3.06"/>
    <n v="13"/>
    <n v="3.06"/>
    <n v="0"/>
    <s v="9D"/>
    <n v="0.1785024935619787"/>
  </r>
  <r>
    <s v="9D-23B-VCS-Loc-22"/>
    <s v="9D"/>
    <n v="25.623999999999999"/>
    <n v="25.62"/>
    <n v="25.62"/>
    <x v="601"/>
    <n v="1159721"/>
    <n v="39806130"/>
    <s v="D"/>
    <n v="9"/>
    <x v="57"/>
    <n v="3.06"/>
    <n v="13"/>
    <n v="3.06"/>
    <n v="0"/>
    <s v="9D"/>
    <n v="4.7604953162951685E-2"/>
  </r>
  <r>
    <s v="9D-23B-VCS-Loc-22"/>
    <s v="9D"/>
    <n v="25.681000000000001"/>
    <n v="25.68"/>
    <n v="25.67"/>
    <x v="254"/>
    <n v="2961751"/>
    <n v="39806130"/>
    <s v="D"/>
    <n v="9"/>
    <x v="57"/>
    <n v="3.06"/>
    <n v="13"/>
    <n v="3.06"/>
    <n v="0"/>
    <s v="9D"/>
    <n v="0.12157580800496438"/>
  </r>
  <r>
    <s v="9D-23B-VCS-Loc-22"/>
    <s v="9D"/>
    <n v="26.623999999999999"/>
    <n v="26.62"/>
    <n v="26.62"/>
    <x v="861"/>
    <n v="6772859"/>
    <n v="39806130"/>
    <s v="D"/>
    <n v="9"/>
    <x v="57"/>
    <n v="3.06"/>
    <n v="13"/>
    <n v="3.06"/>
    <n v="0"/>
    <s v="9D"/>
    <n v="0.27801655352819843"/>
  </r>
  <r>
    <s v="9D-23B-VCS-Loc-22"/>
    <s v="9D"/>
    <n v="27.911999999999999"/>
    <n v="27.91"/>
    <n v="27.91"/>
    <x v="294"/>
    <n v="933912"/>
    <n v="39806130"/>
    <s v="D"/>
    <n v="9"/>
    <x v="57"/>
    <n v="3.06"/>
    <n v="13"/>
    <n v="3.06"/>
    <n v="0"/>
    <s v="9D"/>
    <n v="3.8335804058319656E-2"/>
  </r>
  <r>
    <s v="9D-23B-VCS-Loc-22"/>
    <s v="9D"/>
    <n v="30.957000000000001"/>
    <n v="30.96"/>
    <n v="30.94"/>
    <x v="56"/>
    <n v="2298088"/>
    <n v="39806130"/>
    <s v="D"/>
    <n v="9"/>
    <x v="57"/>
    <n v="3.06"/>
    <n v="13"/>
    <n v="3.06"/>
    <n v="0"/>
    <s v="9D"/>
    <n v="9.4333353974224224E-2"/>
  </r>
  <r>
    <s v="9D-23B-VCS-Loc-22"/>
    <s v="9D"/>
    <n v="31.251999999999999"/>
    <n v="31.25"/>
    <n v="31.25"/>
    <x v="259"/>
    <n v="1075769"/>
    <n v="39806130"/>
    <s v="D"/>
    <n v="9"/>
    <x v="57"/>
    <n v="3.06"/>
    <n v="13"/>
    <n v="3.06"/>
    <n v="0"/>
    <s v="9D"/>
    <n v="4.415883894415585E-2"/>
  </r>
  <r>
    <s v="9D-23B-VCS-Loc-22"/>
    <s v="9D"/>
    <n v="31.745999999999999"/>
    <n v="31.75"/>
    <n v="31.73"/>
    <x v="84"/>
    <n v="3059126"/>
    <n v="39806130"/>
    <s v="D"/>
    <n v="9"/>
    <x v="57"/>
    <n v="3.06"/>
    <n v="13"/>
    <n v="3.06"/>
    <n v="0"/>
    <s v="9D"/>
    <n v="0.1255729179255767"/>
  </r>
  <r>
    <s v="9D-23B-VCS-Loc-22"/>
    <s v="9D"/>
    <n v="34.94"/>
    <n v="34.94"/>
    <n v="34.86"/>
    <x v="61"/>
    <n v="2662025"/>
    <n v="39806130"/>
    <s v="D"/>
    <n v="9"/>
    <x v="57"/>
    <n v="3.06"/>
    <n v="13"/>
    <n v="3.06"/>
    <n v="0"/>
    <s v="9D"/>
    <n v="0.10927246763972237"/>
  </r>
  <r>
    <s v="9D-23B-VCS-Loc-22"/>
    <s v="9D"/>
    <n v="35.67"/>
    <n v="35.67"/>
    <n v="35.67"/>
    <x v="62"/>
    <n v="714251"/>
    <n v="39806130"/>
    <s v="D"/>
    <n v="9"/>
    <x v="57"/>
    <n v="3.06"/>
    <n v="13"/>
    <n v="3.06"/>
    <n v="0"/>
    <s v="9D"/>
    <n v="2.9319021904053996E-2"/>
  </r>
  <r>
    <s v="9D-23B-VCS-Loc-22"/>
    <s v="9D"/>
    <n v="36.115000000000002"/>
    <n v="36.119999999999997"/>
    <n v="36.11"/>
    <x v="353"/>
    <n v="593722"/>
    <n v="39806130"/>
    <s v="D"/>
    <n v="9"/>
    <x v="57"/>
    <n v="3.06"/>
    <n v="13"/>
    <n v="3.06"/>
    <n v="0"/>
    <s v="9D"/>
    <n v="2.4371472105630579E-2"/>
  </r>
  <r>
    <s v="9D-23B-VCS-Loc-22"/>
    <s v="9D"/>
    <n v="36.165999999999997"/>
    <n v="36.17"/>
    <n v="36.11"/>
    <x v="65"/>
    <n v="1597093"/>
    <n v="39806130"/>
    <s v="D"/>
    <n v="9"/>
    <x v="57"/>
    <n v="3.06"/>
    <n v="13"/>
    <n v="3.06"/>
    <n v="0"/>
    <s v="9D"/>
    <n v="6.5558472651506702E-2"/>
  </r>
  <r>
    <s v="9D-23B-VCS-Loc-22"/>
    <s v="9D"/>
    <n v="36.539000000000001"/>
    <n v="36.54"/>
    <n v="36.54"/>
    <x v="66"/>
    <n v="692569"/>
    <n v="39806130"/>
    <s v="D"/>
    <n v="9"/>
    <x v="57"/>
    <n v="3.06"/>
    <n v="13"/>
    <n v="3.06"/>
    <n v="0"/>
    <s v="9D"/>
    <n v="2.8429005603168592E-2"/>
  </r>
  <r>
    <s v="9D-23B-VCS-Loc-22"/>
    <s v="9D"/>
    <n v="36.591000000000001"/>
    <n v="36.590000000000003"/>
    <n v="36.590000000000003"/>
    <x v="107"/>
    <n v="2862554"/>
    <n v="39806130"/>
    <s v="D"/>
    <n v="9"/>
    <x v="57"/>
    <n v="3.06"/>
    <n v="13"/>
    <n v="3.06"/>
    <n v="0"/>
    <s v="9D"/>
    <n v="0.11750390748845628"/>
  </r>
  <r>
    <s v="9D-23B-VCS-Loc-22"/>
    <s v="9D"/>
    <n v="36.734999999999999"/>
    <n v="36.74"/>
    <n v="36.72"/>
    <x v="265"/>
    <n v="702106"/>
    <n v="39806130"/>
    <s v="D"/>
    <n v="9"/>
    <x v="57"/>
    <n v="3.06"/>
    <n v="13"/>
    <n v="3.06"/>
    <n v="0"/>
    <s v="9D"/>
    <n v="2.8820486345791235E-2"/>
  </r>
  <r>
    <s v="9D-23B-VCS-Loc-22"/>
    <s v="9D"/>
    <n v="37.106999999999999"/>
    <n v="37.11"/>
    <n v="37.11"/>
    <x v="1193"/>
    <n v="544636"/>
    <n v="39806130"/>
    <s v="D"/>
    <n v="9"/>
    <x v="57"/>
    <n v="3.06"/>
    <n v="13"/>
    <n v="3.06"/>
    <n v="0"/>
    <s v="9D"/>
    <n v="2.2356559268011316E-2"/>
  </r>
  <r>
    <s v="9D-23B-VCS-Loc-22"/>
    <s v="9D"/>
    <n v="37.246000000000002"/>
    <n v="37.25"/>
    <n v="37.24"/>
    <x v="267"/>
    <n v="1035531"/>
    <n v="39806130"/>
    <s v="D"/>
    <n v="9"/>
    <x v="57"/>
    <n v="3.06"/>
    <n v="13"/>
    <n v="3.06"/>
    <n v="0"/>
    <s v="9D"/>
    <n v="4.2507124346100933E-2"/>
  </r>
  <r>
    <s v="9D-23B-VCS-Loc-22"/>
    <s v="9D"/>
    <n v="37.295999999999999"/>
    <n v="37.299999999999997"/>
    <n v="37.24"/>
    <x v="73"/>
    <n v="1208884"/>
    <n v="39806130"/>
    <s v="D"/>
    <n v="9"/>
    <x v="57"/>
    <n v="3.06"/>
    <n v="13"/>
    <n v="3.06"/>
    <n v="0"/>
    <s v="9D"/>
    <n v="4.9623026744744371E-2"/>
  </r>
  <r>
    <s v="9D-23B-VCS-Loc-22"/>
    <s v="9D"/>
    <n v="37.682000000000002"/>
    <n v="37.68"/>
    <n v="37.67"/>
    <x v="110"/>
    <n v="2755355"/>
    <n v="39806130"/>
    <s v="D"/>
    <n v="9"/>
    <x v="57"/>
    <n v="3.06"/>
    <n v="13"/>
    <n v="3.06"/>
    <n v="0"/>
    <s v="9D"/>
    <n v="0.11310353586966586"/>
  </r>
  <r>
    <s v="9D-23B-VCS-Loc-22"/>
    <s v="9D"/>
    <n v="37.713999999999999"/>
    <n v="37.71"/>
    <n v="37.67"/>
    <x v="200"/>
    <n v="4108127"/>
    <n v="39806130"/>
    <s v="D"/>
    <n v="9"/>
    <x v="57"/>
    <n v="3.06"/>
    <n v="13"/>
    <n v="3.06"/>
    <n v="0"/>
    <s v="9D"/>
    <n v="0.16863296725889865"/>
  </r>
  <r>
    <s v="9D-23B-VCS-Loc-22"/>
    <s v="9D"/>
    <n v="37.988999999999997"/>
    <n v="37.99"/>
    <n v="37.99"/>
    <x v="77"/>
    <n v="22072508"/>
    <n v="39806130"/>
    <s v="D"/>
    <n v="9"/>
    <x v="57"/>
    <n v="3.06"/>
    <n v="13"/>
    <n v="3.06"/>
    <n v="0"/>
    <s v="9D"/>
    <n v="0.90604611758248443"/>
  </r>
  <r>
    <s v="9D-23B-VCS-Loc-22"/>
    <s v="9D"/>
    <n v="38.299999999999997"/>
    <n v="38.299999999999997"/>
    <n v="38.299999999999997"/>
    <x v="78"/>
    <n v="631842"/>
    <n v="39806130"/>
    <s v="D"/>
    <n v="9"/>
    <x v="57"/>
    <n v="3.06"/>
    <n v="13"/>
    <n v="3.06"/>
    <n v="0"/>
    <s v="9D"/>
    <n v="2.5936245714603529E-2"/>
  </r>
  <r>
    <s v="9D-23B-VCS-Loc-22"/>
    <s v="9D"/>
    <n v="39.451000000000001"/>
    <n v="39.450000000000003"/>
    <n v="39.450000000000003"/>
    <x v="1194"/>
    <n v="1208355"/>
    <n v="39806130"/>
    <s v="D"/>
    <n v="9"/>
    <x v="57"/>
    <n v="3.06"/>
    <n v="13"/>
    <n v="3.06"/>
    <n v="0"/>
    <s v="9D"/>
    <n v="4.9601312021786692E-2"/>
  </r>
  <r>
    <s v="9D-23B-VCS-Loc-22"/>
    <s v="9D"/>
    <n v="39.536000000000001"/>
    <n v="39.54"/>
    <n v="39.53"/>
    <x v="207"/>
    <n v="2470653"/>
    <n v="39806130"/>
    <s v="D"/>
    <n v="9"/>
    <x v="57"/>
    <n v="3.06"/>
    <n v="13"/>
    <n v="3.06"/>
    <n v="0"/>
    <s v="9D"/>
    <n v="0.10141691005587213"/>
  </r>
  <r>
    <s v="9E-25A-VCS-Loc-22"/>
    <s v="9E"/>
    <n v="4.1740000000000004"/>
    <n v="4.17"/>
    <n v="4.1500000000000004"/>
    <x v="0"/>
    <n v="918889"/>
    <n v="24765214"/>
    <s v="E"/>
    <n v="9"/>
    <x v="58"/>
    <n v="6.18"/>
    <n v="11"/>
    <n v="6.18"/>
    <n v="1"/>
    <s v="9E"/>
    <n v="3.001943380200035E-2"/>
  </r>
  <r>
    <s v="9E-25A-VCS-Loc-22"/>
    <s v="9E"/>
    <n v="4.9820000000000002"/>
    <n v="4.9800000000000004"/>
    <n v="4.9800000000000004"/>
    <x v="1093"/>
    <n v="41004996"/>
    <n v="24765214"/>
    <s v="E"/>
    <n v="9"/>
    <x v="58"/>
    <n v="6.18"/>
    <n v="11"/>
    <n v="6.18"/>
    <n v="1"/>
    <s v="9E"/>
    <n v="1.3396033285557765"/>
  </r>
  <r>
    <s v="9E-25A-VCS-Loc-22"/>
    <s v="9E"/>
    <n v="5.3390000000000004"/>
    <n v="5.34"/>
    <n v="5.34"/>
    <x v="187"/>
    <n v="5126454"/>
    <n v="24765214"/>
    <s v="E"/>
    <n v="9"/>
    <x v="58"/>
    <n v="6.18"/>
    <n v="11"/>
    <n v="6.18"/>
    <n v="1"/>
    <s v="9E"/>
    <n v="0.16747751522980456"/>
  </r>
  <r>
    <s v="9E-25A-VCS-Loc-22"/>
    <s v="9E"/>
    <n v="6.2629999999999999"/>
    <n v="6.26"/>
    <n v="6.25"/>
    <x v="214"/>
    <n v="834088"/>
    <n v="24765214"/>
    <s v="E"/>
    <n v="9"/>
    <x v="58"/>
    <n v="6.18"/>
    <n v="11"/>
    <n v="6.18"/>
    <n v="1"/>
    <s v="9E"/>
    <n v="2.7249046948045808E-2"/>
  </r>
  <r>
    <s v="9E-25A-VCS-Loc-22"/>
    <s v="9E"/>
    <n v="8.0180000000000007"/>
    <n v="8.02"/>
    <n v="8.02"/>
    <x v="539"/>
    <n v="6387676"/>
    <n v="24765214"/>
    <s v="E"/>
    <n v="9"/>
    <x v="58"/>
    <n v="6.18"/>
    <n v="11"/>
    <n v="6.18"/>
    <n v="1"/>
    <s v="9E"/>
    <n v="0.20868071859672532"/>
  </r>
  <r>
    <s v="9E-25A-VCS-Loc-22"/>
    <s v="9E"/>
    <n v="8.1720000000000006"/>
    <n v="8.17"/>
    <n v="8.17"/>
    <x v="1195"/>
    <n v="1525611"/>
    <n v="24765214"/>
    <s v="E"/>
    <n v="9"/>
    <x v="58"/>
    <n v="6.18"/>
    <n v="11"/>
    <n v="6.18"/>
    <n v="1"/>
    <s v="9E"/>
    <n v="4.9840599269447727E-2"/>
  </r>
  <r>
    <s v="9E-25A-VCS-Loc-22"/>
    <s v="9E"/>
    <n v="8.4469999999999992"/>
    <n v="8.4499999999999993"/>
    <n v="8.4499999999999993"/>
    <x v="914"/>
    <n v="1462129"/>
    <n v="24765214"/>
    <s v="E"/>
    <n v="9"/>
    <x v="58"/>
    <n v="6.18"/>
    <n v="11"/>
    <n v="6.18"/>
    <n v="1"/>
    <s v="9E"/>
    <n v="4.7766688604918506E-2"/>
  </r>
  <r>
    <s v="9E-25A-VCS-Loc-22"/>
    <s v="9E"/>
    <n v="8.6219999999999999"/>
    <n v="8.6199999999999992"/>
    <n v="8.6199999999999992"/>
    <x v="414"/>
    <n v="7269022"/>
    <n v="24765214"/>
    <s v="E"/>
    <n v="9"/>
    <x v="58"/>
    <n v="6.18"/>
    <n v="11"/>
    <n v="6.18"/>
    <n v="1"/>
    <s v="9E"/>
    <n v="0.23747364995585338"/>
  </r>
  <r>
    <s v="9E-25A-VCS-Loc-22"/>
    <s v="9E"/>
    <n v="8.9689999999999994"/>
    <n v="8.9700000000000006"/>
    <n v="8.9600000000000009"/>
    <x v="9"/>
    <n v="4424793"/>
    <n v="24765214"/>
    <s v="E"/>
    <n v="9"/>
    <x v="58"/>
    <n v="6.18"/>
    <n v="11"/>
    <n v="6.18"/>
    <n v="1"/>
    <s v="9E"/>
    <n v="0.14455476183854035"/>
  </r>
  <r>
    <s v="9E-25A-VCS-Loc-22"/>
    <s v="9E"/>
    <n v="9.3789999999999996"/>
    <n v="9.3800000000000008"/>
    <n v="9.3800000000000008"/>
    <x v="10"/>
    <n v="4255288"/>
    <n v="24765214"/>
    <s v="E"/>
    <n v="9"/>
    <x v="58"/>
    <n v="6.18"/>
    <n v="11"/>
    <n v="6.18"/>
    <n v="1"/>
    <s v="9E"/>
    <n v="0.13901715704992271"/>
  </r>
  <r>
    <s v="9E-25A-VCS-Loc-22"/>
    <s v="9E"/>
    <n v="10.097"/>
    <n v="10.1"/>
    <n v="10.1"/>
    <x v="127"/>
    <n v="1215317"/>
    <n v="24765214"/>
    <s v="E"/>
    <n v="9"/>
    <x v="58"/>
    <n v="6.18"/>
    <n v="11"/>
    <n v="6.18"/>
    <n v="1"/>
    <s v="9E"/>
    <n v="3.9703520479563534E-2"/>
  </r>
  <r>
    <s v="9E-25A-VCS-Loc-22"/>
    <s v="9E"/>
    <n v="10.195"/>
    <n v="10.199999999999999"/>
    <n v="10.18"/>
    <x v="14"/>
    <n v="1529758"/>
    <n v="24765214"/>
    <s v="E"/>
    <n v="9"/>
    <x v="58"/>
    <n v="6.18"/>
    <n v="11"/>
    <n v="6.18"/>
    <n v="1"/>
    <s v="9E"/>
    <n v="4.9976078736474638E-2"/>
  </r>
  <r>
    <s v="9E-25A-VCS-Loc-22"/>
    <s v="9E"/>
    <n v="10.367000000000001"/>
    <n v="10.37"/>
    <n v="10.37"/>
    <x v="1196"/>
    <n v="2822150"/>
    <n v="24765214"/>
    <s v="E"/>
    <n v="9"/>
    <x v="58"/>
    <n v="6.18"/>
    <n v="11"/>
    <n v="6.18"/>
    <n v="1"/>
    <s v="9E"/>
    <n v="9.2197583281892884E-2"/>
  </r>
  <r>
    <s v="9E-25A-VCS-Loc-22"/>
    <s v="9E"/>
    <n v="10.478999999999999"/>
    <n v="10.48"/>
    <n v="10.48"/>
    <x v="384"/>
    <n v="1573377"/>
    <n v="24765214"/>
    <s v="E"/>
    <n v="9"/>
    <x v="58"/>
    <n v="6.18"/>
    <n v="11"/>
    <n v="6.18"/>
    <n v="1"/>
    <s v="9E"/>
    <n v="5.1401079670221207E-2"/>
  </r>
  <r>
    <s v="9E-25A-VCS-Loc-22"/>
    <s v="9E"/>
    <n v="11.542999999999999"/>
    <n v="11.54"/>
    <n v="11.54"/>
    <x v="1167"/>
    <n v="1014464"/>
    <n v="24765214"/>
    <s v="E"/>
    <n v="9"/>
    <x v="58"/>
    <n v="6.18"/>
    <n v="11"/>
    <n v="6.18"/>
    <n v="1"/>
    <s v="9E"/>
    <n v="3.314179938220229E-2"/>
  </r>
  <r>
    <s v="9E-25A-VCS-Loc-22"/>
    <s v="9E"/>
    <n v="12.391"/>
    <n v="12.39"/>
    <n v="12.39"/>
    <x v="20"/>
    <n v="10595418"/>
    <n v="24765214"/>
    <s v="E"/>
    <n v="9"/>
    <x v="58"/>
    <n v="6.18"/>
    <n v="11"/>
    <n v="6.18"/>
    <n v="1"/>
    <s v="9E"/>
    <n v="0.34614458248550467"/>
  </r>
  <r>
    <s v="9E-25A-VCS-Loc-22"/>
    <s v="9E"/>
    <n v="12.537000000000001"/>
    <n v="12.54"/>
    <n v="12.53"/>
    <x v="21"/>
    <n v="13297442"/>
    <n v="24765214"/>
    <s v="E"/>
    <n v="9"/>
    <x v="58"/>
    <n v="6.18"/>
    <n v="11"/>
    <n v="6.18"/>
    <n v="1"/>
    <s v="9E"/>
    <n v="0.4344177369137503"/>
  </r>
  <r>
    <s v="9E-25A-VCS-Loc-22"/>
    <s v="9E"/>
    <n v="12.909000000000001"/>
    <n v="12.91"/>
    <n v="12.91"/>
    <x v="22"/>
    <n v="103409004"/>
    <n v="24765214"/>
    <s v="E"/>
    <n v="9"/>
    <x v="58"/>
    <n v="6.18"/>
    <n v="11"/>
    <n v="6.18"/>
    <n v="1"/>
    <s v="9E"/>
    <n v="3.3782967802517923"/>
  </r>
  <r>
    <s v="9E-25A-VCS-Loc-22"/>
    <s v="9E"/>
    <n v="15.026999999999999"/>
    <n v="15.03"/>
    <n v="15.02"/>
    <x v="286"/>
    <n v="1964002"/>
    <n v="24765214"/>
    <s v="E"/>
    <n v="9"/>
    <x v="58"/>
    <n v="6.18"/>
    <n v="11"/>
    <n v="6.18"/>
    <n v="1"/>
    <s v="9E"/>
    <n v="6.4162513672485239E-2"/>
  </r>
  <r>
    <s v="9E-25A-VCS-Loc-22"/>
    <s v="9E"/>
    <n v="15.076000000000001"/>
    <n v="15.08"/>
    <n v="15.07"/>
    <x v="229"/>
    <n v="1650577"/>
    <n v="24765214"/>
    <s v="E"/>
    <n v="9"/>
    <x v="58"/>
    <n v="6.18"/>
    <n v="11"/>
    <n v="6.18"/>
    <n v="1"/>
    <s v="9E"/>
    <n v="5.3923147394956655E-2"/>
  </r>
  <r>
    <s v="9E-25A-VCS-Loc-22"/>
    <s v="9E"/>
    <n v="15.177"/>
    <n v="15.18"/>
    <n v="15.18"/>
    <x v="287"/>
    <n v="38137585"/>
    <n v="24765214"/>
    <s v="E"/>
    <n v="9"/>
    <x v="58"/>
    <n v="6.18"/>
    <n v="11"/>
    <n v="6.18"/>
    <n v="1"/>
    <s v="9E"/>
    <n v="1.2459271013970799"/>
  </r>
  <r>
    <s v="9E-25A-VCS-Loc-22"/>
    <s v="9E"/>
    <n v="15.558999999999999"/>
    <n v="15.56"/>
    <n v="15.55"/>
    <x v="27"/>
    <n v="6531654"/>
    <n v="24765214"/>
    <s v="E"/>
    <n v="9"/>
    <x v="58"/>
    <n v="6.18"/>
    <n v="11"/>
    <n v="6.18"/>
    <n v="1"/>
    <s v="9E"/>
    <n v="0.21338437490335696"/>
  </r>
  <r>
    <s v="9E-25A-VCS-Loc-22"/>
    <s v="9E"/>
    <n v="15.771000000000001"/>
    <n v="15.77"/>
    <n v="15.77"/>
    <x v="189"/>
    <n v="1780109"/>
    <n v="24765214"/>
    <s v="E"/>
    <n v="9"/>
    <x v="58"/>
    <n v="6.18"/>
    <n v="11"/>
    <n v="6.18"/>
    <n v="1"/>
    <s v="9E"/>
    <n v="5.8154863412060685E-2"/>
  </r>
  <r>
    <s v="9E-25A-VCS-Loc-22"/>
    <s v="9E"/>
    <n v="16.437999999999999"/>
    <n v="16.440000000000001"/>
    <n v="16.440000000000001"/>
    <x v="289"/>
    <n v="24338424"/>
    <n v="24765214"/>
    <s v="E"/>
    <n v="9"/>
    <x v="58"/>
    <n v="6.18"/>
    <n v="11"/>
    <n v="6.18"/>
    <n v="1"/>
    <s v="9E"/>
    <n v="0.79511857048350387"/>
  </r>
  <r>
    <s v="9E-25A-VCS-Loc-22"/>
    <s v="9E"/>
    <n v="18.402999999999999"/>
    <n v="18.399999999999999"/>
    <n v="18.399999999999999"/>
    <x v="158"/>
    <n v="940818"/>
    <n v="24765214"/>
    <s v="E"/>
    <n v="9"/>
    <x v="58"/>
    <n v="6.18"/>
    <n v="11"/>
    <n v="6.18"/>
    <n v="1"/>
    <s v="9E"/>
    <n v="3.0735838246763601E-2"/>
  </r>
  <r>
    <s v="9E-25A-VCS-Loc-22"/>
    <s v="9E"/>
    <n v="18.510999999999999"/>
    <n v="18.510000000000002"/>
    <n v="18.510000000000002"/>
    <x v="36"/>
    <n v="24765214"/>
    <n v="24765214"/>
    <s v="E"/>
    <n v="9"/>
    <x v="58"/>
    <n v="6.18"/>
    <n v="11"/>
    <n v="6.18"/>
    <n v="1"/>
    <s v="9E"/>
    <n v="0.80906148867313921"/>
  </r>
  <r>
    <s v="9E-25A-VCS-Loc-22"/>
    <s v="9E"/>
    <n v="19.166"/>
    <n v="19.170000000000002"/>
    <n v="19.170000000000002"/>
    <x v="1197"/>
    <n v="2041668"/>
    <n v="24765214"/>
    <s v="E"/>
    <n v="9"/>
    <x v="58"/>
    <n v="6.18"/>
    <n v="11"/>
    <n v="6.18"/>
    <n v="1"/>
    <s v="9E"/>
    <n v="6.6699805277528015E-2"/>
  </r>
  <r>
    <s v="9E-25A-VCS-Loc-22"/>
    <s v="9E"/>
    <n v="19.297999999999998"/>
    <n v="19.3"/>
    <n v="19.3"/>
    <x v="38"/>
    <n v="1514195"/>
    <n v="24765214"/>
    <s v="E"/>
    <n v="9"/>
    <x v="58"/>
    <n v="6.18"/>
    <n v="11"/>
    <n v="6.18"/>
    <n v="1"/>
    <s v="9E"/>
    <n v="4.9467646871188924E-2"/>
  </r>
  <r>
    <s v="9E-25A-VCS-Loc-22"/>
    <s v="9E"/>
    <n v="19.550999999999998"/>
    <n v="19.55"/>
    <n v="19.55"/>
    <x v="574"/>
    <n v="14385947"/>
    <n v="24765214"/>
    <s v="E"/>
    <n v="9"/>
    <x v="58"/>
    <n v="6.18"/>
    <n v="11"/>
    <n v="6.18"/>
    <n v="1"/>
    <s v="9E"/>
    <n v="0.46997840179345435"/>
  </r>
  <r>
    <s v="9E-25A-VCS-Loc-22"/>
    <s v="9E"/>
    <n v="21.079000000000001"/>
    <n v="21.08"/>
    <n v="21.07"/>
    <x v="167"/>
    <n v="3491118"/>
    <n v="24765214"/>
    <s v="E"/>
    <n v="9"/>
    <x v="58"/>
    <n v="6.18"/>
    <n v="11"/>
    <n v="6.18"/>
    <n v="1"/>
    <s v="9E"/>
    <n v="0.11405228019485687"/>
  </r>
  <r>
    <s v="9E-25A-VCS-Loc-22"/>
    <s v="9E"/>
    <n v="21.274999999999999"/>
    <n v="21.28"/>
    <n v="21.28"/>
    <x v="98"/>
    <n v="10616400"/>
    <n v="24765214"/>
    <s v="E"/>
    <n v="9"/>
    <x v="58"/>
    <n v="6.18"/>
    <n v="11"/>
    <n v="6.18"/>
    <n v="1"/>
    <s v="9E"/>
    <n v="0.34683004913058757"/>
  </r>
  <r>
    <s v="9E-25A-VCS-Loc-22"/>
    <s v="9E"/>
    <n v="21.776"/>
    <n v="21.78"/>
    <n v="21.78"/>
    <x v="466"/>
    <n v="1261299"/>
    <n v="24765214"/>
    <s v="E"/>
    <n v="9"/>
    <x v="58"/>
    <n v="6.18"/>
    <n v="11"/>
    <n v="6.18"/>
    <n v="1"/>
    <s v="9E"/>
    <n v="4.1205718900791326E-2"/>
  </r>
  <r>
    <s v="9E-25A-VCS-Loc-22"/>
    <s v="9E"/>
    <n v="22.361000000000001"/>
    <n v="22.36"/>
    <n v="22.36"/>
    <x v="232"/>
    <n v="1536607"/>
    <n v="24765214"/>
    <s v="E"/>
    <n v="9"/>
    <x v="58"/>
    <n v="6.18"/>
    <n v="11"/>
    <n v="6.18"/>
    <n v="1"/>
    <s v="9E"/>
    <n v="5.0199830573867295E-2"/>
  </r>
  <r>
    <s v="9E-25A-VCS-Loc-22"/>
    <s v="9E"/>
    <n v="22.864000000000001"/>
    <n v="22.86"/>
    <n v="22.86"/>
    <x v="900"/>
    <n v="1152606"/>
    <n v="24765214"/>
    <s v="E"/>
    <n v="9"/>
    <x v="58"/>
    <n v="6.18"/>
    <n v="11"/>
    <n v="6.18"/>
    <n v="1"/>
    <s v="9E"/>
    <n v="3.7654797823010629E-2"/>
  </r>
  <r>
    <s v="9E-25A-VCS-Loc-22"/>
    <s v="9E"/>
    <n v="23.242999999999999"/>
    <n v="23.24"/>
    <n v="23.24"/>
    <x v="343"/>
    <n v="2763191"/>
    <n v="24765214"/>
    <s v="E"/>
    <n v="9"/>
    <x v="58"/>
    <n v="6.18"/>
    <n v="11"/>
    <n v="6.18"/>
    <n v="1"/>
    <s v="9E"/>
    <n v="9.0271435730303815E-2"/>
  </r>
  <r>
    <s v="9E-25A-VCS-Loc-22"/>
    <s v="9E"/>
    <n v="23.326000000000001"/>
    <n v="23.33"/>
    <n v="23.32"/>
    <x v="45"/>
    <n v="2180624"/>
    <n v="24765214"/>
    <s v="E"/>
    <n v="9"/>
    <x v="58"/>
    <n v="6.18"/>
    <n v="11"/>
    <n v="6.18"/>
    <n v="1"/>
    <s v="9E"/>
    <n v="7.123939650496762E-2"/>
  </r>
  <r>
    <s v="9E-25A-VCS-Loc-22"/>
    <s v="9E"/>
    <n v="23.54"/>
    <n v="23.54"/>
    <n v="23.54"/>
    <x v="1118"/>
    <n v="4981035"/>
    <n v="24765214"/>
    <s v="E"/>
    <n v="9"/>
    <x v="58"/>
    <n v="6.18"/>
    <n v="11"/>
    <n v="6.18"/>
    <n v="1"/>
    <s v="9E"/>
    <n v="0.16272678250359596"/>
  </r>
  <r>
    <s v="9E-25A-VCS-Loc-22"/>
    <s v="9E"/>
    <n v="23.667000000000002"/>
    <n v="23.67"/>
    <n v="23.67"/>
    <x v="238"/>
    <n v="1405475"/>
    <n v="24765214"/>
    <s v="E"/>
    <n v="9"/>
    <x v="58"/>
    <n v="6.18"/>
    <n v="11"/>
    <n v="6.18"/>
    <n v="1"/>
    <s v="9E"/>
    <n v="4.5915843723089989E-2"/>
  </r>
  <r>
    <s v="9E-25A-VCS-Loc-22"/>
    <s v="9E"/>
    <n v="23.895"/>
    <n v="23.9"/>
    <n v="23.89"/>
    <x v="239"/>
    <n v="1504300"/>
    <n v="24765214"/>
    <s v="E"/>
    <n v="9"/>
    <x v="58"/>
    <n v="6.18"/>
    <n v="11"/>
    <n v="6.18"/>
    <n v="1"/>
    <s v="9E"/>
    <n v="4.9144384434190759E-2"/>
  </r>
  <r>
    <s v="9E-25A-VCS-Loc-22"/>
    <s v="9E"/>
    <n v="25.152999999999999"/>
    <n v="25.15"/>
    <n v="25.15"/>
    <x v="345"/>
    <n v="7435182"/>
    <n v="24765214"/>
    <s v="E"/>
    <n v="9"/>
    <x v="58"/>
    <n v="6.18"/>
    <n v="11"/>
    <n v="6.18"/>
    <n v="1"/>
    <s v="9E"/>
    <n v="0.24290197603282282"/>
  </r>
  <r>
    <s v="9E-25A-VCS-Loc-22"/>
    <s v="9E"/>
    <n v="25.28"/>
    <n v="25.28"/>
    <n v="25.28"/>
    <x v="49"/>
    <n v="1151417"/>
    <n v="24765214"/>
    <s v="E"/>
    <n v="9"/>
    <x v="58"/>
    <n v="6.18"/>
    <n v="11"/>
    <n v="6.18"/>
    <n v="1"/>
    <s v="9E"/>
    <n v="3.7615954059737174E-2"/>
  </r>
  <r>
    <s v="9E-25A-VCS-Loc-22"/>
    <s v="9E"/>
    <n v="25.675999999999998"/>
    <n v="25.68"/>
    <n v="25.67"/>
    <x v="254"/>
    <n v="1737974"/>
    <n v="24765214"/>
    <s v="E"/>
    <n v="9"/>
    <x v="58"/>
    <n v="6.18"/>
    <n v="11"/>
    <n v="6.18"/>
    <n v="1"/>
    <s v="9E"/>
    <n v="5.6778343676546078E-2"/>
  </r>
  <r>
    <s v="9E-25A-VCS-Loc-22"/>
    <s v="9E"/>
    <n v="26.623999999999999"/>
    <n v="26.62"/>
    <n v="26.62"/>
    <x v="861"/>
    <n v="5273608"/>
    <n v="24765214"/>
    <s v="E"/>
    <n v="9"/>
    <x v="58"/>
    <n v="6.18"/>
    <n v="11"/>
    <n v="6.18"/>
    <n v="1"/>
    <s v="9E"/>
    <n v="0.1722849291412776"/>
  </r>
  <r>
    <s v="9E-25A-VCS-Loc-22"/>
    <s v="9E"/>
    <n v="27.904"/>
    <n v="27.9"/>
    <n v="27.9"/>
    <x v="942"/>
    <n v="1220386"/>
    <n v="24765214"/>
    <s v="E"/>
    <n v="9"/>
    <x v="58"/>
    <n v="6.18"/>
    <n v="11"/>
    <n v="6.18"/>
    <n v="1"/>
    <s v="9E"/>
    <n v="3.986912101449467E-2"/>
  </r>
  <r>
    <s v="9E-25A-VCS-Loc-22"/>
    <s v="9E"/>
    <n v="28.283999999999999"/>
    <n v="28.28"/>
    <n v="28.28"/>
    <x v="1198"/>
    <n v="1180984"/>
    <n v="24765214"/>
    <s v="E"/>
    <n v="9"/>
    <x v="58"/>
    <n v="6.18"/>
    <n v="11"/>
    <n v="6.18"/>
    <n v="1"/>
    <s v="9E"/>
    <n v="3.858188639674822E-2"/>
  </r>
  <r>
    <s v="9E-25A-VCS-Loc-22"/>
    <s v="9E"/>
    <n v="28.524999999999999"/>
    <n v="28.53"/>
    <n v="28.53"/>
    <x v="53"/>
    <n v="1650994"/>
    <n v="24765214"/>
    <s v="E"/>
    <n v="9"/>
    <x v="58"/>
    <n v="6.18"/>
    <n v="11"/>
    <n v="6.18"/>
    <n v="1"/>
    <s v="9E"/>
    <n v="5.3936770480982749E-2"/>
  </r>
  <r>
    <s v="9E-25A-VCS-Loc-22"/>
    <s v="9E"/>
    <n v="29.437000000000001"/>
    <n v="29.44"/>
    <n v="29.44"/>
    <x v="810"/>
    <n v="156620"/>
    <n v="24765214"/>
    <s v="E"/>
    <n v="9"/>
    <x v="58"/>
    <n v="6.18"/>
    <n v="11"/>
    <n v="6.18"/>
    <n v="1"/>
    <s v="9E"/>
    <n v="5.1166612311925536E-3"/>
  </r>
  <r>
    <s v="9E-25A-VCS-Loc-22"/>
    <s v="9E"/>
    <n v="30.024000000000001"/>
    <n v="30.02"/>
    <n v="30.02"/>
    <x v="628"/>
    <n v="1313999"/>
    <n v="24765214"/>
    <s v="E"/>
    <n v="9"/>
    <x v="58"/>
    <n v="6.18"/>
    <n v="11"/>
    <n v="6.18"/>
    <n v="1"/>
    <s v="9E"/>
    <n v="4.2927389484904765E-2"/>
  </r>
  <r>
    <s v="9E-25A-VCS-Loc-22"/>
    <s v="9E"/>
    <n v="30.940999999999999"/>
    <n v="30.94"/>
    <n v="30.94"/>
    <x v="814"/>
    <n v="4074811"/>
    <n v="24765214"/>
    <s v="E"/>
    <n v="9"/>
    <x v="58"/>
    <n v="6.18"/>
    <n v="11"/>
    <n v="6.18"/>
    <n v="1"/>
    <s v="9E"/>
    <n v="0.13312110501939065"/>
  </r>
  <r>
    <s v="9E-25A-VCS-Loc-22"/>
    <s v="9E"/>
    <n v="31.245999999999999"/>
    <n v="31.25"/>
    <n v="31.25"/>
    <x v="259"/>
    <n v="1419738"/>
    <n v="24765214"/>
    <s v="E"/>
    <n v="9"/>
    <x v="58"/>
    <n v="6.18"/>
    <n v="11"/>
    <n v="6.18"/>
    <n v="1"/>
    <s v="9E"/>
    <n v="4.6381805536016174E-2"/>
  </r>
  <r>
    <s v="9E-25A-VCS-Loc-22"/>
    <s v="9E"/>
    <n v="31.734999999999999"/>
    <n v="31.74"/>
    <n v="31.73"/>
    <x v="103"/>
    <n v="3834963"/>
    <n v="24765214"/>
    <s v="E"/>
    <n v="9"/>
    <x v="58"/>
    <n v="6.18"/>
    <n v="11"/>
    <n v="6.18"/>
    <n v="1"/>
    <s v="9E"/>
    <n v="0.12528544569759856"/>
  </r>
  <r>
    <s v="9E-25A-VCS-Loc-22"/>
    <s v="9E"/>
    <n v="33.972999999999999"/>
    <n v="33.97"/>
    <n v="33.97"/>
    <x v="705"/>
    <n v="793557"/>
    <n v="24765214"/>
    <s v="E"/>
    <n v="9"/>
    <x v="58"/>
    <n v="6.18"/>
    <n v="11"/>
    <n v="6.18"/>
    <n v="1"/>
    <s v="9E"/>
    <n v="2.5924928723288655E-2"/>
  </r>
  <r>
    <s v="9E-25A-VCS-Loc-22"/>
    <s v="9E"/>
    <n v="34.212000000000003"/>
    <n v="34.21"/>
    <n v="34.21"/>
    <x v="86"/>
    <n v="112602621"/>
    <n v="24765214"/>
    <s v="E"/>
    <n v="9"/>
    <x v="58"/>
    <n v="6.18"/>
    <n v="11"/>
    <n v="6.18"/>
    <n v="1"/>
    <s v="9E"/>
    <n v="3.6786455459160297"/>
  </r>
  <r>
    <s v="9E-25A-VCS-Loc-22"/>
    <s v="9E"/>
    <n v="34.406999999999996"/>
    <n v="34.409999999999997"/>
    <n v="34.409999999999997"/>
    <x v="195"/>
    <n v="4138772"/>
    <n v="24765214"/>
    <s v="E"/>
    <n v="9"/>
    <x v="58"/>
    <n v="6.18"/>
    <n v="11"/>
    <n v="6.18"/>
    <n v="1"/>
    <s v="9E"/>
    <n v="0.13521066426475076"/>
  </r>
  <r>
    <s v="9E-25A-VCS-Loc-22"/>
    <s v="9E"/>
    <n v="34.576999999999998"/>
    <n v="34.58"/>
    <n v="34.58"/>
    <x v="183"/>
    <n v="2020106"/>
    <n v="24765214"/>
    <s v="E"/>
    <n v="9"/>
    <x v="58"/>
    <n v="6.18"/>
    <n v="11"/>
    <n v="6.18"/>
    <n v="1"/>
    <s v="9E"/>
    <n v="6.599539045523857E-2"/>
  </r>
  <r>
    <s v="9E-25A-VCS-Loc-22"/>
    <s v="9E"/>
    <n v="34.932000000000002"/>
    <n v="34.93"/>
    <n v="34.86"/>
    <x v="1009"/>
    <n v="2361670"/>
    <n v="24765214"/>
    <s v="E"/>
    <n v="9"/>
    <x v="58"/>
    <n v="6.18"/>
    <n v="11"/>
    <n v="6.18"/>
    <n v="1"/>
    <s v="9E"/>
    <n v="7.7154037350724805E-2"/>
  </r>
  <r>
    <s v="9E-25A-VCS-Loc-22"/>
    <s v="9E"/>
    <n v="35.164999999999999"/>
    <n v="35.17"/>
    <n v="35.17"/>
    <x v="1076"/>
    <n v="2035269"/>
    <n v="24765214"/>
    <s v="E"/>
    <n v="9"/>
    <x v="58"/>
    <n v="6.18"/>
    <n v="11"/>
    <n v="6.18"/>
    <n v="1"/>
    <s v="9E"/>
    <n v="6.6490754612105976E-2"/>
  </r>
  <r>
    <s v="9E-25A-VCS-Loc-22"/>
    <s v="9E"/>
    <n v="35.225000000000001"/>
    <n v="35.229999999999997"/>
    <n v="35.229999999999997"/>
    <x v="262"/>
    <n v="884055"/>
    <n v="24765214"/>
    <s v="E"/>
    <n v="9"/>
    <x v="58"/>
    <n v="6.18"/>
    <n v="11"/>
    <n v="6.18"/>
    <n v="1"/>
    <s v="9E"/>
    <n v="2.8881432414391093E-2"/>
  </r>
  <r>
    <s v="9E-25A-VCS-Loc-22"/>
    <s v="9E"/>
    <n v="35.29"/>
    <n v="35.29"/>
    <n v="35.29"/>
    <x v="1077"/>
    <n v="1335163"/>
    <n v="24765214"/>
    <s v="E"/>
    <n v="9"/>
    <x v="58"/>
    <n v="6.18"/>
    <n v="11"/>
    <n v="6.18"/>
    <n v="1"/>
    <s v="9E"/>
    <n v="4.3618801937317986E-2"/>
  </r>
  <r>
    <s v="9E-25A-VCS-Loc-22"/>
    <s v="9E"/>
    <n v="35.664999999999999"/>
    <n v="35.67"/>
    <n v="35.67"/>
    <x v="62"/>
    <n v="1205778"/>
    <n v="24765214"/>
    <s v="E"/>
    <n v="9"/>
    <x v="58"/>
    <n v="6.18"/>
    <n v="11"/>
    <n v="6.18"/>
    <n v="1"/>
    <s v="9E"/>
    <n v="3.9391888303057683E-2"/>
  </r>
  <r>
    <s v="9E-25A-VCS-Loc-22"/>
    <s v="9E"/>
    <n v="36.106999999999999"/>
    <n v="36.11"/>
    <n v="36.11"/>
    <x v="196"/>
    <n v="1235493"/>
    <n v="24765214"/>
    <s v="E"/>
    <n v="9"/>
    <x v="58"/>
    <n v="6.18"/>
    <n v="11"/>
    <n v="6.18"/>
    <n v="1"/>
    <s v="9E"/>
    <n v="4.0362655692183509E-2"/>
  </r>
  <r>
    <s v="9E-25A-VCS-Loc-22"/>
    <s v="9E"/>
    <n v="36.162999999999997"/>
    <n v="36.159999999999997"/>
    <n v="36.11"/>
    <x v="197"/>
    <n v="917701"/>
    <n v="24765214"/>
    <s v="E"/>
    <n v="9"/>
    <x v="58"/>
    <n v="6.18"/>
    <n v="11"/>
    <n v="6.18"/>
    <n v="1"/>
    <s v="9E"/>
    <n v="2.998062270799794E-2"/>
  </r>
  <r>
    <s v="9E-25A-VCS-Loc-22"/>
    <s v="9E"/>
    <n v="36.536999999999999"/>
    <n v="36.54"/>
    <n v="36.54"/>
    <x v="66"/>
    <n v="915726"/>
    <n v="24765214"/>
    <s v="E"/>
    <n v="9"/>
    <x v="58"/>
    <n v="6.18"/>
    <n v="11"/>
    <n v="6.18"/>
    <n v="1"/>
    <s v="9E"/>
    <n v="2.9916100897682495E-2"/>
  </r>
  <r>
    <s v="9E-25A-VCS-Loc-22"/>
    <s v="9E"/>
    <n v="36.584000000000003"/>
    <n v="36.58"/>
    <n v="36.58"/>
    <x v="1020"/>
    <n v="2490924"/>
    <n v="24765214"/>
    <s v="E"/>
    <n v="9"/>
    <x v="58"/>
    <n v="6.18"/>
    <n v="11"/>
    <n v="6.18"/>
    <n v="1"/>
    <s v="9E"/>
    <n v="8.1376671310478099E-2"/>
  </r>
  <r>
    <s v="9E-25A-VCS-Loc-22"/>
    <s v="9E"/>
    <n v="36.670999999999999"/>
    <n v="36.67"/>
    <n v="36.67"/>
    <x v="1081"/>
    <n v="754040"/>
    <n v="24765214"/>
    <s v="E"/>
    <n v="9"/>
    <x v="58"/>
    <n v="6.18"/>
    <n v="11"/>
    <n v="6.18"/>
    <n v="1"/>
    <s v="9E"/>
    <n v="2.4633937139371939E-2"/>
  </r>
  <r>
    <s v="9E-25A-VCS-Loc-22"/>
    <s v="9E"/>
    <n v="36.728999999999999"/>
    <n v="36.729999999999997"/>
    <n v="36.72"/>
    <x v="198"/>
    <n v="4823365"/>
    <n v="24765214"/>
    <s v="E"/>
    <n v="9"/>
    <x v="58"/>
    <n v="6.18"/>
    <n v="11"/>
    <n v="6.18"/>
    <n v="1"/>
    <s v="9E"/>
    <n v="0.15757581853780533"/>
  </r>
  <r>
    <s v="9E-25A-VCS-Loc-22"/>
    <s v="9E"/>
    <n v="36.956000000000003"/>
    <n v="36.96"/>
    <n v="36.96"/>
    <x v="69"/>
    <n v="1259317"/>
    <n v="24765214"/>
    <s v="E"/>
    <n v="9"/>
    <x v="58"/>
    <n v="6.18"/>
    <n v="11"/>
    <n v="6.18"/>
    <n v="1"/>
    <s v="9E"/>
    <n v="4.114096840557855E-2"/>
  </r>
  <r>
    <s v="9E-25A-VCS-Loc-22"/>
    <s v="9E"/>
    <n v="37.112000000000002"/>
    <n v="37.11"/>
    <n v="37.11"/>
    <x v="1193"/>
    <n v="3093853"/>
    <n v="24765214"/>
    <s v="E"/>
    <n v="9"/>
    <x v="58"/>
    <n v="6.18"/>
    <n v="11"/>
    <n v="6.18"/>
    <n v="1"/>
    <s v="9E"/>
    <n v="0.10107392223284878"/>
  </r>
  <r>
    <s v="9E-25A-VCS-Loc-22"/>
    <s v="9E"/>
    <n v="37.238999999999997"/>
    <n v="37.24"/>
    <n v="37.24"/>
    <x v="109"/>
    <n v="4082161"/>
    <n v="24765214"/>
    <s v="E"/>
    <n v="9"/>
    <x v="58"/>
    <n v="6.18"/>
    <n v="11"/>
    <n v="6.18"/>
    <n v="1"/>
    <s v="9E"/>
    <n v="0.13336122416157722"/>
  </r>
  <r>
    <s v="9E-25A-VCS-Loc-22"/>
    <s v="9E"/>
    <n v="37.290999999999997"/>
    <n v="37.29"/>
    <n v="37.24"/>
    <x v="199"/>
    <n v="3446431"/>
    <n v="24765214"/>
    <s v="E"/>
    <n v="9"/>
    <x v="58"/>
    <n v="6.18"/>
    <n v="11"/>
    <n v="6.18"/>
    <n v="1"/>
    <s v="9E"/>
    <n v="0.11259238847963339"/>
  </r>
  <r>
    <s v="9E-25A-VCS-Loc-22"/>
    <s v="9E"/>
    <n v="37.530999999999999"/>
    <n v="37.53"/>
    <n v="37.53"/>
    <x v="1199"/>
    <n v="2808934"/>
    <n v="24765214"/>
    <s v="E"/>
    <n v="9"/>
    <x v="58"/>
    <n v="6.18"/>
    <n v="11"/>
    <n v="6.18"/>
    <n v="1"/>
    <s v="9E"/>
    <n v="9.1765826195751646E-2"/>
  </r>
  <r>
    <s v="9E-25A-VCS-Loc-22"/>
    <s v="9E"/>
    <n v="37.631"/>
    <n v="37.630000000000003"/>
    <n v="37.630000000000003"/>
    <x v="712"/>
    <n v="4159436"/>
    <n v="24765214"/>
    <s v="E"/>
    <n v="9"/>
    <x v="58"/>
    <n v="6.18"/>
    <n v="11"/>
    <n v="6.18"/>
    <n v="1"/>
    <s v="9E"/>
    <n v="0.13588574208164109"/>
  </r>
  <r>
    <s v="9E-25A-VCS-Loc-22"/>
    <s v="9E"/>
    <n v="37.713000000000001"/>
    <n v="37.71"/>
    <n v="37.67"/>
    <x v="200"/>
    <n v="11215588"/>
    <n v="24765214"/>
    <s v="E"/>
    <n v="9"/>
    <x v="58"/>
    <n v="6.18"/>
    <n v="11"/>
    <n v="6.18"/>
    <n v="1"/>
    <s v="9E"/>
    <n v="0.36640508430997593"/>
  </r>
  <r>
    <s v="9E-25A-VCS-Loc-22"/>
    <s v="9E"/>
    <n v="37.984999999999999"/>
    <n v="37.99"/>
    <n v="37.99"/>
    <x v="77"/>
    <n v="40986194"/>
    <n v="24765214"/>
    <s v="E"/>
    <n v="9"/>
    <x v="58"/>
    <n v="6.18"/>
    <n v="11"/>
    <n v="6.18"/>
    <n v="1"/>
    <s v="9E"/>
    <n v="1.3389890809215734"/>
  </r>
  <r>
    <s v="9E-25A-VCS-Loc-22"/>
    <s v="9E"/>
    <n v="38.296999999999997"/>
    <n v="38.299999999999997"/>
    <n v="38.299999999999997"/>
    <x v="78"/>
    <n v="1223378"/>
    <n v="24765214"/>
    <s v="E"/>
    <n v="9"/>
    <x v="58"/>
    <n v="6.18"/>
    <n v="11"/>
    <n v="6.18"/>
    <n v="1"/>
    <s v="9E"/>
    <n v="3.9966867473463695E-2"/>
  </r>
  <r>
    <s v="9E-25A-VCS-Loc-22"/>
    <s v="9E"/>
    <n v="38.43"/>
    <n v="38.43"/>
    <n v="38.43"/>
    <x v="79"/>
    <n v="4398790"/>
    <n v="24765214"/>
    <s v="E"/>
    <n v="9"/>
    <x v="58"/>
    <n v="6.18"/>
    <n v="11"/>
    <n v="6.18"/>
    <n v="1"/>
    <s v="9E"/>
    <n v="0.14370526278353654"/>
  </r>
  <r>
    <s v="9E-25A-VCS-Loc-22"/>
    <s v="9E"/>
    <n v="38.718000000000004"/>
    <n v="38.72"/>
    <n v="38.72"/>
    <x v="359"/>
    <n v="942441"/>
    <n v="24765214"/>
    <s v="E"/>
    <n v="9"/>
    <x v="58"/>
    <n v="6.18"/>
    <n v="11"/>
    <n v="6.18"/>
    <n v="1"/>
    <s v="9E"/>
    <n v="3.0788860473670934E-2"/>
  </r>
  <r>
    <s v="9E-25A-VCS-Loc-22"/>
    <s v="9E"/>
    <n v="39.531999999999996"/>
    <n v="39.53"/>
    <n v="39.53"/>
    <x v="950"/>
    <n v="1320860"/>
    <n v="24765214"/>
    <s v="E"/>
    <n v="9"/>
    <x v="58"/>
    <n v="6.18"/>
    <n v="11"/>
    <n v="6.18"/>
    <n v="1"/>
    <s v="9E"/>
    <n v="4.3151533353549966E-2"/>
  </r>
  <r>
    <s v="9E-25A-VCS-Loc-22"/>
    <s v="9E"/>
    <n v="40.012999999999998"/>
    <n v="40.01"/>
    <n v="40.01"/>
    <x v="952"/>
    <n v="1258212"/>
    <n v="24765214"/>
    <s v="E"/>
    <n v="9"/>
    <x v="58"/>
    <n v="6.18"/>
    <n v="11"/>
    <n v="6.18"/>
    <n v="1"/>
    <s v="9E"/>
    <n v="4.1104868861072945E-2"/>
  </r>
  <r>
    <m/>
    <m/>
    <m/>
    <m/>
    <m/>
    <x v="1200"/>
    <m/>
    <m/>
    <m/>
    <m/>
    <x v="59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03905-4774-5B4C-B92B-577AD24AADE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multipleFieldFilters="0">
  <location ref="A2:ATG64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1202">
        <item x="1139"/>
        <item x="210"/>
        <item x="0"/>
        <item x="111"/>
        <item x="93"/>
        <item x="527"/>
        <item x="756"/>
        <item x="211"/>
        <item x="1"/>
        <item x="369"/>
        <item x="388"/>
        <item x="1182"/>
        <item x="1091"/>
        <item x="1051"/>
        <item x="94"/>
        <item x="2"/>
        <item x="331"/>
        <item x="112"/>
        <item x="528"/>
        <item x="1092"/>
        <item x="1165"/>
        <item x="1093"/>
        <item x="241"/>
        <item x="326"/>
        <item x="377"/>
        <item x="113"/>
        <item x="3"/>
        <item x="953"/>
        <item x="757"/>
        <item x="640"/>
        <item x="397"/>
        <item x="4"/>
        <item x="758"/>
        <item x="360"/>
        <item x="398"/>
        <item x="529"/>
        <item x="187"/>
        <item x="382"/>
        <item x="95"/>
        <item x="308"/>
        <item x="759"/>
        <item x="530"/>
        <item x="114"/>
        <item x="399"/>
        <item x="992"/>
        <item x="212"/>
        <item x="361"/>
        <item x="115"/>
        <item x="400"/>
        <item x="531"/>
        <item x="1152"/>
        <item x="213"/>
        <item x="116"/>
        <item x="713"/>
        <item x="1099"/>
        <item x="641"/>
        <item x="401"/>
        <item x="819"/>
        <item x="889"/>
        <item x="820"/>
        <item x="642"/>
        <item x="402"/>
        <item x="532"/>
        <item x="332"/>
        <item x="993"/>
        <item x="533"/>
        <item x="403"/>
        <item x="214"/>
        <item x="5"/>
        <item x="309"/>
        <item x="370"/>
        <item x="362"/>
        <item x="6"/>
        <item x="371"/>
        <item x="215"/>
        <item x="868"/>
        <item x="7"/>
        <item x="1037"/>
        <item x="760"/>
        <item x="761"/>
        <item x="383"/>
        <item x="534"/>
        <item x="404"/>
        <item x="714"/>
        <item x="216"/>
        <item x="242"/>
        <item x="217"/>
        <item x="117"/>
        <item x="405"/>
        <item x="535"/>
        <item x="536"/>
        <item x="406"/>
        <item x="537"/>
        <item x="407"/>
        <item x="408"/>
        <item x="821"/>
        <item x="715"/>
        <item x="409"/>
        <item x="218"/>
        <item x="822"/>
        <item x="643"/>
        <item x="716"/>
        <item x="538"/>
        <item x="410"/>
        <item x="219"/>
        <item x="411"/>
        <item x="118"/>
        <item x="644"/>
        <item x="539"/>
        <item x="333"/>
        <item x="279"/>
        <item x="243"/>
        <item x="890"/>
        <item x="1038"/>
        <item x="1195"/>
        <item x="412"/>
        <item x="645"/>
        <item x="1055"/>
        <item x="540"/>
        <item x="119"/>
        <item x="220"/>
        <item x="244"/>
        <item x="646"/>
        <item x="221"/>
        <item x="245"/>
        <item x="413"/>
        <item x="914"/>
        <item x="541"/>
        <item x="647"/>
        <item x="869"/>
        <item x="984"/>
        <item x="542"/>
        <item x="648"/>
        <item x="717"/>
        <item x="414"/>
        <item x="280"/>
        <item x="823"/>
        <item x="8"/>
        <item x="1153"/>
        <item x="543"/>
        <item x="120"/>
        <item x="891"/>
        <item x="121"/>
        <item x="415"/>
        <item x="904"/>
        <item x="1039"/>
        <item x="915"/>
        <item x="416"/>
        <item x="544"/>
        <item x="122"/>
        <item x="9"/>
        <item x="824"/>
        <item x="870"/>
        <item x="905"/>
        <item x="1183"/>
        <item x="954"/>
        <item x="123"/>
        <item x="718"/>
        <item x="762"/>
        <item x="649"/>
        <item x="124"/>
        <item x="417"/>
        <item x="10"/>
        <item x="1147"/>
        <item x="418"/>
        <item x="1173"/>
        <item x="1100"/>
        <item x="11"/>
        <item x="955"/>
        <item x="12"/>
        <item x="125"/>
        <item x="327"/>
        <item x="1140"/>
        <item x="763"/>
        <item x="188"/>
        <item x="1174"/>
        <item x="13"/>
        <item x="871"/>
        <item x="650"/>
        <item x="719"/>
        <item x="764"/>
        <item x="222"/>
        <item x="126"/>
        <item x="223"/>
        <item x="127"/>
        <item x="545"/>
        <item x="651"/>
        <item x="128"/>
        <item x="281"/>
        <item x="14"/>
        <item x="872"/>
        <item x="652"/>
        <item x="546"/>
        <item x="15"/>
        <item x="765"/>
        <item x="1094"/>
        <item x="1196"/>
        <item x="246"/>
        <item x="1166"/>
        <item x="1095"/>
        <item x="282"/>
        <item x="384"/>
        <item x="766"/>
        <item x="129"/>
        <item x="956"/>
        <item x="16"/>
        <item x="1184"/>
        <item x="547"/>
        <item x="130"/>
        <item x="1185"/>
        <item x="131"/>
        <item x="720"/>
        <item x="17"/>
        <item x="1096"/>
        <item x="767"/>
        <item x="385"/>
        <item x="825"/>
        <item x="873"/>
        <item x="419"/>
        <item x="916"/>
        <item x="420"/>
        <item x="247"/>
        <item x="132"/>
        <item x="768"/>
        <item x="548"/>
        <item x="133"/>
        <item x="769"/>
        <item x="134"/>
        <item x="721"/>
        <item x="421"/>
        <item x="135"/>
        <item x="283"/>
        <item x="1167"/>
        <item x="18"/>
        <item x="334"/>
        <item x="1130"/>
        <item x="826"/>
        <item x="549"/>
        <item x="892"/>
        <item x="224"/>
        <item x="136"/>
        <item x="550"/>
        <item x="770"/>
        <item x="137"/>
        <item x="771"/>
        <item x="653"/>
        <item x="422"/>
        <item x="874"/>
        <item x="827"/>
        <item x="363"/>
        <item x="138"/>
        <item x="772"/>
        <item x="1154"/>
        <item x="1131"/>
        <item x="225"/>
        <item x="551"/>
        <item x="310"/>
        <item x="906"/>
        <item x="875"/>
        <item x="19"/>
        <item x="552"/>
        <item x="423"/>
        <item x="139"/>
        <item x="828"/>
        <item x="876"/>
        <item x="893"/>
        <item x="335"/>
        <item x="1053"/>
        <item x="917"/>
        <item x="226"/>
        <item x="140"/>
        <item x="20"/>
        <item x="553"/>
        <item x="141"/>
        <item x="773"/>
        <item x="21"/>
        <item x="774"/>
        <item x="829"/>
        <item x="424"/>
        <item x="1175"/>
        <item x="1141"/>
        <item x="284"/>
        <item x="311"/>
        <item x="142"/>
        <item x="22"/>
        <item x="227"/>
        <item x="82"/>
        <item x="425"/>
        <item x="722"/>
        <item x="918"/>
        <item x="907"/>
        <item x="877"/>
        <item x="143"/>
        <item x="830"/>
        <item x="878"/>
        <item x="144"/>
        <item x="554"/>
        <item x="145"/>
        <item x="228"/>
        <item x="1108"/>
        <item x="831"/>
        <item x="426"/>
        <item x="146"/>
        <item x="1056"/>
        <item x="654"/>
        <item x="427"/>
        <item x="555"/>
        <item x="775"/>
        <item x="23"/>
        <item x="919"/>
        <item x="832"/>
        <item x="1040"/>
        <item x="957"/>
        <item x="428"/>
        <item x="879"/>
        <item x="429"/>
        <item x="556"/>
        <item x="723"/>
        <item x="833"/>
        <item x="430"/>
        <item x="776"/>
        <item x="24"/>
        <item x="920"/>
        <item x="1142"/>
        <item x="431"/>
        <item x="655"/>
        <item x="777"/>
        <item x="432"/>
        <item x="958"/>
        <item x="656"/>
        <item x="433"/>
        <item x="880"/>
        <item x="894"/>
        <item x="285"/>
        <item x="778"/>
        <item x="1109"/>
        <item x="1057"/>
        <item x="994"/>
        <item x="724"/>
        <item x="657"/>
        <item x="557"/>
        <item x="434"/>
        <item x="834"/>
        <item x="779"/>
        <item x="147"/>
        <item x="959"/>
        <item x="558"/>
        <item x="921"/>
        <item x="286"/>
        <item x="25"/>
        <item x="985"/>
        <item x="229"/>
        <item x="148"/>
        <item x="658"/>
        <item x="895"/>
        <item x="1041"/>
        <item x="287"/>
        <item x="26"/>
        <item x="659"/>
        <item x="356"/>
        <item x="389"/>
        <item x="272"/>
        <item x="312"/>
        <item x="248"/>
        <item x="960"/>
        <item x="922"/>
        <item x="435"/>
        <item x="149"/>
        <item x="961"/>
        <item x="273"/>
        <item x="372"/>
        <item x="962"/>
        <item x="27"/>
        <item x="881"/>
        <item x="436"/>
        <item x="189"/>
        <item x="96"/>
        <item x="28"/>
        <item x="328"/>
        <item x="908"/>
        <item x="882"/>
        <item x="559"/>
        <item x="437"/>
        <item x="230"/>
        <item x="560"/>
        <item x="725"/>
        <item x="660"/>
        <item x="438"/>
        <item x="29"/>
        <item x="190"/>
        <item x="336"/>
        <item x="1110"/>
        <item x="963"/>
        <item x="364"/>
        <item x="986"/>
        <item x="661"/>
        <item x="561"/>
        <item x="780"/>
        <item x="439"/>
        <item x="835"/>
        <item x="1143"/>
        <item x="562"/>
        <item x="781"/>
        <item x="836"/>
        <item x="923"/>
        <item x="288"/>
        <item x="30"/>
        <item x="150"/>
        <item x="563"/>
        <item x="289"/>
        <item x="151"/>
        <item x="83"/>
        <item x="964"/>
        <item x="837"/>
        <item x="564"/>
        <item x="782"/>
        <item x="1144"/>
        <item x="1176"/>
        <item x="995"/>
        <item x="1186"/>
        <item x="152"/>
        <item x="838"/>
        <item x="1111"/>
        <item x="996"/>
        <item x="1132"/>
        <item x="298"/>
        <item x="1155"/>
        <item x="999"/>
        <item x="783"/>
        <item x="153"/>
        <item x="440"/>
        <item x="662"/>
        <item x="726"/>
        <item x="441"/>
        <item x="784"/>
        <item x="1187"/>
        <item x="442"/>
        <item x="565"/>
        <item x="1101"/>
        <item x="785"/>
        <item x="154"/>
        <item x="337"/>
        <item x="1133"/>
        <item x="443"/>
        <item x="299"/>
        <item x="839"/>
        <item x="566"/>
        <item x="1102"/>
        <item x="567"/>
        <item x="444"/>
        <item x="896"/>
        <item x="1188"/>
        <item x="924"/>
        <item x="663"/>
        <item x="445"/>
        <item x="155"/>
        <item x="446"/>
        <item x="727"/>
        <item x="786"/>
        <item x="31"/>
        <item x="365"/>
        <item x="664"/>
        <item x="1134"/>
        <item x="32"/>
        <item x="840"/>
        <item x="787"/>
        <item x="568"/>
        <item x="665"/>
        <item x="841"/>
        <item x="447"/>
        <item x="666"/>
        <item x="788"/>
        <item x="448"/>
        <item x="569"/>
        <item x="842"/>
        <item x="883"/>
        <item x="1190"/>
        <item x="33"/>
        <item x="1042"/>
        <item x="570"/>
        <item x="156"/>
        <item x="274"/>
        <item x="157"/>
        <item x="34"/>
        <item x="449"/>
        <item x="450"/>
        <item x="158"/>
        <item x="275"/>
        <item x="35"/>
        <item x="884"/>
        <item x="843"/>
        <item x="36"/>
        <item x="571"/>
        <item x="789"/>
        <item x="1191"/>
        <item x="159"/>
        <item x="97"/>
        <item x="844"/>
        <item x="160"/>
        <item x="667"/>
        <item x="451"/>
        <item x="728"/>
        <item x="1112"/>
        <item x="452"/>
        <item x="909"/>
        <item x="1113"/>
        <item x="925"/>
        <item x="161"/>
        <item x="313"/>
        <item x="37"/>
        <item x="1197"/>
        <item x="231"/>
        <item x="453"/>
        <item x="572"/>
        <item x="790"/>
        <item x="38"/>
        <item x="987"/>
        <item x="454"/>
        <item x="573"/>
        <item x="455"/>
        <item x="574"/>
        <item x="39"/>
        <item x="668"/>
        <item x="845"/>
        <item x="885"/>
        <item x="1192"/>
        <item x="1103"/>
        <item x="162"/>
        <item x="897"/>
        <item x="965"/>
        <item x="456"/>
        <item x="926"/>
        <item x="846"/>
        <item x="163"/>
        <item x="40"/>
        <item x="457"/>
        <item x="886"/>
        <item x="41"/>
        <item x="729"/>
        <item x="458"/>
        <item x="1058"/>
        <item x="314"/>
        <item x="459"/>
        <item x="730"/>
        <item x="164"/>
        <item x="669"/>
        <item x="847"/>
        <item x="460"/>
        <item x="165"/>
        <item x="1163"/>
        <item x="575"/>
        <item x="461"/>
        <item x="576"/>
        <item x="338"/>
        <item x="290"/>
        <item x="791"/>
        <item x="462"/>
        <item x="898"/>
        <item x="42"/>
        <item x="1104"/>
        <item x="166"/>
        <item x="848"/>
        <item x="1177"/>
        <item x="191"/>
        <item x="167"/>
        <item x="249"/>
        <item x="1178"/>
        <item x="577"/>
        <item x="463"/>
        <item x="670"/>
        <item x="98"/>
        <item x="1052"/>
        <item x="168"/>
        <item x="43"/>
        <item x="578"/>
        <item x="792"/>
        <item x="169"/>
        <item x="731"/>
        <item x="849"/>
        <item x="927"/>
        <item x="464"/>
        <item x="339"/>
        <item x="928"/>
        <item x="793"/>
        <item x="170"/>
        <item x="465"/>
        <item x="850"/>
        <item x="851"/>
        <item x="1114"/>
        <item x="1059"/>
        <item x="1105"/>
        <item x="171"/>
        <item x="579"/>
        <item x="794"/>
        <item x="466"/>
        <item x="899"/>
        <item x="1106"/>
        <item x="580"/>
        <item x="795"/>
        <item x="467"/>
        <item x="966"/>
        <item x="1060"/>
        <item x="929"/>
        <item x="796"/>
        <item x="172"/>
        <item x="468"/>
        <item x="1061"/>
        <item x="44"/>
        <item x="1000"/>
        <item x="797"/>
        <item x="581"/>
        <item x="469"/>
        <item x="852"/>
        <item x="582"/>
        <item x="232"/>
        <item x="250"/>
        <item x="583"/>
        <item x="967"/>
        <item x="798"/>
        <item x="470"/>
        <item x="173"/>
        <item x="1115"/>
        <item x="930"/>
        <item x="471"/>
        <item x="174"/>
        <item x="472"/>
        <item x="291"/>
        <item x="1107"/>
        <item x="584"/>
        <item x="175"/>
        <item x="340"/>
        <item x="1062"/>
        <item x="1145"/>
        <item x="1097"/>
        <item x="671"/>
        <item x="473"/>
        <item x="887"/>
        <item x="900"/>
        <item x="233"/>
        <item x="585"/>
        <item x="732"/>
        <item x="1116"/>
        <item x="968"/>
        <item x="176"/>
        <item x="341"/>
        <item x="1063"/>
        <item x="586"/>
        <item x="733"/>
        <item x="474"/>
        <item x="888"/>
        <item x="342"/>
        <item x="1064"/>
        <item x="853"/>
        <item x="475"/>
        <item x="587"/>
        <item x="734"/>
        <item x="1117"/>
        <item x="1065"/>
        <item x="931"/>
        <item x="343"/>
        <item x="234"/>
        <item x="588"/>
        <item x="735"/>
        <item x="672"/>
        <item x="45"/>
        <item x="235"/>
        <item x="854"/>
        <item x="46"/>
        <item x="236"/>
        <item x="589"/>
        <item x="736"/>
        <item x="1118"/>
        <item x="1054"/>
        <item x="237"/>
        <item x="476"/>
        <item x="1179"/>
        <item x="910"/>
        <item x="855"/>
        <item x="477"/>
        <item x="799"/>
        <item x="673"/>
        <item x="590"/>
        <item x="238"/>
        <item x="386"/>
        <item x="674"/>
        <item x="737"/>
        <item x="478"/>
        <item x="1066"/>
        <item x="675"/>
        <item x="591"/>
        <item x="676"/>
        <item x="592"/>
        <item x="239"/>
        <item x="479"/>
        <item x="47"/>
        <item x="901"/>
        <item x="177"/>
        <item x="932"/>
        <item x="480"/>
        <item x="178"/>
        <item x="677"/>
        <item x="1180"/>
        <item x="1189"/>
        <item x="593"/>
        <item x="315"/>
        <item x="481"/>
        <item x="179"/>
        <item x="594"/>
        <item x="678"/>
        <item x="482"/>
        <item x="679"/>
        <item x="483"/>
        <item x="856"/>
        <item x="595"/>
        <item x="680"/>
        <item x="596"/>
        <item x="1119"/>
        <item x="484"/>
        <item x="1067"/>
        <item x="597"/>
        <item x="344"/>
        <item x="857"/>
        <item x="357"/>
        <item x="48"/>
        <item x="598"/>
        <item x="240"/>
        <item x="990"/>
        <item x="1068"/>
        <item x="681"/>
        <item x="599"/>
        <item x="800"/>
        <item x="1069"/>
        <item x="485"/>
        <item x="1043"/>
        <item x="933"/>
        <item x="801"/>
        <item x="738"/>
        <item x="345"/>
        <item x="251"/>
        <item x="316"/>
        <item x="486"/>
        <item x="292"/>
        <item x="252"/>
        <item x="49"/>
        <item x="253"/>
        <item x="1070"/>
        <item x="858"/>
        <item x="99"/>
        <item x="180"/>
        <item x="1120"/>
        <item x="934"/>
        <item x="487"/>
        <item x="682"/>
        <item x="600"/>
        <item x="601"/>
        <item x="50"/>
        <item x="1071"/>
        <item x="602"/>
        <item x="254"/>
        <item x="51"/>
        <item x="969"/>
        <item x="1121"/>
        <item x="935"/>
        <item x="1072"/>
        <item x="859"/>
        <item x="488"/>
        <item x="603"/>
        <item x="802"/>
        <item x="936"/>
        <item x="346"/>
        <item x="1181"/>
        <item x="604"/>
        <item x="683"/>
        <item x="739"/>
        <item x="52"/>
        <item x="366"/>
        <item x="605"/>
        <item x="606"/>
        <item x="489"/>
        <item x="1073"/>
        <item x="937"/>
        <item x="490"/>
        <item x="1074"/>
        <item x="607"/>
        <item x="491"/>
        <item x="684"/>
        <item x="608"/>
        <item x="860"/>
        <item x="492"/>
        <item x="347"/>
        <item x="938"/>
        <item x="939"/>
        <item x="1044"/>
        <item x="861"/>
        <item x="100"/>
        <item x="293"/>
        <item x="181"/>
        <item x="378"/>
        <item x="493"/>
        <item x="740"/>
        <item x="685"/>
        <item x="609"/>
        <item x="494"/>
        <item x="970"/>
        <item x="495"/>
        <item x="940"/>
        <item x="971"/>
        <item x="496"/>
        <item x="610"/>
        <item x="862"/>
        <item x="348"/>
        <item x="972"/>
        <item x="611"/>
        <item x="497"/>
        <item x="498"/>
        <item x="612"/>
        <item x="686"/>
        <item x="1045"/>
        <item x="349"/>
        <item x="499"/>
        <item x="613"/>
        <item x="973"/>
        <item x="390"/>
        <item x="863"/>
        <item x="803"/>
        <item x="614"/>
        <item x="741"/>
        <item x="500"/>
        <item x="974"/>
        <item x="864"/>
        <item x="501"/>
        <item x="941"/>
        <item x="615"/>
        <item x="975"/>
        <item x="804"/>
        <item x="502"/>
        <item x="616"/>
        <item x="742"/>
        <item x="942"/>
        <item x="294"/>
        <item x="255"/>
        <item x="976"/>
        <item x="687"/>
        <item x="617"/>
        <item x="503"/>
        <item x="977"/>
        <item x="805"/>
        <item x="978"/>
        <item x="504"/>
        <item x="618"/>
        <item x="505"/>
        <item x="1198"/>
        <item x="350"/>
        <item x="506"/>
        <item x="743"/>
        <item x="806"/>
        <item x="619"/>
        <item x="688"/>
        <item x="1168"/>
        <item x="53"/>
        <item x="507"/>
        <item x="807"/>
        <item x="808"/>
        <item x="508"/>
        <item x="351"/>
        <item x="809"/>
        <item x="620"/>
        <item x="509"/>
        <item x="689"/>
        <item x="621"/>
        <item x="622"/>
        <item x="510"/>
        <item x="101"/>
        <item x="256"/>
        <item x="690"/>
        <item x="511"/>
        <item x="865"/>
        <item x="691"/>
        <item x="744"/>
        <item x="692"/>
        <item x="192"/>
        <item x="54"/>
        <item x="623"/>
        <item x="943"/>
        <item x="810"/>
        <item x="624"/>
        <item x="944"/>
        <item x="625"/>
        <item x="512"/>
        <item x="513"/>
        <item x="352"/>
        <item x="514"/>
        <item x="626"/>
        <item x="745"/>
        <item x="693"/>
        <item x="515"/>
        <item x="811"/>
        <item x="627"/>
        <item x="746"/>
        <item x="628"/>
        <item x="317"/>
        <item x="257"/>
        <item x="55"/>
        <item x="1046"/>
        <item x="694"/>
        <item x="629"/>
        <item x="516"/>
        <item x="1169"/>
        <item x="695"/>
        <item x="945"/>
        <item x="812"/>
        <item x="747"/>
        <item x="748"/>
        <item x="630"/>
        <item x="517"/>
        <item x="696"/>
        <item x="631"/>
        <item x="518"/>
        <item x="697"/>
        <item x="632"/>
        <item x="813"/>
        <item x="318"/>
        <item x="391"/>
        <item x="633"/>
        <item x="979"/>
        <item x="814"/>
        <item x="193"/>
        <item x="56"/>
        <item x="300"/>
        <item x="373"/>
        <item x="980"/>
        <item x="519"/>
        <item x="258"/>
        <item x="520"/>
        <item x="815"/>
        <item x="749"/>
        <item x="259"/>
        <item x="521"/>
        <item x="634"/>
        <item x="698"/>
        <item x="194"/>
        <item x="301"/>
        <item x="57"/>
        <item x="1047"/>
        <item x="699"/>
        <item x="319"/>
        <item x="102"/>
        <item x="700"/>
        <item x="103"/>
        <item x="84"/>
        <item x="329"/>
        <item x="374"/>
        <item x="379"/>
        <item x="750"/>
        <item x="635"/>
        <item x="1001"/>
        <item x="320"/>
        <item x="85"/>
        <item x="701"/>
        <item x="751"/>
        <item x="702"/>
        <item x="260"/>
        <item x="104"/>
        <item x="392"/>
        <item x="946"/>
        <item x="1170"/>
        <item x="703"/>
        <item x="58"/>
        <item x="1048"/>
        <item x="704"/>
        <item x="1002"/>
        <item x="816"/>
        <item x="636"/>
        <item x="1003"/>
        <item x="988"/>
        <item x="1004"/>
        <item x="1075"/>
        <item x="1156"/>
        <item x="752"/>
        <item x="637"/>
        <item x="1005"/>
        <item x="1006"/>
        <item x="321"/>
        <item x="1007"/>
        <item x="705"/>
        <item x="261"/>
        <item x="1171"/>
        <item x="322"/>
        <item x="59"/>
        <item x="706"/>
        <item x="86"/>
        <item x="182"/>
        <item x="1008"/>
        <item x="195"/>
        <item x="105"/>
        <item x="1172"/>
        <item x="183"/>
        <item x="60"/>
        <item x="375"/>
        <item x="1009"/>
        <item x="61"/>
        <item x="302"/>
        <item x="981"/>
        <item x="1010"/>
        <item x="522"/>
        <item x="707"/>
        <item x="1011"/>
        <item x="708"/>
        <item x="1076"/>
        <item x="947"/>
        <item x="1012"/>
        <item x="709"/>
        <item x="262"/>
        <item x="753"/>
        <item x="1013"/>
        <item x="1077"/>
        <item x="106"/>
        <item x="997"/>
        <item x="263"/>
        <item x="1014"/>
        <item x="1157"/>
        <item x="523"/>
        <item x="524"/>
        <item x="1015"/>
        <item x="1078"/>
        <item x="638"/>
        <item x="62"/>
        <item x="1079"/>
        <item x="63"/>
        <item x="1016"/>
        <item x="1158"/>
        <item x="264"/>
        <item x="1017"/>
        <item x="710"/>
        <item x="64"/>
        <item x="525"/>
        <item x="991"/>
        <item x="1122"/>
        <item x="1018"/>
        <item x="196"/>
        <item x="353"/>
        <item x="197"/>
        <item x="65"/>
        <item x="393"/>
        <item x="394"/>
        <item x="754"/>
        <item x="387"/>
        <item x="1019"/>
        <item x="1123"/>
        <item x="1080"/>
        <item x="66"/>
        <item x="303"/>
        <item x="1020"/>
        <item x="107"/>
        <item x="67"/>
        <item x="87"/>
        <item x="376"/>
        <item x="1148"/>
        <item x="380"/>
        <item x="108"/>
        <item x="1081"/>
        <item x="1021"/>
        <item x="866"/>
        <item x="198"/>
        <item x="265"/>
        <item x="304"/>
        <item x="1146"/>
        <item x="1098"/>
        <item x="68"/>
        <item x="1135"/>
        <item x="1022"/>
        <item x="1023"/>
        <item x="1082"/>
        <item x="1124"/>
        <item x="69"/>
        <item x="526"/>
        <item x="1159"/>
        <item x="867"/>
        <item x="755"/>
        <item x="354"/>
        <item x="323"/>
        <item x="70"/>
        <item x="982"/>
        <item x="266"/>
        <item x="1160"/>
        <item x="1193"/>
        <item x="71"/>
        <item x="88"/>
        <item x="305"/>
        <item x="72"/>
        <item x="295"/>
        <item x="1083"/>
        <item x="983"/>
        <item x="109"/>
        <item x="267"/>
        <item x="199"/>
        <item x="73"/>
        <item x="367"/>
        <item x="1125"/>
        <item x="1024"/>
        <item x="817"/>
        <item x="74"/>
        <item x="1161"/>
        <item x="1199"/>
        <item x="268"/>
        <item x="269"/>
        <item x="89"/>
        <item x="711"/>
        <item x="712"/>
        <item x="358"/>
        <item x="75"/>
        <item x="1049"/>
        <item x="90"/>
        <item x="110"/>
        <item x="306"/>
        <item x="1164"/>
        <item x="200"/>
        <item x="76"/>
        <item x="381"/>
        <item x="296"/>
        <item x="276"/>
        <item x="184"/>
        <item x="270"/>
        <item x="330"/>
        <item x="989"/>
        <item x="1025"/>
        <item x="1126"/>
        <item x="307"/>
        <item x="1026"/>
        <item x="77"/>
        <item x="185"/>
        <item x="368"/>
        <item x="1127"/>
        <item x="277"/>
        <item x="395"/>
        <item x="1027"/>
        <item x="1128"/>
        <item x="1084"/>
        <item x="1028"/>
        <item x="902"/>
        <item x="911"/>
        <item x="998"/>
        <item x="78"/>
        <item x="948"/>
        <item x="201"/>
        <item x="903"/>
        <item x="912"/>
        <item x="202"/>
        <item x="1149"/>
        <item x="297"/>
        <item x="79"/>
        <item x="186"/>
        <item x="324"/>
        <item x="91"/>
        <item x="639"/>
        <item x="1050"/>
        <item x="203"/>
        <item x="204"/>
        <item x="1136"/>
        <item x="205"/>
        <item x="359"/>
        <item x="271"/>
        <item x="1085"/>
        <item x="80"/>
        <item x="396"/>
        <item x="1086"/>
        <item x="1029"/>
        <item x="1087"/>
        <item x="1030"/>
        <item x="1088"/>
        <item x="1031"/>
        <item x="1032"/>
        <item x="1033"/>
        <item x="206"/>
        <item x="949"/>
        <item x="1150"/>
        <item x="1194"/>
        <item x="950"/>
        <item x="207"/>
        <item x="92"/>
        <item x="1034"/>
        <item x="818"/>
        <item x="913"/>
        <item x="1151"/>
        <item x="1162"/>
        <item x="355"/>
        <item x="325"/>
        <item x="278"/>
        <item x="81"/>
        <item x="1035"/>
        <item x="1089"/>
        <item x="208"/>
        <item x="951"/>
        <item x="1137"/>
        <item x="209"/>
        <item x="952"/>
        <item x="1129"/>
        <item x="1036"/>
        <item x="1138"/>
        <item x="1090"/>
        <item x="120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61">
        <item x="16"/>
        <item x="21"/>
        <item x="55"/>
        <item x="1"/>
        <item x="40"/>
        <item x="51"/>
        <item x="46"/>
        <item x="41"/>
        <item x="36"/>
        <item x="56"/>
        <item x="2"/>
        <item x="27"/>
        <item x="32"/>
        <item x="17"/>
        <item x="22"/>
        <item x="7"/>
        <item x="12"/>
        <item x="33"/>
        <item x="28"/>
        <item x="49"/>
        <item x="44"/>
        <item x="13"/>
        <item x="8"/>
        <item x="42"/>
        <item x="37"/>
        <item x="47"/>
        <item x="52"/>
        <item x="3"/>
        <item x="57"/>
        <item x="18"/>
        <item x="23"/>
        <item x="58"/>
        <item x="4"/>
        <item x="38"/>
        <item x="43"/>
        <item x="29"/>
        <item x="34"/>
        <item x="24"/>
        <item x="19"/>
        <item x="14"/>
        <item x="9"/>
        <item x="39"/>
        <item x="35"/>
        <item x="53"/>
        <item x="48"/>
        <item x="30"/>
        <item x="25"/>
        <item x="54"/>
        <item x="0"/>
        <item x="5"/>
        <item x="10"/>
        <item x="15"/>
        <item x="20"/>
        <item x="50"/>
        <item x="45"/>
        <item x="11"/>
        <item x="6"/>
        <item x="31"/>
        <item x="26"/>
        <item x="5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0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Fields count="1">
    <field x="5"/>
  </colFields>
  <colItems count="12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 t="grand">
      <x/>
    </i>
  </colItems>
  <dataFields count="1">
    <dataField name="Sum of ngghr" fld="16" baseField="0" baseItem="0"/>
  </dataFields>
  <formats count="35">
    <format dxfId="35">
      <pivotArea type="all" dataOnly="0" outline="0" fieldPosition="0"/>
    </format>
    <format dxfId="34">
      <pivotArea outline="0" collapsedLevelsAreSubtotals="1" fieldPosition="0"/>
    </format>
    <format dxfId="33">
      <pivotArea type="origin" dataOnly="0" labelOnly="1" outline="0" fieldPosition="0"/>
    </format>
    <format dxfId="32">
      <pivotArea field="5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10" type="button" dataOnly="0" labelOnly="1" outline="0" axis="axisRow" fieldPosition="0"/>
    </format>
    <format dxfId="29">
      <pivotArea dataOnly="0" labelOnly="1" outline="0" fieldPosition="0">
        <references count="1">
          <reference field="10" count="50">
            <x v="0"/>
            <x v="1"/>
            <x v="3"/>
            <x v="4"/>
            <x v="6"/>
            <x v="7"/>
            <x v="8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7"/>
            <x v="29"/>
            <x v="30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4"/>
            <x v="45"/>
            <x v="46"/>
            <x v="48"/>
            <x v="49"/>
            <x v="50"/>
            <x v="51"/>
            <x v="52"/>
            <x v="54"/>
            <x v="55"/>
            <x v="56"/>
            <x v="57"/>
            <x v="58"/>
          </reference>
        </references>
      </pivotArea>
    </format>
    <format dxfId="28">
      <pivotArea dataOnly="0" labelOnly="1" outline="0" fieldPosition="0">
        <references count="1">
          <reference field="10" count="9">
            <x v="2"/>
            <x v="5"/>
            <x v="9"/>
            <x v="26"/>
            <x v="28"/>
            <x v="31"/>
            <x v="43"/>
            <x v="47"/>
            <x v="53"/>
          </reference>
        </references>
      </pivotArea>
    </format>
    <format dxfId="27">
      <pivotArea dataOnly="0" labelOnly="1" grandRow="1" outline="0" fieldPosition="0"/>
    </format>
    <format dxfId="26">
      <pivotArea dataOnly="0" labelOnly="1" outline="0" fieldPosition="0">
        <references count="1">
          <reference field="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5">
      <pivotArea dataOnly="0" labelOnly="1" outline="0" fieldPosition="0">
        <references count="1">
          <reference field="5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4">
      <pivotArea dataOnly="0" labelOnly="1" outline="0" fieldPosition="0">
        <references count="1">
          <reference field="5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3">
      <pivotArea dataOnly="0" labelOnly="1" outline="0" fieldPosition="0">
        <references count="1">
          <reference field="5" count="39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</reference>
        </references>
      </pivotArea>
    </format>
    <format dxfId="22">
      <pivotArea dataOnly="0" labelOnly="1" outline="0" fieldPosition="0">
        <references count="1">
          <reference field="5" count="50"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</reference>
        </references>
      </pivotArea>
    </format>
    <format dxfId="21">
      <pivotArea dataOnly="0" labelOnly="1" outline="0" fieldPosition="0">
        <references count="1">
          <reference field="5" count="50"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</reference>
        </references>
      </pivotArea>
    </format>
    <format dxfId="20">
      <pivotArea dataOnly="0" labelOnly="1" outline="0" fieldPosition="0">
        <references count="1">
          <reference field="5" count="50"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</reference>
        </references>
      </pivotArea>
    </format>
    <format dxfId="19">
      <pivotArea dataOnly="0" labelOnly="1" outline="0" fieldPosition="0">
        <references count="1">
          <reference field="5" count="50"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</reference>
        </references>
      </pivotArea>
    </format>
    <format dxfId="18">
      <pivotArea dataOnly="0" labelOnly="1" outline="0" fieldPosition="0">
        <references count="1">
          <reference field="5" count="50"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</reference>
        </references>
      </pivotArea>
    </format>
    <format dxfId="17">
      <pivotArea dataOnly="0" labelOnly="1" outline="0" fieldPosition="0">
        <references count="1">
          <reference field="5" count="50"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</reference>
        </references>
      </pivotArea>
    </format>
    <format dxfId="16">
      <pivotArea dataOnly="0" labelOnly="1" outline="0" fieldPosition="0">
        <references count="1">
          <reference field="5" count="48"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</reference>
        </references>
      </pivotArea>
    </format>
    <format dxfId="15">
      <pivotArea dataOnly="0" labelOnly="1" outline="0" fieldPosition="0">
        <references count="1">
          <reference field="5" count="50"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</reference>
        </references>
      </pivotArea>
    </format>
    <format dxfId="14">
      <pivotArea dataOnly="0" labelOnly="1" outline="0" fieldPosition="0">
        <references count="1">
          <reference field="5" count="50"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</reference>
        </references>
      </pivotArea>
    </format>
    <format dxfId="13">
      <pivotArea dataOnly="0" labelOnly="1" outline="0" fieldPosition="0">
        <references count="1">
          <reference field="5" count="50"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</reference>
        </references>
      </pivotArea>
    </format>
    <format dxfId="12">
      <pivotArea dataOnly="0" labelOnly="1" outline="0" fieldPosition="0">
        <references count="1">
          <reference field="5" count="50"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</reference>
        </references>
      </pivotArea>
    </format>
    <format dxfId="11">
      <pivotArea dataOnly="0" labelOnly="1" outline="0" fieldPosition="0">
        <references count="1">
          <reference field="5" count="50"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</reference>
        </references>
      </pivotArea>
    </format>
    <format dxfId="10">
      <pivotArea dataOnly="0" labelOnly="1" outline="0" fieldPosition="0">
        <references count="1">
          <reference field="5" count="50"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</reference>
        </references>
      </pivotArea>
    </format>
    <format dxfId="9">
      <pivotArea dataOnly="0" labelOnly="1" outline="0" fieldPosition="0">
        <references count="1">
          <reference field="5" count="50"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</reference>
        </references>
      </pivotArea>
    </format>
    <format dxfId="8">
      <pivotArea dataOnly="0" labelOnly="1" outline="0" fieldPosition="0">
        <references count="1">
          <reference field="5" count="50"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</reference>
        </references>
      </pivotArea>
    </format>
    <format dxfId="7">
      <pivotArea dataOnly="0" labelOnly="1" outline="0" fieldPosition="0">
        <references count="1">
          <reference field="5" count="50"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</reference>
        </references>
      </pivotArea>
    </format>
    <format dxfId="6">
      <pivotArea dataOnly="0" labelOnly="1" outline="0" fieldPosition="0">
        <references count="1">
          <reference field="5" count="50"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</reference>
        </references>
      </pivotArea>
    </format>
    <format dxfId="5">
      <pivotArea dataOnly="0" labelOnly="1" outline="0" fieldPosition="0">
        <references count="1">
          <reference field="5" count="50"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</reference>
        </references>
      </pivotArea>
    </format>
    <format dxfId="4">
      <pivotArea dataOnly="0" labelOnly="1" outline="0" fieldPosition="0">
        <references count="1">
          <reference field="5" count="50"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</reference>
        </references>
      </pivotArea>
    </format>
    <format dxfId="3">
      <pivotArea dataOnly="0" labelOnly="1" outline="0" fieldPosition="0">
        <references count="1">
          <reference field="5" count="50"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</reference>
        </references>
      </pivotArea>
    </format>
    <format dxfId="2">
      <pivotArea dataOnly="0" labelOnly="1" outline="0" fieldPosition="0">
        <references count="1">
          <reference field="5" count="13"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77"/>
  <sheetViews>
    <sheetView workbookViewId="0">
      <selection activeCell="E2" sqref="E2"/>
    </sheetView>
  </sheetViews>
  <sheetFormatPr baseColWidth="10" defaultColWidth="8.83203125" defaultRowHeight="15" x14ac:dyDescent="0.2"/>
  <cols>
    <col min="1" max="1" width="19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>
        <v>1</v>
      </c>
      <c r="D2">
        <v>4.1680000000000001</v>
      </c>
      <c r="E2">
        <f>ROUND(D2,2)</f>
        <v>4.17</v>
      </c>
      <c r="F2">
        <v>5</v>
      </c>
      <c r="G2">
        <v>26</v>
      </c>
      <c r="H2">
        <v>86</v>
      </c>
      <c r="I2" t="s">
        <v>15</v>
      </c>
      <c r="J2">
        <v>227762</v>
      </c>
      <c r="K2">
        <v>3806407</v>
      </c>
      <c r="L2">
        <v>6.53</v>
      </c>
      <c r="M2">
        <v>0.76900000000000002</v>
      </c>
    </row>
    <row r="3" spans="1:13" x14ac:dyDescent="0.2">
      <c r="A3" t="s">
        <v>13</v>
      </c>
      <c r="B3" t="s">
        <v>16</v>
      </c>
      <c r="C3">
        <v>2</v>
      </c>
      <c r="D3">
        <v>4.4509999999999996</v>
      </c>
      <c r="E3">
        <f t="shared" ref="E3:E66" si="0">ROUND(D3,2)</f>
        <v>4.45</v>
      </c>
      <c r="F3">
        <v>98</v>
      </c>
      <c r="G3">
        <v>115</v>
      </c>
      <c r="H3">
        <v>133</v>
      </c>
      <c r="I3" t="s">
        <v>17</v>
      </c>
      <c r="J3">
        <v>25013</v>
      </c>
      <c r="K3">
        <v>861335</v>
      </c>
      <c r="L3">
        <v>1.48</v>
      </c>
      <c r="M3">
        <v>0.17399999999999999</v>
      </c>
    </row>
    <row r="4" spans="1:13" x14ac:dyDescent="0.2">
      <c r="A4" t="s">
        <v>13</v>
      </c>
      <c r="B4" t="s">
        <v>18</v>
      </c>
      <c r="C4">
        <v>3</v>
      </c>
      <c r="D4">
        <v>4.7190000000000003</v>
      </c>
      <c r="E4">
        <f t="shared" si="0"/>
        <v>4.72</v>
      </c>
      <c r="F4">
        <v>194</v>
      </c>
      <c r="G4">
        <v>200</v>
      </c>
      <c r="H4">
        <v>273</v>
      </c>
      <c r="I4" t="s">
        <v>19</v>
      </c>
      <c r="J4">
        <v>154389</v>
      </c>
      <c r="K4">
        <v>5185464</v>
      </c>
      <c r="L4">
        <v>8.89</v>
      </c>
      <c r="M4">
        <v>1.0469999999999999</v>
      </c>
    </row>
    <row r="5" spans="1:13" x14ac:dyDescent="0.2">
      <c r="A5" t="s">
        <v>13</v>
      </c>
      <c r="B5" t="s">
        <v>20</v>
      </c>
      <c r="C5">
        <v>4</v>
      </c>
      <c r="D5">
        <v>5.0279999999999996</v>
      </c>
      <c r="E5">
        <f t="shared" si="0"/>
        <v>5.03</v>
      </c>
      <c r="F5">
        <v>273</v>
      </c>
      <c r="G5">
        <v>298</v>
      </c>
      <c r="H5">
        <v>342</v>
      </c>
      <c r="I5" t="s">
        <v>21</v>
      </c>
      <c r="J5">
        <v>169743</v>
      </c>
      <c r="K5">
        <v>6976344</v>
      </c>
      <c r="L5">
        <v>11.97</v>
      </c>
      <c r="M5">
        <v>1.409</v>
      </c>
    </row>
    <row r="6" spans="1:13" x14ac:dyDescent="0.2">
      <c r="A6" t="s">
        <v>13</v>
      </c>
      <c r="B6" t="s">
        <v>22</v>
      </c>
      <c r="C6">
        <v>5</v>
      </c>
      <c r="D6">
        <v>5.1970000000000001</v>
      </c>
      <c r="E6">
        <f t="shared" si="0"/>
        <v>5.2</v>
      </c>
      <c r="F6">
        <v>342</v>
      </c>
      <c r="G6">
        <v>351</v>
      </c>
      <c r="H6">
        <v>379</v>
      </c>
      <c r="I6" t="s">
        <v>23</v>
      </c>
      <c r="J6">
        <v>50081</v>
      </c>
      <c r="K6">
        <v>1485790</v>
      </c>
      <c r="L6">
        <v>2.5499999999999998</v>
      </c>
      <c r="M6">
        <v>0.3</v>
      </c>
    </row>
    <row r="7" spans="1:13" x14ac:dyDescent="0.2">
      <c r="A7" t="s">
        <v>13</v>
      </c>
      <c r="B7" t="s">
        <v>24</v>
      </c>
      <c r="C7">
        <v>6</v>
      </c>
      <c r="D7">
        <v>6.2690000000000001</v>
      </c>
      <c r="E7">
        <f t="shared" si="0"/>
        <v>6.27</v>
      </c>
      <c r="F7">
        <v>665</v>
      </c>
      <c r="G7">
        <v>690</v>
      </c>
      <c r="H7">
        <v>701</v>
      </c>
      <c r="I7" t="s">
        <v>25</v>
      </c>
      <c r="J7">
        <v>37451</v>
      </c>
      <c r="K7">
        <v>1584035</v>
      </c>
      <c r="L7">
        <v>2.72</v>
      </c>
      <c r="M7">
        <v>0.32</v>
      </c>
    </row>
    <row r="8" spans="1:13" x14ac:dyDescent="0.2">
      <c r="A8" t="s">
        <v>13</v>
      </c>
      <c r="B8" t="s">
        <v>26</v>
      </c>
      <c r="C8">
        <v>7</v>
      </c>
      <c r="D8">
        <v>6.3319999999999999</v>
      </c>
      <c r="E8">
        <f t="shared" si="0"/>
        <v>6.33</v>
      </c>
      <c r="F8">
        <v>701</v>
      </c>
      <c r="G8">
        <v>710</v>
      </c>
      <c r="H8">
        <v>732</v>
      </c>
      <c r="I8" t="s">
        <v>23</v>
      </c>
      <c r="J8">
        <v>80344</v>
      </c>
      <c r="K8">
        <v>3224612</v>
      </c>
      <c r="L8">
        <v>5.53</v>
      </c>
      <c r="M8">
        <v>0.65100000000000002</v>
      </c>
    </row>
    <row r="9" spans="1:13" x14ac:dyDescent="0.2">
      <c r="A9" t="s">
        <v>13</v>
      </c>
      <c r="B9" t="s">
        <v>27</v>
      </c>
      <c r="C9">
        <v>8</v>
      </c>
      <c r="D9">
        <v>6.423</v>
      </c>
      <c r="E9">
        <f t="shared" si="0"/>
        <v>6.42</v>
      </c>
      <c r="F9">
        <v>732</v>
      </c>
      <c r="G9">
        <v>739</v>
      </c>
      <c r="H9">
        <v>790</v>
      </c>
      <c r="I9" t="s">
        <v>23</v>
      </c>
      <c r="J9">
        <v>46052</v>
      </c>
      <c r="K9">
        <v>2660289</v>
      </c>
      <c r="L9">
        <v>4.5599999999999996</v>
      </c>
      <c r="M9">
        <v>0.53700000000000003</v>
      </c>
    </row>
    <row r="10" spans="1:13" x14ac:dyDescent="0.2">
      <c r="A10" t="s">
        <v>13</v>
      </c>
      <c r="B10" t="s">
        <v>28</v>
      </c>
      <c r="C10">
        <v>9</v>
      </c>
      <c r="D10">
        <v>8.6479999999999997</v>
      </c>
      <c r="E10">
        <f t="shared" si="0"/>
        <v>8.65</v>
      </c>
      <c r="F10">
        <v>1428</v>
      </c>
      <c r="G10">
        <v>1442</v>
      </c>
      <c r="H10">
        <v>1487</v>
      </c>
      <c r="I10" t="s">
        <v>29</v>
      </c>
      <c r="J10">
        <v>41001</v>
      </c>
      <c r="K10">
        <v>2130604</v>
      </c>
      <c r="L10">
        <v>3.65</v>
      </c>
      <c r="M10">
        <v>0.43</v>
      </c>
    </row>
    <row r="11" spans="1:13" x14ac:dyDescent="0.2">
      <c r="A11" t="s">
        <v>13</v>
      </c>
      <c r="B11" t="s">
        <v>30</v>
      </c>
      <c r="C11">
        <v>10</v>
      </c>
      <c r="D11">
        <v>8.9719999999999995</v>
      </c>
      <c r="E11">
        <f t="shared" si="0"/>
        <v>8.9700000000000006</v>
      </c>
      <c r="F11">
        <v>1523</v>
      </c>
      <c r="G11">
        <v>1545</v>
      </c>
      <c r="H11">
        <v>1606</v>
      </c>
      <c r="I11" t="s">
        <v>31</v>
      </c>
      <c r="J11">
        <v>53373</v>
      </c>
      <c r="K11">
        <v>3694102</v>
      </c>
      <c r="L11">
        <v>6.34</v>
      </c>
      <c r="M11">
        <v>0.746</v>
      </c>
    </row>
    <row r="12" spans="1:13" x14ac:dyDescent="0.2">
      <c r="A12" t="s">
        <v>13</v>
      </c>
      <c r="B12" t="s">
        <v>32</v>
      </c>
      <c r="C12">
        <v>11</v>
      </c>
      <c r="D12">
        <v>9.3810000000000002</v>
      </c>
      <c r="E12">
        <f t="shared" si="0"/>
        <v>9.3800000000000008</v>
      </c>
      <c r="F12">
        <v>1652</v>
      </c>
      <c r="G12">
        <v>1674</v>
      </c>
      <c r="H12">
        <v>1717</v>
      </c>
      <c r="I12" t="s">
        <v>17</v>
      </c>
      <c r="J12">
        <v>139477</v>
      </c>
      <c r="K12">
        <v>7243660</v>
      </c>
      <c r="L12">
        <v>12.43</v>
      </c>
      <c r="M12">
        <v>1.4630000000000001</v>
      </c>
    </row>
    <row r="13" spans="1:13" x14ac:dyDescent="0.2">
      <c r="A13" t="s">
        <v>13</v>
      </c>
      <c r="B13" t="s">
        <v>33</v>
      </c>
      <c r="C13">
        <v>12</v>
      </c>
      <c r="D13">
        <v>9.5609999999999999</v>
      </c>
      <c r="E13">
        <f t="shared" si="0"/>
        <v>9.56</v>
      </c>
      <c r="F13">
        <v>1717</v>
      </c>
      <c r="G13">
        <v>1731</v>
      </c>
      <c r="H13">
        <v>1757</v>
      </c>
      <c r="I13" t="s">
        <v>34</v>
      </c>
      <c r="J13">
        <v>84253</v>
      </c>
      <c r="K13">
        <v>3833068</v>
      </c>
      <c r="L13">
        <v>6.57</v>
      </c>
      <c r="M13">
        <v>0.77400000000000002</v>
      </c>
    </row>
    <row r="14" spans="1:13" x14ac:dyDescent="0.2">
      <c r="A14" t="s">
        <v>13</v>
      </c>
      <c r="B14" t="s">
        <v>35</v>
      </c>
      <c r="C14">
        <v>13</v>
      </c>
      <c r="D14">
        <v>9.6639999999999997</v>
      </c>
      <c r="E14">
        <f t="shared" si="0"/>
        <v>9.66</v>
      </c>
      <c r="F14">
        <v>1757</v>
      </c>
      <c r="G14">
        <v>1764</v>
      </c>
      <c r="H14">
        <v>1791</v>
      </c>
      <c r="I14" t="s">
        <v>34</v>
      </c>
      <c r="J14">
        <v>40964</v>
      </c>
      <c r="K14">
        <v>1664532</v>
      </c>
      <c r="L14">
        <v>2.86</v>
      </c>
      <c r="M14">
        <v>0.33600000000000002</v>
      </c>
    </row>
    <row r="15" spans="1:13" x14ac:dyDescent="0.2">
      <c r="A15" t="s">
        <v>13</v>
      </c>
      <c r="B15" t="s">
        <v>36</v>
      </c>
      <c r="C15">
        <v>14</v>
      </c>
      <c r="D15">
        <v>9.8170000000000002</v>
      </c>
      <c r="E15">
        <f t="shared" si="0"/>
        <v>9.82</v>
      </c>
      <c r="F15">
        <v>1791</v>
      </c>
      <c r="G15">
        <v>1812</v>
      </c>
      <c r="H15">
        <v>1859</v>
      </c>
      <c r="I15" t="s">
        <v>37</v>
      </c>
      <c r="J15">
        <v>45302</v>
      </c>
      <c r="K15">
        <v>3358549</v>
      </c>
      <c r="L15">
        <v>5.76</v>
      </c>
      <c r="M15">
        <v>0.67800000000000005</v>
      </c>
    </row>
    <row r="16" spans="1:13" x14ac:dyDescent="0.2">
      <c r="A16" t="s">
        <v>13</v>
      </c>
      <c r="B16" t="s">
        <v>38</v>
      </c>
      <c r="C16">
        <v>15</v>
      </c>
      <c r="D16">
        <v>10.196</v>
      </c>
      <c r="E16">
        <f t="shared" si="0"/>
        <v>10.199999999999999</v>
      </c>
      <c r="F16">
        <v>1914</v>
      </c>
      <c r="G16">
        <v>1932</v>
      </c>
      <c r="H16">
        <v>1965</v>
      </c>
      <c r="I16" t="s">
        <v>39</v>
      </c>
      <c r="J16">
        <v>97734</v>
      </c>
      <c r="K16">
        <v>4294226</v>
      </c>
      <c r="L16">
        <v>7.37</v>
      </c>
      <c r="M16">
        <v>0.86699999999999999</v>
      </c>
    </row>
    <row r="17" spans="1:13" x14ac:dyDescent="0.2">
      <c r="A17" t="s">
        <v>13</v>
      </c>
      <c r="B17" t="s">
        <v>40</v>
      </c>
      <c r="C17">
        <v>16</v>
      </c>
      <c r="D17">
        <v>10.333</v>
      </c>
      <c r="E17">
        <f t="shared" si="0"/>
        <v>10.33</v>
      </c>
      <c r="F17">
        <v>1965</v>
      </c>
      <c r="G17">
        <v>1975</v>
      </c>
      <c r="H17">
        <v>1990</v>
      </c>
      <c r="I17" t="s">
        <v>41</v>
      </c>
      <c r="J17">
        <v>25580</v>
      </c>
      <c r="K17">
        <v>809070</v>
      </c>
      <c r="L17">
        <v>1.39</v>
      </c>
      <c r="M17">
        <v>0.16300000000000001</v>
      </c>
    </row>
    <row r="18" spans="1:13" x14ac:dyDescent="0.2">
      <c r="A18" t="s">
        <v>13</v>
      </c>
      <c r="B18" t="s">
        <v>42</v>
      </c>
      <c r="C18">
        <v>17</v>
      </c>
      <c r="D18">
        <v>10.573</v>
      </c>
      <c r="E18">
        <f t="shared" si="0"/>
        <v>10.57</v>
      </c>
      <c r="F18">
        <v>2001</v>
      </c>
      <c r="G18">
        <v>2051</v>
      </c>
      <c r="H18">
        <v>2101</v>
      </c>
      <c r="I18" t="s">
        <v>17</v>
      </c>
      <c r="J18">
        <v>60213</v>
      </c>
      <c r="K18">
        <v>5894853</v>
      </c>
      <c r="L18">
        <v>10.11</v>
      </c>
      <c r="M18">
        <v>1.19</v>
      </c>
    </row>
    <row r="19" spans="1:13" x14ac:dyDescent="0.2">
      <c r="A19" t="s">
        <v>13</v>
      </c>
      <c r="B19" t="s">
        <v>43</v>
      </c>
      <c r="C19">
        <v>18</v>
      </c>
      <c r="D19">
        <v>10.791</v>
      </c>
      <c r="E19">
        <f t="shared" si="0"/>
        <v>10.79</v>
      </c>
      <c r="F19">
        <v>2101</v>
      </c>
      <c r="G19">
        <v>2120</v>
      </c>
      <c r="H19">
        <v>2200</v>
      </c>
      <c r="I19" t="s">
        <v>44</v>
      </c>
      <c r="J19">
        <v>285460</v>
      </c>
      <c r="K19">
        <v>13560358</v>
      </c>
      <c r="L19">
        <v>23.26</v>
      </c>
      <c r="M19">
        <v>2.738</v>
      </c>
    </row>
    <row r="20" spans="1:13" x14ac:dyDescent="0.2">
      <c r="A20" t="s">
        <v>13</v>
      </c>
      <c r="B20" t="s">
        <v>45</v>
      </c>
      <c r="C20">
        <v>19</v>
      </c>
      <c r="D20">
        <v>11.548999999999999</v>
      </c>
      <c r="E20">
        <f t="shared" si="0"/>
        <v>11.55</v>
      </c>
      <c r="F20">
        <v>2286</v>
      </c>
      <c r="G20">
        <v>2360</v>
      </c>
      <c r="H20">
        <v>2406</v>
      </c>
      <c r="I20" t="s">
        <v>46</v>
      </c>
      <c r="J20">
        <v>40361</v>
      </c>
      <c r="K20">
        <v>2470973</v>
      </c>
      <c r="L20">
        <v>4.24</v>
      </c>
      <c r="M20">
        <v>0.499</v>
      </c>
    </row>
    <row r="21" spans="1:13" x14ac:dyDescent="0.2">
      <c r="A21" t="s">
        <v>13</v>
      </c>
      <c r="B21" t="s">
        <v>47</v>
      </c>
      <c r="C21">
        <v>20</v>
      </c>
      <c r="D21">
        <v>12.09</v>
      </c>
      <c r="E21">
        <f t="shared" si="0"/>
        <v>12.09</v>
      </c>
      <c r="F21">
        <v>2519</v>
      </c>
      <c r="G21">
        <v>2531</v>
      </c>
      <c r="H21">
        <v>2579</v>
      </c>
      <c r="I21" t="s">
        <v>48</v>
      </c>
      <c r="J21">
        <v>76524</v>
      </c>
      <c r="K21">
        <v>4643597</v>
      </c>
      <c r="L21">
        <v>7.97</v>
      </c>
      <c r="M21">
        <v>0.93799999999999994</v>
      </c>
    </row>
    <row r="22" spans="1:13" x14ac:dyDescent="0.2">
      <c r="A22" t="s">
        <v>13</v>
      </c>
      <c r="B22" t="s">
        <v>49</v>
      </c>
      <c r="C22">
        <v>21</v>
      </c>
      <c r="D22">
        <v>12.391999999999999</v>
      </c>
      <c r="E22">
        <f t="shared" si="0"/>
        <v>12.39</v>
      </c>
      <c r="F22">
        <v>2609</v>
      </c>
      <c r="G22">
        <v>2627</v>
      </c>
      <c r="H22">
        <v>2661</v>
      </c>
      <c r="I22" t="s">
        <v>44</v>
      </c>
      <c r="J22">
        <v>621249</v>
      </c>
      <c r="K22">
        <v>23167531</v>
      </c>
      <c r="L22">
        <v>39.74</v>
      </c>
      <c r="M22">
        <v>4.6779999999999999</v>
      </c>
    </row>
    <row r="23" spans="1:13" x14ac:dyDescent="0.2">
      <c r="A23" t="s">
        <v>13</v>
      </c>
      <c r="B23" t="s">
        <v>50</v>
      </c>
      <c r="C23">
        <v>22</v>
      </c>
      <c r="D23">
        <v>12.545999999999999</v>
      </c>
      <c r="E23">
        <f t="shared" si="0"/>
        <v>12.55</v>
      </c>
      <c r="F23">
        <v>2661</v>
      </c>
      <c r="G23">
        <v>2675</v>
      </c>
      <c r="H23">
        <v>2733</v>
      </c>
      <c r="I23" t="s">
        <v>51</v>
      </c>
      <c r="J23">
        <v>441633</v>
      </c>
      <c r="K23">
        <v>19650731</v>
      </c>
      <c r="L23">
        <v>33.71</v>
      </c>
      <c r="M23">
        <v>3.968</v>
      </c>
    </row>
    <row r="24" spans="1:13" x14ac:dyDescent="0.2">
      <c r="A24" t="s">
        <v>13</v>
      </c>
      <c r="B24" t="s">
        <v>52</v>
      </c>
      <c r="C24">
        <v>23</v>
      </c>
      <c r="D24">
        <v>12.912000000000001</v>
      </c>
      <c r="E24">
        <f t="shared" si="0"/>
        <v>12.91</v>
      </c>
      <c r="F24">
        <v>2753</v>
      </c>
      <c r="G24">
        <v>2791</v>
      </c>
      <c r="H24">
        <v>2910</v>
      </c>
      <c r="I24" t="s">
        <v>53</v>
      </c>
      <c r="J24">
        <v>1425334</v>
      </c>
      <c r="K24">
        <v>58298095</v>
      </c>
      <c r="L24">
        <v>100</v>
      </c>
      <c r="M24">
        <v>11.773</v>
      </c>
    </row>
    <row r="25" spans="1:13" x14ac:dyDescent="0.2">
      <c r="A25" t="s">
        <v>13</v>
      </c>
      <c r="B25" t="s">
        <v>54</v>
      </c>
      <c r="C25">
        <v>24</v>
      </c>
      <c r="D25">
        <v>13.699</v>
      </c>
      <c r="E25">
        <f t="shared" si="0"/>
        <v>13.7</v>
      </c>
      <c r="F25">
        <v>2992</v>
      </c>
      <c r="G25">
        <v>3040</v>
      </c>
      <c r="H25">
        <v>3075</v>
      </c>
      <c r="I25" t="s">
        <v>55</v>
      </c>
      <c r="J25">
        <v>31007</v>
      </c>
      <c r="K25">
        <v>1525486</v>
      </c>
      <c r="L25">
        <v>2.62</v>
      </c>
      <c r="M25">
        <v>0.308</v>
      </c>
    </row>
    <row r="26" spans="1:13" x14ac:dyDescent="0.2">
      <c r="A26" t="s">
        <v>13</v>
      </c>
      <c r="B26" t="s">
        <v>56</v>
      </c>
      <c r="C26">
        <v>25</v>
      </c>
      <c r="D26">
        <v>14.254</v>
      </c>
      <c r="E26">
        <f t="shared" si="0"/>
        <v>14.25</v>
      </c>
      <c r="F26">
        <v>3186</v>
      </c>
      <c r="G26">
        <v>3215</v>
      </c>
      <c r="H26">
        <v>3278</v>
      </c>
      <c r="I26" t="s">
        <v>55</v>
      </c>
      <c r="J26">
        <v>213013</v>
      </c>
      <c r="K26">
        <v>7094589</v>
      </c>
      <c r="L26">
        <v>12.17</v>
      </c>
      <c r="M26">
        <v>1.4330000000000001</v>
      </c>
    </row>
    <row r="27" spans="1:13" x14ac:dyDescent="0.2">
      <c r="A27" t="s">
        <v>13</v>
      </c>
      <c r="B27" t="s">
        <v>57</v>
      </c>
      <c r="C27">
        <v>26</v>
      </c>
      <c r="D27">
        <v>15.036</v>
      </c>
      <c r="E27">
        <f t="shared" si="0"/>
        <v>15.04</v>
      </c>
      <c r="F27">
        <v>3428</v>
      </c>
      <c r="G27">
        <v>3463</v>
      </c>
      <c r="H27">
        <v>3490</v>
      </c>
      <c r="I27" t="s">
        <v>58</v>
      </c>
      <c r="J27">
        <v>57102</v>
      </c>
      <c r="K27">
        <v>3162501</v>
      </c>
      <c r="L27">
        <v>5.42</v>
      </c>
      <c r="M27">
        <v>0.63900000000000001</v>
      </c>
    </row>
    <row r="28" spans="1:13" x14ac:dyDescent="0.2">
      <c r="A28" t="s">
        <v>13</v>
      </c>
      <c r="B28" t="s">
        <v>59</v>
      </c>
      <c r="C28">
        <v>27</v>
      </c>
      <c r="D28">
        <v>15.189</v>
      </c>
      <c r="E28">
        <f t="shared" si="0"/>
        <v>15.19</v>
      </c>
      <c r="F28">
        <v>3490</v>
      </c>
      <c r="G28">
        <v>3511</v>
      </c>
      <c r="H28">
        <v>3616</v>
      </c>
      <c r="I28" t="s">
        <v>60</v>
      </c>
      <c r="J28">
        <v>925055</v>
      </c>
      <c r="K28">
        <v>46006262</v>
      </c>
      <c r="L28">
        <v>78.92</v>
      </c>
      <c r="M28">
        <v>9.2899999999999991</v>
      </c>
    </row>
    <row r="29" spans="1:13" x14ac:dyDescent="0.2">
      <c r="A29" t="s">
        <v>13</v>
      </c>
      <c r="B29" t="s">
        <v>61</v>
      </c>
      <c r="C29">
        <v>28</v>
      </c>
      <c r="D29">
        <v>15.571999999999999</v>
      </c>
      <c r="E29">
        <f t="shared" si="0"/>
        <v>15.57</v>
      </c>
      <c r="F29">
        <v>3616</v>
      </c>
      <c r="G29">
        <v>3632</v>
      </c>
      <c r="H29">
        <v>3683</v>
      </c>
      <c r="I29" t="s">
        <v>60</v>
      </c>
      <c r="J29">
        <v>162808</v>
      </c>
      <c r="K29">
        <v>7418167</v>
      </c>
      <c r="L29">
        <v>12.72</v>
      </c>
      <c r="M29">
        <v>1.498</v>
      </c>
    </row>
    <row r="30" spans="1:13" x14ac:dyDescent="0.2">
      <c r="A30" t="s">
        <v>13</v>
      </c>
      <c r="B30" t="s">
        <v>62</v>
      </c>
      <c r="C30">
        <v>29</v>
      </c>
      <c r="D30">
        <v>15.787000000000001</v>
      </c>
      <c r="E30">
        <f t="shared" si="0"/>
        <v>15.79</v>
      </c>
      <c r="F30">
        <v>3683</v>
      </c>
      <c r="G30">
        <v>3700</v>
      </c>
      <c r="H30">
        <v>3734</v>
      </c>
      <c r="I30" t="s">
        <v>48</v>
      </c>
      <c r="J30">
        <v>50027</v>
      </c>
      <c r="K30">
        <v>2385934</v>
      </c>
      <c r="L30">
        <v>4.09</v>
      </c>
      <c r="M30">
        <v>0.48199999999999998</v>
      </c>
    </row>
    <row r="31" spans="1:13" x14ac:dyDescent="0.2">
      <c r="A31" t="s">
        <v>13</v>
      </c>
      <c r="B31" t="s">
        <v>63</v>
      </c>
      <c r="C31">
        <v>30</v>
      </c>
      <c r="D31">
        <v>16.006</v>
      </c>
      <c r="E31">
        <f t="shared" si="0"/>
        <v>16.010000000000002</v>
      </c>
      <c r="F31">
        <v>3734</v>
      </c>
      <c r="G31">
        <v>3770</v>
      </c>
      <c r="H31">
        <v>3823</v>
      </c>
      <c r="I31" t="s">
        <v>64</v>
      </c>
      <c r="J31">
        <v>182626</v>
      </c>
      <c r="K31">
        <v>11883992</v>
      </c>
      <c r="L31">
        <v>20.38</v>
      </c>
      <c r="M31">
        <v>2.4</v>
      </c>
    </row>
    <row r="32" spans="1:13" x14ac:dyDescent="0.2">
      <c r="A32" t="s">
        <v>13</v>
      </c>
      <c r="B32" t="s">
        <v>65</v>
      </c>
      <c r="C32">
        <v>31</v>
      </c>
      <c r="D32">
        <v>16.344999999999999</v>
      </c>
      <c r="E32">
        <f t="shared" si="0"/>
        <v>16.350000000000001</v>
      </c>
      <c r="F32">
        <v>3860</v>
      </c>
      <c r="G32">
        <v>3877</v>
      </c>
      <c r="H32">
        <v>3901</v>
      </c>
      <c r="I32" t="s">
        <v>64</v>
      </c>
      <c r="J32">
        <v>51911</v>
      </c>
      <c r="K32">
        <v>1899780</v>
      </c>
      <c r="L32">
        <v>3.26</v>
      </c>
      <c r="M32">
        <v>0.38400000000000001</v>
      </c>
    </row>
    <row r="33" spans="1:13" x14ac:dyDescent="0.2">
      <c r="A33" t="s">
        <v>13</v>
      </c>
      <c r="B33" t="s">
        <v>66</v>
      </c>
      <c r="C33">
        <v>32</v>
      </c>
      <c r="D33">
        <v>17.824000000000002</v>
      </c>
      <c r="E33">
        <f t="shared" si="0"/>
        <v>17.82</v>
      </c>
      <c r="F33">
        <v>4308</v>
      </c>
      <c r="G33">
        <v>4344</v>
      </c>
      <c r="H33">
        <v>4355</v>
      </c>
      <c r="I33" t="s">
        <v>67</v>
      </c>
      <c r="J33">
        <v>297932</v>
      </c>
      <c r="K33">
        <v>7850606</v>
      </c>
      <c r="L33">
        <v>13.47</v>
      </c>
      <c r="M33">
        <v>1.585</v>
      </c>
    </row>
    <row r="34" spans="1:13" x14ac:dyDescent="0.2">
      <c r="A34" t="s">
        <v>13</v>
      </c>
      <c r="B34" t="s">
        <v>68</v>
      </c>
      <c r="C34">
        <v>33</v>
      </c>
      <c r="D34">
        <v>17.876999999999999</v>
      </c>
      <c r="E34">
        <f t="shared" si="0"/>
        <v>17.88</v>
      </c>
      <c r="F34">
        <v>4355</v>
      </c>
      <c r="G34">
        <v>4361</v>
      </c>
      <c r="H34">
        <v>4388</v>
      </c>
      <c r="I34" t="s">
        <v>44</v>
      </c>
      <c r="J34">
        <v>165417</v>
      </c>
      <c r="K34">
        <v>4041175</v>
      </c>
      <c r="L34">
        <v>6.93</v>
      </c>
      <c r="M34">
        <v>0.81599999999999995</v>
      </c>
    </row>
    <row r="35" spans="1:13" x14ac:dyDescent="0.2">
      <c r="A35" t="s">
        <v>13</v>
      </c>
      <c r="B35" t="s">
        <v>69</v>
      </c>
      <c r="C35">
        <v>34</v>
      </c>
      <c r="D35">
        <v>18.088000000000001</v>
      </c>
      <c r="E35">
        <f t="shared" si="0"/>
        <v>18.09</v>
      </c>
      <c r="F35">
        <v>4413</v>
      </c>
      <c r="G35">
        <v>4428</v>
      </c>
      <c r="H35">
        <v>4453</v>
      </c>
      <c r="I35" t="s">
        <v>19</v>
      </c>
      <c r="J35">
        <v>51188</v>
      </c>
      <c r="K35">
        <v>1648624</v>
      </c>
      <c r="L35">
        <v>2.83</v>
      </c>
      <c r="M35">
        <v>0.33300000000000002</v>
      </c>
    </row>
    <row r="36" spans="1:13" x14ac:dyDescent="0.2">
      <c r="A36" t="s">
        <v>13</v>
      </c>
      <c r="B36" t="s">
        <v>70</v>
      </c>
      <c r="C36">
        <v>35</v>
      </c>
      <c r="D36">
        <v>18.288</v>
      </c>
      <c r="E36">
        <f t="shared" si="0"/>
        <v>18.29</v>
      </c>
      <c r="F36">
        <v>4481</v>
      </c>
      <c r="G36">
        <v>4491</v>
      </c>
      <c r="H36">
        <v>4515</v>
      </c>
      <c r="I36" t="s">
        <v>44</v>
      </c>
      <c r="J36">
        <v>37072</v>
      </c>
      <c r="K36">
        <v>1736263</v>
      </c>
      <c r="L36">
        <v>2.98</v>
      </c>
      <c r="M36">
        <v>0.35099999999999998</v>
      </c>
    </row>
    <row r="37" spans="1:13" x14ac:dyDescent="0.2">
      <c r="A37" t="s">
        <v>13</v>
      </c>
      <c r="B37" t="s">
        <v>71</v>
      </c>
      <c r="C37">
        <v>36</v>
      </c>
      <c r="D37">
        <v>18.414999999999999</v>
      </c>
      <c r="E37">
        <f t="shared" si="0"/>
        <v>18.420000000000002</v>
      </c>
      <c r="F37">
        <v>4515</v>
      </c>
      <c r="G37">
        <v>4531</v>
      </c>
      <c r="H37">
        <v>4548</v>
      </c>
      <c r="I37" t="s">
        <v>44</v>
      </c>
      <c r="J37">
        <v>44445</v>
      </c>
      <c r="K37">
        <v>1751536</v>
      </c>
      <c r="L37">
        <v>3</v>
      </c>
      <c r="M37">
        <v>0.35399999999999998</v>
      </c>
    </row>
    <row r="38" spans="1:13" x14ac:dyDescent="0.2">
      <c r="A38" t="s">
        <v>13</v>
      </c>
      <c r="B38" t="s">
        <v>72</v>
      </c>
      <c r="C38">
        <v>37</v>
      </c>
      <c r="D38">
        <v>18.516999999999999</v>
      </c>
      <c r="E38">
        <f t="shared" si="0"/>
        <v>18.52</v>
      </c>
      <c r="F38">
        <v>4548</v>
      </c>
      <c r="G38">
        <v>4564</v>
      </c>
      <c r="H38">
        <v>4688</v>
      </c>
      <c r="I38" t="s">
        <v>73</v>
      </c>
      <c r="J38">
        <v>1316937</v>
      </c>
      <c r="K38">
        <v>42551864</v>
      </c>
      <c r="L38">
        <v>72.989999999999995</v>
      </c>
      <c r="M38">
        <v>8.593</v>
      </c>
    </row>
    <row r="39" spans="1:13" x14ac:dyDescent="0.2">
      <c r="A39" t="s">
        <v>13</v>
      </c>
      <c r="B39" t="s">
        <v>74</v>
      </c>
      <c r="C39">
        <v>38</v>
      </c>
      <c r="D39">
        <v>19.161000000000001</v>
      </c>
      <c r="E39">
        <f t="shared" si="0"/>
        <v>19.16</v>
      </c>
      <c r="F39">
        <v>4698</v>
      </c>
      <c r="G39">
        <v>4767</v>
      </c>
      <c r="H39">
        <v>4791</v>
      </c>
      <c r="I39" t="s">
        <v>67</v>
      </c>
      <c r="J39">
        <v>53503</v>
      </c>
      <c r="K39">
        <v>1797057</v>
      </c>
      <c r="L39">
        <v>3.08</v>
      </c>
      <c r="M39">
        <v>0.36299999999999999</v>
      </c>
    </row>
    <row r="40" spans="1:13" x14ac:dyDescent="0.2">
      <c r="A40" t="s">
        <v>13</v>
      </c>
      <c r="B40" t="s">
        <v>75</v>
      </c>
      <c r="C40">
        <v>39</v>
      </c>
      <c r="D40">
        <v>19.300999999999998</v>
      </c>
      <c r="E40">
        <f t="shared" si="0"/>
        <v>19.3</v>
      </c>
      <c r="F40">
        <v>4791</v>
      </c>
      <c r="G40">
        <v>4811</v>
      </c>
      <c r="H40">
        <v>4855</v>
      </c>
      <c r="I40" t="s">
        <v>73</v>
      </c>
      <c r="J40">
        <v>71542</v>
      </c>
      <c r="K40">
        <v>2120066</v>
      </c>
      <c r="L40">
        <v>3.64</v>
      </c>
      <c r="M40">
        <v>0.42799999999999999</v>
      </c>
    </row>
    <row r="41" spans="1:13" x14ac:dyDescent="0.2">
      <c r="A41" t="s">
        <v>13</v>
      </c>
      <c r="B41" t="s">
        <v>76</v>
      </c>
      <c r="C41">
        <v>40</v>
      </c>
      <c r="D41">
        <v>19.555</v>
      </c>
      <c r="E41">
        <f t="shared" si="0"/>
        <v>19.559999999999999</v>
      </c>
      <c r="F41">
        <v>4858</v>
      </c>
      <c r="G41">
        <v>4892</v>
      </c>
      <c r="H41">
        <v>4926</v>
      </c>
      <c r="I41" t="s">
        <v>77</v>
      </c>
      <c r="J41">
        <v>603364</v>
      </c>
      <c r="K41">
        <v>16599196</v>
      </c>
      <c r="L41">
        <v>28.47</v>
      </c>
      <c r="M41">
        <v>3.3519999999999999</v>
      </c>
    </row>
    <row r="42" spans="1:13" x14ac:dyDescent="0.2">
      <c r="A42" t="s">
        <v>13</v>
      </c>
      <c r="B42" t="s">
        <v>78</v>
      </c>
      <c r="C42">
        <v>41</v>
      </c>
      <c r="D42">
        <v>20.048999999999999</v>
      </c>
      <c r="E42">
        <f t="shared" si="0"/>
        <v>20.05</v>
      </c>
      <c r="F42">
        <v>5003</v>
      </c>
      <c r="G42">
        <v>5048</v>
      </c>
      <c r="H42">
        <v>5061</v>
      </c>
      <c r="I42" t="s">
        <v>58</v>
      </c>
      <c r="J42">
        <v>66322</v>
      </c>
      <c r="K42">
        <v>2056089</v>
      </c>
      <c r="L42">
        <v>3.53</v>
      </c>
      <c r="M42">
        <v>0.41499999999999998</v>
      </c>
    </row>
    <row r="43" spans="1:13" x14ac:dyDescent="0.2">
      <c r="A43" t="s">
        <v>13</v>
      </c>
      <c r="B43" t="s">
        <v>79</v>
      </c>
      <c r="C43">
        <v>42</v>
      </c>
      <c r="D43">
        <v>20.125</v>
      </c>
      <c r="E43">
        <f t="shared" si="0"/>
        <v>20.13</v>
      </c>
      <c r="F43">
        <v>5061</v>
      </c>
      <c r="G43">
        <v>5072</v>
      </c>
      <c r="H43">
        <v>5095</v>
      </c>
      <c r="I43" t="s">
        <v>48</v>
      </c>
      <c r="J43">
        <v>34398</v>
      </c>
      <c r="K43">
        <v>1066844</v>
      </c>
      <c r="L43">
        <v>1.83</v>
      </c>
      <c r="M43">
        <v>0.215</v>
      </c>
    </row>
    <row r="44" spans="1:13" x14ac:dyDescent="0.2">
      <c r="A44" t="s">
        <v>13</v>
      </c>
      <c r="B44" t="s">
        <v>80</v>
      </c>
      <c r="C44">
        <v>43</v>
      </c>
      <c r="D44">
        <v>20.85</v>
      </c>
      <c r="E44">
        <f t="shared" si="0"/>
        <v>20.85</v>
      </c>
      <c r="F44">
        <v>5249</v>
      </c>
      <c r="G44">
        <v>5301</v>
      </c>
      <c r="H44">
        <v>5323</v>
      </c>
      <c r="I44" t="s">
        <v>58</v>
      </c>
      <c r="J44">
        <v>33072</v>
      </c>
      <c r="K44">
        <v>1080294</v>
      </c>
      <c r="L44">
        <v>1.85</v>
      </c>
      <c r="M44">
        <v>0.218</v>
      </c>
    </row>
    <row r="45" spans="1:13" x14ac:dyDescent="0.2">
      <c r="A45" t="s">
        <v>13</v>
      </c>
      <c r="B45" t="s">
        <v>81</v>
      </c>
      <c r="C45">
        <v>44</v>
      </c>
      <c r="D45">
        <v>21.324999999999999</v>
      </c>
      <c r="E45">
        <f t="shared" si="0"/>
        <v>21.33</v>
      </c>
      <c r="F45">
        <v>5406</v>
      </c>
      <c r="G45">
        <v>5452</v>
      </c>
      <c r="H45">
        <v>5507</v>
      </c>
      <c r="I45" t="s">
        <v>46</v>
      </c>
      <c r="J45">
        <v>1137631</v>
      </c>
      <c r="K45">
        <v>30706977</v>
      </c>
      <c r="L45">
        <v>52.67</v>
      </c>
      <c r="M45">
        <v>6.2009999999999996</v>
      </c>
    </row>
    <row r="46" spans="1:13" x14ac:dyDescent="0.2">
      <c r="A46" t="s">
        <v>13</v>
      </c>
      <c r="B46" t="s">
        <v>82</v>
      </c>
      <c r="C46">
        <v>45</v>
      </c>
      <c r="D46">
        <v>22.183</v>
      </c>
      <c r="E46">
        <f t="shared" si="0"/>
        <v>22.18</v>
      </c>
      <c r="F46">
        <v>5707</v>
      </c>
      <c r="G46">
        <v>5723</v>
      </c>
      <c r="H46">
        <v>5742</v>
      </c>
      <c r="I46" t="s">
        <v>83</v>
      </c>
      <c r="J46">
        <v>43588</v>
      </c>
      <c r="K46">
        <v>1265876</v>
      </c>
      <c r="L46">
        <v>2.17</v>
      </c>
      <c r="M46">
        <v>0.25600000000000001</v>
      </c>
    </row>
    <row r="47" spans="1:13" x14ac:dyDescent="0.2">
      <c r="A47" t="s">
        <v>13</v>
      </c>
      <c r="B47" t="s">
        <v>84</v>
      </c>
      <c r="C47">
        <v>46</v>
      </c>
      <c r="D47">
        <v>23.331</v>
      </c>
      <c r="E47">
        <f t="shared" si="0"/>
        <v>23.33</v>
      </c>
      <c r="F47">
        <v>6056</v>
      </c>
      <c r="G47">
        <v>6086</v>
      </c>
      <c r="H47">
        <v>6106</v>
      </c>
      <c r="I47" t="s">
        <v>19</v>
      </c>
      <c r="J47">
        <v>39259</v>
      </c>
      <c r="K47">
        <v>1138499</v>
      </c>
      <c r="L47">
        <v>1.95</v>
      </c>
      <c r="M47">
        <v>0.23</v>
      </c>
    </row>
    <row r="48" spans="1:13" x14ac:dyDescent="0.2">
      <c r="A48" t="s">
        <v>13</v>
      </c>
      <c r="B48" t="s">
        <v>85</v>
      </c>
      <c r="C48">
        <v>47</v>
      </c>
      <c r="D48">
        <v>23.454000000000001</v>
      </c>
      <c r="E48">
        <f t="shared" si="0"/>
        <v>23.45</v>
      </c>
      <c r="F48">
        <v>6106</v>
      </c>
      <c r="G48">
        <v>6125</v>
      </c>
      <c r="H48">
        <v>6141</v>
      </c>
      <c r="I48" t="s">
        <v>44</v>
      </c>
      <c r="J48">
        <v>34450</v>
      </c>
      <c r="K48">
        <v>900367</v>
      </c>
      <c r="L48">
        <v>1.54</v>
      </c>
      <c r="M48">
        <v>0.182</v>
      </c>
    </row>
    <row r="49" spans="1:13" x14ac:dyDescent="0.2">
      <c r="A49" t="s">
        <v>13</v>
      </c>
      <c r="B49" t="s">
        <v>86</v>
      </c>
      <c r="C49">
        <v>48</v>
      </c>
      <c r="D49">
        <v>23.977</v>
      </c>
      <c r="E49">
        <f t="shared" si="0"/>
        <v>23.98</v>
      </c>
      <c r="F49">
        <v>6250</v>
      </c>
      <c r="G49">
        <v>6290</v>
      </c>
      <c r="H49">
        <v>6371</v>
      </c>
      <c r="I49" t="s">
        <v>87</v>
      </c>
      <c r="J49">
        <v>182619</v>
      </c>
      <c r="K49">
        <v>7370057</v>
      </c>
      <c r="L49">
        <v>12.64</v>
      </c>
      <c r="M49">
        <v>1.488</v>
      </c>
    </row>
    <row r="50" spans="1:13" x14ac:dyDescent="0.2">
      <c r="A50" t="s">
        <v>13</v>
      </c>
      <c r="B50" t="s">
        <v>88</v>
      </c>
      <c r="C50">
        <v>49</v>
      </c>
      <c r="D50">
        <v>24.858000000000001</v>
      </c>
      <c r="E50">
        <f t="shared" si="0"/>
        <v>24.86</v>
      </c>
      <c r="F50">
        <v>6498</v>
      </c>
      <c r="G50">
        <v>6569</v>
      </c>
      <c r="H50">
        <v>6599</v>
      </c>
      <c r="I50" t="s">
        <v>87</v>
      </c>
      <c r="J50">
        <v>25959</v>
      </c>
      <c r="K50">
        <v>976870</v>
      </c>
      <c r="L50">
        <v>1.68</v>
      </c>
      <c r="M50">
        <v>0.19700000000000001</v>
      </c>
    </row>
    <row r="51" spans="1:13" x14ac:dyDescent="0.2">
      <c r="A51" t="s">
        <v>13</v>
      </c>
      <c r="B51" t="s">
        <v>89</v>
      </c>
      <c r="C51">
        <v>50</v>
      </c>
      <c r="D51">
        <v>25.282</v>
      </c>
      <c r="E51">
        <f t="shared" si="0"/>
        <v>25.28</v>
      </c>
      <c r="F51">
        <v>6615</v>
      </c>
      <c r="G51">
        <v>6703</v>
      </c>
      <c r="H51">
        <v>6738</v>
      </c>
      <c r="I51" t="s">
        <v>87</v>
      </c>
      <c r="J51">
        <v>115943</v>
      </c>
      <c r="K51">
        <v>5548508</v>
      </c>
      <c r="L51">
        <v>9.52</v>
      </c>
      <c r="M51">
        <v>1.1200000000000001</v>
      </c>
    </row>
    <row r="52" spans="1:13" x14ac:dyDescent="0.2">
      <c r="A52" t="s">
        <v>13</v>
      </c>
      <c r="B52" t="s">
        <v>90</v>
      </c>
      <c r="C52">
        <v>51</v>
      </c>
      <c r="D52">
        <v>25.629000000000001</v>
      </c>
      <c r="E52">
        <f t="shared" si="0"/>
        <v>25.63</v>
      </c>
      <c r="F52">
        <v>6779</v>
      </c>
      <c r="G52">
        <v>6813</v>
      </c>
      <c r="H52">
        <v>6822</v>
      </c>
      <c r="I52" t="s">
        <v>91</v>
      </c>
      <c r="J52">
        <v>87108</v>
      </c>
      <c r="K52">
        <v>2292548</v>
      </c>
      <c r="L52">
        <v>3.93</v>
      </c>
      <c r="M52">
        <v>0.46300000000000002</v>
      </c>
    </row>
    <row r="53" spans="1:13" x14ac:dyDescent="0.2">
      <c r="A53" t="s">
        <v>13</v>
      </c>
      <c r="B53" t="s">
        <v>92</v>
      </c>
      <c r="C53">
        <v>52</v>
      </c>
      <c r="D53">
        <v>25.686</v>
      </c>
      <c r="E53">
        <f t="shared" si="0"/>
        <v>25.69</v>
      </c>
      <c r="F53">
        <v>6822</v>
      </c>
      <c r="G53">
        <v>6831</v>
      </c>
      <c r="H53">
        <v>6875</v>
      </c>
      <c r="I53" t="s">
        <v>93</v>
      </c>
      <c r="J53">
        <v>61851</v>
      </c>
      <c r="K53">
        <v>2428242</v>
      </c>
      <c r="L53">
        <v>4.17</v>
      </c>
      <c r="M53">
        <v>0.49</v>
      </c>
    </row>
    <row r="54" spans="1:13" x14ac:dyDescent="0.2">
      <c r="A54" t="s">
        <v>13</v>
      </c>
      <c r="B54" t="s">
        <v>94</v>
      </c>
      <c r="C54">
        <v>53</v>
      </c>
      <c r="D54">
        <v>26.093</v>
      </c>
      <c r="E54">
        <f t="shared" si="0"/>
        <v>26.09</v>
      </c>
      <c r="F54">
        <v>6921</v>
      </c>
      <c r="G54">
        <v>6959</v>
      </c>
      <c r="H54">
        <v>6990</v>
      </c>
      <c r="I54" t="s">
        <v>46</v>
      </c>
      <c r="J54">
        <v>67370</v>
      </c>
      <c r="K54">
        <v>2088645</v>
      </c>
      <c r="L54">
        <v>3.58</v>
      </c>
      <c r="M54">
        <v>0.42199999999999999</v>
      </c>
    </row>
    <row r="55" spans="1:13" x14ac:dyDescent="0.2">
      <c r="A55" t="s">
        <v>13</v>
      </c>
      <c r="B55" t="s">
        <v>95</v>
      </c>
      <c r="C55">
        <v>54</v>
      </c>
      <c r="D55">
        <v>28.530999999999999</v>
      </c>
      <c r="E55">
        <f t="shared" si="0"/>
        <v>28.53</v>
      </c>
      <c r="F55">
        <v>7674</v>
      </c>
      <c r="G55">
        <v>7730</v>
      </c>
      <c r="H55">
        <v>7754</v>
      </c>
      <c r="I55" t="s">
        <v>19</v>
      </c>
      <c r="J55">
        <v>32995</v>
      </c>
      <c r="K55">
        <v>1640923</v>
      </c>
      <c r="L55">
        <v>2.81</v>
      </c>
      <c r="M55">
        <v>0.33100000000000002</v>
      </c>
    </row>
    <row r="56" spans="1:13" x14ac:dyDescent="0.2">
      <c r="A56" t="s">
        <v>13</v>
      </c>
      <c r="B56" t="s">
        <v>96</v>
      </c>
      <c r="C56">
        <v>55</v>
      </c>
      <c r="D56">
        <v>29.265000000000001</v>
      </c>
      <c r="E56">
        <f t="shared" si="0"/>
        <v>29.27</v>
      </c>
      <c r="F56">
        <v>7938</v>
      </c>
      <c r="G56">
        <v>7963</v>
      </c>
      <c r="H56">
        <v>7993</v>
      </c>
      <c r="I56" t="s">
        <v>97</v>
      </c>
      <c r="J56">
        <v>66244</v>
      </c>
      <c r="K56">
        <v>2417879</v>
      </c>
      <c r="L56">
        <v>4.1500000000000004</v>
      </c>
      <c r="M56">
        <v>0.48799999999999999</v>
      </c>
    </row>
    <row r="57" spans="1:13" x14ac:dyDescent="0.2">
      <c r="A57" t="s">
        <v>13</v>
      </c>
      <c r="B57" t="s">
        <v>98</v>
      </c>
      <c r="C57">
        <v>56</v>
      </c>
      <c r="D57">
        <v>30.084</v>
      </c>
      <c r="E57">
        <f t="shared" si="0"/>
        <v>30.08</v>
      </c>
      <c r="F57">
        <v>8147</v>
      </c>
      <c r="G57">
        <v>8221</v>
      </c>
      <c r="H57">
        <v>8243</v>
      </c>
      <c r="I57" t="s">
        <v>21</v>
      </c>
      <c r="J57">
        <v>24696</v>
      </c>
      <c r="K57">
        <v>1466352</v>
      </c>
      <c r="L57">
        <v>2.52</v>
      </c>
      <c r="M57">
        <v>0.29599999999999999</v>
      </c>
    </row>
    <row r="58" spans="1:13" x14ac:dyDescent="0.2">
      <c r="A58" t="s">
        <v>13</v>
      </c>
      <c r="B58" t="s">
        <v>99</v>
      </c>
      <c r="C58">
        <v>57</v>
      </c>
      <c r="D58">
        <v>30.956</v>
      </c>
      <c r="E58">
        <f t="shared" si="0"/>
        <v>30.96</v>
      </c>
      <c r="F58">
        <v>8466</v>
      </c>
      <c r="G58">
        <v>8497</v>
      </c>
      <c r="H58">
        <v>8569</v>
      </c>
      <c r="I58" t="s">
        <v>100</v>
      </c>
      <c r="J58">
        <v>102822</v>
      </c>
      <c r="K58">
        <v>6074407</v>
      </c>
      <c r="L58">
        <v>10.42</v>
      </c>
      <c r="M58">
        <v>1.2270000000000001</v>
      </c>
    </row>
    <row r="59" spans="1:13" x14ac:dyDescent="0.2">
      <c r="A59" t="s">
        <v>13</v>
      </c>
      <c r="B59" t="s">
        <v>101</v>
      </c>
      <c r="C59">
        <v>58</v>
      </c>
      <c r="D59">
        <v>31.414999999999999</v>
      </c>
      <c r="E59">
        <f t="shared" si="0"/>
        <v>31.42</v>
      </c>
      <c r="F59">
        <v>8619</v>
      </c>
      <c r="G59">
        <v>8643</v>
      </c>
      <c r="H59">
        <v>8690</v>
      </c>
      <c r="I59" t="s">
        <v>93</v>
      </c>
      <c r="J59">
        <v>46308</v>
      </c>
      <c r="K59">
        <v>2289825</v>
      </c>
      <c r="L59">
        <v>3.93</v>
      </c>
      <c r="M59">
        <v>0.46200000000000002</v>
      </c>
    </row>
    <row r="60" spans="1:13" x14ac:dyDescent="0.2">
      <c r="A60" t="s">
        <v>13</v>
      </c>
      <c r="B60" t="s">
        <v>102</v>
      </c>
      <c r="C60">
        <v>59</v>
      </c>
      <c r="D60">
        <v>32.703000000000003</v>
      </c>
      <c r="E60">
        <f t="shared" si="0"/>
        <v>32.700000000000003</v>
      </c>
      <c r="F60">
        <v>9030</v>
      </c>
      <c r="G60">
        <v>9050</v>
      </c>
      <c r="H60">
        <v>9071</v>
      </c>
      <c r="I60" t="s">
        <v>91</v>
      </c>
      <c r="J60">
        <v>44518</v>
      </c>
      <c r="K60">
        <v>1391633</v>
      </c>
      <c r="L60">
        <v>2.39</v>
      </c>
      <c r="M60">
        <v>0.28100000000000003</v>
      </c>
    </row>
    <row r="61" spans="1:13" x14ac:dyDescent="0.2">
      <c r="A61" t="s">
        <v>13</v>
      </c>
      <c r="B61" t="s">
        <v>103</v>
      </c>
      <c r="C61">
        <v>60</v>
      </c>
      <c r="D61">
        <v>34.066000000000003</v>
      </c>
      <c r="E61">
        <f t="shared" si="0"/>
        <v>34.07</v>
      </c>
      <c r="F61">
        <v>9419</v>
      </c>
      <c r="G61">
        <v>9481</v>
      </c>
      <c r="H61">
        <v>9502</v>
      </c>
      <c r="I61" t="s">
        <v>91</v>
      </c>
      <c r="J61">
        <v>28513</v>
      </c>
      <c r="K61">
        <v>1270374</v>
      </c>
      <c r="L61">
        <v>2.1800000000000002</v>
      </c>
      <c r="M61">
        <v>0.25700000000000001</v>
      </c>
    </row>
    <row r="62" spans="1:13" x14ac:dyDescent="0.2">
      <c r="A62" t="s">
        <v>13</v>
      </c>
      <c r="B62" t="s">
        <v>104</v>
      </c>
      <c r="C62">
        <v>61</v>
      </c>
      <c r="D62">
        <v>34.86</v>
      </c>
      <c r="E62">
        <f t="shared" si="0"/>
        <v>34.86</v>
      </c>
      <c r="F62">
        <v>9645</v>
      </c>
      <c r="G62">
        <v>9732</v>
      </c>
      <c r="H62">
        <v>9747</v>
      </c>
      <c r="I62" t="s">
        <v>91</v>
      </c>
      <c r="J62">
        <v>20983</v>
      </c>
      <c r="K62">
        <v>717666</v>
      </c>
      <c r="L62">
        <v>1.23</v>
      </c>
      <c r="M62">
        <v>0.14499999999999999</v>
      </c>
    </row>
    <row r="63" spans="1:13" x14ac:dyDescent="0.2">
      <c r="A63" t="s">
        <v>13</v>
      </c>
      <c r="B63" t="s">
        <v>105</v>
      </c>
      <c r="C63">
        <v>62</v>
      </c>
      <c r="D63">
        <v>34.942999999999998</v>
      </c>
      <c r="E63">
        <f t="shared" si="0"/>
        <v>34.94</v>
      </c>
      <c r="F63">
        <v>9747</v>
      </c>
      <c r="G63">
        <v>9758</v>
      </c>
      <c r="H63">
        <v>9819</v>
      </c>
      <c r="I63" t="s">
        <v>93</v>
      </c>
      <c r="J63">
        <v>60899</v>
      </c>
      <c r="K63">
        <v>2966556</v>
      </c>
      <c r="L63">
        <v>5.09</v>
      </c>
      <c r="M63">
        <v>0.59899999999999998</v>
      </c>
    </row>
    <row r="64" spans="1:13" x14ac:dyDescent="0.2">
      <c r="A64" t="s">
        <v>13</v>
      </c>
      <c r="B64" t="s">
        <v>106</v>
      </c>
      <c r="C64">
        <v>63</v>
      </c>
      <c r="D64">
        <v>35.668999999999997</v>
      </c>
      <c r="E64">
        <f t="shared" si="0"/>
        <v>35.67</v>
      </c>
      <c r="F64">
        <v>9926</v>
      </c>
      <c r="G64">
        <v>9988</v>
      </c>
      <c r="H64">
        <v>10009</v>
      </c>
      <c r="I64" t="s">
        <v>107</v>
      </c>
      <c r="J64">
        <v>26629</v>
      </c>
      <c r="K64">
        <v>1055287</v>
      </c>
      <c r="L64">
        <v>1.81</v>
      </c>
      <c r="M64">
        <v>0.21299999999999999</v>
      </c>
    </row>
    <row r="65" spans="1:13" x14ac:dyDescent="0.2">
      <c r="A65" t="s">
        <v>13</v>
      </c>
      <c r="B65" t="s">
        <v>108</v>
      </c>
      <c r="C65">
        <v>64</v>
      </c>
      <c r="D65">
        <v>35.804000000000002</v>
      </c>
      <c r="E65">
        <f t="shared" si="0"/>
        <v>35.799999999999997</v>
      </c>
      <c r="F65">
        <v>10009</v>
      </c>
      <c r="G65">
        <v>10031</v>
      </c>
      <c r="H65">
        <v>10046</v>
      </c>
      <c r="I65" t="s">
        <v>107</v>
      </c>
      <c r="J65">
        <v>22442</v>
      </c>
      <c r="K65">
        <v>694826</v>
      </c>
      <c r="L65">
        <v>1.19</v>
      </c>
      <c r="M65">
        <v>0.14000000000000001</v>
      </c>
    </row>
    <row r="66" spans="1:13" x14ac:dyDescent="0.2">
      <c r="A66" t="s">
        <v>13</v>
      </c>
      <c r="B66" t="s">
        <v>109</v>
      </c>
      <c r="C66">
        <v>65</v>
      </c>
      <c r="D66">
        <v>35.911999999999999</v>
      </c>
      <c r="E66">
        <f t="shared" si="0"/>
        <v>35.909999999999997</v>
      </c>
      <c r="F66">
        <v>10046</v>
      </c>
      <c r="G66">
        <v>10065</v>
      </c>
      <c r="H66">
        <v>10085</v>
      </c>
      <c r="I66" t="s">
        <v>110</v>
      </c>
      <c r="J66">
        <v>17456</v>
      </c>
      <c r="K66">
        <v>512296</v>
      </c>
      <c r="L66">
        <v>0.88</v>
      </c>
      <c r="M66">
        <v>0.10299999999999999</v>
      </c>
    </row>
    <row r="67" spans="1:13" x14ac:dyDescent="0.2">
      <c r="A67" t="s">
        <v>13</v>
      </c>
      <c r="B67" t="s">
        <v>111</v>
      </c>
      <c r="C67">
        <v>66</v>
      </c>
      <c r="D67">
        <v>36.165999999999997</v>
      </c>
      <c r="E67">
        <f t="shared" ref="E67:E130" si="1">ROUND(D67,2)</f>
        <v>36.17</v>
      </c>
      <c r="F67">
        <v>10100</v>
      </c>
      <c r="G67">
        <v>10145</v>
      </c>
      <c r="H67">
        <v>10161</v>
      </c>
      <c r="I67" t="s">
        <v>107</v>
      </c>
      <c r="J67">
        <v>58505</v>
      </c>
      <c r="K67">
        <v>1648143</v>
      </c>
      <c r="L67">
        <v>2.83</v>
      </c>
      <c r="M67">
        <v>0.33300000000000002</v>
      </c>
    </row>
    <row r="68" spans="1:13" x14ac:dyDescent="0.2">
      <c r="A68" t="s">
        <v>13</v>
      </c>
      <c r="B68" t="s">
        <v>112</v>
      </c>
      <c r="C68">
        <v>67</v>
      </c>
      <c r="D68">
        <v>36.542000000000002</v>
      </c>
      <c r="E68">
        <f t="shared" si="1"/>
        <v>36.54</v>
      </c>
      <c r="F68">
        <v>10216</v>
      </c>
      <c r="G68">
        <v>10264</v>
      </c>
      <c r="H68">
        <v>10272</v>
      </c>
      <c r="I68" t="s">
        <v>91</v>
      </c>
      <c r="J68">
        <v>38394</v>
      </c>
      <c r="K68">
        <v>600398</v>
      </c>
      <c r="L68">
        <v>1.03</v>
      </c>
      <c r="M68">
        <v>0.121</v>
      </c>
    </row>
    <row r="69" spans="1:13" x14ac:dyDescent="0.2">
      <c r="A69" t="s">
        <v>13</v>
      </c>
      <c r="B69" t="s">
        <v>113</v>
      </c>
      <c r="C69">
        <v>68</v>
      </c>
      <c r="D69">
        <v>36.594999999999999</v>
      </c>
      <c r="E69">
        <f t="shared" si="1"/>
        <v>36.6</v>
      </c>
      <c r="F69">
        <v>10272</v>
      </c>
      <c r="G69">
        <v>10281</v>
      </c>
      <c r="H69">
        <v>10313</v>
      </c>
      <c r="I69" t="s">
        <v>107</v>
      </c>
      <c r="J69">
        <v>66018</v>
      </c>
      <c r="K69">
        <v>3259860</v>
      </c>
      <c r="L69">
        <v>5.59</v>
      </c>
      <c r="M69">
        <v>0.65800000000000003</v>
      </c>
    </row>
    <row r="70" spans="1:13" x14ac:dyDescent="0.2">
      <c r="A70" t="s">
        <v>13</v>
      </c>
      <c r="B70" t="s">
        <v>114</v>
      </c>
      <c r="C70">
        <v>69</v>
      </c>
      <c r="D70">
        <v>36.78</v>
      </c>
      <c r="E70">
        <f t="shared" si="1"/>
        <v>36.78</v>
      </c>
      <c r="F70">
        <v>10313</v>
      </c>
      <c r="G70">
        <v>10339</v>
      </c>
      <c r="H70">
        <v>10359</v>
      </c>
      <c r="I70" t="s">
        <v>107</v>
      </c>
      <c r="J70">
        <v>46310</v>
      </c>
      <c r="K70">
        <v>3098494</v>
      </c>
      <c r="L70">
        <v>5.31</v>
      </c>
      <c r="M70">
        <v>0.626</v>
      </c>
    </row>
    <row r="71" spans="1:13" x14ac:dyDescent="0.2">
      <c r="A71" t="s">
        <v>13</v>
      </c>
      <c r="B71" t="s">
        <v>115</v>
      </c>
      <c r="C71">
        <v>70</v>
      </c>
      <c r="D71">
        <v>36.962000000000003</v>
      </c>
      <c r="E71">
        <f t="shared" si="1"/>
        <v>36.96</v>
      </c>
      <c r="F71">
        <v>10386</v>
      </c>
      <c r="G71">
        <v>10397</v>
      </c>
      <c r="H71">
        <v>10407</v>
      </c>
      <c r="I71" t="s">
        <v>107</v>
      </c>
      <c r="J71">
        <v>40861</v>
      </c>
      <c r="K71">
        <v>1307941</v>
      </c>
      <c r="L71">
        <v>2.2400000000000002</v>
      </c>
      <c r="M71">
        <v>0.26400000000000001</v>
      </c>
    </row>
    <row r="72" spans="1:13" x14ac:dyDescent="0.2">
      <c r="A72" t="s">
        <v>13</v>
      </c>
      <c r="B72" t="s">
        <v>116</v>
      </c>
      <c r="C72">
        <v>71</v>
      </c>
      <c r="D72">
        <v>37.061</v>
      </c>
      <c r="E72">
        <f t="shared" si="1"/>
        <v>37.06</v>
      </c>
      <c r="F72">
        <v>10407</v>
      </c>
      <c r="G72">
        <v>10428</v>
      </c>
      <c r="H72">
        <v>10435</v>
      </c>
      <c r="I72" t="s">
        <v>107</v>
      </c>
      <c r="J72">
        <v>50071</v>
      </c>
      <c r="K72">
        <v>2174582</v>
      </c>
      <c r="L72">
        <v>3.73</v>
      </c>
      <c r="M72">
        <v>0.439</v>
      </c>
    </row>
    <row r="73" spans="1:13" x14ac:dyDescent="0.2">
      <c r="A73" t="s">
        <v>13</v>
      </c>
      <c r="B73" t="s">
        <v>117</v>
      </c>
      <c r="C73">
        <v>72</v>
      </c>
      <c r="D73">
        <v>37.121000000000002</v>
      </c>
      <c r="E73">
        <f t="shared" si="1"/>
        <v>37.119999999999997</v>
      </c>
      <c r="F73">
        <v>10435</v>
      </c>
      <c r="G73">
        <v>10447</v>
      </c>
      <c r="H73">
        <v>10461</v>
      </c>
      <c r="I73" t="s">
        <v>107</v>
      </c>
      <c r="J73">
        <v>51885</v>
      </c>
      <c r="K73">
        <v>2310894</v>
      </c>
      <c r="L73">
        <v>3.96</v>
      </c>
      <c r="M73">
        <v>0.46700000000000003</v>
      </c>
    </row>
    <row r="74" spans="1:13" x14ac:dyDescent="0.2">
      <c r="A74" t="s">
        <v>13</v>
      </c>
      <c r="B74" t="s">
        <v>118</v>
      </c>
      <c r="C74">
        <v>73</v>
      </c>
      <c r="D74">
        <v>37.194000000000003</v>
      </c>
      <c r="E74">
        <f t="shared" si="1"/>
        <v>37.19</v>
      </c>
      <c r="F74">
        <v>10461</v>
      </c>
      <c r="G74">
        <v>10470</v>
      </c>
      <c r="H74">
        <v>10476</v>
      </c>
      <c r="I74" t="s">
        <v>107</v>
      </c>
      <c r="J74">
        <v>57134</v>
      </c>
      <c r="K74">
        <v>1405275</v>
      </c>
      <c r="L74">
        <v>2.41</v>
      </c>
      <c r="M74">
        <v>0.28399999999999997</v>
      </c>
    </row>
    <row r="75" spans="1:13" x14ac:dyDescent="0.2">
      <c r="A75" t="s">
        <v>13</v>
      </c>
      <c r="B75" t="s">
        <v>119</v>
      </c>
      <c r="C75">
        <v>74</v>
      </c>
      <c r="D75">
        <v>37.296999999999997</v>
      </c>
      <c r="E75">
        <f t="shared" si="1"/>
        <v>37.299999999999997</v>
      </c>
      <c r="F75">
        <v>10476</v>
      </c>
      <c r="G75">
        <v>10503</v>
      </c>
      <c r="H75">
        <v>10521</v>
      </c>
      <c r="I75" t="s">
        <v>107</v>
      </c>
      <c r="J75">
        <v>100780</v>
      </c>
      <c r="K75">
        <v>5550569</v>
      </c>
      <c r="L75">
        <v>9.52</v>
      </c>
      <c r="M75">
        <v>1.121</v>
      </c>
    </row>
    <row r="76" spans="1:13" x14ac:dyDescent="0.2">
      <c r="A76" t="s">
        <v>13</v>
      </c>
      <c r="B76" t="s">
        <v>120</v>
      </c>
      <c r="C76">
        <v>75</v>
      </c>
      <c r="D76">
        <v>37.375</v>
      </c>
      <c r="E76">
        <f t="shared" si="1"/>
        <v>37.380000000000003</v>
      </c>
      <c r="F76">
        <v>10521</v>
      </c>
      <c r="G76">
        <v>10527</v>
      </c>
      <c r="H76">
        <v>10560</v>
      </c>
      <c r="I76" t="s">
        <v>107</v>
      </c>
      <c r="J76">
        <v>84195</v>
      </c>
      <c r="K76">
        <v>3846034</v>
      </c>
      <c r="L76">
        <v>6.6</v>
      </c>
      <c r="M76">
        <v>0.77700000000000002</v>
      </c>
    </row>
    <row r="77" spans="1:13" x14ac:dyDescent="0.2">
      <c r="A77" t="s">
        <v>13</v>
      </c>
      <c r="B77" t="s">
        <v>121</v>
      </c>
      <c r="C77">
        <v>76</v>
      </c>
      <c r="D77">
        <v>37.646000000000001</v>
      </c>
      <c r="E77">
        <f t="shared" si="1"/>
        <v>37.65</v>
      </c>
      <c r="F77">
        <v>10605</v>
      </c>
      <c r="G77">
        <v>10613</v>
      </c>
      <c r="H77">
        <v>10620</v>
      </c>
      <c r="I77" t="s">
        <v>107</v>
      </c>
      <c r="J77">
        <v>73512</v>
      </c>
      <c r="K77">
        <v>1987535</v>
      </c>
      <c r="L77">
        <v>3.41</v>
      </c>
      <c r="M77">
        <v>0.40100000000000002</v>
      </c>
    </row>
    <row r="78" spans="1:13" x14ac:dyDescent="0.2">
      <c r="A78" t="s">
        <v>13</v>
      </c>
      <c r="B78" t="s">
        <v>122</v>
      </c>
      <c r="C78">
        <v>77</v>
      </c>
      <c r="D78">
        <v>37.718000000000004</v>
      </c>
      <c r="E78">
        <f t="shared" si="1"/>
        <v>37.72</v>
      </c>
      <c r="F78">
        <v>10620</v>
      </c>
      <c r="G78">
        <v>10636</v>
      </c>
      <c r="H78">
        <v>10651</v>
      </c>
      <c r="I78" t="s">
        <v>107</v>
      </c>
      <c r="J78">
        <v>71893</v>
      </c>
      <c r="K78">
        <v>3998887</v>
      </c>
      <c r="L78">
        <v>6.86</v>
      </c>
      <c r="M78">
        <v>0.80800000000000005</v>
      </c>
    </row>
    <row r="79" spans="1:13" x14ac:dyDescent="0.2">
      <c r="A79" t="s">
        <v>13</v>
      </c>
      <c r="B79" t="s">
        <v>123</v>
      </c>
      <c r="C79">
        <v>78</v>
      </c>
      <c r="D79">
        <v>37.994</v>
      </c>
      <c r="E79">
        <f t="shared" si="1"/>
        <v>37.99</v>
      </c>
      <c r="F79">
        <v>10711</v>
      </c>
      <c r="G79">
        <v>10723</v>
      </c>
      <c r="H79">
        <v>10811</v>
      </c>
      <c r="I79" t="s">
        <v>53</v>
      </c>
      <c r="J79">
        <v>656161</v>
      </c>
      <c r="K79">
        <v>29798778</v>
      </c>
      <c r="L79">
        <v>51.11</v>
      </c>
      <c r="M79">
        <v>6.0170000000000003</v>
      </c>
    </row>
    <row r="80" spans="1:13" x14ac:dyDescent="0.2">
      <c r="A80" t="s">
        <v>13</v>
      </c>
      <c r="B80" t="s">
        <v>124</v>
      </c>
      <c r="C80">
        <v>79</v>
      </c>
      <c r="D80">
        <v>38.296999999999997</v>
      </c>
      <c r="E80">
        <f t="shared" si="1"/>
        <v>38.299999999999997</v>
      </c>
      <c r="F80">
        <v>10811</v>
      </c>
      <c r="G80">
        <v>10819</v>
      </c>
      <c r="H80">
        <v>10833</v>
      </c>
      <c r="I80" t="s">
        <v>53</v>
      </c>
      <c r="J80">
        <v>72195</v>
      </c>
      <c r="K80">
        <v>2223465</v>
      </c>
      <c r="L80">
        <v>3.81</v>
      </c>
      <c r="M80">
        <v>0.44900000000000001</v>
      </c>
    </row>
    <row r="81" spans="1:13" x14ac:dyDescent="0.2">
      <c r="A81" t="s">
        <v>13</v>
      </c>
      <c r="B81" t="s">
        <v>125</v>
      </c>
      <c r="C81">
        <v>80</v>
      </c>
      <c r="D81">
        <v>38.427</v>
      </c>
      <c r="E81">
        <f t="shared" si="1"/>
        <v>38.43</v>
      </c>
      <c r="F81">
        <v>10844</v>
      </c>
      <c r="G81">
        <v>10860</v>
      </c>
      <c r="H81">
        <v>10876</v>
      </c>
      <c r="I81" t="s">
        <v>53</v>
      </c>
      <c r="J81">
        <v>65373</v>
      </c>
      <c r="K81">
        <v>3420982</v>
      </c>
      <c r="L81">
        <v>5.87</v>
      </c>
      <c r="M81">
        <v>0.69099999999999995</v>
      </c>
    </row>
    <row r="82" spans="1:13" x14ac:dyDescent="0.2">
      <c r="A82" t="s">
        <v>13</v>
      </c>
      <c r="B82" t="s">
        <v>126</v>
      </c>
      <c r="C82">
        <v>81</v>
      </c>
      <c r="D82">
        <v>38.82</v>
      </c>
      <c r="E82">
        <f t="shared" si="1"/>
        <v>38.82</v>
      </c>
      <c r="F82">
        <v>10976</v>
      </c>
      <c r="G82">
        <v>10984</v>
      </c>
      <c r="H82">
        <v>11045</v>
      </c>
      <c r="I82" t="s">
        <v>53</v>
      </c>
      <c r="J82">
        <v>86190</v>
      </c>
      <c r="K82">
        <v>3327416</v>
      </c>
      <c r="L82">
        <v>5.71</v>
      </c>
      <c r="M82">
        <v>0.67200000000000004</v>
      </c>
    </row>
    <row r="83" spans="1:13" x14ac:dyDescent="0.2">
      <c r="A83" t="s">
        <v>13</v>
      </c>
      <c r="B83" t="s">
        <v>127</v>
      </c>
      <c r="C83">
        <v>82</v>
      </c>
      <c r="D83">
        <v>39.755000000000003</v>
      </c>
      <c r="E83">
        <f t="shared" si="1"/>
        <v>39.76</v>
      </c>
      <c r="F83">
        <v>11266</v>
      </c>
      <c r="G83">
        <v>11280</v>
      </c>
      <c r="H83">
        <v>11339</v>
      </c>
      <c r="I83" t="s">
        <v>53</v>
      </c>
      <c r="J83">
        <v>60065</v>
      </c>
      <c r="K83">
        <v>1855006</v>
      </c>
      <c r="L83">
        <v>3.18</v>
      </c>
      <c r="M83">
        <v>0.375</v>
      </c>
    </row>
    <row r="84" spans="1:13" x14ac:dyDescent="0.2">
      <c r="A84" t="s">
        <v>128</v>
      </c>
      <c r="B84" t="s">
        <v>14</v>
      </c>
      <c r="C84">
        <v>1</v>
      </c>
      <c r="D84">
        <v>4.1689999999999996</v>
      </c>
      <c r="E84">
        <f t="shared" si="1"/>
        <v>4.17</v>
      </c>
      <c r="F84">
        <v>5</v>
      </c>
      <c r="G84">
        <v>26</v>
      </c>
      <c r="H84">
        <v>61</v>
      </c>
      <c r="I84" t="s">
        <v>15</v>
      </c>
      <c r="J84">
        <v>38864</v>
      </c>
      <c r="K84">
        <v>219580</v>
      </c>
      <c r="L84">
        <v>0.97</v>
      </c>
      <c r="M84">
        <v>0.16300000000000001</v>
      </c>
    </row>
    <row r="85" spans="1:13" x14ac:dyDescent="0.2">
      <c r="A85" t="s">
        <v>128</v>
      </c>
      <c r="B85" t="s">
        <v>16</v>
      </c>
      <c r="C85">
        <v>2</v>
      </c>
      <c r="D85">
        <v>9.3840000000000003</v>
      </c>
      <c r="E85">
        <f t="shared" si="1"/>
        <v>9.3800000000000008</v>
      </c>
      <c r="F85">
        <v>1641</v>
      </c>
      <c r="G85">
        <v>1675</v>
      </c>
      <c r="H85">
        <v>1751</v>
      </c>
      <c r="I85" t="s">
        <v>15</v>
      </c>
      <c r="J85">
        <v>78956</v>
      </c>
      <c r="K85">
        <v>4362048</v>
      </c>
      <c r="L85">
        <v>19.28</v>
      </c>
      <c r="M85">
        <v>3.2290000000000001</v>
      </c>
    </row>
    <row r="86" spans="1:13" x14ac:dyDescent="0.2">
      <c r="A86" t="s">
        <v>128</v>
      </c>
      <c r="B86" t="s">
        <v>18</v>
      </c>
      <c r="C86">
        <v>3</v>
      </c>
      <c r="D86">
        <v>12.544</v>
      </c>
      <c r="E86">
        <f t="shared" si="1"/>
        <v>12.54</v>
      </c>
      <c r="F86">
        <v>2654</v>
      </c>
      <c r="G86">
        <v>2675</v>
      </c>
      <c r="H86">
        <v>2757</v>
      </c>
      <c r="I86" t="s">
        <v>129</v>
      </c>
      <c r="J86">
        <v>245766</v>
      </c>
      <c r="K86">
        <v>11090969</v>
      </c>
      <c r="L86">
        <v>49.02</v>
      </c>
      <c r="M86">
        <v>8.2100000000000009</v>
      </c>
    </row>
    <row r="87" spans="1:13" x14ac:dyDescent="0.2">
      <c r="A87" t="s">
        <v>128</v>
      </c>
      <c r="B87" t="s">
        <v>20</v>
      </c>
      <c r="C87">
        <v>4</v>
      </c>
      <c r="D87">
        <v>12.928000000000001</v>
      </c>
      <c r="E87">
        <f t="shared" si="1"/>
        <v>12.93</v>
      </c>
      <c r="F87">
        <v>2782</v>
      </c>
      <c r="G87">
        <v>2796</v>
      </c>
      <c r="H87">
        <v>2828</v>
      </c>
      <c r="I87" t="s">
        <v>73</v>
      </c>
      <c r="J87">
        <v>31711</v>
      </c>
      <c r="K87">
        <v>1159953</v>
      </c>
      <c r="L87">
        <v>5.13</v>
      </c>
      <c r="M87">
        <v>0.85899999999999999</v>
      </c>
    </row>
    <row r="88" spans="1:13" x14ac:dyDescent="0.2">
      <c r="A88" t="s">
        <v>128</v>
      </c>
      <c r="B88" t="s">
        <v>22</v>
      </c>
      <c r="C88">
        <v>5</v>
      </c>
      <c r="D88">
        <v>15.569000000000001</v>
      </c>
      <c r="E88">
        <f t="shared" si="1"/>
        <v>15.57</v>
      </c>
      <c r="F88">
        <v>3590</v>
      </c>
      <c r="G88">
        <v>3631</v>
      </c>
      <c r="H88">
        <v>3689</v>
      </c>
      <c r="I88" t="s">
        <v>67</v>
      </c>
      <c r="J88">
        <v>136310</v>
      </c>
      <c r="K88">
        <v>5165217</v>
      </c>
      <c r="L88">
        <v>22.83</v>
      </c>
      <c r="M88">
        <v>3.8239999999999998</v>
      </c>
    </row>
    <row r="89" spans="1:13" x14ac:dyDescent="0.2">
      <c r="A89" t="s">
        <v>128</v>
      </c>
      <c r="B89" t="s">
        <v>24</v>
      </c>
      <c r="C89">
        <v>6</v>
      </c>
      <c r="D89">
        <v>16.456</v>
      </c>
      <c r="E89">
        <f t="shared" si="1"/>
        <v>16.46</v>
      </c>
      <c r="F89">
        <v>3762</v>
      </c>
      <c r="G89">
        <v>3912</v>
      </c>
      <c r="H89">
        <v>3931</v>
      </c>
      <c r="I89" t="s">
        <v>87</v>
      </c>
      <c r="J89">
        <v>24567</v>
      </c>
      <c r="K89">
        <v>1641453</v>
      </c>
      <c r="L89">
        <v>7.25</v>
      </c>
      <c r="M89">
        <v>1.2150000000000001</v>
      </c>
    </row>
    <row r="90" spans="1:13" x14ac:dyDescent="0.2">
      <c r="A90" t="s">
        <v>128</v>
      </c>
      <c r="B90" t="s">
        <v>26</v>
      </c>
      <c r="C90">
        <v>7</v>
      </c>
      <c r="D90">
        <v>18.518999999999998</v>
      </c>
      <c r="E90">
        <f t="shared" si="1"/>
        <v>18.52</v>
      </c>
      <c r="F90">
        <v>4546</v>
      </c>
      <c r="G90">
        <v>4564</v>
      </c>
      <c r="H90">
        <v>4629</v>
      </c>
      <c r="I90" t="s">
        <v>64</v>
      </c>
      <c r="J90">
        <v>613871</v>
      </c>
      <c r="K90">
        <v>19612685</v>
      </c>
      <c r="L90">
        <v>86.68</v>
      </c>
      <c r="M90">
        <v>14.519</v>
      </c>
    </row>
    <row r="91" spans="1:13" x14ac:dyDescent="0.2">
      <c r="A91" t="s">
        <v>128</v>
      </c>
      <c r="B91" t="s">
        <v>27</v>
      </c>
      <c r="C91">
        <v>8</v>
      </c>
      <c r="D91">
        <v>21.324999999999999</v>
      </c>
      <c r="E91">
        <f t="shared" si="1"/>
        <v>21.33</v>
      </c>
      <c r="F91">
        <v>5371</v>
      </c>
      <c r="G91">
        <v>5452</v>
      </c>
      <c r="H91">
        <v>5473</v>
      </c>
      <c r="I91" t="s">
        <v>46</v>
      </c>
      <c r="J91">
        <v>75975</v>
      </c>
      <c r="K91">
        <v>2548893</v>
      </c>
      <c r="L91">
        <v>11.27</v>
      </c>
      <c r="M91">
        <v>1.887</v>
      </c>
    </row>
    <row r="92" spans="1:13" x14ac:dyDescent="0.2">
      <c r="A92" t="s">
        <v>128</v>
      </c>
      <c r="B92" t="s">
        <v>28</v>
      </c>
      <c r="C92">
        <v>9</v>
      </c>
      <c r="D92">
        <v>31.753</v>
      </c>
      <c r="E92">
        <f t="shared" si="1"/>
        <v>31.75</v>
      </c>
      <c r="F92">
        <v>8697</v>
      </c>
      <c r="G92">
        <v>8749</v>
      </c>
      <c r="H92">
        <v>8831</v>
      </c>
      <c r="I92" t="s">
        <v>19</v>
      </c>
      <c r="J92">
        <v>87353</v>
      </c>
      <c r="K92">
        <v>10205528</v>
      </c>
      <c r="L92">
        <v>45.1</v>
      </c>
      <c r="M92">
        <v>7.5549999999999997</v>
      </c>
    </row>
    <row r="93" spans="1:13" x14ac:dyDescent="0.2">
      <c r="A93" t="s">
        <v>128</v>
      </c>
      <c r="B93" t="s">
        <v>30</v>
      </c>
      <c r="C93">
        <v>10</v>
      </c>
      <c r="D93">
        <v>32.048999999999999</v>
      </c>
      <c r="E93">
        <f t="shared" si="1"/>
        <v>32.049999999999997</v>
      </c>
      <c r="F93">
        <v>8831</v>
      </c>
      <c r="G93">
        <v>8843</v>
      </c>
      <c r="H93">
        <v>8870</v>
      </c>
      <c r="I93" t="s">
        <v>130</v>
      </c>
      <c r="J93">
        <v>21014</v>
      </c>
      <c r="K93">
        <v>990491</v>
      </c>
      <c r="L93">
        <v>4.38</v>
      </c>
      <c r="M93">
        <v>0.73299999999999998</v>
      </c>
    </row>
    <row r="94" spans="1:13" x14ac:dyDescent="0.2">
      <c r="A94" t="s">
        <v>128</v>
      </c>
      <c r="B94" t="s">
        <v>32</v>
      </c>
      <c r="C94">
        <v>11</v>
      </c>
      <c r="D94">
        <v>34.213000000000001</v>
      </c>
      <c r="E94">
        <f t="shared" si="1"/>
        <v>34.21</v>
      </c>
      <c r="F94">
        <v>9506</v>
      </c>
      <c r="G94">
        <v>9528</v>
      </c>
      <c r="H94">
        <v>9570</v>
      </c>
      <c r="I94" t="s">
        <v>46</v>
      </c>
      <c r="J94">
        <v>894957</v>
      </c>
      <c r="K94">
        <v>22626417</v>
      </c>
      <c r="L94">
        <v>100</v>
      </c>
      <c r="M94">
        <v>16.75</v>
      </c>
    </row>
    <row r="95" spans="1:13" x14ac:dyDescent="0.2">
      <c r="A95" t="s">
        <v>128</v>
      </c>
      <c r="B95" t="s">
        <v>33</v>
      </c>
      <c r="C95">
        <v>12</v>
      </c>
      <c r="D95">
        <v>34.942</v>
      </c>
      <c r="E95">
        <f t="shared" si="1"/>
        <v>34.94</v>
      </c>
      <c r="F95">
        <v>9744</v>
      </c>
      <c r="G95">
        <v>9758</v>
      </c>
      <c r="H95">
        <v>9801</v>
      </c>
      <c r="I95" t="s">
        <v>130</v>
      </c>
      <c r="J95">
        <v>50858</v>
      </c>
      <c r="K95">
        <v>1837190</v>
      </c>
      <c r="L95">
        <v>8.1199999999999992</v>
      </c>
      <c r="M95">
        <v>1.36</v>
      </c>
    </row>
    <row r="96" spans="1:13" x14ac:dyDescent="0.2">
      <c r="A96" t="s">
        <v>128</v>
      </c>
      <c r="B96" t="s">
        <v>35</v>
      </c>
      <c r="C96">
        <v>13</v>
      </c>
      <c r="D96">
        <v>36.167000000000002</v>
      </c>
      <c r="E96">
        <f t="shared" si="1"/>
        <v>36.17</v>
      </c>
      <c r="F96">
        <v>10089</v>
      </c>
      <c r="G96">
        <v>10146</v>
      </c>
      <c r="H96">
        <v>10168</v>
      </c>
      <c r="I96" t="s">
        <v>46</v>
      </c>
      <c r="J96">
        <v>43873</v>
      </c>
      <c r="K96">
        <v>1193438</v>
      </c>
      <c r="L96">
        <v>5.27</v>
      </c>
      <c r="M96">
        <v>0.88300000000000001</v>
      </c>
    </row>
    <row r="97" spans="1:13" x14ac:dyDescent="0.2">
      <c r="A97" t="s">
        <v>128</v>
      </c>
      <c r="B97" t="s">
        <v>36</v>
      </c>
      <c r="C97">
        <v>14</v>
      </c>
      <c r="D97">
        <v>36.537999999999997</v>
      </c>
      <c r="E97">
        <f t="shared" si="1"/>
        <v>36.54</v>
      </c>
      <c r="F97">
        <v>10234</v>
      </c>
      <c r="G97">
        <v>10263</v>
      </c>
      <c r="H97">
        <v>10270</v>
      </c>
      <c r="I97" t="s">
        <v>19</v>
      </c>
      <c r="J97">
        <v>24684</v>
      </c>
      <c r="K97">
        <v>281726</v>
      </c>
      <c r="L97">
        <v>1.25</v>
      </c>
      <c r="M97">
        <v>0.20899999999999999</v>
      </c>
    </row>
    <row r="98" spans="1:13" x14ac:dyDescent="0.2">
      <c r="A98" t="s">
        <v>128</v>
      </c>
      <c r="B98" t="s">
        <v>38</v>
      </c>
      <c r="C98">
        <v>15</v>
      </c>
      <c r="D98">
        <v>36.618000000000002</v>
      </c>
      <c r="E98">
        <f t="shared" si="1"/>
        <v>36.619999999999997</v>
      </c>
      <c r="F98">
        <v>10270</v>
      </c>
      <c r="G98">
        <v>10288</v>
      </c>
      <c r="H98">
        <v>10314</v>
      </c>
      <c r="I98" t="s">
        <v>83</v>
      </c>
      <c r="J98">
        <v>43253</v>
      </c>
      <c r="K98">
        <v>2089625</v>
      </c>
      <c r="L98">
        <v>9.24</v>
      </c>
      <c r="M98">
        <v>1.5469999999999999</v>
      </c>
    </row>
    <row r="99" spans="1:13" x14ac:dyDescent="0.2">
      <c r="A99" t="s">
        <v>128</v>
      </c>
      <c r="B99" t="s">
        <v>40</v>
      </c>
      <c r="C99">
        <v>16</v>
      </c>
      <c r="D99">
        <v>37.134</v>
      </c>
      <c r="E99">
        <f t="shared" si="1"/>
        <v>37.130000000000003</v>
      </c>
      <c r="F99">
        <v>10361</v>
      </c>
      <c r="G99">
        <v>10451</v>
      </c>
      <c r="H99">
        <v>10463</v>
      </c>
      <c r="I99" t="s">
        <v>44</v>
      </c>
      <c r="J99">
        <v>31870</v>
      </c>
      <c r="K99">
        <v>3476771</v>
      </c>
      <c r="L99">
        <v>15.37</v>
      </c>
      <c r="M99">
        <v>2.5739999999999998</v>
      </c>
    </row>
    <row r="100" spans="1:13" x14ac:dyDescent="0.2">
      <c r="A100" t="s">
        <v>128</v>
      </c>
      <c r="B100" t="s">
        <v>42</v>
      </c>
      <c r="C100">
        <v>17</v>
      </c>
      <c r="D100">
        <v>37.194000000000003</v>
      </c>
      <c r="E100">
        <f t="shared" si="1"/>
        <v>37.19</v>
      </c>
      <c r="F100">
        <v>10463</v>
      </c>
      <c r="G100">
        <v>10470</v>
      </c>
      <c r="H100">
        <v>10474</v>
      </c>
      <c r="I100" t="s">
        <v>23</v>
      </c>
      <c r="J100">
        <v>40040</v>
      </c>
      <c r="K100">
        <v>662891</v>
      </c>
      <c r="L100">
        <v>2.93</v>
      </c>
      <c r="M100">
        <v>0.49099999999999999</v>
      </c>
    </row>
    <row r="101" spans="1:13" x14ac:dyDescent="0.2">
      <c r="A101" t="s">
        <v>128</v>
      </c>
      <c r="B101" t="s">
        <v>43</v>
      </c>
      <c r="C101">
        <v>18</v>
      </c>
      <c r="D101">
        <v>37.296999999999997</v>
      </c>
      <c r="E101">
        <f t="shared" si="1"/>
        <v>37.299999999999997</v>
      </c>
      <c r="F101">
        <v>10474</v>
      </c>
      <c r="G101">
        <v>10503</v>
      </c>
      <c r="H101">
        <v>10531</v>
      </c>
      <c r="I101" t="s">
        <v>23</v>
      </c>
      <c r="J101">
        <v>65772</v>
      </c>
      <c r="K101">
        <v>4952935</v>
      </c>
      <c r="L101">
        <v>21.89</v>
      </c>
      <c r="M101">
        <v>3.6669999999999998</v>
      </c>
    </row>
    <row r="102" spans="1:13" x14ac:dyDescent="0.2">
      <c r="A102" t="s">
        <v>128</v>
      </c>
      <c r="B102" t="s">
        <v>45</v>
      </c>
      <c r="C102">
        <v>19</v>
      </c>
      <c r="D102">
        <v>37.594000000000001</v>
      </c>
      <c r="E102">
        <f t="shared" si="1"/>
        <v>37.590000000000003</v>
      </c>
      <c r="F102">
        <v>10575</v>
      </c>
      <c r="G102">
        <v>10597</v>
      </c>
      <c r="H102">
        <v>10604</v>
      </c>
      <c r="I102" t="s">
        <v>23</v>
      </c>
      <c r="J102">
        <v>54232</v>
      </c>
      <c r="K102">
        <v>2531834</v>
      </c>
      <c r="L102">
        <v>11.19</v>
      </c>
      <c r="M102">
        <v>1.8740000000000001</v>
      </c>
    </row>
    <row r="103" spans="1:13" x14ac:dyDescent="0.2">
      <c r="A103" t="s">
        <v>128</v>
      </c>
      <c r="B103" t="s">
        <v>47</v>
      </c>
      <c r="C103">
        <v>20</v>
      </c>
      <c r="D103">
        <v>37.668999999999997</v>
      </c>
      <c r="E103">
        <f t="shared" si="1"/>
        <v>37.67</v>
      </c>
      <c r="F103">
        <v>10604</v>
      </c>
      <c r="G103">
        <v>10620</v>
      </c>
      <c r="H103">
        <v>10690</v>
      </c>
      <c r="I103" t="s">
        <v>23</v>
      </c>
      <c r="J103">
        <v>94207</v>
      </c>
      <c r="K103">
        <v>11621873</v>
      </c>
      <c r="L103">
        <v>51.36</v>
      </c>
      <c r="M103">
        <v>8.6029999999999998</v>
      </c>
    </row>
    <row r="104" spans="1:13" x14ac:dyDescent="0.2">
      <c r="A104" t="s">
        <v>128</v>
      </c>
      <c r="B104" t="s">
        <v>49</v>
      </c>
      <c r="C104">
        <v>21</v>
      </c>
      <c r="D104">
        <v>37.994</v>
      </c>
      <c r="E104">
        <f t="shared" si="1"/>
        <v>37.99</v>
      </c>
      <c r="F104">
        <v>10712</v>
      </c>
      <c r="G104">
        <v>10723</v>
      </c>
      <c r="H104">
        <v>10783</v>
      </c>
      <c r="I104" t="s">
        <v>53</v>
      </c>
      <c r="J104">
        <v>292576</v>
      </c>
      <c r="K104">
        <v>14969358</v>
      </c>
      <c r="L104">
        <v>66.16</v>
      </c>
      <c r="M104">
        <v>11.081</v>
      </c>
    </row>
    <row r="105" spans="1:13" x14ac:dyDescent="0.2">
      <c r="A105" t="s">
        <v>128</v>
      </c>
      <c r="B105" t="s">
        <v>50</v>
      </c>
      <c r="C105">
        <v>22</v>
      </c>
      <c r="D105">
        <v>38.46</v>
      </c>
      <c r="E105">
        <f t="shared" si="1"/>
        <v>38.46</v>
      </c>
      <c r="F105">
        <v>10836</v>
      </c>
      <c r="G105">
        <v>10871</v>
      </c>
      <c r="H105">
        <v>10913</v>
      </c>
      <c r="I105" t="s">
        <v>53</v>
      </c>
      <c r="J105">
        <v>87377</v>
      </c>
      <c r="K105">
        <v>9556813</v>
      </c>
      <c r="L105">
        <v>42.24</v>
      </c>
      <c r="M105">
        <v>7.0750000000000002</v>
      </c>
    </row>
    <row r="106" spans="1:13" x14ac:dyDescent="0.2">
      <c r="A106" t="s">
        <v>128</v>
      </c>
      <c r="B106" t="s">
        <v>52</v>
      </c>
      <c r="C106">
        <v>23</v>
      </c>
      <c r="D106">
        <v>39.545000000000002</v>
      </c>
      <c r="E106">
        <f t="shared" si="1"/>
        <v>39.549999999999997</v>
      </c>
      <c r="F106">
        <v>11157</v>
      </c>
      <c r="G106">
        <v>11214</v>
      </c>
      <c r="H106">
        <v>11267</v>
      </c>
      <c r="I106" t="s">
        <v>64</v>
      </c>
      <c r="J106">
        <v>28341</v>
      </c>
      <c r="K106">
        <v>2287054</v>
      </c>
      <c r="L106">
        <v>10.11</v>
      </c>
      <c r="M106">
        <v>1.6930000000000001</v>
      </c>
    </row>
    <row r="107" spans="1:13" x14ac:dyDescent="0.2">
      <c r="A107" t="s">
        <v>131</v>
      </c>
      <c r="B107" t="s">
        <v>14</v>
      </c>
      <c r="C107">
        <v>1</v>
      </c>
      <c r="D107">
        <v>4.1870000000000003</v>
      </c>
      <c r="E107">
        <f t="shared" si="1"/>
        <v>4.1900000000000004</v>
      </c>
      <c r="F107">
        <v>5</v>
      </c>
      <c r="G107">
        <v>32</v>
      </c>
      <c r="H107">
        <v>79</v>
      </c>
      <c r="I107" t="s">
        <v>15</v>
      </c>
      <c r="J107">
        <v>37550</v>
      </c>
      <c r="K107">
        <v>-343658</v>
      </c>
      <c r="L107">
        <v>-0.96</v>
      </c>
      <c r="M107">
        <v>-0.20399999999999999</v>
      </c>
    </row>
    <row r="108" spans="1:13" x14ac:dyDescent="0.2">
      <c r="A108" t="s">
        <v>131</v>
      </c>
      <c r="B108" t="s">
        <v>16</v>
      </c>
      <c r="C108">
        <v>2</v>
      </c>
      <c r="D108">
        <v>4.7110000000000003</v>
      </c>
      <c r="E108">
        <f t="shared" si="1"/>
        <v>4.71</v>
      </c>
      <c r="F108">
        <v>190</v>
      </c>
      <c r="G108">
        <v>197</v>
      </c>
      <c r="H108">
        <v>283</v>
      </c>
      <c r="I108" t="s">
        <v>132</v>
      </c>
      <c r="J108">
        <v>288305</v>
      </c>
      <c r="K108">
        <v>9979408</v>
      </c>
      <c r="L108">
        <v>27.84</v>
      </c>
      <c r="M108">
        <v>5.9279999999999999</v>
      </c>
    </row>
    <row r="109" spans="1:13" x14ac:dyDescent="0.2">
      <c r="A109" t="s">
        <v>131</v>
      </c>
      <c r="B109" t="s">
        <v>18</v>
      </c>
      <c r="C109">
        <v>3</v>
      </c>
      <c r="D109">
        <v>5.0270000000000001</v>
      </c>
      <c r="E109">
        <f t="shared" si="1"/>
        <v>5.03</v>
      </c>
      <c r="F109">
        <v>286</v>
      </c>
      <c r="G109">
        <v>297</v>
      </c>
      <c r="H109">
        <v>319</v>
      </c>
      <c r="I109" t="s">
        <v>129</v>
      </c>
      <c r="J109">
        <v>53704</v>
      </c>
      <c r="K109">
        <v>1421113</v>
      </c>
      <c r="L109">
        <v>3.96</v>
      </c>
      <c r="M109">
        <v>0.84399999999999997</v>
      </c>
    </row>
    <row r="110" spans="1:13" x14ac:dyDescent="0.2">
      <c r="A110" t="s">
        <v>131</v>
      </c>
      <c r="B110" t="s">
        <v>20</v>
      </c>
      <c r="C110">
        <v>4</v>
      </c>
      <c r="D110">
        <v>5.3630000000000004</v>
      </c>
      <c r="E110">
        <f t="shared" si="1"/>
        <v>5.36</v>
      </c>
      <c r="F110">
        <v>367</v>
      </c>
      <c r="G110">
        <v>403</v>
      </c>
      <c r="H110">
        <v>432</v>
      </c>
      <c r="I110" t="s">
        <v>133</v>
      </c>
      <c r="J110">
        <v>53748</v>
      </c>
      <c r="K110">
        <v>1763229</v>
      </c>
      <c r="L110">
        <v>4.92</v>
      </c>
      <c r="M110">
        <v>1.0469999999999999</v>
      </c>
    </row>
    <row r="111" spans="1:13" x14ac:dyDescent="0.2">
      <c r="A111" t="s">
        <v>131</v>
      </c>
      <c r="B111" t="s">
        <v>22</v>
      </c>
      <c r="C111">
        <v>5</v>
      </c>
      <c r="D111">
        <v>8.9770000000000003</v>
      </c>
      <c r="E111">
        <f t="shared" si="1"/>
        <v>8.98</v>
      </c>
      <c r="F111">
        <v>1513</v>
      </c>
      <c r="G111">
        <v>1546</v>
      </c>
      <c r="H111">
        <v>1595</v>
      </c>
      <c r="I111" t="s">
        <v>134</v>
      </c>
      <c r="J111">
        <v>32932</v>
      </c>
      <c r="K111">
        <v>2276017</v>
      </c>
      <c r="L111">
        <v>6.35</v>
      </c>
      <c r="M111">
        <v>1.3520000000000001</v>
      </c>
    </row>
    <row r="112" spans="1:13" x14ac:dyDescent="0.2">
      <c r="A112" t="s">
        <v>131</v>
      </c>
      <c r="B112" t="s">
        <v>24</v>
      </c>
      <c r="C112">
        <v>6</v>
      </c>
      <c r="D112">
        <v>9.39</v>
      </c>
      <c r="E112">
        <f t="shared" si="1"/>
        <v>9.39</v>
      </c>
      <c r="F112">
        <v>1642</v>
      </c>
      <c r="G112">
        <v>1677</v>
      </c>
      <c r="H112">
        <v>1744</v>
      </c>
      <c r="I112" t="s">
        <v>100</v>
      </c>
      <c r="J112">
        <v>57519</v>
      </c>
      <c r="K112">
        <v>3150772</v>
      </c>
      <c r="L112">
        <v>8.7899999999999991</v>
      </c>
      <c r="M112">
        <v>1.8720000000000001</v>
      </c>
    </row>
    <row r="113" spans="1:13" x14ac:dyDescent="0.2">
      <c r="A113" t="s">
        <v>131</v>
      </c>
      <c r="B113" t="s">
        <v>26</v>
      </c>
      <c r="C113">
        <v>7</v>
      </c>
      <c r="D113">
        <v>10.201000000000001</v>
      </c>
      <c r="E113">
        <f t="shared" si="1"/>
        <v>10.199999999999999</v>
      </c>
      <c r="F113">
        <v>1916</v>
      </c>
      <c r="G113">
        <v>1934</v>
      </c>
      <c r="H113">
        <v>1980</v>
      </c>
      <c r="I113" t="s">
        <v>31</v>
      </c>
      <c r="J113">
        <v>39526</v>
      </c>
      <c r="K113">
        <v>1909369</v>
      </c>
      <c r="L113">
        <v>5.33</v>
      </c>
      <c r="M113">
        <v>1.1339999999999999</v>
      </c>
    </row>
    <row r="114" spans="1:13" x14ac:dyDescent="0.2">
      <c r="A114" t="s">
        <v>131</v>
      </c>
      <c r="B114" t="s">
        <v>27</v>
      </c>
      <c r="C114">
        <v>8</v>
      </c>
      <c r="D114">
        <v>12.555</v>
      </c>
      <c r="E114">
        <f t="shared" si="1"/>
        <v>12.56</v>
      </c>
      <c r="F114">
        <v>2651</v>
      </c>
      <c r="G114">
        <v>2678</v>
      </c>
      <c r="H114">
        <v>2743</v>
      </c>
      <c r="I114" t="s">
        <v>29</v>
      </c>
      <c r="J114">
        <v>135504</v>
      </c>
      <c r="K114">
        <v>6246891</v>
      </c>
      <c r="L114">
        <v>17.43</v>
      </c>
      <c r="M114">
        <v>3.7109999999999999</v>
      </c>
    </row>
    <row r="115" spans="1:13" x14ac:dyDescent="0.2">
      <c r="A115" t="s">
        <v>131</v>
      </c>
      <c r="B115" t="s">
        <v>28</v>
      </c>
      <c r="C115">
        <v>9</v>
      </c>
      <c r="D115">
        <v>14.256</v>
      </c>
      <c r="E115">
        <f t="shared" si="1"/>
        <v>14.26</v>
      </c>
      <c r="F115">
        <v>3166</v>
      </c>
      <c r="G115">
        <v>3216</v>
      </c>
      <c r="H115">
        <v>3244</v>
      </c>
      <c r="I115" t="s">
        <v>55</v>
      </c>
      <c r="J115">
        <v>51806</v>
      </c>
      <c r="K115">
        <v>1606323</v>
      </c>
      <c r="L115">
        <v>4.4800000000000004</v>
      </c>
      <c r="M115">
        <v>0.95399999999999996</v>
      </c>
    </row>
    <row r="116" spans="1:13" x14ac:dyDescent="0.2">
      <c r="A116" t="s">
        <v>131</v>
      </c>
      <c r="B116" t="s">
        <v>30</v>
      </c>
      <c r="C116">
        <v>10</v>
      </c>
      <c r="D116">
        <v>15.573</v>
      </c>
      <c r="E116">
        <f t="shared" si="1"/>
        <v>15.57</v>
      </c>
      <c r="F116">
        <v>3600</v>
      </c>
      <c r="G116">
        <v>3632</v>
      </c>
      <c r="H116">
        <v>3680</v>
      </c>
      <c r="I116" t="s">
        <v>67</v>
      </c>
      <c r="J116">
        <v>102880</v>
      </c>
      <c r="K116">
        <v>4215237</v>
      </c>
      <c r="L116">
        <v>11.76</v>
      </c>
      <c r="M116">
        <v>2.504</v>
      </c>
    </row>
    <row r="117" spans="1:13" x14ac:dyDescent="0.2">
      <c r="A117" t="s">
        <v>131</v>
      </c>
      <c r="B117" t="s">
        <v>32</v>
      </c>
      <c r="C117">
        <v>11</v>
      </c>
      <c r="D117">
        <v>15.781000000000001</v>
      </c>
      <c r="E117">
        <f t="shared" si="1"/>
        <v>15.78</v>
      </c>
      <c r="F117">
        <v>3680</v>
      </c>
      <c r="G117">
        <v>3698</v>
      </c>
      <c r="H117">
        <v>3745</v>
      </c>
      <c r="I117" t="s">
        <v>135</v>
      </c>
      <c r="J117">
        <v>40782</v>
      </c>
      <c r="K117">
        <v>1986258</v>
      </c>
      <c r="L117">
        <v>5.54</v>
      </c>
      <c r="M117">
        <v>1.18</v>
      </c>
    </row>
    <row r="118" spans="1:13" x14ac:dyDescent="0.2">
      <c r="A118" t="s">
        <v>131</v>
      </c>
      <c r="B118" t="s">
        <v>33</v>
      </c>
      <c r="C118">
        <v>12</v>
      </c>
      <c r="D118">
        <v>18.516999999999999</v>
      </c>
      <c r="E118">
        <f t="shared" si="1"/>
        <v>18.52</v>
      </c>
      <c r="F118">
        <v>4547</v>
      </c>
      <c r="G118">
        <v>4564</v>
      </c>
      <c r="H118">
        <v>4628</v>
      </c>
      <c r="I118" t="s">
        <v>53</v>
      </c>
      <c r="J118">
        <v>1025176</v>
      </c>
      <c r="K118">
        <v>31094464</v>
      </c>
      <c r="L118">
        <v>86.74</v>
      </c>
      <c r="M118">
        <v>18.471</v>
      </c>
    </row>
    <row r="119" spans="1:13" x14ac:dyDescent="0.2">
      <c r="A119" t="s">
        <v>131</v>
      </c>
      <c r="B119" t="s">
        <v>35</v>
      </c>
      <c r="C119">
        <v>13</v>
      </c>
      <c r="D119">
        <v>18.768999999999998</v>
      </c>
      <c r="E119">
        <f t="shared" si="1"/>
        <v>18.77</v>
      </c>
      <c r="F119">
        <v>4628</v>
      </c>
      <c r="G119">
        <v>4643</v>
      </c>
      <c r="H119">
        <v>4674</v>
      </c>
      <c r="I119" t="s">
        <v>73</v>
      </c>
      <c r="J119">
        <v>49464</v>
      </c>
      <c r="K119">
        <v>1748437</v>
      </c>
      <c r="L119">
        <v>4.88</v>
      </c>
      <c r="M119">
        <v>1.0389999999999999</v>
      </c>
    </row>
    <row r="120" spans="1:13" x14ac:dyDescent="0.2">
      <c r="A120" t="s">
        <v>131</v>
      </c>
      <c r="B120" t="s">
        <v>36</v>
      </c>
      <c r="C120">
        <v>14</v>
      </c>
      <c r="D120">
        <v>20.047999999999998</v>
      </c>
      <c r="E120">
        <f t="shared" si="1"/>
        <v>20.05</v>
      </c>
      <c r="F120">
        <v>5008</v>
      </c>
      <c r="G120">
        <v>5048</v>
      </c>
      <c r="H120">
        <v>5093</v>
      </c>
      <c r="I120" t="s">
        <v>97</v>
      </c>
      <c r="J120">
        <v>46363</v>
      </c>
      <c r="K120">
        <v>1772272</v>
      </c>
      <c r="L120">
        <v>4.9400000000000004</v>
      </c>
      <c r="M120">
        <v>1.0529999999999999</v>
      </c>
    </row>
    <row r="121" spans="1:13" x14ac:dyDescent="0.2">
      <c r="A121" t="s">
        <v>131</v>
      </c>
      <c r="B121" t="s">
        <v>38</v>
      </c>
      <c r="C121">
        <v>15</v>
      </c>
      <c r="D121">
        <v>21.283000000000001</v>
      </c>
      <c r="E121">
        <f t="shared" si="1"/>
        <v>21.28</v>
      </c>
      <c r="F121">
        <v>5416</v>
      </c>
      <c r="G121">
        <v>5438</v>
      </c>
      <c r="H121">
        <v>5519</v>
      </c>
      <c r="I121" t="s">
        <v>46</v>
      </c>
      <c r="J121">
        <v>222657</v>
      </c>
      <c r="K121">
        <v>10220510</v>
      </c>
      <c r="L121">
        <v>28.51</v>
      </c>
      <c r="M121">
        <v>6.0709999999999997</v>
      </c>
    </row>
    <row r="122" spans="1:13" x14ac:dyDescent="0.2">
      <c r="A122" t="s">
        <v>131</v>
      </c>
      <c r="B122" t="s">
        <v>40</v>
      </c>
      <c r="C122">
        <v>16</v>
      </c>
      <c r="D122">
        <v>25.451000000000001</v>
      </c>
      <c r="E122">
        <f t="shared" si="1"/>
        <v>25.45</v>
      </c>
      <c r="F122">
        <v>6727</v>
      </c>
      <c r="G122">
        <v>6756</v>
      </c>
      <c r="H122">
        <v>6785</v>
      </c>
      <c r="I122" t="s">
        <v>46</v>
      </c>
      <c r="J122">
        <v>45408</v>
      </c>
      <c r="K122">
        <v>1336033</v>
      </c>
      <c r="L122">
        <v>3.73</v>
      </c>
      <c r="M122">
        <v>0.79400000000000004</v>
      </c>
    </row>
    <row r="123" spans="1:13" x14ac:dyDescent="0.2">
      <c r="A123" t="s">
        <v>131</v>
      </c>
      <c r="B123" t="s">
        <v>42</v>
      </c>
      <c r="C123">
        <v>17</v>
      </c>
      <c r="D123">
        <v>25.684999999999999</v>
      </c>
      <c r="E123">
        <f t="shared" si="1"/>
        <v>25.69</v>
      </c>
      <c r="F123">
        <v>6787</v>
      </c>
      <c r="G123">
        <v>6830</v>
      </c>
      <c r="H123">
        <v>6870</v>
      </c>
      <c r="I123" t="s">
        <v>15</v>
      </c>
      <c r="J123">
        <v>36903</v>
      </c>
      <c r="K123">
        <v>1986698</v>
      </c>
      <c r="L123">
        <v>5.54</v>
      </c>
      <c r="M123">
        <v>1.18</v>
      </c>
    </row>
    <row r="124" spans="1:13" x14ac:dyDescent="0.2">
      <c r="A124" t="s">
        <v>131</v>
      </c>
      <c r="B124" t="s">
        <v>43</v>
      </c>
      <c r="C124">
        <v>18</v>
      </c>
      <c r="D124">
        <v>26.634</v>
      </c>
      <c r="E124">
        <f t="shared" si="1"/>
        <v>26.63</v>
      </c>
      <c r="F124">
        <v>7095</v>
      </c>
      <c r="G124">
        <v>7131</v>
      </c>
      <c r="H124">
        <v>7176</v>
      </c>
      <c r="I124" t="s">
        <v>15</v>
      </c>
      <c r="J124">
        <v>58629</v>
      </c>
      <c r="K124">
        <v>2524098</v>
      </c>
      <c r="L124">
        <v>7.04</v>
      </c>
      <c r="M124">
        <v>1.4990000000000001</v>
      </c>
    </row>
    <row r="125" spans="1:13" x14ac:dyDescent="0.2">
      <c r="A125" t="s">
        <v>131</v>
      </c>
      <c r="B125" t="s">
        <v>45</v>
      </c>
      <c r="C125">
        <v>19</v>
      </c>
      <c r="D125">
        <v>29.033999999999999</v>
      </c>
      <c r="E125">
        <f t="shared" si="1"/>
        <v>29.03</v>
      </c>
      <c r="F125">
        <v>7855</v>
      </c>
      <c r="G125">
        <v>7890</v>
      </c>
      <c r="H125">
        <v>7913</v>
      </c>
      <c r="I125" t="s">
        <v>15</v>
      </c>
      <c r="J125">
        <v>127349</v>
      </c>
      <c r="K125">
        <v>3449764</v>
      </c>
      <c r="L125">
        <v>9.6199999999999992</v>
      </c>
      <c r="M125">
        <v>2.0489999999999999</v>
      </c>
    </row>
    <row r="126" spans="1:13" x14ac:dyDescent="0.2">
      <c r="A126" t="s">
        <v>131</v>
      </c>
      <c r="B126" t="s">
        <v>47</v>
      </c>
      <c r="C126">
        <v>20</v>
      </c>
      <c r="D126">
        <v>31.670999999999999</v>
      </c>
      <c r="E126">
        <f t="shared" si="1"/>
        <v>31.67</v>
      </c>
      <c r="F126">
        <v>8678</v>
      </c>
      <c r="G126">
        <v>8724</v>
      </c>
      <c r="H126">
        <v>8742</v>
      </c>
      <c r="I126" t="s">
        <v>77</v>
      </c>
      <c r="J126">
        <v>149689</v>
      </c>
      <c r="K126">
        <v>8107574</v>
      </c>
      <c r="L126">
        <v>22.62</v>
      </c>
      <c r="M126">
        <v>4.8159999999999998</v>
      </c>
    </row>
    <row r="127" spans="1:13" x14ac:dyDescent="0.2">
      <c r="A127" t="s">
        <v>131</v>
      </c>
      <c r="B127" t="s">
        <v>49</v>
      </c>
      <c r="C127">
        <v>21</v>
      </c>
      <c r="D127">
        <v>31.74</v>
      </c>
      <c r="E127">
        <f t="shared" si="1"/>
        <v>31.74</v>
      </c>
      <c r="F127">
        <v>8742</v>
      </c>
      <c r="G127">
        <v>8745</v>
      </c>
      <c r="H127">
        <v>8825</v>
      </c>
      <c r="I127" t="s">
        <v>37</v>
      </c>
      <c r="J127">
        <v>122072</v>
      </c>
      <c r="K127">
        <v>7863519</v>
      </c>
      <c r="L127">
        <v>21.94</v>
      </c>
      <c r="M127">
        <v>4.6710000000000003</v>
      </c>
    </row>
    <row r="128" spans="1:13" x14ac:dyDescent="0.2">
      <c r="A128" t="s">
        <v>131</v>
      </c>
      <c r="B128" t="s">
        <v>50</v>
      </c>
      <c r="C128">
        <v>22</v>
      </c>
      <c r="D128">
        <v>32.383000000000003</v>
      </c>
      <c r="E128">
        <f t="shared" si="1"/>
        <v>32.380000000000003</v>
      </c>
      <c r="F128">
        <v>8933</v>
      </c>
      <c r="G128">
        <v>8949</v>
      </c>
      <c r="H128">
        <v>8984</v>
      </c>
      <c r="I128" t="s">
        <v>136</v>
      </c>
      <c r="J128">
        <v>34126</v>
      </c>
      <c r="K128">
        <v>1123585</v>
      </c>
      <c r="L128">
        <v>3.13</v>
      </c>
      <c r="M128">
        <v>0.66700000000000004</v>
      </c>
    </row>
    <row r="129" spans="1:13" x14ac:dyDescent="0.2">
      <c r="A129" t="s">
        <v>131</v>
      </c>
      <c r="B129" t="s">
        <v>52</v>
      </c>
      <c r="C129">
        <v>23</v>
      </c>
      <c r="D129">
        <v>34.42</v>
      </c>
      <c r="E129">
        <f t="shared" si="1"/>
        <v>34.42</v>
      </c>
      <c r="F129">
        <v>9555</v>
      </c>
      <c r="G129">
        <v>9593</v>
      </c>
      <c r="H129">
        <v>9633</v>
      </c>
      <c r="I129" t="s">
        <v>15</v>
      </c>
      <c r="J129">
        <v>39052</v>
      </c>
      <c r="K129">
        <v>1524991</v>
      </c>
      <c r="L129">
        <v>4.25</v>
      </c>
      <c r="M129">
        <v>0.90600000000000003</v>
      </c>
    </row>
    <row r="130" spans="1:13" x14ac:dyDescent="0.2">
      <c r="A130" t="s">
        <v>131</v>
      </c>
      <c r="B130" t="s">
        <v>54</v>
      </c>
      <c r="C130">
        <v>24</v>
      </c>
      <c r="D130">
        <v>34.939</v>
      </c>
      <c r="E130">
        <f t="shared" si="1"/>
        <v>34.94</v>
      </c>
      <c r="F130">
        <v>9746</v>
      </c>
      <c r="G130">
        <v>9757</v>
      </c>
      <c r="H130">
        <v>9807</v>
      </c>
      <c r="I130" t="s">
        <v>37</v>
      </c>
      <c r="J130">
        <v>83574</v>
      </c>
      <c r="K130">
        <v>2540795</v>
      </c>
      <c r="L130">
        <v>7.09</v>
      </c>
      <c r="M130">
        <v>1.5089999999999999</v>
      </c>
    </row>
    <row r="131" spans="1:13" x14ac:dyDescent="0.2">
      <c r="A131" t="s">
        <v>131</v>
      </c>
      <c r="B131" t="s">
        <v>56</v>
      </c>
      <c r="C131">
        <v>25</v>
      </c>
      <c r="D131">
        <v>35.298000000000002</v>
      </c>
      <c r="E131">
        <f t="shared" ref="E131:E194" si="2">ROUND(D131,2)</f>
        <v>35.299999999999997</v>
      </c>
      <c r="F131">
        <v>9860</v>
      </c>
      <c r="G131">
        <v>9871</v>
      </c>
      <c r="H131">
        <v>9883</v>
      </c>
      <c r="I131" t="s">
        <v>34</v>
      </c>
      <c r="J131">
        <v>34725</v>
      </c>
      <c r="K131">
        <v>1070211</v>
      </c>
      <c r="L131">
        <v>2.99</v>
      </c>
      <c r="M131">
        <v>0.63600000000000001</v>
      </c>
    </row>
    <row r="132" spans="1:13" x14ac:dyDescent="0.2">
      <c r="A132" t="s">
        <v>131</v>
      </c>
      <c r="B132" t="s">
        <v>57</v>
      </c>
      <c r="C132">
        <v>26</v>
      </c>
      <c r="D132">
        <v>35.665999999999997</v>
      </c>
      <c r="E132">
        <f t="shared" si="2"/>
        <v>35.67</v>
      </c>
      <c r="F132">
        <v>9883</v>
      </c>
      <c r="G132">
        <v>9987</v>
      </c>
      <c r="H132">
        <v>10007</v>
      </c>
      <c r="I132" t="s">
        <v>34</v>
      </c>
      <c r="J132">
        <v>47669</v>
      </c>
      <c r="K132">
        <v>3272779</v>
      </c>
      <c r="L132">
        <v>9.1300000000000008</v>
      </c>
      <c r="M132">
        <v>1.944</v>
      </c>
    </row>
    <row r="133" spans="1:13" x14ac:dyDescent="0.2">
      <c r="A133" t="s">
        <v>131</v>
      </c>
      <c r="B133" t="s">
        <v>59</v>
      </c>
      <c r="C133">
        <v>27</v>
      </c>
      <c r="D133">
        <v>35.908000000000001</v>
      </c>
      <c r="E133">
        <f t="shared" si="2"/>
        <v>35.909999999999997</v>
      </c>
      <c r="F133">
        <v>10036</v>
      </c>
      <c r="G133">
        <v>10064</v>
      </c>
      <c r="H133">
        <v>10083</v>
      </c>
      <c r="I133" t="s">
        <v>39</v>
      </c>
      <c r="J133">
        <v>26405</v>
      </c>
      <c r="K133">
        <v>1290052</v>
      </c>
      <c r="L133">
        <v>3.6</v>
      </c>
      <c r="M133">
        <v>0.76600000000000001</v>
      </c>
    </row>
    <row r="134" spans="1:13" x14ac:dyDescent="0.2">
      <c r="A134" t="s">
        <v>131</v>
      </c>
      <c r="B134" t="s">
        <v>61</v>
      </c>
      <c r="C134">
        <v>28</v>
      </c>
      <c r="D134">
        <v>36.167000000000002</v>
      </c>
      <c r="E134">
        <f t="shared" si="2"/>
        <v>36.17</v>
      </c>
      <c r="F134">
        <v>10136</v>
      </c>
      <c r="G134">
        <v>10145</v>
      </c>
      <c r="H134">
        <v>10180</v>
      </c>
      <c r="I134" t="s">
        <v>37</v>
      </c>
      <c r="J134">
        <v>48914</v>
      </c>
      <c r="K134">
        <v>1235927</v>
      </c>
      <c r="L134">
        <v>3.45</v>
      </c>
      <c r="M134">
        <v>0.73399999999999999</v>
      </c>
    </row>
    <row r="135" spans="1:13" x14ac:dyDescent="0.2">
      <c r="A135" t="s">
        <v>131</v>
      </c>
      <c r="B135" t="s">
        <v>62</v>
      </c>
      <c r="C135">
        <v>29</v>
      </c>
      <c r="D135">
        <v>36.540999999999997</v>
      </c>
      <c r="E135">
        <f t="shared" si="2"/>
        <v>36.54</v>
      </c>
      <c r="F135">
        <v>10226</v>
      </c>
      <c r="G135">
        <v>10264</v>
      </c>
      <c r="H135">
        <v>10271</v>
      </c>
      <c r="I135" t="s">
        <v>77</v>
      </c>
      <c r="J135">
        <v>30319</v>
      </c>
      <c r="K135">
        <v>339715</v>
      </c>
      <c r="L135">
        <v>0.95</v>
      </c>
      <c r="M135">
        <v>0.20200000000000001</v>
      </c>
    </row>
    <row r="136" spans="1:13" x14ac:dyDescent="0.2">
      <c r="A136" t="s">
        <v>131</v>
      </c>
      <c r="B136" t="s">
        <v>63</v>
      </c>
      <c r="C136">
        <v>30</v>
      </c>
      <c r="D136">
        <v>36.588999999999999</v>
      </c>
      <c r="E136">
        <f t="shared" si="2"/>
        <v>36.590000000000003</v>
      </c>
      <c r="F136">
        <v>10271</v>
      </c>
      <c r="G136">
        <v>10279</v>
      </c>
      <c r="H136">
        <v>10294</v>
      </c>
      <c r="I136" t="s">
        <v>34</v>
      </c>
      <c r="J136">
        <v>63927</v>
      </c>
      <c r="K136">
        <v>1608679</v>
      </c>
      <c r="L136">
        <v>4.49</v>
      </c>
      <c r="M136">
        <v>0.95599999999999996</v>
      </c>
    </row>
    <row r="137" spans="1:13" x14ac:dyDescent="0.2">
      <c r="A137" t="s">
        <v>131</v>
      </c>
      <c r="B137" t="s">
        <v>65</v>
      </c>
      <c r="C137">
        <v>31</v>
      </c>
      <c r="D137">
        <v>36.659999999999997</v>
      </c>
      <c r="E137">
        <f t="shared" si="2"/>
        <v>36.659999999999997</v>
      </c>
      <c r="F137">
        <v>10294</v>
      </c>
      <c r="G137">
        <v>10301</v>
      </c>
      <c r="H137">
        <v>10313</v>
      </c>
      <c r="I137" t="s">
        <v>34</v>
      </c>
      <c r="J137">
        <v>47815</v>
      </c>
      <c r="K137">
        <v>963023</v>
      </c>
      <c r="L137">
        <v>2.69</v>
      </c>
      <c r="M137">
        <v>0.57199999999999995</v>
      </c>
    </row>
    <row r="138" spans="1:13" x14ac:dyDescent="0.2">
      <c r="A138" t="s">
        <v>131</v>
      </c>
      <c r="B138" t="s">
        <v>66</v>
      </c>
      <c r="C138">
        <v>32</v>
      </c>
      <c r="D138">
        <v>37.241999999999997</v>
      </c>
      <c r="E138">
        <f t="shared" si="2"/>
        <v>37.24</v>
      </c>
      <c r="F138">
        <v>10460</v>
      </c>
      <c r="G138">
        <v>10485</v>
      </c>
      <c r="H138">
        <v>10494</v>
      </c>
      <c r="I138" t="s">
        <v>39</v>
      </c>
      <c r="J138">
        <v>33213</v>
      </c>
      <c r="K138">
        <v>1206360</v>
      </c>
      <c r="L138">
        <v>3.37</v>
      </c>
      <c r="M138">
        <v>0.71699999999999997</v>
      </c>
    </row>
    <row r="139" spans="1:13" x14ac:dyDescent="0.2">
      <c r="A139" t="s">
        <v>131</v>
      </c>
      <c r="B139" t="s">
        <v>68</v>
      </c>
      <c r="C139">
        <v>33</v>
      </c>
      <c r="D139">
        <v>37.295000000000002</v>
      </c>
      <c r="E139">
        <f t="shared" si="2"/>
        <v>37.299999999999997</v>
      </c>
      <c r="F139">
        <v>10494</v>
      </c>
      <c r="G139">
        <v>10502</v>
      </c>
      <c r="H139">
        <v>10522</v>
      </c>
      <c r="I139" t="s">
        <v>34</v>
      </c>
      <c r="J139">
        <v>56897</v>
      </c>
      <c r="K139">
        <v>1406749</v>
      </c>
      <c r="L139">
        <v>3.92</v>
      </c>
      <c r="M139">
        <v>0.83599999999999997</v>
      </c>
    </row>
    <row r="140" spans="1:13" x14ac:dyDescent="0.2">
      <c r="A140" t="s">
        <v>131</v>
      </c>
      <c r="B140" t="s">
        <v>69</v>
      </c>
      <c r="C140">
        <v>34</v>
      </c>
      <c r="D140">
        <v>37.375</v>
      </c>
      <c r="E140">
        <f t="shared" si="2"/>
        <v>37.380000000000003</v>
      </c>
      <c r="F140">
        <v>10522</v>
      </c>
      <c r="G140">
        <v>10528</v>
      </c>
      <c r="H140">
        <v>10539</v>
      </c>
      <c r="I140" t="s">
        <v>37</v>
      </c>
      <c r="J140">
        <v>50110</v>
      </c>
      <c r="K140">
        <v>793040</v>
      </c>
      <c r="L140">
        <v>2.21</v>
      </c>
      <c r="M140">
        <v>0.47099999999999997</v>
      </c>
    </row>
    <row r="141" spans="1:13" x14ac:dyDescent="0.2">
      <c r="A141" t="s">
        <v>131</v>
      </c>
      <c r="B141" t="s">
        <v>70</v>
      </c>
      <c r="C141">
        <v>35</v>
      </c>
      <c r="D141">
        <v>37.683</v>
      </c>
      <c r="E141">
        <f t="shared" si="2"/>
        <v>37.68</v>
      </c>
      <c r="F141">
        <v>10569</v>
      </c>
      <c r="G141">
        <v>10625</v>
      </c>
      <c r="H141">
        <v>10697</v>
      </c>
      <c r="I141" t="s">
        <v>77</v>
      </c>
      <c r="J141">
        <v>57872</v>
      </c>
      <c r="K141">
        <v>6108142</v>
      </c>
      <c r="L141">
        <v>17.04</v>
      </c>
      <c r="M141">
        <v>3.6280000000000001</v>
      </c>
    </row>
    <row r="142" spans="1:13" x14ac:dyDescent="0.2">
      <c r="A142" t="s">
        <v>131</v>
      </c>
      <c r="B142" t="s">
        <v>71</v>
      </c>
      <c r="C142">
        <v>36</v>
      </c>
      <c r="D142">
        <v>37.99</v>
      </c>
      <c r="E142">
        <f t="shared" si="2"/>
        <v>37.99</v>
      </c>
      <c r="F142">
        <v>10697</v>
      </c>
      <c r="G142">
        <v>10722</v>
      </c>
      <c r="H142">
        <v>10812</v>
      </c>
      <c r="I142" t="s">
        <v>53</v>
      </c>
      <c r="J142">
        <v>1081093</v>
      </c>
      <c r="K142">
        <v>35847644</v>
      </c>
      <c r="L142">
        <v>100</v>
      </c>
      <c r="M142">
        <v>21.294</v>
      </c>
    </row>
    <row r="143" spans="1:13" x14ac:dyDescent="0.2">
      <c r="A143" t="s">
        <v>131</v>
      </c>
      <c r="B143" t="s">
        <v>72</v>
      </c>
      <c r="C143">
        <v>37</v>
      </c>
      <c r="D143">
        <v>38.295000000000002</v>
      </c>
      <c r="E143">
        <f t="shared" si="2"/>
        <v>38.299999999999997</v>
      </c>
      <c r="F143">
        <v>10812</v>
      </c>
      <c r="G143">
        <v>10818</v>
      </c>
      <c r="H143">
        <v>10845</v>
      </c>
      <c r="I143" t="s">
        <v>73</v>
      </c>
      <c r="J143">
        <v>35408</v>
      </c>
      <c r="K143">
        <v>879875</v>
      </c>
      <c r="L143">
        <v>2.4500000000000002</v>
      </c>
      <c r="M143">
        <v>0.52300000000000002</v>
      </c>
    </row>
    <row r="144" spans="1:13" x14ac:dyDescent="0.2">
      <c r="A144" t="s">
        <v>131</v>
      </c>
      <c r="B144" t="s">
        <v>74</v>
      </c>
      <c r="C144">
        <v>38</v>
      </c>
      <c r="D144">
        <v>38.823999999999998</v>
      </c>
      <c r="E144">
        <f t="shared" si="2"/>
        <v>38.82</v>
      </c>
      <c r="F144">
        <v>10972</v>
      </c>
      <c r="G144">
        <v>10986</v>
      </c>
      <c r="H144">
        <v>11039</v>
      </c>
      <c r="I144" t="s">
        <v>73</v>
      </c>
      <c r="J144">
        <v>50736</v>
      </c>
      <c r="K144">
        <v>1605621</v>
      </c>
      <c r="L144">
        <v>4.4800000000000004</v>
      </c>
      <c r="M144">
        <v>0.95399999999999996</v>
      </c>
    </row>
    <row r="145" spans="1:13" x14ac:dyDescent="0.2">
      <c r="A145" t="s">
        <v>131</v>
      </c>
      <c r="B145" t="s">
        <v>75</v>
      </c>
      <c r="C145">
        <v>39</v>
      </c>
      <c r="D145">
        <v>39.756999999999998</v>
      </c>
      <c r="E145">
        <f t="shared" si="2"/>
        <v>39.76</v>
      </c>
      <c r="F145">
        <v>11261</v>
      </c>
      <c r="G145">
        <v>11281</v>
      </c>
      <c r="H145">
        <v>11315</v>
      </c>
      <c r="I145" t="s">
        <v>55</v>
      </c>
      <c r="J145">
        <v>41642</v>
      </c>
      <c r="K145">
        <v>1211626</v>
      </c>
      <c r="L145">
        <v>3.38</v>
      </c>
      <c r="M145">
        <v>0.72</v>
      </c>
    </row>
    <row r="146" spans="1:13" x14ac:dyDescent="0.2">
      <c r="A146" t="s">
        <v>137</v>
      </c>
      <c r="B146" t="s">
        <v>14</v>
      </c>
      <c r="C146">
        <v>1</v>
      </c>
      <c r="D146">
        <v>4.18</v>
      </c>
      <c r="E146">
        <f t="shared" si="2"/>
        <v>4.18</v>
      </c>
      <c r="F146">
        <v>5</v>
      </c>
      <c r="G146">
        <v>29</v>
      </c>
      <c r="H146">
        <v>73</v>
      </c>
      <c r="I146" t="s">
        <v>77</v>
      </c>
      <c r="J146">
        <v>93800</v>
      </c>
      <c r="K146">
        <v>732116</v>
      </c>
      <c r="L146">
        <v>1.04</v>
      </c>
      <c r="M146">
        <v>0.122</v>
      </c>
    </row>
    <row r="147" spans="1:13" x14ac:dyDescent="0.2">
      <c r="A147" t="s">
        <v>137</v>
      </c>
      <c r="B147" t="s">
        <v>16</v>
      </c>
      <c r="C147">
        <v>2</v>
      </c>
      <c r="D147">
        <v>4.7359999999999998</v>
      </c>
      <c r="E147">
        <f t="shared" si="2"/>
        <v>4.74</v>
      </c>
      <c r="F147">
        <v>198</v>
      </c>
      <c r="G147">
        <v>205</v>
      </c>
      <c r="H147">
        <v>244</v>
      </c>
      <c r="I147" t="s">
        <v>138</v>
      </c>
      <c r="J147">
        <v>45306</v>
      </c>
      <c r="K147">
        <v>1363365</v>
      </c>
      <c r="L147">
        <v>1.94</v>
      </c>
      <c r="M147">
        <v>0.22700000000000001</v>
      </c>
    </row>
    <row r="148" spans="1:13" x14ac:dyDescent="0.2">
      <c r="A148" t="s">
        <v>137</v>
      </c>
      <c r="B148" t="s">
        <v>18</v>
      </c>
      <c r="C148">
        <v>3</v>
      </c>
      <c r="D148">
        <v>5.0209999999999999</v>
      </c>
      <c r="E148">
        <f t="shared" si="2"/>
        <v>5.0199999999999996</v>
      </c>
      <c r="F148">
        <v>269</v>
      </c>
      <c r="G148">
        <v>295</v>
      </c>
      <c r="H148">
        <v>319</v>
      </c>
      <c r="I148" t="s">
        <v>17</v>
      </c>
      <c r="J148">
        <v>68546</v>
      </c>
      <c r="K148">
        <v>1670951</v>
      </c>
      <c r="L148">
        <v>2.37</v>
      </c>
      <c r="M148">
        <v>0.27900000000000003</v>
      </c>
    </row>
    <row r="149" spans="1:13" x14ac:dyDescent="0.2">
      <c r="A149" t="s">
        <v>137</v>
      </c>
      <c r="B149" t="s">
        <v>20</v>
      </c>
      <c r="C149">
        <v>4</v>
      </c>
      <c r="D149">
        <v>5.569</v>
      </c>
      <c r="E149">
        <f t="shared" si="2"/>
        <v>5.57</v>
      </c>
      <c r="F149">
        <v>447</v>
      </c>
      <c r="G149">
        <v>469</v>
      </c>
      <c r="H149">
        <v>506</v>
      </c>
      <c r="I149" t="s">
        <v>17</v>
      </c>
      <c r="J149">
        <v>44535</v>
      </c>
      <c r="K149">
        <v>1182959</v>
      </c>
      <c r="L149">
        <v>1.68</v>
      </c>
      <c r="M149">
        <v>0.19700000000000001</v>
      </c>
    </row>
    <row r="150" spans="1:13" x14ac:dyDescent="0.2">
      <c r="A150" t="s">
        <v>137</v>
      </c>
      <c r="B150" t="s">
        <v>22</v>
      </c>
      <c r="C150">
        <v>5</v>
      </c>
      <c r="D150">
        <v>5.76</v>
      </c>
      <c r="E150">
        <f t="shared" si="2"/>
        <v>5.76</v>
      </c>
      <c r="F150">
        <v>506</v>
      </c>
      <c r="G150">
        <v>529</v>
      </c>
      <c r="H150">
        <v>561</v>
      </c>
      <c r="I150" t="s">
        <v>25</v>
      </c>
      <c r="J150">
        <v>134411</v>
      </c>
      <c r="K150">
        <v>3921235</v>
      </c>
      <c r="L150">
        <v>5.57</v>
      </c>
      <c r="M150">
        <v>0.65400000000000003</v>
      </c>
    </row>
    <row r="151" spans="1:13" x14ac:dyDescent="0.2">
      <c r="A151" t="s">
        <v>137</v>
      </c>
      <c r="B151" t="s">
        <v>24</v>
      </c>
      <c r="C151">
        <v>6</v>
      </c>
      <c r="D151">
        <v>5.9020000000000001</v>
      </c>
      <c r="E151">
        <f t="shared" si="2"/>
        <v>5.9</v>
      </c>
      <c r="F151">
        <v>561</v>
      </c>
      <c r="G151">
        <v>574</v>
      </c>
      <c r="H151">
        <v>602</v>
      </c>
      <c r="I151" t="s">
        <v>41</v>
      </c>
      <c r="J151">
        <v>29947</v>
      </c>
      <c r="K151">
        <v>1084900</v>
      </c>
      <c r="L151">
        <v>1.54</v>
      </c>
      <c r="M151">
        <v>0.18099999999999999</v>
      </c>
    </row>
    <row r="152" spans="1:13" x14ac:dyDescent="0.2">
      <c r="A152" t="s">
        <v>137</v>
      </c>
      <c r="B152" t="s">
        <v>26</v>
      </c>
      <c r="C152">
        <v>7</v>
      </c>
      <c r="D152">
        <v>6.2709999999999999</v>
      </c>
      <c r="E152">
        <f t="shared" si="2"/>
        <v>6.27</v>
      </c>
      <c r="F152">
        <v>666</v>
      </c>
      <c r="G152">
        <v>691</v>
      </c>
      <c r="H152">
        <v>701</v>
      </c>
      <c r="I152" t="s">
        <v>25</v>
      </c>
      <c r="J152">
        <v>41865</v>
      </c>
      <c r="K152">
        <v>1378045</v>
      </c>
      <c r="L152">
        <v>1.96</v>
      </c>
      <c r="M152">
        <v>0.23</v>
      </c>
    </row>
    <row r="153" spans="1:13" x14ac:dyDescent="0.2">
      <c r="A153" t="s">
        <v>137</v>
      </c>
      <c r="B153" t="s">
        <v>27</v>
      </c>
      <c r="C153">
        <v>8</v>
      </c>
      <c r="D153">
        <v>6.3310000000000004</v>
      </c>
      <c r="E153">
        <f t="shared" si="2"/>
        <v>6.33</v>
      </c>
      <c r="F153">
        <v>701</v>
      </c>
      <c r="G153">
        <v>710</v>
      </c>
      <c r="H153">
        <v>765</v>
      </c>
      <c r="I153" t="s">
        <v>41</v>
      </c>
      <c r="J153">
        <v>59540</v>
      </c>
      <c r="K153">
        <v>2979779</v>
      </c>
      <c r="L153">
        <v>4.2300000000000004</v>
      </c>
      <c r="M153">
        <v>0.497</v>
      </c>
    </row>
    <row r="154" spans="1:13" x14ac:dyDescent="0.2">
      <c r="A154" t="s">
        <v>137</v>
      </c>
      <c r="B154" t="s">
        <v>28</v>
      </c>
      <c r="C154">
        <v>9</v>
      </c>
      <c r="D154">
        <v>7.101</v>
      </c>
      <c r="E154">
        <f t="shared" si="2"/>
        <v>7.1</v>
      </c>
      <c r="F154">
        <v>919</v>
      </c>
      <c r="G154">
        <v>953</v>
      </c>
      <c r="H154">
        <v>992</v>
      </c>
      <c r="I154" t="s">
        <v>17</v>
      </c>
      <c r="J154">
        <v>35883</v>
      </c>
      <c r="K154">
        <v>1691636</v>
      </c>
      <c r="L154">
        <v>2.4</v>
      </c>
      <c r="M154">
        <v>0.28199999999999997</v>
      </c>
    </row>
    <row r="155" spans="1:13" x14ac:dyDescent="0.2">
      <c r="A155" t="s">
        <v>137</v>
      </c>
      <c r="B155" t="s">
        <v>30</v>
      </c>
      <c r="C155">
        <v>10</v>
      </c>
      <c r="D155">
        <v>7.9189999999999996</v>
      </c>
      <c r="E155">
        <f t="shared" si="2"/>
        <v>7.92</v>
      </c>
      <c r="F155">
        <v>1202</v>
      </c>
      <c r="G155">
        <v>1212</v>
      </c>
      <c r="H155">
        <v>1234</v>
      </c>
      <c r="I155" t="s">
        <v>23</v>
      </c>
      <c r="J155">
        <v>24405</v>
      </c>
      <c r="K155">
        <v>810675</v>
      </c>
      <c r="L155">
        <v>1.1499999999999999</v>
      </c>
      <c r="M155">
        <v>0.13500000000000001</v>
      </c>
    </row>
    <row r="156" spans="1:13" x14ac:dyDescent="0.2">
      <c r="A156" t="s">
        <v>137</v>
      </c>
      <c r="B156" t="s">
        <v>32</v>
      </c>
      <c r="C156">
        <v>11</v>
      </c>
      <c r="D156">
        <v>8.2769999999999992</v>
      </c>
      <c r="E156">
        <f t="shared" si="2"/>
        <v>8.2799999999999994</v>
      </c>
      <c r="F156">
        <v>1313</v>
      </c>
      <c r="G156">
        <v>1325</v>
      </c>
      <c r="H156">
        <v>1339</v>
      </c>
      <c r="I156" t="s">
        <v>23</v>
      </c>
      <c r="J156">
        <v>31846</v>
      </c>
      <c r="K156">
        <v>936158</v>
      </c>
      <c r="L156">
        <v>1.33</v>
      </c>
      <c r="M156">
        <v>0.156</v>
      </c>
    </row>
    <row r="157" spans="1:13" x14ac:dyDescent="0.2">
      <c r="A157" t="s">
        <v>137</v>
      </c>
      <c r="B157" t="s">
        <v>33</v>
      </c>
      <c r="C157">
        <v>12</v>
      </c>
      <c r="D157">
        <v>8.6959999999999997</v>
      </c>
      <c r="E157">
        <f t="shared" si="2"/>
        <v>8.6999999999999993</v>
      </c>
      <c r="F157">
        <v>1429</v>
      </c>
      <c r="G157">
        <v>1457</v>
      </c>
      <c r="H157">
        <v>1473</v>
      </c>
      <c r="I157" t="s">
        <v>139</v>
      </c>
      <c r="J157">
        <v>54206</v>
      </c>
      <c r="K157">
        <v>3008951</v>
      </c>
      <c r="L157">
        <v>4.28</v>
      </c>
      <c r="M157">
        <v>0.502</v>
      </c>
    </row>
    <row r="158" spans="1:13" x14ac:dyDescent="0.2">
      <c r="A158" t="s">
        <v>137</v>
      </c>
      <c r="B158" t="s">
        <v>35</v>
      </c>
      <c r="C158">
        <v>13</v>
      </c>
      <c r="D158">
        <v>8.8109999999999999</v>
      </c>
      <c r="E158">
        <f t="shared" si="2"/>
        <v>8.81</v>
      </c>
      <c r="F158">
        <v>1473</v>
      </c>
      <c r="G158">
        <v>1494</v>
      </c>
      <c r="H158">
        <v>1516</v>
      </c>
      <c r="I158" t="s">
        <v>134</v>
      </c>
      <c r="J158">
        <v>165152</v>
      </c>
      <c r="K158">
        <v>6836904</v>
      </c>
      <c r="L158">
        <v>9.7200000000000006</v>
      </c>
      <c r="M158">
        <v>1.1399999999999999</v>
      </c>
    </row>
    <row r="159" spans="1:13" x14ac:dyDescent="0.2">
      <c r="A159" t="s">
        <v>137</v>
      </c>
      <c r="B159" t="s">
        <v>36</v>
      </c>
      <c r="C159">
        <v>14</v>
      </c>
      <c r="D159">
        <v>8.9130000000000003</v>
      </c>
      <c r="E159">
        <f t="shared" si="2"/>
        <v>8.91</v>
      </c>
      <c r="F159">
        <v>1516</v>
      </c>
      <c r="G159">
        <v>1526</v>
      </c>
      <c r="H159">
        <v>1563</v>
      </c>
      <c r="I159" t="s">
        <v>134</v>
      </c>
      <c r="J159">
        <v>83511</v>
      </c>
      <c r="K159">
        <v>5405159</v>
      </c>
      <c r="L159">
        <v>7.68</v>
      </c>
      <c r="M159">
        <v>0.90100000000000002</v>
      </c>
    </row>
    <row r="160" spans="1:13" x14ac:dyDescent="0.2">
      <c r="A160" t="s">
        <v>137</v>
      </c>
      <c r="B160" t="s">
        <v>38</v>
      </c>
      <c r="C160">
        <v>15</v>
      </c>
      <c r="D160">
        <v>9.077</v>
      </c>
      <c r="E160">
        <f t="shared" si="2"/>
        <v>9.08</v>
      </c>
      <c r="F160">
        <v>1563</v>
      </c>
      <c r="G160">
        <v>1578</v>
      </c>
      <c r="H160">
        <v>1600</v>
      </c>
      <c r="I160" t="s">
        <v>134</v>
      </c>
      <c r="J160">
        <v>64053</v>
      </c>
      <c r="K160">
        <v>2896057</v>
      </c>
      <c r="L160">
        <v>4.12</v>
      </c>
      <c r="M160">
        <v>0.48299999999999998</v>
      </c>
    </row>
    <row r="161" spans="1:13" x14ac:dyDescent="0.2">
      <c r="A161" t="s">
        <v>137</v>
      </c>
      <c r="B161" t="s">
        <v>40</v>
      </c>
      <c r="C161">
        <v>16</v>
      </c>
      <c r="D161">
        <v>9.2330000000000005</v>
      </c>
      <c r="E161">
        <f t="shared" si="2"/>
        <v>9.23</v>
      </c>
      <c r="F161">
        <v>1600</v>
      </c>
      <c r="G161">
        <v>1627</v>
      </c>
      <c r="H161">
        <v>1651</v>
      </c>
      <c r="I161" t="s">
        <v>134</v>
      </c>
      <c r="J161">
        <v>87568</v>
      </c>
      <c r="K161">
        <v>4466811</v>
      </c>
      <c r="L161">
        <v>6.35</v>
      </c>
      <c r="M161">
        <v>0.745</v>
      </c>
    </row>
    <row r="162" spans="1:13" x14ac:dyDescent="0.2">
      <c r="A162" t="s">
        <v>137</v>
      </c>
      <c r="B162" t="s">
        <v>42</v>
      </c>
      <c r="C162">
        <v>17</v>
      </c>
      <c r="D162">
        <v>9.3759999999999994</v>
      </c>
      <c r="E162">
        <f t="shared" si="2"/>
        <v>9.3800000000000008</v>
      </c>
      <c r="F162">
        <v>1651</v>
      </c>
      <c r="G162">
        <v>1673</v>
      </c>
      <c r="H162">
        <v>1713</v>
      </c>
      <c r="I162" t="s">
        <v>23</v>
      </c>
      <c r="J162">
        <v>238952</v>
      </c>
      <c r="K162">
        <v>11454139</v>
      </c>
      <c r="L162">
        <v>16.28</v>
      </c>
      <c r="M162">
        <v>1.91</v>
      </c>
    </row>
    <row r="163" spans="1:13" x14ac:dyDescent="0.2">
      <c r="A163" t="s">
        <v>137</v>
      </c>
      <c r="B163" t="s">
        <v>43</v>
      </c>
      <c r="C163">
        <v>18</v>
      </c>
      <c r="D163">
        <v>9.5459999999999994</v>
      </c>
      <c r="E163">
        <f t="shared" si="2"/>
        <v>9.5500000000000007</v>
      </c>
      <c r="F163">
        <v>1713</v>
      </c>
      <c r="G163">
        <v>1726</v>
      </c>
      <c r="H163">
        <v>1756</v>
      </c>
      <c r="I163" t="s">
        <v>23</v>
      </c>
      <c r="J163">
        <v>157394</v>
      </c>
      <c r="K163">
        <v>6868837</v>
      </c>
      <c r="L163">
        <v>9.76</v>
      </c>
      <c r="M163">
        <v>1.145</v>
      </c>
    </row>
    <row r="164" spans="1:13" x14ac:dyDescent="0.2">
      <c r="A164" t="s">
        <v>137</v>
      </c>
      <c r="B164" t="s">
        <v>45</v>
      </c>
      <c r="C164">
        <v>19</v>
      </c>
      <c r="D164">
        <v>9.6660000000000004</v>
      </c>
      <c r="E164">
        <f t="shared" si="2"/>
        <v>9.67</v>
      </c>
      <c r="F164">
        <v>1756</v>
      </c>
      <c r="G164">
        <v>1764</v>
      </c>
      <c r="H164">
        <v>1792</v>
      </c>
      <c r="I164" t="s">
        <v>23</v>
      </c>
      <c r="J164">
        <v>56621</v>
      </c>
      <c r="K164">
        <v>2213771</v>
      </c>
      <c r="L164">
        <v>3.15</v>
      </c>
      <c r="M164">
        <v>0.36899999999999999</v>
      </c>
    </row>
    <row r="165" spans="1:13" x14ac:dyDescent="0.2">
      <c r="A165" t="s">
        <v>137</v>
      </c>
      <c r="B165" t="s">
        <v>47</v>
      </c>
      <c r="C165">
        <v>20</v>
      </c>
      <c r="D165">
        <v>9.8059999999999992</v>
      </c>
      <c r="E165">
        <f t="shared" si="2"/>
        <v>9.81</v>
      </c>
      <c r="F165">
        <v>1792</v>
      </c>
      <c r="G165">
        <v>1808</v>
      </c>
      <c r="H165">
        <v>1835</v>
      </c>
      <c r="I165" t="s">
        <v>41</v>
      </c>
      <c r="J165">
        <v>34745</v>
      </c>
      <c r="K165">
        <v>1232895</v>
      </c>
      <c r="L165">
        <v>1.75</v>
      </c>
      <c r="M165">
        <v>0.20599999999999999</v>
      </c>
    </row>
    <row r="166" spans="1:13" x14ac:dyDescent="0.2">
      <c r="A166" t="s">
        <v>137</v>
      </c>
      <c r="B166" t="s">
        <v>49</v>
      </c>
      <c r="C166">
        <v>21</v>
      </c>
      <c r="D166">
        <v>9.9990000000000006</v>
      </c>
      <c r="E166">
        <f t="shared" si="2"/>
        <v>10</v>
      </c>
      <c r="F166">
        <v>1837</v>
      </c>
      <c r="G166">
        <v>1870</v>
      </c>
      <c r="H166">
        <v>1888</v>
      </c>
      <c r="I166" t="s">
        <v>17</v>
      </c>
      <c r="J166">
        <v>349315</v>
      </c>
      <c r="K166">
        <v>10975821</v>
      </c>
      <c r="L166">
        <v>15.6</v>
      </c>
      <c r="M166">
        <v>1.83</v>
      </c>
    </row>
    <row r="167" spans="1:13" x14ac:dyDescent="0.2">
      <c r="A167" t="s">
        <v>137</v>
      </c>
      <c r="B167" t="s">
        <v>50</v>
      </c>
      <c r="C167">
        <v>22</v>
      </c>
      <c r="D167">
        <v>10.097</v>
      </c>
      <c r="E167">
        <f t="shared" si="2"/>
        <v>10.1</v>
      </c>
      <c r="F167">
        <v>1888</v>
      </c>
      <c r="G167">
        <v>1901</v>
      </c>
      <c r="H167">
        <v>1921</v>
      </c>
      <c r="I167" t="s">
        <v>23</v>
      </c>
      <c r="J167">
        <v>175963</v>
      </c>
      <c r="K167">
        <v>7125462</v>
      </c>
      <c r="L167">
        <v>10.130000000000001</v>
      </c>
      <c r="M167">
        <v>1.1879999999999999</v>
      </c>
    </row>
    <row r="168" spans="1:13" x14ac:dyDescent="0.2">
      <c r="A168" t="s">
        <v>137</v>
      </c>
      <c r="B168" t="s">
        <v>52</v>
      </c>
      <c r="C168">
        <v>23</v>
      </c>
      <c r="D168">
        <v>10.183999999999999</v>
      </c>
      <c r="E168">
        <f t="shared" si="2"/>
        <v>10.18</v>
      </c>
      <c r="F168">
        <v>1921</v>
      </c>
      <c r="G168">
        <v>1928</v>
      </c>
      <c r="H168">
        <v>1956</v>
      </c>
      <c r="I168" t="s">
        <v>34</v>
      </c>
      <c r="J168">
        <v>104410</v>
      </c>
      <c r="K168">
        <v>3927346</v>
      </c>
      <c r="L168">
        <v>5.58</v>
      </c>
      <c r="M168">
        <v>0.65500000000000003</v>
      </c>
    </row>
    <row r="169" spans="1:13" x14ac:dyDescent="0.2">
      <c r="A169" t="s">
        <v>137</v>
      </c>
      <c r="B169" t="s">
        <v>54</v>
      </c>
      <c r="C169">
        <v>24</v>
      </c>
      <c r="D169">
        <v>10.529</v>
      </c>
      <c r="E169">
        <f t="shared" si="2"/>
        <v>10.53</v>
      </c>
      <c r="F169">
        <v>2004</v>
      </c>
      <c r="G169">
        <v>2037</v>
      </c>
      <c r="H169">
        <v>2051</v>
      </c>
      <c r="I169" t="s">
        <v>39</v>
      </c>
      <c r="J169">
        <v>44831</v>
      </c>
      <c r="K169">
        <v>2544514</v>
      </c>
      <c r="L169">
        <v>3.62</v>
      </c>
      <c r="M169">
        <v>0.42399999999999999</v>
      </c>
    </row>
    <row r="170" spans="1:13" x14ac:dyDescent="0.2">
      <c r="A170" t="s">
        <v>137</v>
      </c>
      <c r="B170" t="s">
        <v>56</v>
      </c>
      <c r="C170">
        <v>25</v>
      </c>
      <c r="D170">
        <v>10.618</v>
      </c>
      <c r="E170">
        <f t="shared" si="2"/>
        <v>10.62</v>
      </c>
      <c r="F170">
        <v>2051</v>
      </c>
      <c r="G170">
        <v>2065</v>
      </c>
      <c r="H170">
        <v>2081</v>
      </c>
      <c r="I170" t="s">
        <v>34</v>
      </c>
      <c r="J170">
        <v>45882</v>
      </c>
      <c r="K170">
        <v>1762667</v>
      </c>
      <c r="L170">
        <v>2.5</v>
      </c>
      <c r="M170">
        <v>0.29399999999999998</v>
      </c>
    </row>
    <row r="171" spans="1:13" x14ac:dyDescent="0.2">
      <c r="A171" t="s">
        <v>137</v>
      </c>
      <c r="B171" t="s">
        <v>57</v>
      </c>
      <c r="C171">
        <v>26</v>
      </c>
      <c r="D171">
        <v>10.733000000000001</v>
      </c>
      <c r="E171">
        <f t="shared" si="2"/>
        <v>10.73</v>
      </c>
      <c r="F171">
        <v>2081</v>
      </c>
      <c r="G171">
        <v>2102</v>
      </c>
      <c r="H171">
        <v>2134</v>
      </c>
      <c r="I171" t="s">
        <v>140</v>
      </c>
      <c r="J171">
        <v>50500</v>
      </c>
      <c r="K171">
        <v>2383873</v>
      </c>
      <c r="L171">
        <v>3.39</v>
      </c>
      <c r="M171">
        <v>0.39700000000000002</v>
      </c>
    </row>
    <row r="172" spans="1:13" x14ac:dyDescent="0.2">
      <c r="A172" t="s">
        <v>137</v>
      </c>
      <c r="B172" t="s">
        <v>59</v>
      </c>
      <c r="C172">
        <v>27</v>
      </c>
      <c r="D172">
        <v>11.125999999999999</v>
      </c>
      <c r="E172">
        <f t="shared" si="2"/>
        <v>11.13</v>
      </c>
      <c r="F172">
        <v>2164</v>
      </c>
      <c r="G172">
        <v>2226</v>
      </c>
      <c r="H172">
        <v>2251</v>
      </c>
      <c r="I172" t="s">
        <v>58</v>
      </c>
      <c r="J172">
        <v>72118</v>
      </c>
      <c r="K172">
        <v>4970937</v>
      </c>
      <c r="L172">
        <v>7.06</v>
      </c>
      <c r="M172">
        <v>0.82899999999999996</v>
      </c>
    </row>
    <row r="173" spans="1:13" x14ac:dyDescent="0.2">
      <c r="A173" t="s">
        <v>137</v>
      </c>
      <c r="B173" t="s">
        <v>61</v>
      </c>
      <c r="C173">
        <v>28</v>
      </c>
      <c r="D173">
        <v>11.249000000000001</v>
      </c>
      <c r="E173">
        <f t="shared" si="2"/>
        <v>11.25</v>
      </c>
      <c r="F173">
        <v>2251</v>
      </c>
      <c r="G173">
        <v>2265</v>
      </c>
      <c r="H173">
        <v>2283</v>
      </c>
      <c r="I173" t="s">
        <v>48</v>
      </c>
      <c r="J173">
        <v>58388</v>
      </c>
      <c r="K173">
        <v>2382626</v>
      </c>
      <c r="L173">
        <v>3.39</v>
      </c>
      <c r="M173">
        <v>0.39700000000000002</v>
      </c>
    </row>
    <row r="174" spans="1:13" x14ac:dyDescent="0.2">
      <c r="A174" t="s">
        <v>137</v>
      </c>
      <c r="B174" t="s">
        <v>62</v>
      </c>
      <c r="C174">
        <v>29</v>
      </c>
      <c r="D174">
        <v>11.371</v>
      </c>
      <c r="E174">
        <f t="shared" si="2"/>
        <v>11.37</v>
      </c>
      <c r="F174">
        <v>2283</v>
      </c>
      <c r="G174">
        <v>2304</v>
      </c>
      <c r="H174">
        <v>2314</v>
      </c>
      <c r="I174" t="s">
        <v>48</v>
      </c>
      <c r="J174">
        <v>53026</v>
      </c>
      <c r="K174">
        <v>2438028</v>
      </c>
      <c r="L174">
        <v>3.46</v>
      </c>
      <c r="M174">
        <v>0.40600000000000003</v>
      </c>
    </row>
    <row r="175" spans="1:13" x14ac:dyDescent="0.2">
      <c r="A175" t="s">
        <v>137</v>
      </c>
      <c r="B175" t="s">
        <v>63</v>
      </c>
      <c r="C175">
        <v>30</v>
      </c>
      <c r="D175">
        <v>11.438000000000001</v>
      </c>
      <c r="E175">
        <f t="shared" si="2"/>
        <v>11.44</v>
      </c>
      <c r="F175">
        <v>2314</v>
      </c>
      <c r="G175">
        <v>2325</v>
      </c>
      <c r="H175">
        <v>2346</v>
      </c>
      <c r="I175" t="s">
        <v>48</v>
      </c>
      <c r="J175">
        <v>69214</v>
      </c>
      <c r="K175">
        <v>3356086</v>
      </c>
      <c r="L175">
        <v>4.7699999999999996</v>
      </c>
      <c r="M175">
        <v>0.56000000000000005</v>
      </c>
    </row>
    <row r="176" spans="1:13" x14ac:dyDescent="0.2">
      <c r="A176" t="s">
        <v>137</v>
      </c>
      <c r="B176" t="s">
        <v>65</v>
      </c>
      <c r="C176">
        <v>31</v>
      </c>
      <c r="D176">
        <v>11.635999999999999</v>
      </c>
      <c r="E176">
        <f t="shared" si="2"/>
        <v>11.64</v>
      </c>
      <c r="F176">
        <v>2346</v>
      </c>
      <c r="G176">
        <v>2387</v>
      </c>
      <c r="H176">
        <v>2414</v>
      </c>
      <c r="I176" t="s">
        <v>48</v>
      </c>
      <c r="J176">
        <v>301864</v>
      </c>
      <c r="K176">
        <v>19574256</v>
      </c>
      <c r="L176">
        <v>27.82</v>
      </c>
      <c r="M176">
        <v>3.2639999999999998</v>
      </c>
    </row>
    <row r="177" spans="1:13" x14ac:dyDescent="0.2">
      <c r="A177" t="s">
        <v>137</v>
      </c>
      <c r="B177" t="s">
        <v>66</v>
      </c>
      <c r="C177">
        <v>32</v>
      </c>
      <c r="D177">
        <v>11.76</v>
      </c>
      <c r="E177">
        <f t="shared" si="2"/>
        <v>11.76</v>
      </c>
      <c r="F177">
        <v>2414</v>
      </c>
      <c r="G177">
        <v>2427</v>
      </c>
      <c r="H177">
        <v>2452</v>
      </c>
      <c r="I177" t="s">
        <v>48</v>
      </c>
      <c r="J177">
        <v>160098</v>
      </c>
      <c r="K177">
        <v>9839039</v>
      </c>
      <c r="L177">
        <v>13.98</v>
      </c>
      <c r="M177">
        <v>1.64</v>
      </c>
    </row>
    <row r="178" spans="1:13" x14ac:dyDescent="0.2">
      <c r="A178" t="s">
        <v>137</v>
      </c>
      <c r="B178" t="s">
        <v>68</v>
      </c>
      <c r="C178">
        <v>33</v>
      </c>
      <c r="D178">
        <v>11.917999999999999</v>
      </c>
      <c r="E178">
        <f t="shared" si="2"/>
        <v>11.92</v>
      </c>
      <c r="F178">
        <v>2452</v>
      </c>
      <c r="G178">
        <v>2477</v>
      </c>
      <c r="H178">
        <v>2539</v>
      </c>
      <c r="I178" t="s">
        <v>51</v>
      </c>
      <c r="J178">
        <v>214364</v>
      </c>
      <c r="K178">
        <v>29790490</v>
      </c>
      <c r="L178">
        <v>42.33</v>
      </c>
      <c r="M178">
        <v>4.9669999999999996</v>
      </c>
    </row>
    <row r="179" spans="1:13" x14ac:dyDescent="0.2">
      <c r="A179" t="s">
        <v>137</v>
      </c>
      <c r="B179" t="s">
        <v>69</v>
      </c>
      <c r="C179">
        <v>34</v>
      </c>
      <c r="D179">
        <v>12.138</v>
      </c>
      <c r="E179">
        <f t="shared" si="2"/>
        <v>12.14</v>
      </c>
      <c r="F179">
        <v>2539</v>
      </c>
      <c r="G179">
        <v>2546</v>
      </c>
      <c r="H179">
        <v>2570</v>
      </c>
      <c r="I179" t="s">
        <v>23</v>
      </c>
      <c r="J179">
        <v>147572</v>
      </c>
      <c r="K179">
        <v>6197695</v>
      </c>
      <c r="L179">
        <v>8.81</v>
      </c>
      <c r="M179">
        <v>1.0329999999999999</v>
      </c>
    </row>
    <row r="180" spans="1:13" x14ac:dyDescent="0.2">
      <c r="A180" t="s">
        <v>137</v>
      </c>
      <c r="B180" t="s">
        <v>70</v>
      </c>
      <c r="C180">
        <v>35</v>
      </c>
      <c r="D180">
        <v>12.308</v>
      </c>
      <c r="E180">
        <f t="shared" si="2"/>
        <v>12.31</v>
      </c>
      <c r="F180">
        <v>2570</v>
      </c>
      <c r="G180">
        <v>2600</v>
      </c>
      <c r="H180">
        <v>2612</v>
      </c>
      <c r="I180" t="s">
        <v>23</v>
      </c>
      <c r="J180">
        <v>193993</v>
      </c>
      <c r="K180">
        <v>10661670</v>
      </c>
      <c r="L180">
        <v>15.15</v>
      </c>
      <c r="M180">
        <v>1.778</v>
      </c>
    </row>
    <row r="181" spans="1:13" x14ac:dyDescent="0.2">
      <c r="A181" t="s">
        <v>137</v>
      </c>
      <c r="B181" t="s">
        <v>71</v>
      </c>
      <c r="C181">
        <v>36</v>
      </c>
      <c r="D181">
        <v>12.404</v>
      </c>
      <c r="E181">
        <f t="shared" si="2"/>
        <v>12.4</v>
      </c>
      <c r="F181">
        <v>2612</v>
      </c>
      <c r="G181">
        <v>2630</v>
      </c>
      <c r="H181">
        <v>2640</v>
      </c>
      <c r="I181" t="s">
        <v>44</v>
      </c>
      <c r="J181">
        <v>233566</v>
      </c>
      <c r="K181">
        <v>9496251</v>
      </c>
      <c r="L181">
        <v>13.49</v>
      </c>
      <c r="M181">
        <v>1.583</v>
      </c>
    </row>
    <row r="182" spans="1:13" x14ac:dyDescent="0.2">
      <c r="A182" t="s">
        <v>137</v>
      </c>
      <c r="B182" t="s">
        <v>72</v>
      </c>
      <c r="C182">
        <v>37</v>
      </c>
      <c r="D182">
        <v>12.462</v>
      </c>
      <c r="E182">
        <f t="shared" si="2"/>
        <v>12.46</v>
      </c>
      <c r="F182">
        <v>2640</v>
      </c>
      <c r="G182">
        <v>2649</v>
      </c>
      <c r="H182">
        <v>2659</v>
      </c>
      <c r="I182" t="s">
        <v>134</v>
      </c>
      <c r="J182">
        <v>204901</v>
      </c>
      <c r="K182">
        <v>6434732</v>
      </c>
      <c r="L182">
        <v>9.14</v>
      </c>
      <c r="M182">
        <v>1.073</v>
      </c>
    </row>
    <row r="183" spans="1:13" x14ac:dyDescent="0.2">
      <c r="A183" t="s">
        <v>137</v>
      </c>
      <c r="B183" t="s">
        <v>74</v>
      </c>
      <c r="C183">
        <v>38</v>
      </c>
      <c r="D183">
        <v>12.536</v>
      </c>
      <c r="E183">
        <f t="shared" si="2"/>
        <v>12.54</v>
      </c>
      <c r="F183">
        <v>2659</v>
      </c>
      <c r="G183">
        <v>2672</v>
      </c>
      <c r="H183">
        <v>2720</v>
      </c>
      <c r="I183" t="s">
        <v>34</v>
      </c>
      <c r="J183">
        <v>706968</v>
      </c>
      <c r="K183">
        <v>37603224</v>
      </c>
      <c r="L183">
        <v>53.44</v>
      </c>
      <c r="M183">
        <v>6.27</v>
      </c>
    </row>
    <row r="184" spans="1:13" x14ac:dyDescent="0.2">
      <c r="A184" t="s">
        <v>137</v>
      </c>
      <c r="B184" t="s">
        <v>75</v>
      </c>
      <c r="C184">
        <v>39</v>
      </c>
      <c r="D184">
        <v>12.846</v>
      </c>
      <c r="E184">
        <f t="shared" si="2"/>
        <v>12.85</v>
      </c>
      <c r="F184">
        <v>2744</v>
      </c>
      <c r="G184">
        <v>2770</v>
      </c>
      <c r="H184">
        <v>2777</v>
      </c>
      <c r="I184" t="s">
        <v>34</v>
      </c>
      <c r="J184">
        <v>171120</v>
      </c>
      <c r="K184">
        <v>8340587</v>
      </c>
      <c r="L184">
        <v>11.85</v>
      </c>
      <c r="M184">
        <v>1.391</v>
      </c>
    </row>
    <row r="185" spans="1:13" x14ac:dyDescent="0.2">
      <c r="A185" t="s">
        <v>137</v>
      </c>
      <c r="B185" t="s">
        <v>76</v>
      </c>
      <c r="C185">
        <v>40</v>
      </c>
      <c r="D185">
        <v>12.914</v>
      </c>
      <c r="E185">
        <f t="shared" si="2"/>
        <v>12.91</v>
      </c>
      <c r="F185">
        <v>2777</v>
      </c>
      <c r="G185">
        <v>2792</v>
      </c>
      <c r="H185">
        <v>2838</v>
      </c>
      <c r="I185" t="s">
        <v>53</v>
      </c>
      <c r="J185">
        <v>512769</v>
      </c>
      <c r="K185">
        <v>25600912</v>
      </c>
      <c r="L185">
        <v>36.380000000000003</v>
      </c>
      <c r="M185">
        <v>4.2679999999999998</v>
      </c>
    </row>
    <row r="186" spans="1:13" x14ac:dyDescent="0.2">
      <c r="A186" t="s">
        <v>137</v>
      </c>
      <c r="B186" t="s">
        <v>78</v>
      </c>
      <c r="C186">
        <v>41</v>
      </c>
      <c r="D186">
        <v>13.114000000000001</v>
      </c>
      <c r="E186">
        <f t="shared" si="2"/>
        <v>13.11</v>
      </c>
      <c r="F186">
        <v>2838</v>
      </c>
      <c r="G186">
        <v>2855</v>
      </c>
      <c r="H186">
        <v>2889</v>
      </c>
      <c r="I186" t="s">
        <v>53</v>
      </c>
      <c r="J186">
        <v>148332</v>
      </c>
      <c r="K186">
        <v>8073404</v>
      </c>
      <c r="L186">
        <v>11.47</v>
      </c>
      <c r="M186">
        <v>1.3460000000000001</v>
      </c>
    </row>
    <row r="187" spans="1:13" x14ac:dyDescent="0.2">
      <c r="A187" t="s">
        <v>137</v>
      </c>
      <c r="B187" t="s">
        <v>79</v>
      </c>
      <c r="C187">
        <v>42</v>
      </c>
      <c r="D187">
        <v>13.3</v>
      </c>
      <c r="E187">
        <f t="shared" si="2"/>
        <v>13.3</v>
      </c>
      <c r="F187">
        <v>2889</v>
      </c>
      <c r="G187">
        <v>2914</v>
      </c>
      <c r="H187">
        <v>2924</v>
      </c>
      <c r="I187" t="s">
        <v>53</v>
      </c>
      <c r="J187">
        <v>62255</v>
      </c>
      <c r="K187">
        <v>2721268</v>
      </c>
      <c r="L187">
        <v>3.87</v>
      </c>
      <c r="M187">
        <v>0.45400000000000001</v>
      </c>
    </row>
    <row r="188" spans="1:13" x14ac:dyDescent="0.2">
      <c r="A188" t="s">
        <v>137</v>
      </c>
      <c r="B188" t="s">
        <v>80</v>
      </c>
      <c r="C188">
        <v>43</v>
      </c>
      <c r="D188">
        <v>13.358000000000001</v>
      </c>
      <c r="E188">
        <f t="shared" si="2"/>
        <v>13.36</v>
      </c>
      <c r="F188">
        <v>2924</v>
      </c>
      <c r="G188">
        <v>2932</v>
      </c>
      <c r="H188">
        <v>2962</v>
      </c>
      <c r="I188" t="s">
        <v>53</v>
      </c>
      <c r="J188">
        <v>63021</v>
      </c>
      <c r="K188">
        <v>2364036</v>
      </c>
      <c r="L188">
        <v>3.36</v>
      </c>
      <c r="M188">
        <v>0.39400000000000002</v>
      </c>
    </row>
    <row r="189" spans="1:13" x14ac:dyDescent="0.2">
      <c r="A189" t="s">
        <v>137</v>
      </c>
      <c r="B189" t="s">
        <v>81</v>
      </c>
      <c r="C189">
        <v>44</v>
      </c>
      <c r="D189">
        <v>13.535</v>
      </c>
      <c r="E189">
        <f t="shared" si="2"/>
        <v>13.54</v>
      </c>
      <c r="F189">
        <v>2962</v>
      </c>
      <c r="G189">
        <v>2988</v>
      </c>
      <c r="H189">
        <v>3018</v>
      </c>
      <c r="I189" t="s">
        <v>64</v>
      </c>
      <c r="J189">
        <v>94173</v>
      </c>
      <c r="K189">
        <v>4443124</v>
      </c>
      <c r="L189">
        <v>6.31</v>
      </c>
      <c r="M189">
        <v>0.74099999999999999</v>
      </c>
    </row>
    <row r="190" spans="1:13" x14ac:dyDescent="0.2">
      <c r="A190" t="s">
        <v>137</v>
      </c>
      <c r="B190" t="s">
        <v>82</v>
      </c>
      <c r="C190">
        <v>45</v>
      </c>
      <c r="D190">
        <v>14.253</v>
      </c>
      <c r="E190">
        <f t="shared" si="2"/>
        <v>14.25</v>
      </c>
      <c r="F190">
        <v>3175</v>
      </c>
      <c r="G190">
        <v>3215</v>
      </c>
      <c r="H190">
        <v>3264</v>
      </c>
      <c r="I190" t="s">
        <v>67</v>
      </c>
      <c r="J190">
        <v>105352</v>
      </c>
      <c r="K190">
        <v>4261169</v>
      </c>
      <c r="L190">
        <v>6.06</v>
      </c>
      <c r="M190">
        <v>0.71</v>
      </c>
    </row>
    <row r="191" spans="1:13" x14ac:dyDescent="0.2">
      <c r="A191" t="s">
        <v>137</v>
      </c>
      <c r="B191" t="s">
        <v>84</v>
      </c>
      <c r="C191">
        <v>46</v>
      </c>
      <c r="D191">
        <v>14.83</v>
      </c>
      <c r="E191">
        <f t="shared" si="2"/>
        <v>14.83</v>
      </c>
      <c r="F191">
        <v>3380</v>
      </c>
      <c r="G191">
        <v>3398</v>
      </c>
      <c r="H191">
        <v>3406</v>
      </c>
      <c r="I191" t="s">
        <v>64</v>
      </c>
      <c r="J191">
        <v>22668</v>
      </c>
      <c r="K191">
        <v>538520</v>
      </c>
      <c r="L191">
        <v>0.77</v>
      </c>
      <c r="M191">
        <v>0.09</v>
      </c>
    </row>
    <row r="192" spans="1:13" x14ac:dyDescent="0.2">
      <c r="A192" t="s">
        <v>137</v>
      </c>
      <c r="B192" t="s">
        <v>85</v>
      </c>
      <c r="C192">
        <v>47</v>
      </c>
      <c r="D192">
        <v>15.042999999999999</v>
      </c>
      <c r="E192">
        <f t="shared" si="2"/>
        <v>15.04</v>
      </c>
      <c r="F192">
        <v>3441</v>
      </c>
      <c r="G192">
        <v>3465</v>
      </c>
      <c r="H192">
        <v>3486</v>
      </c>
      <c r="I192" t="s">
        <v>67</v>
      </c>
      <c r="J192">
        <v>51374</v>
      </c>
      <c r="K192">
        <v>2158637</v>
      </c>
      <c r="L192">
        <v>3.07</v>
      </c>
      <c r="M192">
        <v>0.36</v>
      </c>
    </row>
    <row r="193" spans="1:13" x14ac:dyDescent="0.2">
      <c r="A193" t="s">
        <v>137</v>
      </c>
      <c r="B193" t="s">
        <v>86</v>
      </c>
      <c r="C193">
        <v>48</v>
      </c>
      <c r="D193">
        <v>15.144</v>
      </c>
      <c r="E193">
        <f t="shared" si="2"/>
        <v>15.14</v>
      </c>
      <c r="F193">
        <v>3486</v>
      </c>
      <c r="G193">
        <v>3497</v>
      </c>
      <c r="H193">
        <v>3514</v>
      </c>
      <c r="I193" t="s">
        <v>60</v>
      </c>
      <c r="J193">
        <v>37547</v>
      </c>
      <c r="K193">
        <v>1308466</v>
      </c>
      <c r="L193">
        <v>1.86</v>
      </c>
      <c r="M193">
        <v>0.218</v>
      </c>
    </row>
    <row r="194" spans="1:13" x14ac:dyDescent="0.2">
      <c r="A194" t="s">
        <v>137</v>
      </c>
      <c r="B194" t="s">
        <v>88</v>
      </c>
      <c r="C194">
        <v>49</v>
      </c>
      <c r="D194">
        <v>15.364000000000001</v>
      </c>
      <c r="E194">
        <f t="shared" si="2"/>
        <v>15.36</v>
      </c>
      <c r="F194">
        <v>3547</v>
      </c>
      <c r="G194">
        <v>3566</v>
      </c>
      <c r="H194">
        <v>3593</v>
      </c>
      <c r="I194" t="s">
        <v>48</v>
      </c>
      <c r="J194">
        <v>70471</v>
      </c>
      <c r="K194">
        <v>2719845</v>
      </c>
      <c r="L194">
        <v>3.87</v>
      </c>
      <c r="M194">
        <v>0.45300000000000001</v>
      </c>
    </row>
    <row r="195" spans="1:13" x14ac:dyDescent="0.2">
      <c r="A195" t="s">
        <v>137</v>
      </c>
      <c r="B195" t="s">
        <v>89</v>
      </c>
      <c r="C195">
        <v>50</v>
      </c>
      <c r="D195">
        <v>15.557</v>
      </c>
      <c r="E195">
        <f t="shared" ref="E195:E258" si="3">ROUND(D195,2)</f>
        <v>15.56</v>
      </c>
      <c r="F195">
        <v>3593</v>
      </c>
      <c r="G195">
        <v>3627</v>
      </c>
      <c r="H195">
        <v>3670</v>
      </c>
      <c r="I195" t="s">
        <v>48</v>
      </c>
      <c r="J195">
        <v>378332</v>
      </c>
      <c r="K195">
        <v>14525574</v>
      </c>
      <c r="L195">
        <v>20.64</v>
      </c>
      <c r="M195">
        <v>2.4220000000000002</v>
      </c>
    </row>
    <row r="196" spans="1:13" x14ac:dyDescent="0.2">
      <c r="A196" t="s">
        <v>137</v>
      </c>
      <c r="B196" t="s">
        <v>90</v>
      </c>
      <c r="C196">
        <v>51</v>
      </c>
      <c r="D196">
        <v>16.366</v>
      </c>
      <c r="E196">
        <f t="shared" si="3"/>
        <v>16.37</v>
      </c>
      <c r="F196">
        <v>3804</v>
      </c>
      <c r="G196">
        <v>3883</v>
      </c>
      <c r="H196">
        <v>3894</v>
      </c>
      <c r="I196" t="s">
        <v>58</v>
      </c>
      <c r="J196">
        <v>41779</v>
      </c>
      <c r="K196">
        <v>2505984</v>
      </c>
      <c r="L196">
        <v>3.56</v>
      </c>
      <c r="M196">
        <v>0.41799999999999998</v>
      </c>
    </row>
    <row r="197" spans="1:13" x14ac:dyDescent="0.2">
      <c r="A197" t="s">
        <v>137</v>
      </c>
      <c r="B197" t="s">
        <v>92</v>
      </c>
      <c r="C197">
        <v>52</v>
      </c>
      <c r="D197">
        <v>16.446000000000002</v>
      </c>
      <c r="E197">
        <f t="shared" si="3"/>
        <v>16.45</v>
      </c>
      <c r="F197">
        <v>3894</v>
      </c>
      <c r="G197">
        <v>3909</v>
      </c>
      <c r="H197">
        <v>3970</v>
      </c>
      <c r="I197" t="s">
        <v>48</v>
      </c>
      <c r="J197">
        <v>118319</v>
      </c>
      <c r="K197">
        <v>4941018</v>
      </c>
      <c r="L197">
        <v>7.02</v>
      </c>
      <c r="M197">
        <v>0.82399999999999995</v>
      </c>
    </row>
    <row r="198" spans="1:13" x14ac:dyDescent="0.2">
      <c r="A198" t="s">
        <v>137</v>
      </c>
      <c r="B198" t="s">
        <v>94</v>
      </c>
      <c r="C198">
        <v>53</v>
      </c>
      <c r="D198">
        <v>16.718</v>
      </c>
      <c r="E198">
        <f t="shared" si="3"/>
        <v>16.72</v>
      </c>
      <c r="F198">
        <v>3970</v>
      </c>
      <c r="G198">
        <v>3995</v>
      </c>
      <c r="H198">
        <v>4018</v>
      </c>
      <c r="I198" t="s">
        <v>141</v>
      </c>
      <c r="J198">
        <v>29167</v>
      </c>
      <c r="K198">
        <v>1109098</v>
      </c>
      <c r="L198">
        <v>1.58</v>
      </c>
      <c r="M198">
        <v>0.185</v>
      </c>
    </row>
    <row r="199" spans="1:13" x14ac:dyDescent="0.2">
      <c r="A199" t="s">
        <v>137</v>
      </c>
      <c r="B199" t="s">
        <v>95</v>
      </c>
      <c r="C199">
        <v>54</v>
      </c>
      <c r="D199">
        <v>16.902999999999999</v>
      </c>
      <c r="E199">
        <f t="shared" si="3"/>
        <v>16.899999999999999</v>
      </c>
      <c r="F199">
        <v>4024</v>
      </c>
      <c r="G199">
        <v>4053</v>
      </c>
      <c r="H199">
        <v>4073</v>
      </c>
      <c r="I199" t="s">
        <v>58</v>
      </c>
      <c r="J199">
        <v>196125</v>
      </c>
      <c r="K199">
        <v>5504008</v>
      </c>
      <c r="L199">
        <v>7.82</v>
      </c>
      <c r="M199">
        <v>0.91800000000000004</v>
      </c>
    </row>
    <row r="200" spans="1:13" x14ac:dyDescent="0.2">
      <c r="A200" t="s">
        <v>137</v>
      </c>
      <c r="B200" t="s">
        <v>96</v>
      </c>
      <c r="C200">
        <v>55</v>
      </c>
      <c r="D200">
        <v>17.213999999999999</v>
      </c>
      <c r="E200">
        <f t="shared" si="3"/>
        <v>17.21</v>
      </c>
      <c r="F200">
        <v>4073</v>
      </c>
      <c r="G200">
        <v>4151</v>
      </c>
      <c r="H200">
        <v>4202</v>
      </c>
      <c r="I200" t="s">
        <v>142</v>
      </c>
      <c r="J200">
        <v>36679</v>
      </c>
      <c r="K200">
        <v>2598540</v>
      </c>
      <c r="L200">
        <v>3.69</v>
      </c>
      <c r="M200">
        <v>0.433</v>
      </c>
    </row>
    <row r="201" spans="1:13" x14ac:dyDescent="0.2">
      <c r="A201" t="s">
        <v>137</v>
      </c>
      <c r="B201" t="s">
        <v>98</v>
      </c>
      <c r="C201">
        <v>56</v>
      </c>
      <c r="D201">
        <v>17.693000000000001</v>
      </c>
      <c r="E201">
        <f t="shared" si="3"/>
        <v>17.690000000000001</v>
      </c>
      <c r="F201">
        <v>4287</v>
      </c>
      <c r="G201">
        <v>4303</v>
      </c>
      <c r="H201">
        <v>4315</v>
      </c>
      <c r="I201" t="s">
        <v>58</v>
      </c>
      <c r="J201">
        <v>35516</v>
      </c>
      <c r="K201">
        <v>978816</v>
      </c>
      <c r="L201">
        <v>1.39</v>
      </c>
      <c r="M201">
        <v>0.16300000000000001</v>
      </c>
    </row>
    <row r="202" spans="1:13" x14ac:dyDescent="0.2">
      <c r="A202" t="s">
        <v>137</v>
      </c>
      <c r="B202" t="s">
        <v>99</v>
      </c>
      <c r="C202">
        <v>57</v>
      </c>
      <c r="D202">
        <v>18.146999999999998</v>
      </c>
      <c r="E202">
        <f t="shared" si="3"/>
        <v>18.149999999999999</v>
      </c>
      <c r="F202">
        <v>4407</v>
      </c>
      <c r="G202">
        <v>4446</v>
      </c>
      <c r="H202">
        <v>4458</v>
      </c>
      <c r="I202" t="s">
        <v>142</v>
      </c>
      <c r="J202">
        <v>55265</v>
      </c>
      <c r="K202">
        <v>2760564</v>
      </c>
      <c r="L202">
        <v>3.92</v>
      </c>
      <c r="M202">
        <v>0.46</v>
      </c>
    </row>
    <row r="203" spans="1:13" x14ac:dyDescent="0.2">
      <c r="A203" t="s">
        <v>137</v>
      </c>
      <c r="B203" t="s">
        <v>101</v>
      </c>
      <c r="C203">
        <v>58</v>
      </c>
      <c r="D203">
        <v>18.222999999999999</v>
      </c>
      <c r="E203">
        <f t="shared" si="3"/>
        <v>18.22</v>
      </c>
      <c r="F203">
        <v>4458</v>
      </c>
      <c r="G203">
        <v>4471</v>
      </c>
      <c r="H203">
        <v>4485</v>
      </c>
      <c r="I203" t="s">
        <v>48</v>
      </c>
      <c r="J203">
        <v>54292</v>
      </c>
      <c r="K203">
        <v>1789797</v>
      </c>
      <c r="L203">
        <v>2.54</v>
      </c>
      <c r="M203">
        <v>0.29799999999999999</v>
      </c>
    </row>
    <row r="204" spans="1:13" x14ac:dyDescent="0.2">
      <c r="A204" t="s">
        <v>137</v>
      </c>
      <c r="B204" t="s">
        <v>102</v>
      </c>
      <c r="C204">
        <v>59</v>
      </c>
      <c r="D204">
        <v>18.399999999999999</v>
      </c>
      <c r="E204">
        <f t="shared" si="3"/>
        <v>18.399999999999999</v>
      </c>
      <c r="F204">
        <v>4505</v>
      </c>
      <c r="G204">
        <v>4527</v>
      </c>
      <c r="H204">
        <v>4544</v>
      </c>
      <c r="I204" t="s">
        <v>48</v>
      </c>
      <c r="J204">
        <v>68776</v>
      </c>
      <c r="K204">
        <v>2604769</v>
      </c>
      <c r="L204">
        <v>3.7</v>
      </c>
      <c r="M204">
        <v>0.434</v>
      </c>
    </row>
    <row r="205" spans="1:13" x14ac:dyDescent="0.2">
      <c r="A205" t="s">
        <v>137</v>
      </c>
      <c r="B205" t="s">
        <v>103</v>
      </c>
      <c r="C205">
        <v>60</v>
      </c>
      <c r="D205">
        <v>18.760999999999999</v>
      </c>
      <c r="E205">
        <f t="shared" si="3"/>
        <v>18.760000000000002</v>
      </c>
      <c r="F205">
        <v>4618</v>
      </c>
      <c r="G205">
        <v>4641</v>
      </c>
      <c r="H205">
        <v>4663</v>
      </c>
      <c r="I205" t="s">
        <v>142</v>
      </c>
      <c r="J205">
        <v>694618</v>
      </c>
      <c r="K205">
        <v>19677381</v>
      </c>
      <c r="L205">
        <v>27.96</v>
      </c>
      <c r="M205">
        <v>3.2810000000000001</v>
      </c>
    </row>
    <row r="206" spans="1:13" x14ac:dyDescent="0.2">
      <c r="A206" t="s">
        <v>137</v>
      </c>
      <c r="B206" t="s">
        <v>104</v>
      </c>
      <c r="C206">
        <v>61</v>
      </c>
      <c r="D206">
        <v>18.891999999999999</v>
      </c>
      <c r="E206">
        <f t="shared" si="3"/>
        <v>18.89</v>
      </c>
      <c r="F206">
        <v>4663</v>
      </c>
      <c r="G206">
        <v>4682</v>
      </c>
      <c r="H206">
        <v>4729</v>
      </c>
      <c r="I206" t="s">
        <v>48</v>
      </c>
      <c r="J206">
        <v>1147788</v>
      </c>
      <c r="K206">
        <v>37505533</v>
      </c>
      <c r="L206">
        <v>53.3</v>
      </c>
      <c r="M206">
        <v>6.2530000000000001</v>
      </c>
    </row>
    <row r="207" spans="1:13" x14ac:dyDescent="0.2">
      <c r="A207" t="s">
        <v>137</v>
      </c>
      <c r="B207" t="s">
        <v>105</v>
      </c>
      <c r="C207">
        <v>62</v>
      </c>
      <c r="D207">
        <v>19.109000000000002</v>
      </c>
      <c r="E207">
        <f t="shared" si="3"/>
        <v>19.11</v>
      </c>
      <c r="F207">
        <v>4729</v>
      </c>
      <c r="G207">
        <v>4751</v>
      </c>
      <c r="H207">
        <v>4781</v>
      </c>
      <c r="I207" t="s">
        <v>48</v>
      </c>
      <c r="J207">
        <v>1377362</v>
      </c>
      <c r="K207">
        <v>37392802</v>
      </c>
      <c r="L207">
        <v>53.14</v>
      </c>
      <c r="M207">
        <v>6.2350000000000003</v>
      </c>
    </row>
    <row r="208" spans="1:13" x14ac:dyDescent="0.2">
      <c r="A208" t="s">
        <v>137</v>
      </c>
      <c r="B208" t="s">
        <v>106</v>
      </c>
      <c r="C208">
        <v>63</v>
      </c>
      <c r="D208">
        <v>19.768000000000001</v>
      </c>
      <c r="E208">
        <f t="shared" si="3"/>
        <v>19.77</v>
      </c>
      <c r="F208">
        <v>4918</v>
      </c>
      <c r="G208">
        <v>4959</v>
      </c>
      <c r="H208">
        <v>4994</v>
      </c>
      <c r="I208" t="s">
        <v>143</v>
      </c>
      <c r="J208">
        <v>37855</v>
      </c>
      <c r="K208">
        <v>1609424</v>
      </c>
      <c r="L208">
        <v>2.29</v>
      </c>
      <c r="M208">
        <v>0.26800000000000002</v>
      </c>
    </row>
    <row r="209" spans="1:13" x14ac:dyDescent="0.2">
      <c r="A209" t="s">
        <v>137</v>
      </c>
      <c r="B209" t="s">
        <v>108</v>
      </c>
      <c r="C209">
        <v>64</v>
      </c>
      <c r="D209">
        <v>19.977</v>
      </c>
      <c r="E209">
        <f t="shared" si="3"/>
        <v>19.98</v>
      </c>
      <c r="F209">
        <v>4998</v>
      </c>
      <c r="G209">
        <v>5025</v>
      </c>
      <c r="H209">
        <v>5032</v>
      </c>
      <c r="I209" t="s">
        <v>58</v>
      </c>
      <c r="J209">
        <v>59210</v>
      </c>
      <c r="K209">
        <v>1879538</v>
      </c>
      <c r="L209">
        <v>2.67</v>
      </c>
      <c r="M209">
        <v>0.313</v>
      </c>
    </row>
    <row r="210" spans="1:13" x14ac:dyDescent="0.2">
      <c r="A210" t="s">
        <v>137</v>
      </c>
      <c r="B210" t="s">
        <v>109</v>
      </c>
      <c r="C210">
        <v>65</v>
      </c>
      <c r="D210">
        <v>20.047999999999998</v>
      </c>
      <c r="E210">
        <f t="shared" si="3"/>
        <v>20.05</v>
      </c>
      <c r="F210">
        <v>5032</v>
      </c>
      <c r="G210">
        <v>5048</v>
      </c>
      <c r="H210">
        <v>5064</v>
      </c>
      <c r="I210" t="s">
        <v>48</v>
      </c>
      <c r="J210">
        <v>277146</v>
      </c>
      <c r="K210">
        <v>8283353</v>
      </c>
      <c r="L210">
        <v>11.77</v>
      </c>
      <c r="M210">
        <v>1.381</v>
      </c>
    </row>
    <row r="211" spans="1:13" x14ac:dyDescent="0.2">
      <c r="A211" t="s">
        <v>137</v>
      </c>
      <c r="B211" t="s">
        <v>111</v>
      </c>
      <c r="C211">
        <v>66</v>
      </c>
      <c r="D211">
        <v>20.126000000000001</v>
      </c>
      <c r="E211">
        <f t="shared" si="3"/>
        <v>20.13</v>
      </c>
      <c r="F211">
        <v>5064</v>
      </c>
      <c r="G211">
        <v>5072</v>
      </c>
      <c r="H211">
        <v>5095</v>
      </c>
      <c r="I211" t="s">
        <v>48</v>
      </c>
      <c r="J211">
        <v>51930</v>
      </c>
      <c r="K211">
        <v>1864320</v>
      </c>
      <c r="L211">
        <v>2.65</v>
      </c>
      <c r="M211">
        <v>0.311</v>
      </c>
    </row>
    <row r="212" spans="1:13" x14ac:dyDescent="0.2">
      <c r="A212" t="s">
        <v>137</v>
      </c>
      <c r="B212" t="s">
        <v>112</v>
      </c>
      <c r="C212">
        <v>67</v>
      </c>
      <c r="D212">
        <v>20.334</v>
      </c>
      <c r="E212">
        <f t="shared" si="3"/>
        <v>20.329999999999998</v>
      </c>
      <c r="F212">
        <v>5095</v>
      </c>
      <c r="G212">
        <v>5138</v>
      </c>
      <c r="H212">
        <v>5169</v>
      </c>
      <c r="I212" t="s">
        <v>48</v>
      </c>
      <c r="J212">
        <v>43521</v>
      </c>
      <c r="K212">
        <v>3262124</v>
      </c>
      <c r="L212">
        <v>4.6399999999999997</v>
      </c>
      <c r="M212">
        <v>0.54400000000000004</v>
      </c>
    </row>
    <row r="213" spans="1:13" x14ac:dyDescent="0.2">
      <c r="A213" t="s">
        <v>137</v>
      </c>
      <c r="B213" t="s">
        <v>113</v>
      </c>
      <c r="C213">
        <v>68</v>
      </c>
      <c r="D213">
        <v>20.506</v>
      </c>
      <c r="E213">
        <f t="shared" si="3"/>
        <v>20.51</v>
      </c>
      <c r="F213">
        <v>5169</v>
      </c>
      <c r="G213">
        <v>5193</v>
      </c>
      <c r="H213">
        <v>5214</v>
      </c>
      <c r="I213" t="s">
        <v>140</v>
      </c>
      <c r="J213">
        <v>34380</v>
      </c>
      <c r="K213">
        <v>1081902</v>
      </c>
      <c r="L213">
        <v>1.54</v>
      </c>
      <c r="M213">
        <v>0.18</v>
      </c>
    </row>
    <row r="214" spans="1:13" x14ac:dyDescent="0.2">
      <c r="A214" t="s">
        <v>137</v>
      </c>
      <c r="B214" t="s">
        <v>114</v>
      </c>
      <c r="C214">
        <v>69</v>
      </c>
      <c r="D214">
        <v>20.863</v>
      </c>
      <c r="E214">
        <f t="shared" si="3"/>
        <v>20.86</v>
      </c>
      <c r="F214">
        <v>5274</v>
      </c>
      <c r="G214">
        <v>5305</v>
      </c>
      <c r="H214">
        <v>5319</v>
      </c>
      <c r="I214" t="s">
        <v>48</v>
      </c>
      <c r="J214">
        <v>126442</v>
      </c>
      <c r="K214">
        <v>4480998</v>
      </c>
      <c r="L214">
        <v>6.37</v>
      </c>
      <c r="M214">
        <v>0.747</v>
      </c>
    </row>
    <row r="215" spans="1:13" x14ac:dyDescent="0.2">
      <c r="A215" t="s">
        <v>137</v>
      </c>
      <c r="B215" t="s">
        <v>115</v>
      </c>
      <c r="C215">
        <v>70</v>
      </c>
      <c r="D215">
        <v>20.956</v>
      </c>
      <c r="E215">
        <f t="shared" si="3"/>
        <v>20.96</v>
      </c>
      <c r="F215">
        <v>5319</v>
      </c>
      <c r="G215">
        <v>5335</v>
      </c>
      <c r="H215">
        <v>5359</v>
      </c>
      <c r="I215" t="s">
        <v>48</v>
      </c>
      <c r="J215">
        <v>380833</v>
      </c>
      <c r="K215">
        <v>10948403</v>
      </c>
      <c r="L215">
        <v>15.56</v>
      </c>
      <c r="M215">
        <v>1.825</v>
      </c>
    </row>
    <row r="216" spans="1:13" x14ac:dyDescent="0.2">
      <c r="A216" t="s">
        <v>137</v>
      </c>
      <c r="B216" t="s">
        <v>116</v>
      </c>
      <c r="C216">
        <v>71</v>
      </c>
      <c r="D216">
        <v>21.08</v>
      </c>
      <c r="E216">
        <f t="shared" si="3"/>
        <v>21.08</v>
      </c>
      <c r="F216">
        <v>5359</v>
      </c>
      <c r="G216">
        <v>5374</v>
      </c>
      <c r="H216">
        <v>5408</v>
      </c>
      <c r="I216" t="s">
        <v>48</v>
      </c>
      <c r="J216">
        <v>77729</v>
      </c>
      <c r="K216">
        <v>3698333</v>
      </c>
      <c r="L216">
        <v>5.26</v>
      </c>
      <c r="M216">
        <v>0.61699999999999999</v>
      </c>
    </row>
    <row r="217" spans="1:13" x14ac:dyDescent="0.2">
      <c r="A217" t="s">
        <v>137</v>
      </c>
      <c r="B217" t="s">
        <v>117</v>
      </c>
      <c r="C217">
        <v>72</v>
      </c>
      <c r="D217">
        <v>21.280999999999999</v>
      </c>
      <c r="E217">
        <f t="shared" si="3"/>
        <v>21.28</v>
      </c>
      <c r="F217">
        <v>5408</v>
      </c>
      <c r="G217">
        <v>5438</v>
      </c>
      <c r="H217">
        <v>5446</v>
      </c>
      <c r="I217" t="s">
        <v>34</v>
      </c>
      <c r="J217">
        <v>264587</v>
      </c>
      <c r="K217">
        <v>9016436</v>
      </c>
      <c r="L217">
        <v>12.81</v>
      </c>
      <c r="M217">
        <v>1.5029999999999999</v>
      </c>
    </row>
    <row r="218" spans="1:13" x14ac:dyDescent="0.2">
      <c r="A218" t="s">
        <v>137</v>
      </c>
      <c r="B218" t="s">
        <v>118</v>
      </c>
      <c r="C218">
        <v>73</v>
      </c>
      <c r="D218">
        <v>21.318999999999999</v>
      </c>
      <c r="E218">
        <f t="shared" si="3"/>
        <v>21.32</v>
      </c>
      <c r="F218">
        <v>5446</v>
      </c>
      <c r="G218">
        <v>5450</v>
      </c>
      <c r="H218">
        <v>5467</v>
      </c>
      <c r="I218" t="s">
        <v>44</v>
      </c>
      <c r="J218">
        <v>207939</v>
      </c>
      <c r="K218">
        <v>5104099</v>
      </c>
      <c r="L218">
        <v>7.25</v>
      </c>
      <c r="M218">
        <v>0.85099999999999998</v>
      </c>
    </row>
    <row r="219" spans="1:13" x14ac:dyDescent="0.2">
      <c r="A219" t="s">
        <v>137</v>
      </c>
      <c r="B219" t="s">
        <v>119</v>
      </c>
      <c r="C219">
        <v>74</v>
      </c>
      <c r="D219">
        <v>21.440999999999999</v>
      </c>
      <c r="E219">
        <f t="shared" si="3"/>
        <v>21.44</v>
      </c>
      <c r="F219">
        <v>5467</v>
      </c>
      <c r="G219">
        <v>5488</v>
      </c>
      <c r="H219">
        <v>5523</v>
      </c>
      <c r="I219" t="s">
        <v>44</v>
      </c>
      <c r="J219">
        <v>94183</v>
      </c>
      <c r="K219">
        <v>5095647</v>
      </c>
      <c r="L219">
        <v>7.24</v>
      </c>
      <c r="M219">
        <v>0.85</v>
      </c>
    </row>
    <row r="220" spans="1:13" x14ac:dyDescent="0.2">
      <c r="A220" t="s">
        <v>137</v>
      </c>
      <c r="B220" t="s">
        <v>120</v>
      </c>
      <c r="C220">
        <v>75</v>
      </c>
      <c r="D220">
        <v>21.602</v>
      </c>
      <c r="E220">
        <f t="shared" si="3"/>
        <v>21.6</v>
      </c>
      <c r="F220">
        <v>5523</v>
      </c>
      <c r="G220">
        <v>5539</v>
      </c>
      <c r="H220">
        <v>5563</v>
      </c>
      <c r="I220" t="s">
        <v>44</v>
      </c>
      <c r="J220">
        <v>53722</v>
      </c>
      <c r="K220">
        <v>2169216</v>
      </c>
      <c r="L220">
        <v>3.08</v>
      </c>
      <c r="M220">
        <v>0.36199999999999999</v>
      </c>
    </row>
    <row r="221" spans="1:13" x14ac:dyDescent="0.2">
      <c r="A221" t="s">
        <v>137</v>
      </c>
      <c r="B221" t="s">
        <v>121</v>
      </c>
      <c r="C221">
        <v>76</v>
      </c>
      <c r="D221">
        <v>21.754000000000001</v>
      </c>
      <c r="E221">
        <f t="shared" si="3"/>
        <v>21.75</v>
      </c>
      <c r="F221">
        <v>5563</v>
      </c>
      <c r="G221">
        <v>5587</v>
      </c>
      <c r="H221">
        <v>5602</v>
      </c>
      <c r="I221" t="s">
        <v>83</v>
      </c>
      <c r="J221">
        <v>37837</v>
      </c>
      <c r="K221">
        <v>1541617</v>
      </c>
      <c r="L221">
        <v>2.19</v>
      </c>
      <c r="M221">
        <v>0.25700000000000001</v>
      </c>
    </row>
    <row r="222" spans="1:13" x14ac:dyDescent="0.2">
      <c r="A222" t="s">
        <v>137</v>
      </c>
      <c r="B222" t="s">
        <v>122</v>
      </c>
      <c r="C222">
        <v>77</v>
      </c>
      <c r="D222">
        <v>22.068000000000001</v>
      </c>
      <c r="E222">
        <f t="shared" si="3"/>
        <v>22.07</v>
      </c>
      <c r="F222">
        <v>5649</v>
      </c>
      <c r="G222">
        <v>5686</v>
      </c>
      <c r="H222">
        <v>5713</v>
      </c>
      <c r="I222" t="s">
        <v>83</v>
      </c>
      <c r="J222">
        <v>34630</v>
      </c>
      <c r="K222">
        <v>1560979</v>
      </c>
      <c r="L222">
        <v>2.2200000000000002</v>
      </c>
      <c r="M222">
        <v>0.26</v>
      </c>
    </row>
    <row r="223" spans="1:13" x14ac:dyDescent="0.2">
      <c r="A223" t="s">
        <v>137</v>
      </c>
      <c r="B223" t="s">
        <v>123</v>
      </c>
      <c r="C223">
        <v>78</v>
      </c>
      <c r="D223">
        <v>22.495000000000001</v>
      </c>
      <c r="E223">
        <f t="shared" si="3"/>
        <v>22.5</v>
      </c>
      <c r="F223">
        <v>5808</v>
      </c>
      <c r="G223">
        <v>5822</v>
      </c>
      <c r="H223">
        <v>5848</v>
      </c>
      <c r="I223" t="s">
        <v>44</v>
      </c>
      <c r="J223">
        <v>52905</v>
      </c>
      <c r="K223">
        <v>1469098</v>
      </c>
      <c r="L223">
        <v>2.09</v>
      </c>
      <c r="M223">
        <v>0.245</v>
      </c>
    </row>
    <row r="224" spans="1:13" x14ac:dyDescent="0.2">
      <c r="A224" t="s">
        <v>137</v>
      </c>
      <c r="B224" t="s">
        <v>124</v>
      </c>
      <c r="C224">
        <v>79</v>
      </c>
      <c r="D224">
        <v>22.638000000000002</v>
      </c>
      <c r="E224">
        <f t="shared" si="3"/>
        <v>22.64</v>
      </c>
      <c r="F224">
        <v>5848</v>
      </c>
      <c r="G224">
        <v>5867</v>
      </c>
      <c r="H224">
        <v>5884</v>
      </c>
      <c r="I224" t="s">
        <v>83</v>
      </c>
      <c r="J224">
        <v>73642</v>
      </c>
      <c r="K224">
        <v>2231702</v>
      </c>
      <c r="L224">
        <v>3.17</v>
      </c>
      <c r="M224">
        <v>0.372</v>
      </c>
    </row>
    <row r="225" spans="1:13" x14ac:dyDescent="0.2">
      <c r="A225" t="s">
        <v>137</v>
      </c>
      <c r="B225" t="s">
        <v>125</v>
      </c>
      <c r="C225">
        <v>80</v>
      </c>
      <c r="D225">
        <v>22.748000000000001</v>
      </c>
      <c r="E225">
        <f t="shared" si="3"/>
        <v>22.75</v>
      </c>
      <c r="F225">
        <v>5884</v>
      </c>
      <c r="G225">
        <v>5901</v>
      </c>
      <c r="H225">
        <v>5927</v>
      </c>
      <c r="I225" t="s">
        <v>44</v>
      </c>
      <c r="J225">
        <v>37986</v>
      </c>
      <c r="K225">
        <v>1379628</v>
      </c>
      <c r="L225">
        <v>1.96</v>
      </c>
      <c r="M225">
        <v>0.23</v>
      </c>
    </row>
    <row r="226" spans="1:13" x14ac:dyDescent="0.2">
      <c r="A226" t="s">
        <v>137</v>
      </c>
      <c r="B226" t="s">
        <v>126</v>
      </c>
      <c r="C226">
        <v>81</v>
      </c>
      <c r="D226">
        <v>22.978000000000002</v>
      </c>
      <c r="E226">
        <f t="shared" si="3"/>
        <v>22.98</v>
      </c>
      <c r="F226">
        <v>5958</v>
      </c>
      <c r="G226">
        <v>5974</v>
      </c>
      <c r="H226">
        <v>6003</v>
      </c>
      <c r="I226" t="s">
        <v>44</v>
      </c>
      <c r="J226">
        <v>43521</v>
      </c>
      <c r="K226">
        <v>1981239</v>
      </c>
      <c r="L226">
        <v>2.82</v>
      </c>
      <c r="M226">
        <v>0.33</v>
      </c>
    </row>
    <row r="227" spans="1:13" x14ac:dyDescent="0.2">
      <c r="A227" t="s">
        <v>137</v>
      </c>
      <c r="B227" t="s">
        <v>127</v>
      </c>
      <c r="C227">
        <v>82</v>
      </c>
      <c r="D227">
        <v>23.332999999999998</v>
      </c>
      <c r="E227">
        <f t="shared" si="3"/>
        <v>23.33</v>
      </c>
      <c r="F227">
        <v>6050</v>
      </c>
      <c r="G227">
        <v>6087</v>
      </c>
      <c r="H227">
        <v>6102</v>
      </c>
      <c r="I227" t="s">
        <v>44</v>
      </c>
      <c r="J227">
        <v>44312</v>
      </c>
      <c r="K227">
        <v>1709836</v>
      </c>
      <c r="L227">
        <v>2.4300000000000002</v>
      </c>
      <c r="M227">
        <v>0.28499999999999998</v>
      </c>
    </row>
    <row r="228" spans="1:13" x14ac:dyDescent="0.2">
      <c r="A228" t="s">
        <v>137</v>
      </c>
      <c r="B228" t="s">
        <v>144</v>
      </c>
      <c r="C228">
        <v>83</v>
      </c>
      <c r="D228">
        <v>23.997</v>
      </c>
      <c r="E228">
        <f t="shared" si="3"/>
        <v>24</v>
      </c>
      <c r="F228">
        <v>6275</v>
      </c>
      <c r="G228">
        <v>6297</v>
      </c>
      <c r="H228">
        <v>6305</v>
      </c>
      <c r="I228" t="s">
        <v>39</v>
      </c>
      <c r="J228">
        <v>45986</v>
      </c>
      <c r="K228">
        <v>1270009</v>
      </c>
      <c r="L228">
        <v>1.8</v>
      </c>
      <c r="M228">
        <v>0.21199999999999999</v>
      </c>
    </row>
    <row r="229" spans="1:13" x14ac:dyDescent="0.2">
      <c r="A229" t="s">
        <v>137</v>
      </c>
      <c r="B229" t="s">
        <v>145</v>
      </c>
      <c r="C229">
        <v>84</v>
      </c>
      <c r="D229">
        <v>24.048999999999999</v>
      </c>
      <c r="E229">
        <f t="shared" si="3"/>
        <v>24.05</v>
      </c>
      <c r="F229">
        <v>6305</v>
      </c>
      <c r="G229">
        <v>6313</v>
      </c>
      <c r="H229">
        <v>6339</v>
      </c>
      <c r="I229" t="s">
        <v>37</v>
      </c>
      <c r="J229">
        <v>34616</v>
      </c>
      <c r="K229">
        <v>1330766</v>
      </c>
      <c r="L229">
        <v>1.89</v>
      </c>
      <c r="M229">
        <v>0.222</v>
      </c>
    </row>
    <row r="230" spans="1:13" x14ac:dyDescent="0.2">
      <c r="A230" t="s">
        <v>137</v>
      </c>
      <c r="B230" t="s">
        <v>146</v>
      </c>
      <c r="C230">
        <v>85</v>
      </c>
      <c r="D230">
        <v>24.245000000000001</v>
      </c>
      <c r="E230">
        <f t="shared" si="3"/>
        <v>24.25</v>
      </c>
      <c r="F230">
        <v>6348</v>
      </c>
      <c r="G230">
        <v>6375</v>
      </c>
      <c r="H230">
        <v>6413</v>
      </c>
      <c r="I230" t="s">
        <v>77</v>
      </c>
      <c r="J230">
        <v>33862</v>
      </c>
      <c r="K230">
        <v>1139245</v>
      </c>
      <c r="L230">
        <v>1.62</v>
      </c>
      <c r="M230">
        <v>0.19</v>
      </c>
    </row>
    <row r="231" spans="1:13" x14ac:dyDescent="0.2">
      <c r="A231" t="s">
        <v>137</v>
      </c>
      <c r="B231" t="s">
        <v>147</v>
      </c>
      <c r="C231">
        <v>86</v>
      </c>
      <c r="D231">
        <v>25.283999999999999</v>
      </c>
      <c r="E231">
        <f t="shared" si="3"/>
        <v>25.28</v>
      </c>
      <c r="F231">
        <v>6676</v>
      </c>
      <c r="G231">
        <v>6704</v>
      </c>
      <c r="H231">
        <v>6733</v>
      </c>
      <c r="I231" t="s">
        <v>39</v>
      </c>
      <c r="J231">
        <v>56828</v>
      </c>
      <c r="K231">
        <v>2042289</v>
      </c>
      <c r="L231">
        <v>2.9</v>
      </c>
      <c r="M231">
        <v>0.34100000000000003</v>
      </c>
    </row>
    <row r="232" spans="1:13" x14ac:dyDescent="0.2">
      <c r="A232" t="s">
        <v>137</v>
      </c>
      <c r="B232" t="s">
        <v>148</v>
      </c>
      <c r="C232">
        <v>87</v>
      </c>
      <c r="D232">
        <v>25.454999999999998</v>
      </c>
      <c r="E232">
        <f t="shared" si="3"/>
        <v>25.46</v>
      </c>
      <c r="F232">
        <v>6733</v>
      </c>
      <c r="G232">
        <v>6758</v>
      </c>
      <c r="H232">
        <v>6789</v>
      </c>
      <c r="I232" t="s">
        <v>37</v>
      </c>
      <c r="J232">
        <v>44417</v>
      </c>
      <c r="K232">
        <v>1528978</v>
      </c>
      <c r="L232">
        <v>2.17</v>
      </c>
      <c r="M232">
        <v>0.255</v>
      </c>
    </row>
    <row r="233" spans="1:13" x14ac:dyDescent="0.2">
      <c r="A233" t="s">
        <v>137</v>
      </c>
      <c r="B233" t="s">
        <v>149</v>
      </c>
      <c r="C233">
        <v>88</v>
      </c>
      <c r="D233">
        <v>26.65</v>
      </c>
      <c r="E233">
        <f t="shared" si="3"/>
        <v>26.65</v>
      </c>
      <c r="F233">
        <v>7094</v>
      </c>
      <c r="G233">
        <v>7136</v>
      </c>
      <c r="H233">
        <v>7164</v>
      </c>
      <c r="I233" t="s">
        <v>77</v>
      </c>
      <c r="J233">
        <v>50513</v>
      </c>
      <c r="K233">
        <v>2033270</v>
      </c>
      <c r="L233">
        <v>2.89</v>
      </c>
      <c r="M233">
        <v>0.33900000000000002</v>
      </c>
    </row>
    <row r="234" spans="1:13" x14ac:dyDescent="0.2">
      <c r="A234" t="s">
        <v>137</v>
      </c>
      <c r="B234" t="s">
        <v>150</v>
      </c>
      <c r="C234">
        <v>89</v>
      </c>
      <c r="D234">
        <v>34.216000000000001</v>
      </c>
      <c r="E234">
        <f t="shared" si="3"/>
        <v>34.22</v>
      </c>
      <c r="F234">
        <v>9487</v>
      </c>
      <c r="G234">
        <v>9528</v>
      </c>
      <c r="H234">
        <v>9616</v>
      </c>
      <c r="I234" t="s">
        <v>15</v>
      </c>
      <c r="J234">
        <v>2744972</v>
      </c>
      <c r="K234">
        <v>70371123</v>
      </c>
      <c r="L234">
        <v>100</v>
      </c>
      <c r="M234">
        <v>11.733000000000001</v>
      </c>
    </row>
    <row r="235" spans="1:13" x14ac:dyDescent="0.2">
      <c r="A235" t="s">
        <v>137</v>
      </c>
      <c r="B235" t="s">
        <v>151</v>
      </c>
      <c r="C235">
        <v>90</v>
      </c>
      <c r="D235">
        <v>34.582999999999998</v>
      </c>
      <c r="E235">
        <f t="shared" si="3"/>
        <v>34.58</v>
      </c>
      <c r="F235">
        <v>9618</v>
      </c>
      <c r="G235">
        <v>9644</v>
      </c>
      <c r="H235">
        <v>9667</v>
      </c>
      <c r="I235" t="s">
        <v>15</v>
      </c>
      <c r="J235">
        <v>42044</v>
      </c>
      <c r="K235">
        <v>1175252</v>
      </c>
      <c r="L235">
        <v>1.67</v>
      </c>
      <c r="M235">
        <v>0.19600000000000001</v>
      </c>
    </row>
    <row r="236" spans="1:13" x14ac:dyDescent="0.2">
      <c r="A236" t="s">
        <v>137</v>
      </c>
      <c r="B236" t="s">
        <v>152</v>
      </c>
      <c r="C236">
        <v>91</v>
      </c>
      <c r="D236">
        <v>37.683999999999997</v>
      </c>
      <c r="E236">
        <f t="shared" si="3"/>
        <v>37.68</v>
      </c>
      <c r="F236">
        <v>10426</v>
      </c>
      <c r="G236">
        <v>10625</v>
      </c>
      <c r="H236">
        <v>10637</v>
      </c>
      <c r="I236" t="s">
        <v>39</v>
      </c>
      <c r="J236">
        <v>32140</v>
      </c>
      <c r="K236">
        <v>2452420</v>
      </c>
      <c r="L236">
        <v>3.48</v>
      </c>
      <c r="M236">
        <v>0.40899999999999997</v>
      </c>
    </row>
    <row r="237" spans="1:13" x14ac:dyDescent="0.2">
      <c r="A237" t="s">
        <v>137</v>
      </c>
      <c r="B237" t="s">
        <v>153</v>
      </c>
      <c r="C237">
        <v>92</v>
      </c>
      <c r="D237">
        <v>37.777000000000001</v>
      </c>
      <c r="E237">
        <f t="shared" si="3"/>
        <v>37.78</v>
      </c>
      <c r="F237">
        <v>10637</v>
      </c>
      <c r="G237">
        <v>10655</v>
      </c>
      <c r="H237">
        <v>10676</v>
      </c>
      <c r="I237" t="s">
        <v>37</v>
      </c>
      <c r="J237">
        <v>24468</v>
      </c>
      <c r="K237">
        <v>1265628</v>
      </c>
      <c r="L237">
        <v>1.8</v>
      </c>
      <c r="M237">
        <v>0.21099999999999999</v>
      </c>
    </row>
    <row r="238" spans="1:13" x14ac:dyDescent="0.2">
      <c r="A238" t="s">
        <v>137</v>
      </c>
      <c r="B238" t="s">
        <v>154</v>
      </c>
      <c r="C238">
        <v>93</v>
      </c>
      <c r="D238">
        <v>38</v>
      </c>
      <c r="E238">
        <f t="shared" si="3"/>
        <v>38</v>
      </c>
      <c r="F238">
        <v>10687</v>
      </c>
      <c r="G238">
        <v>10725</v>
      </c>
      <c r="H238">
        <v>10813</v>
      </c>
      <c r="I238" t="s">
        <v>67</v>
      </c>
      <c r="J238">
        <v>174333</v>
      </c>
      <c r="K238">
        <v>9706255</v>
      </c>
      <c r="L238">
        <v>13.79</v>
      </c>
      <c r="M238">
        <v>1.6180000000000001</v>
      </c>
    </row>
    <row r="239" spans="1:13" x14ac:dyDescent="0.2">
      <c r="A239" t="s">
        <v>137</v>
      </c>
      <c r="B239" t="s">
        <v>155</v>
      </c>
      <c r="C239">
        <v>94</v>
      </c>
      <c r="D239">
        <v>38.444000000000003</v>
      </c>
      <c r="E239">
        <f t="shared" si="3"/>
        <v>38.44</v>
      </c>
      <c r="F239">
        <v>10813</v>
      </c>
      <c r="G239">
        <v>10865</v>
      </c>
      <c r="H239">
        <v>10937</v>
      </c>
      <c r="I239" t="s">
        <v>73</v>
      </c>
      <c r="J239">
        <v>52503</v>
      </c>
      <c r="K239">
        <v>5061398</v>
      </c>
      <c r="L239">
        <v>7.19</v>
      </c>
      <c r="M239">
        <v>0.84399999999999997</v>
      </c>
    </row>
    <row r="240" spans="1:13" x14ac:dyDescent="0.2">
      <c r="A240" t="s">
        <v>156</v>
      </c>
      <c r="B240" t="s">
        <v>14</v>
      </c>
      <c r="C240">
        <v>1</v>
      </c>
      <c r="D240">
        <v>4.1779999999999999</v>
      </c>
      <c r="E240">
        <f t="shared" si="3"/>
        <v>4.18</v>
      </c>
      <c r="F240">
        <v>5</v>
      </c>
      <c r="G240">
        <v>29</v>
      </c>
      <c r="H240">
        <v>72</v>
      </c>
      <c r="I240" t="s">
        <v>15</v>
      </c>
      <c r="J240">
        <v>76440</v>
      </c>
      <c r="K240">
        <v>1229488</v>
      </c>
      <c r="L240">
        <v>2.88</v>
      </c>
      <c r="M240">
        <v>0.496</v>
      </c>
    </row>
    <row r="241" spans="1:13" x14ac:dyDescent="0.2">
      <c r="A241" t="s">
        <v>156</v>
      </c>
      <c r="B241" t="s">
        <v>16</v>
      </c>
      <c r="C241">
        <v>2</v>
      </c>
      <c r="D241">
        <v>5.343</v>
      </c>
      <c r="E241">
        <f t="shared" si="3"/>
        <v>5.34</v>
      </c>
      <c r="F241">
        <v>372</v>
      </c>
      <c r="G241">
        <v>397</v>
      </c>
      <c r="H241">
        <v>452</v>
      </c>
      <c r="I241" t="s">
        <v>15</v>
      </c>
      <c r="J241">
        <v>86802</v>
      </c>
      <c r="K241">
        <v>2880599</v>
      </c>
      <c r="L241">
        <v>6.74</v>
      </c>
      <c r="M241">
        <v>1.163</v>
      </c>
    </row>
    <row r="242" spans="1:13" x14ac:dyDescent="0.2">
      <c r="A242" t="s">
        <v>156</v>
      </c>
      <c r="B242" t="s">
        <v>18</v>
      </c>
      <c r="C242">
        <v>3</v>
      </c>
      <c r="D242">
        <v>8.6449999999999996</v>
      </c>
      <c r="E242">
        <f t="shared" si="3"/>
        <v>8.65</v>
      </c>
      <c r="F242">
        <v>1414</v>
      </c>
      <c r="G242">
        <v>1441</v>
      </c>
      <c r="H242">
        <v>1474</v>
      </c>
      <c r="I242" t="s">
        <v>15</v>
      </c>
      <c r="J242">
        <v>31199</v>
      </c>
      <c r="K242">
        <v>1221265</v>
      </c>
      <c r="L242">
        <v>2.86</v>
      </c>
      <c r="M242">
        <v>0.49299999999999999</v>
      </c>
    </row>
    <row r="243" spans="1:13" x14ac:dyDescent="0.2">
      <c r="A243" t="s">
        <v>156</v>
      </c>
      <c r="B243" t="s">
        <v>20</v>
      </c>
      <c r="C243">
        <v>4</v>
      </c>
      <c r="D243">
        <v>9.3819999999999997</v>
      </c>
      <c r="E243">
        <f t="shared" si="3"/>
        <v>9.3800000000000008</v>
      </c>
      <c r="F243">
        <v>1644</v>
      </c>
      <c r="G243">
        <v>1675</v>
      </c>
      <c r="H243">
        <v>1713</v>
      </c>
      <c r="I243" t="s">
        <v>77</v>
      </c>
      <c r="J243">
        <v>166813</v>
      </c>
      <c r="K243">
        <v>6853343</v>
      </c>
      <c r="L243">
        <v>16.03</v>
      </c>
      <c r="M243">
        <v>2.766</v>
      </c>
    </row>
    <row r="244" spans="1:13" x14ac:dyDescent="0.2">
      <c r="A244" t="s">
        <v>156</v>
      </c>
      <c r="B244" t="s">
        <v>22</v>
      </c>
      <c r="C244">
        <v>5</v>
      </c>
      <c r="D244">
        <v>9.5489999999999995</v>
      </c>
      <c r="E244">
        <f t="shared" si="3"/>
        <v>9.5500000000000007</v>
      </c>
      <c r="F244">
        <v>1713</v>
      </c>
      <c r="G244">
        <v>1727</v>
      </c>
      <c r="H244">
        <v>1757</v>
      </c>
      <c r="I244" t="s">
        <v>34</v>
      </c>
      <c r="J244">
        <v>55454</v>
      </c>
      <c r="K244">
        <v>2223037</v>
      </c>
      <c r="L244">
        <v>5.2</v>
      </c>
      <c r="M244">
        <v>0.89700000000000002</v>
      </c>
    </row>
    <row r="245" spans="1:13" x14ac:dyDescent="0.2">
      <c r="A245" t="s">
        <v>156</v>
      </c>
      <c r="B245" t="s">
        <v>24</v>
      </c>
      <c r="C245">
        <v>6</v>
      </c>
      <c r="D245">
        <v>9.766</v>
      </c>
      <c r="E245">
        <f t="shared" si="3"/>
        <v>9.77</v>
      </c>
      <c r="F245">
        <v>1780</v>
      </c>
      <c r="G245">
        <v>1796</v>
      </c>
      <c r="H245">
        <v>1802</v>
      </c>
      <c r="I245" t="s">
        <v>77</v>
      </c>
      <c r="J245">
        <v>35076</v>
      </c>
      <c r="K245">
        <v>911344</v>
      </c>
      <c r="L245">
        <v>2.13</v>
      </c>
      <c r="M245">
        <v>0.36799999999999999</v>
      </c>
    </row>
    <row r="246" spans="1:13" x14ac:dyDescent="0.2">
      <c r="A246" t="s">
        <v>156</v>
      </c>
      <c r="B246" t="s">
        <v>26</v>
      </c>
      <c r="C246">
        <v>7</v>
      </c>
      <c r="D246">
        <v>9.8130000000000006</v>
      </c>
      <c r="E246">
        <f t="shared" si="3"/>
        <v>9.81</v>
      </c>
      <c r="F246">
        <v>1802</v>
      </c>
      <c r="G246">
        <v>1811</v>
      </c>
      <c r="H246">
        <v>1862</v>
      </c>
      <c r="I246" t="s">
        <v>37</v>
      </c>
      <c r="J246">
        <v>43073</v>
      </c>
      <c r="K246">
        <v>1960198</v>
      </c>
      <c r="L246">
        <v>4.58</v>
      </c>
      <c r="M246">
        <v>0.79100000000000004</v>
      </c>
    </row>
    <row r="247" spans="1:13" x14ac:dyDescent="0.2">
      <c r="A247" t="s">
        <v>156</v>
      </c>
      <c r="B247" t="s">
        <v>27</v>
      </c>
      <c r="C247">
        <v>8</v>
      </c>
      <c r="D247">
        <v>12.4</v>
      </c>
      <c r="E247">
        <f t="shared" si="3"/>
        <v>12.4</v>
      </c>
      <c r="F247">
        <v>2596</v>
      </c>
      <c r="G247">
        <v>2629</v>
      </c>
      <c r="H247">
        <v>2659</v>
      </c>
      <c r="I247" t="s">
        <v>19</v>
      </c>
      <c r="J247">
        <v>73036</v>
      </c>
      <c r="K247">
        <v>2700311</v>
      </c>
      <c r="L247">
        <v>6.32</v>
      </c>
      <c r="M247">
        <v>1.0900000000000001</v>
      </c>
    </row>
    <row r="248" spans="1:13" x14ac:dyDescent="0.2">
      <c r="A248" t="s">
        <v>156</v>
      </c>
      <c r="B248" t="s">
        <v>28</v>
      </c>
      <c r="C248">
        <v>9</v>
      </c>
      <c r="D248">
        <v>12.542</v>
      </c>
      <c r="E248">
        <f t="shared" si="3"/>
        <v>12.54</v>
      </c>
      <c r="F248">
        <v>2659</v>
      </c>
      <c r="G248">
        <v>2674</v>
      </c>
      <c r="H248">
        <v>2733</v>
      </c>
      <c r="I248" t="s">
        <v>37</v>
      </c>
      <c r="J248">
        <v>198167</v>
      </c>
      <c r="K248">
        <v>7619901</v>
      </c>
      <c r="L248">
        <v>17.82</v>
      </c>
      <c r="M248">
        <v>3.0750000000000002</v>
      </c>
    </row>
    <row r="249" spans="1:13" x14ac:dyDescent="0.2">
      <c r="A249" t="s">
        <v>156</v>
      </c>
      <c r="B249" t="s">
        <v>30</v>
      </c>
      <c r="C249">
        <v>10</v>
      </c>
      <c r="D249">
        <v>14.257</v>
      </c>
      <c r="E249">
        <f t="shared" si="3"/>
        <v>14.26</v>
      </c>
      <c r="F249">
        <v>3182</v>
      </c>
      <c r="G249">
        <v>3216</v>
      </c>
      <c r="H249">
        <v>3252</v>
      </c>
      <c r="I249" t="s">
        <v>55</v>
      </c>
      <c r="J249">
        <v>31286</v>
      </c>
      <c r="K249">
        <v>1054364</v>
      </c>
      <c r="L249">
        <v>2.4700000000000002</v>
      </c>
      <c r="M249">
        <v>0.42599999999999999</v>
      </c>
    </row>
    <row r="250" spans="1:13" x14ac:dyDescent="0.2">
      <c r="A250" t="s">
        <v>156</v>
      </c>
      <c r="B250" t="s">
        <v>32</v>
      </c>
      <c r="C250">
        <v>11</v>
      </c>
      <c r="D250">
        <v>15.56</v>
      </c>
      <c r="E250">
        <f t="shared" si="3"/>
        <v>15.56</v>
      </c>
      <c r="F250">
        <v>3605</v>
      </c>
      <c r="G250">
        <v>3629</v>
      </c>
      <c r="H250">
        <v>3680</v>
      </c>
      <c r="I250" t="s">
        <v>64</v>
      </c>
      <c r="J250">
        <v>137047</v>
      </c>
      <c r="K250">
        <v>4967076</v>
      </c>
      <c r="L250">
        <v>11.62</v>
      </c>
      <c r="M250">
        <v>2.0049999999999999</v>
      </c>
    </row>
    <row r="251" spans="1:13" x14ac:dyDescent="0.2">
      <c r="A251" t="s">
        <v>156</v>
      </c>
      <c r="B251" t="s">
        <v>33</v>
      </c>
      <c r="C251">
        <v>12</v>
      </c>
      <c r="D251">
        <v>15.77</v>
      </c>
      <c r="E251">
        <f t="shared" si="3"/>
        <v>15.77</v>
      </c>
      <c r="F251">
        <v>3680</v>
      </c>
      <c r="G251">
        <v>3695</v>
      </c>
      <c r="H251">
        <v>3726</v>
      </c>
      <c r="I251" t="s">
        <v>73</v>
      </c>
      <c r="J251">
        <v>33615</v>
      </c>
      <c r="K251">
        <v>1292478</v>
      </c>
      <c r="L251">
        <v>3.02</v>
      </c>
      <c r="M251">
        <v>0.52200000000000002</v>
      </c>
    </row>
    <row r="252" spans="1:13" x14ac:dyDescent="0.2">
      <c r="A252" t="s">
        <v>156</v>
      </c>
      <c r="B252" t="s">
        <v>35</v>
      </c>
      <c r="C252">
        <v>13</v>
      </c>
      <c r="D252">
        <v>16.016999999999999</v>
      </c>
      <c r="E252">
        <f t="shared" si="3"/>
        <v>16.02</v>
      </c>
      <c r="F252">
        <v>3730</v>
      </c>
      <c r="G252">
        <v>3773</v>
      </c>
      <c r="H252">
        <v>3804</v>
      </c>
      <c r="I252" t="s">
        <v>55</v>
      </c>
      <c r="J252">
        <v>32318</v>
      </c>
      <c r="K252">
        <v>1417417</v>
      </c>
      <c r="L252">
        <v>3.32</v>
      </c>
      <c r="M252">
        <v>0.57199999999999995</v>
      </c>
    </row>
    <row r="253" spans="1:13" x14ac:dyDescent="0.2">
      <c r="A253" t="s">
        <v>156</v>
      </c>
      <c r="B253" t="s">
        <v>36</v>
      </c>
      <c r="C253">
        <v>14</v>
      </c>
      <c r="D253">
        <v>17.824000000000002</v>
      </c>
      <c r="E253">
        <f t="shared" si="3"/>
        <v>17.82</v>
      </c>
      <c r="F253">
        <v>4318</v>
      </c>
      <c r="G253">
        <v>4344</v>
      </c>
      <c r="H253">
        <v>4354</v>
      </c>
      <c r="I253" t="s">
        <v>67</v>
      </c>
      <c r="J253">
        <v>142980</v>
      </c>
      <c r="K253">
        <v>3609977</v>
      </c>
      <c r="L253">
        <v>8.44</v>
      </c>
      <c r="M253">
        <v>1.4570000000000001</v>
      </c>
    </row>
    <row r="254" spans="1:13" x14ac:dyDescent="0.2">
      <c r="A254" t="s">
        <v>156</v>
      </c>
      <c r="B254" t="s">
        <v>38</v>
      </c>
      <c r="C254">
        <v>15</v>
      </c>
      <c r="D254">
        <v>17.876000000000001</v>
      </c>
      <c r="E254">
        <f t="shared" si="3"/>
        <v>17.88</v>
      </c>
      <c r="F254">
        <v>4354</v>
      </c>
      <c r="G254">
        <v>4361</v>
      </c>
      <c r="H254">
        <v>4387</v>
      </c>
      <c r="I254" t="s">
        <v>44</v>
      </c>
      <c r="J254">
        <v>83540</v>
      </c>
      <c r="K254">
        <v>2137773</v>
      </c>
      <c r="L254">
        <v>5</v>
      </c>
      <c r="M254">
        <v>0.86299999999999999</v>
      </c>
    </row>
    <row r="255" spans="1:13" x14ac:dyDescent="0.2">
      <c r="A255" t="s">
        <v>156</v>
      </c>
      <c r="B255" t="s">
        <v>40</v>
      </c>
      <c r="C255">
        <v>16</v>
      </c>
      <c r="D255">
        <v>18.513999999999999</v>
      </c>
      <c r="E255">
        <f t="shared" si="3"/>
        <v>18.510000000000002</v>
      </c>
      <c r="F255">
        <v>4546</v>
      </c>
      <c r="G255">
        <v>4563</v>
      </c>
      <c r="H255">
        <v>4604</v>
      </c>
      <c r="I255" t="s">
        <v>64</v>
      </c>
      <c r="J255">
        <v>740268</v>
      </c>
      <c r="K255">
        <v>19535508</v>
      </c>
      <c r="L255">
        <v>45.69</v>
      </c>
      <c r="M255">
        <v>7.8840000000000003</v>
      </c>
    </row>
    <row r="256" spans="1:13" x14ac:dyDescent="0.2">
      <c r="A256" t="s">
        <v>156</v>
      </c>
      <c r="B256" t="s">
        <v>42</v>
      </c>
      <c r="C256">
        <v>17</v>
      </c>
      <c r="D256">
        <v>20.044</v>
      </c>
      <c r="E256">
        <f t="shared" si="3"/>
        <v>20.04</v>
      </c>
      <c r="F256">
        <v>4986</v>
      </c>
      <c r="G256">
        <v>5046</v>
      </c>
      <c r="H256">
        <v>5058</v>
      </c>
      <c r="I256" t="s">
        <v>17</v>
      </c>
      <c r="J256">
        <v>27850</v>
      </c>
      <c r="K256">
        <v>799596</v>
      </c>
      <c r="L256">
        <v>1.87</v>
      </c>
      <c r="M256">
        <v>0.32300000000000001</v>
      </c>
    </row>
    <row r="257" spans="1:13" x14ac:dyDescent="0.2">
      <c r="A257" t="s">
        <v>156</v>
      </c>
      <c r="B257" t="s">
        <v>43</v>
      </c>
      <c r="C257">
        <v>18</v>
      </c>
      <c r="D257">
        <v>21.074000000000002</v>
      </c>
      <c r="E257">
        <f t="shared" si="3"/>
        <v>21.07</v>
      </c>
      <c r="F257">
        <v>5322</v>
      </c>
      <c r="G257">
        <v>5372</v>
      </c>
      <c r="H257">
        <v>5398</v>
      </c>
      <c r="I257" t="s">
        <v>157</v>
      </c>
      <c r="J257">
        <v>30498</v>
      </c>
      <c r="K257">
        <v>1055110</v>
      </c>
      <c r="L257">
        <v>2.4700000000000002</v>
      </c>
      <c r="M257">
        <v>0.42599999999999999</v>
      </c>
    </row>
    <row r="258" spans="1:13" x14ac:dyDescent="0.2">
      <c r="A258" t="s">
        <v>156</v>
      </c>
      <c r="B258" t="s">
        <v>45</v>
      </c>
      <c r="C258">
        <v>19</v>
      </c>
      <c r="D258">
        <v>21.276</v>
      </c>
      <c r="E258">
        <f t="shared" si="3"/>
        <v>21.28</v>
      </c>
      <c r="F258">
        <v>5399</v>
      </c>
      <c r="G258">
        <v>5436</v>
      </c>
      <c r="H258">
        <v>5507</v>
      </c>
      <c r="I258" t="s">
        <v>46</v>
      </c>
      <c r="J258">
        <v>186681</v>
      </c>
      <c r="K258">
        <v>8592273</v>
      </c>
      <c r="L258">
        <v>20.100000000000001</v>
      </c>
      <c r="M258">
        <v>3.468</v>
      </c>
    </row>
    <row r="259" spans="1:13" x14ac:dyDescent="0.2">
      <c r="A259" t="s">
        <v>156</v>
      </c>
      <c r="B259" t="s">
        <v>47</v>
      </c>
      <c r="C259">
        <v>20</v>
      </c>
      <c r="D259">
        <v>25.283000000000001</v>
      </c>
      <c r="E259">
        <f t="shared" ref="E259:E322" si="4">ROUND(D259,2)</f>
        <v>25.28</v>
      </c>
      <c r="F259">
        <v>6584</v>
      </c>
      <c r="G259">
        <v>6703</v>
      </c>
      <c r="H259">
        <v>6723</v>
      </c>
      <c r="I259" t="s">
        <v>46</v>
      </c>
      <c r="J259">
        <v>27027</v>
      </c>
      <c r="K259">
        <v>779817</v>
      </c>
      <c r="L259">
        <v>1.82</v>
      </c>
      <c r="M259">
        <v>0.315</v>
      </c>
    </row>
    <row r="260" spans="1:13" x14ac:dyDescent="0.2">
      <c r="A260" t="s">
        <v>156</v>
      </c>
      <c r="B260" t="s">
        <v>49</v>
      </c>
      <c r="C260">
        <v>21</v>
      </c>
      <c r="D260">
        <v>25.625</v>
      </c>
      <c r="E260">
        <f t="shared" si="4"/>
        <v>25.63</v>
      </c>
      <c r="F260">
        <v>6753</v>
      </c>
      <c r="G260">
        <v>6811</v>
      </c>
      <c r="H260">
        <v>6821</v>
      </c>
      <c r="I260" t="s">
        <v>67</v>
      </c>
      <c r="J260">
        <v>28090</v>
      </c>
      <c r="K260">
        <v>-434094</v>
      </c>
      <c r="L260">
        <v>-1.02</v>
      </c>
      <c r="M260">
        <v>-0.17499999999999999</v>
      </c>
    </row>
    <row r="261" spans="1:13" x14ac:dyDescent="0.2">
      <c r="A261" t="s">
        <v>156</v>
      </c>
      <c r="B261" t="s">
        <v>50</v>
      </c>
      <c r="C261">
        <v>22</v>
      </c>
      <c r="D261">
        <v>26.088999999999999</v>
      </c>
      <c r="E261">
        <f t="shared" si="4"/>
        <v>26.09</v>
      </c>
      <c r="F261">
        <v>6892</v>
      </c>
      <c r="G261">
        <v>6958</v>
      </c>
      <c r="H261">
        <v>6993</v>
      </c>
      <c r="I261" t="s">
        <v>15</v>
      </c>
      <c r="J261">
        <v>32400</v>
      </c>
      <c r="K261">
        <v>1113182</v>
      </c>
      <c r="L261">
        <v>2.6</v>
      </c>
      <c r="M261">
        <v>0.44900000000000001</v>
      </c>
    </row>
    <row r="262" spans="1:13" x14ac:dyDescent="0.2">
      <c r="A262" t="s">
        <v>156</v>
      </c>
      <c r="B262" t="s">
        <v>52</v>
      </c>
      <c r="C262">
        <v>23</v>
      </c>
      <c r="D262">
        <v>26.63</v>
      </c>
      <c r="E262">
        <f t="shared" si="4"/>
        <v>26.63</v>
      </c>
      <c r="F262">
        <v>7042</v>
      </c>
      <c r="G262">
        <v>7129</v>
      </c>
      <c r="H262">
        <v>7186</v>
      </c>
      <c r="I262" t="s">
        <v>15</v>
      </c>
      <c r="J262">
        <v>69273</v>
      </c>
      <c r="K262">
        <v>2846406</v>
      </c>
      <c r="L262">
        <v>6.66</v>
      </c>
      <c r="M262">
        <v>1.149</v>
      </c>
    </row>
    <row r="263" spans="1:13" x14ac:dyDescent="0.2">
      <c r="A263" t="s">
        <v>156</v>
      </c>
      <c r="B263" t="s">
        <v>54</v>
      </c>
      <c r="C263">
        <v>24</v>
      </c>
      <c r="D263">
        <v>29.262</v>
      </c>
      <c r="E263">
        <f t="shared" si="4"/>
        <v>29.26</v>
      </c>
      <c r="F263">
        <v>7933</v>
      </c>
      <c r="G263">
        <v>7962</v>
      </c>
      <c r="H263">
        <v>7994</v>
      </c>
      <c r="I263" t="s">
        <v>46</v>
      </c>
      <c r="J263">
        <v>47876</v>
      </c>
      <c r="K263">
        <v>1550706</v>
      </c>
      <c r="L263">
        <v>3.63</v>
      </c>
      <c r="M263">
        <v>0.626</v>
      </c>
    </row>
    <row r="264" spans="1:13" x14ac:dyDescent="0.2">
      <c r="A264" t="s">
        <v>156</v>
      </c>
      <c r="B264" t="s">
        <v>56</v>
      </c>
      <c r="C264">
        <v>25</v>
      </c>
      <c r="D264">
        <v>30.946999999999999</v>
      </c>
      <c r="E264">
        <f t="shared" si="4"/>
        <v>30.95</v>
      </c>
      <c r="F264">
        <v>8464</v>
      </c>
      <c r="G264">
        <v>8495</v>
      </c>
      <c r="H264">
        <v>8524</v>
      </c>
      <c r="I264" t="s">
        <v>157</v>
      </c>
      <c r="J264">
        <v>38962</v>
      </c>
      <c r="K264">
        <v>1348484</v>
      </c>
      <c r="L264">
        <v>3.15</v>
      </c>
      <c r="M264">
        <v>0.54400000000000004</v>
      </c>
    </row>
    <row r="265" spans="1:13" x14ac:dyDescent="0.2">
      <c r="A265" t="s">
        <v>156</v>
      </c>
      <c r="B265" t="s">
        <v>57</v>
      </c>
      <c r="C265">
        <v>26</v>
      </c>
      <c r="D265">
        <v>31.404</v>
      </c>
      <c r="E265">
        <f t="shared" si="4"/>
        <v>31.4</v>
      </c>
      <c r="F265">
        <v>8619</v>
      </c>
      <c r="G265">
        <v>8639</v>
      </c>
      <c r="H265">
        <v>8672</v>
      </c>
      <c r="I265" t="s">
        <v>93</v>
      </c>
      <c r="J265">
        <v>32752</v>
      </c>
      <c r="K265">
        <v>1164755</v>
      </c>
      <c r="L265">
        <v>2.72</v>
      </c>
      <c r="M265">
        <v>0.47</v>
      </c>
    </row>
    <row r="266" spans="1:13" x14ac:dyDescent="0.2">
      <c r="A266" t="s">
        <v>156</v>
      </c>
      <c r="B266" t="s">
        <v>59</v>
      </c>
      <c r="C266">
        <v>27</v>
      </c>
      <c r="D266">
        <v>31.744</v>
      </c>
      <c r="E266">
        <f t="shared" si="4"/>
        <v>31.74</v>
      </c>
      <c r="F266">
        <v>8708</v>
      </c>
      <c r="G266">
        <v>8747</v>
      </c>
      <c r="H266">
        <v>8790</v>
      </c>
      <c r="I266" t="s">
        <v>91</v>
      </c>
      <c r="J266">
        <v>35521</v>
      </c>
      <c r="K266">
        <v>1902378</v>
      </c>
      <c r="L266">
        <v>4.45</v>
      </c>
      <c r="M266">
        <v>0.76800000000000002</v>
      </c>
    </row>
    <row r="267" spans="1:13" x14ac:dyDescent="0.2">
      <c r="A267" t="s">
        <v>156</v>
      </c>
      <c r="B267" t="s">
        <v>61</v>
      </c>
      <c r="C267">
        <v>28</v>
      </c>
      <c r="D267">
        <v>34.212000000000003</v>
      </c>
      <c r="E267">
        <f t="shared" si="4"/>
        <v>34.21</v>
      </c>
      <c r="F267">
        <v>9498</v>
      </c>
      <c r="G267">
        <v>9527</v>
      </c>
      <c r="H267">
        <v>9567</v>
      </c>
      <c r="I267" t="s">
        <v>110</v>
      </c>
      <c r="J267">
        <v>1735144</v>
      </c>
      <c r="K267">
        <v>42753472</v>
      </c>
      <c r="L267">
        <v>100</v>
      </c>
      <c r="M267">
        <v>17.254999999999999</v>
      </c>
    </row>
    <row r="268" spans="1:13" x14ac:dyDescent="0.2">
      <c r="A268" t="s">
        <v>156</v>
      </c>
      <c r="B268" t="s">
        <v>62</v>
      </c>
      <c r="C268">
        <v>29</v>
      </c>
      <c r="D268">
        <v>34.411000000000001</v>
      </c>
      <c r="E268">
        <f t="shared" si="4"/>
        <v>34.409999999999997</v>
      </c>
      <c r="F268">
        <v>9567</v>
      </c>
      <c r="G268">
        <v>9590</v>
      </c>
      <c r="H268">
        <v>9618</v>
      </c>
      <c r="I268" t="s">
        <v>158</v>
      </c>
      <c r="J268">
        <v>34481</v>
      </c>
      <c r="K268">
        <v>1250013</v>
      </c>
      <c r="L268">
        <v>2.92</v>
      </c>
      <c r="M268">
        <v>0.504</v>
      </c>
    </row>
    <row r="269" spans="1:13" x14ac:dyDescent="0.2">
      <c r="A269" t="s">
        <v>156</v>
      </c>
      <c r="B269" t="s">
        <v>63</v>
      </c>
      <c r="C269">
        <v>30</v>
      </c>
      <c r="D269">
        <v>34.936999999999998</v>
      </c>
      <c r="E269">
        <f t="shared" si="4"/>
        <v>34.94</v>
      </c>
      <c r="F269">
        <v>9747</v>
      </c>
      <c r="G269">
        <v>9756</v>
      </c>
      <c r="H269">
        <v>9791</v>
      </c>
      <c r="I269" t="s">
        <v>158</v>
      </c>
      <c r="J269">
        <v>54008</v>
      </c>
      <c r="K269">
        <v>1556088</v>
      </c>
      <c r="L269">
        <v>3.64</v>
      </c>
      <c r="M269">
        <v>0.628</v>
      </c>
    </row>
    <row r="270" spans="1:13" x14ac:dyDescent="0.2">
      <c r="A270" t="s">
        <v>156</v>
      </c>
      <c r="B270" t="s">
        <v>65</v>
      </c>
      <c r="C270">
        <v>31</v>
      </c>
      <c r="D270">
        <v>35.667000000000002</v>
      </c>
      <c r="E270">
        <f t="shared" si="4"/>
        <v>35.67</v>
      </c>
      <c r="F270">
        <v>9950</v>
      </c>
      <c r="G270">
        <v>9987</v>
      </c>
      <c r="H270">
        <v>10020</v>
      </c>
      <c r="I270" t="s">
        <v>158</v>
      </c>
      <c r="J270">
        <v>24816</v>
      </c>
      <c r="K270">
        <v>969137</v>
      </c>
      <c r="L270">
        <v>2.27</v>
      </c>
      <c r="M270">
        <v>0.39100000000000001</v>
      </c>
    </row>
    <row r="271" spans="1:13" x14ac:dyDescent="0.2">
      <c r="A271" t="s">
        <v>156</v>
      </c>
      <c r="B271" t="s">
        <v>66</v>
      </c>
      <c r="C271">
        <v>32</v>
      </c>
      <c r="D271">
        <v>36.112000000000002</v>
      </c>
      <c r="E271">
        <f t="shared" si="4"/>
        <v>36.11</v>
      </c>
      <c r="F271">
        <v>10098</v>
      </c>
      <c r="G271">
        <v>10128</v>
      </c>
      <c r="H271">
        <v>10135</v>
      </c>
      <c r="I271" t="s">
        <v>107</v>
      </c>
      <c r="J271">
        <v>32895</v>
      </c>
      <c r="K271">
        <v>886709</v>
      </c>
      <c r="L271">
        <v>2.0699999999999998</v>
      </c>
      <c r="M271">
        <v>0.35799999999999998</v>
      </c>
    </row>
    <row r="272" spans="1:13" x14ac:dyDescent="0.2">
      <c r="A272" t="s">
        <v>156</v>
      </c>
      <c r="B272" t="s">
        <v>68</v>
      </c>
      <c r="C272">
        <v>33</v>
      </c>
      <c r="D272">
        <v>36.161999999999999</v>
      </c>
      <c r="E272">
        <f t="shared" si="4"/>
        <v>36.159999999999997</v>
      </c>
      <c r="F272">
        <v>10135</v>
      </c>
      <c r="G272">
        <v>10144</v>
      </c>
      <c r="H272">
        <v>10165</v>
      </c>
      <c r="I272" t="s">
        <v>93</v>
      </c>
      <c r="J272">
        <v>53234</v>
      </c>
      <c r="K272">
        <v>1068766</v>
      </c>
      <c r="L272">
        <v>2.5</v>
      </c>
      <c r="M272">
        <v>0.43099999999999999</v>
      </c>
    </row>
    <row r="273" spans="1:13" x14ac:dyDescent="0.2">
      <c r="A273" t="s">
        <v>156</v>
      </c>
      <c r="B273" t="s">
        <v>69</v>
      </c>
      <c r="C273">
        <v>34</v>
      </c>
      <c r="D273">
        <v>36.539000000000001</v>
      </c>
      <c r="E273">
        <f t="shared" si="4"/>
        <v>36.54</v>
      </c>
      <c r="F273">
        <v>10231</v>
      </c>
      <c r="G273">
        <v>10263</v>
      </c>
      <c r="H273">
        <v>10270</v>
      </c>
      <c r="I273" t="s">
        <v>91</v>
      </c>
      <c r="J273">
        <v>36685</v>
      </c>
      <c r="K273">
        <v>560398</v>
      </c>
      <c r="L273">
        <v>1.31</v>
      </c>
      <c r="M273">
        <v>0.22600000000000001</v>
      </c>
    </row>
    <row r="274" spans="1:13" x14ac:dyDescent="0.2">
      <c r="A274" t="s">
        <v>156</v>
      </c>
      <c r="B274" t="s">
        <v>70</v>
      </c>
      <c r="C274">
        <v>35</v>
      </c>
      <c r="D274">
        <v>36.585999999999999</v>
      </c>
      <c r="E274">
        <f t="shared" si="4"/>
        <v>36.590000000000003</v>
      </c>
      <c r="F274">
        <v>10270</v>
      </c>
      <c r="G274">
        <v>10278</v>
      </c>
      <c r="H274">
        <v>10298</v>
      </c>
      <c r="I274" t="s">
        <v>93</v>
      </c>
      <c r="J274">
        <v>67747</v>
      </c>
      <c r="K274">
        <v>1163289</v>
      </c>
      <c r="L274">
        <v>2.72</v>
      </c>
      <c r="M274">
        <v>0.46899999999999997</v>
      </c>
    </row>
    <row r="275" spans="1:13" x14ac:dyDescent="0.2">
      <c r="A275" t="s">
        <v>156</v>
      </c>
      <c r="B275" t="s">
        <v>71</v>
      </c>
      <c r="C275">
        <v>36</v>
      </c>
      <c r="D275">
        <v>36.729999999999997</v>
      </c>
      <c r="E275">
        <f t="shared" si="4"/>
        <v>36.729999999999997</v>
      </c>
      <c r="F275">
        <v>10304</v>
      </c>
      <c r="G275">
        <v>10323</v>
      </c>
      <c r="H275">
        <v>10349</v>
      </c>
      <c r="I275" t="s">
        <v>87</v>
      </c>
      <c r="J275">
        <v>30011</v>
      </c>
      <c r="K275">
        <v>856145</v>
      </c>
      <c r="L275">
        <v>2</v>
      </c>
      <c r="M275">
        <v>0.34599999999999997</v>
      </c>
    </row>
    <row r="276" spans="1:13" x14ac:dyDescent="0.2">
      <c r="A276" t="s">
        <v>156</v>
      </c>
      <c r="B276" t="s">
        <v>72</v>
      </c>
      <c r="C276">
        <v>37</v>
      </c>
      <c r="D276">
        <v>37.192999999999998</v>
      </c>
      <c r="E276">
        <f t="shared" si="4"/>
        <v>37.19</v>
      </c>
      <c r="F276">
        <v>10459</v>
      </c>
      <c r="G276">
        <v>10470</v>
      </c>
      <c r="H276">
        <v>10478</v>
      </c>
      <c r="I276" t="s">
        <v>110</v>
      </c>
      <c r="J276">
        <v>33715</v>
      </c>
      <c r="K276">
        <v>577215</v>
      </c>
      <c r="L276">
        <v>1.35</v>
      </c>
      <c r="M276">
        <v>0.23300000000000001</v>
      </c>
    </row>
    <row r="277" spans="1:13" x14ac:dyDescent="0.2">
      <c r="A277" t="s">
        <v>156</v>
      </c>
      <c r="B277" t="s">
        <v>74</v>
      </c>
      <c r="C277">
        <v>38</v>
      </c>
      <c r="D277">
        <v>37.24</v>
      </c>
      <c r="E277">
        <f t="shared" si="4"/>
        <v>37.24</v>
      </c>
      <c r="F277">
        <v>10478</v>
      </c>
      <c r="G277">
        <v>10485</v>
      </c>
      <c r="H277">
        <v>10493</v>
      </c>
      <c r="I277" t="s">
        <v>107</v>
      </c>
      <c r="J277">
        <v>49046</v>
      </c>
      <c r="K277">
        <v>806125</v>
      </c>
      <c r="L277">
        <v>1.89</v>
      </c>
      <c r="M277">
        <v>0.32500000000000001</v>
      </c>
    </row>
    <row r="278" spans="1:13" x14ac:dyDescent="0.2">
      <c r="A278" t="s">
        <v>156</v>
      </c>
      <c r="B278" t="s">
        <v>75</v>
      </c>
      <c r="C278">
        <v>39</v>
      </c>
      <c r="D278">
        <v>37.292999999999999</v>
      </c>
      <c r="E278">
        <f t="shared" si="4"/>
        <v>37.29</v>
      </c>
      <c r="F278">
        <v>10493</v>
      </c>
      <c r="G278">
        <v>10501</v>
      </c>
      <c r="H278">
        <v>10530</v>
      </c>
      <c r="I278" t="s">
        <v>159</v>
      </c>
      <c r="J278">
        <v>59791</v>
      </c>
      <c r="K278">
        <v>1302528</v>
      </c>
      <c r="L278">
        <v>3.05</v>
      </c>
      <c r="M278">
        <v>0.52600000000000002</v>
      </c>
    </row>
    <row r="279" spans="1:13" x14ac:dyDescent="0.2">
      <c r="A279" t="s">
        <v>156</v>
      </c>
      <c r="B279" t="s">
        <v>76</v>
      </c>
      <c r="C279">
        <v>40</v>
      </c>
      <c r="D279">
        <v>37.664999999999999</v>
      </c>
      <c r="E279">
        <f t="shared" si="4"/>
        <v>37.67</v>
      </c>
      <c r="F279">
        <v>10583</v>
      </c>
      <c r="G279">
        <v>10619</v>
      </c>
      <c r="H279">
        <v>10628</v>
      </c>
      <c r="I279" t="s">
        <v>139</v>
      </c>
      <c r="J279">
        <v>90573</v>
      </c>
      <c r="K279">
        <v>3877273</v>
      </c>
      <c r="L279">
        <v>9.07</v>
      </c>
      <c r="M279">
        <v>1.5649999999999999</v>
      </c>
    </row>
    <row r="280" spans="1:13" x14ac:dyDescent="0.2">
      <c r="A280" t="s">
        <v>156</v>
      </c>
      <c r="B280" t="s">
        <v>78</v>
      </c>
      <c r="C280">
        <v>41</v>
      </c>
      <c r="D280">
        <v>37.709000000000003</v>
      </c>
      <c r="E280">
        <f t="shared" si="4"/>
        <v>37.71</v>
      </c>
      <c r="F280">
        <v>10628</v>
      </c>
      <c r="G280">
        <v>10633</v>
      </c>
      <c r="H280">
        <v>10689</v>
      </c>
      <c r="I280" t="s">
        <v>159</v>
      </c>
      <c r="J280">
        <v>74837</v>
      </c>
      <c r="K280">
        <v>4139857</v>
      </c>
      <c r="L280">
        <v>9.68</v>
      </c>
      <c r="M280">
        <v>1.671</v>
      </c>
    </row>
    <row r="281" spans="1:13" x14ac:dyDescent="0.2">
      <c r="A281" t="s">
        <v>156</v>
      </c>
      <c r="B281" t="s">
        <v>79</v>
      </c>
      <c r="C281">
        <v>42</v>
      </c>
      <c r="D281">
        <v>37.985999999999997</v>
      </c>
      <c r="E281">
        <f t="shared" si="4"/>
        <v>37.99</v>
      </c>
      <c r="F281">
        <v>10693</v>
      </c>
      <c r="G281">
        <v>10721</v>
      </c>
      <c r="H281">
        <v>10772</v>
      </c>
      <c r="I281" t="s">
        <v>67</v>
      </c>
      <c r="J281">
        <v>854950</v>
      </c>
      <c r="K281">
        <v>19291629</v>
      </c>
      <c r="L281">
        <v>45.12</v>
      </c>
      <c r="M281">
        <v>7.7859999999999996</v>
      </c>
    </row>
    <row r="282" spans="1:13" x14ac:dyDescent="0.2">
      <c r="A282" t="s">
        <v>156</v>
      </c>
      <c r="B282" t="s">
        <v>80</v>
      </c>
      <c r="C282">
        <v>43</v>
      </c>
      <c r="D282">
        <v>38.319000000000003</v>
      </c>
      <c r="E282">
        <f t="shared" si="4"/>
        <v>38.32</v>
      </c>
      <c r="F282">
        <v>10802</v>
      </c>
      <c r="G282">
        <v>10826</v>
      </c>
      <c r="H282">
        <v>10836</v>
      </c>
      <c r="I282" t="s">
        <v>53</v>
      </c>
      <c r="J282">
        <v>115532</v>
      </c>
      <c r="K282">
        <v>3849524</v>
      </c>
      <c r="L282">
        <v>9</v>
      </c>
      <c r="M282">
        <v>1.554</v>
      </c>
    </row>
    <row r="283" spans="1:13" x14ac:dyDescent="0.2">
      <c r="A283" t="s">
        <v>156</v>
      </c>
      <c r="B283" t="s">
        <v>81</v>
      </c>
      <c r="C283">
        <v>44</v>
      </c>
      <c r="D283">
        <v>38.404000000000003</v>
      </c>
      <c r="E283">
        <f t="shared" si="4"/>
        <v>38.4</v>
      </c>
      <c r="F283">
        <v>10836</v>
      </c>
      <c r="G283">
        <v>10853</v>
      </c>
      <c r="H283">
        <v>10905</v>
      </c>
      <c r="I283" t="s">
        <v>53</v>
      </c>
      <c r="J283">
        <v>202227</v>
      </c>
      <c r="K283">
        <v>13070771</v>
      </c>
      <c r="L283">
        <v>30.57</v>
      </c>
      <c r="M283">
        <v>5.2750000000000004</v>
      </c>
    </row>
    <row r="284" spans="1:13" x14ac:dyDescent="0.2">
      <c r="A284" t="s">
        <v>156</v>
      </c>
      <c r="B284" t="s">
        <v>82</v>
      </c>
      <c r="C284">
        <v>45</v>
      </c>
      <c r="D284">
        <v>38.616</v>
      </c>
      <c r="E284">
        <f t="shared" si="4"/>
        <v>38.619999999999997</v>
      </c>
      <c r="F284">
        <v>10905</v>
      </c>
      <c r="G284">
        <v>10920</v>
      </c>
      <c r="H284">
        <v>10924</v>
      </c>
      <c r="I284" t="s">
        <v>53</v>
      </c>
      <c r="J284">
        <v>111198</v>
      </c>
      <c r="K284">
        <v>2173375</v>
      </c>
      <c r="L284">
        <v>5.08</v>
      </c>
      <c r="M284">
        <v>0.877</v>
      </c>
    </row>
    <row r="285" spans="1:13" x14ac:dyDescent="0.2">
      <c r="A285" t="s">
        <v>156</v>
      </c>
      <c r="B285" t="s">
        <v>84</v>
      </c>
      <c r="C285">
        <v>46</v>
      </c>
      <c r="D285">
        <v>38.655000000000001</v>
      </c>
      <c r="E285">
        <f t="shared" si="4"/>
        <v>38.659999999999997</v>
      </c>
      <c r="F285">
        <v>10924</v>
      </c>
      <c r="G285">
        <v>10932</v>
      </c>
      <c r="H285">
        <v>10943</v>
      </c>
      <c r="I285" t="s">
        <v>53</v>
      </c>
      <c r="J285">
        <v>225567</v>
      </c>
      <c r="K285">
        <v>5308179</v>
      </c>
      <c r="L285">
        <v>12.42</v>
      </c>
      <c r="M285">
        <v>2.1419999999999999</v>
      </c>
    </row>
    <row r="286" spans="1:13" x14ac:dyDescent="0.2">
      <c r="A286" t="s">
        <v>156</v>
      </c>
      <c r="B286" t="s">
        <v>85</v>
      </c>
      <c r="C286">
        <v>47</v>
      </c>
      <c r="D286">
        <v>38.713000000000001</v>
      </c>
      <c r="E286">
        <f t="shared" si="4"/>
        <v>38.71</v>
      </c>
      <c r="F286">
        <v>10943</v>
      </c>
      <c r="G286">
        <v>10951</v>
      </c>
      <c r="H286">
        <v>11025</v>
      </c>
      <c r="I286" t="s">
        <v>73</v>
      </c>
      <c r="J286">
        <v>114028</v>
      </c>
      <c r="K286">
        <v>6321456</v>
      </c>
      <c r="L286">
        <v>14.79</v>
      </c>
      <c r="M286">
        <v>2.5510000000000002</v>
      </c>
    </row>
    <row r="287" spans="1:13" x14ac:dyDescent="0.2">
      <c r="A287" t="s">
        <v>156</v>
      </c>
      <c r="B287" t="s">
        <v>86</v>
      </c>
      <c r="C287">
        <v>48</v>
      </c>
      <c r="D287">
        <v>39.398000000000003</v>
      </c>
      <c r="E287">
        <f t="shared" si="4"/>
        <v>39.4</v>
      </c>
      <c r="F287">
        <v>11141</v>
      </c>
      <c r="G287">
        <v>11167</v>
      </c>
      <c r="H287">
        <v>11186</v>
      </c>
      <c r="I287" t="s">
        <v>67</v>
      </c>
      <c r="J287">
        <v>36902</v>
      </c>
      <c r="K287">
        <v>1954255</v>
      </c>
      <c r="L287">
        <v>4.57</v>
      </c>
      <c r="M287">
        <v>0.78900000000000003</v>
      </c>
    </row>
    <row r="288" spans="1:13" x14ac:dyDescent="0.2">
      <c r="A288" t="s">
        <v>156</v>
      </c>
      <c r="B288" t="s">
        <v>88</v>
      </c>
      <c r="C288">
        <v>49</v>
      </c>
      <c r="D288">
        <v>39.536999999999999</v>
      </c>
      <c r="E288">
        <f t="shared" si="4"/>
        <v>39.54</v>
      </c>
      <c r="F288">
        <v>11186</v>
      </c>
      <c r="G288">
        <v>11211</v>
      </c>
      <c r="H288">
        <v>11248</v>
      </c>
      <c r="I288" t="s">
        <v>73</v>
      </c>
      <c r="J288">
        <v>38011</v>
      </c>
      <c r="K288">
        <v>1878766</v>
      </c>
      <c r="L288">
        <v>4.3899999999999997</v>
      </c>
      <c r="M288">
        <v>0.75800000000000001</v>
      </c>
    </row>
    <row r="289" spans="1:13" x14ac:dyDescent="0.2">
      <c r="A289" t="s">
        <v>156</v>
      </c>
      <c r="B289" t="s">
        <v>89</v>
      </c>
      <c r="C289">
        <v>50</v>
      </c>
      <c r="D289">
        <v>39.942</v>
      </c>
      <c r="E289">
        <f t="shared" si="4"/>
        <v>39.94</v>
      </c>
      <c r="F289">
        <v>11303</v>
      </c>
      <c r="G289">
        <v>11339</v>
      </c>
      <c r="H289">
        <v>11346</v>
      </c>
      <c r="I289" t="s">
        <v>64</v>
      </c>
      <c r="J289">
        <v>468341</v>
      </c>
      <c r="K289">
        <v>9054440</v>
      </c>
      <c r="L289">
        <v>21.18</v>
      </c>
      <c r="M289">
        <v>3.6539999999999999</v>
      </c>
    </row>
    <row r="290" spans="1:13" x14ac:dyDescent="0.2">
      <c r="A290" t="s">
        <v>156</v>
      </c>
      <c r="B290" t="s">
        <v>90</v>
      </c>
      <c r="C290">
        <v>51</v>
      </c>
      <c r="D290">
        <v>39.996000000000002</v>
      </c>
      <c r="E290">
        <f t="shared" si="4"/>
        <v>40</v>
      </c>
      <c r="F290">
        <v>11346</v>
      </c>
      <c r="G290">
        <v>11356</v>
      </c>
      <c r="H290">
        <v>11415</v>
      </c>
      <c r="I290" t="s">
        <v>160</v>
      </c>
      <c r="J290">
        <v>1246943</v>
      </c>
      <c r="K290">
        <v>40775515</v>
      </c>
      <c r="L290">
        <v>95.37</v>
      </c>
      <c r="M290">
        <v>16.456</v>
      </c>
    </row>
    <row r="291" spans="1:13" x14ac:dyDescent="0.2">
      <c r="A291" t="s">
        <v>161</v>
      </c>
      <c r="B291" t="s">
        <v>14</v>
      </c>
      <c r="C291">
        <v>1</v>
      </c>
      <c r="D291">
        <v>4.1550000000000002</v>
      </c>
      <c r="E291">
        <f t="shared" si="4"/>
        <v>4.16</v>
      </c>
      <c r="F291">
        <v>9</v>
      </c>
      <c r="G291">
        <v>21</v>
      </c>
      <c r="H291">
        <v>99</v>
      </c>
      <c r="I291" t="s">
        <v>67</v>
      </c>
      <c r="J291">
        <v>446301</v>
      </c>
      <c r="K291">
        <v>9492717</v>
      </c>
      <c r="L291">
        <v>15.6</v>
      </c>
      <c r="M291">
        <v>2.0750000000000002</v>
      </c>
    </row>
    <row r="292" spans="1:13" x14ac:dyDescent="0.2">
      <c r="A292" t="s">
        <v>161</v>
      </c>
      <c r="B292" t="s">
        <v>16</v>
      </c>
      <c r="C292">
        <v>2</v>
      </c>
      <c r="D292">
        <v>4.4379999999999997</v>
      </c>
      <c r="E292">
        <f t="shared" si="4"/>
        <v>4.4400000000000004</v>
      </c>
      <c r="F292">
        <v>99</v>
      </c>
      <c r="G292">
        <v>111</v>
      </c>
      <c r="H292">
        <v>125</v>
      </c>
      <c r="I292" t="s">
        <v>25</v>
      </c>
      <c r="J292">
        <v>34883</v>
      </c>
      <c r="K292">
        <v>1232924</v>
      </c>
      <c r="L292">
        <v>2.0299999999999998</v>
      </c>
      <c r="M292">
        <v>0.26900000000000002</v>
      </c>
    </row>
    <row r="293" spans="1:13" x14ac:dyDescent="0.2">
      <c r="A293" t="s">
        <v>161</v>
      </c>
      <c r="B293" t="s">
        <v>18</v>
      </c>
      <c r="C293">
        <v>3</v>
      </c>
      <c r="D293">
        <v>4.7160000000000002</v>
      </c>
      <c r="E293">
        <f t="shared" si="4"/>
        <v>4.72</v>
      </c>
      <c r="F293">
        <v>193</v>
      </c>
      <c r="G293">
        <v>199</v>
      </c>
      <c r="H293">
        <v>278</v>
      </c>
      <c r="I293" t="s">
        <v>130</v>
      </c>
      <c r="J293">
        <v>133814</v>
      </c>
      <c r="K293">
        <v>5378686</v>
      </c>
      <c r="L293">
        <v>8.84</v>
      </c>
      <c r="M293">
        <v>1.1759999999999999</v>
      </c>
    </row>
    <row r="294" spans="1:13" x14ac:dyDescent="0.2">
      <c r="A294" t="s">
        <v>161</v>
      </c>
      <c r="B294" t="s">
        <v>20</v>
      </c>
      <c r="C294">
        <v>4</v>
      </c>
      <c r="D294">
        <v>5.7439999999999998</v>
      </c>
      <c r="E294">
        <f t="shared" si="4"/>
        <v>5.74</v>
      </c>
      <c r="F294">
        <v>490</v>
      </c>
      <c r="G294">
        <v>524</v>
      </c>
      <c r="H294">
        <v>541</v>
      </c>
      <c r="I294" t="s">
        <v>19</v>
      </c>
      <c r="J294">
        <v>30224</v>
      </c>
      <c r="K294">
        <v>901721</v>
      </c>
      <c r="L294">
        <v>1.48</v>
      </c>
      <c r="M294">
        <v>0.19700000000000001</v>
      </c>
    </row>
    <row r="295" spans="1:13" x14ac:dyDescent="0.2">
      <c r="A295" t="s">
        <v>161</v>
      </c>
      <c r="B295" t="s">
        <v>22</v>
      </c>
      <c r="C295">
        <v>5</v>
      </c>
      <c r="D295">
        <v>5.8849999999999998</v>
      </c>
      <c r="E295">
        <f t="shared" si="4"/>
        <v>5.89</v>
      </c>
      <c r="F295">
        <v>541</v>
      </c>
      <c r="G295">
        <v>569</v>
      </c>
      <c r="H295">
        <v>597</v>
      </c>
      <c r="I295" t="s">
        <v>44</v>
      </c>
      <c r="J295">
        <v>39419</v>
      </c>
      <c r="K295">
        <v>2085825</v>
      </c>
      <c r="L295">
        <v>3.43</v>
      </c>
      <c r="M295">
        <v>0.45600000000000002</v>
      </c>
    </row>
    <row r="296" spans="1:13" x14ac:dyDescent="0.2">
      <c r="A296" t="s">
        <v>161</v>
      </c>
      <c r="B296" t="s">
        <v>24</v>
      </c>
      <c r="C296">
        <v>6</v>
      </c>
      <c r="D296">
        <v>6.2629999999999999</v>
      </c>
      <c r="E296">
        <f t="shared" si="4"/>
        <v>6.26</v>
      </c>
      <c r="F296">
        <v>667</v>
      </c>
      <c r="G296">
        <v>688</v>
      </c>
      <c r="H296">
        <v>705</v>
      </c>
      <c r="I296" t="s">
        <v>83</v>
      </c>
      <c r="J296">
        <v>30059</v>
      </c>
      <c r="K296">
        <v>1139390</v>
      </c>
      <c r="L296">
        <v>1.87</v>
      </c>
      <c r="M296">
        <v>0.249</v>
      </c>
    </row>
    <row r="297" spans="1:13" x14ac:dyDescent="0.2">
      <c r="A297" t="s">
        <v>161</v>
      </c>
      <c r="B297" t="s">
        <v>26</v>
      </c>
      <c r="C297">
        <v>7</v>
      </c>
      <c r="D297">
        <v>6.3470000000000004</v>
      </c>
      <c r="E297">
        <f t="shared" si="4"/>
        <v>6.35</v>
      </c>
      <c r="F297">
        <v>705</v>
      </c>
      <c r="G297">
        <v>715</v>
      </c>
      <c r="H297">
        <v>755</v>
      </c>
      <c r="I297" t="s">
        <v>48</v>
      </c>
      <c r="J297">
        <v>37550</v>
      </c>
      <c r="K297">
        <v>1942809</v>
      </c>
      <c r="L297">
        <v>3.19</v>
      </c>
      <c r="M297">
        <v>0.42499999999999999</v>
      </c>
    </row>
    <row r="298" spans="1:13" x14ac:dyDescent="0.2">
      <c r="A298" t="s">
        <v>161</v>
      </c>
      <c r="B298" t="s">
        <v>27</v>
      </c>
      <c r="C298">
        <v>8</v>
      </c>
      <c r="D298">
        <v>6.9160000000000004</v>
      </c>
      <c r="E298">
        <f t="shared" si="4"/>
        <v>6.92</v>
      </c>
      <c r="F298">
        <v>861</v>
      </c>
      <c r="G298">
        <v>895</v>
      </c>
      <c r="H298">
        <v>920</v>
      </c>
      <c r="I298" t="s">
        <v>143</v>
      </c>
      <c r="J298">
        <v>38444</v>
      </c>
      <c r="K298">
        <v>998492</v>
      </c>
      <c r="L298">
        <v>1.64</v>
      </c>
      <c r="M298">
        <v>0.218</v>
      </c>
    </row>
    <row r="299" spans="1:13" x14ac:dyDescent="0.2">
      <c r="A299" t="s">
        <v>161</v>
      </c>
      <c r="B299" t="s">
        <v>28</v>
      </c>
      <c r="C299">
        <v>9</v>
      </c>
      <c r="D299">
        <v>7.09</v>
      </c>
      <c r="E299">
        <f t="shared" si="4"/>
        <v>7.09</v>
      </c>
      <c r="F299">
        <v>930</v>
      </c>
      <c r="G299">
        <v>950</v>
      </c>
      <c r="H299">
        <v>1030</v>
      </c>
      <c r="I299" t="s">
        <v>143</v>
      </c>
      <c r="J299">
        <v>232011</v>
      </c>
      <c r="K299">
        <v>7794710</v>
      </c>
      <c r="L299">
        <v>12.81</v>
      </c>
      <c r="M299">
        <v>1.704</v>
      </c>
    </row>
    <row r="300" spans="1:13" x14ac:dyDescent="0.2">
      <c r="A300" t="s">
        <v>161</v>
      </c>
      <c r="B300" t="s">
        <v>30</v>
      </c>
      <c r="C300">
        <v>10</v>
      </c>
      <c r="D300">
        <v>7.5529999999999999</v>
      </c>
      <c r="E300">
        <f t="shared" si="4"/>
        <v>7.55</v>
      </c>
      <c r="F300">
        <v>1070</v>
      </c>
      <c r="G300">
        <v>1096</v>
      </c>
      <c r="H300">
        <v>1156</v>
      </c>
      <c r="I300" t="s">
        <v>143</v>
      </c>
      <c r="J300">
        <v>43717</v>
      </c>
      <c r="K300">
        <v>2234174</v>
      </c>
      <c r="L300">
        <v>3.67</v>
      </c>
      <c r="M300">
        <v>0.48799999999999999</v>
      </c>
    </row>
    <row r="301" spans="1:13" x14ac:dyDescent="0.2">
      <c r="A301" t="s">
        <v>161</v>
      </c>
      <c r="B301" t="s">
        <v>32</v>
      </c>
      <c r="C301">
        <v>11</v>
      </c>
      <c r="D301">
        <v>7.8470000000000004</v>
      </c>
      <c r="E301">
        <f t="shared" si="4"/>
        <v>7.85</v>
      </c>
      <c r="F301">
        <v>1157</v>
      </c>
      <c r="G301">
        <v>1189</v>
      </c>
      <c r="H301">
        <v>1196</v>
      </c>
      <c r="I301" t="s">
        <v>58</v>
      </c>
      <c r="J301">
        <v>16452</v>
      </c>
      <c r="K301">
        <v>-94016</v>
      </c>
      <c r="L301">
        <v>-0.15</v>
      </c>
      <c r="M301">
        <v>-2.1000000000000001E-2</v>
      </c>
    </row>
    <row r="302" spans="1:13" x14ac:dyDescent="0.2">
      <c r="A302" t="s">
        <v>161</v>
      </c>
      <c r="B302" t="s">
        <v>33</v>
      </c>
      <c r="C302">
        <v>12</v>
      </c>
      <c r="D302">
        <v>8.3480000000000008</v>
      </c>
      <c r="E302">
        <f t="shared" si="4"/>
        <v>8.35</v>
      </c>
      <c r="F302">
        <v>1321</v>
      </c>
      <c r="G302">
        <v>1348</v>
      </c>
      <c r="H302">
        <v>1356</v>
      </c>
      <c r="I302" t="s">
        <v>58</v>
      </c>
      <c r="J302">
        <v>30417</v>
      </c>
      <c r="K302">
        <v>617127</v>
      </c>
      <c r="L302">
        <v>1.01</v>
      </c>
      <c r="M302">
        <v>0.13500000000000001</v>
      </c>
    </row>
    <row r="303" spans="1:13" x14ac:dyDescent="0.2">
      <c r="A303" t="s">
        <v>161</v>
      </c>
      <c r="B303" t="s">
        <v>35</v>
      </c>
      <c r="C303">
        <v>13</v>
      </c>
      <c r="D303">
        <v>8.4</v>
      </c>
      <c r="E303">
        <f t="shared" si="4"/>
        <v>8.4</v>
      </c>
      <c r="F303">
        <v>1356</v>
      </c>
      <c r="G303">
        <v>1364</v>
      </c>
      <c r="H303">
        <v>1381</v>
      </c>
      <c r="I303" t="s">
        <v>140</v>
      </c>
      <c r="J303">
        <v>32835</v>
      </c>
      <c r="K303">
        <v>779066</v>
      </c>
      <c r="L303">
        <v>1.28</v>
      </c>
      <c r="M303">
        <v>0.17</v>
      </c>
    </row>
    <row r="304" spans="1:13" x14ac:dyDescent="0.2">
      <c r="A304" t="s">
        <v>161</v>
      </c>
      <c r="B304" t="s">
        <v>36</v>
      </c>
      <c r="C304">
        <v>14</v>
      </c>
      <c r="D304">
        <v>8.6489999999999991</v>
      </c>
      <c r="E304">
        <f t="shared" si="4"/>
        <v>8.65</v>
      </c>
      <c r="F304">
        <v>1413</v>
      </c>
      <c r="G304">
        <v>1443</v>
      </c>
      <c r="H304">
        <v>1474</v>
      </c>
      <c r="I304" t="s">
        <v>143</v>
      </c>
      <c r="J304">
        <v>29293</v>
      </c>
      <c r="K304">
        <v>1112712</v>
      </c>
      <c r="L304">
        <v>1.83</v>
      </c>
      <c r="M304">
        <v>0.24299999999999999</v>
      </c>
    </row>
    <row r="305" spans="1:13" x14ac:dyDescent="0.2">
      <c r="A305" t="s">
        <v>161</v>
      </c>
      <c r="B305" t="s">
        <v>38</v>
      </c>
      <c r="C305">
        <v>15</v>
      </c>
      <c r="D305">
        <v>8.9659999999999993</v>
      </c>
      <c r="E305">
        <f t="shared" si="4"/>
        <v>8.9700000000000006</v>
      </c>
      <c r="F305">
        <v>1515</v>
      </c>
      <c r="G305">
        <v>1543</v>
      </c>
      <c r="H305">
        <v>1617</v>
      </c>
      <c r="I305" t="s">
        <v>58</v>
      </c>
      <c r="J305">
        <v>253114</v>
      </c>
      <c r="K305">
        <v>11965187</v>
      </c>
      <c r="L305">
        <v>19.670000000000002</v>
      </c>
      <c r="M305">
        <v>2.6150000000000002</v>
      </c>
    </row>
    <row r="306" spans="1:13" x14ac:dyDescent="0.2">
      <c r="A306" t="s">
        <v>161</v>
      </c>
      <c r="B306" t="s">
        <v>40</v>
      </c>
      <c r="C306">
        <v>16</v>
      </c>
      <c r="D306">
        <v>9.3800000000000008</v>
      </c>
      <c r="E306">
        <f t="shared" si="4"/>
        <v>9.3800000000000008</v>
      </c>
      <c r="F306">
        <v>1651</v>
      </c>
      <c r="G306">
        <v>1674</v>
      </c>
      <c r="H306">
        <v>1710</v>
      </c>
      <c r="I306" t="s">
        <v>17</v>
      </c>
      <c r="J306">
        <v>420313</v>
      </c>
      <c r="K306">
        <v>18888866</v>
      </c>
      <c r="L306">
        <v>31.05</v>
      </c>
      <c r="M306">
        <v>4.1280000000000001</v>
      </c>
    </row>
    <row r="307" spans="1:13" x14ac:dyDescent="0.2">
      <c r="A307" t="s">
        <v>161</v>
      </c>
      <c r="B307" t="s">
        <v>42</v>
      </c>
      <c r="C307">
        <v>17</v>
      </c>
      <c r="D307">
        <v>9.5440000000000005</v>
      </c>
      <c r="E307">
        <f t="shared" si="4"/>
        <v>9.5399999999999991</v>
      </c>
      <c r="F307">
        <v>1710</v>
      </c>
      <c r="G307">
        <v>1726</v>
      </c>
      <c r="H307">
        <v>1757</v>
      </c>
      <c r="I307" t="s">
        <v>23</v>
      </c>
      <c r="J307">
        <v>167589</v>
      </c>
      <c r="K307">
        <v>8854569</v>
      </c>
      <c r="L307">
        <v>14.55</v>
      </c>
      <c r="M307">
        <v>1.9350000000000001</v>
      </c>
    </row>
    <row r="308" spans="1:13" x14ac:dyDescent="0.2">
      <c r="A308" t="s">
        <v>161</v>
      </c>
      <c r="B308" t="s">
        <v>43</v>
      </c>
      <c r="C308">
        <v>18</v>
      </c>
      <c r="D308">
        <v>9.6679999999999993</v>
      </c>
      <c r="E308">
        <f t="shared" si="4"/>
        <v>9.67</v>
      </c>
      <c r="F308">
        <v>1757</v>
      </c>
      <c r="G308">
        <v>1765</v>
      </c>
      <c r="H308">
        <v>1787</v>
      </c>
      <c r="I308" t="s">
        <v>23</v>
      </c>
      <c r="J308">
        <v>54152</v>
      </c>
      <c r="K308">
        <v>2244300</v>
      </c>
      <c r="L308">
        <v>3.69</v>
      </c>
      <c r="M308">
        <v>0.49</v>
      </c>
    </row>
    <row r="309" spans="1:13" x14ac:dyDescent="0.2">
      <c r="A309" t="s">
        <v>161</v>
      </c>
      <c r="B309" t="s">
        <v>45</v>
      </c>
      <c r="C309">
        <v>19</v>
      </c>
      <c r="D309">
        <v>9.8190000000000008</v>
      </c>
      <c r="E309">
        <f t="shared" si="4"/>
        <v>9.82</v>
      </c>
      <c r="F309">
        <v>1787</v>
      </c>
      <c r="G309">
        <v>1813</v>
      </c>
      <c r="H309">
        <v>1851</v>
      </c>
      <c r="I309" t="s">
        <v>23</v>
      </c>
      <c r="J309">
        <v>97485</v>
      </c>
      <c r="K309">
        <v>5936589</v>
      </c>
      <c r="L309">
        <v>9.76</v>
      </c>
      <c r="M309">
        <v>1.2969999999999999</v>
      </c>
    </row>
    <row r="310" spans="1:13" x14ac:dyDescent="0.2">
      <c r="A310" t="s">
        <v>161</v>
      </c>
      <c r="B310" t="s">
        <v>47</v>
      </c>
      <c r="C310">
        <v>20</v>
      </c>
      <c r="D310">
        <v>9.9930000000000003</v>
      </c>
      <c r="E310">
        <f t="shared" si="4"/>
        <v>9.99</v>
      </c>
      <c r="F310">
        <v>1851</v>
      </c>
      <c r="G310">
        <v>1868</v>
      </c>
      <c r="H310">
        <v>1882</v>
      </c>
      <c r="I310" t="s">
        <v>23</v>
      </c>
      <c r="J310">
        <v>77041</v>
      </c>
      <c r="K310">
        <v>2682966</v>
      </c>
      <c r="L310">
        <v>4.41</v>
      </c>
      <c r="M310">
        <v>0.58599999999999997</v>
      </c>
    </row>
    <row r="311" spans="1:13" x14ac:dyDescent="0.2">
      <c r="A311" t="s">
        <v>161</v>
      </c>
      <c r="B311" t="s">
        <v>49</v>
      </c>
      <c r="C311">
        <v>21</v>
      </c>
      <c r="D311">
        <v>10.089</v>
      </c>
      <c r="E311">
        <f t="shared" si="4"/>
        <v>10.09</v>
      </c>
      <c r="F311">
        <v>1882</v>
      </c>
      <c r="G311">
        <v>1898</v>
      </c>
      <c r="H311">
        <v>1922</v>
      </c>
      <c r="I311" t="s">
        <v>23</v>
      </c>
      <c r="J311">
        <v>1717881</v>
      </c>
      <c r="K311">
        <v>60837459</v>
      </c>
      <c r="L311">
        <v>100</v>
      </c>
      <c r="M311">
        <v>13.295999999999999</v>
      </c>
    </row>
    <row r="312" spans="1:13" x14ac:dyDescent="0.2">
      <c r="A312" t="s">
        <v>161</v>
      </c>
      <c r="B312" t="s">
        <v>50</v>
      </c>
      <c r="C312">
        <v>22</v>
      </c>
      <c r="D312">
        <v>10.178000000000001</v>
      </c>
      <c r="E312">
        <f t="shared" si="4"/>
        <v>10.18</v>
      </c>
      <c r="F312">
        <v>1922</v>
      </c>
      <c r="G312">
        <v>1926</v>
      </c>
      <c r="H312">
        <v>1996</v>
      </c>
      <c r="I312" t="s">
        <v>51</v>
      </c>
      <c r="J312">
        <v>477257</v>
      </c>
      <c r="K312">
        <v>23938117</v>
      </c>
      <c r="L312">
        <v>39.35</v>
      </c>
      <c r="M312">
        <v>5.2320000000000002</v>
      </c>
    </row>
    <row r="313" spans="1:13" x14ac:dyDescent="0.2">
      <c r="A313" t="s">
        <v>161</v>
      </c>
      <c r="B313" t="s">
        <v>52</v>
      </c>
      <c r="C313">
        <v>23</v>
      </c>
      <c r="D313">
        <v>11.632999999999999</v>
      </c>
      <c r="E313">
        <f t="shared" si="4"/>
        <v>11.63</v>
      </c>
      <c r="F313">
        <v>2346</v>
      </c>
      <c r="G313">
        <v>2386</v>
      </c>
      <c r="H313">
        <v>2418</v>
      </c>
      <c r="I313" t="s">
        <v>162</v>
      </c>
      <c r="J313">
        <v>38026</v>
      </c>
      <c r="K313">
        <v>2696121</v>
      </c>
      <c r="L313">
        <v>4.43</v>
      </c>
      <c r="M313">
        <v>0.58899999999999997</v>
      </c>
    </row>
    <row r="314" spans="1:13" x14ac:dyDescent="0.2">
      <c r="A314" t="s">
        <v>161</v>
      </c>
      <c r="B314" t="s">
        <v>54</v>
      </c>
      <c r="C314">
        <v>24</v>
      </c>
      <c r="D314">
        <v>11.994999999999999</v>
      </c>
      <c r="E314">
        <f t="shared" si="4"/>
        <v>12</v>
      </c>
      <c r="F314">
        <v>2418</v>
      </c>
      <c r="G314">
        <v>2501</v>
      </c>
      <c r="H314">
        <v>2533</v>
      </c>
      <c r="I314" t="s">
        <v>31</v>
      </c>
      <c r="J314">
        <v>24615</v>
      </c>
      <c r="K314">
        <v>2771573</v>
      </c>
      <c r="L314">
        <v>4.5599999999999996</v>
      </c>
      <c r="M314">
        <v>0.60599999999999998</v>
      </c>
    </row>
    <row r="315" spans="1:13" x14ac:dyDescent="0.2">
      <c r="A315" t="s">
        <v>161</v>
      </c>
      <c r="B315" t="s">
        <v>56</v>
      </c>
      <c r="C315">
        <v>25</v>
      </c>
      <c r="D315">
        <v>12.301</v>
      </c>
      <c r="E315">
        <f t="shared" si="4"/>
        <v>12.3</v>
      </c>
      <c r="F315">
        <v>2560</v>
      </c>
      <c r="G315">
        <v>2598</v>
      </c>
      <c r="H315">
        <v>2609</v>
      </c>
      <c r="I315" t="s">
        <v>162</v>
      </c>
      <c r="J315">
        <v>35748</v>
      </c>
      <c r="K315">
        <v>1848187</v>
      </c>
      <c r="L315">
        <v>3.04</v>
      </c>
      <c r="M315">
        <v>0.40400000000000003</v>
      </c>
    </row>
    <row r="316" spans="1:13" x14ac:dyDescent="0.2">
      <c r="A316" t="s">
        <v>161</v>
      </c>
      <c r="B316" t="s">
        <v>57</v>
      </c>
      <c r="C316">
        <v>26</v>
      </c>
      <c r="D316">
        <v>12.401</v>
      </c>
      <c r="E316">
        <f t="shared" si="4"/>
        <v>12.4</v>
      </c>
      <c r="F316">
        <v>2609</v>
      </c>
      <c r="G316">
        <v>2629</v>
      </c>
      <c r="H316">
        <v>2662</v>
      </c>
      <c r="I316" t="s">
        <v>44</v>
      </c>
      <c r="J316">
        <v>109792</v>
      </c>
      <c r="K316">
        <v>5385578</v>
      </c>
      <c r="L316">
        <v>8.85</v>
      </c>
      <c r="M316">
        <v>1.177</v>
      </c>
    </row>
    <row r="317" spans="1:13" x14ac:dyDescent="0.2">
      <c r="A317" t="s">
        <v>161</v>
      </c>
      <c r="B317" t="s">
        <v>59</v>
      </c>
      <c r="C317">
        <v>27</v>
      </c>
      <c r="D317">
        <v>12.547000000000001</v>
      </c>
      <c r="E317">
        <f t="shared" si="4"/>
        <v>12.55</v>
      </c>
      <c r="F317">
        <v>2662</v>
      </c>
      <c r="G317">
        <v>2675</v>
      </c>
      <c r="H317">
        <v>2739</v>
      </c>
      <c r="I317" t="s">
        <v>34</v>
      </c>
      <c r="J317">
        <v>369581</v>
      </c>
      <c r="K317">
        <v>16488138</v>
      </c>
      <c r="L317">
        <v>27.1</v>
      </c>
      <c r="M317">
        <v>3.6030000000000002</v>
      </c>
    </row>
    <row r="318" spans="1:13" x14ac:dyDescent="0.2">
      <c r="A318" t="s">
        <v>161</v>
      </c>
      <c r="B318" t="s">
        <v>61</v>
      </c>
      <c r="C318">
        <v>28</v>
      </c>
      <c r="D318">
        <v>12.848000000000001</v>
      </c>
      <c r="E318">
        <f t="shared" si="4"/>
        <v>12.85</v>
      </c>
      <c r="F318">
        <v>2739</v>
      </c>
      <c r="G318">
        <v>2771</v>
      </c>
      <c r="H318">
        <v>2778</v>
      </c>
      <c r="I318" t="s">
        <v>39</v>
      </c>
      <c r="J318">
        <v>51869</v>
      </c>
      <c r="K318">
        <v>1467267</v>
      </c>
      <c r="L318">
        <v>2.41</v>
      </c>
      <c r="M318">
        <v>0.32100000000000001</v>
      </c>
    </row>
    <row r="319" spans="1:13" x14ac:dyDescent="0.2">
      <c r="A319" t="s">
        <v>161</v>
      </c>
      <c r="B319" t="s">
        <v>62</v>
      </c>
      <c r="C319">
        <v>29</v>
      </c>
      <c r="D319">
        <v>12.919</v>
      </c>
      <c r="E319">
        <f t="shared" si="4"/>
        <v>12.92</v>
      </c>
      <c r="F319">
        <v>2778</v>
      </c>
      <c r="G319">
        <v>2793</v>
      </c>
      <c r="H319">
        <v>2832</v>
      </c>
      <c r="I319" t="s">
        <v>53</v>
      </c>
      <c r="J319">
        <v>226992</v>
      </c>
      <c r="K319">
        <v>8838161</v>
      </c>
      <c r="L319">
        <v>14.53</v>
      </c>
      <c r="M319">
        <v>1.9319999999999999</v>
      </c>
    </row>
    <row r="320" spans="1:13" x14ac:dyDescent="0.2">
      <c r="A320" t="s">
        <v>161</v>
      </c>
      <c r="B320" t="s">
        <v>63</v>
      </c>
      <c r="C320">
        <v>30</v>
      </c>
      <c r="D320">
        <v>13.375999999999999</v>
      </c>
      <c r="E320">
        <f t="shared" si="4"/>
        <v>13.38</v>
      </c>
      <c r="F320">
        <v>2920</v>
      </c>
      <c r="G320">
        <v>2938</v>
      </c>
      <c r="H320">
        <v>2964</v>
      </c>
      <c r="I320" t="s">
        <v>53</v>
      </c>
      <c r="J320">
        <v>45955</v>
      </c>
      <c r="K320">
        <v>1755414</v>
      </c>
      <c r="L320">
        <v>2.89</v>
      </c>
      <c r="M320">
        <v>0.38400000000000001</v>
      </c>
    </row>
    <row r="321" spans="1:13" x14ac:dyDescent="0.2">
      <c r="A321" t="s">
        <v>161</v>
      </c>
      <c r="B321" t="s">
        <v>65</v>
      </c>
      <c r="C321">
        <v>31</v>
      </c>
      <c r="D321">
        <v>14.253</v>
      </c>
      <c r="E321">
        <f t="shared" si="4"/>
        <v>14.25</v>
      </c>
      <c r="F321">
        <v>3133</v>
      </c>
      <c r="G321">
        <v>3215</v>
      </c>
      <c r="H321">
        <v>3246</v>
      </c>
      <c r="I321" t="s">
        <v>55</v>
      </c>
      <c r="J321">
        <v>332216</v>
      </c>
      <c r="K321">
        <v>10838725</v>
      </c>
      <c r="L321">
        <v>17.82</v>
      </c>
      <c r="M321">
        <v>2.3690000000000002</v>
      </c>
    </row>
    <row r="322" spans="1:13" x14ac:dyDescent="0.2">
      <c r="A322" t="s">
        <v>161</v>
      </c>
      <c r="B322" t="s">
        <v>66</v>
      </c>
      <c r="C322">
        <v>32</v>
      </c>
      <c r="D322">
        <v>15.095000000000001</v>
      </c>
      <c r="E322">
        <f t="shared" si="4"/>
        <v>15.1</v>
      </c>
      <c r="F322">
        <v>3437</v>
      </c>
      <c r="G322">
        <v>3481</v>
      </c>
      <c r="H322">
        <v>3501</v>
      </c>
      <c r="I322" t="s">
        <v>67</v>
      </c>
      <c r="J322">
        <v>30556</v>
      </c>
      <c r="K322">
        <v>749121</v>
      </c>
      <c r="L322">
        <v>1.23</v>
      </c>
      <c r="M322">
        <v>0.16400000000000001</v>
      </c>
    </row>
    <row r="323" spans="1:13" x14ac:dyDescent="0.2">
      <c r="A323" t="s">
        <v>161</v>
      </c>
      <c r="B323" t="s">
        <v>68</v>
      </c>
      <c r="C323">
        <v>33</v>
      </c>
      <c r="D323">
        <v>15.571</v>
      </c>
      <c r="E323">
        <f t="shared" ref="E323:E386" si="5">ROUND(D323,2)</f>
        <v>15.57</v>
      </c>
      <c r="F323">
        <v>3596</v>
      </c>
      <c r="G323">
        <v>3632</v>
      </c>
      <c r="H323">
        <v>3681</v>
      </c>
      <c r="I323" t="s">
        <v>64</v>
      </c>
      <c r="J323">
        <v>205489</v>
      </c>
      <c r="K323">
        <v>8395454</v>
      </c>
      <c r="L323">
        <v>13.8</v>
      </c>
      <c r="M323">
        <v>1.835</v>
      </c>
    </row>
    <row r="324" spans="1:13" x14ac:dyDescent="0.2">
      <c r="A324" t="s">
        <v>161</v>
      </c>
      <c r="B324" t="s">
        <v>69</v>
      </c>
      <c r="C324">
        <v>34</v>
      </c>
      <c r="D324">
        <v>15.794</v>
      </c>
      <c r="E324">
        <f t="shared" si="5"/>
        <v>15.79</v>
      </c>
      <c r="F324">
        <v>3681</v>
      </c>
      <c r="G324">
        <v>3702</v>
      </c>
      <c r="H324">
        <v>3725</v>
      </c>
      <c r="I324" t="s">
        <v>53</v>
      </c>
      <c r="J324">
        <v>40226</v>
      </c>
      <c r="K324">
        <v>1647010</v>
      </c>
      <c r="L324">
        <v>2.71</v>
      </c>
      <c r="M324">
        <v>0.36</v>
      </c>
    </row>
    <row r="325" spans="1:13" x14ac:dyDescent="0.2">
      <c r="A325" t="s">
        <v>161</v>
      </c>
      <c r="B325" t="s">
        <v>70</v>
      </c>
      <c r="C325">
        <v>35</v>
      </c>
      <c r="D325">
        <v>15.919</v>
      </c>
      <c r="E325">
        <f t="shared" si="5"/>
        <v>15.92</v>
      </c>
      <c r="F325">
        <v>3725</v>
      </c>
      <c r="G325">
        <v>3742</v>
      </c>
      <c r="H325">
        <v>3755</v>
      </c>
      <c r="I325" t="s">
        <v>53</v>
      </c>
      <c r="J325">
        <v>33578</v>
      </c>
      <c r="K325">
        <v>1075294</v>
      </c>
      <c r="L325">
        <v>1.77</v>
      </c>
      <c r="M325">
        <v>0.23499999999999999</v>
      </c>
    </row>
    <row r="326" spans="1:13" x14ac:dyDescent="0.2">
      <c r="A326" t="s">
        <v>161</v>
      </c>
      <c r="B326" t="s">
        <v>71</v>
      </c>
      <c r="C326">
        <v>36</v>
      </c>
      <c r="D326">
        <v>16.02</v>
      </c>
      <c r="E326">
        <f t="shared" si="5"/>
        <v>16.02</v>
      </c>
      <c r="F326">
        <v>3755</v>
      </c>
      <c r="G326">
        <v>3774</v>
      </c>
      <c r="H326">
        <v>3865</v>
      </c>
      <c r="I326" t="s">
        <v>53</v>
      </c>
      <c r="J326">
        <v>125553</v>
      </c>
      <c r="K326">
        <v>9920945</v>
      </c>
      <c r="L326">
        <v>16.309999999999999</v>
      </c>
      <c r="M326">
        <v>2.1680000000000001</v>
      </c>
    </row>
    <row r="327" spans="1:13" x14ac:dyDescent="0.2">
      <c r="A327" t="s">
        <v>161</v>
      </c>
      <c r="B327" t="s">
        <v>72</v>
      </c>
      <c r="C327">
        <v>37</v>
      </c>
      <c r="D327">
        <v>17.824000000000002</v>
      </c>
      <c r="E327">
        <f t="shared" si="5"/>
        <v>17.82</v>
      </c>
      <c r="F327">
        <v>4312</v>
      </c>
      <c r="G327">
        <v>4344</v>
      </c>
      <c r="H327">
        <v>4353</v>
      </c>
      <c r="I327" t="s">
        <v>67</v>
      </c>
      <c r="J327">
        <v>338386</v>
      </c>
      <c r="K327">
        <v>8235462</v>
      </c>
      <c r="L327">
        <v>13.54</v>
      </c>
      <c r="M327">
        <v>1.8</v>
      </c>
    </row>
    <row r="328" spans="1:13" x14ac:dyDescent="0.2">
      <c r="A328" t="s">
        <v>161</v>
      </c>
      <c r="B328" t="s">
        <v>74</v>
      </c>
      <c r="C328">
        <v>38</v>
      </c>
      <c r="D328">
        <v>17.876999999999999</v>
      </c>
      <c r="E328">
        <f t="shared" si="5"/>
        <v>17.88</v>
      </c>
      <c r="F328">
        <v>4353</v>
      </c>
      <c r="G328">
        <v>4361</v>
      </c>
      <c r="H328">
        <v>4385</v>
      </c>
      <c r="I328" t="s">
        <v>44</v>
      </c>
      <c r="J328">
        <v>305802</v>
      </c>
      <c r="K328">
        <v>8003438</v>
      </c>
      <c r="L328">
        <v>13.16</v>
      </c>
      <c r="M328">
        <v>1.7490000000000001</v>
      </c>
    </row>
    <row r="329" spans="1:13" x14ac:dyDescent="0.2">
      <c r="A329" t="s">
        <v>161</v>
      </c>
      <c r="B329" t="s">
        <v>75</v>
      </c>
      <c r="C329">
        <v>39</v>
      </c>
      <c r="D329">
        <v>18.216000000000001</v>
      </c>
      <c r="E329">
        <f t="shared" si="5"/>
        <v>18.22</v>
      </c>
      <c r="F329">
        <v>4448</v>
      </c>
      <c r="G329">
        <v>4468</v>
      </c>
      <c r="H329">
        <v>4487</v>
      </c>
      <c r="I329" t="s">
        <v>44</v>
      </c>
      <c r="J329">
        <v>58792</v>
      </c>
      <c r="K329">
        <v>1702075</v>
      </c>
      <c r="L329">
        <v>2.8</v>
      </c>
      <c r="M329">
        <v>0.372</v>
      </c>
    </row>
    <row r="330" spans="1:13" x14ac:dyDescent="0.2">
      <c r="A330" t="s">
        <v>161</v>
      </c>
      <c r="B330" t="s">
        <v>76</v>
      </c>
      <c r="C330">
        <v>40</v>
      </c>
      <c r="D330">
        <v>18.420999999999999</v>
      </c>
      <c r="E330">
        <f t="shared" si="5"/>
        <v>18.420000000000002</v>
      </c>
      <c r="F330">
        <v>4520</v>
      </c>
      <c r="G330">
        <v>4533</v>
      </c>
      <c r="H330">
        <v>4548</v>
      </c>
      <c r="I330" t="s">
        <v>44</v>
      </c>
      <c r="J330">
        <v>26412</v>
      </c>
      <c r="K330">
        <v>795273</v>
      </c>
      <c r="L330">
        <v>1.31</v>
      </c>
      <c r="M330">
        <v>0.17399999999999999</v>
      </c>
    </row>
    <row r="331" spans="1:13" x14ac:dyDescent="0.2">
      <c r="A331" t="s">
        <v>161</v>
      </c>
      <c r="B331" t="s">
        <v>78</v>
      </c>
      <c r="C331">
        <v>41</v>
      </c>
      <c r="D331">
        <v>18.518999999999998</v>
      </c>
      <c r="E331">
        <f t="shared" si="5"/>
        <v>18.52</v>
      </c>
      <c r="F331">
        <v>4548</v>
      </c>
      <c r="G331">
        <v>4564</v>
      </c>
      <c r="H331">
        <v>4630</v>
      </c>
      <c r="I331" t="s">
        <v>53</v>
      </c>
      <c r="J331">
        <v>1218908</v>
      </c>
      <c r="K331">
        <v>37339595</v>
      </c>
      <c r="L331">
        <v>61.38</v>
      </c>
      <c r="M331">
        <v>8.1609999999999996</v>
      </c>
    </row>
    <row r="332" spans="1:13" x14ac:dyDescent="0.2">
      <c r="A332" t="s">
        <v>161</v>
      </c>
      <c r="B332" t="s">
        <v>79</v>
      </c>
      <c r="C332">
        <v>42</v>
      </c>
      <c r="D332">
        <v>19.111000000000001</v>
      </c>
      <c r="E332">
        <f t="shared" si="5"/>
        <v>19.11</v>
      </c>
      <c r="F332">
        <v>4736</v>
      </c>
      <c r="G332">
        <v>4751</v>
      </c>
      <c r="H332">
        <v>4767</v>
      </c>
      <c r="I332" t="s">
        <v>67</v>
      </c>
      <c r="J332">
        <v>48461</v>
      </c>
      <c r="K332">
        <v>1454846</v>
      </c>
      <c r="L332">
        <v>2.39</v>
      </c>
      <c r="M332">
        <v>0.318</v>
      </c>
    </row>
    <row r="333" spans="1:13" x14ac:dyDescent="0.2">
      <c r="A333" t="s">
        <v>161</v>
      </c>
      <c r="B333" t="s">
        <v>80</v>
      </c>
      <c r="C333">
        <v>43</v>
      </c>
      <c r="D333">
        <v>19.190999999999999</v>
      </c>
      <c r="E333">
        <f t="shared" si="5"/>
        <v>19.190000000000001</v>
      </c>
      <c r="F333">
        <v>4767</v>
      </c>
      <c r="G333">
        <v>4777</v>
      </c>
      <c r="H333">
        <v>4799</v>
      </c>
      <c r="I333" t="s">
        <v>73</v>
      </c>
      <c r="J333">
        <v>44320</v>
      </c>
      <c r="K333">
        <v>1209066</v>
      </c>
      <c r="L333">
        <v>1.99</v>
      </c>
      <c r="M333">
        <v>0.26400000000000001</v>
      </c>
    </row>
    <row r="334" spans="1:13" x14ac:dyDescent="0.2">
      <c r="A334" t="s">
        <v>161</v>
      </c>
      <c r="B334" t="s">
        <v>81</v>
      </c>
      <c r="C334">
        <v>44</v>
      </c>
      <c r="D334">
        <v>20.050999999999998</v>
      </c>
      <c r="E334">
        <f t="shared" si="5"/>
        <v>20.05</v>
      </c>
      <c r="F334">
        <v>5014</v>
      </c>
      <c r="G334">
        <v>5049</v>
      </c>
      <c r="H334">
        <v>5064</v>
      </c>
      <c r="I334" t="s">
        <v>58</v>
      </c>
      <c r="J334">
        <v>40607</v>
      </c>
      <c r="K334">
        <v>1109252</v>
      </c>
      <c r="L334">
        <v>1.82</v>
      </c>
      <c r="M334">
        <v>0.24199999999999999</v>
      </c>
    </row>
    <row r="335" spans="1:13" x14ac:dyDescent="0.2">
      <c r="A335" t="s">
        <v>161</v>
      </c>
      <c r="B335" t="s">
        <v>82</v>
      </c>
      <c r="C335">
        <v>45</v>
      </c>
      <c r="D335">
        <v>20.852</v>
      </c>
      <c r="E335">
        <f t="shared" si="5"/>
        <v>20.85</v>
      </c>
      <c r="F335">
        <v>5279</v>
      </c>
      <c r="G335">
        <v>5302</v>
      </c>
      <c r="H335">
        <v>5323</v>
      </c>
      <c r="I335" t="s">
        <v>58</v>
      </c>
      <c r="J335">
        <v>66560</v>
      </c>
      <c r="K335">
        <v>1958525</v>
      </c>
      <c r="L335">
        <v>3.22</v>
      </c>
      <c r="M335">
        <v>0.42799999999999999</v>
      </c>
    </row>
    <row r="336" spans="1:13" x14ac:dyDescent="0.2">
      <c r="A336" t="s">
        <v>161</v>
      </c>
      <c r="B336" t="s">
        <v>84</v>
      </c>
      <c r="C336">
        <v>46</v>
      </c>
      <c r="D336">
        <v>20.959</v>
      </c>
      <c r="E336">
        <f t="shared" si="5"/>
        <v>20.96</v>
      </c>
      <c r="F336">
        <v>5323</v>
      </c>
      <c r="G336">
        <v>5336</v>
      </c>
      <c r="H336">
        <v>5354</v>
      </c>
      <c r="I336" t="s">
        <v>48</v>
      </c>
      <c r="J336">
        <v>35464</v>
      </c>
      <c r="K336">
        <v>1110824</v>
      </c>
      <c r="L336">
        <v>1.83</v>
      </c>
      <c r="M336">
        <v>0.24299999999999999</v>
      </c>
    </row>
    <row r="337" spans="1:13" x14ac:dyDescent="0.2">
      <c r="A337" t="s">
        <v>161</v>
      </c>
      <c r="B337" t="s">
        <v>85</v>
      </c>
      <c r="C337">
        <v>47</v>
      </c>
      <c r="D337">
        <v>21.084</v>
      </c>
      <c r="E337">
        <f t="shared" si="5"/>
        <v>21.08</v>
      </c>
      <c r="F337">
        <v>5354</v>
      </c>
      <c r="G337">
        <v>5375</v>
      </c>
      <c r="H337">
        <v>5413</v>
      </c>
      <c r="I337" t="s">
        <v>141</v>
      </c>
      <c r="J337">
        <v>154962</v>
      </c>
      <c r="K337">
        <v>4696149</v>
      </c>
      <c r="L337">
        <v>7.72</v>
      </c>
      <c r="M337">
        <v>1.026</v>
      </c>
    </row>
    <row r="338" spans="1:13" x14ac:dyDescent="0.2">
      <c r="A338" t="s">
        <v>161</v>
      </c>
      <c r="B338" t="s">
        <v>86</v>
      </c>
      <c r="C338">
        <v>48</v>
      </c>
      <c r="D338">
        <v>21.324000000000002</v>
      </c>
      <c r="E338">
        <f t="shared" si="5"/>
        <v>21.32</v>
      </c>
      <c r="F338">
        <v>5426</v>
      </c>
      <c r="G338">
        <v>5451</v>
      </c>
      <c r="H338">
        <v>5504</v>
      </c>
      <c r="I338" t="s">
        <v>46</v>
      </c>
      <c r="J338">
        <v>1593224</v>
      </c>
      <c r="K338">
        <v>42347604</v>
      </c>
      <c r="L338">
        <v>69.61</v>
      </c>
      <c r="M338">
        <v>9.2550000000000008</v>
      </c>
    </row>
    <row r="339" spans="1:13" x14ac:dyDescent="0.2">
      <c r="A339" t="s">
        <v>161</v>
      </c>
      <c r="B339" t="s">
        <v>88</v>
      </c>
      <c r="C339">
        <v>49</v>
      </c>
      <c r="D339">
        <v>22.18</v>
      </c>
      <c r="E339">
        <f t="shared" si="5"/>
        <v>22.18</v>
      </c>
      <c r="F339">
        <v>5691</v>
      </c>
      <c r="G339">
        <v>5722</v>
      </c>
      <c r="H339">
        <v>5743</v>
      </c>
      <c r="I339" t="s">
        <v>25</v>
      </c>
      <c r="J339">
        <v>54429</v>
      </c>
      <c r="K339">
        <v>1742396</v>
      </c>
      <c r="L339">
        <v>2.86</v>
      </c>
      <c r="M339">
        <v>0.38100000000000001</v>
      </c>
    </row>
    <row r="340" spans="1:13" x14ac:dyDescent="0.2">
      <c r="A340" t="s">
        <v>161</v>
      </c>
      <c r="B340" t="s">
        <v>89</v>
      </c>
      <c r="C340">
        <v>50</v>
      </c>
      <c r="D340">
        <v>22.361999999999998</v>
      </c>
      <c r="E340">
        <f t="shared" si="5"/>
        <v>22.36</v>
      </c>
      <c r="F340">
        <v>5743</v>
      </c>
      <c r="G340">
        <v>5780</v>
      </c>
      <c r="H340">
        <v>5811</v>
      </c>
      <c r="I340" t="s">
        <v>23</v>
      </c>
      <c r="J340">
        <v>126531</v>
      </c>
      <c r="K340">
        <v>4506517</v>
      </c>
      <c r="L340">
        <v>7.41</v>
      </c>
      <c r="M340">
        <v>0.98499999999999999</v>
      </c>
    </row>
    <row r="341" spans="1:13" x14ac:dyDescent="0.2">
      <c r="A341" t="s">
        <v>161</v>
      </c>
      <c r="B341" t="s">
        <v>90</v>
      </c>
      <c r="C341">
        <v>51</v>
      </c>
      <c r="D341">
        <v>22.866</v>
      </c>
      <c r="E341">
        <f t="shared" si="5"/>
        <v>22.87</v>
      </c>
      <c r="F341">
        <v>5916</v>
      </c>
      <c r="G341">
        <v>5939</v>
      </c>
      <c r="H341">
        <v>5965</v>
      </c>
      <c r="I341" t="s">
        <v>41</v>
      </c>
      <c r="J341">
        <v>91635</v>
      </c>
      <c r="K341">
        <v>2540980</v>
      </c>
      <c r="L341">
        <v>4.18</v>
      </c>
      <c r="M341">
        <v>0.55500000000000005</v>
      </c>
    </row>
    <row r="342" spans="1:13" x14ac:dyDescent="0.2">
      <c r="A342" t="s">
        <v>161</v>
      </c>
      <c r="B342" t="s">
        <v>92</v>
      </c>
      <c r="C342">
        <v>52</v>
      </c>
      <c r="D342">
        <v>23.248000000000001</v>
      </c>
      <c r="E342">
        <f t="shared" si="5"/>
        <v>23.25</v>
      </c>
      <c r="F342">
        <v>6017</v>
      </c>
      <c r="G342">
        <v>6060</v>
      </c>
      <c r="H342">
        <v>6073</v>
      </c>
      <c r="I342" t="s">
        <v>17</v>
      </c>
      <c r="J342">
        <v>109860</v>
      </c>
      <c r="K342">
        <v>3303754</v>
      </c>
      <c r="L342">
        <v>5.43</v>
      </c>
      <c r="M342">
        <v>0.72199999999999998</v>
      </c>
    </row>
    <row r="343" spans="1:13" x14ac:dyDescent="0.2">
      <c r="A343" t="s">
        <v>161</v>
      </c>
      <c r="B343" t="s">
        <v>94</v>
      </c>
      <c r="C343">
        <v>53</v>
      </c>
      <c r="D343">
        <v>23.335999999999999</v>
      </c>
      <c r="E343">
        <f t="shared" si="5"/>
        <v>23.34</v>
      </c>
      <c r="F343">
        <v>6073</v>
      </c>
      <c r="G343">
        <v>6088</v>
      </c>
      <c r="H343">
        <v>6109</v>
      </c>
      <c r="I343" t="s">
        <v>23</v>
      </c>
      <c r="J343">
        <v>99942</v>
      </c>
      <c r="K343">
        <v>2949174</v>
      </c>
      <c r="L343">
        <v>4.8499999999999996</v>
      </c>
      <c r="M343">
        <v>0.64500000000000002</v>
      </c>
    </row>
    <row r="344" spans="1:13" x14ac:dyDescent="0.2">
      <c r="A344" t="s">
        <v>161</v>
      </c>
      <c r="B344" t="s">
        <v>95</v>
      </c>
      <c r="C344">
        <v>54</v>
      </c>
      <c r="D344">
        <v>23.457999999999998</v>
      </c>
      <c r="E344">
        <f t="shared" si="5"/>
        <v>23.46</v>
      </c>
      <c r="F344">
        <v>6109</v>
      </c>
      <c r="G344">
        <v>6126</v>
      </c>
      <c r="H344">
        <v>6142</v>
      </c>
      <c r="I344" t="s">
        <v>34</v>
      </c>
      <c r="J344">
        <v>36463</v>
      </c>
      <c r="K344">
        <v>1002055</v>
      </c>
      <c r="L344">
        <v>1.65</v>
      </c>
      <c r="M344">
        <v>0.219</v>
      </c>
    </row>
    <row r="345" spans="1:13" x14ac:dyDescent="0.2">
      <c r="A345" t="s">
        <v>161</v>
      </c>
      <c r="B345" t="s">
        <v>96</v>
      </c>
      <c r="C345">
        <v>55</v>
      </c>
      <c r="D345">
        <v>23.562999999999999</v>
      </c>
      <c r="E345">
        <f t="shared" si="5"/>
        <v>23.56</v>
      </c>
      <c r="F345">
        <v>6142</v>
      </c>
      <c r="G345">
        <v>6159</v>
      </c>
      <c r="H345">
        <v>6177</v>
      </c>
      <c r="I345" t="s">
        <v>34</v>
      </c>
      <c r="J345">
        <v>37779</v>
      </c>
      <c r="K345">
        <v>1361441</v>
      </c>
      <c r="L345">
        <v>2.2400000000000002</v>
      </c>
      <c r="M345">
        <v>0.29799999999999999</v>
      </c>
    </row>
    <row r="346" spans="1:13" x14ac:dyDescent="0.2">
      <c r="A346" t="s">
        <v>161</v>
      </c>
      <c r="B346" t="s">
        <v>98</v>
      </c>
      <c r="C346">
        <v>56</v>
      </c>
      <c r="D346">
        <v>23.67</v>
      </c>
      <c r="E346">
        <f t="shared" si="5"/>
        <v>23.67</v>
      </c>
      <c r="F346">
        <v>6177</v>
      </c>
      <c r="G346">
        <v>6193</v>
      </c>
      <c r="H346">
        <v>6225</v>
      </c>
      <c r="I346" t="s">
        <v>37</v>
      </c>
      <c r="J346">
        <v>68413</v>
      </c>
      <c r="K346">
        <v>2389566</v>
      </c>
      <c r="L346">
        <v>3.93</v>
      </c>
      <c r="M346">
        <v>0.52200000000000002</v>
      </c>
    </row>
    <row r="347" spans="1:13" x14ac:dyDescent="0.2">
      <c r="A347" t="s">
        <v>161</v>
      </c>
      <c r="B347" t="s">
        <v>99</v>
      </c>
      <c r="C347">
        <v>57</v>
      </c>
      <c r="D347">
        <v>23.898</v>
      </c>
      <c r="E347">
        <f t="shared" si="5"/>
        <v>23.9</v>
      </c>
      <c r="F347">
        <v>6237</v>
      </c>
      <c r="G347">
        <v>6265</v>
      </c>
      <c r="H347">
        <v>6286</v>
      </c>
      <c r="I347" t="s">
        <v>77</v>
      </c>
      <c r="J347">
        <v>82017</v>
      </c>
      <c r="K347">
        <v>2287911</v>
      </c>
      <c r="L347">
        <v>3.76</v>
      </c>
      <c r="M347">
        <v>0.5</v>
      </c>
    </row>
    <row r="348" spans="1:13" x14ac:dyDescent="0.2">
      <c r="A348" t="s">
        <v>163</v>
      </c>
      <c r="B348" t="s">
        <v>164</v>
      </c>
      <c r="C348">
        <v>34</v>
      </c>
      <c r="D348">
        <v>25.283000000000001</v>
      </c>
      <c r="E348">
        <f t="shared" si="5"/>
        <v>25.28</v>
      </c>
      <c r="F348">
        <v>6670</v>
      </c>
      <c r="G348">
        <v>6703</v>
      </c>
      <c r="H348">
        <v>6756</v>
      </c>
      <c r="I348" t="s">
        <v>129</v>
      </c>
      <c r="J348">
        <v>259917</v>
      </c>
      <c r="K348">
        <v>9248164</v>
      </c>
      <c r="L348">
        <v>13.81</v>
      </c>
      <c r="M348">
        <v>3.3570000000000002</v>
      </c>
    </row>
    <row r="349" spans="1:13" x14ac:dyDescent="0.2">
      <c r="A349" t="s">
        <v>163</v>
      </c>
      <c r="B349" t="s">
        <v>165</v>
      </c>
      <c r="C349">
        <v>35</v>
      </c>
      <c r="D349">
        <v>26.608000000000001</v>
      </c>
      <c r="E349">
        <f t="shared" si="5"/>
        <v>26.61</v>
      </c>
      <c r="F349">
        <v>7062</v>
      </c>
      <c r="G349">
        <v>7122</v>
      </c>
      <c r="H349">
        <v>7156</v>
      </c>
      <c r="I349" t="s">
        <v>129</v>
      </c>
      <c r="J349">
        <v>34856</v>
      </c>
      <c r="K349">
        <v>1350000</v>
      </c>
      <c r="L349">
        <v>2.02</v>
      </c>
      <c r="M349">
        <v>0.49</v>
      </c>
    </row>
    <row r="350" spans="1:13" x14ac:dyDescent="0.2">
      <c r="A350" t="s">
        <v>163</v>
      </c>
      <c r="B350" t="s">
        <v>166</v>
      </c>
      <c r="C350">
        <v>36</v>
      </c>
      <c r="D350">
        <v>31.76</v>
      </c>
      <c r="E350">
        <f t="shared" si="5"/>
        <v>31.76</v>
      </c>
      <c r="F350">
        <v>8683</v>
      </c>
      <c r="G350">
        <v>8752</v>
      </c>
      <c r="H350">
        <v>8781</v>
      </c>
      <c r="I350" t="s">
        <v>29</v>
      </c>
      <c r="J350">
        <v>21401</v>
      </c>
      <c r="K350">
        <v>587753</v>
      </c>
      <c r="L350">
        <v>0.88</v>
      </c>
      <c r="M350">
        <v>0.21299999999999999</v>
      </c>
    </row>
    <row r="351" spans="1:13" x14ac:dyDescent="0.2">
      <c r="A351" t="s">
        <v>163</v>
      </c>
      <c r="B351" t="s">
        <v>167</v>
      </c>
      <c r="C351">
        <v>37</v>
      </c>
      <c r="D351">
        <v>34.213000000000001</v>
      </c>
      <c r="E351">
        <f t="shared" si="5"/>
        <v>34.21</v>
      </c>
      <c r="F351">
        <v>9503</v>
      </c>
      <c r="G351">
        <v>9527</v>
      </c>
      <c r="H351">
        <v>9582</v>
      </c>
      <c r="I351" t="s">
        <v>168</v>
      </c>
      <c r="J351">
        <v>2694599</v>
      </c>
      <c r="K351">
        <v>66952172</v>
      </c>
      <c r="L351">
        <v>100</v>
      </c>
      <c r="M351">
        <v>24.305</v>
      </c>
    </row>
    <row r="352" spans="1:13" x14ac:dyDescent="0.2">
      <c r="A352" t="s">
        <v>163</v>
      </c>
      <c r="B352" t="s">
        <v>169</v>
      </c>
      <c r="C352">
        <v>38</v>
      </c>
      <c r="D352">
        <v>34.944000000000003</v>
      </c>
      <c r="E352">
        <f t="shared" si="5"/>
        <v>34.94</v>
      </c>
      <c r="F352">
        <v>9746</v>
      </c>
      <c r="G352">
        <v>9759</v>
      </c>
      <c r="H352">
        <v>9806</v>
      </c>
      <c r="I352" t="s">
        <v>168</v>
      </c>
      <c r="J352">
        <v>41602</v>
      </c>
      <c r="K352">
        <v>1827118</v>
      </c>
      <c r="L352">
        <v>2.73</v>
      </c>
      <c r="M352">
        <v>0.66300000000000003</v>
      </c>
    </row>
    <row r="353" spans="1:13" x14ac:dyDescent="0.2">
      <c r="A353" t="s">
        <v>163</v>
      </c>
      <c r="B353" t="s">
        <v>170</v>
      </c>
      <c r="C353">
        <v>39</v>
      </c>
      <c r="D353">
        <v>36.167999999999999</v>
      </c>
      <c r="E353">
        <f t="shared" si="5"/>
        <v>36.17</v>
      </c>
      <c r="F353">
        <v>10104</v>
      </c>
      <c r="G353">
        <v>10146</v>
      </c>
      <c r="H353">
        <v>10175</v>
      </c>
      <c r="I353" t="s">
        <v>29</v>
      </c>
      <c r="J353">
        <v>43237</v>
      </c>
      <c r="K353">
        <v>1320580</v>
      </c>
      <c r="L353">
        <v>1.97</v>
      </c>
      <c r="M353">
        <v>0.47899999999999998</v>
      </c>
    </row>
    <row r="354" spans="1:13" x14ac:dyDescent="0.2">
      <c r="A354" t="s">
        <v>163</v>
      </c>
      <c r="B354" t="s">
        <v>171</v>
      </c>
      <c r="C354">
        <v>40</v>
      </c>
      <c r="D354">
        <v>36.597000000000001</v>
      </c>
      <c r="E354">
        <f t="shared" si="5"/>
        <v>36.6</v>
      </c>
      <c r="F354">
        <v>10273</v>
      </c>
      <c r="G354">
        <v>10281</v>
      </c>
      <c r="H354">
        <v>10315</v>
      </c>
      <c r="I354" t="s">
        <v>51</v>
      </c>
      <c r="J354">
        <v>37888</v>
      </c>
      <c r="K354">
        <v>1697644</v>
      </c>
      <c r="L354">
        <v>2.54</v>
      </c>
      <c r="M354">
        <v>0.61599999999999999</v>
      </c>
    </row>
    <row r="355" spans="1:13" x14ac:dyDescent="0.2">
      <c r="A355" t="s">
        <v>163</v>
      </c>
      <c r="B355" t="s">
        <v>172</v>
      </c>
      <c r="C355">
        <v>41</v>
      </c>
      <c r="D355">
        <v>36.783999999999999</v>
      </c>
      <c r="E355">
        <f t="shared" si="5"/>
        <v>36.78</v>
      </c>
      <c r="F355">
        <v>10315</v>
      </c>
      <c r="G355">
        <v>10340</v>
      </c>
      <c r="H355">
        <v>10363</v>
      </c>
      <c r="I355" t="s">
        <v>51</v>
      </c>
      <c r="J355">
        <v>17541</v>
      </c>
      <c r="K355">
        <v>1012348</v>
      </c>
      <c r="L355">
        <v>1.51</v>
      </c>
      <c r="M355">
        <v>0.36799999999999999</v>
      </c>
    </row>
    <row r="356" spans="1:13" x14ac:dyDescent="0.2">
      <c r="A356" t="s">
        <v>163</v>
      </c>
      <c r="B356" t="s">
        <v>173</v>
      </c>
      <c r="C356">
        <v>42</v>
      </c>
      <c r="D356">
        <v>37.067999999999998</v>
      </c>
      <c r="E356">
        <f t="shared" si="5"/>
        <v>37.07</v>
      </c>
      <c r="F356">
        <v>10387</v>
      </c>
      <c r="G356">
        <v>10430</v>
      </c>
      <c r="H356">
        <v>10440</v>
      </c>
      <c r="I356" t="s">
        <v>51</v>
      </c>
      <c r="J356">
        <v>17338</v>
      </c>
      <c r="K356">
        <v>1071546</v>
      </c>
      <c r="L356">
        <v>1.6</v>
      </c>
      <c r="M356">
        <v>0.38900000000000001</v>
      </c>
    </row>
    <row r="357" spans="1:13" x14ac:dyDescent="0.2">
      <c r="A357" t="s">
        <v>163</v>
      </c>
      <c r="B357" t="s">
        <v>174</v>
      </c>
      <c r="C357">
        <v>43</v>
      </c>
      <c r="D357">
        <v>37.130000000000003</v>
      </c>
      <c r="E357">
        <f t="shared" si="5"/>
        <v>37.130000000000003</v>
      </c>
      <c r="F357">
        <v>10440</v>
      </c>
      <c r="G357">
        <v>10450</v>
      </c>
      <c r="H357">
        <v>10461</v>
      </c>
      <c r="I357" t="s">
        <v>51</v>
      </c>
      <c r="J357">
        <v>15566</v>
      </c>
      <c r="K357">
        <v>461949</v>
      </c>
      <c r="L357">
        <v>0.69</v>
      </c>
      <c r="M357">
        <v>0.16800000000000001</v>
      </c>
    </row>
    <row r="358" spans="1:13" x14ac:dyDescent="0.2">
      <c r="A358" t="s">
        <v>163</v>
      </c>
      <c r="B358" t="s">
        <v>175</v>
      </c>
      <c r="C358">
        <v>44</v>
      </c>
      <c r="D358">
        <v>37.296999999999997</v>
      </c>
      <c r="E358">
        <f t="shared" si="5"/>
        <v>37.299999999999997</v>
      </c>
      <c r="F358">
        <v>10461</v>
      </c>
      <c r="G358">
        <v>10503</v>
      </c>
      <c r="H358">
        <v>10521</v>
      </c>
      <c r="I358" t="s">
        <v>51</v>
      </c>
      <c r="J358">
        <v>52422</v>
      </c>
      <c r="K358">
        <v>2502120</v>
      </c>
      <c r="L358">
        <v>3.74</v>
      </c>
      <c r="M358">
        <v>0.90800000000000003</v>
      </c>
    </row>
    <row r="359" spans="1:13" x14ac:dyDescent="0.2">
      <c r="A359" t="s">
        <v>163</v>
      </c>
      <c r="B359" t="s">
        <v>176</v>
      </c>
      <c r="C359">
        <v>45</v>
      </c>
      <c r="D359">
        <v>37.375</v>
      </c>
      <c r="E359">
        <f t="shared" si="5"/>
        <v>37.380000000000003</v>
      </c>
      <c r="F359">
        <v>10521</v>
      </c>
      <c r="G359">
        <v>10528</v>
      </c>
      <c r="H359">
        <v>10564</v>
      </c>
      <c r="I359" t="s">
        <v>31</v>
      </c>
      <c r="J359">
        <v>28901</v>
      </c>
      <c r="K359">
        <v>762066</v>
      </c>
      <c r="L359">
        <v>1.1399999999999999</v>
      </c>
      <c r="M359">
        <v>0.27700000000000002</v>
      </c>
    </row>
    <row r="360" spans="1:13" x14ac:dyDescent="0.2">
      <c r="A360" t="s">
        <v>163</v>
      </c>
      <c r="B360" t="s">
        <v>177</v>
      </c>
      <c r="C360">
        <v>46</v>
      </c>
      <c r="D360">
        <v>37.686999999999998</v>
      </c>
      <c r="E360">
        <f t="shared" si="5"/>
        <v>37.69</v>
      </c>
      <c r="F360">
        <v>10603</v>
      </c>
      <c r="G360">
        <v>10626</v>
      </c>
      <c r="H360">
        <v>10650</v>
      </c>
      <c r="I360" t="s">
        <v>51</v>
      </c>
      <c r="J360">
        <v>47359</v>
      </c>
      <c r="K360">
        <v>3263482</v>
      </c>
      <c r="L360">
        <v>4.87</v>
      </c>
      <c r="M360">
        <v>1.1850000000000001</v>
      </c>
    </row>
    <row r="361" spans="1:13" x14ac:dyDescent="0.2">
      <c r="A361" t="s">
        <v>163</v>
      </c>
      <c r="B361" t="s">
        <v>178</v>
      </c>
      <c r="C361">
        <v>47</v>
      </c>
      <c r="D361">
        <v>37.798000000000002</v>
      </c>
      <c r="E361">
        <f t="shared" si="5"/>
        <v>37.799999999999997</v>
      </c>
      <c r="F361">
        <v>10650</v>
      </c>
      <c r="G361">
        <v>10661</v>
      </c>
      <c r="H361">
        <v>10695</v>
      </c>
      <c r="I361" t="s">
        <v>51</v>
      </c>
      <c r="J361">
        <v>39470</v>
      </c>
      <c r="K361">
        <v>2214977</v>
      </c>
      <c r="L361">
        <v>3.31</v>
      </c>
      <c r="M361">
        <v>0.80400000000000005</v>
      </c>
    </row>
    <row r="362" spans="1:13" x14ac:dyDescent="0.2">
      <c r="A362" t="s">
        <v>163</v>
      </c>
      <c r="B362" t="s">
        <v>179</v>
      </c>
      <c r="C362">
        <v>48</v>
      </c>
      <c r="D362">
        <v>37.993000000000002</v>
      </c>
      <c r="E362">
        <f t="shared" si="5"/>
        <v>37.99</v>
      </c>
      <c r="F362">
        <v>10711</v>
      </c>
      <c r="G362">
        <v>10723</v>
      </c>
      <c r="H362">
        <v>10808</v>
      </c>
      <c r="I362" t="s">
        <v>53</v>
      </c>
      <c r="J362">
        <v>242733</v>
      </c>
      <c r="K362">
        <v>10822205</v>
      </c>
      <c r="L362">
        <v>16.16</v>
      </c>
      <c r="M362">
        <v>3.9289999999999998</v>
      </c>
    </row>
    <row r="363" spans="1:13" x14ac:dyDescent="0.2">
      <c r="A363" t="s">
        <v>163</v>
      </c>
      <c r="B363" t="s">
        <v>180</v>
      </c>
      <c r="C363">
        <v>49</v>
      </c>
      <c r="D363">
        <v>38.456000000000003</v>
      </c>
      <c r="E363">
        <f t="shared" si="5"/>
        <v>38.46</v>
      </c>
      <c r="F363">
        <v>10841</v>
      </c>
      <c r="G363">
        <v>10869</v>
      </c>
      <c r="H363">
        <v>10904</v>
      </c>
      <c r="I363" t="s">
        <v>67</v>
      </c>
      <c r="J363">
        <v>34390</v>
      </c>
      <c r="K363">
        <v>2301373</v>
      </c>
      <c r="L363">
        <v>3.44</v>
      </c>
      <c r="M363">
        <v>0.83499999999999996</v>
      </c>
    </row>
    <row r="364" spans="1:13" x14ac:dyDescent="0.2">
      <c r="A364" t="s">
        <v>163</v>
      </c>
      <c r="B364" t="s">
        <v>181</v>
      </c>
      <c r="C364">
        <v>50</v>
      </c>
      <c r="D364">
        <v>38.82</v>
      </c>
      <c r="E364">
        <f t="shared" si="5"/>
        <v>38.82</v>
      </c>
      <c r="F364">
        <v>10969</v>
      </c>
      <c r="G364">
        <v>10985</v>
      </c>
      <c r="H364">
        <v>11022</v>
      </c>
      <c r="I364" t="s">
        <v>53</v>
      </c>
      <c r="J364">
        <v>61345</v>
      </c>
      <c r="K364">
        <v>2172606</v>
      </c>
      <c r="L364">
        <v>3.25</v>
      </c>
      <c r="M364">
        <v>0.78900000000000003</v>
      </c>
    </row>
    <row r="365" spans="1:13" x14ac:dyDescent="0.2">
      <c r="A365" t="s">
        <v>163</v>
      </c>
      <c r="B365" t="s">
        <v>182</v>
      </c>
      <c r="C365">
        <v>51</v>
      </c>
      <c r="D365">
        <v>39.753999999999998</v>
      </c>
      <c r="E365">
        <f t="shared" si="5"/>
        <v>39.75</v>
      </c>
      <c r="F365">
        <v>11241</v>
      </c>
      <c r="G365">
        <v>11280</v>
      </c>
      <c r="H365">
        <v>11318</v>
      </c>
      <c r="I365" t="s">
        <v>64</v>
      </c>
      <c r="J365">
        <v>54576</v>
      </c>
      <c r="K365">
        <v>1941627</v>
      </c>
      <c r="L365">
        <v>2.9</v>
      </c>
      <c r="M365">
        <v>0.70499999999999996</v>
      </c>
    </row>
    <row r="366" spans="1:13" x14ac:dyDescent="0.2">
      <c r="A366" t="s">
        <v>183</v>
      </c>
      <c r="B366" t="s">
        <v>14</v>
      </c>
      <c r="C366">
        <v>1</v>
      </c>
      <c r="D366">
        <v>4.1829999999999998</v>
      </c>
      <c r="E366">
        <f t="shared" si="5"/>
        <v>4.18</v>
      </c>
      <c r="F366">
        <v>5</v>
      </c>
      <c r="G366">
        <v>30</v>
      </c>
      <c r="H366">
        <v>75</v>
      </c>
      <c r="I366" t="s">
        <v>15</v>
      </c>
      <c r="J366">
        <v>78175</v>
      </c>
      <c r="K366">
        <v>636249</v>
      </c>
      <c r="L366">
        <v>0.36</v>
      </c>
      <c r="M366">
        <v>8.7999999999999995E-2</v>
      </c>
    </row>
    <row r="367" spans="1:13" x14ac:dyDescent="0.2">
      <c r="A367" t="s">
        <v>183</v>
      </c>
      <c r="B367" t="s">
        <v>16</v>
      </c>
      <c r="C367">
        <v>2</v>
      </c>
      <c r="D367">
        <v>4.7060000000000004</v>
      </c>
      <c r="E367">
        <f t="shared" si="5"/>
        <v>4.71</v>
      </c>
      <c r="F367">
        <v>187</v>
      </c>
      <c r="G367">
        <v>196</v>
      </c>
      <c r="H367">
        <v>265</v>
      </c>
      <c r="I367" t="s">
        <v>60</v>
      </c>
      <c r="J367">
        <v>292147</v>
      </c>
      <c r="K367">
        <v>8829116</v>
      </c>
      <c r="L367">
        <v>5.01</v>
      </c>
      <c r="M367">
        <v>1.22</v>
      </c>
    </row>
    <row r="368" spans="1:13" x14ac:dyDescent="0.2">
      <c r="A368" t="s">
        <v>183</v>
      </c>
      <c r="B368" t="s">
        <v>18</v>
      </c>
      <c r="C368">
        <v>3</v>
      </c>
      <c r="D368">
        <v>4.9909999999999997</v>
      </c>
      <c r="E368">
        <f t="shared" si="5"/>
        <v>4.99</v>
      </c>
      <c r="F368">
        <v>265</v>
      </c>
      <c r="G368">
        <v>286</v>
      </c>
      <c r="H368">
        <v>392</v>
      </c>
      <c r="I368" t="s">
        <v>21</v>
      </c>
      <c r="J368">
        <v>1129899</v>
      </c>
      <c r="K368">
        <v>37563750</v>
      </c>
      <c r="L368">
        <v>21.3</v>
      </c>
      <c r="M368">
        <v>5.1920000000000002</v>
      </c>
    </row>
    <row r="369" spans="1:13" x14ac:dyDescent="0.2">
      <c r="A369" t="s">
        <v>183</v>
      </c>
      <c r="B369" t="s">
        <v>20</v>
      </c>
      <c r="C369">
        <v>4</v>
      </c>
      <c r="D369">
        <v>5.36</v>
      </c>
      <c r="E369">
        <f t="shared" si="5"/>
        <v>5.36</v>
      </c>
      <c r="F369">
        <v>392</v>
      </c>
      <c r="G369">
        <v>403</v>
      </c>
      <c r="H369">
        <v>427</v>
      </c>
      <c r="I369" t="s">
        <v>135</v>
      </c>
      <c r="J369">
        <v>27351</v>
      </c>
      <c r="K369">
        <v>905588</v>
      </c>
      <c r="L369">
        <v>0.51</v>
      </c>
      <c r="M369">
        <v>0.125</v>
      </c>
    </row>
    <row r="370" spans="1:13" x14ac:dyDescent="0.2">
      <c r="A370" t="s">
        <v>183</v>
      </c>
      <c r="B370" t="s">
        <v>22</v>
      </c>
      <c r="C370">
        <v>5</v>
      </c>
      <c r="D370">
        <v>6.2690000000000001</v>
      </c>
      <c r="E370">
        <f t="shared" si="5"/>
        <v>6.27</v>
      </c>
      <c r="F370">
        <v>668</v>
      </c>
      <c r="G370">
        <v>690</v>
      </c>
      <c r="H370">
        <v>707</v>
      </c>
      <c r="I370" t="s">
        <v>21</v>
      </c>
      <c r="J370">
        <v>36473</v>
      </c>
      <c r="K370">
        <v>1219848</v>
      </c>
      <c r="L370">
        <v>0.69</v>
      </c>
      <c r="M370">
        <v>0.16900000000000001</v>
      </c>
    </row>
    <row r="371" spans="1:13" x14ac:dyDescent="0.2">
      <c r="A371" t="s">
        <v>183</v>
      </c>
      <c r="B371" t="s">
        <v>24</v>
      </c>
      <c r="C371">
        <v>6</v>
      </c>
      <c r="D371">
        <v>6.9279999999999999</v>
      </c>
      <c r="E371">
        <f t="shared" si="5"/>
        <v>6.93</v>
      </c>
      <c r="F371">
        <v>871</v>
      </c>
      <c r="G371">
        <v>898</v>
      </c>
      <c r="H371">
        <v>926</v>
      </c>
      <c r="I371" t="s">
        <v>184</v>
      </c>
      <c r="J371">
        <v>48017</v>
      </c>
      <c r="K371">
        <v>1205637</v>
      </c>
      <c r="L371">
        <v>0.68</v>
      </c>
      <c r="M371">
        <v>0.16700000000000001</v>
      </c>
    </row>
    <row r="372" spans="1:13" x14ac:dyDescent="0.2">
      <c r="A372" t="s">
        <v>183</v>
      </c>
      <c r="B372" t="s">
        <v>26</v>
      </c>
      <c r="C372">
        <v>7</v>
      </c>
      <c r="D372">
        <v>7.1</v>
      </c>
      <c r="E372">
        <f t="shared" si="5"/>
        <v>7.1</v>
      </c>
      <c r="F372">
        <v>926</v>
      </c>
      <c r="G372">
        <v>953</v>
      </c>
      <c r="H372">
        <v>1039</v>
      </c>
      <c r="I372" t="s">
        <v>185</v>
      </c>
      <c r="J372">
        <v>243449</v>
      </c>
      <c r="K372">
        <v>8333839</v>
      </c>
      <c r="L372">
        <v>4.72</v>
      </c>
      <c r="M372">
        <v>1.1519999999999999</v>
      </c>
    </row>
    <row r="373" spans="1:13" x14ac:dyDescent="0.2">
      <c r="A373" t="s">
        <v>183</v>
      </c>
      <c r="B373" t="s">
        <v>27</v>
      </c>
      <c r="C373">
        <v>8</v>
      </c>
      <c r="D373">
        <v>8.0459999999999994</v>
      </c>
      <c r="E373">
        <f t="shared" si="5"/>
        <v>8.0500000000000007</v>
      </c>
      <c r="F373">
        <v>1232</v>
      </c>
      <c r="G373">
        <v>1252</v>
      </c>
      <c r="H373">
        <v>1314</v>
      </c>
      <c r="I373" t="s">
        <v>185</v>
      </c>
      <c r="J373">
        <v>47325</v>
      </c>
      <c r="K373">
        <v>3392122</v>
      </c>
      <c r="L373">
        <v>1.92</v>
      </c>
      <c r="M373">
        <v>0.46899999999999997</v>
      </c>
    </row>
    <row r="374" spans="1:13" x14ac:dyDescent="0.2">
      <c r="A374" t="s">
        <v>183</v>
      </c>
      <c r="B374" t="s">
        <v>28</v>
      </c>
      <c r="C374">
        <v>9</v>
      </c>
      <c r="D374">
        <v>8.3550000000000004</v>
      </c>
      <c r="E374">
        <f t="shared" si="5"/>
        <v>8.36</v>
      </c>
      <c r="F374">
        <v>1318</v>
      </c>
      <c r="G374">
        <v>1350</v>
      </c>
      <c r="H374">
        <v>1360</v>
      </c>
      <c r="I374" t="s">
        <v>184</v>
      </c>
      <c r="J374">
        <v>77403</v>
      </c>
      <c r="K374">
        <v>1975240</v>
      </c>
      <c r="L374">
        <v>1.1200000000000001</v>
      </c>
      <c r="M374">
        <v>0.27300000000000002</v>
      </c>
    </row>
    <row r="375" spans="1:13" x14ac:dyDescent="0.2">
      <c r="A375" t="s">
        <v>183</v>
      </c>
      <c r="B375" t="s">
        <v>30</v>
      </c>
      <c r="C375">
        <v>10</v>
      </c>
      <c r="D375">
        <v>8.4049999999999994</v>
      </c>
      <c r="E375">
        <f t="shared" si="5"/>
        <v>8.41</v>
      </c>
      <c r="F375">
        <v>1360</v>
      </c>
      <c r="G375">
        <v>1365</v>
      </c>
      <c r="H375">
        <v>1423</v>
      </c>
      <c r="I375" t="s">
        <v>186</v>
      </c>
      <c r="J375">
        <v>53789</v>
      </c>
      <c r="K375">
        <v>2289217</v>
      </c>
      <c r="L375">
        <v>1.3</v>
      </c>
      <c r="M375">
        <v>0.316</v>
      </c>
    </row>
    <row r="376" spans="1:13" x14ac:dyDescent="0.2">
      <c r="A376" t="s">
        <v>183</v>
      </c>
      <c r="B376" t="s">
        <v>32</v>
      </c>
      <c r="C376">
        <v>11</v>
      </c>
      <c r="D376">
        <v>8.9710000000000001</v>
      </c>
      <c r="E376">
        <f t="shared" si="5"/>
        <v>8.9700000000000006</v>
      </c>
      <c r="F376">
        <v>1478</v>
      </c>
      <c r="G376">
        <v>1545</v>
      </c>
      <c r="H376">
        <v>1655</v>
      </c>
      <c r="I376" t="s">
        <v>184</v>
      </c>
      <c r="J376">
        <v>363524</v>
      </c>
      <c r="K376">
        <v>18547322</v>
      </c>
      <c r="L376">
        <v>10.52</v>
      </c>
      <c r="M376">
        <v>2.5640000000000001</v>
      </c>
    </row>
    <row r="377" spans="1:13" x14ac:dyDescent="0.2">
      <c r="A377" t="s">
        <v>183</v>
      </c>
      <c r="B377" t="s">
        <v>33</v>
      </c>
      <c r="C377">
        <v>12</v>
      </c>
      <c r="D377">
        <v>9.3859999999999992</v>
      </c>
      <c r="E377">
        <f t="shared" si="5"/>
        <v>9.39</v>
      </c>
      <c r="F377">
        <v>1655</v>
      </c>
      <c r="G377">
        <v>1676</v>
      </c>
      <c r="H377">
        <v>1703</v>
      </c>
      <c r="I377" t="s">
        <v>21</v>
      </c>
      <c r="J377">
        <v>145947</v>
      </c>
      <c r="K377">
        <v>6338484</v>
      </c>
      <c r="L377">
        <v>3.59</v>
      </c>
      <c r="M377">
        <v>0.876</v>
      </c>
    </row>
    <row r="378" spans="1:13" x14ac:dyDescent="0.2">
      <c r="A378" t="s">
        <v>183</v>
      </c>
      <c r="B378" t="s">
        <v>35</v>
      </c>
      <c r="C378">
        <v>13</v>
      </c>
      <c r="D378">
        <v>9.5239999999999991</v>
      </c>
      <c r="E378">
        <f t="shared" si="5"/>
        <v>9.52</v>
      </c>
      <c r="F378">
        <v>1703</v>
      </c>
      <c r="G378">
        <v>1719</v>
      </c>
      <c r="H378">
        <v>1853</v>
      </c>
      <c r="I378" t="s">
        <v>135</v>
      </c>
      <c r="J378">
        <v>4173384</v>
      </c>
      <c r="K378">
        <v>176386799</v>
      </c>
      <c r="L378">
        <v>100</v>
      </c>
      <c r="M378">
        <v>24.38</v>
      </c>
    </row>
    <row r="379" spans="1:13" x14ac:dyDescent="0.2">
      <c r="A379" t="s">
        <v>183</v>
      </c>
      <c r="B379" t="s">
        <v>36</v>
      </c>
      <c r="C379">
        <v>14</v>
      </c>
      <c r="D379">
        <v>10.093999999999999</v>
      </c>
      <c r="E379">
        <f t="shared" si="5"/>
        <v>10.09</v>
      </c>
      <c r="F379">
        <v>1882</v>
      </c>
      <c r="G379">
        <v>1900</v>
      </c>
      <c r="H379">
        <v>1981</v>
      </c>
      <c r="I379" t="s">
        <v>51</v>
      </c>
      <c r="J379">
        <v>1612417</v>
      </c>
      <c r="K379">
        <v>71184866</v>
      </c>
      <c r="L379">
        <v>40.36</v>
      </c>
      <c r="M379">
        <v>9.8390000000000004</v>
      </c>
    </row>
    <row r="380" spans="1:13" x14ac:dyDescent="0.2">
      <c r="A380" t="s">
        <v>183</v>
      </c>
      <c r="B380" t="s">
        <v>38</v>
      </c>
      <c r="C380">
        <v>15</v>
      </c>
      <c r="D380">
        <v>10.403</v>
      </c>
      <c r="E380">
        <f t="shared" si="5"/>
        <v>10.4</v>
      </c>
      <c r="F380">
        <v>1981</v>
      </c>
      <c r="G380">
        <v>1998</v>
      </c>
      <c r="H380">
        <v>2038</v>
      </c>
      <c r="I380" t="s">
        <v>162</v>
      </c>
      <c r="J380">
        <v>33749</v>
      </c>
      <c r="K380">
        <v>2178556</v>
      </c>
      <c r="L380">
        <v>1.24</v>
      </c>
      <c r="M380">
        <v>0.30099999999999999</v>
      </c>
    </row>
    <row r="381" spans="1:13" x14ac:dyDescent="0.2">
      <c r="A381" t="s">
        <v>183</v>
      </c>
      <c r="B381" t="s">
        <v>40</v>
      </c>
      <c r="C381">
        <v>16</v>
      </c>
      <c r="D381">
        <v>11.077999999999999</v>
      </c>
      <c r="E381">
        <f t="shared" si="5"/>
        <v>11.08</v>
      </c>
      <c r="F381">
        <v>2167</v>
      </c>
      <c r="G381">
        <v>2211</v>
      </c>
      <c r="H381">
        <v>2273</v>
      </c>
      <c r="I381" t="s">
        <v>162</v>
      </c>
      <c r="J381">
        <v>31894</v>
      </c>
      <c r="K381">
        <v>1991523</v>
      </c>
      <c r="L381">
        <v>1.1299999999999999</v>
      </c>
      <c r="M381">
        <v>0.27500000000000002</v>
      </c>
    </row>
    <row r="382" spans="1:13" x14ac:dyDescent="0.2">
      <c r="A382" t="s">
        <v>183</v>
      </c>
      <c r="B382" t="s">
        <v>42</v>
      </c>
      <c r="C382">
        <v>17</v>
      </c>
      <c r="D382">
        <v>12.398</v>
      </c>
      <c r="E382">
        <f t="shared" si="5"/>
        <v>12.4</v>
      </c>
      <c r="F382">
        <v>2609</v>
      </c>
      <c r="G382">
        <v>2629</v>
      </c>
      <c r="H382">
        <v>2660</v>
      </c>
      <c r="I382" t="s">
        <v>44</v>
      </c>
      <c r="J382">
        <v>219939</v>
      </c>
      <c r="K382">
        <v>8497305</v>
      </c>
      <c r="L382">
        <v>4.82</v>
      </c>
      <c r="M382">
        <v>1.1739999999999999</v>
      </c>
    </row>
    <row r="383" spans="1:13" x14ac:dyDescent="0.2">
      <c r="A383" t="s">
        <v>183</v>
      </c>
      <c r="B383" t="s">
        <v>43</v>
      </c>
      <c r="C383">
        <v>18</v>
      </c>
      <c r="D383">
        <v>12.544</v>
      </c>
      <c r="E383">
        <f t="shared" si="5"/>
        <v>12.54</v>
      </c>
      <c r="F383">
        <v>2660</v>
      </c>
      <c r="G383">
        <v>2675</v>
      </c>
      <c r="H383">
        <v>2751</v>
      </c>
      <c r="I383" t="s">
        <v>51</v>
      </c>
      <c r="J383">
        <v>325258</v>
      </c>
      <c r="K383">
        <v>14612172</v>
      </c>
      <c r="L383">
        <v>8.2799999999999994</v>
      </c>
      <c r="M383">
        <v>2.02</v>
      </c>
    </row>
    <row r="384" spans="1:13" x14ac:dyDescent="0.2">
      <c r="A384" t="s">
        <v>183</v>
      </c>
      <c r="B384" t="s">
        <v>45</v>
      </c>
      <c r="C384">
        <v>19</v>
      </c>
      <c r="D384">
        <v>12.914</v>
      </c>
      <c r="E384">
        <f t="shared" si="5"/>
        <v>12.91</v>
      </c>
      <c r="F384">
        <v>2751</v>
      </c>
      <c r="G384">
        <v>2792</v>
      </c>
      <c r="H384">
        <v>2918</v>
      </c>
      <c r="I384" t="s">
        <v>53</v>
      </c>
      <c r="J384">
        <v>1002751</v>
      </c>
      <c r="K384">
        <v>40426455</v>
      </c>
      <c r="L384">
        <v>22.92</v>
      </c>
      <c r="M384">
        <v>5.5880000000000001</v>
      </c>
    </row>
    <row r="385" spans="1:13" x14ac:dyDescent="0.2">
      <c r="A385" t="s">
        <v>183</v>
      </c>
      <c r="B385" t="s">
        <v>47</v>
      </c>
      <c r="C385">
        <v>20</v>
      </c>
      <c r="D385">
        <v>14.255000000000001</v>
      </c>
      <c r="E385">
        <f t="shared" si="5"/>
        <v>14.26</v>
      </c>
      <c r="F385">
        <v>3146</v>
      </c>
      <c r="G385">
        <v>3216</v>
      </c>
      <c r="H385">
        <v>3249</v>
      </c>
      <c r="I385" t="s">
        <v>64</v>
      </c>
      <c r="J385">
        <v>44578</v>
      </c>
      <c r="K385">
        <v>1637186</v>
      </c>
      <c r="L385">
        <v>0.93</v>
      </c>
      <c r="M385">
        <v>0.22600000000000001</v>
      </c>
    </row>
    <row r="386" spans="1:13" x14ac:dyDescent="0.2">
      <c r="A386" t="s">
        <v>183</v>
      </c>
      <c r="B386" t="s">
        <v>49</v>
      </c>
      <c r="C386">
        <v>21</v>
      </c>
      <c r="D386">
        <v>15.087</v>
      </c>
      <c r="E386">
        <f t="shared" si="5"/>
        <v>15.09</v>
      </c>
      <c r="F386">
        <v>3396</v>
      </c>
      <c r="G386">
        <v>3479</v>
      </c>
      <c r="H386">
        <v>3513</v>
      </c>
      <c r="I386" t="s">
        <v>67</v>
      </c>
      <c r="J386">
        <v>104093</v>
      </c>
      <c r="K386">
        <v>4443797</v>
      </c>
      <c r="L386">
        <v>2.52</v>
      </c>
      <c r="M386">
        <v>0.61399999999999999</v>
      </c>
    </row>
    <row r="387" spans="1:13" x14ac:dyDescent="0.2">
      <c r="A387" t="s">
        <v>183</v>
      </c>
      <c r="B387" t="s">
        <v>50</v>
      </c>
      <c r="C387">
        <v>22</v>
      </c>
      <c r="D387">
        <v>15.25</v>
      </c>
      <c r="E387">
        <f t="shared" ref="E387:E450" si="6">ROUND(D387,2)</f>
        <v>15.25</v>
      </c>
      <c r="F387">
        <v>3513</v>
      </c>
      <c r="G387">
        <v>3530</v>
      </c>
      <c r="H387">
        <v>3576</v>
      </c>
      <c r="I387" t="s">
        <v>44</v>
      </c>
      <c r="J387">
        <v>55361</v>
      </c>
      <c r="K387">
        <v>3755418</v>
      </c>
      <c r="L387">
        <v>2.13</v>
      </c>
      <c r="M387">
        <v>0.51900000000000002</v>
      </c>
    </row>
    <row r="388" spans="1:13" x14ac:dyDescent="0.2">
      <c r="A388" t="s">
        <v>183</v>
      </c>
      <c r="B388" t="s">
        <v>52</v>
      </c>
      <c r="C388">
        <v>23</v>
      </c>
      <c r="D388">
        <v>15.567</v>
      </c>
      <c r="E388">
        <f t="shared" si="6"/>
        <v>15.57</v>
      </c>
      <c r="F388">
        <v>3613</v>
      </c>
      <c r="G388">
        <v>3630</v>
      </c>
      <c r="H388">
        <v>3681</v>
      </c>
      <c r="I388" t="s">
        <v>44</v>
      </c>
      <c r="J388">
        <v>227942</v>
      </c>
      <c r="K388">
        <v>8573055</v>
      </c>
      <c r="L388">
        <v>4.8600000000000003</v>
      </c>
      <c r="M388">
        <v>1.1850000000000001</v>
      </c>
    </row>
    <row r="389" spans="1:13" x14ac:dyDescent="0.2">
      <c r="A389" t="s">
        <v>183</v>
      </c>
      <c r="B389" t="s">
        <v>54</v>
      </c>
      <c r="C389">
        <v>24</v>
      </c>
      <c r="D389">
        <v>15.784000000000001</v>
      </c>
      <c r="E389">
        <f t="shared" si="6"/>
        <v>15.78</v>
      </c>
      <c r="F389">
        <v>3681</v>
      </c>
      <c r="G389">
        <v>3699</v>
      </c>
      <c r="H389">
        <v>3729</v>
      </c>
      <c r="I389" t="s">
        <v>135</v>
      </c>
      <c r="J389">
        <v>47187</v>
      </c>
      <c r="K389">
        <v>1712353</v>
      </c>
      <c r="L389">
        <v>0.97</v>
      </c>
      <c r="M389">
        <v>0.23699999999999999</v>
      </c>
    </row>
    <row r="390" spans="1:13" x14ac:dyDescent="0.2">
      <c r="A390" t="s">
        <v>183</v>
      </c>
      <c r="B390" t="s">
        <v>56</v>
      </c>
      <c r="C390">
        <v>25</v>
      </c>
      <c r="D390">
        <v>16.452000000000002</v>
      </c>
      <c r="E390">
        <f t="shared" si="6"/>
        <v>16.45</v>
      </c>
      <c r="F390">
        <v>3894</v>
      </c>
      <c r="G390">
        <v>3910</v>
      </c>
      <c r="H390">
        <v>3972</v>
      </c>
      <c r="I390" t="s">
        <v>135</v>
      </c>
      <c r="J390">
        <v>142748</v>
      </c>
      <c r="K390">
        <v>4771977</v>
      </c>
      <c r="L390">
        <v>2.71</v>
      </c>
      <c r="M390">
        <v>0.66</v>
      </c>
    </row>
    <row r="391" spans="1:13" x14ac:dyDescent="0.2">
      <c r="A391" t="s">
        <v>183</v>
      </c>
      <c r="B391" t="s">
        <v>57</v>
      </c>
      <c r="C391">
        <v>26</v>
      </c>
      <c r="D391">
        <v>18.414999999999999</v>
      </c>
      <c r="E391">
        <f t="shared" si="6"/>
        <v>18.420000000000002</v>
      </c>
      <c r="F391">
        <v>4515</v>
      </c>
      <c r="G391">
        <v>4531</v>
      </c>
      <c r="H391">
        <v>4549</v>
      </c>
      <c r="I391" t="s">
        <v>21</v>
      </c>
      <c r="J391">
        <v>24873</v>
      </c>
      <c r="K391">
        <v>781671</v>
      </c>
      <c r="L391">
        <v>0.44</v>
      </c>
      <c r="M391">
        <v>0.108</v>
      </c>
    </row>
    <row r="392" spans="1:13" x14ac:dyDescent="0.2">
      <c r="A392" t="s">
        <v>183</v>
      </c>
      <c r="B392" t="s">
        <v>59</v>
      </c>
      <c r="C392">
        <v>27</v>
      </c>
      <c r="D392">
        <v>18.516999999999999</v>
      </c>
      <c r="E392">
        <f t="shared" si="6"/>
        <v>18.52</v>
      </c>
      <c r="F392">
        <v>4549</v>
      </c>
      <c r="G392">
        <v>4563</v>
      </c>
      <c r="H392">
        <v>4630</v>
      </c>
      <c r="I392" t="s">
        <v>53</v>
      </c>
      <c r="J392">
        <v>1276478</v>
      </c>
      <c r="K392">
        <v>36763195</v>
      </c>
      <c r="L392">
        <v>20.84</v>
      </c>
      <c r="M392">
        <v>5.0810000000000004</v>
      </c>
    </row>
    <row r="393" spans="1:13" x14ac:dyDescent="0.2">
      <c r="A393" t="s">
        <v>183</v>
      </c>
      <c r="B393" t="s">
        <v>61</v>
      </c>
      <c r="C393">
        <v>28</v>
      </c>
      <c r="D393">
        <v>20.052</v>
      </c>
      <c r="E393">
        <f t="shared" si="6"/>
        <v>20.05</v>
      </c>
      <c r="F393">
        <v>5002</v>
      </c>
      <c r="G393">
        <v>5049</v>
      </c>
      <c r="H393">
        <v>5090</v>
      </c>
      <c r="I393" t="s">
        <v>184</v>
      </c>
      <c r="J393">
        <v>31947</v>
      </c>
      <c r="K393">
        <v>1576293</v>
      </c>
      <c r="L393">
        <v>0.89</v>
      </c>
      <c r="M393">
        <v>0.218</v>
      </c>
    </row>
    <row r="394" spans="1:13" x14ac:dyDescent="0.2">
      <c r="A394" t="s">
        <v>183</v>
      </c>
      <c r="B394" t="s">
        <v>62</v>
      </c>
      <c r="C394">
        <v>29</v>
      </c>
      <c r="D394">
        <v>21.085999999999999</v>
      </c>
      <c r="E394">
        <f t="shared" si="6"/>
        <v>21.09</v>
      </c>
      <c r="F394">
        <v>5357</v>
      </c>
      <c r="G394">
        <v>5376</v>
      </c>
      <c r="H394">
        <v>5413</v>
      </c>
      <c r="I394" t="s">
        <v>21</v>
      </c>
      <c r="J394">
        <v>106734</v>
      </c>
      <c r="K394">
        <v>3636445</v>
      </c>
      <c r="L394">
        <v>2.06</v>
      </c>
      <c r="M394">
        <v>0.503</v>
      </c>
    </row>
    <row r="395" spans="1:13" x14ac:dyDescent="0.2">
      <c r="A395" t="s">
        <v>183</v>
      </c>
      <c r="B395" t="s">
        <v>63</v>
      </c>
      <c r="C395">
        <v>30</v>
      </c>
      <c r="D395">
        <v>21.283000000000001</v>
      </c>
      <c r="E395">
        <f t="shared" si="6"/>
        <v>21.28</v>
      </c>
      <c r="F395">
        <v>5413</v>
      </c>
      <c r="G395">
        <v>5438</v>
      </c>
      <c r="H395">
        <v>5508</v>
      </c>
      <c r="I395" t="s">
        <v>44</v>
      </c>
      <c r="J395">
        <v>291665</v>
      </c>
      <c r="K395">
        <v>15585413</v>
      </c>
      <c r="L395">
        <v>8.84</v>
      </c>
      <c r="M395">
        <v>2.1539999999999999</v>
      </c>
    </row>
    <row r="396" spans="1:13" x14ac:dyDescent="0.2">
      <c r="A396" t="s">
        <v>183</v>
      </c>
      <c r="B396" t="s">
        <v>65</v>
      </c>
      <c r="C396">
        <v>31</v>
      </c>
      <c r="D396">
        <v>22.364999999999998</v>
      </c>
      <c r="E396">
        <f t="shared" si="6"/>
        <v>22.37</v>
      </c>
      <c r="F396">
        <v>5751</v>
      </c>
      <c r="G396">
        <v>5781</v>
      </c>
      <c r="H396">
        <v>5817</v>
      </c>
      <c r="I396" t="s">
        <v>44</v>
      </c>
      <c r="J396">
        <v>54971</v>
      </c>
      <c r="K396">
        <v>2008175</v>
      </c>
      <c r="L396">
        <v>1.1399999999999999</v>
      </c>
      <c r="M396">
        <v>0.27800000000000002</v>
      </c>
    </row>
    <row r="397" spans="1:13" x14ac:dyDescent="0.2">
      <c r="A397" t="s">
        <v>183</v>
      </c>
      <c r="B397" t="s">
        <v>66</v>
      </c>
      <c r="C397">
        <v>32</v>
      </c>
      <c r="D397">
        <v>23.248999999999999</v>
      </c>
      <c r="E397">
        <f t="shared" si="6"/>
        <v>23.25</v>
      </c>
      <c r="F397">
        <v>6034</v>
      </c>
      <c r="G397">
        <v>6060</v>
      </c>
      <c r="H397">
        <v>6074</v>
      </c>
      <c r="I397" t="s">
        <v>19</v>
      </c>
      <c r="J397">
        <v>62126</v>
      </c>
      <c r="K397">
        <v>1772873</v>
      </c>
      <c r="L397">
        <v>1.01</v>
      </c>
      <c r="M397">
        <v>0.245</v>
      </c>
    </row>
    <row r="398" spans="1:13" x14ac:dyDescent="0.2">
      <c r="A398" t="s">
        <v>183</v>
      </c>
      <c r="B398" t="s">
        <v>68</v>
      </c>
      <c r="C398">
        <v>33</v>
      </c>
      <c r="D398">
        <v>23.335999999999999</v>
      </c>
      <c r="E398">
        <f t="shared" si="6"/>
        <v>23.34</v>
      </c>
      <c r="F398">
        <v>6074</v>
      </c>
      <c r="G398">
        <v>6087</v>
      </c>
      <c r="H398">
        <v>6111</v>
      </c>
      <c r="I398" t="s">
        <v>44</v>
      </c>
      <c r="J398">
        <v>53736</v>
      </c>
      <c r="K398">
        <v>1549010</v>
      </c>
      <c r="L398">
        <v>0.88</v>
      </c>
      <c r="M398">
        <v>0.214</v>
      </c>
    </row>
    <row r="399" spans="1:13" x14ac:dyDescent="0.2">
      <c r="A399" t="s">
        <v>183</v>
      </c>
      <c r="B399" t="s">
        <v>69</v>
      </c>
      <c r="C399">
        <v>34</v>
      </c>
      <c r="D399">
        <v>25.158999999999999</v>
      </c>
      <c r="E399">
        <f t="shared" si="6"/>
        <v>25.16</v>
      </c>
      <c r="F399">
        <v>6632</v>
      </c>
      <c r="G399">
        <v>6664</v>
      </c>
      <c r="H399">
        <v>6678</v>
      </c>
      <c r="I399" t="s">
        <v>83</v>
      </c>
      <c r="J399">
        <v>128488</v>
      </c>
      <c r="K399">
        <v>4696416</v>
      </c>
      <c r="L399">
        <v>2.66</v>
      </c>
      <c r="M399">
        <v>0.64900000000000002</v>
      </c>
    </row>
    <row r="400" spans="1:13" x14ac:dyDescent="0.2">
      <c r="A400" t="s">
        <v>183</v>
      </c>
      <c r="B400" t="s">
        <v>70</v>
      </c>
      <c r="C400">
        <v>35</v>
      </c>
      <c r="D400">
        <v>25.225000000000001</v>
      </c>
      <c r="E400">
        <f t="shared" si="6"/>
        <v>25.23</v>
      </c>
      <c r="F400">
        <v>6678</v>
      </c>
      <c r="G400">
        <v>6685</v>
      </c>
      <c r="H400">
        <v>6695</v>
      </c>
      <c r="I400" t="s">
        <v>44</v>
      </c>
      <c r="J400">
        <v>72814</v>
      </c>
      <c r="K400">
        <v>2149363</v>
      </c>
      <c r="L400">
        <v>1.22</v>
      </c>
      <c r="M400">
        <v>0.29699999999999999</v>
      </c>
    </row>
    <row r="401" spans="1:13" x14ac:dyDescent="0.2">
      <c r="A401" t="s">
        <v>183</v>
      </c>
      <c r="B401" t="s">
        <v>71</v>
      </c>
      <c r="C401">
        <v>36</v>
      </c>
      <c r="D401">
        <v>25.285</v>
      </c>
      <c r="E401">
        <f t="shared" si="6"/>
        <v>25.29</v>
      </c>
      <c r="F401">
        <v>6695</v>
      </c>
      <c r="G401">
        <v>6704</v>
      </c>
      <c r="H401">
        <v>6737</v>
      </c>
      <c r="I401" t="s">
        <v>44</v>
      </c>
      <c r="J401">
        <v>69576</v>
      </c>
      <c r="K401">
        <v>3046982</v>
      </c>
      <c r="L401">
        <v>1.73</v>
      </c>
      <c r="M401">
        <v>0.42099999999999999</v>
      </c>
    </row>
    <row r="402" spans="1:13" x14ac:dyDescent="0.2">
      <c r="A402" t="s">
        <v>183</v>
      </c>
      <c r="B402" t="s">
        <v>72</v>
      </c>
      <c r="C402">
        <v>37</v>
      </c>
      <c r="D402">
        <v>25.45</v>
      </c>
      <c r="E402">
        <f t="shared" si="6"/>
        <v>25.45</v>
      </c>
      <c r="F402">
        <v>6737</v>
      </c>
      <c r="G402">
        <v>6756</v>
      </c>
      <c r="H402">
        <v>6790</v>
      </c>
      <c r="I402" t="s">
        <v>44</v>
      </c>
      <c r="J402">
        <v>252540</v>
      </c>
      <c r="K402">
        <v>7188514</v>
      </c>
      <c r="L402">
        <v>4.08</v>
      </c>
      <c r="M402">
        <v>0.99399999999999999</v>
      </c>
    </row>
    <row r="403" spans="1:13" x14ac:dyDescent="0.2">
      <c r="A403" t="s">
        <v>183</v>
      </c>
      <c r="B403" t="s">
        <v>74</v>
      </c>
      <c r="C403">
        <v>38</v>
      </c>
      <c r="D403">
        <v>25.684000000000001</v>
      </c>
      <c r="E403">
        <f t="shared" si="6"/>
        <v>25.68</v>
      </c>
      <c r="F403">
        <v>6790</v>
      </c>
      <c r="G403">
        <v>6830</v>
      </c>
      <c r="H403">
        <v>6887</v>
      </c>
      <c r="I403" t="s">
        <v>48</v>
      </c>
      <c r="J403">
        <v>77882</v>
      </c>
      <c r="K403">
        <v>3900113</v>
      </c>
      <c r="L403">
        <v>2.21</v>
      </c>
      <c r="M403">
        <v>0.53900000000000003</v>
      </c>
    </row>
    <row r="404" spans="1:13" x14ac:dyDescent="0.2">
      <c r="A404" t="s">
        <v>183</v>
      </c>
      <c r="B404" t="s">
        <v>75</v>
      </c>
      <c r="C404">
        <v>39</v>
      </c>
      <c r="D404">
        <v>26.628</v>
      </c>
      <c r="E404">
        <f t="shared" si="6"/>
        <v>26.63</v>
      </c>
      <c r="F404">
        <v>7030</v>
      </c>
      <c r="G404">
        <v>7129</v>
      </c>
      <c r="H404">
        <v>7194</v>
      </c>
      <c r="I404" t="s">
        <v>142</v>
      </c>
      <c r="J404">
        <v>124324</v>
      </c>
      <c r="K404">
        <v>5314653</v>
      </c>
      <c r="L404">
        <v>3.01</v>
      </c>
      <c r="M404">
        <v>0.73499999999999999</v>
      </c>
    </row>
    <row r="405" spans="1:13" x14ac:dyDescent="0.2">
      <c r="A405" t="s">
        <v>183</v>
      </c>
      <c r="B405" t="s">
        <v>76</v>
      </c>
      <c r="C405">
        <v>40</v>
      </c>
      <c r="D405">
        <v>27.917000000000002</v>
      </c>
      <c r="E405">
        <f t="shared" si="6"/>
        <v>27.92</v>
      </c>
      <c r="F405">
        <v>7499</v>
      </c>
      <c r="G405">
        <v>7536</v>
      </c>
      <c r="H405">
        <v>7570</v>
      </c>
      <c r="I405" t="s">
        <v>142</v>
      </c>
      <c r="J405">
        <v>36949</v>
      </c>
      <c r="K405">
        <v>1058451</v>
      </c>
      <c r="L405">
        <v>0.6</v>
      </c>
      <c r="M405">
        <v>0.14599999999999999</v>
      </c>
    </row>
    <row r="406" spans="1:13" x14ac:dyDescent="0.2">
      <c r="A406" t="s">
        <v>183</v>
      </c>
      <c r="B406" t="s">
        <v>78</v>
      </c>
      <c r="C406">
        <v>41</v>
      </c>
      <c r="D406">
        <v>29.035</v>
      </c>
      <c r="E406">
        <f t="shared" si="6"/>
        <v>29.04</v>
      </c>
      <c r="F406">
        <v>7866</v>
      </c>
      <c r="G406">
        <v>7890</v>
      </c>
      <c r="H406">
        <v>7957</v>
      </c>
      <c r="I406" t="s">
        <v>142</v>
      </c>
      <c r="J406">
        <v>832856</v>
      </c>
      <c r="K406">
        <v>22410430</v>
      </c>
      <c r="L406">
        <v>12.71</v>
      </c>
      <c r="M406">
        <v>3.0979999999999999</v>
      </c>
    </row>
    <row r="407" spans="1:13" x14ac:dyDescent="0.2">
      <c r="A407" t="s">
        <v>183</v>
      </c>
      <c r="B407" t="s">
        <v>79</v>
      </c>
      <c r="C407">
        <v>42</v>
      </c>
      <c r="D407">
        <v>30.036999999999999</v>
      </c>
      <c r="E407">
        <f t="shared" si="6"/>
        <v>30.04</v>
      </c>
      <c r="F407">
        <v>8163</v>
      </c>
      <c r="G407">
        <v>8207</v>
      </c>
      <c r="H407">
        <v>8246</v>
      </c>
      <c r="I407" t="s">
        <v>58</v>
      </c>
      <c r="J407">
        <v>44844</v>
      </c>
      <c r="K407">
        <v>2103002</v>
      </c>
      <c r="L407">
        <v>1.19</v>
      </c>
      <c r="M407">
        <v>0.29099999999999998</v>
      </c>
    </row>
    <row r="408" spans="1:13" x14ac:dyDescent="0.2">
      <c r="A408" t="s">
        <v>183</v>
      </c>
      <c r="B408" t="s">
        <v>80</v>
      </c>
      <c r="C408">
        <v>43</v>
      </c>
      <c r="D408">
        <v>30.956</v>
      </c>
      <c r="E408">
        <f t="shared" si="6"/>
        <v>30.96</v>
      </c>
      <c r="F408">
        <v>8465</v>
      </c>
      <c r="G408">
        <v>8497</v>
      </c>
      <c r="H408">
        <v>8528</v>
      </c>
      <c r="I408" t="s">
        <v>139</v>
      </c>
      <c r="J408">
        <v>124734</v>
      </c>
      <c r="K408">
        <v>5373032</v>
      </c>
      <c r="L408">
        <v>3.05</v>
      </c>
      <c r="M408">
        <v>0.74299999999999999</v>
      </c>
    </row>
    <row r="409" spans="1:13" x14ac:dyDescent="0.2">
      <c r="A409" t="s">
        <v>183</v>
      </c>
      <c r="B409" t="s">
        <v>81</v>
      </c>
      <c r="C409">
        <v>44</v>
      </c>
      <c r="D409">
        <v>31.082999999999998</v>
      </c>
      <c r="E409">
        <f t="shared" si="6"/>
        <v>31.08</v>
      </c>
      <c r="F409">
        <v>8528</v>
      </c>
      <c r="G409">
        <v>8538</v>
      </c>
      <c r="H409">
        <v>8574</v>
      </c>
      <c r="I409" t="s">
        <v>134</v>
      </c>
      <c r="J409">
        <v>42795</v>
      </c>
      <c r="K409">
        <v>2320077</v>
      </c>
      <c r="L409">
        <v>1.32</v>
      </c>
      <c r="M409">
        <v>0.32100000000000001</v>
      </c>
    </row>
    <row r="410" spans="1:13" x14ac:dyDescent="0.2">
      <c r="A410" t="s">
        <v>183</v>
      </c>
      <c r="B410" t="s">
        <v>82</v>
      </c>
      <c r="C410">
        <v>45</v>
      </c>
      <c r="D410">
        <v>31.253</v>
      </c>
      <c r="E410">
        <f t="shared" si="6"/>
        <v>31.25</v>
      </c>
      <c r="F410">
        <v>8574</v>
      </c>
      <c r="G410">
        <v>8591</v>
      </c>
      <c r="H410">
        <v>8623</v>
      </c>
      <c r="I410" t="s">
        <v>134</v>
      </c>
      <c r="J410">
        <v>45672</v>
      </c>
      <c r="K410">
        <v>2113235</v>
      </c>
      <c r="L410">
        <v>1.2</v>
      </c>
      <c r="M410">
        <v>0.29199999999999998</v>
      </c>
    </row>
    <row r="411" spans="1:13" x14ac:dyDescent="0.2">
      <c r="A411" t="s">
        <v>183</v>
      </c>
      <c r="B411" t="s">
        <v>84</v>
      </c>
      <c r="C411">
        <v>46</v>
      </c>
      <c r="D411">
        <v>31.74</v>
      </c>
      <c r="E411">
        <f t="shared" si="6"/>
        <v>31.74</v>
      </c>
      <c r="F411">
        <v>8706</v>
      </c>
      <c r="G411">
        <v>8745</v>
      </c>
      <c r="H411">
        <v>8816</v>
      </c>
      <c r="I411" t="s">
        <v>139</v>
      </c>
      <c r="J411">
        <v>114607</v>
      </c>
      <c r="K411">
        <v>11514449</v>
      </c>
      <c r="L411">
        <v>6.53</v>
      </c>
      <c r="M411">
        <v>1.5920000000000001</v>
      </c>
    </row>
    <row r="412" spans="1:13" x14ac:dyDescent="0.2">
      <c r="A412" t="s">
        <v>183</v>
      </c>
      <c r="B412" t="s">
        <v>85</v>
      </c>
      <c r="C412">
        <v>47</v>
      </c>
      <c r="D412">
        <v>32.052</v>
      </c>
      <c r="E412">
        <f t="shared" si="6"/>
        <v>32.049999999999997</v>
      </c>
      <c r="F412">
        <v>8832</v>
      </c>
      <c r="G412">
        <v>8844</v>
      </c>
      <c r="H412">
        <v>8879</v>
      </c>
      <c r="I412" t="s">
        <v>134</v>
      </c>
      <c r="J412">
        <v>36360</v>
      </c>
      <c r="K412">
        <v>1853778</v>
      </c>
      <c r="L412">
        <v>1.05</v>
      </c>
      <c r="M412">
        <v>0.25600000000000001</v>
      </c>
    </row>
    <row r="413" spans="1:13" x14ac:dyDescent="0.2">
      <c r="A413" t="s">
        <v>183</v>
      </c>
      <c r="B413" t="s">
        <v>86</v>
      </c>
      <c r="C413">
        <v>48</v>
      </c>
      <c r="D413">
        <v>32.28</v>
      </c>
      <c r="E413">
        <f t="shared" si="6"/>
        <v>32.28</v>
      </c>
      <c r="F413">
        <v>8879</v>
      </c>
      <c r="G413">
        <v>8916</v>
      </c>
      <c r="H413">
        <v>8936</v>
      </c>
      <c r="I413" t="s">
        <v>134</v>
      </c>
      <c r="J413">
        <v>160978</v>
      </c>
      <c r="K413">
        <v>4736361</v>
      </c>
      <c r="L413">
        <v>2.69</v>
      </c>
      <c r="M413">
        <v>0.65500000000000003</v>
      </c>
    </row>
    <row r="414" spans="1:13" x14ac:dyDescent="0.2">
      <c r="A414" t="s">
        <v>183</v>
      </c>
      <c r="B414" t="s">
        <v>88</v>
      </c>
      <c r="C414">
        <v>49</v>
      </c>
      <c r="D414">
        <v>33.979999999999997</v>
      </c>
      <c r="E414">
        <f t="shared" si="6"/>
        <v>33.979999999999997</v>
      </c>
      <c r="F414">
        <v>9437</v>
      </c>
      <c r="G414">
        <v>9454</v>
      </c>
      <c r="H414">
        <v>9469</v>
      </c>
      <c r="I414" t="s">
        <v>139</v>
      </c>
      <c r="J414">
        <v>39726</v>
      </c>
      <c r="K414">
        <v>1281416</v>
      </c>
      <c r="L414">
        <v>0.73</v>
      </c>
      <c r="M414">
        <v>0.17699999999999999</v>
      </c>
    </row>
    <row r="415" spans="1:13" x14ac:dyDescent="0.2">
      <c r="A415" t="s">
        <v>183</v>
      </c>
      <c r="B415" t="s">
        <v>89</v>
      </c>
      <c r="C415">
        <v>50</v>
      </c>
      <c r="D415">
        <v>34.067</v>
      </c>
      <c r="E415">
        <f t="shared" si="6"/>
        <v>34.07</v>
      </c>
      <c r="F415">
        <v>9469</v>
      </c>
      <c r="G415">
        <v>9481</v>
      </c>
      <c r="H415">
        <v>9501</v>
      </c>
      <c r="I415" t="s">
        <v>134</v>
      </c>
      <c r="J415">
        <v>36613</v>
      </c>
      <c r="K415">
        <v>1150380</v>
      </c>
      <c r="L415">
        <v>0.65</v>
      </c>
      <c r="M415">
        <v>0.159</v>
      </c>
    </row>
    <row r="416" spans="1:13" x14ac:dyDescent="0.2">
      <c r="A416" t="s">
        <v>183</v>
      </c>
      <c r="B416" t="s">
        <v>90</v>
      </c>
      <c r="C416">
        <v>51</v>
      </c>
      <c r="D416">
        <v>34.210999999999999</v>
      </c>
      <c r="E416">
        <f t="shared" si="6"/>
        <v>34.21</v>
      </c>
      <c r="F416">
        <v>9501</v>
      </c>
      <c r="G416">
        <v>9527</v>
      </c>
      <c r="H416">
        <v>9554</v>
      </c>
      <c r="I416" t="s">
        <v>134</v>
      </c>
      <c r="J416">
        <v>42996</v>
      </c>
      <c r="K416">
        <v>1649369</v>
      </c>
      <c r="L416">
        <v>0.94</v>
      </c>
      <c r="M416">
        <v>0.22800000000000001</v>
      </c>
    </row>
    <row r="417" spans="1:13" x14ac:dyDescent="0.2">
      <c r="A417" t="s">
        <v>183</v>
      </c>
      <c r="B417" t="s">
        <v>92</v>
      </c>
      <c r="C417">
        <v>52</v>
      </c>
      <c r="D417">
        <v>34.421999999999997</v>
      </c>
      <c r="E417">
        <f t="shared" si="6"/>
        <v>34.42</v>
      </c>
      <c r="F417">
        <v>9554</v>
      </c>
      <c r="G417">
        <v>9593</v>
      </c>
      <c r="H417">
        <v>9622</v>
      </c>
      <c r="I417" t="s">
        <v>139</v>
      </c>
      <c r="J417">
        <v>34901</v>
      </c>
      <c r="K417">
        <v>1973027</v>
      </c>
      <c r="L417">
        <v>1.1200000000000001</v>
      </c>
      <c r="M417">
        <v>0.27300000000000002</v>
      </c>
    </row>
    <row r="418" spans="1:13" x14ac:dyDescent="0.2">
      <c r="A418" t="s">
        <v>183</v>
      </c>
      <c r="B418" t="s">
        <v>94</v>
      </c>
      <c r="C418">
        <v>53</v>
      </c>
      <c r="D418">
        <v>34.579000000000001</v>
      </c>
      <c r="E418">
        <f t="shared" si="6"/>
        <v>34.58</v>
      </c>
      <c r="F418">
        <v>9622</v>
      </c>
      <c r="G418">
        <v>9643</v>
      </c>
      <c r="H418">
        <v>9669</v>
      </c>
      <c r="I418" t="s">
        <v>134</v>
      </c>
      <c r="J418">
        <v>345725</v>
      </c>
      <c r="K418">
        <v>8564347</v>
      </c>
      <c r="L418">
        <v>4.8600000000000003</v>
      </c>
      <c r="M418">
        <v>1.1839999999999999</v>
      </c>
    </row>
    <row r="419" spans="1:13" x14ac:dyDescent="0.2">
      <c r="A419" t="s">
        <v>183</v>
      </c>
      <c r="B419" t="s">
        <v>95</v>
      </c>
      <c r="C419">
        <v>54</v>
      </c>
      <c r="D419">
        <v>34.857999999999997</v>
      </c>
      <c r="E419">
        <f t="shared" si="6"/>
        <v>34.86</v>
      </c>
      <c r="F419">
        <v>9717</v>
      </c>
      <c r="G419">
        <v>9731</v>
      </c>
      <c r="H419">
        <v>9745</v>
      </c>
      <c r="I419" t="s">
        <v>134</v>
      </c>
      <c r="J419">
        <v>44882</v>
      </c>
      <c r="K419">
        <v>1507628</v>
      </c>
      <c r="L419">
        <v>0.85</v>
      </c>
      <c r="M419">
        <v>0.20799999999999999</v>
      </c>
    </row>
    <row r="420" spans="1:13" x14ac:dyDescent="0.2">
      <c r="A420" t="s">
        <v>183</v>
      </c>
      <c r="B420" t="s">
        <v>96</v>
      </c>
      <c r="C420">
        <v>55</v>
      </c>
      <c r="D420">
        <v>34.94</v>
      </c>
      <c r="E420">
        <f t="shared" si="6"/>
        <v>34.94</v>
      </c>
      <c r="F420">
        <v>9745</v>
      </c>
      <c r="G420">
        <v>9757</v>
      </c>
      <c r="H420">
        <v>9820</v>
      </c>
      <c r="I420" t="s">
        <v>134</v>
      </c>
      <c r="J420">
        <v>143208</v>
      </c>
      <c r="K420">
        <v>6020787</v>
      </c>
      <c r="L420">
        <v>3.41</v>
      </c>
      <c r="M420">
        <v>0.83199999999999996</v>
      </c>
    </row>
    <row r="421" spans="1:13" x14ac:dyDescent="0.2">
      <c r="A421" t="s">
        <v>183</v>
      </c>
      <c r="B421" t="s">
        <v>98</v>
      </c>
      <c r="C421">
        <v>56</v>
      </c>
      <c r="D421">
        <v>35.226999999999997</v>
      </c>
      <c r="E421">
        <f t="shared" si="6"/>
        <v>35.229999999999997</v>
      </c>
      <c r="F421">
        <v>9820</v>
      </c>
      <c r="G421">
        <v>9848</v>
      </c>
      <c r="H421">
        <v>9857</v>
      </c>
      <c r="I421" t="s">
        <v>134</v>
      </c>
      <c r="J421">
        <v>52432</v>
      </c>
      <c r="K421">
        <v>2858902</v>
      </c>
      <c r="L421">
        <v>1.62</v>
      </c>
      <c r="M421">
        <v>0.39500000000000002</v>
      </c>
    </row>
    <row r="422" spans="1:13" x14ac:dyDescent="0.2">
      <c r="A422" t="s">
        <v>183</v>
      </c>
      <c r="B422" t="s">
        <v>99</v>
      </c>
      <c r="C422">
        <v>57</v>
      </c>
      <c r="D422">
        <v>35.299999999999997</v>
      </c>
      <c r="E422">
        <f t="shared" si="6"/>
        <v>35.299999999999997</v>
      </c>
      <c r="F422">
        <v>9857</v>
      </c>
      <c r="G422">
        <v>9871</v>
      </c>
      <c r="H422">
        <v>9888</v>
      </c>
      <c r="I422" t="s">
        <v>134</v>
      </c>
      <c r="J422">
        <v>67278</v>
      </c>
      <c r="K422">
        <v>2951000</v>
      </c>
      <c r="L422">
        <v>1.67</v>
      </c>
      <c r="M422">
        <v>0.40799999999999997</v>
      </c>
    </row>
    <row r="423" spans="1:13" x14ac:dyDescent="0.2">
      <c r="A423" t="s">
        <v>183</v>
      </c>
      <c r="B423" t="s">
        <v>101</v>
      </c>
      <c r="C423">
        <v>58</v>
      </c>
      <c r="D423">
        <v>35.4</v>
      </c>
      <c r="E423">
        <f t="shared" si="6"/>
        <v>35.4</v>
      </c>
      <c r="F423">
        <v>9888</v>
      </c>
      <c r="G423">
        <v>9903</v>
      </c>
      <c r="H423">
        <v>9940</v>
      </c>
      <c r="I423" t="s">
        <v>134</v>
      </c>
      <c r="J423">
        <v>51779</v>
      </c>
      <c r="K423">
        <v>4001569</v>
      </c>
      <c r="L423">
        <v>2.27</v>
      </c>
      <c r="M423">
        <v>0.55300000000000005</v>
      </c>
    </row>
    <row r="424" spans="1:13" x14ac:dyDescent="0.2">
      <c r="A424" t="s">
        <v>183</v>
      </c>
      <c r="B424" t="s">
        <v>102</v>
      </c>
      <c r="C424">
        <v>59</v>
      </c>
      <c r="D424">
        <v>35.668999999999997</v>
      </c>
      <c r="E424">
        <f t="shared" si="6"/>
        <v>35.67</v>
      </c>
      <c r="F424">
        <v>9940</v>
      </c>
      <c r="G424">
        <v>9988</v>
      </c>
      <c r="H424">
        <v>10005</v>
      </c>
      <c r="I424" t="s">
        <v>134</v>
      </c>
      <c r="J424">
        <v>54152</v>
      </c>
      <c r="K424">
        <v>4120277</v>
      </c>
      <c r="L424">
        <v>2.34</v>
      </c>
      <c r="M424">
        <v>0.56899999999999995</v>
      </c>
    </row>
    <row r="425" spans="1:13" x14ac:dyDescent="0.2">
      <c r="A425" t="s">
        <v>183</v>
      </c>
      <c r="B425" t="s">
        <v>103</v>
      </c>
      <c r="C425">
        <v>60</v>
      </c>
      <c r="D425">
        <v>35.844999999999999</v>
      </c>
      <c r="E425">
        <f t="shared" si="6"/>
        <v>35.85</v>
      </c>
      <c r="F425">
        <v>10036</v>
      </c>
      <c r="G425">
        <v>10044</v>
      </c>
      <c r="H425">
        <v>10054</v>
      </c>
      <c r="I425" t="s">
        <v>134</v>
      </c>
      <c r="J425">
        <v>45146</v>
      </c>
      <c r="K425">
        <v>1297405</v>
      </c>
      <c r="L425">
        <v>0.74</v>
      </c>
      <c r="M425">
        <v>0.17899999999999999</v>
      </c>
    </row>
    <row r="426" spans="1:13" x14ac:dyDescent="0.2">
      <c r="A426" t="s">
        <v>183</v>
      </c>
      <c r="B426" t="s">
        <v>104</v>
      </c>
      <c r="C426">
        <v>61</v>
      </c>
      <c r="D426">
        <v>35.908000000000001</v>
      </c>
      <c r="E426">
        <f t="shared" si="6"/>
        <v>35.909999999999997</v>
      </c>
      <c r="F426">
        <v>10054</v>
      </c>
      <c r="G426">
        <v>10063</v>
      </c>
      <c r="H426">
        <v>10087</v>
      </c>
      <c r="I426" t="s">
        <v>134</v>
      </c>
      <c r="J426">
        <v>63945</v>
      </c>
      <c r="K426">
        <v>2768752</v>
      </c>
      <c r="L426">
        <v>1.57</v>
      </c>
      <c r="M426">
        <v>0.38300000000000001</v>
      </c>
    </row>
    <row r="427" spans="1:13" x14ac:dyDescent="0.2">
      <c r="A427" t="s">
        <v>183</v>
      </c>
      <c r="B427" t="s">
        <v>105</v>
      </c>
      <c r="C427">
        <v>62</v>
      </c>
      <c r="D427">
        <v>36.113999999999997</v>
      </c>
      <c r="E427">
        <f t="shared" si="6"/>
        <v>36.11</v>
      </c>
      <c r="F427">
        <v>10119</v>
      </c>
      <c r="G427">
        <v>10129</v>
      </c>
      <c r="H427">
        <v>10138</v>
      </c>
      <c r="I427" t="s">
        <v>134</v>
      </c>
      <c r="J427">
        <v>62416</v>
      </c>
      <c r="K427">
        <v>1709047</v>
      </c>
      <c r="L427">
        <v>0.97</v>
      </c>
      <c r="M427">
        <v>0.23599999999999999</v>
      </c>
    </row>
    <row r="428" spans="1:13" x14ac:dyDescent="0.2">
      <c r="A428" t="s">
        <v>183</v>
      </c>
      <c r="B428" t="s">
        <v>106</v>
      </c>
      <c r="C428">
        <v>63</v>
      </c>
      <c r="D428">
        <v>36.165999999999997</v>
      </c>
      <c r="E428">
        <f t="shared" si="6"/>
        <v>36.17</v>
      </c>
      <c r="F428">
        <v>10138</v>
      </c>
      <c r="G428">
        <v>10145</v>
      </c>
      <c r="H428">
        <v>10157</v>
      </c>
      <c r="I428" t="s">
        <v>23</v>
      </c>
      <c r="J428">
        <v>91368</v>
      </c>
      <c r="K428">
        <v>2162614</v>
      </c>
      <c r="L428">
        <v>1.23</v>
      </c>
      <c r="M428">
        <v>0.29899999999999999</v>
      </c>
    </row>
    <row r="429" spans="1:13" x14ac:dyDescent="0.2">
      <c r="A429" t="s">
        <v>183</v>
      </c>
      <c r="B429" t="s">
        <v>108</v>
      </c>
      <c r="C429">
        <v>64</v>
      </c>
      <c r="D429">
        <v>36.54</v>
      </c>
      <c r="E429">
        <f t="shared" si="6"/>
        <v>36.54</v>
      </c>
      <c r="F429">
        <v>10232</v>
      </c>
      <c r="G429">
        <v>10263</v>
      </c>
      <c r="H429">
        <v>10271</v>
      </c>
      <c r="I429" t="s">
        <v>23</v>
      </c>
      <c r="J429">
        <v>63457</v>
      </c>
      <c r="K429">
        <v>2605986</v>
      </c>
      <c r="L429">
        <v>1.48</v>
      </c>
      <c r="M429">
        <v>0.36</v>
      </c>
    </row>
    <row r="430" spans="1:13" x14ac:dyDescent="0.2">
      <c r="A430" t="s">
        <v>183</v>
      </c>
      <c r="B430" t="s">
        <v>109</v>
      </c>
      <c r="C430">
        <v>65</v>
      </c>
      <c r="D430">
        <v>36.588999999999999</v>
      </c>
      <c r="E430">
        <f t="shared" si="6"/>
        <v>36.590000000000003</v>
      </c>
      <c r="F430">
        <v>10271</v>
      </c>
      <c r="G430">
        <v>10279</v>
      </c>
      <c r="H430">
        <v>10312</v>
      </c>
      <c r="I430" t="s">
        <v>23</v>
      </c>
      <c r="J430">
        <v>123930</v>
      </c>
      <c r="K430">
        <v>5508334</v>
      </c>
      <c r="L430">
        <v>3.12</v>
      </c>
      <c r="M430">
        <v>0.76100000000000001</v>
      </c>
    </row>
    <row r="431" spans="1:13" x14ac:dyDescent="0.2">
      <c r="A431" t="s">
        <v>183</v>
      </c>
      <c r="B431" t="s">
        <v>111</v>
      </c>
      <c r="C431">
        <v>66</v>
      </c>
      <c r="D431">
        <v>36.734999999999999</v>
      </c>
      <c r="E431">
        <f t="shared" si="6"/>
        <v>36.74</v>
      </c>
      <c r="F431">
        <v>10312</v>
      </c>
      <c r="G431">
        <v>10325</v>
      </c>
      <c r="H431">
        <v>10385</v>
      </c>
      <c r="I431" t="s">
        <v>23</v>
      </c>
      <c r="J431">
        <v>117327</v>
      </c>
      <c r="K431">
        <v>8991836</v>
      </c>
      <c r="L431">
        <v>5.0999999999999996</v>
      </c>
      <c r="M431">
        <v>1.2430000000000001</v>
      </c>
    </row>
    <row r="432" spans="1:13" x14ac:dyDescent="0.2">
      <c r="A432" t="s">
        <v>183</v>
      </c>
      <c r="B432" t="s">
        <v>112</v>
      </c>
      <c r="C432">
        <v>67</v>
      </c>
      <c r="D432">
        <v>36.962000000000003</v>
      </c>
      <c r="E432">
        <f t="shared" si="6"/>
        <v>36.96</v>
      </c>
      <c r="F432">
        <v>10385</v>
      </c>
      <c r="G432">
        <v>10397</v>
      </c>
      <c r="H432">
        <v>10407</v>
      </c>
      <c r="I432" t="s">
        <v>23</v>
      </c>
      <c r="J432">
        <v>70029</v>
      </c>
      <c r="K432">
        <v>2368931</v>
      </c>
      <c r="L432">
        <v>1.34</v>
      </c>
      <c r="M432">
        <v>0.32700000000000001</v>
      </c>
    </row>
    <row r="433" spans="1:13" x14ac:dyDescent="0.2">
      <c r="A433" t="s">
        <v>183</v>
      </c>
      <c r="B433" t="s">
        <v>113</v>
      </c>
      <c r="C433">
        <v>68</v>
      </c>
      <c r="D433">
        <v>37.090000000000003</v>
      </c>
      <c r="E433">
        <f t="shared" si="6"/>
        <v>37.090000000000003</v>
      </c>
      <c r="F433">
        <v>10407</v>
      </c>
      <c r="G433">
        <v>10437</v>
      </c>
      <c r="H433">
        <v>10461</v>
      </c>
      <c r="I433" t="s">
        <v>23</v>
      </c>
      <c r="J433">
        <v>71203</v>
      </c>
      <c r="K433">
        <v>6523718</v>
      </c>
      <c r="L433">
        <v>3.7</v>
      </c>
      <c r="M433">
        <v>0.90200000000000002</v>
      </c>
    </row>
    <row r="434" spans="1:13" x14ac:dyDescent="0.2">
      <c r="A434" t="s">
        <v>183</v>
      </c>
      <c r="B434" t="s">
        <v>114</v>
      </c>
      <c r="C434">
        <v>69</v>
      </c>
      <c r="D434">
        <v>37.247</v>
      </c>
      <c r="E434">
        <f t="shared" si="6"/>
        <v>37.25</v>
      </c>
      <c r="F434">
        <v>10461</v>
      </c>
      <c r="G434">
        <v>10487</v>
      </c>
      <c r="H434">
        <v>10494</v>
      </c>
      <c r="I434" t="s">
        <v>23</v>
      </c>
      <c r="J434">
        <v>100103</v>
      </c>
      <c r="K434">
        <v>4934920</v>
      </c>
      <c r="L434">
        <v>2.8</v>
      </c>
      <c r="M434">
        <v>0.68200000000000005</v>
      </c>
    </row>
    <row r="435" spans="1:13" x14ac:dyDescent="0.2">
      <c r="A435" t="s">
        <v>183</v>
      </c>
      <c r="B435" t="s">
        <v>115</v>
      </c>
      <c r="C435">
        <v>70</v>
      </c>
      <c r="D435">
        <v>37.295000000000002</v>
      </c>
      <c r="E435">
        <f t="shared" si="6"/>
        <v>37.299999999999997</v>
      </c>
      <c r="F435">
        <v>10494</v>
      </c>
      <c r="G435">
        <v>10502</v>
      </c>
      <c r="H435">
        <v>10553</v>
      </c>
      <c r="I435" t="s">
        <v>23</v>
      </c>
      <c r="J435">
        <v>134500</v>
      </c>
      <c r="K435">
        <v>8589498</v>
      </c>
      <c r="L435">
        <v>4.87</v>
      </c>
      <c r="M435">
        <v>1.1870000000000001</v>
      </c>
    </row>
    <row r="436" spans="1:13" x14ac:dyDescent="0.2">
      <c r="A436" t="s">
        <v>183</v>
      </c>
      <c r="B436" t="s">
        <v>116</v>
      </c>
      <c r="C436">
        <v>71</v>
      </c>
      <c r="D436">
        <v>37.537999999999997</v>
      </c>
      <c r="E436">
        <f t="shared" si="6"/>
        <v>37.54</v>
      </c>
      <c r="F436">
        <v>10565</v>
      </c>
      <c r="G436">
        <v>10579</v>
      </c>
      <c r="H436">
        <v>10588</v>
      </c>
      <c r="I436" t="s">
        <v>23</v>
      </c>
      <c r="J436">
        <v>75297</v>
      </c>
      <c r="K436">
        <v>2855474</v>
      </c>
      <c r="L436">
        <v>1.62</v>
      </c>
      <c r="M436">
        <v>0.39500000000000002</v>
      </c>
    </row>
    <row r="437" spans="1:13" x14ac:dyDescent="0.2">
      <c r="A437" t="s">
        <v>183</v>
      </c>
      <c r="B437" t="s">
        <v>117</v>
      </c>
      <c r="C437">
        <v>72</v>
      </c>
      <c r="D437">
        <v>37.584000000000003</v>
      </c>
      <c r="E437">
        <f t="shared" si="6"/>
        <v>37.58</v>
      </c>
      <c r="F437">
        <v>10588</v>
      </c>
      <c r="G437">
        <v>10593</v>
      </c>
      <c r="H437">
        <v>10603</v>
      </c>
      <c r="I437" t="s">
        <v>23</v>
      </c>
      <c r="J437">
        <v>85729</v>
      </c>
      <c r="K437">
        <v>2098714</v>
      </c>
      <c r="L437">
        <v>1.19</v>
      </c>
      <c r="M437">
        <v>0.28999999999999998</v>
      </c>
    </row>
    <row r="438" spans="1:13" x14ac:dyDescent="0.2">
      <c r="A438" t="s">
        <v>183</v>
      </c>
      <c r="B438" t="s">
        <v>118</v>
      </c>
      <c r="C438">
        <v>73</v>
      </c>
      <c r="D438">
        <v>37.674999999999997</v>
      </c>
      <c r="E438">
        <f t="shared" si="6"/>
        <v>37.68</v>
      </c>
      <c r="F438">
        <v>10603</v>
      </c>
      <c r="G438">
        <v>10622</v>
      </c>
      <c r="H438">
        <v>10629</v>
      </c>
      <c r="I438" t="s">
        <v>23</v>
      </c>
      <c r="J438">
        <v>124206</v>
      </c>
      <c r="K438">
        <v>5485762</v>
      </c>
      <c r="L438">
        <v>3.11</v>
      </c>
      <c r="M438">
        <v>0.75800000000000001</v>
      </c>
    </row>
    <row r="439" spans="1:13" x14ac:dyDescent="0.2">
      <c r="A439" t="s">
        <v>183</v>
      </c>
      <c r="B439" t="s">
        <v>119</v>
      </c>
      <c r="C439">
        <v>74</v>
      </c>
      <c r="D439">
        <v>37.716999999999999</v>
      </c>
      <c r="E439">
        <f t="shared" si="6"/>
        <v>37.72</v>
      </c>
      <c r="F439">
        <v>10629</v>
      </c>
      <c r="G439">
        <v>10636</v>
      </c>
      <c r="H439">
        <v>10655</v>
      </c>
      <c r="I439" t="s">
        <v>23</v>
      </c>
      <c r="J439">
        <v>133680</v>
      </c>
      <c r="K439">
        <v>5565695</v>
      </c>
      <c r="L439">
        <v>3.16</v>
      </c>
      <c r="M439">
        <v>0.76900000000000002</v>
      </c>
    </row>
    <row r="440" spans="1:13" x14ac:dyDescent="0.2">
      <c r="A440" t="s">
        <v>183</v>
      </c>
      <c r="B440" t="s">
        <v>120</v>
      </c>
      <c r="C440">
        <v>75</v>
      </c>
      <c r="D440">
        <v>37.792000000000002</v>
      </c>
      <c r="E440">
        <f t="shared" si="6"/>
        <v>37.79</v>
      </c>
      <c r="F440">
        <v>10655</v>
      </c>
      <c r="G440">
        <v>10659</v>
      </c>
      <c r="H440">
        <v>10695</v>
      </c>
      <c r="I440" t="s">
        <v>23</v>
      </c>
      <c r="J440">
        <v>101954</v>
      </c>
      <c r="K440">
        <v>6252759</v>
      </c>
      <c r="L440">
        <v>3.54</v>
      </c>
      <c r="M440">
        <v>0.86399999999999999</v>
      </c>
    </row>
    <row r="441" spans="1:13" x14ac:dyDescent="0.2">
      <c r="A441" t="s">
        <v>183</v>
      </c>
      <c r="B441" t="s">
        <v>121</v>
      </c>
      <c r="C441">
        <v>76</v>
      </c>
      <c r="D441">
        <v>37.99</v>
      </c>
      <c r="E441">
        <f t="shared" si="6"/>
        <v>37.99</v>
      </c>
      <c r="F441">
        <v>10711</v>
      </c>
      <c r="G441">
        <v>10722</v>
      </c>
      <c r="H441">
        <v>10808</v>
      </c>
      <c r="I441" t="s">
        <v>53</v>
      </c>
      <c r="J441">
        <v>825339</v>
      </c>
      <c r="K441">
        <v>36690153</v>
      </c>
      <c r="L441">
        <v>20.8</v>
      </c>
      <c r="M441">
        <v>5.0709999999999997</v>
      </c>
    </row>
    <row r="442" spans="1:13" x14ac:dyDescent="0.2">
      <c r="A442" t="s">
        <v>183</v>
      </c>
      <c r="B442" t="s">
        <v>122</v>
      </c>
      <c r="C442">
        <v>77</v>
      </c>
      <c r="D442">
        <v>38.298000000000002</v>
      </c>
      <c r="E442">
        <f t="shared" si="6"/>
        <v>38.299999999999997</v>
      </c>
      <c r="F442">
        <v>10808</v>
      </c>
      <c r="G442">
        <v>10819</v>
      </c>
      <c r="H442">
        <v>10845</v>
      </c>
      <c r="I442" t="s">
        <v>53</v>
      </c>
      <c r="J442">
        <v>83336</v>
      </c>
      <c r="K442">
        <v>3980356</v>
      </c>
      <c r="L442">
        <v>2.2599999999999998</v>
      </c>
      <c r="M442">
        <v>0.55000000000000004</v>
      </c>
    </row>
    <row r="443" spans="1:13" x14ac:dyDescent="0.2">
      <c r="A443" t="s">
        <v>183</v>
      </c>
      <c r="B443" t="s">
        <v>123</v>
      </c>
      <c r="C443">
        <v>78</v>
      </c>
      <c r="D443">
        <v>38.728000000000002</v>
      </c>
      <c r="E443">
        <f t="shared" si="6"/>
        <v>38.729999999999997</v>
      </c>
      <c r="F443">
        <v>10941</v>
      </c>
      <c r="G443">
        <v>10955</v>
      </c>
      <c r="H443">
        <v>10993</v>
      </c>
      <c r="I443" t="s">
        <v>53</v>
      </c>
      <c r="J443">
        <v>41463</v>
      </c>
      <c r="K443">
        <v>2166705</v>
      </c>
      <c r="L443">
        <v>1.23</v>
      </c>
      <c r="M443">
        <v>0.29899999999999999</v>
      </c>
    </row>
    <row r="444" spans="1:13" x14ac:dyDescent="0.2">
      <c r="A444" t="s">
        <v>187</v>
      </c>
      <c r="B444" t="s">
        <v>14</v>
      </c>
      <c r="C444">
        <v>1</v>
      </c>
      <c r="D444">
        <v>4.1829999999999998</v>
      </c>
      <c r="E444">
        <f t="shared" si="6"/>
        <v>4.18</v>
      </c>
      <c r="F444">
        <v>5</v>
      </c>
      <c r="G444">
        <v>30</v>
      </c>
      <c r="H444">
        <v>68</v>
      </c>
      <c r="I444" t="s">
        <v>77</v>
      </c>
      <c r="J444">
        <v>51765</v>
      </c>
      <c r="K444">
        <v>236378</v>
      </c>
      <c r="L444">
        <v>0.67</v>
      </c>
      <c r="M444">
        <v>0.13300000000000001</v>
      </c>
    </row>
    <row r="445" spans="1:13" x14ac:dyDescent="0.2">
      <c r="A445" t="s">
        <v>187</v>
      </c>
      <c r="B445" t="s">
        <v>16</v>
      </c>
      <c r="C445">
        <v>2</v>
      </c>
      <c r="D445">
        <v>4.7380000000000004</v>
      </c>
      <c r="E445">
        <f t="shared" si="6"/>
        <v>4.74</v>
      </c>
      <c r="F445">
        <v>187</v>
      </c>
      <c r="G445">
        <v>206</v>
      </c>
      <c r="H445">
        <v>248</v>
      </c>
      <c r="I445" t="s">
        <v>188</v>
      </c>
      <c r="J445">
        <v>39167</v>
      </c>
      <c r="K445">
        <v>870178</v>
      </c>
      <c r="L445">
        <v>2.46</v>
      </c>
      <c r="M445">
        <v>0.48799999999999999</v>
      </c>
    </row>
    <row r="446" spans="1:13" x14ac:dyDescent="0.2">
      <c r="A446" t="s">
        <v>187</v>
      </c>
      <c r="B446" t="s">
        <v>18</v>
      </c>
      <c r="C446">
        <v>3</v>
      </c>
      <c r="D446">
        <v>5.0209999999999999</v>
      </c>
      <c r="E446">
        <f t="shared" si="6"/>
        <v>5.0199999999999996</v>
      </c>
      <c r="F446">
        <v>263</v>
      </c>
      <c r="G446">
        <v>295</v>
      </c>
      <c r="H446">
        <v>359</v>
      </c>
      <c r="I446" t="s">
        <v>157</v>
      </c>
      <c r="J446">
        <v>75458</v>
      </c>
      <c r="K446">
        <v>3425581</v>
      </c>
      <c r="L446">
        <v>9.69</v>
      </c>
      <c r="M446">
        <v>1.923</v>
      </c>
    </row>
    <row r="447" spans="1:13" x14ac:dyDescent="0.2">
      <c r="A447" t="s">
        <v>187</v>
      </c>
      <c r="B447" t="s">
        <v>20</v>
      </c>
      <c r="C447">
        <v>4</v>
      </c>
      <c r="D447">
        <v>9.3819999999999997</v>
      </c>
      <c r="E447">
        <f t="shared" si="6"/>
        <v>9.3800000000000008</v>
      </c>
      <c r="F447">
        <v>1645</v>
      </c>
      <c r="G447">
        <v>1675</v>
      </c>
      <c r="H447">
        <v>1751</v>
      </c>
      <c r="I447" t="s">
        <v>17</v>
      </c>
      <c r="J447">
        <v>243266</v>
      </c>
      <c r="K447">
        <v>11037671</v>
      </c>
      <c r="L447">
        <v>31.22</v>
      </c>
      <c r="M447">
        <v>6.1950000000000003</v>
      </c>
    </row>
    <row r="448" spans="1:13" x14ac:dyDescent="0.2">
      <c r="A448" t="s">
        <v>187</v>
      </c>
      <c r="B448" t="s">
        <v>22</v>
      </c>
      <c r="C448">
        <v>5</v>
      </c>
      <c r="D448">
        <v>10.196</v>
      </c>
      <c r="E448">
        <f t="shared" si="6"/>
        <v>10.199999999999999</v>
      </c>
      <c r="F448">
        <v>1912</v>
      </c>
      <c r="G448">
        <v>1932</v>
      </c>
      <c r="H448">
        <v>1999</v>
      </c>
      <c r="I448" t="s">
        <v>133</v>
      </c>
      <c r="J448">
        <v>84685</v>
      </c>
      <c r="K448">
        <v>4239895</v>
      </c>
      <c r="L448">
        <v>11.99</v>
      </c>
      <c r="M448">
        <v>2.38</v>
      </c>
    </row>
    <row r="449" spans="1:13" x14ac:dyDescent="0.2">
      <c r="A449" t="s">
        <v>187</v>
      </c>
      <c r="B449" t="s">
        <v>24</v>
      </c>
      <c r="C449">
        <v>6</v>
      </c>
      <c r="D449">
        <v>12.4</v>
      </c>
      <c r="E449">
        <f t="shared" si="6"/>
        <v>12.4</v>
      </c>
      <c r="F449">
        <v>2593</v>
      </c>
      <c r="G449">
        <v>2629</v>
      </c>
      <c r="H449">
        <v>2659</v>
      </c>
      <c r="I449" t="s">
        <v>19</v>
      </c>
      <c r="J449">
        <v>66861</v>
      </c>
      <c r="K449">
        <v>2370478</v>
      </c>
      <c r="L449">
        <v>6.71</v>
      </c>
      <c r="M449">
        <v>1.33</v>
      </c>
    </row>
    <row r="450" spans="1:13" x14ac:dyDescent="0.2">
      <c r="A450" t="s">
        <v>187</v>
      </c>
      <c r="B450" t="s">
        <v>26</v>
      </c>
      <c r="C450">
        <v>7</v>
      </c>
      <c r="D450">
        <v>12.542</v>
      </c>
      <c r="E450">
        <f t="shared" si="6"/>
        <v>12.54</v>
      </c>
      <c r="F450">
        <v>2659</v>
      </c>
      <c r="G450">
        <v>2674</v>
      </c>
      <c r="H450">
        <v>2737</v>
      </c>
      <c r="I450" t="s">
        <v>34</v>
      </c>
      <c r="J450">
        <v>344642</v>
      </c>
      <c r="K450">
        <v>13931797</v>
      </c>
      <c r="L450">
        <v>39.409999999999997</v>
      </c>
      <c r="M450">
        <v>7.819</v>
      </c>
    </row>
    <row r="451" spans="1:13" x14ac:dyDescent="0.2">
      <c r="A451" t="s">
        <v>187</v>
      </c>
      <c r="B451" t="s">
        <v>27</v>
      </c>
      <c r="C451">
        <v>8</v>
      </c>
      <c r="D451">
        <v>12.922000000000001</v>
      </c>
      <c r="E451">
        <f t="shared" ref="E451:E514" si="7">ROUND(D451,2)</f>
        <v>12.92</v>
      </c>
      <c r="F451">
        <v>2782</v>
      </c>
      <c r="G451">
        <v>2794</v>
      </c>
      <c r="H451">
        <v>2830</v>
      </c>
      <c r="I451" t="s">
        <v>53</v>
      </c>
      <c r="J451">
        <v>74586</v>
      </c>
      <c r="K451">
        <v>2699370</v>
      </c>
      <c r="L451">
        <v>7.64</v>
      </c>
      <c r="M451">
        <v>1.5149999999999999</v>
      </c>
    </row>
    <row r="452" spans="1:13" x14ac:dyDescent="0.2">
      <c r="A452" t="s">
        <v>187</v>
      </c>
      <c r="B452" t="s">
        <v>28</v>
      </c>
      <c r="C452">
        <v>9</v>
      </c>
      <c r="D452">
        <v>14.253</v>
      </c>
      <c r="E452">
        <f t="shared" si="7"/>
        <v>14.25</v>
      </c>
      <c r="F452">
        <v>3096</v>
      </c>
      <c r="G452">
        <v>3215</v>
      </c>
      <c r="H452">
        <v>3241</v>
      </c>
      <c r="I452" t="s">
        <v>55</v>
      </c>
      <c r="J452">
        <v>33031</v>
      </c>
      <c r="K452">
        <v>1423766</v>
      </c>
      <c r="L452">
        <v>4.03</v>
      </c>
      <c r="M452">
        <v>0.79900000000000004</v>
      </c>
    </row>
    <row r="453" spans="1:13" x14ac:dyDescent="0.2">
      <c r="A453" t="s">
        <v>187</v>
      </c>
      <c r="B453" t="s">
        <v>30</v>
      </c>
      <c r="C453">
        <v>10</v>
      </c>
      <c r="D453">
        <v>15.228999999999999</v>
      </c>
      <c r="E453">
        <f t="shared" si="7"/>
        <v>15.23</v>
      </c>
      <c r="F453">
        <v>3441</v>
      </c>
      <c r="G453">
        <v>3524</v>
      </c>
      <c r="H453">
        <v>3565</v>
      </c>
      <c r="I453" t="s">
        <v>67</v>
      </c>
      <c r="J453">
        <v>69900</v>
      </c>
      <c r="K453">
        <v>4275051</v>
      </c>
      <c r="L453">
        <v>12.09</v>
      </c>
      <c r="M453">
        <v>2.399</v>
      </c>
    </row>
    <row r="454" spans="1:13" x14ac:dyDescent="0.2">
      <c r="A454" t="s">
        <v>187</v>
      </c>
      <c r="B454" t="s">
        <v>32</v>
      </c>
      <c r="C454">
        <v>11</v>
      </c>
      <c r="D454">
        <v>15.4</v>
      </c>
      <c r="E454">
        <f t="shared" si="7"/>
        <v>15.4</v>
      </c>
      <c r="F454">
        <v>3565</v>
      </c>
      <c r="G454">
        <v>3578</v>
      </c>
      <c r="H454">
        <v>3614</v>
      </c>
      <c r="I454" t="s">
        <v>53</v>
      </c>
      <c r="J454">
        <v>47318</v>
      </c>
      <c r="K454">
        <v>2000039</v>
      </c>
      <c r="L454">
        <v>5.66</v>
      </c>
      <c r="M454">
        <v>1.1220000000000001</v>
      </c>
    </row>
    <row r="455" spans="1:13" x14ac:dyDescent="0.2">
      <c r="A455" t="s">
        <v>187</v>
      </c>
      <c r="B455" t="s">
        <v>33</v>
      </c>
      <c r="C455">
        <v>12</v>
      </c>
      <c r="D455">
        <v>15.561</v>
      </c>
      <c r="E455">
        <f t="shared" si="7"/>
        <v>15.56</v>
      </c>
      <c r="F455">
        <v>3614</v>
      </c>
      <c r="G455">
        <v>3629</v>
      </c>
      <c r="H455">
        <v>3684</v>
      </c>
      <c r="I455" t="s">
        <v>53</v>
      </c>
      <c r="J455">
        <v>280022</v>
      </c>
      <c r="K455">
        <v>10133551</v>
      </c>
      <c r="L455">
        <v>28.67</v>
      </c>
      <c r="M455">
        <v>5.6870000000000003</v>
      </c>
    </row>
    <row r="456" spans="1:13" x14ac:dyDescent="0.2">
      <c r="A456" t="s">
        <v>187</v>
      </c>
      <c r="B456" t="s">
        <v>35</v>
      </c>
      <c r="C456">
        <v>13</v>
      </c>
      <c r="D456">
        <v>15.779</v>
      </c>
      <c r="E456">
        <f t="shared" si="7"/>
        <v>15.78</v>
      </c>
      <c r="F456">
        <v>3684</v>
      </c>
      <c r="G456">
        <v>3698</v>
      </c>
      <c r="H456">
        <v>3727</v>
      </c>
      <c r="I456" t="s">
        <v>48</v>
      </c>
      <c r="J456">
        <v>46797</v>
      </c>
      <c r="K456">
        <v>1719300</v>
      </c>
      <c r="L456">
        <v>4.8600000000000003</v>
      </c>
      <c r="M456">
        <v>0.96499999999999997</v>
      </c>
    </row>
    <row r="457" spans="1:13" x14ac:dyDescent="0.2">
      <c r="A457" t="s">
        <v>187</v>
      </c>
      <c r="B457" t="s">
        <v>36</v>
      </c>
      <c r="C457">
        <v>14</v>
      </c>
      <c r="D457">
        <v>16.45</v>
      </c>
      <c r="E457">
        <f t="shared" si="7"/>
        <v>16.45</v>
      </c>
      <c r="F457">
        <v>3872</v>
      </c>
      <c r="G457">
        <v>3910</v>
      </c>
      <c r="H457">
        <v>3959</v>
      </c>
      <c r="I457" t="s">
        <v>143</v>
      </c>
      <c r="J457">
        <v>122003</v>
      </c>
      <c r="K457">
        <v>4045674</v>
      </c>
      <c r="L457">
        <v>11.44</v>
      </c>
      <c r="M457">
        <v>2.2709999999999999</v>
      </c>
    </row>
    <row r="458" spans="1:13" x14ac:dyDescent="0.2">
      <c r="A458" t="s">
        <v>187</v>
      </c>
      <c r="B458" t="s">
        <v>38</v>
      </c>
      <c r="C458">
        <v>15</v>
      </c>
      <c r="D458">
        <v>18.210999999999999</v>
      </c>
      <c r="E458">
        <f t="shared" si="7"/>
        <v>18.21</v>
      </c>
      <c r="F458">
        <v>4452</v>
      </c>
      <c r="G458">
        <v>4467</v>
      </c>
      <c r="H458">
        <v>4488</v>
      </c>
      <c r="I458" t="s">
        <v>48</v>
      </c>
      <c r="J458">
        <v>36096</v>
      </c>
      <c r="K458">
        <v>1431056</v>
      </c>
      <c r="L458">
        <v>4.05</v>
      </c>
      <c r="M458">
        <v>0.80300000000000005</v>
      </c>
    </row>
    <row r="459" spans="1:13" x14ac:dyDescent="0.2">
      <c r="A459" t="s">
        <v>187</v>
      </c>
      <c r="B459" t="s">
        <v>40</v>
      </c>
      <c r="C459">
        <v>16</v>
      </c>
      <c r="D459">
        <v>18.414000000000001</v>
      </c>
      <c r="E459">
        <f t="shared" si="7"/>
        <v>18.41</v>
      </c>
      <c r="F459">
        <v>4516</v>
      </c>
      <c r="G459">
        <v>4531</v>
      </c>
      <c r="H459">
        <v>4546</v>
      </c>
      <c r="I459" t="s">
        <v>48</v>
      </c>
      <c r="J459">
        <v>36830</v>
      </c>
      <c r="K459">
        <v>1338701</v>
      </c>
      <c r="L459">
        <v>3.79</v>
      </c>
      <c r="M459">
        <v>0.751</v>
      </c>
    </row>
    <row r="460" spans="1:13" x14ac:dyDescent="0.2">
      <c r="A460" t="s">
        <v>187</v>
      </c>
      <c r="B460" t="s">
        <v>42</v>
      </c>
      <c r="C460">
        <v>17</v>
      </c>
      <c r="D460">
        <v>18.515999999999998</v>
      </c>
      <c r="E460">
        <f t="shared" si="7"/>
        <v>18.52</v>
      </c>
      <c r="F460">
        <v>4546</v>
      </c>
      <c r="G460">
        <v>4563</v>
      </c>
      <c r="H460">
        <v>4677</v>
      </c>
      <c r="I460" t="s">
        <v>73</v>
      </c>
      <c r="J460">
        <v>1130785</v>
      </c>
      <c r="K460">
        <v>35350392</v>
      </c>
      <c r="L460">
        <v>100</v>
      </c>
      <c r="M460">
        <v>19.838999999999999</v>
      </c>
    </row>
    <row r="461" spans="1:13" x14ac:dyDescent="0.2">
      <c r="A461" t="s">
        <v>187</v>
      </c>
      <c r="B461" t="s">
        <v>43</v>
      </c>
      <c r="C461">
        <v>18</v>
      </c>
      <c r="D461">
        <v>20.047000000000001</v>
      </c>
      <c r="E461">
        <f t="shared" si="7"/>
        <v>20.05</v>
      </c>
      <c r="F461">
        <v>5001</v>
      </c>
      <c r="G461">
        <v>5047</v>
      </c>
      <c r="H461">
        <v>5063</v>
      </c>
      <c r="I461" t="s">
        <v>17</v>
      </c>
      <c r="J461">
        <v>49932</v>
      </c>
      <c r="K461">
        <v>1185889</v>
      </c>
      <c r="L461">
        <v>3.35</v>
      </c>
      <c r="M461">
        <v>0.66600000000000004</v>
      </c>
    </row>
    <row r="462" spans="1:13" x14ac:dyDescent="0.2">
      <c r="A462" t="s">
        <v>187</v>
      </c>
      <c r="B462" t="s">
        <v>45</v>
      </c>
      <c r="C462">
        <v>19</v>
      </c>
      <c r="D462">
        <v>21.280999999999999</v>
      </c>
      <c r="E462">
        <f t="shared" si="7"/>
        <v>21.28</v>
      </c>
      <c r="F462">
        <v>5408</v>
      </c>
      <c r="G462">
        <v>5438</v>
      </c>
      <c r="H462">
        <v>5508</v>
      </c>
      <c r="I462" t="s">
        <v>46</v>
      </c>
      <c r="J462">
        <v>172017</v>
      </c>
      <c r="K462">
        <v>7046184</v>
      </c>
      <c r="L462">
        <v>19.93</v>
      </c>
      <c r="M462">
        <v>3.9540000000000002</v>
      </c>
    </row>
    <row r="463" spans="1:13" x14ac:dyDescent="0.2">
      <c r="A463" t="s">
        <v>187</v>
      </c>
      <c r="B463" t="s">
        <v>47</v>
      </c>
      <c r="C463">
        <v>20</v>
      </c>
      <c r="D463">
        <v>23.332999999999998</v>
      </c>
      <c r="E463">
        <f t="shared" si="7"/>
        <v>23.33</v>
      </c>
      <c r="F463">
        <v>6063</v>
      </c>
      <c r="G463">
        <v>6087</v>
      </c>
      <c r="H463">
        <v>6114</v>
      </c>
      <c r="I463" t="s">
        <v>19</v>
      </c>
      <c r="J463">
        <v>78877</v>
      </c>
      <c r="K463">
        <v>2097922</v>
      </c>
      <c r="L463">
        <v>5.93</v>
      </c>
      <c r="M463">
        <v>1.177</v>
      </c>
    </row>
    <row r="464" spans="1:13" x14ac:dyDescent="0.2">
      <c r="A464" t="s">
        <v>187</v>
      </c>
      <c r="B464" t="s">
        <v>49</v>
      </c>
      <c r="C464">
        <v>21</v>
      </c>
      <c r="D464">
        <v>25.684000000000001</v>
      </c>
      <c r="E464">
        <f t="shared" si="7"/>
        <v>25.68</v>
      </c>
      <c r="F464">
        <v>6778</v>
      </c>
      <c r="G464">
        <v>6830</v>
      </c>
      <c r="H464">
        <v>6872</v>
      </c>
      <c r="I464" t="s">
        <v>143</v>
      </c>
      <c r="J464">
        <v>59713</v>
      </c>
      <c r="K464">
        <v>3410450</v>
      </c>
      <c r="L464">
        <v>9.65</v>
      </c>
      <c r="M464">
        <v>1.9139999999999999</v>
      </c>
    </row>
    <row r="465" spans="1:13" x14ac:dyDescent="0.2">
      <c r="A465" t="s">
        <v>187</v>
      </c>
      <c r="B465" t="s">
        <v>50</v>
      </c>
      <c r="C465">
        <v>22</v>
      </c>
      <c r="D465">
        <v>26.634</v>
      </c>
      <c r="E465">
        <f t="shared" si="7"/>
        <v>26.63</v>
      </c>
      <c r="F465">
        <v>7057</v>
      </c>
      <c r="G465">
        <v>7130</v>
      </c>
      <c r="H465">
        <v>7193</v>
      </c>
      <c r="I465" t="s">
        <v>143</v>
      </c>
      <c r="J465">
        <v>74665</v>
      </c>
      <c r="K465">
        <v>3619107</v>
      </c>
      <c r="L465">
        <v>10.24</v>
      </c>
      <c r="M465">
        <v>2.0310000000000001</v>
      </c>
    </row>
    <row r="466" spans="1:13" x14ac:dyDescent="0.2">
      <c r="A466" t="s">
        <v>187</v>
      </c>
      <c r="B466" t="s">
        <v>52</v>
      </c>
      <c r="C466">
        <v>23</v>
      </c>
      <c r="D466">
        <v>30.963000000000001</v>
      </c>
      <c r="E466">
        <f t="shared" si="7"/>
        <v>30.96</v>
      </c>
      <c r="F466">
        <v>8461</v>
      </c>
      <c r="G466">
        <v>8500</v>
      </c>
      <c r="H466">
        <v>8532</v>
      </c>
      <c r="I466" t="s">
        <v>100</v>
      </c>
      <c r="J466">
        <v>32206</v>
      </c>
      <c r="K466">
        <v>1258672</v>
      </c>
      <c r="L466">
        <v>3.56</v>
      </c>
      <c r="M466">
        <v>0.70599999999999996</v>
      </c>
    </row>
    <row r="467" spans="1:13" x14ac:dyDescent="0.2">
      <c r="A467" t="s">
        <v>187</v>
      </c>
      <c r="B467" t="s">
        <v>54</v>
      </c>
      <c r="C467">
        <v>24</v>
      </c>
      <c r="D467">
        <v>34.213999999999999</v>
      </c>
      <c r="E467">
        <f t="shared" si="7"/>
        <v>34.21</v>
      </c>
      <c r="F467">
        <v>9504</v>
      </c>
      <c r="G467">
        <v>9528</v>
      </c>
      <c r="H467">
        <v>9580</v>
      </c>
      <c r="I467" t="s">
        <v>139</v>
      </c>
      <c r="J467">
        <v>1169570</v>
      </c>
      <c r="K467">
        <v>28961262</v>
      </c>
      <c r="L467">
        <v>81.93</v>
      </c>
      <c r="M467">
        <v>16.254000000000001</v>
      </c>
    </row>
    <row r="468" spans="1:13" x14ac:dyDescent="0.2">
      <c r="A468" t="s">
        <v>187</v>
      </c>
      <c r="B468" t="s">
        <v>56</v>
      </c>
      <c r="C468">
        <v>25</v>
      </c>
      <c r="D468">
        <v>34.942</v>
      </c>
      <c r="E468">
        <f t="shared" si="7"/>
        <v>34.94</v>
      </c>
      <c r="F468">
        <v>9746</v>
      </c>
      <c r="G468">
        <v>9758</v>
      </c>
      <c r="H468">
        <v>9804</v>
      </c>
      <c r="I468" t="s">
        <v>189</v>
      </c>
      <c r="J468">
        <v>58296</v>
      </c>
      <c r="K468">
        <v>2201423</v>
      </c>
      <c r="L468">
        <v>6.23</v>
      </c>
      <c r="M468">
        <v>1.2350000000000001</v>
      </c>
    </row>
    <row r="469" spans="1:13" x14ac:dyDescent="0.2">
      <c r="A469" t="s">
        <v>187</v>
      </c>
      <c r="B469" t="s">
        <v>57</v>
      </c>
      <c r="C469">
        <v>26</v>
      </c>
      <c r="D469">
        <v>36.167000000000002</v>
      </c>
      <c r="E469">
        <f t="shared" si="7"/>
        <v>36.17</v>
      </c>
      <c r="F469">
        <v>10117</v>
      </c>
      <c r="G469">
        <v>10145</v>
      </c>
      <c r="H469">
        <v>10172</v>
      </c>
      <c r="I469" t="s">
        <v>100</v>
      </c>
      <c r="J469">
        <v>49182</v>
      </c>
      <c r="K469">
        <v>1647232</v>
      </c>
      <c r="L469">
        <v>4.66</v>
      </c>
      <c r="M469">
        <v>0.92400000000000004</v>
      </c>
    </row>
    <row r="470" spans="1:13" x14ac:dyDescent="0.2">
      <c r="A470" t="s">
        <v>187</v>
      </c>
      <c r="B470" t="s">
        <v>59</v>
      </c>
      <c r="C470">
        <v>27</v>
      </c>
      <c r="D470">
        <v>36.591999999999999</v>
      </c>
      <c r="E470">
        <f t="shared" si="7"/>
        <v>36.590000000000003</v>
      </c>
      <c r="F470">
        <v>10270</v>
      </c>
      <c r="G470">
        <v>10280</v>
      </c>
      <c r="H470">
        <v>10298</v>
      </c>
      <c r="I470" t="s">
        <v>139</v>
      </c>
      <c r="J470">
        <v>36530</v>
      </c>
      <c r="K470">
        <v>842657</v>
      </c>
      <c r="L470">
        <v>2.38</v>
      </c>
      <c r="M470">
        <v>0.47299999999999998</v>
      </c>
    </row>
    <row r="471" spans="1:13" x14ac:dyDescent="0.2">
      <c r="A471" t="s">
        <v>187</v>
      </c>
      <c r="B471" t="s">
        <v>61</v>
      </c>
      <c r="C471">
        <v>28</v>
      </c>
      <c r="D471">
        <v>37.244</v>
      </c>
      <c r="E471">
        <f t="shared" si="7"/>
        <v>37.24</v>
      </c>
      <c r="F471">
        <v>10463</v>
      </c>
      <c r="G471">
        <v>10486</v>
      </c>
      <c r="H471">
        <v>10494</v>
      </c>
      <c r="I471" t="s">
        <v>133</v>
      </c>
      <c r="J471">
        <v>29968</v>
      </c>
      <c r="K471">
        <v>1031810</v>
      </c>
      <c r="L471">
        <v>2.92</v>
      </c>
      <c r="M471">
        <v>0.57899999999999996</v>
      </c>
    </row>
    <row r="472" spans="1:13" x14ac:dyDescent="0.2">
      <c r="A472" t="s">
        <v>187</v>
      </c>
      <c r="B472" t="s">
        <v>62</v>
      </c>
      <c r="C472">
        <v>29</v>
      </c>
      <c r="D472">
        <v>37.296999999999997</v>
      </c>
      <c r="E472">
        <f t="shared" si="7"/>
        <v>37.299999999999997</v>
      </c>
      <c r="F472">
        <v>10494</v>
      </c>
      <c r="G472">
        <v>10503</v>
      </c>
      <c r="H472">
        <v>10519</v>
      </c>
      <c r="I472" t="s">
        <v>134</v>
      </c>
      <c r="J472">
        <v>50225</v>
      </c>
      <c r="K472">
        <v>1208452</v>
      </c>
      <c r="L472">
        <v>3.42</v>
      </c>
      <c r="M472">
        <v>0.67800000000000005</v>
      </c>
    </row>
    <row r="473" spans="1:13" x14ac:dyDescent="0.2">
      <c r="A473" t="s">
        <v>187</v>
      </c>
      <c r="B473" t="s">
        <v>63</v>
      </c>
      <c r="C473">
        <v>30</v>
      </c>
      <c r="D473">
        <v>37.377000000000002</v>
      </c>
      <c r="E473">
        <f t="shared" si="7"/>
        <v>37.380000000000003</v>
      </c>
      <c r="F473">
        <v>10519</v>
      </c>
      <c r="G473">
        <v>10528</v>
      </c>
      <c r="H473">
        <v>10548</v>
      </c>
      <c r="I473" t="s">
        <v>159</v>
      </c>
      <c r="J473">
        <v>33857</v>
      </c>
      <c r="K473">
        <v>696724</v>
      </c>
      <c r="L473">
        <v>1.97</v>
      </c>
      <c r="M473">
        <v>0.39100000000000001</v>
      </c>
    </row>
    <row r="474" spans="1:13" x14ac:dyDescent="0.2">
      <c r="A474" t="s">
        <v>187</v>
      </c>
      <c r="B474" t="s">
        <v>65</v>
      </c>
      <c r="C474">
        <v>31</v>
      </c>
      <c r="D474">
        <v>37.713999999999999</v>
      </c>
      <c r="E474">
        <f t="shared" si="7"/>
        <v>37.71</v>
      </c>
      <c r="F474">
        <v>10602</v>
      </c>
      <c r="G474">
        <v>10635</v>
      </c>
      <c r="H474">
        <v>10643</v>
      </c>
      <c r="I474" t="s">
        <v>134</v>
      </c>
      <c r="J474">
        <v>48772</v>
      </c>
      <c r="K474">
        <v>2756253</v>
      </c>
      <c r="L474">
        <v>7.8</v>
      </c>
      <c r="M474">
        <v>1.5469999999999999</v>
      </c>
    </row>
    <row r="475" spans="1:13" x14ac:dyDescent="0.2">
      <c r="A475" t="s">
        <v>187</v>
      </c>
      <c r="B475" t="s">
        <v>66</v>
      </c>
      <c r="C475">
        <v>32</v>
      </c>
      <c r="D475">
        <v>37.771000000000001</v>
      </c>
      <c r="E475">
        <f t="shared" si="7"/>
        <v>37.770000000000003</v>
      </c>
      <c r="F475">
        <v>10643</v>
      </c>
      <c r="G475">
        <v>10653</v>
      </c>
      <c r="H475">
        <v>10696</v>
      </c>
      <c r="I475" t="s">
        <v>159</v>
      </c>
      <c r="J475">
        <v>34710</v>
      </c>
      <c r="K475">
        <v>1851096</v>
      </c>
      <c r="L475">
        <v>5.24</v>
      </c>
      <c r="M475">
        <v>1.0389999999999999</v>
      </c>
    </row>
    <row r="476" spans="1:13" x14ac:dyDescent="0.2">
      <c r="A476" t="s">
        <v>187</v>
      </c>
      <c r="B476" t="s">
        <v>68</v>
      </c>
      <c r="C476">
        <v>33</v>
      </c>
      <c r="D476">
        <v>37.99</v>
      </c>
      <c r="E476">
        <f t="shared" si="7"/>
        <v>37.99</v>
      </c>
      <c r="F476">
        <v>10698</v>
      </c>
      <c r="G476">
        <v>10722</v>
      </c>
      <c r="H476">
        <v>10738</v>
      </c>
      <c r="I476" t="s">
        <v>67</v>
      </c>
      <c r="J476">
        <v>384321</v>
      </c>
      <c r="K476">
        <v>8701006</v>
      </c>
      <c r="L476">
        <v>24.61</v>
      </c>
      <c r="M476">
        <v>4.883</v>
      </c>
    </row>
    <row r="477" spans="1:13" x14ac:dyDescent="0.2">
      <c r="A477" t="s">
        <v>187</v>
      </c>
      <c r="B477" t="s">
        <v>69</v>
      </c>
      <c r="C477">
        <v>34</v>
      </c>
      <c r="D477">
        <v>38.054000000000002</v>
      </c>
      <c r="E477">
        <f t="shared" si="7"/>
        <v>38.049999999999997</v>
      </c>
      <c r="F477">
        <v>10738</v>
      </c>
      <c r="G477">
        <v>10742</v>
      </c>
      <c r="H477">
        <v>10812</v>
      </c>
      <c r="I477" t="s">
        <v>73</v>
      </c>
      <c r="J477">
        <v>129057</v>
      </c>
      <c r="K477">
        <v>5577508</v>
      </c>
      <c r="L477">
        <v>15.78</v>
      </c>
      <c r="M477">
        <v>3.13</v>
      </c>
    </row>
    <row r="478" spans="1:13" x14ac:dyDescent="0.2">
      <c r="A478" t="s">
        <v>187</v>
      </c>
      <c r="B478" t="s">
        <v>70</v>
      </c>
      <c r="C478">
        <v>35</v>
      </c>
      <c r="D478">
        <v>38.823</v>
      </c>
      <c r="E478">
        <f t="shared" si="7"/>
        <v>38.82</v>
      </c>
      <c r="F478">
        <v>10974</v>
      </c>
      <c r="G478">
        <v>10985</v>
      </c>
      <c r="H478">
        <v>11008</v>
      </c>
      <c r="I478" t="s">
        <v>55</v>
      </c>
      <c r="J478">
        <v>37052</v>
      </c>
      <c r="K478">
        <v>732841</v>
      </c>
      <c r="L478">
        <v>2.0699999999999998</v>
      </c>
      <c r="M478">
        <v>0.41099999999999998</v>
      </c>
    </row>
    <row r="479" spans="1:13" x14ac:dyDescent="0.2">
      <c r="A479" t="s">
        <v>187</v>
      </c>
      <c r="B479" t="s">
        <v>71</v>
      </c>
      <c r="C479">
        <v>36</v>
      </c>
      <c r="D479">
        <v>39.537999999999997</v>
      </c>
      <c r="E479">
        <f t="shared" si="7"/>
        <v>39.54</v>
      </c>
      <c r="F479">
        <v>11152</v>
      </c>
      <c r="G479">
        <v>11212</v>
      </c>
      <c r="H479">
        <v>11250</v>
      </c>
      <c r="I479" t="s">
        <v>55</v>
      </c>
      <c r="J479">
        <v>33016</v>
      </c>
      <c r="K479">
        <v>1690011</v>
      </c>
      <c r="L479">
        <v>4.78</v>
      </c>
      <c r="M479">
        <v>0.94799999999999995</v>
      </c>
    </row>
    <row r="480" spans="1:13" x14ac:dyDescent="0.2">
      <c r="A480" t="s">
        <v>187</v>
      </c>
      <c r="B480" t="s">
        <v>72</v>
      </c>
      <c r="C480">
        <v>37</v>
      </c>
      <c r="D480">
        <v>39.753999999999998</v>
      </c>
      <c r="E480">
        <f t="shared" si="7"/>
        <v>39.75</v>
      </c>
      <c r="F480">
        <v>11251</v>
      </c>
      <c r="G480">
        <v>11280</v>
      </c>
      <c r="H480">
        <v>11318</v>
      </c>
      <c r="I480" t="s">
        <v>55</v>
      </c>
      <c r="J480">
        <v>42006</v>
      </c>
      <c r="K480">
        <v>1137146</v>
      </c>
      <c r="L480">
        <v>3.22</v>
      </c>
      <c r="M480">
        <v>0.63800000000000001</v>
      </c>
    </row>
    <row r="481" spans="1:13" x14ac:dyDescent="0.2">
      <c r="A481" t="s">
        <v>190</v>
      </c>
      <c r="B481" t="s">
        <v>14</v>
      </c>
      <c r="C481">
        <v>1</v>
      </c>
      <c r="D481">
        <v>4.1769999999999996</v>
      </c>
      <c r="E481">
        <f t="shared" si="7"/>
        <v>4.18</v>
      </c>
      <c r="F481">
        <v>5</v>
      </c>
      <c r="G481">
        <v>29</v>
      </c>
      <c r="H481">
        <v>54</v>
      </c>
      <c r="I481" t="s">
        <v>15</v>
      </c>
      <c r="J481">
        <v>71795</v>
      </c>
      <c r="K481">
        <v>1178915</v>
      </c>
      <c r="L481">
        <v>0.51</v>
      </c>
      <c r="M481">
        <v>0.193</v>
      </c>
    </row>
    <row r="482" spans="1:13" x14ac:dyDescent="0.2">
      <c r="A482" t="s">
        <v>190</v>
      </c>
      <c r="B482" t="s">
        <v>16</v>
      </c>
      <c r="C482">
        <v>2</v>
      </c>
      <c r="D482">
        <v>5.032</v>
      </c>
      <c r="E482">
        <f t="shared" si="7"/>
        <v>5.03</v>
      </c>
      <c r="F482">
        <v>256</v>
      </c>
      <c r="G482">
        <v>299</v>
      </c>
      <c r="H482">
        <v>341</v>
      </c>
      <c r="I482" t="s">
        <v>58</v>
      </c>
      <c r="J482">
        <v>393930</v>
      </c>
      <c r="K482">
        <v>15147773</v>
      </c>
      <c r="L482">
        <v>6.52</v>
      </c>
      <c r="M482">
        <v>2.4780000000000002</v>
      </c>
    </row>
    <row r="483" spans="1:13" x14ac:dyDescent="0.2">
      <c r="A483" t="s">
        <v>190</v>
      </c>
      <c r="B483" t="s">
        <v>18</v>
      </c>
      <c r="C483">
        <v>3</v>
      </c>
      <c r="D483">
        <v>5.2009999999999996</v>
      </c>
      <c r="E483">
        <f t="shared" si="7"/>
        <v>5.2</v>
      </c>
      <c r="F483">
        <v>341</v>
      </c>
      <c r="G483">
        <v>352</v>
      </c>
      <c r="H483">
        <v>418</v>
      </c>
      <c r="I483" t="s">
        <v>159</v>
      </c>
      <c r="J483">
        <v>137207</v>
      </c>
      <c r="K483">
        <v>4777474</v>
      </c>
      <c r="L483">
        <v>2.06</v>
      </c>
      <c r="M483">
        <v>0.78100000000000003</v>
      </c>
    </row>
    <row r="484" spans="1:13" x14ac:dyDescent="0.2">
      <c r="A484" t="s">
        <v>190</v>
      </c>
      <c r="B484" t="s">
        <v>20</v>
      </c>
      <c r="C484">
        <v>4</v>
      </c>
      <c r="D484">
        <v>8.0440000000000005</v>
      </c>
      <c r="E484">
        <f t="shared" si="7"/>
        <v>8.0399999999999991</v>
      </c>
      <c r="F484">
        <v>1234</v>
      </c>
      <c r="G484">
        <v>1251</v>
      </c>
      <c r="H484">
        <v>1289</v>
      </c>
      <c r="I484" t="s">
        <v>100</v>
      </c>
      <c r="J484">
        <v>27459</v>
      </c>
      <c r="K484">
        <v>1731749</v>
      </c>
      <c r="L484">
        <v>0.75</v>
      </c>
      <c r="M484">
        <v>0.28299999999999997</v>
      </c>
    </row>
    <row r="485" spans="1:13" x14ac:dyDescent="0.2">
      <c r="A485" t="s">
        <v>190</v>
      </c>
      <c r="B485" t="s">
        <v>22</v>
      </c>
      <c r="C485">
        <v>5</v>
      </c>
      <c r="D485">
        <v>8.6289999999999996</v>
      </c>
      <c r="E485">
        <f t="shared" si="7"/>
        <v>8.6300000000000008</v>
      </c>
      <c r="F485">
        <v>1421</v>
      </c>
      <c r="G485">
        <v>1436</v>
      </c>
      <c r="H485">
        <v>1494</v>
      </c>
      <c r="I485" t="s">
        <v>77</v>
      </c>
      <c r="J485">
        <v>102777</v>
      </c>
      <c r="K485">
        <v>5368720</v>
      </c>
      <c r="L485">
        <v>2.31</v>
      </c>
      <c r="M485">
        <v>0.878</v>
      </c>
    </row>
    <row r="486" spans="1:13" x14ac:dyDescent="0.2">
      <c r="A486" t="s">
        <v>190</v>
      </c>
      <c r="B486" t="s">
        <v>24</v>
      </c>
      <c r="C486">
        <v>6</v>
      </c>
      <c r="D486">
        <v>8.9710000000000001</v>
      </c>
      <c r="E486">
        <f t="shared" si="7"/>
        <v>8.9700000000000006</v>
      </c>
      <c r="F486">
        <v>1494</v>
      </c>
      <c r="G486">
        <v>1545</v>
      </c>
      <c r="H486">
        <v>1583</v>
      </c>
      <c r="I486" t="s">
        <v>37</v>
      </c>
      <c r="J486">
        <v>45216</v>
      </c>
      <c r="K486">
        <v>2603851</v>
      </c>
      <c r="L486">
        <v>1.1200000000000001</v>
      </c>
      <c r="M486">
        <v>0.42599999999999999</v>
      </c>
    </row>
    <row r="487" spans="1:13" x14ac:dyDescent="0.2">
      <c r="A487" t="s">
        <v>190</v>
      </c>
      <c r="B487" t="s">
        <v>26</v>
      </c>
      <c r="C487">
        <v>7</v>
      </c>
      <c r="D487">
        <v>9.3810000000000002</v>
      </c>
      <c r="E487">
        <f t="shared" si="7"/>
        <v>9.3800000000000008</v>
      </c>
      <c r="F487">
        <v>1645</v>
      </c>
      <c r="G487">
        <v>1674</v>
      </c>
      <c r="H487">
        <v>1707</v>
      </c>
      <c r="I487" t="s">
        <v>17</v>
      </c>
      <c r="J487">
        <v>354914</v>
      </c>
      <c r="K487">
        <v>13972220</v>
      </c>
      <c r="L487">
        <v>6.02</v>
      </c>
      <c r="M487">
        <v>2.286</v>
      </c>
    </row>
    <row r="488" spans="1:13" x14ac:dyDescent="0.2">
      <c r="A488" t="s">
        <v>190</v>
      </c>
      <c r="B488" t="s">
        <v>27</v>
      </c>
      <c r="C488">
        <v>8</v>
      </c>
      <c r="D488">
        <v>9.5429999999999993</v>
      </c>
      <c r="E488">
        <f t="shared" si="7"/>
        <v>9.5399999999999991</v>
      </c>
      <c r="F488">
        <v>1707</v>
      </c>
      <c r="G488">
        <v>1725</v>
      </c>
      <c r="H488">
        <v>1751</v>
      </c>
      <c r="I488" t="s">
        <v>23</v>
      </c>
      <c r="J488">
        <v>56449</v>
      </c>
      <c r="K488">
        <v>3355658</v>
      </c>
      <c r="L488">
        <v>1.45</v>
      </c>
      <c r="M488">
        <v>0.54900000000000004</v>
      </c>
    </row>
    <row r="489" spans="1:13" x14ac:dyDescent="0.2">
      <c r="A489" t="s">
        <v>190</v>
      </c>
      <c r="B489" t="s">
        <v>28</v>
      </c>
      <c r="C489">
        <v>9</v>
      </c>
      <c r="D489">
        <v>9.8079999999999998</v>
      </c>
      <c r="E489">
        <f t="shared" si="7"/>
        <v>9.81</v>
      </c>
      <c r="F489">
        <v>1792</v>
      </c>
      <c r="G489">
        <v>1809</v>
      </c>
      <c r="H489">
        <v>1857</v>
      </c>
      <c r="I489" t="s">
        <v>23</v>
      </c>
      <c r="J489">
        <v>66844</v>
      </c>
      <c r="K489">
        <v>3240975</v>
      </c>
      <c r="L489">
        <v>1.4</v>
      </c>
      <c r="M489">
        <v>0.53</v>
      </c>
    </row>
    <row r="490" spans="1:13" x14ac:dyDescent="0.2">
      <c r="A490" t="s">
        <v>190</v>
      </c>
      <c r="B490" t="s">
        <v>30</v>
      </c>
      <c r="C490">
        <v>10</v>
      </c>
      <c r="D490">
        <v>10.193</v>
      </c>
      <c r="E490">
        <f t="shared" si="7"/>
        <v>10.19</v>
      </c>
      <c r="F490">
        <v>1918</v>
      </c>
      <c r="G490">
        <v>1931</v>
      </c>
      <c r="H490">
        <v>1973</v>
      </c>
      <c r="I490" t="s">
        <v>17</v>
      </c>
      <c r="J490">
        <v>47732</v>
      </c>
      <c r="K490">
        <v>1893679</v>
      </c>
      <c r="L490">
        <v>0.82</v>
      </c>
      <c r="M490">
        <v>0.31</v>
      </c>
    </row>
    <row r="491" spans="1:13" x14ac:dyDescent="0.2">
      <c r="A491" t="s">
        <v>190</v>
      </c>
      <c r="B491" t="s">
        <v>32</v>
      </c>
      <c r="C491">
        <v>11</v>
      </c>
      <c r="D491">
        <v>10.472</v>
      </c>
      <c r="E491">
        <f t="shared" si="7"/>
        <v>10.47</v>
      </c>
      <c r="F491">
        <v>1973</v>
      </c>
      <c r="G491">
        <v>2019</v>
      </c>
      <c r="H491">
        <v>2066</v>
      </c>
      <c r="I491" t="s">
        <v>138</v>
      </c>
      <c r="J491">
        <v>60899</v>
      </c>
      <c r="K491">
        <v>3540122</v>
      </c>
      <c r="L491">
        <v>1.52</v>
      </c>
      <c r="M491">
        <v>0.57899999999999996</v>
      </c>
    </row>
    <row r="492" spans="1:13" x14ac:dyDescent="0.2">
      <c r="A492" t="s">
        <v>190</v>
      </c>
      <c r="B492" t="s">
        <v>33</v>
      </c>
      <c r="C492">
        <v>12</v>
      </c>
      <c r="D492">
        <v>10.788</v>
      </c>
      <c r="E492">
        <f t="shared" si="7"/>
        <v>10.79</v>
      </c>
      <c r="F492">
        <v>2084</v>
      </c>
      <c r="G492">
        <v>2119</v>
      </c>
      <c r="H492">
        <v>2205</v>
      </c>
      <c r="I492" t="s">
        <v>87</v>
      </c>
      <c r="J492">
        <v>437162</v>
      </c>
      <c r="K492">
        <v>18011871</v>
      </c>
      <c r="L492">
        <v>7.76</v>
      </c>
      <c r="M492">
        <v>2.9460000000000002</v>
      </c>
    </row>
    <row r="493" spans="1:13" x14ac:dyDescent="0.2">
      <c r="A493" t="s">
        <v>190</v>
      </c>
      <c r="B493" t="s">
        <v>35</v>
      </c>
      <c r="C493">
        <v>13</v>
      </c>
      <c r="D493">
        <v>11.493</v>
      </c>
      <c r="E493">
        <f t="shared" si="7"/>
        <v>11.49</v>
      </c>
      <c r="F493">
        <v>2268</v>
      </c>
      <c r="G493">
        <v>2342</v>
      </c>
      <c r="H493">
        <v>2412</v>
      </c>
      <c r="I493" t="s">
        <v>87</v>
      </c>
      <c r="J493">
        <v>48740</v>
      </c>
      <c r="K493">
        <v>2571669</v>
      </c>
      <c r="L493">
        <v>1.1100000000000001</v>
      </c>
      <c r="M493">
        <v>0.42099999999999999</v>
      </c>
    </row>
    <row r="494" spans="1:13" x14ac:dyDescent="0.2">
      <c r="A494" t="s">
        <v>190</v>
      </c>
      <c r="B494" t="s">
        <v>36</v>
      </c>
      <c r="C494">
        <v>14</v>
      </c>
      <c r="D494">
        <v>12.391999999999999</v>
      </c>
      <c r="E494">
        <f t="shared" si="7"/>
        <v>12.39</v>
      </c>
      <c r="F494">
        <v>2529</v>
      </c>
      <c r="G494">
        <v>2627</v>
      </c>
      <c r="H494">
        <v>2659</v>
      </c>
      <c r="I494" t="s">
        <v>77</v>
      </c>
      <c r="J494">
        <v>601172</v>
      </c>
      <c r="K494">
        <v>22180974</v>
      </c>
      <c r="L494">
        <v>9.5500000000000007</v>
      </c>
      <c r="M494">
        <v>3.6280000000000001</v>
      </c>
    </row>
    <row r="495" spans="1:13" x14ac:dyDescent="0.2">
      <c r="A495" t="s">
        <v>190</v>
      </c>
      <c r="B495" t="s">
        <v>38</v>
      </c>
      <c r="C495">
        <v>15</v>
      </c>
      <c r="D495">
        <v>12.537000000000001</v>
      </c>
      <c r="E495">
        <f t="shared" si="7"/>
        <v>12.54</v>
      </c>
      <c r="F495">
        <v>2659</v>
      </c>
      <c r="G495">
        <v>2672</v>
      </c>
      <c r="H495">
        <v>2731</v>
      </c>
      <c r="I495" t="s">
        <v>34</v>
      </c>
      <c r="J495">
        <v>292268</v>
      </c>
      <c r="K495">
        <v>12606858</v>
      </c>
      <c r="L495">
        <v>5.43</v>
      </c>
      <c r="M495">
        <v>2.0619999999999998</v>
      </c>
    </row>
    <row r="496" spans="1:13" x14ac:dyDescent="0.2">
      <c r="A496" t="s">
        <v>190</v>
      </c>
      <c r="B496" t="s">
        <v>40</v>
      </c>
      <c r="C496">
        <v>16</v>
      </c>
      <c r="D496">
        <v>12.834</v>
      </c>
      <c r="E496">
        <f t="shared" si="7"/>
        <v>12.83</v>
      </c>
      <c r="F496">
        <v>2731</v>
      </c>
      <c r="G496">
        <v>2766</v>
      </c>
      <c r="H496">
        <v>2775</v>
      </c>
      <c r="I496" t="s">
        <v>34</v>
      </c>
      <c r="J496">
        <v>54974</v>
      </c>
      <c r="K496">
        <v>2142651</v>
      </c>
      <c r="L496">
        <v>0.92</v>
      </c>
      <c r="M496">
        <v>0.35</v>
      </c>
    </row>
    <row r="497" spans="1:13" x14ac:dyDescent="0.2">
      <c r="A497" t="s">
        <v>190</v>
      </c>
      <c r="B497" t="s">
        <v>42</v>
      </c>
      <c r="C497">
        <v>17</v>
      </c>
      <c r="D497">
        <v>12.914</v>
      </c>
      <c r="E497">
        <f t="shared" si="7"/>
        <v>12.91</v>
      </c>
      <c r="F497">
        <v>2775</v>
      </c>
      <c r="G497">
        <v>2792</v>
      </c>
      <c r="H497">
        <v>2887</v>
      </c>
      <c r="I497" t="s">
        <v>73</v>
      </c>
      <c r="J497">
        <v>427262</v>
      </c>
      <c r="K497">
        <v>16995246</v>
      </c>
      <c r="L497">
        <v>7.32</v>
      </c>
      <c r="M497">
        <v>2.78</v>
      </c>
    </row>
    <row r="498" spans="1:13" x14ac:dyDescent="0.2">
      <c r="A498" t="s">
        <v>190</v>
      </c>
      <c r="B498" t="s">
        <v>43</v>
      </c>
      <c r="C498">
        <v>18</v>
      </c>
      <c r="D498">
        <v>14.257</v>
      </c>
      <c r="E498">
        <f t="shared" si="7"/>
        <v>14.26</v>
      </c>
      <c r="F498">
        <v>3182</v>
      </c>
      <c r="G498">
        <v>3216</v>
      </c>
      <c r="H498">
        <v>3240</v>
      </c>
      <c r="I498" t="s">
        <v>67</v>
      </c>
      <c r="J498">
        <v>31347</v>
      </c>
      <c r="K498">
        <v>875300</v>
      </c>
      <c r="L498">
        <v>0.38</v>
      </c>
      <c r="M498">
        <v>0.14299999999999999</v>
      </c>
    </row>
    <row r="499" spans="1:13" x14ac:dyDescent="0.2">
      <c r="A499" t="s">
        <v>190</v>
      </c>
      <c r="B499" t="s">
        <v>45</v>
      </c>
      <c r="C499">
        <v>19</v>
      </c>
      <c r="D499">
        <v>14.657999999999999</v>
      </c>
      <c r="E499">
        <f t="shared" si="7"/>
        <v>14.66</v>
      </c>
      <c r="F499">
        <v>3275</v>
      </c>
      <c r="G499">
        <v>3343</v>
      </c>
      <c r="H499">
        <v>3382</v>
      </c>
      <c r="I499" t="s">
        <v>55</v>
      </c>
      <c r="J499">
        <v>28386</v>
      </c>
      <c r="K499">
        <v>1721428</v>
      </c>
      <c r="L499">
        <v>0.74</v>
      </c>
      <c r="M499">
        <v>0.28199999999999997</v>
      </c>
    </row>
    <row r="500" spans="1:13" x14ac:dyDescent="0.2">
      <c r="A500" t="s">
        <v>190</v>
      </c>
      <c r="B500" t="s">
        <v>47</v>
      </c>
      <c r="C500">
        <v>20</v>
      </c>
      <c r="D500">
        <v>15.031000000000001</v>
      </c>
      <c r="E500">
        <f t="shared" si="7"/>
        <v>15.03</v>
      </c>
      <c r="F500">
        <v>3430</v>
      </c>
      <c r="G500">
        <v>3461</v>
      </c>
      <c r="H500">
        <v>3468</v>
      </c>
      <c r="I500" t="s">
        <v>184</v>
      </c>
      <c r="J500">
        <v>31469</v>
      </c>
      <c r="K500">
        <v>758058</v>
      </c>
      <c r="L500">
        <v>0.33</v>
      </c>
      <c r="M500">
        <v>0.124</v>
      </c>
    </row>
    <row r="501" spans="1:13" x14ac:dyDescent="0.2">
      <c r="A501" t="s">
        <v>190</v>
      </c>
      <c r="B501" t="s">
        <v>49</v>
      </c>
      <c r="C501">
        <v>21</v>
      </c>
      <c r="D501">
        <v>15.178000000000001</v>
      </c>
      <c r="E501">
        <f t="shared" si="7"/>
        <v>15.18</v>
      </c>
      <c r="F501">
        <v>3493</v>
      </c>
      <c r="G501">
        <v>3508</v>
      </c>
      <c r="H501">
        <v>3563</v>
      </c>
      <c r="I501" t="s">
        <v>60</v>
      </c>
      <c r="J501">
        <v>891205</v>
      </c>
      <c r="K501">
        <v>34571898</v>
      </c>
      <c r="L501">
        <v>14.89</v>
      </c>
      <c r="M501">
        <v>5.6550000000000002</v>
      </c>
    </row>
    <row r="502" spans="1:13" x14ac:dyDescent="0.2">
      <c r="A502" t="s">
        <v>190</v>
      </c>
      <c r="B502" t="s">
        <v>50</v>
      </c>
      <c r="C502">
        <v>22</v>
      </c>
      <c r="D502">
        <v>15.4</v>
      </c>
      <c r="E502">
        <f t="shared" si="7"/>
        <v>15.4</v>
      </c>
      <c r="F502">
        <v>3563</v>
      </c>
      <c r="G502">
        <v>3578</v>
      </c>
      <c r="H502">
        <v>3610</v>
      </c>
      <c r="I502" t="s">
        <v>135</v>
      </c>
      <c r="J502">
        <v>87194</v>
      </c>
      <c r="K502">
        <v>3822437</v>
      </c>
      <c r="L502">
        <v>1.65</v>
      </c>
      <c r="M502">
        <v>0.625</v>
      </c>
    </row>
    <row r="503" spans="1:13" x14ac:dyDescent="0.2">
      <c r="A503" t="s">
        <v>190</v>
      </c>
      <c r="B503" t="s">
        <v>52</v>
      </c>
      <c r="C503">
        <v>23</v>
      </c>
      <c r="D503">
        <v>15.555999999999999</v>
      </c>
      <c r="E503">
        <f t="shared" si="7"/>
        <v>15.56</v>
      </c>
      <c r="F503">
        <v>3610</v>
      </c>
      <c r="G503">
        <v>3627</v>
      </c>
      <c r="H503">
        <v>3679</v>
      </c>
      <c r="I503" t="s">
        <v>135</v>
      </c>
      <c r="J503">
        <v>221912</v>
      </c>
      <c r="K503">
        <v>7722636</v>
      </c>
      <c r="L503">
        <v>3.33</v>
      </c>
      <c r="M503">
        <v>1.2629999999999999</v>
      </c>
    </row>
    <row r="504" spans="1:13" x14ac:dyDescent="0.2">
      <c r="A504" t="s">
        <v>190</v>
      </c>
      <c r="B504" t="s">
        <v>54</v>
      </c>
      <c r="C504">
        <v>24</v>
      </c>
      <c r="D504">
        <v>15.77</v>
      </c>
      <c r="E504">
        <f t="shared" si="7"/>
        <v>15.77</v>
      </c>
      <c r="F504">
        <v>3679</v>
      </c>
      <c r="G504">
        <v>3695</v>
      </c>
      <c r="H504">
        <v>3726</v>
      </c>
      <c r="I504" t="s">
        <v>48</v>
      </c>
      <c r="J504">
        <v>41041</v>
      </c>
      <c r="K504">
        <v>1629040</v>
      </c>
      <c r="L504">
        <v>0.7</v>
      </c>
      <c r="M504">
        <v>0.26600000000000001</v>
      </c>
    </row>
    <row r="505" spans="1:13" x14ac:dyDescent="0.2">
      <c r="A505" t="s">
        <v>190</v>
      </c>
      <c r="B505" t="s">
        <v>56</v>
      </c>
      <c r="C505">
        <v>25</v>
      </c>
      <c r="D505">
        <v>16.337</v>
      </c>
      <c r="E505">
        <f t="shared" si="7"/>
        <v>16.34</v>
      </c>
      <c r="F505">
        <v>3844</v>
      </c>
      <c r="G505">
        <v>3874</v>
      </c>
      <c r="H505">
        <v>3889</v>
      </c>
      <c r="I505" t="s">
        <v>58</v>
      </c>
      <c r="J505">
        <v>80341</v>
      </c>
      <c r="K505">
        <v>2168488</v>
      </c>
      <c r="L505">
        <v>0.93</v>
      </c>
      <c r="M505">
        <v>0.35499999999999998</v>
      </c>
    </row>
    <row r="506" spans="1:13" x14ac:dyDescent="0.2">
      <c r="A506" t="s">
        <v>190</v>
      </c>
      <c r="B506" t="s">
        <v>57</v>
      </c>
      <c r="C506">
        <v>26</v>
      </c>
      <c r="D506">
        <v>16.437999999999999</v>
      </c>
      <c r="E506">
        <f t="shared" si="7"/>
        <v>16.440000000000001</v>
      </c>
      <c r="F506">
        <v>3889</v>
      </c>
      <c r="G506">
        <v>3906</v>
      </c>
      <c r="H506">
        <v>3952</v>
      </c>
      <c r="I506" t="s">
        <v>48</v>
      </c>
      <c r="J506">
        <v>752252</v>
      </c>
      <c r="K506">
        <v>20807387</v>
      </c>
      <c r="L506">
        <v>8.9600000000000009</v>
      </c>
      <c r="M506">
        <v>3.4039999999999999</v>
      </c>
    </row>
    <row r="507" spans="1:13" x14ac:dyDescent="0.2">
      <c r="A507" t="s">
        <v>190</v>
      </c>
      <c r="B507" t="s">
        <v>59</v>
      </c>
      <c r="C507">
        <v>27</v>
      </c>
      <c r="D507">
        <v>18.209</v>
      </c>
      <c r="E507">
        <f t="shared" si="7"/>
        <v>18.21</v>
      </c>
      <c r="F507">
        <v>4410</v>
      </c>
      <c r="G507">
        <v>4466</v>
      </c>
      <c r="H507">
        <v>4486</v>
      </c>
      <c r="I507" t="s">
        <v>58</v>
      </c>
      <c r="J507">
        <v>67887</v>
      </c>
      <c r="K507">
        <v>1894309</v>
      </c>
      <c r="L507">
        <v>0.82</v>
      </c>
      <c r="M507">
        <v>0.31</v>
      </c>
    </row>
    <row r="508" spans="1:13" x14ac:dyDescent="0.2">
      <c r="A508" t="s">
        <v>190</v>
      </c>
      <c r="B508" t="s">
        <v>61</v>
      </c>
      <c r="C508">
        <v>28</v>
      </c>
      <c r="D508">
        <v>18.399999999999999</v>
      </c>
      <c r="E508">
        <f t="shared" si="7"/>
        <v>18.399999999999999</v>
      </c>
      <c r="F508">
        <v>4513</v>
      </c>
      <c r="G508">
        <v>4527</v>
      </c>
      <c r="H508">
        <v>4546</v>
      </c>
      <c r="I508" t="s">
        <v>58</v>
      </c>
      <c r="J508">
        <v>44074</v>
      </c>
      <c r="K508">
        <v>1238567</v>
      </c>
      <c r="L508">
        <v>0.53</v>
      </c>
      <c r="M508">
        <v>0.20300000000000001</v>
      </c>
    </row>
    <row r="509" spans="1:13" x14ac:dyDescent="0.2">
      <c r="A509" t="s">
        <v>190</v>
      </c>
      <c r="B509" t="s">
        <v>62</v>
      </c>
      <c r="C509">
        <v>29</v>
      </c>
      <c r="D509">
        <v>18.513999999999999</v>
      </c>
      <c r="E509">
        <f t="shared" si="7"/>
        <v>18.510000000000002</v>
      </c>
      <c r="F509">
        <v>4546</v>
      </c>
      <c r="G509">
        <v>4562</v>
      </c>
      <c r="H509">
        <v>4626</v>
      </c>
      <c r="I509" t="s">
        <v>73</v>
      </c>
      <c r="J509">
        <v>780311</v>
      </c>
      <c r="K509">
        <v>21146307</v>
      </c>
      <c r="L509">
        <v>9.11</v>
      </c>
      <c r="M509">
        <v>3.4590000000000001</v>
      </c>
    </row>
    <row r="510" spans="1:13" x14ac:dyDescent="0.2">
      <c r="A510" t="s">
        <v>190</v>
      </c>
      <c r="B510" t="s">
        <v>63</v>
      </c>
      <c r="C510">
        <v>30</v>
      </c>
      <c r="D510">
        <v>20.692</v>
      </c>
      <c r="E510">
        <f t="shared" si="7"/>
        <v>20.69</v>
      </c>
      <c r="F510">
        <v>5177</v>
      </c>
      <c r="G510">
        <v>5251</v>
      </c>
      <c r="H510">
        <v>5276</v>
      </c>
      <c r="I510" t="s">
        <v>67</v>
      </c>
      <c r="J510">
        <v>77808</v>
      </c>
      <c r="K510">
        <v>2759373</v>
      </c>
      <c r="L510">
        <v>1.19</v>
      </c>
      <c r="M510">
        <v>0.45100000000000001</v>
      </c>
    </row>
    <row r="511" spans="1:13" x14ac:dyDescent="0.2">
      <c r="A511" t="s">
        <v>190</v>
      </c>
      <c r="B511" t="s">
        <v>65</v>
      </c>
      <c r="C511">
        <v>31</v>
      </c>
      <c r="D511">
        <v>20.843</v>
      </c>
      <c r="E511">
        <f t="shared" si="7"/>
        <v>20.84</v>
      </c>
      <c r="F511">
        <v>5276</v>
      </c>
      <c r="G511">
        <v>5299</v>
      </c>
      <c r="H511">
        <v>5329</v>
      </c>
      <c r="I511" t="s">
        <v>73</v>
      </c>
      <c r="J511">
        <v>53308</v>
      </c>
      <c r="K511">
        <v>1946489</v>
      </c>
      <c r="L511">
        <v>0.84</v>
      </c>
      <c r="M511">
        <v>0.318</v>
      </c>
    </row>
    <row r="512" spans="1:13" x14ac:dyDescent="0.2">
      <c r="A512" t="s">
        <v>190</v>
      </c>
      <c r="B512" t="s">
        <v>66</v>
      </c>
      <c r="C512">
        <v>32</v>
      </c>
      <c r="D512">
        <v>21.067</v>
      </c>
      <c r="E512">
        <f t="shared" si="7"/>
        <v>21.07</v>
      </c>
      <c r="F512">
        <v>5353</v>
      </c>
      <c r="G512">
        <v>5370</v>
      </c>
      <c r="H512">
        <v>5413</v>
      </c>
      <c r="I512" t="s">
        <v>67</v>
      </c>
      <c r="J512">
        <v>82560</v>
      </c>
      <c r="K512">
        <v>3343451</v>
      </c>
      <c r="L512">
        <v>1.44</v>
      </c>
      <c r="M512">
        <v>0.54700000000000004</v>
      </c>
    </row>
    <row r="513" spans="1:13" x14ac:dyDescent="0.2">
      <c r="A513" t="s">
        <v>190</v>
      </c>
      <c r="B513" t="s">
        <v>68</v>
      </c>
      <c r="C513">
        <v>33</v>
      </c>
      <c r="D513">
        <v>21.324000000000002</v>
      </c>
      <c r="E513">
        <f t="shared" si="7"/>
        <v>21.32</v>
      </c>
      <c r="F513">
        <v>5413</v>
      </c>
      <c r="G513">
        <v>5451</v>
      </c>
      <c r="H513">
        <v>5509</v>
      </c>
      <c r="I513" t="s">
        <v>130</v>
      </c>
      <c r="J513">
        <v>771198</v>
      </c>
      <c r="K513">
        <v>27920783</v>
      </c>
      <c r="L513">
        <v>12.02</v>
      </c>
      <c r="M513">
        <v>4.5670000000000002</v>
      </c>
    </row>
    <row r="514" spans="1:13" x14ac:dyDescent="0.2">
      <c r="A514" t="s">
        <v>190</v>
      </c>
      <c r="B514" t="s">
        <v>69</v>
      </c>
      <c r="C514">
        <v>34</v>
      </c>
      <c r="D514">
        <v>22.178000000000001</v>
      </c>
      <c r="E514">
        <f t="shared" si="7"/>
        <v>22.18</v>
      </c>
      <c r="F514">
        <v>5688</v>
      </c>
      <c r="G514">
        <v>5721</v>
      </c>
      <c r="H514">
        <v>5731</v>
      </c>
      <c r="I514" t="s">
        <v>19</v>
      </c>
      <c r="J514">
        <v>14723</v>
      </c>
      <c r="K514">
        <v>-94871</v>
      </c>
      <c r="L514">
        <v>-0.04</v>
      </c>
      <c r="M514">
        <v>-1.6E-2</v>
      </c>
    </row>
    <row r="515" spans="1:13" x14ac:dyDescent="0.2">
      <c r="A515" t="s">
        <v>190</v>
      </c>
      <c r="B515" t="s">
        <v>70</v>
      </c>
      <c r="C515">
        <v>35</v>
      </c>
      <c r="D515">
        <v>22.709</v>
      </c>
      <c r="E515">
        <f t="shared" ref="E515:E578" si="8">ROUND(D515,2)</f>
        <v>22.71</v>
      </c>
      <c r="F515">
        <v>5855</v>
      </c>
      <c r="G515">
        <v>5889</v>
      </c>
      <c r="H515">
        <v>5916</v>
      </c>
      <c r="I515" t="s">
        <v>46</v>
      </c>
      <c r="J515">
        <v>37604</v>
      </c>
      <c r="K515">
        <v>1424003</v>
      </c>
      <c r="L515">
        <v>0.61</v>
      </c>
      <c r="M515">
        <v>0.23300000000000001</v>
      </c>
    </row>
    <row r="516" spans="1:13" x14ac:dyDescent="0.2">
      <c r="A516" t="s">
        <v>190</v>
      </c>
      <c r="B516" t="s">
        <v>71</v>
      </c>
      <c r="C516">
        <v>36</v>
      </c>
      <c r="D516">
        <v>23.327000000000002</v>
      </c>
      <c r="E516">
        <f t="shared" si="8"/>
        <v>23.33</v>
      </c>
      <c r="F516">
        <v>6052</v>
      </c>
      <c r="G516">
        <v>6085</v>
      </c>
      <c r="H516">
        <v>6107</v>
      </c>
      <c r="I516" t="s">
        <v>19</v>
      </c>
      <c r="J516">
        <v>123538</v>
      </c>
      <c r="K516">
        <v>3219759</v>
      </c>
      <c r="L516">
        <v>1.39</v>
      </c>
      <c r="M516">
        <v>0.52700000000000002</v>
      </c>
    </row>
    <row r="517" spans="1:13" x14ac:dyDescent="0.2">
      <c r="A517" t="s">
        <v>190</v>
      </c>
      <c r="B517" t="s">
        <v>72</v>
      </c>
      <c r="C517">
        <v>37</v>
      </c>
      <c r="D517">
        <v>23.67</v>
      </c>
      <c r="E517">
        <f t="shared" si="8"/>
        <v>23.67</v>
      </c>
      <c r="F517">
        <v>6179</v>
      </c>
      <c r="G517">
        <v>6193</v>
      </c>
      <c r="H517">
        <v>6224</v>
      </c>
      <c r="I517" t="s">
        <v>130</v>
      </c>
      <c r="J517">
        <v>90943</v>
      </c>
      <c r="K517">
        <v>2558837</v>
      </c>
      <c r="L517">
        <v>1.1000000000000001</v>
      </c>
      <c r="M517">
        <v>0.41899999999999998</v>
      </c>
    </row>
    <row r="518" spans="1:13" x14ac:dyDescent="0.2">
      <c r="A518" t="s">
        <v>190</v>
      </c>
      <c r="B518" t="s">
        <v>74</v>
      </c>
      <c r="C518">
        <v>38</v>
      </c>
      <c r="D518">
        <v>23.896000000000001</v>
      </c>
      <c r="E518">
        <f t="shared" si="8"/>
        <v>23.9</v>
      </c>
      <c r="F518">
        <v>6235</v>
      </c>
      <c r="G518">
        <v>6265</v>
      </c>
      <c r="H518">
        <v>6281</v>
      </c>
      <c r="I518" t="s">
        <v>19</v>
      </c>
      <c r="J518">
        <v>88330</v>
      </c>
      <c r="K518">
        <v>2292857</v>
      </c>
      <c r="L518">
        <v>0.99</v>
      </c>
      <c r="M518">
        <v>0.375</v>
      </c>
    </row>
    <row r="519" spans="1:13" x14ac:dyDescent="0.2">
      <c r="A519" t="s">
        <v>190</v>
      </c>
      <c r="B519" t="s">
        <v>75</v>
      </c>
      <c r="C519">
        <v>39</v>
      </c>
      <c r="D519">
        <v>25.216999999999999</v>
      </c>
      <c r="E519">
        <f t="shared" si="8"/>
        <v>25.22</v>
      </c>
      <c r="F519">
        <v>6592</v>
      </c>
      <c r="G519">
        <v>6683</v>
      </c>
      <c r="H519">
        <v>6693</v>
      </c>
      <c r="I519" t="s">
        <v>19</v>
      </c>
      <c r="J519">
        <v>74928</v>
      </c>
      <c r="K519">
        <v>3594297</v>
      </c>
      <c r="L519">
        <v>1.55</v>
      </c>
      <c r="M519">
        <v>0.58799999999999997</v>
      </c>
    </row>
    <row r="520" spans="1:13" x14ac:dyDescent="0.2">
      <c r="A520" t="s">
        <v>190</v>
      </c>
      <c r="B520" t="s">
        <v>76</v>
      </c>
      <c r="C520">
        <v>40</v>
      </c>
      <c r="D520">
        <v>25.283000000000001</v>
      </c>
      <c r="E520">
        <f t="shared" si="8"/>
        <v>25.28</v>
      </c>
      <c r="F520">
        <v>6693</v>
      </c>
      <c r="G520">
        <v>6703</v>
      </c>
      <c r="H520">
        <v>6746</v>
      </c>
      <c r="I520" t="s">
        <v>130</v>
      </c>
      <c r="J520">
        <v>89833</v>
      </c>
      <c r="K520">
        <v>3151175</v>
      </c>
      <c r="L520">
        <v>1.36</v>
      </c>
      <c r="M520">
        <v>0.51500000000000001</v>
      </c>
    </row>
    <row r="521" spans="1:13" x14ac:dyDescent="0.2">
      <c r="A521" t="s">
        <v>190</v>
      </c>
      <c r="B521" t="s">
        <v>78</v>
      </c>
      <c r="C521">
        <v>41</v>
      </c>
      <c r="D521">
        <v>25.626000000000001</v>
      </c>
      <c r="E521">
        <f t="shared" si="8"/>
        <v>25.63</v>
      </c>
      <c r="F521">
        <v>6773</v>
      </c>
      <c r="G521">
        <v>6812</v>
      </c>
      <c r="H521">
        <v>6821</v>
      </c>
      <c r="I521" t="s">
        <v>67</v>
      </c>
      <c r="J521">
        <v>80740</v>
      </c>
      <c r="K521">
        <v>2023128</v>
      </c>
      <c r="L521">
        <v>0.87</v>
      </c>
      <c r="M521">
        <v>0.33100000000000002</v>
      </c>
    </row>
    <row r="522" spans="1:13" x14ac:dyDescent="0.2">
      <c r="A522" t="s">
        <v>190</v>
      </c>
      <c r="B522" t="s">
        <v>79</v>
      </c>
      <c r="C522">
        <v>42</v>
      </c>
      <c r="D522">
        <v>25.675000000000001</v>
      </c>
      <c r="E522">
        <f t="shared" si="8"/>
        <v>25.68</v>
      </c>
      <c r="F522">
        <v>6821</v>
      </c>
      <c r="G522">
        <v>6827</v>
      </c>
      <c r="H522">
        <v>6864</v>
      </c>
      <c r="I522" t="s">
        <v>73</v>
      </c>
      <c r="J522">
        <v>57992</v>
      </c>
      <c r="K522">
        <v>1661539</v>
      </c>
      <c r="L522">
        <v>0.72</v>
      </c>
      <c r="M522">
        <v>0.27200000000000002</v>
      </c>
    </row>
    <row r="523" spans="1:13" x14ac:dyDescent="0.2">
      <c r="A523" t="s">
        <v>190</v>
      </c>
      <c r="B523" t="s">
        <v>80</v>
      </c>
      <c r="C523">
        <v>43</v>
      </c>
      <c r="D523">
        <v>26.635999999999999</v>
      </c>
      <c r="E523">
        <f t="shared" si="8"/>
        <v>26.64</v>
      </c>
      <c r="F523">
        <v>7102</v>
      </c>
      <c r="G523">
        <v>7131</v>
      </c>
      <c r="H523">
        <v>7166</v>
      </c>
      <c r="I523" t="s">
        <v>67</v>
      </c>
      <c r="J523">
        <v>55979</v>
      </c>
      <c r="K523">
        <v>2536241</v>
      </c>
      <c r="L523">
        <v>1.0900000000000001</v>
      </c>
      <c r="M523">
        <v>0.41499999999999998</v>
      </c>
    </row>
    <row r="524" spans="1:13" x14ac:dyDescent="0.2">
      <c r="A524" t="s">
        <v>190</v>
      </c>
      <c r="B524" t="s">
        <v>81</v>
      </c>
      <c r="C524">
        <v>44</v>
      </c>
      <c r="D524">
        <v>27.905999999999999</v>
      </c>
      <c r="E524">
        <f t="shared" si="8"/>
        <v>27.91</v>
      </c>
      <c r="F524">
        <v>7500</v>
      </c>
      <c r="G524">
        <v>7533</v>
      </c>
      <c r="H524">
        <v>7556</v>
      </c>
      <c r="I524" t="s">
        <v>67</v>
      </c>
      <c r="J524">
        <v>32491</v>
      </c>
      <c r="K524">
        <v>936957</v>
      </c>
      <c r="L524">
        <v>0.4</v>
      </c>
      <c r="M524">
        <v>0.153</v>
      </c>
    </row>
    <row r="525" spans="1:13" x14ac:dyDescent="0.2">
      <c r="A525" t="s">
        <v>190</v>
      </c>
      <c r="B525" t="s">
        <v>82</v>
      </c>
      <c r="C525">
        <v>45</v>
      </c>
      <c r="D525">
        <v>30.946999999999999</v>
      </c>
      <c r="E525">
        <f t="shared" si="8"/>
        <v>30.95</v>
      </c>
      <c r="F525">
        <v>8459</v>
      </c>
      <c r="G525">
        <v>8495</v>
      </c>
      <c r="H525">
        <v>8546</v>
      </c>
      <c r="I525" t="s">
        <v>100</v>
      </c>
      <c r="J525">
        <v>98432</v>
      </c>
      <c r="K525">
        <v>3802532</v>
      </c>
      <c r="L525">
        <v>1.64</v>
      </c>
      <c r="M525">
        <v>0.622</v>
      </c>
    </row>
    <row r="526" spans="1:13" x14ac:dyDescent="0.2">
      <c r="A526" t="s">
        <v>190</v>
      </c>
      <c r="B526" t="s">
        <v>84</v>
      </c>
      <c r="C526">
        <v>46</v>
      </c>
      <c r="D526">
        <v>34.421999999999997</v>
      </c>
      <c r="E526">
        <f t="shared" si="8"/>
        <v>34.42</v>
      </c>
      <c r="F526">
        <v>9557</v>
      </c>
      <c r="G526">
        <v>9593</v>
      </c>
      <c r="H526">
        <v>9611</v>
      </c>
      <c r="I526" t="s">
        <v>139</v>
      </c>
      <c r="J526">
        <v>24404</v>
      </c>
      <c r="K526">
        <v>873985</v>
      </c>
      <c r="L526">
        <v>0.38</v>
      </c>
      <c r="M526">
        <v>0.14299999999999999</v>
      </c>
    </row>
    <row r="527" spans="1:13" x14ac:dyDescent="0.2">
      <c r="A527" t="s">
        <v>190</v>
      </c>
      <c r="B527" t="s">
        <v>85</v>
      </c>
      <c r="C527">
        <v>47</v>
      </c>
      <c r="D527">
        <v>34.936999999999998</v>
      </c>
      <c r="E527">
        <f t="shared" si="8"/>
        <v>34.94</v>
      </c>
      <c r="F527">
        <v>9742</v>
      </c>
      <c r="G527">
        <v>9756</v>
      </c>
      <c r="H527">
        <v>9793</v>
      </c>
      <c r="I527" t="s">
        <v>189</v>
      </c>
      <c r="J527">
        <v>52388</v>
      </c>
      <c r="K527">
        <v>1507525</v>
      </c>
      <c r="L527">
        <v>0.65</v>
      </c>
      <c r="M527">
        <v>0.247</v>
      </c>
    </row>
    <row r="528" spans="1:13" x14ac:dyDescent="0.2">
      <c r="A528" t="s">
        <v>190</v>
      </c>
      <c r="B528" t="s">
        <v>86</v>
      </c>
      <c r="C528">
        <v>48</v>
      </c>
      <c r="D528">
        <v>36.110999999999997</v>
      </c>
      <c r="E528">
        <f t="shared" si="8"/>
        <v>36.11</v>
      </c>
      <c r="F528">
        <v>10084</v>
      </c>
      <c r="G528">
        <v>10128</v>
      </c>
      <c r="H528">
        <v>10136</v>
      </c>
      <c r="I528" t="s">
        <v>133</v>
      </c>
      <c r="J528">
        <v>26108</v>
      </c>
      <c r="K528">
        <v>950475</v>
      </c>
      <c r="L528">
        <v>0.41</v>
      </c>
      <c r="M528">
        <v>0.155</v>
      </c>
    </row>
    <row r="529" spans="1:13" x14ac:dyDescent="0.2">
      <c r="A529" t="s">
        <v>190</v>
      </c>
      <c r="B529" t="s">
        <v>88</v>
      </c>
      <c r="C529">
        <v>49</v>
      </c>
      <c r="D529">
        <v>36.164000000000001</v>
      </c>
      <c r="E529">
        <f t="shared" si="8"/>
        <v>36.159999999999997</v>
      </c>
      <c r="F529">
        <v>10136</v>
      </c>
      <c r="G529">
        <v>10144</v>
      </c>
      <c r="H529">
        <v>10171</v>
      </c>
      <c r="I529" t="s">
        <v>159</v>
      </c>
      <c r="J529">
        <v>43999</v>
      </c>
      <c r="K529">
        <v>921996</v>
      </c>
      <c r="L529">
        <v>0.4</v>
      </c>
      <c r="M529">
        <v>0.151</v>
      </c>
    </row>
    <row r="530" spans="1:13" x14ac:dyDescent="0.2">
      <c r="A530" t="s">
        <v>190</v>
      </c>
      <c r="B530" t="s">
        <v>89</v>
      </c>
      <c r="C530">
        <v>50</v>
      </c>
      <c r="D530">
        <v>36.537999999999997</v>
      </c>
      <c r="E530">
        <f t="shared" si="8"/>
        <v>36.54</v>
      </c>
      <c r="F530">
        <v>10215</v>
      </c>
      <c r="G530">
        <v>10263</v>
      </c>
      <c r="H530">
        <v>10270</v>
      </c>
      <c r="I530" t="s">
        <v>133</v>
      </c>
      <c r="J530">
        <v>21463</v>
      </c>
      <c r="K530">
        <v>142812</v>
      </c>
      <c r="L530">
        <v>0.06</v>
      </c>
      <c r="M530">
        <v>2.3E-2</v>
      </c>
    </row>
    <row r="531" spans="1:13" x14ac:dyDescent="0.2">
      <c r="A531" t="s">
        <v>190</v>
      </c>
      <c r="B531" t="s">
        <v>90</v>
      </c>
      <c r="C531">
        <v>51</v>
      </c>
      <c r="D531">
        <v>36.588000000000001</v>
      </c>
      <c r="E531">
        <f t="shared" si="8"/>
        <v>36.590000000000003</v>
      </c>
      <c r="F531">
        <v>10270</v>
      </c>
      <c r="G531">
        <v>10279</v>
      </c>
      <c r="H531">
        <v>10314</v>
      </c>
      <c r="I531" t="s">
        <v>159</v>
      </c>
      <c r="J531">
        <v>54706</v>
      </c>
      <c r="K531">
        <v>1554501</v>
      </c>
      <c r="L531">
        <v>0.67</v>
      </c>
      <c r="M531">
        <v>0.254</v>
      </c>
    </row>
    <row r="532" spans="1:13" x14ac:dyDescent="0.2">
      <c r="A532" t="s">
        <v>190</v>
      </c>
      <c r="B532" t="s">
        <v>92</v>
      </c>
      <c r="C532">
        <v>52</v>
      </c>
      <c r="D532">
        <v>37.195</v>
      </c>
      <c r="E532">
        <f t="shared" si="8"/>
        <v>37.200000000000003</v>
      </c>
      <c r="F532">
        <v>10460</v>
      </c>
      <c r="G532">
        <v>10471</v>
      </c>
      <c r="H532">
        <v>10477</v>
      </c>
      <c r="I532" t="s">
        <v>134</v>
      </c>
      <c r="J532">
        <v>30040</v>
      </c>
      <c r="K532">
        <v>547165</v>
      </c>
      <c r="L532">
        <v>0.24</v>
      </c>
      <c r="M532">
        <v>0.09</v>
      </c>
    </row>
    <row r="533" spans="1:13" x14ac:dyDescent="0.2">
      <c r="A533" t="s">
        <v>190</v>
      </c>
      <c r="B533" t="s">
        <v>94</v>
      </c>
      <c r="C533">
        <v>53</v>
      </c>
      <c r="D533">
        <v>37.241999999999997</v>
      </c>
      <c r="E533">
        <f t="shared" si="8"/>
        <v>37.24</v>
      </c>
      <c r="F533">
        <v>10477</v>
      </c>
      <c r="G533">
        <v>10485</v>
      </c>
      <c r="H533">
        <v>10495</v>
      </c>
      <c r="I533" t="s">
        <v>134</v>
      </c>
      <c r="J533">
        <v>42289</v>
      </c>
      <c r="K533">
        <v>999719</v>
      </c>
      <c r="L533">
        <v>0.43</v>
      </c>
      <c r="M533">
        <v>0.16400000000000001</v>
      </c>
    </row>
    <row r="534" spans="1:13" x14ac:dyDescent="0.2">
      <c r="A534" t="s">
        <v>190</v>
      </c>
      <c r="B534" t="s">
        <v>95</v>
      </c>
      <c r="C534">
        <v>54</v>
      </c>
      <c r="D534">
        <v>37.292999999999999</v>
      </c>
      <c r="E534">
        <f t="shared" si="8"/>
        <v>37.29</v>
      </c>
      <c r="F534">
        <v>10495</v>
      </c>
      <c r="G534">
        <v>10502</v>
      </c>
      <c r="H534">
        <v>10522</v>
      </c>
      <c r="I534" t="s">
        <v>134</v>
      </c>
      <c r="J534">
        <v>55200</v>
      </c>
      <c r="K534">
        <v>1186815</v>
      </c>
      <c r="L534">
        <v>0.51</v>
      </c>
      <c r="M534">
        <v>0.19400000000000001</v>
      </c>
    </row>
    <row r="535" spans="1:13" x14ac:dyDescent="0.2">
      <c r="A535" t="s">
        <v>190</v>
      </c>
      <c r="B535" t="s">
        <v>96</v>
      </c>
      <c r="C535">
        <v>55</v>
      </c>
      <c r="D535">
        <v>37.673000000000002</v>
      </c>
      <c r="E535">
        <f t="shared" si="8"/>
        <v>37.67</v>
      </c>
      <c r="F535">
        <v>10539</v>
      </c>
      <c r="G535">
        <v>10622</v>
      </c>
      <c r="H535">
        <v>10642</v>
      </c>
      <c r="I535" t="s">
        <v>139</v>
      </c>
      <c r="J535">
        <v>104568</v>
      </c>
      <c r="K535">
        <v>7900216</v>
      </c>
      <c r="L535">
        <v>3.4</v>
      </c>
      <c r="M535">
        <v>1.292</v>
      </c>
    </row>
    <row r="536" spans="1:13" x14ac:dyDescent="0.2">
      <c r="A536" t="s">
        <v>190</v>
      </c>
      <c r="B536" t="s">
        <v>98</v>
      </c>
      <c r="C536">
        <v>56</v>
      </c>
      <c r="D536">
        <v>37.762999999999998</v>
      </c>
      <c r="E536">
        <f t="shared" si="8"/>
        <v>37.76</v>
      </c>
      <c r="F536">
        <v>10642</v>
      </c>
      <c r="G536">
        <v>10650</v>
      </c>
      <c r="H536">
        <v>10695</v>
      </c>
      <c r="I536" t="s">
        <v>134</v>
      </c>
      <c r="J536">
        <v>82309</v>
      </c>
      <c r="K536">
        <v>4276892</v>
      </c>
      <c r="L536">
        <v>1.84</v>
      </c>
      <c r="M536">
        <v>0.7</v>
      </c>
    </row>
    <row r="537" spans="1:13" x14ac:dyDescent="0.2">
      <c r="A537" t="s">
        <v>190</v>
      </c>
      <c r="B537" t="s">
        <v>99</v>
      </c>
      <c r="C537">
        <v>57</v>
      </c>
      <c r="D537">
        <v>37.988999999999997</v>
      </c>
      <c r="E537">
        <f t="shared" si="8"/>
        <v>37.99</v>
      </c>
      <c r="F537">
        <v>10695</v>
      </c>
      <c r="G537">
        <v>10722</v>
      </c>
      <c r="H537">
        <v>10777</v>
      </c>
      <c r="I537" t="s">
        <v>53</v>
      </c>
      <c r="J537">
        <v>489956</v>
      </c>
      <c r="K537">
        <v>13344510</v>
      </c>
      <c r="L537">
        <v>5.75</v>
      </c>
      <c r="M537">
        <v>2.1829999999999998</v>
      </c>
    </row>
    <row r="538" spans="1:13" x14ac:dyDescent="0.2">
      <c r="A538" t="s">
        <v>190</v>
      </c>
      <c r="B538" t="s">
        <v>101</v>
      </c>
      <c r="C538">
        <v>58</v>
      </c>
      <c r="D538">
        <v>38.317999999999998</v>
      </c>
      <c r="E538">
        <f t="shared" si="8"/>
        <v>38.32</v>
      </c>
      <c r="F538">
        <v>10798</v>
      </c>
      <c r="G538">
        <v>10826</v>
      </c>
      <c r="H538">
        <v>10835</v>
      </c>
      <c r="I538" t="s">
        <v>64</v>
      </c>
      <c r="J538">
        <v>1730356</v>
      </c>
      <c r="K538">
        <v>52173167</v>
      </c>
      <c r="L538">
        <v>22.47</v>
      </c>
      <c r="M538">
        <v>8.5340000000000007</v>
      </c>
    </row>
    <row r="539" spans="1:13" x14ac:dyDescent="0.2">
      <c r="A539" t="s">
        <v>190</v>
      </c>
      <c r="B539" t="s">
        <v>102</v>
      </c>
      <c r="C539">
        <v>59</v>
      </c>
      <c r="D539">
        <v>38.415999999999997</v>
      </c>
      <c r="E539">
        <f t="shared" si="8"/>
        <v>38.42</v>
      </c>
      <c r="F539">
        <v>10835</v>
      </c>
      <c r="G539">
        <v>10857</v>
      </c>
      <c r="H539">
        <v>10947</v>
      </c>
      <c r="I539" t="s">
        <v>53</v>
      </c>
      <c r="J539">
        <v>4391849</v>
      </c>
      <c r="K539">
        <v>232205996</v>
      </c>
      <c r="L539">
        <v>100</v>
      </c>
      <c r="M539">
        <v>37.982999999999997</v>
      </c>
    </row>
    <row r="540" spans="1:13" x14ac:dyDescent="0.2">
      <c r="A540" t="s">
        <v>191</v>
      </c>
      <c r="B540" t="s">
        <v>14</v>
      </c>
      <c r="C540">
        <v>1</v>
      </c>
      <c r="D540">
        <v>4.1710000000000003</v>
      </c>
      <c r="E540">
        <f t="shared" si="8"/>
        <v>4.17</v>
      </c>
      <c r="F540">
        <v>5</v>
      </c>
      <c r="G540">
        <v>27</v>
      </c>
      <c r="H540">
        <v>98</v>
      </c>
      <c r="I540" t="s">
        <v>77</v>
      </c>
      <c r="J540">
        <v>538176</v>
      </c>
      <c r="K540">
        <v>10234895</v>
      </c>
      <c r="L540">
        <v>26.99</v>
      </c>
      <c r="M540">
        <v>3.3639999999999999</v>
      </c>
    </row>
    <row r="541" spans="1:13" x14ac:dyDescent="0.2">
      <c r="A541" t="s">
        <v>191</v>
      </c>
      <c r="B541" t="s">
        <v>16</v>
      </c>
      <c r="C541">
        <v>2</v>
      </c>
      <c r="D541">
        <v>4.45</v>
      </c>
      <c r="E541">
        <f t="shared" si="8"/>
        <v>4.45</v>
      </c>
      <c r="F541">
        <v>98</v>
      </c>
      <c r="G541">
        <v>115</v>
      </c>
      <c r="H541">
        <v>130</v>
      </c>
      <c r="I541" t="s">
        <v>39</v>
      </c>
      <c r="J541">
        <v>34902</v>
      </c>
      <c r="K541">
        <v>1537849</v>
      </c>
      <c r="L541">
        <v>4.0599999999999996</v>
      </c>
      <c r="M541">
        <v>0.505</v>
      </c>
    </row>
    <row r="542" spans="1:13" x14ac:dyDescent="0.2">
      <c r="A542" t="s">
        <v>191</v>
      </c>
      <c r="B542" t="s">
        <v>18</v>
      </c>
      <c r="C542">
        <v>3</v>
      </c>
      <c r="D542">
        <v>4.718</v>
      </c>
      <c r="E542">
        <f t="shared" si="8"/>
        <v>4.72</v>
      </c>
      <c r="F542">
        <v>192</v>
      </c>
      <c r="G542">
        <v>200</v>
      </c>
      <c r="H542">
        <v>275</v>
      </c>
      <c r="I542" t="s">
        <v>130</v>
      </c>
      <c r="J542">
        <v>150027</v>
      </c>
      <c r="K542">
        <v>6515199</v>
      </c>
      <c r="L542">
        <v>17.18</v>
      </c>
      <c r="M542">
        <v>2.141</v>
      </c>
    </row>
    <row r="543" spans="1:13" x14ac:dyDescent="0.2">
      <c r="A543" t="s">
        <v>191</v>
      </c>
      <c r="B543" t="s">
        <v>20</v>
      </c>
      <c r="C543">
        <v>4</v>
      </c>
      <c r="D543">
        <v>5.8949999999999996</v>
      </c>
      <c r="E543">
        <f t="shared" si="8"/>
        <v>5.9</v>
      </c>
      <c r="F543">
        <v>505</v>
      </c>
      <c r="G543">
        <v>572</v>
      </c>
      <c r="H543">
        <v>601</v>
      </c>
      <c r="I543" t="s">
        <v>19</v>
      </c>
      <c r="J543">
        <v>32315</v>
      </c>
      <c r="K543">
        <v>2379000</v>
      </c>
      <c r="L543">
        <v>6.27</v>
      </c>
      <c r="M543">
        <v>0.78200000000000003</v>
      </c>
    </row>
    <row r="544" spans="1:13" x14ac:dyDescent="0.2">
      <c r="A544" t="s">
        <v>191</v>
      </c>
      <c r="B544" t="s">
        <v>22</v>
      </c>
      <c r="C544">
        <v>5</v>
      </c>
      <c r="D544">
        <v>6.266</v>
      </c>
      <c r="E544">
        <f t="shared" si="8"/>
        <v>6.27</v>
      </c>
      <c r="F544">
        <v>664</v>
      </c>
      <c r="G544">
        <v>689</v>
      </c>
      <c r="H544">
        <v>700</v>
      </c>
      <c r="I544" t="s">
        <v>83</v>
      </c>
      <c r="J544">
        <v>45233</v>
      </c>
      <c r="K544">
        <v>1639534</v>
      </c>
      <c r="L544">
        <v>4.32</v>
      </c>
      <c r="M544">
        <v>0.53900000000000003</v>
      </c>
    </row>
    <row r="545" spans="1:13" x14ac:dyDescent="0.2">
      <c r="A545" t="s">
        <v>191</v>
      </c>
      <c r="B545" t="s">
        <v>24</v>
      </c>
      <c r="C545">
        <v>6</v>
      </c>
      <c r="D545">
        <v>6.327</v>
      </c>
      <c r="E545">
        <f t="shared" si="8"/>
        <v>6.33</v>
      </c>
      <c r="F545">
        <v>700</v>
      </c>
      <c r="G545">
        <v>708</v>
      </c>
      <c r="H545">
        <v>767</v>
      </c>
      <c r="I545" t="s">
        <v>31</v>
      </c>
      <c r="J545">
        <v>84764</v>
      </c>
      <c r="K545">
        <v>4545363</v>
      </c>
      <c r="L545">
        <v>11.99</v>
      </c>
      <c r="M545">
        <v>1.494</v>
      </c>
    </row>
    <row r="546" spans="1:13" x14ac:dyDescent="0.2">
      <c r="A546" t="s">
        <v>191</v>
      </c>
      <c r="B546" t="s">
        <v>26</v>
      </c>
      <c r="C546">
        <v>7</v>
      </c>
      <c r="D546">
        <v>8.9760000000000009</v>
      </c>
      <c r="E546">
        <f t="shared" si="8"/>
        <v>8.98</v>
      </c>
      <c r="F546">
        <v>1468</v>
      </c>
      <c r="G546">
        <v>1546</v>
      </c>
      <c r="H546">
        <v>1595</v>
      </c>
      <c r="I546" t="s">
        <v>129</v>
      </c>
      <c r="J546">
        <v>39770</v>
      </c>
      <c r="K546">
        <v>3263437</v>
      </c>
      <c r="L546">
        <v>8.61</v>
      </c>
      <c r="M546">
        <v>1.073</v>
      </c>
    </row>
    <row r="547" spans="1:13" x14ac:dyDescent="0.2">
      <c r="A547" t="s">
        <v>191</v>
      </c>
      <c r="B547" t="s">
        <v>27</v>
      </c>
      <c r="C547">
        <v>8</v>
      </c>
      <c r="D547">
        <v>9.3800000000000008</v>
      </c>
      <c r="E547">
        <f t="shared" si="8"/>
        <v>9.3800000000000008</v>
      </c>
      <c r="F547">
        <v>1638</v>
      </c>
      <c r="G547">
        <v>1674</v>
      </c>
      <c r="H547">
        <v>1703</v>
      </c>
      <c r="I547" t="s">
        <v>129</v>
      </c>
      <c r="J547">
        <v>424747</v>
      </c>
      <c r="K547">
        <v>16836069</v>
      </c>
      <c r="L547">
        <v>44.4</v>
      </c>
      <c r="M547">
        <v>5.5330000000000004</v>
      </c>
    </row>
    <row r="548" spans="1:13" x14ac:dyDescent="0.2">
      <c r="A548" t="s">
        <v>191</v>
      </c>
      <c r="B548" t="s">
        <v>28</v>
      </c>
      <c r="C548">
        <v>9</v>
      </c>
      <c r="D548">
        <v>9.5050000000000008</v>
      </c>
      <c r="E548">
        <f t="shared" si="8"/>
        <v>9.51</v>
      </c>
      <c r="F548">
        <v>1703</v>
      </c>
      <c r="G548">
        <v>1714</v>
      </c>
      <c r="H548">
        <v>1752</v>
      </c>
      <c r="I548" t="s">
        <v>51</v>
      </c>
      <c r="J548">
        <v>145899</v>
      </c>
      <c r="K548">
        <v>8291256</v>
      </c>
      <c r="L548">
        <v>21.87</v>
      </c>
      <c r="M548">
        <v>2.7250000000000001</v>
      </c>
    </row>
    <row r="549" spans="1:13" x14ac:dyDescent="0.2">
      <c r="A549" t="s">
        <v>191</v>
      </c>
      <c r="B549" t="s">
        <v>30</v>
      </c>
      <c r="C549">
        <v>10</v>
      </c>
      <c r="D549">
        <v>9.8049999999999997</v>
      </c>
      <c r="E549">
        <f t="shared" si="8"/>
        <v>9.81</v>
      </c>
      <c r="F549">
        <v>1795</v>
      </c>
      <c r="G549">
        <v>1808</v>
      </c>
      <c r="H549">
        <v>1862</v>
      </c>
      <c r="I549" t="s">
        <v>134</v>
      </c>
      <c r="J549">
        <v>231039</v>
      </c>
      <c r="K549">
        <v>13486535</v>
      </c>
      <c r="L549">
        <v>35.57</v>
      </c>
      <c r="M549">
        <v>4.4320000000000004</v>
      </c>
    </row>
    <row r="550" spans="1:13" x14ac:dyDescent="0.2">
      <c r="A550" t="s">
        <v>191</v>
      </c>
      <c r="B550" t="s">
        <v>32</v>
      </c>
      <c r="C550">
        <v>11</v>
      </c>
      <c r="D550">
        <v>10.196</v>
      </c>
      <c r="E550">
        <f t="shared" si="8"/>
        <v>10.199999999999999</v>
      </c>
      <c r="F550">
        <v>1911</v>
      </c>
      <c r="G550">
        <v>1932</v>
      </c>
      <c r="H550">
        <v>1999</v>
      </c>
      <c r="I550" t="s">
        <v>139</v>
      </c>
      <c r="J550">
        <v>105643</v>
      </c>
      <c r="K550">
        <v>5230466</v>
      </c>
      <c r="L550">
        <v>13.79</v>
      </c>
      <c r="M550">
        <v>1.7190000000000001</v>
      </c>
    </row>
    <row r="551" spans="1:13" x14ac:dyDescent="0.2">
      <c r="A551" t="s">
        <v>191</v>
      </c>
      <c r="B551" t="s">
        <v>33</v>
      </c>
      <c r="C551">
        <v>12</v>
      </c>
      <c r="D551">
        <v>12.403</v>
      </c>
      <c r="E551">
        <f t="shared" si="8"/>
        <v>12.4</v>
      </c>
      <c r="F551">
        <v>2613</v>
      </c>
      <c r="G551">
        <v>2630</v>
      </c>
      <c r="H551">
        <v>2660</v>
      </c>
      <c r="I551" t="s">
        <v>44</v>
      </c>
      <c r="J551">
        <v>81166</v>
      </c>
      <c r="K551">
        <v>3284332</v>
      </c>
      <c r="L551">
        <v>8.66</v>
      </c>
      <c r="M551">
        <v>1.079</v>
      </c>
    </row>
    <row r="552" spans="1:13" x14ac:dyDescent="0.2">
      <c r="A552" t="s">
        <v>191</v>
      </c>
      <c r="B552" t="s">
        <v>35</v>
      </c>
      <c r="C552">
        <v>13</v>
      </c>
      <c r="D552">
        <v>12.545999999999999</v>
      </c>
      <c r="E552">
        <f t="shared" si="8"/>
        <v>12.55</v>
      </c>
      <c r="F552">
        <v>2660</v>
      </c>
      <c r="G552">
        <v>2675</v>
      </c>
      <c r="H552">
        <v>2733</v>
      </c>
      <c r="I552" t="s">
        <v>51</v>
      </c>
      <c r="J552">
        <v>394523</v>
      </c>
      <c r="K552">
        <v>16891803</v>
      </c>
      <c r="L552">
        <v>44.55</v>
      </c>
      <c r="M552">
        <v>5.5519999999999996</v>
      </c>
    </row>
    <row r="553" spans="1:13" x14ac:dyDescent="0.2">
      <c r="A553" t="s">
        <v>191</v>
      </c>
      <c r="B553" t="s">
        <v>36</v>
      </c>
      <c r="C553">
        <v>14</v>
      </c>
      <c r="D553">
        <v>12.848000000000001</v>
      </c>
      <c r="E553">
        <f t="shared" si="8"/>
        <v>12.85</v>
      </c>
      <c r="F553">
        <v>2733</v>
      </c>
      <c r="G553">
        <v>2771</v>
      </c>
      <c r="H553">
        <v>2776</v>
      </c>
      <c r="I553" t="s">
        <v>162</v>
      </c>
      <c r="J553">
        <v>60128</v>
      </c>
      <c r="K553">
        <v>1657244</v>
      </c>
      <c r="L553">
        <v>4.37</v>
      </c>
      <c r="M553">
        <v>0.54500000000000004</v>
      </c>
    </row>
    <row r="554" spans="1:13" x14ac:dyDescent="0.2">
      <c r="A554" t="s">
        <v>191</v>
      </c>
      <c r="B554" t="s">
        <v>38</v>
      </c>
      <c r="C554">
        <v>15</v>
      </c>
      <c r="D554">
        <v>12.914999999999999</v>
      </c>
      <c r="E554">
        <f t="shared" si="8"/>
        <v>12.92</v>
      </c>
      <c r="F554">
        <v>2776</v>
      </c>
      <c r="G554">
        <v>2792</v>
      </c>
      <c r="H554">
        <v>2832</v>
      </c>
      <c r="I554" t="s">
        <v>53</v>
      </c>
      <c r="J554">
        <v>708505</v>
      </c>
      <c r="K554">
        <v>25100612</v>
      </c>
      <c r="L554">
        <v>66.2</v>
      </c>
      <c r="M554">
        <v>8.2490000000000006</v>
      </c>
    </row>
    <row r="555" spans="1:13" x14ac:dyDescent="0.2">
      <c r="A555" t="s">
        <v>191</v>
      </c>
      <c r="B555" t="s">
        <v>40</v>
      </c>
      <c r="C555">
        <v>16</v>
      </c>
      <c r="D555">
        <v>14.252000000000001</v>
      </c>
      <c r="E555">
        <f t="shared" si="8"/>
        <v>14.25</v>
      </c>
      <c r="F555">
        <v>3136</v>
      </c>
      <c r="G555">
        <v>3215</v>
      </c>
      <c r="H555">
        <v>3250</v>
      </c>
      <c r="I555" t="s">
        <v>55</v>
      </c>
      <c r="J555">
        <v>91996</v>
      </c>
      <c r="K555">
        <v>2921896</v>
      </c>
      <c r="L555">
        <v>7.71</v>
      </c>
      <c r="M555">
        <v>0.96</v>
      </c>
    </row>
    <row r="556" spans="1:13" x14ac:dyDescent="0.2">
      <c r="A556" t="s">
        <v>191</v>
      </c>
      <c r="B556" t="s">
        <v>42</v>
      </c>
      <c r="C556">
        <v>17</v>
      </c>
      <c r="D556">
        <v>15.569000000000001</v>
      </c>
      <c r="E556">
        <f t="shared" si="8"/>
        <v>15.57</v>
      </c>
      <c r="F556">
        <v>3611</v>
      </c>
      <c r="G556">
        <v>3631</v>
      </c>
      <c r="H556">
        <v>3684</v>
      </c>
      <c r="I556" t="s">
        <v>67</v>
      </c>
      <c r="J556">
        <v>199867</v>
      </c>
      <c r="K556">
        <v>8369537</v>
      </c>
      <c r="L556">
        <v>22.07</v>
      </c>
      <c r="M556">
        <v>2.7509999999999999</v>
      </c>
    </row>
    <row r="557" spans="1:13" x14ac:dyDescent="0.2">
      <c r="A557" t="s">
        <v>191</v>
      </c>
      <c r="B557" t="s">
        <v>43</v>
      </c>
      <c r="C557">
        <v>18</v>
      </c>
      <c r="D557">
        <v>15.781000000000001</v>
      </c>
      <c r="E557">
        <f t="shared" si="8"/>
        <v>15.78</v>
      </c>
      <c r="F557">
        <v>3684</v>
      </c>
      <c r="G557">
        <v>3698</v>
      </c>
      <c r="H557">
        <v>3736</v>
      </c>
      <c r="I557" t="s">
        <v>135</v>
      </c>
      <c r="J557">
        <v>47413</v>
      </c>
      <c r="K557">
        <v>2191233</v>
      </c>
      <c r="L557">
        <v>5.78</v>
      </c>
      <c r="M557">
        <v>0.72</v>
      </c>
    </row>
    <row r="558" spans="1:13" x14ac:dyDescent="0.2">
      <c r="A558" t="s">
        <v>191</v>
      </c>
      <c r="B558" t="s">
        <v>45</v>
      </c>
      <c r="C558">
        <v>19</v>
      </c>
      <c r="D558">
        <v>16.013999999999999</v>
      </c>
      <c r="E558">
        <f t="shared" si="8"/>
        <v>16.010000000000002</v>
      </c>
      <c r="F558">
        <v>3736</v>
      </c>
      <c r="G558">
        <v>3772</v>
      </c>
      <c r="H558">
        <v>3860</v>
      </c>
      <c r="I558" t="s">
        <v>64</v>
      </c>
      <c r="J558">
        <v>164966</v>
      </c>
      <c r="K558">
        <v>12731692</v>
      </c>
      <c r="L558">
        <v>33.58</v>
      </c>
      <c r="M558">
        <v>4.1840000000000002</v>
      </c>
    </row>
    <row r="559" spans="1:13" x14ac:dyDescent="0.2">
      <c r="A559" t="s">
        <v>191</v>
      </c>
      <c r="B559" t="s">
        <v>47</v>
      </c>
      <c r="C559">
        <v>20</v>
      </c>
      <c r="D559">
        <v>16.795999999999999</v>
      </c>
      <c r="E559">
        <f t="shared" si="8"/>
        <v>16.8</v>
      </c>
      <c r="F559">
        <v>4004</v>
      </c>
      <c r="G559">
        <v>4019</v>
      </c>
      <c r="H559">
        <v>4064</v>
      </c>
      <c r="I559" t="s">
        <v>55</v>
      </c>
      <c r="J559">
        <v>41659</v>
      </c>
      <c r="K559">
        <v>1980277</v>
      </c>
      <c r="L559">
        <v>5.22</v>
      </c>
      <c r="M559">
        <v>0.65100000000000002</v>
      </c>
    </row>
    <row r="560" spans="1:13" x14ac:dyDescent="0.2">
      <c r="A560" t="s">
        <v>191</v>
      </c>
      <c r="B560" t="s">
        <v>49</v>
      </c>
      <c r="C560">
        <v>21</v>
      </c>
      <c r="D560">
        <v>17.248999999999999</v>
      </c>
      <c r="E560">
        <f t="shared" si="8"/>
        <v>17.25</v>
      </c>
      <c r="F560">
        <v>4113</v>
      </c>
      <c r="G560">
        <v>4162</v>
      </c>
      <c r="H560">
        <v>4202</v>
      </c>
      <c r="I560" t="s">
        <v>192</v>
      </c>
      <c r="J560">
        <v>29645</v>
      </c>
      <c r="K560">
        <v>2537961</v>
      </c>
      <c r="L560">
        <v>6.69</v>
      </c>
      <c r="M560">
        <v>0.83399999999999996</v>
      </c>
    </row>
    <row r="561" spans="1:13" x14ac:dyDescent="0.2">
      <c r="A561" t="s">
        <v>191</v>
      </c>
      <c r="B561" t="s">
        <v>50</v>
      </c>
      <c r="C561">
        <v>22</v>
      </c>
      <c r="D561">
        <v>17.823</v>
      </c>
      <c r="E561">
        <f t="shared" si="8"/>
        <v>17.82</v>
      </c>
      <c r="F561">
        <v>4257</v>
      </c>
      <c r="G561">
        <v>4344</v>
      </c>
      <c r="H561">
        <v>4355</v>
      </c>
      <c r="I561" t="s">
        <v>64</v>
      </c>
      <c r="J561">
        <v>448251</v>
      </c>
      <c r="K561">
        <v>11874593</v>
      </c>
      <c r="L561">
        <v>31.32</v>
      </c>
      <c r="M561">
        <v>3.903</v>
      </c>
    </row>
    <row r="562" spans="1:13" x14ac:dyDescent="0.2">
      <c r="A562" t="s">
        <v>191</v>
      </c>
      <c r="B562" t="s">
        <v>52</v>
      </c>
      <c r="C562">
        <v>23</v>
      </c>
      <c r="D562">
        <v>17.876000000000001</v>
      </c>
      <c r="E562">
        <f t="shared" si="8"/>
        <v>17.88</v>
      </c>
      <c r="F562">
        <v>4355</v>
      </c>
      <c r="G562">
        <v>4361</v>
      </c>
      <c r="H562">
        <v>4382</v>
      </c>
      <c r="I562" t="s">
        <v>107</v>
      </c>
      <c r="J562">
        <v>252960</v>
      </c>
      <c r="K562">
        <v>6420404</v>
      </c>
      <c r="L562">
        <v>16.93</v>
      </c>
      <c r="M562">
        <v>2.11</v>
      </c>
    </row>
    <row r="563" spans="1:13" x14ac:dyDescent="0.2">
      <c r="A563" t="s">
        <v>191</v>
      </c>
      <c r="B563" t="s">
        <v>54</v>
      </c>
      <c r="C563">
        <v>24</v>
      </c>
      <c r="D563">
        <v>18.087</v>
      </c>
      <c r="E563">
        <f t="shared" si="8"/>
        <v>18.09</v>
      </c>
      <c r="F563">
        <v>4409</v>
      </c>
      <c r="G563">
        <v>4428</v>
      </c>
      <c r="H563">
        <v>4453</v>
      </c>
      <c r="I563" t="s">
        <v>107</v>
      </c>
      <c r="J563">
        <v>70395</v>
      </c>
      <c r="K563">
        <v>2882883</v>
      </c>
      <c r="L563">
        <v>7.6</v>
      </c>
      <c r="M563">
        <v>0.94699999999999995</v>
      </c>
    </row>
    <row r="564" spans="1:13" x14ac:dyDescent="0.2">
      <c r="A564" t="s">
        <v>191</v>
      </c>
      <c r="B564" t="s">
        <v>56</v>
      </c>
      <c r="C564">
        <v>25</v>
      </c>
      <c r="D564">
        <v>18.215</v>
      </c>
      <c r="E564">
        <f t="shared" si="8"/>
        <v>18.22</v>
      </c>
      <c r="F564">
        <v>4453</v>
      </c>
      <c r="G564">
        <v>4468</v>
      </c>
      <c r="H564">
        <v>4485</v>
      </c>
      <c r="I564" t="s">
        <v>107</v>
      </c>
      <c r="J564">
        <v>67819</v>
      </c>
      <c r="K564">
        <v>2167688</v>
      </c>
      <c r="L564">
        <v>5.72</v>
      </c>
      <c r="M564">
        <v>0.71199999999999997</v>
      </c>
    </row>
    <row r="565" spans="1:13" x14ac:dyDescent="0.2">
      <c r="A565" t="s">
        <v>191</v>
      </c>
      <c r="B565" t="s">
        <v>57</v>
      </c>
      <c r="C565">
        <v>26</v>
      </c>
      <c r="D565">
        <v>18.41</v>
      </c>
      <c r="E565">
        <f t="shared" si="8"/>
        <v>18.41</v>
      </c>
      <c r="F565">
        <v>4516</v>
      </c>
      <c r="G565">
        <v>4530</v>
      </c>
      <c r="H565">
        <v>4548</v>
      </c>
      <c r="I565" t="s">
        <v>107</v>
      </c>
      <c r="J565">
        <v>55710</v>
      </c>
      <c r="K565">
        <v>2048766</v>
      </c>
      <c r="L565">
        <v>5.4</v>
      </c>
      <c r="M565">
        <v>0.67300000000000004</v>
      </c>
    </row>
    <row r="566" spans="1:13" x14ac:dyDescent="0.2">
      <c r="A566" t="s">
        <v>191</v>
      </c>
      <c r="B566" t="s">
        <v>59</v>
      </c>
      <c r="C566">
        <v>27</v>
      </c>
      <c r="D566">
        <v>18.518000000000001</v>
      </c>
      <c r="E566">
        <f t="shared" si="8"/>
        <v>18.52</v>
      </c>
      <c r="F566">
        <v>4548</v>
      </c>
      <c r="G566">
        <v>4564</v>
      </c>
      <c r="H566">
        <v>4669</v>
      </c>
      <c r="I566" t="s">
        <v>73</v>
      </c>
      <c r="J566">
        <v>1160322</v>
      </c>
      <c r="K566">
        <v>37917133</v>
      </c>
      <c r="L566">
        <v>100</v>
      </c>
      <c r="M566">
        <v>12.462</v>
      </c>
    </row>
    <row r="567" spans="1:13" x14ac:dyDescent="0.2">
      <c r="A567" t="s">
        <v>191</v>
      </c>
      <c r="B567" t="s">
        <v>61</v>
      </c>
      <c r="C567">
        <v>28</v>
      </c>
      <c r="D567">
        <v>20.045000000000002</v>
      </c>
      <c r="E567">
        <f t="shared" si="8"/>
        <v>20.05</v>
      </c>
      <c r="F567">
        <v>4985</v>
      </c>
      <c r="G567">
        <v>5047</v>
      </c>
      <c r="H567">
        <v>5063</v>
      </c>
      <c r="I567" t="s">
        <v>129</v>
      </c>
      <c r="J567">
        <v>45521</v>
      </c>
      <c r="K567">
        <v>2010571</v>
      </c>
      <c r="L567">
        <v>5.3</v>
      </c>
      <c r="M567">
        <v>0.66100000000000003</v>
      </c>
    </row>
    <row r="568" spans="1:13" x14ac:dyDescent="0.2">
      <c r="A568" t="s">
        <v>191</v>
      </c>
      <c r="B568" t="s">
        <v>62</v>
      </c>
      <c r="C568">
        <v>29</v>
      </c>
      <c r="D568">
        <v>20.85</v>
      </c>
      <c r="E568">
        <f t="shared" si="8"/>
        <v>20.85</v>
      </c>
      <c r="F568">
        <v>5281</v>
      </c>
      <c r="G568">
        <v>5301</v>
      </c>
      <c r="H568">
        <v>5323</v>
      </c>
      <c r="I568" t="s">
        <v>129</v>
      </c>
      <c r="J568">
        <v>64232</v>
      </c>
      <c r="K568">
        <v>1812936</v>
      </c>
      <c r="L568">
        <v>4.78</v>
      </c>
      <c r="M568">
        <v>0.59599999999999997</v>
      </c>
    </row>
    <row r="569" spans="1:13" x14ac:dyDescent="0.2">
      <c r="A569" t="s">
        <v>191</v>
      </c>
      <c r="B569" t="s">
        <v>63</v>
      </c>
      <c r="C569">
        <v>30</v>
      </c>
      <c r="D569">
        <v>21.09</v>
      </c>
      <c r="E569">
        <f t="shared" si="8"/>
        <v>21.09</v>
      </c>
      <c r="F569">
        <v>5362</v>
      </c>
      <c r="G569">
        <v>5377</v>
      </c>
      <c r="H569">
        <v>5423</v>
      </c>
      <c r="I569" t="s">
        <v>168</v>
      </c>
      <c r="J569">
        <v>33734</v>
      </c>
      <c r="K569">
        <v>1722245</v>
      </c>
      <c r="L569">
        <v>4.54</v>
      </c>
      <c r="M569">
        <v>0.56599999999999995</v>
      </c>
    </row>
    <row r="570" spans="1:13" x14ac:dyDescent="0.2">
      <c r="A570" t="s">
        <v>191</v>
      </c>
      <c r="B570" t="s">
        <v>65</v>
      </c>
      <c r="C570">
        <v>31</v>
      </c>
      <c r="D570">
        <v>21.324999999999999</v>
      </c>
      <c r="E570">
        <f t="shared" si="8"/>
        <v>21.33</v>
      </c>
      <c r="F570">
        <v>5423</v>
      </c>
      <c r="G570">
        <v>5451</v>
      </c>
      <c r="H570">
        <v>5511</v>
      </c>
      <c r="I570" t="s">
        <v>46</v>
      </c>
      <c r="J570">
        <v>279919</v>
      </c>
      <c r="K570">
        <v>7963279</v>
      </c>
      <c r="L570">
        <v>21</v>
      </c>
      <c r="M570">
        <v>2.617</v>
      </c>
    </row>
    <row r="571" spans="1:13" x14ac:dyDescent="0.2">
      <c r="A571" t="s">
        <v>191</v>
      </c>
      <c r="B571" t="s">
        <v>66</v>
      </c>
      <c r="C571">
        <v>32</v>
      </c>
      <c r="D571">
        <v>23.332000000000001</v>
      </c>
      <c r="E571">
        <f t="shared" si="8"/>
        <v>23.33</v>
      </c>
      <c r="F571">
        <v>6056</v>
      </c>
      <c r="G571">
        <v>6086</v>
      </c>
      <c r="H571">
        <v>6115</v>
      </c>
      <c r="I571" t="s">
        <v>19</v>
      </c>
      <c r="J571">
        <v>120312</v>
      </c>
      <c r="K571">
        <v>3220859</v>
      </c>
      <c r="L571">
        <v>8.49</v>
      </c>
      <c r="M571">
        <v>1.0589999999999999</v>
      </c>
    </row>
    <row r="572" spans="1:13" x14ac:dyDescent="0.2">
      <c r="A572" t="s">
        <v>191</v>
      </c>
      <c r="B572" t="s">
        <v>68</v>
      </c>
      <c r="C572">
        <v>33</v>
      </c>
      <c r="D572">
        <v>25.285</v>
      </c>
      <c r="E572">
        <f t="shared" si="8"/>
        <v>25.29</v>
      </c>
      <c r="F572">
        <v>6632</v>
      </c>
      <c r="G572">
        <v>6704</v>
      </c>
      <c r="H572">
        <v>6732</v>
      </c>
      <c r="I572" t="s">
        <v>193</v>
      </c>
      <c r="J572">
        <v>100276</v>
      </c>
      <c r="K572">
        <v>4568721</v>
      </c>
      <c r="L572">
        <v>12.05</v>
      </c>
      <c r="M572">
        <v>1.502</v>
      </c>
    </row>
    <row r="573" spans="1:13" x14ac:dyDescent="0.2">
      <c r="A573" t="s">
        <v>191</v>
      </c>
      <c r="B573" t="s">
        <v>69</v>
      </c>
      <c r="C573">
        <v>34</v>
      </c>
      <c r="D573">
        <v>25.626999999999999</v>
      </c>
      <c r="E573">
        <f t="shared" si="8"/>
        <v>25.63</v>
      </c>
      <c r="F573">
        <v>6790</v>
      </c>
      <c r="G573">
        <v>6812</v>
      </c>
      <c r="H573">
        <v>6822</v>
      </c>
      <c r="I573" t="s">
        <v>64</v>
      </c>
      <c r="J573">
        <v>149048</v>
      </c>
      <c r="K573">
        <v>4022215</v>
      </c>
      <c r="L573">
        <v>10.61</v>
      </c>
      <c r="M573">
        <v>1.3220000000000001</v>
      </c>
    </row>
    <row r="574" spans="1:13" x14ac:dyDescent="0.2">
      <c r="A574" t="s">
        <v>191</v>
      </c>
      <c r="B574" t="s">
        <v>70</v>
      </c>
      <c r="C574">
        <v>35</v>
      </c>
      <c r="D574">
        <v>25.684000000000001</v>
      </c>
      <c r="E574">
        <f t="shared" si="8"/>
        <v>25.68</v>
      </c>
      <c r="F574">
        <v>6822</v>
      </c>
      <c r="G574">
        <v>6830</v>
      </c>
      <c r="H574">
        <v>6882</v>
      </c>
      <c r="I574" t="s">
        <v>73</v>
      </c>
      <c r="J574">
        <v>104455</v>
      </c>
      <c r="K574">
        <v>4299050</v>
      </c>
      <c r="L574">
        <v>11.34</v>
      </c>
      <c r="M574">
        <v>1.413</v>
      </c>
    </row>
    <row r="575" spans="1:13" x14ac:dyDescent="0.2">
      <c r="A575" t="s">
        <v>191</v>
      </c>
      <c r="B575" t="s">
        <v>71</v>
      </c>
      <c r="C575">
        <v>36</v>
      </c>
      <c r="D575">
        <v>26.094000000000001</v>
      </c>
      <c r="E575">
        <f t="shared" si="8"/>
        <v>26.09</v>
      </c>
      <c r="F575">
        <v>6898</v>
      </c>
      <c r="G575">
        <v>6960</v>
      </c>
      <c r="H575">
        <v>6987</v>
      </c>
      <c r="I575" t="s">
        <v>100</v>
      </c>
      <c r="J575">
        <v>79304</v>
      </c>
      <c r="K575">
        <v>2235324</v>
      </c>
      <c r="L575">
        <v>5.9</v>
      </c>
      <c r="M575">
        <v>0.73499999999999999</v>
      </c>
    </row>
    <row r="576" spans="1:13" x14ac:dyDescent="0.2">
      <c r="A576" t="s">
        <v>191</v>
      </c>
      <c r="B576" t="s">
        <v>72</v>
      </c>
      <c r="C576">
        <v>37</v>
      </c>
      <c r="D576">
        <v>27.916</v>
      </c>
      <c r="E576">
        <f t="shared" si="8"/>
        <v>27.92</v>
      </c>
      <c r="F576">
        <v>7507</v>
      </c>
      <c r="G576">
        <v>7536</v>
      </c>
      <c r="H576">
        <v>7560</v>
      </c>
      <c r="I576" t="s">
        <v>133</v>
      </c>
      <c r="J576">
        <v>40517</v>
      </c>
      <c r="K576">
        <v>1498642</v>
      </c>
      <c r="L576">
        <v>3.95</v>
      </c>
      <c r="M576">
        <v>0.49299999999999999</v>
      </c>
    </row>
    <row r="577" spans="1:13" x14ac:dyDescent="0.2">
      <c r="A577" t="s">
        <v>191</v>
      </c>
      <c r="B577" t="s">
        <v>74</v>
      </c>
      <c r="C577">
        <v>38</v>
      </c>
      <c r="D577">
        <v>29.265000000000001</v>
      </c>
      <c r="E577">
        <f t="shared" si="8"/>
        <v>29.27</v>
      </c>
      <c r="F577">
        <v>7914</v>
      </c>
      <c r="G577">
        <v>7963</v>
      </c>
      <c r="H577">
        <v>7998</v>
      </c>
      <c r="I577" t="s">
        <v>184</v>
      </c>
      <c r="J577">
        <v>87983</v>
      </c>
      <c r="K577">
        <v>3275855</v>
      </c>
      <c r="L577">
        <v>8.64</v>
      </c>
      <c r="M577">
        <v>1.077</v>
      </c>
    </row>
    <row r="578" spans="1:13" x14ac:dyDescent="0.2">
      <c r="A578" t="s">
        <v>191</v>
      </c>
      <c r="B578" t="s">
        <v>75</v>
      </c>
      <c r="C578">
        <v>39</v>
      </c>
      <c r="D578">
        <v>30.038</v>
      </c>
      <c r="E578">
        <f t="shared" si="8"/>
        <v>30.04</v>
      </c>
      <c r="F578">
        <v>8166</v>
      </c>
      <c r="G578">
        <v>8207</v>
      </c>
      <c r="H578">
        <v>8248</v>
      </c>
      <c r="I578" t="s">
        <v>184</v>
      </c>
      <c r="J578">
        <v>28275</v>
      </c>
      <c r="K578">
        <v>1341760</v>
      </c>
      <c r="L578">
        <v>3.54</v>
      </c>
      <c r="M578">
        <v>0.441</v>
      </c>
    </row>
    <row r="579" spans="1:13" x14ac:dyDescent="0.2">
      <c r="A579" t="s">
        <v>191</v>
      </c>
      <c r="B579" t="s">
        <v>76</v>
      </c>
      <c r="C579">
        <v>40</v>
      </c>
      <c r="D579">
        <v>30.966000000000001</v>
      </c>
      <c r="E579">
        <f t="shared" ref="E579:E642" si="9">ROUND(D579,2)</f>
        <v>30.97</v>
      </c>
      <c r="F579">
        <v>8459</v>
      </c>
      <c r="G579">
        <v>8501</v>
      </c>
      <c r="H579">
        <v>8531</v>
      </c>
      <c r="I579" t="s">
        <v>25</v>
      </c>
      <c r="J579">
        <v>41580</v>
      </c>
      <c r="K579">
        <v>1801233</v>
      </c>
      <c r="L579">
        <v>4.75</v>
      </c>
      <c r="M579">
        <v>0.59199999999999997</v>
      </c>
    </row>
    <row r="580" spans="1:13" x14ac:dyDescent="0.2">
      <c r="A580" t="s">
        <v>191</v>
      </c>
      <c r="B580" t="s">
        <v>78</v>
      </c>
      <c r="C580">
        <v>41</v>
      </c>
      <c r="D580">
        <v>31.254000000000001</v>
      </c>
      <c r="E580">
        <f t="shared" si="9"/>
        <v>31.25</v>
      </c>
      <c r="F580">
        <v>8573</v>
      </c>
      <c r="G580">
        <v>8592</v>
      </c>
      <c r="H580">
        <v>8613</v>
      </c>
      <c r="I580" t="s">
        <v>157</v>
      </c>
      <c r="J580">
        <v>29855</v>
      </c>
      <c r="K580">
        <v>894705</v>
      </c>
      <c r="L580">
        <v>2.36</v>
      </c>
      <c r="M580">
        <v>0.29399999999999998</v>
      </c>
    </row>
    <row r="581" spans="1:13" x14ac:dyDescent="0.2">
      <c r="A581" t="s">
        <v>191</v>
      </c>
      <c r="B581" t="s">
        <v>79</v>
      </c>
      <c r="C581">
        <v>42</v>
      </c>
      <c r="D581">
        <v>31.414000000000001</v>
      </c>
      <c r="E581">
        <f t="shared" si="9"/>
        <v>31.41</v>
      </c>
      <c r="F581">
        <v>8624</v>
      </c>
      <c r="G581">
        <v>8642</v>
      </c>
      <c r="H581">
        <v>8690</v>
      </c>
      <c r="I581" t="s">
        <v>55</v>
      </c>
      <c r="J581">
        <v>55547</v>
      </c>
      <c r="K581">
        <v>2351187</v>
      </c>
      <c r="L581">
        <v>6.2</v>
      </c>
      <c r="M581">
        <v>0.77300000000000002</v>
      </c>
    </row>
    <row r="582" spans="1:13" x14ac:dyDescent="0.2">
      <c r="A582" t="s">
        <v>191</v>
      </c>
      <c r="B582" t="s">
        <v>80</v>
      </c>
      <c r="C582">
        <v>43</v>
      </c>
      <c r="D582">
        <v>31.754000000000001</v>
      </c>
      <c r="E582">
        <f t="shared" si="9"/>
        <v>31.75</v>
      </c>
      <c r="F582">
        <v>8714</v>
      </c>
      <c r="G582">
        <v>8750</v>
      </c>
      <c r="H582">
        <v>8787</v>
      </c>
      <c r="I582" t="s">
        <v>55</v>
      </c>
      <c r="J582">
        <v>34361</v>
      </c>
      <c r="K582">
        <v>1371163</v>
      </c>
      <c r="L582">
        <v>3.62</v>
      </c>
      <c r="M582">
        <v>0.45100000000000001</v>
      </c>
    </row>
    <row r="583" spans="1:13" x14ac:dyDescent="0.2">
      <c r="A583" t="s">
        <v>191</v>
      </c>
      <c r="B583" t="s">
        <v>81</v>
      </c>
      <c r="C583">
        <v>44</v>
      </c>
      <c r="D583">
        <v>32.701999999999998</v>
      </c>
      <c r="E583">
        <f t="shared" si="9"/>
        <v>32.700000000000003</v>
      </c>
      <c r="F583">
        <v>9007</v>
      </c>
      <c r="G583">
        <v>9050</v>
      </c>
      <c r="H583">
        <v>9079</v>
      </c>
      <c r="I583" t="s">
        <v>58</v>
      </c>
      <c r="J583">
        <v>68503</v>
      </c>
      <c r="K583">
        <v>2624931</v>
      </c>
      <c r="L583">
        <v>6.92</v>
      </c>
      <c r="M583">
        <v>0.86299999999999999</v>
      </c>
    </row>
    <row r="584" spans="1:13" x14ac:dyDescent="0.2">
      <c r="A584" t="s">
        <v>191</v>
      </c>
      <c r="B584" t="s">
        <v>82</v>
      </c>
      <c r="C584">
        <v>45</v>
      </c>
      <c r="D584">
        <v>34.064999999999998</v>
      </c>
      <c r="E584">
        <f t="shared" si="9"/>
        <v>34.07</v>
      </c>
      <c r="F584">
        <v>9401</v>
      </c>
      <c r="G584">
        <v>9481</v>
      </c>
      <c r="H584">
        <v>9504</v>
      </c>
      <c r="I584" t="s">
        <v>58</v>
      </c>
      <c r="J584">
        <v>33626</v>
      </c>
      <c r="K584">
        <v>1628643</v>
      </c>
      <c r="L584">
        <v>4.3</v>
      </c>
      <c r="M584">
        <v>0.53500000000000003</v>
      </c>
    </row>
    <row r="585" spans="1:13" x14ac:dyDescent="0.2">
      <c r="A585" t="s">
        <v>191</v>
      </c>
      <c r="B585" t="s">
        <v>84</v>
      </c>
      <c r="C585">
        <v>46</v>
      </c>
      <c r="D585">
        <v>34.947000000000003</v>
      </c>
      <c r="E585">
        <f t="shared" si="9"/>
        <v>34.950000000000003</v>
      </c>
      <c r="F585">
        <v>9747</v>
      </c>
      <c r="G585">
        <v>9760</v>
      </c>
      <c r="H585">
        <v>9809</v>
      </c>
      <c r="I585" t="s">
        <v>141</v>
      </c>
      <c r="J585">
        <v>55201</v>
      </c>
      <c r="K585">
        <v>2419946</v>
      </c>
      <c r="L585">
        <v>6.38</v>
      </c>
      <c r="M585">
        <v>0.79500000000000004</v>
      </c>
    </row>
    <row r="586" spans="1:13" x14ac:dyDescent="0.2">
      <c r="A586" t="s">
        <v>191</v>
      </c>
      <c r="B586" t="s">
        <v>85</v>
      </c>
      <c r="C586">
        <v>47</v>
      </c>
      <c r="D586">
        <v>36.165999999999997</v>
      </c>
      <c r="E586">
        <f t="shared" si="9"/>
        <v>36.17</v>
      </c>
      <c r="F586">
        <v>10075</v>
      </c>
      <c r="G586">
        <v>10145</v>
      </c>
      <c r="H586">
        <v>10162</v>
      </c>
      <c r="I586" t="s">
        <v>48</v>
      </c>
      <c r="J586">
        <v>52180</v>
      </c>
      <c r="K586">
        <v>1849961</v>
      </c>
      <c r="L586">
        <v>4.88</v>
      </c>
      <c r="M586">
        <v>0.60799999999999998</v>
      </c>
    </row>
    <row r="587" spans="1:13" x14ac:dyDescent="0.2">
      <c r="A587" t="s">
        <v>191</v>
      </c>
      <c r="B587" t="s">
        <v>86</v>
      </c>
      <c r="C587">
        <v>48</v>
      </c>
      <c r="D587">
        <v>36.545000000000002</v>
      </c>
      <c r="E587">
        <f t="shared" si="9"/>
        <v>36.549999999999997</v>
      </c>
      <c r="F587">
        <v>10223</v>
      </c>
      <c r="G587">
        <v>10265</v>
      </c>
      <c r="H587">
        <v>10273</v>
      </c>
      <c r="I587" t="s">
        <v>58</v>
      </c>
      <c r="J587">
        <v>27904</v>
      </c>
      <c r="K587">
        <v>549132</v>
      </c>
      <c r="L587">
        <v>1.45</v>
      </c>
      <c r="M587">
        <v>0.18</v>
      </c>
    </row>
    <row r="588" spans="1:13" x14ac:dyDescent="0.2">
      <c r="A588" t="s">
        <v>191</v>
      </c>
      <c r="B588" t="s">
        <v>88</v>
      </c>
      <c r="C588">
        <v>49</v>
      </c>
      <c r="D588">
        <v>36.598999999999997</v>
      </c>
      <c r="E588">
        <f t="shared" si="9"/>
        <v>36.6</v>
      </c>
      <c r="F588">
        <v>10273</v>
      </c>
      <c r="G588">
        <v>10282</v>
      </c>
      <c r="H588">
        <v>10314</v>
      </c>
      <c r="I588" t="s">
        <v>48</v>
      </c>
      <c r="J588">
        <v>45538</v>
      </c>
      <c r="K588">
        <v>2034660</v>
      </c>
      <c r="L588">
        <v>5.37</v>
      </c>
      <c r="M588">
        <v>0.66900000000000004</v>
      </c>
    </row>
    <row r="589" spans="1:13" x14ac:dyDescent="0.2">
      <c r="A589" t="s">
        <v>191</v>
      </c>
      <c r="B589" t="s">
        <v>89</v>
      </c>
      <c r="C589">
        <v>50</v>
      </c>
      <c r="D589">
        <v>36.750999999999998</v>
      </c>
      <c r="E589">
        <f t="shared" si="9"/>
        <v>36.75</v>
      </c>
      <c r="F589">
        <v>10314</v>
      </c>
      <c r="G589">
        <v>10330</v>
      </c>
      <c r="H589">
        <v>10361</v>
      </c>
      <c r="I589" t="s">
        <v>48</v>
      </c>
      <c r="J589">
        <v>23899</v>
      </c>
      <c r="K589">
        <v>1363491</v>
      </c>
      <c r="L589">
        <v>3.6</v>
      </c>
      <c r="M589">
        <v>0.44800000000000001</v>
      </c>
    </row>
    <row r="590" spans="1:13" x14ac:dyDescent="0.2">
      <c r="A590" t="s">
        <v>191</v>
      </c>
      <c r="B590" t="s">
        <v>90</v>
      </c>
      <c r="C590">
        <v>51</v>
      </c>
      <c r="D590">
        <v>37.140999999999998</v>
      </c>
      <c r="E590">
        <f t="shared" si="9"/>
        <v>37.14</v>
      </c>
      <c r="F590">
        <v>10403</v>
      </c>
      <c r="G590">
        <v>10453</v>
      </c>
      <c r="H590">
        <v>10463</v>
      </c>
      <c r="I590" t="s">
        <v>48</v>
      </c>
      <c r="J590">
        <v>19847</v>
      </c>
      <c r="K590">
        <v>1456280</v>
      </c>
      <c r="L590">
        <v>3.84</v>
      </c>
      <c r="M590">
        <v>0.47899999999999998</v>
      </c>
    </row>
    <row r="591" spans="1:13" x14ac:dyDescent="0.2">
      <c r="A591" t="s">
        <v>191</v>
      </c>
      <c r="B591" t="s">
        <v>92</v>
      </c>
      <c r="C591">
        <v>52</v>
      </c>
      <c r="D591">
        <v>37.200000000000003</v>
      </c>
      <c r="E591">
        <f t="shared" si="9"/>
        <v>37.200000000000003</v>
      </c>
      <c r="F591">
        <v>10463</v>
      </c>
      <c r="G591">
        <v>10472</v>
      </c>
      <c r="H591">
        <v>10477</v>
      </c>
      <c r="I591" t="s">
        <v>48</v>
      </c>
      <c r="J591">
        <v>26111</v>
      </c>
      <c r="K591">
        <v>446580</v>
      </c>
      <c r="L591">
        <v>1.18</v>
      </c>
      <c r="M591">
        <v>0.14699999999999999</v>
      </c>
    </row>
    <row r="592" spans="1:13" x14ac:dyDescent="0.2">
      <c r="A592" t="s">
        <v>191</v>
      </c>
      <c r="B592" t="s">
        <v>94</v>
      </c>
      <c r="C592">
        <v>53</v>
      </c>
      <c r="D592">
        <v>37.295999999999999</v>
      </c>
      <c r="E592">
        <f t="shared" si="9"/>
        <v>37.299999999999997</v>
      </c>
      <c r="F592">
        <v>10477</v>
      </c>
      <c r="G592">
        <v>10502</v>
      </c>
      <c r="H592">
        <v>10520</v>
      </c>
      <c r="I592" t="s">
        <v>48</v>
      </c>
      <c r="J592">
        <v>56997</v>
      </c>
      <c r="K592">
        <v>2347101</v>
      </c>
      <c r="L592">
        <v>6.19</v>
      </c>
      <c r="M592">
        <v>0.77100000000000002</v>
      </c>
    </row>
    <row r="593" spans="1:13" x14ac:dyDescent="0.2">
      <c r="A593" t="s">
        <v>191</v>
      </c>
      <c r="B593" t="s">
        <v>95</v>
      </c>
      <c r="C593">
        <v>54</v>
      </c>
      <c r="D593">
        <v>37.692</v>
      </c>
      <c r="E593">
        <f t="shared" si="9"/>
        <v>37.69</v>
      </c>
      <c r="F593">
        <v>10604</v>
      </c>
      <c r="G593">
        <v>10628</v>
      </c>
      <c r="H593">
        <v>10691</v>
      </c>
      <c r="I593" t="s">
        <v>48</v>
      </c>
      <c r="J593">
        <v>60761</v>
      </c>
      <c r="K593">
        <v>5236968</v>
      </c>
      <c r="L593">
        <v>13.81</v>
      </c>
      <c r="M593">
        <v>1.7210000000000001</v>
      </c>
    </row>
    <row r="594" spans="1:13" x14ac:dyDescent="0.2">
      <c r="A594" t="s">
        <v>191</v>
      </c>
      <c r="B594" t="s">
        <v>96</v>
      </c>
      <c r="C594">
        <v>55</v>
      </c>
      <c r="D594">
        <v>37.927999999999997</v>
      </c>
      <c r="E594">
        <f t="shared" si="9"/>
        <v>37.93</v>
      </c>
      <c r="F594">
        <v>10691</v>
      </c>
      <c r="G594">
        <v>10702</v>
      </c>
      <c r="H594">
        <v>10711</v>
      </c>
      <c r="I594" t="s">
        <v>48</v>
      </c>
      <c r="J594">
        <v>13832</v>
      </c>
      <c r="K594">
        <v>240084</v>
      </c>
      <c r="L594">
        <v>0.63</v>
      </c>
      <c r="M594">
        <v>7.9000000000000001E-2</v>
      </c>
    </row>
    <row r="595" spans="1:13" x14ac:dyDescent="0.2">
      <c r="A595" t="s">
        <v>191</v>
      </c>
      <c r="B595" t="s">
        <v>98</v>
      </c>
      <c r="C595">
        <v>56</v>
      </c>
      <c r="D595">
        <v>37.993000000000002</v>
      </c>
      <c r="E595">
        <f t="shared" si="9"/>
        <v>37.99</v>
      </c>
      <c r="F595">
        <v>10711</v>
      </c>
      <c r="G595">
        <v>10723</v>
      </c>
      <c r="H595">
        <v>10782</v>
      </c>
      <c r="I595" t="s">
        <v>64</v>
      </c>
      <c r="J595">
        <v>692555</v>
      </c>
      <c r="K595">
        <v>22745091</v>
      </c>
      <c r="L595">
        <v>59.99</v>
      </c>
      <c r="M595">
        <v>7.4749999999999996</v>
      </c>
    </row>
    <row r="596" spans="1:13" x14ac:dyDescent="0.2">
      <c r="A596" t="s">
        <v>194</v>
      </c>
      <c r="B596" t="s">
        <v>14</v>
      </c>
      <c r="C596">
        <v>1</v>
      </c>
      <c r="D596">
        <v>4.1879999999999997</v>
      </c>
      <c r="E596">
        <f t="shared" si="9"/>
        <v>4.1900000000000004</v>
      </c>
      <c r="F596">
        <v>5</v>
      </c>
      <c r="G596">
        <v>32</v>
      </c>
      <c r="H596">
        <v>87</v>
      </c>
      <c r="I596" t="s">
        <v>15</v>
      </c>
      <c r="J596">
        <v>153358</v>
      </c>
      <c r="K596">
        <v>1683208</v>
      </c>
      <c r="L596">
        <v>3.13</v>
      </c>
      <c r="M596">
        <v>0.46700000000000003</v>
      </c>
    </row>
    <row r="597" spans="1:13" x14ac:dyDescent="0.2">
      <c r="A597" t="s">
        <v>194</v>
      </c>
      <c r="B597" t="s">
        <v>16</v>
      </c>
      <c r="C597">
        <v>2</v>
      </c>
      <c r="D597">
        <v>4.4509999999999996</v>
      </c>
      <c r="E597">
        <f t="shared" si="9"/>
        <v>4.45</v>
      </c>
      <c r="F597">
        <v>98</v>
      </c>
      <c r="G597">
        <v>115</v>
      </c>
      <c r="H597">
        <v>135</v>
      </c>
      <c r="I597" t="s">
        <v>77</v>
      </c>
      <c r="J597">
        <v>22401</v>
      </c>
      <c r="K597">
        <v>941019</v>
      </c>
      <c r="L597">
        <v>1.75</v>
      </c>
      <c r="M597">
        <v>0.26100000000000001</v>
      </c>
    </row>
    <row r="598" spans="1:13" x14ac:dyDescent="0.2">
      <c r="A598" t="s">
        <v>194</v>
      </c>
      <c r="B598" t="s">
        <v>18</v>
      </c>
      <c r="C598">
        <v>3</v>
      </c>
      <c r="D598">
        <v>4.7380000000000004</v>
      </c>
      <c r="E598">
        <f t="shared" si="9"/>
        <v>4.74</v>
      </c>
      <c r="F598">
        <v>200</v>
      </c>
      <c r="G598">
        <v>206</v>
      </c>
      <c r="H598">
        <v>250</v>
      </c>
      <c r="I598" t="s">
        <v>142</v>
      </c>
      <c r="J598">
        <v>54598</v>
      </c>
      <c r="K598">
        <v>1603733</v>
      </c>
      <c r="L598">
        <v>2.98</v>
      </c>
      <c r="M598">
        <v>0.44500000000000001</v>
      </c>
    </row>
    <row r="599" spans="1:13" x14ac:dyDescent="0.2">
      <c r="A599" t="s">
        <v>194</v>
      </c>
      <c r="B599" t="s">
        <v>20</v>
      </c>
      <c r="C599">
        <v>4</v>
      </c>
      <c r="D599">
        <v>5.0309999999999997</v>
      </c>
      <c r="E599">
        <f t="shared" si="9"/>
        <v>5.03</v>
      </c>
      <c r="F599">
        <v>275</v>
      </c>
      <c r="G599">
        <v>298</v>
      </c>
      <c r="H599">
        <v>320</v>
      </c>
      <c r="I599" t="s">
        <v>129</v>
      </c>
      <c r="J599">
        <v>42584</v>
      </c>
      <c r="K599">
        <v>841260</v>
      </c>
      <c r="L599">
        <v>1.56</v>
      </c>
      <c r="M599">
        <v>0.23400000000000001</v>
      </c>
    </row>
    <row r="600" spans="1:13" x14ac:dyDescent="0.2">
      <c r="A600" t="s">
        <v>194</v>
      </c>
      <c r="B600" t="s">
        <v>22</v>
      </c>
      <c r="C600">
        <v>5</v>
      </c>
      <c r="D600">
        <v>5.3710000000000004</v>
      </c>
      <c r="E600">
        <f t="shared" si="9"/>
        <v>5.37</v>
      </c>
      <c r="F600">
        <v>382</v>
      </c>
      <c r="G600">
        <v>406</v>
      </c>
      <c r="H600">
        <v>454</v>
      </c>
      <c r="I600" t="s">
        <v>29</v>
      </c>
      <c r="J600">
        <v>33271</v>
      </c>
      <c r="K600">
        <v>1527815</v>
      </c>
      <c r="L600">
        <v>2.84</v>
      </c>
      <c r="M600">
        <v>0.42399999999999999</v>
      </c>
    </row>
    <row r="601" spans="1:13" x14ac:dyDescent="0.2">
      <c r="A601" t="s">
        <v>194</v>
      </c>
      <c r="B601" t="s">
        <v>24</v>
      </c>
      <c r="C601">
        <v>6</v>
      </c>
      <c r="D601">
        <v>6.2789999999999999</v>
      </c>
      <c r="E601">
        <f t="shared" si="9"/>
        <v>6.28</v>
      </c>
      <c r="F601">
        <v>670</v>
      </c>
      <c r="G601">
        <v>693</v>
      </c>
      <c r="H601">
        <v>711</v>
      </c>
      <c r="I601" t="s">
        <v>25</v>
      </c>
      <c r="J601">
        <v>24977</v>
      </c>
      <c r="K601">
        <v>1060056</v>
      </c>
      <c r="L601">
        <v>1.97</v>
      </c>
      <c r="M601">
        <v>0.29399999999999998</v>
      </c>
    </row>
    <row r="602" spans="1:13" x14ac:dyDescent="0.2">
      <c r="A602" t="s">
        <v>194</v>
      </c>
      <c r="B602" t="s">
        <v>26</v>
      </c>
      <c r="C602">
        <v>7</v>
      </c>
      <c r="D602">
        <v>6.93</v>
      </c>
      <c r="E602">
        <f t="shared" si="9"/>
        <v>6.93</v>
      </c>
      <c r="F602">
        <v>871</v>
      </c>
      <c r="G602">
        <v>899</v>
      </c>
      <c r="H602">
        <v>917</v>
      </c>
      <c r="I602" t="s">
        <v>157</v>
      </c>
      <c r="J602">
        <v>32281</v>
      </c>
      <c r="K602">
        <v>898301</v>
      </c>
      <c r="L602">
        <v>1.67</v>
      </c>
      <c r="M602">
        <v>0.249</v>
      </c>
    </row>
    <row r="603" spans="1:13" x14ac:dyDescent="0.2">
      <c r="A603" t="s">
        <v>194</v>
      </c>
      <c r="B603" t="s">
        <v>27</v>
      </c>
      <c r="C603">
        <v>8</v>
      </c>
      <c r="D603">
        <v>7.101</v>
      </c>
      <c r="E603">
        <f t="shared" si="9"/>
        <v>7.1</v>
      </c>
      <c r="F603">
        <v>930</v>
      </c>
      <c r="G603">
        <v>953</v>
      </c>
      <c r="H603">
        <v>1028</v>
      </c>
      <c r="I603" t="s">
        <v>157</v>
      </c>
      <c r="J603">
        <v>167883</v>
      </c>
      <c r="K603">
        <v>5638305</v>
      </c>
      <c r="L603">
        <v>10.48</v>
      </c>
      <c r="M603">
        <v>1.5660000000000001</v>
      </c>
    </row>
    <row r="604" spans="1:13" x14ac:dyDescent="0.2">
      <c r="A604" t="s">
        <v>194</v>
      </c>
      <c r="B604" t="s">
        <v>28</v>
      </c>
      <c r="C604">
        <v>9</v>
      </c>
      <c r="D604">
        <v>8.9730000000000008</v>
      </c>
      <c r="E604">
        <f t="shared" si="9"/>
        <v>8.9700000000000006</v>
      </c>
      <c r="F604">
        <v>1481</v>
      </c>
      <c r="G604">
        <v>1545</v>
      </c>
      <c r="H604">
        <v>1618</v>
      </c>
      <c r="I604" t="s">
        <v>17</v>
      </c>
      <c r="J604">
        <v>283242</v>
      </c>
      <c r="K604">
        <v>14496862</v>
      </c>
      <c r="L604">
        <v>26.95</v>
      </c>
      <c r="M604">
        <v>4.0250000000000004</v>
      </c>
    </row>
    <row r="605" spans="1:13" x14ac:dyDescent="0.2">
      <c r="A605" t="s">
        <v>194</v>
      </c>
      <c r="B605" t="s">
        <v>30</v>
      </c>
      <c r="C605">
        <v>10</v>
      </c>
      <c r="D605">
        <v>9.3889999999999993</v>
      </c>
      <c r="E605">
        <f t="shared" si="9"/>
        <v>9.39</v>
      </c>
      <c r="F605">
        <v>1658</v>
      </c>
      <c r="G605">
        <v>1677</v>
      </c>
      <c r="H605">
        <v>1718</v>
      </c>
      <c r="I605" t="s">
        <v>17</v>
      </c>
      <c r="J605">
        <v>77055</v>
      </c>
      <c r="K605">
        <v>3823218</v>
      </c>
      <c r="L605">
        <v>7.11</v>
      </c>
      <c r="M605">
        <v>1.0620000000000001</v>
      </c>
    </row>
    <row r="606" spans="1:13" x14ac:dyDescent="0.2">
      <c r="A606" t="s">
        <v>194</v>
      </c>
      <c r="B606" t="s">
        <v>32</v>
      </c>
      <c r="C606">
        <v>11</v>
      </c>
      <c r="D606">
        <v>9.5619999999999994</v>
      </c>
      <c r="E606">
        <f t="shared" si="9"/>
        <v>9.56</v>
      </c>
      <c r="F606">
        <v>1718</v>
      </c>
      <c r="G606">
        <v>1731</v>
      </c>
      <c r="H606">
        <v>1788</v>
      </c>
      <c r="I606" t="s">
        <v>23</v>
      </c>
      <c r="J606">
        <v>75244</v>
      </c>
      <c r="K606">
        <v>4198767</v>
      </c>
      <c r="L606">
        <v>7.81</v>
      </c>
      <c r="M606">
        <v>1.1659999999999999</v>
      </c>
    </row>
    <row r="607" spans="1:13" x14ac:dyDescent="0.2">
      <c r="A607" t="s">
        <v>194</v>
      </c>
      <c r="B607" t="s">
        <v>33</v>
      </c>
      <c r="C607">
        <v>12</v>
      </c>
      <c r="D607">
        <v>10.093999999999999</v>
      </c>
      <c r="E607">
        <f t="shared" si="9"/>
        <v>10.09</v>
      </c>
      <c r="F607">
        <v>1880</v>
      </c>
      <c r="G607">
        <v>1900</v>
      </c>
      <c r="H607">
        <v>1996</v>
      </c>
      <c r="I607" t="s">
        <v>51</v>
      </c>
      <c r="J607">
        <v>1241247</v>
      </c>
      <c r="K607">
        <v>53793482</v>
      </c>
      <c r="L607">
        <v>100</v>
      </c>
      <c r="M607">
        <v>14.936999999999999</v>
      </c>
    </row>
    <row r="608" spans="1:13" x14ac:dyDescent="0.2">
      <c r="A608" t="s">
        <v>194</v>
      </c>
      <c r="B608" t="s">
        <v>35</v>
      </c>
      <c r="C608">
        <v>13</v>
      </c>
      <c r="D608">
        <v>11.632999999999999</v>
      </c>
      <c r="E608">
        <f t="shared" si="9"/>
        <v>11.63</v>
      </c>
      <c r="F608">
        <v>2312</v>
      </c>
      <c r="G608">
        <v>2386</v>
      </c>
      <c r="H608">
        <v>2415</v>
      </c>
      <c r="I608" t="s">
        <v>129</v>
      </c>
      <c r="J608">
        <v>33822</v>
      </c>
      <c r="K608">
        <v>3044025</v>
      </c>
      <c r="L608">
        <v>5.66</v>
      </c>
      <c r="M608">
        <v>0.84499999999999997</v>
      </c>
    </row>
    <row r="609" spans="1:13" x14ac:dyDescent="0.2">
      <c r="A609" t="s">
        <v>194</v>
      </c>
      <c r="B609" t="s">
        <v>36</v>
      </c>
      <c r="C609">
        <v>14</v>
      </c>
      <c r="D609">
        <v>12.025</v>
      </c>
      <c r="E609">
        <f t="shared" si="9"/>
        <v>12.03</v>
      </c>
      <c r="F609">
        <v>2415</v>
      </c>
      <c r="G609">
        <v>2510</v>
      </c>
      <c r="H609">
        <v>2561</v>
      </c>
      <c r="I609" t="s">
        <v>135</v>
      </c>
      <c r="J609">
        <v>41845</v>
      </c>
      <c r="K609">
        <v>4820803</v>
      </c>
      <c r="L609">
        <v>8.9600000000000009</v>
      </c>
      <c r="M609">
        <v>1.339</v>
      </c>
    </row>
    <row r="610" spans="1:13" x14ac:dyDescent="0.2">
      <c r="A610" t="s">
        <v>194</v>
      </c>
      <c r="B610" t="s">
        <v>38</v>
      </c>
      <c r="C610">
        <v>15</v>
      </c>
      <c r="D610">
        <v>12.394</v>
      </c>
      <c r="E610">
        <f t="shared" si="9"/>
        <v>12.39</v>
      </c>
      <c r="F610">
        <v>2561</v>
      </c>
      <c r="G610">
        <v>2627</v>
      </c>
      <c r="H610">
        <v>2661</v>
      </c>
      <c r="I610" t="s">
        <v>44</v>
      </c>
      <c r="J610">
        <v>527154</v>
      </c>
      <c r="K610">
        <v>21579614</v>
      </c>
      <c r="L610">
        <v>40.119999999999997</v>
      </c>
      <c r="M610">
        <v>5.992</v>
      </c>
    </row>
    <row r="611" spans="1:13" x14ac:dyDescent="0.2">
      <c r="A611" t="s">
        <v>194</v>
      </c>
      <c r="B611" t="s">
        <v>40</v>
      </c>
      <c r="C611">
        <v>16</v>
      </c>
      <c r="D611">
        <v>12.545999999999999</v>
      </c>
      <c r="E611">
        <f t="shared" si="9"/>
        <v>12.55</v>
      </c>
      <c r="F611">
        <v>2661</v>
      </c>
      <c r="G611">
        <v>2675</v>
      </c>
      <c r="H611">
        <v>2738</v>
      </c>
      <c r="I611" t="s">
        <v>34</v>
      </c>
      <c r="J611">
        <v>333485</v>
      </c>
      <c r="K611">
        <v>15210987</v>
      </c>
      <c r="L611">
        <v>28.28</v>
      </c>
      <c r="M611">
        <v>4.2240000000000002</v>
      </c>
    </row>
    <row r="612" spans="1:13" x14ac:dyDescent="0.2">
      <c r="A612" t="s">
        <v>194</v>
      </c>
      <c r="B612" t="s">
        <v>42</v>
      </c>
      <c r="C612">
        <v>17</v>
      </c>
      <c r="D612">
        <v>12.836</v>
      </c>
      <c r="E612">
        <f t="shared" si="9"/>
        <v>12.84</v>
      </c>
      <c r="F612">
        <v>2738</v>
      </c>
      <c r="G612">
        <v>2767</v>
      </c>
      <c r="H612">
        <v>2783</v>
      </c>
      <c r="I612" t="s">
        <v>34</v>
      </c>
      <c r="J612">
        <v>121537</v>
      </c>
      <c r="K612">
        <v>6901609</v>
      </c>
      <c r="L612">
        <v>12.83</v>
      </c>
      <c r="M612">
        <v>1.9159999999999999</v>
      </c>
    </row>
    <row r="613" spans="1:13" x14ac:dyDescent="0.2">
      <c r="A613" t="s">
        <v>194</v>
      </c>
      <c r="B613" t="s">
        <v>43</v>
      </c>
      <c r="C613">
        <v>18</v>
      </c>
      <c r="D613">
        <v>12.92</v>
      </c>
      <c r="E613">
        <f t="shared" si="9"/>
        <v>12.92</v>
      </c>
      <c r="F613">
        <v>2783</v>
      </c>
      <c r="G613">
        <v>2793</v>
      </c>
      <c r="H613">
        <v>2900</v>
      </c>
      <c r="I613" t="s">
        <v>73</v>
      </c>
      <c r="J613">
        <v>116929</v>
      </c>
      <c r="K613">
        <v>8587219</v>
      </c>
      <c r="L613">
        <v>15.96</v>
      </c>
      <c r="M613">
        <v>2.3839999999999999</v>
      </c>
    </row>
    <row r="614" spans="1:13" x14ac:dyDescent="0.2">
      <c r="A614" t="s">
        <v>194</v>
      </c>
      <c r="B614" t="s">
        <v>45</v>
      </c>
      <c r="C614">
        <v>19</v>
      </c>
      <c r="D614">
        <v>13.382999999999999</v>
      </c>
      <c r="E614">
        <f t="shared" si="9"/>
        <v>13.38</v>
      </c>
      <c r="F614">
        <v>2909</v>
      </c>
      <c r="G614">
        <v>2940</v>
      </c>
      <c r="H614">
        <v>2969</v>
      </c>
      <c r="I614" t="s">
        <v>67</v>
      </c>
      <c r="J614">
        <v>34719</v>
      </c>
      <c r="K614">
        <v>1262576</v>
      </c>
      <c r="L614">
        <v>2.35</v>
      </c>
      <c r="M614">
        <v>0.35099999999999998</v>
      </c>
    </row>
    <row r="615" spans="1:13" x14ac:dyDescent="0.2">
      <c r="A615" t="s">
        <v>194</v>
      </c>
      <c r="B615" t="s">
        <v>47</v>
      </c>
      <c r="C615">
        <v>20</v>
      </c>
      <c r="D615">
        <v>14.252000000000001</v>
      </c>
      <c r="E615">
        <f t="shared" si="9"/>
        <v>14.25</v>
      </c>
      <c r="F615">
        <v>3153</v>
      </c>
      <c r="G615">
        <v>3215</v>
      </c>
      <c r="H615">
        <v>3257</v>
      </c>
      <c r="I615" t="s">
        <v>55</v>
      </c>
      <c r="J615">
        <v>39665</v>
      </c>
      <c r="K615">
        <v>1840295</v>
      </c>
      <c r="L615">
        <v>3.42</v>
      </c>
      <c r="M615">
        <v>0.51100000000000001</v>
      </c>
    </row>
    <row r="616" spans="1:13" x14ac:dyDescent="0.2">
      <c r="A616" t="s">
        <v>194</v>
      </c>
      <c r="B616" t="s">
        <v>49</v>
      </c>
      <c r="C616">
        <v>21</v>
      </c>
      <c r="D616">
        <v>15.237</v>
      </c>
      <c r="E616">
        <f t="shared" si="9"/>
        <v>15.24</v>
      </c>
      <c r="F616">
        <v>3506</v>
      </c>
      <c r="G616">
        <v>3526</v>
      </c>
      <c r="H616">
        <v>3604</v>
      </c>
      <c r="I616" t="s">
        <v>64</v>
      </c>
      <c r="J616">
        <v>91860</v>
      </c>
      <c r="K616">
        <v>7968329</v>
      </c>
      <c r="L616">
        <v>14.81</v>
      </c>
      <c r="M616">
        <v>2.2130000000000001</v>
      </c>
    </row>
    <row r="617" spans="1:13" x14ac:dyDescent="0.2">
      <c r="A617" t="s">
        <v>194</v>
      </c>
      <c r="B617" t="s">
        <v>50</v>
      </c>
      <c r="C617">
        <v>22</v>
      </c>
      <c r="D617">
        <v>15.57</v>
      </c>
      <c r="E617">
        <f t="shared" si="9"/>
        <v>15.57</v>
      </c>
      <c r="F617">
        <v>3604</v>
      </c>
      <c r="G617">
        <v>3631</v>
      </c>
      <c r="H617">
        <v>3685</v>
      </c>
      <c r="I617" t="s">
        <v>53</v>
      </c>
      <c r="J617">
        <v>213517</v>
      </c>
      <c r="K617">
        <v>9455161</v>
      </c>
      <c r="L617">
        <v>17.579999999999998</v>
      </c>
      <c r="M617">
        <v>2.625</v>
      </c>
    </row>
    <row r="618" spans="1:13" x14ac:dyDescent="0.2">
      <c r="A618" t="s">
        <v>194</v>
      </c>
      <c r="B618" t="s">
        <v>52</v>
      </c>
      <c r="C618">
        <v>23</v>
      </c>
      <c r="D618">
        <v>15.785</v>
      </c>
      <c r="E618">
        <f t="shared" si="9"/>
        <v>15.79</v>
      </c>
      <c r="F618">
        <v>3685</v>
      </c>
      <c r="G618">
        <v>3699</v>
      </c>
      <c r="H618">
        <v>3744</v>
      </c>
      <c r="I618" t="s">
        <v>159</v>
      </c>
      <c r="J618">
        <v>48615</v>
      </c>
      <c r="K618">
        <v>2222315</v>
      </c>
      <c r="L618">
        <v>4.13</v>
      </c>
      <c r="M618">
        <v>0.61699999999999999</v>
      </c>
    </row>
    <row r="619" spans="1:13" x14ac:dyDescent="0.2">
      <c r="A619" t="s">
        <v>194</v>
      </c>
      <c r="B619" t="s">
        <v>54</v>
      </c>
      <c r="C619">
        <v>24</v>
      </c>
      <c r="D619">
        <v>18.518999999999998</v>
      </c>
      <c r="E619">
        <f t="shared" si="9"/>
        <v>18.52</v>
      </c>
      <c r="F619">
        <v>4545</v>
      </c>
      <c r="G619">
        <v>4564</v>
      </c>
      <c r="H619">
        <v>4632</v>
      </c>
      <c r="I619" t="s">
        <v>53</v>
      </c>
      <c r="J619">
        <v>1148574</v>
      </c>
      <c r="K619">
        <v>35310400</v>
      </c>
      <c r="L619">
        <v>65.64</v>
      </c>
      <c r="M619">
        <v>9.8049999999999997</v>
      </c>
    </row>
    <row r="620" spans="1:13" x14ac:dyDescent="0.2">
      <c r="A620" t="s">
        <v>194</v>
      </c>
      <c r="B620" t="s">
        <v>56</v>
      </c>
      <c r="C620">
        <v>25</v>
      </c>
      <c r="D620">
        <v>19.116</v>
      </c>
      <c r="E620">
        <f t="shared" si="9"/>
        <v>19.12</v>
      </c>
      <c r="F620">
        <v>4719</v>
      </c>
      <c r="G620">
        <v>4753</v>
      </c>
      <c r="H620">
        <v>4785</v>
      </c>
      <c r="I620" t="s">
        <v>55</v>
      </c>
      <c r="J620">
        <v>35300</v>
      </c>
      <c r="K620">
        <v>1178931</v>
      </c>
      <c r="L620">
        <v>2.19</v>
      </c>
      <c r="M620">
        <v>0.32700000000000001</v>
      </c>
    </row>
    <row r="621" spans="1:13" x14ac:dyDescent="0.2">
      <c r="A621" t="s">
        <v>194</v>
      </c>
      <c r="B621" t="s">
        <v>57</v>
      </c>
      <c r="C621">
        <v>26</v>
      </c>
      <c r="D621">
        <v>20.05</v>
      </c>
      <c r="E621">
        <f t="shared" si="9"/>
        <v>20.05</v>
      </c>
      <c r="F621">
        <v>5010</v>
      </c>
      <c r="G621">
        <v>5048</v>
      </c>
      <c r="H621">
        <v>5085</v>
      </c>
      <c r="I621" t="s">
        <v>55</v>
      </c>
      <c r="J621">
        <v>46570</v>
      </c>
      <c r="K621">
        <v>1554007</v>
      </c>
      <c r="L621">
        <v>2.89</v>
      </c>
      <c r="M621">
        <v>0.43099999999999999</v>
      </c>
    </row>
    <row r="622" spans="1:13" x14ac:dyDescent="0.2">
      <c r="A622" t="s">
        <v>194</v>
      </c>
      <c r="B622" t="s">
        <v>59</v>
      </c>
      <c r="C622">
        <v>27</v>
      </c>
      <c r="D622">
        <v>20.271000000000001</v>
      </c>
      <c r="E622">
        <f t="shared" si="9"/>
        <v>20.27</v>
      </c>
      <c r="F622">
        <v>5087</v>
      </c>
      <c r="G622">
        <v>5118</v>
      </c>
      <c r="H622">
        <v>5157</v>
      </c>
      <c r="I622" t="s">
        <v>55</v>
      </c>
      <c r="J622">
        <v>33448</v>
      </c>
      <c r="K622">
        <v>1047692</v>
      </c>
      <c r="L622">
        <v>1.95</v>
      </c>
      <c r="M622">
        <v>0.29099999999999998</v>
      </c>
    </row>
    <row r="623" spans="1:13" x14ac:dyDescent="0.2">
      <c r="A623" t="s">
        <v>194</v>
      </c>
      <c r="B623" t="s">
        <v>61</v>
      </c>
      <c r="C623">
        <v>28</v>
      </c>
      <c r="D623">
        <v>21.324999999999999</v>
      </c>
      <c r="E623">
        <f t="shared" si="9"/>
        <v>21.33</v>
      </c>
      <c r="F623">
        <v>5393</v>
      </c>
      <c r="G623">
        <v>5452</v>
      </c>
      <c r="H623">
        <v>5488</v>
      </c>
      <c r="I623" t="s">
        <v>130</v>
      </c>
      <c r="J623">
        <v>162227</v>
      </c>
      <c r="K623">
        <v>5225667</v>
      </c>
      <c r="L623">
        <v>9.7100000000000009</v>
      </c>
      <c r="M623">
        <v>1.4510000000000001</v>
      </c>
    </row>
    <row r="624" spans="1:13" x14ac:dyDescent="0.2">
      <c r="A624" t="s">
        <v>194</v>
      </c>
      <c r="B624" t="s">
        <v>62</v>
      </c>
      <c r="C624">
        <v>29</v>
      </c>
      <c r="D624">
        <v>23.337</v>
      </c>
      <c r="E624">
        <f t="shared" si="9"/>
        <v>23.34</v>
      </c>
      <c r="F624">
        <v>6056</v>
      </c>
      <c r="G624">
        <v>6088</v>
      </c>
      <c r="H624">
        <v>6110</v>
      </c>
      <c r="I624" t="s">
        <v>19</v>
      </c>
      <c r="J624">
        <v>40787</v>
      </c>
      <c r="K624">
        <v>1174201</v>
      </c>
      <c r="L624">
        <v>2.1800000000000002</v>
      </c>
      <c r="M624">
        <v>0.32600000000000001</v>
      </c>
    </row>
    <row r="625" spans="1:13" x14ac:dyDescent="0.2">
      <c r="A625" t="s">
        <v>194</v>
      </c>
      <c r="B625" t="s">
        <v>63</v>
      </c>
      <c r="C625">
        <v>30</v>
      </c>
      <c r="D625">
        <v>24.227</v>
      </c>
      <c r="E625">
        <f t="shared" si="9"/>
        <v>24.23</v>
      </c>
      <c r="F625">
        <v>6347</v>
      </c>
      <c r="G625">
        <v>6369</v>
      </c>
      <c r="H625">
        <v>6384</v>
      </c>
      <c r="I625" t="s">
        <v>46</v>
      </c>
      <c r="J625">
        <v>687073</v>
      </c>
      <c r="K625">
        <v>1628278</v>
      </c>
      <c r="L625">
        <v>3.03</v>
      </c>
      <c r="M625">
        <v>0.45200000000000001</v>
      </c>
    </row>
    <row r="626" spans="1:13" x14ac:dyDescent="0.2">
      <c r="A626" t="s">
        <v>194</v>
      </c>
      <c r="B626" t="s">
        <v>65</v>
      </c>
      <c r="C626">
        <v>31</v>
      </c>
      <c r="D626">
        <v>25.167000000000002</v>
      </c>
      <c r="E626">
        <f t="shared" si="9"/>
        <v>25.17</v>
      </c>
      <c r="F626">
        <v>6630</v>
      </c>
      <c r="G626">
        <v>6667</v>
      </c>
      <c r="H626">
        <v>6678</v>
      </c>
      <c r="I626" t="s">
        <v>19</v>
      </c>
      <c r="J626">
        <v>32900</v>
      </c>
      <c r="K626">
        <v>1134067</v>
      </c>
      <c r="L626">
        <v>2.11</v>
      </c>
      <c r="M626">
        <v>0.315</v>
      </c>
    </row>
    <row r="627" spans="1:13" x14ac:dyDescent="0.2">
      <c r="A627" t="s">
        <v>194</v>
      </c>
      <c r="B627" t="s">
        <v>66</v>
      </c>
      <c r="C627">
        <v>32</v>
      </c>
      <c r="D627">
        <v>25.286000000000001</v>
      </c>
      <c r="E627">
        <f t="shared" si="9"/>
        <v>25.29</v>
      </c>
      <c r="F627">
        <v>6678</v>
      </c>
      <c r="G627">
        <v>6704</v>
      </c>
      <c r="H627">
        <v>6739</v>
      </c>
      <c r="I627" t="s">
        <v>130</v>
      </c>
      <c r="J627">
        <v>62984</v>
      </c>
      <c r="K627">
        <v>2957366</v>
      </c>
      <c r="L627">
        <v>5.5</v>
      </c>
      <c r="M627">
        <v>0.82099999999999995</v>
      </c>
    </row>
    <row r="628" spans="1:13" x14ac:dyDescent="0.2">
      <c r="A628" t="s">
        <v>194</v>
      </c>
      <c r="B628" t="s">
        <v>68</v>
      </c>
      <c r="C628">
        <v>33</v>
      </c>
      <c r="D628">
        <v>25.687000000000001</v>
      </c>
      <c r="E628">
        <f t="shared" si="9"/>
        <v>25.69</v>
      </c>
      <c r="F628">
        <v>6765</v>
      </c>
      <c r="G628">
        <v>6831</v>
      </c>
      <c r="H628">
        <v>6863</v>
      </c>
      <c r="I628" t="s">
        <v>143</v>
      </c>
      <c r="J628">
        <v>50375</v>
      </c>
      <c r="K628">
        <v>1788841</v>
      </c>
      <c r="L628">
        <v>3.33</v>
      </c>
      <c r="M628">
        <v>0.497</v>
      </c>
    </row>
    <row r="629" spans="1:13" x14ac:dyDescent="0.2">
      <c r="A629" t="s">
        <v>194</v>
      </c>
      <c r="B629" t="s">
        <v>69</v>
      </c>
      <c r="C629">
        <v>34</v>
      </c>
      <c r="D629">
        <v>26.637</v>
      </c>
      <c r="E629">
        <f t="shared" si="9"/>
        <v>26.64</v>
      </c>
      <c r="F629">
        <v>7108</v>
      </c>
      <c r="G629">
        <v>7131</v>
      </c>
      <c r="H629">
        <v>7175</v>
      </c>
      <c r="I629" t="s">
        <v>143</v>
      </c>
      <c r="J629">
        <v>37400</v>
      </c>
      <c r="K629">
        <v>1683584</v>
      </c>
      <c r="L629">
        <v>3.13</v>
      </c>
      <c r="M629">
        <v>0.46700000000000003</v>
      </c>
    </row>
    <row r="630" spans="1:13" x14ac:dyDescent="0.2">
      <c r="A630" t="s">
        <v>194</v>
      </c>
      <c r="B630" t="s">
        <v>70</v>
      </c>
      <c r="C630">
        <v>35</v>
      </c>
      <c r="D630">
        <v>27.919</v>
      </c>
      <c r="E630">
        <f t="shared" si="9"/>
        <v>27.92</v>
      </c>
      <c r="F630">
        <v>7505</v>
      </c>
      <c r="G630">
        <v>7537</v>
      </c>
      <c r="H630">
        <v>7560</v>
      </c>
      <c r="I630" t="s">
        <v>58</v>
      </c>
      <c r="J630">
        <v>30374</v>
      </c>
      <c r="K630">
        <v>968318</v>
      </c>
      <c r="L630">
        <v>1.8</v>
      </c>
      <c r="M630">
        <v>0.26900000000000002</v>
      </c>
    </row>
    <row r="631" spans="1:13" x14ac:dyDescent="0.2">
      <c r="A631" t="s">
        <v>194</v>
      </c>
      <c r="B631" t="s">
        <v>71</v>
      </c>
      <c r="C631">
        <v>36</v>
      </c>
      <c r="D631">
        <v>30.033999999999999</v>
      </c>
      <c r="E631">
        <f t="shared" si="9"/>
        <v>30.03</v>
      </c>
      <c r="F631">
        <v>8180</v>
      </c>
      <c r="G631">
        <v>8206</v>
      </c>
      <c r="H631">
        <v>8237</v>
      </c>
      <c r="I631" t="s">
        <v>58</v>
      </c>
      <c r="J631">
        <v>40536</v>
      </c>
      <c r="K631">
        <v>1668640</v>
      </c>
      <c r="L631">
        <v>3.1</v>
      </c>
      <c r="M631">
        <v>0.46300000000000002</v>
      </c>
    </row>
    <row r="632" spans="1:13" x14ac:dyDescent="0.2">
      <c r="A632" t="s">
        <v>194</v>
      </c>
      <c r="B632" t="s">
        <v>72</v>
      </c>
      <c r="C632">
        <v>37</v>
      </c>
      <c r="D632">
        <v>30.753</v>
      </c>
      <c r="E632">
        <f t="shared" si="9"/>
        <v>30.75</v>
      </c>
      <c r="F632">
        <v>8401</v>
      </c>
      <c r="G632">
        <v>8433</v>
      </c>
      <c r="H632">
        <v>8451</v>
      </c>
      <c r="I632" t="s">
        <v>58</v>
      </c>
      <c r="J632">
        <v>33176</v>
      </c>
      <c r="K632">
        <v>758547</v>
      </c>
      <c r="L632">
        <v>1.41</v>
      </c>
      <c r="M632">
        <v>0.21099999999999999</v>
      </c>
    </row>
    <row r="633" spans="1:13" x14ac:dyDescent="0.2">
      <c r="A633" t="s">
        <v>194</v>
      </c>
      <c r="B633" t="s">
        <v>74</v>
      </c>
      <c r="C633">
        <v>38</v>
      </c>
      <c r="D633">
        <v>30.951000000000001</v>
      </c>
      <c r="E633">
        <f t="shared" si="9"/>
        <v>30.95</v>
      </c>
      <c r="F633">
        <v>8451</v>
      </c>
      <c r="G633">
        <v>8496</v>
      </c>
      <c r="H633">
        <v>8522</v>
      </c>
      <c r="I633" t="s">
        <v>139</v>
      </c>
      <c r="J633">
        <v>73995</v>
      </c>
      <c r="K633">
        <v>3599361</v>
      </c>
      <c r="L633">
        <v>6.69</v>
      </c>
      <c r="M633">
        <v>0.999</v>
      </c>
    </row>
    <row r="634" spans="1:13" x14ac:dyDescent="0.2">
      <c r="A634" t="s">
        <v>194</v>
      </c>
      <c r="B634" t="s">
        <v>75</v>
      </c>
      <c r="C634">
        <v>39</v>
      </c>
      <c r="D634">
        <v>31.251999999999999</v>
      </c>
      <c r="E634">
        <f t="shared" si="9"/>
        <v>31.25</v>
      </c>
      <c r="F634">
        <v>8571</v>
      </c>
      <c r="G634">
        <v>8591</v>
      </c>
      <c r="H634">
        <v>8619</v>
      </c>
      <c r="I634" t="s">
        <v>139</v>
      </c>
      <c r="J634">
        <v>47151</v>
      </c>
      <c r="K634">
        <v>1720166</v>
      </c>
      <c r="L634">
        <v>3.2</v>
      </c>
      <c r="M634">
        <v>0.47799999999999998</v>
      </c>
    </row>
    <row r="635" spans="1:13" x14ac:dyDescent="0.2">
      <c r="A635" t="s">
        <v>194</v>
      </c>
      <c r="B635" t="s">
        <v>76</v>
      </c>
      <c r="C635">
        <v>40</v>
      </c>
      <c r="D635">
        <v>31.408000000000001</v>
      </c>
      <c r="E635">
        <f t="shared" si="9"/>
        <v>31.41</v>
      </c>
      <c r="F635">
        <v>8619</v>
      </c>
      <c r="G635">
        <v>8641</v>
      </c>
      <c r="H635">
        <v>8676</v>
      </c>
      <c r="I635" t="s">
        <v>73</v>
      </c>
      <c r="J635">
        <v>44013</v>
      </c>
      <c r="K635">
        <v>1881802</v>
      </c>
      <c r="L635">
        <v>3.5</v>
      </c>
      <c r="M635">
        <v>0.52300000000000002</v>
      </c>
    </row>
    <row r="636" spans="1:13" x14ac:dyDescent="0.2">
      <c r="A636" t="s">
        <v>194</v>
      </c>
      <c r="B636" t="s">
        <v>78</v>
      </c>
      <c r="C636">
        <v>41</v>
      </c>
      <c r="D636">
        <v>31.658000000000001</v>
      </c>
      <c r="E636">
        <f t="shared" si="9"/>
        <v>31.66</v>
      </c>
      <c r="F636">
        <v>8683</v>
      </c>
      <c r="G636">
        <v>8719</v>
      </c>
      <c r="H636">
        <v>8831</v>
      </c>
      <c r="I636" t="s">
        <v>67</v>
      </c>
      <c r="J636">
        <v>454261</v>
      </c>
      <c r="K636">
        <v>52248036</v>
      </c>
      <c r="L636">
        <v>97.13</v>
      </c>
      <c r="M636">
        <v>14.507999999999999</v>
      </c>
    </row>
    <row r="637" spans="1:13" x14ac:dyDescent="0.2">
      <c r="A637" t="s">
        <v>194</v>
      </c>
      <c r="B637" t="s">
        <v>79</v>
      </c>
      <c r="C637">
        <v>42</v>
      </c>
      <c r="D637">
        <v>32.040999999999997</v>
      </c>
      <c r="E637">
        <f t="shared" si="9"/>
        <v>32.04</v>
      </c>
      <c r="F637">
        <v>8831</v>
      </c>
      <c r="G637">
        <v>8841</v>
      </c>
      <c r="H637">
        <v>8890</v>
      </c>
      <c r="I637" t="s">
        <v>73</v>
      </c>
      <c r="J637">
        <v>75742</v>
      </c>
      <c r="K637">
        <v>3728251</v>
      </c>
      <c r="L637">
        <v>6.93</v>
      </c>
      <c r="M637">
        <v>1.0349999999999999</v>
      </c>
    </row>
    <row r="638" spans="1:13" x14ac:dyDescent="0.2">
      <c r="A638" t="s">
        <v>194</v>
      </c>
      <c r="B638" t="s">
        <v>80</v>
      </c>
      <c r="C638">
        <v>43</v>
      </c>
      <c r="D638">
        <v>33.787999999999997</v>
      </c>
      <c r="E638">
        <f t="shared" si="9"/>
        <v>33.79</v>
      </c>
      <c r="F638">
        <v>9358</v>
      </c>
      <c r="G638">
        <v>9393</v>
      </c>
      <c r="H638">
        <v>9425</v>
      </c>
      <c r="I638" t="s">
        <v>55</v>
      </c>
      <c r="J638">
        <v>28238</v>
      </c>
      <c r="K638">
        <v>1285046</v>
      </c>
      <c r="L638">
        <v>2.39</v>
      </c>
      <c r="M638">
        <v>0.35699999999999998</v>
      </c>
    </row>
    <row r="639" spans="1:13" x14ac:dyDescent="0.2">
      <c r="A639" t="s">
        <v>194</v>
      </c>
      <c r="B639" t="s">
        <v>81</v>
      </c>
      <c r="C639">
        <v>44</v>
      </c>
      <c r="D639">
        <v>33.976999999999997</v>
      </c>
      <c r="E639">
        <f t="shared" si="9"/>
        <v>33.979999999999997</v>
      </c>
      <c r="F639">
        <v>9427</v>
      </c>
      <c r="G639">
        <v>9453</v>
      </c>
      <c r="H639">
        <v>9467</v>
      </c>
      <c r="I639" t="s">
        <v>67</v>
      </c>
      <c r="J639">
        <v>45992</v>
      </c>
      <c r="K639">
        <v>1393253</v>
      </c>
      <c r="L639">
        <v>2.59</v>
      </c>
      <c r="M639">
        <v>0.38700000000000001</v>
      </c>
    </row>
    <row r="640" spans="1:13" x14ac:dyDescent="0.2">
      <c r="A640" t="s">
        <v>194</v>
      </c>
      <c r="B640" t="s">
        <v>82</v>
      </c>
      <c r="C640">
        <v>45</v>
      </c>
      <c r="D640">
        <v>34.064</v>
      </c>
      <c r="E640">
        <f t="shared" si="9"/>
        <v>34.06</v>
      </c>
      <c r="F640">
        <v>9467</v>
      </c>
      <c r="G640">
        <v>9480</v>
      </c>
      <c r="H640">
        <v>9502</v>
      </c>
      <c r="I640" t="s">
        <v>53</v>
      </c>
      <c r="J640">
        <v>35424</v>
      </c>
      <c r="K640">
        <v>1033503</v>
      </c>
      <c r="L640">
        <v>1.92</v>
      </c>
      <c r="M640">
        <v>0.28699999999999998</v>
      </c>
    </row>
    <row r="641" spans="1:13" x14ac:dyDescent="0.2">
      <c r="A641" t="s">
        <v>194</v>
      </c>
      <c r="B641" t="s">
        <v>84</v>
      </c>
      <c r="C641">
        <v>46</v>
      </c>
      <c r="D641">
        <v>34.415999999999997</v>
      </c>
      <c r="E641">
        <f t="shared" si="9"/>
        <v>34.42</v>
      </c>
      <c r="F641">
        <v>9564</v>
      </c>
      <c r="G641">
        <v>9592</v>
      </c>
      <c r="H641">
        <v>9620</v>
      </c>
      <c r="I641" t="s">
        <v>55</v>
      </c>
      <c r="J641">
        <v>27467</v>
      </c>
      <c r="K641">
        <v>1010112</v>
      </c>
      <c r="L641">
        <v>1.88</v>
      </c>
      <c r="M641">
        <v>0.28000000000000003</v>
      </c>
    </row>
    <row r="642" spans="1:13" x14ac:dyDescent="0.2">
      <c r="A642" t="s">
        <v>194</v>
      </c>
      <c r="B642" t="s">
        <v>85</v>
      </c>
      <c r="C642">
        <v>47</v>
      </c>
      <c r="D642">
        <v>34.859000000000002</v>
      </c>
      <c r="E642">
        <f t="shared" si="9"/>
        <v>34.86</v>
      </c>
      <c r="F642">
        <v>9676</v>
      </c>
      <c r="G642">
        <v>9732</v>
      </c>
      <c r="H642">
        <v>9741</v>
      </c>
      <c r="I642" t="s">
        <v>67</v>
      </c>
      <c r="J642">
        <v>27509</v>
      </c>
      <c r="K642">
        <v>720166</v>
      </c>
      <c r="L642">
        <v>1.34</v>
      </c>
      <c r="M642">
        <v>0.2</v>
      </c>
    </row>
    <row r="643" spans="1:13" x14ac:dyDescent="0.2">
      <c r="A643" t="s">
        <v>194</v>
      </c>
      <c r="B643" t="s">
        <v>86</v>
      </c>
      <c r="C643">
        <v>48</v>
      </c>
      <c r="D643">
        <v>34.936999999999998</v>
      </c>
      <c r="E643">
        <f t="shared" ref="E643:E706" si="10">ROUND(D643,2)</f>
        <v>34.94</v>
      </c>
      <c r="F643">
        <v>9741</v>
      </c>
      <c r="G643">
        <v>9757</v>
      </c>
      <c r="H643">
        <v>9795</v>
      </c>
      <c r="I643" t="s">
        <v>192</v>
      </c>
      <c r="J643">
        <v>98017</v>
      </c>
      <c r="K643">
        <v>2931950</v>
      </c>
      <c r="L643">
        <v>5.45</v>
      </c>
      <c r="M643">
        <v>0.81399999999999995</v>
      </c>
    </row>
    <row r="644" spans="1:13" x14ac:dyDescent="0.2">
      <c r="A644" t="s">
        <v>194</v>
      </c>
      <c r="B644" t="s">
        <v>88</v>
      </c>
      <c r="C644">
        <v>49</v>
      </c>
      <c r="D644">
        <v>35.232999999999997</v>
      </c>
      <c r="E644">
        <f t="shared" si="10"/>
        <v>35.229999999999997</v>
      </c>
      <c r="F644">
        <v>9812</v>
      </c>
      <c r="G644">
        <v>9850</v>
      </c>
      <c r="H644">
        <v>9858</v>
      </c>
      <c r="I644" t="s">
        <v>67</v>
      </c>
      <c r="J644">
        <v>36809</v>
      </c>
      <c r="K644">
        <v>1614047</v>
      </c>
      <c r="L644">
        <v>3</v>
      </c>
      <c r="M644">
        <v>0.44800000000000001</v>
      </c>
    </row>
    <row r="645" spans="1:13" x14ac:dyDescent="0.2">
      <c r="A645" t="s">
        <v>194</v>
      </c>
      <c r="B645" t="s">
        <v>89</v>
      </c>
      <c r="C645">
        <v>50</v>
      </c>
      <c r="D645">
        <v>35.298000000000002</v>
      </c>
      <c r="E645">
        <f t="shared" si="10"/>
        <v>35.299999999999997</v>
      </c>
      <c r="F645">
        <v>9858</v>
      </c>
      <c r="G645">
        <v>9871</v>
      </c>
      <c r="H645">
        <v>9887</v>
      </c>
      <c r="I645" t="s">
        <v>53</v>
      </c>
      <c r="J645">
        <v>37954</v>
      </c>
      <c r="K645">
        <v>1397724</v>
      </c>
      <c r="L645">
        <v>2.6</v>
      </c>
      <c r="M645">
        <v>0.38800000000000001</v>
      </c>
    </row>
    <row r="646" spans="1:13" x14ac:dyDescent="0.2">
      <c r="A646" t="s">
        <v>194</v>
      </c>
      <c r="B646" t="s">
        <v>90</v>
      </c>
      <c r="C646">
        <v>51</v>
      </c>
      <c r="D646">
        <v>35.664999999999999</v>
      </c>
      <c r="E646">
        <f t="shared" si="10"/>
        <v>35.67</v>
      </c>
      <c r="F646">
        <v>9970</v>
      </c>
      <c r="G646">
        <v>9987</v>
      </c>
      <c r="H646">
        <v>10020</v>
      </c>
      <c r="I646" t="s">
        <v>64</v>
      </c>
      <c r="J646">
        <v>76543</v>
      </c>
      <c r="K646">
        <v>1993938</v>
      </c>
      <c r="L646">
        <v>3.71</v>
      </c>
      <c r="M646">
        <v>0.55400000000000005</v>
      </c>
    </row>
    <row r="647" spans="1:13" x14ac:dyDescent="0.2">
      <c r="A647" t="s">
        <v>194</v>
      </c>
      <c r="B647" t="s">
        <v>92</v>
      </c>
      <c r="C647">
        <v>52</v>
      </c>
      <c r="D647">
        <v>36.113</v>
      </c>
      <c r="E647">
        <f t="shared" si="10"/>
        <v>36.11</v>
      </c>
      <c r="F647">
        <v>10098</v>
      </c>
      <c r="G647">
        <v>10128</v>
      </c>
      <c r="H647">
        <v>10138</v>
      </c>
      <c r="I647" t="s">
        <v>53</v>
      </c>
      <c r="J647">
        <v>40835</v>
      </c>
      <c r="K647">
        <v>1229354</v>
      </c>
      <c r="L647">
        <v>2.29</v>
      </c>
      <c r="M647">
        <v>0.34100000000000003</v>
      </c>
    </row>
    <row r="648" spans="1:13" x14ac:dyDescent="0.2">
      <c r="A648" t="s">
        <v>194</v>
      </c>
      <c r="B648" t="s">
        <v>94</v>
      </c>
      <c r="C648">
        <v>53</v>
      </c>
      <c r="D648">
        <v>36.165999999999997</v>
      </c>
      <c r="E648">
        <f t="shared" si="10"/>
        <v>36.17</v>
      </c>
      <c r="F648">
        <v>10138</v>
      </c>
      <c r="G648">
        <v>10145</v>
      </c>
      <c r="H648">
        <v>10175</v>
      </c>
      <c r="I648" t="s">
        <v>53</v>
      </c>
      <c r="J648">
        <v>66967</v>
      </c>
      <c r="K648">
        <v>1564604</v>
      </c>
      <c r="L648">
        <v>2.91</v>
      </c>
      <c r="M648">
        <v>0.434</v>
      </c>
    </row>
    <row r="649" spans="1:13" x14ac:dyDescent="0.2">
      <c r="A649" t="s">
        <v>194</v>
      </c>
      <c r="B649" t="s">
        <v>95</v>
      </c>
      <c r="C649">
        <v>54</v>
      </c>
      <c r="D649">
        <v>36.54</v>
      </c>
      <c r="E649">
        <f t="shared" si="10"/>
        <v>36.54</v>
      </c>
      <c r="F649">
        <v>10222</v>
      </c>
      <c r="G649">
        <v>10263</v>
      </c>
      <c r="H649">
        <v>10270</v>
      </c>
      <c r="I649" t="s">
        <v>67</v>
      </c>
      <c r="J649">
        <v>31443</v>
      </c>
      <c r="K649">
        <v>289904</v>
      </c>
      <c r="L649">
        <v>0.54</v>
      </c>
      <c r="M649">
        <v>0.08</v>
      </c>
    </row>
    <row r="650" spans="1:13" x14ac:dyDescent="0.2">
      <c r="A650" t="s">
        <v>194</v>
      </c>
      <c r="B650" t="s">
        <v>96</v>
      </c>
      <c r="C650">
        <v>55</v>
      </c>
      <c r="D650">
        <v>36.591000000000001</v>
      </c>
      <c r="E650">
        <f t="shared" si="10"/>
        <v>36.590000000000003</v>
      </c>
      <c r="F650">
        <v>10270</v>
      </c>
      <c r="G650">
        <v>10280</v>
      </c>
      <c r="H650">
        <v>10295</v>
      </c>
      <c r="I650" t="s">
        <v>53</v>
      </c>
      <c r="J650">
        <v>69849</v>
      </c>
      <c r="K650">
        <v>1966661</v>
      </c>
      <c r="L650">
        <v>3.66</v>
      </c>
      <c r="M650">
        <v>0.54600000000000004</v>
      </c>
    </row>
    <row r="651" spans="1:13" x14ac:dyDescent="0.2">
      <c r="A651" t="s">
        <v>194</v>
      </c>
      <c r="B651" t="s">
        <v>98</v>
      </c>
      <c r="C651">
        <v>56</v>
      </c>
      <c r="D651">
        <v>36.659999999999997</v>
      </c>
      <c r="E651">
        <f t="shared" si="10"/>
        <v>36.659999999999997</v>
      </c>
      <c r="F651">
        <v>10295</v>
      </c>
      <c r="G651">
        <v>10301</v>
      </c>
      <c r="H651">
        <v>10313</v>
      </c>
      <c r="I651" t="s">
        <v>53</v>
      </c>
      <c r="J651">
        <v>68587</v>
      </c>
      <c r="K651">
        <v>1247247</v>
      </c>
      <c r="L651">
        <v>2.3199999999999998</v>
      </c>
      <c r="M651">
        <v>0.34599999999999997</v>
      </c>
    </row>
    <row r="652" spans="1:13" x14ac:dyDescent="0.2">
      <c r="A652" t="s">
        <v>194</v>
      </c>
      <c r="B652" t="s">
        <v>99</v>
      </c>
      <c r="C652">
        <v>57</v>
      </c>
      <c r="D652">
        <v>36.737000000000002</v>
      </c>
      <c r="E652">
        <f t="shared" si="10"/>
        <v>36.74</v>
      </c>
      <c r="F652">
        <v>10313</v>
      </c>
      <c r="G652">
        <v>10326</v>
      </c>
      <c r="H652">
        <v>10358</v>
      </c>
      <c r="I652" t="s">
        <v>53</v>
      </c>
      <c r="J652">
        <v>46990</v>
      </c>
      <c r="K652">
        <v>1749166</v>
      </c>
      <c r="L652">
        <v>3.25</v>
      </c>
      <c r="M652">
        <v>0.48599999999999999</v>
      </c>
    </row>
    <row r="653" spans="1:13" x14ac:dyDescent="0.2">
      <c r="A653" t="s">
        <v>194</v>
      </c>
      <c r="B653" t="s">
        <v>101</v>
      </c>
      <c r="C653">
        <v>58</v>
      </c>
      <c r="D653">
        <v>37.034999999999997</v>
      </c>
      <c r="E653">
        <f t="shared" si="10"/>
        <v>37.04</v>
      </c>
      <c r="F653">
        <v>10406</v>
      </c>
      <c r="G653">
        <v>10420</v>
      </c>
      <c r="H653">
        <v>10448</v>
      </c>
      <c r="I653" t="s">
        <v>192</v>
      </c>
      <c r="J653">
        <v>28196</v>
      </c>
      <c r="K653">
        <v>1269738</v>
      </c>
      <c r="L653">
        <v>2.36</v>
      </c>
      <c r="M653">
        <v>0.35299999999999998</v>
      </c>
    </row>
    <row r="654" spans="1:13" x14ac:dyDescent="0.2">
      <c r="A654" t="s">
        <v>194</v>
      </c>
      <c r="B654" t="s">
        <v>102</v>
      </c>
      <c r="C654">
        <v>59</v>
      </c>
      <c r="D654">
        <v>37.247</v>
      </c>
      <c r="E654">
        <f t="shared" si="10"/>
        <v>37.25</v>
      </c>
      <c r="F654">
        <v>10448</v>
      </c>
      <c r="G654">
        <v>10487</v>
      </c>
      <c r="H654">
        <v>10494</v>
      </c>
      <c r="I654" t="s">
        <v>67</v>
      </c>
      <c r="J654">
        <v>32863</v>
      </c>
      <c r="K654">
        <v>929500</v>
      </c>
      <c r="L654">
        <v>1.73</v>
      </c>
      <c r="M654">
        <v>0.25800000000000001</v>
      </c>
    </row>
    <row r="655" spans="1:13" x14ac:dyDescent="0.2">
      <c r="A655" t="s">
        <v>194</v>
      </c>
      <c r="B655" t="s">
        <v>103</v>
      </c>
      <c r="C655">
        <v>60</v>
      </c>
      <c r="D655">
        <v>37.295999999999999</v>
      </c>
      <c r="E655">
        <f t="shared" si="10"/>
        <v>37.299999999999997</v>
      </c>
      <c r="F655">
        <v>10494</v>
      </c>
      <c r="G655">
        <v>10502</v>
      </c>
      <c r="H655">
        <v>10521</v>
      </c>
      <c r="I655" t="s">
        <v>53</v>
      </c>
      <c r="J655">
        <v>66640</v>
      </c>
      <c r="K655">
        <v>1461411</v>
      </c>
      <c r="L655">
        <v>2.72</v>
      </c>
      <c r="M655">
        <v>0.40600000000000003</v>
      </c>
    </row>
    <row r="656" spans="1:13" x14ac:dyDescent="0.2">
      <c r="A656" t="s">
        <v>194</v>
      </c>
      <c r="B656" t="s">
        <v>104</v>
      </c>
      <c r="C656">
        <v>61</v>
      </c>
      <c r="D656">
        <v>37.375</v>
      </c>
      <c r="E656">
        <f t="shared" si="10"/>
        <v>37.380000000000003</v>
      </c>
      <c r="F656">
        <v>10521</v>
      </c>
      <c r="G656">
        <v>10528</v>
      </c>
      <c r="H656">
        <v>10553</v>
      </c>
      <c r="I656" t="s">
        <v>53</v>
      </c>
      <c r="J656">
        <v>67440</v>
      </c>
      <c r="K656">
        <v>1054857</v>
      </c>
      <c r="L656">
        <v>1.96</v>
      </c>
      <c r="M656">
        <v>0.29299999999999998</v>
      </c>
    </row>
    <row r="657" spans="1:13" x14ac:dyDescent="0.2">
      <c r="A657" t="s">
        <v>194</v>
      </c>
      <c r="B657" t="s">
        <v>105</v>
      </c>
      <c r="C657">
        <v>62</v>
      </c>
      <c r="D657">
        <v>37.677999999999997</v>
      </c>
      <c r="E657">
        <f t="shared" si="10"/>
        <v>37.68</v>
      </c>
      <c r="F657">
        <v>10603</v>
      </c>
      <c r="G657">
        <v>10623</v>
      </c>
      <c r="H657">
        <v>10679</v>
      </c>
      <c r="I657" t="s">
        <v>192</v>
      </c>
      <c r="J657">
        <v>51809</v>
      </c>
      <c r="K657">
        <v>4118391</v>
      </c>
      <c r="L657">
        <v>7.66</v>
      </c>
      <c r="M657">
        <v>1.1439999999999999</v>
      </c>
    </row>
    <row r="658" spans="1:13" x14ac:dyDescent="0.2">
      <c r="A658" t="s">
        <v>194</v>
      </c>
      <c r="B658" t="s">
        <v>106</v>
      </c>
      <c r="C658">
        <v>63</v>
      </c>
      <c r="D658">
        <v>37.99</v>
      </c>
      <c r="E658">
        <f t="shared" si="10"/>
        <v>37.99</v>
      </c>
      <c r="F658">
        <v>10712</v>
      </c>
      <c r="G658">
        <v>10722</v>
      </c>
      <c r="H658">
        <v>10811</v>
      </c>
      <c r="I658" t="s">
        <v>64</v>
      </c>
      <c r="J658">
        <v>704125</v>
      </c>
      <c r="K658">
        <v>24878630</v>
      </c>
      <c r="L658">
        <v>46.25</v>
      </c>
      <c r="M658">
        <v>6.9080000000000004</v>
      </c>
    </row>
    <row r="659" spans="1:13" x14ac:dyDescent="0.2">
      <c r="A659" t="s">
        <v>194</v>
      </c>
      <c r="B659" t="s">
        <v>108</v>
      </c>
      <c r="C659">
        <v>64</v>
      </c>
      <c r="D659">
        <v>38.295000000000002</v>
      </c>
      <c r="E659">
        <f t="shared" si="10"/>
        <v>38.299999999999997</v>
      </c>
      <c r="F659">
        <v>10811</v>
      </c>
      <c r="G659">
        <v>10818</v>
      </c>
      <c r="H659">
        <v>10833</v>
      </c>
      <c r="I659" t="s">
        <v>53</v>
      </c>
      <c r="J659">
        <v>34043</v>
      </c>
      <c r="K659">
        <v>640871</v>
      </c>
      <c r="L659">
        <v>1.19</v>
      </c>
      <c r="M659">
        <v>0.17799999999999999</v>
      </c>
    </row>
    <row r="660" spans="1:13" x14ac:dyDescent="0.2">
      <c r="A660" t="s">
        <v>194</v>
      </c>
      <c r="B660" t="s">
        <v>109</v>
      </c>
      <c r="C660">
        <v>65</v>
      </c>
      <c r="D660">
        <v>38.454000000000001</v>
      </c>
      <c r="E660">
        <f t="shared" si="10"/>
        <v>38.450000000000003</v>
      </c>
      <c r="F660">
        <v>10833</v>
      </c>
      <c r="G660">
        <v>10869</v>
      </c>
      <c r="H660">
        <v>10902</v>
      </c>
      <c r="I660" t="s">
        <v>53</v>
      </c>
      <c r="J660">
        <v>40470</v>
      </c>
      <c r="K660">
        <v>2695474</v>
      </c>
      <c r="L660">
        <v>5.01</v>
      </c>
      <c r="M660">
        <v>0.748</v>
      </c>
    </row>
    <row r="661" spans="1:13" x14ac:dyDescent="0.2">
      <c r="A661" t="s">
        <v>194</v>
      </c>
      <c r="B661" t="s">
        <v>111</v>
      </c>
      <c r="C661">
        <v>66</v>
      </c>
      <c r="D661">
        <v>38.819000000000003</v>
      </c>
      <c r="E661">
        <f t="shared" si="10"/>
        <v>38.82</v>
      </c>
      <c r="F661">
        <v>10966</v>
      </c>
      <c r="G661">
        <v>10984</v>
      </c>
      <c r="H661">
        <v>11026</v>
      </c>
      <c r="I661" t="s">
        <v>134</v>
      </c>
      <c r="J661">
        <v>61459</v>
      </c>
      <c r="K661">
        <v>2203912</v>
      </c>
      <c r="L661">
        <v>4.0999999999999996</v>
      </c>
      <c r="M661">
        <v>0.61199999999999999</v>
      </c>
    </row>
    <row r="662" spans="1:13" x14ac:dyDescent="0.2">
      <c r="A662" t="s">
        <v>194</v>
      </c>
      <c r="B662" t="s">
        <v>112</v>
      </c>
      <c r="C662">
        <v>67</v>
      </c>
      <c r="D662">
        <v>39.685000000000002</v>
      </c>
      <c r="E662">
        <f t="shared" si="10"/>
        <v>39.69</v>
      </c>
      <c r="F662">
        <v>11237</v>
      </c>
      <c r="G662">
        <v>11258</v>
      </c>
      <c r="H662">
        <v>11271</v>
      </c>
      <c r="I662" t="s">
        <v>133</v>
      </c>
      <c r="J662">
        <v>75810</v>
      </c>
      <c r="K662">
        <v>2515092</v>
      </c>
      <c r="L662">
        <v>4.68</v>
      </c>
      <c r="M662">
        <v>0.69799999999999995</v>
      </c>
    </row>
    <row r="663" spans="1:13" x14ac:dyDescent="0.2">
      <c r="A663" t="s">
        <v>194</v>
      </c>
      <c r="B663" t="s">
        <v>113</v>
      </c>
      <c r="C663">
        <v>68</v>
      </c>
      <c r="D663">
        <v>39.752000000000002</v>
      </c>
      <c r="E663">
        <f t="shared" si="10"/>
        <v>39.75</v>
      </c>
      <c r="F663">
        <v>11271</v>
      </c>
      <c r="G663">
        <v>11279</v>
      </c>
      <c r="H663">
        <v>11306</v>
      </c>
      <c r="I663" t="s">
        <v>159</v>
      </c>
      <c r="J663">
        <v>75990</v>
      </c>
      <c r="K663">
        <v>2295151</v>
      </c>
      <c r="L663">
        <v>4.2699999999999996</v>
      </c>
      <c r="M663">
        <v>0.63700000000000001</v>
      </c>
    </row>
    <row r="664" spans="1:13" x14ac:dyDescent="0.2">
      <c r="A664" t="s">
        <v>195</v>
      </c>
      <c r="B664" t="s">
        <v>14</v>
      </c>
      <c r="C664">
        <v>1</v>
      </c>
      <c r="D664">
        <v>4.1870000000000003</v>
      </c>
      <c r="E664">
        <f t="shared" si="10"/>
        <v>4.1900000000000004</v>
      </c>
      <c r="F664">
        <v>5</v>
      </c>
      <c r="G664">
        <v>32</v>
      </c>
      <c r="H664">
        <v>66</v>
      </c>
      <c r="I664" t="s">
        <v>15</v>
      </c>
      <c r="J664">
        <v>53179</v>
      </c>
      <c r="K664">
        <v>255465</v>
      </c>
      <c r="L664">
        <v>0.94</v>
      </c>
      <c r="M664">
        <v>0.152</v>
      </c>
    </row>
    <row r="665" spans="1:13" x14ac:dyDescent="0.2">
      <c r="A665" t="s">
        <v>195</v>
      </c>
      <c r="B665" t="s">
        <v>16</v>
      </c>
      <c r="C665">
        <v>2</v>
      </c>
      <c r="D665">
        <v>4.7050000000000001</v>
      </c>
      <c r="E665">
        <f t="shared" si="10"/>
        <v>4.71</v>
      </c>
      <c r="F665">
        <v>179</v>
      </c>
      <c r="G665">
        <v>195</v>
      </c>
      <c r="H665">
        <v>274</v>
      </c>
      <c r="I665" t="s">
        <v>19</v>
      </c>
      <c r="J665">
        <v>310253</v>
      </c>
      <c r="K665">
        <v>8951725</v>
      </c>
      <c r="L665">
        <v>32.92</v>
      </c>
      <c r="M665">
        <v>5.3120000000000003</v>
      </c>
    </row>
    <row r="666" spans="1:13" x14ac:dyDescent="0.2">
      <c r="A666" t="s">
        <v>195</v>
      </c>
      <c r="B666" t="s">
        <v>18</v>
      </c>
      <c r="C666">
        <v>3</v>
      </c>
      <c r="D666">
        <v>5.0019999999999998</v>
      </c>
      <c r="E666">
        <f t="shared" si="10"/>
        <v>5</v>
      </c>
      <c r="F666">
        <v>274</v>
      </c>
      <c r="G666">
        <v>289</v>
      </c>
      <c r="H666">
        <v>397</v>
      </c>
      <c r="I666" t="s">
        <v>21</v>
      </c>
      <c r="J666">
        <v>382303</v>
      </c>
      <c r="K666">
        <v>14434402</v>
      </c>
      <c r="L666">
        <v>53.08</v>
      </c>
      <c r="M666">
        <v>8.5649999999999995</v>
      </c>
    </row>
    <row r="667" spans="1:13" x14ac:dyDescent="0.2">
      <c r="A667" t="s">
        <v>195</v>
      </c>
      <c r="B667" t="s">
        <v>20</v>
      </c>
      <c r="C667">
        <v>4</v>
      </c>
      <c r="D667">
        <v>8.98</v>
      </c>
      <c r="E667">
        <f t="shared" si="10"/>
        <v>8.98</v>
      </c>
      <c r="F667">
        <v>1434</v>
      </c>
      <c r="G667">
        <v>1547</v>
      </c>
      <c r="H667">
        <v>1615</v>
      </c>
      <c r="I667" t="s">
        <v>184</v>
      </c>
      <c r="J667">
        <v>50759</v>
      </c>
      <c r="K667">
        <v>4129411</v>
      </c>
      <c r="L667">
        <v>15.19</v>
      </c>
      <c r="M667">
        <v>2.4500000000000002</v>
      </c>
    </row>
    <row r="668" spans="1:13" x14ac:dyDescent="0.2">
      <c r="A668" t="s">
        <v>195</v>
      </c>
      <c r="B668" t="s">
        <v>22</v>
      </c>
      <c r="C668">
        <v>5</v>
      </c>
      <c r="D668">
        <v>9.3889999999999993</v>
      </c>
      <c r="E668">
        <f t="shared" si="10"/>
        <v>9.39</v>
      </c>
      <c r="F668">
        <v>1643</v>
      </c>
      <c r="G668">
        <v>1677</v>
      </c>
      <c r="H668">
        <v>1716</v>
      </c>
      <c r="I668" t="s">
        <v>184</v>
      </c>
      <c r="J668">
        <v>100154</v>
      </c>
      <c r="K668">
        <v>4788898</v>
      </c>
      <c r="L668">
        <v>17.61</v>
      </c>
      <c r="M668">
        <v>2.8420000000000001</v>
      </c>
    </row>
    <row r="669" spans="1:13" x14ac:dyDescent="0.2">
      <c r="A669" t="s">
        <v>195</v>
      </c>
      <c r="B669" t="s">
        <v>24</v>
      </c>
      <c r="C669">
        <v>6</v>
      </c>
      <c r="D669">
        <v>9.5589999999999993</v>
      </c>
      <c r="E669">
        <f t="shared" si="10"/>
        <v>9.56</v>
      </c>
      <c r="F669">
        <v>1716</v>
      </c>
      <c r="G669">
        <v>1730</v>
      </c>
      <c r="H669">
        <v>1759</v>
      </c>
      <c r="I669" t="s">
        <v>51</v>
      </c>
      <c r="J669">
        <v>86515</v>
      </c>
      <c r="K669">
        <v>3962909</v>
      </c>
      <c r="L669">
        <v>14.57</v>
      </c>
      <c r="M669">
        <v>2.3519999999999999</v>
      </c>
    </row>
    <row r="670" spans="1:13" x14ac:dyDescent="0.2">
      <c r="A670" t="s">
        <v>195</v>
      </c>
      <c r="B670" t="s">
        <v>26</v>
      </c>
      <c r="C670">
        <v>7</v>
      </c>
      <c r="D670">
        <v>9.6750000000000007</v>
      </c>
      <c r="E670">
        <f t="shared" si="10"/>
        <v>9.68</v>
      </c>
      <c r="F670">
        <v>1759</v>
      </c>
      <c r="G670">
        <v>1767</v>
      </c>
      <c r="H670">
        <v>1802</v>
      </c>
      <c r="I670" t="s">
        <v>51</v>
      </c>
      <c r="J670">
        <v>39049</v>
      </c>
      <c r="K670">
        <v>1611509</v>
      </c>
      <c r="L670">
        <v>5.93</v>
      </c>
      <c r="M670">
        <v>0.95599999999999996</v>
      </c>
    </row>
    <row r="671" spans="1:13" x14ac:dyDescent="0.2">
      <c r="A671" t="s">
        <v>195</v>
      </c>
      <c r="B671" t="s">
        <v>27</v>
      </c>
      <c r="C671">
        <v>8</v>
      </c>
      <c r="D671">
        <v>10.8</v>
      </c>
      <c r="E671">
        <f t="shared" si="10"/>
        <v>10.8</v>
      </c>
      <c r="F671">
        <v>2091</v>
      </c>
      <c r="G671">
        <v>2123</v>
      </c>
      <c r="H671">
        <v>2196</v>
      </c>
      <c r="I671" t="s">
        <v>29</v>
      </c>
      <c r="J671">
        <v>89754</v>
      </c>
      <c r="K671">
        <v>4575283</v>
      </c>
      <c r="L671">
        <v>16.829999999999998</v>
      </c>
      <c r="M671">
        <v>2.7149999999999999</v>
      </c>
    </row>
    <row r="672" spans="1:13" x14ac:dyDescent="0.2">
      <c r="A672" t="s">
        <v>195</v>
      </c>
      <c r="B672" t="s">
        <v>28</v>
      </c>
      <c r="C672">
        <v>9</v>
      </c>
      <c r="D672">
        <v>12.403</v>
      </c>
      <c r="E672">
        <f t="shared" si="10"/>
        <v>12.4</v>
      </c>
      <c r="F672">
        <v>2568</v>
      </c>
      <c r="G672">
        <v>2630</v>
      </c>
      <c r="H672">
        <v>2663</v>
      </c>
      <c r="I672" t="s">
        <v>19</v>
      </c>
      <c r="J672">
        <v>163423</v>
      </c>
      <c r="K672">
        <v>6687652</v>
      </c>
      <c r="L672">
        <v>24.59</v>
      </c>
      <c r="M672">
        <v>3.968</v>
      </c>
    </row>
    <row r="673" spans="1:13" x14ac:dyDescent="0.2">
      <c r="A673" t="s">
        <v>195</v>
      </c>
      <c r="B673" t="s">
        <v>30</v>
      </c>
      <c r="C673">
        <v>10</v>
      </c>
      <c r="D673">
        <v>12.548</v>
      </c>
      <c r="E673">
        <f t="shared" si="10"/>
        <v>12.55</v>
      </c>
      <c r="F673">
        <v>2663</v>
      </c>
      <c r="G673">
        <v>2676</v>
      </c>
      <c r="H673">
        <v>2744</v>
      </c>
      <c r="I673" t="s">
        <v>37</v>
      </c>
      <c r="J673">
        <v>247858</v>
      </c>
      <c r="K673">
        <v>11036811</v>
      </c>
      <c r="L673">
        <v>40.590000000000003</v>
      </c>
      <c r="M673">
        <v>6.5490000000000004</v>
      </c>
    </row>
    <row r="674" spans="1:13" x14ac:dyDescent="0.2">
      <c r="A674" t="s">
        <v>195</v>
      </c>
      <c r="B674" t="s">
        <v>32</v>
      </c>
      <c r="C674">
        <v>11</v>
      </c>
      <c r="D674">
        <v>12.917</v>
      </c>
      <c r="E674">
        <f t="shared" si="10"/>
        <v>12.92</v>
      </c>
      <c r="F674">
        <v>2751</v>
      </c>
      <c r="G674">
        <v>2793</v>
      </c>
      <c r="H674">
        <v>2884</v>
      </c>
      <c r="I674" t="s">
        <v>55</v>
      </c>
      <c r="J674">
        <v>375252</v>
      </c>
      <c r="K674">
        <v>16061745</v>
      </c>
      <c r="L674">
        <v>59.07</v>
      </c>
      <c r="M674">
        <v>9.5310000000000006</v>
      </c>
    </row>
    <row r="675" spans="1:13" x14ac:dyDescent="0.2">
      <c r="A675" t="s">
        <v>195</v>
      </c>
      <c r="B675" t="s">
        <v>33</v>
      </c>
      <c r="C675">
        <v>12</v>
      </c>
      <c r="D675">
        <v>15.571999999999999</v>
      </c>
      <c r="E675">
        <f t="shared" si="10"/>
        <v>15.57</v>
      </c>
      <c r="F675">
        <v>3612</v>
      </c>
      <c r="G675">
        <v>3632</v>
      </c>
      <c r="H675">
        <v>3686</v>
      </c>
      <c r="I675" t="s">
        <v>67</v>
      </c>
      <c r="J675">
        <v>180404</v>
      </c>
      <c r="K675">
        <v>8127258</v>
      </c>
      <c r="L675">
        <v>29.89</v>
      </c>
      <c r="M675">
        <v>4.8230000000000004</v>
      </c>
    </row>
    <row r="676" spans="1:13" x14ac:dyDescent="0.2">
      <c r="A676" t="s">
        <v>195</v>
      </c>
      <c r="B676" t="s">
        <v>35</v>
      </c>
      <c r="C676">
        <v>13</v>
      </c>
      <c r="D676">
        <v>15.798</v>
      </c>
      <c r="E676">
        <f t="shared" si="10"/>
        <v>15.8</v>
      </c>
      <c r="F676">
        <v>3686</v>
      </c>
      <c r="G676">
        <v>3704</v>
      </c>
      <c r="H676">
        <v>3755</v>
      </c>
      <c r="I676" t="s">
        <v>73</v>
      </c>
      <c r="J676">
        <v>34917</v>
      </c>
      <c r="K676">
        <v>1921494</v>
      </c>
      <c r="L676">
        <v>7.07</v>
      </c>
      <c r="M676">
        <v>1.1399999999999999</v>
      </c>
    </row>
    <row r="677" spans="1:13" x14ac:dyDescent="0.2">
      <c r="A677" t="s">
        <v>195</v>
      </c>
      <c r="B677" t="s">
        <v>36</v>
      </c>
      <c r="C677">
        <v>14</v>
      </c>
      <c r="D677">
        <v>16.457000000000001</v>
      </c>
      <c r="E677">
        <f t="shared" si="10"/>
        <v>16.46</v>
      </c>
      <c r="F677">
        <v>3854</v>
      </c>
      <c r="G677">
        <v>3912</v>
      </c>
      <c r="H677">
        <v>3947</v>
      </c>
      <c r="I677" t="s">
        <v>55</v>
      </c>
      <c r="J677">
        <v>51700</v>
      </c>
      <c r="K677">
        <v>1955598</v>
      </c>
      <c r="L677">
        <v>7.19</v>
      </c>
      <c r="M677">
        <v>1.1599999999999999</v>
      </c>
    </row>
    <row r="678" spans="1:13" x14ac:dyDescent="0.2">
      <c r="A678" t="s">
        <v>195</v>
      </c>
      <c r="B678" t="s">
        <v>38</v>
      </c>
      <c r="C678">
        <v>15</v>
      </c>
      <c r="D678">
        <v>18.52</v>
      </c>
      <c r="E678">
        <f t="shared" si="10"/>
        <v>18.52</v>
      </c>
      <c r="F678">
        <v>4548</v>
      </c>
      <c r="G678">
        <v>4565</v>
      </c>
      <c r="H678">
        <v>4626</v>
      </c>
      <c r="I678" t="s">
        <v>53</v>
      </c>
      <c r="J678">
        <v>823029</v>
      </c>
      <c r="K678">
        <v>27191948</v>
      </c>
      <c r="L678">
        <v>100</v>
      </c>
      <c r="M678">
        <v>16.135999999999999</v>
      </c>
    </row>
    <row r="679" spans="1:13" x14ac:dyDescent="0.2">
      <c r="A679" t="s">
        <v>195</v>
      </c>
      <c r="B679" t="s">
        <v>40</v>
      </c>
      <c r="C679">
        <v>16</v>
      </c>
      <c r="D679">
        <v>18.773</v>
      </c>
      <c r="E679">
        <f t="shared" si="10"/>
        <v>18.77</v>
      </c>
      <c r="F679">
        <v>4626</v>
      </c>
      <c r="G679">
        <v>4644</v>
      </c>
      <c r="H679">
        <v>4668</v>
      </c>
      <c r="I679" t="s">
        <v>53</v>
      </c>
      <c r="J679">
        <v>38835</v>
      </c>
      <c r="K679">
        <v>1452192</v>
      </c>
      <c r="L679">
        <v>5.34</v>
      </c>
      <c r="M679">
        <v>0.86199999999999999</v>
      </c>
    </row>
    <row r="680" spans="1:13" x14ac:dyDescent="0.2">
      <c r="A680" t="s">
        <v>195</v>
      </c>
      <c r="B680" t="s">
        <v>42</v>
      </c>
      <c r="C680">
        <v>17</v>
      </c>
      <c r="D680">
        <v>19.122</v>
      </c>
      <c r="E680">
        <f t="shared" si="10"/>
        <v>19.12</v>
      </c>
      <c r="F680">
        <v>4722</v>
      </c>
      <c r="G680">
        <v>4755</v>
      </c>
      <c r="H680">
        <v>4794</v>
      </c>
      <c r="I680" t="s">
        <v>55</v>
      </c>
      <c r="J680">
        <v>40904</v>
      </c>
      <c r="K680">
        <v>1336200</v>
      </c>
      <c r="L680">
        <v>4.91</v>
      </c>
      <c r="M680">
        <v>0.79300000000000004</v>
      </c>
    </row>
    <row r="681" spans="1:13" x14ac:dyDescent="0.2">
      <c r="A681" t="s">
        <v>195</v>
      </c>
      <c r="B681" t="s">
        <v>43</v>
      </c>
      <c r="C681">
        <v>18</v>
      </c>
      <c r="D681">
        <v>21.283999999999999</v>
      </c>
      <c r="E681">
        <f t="shared" si="10"/>
        <v>21.28</v>
      </c>
      <c r="F681">
        <v>5415</v>
      </c>
      <c r="G681">
        <v>5439</v>
      </c>
      <c r="H681">
        <v>5519</v>
      </c>
      <c r="I681" t="s">
        <v>46</v>
      </c>
      <c r="J681">
        <v>130182</v>
      </c>
      <c r="K681">
        <v>6274587</v>
      </c>
      <c r="L681">
        <v>23.08</v>
      </c>
      <c r="M681">
        <v>3.7229999999999999</v>
      </c>
    </row>
    <row r="682" spans="1:13" x14ac:dyDescent="0.2">
      <c r="A682" t="s">
        <v>195</v>
      </c>
      <c r="B682" t="s">
        <v>45</v>
      </c>
      <c r="C682">
        <v>19</v>
      </c>
      <c r="D682">
        <v>23.34</v>
      </c>
      <c r="E682">
        <f t="shared" si="10"/>
        <v>23.34</v>
      </c>
      <c r="F682">
        <v>6066</v>
      </c>
      <c r="G682">
        <v>6089</v>
      </c>
      <c r="H682">
        <v>6113</v>
      </c>
      <c r="I682" t="s">
        <v>133</v>
      </c>
      <c r="J682">
        <v>43175</v>
      </c>
      <c r="K682">
        <v>1238373</v>
      </c>
      <c r="L682">
        <v>4.55</v>
      </c>
      <c r="M682">
        <v>0.73499999999999999</v>
      </c>
    </row>
    <row r="683" spans="1:13" x14ac:dyDescent="0.2">
      <c r="A683" t="s">
        <v>195</v>
      </c>
      <c r="B683" t="s">
        <v>47</v>
      </c>
      <c r="C683">
        <v>20</v>
      </c>
      <c r="D683">
        <v>25.45</v>
      </c>
      <c r="E683">
        <f t="shared" si="10"/>
        <v>25.45</v>
      </c>
      <c r="F683">
        <v>6717</v>
      </c>
      <c r="G683">
        <v>6756</v>
      </c>
      <c r="H683">
        <v>6783</v>
      </c>
      <c r="I683" t="s">
        <v>100</v>
      </c>
      <c r="J683">
        <v>89240</v>
      </c>
      <c r="K683">
        <v>2295230</v>
      </c>
      <c r="L683">
        <v>8.44</v>
      </c>
      <c r="M683">
        <v>1.3620000000000001</v>
      </c>
    </row>
    <row r="684" spans="1:13" x14ac:dyDescent="0.2">
      <c r="A684" t="s">
        <v>195</v>
      </c>
      <c r="B684" t="s">
        <v>49</v>
      </c>
      <c r="C684">
        <v>21</v>
      </c>
      <c r="D684">
        <v>25.693999999999999</v>
      </c>
      <c r="E684">
        <f t="shared" si="10"/>
        <v>25.69</v>
      </c>
      <c r="F684">
        <v>6793</v>
      </c>
      <c r="G684">
        <v>6833</v>
      </c>
      <c r="H684">
        <v>6862</v>
      </c>
      <c r="I684" t="s">
        <v>143</v>
      </c>
      <c r="J684">
        <v>31312</v>
      </c>
      <c r="K684">
        <v>1479562</v>
      </c>
      <c r="L684">
        <v>5.44</v>
      </c>
      <c r="M684">
        <v>0.878</v>
      </c>
    </row>
    <row r="685" spans="1:13" x14ac:dyDescent="0.2">
      <c r="A685" t="s">
        <v>195</v>
      </c>
      <c r="B685" t="s">
        <v>50</v>
      </c>
      <c r="C685">
        <v>22</v>
      </c>
      <c r="D685">
        <v>26.637</v>
      </c>
      <c r="E685">
        <f t="shared" si="10"/>
        <v>26.64</v>
      </c>
      <c r="F685">
        <v>7058</v>
      </c>
      <c r="G685">
        <v>7131</v>
      </c>
      <c r="H685">
        <v>7201</v>
      </c>
      <c r="I685" t="s">
        <v>143</v>
      </c>
      <c r="J685">
        <v>73375</v>
      </c>
      <c r="K685">
        <v>3597743</v>
      </c>
      <c r="L685">
        <v>13.23</v>
      </c>
      <c r="M685">
        <v>2.1349999999999998</v>
      </c>
    </row>
    <row r="686" spans="1:13" x14ac:dyDescent="0.2">
      <c r="A686" t="s">
        <v>195</v>
      </c>
      <c r="B686" t="s">
        <v>52</v>
      </c>
      <c r="C686">
        <v>23</v>
      </c>
      <c r="D686">
        <v>29.033999999999999</v>
      </c>
      <c r="E686">
        <f t="shared" si="10"/>
        <v>29.03</v>
      </c>
      <c r="F686">
        <v>7826</v>
      </c>
      <c r="G686">
        <v>7890</v>
      </c>
      <c r="H686">
        <v>7920</v>
      </c>
      <c r="I686" t="s">
        <v>143</v>
      </c>
      <c r="J686">
        <v>152880</v>
      </c>
      <c r="K686">
        <v>4289833</v>
      </c>
      <c r="L686">
        <v>15.78</v>
      </c>
      <c r="M686">
        <v>2.5459999999999998</v>
      </c>
    </row>
    <row r="687" spans="1:13" x14ac:dyDescent="0.2">
      <c r="A687" t="s">
        <v>195</v>
      </c>
      <c r="B687" t="s">
        <v>54</v>
      </c>
      <c r="C687">
        <v>24</v>
      </c>
      <c r="D687">
        <v>30.966999999999999</v>
      </c>
      <c r="E687">
        <f t="shared" si="10"/>
        <v>30.97</v>
      </c>
      <c r="F687">
        <v>8465</v>
      </c>
      <c r="G687">
        <v>8501</v>
      </c>
      <c r="H687">
        <v>8530</v>
      </c>
      <c r="I687" t="s">
        <v>184</v>
      </c>
      <c r="J687">
        <v>33685</v>
      </c>
      <c r="K687">
        <v>1273677</v>
      </c>
      <c r="L687">
        <v>4.68</v>
      </c>
      <c r="M687">
        <v>0.75600000000000001</v>
      </c>
    </row>
    <row r="688" spans="1:13" x14ac:dyDescent="0.2">
      <c r="A688" t="s">
        <v>195</v>
      </c>
      <c r="B688" t="s">
        <v>56</v>
      </c>
      <c r="C688">
        <v>25</v>
      </c>
      <c r="D688">
        <v>31.759</v>
      </c>
      <c r="E688">
        <f t="shared" si="10"/>
        <v>31.76</v>
      </c>
      <c r="F688">
        <v>8706</v>
      </c>
      <c r="G688">
        <v>8751</v>
      </c>
      <c r="H688">
        <v>8782</v>
      </c>
      <c r="I688" t="s">
        <v>184</v>
      </c>
      <c r="J688">
        <v>42446</v>
      </c>
      <c r="K688">
        <v>1865334</v>
      </c>
      <c r="L688">
        <v>6.86</v>
      </c>
      <c r="M688">
        <v>1.107</v>
      </c>
    </row>
    <row r="689" spans="1:13" x14ac:dyDescent="0.2">
      <c r="A689" t="s">
        <v>195</v>
      </c>
      <c r="B689" t="s">
        <v>57</v>
      </c>
      <c r="C689">
        <v>26</v>
      </c>
      <c r="D689">
        <v>34.944000000000003</v>
      </c>
      <c r="E689">
        <f t="shared" si="10"/>
        <v>34.94</v>
      </c>
      <c r="F689">
        <v>9747</v>
      </c>
      <c r="G689">
        <v>9759</v>
      </c>
      <c r="H689">
        <v>9792</v>
      </c>
      <c r="I689" t="s">
        <v>185</v>
      </c>
      <c r="J689">
        <v>62591</v>
      </c>
      <c r="K689">
        <v>1870879</v>
      </c>
      <c r="L689">
        <v>6.88</v>
      </c>
      <c r="M689">
        <v>1.1100000000000001</v>
      </c>
    </row>
    <row r="690" spans="1:13" x14ac:dyDescent="0.2">
      <c r="A690" t="s">
        <v>195</v>
      </c>
      <c r="B690" t="s">
        <v>59</v>
      </c>
      <c r="C690">
        <v>27</v>
      </c>
      <c r="D690">
        <v>36.165999999999997</v>
      </c>
      <c r="E690">
        <f t="shared" si="10"/>
        <v>36.17</v>
      </c>
      <c r="F690">
        <v>10136</v>
      </c>
      <c r="G690">
        <v>10145</v>
      </c>
      <c r="H690">
        <v>10179</v>
      </c>
      <c r="I690" t="s">
        <v>186</v>
      </c>
      <c r="J690">
        <v>52283</v>
      </c>
      <c r="K690">
        <v>1454307</v>
      </c>
      <c r="L690">
        <v>5.35</v>
      </c>
      <c r="M690">
        <v>0.86299999999999999</v>
      </c>
    </row>
    <row r="691" spans="1:13" x14ac:dyDescent="0.2">
      <c r="A691" t="s">
        <v>195</v>
      </c>
      <c r="B691" t="s">
        <v>61</v>
      </c>
      <c r="C691">
        <v>28</v>
      </c>
      <c r="D691">
        <v>36.542000000000002</v>
      </c>
      <c r="E691">
        <f t="shared" si="10"/>
        <v>36.54</v>
      </c>
      <c r="F691">
        <v>10230</v>
      </c>
      <c r="G691">
        <v>10264</v>
      </c>
      <c r="H691">
        <v>10271</v>
      </c>
      <c r="I691" t="s">
        <v>184</v>
      </c>
      <c r="J691">
        <v>27434</v>
      </c>
      <c r="K691">
        <v>657336</v>
      </c>
      <c r="L691">
        <v>2.42</v>
      </c>
      <c r="M691">
        <v>0.39</v>
      </c>
    </row>
    <row r="692" spans="1:13" x14ac:dyDescent="0.2">
      <c r="A692" t="s">
        <v>195</v>
      </c>
      <c r="B692" t="s">
        <v>62</v>
      </c>
      <c r="C692">
        <v>29</v>
      </c>
      <c r="D692">
        <v>36.594000000000001</v>
      </c>
      <c r="E692">
        <f t="shared" si="10"/>
        <v>36.590000000000003</v>
      </c>
      <c r="F692">
        <v>10271</v>
      </c>
      <c r="G692">
        <v>10280</v>
      </c>
      <c r="H692">
        <v>10314</v>
      </c>
      <c r="I692" t="s">
        <v>135</v>
      </c>
      <c r="J692">
        <v>46537</v>
      </c>
      <c r="K692">
        <v>1843239</v>
      </c>
      <c r="L692">
        <v>6.78</v>
      </c>
      <c r="M692">
        <v>1.0940000000000001</v>
      </c>
    </row>
    <row r="693" spans="1:13" x14ac:dyDescent="0.2">
      <c r="A693" t="s">
        <v>195</v>
      </c>
      <c r="B693" t="s">
        <v>63</v>
      </c>
      <c r="C693">
        <v>30</v>
      </c>
      <c r="D693">
        <v>36.743000000000002</v>
      </c>
      <c r="E693">
        <f t="shared" si="10"/>
        <v>36.74</v>
      </c>
      <c r="F693">
        <v>10314</v>
      </c>
      <c r="G693">
        <v>10328</v>
      </c>
      <c r="H693">
        <v>10363</v>
      </c>
      <c r="I693" t="s">
        <v>186</v>
      </c>
      <c r="J693">
        <v>31964</v>
      </c>
      <c r="K693">
        <v>1392396</v>
      </c>
      <c r="L693">
        <v>5.12</v>
      </c>
      <c r="M693">
        <v>0.82599999999999996</v>
      </c>
    </row>
    <row r="694" spans="1:13" x14ac:dyDescent="0.2">
      <c r="A694" t="s">
        <v>195</v>
      </c>
      <c r="B694" t="s">
        <v>65</v>
      </c>
      <c r="C694">
        <v>31</v>
      </c>
      <c r="D694">
        <v>37.296999999999997</v>
      </c>
      <c r="E694">
        <f t="shared" si="10"/>
        <v>37.299999999999997</v>
      </c>
      <c r="F694">
        <v>10385</v>
      </c>
      <c r="G694">
        <v>10503</v>
      </c>
      <c r="H694">
        <v>10524</v>
      </c>
      <c r="I694" t="s">
        <v>184</v>
      </c>
      <c r="J694">
        <v>44382</v>
      </c>
      <c r="K694">
        <v>2930859</v>
      </c>
      <c r="L694">
        <v>10.78</v>
      </c>
      <c r="M694">
        <v>1.7390000000000001</v>
      </c>
    </row>
    <row r="695" spans="1:13" x14ac:dyDescent="0.2">
      <c r="A695" t="s">
        <v>195</v>
      </c>
      <c r="B695" t="s">
        <v>66</v>
      </c>
      <c r="C695">
        <v>32</v>
      </c>
      <c r="D695">
        <v>37.704999999999998</v>
      </c>
      <c r="E695">
        <f t="shared" si="10"/>
        <v>37.71</v>
      </c>
      <c r="F695">
        <v>10572</v>
      </c>
      <c r="G695">
        <v>10632</v>
      </c>
      <c r="H695">
        <v>10649</v>
      </c>
      <c r="I695" t="s">
        <v>184</v>
      </c>
      <c r="J695">
        <v>61910</v>
      </c>
      <c r="K695">
        <v>4637849</v>
      </c>
      <c r="L695">
        <v>17.059999999999999</v>
      </c>
      <c r="M695">
        <v>2.7519999999999998</v>
      </c>
    </row>
    <row r="696" spans="1:13" x14ac:dyDescent="0.2">
      <c r="A696" t="s">
        <v>195</v>
      </c>
      <c r="B696" t="s">
        <v>68</v>
      </c>
      <c r="C696">
        <v>33</v>
      </c>
      <c r="D696">
        <v>37.795000000000002</v>
      </c>
      <c r="E696">
        <f t="shared" si="10"/>
        <v>37.799999999999997</v>
      </c>
      <c r="F696">
        <v>10649</v>
      </c>
      <c r="G696">
        <v>10660</v>
      </c>
      <c r="H696">
        <v>10693</v>
      </c>
      <c r="I696" t="s">
        <v>135</v>
      </c>
      <c r="J696">
        <v>41063</v>
      </c>
      <c r="K696">
        <v>2176435</v>
      </c>
      <c r="L696">
        <v>8</v>
      </c>
      <c r="M696">
        <v>1.2909999999999999</v>
      </c>
    </row>
    <row r="697" spans="1:13" x14ac:dyDescent="0.2">
      <c r="A697" t="s">
        <v>195</v>
      </c>
      <c r="B697" t="s">
        <v>69</v>
      </c>
      <c r="C697">
        <v>34</v>
      </c>
      <c r="D697">
        <v>37.991999999999997</v>
      </c>
      <c r="E697">
        <f t="shared" si="10"/>
        <v>37.99</v>
      </c>
      <c r="F697">
        <v>10711</v>
      </c>
      <c r="G697">
        <v>10723</v>
      </c>
      <c r="H697">
        <v>10780</v>
      </c>
      <c r="I697" t="s">
        <v>64</v>
      </c>
      <c r="J697">
        <v>320529</v>
      </c>
      <c r="K697">
        <v>10764267</v>
      </c>
      <c r="L697">
        <v>39.590000000000003</v>
      </c>
      <c r="M697">
        <v>6.3869999999999996</v>
      </c>
    </row>
    <row r="698" spans="1:13" x14ac:dyDescent="0.2">
      <c r="A698" t="s">
        <v>196</v>
      </c>
      <c r="B698" t="s">
        <v>14</v>
      </c>
      <c r="C698">
        <v>1</v>
      </c>
      <c r="D698">
        <v>4.18</v>
      </c>
      <c r="E698">
        <f t="shared" si="10"/>
        <v>4.18</v>
      </c>
      <c r="F698">
        <v>5</v>
      </c>
      <c r="G698">
        <v>29</v>
      </c>
      <c r="H698">
        <v>67</v>
      </c>
      <c r="I698" t="s">
        <v>77</v>
      </c>
      <c r="J698">
        <v>243719</v>
      </c>
      <c r="K698">
        <v>3925941</v>
      </c>
      <c r="L698">
        <v>1.85</v>
      </c>
      <c r="M698">
        <v>0.43</v>
      </c>
    </row>
    <row r="699" spans="1:13" x14ac:dyDescent="0.2">
      <c r="A699" t="s">
        <v>196</v>
      </c>
      <c r="B699" t="s">
        <v>16</v>
      </c>
      <c r="C699">
        <v>2</v>
      </c>
      <c r="D699">
        <v>4.7329999999999997</v>
      </c>
      <c r="E699">
        <f t="shared" si="10"/>
        <v>4.7300000000000004</v>
      </c>
      <c r="F699">
        <v>185</v>
      </c>
      <c r="G699">
        <v>204</v>
      </c>
      <c r="H699">
        <v>246</v>
      </c>
      <c r="I699" t="s">
        <v>46</v>
      </c>
      <c r="J699">
        <v>45892</v>
      </c>
      <c r="K699">
        <v>1236826</v>
      </c>
      <c r="L699">
        <v>0.57999999999999996</v>
      </c>
      <c r="M699">
        <v>0.13600000000000001</v>
      </c>
    </row>
    <row r="700" spans="1:13" x14ac:dyDescent="0.2">
      <c r="A700" t="s">
        <v>196</v>
      </c>
      <c r="B700" t="s">
        <v>18</v>
      </c>
      <c r="C700">
        <v>3</v>
      </c>
      <c r="D700">
        <v>4.9950000000000001</v>
      </c>
      <c r="E700">
        <f t="shared" si="10"/>
        <v>5</v>
      </c>
      <c r="F700">
        <v>256</v>
      </c>
      <c r="G700">
        <v>287</v>
      </c>
      <c r="H700">
        <v>382</v>
      </c>
      <c r="I700" t="s">
        <v>58</v>
      </c>
      <c r="J700">
        <v>675721</v>
      </c>
      <c r="K700">
        <v>23063285</v>
      </c>
      <c r="L700">
        <v>10.86</v>
      </c>
      <c r="M700">
        <v>2.528</v>
      </c>
    </row>
    <row r="701" spans="1:13" x14ac:dyDescent="0.2">
      <c r="A701" t="s">
        <v>196</v>
      </c>
      <c r="B701" t="s">
        <v>20</v>
      </c>
      <c r="C701">
        <v>4</v>
      </c>
      <c r="D701">
        <v>5.3650000000000002</v>
      </c>
      <c r="E701">
        <f t="shared" si="10"/>
        <v>5.37</v>
      </c>
      <c r="F701">
        <v>382</v>
      </c>
      <c r="G701">
        <v>404</v>
      </c>
      <c r="H701">
        <v>428</v>
      </c>
      <c r="I701" t="s">
        <v>134</v>
      </c>
      <c r="J701">
        <v>27921</v>
      </c>
      <c r="K701">
        <v>1163567</v>
      </c>
      <c r="L701">
        <v>0.55000000000000004</v>
      </c>
      <c r="M701">
        <v>0.128</v>
      </c>
    </row>
    <row r="702" spans="1:13" x14ac:dyDescent="0.2">
      <c r="A702" t="s">
        <v>196</v>
      </c>
      <c r="B702" t="s">
        <v>22</v>
      </c>
      <c r="C702">
        <v>5</v>
      </c>
      <c r="D702">
        <v>6.133</v>
      </c>
      <c r="E702">
        <f t="shared" si="10"/>
        <v>6.13</v>
      </c>
      <c r="F702">
        <v>633</v>
      </c>
      <c r="G702">
        <v>647</v>
      </c>
      <c r="H702">
        <v>671</v>
      </c>
      <c r="I702" t="s">
        <v>139</v>
      </c>
      <c r="J702">
        <v>44484</v>
      </c>
      <c r="K702">
        <v>1141753</v>
      </c>
      <c r="L702">
        <v>0.54</v>
      </c>
      <c r="M702">
        <v>0.125</v>
      </c>
    </row>
    <row r="703" spans="1:13" x14ac:dyDescent="0.2">
      <c r="A703" t="s">
        <v>196</v>
      </c>
      <c r="B703" t="s">
        <v>24</v>
      </c>
      <c r="C703">
        <v>6</v>
      </c>
      <c r="D703">
        <v>6.27</v>
      </c>
      <c r="E703">
        <f t="shared" si="10"/>
        <v>6.27</v>
      </c>
      <c r="F703">
        <v>671</v>
      </c>
      <c r="G703">
        <v>690</v>
      </c>
      <c r="H703">
        <v>706</v>
      </c>
      <c r="I703" t="s">
        <v>139</v>
      </c>
      <c r="J703">
        <v>33425</v>
      </c>
      <c r="K703">
        <v>833775</v>
      </c>
      <c r="L703">
        <v>0.39</v>
      </c>
      <c r="M703">
        <v>9.0999999999999998E-2</v>
      </c>
    </row>
    <row r="704" spans="1:13" x14ac:dyDescent="0.2">
      <c r="A704" t="s">
        <v>196</v>
      </c>
      <c r="B704" t="s">
        <v>26</v>
      </c>
      <c r="C704">
        <v>7</v>
      </c>
      <c r="D704">
        <v>8.0310000000000006</v>
      </c>
      <c r="E704">
        <f t="shared" si="10"/>
        <v>8.0299999999999994</v>
      </c>
      <c r="F704">
        <v>1224</v>
      </c>
      <c r="G704">
        <v>1247</v>
      </c>
      <c r="H704">
        <v>1329</v>
      </c>
      <c r="I704" t="s">
        <v>134</v>
      </c>
      <c r="J704">
        <v>103618</v>
      </c>
      <c r="K704">
        <v>9805034</v>
      </c>
      <c r="L704">
        <v>4.62</v>
      </c>
      <c r="M704">
        <v>1.075</v>
      </c>
    </row>
    <row r="705" spans="1:13" x14ac:dyDescent="0.2">
      <c r="A705" t="s">
        <v>196</v>
      </c>
      <c r="B705" t="s">
        <v>27</v>
      </c>
      <c r="C705">
        <v>8</v>
      </c>
      <c r="D705">
        <v>8.3539999999999992</v>
      </c>
      <c r="E705">
        <f t="shared" si="10"/>
        <v>8.35</v>
      </c>
      <c r="F705">
        <v>1329</v>
      </c>
      <c r="G705">
        <v>1350</v>
      </c>
      <c r="H705">
        <v>1380</v>
      </c>
      <c r="I705" t="s">
        <v>134</v>
      </c>
      <c r="J705">
        <v>30440</v>
      </c>
      <c r="K705">
        <v>1246708</v>
      </c>
      <c r="L705">
        <v>0.59</v>
      </c>
      <c r="M705">
        <v>0.13700000000000001</v>
      </c>
    </row>
    <row r="706" spans="1:13" x14ac:dyDescent="0.2">
      <c r="A706" t="s">
        <v>196</v>
      </c>
      <c r="B706" t="s">
        <v>28</v>
      </c>
      <c r="C706">
        <v>9</v>
      </c>
      <c r="D706">
        <v>8.6489999999999991</v>
      </c>
      <c r="E706">
        <f t="shared" si="10"/>
        <v>8.65</v>
      </c>
      <c r="F706">
        <v>1414</v>
      </c>
      <c r="G706">
        <v>1443</v>
      </c>
      <c r="H706">
        <v>1474</v>
      </c>
      <c r="I706" t="s">
        <v>100</v>
      </c>
      <c r="J706">
        <v>32754</v>
      </c>
      <c r="K706">
        <v>1335111</v>
      </c>
      <c r="L706">
        <v>0.63</v>
      </c>
      <c r="M706">
        <v>0.14599999999999999</v>
      </c>
    </row>
    <row r="707" spans="1:13" x14ac:dyDescent="0.2">
      <c r="A707" t="s">
        <v>196</v>
      </c>
      <c r="B707" t="s">
        <v>30</v>
      </c>
      <c r="C707">
        <v>10</v>
      </c>
      <c r="D707">
        <v>8.9740000000000002</v>
      </c>
      <c r="E707">
        <f t="shared" ref="E707:E770" si="11">ROUND(D707,2)</f>
        <v>8.9700000000000006</v>
      </c>
      <c r="F707">
        <v>1521</v>
      </c>
      <c r="G707">
        <v>1546</v>
      </c>
      <c r="H707">
        <v>1604</v>
      </c>
      <c r="I707" t="s">
        <v>100</v>
      </c>
      <c r="J707">
        <v>81675</v>
      </c>
      <c r="K707">
        <v>3647494</v>
      </c>
      <c r="L707">
        <v>1.72</v>
      </c>
      <c r="M707">
        <v>0.4</v>
      </c>
    </row>
    <row r="708" spans="1:13" x14ac:dyDescent="0.2">
      <c r="A708" t="s">
        <v>196</v>
      </c>
      <c r="B708" t="s">
        <v>32</v>
      </c>
      <c r="C708">
        <v>11</v>
      </c>
      <c r="D708">
        <v>9.234</v>
      </c>
      <c r="E708">
        <f t="shared" si="11"/>
        <v>9.23</v>
      </c>
      <c r="F708">
        <v>1608</v>
      </c>
      <c r="G708">
        <v>1628</v>
      </c>
      <c r="H708">
        <v>1656</v>
      </c>
      <c r="I708" t="s">
        <v>133</v>
      </c>
      <c r="J708">
        <v>32564</v>
      </c>
      <c r="K708">
        <v>900357</v>
      </c>
      <c r="L708">
        <v>0.42</v>
      </c>
      <c r="M708">
        <v>9.9000000000000005E-2</v>
      </c>
    </row>
    <row r="709" spans="1:13" x14ac:dyDescent="0.2">
      <c r="A709" t="s">
        <v>196</v>
      </c>
      <c r="B709" t="s">
        <v>33</v>
      </c>
      <c r="C709">
        <v>12</v>
      </c>
      <c r="D709">
        <v>9.3800000000000008</v>
      </c>
      <c r="E709">
        <f t="shared" si="11"/>
        <v>9.3800000000000008</v>
      </c>
      <c r="F709">
        <v>1656</v>
      </c>
      <c r="G709">
        <v>1674</v>
      </c>
      <c r="H709">
        <v>1706</v>
      </c>
      <c r="I709" t="s">
        <v>25</v>
      </c>
      <c r="J709">
        <v>391699</v>
      </c>
      <c r="K709">
        <v>15222751</v>
      </c>
      <c r="L709">
        <v>7.17</v>
      </c>
      <c r="M709">
        <v>1.669</v>
      </c>
    </row>
    <row r="710" spans="1:13" x14ac:dyDescent="0.2">
      <c r="A710" t="s">
        <v>196</v>
      </c>
      <c r="B710" t="s">
        <v>35</v>
      </c>
      <c r="C710">
        <v>13</v>
      </c>
      <c r="D710">
        <v>9.5440000000000005</v>
      </c>
      <c r="E710">
        <f t="shared" si="11"/>
        <v>9.5399999999999991</v>
      </c>
      <c r="F710">
        <v>1706</v>
      </c>
      <c r="G710">
        <v>1726</v>
      </c>
      <c r="H710">
        <v>1757</v>
      </c>
      <c r="I710" t="s">
        <v>23</v>
      </c>
      <c r="J710">
        <v>139654</v>
      </c>
      <c r="K710">
        <v>7951852</v>
      </c>
      <c r="L710">
        <v>3.75</v>
      </c>
      <c r="M710">
        <v>0.872</v>
      </c>
    </row>
    <row r="711" spans="1:13" x14ac:dyDescent="0.2">
      <c r="A711" t="s">
        <v>196</v>
      </c>
      <c r="B711" t="s">
        <v>36</v>
      </c>
      <c r="C711">
        <v>14</v>
      </c>
      <c r="D711">
        <v>9.8109999999999999</v>
      </c>
      <c r="E711">
        <f t="shared" si="11"/>
        <v>9.81</v>
      </c>
      <c r="F711">
        <v>1797</v>
      </c>
      <c r="G711">
        <v>1810</v>
      </c>
      <c r="H711">
        <v>1855</v>
      </c>
      <c r="I711" t="s">
        <v>23</v>
      </c>
      <c r="J711">
        <v>111820</v>
      </c>
      <c r="K711">
        <v>6318692</v>
      </c>
      <c r="L711">
        <v>2.98</v>
      </c>
      <c r="M711">
        <v>0.69299999999999995</v>
      </c>
    </row>
    <row r="712" spans="1:13" x14ac:dyDescent="0.2">
      <c r="A712" t="s">
        <v>196</v>
      </c>
      <c r="B712" t="s">
        <v>38</v>
      </c>
      <c r="C712">
        <v>15</v>
      </c>
      <c r="D712">
        <v>10.095000000000001</v>
      </c>
      <c r="E712">
        <f t="shared" si="11"/>
        <v>10.1</v>
      </c>
      <c r="F712">
        <v>1885</v>
      </c>
      <c r="G712">
        <v>1900</v>
      </c>
      <c r="H712">
        <v>1918</v>
      </c>
      <c r="I712" t="s">
        <v>23</v>
      </c>
      <c r="J712">
        <v>48847</v>
      </c>
      <c r="K712">
        <v>1681670</v>
      </c>
      <c r="L712">
        <v>0.79</v>
      </c>
      <c r="M712">
        <v>0.184</v>
      </c>
    </row>
    <row r="713" spans="1:13" x14ac:dyDescent="0.2">
      <c r="A713" t="s">
        <v>196</v>
      </c>
      <c r="B713" t="s">
        <v>40</v>
      </c>
      <c r="C713">
        <v>16</v>
      </c>
      <c r="D713">
        <v>10.195</v>
      </c>
      <c r="E713">
        <f t="shared" si="11"/>
        <v>10.199999999999999</v>
      </c>
      <c r="F713">
        <v>1918</v>
      </c>
      <c r="G713">
        <v>1932</v>
      </c>
      <c r="H713">
        <v>1976</v>
      </c>
      <c r="I713" t="s">
        <v>134</v>
      </c>
      <c r="J713">
        <v>48705</v>
      </c>
      <c r="K713">
        <v>2445487</v>
      </c>
      <c r="L713">
        <v>1.1499999999999999</v>
      </c>
      <c r="M713">
        <v>0.26800000000000002</v>
      </c>
    </row>
    <row r="714" spans="1:13" x14ac:dyDescent="0.2">
      <c r="A714" t="s">
        <v>196</v>
      </c>
      <c r="B714" t="s">
        <v>42</v>
      </c>
      <c r="C714">
        <v>17</v>
      </c>
      <c r="D714">
        <v>10.468999999999999</v>
      </c>
      <c r="E714">
        <f t="shared" si="11"/>
        <v>10.47</v>
      </c>
      <c r="F714">
        <v>1976</v>
      </c>
      <c r="G714">
        <v>2018</v>
      </c>
      <c r="H714">
        <v>2109</v>
      </c>
      <c r="I714" t="s">
        <v>139</v>
      </c>
      <c r="J714">
        <v>157069</v>
      </c>
      <c r="K714">
        <v>10412935</v>
      </c>
      <c r="L714">
        <v>4.9000000000000004</v>
      </c>
      <c r="M714">
        <v>1.1419999999999999</v>
      </c>
    </row>
    <row r="715" spans="1:13" x14ac:dyDescent="0.2">
      <c r="A715" t="s">
        <v>196</v>
      </c>
      <c r="B715" t="s">
        <v>43</v>
      </c>
      <c r="C715">
        <v>18</v>
      </c>
      <c r="D715">
        <v>11.557</v>
      </c>
      <c r="E715">
        <f t="shared" si="11"/>
        <v>11.56</v>
      </c>
      <c r="F715">
        <v>2303</v>
      </c>
      <c r="G715">
        <v>2362</v>
      </c>
      <c r="H715">
        <v>2409</v>
      </c>
      <c r="I715" t="s">
        <v>100</v>
      </c>
      <c r="J715">
        <v>34497</v>
      </c>
      <c r="K715">
        <v>2028918</v>
      </c>
      <c r="L715">
        <v>0.96</v>
      </c>
      <c r="M715">
        <v>0.222</v>
      </c>
    </row>
    <row r="716" spans="1:13" x14ac:dyDescent="0.2">
      <c r="A716" t="s">
        <v>196</v>
      </c>
      <c r="B716" t="s">
        <v>45</v>
      </c>
      <c r="C716">
        <v>19</v>
      </c>
      <c r="D716">
        <v>12.224</v>
      </c>
      <c r="E716">
        <f t="shared" si="11"/>
        <v>12.22</v>
      </c>
      <c r="F716">
        <v>2559</v>
      </c>
      <c r="G716">
        <v>2573</v>
      </c>
      <c r="H716">
        <v>2609</v>
      </c>
      <c r="I716" t="s">
        <v>134</v>
      </c>
      <c r="J716">
        <v>245329</v>
      </c>
      <c r="K716">
        <v>13373410</v>
      </c>
      <c r="L716">
        <v>6.3</v>
      </c>
      <c r="M716">
        <v>1.466</v>
      </c>
    </row>
    <row r="717" spans="1:13" x14ac:dyDescent="0.2">
      <c r="A717" t="s">
        <v>196</v>
      </c>
      <c r="B717" t="s">
        <v>47</v>
      </c>
      <c r="C717">
        <v>20</v>
      </c>
      <c r="D717">
        <v>12.391999999999999</v>
      </c>
      <c r="E717">
        <f t="shared" si="11"/>
        <v>12.39</v>
      </c>
      <c r="F717">
        <v>2609</v>
      </c>
      <c r="G717">
        <v>2626</v>
      </c>
      <c r="H717">
        <v>2660</v>
      </c>
      <c r="I717" t="s">
        <v>44</v>
      </c>
      <c r="J717">
        <v>1010180</v>
      </c>
      <c r="K717">
        <v>38024716</v>
      </c>
      <c r="L717">
        <v>17.91</v>
      </c>
      <c r="M717">
        <v>4.1689999999999996</v>
      </c>
    </row>
    <row r="718" spans="1:13" x14ac:dyDescent="0.2">
      <c r="A718" t="s">
        <v>196</v>
      </c>
      <c r="B718" t="s">
        <v>49</v>
      </c>
      <c r="C718">
        <v>21</v>
      </c>
      <c r="D718">
        <v>12.537000000000001</v>
      </c>
      <c r="E718">
        <f t="shared" si="11"/>
        <v>12.54</v>
      </c>
      <c r="F718">
        <v>2660</v>
      </c>
      <c r="G718">
        <v>2672</v>
      </c>
      <c r="H718">
        <v>2738</v>
      </c>
      <c r="I718" t="s">
        <v>34</v>
      </c>
      <c r="J718">
        <v>408985</v>
      </c>
      <c r="K718">
        <v>17429191</v>
      </c>
      <c r="L718">
        <v>8.2100000000000009</v>
      </c>
      <c r="M718">
        <v>1.911</v>
      </c>
    </row>
    <row r="719" spans="1:13" x14ac:dyDescent="0.2">
      <c r="A719" t="s">
        <v>196</v>
      </c>
      <c r="B719" t="s">
        <v>50</v>
      </c>
      <c r="C719">
        <v>22</v>
      </c>
      <c r="D719">
        <v>12.907</v>
      </c>
      <c r="E719">
        <f t="shared" si="11"/>
        <v>12.91</v>
      </c>
      <c r="F719">
        <v>2738</v>
      </c>
      <c r="G719">
        <v>2789</v>
      </c>
      <c r="H719">
        <v>2893</v>
      </c>
      <c r="I719" t="s">
        <v>53</v>
      </c>
      <c r="J719">
        <v>5025627</v>
      </c>
      <c r="K719">
        <v>167761855</v>
      </c>
      <c r="L719">
        <v>79.02</v>
      </c>
      <c r="M719">
        <v>18.390999999999998</v>
      </c>
    </row>
    <row r="720" spans="1:13" x14ac:dyDescent="0.2">
      <c r="A720" t="s">
        <v>196</v>
      </c>
      <c r="B720" t="s">
        <v>52</v>
      </c>
      <c r="C720">
        <v>23</v>
      </c>
      <c r="D720">
        <v>14.252000000000001</v>
      </c>
      <c r="E720">
        <f t="shared" si="11"/>
        <v>14.25</v>
      </c>
      <c r="F720">
        <v>3179</v>
      </c>
      <c r="G720">
        <v>3215</v>
      </c>
      <c r="H720">
        <v>3232</v>
      </c>
      <c r="I720" t="s">
        <v>67</v>
      </c>
      <c r="J720">
        <v>31149</v>
      </c>
      <c r="K720">
        <v>811191</v>
      </c>
      <c r="L720">
        <v>0.38</v>
      </c>
      <c r="M720">
        <v>8.8999999999999996E-2</v>
      </c>
    </row>
    <row r="721" spans="1:13" x14ac:dyDescent="0.2">
      <c r="A721" t="s">
        <v>196</v>
      </c>
      <c r="B721" t="s">
        <v>54</v>
      </c>
      <c r="C721">
        <v>24</v>
      </c>
      <c r="D721">
        <v>15.082000000000001</v>
      </c>
      <c r="E721">
        <f t="shared" si="11"/>
        <v>15.08</v>
      </c>
      <c r="F721">
        <v>3452</v>
      </c>
      <c r="G721">
        <v>3477</v>
      </c>
      <c r="H721">
        <v>3498</v>
      </c>
      <c r="I721" t="s">
        <v>53</v>
      </c>
      <c r="J721">
        <v>65566</v>
      </c>
      <c r="K721">
        <v>2746356</v>
      </c>
      <c r="L721">
        <v>1.29</v>
      </c>
      <c r="M721">
        <v>0.30099999999999999</v>
      </c>
    </row>
    <row r="722" spans="1:13" x14ac:dyDescent="0.2">
      <c r="A722" t="s">
        <v>196</v>
      </c>
      <c r="B722" t="s">
        <v>56</v>
      </c>
      <c r="C722">
        <v>25</v>
      </c>
      <c r="D722">
        <v>15.19</v>
      </c>
      <c r="E722">
        <f t="shared" si="11"/>
        <v>15.19</v>
      </c>
      <c r="F722">
        <v>3498</v>
      </c>
      <c r="G722">
        <v>3511</v>
      </c>
      <c r="H722">
        <v>3563</v>
      </c>
      <c r="I722" t="s">
        <v>60</v>
      </c>
      <c r="J722">
        <v>500634</v>
      </c>
      <c r="K722">
        <v>24291945</v>
      </c>
      <c r="L722">
        <v>11.44</v>
      </c>
      <c r="M722">
        <v>2.6629999999999998</v>
      </c>
    </row>
    <row r="723" spans="1:13" x14ac:dyDescent="0.2">
      <c r="A723" t="s">
        <v>196</v>
      </c>
      <c r="B723" t="s">
        <v>57</v>
      </c>
      <c r="C723">
        <v>26</v>
      </c>
      <c r="D723">
        <v>15.398</v>
      </c>
      <c r="E723">
        <f t="shared" si="11"/>
        <v>15.4</v>
      </c>
      <c r="F723">
        <v>3563</v>
      </c>
      <c r="G723">
        <v>3577</v>
      </c>
      <c r="H723">
        <v>3614</v>
      </c>
      <c r="I723" t="s">
        <v>135</v>
      </c>
      <c r="J723">
        <v>221481</v>
      </c>
      <c r="K723">
        <v>8464599</v>
      </c>
      <c r="L723">
        <v>3.99</v>
      </c>
      <c r="M723">
        <v>0.92800000000000005</v>
      </c>
    </row>
    <row r="724" spans="1:13" x14ac:dyDescent="0.2">
      <c r="A724" t="s">
        <v>196</v>
      </c>
      <c r="B724" t="s">
        <v>59</v>
      </c>
      <c r="C724">
        <v>27</v>
      </c>
      <c r="D724">
        <v>15.563000000000001</v>
      </c>
      <c r="E724">
        <f t="shared" si="11"/>
        <v>15.56</v>
      </c>
      <c r="F724">
        <v>3614</v>
      </c>
      <c r="G724">
        <v>3629</v>
      </c>
      <c r="H724">
        <v>3681</v>
      </c>
      <c r="I724" t="s">
        <v>135</v>
      </c>
      <c r="J724">
        <v>231317</v>
      </c>
      <c r="K724">
        <v>8974849</v>
      </c>
      <c r="L724">
        <v>4.2300000000000004</v>
      </c>
      <c r="M724">
        <v>0.98399999999999999</v>
      </c>
    </row>
    <row r="725" spans="1:13" x14ac:dyDescent="0.2">
      <c r="A725" t="s">
        <v>196</v>
      </c>
      <c r="B725" t="s">
        <v>61</v>
      </c>
      <c r="C725">
        <v>28</v>
      </c>
      <c r="D725">
        <v>15.779</v>
      </c>
      <c r="E725">
        <f t="shared" si="11"/>
        <v>15.78</v>
      </c>
      <c r="F725">
        <v>3681</v>
      </c>
      <c r="G725">
        <v>3698</v>
      </c>
      <c r="H725">
        <v>3736</v>
      </c>
      <c r="I725" t="s">
        <v>159</v>
      </c>
      <c r="J725">
        <v>48565</v>
      </c>
      <c r="K725">
        <v>2208971</v>
      </c>
      <c r="L725">
        <v>1.04</v>
      </c>
      <c r="M725">
        <v>0.24199999999999999</v>
      </c>
    </row>
    <row r="726" spans="1:13" x14ac:dyDescent="0.2">
      <c r="A726" t="s">
        <v>196</v>
      </c>
      <c r="B726" t="s">
        <v>62</v>
      </c>
      <c r="C726">
        <v>29</v>
      </c>
      <c r="D726">
        <v>16.03</v>
      </c>
      <c r="E726">
        <f t="shared" si="11"/>
        <v>16.03</v>
      </c>
      <c r="F726">
        <v>3744</v>
      </c>
      <c r="G726">
        <v>3777</v>
      </c>
      <c r="H726">
        <v>3833</v>
      </c>
      <c r="I726" t="s">
        <v>55</v>
      </c>
      <c r="J726">
        <v>89872</v>
      </c>
      <c r="K726">
        <v>3419632</v>
      </c>
      <c r="L726">
        <v>1.61</v>
      </c>
      <c r="M726">
        <v>0.375</v>
      </c>
    </row>
    <row r="727" spans="1:13" x14ac:dyDescent="0.2">
      <c r="A727" t="s">
        <v>196</v>
      </c>
      <c r="B727" t="s">
        <v>63</v>
      </c>
      <c r="C727">
        <v>30</v>
      </c>
      <c r="D727">
        <v>16.445</v>
      </c>
      <c r="E727">
        <f t="shared" si="11"/>
        <v>16.45</v>
      </c>
      <c r="F727">
        <v>3891</v>
      </c>
      <c r="G727">
        <v>3908</v>
      </c>
      <c r="H727">
        <v>3951</v>
      </c>
      <c r="I727" t="s">
        <v>192</v>
      </c>
      <c r="J727">
        <v>223763</v>
      </c>
      <c r="K727">
        <v>6445236</v>
      </c>
      <c r="L727">
        <v>3.04</v>
      </c>
      <c r="M727">
        <v>0.70699999999999996</v>
      </c>
    </row>
    <row r="728" spans="1:13" x14ac:dyDescent="0.2">
      <c r="A728" t="s">
        <v>196</v>
      </c>
      <c r="B728" t="s">
        <v>65</v>
      </c>
      <c r="C728">
        <v>31</v>
      </c>
      <c r="D728">
        <v>17.222999999999999</v>
      </c>
      <c r="E728">
        <f t="shared" si="11"/>
        <v>17.22</v>
      </c>
      <c r="F728">
        <v>4096</v>
      </c>
      <c r="G728">
        <v>4154</v>
      </c>
      <c r="H728">
        <v>4198</v>
      </c>
      <c r="I728" t="s">
        <v>55</v>
      </c>
      <c r="J728">
        <v>32492</v>
      </c>
      <c r="K728">
        <v>1510088</v>
      </c>
      <c r="L728">
        <v>0.71</v>
      </c>
      <c r="M728">
        <v>0.16600000000000001</v>
      </c>
    </row>
    <row r="729" spans="1:13" x14ac:dyDescent="0.2">
      <c r="A729" t="s">
        <v>196</v>
      </c>
      <c r="B729" t="s">
        <v>66</v>
      </c>
      <c r="C729">
        <v>32</v>
      </c>
      <c r="D729">
        <v>18.09</v>
      </c>
      <c r="E729">
        <f t="shared" si="11"/>
        <v>18.09</v>
      </c>
      <c r="F729">
        <v>4412</v>
      </c>
      <c r="G729">
        <v>4428</v>
      </c>
      <c r="H729">
        <v>4448</v>
      </c>
      <c r="I729" t="s">
        <v>64</v>
      </c>
      <c r="J729">
        <v>35027</v>
      </c>
      <c r="K729">
        <v>1148400</v>
      </c>
      <c r="L729">
        <v>0.54</v>
      </c>
      <c r="M729">
        <v>0.126</v>
      </c>
    </row>
    <row r="730" spans="1:13" x14ac:dyDescent="0.2">
      <c r="A730" t="s">
        <v>196</v>
      </c>
      <c r="B730" t="s">
        <v>68</v>
      </c>
      <c r="C730">
        <v>33</v>
      </c>
      <c r="D730">
        <v>18.207999999999998</v>
      </c>
      <c r="E730">
        <f t="shared" si="11"/>
        <v>18.21</v>
      </c>
      <c r="F730">
        <v>4448</v>
      </c>
      <c r="G730">
        <v>4466</v>
      </c>
      <c r="H730">
        <v>4489</v>
      </c>
      <c r="I730" t="s">
        <v>53</v>
      </c>
      <c r="J730">
        <v>140924</v>
      </c>
      <c r="K730">
        <v>4247367</v>
      </c>
      <c r="L730">
        <v>2</v>
      </c>
      <c r="M730">
        <v>0.46600000000000003</v>
      </c>
    </row>
    <row r="731" spans="1:13" x14ac:dyDescent="0.2">
      <c r="A731" t="s">
        <v>196</v>
      </c>
      <c r="B731" t="s">
        <v>69</v>
      </c>
      <c r="C731">
        <v>34</v>
      </c>
      <c r="D731">
        <v>18.515000000000001</v>
      </c>
      <c r="E731">
        <f t="shared" si="11"/>
        <v>18.52</v>
      </c>
      <c r="F731">
        <v>4547</v>
      </c>
      <c r="G731">
        <v>4563</v>
      </c>
      <c r="H731">
        <v>4630</v>
      </c>
      <c r="I731" t="s">
        <v>53</v>
      </c>
      <c r="J731">
        <v>1087117</v>
      </c>
      <c r="K731">
        <v>32009088</v>
      </c>
      <c r="L731">
        <v>15.08</v>
      </c>
      <c r="M731">
        <v>3.5089999999999999</v>
      </c>
    </row>
    <row r="732" spans="1:13" x14ac:dyDescent="0.2">
      <c r="A732" t="s">
        <v>196</v>
      </c>
      <c r="B732" t="s">
        <v>70</v>
      </c>
      <c r="C732">
        <v>35</v>
      </c>
      <c r="D732">
        <v>20.048999999999999</v>
      </c>
      <c r="E732">
        <f t="shared" si="11"/>
        <v>20.05</v>
      </c>
      <c r="F732">
        <v>4991</v>
      </c>
      <c r="G732">
        <v>5048</v>
      </c>
      <c r="H732">
        <v>5067</v>
      </c>
      <c r="I732" t="s">
        <v>157</v>
      </c>
      <c r="J732">
        <v>26800</v>
      </c>
      <c r="K732">
        <v>1189467</v>
      </c>
      <c r="L732">
        <v>0.56000000000000005</v>
      </c>
      <c r="M732">
        <v>0.13</v>
      </c>
    </row>
    <row r="733" spans="1:13" x14ac:dyDescent="0.2">
      <c r="A733" t="s">
        <v>196</v>
      </c>
      <c r="B733" t="s">
        <v>71</v>
      </c>
      <c r="C733">
        <v>36</v>
      </c>
      <c r="D733">
        <v>20.638000000000002</v>
      </c>
      <c r="E733">
        <f t="shared" si="11"/>
        <v>20.64</v>
      </c>
      <c r="F733">
        <v>5224</v>
      </c>
      <c r="G733">
        <v>5234</v>
      </c>
      <c r="H733">
        <v>5247</v>
      </c>
      <c r="I733" t="s">
        <v>23</v>
      </c>
      <c r="J733">
        <v>39397</v>
      </c>
      <c r="K733">
        <v>1037498</v>
      </c>
      <c r="L733">
        <v>0.49</v>
      </c>
      <c r="M733">
        <v>0.114</v>
      </c>
    </row>
    <row r="734" spans="1:13" x14ac:dyDescent="0.2">
      <c r="A734" t="s">
        <v>196</v>
      </c>
      <c r="B734" t="s">
        <v>72</v>
      </c>
      <c r="C734">
        <v>37</v>
      </c>
      <c r="D734">
        <v>20.846</v>
      </c>
      <c r="E734">
        <f t="shared" si="11"/>
        <v>20.85</v>
      </c>
      <c r="F734">
        <v>5283</v>
      </c>
      <c r="G734">
        <v>5300</v>
      </c>
      <c r="H734">
        <v>5331</v>
      </c>
      <c r="I734" t="s">
        <v>138</v>
      </c>
      <c r="J734">
        <v>76728</v>
      </c>
      <c r="K734">
        <v>2163743</v>
      </c>
      <c r="L734">
        <v>1.02</v>
      </c>
      <c r="M734">
        <v>0.23699999999999999</v>
      </c>
    </row>
    <row r="735" spans="1:13" x14ac:dyDescent="0.2">
      <c r="A735" t="s">
        <v>196</v>
      </c>
      <c r="B735" t="s">
        <v>74</v>
      </c>
      <c r="C735">
        <v>38</v>
      </c>
      <c r="D735">
        <v>21.081</v>
      </c>
      <c r="E735">
        <f t="shared" si="11"/>
        <v>21.08</v>
      </c>
      <c r="F735">
        <v>5334</v>
      </c>
      <c r="G735">
        <v>5374</v>
      </c>
      <c r="H735">
        <v>5415</v>
      </c>
      <c r="I735" t="s">
        <v>17</v>
      </c>
      <c r="J735">
        <v>331915</v>
      </c>
      <c r="K735">
        <v>10310971</v>
      </c>
      <c r="L735">
        <v>4.8600000000000003</v>
      </c>
      <c r="M735">
        <v>1.1299999999999999</v>
      </c>
    </row>
    <row r="736" spans="1:13" x14ac:dyDescent="0.2">
      <c r="A736" t="s">
        <v>196</v>
      </c>
      <c r="B736" t="s">
        <v>75</v>
      </c>
      <c r="C736">
        <v>39</v>
      </c>
      <c r="D736">
        <v>21.324999999999999</v>
      </c>
      <c r="E736">
        <f t="shared" si="11"/>
        <v>21.33</v>
      </c>
      <c r="F736">
        <v>5415</v>
      </c>
      <c r="G736">
        <v>5452</v>
      </c>
      <c r="H736">
        <v>5501</v>
      </c>
      <c r="I736" t="s">
        <v>44</v>
      </c>
      <c r="J736">
        <v>7719649</v>
      </c>
      <c r="K736">
        <v>212306322</v>
      </c>
      <c r="L736">
        <v>100</v>
      </c>
      <c r="M736">
        <v>23.274999999999999</v>
      </c>
    </row>
    <row r="737" spans="1:13" x14ac:dyDescent="0.2">
      <c r="A737" t="s">
        <v>196</v>
      </c>
      <c r="B737" t="s">
        <v>76</v>
      </c>
      <c r="C737">
        <v>40</v>
      </c>
      <c r="D737">
        <v>21.564</v>
      </c>
      <c r="E737">
        <f t="shared" si="11"/>
        <v>21.56</v>
      </c>
      <c r="F737">
        <v>5501</v>
      </c>
      <c r="G737">
        <v>5527</v>
      </c>
      <c r="H737">
        <v>5559</v>
      </c>
      <c r="I737" t="s">
        <v>44</v>
      </c>
      <c r="J737">
        <v>33416</v>
      </c>
      <c r="K737">
        <v>1731362</v>
      </c>
      <c r="L737">
        <v>0.82</v>
      </c>
      <c r="M737">
        <v>0.19</v>
      </c>
    </row>
    <row r="738" spans="1:13" x14ac:dyDescent="0.2">
      <c r="A738" t="s">
        <v>196</v>
      </c>
      <c r="B738" t="s">
        <v>78</v>
      </c>
      <c r="C738">
        <v>41</v>
      </c>
      <c r="D738">
        <v>22.18</v>
      </c>
      <c r="E738">
        <f t="shared" si="11"/>
        <v>22.18</v>
      </c>
      <c r="F738">
        <v>5674</v>
      </c>
      <c r="G738">
        <v>5722</v>
      </c>
      <c r="H738">
        <v>5754</v>
      </c>
      <c r="I738" t="s">
        <v>19</v>
      </c>
      <c r="J738">
        <v>297778</v>
      </c>
      <c r="K738">
        <v>8405444</v>
      </c>
      <c r="L738">
        <v>3.96</v>
      </c>
      <c r="M738">
        <v>0.92100000000000004</v>
      </c>
    </row>
    <row r="739" spans="1:13" x14ac:dyDescent="0.2">
      <c r="A739" t="s">
        <v>196</v>
      </c>
      <c r="B739" t="s">
        <v>79</v>
      </c>
      <c r="C739">
        <v>42</v>
      </c>
      <c r="D739">
        <v>22.361999999999998</v>
      </c>
      <c r="E739">
        <f t="shared" si="11"/>
        <v>22.36</v>
      </c>
      <c r="F739">
        <v>5754</v>
      </c>
      <c r="G739">
        <v>5779</v>
      </c>
      <c r="H739">
        <v>5815</v>
      </c>
      <c r="I739" t="s">
        <v>44</v>
      </c>
      <c r="J739">
        <v>184429</v>
      </c>
      <c r="K739">
        <v>5846614</v>
      </c>
      <c r="L739">
        <v>2.75</v>
      </c>
      <c r="M739">
        <v>0.64100000000000001</v>
      </c>
    </row>
    <row r="740" spans="1:13" x14ac:dyDescent="0.2">
      <c r="A740" t="s">
        <v>196</v>
      </c>
      <c r="B740" t="s">
        <v>80</v>
      </c>
      <c r="C740">
        <v>43</v>
      </c>
      <c r="D740">
        <v>22.759</v>
      </c>
      <c r="E740">
        <f t="shared" si="11"/>
        <v>22.76</v>
      </c>
      <c r="F740">
        <v>5854</v>
      </c>
      <c r="G740">
        <v>5905</v>
      </c>
      <c r="H740">
        <v>5921</v>
      </c>
      <c r="I740" t="s">
        <v>19</v>
      </c>
      <c r="J740">
        <v>75159</v>
      </c>
      <c r="K740">
        <v>3145783</v>
      </c>
      <c r="L740">
        <v>1.48</v>
      </c>
      <c r="M740">
        <v>0.34499999999999997</v>
      </c>
    </row>
    <row r="741" spans="1:13" x14ac:dyDescent="0.2">
      <c r="A741" t="s">
        <v>196</v>
      </c>
      <c r="B741" t="s">
        <v>81</v>
      </c>
      <c r="C741">
        <v>44</v>
      </c>
      <c r="D741">
        <v>22.864999999999998</v>
      </c>
      <c r="E741">
        <f t="shared" si="11"/>
        <v>22.87</v>
      </c>
      <c r="F741">
        <v>5921</v>
      </c>
      <c r="G741">
        <v>5939</v>
      </c>
      <c r="H741">
        <v>5967</v>
      </c>
      <c r="I741" t="s">
        <v>44</v>
      </c>
      <c r="J741">
        <v>133206</v>
      </c>
      <c r="K741">
        <v>4664689</v>
      </c>
      <c r="L741">
        <v>2.2000000000000002</v>
      </c>
      <c r="M741">
        <v>0.51100000000000001</v>
      </c>
    </row>
    <row r="742" spans="1:13" x14ac:dyDescent="0.2">
      <c r="A742" t="s">
        <v>196</v>
      </c>
      <c r="B742" t="s">
        <v>82</v>
      </c>
      <c r="C742">
        <v>45</v>
      </c>
      <c r="D742">
        <v>22.989000000000001</v>
      </c>
      <c r="E742">
        <f t="shared" si="11"/>
        <v>22.99</v>
      </c>
      <c r="F742">
        <v>5967</v>
      </c>
      <c r="G742">
        <v>5978</v>
      </c>
      <c r="H742">
        <v>5988</v>
      </c>
      <c r="I742" t="s">
        <v>44</v>
      </c>
      <c r="J742">
        <v>39698</v>
      </c>
      <c r="K742">
        <v>1239974</v>
      </c>
      <c r="L742">
        <v>0.57999999999999996</v>
      </c>
      <c r="M742">
        <v>0.13600000000000001</v>
      </c>
    </row>
    <row r="743" spans="1:13" x14ac:dyDescent="0.2">
      <c r="A743" t="s">
        <v>196</v>
      </c>
      <c r="B743" t="s">
        <v>84</v>
      </c>
      <c r="C743">
        <v>46</v>
      </c>
      <c r="D743">
        <v>23.047000000000001</v>
      </c>
      <c r="E743">
        <f t="shared" si="11"/>
        <v>23.05</v>
      </c>
      <c r="F743">
        <v>5988</v>
      </c>
      <c r="G743">
        <v>5996</v>
      </c>
      <c r="H743">
        <v>6012</v>
      </c>
      <c r="I743" t="s">
        <v>44</v>
      </c>
      <c r="J743">
        <v>42198</v>
      </c>
      <c r="K743">
        <v>1211453</v>
      </c>
      <c r="L743">
        <v>0.56999999999999995</v>
      </c>
      <c r="M743">
        <v>0.13300000000000001</v>
      </c>
    </row>
    <row r="744" spans="1:13" x14ac:dyDescent="0.2">
      <c r="A744" t="s">
        <v>196</v>
      </c>
      <c r="B744" t="s">
        <v>85</v>
      </c>
      <c r="C744">
        <v>47</v>
      </c>
      <c r="D744">
        <v>23.244</v>
      </c>
      <c r="E744">
        <f t="shared" si="11"/>
        <v>23.24</v>
      </c>
      <c r="F744">
        <v>6041</v>
      </c>
      <c r="G744">
        <v>6059</v>
      </c>
      <c r="H744">
        <v>6070</v>
      </c>
      <c r="I744" t="s">
        <v>44</v>
      </c>
      <c r="J744">
        <v>69056</v>
      </c>
      <c r="K744">
        <v>2237889</v>
      </c>
      <c r="L744">
        <v>1.05</v>
      </c>
      <c r="M744">
        <v>0.245</v>
      </c>
    </row>
    <row r="745" spans="1:13" x14ac:dyDescent="0.2">
      <c r="A745" t="s">
        <v>196</v>
      </c>
      <c r="B745" t="s">
        <v>86</v>
      </c>
      <c r="C745">
        <v>48</v>
      </c>
      <c r="D745">
        <v>23.331</v>
      </c>
      <c r="E745">
        <f t="shared" si="11"/>
        <v>23.33</v>
      </c>
      <c r="F745">
        <v>6070</v>
      </c>
      <c r="G745">
        <v>6086</v>
      </c>
      <c r="H745">
        <v>6110</v>
      </c>
      <c r="I745" t="s">
        <v>44</v>
      </c>
      <c r="J745">
        <v>237291</v>
      </c>
      <c r="K745">
        <v>6702385</v>
      </c>
      <c r="L745">
        <v>3.16</v>
      </c>
      <c r="M745">
        <v>0.73499999999999999</v>
      </c>
    </row>
    <row r="746" spans="1:13" x14ac:dyDescent="0.2">
      <c r="A746" t="s">
        <v>196</v>
      </c>
      <c r="B746" t="s">
        <v>88</v>
      </c>
      <c r="C746">
        <v>49</v>
      </c>
      <c r="D746">
        <v>23.669</v>
      </c>
      <c r="E746">
        <f t="shared" si="11"/>
        <v>23.67</v>
      </c>
      <c r="F746">
        <v>6170</v>
      </c>
      <c r="G746">
        <v>6193</v>
      </c>
      <c r="H746">
        <v>6210</v>
      </c>
      <c r="I746" t="s">
        <v>19</v>
      </c>
      <c r="J746">
        <v>285356</v>
      </c>
      <c r="K746">
        <v>7805166</v>
      </c>
      <c r="L746">
        <v>3.68</v>
      </c>
      <c r="M746">
        <v>0.85599999999999998</v>
      </c>
    </row>
    <row r="747" spans="1:13" x14ac:dyDescent="0.2">
      <c r="A747" t="s">
        <v>196</v>
      </c>
      <c r="B747" t="s">
        <v>89</v>
      </c>
      <c r="C747">
        <v>50</v>
      </c>
      <c r="D747">
        <v>23.895</v>
      </c>
      <c r="E747">
        <f t="shared" si="11"/>
        <v>23.9</v>
      </c>
      <c r="F747">
        <v>6239</v>
      </c>
      <c r="G747">
        <v>6264</v>
      </c>
      <c r="H747">
        <v>6286</v>
      </c>
      <c r="I747" t="s">
        <v>83</v>
      </c>
      <c r="J747">
        <v>361432</v>
      </c>
      <c r="K747">
        <v>9200973</v>
      </c>
      <c r="L747">
        <v>4.33</v>
      </c>
      <c r="M747">
        <v>1.0089999999999999</v>
      </c>
    </row>
    <row r="748" spans="1:13" x14ac:dyDescent="0.2">
      <c r="A748" t="s">
        <v>196</v>
      </c>
      <c r="B748" t="s">
        <v>90</v>
      </c>
      <c r="C748">
        <v>51</v>
      </c>
      <c r="D748">
        <v>24.817</v>
      </c>
      <c r="E748">
        <f t="shared" si="11"/>
        <v>24.82</v>
      </c>
      <c r="F748">
        <v>6539</v>
      </c>
      <c r="G748">
        <v>6556</v>
      </c>
      <c r="H748">
        <v>6573</v>
      </c>
      <c r="I748" t="s">
        <v>83</v>
      </c>
      <c r="J748">
        <v>75049</v>
      </c>
      <c r="K748">
        <v>2042616</v>
      </c>
      <c r="L748">
        <v>0.96</v>
      </c>
      <c r="M748">
        <v>0.224</v>
      </c>
    </row>
    <row r="749" spans="1:13" x14ac:dyDescent="0.2">
      <c r="A749" t="s">
        <v>196</v>
      </c>
      <c r="B749" t="s">
        <v>92</v>
      </c>
      <c r="C749">
        <v>52</v>
      </c>
      <c r="D749">
        <v>24.934000000000001</v>
      </c>
      <c r="E749">
        <f t="shared" si="11"/>
        <v>24.93</v>
      </c>
      <c r="F749">
        <v>6573</v>
      </c>
      <c r="G749">
        <v>6593</v>
      </c>
      <c r="H749">
        <v>6613</v>
      </c>
      <c r="I749" t="s">
        <v>44</v>
      </c>
      <c r="J749">
        <v>341289</v>
      </c>
      <c r="K749">
        <v>9190126</v>
      </c>
      <c r="L749">
        <v>4.33</v>
      </c>
      <c r="M749">
        <v>1.0069999999999999</v>
      </c>
    </row>
    <row r="750" spans="1:13" x14ac:dyDescent="0.2">
      <c r="A750" t="s">
        <v>196</v>
      </c>
      <c r="B750" t="s">
        <v>94</v>
      </c>
      <c r="C750">
        <v>53</v>
      </c>
      <c r="D750">
        <v>25.154</v>
      </c>
      <c r="E750">
        <f t="shared" si="11"/>
        <v>25.15</v>
      </c>
      <c r="F750">
        <v>6613</v>
      </c>
      <c r="G750">
        <v>6662</v>
      </c>
      <c r="H750">
        <v>6673</v>
      </c>
      <c r="I750" t="s">
        <v>83</v>
      </c>
      <c r="J750">
        <v>221622</v>
      </c>
      <c r="K750">
        <v>10569858</v>
      </c>
      <c r="L750">
        <v>4.9800000000000004</v>
      </c>
      <c r="M750">
        <v>1.159</v>
      </c>
    </row>
    <row r="751" spans="1:13" x14ac:dyDescent="0.2">
      <c r="A751" t="s">
        <v>196</v>
      </c>
      <c r="B751" t="s">
        <v>95</v>
      </c>
      <c r="C751">
        <v>54</v>
      </c>
      <c r="D751">
        <v>25.282</v>
      </c>
      <c r="E751">
        <f t="shared" si="11"/>
        <v>25.28</v>
      </c>
      <c r="F751">
        <v>6673</v>
      </c>
      <c r="G751">
        <v>6703</v>
      </c>
      <c r="H751">
        <v>6761</v>
      </c>
      <c r="I751" t="s">
        <v>44</v>
      </c>
      <c r="J751">
        <v>2607461</v>
      </c>
      <c r="K751">
        <v>88445785</v>
      </c>
      <c r="L751">
        <v>41.66</v>
      </c>
      <c r="M751">
        <v>9.6959999999999997</v>
      </c>
    </row>
    <row r="752" spans="1:13" x14ac:dyDescent="0.2">
      <c r="A752" t="s">
        <v>196</v>
      </c>
      <c r="B752" t="s">
        <v>96</v>
      </c>
      <c r="C752">
        <v>55</v>
      </c>
      <c r="D752">
        <v>25.626000000000001</v>
      </c>
      <c r="E752">
        <f t="shared" si="11"/>
        <v>25.63</v>
      </c>
      <c r="F752">
        <v>6793</v>
      </c>
      <c r="G752">
        <v>6812</v>
      </c>
      <c r="H752">
        <v>6821</v>
      </c>
      <c r="I752" t="s">
        <v>19</v>
      </c>
      <c r="J752">
        <v>153472</v>
      </c>
      <c r="K752">
        <v>3972421</v>
      </c>
      <c r="L752">
        <v>1.87</v>
      </c>
      <c r="M752">
        <v>0.435</v>
      </c>
    </row>
    <row r="753" spans="1:13" x14ac:dyDescent="0.2">
      <c r="A753" t="s">
        <v>196</v>
      </c>
      <c r="B753" t="s">
        <v>98</v>
      </c>
      <c r="C753">
        <v>56</v>
      </c>
      <c r="D753">
        <v>25.677</v>
      </c>
      <c r="E753">
        <f t="shared" si="11"/>
        <v>25.68</v>
      </c>
      <c r="F753">
        <v>6821</v>
      </c>
      <c r="G753">
        <v>6828</v>
      </c>
      <c r="H753">
        <v>6847</v>
      </c>
      <c r="I753" t="s">
        <v>44</v>
      </c>
      <c r="J753">
        <v>98740</v>
      </c>
      <c r="K753">
        <v>3027172</v>
      </c>
      <c r="L753">
        <v>1.43</v>
      </c>
      <c r="M753">
        <v>0.33200000000000002</v>
      </c>
    </row>
    <row r="754" spans="1:13" x14ac:dyDescent="0.2">
      <c r="A754" t="s">
        <v>196</v>
      </c>
      <c r="B754" t="s">
        <v>99</v>
      </c>
      <c r="C754">
        <v>57</v>
      </c>
      <c r="D754">
        <v>25.89</v>
      </c>
      <c r="E754">
        <f t="shared" si="11"/>
        <v>25.89</v>
      </c>
      <c r="F754">
        <v>6873</v>
      </c>
      <c r="G754">
        <v>6895</v>
      </c>
      <c r="H754">
        <v>6966</v>
      </c>
      <c r="I754" t="s">
        <v>189</v>
      </c>
      <c r="J754">
        <v>125269</v>
      </c>
      <c r="K754">
        <v>4620591</v>
      </c>
      <c r="L754">
        <v>2.1800000000000002</v>
      </c>
      <c r="M754">
        <v>0.50700000000000001</v>
      </c>
    </row>
    <row r="755" spans="1:13" x14ac:dyDescent="0.2">
      <c r="A755" t="s">
        <v>196</v>
      </c>
      <c r="B755" t="s">
        <v>101</v>
      </c>
      <c r="C755">
        <v>58</v>
      </c>
      <c r="D755">
        <v>26.509</v>
      </c>
      <c r="E755">
        <f t="shared" si="11"/>
        <v>26.51</v>
      </c>
      <c r="F755">
        <v>7073</v>
      </c>
      <c r="G755">
        <v>7091</v>
      </c>
      <c r="H755">
        <v>7110</v>
      </c>
      <c r="I755" t="s">
        <v>134</v>
      </c>
      <c r="J755">
        <v>68210</v>
      </c>
      <c r="K755">
        <v>2883715</v>
      </c>
      <c r="L755">
        <v>1.36</v>
      </c>
      <c r="M755">
        <v>0.316</v>
      </c>
    </row>
    <row r="756" spans="1:13" x14ac:dyDescent="0.2">
      <c r="A756" t="s">
        <v>196</v>
      </c>
      <c r="B756" t="s">
        <v>102</v>
      </c>
      <c r="C756">
        <v>59</v>
      </c>
      <c r="D756">
        <v>26.626999999999999</v>
      </c>
      <c r="E756">
        <f t="shared" si="11"/>
        <v>26.63</v>
      </c>
      <c r="F756">
        <v>7110</v>
      </c>
      <c r="G756">
        <v>7128</v>
      </c>
      <c r="H756">
        <v>7188</v>
      </c>
      <c r="I756" t="s">
        <v>134</v>
      </c>
      <c r="J756">
        <v>141611</v>
      </c>
      <c r="K756">
        <v>7686257</v>
      </c>
      <c r="L756">
        <v>3.62</v>
      </c>
      <c r="M756">
        <v>0.84299999999999997</v>
      </c>
    </row>
    <row r="757" spans="1:13" x14ac:dyDescent="0.2">
      <c r="A757" t="s">
        <v>196</v>
      </c>
      <c r="B757" t="s">
        <v>103</v>
      </c>
      <c r="C757">
        <v>60</v>
      </c>
      <c r="D757">
        <v>26.983000000000001</v>
      </c>
      <c r="E757">
        <f t="shared" si="11"/>
        <v>26.98</v>
      </c>
      <c r="F757">
        <v>7227</v>
      </c>
      <c r="G757">
        <v>7241</v>
      </c>
      <c r="H757">
        <v>7267</v>
      </c>
      <c r="I757" t="s">
        <v>134</v>
      </c>
      <c r="J757">
        <v>72236</v>
      </c>
      <c r="K757">
        <v>2412799</v>
      </c>
      <c r="L757">
        <v>1.1399999999999999</v>
      </c>
      <c r="M757">
        <v>0.26500000000000001</v>
      </c>
    </row>
    <row r="758" spans="1:13" x14ac:dyDescent="0.2">
      <c r="A758" t="s">
        <v>196</v>
      </c>
      <c r="B758" t="s">
        <v>104</v>
      </c>
      <c r="C758">
        <v>61</v>
      </c>
      <c r="D758">
        <v>27.295999999999999</v>
      </c>
      <c r="E758">
        <f t="shared" si="11"/>
        <v>27.3</v>
      </c>
      <c r="F758">
        <v>7316</v>
      </c>
      <c r="G758">
        <v>7340</v>
      </c>
      <c r="H758">
        <v>7392</v>
      </c>
      <c r="I758" t="s">
        <v>134</v>
      </c>
      <c r="J758">
        <v>109167</v>
      </c>
      <c r="K758">
        <v>6419751</v>
      </c>
      <c r="L758">
        <v>3.02</v>
      </c>
      <c r="M758">
        <v>0.70399999999999996</v>
      </c>
    </row>
    <row r="759" spans="1:13" x14ac:dyDescent="0.2">
      <c r="A759" t="s">
        <v>196</v>
      </c>
      <c r="B759" t="s">
        <v>105</v>
      </c>
      <c r="C759">
        <v>62</v>
      </c>
      <c r="D759">
        <v>27.914000000000001</v>
      </c>
      <c r="E759">
        <f t="shared" si="11"/>
        <v>27.91</v>
      </c>
      <c r="F759">
        <v>7505</v>
      </c>
      <c r="G759">
        <v>7535</v>
      </c>
      <c r="H759">
        <v>7560</v>
      </c>
      <c r="I759" t="s">
        <v>133</v>
      </c>
      <c r="J759">
        <v>42865</v>
      </c>
      <c r="K759">
        <v>1306134</v>
      </c>
      <c r="L759">
        <v>0.62</v>
      </c>
      <c r="M759">
        <v>0.14299999999999999</v>
      </c>
    </row>
    <row r="760" spans="1:13" x14ac:dyDescent="0.2">
      <c r="A760" t="s">
        <v>196</v>
      </c>
      <c r="B760" t="s">
        <v>106</v>
      </c>
      <c r="C760">
        <v>63</v>
      </c>
      <c r="D760">
        <v>28.288</v>
      </c>
      <c r="E760">
        <f t="shared" si="11"/>
        <v>28.29</v>
      </c>
      <c r="F760">
        <v>7630</v>
      </c>
      <c r="G760">
        <v>7654</v>
      </c>
      <c r="H760">
        <v>7690</v>
      </c>
      <c r="I760" t="s">
        <v>100</v>
      </c>
      <c r="J760">
        <v>35625</v>
      </c>
      <c r="K760">
        <v>1387652</v>
      </c>
      <c r="L760">
        <v>0.65</v>
      </c>
      <c r="M760">
        <v>0.152</v>
      </c>
    </row>
    <row r="761" spans="1:13" x14ac:dyDescent="0.2">
      <c r="A761" t="s">
        <v>196</v>
      </c>
      <c r="B761" t="s">
        <v>108</v>
      </c>
      <c r="C761">
        <v>64</v>
      </c>
      <c r="D761">
        <v>28.713999999999999</v>
      </c>
      <c r="E761">
        <f t="shared" si="11"/>
        <v>28.71</v>
      </c>
      <c r="F761">
        <v>7737</v>
      </c>
      <c r="G761">
        <v>7788</v>
      </c>
      <c r="H761">
        <v>7813</v>
      </c>
      <c r="I761" t="s">
        <v>133</v>
      </c>
      <c r="J761">
        <v>38821</v>
      </c>
      <c r="K761">
        <v>1212404</v>
      </c>
      <c r="L761">
        <v>0.56999999999999995</v>
      </c>
      <c r="M761">
        <v>0.13300000000000001</v>
      </c>
    </row>
    <row r="762" spans="1:13" x14ac:dyDescent="0.2">
      <c r="A762" t="s">
        <v>196</v>
      </c>
      <c r="B762" t="s">
        <v>109</v>
      </c>
      <c r="C762">
        <v>65</v>
      </c>
      <c r="D762">
        <v>29.616</v>
      </c>
      <c r="E762">
        <f t="shared" si="11"/>
        <v>29.62</v>
      </c>
      <c r="F762">
        <v>8033</v>
      </c>
      <c r="G762">
        <v>8074</v>
      </c>
      <c r="H762">
        <v>8103</v>
      </c>
      <c r="I762" t="s">
        <v>189</v>
      </c>
      <c r="J762">
        <v>21377</v>
      </c>
      <c r="K762">
        <v>2019553</v>
      </c>
      <c r="L762">
        <v>0.95</v>
      </c>
      <c r="M762">
        <v>0.221</v>
      </c>
    </row>
    <row r="763" spans="1:13" x14ac:dyDescent="0.2">
      <c r="A763" t="s">
        <v>196</v>
      </c>
      <c r="B763" t="s">
        <v>111</v>
      </c>
      <c r="C763">
        <v>66</v>
      </c>
      <c r="D763">
        <v>30.956</v>
      </c>
      <c r="E763">
        <f t="shared" si="11"/>
        <v>30.96</v>
      </c>
      <c r="F763">
        <v>8464</v>
      </c>
      <c r="G763">
        <v>8497</v>
      </c>
      <c r="H763">
        <v>8548</v>
      </c>
      <c r="I763" t="s">
        <v>184</v>
      </c>
      <c r="J763">
        <v>166419</v>
      </c>
      <c r="K763">
        <v>6786389</v>
      </c>
      <c r="L763">
        <v>3.2</v>
      </c>
      <c r="M763">
        <v>0.74399999999999999</v>
      </c>
    </row>
    <row r="764" spans="1:13" x14ac:dyDescent="0.2">
      <c r="A764" t="s">
        <v>196</v>
      </c>
      <c r="B764" t="s">
        <v>112</v>
      </c>
      <c r="C764">
        <v>67</v>
      </c>
      <c r="D764">
        <v>34.942</v>
      </c>
      <c r="E764">
        <f t="shared" si="11"/>
        <v>34.94</v>
      </c>
      <c r="F764">
        <v>9746</v>
      </c>
      <c r="G764">
        <v>9758</v>
      </c>
      <c r="H764">
        <v>9792</v>
      </c>
      <c r="I764" t="s">
        <v>186</v>
      </c>
      <c r="J764">
        <v>56955</v>
      </c>
      <c r="K764">
        <v>1886197</v>
      </c>
      <c r="L764">
        <v>0.89</v>
      </c>
      <c r="M764">
        <v>0.20699999999999999</v>
      </c>
    </row>
    <row r="765" spans="1:13" x14ac:dyDescent="0.2">
      <c r="A765" t="s">
        <v>196</v>
      </c>
      <c r="B765" t="s">
        <v>113</v>
      </c>
      <c r="C765">
        <v>68</v>
      </c>
      <c r="D765">
        <v>35.667000000000002</v>
      </c>
      <c r="E765">
        <f t="shared" si="11"/>
        <v>35.67</v>
      </c>
      <c r="F765">
        <v>9936</v>
      </c>
      <c r="G765">
        <v>9987</v>
      </c>
      <c r="H765">
        <v>10015</v>
      </c>
      <c r="I765" t="s">
        <v>97</v>
      </c>
      <c r="J765">
        <v>25604</v>
      </c>
      <c r="K765">
        <v>965862</v>
      </c>
      <c r="L765">
        <v>0.45</v>
      </c>
      <c r="M765">
        <v>0.106</v>
      </c>
    </row>
    <row r="766" spans="1:13" x14ac:dyDescent="0.2">
      <c r="A766" t="s">
        <v>196</v>
      </c>
      <c r="B766" t="s">
        <v>114</v>
      </c>
      <c r="C766">
        <v>69</v>
      </c>
      <c r="D766">
        <v>36.115000000000002</v>
      </c>
      <c r="E766">
        <f t="shared" si="11"/>
        <v>36.119999999999997</v>
      </c>
      <c r="F766">
        <v>10075</v>
      </c>
      <c r="G766">
        <v>10129</v>
      </c>
      <c r="H766">
        <v>10135</v>
      </c>
      <c r="I766" t="s">
        <v>184</v>
      </c>
      <c r="J766">
        <v>24027</v>
      </c>
      <c r="K766">
        <v>389679</v>
      </c>
      <c r="L766">
        <v>0.18</v>
      </c>
      <c r="M766">
        <v>4.2999999999999997E-2</v>
      </c>
    </row>
    <row r="767" spans="1:13" x14ac:dyDescent="0.2">
      <c r="A767" t="s">
        <v>196</v>
      </c>
      <c r="B767" t="s">
        <v>115</v>
      </c>
      <c r="C767">
        <v>70</v>
      </c>
      <c r="D767">
        <v>36.167000000000002</v>
      </c>
      <c r="E767">
        <f t="shared" si="11"/>
        <v>36.17</v>
      </c>
      <c r="F767">
        <v>10135</v>
      </c>
      <c r="G767">
        <v>10146</v>
      </c>
      <c r="H767">
        <v>10170</v>
      </c>
      <c r="I767" t="s">
        <v>186</v>
      </c>
      <c r="J767">
        <v>48099</v>
      </c>
      <c r="K767">
        <v>1043187</v>
      </c>
      <c r="L767">
        <v>0.49</v>
      </c>
      <c r="M767">
        <v>0.114</v>
      </c>
    </row>
    <row r="768" spans="1:13" x14ac:dyDescent="0.2">
      <c r="A768" t="s">
        <v>196</v>
      </c>
      <c r="B768" t="s">
        <v>116</v>
      </c>
      <c r="C768">
        <v>71</v>
      </c>
      <c r="D768">
        <v>36.539000000000001</v>
      </c>
      <c r="E768">
        <f t="shared" si="11"/>
        <v>36.54</v>
      </c>
      <c r="F768">
        <v>10178</v>
      </c>
      <c r="G768">
        <v>10263</v>
      </c>
      <c r="H768">
        <v>10271</v>
      </c>
      <c r="I768" t="s">
        <v>184</v>
      </c>
      <c r="J768">
        <v>20999</v>
      </c>
      <c r="K768">
        <v>-29444</v>
      </c>
      <c r="L768">
        <v>-0.01</v>
      </c>
      <c r="M768">
        <v>-3.0000000000000001E-3</v>
      </c>
    </row>
    <row r="769" spans="1:13" x14ac:dyDescent="0.2">
      <c r="A769" t="s">
        <v>196</v>
      </c>
      <c r="B769" t="s">
        <v>117</v>
      </c>
      <c r="C769">
        <v>72</v>
      </c>
      <c r="D769">
        <v>36.590000000000003</v>
      </c>
      <c r="E769">
        <f t="shared" si="11"/>
        <v>36.590000000000003</v>
      </c>
      <c r="F769">
        <v>10271</v>
      </c>
      <c r="G769">
        <v>10279</v>
      </c>
      <c r="H769">
        <v>10310</v>
      </c>
      <c r="I769" t="s">
        <v>135</v>
      </c>
      <c r="J769">
        <v>60305</v>
      </c>
      <c r="K769">
        <v>2273246</v>
      </c>
      <c r="L769">
        <v>1.07</v>
      </c>
      <c r="M769">
        <v>0.249</v>
      </c>
    </row>
    <row r="770" spans="1:13" x14ac:dyDescent="0.2">
      <c r="A770" t="s">
        <v>196</v>
      </c>
      <c r="B770" t="s">
        <v>118</v>
      </c>
      <c r="C770">
        <v>73</v>
      </c>
      <c r="D770">
        <v>36.735999999999997</v>
      </c>
      <c r="E770">
        <f t="shared" si="11"/>
        <v>36.74</v>
      </c>
      <c r="F770">
        <v>10310</v>
      </c>
      <c r="G770">
        <v>10325</v>
      </c>
      <c r="H770">
        <v>10364</v>
      </c>
      <c r="I770" t="s">
        <v>135</v>
      </c>
      <c r="J770">
        <v>49495</v>
      </c>
      <c r="K770">
        <v>2427674</v>
      </c>
      <c r="L770">
        <v>1.1399999999999999</v>
      </c>
      <c r="M770">
        <v>0.26600000000000001</v>
      </c>
    </row>
    <row r="771" spans="1:13" x14ac:dyDescent="0.2">
      <c r="A771" t="s">
        <v>196</v>
      </c>
      <c r="B771" t="s">
        <v>119</v>
      </c>
      <c r="C771">
        <v>74</v>
      </c>
      <c r="D771">
        <v>36.96</v>
      </c>
      <c r="E771">
        <f t="shared" ref="E771:E834" si="12">ROUND(D771,2)</f>
        <v>36.96</v>
      </c>
      <c r="F771">
        <v>10384</v>
      </c>
      <c r="G771">
        <v>10396</v>
      </c>
      <c r="H771">
        <v>10405</v>
      </c>
      <c r="I771" t="s">
        <v>21</v>
      </c>
      <c r="J771">
        <v>24166</v>
      </c>
      <c r="K771">
        <v>471319</v>
      </c>
      <c r="L771">
        <v>0.22</v>
      </c>
      <c r="M771">
        <v>5.1999999999999998E-2</v>
      </c>
    </row>
    <row r="772" spans="1:13" x14ac:dyDescent="0.2">
      <c r="A772" t="s">
        <v>196</v>
      </c>
      <c r="B772" t="s">
        <v>120</v>
      </c>
      <c r="C772">
        <v>75</v>
      </c>
      <c r="D772">
        <v>37.03</v>
      </c>
      <c r="E772">
        <f t="shared" si="12"/>
        <v>37.03</v>
      </c>
      <c r="F772">
        <v>10405</v>
      </c>
      <c r="G772">
        <v>10418</v>
      </c>
      <c r="H772">
        <v>10425</v>
      </c>
      <c r="I772" t="s">
        <v>135</v>
      </c>
      <c r="J772">
        <v>28902</v>
      </c>
      <c r="K772">
        <v>891032</v>
      </c>
      <c r="L772">
        <v>0.42</v>
      </c>
      <c r="M772">
        <v>9.8000000000000004E-2</v>
      </c>
    </row>
    <row r="773" spans="1:13" x14ac:dyDescent="0.2">
      <c r="A773" t="s">
        <v>196</v>
      </c>
      <c r="B773" t="s">
        <v>121</v>
      </c>
      <c r="C773">
        <v>76</v>
      </c>
      <c r="D773">
        <v>37.087000000000003</v>
      </c>
      <c r="E773">
        <f t="shared" si="12"/>
        <v>37.090000000000003</v>
      </c>
      <c r="F773">
        <v>10425</v>
      </c>
      <c r="G773">
        <v>10436</v>
      </c>
      <c r="H773">
        <v>10459</v>
      </c>
      <c r="I773" t="s">
        <v>135</v>
      </c>
      <c r="J773">
        <v>23665</v>
      </c>
      <c r="K773">
        <v>949036</v>
      </c>
      <c r="L773">
        <v>0.45</v>
      </c>
      <c r="M773">
        <v>0.104</v>
      </c>
    </row>
    <row r="774" spans="1:13" x14ac:dyDescent="0.2">
      <c r="A774" t="s">
        <v>196</v>
      </c>
      <c r="B774" t="s">
        <v>122</v>
      </c>
      <c r="C774">
        <v>77</v>
      </c>
      <c r="D774">
        <v>37.241999999999997</v>
      </c>
      <c r="E774">
        <f t="shared" si="12"/>
        <v>37.24</v>
      </c>
      <c r="F774">
        <v>10459</v>
      </c>
      <c r="G774">
        <v>10485</v>
      </c>
      <c r="H774">
        <v>10494</v>
      </c>
      <c r="I774" t="s">
        <v>135</v>
      </c>
      <c r="J774">
        <v>31697</v>
      </c>
      <c r="K774">
        <v>1023313</v>
      </c>
      <c r="L774">
        <v>0.48</v>
      </c>
      <c r="M774">
        <v>0.112</v>
      </c>
    </row>
    <row r="775" spans="1:13" x14ac:dyDescent="0.2">
      <c r="A775" t="s">
        <v>196</v>
      </c>
      <c r="B775" t="s">
        <v>123</v>
      </c>
      <c r="C775">
        <v>78</v>
      </c>
      <c r="D775">
        <v>37.293999999999997</v>
      </c>
      <c r="E775">
        <f t="shared" si="12"/>
        <v>37.29</v>
      </c>
      <c r="F775">
        <v>10494</v>
      </c>
      <c r="G775">
        <v>10502</v>
      </c>
      <c r="H775">
        <v>10521</v>
      </c>
      <c r="I775" t="s">
        <v>135</v>
      </c>
      <c r="J775">
        <v>45789</v>
      </c>
      <c r="K775">
        <v>987811</v>
      </c>
      <c r="L775">
        <v>0.47</v>
      </c>
      <c r="M775">
        <v>0.108</v>
      </c>
    </row>
    <row r="776" spans="1:13" x14ac:dyDescent="0.2">
      <c r="A776" t="s">
        <v>196</v>
      </c>
      <c r="B776" t="s">
        <v>124</v>
      </c>
      <c r="C776">
        <v>79</v>
      </c>
      <c r="D776">
        <v>37.677</v>
      </c>
      <c r="E776">
        <f t="shared" si="12"/>
        <v>37.68</v>
      </c>
      <c r="F776">
        <v>10601</v>
      </c>
      <c r="G776">
        <v>10623</v>
      </c>
      <c r="H776">
        <v>10643</v>
      </c>
      <c r="I776" t="s">
        <v>135</v>
      </c>
      <c r="J776">
        <v>63250</v>
      </c>
      <c r="K776">
        <v>3706939</v>
      </c>
      <c r="L776">
        <v>1.75</v>
      </c>
      <c r="M776">
        <v>0.40600000000000003</v>
      </c>
    </row>
    <row r="777" spans="1:13" x14ac:dyDescent="0.2">
      <c r="A777" t="s">
        <v>196</v>
      </c>
      <c r="B777" t="s">
        <v>125</v>
      </c>
      <c r="C777">
        <v>80</v>
      </c>
      <c r="D777">
        <v>37.783000000000001</v>
      </c>
      <c r="E777">
        <f t="shared" si="12"/>
        <v>37.78</v>
      </c>
      <c r="F777">
        <v>10643</v>
      </c>
      <c r="G777">
        <v>10656</v>
      </c>
      <c r="H777">
        <v>10693</v>
      </c>
      <c r="I777" t="s">
        <v>135</v>
      </c>
      <c r="J777">
        <v>52550</v>
      </c>
      <c r="K777">
        <v>3258106</v>
      </c>
      <c r="L777">
        <v>1.53</v>
      </c>
      <c r="M777">
        <v>0.35699999999999998</v>
      </c>
    </row>
    <row r="778" spans="1:13" x14ac:dyDescent="0.2">
      <c r="A778" t="s">
        <v>196</v>
      </c>
      <c r="B778" t="s">
        <v>126</v>
      </c>
      <c r="C778">
        <v>81</v>
      </c>
      <c r="D778">
        <v>37.988999999999997</v>
      </c>
      <c r="E778">
        <f t="shared" si="12"/>
        <v>37.99</v>
      </c>
      <c r="F778">
        <v>10693</v>
      </c>
      <c r="G778">
        <v>10722</v>
      </c>
      <c r="H778">
        <v>10806</v>
      </c>
      <c r="I778" t="s">
        <v>53</v>
      </c>
      <c r="J778">
        <v>574842</v>
      </c>
      <c r="K778">
        <v>23276730</v>
      </c>
      <c r="L778">
        <v>10.96</v>
      </c>
      <c r="M778">
        <v>2.552</v>
      </c>
    </row>
    <row r="779" spans="1:13" x14ac:dyDescent="0.2">
      <c r="A779" t="s">
        <v>196</v>
      </c>
      <c r="B779" t="s">
        <v>127</v>
      </c>
      <c r="C779">
        <v>82</v>
      </c>
      <c r="D779">
        <v>38.295000000000002</v>
      </c>
      <c r="E779">
        <f t="shared" si="12"/>
        <v>38.299999999999997</v>
      </c>
      <c r="F779">
        <v>10806</v>
      </c>
      <c r="G779">
        <v>10818</v>
      </c>
      <c r="H779">
        <v>10832</v>
      </c>
      <c r="I779" t="s">
        <v>53</v>
      </c>
      <c r="J779">
        <v>46295</v>
      </c>
      <c r="K779">
        <v>1406235</v>
      </c>
      <c r="L779">
        <v>0.66</v>
      </c>
      <c r="M779">
        <v>0.154</v>
      </c>
    </row>
    <row r="780" spans="1:13" x14ac:dyDescent="0.2">
      <c r="A780" t="s">
        <v>196</v>
      </c>
      <c r="B780" t="s">
        <v>144</v>
      </c>
      <c r="C780">
        <v>83</v>
      </c>
      <c r="D780">
        <v>38.447000000000003</v>
      </c>
      <c r="E780">
        <f t="shared" si="12"/>
        <v>38.450000000000003</v>
      </c>
      <c r="F780">
        <v>10843</v>
      </c>
      <c r="G780">
        <v>10866</v>
      </c>
      <c r="H780">
        <v>10902</v>
      </c>
      <c r="I780" t="s">
        <v>73</v>
      </c>
      <c r="J780">
        <v>44597</v>
      </c>
      <c r="K780">
        <v>2980537</v>
      </c>
      <c r="L780">
        <v>1.4</v>
      </c>
      <c r="M780">
        <v>0.32700000000000001</v>
      </c>
    </row>
    <row r="781" spans="1:13" x14ac:dyDescent="0.2">
      <c r="A781" t="s">
        <v>196</v>
      </c>
      <c r="B781" t="s">
        <v>145</v>
      </c>
      <c r="C781">
        <v>84</v>
      </c>
      <c r="D781">
        <v>39.68</v>
      </c>
      <c r="E781">
        <f t="shared" si="12"/>
        <v>39.68</v>
      </c>
      <c r="F781">
        <v>11246</v>
      </c>
      <c r="G781">
        <v>11257</v>
      </c>
      <c r="H781">
        <v>11304</v>
      </c>
      <c r="I781" t="s">
        <v>192</v>
      </c>
      <c r="J781">
        <v>86400</v>
      </c>
      <c r="K781">
        <v>3858972</v>
      </c>
      <c r="L781">
        <v>1.82</v>
      </c>
      <c r="M781">
        <v>0.42299999999999999</v>
      </c>
    </row>
    <row r="782" spans="1:13" x14ac:dyDescent="0.2">
      <c r="A782" t="s">
        <v>197</v>
      </c>
      <c r="B782" t="s">
        <v>14</v>
      </c>
      <c r="C782">
        <v>1</v>
      </c>
      <c r="D782">
        <v>4.1669999999999998</v>
      </c>
      <c r="E782">
        <f t="shared" si="12"/>
        <v>4.17</v>
      </c>
      <c r="F782">
        <v>5</v>
      </c>
      <c r="G782">
        <v>25</v>
      </c>
      <c r="H782">
        <v>65</v>
      </c>
      <c r="I782" t="s">
        <v>15</v>
      </c>
      <c r="J782">
        <v>57059</v>
      </c>
      <c r="K782">
        <v>792633</v>
      </c>
      <c r="L782">
        <v>1.28</v>
      </c>
      <c r="M782">
        <v>0.192</v>
      </c>
    </row>
    <row r="783" spans="1:13" x14ac:dyDescent="0.2">
      <c r="A783" t="s">
        <v>197</v>
      </c>
      <c r="B783" t="s">
        <v>16</v>
      </c>
      <c r="C783">
        <v>2</v>
      </c>
      <c r="D783">
        <v>4.9859999999999998</v>
      </c>
      <c r="E783">
        <f t="shared" si="12"/>
        <v>4.99</v>
      </c>
      <c r="F783">
        <v>256</v>
      </c>
      <c r="G783">
        <v>284</v>
      </c>
      <c r="H783">
        <v>392</v>
      </c>
      <c r="I783" t="s">
        <v>143</v>
      </c>
      <c r="J783">
        <v>432542</v>
      </c>
      <c r="K783">
        <v>14433504</v>
      </c>
      <c r="L783">
        <v>23.32</v>
      </c>
      <c r="M783">
        <v>3.5019999999999998</v>
      </c>
    </row>
    <row r="784" spans="1:13" x14ac:dyDescent="0.2">
      <c r="A784" t="s">
        <v>197</v>
      </c>
      <c r="B784" t="s">
        <v>18</v>
      </c>
      <c r="C784">
        <v>3</v>
      </c>
      <c r="D784">
        <v>8.6310000000000002</v>
      </c>
      <c r="E784">
        <f t="shared" si="12"/>
        <v>8.6300000000000008</v>
      </c>
      <c r="F784">
        <v>1407</v>
      </c>
      <c r="G784">
        <v>1437</v>
      </c>
      <c r="H784">
        <v>1474</v>
      </c>
      <c r="I784" t="s">
        <v>143</v>
      </c>
      <c r="J784">
        <v>30340</v>
      </c>
      <c r="K784">
        <v>1063750</v>
      </c>
      <c r="L784">
        <v>1.72</v>
      </c>
      <c r="M784">
        <v>0.25800000000000001</v>
      </c>
    </row>
    <row r="785" spans="1:13" x14ac:dyDescent="0.2">
      <c r="A785" t="s">
        <v>197</v>
      </c>
      <c r="B785" t="s">
        <v>20</v>
      </c>
      <c r="C785">
        <v>4</v>
      </c>
      <c r="D785">
        <v>8.9689999999999994</v>
      </c>
      <c r="E785">
        <f t="shared" si="12"/>
        <v>8.9700000000000006</v>
      </c>
      <c r="F785">
        <v>1481</v>
      </c>
      <c r="G785">
        <v>1544</v>
      </c>
      <c r="H785">
        <v>1590</v>
      </c>
      <c r="I785" t="s">
        <v>143</v>
      </c>
      <c r="J785">
        <v>58206</v>
      </c>
      <c r="K785">
        <v>2791834</v>
      </c>
      <c r="L785">
        <v>4.51</v>
      </c>
      <c r="M785">
        <v>0.67700000000000005</v>
      </c>
    </row>
    <row r="786" spans="1:13" x14ac:dyDescent="0.2">
      <c r="A786" t="s">
        <v>197</v>
      </c>
      <c r="B786" t="s">
        <v>22</v>
      </c>
      <c r="C786">
        <v>5</v>
      </c>
      <c r="D786">
        <v>9.3780000000000001</v>
      </c>
      <c r="E786">
        <f t="shared" si="12"/>
        <v>9.3800000000000008</v>
      </c>
      <c r="F786">
        <v>1647</v>
      </c>
      <c r="G786">
        <v>1673</v>
      </c>
      <c r="H786">
        <v>1704</v>
      </c>
      <c r="I786" t="s">
        <v>17</v>
      </c>
      <c r="J786">
        <v>274821</v>
      </c>
      <c r="K786">
        <v>10305098</v>
      </c>
      <c r="L786">
        <v>16.649999999999999</v>
      </c>
      <c r="M786">
        <v>2.5009999999999999</v>
      </c>
    </row>
    <row r="787" spans="1:13" x14ac:dyDescent="0.2">
      <c r="A787" t="s">
        <v>197</v>
      </c>
      <c r="B787" t="s">
        <v>24</v>
      </c>
      <c r="C787">
        <v>6</v>
      </c>
      <c r="D787">
        <v>9.5310000000000006</v>
      </c>
      <c r="E787">
        <f t="shared" si="12"/>
        <v>9.5299999999999994</v>
      </c>
      <c r="F787">
        <v>1704</v>
      </c>
      <c r="G787">
        <v>1722</v>
      </c>
      <c r="H787">
        <v>1798</v>
      </c>
      <c r="I787" t="s">
        <v>135</v>
      </c>
      <c r="J787">
        <v>318825</v>
      </c>
      <c r="K787">
        <v>15653830</v>
      </c>
      <c r="L787">
        <v>25.29</v>
      </c>
      <c r="M787">
        <v>3.798</v>
      </c>
    </row>
    <row r="788" spans="1:13" x14ac:dyDescent="0.2">
      <c r="A788" t="s">
        <v>197</v>
      </c>
      <c r="B788" t="s">
        <v>26</v>
      </c>
      <c r="C788">
        <v>7</v>
      </c>
      <c r="D788">
        <v>9.8130000000000006</v>
      </c>
      <c r="E788">
        <f t="shared" si="12"/>
        <v>9.81</v>
      </c>
      <c r="F788">
        <v>1798</v>
      </c>
      <c r="G788">
        <v>1811</v>
      </c>
      <c r="H788">
        <v>1867</v>
      </c>
      <c r="I788" t="s">
        <v>186</v>
      </c>
      <c r="J788">
        <v>49176</v>
      </c>
      <c r="K788">
        <v>2600432</v>
      </c>
      <c r="L788">
        <v>4.2</v>
      </c>
      <c r="M788">
        <v>0.63100000000000001</v>
      </c>
    </row>
    <row r="789" spans="1:13" x14ac:dyDescent="0.2">
      <c r="A789" t="s">
        <v>197</v>
      </c>
      <c r="B789" t="s">
        <v>27</v>
      </c>
      <c r="C789">
        <v>8</v>
      </c>
      <c r="D789">
        <v>10.193</v>
      </c>
      <c r="E789">
        <f t="shared" si="12"/>
        <v>10.19</v>
      </c>
      <c r="F789">
        <v>1915</v>
      </c>
      <c r="G789">
        <v>1931</v>
      </c>
      <c r="H789">
        <v>1973</v>
      </c>
      <c r="I789" t="s">
        <v>136</v>
      </c>
      <c r="J789">
        <v>35319</v>
      </c>
      <c r="K789">
        <v>1335420</v>
      </c>
      <c r="L789">
        <v>2.16</v>
      </c>
      <c r="M789">
        <v>0.32400000000000001</v>
      </c>
    </row>
    <row r="790" spans="1:13" x14ac:dyDescent="0.2">
      <c r="A790" t="s">
        <v>197</v>
      </c>
      <c r="B790" t="s">
        <v>28</v>
      </c>
      <c r="C790">
        <v>9</v>
      </c>
      <c r="D790">
        <v>10.791</v>
      </c>
      <c r="E790">
        <f t="shared" si="12"/>
        <v>10.79</v>
      </c>
      <c r="F790">
        <v>2087</v>
      </c>
      <c r="G790">
        <v>2120</v>
      </c>
      <c r="H790">
        <v>2185</v>
      </c>
      <c r="I790" t="s">
        <v>143</v>
      </c>
      <c r="J790">
        <v>94106</v>
      </c>
      <c r="K790">
        <v>4217081</v>
      </c>
      <c r="L790">
        <v>6.81</v>
      </c>
      <c r="M790">
        <v>1.0229999999999999</v>
      </c>
    </row>
    <row r="791" spans="1:13" x14ac:dyDescent="0.2">
      <c r="A791" t="s">
        <v>197</v>
      </c>
      <c r="B791" t="s">
        <v>30</v>
      </c>
      <c r="C791">
        <v>10</v>
      </c>
      <c r="D791">
        <v>12.387</v>
      </c>
      <c r="E791">
        <f t="shared" si="12"/>
        <v>12.39</v>
      </c>
      <c r="F791">
        <v>2606</v>
      </c>
      <c r="G791">
        <v>2625</v>
      </c>
      <c r="H791">
        <v>2659</v>
      </c>
      <c r="I791" t="s">
        <v>44</v>
      </c>
      <c r="J791">
        <v>699993</v>
      </c>
      <c r="K791">
        <v>24514221</v>
      </c>
      <c r="L791">
        <v>39.6</v>
      </c>
      <c r="M791">
        <v>5.9480000000000004</v>
      </c>
    </row>
    <row r="792" spans="1:13" x14ac:dyDescent="0.2">
      <c r="A792" t="s">
        <v>197</v>
      </c>
      <c r="B792" t="s">
        <v>32</v>
      </c>
      <c r="C792">
        <v>11</v>
      </c>
      <c r="D792">
        <v>12.535</v>
      </c>
      <c r="E792">
        <f t="shared" si="12"/>
        <v>12.54</v>
      </c>
      <c r="F792">
        <v>2659</v>
      </c>
      <c r="G792">
        <v>2672</v>
      </c>
      <c r="H792">
        <v>2736</v>
      </c>
      <c r="I792" t="s">
        <v>31</v>
      </c>
      <c r="J792">
        <v>264745</v>
      </c>
      <c r="K792">
        <v>9878753</v>
      </c>
      <c r="L792">
        <v>15.96</v>
      </c>
      <c r="M792">
        <v>2.3969999999999998</v>
      </c>
    </row>
    <row r="793" spans="1:13" x14ac:dyDescent="0.2">
      <c r="A793" t="s">
        <v>197</v>
      </c>
      <c r="B793" t="s">
        <v>33</v>
      </c>
      <c r="C793">
        <v>12</v>
      </c>
      <c r="D793">
        <v>12.907999999999999</v>
      </c>
      <c r="E793">
        <f t="shared" si="12"/>
        <v>12.91</v>
      </c>
      <c r="F793">
        <v>2737</v>
      </c>
      <c r="G793">
        <v>2790</v>
      </c>
      <c r="H793">
        <v>2907</v>
      </c>
      <c r="I793" t="s">
        <v>55</v>
      </c>
      <c r="J793">
        <v>1764796</v>
      </c>
      <c r="K793">
        <v>61905334</v>
      </c>
      <c r="L793">
        <v>100</v>
      </c>
      <c r="M793">
        <v>15.021000000000001</v>
      </c>
    </row>
    <row r="794" spans="1:13" x14ac:dyDescent="0.2">
      <c r="A794" t="s">
        <v>197</v>
      </c>
      <c r="B794" t="s">
        <v>35</v>
      </c>
      <c r="C794">
        <v>13</v>
      </c>
      <c r="D794">
        <v>15.029</v>
      </c>
      <c r="E794">
        <f t="shared" si="12"/>
        <v>15.03</v>
      </c>
      <c r="F794">
        <v>3415</v>
      </c>
      <c r="G794">
        <v>3460</v>
      </c>
      <c r="H794">
        <v>3467</v>
      </c>
      <c r="I794" t="s">
        <v>17</v>
      </c>
      <c r="J794">
        <v>70061</v>
      </c>
      <c r="K794">
        <v>1727583</v>
      </c>
      <c r="L794">
        <v>2.79</v>
      </c>
      <c r="M794">
        <v>0.41899999999999998</v>
      </c>
    </row>
    <row r="795" spans="1:13" x14ac:dyDescent="0.2">
      <c r="A795" t="s">
        <v>197</v>
      </c>
      <c r="B795" t="s">
        <v>36</v>
      </c>
      <c r="C795">
        <v>14</v>
      </c>
      <c r="D795">
        <v>15.079000000000001</v>
      </c>
      <c r="E795">
        <f t="shared" si="12"/>
        <v>15.08</v>
      </c>
      <c r="F795">
        <v>3467</v>
      </c>
      <c r="G795">
        <v>3476</v>
      </c>
      <c r="H795">
        <v>3502</v>
      </c>
      <c r="I795" t="s">
        <v>23</v>
      </c>
      <c r="J795">
        <v>72895</v>
      </c>
      <c r="K795">
        <v>2632296</v>
      </c>
      <c r="L795">
        <v>4.25</v>
      </c>
      <c r="M795">
        <v>0.63900000000000001</v>
      </c>
    </row>
    <row r="796" spans="1:13" x14ac:dyDescent="0.2">
      <c r="A796" t="s">
        <v>197</v>
      </c>
      <c r="B796" t="s">
        <v>38</v>
      </c>
      <c r="C796">
        <v>15</v>
      </c>
      <c r="D796">
        <v>15.205</v>
      </c>
      <c r="E796">
        <f t="shared" si="12"/>
        <v>15.21</v>
      </c>
      <c r="F796">
        <v>3502</v>
      </c>
      <c r="G796">
        <v>3516</v>
      </c>
      <c r="H796">
        <v>3564</v>
      </c>
      <c r="I796" t="s">
        <v>53</v>
      </c>
      <c r="J796">
        <v>103469</v>
      </c>
      <c r="K796">
        <v>5387988</v>
      </c>
      <c r="L796">
        <v>8.6999999999999993</v>
      </c>
      <c r="M796">
        <v>1.3069999999999999</v>
      </c>
    </row>
    <row r="797" spans="1:13" x14ac:dyDescent="0.2">
      <c r="A797" t="s">
        <v>197</v>
      </c>
      <c r="B797" t="s">
        <v>40</v>
      </c>
      <c r="C797">
        <v>16</v>
      </c>
      <c r="D797">
        <v>15.4</v>
      </c>
      <c r="E797">
        <f t="shared" si="12"/>
        <v>15.4</v>
      </c>
      <c r="F797">
        <v>3564</v>
      </c>
      <c r="G797">
        <v>3578</v>
      </c>
      <c r="H797">
        <v>3610</v>
      </c>
      <c r="I797" t="s">
        <v>73</v>
      </c>
      <c r="J797">
        <v>37934</v>
      </c>
      <c r="K797">
        <v>1318571</v>
      </c>
      <c r="L797">
        <v>2.13</v>
      </c>
      <c r="M797">
        <v>0.32</v>
      </c>
    </row>
    <row r="798" spans="1:13" x14ac:dyDescent="0.2">
      <c r="A798" t="s">
        <v>197</v>
      </c>
      <c r="B798" t="s">
        <v>42</v>
      </c>
      <c r="C798">
        <v>17</v>
      </c>
      <c r="D798">
        <v>15.557</v>
      </c>
      <c r="E798">
        <f t="shared" si="12"/>
        <v>15.56</v>
      </c>
      <c r="F798">
        <v>3610</v>
      </c>
      <c r="G798">
        <v>3628</v>
      </c>
      <c r="H798">
        <v>3679</v>
      </c>
      <c r="I798" t="s">
        <v>67</v>
      </c>
      <c r="J798">
        <v>203798</v>
      </c>
      <c r="K798">
        <v>6630961</v>
      </c>
      <c r="L798">
        <v>10.71</v>
      </c>
      <c r="M798">
        <v>1.609</v>
      </c>
    </row>
    <row r="799" spans="1:13" x14ac:dyDescent="0.2">
      <c r="A799" t="s">
        <v>197</v>
      </c>
      <c r="B799" t="s">
        <v>43</v>
      </c>
      <c r="C799">
        <v>18</v>
      </c>
      <c r="D799">
        <v>16.445</v>
      </c>
      <c r="E799">
        <f t="shared" si="12"/>
        <v>16.45</v>
      </c>
      <c r="F799">
        <v>3849</v>
      </c>
      <c r="G799">
        <v>3908</v>
      </c>
      <c r="H799">
        <v>3949</v>
      </c>
      <c r="I799" t="s">
        <v>55</v>
      </c>
      <c r="J799">
        <v>104520</v>
      </c>
      <c r="K799">
        <v>3526474</v>
      </c>
      <c r="L799">
        <v>5.7</v>
      </c>
      <c r="M799">
        <v>0.85599999999999998</v>
      </c>
    </row>
    <row r="800" spans="1:13" x14ac:dyDescent="0.2">
      <c r="A800" t="s">
        <v>197</v>
      </c>
      <c r="B800" t="s">
        <v>45</v>
      </c>
      <c r="C800">
        <v>19</v>
      </c>
      <c r="D800">
        <v>18.210999999999999</v>
      </c>
      <c r="E800">
        <f t="shared" si="12"/>
        <v>18.21</v>
      </c>
      <c r="F800">
        <v>4410</v>
      </c>
      <c r="G800">
        <v>4467</v>
      </c>
      <c r="H800">
        <v>4488</v>
      </c>
      <c r="I800" t="s">
        <v>55</v>
      </c>
      <c r="J800">
        <v>31156</v>
      </c>
      <c r="K800">
        <v>1343209</v>
      </c>
      <c r="L800">
        <v>2.17</v>
      </c>
      <c r="M800">
        <v>0.32600000000000001</v>
      </c>
    </row>
    <row r="801" spans="1:13" x14ac:dyDescent="0.2">
      <c r="A801" t="s">
        <v>197</v>
      </c>
      <c r="B801" t="s">
        <v>47</v>
      </c>
      <c r="C801">
        <v>20</v>
      </c>
      <c r="D801">
        <v>18.407</v>
      </c>
      <c r="E801">
        <f t="shared" si="12"/>
        <v>18.41</v>
      </c>
      <c r="F801">
        <v>4496</v>
      </c>
      <c r="G801">
        <v>4529</v>
      </c>
      <c r="H801">
        <v>4548</v>
      </c>
      <c r="I801" t="s">
        <v>67</v>
      </c>
      <c r="J801">
        <v>38547</v>
      </c>
      <c r="K801">
        <v>1167936</v>
      </c>
      <c r="L801">
        <v>1.89</v>
      </c>
      <c r="M801">
        <v>0.28299999999999997</v>
      </c>
    </row>
    <row r="802" spans="1:13" x14ac:dyDescent="0.2">
      <c r="A802" t="s">
        <v>197</v>
      </c>
      <c r="B802" t="s">
        <v>49</v>
      </c>
      <c r="C802">
        <v>21</v>
      </c>
      <c r="D802">
        <v>18.513999999999999</v>
      </c>
      <c r="E802">
        <f t="shared" si="12"/>
        <v>18.510000000000002</v>
      </c>
      <c r="F802">
        <v>4548</v>
      </c>
      <c r="G802">
        <v>4563</v>
      </c>
      <c r="H802">
        <v>4645</v>
      </c>
      <c r="I802" t="s">
        <v>73</v>
      </c>
      <c r="J802">
        <v>667465</v>
      </c>
      <c r="K802">
        <v>19477311</v>
      </c>
      <c r="L802">
        <v>31.46</v>
      </c>
      <c r="M802">
        <v>4.726</v>
      </c>
    </row>
    <row r="803" spans="1:13" x14ac:dyDescent="0.2">
      <c r="A803" t="s">
        <v>197</v>
      </c>
      <c r="B803" t="s">
        <v>50</v>
      </c>
      <c r="C803">
        <v>22</v>
      </c>
      <c r="D803">
        <v>21.073</v>
      </c>
      <c r="E803">
        <f t="shared" si="12"/>
        <v>21.07</v>
      </c>
      <c r="F803">
        <v>5341</v>
      </c>
      <c r="G803">
        <v>5372</v>
      </c>
      <c r="H803">
        <v>5413</v>
      </c>
      <c r="I803" t="s">
        <v>67</v>
      </c>
      <c r="J803">
        <v>45440</v>
      </c>
      <c r="K803">
        <v>1749962</v>
      </c>
      <c r="L803">
        <v>2.83</v>
      </c>
      <c r="M803">
        <v>0.42499999999999999</v>
      </c>
    </row>
    <row r="804" spans="1:13" x14ac:dyDescent="0.2">
      <c r="A804" t="s">
        <v>197</v>
      </c>
      <c r="B804" t="s">
        <v>52</v>
      </c>
      <c r="C804">
        <v>23</v>
      </c>
      <c r="D804">
        <v>21.324000000000002</v>
      </c>
      <c r="E804">
        <f t="shared" si="12"/>
        <v>21.32</v>
      </c>
      <c r="F804">
        <v>5413</v>
      </c>
      <c r="G804">
        <v>5451</v>
      </c>
      <c r="H804">
        <v>5506</v>
      </c>
      <c r="I804" t="s">
        <v>44</v>
      </c>
      <c r="J804">
        <v>1948716</v>
      </c>
      <c r="K804">
        <v>57640766</v>
      </c>
      <c r="L804">
        <v>93.11</v>
      </c>
      <c r="M804">
        <v>13.986000000000001</v>
      </c>
    </row>
    <row r="805" spans="1:13" x14ac:dyDescent="0.2">
      <c r="A805" t="s">
        <v>197</v>
      </c>
      <c r="B805" t="s">
        <v>54</v>
      </c>
      <c r="C805">
        <v>24</v>
      </c>
      <c r="D805">
        <v>22.181000000000001</v>
      </c>
      <c r="E805">
        <f t="shared" si="12"/>
        <v>22.18</v>
      </c>
      <c r="F805">
        <v>5681</v>
      </c>
      <c r="G805">
        <v>5722</v>
      </c>
      <c r="H805">
        <v>5764</v>
      </c>
      <c r="I805" t="s">
        <v>133</v>
      </c>
      <c r="J805">
        <v>82151</v>
      </c>
      <c r="K805">
        <v>2473829</v>
      </c>
      <c r="L805">
        <v>4</v>
      </c>
      <c r="M805">
        <v>0.6</v>
      </c>
    </row>
    <row r="806" spans="1:13" x14ac:dyDescent="0.2">
      <c r="A806" t="s">
        <v>197</v>
      </c>
      <c r="B806" t="s">
        <v>56</v>
      </c>
      <c r="C806">
        <v>25</v>
      </c>
      <c r="D806">
        <v>22.756</v>
      </c>
      <c r="E806">
        <f t="shared" si="12"/>
        <v>22.76</v>
      </c>
      <c r="F806">
        <v>5841</v>
      </c>
      <c r="G806">
        <v>5904</v>
      </c>
      <c r="H806">
        <v>5920</v>
      </c>
      <c r="I806" t="s">
        <v>133</v>
      </c>
      <c r="J806">
        <v>30141</v>
      </c>
      <c r="K806">
        <v>1416389</v>
      </c>
      <c r="L806">
        <v>2.29</v>
      </c>
      <c r="M806">
        <v>0.34399999999999997</v>
      </c>
    </row>
    <row r="807" spans="1:13" x14ac:dyDescent="0.2">
      <c r="A807" t="s">
        <v>197</v>
      </c>
      <c r="B807" t="s">
        <v>57</v>
      </c>
      <c r="C807">
        <v>26</v>
      </c>
      <c r="D807">
        <v>22.866</v>
      </c>
      <c r="E807">
        <f t="shared" si="12"/>
        <v>22.87</v>
      </c>
      <c r="F807">
        <v>5920</v>
      </c>
      <c r="G807">
        <v>5939</v>
      </c>
      <c r="H807">
        <v>5967</v>
      </c>
      <c r="I807" t="s">
        <v>159</v>
      </c>
      <c r="J807">
        <v>78173</v>
      </c>
      <c r="K807">
        <v>2425895</v>
      </c>
      <c r="L807">
        <v>3.92</v>
      </c>
      <c r="M807">
        <v>0.58899999999999997</v>
      </c>
    </row>
    <row r="808" spans="1:13" x14ac:dyDescent="0.2">
      <c r="A808" t="s">
        <v>197</v>
      </c>
      <c r="B808" t="s">
        <v>59</v>
      </c>
      <c r="C808">
        <v>27</v>
      </c>
      <c r="D808">
        <v>23.331</v>
      </c>
      <c r="E808">
        <f t="shared" si="12"/>
        <v>23.33</v>
      </c>
      <c r="F808">
        <v>6038</v>
      </c>
      <c r="G808">
        <v>6086</v>
      </c>
      <c r="H808">
        <v>6110</v>
      </c>
      <c r="I808" t="s">
        <v>189</v>
      </c>
      <c r="J808">
        <v>82441</v>
      </c>
      <c r="K808">
        <v>2754851</v>
      </c>
      <c r="L808">
        <v>4.45</v>
      </c>
      <c r="M808">
        <v>0.66800000000000004</v>
      </c>
    </row>
    <row r="809" spans="1:13" x14ac:dyDescent="0.2">
      <c r="A809" t="s">
        <v>197</v>
      </c>
      <c r="B809" t="s">
        <v>61</v>
      </c>
      <c r="C809">
        <v>28</v>
      </c>
      <c r="D809">
        <v>23.669</v>
      </c>
      <c r="E809">
        <f t="shared" si="12"/>
        <v>23.67</v>
      </c>
      <c r="F809">
        <v>6146</v>
      </c>
      <c r="G809">
        <v>6193</v>
      </c>
      <c r="H809">
        <v>6235</v>
      </c>
      <c r="I809" t="s">
        <v>100</v>
      </c>
      <c r="J809">
        <v>197836</v>
      </c>
      <c r="K809">
        <v>5824607</v>
      </c>
      <c r="L809">
        <v>9.41</v>
      </c>
      <c r="M809">
        <v>1.413</v>
      </c>
    </row>
    <row r="810" spans="1:13" x14ac:dyDescent="0.2">
      <c r="A810" t="s">
        <v>197</v>
      </c>
      <c r="B810" t="s">
        <v>62</v>
      </c>
      <c r="C810">
        <v>29</v>
      </c>
      <c r="D810">
        <v>23.896000000000001</v>
      </c>
      <c r="E810">
        <f t="shared" si="12"/>
        <v>23.9</v>
      </c>
      <c r="F810">
        <v>6235</v>
      </c>
      <c r="G810">
        <v>6265</v>
      </c>
      <c r="H810">
        <v>6285</v>
      </c>
      <c r="I810" t="s">
        <v>100</v>
      </c>
      <c r="J810">
        <v>247980</v>
      </c>
      <c r="K810">
        <v>6041260</v>
      </c>
      <c r="L810">
        <v>9.76</v>
      </c>
      <c r="M810">
        <v>1.466</v>
      </c>
    </row>
    <row r="811" spans="1:13" x14ac:dyDescent="0.2">
      <c r="A811" t="s">
        <v>197</v>
      </c>
      <c r="B811" t="s">
        <v>63</v>
      </c>
      <c r="C811">
        <v>30</v>
      </c>
      <c r="D811">
        <v>24.844999999999999</v>
      </c>
      <c r="E811">
        <f t="shared" si="12"/>
        <v>24.85</v>
      </c>
      <c r="F811">
        <v>6498</v>
      </c>
      <c r="G811">
        <v>6565</v>
      </c>
      <c r="H811">
        <v>6601</v>
      </c>
      <c r="I811" t="s">
        <v>100</v>
      </c>
      <c r="J811">
        <v>44989</v>
      </c>
      <c r="K811">
        <v>1468484</v>
      </c>
      <c r="L811">
        <v>2.37</v>
      </c>
      <c r="M811">
        <v>0.35599999999999998</v>
      </c>
    </row>
    <row r="812" spans="1:13" x14ac:dyDescent="0.2">
      <c r="A812" t="s">
        <v>197</v>
      </c>
      <c r="B812" t="s">
        <v>65</v>
      </c>
      <c r="C812">
        <v>31</v>
      </c>
      <c r="D812">
        <v>25.15</v>
      </c>
      <c r="E812">
        <f t="shared" si="12"/>
        <v>25.15</v>
      </c>
      <c r="F812">
        <v>6603</v>
      </c>
      <c r="G812">
        <v>6661</v>
      </c>
      <c r="H812">
        <v>6671</v>
      </c>
      <c r="I812" t="s">
        <v>133</v>
      </c>
      <c r="J812">
        <v>114335</v>
      </c>
      <c r="K812">
        <v>5224904</v>
      </c>
      <c r="L812">
        <v>8.44</v>
      </c>
      <c r="M812">
        <v>1.268</v>
      </c>
    </row>
    <row r="813" spans="1:13" x14ac:dyDescent="0.2">
      <c r="A813" t="s">
        <v>197</v>
      </c>
      <c r="B813" t="s">
        <v>66</v>
      </c>
      <c r="C813">
        <v>32</v>
      </c>
      <c r="D813">
        <v>25.231000000000002</v>
      </c>
      <c r="E813">
        <f t="shared" si="12"/>
        <v>25.23</v>
      </c>
      <c r="F813">
        <v>6671</v>
      </c>
      <c r="G813">
        <v>6687</v>
      </c>
      <c r="H813">
        <v>6693</v>
      </c>
      <c r="I813" t="s">
        <v>134</v>
      </c>
      <c r="J813">
        <v>198533</v>
      </c>
      <c r="K813">
        <v>6005539</v>
      </c>
      <c r="L813">
        <v>9.6999999999999993</v>
      </c>
      <c r="M813">
        <v>1.4570000000000001</v>
      </c>
    </row>
    <row r="814" spans="1:13" x14ac:dyDescent="0.2">
      <c r="A814" t="s">
        <v>197</v>
      </c>
      <c r="B814" t="s">
        <v>68</v>
      </c>
      <c r="C814">
        <v>33</v>
      </c>
      <c r="D814">
        <v>25.282</v>
      </c>
      <c r="E814">
        <f t="shared" si="12"/>
        <v>25.28</v>
      </c>
      <c r="F814">
        <v>6693</v>
      </c>
      <c r="G814">
        <v>6703</v>
      </c>
      <c r="H814">
        <v>6747</v>
      </c>
      <c r="I814" t="s">
        <v>134</v>
      </c>
      <c r="J814">
        <v>285678</v>
      </c>
      <c r="K814">
        <v>9408049</v>
      </c>
      <c r="L814">
        <v>15.2</v>
      </c>
      <c r="M814">
        <v>2.2829999999999999</v>
      </c>
    </row>
    <row r="815" spans="1:13" x14ac:dyDescent="0.2">
      <c r="A815" t="s">
        <v>197</v>
      </c>
      <c r="B815" t="s">
        <v>69</v>
      </c>
      <c r="C815">
        <v>34</v>
      </c>
      <c r="D815">
        <v>25.626999999999999</v>
      </c>
      <c r="E815">
        <f t="shared" si="12"/>
        <v>25.63</v>
      </c>
      <c r="F815">
        <v>6747</v>
      </c>
      <c r="G815">
        <v>6812</v>
      </c>
      <c r="H815">
        <v>6820</v>
      </c>
      <c r="I815" t="s">
        <v>53</v>
      </c>
      <c r="J815">
        <v>65820</v>
      </c>
      <c r="K815">
        <v>2866950</v>
      </c>
      <c r="L815">
        <v>4.63</v>
      </c>
      <c r="M815">
        <v>0.69599999999999995</v>
      </c>
    </row>
    <row r="816" spans="1:13" x14ac:dyDescent="0.2">
      <c r="A816" t="s">
        <v>197</v>
      </c>
      <c r="B816" t="s">
        <v>70</v>
      </c>
      <c r="C816">
        <v>35</v>
      </c>
      <c r="D816">
        <v>25.675000000000001</v>
      </c>
      <c r="E816">
        <f t="shared" si="12"/>
        <v>25.68</v>
      </c>
      <c r="F816">
        <v>6820</v>
      </c>
      <c r="G816">
        <v>6827</v>
      </c>
      <c r="H816">
        <v>6873</v>
      </c>
      <c r="I816" t="s">
        <v>73</v>
      </c>
      <c r="J816">
        <v>63596</v>
      </c>
      <c r="K816">
        <v>2144012</v>
      </c>
      <c r="L816">
        <v>3.46</v>
      </c>
      <c r="M816">
        <v>0.52</v>
      </c>
    </row>
    <row r="817" spans="1:13" x14ac:dyDescent="0.2">
      <c r="A817" t="s">
        <v>197</v>
      </c>
      <c r="B817" t="s">
        <v>71</v>
      </c>
      <c r="C817">
        <v>36</v>
      </c>
      <c r="D817">
        <v>26.626999999999999</v>
      </c>
      <c r="E817">
        <f t="shared" si="12"/>
        <v>26.63</v>
      </c>
      <c r="F817">
        <v>7065</v>
      </c>
      <c r="G817">
        <v>7128</v>
      </c>
      <c r="H817">
        <v>7187</v>
      </c>
      <c r="I817" t="s">
        <v>55</v>
      </c>
      <c r="J817">
        <v>114147</v>
      </c>
      <c r="K817">
        <v>5266171</v>
      </c>
      <c r="L817">
        <v>8.51</v>
      </c>
      <c r="M817">
        <v>1.278</v>
      </c>
    </row>
    <row r="818" spans="1:13" x14ac:dyDescent="0.2">
      <c r="A818" t="s">
        <v>197</v>
      </c>
      <c r="B818" t="s">
        <v>72</v>
      </c>
      <c r="C818">
        <v>37</v>
      </c>
      <c r="D818">
        <v>27.908000000000001</v>
      </c>
      <c r="E818">
        <f t="shared" si="12"/>
        <v>27.91</v>
      </c>
      <c r="F818">
        <v>7502</v>
      </c>
      <c r="G818">
        <v>7533</v>
      </c>
      <c r="H818">
        <v>7554</v>
      </c>
      <c r="I818" t="s">
        <v>67</v>
      </c>
      <c r="J818">
        <v>30359</v>
      </c>
      <c r="K818">
        <v>776927</v>
      </c>
      <c r="L818">
        <v>1.26</v>
      </c>
      <c r="M818">
        <v>0.189</v>
      </c>
    </row>
    <row r="819" spans="1:13" x14ac:dyDescent="0.2">
      <c r="A819" t="s">
        <v>197</v>
      </c>
      <c r="B819" t="s">
        <v>74</v>
      </c>
      <c r="C819">
        <v>38</v>
      </c>
      <c r="D819">
        <v>30.946999999999999</v>
      </c>
      <c r="E819">
        <f t="shared" si="12"/>
        <v>30.95</v>
      </c>
      <c r="F819">
        <v>8461</v>
      </c>
      <c r="G819">
        <v>8494</v>
      </c>
      <c r="H819">
        <v>8549</v>
      </c>
      <c r="I819" t="s">
        <v>97</v>
      </c>
      <c r="J819">
        <v>84023</v>
      </c>
      <c r="K819">
        <v>3187039</v>
      </c>
      <c r="L819">
        <v>5.15</v>
      </c>
      <c r="M819">
        <v>0.77300000000000002</v>
      </c>
    </row>
    <row r="820" spans="1:13" x14ac:dyDescent="0.2">
      <c r="A820" t="s">
        <v>197</v>
      </c>
      <c r="B820" t="s">
        <v>75</v>
      </c>
      <c r="C820">
        <v>39</v>
      </c>
      <c r="D820">
        <v>31.742999999999999</v>
      </c>
      <c r="E820">
        <f t="shared" si="12"/>
        <v>31.74</v>
      </c>
      <c r="F820">
        <v>8696</v>
      </c>
      <c r="G820">
        <v>8746</v>
      </c>
      <c r="H820">
        <v>8813</v>
      </c>
      <c r="I820" t="s">
        <v>97</v>
      </c>
      <c r="J820">
        <v>100171</v>
      </c>
      <c r="K820">
        <v>4983558</v>
      </c>
      <c r="L820">
        <v>8.0500000000000007</v>
      </c>
      <c r="M820">
        <v>1.2090000000000001</v>
      </c>
    </row>
    <row r="821" spans="1:13" x14ac:dyDescent="0.2">
      <c r="A821" t="s">
        <v>197</v>
      </c>
      <c r="B821" t="s">
        <v>76</v>
      </c>
      <c r="C821">
        <v>40</v>
      </c>
      <c r="D821">
        <v>34.212000000000003</v>
      </c>
      <c r="E821">
        <f t="shared" si="12"/>
        <v>34.21</v>
      </c>
      <c r="F821">
        <v>9500</v>
      </c>
      <c r="G821">
        <v>9527</v>
      </c>
      <c r="H821">
        <v>9567</v>
      </c>
      <c r="I821" t="s">
        <v>21</v>
      </c>
      <c r="J821">
        <v>1413336</v>
      </c>
      <c r="K821">
        <v>35173472</v>
      </c>
      <c r="L821">
        <v>56.82</v>
      </c>
      <c r="M821">
        <v>8.5350000000000001</v>
      </c>
    </row>
    <row r="822" spans="1:13" x14ac:dyDescent="0.2">
      <c r="A822" t="s">
        <v>197</v>
      </c>
      <c r="B822" t="s">
        <v>78</v>
      </c>
      <c r="C822">
        <v>41</v>
      </c>
      <c r="D822">
        <v>34.414999999999999</v>
      </c>
      <c r="E822">
        <f t="shared" si="12"/>
        <v>34.42</v>
      </c>
      <c r="F822">
        <v>9567</v>
      </c>
      <c r="G822">
        <v>9591</v>
      </c>
      <c r="H822">
        <v>9630</v>
      </c>
      <c r="I822" t="s">
        <v>21</v>
      </c>
      <c r="J822">
        <v>55432</v>
      </c>
      <c r="K822">
        <v>2129242</v>
      </c>
      <c r="L822">
        <v>3.44</v>
      </c>
      <c r="M822">
        <v>0.51700000000000002</v>
      </c>
    </row>
    <row r="823" spans="1:13" x14ac:dyDescent="0.2">
      <c r="A823" t="s">
        <v>197</v>
      </c>
      <c r="B823" t="s">
        <v>79</v>
      </c>
      <c r="C823">
        <v>42</v>
      </c>
      <c r="D823">
        <v>34.935000000000002</v>
      </c>
      <c r="E823">
        <f t="shared" si="12"/>
        <v>34.94</v>
      </c>
      <c r="F823">
        <v>9745</v>
      </c>
      <c r="G823">
        <v>9756</v>
      </c>
      <c r="H823">
        <v>9792</v>
      </c>
      <c r="I823" t="s">
        <v>185</v>
      </c>
      <c r="J823">
        <v>54071</v>
      </c>
      <c r="K823">
        <v>1569775</v>
      </c>
      <c r="L823">
        <v>2.54</v>
      </c>
      <c r="M823">
        <v>0.38100000000000001</v>
      </c>
    </row>
    <row r="824" spans="1:13" x14ac:dyDescent="0.2">
      <c r="A824" t="s">
        <v>197</v>
      </c>
      <c r="B824" t="s">
        <v>80</v>
      </c>
      <c r="C824">
        <v>43</v>
      </c>
      <c r="D824">
        <v>35.665999999999997</v>
      </c>
      <c r="E824">
        <f t="shared" si="12"/>
        <v>35.67</v>
      </c>
      <c r="F824">
        <v>9936</v>
      </c>
      <c r="G824">
        <v>9987</v>
      </c>
      <c r="H824">
        <v>10017</v>
      </c>
      <c r="I824" t="s">
        <v>97</v>
      </c>
      <c r="J824">
        <v>31144</v>
      </c>
      <c r="K824">
        <v>693875</v>
      </c>
      <c r="L824">
        <v>1.1200000000000001</v>
      </c>
      <c r="M824">
        <v>0.16800000000000001</v>
      </c>
    </row>
    <row r="825" spans="1:13" x14ac:dyDescent="0.2">
      <c r="A825" t="s">
        <v>197</v>
      </c>
      <c r="B825" t="s">
        <v>81</v>
      </c>
      <c r="C825">
        <v>44</v>
      </c>
      <c r="D825">
        <v>36.110999999999997</v>
      </c>
      <c r="E825">
        <f t="shared" si="12"/>
        <v>36.11</v>
      </c>
      <c r="F825">
        <v>10080</v>
      </c>
      <c r="G825">
        <v>10128</v>
      </c>
      <c r="H825">
        <v>10138</v>
      </c>
      <c r="I825" t="s">
        <v>184</v>
      </c>
      <c r="J825">
        <v>31005</v>
      </c>
      <c r="K825">
        <v>1015712</v>
      </c>
      <c r="L825">
        <v>1.64</v>
      </c>
      <c r="M825">
        <v>0.246</v>
      </c>
    </row>
    <row r="826" spans="1:13" x14ac:dyDescent="0.2">
      <c r="A826" t="s">
        <v>197</v>
      </c>
      <c r="B826" t="s">
        <v>82</v>
      </c>
      <c r="C826">
        <v>45</v>
      </c>
      <c r="D826">
        <v>36.164000000000001</v>
      </c>
      <c r="E826">
        <f t="shared" si="12"/>
        <v>36.159999999999997</v>
      </c>
      <c r="F826">
        <v>10138</v>
      </c>
      <c r="G826">
        <v>10144</v>
      </c>
      <c r="H826">
        <v>10170</v>
      </c>
      <c r="I826" t="s">
        <v>186</v>
      </c>
      <c r="J826">
        <v>49505</v>
      </c>
      <c r="K826">
        <v>968525</v>
      </c>
      <c r="L826">
        <v>1.56</v>
      </c>
      <c r="M826">
        <v>0.23499999999999999</v>
      </c>
    </row>
    <row r="827" spans="1:13" x14ac:dyDescent="0.2">
      <c r="A827" t="s">
        <v>197</v>
      </c>
      <c r="B827" t="s">
        <v>84</v>
      </c>
      <c r="C827">
        <v>46</v>
      </c>
      <c r="D827">
        <v>36.536999999999999</v>
      </c>
      <c r="E827">
        <f t="shared" si="12"/>
        <v>36.54</v>
      </c>
      <c r="F827">
        <v>10221</v>
      </c>
      <c r="G827">
        <v>10262</v>
      </c>
      <c r="H827">
        <v>10270</v>
      </c>
      <c r="I827" t="s">
        <v>184</v>
      </c>
      <c r="J827">
        <v>26271</v>
      </c>
      <c r="K827">
        <v>362285</v>
      </c>
      <c r="L827">
        <v>0.59</v>
      </c>
      <c r="M827">
        <v>8.7999999999999995E-2</v>
      </c>
    </row>
    <row r="828" spans="1:13" x14ac:dyDescent="0.2">
      <c r="A828" t="s">
        <v>197</v>
      </c>
      <c r="B828" t="s">
        <v>85</v>
      </c>
      <c r="C828">
        <v>47</v>
      </c>
      <c r="D828">
        <v>36.585000000000001</v>
      </c>
      <c r="E828">
        <f t="shared" si="12"/>
        <v>36.590000000000003</v>
      </c>
      <c r="F828">
        <v>10270</v>
      </c>
      <c r="G828">
        <v>10278</v>
      </c>
      <c r="H828">
        <v>10295</v>
      </c>
      <c r="I828" t="s">
        <v>21</v>
      </c>
      <c r="J828">
        <v>65306</v>
      </c>
      <c r="K828">
        <v>1490958</v>
      </c>
      <c r="L828">
        <v>2.41</v>
      </c>
      <c r="M828">
        <v>0.36199999999999999</v>
      </c>
    </row>
    <row r="829" spans="1:13" x14ac:dyDescent="0.2">
      <c r="A829" t="s">
        <v>197</v>
      </c>
      <c r="B829" t="s">
        <v>86</v>
      </c>
      <c r="C829">
        <v>48</v>
      </c>
      <c r="D829">
        <v>36.659999999999997</v>
      </c>
      <c r="E829">
        <f t="shared" si="12"/>
        <v>36.659999999999997</v>
      </c>
      <c r="F829">
        <v>10295</v>
      </c>
      <c r="G829">
        <v>10301</v>
      </c>
      <c r="H829">
        <v>10314</v>
      </c>
      <c r="I829" t="s">
        <v>135</v>
      </c>
      <c r="J829">
        <v>44140</v>
      </c>
      <c r="K829">
        <v>935691</v>
      </c>
      <c r="L829">
        <v>1.51</v>
      </c>
      <c r="M829">
        <v>0.22700000000000001</v>
      </c>
    </row>
    <row r="830" spans="1:13" x14ac:dyDescent="0.2">
      <c r="A830" t="s">
        <v>197</v>
      </c>
      <c r="B830" t="s">
        <v>88</v>
      </c>
      <c r="C830">
        <v>49</v>
      </c>
      <c r="D830">
        <v>36.731000000000002</v>
      </c>
      <c r="E830">
        <f t="shared" si="12"/>
        <v>36.729999999999997</v>
      </c>
      <c r="F830">
        <v>10314</v>
      </c>
      <c r="G830">
        <v>10324</v>
      </c>
      <c r="H830">
        <v>10361</v>
      </c>
      <c r="I830" t="s">
        <v>186</v>
      </c>
      <c r="J830">
        <v>36812</v>
      </c>
      <c r="K830">
        <v>1492071</v>
      </c>
      <c r="L830">
        <v>2.41</v>
      </c>
      <c r="M830">
        <v>0.36199999999999999</v>
      </c>
    </row>
    <row r="831" spans="1:13" x14ac:dyDescent="0.2">
      <c r="A831" t="s">
        <v>197</v>
      </c>
      <c r="B831" t="s">
        <v>89</v>
      </c>
      <c r="C831">
        <v>50</v>
      </c>
      <c r="D831">
        <v>37.192999999999998</v>
      </c>
      <c r="E831">
        <f t="shared" si="12"/>
        <v>37.19</v>
      </c>
      <c r="F831">
        <v>10420</v>
      </c>
      <c r="G831">
        <v>10470</v>
      </c>
      <c r="H831">
        <v>10476</v>
      </c>
      <c r="I831" t="s">
        <v>135</v>
      </c>
      <c r="J831">
        <v>39396</v>
      </c>
      <c r="K831">
        <v>2225560</v>
      </c>
      <c r="L831">
        <v>3.6</v>
      </c>
      <c r="M831">
        <v>0.54</v>
      </c>
    </row>
    <row r="832" spans="1:13" x14ac:dyDescent="0.2">
      <c r="A832" t="s">
        <v>197</v>
      </c>
      <c r="B832" t="s">
        <v>90</v>
      </c>
      <c r="C832">
        <v>51</v>
      </c>
      <c r="D832">
        <v>37.24</v>
      </c>
      <c r="E832">
        <f t="shared" si="12"/>
        <v>37.24</v>
      </c>
      <c r="F832">
        <v>10476</v>
      </c>
      <c r="G832">
        <v>10485</v>
      </c>
      <c r="H832">
        <v>10491</v>
      </c>
      <c r="I832" t="s">
        <v>135</v>
      </c>
      <c r="J832">
        <v>55612</v>
      </c>
      <c r="K832">
        <v>1151222</v>
      </c>
      <c r="L832">
        <v>1.86</v>
      </c>
      <c r="M832">
        <v>0.27900000000000003</v>
      </c>
    </row>
    <row r="833" spans="1:13" x14ac:dyDescent="0.2">
      <c r="A833" t="s">
        <v>197</v>
      </c>
      <c r="B833" t="s">
        <v>92</v>
      </c>
      <c r="C833">
        <v>52</v>
      </c>
      <c r="D833">
        <v>37.292999999999999</v>
      </c>
      <c r="E833">
        <f t="shared" si="12"/>
        <v>37.29</v>
      </c>
      <c r="F833">
        <v>10491</v>
      </c>
      <c r="G833">
        <v>10502</v>
      </c>
      <c r="H833">
        <v>10518</v>
      </c>
      <c r="I833" t="s">
        <v>135</v>
      </c>
      <c r="J833">
        <v>71497</v>
      </c>
      <c r="K833">
        <v>1934207</v>
      </c>
      <c r="L833">
        <v>3.12</v>
      </c>
      <c r="M833">
        <v>0.46899999999999997</v>
      </c>
    </row>
    <row r="834" spans="1:13" x14ac:dyDescent="0.2">
      <c r="A834" t="s">
        <v>197</v>
      </c>
      <c r="B834" t="s">
        <v>94</v>
      </c>
      <c r="C834">
        <v>53</v>
      </c>
      <c r="D834">
        <v>37.375999999999998</v>
      </c>
      <c r="E834">
        <f t="shared" si="12"/>
        <v>37.380000000000003</v>
      </c>
      <c r="F834">
        <v>10518</v>
      </c>
      <c r="G834">
        <v>10528</v>
      </c>
      <c r="H834">
        <v>10549</v>
      </c>
      <c r="I834" t="s">
        <v>135</v>
      </c>
      <c r="J834">
        <v>58628</v>
      </c>
      <c r="K834">
        <v>1763459</v>
      </c>
      <c r="L834">
        <v>2.85</v>
      </c>
      <c r="M834">
        <v>0.42799999999999999</v>
      </c>
    </row>
    <row r="835" spans="1:13" x14ac:dyDescent="0.2">
      <c r="A835" t="s">
        <v>197</v>
      </c>
      <c r="B835" t="s">
        <v>95</v>
      </c>
      <c r="C835">
        <v>54</v>
      </c>
      <c r="D835">
        <v>37.636000000000003</v>
      </c>
      <c r="E835">
        <f t="shared" ref="E835:E898" si="13">ROUND(D835,2)</f>
        <v>37.64</v>
      </c>
      <c r="F835">
        <v>10577</v>
      </c>
      <c r="G835">
        <v>10610</v>
      </c>
      <c r="H835">
        <v>10615</v>
      </c>
      <c r="I835" t="s">
        <v>135</v>
      </c>
      <c r="J835">
        <v>82485</v>
      </c>
      <c r="K835">
        <v>2980121</v>
      </c>
      <c r="L835">
        <v>4.8099999999999996</v>
      </c>
      <c r="M835">
        <v>0.72299999999999998</v>
      </c>
    </row>
    <row r="836" spans="1:13" x14ac:dyDescent="0.2">
      <c r="A836" t="s">
        <v>197</v>
      </c>
      <c r="B836" t="s">
        <v>96</v>
      </c>
      <c r="C836">
        <v>55</v>
      </c>
      <c r="D836">
        <v>37.673000000000002</v>
      </c>
      <c r="E836">
        <f t="shared" si="13"/>
        <v>37.67</v>
      </c>
      <c r="F836">
        <v>10615</v>
      </c>
      <c r="G836">
        <v>10622</v>
      </c>
      <c r="H836">
        <v>10629</v>
      </c>
      <c r="I836" t="s">
        <v>135</v>
      </c>
      <c r="J836">
        <v>95088</v>
      </c>
      <c r="K836">
        <v>2219646</v>
      </c>
      <c r="L836">
        <v>3.59</v>
      </c>
      <c r="M836">
        <v>0.53900000000000003</v>
      </c>
    </row>
    <row r="837" spans="1:13" x14ac:dyDescent="0.2">
      <c r="A837" t="s">
        <v>197</v>
      </c>
      <c r="B837" t="s">
        <v>98</v>
      </c>
      <c r="C837">
        <v>56</v>
      </c>
      <c r="D837">
        <v>37.71</v>
      </c>
      <c r="E837">
        <f t="shared" si="13"/>
        <v>37.71</v>
      </c>
      <c r="F837">
        <v>10629</v>
      </c>
      <c r="G837">
        <v>10633</v>
      </c>
      <c r="H837">
        <v>10654</v>
      </c>
      <c r="I837" t="s">
        <v>135</v>
      </c>
      <c r="J837">
        <v>94689</v>
      </c>
      <c r="K837">
        <v>3390818</v>
      </c>
      <c r="L837">
        <v>5.48</v>
      </c>
      <c r="M837">
        <v>0.82299999999999995</v>
      </c>
    </row>
    <row r="838" spans="1:13" x14ac:dyDescent="0.2">
      <c r="A838" t="s">
        <v>197</v>
      </c>
      <c r="B838" t="s">
        <v>99</v>
      </c>
      <c r="C838">
        <v>57</v>
      </c>
      <c r="D838">
        <v>37.987000000000002</v>
      </c>
      <c r="E838">
        <f t="shared" si="13"/>
        <v>37.99</v>
      </c>
      <c r="F838">
        <v>10695</v>
      </c>
      <c r="G838">
        <v>10721</v>
      </c>
      <c r="H838">
        <v>10781</v>
      </c>
      <c r="I838" t="s">
        <v>53</v>
      </c>
      <c r="J838">
        <v>756730</v>
      </c>
      <c r="K838">
        <v>22752749</v>
      </c>
      <c r="L838">
        <v>36.75</v>
      </c>
      <c r="M838">
        <v>5.5209999999999999</v>
      </c>
    </row>
    <row r="839" spans="1:13" x14ac:dyDescent="0.2">
      <c r="A839" t="s">
        <v>197</v>
      </c>
      <c r="B839" t="s">
        <v>101</v>
      </c>
      <c r="C839">
        <v>58</v>
      </c>
      <c r="D839">
        <v>38.43</v>
      </c>
      <c r="E839">
        <f t="shared" si="13"/>
        <v>38.43</v>
      </c>
      <c r="F839">
        <v>10806</v>
      </c>
      <c r="G839">
        <v>10861</v>
      </c>
      <c r="H839">
        <v>10902</v>
      </c>
      <c r="I839" t="s">
        <v>53</v>
      </c>
      <c r="J839">
        <v>81811</v>
      </c>
      <c r="K839">
        <v>8709821</v>
      </c>
      <c r="L839">
        <v>14.07</v>
      </c>
      <c r="M839">
        <v>2.113</v>
      </c>
    </row>
    <row r="840" spans="1:13" x14ac:dyDescent="0.2">
      <c r="A840" t="s">
        <v>197</v>
      </c>
      <c r="B840" t="s">
        <v>102</v>
      </c>
      <c r="C840">
        <v>59</v>
      </c>
      <c r="D840">
        <v>38.720999999999997</v>
      </c>
      <c r="E840">
        <f t="shared" si="13"/>
        <v>38.72</v>
      </c>
      <c r="F840">
        <v>10936</v>
      </c>
      <c r="G840">
        <v>10953</v>
      </c>
      <c r="H840">
        <v>10979</v>
      </c>
      <c r="I840" t="s">
        <v>53</v>
      </c>
      <c r="J840">
        <v>53252</v>
      </c>
      <c r="K840">
        <v>2278060</v>
      </c>
      <c r="L840">
        <v>3.68</v>
      </c>
      <c r="M840">
        <v>0.55300000000000005</v>
      </c>
    </row>
    <row r="841" spans="1:13" x14ac:dyDescent="0.2">
      <c r="A841" t="s">
        <v>197</v>
      </c>
      <c r="B841" t="s">
        <v>103</v>
      </c>
      <c r="C841">
        <v>60</v>
      </c>
      <c r="D841">
        <v>38.820999999999998</v>
      </c>
      <c r="E841">
        <f t="shared" si="13"/>
        <v>38.82</v>
      </c>
      <c r="F841">
        <v>10979</v>
      </c>
      <c r="G841">
        <v>10985</v>
      </c>
      <c r="H841">
        <v>11011</v>
      </c>
      <c r="I841" t="s">
        <v>73</v>
      </c>
      <c r="J841">
        <v>46563</v>
      </c>
      <c r="K841">
        <v>1061783</v>
      </c>
      <c r="L841">
        <v>1.72</v>
      </c>
      <c r="M841">
        <v>0.25800000000000001</v>
      </c>
    </row>
    <row r="842" spans="1:13" x14ac:dyDescent="0.2">
      <c r="A842" t="s">
        <v>197</v>
      </c>
      <c r="B842" t="s">
        <v>104</v>
      </c>
      <c r="C842">
        <v>61</v>
      </c>
      <c r="D842">
        <v>39.750999999999998</v>
      </c>
      <c r="E842">
        <f t="shared" si="13"/>
        <v>39.75</v>
      </c>
      <c r="F842">
        <v>11241</v>
      </c>
      <c r="G842">
        <v>11279</v>
      </c>
      <c r="H842">
        <v>11311</v>
      </c>
      <c r="I842" t="s">
        <v>73</v>
      </c>
      <c r="J842">
        <v>39286</v>
      </c>
      <c r="K842">
        <v>1454783</v>
      </c>
      <c r="L842">
        <v>2.35</v>
      </c>
      <c r="M842">
        <v>0.35299999999999998</v>
      </c>
    </row>
    <row r="843" spans="1:13" x14ac:dyDescent="0.2">
      <c r="A843" t="s">
        <v>198</v>
      </c>
      <c r="B843" t="s">
        <v>14</v>
      </c>
      <c r="C843">
        <v>1</v>
      </c>
      <c r="D843">
        <v>4.1849999999999996</v>
      </c>
      <c r="E843">
        <f t="shared" si="13"/>
        <v>4.1900000000000004</v>
      </c>
      <c r="F843">
        <v>5</v>
      </c>
      <c r="G843">
        <v>31</v>
      </c>
      <c r="H843">
        <v>100</v>
      </c>
      <c r="I843" t="s">
        <v>77</v>
      </c>
      <c r="J843">
        <v>531384</v>
      </c>
      <c r="K843">
        <v>10300144</v>
      </c>
      <c r="L843">
        <v>17.72</v>
      </c>
      <c r="M843">
        <v>4.8920000000000003</v>
      </c>
    </row>
    <row r="844" spans="1:13" x14ac:dyDescent="0.2">
      <c r="A844" t="s">
        <v>198</v>
      </c>
      <c r="B844" t="s">
        <v>16</v>
      </c>
      <c r="C844">
        <v>2</v>
      </c>
      <c r="D844">
        <v>4.4459999999999997</v>
      </c>
      <c r="E844">
        <f t="shared" si="13"/>
        <v>4.45</v>
      </c>
      <c r="F844">
        <v>100</v>
      </c>
      <c r="G844">
        <v>113</v>
      </c>
      <c r="H844">
        <v>138</v>
      </c>
      <c r="I844" t="s">
        <v>185</v>
      </c>
      <c r="J844">
        <v>23870</v>
      </c>
      <c r="K844">
        <v>947201</v>
      </c>
      <c r="L844">
        <v>1.63</v>
      </c>
      <c r="M844">
        <v>0.45</v>
      </c>
    </row>
    <row r="845" spans="1:13" x14ac:dyDescent="0.2">
      <c r="A845" t="s">
        <v>198</v>
      </c>
      <c r="B845" t="s">
        <v>18</v>
      </c>
      <c r="C845">
        <v>3</v>
      </c>
      <c r="D845">
        <v>4.7060000000000004</v>
      </c>
      <c r="E845">
        <f t="shared" si="13"/>
        <v>4.71</v>
      </c>
      <c r="F845">
        <v>170</v>
      </c>
      <c r="G845">
        <v>196</v>
      </c>
      <c r="H845">
        <v>282</v>
      </c>
      <c r="I845" t="s">
        <v>91</v>
      </c>
      <c r="J845">
        <v>255381</v>
      </c>
      <c r="K845">
        <v>7460192</v>
      </c>
      <c r="L845">
        <v>12.84</v>
      </c>
      <c r="M845">
        <v>3.5430000000000001</v>
      </c>
    </row>
    <row r="846" spans="1:13" x14ac:dyDescent="0.2">
      <c r="A846" t="s">
        <v>198</v>
      </c>
      <c r="B846" t="s">
        <v>20</v>
      </c>
      <c r="C846">
        <v>4</v>
      </c>
      <c r="D846">
        <v>5.0259999999999998</v>
      </c>
      <c r="E846">
        <f t="shared" si="13"/>
        <v>5.03</v>
      </c>
      <c r="F846">
        <v>282</v>
      </c>
      <c r="G846">
        <v>297</v>
      </c>
      <c r="H846">
        <v>357</v>
      </c>
      <c r="I846" t="s">
        <v>162</v>
      </c>
      <c r="J846">
        <v>72055</v>
      </c>
      <c r="K846">
        <v>4380755</v>
      </c>
      <c r="L846">
        <v>7.54</v>
      </c>
      <c r="M846">
        <v>2.08</v>
      </c>
    </row>
    <row r="847" spans="1:13" x14ac:dyDescent="0.2">
      <c r="A847" t="s">
        <v>198</v>
      </c>
      <c r="B847" t="s">
        <v>22</v>
      </c>
      <c r="C847">
        <v>5</v>
      </c>
      <c r="D847">
        <v>5.2960000000000003</v>
      </c>
      <c r="E847">
        <f t="shared" si="13"/>
        <v>5.3</v>
      </c>
      <c r="F847">
        <v>357</v>
      </c>
      <c r="G847">
        <v>382</v>
      </c>
      <c r="H847">
        <v>402</v>
      </c>
      <c r="I847" t="s">
        <v>162</v>
      </c>
      <c r="J847">
        <v>19194</v>
      </c>
      <c r="K847">
        <v>1089747</v>
      </c>
      <c r="L847">
        <v>1.88</v>
      </c>
      <c r="M847">
        <v>0.51800000000000002</v>
      </c>
    </row>
    <row r="848" spans="1:13" x14ac:dyDescent="0.2">
      <c r="A848" t="s">
        <v>198</v>
      </c>
      <c r="B848" t="s">
        <v>24</v>
      </c>
      <c r="C848">
        <v>6</v>
      </c>
      <c r="D848">
        <v>5.7530000000000001</v>
      </c>
      <c r="E848">
        <f t="shared" si="13"/>
        <v>5.75</v>
      </c>
      <c r="F848">
        <v>503</v>
      </c>
      <c r="G848">
        <v>527</v>
      </c>
      <c r="H848">
        <v>562</v>
      </c>
      <c r="I848" t="s">
        <v>129</v>
      </c>
      <c r="J848">
        <v>24167</v>
      </c>
      <c r="K848">
        <v>1604716</v>
      </c>
      <c r="L848">
        <v>2.76</v>
      </c>
      <c r="M848">
        <v>0.76200000000000001</v>
      </c>
    </row>
    <row r="849" spans="1:13" x14ac:dyDescent="0.2">
      <c r="A849" t="s">
        <v>198</v>
      </c>
      <c r="B849" t="s">
        <v>26</v>
      </c>
      <c r="C849">
        <v>7</v>
      </c>
      <c r="D849">
        <v>6.3220000000000001</v>
      </c>
      <c r="E849">
        <f t="shared" si="13"/>
        <v>6.32</v>
      </c>
      <c r="F849">
        <v>669</v>
      </c>
      <c r="G849">
        <v>707</v>
      </c>
      <c r="H849">
        <v>775</v>
      </c>
      <c r="I849" t="s">
        <v>168</v>
      </c>
      <c r="J849">
        <v>102034</v>
      </c>
      <c r="K849">
        <v>4996119</v>
      </c>
      <c r="L849">
        <v>8.6</v>
      </c>
      <c r="M849">
        <v>2.3730000000000002</v>
      </c>
    </row>
    <row r="850" spans="1:13" x14ac:dyDescent="0.2">
      <c r="A850" t="s">
        <v>198</v>
      </c>
      <c r="B850" t="s">
        <v>27</v>
      </c>
      <c r="C850">
        <v>8</v>
      </c>
      <c r="D850">
        <v>8.6470000000000002</v>
      </c>
      <c r="E850">
        <f t="shared" si="13"/>
        <v>8.65</v>
      </c>
      <c r="F850">
        <v>1426</v>
      </c>
      <c r="G850">
        <v>1442</v>
      </c>
      <c r="H850">
        <v>1498</v>
      </c>
      <c r="I850" t="s">
        <v>15</v>
      </c>
      <c r="J850">
        <v>50297</v>
      </c>
      <c r="K850">
        <v>3089884</v>
      </c>
      <c r="L850">
        <v>5.32</v>
      </c>
      <c r="M850">
        <v>1.4670000000000001</v>
      </c>
    </row>
    <row r="851" spans="1:13" x14ac:dyDescent="0.2">
      <c r="A851" t="s">
        <v>198</v>
      </c>
      <c r="B851" t="s">
        <v>28</v>
      </c>
      <c r="C851">
        <v>9</v>
      </c>
      <c r="D851">
        <v>9.4009999999999998</v>
      </c>
      <c r="E851">
        <f t="shared" si="13"/>
        <v>9.4</v>
      </c>
      <c r="F851">
        <v>1639</v>
      </c>
      <c r="G851">
        <v>1681</v>
      </c>
      <c r="H851">
        <v>1722</v>
      </c>
      <c r="I851" t="s">
        <v>133</v>
      </c>
      <c r="J851">
        <v>60870</v>
      </c>
      <c r="K851">
        <v>3668320</v>
      </c>
      <c r="L851">
        <v>6.31</v>
      </c>
      <c r="M851">
        <v>1.742</v>
      </c>
    </row>
    <row r="852" spans="1:13" x14ac:dyDescent="0.2">
      <c r="A852" t="s">
        <v>198</v>
      </c>
      <c r="B852" t="s">
        <v>30</v>
      </c>
      <c r="C852">
        <v>10</v>
      </c>
      <c r="D852">
        <v>9.5690000000000008</v>
      </c>
      <c r="E852">
        <f t="shared" si="13"/>
        <v>9.57</v>
      </c>
      <c r="F852">
        <v>1722</v>
      </c>
      <c r="G852">
        <v>1734</v>
      </c>
      <c r="H852">
        <v>1754</v>
      </c>
      <c r="I852" t="s">
        <v>134</v>
      </c>
      <c r="J852">
        <v>70227</v>
      </c>
      <c r="K852">
        <v>2692801</v>
      </c>
      <c r="L852">
        <v>4.63</v>
      </c>
      <c r="M852">
        <v>1.2789999999999999</v>
      </c>
    </row>
    <row r="853" spans="1:13" x14ac:dyDescent="0.2">
      <c r="A853" t="s">
        <v>198</v>
      </c>
      <c r="B853" t="s">
        <v>32</v>
      </c>
      <c r="C853">
        <v>11</v>
      </c>
      <c r="D853">
        <v>9.67</v>
      </c>
      <c r="E853">
        <f t="shared" si="13"/>
        <v>9.67</v>
      </c>
      <c r="F853">
        <v>1754</v>
      </c>
      <c r="G853">
        <v>1766</v>
      </c>
      <c r="H853">
        <v>1801</v>
      </c>
      <c r="I853" t="s">
        <v>134</v>
      </c>
      <c r="J853">
        <v>42926</v>
      </c>
      <c r="K853">
        <v>2023750</v>
      </c>
      <c r="L853">
        <v>3.48</v>
      </c>
      <c r="M853">
        <v>0.96099999999999997</v>
      </c>
    </row>
    <row r="854" spans="1:13" x14ac:dyDescent="0.2">
      <c r="A854" t="s">
        <v>198</v>
      </c>
      <c r="B854" t="s">
        <v>33</v>
      </c>
      <c r="C854">
        <v>12</v>
      </c>
      <c r="D854">
        <v>10.196</v>
      </c>
      <c r="E854">
        <f t="shared" si="13"/>
        <v>10.199999999999999</v>
      </c>
      <c r="F854">
        <v>1915</v>
      </c>
      <c r="G854">
        <v>1932</v>
      </c>
      <c r="H854">
        <v>2010</v>
      </c>
      <c r="I854" t="s">
        <v>168</v>
      </c>
      <c r="J854">
        <v>116992</v>
      </c>
      <c r="K854">
        <v>6124545</v>
      </c>
      <c r="L854">
        <v>10.54</v>
      </c>
      <c r="M854">
        <v>2.9089999999999998</v>
      </c>
    </row>
    <row r="855" spans="1:13" x14ac:dyDescent="0.2">
      <c r="A855" t="s">
        <v>198</v>
      </c>
      <c r="B855" t="s">
        <v>35</v>
      </c>
      <c r="C855">
        <v>13</v>
      </c>
      <c r="D855">
        <v>11.907</v>
      </c>
      <c r="E855">
        <f t="shared" si="13"/>
        <v>11.91</v>
      </c>
      <c r="F855">
        <v>2438</v>
      </c>
      <c r="G855">
        <v>2473</v>
      </c>
      <c r="H855">
        <v>2539</v>
      </c>
      <c r="I855" t="s">
        <v>15</v>
      </c>
      <c r="J855">
        <v>90538</v>
      </c>
      <c r="K855">
        <v>4328000</v>
      </c>
      <c r="L855">
        <v>7.45</v>
      </c>
      <c r="M855">
        <v>2.0550000000000002</v>
      </c>
    </row>
    <row r="856" spans="1:13" x14ac:dyDescent="0.2">
      <c r="A856" t="s">
        <v>198</v>
      </c>
      <c r="B856" t="s">
        <v>36</v>
      </c>
      <c r="C856">
        <v>14</v>
      </c>
      <c r="D856">
        <v>12.568</v>
      </c>
      <c r="E856">
        <f t="shared" si="13"/>
        <v>12.57</v>
      </c>
      <c r="F856">
        <v>2659</v>
      </c>
      <c r="G856">
        <v>2682</v>
      </c>
      <c r="H856">
        <v>2744</v>
      </c>
      <c r="I856" t="s">
        <v>129</v>
      </c>
      <c r="J856">
        <v>96893</v>
      </c>
      <c r="K856">
        <v>6168382</v>
      </c>
      <c r="L856">
        <v>10.61</v>
      </c>
      <c r="M856">
        <v>2.9289999999999998</v>
      </c>
    </row>
    <row r="857" spans="1:13" x14ac:dyDescent="0.2">
      <c r="A857" t="s">
        <v>198</v>
      </c>
      <c r="B857" t="s">
        <v>38</v>
      </c>
      <c r="C857">
        <v>15</v>
      </c>
      <c r="D857">
        <v>12.913</v>
      </c>
      <c r="E857">
        <f t="shared" si="13"/>
        <v>12.91</v>
      </c>
      <c r="F857">
        <v>2744</v>
      </c>
      <c r="G857">
        <v>2791</v>
      </c>
      <c r="H857">
        <v>2918</v>
      </c>
      <c r="I857" t="s">
        <v>73</v>
      </c>
      <c r="J857">
        <v>955370</v>
      </c>
      <c r="K857">
        <v>39564039</v>
      </c>
      <c r="L857">
        <v>68.08</v>
      </c>
      <c r="M857">
        <v>18.789000000000001</v>
      </c>
    </row>
    <row r="858" spans="1:13" x14ac:dyDescent="0.2">
      <c r="A858" t="s">
        <v>198</v>
      </c>
      <c r="B858" t="s">
        <v>40</v>
      </c>
      <c r="C858">
        <v>16</v>
      </c>
      <c r="D858">
        <v>14.252000000000001</v>
      </c>
      <c r="E858">
        <f t="shared" si="13"/>
        <v>14.25</v>
      </c>
      <c r="F858">
        <v>3169</v>
      </c>
      <c r="G858">
        <v>3215</v>
      </c>
      <c r="H858">
        <v>3256</v>
      </c>
      <c r="I858" t="s">
        <v>55</v>
      </c>
      <c r="J858">
        <v>121768</v>
      </c>
      <c r="K858">
        <v>3778820</v>
      </c>
      <c r="L858">
        <v>6.5</v>
      </c>
      <c r="M858">
        <v>1.7949999999999999</v>
      </c>
    </row>
    <row r="859" spans="1:13" x14ac:dyDescent="0.2">
      <c r="A859" t="s">
        <v>198</v>
      </c>
      <c r="B859" t="s">
        <v>42</v>
      </c>
      <c r="C859">
        <v>17</v>
      </c>
      <c r="D859">
        <v>16.073</v>
      </c>
      <c r="E859">
        <f t="shared" si="13"/>
        <v>16.07</v>
      </c>
      <c r="F859">
        <v>3774</v>
      </c>
      <c r="G859">
        <v>3791</v>
      </c>
      <c r="H859">
        <v>3868</v>
      </c>
      <c r="I859" t="s">
        <v>158</v>
      </c>
      <c r="J859">
        <v>61951</v>
      </c>
      <c r="K859">
        <v>5671921</v>
      </c>
      <c r="L859">
        <v>9.76</v>
      </c>
      <c r="M859">
        <v>2.694</v>
      </c>
    </row>
    <row r="860" spans="1:13" x14ac:dyDescent="0.2">
      <c r="A860" t="s">
        <v>198</v>
      </c>
      <c r="B860" t="s">
        <v>43</v>
      </c>
      <c r="C860">
        <v>18</v>
      </c>
      <c r="D860">
        <v>17.826000000000001</v>
      </c>
      <c r="E860">
        <f t="shared" si="13"/>
        <v>17.829999999999998</v>
      </c>
      <c r="F860">
        <v>4299</v>
      </c>
      <c r="G860">
        <v>4345</v>
      </c>
      <c r="H860">
        <v>4356</v>
      </c>
      <c r="I860" t="s">
        <v>67</v>
      </c>
      <c r="J860">
        <v>256982</v>
      </c>
      <c r="K860">
        <v>6725382</v>
      </c>
      <c r="L860">
        <v>11.57</v>
      </c>
      <c r="M860">
        <v>3.194</v>
      </c>
    </row>
    <row r="861" spans="1:13" x14ac:dyDescent="0.2">
      <c r="A861" t="s">
        <v>198</v>
      </c>
      <c r="B861" t="s">
        <v>45</v>
      </c>
      <c r="C861">
        <v>19</v>
      </c>
      <c r="D861">
        <v>17.875</v>
      </c>
      <c r="E861">
        <f t="shared" si="13"/>
        <v>17.88</v>
      </c>
      <c r="F861">
        <v>4356</v>
      </c>
      <c r="G861">
        <v>4361</v>
      </c>
      <c r="H861">
        <v>4397</v>
      </c>
      <c r="I861" t="s">
        <v>130</v>
      </c>
      <c r="J861">
        <v>121117</v>
      </c>
      <c r="K861">
        <v>3207414</v>
      </c>
      <c r="L861">
        <v>5.52</v>
      </c>
      <c r="M861">
        <v>1.5229999999999999</v>
      </c>
    </row>
    <row r="862" spans="1:13" x14ac:dyDescent="0.2">
      <c r="A862" t="s">
        <v>198</v>
      </c>
      <c r="B862" t="s">
        <v>47</v>
      </c>
      <c r="C862">
        <v>20</v>
      </c>
      <c r="D862">
        <v>18.530999999999999</v>
      </c>
      <c r="E862">
        <f t="shared" si="13"/>
        <v>18.53</v>
      </c>
      <c r="F862">
        <v>4515</v>
      </c>
      <c r="G862">
        <v>4568</v>
      </c>
      <c r="H862">
        <v>4661</v>
      </c>
      <c r="I862" t="s">
        <v>67</v>
      </c>
      <c r="J862">
        <v>493253</v>
      </c>
      <c r="K862">
        <v>21427559</v>
      </c>
      <c r="L862">
        <v>36.869999999999997</v>
      </c>
      <c r="M862">
        <v>10.176</v>
      </c>
    </row>
    <row r="863" spans="1:13" x14ac:dyDescent="0.2">
      <c r="A863" t="s">
        <v>198</v>
      </c>
      <c r="B863" t="s">
        <v>49</v>
      </c>
      <c r="C863">
        <v>21</v>
      </c>
      <c r="D863">
        <v>21.324999999999999</v>
      </c>
      <c r="E863">
        <f t="shared" si="13"/>
        <v>21.33</v>
      </c>
      <c r="F863">
        <v>5357</v>
      </c>
      <c r="G863">
        <v>5452</v>
      </c>
      <c r="H863">
        <v>5495</v>
      </c>
      <c r="I863" t="s">
        <v>46</v>
      </c>
      <c r="J863">
        <v>72445</v>
      </c>
      <c r="K863">
        <v>2317291</v>
      </c>
      <c r="L863">
        <v>3.99</v>
      </c>
      <c r="M863">
        <v>1.1000000000000001</v>
      </c>
    </row>
    <row r="864" spans="1:13" x14ac:dyDescent="0.2">
      <c r="A864" t="s">
        <v>198</v>
      </c>
      <c r="B864" t="s">
        <v>50</v>
      </c>
      <c r="C864">
        <v>22</v>
      </c>
      <c r="D864">
        <v>26.103999999999999</v>
      </c>
      <c r="E864">
        <f t="shared" si="13"/>
        <v>26.1</v>
      </c>
      <c r="F864">
        <v>6924</v>
      </c>
      <c r="G864">
        <v>6963</v>
      </c>
      <c r="H864">
        <v>6994</v>
      </c>
      <c r="I864" t="s">
        <v>157</v>
      </c>
      <c r="J864">
        <v>31588</v>
      </c>
      <c r="K864">
        <v>1077048</v>
      </c>
      <c r="L864">
        <v>1.85</v>
      </c>
      <c r="M864">
        <v>0.51100000000000001</v>
      </c>
    </row>
    <row r="865" spans="1:13" x14ac:dyDescent="0.2">
      <c r="A865" t="s">
        <v>198</v>
      </c>
      <c r="B865" t="s">
        <v>52</v>
      </c>
      <c r="C865">
        <v>23</v>
      </c>
      <c r="D865">
        <v>34.213999999999999</v>
      </c>
      <c r="E865">
        <f t="shared" si="13"/>
        <v>34.21</v>
      </c>
      <c r="F865">
        <v>9498</v>
      </c>
      <c r="G865">
        <v>9528</v>
      </c>
      <c r="H865">
        <v>9608</v>
      </c>
      <c r="I865" t="s">
        <v>25</v>
      </c>
      <c r="J865">
        <v>2342328</v>
      </c>
      <c r="K865">
        <v>58117995</v>
      </c>
      <c r="L865">
        <v>100</v>
      </c>
      <c r="M865">
        <v>27.6</v>
      </c>
    </row>
    <row r="866" spans="1:13" x14ac:dyDescent="0.2">
      <c r="A866" t="s">
        <v>198</v>
      </c>
      <c r="B866" t="s">
        <v>54</v>
      </c>
      <c r="C866">
        <v>24</v>
      </c>
      <c r="D866">
        <v>34.581000000000003</v>
      </c>
      <c r="E866">
        <f t="shared" si="13"/>
        <v>34.58</v>
      </c>
      <c r="F866">
        <v>9608</v>
      </c>
      <c r="G866">
        <v>9644</v>
      </c>
      <c r="H866">
        <v>9657</v>
      </c>
      <c r="I866" t="s">
        <v>41</v>
      </c>
      <c r="J866">
        <v>32574</v>
      </c>
      <c r="K866">
        <v>998610</v>
      </c>
      <c r="L866">
        <v>1.72</v>
      </c>
      <c r="M866">
        <v>0.47399999999999998</v>
      </c>
    </row>
    <row r="867" spans="1:13" x14ac:dyDescent="0.2">
      <c r="A867" t="s">
        <v>198</v>
      </c>
      <c r="B867" t="s">
        <v>56</v>
      </c>
      <c r="C867">
        <v>25</v>
      </c>
      <c r="D867">
        <v>36.655000000000001</v>
      </c>
      <c r="E867">
        <f t="shared" si="13"/>
        <v>36.659999999999997</v>
      </c>
      <c r="F867">
        <v>10185</v>
      </c>
      <c r="G867">
        <v>10300</v>
      </c>
      <c r="H867">
        <v>10318</v>
      </c>
      <c r="I867" t="s">
        <v>17</v>
      </c>
      <c r="J867">
        <v>36121</v>
      </c>
      <c r="K867">
        <v>2289007</v>
      </c>
      <c r="L867">
        <v>3.94</v>
      </c>
      <c r="M867">
        <v>1.087</v>
      </c>
    </row>
    <row r="868" spans="1:13" x14ac:dyDescent="0.2">
      <c r="A868" t="s">
        <v>198</v>
      </c>
      <c r="B868" t="s">
        <v>57</v>
      </c>
      <c r="C868">
        <v>26</v>
      </c>
      <c r="D868">
        <v>37.237000000000002</v>
      </c>
      <c r="E868">
        <f t="shared" si="13"/>
        <v>37.24</v>
      </c>
      <c r="F868">
        <v>10428</v>
      </c>
      <c r="G868">
        <v>10484</v>
      </c>
      <c r="H868">
        <v>10490</v>
      </c>
      <c r="I868" t="s">
        <v>23</v>
      </c>
      <c r="J868">
        <v>16701</v>
      </c>
      <c r="K868">
        <v>779614</v>
      </c>
      <c r="L868">
        <v>1.34</v>
      </c>
      <c r="M868">
        <v>0.37</v>
      </c>
    </row>
    <row r="869" spans="1:13" x14ac:dyDescent="0.2">
      <c r="A869" t="s">
        <v>198</v>
      </c>
      <c r="B869" t="s">
        <v>59</v>
      </c>
      <c r="C869">
        <v>27</v>
      </c>
      <c r="D869">
        <v>37.308</v>
      </c>
      <c r="E869">
        <f t="shared" si="13"/>
        <v>37.31</v>
      </c>
      <c r="F869">
        <v>10490</v>
      </c>
      <c r="G869">
        <v>10506</v>
      </c>
      <c r="H869">
        <v>10511</v>
      </c>
      <c r="I869" t="s">
        <v>25</v>
      </c>
      <c r="J869">
        <v>16373</v>
      </c>
      <c r="K869">
        <v>415886</v>
      </c>
      <c r="L869">
        <v>0.72</v>
      </c>
      <c r="M869">
        <v>0.19800000000000001</v>
      </c>
    </row>
    <row r="870" spans="1:13" x14ac:dyDescent="0.2">
      <c r="A870" t="s">
        <v>198</v>
      </c>
      <c r="B870" t="s">
        <v>61</v>
      </c>
      <c r="C870">
        <v>28</v>
      </c>
      <c r="D870">
        <v>37.378</v>
      </c>
      <c r="E870">
        <f t="shared" si="13"/>
        <v>37.380000000000003</v>
      </c>
      <c r="F870">
        <v>10511</v>
      </c>
      <c r="G870">
        <v>10528</v>
      </c>
      <c r="H870">
        <v>10553</v>
      </c>
      <c r="I870" t="s">
        <v>23</v>
      </c>
      <c r="J870">
        <v>20066</v>
      </c>
      <c r="K870">
        <v>763704</v>
      </c>
      <c r="L870">
        <v>1.31</v>
      </c>
      <c r="M870">
        <v>0.36299999999999999</v>
      </c>
    </row>
    <row r="871" spans="1:13" x14ac:dyDescent="0.2">
      <c r="A871" t="s">
        <v>198</v>
      </c>
      <c r="B871" t="s">
        <v>62</v>
      </c>
      <c r="C871">
        <v>29</v>
      </c>
      <c r="D871">
        <v>38.023000000000003</v>
      </c>
      <c r="E871">
        <f t="shared" si="13"/>
        <v>38.020000000000003</v>
      </c>
      <c r="F871">
        <v>10699</v>
      </c>
      <c r="G871">
        <v>10733</v>
      </c>
      <c r="H871">
        <v>10785</v>
      </c>
      <c r="I871" t="s">
        <v>64</v>
      </c>
      <c r="J871">
        <v>93156</v>
      </c>
      <c r="K871">
        <v>4561901</v>
      </c>
      <c r="L871">
        <v>7.85</v>
      </c>
      <c r="M871">
        <v>2.1659999999999999</v>
      </c>
    </row>
    <row r="872" spans="1:13" x14ac:dyDescent="0.2">
      <c r="A872" t="s">
        <v>199</v>
      </c>
      <c r="B872" t="s">
        <v>14</v>
      </c>
      <c r="C872">
        <v>1</v>
      </c>
      <c r="D872">
        <v>4.1740000000000004</v>
      </c>
      <c r="E872">
        <f t="shared" si="13"/>
        <v>4.17</v>
      </c>
      <c r="F872">
        <v>5</v>
      </c>
      <c r="G872">
        <v>27</v>
      </c>
      <c r="H872">
        <v>99</v>
      </c>
      <c r="I872" t="s">
        <v>77</v>
      </c>
      <c r="J872">
        <v>172918</v>
      </c>
      <c r="K872">
        <v>1315756</v>
      </c>
      <c r="L872">
        <v>3.98</v>
      </c>
      <c r="M872">
        <v>0.79100000000000004</v>
      </c>
    </row>
    <row r="873" spans="1:13" x14ac:dyDescent="0.2">
      <c r="A873" t="s">
        <v>199</v>
      </c>
      <c r="B873" t="s">
        <v>16</v>
      </c>
      <c r="C873">
        <v>2</v>
      </c>
      <c r="D873">
        <v>4.4649999999999999</v>
      </c>
      <c r="E873">
        <f t="shared" si="13"/>
        <v>4.47</v>
      </c>
      <c r="F873">
        <v>99</v>
      </c>
      <c r="G873">
        <v>120</v>
      </c>
      <c r="H873">
        <v>132</v>
      </c>
      <c r="I873" t="s">
        <v>25</v>
      </c>
      <c r="J873">
        <v>21749</v>
      </c>
      <c r="K873">
        <v>1015301</v>
      </c>
      <c r="L873">
        <v>3.07</v>
      </c>
      <c r="M873">
        <v>0.61</v>
      </c>
    </row>
    <row r="874" spans="1:13" x14ac:dyDescent="0.2">
      <c r="A874" t="s">
        <v>199</v>
      </c>
      <c r="B874" t="s">
        <v>18</v>
      </c>
      <c r="C874">
        <v>3</v>
      </c>
      <c r="D874">
        <v>4.7370000000000001</v>
      </c>
      <c r="E874">
        <f t="shared" si="13"/>
        <v>4.74</v>
      </c>
      <c r="F874">
        <v>184</v>
      </c>
      <c r="G874">
        <v>206</v>
      </c>
      <c r="H874">
        <v>257</v>
      </c>
      <c r="I874" t="s">
        <v>46</v>
      </c>
      <c r="J874">
        <v>39158</v>
      </c>
      <c r="K874">
        <v>1098606</v>
      </c>
      <c r="L874">
        <v>3.33</v>
      </c>
      <c r="M874">
        <v>0.66100000000000003</v>
      </c>
    </row>
    <row r="875" spans="1:13" x14ac:dyDescent="0.2">
      <c r="A875" t="s">
        <v>199</v>
      </c>
      <c r="B875" t="s">
        <v>20</v>
      </c>
      <c r="C875">
        <v>4</v>
      </c>
      <c r="D875">
        <v>6.2859999999999996</v>
      </c>
      <c r="E875">
        <f t="shared" si="13"/>
        <v>6.29</v>
      </c>
      <c r="F875">
        <v>660</v>
      </c>
      <c r="G875">
        <v>695</v>
      </c>
      <c r="H875">
        <v>705</v>
      </c>
      <c r="I875" t="s">
        <v>19</v>
      </c>
      <c r="J875">
        <v>21290</v>
      </c>
      <c r="K875">
        <v>823234</v>
      </c>
      <c r="L875">
        <v>2.4900000000000002</v>
      </c>
      <c r="M875">
        <v>0.495</v>
      </c>
    </row>
    <row r="876" spans="1:13" x14ac:dyDescent="0.2">
      <c r="A876" t="s">
        <v>199</v>
      </c>
      <c r="B876" t="s">
        <v>22</v>
      </c>
      <c r="C876">
        <v>5</v>
      </c>
      <c r="D876">
        <v>6.3369999999999997</v>
      </c>
      <c r="E876">
        <f t="shared" si="13"/>
        <v>6.34</v>
      </c>
      <c r="F876">
        <v>705</v>
      </c>
      <c r="G876">
        <v>711</v>
      </c>
      <c r="H876">
        <v>732</v>
      </c>
      <c r="I876" t="s">
        <v>34</v>
      </c>
      <c r="J876">
        <v>42926</v>
      </c>
      <c r="K876">
        <v>1023847</v>
      </c>
      <c r="L876">
        <v>3.1</v>
      </c>
      <c r="M876">
        <v>0.61599999999999999</v>
      </c>
    </row>
    <row r="877" spans="1:13" x14ac:dyDescent="0.2">
      <c r="A877" t="s">
        <v>199</v>
      </c>
      <c r="B877" t="s">
        <v>24</v>
      </c>
      <c r="C877">
        <v>6</v>
      </c>
      <c r="D877">
        <v>8.9689999999999994</v>
      </c>
      <c r="E877">
        <f t="shared" si="13"/>
        <v>8.9700000000000006</v>
      </c>
      <c r="F877">
        <v>1478</v>
      </c>
      <c r="G877">
        <v>1544</v>
      </c>
      <c r="H877">
        <v>1612</v>
      </c>
      <c r="I877" t="s">
        <v>77</v>
      </c>
      <c r="J877">
        <v>34214</v>
      </c>
      <c r="K877">
        <v>2629034</v>
      </c>
      <c r="L877">
        <v>7.96</v>
      </c>
      <c r="M877">
        <v>1.581</v>
      </c>
    </row>
    <row r="878" spans="1:13" x14ac:dyDescent="0.2">
      <c r="A878" t="s">
        <v>199</v>
      </c>
      <c r="B878" t="s">
        <v>26</v>
      </c>
      <c r="C878">
        <v>7</v>
      </c>
      <c r="D878">
        <v>9.3810000000000002</v>
      </c>
      <c r="E878">
        <f t="shared" si="13"/>
        <v>9.3800000000000008</v>
      </c>
      <c r="F878">
        <v>1646</v>
      </c>
      <c r="G878">
        <v>1674</v>
      </c>
      <c r="H878">
        <v>1722</v>
      </c>
      <c r="I878" t="s">
        <v>184</v>
      </c>
      <c r="J878">
        <v>277198</v>
      </c>
      <c r="K878">
        <v>12965407</v>
      </c>
      <c r="L878">
        <v>39.270000000000003</v>
      </c>
      <c r="M878">
        <v>7.7949999999999999</v>
      </c>
    </row>
    <row r="879" spans="1:13" x14ac:dyDescent="0.2">
      <c r="A879" t="s">
        <v>199</v>
      </c>
      <c r="B879" t="s">
        <v>27</v>
      </c>
      <c r="C879">
        <v>8</v>
      </c>
      <c r="D879">
        <v>9.5579999999999998</v>
      </c>
      <c r="E879">
        <f t="shared" si="13"/>
        <v>9.56</v>
      </c>
      <c r="F879">
        <v>1722</v>
      </c>
      <c r="G879">
        <v>1730</v>
      </c>
      <c r="H879">
        <v>1757</v>
      </c>
      <c r="I879" t="s">
        <v>48</v>
      </c>
      <c r="J879">
        <v>41246</v>
      </c>
      <c r="K879">
        <v>1607565</v>
      </c>
      <c r="L879">
        <v>4.87</v>
      </c>
      <c r="M879">
        <v>0.96699999999999997</v>
      </c>
    </row>
    <row r="880" spans="1:13" x14ac:dyDescent="0.2">
      <c r="A880" t="s">
        <v>199</v>
      </c>
      <c r="B880" t="s">
        <v>28</v>
      </c>
      <c r="C880">
        <v>9</v>
      </c>
      <c r="D880">
        <v>10.201000000000001</v>
      </c>
      <c r="E880">
        <f t="shared" si="13"/>
        <v>10.199999999999999</v>
      </c>
      <c r="F880">
        <v>1917</v>
      </c>
      <c r="G880">
        <v>1934</v>
      </c>
      <c r="H880">
        <v>1991</v>
      </c>
      <c r="I880" t="s">
        <v>189</v>
      </c>
      <c r="J880">
        <v>52377</v>
      </c>
      <c r="K880">
        <v>2924034</v>
      </c>
      <c r="L880">
        <v>8.86</v>
      </c>
      <c r="M880">
        <v>1.758</v>
      </c>
    </row>
    <row r="881" spans="1:13" x14ac:dyDescent="0.2">
      <c r="A881" t="s">
        <v>199</v>
      </c>
      <c r="B881" t="s">
        <v>30</v>
      </c>
      <c r="C881">
        <v>10</v>
      </c>
      <c r="D881">
        <v>12.407</v>
      </c>
      <c r="E881">
        <f t="shared" si="13"/>
        <v>12.41</v>
      </c>
      <c r="F881">
        <v>2576</v>
      </c>
      <c r="G881">
        <v>2631</v>
      </c>
      <c r="H881">
        <v>2663</v>
      </c>
      <c r="I881" t="s">
        <v>19</v>
      </c>
      <c r="J881">
        <v>117336</v>
      </c>
      <c r="K881">
        <v>5081748</v>
      </c>
      <c r="L881">
        <v>15.39</v>
      </c>
      <c r="M881">
        <v>3.0550000000000002</v>
      </c>
    </row>
    <row r="882" spans="1:13" x14ac:dyDescent="0.2">
      <c r="A882" t="s">
        <v>199</v>
      </c>
      <c r="B882" t="s">
        <v>32</v>
      </c>
      <c r="C882">
        <v>11</v>
      </c>
      <c r="D882">
        <v>12.55</v>
      </c>
      <c r="E882">
        <f t="shared" si="13"/>
        <v>12.55</v>
      </c>
      <c r="F882">
        <v>2663</v>
      </c>
      <c r="G882">
        <v>2676</v>
      </c>
      <c r="H882">
        <v>2747</v>
      </c>
      <c r="I882" t="s">
        <v>34</v>
      </c>
      <c r="J882">
        <v>286726</v>
      </c>
      <c r="K882">
        <v>14353045</v>
      </c>
      <c r="L882">
        <v>43.47</v>
      </c>
      <c r="M882">
        <v>8.6300000000000008</v>
      </c>
    </row>
    <row r="883" spans="1:13" x14ac:dyDescent="0.2">
      <c r="A883" t="s">
        <v>199</v>
      </c>
      <c r="B883" t="s">
        <v>33</v>
      </c>
      <c r="C883">
        <v>12</v>
      </c>
      <c r="D883">
        <v>12.93</v>
      </c>
      <c r="E883">
        <f t="shared" si="13"/>
        <v>12.93</v>
      </c>
      <c r="F883">
        <v>2780</v>
      </c>
      <c r="G883">
        <v>2797</v>
      </c>
      <c r="H883">
        <v>2826</v>
      </c>
      <c r="I883" t="s">
        <v>53</v>
      </c>
      <c r="J883">
        <v>47906</v>
      </c>
      <c r="K883">
        <v>2157956</v>
      </c>
      <c r="L883">
        <v>6.54</v>
      </c>
      <c r="M883">
        <v>1.2969999999999999</v>
      </c>
    </row>
    <row r="884" spans="1:13" x14ac:dyDescent="0.2">
      <c r="A884" t="s">
        <v>199</v>
      </c>
      <c r="B884" t="s">
        <v>35</v>
      </c>
      <c r="C884">
        <v>13</v>
      </c>
      <c r="D884">
        <v>14.255000000000001</v>
      </c>
      <c r="E884">
        <f t="shared" si="13"/>
        <v>14.26</v>
      </c>
      <c r="F884">
        <v>3145</v>
      </c>
      <c r="G884">
        <v>3216</v>
      </c>
      <c r="H884">
        <v>3252</v>
      </c>
      <c r="I884" t="s">
        <v>55</v>
      </c>
      <c r="J884">
        <v>47642</v>
      </c>
      <c r="K884">
        <v>1512516</v>
      </c>
      <c r="L884">
        <v>4.58</v>
      </c>
      <c r="M884">
        <v>0.90900000000000003</v>
      </c>
    </row>
    <row r="885" spans="1:13" x14ac:dyDescent="0.2">
      <c r="A885" t="s">
        <v>199</v>
      </c>
      <c r="B885" t="s">
        <v>36</v>
      </c>
      <c r="C885">
        <v>14</v>
      </c>
      <c r="D885">
        <v>15.407</v>
      </c>
      <c r="E885">
        <f t="shared" si="13"/>
        <v>15.41</v>
      </c>
      <c r="F885">
        <v>3509</v>
      </c>
      <c r="G885">
        <v>3580</v>
      </c>
      <c r="H885">
        <v>3619</v>
      </c>
      <c r="I885" t="s">
        <v>200</v>
      </c>
      <c r="J885">
        <v>54751</v>
      </c>
      <c r="K885">
        <v>2303194</v>
      </c>
      <c r="L885">
        <v>6.98</v>
      </c>
      <c r="M885">
        <v>1.385</v>
      </c>
    </row>
    <row r="886" spans="1:13" x14ac:dyDescent="0.2">
      <c r="A886" t="s">
        <v>199</v>
      </c>
      <c r="B886" t="s">
        <v>38</v>
      </c>
      <c r="C886">
        <v>15</v>
      </c>
      <c r="D886">
        <v>15.577999999999999</v>
      </c>
      <c r="E886">
        <f t="shared" si="13"/>
        <v>15.58</v>
      </c>
      <c r="F886">
        <v>3619</v>
      </c>
      <c r="G886">
        <v>3634</v>
      </c>
      <c r="H886">
        <v>3688</v>
      </c>
      <c r="I886" t="s">
        <v>201</v>
      </c>
      <c r="J886">
        <v>151504</v>
      </c>
      <c r="K886">
        <v>7149464</v>
      </c>
      <c r="L886">
        <v>21.65</v>
      </c>
      <c r="M886">
        <v>4.298</v>
      </c>
    </row>
    <row r="887" spans="1:13" x14ac:dyDescent="0.2">
      <c r="A887" t="s">
        <v>199</v>
      </c>
      <c r="B887" t="s">
        <v>40</v>
      </c>
      <c r="C887">
        <v>16</v>
      </c>
      <c r="D887">
        <v>15.798</v>
      </c>
      <c r="E887">
        <f t="shared" si="13"/>
        <v>15.8</v>
      </c>
      <c r="F887">
        <v>3688</v>
      </c>
      <c r="G887">
        <v>3704</v>
      </c>
      <c r="H887">
        <v>3746</v>
      </c>
      <c r="I887" t="s">
        <v>140</v>
      </c>
      <c r="J887">
        <v>34172</v>
      </c>
      <c r="K887">
        <v>1814087</v>
      </c>
      <c r="L887">
        <v>5.49</v>
      </c>
      <c r="M887">
        <v>1.091</v>
      </c>
    </row>
    <row r="888" spans="1:13" x14ac:dyDescent="0.2">
      <c r="A888" t="s">
        <v>199</v>
      </c>
      <c r="B888" t="s">
        <v>42</v>
      </c>
      <c r="C888">
        <v>17</v>
      </c>
      <c r="D888">
        <v>16.46</v>
      </c>
      <c r="E888">
        <f t="shared" si="13"/>
        <v>16.46</v>
      </c>
      <c r="F888">
        <v>3862</v>
      </c>
      <c r="G888">
        <v>3913</v>
      </c>
      <c r="H888">
        <v>3953</v>
      </c>
      <c r="I888" t="s">
        <v>58</v>
      </c>
      <c r="J888">
        <v>63709</v>
      </c>
      <c r="K888">
        <v>2254993</v>
      </c>
      <c r="L888">
        <v>6.83</v>
      </c>
      <c r="M888">
        <v>1.3560000000000001</v>
      </c>
    </row>
    <row r="889" spans="1:13" x14ac:dyDescent="0.2">
      <c r="A889" t="s">
        <v>199</v>
      </c>
      <c r="B889" t="s">
        <v>43</v>
      </c>
      <c r="C889">
        <v>18</v>
      </c>
      <c r="D889">
        <v>18.218</v>
      </c>
      <c r="E889">
        <f t="shared" si="13"/>
        <v>18.22</v>
      </c>
      <c r="F889">
        <v>4456</v>
      </c>
      <c r="G889">
        <v>4469</v>
      </c>
      <c r="H889">
        <v>4516</v>
      </c>
      <c r="I889" t="s">
        <v>140</v>
      </c>
      <c r="J889">
        <v>57635</v>
      </c>
      <c r="K889">
        <v>2516740</v>
      </c>
      <c r="L889">
        <v>7.62</v>
      </c>
      <c r="M889">
        <v>1.5129999999999999</v>
      </c>
    </row>
    <row r="890" spans="1:13" x14ac:dyDescent="0.2">
      <c r="A890" t="s">
        <v>199</v>
      </c>
      <c r="B890" t="s">
        <v>45</v>
      </c>
      <c r="C890">
        <v>19</v>
      </c>
      <c r="D890">
        <v>18.521999999999998</v>
      </c>
      <c r="E890">
        <f t="shared" si="13"/>
        <v>18.52</v>
      </c>
      <c r="F890">
        <v>4519</v>
      </c>
      <c r="G890">
        <v>4565</v>
      </c>
      <c r="H890">
        <v>4661</v>
      </c>
      <c r="I890" t="s">
        <v>55</v>
      </c>
      <c r="J890">
        <v>934726</v>
      </c>
      <c r="K890">
        <v>33018876</v>
      </c>
      <c r="L890">
        <v>100</v>
      </c>
      <c r="M890">
        <v>19.852</v>
      </c>
    </row>
    <row r="891" spans="1:13" x14ac:dyDescent="0.2">
      <c r="A891" t="s">
        <v>199</v>
      </c>
      <c r="B891" t="s">
        <v>47</v>
      </c>
      <c r="C891">
        <v>20</v>
      </c>
      <c r="D891">
        <v>20.050999999999998</v>
      </c>
      <c r="E891">
        <f t="shared" si="13"/>
        <v>20.05</v>
      </c>
      <c r="F891">
        <v>5017</v>
      </c>
      <c r="G891">
        <v>5049</v>
      </c>
      <c r="H891">
        <v>5092</v>
      </c>
      <c r="I891" t="s">
        <v>157</v>
      </c>
      <c r="J891">
        <v>45633</v>
      </c>
      <c r="K891">
        <v>1638462</v>
      </c>
      <c r="L891">
        <v>4.96</v>
      </c>
      <c r="M891">
        <v>0.98499999999999999</v>
      </c>
    </row>
    <row r="892" spans="1:13" x14ac:dyDescent="0.2">
      <c r="A892" t="s">
        <v>199</v>
      </c>
      <c r="B892" t="s">
        <v>49</v>
      </c>
      <c r="C892">
        <v>21</v>
      </c>
      <c r="D892">
        <v>21.324999999999999</v>
      </c>
      <c r="E892">
        <f t="shared" si="13"/>
        <v>21.33</v>
      </c>
      <c r="F892">
        <v>5353</v>
      </c>
      <c r="G892">
        <v>5452</v>
      </c>
      <c r="H892">
        <v>5508</v>
      </c>
      <c r="I892" t="s">
        <v>46</v>
      </c>
      <c r="J892">
        <v>362499</v>
      </c>
      <c r="K892">
        <v>11958337</v>
      </c>
      <c r="L892">
        <v>36.22</v>
      </c>
      <c r="M892">
        <v>7.19</v>
      </c>
    </row>
    <row r="893" spans="1:13" x14ac:dyDescent="0.2">
      <c r="A893" t="s">
        <v>199</v>
      </c>
      <c r="B893" t="s">
        <v>50</v>
      </c>
      <c r="C893">
        <v>22</v>
      </c>
      <c r="D893">
        <v>23.335999999999999</v>
      </c>
      <c r="E893">
        <f t="shared" si="13"/>
        <v>23.34</v>
      </c>
      <c r="F893">
        <v>6009</v>
      </c>
      <c r="G893">
        <v>6088</v>
      </c>
      <c r="H893">
        <v>6111</v>
      </c>
      <c r="I893" t="s">
        <v>19</v>
      </c>
      <c r="J893">
        <v>60196</v>
      </c>
      <c r="K893">
        <v>1812581</v>
      </c>
      <c r="L893">
        <v>5.49</v>
      </c>
      <c r="M893">
        <v>1.0900000000000001</v>
      </c>
    </row>
    <row r="894" spans="1:13" x14ac:dyDescent="0.2">
      <c r="A894" t="s">
        <v>199</v>
      </c>
      <c r="B894" t="s">
        <v>52</v>
      </c>
      <c r="C894">
        <v>23</v>
      </c>
      <c r="D894">
        <v>25.286000000000001</v>
      </c>
      <c r="E894">
        <f t="shared" si="13"/>
        <v>25.29</v>
      </c>
      <c r="F894">
        <v>6664</v>
      </c>
      <c r="G894">
        <v>6704</v>
      </c>
      <c r="H894">
        <v>6740</v>
      </c>
      <c r="I894" t="s">
        <v>46</v>
      </c>
      <c r="J894">
        <v>140083</v>
      </c>
      <c r="K894">
        <v>5612062</v>
      </c>
      <c r="L894">
        <v>17</v>
      </c>
      <c r="M894">
        <v>3.3740000000000001</v>
      </c>
    </row>
    <row r="895" spans="1:13" x14ac:dyDescent="0.2">
      <c r="A895" t="s">
        <v>199</v>
      </c>
      <c r="B895" t="s">
        <v>54</v>
      </c>
      <c r="C895">
        <v>24</v>
      </c>
      <c r="D895">
        <v>25.629000000000001</v>
      </c>
      <c r="E895">
        <f t="shared" si="13"/>
        <v>25.63</v>
      </c>
      <c r="F895">
        <v>6780</v>
      </c>
      <c r="G895">
        <v>6813</v>
      </c>
      <c r="H895">
        <v>6827</v>
      </c>
      <c r="I895" t="s">
        <v>91</v>
      </c>
      <c r="J895">
        <v>97639</v>
      </c>
      <c r="K895">
        <v>2741870</v>
      </c>
      <c r="L895">
        <v>8.3000000000000007</v>
      </c>
      <c r="M895">
        <v>1.6479999999999999</v>
      </c>
    </row>
    <row r="896" spans="1:13" x14ac:dyDescent="0.2">
      <c r="A896" t="s">
        <v>199</v>
      </c>
      <c r="B896" t="s">
        <v>56</v>
      </c>
      <c r="C896">
        <v>25</v>
      </c>
      <c r="D896">
        <v>25.693000000000001</v>
      </c>
      <c r="E896">
        <f t="shared" si="13"/>
        <v>25.69</v>
      </c>
      <c r="F896">
        <v>6827</v>
      </c>
      <c r="G896">
        <v>6833</v>
      </c>
      <c r="H896">
        <v>6869</v>
      </c>
      <c r="I896" t="s">
        <v>93</v>
      </c>
      <c r="J896">
        <v>39132</v>
      </c>
      <c r="K896">
        <v>1436788</v>
      </c>
      <c r="L896">
        <v>4.3499999999999996</v>
      </c>
      <c r="M896">
        <v>0.86399999999999999</v>
      </c>
    </row>
    <row r="897" spans="1:13" x14ac:dyDescent="0.2">
      <c r="A897" t="s">
        <v>199</v>
      </c>
      <c r="B897" t="s">
        <v>57</v>
      </c>
      <c r="C897">
        <v>26</v>
      </c>
      <c r="D897">
        <v>30.978000000000002</v>
      </c>
      <c r="E897">
        <f t="shared" si="13"/>
        <v>30.98</v>
      </c>
      <c r="F897">
        <v>8453</v>
      </c>
      <c r="G897">
        <v>8504</v>
      </c>
      <c r="H897">
        <v>8531</v>
      </c>
      <c r="I897" t="s">
        <v>100</v>
      </c>
      <c r="J897">
        <v>28594</v>
      </c>
      <c r="K897">
        <v>1192558</v>
      </c>
      <c r="L897">
        <v>3.61</v>
      </c>
      <c r="M897">
        <v>0.71699999999999997</v>
      </c>
    </row>
    <row r="898" spans="1:13" x14ac:dyDescent="0.2">
      <c r="A898" t="s">
        <v>199</v>
      </c>
      <c r="B898" t="s">
        <v>59</v>
      </c>
      <c r="C898">
        <v>27</v>
      </c>
      <c r="D898">
        <v>31.765000000000001</v>
      </c>
      <c r="E898">
        <f t="shared" si="13"/>
        <v>31.77</v>
      </c>
      <c r="F898">
        <v>8705</v>
      </c>
      <c r="G898">
        <v>8753</v>
      </c>
      <c r="H898">
        <v>8801</v>
      </c>
      <c r="I898" t="s">
        <v>100</v>
      </c>
      <c r="J898">
        <v>53805</v>
      </c>
      <c r="K898">
        <v>3957706</v>
      </c>
      <c r="L898">
        <v>11.99</v>
      </c>
      <c r="M898">
        <v>2.379</v>
      </c>
    </row>
    <row r="899" spans="1:13" x14ac:dyDescent="0.2">
      <c r="A899" t="s">
        <v>199</v>
      </c>
      <c r="B899" t="s">
        <v>61</v>
      </c>
      <c r="C899">
        <v>28</v>
      </c>
      <c r="D899">
        <v>34.865000000000002</v>
      </c>
      <c r="E899">
        <f t="shared" ref="E899:E962" si="14">ROUND(D899,2)</f>
        <v>34.869999999999997</v>
      </c>
      <c r="F899">
        <v>9551</v>
      </c>
      <c r="G899">
        <v>9734</v>
      </c>
      <c r="H899">
        <v>9746</v>
      </c>
      <c r="I899" t="s">
        <v>133</v>
      </c>
      <c r="J899">
        <v>17568</v>
      </c>
      <c r="K899">
        <v>998774</v>
      </c>
      <c r="L899">
        <v>3.02</v>
      </c>
      <c r="M899">
        <v>0.6</v>
      </c>
    </row>
    <row r="900" spans="1:13" x14ac:dyDescent="0.2">
      <c r="A900" t="s">
        <v>199</v>
      </c>
      <c r="B900" t="s">
        <v>62</v>
      </c>
      <c r="C900">
        <v>29</v>
      </c>
      <c r="D900">
        <v>34.947000000000003</v>
      </c>
      <c r="E900">
        <f t="shared" si="14"/>
        <v>34.950000000000003</v>
      </c>
      <c r="F900">
        <v>9746</v>
      </c>
      <c r="G900">
        <v>9759</v>
      </c>
      <c r="H900">
        <v>9795</v>
      </c>
      <c r="I900" t="s">
        <v>189</v>
      </c>
      <c r="J900">
        <v>43659</v>
      </c>
      <c r="K900">
        <v>1644484</v>
      </c>
      <c r="L900">
        <v>4.9800000000000004</v>
      </c>
      <c r="M900">
        <v>0.98899999999999999</v>
      </c>
    </row>
    <row r="901" spans="1:13" x14ac:dyDescent="0.2">
      <c r="A901" t="s">
        <v>199</v>
      </c>
      <c r="B901" t="s">
        <v>63</v>
      </c>
      <c r="C901">
        <v>30</v>
      </c>
      <c r="D901">
        <v>36.167999999999999</v>
      </c>
      <c r="E901">
        <f t="shared" si="14"/>
        <v>36.17</v>
      </c>
      <c r="F901">
        <v>10117</v>
      </c>
      <c r="G901">
        <v>10146</v>
      </c>
      <c r="H901">
        <v>10184</v>
      </c>
      <c r="I901" t="s">
        <v>189</v>
      </c>
      <c r="J901">
        <v>46621</v>
      </c>
      <c r="K901">
        <v>1821628</v>
      </c>
      <c r="L901">
        <v>5.52</v>
      </c>
      <c r="M901">
        <v>1.095</v>
      </c>
    </row>
    <row r="902" spans="1:13" x14ac:dyDescent="0.2">
      <c r="A902" t="s">
        <v>199</v>
      </c>
      <c r="B902" t="s">
        <v>65</v>
      </c>
      <c r="C902">
        <v>31</v>
      </c>
      <c r="D902">
        <v>36.630000000000003</v>
      </c>
      <c r="E902">
        <f t="shared" si="14"/>
        <v>36.630000000000003</v>
      </c>
      <c r="F902">
        <v>10225</v>
      </c>
      <c r="G902">
        <v>10292</v>
      </c>
      <c r="H902">
        <v>10379</v>
      </c>
      <c r="I902" t="s">
        <v>100</v>
      </c>
      <c r="J902">
        <v>189867</v>
      </c>
      <c r="K902">
        <v>10794338</v>
      </c>
      <c r="L902">
        <v>32.69</v>
      </c>
      <c r="M902">
        <v>6.49</v>
      </c>
    </row>
    <row r="903" spans="1:13" x14ac:dyDescent="0.2">
      <c r="A903" t="s">
        <v>199</v>
      </c>
      <c r="B903" t="s">
        <v>66</v>
      </c>
      <c r="C903">
        <v>32</v>
      </c>
      <c r="D903">
        <v>37.296999999999997</v>
      </c>
      <c r="E903">
        <f t="shared" si="14"/>
        <v>37.299999999999997</v>
      </c>
      <c r="F903">
        <v>10465</v>
      </c>
      <c r="G903">
        <v>10503</v>
      </c>
      <c r="H903">
        <v>10533</v>
      </c>
      <c r="I903" t="s">
        <v>189</v>
      </c>
      <c r="J903">
        <v>42922</v>
      </c>
      <c r="K903">
        <v>2184438</v>
      </c>
      <c r="L903">
        <v>6.62</v>
      </c>
      <c r="M903">
        <v>1.3129999999999999</v>
      </c>
    </row>
    <row r="904" spans="1:13" x14ac:dyDescent="0.2">
      <c r="A904" t="s">
        <v>199</v>
      </c>
      <c r="B904" t="s">
        <v>68</v>
      </c>
      <c r="C904">
        <v>33</v>
      </c>
      <c r="D904">
        <v>37.688000000000002</v>
      </c>
      <c r="E904">
        <f t="shared" si="14"/>
        <v>37.69</v>
      </c>
      <c r="F904">
        <v>10534</v>
      </c>
      <c r="G904">
        <v>10626</v>
      </c>
      <c r="H904">
        <v>10640</v>
      </c>
      <c r="I904" t="s">
        <v>100</v>
      </c>
      <c r="J904">
        <v>21585</v>
      </c>
      <c r="K904">
        <v>-180486</v>
      </c>
      <c r="L904">
        <v>-0.55000000000000004</v>
      </c>
      <c r="M904">
        <v>-0.109</v>
      </c>
    </row>
    <row r="905" spans="1:13" x14ac:dyDescent="0.2">
      <c r="A905" t="s">
        <v>199</v>
      </c>
      <c r="B905" t="s">
        <v>69</v>
      </c>
      <c r="C905">
        <v>34</v>
      </c>
      <c r="D905">
        <v>37.993000000000002</v>
      </c>
      <c r="E905">
        <f t="shared" si="14"/>
        <v>37.99</v>
      </c>
      <c r="F905">
        <v>10674</v>
      </c>
      <c r="G905">
        <v>10723</v>
      </c>
      <c r="H905">
        <v>10810</v>
      </c>
      <c r="I905" t="s">
        <v>67</v>
      </c>
      <c r="J905">
        <v>331141</v>
      </c>
      <c r="K905">
        <v>13027066</v>
      </c>
      <c r="L905">
        <v>39.450000000000003</v>
      </c>
      <c r="M905">
        <v>7.8319999999999999</v>
      </c>
    </row>
    <row r="906" spans="1:13" x14ac:dyDescent="0.2">
      <c r="A906" t="s">
        <v>199</v>
      </c>
      <c r="B906" t="s">
        <v>70</v>
      </c>
      <c r="C906">
        <v>35</v>
      </c>
      <c r="D906">
        <v>38.438000000000002</v>
      </c>
      <c r="E906">
        <f t="shared" si="14"/>
        <v>38.44</v>
      </c>
      <c r="F906">
        <v>10839</v>
      </c>
      <c r="G906">
        <v>10864</v>
      </c>
      <c r="H906">
        <v>10917</v>
      </c>
      <c r="I906" t="s">
        <v>53</v>
      </c>
      <c r="J906">
        <v>171403</v>
      </c>
      <c r="K906">
        <v>8119271</v>
      </c>
      <c r="L906">
        <v>24.59</v>
      </c>
      <c r="M906">
        <v>4.8819999999999997</v>
      </c>
    </row>
    <row r="907" spans="1:13" x14ac:dyDescent="0.2">
      <c r="A907" t="s">
        <v>202</v>
      </c>
      <c r="B907" t="s">
        <v>14</v>
      </c>
      <c r="C907">
        <v>1</v>
      </c>
      <c r="D907">
        <v>4.165</v>
      </c>
      <c r="E907">
        <f t="shared" si="14"/>
        <v>4.17</v>
      </c>
      <c r="F907">
        <v>5</v>
      </c>
      <c r="G907">
        <v>25</v>
      </c>
      <c r="H907">
        <v>60</v>
      </c>
      <c r="I907" t="s">
        <v>15</v>
      </c>
      <c r="J907">
        <v>42926</v>
      </c>
      <c r="K907">
        <v>133564</v>
      </c>
      <c r="L907">
        <v>0.15</v>
      </c>
      <c r="M907">
        <v>6.0999999999999999E-2</v>
      </c>
    </row>
    <row r="908" spans="1:13" x14ac:dyDescent="0.2">
      <c r="A908" t="s">
        <v>202</v>
      </c>
      <c r="B908" t="s">
        <v>16</v>
      </c>
      <c r="C908">
        <v>2</v>
      </c>
      <c r="D908">
        <v>4.7210000000000001</v>
      </c>
      <c r="E908">
        <f t="shared" si="14"/>
        <v>4.72</v>
      </c>
      <c r="F908">
        <v>177</v>
      </c>
      <c r="G908">
        <v>200</v>
      </c>
      <c r="H908">
        <v>271</v>
      </c>
      <c r="I908" t="s">
        <v>188</v>
      </c>
      <c r="J908">
        <v>109367</v>
      </c>
      <c r="K908">
        <v>3858007</v>
      </c>
      <c r="L908">
        <v>4.3899999999999997</v>
      </c>
      <c r="M908">
        <v>1.7609999999999999</v>
      </c>
    </row>
    <row r="909" spans="1:13" x14ac:dyDescent="0.2">
      <c r="A909" t="s">
        <v>202</v>
      </c>
      <c r="B909" t="s">
        <v>18</v>
      </c>
      <c r="C909">
        <v>3</v>
      </c>
      <c r="D909">
        <v>5.0119999999999996</v>
      </c>
      <c r="E909">
        <f t="shared" si="14"/>
        <v>5.01</v>
      </c>
      <c r="F909">
        <v>272</v>
      </c>
      <c r="G909">
        <v>293</v>
      </c>
      <c r="H909">
        <v>372</v>
      </c>
      <c r="I909" t="s">
        <v>29</v>
      </c>
      <c r="J909">
        <v>102176</v>
      </c>
      <c r="K909">
        <v>6247262</v>
      </c>
      <c r="L909">
        <v>7.11</v>
      </c>
      <c r="M909">
        <v>2.851</v>
      </c>
    </row>
    <row r="910" spans="1:13" x14ac:dyDescent="0.2">
      <c r="A910" t="s">
        <v>202</v>
      </c>
      <c r="B910" t="s">
        <v>20</v>
      </c>
      <c r="C910">
        <v>4</v>
      </c>
      <c r="D910">
        <v>8.9749999999999996</v>
      </c>
      <c r="E910">
        <f t="shared" si="14"/>
        <v>8.98</v>
      </c>
      <c r="F910">
        <v>1492</v>
      </c>
      <c r="G910">
        <v>1546</v>
      </c>
      <c r="H910">
        <v>1607</v>
      </c>
      <c r="I910" t="s">
        <v>29</v>
      </c>
      <c r="J910">
        <v>41434</v>
      </c>
      <c r="K910">
        <v>3065816</v>
      </c>
      <c r="L910">
        <v>3.49</v>
      </c>
      <c r="M910">
        <v>1.399</v>
      </c>
    </row>
    <row r="911" spans="1:13" x14ac:dyDescent="0.2">
      <c r="A911" t="s">
        <v>202</v>
      </c>
      <c r="B911" t="s">
        <v>22</v>
      </c>
      <c r="C911">
        <v>5</v>
      </c>
      <c r="D911">
        <v>9.4030000000000005</v>
      </c>
      <c r="E911">
        <f t="shared" si="14"/>
        <v>9.4</v>
      </c>
      <c r="F911">
        <v>1635</v>
      </c>
      <c r="G911">
        <v>1681</v>
      </c>
      <c r="H911">
        <v>1717</v>
      </c>
      <c r="I911" t="s">
        <v>17</v>
      </c>
      <c r="J911">
        <v>37357</v>
      </c>
      <c r="K911">
        <v>1708865</v>
      </c>
      <c r="L911">
        <v>1.95</v>
      </c>
      <c r="M911">
        <v>0.78</v>
      </c>
    </row>
    <row r="912" spans="1:13" x14ac:dyDescent="0.2">
      <c r="A912" t="s">
        <v>202</v>
      </c>
      <c r="B912" t="s">
        <v>24</v>
      </c>
      <c r="C912">
        <v>6</v>
      </c>
      <c r="D912">
        <v>10.801</v>
      </c>
      <c r="E912">
        <f t="shared" si="14"/>
        <v>10.8</v>
      </c>
      <c r="F912">
        <v>2092</v>
      </c>
      <c r="G912">
        <v>2123</v>
      </c>
      <c r="H912">
        <v>2195</v>
      </c>
      <c r="I912" t="s">
        <v>15</v>
      </c>
      <c r="J912">
        <v>87015</v>
      </c>
      <c r="K912">
        <v>4894132</v>
      </c>
      <c r="L912">
        <v>5.57</v>
      </c>
      <c r="M912">
        <v>2.234</v>
      </c>
    </row>
    <row r="913" spans="1:13" x14ac:dyDescent="0.2">
      <c r="A913" t="s">
        <v>202</v>
      </c>
      <c r="B913" t="s">
        <v>26</v>
      </c>
      <c r="C913">
        <v>7</v>
      </c>
      <c r="D913">
        <v>12.413</v>
      </c>
      <c r="E913">
        <f t="shared" si="14"/>
        <v>12.41</v>
      </c>
      <c r="F913">
        <v>2541</v>
      </c>
      <c r="G913">
        <v>2633</v>
      </c>
      <c r="H913">
        <v>2664</v>
      </c>
      <c r="I913" t="s">
        <v>77</v>
      </c>
      <c r="J913">
        <v>45107</v>
      </c>
      <c r="K913">
        <v>2669031</v>
      </c>
      <c r="L913">
        <v>3.04</v>
      </c>
      <c r="M913">
        <v>1.218</v>
      </c>
    </row>
    <row r="914" spans="1:13" x14ac:dyDescent="0.2">
      <c r="A914" t="s">
        <v>202</v>
      </c>
      <c r="B914" t="s">
        <v>27</v>
      </c>
      <c r="C914">
        <v>8</v>
      </c>
      <c r="D914">
        <v>12.557</v>
      </c>
      <c r="E914">
        <f t="shared" si="14"/>
        <v>12.56</v>
      </c>
      <c r="F914">
        <v>2664</v>
      </c>
      <c r="G914">
        <v>2679</v>
      </c>
      <c r="H914">
        <v>2753</v>
      </c>
      <c r="I914" t="s">
        <v>51</v>
      </c>
      <c r="J914">
        <v>142043</v>
      </c>
      <c r="K914">
        <v>7477577</v>
      </c>
      <c r="L914">
        <v>8.51</v>
      </c>
      <c r="M914">
        <v>3.4129999999999998</v>
      </c>
    </row>
    <row r="915" spans="1:13" x14ac:dyDescent="0.2">
      <c r="A915" t="s">
        <v>202</v>
      </c>
      <c r="B915" t="s">
        <v>28</v>
      </c>
      <c r="C915">
        <v>9</v>
      </c>
      <c r="D915">
        <v>12.911</v>
      </c>
      <c r="E915">
        <f t="shared" si="14"/>
        <v>12.91</v>
      </c>
      <c r="F915">
        <v>2753</v>
      </c>
      <c r="G915">
        <v>2791</v>
      </c>
      <c r="H915">
        <v>2916</v>
      </c>
      <c r="I915" t="s">
        <v>73</v>
      </c>
      <c r="J915">
        <v>2368304</v>
      </c>
      <c r="K915">
        <v>87859227</v>
      </c>
      <c r="L915">
        <v>100</v>
      </c>
      <c r="M915">
        <v>40.098999999999997</v>
      </c>
    </row>
    <row r="916" spans="1:13" x14ac:dyDescent="0.2">
      <c r="A916" t="s">
        <v>202</v>
      </c>
      <c r="B916" t="s">
        <v>30</v>
      </c>
      <c r="C916">
        <v>10</v>
      </c>
      <c r="D916">
        <v>14.256</v>
      </c>
      <c r="E916">
        <f t="shared" si="14"/>
        <v>14.26</v>
      </c>
      <c r="F916">
        <v>3179</v>
      </c>
      <c r="G916">
        <v>3216</v>
      </c>
      <c r="H916">
        <v>3252</v>
      </c>
      <c r="I916" t="s">
        <v>55</v>
      </c>
      <c r="J916">
        <v>37094</v>
      </c>
      <c r="K916">
        <v>1312774</v>
      </c>
      <c r="L916">
        <v>1.49</v>
      </c>
      <c r="M916">
        <v>0.59899999999999998</v>
      </c>
    </row>
    <row r="917" spans="1:13" x14ac:dyDescent="0.2">
      <c r="A917" t="s">
        <v>202</v>
      </c>
      <c r="B917" t="s">
        <v>32</v>
      </c>
      <c r="C917">
        <v>11</v>
      </c>
      <c r="D917">
        <v>15.593</v>
      </c>
      <c r="E917">
        <f t="shared" si="14"/>
        <v>15.59</v>
      </c>
      <c r="F917">
        <v>3550</v>
      </c>
      <c r="G917">
        <v>3639</v>
      </c>
      <c r="H917">
        <v>3692</v>
      </c>
      <c r="I917" t="s">
        <v>55</v>
      </c>
      <c r="J917">
        <v>49610</v>
      </c>
      <c r="K917">
        <v>2103442</v>
      </c>
      <c r="L917">
        <v>2.39</v>
      </c>
      <c r="M917">
        <v>0.96</v>
      </c>
    </row>
    <row r="918" spans="1:13" x14ac:dyDescent="0.2">
      <c r="A918" t="s">
        <v>202</v>
      </c>
      <c r="B918" t="s">
        <v>33</v>
      </c>
      <c r="C918">
        <v>12</v>
      </c>
      <c r="D918">
        <v>16.463000000000001</v>
      </c>
      <c r="E918">
        <f t="shared" si="14"/>
        <v>16.46</v>
      </c>
      <c r="F918">
        <v>3859</v>
      </c>
      <c r="G918">
        <v>3914</v>
      </c>
      <c r="H918">
        <v>3945</v>
      </c>
      <c r="I918" t="s">
        <v>55</v>
      </c>
      <c r="J918">
        <v>30083</v>
      </c>
      <c r="K918">
        <v>899452</v>
      </c>
      <c r="L918">
        <v>1.02</v>
      </c>
      <c r="M918">
        <v>0.41099999999999998</v>
      </c>
    </row>
    <row r="919" spans="1:13" x14ac:dyDescent="0.2">
      <c r="A919" t="s">
        <v>202</v>
      </c>
      <c r="B919" t="s">
        <v>35</v>
      </c>
      <c r="C919">
        <v>13</v>
      </c>
      <c r="D919">
        <v>18.521000000000001</v>
      </c>
      <c r="E919">
        <f t="shared" si="14"/>
        <v>18.52</v>
      </c>
      <c r="F919">
        <v>4503</v>
      </c>
      <c r="G919">
        <v>4565</v>
      </c>
      <c r="H919">
        <v>4636</v>
      </c>
      <c r="I919" t="s">
        <v>67</v>
      </c>
      <c r="J919">
        <v>857720</v>
      </c>
      <c r="K919">
        <v>27506560</v>
      </c>
      <c r="L919">
        <v>31.31</v>
      </c>
      <c r="M919">
        <v>12.554</v>
      </c>
    </row>
    <row r="920" spans="1:13" x14ac:dyDescent="0.2">
      <c r="A920" t="s">
        <v>202</v>
      </c>
      <c r="B920" t="s">
        <v>36</v>
      </c>
      <c r="C920">
        <v>14</v>
      </c>
      <c r="D920">
        <v>21.324000000000002</v>
      </c>
      <c r="E920">
        <f t="shared" si="14"/>
        <v>21.32</v>
      </c>
      <c r="F920">
        <v>5362</v>
      </c>
      <c r="G920">
        <v>5451</v>
      </c>
      <c r="H920">
        <v>5514</v>
      </c>
      <c r="I920" t="s">
        <v>46</v>
      </c>
      <c r="J920">
        <v>712128</v>
      </c>
      <c r="K920">
        <v>24093299</v>
      </c>
      <c r="L920">
        <v>27.42</v>
      </c>
      <c r="M920">
        <v>10.996</v>
      </c>
    </row>
    <row r="921" spans="1:13" x14ac:dyDescent="0.2">
      <c r="A921" t="s">
        <v>202</v>
      </c>
      <c r="B921" t="s">
        <v>38</v>
      </c>
      <c r="C921">
        <v>15</v>
      </c>
      <c r="D921">
        <v>25.285</v>
      </c>
      <c r="E921">
        <f t="shared" si="14"/>
        <v>25.29</v>
      </c>
      <c r="F921">
        <v>6669</v>
      </c>
      <c r="G921">
        <v>6704</v>
      </c>
      <c r="H921">
        <v>6730</v>
      </c>
      <c r="I921" t="s">
        <v>19</v>
      </c>
      <c r="J921">
        <v>84061</v>
      </c>
      <c r="K921">
        <v>2886109</v>
      </c>
      <c r="L921">
        <v>3.28</v>
      </c>
      <c r="M921">
        <v>1.3169999999999999</v>
      </c>
    </row>
    <row r="922" spans="1:13" x14ac:dyDescent="0.2">
      <c r="A922" t="s">
        <v>202</v>
      </c>
      <c r="B922" t="s">
        <v>40</v>
      </c>
      <c r="C922">
        <v>16</v>
      </c>
      <c r="D922">
        <v>26.655999999999999</v>
      </c>
      <c r="E922">
        <f t="shared" si="14"/>
        <v>26.66</v>
      </c>
      <c r="F922">
        <v>7114</v>
      </c>
      <c r="G922">
        <v>7137</v>
      </c>
      <c r="H922">
        <v>7170</v>
      </c>
      <c r="I922" t="s">
        <v>193</v>
      </c>
      <c r="J922">
        <v>29310</v>
      </c>
      <c r="K922">
        <v>1395958</v>
      </c>
      <c r="L922">
        <v>1.59</v>
      </c>
      <c r="M922">
        <v>0.63700000000000001</v>
      </c>
    </row>
    <row r="923" spans="1:13" x14ac:dyDescent="0.2">
      <c r="A923" t="s">
        <v>202</v>
      </c>
      <c r="B923" t="s">
        <v>42</v>
      </c>
      <c r="C923">
        <v>17</v>
      </c>
      <c r="D923">
        <v>30.978000000000002</v>
      </c>
      <c r="E923">
        <f t="shared" si="14"/>
        <v>30.98</v>
      </c>
      <c r="F923">
        <v>8471</v>
      </c>
      <c r="G923">
        <v>8504</v>
      </c>
      <c r="H923">
        <v>8547</v>
      </c>
      <c r="I923" t="s">
        <v>157</v>
      </c>
      <c r="J923">
        <v>31203</v>
      </c>
      <c r="K923">
        <v>1443023</v>
      </c>
      <c r="L923">
        <v>1.64</v>
      </c>
      <c r="M923">
        <v>0.65900000000000003</v>
      </c>
    </row>
    <row r="924" spans="1:13" x14ac:dyDescent="0.2">
      <c r="A924" t="s">
        <v>202</v>
      </c>
      <c r="B924" t="s">
        <v>43</v>
      </c>
      <c r="C924">
        <v>18</v>
      </c>
      <c r="D924">
        <v>31.777000000000001</v>
      </c>
      <c r="E924">
        <f t="shared" si="14"/>
        <v>31.78</v>
      </c>
      <c r="F924">
        <v>8682</v>
      </c>
      <c r="G924">
        <v>8757</v>
      </c>
      <c r="H924">
        <v>8781</v>
      </c>
      <c r="I924" t="s">
        <v>157</v>
      </c>
      <c r="J924">
        <v>19384</v>
      </c>
      <c r="K924">
        <v>445362</v>
      </c>
      <c r="L924">
        <v>0.51</v>
      </c>
      <c r="M924">
        <v>0.20300000000000001</v>
      </c>
    </row>
    <row r="925" spans="1:13" x14ac:dyDescent="0.2">
      <c r="A925" t="s">
        <v>202</v>
      </c>
      <c r="B925" t="s">
        <v>45</v>
      </c>
      <c r="C925">
        <v>19</v>
      </c>
      <c r="D925">
        <v>34.944000000000003</v>
      </c>
      <c r="E925">
        <f t="shared" si="14"/>
        <v>34.94</v>
      </c>
      <c r="F925">
        <v>9740</v>
      </c>
      <c r="G925">
        <v>9759</v>
      </c>
      <c r="H925">
        <v>9791</v>
      </c>
      <c r="I925" t="s">
        <v>157</v>
      </c>
      <c r="J925">
        <v>42907</v>
      </c>
      <c r="K925">
        <v>1412726</v>
      </c>
      <c r="L925">
        <v>1.61</v>
      </c>
      <c r="M925">
        <v>0.64500000000000002</v>
      </c>
    </row>
    <row r="926" spans="1:13" x14ac:dyDescent="0.2">
      <c r="A926" t="s">
        <v>202</v>
      </c>
      <c r="B926" t="s">
        <v>47</v>
      </c>
      <c r="C926">
        <v>20</v>
      </c>
      <c r="D926">
        <v>36.167000000000002</v>
      </c>
      <c r="E926">
        <f t="shared" si="14"/>
        <v>36.17</v>
      </c>
      <c r="F926">
        <v>10138</v>
      </c>
      <c r="G926">
        <v>10145</v>
      </c>
      <c r="H926">
        <v>10171</v>
      </c>
      <c r="I926" t="s">
        <v>41</v>
      </c>
      <c r="J926">
        <v>38509</v>
      </c>
      <c r="K926">
        <v>930125</v>
      </c>
      <c r="L926">
        <v>1.06</v>
      </c>
      <c r="M926">
        <v>0.42499999999999999</v>
      </c>
    </row>
    <row r="927" spans="1:13" x14ac:dyDescent="0.2">
      <c r="A927" t="s">
        <v>202</v>
      </c>
      <c r="B927" t="s">
        <v>49</v>
      </c>
      <c r="C927">
        <v>21</v>
      </c>
      <c r="D927">
        <v>36.652999999999999</v>
      </c>
      <c r="E927">
        <f t="shared" si="14"/>
        <v>36.65</v>
      </c>
      <c r="F927">
        <v>10228</v>
      </c>
      <c r="G927">
        <v>10299</v>
      </c>
      <c r="H927">
        <v>10367</v>
      </c>
      <c r="I927" t="s">
        <v>157</v>
      </c>
      <c r="J927">
        <v>158059</v>
      </c>
      <c r="K927">
        <v>10161579</v>
      </c>
      <c r="L927">
        <v>11.57</v>
      </c>
      <c r="M927">
        <v>4.6379999999999999</v>
      </c>
    </row>
    <row r="928" spans="1:13" x14ac:dyDescent="0.2">
      <c r="A928" t="s">
        <v>202</v>
      </c>
      <c r="B928" t="s">
        <v>50</v>
      </c>
      <c r="C928">
        <v>22</v>
      </c>
      <c r="D928">
        <v>37.295999999999999</v>
      </c>
      <c r="E928">
        <f t="shared" si="14"/>
        <v>37.299999999999997</v>
      </c>
      <c r="F928">
        <v>10463</v>
      </c>
      <c r="G928">
        <v>10502</v>
      </c>
      <c r="H928">
        <v>10518</v>
      </c>
      <c r="I928" t="s">
        <v>17</v>
      </c>
      <c r="J928">
        <v>43576</v>
      </c>
      <c r="K928">
        <v>2075274</v>
      </c>
      <c r="L928">
        <v>2.36</v>
      </c>
      <c r="M928">
        <v>0.94699999999999995</v>
      </c>
    </row>
    <row r="929" spans="1:13" x14ac:dyDescent="0.2">
      <c r="A929" t="s">
        <v>202</v>
      </c>
      <c r="B929" t="s">
        <v>52</v>
      </c>
      <c r="C929">
        <v>23</v>
      </c>
      <c r="D929">
        <v>37.375</v>
      </c>
      <c r="E929">
        <f t="shared" si="14"/>
        <v>37.380000000000003</v>
      </c>
      <c r="F929">
        <v>10518</v>
      </c>
      <c r="G929">
        <v>10527</v>
      </c>
      <c r="H929">
        <v>10553</v>
      </c>
      <c r="I929" t="s">
        <v>41</v>
      </c>
      <c r="J929">
        <v>52322</v>
      </c>
      <c r="K929">
        <v>1142444</v>
      </c>
      <c r="L929">
        <v>1.3</v>
      </c>
      <c r="M929">
        <v>0.52100000000000002</v>
      </c>
    </row>
    <row r="930" spans="1:13" x14ac:dyDescent="0.2">
      <c r="A930" t="s">
        <v>202</v>
      </c>
      <c r="B930" t="s">
        <v>54</v>
      </c>
      <c r="C930">
        <v>24</v>
      </c>
      <c r="D930">
        <v>37.689</v>
      </c>
      <c r="E930">
        <f t="shared" si="14"/>
        <v>37.69</v>
      </c>
      <c r="F930">
        <v>10555</v>
      </c>
      <c r="G930">
        <v>10627</v>
      </c>
      <c r="H930">
        <v>10642</v>
      </c>
      <c r="I930" t="s">
        <v>17</v>
      </c>
      <c r="J930">
        <v>32277</v>
      </c>
      <c r="K930">
        <v>1591566</v>
      </c>
      <c r="L930">
        <v>1.81</v>
      </c>
      <c r="M930">
        <v>0.72599999999999998</v>
      </c>
    </row>
    <row r="931" spans="1:13" x14ac:dyDescent="0.2">
      <c r="A931" t="s">
        <v>202</v>
      </c>
      <c r="B931" t="s">
        <v>56</v>
      </c>
      <c r="C931">
        <v>25</v>
      </c>
      <c r="D931">
        <v>37.753999999999998</v>
      </c>
      <c r="E931">
        <f t="shared" si="14"/>
        <v>37.75</v>
      </c>
      <c r="F931">
        <v>10642</v>
      </c>
      <c r="G931">
        <v>10647</v>
      </c>
      <c r="H931">
        <v>10675</v>
      </c>
      <c r="I931" t="s">
        <v>41</v>
      </c>
      <c r="J931">
        <v>26498</v>
      </c>
      <c r="K931">
        <v>801921</v>
      </c>
      <c r="L931">
        <v>0.91</v>
      </c>
      <c r="M931">
        <v>0.36599999999999999</v>
      </c>
    </row>
    <row r="932" spans="1:13" x14ac:dyDescent="0.2">
      <c r="A932" t="s">
        <v>202</v>
      </c>
      <c r="B932" t="s">
        <v>57</v>
      </c>
      <c r="C932">
        <v>26</v>
      </c>
      <c r="D932">
        <v>37.99</v>
      </c>
      <c r="E932">
        <f t="shared" si="14"/>
        <v>37.99</v>
      </c>
      <c r="F932">
        <v>10709</v>
      </c>
      <c r="G932">
        <v>10722</v>
      </c>
      <c r="H932">
        <v>10736</v>
      </c>
      <c r="I932" t="s">
        <v>64</v>
      </c>
      <c r="J932">
        <v>328500</v>
      </c>
      <c r="K932">
        <v>6850762</v>
      </c>
      <c r="L932">
        <v>7.8</v>
      </c>
      <c r="M932">
        <v>3.1269999999999998</v>
      </c>
    </row>
    <row r="933" spans="1:13" x14ac:dyDescent="0.2">
      <c r="A933" t="s">
        <v>202</v>
      </c>
      <c r="B933" t="s">
        <v>59</v>
      </c>
      <c r="C933">
        <v>27</v>
      </c>
      <c r="D933">
        <v>38.054000000000002</v>
      </c>
      <c r="E933">
        <f t="shared" si="14"/>
        <v>38.049999999999997</v>
      </c>
      <c r="F933">
        <v>10736</v>
      </c>
      <c r="G933">
        <v>10742</v>
      </c>
      <c r="H933">
        <v>10777</v>
      </c>
      <c r="I933" t="s">
        <v>140</v>
      </c>
      <c r="J933">
        <v>120853</v>
      </c>
      <c r="K933">
        <v>3632925</v>
      </c>
      <c r="L933">
        <v>4.13</v>
      </c>
      <c r="M933">
        <v>1.6579999999999999</v>
      </c>
    </row>
    <row r="934" spans="1:13" x14ac:dyDescent="0.2">
      <c r="A934" t="s">
        <v>202</v>
      </c>
      <c r="B934" t="s">
        <v>61</v>
      </c>
      <c r="C934">
        <v>28</v>
      </c>
      <c r="D934">
        <v>38.44</v>
      </c>
      <c r="E934">
        <f t="shared" si="14"/>
        <v>38.44</v>
      </c>
      <c r="F934">
        <v>10832</v>
      </c>
      <c r="G934">
        <v>10864</v>
      </c>
      <c r="H934">
        <v>10900</v>
      </c>
      <c r="I934" t="s">
        <v>142</v>
      </c>
      <c r="J934">
        <v>141458</v>
      </c>
      <c r="K934">
        <v>6508254</v>
      </c>
      <c r="L934">
        <v>7.41</v>
      </c>
      <c r="M934">
        <v>2.97</v>
      </c>
    </row>
    <row r="935" spans="1:13" x14ac:dyDescent="0.2">
      <c r="A935" t="s">
        <v>202</v>
      </c>
      <c r="B935" t="s">
        <v>62</v>
      </c>
      <c r="C935">
        <v>29</v>
      </c>
      <c r="D935">
        <v>38.823</v>
      </c>
      <c r="E935">
        <f t="shared" si="14"/>
        <v>38.82</v>
      </c>
      <c r="F935">
        <v>10967</v>
      </c>
      <c r="G935">
        <v>10985</v>
      </c>
      <c r="H935">
        <v>11015</v>
      </c>
      <c r="I935" t="s">
        <v>140</v>
      </c>
      <c r="J935">
        <v>60880</v>
      </c>
      <c r="K935">
        <v>1744581</v>
      </c>
      <c r="L935">
        <v>1.99</v>
      </c>
      <c r="M935">
        <v>0.79600000000000004</v>
      </c>
    </row>
    <row r="936" spans="1:13" x14ac:dyDescent="0.2">
      <c r="A936" t="s">
        <v>202</v>
      </c>
      <c r="B936" t="s">
        <v>63</v>
      </c>
      <c r="C936">
        <v>30</v>
      </c>
      <c r="D936">
        <v>39.753</v>
      </c>
      <c r="E936">
        <f t="shared" si="14"/>
        <v>39.75</v>
      </c>
      <c r="F936">
        <v>11229</v>
      </c>
      <c r="G936">
        <v>11280</v>
      </c>
      <c r="H936">
        <v>11305</v>
      </c>
      <c r="I936" t="s">
        <v>140</v>
      </c>
      <c r="J936">
        <v>56867</v>
      </c>
      <c r="K936">
        <v>2254024</v>
      </c>
      <c r="L936">
        <v>2.57</v>
      </c>
      <c r="M936">
        <v>1.0289999999999999</v>
      </c>
    </row>
    <row r="937" spans="1:13" x14ac:dyDescent="0.2">
      <c r="A937" t="s">
        <v>203</v>
      </c>
      <c r="B937" t="s">
        <v>14</v>
      </c>
      <c r="C937">
        <v>1</v>
      </c>
      <c r="D937">
        <v>4.1740000000000004</v>
      </c>
      <c r="E937">
        <f t="shared" si="14"/>
        <v>4.17</v>
      </c>
      <c r="F937">
        <v>5</v>
      </c>
      <c r="G937">
        <v>28</v>
      </c>
      <c r="H937">
        <v>73</v>
      </c>
      <c r="I937" t="s">
        <v>15</v>
      </c>
      <c r="J937">
        <v>73494</v>
      </c>
      <c r="K937">
        <v>223887</v>
      </c>
      <c r="L937">
        <v>0.08</v>
      </c>
      <c r="M937">
        <v>3.2000000000000001E-2</v>
      </c>
    </row>
    <row r="938" spans="1:13" x14ac:dyDescent="0.2">
      <c r="A938" t="s">
        <v>203</v>
      </c>
      <c r="B938" t="s">
        <v>16</v>
      </c>
      <c r="C938">
        <v>2</v>
      </c>
      <c r="D938">
        <v>5.0229999999999997</v>
      </c>
      <c r="E938">
        <f t="shared" si="14"/>
        <v>5.0199999999999996</v>
      </c>
      <c r="F938">
        <v>268</v>
      </c>
      <c r="G938">
        <v>296</v>
      </c>
      <c r="H938">
        <v>378</v>
      </c>
      <c r="I938" t="s">
        <v>29</v>
      </c>
      <c r="J938">
        <v>78043</v>
      </c>
      <c r="K938">
        <v>4981137</v>
      </c>
      <c r="L938">
        <v>1.67</v>
      </c>
      <c r="M938">
        <v>0.71499999999999997</v>
      </c>
    </row>
    <row r="939" spans="1:13" x14ac:dyDescent="0.2">
      <c r="A939" t="s">
        <v>203</v>
      </c>
      <c r="B939" t="s">
        <v>18</v>
      </c>
      <c r="C939">
        <v>3</v>
      </c>
      <c r="D939">
        <v>5.3490000000000002</v>
      </c>
      <c r="E939">
        <f t="shared" si="14"/>
        <v>5.35</v>
      </c>
      <c r="F939">
        <v>380</v>
      </c>
      <c r="G939">
        <v>399</v>
      </c>
      <c r="H939">
        <v>462</v>
      </c>
      <c r="I939" t="s">
        <v>129</v>
      </c>
      <c r="J939">
        <v>109480</v>
      </c>
      <c r="K939">
        <v>5104323</v>
      </c>
      <c r="L939">
        <v>1.71</v>
      </c>
      <c r="M939">
        <v>0.73299999999999998</v>
      </c>
    </row>
    <row r="940" spans="1:13" x14ac:dyDescent="0.2">
      <c r="A940" t="s">
        <v>203</v>
      </c>
      <c r="B940" t="s">
        <v>20</v>
      </c>
      <c r="C940">
        <v>4</v>
      </c>
      <c r="D940">
        <v>6.274</v>
      </c>
      <c r="E940">
        <f t="shared" si="14"/>
        <v>6.27</v>
      </c>
      <c r="F940">
        <v>672</v>
      </c>
      <c r="G940">
        <v>692</v>
      </c>
      <c r="H940">
        <v>711</v>
      </c>
      <c r="I940" t="s">
        <v>129</v>
      </c>
      <c r="J940">
        <v>26170</v>
      </c>
      <c r="K940">
        <v>974071</v>
      </c>
      <c r="L940">
        <v>0.33</v>
      </c>
      <c r="M940">
        <v>0.14000000000000001</v>
      </c>
    </row>
    <row r="941" spans="1:13" x14ac:dyDescent="0.2">
      <c r="A941" t="s">
        <v>203</v>
      </c>
      <c r="B941" t="s">
        <v>22</v>
      </c>
      <c r="C941">
        <v>5</v>
      </c>
      <c r="D941">
        <v>6.6840000000000002</v>
      </c>
      <c r="E941">
        <f t="shared" si="14"/>
        <v>6.68</v>
      </c>
      <c r="F941">
        <v>776</v>
      </c>
      <c r="G941">
        <v>821</v>
      </c>
      <c r="H941">
        <v>873</v>
      </c>
      <c r="I941" t="s">
        <v>29</v>
      </c>
      <c r="J941">
        <v>43394</v>
      </c>
      <c r="K941">
        <v>2222397</v>
      </c>
      <c r="L941">
        <v>0.75</v>
      </c>
      <c r="M941">
        <v>0.31900000000000001</v>
      </c>
    </row>
    <row r="942" spans="1:13" x14ac:dyDescent="0.2">
      <c r="A942" t="s">
        <v>203</v>
      </c>
      <c r="B942" t="s">
        <v>24</v>
      </c>
      <c r="C942">
        <v>6</v>
      </c>
      <c r="D942">
        <v>8.9760000000000009</v>
      </c>
      <c r="E942">
        <f t="shared" si="14"/>
        <v>8.98</v>
      </c>
      <c r="F942">
        <v>1478</v>
      </c>
      <c r="G942">
        <v>1546</v>
      </c>
      <c r="H942">
        <v>1608</v>
      </c>
      <c r="I942" t="s">
        <v>29</v>
      </c>
      <c r="J942">
        <v>47867</v>
      </c>
      <c r="K942">
        <v>3572835</v>
      </c>
      <c r="L942">
        <v>1.2</v>
      </c>
      <c r="M942">
        <v>0.51300000000000001</v>
      </c>
    </row>
    <row r="943" spans="1:13" x14ac:dyDescent="0.2">
      <c r="A943" t="s">
        <v>203</v>
      </c>
      <c r="B943" t="s">
        <v>26</v>
      </c>
      <c r="C943">
        <v>7</v>
      </c>
      <c r="D943">
        <v>9.3810000000000002</v>
      </c>
      <c r="E943">
        <f t="shared" si="14"/>
        <v>9.3800000000000008</v>
      </c>
      <c r="F943">
        <v>1653</v>
      </c>
      <c r="G943">
        <v>1674</v>
      </c>
      <c r="H943">
        <v>1715</v>
      </c>
      <c r="I943" t="s">
        <v>162</v>
      </c>
      <c r="J943">
        <v>162237</v>
      </c>
      <c r="K943">
        <v>7391352</v>
      </c>
      <c r="L943">
        <v>2.48</v>
      </c>
      <c r="M943">
        <v>1.0609999999999999</v>
      </c>
    </row>
    <row r="944" spans="1:13" x14ac:dyDescent="0.2">
      <c r="A944" t="s">
        <v>203</v>
      </c>
      <c r="B944" t="s">
        <v>27</v>
      </c>
      <c r="C944">
        <v>8</v>
      </c>
      <c r="D944">
        <v>9.5549999999999997</v>
      </c>
      <c r="E944">
        <f t="shared" si="14"/>
        <v>9.56</v>
      </c>
      <c r="F944">
        <v>1715</v>
      </c>
      <c r="G944">
        <v>1729</v>
      </c>
      <c r="H944">
        <v>1759</v>
      </c>
      <c r="I944" t="s">
        <v>34</v>
      </c>
      <c r="J944">
        <v>93290</v>
      </c>
      <c r="K944">
        <v>3552433</v>
      </c>
      <c r="L944">
        <v>1.19</v>
      </c>
      <c r="M944">
        <v>0.51</v>
      </c>
    </row>
    <row r="945" spans="1:13" x14ac:dyDescent="0.2">
      <c r="A945" t="s">
        <v>203</v>
      </c>
      <c r="B945" t="s">
        <v>28</v>
      </c>
      <c r="C945">
        <v>9</v>
      </c>
      <c r="D945">
        <v>10.202999999999999</v>
      </c>
      <c r="E945">
        <f t="shared" si="14"/>
        <v>10.199999999999999</v>
      </c>
      <c r="F945">
        <v>1920</v>
      </c>
      <c r="G945">
        <v>1934</v>
      </c>
      <c r="H945">
        <v>1971</v>
      </c>
      <c r="I945" t="s">
        <v>136</v>
      </c>
      <c r="J945">
        <v>33810</v>
      </c>
      <c r="K945">
        <v>1511454</v>
      </c>
      <c r="L945">
        <v>0.51</v>
      </c>
      <c r="M945">
        <v>0.217</v>
      </c>
    </row>
    <row r="946" spans="1:13" x14ac:dyDescent="0.2">
      <c r="A946" t="s">
        <v>203</v>
      </c>
      <c r="B946" t="s">
        <v>30</v>
      </c>
      <c r="C946">
        <v>10</v>
      </c>
      <c r="D946">
        <v>10.481</v>
      </c>
      <c r="E946">
        <f t="shared" si="14"/>
        <v>10.48</v>
      </c>
      <c r="F946">
        <v>1978</v>
      </c>
      <c r="G946">
        <v>2022</v>
      </c>
      <c r="H946">
        <v>2035</v>
      </c>
      <c r="I946" t="s">
        <v>77</v>
      </c>
      <c r="J946">
        <v>16615</v>
      </c>
      <c r="K946">
        <v>113172</v>
      </c>
      <c r="L946">
        <v>0.04</v>
      </c>
      <c r="M946">
        <v>1.6E-2</v>
      </c>
    </row>
    <row r="947" spans="1:13" x14ac:dyDescent="0.2">
      <c r="A947" t="s">
        <v>203</v>
      </c>
      <c r="B947" t="s">
        <v>32</v>
      </c>
      <c r="C947">
        <v>11</v>
      </c>
      <c r="D947">
        <v>10.968</v>
      </c>
      <c r="E947">
        <f t="shared" si="14"/>
        <v>10.97</v>
      </c>
      <c r="F947">
        <v>2162</v>
      </c>
      <c r="G947">
        <v>2176</v>
      </c>
      <c r="H947">
        <v>2291</v>
      </c>
      <c r="I947" t="s">
        <v>136</v>
      </c>
      <c r="J947">
        <v>130288</v>
      </c>
      <c r="K947">
        <v>8596097</v>
      </c>
      <c r="L947">
        <v>2.88</v>
      </c>
      <c r="M947">
        <v>1.234</v>
      </c>
    </row>
    <row r="948" spans="1:13" x14ac:dyDescent="0.2">
      <c r="A948" t="s">
        <v>203</v>
      </c>
      <c r="B948" t="s">
        <v>33</v>
      </c>
      <c r="C948">
        <v>12</v>
      </c>
      <c r="D948">
        <v>12.3</v>
      </c>
      <c r="E948">
        <f t="shared" si="14"/>
        <v>12.3</v>
      </c>
      <c r="F948">
        <v>2528</v>
      </c>
      <c r="G948">
        <v>2597</v>
      </c>
      <c r="H948">
        <v>2614</v>
      </c>
      <c r="I948" t="s">
        <v>91</v>
      </c>
      <c r="J948">
        <v>47372</v>
      </c>
      <c r="K948">
        <v>2201761</v>
      </c>
      <c r="L948">
        <v>0.74</v>
      </c>
      <c r="M948">
        <v>0.316</v>
      </c>
    </row>
    <row r="949" spans="1:13" x14ac:dyDescent="0.2">
      <c r="A949" t="s">
        <v>203</v>
      </c>
      <c r="B949" t="s">
        <v>35</v>
      </c>
      <c r="C949">
        <v>13</v>
      </c>
      <c r="D949">
        <v>12.4</v>
      </c>
      <c r="E949">
        <f t="shared" si="14"/>
        <v>12.4</v>
      </c>
      <c r="F949">
        <v>2614</v>
      </c>
      <c r="G949">
        <v>2629</v>
      </c>
      <c r="H949">
        <v>2659</v>
      </c>
      <c r="I949" t="s">
        <v>44</v>
      </c>
      <c r="J949">
        <v>137645</v>
      </c>
      <c r="K949">
        <v>6027678</v>
      </c>
      <c r="L949">
        <v>2.02</v>
      </c>
      <c r="M949">
        <v>0.86499999999999999</v>
      </c>
    </row>
    <row r="950" spans="1:13" x14ac:dyDescent="0.2">
      <c r="A950" t="s">
        <v>203</v>
      </c>
      <c r="B950" t="s">
        <v>36</v>
      </c>
      <c r="C950">
        <v>14</v>
      </c>
      <c r="D950">
        <v>12.542</v>
      </c>
      <c r="E950">
        <f t="shared" si="14"/>
        <v>12.54</v>
      </c>
      <c r="F950">
        <v>2659</v>
      </c>
      <c r="G950">
        <v>2674</v>
      </c>
      <c r="H950">
        <v>2743</v>
      </c>
      <c r="I950" t="s">
        <v>51</v>
      </c>
      <c r="J950">
        <v>366781</v>
      </c>
      <c r="K950">
        <v>15771416</v>
      </c>
      <c r="L950">
        <v>5.29</v>
      </c>
      <c r="M950">
        <v>2.2639999999999998</v>
      </c>
    </row>
    <row r="951" spans="1:13" x14ac:dyDescent="0.2">
      <c r="A951" t="s">
        <v>203</v>
      </c>
      <c r="B951" t="s">
        <v>38</v>
      </c>
      <c r="C951">
        <v>15</v>
      </c>
      <c r="D951">
        <v>12.907</v>
      </c>
      <c r="E951">
        <f t="shared" si="14"/>
        <v>12.91</v>
      </c>
      <c r="F951">
        <v>2753</v>
      </c>
      <c r="G951">
        <v>2789</v>
      </c>
      <c r="H951">
        <v>2913</v>
      </c>
      <c r="I951" t="s">
        <v>53</v>
      </c>
      <c r="J951">
        <v>4824722</v>
      </c>
      <c r="K951">
        <v>170354199</v>
      </c>
      <c r="L951">
        <v>57.11</v>
      </c>
      <c r="M951">
        <v>24.459</v>
      </c>
    </row>
    <row r="952" spans="1:13" x14ac:dyDescent="0.2">
      <c r="A952" t="s">
        <v>203</v>
      </c>
      <c r="B952" t="s">
        <v>40</v>
      </c>
      <c r="C952">
        <v>16</v>
      </c>
      <c r="D952">
        <v>15.401</v>
      </c>
      <c r="E952">
        <f t="shared" si="14"/>
        <v>15.4</v>
      </c>
      <c r="F952">
        <v>3555</v>
      </c>
      <c r="G952">
        <v>3578</v>
      </c>
      <c r="H952">
        <v>3615</v>
      </c>
      <c r="I952" t="s">
        <v>135</v>
      </c>
      <c r="J952">
        <v>51859</v>
      </c>
      <c r="K952">
        <v>1933474</v>
      </c>
      <c r="L952">
        <v>0.65</v>
      </c>
      <c r="M952">
        <v>0.27800000000000002</v>
      </c>
    </row>
    <row r="953" spans="1:13" x14ac:dyDescent="0.2">
      <c r="A953" t="s">
        <v>203</v>
      </c>
      <c r="B953" t="s">
        <v>42</v>
      </c>
      <c r="C953">
        <v>17</v>
      </c>
      <c r="D953">
        <v>15.568</v>
      </c>
      <c r="E953">
        <f t="shared" si="14"/>
        <v>15.57</v>
      </c>
      <c r="F953">
        <v>3615</v>
      </c>
      <c r="G953">
        <v>3631</v>
      </c>
      <c r="H953">
        <v>3683</v>
      </c>
      <c r="I953" t="s">
        <v>135</v>
      </c>
      <c r="J953">
        <v>180142</v>
      </c>
      <c r="K953">
        <v>7030451</v>
      </c>
      <c r="L953">
        <v>2.36</v>
      </c>
      <c r="M953">
        <v>1.0089999999999999</v>
      </c>
    </row>
    <row r="954" spans="1:13" x14ac:dyDescent="0.2">
      <c r="A954" t="s">
        <v>203</v>
      </c>
      <c r="B954" t="s">
        <v>43</v>
      </c>
      <c r="C954">
        <v>18</v>
      </c>
      <c r="D954">
        <v>15.78</v>
      </c>
      <c r="E954">
        <f t="shared" si="14"/>
        <v>15.78</v>
      </c>
      <c r="F954">
        <v>3683</v>
      </c>
      <c r="G954">
        <v>3698</v>
      </c>
      <c r="H954">
        <v>3748</v>
      </c>
      <c r="I954" t="s">
        <v>140</v>
      </c>
      <c r="J954">
        <v>50356</v>
      </c>
      <c r="K954">
        <v>2240824</v>
      </c>
      <c r="L954">
        <v>0.75</v>
      </c>
      <c r="M954">
        <v>0.32200000000000001</v>
      </c>
    </row>
    <row r="955" spans="1:13" x14ac:dyDescent="0.2">
      <c r="A955" t="s">
        <v>203</v>
      </c>
      <c r="B955" t="s">
        <v>45</v>
      </c>
      <c r="C955">
        <v>19</v>
      </c>
      <c r="D955">
        <v>16.030999999999999</v>
      </c>
      <c r="E955">
        <f t="shared" si="14"/>
        <v>16.03</v>
      </c>
      <c r="F955">
        <v>3754</v>
      </c>
      <c r="G955">
        <v>3777</v>
      </c>
      <c r="H955">
        <v>3828</v>
      </c>
      <c r="I955" t="s">
        <v>55</v>
      </c>
      <c r="J955">
        <v>107042</v>
      </c>
      <c r="K955">
        <v>3956111</v>
      </c>
      <c r="L955">
        <v>1.33</v>
      </c>
      <c r="M955">
        <v>0.56799999999999995</v>
      </c>
    </row>
    <row r="956" spans="1:13" x14ac:dyDescent="0.2">
      <c r="A956" t="s">
        <v>203</v>
      </c>
      <c r="B956" t="s">
        <v>47</v>
      </c>
      <c r="C956">
        <v>20</v>
      </c>
      <c r="D956">
        <v>18.515999999999998</v>
      </c>
      <c r="E956">
        <f t="shared" si="14"/>
        <v>18.52</v>
      </c>
      <c r="F956">
        <v>4548</v>
      </c>
      <c r="G956">
        <v>4563</v>
      </c>
      <c r="H956">
        <v>4657</v>
      </c>
      <c r="I956" t="s">
        <v>73</v>
      </c>
      <c r="J956">
        <v>1225877</v>
      </c>
      <c r="K956">
        <v>37266942</v>
      </c>
      <c r="L956">
        <v>12.49</v>
      </c>
      <c r="M956">
        <v>5.351</v>
      </c>
    </row>
    <row r="957" spans="1:13" x14ac:dyDescent="0.2">
      <c r="A957" t="s">
        <v>203</v>
      </c>
      <c r="B957" t="s">
        <v>49</v>
      </c>
      <c r="C957">
        <v>21</v>
      </c>
      <c r="D957">
        <v>20.047999999999998</v>
      </c>
      <c r="E957">
        <f t="shared" si="14"/>
        <v>20.05</v>
      </c>
      <c r="F957">
        <v>4975</v>
      </c>
      <c r="G957">
        <v>5048</v>
      </c>
      <c r="H957">
        <v>5076</v>
      </c>
      <c r="I957" t="s">
        <v>97</v>
      </c>
      <c r="J957">
        <v>31198</v>
      </c>
      <c r="K957">
        <v>776013</v>
      </c>
      <c r="L957">
        <v>0.26</v>
      </c>
      <c r="M957">
        <v>0.111</v>
      </c>
    </row>
    <row r="958" spans="1:13" x14ac:dyDescent="0.2">
      <c r="A958" t="s">
        <v>203</v>
      </c>
      <c r="B958" t="s">
        <v>50</v>
      </c>
      <c r="C958">
        <v>22</v>
      </c>
      <c r="D958">
        <v>21.094000000000001</v>
      </c>
      <c r="E958">
        <f t="shared" si="14"/>
        <v>21.09</v>
      </c>
      <c r="F958">
        <v>5328</v>
      </c>
      <c r="G958">
        <v>5378</v>
      </c>
      <c r="H958">
        <v>5416</v>
      </c>
      <c r="I958" t="s">
        <v>184</v>
      </c>
      <c r="J958">
        <v>39987</v>
      </c>
      <c r="K958">
        <v>2427350</v>
      </c>
      <c r="L958">
        <v>0.81</v>
      </c>
      <c r="M958">
        <v>0.34899999999999998</v>
      </c>
    </row>
    <row r="959" spans="1:13" x14ac:dyDescent="0.2">
      <c r="A959" t="s">
        <v>203</v>
      </c>
      <c r="B959" t="s">
        <v>52</v>
      </c>
      <c r="C959">
        <v>23</v>
      </c>
      <c r="D959">
        <v>21.324000000000002</v>
      </c>
      <c r="E959">
        <f t="shared" si="14"/>
        <v>21.32</v>
      </c>
      <c r="F959">
        <v>5416</v>
      </c>
      <c r="G959">
        <v>5451</v>
      </c>
      <c r="H959">
        <v>5514</v>
      </c>
      <c r="I959" t="s">
        <v>44</v>
      </c>
      <c r="J959">
        <v>556433</v>
      </c>
      <c r="K959">
        <v>20905365</v>
      </c>
      <c r="L959">
        <v>7.01</v>
      </c>
      <c r="M959">
        <v>3.0019999999999998</v>
      </c>
    </row>
    <row r="960" spans="1:13" x14ac:dyDescent="0.2">
      <c r="A960" t="s">
        <v>203</v>
      </c>
      <c r="B960" t="s">
        <v>54</v>
      </c>
      <c r="C960">
        <v>24</v>
      </c>
      <c r="D960">
        <v>23.332000000000001</v>
      </c>
      <c r="E960">
        <f t="shared" si="14"/>
        <v>23.33</v>
      </c>
      <c r="F960">
        <v>6006</v>
      </c>
      <c r="G960">
        <v>6086</v>
      </c>
      <c r="H960">
        <v>6110</v>
      </c>
      <c r="I960" t="s">
        <v>46</v>
      </c>
      <c r="J960">
        <v>64275</v>
      </c>
      <c r="K960">
        <v>1909569</v>
      </c>
      <c r="L960">
        <v>0.64</v>
      </c>
      <c r="M960">
        <v>0.27400000000000002</v>
      </c>
    </row>
    <row r="961" spans="1:13" x14ac:dyDescent="0.2">
      <c r="A961" t="s">
        <v>203</v>
      </c>
      <c r="B961" t="s">
        <v>56</v>
      </c>
      <c r="C961">
        <v>25</v>
      </c>
      <c r="D961">
        <v>23.675000000000001</v>
      </c>
      <c r="E961">
        <f t="shared" si="14"/>
        <v>23.68</v>
      </c>
      <c r="F961">
        <v>6145</v>
      </c>
      <c r="G961">
        <v>6195</v>
      </c>
      <c r="H961">
        <v>6229</v>
      </c>
      <c r="I961" t="s">
        <v>46</v>
      </c>
      <c r="J961">
        <v>36984</v>
      </c>
      <c r="K961">
        <v>1527034</v>
      </c>
      <c r="L961">
        <v>0.51</v>
      </c>
      <c r="M961">
        <v>0.219</v>
      </c>
    </row>
    <row r="962" spans="1:13" x14ac:dyDescent="0.2">
      <c r="A962" t="s">
        <v>203</v>
      </c>
      <c r="B962" t="s">
        <v>57</v>
      </c>
      <c r="C962">
        <v>26</v>
      </c>
      <c r="D962">
        <v>25.283000000000001</v>
      </c>
      <c r="E962">
        <f t="shared" si="14"/>
        <v>25.28</v>
      </c>
      <c r="F962">
        <v>6674</v>
      </c>
      <c r="G962">
        <v>6703</v>
      </c>
      <c r="H962">
        <v>6742</v>
      </c>
      <c r="I962" t="s">
        <v>130</v>
      </c>
      <c r="J962">
        <v>120457</v>
      </c>
      <c r="K962">
        <v>4778111</v>
      </c>
      <c r="L962">
        <v>1.6</v>
      </c>
      <c r="M962">
        <v>0.68600000000000005</v>
      </c>
    </row>
    <row r="963" spans="1:13" x14ac:dyDescent="0.2">
      <c r="A963" t="s">
        <v>203</v>
      </c>
      <c r="B963" t="s">
        <v>59</v>
      </c>
      <c r="C963">
        <v>27</v>
      </c>
      <c r="D963">
        <v>25.629000000000001</v>
      </c>
      <c r="E963">
        <f t="shared" ref="E963:E1026" si="15">ROUND(D963,2)</f>
        <v>25.63</v>
      </c>
      <c r="F963">
        <v>6757</v>
      </c>
      <c r="G963">
        <v>6813</v>
      </c>
      <c r="H963">
        <v>6822</v>
      </c>
      <c r="I963" t="s">
        <v>67</v>
      </c>
      <c r="J963">
        <v>51249</v>
      </c>
      <c r="K963">
        <v>1362305</v>
      </c>
      <c r="L963">
        <v>0.46</v>
      </c>
      <c r="M963">
        <v>0.19600000000000001</v>
      </c>
    </row>
    <row r="964" spans="1:13" x14ac:dyDescent="0.2">
      <c r="A964" t="s">
        <v>203</v>
      </c>
      <c r="B964" t="s">
        <v>61</v>
      </c>
      <c r="C964">
        <v>28</v>
      </c>
      <c r="D964">
        <v>25.683</v>
      </c>
      <c r="E964">
        <f t="shared" si="15"/>
        <v>25.68</v>
      </c>
      <c r="F964">
        <v>6822</v>
      </c>
      <c r="G964">
        <v>6830</v>
      </c>
      <c r="H964">
        <v>6867</v>
      </c>
      <c r="I964" t="s">
        <v>73</v>
      </c>
      <c r="J964">
        <v>48130</v>
      </c>
      <c r="K964">
        <v>1745543</v>
      </c>
      <c r="L964">
        <v>0.59</v>
      </c>
      <c r="M964">
        <v>0.251</v>
      </c>
    </row>
    <row r="965" spans="1:13" x14ac:dyDescent="0.2">
      <c r="A965" t="s">
        <v>203</v>
      </c>
      <c r="B965" t="s">
        <v>62</v>
      </c>
      <c r="C965">
        <v>29</v>
      </c>
      <c r="D965">
        <v>26.635000000000002</v>
      </c>
      <c r="E965">
        <f t="shared" si="15"/>
        <v>26.64</v>
      </c>
      <c r="F965">
        <v>7112</v>
      </c>
      <c r="G965">
        <v>7131</v>
      </c>
      <c r="H965">
        <v>7190</v>
      </c>
      <c r="I965" t="s">
        <v>55</v>
      </c>
      <c r="J965">
        <v>92617</v>
      </c>
      <c r="K965">
        <v>4770853</v>
      </c>
      <c r="L965">
        <v>1.6</v>
      </c>
      <c r="M965">
        <v>0.68500000000000005</v>
      </c>
    </row>
    <row r="966" spans="1:13" x14ac:dyDescent="0.2">
      <c r="A966" t="s">
        <v>203</v>
      </c>
      <c r="B966" t="s">
        <v>63</v>
      </c>
      <c r="C966">
        <v>30</v>
      </c>
      <c r="D966">
        <v>30.957000000000001</v>
      </c>
      <c r="E966">
        <f t="shared" si="15"/>
        <v>30.96</v>
      </c>
      <c r="F966">
        <v>8451</v>
      </c>
      <c r="G966">
        <v>8498</v>
      </c>
      <c r="H966">
        <v>8547</v>
      </c>
      <c r="I966" t="s">
        <v>133</v>
      </c>
      <c r="J966">
        <v>76973</v>
      </c>
      <c r="K966">
        <v>3666558</v>
      </c>
      <c r="L966">
        <v>1.23</v>
      </c>
      <c r="M966">
        <v>0.52600000000000002</v>
      </c>
    </row>
    <row r="967" spans="1:13" x14ac:dyDescent="0.2">
      <c r="A967" t="s">
        <v>203</v>
      </c>
      <c r="B967" t="s">
        <v>65</v>
      </c>
      <c r="C967">
        <v>31</v>
      </c>
      <c r="D967">
        <v>31.754999999999999</v>
      </c>
      <c r="E967">
        <f t="shared" si="15"/>
        <v>31.76</v>
      </c>
      <c r="F967">
        <v>8714</v>
      </c>
      <c r="G967">
        <v>8750</v>
      </c>
      <c r="H967">
        <v>8788</v>
      </c>
      <c r="I967" t="s">
        <v>133</v>
      </c>
      <c r="J967">
        <v>29545</v>
      </c>
      <c r="K967">
        <v>1369219</v>
      </c>
      <c r="L967">
        <v>0.46</v>
      </c>
      <c r="M967">
        <v>0.19700000000000001</v>
      </c>
    </row>
    <row r="968" spans="1:13" x14ac:dyDescent="0.2">
      <c r="A968" t="s">
        <v>203</v>
      </c>
      <c r="B968" t="s">
        <v>66</v>
      </c>
      <c r="C968">
        <v>32</v>
      </c>
      <c r="D968">
        <v>34.218000000000004</v>
      </c>
      <c r="E968">
        <f t="shared" si="15"/>
        <v>34.22</v>
      </c>
      <c r="F968">
        <v>9499</v>
      </c>
      <c r="G968">
        <v>9529</v>
      </c>
      <c r="H968">
        <v>9622</v>
      </c>
      <c r="I968" t="s">
        <v>139</v>
      </c>
      <c r="J968">
        <v>11641862</v>
      </c>
      <c r="K968">
        <v>298265910</v>
      </c>
      <c r="L968">
        <v>100</v>
      </c>
      <c r="M968">
        <v>42.825000000000003</v>
      </c>
    </row>
    <row r="969" spans="1:13" x14ac:dyDescent="0.2">
      <c r="A969" t="s">
        <v>203</v>
      </c>
      <c r="B969" t="s">
        <v>68</v>
      </c>
      <c r="C969">
        <v>33</v>
      </c>
      <c r="D969">
        <v>34.58</v>
      </c>
      <c r="E969">
        <f t="shared" si="15"/>
        <v>34.58</v>
      </c>
      <c r="F969">
        <v>9622</v>
      </c>
      <c r="G969">
        <v>9643</v>
      </c>
      <c r="H969">
        <v>9673</v>
      </c>
      <c r="I969" t="s">
        <v>134</v>
      </c>
      <c r="J969">
        <v>96275</v>
      </c>
      <c r="K969">
        <v>2937926</v>
      </c>
      <c r="L969">
        <v>0.99</v>
      </c>
      <c r="M969">
        <v>0.42199999999999999</v>
      </c>
    </row>
    <row r="970" spans="1:13" x14ac:dyDescent="0.2">
      <c r="A970" t="s">
        <v>203</v>
      </c>
      <c r="B970" t="s">
        <v>69</v>
      </c>
      <c r="C970">
        <v>34</v>
      </c>
      <c r="D970">
        <v>34.86</v>
      </c>
      <c r="E970">
        <f t="shared" si="15"/>
        <v>34.86</v>
      </c>
      <c r="F970">
        <v>9673</v>
      </c>
      <c r="G970">
        <v>9732</v>
      </c>
      <c r="H970">
        <v>9742</v>
      </c>
      <c r="I970" t="s">
        <v>139</v>
      </c>
      <c r="J970">
        <v>15321</v>
      </c>
      <c r="K970">
        <v>607455</v>
      </c>
      <c r="L970">
        <v>0.2</v>
      </c>
      <c r="M970">
        <v>8.6999999999999994E-2</v>
      </c>
    </row>
    <row r="971" spans="1:13" x14ac:dyDescent="0.2">
      <c r="A971" t="s">
        <v>203</v>
      </c>
      <c r="B971" t="s">
        <v>70</v>
      </c>
      <c r="C971">
        <v>35</v>
      </c>
      <c r="D971">
        <v>34.944000000000003</v>
      </c>
      <c r="E971">
        <f t="shared" si="15"/>
        <v>34.94</v>
      </c>
      <c r="F971">
        <v>9742</v>
      </c>
      <c r="G971">
        <v>9759</v>
      </c>
      <c r="H971">
        <v>9796</v>
      </c>
      <c r="I971" t="s">
        <v>189</v>
      </c>
      <c r="J971">
        <v>47336</v>
      </c>
      <c r="K971">
        <v>1705559</v>
      </c>
      <c r="L971">
        <v>0.56999999999999995</v>
      </c>
      <c r="M971">
        <v>0.245</v>
      </c>
    </row>
    <row r="972" spans="1:13" x14ac:dyDescent="0.2">
      <c r="A972" t="s">
        <v>203</v>
      </c>
      <c r="B972" t="s">
        <v>71</v>
      </c>
      <c r="C972">
        <v>36</v>
      </c>
      <c r="D972">
        <v>36.167999999999999</v>
      </c>
      <c r="E972">
        <f t="shared" si="15"/>
        <v>36.17</v>
      </c>
      <c r="F972">
        <v>10115</v>
      </c>
      <c r="G972">
        <v>10146</v>
      </c>
      <c r="H972">
        <v>10161</v>
      </c>
      <c r="I972" t="s">
        <v>134</v>
      </c>
      <c r="J972">
        <v>66565</v>
      </c>
      <c r="K972">
        <v>2709300</v>
      </c>
      <c r="L972">
        <v>0.91</v>
      </c>
      <c r="M972">
        <v>0.38900000000000001</v>
      </c>
    </row>
    <row r="973" spans="1:13" x14ac:dyDescent="0.2">
      <c r="A973" t="s">
        <v>203</v>
      </c>
      <c r="B973" t="s">
        <v>72</v>
      </c>
      <c r="C973">
        <v>37</v>
      </c>
      <c r="D973">
        <v>36.289000000000001</v>
      </c>
      <c r="E973">
        <f t="shared" si="15"/>
        <v>36.29</v>
      </c>
      <c r="F973">
        <v>10161</v>
      </c>
      <c r="G973">
        <v>10184</v>
      </c>
      <c r="H973">
        <v>10236</v>
      </c>
      <c r="I973" t="s">
        <v>134</v>
      </c>
      <c r="J973">
        <v>65792</v>
      </c>
      <c r="K973">
        <v>5034771</v>
      </c>
      <c r="L973">
        <v>1.69</v>
      </c>
      <c r="M973">
        <v>0.72299999999999998</v>
      </c>
    </row>
    <row r="974" spans="1:13" x14ac:dyDescent="0.2">
      <c r="A974" t="s">
        <v>203</v>
      </c>
      <c r="B974" t="s">
        <v>74</v>
      </c>
      <c r="C974">
        <v>38</v>
      </c>
      <c r="D974">
        <v>36.646999999999998</v>
      </c>
      <c r="E974">
        <f t="shared" si="15"/>
        <v>36.65</v>
      </c>
      <c r="F974">
        <v>10250</v>
      </c>
      <c r="G974">
        <v>10297</v>
      </c>
      <c r="H974">
        <v>10360</v>
      </c>
      <c r="I974" t="s">
        <v>159</v>
      </c>
      <c r="J974">
        <v>193263</v>
      </c>
      <c r="K974">
        <v>12009779</v>
      </c>
      <c r="L974">
        <v>4.03</v>
      </c>
      <c r="M974">
        <v>1.724</v>
      </c>
    </row>
    <row r="975" spans="1:13" x14ac:dyDescent="0.2">
      <c r="A975" t="s">
        <v>203</v>
      </c>
      <c r="B975" t="s">
        <v>75</v>
      </c>
      <c r="C975">
        <v>39</v>
      </c>
      <c r="D975">
        <v>37.295999999999999</v>
      </c>
      <c r="E975">
        <f t="shared" si="15"/>
        <v>37.299999999999997</v>
      </c>
      <c r="F975">
        <v>10376</v>
      </c>
      <c r="G975">
        <v>10502</v>
      </c>
      <c r="H975">
        <v>10553</v>
      </c>
      <c r="I975" t="s">
        <v>100</v>
      </c>
      <c r="J975">
        <v>57243</v>
      </c>
      <c r="K975">
        <v>4102043</v>
      </c>
      <c r="L975">
        <v>1.38</v>
      </c>
      <c r="M975">
        <v>0.58899999999999997</v>
      </c>
    </row>
    <row r="976" spans="1:13" x14ac:dyDescent="0.2">
      <c r="A976" t="s">
        <v>203</v>
      </c>
      <c r="B976" t="s">
        <v>76</v>
      </c>
      <c r="C976">
        <v>40</v>
      </c>
      <c r="D976">
        <v>37.677</v>
      </c>
      <c r="E976">
        <f t="shared" si="15"/>
        <v>37.68</v>
      </c>
      <c r="F976">
        <v>10570</v>
      </c>
      <c r="G976">
        <v>10623</v>
      </c>
      <c r="H976">
        <v>10675</v>
      </c>
      <c r="I976" t="s">
        <v>100</v>
      </c>
      <c r="J976">
        <v>54389</v>
      </c>
      <c r="K976">
        <v>4320920</v>
      </c>
      <c r="L976">
        <v>1.45</v>
      </c>
      <c r="M976">
        <v>0.62</v>
      </c>
    </row>
    <row r="977" spans="1:13" x14ac:dyDescent="0.2">
      <c r="A977" t="s">
        <v>203</v>
      </c>
      <c r="B977" t="s">
        <v>78</v>
      </c>
      <c r="C977">
        <v>41</v>
      </c>
      <c r="D977">
        <v>37.99</v>
      </c>
      <c r="E977">
        <f t="shared" si="15"/>
        <v>37.99</v>
      </c>
      <c r="F977">
        <v>10710</v>
      </c>
      <c r="G977">
        <v>10722</v>
      </c>
      <c r="H977">
        <v>10808</v>
      </c>
      <c r="I977" t="s">
        <v>64</v>
      </c>
      <c r="J977">
        <v>585311</v>
      </c>
      <c r="K977">
        <v>21307367</v>
      </c>
      <c r="L977">
        <v>7.14</v>
      </c>
      <c r="M977">
        <v>3.0590000000000002</v>
      </c>
    </row>
    <row r="978" spans="1:13" x14ac:dyDescent="0.2">
      <c r="A978" t="s">
        <v>203</v>
      </c>
      <c r="B978" t="s">
        <v>79</v>
      </c>
      <c r="C978">
        <v>42</v>
      </c>
      <c r="D978">
        <v>38.445</v>
      </c>
      <c r="E978">
        <f t="shared" si="15"/>
        <v>38.450000000000003</v>
      </c>
      <c r="F978">
        <v>10838</v>
      </c>
      <c r="G978">
        <v>10866</v>
      </c>
      <c r="H978">
        <v>10920</v>
      </c>
      <c r="I978" t="s">
        <v>53</v>
      </c>
      <c r="J978">
        <v>203274</v>
      </c>
      <c r="K978">
        <v>9175693</v>
      </c>
      <c r="L978">
        <v>3.08</v>
      </c>
      <c r="M978">
        <v>1.3169999999999999</v>
      </c>
    </row>
    <row r="979" spans="1:13" x14ac:dyDescent="0.2">
      <c r="A979" t="s">
        <v>203</v>
      </c>
      <c r="B979" t="s">
        <v>80</v>
      </c>
      <c r="C979">
        <v>43</v>
      </c>
      <c r="D979">
        <v>39.540999999999997</v>
      </c>
      <c r="E979">
        <f t="shared" si="15"/>
        <v>39.54</v>
      </c>
      <c r="F979">
        <v>11189</v>
      </c>
      <c r="G979">
        <v>11213</v>
      </c>
      <c r="H979">
        <v>11263</v>
      </c>
      <c r="I979" t="s">
        <v>67</v>
      </c>
      <c r="J979">
        <v>60348</v>
      </c>
      <c r="K979">
        <v>4041963</v>
      </c>
      <c r="L979">
        <v>1.36</v>
      </c>
      <c r="M979">
        <v>0.57999999999999996</v>
      </c>
    </row>
    <row r="980" spans="1:13" x14ac:dyDescent="0.2">
      <c r="A980" t="s">
        <v>204</v>
      </c>
      <c r="B980" t="s">
        <v>14</v>
      </c>
      <c r="C980">
        <v>1</v>
      </c>
      <c r="D980">
        <v>4.1639999999999997</v>
      </c>
      <c r="E980">
        <f t="shared" si="15"/>
        <v>4.16</v>
      </c>
      <c r="F980">
        <v>5</v>
      </c>
      <c r="G980">
        <v>24</v>
      </c>
      <c r="H980">
        <v>93</v>
      </c>
      <c r="I980" t="s">
        <v>15</v>
      </c>
      <c r="J980">
        <v>90567</v>
      </c>
      <c r="K980">
        <v>235582</v>
      </c>
      <c r="L980">
        <v>0.62</v>
      </c>
      <c r="M980">
        <v>7.3999999999999996E-2</v>
      </c>
    </row>
    <row r="981" spans="1:13" x14ac:dyDescent="0.2">
      <c r="A981" t="s">
        <v>204</v>
      </c>
      <c r="B981" t="s">
        <v>16</v>
      </c>
      <c r="C981">
        <v>2</v>
      </c>
      <c r="D981">
        <v>4.4409999999999998</v>
      </c>
      <c r="E981">
        <f t="shared" si="15"/>
        <v>4.4400000000000004</v>
      </c>
      <c r="F981">
        <v>98</v>
      </c>
      <c r="G981">
        <v>112</v>
      </c>
      <c r="H981">
        <v>152</v>
      </c>
      <c r="I981" t="s">
        <v>77</v>
      </c>
      <c r="J981">
        <v>35708</v>
      </c>
      <c r="K981">
        <v>2817110</v>
      </c>
      <c r="L981">
        <v>7.36</v>
      </c>
      <c r="M981">
        <v>0.88400000000000001</v>
      </c>
    </row>
    <row r="982" spans="1:13" x14ac:dyDescent="0.2">
      <c r="A982" t="s">
        <v>204</v>
      </c>
      <c r="B982" t="s">
        <v>18</v>
      </c>
      <c r="C982">
        <v>3</v>
      </c>
      <c r="D982">
        <v>4.5970000000000004</v>
      </c>
      <c r="E982">
        <f t="shared" si="15"/>
        <v>4.5999999999999996</v>
      </c>
      <c r="F982">
        <v>152</v>
      </c>
      <c r="G982">
        <v>161</v>
      </c>
      <c r="H982">
        <v>208</v>
      </c>
      <c r="I982" t="s">
        <v>53</v>
      </c>
      <c r="J982">
        <v>38374</v>
      </c>
      <c r="K982">
        <v>2502443</v>
      </c>
      <c r="L982">
        <v>6.54</v>
      </c>
      <c r="M982">
        <v>0.78500000000000003</v>
      </c>
    </row>
    <row r="983" spans="1:13" x14ac:dyDescent="0.2">
      <c r="A983" t="s">
        <v>204</v>
      </c>
      <c r="B983" t="s">
        <v>20</v>
      </c>
      <c r="C983">
        <v>4</v>
      </c>
      <c r="D983">
        <v>5.0209999999999999</v>
      </c>
      <c r="E983">
        <f t="shared" si="15"/>
        <v>5.0199999999999996</v>
      </c>
      <c r="F983">
        <v>276</v>
      </c>
      <c r="G983">
        <v>295</v>
      </c>
      <c r="H983">
        <v>343</v>
      </c>
      <c r="I983" t="s">
        <v>21</v>
      </c>
      <c r="J983">
        <v>135401</v>
      </c>
      <c r="K983">
        <v>5677991</v>
      </c>
      <c r="L983">
        <v>14.84</v>
      </c>
      <c r="M983">
        <v>1.7809999999999999</v>
      </c>
    </row>
    <row r="984" spans="1:13" x14ac:dyDescent="0.2">
      <c r="A984" t="s">
        <v>204</v>
      </c>
      <c r="B984" t="s">
        <v>22</v>
      </c>
      <c r="C984">
        <v>5</v>
      </c>
      <c r="D984">
        <v>8.9730000000000008</v>
      </c>
      <c r="E984">
        <f t="shared" si="15"/>
        <v>8.9700000000000006</v>
      </c>
      <c r="F984">
        <v>1519</v>
      </c>
      <c r="G984">
        <v>1545</v>
      </c>
      <c r="H984">
        <v>1597</v>
      </c>
      <c r="I984" t="s">
        <v>135</v>
      </c>
      <c r="J984">
        <v>43155</v>
      </c>
      <c r="K984">
        <v>2823629</v>
      </c>
      <c r="L984">
        <v>7.38</v>
      </c>
      <c r="M984">
        <v>0.88600000000000001</v>
      </c>
    </row>
    <row r="985" spans="1:13" x14ac:dyDescent="0.2">
      <c r="A985" t="s">
        <v>204</v>
      </c>
      <c r="B985" t="s">
        <v>24</v>
      </c>
      <c r="C985">
        <v>6</v>
      </c>
      <c r="D985">
        <v>9.3800000000000008</v>
      </c>
      <c r="E985">
        <f t="shared" si="15"/>
        <v>9.3800000000000008</v>
      </c>
      <c r="F985">
        <v>1652</v>
      </c>
      <c r="G985">
        <v>1674</v>
      </c>
      <c r="H985">
        <v>1718</v>
      </c>
      <c r="I985" t="s">
        <v>184</v>
      </c>
      <c r="J985">
        <v>289501</v>
      </c>
      <c r="K985">
        <v>12517237</v>
      </c>
      <c r="L985">
        <v>32.71</v>
      </c>
      <c r="M985">
        <v>3.9260000000000002</v>
      </c>
    </row>
    <row r="986" spans="1:13" x14ac:dyDescent="0.2">
      <c r="A986" t="s">
        <v>204</v>
      </c>
      <c r="B986" t="s">
        <v>26</v>
      </c>
      <c r="C986">
        <v>7</v>
      </c>
      <c r="D986">
        <v>9.5589999999999993</v>
      </c>
      <c r="E986">
        <f t="shared" si="15"/>
        <v>9.56</v>
      </c>
      <c r="F986">
        <v>1718</v>
      </c>
      <c r="G986">
        <v>1730</v>
      </c>
      <c r="H986">
        <v>1759</v>
      </c>
      <c r="I986" t="s">
        <v>34</v>
      </c>
      <c r="J986">
        <v>70977</v>
      </c>
      <c r="K986">
        <v>2831620</v>
      </c>
      <c r="L986">
        <v>7.4</v>
      </c>
      <c r="M986">
        <v>0.88800000000000001</v>
      </c>
    </row>
    <row r="987" spans="1:13" x14ac:dyDescent="0.2">
      <c r="A987" t="s">
        <v>204</v>
      </c>
      <c r="B987" t="s">
        <v>27</v>
      </c>
      <c r="C987">
        <v>8</v>
      </c>
      <c r="D987">
        <v>10.195</v>
      </c>
      <c r="E987">
        <f t="shared" si="15"/>
        <v>10.199999999999999</v>
      </c>
      <c r="F987">
        <v>1919</v>
      </c>
      <c r="G987">
        <v>1932</v>
      </c>
      <c r="H987">
        <v>1993</v>
      </c>
      <c r="I987" t="s">
        <v>51</v>
      </c>
      <c r="J987">
        <v>48842</v>
      </c>
      <c r="K987">
        <v>2533150</v>
      </c>
      <c r="L987">
        <v>6.62</v>
      </c>
      <c r="M987">
        <v>0.79500000000000004</v>
      </c>
    </row>
    <row r="988" spans="1:13" x14ac:dyDescent="0.2">
      <c r="A988" t="s">
        <v>204</v>
      </c>
      <c r="B988" t="s">
        <v>28</v>
      </c>
      <c r="C988">
        <v>9</v>
      </c>
      <c r="D988">
        <v>10.795</v>
      </c>
      <c r="E988">
        <f t="shared" si="15"/>
        <v>10.8</v>
      </c>
      <c r="F988">
        <v>2103</v>
      </c>
      <c r="G988">
        <v>2122</v>
      </c>
      <c r="H988">
        <v>2226</v>
      </c>
      <c r="I988" t="s">
        <v>19</v>
      </c>
      <c r="J988">
        <v>130989</v>
      </c>
      <c r="K988">
        <v>6531195</v>
      </c>
      <c r="L988">
        <v>17.07</v>
      </c>
      <c r="M988">
        <v>2.0489999999999999</v>
      </c>
    </row>
    <row r="989" spans="1:13" x14ac:dyDescent="0.2">
      <c r="A989" t="s">
        <v>204</v>
      </c>
      <c r="B989" t="s">
        <v>30</v>
      </c>
      <c r="C989">
        <v>10</v>
      </c>
      <c r="D989">
        <v>12.398</v>
      </c>
      <c r="E989">
        <f t="shared" si="15"/>
        <v>12.4</v>
      </c>
      <c r="F989">
        <v>2608</v>
      </c>
      <c r="G989">
        <v>2628</v>
      </c>
      <c r="H989">
        <v>2661</v>
      </c>
      <c r="I989" t="s">
        <v>44</v>
      </c>
      <c r="J989">
        <v>274635</v>
      </c>
      <c r="K989">
        <v>11060242</v>
      </c>
      <c r="L989">
        <v>28.9</v>
      </c>
      <c r="M989">
        <v>3.4689999999999999</v>
      </c>
    </row>
    <row r="990" spans="1:13" x14ac:dyDescent="0.2">
      <c r="A990" t="s">
        <v>204</v>
      </c>
      <c r="B990" t="s">
        <v>32</v>
      </c>
      <c r="C990">
        <v>11</v>
      </c>
      <c r="D990">
        <v>12.542999999999999</v>
      </c>
      <c r="E990">
        <f t="shared" si="15"/>
        <v>12.54</v>
      </c>
      <c r="F990">
        <v>2661</v>
      </c>
      <c r="G990">
        <v>2674</v>
      </c>
      <c r="H990">
        <v>2754</v>
      </c>
      <c r="I990" t="s">
        <v>51</v>
      </c>
      <c r="J990">
        <v>355389</v>
      </c>
      <c r="K990">
        <v>16781493</v>
      </c>
      <c r="L990">
        <v>43.86</v>
      </c>
      <c r="M990">
        <v>5.2640000000000002</v>
      </c>
    </row>
    <row r="991" spans="1:13" x14ac:dyDescent="0.2">
      <c r="A991" t="s">
        <v>204</v>
      </c>
      <c r="B991" t="s">
        <v>33</v>
      </c>
      <c r="C991">
        <v>12</v>
      </c>
      <c r="D991">
        <v>12.842000000000001</v>
      </c>
      <c r="E991">
        <f t="shared" si="15"/>
        <v>12.84</v>
      </c>
      <c r="F991">
        <v>2754</v>
      </c>
      <c r="G991">
        <v>2769</v>
      </c>
      <c r="H991">
        <v>2776</v>
      </c>
      <c r="I991" t="s">
        <v>51</v>
      </c>
      <c r="J991">
        <v>58247</v>
      </c>
      <c r="K991">
        <v>1597976</v>
      </c>
      <c r="L991">
        <v>4.18</v>
      </c>
      <c r="M991">
        <v>0.501</v>
      </c>
    </row>
    <row r="992" spans="1:13" x14ac:dyDescent="0.2">
      <c r="A992" t="s">
        <v>204</v>
      </c>
      <c r="B992" t="s">
        <v>35</v>
      </c>
      <c r="C992">
        <v>13</v>
      </c>
      <c r="D992">
        <v>12.914</v>
      </c>
      <c r="E992">
        <f t="shared" si="15"/>
        <v>12.91</v>
      </c>
      <c r="F992">
        <v>2776</v>
      </c>
      <c r="G992">
        <v>2791</v>
      </c>
      <c r="H992">
        <v>2910</v>
      </c>
      <c r="I992" t="s">
        <v>53</v>
      </c>
      <c r="J992">
        <v>812501</v>
      </c>
      <c r="K992">
        <v>32489303</v>
      </c>
      <c r="L992">
        <v>84.91</v>
      </c>
      <c r="M992">
        <v>10.19</v>
      </c>
    </row>
    <row r="993" spans="1:13" x14ac:dyDescent="0.2">
      <c r="A993" t="s">
        <v>204</v>
      </c>
      <c r="B993" t="s">
        <v>36</v>
      </c>
      <c r="C993">
        <v>14</v>
      </c>
      <c r="D993">
        <v>14.257999999999999</v>
      </c>
      <c r="E993">
        <f t="shared" si="15"/>
        <v>14.26</v>
      </c>
      <c r="F993">
        <v>3148</v>
      </c>
      <c r="G993">
        <v>3217</v>
      </c>
      <c r="H993">
        <v>3241</v>
      </c>
      <c r="I993" t="s">
        <v>67</v>
      </c>
      <c r="J993">
        <v>36004</v>
      </c>
      <c r="K993">
        <v>1034372</v>
      </c>
      <c r="L993">
        <v>2.7</v>
      </c>
      <c r="M993">
        <v>0.32400000000000001</v>
      </c>
    </row>
    <row r="994" spans="1:13" x14ac:dyDescent="0.2">
      <c r="A994" t="s">
        <v>204</v>
      </c>
      <c r="B994" t="s">
        <v>38</v>
      </c>
      <c r="C994">
        <v>15</v>
      </c>
      <c r="D994">
        <v>15.222</v>
      </c>
      <c r="E994">
        <f t="shared" si="15"/>
        <v>15.22</v>
      </c>
      <c r="F994">
        <v>3504</v>
      </c>
      <c r="G994">
        <v>3522</v>
      </c>
      <c r="H994">
        <v>3564</v>
      </c>
      <c r="I994" t="s">
        <v>53</v>
      </c>
      <c r="J994">
        <v>137496</v>
      </c>
      <c r="K994">
        <v>8524203</v>
      </c>
      <c r="L994">
        <v>22.28</v>
      </c>
      <c r="M994">
        <v>2.6739999999999999</v>
      </c>
    </row>
    <row r="995" spans="1:13" x14ac:dyDescent="0.2">
      <c r="A995" t="s">
        <v>204</v>
      </c>
      <c r="B995" t="s">
        <v>40</v>
      </c>
      <c r="C995">
        <v>16</v>
      </c>
      <c r="D995">
        <v>15.404</v>
      </c>
      <c r="E995">
        <f t="shared" si="15"/>
        <v>15.4</v>
      </c>
      <c r="F995">
        <v>3564</v>
      </c>
      <c r="G995">
        <v>3579</v>
      </c>
      <c r="H995">
        <v>3617</v>
      </c>
      <c r="I995" t="s">
        <v>53</v>
      </c>
      <c r="J995">
        <v>69603</v>
      </c>
      <c r="K995">
        <v>3257149</v>
      </c>
      <c r="L995">
        <v>8.51</v>
      </c>
      <c r="M995">
        <v>1.022</v>
      </c>
    </row>
    <row r="996" spans="1:13" x14ac:dyDescent="0.2">
      <c r="A996" t="s">
        <v>204</v>
      </c>
      <c r="B996" t="s">
        <v>42</v>
      </c>
      <c r="C996">
        <v>17</v>
      </c>
      <c r="D996">
        <v>15.57</v>
      </c>
      <c r="E996">
        <f t="shared" si="15"/>
        <v>15.57</v>
      </c>
      <c r="F996">
        <v>3617</v>
      </c>
      <c r="G996">
        <v>3631</v>
      </c>
      <c r="H996">
        <v>3676</v>
      </c>
      <c r="I996" t="s">
        <v>53</v>
      </c>
      <c r="J996">
        <v>157913</v>
      </c>
      <c r="K996">
        <v>6443316</v>
      </c>
      <c r="L996">
        <v>16.84</v>
      </c>
      <c r="M996">
        <v>2.0209999999999999</v>
      </c>
    </row>
    <row r="997" spans="1:13" x14ac:dyDescent="0.2">
      <c r="A997" t="s">
        <v>204</v>
      </c>
      <c r="B997" t="s">
        <v>43</v>
      </c>
      <c r="C997">
        <v>18</v>
      </c>
      <c r="D997">
        <v>15.782999999999999</v>
      </c>
      <c r="E997">
        <f t="shared" si="15"/>
        <v>15.78</v>
      </c>
      <c r="F997">
        <v>3676</v>
      </c>
      <c r="G997">
        <v>3699</v>
      </c>
      <c r="H997">
        <v>3744</v>
      </c>
      <c r="I997" t="s">
        <v>48</v>
      </c>
      <c r="J997">
        <v>48566</v>
      </c>
      <c r="K997">
        <v>2278566</v>
      </c>
      <c r="L997">
        <v>5.95</v>
      </c>
      <c r="M997">
        <v>0.71499999999999997</v>
      </c>
    </row>
    <row r="998" spans="1:13" x14ac:dyDescent="0.2">
      <c r="A998" t="s">
        <v>204</v>
      </c>
      <c r="B998" t="s">
        <v>45</v>
      </c>
      <c r="C998">
        <v>19</v>
      </c>
      <c r="D998">
        <v>16.448</v>
      </c>
      <c r="E998">
        <f t="shared" si="15"/>
        <v>16.45</v>
      </c>
      <c r="F998">
        <v>3889</v>
      </c>
      <c r="G998">
        <v>3909</v>
      </c>
      <c r="H998">
        <v>3959</v>
      </c>
      <c r="I998" t="s">
        <v>48</v>
      </c>
      <c r="J998">
        <v>180968</v>
      </c>
      <c r="K998">
        <v>5478290</v>
      </c>
      <c r="L998">
        <v>14.32</v>
      </c>
      <c r="M998">
        <v>1.718</v>
      </c>
    </row>
    <row r="999" spans="1:13" x14ac:dyDescent="0.2">
      <c r="A999" t="s">
        <v>204</v>
      </c>
      <c r="B999" t="s">
        <v>47</v>
      </c>
      <c r="C999">
        <v>20</v>
      </c>
      <c r="D999">
        <v>18.212</v>
      </c>
      <c r="E999">
        <f t="shared" si="15"/>
        <v>18.21</v>
      </c>
      <c r="F999">
        <v>4427</v>
      </c>
      <c r="G999">
        <v>4467</v>
      </c>
      <c r="H999">
        <v>4509</v>
      </c>
      <c r="I999" t="s">
        <v>142</v>
      </c>
      <c r="J999">
        <v>47943</v>
      </c>
      <c r="K999">
        <v>2549806</v>
      </c>
      <c r="L999">
        <v>6.66</v>
      </c>
      <c r="M999">
        <v>0.8</v>
      </c>
    </row>
    <row r="1000" spans="1:13" x14ac:dyDescent="0.2">
      <c r="A1000" t="s">
        <v>204</v>
      </c>
      <c r="B1000" t="s">
        <v>49</v>
      </c>
      <c r="C1000">
        <v>21</v>
      </c>
      <c r="D1000">
        <v>18.417000000000002</v>
      </c>
      <c r="E1000">
        <f t="shared" si="15"/>
        <v>18.420000000000002</v>
      </c>
      <c r="F1000">
        <v>4509</v>
      </c>
      <c r="G1000">
        <v>4532</v>
      </c>
      <c r="H1000">
        <v>4545</v>
      </c>
      <c r="I1000" t="s">
        <v>48</v>
      </c>
      <c r="J1000">
        <v>31221</v>
      </c>
      <c r="K1000">
        <v>1091031</v>
      </c>
      <c r="L1000">
        <v>2.85</v>
      </c>
      <c r="M1000">
        <v>0.34200000000000003</v>
      </c>
    </row>
    <row r="1001" spans="1:13" x14ac:dyDescent="0.2">
      <c r="A1001" t="s">
        <v>204</v>
      </c>
      <c r="B1001" t="s">
        <v>50</v>
      </c>
      <c r="C1001">
        <v>22</v>
      </c>
      <c r="D1001">
        <v>18.516999999999999</v>
      </c>
      <c r="E1001">
        <f t="shared" si="15"/>
        <v>18.52</v>
      </c>
      <c r="F1001">
        <v>4545</v>
      </c>
      <c r="G1001">
        <v>4563</v>
      </c>
      <c r="H1001">
        <v>4662</v>
      </c>
      <c r="I1001" t="s">
        <v>53</v>
      </c>
      <c r="J1001">
        <v>986813</v>
      </c>
      <c r="K1001">
        <v>30732684</v>
      </c>
      <c r="L1001">
        <v>80.31</v>
      </c>
      <c r="M1001">
        <v>9.6389999999999993</v>
      </c>
    </row>
    <row r="1002" spans="1:13" x14ac:dyDescent="0.2">
      <c r="A1002" t="s">
        <v>204</v>
      </c>
      <c r="B1002" t="s">
        <v>52</v>
      </c>
      <c r="C1002">
        <v>23</v>
      </c>
      <c r="D1002">
        <v>21.085000000000001</v>
      </c>
      <c r="E1002">
        <f t="shared" si="15"/>
        <v>21.09</v>
      </c>
      <c r="F1002">
        <v>5353</v>
      </c>
      <c r="G1002">
        <v>5376</v>
      </c>
      <c r="H1002">
        <v>5408</v>
      </c>
      <c r="I1002" t="s">
        <v>64</v>
      </c>
      <c r="J1002">
        <v>48640</v>
      </c>
      <c r="K1002">
        <v>2549828</v>
      </c>
      <c r="L1002">
        <v>6.66</v>
      </c>
      <c r="M1002">
        <v>0.8</v>
      </c>
    </row>
    <row r="1003" spans="1:13" x14ac:dyDescent="0.2">
      <c r="A1003" t="s">
        <v>204</v>
      </c>
      <c r="B1003" t="s">
        <v>54</v>
      </c>
      <c r="C1003">
        <v>24</v>
      </c>
      <c r="D1003">
        <v>21.324000000000002</v>
      </c>
      <c r="E1003">
        <f t="shared" si="15"/>
        <v>21.32</v>
      </c>
      <c r="F1003">
        <v>5408</v>
      </c>
      <c r="G1003">
        <v>5451</v>
      </c>
      <c r="H1003">
        <v>5510</v>
      </c>
      <c r="I1003" t="s">
        <v>44</v>
      </c>
      <c r="J1003">
        <v>1168726</v>
      </c>
      <c r="K1003">
        <v>38265278</v>
      </c>
      <c r="L1003">
        <v>100</v>
      </c>
      <c r="M1003">
        <v>12.002000000000001</v>
      </c>
    </row>
    <row r="1004" spans="1:13" x14ac:dyDescent="0.2">
      <c r="A1004" t="s">
        <v>204</v>
      </c>
      <c r="B1004" t="s">
        <v>56</v>
      </c>
      <c r="C1004">
        <v>25</v>
      </c>
      <c r="D1004">
        <v>22.181000000000001</v>
      </c>
      <c r="E1004">
        <f t="shared" si="15"/>
        <v>22.18</v>
      </c>
      <c r="F1004">
        <v>5691</v>
      </c>
      <c r="G1004">
        <v>5722</v>
      </c>
      <c r="H1004">
        <v>5736</v>
      </c>
      <c r="I1004" t="s">
        <v>21</v>
      </c>
      <c r="J1004">
        <v>42055</v>
      </c>
      <c r="K1004">
        <v>1326599</v>
      </c>
      <c r="L1004">
        <v>3.47</v>
      </c>
      <c r="M1004">
        <v>0.41599999999999998</v>
      </c>
    </row>
    <row r="1005" spans="1:13" x14ac:dyDescent="0.2">
      <c r="A1005" t="s">
        <v>204</v>
      </c>
      <c r="B1005" t="s">
        <v>57</v>
      </c>
      <c r="C1005">
        <v>26</v>
      </c>
      <c r="D1005">
        <v>22.363</v>
      </c>
      <c r="E1005">
        <f t="shared" si="15"/>
        <v>22.36</v>
      </c>
      <c r="F1005">
        <v>5767</v>
      </c>
      <c r="G1005">
        <v>5780</v>
      </c>
      <c r="H1005">
        <v>5818</v>
      </c>
      <c r="I1005" t="s">
        <v>135</v>
      </c>
      <c r="J1005">
        <v>31791</v>
      </c>
      <c r="K1005">
        <v>1210018</v>
      </c>
      <c r="L1005">
        <v>3.16</v>
      </c>
      <c r="M1005">
        <v>0.38</v>
      </c>
    </row>
    <row r="1006" spans="1:13" x14ac:dyDescent="0.2">
      <c r="A1006" t="s">
        <v>204</v>
      </c>
      <c r="B1006" t="s">
        <v>59</v>
      </c>
      <c r="C1006">
        <v>27</v>
      </c>
      <c r="D1006">
        <v>22.867000000000001</v>
      </c>
      <c r="E1006">
        <f t="shared" si="15"/>
        <v>22.87</v>
      </c>
      <c r="F1006">
        <v>5917</v>
      </c>
      <c r="G1006">
        <v>5939</v>
      </c>
      <c r="H1006">
        <v>5958</v>
      </c>
      <c r="I1006" t="s">
        <v>135</v>
      </c>
      <c r="J1006">
        <v>44025</v>
      </c>
      <c r="K1006">
        <v>1431896</v>
      </c>
      <c r="L1006">
        <v>3.74</v>
      </c>
      <c r="M1006">
        <v>0.44900000000000001</v>
      </c>
    </row>
    <row r="1007" spans="1:13" x14ac:dyDescent="0.2">
      <c r="A1007" t="s">
        <v>204</v>
      </c>
      <c r="B1007" t="s">
        <v>61</v>
      </c>
      <c r="C1007">
        <v>28</v>
      </c>
      <c r="D1007">
        <v>23.334</v>
      </c>
      <c r="E1007">
        <f t="shared" si="15"/>
        <v>23.33</v>
      </c>
      <c r="F1007">
        <v>6068</v>
      </c>
      <c r="G1007">
        <v>6087</v>
      </c>
      <c r="H1007">
        <v>6113</v>
      </c>
      <c r="I1007" t="s">
        <v>184</v>
      </c>
      <c r="J1007">
        <v>115176</v>
      </c>
      <c r="K1007">
        <v>3329577</v>
      </c>
      <c r="L1007">
        <v>8.6999999999999993</v>
      </c>
      <c r="M1007">
        <v>1.044</v>
      </c>
    </row>
    <row r="1008" spans="1:13" x14ac:dyDescent="0.2">
      <c r="A1008" t="s">
        <v>204</v>
      </c>
      <c r="B1008" t="s">
        <v>62</v>
      </c>
      <c r="C1008">
        <v>29</v>
      </c>
      <c r="D1008">
        <v>23.670999999999999</v>
      </c>
      <c r="E1008">
        <f t="shared" si="15"/>
        <v>23.67</v>
      </c>
      <c r="F1008">
        <v>6151</v>
      </c>
      <c r="G1008">
        <v>6193</v>
      </c>
      <c r="H1008">
        <v>6236</v>
      </c>
      <c r="I1008" t="s">
        <v>21</v>
      </c>
      <c r="J1008">
        <v>195781</v>
      </c>
      <c r="K1008">
        <v>5875898</v>
      </c>
      <c r="L1008">
        <v>15.36</v>
      </c>
      <c r="M1008">
        <v>1.843</v>
      </c>
    </row>
    <row r="1009" spans="1:13" x14ac:dyDescent="0.2">
      <c r="A1009" t="s">
        <v>204</v>
      </c>
      <c r="B1009" t="s">
        <v>63</v>
      </c>
      <c r="C1009">
        <v>30</v>
      </c>
      <c r="D1009">
        <v>23.896000000000001</v>
      </c>
      <c r="E1009">
        <f t="shared" si="15"/>
        <v>23.9</v>
      </c>
      <c r="F1009">
        <v>6236</v>
      </c>
      <c r="G1009">
        <v>6265</v>
      </c>
      <c r="H1009">
        <v>6284</v>
      </c>
      <c r="I1009" t="s">
        <v>21</v>
      </c>
      <c r="J1009">
        <v>160518</v>
      </c>
      <c r="K1009">
        <v>4156823</v>
      </c>
      <c r="L1009">
        <v>10.86</v>
      </c>
      <c r="M1009">
        <v>1.304</v>
      </c>
    </row>
    <row r="1010" spans="1:13" x14ac:dyDescent="0.2">
      <c r="A1010" t="s">
        <v>204</v>
      </c>
      <c r="B1010" t="s">
        <v>65</v>
      </c>
      <c r="C1010">
        <v>31</v>
      </c>
      <c r="D1010">
        <v>25.286000000000001</v>
      </c>
      <c r="E1010">
        <f t="shared" si="15"/>
        <v>25.29</v>
      </c>
      <c r="F1010">
        <v>6662</v>
      </c>
      <c r="G1010">
        <v>6704</v>
      </c>
      <c r="H1010">
        <v>6750</v>
      </c>
      <c r="I1010" t="s">
        <v>135</v>
      </c>
      <c r="J1010">
        <v>101377</v>
      </c>
      <c r="K1010">
        <v>4482456</v>
      </c>
      <c r="L1010">
        <v>11.71</v>
      </c>
      <c r="M1010">
        <v>1.4059999999999999</v>
      </c>
    </row>
    <row r="1011" spans="1:13" x14ac:dyDescent="0.2">
      <c r="A1011" t="s">
        <v>204</v>
      </c>
      <c r="B1011" t="s">
        <v>66</v>
      </c>
      <c r="C1011">
        <v>32</v>
      </c>
      <c r="D1011">
        <v>25.628</v>
      </c>
      <c r="E1011">
        <f t="shared" si="15"/>
        <v>25.63</v>
      </c>
      <c r="F1011">
        <v>6789</v>
      </c>
      <c r="G1011">
        <v>6812</v>
      </c>
      <c r="H1011">
        <v>6822</v>
      </c>
      <c r="I1011" t="s">
        <v>67</v>
      </c>
      <c r="J1011">
        <v>71658</v>
      </c>
      <c r="K1011">
        <v>1923391</v>
      </c>
      <c r="L1011">
        <v>5.03</v>
      </c>
      <c r="M1011">
        <v>0.60299999999999998</v>
      </c>
    </row>
    <row r="1012" spans="1:13" x14ac:dyDescent="0.2">
      <c r="A1012" t="s">
        <v>204</v>
      </c>
      <c r="B1012" t="s">
        <v>68</v>
      </c>
      <c r="C1012">
        <v>33</v>
      </c>
      <c r="D1012">
        <v>25.681000000000001</v>
      </c>
      <c r="E1012">
        <f t="shared" si="15"/>
        <v>25.68</v>
      </c>
      <c r="F1012">
        <v>6822</v>
      </c>
      <c r="G1012">
        <v>6829</v>
      </c>
      <c r="H1012">
        <v>6881</v>
      </c>
      <c r="I1012" t="s">
        <v>53</v>
      </c>
      <c r="J1012">
        <v>56273</v>
      </c>
      <c r="K1012">
        <v>2182234</v>
      </c>
      <c r="L1012">
        <v>5.7</v>
      </c>
      <c r="M1012">
        <v>0.68400000000000005</v>
      </c>
    </row>
    <row r="1013" spans="1:13" x14ac:dyDescent="0.2">
      <c r="A1013" t="s">
        <v>204</v>
      </c>
      <c r="B1013" t="s">
        <v>69</v>
      </c>
      <c r="C1013">
        <v>34</v>
      </c>
      <c r="D1013">
        <v>26.65</v>
      </c>
      <c r="E1013">
        <f t="shared" si="15"/>
        <v>26.65</v>
      </c>
      <c r="F1013">
        <v>7105</v>
      </c>
      <c r="G1013">
        <v>7136</v>
      </c>
      <c r="H1013">
        <v>7199</v>
      </c>
      <c r="I1013" t="s">
        <v>64</v>
      </c>
      <c r="J1013">
        <v>41377</v>
      </c>
      <c r="K1013">
        <v>3198028</v>
      </c>
      <c r="L1013">
        <v>8.36</v>
      </c>
      <c r="M1013">
        <v>1.0029999999999999</v>
      </c>
    </row>
    <row r="1014" spans="1:13" x14ac:dyDescent="0.2">
      <c r="A1014" t="s">
        <v>204</v>
      </c>
      <c r="B1014" t="s">
        <v>70</v>
      </c>
      <c r="C1014">
        <v>35</v>
      </c>
      <c r="D1014">
        <v>27.363</v>
      </c>
      <c r="E1014">
        <f t="shared" si="15"/>
        <v>27.36</v>
      </c>
      <c r="F1014">
        <v>7340</v>
      </c>
      <c r="G1014">
        <v>7361</v>
      </c>
      <c r="H1014">
        <v>7420</v>
      </c>
      <c r="I1014" t="s">
        <v>73</v>
      </c>
      <c r="J1014">
        <v>41877</v>
      </c>
      <c r="K1014">
        <v>1811417</v>
      </c>
      <c r="L1014">
        <v>4.7300000000000004</v>
      </c>
      <c r="M1014">
        <v>0.56799999999999995</v>
      </c>
    </row>
    <row r="1015" spans="1:13" x14ac:dyDescent="0.2">
      <c r="A1015" t="s">
        <v>204</v>
      </c>
      <c r="B1015" t="s">
        <v>71</v>
      </c>
      <c r="C1015">
        <v>36</v>
      </c>
      <c r="D1015">
        <v>30.759</v>
      </c>
      <c r="E1015">
        <f t="shared" si="15"/>
        <v>30.76</v>
      </c>
      <c r="F1015">
        <v>8406</v>
      </c>
      <c r="G1015">
        <v>8435</v>
      </c>
      <c r="H1015">
        <v>8468</v>
      </c>
      <c r="I1015" t="s">
        <v>67</v>
      </c>
      <c r="J1015">
        <v>56536</v>
      </c>
      <c r="K1015">
        <v>1627304</v>
      </c>
      <c r="L1015">
        <v>4.25</v>
      </c>
      <c r="M1015">
        <v>0.51</v>
      </c>
    </row>
    <row r="1016" spans="1:13" x14ac:dyDescent="0.2">
      <c r="A1016" t="s">
        <v>204</v>
      </c>
      <c r="B1016" t="s">
        <v>72</v>
      </c>
      <c r="C1016">
        <v>37</v>
      </c>
      <c r="D1016">
        <v>30.963999999999999</v>
      </c>
      <c r="E1016">
        <f t="shared" si="15"/>
        <v>30.96</v>
      </c>
      <c r="F1016">
        <v>8468</v>
      </c>
      <c r="G1016">
        <v>8500</v>
      </c>
      <c r="H1016">
        <v>8551</v>
      </c>
      <c r="I1016" t="s">
        <v>25</v>
      </c>
      <c r="J1016">
        <v>63475</v>
      </c>
      <c r="K1016">
        <v>2935755</v>
      </c>
      <c r="L1016">
        <v>7.67</v>
      </c>
      <c r="M1016">
        <v>0.92100000000000004</v>
      </c>
    </row>
    <row r="1017" spans="1:13" x14ac:dyDescent="0.2">
      <c r="A1017" t="s">
        <v>204</v>
      </c>
      <c r="B1017" t="s">
        <v>74</v>
      </c>
      <c r="C1017">
        <v>38</v>
      </c>
      <c r="D1017">
        <v>32.390999999999998</v>
      </c>
      <c r="E1017">
        <f t="shared" si="15"/>
        <v>32.39</v>
      </c>
      <c r="F1017">
        <v>8934</v>
      </c>
      <c r="G1017">
        <v>8951</v>
      </c>
      <c r="H1017">
        <v>8999</v>
      </c>
      <c r="I1017" t="s">
        <v>138</v>
      </c>
      <c r="J1017">
        <v>31991</v>
      </c>
      <c r="K1017">
        <v>1069829</v>
      </c>
      <c r="L1017">
        <v>2.8</v>
      </c>
      <c r="M1017">
        <v>0.33600000000000002</v>
      </c>
    </row>
    <row r="1018" spans="1:13" x14ac:dyDescent="0.2">
      <c r="A1018" t="s">
        <v>204</v>
      </c>
      <c r="B1018" t="s">
        <v>75</v>
      </c>
      <c r="C1018">
        <v>39</v>
      </c>
      <c r="D1018">
        <v>33.790999999999997</v>
      </c>
      <c r="E1018">
        <f t="shared" si="15"/>
        <v>33.79</v>
      </c>
      <c r="F1018">
        <v>9344</v>
      </c>
      <c r="G1018">
        <v>9394</v>
      </c>
      <c r="H1018">
        <v>9413</v>
      </c>
      <c r="I1018" t="s">
        <v>17</v>
      </c>
      <c r="J1018">
        <v>48107</v>
      </c>
      <c r="K1018">
        <v>1389288</v>
      </c>
      <c r="L1018">
        <v>3.63</v>
      </c>
      <c r="M1018">
        <v>0.436</v>
      </c>
    </row>
    <row r="1019" spans="1:13" x14ac:dyDescent="0.2">
      <c r="A1019" t="s">
        <v>204</v>
      </c>
      <c r="B1019" t="s">
        <v>76</v>
      </c>
      <c r="C1019">
        <v>40</v>
      </c>
      <c r="D1019">
        <v>34.218000000000004</v>
      </c>
      <c r="E1019">
        <f t="shared" si="15"/>
        <v>34.22</v>
      </c>
      <c r="F1019">
        <v>9508</v>
      </c>
      <c r="G1019">
        <v>9529</v>
      </c>
      <c r="H1019">
        <v>9552</v>
      </c>
      <c r="I1019" t="s">
        <v>23</v>
      </c>
      <c r="J1019">
        <v>38738</v>
      </c>
      <c r="K1019">
        <v>1255132</v>
      </c>
      <c r="L1019">
        <v>3.28</v>
      </c>
      <c r="M1019">
        <v>0.39400000000000002</v>
      </c>
    </row>
    <row r="1020" spans="1:13" x14ac:dyDescent="0.2">
      <c r="A1020" t="s">
        <v>204</v>
      </c>
      <c r="B1020" t="s">
        <v>78</v>
      </c>
      <c r="C1020">
        <v>41</v>
      </c>
      <c r="D1020">
        <v>34.944000000000003</v>
      </c>
      <c r="E1020">
        <f t="shared" si="15"/>
        <v>34.94</v>
      </c>
      <c r="F1020">
        <v>9744</v>
      </c>
      <c r="G1020">
        <v>9759</v>
      </c>
      <c r="H1020">
        <v>9814</v>
      </c>
      <c r="I1020" t="s">
        <v>41</v>
      </c>
      <c r="J1020">
        <v>43895</v>
      </c>
      <c r="K1020">
        <v>1997058</v>
      </c>
      <c r="L1020">
        <v>5.22</v>
      </c>
      <c r="M1020">
        <v>0.626</v>
      </c>
    </row>
    <row r="1021" spans="1:13" x14ac:dyDescent="0.2">
      <c r="A1021" t="s">
        <v>204</v>
      </c>
      <c r="B1021" t="s">
        <v>79</v>
      </c>
      <c r="C1021">
        <v>42</v>
      </c>
      <c r="D1021">
        <v>35.665999999999997</v>
      </c>
      <c r="E1021">
        <f t="shared" si="15"/>
        <v>35.67</v>
      </c>
      <c r="F1021">
        <v>9880</v>
      </c>
      <c r="G1021">
        <v>9987</v>
      </c>
      <c r="H1021">
        <v>10015</v>
      </c>
      <c r="I1021" t="s">
        <v>23</v>
      </c>
      <c r="J1021">
        <v>89159</v>
      </c>
      <c r="K1021">
        <v>2577482</v>
      </c>
      <c r="L1021">
        <v>6.74</v>
      </c>
      <c r="M1021">
        <v>0.80800000000000005</v>
      </c>
    </row>
    <row r="1022" spans="1:13" x14ac:dyDescent="0.2">
      <c r="A1022" t="s">
        <v>204</v>
      </c>
      <c r="B1022" t="s">
        <v>80</v>
      </c>
      <c r="C1022">
        <v>43</v>
      </c>
      <c r="D1022">
        <v>36.122</v>
      </c>
      <c r="E1022">
        <f t="shared" si="15"/>
        <v>36.119999999999997</v>
      </c>
      <c r="F1022">
        <v>10072</v>
      </c>
      <c r="G1022">
        <v>10131</v>
      </c>
      <c r="H1022">
        <v>10136</v>
      </c>
      <c r="I1022" t="s">
        <v>25</v>
      </c>
      <c r="J1022">
        <v>28755</v>
      </c>
      <c r="K1022">
        <v>1186373</v>
      </c>
      <c r="L1022">
        <v>3.1</v>
      </c>
      <c r="M1022">
        <v>0.372</v>
      </c>
    </row>
    <row r="1023" spans="1:13" x14ac:dyDescent="0.2">
      <c r="A1023" t="s">
        <v>204</v>
      </c>
      <c r="B1023" t="s">
        <v>81</v>
      </c>
      <c r="C1023">
        <v>44</v>
      </c>
      <c r="D1023">
        <v>36.167000000000002</v>
      </c>
      <c r="E1023">
        <f t="shared" si="15"/>
        <v>36.17</v>
      </c>
      <c r="F1023">
        <v>10136</v>
      </c>
      <c r="G1023">
        <v>10146</v>
      </c>
      <c r="H1023">
        <v>10152</v>
      </c>
      <c r="I1023" t="s">
        <v>23</v>
      </c>
      <c r="J1023">
        <v>63386</v>
      </c>
      <c r="K1023">
        <v>1408424</v>
      </c>
      <c r="L1023">
        <v>3.68</v>
      </c>
      <c r="M1023">
        <v>0.442</v>
      </c>
    </row>
    <row r="1024" spans="1:13" x14ac:dyDescent="0.2">
      <c r="A1024" t="s">
        <v>204</v>
      </c>
      <c r="B1024" t="s">
        <v>82</v>
      </c>
      <c r="C1024">
        <v>45</v>
      </c>
      <c r="D1024">
        <v>36.201000000000001</v>
      </c>
      <c r="E1024">
        <f t="shared" si="15"/>
        <v>36.200000000000003</v>
      </c>
      <c r="F1024">
        <v>10152</v>
      </c>
      <c r="G1024">
        <v>10156</v>
      </c>
      <c r="H1024">
        <v>10162</v>
      </c>
      <c r="I1024" t="s">
        <v>135</v>
      </c>
      <c r="J1024">
        <v>47319</v>
      </c>
      <c r="K1024">
        <v>821216</v>
      </c>
      <c r="L1024">
        <v>2.15</v>
      </c>
      <c r="M1024">
        <v>0.25800000000000001</v>
      </c>
    </row>
    <row r="1025" spans="1:13" x14ac:dyDescent="0.2">
      <c r="A1025" t="s">
        <v>204</v>
      </c>
      <c r="B1025" t="s">
        <v>84</v>
      </c>
      <c r="C1025">
        <v>46</v>
      </c>
      <c r="D1025">
        <v>36.271999999999998</v>
      </c>
      <c r="E1025">
        <f t="shared" si="15"/>
        <v>36.270000000000003</v>
      </c>
      <c r="F1025">
        <v>10162</v>
      </c>
      <c r="G1025">
        <v>10179</v>
      </c>
      <c r="H1025">
        <v>10243</v>
      </c>
      <c r="I1025" t="s">
        <v>135</v>
      </c>
      <c r="J1025">
        <v>73139</v>
      </c>
      <c r="K1025">
        <v>5681006</v>
      </c>
      <c r="L1025">
        <v>14.85</v>
      </c>
      <c r="M1025">
        <v>1.782</v>
      </c>
    </row>
    <row r="1026" spans="1:13" x14ac:dyDescent="0.2">
      <c r="A1026" t="s">
        <v>204</v>
      </c>
      <c r="B1026" t="s">
        <v>85</v>
      </c>
      <c r="C1026">
        <v>47</v>
      </c>
      <c r="D1026">
        <v>36.658000000000001</v>
      </c>
      <c r="E1026">
        <f t="shared" si="15"/>
        <v>36.659999999999997</v>
      </c>
      <c r="F1026">
        <v>10243</v>
      </c>
      <c r="G1026">
        <v>10301</v>
      </c>
      <c r="H1026">
        <v>10320</v>
      </c>
      <c r="I1026" t="s">
        <v>21</v>
      </c>
      <c r="J1026">
        <v>281727</v>
      </c>
      <c r="K1026">
        <v>13015340</v>
      </c>
      <c r="L1026">
        <v>34.01</v>
      </c>
      <c r="M1026">
        <v>4.0819999999999999</v>
      </c>
    </row>
    <row r="1027" spans="1:13" x14ac:dyDescent="0.2">
      <c r="A1027" t="s">
        <v>204</v>
      </c>
      <c r="B1027" t="s">
        <v>86</v>
      </c>
      <c r="C1027">
        <v>48</v>
      </c>
      <c r="D1027">
        <v>36.734000000000002</v>
      </c>
      <c r="E1027">
        <f t="shared" ref="E1027:E1090" si="16">ROUND(D1027,2)</f>
        <v>36.729999999999997</v>
      </c>
      <c r="F1027">
        <v>10320</v>
      </c>
      <c r="G1027">
        <v>10325</v>
      </c>
      <c r="H1027">
        <v>10366</v>
      </c>
      <c r="I1027" t="s">
        <v>186</v>
      </c>
      <c r="J1027">
        <v>47783</v>
      </c>
      <c r="K1027">
        <v>1643218</v>
      </c>
      <c r="L1027">
        <v>4.29</v>
      </c>
      <c r="M1027">
        <v>0.51500000000000001</v>
      </c>
    </row>
    <row r="1028" spans="1:13" x14ac:dyDescent="0.2">
      <c r="A1028" t="s">
        <v>204</v>
      </c>
      <c r="B1028" t="s">
        <v>88</v>
      </c>
      <c r="C1028">
        <v>49</v>
      </c>
      <c r="D1028">
        <v>37.295999999999999</v>
      </c>
      <c r="E1028">
        <f t="shared" si="16"/>
        <v>37.299999999999997</v>
      </c>
      <c r="F1028">
        <v>10496</v>
      </c>
      <c r="G1028">
        <v>10503</v>
      </c>
      <c r="H1028">
        <v>10516</v>
      </c>
      <c r="I1028" t="s">
        <v>135</v>
      </c>
      <c r="J1028">
        <v>43444</v>
      </c>
      <c r="K1028">
        <v>982779</v>
      </c>
      <c r="L1028">
        <v>2.57</v>
      </c>
      <c r="M1028">
        <v>0.308</v>
      </c>
    </row>
    <row r="1029" spans="1:13" x14ac:dyDescent="0.2">
      <c r="A1029" t="s">
        <v>204</v>
      </c>
      <c r="B1029" t="s">
        <v>89</v>
      </c>
      <c r="C1029">
        <v>50</v>
      </c>
      <c r="D1029">
        <v>37.375999999999998</v>
      </c>
      <c r="E1029">
        <f t="shared" si="16"/>
        <v>37.380000000000003</v>
      </c>
      <c r="F1029">
        <v>10516</v>
      </c>
      <c r="G1029">
        <v>10528</v>
      </c>
      <c r="H1029">
        <v>10584</v>
      </c>
      <c r="I1029" t="s">
        <v>135</v>
      </c>
      <c r="J1029">
        <v>115044</v>
      </c>
      <c r="K1029">
        <v>3005378</v>
      </c>
      <c r="L1029">
        <v>7.85</v>
      </c>
      <c r="M1029">
        <v>0.94299999999999995</v>
      </c>
    </row>
    <row r="1030" spans="1:13" x14ac:dyDescent="0.2">
      <c r="A1030" t="s">
        <v>204</v>
      </c>
      <c r="B1030" t="s">
        <v>90</v>
      </c>
      <c r="C1030">
        <v>51</v>
      </c>
      <c r="D1030">
        <v>37.673999999999999</v>
      </c>
      <c r="E1030">
        <f t="shared" si="16"/>
        <v>37.67</v>
      </c>
      <c r="F1030">
        <v>10584</v>
      </c>
      <c r="G1030">
        <v>10622</v>
      </c>
      <c r="H1030">
        <v>10698</v>
      </c>
      <c r="I1030" t="s">
        <v>135</v>
      </c>
      <c r="J1030">
        <v>73826</v>
      </c>
      <c r="K1030">
        <v>9176193</v>
      </c>
      <c r="L1030">
        <v>23.98</v>
      </c>
      <c r="M1030">
        <v>2.8780000000000001</v>
      </c>
    </row>
    <row r="1031" spans="1:13" x14ac:dyDescent="0.2">
      <c r="A1031" t="s">
        <v>204</v>
      </c>
      <c r="B1031" t="s">
        <v>92</v>
      </c>
      <c r="C1031">
        <v>52</v>
      </c>
      <c r="D1031">
        <v>37.991999999999997</v>
      </c>
      <c r="E1031">
        <f t="shared" si="16"/>
        <v>37.99</v>
      </c>
      <c r="F1031">
        <v>10698</v>
      </c>
      <c r="G1031">
        <v>10723</v>
      </c>
      <c r="H1031">
        <v>10736</v>
      </c>
      <c r="I1031" t="s">
        <v>53</v>
      </c>
      <c r="J1031">
        <v>257648</v>
      </c>
      <c r="K1031">
        <v>6679304</v>
      </c>
      <c r="L1031">
        <v>17.46</v>
      </c>
      <c r="M1031">
        <v>2.0950000000000002</v>
      </c>
    </row>
    <row r="1032" spans="1:13" x14ac:dyDescent="0.2">
      <c r="A1032" t="s">
        <v>204</v>
      </c>
      <c r="B1032" t="s">
        <v>94</v>
      </c>
      <c r="C1032">
        <v>53</v>
      </c>
      <c r="D1032">
        <v>38.057000000000002</v>
      </c>
      <c r="E1032">
        <f t="shared" si="16"/>
        <v>38.06</v>
      </c>
      <c r="F1032">
        <v>10736</v>
      </c>
      <c r="G1032">
        <v>10743</v>
      </c>
      <c r="H1032">
        <v>10782</v>
      </c>
      <c r="I1032" t="s">
        <v>135</v>
      </c>
      <c r="J1032">
        <v>172232</v>
      </c>
      <c r="K1032">
        <v>6453806</v>
      </c>
      <c r="L1032">
        <v>16.87</v>
      </c>
      <c r="M1032">
        <v>2.024</v>
      </c>
    </row>
    <row r="1033" spans="1:13" x14ac:dyDescent="0.2">
      <c r="A1033" t="s">
        <v>204</v>
      </c>
      <c r="B1033" t="s">
        <v>95</v>
      </c>
      <c r="C1033">
        <v>54</v>
      </c>
      <c r="D1033">
        <v>38.433999999999997</v>
      </c>
      <c r="E1033">
        <f t="shared" si="16"/>
        <v>38.43</v>
      </c>
      <c r="F1033">
        <v>10836</v>
      </c>
      <c r="G1033">
        <v>10862</v>
      </c>
      <c r="H1033">
        <v>10901</v>
      </c>
      <c r="I1033" t="s">
        <v>135</v>
      </c>
      <c r="J1033">
        <v>212958</v>
      </c>
      <c r="K1033">
        <v>11743545</v>
      </c>
      <c r="L1033">
        <v>30.69</v>
      </c>
      <c r="M1033">
        <v>3.6829999999999998</v>
      </c>
    </row>
    <row r="1034" spans="1:13" x14ac:dyDescent="0.2">
      <c r="A1034" t="s">
        <v>204</v>
      </c>
      <c r="B1034" t="s">
        <v>96</v>
      </c>
      <c r="C1034">
        <v>55</v>
      </c>
      <c r="D1034">
        <v>38.825000000000003</v>
      </c>
      <c r="E1034">
        <f t="shared" si="16"/>
        <v>38.83</v>
      </c>
      <c r="F1034">
        <v>10968</v>
      </c>
      <c r="G1034">
        <v>10986</v>
      </c>
      <c r="H1034">
        <v>11045</v>
      </c>
      <c r="I1034" t="s">
        <v>135</v>
      </c>
      <c r="J1034">
        <v>112266</v>
      </c>
      <c r="K1034">
        <v>3573698</v>
      </c>
      <c r="L1034">
        <v>9.34</v>
      </c>
      <c r="M1034">
        <v>1.121</v>
      </c>
    </row>
    <row r="1035" spans="1:13" x14ac:dyDescent="0.2">
      <c r="A1035" t="s">
        <v>204</v>
      </c>
      <c r="B1035" t="s">
        <v>98</v>
      </c>
      <c r="C1035">
        <v>56</v>
      </c>
      <c r="D1035">
        <v>39.542000000000002</v>
      </c>
      <c r="E1035">
        <f t="shared" si="16"/>
        <v>39.54</v>
      </c>
      <c r="F1035">
        <v>11186</v>
      </c>
      <c r="G1035">
        <v>11213</v>
      </c>
      <c r="H1035">
        <v>11265</v>
      </c>
      <c r="I1035" t="s">
        <v>184</v>
      </c>
      <c r="J1035">
        <v>70339</v>
      </c>
      <c r="K1035">
        <v>4967358</v>
      </c>
      <c r="L1035">
        <v>12.98</v>
      </c>
      <c r="M1035">
        <v>1.5580000000000001</v>
      </c>
    </row>
    <row r="1036" spans="1:13" x14ac:dyDescent="0.2">
      <c r="A1036" t="s">
        <v>204</v>
      </c>
      <c r="B1036" t="s">
        <v>99</v>
      </c>
      <c r="C1036">
        <v>57</v>
      </c>
      <c r="D1036">
        <v>39.756</v>
      </c>
      <c r="E1036">
        <f t="shared" si="16"/>
        <v>39.76</v>
      </c>
      <c r="F1036">
        <v>11265</v>
      </c>
      <c r="G1036">
        <v>11280</v>
      </c>
      <c r="H1036">
        <v>11310</v>
      </c>
      <c r="I1036" t="s">
        <v>135</v>
      </c>
      <c r="J1036">
        <v>78312</v>
      </c>
      <c r="K1036">
        <v>2106124</v>
      </c>
      <c r="L1036">
        <v>5.5</v>
      </c>
      <c r="M1036">
        <v>0.66100000000000003</v>
      </c>
    </row>
    <row r="1037" spans="1:13" x14ac:dyDescent="0.2">
      <c r="A1037" t="s">
        <v>205</v>
      </c>
      <c r="B1037" t="s">
        <v>14</v>
      </c>
      <c r="C1037">
        <v>1</v>
      </c>
      <c r="D1037">
        <v>4.1859999999999999</v>
      </c>
      <c r="E1037">
        <f t="shared" si="16"/>
        <v>4.1900000000000004</v>
      </c>
      <c r="F1037">
        <v>5</v>
      </c>
      <c r="G1037">
        <v>31</v>
      </c>
      <c r="H1037">
        <v>72</v>
      </c>
      <c r="I1037" t="s">
        <v>77</v>
      </c>
      <c r="J1037">
        <v>2416182</v>
      </c>
      <c r="K1037">
        <v>47027787</v>
      </c>
      <c r="L1037">
        <v>11.61</v>
      </c>
      <c r="M1037">
        <v>0.65300000000000002</v>
      </c>
    </row>
    <row r="1038" spans="1:13" x14ac:dyDescent="0.2">
      <c r="A1038" t="s">
        <v>205</v>
      </c>
      <c r="B1038" t="s">
        <v>16</v>
      </c>
      <c r="C1038">
        <v>2</v>
      </c>
      <c r="D1038">
        <v>4.7060000000000004</v>
      </c>
      <c r="E1038">
        <f t="shared" si="16"/>
        <v>4.71</v>
      </c>
      <c r="F1038">
        <v>190</v>
      </c>
      <c r="G1038">
        <v>196</v>
      </c>
      <c r="H1038">
        <v>275</v>
      </c>
      <c r="I1038" t="s">
        <v>44</v>
      </c>
      <c r="J1038">
        <v>351267</v>
      </c>
      <c r="K1038">
        <v>10373077</v>
      </c>
      <c r="L1038">
        <v>2.56</v>
      </c>
      <c r="M1038">
        <v>0.14399999999999999</v>
      </c>
    </row>
    <row r="1039" spans="1:13" x14ac:dyDescent="0.2">
      <c r="A1039" t="s">
        <v>205</v>
      </c>
      <c r="B1039" t="s">
        <v>18</v>
      </c>
      <c r="C1039">
        <v>3</v>
      </c>
      <c r="D1039">
        <v>5.0039999999999996</v>
      </c>
      <c r="E1039">
        <f t="shared" si="16"/>
        <v>5</v>
      </c>
      <c r="F1039">
        <v>275</v>
      </c>
      <c r="G1039">
        <v>290</v>
      </c>
      <c r="H1039">
        <v>313</v>
      </c>
      <c r="I1039" t="s">
        <v>21</v>
      </c>
      <c r="J1039">
        <v>491319</v>
      </c>
      <c r="K1039">
        <v>13712057</v>
      </c>
      <c r="L1039">
        <v>3.38</v>
      </c>
      <c r="M1039">
        <v>0.191</v>
      </c>
    </row>
    <row r="1040" spans="1:13" x14ac:dyDescent="0.2">
      <c r="A1040" t="s">
        <v>205</v>
      </c>
      <c r="B1040" t="s">
        <v>20</v>
      </c>
      <c r="C1040">
        <v>4</v>
      </c>
      <c r="D1040">
        <v>5.117</v>
      </c>
      <c r="E1040">
        <f t="shared" si="16"/>
        <v>5.12</v>
      </c>
      <c r="F1040">
        <v>313</v>
      </c>
      <c r="G1040">
        <v>326</v>
      </c>
      <c r="H1040">
        <v>375</v>
      </c>
      <c r="I1040" t="s">
        <v>135</v>
      </c>
      <c r="J1040">
        <v>104893</v>
      </c>
      <c r="K1040">
        <v>8566160</v>
      </c>
      <c r="L1040">
        <v>2.11</v>
      </c>
      <c r="M1040">
        <v>0.11899999999999999</v>
      </c>
    </row>
    <row r="1041" spans="1:13" x14ac:dyDescent="0.2">
      <c r="A1041" t="s">
        <v>205</v>
      </c>
      <c r="B1041" t="s">
        <v>22</v>
      </c>
      <c r="C1041">
        <v>5</v>
      </c>
      <c r="D1041">
        <v>5.3140000000000001</v>
      </c>
      <c r="E1041">
        <f t="shared" si="16"/>
        <v>5.31</v>
      </c>
      <c r="F1041">
        <v>375</v>
      </c>
      <c r="G1041">
        <v>388</v>
      </c>
      <c r="H1041">
        <v>460</v>
      </c>
      <c r="I1041" t="s">
        <v>135</v>
      </c>
      <c r="J1041">
        <v>87947</v>
      </c>
      <c r="K1041">
        <v>8178086</v>
      </c>
      <c r="L1041">
        <v>2.02</v>
      </c>
      <c r="M1041">
        <v>0.114</v>
      </c>
    </row>
    <row r="1042" spans="1:13" x14ac:dyDescent="0.2">
      <c r="A1042" t="s">
        <v>205</v>
      </c>
      <c r="B1042" t="s">
        <v>24</v>
      </c>
      <c r="C1042">
        <v>6</v>
      </c>
      <c r="D1042">
        <v>5.5759999999999996</v>
      </c>
      <c r="E1042">
        <f t="shared" si="16"/>
        <v>5.58</v>
      </c>
      <c r="F1042">
        <v>460</v>
      </c>
      <c r="G1042">
        <v>471</v>
      </c>
      <c r="H1042">
        <v>491</v>
      </c>
      <c r="I1042" t="s">
        <v>135</v>
      </c>
      <c r="J1042">
        <v>47697</v>
      </c>
      <c r="K1042">
        <v>1395105</v>
      </c>
      <c r="L1042">
        <v>0.34</v>
      </c>
      <c r="M1042">
        <v>1.9E-2</v>
      </c>
    </row>
    <row r="1043" spans="1:13" x14ac:dyDescent="0.2">
      <c r="A1043" t="s">
        <v>205</v>
      </c>
      <c r="B1043" t="s">
        <v>26</v>
      </c>
      <c r="C1043">
        <v>7</v>
      </c>
      <c r="D1043">
        <v>5.7619999999999996</v>
      </c>
      <c r="E1043">
        <f t="shared" si="16"/>
        <v>5.76</v>
      </c>
      <c r="F1043">
        <v>491</v>
      </c>
      <c r="G1043">
        <v>530</v>
      </c>
      <c r="H1043">
        <v>544</v>
      </c>
      <c r="I1043" t="s">
        <v>135</v>
      </c>
      <c r="J1043">
        <v>1938629</v>
      </c>
      <c r="K1043">
        <v>53096884</v>
      </c>
      <c r="L1043">
        <v>13.1</v>
      </c>
      <c r="M1043">
        <v>0.73799999999999999</v>
      </c>
    </row>
    <row r="1044" spans="1:13" x14ac:dyDescent="0.2">
      <c r="A1044" t="s">
        <v>205</v>
      </c>
      <c r="B1044" t="s">
        <v>27</v>
      </c>
      <c r="C1044">
        <v>8</v>
      </c>
      <c r="D1044">
        <v>5.8419999999999996</v>
      </c>
      <c r="E1044">
        <f t="shared" si="16"/>
        <v>5.84</v>
      </c>
      <c r="F1044">
        <v>544</v>
      </c>
      <c r="G1044">
        <v>555</v>
      </c>
      <c r="H1044">
        <v>587</v>
      </c>
      <c r="I1044" t="s">
        <v>135</v>
      </c>
      <c r="J1044">
        <v>1224505</v>
      </c>
      <c r="K1044">
        <v>57904083</v>
      </c>
      <c r="L1044">
        <v>14.29</v>
      </c>
      <c r="M1044">
        <v>0.80500000000000005</v>
      </c>
    </row>
    <row r="1045" spans="1:13" x14ac:dyDescent="0.2">
      <c r="A1045" t="s">
        <v>205</v>
      </c>
      <c r="B1045" t="s">
        <v>28</v>
      </c>
      <c r="C1045">
        <v>9</v>
      </c>
      <c r="D1045">
        <v>5.968</v>
      </c>
      <c r="E1045">
        <f t="shared" si="16"/>
        <v>5.97</v>
      </c>
      <c r="F1045">
        <v>587</v>
      </c>
      <c r="G1045">
        <v>595</v>
      </c>
      <c r="H1045">
        <v>617</v>
      </c>
      <c r="I1045" t="s">
        <v>48</v>
      </c>
      <c r="J1045">
        <v>372356</v>
      </c>
      <c r="K1045">
        <v>15361884</v>
      </c>
      <c r="L1045">
        <v>3.79</v>
      </c>
      <c r="M1045">
        <v>0.21299999999999999</v>
      </c>
    </row>
    <row r="1046" spans="1:13" x14ac:dyDescent="0.2">
      <c r="A1046" t="s">
        <v>205</v>
      </c>
      <c r="B1046" t="s">
        <v>30</v>
      </c>
      <c r="C1046">
        <v>10</v>
      </c>
      <c r="D1046">
        <v>6.0609999999999999</v>
      </c>
      <c r="E1046">
        <f t="shared" si="16"/>
        <v>6.06</v>
      </c>
      <c r="F1046">
        <v>617</v>
      </c>
      <c r="G1046">
        <v>624</v>
      </c>
      <c r="H1046">
        <v>637</v>
      </c>
      <c r="I1046" t="s">
        <v>48</v>
      </c>
      <c r="J1046">
        <v>218178</v>
      </c>
      <c r="K1046">
        <v>7599912</v>
      </c>
      <c r="L1046">
        <v>1.88</v>
      </c>
      <c r="M1046">
        <v>0.106</v>
      </c>
    </row>
    <row r="1047" spans="1:13" x14ac:dyDescent="0.2">
      <c r="A1047" t="s">
        <v>205</v>
      </c>
      <c r="B1047" t="s">
        <v>32</v>
      </c>
      <c r="C1047">
        <v>11</v>
      </c>
      <c r="D1047">
        <v>6.1319999999999997</v>
      </c>
      <c r="E1047">
        <f t="shared" si="16"/>
        <v>6.13</v>
      </c>
      <c r="F1047">
        <v>637</v>
      </c>
      <c r="G1047">
        <v>647</v>
      </c>
      <c r="H1047">
        <v>667</v>
      </c>
      <c r="I1047" t="s">
        <v>48</v>
      </c>
      <c r="J1047">
        <v>278096</v>
      </c>
      <c r="K1047">
        <v>9756876</v>
      </c>
      <c r="L1047">
        <v>2.41</v>
      </c>
      <c r="M1047">
        <v>0.13600000000000001</v>
      </c>
    </row>
    <row r="1048" spans="1:13" x14ac:dyDescent="0.2">
      <c r="A1048" t="s">
        <v>205</v>
      </c>
      <c r="B1048" t="s">
        <v>33</v>
      </c>
      <c r="C1048">
        <v>12</v>
      </c>
      <c r="D1048">
        <v>6.2460000000000004</v>
      </c>
      <c r="E1048">
        <f t="shared" si="16"/>
        <v>6.25</v>
      </c>
      <c r="F1048">
        <v>667</v>
      </c>
      <c r="G1048">
        <v>683</v>
      </c>
      <c r="H1048">
        <v>705</v>
      </c>
      <c r="I1048" t="s">
        <v>48</v>
      </c>
      <c r="J1048">
        <v>404805</v>
      </c>
      <c r="K1048">
        <v>15434044</v>
      </c>
      <c r="L1048">
        <v>3.81</v>
      </c>
      <c r="M1048">
        <v>0.214</v>
      </c>
    </row>
    <row r="1049" spans="1:13" x14ac:dyDescent="0.2">
      <c r="A1049" t="s">
        <v>205</v>
      </c>
      <c r="B1049" t="s">
        <v>35</v>
      </c>
      <c r="C1049">
        <v>13</v>
      </c>
      <c r="D1049">
        <v>6.3280000000000003</v>
      </c>
      <c r="E1049">
        <f t="shared" si="16"/>
        <v>6.33</v>
      </c>
      <c r="F1049">
        <v>705</v>
      </c>
      <c r="G1049">
        <v>709</v>
      </c>
      <c r="H1049">
        <v>735</v>
      </c>
      <c r="I1049" t="s">
        <v>34</v>
      </c>
      <c r="J1049">
        <v>147415</v>
      </c>
      <c r="K1049">
        <v>6336935</v>
      </c>
      <c r="L1049">
        <v>1.56</v>
      </c>
      <c r="M1049">
        <v>8.7999999999999995E-2</v>
      </c>
    </row>
    <row r="1050" spans="1:13" x14ac:dyDescent="0.2">
      <c r="A1050" t="s">
        <v>205</v>
      </c>
      <c r="B1050" t="s">
        <v>36</v>
      </c>
      <c r="C1050">
        <v>14</v>
      </c>
      <c r="D1050">
        <v>6.6989999999999998</v>
      </c>
      <c r="E1050">
        <f t="shared" si="16"/>
        <v>6.7</v>
      </c>
      <c r="F1050">
        <v>815</v>
      </c>
      <c r="G1050">
        <v>826</v>
      </c>
      <c r="H1050">
        <v>850</v>
      </c>
      <c r="I1050" t="s">
        <v>34</v>
      </c>
      <c r="J1050">
        <v>73247</v>
      </c>
      <c r="K1050">
        <v>2963799</v>
      </c>
      <c r="L1050">
        <v>0.73</v>
      </c>
      <c r="M1050">
        <v>4.1000000000000002E-2</v>
      </c>
    </row>
    <row r="1051" spans="1:13" x14ac:dyDescent="0.2">
      <c r="A1051" t="s">
        <v>205</v>
      </c>
      <c r="B1051" t="s">
        <v>38</v>
      </c>
      <c r="C1051">
        <v>15</v>
      </c>
      <c r="D1051">
        <v>6.9279999999999999</v>
      </c>
      <c r="E1051">
        <f t="shared" si="16"/>
        <v>6.93</v>
      </c>
      <c r="F1051">
        <v>871</v>
      </c>
      <c r="G1051">
        <v>898</v>
      </c>
      <c r="H1051">
        <v>921</v>
      </c>
      <c r="I1051" t="s">
        <v>39</v>
      </c>
      <c r="J1051">
        <v>162826</v>
      </c>
      <c r="K1051">
        <v>4815325</v>
      </c>
      <c r="L1051">
        <v>1.19</v>
      </c>
      <c r="M1051">
        <v>6.7000000000000004E-2</v>
      </c>
    </row>
    <row r="1052" spans="1:13" x14ac:dyDescent="0.2">
      <c r="A1052" t="s">
        <v>205</v>
      </c>
      <c r="B1052" t="s">
        <v>40</v>
      </c>
      <c r="C1052">
        <v>16</v>
      </c>
      <c r="D1052">
        <v>7.1</v>
      </c>
      <c r="E1052">
        <f t="shared" si="16"/>
        <v>7.1</v>
      </c>
      <c r="F1052">
        <v>921</v>
      </c>
      <c r="G1052">
        <v>953</v>
      </c>
      <c r="H1052">
        <v>995</v>
      </c>
      <c r="I1052" t="s">
        <v>34</v>
      </c>
      <c r="J1052">
        <v>996890</v>
      </c>
      <c r="K1052">
        <v>32268904</v>
      </c>
      <c r="L1052">
        <v>7.96</v>
      </c>
      <c r="M1052">
        <v>0.44800000000000001</v>
      </c>
    </row>
    <row r="1053" spans="1:13" x14ac:dyDescent="0.2">
      <c r="A1053" t="s">
        <v>205</v>
      </c>
      <c r="B1053" t="s">
        <v>42</v>
      </c>
      <c r="C1053">
        <v>17</v>
      </c>
      <c r="D1053">
        <v>7.2510000000000003</v>
      </c>
      <c r="E1053">
        <f t="shared" si="16"/>
        <v>7.25</v>
      </c>
      <c r="F1053">
        <v>995</v>
      </c>
      <c r="G1053">
        <v>1001</v>
      </c>
      <c r="H1053">
        <v>1023</v>
      </c>
      <c r="I1053" t="s">
        <v>34</v>
      </c>
      <c r="J1053">
        <v>83726</v>
      </c>
      <c r="K1053">
        <v>3484483</v>
      </c>
      <c r="L1053">
        <v>0.86</v>
      </c>
      <c r="M1053">
        <v>4.8000000000000001E-2</v>
      </c>
    </row>
    <row r="1054" spans="1:13" x14ac:dyDescent="0.2">
      <c r="A1054" t="s">
        <v>205</v>
      </c>
      <c r="B1054" t="s">
        <v>43</v>
      </c>
      <c r="C1054">
        <v>18</v>
      </c>
      <c r="D1054">
        <v>7.3579999999999997</v>
      </c>
      <c r="E1054">
        <f t="shared" si="16"/>
        <v>7.36</v>
      </c>
      <c r="F1054">
        <v>1023</v>
      </c>
      <c r="G1054">
        <v>1034</v>
      </c>
      <c r="H1054">
        <v>1042</v>
      </c>
      <c r="I1054" t="s">
        <v>34</v>
      </c>
      <c r="J1054">
        <v>93858</v>
      </c>
      <c r="K1054">
        <v>2553257</v>
      </c>
      <c r="L1054">
        <v>0.63</v>
      </c>
      <c r="M1054">
        <v>3.5000000000000003E-2</v>
      </c>
    </row>
    <row r="1055" spans="1:13" x14ac:dyDescent="0.2">
      <c r="A1055" t="s">
        <v>205</v>
      </c>
      <c r="B1055" t="s">
        <v>45</v>
      </c>
      <c r="C1055">
        <v>19</v>
      </c>
      <c r="D1055">
        <v>7.4189999999999996</v>
      </c>
      <c r="E1055">
        <f t="shared" si="16"/>
        <v>7.42</v>
      </c>
      <c r="F1055">
        <v>1042</v>
      </c>
      <c r="G1055">
        <v>1054</v>
      </c>
      <c r="H1055">
        <v>1065</v>
      </c>
      <c r="I1055" t="s">
        <v>34</v>
      </c>
      <c r="J1055">
        <v>141568</v>
      </c>
      <c r="K1055">
        <v>4576548</v>
      </c>
      <c r="L1055">
        <v>1.1299999999999999</v>
      </c>
      <c r="M1055">
        <v>6.4000000000000001E-2</v>
      </c>
    </row>
    <row r="1056" spans="1:13" x14ac:dyDescent="0.2">
      <c r="A1056" t="s">
        <v>205</v>
      </c>
      <c r="B1056" t="s">
        <v>47</v>
      </c>
      <c r="C1056">
        <v>20</v>
      </c>
      <c r="D1056">
        <v>7.47</v>
      </c>
      <c r="E1056">
        <f t="shared" si="16"/>
        <v>7.47</v>
      </c>
      <c r="F1056">
        <v>1065</v>
      </c>
      <c r="G1056">
        <v>1070</v>
      </c>
      <c r="H1056">
        <v>1084</v>
      </c>
      <c r="I1056" t="s">
        <v>34</v>
      </c>
      <c r="J1056">
        <v>81706</v>
      </c>
      <c r="K1056">
        <v>2624532</v>
      </c>
      <c r="L1056">
        <v>0.65</v>
      </c>
      <c r="M1056">
        <v>3.5999999999999997E-2</v>
      </c>
    </row>
    <row r="1057" spans="1:13" x14ac:dyDescent="0.2">
      <c r="A1057" t="s">
        <v>205</v>
      </c>
      <c r="B1057" t="s">
        <v>49</v>
      </c>
      <c r="C1057">
        <v>21</v>
      </c>
      <c r="D1057">
        <v>7.5419999999999998</v>
      </c>
      <c r="E1057">
        <f t="shared" si="16"/>
        <v>7.54</v>
      </c>
      <c r="F1057">
        <v>1084</v>
      </c>
      <c r="G1057">
        <v>1093</v>
      </c>
      <c r="H1057">
        <v>1104</v>
      </c>
      <c r="I1057" t="s">
        <v>34</v>
      </c>
      <c r="J1057">
        <v>96221</v>
      </c>
      <c r="K1057">
        <v>2954751</v>
      </c>
      <c r="L1057">
        <v>0.73</v>
      </c>
      <c r="M1057">
        <v>4.1000000000000002E-2</v>
      </c>
    </row>
    <row r="1058" spans="1:13" x14ac:dyDescent="0.2">
      <c r="A1058" t="s">
        <v>205</v>
      </c>
      <c r="B1058" t="s">
        <v>50</v>
      </c>
      <c r="C1058">
        <v>22</v>
      </c>
      <c r="D1058">
        <v>7.8310000000000004</v>
      </c>
      <c r="E1058">
        <f t="shared" si="16"/>
        <v>7.83</v>
      </c>
      <c r="F1058">
        <v>1169</v>
      </c>
      <c r="G1058">
        <v>1184</v>
      </c>
      <c r="H1058">
        <v>1196</v>
      </c>
      <c r="I1058" t="s">
        <v>34</v>
      </c>
      <c r="J1058">
        <v>145448</v>
      </c>
      <c r="K1058">
        <v>4660552</v>
      </c>
      <c r="L1058">
        <v>1.1499999999999999</v>
      </c>
      <c r="M1058">
        <v>6.5000000000000002E-2</v>
      </c>
    </row>
    <row r="1059" spans="1:13" x14ac:dyDescent="0.2">
      <c r="A1059" t="s">
        <v>205</v>
      </c>
      <c r="B1059" t="s">
        <v>52</v>
      </c>
      <c r="C1059">
        <v>23</v>
      </c>
      <c r="D1059">
        <v>7.907</v>
      </c>
      <c r="E1059">
        <f t="shared" si="16"/>
        <v>7.91</v>
      </c>
      <c r="F1059">
        <v>1196</v>
      </c>
      <c r="G1059">
        <v>1208</v>
      </c>
      <c r="H1059">
        <v>1225</v>
      </c>
      <c r="I1059" t="s">
        <v>34</v>
      </c>
      <c r="J1059">
        <v>144847</v>
      </c>
      <c r="K1059">
        <v>6437035</v>
      </c>
      <c r="L1059">
        <v>1.59</v>
      </c>
      <c r="M1059">
        <v>8.8999999999999996E-2</v>
      </c>
    </row>
    <row r="1060" spans="1:13" x14ac:dyDescent="0.2">
      <c r="A1060" t="s">
        <v>205</v>
      </c>
      <c r="B1060" t="s">
        <v>54</v>
      </c>
      <c r="C1060">
        <v>24</v>
      </c>
      <c r="D1060">
        <v>8.0299999999999994</v>
      </c>
      <c r="E1060">
        <f t="shared" si="16"/>
        <v>8.0299999999999994</v>
      </c>
      <c r="F1060">
        <v>1225</v>
      </c>
      <c r="G1060">
        <v>1247</v>
      </c>
      <c r="H1060">
        <v>1287</v>
      </c>
      <c r="I1060" t="s">
        <v>34</v>
      </c>
      <c r="J1060">
        <v>214305</v>
      </c>
      <c r="K1060">
        <v>16249676</v>
      </c>
      <c r="L1060">
        <v>4.01</v>
      </c>
      <c r="M1060">
        <v>0.22600000000000001</v>
      </c>
    </row>
    <row r="1061" spans="1:13" x14ac:dyDescent="0.2">
      <c r="A1061" t="s">
        <v>205</v>
      </c>
      <c r="B1061" t="s">
        <v>56</v>
      </c>
      <c r="C1061">
        <v>25</v>
      </c>
      <c r="D1061">
        <v>8.2129999999999992</v>
      </c>
      <c r="E1061">
        <f t="shared" si="16"/>
        <v>8.2100000000000009</v>
      </c>
      <c r="F1061">
        <v>1287</v>
      </c>
      <c r="G1061">
        <v>1305</v>
      </c>
      <c r="H1061">
        <v>1313</v>
      </c>
      <c r="I1061" t="s">
        <v>34</v>
      </c>
      <c r="J1061">
        <v>113095</v>
      </c>
      <c r="K1061">
        <v>4555429</v>
      </c>
      <c r="L1061">
        <v>1.1200000000000001</v>
      </c>
      <c r="M1061">
        <v>6.3E-2</v>
      </c>
    </row>
    <row r="1062" spans="1:13" x14ac:dyDescent="0.2">
      <c r="A1062" t="s">
        <v>205</v>
      </c>
      <c r="B1062" t="s">
        <v>57</v>
      </c>
      <c r="C1062">
        <v>26</v>
      </c>
      <c r="D1062">
        <v>8.2750000000000004</v>
      </c>
      <c r="E1062">
        <f t="shared" si="16"/>
        <v>8.2799999999999994</v>
      </c>
      <c r="F1062">
        <v>1313</v>
      </c>
      <c r="G1062">
        <v>1324</v>
      </c>
      <c r="H1062">
        <v>1336</v>
      </c>
      <c r="I1062" t="s">
        <v>34</v>
      </c>
      <c r="J1062">
        <v>171761</v>
      </c>
      <c r="K1062">
        <v>5560507</v>
      </c>
      <c r="L1062">
        <v>1.37</v>
      </c>
      <c r="M1062">
        <v>7.6999999999999999E-2</v>
      </c>
    </row>
    <row r="1063" spans="1:13" x14ac:dyDescent="0.2">
      <c r="A1063" t="s">
        <v>205</v>
      </c>
      <c r="B1063" t="s">
        <v>59</v>
      </c>
      <c r="C1063">
        <v>27</v>
      </c>
      <c r="D1063">
        <v>8.359</v>
      </c>
      <c r="E1063">
        <f t="shared" si="16"/>
        <v>8.36</v>
      </c>
      <c r="F1063">
        <v>1336</v>
      </c>
      <c r="G1063">
        <v>1351</v>
      </c>
      <c r="H1063">
        <v>1359</v>
      </c>
      <c r="I1063" t="s">
        <v>34</v>
      </c>
      <c r="J1063">
        <v>303740</v>
      </c>
      <c r="K1063">
        <v>8866380</v>
      </c>
      <c r="L1063">
        <v>2.19</v>
      </c>
      <c r="M1063">
        <v>0.123</v>
      </c>
    </row>
    <row r="1064" spans="1:13" x14ac:dyDescent="0.2">
      <c r="A1064" t="s">
        <v>205</v>
      </c>
      <c r="B1064" t="s">
        <v>61</v>
      </c>
      <c r="C1064">
        <v>28</v>
      </c>
      <c r="D1064">
        <v>8.4440000000000008</v>
      </c>
      <c r="E1064">
        <f t="shared" si="16"/>
        <v>8.44</v>
      </c>
      <c r="F1064">
        <v>1359</v>
      </c>
      <c r="G1064">
        <v>1378</v>
      </c>
      <c r="H1064">
        <v>1420</v>
      </c>
      <c r="I1064" t="s">
        <v>34</v>
      </c>
      <c r="J1064">
        <v>485708</v>
      </c>
      <c r="K1064">
        <v>34757832</v>
      </c>
      <c r="L1064">
        <v>8.58</v>
      </c>
      <c r="M1064">
        <v>0.48299999999999998</v>
      </c>
    </row>
    <row r="1065" spans="1:13" x14ac:dyDescent="0.2">
      <c r="A1065" t="s">
        <v>205</v>
      </c>
      <c r="B1065" t="s">
        <v>62</v>
      </c>
      <c r="C1065">
        <v>29</v>
      </c>
      <c r="D1065">
        <v>8.6210000000000004</v>
      </c>
      <c r="E1065">
        <f t="shared" si="16"/>
        <v>8.6199999999999992</v>
      </c>
      <c r="F1065">
        <v>1420</v>
      </c>
      <c r="G1065">
        <v>1434</v>
      </c>
      <c r="H1065">
        <v>1471</v>
      </c>
      <c r="I1065" t="s">
        <v>51</v>
      </c>
      <c r="J1065">
        <v>848251</v>
      </c>
      <c r="K1065">
        <v>54525561</v>
      </c>
      <c r="L1065">
        <v>13.46</v>
      </c>
      <c r="M1065">
        <v>0.75800000000000001</v>
      </c>
    </row>
    <row r="1066" spans="1:13" x14ac:dyDescent="0.2">
      <c r="A1066" t="s">
        <v>205</v>
      </c>
      <c r="B1066" t="s">
        <v>63</v>
      </c>
      <c r="C1066">
        <v>30</v>
      </c>
      <c r="D1066">
        <v>8.8149999999999995</v>
      </c>
      <c r="E1066">
        <f t="shared" si="16"/>
        <v>8.82</v>
      </c>
      <c r="F1066">
        <v>1471</v>
      </c>
      <c r="G1066">
        <v>1495</v>
      </c>
      <c r="H1066">
        <v>1502</v>
      </c>
      <c r="I1066" t="s">
        <v>51</v>
      </c>
      <c r="J1066">
        <v>1915773</v>
      </c>
      <c r="K1066">
        <v>62511275</v>
      </c>
      <c r="L1066">
        <v>15.43</v>
      </c>
      <c r="M1066">
        <v>0.86899999999999999</v>
      </c>
    </row>
    <row r="1067" spans="1:13" x14ac:dyDescent="0.2">
      <c r="A1067" t="s">
        <v>205</v>
      </c>
      <c r="B1067" t="s">
        <v>65</v>
      </c>
      <c r="C1067">
        <v>31</v>
      </c>
      <c r="D1067">
        <v>8.8759999999999994</v>
      </c>
      <c r="E1067">
        <f t="shared" si="16"/>
        <v>8.8800000000000008</v>
      </c>
      <c r="F1067">
        <v>1502</v>
      </c>
      <c r="G1067">
        <v>1515</v>
      </c>
      <c r="H1067">
        <v>1532</v>
      </c>
      <c r="I1067" t="s">
        <v>51</v>
      </c>
      <c r="J1067">
        <v>3840847</v>
      </c>
      <c r="K1067">
        <v>145613695</v>
      </c>
      <c r="L1067">
        <v>35.94</v>
      </c>
      <c r="M1067">
        <v>2.0230000000000001</v>
      </c>
    </row>
    <row r="1068" spans="1:13" x14ac:dyDescent="0.2">
      <c r="A1068" t="s">
        <v>205</v>
      </c>
      <c r="B1068" t="s">
        <v>66</v>
      </c>
      <c r="C1068">
        <v>32</v>
      </c>
      <c r="D1068">
        <v>8.9640000000000004</v>
      </c>
      <c r="E1068">
        <f t="shared" si="16"/>
        <v>8.9600000000000009</v>
      </c>
      <c r="F1068">
        <v>1532</v>
      </c>
      <c r="G1068">
        <v>1542</v>
      </c>
      <c r="H1068">
        <v>1607</v>
      </c>
      <c r="I1068" t="s">
        <v>51</v>
      </c>
      <c r="J1068">
        <v>2349278</v>
      </c>
      <c r="K1068">
        <v>144421721</v>
      </c>
      <c r="L1068">
        <v>35.64</v>
      </c>
      <c r="M1068">
        <v>2.0070000000000001</v>
      </c>
    </row>
    <row r="1069" spans="1:13" x14ac:dyDescent="0.2">
      <c r="A1069" t="s">
        <v>205</v>
      </c>
      <c r="B1069" t="s">
        <v>68</v>
      </c>
      <c r="C1069">
        <v>33</v>
      </c>
      <c r="D1069">
        <v>9.2349999999999994</v>
      </c>
      <c r="E1069">
        <f t="shared" si="16"/>
        <v>9.24</v>
      </c>
      <c r="F1069">
        <v>1607</v>
      </c>
      <c r="G1069">
        <v>1628</v>
      </c>
      <c r="H1069">
        <v>1648</v>
      </c>
      <c r="I1069" t="s">
        <v>51</v>
      </c>
      <c r="J1069">
        <v>717741</v>
      </c>
      <c r="K1069">
        <v>37251781</v>
      </c>
      <c r="L1069">
        <v>9.19</v>
      </c>
      <c r="M1069">
        <v>0.51800000000000002</v>
      </c>
    </row>
    <row r="1070" spans="1:13" x14ac:dyDescent="0.2">
      <c r="A1070" t="s">
        <v>205</v>
      </c>
      <c r="B1070" t="s">
        <v>69</v>
      </c>
      <c r="C1070">
        <v>34</v>
      </c>
      <c r="D1070">
        <v>9.3699999999999992</v>
      </c>
      <c r="E1070">
        <f t="shared" si="16"/>
        <v>9.3699999999999992</v>
      </c>
      <c r="F1070">
        <v>1648</v>
      </c>
      <c r="G1070">
        <v>1671</v>
      </c>
      <c r="H1070">
        <v>1693</v>
      </c>
      <c r="I1070" t="s">
        <v>51</v>
      </c>
      <c r="J1070">
        <v>1471657</v>
      </c>
      <c r="K1070">
        <v>75358084</v>
      </c>
      <c r="L1070">
        <v>18.600000000000001</v>
      </c>
      <c r="M1070">
        <v>1.0469999999999999</v>
      </c>
    </row>
    <row r="1071" spans="1:13" x14ac:dyDescent="0.2">
      <c r="A1071" t="s">
        <v>205</v>
      </c>
      <c r="B1071" t="s">
        <v>70</v>
      </c>
      <c r="C1071">
        <v>35</v>
      </c>
      <c r="D1071">
        <v>9.4719999999999995</v>
      </c>
      <c r="E1071">
        <f t="shared" si="16"/>
        <v>9.4700000000000006</v>
      </c>
      <c r="F1071">
        <v>1693</v>
      </c>
      <c r="G1071">
        <v>1703</v>
      </c>
      <c r="H1071">
        <v>1710</v>
      </c>
      <c r="I1071" t="s">
        <v>51</v>
      </c>
      <c r="J1071">
        <v>659773</v>
      </c>
      <c r="K1071">
        <v>19058960</v>
      </c>
      <c r="L1071">
        <v>4.7</v>
      </c>
      <c r="M1071">
        <v>0.26500000000000001</v>
      </c>
    </row>
    <row r="1072" spans="1:13" x14ac:dyDescent="0.2">
      <c r="A1072" t="s">
        <v>205</v>
      </c>
      <c r="B1072" t="s">
        <v>71</v>
      </c>
      <c r="C1072">
        <v>36</v>
      </c>
      <c r="D1072">
        <v>9.5310000000000006</v>
      </c>
      <c r="E1072">
        <f t="shared" si="16"/>
        <v>9.5299999999999994</v>
      </c>
      <c r="F1072">
        <v>1710</v>
      </c>
      <c r="G1072">
        <v>1722</v>
      </c>
      <c r="H1072">
        <v>1754</v>
      </c>
      <c r="I1072" t="s">
        <v>48</v>
      </c>
      <c r="J1072">
        <v>1455029</v>
      </c>
      <c r="K1072">
        <v>71552506</v>
      </c>
      <c r="L1072">
        <v>17.66</v>
      </c>
      <c r="M1072">
        <v>0.99399999999999999</v>
      </c>
    </row>
    <row r="1073" spans="1:13" x14ac:dyDescent="0.2">
      <c r="A1073" t="s">
        <v>205</v>
      </c>
      <c r="B1073" t="s">
        <v>72</v>
      </c>
      <c r="C1073">
        <v>37</v>
      </c>
      <c r="D1073">
        <v>9.6609999999999996</v>
      </c>
      <c r="E1073">
        <f t="shared" si="16"/>
        <v>9.66</v>
      </c>
      <c r="F1073">
        <v>1754</v>
      </c>
      <c r="G1073">
        <v>1763</v>
      </c>
      <c r="H1073">
        <v>1791</v>
      </c>
      <c r="I1073" t="s">
        <v>48</v>
      </c>
      <c r="J1073">
        <v>508215</v>
      </c>
      <c r="K1073">
        <v>28019418</v>
      </c>
      <c r="L1073">
        <v>6.92</v>
      </c>
      <c r="M1073">
        <v>0.38900000000000001</v>
      </c>
    </row>
    <row r="1074" spans="1:13" x14ac:dyDescent="0.2">
      <c r="A1074" t="s">
        <v>205</v>
      </c>
      <c r="B1074" t="s">
        <v>74</v>
      </c>
      <c r="C1074">
        <v>38</v>
      </c>
      <c r="D1074">
        <v>9.798</v>
      </c>
      <c r="E1074">
        <f t="shared" si="16"/>
        <v>9.8000000000000007</v>
      </c>
      <c r="F1074">
        <v>1791</v>
      </c>
      <c r="G1074">
        <v>1806</v>
      </c>
      <c r="H1074">
        <v>1837</v>
      </c>
      <c r="I1074" t="s">
        <v>48</v>
      </c>
      <c r="J1074">
        <v>516206</v>
      </c>
      <c r="K1074">
        <v>30545028</v>
      </c>
      <c r="L1074">
        <v>7.54</v>
      </c>
      <c r="M1074">
        <v>0.42399999999999999</v>
      </c>
    </row>
    <row r="1075" spans="1:13" x14ac:dyDescent="0.2">
      <c r="A1075" t="s">
        <v>205</v>
      </c>
      <c r="B1075" t="s">
        <v>75</v>
      </c>
      <c r="C1075">
        <v>39</v>
      </c>
      <c r="D1075">
        <v>10.003</v>
      </c>
      <c r="E1075">
        <f t="shared" si="16"/>
        <v>10</v>
      </c>
      <c r="F1075">
        <v>1855</v>
      </c>
      <c r="G1075">
        <v>1871</v>
      </c>
      <c r="H1075">
        <v>1881</v>
      </c>
      <c r="I1075" t="s">
        <v>48</v>
      </c>
      <c r="J1075">
        <v>628020</v>
      </c>
      <c r="K1075">
        <v>22120885</v>
      </c>
      <c r="L1075">
        <v>5.46</v>
      </c>
      <c r="M1075">
        <v>0.307</v>
      </c>
    </row>
    <row r="1076" spans="1:13" x14ac:dyDescent="0.2">
      <c r="A1076" t="s">
        <v>205</v>
      </c>
      <c r="B1076" t="s">
        <v>76</v>
      </c>
      <c r="C1076">
        <v>40</v>
      </c>
      <c r="D1076">
        <v>10.093</v>
      </c>
      <c r="E1076">
        <f t="shared" si="16"/>
        <v>10.09</v>
      </c>
      <c r="F1076">
        <v>1881</v>
      </c>
      <c r="G1076">
        <v>1900</v>
      </c>
      <c r="H1076">
        <v>1958</v>
      </c>
      <c r="I1076" t="s">
        <v>51</v>
      </c>
      <c r="J1076">
        <v>9265098</v>
      </c>
      <c r="K1076">
        <v>405184444</v>
      </c>
      <c r="L1076">
        <v>100</v>
      </c>
      <c r="M1076">
        <v>5.63</v>
      </c>
    </row>
    <row r="1077" spans="1:13" x14ac:dyDescent="0.2">
      <c r="A1077" t="s">
        <v>205</v>
      </c>
      <c r="B1077" t="s">
        <v>78</v>
      </c>
      <c r="C1077">
        <v>41</v>
      </c>
      <c r="D1077">
        <v>10.329000000000001</v>
      </c>
      <c r="E1077">
        <f t="shared" si="16"/>
        <v>10.33</v>
      </c>
      <c r="F1077">
        <v>1958</v>
      </c>
      <c r="G1077">
        <v>1974</v>
      </c>
      <c r="H1077">
        <v>1999</v>
      </c>
      <c r="I1077" t="s">
        <v>51</v>
      </c>
      <c r="J1077">
        <v>810941</v>
      </c>
      <c r="K1077">
        <v>48510286</v>
      </c>
      <c r="L1077">
        <v>11.97</v>
      </c>
      <c r="M1077">
        <v>0.67400000000000004</v>
      </c>
    </row>
    <row r="1078" spans="1:13" x14ac:dyDescent="0.2">
      <c r="A1078" t="s">
        <v>205</v>
      </c>
      <c r="B1078" t="s">
        <v>79</v>
      </c>
      <c r="C1078">
        <v>42</v>
      </c>
      <c r="D1078">
        <v>10.481</v>
      </c>
      <c r="E1078">
        <f t="shared" si="16"/>
        <v>10.48</v>
      </c>
      <c r="F1078">
        <v>1999</v>
      </c>
      <c r="G1078">
        <v>2022</v>
      </c>
      <c r="H1078">
        <v>2051</v>
      </c>
      <c r="I1078" t="s">
        <v>51</v>
      </c>
      <c r="J1078">
        <v>720877</v>
      </c>
      <c r="K1078">
        <v>54502336</v>
      </c>
      <c r="L1078">
        <v>13.45</v>
      </c>
      <c r="M1078">
        <v>0.75700000000000001</v>
      </c>
    </row>
    <row r="1079" spans="1:13" x14ac:dyDescent="0.2">
      <c r="A1079" t="s">
        <v>205</v>
      </c>
      <c r="B1079" t="s">
        <v>80</v>
      </c>
      <c r="C1079">
        <v>43</v>
      </c>
      <c r="D1079">
        <v>10.621</v>
      </c>
      <c r="E1079">
        <f t="shared" si="16"/>
        <v>10.62</v>
      </c>
      <c r="F1079">
        <v>2051</v>
      </c>
      <c r="G1079">
        <v>2066</v>
      </c>
      <c r="H1079">
        <v>2081</v>
      </c>
      <c r="I1079" t="s">
        <v>51</v>
      </c>
      <c r="J1079">
        <v>693331</v>
      </c>
      <c r="K1079">
        <v>33335727</v>
      </c>
      <c r="L1079">
        <v>8.23</v>
      </c>
      <c r="M1079">
        <v>0.46300000000000002</v>
      </c>
    </row>
    <row r="1080" spans="1:13" x14ac:dyDescent="0.2">
      <c r="A1080" t="s">
        <v>205</v>
      </c>
      <c r="B1080" t="s">
        <v>81</v>
      </c>
      <c r="C1080">
        <v>44</v>
      </c>
      <c r="D1080">
        <v>10.731999999999999</v>
      </c>
      <c r="E1080">
        <f t="shared" si="16"/>
        <v>10.73</v>
      </c>
      <c r="F1080">
        <v>2081</v>
      </c>
      <c r="G1080">
        <v>2101</v>
      </c>
      <c r="H1080">
        <v>2178</v>
      </c>
      <c r="I1080" t="s">
        <v>51</v>
      </c>
      <c r="J1080">
        <v>919383</v>
      </c>
      <c r="K1080">
        <v>103934428</v>
      </c>
      <c r="L1080">
        <v>25.65</v>
      </c>
      <c r="M1080">
        <v>1.444</v>
      </c>
    </row>
    <row r="1081" spans="1:13" x14ac:dyDescent="0.2">
      <c r="A1081" t="s">
        <v>205</v>
      </c>
      <c r="B1081" t="s">
        <v>82</v>
      </c>
      <c r="C1081">
        <v>45</v>
      </c>
      <c r="D1081">
        <v>11.04</v>
      </c>
      <c r="E1081">
        <f t="shared" si="16"/>
        <v>11.04</v>
      </c>
      <c r="F1081">
        <v>2178</v>
      </c>
      <c r="G1081">
        <v>2199</v>
      </c>
      <c r="H1081">
        <v>2205</v>
      </c>
      <c r="I1081" t="s">
        <v>51</v>
      </c>
      <c r="J1081">
        <v>684578</v>
      </c>
      <c r="K1081">
        <v>25663434</v>
      </c>
      <c r="L1081">
        <v>6.33</v>
      </c>
      <c r="M1081">
        <v>0.35699999999999998</v>
      </c>
    </row>
    <row r="1082" spans="1:13" x14ac:dyDescent="0.2">
      <c r="A1082" t="s">
        <v>205</v>
      </c>
      <c r="B1082" t="s">
        <v>84</v>
      </c>
      <c r="C1082">
        <v>46</v>
      </c>
      <c r="D1082">
        <v>11.07</v>
      </c>
      <c r="E1082">
        <f t="shared" si="16"/>
        <v>11.07</v>
      </c>
      <c r="F1082">
        <v>2205</v>
      </c>
      <c r="G1082">
        <v>2208</v>
      </c>
      <c r="H1082">
        <v>2217</v>
      </c>
      <c r="I1082" t="s">
        <v>51</v>
      </c>
      <c r="J1082">
        <v>676524</v>
      </c>
      <c r="K1082">
        <v>15143182</v>
      </c>
      <c r="L1082">
        <v>3.74</v>
      </c>
      <c r="M1082">
        <v>0.21</v>
      </c>
    </row>
    <row r="1083" spans="1:13" x14ac:dyDescent="0.2">
      <c r="A1083" t="s">
        <v>205</v>
      </c>
      <c r="B1083" t="s">
        <v>85</v>
      </c>
      <c r="C1083">
        <v>47</v>
      </c>
      <c r="D1083">
        <v>11.132999999999999</v>
      </c>
      <c r="E1083">
        <f t="shared" si="16"/>
        <v>11.13</v>
      </c>
      <c r="F1083">
        <v>2217</v>
      </c>
      <c r="G1083">
        <v>2228</v>
      </c>
      <c r="H1083">
        <v>2250</v>
      </c>
      <c r="I1083" t="s">
        <v>51</v>
      </c>
      <c r="J1083">
        <v>893498</v>
      </c>
      <c r="K1083">
        <v>44329644</v>
      </c>
      <c r="L1083">
        <v>10.94</v>
      </c>
      <c r="M1083">
        <v>0.61599999999999999</v>
      </c>
    </row>
    <row r="1084" spans="1:13" x14ac:dyDescent="0.2">
      <c r="A1084" t="s">
        <v>205</v>
      </c>
      <c r="B1084" t="s">
        <v>86</v>
      </c>
      <c r="C1084">
        <v>48</v>
      </c>
      <c r="D1084">
        <v>11.25</v>
      </c>
      <c r="E1084">
        <f t="shared" si="16"/>
        <v>11.25</v>
      </c>
      <c r="F1084">
        <v>2250</v>
      </c>
      <c r="G1084">
        <v>2265</v>
      </c>
      <c r="H1084">
        <v>2280</v>
      </c>
      <c r="I1084" t="s">
        <v>51</v>
      </c>
      <c r="J1084">
        <v>821217</v>
      </c>
      <c r="K1084">
        <v>39693428</v>
      </c>
      <c r="L1084">
        <v>9.8000000000000007</v>
      </c>
      <c r="M1084">
        <v>0.55200000000000005</v>
      </c>
    </row>
    <row r="1085" spans="1:13" x14ac:dyDescent="0.2">
      <c r="A1085" t="s">
        <v>205</v>
      </c>
      <c r="B1085" t="s">
        <v>88</v>
      </c>
      <c r="C1085">
        <v>49</v>
      </c>
      <c r="D1085">
        <v>11.37</v>
      </c>
      <c r="E1085">
        <f t="shared" si="16"/>
        <v>11.37</v>
      </c>
      <c r="F1085">
        <v>2280</v>
      </c>
      <c r="G1085">
        <v>2303</v>
      </c>
      <c r="H1085">
        <v>2312</v>
      </c>
      <c r="I1085" t="s">
        <v>51</v>
      </c>
      <c r="J1085">
        <v>943698</v>
      </c>
      <c r="K1085">
        <v>46420253</v>
      </c>
      <c r="L1085">
        <v>11.46</v>
      </c>
      <c r="M1085">
        <v>0.64500000000000002</v>
      </c>
    </row>
    <row r="1086" spans="1:13" x14ac:dyDescent="0.2">
      <c r="A1086" t="s">
        <v>205</v>
      </c>
      <c r="B1086" t="s">
        <v>89</v>
      </c>
      <c r="C1086">
        <v>50</v>
      </c>
      <c r="D1086">
        <v>11.433</v>
      </c>
      <c r="E1086">
        <f t="shared" si="16"/>
        <v>11.43</v>
      </c>
      <c r="F1086">
        <v>2312</v>
      </c>
      <c r="G1086">
        <v>2323</v>
      </c>
      <c r="H1086">
        <v>2345</v>
      </c>
      <c r="I1086" t="s">
        <v>51</v>
      </c>
      <c r="J1086">
        <v>991491</v>
      </c>
      <c r="K1086">
        <v>55058146</v>
      </c>
      <c r="L1086">
        <v>13.59</v>
      </c>
      <c r="M1086">
        <v>0.76500000000000001</v>
      </c>
    </row>
    <row r="1087" spans="1:13" x14ac:dyDescent="0.2">
      <c r="A1087" t="s">
        <v>205</v>
      </c>
      <c r="B1087" t="s">
        <v>90</v>
      </c>
      <c r="C1087">
        <v>51</v>
      </c>
      <c r="D1087">
        <v>11.635</v>
      </c>
      <c r="E1087">
        <f t="shared" si="16"/>
        <v>11.64</v>
      </c>
      <c r="F1087">
        <v>2345</v>
      </c>
      <c r="G1087">
        <v>2387</v>
      </c>
      <c r="H1087">
        <v>2414</v>
      </c>
      <c r="I1087" t="s">
        <v>51</v>
      </c>
      <c r="J1087">
        <v>2592849</v>
      </c>
      <c r="K1087">
        <v>207327846</v>
      </c>
      <c r="L1087">
        <v>51.17</v>
      </c>
      <c r="M1087">
        <v>2.8809999999999998</v>
      </c>
    </row>
    <row r="1088" spans="1:13" x14ac:dyDescent="0.2">
      <c r="A1088" t="s">
        <v>205</v>
      </c>
      <c r="B1088" t="s">
        <v>92</v>
      </c>
      <c r="C1088">
        <v>52</v>
      </c>
      <c r="D1088">
        <v>11.802</v>
      </c>
      <c r="E1088">
        <f t="shared" si="16"/>
        <v>11.8</v>
      </c>
      <c r="F1088">
        <v>2414</v>
      </c>
      <c r="G1088">
        <v>2440</v>
      </c>
      <c r="H1088">
        <v>2449</v>
      </c>
      <c r="I1088" t="s">
        <v>51</v>
      </c>
      <c r="J1088">
        <v>1838432</v>
      </c>
      <c r="K1088">
        <v>109841808</v>
      </c>
      <c r="L1088">
        <v>27.11</v>
      </c>
      <c r="M1088">
        <v>1.526</v>
      </c>
    </row>
    <row r="1089" spans="1:13" x14ac:dyDescent="0.2">
      <c r="A1089" t="s">
        <v>205</v>
      </c>
      <c r="B1089" t="s">
        <v>94</v>
      </c>
      <c r="C1089">
        <v>53</v>
      </c>
      <c r="D1089">
        <v>11.917999999999999</v>
      </c>
      <c r="E1089">
        <f t="shared" si="16"/>
        <v>11.92</v>
      </c>
      <c r="F1089">
        <v>2449</v>
      </c>
      <c r="G1089">
        <v>2477</v>
      </c>
      <c r="H1089">
        <v>2492</v>
      </c>
      <c r="I1089" t="s">
        <v>51</v>
      </c>
      <c r="J1089">
        <v>2202594</v>
      </c>
      <c r="K1089">
        <v>161880761</v>
      </c>
      <c r="L1089">
        <v>39.950000000000003</v>
      </c>
      <c r="M1089">
        <v>2.2490000000000001</v>
      </c>
    </row>
    <row r="1090" spans="1:13" x14ac:dyDescent="0.2">
      <c r="A1090" t="s">
        <v>205</v>
      </c>
      <c r="B1090" t="s">
        <v>95</v>
      </c>
      <c r="C1090">
        <v>54</v>
      </c>
      <c r="D1090">
        <v>12.026</v>
      </c>
      <c r="E1090">
        <f t="shared" si="16"/>
        <v>12.03</v>
      </c>
      <c r="F1090">
        <v>2492</v>
      </c>
      <c r="G1090">
        <v>2511</v>
      </c>
      <c r="H1090">
        <v>2535</v>
      </c>
      <c r="I1090" t="s">
        <v>53</v>
      </c>
      <c r="J1090">
        <v>2386168</v>
      </c>
      <c r="K1090">
        <v>164140702</v>
      </c>
      <c r="L1090">
        <v>40.51</v>
      </c>
      <c r="M1090">
        <v>2.2810000000000001</v>
      </c>
    </row>
    <row r="1091" spans="1:13" x14ac:dyDescent="0.2">
      <c r="A1091" t="s">
        <v>205</v>
      </c>
      <c r="B1091" t="s">
        <v>96</v>
      </c>
      <c r="C1091">
        <v>55</v>
      </c>
      <c r="D1091">
        <v>12.127000000000001</v>
      </c>
      <c r="E1091">
        <f t="shared" ref="E1091:E1154" si="17">ROUND(D1091,2)</f>
        <v>12.13</v>
      </c>
      <c r="F1091">
        <v>2535</v>
      </c>
      <c r="G1091">
        <v>2543</v>
      </c>
      <c r="H1091">
        <v>2569</v>
      </c>
      <c r="I1091" t="s">
        <v>34</v>
      </c>
      <c r="J1091">
        <v>1756526</v>
      </c>
      <c r="K1091">
        <v>93221309</v>
      </c>
      <c r="L1091">
        <v>23.01</v>
      </c>
      <c r="M1091">
        <v>1.2949999999999999</v>
      </c>
    </row>
    <row r="1092" spans="1:13" x14ac:dyDescent="0.2">
      <c r="A1092" t="s">
        <v>205</v>
      </c>
      <c r="B1092" t="s">
        <v>98</v>
      </c>
      <c r="C1092">
        <v>56</v>
      </c>
      <c r="D1092">
        <v>12.308999999999999</v>
      </c>
      <c r="E1092">
        <f t="shared" si="17"/>
        <v>12.31</v>
      </c>
      <c r="F1092">
        <v>2569</v>
      </c>
      <c r="G1092">
        <v>2600</v>
      </c>
      <c r="H1092">
        <v>2612</v>
      </c>
      <c r="I1092" t="s">
        <v>34</v>
      </c>
      <c r="J1092">
        <v>2263699</v>
      </c>
      <c r="K1092">
        <v>138083139</v>
      </c>
      <c r="L1092">
        <v>34.08</v>
      </c>
      <c r="M1092">
        <v>1.919</v>
      </c>
    </row>
    <row r="1093" spans="1:13" x14ac:dyDescent="0.2">
      <c r="A1093" t="s">
        <v>205</v>
      </c>
      <c r="B1093" t="s">
        <v>99</v>
      </c>
      <c r="C1093">
        <v>57</v>
      </c>
      <c r="D1093">
        <v>12.395</v>
      </c>
      <c r="E1093">
        <f t="shared" si="17"/>
        <v>12.4</v>
      </c>
      <c r="F1093">
        <v>2612</v>
      </c>
      <c r="G1093">
        <v>2627</v>
      </c>
      <c r="H1093">
        <v>2657</v>
      </c>
      <c r="I1093" t="s">
        <v>44</v>
      </c>
      <c r="J1093">
        <v>3785370</v>
      </c>
      <c r="K1093">
        <v>220240091</v>
      </c>
      <c r="L1093">
        <v>54.36</v>
      </c>
      <c r="M1093">
        <v>3.06</v>
      </c>
    </row>
    <row r="1094" spans="1:13" x14ac:dyDescent="0.2">
      <c r="A1094" t="s">
        <v>205</v>
      </c>
      <c r="B1094" t="s">
        <v>101</v>
      </c>
      <c r="C1094">
        <v>58</v>
      </c>
      <c r="D1094">
        <v>12.531000000000001</v>
      </c>
      <c r="E1094">
        <f t="shared" si="17"/>
        <v>12.53</v>
      </c>
      <c r="F1094">
        <v>2657</v>
      </c>
      <c r="G1094">
        <v>2670</v>
      </c>
      <c r="H1094">
        <v>2722</v>
      </c>
      <c r="I1094" t="s">
        <v>34</v>
      </c>
      <c r="J1094">
        <v>4298034</v>
      </c>
      <c r="K1094">
        <v>298288607</v>
      </c>
      <c r="L1094">
        <v>73.62</v>
      </c>
      <c r="M1094">
        <v>4.1449999999999996</v>
      </c>
    </row>
    <row r="1095" spans="1:13" x14ac:dyDescent="0.2">
      <c r="A1095" t="s">
        <v>205</v>
      </c>
      <c r="B1095" t="s">
        <v>102</v>
      </c>
      <c r="C1095">
        <v>59</v>
      </c>
      <c r="D1095">
        <v>12.731</v>
      </c>
      <c r="E1095">
        <f t="shared" si="17"/>
        <v>12.73</v>
      </c>
      <c r="F1095">
        <v>2722</v>
      </c>
      <c r="G1095">
        <v>2734</v>
      </c>
      <c r="H1095">
        <v>2746</v>
      </c>
      <c r="I1095" t="s">
        <v>34</v>
      </c>
      <c r="J1095">
        <v>1347948</v>
      </c>
      <c r="K1095">
        <v>58773619</v>
      </c>
      <c r="L1095">
        <v>14.51</v>
      </c>
      <c r="M1095">
        <v>0.81699999999999995</v>
      </c>
    </row>
    <row r="1096" spans="1:13" x14ac:dyDescent="0.2">
      <c r="A1096" t="s">
        <v>205</v>
      </c>
      <c r="B1096" t="s">
        <v>103</v>
      </c>
      <c r="C1096">
        <v>60</v>
      </c>
      <c r="D1096">
        <v>12.833</v>
      </c>
      <c r="E1096">
        <f t="shared" si="17"/>
        <v>12.83</v>
      </c>
      <c r="F1096">
        <v>2746</v>
      </c>
      <c r="G1096">
        <v>2766</v>
      </c>
      <c r="H1096">
        <v>2778</v>
      </c>
      <c r="I1096" t="s">
        <v>34</v>
      </c>
      <c r="J1096">
        <v>1780305</v>
      </c>
      <c r="K1096">
        <v>96059837</v>
      </c>
      <c r="L1096">
        <v>23.71</v>
      </c>
      <c r="M1096">
        <v>1.335</v>
      </c>
    </row>
    <row r="1097" spans="1:13" x14ac:dyDescent="0.2">
      <c r="A1097" t="s">
        <v>205</v>
      </c>
      <c r="B1097" t="s">
        <v>104</v>
      </c>
      <c r="C1097">
        <v>61</v>
      </c>
      <c r="D1097">
        <v>12.91</v>
      </c>
      <c r="E1097">
        <f t="shared" si="17"/>
        <v>12.91</v>
      </c>
      <c r="F1097">
        <v>2778</v>
      </c>
      <c r="G1097">
        <v>2790</v>
      </c>
      <c r="H1097">
        <v>2811</v>
      </c>
      <c r="I1097" t="s">
        <v>53</v>
      </c>
      <c r="J1097">
        <v>3367768</v>
      </c>
      <c r="K1097">
        <v>137938600</v>
      </c>
      <c r="L1097">
        <v>34.04</v>
      </c>
      <c r="M1097">
        <v>1.917</v>
      </c>
    </row>
    <row r="1098" spans="1:13" x14ac:dyDescent="0.2">
      <c r="A1098" t="s">
        <v>205</v>
      </c>
      <c r="B1098" t="s">
        <v>105</v>
      </c>
      <c r="C1098">
        <v>62</v>
      </c>
      <c r="D1098">
        <v>13</v>
      </c>
      <c r="E1098">
        <f t="shared" si="17"/>
        <v>13</v>
      </c>
      <c r="F1098">
        <v>2811</v>
      </c>
      <c r="G1098">
        <v>2819</v>
      </c>
      <c r="H1098">
        <v>2839</v>
      </c>
      <c r="I1098" t="s">
        <v>53</v>
      </c>
      <c r="J1098">
        <v>1392321</v>
      </c>
      <c r="K1098">
        <v>65658023</v>
      </c>
      <c r="L1098">
        <v>16.2</v>
      </c>
      <c r="M1098">
        <v>0.91200000000000003</v>
      </c>
    </row>
    <row r="1099" spans="1:13" x14ac:dyDescent="0.2">
      <c r="A1099" t="s">
        <v>205</v>
      </c>
      <c r="B1099" t="s">
        <v>106</v>
      </c>
      <c r="C1099">
        <v>63</v>
      </c>
      <c r="D1099">
        <v>13.108000000000001</v>
      </c>
      <c r="E1099">
        <f t="shared" si="17"/>
        <v>13.11</v>
      </c>
      <c r="F1099">
        <v>2839</v>
      </c>
      <c r="G1099">
        <v>2853</v>
      </c>
      <c r="H1099">
        <v>2893</v>
      </c>
      <c r="I1099" t="s">
        <v>53</v>
      </c>
      <c r="J1099">
        <v>1875771</v>
      </c>
      <c r="K1099">
        <v>115484381</v>
      </c>
      <c r="L1099">
        <v>28.5</v>
      </c>
      <c r="M1099">
        <v>1.605</v>
      </c>
    </row>
    <row r="1100" spans="1:13" x14ac:dyDescent="0.2">
      <c r="A1100" t="s">
        <v>205</v>
      </c>
      <c r="B1100" t="s">
        <v>108</v>
      </c>
      <c r="C1100">
        <v>64</v>
      </c>
      <c r="D1100">
        <v>13.301</v>
      </c>
      <c r="E1100">
        <f t="shared" si="17"/>
        <v>13.3</v>
      </c>
      <c r="F1100">
        <v>2893</v>
      </c>
      <c r="G1100">
        <v>2914</v>
      </c>
      <c r="H1100">
        <v>2924</v>
      </c>
      <c r="I1100" t="s">
        <v>53</v>
      </c>
      <c r="J1100">
        <v>1111757</v>
      </c>
      <c r="K1100">
        <v>47706161</v>
      </c>
      <c r="L1100">
        <v>11.77</v>
      </c>
      <c r="M1100">
        <v>0.66300000000000003</v>
      </c>
    </row>
    <row r="1101" spans="1:13" x14ac:dyDescent="0.2">
      <c r="A1101" t="s">
        <v>205</v>
      </c>
      <c r="B1101" t="s">
        <v>109</v>
      </c>
      <c r="C1101">
        <v>65</v>
      </c>
      <c r="D1101">
        <v>13.356999999999999</v>
      </c>
      <c r="E1101">
        <f t="shared" si="17"/>
        <v>13.36</v>
      </c>
      <c r="F1101">
        <v>2924</v>
      </c>
      <c r="G1101">
        <v>2932</v>
      </c>
      <c r="H1101">
        <v>2963</v>
      </c>
      <c r="I1101" t="s">
        <v>53</v>
      </c>
      <c r="J1101">
        <v>1021972</v>
      </c>
      <c r="K1101">
        <v>50073352</v>
      </c>
      <c r="L1101">
        <v>12.36</v>
      </c>
      <c r="M1101">
        <v>0.69599999999999995</v>
      </c>
    </row>
    <row r="1102" spans="1:13" x14ac:dyDescent="0.2">
      <c r="A1102" t="s">
        <v>205</v>
      </c>
      <c r="B1102" t="s">
        <v>111</v>
      </c>
      <c r="C1102">
        <v>66</v>
      </c>
      <c r="D1102">
        <v>13.531000000000001</v>
      </c>
      <c r="E1102">
        <f t="shared" si="17"/>
        <v>13.53</v>
      </c>
      <c r="F1102">
        <v>2963</v>
      </c>
      <c r="G1102">
        <v>2987</v>
      </c>
      <c r="H1102">
        <v>3011</v>
      </c>
      <c r="I1102" t="s">
        <v>53</v>
      </c>
      <c r="J1102">
        <v>1319182</v>
      </c>
      <c r="K1102">
        <v>79147931</v>
      </c>
      <c r="L1102">
        <v>19.53</v>
      </c>
      <c r="M1102">
        <v>1.1000000000000001</v>
      </c>
    </row>
    <row r="1103" spans="1:13" x14ac:dyDescent="0.2">
      <c r="A1103" t="s">
        <v>205</v>
      </c>
      <c r="B1103" t="s">
        <v>112</v>
      </c>
      <c r="C1103">
        <v>67</v>
      </c>
      <c r="D1103">
        <v>13.64</v>
      </c>
      <c r="E1103">
        <f t="shared" si="17"/>
        <v>13.64</v>
      </c>
      <c r="F1103">
        <v>3011</v>
      </c>
      <c r="G1103">
        <v>3021</v>
      </c>
      <c r="H1103">
        <v>3048</v>
      </c>
      <c r="I1103" t="s">
        <v>53</v>
      </c>
      <c r="J1103">
        <v>482221</v>
      </c>
      <c r="K1103">
        <v>26180022</v>
      </c>
      <c r="L1103">
        <v>6.46</v>
      </c>
      <c r="M1103">
        <v>0.36399999999999999</v>
      </c>
    </row>
    <row r="1104" spans="1:13" x14ac:dyDescent="0.2">
      <c r="A1104" t="s">
        <v>205</v>
      </c>
      <c r="B1104" t="s">
        <v>113</v>
      </c>
      <c r="C1104">
        <v>68</v>
      </c>
      <c r="D1104">
        <v>13.818</v>
      </c>
      <c r="E1104">
        <f t="shared" si="17"/>
        <v>13.82</v>
      </c>
      <c r="F1104">
        <v>3048</v>
      </c>
      <c r="G1104">
        <v>3077</v>
      </c>
      <c r="H1104">
        <v>3090</v>
      </c>
      <c r="I1104" t="s">
        <v>53</v>
      </c>
      <c r="J1104">
        <v>447250</v>
      </c>
      <c r="K1104">
        <v>28187825</v>
      </c>
      <c r="L1104">
        <v>6.96</v>
      </c>
      <c r="M1104">
        <v>0.39200000000000002</v>
      </c>
    </row>
    <row r="1105" spans="1:13" x14ac:dyDescent="0.2">
      <c r="A1105" t="s">
        <v>205</v>
      </c>
      <c r="B1105" t="s">
        <v>114</v>
      </c>
      <c r="C1105">
        <v>69</v>
      </c>
      <c r="D1105">
        <v>13.898</v>
      </c>
      <c r="E1105">
        <f t="shared" si="17"/>
        <v>13.9</v>
      </c>
      <c r="F1105">
        <v>3090</v>
      </c>
      <c r="G1105">
        <v>3103</v>
      </c>
      <c r="H1105">
        <v>3146</v>
      </c>
      <c r="I1105" t="s">
        <v>53</v>
      </c>
      <c r="J1105">
        <v>535504</v>
      </c>
      <c r="K1105">
        <v>39900766</v>
      </c>
      <c r="L1105">
        <v>9.85</v>
      </c>
      <c r="M1105">
        <v>0.55400000000000005</v>
      </c>
    </row>
    <row r="1106" spans="1:13" x14ac:dyDescent="0.2">
      <c r="A1106" t="s">
        <v>205</v>
      </c>
      <c r="B1106" t="s">
        <v>115</v>
      </c>
      <c r="C1106">
        <v>70</v>
      </c>
      <c r="D1106">
        <v>14.077</v>
      </c>
      <c r="E1106">
        <f t="shared" si="17"/>
        <v>14.08</v>
      </c>
      <c r="F1106">
        <v>3146</v>
      </c>
      <c r="G1106">
        <v>3159</v>
      </c>
      <c r="H1106">
        <v>3186</v>
      </c>
      <c r="I1106" t="s">
        <v>53</v>
      </c>
      <c r="J1106">
        <v>312837</v>
      </c>
      <c r="K1106">
        <v>20984245</v>
      </c>
      <c r="L1106">
        <v>5.18</v>
      </c>
      <c r="M1106">
        <v>0.29199999999999998</v>
      </c>
    </row>
    <row r="1107" spans="1:13" x14ac:dyDescent="0.2">
      <c r="A1107" t="s">
        <v>205</v>
      </c>
      <c r="B1107" t="s">
        <v>116</v>
      </c>
      <c r="C1107">
        <v>71</v>
      </c>
      <c r="D1107">
        <v>14.252000000000001</v>
      </c>
      <c r="E1107">
        <f t="shared" si="17"/>
        <v>14.25</v>
      </c>
      <c r="F1107">
        <v>3186</v>
      </c>
      <c r="G1107">
        <v>3215</v>
      </c>
      <c r="H1107">
        <v>3262</v>
      </c>
      <c r="I1107" t="s">
        <v>53</v>
      </c>
      <c r="J1107">
        <v>1918224</v>
      </c>
      <c r="K1107">
        <v>89331568</v>
      </c>
      <c r="L1107">
        <v>22.05</v>
      </c>
      <c r="M1107">
        <v>1.2410000000000001</v>
      </c>
    </row>
    <row r="1108" spans="1:13" x14ac:dyDescent="0.2">
      <c r="A1108" t="s">
        <v>205</v>
      </c>
      <c r="B1108" t="s">
        <v>117</v>
      </c>
      <c r="C1108">
        <v>72</v>
      </c>
      <c r="D1108">
        <v>14.433999999999999</v>
      </c>
      <c r="E1108">
        <f t="shared" si="17"/>
        <v>14.43</v>
      </c>
      <c r="F1108">
        <v>3262</v>
      </c>
      <c r="G1108">
        <v>3272</v>
      </c>
      <c r="H1108">
        <v>3283</v>
      </c>
      <c r="I1108" t="s">
        <v>53</v>
      </c>
      <c r="J1108">
        <v>201753</v>
      </c>
      <c r="K1108">
        <v>6890140</v>
      </c>
      <c r="L1108">
        <v>1.7</v>
      </c>
      <c r="M1108">
        <v>9.6000000000000002E-2</v>
      </c>
    </row>
    <row r="1109" spans="1:13" x14ac:dyDescent="0.2">
      <c r="A1109" t="s">
        <v>205</v>
      </c>
      <c r="B1109" t="s">
        <v>118</v>
      </c>
      <c r="C1109">
        <v>73</v>
      </c>
      <c r="D1109">
        <v>14.51</v>
      </c>
      <c r="E1109">
        <f t="shared" si="17"/>
        <v>14.51</v>
      </c>
      <c r="F1109">
        <v>3283</v>
      </c>
      <c r="G1109">
        <v>3296</v>
      </c>
      <c r="H1109">
        <v>3306</v>
      </c>
      <c r="I1109" t="s">
        <v>53</v>
      </c>
      <c r="J1109">
        <v>263891</v>
      </c>
      <c r="K1109">
        <v>9292847</v>
      </c>
      <c r="L1109">
        <v>2.29</v>
      </c>
      <c r="M1109">
        <v>0.129</v>
      </c>
    </row>
    <row r="1110" spans="1:13" x14ac:dyDescent="0.2">
      <c r="A1110" t="s">
        <v>205</v>
      </c>
      <c r="B1110" t="s">
        <v>119</v>
      </c>
      <c r="C1110">
        <v>74</v>
      </c>
      <c r="D1110">
        <v>14.596</v>
      </c>
      <c r="E1110">
        <f t="shared" si="17"/>
        <v>14.6</v>
      </c>
      <c r="F1110">
        <v>3306</v>
      </c>
      <c r="G1110">
        <v>3323</v>
      </c>
      <c r="H1110">
        <v>3341</v>
      </c>
      <c r="I1110" t="s">
        <v>53</v>
      </c>
      <c r="J1110">
        <v>752117</v>
      </c>
      <c r="K1110">
        <v>31105119</v>
      </c>
      <c r="L1110">
        <v>7.68</v>
      </c>
      <c r="M1110">
        <v>0.432</v>
      </c>
    </row>
    <row r="1111" spans="1:13" x14ac:dyDescent="0.2">
      <c r="A1111" t="s">
        <v>205</v>
      </c>
      <c r="B1111" t="s">
        <v>120</v>
      </c>
      <c r="C1111">
        <v>75</v>
      </c>
      <c r="D1111">
        <v>14.739000000000001</v>
      </c>
      <c r="E1111">
        <f t="shared" si="17"/>
        <v>14.74</v>
      </c>
      <c r="F1111">
        <v>3341</v>
      </c>
      <c r="G1111">
        <v>3369</v>
      </c>
      <c r="H1111">
        <v>3383</v>
      </c>
      <c r="I1111" t="s">
        <v>53</v>
      </c>
      <c r="J1111">
        <v>485407</v>
      </c>
      <c r="K1111">
        <v>30168989</v>
      </c>
      <c r="L1111">
        <v>7.45</v>
      </c>
      <c r="M1111">
        <v>0.41899999999999998</v>
      </c>
    </row>
    <row r="1112" spans="1:13" x14ac:dyDescent="0.2">
      <c r="A1112" t="s">
        <v>205</v>
      </c>
      <c r="B1112" t="s">
        <v>121</v>
      </c>
      <c r="C1112">
        <v>76</v>
      </c>
      <c r="D1112">
        <v>14.827</v>
      </c>
      <c r="E1112">
        <f t="shared" si="17"/>
        <v>14.83</v>
      </c>
      <c r="F1112">
        <v>3383</v>
      </c>
      <c r="G1112">
        <v>3397</v>
      </c>
      <c r="H1112">
        <v>3431</v>
      </c>
      <c r="I1112" t="s">
        <v>53</v>
      </c>
      <c r="J1112">
        <v>311207</v>
      </c>
      <c r="K1112">
        <v>23350086</v>
      </c>
      <c r="L1112">
        <v>5.76</v>
      </c>
      <c r="M1112">
        <v>0.32400000000000001</v>
      </c>
    </row>
    <row r="1113" spans="1:13" x14ac:dyDescent="0.2">
      <c r="A1113" t="s">
        <v>205</v>
      </c>
      <c r="B1113" t="s">
        <v>122</v>
      </c>
      <c r="C1113">
        <v>77</v>
      </c>
      <c r="D1113">
        <v>15.077999999999999</v>
      </c>
      <c r="E1113">
        <f t="shared" si="17"/>
        <v>15.08</v>
      </c>
      <c r="F1113">
        <v>3431</v>
      </c>
      <c r="G1113">
        <v>3476</v>
      </c>
      <c r="H1113">
        <v>3490</v>
      </c>
      <c r="I1113" t="s">
        <v>53</v>
      </c>
      <c r="J1113">
        <v>576157</v>
      </c>
      <c r="K1113">
        <v>34904758</v>
      </c>
      <c r="L1113">
        <v>8.61</v>
      </c>
      <c r="M1113">
        <v>0.48499999999999999</v>
      </c>
    </row>
    <row r="1114" spans="1:13" x14ac:dyDescent="0.2">
      <c r="A1114" t="s">
        <v>205</v>
      </c>
      <c r="B1114" t="s">
        <v>123</v>
      </c>
      <c r="C1114">
        <v>78</v>
      </c>
      <c r="D1114">
        <v>15.183</v>
      </c>
      <c r="E1114">
        <f t="shared" si="17"/>
        <v>15.18</v>
      </c>
      <c r="F1114">
        <v>3490</v>
      </c>
      <c r="G1114">
        <v>3509</v>
      </c>
      <c r="H1114">
        <v>3545</v>
      </c>
      <c r="I1114" t="s">
        <v>60</v>
      </c>
      <c r="J1114">
        <v>2519671</v>
      </c>
      <c r="K1114">
        <v>112049488</v>
      </c>
      <c r="L1114">
        <v>27.65</v>
      </c>
      <c r="M1114">
        <v>1.5569999999999999</v>
      </c>
    </row>
    <row r="1115" spans="1:13" x14ac:dyDescent="0.2">
      <c r="A1115" t="s">
        <v>205</v>
      </c>
      <c r="B1115" t="s">
        <v>124</v>
      </c>
      <c r="C1115">
        <v>79</v>
      </c>
      <c r="D1115">
        <v>15.326000000000001</v>
      </c>
      <c r="E1115">
        <f t="shared" si="17"/>
        <v>15.33</v>
      </c>
      <c r="F1115">
        <v>3545</v>
      </c>
      <c r="G1115">
        <v>3554</v>
      </c>
      <c r="H1115">
        <v>3564</v>
      </c>
      <c r="I1115" t="s">
        <v>44</v>
      </c>
      <c r="J1115">
        <v>359826</v>
      </c>
      <c r="K1115">
        <v>12673296</v>
      </c>
      <c r="L1115">
        <v>3.13</v>
      </c>
      <c r="M1115">
        <v>0.17599999999999999</v>
      </c>
    </row>
    <row r="1116" spans="1:13" x14ac:dyDescent="0.2">
      <c r="A1116" t="s">
        <v>205</v>
      </c>
      <c r="B1116" t="s">
        <v>125</v>
      </c>
      <c r="C1116">
        <v>80</v>
      </c>
      <c r="D1116">
        <v>15.398</v>
      </c>
      <c r="E1116">
        <f t="shared" si="17"/>
        <v>15.4</v>
      </c>
      <c r="F1116">
        <v>3564</v>
      </c>
      <c r="G1116">
        <v>3577</v>
      </c>
      <c r="H1116">
        <v>3597</v>
      </c>
      <c r="I1116" t="s">
        <v>44</v>
      </c>
      <c r="J1116">
        <v>570251</v>
      </c>
      <c r="K1116">
        <v>22873761</v>
      </c>
      <c r="L1116">
        <v>5.65</v>
      </c>
      <c r="M1116">
        <v>0.318</v>
      </c>
    </row>
    <row r="1117" spans="1:13" x14ac:dyDescent="0.2">
      <c r="A1117" t="s">
        <v>205</v>
      </c>
      <c r="B1117" t="s">
        <v>126</v>
      </c>
      <c r="C1117">
        <v>81</v>
      </c>
      <c r="D1117">
        <v>15.548999999999999</v>
      </c>
      <c r="E1117">
        <f t="shared" si="17"/>
        <v>15.55</v>
      </c>
      <c r="F1117">
        <v>3597</v>
      </c>
      <c r="G1117">
        <v>3625</v>
      </c>
      <c r="H1117">
        <v>3654</v>
      </c>
      <c r="I1117" t="s">
        <v>44</v>
      </c>
      <c r="J1117">
        <v>3713382</v>
      </c>
      <c r="K1117">
        <v>123130991</v>
      </c>
      <c r="L1117">
        <v>30.39</v>
      </c>
      <c r="M1117">
        <v>1.7110000000000001</v>
      </c>
    </row>
    <row r="1118" spans="1:13" x14ac:dyDescent="0.2">
      <c r="A1118" t="s">
        <v>205</v>
      </c>
      <c r="B1118" t="s">
        <v>127</v>
      </c>
      <c r="C1118">
        <v>82</v>
      </c>
      <c r="D1118">
        <v>15.664999999999999</v>
      </c>
      <c r="E1118">
        <f t="shared" si="17"/>
        <v>15.67</v>
      </c>
      <c r="F1118">
        <v>3654</v>
      </c>
      <c r="G1118">
        <v>3662</v>
      </c>
      <c r="H1118">
        <v>3675</v>
      </c>
      <c r="I1118" t="s">
        <v>44</v>
      </c>
      <c r="J1118">
        <v>294813</v>
      </c>
      <c r="K1118">
        <v>9977145</v>
      </c>
      <c r="L1118">
        <v>2.46</v>
      </c>
      <c r="M1118">
        <v>0.13900000000000001</v>
      </c>
    </row>
    <row r="1119" spans="1:13" x14ac:dyDescent="0.2">
      <c r="A1119" t="s">
        <v>205</v>
      </c>
      <c r="B1119" t="s">
        <v>144</v>
      </c>
      <c r="C1119">
        <v>83</v>
      </c>
      <c r="D1119">
        <v>15.772</v>
      </c>
      <c r="E1119">
        <f t="shared" si="17"/>
        <v>15.77</v>
      </c>
      <c r="F1119">
        <v>3675</v>
      </c>
      <c r="G1119">
        <v>3695</v>
      </c>
      <c r="H1119">
        <v>3719</v>
      </c>
      <c r="I1119" t="s">
        <v>51</v>
      </c>
      <c r="J1119">
        <v>652580</v>
      </c>
      <c r="K1119">
        <v>29061683</v>
      </c>
      <c r="L1119">
        <v>7.17</v>
      </c>
      <c r="M1119">
        <v>0.40400000000000003</v>
      </c>
    </row>
    <row r="1120" spans="1:13" x14ac:dyDescent="0.2">
      <c r="A1120" t="s">
        <v>205</v>
      </c>
      <c r="B1120" t="s">
        <v>145</v>
      </c>
      <c r="C1120">
        <v>84</v>
      </c>
      <c r="D1120">
        <v>15.895</v>
      </c>
      <c r="E1120">
        <f t="shared" si="17"/>
        <v>15.9</v>
      </c>
      <c r="F1120">
        <v>3719</v>
      </c>
      <c r="G1120">
        <v>3734</v>
      </c>
      <c r="H1120">
        <v>3755</v>
      </c>
      <c r="I1120" t="s">
        <v>51</v>
      </c>
      <c r="J1120">
        <v>281157</v>
      </c>
      <c r="K1120">
        <v>15485270</v>
      </c>
      <c r="L1120">
        <v>3.82</v>
      </c>
      <c r="M1120">
        <v>0.215</v>
      </c>
    </row>
    <row r="1121" spans="1:13" x14ac:dyDescent="0.2">
      <c r="A1121" t="s">
        <v>205</v>
      </c>
      <c r="B1121" t="s">
        <v>146</v>
      </c>
      <c r="C1121">
        <v>85</v>
      </c>
      <c r="D1121">
        <v>15.996</v>
      </c>
      <c r="E1121">
        <f t="shared" si="17"/>
        <v>16</v>
      </c>
      <c r="F1121">
        <v>3755</v>
      </c>
      <c r="G1121">
        <v>3766</v>
      </c>
      <c r="H1121">
        <v>3801</v>
      </c>
      <c r="I1121" t="s">
        <v>53</v>
      </c>
      <c r="J1121">
        <v>276194</v>
      </c>
      <c r="K1121">
        <v>19102535</v>
      </c>
      <c r="L1121">
        <v>4.71</v>
      </c>
      <c r="M1121">
        <v>0.26500000000000001</v>
      </c>
    </row>
    <row r="1122" spans="1:13" x14ac:dyDescent="0.2">
      <c r="A1122" t="s">
        <v>205</v>
      </c>
      <c r="B1122" t="s">
        <v>147</v>
      </c>
      <c r="C1122">
        <v>86</v>
      </c>
      <c r="D1122">
        <v>16.173999999999999</v>
      </c>
      <c r="E1122">
        <f t="shared" si="17"/>
        <v>16.170000000000002</v>
      </c>
      <c r="F1122">
        <v>3801</v>
      </c>
      <c r="G1122">
        <v>3822</v>
      </c>
      <c r="H1122">
        <v>3841</v>
      </c>
      <c r="I1122" t="s">
        <v>135</v>
      </c>
      <c r="J1122">
        <v>177241</v>
      </c>
      <c r="K1122">
        <v>10846742</v>
      </c>
      <c r="L1122">
        <v>2.68</v>
      </c>
      <c r="M1122">
        <v>0.151</v>
      </c>
    </row>
    <row r="1123" spans="1:13" x14ac:dyDescent="0.2">
      <c r="A1123" t="s">
        <v>205</v>
      </c>
      <c r="B1123" t="s">
        <v>148</v>
      </c>
      <c r="C1123">
        <v>87</v>
      </c>
      <c r="D1123">
        <v>16.369</v>
      </c>
      <c r="E1123">
        <f t="shared" si="17"/>
        <v>16.37</v>
      </c>
      <c r="F1123">
        <v>3860</v>
      </c>
      <c r="G1123">
        <v>3884</v>
      </c>
      <c r="H1123">
        <v>3894</v>
      </c>
      <c r="I1123" t="s">
        <v>135</v>
      </c>
      <c r="J1123">
        <v>278159</v>
      </c>
      <c r="K1123">
        <v>12169881</v>
      </c>
      <c r="L1123">
        <v>3</v>
      </c>
      <c r="M1123">
        <v>0.16900000000000001</v>
      </c>
    </row>
    <row r="1124" spans="1:13" x14ac:dyDescent="0.2">
      <c r="A1124" t="s">
        <v>205</v>
      </c>
      <c r="B1124" t="s">
        <v>149</v>
      </c>
      <c r="C1124">
        <v>88</v>
      </c>
      <c r="D1124">
        <v>16.440999999999999</v>
      </c>
      <c r="E1124">
        <f t="shared" si="17"/>
        <v>16.440000000000001</v>
      </c>
      <c r="F1124">
        <v>3894</v>
      </c>
      <c r="G1124">
        <v>3907</v>
      </c>
      <c r="H1124">
        <v>3951</v>
      </c>
      <c r="I1124" t="s">
        <v>135</v>
      </c>
      <c r="J1124">
        <v>1154516</v>
      </c>
      <c r="K1124">
        <v>42948789</v>
      </c>
      <c r="L1124">
        <v>10.6</v>
      </c>
      <c r="M1124">
        <v>0.59699999999999998</v>
      </c>
    </row>
    <row r="1125" spans="1:13" x14ac:dyDescent="0.2">
      <c r="A1125" t="s">
        <v>205</v>
      </c>
      <c r="B1125" t="s">
        <v>150</v>
      </c>
      <c r="C1125">
        <v>89</v>
      </c>
      <c r="D1125">
        <v>16.724</v>
      </c>
      <c r="E1125">
        <f t="shared" si="17"/>
        <v>16.72</v>
      </c>
      <c r="F1125">
        <v>3972</v>
      </c>
      <c r="G1125">
        <v>3996</v>
      </c>
      <c r="H1125">
        <v>4023</v>
      </c>
      <c r="I1125" t="s">
        <v>135</v>
      </c>
      <c r="J1125">
        <v>240576</v>
      </c>
      <c r="K1125">
        <v>13234514</v>
      </c>
      <c r="L1125">
        <v>3.27</v>
      </c>
      <c r="M1125">
        <v>0.184</v>
      </c>
    </row>
    <row r="1126" spans="1:13" x14ac:dyDescent="0.2">
      <c r="A1126" t="s">
        <v>205</v>
      </c>
      <c r="B1126" t="s">
        <v>151</v>
      </c>
      <c r="C1126">
        <v>90</v>
      </c>
      <c r="D1126">
        <v>16.905000000000001</v>
      </c>
      <c r="E1126">
        <f t="shared" si="17"/>
        <v>16.91</v>
      </c>
      <c r="F1126">
        <v>4023</v>
      </c>
      <c r="G1126">
        <v>4054</v>
      </c>
      <c r="H1126">
        <v>4078</v>
      </c>
      <c r="I1126" t="s">
        <v>135</v>
      </c>
      <c r="J1126">
        <v>1576219</v>
      </c>
      <c r="K1126">
        <v>46893977</v>
      </c>
      <c r="L1126">
        <v>11.57</v>
      </c>
      <c r="M1126">
        <v>0.65200000000000002</v>
      </c>
    </row>
    <row r="1127" spans="1:13" x14ac:dyDescent="0.2">
      <c r="A1127" t="s">
        <v>205</v>
      </c>
      <c r="B1127" t="s">
        <v>152</v>
      </c>
      <c r="C1127">
        <v>91</v>
      </c>
      <c r="D1127">
        <v>17.036000000000001</v>
      </c>
      <c r="E1127">
        <f t="shared" si="17"/>
        <v>17.04</v>
      </c>
      <c r="F1127">
        <v>4078</v>
      </c>
      <c r="G1127">
        <v>4095</v>
      </c>
      <c r="H1127">
        <v>4118</v>
      </c>
      <c r="I1127" t="s">
        <v>135</v>
      </c>
      <c r="J1127">
        <v>128315</v>
      </c>
      <c r="K1127">
        <v>7045233</v>
      </c>
      <c r="L1127">
        <v>1.74</v>
      </c>
      <c r="M1127">
        <v>9.8000000000000004E-2</v>
      </c>
    </row>
    <row r="1128" spans="1:13" x14ac:dyDescent="0.2">
      <c r="A1128" t="s">
        <v>205</v>
      </c>
      <c r="B1128" t="s">
        <v>153</v>
      </c>
      <c r="C1128">
        <v>92</v>
      </c>
      <c r="D1128">
        <v>17.173999999999999</v>
      </c>
      <c r="E1128">
        <f t="shared" si="17"/>
        <v>17.170000000000002</v>
      </c>
      <c r="F1128">
        <v>4118</v>
      </c>
      <c r="G1128">
        <v>4139</v>
      </c>
      <c r="H1128">
        <v>4145</v>
      </c>
      <c r="I1128" t="s">
        <v>135</v>
      </c>
      <c r="J1128">
        <v>143479</v>
      </c>
      <c r="K1128">
        <v>6007621</v>
      </c>
      <c r="L1128">
        <v>1.48</v>
      </c>
      <c r="M1128">
        <v>8.3000000000000004E-2</v>
      </c>
    </row>
    <row r="1129" spans="1:13" x14ac:dyDescent="0.2">
      <c r="A1129" t="s">
        <v>205</v>
      </c>
      <c r="B1129" t="s">
        <v>154</v>
      </c>
      <c r="C1129">
        <v>93</v>
      </c>
      <c r="D1129">
        <v>17.242999999999999</v>
      </c>
      <c r="E1129">
        <f t="shared" si="17"/>
        <v>17.239999999999998</v>
      </c>
      <c r="F1129">
        <v>4145</v>
      </c>
      <c r="G1129">
        <v>4161</v>
      </c>
      <c r="H1129">
        <v>4196</v>
      </c>
      <c r="I1129" t="s">
        <v>135</v>
      </c>
      <c r="J1129">
        <v>139821</v>
      </c>
      <c r="K1129">
        <v>11110605</v>
      </c>
      <c r="L1129">
        <v>2.74</v>
      </c>
      <c r="M1129">
        <v>0.154</v>
      </c>
    </row>
    <row r="1130" spans="1:13" x14ac:dyDescent="0.2">
      <c r="A1130" t="s">
        <v>205</v>
      </c>
      <c r="B1130" t="s">
        <v>155</v>
      </c>
      <c r="C1130">
        <v>94</v>
      </c>
      <c r="D1130">
        <v>17.448</v>
      </c>
      <c r="E1130">
        <f t="shared" si="17"/>
        <v>17.45</v>
      </c>
      <c r="F1130">
        <v>4196</v>
      </c>
      <c r="G1130">
        <v>4225</v>
      </c>
      <c r="H1130">
        <v>4255</v>
      </c>
      <c r="I1130" t="s">
        <v>135</v>
      </c>
      <c r="J1130">
        <v>810410</v>
      </c>
      <c r="K1130">
        <v>37022115</v>
      </c>
      <c r="L1130">
        <v>9.14</v>
      </c>
      <c r="M1130">
        <v>0.51400000000000001</v>
      </c>
    </row>
    <row r="1131" spans="1:13" x14ac:dyDescent="0.2">
      <c r="A1131" t="s">
        <v>205</v>
      </c>
      <c r="B1131" t="s">
        <v>206</v>
      </c>
      <c r="C1131">
        <v>95</v>
      </c>
      <c r="D1131">
        <v>17.585999999999999</v>
      </c>
      <c r="E1131">
        <f t="shared" si="17"/>
        <v>17.59</v>
      </c>
      <c r="F1131">
        <v>4255</v>
      </c>
      <c r="G1131">
        <v>4269</v>
      </c>
      <c r="H1131">
        <v>4287</v>
      </c>
      <c r="I1131" t="s">
        <v>135</v>
      </c>
      <c r="J1131">
        <v>326316</v>
      </c>
      <c r="K1131">
        <v>13328904</v>
      </c>
      <c r="L1131">
        <v>3.29</v>
      </c>
      <c r="M1131">
        <v>0.185</v>
      </c>
    </row>
    <row r="1132" spans="1:13" x14ac:dyDescent="0.2">
      <c r="A1132" t="s">
        <v>205</v>
      </c>
      <c r="B1132" t="s">
        <v>207</v>
      </c>
      <c r="C1132">
        <v>96</v>
      </c>
      <c r="D1132">
        <v>17.692</v>
      </c>
      <c r="E1132">
        <f t="shared" si="17"/>
        <v>17.690000000000001</v>
      </c>
      <c r="F1132">
        <v>4287</v>
      </c>
      <c r="G1132">
        <v>4303</v>
      </c>
      <c r="H1132">
        <v>4310</v>
      </c>
      <c r="I1132" t="s">
        <v>135</v>
      </c>
      <c r="J1132">
        <v>305393</v>
      </c>
      <c r="K1132">
        <v>10251016</v>
      </c>
      <c r="L1132">
        <v>2.5299999999999998</v>
      </c>
      <c r="M1132">
        <v>0.14199999999999999</v>
      </c>
    </row>
    <row r="1133" spans="1:13" x14ac:dyDescent="0.2">
      <c r="A1133" t="s">
        <v>205</v>
      </c>
      <c r="B1133" t="s">
        <v>208</v>
      </c>
      <c r="C1133">
        <v>97</v>
      </c>
      <c r="D1133">
        <v>17.742999999999999</v>
      </c>
      <c r="E1133">
        <f t="shared" si="17"/>
        <v>17.739999999999998</v>
      </c>
      <c r="F1133">
        <v>4310</v>
      </c>
      <c r="G1133">
        <v>4319</v>
      </c>
      <c r="H1133">
        <v>4330</v>
      </c>
      <c r="I1133" t="s">
        <v>135</v>
      </c>
      <c r="J1133">
        <v>305531</v>
      </c>
      <c r="K1133">
        <v>10358815</v>
      </c>
      <c r="L1133">
        <v>2.56</v>
      </c>
      <c r="M1133">
        <v>0.14399999999999999</v>
      </c>
    </row>
    <row r="1134" spans="1:13" x14ac:dyDescent="0.2">
      <c r="A1134" t="s">
        <v>205</v>
      </c>
      <c r="B1134" t="s">
        <v>209</v>
      </c>
      <c r="C1134">
        <v>98</v>
      </c>
      <c r="D1134">
        <v>17.823</v>
      </c>
      <c r="E1134">
        <f t="shared" si="17"/>
        <v>17.82</v>
      </c>
      <c r="F1134">
        <v>4330</v>
      </c>
      <c r="G1134">
        <v>4344</v>
      </c>
      <c r="H1134">
        <v>4352</v>
      </c>
      <c r="I1134" t="s">
        <v>53</v>
      </c>
      <c r="J1134">
        <v>780141</v>
      </c>
      <c r="K1134">
        <v>23272271</v>
      </c>
      <c r="L1134">
        <v>5.74</v>
      </c>
      <c r="M1134">
        <v>0.32300000000000001</v>
      </c>
    </row>
    <row r="1135" spans="1:13" x14ac:dyDescent="0.2">
      <c r="A1135" t="s">
        <v>205</v>
      </c>
      <c r="B1135" t="s">
        <v>210</v>
      </c>
      <c r="C1135">
        <v>99</v>
      </c>
      <c r="D1135">
        <v>17.88</v>
      </c>
      <c r="E1135">
        <f t="shared" si="17"/>
        <v>17.88</v>
      </c>
      <c r="F1135">
        <v>4352</v>
      </c>
      <c r="G1135">
        <v>4362</v>
      </c>
      <c r="H1135">
        <v>4382</v>
      </c>
      <c r="I1135" t="s">
        <v>44</v>
      </c>
      <c r="J1135">
        <v>971386</v>
      </c>
      <c r="K1135">
        <v>32117061</v>
      </c>
      <c r="L1135">
        <v>7.93</v>
      </c>
      <c r="M1135">
        <v>0.44600000000000001</v>
      </c>
    </row>
    <row r="1136" spans="1:13" x14ac:dyDescent="0.2">
      <c r="A1136" t="s">
        <v>205</v>
      </c>
      <c r="B1136" t="s">
        <v>211</v>
      </c>
      <c r="C1136">
        <v>100</v>
      </c>
      <c r="D1136">
        <v>17.986999999999998</v>
      </c>
      <c r="E1136">
        <f t="shared" si="17"/>
        <v>17.989999999999998</v>
      </c>
      <c r="F1136">
        <v>4382</v>
      </c>
      <c r="G1136">
        <v>4396</v>
      </c>
      <c r="H1136">
        <v>4404</v>
      </c>
      <c r="I1136" t="s">
        <v>44</v>
      </c>
      <c r="J1136">
        <v>824288</v>
      </c>
      <c r="K1136">
        <v>23950374</v>
      </c>
      <c r="L1136">
        <v>5.91</v>
      </c>
      <c r="M1136">
        <v>0.33300000000000002</v>
      </c>
    </row>
    <row r="1137" spans="1:13" x14ac:dyDescent="0.2">
      <c r="A1137" t="s">
        <v>205</v>
      </c>
      <c r="B1137" t="s">
        <v>212</v>
      </c>
      <c r="C1137">
        <v>101</v>
      </c>
      <c r="D1137">
        <v>18.033000000000001</v>
      </c>
      <c r="E1137">
        <f t="shared" si="17"/>
        <v>18.03</v>
      </c>
      <c r="F1137">
        <v>4404</v>
      </c>
      <c r="G1137">
        <v>4411</v>
      </c>
      <c r="H1137">
        <v>4437</v>
      </c>
      <c r="I1137" t="s">
        <v>44</v>
      </c>
      <c r="J1137">
        <v>694561</v>
      </c>
      <c r="K1137">
        <v>31958722</v>
      </c>
      <c r="L1137">
        <v>7.89</v>
      </c>
      <c r="M1137">
        <v>0.44400000000000001</v>
      </c>
    </row>
    <row r="1138" spans="1:13" x14ac:dyDescent="0.2">
      <c r="A1138" t="s">
        <v>205</v>
      </c>
      <c r="B1138" t="s">
        <v>213</v>
      </c>
      <c r="C1138">
        <v>102</v>
      </c>
      <c r="D1138">
        <v>18.146999999999998</v>
      </c>
      <c r="E1138">
        <f t="shared" si="17"/>
        <v>18.149999999999999</v>
      </c>
      <c r="F1138">
        <v>4437</v>
      </c>
      <c r="G1138">
        <v>4447</v>
      </c>
      <c r="H1138">
        <v>4453</v>
      </c>
      <c r="I1138" t="s">
        <v>44</v>
      </c>
      <c r="J1138">
        <v>344988</v>
      </c>
      <c r="K1138">
        <v>9172720</v>
      </c>
      <c r="L1138">
        <v>2.2599999999999998</v>
      </c>
      <c r="M1138">
        <v>0.127</v>
      </c>
    </row>
    <row r="1139" spans="1:13" x14ac:dyDescent="0.2">
      <c r="A1139" t="s">
        <v>205</v>
      </c>
      <c r="B1139" t="s">
        <v>214</v>
      </c>
      <c r="C1139">
        <v>103</v>
      </c>
      <c r="D1139">
        <v>18.207000000000001</v>
      </c>
      <c r="E1139">
        <f t="shared" si="17"/>
        <v>18.21</v>
      </c>
      <c r="F1139">
        <v>4453</v>
      </c>
      <c r="G1139">
        <v>4466</v>
      </c>
      <c r="H1139">
        <v>4483</v>
      </c>
      <c r="I1139" t="s">
        <v>44</v>
      </c>
      <c r="J1139">
        <v>631409</v>
      </c>
      <c r="K1139">
        <v>23328850</v>
      </c>
      <c r="L1139">
        <v>5.76</v>
      </c>
      <c r="M1139">
        <v>0.32400000000000001</v>
      </c>
    </row>
    <row r="1140" spans="1:13" x14ac:dyDescent="0.2">
      <c r="A1140" t="s">
        <v>205</v>
      </c>
      <c r="B1140" t="s">
        <v>215</v>
      </c>
      <c r="C1140">
        <v>104</v>
      </c>
      <c r="D1140">
        <v>18.297000000000001</v>
      </c>
      <c r="E1140">
        <f t="shared" si="17"/>
        <v>18.3</v>
      </c>
      <c r="F1140">
        <v>4483</v>
      </c>
      <c r="G1140">
        <v>4494</v>
      </c>
      <c r="H1140">
        <v>4506</v>
      </c>
      <c r="I1140" t="s">
        <v>44</v>
      </c>
      <c r="J1140">
        <v>218139</v>
      </c>
      <c r="K1140">
        <v>8134882</v>
      </c>
      <c r="L1140">
        <v>2.0099999999999998</v>
      </c>
      <c r="M1140">
        <v>0.113</v>
      </c>
    </row>
    <row r="1141" spans="1:13" x14ac:dyDescent="0.2">
      <c r="A1141" t="s">
        <v>205</v>
      </c>
      <c r="B1141" t="s">
        <v>216</v>
      </c>
      <c r="C1141">
        <v>105</v>
      </c>
      <c r="D1141">
        <v>18.393999999999998</v>
      </c>
      <c r="E1141">
        <f t="shared" si="17"/>
        <v>18.39</v>
      </c>
      <c r="F1141">
        <v>4506</v>
      </c>
      <c r="G1141">
        <v>4525</v>
      </c>
      <c r="H1141">
        <v>4549</v>
      </c>
      <c r="I1141" t="s">
        <v>44</v>
      </c>
      <c r="J1141">
        <v>757660</v>
      </c>
      <c r="K1141">
        <v>37234474</v>
      </c>
      <c r="L1141">
        <v>9.19</v>
      </c>
      <c r="M1141">
        <v>0.51700000000000002</v>
      </c>
    </row>
    <row r="1142" spans="1:13" x14ac:dyDescent="0.2">
      <c r="A1142" t="s">
        <v>205</v>
      </c>
      <c r="B1142" t="s">
        <v>217</v>
      </c>
      <c r="C1142">
        <v>106</v>
      </c>
      <c r="D1142">
        <v>18.515000000000001</v>
      </c>
      <c r="E1142">
        <f t="shared" si="17"/>
        <v>18.52</v>
      </c>
      <c r="F1142">
        <v>4549</v>
      </c>
      <c r="G1142">
        <v>4563</v>
      </c>
      <c r="H1142">
        <v>4623</v>
      </c>
      <c r="I1142" t="s">
        <v>53</v>
      </c>
      <c r="J1142">
        <v>2116743</v>
      </c>
      <c r="K1142">
        <v>84304444</v>
      </c>
      <c r="L1142">
        <v>20.81</v>
      </c>
      <c r="M1142">
        <v>1.171</v>
      </c>
    </row>
    <row r="1143" spans="1:13" x14ac:dyDescent="0.2">
      <c r="A1143" t="s">
        <v>205</v>
      </c>
      <c r="B1143" t="s">
        <v>218</v>
      </c>
      <c r="C1143">
        <v>107</v>
      </c>
      <c r="D1143">
        <v>18.765000000000001</v>
      </c>
      <c r="E1143">
        <f t="shared" si="17"/>
        <v>18.77</v>
      </c>
      <c r="F1143">
        <v>4623</v>
      </c>
      <c r="G1143">
        <v>4642</v>
      </c>
      <c r="H1143">
        <v>4663</v>
      </c>
      <c r="I1143" t="s">
        <v>53</v>
      </c>
      <c r="J1143">
        <v>1125022</v>
      </c>
      <c r="K1143">
        <v>39803482</v>
      </c>
      <c r="L1143">
        <v>9.82</v>
      </c>
      <c r="M1143">
        <v>0.55300000000000005</v>
      </c>
    </row>
    <row r="1144" spans="1:13" x14ac:dyDescent="0.2">
      <c r="A1144" t="s">
        <v>205</v>
      </c>
      <c r="B1144" t="s">
        <v>219</v>
      </c>
      <c r="C1144">
        <v>108</v>
      </c>
      <c r="D1144">
        <v>18.891999999999999</v>
      </c>
      <c r="E1144">
        <f t="shared" si="17"/>
        <v>18.89</v>
      </c>
      <c r="F1144">
        <v>4663</v>
      </c>
      <c r="G1144">
        <v>4682</v>
      </c>
      <c r="H1144">
        <v>4696</v>
      </c>
      <c r="I1144" t="s">
        <v>53</v>
      </c>
      <c r="J1144">
        <v>1257312</v>
      </c>
      <c r="K1144">
        <v>40106220</v>
      </c>
      <c r="L1144">
        <v>9.9</v>
      </c>
      <c r="M1144">
        <v>0.55700000000000005</v>
      </c>
    </row>
    <row r="1145" spans="1:13" x14ac:dyDescent="0.2">
      <c r="A1145" t="s">
        <v>205</v>
      </c>
      <c r="B1145" t="s">
        <v>220</v>
      </c>
      <c r="C1145">
        <v>109</v>
      </c>
      <c r="D1145">
        <v>18.962</v>
      </c>
      <c r="E1145">
        <f t="shared" si="17"/>
        <v>18.96</v>
      </c>
      <c r="F1145">
        <v>4696</v>
      </c>
      <c r="G1145">
        <v>4704</v>
      </c>
      <c r="H1145">
        <v>4715</v>
      </c>
      <c r="I1145" t="s">
        <v>53</v>
      </c>
      <c r="J1145">
        <v>468861</v>
      </c>
      <c r="K1145">
        <v>14204558</v>
      </c>
      <c r="L1145">
        <v>3.51</v>
      </c>
      <c r="M1145">
        <v>0.19700000000000001</v>
      </c>
    </row>
    <row r="1146" spans="1:13" x14ac:dyDescent="0.2">
      <c r="A1146" t="s">
        <v>205</v>
      </c>
      <c r="B1146" t="s">
        <v>221</v>
      </c>
      <c r="C1146">
        <v>110</v>
      </c>
      <c r="D1146">
        <v>19.018999999999998</v>
      </c>
      <c r="E1146">
        <f t="shared" si="17"/>
        <v>19.02</v>
      </c>
      <c r="F1146">
        <v>4715</v>
      </c>
      <c r="G1146">
        <v>4722</v>
      </c>
      <c r="H1146">
        <v>4733</v>
      </c>
      <c r="I1146" t="s">
        <v>53</v>
      </c>
      <c r="J1146">
        <v>402523</v>
      </c>
      <c r="K1146">
        <v>12132315</v>
      </c>
      <c r="L1146">
        <v>2.99</v>
      </c>
      <c r="M1146">
        <v>0.16900000000000001</v>
      </c>
    </row>
    <row r="1147" spans="1:13" x14ac:dyDescent="0.2">
      <c r="A1147" t="s">
        <v>205</v>
      </c>
      <c r="B1147" t="s">
        <v>222</v>
      </c>
      <c r="C1147">
        <v>111</v>
      </c>
      <c r="D1147">
        <v>19.108000000000001</v>
      </c>
      <c r="E1147">
        <f t="shared" si="17"/>
        <v>19.11</v>
      </c>
      <c r="F1147">
        <v>4733</v>
      </c>
      <c r="G1147">
        <v>4750</v>
      </c>
      <c r="H1147">
        <v>4776</v>
      </c>
      <c r="I1147" t="s">
        <v>53</v>
      </c>
      <c r="J1147">
        <v>2252198</v>
      </c>
      <c r="K1147">
        <v>71346466</v>
      </c>
      <c r="L1147">
        <v>17.61</v>
      </c>
      <c r="M1147">
        <v>0.99099999999999999</v>
      </c>
    </row>
    <row r="1148" spans="1:13" x14ac:dyDescent="0.2">
      <c r="A1148" t="s">
        <v>205</v>
      </c>
      <c r="B1148" t="s">
        <v>223</v>
      </c>
      <c r="C1148">
        <v>112</v>
      </c>
      <c r="D1148">
        <v>19.221</v>
      </c>
      <c r="E1148">
        <f t="shared" si="17"/>
        <v>19.22</v>
      </c>
      <c r="F1148">
        <v>4776</v>
      </c>
      <c r="G1148">
        <v>4786</v>
      </c>
      <c r="H1148">
        <v>4800</v>
      </c>
      <c r="I1148" t="s">
        <v>53</v>
      </c>
      <c r="J1148">
        <v>226236</v>
      </c>
      <c r="K1148">
        <v>9040954</v>
      </c>
      <c r="L1148">
        <v>2.23</v>
      </c>
      <c r="M1148">
        <v>0.126</v>
      </c>
    </row>
    <row r="1149" spans="1:13" x14ac:dyDescent="0.2">
      <c r="A1149" t="s">
        <v>205</v>
      </c>
      <c r="B1149" t="s">
        <v>224</v>
      </c>
      <c r="C1149">
        <v>113</v>
      </c>
      <c r="D1149">
        <v>19.3</v>
      </c>
      <c r="E1149">
        <f t="shared" si="17"/>
        <v>19.3</v>
      </c>
      <c r="F1149">
        <v>4800</v>
      </c>
      <c r="G1149">
        <v>4811</v>
      </c>
      <c r="H1149">
        <v>4841</v>
      </c>
      <c r="I1149" t="s">
        <v>53</v>
      </c>
      <c r="J1149">
        <v>250795</v>
      </c>
      <c r="K1149">
        <v>12994858</v>
      </c>
      <c r="L1149">
        <v>3.21</v>
      </c>
      <c r="M1149">
        <v>0.18099999999999999</v>
      </c>
    </row>
    <row r="1150" spans="1:13" x14ac:dyDescent="0.2">
      <c r="A1150" t="s">
        <v>205</v>
      </c>
      <c r="B1150" t="s">
        <v>225</v>
      </c>
      <c r="C1150">
        <v>114</v>
      </c>
      <c r="D1150">
        <v>19.433</v>
      </c>
      <c r="E1150">
        <f t="shared" si="17"/>
        <v>19.43</v>
      </c>
      <c r="F1150">
        <v>4841</v>
      </c>
      <c r="G1150">
        <v>4853</v>
      </c>
      <c r="H1150">
        <v>4870</v>
      </c>
      <c r="I1150" t="s">
        <v>53</v>
      </c>
      <c r="J1150">
        <v>149583</v>
      </c>
      <c r="K1150">
        <v>6691819</v>
      </c>
      <c r="L1150">
        <v>1.65</v>
      </c>
      <c r="M1150">
        <v>9.2999999999999999E-2</v>
      </c>
    </row>
    <row r="1151" spans="1:13" x14ac:dyDescent="0.2">
      <c r="A1151" t="s">
        <v>205</v>
      </c>
      <c r="B1151" t="s">
        <v>226</v>
      </c>
      <c r="C1151">
        <v>115</v>
      </c>
      <c r="D1151">
        <v>19.544</v>
      </c>
      <c r="E1151">
        <f t="shared" si="17"/>
        <v>19.54</v>
      </c>
      <c r="F1151">
        <v>4870</v>
      </c>
      <c r="G1151">
        <v>4888</v>
      </c>
      <c r="H1151">
        <v>4928</v>
      </c>
      <c r="I1151" t="s">
        <v>51</v>
      </c>
      <c r="J1151">
        <v>267922</v>
      </c>
      <c r="K1151">
        <v>18926071</v>
      </c>
      <c r="L1151">
        <v>4.67</v>
      </c>
      <c r="M1151">
        <v>0.26300000000000001</v>
      </c>
    </row>
    <row r="1152" spans="1:13" x14ac:dyDescent="0.2">
      <c r="A1152" t="s">
        <v>205</v>
      </c>
      <c r="B1152" t="s">
        <v>227</v>
      </c>
      <c r="C1152">
        <v>116</v>
      </c>
      <c r="D1152">
        <v>19.773</v>
      </c>
      <c r="E1152">
        <f t="shared" si="17"/>
        <v>19.77</v>
      </c>
      <c r="F1152">
        <v>4928</v>
      </c>
      <c r="G1152">
        <v>4961</v>
      </c>
      <c r="H1152">
        <v>4986</v>
      </c>
      <c r="I1152" t="s">
        <v>51</v>
      </c>
      <c r="J1152">
        <v>477852</v>
      </c>
      <c r="K1152">
        <v>25614955</v>
      </c>
      <c r="L1152">
        <v>6.32</v>
      </c>
      <c r="M1152">
        <v>0.35599999999999998</v>
      </c>
    </row>
    <row r="1153" spans="1:13" x14ac:dyDescent="0.2">
      <c r="A1153" t="s">
        <v>205</v>
      </c>
      <c r="B1153" t="s">
        <v>228</v>
      </c>
      <c r="C1153">
        <v>117</v>
      </c>
      <c r="D1153">
        <v>19.911000000000001</v>
      </c>
      <c r="E1153">
        <f t="shared" si="17"/>
        <v>19.91</v>
      </c>
      <c r="F1153">
        <v>4986</v>
      </c>
      <c r="G1153">
        <v>5004</v>
      </c>
      <c r="H1153">
        <v>5010</v>
      </c>
      <c r="I1153" t="s">
        <v>51</v>
      </c>
      <c r="J1153">
        <v>244909</v>
      </c>
      <c r="K1153">
        <v>8490863</v>
      </c>
      <c r="L1153">
        <v>2.1</v>
      </c>
      <c r="M1153">
        <v>0.11799999999999999</v>
      </c>
    </row>
    <row r="1154" spans="1:13" x14ac:dyDescent="0.2">
      <c r="A1154" t="s">
        <v>205</v>
      </c>
      <c r="B1154" t="s">
        <v>229</v>
      </c>
      <c r="C1154">
        <v>118</v>
      </c>
      <c r="D1154">
        <v>19.977</v>
      </c>
      <c r="E1154">
        <f t="shared" si="17"/>
        <v>19.98</v>
      </c>
      <c r="F1154">
        <v>5010</v>
      </c>
      <c r="G1154">
        <v>5025</v>
      </c>
      <c r="H1154">
        <v>5031</v>
      </c>
      <c r="I1154" t="s">
        <v>51</v>
      </c>
      <c r="J1154">
        <v>428918</v>
      </c>
      <c r="K1154">
        <v>12671513</v>
      </c>
      <c r="L1154">
        <v>3.13</v>
      </c>
      <c r="M1154">
        <v>0.17599999999999999</v>
      </c>
    </row>
    <row r="1155" spans="1:13" x14ac:dyDescent="0.2">
      <c r="A1155" t="s">
        <v>205</v>
      </c>
      <c r="B1155" t="s">
        <v>164</v>
      </c>
      <c r="C1155">
        <v>119</v>
      </c>
      <c r="D1155">
        <v>20.047999999999998</v>
      </c>
      <c r="E1155">
        <f t="shared" ref="E1155:E1218" si="18">ROUND(D1155,2)</f>
        <v>20.05</v>
      </c>
      <c r="F1155">
        <v>5031</v>
      </c>
      <c r="G1155">
        <v>5048</v>
      </c>
      <c r="H1155">
        <v>5063</v>
      </c>
      <c r="I1155" t="s">
        <v>51</v>
      </c>
      <c r="J1155">
        <v>2782827</v>
      </c>
      <c r="K1155">
        <v>84048653</v>
      </c>
      <c r="L1155">
        <v>20.74</v>
      </c>
      <c r="M1155">
        <v>1.1679999999999999</v>
      </c>
    </row>
    <row r="1156" spans="1:13" x14ac:dyDescent="0.2">
      <c r="A1156" t="s">
        <v>205</v>
      </c>
      <c r="B1156" t="s">
        <v>165</v>
      </c>
      <c r="C1156">
        <v>120</v>
      </c>
      <c r="D1156">
        <v>20.111000000000001</v>
      </c>
      <c r="E1156">
        <f t="shared" si="18"/>
        <v>20.11</v>
      </c>
      <c r="F1156">
        <v>5063</v>
      </c>
      <c r="G1156">
        <v>5068</v>
      </c>
      <c r="H1156">
        <v>5093</v>
      </c>
      <c r="I1156" t="s">
        <v>51</v>
      </c>
      <c r="J1156">
        <v>511590</v>
      </c>
      <c r="K1156">
        <v>22120199</v>
      </c>
      <c r="L1156">
        <v>5.46</v>
      </c>
      <c r="M1156">
        <v>0.307</v>
      </c>
    </row>
    <row r="1157" spans="1:13" x14ac:dyDescent="0.2">
      <c r="A1157" t="s">
        <v>205</v>
      </c>
      <c r="B1157" t="s">
        <v>166</v>
      </c>
      <c r="C1157">
        <v>121</v>
      </c>
      <c r="D1157">
        <v>20.204999999999998</v>
      </c>
      <c r="E1157">
        <f t="shared" si="18"/>
        <v>20.21</v>
      </c>
      <c r="F1157">
        <v>5093</v>
      </c>
      <c r="G1157">
        <v>5097</v>
      </c>
      <c r="H1157">
        <v>5110</v>
      </c>
      <c r="I1157" t="s">
        <v>51</v>
      </c>
      <c r="J1157">
        <v>292131</v>
      </c>
      <c r="K1157">
        <v>8757062</v>
      </c>
      <c r="L1157">
        <v>2.16</v>
      </c>
      <c r="M1157">
        <v>0.122</v>
      </c>
    </row>
    <row r="1158" spans="1:13" x14ac:dyDescent="0.2">
      <c r="A1158" t="s">
        <v>205</v>
      </c>
      <c r="B1158" t="s">
        <v>167</v>
      </c>
      <c r="C1158">
        <v>122</v>
      </c>
      <c r="D1158">
        <v>20.309000000000001</v>
      </c>
      <c r="E1158">
        <f t="shared" si="18"/>
        <v>20.309999999999999</v>
      </c>
      <c r="F1158">
        <v>5110</v>
      </c>
      <c r="G1158">
        <v>5130</v>
      </c>
      <c r="H1158">
        <v>5166</v>
      </c>
      <c r="I1158" t="s">
        <v>51</v>
      </c>
      <c r="J1158">
        <v>1372603</v>
      </c>
      <c r="K1158">
        <v>55079309</v>
      </c>
      <c r="L1158">
        <v>13.59</v>
      </c>
      <c r="M1158">
        <v>0.76500000000000001</v>
      </c>
    </row>
    <row r="1159" spans="1:13" x14ac:dyDescent="0.2">
      <c r="A1159" t="s">
        <v>205</v>
      </c>
      <c r="B1159" t="s">
        <v>169</v>
      </c>
      <c r="C1159">
        <v>123</v>
      </c>
      <c r="D1159">
        <v>20.503</v>
      </c>
      <c r="E1159">
        <f t="shared" si="18"/>
        <v>20.5</v>
      </c>
      <c r="F1159">
        <v>5166</v>
      </c>
      <c r="G1159">
        <v>5192</v>
      </c>
      <c r="H1159">
        <v>5206</v>
      </c>
      <c r="I1159" t="s">
        <v>51</v>
      </c>
      <c r="J1159">
        <v>457754</v>
      </c>
      <c r="K1159">
        <v>20092873</v>
      </c>
      <c r="L1159">
        <v>4.96</v>
      </c>
      <c r="M1159">
        <v>0.27900000000000003</v>
      </c>
    </row>
    <row r="1160" spans="1:13" x14ac:dyDescent="0.2">
      <c r="A1160" t="s">
        <v>205</v>
      </c>
      <c r="B1160" t="s">
        <v>170</v>
      </c>
      <c r="C1160">
        <v>124</v>
      </c>
      <c r="D1160">
        <v>20.577000000000002</v>
      </c>
      <c r="E1160">
        <f t="shared" si="18"/>
        <v>20.58</v>
      </c>
      <c r="F1160">
        <v>5206</v>
      </c>
      <c r="G1160">
        <v>5215</v>
      </c>
      <c r="H1160">
        <v>5223</v>
      </c>
      <c r="I1160" t="s">
        <v>51</v>
      </c>
      <c r="J1160">
        <v>269602</v>
      </c>
      <c r="K1160">
        <v>7238918</v>
      </c>
      <c r="L1160">
        <v>1.79</v>
      </c>
      <c r="M1160">
        <v>0.10100000000000001</v>
      </c>
    </row>
    <row r="1161" spans="1:13" x14ac:dyDescent="0.2">
      <c r="A1161" t="s">
        <v>205</v>
      </c>
      <c r="B1161" t="s">
        <v>171</v>
      </c>
      <c r="C1161">
        <v>125</v>
      </c>
      <c r="D1161">
        <v>20.635999999999999</v>
      </c>
      <c r="E1161">
        <f t="shared" si="18"/>
        <v>20.64</v>
      </c>
      <c r="F1161">
        <v>5223</v>
      </c>
      <c r="G1161">
        <v>5234</v>
      </c>
      <c r="H1161">
        <v>5246</v>
      </c>
      <c r="I1161" t="s">
        <v>51</v>
      </c>
      <c r="J1161">
        <v>479497</v>
      </c>
      <c r="K1161">
        <v>15626150</v>
      </c>
      <c r="L1161">
        <v>3.86</v>
      </c>
      <c r="M1161">
        <v>0.217</v>
      </c>
    </row>
    <row r="1162" spans="1:13" x14ac:dyDescent="0.2">
      <c r="A1162" t="s">
        <v>205</v>
      </c>
      <c r="B1162" t="s">
        <v>172</v>
      </c>
      <c r="C1162">
        <v>126</v>
      </c>
      <c r="D1162">
        <v>20.716999999999999</v>
      </c>
      <c r="E1162">
        <f t="shared" si="18"/>
        <v>20.72</v>
      </c>
      <c r="F1162">
        <v>5246</v>
      </c>
      <c r="G1162">
        <v>5259</v>
      </c>
      <c r="H1162">
        <v>5278</v>
      </c>
      <c r="I1162" t="s">
        <v>51</v>
      </c>
      <c r="J1162">
        <v>713409</v>
      </c>
      <c r="K1162">
        <v>26560102</v>
      </c>
      <c r="L1162">
        <v>6.56</v>
      </c>
      <c r="M1162">
        <v>0.36899999999999999</v>
      </c>
    </row>
    <row r="1163" spans="1:13" x14ac:dyDescent="0.2">
      <c r="A1163" t="s">
        <v>205</v>
      </c>
      <c r="B1163" t="s">
        <v>173</v>
      </c>
      <c r="C1163">
        <v>127</v>
      </c>
      <c r="D1163">
        <v>20.844999999999999</v>
      </c>
      <c r="E1163">
        <f t="shared" si="18"/>
        <v>20.85</v>
      </c>
      <c r="F1163">
        <v>5278</v>
      </c>
      <c r="G1163">
        <v>5300</v>
      </c>
      <c r="H1163">
        <v>5317</v>
      </c>
      <c r="I1163" t="s">
        <v>51</v>
      </c>
      <c r="J1163">
        <v>1404131</v>
      </c>
      <c r="K1163">
        <v>52771471</v>
      </c>
      <c r="L1163">
        <v>13.02</v>
      </c>
      <c r="M1163">
        <v>0.73299999999999998</v>
      </c>
    </row>
    <row r="1164" spans="1:13" x14ac:dyDescent="0.2">
      <c r="A1164" t="s">
        <v>205</v>
      </c>
      <c r="B1164" t="s">
        <v>174</v>
      </c>
      <c r="C1164">
        <v>128</v>
      </c>
      <c r="D1164">
        <v>20.954999999999998</v>
      </c>
      <c r="E1164">
        <f t="shared" si="18"/>
        <v>20.96</v>
      </c>
      <c r="F1164">
        <v>5317</v>
      </c>
      <c r="G1164">
        <v>5335</v>
      </c>
      <c r="H1164">
        <v>5355</v>
      </c>
      <c r="I1164" t="s">
        <v>51</v>
      </c>
      <c r="J1164">
        <v>4674066</v>
      </c>
      <c r="K1164">
        <v>135678808</v>
      </c>
      <c r="L1164">
        <v>33.49</v>
      </c>
      <c r="M1164">
        <v>1.885</v>
      </c>
    </row>
    <row r="1165" spans="1:13" x14ac:dyDescent="0.2">
      <c r="A1165" t="s">
        <v>205</v>
      </c>
      <c r="B1165" t="s">
        <v>175</v>
      </c>
      <c r="C1165">
        <v>129</v>
      </c>
      <c r="D1165">
        <v>21.081</v>
      </c>
      <c r="E1165">
        <f t="shared" si="18"/>
        <v>21.08</v>
      </c>
      <c r="F1165">
        <v>5355</v>
      </c>
      <c r="G1165">
        <v>5375</v>
      </c>
      <c r="H1165">
        <v>5408</v>
      </c>
      <c r="I1165" t="s">
        <v>51</v>
      </c>
      <c r="J1165">
        <v>1999798</v>
      </c>
      <c r="K1165">
        <v>75497855</v>
      </c>
      <c r="L1165">
        <v>18.63</v>
      </c>
      <c r="M1165">
        <v>1.0489999999999999</v>
      </c>
    </row>
    <row r="1166" spans="1:13" x14ac:dyDescent="0.2">
      <c r="A1166" t="s">
        <v>205</v>
      </c>
      <c r="B1166" t="s">
        <v>176</v>
      </c>
      <c r="C1166">
        <v>130</v>
      </c>
      <c r="D1166">
        <v>21.225999999999999</v>
      </c>
      <c r="E1166">
        <f t="shared" si="18"/>
        <v>21.23</v>
      </c>
      <c r="F1166">
        <v>5408</v>
      </c>
      <c r="G1166">
        <v>5420</v>
      </c>
      <c r="H1166">
        <v>5428</v>
      </c>
      <c r="I1166" t="s">
        <v>51</v>
      </c>
      <c r="J1166">
        <v>216142</v>
      </c>
      <c r="K1166">
        <v>7921452</v>
      </c>
      <c r="L1166">
        <v>1.96</v>
      </c>
      <c r="M1166">
        <v>0.11</v>
      </c>
    </row>
    <row r="1167" spans="1:13" x14ac:dyDescent="0.2">
      <c r="A1167" t="s">
        <v>205</v>
      </c>
      <c r="B1167" t="s">
        <v>177</v>
      </c>
      <c r="C1167">
        <v>131</v>
      </c>
      <c r="D1167">
        <v>21.324999999999999</v>
      </c>
      <c r="E1167">
        <f t="shared" si="18"/>
        <v>21.33</v>
      </c>
      <c r="F1167">
        <v>5428</v>
      </c>
      <c r="G1167">
        <v>5452</v>
      </c>
      <c r="H1167">
        <v>5468</v>
      </c>
      <c r="I1167" t="s">
        <v>44</v>
      </c>
      <c r="J1167">
        <v>4351349</v>
      </c>
      <c r="K1167">
        <v>120654108</v>
      </c>
      <c r="L1167">
        <v>29.78</v>
      </c>
      <c r="M1167">
        <v>1.6759999999999999</v>
      </c>
    </row>
    <row r="1168" spans="1:13" x14ac:dyDescent="0.2">
      <c r="A1168" t="s">
        <v>205</v>
      </c>
      <c r="B1168" t="s">
        <v>178</v>
      </c>
      <c r="C1168">
        <v>132</v>
      </c>
      <c r="D1168">
        <v>21.443999999999999</v>
      </c>
      <c r="E1168">
        <f t="shared" si="18"/>
        <v>21.44</v>
      </c>
      <c r="F1168">
        <v>5468</v>
      </c>
      <c r="G1168">
        <v>5489</v>
      </c>
      <c r="H1168">
        <v>5504</v>
      </c>
      <c r="I1168" t="s">
        <v>44</v>
      </c>
      <c r="J1168">
        <v>889692</v>
      </c>
      <c r="K1168">
        <v>35612586</v>
      </c>
      <c r="L1168">
        <v>8.7899999999999991</v>
      </c>
      <c r="M1168">
        <v>0.495</v>
      </c>
    </row>
    <row r="1169" spans="1:13" x14ac:dyDescent="0.2">
      <c r="A1169" t="s">
        <v>205</v>
      </c>
      <c r="B1169" t="s">
        <v>179</v>
      </c>
      <c r="C1169">
        <v>133</v>
      </c>
      <c r="D1169">
        <v>21.515000000000001</v>
      </c>
      <c r="E1169">
        <f t="shared" si="18"/>
        <v>21.52</v>
      </c>
      <c r="F1169">
        <v>5504</v>
      </c>
      <c r="G1169">
        <v>5512</v>
      </c>
      <c r="H1169">
        <v>5524</v>
      </c>
      <c r="I1169" t="s">
        <v>44</v>
      </c>
      <c r="J1169">
        <v>246257</v>
      </c>
      <c r="K1169">
        <v>7441228</v>
      </c>
      <c r="L1169">
        <v>1.84</v>
      </c>
      <c r="M1169">
        <v>0.10299999999999999</v>
      </c>
    </row>
    <row r="1170" spans="1:13" x14ac:dyDescent="0.2">
      <c r="A1170" t="s">
        <v>205</v>
      </c>
      <c r="B1170" t="s">
        <v>180</v>
      </c>
      <c r="C1170">
        <v>134</v>
      </c>
      <c r="D1170">
        <v>21.609000000000002</v>
      </c>
      <c r="E1170">
        <f t="shared" si="18"/>
        <v>21.61</v>
      </c>
      <c r="F1170">
        <v>5524</v>
      </c>
      <c r="G1170">
        <v>5541</v>
      </c>
      <c r="H1170">
        <v>5567</v>
      </c>
      <c r="I1170" t="s">
        <v>44</v>
      </c>
      <c r="J1170">
        <v>307132</v>
      </c>
      <c r="K1170">
        <v>18082435</v>
      </c>
      <c r="L1170">
        <v>4.46</v>
      </c>
      <c r="M1170">
        <v>0.251</v>
      </c>
    </row>
    <row r="1171" spans="1:13" x14ac:dyDescent="0.2">
      <c r="A1171" t="s">
        <v>205</v>
      </c>
      <c r="B1171" t="s">
        <v>181</v>
      </c>
      <c r="C1171">
        <v>135</v>
      </c>
      <c r="D1171">
        <v>21.78</v>
      </c>
      <c r="E1171">
        <f t="shared" si="18"/>
        <v>21.78</v>
      </c>
      <c r="F1171">
        <v>5567</v>
      </c>
      <c r="G1171">
        <v>5596</v>
      </c>
      <c r="H1171">
        <v>5610</v>
      </c>
      <c r="I1171" t="s">
        <v>44</v>
      </c>
      <c r="J1171">
        <v>517026</v>
      </c>
      <c r="K1171">
        <v>23911324</v>
      </c>
      <c r="L1171">
        <v>5.9</v>
      </c>
      <c r="M1171">
        <v>0.33200000000000002</v>
      </c>
    </row>
    <row r="1172" spans="1:13" x14ac:dyDescent="0.2">
      <c r="A1172" t="s">
        <v>205</v>
      </c>
      <c r="B1172" t="s">
        <v>182</v>
      </c>
      <c r="C1172">
        <v>136</v>
      </c>
      <c r="D1172">
        <v>21.893999999999998</v>
      </c>
      <c r="E1172">
        <f t="shared" si="18"/>
        <v>21.89</v>
      </c>
      <c r="F1172">
        <v>5610</v>
      </c>
      <c r="G1172">
        <v>5632</v>
      </c>
      <c r="H1172">
        <v>5657</v>
      </c>
      <c r="I1172" t="s">
        <v>44</v>
      </c>
      <c r="J1172">
        <v>423309</v>
      </c>
      <c r="K1172">
        <v>22861226</v>
      </c>
      <c r="L1172">
        <v>5.64</v>
      </c>
      <c r="M1172">
        <v>0.318</v>
      </c>
    </row>
    <row r="1173" spans="1:13" x14ac:dyDescent="0.2">
      <c r="A1173" t="s">
        <v>205</v>
      </c>
      <c r="B1173" t="s">
        <v>230</v>
      </c>
      <c r="C1173">
        <v>137</v>
      </c>
      <c r="D1173">
        <v>22.103999999999999</v>
      </c>
      <c r="E1173">
        <f t="shared" si="18"/>
        <v>22.1</v>
      </c>
      <c r="F1173">
        <v>5657</v>
      </c>
      <c r="G1173">
        <v>5698</v>
      </c>
      <c r="H1173">
        <v>5705</v>
      </c>
      <c r="I1173" t="s">
        <v>44</v>
      </c>
      <c r="J1173">
        <v>328863</v>
      </c>
      <c r="K1173">
        <v>21482281</v>
      </c>
      <c r="L1173">
        <v>5.3</v>
      </c>
      <c r="M1173">
        <v>0.29799999999999999</v>
      </c>
    </row>
    <row r="1174" spans="1:13" x14ac:dyDescent="0.2">
      <c r="A1174" t="s">
        <v>205</v>
      </c>
      <c r="B1174" t="s">
        <v>231</v>
      </c>
      <c r="C1174">
        <v>138</v>
      </c>
      <c r="D1174">
        <v>22.163</v>
      </c>
      <c r="E1174">
        <f t="shared" si="18"/>
        <v>22.16</v>
      </c>
      <c r="F1174">
        <v>5705</v>
      </c>
      <c r="G1174">
        <v>5717</v>
      </c>
      <c r="H1174">
        <v>5742</v>
      </c>
      <c r="I1174" t="s">
        <v>135</v>
      </c>
      <c r="J1174">
        <v>1585883</v>
      </c>
      <c r="K1174">
        <v>54908405</v>
      </c>
      <c r="L1174">
        <v>13.55</v>
      </c>
      <c r="M1174">
        <v>0.76300000000000001</v>
      </c>
    </row>
    <row r="1175" spans="1:13" x14ac:dyDescent="0.2">
      <c r="A1175" t="s">
        <v>205</v>
      </c>
      <c r="B1175" t="s">
        <v>232</v>
      </c>
      <c r="C1175">
        <v>139</v>
      </c>
      <c r="D1175">
        <v>22.271000000000001</v>
      </c>
      <c r="E1175">
        <f t="shared" si="18"/>
        <v>22.27</v>
      </c>
      <c r="F1175">
        <v>5742</v>
      </c>
      <c r="G1175">
        <v>5751</v>
      </c>
      <c r="H1175">
        <v>5767</v>
      </c>
      <c r="I1175" t="s">
        <v>135</v>
      </c>
      <c r="J1175">
        <v>317953</v>
      </c>
      <c r="K1175">
        <v>13325530</v>
      </c>
      <c r="L1175">
        <v>3.29</v>
      </c>
      <c r="M1175">
        <v>0.185</v>
      </c>
    </row>
    <row r="1176" spans="1:13" x14ac:dyDescent="0.2">
      <c r="A1176" t="s">
        <v>205</v>
      </c>
      <c r="B1176" t="s">
        <v>233</v>
      </c>
      <c r="C1176">
        <v>140</v>
      </c>
      <c r="D1176">
        <v>22.37</v>
      </c>
      <c r="E1176">
        <f t="shared" si="18"/>
        <v>22.37</v>
      </c>
      <c r="F1176">
        <v>5767</v>
      </c>
      <c r="G1176">
        <v>5782</v>
      </c>
      <c r="H1176">
        <v>5807</v>
      </c>
      <c r="I1176" t="s">
        <v>135</v>
      </c>
      <c r="J1176">
        <v>338851</v>
      </c>
      <c r="K1176">
        <v>21010162</v>
      </c>
      <c r="L1176">
        <v>5.19</v>
      </c>
      <c r="M1176">
        <v>0.29199999999999998</v>
      </c>
    </row>
    <row r="1177" spans="1:13" x14ac:dyDescent="0.2">
      <c r="A1177" t="s">
        <v>205</v>
      </c>
      <c r="B1177" t="s">
        <v>234</v>
      </c>
      <c r="C1177">
        <v>141</v>
      </c>
      <c r="D1177">
        <v>22.494</v>
      </c>
      <c r="E1177">
        <f t="shared" si="18"/>
        <v>22.49</v>
      </c>
      <c r="F1177">
        <v>5807</v>
      </c>
      <c r="G1177">
        <v>5821</v>
      </c>
      <c r="H1177">
        <v>5847</v>
      </c>
      <c r="I1177" t="s">
        <v>135</v>
      </c>
      <c r="J1177">
        <v>555155</v>
      </c>
      <c r="K1177">
        <v>24658928</v>
      </c>
      <c r="L1177">
        <v>6.09</v>
      </c>
      <c r="M1177">
        <v>0.34300000000000003</v>
      </c>
    </row>
    <row r="1178" spans="1:13" x14ac:dyDescent="0.2">
      <c r="A1178" t="s">
        <v>205</v>
      </c>
      <c r="B1178" t="s">
        <v>235</v>
      </c>
      <c r="C1178">
        <v>142</v>
      </c>
      <c r="D1178">
        <v>22.631</v>
      </c>
      <c r="E1178">
        <f t="shared" si="18"/>
        <v>22.63</v>
      </c>
      <c r="F1178">
        <v>5847</v>
      </c>
      <c r="G1178">
        <v>5865</v>
      </c>
      <c r="H1178">
        <v>5877</v>
      </c>
      <c r="I1178" t="s">
        <v>135</v>
      </c>
      <c r="J1178">
        <v>619613</v>
      </c>
      <c r="K1178">
        <v>22856927</v>
      </c>
      <c r="L1178">
        <v>5.64</v>
      </c>
      <c r="M1178">
        <v>0.318</v>
      </c>
    </row>
    <row r="1179" spans="1:13" x14ac:dyDescent="0.2">
      <c r="A1179" t="s">
        <v>205</v>
      </c>
      <c r="B1179" t="s">
        <v>236</v>
      </c>
      <c r="C1179">
        <v>143</v>
      </c>
      <c r="D1179">
        <v>22.698</v>
      </c>
      <c r="E1179">
        <f t="shared" si="18"/>
        <v>22.7</v>
      </c>
      <c r="F1179">
        <v>5877</v>
      </c>
      <c r="G1179">
        <v>5886</v>
      </c>
      <c r="H1179">
        <v>5893</v>
      </c>
      <c r="I1179" t="s">
        <v>135</v>
      </c>
      <c r="J1179">
        <v>442371</v>
      </c>
      <c r="K1179">
        <v>12110771</v>
      </c>
      <c r="L1179">
        <v>2.99</v>
      </c>
      <c r="M1179">
        <v>0.16800000000000001</v>
      </c>
    </row>
    <row r="1180" spans="1:13" x14ac:dyDescent="0.2">
      <c r="A1180" t="s">
        <v>205</v>
      </c>
      <c r="B1180" t="s">
        <v>237</v>
      </c>
      <c r="C1180">
        <v>144</v>
      </c>
      <c r="D1180">
        <v>22.751999999999999</v>
      </c>
      <c r="E1180">
        <f t="shared" si="18"/>
        <v>22.75</v>
      </c>
      <c r="F1180">
        <v>5893</v>
      </c>
      <c r="G1180">
        <v>5903</v>
      </c>
      <c r="H1180">
        <v>5918</v>
      </c>
      <c r="I1180" t="s">
        <v>135</v>
      </c>
      <c r="J1180">
        <v>515495</v>
      </c>
      <c r="K1180">
        <v>17390463</v>
      </c>
      <c r="L1180">
        <v>4.29</v>
      </c>
      <c r="M1180">
        <v>0.24199999999999999</v>
      </c>
    </row>
    <row r="1181" spans="1:13" x14ac:dyDescent="0.2">
      <c r="A1181" t="s">
        <v>205</v>
      </c>
      <c r="B1181" t="s">
        <v>238</v>
      </c>
      <c r="C1181">
        <v>145</v>
      </c>
      <c r="D1181">
        <v>22.831</v>
      </c>
      <c r="E1181">
        <f t="shared" si="18"/>
        <v>22.83</v>
      </c>
      <c r="F1181">
        <v>5918</v>
      </c>
      <c r="G1181">
        <v>5928</v>
      </c>
      <c r="H1181">
        <v>5955</v>
      </c>
      <c r="I1181" t="s">
        <v>135</v>
      </c>
      <c r="J1181">
        <v>352134</v>
      </c>
      <c r="K1181">
        <v>17281124</v>
      </c>
      <c r="L1181">
        <v>4.2699999999999996</v>
      </c>
      <c r="M1181">
        <v>0.24</v>
      </c>
    </row>
    <row r="1182" spans="1:13" x14ac:dyDescent="0.2">
      <c r="A1182" t="s">
        <v>205</v>
      </c>
      <c r="B1182" t="s">
        <v>239</v>
      </c>
      <c r="C1182">
        <v>146</v>
      </c>
      <c r="D1182">
        <v>23.029</v>
      </c>
      <c r="E1182">
        <f t="shared" si="18"/>
        <v>23.03</v>
      </c>
      <c r="F1182">
        <v>5955</v>
      </c>
      <c r="G1182">
        <v>5991</v>
      </c>
      <c r="H1182">
        <v>6006</v>
      </c>
      <c r="I1182" t="s">
        <v>135</v>
      </c>
      <c r="J1182">
        <v>394688</v>
      </c>
      <c r="K1182">
        <v>27247110</v>
      </c>
      <c r="L1182">
        <v>6.72</v>
      </c>
      <c r="M1182">
        <v>0.379</v>
      </c>
    </row>
    <row r="1183" spans="1:13" x14ac:dyDescent="0.2">
      <c r="A1183" t="s">
        <v>205</v>
      </c>
      <c r="B1183" t="s">
        <v>240</v>
      </c>
      <c r="C1183">
        <v>147</v>
      </c>
      <c r="D1183">
        <v>23.138000000000002</v>
      </c>
      <c r="E1183">
        <f t="shared" si="18"/>
        <v>23.14</v>
      </c>
      <c r="F1183">
        <v>6006</v>
      </c>
      <c r="G1183">
        <v>6025</v>
      </c>
      <c r="H1183">
        <v>6043</v>
      </c>
      <c r="I1183" t="s">
        <v>135</v>
      </c>
      <c r="J1183">
        <v>358643</v>
      </c>
      <c r="K1183">
        <v>17078084</v>
      </c>
      <c r="L1183">
        <v>4.21</v>
      </c>
      <c r="M1183">
        <v>0.23699999999999999</v>
      </c>
    </row>
    <row r="1184" spans="1:13" x14ac:dyDescent="0.2">
      <c r="A1184" t="s">
        <v>205</v>
      </c>
      <c r="B1184" t="s">
        <v>241</v>
      </c>
      <c r="C1184">
        <v>148</v>
      </c>
      <c r="D1184">
        <v>23.24</v>
      </c>
      <c r="E1184">
        <f t="shared" si="18"/>
        <v>23.24</v>
      </c>
      <c r="F1184">
        <v>6043</v>
      </c>
      <c r="G1184">
        <v>6057</v>
      </c>
      <c r="H1184">
        <v>6071</v>
      </c>
      <c r="I1184" t="s">
        <v>135</v>
      </c>
      <c r="J1184">
        <v>283511</v>
      </c>
      <c r="K1184">
        <v>12248871</v>
      </c>
      <c r="L1184">
        <v>3.02</v>
      </c>
      <c r="M1184">
        <v>0.17</v>
      </c>
    </row>
    <row r="1185" spans="1:13" x14ac:dyDescent="0.2">
      <c r="A1185" t="s">
        <v>205</v>
      </c>
      <c r="B1185" t="s">
        <v>242</v>
      </c>
      <c r="C1185">
        <v>149</v>
      </c>
      <c r="D1185">
        <v>23.329000000000001</v>
      </c>
      <c r="E1185">
        <f t="shared" si="18"/>
        <v>23.33</v>
      </c>
      <c r="F1185">
        <v>6071</v>
      </c>
      <c r="G1185">
        <v>6085</v>
      </c>
      <c r="H1185">
        <v>6113</v>
      </c>
      <c r="I1185" t="s">
        <v>135</v>
      </c>
      <c r="J1185">
        <v>860304</v>
      </c>
      <c r="K1185">
        <v>34502870</v>
      </c>
      <c r="L1185">
        <v>8.52</v>
      </c>
      <c r="M1185">
        <v>0.47899999999999998</v>
      </c>
    </row>
    <row r="1186" spans="1:13" x14ac:dyDescent="0.2">
      <c r="A1186" t="s">
        <v>205</v>
      </c>
      <c r="B1186" t="s">
        <v>243</v>
      </c>
      <c r="C1186">
        <v>150</v>
      </c>
      <c r="D1186">
        <v>23.457000000000001</v>
      </c>
      <c r="E1186">
        <f t="shared" si="18"/>
        <v>23.46</v>
      </c>
      <c r="F1186">
        <v>6113</v>
      </c>
      <c r="G1186">
        <v>6126</v>
      </c>
      <c r="H1186">
        <v>6146</v>
      </c>
      <c r="I1186" t="s">
        <v>23</v>
      </c>
      <c r="J1186">
        <v>360736</v>
      </c>
      <c r="K1186">
        <v>14413546</v>
      </c>
      <c r="L1186">
        <v>3.56</v>
      </c>
      <c r="M1186">
        <v>0.2</v>
      </c>
    </row>
    <row r="1187" spans="1:13" x14ac:dyDescent="0.2">
      <c r="A1187" t="s">
        <v>205</v>
      </c>
      <c r="B1187" t="s">
        <v>244</v>
      </c>
      <c r="C1187">
        <v>151</v>
      </c>
      <c r="D1187">
        <v>23.571000000000002</v>
      </c>
      <c r="E1187">
        <f t="shared" si="18"/>
        <v>23.57</v>
      </c>
      <c r="F1187">
        <v>6146</v>
      </c>
      <c r="G1187">
        <v>6162</v>
      </c>
      <c r="H1187">
        <v>6175</v>
      </c>
      <c r="I1187" t="s">
        <v>23</v>
      </c>
      <c r="J1187">
        <v>295497</v>
      </c>
      <c r="K1187">
        <v>12415465</v>
      </c>
      <c r="L1187">
        <v>3.06</v>
      </c>
      <c r="M1187">
        <v>0.17299999999999999</v>
      </c>
    </row>
    <row r="1188" spans="1:13" x14ac:dyDescent="0.2">
      <c r="A1188" t="s">
        <v>205</v>
      </c>
      <c r="B1188" t="s">
        <v>245</v>
      </c>
      <c r="C1188">
        <v>152</v>
      </c>
      <c r="D1188">
        <v>23.614999999999998</v>
      </c>
      <c r="E1188">
        <f t="shared" si="18"/>
        <v>23.62</v>
      </c>
      <c r="F1188">
        <v>6175</v>
      </c>
      <c r="G1188">
        <v>6176</v>
      </c>
      <c r="H1188">
        <v>6208</v>
      </c>
      <c r="I1188" t="s">
        <v>23</v>
      </c>
      <c r="J1188">
        <v>253527</v>
      </c>
      <c r="K1188">
        <v>13140150</v>
      </c>
      <c r="L1188">
        <v>3.24</v>
      </c>
      <c r="M1188">
        <v>0.183</v>
      </c>
    </row>
    <row r="1189" spans="1:13" x14ac:dyDescent="0.2">
      <c r="A1189" t="s">
        <v>205</v>
      </c>
      <c r="B1189" t="s">
        <v>246</v>
      </c>
      <c r="C1189">
        <v>153</v>
      </c>
      <c r="D1189">
        <v>23.751999999999999</v>
      </c>
      <c r="E1189">
        <f t="shared" si="18"/>
        <v>23.75</v>
      </c>
      <c r="F1189">
        <v>6208</v>
      </c>
      <c r="G1189">
        <v>6219</v>
      </c>
      <c r="H1189">
        <v>6246</v>
      </c>
      <c r="I1189" t="s">
        <v>23</v>
      </c>
      <c r="J1189">
        <v>265648</v>
      </c>
      <c r="K1189">
        <v>10653570</v>
      </c>
      <c r="L1189">
        <v>2.63</v>
      </c>
      <c r="M1189">
        <v>0.14799999999999999</v>
      </c>
    </row>
    <row r="1190" spans="1:13" x14ac:dyDescent="0.2">
      <c r="A1190" t="s">
        <v>205</v>
      </c>
      <c r="B1190" t="s">
        <v>247</v>
      </c>
      <c r="C1190">
        <v>154</v>
      </c>
      <c r="D1190">
        <v>23.896000000000001</v>
      </c>
      <c r="E1190">
        <f t="shared" si="18"/>
        <v>23.9</v>
      </c>
      <c r="F1190">
        <v>6246</v>
      </c>
      <c r="G1190">
        <v>6265</v>
      </c>
      <c r="H1190">
        <v>6277</v>
      </c>
      <c r="I1190" t="s">
        <v>23</v>
      </c>
      <c r="J1190">
        <v>376662</v>
      </c>
      <c r="K1190">
        <v>12156356</v>
      </c>
      <c r="L1190">
        <v>3</v>
      </c>
      <c r="M1190">
        <v>0.16900000000000001</v>
      </c>
    </row>
    <row r="1191" spans="1:13" x14ac:dyDescent="0.2">
      <c r="A1191" t="s">
        <v>205</v>
      </c>
      <c r="B1191" t="s">
        <v>248</v>
      </c>
      <c r="C1191">
        <v>155</v>
      </c>
      <c r="D1191">
        <v>23.974</v>
      </c>
      <c r="E1191">
        <f t="shared" si="18"/>
        <v>23.97</v>
      </c>
      <c r="F1191">
        <v>6277</v>
      </c>
      <c r="G1191">
        <v>6289</v>
      </c>
      <c r="H1191">
        <v>6299</v>
      </c>
      <c r="I1191" t="s">
        <v>51</v>
      </c>
      <c r="J1191">
        <v>199952</v>
      </c>
      <c r="K1191">
        <v>6802908</v>
      </c>
      <c r="L1191">
        <v>1.68</v>
      </c>
      <c r="M1191">
        <v>9.5000000000000001E-2</v>
      </c>
    </row>
    <row r="1192" spans="1:13" x14ac:dyDescent="0.2">
      <c r="A1192" t="s">
        <v>205</v>
      </c>
      <c r="B1192" t="s">
        <v>249</v>
      </c>
      <c r="C1192">
        <v>156</v>
      </c>
      <c r="D1192">
        <v>24.035</v>
      </c>
      <c r="E1192">
        <f t="shared" si="18"/>
        <v>24.04</v>
      </c>
      <c r="F1192">
        <v>6299</v>
      </c>
      <c r="G1192">
        <v>6309</v>
      </c>
      <c r="H1192">
        <v>6339</v>
      </c>
      <c r="I1192" t="s">
        <v>51</v>
      </c>
      <c r="J1192">
        <v>267723</v>
      </c>
      <c r="K1192">
        <v>12378808</v>
      </c>
      <c r="L1192">
        <v>3.06</v>
      </c>
      <c r="M1192">
        <v>0.17199999999999999</v>
      </c>
    </row>
    <row r="1193" spans="1:13" x14ac:dyDescent="0.2">
      <c r="A1193" t="s">
        <v>205</v>
      </c>
      <c r="B1193" t="s">
        <v>250</v>
      </c>
      <c r="C1193">
        <v>157</v>
      </c>
      <c r="D1193">
        <v>24.236000000000001</v>
      </c>
      <c r="E1193">
        <f t="shared" si="18"/>
        <v>24.24</v>
      </c>
      <c r="F1193">
        <v>6356</v>
      </c>
      <c r="G1193">
        <v>6372</v>
      </c>
      <c r="H1193">
        <v>6396</v>
      </c>
      <c r="I1193" t="s">
        <v>51</v>
      </c>
      <c r="J1193">
        <v>292428</v>
      </c>
      <c r="K1193">
        <v>11296622</v>
      </c>
      <c r="L1193">
        <v>2.79</v>
      </c>
      <c r="M1193">
        <v>0.157</v>
      </c>
    </row>
    <row r="1194" spans="1:13" x14ac:dyDescent="0.2">
      <c r="A1194" t="s">
        <v>205</v>
      </c>
      <c r="B1194" t="s">
        <v>251</v>
      </c>
      <c r="C1194">
        <v>158</v>
      </c>
      <c r="D1194">
        <v>24.411999999999999</v>
      </c>
      <c r="E1194">
        <f t="shared" si="18"/>
        <v>24.41</v>
      </c>
      <c r="F1194">
        <v>6413</v>
      </c>
      <c r="G1194">
        <v>6428</v>
      </c>
      <c r="H1194">
        <v>6434</v>
      </c>
      <c r="I1194" t="s">
        <v>51</v>
      </c>
      <c r="J1194">
        <v>173344</v>
      </c>
      <c r="K1194">
        <v>4832378</v>
      </c>
      <c r="L1194">
        <v>1.19</v>
      </c>
      <c r="M1194">
        <v>6.7000000000000004E-2</v>
      </c>
    </row>
    <row r="1195" spans="1:13" x14ac:dyDescent="0.2">
      <c r="A1195" t="s">
        <v>205</v>
      </c>
      <c r="B1195" t="s">
        <v>252</v>
      </c>
      <c r="C1195">
        <v>159</v>
      </c>
      <c r="D1195">
        <v>24.448</v>
      </c>
      <c r="E1195">
        <f t="shared" si="18"/>
        <v>24.45</v>
      </c>
      <c r="F1195">
        <v>6434</v>
      </c>
      <c r="G1195">
        <v>6439</v>
      </c>
      <c r="H1195">
        <v>6469</v>
      </c>
      <c r="I1195" t="s">
        <v>51</v>
      </c>
      <c r="J1195">
        <v>164743</v>
      </c>
      <c r="K1195">
        <v>8029442</v>
      </c>
      <c r="L1195">
        <v>1.98</v>
      </c>
      <c r="M1195">
        <v>0.112</v>
      </c>
    </row>
    <row r="1196" spans="1:13" x14ac:dyDescent="0.2">
      <c r="A1196" t="s">
        <v>205</v>
      </c>
      <c r="B1196" t="s">
        <v>253</v>
      </c>
      <c r="C1196">
        <v>160</v>
      </c>
      <c r="D1196">
        <v>24.7</v>
      </c>
      <c r="E1196">
        <f t="shared" si="18"/>
        <v>24.7</v>
      </c>
      <c r="F1196">
        <v>6504</v>
      </c>
      <c r="G1196">
        <v>6519</v>
      </c>
      <c r="H1196">
        <v>6533</v>
      </c>
      <c r="I1196" t="s">
        <v>51</v>
      </c>
      <c r="J1196">
        <v>329470</v>
      </c>
      <c r="K1196">
        <v>9894251</v>
      </c>
      <c r="L1196">
        <v>2.44</v>
      </c>
      <c r="M1196">
        <v>0.13700000000000001</v>
      </c>
    </row>
    <row r="1197" spans="1:13" x14ac:dyDescent="0.2">
      <c r="A1197" t="s">
        <v>205</v>
      </c>
      <c r="B1197" t="s">
        <v>254</v>
      </c>
      <c r="C1197">
        <v>161</v>
      </c>
      <c r="D1197">
        <v>24.815000000000001</v>
      </c>
      <c r="E1197">
        <f t="shared" si="18"/>
        <v>24.82</v>
      </c>
      <c r="F1197">
        <v>6533</v>
      </c>
      <c r="G1197">
        <v>6555</v>
      </c>
      <c r="H1197">
        <v>6574</v>
      </c>
      <c r="I1197" t="s">
        <v>51</v>
      </c>
      <c r="J1197">
        <v>781000</v>
      </c>
      <c r="K1197">
        <v>27351697</v>
      </c>
      <c r="L1197">
        <v>6.75</v>
      </c>
      <c r="M1197">
        <v>0.38</v>
      </c>
    </row>
    <row r="1198" spans="1:13" x14ac:dyDescent="0.2">
      <c r="A1198" t="s">
        <v>205</v>
      </c>
      <c r="B1198" t="s">
        <v>255</v>
      </c>
      <c r="C1198">
        <v>162</v>
      </c>
      <c r="D1198">
        <v>24.933</v>
      </c>
      <c r="E1198">
        <f t="shared" si="18"/>
        <v>24.93</v>
      </c>
      <c r="F1198">
        <v>6574</v>
      </c>
      <c r="G1198">
        <v>6593</v>
      </c>
      <c r="H1198">
        <v>6621</v>
      </c>
      <c r="I1198" t="s">
        <v>51</v>
      </c>
      <c r="J1198">
        <v>2124527</v>
      </c>
      <c r="K1198">
        <v>62210320</v>
      </c>
      <c r="L1198">
        <v>15.35</v>
      </c>
      <c r="M1198">
        <v>0.86399999999999999</v>
      </c>
    </row>
    <row r="1199" spans="1:13" x14ac:dyDescent="0.2">
      <c r="A1199" t="s">
        <v>205</v>
      </c>
      <c r="B1199" t="s">
        <v>256</v>
      </c>
      <c r="C1199">
        <v>163</v>
      </c>
      <c r="D1199">
        <v>25.074000000000002</v>
      </c>
      <c r="E1199">
        <f t="shared" si="18"/>
        <v>25.07</v>
      </c>
      <c r="F1199">
        <v>6621</v>
      </c>
      <c r="G1199">
        <v>6637</v>
      </c>
      <c r="H1199">
        <v>6648</v>
      </c>
      <c r="I1199" t="s">
        <v>51</v>
      </c>
      <c r="J1199">
        <v>195348</v>
      </c>
      <c r="K1199">
        <v>7512458</v>
      </c>
      <c r="L1199">
        <v>1.85</v>
      </c>
      <c r="M1199">
        <v>0.104</v>
      </c>
    </row>
    <row r="1200" spans="1:13" x14ac:dyDescent="0.2">
      <c r="A1200" t="s">
        <v>205</v>
      </c>
      <c r="B1200" t="s">
        <v>257</v>
      </c>
      <c r="C1200">
        <v>164</v>
      </c>
      <c r="D1200">
        <v>25.204999999999998</v>
      </c>
      <c r="E1200">
        <f t="shared" si="18"/>
        <v>25.21</v>
      </c>
      <c r="F1200">
        <v>6648</v>
      </c>
      <c r="G1200">
        <v>6679</v>
      </c>
      <c r="H1200">
        <v>6693</v>
      </c>
      <c r="I1200" t="s">
        <v>51</v>
      </c>
      <c r="J1200">
        <v>2483770</v>
      </c>
      <c r="K1200">
        <v>83882866</v>
      </c>
      <c r="L1200">
        <v>20.7</v>
      </c>
      <c r="M1200">
        <v>1.1659999999999999</v>
      </c>
    </row>
    <row r="1201" spans="1:13" x14ac:dyDescent="0.2">
      <c r="A1201" t="s">
        <v>205</v>
      </c>
      <c r="B1201" t="s">
        <v>258</v>
      </c>
      <c r="C1201">
        <v>165</v>
      </c>
      <c r="D1201">
        <v>25.283000000000001</v>
      </c>
      <c r="E1201">
        <f t="shared" si="18"/>
        <v>25.28</v>
      </c>
      <c r="F1201">
        <v>6693</v>
      </c>
      <c r="G1201">
        <v>6703</v>
      </c>
      <c r="H1201">
        <v>6740</v>
      </c>
      <c r="I1201" t="s">
        <v>51</v>
      </c>
      <c r="J1201">
        <v>1374350</v>
      </c>
      <c r="K1201">
        <v>45470787</v>
      </c>
      <c r="L1201">
        <v>11.22</v>
      </c>
      <c r="M1201">
        <v>0.63200000000000001</v>
      </c>
    </row>
    <row r="1202" spans="1:13" x14ac:dyDescent="0.2">
      <c r="A1202" t="s">
        <v>205</v>
      </c>
      <c r="B1202" t="s">
        <v>259</v>
      </c>
      <c r="C1202">
        <v>166</v>
      </c>
      <c r="D1202">
        <v>25.457000000000001</v>
      </c>
      <c r="E1202">
        <f t="shared" si="18"/>
        <v>25.46</v>
      </c>
      <c r="F1202">
        <v>6740</v>
      </c>
      <c r="G1202">
        <v>6758</v>
      </c>
      <c r="H1202">
        <v>6772</v>
      </c>
      <c r="I1202" t="s">
        <v>51</v>
      </c>
      <c r="J1202">
        <v>301530</v>
      </c>
      <c r="K1202">
        <v>11524461</v>
      </c>
      <c r="L1202">
        <v>2.84</v>
      </c>
      <c r="M1202">
        <v>0.16</v>
      </c>
    </row>
    <row r="1203" spans="1:13" x14ac:dyDescent="0.2">
      <c r="A1203" t="s">
        <v>205</v>
      </c>
      <c r="B1203" t="s">
        <v>260</v>
      </c>
      <c r="C1203">
        <v>167</v>
      </c>
      <c r="D1203">
        <v>25.51</v>
      </c>
      <c r="E1203">
        <f t="shared" si="18"/>
        <v>25.51</v>
      </c>
      <c r="F1203">
        <v>6772</v>
      </c>
      <c r="G1203">
        <v>6775</v>
      </c>
      <c r="H1203">
        <v>6790</v>
      </c>
      <c r="I1203" t="s">
        <v>51</v>
      </c>
      <c r="J1203">
        <v>192827</v>
      </c>
      <c r="K1203">
        <v>5715466</v>
      </c>
      <c r="L1203">
        <v>1.41</v>
      </c>
      <c r="M1203">
        <v>7.9000000000000001E-2</v>
      </c>
    </row>
    <row r="1204" spans="1:13" x14ac:dyDescent="0.2">
      <c r="A1204" t="s">
        <v>205</v>
      </c>
      <c r="B1204" t="s">
        <v>261</v>
      </c>
      <c r="C1204">
        <v>168</v>
      </c>
      <c r="D1204">
        <v>25.678000000000001</v>
      </c>
      <c r="E1204">
        <f t="shared" si="18"/>
        <v>25.68</v>
      </c>
      <c r="F1204">
        <v>6790</v>
      </c>
      <c r="G1204">
        <v>6828</v>
      </c>
      <c r="H1204">
        <v>6860</v>
      </c>
      <c r="I1204" t="s">
        <v>48</v>
      </c>
      <c r="J1204">
        <v>586178</v>
      </c>
      <c r="K1204">
        <v>37109818</v>
      </c>
      <c r="L1204">
        <v>9.16</v>
      </c>
      <c r="M1204">
        <v>0.51600000000000001</v>
      </c>
    </row>
    <row r="1205" spans="1:13" x14ac:dyDescent="0.2">
      <c r="A1205" t="s">
        <v>205</v>
      </c>
      <c r="B1205" t="s">
        <v>262</v>
      </c>
      <c r="C1205">
        <v>169</v>
      </c>
      <c r="D1205">
        <v>25.8</v>
      </c>
      <c r="E1205">
        <f t="shared" si="18"/>
        <v>25.8</v>
      </c>
      <c r="F1205">
        <v>6860</v>
      </c>
      <c r="G1205">
        <v>6867</v>
      </c>
      <c r="H1205">
        <v>6907</v>
      </c>
      <c r="I1205" t="s">
        <v>48</v>
      </c>
      <c r="J1205">
        <v>211588</v>
      </c>
      <c r="K1205">
        <v>13751423</v>
      </c>
      <c r="L1205">
        <v>3.39</v>
      </c>
      <c r="M1205">
        <v>0.191</v>
      </c>
    </row>
    <row r="1206" spans="1:13" x14ac:dyDescent="0.2">
      <c r="A1206" t="s">
        <v>205</v>
      </c>
      <c r="B1206" t="s">
        <v>263</v>
      </c>
      <c r="C1206">
        <v>170</v>
      </c>
      <c r="D1206">
        <v>26.093</v>
      </c>
      <c r="E1206">
        <f t="shared" si="18"/>
        <v>26.09</v>
      </c>
      <c r="F1206">
        <v>6934</v>
      </c>
      <c r="G1206">
        <v>6959</v>
      </c>
      <c r="H1206">
        <v>6979</v>
      </c>
      <c r="I1206" t="s">
        <v>23</v>
      </c>
      <c r="J1206">
        <v>168806</v>
      </c>
      <c r="K1206">
        <v>9940456</v>
      </c>
      <c r="L1206">
        <v>2.4500000000000002</v>
      </c>
      <c r="M1206">
        <v>0.13800000000000001</v>
      </c>
    </row>
    <row r="1207" spans="1:13" x14ac:dyDescent="0.2">
      <c r="A1207" t="s">
        <v>205</v>
      </c>
      <c r="B1207" t="s">
        <v>264</v>
      </c>
      <c r="C1207">
        <v>171</v>
      </c>
      <c r="D1207">
        <v>26.196000000000002</v>
      </c>
      <c r="E1207">
        <f t="shared" si="18"/>
        <v>26.2</v>
      </c>
      <c r="F1207">
        <v>6979</v>
      </c>
      <c r="G1207">
        <v>6992</v>
      </c>
      <c r="H1207">
        <v>7027</v>
      </c>
      <c r="I1207" t="s">
        <v>23</v>
      </c>
      <c r="J1207">
        <v>173289</v>
      </c>
      <c r="K1207">
        <v>8325015</v>
      </c>
      <c r="L1207">
        <v>2.0499999999999998</v>
      </c>
      <c r="M1207">
        <v>0.11600000000000001</v>
      </c>
    </row>
    <row r="1208" spans="1:13" x14ac:dyDescent="0.2">
      <c r="A1208" t="s">
        <v>205</v>
      </c>
      <c r="B1208" t="s">
        <v>265</v>
      </c>
      <c r="C1208">
        <v>172</v>
      </c>
      <c r="D1208">
        <v>26.356000000000002</v>
      </c>
      <c r="E1208">
        <f t="shared" si="18"/>
        <v>26.36</v>
      </c>
      <c r="F1208">
        <v>7027</v>
      </c>
      <c r="G1208">
        <v>7043</v>
      </c>
      <c r="H1208">
        <v>7052</v>
      </c>
      <c r="I1208" t="s">
        <v>23</v>
      </c>
      <c r="J1208">
        <v>94367</v>
      </c>
      <c r="K1208">
        <v>3094233</v>
      </c>
      <c r="L1208">
        <v>0.76</v>
      </c>
      <c r="M1208">
        <v>4.2999999999999997E-2</v>
      </c>
    </row>
    <row r="1209" spans="1:13" x14ac:dyDescent="0.2">
      <c r="A1209" t="s">
        <v>205</v>
      </c>
      <c r="B1209" t="s">
        <v>266</v>
      </c>
      <c r="C1209">
        <v>173</v>
      </c>
      <c r="D1209">
        <v>26.414000000000001</v>
      </c>
      <c r="E1209">
        <f t="shared" si="18"/>
        <v>26.41</v>
      </c>
      <c r="F1209">
        <v>7052</v>
      </c>
      <c r="G1209">
        <v>7061</v>
      </c>
      <c r="H1209">
        <v>7066</v>
      </c>
      <c r="I1209" t="s">
        <v>23</v>
      </c>
      <c r="J1209">
        <v>86075</v>
      </c>
      <c r="K1209">
        <v>2219546</v>
      </c>
      <c r="L1209">
        <v>0.55000000000000004</v>
      </c>
      <c r="M1209">
        <v>3.1E-2</v>
      </c>
    </row>
    <row r="1210" spans="1:13" x14ac:dyDescent="0.2">
      <c r="A1210" t="s">
        <v>205</v>
      </c>
      <c r="B1210" t="s">
        <v>267</v>
      </c>
      <c r="C1210">
        <v>174</v>
      </c>
      <c r="D1210">
        <v>26.486000000000001</v>
      </c>
      <c r="E1210">
        <f t="shared" si="18"/>
        <v>26.49</v>
      </c>
      <c r="F1210">
        <v>7066</v>
      </c>
      <c r="G1210">
        <v>7084</v>
      </c>
      <c r="H1210">
        <v>7103</v>
      </c>
      <c r="I1210" t="s">
        <v>23</v>
      </c>
      <c r="J1210">
        <v>122037</v>
      </c>
      <c r="K1210">
        <v>6122044</v>
      </c>
      <c r="L1210">
        <v>1.51</v>
      </c>
      <c r="M1210">
        <v>8.5000000000000006E-2</v>
      </c>
    </row>
    <row r="1211" spans="1:13" x14ac:dyDescent="0.2">
      <c r="A1211" t="s">
        <v>205</v>
      </c>
      <c r="B1211" t="s">
        <v>268</v>
      </c>
      <c r="C1211">
        <v>175</v>
      </c>
      <c r="D1211">
        <v>26.670999999999999</v>
      </c>
      <c r="E1211">
        <f t="shared" si="18"/>
        <v>26.67</v>
      </c>
      <c r="F1211">
        <v>7103</v>
      </c>
      <c r="G1211">
        <v>7142</v>
      </c>
      <c r="H1211">
        <v>7161</v>
      </c>
      <c r="I1211" t="s">
        <v>23</v>
      </c>
      <c r="J1211">
        <v>159349</v>
      </c>
      <c r="K1211">
        <v>9904748</v>
      </c>
      <c r="L1211">
        <v>2.44</v>
      </c>
      <c r="M1211">
        <v>0.13800000000000001</v>
      </c>
    </row>
    <row r="1212" spans="1:13" x14ac:dyDescent="0.2">
      <c r="A1212" t="s">
        <v>205</v>
      </c>
      <c r="B1212" t="s">
        <v>269</v>
      </c>
      <c r="C1212">
        <v>176</v>
      </c>
      <c r="D1212">
        <v>26.766999999999999</v>
      </c>
      <c r="E1212">
        <f t="shared" si="18"/>
        <v>26.77</v>
      </c>
      <c r="F1212">
        <v>7161</v>
      </c>
      <c r="G1212">
        <v>7173</v>
      </c>
      <c r="H1212">
        <v>7189</v>
      </c>
      <c r="I1212" t="s">
        <v>23</v>
      </c>
      <c r="J1212">
        <v>138593</v>
      </c>
      <c r="K1212">
        <v>5462692</v>
      </c>
      <c r="L1212">
        <v>1.35</v>
      </c>
      <c r="M1212">
        <v>7.5999999999999998E-2</v>
      </c>
    </row>
    <row r="1213" spans="1:13" x14ac:dyDescent="0.2">
      <c r="A1213" t="s">
        <v>205</v>
      </c>
      <c r="B1213" t="s">
        <v>270</v>
      </c>
      <c r="C1213">
        <v>177</v>
      </c>
      <c r="D1213">
        <v>26.847999999999999</v>
      </c>
      <c r="E1213">
        <f t="shared" si="18"/>
        <v>26.85</v>
      </c>
      <c r="F1213">
        <v>7189</v>
      </c>
      <c r="G1213">
        <v>7198</v>
      </c>
      <c r="H1213">
        <v>7202</v>
      </c>
      <c r="I1213" t="s">
        <v>23</v>
      </c>
      <c r="J1213">
        <v>99576</v>
      </c>
      <c r="K1213">
        <v>2237068</v>
      </c>
      <c r="L1213">
        <v>0.55000000000000004</v>
      </c>
      <c r="M1213">
        <v>3.1E-2</v>
      </c>
    </row>
    <row r="1214" spans="1:13" x14ac:dyDescent="0.2">
      <c r="A1214" t="s">
        <v>205</v>
      </c>
      <c r="B1214" t="s">
        <v>271</v>
      </c>
      <c r="C1214">
        <v>178</v>
      </c>
      <c r="D1214">
        <v>26.922999999999998</v>
      </c>
      <c r="E1214">
        <f t="shared" si="18"/>
        <v>26.92</v>
      </c>
      <c r="F1214">
        <v>7202</v>
      </c>
      <c r="G1214">
        <v>7222</v>
      </c>
      <c r="H1214">
        <v>7227</v>
      </c>
      <c r="I1214" t="s">
        <v>23</v>
      </c>
      <c r="J1214">
        <v>188940</v>
      </c>
      <c r="K1214">
        <v>7059807</v>
      </c>
      <c r="L1214">
        <v>1.74</v>
      </c>
      <c r="M1214">
        <v>9.8000000000000004E-2</v>
      </c>
    </row>
    <row r="1215" spans="1:13" x14ac:dyDescent="0.2">
      <c r="A1215" t="s">
        <v>205</v>
      </c>
      <c r="B1215" t="s">
        <v>272</v>
      </c>
      <c r="C1215">
        <v>179</v>
      </c>
      <c r="D1215">
        <v>26.978999999999999</v>
      </c>
      <c r="E1215">
        <f t="shared" si="18"/>
        <v>26.98</v>
      </c>
      <c r="F1215">
        <v>7227</v>
      </c>
      <c r="G1215">
        <v>7240</v>
      </c>
      <c r="H1215">
        <v>7268</v>
      </c>
      <c r="I1215" t="s">
        <v>23</v>
      </c>
      <c r="J1215">
        <v>246225</v>
      </c>
      <c r="K1215">
        <v>11465289</v>
      </c>
      <c r="L1215">
        <v>2.83</v>
      </c>
      <c r="M1215">
        <v>0.159</v>
      </c>
    </row>
    <row r="1216" spans="1:13" x14ac:dyDescent="0.2">
      <c r="A1216" t="s">
        <v>205</v>
      </c>
      <c r="B1216" t="s">
        <v>273</v>
      </c>
      <c r="C1216">
        <v>180</v>
      </c>
      <c r="D1216">
        <v>27.108000000000001</v>
      </c>
      <c r="E1216">
        <f t="shared" si="18"/>
        <v>27.11</v>
      </c>
      <c r="F1216">
        <v>7268</v>
      </c>
      <c r="G1216">
        <v>7280</v>
      </c>
      <c r="H1216">
        <v>7286</v>
      </c>
      <c r="I1216" t="s">
        <v>23</v>
      </c>
      <c r="J1216">
        <v>109666</v>
      </c>
      <c r="K1216">
        <v>3280825</v>
      </c>
      <c r="L1216">
        <v>0.81</v>
      </c>
      <c r="M1216">
        <v>4.5999999999999999E-2</v>
      </c>
    </row>
    <row r="1217" spans="1:13" x14ac:dyDescent="0.2">
      <c r="A1217" t="s">
        <v>205</v>
      </c>
      <c r="B1217" t="s">
        <v>274</v>
      </c>
      <c r="C1217">
        <v>181</v>
      </c>
      <c r="D1217">
        <v>27.16</v>
      </c>
      <c r="E1217">
        <f t="shared" si="18"/>
        <v>27.16</v>
      </c>
      <c r="F1217">
        <v>7286</v>
      </c>
      <c r="G1217">
        <v>7297</v>
      </c>
      <c r="H1217">
        <v>7318</v>
      </c>
      <c r="I1217" t="s">
        <v>23</v>
      </c>
      <c r="J1217">
        <v>155873</v>
      </c>
      <c r="K1217">
        <v>6522877</v>
      </c>
      <c r="L1217">
        <v>1.61</v>
      </c>
      <c r="M1217">
        <v>9.0999999999999998E-2</v>
      </c>
    </row>
    <row r="1218" spans="1:13" x14ac:dyDescent="0.2">
      <c r="A1218" t="s">
        <v>205</v>
      </c>
      <c r="B1218" t="s">
        <v>275</v>
      </c>
      <c r="C1218">
        <v>182</v>
      </c>
      <c r="D1218">
        <v>27.312000000000001</v>
      </c>
      <c r="E1218">
        <f t="shared" si="18"/>
        <v>27.31</v>
      </c>
      <c r="F1218">
        <v>7318</v>
      </c>
      <c r="G1218">
        <v>7345</v>
      </c>
      <c r="H1218">
        <v>7381</v>
      </c>
      <c r="I1218" t="s">
        <v>23</v>
      </c>
      <c r="J1218">
        <v>323254</v>
      </c>
      <c r="K1218">
        <v>19636743</v>
      </c>
      <c r="L1218">
        <v>4.8499999999999996</v>
      </c>
      <c r="M1218">
        <v>0.27300000000000002</v>
      </c>
    </row>
    <row r="1219" spans="1:13" x14ac:dyDescent="0.2">
      <c r="A1219" t="s">
        <v>205</v>
      </c>
      <c r="B1219" t="s">
        <v>276</v>
      </c>
      <c r="C1219">
        <v>183</v>
      </c>
      <c r="D1219">
        <v>27.452999999999999</v>
      </c>
      <c r="E1219">
        <f t="shared" ref="E1219:E1282" si="19">ROUND(D1219,2)</f>
        <v>27.45</v>
      </c>
      <c r="F1219">
        <v>7381</v>
      </c>
      <c r="G1219">
        <v>7390</v>
      </c>
      <c r="H1219">
        <v>7416</v>
      </c>
      <c r="I1219" t="s">
        <v>23</v>
      </c>
      <c r="J1219">
        <v>145703</v>
      </c>
      <c r="K1219">
        <v>7366641</v>
      </c>
      <c r="L1219">
        <v>1.82</v>
      </c>
      <c r="M1219">
        <v>0.10199999999999999</v>
      </c>
    </row>
    <row r="1220" spans="1:13" x14ac:dyDescent="0.2">
      <c r="A1220" t="s">
        <v>205</v>
      </c>
      <c r="B1220" t="s">
        <v>277</v>
      </c>
      <c r="C1220">
        <v>184</v>
      </c>
      <c r="D1220">
        <v>27.61</v>
      </c>
      <c r="E1220">
        <f t="shared" si="19"/>
        <v>27.61</v>
      </c>
      <c r="F1220">
        <v>7416</v>
      </c>
      <c r="G1220">
        <v>7439</v>
      </c>
      <c r="H1220">
        <v>7455</v>
      </c>
      <c r="I1220" t="s">
        <v>23</v>
      </c>
      <c r="J1220">
        <v>136311</v>
      </c>
      <c r="K1220">
        <v>7311579</v>
      </c>
      <c r="L1220">
        <v>1.8</v>
      </c>
      <c r="M1220">
        <v>0.10199999999999999</v>
      </c>
    </row>
    <row r="1221" spans="1:13" x14ac:dyDescent="0.2">
      <c r="A1221" t="s">
        <v>205</v>
      </c>
      <c r="B1221" t="s">
        <v>278</v>
      </c>
      <c r="C1221">
        <v>185</v>
      </c>
      <c r="D1221">
        <v>27.728000000000002</v>
      </c>
      <c r="E1221">
        <f t="shared" si="19"/>
        <v>27.73</v>
      </c>
      <c r="F1221">
        <v>7455</v>
      </c>
      <c r="G1221">
        <v>7476</v>
      </c>
      <c r="H1221">
        <v>7515</v>
      </c>
      <c r="I1221" t="s">
        <v>23</v>
      </c>
      <c r="J1221">
        <v>508927</v>
      </c>
      <c r="K1221">
        <v>24159307</v>
      </c>
      <c r="L1221">
        <v>5.96</v>
      </c>
      <c r="M1221">
        <v>0.33600000000000002</v>
      </c>
    </row>
    <row r="1222" spans="1:13" x14ac:dyDescent="0.2">
      <c r="A1222" t="s">
        <v>205</v>
      </c>
      <c r="B1222" t="s">
        <v>279</v>
      </c>
      <c r="C1222">
        <v>186</v>
      </c>
      <c r="D1222">
        <v>27.911999999999999</v>
      </c>
      <c r="E1222">
        <f t="shared" si="19"/>
        <v>27.91</v>
      </c>
      <c r="F1222">
        <v>7515</v>
      </c>
      <c r="G1222">
        <v>7535</v>
      </c>
      <c r="H1222">
        <v>7554</v>
      </c>
      <c r="I1222" t="s">
        <v>23</v>
      </c>
      <c r="J1222">
        <v>397288</v>
      </c>
      <c r="K1222">
        <v>15679550</v>
      </c>
      <c r="L1222">
        <v>3.87</v>
      </c>
      <c r="M1222">
        <v>0.218</v>
      </c>
    </row>
    <row r="1223" spans="1:13" x14ac:dyDescent="0.2">
      <c r="A1223" t="s">
        <v>205</v>
      </c>
      <c r="B1223" t="s">
        <v>280</v>
      </c>
      <c r="C1223">
        <v>187</v>
      </c>
      <c r="D1223">
        <v>28.021999999999998</v>
      </c>
      <c r="E1223">
        <f t="shared" si="19"/>
        <v>28.02</v>
      </c>
      <c r="F1223">
        <v>7554</v>
      </c>
      <c r="G1223">
        <v>7570</v>
      </c>
      <c r="H1223">
        <v>7595</v>
      </c>
      <c r="I1223" t="s">
        <v>23</v>
      </c>
      <c r="J1223">
        <v>162156</v>
      </c>
      <c r="K1223">
        <v>10426736</v>
      </c>
      <c r="L1223">
        <v>2.57</v>
      </c>
      <c r="M1223">
        <v>0.14499999999999999</v>
      </c>
    </row>
    <row r="1224" spans="1:13" x14ac:dyDescent="0.2">
      <c r="A1224" t="s">
        <v>205</v>
      </c>
      <c r="B1224" t="s">
        <v>281</v>
      </c>
      <c r="C1224">
        <v>188</v>
      </c>
      <c r="D1224">
        <v>28.135000000000002</v>
      </c>
      <c r="E1224">
        <f t="shared" si="19"/>
        <v>28.14</v>
      </c>
      <c r="F1224">
        <v>7595</v>
      </c>
      <c r="G1224">
        <v>7605</v>
      </c>
      <c r="H1224">
        <v>7627</v>
      </c>
      <c r="I1224" t="s">
        <v>23</v>
      </c>
      <c r="J1224">
        <v>120071</v>
      </c>
      <c r="K1224">
        <v>5077351</v>
      </c>
      <c r="L1224">
        <v>1.25</v>
      </c>
      <c r="M1224">
        <v>7.0999999999999994E-2</v>
      </c>
    </row>
    <row r="1225" spans="1:13" x14ac:dyDescent="0.2">
      <c r="A1225" t="s">
        <v>205</v>
      </c>
      <c r="B1225" t="s">
        <v>282</v>
      </c>
      <c r="C1225">
        <v>189</v>
      </c>
      <c r="D1225">
        <v>28.256</v>
      </c>
      <c r="E1225">
        <f t="shared" si="19"/>
        <v>28.26</v>
      </c>
      <c r="F1225">
        <v>7627</v>
      </c>
      <c r="G1225">
        <v>7644</v>
      </c>
      <c r="H1225">
        <v>7675</v>
      </c>
      <c r="I1225" t="s">
        <v>23</v>
      </c>
      <c r="J1225">
        <v>74839</v>
      </c>
      <c r="K1225">
        <v>3447665</v>
      </c>
      <c r="L1225">
        <v>0.85</v>
      </c>
      <c r="M1225">
        <v>4.8000000000000001E-2</v>
      </c>
    </row>
    <row r="1226" spans="1:13" x14ac:dyDescent="0.2">
      <c r="A1226" t="s">
        <v>205</v>
      </c>
      <c r="B1226" t="s">
        <v>283</v>
      </c>
      <c r="C1226">
        <v>190</v>
      </c>
      <c r="D1226">
        <v>28.399000000000001</v>
      </c>
      <c r="E1226">
        <f t="shared" si="19"/>
        <v>28.4</v>
      </c>
      <c r="F1226">
        <v>7675</v>
      </c>
      <c r="G1226">
        <v>7689</v>
      </c>
      <c r="H1226">
        <v>7704</v>
      </c>
      <c r="I1226" t="s">
        <v>23</v>
      </c>
      <c r="J1226">
        <v>37494</v>
      </c>
      <c r="K1226">
        <v>1166144</v>
      </c>
      <c r="L1226">
        <v>0.28999999999999998</v>
      </c>
      <c r="M1226">
        <v>1.6E-2</v>
      </c>
    </row>
    <row r="1227" spans="1:13" x14ac:dyDescent="0.2">
      <c r="A1227" t="s">
        <v>205</v>
      </c>
      <c r="B1227" t="s">
        <v>284</v>
      </c>
      <c r="C1227">
        <v>191</v>
      </c>
      <c r="D1227">
        <v>28.553000000000001</v>
      </c>
      <c r="E1227">
        <f t="shared" si="19"/>
        <v>28.55</v>
      </c>
      <c r="F1227">
        <v>7720</v>
      </c>
      <c r="G1227">
        <v>7738</v>
      </c>
      <c r="H1227">
        <v>7754</v>
      </c>
      <c r="I1227" t="s">
        <v>138</v>
      </c>
      <c r="J1227">
        <v>49953</v>
      </c>
      <c r="K1227">
        <v>1781986</v>
      </c>
      <c r="L1227">
        <v>0.44</v>
      </c>
      <c r="M1227">
        <v>2.5000000000000001E-2</v>
      </c>
    </row>
    <row r="1228" spans="1:13" x14ac:dyDescent="0.2">
      <c r="A1228" t="s">
        <v>205</v>
      </c>
      <c r="B1228" t="s">
        <v>285</v>
      </c>
      <c r="C1228">
        <v>192</v>
      </c>
      <c r="D1228">
        <v>28.698</v>
      </c>
      <c r="E1228">
        <f t="shared" si="19"/>
        <v>28.7</v>
      </c>
      <c r="F1228">
        <v>7768</v>
      </c>
      <c r="G1228">
        <v>7783</v>
      </c>
      <c r="H1228">
        <v>7815</v>
      </c>
      <c r="I1228" t="s">
        <v>17</v>
      </c>
      <c r="J1228">
        <v>79143</v>
      </c>
      <c r="K1228">
        <v>2842954</v>
      </c>
      <c r="L1228">
        <v>0.7</v>
      </c>
      <c r="M1228">
        <v>0.04</v>
      </c>
    </row>
    <row r="1229" spans="1:13" x14ac:dyDescent="0.2">
      <c r="A1229" t="s">
        <v>205</v>
      </c>
      <c r="B1229" t="s">
        <v>286</v>
      </c>
      <c r="C1229">
        <v>193</v>
      </c>
      <c r="D1229">
        <v>28.92</v>
      </c>
      <c r="E1229">
        <f t="shared" si="19"/>
        <v>28.92</v>
      </c>
      <c r="F1229">
        <v>7815</v>
      </c>
      <c r="G1229">
        <v>7853</v>
      </c>
      <c r="H1229">
        <v>7869</v>
      </c>
      <c r="I1229" t="s">
        <v>25</v>
      </c>
      <c r="J1229">
        <v>58291</v>
      </c>
      <c r="K1229">
        <v>3849343</v>
      </c>
      <c r="L1229">
        <v>0.95</v>
      </c>
      <c r="M1229">
        <v>5.2999999999999999E-2</v>
      </c>
    </row>
    <row r="1230" spans="1:13" x14ac:dyDescent="0.2">
      <c r="A1230" t="s">
        <v>205</v>
      </c>
      <c r="B1230" t="s">
        <v>287</v>
      </c>
      <c r="C1230">
        <v>194</v>
      </c>
      <c r="D1230">
        <v>29.007000000000001</v>
      </c>
      <c r="E1230">
        <f t="shared" si="19"/>
        <v>29.01</v>
      </c>
      <c r="F1230">
        <v>7869</v>
      </c>
      <c r="G1230">
        <v>7881</v>
      </c>
      <c r="H1230">
        <v>7905</v>
      </c>
      <c r="I1230" t="s">
        <v>23</v>
      </c>
      <c r="J1230">
        <v>89815</v>
      </c>
      <c r="K1230">
        <v>4064825</v>
      </c>
      <c r="L1230">
        <v>1</v>
      </c>
      <c r="M1230">
        <v>5.6000000000000001E-2</v>
      </c>
    </row>
    <row r="1231" spans="1:13" x14ac:dyDescent="0.2">
      <c r="A1231" t="s">
        <v>205</v>
      </c>
      <c r="B1231" t="s">
        <v>288</v>
      </c>
      <c r="C1231">
        <v>195</v>
      </c>
      <c r="D1231">
        <v>29.143000000000001</v>
      </c>
      <c r="E1231">
        <f t="shared" si="19"/>
        <v>29.14</v>
      </c>
      <c r="F1231">
        <v>7905</v>
      </c>
      <c r="G1231">
        <v>7924</v>
      </c>
      <c r="H1231">
        <v>7948</v>
      </c>
      <c r="I1231" t="s">
        <v>23</v>
      </c>
      <c r="J1231">
        <v>72123</v>
      </c>
      <c r="K1231">
        <v>2860535</v>
      </c>
      <c r="L1231">
        <v>0.71</v>
      </c>
      <c r="M1231">
        <v>0.04</v>
      </c>
    </row>
    <row r="1232" spans="1:13" x14ac:dyDescent="0.2">
      <c r="A1232" t="s">
        <v>205</v>
      </c>
      <c r="B1232" t="s">
        <v>289</v>
      </c>
      <c r="C1232">
        <v>196</v>
      </c>
      <c r="D1232">
        <v>29.260999999999999</v>
      </c>
      <c r="E1232">
        <f t="shared" si="19"/>
        <v>29.26</v>
      </c>
      <c r="F1232">
        <v>7948</v>
      </c>
      <c r="G1232">
        <v>7961</v>
      </c>
      <c r="H1232">
        <v>7999</v>
      </c>
      <c r="I1232" t="s">
        <v>135</v>
      </c>
      <c r="J1232">
        <v>63731</v>
      </c>
      <c r="K1232">
        <v>2950959</v>
      </c>
      <c r="L1232">
        <v>0.73</v>
      </c>
      <c r="M1232">
        <v>4.1000000000000002E-2</v>
      </c>
    </row>
    <row r="1233" spans="1:13" x14ac:dyDescent="0.2">
      <c r="A1233" t="s">
        <v>205</v>
      </c>
      <c r="B1233" t="s">
        <v>290</v>
      </c>
      <c r="C1233">
        <v>197</v>
      </c>
      <c r="D1233">
        <v>29.539000000000001</v>
      </c>
      <c r="E1233">
        <f t="shared" si="19"/>
        <v>29.54</v>
      </c>
      <c r="F1233">
        <v>7999</v>
      </c>
      <c r="G1233">
        <v>8049</v>
      </c>
      <c r="H1233">
        <v>8059</v>
      </c>
      <c r="I1233" t="s">
        <v>135</v>
      </c>
      <c r="J1233">
        <v>114054</v>
      </c>
      <c r="K1233">
        <v>8036293</v>
      </c>
      <c r="L1233">
        <v>1.98</v>
      </c>
      <c r="M1233">
        <v>0.112</v>
      </c>
    </row>
    <row r="1234" spans="1:13" x14ac:dyDescent="0.2">
      <c r="A1234" t="s">
        <v>205</v>
      </c>
      <c r="B1234" t="s">
        <v>291</v>
      </c>
      <c r="C1234">
        <v>198</v>
      </c>
      <c r="D1234">
        <v>29.597000000000001</v>
      </c>
      <c r="E1234">
        <f t="shared" si="19"/>
        <v>29.6</v>
      </c>
      <c r="F1234">
        <v>8059</v>
      </c>
      <c r="G1234">
        <v>8068</v>
      </c>
      <c r="H1234">
        <v>8102</v>
      </c>
      <c r="I1234" t="s">
        <v>135</v>
      </c>
      <c r="J1234">
        <v>108312</v>
      </c>
      <c r="K1234">
        <v>6526606</v>
      </c>
      <c r="L1234">
        <v>1.61</v>
      </c>
      <c r="M1234">
        <v>9.0999999999999998E-2</v>
      </c>
    </row>
    <row r="1235" spans="1:13" x14ac:dyDescent="0.2">
      <c r="A1235" t="s">
        <v>205</v>
      </c>
      <c r="B1235" t="s">
        <v>292</v>
      </c>
      <c r="C1235">
        <v>199</v>
      </c>
      <c r="D1235">
        <v>29.742000000000001</v>
      </c>
      <c r="E1235">
        <f t="shared" si="19"/>
        <v>29.74</v>
      </c>
      <c r="F1235">
        <v>8102</v>
      </c>
      <c r="G1235">
        <v>8113</v>
      </c>
      <c r="H1235">
        <v>8148</v>
      </c>
      <c r="I1235" t="s">
        <v>135</v>
      </c>
      <c r="J1235">
        <v>67437</v>
      </c>
      <c r="K1235">
        <v>4361607</v>
      </c>
      <c r="L1235">
        <v>1.08</v>
      </c>
      <c r="M1235">
        <v>6.0999999999999999E-2</v>
      </c>
    </row>
    <row r="1236" spans="1:13" x14ac:dyDescent="0.2">
      <c r="A1236" t="s">
        <v>205</v>
      </c>
      <c r="B1236" t="s">
        <v>293</v>
      </c>
      <c r="C1236">
        <v>200</v>
      </c>
      <c r="D1236">
        <v>29.902999999999999</v>
      </c>
      <c r="E1236">
        <f t="shared" si="19"/>
        <v>29.9</v>
      </c>
      <c r="F1236">
        <v>8148</v>
      </c>
      <c r="G1236">
        <v>8164</v>
      </c>
      <c r="H1236">
        <v>8174</v>
      </c>
      <c r="I1236" t="s">
        <v>135</v>
      </c>
      <c r="J1236">
        <v>60361</v>
      </c>
      <c r="K1236">
        <v>2224434</v>
      </c>
      <c r="L1236">
        <v>0.55000000000000004</v>
      </c>
      <c r="M1236">
        <v>3.1E-2</v>
      </c>
    </row>
    <row r="1237" spans="1:13" x14ac:dyDescent="0.2">
      <c r="A1237" t="s">
        <v>205</v>
      </c>
      <c r="B1237" t="s">
        <v>294</v>
      </c>
      <c r="C1237">
        <v>201</v>
      </c>
      <c r="D1237">
        <v>30.03</v>
      </c>
      <c r="E1237">
        <f t="shared" si="19"/>
        <v>30.03</v>
      </c>
      <c r="F1237">
        <v>8190</v>
      </c>
      <c r="G1237">
        <v>8205</v>
      </c>
      <c r="H1237">
        <v>8237</v>
      </c>
      <c r="I1237" t="s">
        <v>135</v>
      </c>
      <c r="J1237">
        <v>119555</v>
      </c>
      <c r="K1237">
        <v>6438486</v>
      </c>
      <c r="L1237">
        <v>1.59</v>
      </c>
      <c r="M1237">
        <v>8.8999999999999996E-2</v>
      </c>
    </row>
    <row r="1238" spans="1:13" x14ac:dyDescent="0.2">
      <c r="A1238" t="s">
        <v>205</v>
      </c>
      <c r="B1238" t="s">
        <v>295</v>
      </c>
      <c r="C1238">
        <v>202</v>
      </c>
      <c r="D1238">
        <v>30.202000000000002</v>
      </c>
      <c r="E1238">
        <f t="shared" si="19"/>
        <v>30.2</v>
      </c>
      <c r="F1238">
        <v>8237</v>
      </c>
      <c r="G1238">
        <v>8259</v>
      </c>
      <c r="H1238">
        <v>8304</v>
      </c>
      <c r="I1238" t="s">
        <v>186</v>
      </c>
      <c r="J1238">
        <v>71359</v>
      </c>
      <c r="K1238">
        <v>4882306</v>
      </c>
      <c r="L1238">
        <v>1.2</v>
      </c>
      <c r="M1238">
        <v>6.8000000000000005E-2</v>
      </c>
    </row>
    <row r="1239" spans="1:13" x14ac:dyDescent="0.2">
      <c r="A1239" t="s">
        <v>205</v>
      </c>
      <c r="B1239" t="s">
        <v>296</v>
      </c>
      <c r="C1239">
        <v>203</v>
      </c>
      <c r="D1239">
        <v>30.475000000000001</v>
      </c>
      <c r="E1239">
        <f t="shared" si="19"/>
        <v>30.48</v>
      </c>
      <c r="F1239">
        <v>8309</v>
      </c>
      <c r="G1239">
        <v>8345</v>
      </c>
      <c r="H1239">
        <v>8366</v>
      </c>
      <c r="I1239" t="s">
        <v>184</v>
      </c>
      <c r="J1239">
        <v>44383</v>
      </c>
      <c r="K1239">
        <v>2075679</v>
      </c>
      <c r="L1239">
        <v>0.51</v>
      </c>
      <c r="M1239">
        <v>2.9000000000000001E-2</v>
      </c>
    </row>
    <row r="1240" spans="1:13" x14ac:dyDescent="0.2">
      <c r="A1240" t="s">
        <v>205</v>
      </c>
      <c r="B1240" t="s">
        <v>297</v>
      </c>
      <c r="C1240">
        <v>204</v>
      </c>
      <c r="D1240">
        <v>30.606999999999999</v>
      </c>
      <c r="E1240">
        <f t="shared" si="19"/>
        <v>30.61</v>
      </c>
      <c r="F1240">
        <v>8366</v>
      </c>
      <c r="G1240">
        <v>8387</v>
      </c>
      <c r="H1240">
        <v>8417</v>
      </c>
      <c r="I1240" t="s">
        <v>21</v>
      </c>
      <c r="J1240">
        <v>45315</v>
      </c>
      <c r="K1240">
        <v>2198395</v>
      </c>
      <c r="L1240">
        <v>0.54</v>
      </c>
      <c r="M1240">
        <v>3.1E-2</v>
      </c>
    </row>
    <row r="1241" spans="1:13" x14ac:dyDescent="0.2">
      <c r="A1241" t="s">
        <v>205</v>
      </c>
      <c r="B1241" t="s">
        <v>298</v>
      </c>
      <c r="C1241">
        <v>205</v>
      </c>
      <c r="D1241">
        <v>30.747</v>
      </c>
      <c r="E1241">
        <f t="shared" si="19"/>
        <v>30.75</v>
      </c>
      <c r="F1241">
        <v>8417</v>
      </c>
      <c r="G1241">
        <v>8431</v>
      </c>
      <c r="H1241">
        <v>8453</v>
      </c>
      <c r="I1241" t="s">
        <v>135</v>
      </c>
      <c r="J1241">
        <v>62339</v>
      </c>
      <c r="K1241">
        <v>2342325</v>
      </c>
      <c r="L1241">
        <v>0.57999999999999996</v>
      </c>
      <c r="M1241">
        <v>3.3000000000000002E-2</v>
      </c>
    </row>
    <row r="1242" spans="1:13" x14ac:dyDescent="0.2">
      <c r="A1242" t="s">
        <v>205</v>
      </c>
      <c r="B1242" t="s">
        <v>299</v>
      </c>
      <c r="C1242">
        <v>206</v>
      </c>
      <c r="D1242">
        <v>30.954000000000001</v>
      </c>
      <c r="E1242">
        <f t="shared" si="19"/>
        <v>30.95</v>
      </c>
      <c r="F1242">
        <v>8453</v>
      </c>
      <c r="G1242">
        <v>8497</v>
      </c>
      <c r="H1242">
        <v>8521</v>
      </c>
      <c r="I1242" t="s">
        <v>134</v>
      </c>
      <c r="J1242">
        <v>173092</v>
      </c>
      <c r="K1242">
        <v>9630671</v>
      </c>
      <c r="L1242">
        <v>2.38</v>
      </c>
      <c r="M1242">
        <v>0.13400000000000001</v>
      </c>
    </row>
    <row r="1243" spans="1:13" x14ac:dyDescent="0.2">
      <c r="A1243" t="s">
        <v>205</v>
      </c>
      <c r="B1243" t="s">
        <v>300</v>
      </c>
      <c r="C1243">
        <v>207</v>
      </c>
      <c r="D1243">
        <v>31.073</v>
      </c>
      <c r="E1243">
        <f t="shared" si="19"/>
        <v>31.07</v>
      </c>
      <c r="F1243">
        <v>8521</v>
      </c>
      <c r="G1243">
        <v>8535</v>
      </c>
      <c r="H1243">
        <v>8546</v>
      </c>
      <c r="I1243" t="s">
        <v>134</v>
      </c>
      <c r="J1243">
        <v>66571</v>
      </c>
      <c r="K1243">
        <v>2785598</v>
      </c>
      <c r="L1243">
        <v>0.69</v>
      </c>
      <c r="M1243">
        <v>3.9E-2</v>
      </c>
    </row>
    <row r="1244" spans="1:13" x14ac:dyDescent="0.2">
      <c r="A1244" t="s">
        <v>205</v>
      </c>
      <c r="B1244" t="s">
        <v>301</v>
      </c>
      <c r="C1244">
        <v>208</v>
      </c>
      <c r="D1244">
        <v>31.138999999999999</v>
      </c>
      <c r="E1244">
        <f t="shared" si="19"/>
        <v>31.14</v>
      </c>
      <c r="F1244">
        <v>8546</v>
      </c>
      <c r="G1244">
        <v>8555</v>
      </c>
      <c r="H1244">
        <v>8575</v>
      </c>
      <c r="I1244" t="s">
        <v>134</v>
      </c>
      <c r="J1244">
        <v>76606</v>
      </c>
      <c r="K1244">
        <v>2542843</v>
      </c>
      <c r="L1244">
        <v>0.63</v>
      </c>
      <c r="M1244">
        <v>3.5000000000000003E-2</v>
      </c>
    </row>
    <row r="1245" spans="1:13" x14ac:dyDescent="0.2">
      <c r="A1245" t="s">
        <v>205</v>
      </c>
      <c r="B1245" t="s">
        <v>302</v>
      </c>
      <c r="C1245">
        <v>209</v>
      </c>
      <c r="D1245">
        <v>31.257000000000001</v>
      </c>
      <c r="E1245">
        <f t="shared" si="19"/>
        <v>31.26</v>
      </c>
      <c r="F1245">
        <v>8575</v>
      </c>
      <c r="G1245">
        <v>8593</v>
      </c>
      <c r="H1245">
        <v>8625</v>
      </c>
      <c r="I1245" t="s">
        <v>134</v>
      </c>
      <c r="J1245">
        <v>75052</v>
      </c>
      <c r="K1245">
        <v>3921281</v>
      </c>
      <c r="L1245">
        <v>0.97</v>
      </c>
      <c r="M1245">
        <v>5.3999999999999999E-2</v>
      </c>
    </row>
    <row r="1246" spans="1:13" x14ac:dyDescent="0.2">
      <c r="A1246" t="s">
        <v>205</v>
      </c>
      <c r="B1246" t="s">
        <v>303</v>
      </c>
      <c r="C1246">
        <v>210</v>
      </c>
      <c r="D1246">
        <v>31.414000000000001</v>
      </c>
      <c r="E1246">
        <f t="shared" si="19"/>
        <v>31.41</v>
      </c>
      <c r="F1246">
        <v>8625</v>
      </c>
      <c r="G1246">
        <v>8642</v>
      </c>
      <c r="H1246">
        <v>8681</v>
      </c>
      <c r="I1246" t="s">
        <v>34</v>
      </c>
      <c r="J1246">
        <v>111847</v>
      </c>
      <c r="K1246">
        <v>4626831</v>
      </c>
      <c r="L1246">
        <v>1.1399999999999999</v>
      </c>
      <c r="M1246">
        <v>6.4000000000000001E-2</v>
      </c>
    </row>
    <row r="1247" spans="1:13" x14ac:dyDescent="0.2">
      <c r="A1247" t="s">
        <v>205</v>
      </c>
      <c r="B1247" t="s">
        <v>304</v>
      </c>
      <c r="C1247">
        <v>211</v>
      </c>
      <c r="D1247">
        <v>31.744</v>
      </c>
      <c r="E1247">
        <f t="shared" si="19"/>
        <v>31.74</v>
      </c>
      <c r="F1247">
        <v>8706</v>
      </c>
      <c r="G1247">
        <v>8747</v>
      </c>
      <c r="H1247">
        <v>8786</v>
      </c>
      <c r="I1247" t="s">
        <v>77</v>
      </c>
      <c r="J1247">
        <v>131844</v>
      </c>
      <c r="K1247">
        <v>4814524</v>
      </c>
      <c r="L1247">
        <v>1.19</v>
      </c>
      <c r="M1247">
        <v>6.7000000000000004E-2</v>
      </c>
    </row>
    <row r="1248" spans="1:13" x14ac:dyDescent="0.2">
      <c r="A1248" t="s">
        <v>205</v>
      </c>
      <c r="B1248" t="s">
        <v>305</v>
      </c>
      <c r="C1248">
        <v>212</v>
      </c>
      <c r="D1248">
        <v>34.069000000000003</v>
      </c>
      <c r="E1248">
        <f t="shared" si="19"/>
        <v>34.07</v>
      </c>
      <c r="F1248">
        <v>9468</v>
      </c>
      <c r="G1248">
        <v>9482</v>
      </c>
      <c r="H1248">
        <v>9508</v>
      </c>
      <c r="I1248" t="s">
        <v>34</v>
      </c>
      <c r="J1248">
        <v>49291</v>
      </c>
      <c r="K1248">
        <v>1805839</v>
      </c>
      <c r="L1248">
        <v>0.45</v>
      </c>
      <c r="M1248">
        <v>2.5000000000000001E-2</v>
      </c>
    </row>
    <row r="1249" spans="1:13" x14ac:dyDescent="0.2">
      <c r="A1249" t="s">
        <v>205</v>
      </c>
      <c r="B1249" t="s">
        <v>306</v>
      </c>
      <c r="C1249">
        <v>213</v>
      </c>
      <c r="D1249">
        <v>34.21</v>
      </c>
      <c r="E1249">
        <f t="shared" si="19"/>
        <v>34.21</v>
      </c>
      <c r="F1249">
        <v>9508</v>
      </c>
      <c r="G1249">
        <v>9527</v>
      </c>
      <c r="H1249">
        <v>9557</v>
      </c>
      <c r="I1249" t="s">
        <v>34</v>
      </c>
      <c r="J1249">
        <v>45011</v>
      </c>
      <c r="K1249">
        <v>2066479</v>
      </c>
      <c r="L1249">
        <v>0.51</v>
      </c>
      <c r="M1249">
        <v>2.9000000000000001E-2</v>
      </c>
    </row>
    <row r="1250" spans="1:13" x14ac:dyDescent="0.2">
      <c r="A1250" t="s">
        <v>205</v>
      </c>
      <c r="B1250" t="s">
        <v>307</v>
      </c>
      <c r="C1250">
        <v>214</v>
      </c>
      <c r="D1250">
        <v>34.863</v>
      </c>
      <c r="E1250">
        <f t="shared" si="19"/>
        <v>34.86</v>
      </c>
      <c r="F1250">
        <v>9702</v>
      </c>
      <c r="G1250">
        <v>9733</v>
      </c>
      <c r="H1250">
        <v>9747</v>
      </c>
      <c r="I1250" t="s">
        <v>77</v>
      </c>
      <c r="J1250">
        <v>29910</v>
      </c>
      <c r="K1250">
        <v>855749</v>
      </c>
      <c r="L1250">
        <v>0.21</v>
      </c>
      <c r="M1250">
        <v>1.2E-2</v>
      </c>
    </row>
    <row r="1251" spans="1:13" x14ac:dyDescent="0.2">
      <c r="A1251" t="s">
        <v>205</v>
      </c>
      <c r="B1251" t="s">
        <v>308</v>
      </c>
      <c r="C1251">
        <v>215</v>
      </c>
      <c r="D1251">
        <v>34.948</v>
      </c>
      <c r="E1251">
        <f t="shared" si="19"/>
        <v>34.950000000000003</v>
      </c>
      <c r="F1251">
        <v>9747</v>
      </c>
      <c r="G1251">
        <v>9760</v>
      </c>
      <c r="H1251">
        <v>9771</v>
      </c>
      <c r="I1251" t="s">
        <v>39</v>
      </c>
      <c r="J1251">
        <v>64747</v>
      </c>
      <c r="K1251">
        <v>1621051</v>
      </c>
      <c r="L1251">
        <v>0.4</v>
      </c>
      <c r="M1251">
        <v>2.3E-2</v>
      </c>
    </row>
    <row r="1252" spans="1:13" x14ac:dyDescent="0.2">
      <c r="A1252" t="s">
        <v>205</v>
      </c>
      <c r="B1252" t="s">
        <v>309</v>
      </c>
      <c r="C1252">
        <v>216</v>
      </c>
      <c r="D1252">
        <v>35.003</v>
      </c>
      <c r="E1252">
        <f t="shared" si="19"/>
        <v>35</v>
      </c>
      <c r="F1252">
        <v>9771</v>
      </c>
      <c r="G1252">
        <v>9777</v>
      </c>
      <c r="H1252">
        <v>9806</v>
      </c>
      <c r="I1252" t="s">
        <v>37</v>
      </c>
      <c r="J1252">
        <v>32916</v>
      </c>
      <c r="K1252">
        <v>1334444</v>
      </c>
      <c r="L1252">
        <v>0.33</v>
      </c>
      <c r="M1252">
        <v>1.9E-2</v>
      </c>
    </row>
    <row r="1253" spans="1:13" x14ac:dyDescent="0.2">
      <c r="A1253" t="s">
        <v>205</v>
      </c>
      <c r="B1253" t="s">
        <v>310</v>
      </c>
      <c r="C1253">
        <v>217</v>
      </c>
      <c r="D1253">
        <v>35.435000000000002</v>
      </c>
      <c r="E1253">
        <f t="shared" si="19"/>
        <v>35.44</v>
      </c>
      <c r="F1253">
        <v>9899</v>
      </c>
      <c r="G1253">
        <v>9914</v>
      </c>
      <c r="H1253">
        <v>9919</v>
      </c>
      <c r="I1253" t="s">
        <v>34</v>
      </c>
      <c r="J1253">
        <v>31569</v>
      </c>
      <c r="K1253">
        <v>707735</v>
      </c>
      <c r="L1253">
        <v>0.17</v>
      </c>
      <c r="M1253">
        <v>0.01</v>
      </c>
    </row>
    <row r="1254" spans="1:13" x14ac:dyDescent="0.2">
      <c r="A1254" t="s">
        <v>205</v>
      </c>
      <c r="B1254" t="s">
        <v>311</v>
      </c>
      <c r="C1254">
        <v>218</v>
      </c>
      <c r="D1254">
        <v>35.476999999999997</v>
      </c>
      <c r="E1254">
        <f t="shared" si="19"/>
        <v>35.479999999999997</v>
      </c>
      <c r="F1254">
        <v>9919</v>
      </c>
      <c r="G1254">
        <v>9927</v>
      </c>
      <c r="H1254">
        <v>9945</v>
      </c>
      <c r="I1254" t="s">
        <v>37</v>
      </c>
      <c r="J1254">
        <v>37309</v>
      </c>
      <c r="K1254">
        <v>876944</v>
      </c>
      <c r="L1254">
        <v>0.22</v>
      </c>
      <c r="M1254">
        <v>1.2E-2</v>
      </c>
    </row>
    <row r="1255" spans="1:13" x14ac:dyDescent="0.2">
      <c r="A1255" t="s">
        <v>205</v>
      </c>
      <c r="B1255" t="s">
        <v>312</v>
      </c>
      <c r="C1255">
        <v>219</v>
      </c>
      <c r="D1255">
        <v>35.667999999999999</v>
      </c>
      <c r="E1255">
        <f t="shared" si="19"/>
        <v>35.67</v>
      </c>
      <c r="F1255">
        <v>9956</v>
      </c>
      <c r="G1255">
        <v>9988</v>
      </c>
      <c r="H1255">
        <v>9999</v>
      </c>
      <c r="I1255" t="s">
        <v>77</v>
      </c>
      <c r="J1255">
        <v>35080</v>
      </c>
      <c r="K1255">
        <v>887360</v>
      </c>
      <c r="L1255">
        <v>0.22</v>
      </c>
      <c r="M1255">
        <v>1.2E-2</v>
      </c>
    </row>
    <row r="1256" spans="1:13" x14ac:dyDescent="0.2">
      <c r="A1256" t="s">
        <v>205</v>
      </c>
      <c r="B1256" t="s">
        <v>313</v>
      </c>
      <c r="C1256">
        <v>220</v>
      </c>
      <c r="D1256">
        <v>35.957000000000001</v>
      </c>
      <c r="E1256">
        <f t="shared" si="19"/>
        <v>35.96</v>
      </c>
      <c r="F1256">
        <v>10055</v>
      </c>
      <c r="G1256">
        <v>10079</v>
      </c>
      <c r="H1256">
        <v>10087</v>
      </c>
      <c r="I1256" t="s">
        <v>39</v>
      </c>
      <c r="J1256">
        <v>20513</v>
      </c>
      <c r="K1256">
        <v>577690</v>
      </c>
      <c r="L1256">
        <v>0.14000000000000001</v>
      </c>
      <c r="M1256">
        <v>8.0000000000000002E-3</v>
      </c>
    </row>
    <row r="1257" spans="1:13" x14ac:dyDescent="0.2">
      <c r="A1257" t="s">
        <v>205</v>
      </c>
      <c r="B1257" t="s">
        <v>314</v>
      </c>
      <c r="C1257">
        <v>221</v>
      </c>
      <c r="D1257">
        <v>36.168999999999997</v>
      </c>
      <c r="E1257">
        <f t="shared" si="19"/>
        <v>36.17</v>
      </c>
      <c r="F1257">
        <v>10111</v>
      </c>
      <c r="G1257">
        <v>10146</v>
      </c>
      <c r="H1257">
        <v>10175</v>
      </c>
      <c r="I1257" t="s">
        <v>77</v>
      </c>
      <c r="J1257">
        <v>67245</v>
      </c>
      <c r="K1257">
        <v>1875761</v>
      </c>
      <c r="L1257">
        <v>0.46</v>
      </c>
      <c r="M1257">
        <v>2.5999999999999999E-2</v>
      </c>
    </row>
    <row r="1258" spans="1:13" x14ac:dyDescent="0.2">
      <c r="A1258" t="s">
        <v>205</v>
      </c>
      <c r="B1258" t="s">
        <v>315</v>
      </c>
      <c r="C1258">
        <v>222</v>
      </c>
      <c r="D1258">
        <v>36.546999999999997</v>
      </c>
      <c r="E1258">
        <f t="shared" si="19"/>
        <v>36.549999999999997</v>
      </c>
      <c r="F1258">
        <v>10232</v>
      </c>
      <c r="G1258">
        <v>10266</v>
      </c>
      <c r="H1258">
        <v>10275</v>
      </c>
      <c r="I1258" t="s">
        <v>77</v>
      </c>
      <c r="J1258">
        <v>35292</v>
      </c>
      <c r="K1258">
        <v>1295354</v>
      </c>
      <c r="L1258">
        <v>0.32</v>
      </c>
      <c r="M1258">
        <v>1.7999999999999999E-2</v>
      </c>
    </row>
    <row r="1259" spans="1:13" x14ac:dyDescent="0.2">
      <c r="A1259" t="s">
        <v>205</v>
      </c>
      <c r="B1259" t="s">
        <v>316</v>
      </c>
      <c r="C1259">
        <v>223</v>
      </c>
      <c r="D1259">
        <v>36.655000000000001</v>
      </c>
      <c r="E1259">
        <f t="shared" si="19"/>
        <v>36.659999999999997</v>
      </c>
      <c r="F1259">
        <v>10275</v>
      </c>
      <c r="G1259">
        <v>10300</v>
      </c>
      <c r="H1259">
        <v>10312</v>
      </c>
      <c r="I1259" t="s">
        <v>34</v>
      </c>
      <c r="J1259">
        <v>43622</v>
      </c>
      <c r="K1259">
        <v>2202797</v>
      </c>
      <c r="L1259">
        <v>0.54</v>
      </c>
      <c r="M1259">
        <v>3.1E-2</v>
      </c>
    </row>
    <row r="1260" spans="1:13" x14ac:dyDescent="0.2">
      <c r="A1260" t="s">
        <v>205</v>
      </c>
      <c r="B1260" t="s">
        <v>317</v>
      </c>
      <c r="C1260">
        <v>224</v>
      </c>
      <c r="D1260">
        <v>36.966999999999999</v>
      </c>
      <c r="E1260">
        <f t="shared" si="19"/>
        <v>36.97</v>
      </c>
      <c r="F1260">
        <v>10376</v>
      </c>
      <c r="G1260">
        <v>10398</v>
      </c>
      <c r="H1260">
        <v>10412</v>
      </c>
      <c r="I1260" t="s">
        <v>34</v>
      </c>
      <c r="J1260">
        <v>29249</v>
      </c>
      <c r="K1260">
        <v>1051499</v>
      </c>
      <c r="L1260">
        <v>0.26</v>
      </c>
      <c r="M1260">
        <v>1.4999999999999999E-2</v>
      </c>
    </row>
    <row r="1261" spans="1:13" x14ac:dyDescent="0.2">
      <c r="A1261" t="s">
        <v>205</v>
      </c>
      <c r="B1261" t="s">
        <v>318</v>
      </c>
      <c r="C1261">
        <v>225</v>
      </c>
      <c r="D1261">
        <v>37.085999999999999</v>
      </c>
      <c r="E1261">
        <f t="shared" si="19"/>
        <v>37.090000000000003</v>
      </c>
      <c r="F1261">
        <v>10412</v>
      </c>
      <c r="G1261">
        <v>10436</v>
      </c>
      <c r="H1261">
        <v>10463</v>
      </c>
      <c r="I1261" t="s">
        <v>34</v>
      </c>
      <c r="J1261">
        <v>30634</v>
      </c>
      <c r="K1261">
        <v>1996656</v>
      </c>
      <c r="L1261">
        <v>0.49</v>
      </c>
      <c r="M1261">
        <v>2.8000000000000001E-2</v>
      </c>
    </row>
    <row r="1262" spans="1:13" x14ac:dyDescent="0.2">
      <c r="A1262" t="s">
        <v>205</v>
      </c>
      <c r="B1262" t="s">
        <v>319</v>
      </c>
      <c r="C1262">
        <v>226</v>
      </c>
      <c r="D1262">
        <v>37.198999999999998</v>
      </c>
      <c r="E1262">
        <f t="shared" si="19"/>
        <v>37.200000000000003</v>
      </c>
      <c r="F1262">
        <v>10463</v>
      </c>
      <c r="G1262">
        <v>10472</v>
      </c>
      <c r="H1262">
        <v>10490</v>
      </c>
      <c r="I1262" t="s">
        <v>34</v>
      </c>
      <c r="J1262">
        <v>34272</v>
      </c>
      <c r="K1262">
        <v>1220129</v>
      </c>
      <c r="L1262">
        <v>0.3</v>
      </c>
      <c r="M1262">
        <v>1.7000000000000001E-2</v>
      </c>
    </row>
    <row r="1263" spans="1:13" x14ac:dyDescent="0.2">
      <c r="A1263" t="s">
        <v>205</v>
      </c>
      <c r="B1263" t="s">
        <v>320</v>
      </c>
      <c r="C1263">
        <v>227</v>
      </c>
      <c r="D1263">
        <v>37.299999999999997</v>
      </c>
      <c r="E1263">
        <f t="shared" si="19"/>
        <v>37.299999999999997</v>
      </c>
      <c r="F1263">
        <v>10490</v>
      </c>
      <c r="G1263">
        <v>10504</v>
      </c>
      <c r="H1263">
        <v>10523</v>
      </c>
      <c r="I1263" t="s">
        <v>34</v>
      </c>
      <c r="J1263">
        <v>64184</v>
      </c>
      <c r="K1263">
        <v>2057850</v>
      </c>
      <c r="L1263">
        <v>0.51</v>
      </c>
      <c r="M1263">
        <v>2.9000000000000001E-2</v>
      </c>
    </row>
    <row r="1264" spans="1:13" x14ac:dyDescent="0.2">
      <c r="A1264" t="s">
        <v>205</v>
      </c>
      <c r="B1264" t="s">
        <v>321</v>
      </c>
      <c r="C1264">
        <v>228</v>
      </c>
      <c r="D1264">
        <v>37.375999999999998</v>
      </c>
      <c r="E1264">
        <f t="shared" si="19"/>
        <v>37.380000000000003</v>
      </c>
      <c r="F1264">
        <v>10523</v>
      </c>
      <c r="G1264">
        <v>10528</v>
      </c>
      <c r="H1264">
        <v>10553</v>
      </c>
      <c r="I1264" t="s">
        <v>34</v>
      </c>
      <c r="J1264">
        <v>30818</v>
      </c>
      <c r="K1264">
        <v>1190519</v>
      </c>
      <c r="L1264">
        <v>0.28999999999999998</v>
      </c>
      <c r="M1264">
        <v>1.7000000000000001E-2</v>
      </c>
    </row>
    <row r="1265" spans="1:13" x14ac:dyDescent="0.2">
      <c r="A1265" t="s">
        <v>205</v>
      </c>
      <c r="B1265" t="s">
        <v>322</v>
      </c>
      <c r="C1265">
        <v>229</v>
      </c>
      <c r="D1265">
        <v>37.591999999999999</v>
      </c>
      <c r="E1265">
        <f t="shared" si="19"/>
        <v>37.590000000000003</v>
      </c>
      <c r="F1265">
        <v>10588</v>
      </c>
      <c r="G1265">
        <v>10596</v>
      </c>
      <c r="H1265">
        <v>10607</v>
      </c>
      <c r="I1265" t="s">
        <v>39</v>
      </c>
      <c r="J1265">
        <v>31696</v>
      </c>
      <c r="K1265">
        <v>551101</v>
      </c>
      <c r="L1265">
        <v>0.14000000000000001</v>
      </c>
      <c r="M1265">
        <v>8.0000000000000002E-3</v>
      </c>
    </row>
    <row r="1266" spans="1:13" x14ac:dyDescent="0.2">
      <c r="A1266" t="s">
        <v>205</v>
      </c>
      <c r="B1266" t="s">
        <v>323</v>
      </c>
      <c r="C1266">
        <v>230</v>
      </c>
      <c r="D1266">
        <v>37.999000000000002</v>
      </c>
      <c r="E1266">
        <f t="shared" si="19"/>
        <v>38</v>
      </c>
      <c r="F1266">
        <v>10680</v>
      </c>
      <c r="G1266">
        <v>10725</v>
      </c>
      <c r="H1266">
        <v>10814</v>
      </c>
      <c r="I1266" t="s">
        <v>67</v>
      </c>
      <c r="J1266">
        <v>531669</v>
      </c>
      <c r="K1266">
        <v>20435911</v>
      </c>
      <c r="L1266">
        <v>5.04</v>
      </c>
      <c r="M1266">
        <v>0.28399999999999997</v>
      </c>
    </row>
    <row r="1267" spans="1:13" x14ac:dyDescent="0.2">
      <c r="A1267" t="s">
        <v>324</v>
      </c>
      <c r="B1267" t="s">
        <v>14</v>
      </c>
      <c r="C1267">
        <v>1</v>
      </c>
      <c r="D1267">
        <v>4.1740000000000004</v>
      </c>
      <c r="E1267">
        <f t="shared" si="19"/>
        <v>4.17</v>
      </c>
      <c r="F1267">
        <v>5</v>
      </c>
      <c r="G1267">
        <v>27</v>
      </c>
      <c r="H1267">
        <v>65</v>
      </c>
      <c r="I1267" t="s">
        <v>77</v>
      </c>
      <c r="J1267">
        <v>847759</v>
      </c>
      <c r="K1267">
        <v>16789208</v>
      </c>
      <c r="L1267">
        <v>4.4400000000000004</v>
      </c>
      <c r="M1267">
        <v>0.22900000000000001</v>
      </c>
    </row>
    <row r="1268" spans="1:13" x14ac:dyDescent="0.2">
      <c r="A1268" t="s">
        <v>324</v>
      </c>
      <c r="B1268" t="s">
        <v>16</v>
      </c>
      <c r="C1268">
        <v>2</v>
      </c>
      <c r="D1268">
        <v>4.3259999999999996</v>
      </c>
      <c r="E1268">
        <f t="shared" si="19"/>
        <v>4.33</v>
      </c>
      <c r="F1268">
        <v>65</v>
      </c>
      <c r="G1268">
        <v>75</v>
      </c>
      <c r="H1268">
        <v>95</v>
      </c>
      <c r="I1268" t="s">
        <v>34</v>
      </c>
      <c r="J1268">
        <v>47374</v>
      </c>
      <c r="K1268">
        <v>994385</v>
      </c>
      <c r="L1268">
        <v>0.26</v>
      </c>
      <c r="M1268">
        <v>1.4E-2</v>
      </c>
    </row>
    <row r="1269" spans="1:13" x14ac:dyDescent="0.2">
      <c r="A1269" t="s">
        <v>324</v>
      </c>
      <c r="B1269" t="s">
        <v>18</v>
      </c>
      <c r="C1269">
        <v>3</v>
      </c>
      <c r="D1269">
        <v>4.4429999999999996</v>
      </c>
      <c r="E1269">
        <f t="shared" si="19"/>
        <v>4.4400000000000004</v>
      </c>
      <c r="F1269">
        <v>95</v>
      </c>
      <c r="G1269">
        <v>113</v>
      </c>
      <c r="H1269">
        <v>127</v>
      </c>
      <c r="I1269" t="s">
        <v>142</v>
      </c>
      <c r="J1269">
        <v>35362</v>
      </c>
      <c r="K1269">
        <v>1307121</v>
      </c>
      <c r="L1269">
        <v>0.35</v>
      </c>
      <c r="M1269">
        <v>1.7999999999999999E-2</v>
      </c>
    </row>
    <row r="1270" spans="1:13" x14ac:dyDescent="0.2">
      <c r="A1270" t="s">
        <v>324</v>
      </c>
      <c r="B1270" t="s">
        <v>20</v>
      </c>
      <c r="C1270">
        <v>4</v>
      </c>
      <c r="D1270">
        <v>4.7469999999999999</v>
      </c>
      <c r="E1270">
        <f t="shared" si="19"/>
        <v>4.75</v>
      </c>
      <c r="F1270">
        <v>202</v>
      </c>
      <c r="G1270">
        <v>209</v>
      </c>
      <c r="H1270">
        <v>237</v>
      </c>
      <c r="I1270" t="s">
        <v>141</v>
      </c>
      <c r="J1270">
        <v>31255</v>
      </c>
      <c r="K1270">
        <v>878982</v>
      </c>
      <c r="L1270">
        <v>0.23</v>
      </c>
      <c r="M1270">
        <v>1.2E-2</v>
      </c>
    </row>
    <row r="1271" spans="1:13" x14ac:dyDescent="0.2">
      <c r="A1271" t="s">
        <v>324</v>
      </c>
      <c r="B1271" t="s">
        <v>22</v>
      </c>
      <c r="C1271">
        <v>5</v>
      </c>
      <c r="D1271">
        <v>5.3150000000000004</v>
      </c>
      <c r="E1271">
        <f t="shared" si="19"/>
        <v>5.32</v>
      </c>
      <c r="F1271">
        <v>369</v>
      </c>
      <c r="G1271">
        <v>388</v>
      </c>
      <c r="H1271">
        <v>428</v>
      </c>
      <c r="I1271" t="s">
        <v>141</v>
      </c>
      <c r="J1271">
        <v>33648</v>
      </c>
      <c r="K1271">
        <v>1602179</v>
      </c>
      <c r="L1271">
        <v>0.42</v>
      </c>
      <c r="M1271">
        <v>2.1999999999999999E-2</v>
      </c>
    </row>
    <row r="1272" spans="1:13" x14ac:dyDescent="0.2">
      <c r="A1272" t="s">
        <v>324</v>
      </c>
      <c r="B1272" t="s">
        <v>24</v>
      </c>
      <c r="C1272">
        <v>6</v>
      </c>
      <c r="D1272">
        <v>5.5640000000000001</v>
      </c>
      <c r="E1272">
        <f t="shared" si="19"/>
        <v>5.56</v>
      </c>
      <c r="F1272">
        <v>442</v>
      </c>
      <c r="G1272">
        <v>467</v>
      </c>
      <c r="H1272">
        <v>487</v>
      </c>
      <c r="I1272" t="s">
        <v>58</v>
      </c>
      <c r="J1272">
        <v>67415</v>
      </c>
      <c r="K1272">
        <v>1365666</v>
      </c>
      <c r="L1272">
        <v>0.36</v>
      </c>
      <c r="M1272">
        <v>1.9E-2</v>
      </c>
    </row>
    <row r="1273" spans="1:13" x14ac:dyDescent="0.2">
      <c r="A1273" t="s">
        <v>324</v>
      </c>
      <c r="B1273" t="s">
        <v>26</v>
      </c>
      <c r="C1273">
        <v>7</v>
      </c>
      <c r="D1273">
        <v>5.8460000000000001</v>
      </c>
      <c r="E1273">
        <f t="shared" si="19"/>
        <v>5.85</v>
      </c>
      <c r="F1273">
        <v>487</v>
      </c>
      <c r="G1273">
        <v>556</v>
      </c>
      <c r="H1273">
        <v>563</v>
      </c>
      <c r="I1273" t="s">
        <v>142</v>
      </c>
      <c r="J1273">
        <v>550963</v>
      </c>
      <c r="K1273">
        <v>24324339</v>
      </c>
      <c r="L1273">
        <v>6.43</v>
      </c>
      <c r="M1273">
        <v>0.33200000000000002</v>
      </c>
    </row>
    <row r="1274" spans="1:13" x14ac:dyDescent="0.2">
      <c r="A1274" t="s">
        <v>324</v>
      </c>
      <c r="B1274" t="s">
        <v>27</v>
      </c>
      <c r="C1274">
        <v>8</v>
      </c>
      <c r="D1274">
        <v>5.8869999999999996</v>
      </c>
      <c r="E1274">
        <f t="shared" si="19"/>
        <v>5.89</v>
      </c>
      <c r="F1274">
        <v>563</v>
      </c>
      <c r="G1274">
        <v>569</v>
      </c>
      <c r="H1274">
        <v>613</v>
      </c>
      <c r="I1274" t="s">
        <v>48</v>
      </c>
      <c r="J1274">
        <v>563191</v>
      </c>
      <c r="K1274">
        <v>32353086</v>
      </c>
      <c r="L1274">
        <v>8.5500000000000007</v>
      </c>
      <c r="M1274">
        <v>0.441</v>
      </c>
    </row>
    <row r="1275" spans="1:13" x14ac:dyDescent="0.2">
      <c r="A1275" t="s">
        <v>324</v>
      </c>
      <c r="B1275" t="s">
        <v>28</v>
      </c>
      <c r="C1275">
        <v>9</v>
      </c>
      <c r="D1275">
        <v>6.1219999999999999</v>
      </c>
      <c r="E1275">
        <f t="shared" si="19"/>
        <v>6.12</v>
      </c>
      <c r="F1275">
        <v>632</v>
      </c>
      <c r="G1275">
        <v>644</v>
      </c>
      <c r="H1275">
        <v>665</v>
      </c>
      <c r="I1275" t="s">
        <v>134</v>
      </c>
      <c r="J1275">
        <v>157304</v>
      </c>
      <c r="K1275">
        <v>5826572</v>
      </c>
      <c r="L1275">
        <v>1.54</v>
      </c>
      <c r="M1275">
        <v>7.9000000000000001E-2</v>
      </c>
    </row>
    <row r="1276" spans="1:13" x14ac:dyDescent="0.2">
      <c r="A1276" t="s">
        <v>324</v>
      </c>
      <c r="B1276" t="s">
        <v>30</v>
      </c>
      <c r="C1276">
        <v>10</v>
      </c>
      <c r="D1276">
        <v>6.242</v>
      </c>
      <c r="E1276">
        <f t="shared" si="19"/>
        <v>6.24</v>
      </c>
      <c r="F1276">
        <v>665</v>
      </c>
      <c r="G1276">
        <v>682</v>
      </c>
      <c r="H1276">
        <v>756</v>
      </c>
      <c r="I1276" t="s">
        <v>159</v>
      </c>
      <c r="J1276">
        <v>172528</v>
      </c>
      <c r="K1276">
        <v>8401986</v>
      </c>
      <c r="L1276">
        <v>2.2200000000000002</v>
      </c>
      <c r="M1276">
        <v>0.115</v>
      </c>
    </row>
    <row r="1277" spans="1:13" x14ac:dyDescent="0.2">
      <c r="A1277" t="s">
        <v>324</v>
      </c>
      <c r="B1277" t="s">
        <v>32</v>
      </c>
      <c r="C1277">
        <v>11</v>
      </c>
      <c r="D1277">
        <v>6.6929999999999996</v>
      </c>
      <c r="E1277">
        <f t="shared" si="19"/>
        <v>6.69</v>
      </c>
      <c r="F1277">
        <v>811</v>
      </c>
      <c r="G1277">
        <v>824</v>
      </c>
      <c r="H1277">
        <v>851</v>
      </c>
      <c r="I1277" t="s">
        <v>134</v>
      </c>
      <c r="J1277">
        <v>45366</v>
      </c>
      <c r="K1277">
        <v>1575635</v>
      </c>
      <c r="L1277">
        <v>0.42</v>
      </c>
      <c r="M1277">
        <v>2.1000000000000001E-2</v>
      </c>
    </row>
    <row r="1278" spans="1:13" x14ac:dyDescent="0.2">
      <c r="A1278" t="s">
        <v>324</v>
      </c>
      <c r="B1278" t="s">
        <v>33</v>
      </c>
      <c r="C1278">
        <v>12</v>
      </c>
      <c r="D1278">
        <v>7.0919999999999996</v>
      </c>
      <c r="E1278">
        <f t="shared" si="19"/>
        <v>7.09</v>
      </c>
      <c r="F1278">
        <v>936</v>
      </c>
      <c r="G1278">
        <v>950</v>
      </c>
      <c r="H1278">
        <v>985</v>
      </c>
      <c r="I1278" t="s">
        <v>139</v>
      </c>
      <c r="J1278">
        <v>127947</v>
      </c>
      <c r="K1278">
        <v>5093558</v>
      </c>
      <c r="L1278">
        <v>1.35</v>
      </c>
      <c r="M1278">
        <v>6.9000000000000006E-2</v>
      </c>
    </row>
    <row r="1279" spans="1:13" x14ac:dyDescent="0.2">
      <c r="A1279" t="s">
        <v>324</v>
      </c>
      <c r="B1279" t="s">
        <v>35</v>
      </c>
      <c r="C1279">
        <v>13</v>
      </c>
      <c r="D1279">
        <v>7.2610000000000001</v>
      </c>
      <c r="E1279">
        <f t="shared" si="19"/>
        <v>7.26</v>
      </c>
      <c r="F1279">
        <v>985</v>
      </c>
      <c r="G1279">
        <v>1004</v>
      </c>
      <c r="H1279">
        <v>1010</v>
      </c>
      <c r="I1279" t="s">
        <v>134</v>
      </c>
      <c r="J1279">
        <v>21893</v>
      </c>
      <c r="K1279">
        <v>586627</v>
      </c>
      <c r="L1279">
        <v>0.15</v>
      </c>
      <c r="M1279">
        <v>8.0000000000000002E-3</v>
      </c>
    </row>
    <row r="1280" spans="1:13" x14ac:dyDescent="0.2">
      <c r="A1280" t="s">
        <v>324</v>
      </c>
      <c r="B1280" t="s">
        <v>36</v>
      </c>
      <c r="C1280">
        <v>14</v>
      </c>
      <c r="D1280">
        <v>7.3479999999999999</v>
      </c>
      <c r="E1280">
        <f t="shared" si="19"/>
        <v>7.35</v>
      </c>
      <c r="F1280">
        <v>1010</v>
      </c>
      <c r="G1280">
        <v>1031</v>
      </c>
      <c r="H1280">
        <v>1040</v>
      </c>
      <c r="I1280" t="s">
        <v>134</v>
      </c>
      <c r="J1280">
        <v>34888</v>
      </c>
      <c r="K1280">
        <v>1262890</v>
      </c>
      <c r="L1280">
        <v>0.33</v>
      </c>
      <c r="M1280">
        <v>1.7000000000000001E-2</v>
      </c>
    </row>
    <row r="1281" spans="1:13" x14ac:dyDescent="0.2">
      <c r="A1281" t="s">
        <v>324</v>
      </c>
      <c r="B1281" t="s">
        <v>38</v>
      </c>
      <c r="C1281">
        <v>15</v>
      </c>
      <c r="D1281">
        <v>7.4059999999999997</v>
      </c>
      <c r="E1281">
        <f t="shared" si="19"/>
        <v>7.41</v>
      </c>
      <c r="F1281">
        <v>1040</v>
      </c>
      <c r="G1281">
        <v>1050</v>
      </c>
      <c r="H1281">
        <v>1062</v>
      </c>
      <c r="I1281" t="s">
        <v>135</v>
      </c>
      <c r="J1281">
        <v>36125</v>
      </c>
      <c r="K1281">
        <v>815531</v>
      </c>
      <c r="L1281">
        <v>0.22</v>
      </c>
      <c r="M1281">
        <v>1.0999999999999999E-2</v>
      </c>
    </row>
    <row r="1282" spans="1:13" x14ac:dyDescent="0.2">
      <c r="A1282" t="s">
        <v>324</v>
      </c>
      <c r="B1282" t="s">
        <v>40</v>
      </c>
      <c r="C1282">
        <v>16</v>
      </c>
      <c r="D1282">
        <v>7.5359999999999996</v>
      </c>
      <c r="E1282">
        <f t="shared" si="19"/>
        <v>7.54</v>
      </c>
      <c r="F1282">
        <v>1078</v>
      </c>
      <c r="G1282">
        <v>1091</v>
      </c>
      <c r="H1282">
        <v>1117</v>
      </c>
      <c r="I1282" t="s">
        <v>186</v>
      </c>
      <c r="J1282">
        <v>34426</v>
      </c>
      <c r="K1282">
        <v>1092640</v>
      </c>
      <c r="L1282">
        <v>0.28999999999999998</v>
      </c>
      <c r="M1282">
        <v>1.4999999999999999E-2</v>
      </c>
    </row>
    <row r="1283" spans="1:13" x14ac:dyDescent="0.2">
      <c r="A1283" t="s">
        <v>324</v>
      </c>
      <c r="B1283" t="s">
        <v>42</v>
      </c>
      <c r="C1283">
        <v>17</v>
      </c>
      <c r="D1283">
        <v>7.8220000000000001</v>
      </c>
      <c r="E1283">
        <f t="shared" ref="E1283:E1346" si="20">ROUND(D1283,2)</f>
        <v>7.82</v>
      </c>
      <c r="F1283">
        <v>1167</v>
      </c>
      <c r="G1283">
        <v>1181</v>
      </c>
      <c r="H1283">
        <v>1199</v>
      </c>
      <c r="I1283" t="s">
        <v>21</v>
      </c>
      <c r="J1283">
        <v>73765</v>
      </c>
      <c r="K1283">
        <v>2659666</v>
      </c>
      <c r="L1283">
        <v>0.7</v>
      </c>
      <c r="M1283">
        <v>3.5999999999999997E-2</v>
      </c>
    </row>
    <row r="1284" spans="1:13" x14ac:dyDescent="0.2">
      <c r="A1284" t="s">
        <v>324</v>
      </c>
      <c r="B1284" t="s">
        <v>43</v>
      </c>
      <c r="C1284">
        <v>18</v>
      </c>
      <c r="D1284">
        <v>7.9130000000000003</v>
      </c>
      <c r="E1284">
        <f t="shared" si="20"/>
        <v>7.91</v>
      </c>
      <c r="F1284">
        <v>1199</v>
      </c>
      <c r="G1284">
        <v>1210</v>
      </c>
      <c r="H1284">
        <v>1229</v>
      </c>
      <c r="I1284" t="s">
        <v>135</v>
      </c>
      <c r="J1284">
        <v>87714</v>
      </c>
      <c r="K1284">
        <v>3566472</v>
      </c>
      <c r="L1284">
        <v>0.94</v>
      </c>
      <c r="M1284">
        <v>4.9000000000000002E-2</v>
      </c>
    </row>
    <row r="1285" spans="1:13" x14ac:dyDescent="0.2">
      <c r="A1285" t="s">
        <v>324</v>
      </c>
      <c r="B1285" t="s">
        <v>45</v>
      </c>
      <c r="C1285">
        <v>19</v>
      </c>
      <c r="D1285">
        <v>8.0229999999999997</v>
      </c>
      <c r="E1285">
        <f t="shared" si="20"/>
        <v>8.02</v>
      </c>
      <c r="F1285">
        <v>1229</v>
      </c>
      <c r="G1285">
        <v>1245</v>
      </c>
      <c r="H1285">
        <v>1281</v>
      </c>
      <c r="I1285" t="s">
        <v>135</v>
      </c>
      <c r="J1285">
        <v>70476</v>
      </c>
      <c r="K1285">
        <v>5086403</v>
      </c>
      <c r="L1285">
        <v>1.34</v>
      </c>
      <c r="M1285">
        <v>6.9000000000000006E-2</v>
      </c>
    </row>
    <row r="1286" spans="1:13" x14ac:dyDescent="0.2">
      <c r="A1286" t="s">
        <v>324</v>
      </c>
      <c r="B1286" t="s">
        <v>47</v>
      </c>
      <c r="C1286">
        <v>20</v>
      </c>
      <c r="D1286">
        <v>8.2100000000000009</v>
      </c>
      <c r="E1286">
        <f t="shared" si="20"/>
        <v>8.2100000000000009</v>
      </c>
      <c r="F1286">
        <v>1281</v>
      </c>
      <c r="G1286">
        <v>1304</v>
      </c>
      <c r="H1286">
        <v>1314</v>
      </c>
      <c r="I1286" t="s">
        <v>135</v>
      </c>
      <c r="J1286">
        <v>58798</v>
      </c>
      <c r="K1286">
        <v>2451628</v>
      </c>
      <c r="L1286">
        <v>0.65</v>
      </c>
      <c r="M1286">
        <v>3.3000000000000002E-2</v>
      </c>
    </row>
    <row r="1287" spans="1:13" x14ac:dyDescent="0.2">
      <c r="A1287" t="s">
        <v>324</v>
      </c>
      <c r="B1287" t="s">
        <v>49</v>
      </c>
      <c r="C1287">
        <v>21</v>
      </c>
      <c r="D1287">
        <v>8.2669999999999995</v>
      </c>
      <c r="E1287">
        <f t="shared" si="20"/>
        <v>8.27</v>
      </c>
      <c r="F1287">
        <v>1314</v>
      </c>
      <c r="G1287">
        <v>1322</v>
      </c>
      <c r="H1287">
        <v>1340</v>
      </c>
      <c r="I1287" t="s">
        <v>135</v>
      </c>
      <c r="J1287">
        <v>65127</v>
      </c>
      <c r="K1287">
        <v>2611204</v>
      </c>
      <c r="L1287">
        <v>0.69</v>
      </c>
      <c r="M1287">
        <v>3.5999999999999997E-2</v>
      </c>
    </row>
    <row r="1288" spans="1:13" x14ac:dyDescent="0.2">
      <c r="A1288" t="s">
        <v>324</v>
      </c>
      <c r="B1288" t="s">
        <v>50</v>
      </c>
      <c r="C1288">
        <v>22</v>
      </c>
      <c r="D1288">
        <v>8.36</v>
      </c>
      <c r="E1288">
        <f t="shared" si="20"/>
        <v>8.36</v>
      </c>
      <c r="F1288">
        <v>1340</v>
      </c>
      <c r="G1288">
        <v>1351</v>
      </c>
      <c r="H1288">
        <v>1371</v>
      </c>
      <c r="I1288" t="s">
        <v>135</v>
      </c>
      <c r="J1288">
        <v>99247</v>
      </c>
      <c r="K1288">
        <v>4086052</v>
      </c>
      <c r="L1288">
        <v>1.08</v>
      </c>
      <c r="M1288">
        <v>5.6000000000000001E-2</v>
      </c>
    </row>
    <row r="1289" spans="1:13" x14ac:dyDescent="0.2">
      <c r="A1289" t="s">
        <v>324</v>
      </c>
      <c r="B1289" t="s">
        <v>52</v>
      </c>
      <c r="C1289">
        <v>23</v>
      </c>
      <c r="D1289">
        <v>8.4619999999999997</v>
      </c>
      <c r="E1289">
        <f t="shared" si="20"/>
        <v>8.4600000000000009</v>
      </c>
      <c r="F1289">
        <v>1371</v>
      </c>
      <c r="G1289">
        <v>1384</v>
      </c>
      <c r="H1289">
        <v>1399</v>
      </c>
      <c r="I1289" t="s">
        <v>135</v>
      </c>
      <c r="J1289">
        <v>113359</v>
      </c>
      <c r="K1289">
        <v>4565191</v>
      </c>
      <c r="L1289">
        <v>1.21</v>
      </c>
      <c r="M1289">
        <v>6.2E-2</v>
      </c>
    </row>
    <row r="1290" spans="1:13" x14ac:dyDescent="0.2">
      <c r="A1290" t="s">
        <v>324</v>
      </c>
      <c r="B1290" t="s">
        <v>54</v>
      </c>
      <c r="C1290">
        <v>24</v>
      </c>
      <c r="D1290">
        <v>8.5389999999999997</v>
      </c>
      <c r="E1290">
        <f t="shared" si="20"/>
        <v>8.5399999999999991</v>
      </c>
      <c r="F1290">
        <v>1399</v>
      </c>
      <c r="G1290">
        <v>1408</v>
      </c>
      <c r="H1290">
        <v>1426</v>
      </c>
      <c r="I1290" t="s">
        <v>135</v>
      </c>
      <c r="J1290">
        <v>73116</v>
      </c>
      <c r="K1290">
        <v>3195040</v>
      </c>
      <c r="L1290">
        <v>0.84</v>
      </c>
      <c r="M1290">
        <v>4.3999999999999997E-2</v>
      </c>
    </row>
    <row r="1291" spans="1:13" x14ac:dyDescent="0.2">
      <c r="A1291" t="s">
        <v>324</v>
      </c>
      <c r="B1291" t="s">
        <v>56</v>
      </c>
      <c r="C1291">
        <v>25</v>
      </c>
      <c r="D1291">
        <v>8.6940000000000008</v>
      </c>
      <c r="E1291">
        <f t="shared" si="20"/>
        <v>8.69</v>
      </c>
      <c r="F1291">
        <v>1426</v>
      </c>
      <c r="G1291">
        <v>1457</v>
      </c>
      <c r="H1291">
        <v>1464</v>
      </c>
      <c r="I1291" t="s">
        <v>135</v>
      </c>
      <c r="J1291">
        <v>173831</v>
      </c>
      <c r="K1291">
        <v>7902655</v>
      </c>
      <c r="L1291">
        <v>2.09</v>
      </c>
      <c r="M1291">
        <v>0.108</v>
      </c>
    </row>
    <row r="1292" spans="1:13" x14ac:dyDescent="0.2">
      <c r="A1292" t="s">
        <v>324</v>
      </c>
      <c r="B1292" t="s">
        <v>57</v>
      </c>
      <c r="C1292">
        <v>26</v>
      </c>
      <c r="D1292">
        <v>8.8879999999999999</v>
      </c>
      <c r="E1292">
        <f t="shared" si="20"/>
        <v>8.89</v>
      </c>
      <c r="F1292">
        <v>1464</v>
      </c>
      <c r="G1292">
        <v>1518</v>
      </c>
      <c r="H1292">
        <v>1598</v>
      </c>
      <c r="I1292" t="s">
        <v>135</v>
      </c>
      <c r="J1292">
        <v>1109011</v>
      </c>
      <c r="K1292">
        <v>106936133</v>
      </c>
      <c r="L1292">
        <v>28.25</v>
      </c>
      <c r="M1292">
        <v>1.4590000000000001</v>
      </c>
    </row>
    <row r="1293" spans="1:13" x14ac:dyDescent="0.2">
      <c r="A1293" t="s">
        <v>324</v>
      </c>
      <c r="B1293" t="s">
        <v>59</v>
      </c>
      <c r="C1293">
        <v>27</v>
      </c>
      <c r="D1293">
        <v>9.2249999999999996</v>
      </c>
      <c r="E1293">
        <f t="shared" si="20"/>
        <v>9.23</v>
      </c>
      <c r="F1293">
        <v>1598</v>
      </c>
      <c r="G1293">
        <v>1625</v>
      </c>
      <c r="H1293">
        <v>1646</v>
      </c>
      <c r="I1293" t="s">
        <v>135</v>
      </c>
      <c r="J1293">
        <v>449488</v>
      </c>
      <c r="K1293">
        <v>25925622</v>
      </c>
      <c r="L1293">
        <v>6.85</v>
      </c>
      <c r="M1293">
        <v>0.35399999999999998</v>
      </c>
    </row>
    <row r="1294" spans="1:13" x14ac:dyDescent="0.2">
      <c r="A1294" t="s">
        <v>324</v>
      </c>
      <c r="B1294" t="s">
        <v>61</v>
      </c>
      <c r="C1294">
        <v>28</v>
      </c>
      <c r="D1294">
        <v>9.3640000000000008</v>
      </c>
      <c r="E1294">
        <f t="shared" si="20"/>
        <v>9.36</v>
      </c>
      <c r="F1294">
        <v>1646</v>
      </c>
      <c r="G1294">
        <v>1669</v>
      </c>
      <c r="H1294">
        <v>1709</v>
      </c>
      <c r="I1294" t="s">
        <v>135</v>
      </c>
      <c r="J1294">
        <v>1208389</v>
      </c>
      <c r="K1294">
        <v>68849680</v>
      </c>
      <c r="L1294">
        <v>18.190000000000001</v>
      </c>
      <c r="M1294">
        <v>0.93899999999999995</v>
      </c>
    </row>
    <row r="1295" spans="1:13" x14ac:dyDescent="0.2">
      <c r="A1295" t="s">
        <v>324</v>
      </c>
      <c r="B1295" t="s">
        <v>62</v>
      </c>
      <c r="C1295">
        <v>29</v>
      </c>
      <c r="D1295">
        <v>9.532</v>
      </c>
      <c r="E1295">
        <f t="shared" si="20"/>
        <v>9.5299999999999994</v>
      </c>
      <c r="F1295">
        <v>1709</v>
      </c>
      <c r="G1295">
        <v>1722</v>
      </c>
      <c r="H1295">
        <v>1752</v>
      </c>
      <c r="I1295" t="s">
        <v>135</v>
      </c>
      <c r="J1295">
        <v>552005</v>
      </c>
      <c r="K1295">
        <v>29845568</v>
      </c>
      <c r="L1295">
        <v>7.88</v>
      </c>
      <c r="M1295">
        <v>0.40699999999999997</v>
      </c>
    </row>
    <row r="1296" spans="1:13" x14ac:dyDescent="0.2">
      <c r="A1296" t="s">
        <v>324</v>
      </c>
      <c r="B1296" t="s">
        <v>63</v>
      </c>
      <c r="C1296">
        <v>30</v>
      </c>
      <c r="D1296">
        <v>9.6609999999999996</v>
      </c>
      <c r="E1296">
        <f t="shared" si="20"/>
        <v>9.66</v>
      </c>
      <c r="F1296">
        <v>1752</v>
      </c>
      <c r="G1296">
        <v>1763</v>
      </c>
      <c r="H1296">
        <v>1788</v>
      </c>
      <c r="I1296" t="s">
        <v>135</v>
      </c>
      <c r="J1296">
        <v>246699</v>
      </c>
      <c r="K1296">
        <v>14110847</v>
      </c>
      <c r="L1296">
        <v>3.73</v>
      </c>
      <c r="M1296">
        <v>0.192</v>
      </c>
    </row>
    <row r="1297" spans="1:13" x14ac:dyDescent="0.2">
      <c r="A1297" t="s">
        <v>324</v>
      </c>
      <c r="B1297" t="s">
        <v>65</v>
      </c>
      <c r="C1297">
        <v>31</v>
      </c>
      <c r="D1297">
        <v>9.7959999999999994</v>
      </c>
      <c r="E1297">
        <f t="shared" si="20"/>
        <v>9.8000000000000007</v>
      </c>
      <c r="F1297">
        <v>1788</v>
      </c>
      <c r="G1297">
        <v>1806</v>
      </c>
      <c r="H1297">
        <v>1847</v>
      </c>
      <c r="I1297" t="s">
        <v>135</v>
      </c>
      <c r="J1297">
        <v>313935</v>
      </c>
      <c r="K1297">
        <v>25278408</v>
      </c>
      <c r="L1297">
        <v>6.68</v>
      </c>
      <c r="M1297">
        <v>0.34499999999999997</v>
      </c>
    </row>
    <row r="1298" spans="1:13" x14ac:dyDescent="0.2">
      <c r="A1298" t="s">
        <v>324</v>
      </c>
      <c r="B1298" t="s">
        <v>66</v>
      </c>
      <c r="C1298">
        <v>32</v>
      </c>
      <c r="D1298">
        <v>9.9909999999999997</v>
      </c>
      <c r="E1298">
        <f t="shared" si="20"/>
        <v>9.99</v>
      </c>
      <c r="F1298">
        <v>1847</v>
      </c>
      <c r="G1298">
        <v>1867</v>
      </c>
      <c r="H1298">
        <v>1886</v>
      </c>
      <c r="I1298" t="s">
        <v>135</v>
      </c>
      <c r="J1298">
        <v>1342400</v>
      </c>
      <c r="K1298">
        <v>49691548</v>
      </c>
      <c r="L1298">
        <v>13.13</v>
      </c>
      <c r="M1298">
        <v>0.67800000000000005</v>
      </c>
    </row>
    <row r="1299" spans="1:13" x14ac:dyDescent="0.2">
      <c r="A1299" t="s">
        <v>324</v>
      </c>
      <c r="B1299" t="s">
        <v>68</v>
      </c>
      <c r="C1299">
        <v>33</v>
      </c>
      <c r="D1299">
        <v>10.089</v>
      </c>
      <c r="E1299">
        <f t="shared" si="20"/>
        <v>10.09</v>
      </c>
      <c r="F1299">
        <v>1886</v>
      </c>
      <c r="G1299">
        <v>1898</v>
      </c>
      <c r="H1299">
        <v>1915</v>
      </c>
      <c r="I1299" t="s">
        <v>135</v>
      </c>
      <c r="J1299">
        <v>957590</v>
      </c>
      <c r="K1299">
        <v>38130197</v>
      </c>
      <c r="L1299">
        <v>10.07</v>
      </c>
      <c r="M1299">
        <v>0.52</v>
      </c>
    </row>
    <row r="1300" spans="1:13" x14ac:dyDescent="0.2">
      <c r="A1300" t="s">
        <v>324</v>
      </c>
      <c r="B1300" t="s">
        <v>69</v>
      </c>
      <c r="C1300">
        <v>34</v>
      </c>
      <c r="D1300">
        <v>10.161</v>
      </c>
      <c r="E1300">
        <f t="shared" si="20"/>
        <v>10.16</v>
      </c>
      <c r="F1300">
        <v>1915</v>
      </c>
      <c r="G1300">
        <v>1921</v>
      </c>
      <c r="H1300">
        <v>1952</v>
      </c>
      <c r="I1300" t="s">
        <v>34</v>
      </c>
      <c r="J1300">
        <v>530543</v>
      </c>
      <c r="K1300">
        <v>28239513</v>
      </c>
      <c r="L1300">
        <v>7.46</v>
      </c>
      <c r="M1300">
        <v>0.38500000000000001</v>
      </c>
    </row>
    <row r="1301" spans="1:13" x14ac:dyDescent="0.2">
      <c r="A1301" t="s">
        <v>324</v>
      </c>
      <c r="B1301" t="s">
        <v>70</v>
      </c>
      <c r="C1301">
        <v>35</v>
      </c>
      <c r="D1301">
        <v>10.323</v>
      </c>
      <c r="E1301">
        <f t="shared" si="20"/>
        <v>10.32</v>
      </c>
      <c r="F1301">
        <v>1952</v>
      </c>
      <c r="G1301">
        <v>1972</v>
      </c>
      <c r="H1301">
        <v>1996</v>
      </c>
      <c r="I1301" t="s">
        <v>34</v>
      </c>
      <c r="J1301">
        <v>318606</v>
      </c>
      <c r="K1301">
        <v>19880549</v>
      </c>
      <c r="L1301">
        <v>5.25</v>
      </c>
      <c r="M1301">
        <v>0.27100000000000002</v>
      </c>
    </row>
    <row r="1302" spans="1:13" x14ac:dyDescent="0.2">
      <c r="A1302" t="s">
        <v>324</v>
      </c>
      <c r="B1302" t="s">
        <v>71</v>
      </c>
      <c r="C1302">
        <v>36</v>
      </c>
      <c r="D1302">
        <v>10.481</v>
      </c>
      <c r="E1302">
        <f t="shared" si="20"/>
        <v>10.48</v>
      </c>
      <c r="F1302">
        <v>1996</v>
      </c>
      <c r="G1302">
        <v>2022</v>
      </c>
      <c r="H1302">
        <v>2027</v>
      </c>
      <c r="I1302" t="s">
        <v>34</v>
      </c>
      <c r="J1302">
        <v>349751</v>
      </c>
      <c r="K1302">
        <v>13530431</v>
      </c>
      <c r="L1302">
        <v>3.57</v>
      </c>
      <c r="M1302">
        <v>0.185</v>
      </c>
    </row>
    <row r="1303" spans="1:13" x14ac:dyDescent="0.2">
      <c r="A1303" t="s">
        <v>324</v>
      </c>
      <c r="B1303" t="s">
        <v>72</v>
      </c>
      <c r="C1303">
        <v>37</v>
      </c>
      <c r="D1303">
        <v>10.529</v>
      </c>
      <c r="E1303">
        <f t="shared" si="20"/>
        <v>10.53</v>
      </c>
      <c r="F1303">
        <v>2027</v>
      </c>
      <c r="G1303">
        <v>2037</v>
      </c>
      <c r="H1303">
        <v>2050</v>
      </c>
      <c r="I1303" t="s">
        <v>34</v>
      </c>
      <c r="J1303">
        <v>378681</v>
      </c>
      <c r="K1303">
        <v>14962300</v>
      </c>
      <c r="L1303">
        <v>3.95</v>
      </c>
      <c r="M1303">
        <v>0.20399999999999999</v>
      </c>
    </row>
    <row r="1304" spans="1:13" x14ac:dyDescent="0.2">
      <c r="A1304" t="s">
        <v>324</v>
      </c>
      <c r="B1304" t="s">
        <v>74</v>
      </c>
      <c r="C1304">
        <v>38</v>
      </c>
      <c r="D1304">
        <v>10.611000000000001</v>
      </c>
      <c r="E1304">
        <f t="shared" si="20"/>
        <v>10.61</v>
      </c>
      <c r="F1304">
        <v>2050</v>
      </c>
      <c r="G1304">
        <v>2063</v>
      </c>
      <c r="H1304">
        <v>2081</v>
      </c>
      <c r="I1304" t="s">
        <v>34</v>
      </c>
      <c r="J1304">
        <v>357734</v>
      </c>
      <c r="K1304">
        <v>17809700</v>
      </c>
      <c r="L1304">
        <v>4.7</v>
      </c>
      <c r="M1304">
        <v>0.24299999999999999</v>
      </c>
    </row>
    <row r="1305" spans="1:13" x14ac:dyDescent="0.2">
      <c r="A1305" t="s">
        <v>324</v>
      </c>
      <c r="B1305" t="s">
        <v>75</v>
      </c>
      <c r="C1305">
        <v>39</v>
      </c>
      <c r="D1305">
        <v>10.728999999999999</v>
      </c>
      <c r="E1305">
        <f t="shared" si="20"/>
        <v>10.73</v>
      </c>
      <c r="F1305">
        <v>2081</v>
      </c>
      <c r="G1305">
        <v>2101</v>
      </c>
      <c r="H1305">
        <v>2171</v>
      </c>
      <c r="I1305" t="s">
        <v>107</v>
      </c>
      <c r="J1305">
        <v>455161</v>
      </c>
      <c r="K1305">
        <v>50654983</v>
      </c>
      <c r="L1305">
        <v>13.38</v>
      </c>
      <c r="M1305">
        <v>0.69099999999999995</v>
      </c>
    </row>
    <row r="1306" spans="1:13" x14ac:dyDescent="0.2">
      <c r="A1306" t="s">
        <v>324</v>
      </c>
      <c r="B1306" t="s">
        <v>76</v>
      </c>
      <c r="C1306">
        <v>40</v>
      </c>
      <c r="D1306">
        <v>11.07</v>
      </c>
      <c r="E1306">
        <f t="shared" si="20"/>
        <v>11.07</v>
      </c>
      <c r="F1306">
        <v>2171</v>
      </c>
      <c r="G1306">
        <v>2208</v>
      </c>
      <c r="H1306">
        <v>2215</v>
      </c>
      <c r="I1306" t="s">
        <v>107</v>
      </c>
      <c r="J1306">
        <v>413818</v>
      </c>
      <c r="K1306">
        <v>24251374</v>
      </c>
      <c r="L1306">
        <v>6.41</v>
      </c>
      <c r="M1306">
        <v>0.33100000000000002</v>
      </c>
    </row>
    <row r="1307" spans="1:13" x14ac:dyDescent="0.2">
      <c r="A1307" t="s">
        <v>324</v>
      </c>
      <c r="B1307" t="s">
        <v>78</v>
      </c>
      <c r="C1307">
        <v>41</v>
      </c>
      <c r="D1307">
        <v>11.125999999999999</v>
      </c>
      <c r="E1307">
        <f t="shared" si="20"/>
        <v>11.13</v>
      </c>
      <c r="F1307">
        <v>2215</v>
      </c>
      <c r="G1307">
        <v>2226</v>
      </c>
      <c r="H1307">
        <v>2249</v>
      </c>
      <c r="I1307" t="s">
        <v>107</v>
      </c>
      <c r="J1307">
        <v>499294</v>
      </c>
      <c r="K1307">
        <v>26067055</v>
      </c>
      <c r="L1307">
        <v>6.89</v>
      </c>
      <c r="M1307">
        <v>0.35599999999999998</v>
      </c>
    </row>
    <row r="1308" spans="1:13" x14ac:dyDescent="0.2">
      <c r="A1308" t="s">
        <v>324</v>
      </c>
      <c r="B1308" t="s">
        <v>79</v>
      </c>
      <c r="C1308">
        <v>42</v>
      </c>
      <c r="D1308">
        <v>11.241</v>
      </c>
      <c r="E1308">
        <f t="shared" si="20"/>
        <v>11.24</v>
      </c>
      <c r="F1308">
        <v>2249</v>
      </c>
      <c r="G1308">
        <v>2262</v>
      </c>
      <c r="H1308">
        <v>2276</v>
      </c>
      <c r="I1308" t="s">
        <v>107</v>
      </c>
      <c r="J1308">
        <v>462108</v>
      </c>
      <c r="K1308">
        <v>20348828</v>
      </c>
      <c r="L1308">
        <v>5.38</v>
      </c>
      <c r="M1308">
        <v>0.27800000000000002</v>
      </c>
    </row>
    <row r="1309" spans="1:13" x14ac:dyDescent="0.2">
      <c r="A1309" t="s">
        <v>324</v>
      </c>
      <c r="B1309" t="s">
        <v>80</v>
      </c>
      <c r="C1309">
        <v>43</v>
      </c>
      <c r="D1309">
        <v>11.366</v>
      </c>
      <c r="E1309">
        <f t="shared" si="20"/>
        <v>11.37</v>
      </c>
      <c r="F1309">
        <v>2276</v>
      </c>
      <c r="G1309">
        <v>2302</v>
      </c>
      <c r="H1309">
        <v>2311</v>
      </c>
      <c r="I1309" t="s">
        <v>107</v>
      </c>
      <c r="J1309">
        <v>487512</v>
      </c>
      <c r="K1309">
        <v>27047542</v>
      </c>
      <c r="L1309">
        <v>7.15</v>
      </c>
      <c r="M1309">
        <v>0.36899999999999999</v>
      </c>
    </row>
    <row r="1310" spans="1:13" x14ac:dyDescent="0.2">
      <c r="A1310" t="s">
        <v>324</v>
      </c>
      <c r="B1310" t="s">
        <v>81</v>
      </c>
      <c r="C1310">
        <v>44</v>
      </c>
      <c r="D1310">
        <v>11.426</v>
      </c>
      <c r="E1310">
        <f t="shared" si="20"/>
        <v>11.43</v>
      </c>
      <c r="F1310">
        <v>2311</v>
      </c>
      <c r="G1310">
        <v>2321</v>
      </c>
      <c r="H1310">
        <v>2345</v>
      </c>
      <c r="I1310" t="s">
        <v>107</v>
      </c>
      <c r="J1310">
        <v>495042</v>
      </c>
      <c r="K1310">
        <v>28863330</v>
      </c>
      <c r="L1310">
        <v>7.63</v>
      </c>
      <c r="M1310">
        <v>0.39400000000000002</v>
      </c>
    </row>
    <row r="1311" spans="1:13" x14ac:dyDescent="0.2">
      <c r="A1311" t="s">
        <v>324</v>
      </c>
      <c r="B1311" t="s">
        <v>82</v>
      </c>
      <c r="C1311">
        <v>45</v>
      </c>
      <c r="D1311">
        <v>11.587999999999999</v>
      </c>
      <c r="E1311">
        <f t="shared" si="20"/>
        <v>11.59</v>
      </c>
      <c r="F1311">
        <v>2345</v>
      </c>
      <c r="G1311">
        <v>2372</v>
      </c>
      <c r="H1311">
        <v>2393</v>
      </c>
      <c r="I1311" t="s">
        <v>107</v>
      </c>
      <c r="J1311">
        <v>1005034</v>
      </c>
      <c r="K1311">
        <v>61581020</v>
      </c>
      <c r="L1311">
        <v>16.27</v>
      </c>
      <c r="M1311">
        <v>0.84</v>
      </c>
    </row>
    <row r="1312" spans="1:13" x14ac:dyDescent="0.2">
      <c r="A1312" t="s">
        <v>324</v>
      </c>
      <c r="B1312" t="s">
        <v>84</v>
      </c>
      <c r="C1312">
        <v>46</v>
      </c>
      <c r="D1312">
        <v>11.678000000000001</v>
      </c>
      <c r="E1312">
        <f t="shared" si="20"/>
        <v>11.68</v>
      </c>
      <c r="F1312">
        <v>2393</v>
      </c>
      <c r="G1312">
        <v>2401</v>
      </c>
      <c r="H1312">
        <v>2413</v>
      </c>
      <c r="I1312" t="s">
        <v>107</v>
      </c>
      <c r="J1312">
        <v>741702</v>
      </c>
      <c r="K1312">
        <v>25647775</v>
      </c>
      <c r="L1312">
        <v>6.78</v>
      </c>
      <c r="M1312">
        <v>0.35</v>
      </c>
    </row>
    <row r="1313" spans="1:13" x14ac:dyDescent="0.2">
      <c r="A1313" t="s">
        <v>324</v>
      </c>
      <c r="B1313" t="s">
        <v>85</v>
      </c>
      <c r="C1313">
        <v>47</v>
      </c>
      <c r="D1313">
        <v>11.797000000000001</v>
      </c>
      <c r="E1313">
        <f t="shared" si="20"/>
        <v>11.8</v>
      </c>
      <c r="F1313">
        <v>2413</v>
      </c>
      <c r="G1313">
        <v>2438</v>
      </c>
      <c r="H1313">
        <v>2447</v>
      </c>
      <c r="I1313" t="s">
        <v>107</v>
      </c>
      <c r="J1313">
        <v>1021381</v>
      </c>
      <c r="K1313">
        <v>58734335</v>
      </c>
      <c r="L1313">
        <v>15.52</v>
      </c>
      <c r="M1313">
        <v>0.80100000000000005</v>
      </c>
    </row>
    <row r="1314" spans="1:13" x14ac:dyDescent="0.2">
      <c r="A1314" t="s">
        <v>324</v>
      </c>
      <c r="B1314" t="s">
        <v>86</v>
      </c>
      <c r="C1314">
        <v>48</v>
      </c>
      <c r="D1314">
        <v>11.911</v>
      </c>
      <c r="E1314">
        <f t="shared" si="20"/>
        <v>11.91</v>
      </c>
      <c r="F1314">
        <v>2447</v>
      </c>
      <c r="G1314">
        <v>2474</v>
      </c>
      <c r="H1314">
        <v>2497</v>
      </c>
      <c r="I1314" t="s">
        <v>107</v>
      </c>
      <c r="J1314">
        <v>1202289</v>
      </c>
      <c r="K1314">
        <v>103269138</v>
      </c>
      <c r="L1314">
        <v>27.28</v>
      </c>
      <c r="M1314">
        <v>1.409</v>
      </c>
    </row>
    <row r="1315" spans="1:13" x14ac:dyDescent="0.2">
      <c r="A1315" t="s">
        <v>324</v>
      </c>
      <c r="B1315" t="s">
        <v>88</v>
      </c>
      <c r="C1315">
        <v>49</v>
      </c>
      <c r="D1315">
        <v>12.023</v>
      </c>
      <c r="E1315">
        <f t="shared" si="20"/>
        <v>12.02</v>
      </c>
      <c r="F1315">
        <v>2497</v>
      </c>
      <c r="G1315">
        <v>2510</v>
      </c>
      <c r="H1315">
        <v>2538</v>
      </c>
      <c r="I1315" t="s">
        <v>44</v>
      </c>
      <c r="J1315">
        <v>1180441</v>
      </c>
      <c r="K1315">
        <v>79692826</v>
      </c>
      <c r="L1315">
        <v>21.05</v>
      </c>
      <c r="M1315">
        <v>1.087</v>
      </c>
    </row>
    <row r="1316" spans="1:13" x14ac:dyDescent="0.2">
      <c r="A1316" t="s">
        <v>324</v>
      </c>
      <c r="B1316" t="s">
        <v>89</v>
      </c>
      <c r="C1316">
        <v>50</v>
      </c>
      <c r="D1316">
        <v>12.121</v>
      </c>
      <c r="E1316">
        <f t="shared" si="20"/>
        <v>12.12</v>
      </c>
      <c r="F1316">
        <v>2538</v>
      </c>
      <c r="G1316">
        <v>2541</v>
      </c>
      <c r="H1316">
        <v>2569</v>
      </c>
      <c r="I1316" t="s">
        <v>44</v>
      </c>
      <c r="J1316">
        <v>878428</v>
      </c>
      <c r="K1316">
        <v>43541908</v>
      </c>
      <c r="L1316">
        <v>11.5</v>
      </c>
      <c r="M1316">
        <v>0.59399999999999997</v>
      </c>
    </row>
    <row r="1317" spans="1:13" x14ac:dyDescent="0.2">
      <c r="A1317" t="s">
        <v>324</v>
      </c>
      <c r="B1317" t="s">
        <v>90</v>
      </c>
      <c r="C1317">
        <v>51</v>
      </c>
      <c r="D1317">
        <v>12.305</v>
      </c>
      <c r="E1317">
        <f t="shared" si="20"/>
        <v>12.31</v>
      </c>
      <c r="F1317">
        <v>2569</v>
      </c>
      <c r="G1317">
        <v>2599</v>
      </c>
      <c r="H1317">
        <v>2611</v>
      </c>
      <c r="I1317" t="s">
        <v>44</v>
      </c>
      <c r="J1317">
        <v>1143349</v>
      </c>
      <c r="K1317">
        <v>70244337</v>
      </c>
      <c r="L1317">
        <v>18.559999999999999</v>
      </c>
      <c r="M1317">
        <v>0.95799999999999996</v>
      </c>
    </row>
    <row r="1318" spans="1:13" x14ac:dyDescent="0.2">
      <c r="A1318" t="s">
        <v>324</v>
      </c>
      <c r="B1318" t="s">
        <v>92</v>
      </c>
      <c r="C1318">
        <v>52</v>
      </c>
      <c r="D1318">
        <v>12.395</v>
      </c>
      <c r="E1318">
        <f t="shared" si="20"/>
        <v>12.4</v>
      </c>
      <c r="F1318">
        <v>2611</v>
      </c>
      <c r="G1318">
        <v>2628</v>
      </c>
      <c r="H1318">
        <v>2641</v>
      </c>
      <c r="I1318" t="s">
        <v>44</v>
      </c>
      <c r="J1318">
        <v>1539754</v>
      </c>
      <c r="K1318">
        <v>69201122</v>
      </c>
      <c r="L1318">
        <v>18.28</v>
      </c>
      <c r="M1318">
        <v>0.94399999999999995</v>
      </c>
    </row>
    <row r="1319" spans="1:13" x14ac:dyDescent="0.2">
      <c r="A1319" t="s">
        <v>324</v>
      </c>
      <c r="B1319" t="s">
        <v>94</v>
      </c>
      <c r="C1319">
        <v>53</v>
      </c>
      <c r="D1319">
        <v>12.454000000000001</v>
      </c>
      <c r="E1319">
        <f t="shared" si="20"/>
        <v>12.45</v>
      </c>
      <c r="F1319">
        <v>2641</v>
      </c>
      <c r="G1319">
        <v>2646</v>
      </c>
      <c r="H1319">
        <v>2655</v>
      </c>
      <c r="I1319" t="s">
        <v>135</v>
      </c>
      <c r="J1319">
        <v>1192902</v>
      </c>
      <c r="K1319">
        <v>30498079</v>
      </c>
      <c r="L1319">
        <v>8.06</v>
      </c>
      <c r="M1319">
        <v>0.41599999999999998</v>
      </c>
    </row>
    <row r="1320" spans="1:13" x14ac:dyDescent="0.2">
      <c r="A1320" t="s">
        <v>324</v>
      </c>
      <c r="B1320" t="s">
        <v>95</v>
      </c>
      <c r="C1320">
        <v>54</v>
      </c>
      <c r="D1320">
        <v>12.526</v>
      </c>
      <c r="E1320">
        <f t="shared" si="20"/>
        <v>12.53</v>
      </c>
      <c r="F1320">
        <v>2655</v>
      </c>
      <c r="G1320">
        <v>2669</v>
      </c>
      <c r="H1320">
        <v>2722</v>
      </c>
      <c r="I1320" t="s">
        <v>34</v>
      </c>
      <c r="J1320">
        <v>3547232</v>
      </c>
      <c r="K1320">
        <v>208807307</v>
      </c>
      <c r="L1320">
        <v>55.16</v>
      </c>
      <c r="M1320">
        <v>2.8479999999999999</v>
      </c>
    </row>
    <row r="1321" spans="1:13" x14ac:dyDescent="0.2">
      <c r="A1321" t="s">
        <v>324</v>
      </c>
      <c r="B1321" t="s">
        <v>96</v>
      </c>
      <c r="C1321">
        <v>55</v>
      </c>
      <c r="D1321">
        <v>12.73</v>
      </c>
      <c r="E1321">
        <f t="shared" si="20"/>
        <v>12.73</v>
      </c>
      <c r="F1321">
        <v>2722</v>
      </c>
      <c r="G1321">
        <v>2733</v>
      </c>
      <c r="H1321">
        <v>2745</v>
      </c>
      <c r="I1321" t="s">
        <v>34</v>
      </c>
      <c r="J1321">
        <v>725922</v>
      </c>
      <c r="K1321">
        <v>29802230</v>
      </c>
      <c r="L1321">
        <v>7.87</v>
      </c>
      <c r="M1321">
        <v>0.40600000000000003</v>
      </c>
    </row>
    <row r="1322" spans="1:13" x14ac:dyDescent="0.2">
      <c r="A1322" t="s">
        <v>324</v>
      </c>
      <c r="B1322" t="s">
        <v>98</v>
      </c>
      <c r="C1322">
        <v>56</v>
      </c>
      <c r="D1322">
        <v>12.839</v>
      </c>
      <c r="E1322">
        <f t="shared" si="20"/>
        <v>12.84</v>
      </c>
      <c r="F1322">
        <v>2745</v>
      </c>
      <c r="G1322">
        <v>2768</v>
      </c>
      <c r="H1322">
        <v>2784</v>
      </c>
      <c r="I1322" t="s">
        <v>34</v>
      </c>
      <c r="J1322">
        <v>1028736</v>
      </c>
      <c r="K1322">
        <v>63638948</v>
      </c>
      <c r="L1322">
        <v>16.809999999999999</v>
      </c>
      <c r="M1322">
        <v>0.86799999999999999</v>
      </c>
    </row>
    <row r="1323" spans="1:13" x14ac:dyDescent="0.2">
      <c r="A1323" t="s">
        <v>324</v>
      </c>
      <c r="B1323" t="s">
        <v>99</v>
      </c>
      <c r="C1323">
        <v>57</v>
      </c>
      <c r="D1323">
        <v>12.906000000000001</v>
      </c>
      <c r="E1323">
        <f t="shared" si="20"/>
        <v>12.91</v>
      </c>
      <c r="F1323">
        <v>2784</v>
      </c>
      <c r="G1323">
        <v>2789</v>
      </c>
      <c r="H1323">
        <v>2808</v>
      </c>
      <c r="I1323" t="s">
        <v>53</v>
      </c>
      <c r="J1323">
        <v>862005</v>
      </c>
      <c r="K1323">
        <v>32620964</v>
      </c>
      <c r="L1323">
        <v>8.6199999999999992</v>
      </c>
      <c r="M1323">
        <v>0.44500000000000001</v>
      </c>
    </row>
    <row r="1324" spans="1:13" x14ac:dyDescent="0.2">
      <c r="A1324" t="s">
        <v>324</v>
      </c>
      <c r="B1324" t="s">
        <v>101</v>
      </c>
      <c r="C1324">
        <v>58</v>
      </c>
      <c r="D1324">
        <v>13.002000000000001</v>
      </c>
      <c r="E1324">
        <f t="shared" si="20"/>
        <v>13</v>
      </c>
      <c r="F1324">
        <v>2808</v>
      </c>
      <c r="G1324">
        <v>2819</v>
      </c>
      <c r="H1324">
        <v>2835</v>
      </c>
      <c r="I1324" t="s">
        <v>53</v>
      </c>
      <c r="J1324">
        <v>743956</v>
      </c>
      <c r="K1324">
        <v>35299354</v>
      </c>
      <c r="L1324">
        <v>9.33</v>
      </c>
      <c r="M1324">
        <v>0.48099999999999998</v>
      </c>
    </row>
    <row r="1325" spans="1:13" x14ac:dyDescent="0.2">
      <c r="A1325" t="s">
        <v>324</v>
      </c>
      <c r="B1325" t="s">
        <v>102</v>
      </c>
      <c r="C1325">
        <v>59</v>
      </c>
      <c r="D1325">
        <v>13.105</v>
      </c>
      <c r="E1325">
        <f t="shared" si="20"/>
        <v>13.11</v>
      </c>
      <c r="F1325">
        <v>2835</v>
      </c>
      <c r="G1325">
        <v>2852</v>
      </c>
      <c r="H1325">
        <v>2890</v>
      </c>
      <c r="I1325" t="s">
        <v>53</v>
      </c>
      <c r="J1325">
        <v>1092829</v>
      </c>
      <c r="K1325">
        <v>70305146</v>
      </c>
      <c r="L1325">
        <v>18.57</v>
      </c>
      <c r="M1325">
        <v>0.95899999999999996</v>
      </c>
    </row>
    <row r="1326" spans="1:13" x14ac:dyDescent="0.2">
      <c r="A1326" t="s">
        <v>324</v>
      </c>
      <c r="B1326" t="s">
        <v>103</v>
      </c>
      <c r="C1326">
        <v>60</v>
      </c>
      <c r="D1326">
        <v>13.298</v>
      </c>
      <c r="E1326">
        <f t="shared" si="20"/>
        <v>13.3</v>
      </c>
      <c r="F1326">
        <v>2890</v>
      </c>
      <c r="G1326">
        <v>2913</v>
      </c>
      <c r="H1326">
        <v>2924</v>
      </c>
      <c r="I1326" t="s">
        <v>53</v>
      </c>
      <c r="J1326">
        <v>660792</v>
      </c>
      <c r="K1326">
        <v>30685973</v>
      </c>
      <c r="L1326">
        <v>8.11</v>
      </c>
      <c r="M1326">
        <v>0.41899999999999998</v>
      </c>
    </row>
    <row r="1327" spans="1:13" x14ac:dyDescent="0.2">
      <c r="A1327" t="s">
        <v>324</v>
      </c>
      <c r="B1327" t="s">
        <v>104</v>
      </c>
      <c r="C1327">
        <v>61</v>
      </c>
      <c r="D1327">
        <v>13.352</v>
      </c>
      <c r="E1327">
        <f t="shared" si="20"/>
        <v>13.35</v>
      </c>
      <c r="F1327">
        <v>2924</v>
      </c>
      <c r="G1327">
        <v>2930</v>
      </c>
      <c r="H1327">
        <v>2962</v>
      </c>
      <c r="I1327" t="s">
        <v>53</v>
      </c>
      <c r="J1327">
        <v>553319</v>
      </c>
      <c r="K1327">
        <v>28008506</v>
      </c>
      <c r="L1327">
        <v>7.4</v>
      </c>
      <c r="M1327">
        <v>0.38200000000000001</v>
      </c>
    </row>
    <row r="1328" spans="1:13" x14ac:dyDescent="0.2">
      <c r="A1328" t="s">
        <v>324</v>
      </c>
      <c r="B1328" t="s">
        <v>105</v>
      </c>
      <c r="C1328">
        <v>62</v>
      </c>
      <c r="D1328">
        <v>13.532</v>
      </c>
      <c r="E1328">
        <f t="shared" si="20"/>
        <v>13.53</v>
      </c>
      <c r="F1328">
        <v>2962</v>
      </c>
      <c r="G1328">
        <v>2987</v>
      </c>
      <c r="H1328">
        <v>3010</v>
      </c>
      <c r="I1328" t="s">
        <v>53</v>
      </c>
      <c r="J1328">
        <v>777072</v>
      </c>
      <c r="K1328">
        <v>47378605</v>
      </c>
      <c r="L1328">
        <v>12.52</v>
      </c>
      <c r="M1328">
        <v>0.64600000000000002</v>
      </c>
    </row>
    <row r="1329" spans="1:13" x14ac:dyDescent="0.2">
      <c r="A1329" t="s">
        <v>324</v>
      </c>
      <c r="B1329" t="s">
        <v>106</v>
      </c>
      <c r="C1329">
        <v>63</v>
      </c>
      <c r="D1329">
        <v>13.646000000000001</v>
      </c>
      <c r="E1329">
        <f t="shared" si="20"/>
        <v>13.65</v>
      </c>
      <c r="F1329">
        <v>3010</v>
      </c>
      <c r="G1329">
        <v>3023</v>
      </c>
      <c r="H1329">
        <v>3048</v>
      </c>
      <c r="I1329" t="s">
        <v>53</v>
      </c>
      <c r="J1329">
        <v>329646</v>
      </c>
      <c r="K1329">
        <v>18683357</v>
      </c>
      <c r="L1329">
        <v>4.9400000000000004</v>
      </c>
      <c r="M1329">
        <v>0.255</v>
      </c>
    </row>
    <row r="1330" spans="1:13" x14ac:dyDescent="0.2">
      <c r="A1330" t="s">
        <v>324</v>
      </c>
      <c r="B1330" t="s">
        <v>108</v>
      </c>
      <c r="C1330">
        <v>64</v>
      </c>
      <c r="D1330">
        <v>13.817</v>
      </c>
      <c r="E1330">
        <f t="shared" si="20"/>
        <v>13.82</v>
      </c>
      <c r="F1330">
        <v>3048</v>
      </c>
      <c r="G1330">
        <v>3077</v>
      </c>
      <c r="H1330">
        <v>3088</v>
      </c>
      <c r="I1330" t="s">
        <v>53</v>
      </c>
      <c r="J1330">
        <v>285052</v>
      </c>
      <c r="K1330">
        <v>17922297</v>
      </c>
      <c r="L1330">
        <v>4.7300000000000004</v>
      </c>
      <c r="M1330">
        <v>0.24399999999999999</v>
      </c>
    </row>
    <row r="1331" spans="1:13" x14ac:dyDescent="0.2">
      <c r="A1331" t="s">
        <v>324</v>
      </c>
      <c r="B1331" t="s">
        <v>109</v>
      </c>
      <c r="C1331">
        <v>65</v>
      </c>
      <c r="D1331">
        <v>13.896000000000001</v>
      </c>
      <c r="E1331">
        <f t="shared" si="20"/>
        <v>13.9</v>
      </c>
      <c r="F1331">
        <v>3088</v>
      </c>
      <c r="G1331">
        <v>3102</v>
      </c>
      <c r="H1331">
        <v>3122</v>
      </c>
      <c r="I1331" t="s">
        <v>53</v>
      </c>
      <c r="J1331">
        <v>361515</v>
      </c>
      <c r="K1331">
        <v>18692635</v>
      </c>
      <c r="L1331">
        <v>4.9400000000000004</v>
      </c>
      <c r="M1331">
        <v>0.255</v>
      </c>
    </row>
    <row r="1332" spans="1:13" x14ac:dyDescent="0.2">
      <c r="A1332" t="s">
        <v>324</v>
      </c>
      <c r="B1332" t="s">
        <v>111</v>
      </c>
      <c r="C1332">
        <v>66</v>
      </c>
      <c r="D1332">
        <v>13.975</v>
      </c>
      <c r="E1332">
        <f t="shared" si="20"/>
        <v>13.98</v>
      </c>
      <c r="F1332">
        <v>3122</v>
      </c>
      <c r="G1332">
        <v>3127</v>
      </c>
      <c r="H1332">
        <v>3152</v>
      </c>
      <c r="I1332" t="s">
        <v>53</v>
      </c>
      <c r="J1332">
        <v>291322</v>
      </c>
      <c r="K1332">
        <v>13231882</v>
      </c>
      <c r="L1332">
        <v>3.5</v>
      </c>
      <c r="M1332">
        <v>0.18</v>
      </c>
    </row>
    <row r="1333" spans="1:13" x14ac:dyDescent="0.2">
      <c r="A1333" t="s">
        <v>324</v>
      </c>
      <c r="B1333" t="s">
        <v>112</v>
      </c>
      <c r="C1333">
        <v>67</v>
      </c>
      <c r="D1333">
        <v>14.083</v>
      </c>
      <c r="E1333">
        <f t="shared" si="20"/>
        <v>14.08</v>
      </c>
      <c r="F1333">
        <v>3152</v>
      </c>
      <c r="G1333">
        <v>3161</v>
      </c>
      <c r="H1333">
        <v>3185</v>
      </c>
      <c r="I1333" t="s">
        <v>53</v>
      </c>
      <c r="J1333">
        <v>213991</v>
      </c>
      <c r="K1333">
        <v>11512854</v>
      </c>
      <c r="L1333">
        <v>3.04</v>
      </c>
      <c r="M1333">
        <v>0.157</v>
      </c>
    </row>
    <row r="1334" spans="1:13" x14ac:dyDescent="0.2">
      <c r="A1334" t="s">
        <v>324</v>
      </c>
      <c r="B1334" t="s">
        <v>113</v>
      </c>
      <c r="C1334">
        <v>68</v>
      </c>
      <c r="D1334">
        <v>14.252000000000001</v>
      </c>
      <c r="E1334">
        <f t="shared" si="20"/>
        <v>14.25</v>
      </c>
      <c r="F1334">
        <v>3185</v>
      </c>
      <c r="G1334">
        <v>3215</v>
      </c>
      <c r="H1334">
        <v>3276</v>
      </c>
      <c r="I1334" t="s">
        <v>53</v>
      </c>
      <c r="J1334">
        <v>1726475</v>
      </c>
      <c r="K1334">
        <v>69896089</v>
      </c>
      <c r="L1334">
        <v>18.47</v>
      </c>
      <c r="M1334">
        <v>0.95299999999999996</v>
      </c>
    </row>
    <row r="1335" spans="1:13" x14ac:dyDescent="0.2">
      <c r="A1335" t="s">
        <v>324</v>
      </c>
      <c r="B1335" t="s">
        <v>114</v>
      </c>
      <c r="C1335">
        <v>69</v>
      </c>
      <c r="D1335">
        <v>14.507999999999999</v>
      </c>
      <c r="E1335">
        <f t="shared" si="20"/>
        <v>14.51</v>
      </c>
      <c r="F1335">
        <v>3276</v>
      </c>
      <c r="G1335">
        <v>3296</v>
      </c>
      <c r="H1335">
        <v>3302</v>
      </c>
      <c r="I1335" t="s">
        <v>53</v>
      </c>
      <c r="J1335">
        <v>159508</v>
      </c>
      <c r="K1335">
        <v>5779620</v>
      </c>
      <c r="L1335">
        <v>1.53</v>
      </c>
      <c r="M1335">
        <v>7.9000000000000001E-2</v>
      </c>
    </row>
    <row r="1336" spans="1:13" x14ac:dyDescent="0.2">
      <c r="A1336" t="s">
        <v>324</v>
      </c>
      <c r="B1336" t="s">
        <v>115</v>
      </c>
      <c r="C1336">
        <v>70</v>
      </c>
      <c r="D1336">
        <v>14.595000000000001</v>
      </c>
      <c r="E1336">
        <f t="shared" si="20"/>
        <v>14.6</v>
      </c>
      <c r="F1336">
        <v>3302</v>
      </c>
      <c r="G1336">
        <v>3323</v>
      </c>
      <c r="H1336">
        <v>3338</v>
      </c>
      <c r="I1336" t="s">
        <v>53</v>
      </c>
      <c r="J1336">
        <v>406177</v>
      </c>
      <c r="K1336">
        <v>18465324</v>
      </c>
      <c r="L1336">
        <v>4.88</v>
      </c>
      <c r="M1336">
        <v>0.252</v>
      </c>
    </row>
    <row r="1337" spans="1:13" x14ac:dyDescent="0.2">
      <c r="A1337" t="s">
        <v>324</v>
      </c>
      <c r="B1337" t="s">
        <v>116</v>
      </c>
      <c r="C1337">
        <v>71</v>
      </c>
      <c r="D1337">
        <v>14.731999999999999</v>
      </c>
      <c r="E1337">
        <f t="shared" si="20"/>
        <v>14.73</v>
      </c>
      <c r="F1337">
        <v>3338</v>
      </c>
      <c r="G1337">
        <v>3366</v>
      </c>
      <c r="H1337">
        <v>3381</v>
      </c>
      <c r="I1337" t="s">
        <v>53</v>
      </c>
      <c r="J1337">
        <v>459425</v>
      </c>
      <c r="K1337">
        <v>26316900</v>
      </c>
      <c r="L1337">
        <v>6.95</v>
      </c>
      <c r="M1337">
        <v>0.35899999999999999</v>
      </c>
    </row>
    <row r="1338" spans="1:13" x14ac:dyDescent="0.2">
      <c r="A1338" t="s">
        <v>324</v>
      </c>
      <c r="B1338" t="s">
        <v>117</v>
      </c>
      <c r="C1338">
        <v>72</v>
      </c>
      <c r="D1338">
        <v>14.826000000000001</v>
      </c>
      <c r="E1338">
        <f t="shared" si="20"/>
        <v>14.83</v>
      </c>
      <c r="F1338">
        <v>3381</v>
      </c>
      <c r="G1338">
        <v>3396</v>
      </c>
      <c r="H1338">
        <v>3406</v>
      </c>
      <c r="I1338" t="s">
        <v>53</v>
      </c>
      <c r="J1338">
        <v>440111</v>
      </c>
      <c r="K1338">
        <v>16644203</v>
      </c>
      <c r="L1338">
        <v>4.4000000000000004</v>
      </c>
      <c r="M1338">
        <v>0.22700000000000001</v>
      </c>
    </row>
    <row r="1339" spans="1:13" x14ac:dyDescent="0.2">
      <c r="A1339" t="s">
        <v>324</v>
      </c>
      <c r="B1339" t="s">
        <v>118</v>
      </c>
      <c r="C1339">
        <v>73</v>
      </c>
      <c r="D1339">
        <v>14.88</v>
      </c>
      <c r="E1339">
        <f t="shared" si="20"/>
        <v>14.88</v>
      </c>
      <c r="F1339">
        <v>3406</v>
      </c>
      <c r="G1339">
        <v>3413</v>
      </c>
      <c r="H1339">
        <v>3440</v>
      </c>
      <c r="I1339" t="s">
        <v>53</v>
      </c>
      <c r="J1339">
        <v>412860</v>
      </c>
      <c r="K1339">
        <v>17638171</v>
      </c>
      <c r="L1339">
        <v>4.66</v>
      </c>
      <c r="M1339">
        <v>0.24099999999999999</v>
      </c>
    </row>
    <row r="1340" spans="1:13" x14ac:dyDescent="0.2">
      <c r="A1340" t="s">
        <v>324</v>
      </c>
      <c r="B1340" t="s">
        <v>119</v>
      </c>
      <c r="C1340">
        <v>74</v>
      </c>
      <c r="D1340">
        <v>15.04</v>
      </c>
      <c r="E1340">
        <f t="shared" si="20"/>
        <v>15.04</v>
      </c>
      <c r="F1340">
        <v>3440</v>
      </c>
      <c r="G1340">
        <v>3464</v>
      </c>
      <c r="H1340">
        <v>3484</v>
      </c>
      <c r="I1340" t="s">
        <v>135</v>
      </c>
      <c r="J1340">
        <v>356175</v>
      </c>
      <c r="K1340">
        <v>23494474</v>
      </c>
      <c r="L1340">
        <v>6.21</v>
      </c>
      <c r="M1340">
        <v>0.32</v>
      </c>
    </row>
    <row r="1341" spans="1:13" x14ac:dyDescent="0.2">
      <c r="A1341" t="s">
        <v>324</v>
      </c>
      <c r="B1341" t="s">
        <v>120</v>
      </c>
      <c r="C1341">
        <v>75</v>
      </c>
      <c r="D1341">
        <v>15.194000000000001</v>
      </c>
      <c r="E1341">
        <f t="shared" si="20"/>
        <v>15.19</v>
      </c>
      <c r="F1341">
        <v>3484</v>
      </c>
      <c r="G1341">
        <v>3513</v>
      </c>
      <c r="H1341">
        <v>3546</v>
      </c>
      <c r="I1341" t="s">
        <v>60</v>
      </c>
      <c r="J1341">
        <v>889153</v>
      </c>
      <c r="K1341">
        <v>59997225</v>
      </c>
      <c r="L1341">
        <v>15.85</v>
      </c>
      <c r="M1341">
        <v>0.81799999999999995</v>
      </c>
    </row>
    <row r="1342" spans="1:13" x14ac:dyDescent="0.2">
      <c r="A1342" t="s">
        <v>324</v>
      </c>
      <c r="B1342" t="s">
        <v>121</v>
      </c>
      <c r="C1342">
        <v>76</v>
      </c>
      <c r="D1342">
        <v>15.356999999999999</v>
      </c>
      <c r="E1342">
        <f t="shared" si="20"/>
        <v>15.36</v>
      </c>
      <c r="F1342">
        <v>3546</v>
      </c>
      <c r="G1342">
        <v>3564</v>
      </c>
      <c r="H1342">
        <v>3593</v>
      </c>
      <c r="I1342" t="s">
        <v>48</v>
      </c>
      <c r="J1342">
        <v>671375</v>
      </c>
      <c r="K1342">
        <v>40010774</v>
      </c>
      <c r="L1342">
        <v>10.57</v>
      </c>
      <c r="M1342">
        <v>0.54600000000000004</v>
      </c>
    </row>
    <row r="1343" spans="1:13" x14ac:dyDescent="0.2">
      <c r="A1343" t="s">
        <v>324</v>
      </c>
      <c r="B1343" t="s">
        <v>122</v>
      </c>
      <c r="C1343">
        <v>77</v>
      </c>
      <c r="D1343">
        <v>15.547000000000001</v>
      </c>
      <c r="E1343">
        <f t="shared" si="20"/>
        <v>15.55</v>
      </c>
      <c r="F1343">
        <v>3593</v>
      </c>
      <c r="G1343">
        <v>3624</v>
      </c>
      <c r="H1343">
        <v>3675</v>
      </c>
      <c r="I1343" t="s">
        <v>48</v>
      </c>
      <c r="J1343">
        <v>2267651</v>
      </c>
      <c r="K1343">
        <v>100044625</v>
      </c>
      <c r="L1343">
        <v>26.43</v>
      </c>
      <c r="M1343">
        <v>1.365</v>
      </c>
    </row>
    <row r="1344" spans="1:13" x14ac:dyDescent="0.2">
      <c r="A1344" t="s">
        <v>324</v>
      </c>
      <c r="B1344" t="s">
        <v>123</v>
      </c>
      <c r="C1344">
        <v>78</v>
      </c>
      <c r="D1344">
        <v>15.77</v>
      </c>
      <c r="E1344">
        <f t="shared" si="20"/>
        <v>15.77</v>
      </c>
      <c r="F1344">
        <v>3675</v>
      </c>
      <c r="G1344">
        <v>3695</v>
      </c>
      <c r="H1344">
        <v>3715</v>
      </c>
      <c r="I1344" t="s">
        <v>135</v>
      </c>
      <c r="J1344">
        <v>469231</v>
      </c>
      <c r="K1344">
        <v>21310476</v>
      </c>
      <c r="L1344">
        <v>5.63</v>
      </c>
      <c r="M1344">
        <v>0.29099999999999998</v>
      </c>
    </row>
    <row r="1345" spans="1:13" x14ac:dyDescent="0.2">
      <c r="A1345" t="s">
        <v>324</v>
      </c>
      <c r="B1345" t="s">
        <v>124</v>
      </c>
      <c r="C1345">
        <v>79</v>
      </c>
      <c r="D1345">
        <v>15.891999999999999</v>
      </c>
      <c r="E1345">
        <f t="shared" si="20"/>
        <v>15.89</v>
      </c>
      <c r="F1345">
        <v>3715</v>
      </c>
      <c r="G1345">
        <v>3733</v>
      </c>
      <c r="H1345">
        <v>3743</v>
      </c>
      <c r="I1345" t="s">
        <v>135</v>
      </c>
      <c r="J1345">
        <v>272168</v>
      </c>
      <c r="K1345">
        <v>12109927</v>
      </c>
      <c r="L1345">
        <v>3.2</v>
      </c>
      <c r="M1345">
        <v>0.16500000000000001</v>
      </c>
    </row>
    <row r="1346" spans="1:13" x14ac:dyDescent="0.2">
      <c r="A1346" t="s">
        <v>324</v>
      </c>
      <c r="B1346" t="s">
        <v>125</v>
      </c>
      <c r="C1346">
        <v>80</v>
      </c>
      <c r="D1346">
        <v>15.938000000000001</v>
      </c>
      <c r="E1346">
        <f t="shared" si="20"/>
        <v>15.94</v>
      </c>
      <c r="F1346">
        <v>3743</v>
      </c>
      <c r="G1346">
        <v>3748</v>
      </c>
      <c r="H1346">
        <v>3762</v>
      </c>
      <c r="I1346" t="s">
        <v>135</v>
      </c>
      <c r="J1346">
        <v>264210</v>
      </c>
      <c r="K1346">
        <v>8319411</v>
      </c>
      <c r="L1346">
        <v>2.2000000000000002</v>
      </c>
      <c r="M1346">
        <v>0.113</v>
      </c>
    </row>
    <row r="1347" spans="1:13" x14ac:dyDescent="0.2">
      <c r="A1347" t="s">
        <v>324</v>
      </c>
      <c r="B1347" t="s">
        <v>126</v>
      </c>
      <c r="C1347">
        <v>81</v>
      </c>
      <c r="D1347">
        <v>16.145</v>
      </c>
      <c r="E1347">
        <f t="shared" ref="E1347:E1410" si="21">ROUND(D1347,2)</f>
        <v>16.149999999999999</v>
      </c>
      <c r="F1347">
        <v>3793</v>
      </c>
      <c r="G1347">
        <v>3813</v>
      </c>
      <c r="H1347">
        <v>3834</v>
      </c>
      <c r="I1347" t="s">
        <v>135</v>
      </c>
      <c r="J1347">
        <v>191639</v>
      </c>
      <c r="K1347">
        <v>12742368</v>
      </c>
      <c r="L1347">
        <v>3.37</v>
      </c>
      <c r="M1347">
        <v>0.17399999999999999</v>
      </c>
    </row>
    <row r="1348" spans="1:13" x14ac:dyDescent="0.2">
      <c r="A1348" t="s">
        <v>324</v>
      </c>
      <c r="B1348" t="s">
        <v>127</v>
      </c>
      <c r="C1348">
        <v>82</v>
      </c>
      <c r="D1348">
        <v>16.228000000000002</v>
      </c>
      <c r="E1348">
        <f t="shared" si="21"/>
        <v>16.23</v>
      </c>
      <c r="F1348">
        <v>3834</v>
      </c>
      <c r="G1348">
        <v>3840</v>
      </c>
      <c r="H1348">
        <v>3861</v>
      </c>
      <c r="I1348" t="s">
        <v>135</v>
      </c>
      <c r="J1348">
        <v>159609</v>
      </c>
      <c r="K1348">
        <v>7370211</v>
      </c>
      <c r="L1348">
        <v>1.95</v>
      </c>
      <c r="M1348">
        <v>0.10100000000000001</v>
      </c>
    </row>
    <row r="1349" spans="1:13" x14ac:dyDescent="0.2">
      <c r="A1349" t="s">
        <v>324</v>
      </c>
      <c r="B1349" t="s">
        <v>144</v>
      </c>
      <c r="C1349">
        <v>83</v>
      </c>
      <c r="D1349">
        <v>16.434000000000001</v>
      </c>
      <c r="E1349">
        <f t="shared" si="21"/>
        <v>16.43</v>
      </c>
      <c r="F1349">
        <v>3861</v>
      </c>
      <c r="G1349">
        <v>3905</v>
      </c>
      <c r="H1349">
        <v>3925</v>
      </c>
      <c r="I1349" t="s">
        <v>135</v>
      </c>
      <c r="J1349">
        <v>280609</v>
      </c>
      <c r="K1349">
        <v>22480851</v>
      </c>
      <c r="L1349">
        <v>5.94</v>
      </c>
      <c r="M1349">
        <v>0.307</v>
      </c>
    </row>
    <row r="1350" spans="1:13" x14ac:dyDescent="0.2">
      <c r="A1350" t="s">
        <v>324</v>
      </c>
      <c r="B1350" t="s">
        <v>145</v>
      </c>
      <c r="C1350">
        <v>84</v>
      </c>
      <c r="D1350">
        <v>16.541</v>
      </c>
      <c r="E1350">
        <f t="shared" si="21"/>
        <v>16.54</v>
      </c>
      <c r="F1350">
        <v>3925</v>
      </c>
      <c r="G1350">
        <v>3939</v>
      </c>
      <c r="H1350">
        <v>3959</v>
      </c>
      <c r="I1350" t="s">
        <v>135</v>
      </c>
      <c r="J1350">
        <v>185683</v>
      </c>
      <c r="K1350">
        <v>9953665</v>
      </c>
      <c r="L1350">
        <v>2.63</v>
      </c>
      <c r="M1350">
        <v>0.13600000000000001</v>
      </c>
    </row>
    <row r="1351" spans="1:13" x14ac:dyDescent="0.2">
      <c r="A1351" t="s">
        <v>324</v>
      </c>
      <c r="B1351" t="s">
        <v>146</v>
      </c>
      <c r="C1351">
        <v>85</v>
      </c>
      <c r="D1351">
        <v>16.716000000000001</v>
      </c>
      <c r="E1351">
        <f t="shared" si="21"/>
        <v>16.72</v>
      </c>
      <c r="F1351">
        <v>3959</v>
      </c>
      <c r="G1351">
        <v>3994</v>
      </c>
      <c r="H1351">
        <v>4021</v>
      </c>
      <c r="I1351" t="s">
        <v>135</v>
      </c>
      <c r="J1351">
        <v>386098</v>
      </c>
      <c r="K1351">
        <v>22577530</v>
      </c>
      <c r="L1351">
        <v>5.96</v>
      </c>
      <c r="M1351">
        <v>0.308</v>
      </c>
    </row>
    <row r="1352" spans="1:13" x14ac:dyDescent="0.2">
      <c r="A1352" t="s">
        <v>324</v>
      </c>
      <c r="B1352" t="s">
        <v>147</v>
      </c>
      <c r="C1352">
        <v>86</v>
      </c>
      <c r="D1352">
        <v>16.896999999999998</v>
      </c>
      <c r="E1352">
        <f t="shared" si="21"/>
        <v>16.899999999999999</v>
      </c>
      <c r="F1352">
        <v>4021</v>
      </c>
      <c r="G1352">
        <v>4051</v>
      </c>
      <c r="H1352">
        <v>4073</v>
      </c>
      <c r="I1352" t="s">
        <v>135</v>
      </c>
      <c r="J1352">
        <v>296185</v>
      </c>
      <c r="K1352">
        <v>19930495</v>
      </c>
      <c r="L1352">
        <v>5.27</v>
      </c>
      <c r="M1352">
        <v>0.27200000000000002</v>
      </c>
    </row>
    <row r="1353" spans="1:13" x14ac:dyDescent="0.2">
      <c r="A1353" t="s">
        <v>324</v>
      </c>
      <c r="B1353" t="s">
        <v>148</v>
      </c>
      <c r="C1353">
        <v>87</v>
      </c>
      <c r="D1353">
        <v>17.035</v>
      </c>
      <c r="E1353">
        <f t="shared" si="21"/>
        <v>17.04</v>
      </c>
      <c r="F1353">
        <v>4073</v>
      </c>
      <c r="G1353">
        <v>4095</v>
      </c>
      <c r="H1353">
        <v>4115</v>
      </c>
      <c r="I1353" t="s">
        <v>135</v>
      </c>
      <c r="J1353">
        <v>166328</v>
      </c>
      <c r="K1353">
        <v>11644336</v>
      </c>
      <c r="L1353">
        <v>3.08</v>
      </c>
      <c r="M1353">
        <v>0.159</v>
      </c>
    </row>
    <row r="1354" spans="1:13" x14ac:dyDescent="0.2">
      <c r="A1354" t="s">
        <v>324</v>
      </c>
      <c r="B1354" t="s">
        <v>149</v>
      </c>
      <c r="C1354">
        <v>88</v>
      </c>
      <c r="D1354">
        <v>17.183</v>
      </c>
      <c r="E1354">
        <f t="shared" si="21"/>
        <v>17.18</v>
      </c>
      <c r="F1354">
        <v>4115</v>
      </c>
      <c r="G1354">
        <v>4142</v>
      </c>
      <c r="H1354">
        <v>4171</v>
      </c>
      <c r="I1354" t="s">
        <v>135</v>
      </c>
      <c r="J1354">
        <v>336396</v>
      </c>
      <c r="K1354">
        <v>24192939</v>
      </c>
      <c r="L1354">
        <v>6.39</v>
      </c>
      <c r="M1354">
        <v>0.33</v>
      </c>
    </row>
    <row r="1355" spans="1:13" x14ac:dyDescent="0.2">
      <c r="A1355" t="s">
        <v>324</v>
      </c>
      <c r="B1355" t="s">
        <v>150</v>
      </c>
      <c r="C1355">
        <v>89</v>
      </c>
      <c r="D1355">
        <v>17.295999999999999</v>
      </c>
      <c r="E1355">
        <f t="shared" si="21"/>
        <v>17.3</v>
      </c>
      <c r="F1355">
        <v>4171</v>
      </c>
      <c r="G1355">
        <v>4177</v>
      </c>
      <c r="H1355">
        <v>4198</v>
      </c>
      <c r="I1355" t="s">
        <v>135</v>
      </c>
      <c r="J1355">
        <v>207871</v>
      </c>
      <c r="K1355">
        <v>9091017</v>
      </c>
      <c r="L1355">
        <v>2.4</v>
      </c>
      <c r="M1355">
        <v>0.124</v>
      </c>
    </row>
    <row r="1356" spans="1:13" x14ac:dyDescent="0.2">
      <c r="A1356" t="s">
        <v>324</v>
      </c>
      <c r="B1356" t="s">
        <v>151</v>
      </c>
      <c r="C1356">
        <v>90</v>
      </c>
      <c r="D1356">
        <v>17.443000000000001</v>
      </c>
      <c r="E1356">
        <f t="shared" si="21"/>
        <v>17.440000000000001</v>
      </c>
      <c r="F1356">
        <v>4198</v>
      </c>
      <c r="G1356">
        <v>4224</v>
      </c>
      <c r="H1356">
        <v>4258</v>
      </c>
      <c r="I1356" t="s">
        <v>135</v>
      </c>
      <c r="J1356">
        <v>520425</v>
      </c>
      <c r="K1356">
        <v>35989732</v>
      </c>
      <c r="L1356">
        <v>9.51</v>
      </c>
      <c r="M1356">
        <v>0.49099999999999999</v>
      </c>
    </row>
    <row r="1357" spans="1:13" x14ac:dyDescent="0.2">
      <c r="A1357" t="s">
        <v>324</v>
      </c>
      <c r="B1357" t="s">
        <v>152</v>
      </c>
      <c r="C1357">
        <v>91</v>
      </c>
      <c r="D1357">
        <v>17.585999999999999</v>
      </c>
      <c r="E1357">
        <f t="shared" si="21"/>
        <v>17.59</v>
      </c>
      <c r="F1357">
        <v>4258</v>
      </c>
      <c r="G1357">
        <v>4269</v>
      </c>
      <c r="H1357">
        <v>4282</v>
      </c>
      <c r="I1357" t="s">
        <v>135</v>
      </c>
      <c r="J1357">
        <v>279484</v>
      </c>
      <c r="K1357">
        <v>10819101</v>
      </c>
      <c r="L1357">
        <v>2.86</v>
      </c>
      <c r="M1357">
        <v>0.14799999999999999</v>
      </c>
    </row>
    <row r="1358" spans="1:13" x14ac:dyDescent="0.2">
      <c r="A1358" t="s">
        <v>324</v>
      </c>
      <c r="B1358" t="s">
        <v>153</v>
      </c>
      <c r="C1358">
        <v>92</v>
      </c>
      <c r="D1358">
        <v>17.690000000000001</v>
      </c>
      <c r="E1358">
        <f t="shared" si="21"/>
        <v>17.690000000000001</v>
      </c>
      <c r="F1358">
        <v>4282</v>
      </c>
      <c r="G1358">
        <v>4302</v>
      </c>
      <c r="H1358">
        <v>4332</v>
      </c>
      <c r="I1358" t="s">
        <v>135</v>
      </c>
      <c r="J1358">
        <v>631138</v>
      </c>
      <c r="K1358">
        <v>36254499</v>
      </c>
      <c r="L1358">
        <v>9.58</v>
      </c>
      <c r="M1358">
        <v>0.49399999999999999</v>
      </c>
    </row>
    <row r="1359" spans="1:13" x14ac:dyDescent="0.2">
      <c r="A1359" t="s">
        <v>324</v>
      </c>
      <c r="B1359" t="s">
        <v>154</v>
      </c>
      <c r="C1359">
        <v>93</v>
      </c>
      <c r="D1359">
        <v>17.832999999999998</v>
      </c>
      <c r="E1359">
        <f t="shared" si="21"/>
        <v>17.829999999999998</v>
      </c>
      <c r="F1359">
        <v>4332</v>
      </c>
      <c r="G1359">
        <v>4347</v>
      </c>
      <c r="H1359">
        <v>4358</v>
      </c>
      <c r="I1359" t="s">
        <v>53</v>
      </c>
      <c r="J1359">
        <v>430746</v>
      </c>
      <c r="K1359">
        <v>18147813</v>
      </c>
      <c r="L1359">
        <v>4.79</v>
      </c>
      <c r="M1359">
        <v>0.248</v>
      </c>
    </row>
    <row r="1360" spans="1:13" x14ac:dyDescent="0.2">
      <c r="A1360" t="s">
        <v>324</v>
      </c>
      <c r="B1360" t="s">
        <v>155</v>
      </c>
      <c r="C1360">
        <v>94</v>
      </c>
      <c r="D1360">
        <v>17.923999999999999</v>
      </c>
      <c r="E1360">
        <f t="shared" si="21"/>
        <v>17.920000000000002</v>
      </c>
      <c r="F1360">
        <v>4358</v>
      </c>
      <c r="G1360">
        <v>4376</v>
      </c>
      <c r="H1360">
        <v>4385</v>
      </c>
      <c r="I1360" t="s">
        <v>107</v>
      </c>
      <c r="J1360">
        <v>413188</v>
      </c>
      <c r="K1360">
        <v>19631404</v>
      </c>
      <c r="L1360">
        <v>5.19</v>
      </c>
      <c r="M1360">
        <v>0.26800000000000002</v>
      </c>
    </row>
    <row r="1361" spans="1:13" x14ac:dyDescent="0.2">
      <c r="A1361" t="s">
        <v>324</v>
      </c>
      <c r="B1361" t="s">
        <v>206</v>
      </c>
      <c r="C1361">
        <v>95</v>
      </c>
      <c r="D1361">
        <v>18.035</v>
      </c>
      <c r="E1361">
        <f t="shared" si="21"/>
        <v>18.04</v>
      </c>
      <c r="F1361">
        <v>4385</v>
      </c>
      <c r="G1361">
        <v>4411</v>
      </c>
      <c r="H1361">
        <v>4428</v>
      </c>
      <c r="I1361" t="s">
        <v>107</v>
      </c>
      <c r="J1361">
        <v>445564</v>
      </c>
      <c r="K1361">
        <v>30837463</v>
      </c>
      <c r="L1361">
        <v>8.15</v>
      </c>
      <c r="M1361">
        <v>0.42099999999999999</v>
      </c>
    </row>
    <row r="1362" spans="1:13" x14ac:dyDescent="0.2">
      <c r="A1362" t="s">
        <v>324</v>
      </c>
      <c r="B1362" t="s">
        <v>207</v>
      </c>
      <c r="C1362">
        <v>96</v>
      </c>
      <c r="D1362">
        <v>18.143999999999998</v>
      </c>
      <c r="E1362">
        <f t="shared" si="21"/>
        <v>18.14</v>
      </c>
      <c r="F1362">
        <v>4428</v>
      </c>
      <c r="G1362">
        <v>4445</v>
      </c>
      <c r="H1362">
        <v>4457</v>
      </c>
      <c r="I1362" t="s">
        <v>107</v>
      </c>
      <c r="J1362">
        <v>677074</v>
      </c>
      <c r="K1362">
        <v>27424215</v>
      </c>
      <c r="L1362">
        <v>7.24</v>
      </c>
      <c r="M1362">
        <v>0.374</v>
      </c>
    </row>
    <row r="1363" spans="1:13" x14ac:dyDescent="0.2">
      <c r="A1363" t="s">
        <v>324</v>
      </c>
      <c r="B1363" t="s">
        <v>208</v>
      </c>
      <c r="C1363">
        <v>97</v>
      </c>
      <c r="D1363">
        <v>18.21</v>
      </c>
      <c r="E1363">
        <f t="shared" si="21"/>
        <v>18.21</v>
      </c>
      <c r="F1363">
        <v>4457</v>
      </c>
      <c r="G1363">
        <v>4467</v>
      </c>
      <c r="H1363">
        <v>4483</v>
      </c>
      <c r="I1363" t="s">
        <v>107</v>
      </c>
      <c r="J1363">
        <v>825043</v>
      </c>
      <c r="K1363">
        <v>29439038</v>
      </c>
      <c r="L1363">
        <v>7.78</v>
      </c>
      <c r="M1363">
        <v>0.40200000000000002</v>
      </c>
    </row>
    <row r="1364" spans="1:13" x14ac:dyDescent="0.2">
      <c r="A1364" t="s">
        <v>324</v>
      </c>
      <c r="B1364" t="s">
        <v>209</v>
      </c>
      <c r="C1364">
        <v>98</v>
      </c>
      <c r="D1364">
        <v>18.291</v>
      </c>
      <c r="E1364">
        <f t="shared" si="21"/>
        <v>18.29</v>
      </c>
      <c r="F1364">
        <v>4483</v>
      </c>
      <c r="G1364">
        <v>4492</v>
      </c>
      <c r="H1364">
        <v>4505</v>
      </c>
      <c r="I1364" t="s">
        <v>107</v>
      </c>
      <c r="J1364">
        <v>368131</v>
      </c>
      <c r="K1364">
        <v>13507133</v>
      </c>
      <c r="L1364">
        <v>3.57</v>
      </c>
      <c r="M1364">
        <v>0.184</v>
      </c>
    </row>
    <row r="1365" spans="1:13" x14ac:dyDescent="0.2">
      <c r="A1365" t="s">
        <v>324</v>
      </c>
      <c r="B1365" t="s">
        <v>210</v>
      </c>
      <c r="C1365">
        <v>99</v>
      </c>
      <c r="D1365">
        <v>18.39</v>
      </c>
      <c r="E1365">
        <f t="shared" si="21"/>
        <v>18.39</v>
      </c>
      <c r="F1365">
        <v>4505</v>
      </c>
      <c r="G1365">
        <v>4523</v>
      </c>
      <c r="H1365">
        <v>4546</v>
      </c>
      <c r="I1365" t="s">
        <v>107</v>
      </c>
      <c r="J1365">
        <v>934514</v>
      </c>
      <c r="K1365">
        <v>44214580</v>
      </c>
      <c r="L1365">
        <v>11.68</v>
      </c>
      <c r="M1365">
        <v>0.60299999999999998</v>
      </c>
    </row>
    <row r="1366" spans="1:13" x14ac:dyDescent="0.2">
      <c r="A1366" t="s">
        <v>324</v>
      </c>
      <c r="B1366" t="s">
        <v>211</v>
      </c>
      <c r="C1366">
        <v>100</v>
      </c>
      <c r="D1366">
        <v>18.515000000000001</v>
      </c>
      <c r="E1366">
        <f t="shared" si="21"/>
        <v>18.52</v>
      </c>
      <c r="F1366">
        <v>4546</v>
      </c>
      <c r="G1366">
        <v>4563</v>
      </c>
      <c r="H1366">
        <v>4580</v>
      </c>
      <c r="I1366" t="s">
        <v>53</v>
      </c>
      <c r="J1366">
        <v>1879676</v>
      </c>
      <c r="K1366">
        <v>68338316</v>
      </c>
      <c r="L1366">
        <v>18.05</v>
      </c>
      <c r="M1366">
        <v>0.93200000000000005</v>
      </c>
    </row>
    <row r="1367" spans="1:13" x14ac:dyDescent="0.2">
      <c r="A1367" t="s">
        <v>324</v>
      </c>
      <c r="B1367" t="s">
        <v>212</v>
      </c>
      <c r="C1367">
        <v>101</v>
      </c>
      <c r="D1367">
        <v>18.596</v>
      </c>
      <c r="E1367">
        <f t="shared" si="21"/>
        <v>18.600000000000001</v>
      </c>
      <c r="F1367">
        <v>4580</v>
      </c>
      <c r="G1367">
        <v>4588</v>
      </c>
      <c r="H1367">
        <v>4617</v>
      </c>
      <c r="I1367" t="s">
        <v>51</v>
      </c>
      <c r="J1367">
        <v>701071</v>
      </c>
      <c r="K1367">
        <v>38743902</v>
      </c>
      <c r="L1367">
        <v>10.24</v>
      </c>
      <c r="M1367">
        <v>0.52800000000000002</v>
      </c>
    </row>
    <row r="1368" spans="1:13" x14ac:dyDescent="0.2">
      <c r="A1368" t="s">
        <v>324</v>
      </c>
      <c r="B1368" t="s">
        <v>213</v>
      </c>
      <c r="C1368">
        <v>102</v>
      </c>
      <c r="D1368">
        <v>18.757999999999999</v>
      </c>
      <c r="E1368">
        <f t="shared" si="21"/>
        <v>18.760000000000002</v>
      </c>
      <c r="F1368">
        <v>4617</v>
      </c>
      <c r="G1368">
        <v>4640</v>
      </c>
      <c r="H1368">
        <v>4661</v>
      </c>
      <c r="I1368" t="s">
        <v>51</v>
      </c>
      <c r="J1368">
        <v>6882861</v>
      </c>
      <c r="K1368">
        <v>219248354</v>
      </c>
      <c r="L1368">
        <v>57.92</v>
      </c>
      <c r="M1368">
        <v>2.99</v>
      </c>
    </row>
    <row r="1369" spans="1:13" x14ac:dyDescent="0.2">
      <c r="A1369" t="s">
        <v>324</v>
      </c>
      <c r="B1369" t="s">
        <v>214</v>
      </c>
      <c r="C1369">
        <v>103</v>
      </c>
      <c r="D1369">
        <v>18.89</v>
      </c>
      <c r="E1369">
        <f t="shared" si="21"/>
        <v>18.89</v>
      </c>
      <c r="F1369">
        <v>4661</v>
      </c>
      <c r="G1369">
        <v>4682</v>
      </c>
      <c r="H1369">
        <v>4697</v>
      </c>
      <c r="I1369" t="s">
        <v>51</v>
      </c>
      <c r="J1369">
        <v>11795523</v>
      </c>
      <c r="K1369">
        <v>339521459</v>
      </c>
      <c r="L1369">
        <v>89.69</v>
      </c>
      <c r="M1369">
        <v>4.6310000000000002</v>
      </c>
    </row>
    <row r="1370" spans="1:13" x14ac:dyDescent="0.2">
      <c r="A1370" t="s">
        <v>324</v>
      </c>
      <c r="B1370" t="s">
        <v>215</v>
      </c>
      <c r="C1370">
        <v>104</v>
      </c>
      <c r="D1370">
        <v>18.959</v>
      </c>
      <c r="E1370">
        <f t="shared" si="21"/>
        <v>18.96</v>
      </c>
      <c r="F1370">
        <v>4697</v>
      </c>
      <c r="G1370">
        <v>4703</v>
      </c>
      <c r="H1370">
        <v>4729</v>
      </c>
      <c r="I1370" t="s">
        <v>51</v>
      </c>
      <c r="J1370">
        <v>1843435</v>
      </c>
      <c r="K1370">
        <v>65336413</v>
      </c>
      <c r="L1370">
        <v>17.260000000000002</v>
      </c>
      <c r="M1370">
        <v>0.89100000000000001</v>
      </c>
    </row>
    <row r="1371" spans="1:13" x14ac:dyDescent="0.2">
      <c r="A1371" t="s">
        <v>324</v>
      </c>
      <c r="B1371" t="s">
        <v>216</v>
      </c>
      <c r="C1371">
        <v>105</v>
      </c>
      <c r="D1371">
        <v>19.108000000000001</v>
      </c>
      <c r="E1371">
        <f t="shared" si="21"/>
        <v>19.11</v>
      </c>
      <c r="F1371">
        <v>4729</v>
      </c>
      <c r="G1371">
        <v>4750</v>
      </c>
      <c r="H1371">
        <v>4778</v>
      </c>
      <c r="I1371" t="s">
        <v>51</v>
      </c>
      <c r="J1371">
        <v>13216992</v>
      </c>
      <c r="K1371">
        <v>378529124</v>
      </c>
      <c r="L1371">
        <v>100</v>
      </c>
      <c r="M1371">
        <v>5.1630000000000003</v>
      </c>
    </row>
    <row r="1372" spans="1:13" x14ac:dyDescent="0.2">
      <c r="A1372" t="s">
        <v>324</v>
      </c>
      <c r="B1372" t="s">
        <v>217</v>
      </c>
      <c r="C1372">
        <v>106</v>
      </c>
      <c r="D1372">
        <v>19.228999999999999</v>
      </c>
      <c r="E1372">
        <f t="shared" si="21"/>
        <v>19.23</v>
      </c>
      <c r="F1372">
        <v>4778</v>
      </c>
      <c r="G1372">
        <v>4789</v>
      </c>
      <c r="H1372">
        <v>4800</v>
      </c>
      <c r="I1372" t="s">
        <v>51</v>
      </c>
      <c r="J1372">
        <v>570907</v>
      </c>
      <c r="K1372">
        <v>21318155</v>
      </c>
      <c r="L1372">
        <v>5.63</v>
      </c>
      <c r="M1372">
        <v>0.29099999999999998</v>
      </c>
    </row>
    <row r="1373" spans="1:13" x14ac:dyDescent="0.2">
      <c r="A1373" t="s">
        <v>324</v>
      </c>
      <c r="B1373" t="s">
        <v>218</v>
      </c>
      <c r="C1373">
        <v>107</v>
      </c>
      <c r="D1373">
        <v>19.302</v>
      </c>
      <c r="E1373">
        <f t="shared" si="21"/>
        <v>19.3</v>
      </c>
      <c r="F1373">
        <v>4800</v>
      </c>
      <c r="G1373">
        <v>4812</v>
      </c>
      <c r="H1373">
        <v>4837</v>
      </c>
      <c r="I1373" t="s">
        <v>51</v>
      </c>
      <c r="J1373">
        <v>490877</v>
      </c>
      <c r="K1373">
        <v>29183319</v>
      </c>
      <c r="L1373">
        <v>7.71</v>
      </c>
      <c r="M1373">
        <v>0.39800000000000002</v>
      </c>
    </row>
    <row r="1374" spans="1:13" x14ac:dyDescent="0.2">
      <c r="A1374" t="s">
        <v>324</v>
      </c>
      <c r="B1374" t="s">
        <v>219</v>
      </c>
      <c r="C1374">
        <v>108</v>
      </c>
      <c r="D1374">
        <v>19.434999999999999</v>
      </c>
      <c r="E1374">
        <f t="shared" si="21"/>
        <v>19.440000000000001</v>
      </c>
      <c r="F1374">
        <v>4837</v>
      </c>
      <c r="G1374">
        <v>4854</v>
      </c>
      <c r="H1374">
        <v>4875</v>
      </c>
      <c r="I1374" t="s">
        <v>51</v>
      </c>
      <c r="J1374">
        <v>515860</v>
      </c>
      <c r="K1374">
        <v>29697538</v>
      </c>
      <c r="L1374">
        <v>7.85</v>
      </c>
      <c r="M1374">
        <v>0.40500000000000003</v>
      </c>
    </row>
    <row r="1375" spans="1:13" x14ac:dyDescent="0.2">
      <c r="A1375" t="s">
        <v>324</v>
      </c>
      <c r="B1375" t="s">
        <v>220</v>
      </c>
      <c r="C1375">
        <v>109</v>
      </c>
      <c r="D1375">
        <v>19.553999999999998</v>
      </c>
      <c r="E1375">
        <f t="shared" si="21"/>
        <v>19.55</v>
      </c>
      <c r="F1375">
        <v>4875</v>
      </c>
      <c r="G1375">
        <v>4891</v>
      </c>
      <c r="H1375">
        <v>4932</v>
      </c>
      <c r="I1375" t="s">
        <v>51</v>
      </c>
      <c r="J1375">
        <v>911787</v>
      </c>
      <c r="K1375">
        <v>56268524</v>
      </c>
      <c r="L1375">
        <v>14.87</v>
      </c>
      <c r="M1375">
        <v>0.76700000000000002</v>
      </c>
    </row>
    <row r="1376" spans="1:13" x14ac:dyDescent="0.2">
      <c r="A1376" t="s">
        <v>324</v>
      </c>
      <c r="B1376" t="s">
        <v>221</v>
      </c>
      <c r="C1376">
        <v>110</v>
      </c>
      <c r="D1376">
        <v>19.766999999999999</v>
      </c>
      <c r="E1376">
        <f t="shared" si="21"/>
        <v>19.77</v>
      </c>
      <c r="F1376">
        <v>4932</v>
      </c>
      <c r="G1376">
        <v>4959</v>
      </c>
      <c r="H1376">
        <v>4991</v>
      </c>
      <c r="I1376" t="s">
        <v>51</v>
      </c>
      <c r="J1376">
        <v>883233</v>
      </c>
      <c r="K1376">
        <v>58428469</v>
      </c>
      <c r="L1376">
        <v>15.44</v>
      </c>
      <c r="M1376">
        <v>0.79700000000000004</v>
      </c>
    </row>
    <row r="1377" spans="1:13" x14ac:dyDescent="0.2">
      <c r="A1377" t="s">
        <v>324</v>
      </c>
      <c r="B1377" t="s">
        <v>222</v>
      </c>
      <c r="C1377">
        <v>111</v>
      </c>
      <c r="D1377">
        <v>19.978999999999999</v>
      </c>
      <c r="E1377">
        <f t="shared" si="21"/>
        <v>19.98</v>
      </c>
      <c r="F1377">
        <v>4991</v>
      </c>
      <c r="G1377">
        <v>5026</v>
      </c>
      <c r="H1377">
        <v>5032</v>
      </c>
      <c r="I1377" t="s">
        <v>51</v>
      </c>
      <c r="J1377">
        <v>819003</v>
      </c>
      <c r="K1377">
        <v>40774870</v>
      </c>
      <c r="L1377">
        <v>10.77</v>
      </c>
      <c r="M1377">
        <v>0.55600000000000005</v>
      </c>
    </row>
    <row r="1378" spans="1:13" x14ac:dyDescent="0.2">
      <c r="A1378" t="s">
        <v>324</v>
      </c>
      <c r="B1378" t="s">
        <v>223</v>
      </c>
      <c r="C1378">
        <v>112</v>
      </c>
      <c r="D1378">
        <v>20.047999999999998</v>
      </c>
      <c r="E1378">
        <f t="shared" si="21"/>
        <v>20.05</v>
      </c>
      <c r="F1378">
        <v>5032</v>
      </c>
      <c r="G1378">
        <v>5048</v>
      </c>
      <c r="H1378">
        <v>5064</v>
      </c>
      <c r="I1378" t="s">
        <v>23</v>
      </c>
      <c r="J1378">
        <v>2758381</v>
      </c>
      <c r="K1378">
        <v>89422866</v>
      </c>
      <c r="L1378">
        <v>23.62</v>
      </c>
      <c r="M1378">
        <v>1.22</v>
      </c>
    </row>
    <row r="1379" spans="1:13" x14ac:dyDescent="0.2">
      <c r="A1379" t="s">
        <v>324</v>
      </c>
      <c r="B1379" t="s">
        <v>224</v>
      </c>
      <c r="C1379">
        <v>113</v>
      </c>
      <c r="D1379">
        <v>20.126999999999999</v>
      </c>
      <c r="E1379">
        <f t="shared" si="21"/>
        <v>20.13</v>
      </c>
      <c r="F1379">
        <v>5064</v>
      </c>
      <c r="G1379">
        <v>5073</v>
      </c>
      <c r="H1379">
        <v>5094</v>
      </c>
      <c r="I1379" t="s">
        <v>23</v>
      </c>
      <c r="J1379">
        <v>632613</v>
      </c>
      <c r="K1379">
        <v>30250378</v>
      </c>
      <c r="L1379">
        <v>7.99</v>
      </c>
      <c r="M1379">
        <v>0.41299999999999998</v>
      </c>
    </row>
    <row r="1380" spans="1:13" x14ac:dyDescent="0.2">
      <c r="A1380" t="s">
        <v>324</v>
      </c>
      <c r="B1380" t="s">
        <v>225</v>
      </c>
      <c r="C1380">
        <v>114</v>
      </c>
      <c r="D1380">
        <v>20.312000000000001</v>
      </c>
      <c r="E1380">
        <f t="shared" si="21"/>
        <v>20.309999999999999</v>
      </c>
      <c r="F1380">
        <v>5094</v>
      </c>
      <c r="G1380">
        <v>5131</v>
      </c>
      <c r="H1380">
        <v>5166</v>
      </c>
      <c r="I1380" t="s">
        <v>23</v>
      </c>
      <c r="J1380">
        <v>1327267</v>
      </c>
      <c r="K1380">
        <v>93990788</v>
      </c>
      <c r="L1380">
        <v>24.83</v>
      </c>
      <c r="M1380">
        <v>1.282</v>
      </c>
    </row>
    <row r="1381" spans="1:13" x14ac:dyDescent="0.2">
      <c r="A1381" t="s">
        <v>324</v>
      </c>
      <c r="B1381" t="s">
        <v>226</v>
      </c>
      <c r="C1381">
        <v>115</v>
      </c>
      <c r="D1381">
        <v>20.504000000000001</v>
      </c>
      <c r="E1381">
        <f t="shared" si="21"/>
        <v>20.5</v>
      </c>
      <c r="F1381">
        <v>5166</v>
      </c>
      <c r="G1381">
        <v>5192</v>
      </c>
      <c r="H1381">
        <v>5205</v>
      </c>
      <c r="I1381" t="s">
        <v>23</v>
      </c>
      <c r="J1381">
        <v>703447</v>
      </c>
      <c r="K1381">
        <v>36647253</v>
      </c>
      <c r="L1381">
        <v>9.68</v>
      </c>
      <c r="M1381">
        <v>0.5</v>
      </c>
    </row>
    <row r="1382" spans="1:13" x14ac:dyDescent="0.2">
      <c r="A1382" t="s">
        <v>324</v>
      </c>
      <c r="B1382" t="s">
        <v>227</v>
      </c>
      <c r="C1382">
        <v>116</v>
      </c>
      <c r="D1382">
        <v>20.573</v>
      </c>
      <c r="E1382">
        <f t="shared" si="21"/>
        <v>20.57</v>
      </c>
      <c r="F1382">
        <v>5205</v>
      </c>
      <c r="G1382">
        <v>5214</v>
      </c>
      <c r="H1382">
        <v>5221</v>
      </c>
      <c r="I1382" t="s">
        <v>23</v>
      </c>
      <c r="J1382">
        <v>426219</v>
      </c>
      <c r="K1382">
        <v>12302494</v>
      </c>
      <c r="L1382">
        <v>3.25</v>
      </c>
      <c r="M1382">
        <v>0.16800000000000001</v>
      </c>
    </row>
    <row r="1383" spans="1:13" x14ac:dyDescent="0.2">
      <c r="A1383" t="s">
        <v>324</v>
      </c>
      <c r="B1383" t="s">
        <v>228</v>
      </c>
      <c r="C1383">
        <v>117</v>
      </c>
      <c r="D1383">
        <v>20.634</v>
      </c>
      <c r="E1383">
        <f t="shared" si="21"/>
        <v>20.63</v>
      </c>
      <c r="F1383">
        <v>5221</v>
      </c>
      <c r="G1383">
        <v>5233</v>
      </c>
      <c r="H1383">
        <v>5249</v>
      </c>
      <c r="I1383" t="s">
        <v>23</v>
      </c>
      <c r="J1383">
        <v>726193</v>
      </c>
      <c r="K1383">
        <v>30314463</v>
      </c>
      <c r="L1383">
        <v>8.01</v>
      </c>
      <c r="M1383">
        <v>0.41299999999999998</v>
      </c>
    </row>
    <row r="1384" spans="1:13" x14ac:dyDescent="0.2">
      <c r="A1384" t="s">
        <v>324</v>
      </c>
      <c r="B1384" t="s">
        <v>229</v>
      </c>
      <c r="C1384">
        <v>118</v>
      </c>
      <c r="D1384">
        <v>20.722000000000001</v>
      </c>
      <c r="E1384">
        <f t="shared" si="21"/>
        <v>20.72</v>
      </c>
      <c r="F1384">
        <v>5249</v>
      </c>
      <c r="G1384">
        <v>5261</v>
      </c>
      <c r="H1384">
        <v>5274</v>
      </c>
      <c r="I1384" t="s">
        <v>23</v>
      </c>
      <c r="J1384">
        <v>786495</v>
      </c>
      <c r="K1384">
        <v>31193957</v>
      </c>
      <c r="L1384">
        <v>8.24</v>
      </c>
      <c r="M1384">
        <v>0.42499999999999999</v>
      </c>
    </row>
    <row r="1385" spans="1:13" x14ac:dyDescent="0.2">
      <c r="A1385" t="s">
        <v>324</v>
      </c>
      <c r="B1385" t="s">
        <v>164</v>
      </c>
      <c r="C1385">
        <v>119</v>
      </c>
      <c r="D1385">
        <v>20.853999999999999</v>
      </c>
      <c r="E1385">
        <f t="shared" si="21"/>
        <v>20.85</v>
      </c>
      <c r="F1385">
        <v>5274</v>
      </c>
      <c r="G1385">
        <v>5303</v>
      </c>
      <c r="H1385">
        <v>5319</v>
      </c>
      <c r="I1385" t="s">
        <v>23</v>
      </c>
      <c r="J1385">
        <v>1884407</v>
      </c>
      <c r="K1385">
        <v>97942877</v>
      </c>
      <c r="L1385">
        <v>25.87</v>
      </c>
      <c r="M1385">
        <v>1.3360000000000001</v>
      </c>
    </row>
    <row r="1386" spans="1:13" x14ac:dyDescent="0.2">
      <c r="A1386" t="s">
        <v>324</v>
      </c>
      <c r="B1386" t="s">
        <v>165</v>
      </c>
      <c r="C1386">
        <v>120</v>
      </c>
      <c r="D1386">
        <v>20.954999999999998</v>
      </c>
      <c r="E1386">
        <f t="shared" si="21"/>
        <v>20.96</v>
      </c>
      <c r="F1386">
        <v>5319</v>
      </c>
      <c r="G1386">
        <v>5335</v>
      </c>
      <c r="H1386">
        <v>5354</v>
      </c>
      <c r="I1386" t="s">
        <v>23</v>
      </c>
      <c r="J1386">
        <v>4387666</v>
      </c>
      <c r="K1386">
        <v>141497015</v>
      </c>
      <c r="L1386">
        <v>37.380000000000003</v>
      </c>
      <c r="M1386">
        <v>1.93</v>
      </c>
    </row>
    <row r="1387" spans="1:13" x14ac:dyDescent="0.2">
      <c r="A1387" t="s">
        <v>324</v>
      </c>
      <c r="B1387" t="s">
        <v>166</v>
      </c>
      <c r="C1387">
        <v>121</v>
      </c>
      <c r="D1387">
        <v>21.067</v>
      </c>
      <c r="E1387">
        <f t="shared" si="21"/>
        <v>21.07</v>
      </c>
      <c r="F1387">
        <v>5354</v>
      </c>
      <c r="G1387">
        <v>5370</v>
      </c>
      <c r="H1387">
        <v>5403</v>
      </c>
      <c r="I1387" t="s">
        <v>23</v>
      </c>
      <c r="J1387">
        <v>1186704</v>
      </c>
      <c r="K1387">
        <v>71996918</v>
      </c>
      <c r="L1387">
        <v>19.02</v>
      </c>
      <c r="M1387">
        <v>0.98199999999999998</v>
      </c>
    </row>
    <row r="1388" spans="1:13" x14ac:dyDescent="0.2">
      <c r="A1388" t="s">
        <v>324</v>
      </c>
      <c r="B1388" t="s">
        <v>167</v>
      </c>
      <c r="C1388">
        <v>122</v>
      </c>
      <c r="D1388">
        <v>21.219000000000001</v>
      </c>
      <c r="E1388">
        <f t="shared" si="21"/>
        <v>21.22</v>
      </c>
      <c r="F1388">
        <v>5403</v>
      </c>
      <c r="G1388">
        <v>5418</v>
      </c>
      <c r="H1388">
        <v>5438</v>
      </c>
      <c r="I1388" t="s">
        <v>23</v>
      </c>
      <c r="J1388">
        <v>630568</v>
      </c>
      <c r="K1388">
        <v>35913579</v>
      </c>
      <c r="L1388">
        <v>9.49</v>
      </c>
      <c r="M1388">
        <v>0.49</v>
      </c>
    </row>
    <row r="1389" spans="1:13" x14ac:dyDescent="0.2">
      <c r="A1389" t="s">
        <v>324</v>
      </c>
      <c r="B1389" t="s">
        <v>169</v>
      </c>
      <c r="C1389">
        <v>123</v>
      </c>
      <c r="D1389">
        <v>21.327999999999999</v>
      </c>
      <c r="E1389">
        <f t="shared" si="21"/>
        <v>21.33</v>
      </c>
      <c r="F1389">
        <v>5438</v>
      </c>
      <c r="G1389">
        <v>5452</v>
      </c>
      <c r="H1389">
        <v>5463</v>
      </c>
      <c r="I1389" t="s">
        <v>44</v>
      </c>
      <c r="J1389">
        <v>828163</v>
      </c>
      <c r="K1389">
        <v>31094906</v>
      </c>
      <c r="L1389">
        <v>8.2100000000000009</v>
      </c>
      <c r="M1389">
        <v>0.42399999999999999</v>
      </c>
    </row>
    <row r="1390" spans="1:13" x14ac:dyDescent="0.2">
      <c r="A1390" t="s">
        <v>324</v>
      </c>
      <c r="B1390" t="s">
        <v>170</v>
      </c>
      <c r="C1390">
        <v>124</v>
      </c>
      <c r="D1390">
        <v>21.411000000000001</v>
      </c>
      <c r="E1390">
        <f t="shared" si="21"/>
        <v>21.41</v>
      </c>
      <c r="F1390">
        <v>5463</v>
      </c>
      <c r="G1390">
        <v>5479</v>
      </c>
      <c r="H1390">
        <v>5505</v>
      </c>
      <c r="I1390" t="s">
        <v>44</v>
      </c>
      <c r="J1390">
        <v>1296472</v>
      </c>
      <c r="K1390">
        <v>68964579</v>
      </c>
      <c r="L1390">
        <v>18.22</v>
      </c>
      <c r="M1390">
        <v>0.94099999999999995</v>
      </c>
    </row>
    <row r="1391" spans="1:13" x14ac:dyDescent="0.2">
      <c r="A1391" t="s">
        <v>324</v>
      </c>
      <c r="B1391" t="s">
        <v>171</v>
      </c>
      <c r="C1391">
        <v>125</v>
      </c>
      <c r="D1391">
        <v>21.516999999999999</v>
      </c>
      <c r="E1391">
        <f t="shared" si="21"/>
        <v>21.52</v>
      </c>
      <c r="F1391">
        <v>5505</v>
      </c>
      <c r="G1391">
        <v>5512</v>
      </c>
      <c r="H1391">
        <v>5522</v>
      </c>
      <c r="I1391" t="s">
        <v>44</v>
      </c>
      <c r="J1391">
        <v>503792</v>
      </c>
      <c r="K1391">
        <v>15272367</v>
      </c>
      <c r="L1391">
        <v>4.03</v>
      </c>
      <c r="M1391">
        <v>0.20799999999999999</v>
      </c>
    </row>
    <row r="1392" spans="1:13" x14ac:dyDescent="0.2">
      <c r="A1392" t="s">
        <v>324</v>
      </c>
      <c r="B1392" t="s">
        <v>172</v>
      </c>
      <c r="C1392">
        <v>126</v>
      </c>
      <c r="D1392">
        <v>21.6</v>
      </c>
      <c r="E1392">
        <f t="shared" si="21"/>
        <v>21.6</v>
      </c>
      <c r="F1392">
        <v>5522</v>
      </c>
      <c r="G1392">
        <v>5539</v>
      </c>
      <c r="H1392">
        <v>5565</v>
      </c>
      <c r="I1392" t="s">
        <v>44</v>
      </c>
      <c r="J1392">
        <v>1075289</v>
      </c>
      <c r="K1392">
        <v>57630507</v>
      </c>
      <c r="L1392">
        <v>15.22</v>
      </c>
      <c r="M1392">
        <v>0.78600000000000003</v>
      </c>
    </row>
    <row r="1393" spans="1:13" x14ac:dyDescent="0.2">
      <c r="A1393" t="s">
        <v>324</v>
      </c>
      <c r="B1393" t="s">
        <v>173</v>
      </c>
      <c r="C1393">
        <v>127</v>
      </c>
      <c r="D1393">
        <v>21.760999999999999</v>
      </c>
      <c r="E1393">
        <f t="shared" si="21"/>
        <v>21.76</v>
      </c>
      <c r="F1393">
        <v>5565</v>
      </c>
      <c r="G1393">
        <v>5589</v>
      </c>
      <c r="H1393">
        <v>5605</v>
      </c>
      <c r="I1393" t="s">
        <v>44</v>
      </c>
      <c r="J1393">
        <v>886162</v>
      </c>
      <c r="K1393">
        <v>51600239</v>
      </c>
      <c r="L1393">
        <v>13.63</v>
      </c>
      <c r="M1393">
        <v>0.70399999999999996</v>
      </c>
    </row>
    <row r="1394" spans="1:13" x14ac:dyDescent="0.2">
      <c r="A1394" t="s">
        <v>324</v>
      </c>
      <c r="B1394" t="s">
        <v>174</v>
      </c>
      <c r="C1394">
        <v>128</v>
      </c>
      <c r="D1394">
        <v>21.847999999999999</v>
      </c>
      <c r="E1394">
        <f t="shared" si="21"/>
        <v>21.85</v>
      </c>
      <c r="F1394">
        <v>5605</v>
      </c>
      <c r="G1394">
        <v>5617</v>
      </c>
      <c r="H1394">
        <v>5623</v>
      </c>
      <c r="I1394" t="s">
        <v>44</v>
      </c>
      <c r="J1394">
        <v>695988</v>
      </c>
      <c r="K1394">
        <v>21644509</v>
      </c>
      <c r="L1394">
        <v>5.72</v>
      </c>
      <c r="M1394">
        <v>0.29499999999999998</v>
      </c>
    </row>
    <row r="1395" spans="1:13" x14ac:dyDescent="0.2">
      <c r="A1395" t="s">
        <v>324</v>
      </c>
      <c r="B1395" t="s">
        <v>175</v>
      </c>
      <c r="C1395">
        <v>129</v>
      </c>
      <c r="D1395">
        <v>21.891999999999999</v>
      </c>
      <c r="E1395">
        <f t="shared" si="21"/>
        <v>21.89</v>
      </c>
      <c r="F1395">
        <v>5623</v>
      </c>
      <c r="G1395">
        <v>5631</v>
      </c>
      <c r="H1395">
        <v>5648</v>
      </c>
      <c r="I1395" t="s">
        <v>44</v>
      </c>
      <c r="J1395">
        <v>825196</v>
      </c>
      <c r="K1395">
        <v>28716599</v>
      </c>
      <c r="L1395">
        <v>7.59</v>
      </c>
      <c r="M1395">
        <v>0.39200000000000002</v>
      </c>
    </row>
    <row r="1396" spans="1:13" x14ac:dyDescent="0.2">
      <c r="A1396" t="s">
        <v>324</v>
      </c>
      <c r="B1396" t="s">
        <v>176</v>
      </c>
      <c r="C1396">
        <v>130</v>
      </c>
      <c r="D1396">
        <v>22.068000000000001</v>
      </c>
      <c r="E1396">
        <f t="shared" si="21"/>
        <v>22.07</v>
      </c>
      <c r="F1396">
        <v>5648</v>
      </c>
      <c r="G1396">
        <v>5686</v>
      </c>
      <c r="H1396">
        <v>5709</v>
      </c>
      <c r="I1396" t="s">
        <v>44</v>
      </c>
      <c r="J1396">
        <v>927135</v>
      </c>
      <c r="K1396">
        <v>76077725</v>
      </c>
      <c r="L1396">
        <v>20.100000000000001</v>
      </c>
      <c r="M1396">
        <v>1.038</v>
      </c>
    </row>
    <row r="1397" spans="1:13" x14ac:dyDescent="0.2">
      <c r="A1397" t="s">
        <v>324</v>
      </c>
      <c r="B1397" t="s">
        <v>177</v>
      </c>
      <c r="C1397">
        <v>131</v>
      </c>
      <c r="D1397">
        <v>22.172999999999998</v>
      </c>
      <c r="E1397">
        <f t="shared" si="21"/>
        <v>22.17</v>
      </c>
      <c r="F1397">
        <v>5709</v>
      </c>
      <c r="G1397">
        <v>5720</v>
      </c>
      <c r="H1397">
        <v>5736</v>
      </c>
      <c r="I1397" t="s">
        <v>44</v>
      </c>
      <c r="J1397">
        <v>744096</v>
      </c>
      <c r="K1397">
        <v>33253781</v>
      </c>
      <c r="L1397">
        <v>8.7799999999999994</v>
      </c>
      <c r="M1397">
        <v>0.45400000000000001</v>
      </c>
    </row>
    <row r="1398" spans="1:13" x14ac:dyDescent="0.2">
      <c r="A1398" t="s">
        <v>324</v>
      </c>
      <c r="B1398" t="s">
        <v>178</v>
      </c>
      <c r="C1398">
        <v>132</v>
      </c>
      <c r="D1398">
        <v>22.254999999999999</v>
      </c>
      <c r="E1398">
        <f t="shared" si="21"/>
        <v>22.26</v>
      </c>
      <c r="F1398">
        <v>5736</v>
      </c>
      <c r="G1398">
        <v>5746</v>
      </c>
      <c r="H1398">
        <v>5759</v>
      </c>
      <c r="I1398" t="s">
        <v>44</v>
      </c>
      <c r="J1398">
        <v>611166</v>
      </c>
      <c r="K1398">
        <v>24243904</v>
      </c>
      <c r="L1398">
        <v>6.4</v>
      </c>
      <c r="M1398">
        <v>0.33100000000000002</v>
      </c>
    </row>
    <row r="1399" spans="1:13" x14ac:dyDescent="0.2">
      <c r="A1399" t="s">
        <v>324</v>
      </c>
      <c r="B1399" t="s">
        <v>179</v>
      </c>
      <c r="C1399">
        <v>133</v>
      </c>
      <c r="D1399">
        <v>22.318000000000001</v>
      </c>
      <c r="E1399">
        <f t="shared" si="21"/>
        <v>22.32</v>
      </c>
      <c r="F1399">
        <v>5759</v>
      </c>
      <c r="G1399">
        <v>5766</v>
      </c>
      <c r="H1399">
        <v>5777</v>
      </c>
      <c r="I1399" t="s">
        <v>44</v>
      </c>
      <c r="J1399">
        <v>532127</v>
      </c>
      <c r="K1399">
        <v>17323938</v>
      </c>
      <c r="L1399">
        <v>4.58</v>
      </c>
      <c r="M1399">
        <v>0.23599999999999999</v>
      </c>
    </row>
    <row r="1400" spans="1:13" x14ac:dyDescent="0.2">
      <c r="A1400" t="s">
        <v>324</v>
      </c>
      <c r="B1400" t="s">
        <v>180</v>
      </c>
      <c r="C1400">
        <v>134</v>
      </c>
      <c r="D1400">
        <v>22.391999999999999</v>
      </c>
      <c r="E1400">
        <f t="shared" si="21"/>
        <v>22.39</v>
      </c>
      <c r="F1400">
        <v>5777</v>
      </c>
      <c r="G1400">
        <v>5789</v>
      </c>
      <c r="H1400">
        <v>5807</v>
      </c>
      <c r="I1400" t="s">
        <v>44</v>
      </c>
      <c r="J1400">
        <v>650259</v>
      </c>
      <c r="K1400">
        <v>34350184</v>
      </c>
      <c r="L1400">
        <v>9.07</v>
      </c>
      <c r="M1400">
        <v>0.46899999999999997</v>
      </c>
    </row>
    <row r="1401" spans="1:13" x14ac:dyDescent="0.2">
      <c r="A1401" t="s">
        <v>324</v>
      </c>
      <c r="B1401" t="s">
        <v>181</v>
      </c>
      <c r="C1401">
        <v>135</v>
      </c>
      <c r="D1401">
        <v>22.49</v>
      </c>
      <c r="E1401">
        <f t="shared" si="21"/>
        <v>22.49</v>
      </c>
      <c r="F1401">
        <v>5807</v>
      </c>
      <c r="G1401">
        <v>5820</v>
      </c>
      <c r="H1401">
        <v>5845</v>
      </c>
      <c r="I1401" t="s">
        <v>44</v>
      </c>
      <c r="J1401">
        <v>1122124</v>
      </c>
      <c r="K1401">
        <v>48288643</v>
      </c>
      <c r="L1401">
        <v>12.76</v>
      </c>
      <c r="M1401">
        <v>0.65900000000000003</v>
      </c>
    </row>
    <row r="1402" spans="1:13" x14ac:dyDescent="0.2">
      <c r="A1402" t="s">
        <v>324</v>
      </c>
      <c r="B1402" t="s">
        <v>182</v>
      </c>
      <c r="C1402">
        <v>136</v>
      </c>
      <c r="D1402">
        <v>22.632999999999999</v>
      </c>
      <c r="E1402">
        <f t="shared" si="21"/>
        <v>22.63</v>
      </c>
      <c r="F1402">
        <v>5845</v>
      </c>
      <c r="G1402">
        <v>5865</v>
      </c>
      <c r="H1402">
        <v>5882</v>
      </c>
      <c r="I1402" t="s">
        <v>44</v>
      </c>
      <c r="J1402">
        <v>1385161</v>
      </c>
      <c r="K1402">
        <v>59762440</v>
      </c>
      <c r="L1402">
        <v>15.79</v>
      </c>
      <c r="M1402">
        <v>0.81499999999999995</v>
      </c>
    </row>
    <row r="1403" spans="1:13" x14ac:dyDescent="0.2">
      <c r="A1403" t="s">
        <v>324</v>
      </c>
      <c r="B1403" t="s">
        <v>230</v>
      </c>
      <c r="C1403">
        <v>137</v>
      </c>
      <c r="D1403">
        <v>22.742000000000001</v>
      </c>
      <c r="E1403">
        <f t="shared" si="21"/>
        <v>22.74</v>
      </c>
      <c r="F1403">
        <v>5882</v>
      </c>
      <c r="G1403">
        <v>5900</v>
      </c>
      <c r="H1403">
        <v>5916</v>
      </c>
      <c r="I1403" t="s">
        <v>44</v>
      </c>
      <c r="J1403">
        <v>874943</v>
      </c>
      <c r="K1403">
        <v>40906073</v>
      </c>
      <c r="L1403">
        <v>10.81</v>
      </c>
      <c r="M1403">
        <v>0.55800000000000005</v>
      </c>
    </row>
    <row r="1404" spans="1:13" x14ac:dyDescent="0.2">
      <c r="A1404" t="s">
        <v>324</v>
      </c>
      <c r="B1404" t="s">
        <v>231</v>
      </c>
      <c r="C1404">
        <v>138</v>
      </c>
      <c r="D1404">
        <v>22.882000000000001</v>
      </c>
      <c r="E1404">
        <f t="shared" si="21"/>
        <v>22.88</v>
      </c>
      <c r="F1404">
        <v>5916</v>
      </c>
      <c r="G1404">
        <v>5944</v>
      </c>
      <c r="H1404">
        <v>5961</v>
      </c>
      <c r="I1404" t="s">
        <v>44</v>
      </c>
      <c r="J1404">
        <v>733637</v>
      </c>
      <c r="K1404">
        <v>44151077</v>
      </c>
      <c r="L1404">
        <v>11.66</v>
      </c>
      <c r="M1404">
        <v>0.60199999999999998</v>
      </c>
    </row>
    <row r="1405" spans="1:13" x14ac:dyDescent="0.2">
      <c r="A1405" t="s">
        <v>324</v>
      </c>
      <c r="B1405" t="s">
        <v>232</v>
      </c>
      <c r="C1405">
        <v>139</v>
      </c>
      <c r="D1405">
        <v>22.975999999999999</v>
      </c>
      <c r="E1405">
        <f t="shared" si="21"/>
        <v>22.98</v>
      </c>
      <c r="F1405">
        <v>5961</v>
      </c>
      <c r="G1405">
        <v>5974</v>
      </c>
      <c r="H1405">
        <v>5978</v>
      </c>
      <c r="I1405" t="s">
        <v>44</v>
      </c>
      <c r="J1405">
        <v>574754</v>
      </c>
      <c r="K1405">
        <v>17470796</v>
      </c>
      <c r="L1405">
        <v>4.62</v>
      </c>
      <c r="M1405">
        <v>0.23799999999999999</v>
      </c>
    </row>
    <row r="1406" spans="1:13" x14ac:dyDescent="0.2">
      <c r="A1406" t="s">
        <v>324</v>
      </c>
      <c r="B1406" t="s">
        <v>233</v>
      </c>
      <c r="C1406">
        <v>140</v>
      </c>
      <c r="D1406">
        <v>23.012</v>
      </c>
      <c r="E1406">
        <f t="shared" si="21"/>
        <v>23.01</v>
      </c>
      <c r="F1406">
        <v>5978</v>
      </c>
      <c r="G1406">
        <v>5985</v>
      </c>
      <c r="H1406">
        <v>6005</v>
      </c>
      <c r="I1406" t="s">
        <v>44</v>
      </c>
      <c r="J1406">
        <v>596194</v>
      </c>
      <c r="K1406">
        <v>25259395</v>
      </c>
      <c r="L1406">
        <v>6.67</v>
      </c>
      <c r="M1406">
        <v>0.34499999999999997</v>
      </c>
    </row>
    <row r="1407" spans="1:13" x14ac:dyDescent="0.2">
      <c r="A1407" t="s">
        <v>324</v>
      </c>
      <c r="B1407" t="s">
        <v>234</v>
      </c>
      <c r="C1407">
        <v>141</v>
      </c>
      <c r="D1407">
        <v>23.154</v>
      </c>
      <c r="E1407">
        <f t="shared" si="21"/>
        <v>23.15</v>
      </c>
      <c r="F1407">
        <v>6005</v>
      </c>
      <c r="G1407">
        <v>6030</v>
      </c>
      <c r="H1407">
        <v>6046</v>
      </c>
      <c r="I1407" t="s">
        <v>44</v>
      </c>
      <c r="J1407">
        <v>632405</v>
      </c>
      <c r="K1407">
        <v>36321112</v>
      </c>
      <c r="L1407">
        <v>9.6</v>
      </c>
      <c r="M1407">
        <v>0.495</v>
      </c>
    </row>
    <row r="1408" spans="1:13" x14ac:dyDescent="0.2">
      <c r="A1408" t="s">
        <v>324</v>
      </c>
      <c r="B1408" t="s">
        <v>235</v>
      </c>
      <c r="C1408">
        <v>142</v>
      </c>
      <c r="D1408">
        <v>23.260999999999999</v>
      </c>
      <c r="E1408">
        <f t="shared" si="21"/>
        <v>23.26</v>
      </c>
      <c r="F1408">
        <v>6046</v>
      </c>
      <c r="G1408">
        <v>6064</v>
      </c>
      <c r="H1408">
        <v>6072</v>
      </c>
      <c r="I1408" t="s">
        <v>44</v>
      </c>
      <c r="J1408">
        <v>525064</v>
      </c>
      <c r="K1408">
        <v>22475602</v>
      </c>
      <c r="L1408">
        <v>5.94</v>
      </c>
      <c r="M1408">
        <v>0.307</v>
      </c>
    </row>
    <row r="1409" spans="1:13" x14ac:dyDescent="0.2">
      <c r="A1409" t="s">
        <v>324</v>
      </c>
      <c r="B1409" t="s">
        <v>236</v>
      </c>
      <c r="C1409">
        <v>143</v>
      </c>
      <c r="D1409">
        <v>23.324999999999999</v>
      </c>
      <c r="E1409">
        <f t="shared" si="21"/>
        <v>23.33</v>
      </c>
      <c r="F1409">
        <v>6072</v>
      </c>
      <c r="G1409">
        <v>6084</v>
      </c>
      <c r="H1409">
        <v>6107</v>
      </c>
      <c r="I1409" t="s">
        <v>44</v>
      </c>
      <c r="J1409">
        <v>806035</v>
      </c>
      <c r="K1409">
        <v>36723257</v>
      </c>
      <c r="L1409">
        <v>9.6999999999999993</v>
      </c>
      <c r="M1409">
        <v>0.501</v>
      </c>
    </row>
    <row r="1410" spans="1:13" x14ac:dyDescent="0.2">
      <c r="A1410" t="s">
        <v>324</v>
      </c>
      <c r="B1410" t="s">
        <v>237</v>
      </c>
      <c r="C1410">
        <v>144</v>
      </c>
      <c r="D1410">
        <v>23.47</v>
      </c>
      <c r="E1410">
        <f t="shared" si="21"/>
        <v>23.47</v>
      </c>
      <c r="F1410">
        <v>6107</v>
      </c>
      <c r="G1410">
        <v>6130</v>
      </c>
      <c r="H1410">
        <v>6148</v>
      </c>
      <c r="I1410" t="s">
        <v>44</v>
      </c>
      <c r="J1410">
        <v>567369</v>
      </c>
      <c r="K1410">
        <v>33901313</v>
      </c>
      <c r="L1410">
        <v>8.9600000000000009</v>
      </c>
      <c r="M1410">
        <v>0.46200000000000002</v>
      </c>
    </row>
    <row r="1411" spans="1:13" x14ac:dyDescent="0.2">
      <c r="A1411" t="s">
        <v>324</v>
      </c>
      <c r="B1411" t="s">
        <v>238</v>
      </c>
      <c r="C1411">
        <v>145</v>
      </c>
      <c r="D1411">
        <v>23.57</v>
      </c>
      <c r="E1411">
        <f t="shared" ref="E1411:E1474" si="22">ROUND(D1411,2)</f>
        <v>23.57</v>
      </c>
      <c r="F1411">
        <v>6148</v>
      </c>
      <c r="G1411">
        <v>6161</v>
      </c>
      <c r="H1411">
        <v>6168</v>
      </c>
      <c r="I1411" t="s">
        <v>44</v>
      </c>
      <c r="J1411">
        <v>391154</v>
      </c>
      <c r="K1411">
        <v>13972735</v>
      </c>
      <c r="L1411">
        <v>3.69</v>
      </c>
      <c r="M1411">
        <v>0.191</v>
      </c>
    </row>
    <row r="1412" spans="1:13" x14ac:dyDescent="0.2">
      <c r="A1412" t="s">
        <v>324</v>
      </c>
      <c r="B1412" t="s">
        <v>239</v>
      </c>
      <c r="C1412">
        <v>146</v>
      </c>
      <c r="D1412">
        <v>23.661999999999999</v>
      </c>
      <c r="E1412">
        <f t="shared" si="22"/>
        <v>23.66</v>
      </c>
      <c r="F1412">
        <v>6168</v>
      </c>
      <c r="G1412">
        <v>6191</v>
      </c>
      <c r="H1412">
        <v>6216</v>
      </c>
      <c r="I1412" t="s">
        <v>44</v>
      </c>
      <c r="J1412">
        <v>535519</v>
      </c>
      <c r="K1412">
        <v>38680360</v>
      </c>
      <c r="L1412">
        <v>10.220000000000001</v>
      </c>
      <c r="M1412">
        <v>0.52800000000000002</v>
      </c>
    </row>
    <row r="1413" spans="1:13" x14ac:dyDescent="0.2">
      <c r="A1413" t="s">
        <v>324</v>
      </c>
      <c r="B1413" t="s">
        <v>240</v>
      </c>
      <c r="C1413">
        <v>147</v>
      </c>
      <c r="D1413">
        <v>23.79</v>
      </c>
      <c r="E1413">
        <f t="shared" si="22"/>
        <v>23.79</v>
      </c>
      <c r="F1413">
        <v>6216</v>
      </c>
      <c r="G1413">
        <v>6231</v>
      </c>
      <c r="H1413">
        <v>6241</v>
      </c>
      <c r="I1413" t="s">
        <v>44</v>
      </c>
      <c r="J1413">
        <v>349295</v>
      </c>
      <c r="K1413">
        <v>14892888</v>
      </c>
      <c r="L1413">
        <v>3.93</v>
      </c>
      <c r="M1413">
        <v>0.20300000000000001</v>
      </c>
    </row>
    <row r="1414" spans="1:13" x14ac:dyDescent="0.2">
      <c r="A1414" t="s">
        <v>324</v>
      </c>
      <c r="B1414" t="s">
        <v>241</v>
      </c>
      <c r="C1414">
        <v>148</v>
      </c>
      <c r="D1414">
        <v>23.887</v>
      </c>
      <c r="E1414">
        <f t="shared" si="22"/>
        <v>23.89</v>
      </c>
      <c r="F1414">
        <v>6241</v>
      </c>
      <c r="G1414">
        <v>6262</v>
      </c>
      <c r="H1414">
        <v>6280</v>
      </c>
      <c r="I1414" t="s">
        <v>44</v>
      </c>
      <c r="J1414">
        <v>476925</v>
      </c>
      <c r="K1414">
        <v>27617455</v>
      </c>
      <c r="L1414">
        <v>7.3</v>
      </c>
      <c r="M1414">
        <v>0.377</v>
      </c>
    </row>
    <row r="1415" spans="1:13" x14ac:dyDescent="0.2">
      <c r="A1415" t="s">
        <v>324</v>
      </c>
      <c r="B1415" t="s">
        <v>242</v>
      </c>
      <c r="C1415">
        <v>149</v>
      </c>
      <c r="D1415">
        <v>24.053999999999998</v>
      </c>
      <c r="E1415">
        <f t="shared" si="22"/>
        <v>24.05</v>
      </c>
      <c r="F1415">
        <v>6280</v>
      </c>
      <c r="G1415">
        <v>6315</v>
      </c>
      <c r="H1415">
        <v>6337</v>
      </c>
      <c r="I1415" t="s">
        <v>44</v>
      </c>
      <c r="J1415">
        <v>673962</v>
      </c>
      <c r="K1415">
        <v>45915556</v>
      </c>
      <c r="L1415">
        <v>12.13</v>
      </c>
      <c r="M1415">
        <v>0.626</v>
      </c>
    </row>
    <row r="1416" spans="1:13" x14ac:dyDescent="0.2">
      <c r="A1416" t="s">
        <v>324</v>
      </c>
      <c r="B1416" t="s">
        <v>243</v>
      </c>
      <c r="C1416">
        <v>150</v>
      </c>
      <c r="D1416">
        <v>24.158000000000001</v>
      </c>
      <c r="E1416">
        <f t="shared" si="22"/>
        <v>24.16</v>
      </c>
      <c r="F1416">
        <v>6337</v>
      </c>
      <c r="G1416">
        <v>6348</v>
      </c>
      <c r="H1416">
        <v>6358</v>
      </c>
      <c r="I1416" t="s">
        <v>44</v>
      </c>
      <c r="J1416">
        <v>364672</v>
      </c>
      <c r="K1416">
        <v>14047576</v>
      </c>
      <c r="L1416">
        <v>3.71</v>
      </c>
      <c r="M1416">
        <v>0.192</v>
      </c>
    </row>
    <row r="1417" spans="1:13" x14ac:dyDescent="0.2">
      <c r="A1417" t="s">
        <v>324</v>
      </c>
      <c r="B1417" t="s">
        <v>244</v>
      </c>
      <c r="C1417">
        <v>151</v>
      </c>
      <c r="D1417">
        <v>24.242000000000001</v>
      </c>
      <c r="E1417">
        <f t="shared" si="22"/>
        <v>24.24</v>
      </c>
      <c r="F1417">
        <v>6358</v>
      </c>
      <c r="G1417">
        <v>6374</v>
      </c>
      <c r="H1417">
        <v>6395</v>
      </c>
      <c r="I1417" t="s">
        <v>44</v>
      </c>
      <c r="J1417">
        <v>1033362</v>
      </c>
      <c r="K1417">
        <v>40906528</v>
      </c>
      <c r="L1417">
        <v>10.81</v>
      </c>
      <c r="M1417">
        <v>0.55800000000000005</v>
      </c>
    </row>
    <row r="1418" spans="1:13" x14ac:dyDescent="0.2">
      <c r="A1418" t="s">
        <v>324</v>
      </c>
      <c r="B1418" t="s">
        <v>245</v>
      </c>
      <c r="C1418">
        <v>152</v>
      </c>
      <c r="D1418">
        <v>24.332999999999998</v>
      </c>
      <c r="E1418">
        <f t="shared" si="22"/>
        <v>24.33</v>
      </c>
      <c r="F1418">
        <v>6395</v>
      </c>
      <c r="G1418">
        <v>6403</v>
      </c>
      <c r="H1418">
        <v>6414</v>
      </c>
      <c r="I1418" t="s">
        <v>44</v>
      </c>
      <c r="J1418">
        <v>365936</v>
      </c>
      <c r="K1418">
        <v>12491036</v>
      </c>
      <c r="L1418">
        <v>3.3</v>
      </c>
      <c r="M1418">
        <v>0.17</v>
      </c>
    </row>
    <row r="1419" spans="1:13" x14ac:dyDescent="0.2">
      <c r="A1419" t="s">
        <v>324</v>
      </c>
      <c r="B1419" t="s">
        <v>246</v>
      </c>
      <c r="C1419">
        <v>153</v>
      </c>
      <c r="D1419">
        <v>24.445</v>
      </c>
      <c r="E1419">
        <f t="shared" si="22"/>
        <v>24.45</v>
      </c>
      <c r="F1419">
        <v>6414</v>
      </c>
      <c r="G1419">
        <v>6438</v>
      </c>
      <c r="H1419">
        <v>6460</v>
      </c>
      <c r="I1419" t="s">
        <v>44</v>
      </c>
      <c r="J1419">
        <v>825138</v>
      </c>
      <c r="K1419">
        <v>46311489</v>
      </c>
      <c r="L1419">
        <v>12.23</v>
      </c>
      <c r="M1419">
        <v>0.63200000000000001</v>
      </c>
    </row>
    <row r="1420" spans="1:13" x14ac:dyDescent="0.2">
      <c r="A1420" t="s">
        <v>324</v>
      </c>
      <c r="B1420" t="s">
        <v>247</v>
      </c>
      <c r="C1420">
        <v>154</v>
      </c>
      <c r="D1420">
        <v>24.54</v>
      </c>
      <c r="E1420">
        <f t="shared" si="22"/>
        <v>24.54</v>
      </c>
      <c r="F1420">
        <v>6460</v>
      </c>
      <c r="G1420">
        <v>6468</v>
      </c>
      <c r="H1420">
        <v>6484</v>
      </c>
      <c r="I1420" t="s">
        <v>44</v>
      </c>
      <c r="J1420">
        <v>453755</v>
      </c>
      <c r="K1420">
        <v>17927804</v>
      </c>
      <c r="L1420">
        <v>4.74</v>
      </c>
      <c r="M1420">
        <v>0.245</v>
      </c>
    </row>
    <row r="1421" spans="1:13" x14ac:dyDescent="0.2">
      <c r="A1421" t="s">
        <v>324</v>
      </c>
      <c r="B1421" t="s">
        <v>248</v>
      </c>
      <c r="C1421">
        <v>155</v>
      </c>
      <c r="D1421">
        <v>24.619</v>
      </c>
      <c r="E1421">
        <f t="shared" si="22"/>
        <v>24.62</v>
      </c>
      <c r="F1421">
        <v>6484</v>
      </c>
      <c r="G1421">
        <v>6493</v>
      </c>
      <c r="H1421">
        <v>6507</v>
      </c>
      <c r="I1421" t="s">
        <v>44</v>
      </c>
      <c r="J1421">
        <v>366331</v>
      </c>
      <c r="K1421">
        <v>14666614</v>
      </c>
      <c r="L1421">
        <v>3.87</v>
      </c>
      <c r="M1421">
        <v>0.2</v>
      </c>
    </row>
    <row r="1422" spans="1:13" x14ac:dyDescent="0.2">
      <c r="A1422" t="s">
        <v>324</v>
      </c>
      <c r="B1422" t="s">
        <v>249</v>
      </c>
      <c r="C1422">
        <v>156</v>
      </c>
      <c r="D1422">
        <v>24.701000000000001</v>
      </c>
      <c r="E1422">
        <f t="shared" si="22"/>
        <v>24.7</v>
      </c>
      <c r="F1422">
        <v>6507</v>
      </c>
      <c r="G1422">
        <v>6519</v>
      </c>
      <c r="H1422">
        <v>6532</v>
      </c>
      <c r="I1422" t="s">
        <v>44</v>
      </c>
      <c r="J1422">
        <v>424087</v>
      </c>
      <c r="K1422">
        <v>16683972</v>
      </c>
      <c r="L1422">
        <v>4.41</v>
      </c>
      <c r="M1422">
        <v>0.22800000000000001</v>
      </c>
    </row>
    <row r="1423" spans="1:13" x14ac:dyDescent="0.2">
      <c r="A1423" t="s">
        <v>324</v>
      </c>
      <c r="B1423" t="s">
        <v>250</v>
      </c>
      <c r="C1423">
        <v>157</v>
      </c>
      <c r="D1423">
        <v>24.812000000000001</v>
      </c>
      <c r="E1423">
        <f t="shared" si="22"/>
        <v>24.81</v>
      </c>
      <c r="F1423">
        <v>6532</v>
      </c>
      <c r="G1423">
        <v>6554</v>
      </c>
      <c r="H1423">
        <v>6578</v>
      </c>
      <c r="I1423" t="s">
        <v>44</v>
      </c>
      <c r="J1423">
        <v>466403</v>
      </c>
      <c r="K1423">
        <v>31056179</v>
      </c>
      <c r="L1423">
        <v>8.1999999999999993</v>
      </c>
      <c r="M1423">
        <v>0.42399999999999999</v>
      </c>
    </row>
    <row r="1424" spans="1:13" x14ac:dyDescent="0.2">
      <c r="A1424" t="s">
        <v>324</v>
      </c>
      <c r="B1424" t="s">
        <v>251</v>
      </c>
      <c r="C1424">
        <v>158</v>
      </c>
      <c r="D1424">
        <v>24.911999999999999</v>
      </c>
      <c r="E1424">
        <f t="shared" si="22"/>
        <v>24.91</v>
      </c>
      <c r="F1424">
        <v>6578</v>
      </c>
      <c r="G1424">
        <v>6586</v>
      </c>
      <c r="H1424">
        <v>6595</v>
      </c>
      <c r="I1424" t="s">
        <v>44</v>
      </c>
      <c r="J1424">
        <v>282575</v>
      </c>
      <c r="K1424">
        <v>8472842</v>
      </c>
      <c r="L1424">
        <v>2.2400000000000002</v>
      </c>
      <c r="M1424">
        <v>0.11600000000000001</v>
      </c>
    </row>
    <row r="1425" spans="1:13" x14ac:dyDescent="0.2">
      <c r="A1425" t="s">
        <v>324</v>
      </c>
      <c r="B1425" t="s">
        <v>252</v>
      </c>
      <c r="C1425">
        <v>159</v>
      </c>
      <c r="D1425">
        <v>24.986999999999998</v>
      </c>
      <c r="E1425">
        <f t="shared" si="22"/>
        <v>24.99</v>
      </c>
      <c r="F1425">
        <v>6595</v>
      </c>
      <c r="G1425">
        <v>6610</v>
      </c>
      <c r="H1425">
        <v>6625</v>
      </c>
      <c r="I1425" t="s">
        <v>44</v>
      </c>
      <c r="J1425">
        <v>365952</v>
      </c>
      <c r="K1425">
        <v>17839691</v>
      </c>
      <c r="L1425">
        <v>4.71</v>
      </c>
      <c r="M1425">
        <v>0.24299999999999999</v>
      </c>
    </row>
    <row r="1426" spans="1:13" x14ac:dyDescent="0.2">
      <c r="A1426" t="s">
        <v>324</v>
      </c>
      <c r="B1426" t="s">
        <v>253</v>
      </c>
      <c r="C1426">
        <v>160</v>
      </c>
      <c r="D1426">
        <v>25.073</v>
      </c>
      <c r="E1426">
        <f t="shared" si="22"/>
        <v>25.07</v>
      </c>
      <c r="F1426">
        <v>6625</v>
      </c>
      <c r="G1426">
        <v>6637</v>
      </c>
      <c r="H1426">
        <v>6645</v>
      </c>
      <c r="I1426" t="s">
        <v>44</v>
      </c>
      <c r="J1426">
        <v>336168</v>
      </c>
      <c r="K1426">
        <v>11503128</v>
      </c>
      <c r="L1426">
        <v>3.04</v>
      </c>
      <c r="M1426">
        <v>0.157</v>
      </c>
    </row>
    <row r="1427" spans="1:13" x14ac:dyDescent="0.2">
      <c r="A1427" t="s">
        <v>324</v>
      </c>
      <c r="B1427" t="s">
        <v>254</v>
      </c>
      <c r="C1427">
        <v>161</v>
      </c>
      <c r="D1427">
        <v>25.161999999999999</v>
      </c>
      <c r="E1427">
        <f t="shared" si="22"/>
        <v>25.16</v>
      </c>
      <c r="F1427">
        <v>6645</v>
      </c>
      <c r="G1427">
        <v>6665</v>
      </c>
      <c r="H1427">
        <v>6681</v>
      </c>
      <c r="I1427" t="s">
        <v>44</v>
      </c>
      <c r="J1427">
        <v>367667</v>
      </c>
      <c r="K1427">
        <v>22217123</v>
      </c>
      <c r="L1427">
        <v>5.87</v>
      </c>
      <c r="M1427">
        <v>0.30299999999999999</v>
      </c>
    </row>
    <row r="1428" spans="1:13" x14ac:dyDescent="0.2">
      <c r="A1428" t="s">
        <v>324</v>
      </c>
      <c r="B1428" t="s">
        <v>255</v>
      </c>
      <c r="C1428">
        <v>162</v>
      </c>
      <c r="D1428">
        <v>25.456</v>
      </c>
      <c r="E1428">
        <f t="shared" si="22"/>
        <v>25.46</v>
      </c>
      <c r="F1428">
        <v>6715</v>
      </c>
      <c r="G1428">
        <v>6758</v>
      </c>
      <c r="H1428">
        <v>6773</v>
      </c>
      <c r="I1428" t="s">
        <v>44</v>
      </c>
      <c r="J1428">
        <v>961819</v>
      </c>
      <c r="K1428">
        <v>47892631</v>
      </c>
      <c r="L1428">
        <v>12.65</v>
      </c>
      <c r="M1428">
        <v>0.65300000000000002</v>
      </c>
    </row>
    <row r="1429" spans="1:13" x14ac:dyDescent="0.2">
      <c r="A1429" t="s">
        <v>324</v>
      </c>
      <c r="B1429" t="s">
        <v>256</v>
      </c>
      <c r="C1429">
        <v>163</v>
      </c>
      <c r="D1429">
        <v>25.553999999999998</v>
      </c>
      <c r="E1429">
        <f t="shared" si="22"/>
        <v>25.55</v>
      </c>
      <c r="F1429">
        <v>6773</v>
      </c>
      <c r="G1429">
        <v>6789</v>
      </c>
      <c r="H1429">
        <v>6801</v>
      </c>
      <c r="I1429" t="s">
        <v>44</v>
      </c>
      <c r="J1429">
        <v>822870</v>
      </c>
      <c r="K1429">
        <v>32876462</v>
      </c>
      <c r="L1429">
        <v>8.69</v>
      </c>
      <c r="M1429">
        <v>0.44800000000000001</v>
      </c>
    </row>
    <row r="1430" spans="1:13" x14ac:dyDescent="0.2">
      <c r="A1430" t="s">
        <v>324</v>
      </c>
      <c r="B1430" t="s">
        <v>257</v>
      </c>
      <c r="C1430">
        <v>164</v>
      </c>
      <c r="D1430">
        <v>25.617000000000001</v>
      </c>
      <c r="E1430">
        <f t="shared" si="22"/>
        <v>25.62</v>
      </c>
      <c r="F1430">
        <v>6801</v>
      </c>
      <c r="G1430">
        <v>6809</v>
      </c>
      <c r="H1430">
        <v>6819</v>
      </c>
      <c r="I1430" t="s">
        <v>53</v>
      </c>
      <c r="J1430">
        <v>655802</v>
      </c>
      <c r="K1430">
        <v>20705132</v>
      </c>
      <c r="L1430">
        <v>5.47</v>
      </c>
      <c r="M1430">
        <v>0.28199999999999997</v>
      </c>
    </row>
    <row r="1431" spans="1:13" x14ac:dyDescent="0.2">
      <c r="A1431" t="s">
        <v>324</v>
      </c>
      <c r="B1431" t="s">
        <v>258</v>
      </c>
      <c r="C1431">
        <v>165</v>
      </c>
      <c r="D1431">
        <v>25.673999999999999</v>
      </c>
      <c r="E1431">
        <f t="shared" si="22"/>
        <v>25.67</v>
      </c>
      <c r="F1431">
        <v>6819</v>
      </c>
      <c r="G1431">
        <v>6827</v>
      </c>
      <c r="H1431">
        <v>6852</v>
      </c>
      <c r="I1431" t="s">
        <v>53</v>
      </c>
      <c r="J1431">
        <v>681112</v>
      </c>
      <c r="K1431">
        <v>32405171</v>
      </c>
      <c r="L1431">
        <v>8.56</v>
      </c>
      <c r="M1431">
        <v>0.442</v>
      </c>
    </row>
    <row r="1432" spans="1:13" x14ac:dyDescent="0.2">
      <c r="A1432" t="s">
        <v>324</v>
      </c>
      <c r="B1432" t="s">
        <v>259</v>
      </c>
      <c r="C1432">
        <v>166</v>
      </c>
      <c r="D1432">
        <v>25.821999999999999</v>
      </c>
      <c r="E1432">
        <f t="shared" si="22"/>
        <v>25.82</v>
      </c>
      <c r="F1432">
        <v>6852</v>
      </c>
      <c r="G1432">
        <v>6874</v>
      </c>
      <c r="H1432">
        <v>6906</v>
      </c>
      <c r="I1432" t="s">
        <v>53</v>
      </c>
      <c r="J1432">
        <v>617548</v>
      </c>
      <c r="K1432">
        <v>43019435</v>
      </c>
      <c r="L1432">
        <v>11.36</v>
      </c>
      <c r="M1432">
        <v>0.58699999999999997</v>
      </c>
    </row>
    <row r="1433" spans="1:13" x14ac:dyDescent="0.2">
      <c r="A1433" t="s">
        <v>324</v>
      </c>
      <c r="B1433" t="s">
        <v>260</v>
      </c>
      <c r="C1433">
        <v>167</v>
      </c>
      <c r="D1433">
        <v>25.963000000000001</v>
      </c>
      <c r="E1433">
        <f t="shared" si="22"/>
        <v>25.96</v>
      </c>
      <c r="F1433">
        <v>6906</v>
      </c>
      <c r="G1433">
        <v>6918</v>
      </c>
      <c r="H1433">
        <v>6932</v>
      </c>
      <c r="I1433" t="s">
        <v>53</v>
      </c>
      <c r="J1433">
        <v>346624</v>
      </c>
      <c r="K1433">
        <v>15709376</v>
      </c>
      <c r="L1433">
        <v>4.1500000000000004</v>
      </c>
      <c r="M1433">
        <v>0.214</v>
      </c>
    </row>
    <row r="1434" spans="1:13" x14ac:dyDescent="0.2">
      <c r="A1434" t="s">
        <v>324</v>
      </c>
      <c r="B1434" t="s">
        <v>261</v>
      </c>
      <c r="C1434">
        <v>168</v>
      </c>
      <c r="D1434">
        <v>26.13</v>
      </c>
      <c r="E1434">
        <f t="shared" si="22"/>
        <v>26.13</v>
      </c>
      <c r="F1434">
        <v>6947</v>
      </c>
      <c r="G1434">
        <v>6971</v>
      </c>
      <c r="H1434">
        <v>6982</v>
      </c>
      <c r="I1434" t="s">
        <v>23</v>
      </c>
      <c r="J1434">
        <v>570235</v>
      </c>
      <c r="K1434">
        <v>28447915</v>
      </c>
      <c r="L1434">
        <v>7.52</v>
      </c>
      <c r="M1434">
        <v>0.38800000000000001</v>
      </c>
    </row>
    <row r="1435" spans="1:13" x14ac:dyDescent="0.2">
      <c r="A1435" t="s">
        <v>324</v>
      </c>
      <c r="B1435" t="s">
        <v>262</v>
      </c>
      <c r="C1435">
        <v>169</v>
      </c>
      <c r="D1435">
        <v>26.181999999999999</v>
      </c>
      <c r="E1435">
        <f t="shared" si="22"/>
        <v>26.18</v>
      </c>
      <c r="F1435">
        <v>6982</v>
      </c>
      <c r="G1435">
        <v>6988</v>
      </c>
      <c r="H1435">
        <v>7023</v>
      </c>
      <c r="I1435" t="s">
        <v>23</v>
      </c>
      <c r="J1435">
        <v>496185</v>
      </c>
      <c r="K1435">
        <v>28590095</v>
      </c>
      <c r="L1435">
        <v>7.55</v>
      </c>
      <c r="M1435">
        <v>0.39</v>
      </c>
    </row>
    <row r="1436" spans="1:13" x14ac:dyDescent="0.2">
      <c r="A1436" t="s">
        <v>324</v>
      </c>
      <c r="B1436" t="s">
        <v>263</v>
      </c>
      <c r="C1436">
        <v>170</v>
      </c>
      <c r="D1436">
        <v>26.402000000000001</v>
      </c>
      <c r="E1436">
        <f t="shared" si="22"/>
        <v>26.4</v>
      </c>
      <c r="F1436">
        <v>7023</v>
      </c>
      <c r="G1436">
        <v>7057</v>
      </c>
      <c r="H1436">
        <v>7066</v>
      </c>
      <c r="I1436" t="s">
        <v>23</v>
      </c>
      <c r="J1436">
        <v>491760</v>
      </c>
      <c r="K1436">
        <v>30171743</v>
      </c>
      <c r="L1436">
        <v>7.97</v>
      </c>
      <c r="M1436">
        <v>0.41199999999999998</v>
      </c>
    </row>
    <row r="1437" spans="1:13" x14ac:dyDescent="0.2">
      <c r="A1437" t="s">
        <v>324</v>
      </c>
      <c r="B1437" t="s">
        <v>264</v>
      </c>
      <c r="C1437">
        <v>171</v>
      </c>
      <c r="D1437">
        <v>26.466000000000001</v>
      </c>
      <c r="E1437">
        <f t="shared" si="22"/>
        <v>26.47</v>
      </c>
      <c r="F1437">
        <v>7066</v>
      </c>
      <c r="G1437">
        <v>7078</v>
      </c>
      <c r="H1437">
        <v>7095</v>
      </c>
      <c r="I1437" t="s">
        <v>23</v>
      </c>
      <c r="J1437">
        <v>500826</v>
      </c>
      <c r="K1437">
        <v>23444923</v>
      </c>
      <c r="L1437">
        <v>6.19</v>
      </c>
      <c r="M1437">
        <v>0.32</v>
      </c>
    </row>
    <row r="1438" spans="1:13" x14ac:dyDescent="0.2">
      <c r="A1438" t="s">
        <v>324</v>
      </c>
      <c r="B1438" t="s">
        <v>265</v>
      </c>
      <c r="C1438">
        <v>172</v>
      </c>
      <c r="D1438">
        <v>26.67</v>
      </c>
      <c r="E1438">
        <f t="shared" si="22"/>
        <v>26.67</v>
      </c>
      <c r="F1438">
        <v>7095</v>
      </c>
      <c r="G1438">
        <v>7142</v>
      </c>
      <c r="H1438">
        <v>7157</v>
      </c>
      <c r="I1438" t="s">
        <v>23</v>
      </c>
      <c r="J1438">
        <v>691874</v>
      </c>
      <c r="K1438">
        <v>54969332</v>
      </c>
      <c r="L1438">
        <v>14.52</v>
      </c>
      <c r="M1438">
        <v>0.75</v>
      </c>
    </row>
    <row r="1439" spans="1:13" x14ac:dyDescent="0.2">
      <c r="A1439" t="s">
        <v>324</v>
      </c>
      <c r="B1439" t="s">
        <v>266</v>
      </c>
      <c r="C1439">
        <v>173</v>
      </c>
      <c r="D1439">
        <v>26.763000000000002</v>
      </c>
      <c r="E1439">
        <f t="shared" si="22"/>
        <v>26.76</v>
      </c>
      <c r="F1439">
        <v>7157</v>
      </c>
      <c r="G1439">
        <v>7171</v>
      </c>
      <c r="H1439">
        <v>7191</v>
      </c>
      <c r="I1439" t="s">
        <v>23</v>
      </c>
      <c r="J1439">
        <v>614198</v>
      </c>
      <c r="K1439">
        <v>30743458</v>
      </c>
      <c r="L1439">
        <v>8.1199999999999992</v>
      </c>
      <c r="M1439">
        <v>0.41899999999999998</v>
      </c>
    </row>
    <row r="1440" spans="1:13" x14ac:dyDescent="0.2">
      <c r="A1440" t="s">
        <v>324</v>
      </c>
      <c r="B1440" t="s">
        <v>267</v>
      </c>
      <c r="C1440">
        <v>174</v>
      </c>
      <c r="D1440">
        <v>26.927</v>
      </c>
      <c r="E1440">
        <f t="shared" si="22"/>
        <v>26.93</v>
      </c>
      <c r="F1440">
        <v>7191</v>
      </c>
      <c r="G1440">
        <v>7223</v>
      </c>
      <c r="H1440">
        <v>7233</v>
      </c>
      <c r="I1440" t="s">
        <v>23</v>
      </c>
      <c r="J1440">
        <v>781127</v>
      </c>
      <c r="K1440">
        <v>45049972</v>
      </c>
      <c r="L1440">
        <v>11.9</v>
      </c>
      <c r="M1440">
        <v>0.61399999999999999</v>
      </c>
    </row>
    <row r="1441" spans="1:13" x14ac:dyDescent="0.2">
      <c r="A1441" t="s">
        <v>324</v>
      </c>
      <c r="B1441" t="s">
        <v>268</v>
      </c>
      <c r="C1441">
        <v>175</v>
      </c>
      <c r="D1441">
        <v>26.978999999999999</v>
      </c>
      <c r="E1441">
        <f t="shared" si="22"/>
        <v>26.98</v>
      </c>
      <c r="F1441">
        <v>7233</v>
      </c>
      <c r="G1441">
        <v>7240</v>
      </c>
      <c r="H1441">
        <v>7253</v>
      </c>
      <c r="I1441" t="s">
        <v>23</v>
      </c>
      <c r="J1441">
        <v>743416</v>
      </c>
      <c r="K1441">
        <v>24178608</v>
      </c>
      <c r="L1441">
        <v>6.39</v>
      </c>
      <c r="M1441">
        <v>0.33</v>
      </c>
    </row>
    <row r="1442" spans="1:13" x14ac:dyDescent="0.2">
      <c r="A1442" t="s">
        <v>324</v>
      </c>
      <c r="B1442" t="s">
        <v>269</v>
      </c>
      <c r="C1442">
        <v>176</v>
      </c>
      <c r="D1442">
        <v>27.065000000000001</v>
      </c>
      <c r="E1442">
        <f t="shared" si="22"/>
        <v>27.07</v>
      </c>
      <c r="F1442">
        <v>7253</v>
      </c>
      <c r="G1442">
        <v>7267</v>
      </c>
      <c r="H1442">
        <v>7287</v>
      </c>
      <c r="I1442" t="s">
        <v>23</v>
      </c>
      <c r="J1442">
        <v>569887</v>
      </c>
      <c r="K1442">
        <v>32172353</v>
      </c>
      <c r="L1442">
        <v>8.5</v>
      </c>
      <c r="M1442">
        <v>0.439</v>
      </c>
    </row>
    <row r="1443" spans="1:13" x14ac:dyDescent="0.2">
      <c r="A1443" t="s">
        <v>324</v>
      </c>
      <c r="B1443" t="s">
        <v>270</v>
      </c>
      <c r="C1443">
        <v>177</v>
      </c>
      <c r="D1443">
        <v>27.167999999999999</v>
      </c>
      <c r="E1443">
        <f t="shared" si="22"/>
        <v>27.17</v>
      </c>
      <c r="F1443">
        <v>7287</v>
      </c>
      <c r="G1443">
        <v>7299</v>
      </c>
      <c r="H1443">
        <v>7331</v>
      </c>
      <c r="I1443" t="s">
        <v>23</v>
      </c>
      <c r="J1443">
        <v>561315</v>
      </c>
      <c r="K1443">
        <v>39540237</v>
      </c>
      <c r="L1443">
        <v>10.45</v>
      </c>
      <c r="M1443">
        <v>0.53900000000000003</v>
      </c>
    </row>
    <row r="1444" spans="1:13" x14ac:dyDescent="0.2">
      <c r="A1444" t="s">
        <v>324</v>
      </c>
      <c r="B1444" t="s">
        <v>271</v>
      </c>
      <c r="C1444">
        <v>178</v>
      </c>
      <c r="D1444">
        <v>27.32</v>
      </c>
      <c r="E1444">
        <f t="shared" si="22"/>
        <v>27.32</v>
      </c>
      <c r="F1444">
        <v>7331</v>
      </c>
      <c r="G1444">
        <v>7347</v>
      </c>
      <c r="H1444">
        <v>7360</v>
      </c>
      <c r="I1444" t="s">
        <v>23</v>
      </c>
      <c r="J1444">
        <v>574210</v>
      </c>
      <c r="K1444">
        <v>27706167</v>
      </c>
      <c r="L1444">
        <v>7.32</v>
      </c>
      <c r="M1444">
        <v>0.378</v>
      </c>
    </row>
    <row r="1445" spans="1:13" x14ac:dyDescent="0.2">
      <c r="A1445" t="s">
        <v>324</v>
      </c>
      <c r="B1445" t="s">
        <v>272</v>
      </c>
      <c r="C1445">
        <v>179</v>
      </c>
      <c r="D1445">
        <v>27.402999999999999</v>
      </c>
      <c r="E1445">
        <f t="shared" si="22"/>
        <v>27.4</v>
      </c>
      <c r="F1445">
        <v>7360</v>
      </c>
      <c r="G1445">
        <v>7374</v>
      </c>
      <c r="H1445">
        <v>7384</v>
      </c>
      <c r="I1445" t="s">
        <v>23</v>
      </c>
      <c r="J1445">
        <v>708401</v>
      </c>
      <c r="K1445">
        <v>27139932</v>
      </c>
      <c r="L1445">
        <v>7.17</v>
      </c>
      <c r="M1445">
        <v>0.37</v>
      </c>
    </row>
    <row r="1446" spans="1:13" x14ac:dyDescent="0.2">
      <c r="A1446" t="s">
        <v>324</v>
      </c>
      <c r="B1446" t="s">
        <v>273</v>
      </c>
      <c r="C1446">
        <v>180</v>
      </c>
      <c r="D1446">
        <v>27.452999999999999</v>
      </c>
      <c r="E1446">
        <f t="shared" si="22"/>
        <v>27.45</v>
      </c>
      <c r="F1446">
        <v>7384</v>
      </c>
      <c r="G1446">
        <v>7389</v>
      </c>
      <c r="H1446">
        <v>7411</v>
      </c>
      <c r="I1446" t="s">
        <v>23</v>
      </c>
      <c r="J1446">
        <v>661651</v>
      </c>
      <c r="K1446">
        <v>28946718</v>
      </c>
      <c r="L1446">
        <v>7.65</v>
      </c>
      <c r="M1446">
        <v>0.39500000000000002</v>
      </c>
    </row>
    <row r="1447" spans="1:13" x14ac:dyDescent="0.2">
      <c r="A1447" t="s">
        <v>324</v>
      </c>
      <c r="B1447" t="s">
        <v>274</v>
      </c>
      <c r="C1447">
        <v>181</v>
      </c>
      <c r="D1447">
        <v>27.609000000000002</v>
      </c>
      <c r="E1447">
        <f t="shared" si="22"/>
        <v>27.61</v>
      </c>
      <c r="F1447">
        <v>7411</v>
      </c>
      <c r="G1447">
        <v>7439</v>
      </c>
      <c r="H1447">
        <v>7450</v>
      </c>
      <c r="I1447" t="s">
        <v>23</v>
      </c>
      <c r="J1447">
        <v>722903</v>
      </c>
      <c r="K1447">
        <v>40201357</v>
      </c>
      <c r="L1447">
        <v>10.62</v>
      </c>
      <c r="M1447">
        <v>0.54800000000000004</v>
      </c>
    </row>
    <row r="1448" spans="1:13" x14ac:dyDescent="0.2">
      <c r="A1448" t="s">
        <v>324</v>
      </c>
      <c r="B1448" t="s">
        <v>275</v>
      </c>
      <c r="C1448">
        <v>182</v>
      </c>
      <c r="D1448">
        <v>27.692</v>
      </c>
      <c r="E1448">
        <f t="shared" si="22"/>
        <v>27.69</v>
      </c>
      <c r="F1448">
        <v>7450</v>
      </c>
      <c r="G1448">
        <v>7465</v>
      </c>
      <c r="H1448">
        <v>7479</v>
      </c>
      <c r="I1448" t="s">
        <v>23</v>
      </c>
      <c r="J1448">
        <v>751839</v>
      </c>
      <c r="K1448">
        <v>31956632</v>
      </c>
      <c r="L1448">
        <v>8.44</v>
      </c>
      <c r="M1448">
        <v>0.436</v>
      </c>
    </row>
    <row r="1449" spans="1:13" x14ac:dyDescent="0.2">
      <c r="A1449" t="s">
        <v>324</v>
      </c>
      <c r="B1449" t="s">
        <v>276</v>
      </c>
      <c r="C1449">
        <v>183</v>
      </c>
      <c r="D1449">
        <v>27.748000000000001</v>
      </c>
      <c r="E1449">
        <f t="shared" si="22"/>
        <v>27.75</v>
      </c>
      <c r="F1449">
        <v>7479</v>
      </c>
      <c r="G1449">
        <v>7483</v>
      </c>
      <c r="H1449">
        <v>7505</v>
      </c>
      <c r="I1449" t="s">
        <v>23</v>
      </c>
      <c r="J1449">
        <v>482161</v>
      </c>
      <c r="K1449">
        <v>19867015</v>
      </c>
      <c r="L1449">
        <v>5.25</v>
      </c>
      <c r="M1449">
        <v>0.27100000000000002</v>
      </c>
    </row>
    <row r="1450" spans="1:13" x14ac:dyDescent="0.2">
      <c r="A1450" t="s">
        <v>324</v>
      </c>
      <c r="B1450" t="s">
        <v>277</v>
      </c>
      <c r="C1450">
        <v>184</v>
      </c>
      <c r="D1450">
        <v>27.911999999999999</v>
      </c>
      <c r="E1450">
        <f t="shared" si="22"/>
        <v>27.91</v>
      </c>
      <c r="F1450">
        <v>7505</v>
      </c>
      <c r="G1450">
        <v>7535</v>
      </c>
      <c r="H1450">
        <v>7552</v>
      </c>
      <c r="I1450" t="s">
        <v>23</v>
      </c>
      <c r="J1450">
        <v>1051937</v>
      </c>
      <c r="K1450">
        <v>53735773</v>
      </c>
      <c r="L1450">
        <v>14.2</v>
      </c>
      <c r="M1450">
        <v>0.73299999999999998</v>
      </c>
    </row>
    <row r="1451" spans="1:13" x14ac:dyDescent="0.2">
      <c r="A1451" t="s">
        <v>324</v>
      </c>
      <c r="B1451" t="s">
        <v>278</v>
      </c>
      <c r="C1451">
        <v>185</v>
      </c>
      <c r="D1451">
        <v>28.006</v>
      </c>
      <c r="E1451">
        <f t="shared" si="22"/>
        <v>28.01</v>
      </c>
      <c r="F1451">
        <v>7552</v>
      </c>
      <c r="G1451">
        <v>7564</v>
      </c>
      <c r="H1451">
        <v>7595</v>
      </c>
      <c r="I1451" t="s">
        <v>23</v>
      </c>
      <c r="J1451">
        <v>724727</v>
      </c>
      <c r="K1451">
        <v>49122380</v>
      </c>
      <c r="L1451">
        <v>12.98</v>
      </c>
      <c r="M1451">
        <v>0.67</v>
      </c>
    </row>
    <row r="1452" spans="1:13" x14ac:dyDescent="0.2">
      <c r="A1452" t="s">
        <v>324</v>
      </c>
      <c r="B1452" t="s">
        <v>279</v>
      </c>
      <c r="C1452">
        <v>186</v>
      </c>
      <c r="D1452">
        <v>28.149000000000001</v>
      </c>
      <c r="E1452">
        <f t="shared" si="22"/>
        <v>28.15</v>
      </c>
      <c r="F1452">
        <v>7595</v>
      </c>
      <c r="G1452">
        <v>7610</v>
      </c>
      <c r="H1452">
        <v>7628</v>
      </c>
      <c r="I1452" t="s">
        <v>23</v>
      </c>
      <c r="J1452">
        <v>582386</v>
      </c>
      <c r="K1452">
        <v>30513199</v>
      </c>
      <c r="L1452">
        <v>8.06</v>
      </c>
      <c r="M1452">
        <v>0.41599999999999998</v>
      </c>
    </row>
    <row r="1453" spans="1:13" x14ac:dyDescent="0.2">
      <c r="A1453" t="s">
        <v>324</v>
      </c>
      <c r="B1453" t="s">
        <v>280</v>
      </c>
      <c r="C1453">
        <v>187</v>
      </c>
      <c r="D1453">
        <v>28.257999999999999</v>
      </c>
      <c r="E1453">
        <f t="shared" si="22"/>
        <v>28.26</v>
      </c>
      <c r="F1453">
        <v>7628</v>
      </c>
      <c r="G1453">
        <v>7644</v>
      </c>
      <c r="H1453">
        <v>7670</v>
      </c>
      <c r="I1453" t="s">
        <v>23</v>
      </c>
      <c r="J1453">
        <v>403597</v>
      </c>
      <c r="K1453">
        <v>26777427</v>
      </c>
      <c r="L1453">
        <v>7.07</v>
      </c>
      <c r="M1453">
        <v>0.36499999999999999</v>
      </c>
    </row>
    <row r="1454" spans="1:13" x14ac:dyDescent="0.2">
      <c r="A1454" t="s">
        <v>324</v>
      </c>
      <c r="B1454" t="s">
        <v>281</v>
      </c>
      <c r="C1454">
        <v>188</v>
      </c>
      <c r="D1454">
        <v>28.402000000000001</v>
      </c>
      <c r="E1454">
        <f t="shared" si="22"/>
        <v>28.4</v>
      </c>
      <c r="F1454">
        <v>7670</v>
      </c>
      <c r="G1454">
        <v>7690</v>
      </c>
      <c r="H1454">
        <v>7701</v>
      </c>
      <c r="I1454" t="s">
        <v>23</v>
      </c>
      <c r="J1454">
        <v>437253</v>
      </c>
      <c r="K1454">
        <v>20176404</v>
      </c>
      <c r="L1454">
        <v>5.33</v>
      </c>
      <c r="M1454">
        <v>0.27500000000000002</v>
      </c>
    </row>
    <row r="1455" spans="1:13" x14ac:dyDescent="0.2">
      <c r="A1455" t="s">
        <v>324</v>
      </c>
      <c r="B1455" t="s">
        <v>282</v>
      </c>
      <c r="C1455">
        <v>189</v>
      </c>
      <c r="D1455">
        <v>28.460999999999999</v>
      </c>
      <c r="E1455">
        <f t="shared" si="22"/>
        <v>28.46</v>
      </c>
      <c r="F1455">
        <v>7701</v>
      </c>
      <c r="G1455">
        <v>7708</v>
      </c>
      <c r="H1455">
        <v>7719</v>
      </c>
      <c r="I1455" t="s">
        <v>23</v>
      </c>
      <c r="J1455">
        <v>366318</v>
      </c>
      <c r="K1455">
        <v>11584053</v>
      </c>
      <c r="L1455">
        <v>3.06</v>
      </c>
      <c r="M1455">
        <v>0.158</v>
      </c>
    </row>
    <row r="1456" spans="1:13" x14ac:dyDescent="0.2">
      <c r="A1456" t="s">
        <v>324</v>
      </c>
      <c r="B1456" t="s">
        <v>283</v>
      </c>
      <c r="C1456">
        <v>190</v>
      </c>
      <c r="D1456">
        <v>28.545000000000002</v>
      </c>
      <c r="E1456">
        <f t="shared" si="22"/>
        <v>28.55</v>
      </c>
      <c r="F1456">
        <v>7719</v>
      </c>
      <c r="G1456">
        <v>7735</v>
      </c>
      <c r="H1456">
        <v>7764</v>
      </c>
      <c r="I1456" t="s">
        <v>23</v>
      </c>
      <c r="J1456">
        <v>427298</v>
      </c>
      <c r="K1456">
        <v>29123905</v>
      </c>
      <c r="L1456">
        <v>7.69</v>
      </c>
      <c r="M1456">
        <v>0.39700000000000002</v>
      </c>
    </row>
    <row r="1457" spans="1:13" x14ac:dyDescent="0.2">
      <c r="A1457" t="s">
        <v>324</v>
      </c>
      <c r="B1457" t="s">
        <v>284</v>
      </c>
      <c r="C1457">
        <v>191</v>
      </c>
      <c r="D1457">
        <v>28.696999999999999</v>
      </c>
      <c r="E1457">
        <f t="shared" si="22"/>
        <v>28.7</v>
      </c>
      <c r="F1457">
        <v>7764</v>
      </c>
      <c r="G1457">
        <v>7783</v>
      </c>
      <c r="H1457">
        <v>7816</v>
      </c>
      <c r="I1457" t="s">
        <v>23</v>
      </c>
      <c r="J1457">
        <v>572567</v>
      </c>
      <c r="K1457">
        <v>37053627</v>
      </c>
      <c r="L1457">
        <v>9.7899999999999991</v>
      </c>
      <c r="M1457">
        <v>0.505</v>
      </c>
    </row>
    <row r="1458" spans="1:13" x14ac:dyDescent="0.2">
      <c r="A1458" t="s">
        <v>324</v>
      </c>
      <c r="B1458" t="s">
        <v>285</v>
      </c>
      <c r="C1458">
        <v>192</v>
      </c>
      <c r="D1458">
        <v>28.85</v>
      </c>
      <c r="E1458">
        <f t="shared" si="22"/>
        <v>28.85</v>
      </c>
      <c r="F1458">
        <v>7816</v>
      </c>
      <c r="G1458">
        <v>7831</v>
      </c>
      <c r="H1458">
        <v>7837</v>
      </c>
      <c r="I1458" t="s">
        <v>23</v>
      </c>
      <c r="J1458">
        <v>339431</v>
      </c>
      <c r="K1458">
        <v>12475479</v>
      </c>
      <c r="L1458">
        <v>3.3</v>
      </c>
      <c r="M1458">
        <v>0.17</v>
      </c>
    </row>
    <row r="1459" spans="1:13" x14ac:dyDescent="0.2">
      <c r="A1459" t="s">
        <v>324</v>
      </c>
      <c r="B1459" t="s">
        <v>286</v>
      </c>
      <c r="C1459">
        <v>193</v>
      </c>
      <c r="D1459">
        <v>28.934999999999999</v>
      </c>
      <c r="E1459">
        <f t="shared" si="22"/>
        <v>28.94</v>
      </c>
      <c r="F1459">
        <v>7837</v>
      </c>
      <c r="G1459">
        <v>7858</v>
      </c>
      <c r="H1459">
        <v>7870</v>
      </c>
      <c r="I1459" t="s">
        <v>23</v>
      </c>
      <c r="J1459">
        <v>457801</v>
      </c>
      <c r="K1459">
        <v>23895515</v>
      </c>
      <c r="L1459">
        <v>6.31</v>
      </c>
      <c r="M1459">
        <v>0.32600000000000001</v>
      </c>
    </row>
    <row r="1460" spans="1:13" x14ac:dyDescent="0.2">
      <c r="A1460" t="s">
        <v>324</v>
      </c>
      <c r="B1460" t="s">
        <v>287</v>
      </c>
      <c r="C1460">
        <v>194</v>
      </c>
      <c r="D1460">
        <v>29.003</v>
      </c>
      <c r="E1460">
        <f t="shared" si="22"/>
        <v>29</v>
      </c>
      <c r="F1460">
        <v>7870</v>
      </c>
      <c r="G1460">
        <v>7880</v>
      </c>
      <c r="H1460">
        <v>7906</v>
      </c>
      <c r="I1460" t="s">
        <v>23</v>
      </c>
      <c r="J1460">
        <v>451316</v>
      </c>
      <c r="K1460">
        <v>24334387</v>
      </c>
      <c r="L1460">
        <v>6.43</v>
      </c>
      <c r="M1460">
        <v>0.33200000000000002</v>
      </c>
    </row>
    <row r="1461" spans="1:13" x14ac:dyDescent="0.2">
      <c r="A1461" t="s">
        <v>324</v>
      </c>
      <c r="B1461" t="s">
        <v>288</v>
      </c>
      <c r="C1461">
        <v>195</v>
      </c>
      <c r="D1461">
        <v>29.135000000000002</v>
      </c>
      <c r="E1461">
        <f t="shared" si="22"/>
        <v>29.14</v>
      </c>
      <c r="F1461">
        <v>7906</v>
      </c>
      <c r="G1461">
        <v>7922</v>
      </c>
      <c r="H1461">
        <v>7934</v>
      </c>
      <c r="I1461" t="s">
        <v>23</v>
      </c>
      <c r="J1461">
        <v>398148</v>
      </c>
      <c r="K1461">
        <v>18626587</v>
      </c>
      <c r="L1461">
        <v>4.92</v>
      </c>
      <c r="M1461">
        <v>0.254</v>
      </c>
    </row>
    <row r="1462" spans="1:13" x14ac:dyDescent="0.2">
      <c r="A1462" t="s">
        <v>324</v>
      </c>
      <c r="B1462" t="s">
        <v>289</v>
      </c>
      <c r="C1462">
        <v>196</v>
      </c>
      <c r="D1462">
        <v>29.257000000000001</v>
      </c>
      <c r="E1462">
        <f t="shared" si="22"/>
        <v>29.26</v>
      </c>
      <c r="F1462">
        <v>7951</v>
      </c>
      <c r="G1462">
        <v>7960</v>
      </c>
      <c r="H1462">
        <v>7970</v>
      </c>
      <c r="I1462" t="s">
        <v>34</v>
      </c>
      <c r="J1462">
        <v>317845</v>
      </c>
      <c r="K1462">
        <v>11002867</v>
      </c>
      <c r="L1462">
        <v>2.91</v>
      </c>
      <c r="M1462">
        <v>0.15</v>
      </c>
    </row>
    <row r="1463" spans="1:13" x14ac:dyDescent="0.2">
      <c r="A1463" t="s">
        <v>324</v>
      </c>
      <c r="B1463" t="s">
        <v>290</v>
      </c>
      <c r="C1463">
        <v>197</v>
      </c>
      <c r="D1463">
        <v>29.321999999999999</v>
      </c>
      <c r="E1463">
        <f t="shared" si="22"/>
        <v>29.32</v>
      </c>
      <c r="F1463">
        <v>7970</v>
      </c>
      <c r="G1463">
        <v>7981</v>
      </c>
      <c r="H1463">
        <v>8003</v>
      </c>
      <c r="I1463" t="s">
        <v>34</v>
      </c>
      <c r="J1463">
        <v>372998</v>
      </c>
      <c r="K1463">
        <v>18690183</v>
      </c>
      <c r="L1463">
        <v>4.9400000000000004</v>
      </c>
      <c r="M1463">
        <v>0.255</v>
      </c>
    </row>
    <row r="1464" spans="1:13" x14ac:dyDescent="0.2">
      <c r="A1464" t="s">
        <v>324</v>
      </c>
      <c r="B1464" t="s">
        <v>291</v>
      </c>
      <c r="C1464">
        <v>198</v>
      </c>
      <c r="D1464">
        <v>29.448</v>
      </c>
      <c r="E1464">
        <f t="shared" si="22"/>
        <v>29.45</v>
      </c>
      <c r="F1464">
        <v>8003</v>
      </c>
      <c r="G1464">
        <v>8020</v>
      </c>
      <c r="H1464">
        <v>8035</v>
      </c>
      <c r="I1464" t="s">
        <v>34</v>
      </c>
      <c r="J1464">
        <v>327919</v>
      </c>
      <c r="K1464">
        <v>17083282</v>
      </c>
      <c r="L1464">
        <v>4.51</v>
      </c>
      <c r="M1464">
        <v>0.23300000000000001</v>
      </c>
    </row>
    <row r="1465" spans="1:13" x14ac:dyDescent="0.2">
      <c r="A1465" t="s">
        <v>324</v>
      </c>
      <c r="B1465" t="s">
        <v>292</v>
      </c>
      <c r="C1465">
        <v>199</v>
      </c>
      <c r="D1465">
        <v>29.529</v>
      </c>
      <c r="E1465">
        <f t="shared" si="22"/>
        <v>29.53</v>
      </c>
      <c r="F1465">
        <v>8035</v>
      </c>
      <c r="G1465">
        <v>8046</v>
      </c>
      <c r="H1465">
        <v>8059</v>
      </c>
      <c r="I1465" t="s">
        <v>34</v>
      </c>
      <c r="J1465">
        <v>319081</v>
      </c>
      <c r="K1465">
        <v>13378371</v>
      </c>
      <c r="L1465">
        <v>3.53</v>
      </c>
      <c r="M1465">
        <v>0.182</v>
      </c>
    </row>
    <row r="1466" spans="1:13" x14ac:dyDescent="0.2">
      <c r="A1466" t="s">
        <v>324</v>
      </c>
      <c r="B1466" t="s">
        <v>293</v>
      </c>
      <c r="C1466">
        <v>200</v>
      </c>
      <c r="D1466">
        <v>29.600999999999999</v>
      </c>
      <c r="E1466">
        <f t="shared" si="22"/>
        <v>29.6</v>
      </c>
      <c r="F1466">
        <v>8059</v>
      </c>
      <c r="G1466">
        <v>8069</v>
      </c>
      <c r="H1466">
        <v>8102</v>
      </c>
      <c r="I1466" t="s">
        <v>34</v>
      </c>
      <c r="J1466">
        <v>320916</v>
      </c>
      <c r="K1466">
        <v>20393716</v>
      </c>
      <c r="L1466">
        <v>5.39</v>
      </c>
      <c r="M1466">
        <v>0.27800000000000002</v>
      </c>
    </row>
    <row r="1467" spans="1:13" x14ac:dyDescent="0.2">
      <c r="A1467" t="s">
        <v>324</v>
      </c>
      <c r="B1467" t="s">
        <v>294</v>
      </c>
      <c r="C1467">
        <v>201</v>
      </c>
      <c r="D1467">
        <v>29.753</v>
      </c>
      <c r="E1467">
        <f t="shared" si="22"/>
        <v>29.75</v>
      </c>
      <c r="F1467">
        <v>8102</v>
      </c>
      <c r="G1467">
        <v>8117</v>
      </c>
      <c r="H1467">
        <v>8140</v>
      </c>
      <c r="I1467" t="s">
        <v>34</v>
      </c>
      <c r="J1467">
        <v>218856</v>
      </c>
      <c r="K1467">
        <v>13586037</v>
      </c>
      <c r="L1467">
        <v>3.59</v>
      </c>
      <c r="M1467">
        <v>0.185</v>
      </c>
    </row>
    <row r="1468" spans="1:13" x14ac:dyDescent="0.2">
      <c r="A1468" t="s">
        <v>324</v>
      </c>
      <c r="B1468" t="s">
        <v>295</v>
      </c>
      <c r="C1468">
        <v>202</v>
      </c>
      <c r="D1468">
        <v>29.895</v>
      </c>
      <c r="E1468">
        <f t="shared" si="22"/>
        <v>29.9</v>
      </c>
      <c r="F1468">
        <v>8140</v>
      </c>
      <c r="G1468">
        <v>8162</v>
      </c>
      <c r="H1468">
        <v>8170</v>
      </c>
      <c r="I1468" t="s">
        <v>34</v>
      </c>
      <c r="J1468">
        <v>259681</v>
      </c>
      <c r="K1468">
        <v>12075101</v>
      </c>
      <c r="L1468">
        <v>3.19</v>
      </c>
      <c r="M1468">
        <v>0.16500000000000001</v>
      </c>
    </row>
    <row r="1469" spans="1:13" x14ac:dyDescent="0.2">
      <c r="A1469" t="s">
        <v>324</v>
      </c>
      <c r="B1469" t="s">
        <v>296</v>
      </c>
      <c r="C1469">
        <v>203</v>
      </c>
      <c r="D1469">
        <v>29.94</v>
      </c>
      <c r="E1469">
        <f t="shared" si="22"/>
        <v>29.94</v>
      </c>
      <c r="F1469">
        <v>8170</v>
      </c>
      <c r="G1469">
        <v>8176</v>
      </c>
      <c r="H1469">
        <v>8191</v>
      </c>
      <c r="I1469" t="s">
        <v>34</v>
      </c>
      <c r="J1469">
        <v>257038</v>
      </c>
      <c r="K1469">
        <v>9327509</v>
      </c>
      <c r="L1469">
        <v>2.46</v>
      </c>
      <c r="M1469">
        <v>0.127</v>
      </c>
    </row>
    <row r="1470" spans="1:13" x14ac:dyDescent="0.2">
      <c r="A1470" t="s">
        <v>324</v>
      </c>
      <c r="B1470" t="s">
        <v>297</v>
      </c>
      <c r="C1470">
        <v>204</v>
      </c>
      <c r="D1470">
        <v>30.024000000000001</v>
      </c>
      <c r="E1470">
        <f t="shared" si="22"/>
        <v>30.02</v>
      </c>
      <c r="F1470">
        <v>8191</v>
      </c>
      <c r="G1470">
        <v>8203</v>
      </c>
      <c r="H1470">
        <v>8231</v>
      </c>
      <c r="I1470" t="s">
        <v>34</v>
      </c>
      <c r="J1470">
        <v>266822</v>
      </c>
      <c r="K1470">
        <v>15891512</v>
      </c>
      <c r="L1470">
        <v>4.2</v>
      </c>
      <c r="M1470">
        <v>0.217</v>
      </c>
    </row>
    <row r="1471" spans="1:13" x14ac:dyDescent="0.2">
      <c r="A1471" t="s">
        <v>324</v>
      </c>
      <c r="B1471" t="s">
        <v>298</v>
      </c>
      <c r="C1471">
        <v>205</v>
      </c>
      <c r="D1471">
        <v>30.166</v>
      </c>
      <c r="E1471">
        <f t="shared" si="22"/>
        <v>30.17</v>
      </c>
      <c r="F1471">
        <v>8231</v>
      </c>
      <c r="G1471">
        <v>8248</v>
      </c>
      <c r="H1471">
        <v>8272</v>
      </c>
      <c r="I1471" t="s">
        <v>34</v>
      </c>
      <c r="J1471">
        <v>200183</v>
      </c>
      <c r="K1471">
        <v>13054764</v>
      </c>
      <c r="L1471">
        <v>3.45</v>
      </c>
      <c r="M1471">
        <v>0.17799999999999999</v>
      </c>
    </row>
    <row r="1472" spans="1:13" x14ac:dyDescent="0.2">
      <c r="A1472" t="s">
        <v>324</v>
      </c>
      <c r="B1472" t="s">
        <v>299</v>
      </c>
      <c r="C1472">
        <v>206</v>
      </c>
      <c r="D1472">
        <v>30.472000000000001</v>
      </c>
      <c r="E1472">
        <f t="shared" si="22"/>
        <v>30.47</v>
      </c>
      <c r="F1472">
        <v>8310</v>
      </c>
      <c r="G1472">
        <v>8345</v>
      </c>
      <c r="H1472">
        <v>8362</v>
      </c>
      <c r="I1472" t="s">
        <v>34</v>
      </c>
      <c r="J1472">
        <v>145564</v>
      </c>
      <c r="K1472">
        <v>11386421</v>
      </c>
      <c r="L1472">
        <v>3.01</v>
      </c>
      <c r="M1472">
        <v>0.155</v>
      </c>
    </row>
    <row r="1473" spans="1:13" x14ac:dyDescent="0.2">
      <c r="A1473" t="s">
        <v>324</v>
      </c>
      <c r="B1473" t="s">
        <v>300</v>
      </c>
      <c r="C1473">
        <v>207</v>
      </c>
      <c r="D1473">
        <v>30.596</v>
      </c>
      <c r="E1473">
        <f t="shared" si="22"/>
        <v>30.6</v>
      </c>
      <c r="F1473">
        <v>8362</v>
      </c>
      <c r="G1473">
        <v>8384</v>
      </c>
      <c r="H1473">
        <v>8407</v>
      </c>
      <c r="I1473" t="s">
        <v>34</v>
      </c>
      <c r="J1473">
        <v>141268</v>
      </c>
      <c r="K1473">
        <v>9149829</v>
      </c>
      <c r="L1473">
        <v>2.42</v>
      </c>
      <c r="M1473">
        <v>0.125</v>
      </c>
    </row>
    <row r="1474" spans="1:13" x14ac:dyDescent="0.2">
      <c r="A1474" t="s">
        <v>324</v>
      </c>
      <c r="B1474" t="s">
        <v>301</v>
      </c>
      <c r="C1474">
        <v>208</v>
      </c>
      <c r="D1474">
        <v>30.731999999999999</v>
      </c>
      <c r="E1474">
        <f t="shared" si="22"/>
        <v>30.73</v>
      </c>
      <c r="F1474">
        <v>8407</v>
      </c>
      <c r="G1474">
        <v>8427</v>
      </c>
      <c r="H1474">
        <v>8449</v>
      </c>
      <c r="I1474" t="s">
        <v>34</v>
      </c>
      <c r="J1474">
        <v>168136</v>
      </c>
      <c r="K1474">
        <v>8698114</v>
      </c>
      <c r="L1474">
        <v>2.2999999999999998</v>
      </c>
      <c r="M1474">
        <v>0.11899999999999999</v>
      </c>
    </row>
    <row r="1475" spans="1:13" x14ac:dyDescent="0.2">
      <c r="A1475" t="s">
        <v>324</v>
      </c>
      <c r="B1475" t="s">
        <v>302</v>
      </c>
      <c r="C1475">
        <v>209</v>
      </c>
      <c r="D1475">
        <v>30.898</v>
      </c>
      <c r="E1475">
        <f t="shared" ref="E1475:E1538" si="23">ROUND(D1475,2)</f>
        <v>30.9</v>
      </c>
      <c r="F1475">
        <v>8449</v>
      </c>
      <c r="G1475">
        <v>8479</v>
      </c>
      <c r="H1475">
        <v>8518</v>
      </c>
      <c r="I1475" t="s">
        <v>135</v>
      </c>
      <c r="J1475">
        <v>433375</v>
      </c>
      <c r="K1475">
        <v>22477277</v>
      </c>
      <c r="L1475">
        <v>5.94</v>
      </c>
      <c r="M1475">
        <v>0.307</v>
      </c>
    </row>
    <row r="1476" spans="1:13" x14ac:dyDescent="0.2">
      <c r="A1476" t="s">
        <v>324</v>
      </c>
      <c r="B1476" t="s">
        <v>303</v>
      </c>
      <c r="C1476">
        <v>210</v>
      </c>
      <c r="D1476">
        <v>31.141999999999999</v>
      </c>
      <c r="E1476">
        <f t="shared" si="23"/>
        <v>31.14</v>
      </c>
      <c r="F1476">
        <v>8543</v>
      </c>
      <c r="G1476">
        <v>8556</v>
      </c>
      <c r="H1476">
        <v>8573</v>
      </c>
      <c r="I1476" t="s">
        <v>135</v>
      </c>
      <c r="J1476">
        <v>95072</v>
      </c>
      <c r="K1476">
        <v>4164047</v>
      </c>
      <c r="L1476">
        <v>1.1000000000000001</v>
      </c>
      <c r="M1476">
        <v>5.7000000000000002E-2</v>
      </c>
    </row>
    <row r="1477" spans="1:13" x14ac:dyDescent="0.2">
      <c r="A1477" t="s">
        <v>324</v>
      </c>
      <c r="B1477" t="s">
        <v>304</v>
      </c>
      <c r="C1477">
        <v>211</v>
      </c>
      <c r="D1477">
        <v>31.248000000000001</v>
      </c>
      <c r="E1477">
        <f t="shared" si="23"/>
        <v>31.25</v>
      </c>
      <c r="F1477">
        <v>8573</v>
      </c>
      <c r="G1477">
        <v>8590</v>
      </c>
      <c r="H1477">
        <v>8599</v>
      </c>
      <c r="I1477" t="s">
        <v>135</v>
      </c>
      <c r="J1477">
        <v>80005</v>
      </c>
      <c r="K1477">
        <v>3268139</v>
      </c>
      <c r="L1477">
        <v>0.86</v>
      </c>
      <c r="M1477">
        <v>4.4999999999999998E-2</v>
      </c>
    </row>
    <row r="1478" spans="1:13" x14ac:dyDescent="0.2">
      <c r="A1478" t="s">
        <v>324</v>
      </c>
      <c r="B1478" t="s">
        <v>305</v>
      </c>
      <c r="C1478">
        <v>212</v>
      </c>
      <c r="D1478">
        <v>31.292999999999999</v>
      </c>
      <c r="E1478">
        <f t="shared" si="23"/>
        <v>31.29</v>
      </c>
      <c r="F1478">
        <v>8599</v>
      </c>
      <c r="G1478">
        <v>8604</v>
      </c>
      <c r="H1478">
        <v>8621</v>
      </c>
      <c r="I1478" t="s">
        <v>135</v>
      </c>
      <c r="J1478">
        <v>95847</v>
      </c>
      <c r="K1478">
        <v>2820901</v>
      </c>
      <c r="L1478">
        <v>0.75</v>
      </c>
      <c r="M1478">
        <v>3.7999999999999999E-2</v>
      </c>
    </row>
    <row r="1479" spans="1:13" x14ac:dyDescent="0.2">
      <c r="A1479" t="s">
        <v>324</v>
      </c>
      <c r="B1479" t="s">
        <v>306</v>
      </c>
      <c r="C1479">
        <v>213</v>
      </c>
      <c r="D1479">
        <v>31.408000000000001</v>
      </c>
      <c r="E1479">
        <f t="shared" si="23"/>
        <v>31.41</v>
      </c>
      <c r="F1479">
        <v>8621</v>
      </c>
      <c r="G1479">
        <v>8640</v>
      </c>
      <c r="H1479">
        <v>8698</v>
      </c>
      <c r="I1479" t="s">
        <v>107</v>
      </c>
      <c r="J1479">
        <v>408730</v>
      </c>
      <c r="K1479">
        <v>14549214</v>
      </c>
      <c r="L1479">
        <v>3.84</v>
      </c>
      <c r="M1479">
        <v>0.19800000000000001</v>
      </c>
    </row>
    <row r="1480" spans="1:13" x14ac:dyDescent="0.2">
      <c r="A1480" t="s">
        <v>324</v>
      </c>
      <c r="B1480" t="s">
        <v>307</v>
      </c>
      <c r="C1480">
        <v>214</v>
      </c>
      <c r="D1480">
        <v>31.747</v>
      </c>
      <c r="E1480">
        <f t="shared" si="23"/>
        <v>31.75</v>
      </c>
      <c r="F1480">
        <v>8698</v>
      </c>
      <c r="G1480">
        <v>8748</v>
      </c>
      <c r="H1480">
        <v>8788</v>
      </c>
      <c r="I1480" t="s">
        <v>110</v>
      </c>
      <c r="J1480">
        <v>148022</v>
      </c>
      <c r="K1480">
        <v>14029008</v>
      </c>
      <c r="L1480">
        <v>3.71</v>
      </c>
      <c r="M1480">
        <v>0.191</v>
      </c>
    </row>
    <row r="1481" spans="1:13" x14ac:dyDescent="0.2">
      <c r="A1481" t="s">
        <v>324</v>
      </c>
      <c r="B1481" t="s">
        <v>308</v>
      </c>
      <c r="C1481">
        <v>215</v>
      </c>
      <c r="D1481">
        <v>31.885999999999999</v>
      </c>
      <c r="E1481">
        <f t="shared" si="23"/>
        <v>31.89</v>
      </c>
      <c r="F1481">
        <v>8788</v>
      </c>
      <c r="G1481">
        <v>8792</v>
      </c>
      <c r="H1481">
        <v>8831</v>
      </c>
      <c r="I1481" t="s">
        <v>107</v>
      </c>
      <c r="J1481">
        <v>52569</v>
      </c>
      <c r="K1481">
        <v>2427990</v>
      </c>
      <c r="L1481">
        <v>0.64</v>
      </c>
      <c r="M1481">
        <v>3.3000000000000002E-2</v>
      </c>
    </row>
    <row r="1482" spans="1:13" x14ac:dyDescent="0.2">
      <c r="A1482" t="s">
        <v>324</v>
      </c>
      <c r="B1482" t="s">
        <v>309</v>
      </c>
      <c r="C1482">
        <v>216</v>
      </c>
      <c r="D1482">
        <v>32.393999999999998</v>
      </c>
      <c r="E1482">
        <f t="shared" si="23"/>
        <v>32.39</v>
      </c>
      <c r="F1482">
        <v>8925</v>
      </c>
      <c r="G1482">
        <v>8952</v>
      </c>
      <c r="H1482">
        <v>8981</v>
      </c>
      <c r="I1482" t="s">
        <v>110</v>
      </c>
      <c r="J1482">
        <v>97371</v>
      </c>
      <c r="K1482">
        <v>3439220</v>
      </c>
      <c r="L1482">
        <v>0.91</v>
      </c>
      <c r="M1482">
        <v>4.7E-2</v>
      </c>
    </row>
    <row r="1483" spans="1:13" x14ac:dyDescent="0.2">
      <c r="A1483" t="s">
        <v>324</v>
      </c>
      <c r="B1483" t="s">
        <v>310</v>
      </c>
      <c r="C1483">
        <v>217</v>
      </c>
      <c r="D1483">
        <v>33.112000000000002</v>
      </c>
      <c r="E1483">
        <f t="shared" si="23"/>
        <v>33.11</v>
      </c>
      <c r="F1483">
        <v>9144</v>
      </c>
      <c r="G1483">
        <v>9179</v>
      </c>
      <c r="H1483">
        <v>9223</v>
      </c>
      <c r="I1483" t="s">
        <v>91</v>
      </c>
      <c r="J1483">
        <v>47333</v>
      </c>
      <c r="K1483">
        <v>2961829</v>
      </c>
      <c r="L1483">
        <v>0.78</v>
      </c>
      <c r="M1483">
        <v>0.04</v>
      </c>
    </row>
    <row r="1484" spans="1:13" x14ac:dyDescent="0.2">
      <c r="A1484" t="s">
        <v>324</v>
      </c>
      <c r="B1484" t="s">
        <v>311</v>
      </c>
      <c r="C1484">
        <v>218</v>
      </c>
      <c r="D1484">
        <v>33.317</v>
      </c>
      <c r="E1484">
        <f t="shared" si="23"/>
        <v>33.32</v>
      </c>
      <c r="F1484">
        <v>9223</v>
      </c>
      <c r="G1484">
        <v>9244</v>
      </c>
      <c r="H1484">
        <v>9289</v>
      </c>
      <c r="I1484" t="s">
        <v>158</v>
      </c>
      <c r="J1484">
        <v>34826</v>
      </c>
      <c r="K1484">
        <v>1792873</v>
      </c>
      <c r="L1484">
        <v>0.47</v>
      </c>
      <c r="M1484">
        <v>2.4E-2</v>
      </c>
    </row>
    <row r="1485" spans="1:13" x14ac:dyDescent="0.2">
      <c r="A1485" t="s">
        <v>324</v>
      </c>
      <c r="B1485" t="s">
        <v>312</v>
      </c>
      <c r="C1485">
        <v>219</v>
      </c>
      <c r="D1485">
        <v>34.856000000000002</v>
      </c>
      <c r="E1485">
        <f t="shared" si="23"/>
        <v>34.86</v>
      </c>
      <c r="F1485">
        <v>9707</v>
      </c>
      <c r="G1485">
        <v>9731</v>
      </c>
      <c r="H1485">
        <v>9744</v>
      </c>
      <c r="I1485" t="s">
        <v>91</v>
      </c>
      <c r="J1485">
        <v>27760</v>
      </c>
      <c r="K1485">
        <v>717926</v>
      </c>
      <c r="L1485">
        <v>0.19</v>
      </c>
      <c r="M1485">
        <v>0.01</v>
      </c>
    </row>
    <row r="1486" spans="1:13" x14ac:dyDescent="0.2">
      <c r="A1486" t="s">
        <v>324</v>
      </c>
      <c r="B1486" t="s">
        <v>313</v>
      </c>
      <c r="C1486">
        <v>220</v>
      </c>
      <c r="D1486">
        <v>34.94</v>
      </c>
      <c r="E1486">
        <f t="shared" si="23"/>
        <v>34.94</v>
      </c>
      <c r="F1486">
        <v>9744</v>
      </c>
      <c r="G1486">
        <v>9758</v>
      </c>
      <c r="H1486">
        <v>9802</v>
      </c>
      <c r="I1486" t="s">
        <v>93</v>
      </c>
      <c r="J1486">
        <v>76719</v>
      </c>
      <c r="K1486">
        <v>2722213</v>
      </c>
      <c r="L1486">
        <v>0.72</v>
      </c>
      <c r="M1486">
        <v>3.6999999999999998E-2</v>
      </c>
    </row>
    <row r="1487" spans="1:13" x14ac:dyDescent="0.2">
      <c r="A1487" t="s">
        <v>324</v>
      </c>
      <c r="B1487" t="s">
        <v>314</v>
      </c>
      <c r="C1487">
        <v>221</v>
      </c>
      <c r="D1487">
        <v>35.664000000000001</v>
      </c>
      <c r="E1487">
        <f t="shared" si="23"/>
        <v>35.659999999999997</v>
      </c>
      <c r="F1487">
        <v>9944</v>
      </c>
      <c r="G1487">
        <v>9986</v>
      </c>
      <c r="H1487">
        <v>10003</v>
      </c>
      <c r="I1487" t="s">
        <v>91</v>
      </c>
      <c r="J1487">
        <v>37702</v>
      </c>
      <c r="K1487">
        <v>789646</v>
      </c>
      <c r="L1487">
        <v>0.21</v>
      </c>
      <c r="M1487">
        <v>1.0999999999999999E-2</v>
      </c>
    </row>
    <row r="1488" spans="1:13" x14ac:dyDescent="0.2">
      <c r="A1488" t="s">
        <v>324</v>
      </c>
      <c r="B1488" t="s">
        <v>315</v>
      </c>
      <c r="C1488">
        <v>222</v>
      </c>
      <c r="D1488">
        <v>36.167000000000002</v>
      </c>
      <c r="E1488">
        <f t="shared" si="23"/>
        <v>36.17</v>
      </c>
      <c r="F1488">
        <v>10138</v>
      </c>
      <c r="G1488">
        <v>10146</v>
      </c>
      <c r="H1488">
        <v>10170</v>
      </c>
      <c r="I1488" t="s">
        <v>91</v>
      </c>
      <c r="J1488">
        <v>37786</v>
      </c>
      <c r="K1488">
        <v>753864</v>
      </c>
      <c r="L1488">
        <v>0.2</v>
      </c>
      <c r="M1488">
        <v>0.01</v>
      </c>
    </row>
    <row r="1489" spans="1:13" x14ac:dyDescent="0.2">
      <c r="A1489" t="s">
        <v>324</v>
      </c>
      <c r="B1489" t="s">
        <v>316</v>
      </c>
      <c r="C1489">
        <v>223</v>
      </c>
      <c r="D1489">
        <v>36.595999999999997</v>
      </c>
      <c r="E1489">
        <f t="shared" si="23"/>
        <v>36.6</v>
      </c>
      <c r="F1489">
        <v>10271</v>
      </c>
      <c r="G1489">
        <v>10281</v>
      </c>
      <c r="H1489">
        <v>10294</v>
      </c>
      <c r="I1489" t="s">
        <v>107</v>
      </c>
      <c r="J1489">
        <v>53412</v>
      </c>
      <c r="K1489">
        <v>1477983</v>
      </c>
      <c r="L1489">
        <v>0.39</v>
      </c>
      <c r="M1489">
        <v>0.02</v>
      </c>
    </row>
    <row r="1490" spans="1:13" x14ac:dyDescent="0.2">
      <c r="A1490" t="s">
        <v>324</v>
      </c>
      <c r="B1490" t="s">
        <v>317</v>
      </c>
      <c r="C1490">
        <v>224</v>
      </c>
      <c r="D1490">
        <v>36.658000000000001</v>
      </c>
      <c r="E1490">
        <f t="shared" si="23"/>
        <v>36.659999999999997</v>
      </c>
      <c r="F1490">
        <v>10294</v>
      </c>
      <c r="G1490">
        <v>10301</v>
      </c>
      <c r="H1490">
        <v>10313</v>
      </c>
      <c r="I1490" t="s">
        <v>107</v>
      </c>
      <c r="J1490">
        <v>40614</v>
      </c>
      <c r="K1490">
        <v>886852</v>
      </c>
      <c r="L1490">
        <v>0.23</v>
      </c>
      <c r="M1490">
        <v>1.2E-2</v>
      </c>
    </row>
    <row r="1491" spans="1:13" x14ac:dyDescent="0.2">
      <c r="A1491" t="s">
        <v>324</v>
      </c>
      <c r="B1491" t="s">
        <v>318</v>
      </c>
      <c r="C1491">
        <v>225</v>
      </c>
      <c r="D1491">
        <v>36.743000000000002</v>
      </c>
      <c r="E1491">
        <f t="shared" si="23"/>
        <v>36.74</v>
      </c>
      <c r="F1491">
        <v>10313</v>
      </c>
      <c r="G1491">
        <v>10328</v>
      </c>
      <c r="H1491">
        <v>10360</v>
      </c>
      <c r="I1491" t="s">
        <v>107</v>
      </c>
      <c r="J1491">
        <v>30488</v>
      </c>
      <c r="K1491">
        <v>1618002</v>
      </c>
      <c r="L1491">
        <v>0.43</v>
      </c>
      <c r="M1491">
        <v>2.1999999999999999E-2</v>
      </c>
    </row>
    <row r="1492" spans="1:13" x14ac:dyDescent="0.2">
      <c r="A1492" t="s">
        <v>324</v>
      </c>
      <c r="B1492" t="s">
        <v>319</v>
      </c>
      <c r="C1492">
        <v>226</v>
      </c>
      <c r="D1492">
        <v>37.033000000000001</v>
      </c>
      <c r="E1492">
        <f t="shared" si="23"/>
        <v>37.03</v>
      </c>
      <c r="F1492">
        <v>10379</v>
      </c>
      <c r="G1492">
        <v>10419</v>
      </c>
      <c r="H1492">
        <v>10433</v>
      </c>
      <c r="I1492" t="s">
        <v>110</v>
      </c>
      <c r="J1492">
        <v>12851</v>
      </c>
      <c r="K1492">
        <v>600001</v>
      </c>
      <c r="L1492">
        <v>0.16</v>
      </c>
      <c r="M1492">
        <v>8.0000000000000002E-3</v>
      </c>
    </row>
    <row r="1493" spans="1:13" x14ac:dyDescent="0.2">
      <c r="A1493" t="s">
        <v>324</v>
      </c>
      <c r="B1493" t="s">
        <v>320</v>
      </c>
      <c r="C1493">
        <v>227</v>
      </c>
      <c r="D1493">
        <v>37.243000000000002</v>
      </c>
      <c r="E1493">
        <f t="shared" si="23"/>
        <v>37.24</v>
      </c>
      <c r="F1493">
        <v>10459</v>
      </c>
      <c r="G1493">
        <v>10486</v>
      </c>
      <c r="H1493">
        <v>10495</v>
      </c>
      <c r="I1493" t="s">
        <v>91</v>
      </c>
      <c r="J1493">
        <v>32839</v>
      </c>
      <c r="K1493">
        <v>1222416</v>
      </c>
      <c r="L1493">
        <v>0.32</v>
      </c>
      <c r="M1493">
        <v>1.7000000000000001E-2</v>
      </c>
    </row>
    <row r="1494" spans="1:13" x14ac:dyDescent="0.2">
      <c r="A1494" t="s">
        <v>324</v>
      </c>
      <c r="B1494" t="s">
        <v>321</v>
      </c>
      <c r="C1494">
        <v>228</v>
      </c>
      <c r="D1494">
        <v>37.296999999999997</v>
      </c>
      <c r="E1494">
        <f t="shared" si="23"/>
        <v>37.299999999999997</v>
      </c>
      <c r="F1494">
        <v>10495</v>
      </c>
      <c r="G1494">
        <v>10503</v>
      </c>
      <c r="H1494">
        <v>10518</v>
      </c>
      <c r="I1494" t="s">
        <v>107</v>
      </c>
      <c r="J1494">
        <v>58370</v>
      </c>
      <c r="K1494">
        <v>1318547</v>
      </c>
      <c r="L1494">
        <v>0.35</v>
      </c>
      <c r="M1494">
        <v>1.7999999999999999E-2</v>
      </c>
    </row>
    <row r="1495" spans="1:13" x14ac:dyDescent="0.2">
      <c r="A1495" t="s">
        <v>324</v>
      </c>
      <c r="B1495" t="s">
        <v>322</v>
      </c>
      <c r="C1495">
        <v>229</v>
      </c>
      <c r="D1495">
        <v>37.375999999999998</v>
      </c>
      <c r="E1495">
        <f t="shared" si="23"/>
        <v>37.380000000000003</v>
      </c>
      <c r="F1495">
        <v>10518</v>
      </c>
      <c r="G1495">
        <v>10528</v>
      </c>
      <c r="H1495">
        <v>10554</v>
      </c>
      <c r="I1495" t="s">
        <v>93</v>
      </c>
      <c r="J1495">
        <v>51023</v>
      </c>
      <c r="K1495">
        <v>1146043</v>
      </c>
      <c r="L1495">
        <v>0.3</v>
      </c>
      <c r="M1495">
        <v>1.6E-2</v>
      </c>
    </row>
    <row r="1496" spans="1:13" x14ac:dyDescent="0.2">
      <c r="A1496" t="s">
        <v>324</v>
      </c>
      <c r="B1496" t="s">
        <v>323</v>
      </c>
      <c r="C1496">
        <v>230</v>
      </c>
      <c r="D1496">
        <v>37.680999999999997</v>
      </c>
      <c r="E1496">
        <f t="shared" si="23"/>
        <v>37.68</v>
      </c>
      <c r="F1496">
        <v>10605</v>
      </c>
      <c r="G1496">
        <v>10624</v>
      </c>
      <c r="H1496">
        <v>10646</v>
      </c>
      <c r="I1496" t="s">
        <v>110</v>
      </c>
      <c r="J1496">
        <v>36516</v>
      </c>
      <c r="K1496">
        <v>1964091</v>
      </c>
      <c r="L1496">
        <v>0.52</v>
      </c>
      <c r="M1496">
        <v>2.7E-2</v>
      </c>
    </row>
    <row r="1497" spans="1:13" x14ac:dyDescent="0.2">
      <c r="A1497" t="s">
        <v>324</v>
      </c>
      <c r="B1497" t="s">
        <v>325</v>
      </c>
      <c r="C1497">
        <v>231</v>
      </c>
      <c r="D1497">
        <v>37.756</v>
      </c>
      <c r="E1497">
        <f t="shared" si="23"/>
        <v>37.76</v>
      </c>
      <c r="F1497">
        <v>10646</v>
      </c>
      <c r="G1497">
        <v>10648</v>
      </c>
      <c r="H1497">
        <v>10673</v>
      </c>
      <c r="I1497" t="s">
        <v>93</v>
      </c>
      <c r="J1497">
        <v>23229</v>
      </c>
      <c r="K1497">
        <v>735139</v>
      </c>
      <c r="L1497">
        <v>0.19</v>
      </c>
      <c r="M1497">
        <v>0.01</v>
      </c>
    </row>
    <row r="1498" spans="1:13" x14ac:dyDescent="0.2">
      <c r="A1498" t="s">
        <v>324</v>
      </c>
      <c r="B1498" t="s">
        <v>326</v>
      </c>
      <c r="C1498">
        <v>232</v>
      </c>
      <c r="D1498">
        <v>37.994999999999997</v>
      </c>
      <c r="E1498">
        <f t="shared" si="23"/>
        <v>38</v>
      </c>
      <c r="F1498">
        <v>10677</v>
      </c>
      <c r="G1498">
        <v>10724</v>
      </c>
      <c r="H1498">
        <v>10782</v>
      </c>
      <c r="I1498" t="s">
        <v>67</v>
      </c>
      <c r="J1498">
        <v>397650</v>
      </c>
      <c r="K1498">
        <v>15086808</v>
      </c>
      <c r="L1498">
        <v>3.99</v>
      </c>
      <c r="M1498">
        <v>0.20599999999999999</v>
      </c>
    </row>
    <row r="1499" spans="1:13" x14ac:dyDescent="0.2">
      <c r="A1499" t="s">
        <v>324</v>
      </c>
      <c r="B1499" t="s">
        <v>327</v>
      </c>
      <c r="C1499">
        <v>233</v>
      </c>
      <c r="D1499">
        <v>38.473999999999997</v>
      </c>
      <c r="E1499">
        <f t="shared" si="23"/>
        <v>38.47</v>
      </c>
      <c r="F1499">
        <v>10830</v>
      </c>
      <c r="G1499">
        <v>10875</v>
      </c>
      <c r="H1499">
        <v>10910</v>
      </c>
      <c r="I1499" t="s">
        <v>53</v>
      </c>
      <c r="J1499">
        <v>50118</v>
      </c>
      <c r="K1499">
        <v>4495290</v>
      </c>
      <c r="L1499">
        <v>1.19</v>
      </c>
      <c r="M1499">
        <v>6.0999999999999999E-2</v>
      </c>
    </row>
    <row r="1500" spans="1:13" x14ac:dyDescent="0.2">
      <c r="A1500" t="s">
        <v>324</v>
      </c>
      <c r="B1500" t="s">
        <v>328</v>
      </c>
      <c r="C1500">
        <v>234</v>
      </c>
      <c r="D1500">
        <v>38.823999999999998</v>
      </c>
      <c r="E1500">
        <f t="shared" si="23"/>
        <v>38.82</v>
      </c>
      <c r="F1500">
        <v>10976</v>
      </c>
      <c r="G1500">
        <v>10986</v>
      </c>
      <c r="H1500">
        <v>11013</v>
      </c>
      <c r="I1500" t="s">
        <v>53</v>
      </c>
      <c r="J1500">
        <v>62828</v>
      </c>
      <c r="K1500">
        <v>1823877</v>
      </c>
      <c r="L1500">
        <v>0.48</v>
      </c>
      <c r="M1500">
        <v>2.5000000000000001E-2</v>
      </c>
    </row>
    <row r="1501" spans="1:13" x14ac:dyDescent="0.2">
      <c r="A1501" t="s">
        <v>324</v>
      </c>
      <c r="B1501" t="s">
        <v>329</v>
      </c>
      <c r="C1501">
        <v>235</v>
      </c>
      <c r="D1501">
        <v>39.752000000000002</v>
      </c>
      <c r="E1501">
        <f t="shared" si="23"/>
        <v>39.75</v>
      </c>
      <c r="F1501">
        <v>11262</v>
      </c>
      <c r="G1501">
        <v>11279</v>
      </c>
      <c r="H1501">
        <v>11319</v>
      </c>
      <c r="I1501" t="s">
        <v>192</v>
      </c>
      <c r="J1501">
        <v>54686</v>
      </c>
      <c r="K1501">
        <v>1975399</v>
      </c>
      <c r="L1501">
        <v>0.52</v>
      </c>
      <c r="M1501">
        <v>2.7E-2</v>
      </c>
    </row>
    <row r="1502" spans="1:13" x14ac:dyDescent="0.2">
      <c r="A1502" t="s">
        <v>330</v>
      </c>
      <c r="B1502" t="s">
        <v>14</v>
      </c>
      <c r="C1502">
        <v>1</v>
      </c>
      <c r="D1502">
        <v>4.1820000000000004</v>
      </c>
      <c r="E1502">
        <f t="shared" si="23"/>
        <v>4.18</v>
      </c>
      <c r="F1502">
        <v>5</v>
      </c>
      <c r="G1502">
        <v>30</v>
      </c>
      <c r="H1502">
        <v>64</v>
      </c>
      <c r="I1502" t="s">
        <v>77</v>
      </c>
      <c r="J1502">
        <v>431921</v>
      </c>
      <c r="K1502">
        <v>7004924</v>
      </c>
      <c r="L1502">
        <v>1.01</v>
      </c>
      <c r="M1502">
        <v>6.2E-2</v>
      </c>
    </row>
    <row r="1503" spans="1:13" x14ac:dyDescent="0.2">
      <c r="A1503" t="s">
        <v>330</v>
      </c>
      <c r="B1503" t="s">
        <v>16</v>
      </c>
      <c r="C1503">
        <v>2</v>
      </c>
      <c r="D1503">
        <v>4.3250000000000002</v>
      </c>
      <c r="E1503">
        <f t="shared" si="23"/>
        <v>4.33</v>
      </c>
      <c r="F1503">
        <v>64</v>
      </c>
      <c r="G1503">
        <v>75</v>
      </c>
      <c r="H1503">
        <v>98</v>
      </c>
      <c r="I1503" t="s">
        <v>39</v>
      </c>
      <c r="J1503">
        <v>87673</v>
      </c>
      <c r="K1503">
        <v>1847578</v>
      </c>
      <c r="L1503">
        <v>0.27</v>
      </c>
      <c r="M1503">
        <v>1.6E-2</v>
      </c>
    </row>
    <row r="1504" spans="1:13" x14ac:dyDescent="0.2">
      <c r="A1504" t="s">
        <v>330</v>
      </c>
      <c r="B1504" t="s">
        <v>18</v>
      </c>
      <c r="C1504">
        <v>3</v>
      </c>
      <c r="D1504">
        <v>4.4390000000000001</v>
      </c>
      <c r="E1504">
        <f t="shared" si="23"/>
        <v>4.4400000000000004</v>
      </c>
      <c r="F1504">
        <v>98</v>
      </c>
      <c r="G1504">
        <v>111</v>
      </c>
      <c r="H1504">
        <v>134</v>
      </c>
      <c r="I1504" t="s">
        <v>25</v>
      </c>
      <c r="J1504">
        <v>37060</v>
      </c>
      <c r="K1504">
        <v>1598125</v>
      </c>
      <c r="L1504">
        <v>0.23</v>
      </c>
      <c r="M1504">
        <v>1.4E-2</v>
      </c>
    </row>
    <row r="1505" spans="1:13" x14ac:dyDescent="0.2">
      <c r="A1505" t="s">
        <v>330</v>
      </c>
      <c r="B1505" t="s">
        <v>20</v>
      </c>
      <c r="C1505">
        <v>4</v>
      </c>
      <c r="D1505">
        <v>4.7119999999999997</v>
      </c>
      <c r="E1505">
        <f t="shared" si="23"/>
        <v>4.71</v>
      </c>
      <c r="F1505">
        <v>188</v>
      </c>
      <c r="G1505">
        <v>198</v>
      </c>
      <c r="H1505">
        <v>271</v>
      </c>
      <c r="I1505" t="s">
        <v>60</v>
      </c>
      <c r="J1505">
        <v>223729</v>
      </c>
      <c r="K1505">
        <v>7570171</v>
      </c>
      <c r="L1505">
        <v>1.1000000000000001</v>
      </c>
      <c r="M1505">
        <v>6.7000000000000004E-2</v>
      </c>
    </row>
    <row r="1506" spans="1:13" x14ac:dyDescent="0.2">
      <c r="A1506" t="s">
        <v>330</v>
      </c>
      <c r="B1506" t="s">
        <v>22</v>
      </c>
      <c r="C1506">
        <v>5</v>
      </c>
      <c r="D1506">
        <v>5.0019999999999998</v>
      </c>
      <c r="E1506">
        <f t="shared" si="23"/>
        <v>5</v>
      </c>
      <c r="F1506">
        <v>271</v>
      </c>
      <c r="G1506">
        <v>289</v>
      </c>
      <c r="H1506">
        <v>314</v>
      </c>
      <c r="I1506" t="s">
        <v>162</v>
      </c>
      <c r="J1506">
        <v>389531</v>
      </c>
      <c r="K1506">
        <v>12078693</v>
      </c>
      <c r="L1506">
        <v>1.75</v>
      </c>
      <c r="M1506">
        <v>0.107</v>
      </c>
    </row>
    <row r="1507" spans="1:13" x14ac:dyDescent="0.2">
      <c r="A1507" t="s">
        <v>330</v>
      </c>
      <c r="B1507" t="s">
        <v>24</v>
      </c>
      <c r="C1507">
        <v>6</v>
      </c>
      <c r="D1507">
        <v>5.1079999999999997</v>
      </c>
      <c r="E1507">
        <f t="shared" si="23"/>
        <v>5.1100000000000003</v>
      </c>
      <c r="F1507">
        <v>314</v>
      </c>
      <c r="G1507">
        <v>323</v>
      </c>
      <c r="H1507">
        <v>345</v>
      </c>
      <c r="I1507" t="s">
        <v>134</v>
      </c>
      <c r="J1507">
        <v>116473</v>
      </c>
      <c r="K1507">
        <v>5509537</v>
      </c>
      <c r="L1507">
        <v>0.8</v>
      </c>
      <c r="M1507">
        <v>4.9000000000000002E-2</v>
      </c>
    </row>
    <row r="1508" spans="1:13" x14ac:dyDescent="0.2">
      <c r="A1508" t="s">
        <v>330</v>
      </c>
      <c r="B1508" t="s">
        <v>26</v>
      </c>
      <c r="C1508">
        <v>7</v>
      </c>
      <c r="D1508">
        <v>5.2039999999999997</v>
      </c>
      <c r="E1508">
        <f t="shared" si="23"/>
        <v>5.2</v>
      </c>
      <c r="F1508">
        <v>345</v>
      </c>
      <c r="G1508">
        <v>353</v>
      </c>
      <c r="H1508">
        <v>373</v>
      </c>
      <c r="I1508" t="s">
        <v>134</v>
      </c>
      <c r="J1508">
        <v>75203</v>
      </c>
      <c r="K1508">
        <v>2977934</v>
      </c>
      <c r="L1508">
        <v>0.43</v>
      </c>
      <c r="M1508">
        <v>2.5999999999999999E-2</v>
      </c>
    </row>
    <row r="1509" spans="1:13" x14ac:dyDescent="0.2">
      <c r="A1509" t="s">
        <v>330</v>
      </c>
      <c r="B1509" t="s">
        <v>27</v>
      </c>
      <c r="C1509">
        <v>8</v>
      </c>
      <c r="D1509">
        <v>5.3129999999999997</v>
      </c>
      <c r="E1509">
        <f t="shared" si="23"/>
        <v>5.31</v>
      </c>
      <c r="F1509">
        <v>373</v>
      </c>
      <c r="G1509">
        <v>388</v>
      </c>
      <c r="H1509">
        <v>457</v>
      </c>
      <c r="I1509" t="s">
        <v>134</v>
      </c>
      <c r="J1509">
        <v>140908</v>
      </c>
      <c r="K1509">
        <v>9088973</v>
      </c>
      <c r="L1509">
        <v>1.32</v>
      </c>
      <c r="M1509">
        <v>8.1000000000000003E-2</v>
      </c>
    </row>
    <row r="1510" spans="1:13" x14ac:dyDescent="0.2">
      <c r="A1510" t="s">
        <v>330</v>
      </c>
      <c r="B1510" t="s">
        <v>28</v>
      </c>
      <c r="C1510">
        <v>9</v>
      </c>
      <c r="D1510">
        <v>5.5679999999999996</v>
      </c>
      <c r="E1510">
        <f t="shared" si="23"/>
        <v>5.57</v>
      </c>
      <c r="F1510">
        <v>457</v>
      </c>
      <c r="G1510">
        <v>468</v>
      </c>
      <c r="H1510">
        <v>495</v>
      </c>
      <c r="I1510" t="s">
        <v>134</v>
      </c>
      <c r="J1510">
        <v>117992</v>
      </c>
      <c r="K1510">
        <v>2771457</v>
      </c>
      <c r="L1510">
        <v>0.4</v>
      </c>
      <c r="M1510">
        <v>2.5000000000000001E-2</v>
      </c>
    </row>
    <row r="1511" spans="1:13" x14ac:dyDescent="0.2">
      <c r="A1511" t="s">
        <v>330</v>
      </c>
      <c r="B1511" t="s">
        <v>30</v>
      </c>
      <c r="C1511">
        <v>10</v>
      </c>
      <c r="D1511">
        <v>5.7610000000000001</v>
      </c>
      <c r="E1511">
        <f t="shared" si="23"/>
        <v>5.76</v>
      </c>
      <c r="F1511">
        <v>495</v>
      </c>
      <c r="G1511">
        <v>529</v>
      </c>
      <c r="H1511">
        <v>542</v>
      </c>
      <c r="I1511" t="s">
        <v>139</v>
      </c>
      <c r="J1511">
        <v>549282</v>
      </c>
      <c r="K1511">
        <v>19288710</v>
      </c>
      <c r="L1511">
        <v>2.79</v>
      </c>
      <c r="M1511">
        <v>0.17100000000000001</v>
      </c>
    </row>
    <row r="1512" spans="1:13" x14ac:dyDescent="0.2">
      <c r="A1512" t="s">
        <v>330</v>
      </c>
      <c r="B1512" t="s">
        <v>32</v>
      </c>
      <c r="C1512">
        <v>11</v>
      </c>
      <c r="D1512">
        <v>5.8440000000000003</v>
      </c>
      <c r="E1512">
        <f t="shared" si="23"/>
        <v>5.84</v>
      </c>
      <c r="F1512">
        <v>542</v>
      </c>
      <c r="G1512">
        <v>556</v>
      </c>
      <c r="H1512">
        <v>582</v>
      </c>
      <c r="I1512" t="s">
        <v>134</v>
      </c>
      <c r="J1512">
        <v>869175</v>
      </c>
      <c r="K1512">
        <v>34330633</v>
      </c>
      <c r="L1512">
        <v>4.97</v>
      </c>
      <c r="M1512">
        <v>0.30499999999999999</v>
      </c>
    </row>
    <row r="1513" spans="1:13" x14ac:dyDescent="0.2">
      <c r="A1513" t="s">
        <v>330</v>
      </c>
      <c r="B1513" t="s">
        <v>33</v>
      </c>
      <c r="C1513">
        <v>12</v>
      </c>
      <c r="D1513">
        <v>5.9640000000000004</v>
      </c>
      <c r="E1513">
        <f t="shared" si="23"/>
        <v>5.96</v>
      </c>
      <c r="F1513">
        <v>582</v>
      </c>
      <c r="G1513">
        <v>594</v>
      </c>
      <c r="H1513">
        <v>610</v>
      </c>
      <c r="I1513" t="s">
        <v>48</v>
      </c>
      <c r="J1513">
        <v>268426</v>
      </c>
      <c r="K1513">
        <v>10848427</v>
      </c>
      <c r="L1513">
        <v>1.57</v>
      </c>
      <c r="M1513">
        <v>9.6000000000000002E-2</v>
      </c>
    </row>
    <row r="1514" spans="1:13" x14ac:dyDescent="0.2">
      <c r="A1514" t="s">
        <v>330</v>
      </c>
      <c r="B1514" t="s">
        <v>35</v>
      </c>
      <c r="C1514">
        <v>13</v>
      </c>
      <c r="D1514">
        <v>6.0439999999999996</v>
      </c>
      <c r="E1514">
        <f t="shared" si="23"/>
        <v>6.04</v>
      </c>
      <c r="F1514">
        <v>610</v>
      </c>
      <c r="G1514">
        <v>619</v>
      </c>
      <c r="H1514">
        <v>634</v>
      </c>
      <c r="I1514" t="s">
        <v>48</v>
      </c>
      <c r="J1514">
        <v>149816</v>
      </c>
      <c r="K1514">
        <v>5937629</v>
      </c>
      <c r="L1514">
        <v>0.86</v>
      </c>
      <c r="M1514">
        <v>5.2999999999999999E-2</v>
      </c>
    </row>
    <row r="1515" spans="1:13" x14ac:dyDescent="0.2">
      <c r="A1515" t="s">
        <v>330</v>
      </c>
      <c r="B1515" t="s">
        <v>36</v>
      </c>
      <c r="C1515">
        <v>14</v>
      </c>
      <c r="D1515">
        <v>6.1260000000000003</v>
      </c>
      <c r="E1515">
        <f t="shared" si="23"/>
        <v>6.13</v>
      </c>
      <c r="F1515">
        <v>634</v>
      </c>
      <c r="G1515">
        <v>645</v>
      </c>
      <c r="H1515">
        <v>669</v>
      </c>
      <c r="I1515" t="s">
        <v>48</v>
      </c>
      <c r="J1515">
        <v>157049</v>
      </c>
      <c r="K1515">
        <v>5592177</v>
      </c>
      <c r="L1515">
        <v>0.81</v>
      </c>
      <c r="M1515">
        <v>0.05</v>
      </c>
    </row>
    <row r="1516" spans="1:13" x14ac:dyDescent="0.2">
      <c r="A1516" t="s">
        <v>330</v>
      </c>
      <c r="B1516" t="s">
        <v>38</v>
      </c>
      <c r="C1516">
        <v>15</v>
      </c>
      <c r="D1516">
        <v>6.2489999999999997</v>
      </c>
      <c r="E1516">
        <f t="shared" si="23"/>
        <v>6.25</v>
      </c>
      <c r="F1516">
        <v>669</v>
      </c>
      <c r="G1516">
        <v>684</v>
      </c>
      <c r="H1516">
        <v>732</v>
      </c>
      <c r="I1516" t="s">
        <v>134</v>
      </c>
      <c r="J1516">
        <v>207539</v>
      </c>
      <c r="K1516">
        <v>8382819</v>
      </c>
      <c r="L1516">
        <v>1.21</v>
      </c>
      <c r="M1516">
        <v>7.3999999999999996E-2</v>
      </c>
    </row>
    <row r="1517" spans="1:13" x14ac:dyDescent="0.2">
      <c r="A1517" t="s">
        <v>330</v>
      </c>
      <c r="B1517" t="s">
        <v>40</v>
      </c>
      <c r="C1517">
        <v>16</v>
      </c>
      <c r="D1517">
        <v>6.6950000000000003</v>
      </c>
      <c r="E1517">
        <f t="shared" si="23"/>
        <v>6.7</v>
      </c>
      <c r="F1517">
        <v>814</v>
      </c>
      <c r="G1517">
        <v>825</v>
      </c>
      <c r="H1517">
        <v>852</v>
      </c>
      <c r="I1517" t="s">
        <v>139</v>
      </c>
      <c r="J1517">
        <v>60349</v>
      </c>
      <c r="K1517">
        <v>2165973</v>
      </c>
      <c r="L1517">
        <v>0.31</v>
      </c>
      <c r="M1517">
        <v>1.9E-2</v>
      </c>
    </row>
    <row r="1518" spans="1:13" x14ac:dyDescent="0.2">
      <c r="A1518" t="s">
        <v>330</v>
      </c>
      <c r="B1518" t="s">
        <v>42</v>
      </c>
      <c r="C1518">
        <v>17</v>
      </c>
      <c r="D1518">
        <v>7.0869999999999997</v>
      </c>
      <c r="E1518">
        <f t="shared" si="23"/>
        <v>7.09</v>
      </c>
      <c r="F1518">
        <v>920</v>
      </c>
      <c r="G1518">
        <v>949</v>
      </c>
      <c r="H1518">
        <v>992</v>
      </c>
      <c r="I1518" t="s">
        <v>139</v>
      </c>
      <c r="J1518">
        <v>175572</v>
      </c>
      <c r="K1518">
        <v>9546441</v>
      </c>
      <c r="L1518">
        <v>1.38</v>
      </c>
      <c r="M1518">
        <v>8.5000000000000006E-2</v>
      </c>
    </row>
    <row r="1519" spans="1:13" x14ac:dyDescent="0.2">
      <c r="A1519" t="s">
        <v>330</v>
      </c>
      <c r="B1519" t="s">
        <v>43</v>
      </c>
      <c r="C1519">
        <v>18</v>
      </c>
      <c r="D1519">
        <v>7.2530000000000001</v>
      </c>
      <c r="E1519">
        <f t="shared" si="23"/>
        <v>7.25</v>
      </c>
      <c r="F1519">
        <v>992</v>
      </c>
      <c r="G1519">
        <v>1001</v>
      </c>
      <c r="H1519">
        <v>1015</v>
      </c>
      <c r="I1519" t="s">
        <v>134</v>
      </c>
      <c r="J1519">
        <v>53514</v>
      </c>
      <c r="K1519">
        <v>1703698</v>
      </c>
      <c r="L1519">
        <v>0.25</v>
      </c>
      <c r="M1519">
        <v>1.4999999999999999E-2</v>
      </c>
    </row>
    <row r="1520" spans="1:13" x14ac:dyDescent="0.2">
      <c r="A1520" t="s">
        <v>330</v>
      </c>
      <c r="B1520" t="s">
        <v>45</v>
      </c>
      <c r="C1520">
        <v>19</v>
      </c>
      <c r="D1520">
        <v>7.3479999999999999</v>
      </c>
      <c r="E1520">
        <f t="shared" si="23"/>
        <v>7.35</v>
      </c>
      <c r="F1520">
        <v>1015</v>
      </c>
      <c r="G1520">
        <v>1031</v>
      </c>
      <c r="H1520">
        <v>1042</v>
      </c>
      <c r="I1520" t="s">
        <v>134</v>
      </c>
      <c r="J1520">
        <v>62488</v>
      </c>
      <c r="K1520">
        <v>2030836</v>
      </c>
      <c r="L1520">
        <v>0.28999999999999998</v>
      </c>
      <c r="M1520">
        <v>1.7999999999999999E-2</v>
      </c>
    </row>
    <row r="1521" spans="1:13" x14ac:dyDescent="0.2">
      <c r="A1521" t="s">
        <v>330</v>
      </c>
      <c r="B1521" t="s">
        <v>47</v>
      </c>
      <c r="C1521">
        <v>20</v>
      </c>
      <c r="D1521">
        <v>7.415</v>
      </c>
      <c r="E1521">
        <f t="shared" si="23"/>
        <v>7.42</v>
      </c>
      <c r="F1521">
        <v>1042</v>
      </c>
      <c r="G1521">
        <v>1053</v>
      </c>
      <c r="H1521">
        <v>1067</v>
      </c>
      <c r="I1521" t="s">
        <v>134</v>
      </c>
      <c r="J1521">
        <v>64812</v>
      </c>
      <c r="K1521">
        <v>2098883</v>
      </c>
      <c r="L1521">
        <v>0.3</v>
      </c>
      <c r="M1521">
        <v>1.9E-2</v>
      </c>
    </row>
    <row r="1522" spans="1:13" x14ac:dyDescent="0.2">
      <c r="A1522" t="s">
        <v>330</v>
      </c>
      <c r="B1522" t="s">
        <v>49</v>
      </c>
      <c r="C1522">
        <v>21</v>
      </c>
      <c r="D1522">
        <v>7.7220000000000004</v>
      </c>
      <c r="E1522">
        <f t="shared" si="23"/>
        <v>7.72</v>
      </c>
      <c r="F1522">
        <v>1099</v>
      </c>
      <c r="G1522">
        <v>1150</v>
      </c>
      <c r="H1522">
        <v>1169</v>
      </c>
      <c r="I1522" t="s">
        <v>134</v>
      </c>
      <c r="J1522">
        <v>69392</v>
      </c>
      <c r="K1522">
        <v>5109349</v>
      </c>
      <c r="L1522">
        <v>0.74</v>
      </c>
      <c r="M1522">
        <v>4.4999999999999998E-2</v>
      </c>
    </row>
    <row r="1523" spans="1:13" x14ac:dyDescent="0.2">
      <c r="A1523" t="s">
        <v>330</v>
      </c>
      <c r="B1523" t="s">
        <v>50</v>
      </c>
      <c r="C1523">
        <v>22</v>
      </c>
      <c r="D1523">
        <v>7.83</v>
      </c>
      <c r="E1523">
        <f t="shared" si="23"/>
        <v>7.83</v>
      </c>
      <c r="F1523">
        <v>1169</v>
      </c>
      <c r="G1523">
        <v>1184</v>
      </c>
      <c r="H1523">
        <v>1192</v>
      </c>
      <c r="I1523" t="s">
        <v>134</v>
      </c>
      <c r="J1523">
        <v>105845</v>
      </c>
      <c r="K1523">
        <v>2759364</v>
      </c>
      <c r="L1523">
        <v>0.4</v>
      </c>
      <c r="M1523">
        <v>2.4E-2</v>
      </c>
    </row>
    <row r="1524" spans="1:13" x14ac:dyDescent="0.2">
      <c r="A1524" t="s">
        <v>330</v>
      </c>
      <c r="B1524" t="s">
        <v>52</v>
      </c>
      <c r="C1524">
        <v>23</v>
      </c>
      <c r="D1524">
        <v>7.9139999999999997</v>
      </c>
      <c r="E1524">
        <f t="shared" si="23"/>
        <v>7.91</v>
      </c>
      <c r="F1524">
        <v>1192</v>
      </c>
      <c r="G1524">
        <v>1210</v>
      </c>
      <c r="H1524">
        <v>1228</v>
      </c>
      <c r="I1524" t="s">
        <v>134</v>
      </c>
      <c r="J1524">
        <v>119329</v>
      </c>
      <c r="K1524">
        <v>6438250</v>
      </c>
      <c r="L1524">
        <v>0.93</v>
      </c>
      <c r="M1524">
        <v>5.7000000000000002E-2</v>
      </c>
    </row>
    <row r="1525" spans="1:13" x14ac:dyDescent="0.2">
      <c r="A1525" t="s">
        <v>330</v>
      </c>
      <c r="B1525" t="s">
        <v>54</v>
      </c>
      <c r="C1525">
        <v>24</v>
      </c>
      <c r="D1525">
        <v>8.0060000000000002</v>
      </c>
      <c r="E1525">
        <f t="shared" si="23"/>
        <v>8.01</v>
      </c>
      <c r="F1525">
        <v>1228</v>
      </c>
      <c r="G1525">
        <v>1239</v>
      </c>
      <c r="H1525">
        <v>1285</v>
      </c>
      <c r="I1525" t="s">
        <v>134</v>
      </c>
      <c r="J1525">
        <v>174112</v>
      </c>
      <c r="K1525">
        <v>11455888</v>
      </c>
      <c r="L1525">
        <v>1.66</v>
      </c>
      <c r="M1525">
        <v>0.10199999999999999</v>
      </c>
    </row>
    <row r="1526" spans="1:13" x14ac:dyDescent="0.2">
      <c r="A1526" t="s">
        <v>330</v>
      </c>
      <c r="B1526" t="s">
        <v>56</v>
      </c>
      <c r="C1526">
        <v>25</v>
      </c>
      <c r="D1526">
        <v>8.2149999999999999</v>
      </c>
      <c r="E1526">
        <f t="shared" si="23"/>
        <v>8.2200000000000006</v>
      </c>
      <c r="F1526">
        <v>1285</v>
      </c>
      <c r="G1526">
        <v>1306</v>
      </c>
      <c r="H1526">
        <v>1314</v>
      </c>
      <c r="I1526" t="s">
        <v>134</v>
      </c>
      <c r="J1526">
        <v>94136</v>
      </c>
      <c r="K1526">
        <v>3863006</v>
      </c>
      <c r="L1526">
        <v>0.56000000000000005</v>
      </c>
      <c r="M1526">
        <v>3.4000000000000002E-2</v>
      </c>
    </row>
    <row r="1527" spans="1:13" x14ac:dyDescent="0.2">
      <c r="A1527" t="s">
        <v>330</v>
      </c>
      <c r="B1527" t="s">
        <v>57</v>
      </c>
      <c r="C1527">
        <v>26</v>
      </c>
      <c r="D1527">
        <v>8.2840000000000007</v>
      </c>
      <c r="E1527">
        <f t="shared" si="23"/>
        <v>8.2799999999999994</v>
      </c>
      <c r="F1527">
        <v>1314</v>
      </c>
      <c r="G1527">
        <v>1327</v>
      </c>
      <c r="H1527">
        <v>1341</v>
      </c>
      <c r="I1527" t="s">
        <v>134</v>
      </c>
      <c r="J1527">
        <v>104189</v>
      </c>
      <c r="K1527">
        <v>4415640</v>
      </c>
      <c r="L1527">
        <v>0.64</v>
      </c>
      <c r="M1527">
        <v>3.9E-2</v>
      </c>
    </row>
    <row r="1528" spans="1:13" x14ac:dyDescent="0.2">
      <c r="A1528" t="s">
        <v>330</v>
      </c>
      <c r="B1528" t="s">
        <v>59</v>
      </c>
      <c r="C1528">
        <v>27</v>
      </c>
      <c r="D1528">
        <v>8.3650000000000002</v>
      </c>
      <c r="E1528">
        <f t="shared" si="23"/>
        <v>8.3699999999999992</v>
      </c>
      <c r="F1528">
        <v>1341</v>
      </c>
      <c r="G1528">
        <v>1353</v>
      </c>
      <c r="H1528">
        <v>1370</v>
      </c>
      <c r="I1528" t="s">
        <v>134</v>
      </c>
      <c r="J1528">
        <v>147732</v>
      </c>
      <c r="K1528">
        <v>5867666</v>
      </c>
      <c r="L1528">
        <v>0.85</v>
      </c>
      <c r="M1528">
        <v>5.1999999999999998E-2</v>
      </c>
    </row>
    <row r="1529" spans="1:13" x14ac:dyDescent="0.2">
      <c r="A1529" t="s">
        <v>330</v>
      </c>
      <c r="B1529" t="s">
        <v>61</v>
      </c>
      <c r="C1529">
        <v>28</v>
      </c>
      <c r="D1529">
        <v>8.468</v>
      </c>
      <c r="E1529">
        <f t="shared" si="23"/>
        <v>8.4700000000000006</v>
      </c>
      <c r="F1529">
        <v>1370</v>
      </c>
      <c r="G1529">
        <v>1386</v>
      </c>
      <c r="H1529">
        <v>1400</v>
      </c>
      <c r="I1529" t="s">
        <v>134</v>
      </c>
      <c r="J1529">
        <v>131856</v>
      </c>
      <c r="K1529">
        <v>5951703</v>
      </c>
      <c r="L1529">
        <v>0.86</v>
      </c>
      <c r="M1529">
        <v>5.2999999999999999E-2</v>
      </c>
    </row>
    <row r="1530" spans="1:13" x14ac:dyDescent="0.2">
      <c r="A1530" t="s">
        <v>330</v>
      </c>
      <c r="B1530" t="s">
        <v>62</v>
      </c>
      <c r="C1530">
        <v>29</v>
      </c>
      <c r="D1530">
        <v>8.5510000000000002</v>
      </c>
      <c r="E1530">
        <f t="shared" si="23"/>
        <v>8.5500000000000007</v>
      </c>
      <c r="F1530">
        <v>1400</v>
      </c>
      <c r="G1530">
        <v>1412</v>
      </c>
      <c r="H1530">
        <v>1427</v>
      </c>
      <c r="I1530" t="s">
        <v>134</v>
      </c>
      <c r="J1530">
        <v>110251</v>
      </c>
      <c r="K1530">
        <v>4576019</v>
      </c>
      <c r="L1530">
        <v>0.66</v>
      </c>
      <c r="M1530">
        <v>4.1000000000000002E-2</v>
      </c>
    </row>
    <row r="1531" spans="1:13" x14ac:dyDescent="0.2">
      <c r="A1531" t="s">
        <v>330</v>
      </c>
      <c r="B1531" t="s">
        <v>63</v>
      </c>
      <c r="C1531">
        <v>30</v>
      </c>
      <c r="D1531">
        <v>8.6989999999999998</v>
      </c>
      <c r="E1531">
        <f t="shared" si="23"/>
        <v>8.6999999999999993</v>
      </c>
      <c r="F1531">
        <v>1427</v>
      </c>
      <c r="G1531">
        <v>1458</v>
      </c>
      <c r="H1531">
        <v>1467</v>
      </c>
      <c r="I1531" t="s">
        <v>44</v>
      </c>
      <c r="J1531">
        <v>258924</v>
      </c>
      <c r="K1531">
        <v>14165003</v>
      </c>
      <c r="L1531">
        <v>2.0499999999999998</v>
      </c>
      <c r="M1531">
        <v>0.126</v>
      </c>
    </row>
    <row r="1532" spans="1:13" x14ac:dyDescent="0.2">
      <c r="A1532" t="s">
        <v>330</v>
      </c>
      <c r="B1532" t="s">
        <v>65</v>
      </c>
      <c r="C1532">
        <v>31</v>
      </c>
      <c r="D1532">
        <v>8.8130000000000006</v>
      </c>
      <c r="E1532">
        <f t="shared" si="23"/>
        <v>8.81</v>
      </c>
      <c r="F1532">
        <v>1467</v>
      </c>
      <c r="G1532">
        <v>1495</v>
      </c>
      <c r="H1532">
        <v>1505</v>
      </c>
      <c r="I1532" t="s">
        <v>44</v>
      </c>
      <c r="J1532">
        <v>994274</v>
      </c>
      <c r="K1532">
        <v>39586899</v>
      </c>
      <c r="L1532">
        <v>5.73</v>
      </c>
      <c r="M1532">
        <v>0.35099999999999998</v>
      </c>
    </row>
    <row r="1533" spans="1:13" x14ac:dyDescent="0.2">
      <c r="A1533" t="s">
        <v>330</v>
      </c>
      <c r="B1533" t="s">
        <v>66</v>
      </c>
      <c r="C1533">
        <v>32</v>
      </c>
      <c r="D1533">
        <v>8.8829999999999991</v>
      </c>
      <c r="E1533">
        <f t="shared" si="23"/>
        <v>8.8800000000000008</v>
      </c>
      <c r="F1533">
        <v>1505</v>
      </c>
      <c r="G1533">
        <v>1517</v>
      </c>
      <c r="H1533">
        <v>1538</v>
      </c>
      <c r="I1533" t="s">
        <v>44</v>
      </c>
      <c r="J1533">
        <v>827729</v>
      </c>
      <c r="K1533">
        <v>39941194</v>
      </c>
      <c r="L1533">
        <v>5.78</v>
      </c>
      <c r="M1533">
        <v>0.35399999999999998</v>
      </c>
    </row>
    <row r="1534" spans="1:13" x14ac:dyDescent="0.2">
      <c r="A1534" t="s">
        <v>330</v>
      </c>
      <c r="B1534" t="s">
        <v>68</v>
      </c>
      <c r="C1534">
        <v>33</v>
      </c>
      <c r="D1534">
        <v>8.9730000000000008</v>
      </c>
      <c r="E1534">
        <f t="shared" si="23"/>
        <v>8.9700000000000006</v>
      </c>
      <c r="F1534">
        <v>1538</v>
      </c>
      <c r="G1534">
        <v>1545</v>
      </c>
      <c r="H1534">
        <v>1569</v>
      </c>
      <c r="I1534" t="s">
        <v>44</v>
      </c>
      <c r="J1534">
        <v>483435</v>
      </c>
      <c r="K1534">
        <v>24199747</v>
      </c>
      <c r="L1534">
        <v>3.5</v>
      </c>
      <c r="M1534">
        <v>0.215</v>
      </c>
    </row>
    <row r="1535" spans="1:13" x14ac:dyDescent="0.2">
      <c r="A1535" t="s">
        <v>330</v>
      </c>
      <c r="B1535" t="s">
        <v>69</v>
      </c>
      <c r="C1535">
        <v>34</v>
      </c>
      <c r="D1535">
        <v>9.0809999999999995</v>
      </c>
      <c r="E1535">
        <f t="shared" si="23"/>
        <v>9.08</v>
      </c>
      <c r="F1535">
        <v>1569</v>
      </c>
      <c r="G1535">
        <v>1579</v>
      </c>
      <c r="H1535">
        <v>1601</v>
      </c>
      <c r="I1535" t="s">
        <v>44</v>
      </c>
      <c r="J1535">
        <v>391358</v>
      </c>
      <c r="K1535">
        <v>19900590</v>
      </c>
      <c r="L1535">
        <v>2.88</v>
      </c>
      <c r="M1535">
        <v>0.17699999999999999</v>
      </c>
    </row>
    <row r="1536" spans="1:13" x14ac:dyDescent="0.2">
      <c r="A1536" t="s">
        <v>330</v>
      </c>
      <c r="B1536" t="s">
        <v>70</v>
      </c>
      <c r="C1536">
        <v>35</v>
      </c>
      <c r="D1536">
        <v>9.1790000000000003</v>
      </c>
      <c r="E1536">
        <f t="shared" si="23"/>
        <v>9.18</v>
      </c>
      <c r="F1536">
        <v>1601</v>
      </c>
      <c r="G1536">
        <v>1610</v>
      </c>
      <c r="H1536">
        <v>1615</v>
      </c>
      <c r="I1536" t="s">
        <v>44</v>
      </c>
      <c r="J1536">
        <v>369241</v>
      </c>
      <c r="K1536">
        <v>8722022</v>
      </c>
      <c r="L1536">
        <v>1.26</v>
      </c>
      <c r="M1536">
        <v>7.6999999999999999E-2</v>
      </c>
    </row>
    <row r="1537" spans="1:13" x14ac:dyDescent="0.2">
      <c r="A1537" t="s">
        <v>330</v>
      </c>
      <c r="B1537" t="s">
        <v>71</v>
      </c>
      <c r="C1537">
        <v>36</v>
      </c>
      <c r="D1537">
        <v>9.23</v>
      </c>
      <c r="E1537">
        <f t="shared" si="23"/>
        <v>9.23</v>
      </c>
      <c r="F1537">
        <v>1615</v>
      </c>
      <c r="G1537">
        <v>1627</v>
      </c>
      <c r="H1537">
        <v>1652</v>
      </c>
      <c r="I1537" t="s">
        <v>44</v>
      </c>
      <c r="J1537">
        <v>510439</v>
      </c>
      <c r="K1537">
        <v>24536003</v>
      </c>
      <c r="L1537">
        <v>3.55</v>
      </c>
      <c r="M1537">
        <v>0.218</v>
      </c>
    </row>
    <row r="1538" spans="1:13" x14ac:dyDescent="0.2">
      <c r="A1538" t="s">
        <v>330</v>
      </c>
      <c r="B1538" t="s">
        <v>72</v>
      </c>
      <c r="C1538">
        <v>37</v>
      </c>
      <c r="D1538">
        <v>9.3719999999999999</v>
      </c>
      <c r="E1538">
        <f t="shared" si="23"/>
        <v>9.3699999999999992</v>
      </c>
      <c r="F1538">
        <v>1652</v>
      </c>
      <c r="G1538">
        <v>1671</v>
      </c>
      <c r="H1538">
        <v>1717</v>
      </c>
      <c r="I1538" t="s">
        <v>23</v>
      </c>
      <c r="J1538">
        <v>834847</v>
      </c>
      <c r="K1538">
        <v>52160838</v>
      </c>
      <c r="L1538">
        <v>7.55</v>
      </c>
      <c r="M1538">
        <v>0.46300000000000002</v>
      </c>
    </row>
    <row r="1539" spans="1:13" x14ac:dyDescent="0.2">
      <c r="A1539" t="s">
        <v>330</v>
      </c>
      <c r="B1539" t="s">
        <v>74</v>
      </c>
      <c r="C1539">
        <v>38</v>
      </c>
      <c r="D1539">
        <v>9.5429999999999993</v>
      </c>
      <c r="E1539">
        <f t="shared" ref="E1539:E1602" si="24">ROUND(D1539,2)</f>
        <v>9.5399999999999991</v>
      </c>
      <c r="F1539">
        <v>1717</v>
      </c>
      <c r="G1539">
        <v>1726</v>
      </c>
      <c r="H1539">
        <v>1752</v>
      </c>
      <c r="I1539" t="s">
        <v>34</v>
      </c>
      <c r="J1539">
        <v>248818</v>
      </c>
      <c r="K1539">
        <v>13571491</v>
      </c>
      <c r="L1539">
        <v>1.96</v>
      </c>
      <c r="M1539">
        <v>0.12</v>
      </c>
    </row>
    <row r="1540" spans="1:13" x14ac:dyDescent="0.2">
      <c r="A1540" t="s">
        <v>330</v>
      </c>
      <c r="B1540" t="s">
        <v>75</v>
      </c>
      <c r="C1540">
        <v>39</v>
      </c>
      <c r="D1540">
        <v>9.6620000000000008</v>
      </c>
      <c r="E1540">
        <f t="shared" si="24"/>
        <v>9.66</v>
      </c>
      <c r="F1540">
        <v>1752</v>
      </c>
      <c r="G1540">
        <v>1763</v>
      </c>
      <c r="H1540">
        <v>1793</v>
      </c>
      <c r="I1540" t="s">
        <v>34</v>
      </c>
      <c r="J1540">
        <v>200485</v>
      </c>
      <c r="K1540">
        <v>13012857</v>
      </c>
      <c r="L1540">
        <v>1.88</v>
      </c>
      <c r="M1540">
        <v>0.115</v>
      </c>
    </row>
    <row r="1541" spans="1:13" x14ac:dyDescent="0.2">
      <c r="A1541" t="s">
        <v>330</v>
      </c>
      <c r="B1541" t="s">
        <v>76</v>
      </c>
      <c r="C1541">
        <v>40</v>
      </c>
      <c r="D1541">
        <v>9.7929999999999993</v>
      </c>
      <c r="E1541">
        <f t="shared" si="24"/>
        <v>9.7899999999999991</v>
      </c>
      <c r="F1541">
        <v>1793</v>
      </c>
      <c r="G1541">
        <v>1805</v>
      </c>
      <c r="H1541">
        <v>1823</v>
      </c>
      <c r="I1541" t="s">
        <v>34</v>
      </c>
      <c r="J1541">
        <v>213545</v>
      </c>
      <c r="K1541">
        <v>10120925</v>
      </c>
      <c r="L1541">
        <v>1.47</v>
      </c>
      <c r="M1541">
        <v>0.09</v>
      </c>
    </row>
    <row r="1542" spans="1:13" x14ac:dyDescent="0.2">
      <c r="A1542" t="s">
        <v>330</v>
      </c>
      <c r="B1542" t="s">
        <v>78</v>
      </c>
      <c r="C1542">
        <v>41</v>
      </c>
      <c r="D1542">
        <v>9.875</v>
      </c>
      <c r="E1542">
        <f t="shared" si="24"/>
        <v>9.8800000000000008</v>
      </c>
      <c r="F1542">
        <v>1823</v>
      </c>
      <c r="G1542">
        <v>1831</v>
      </c>
      <c r="H1542">
        <v>1851</v>
      </c>
      <c r="I1542" t="s">
        <v>34</v>
      </c>
      <c r="J1542">
        <v>167485</v>
      </c>
      <c r="K1542">
        <v>8039900</v>
      </c>
      <c r="L1542">
        <v>1.1599999999999999</v>
      </c>
      <c r="M1542">
        <v>7.0999999999999994E-2</v>
      </c>
    </row>
    <row r="1543" spans="1:13" x14ac:dyDescent="0.2">
      <c r="A1543" t="s">
        <v>330</v>
      </c>
      <c r="B1543" t="s">
        <v>79</v>
      </c>
      <c r="C1543">
        <v>42</v>
      </c>
      <c r="D1543">
        <v>9.9939999999999998</v>
      </c>
      <c r="E1543">
        <f t="shared" si="24"/>
        <v>9.99</v>
      </c>
      <c r="F1543">
        <v>1851</v>
      </c>
      <c r="G1543">
        <v>1868</v>
      </c>
      <c r="H1543">
        <v>1887</v>
      </c>
      <c r="I1543" t="s">
        <v>34</v>
      </c>
      <c r="J1543">
        <v>1434552</v>
      </c>
      <c r="K1543">
        <v>52606792</v>
      </c>
      <c r="L1543">
        <v>7.62</v>
      </c>
      <c r="M1543">
        <v>0.46700000000000003</v>
      </c>
    </row>
    <row r="1544" spans="1:13" x14ac:dyDescent="0.2">
      <c r="A1544" t="s">
        <v>330</v>
      </c>
      <c r="B1544" t="s">
        <v>80</v>
      </c>
      <c r="C1544">
        <v>43</v>
      </c>
      <c r="D1544">
        <v>10.092000000000001</v>
      </c>
      <c r="E1544">
        <f t="shared" si="24"/>
        <v>10.09</v>
      </c>
      <c r="F1544">
        <v>1887</v>
      </c>
      <c r="G1544">
        <v>1899</v>
      </c>
      <c r="H1544">
        <v>1917</v>
      </c>
      <c r="I1544" t="s">
        <v>34</v>
      </c>
      <c r="J1544">
        <v>758397</v>
      </c>
      <c r="K1544">
        <v>32911879</v>
      </c>
      <c r="L1544">
        <v>4.76</v>
      </c>
      <c r="M1544">
        <v>0.29199999999999998</v>
      </c>
    </row>
    <row r="1545" spans="1:13" x14ac:dyDescent="0.2">
      <c r="A1545" t="s">
        <v>330</v>
      </c>
      <c r="B1545" t="s">
        <v>81</v>
      </c>
      <c r="C1545">
        <v>44</v>
      </c>
      <c r="D1545">
        <v>10.167</v>
      </c>
      <c r="E1545">
        <f t="shared" si="24"/>
        <v>10.17</v>
      </c>
      <c r="F1545">
        <v>1917</v>
      </c>
      <c r="G1545">
        <v>1923</v>
      </c>
      <c r="H1545">
        <v>1953</v>
      </c>
      <c r="I1545" t="s">
        <v>23</v>
      </c>
      <c r="J1545">
        <v>458719</v>
      </c>
      <c r="K1545">
        <v>21556390</v>
      </c>
      <c r="L1545">
        <v>3.12</v>
      </c>
      <c r="M1545">
        <v>0.191</v>
      </c>
    </row>
    <row r="1546" spans="1:13" x14ac:dyDescent="0.2">
      <c r="A1546" t="s">
        <v>330</v>
      </c>
      <c r="B1546" t="s">
        <v>82</v>
      </c>
      <c r="C1546">
        <v>45</v>
      </c>
      <c r="D1546">
        <v>10.311999999999999</v>
      </c>
      <c r="E1546">
        <f t="shared" si="24"/>
        <v>10.31</v>
      </c>
      <c r="F1546">
        <v>1953</v>
      </c>
      <c r="G1546">
        <v>1969</v>
      </c>
      <c r="H1546">
        <v>1998</v>
      </c>
      <c r="I1546" t="s">
        <v>135</v>
      </c>
      <c r="J1546">
        <v>194595</v>
      </c>
      <c r="K1546">
        <v>13125908</v>
      </c>
      <c r="L1546">
        <v>1.9</v>
      </c>
      <c r="M1546">
        <v>0.11600000000000001</v>
      </c>
    </row>
    <row r="1547" spans="1:13" x14ac:dyDescent="0.2">
      <c r="A1547" t="s">
        <v>330</v>
      </c>
      <c r="B1547" t="s">
        <v>84</v>
      </c>
      <c r="C1547">
        <v>46</v>
      </c>
      <c r="D1547">
        <v>10.481999999999999</v>
      </c>
      <c r="E1547">
        <f t="shared" si="24"/>
        <v>10.48</v>
      </c>
      <c r="F1547">
        <v>1998</v>
      </c>
      <c r="G1547">
        <v>2022</v>
      </c>
      <c r="H1547">
        <v>2030</v>
      </c>
      <c r="I1547" t="s">
        <v>135</v>
      </c>
      <c r="J1547">
        <v>234836</v>
      </c>
      <c r="K1547">
        <v>9550354</v>
      </c>
      <c r="L1547">
        <v>1.38</v>
      </c>
      <c r="M1547">
        <v>8.5000000000000006E-2</v>
      </c>
    </row>
    <row r="1548" spans="1:13" x14ac:dyDescent="0.2">
      <c r="A1548" t="s">
        <v>330</v>
      </c>
      <c r="B1548" t="s">
        <v>85</v>
      </c>
      <c r="C1548">
        <v>47</v>
      </c>
      <c r="D1548">
        <v>10.534000000000001</v>
      </c>
      <c r="E1548">
        <f t="shared" si="24"/>
        <v>10.53</v>
      </c>
      <c r="F1548">
        <v>2030</v>
      </c>
      <c r="G1548">
        <v>2039</v>
      </c>
      <c r="H1548">
        <v>2051</v>
      </c>
      <c r="I1548" t="s">
        <v>135</v>
      </c>
      <c r="J1548">
        <v>234244</v>
      </c>
      <c r="K1548">
        <v>8455597</v>
      </c>
      <c r="L1548">
        <v>1.22</v>
      </c>
      <c r="M1548">
        <v>7.4999999999999997E-2</v>
      </c>
    </row>
    <row r="1549" spans="1:13" x14ac:dyDescent="0.2">
      <c r="A1549" t="s">
        <v>330</v>
      </c>
      <c r="B1549" t="s">
        <v>86</v>
      </c>
      <c r="C1549">
        <v>48</v>
      </c>
      <c r="D1549">
        <v>10.619</v>
      </c>
      <c r="E1549">
        <f t="shared" si="24"/>
        <v>10.62</v>
      </c>
      <c r="F1549">
        <v>2051</v>
      </c>
      <c r="G1549">
        <v>2066</v>
      </c>
      <c r="H1549">
        <v>2081</v>
      </c>
      <c r="I1549" t="s">
        <v>135</v>
      </c>
      <c r="J1549">
        <v>258319</v>
      </c>
      <c r="K1549">
        <v>12686406</v>
      </c>
      <c r="L1549">
        <v>1.84</v>
      </c>
      <c r="M1549">
        <v>0.113</v>
      </c>
    </row>
    <row r="1550" spans="1:13" x14ac:dyDescent="0.2">
      <c r="A1550" t="s">
        <v>330</v>
      </c>
      <c r="B1550" t="s">
        <v>88</v>
      </c>
      <c r="C1550">
        <v>49</v>
      </c>
      <c r="D1550">
        <v>10.786</v>
      </c>
      <c r="E1550">
        <f t="shared" si="24"/>
        <v>10.79</v>
      </c>
      <c r="F1550">
        <v>2081</v>
      </c>
      <c r="G1550">
        <v>2119</v>
      </c>
      <c r="H1550">
        <v>2182</v>
      </c>
      <c r="I1550" t="s">
        <v>51</v>
      </c>
      <c r="J1550">
        <v>611633</v>
      </c>
      <c r="K1550">
        <v>60054305</v>
      </c>
      <c r="L1550">
        <v>8.69</v>
      </c>
      <c r="M1550">
        <v>0.53300000000000003</v>
      </c>
    </row>
    <row r="1551" spans="1:13" x14ac:dyDescent="0.2">
      <c r="A1551" t="s">
        <v>330</v>
      </c>
      <c r="B1551" t="s">
        <v>89</v>
      </c>
      <c r="C1551">
        <v>50</v>
      </c>
      <c r="D1551">
        <v>11.074999999999999</v>
      </c>
      <c r="E1551">
        <f t="shared" si="24"/>
        <v>11.08</v>
      </c>
      <c r="F1551">
        <v>2182</v>
      </c>
      <c r="G1551">
        <v>2210</v>
      </c>
      <c r="H1551">
        <v>2216</v>
      </c>
      <c r="I1551" t="s">
        <v>51</v>
      </c>
      <c r="J1551">
        <v>398509</v>
      </c>
      <c r="K1551">
        <v>19914203</v>
      </c>
      <c r="L1551">
        <v>2.88</v>
      </c>
      <c r="M1551">
        <v>0.17699999999999999</v>
      </c>
    </row>
    <row r="1552" spans="1:13" x14ac:dyDescent="0.2">
      <c r="A1552" t="s">
        <v>330</v>
      </c>
      <c r="B1552" t="s">
        <v>90</v>
      </c>
      <c r="C1552">
        <v>51</v>
      </c>
      <c r="D1552">
        <v>11.129</v>
      </c>
      <c r="E1552">
        <f t="shared" si="24"/>
        <v>11.13</v>
      </c>
      <c r="F1552">
        <v>2216</v>
      </c>
      <c r="G1552">
        <v>2227</v>
      </c>
      <c r="H1552">
        <v>2252</v>
      </c>
      <c r="I1552" t="s">
        <v>51</v>
      </c>
      <c r="J1552">
        <v>508378</v>
      </c>
      <c r="K1552">
        <v>28367497</v>
      </c>
      <c r="L1552">
        <v>4.1100000000000003</v>
      </c>
      <c r="M1552">
        <v>0.252</v>
      </c>
    </row>
    <row r="1553" spans="1:13" x14ac:dyDescent="0.2">
      <c r="A1553" t="s">
        <v>330</v>
      </c>
      <c r="B1553" t="s">
        <v>92</v>
      </c>
      <c r="C1553">
        <v>52</v>
      </c>
      <c r="D1553">
        <v>11.249000000000001</v>
      </c>
      <c r="E1553">
        <f t="shared" si="24"/>
        <v>11.25</v>
      </c>
      <c r="F1553">
        <v>2252</v>
      </c>
      <c r="G1553">
        <v>2265</v>
      </c>
      <c r="H1553">
        <v>2280</v>
      </c>
      <c r="I1553" t="s">
        <v>51</v>
      </c>
      <c r="J1553">
        <v>419496</v>
      </c>
      <c r="K1553">
        <v>19631017</v>
      </c>
      <c r="L1553">
        <v>2.84</v>
      </c>
      <c r="M1553">
        <v>0.17399999999999999</v>
      </c>
    </row>
    <row r="1554" spans="1:13" x14ac:dyDescent="0.2">
      <c r="A1554" t="s">
        <v>330</v>
      </c>
      <c r="B1554" t="s">
        <v>94</v>
      </c>
      <c r="C1554">
        <v>53</v>
      </c>
      <c r="D1554">
        <v>11.428000000000001</v>
      </c>
      <c r="E1554">
        <f t="shared" si="24"/>
        <v>11.43</v>
      </c>
      <c r="F1554">
        <v>2280</v>
      </c>
      <c r="G1554">
        <v>2322</v>
      </c>
      <c r="H1554">
        <v>2345</v>
      </c>
      <c r="I1554" t="s">
        <v>51</v>
      </c>
      <c r="J1554">
        <v>482700</v>
      </c>
      <c r="K1554">
        <v>49308447</v>
      </c>
      <c r="L1554">
        <v>7.14</v>
      </c>
      <c r="M1554">
        <v>0.437</v>
      </c>
    </row>
    <row r="1555" spans="1:13" x14ac:dyDescent="0.2">
      <c r="A1555" t="s">
        <v>330</v>
      </c>
      <c r="B1555" t="s">
        <v>95</v>
      </c>
      <c r="C1555">
        <v>54</v>
      </c>
      <c r="D1555">
        <v>11.635999999999999</v>
      </c>
      <c r="E1555">
        <f t="shared" si="24"/>
        <v>11.64</v>
      </c>
      <c r="F1555">
        <v>2345</v>
      </c>
      <c r="G1555">
        <v>2387</v>
      </c>
      <c r="H1555">
        <v>2413</v>
      </c>
      <c r="I1555" t="s">
        <v>51</v>
      </c>
      <c r="J1555">
        <v>1843475</v>
      </c>
      <c r="K1555">
        <v>126361641</v>
      </c>
      <c r="L1555">
        <v>18.29</v>
      </c>
      <c r="M1555">
        <v>1.121</v>
      </c>
    </row>
    <row r="1556" spans="1:13" x14ac:dyDescent="0.2">
      <c r="A1556" t="s">
        <v>330</v>
      </c>
      <c r="B1556" t="s">
        <v>96</v>
      </c>
      <c r="C1556">
        <v>55</v>
      </c>
      <c r="D1556">
        <v>11.792999999999999</v>
      </c>
      <c r="E1556">
        <f t="shared" si="24"/>
        <v>11.79</v>
      </c>
      <c r="F1556">
        <v>2413</v>
      </c>
      <c r="G1556">
        <v>2437</v>
      </c>
      <c r="H1556">
        <v>2452</v>
      </c>
      <c r="I1556" t="s">
        <v>51</v>
      </c>
      <c r="J1556">
        <v>1082324</v>
      </c>
      <c r="K1556">
        <v>68489516</v>
      </c>
      <c r="L1556">
        <v>9.92</v>
      </c>
      <c r="M1556">
        <v>0.60799999999999998</v>
      </c>
    </row>
    <row r="1557" spans="1:13" x14ac:dyDescent="0.2">
      <c r="A1557" t="s">
        <v>330</v>
      </c>
      <c r="B1557" t="s">
        <v>98</v>
      </c>
      <c r="C1557">
        <v>56</v>
      </c>
      <c r="D1557">
        <v>11.909000000000001</v>
      </c>
      <c r="E1557">
        <f t="shared" si="24"/>
        <v>11.91</v>
      </c>
      <c r="F1557">
        <v>2452</v>
      </c>
      <c r="G1557">
        <v>2474</v>
      </c>
      <c r="H1557">
        <v>2489</v>
      </c>
      <c r="I1557" t="s">
        <v>51</v>
      </c>
      <c r="J1557">
        <v>1136877</v>
      </c>
      <c r="K1557">
        <v>74082085</v>
      </c>
      <c r="L1557">
        <v>10.72</v>
      </c>
      <c r="M1557">
        <v>0.65700000000000003</v>
      </c>
    </row>
    <row r="1558" spans="1:13" x14ac:dyDescent="0.2">
      <c r="A1558" t="s">
        <v>330</v>
      </c>
      <c r="B1558" t="s">
        <v>99</v>
      </c>
      <c r="C1558">
        <v>57</v>
      </c>
      <c r="D1558">
        <v>12.02</v>
      </c>
      <c r="E1558">
        <f t="shared" si="24"/>
        <v>12.02</v>
      </c>
      <c r="F1558">
        <v>2489</v>
      </c>
      <c r="G1558">
        <v>2509</v>
      </c>
      <c r="H1558">
        <v>2536</v>
      </c>
      <c r="I1558" t="s">
        <v>51</v>
      </c>
      <c r="J1558">
        <v>1132739</v>
      </c>
      <c r="K1558">
        <v>91262621</v>
      </c>
      <c r="L1558">
        <v>13.21</v>
      </c>
      <c r="M1558">
        <v>0.81</v>
      </c>
    </row>
    <row r="1559" spans="1:13" x14ac:dyDescent="0.2">
      <c r="A1559" t="s">
        <v>330</v>
      </c>
      <c r="B1559" t="s">
        <v>101</v>
      </c>
      <c r="C1559">
        <v>58</v>
      </c>
      <c r="D1559">
        <v>12.132</v>
      </c>
      <c r="E1559">
        <f t="shared" si="24"/>
        <v>12.13</v>
      </c>
      <c r="F1559">
        <v>2536</v>
      </c>
      <c r="G1559">
        <v>2544</v>
      </c>
      <c r="H1559">
        <v>2572</v>
      </c>
      <c r="I1559" t="s">
        <v>48</v>
      </c>
      <c r="J1559">
        <v>933410</v>
      </c>
      <c r="K1559">
        <v>50908429</v>
      </c>
      <c r="L1559">
        <v>7.37</v>
      </c>
      <c r="M1559">
        <v>0.45200000000000001</v>
      </c>
    </row>
    <row r="1560" spans="1:13" x14ac:dyDescent="0.2">
      <c r="A1560" t="s">
        <v>330</v>
      </c>
      <c r="B1560" t="s">
        <v>102</v>
      </c>
      <c r="C1560">
        <v>59</v>
      </c>
      <c r="D1560">
        <v>12.305999999999999</v>
      </c>
      <c r="E1560">
        <f t="shared" si="24"/>
        <v>12.31</v>
      </c>
      <c r="F1560">
        <v>2572</v>
      </c>
      <c r="G1560">
        <v>2599</v>
      </c>
      <c r="H1560">
        <v>2612</v>
      </c>
      <c r="I1560" t="s">
        <v>48</v>
      </c>
      <c r="J1560">
        <v>1078756</v>
      </c>
      <c r="K1560">
        <v>63204476</v>
      </c>
      <c r="L1560">
        <v>9.15</v>
      </c>
      <c r="M1560">
        <v>0.56100000000000005</v>
      </c>
    </row>
    <row r="1561" spans="1:13" x14ac:dyDescent="0.2">
      <c r="A1561" t="s">
        <v>330</v>
      </c>
      <c r="B1561" t="s">
        <v>103</v>
      </c>
      <c r="C1561">
        <v>60</v>
      </c>
      <c r="D1561">
        <v>12.398</v>
      </c>
      <c r="E1561">
        <f t="shared" si="24"/>
        <v>12.4</v>
      </c>
      <c r="F1561">
        <v>2612</v>
      </c>
      <c r="G1561">
        <v>2628</v>
      </c>
      <c r="H1561">
        <v>2640</v>
      </c>
      <c r="I1561" t="s">
        <v>44</v>
      </c>
      <c r="J1561">
        <v>1430588</v>
      </c>
      <c r="K1561">
        <v>61740620</v>
      </c>
      <c r="L1561">
        <v>8.94</v>
      </c>
      <c r="M1561">
        <v>0.54800000000000004</v>
      </c>
    </row>
    <row r="1562" spans="1:13" x14ac:dyDescent="0.2">
      <c r="A1562" t="s">
        <v>330</v>
      </c>
      <c r="B1562" t="s">
        <v>104</v>
      </c>
      <c r="C1562">
        <v>61</v>
      </c>
      <c r="D1562">
        <v>12.456</v>
      </c>
      <c r="E1562">
        <f t="shared" si="24"/>
        <v>12.46</v>
      </c>
      <c r="F1562">
        <v>2640</v>
      </c>
      <c r="G1562">
        <v>2647</v>
      </c>
      <c r="H1562">
        <v>2655</v>
      </c>
      <c r="I1562" t="s">
        <v>23</v>
      </c>
      <c r="J1562">
        <v>1139859</v>
      </c>
      <c r="K1562">
        <v>31914940</v>
      </c>
      <c r="L1562">
        <v>4.62</v>
      </c>
      <c r="M1562">
        <v>0.28299999999999997</v>
      </c>
    </row>
    <row r="1563" spans="1:13" x14ac:dyDescent="0.2">
      <c r="A1563" t="s">
        <v>330</v>
      </c>
      <c r="B1563" t="s">
        <v>105</v>
      </c>
      <c r="C1563">
        <v>62</v>
      </c>
      <c r="D1563">
        <v>12.529</v>
      </c>
      <c r="E1563">
        <f t="shared" si="24"/>
        <v>12.53</v>
      </c>
      <c r="F1563">
        <v>2655</v>
      </c>
      <c r="G1563">
        <v>2670</v>
      </c>
      <c r="H1563">
        <v>2719</v>
      </c>
      <c r="I1563" t="s">
        <v>51</v>
      </c>
      <c r="J1563">
        <v>2950045</v>
      </c>
      <c r="K1563">
        <v>183189456</v>
      </c>
      <c r="L1563">
        <v>26.52</v>
      </c>
      <c r="M1563">
        <v>1.625</v>
      </c>
    </row>
    <row r="1564" spans="1:13" x14ac:dyDescent="0.2">
      <c r="A1564" t="s">
        <v>330</v>
      </c>
      <c r="B1564" t="s">
        <v>106</v>
      </c>
      <c r="C1564">
        <v>63</v>
      </c>
      <c r="D1564">
        <v>12.726000000000001</v>
      </c>
      <c r="E1564">
        <f t="shared" si="24"/>
        <v>12.73</v>
      </c>
      <c r="F1564">
        <v>2719</v>
      </c>
      <c r="G1564">
        <v>2732</v>
      </c>
      <c r="H1564">
        <v>2747</v>
      </c>
      <c r="I1564" t="s">
        <v>51</v>
      </c>
      <c r="J1564">
        <v>757447</v>
      </c>
      <c r="K1564">
        <v>35814068</v>
      </c>
      <c r="L1564">
        <v>5.18</v>
      </c>
      <c r="M1564">
        <v>0.318</v>
      </c>
    </row>
    <row r="1565" spans="1:13" x14ac:dyDescent="0.2">
      <c r="A1565" t="s">
        <v>330</v>
      </c>
      <c r="B1565" t="s">
        <v>108</v>
      </c>
      <c r="C1565">
        <v>64</v>
      </c>
      <c r="D1565">
        <v>12.843</v>
      </c>
      <c r="E1565">
        <f t="shared" si="24"/>
        <v>12.84</v>
      </c>
      <c r="F1565">
        <v>2747</v>
      </c>
      <c r="G1565">
        <v>2769</v>
      </c>
      <c r="H1565">
        <v>2778</v>
      </c>
      <c r="I1565" t="s">
        <v>51</v>
      </c>
      <c r="J1565">
        <v>982509</v>
      </c>
      <c r="K1565">
        <v>50053861</v>
      </c>
      <c r="L1565">
        <v>7.25</v>
      </c>
      <c r="M1565">
        <v>0.44400000000000001</v>
      </c>
    </row>
    <row r="1566" spans="1:13" x14ac:dyDescent="0.2">
      <c r="A1566" t="s">
        <v>330</v>
      </c>
      <c r="B1566" t="s">
        <v>109</v>
      </c>
      <c r="C1566">
        <v>65</v>
      </c>
      <c r="D1566">
        <v>12.911</v>
      </c>
      <c r="E1566">
        <f t="shared" si="24"/>
        <v>12.91</v>
      </c>
      <c r="F1566">
        <v>2778</v>
      </c>
      <c r="G1566">
        <v>2791</v>
      </c>
      <c r="H1566">
        <v>2810</v>
      </c>
      <c r="I1566" t="s">
        <v>53</v>
      </c>
      <c r="J1566">
        <v>1392733</v>
      </c>
      <c r="K1566">
        <v>63302571</v>
      </c>
      <c r="L1566">
        <v>9.16</v>
      </c>
      <c r="M1566">
        <v>0.56200000000000006</v>
      </c>
    </row>
    <row r="1567" spans="1:13" x14ac:dyDescent="0.2">
      <c r="A1567" t="s">
        <v>330</v>
      </c>
      <c r="B1567" t="s">
        <v>111</v>
      </c>
      <c r="C1567">
        <v>66</v>
      </c>
      <c r="D1567">
        <v>12.997999999999999</v>
      </c>
      <c r="E1567">
        <f t="shared" si="24"/>
        <v>13</v>
      </c>
      <c r="F1567">
        <v>2810</v>
      </c>
      <c r="G1567">
        <v>2818</v>
      </c>
      <c r="H1567">
        <v>2836</v>
      </c>
      <c r="I1567" t="s">
        <v>48</v>
      </c>
      <c r="J1567">
        <v>759165</v>
      </c>
      <c r="K1567">
        <v>33317082</v>
      </c>
      <c r="L1567">
        <v>4.82</v>
      </c>
      <c r="M1567">
        <v>0.29599999999999999</v>
      </c>
    </row>
    <row r="1568" spans="1:13" x14ac:dyDescent="0.2">
      <c r="A1568" t="s">
        <v>330</v>
      </c>
      <c r="B1568" t="s">
        <v>112</v>
      </c>
      <c r="C1568">
        <v>67</v>
      </c>
      <c r="D1568">
        <v>13.111000000000001</v>
      </c>
      <c r="E1568">
        <f t="shared" si="24"/>
        <v>13.11</v>
      </c>
      <c r="F1568">
        <v>2836</v>
      </c>
      <c r="G1568">
        <v>2854</v>
      </c>
      <c r="H1568">
        <v>2891</v>
      </c>
      <c r="I1568" t="s">
        <v>48</v>
      </c>
      <c r="J1568">
        <v>984789</v>
      </c>
      <c r="K1568">
        <v>65198275</v>
      </c>
      <c r="L1568">
        <v>9.44</v>
      </c>
      <c r="M1568">
        <v>0.57799999999999996</v>
      </c>
    </row>
    <row r="1569" spans="1:13" x14ac:dyDescent="0.2">
      <c r="A1569" t="s">
        <v>330</v>
      </c>
      <c r="B1569" t="s">
        <v>113</v>
      </c>
      <c r="C1569">
        <v>68</v>
      </c>
      <c r="D1569">
        <v>13.298</v>
      </c>
      <c r="E1569">
        <f t="shared" si="24"/>
        <v>13.3</v>
      </c>
      <c r="F1569">
        <v>2891</v>
      </c>
      <c r="G1569">
        <v>2913</v>
      </c>
      <c r="H1569">
        <v>2923</v>
      </c>
      <c r="I1569" t="s">
        <v>48</v>
      </c>
      <c r="J1569">
        <v>537673</v>
      </c>
      <c r="K1569">
        <v>25111619</v>
      </c>
      <c r="L1569">
        <v>3.64</v>
      </c>
      <c r="M1569">
        <v>0.223</v>
      </c>
    </row>
    <row r="1570" spans="1:13" x14ac:dyDescent="0.2">
      <c r="A1570" t="s">
        <v>330</v>
      </c>
      <c r="B1570" t="s">
        <v>114</v>
      </c>
      <c r="C1570">
        <v>69</v>
      </c>
      <c r="D1570">
        <v>13.353999999999999</v>
      </c>
      <c r="E1570">
        <f t="shared" si="24"/>
        <v>13.35</v>
      </c>
      <c r="F1570">
        <v>2923</v>
      </c>
      <c r="G1570">
        <v>2931</v>
      </c>
      <c r="H1570">
        <v>2961</v>
      </c>
      <c r="I1570" t="s">
        <v>48</v>
      </c>
      <c r="J1570">
        <v>503876</v>
      </c>
      <c r="K1570">
        <v>24901151</v>
      </c>
      <c r="L1570">
        <v>3.6</v>
      </c>
      <c r="M1570">
        <v>0.221</v>
      </c>
    </row>
    <row r="1571" spans="1:13" x14ac:dyDescent="0.2">
      <c r="A1571" t="s">
        <v>330</v>
      </c>
      <c r="B1571" t="s">
        <v>115</v>
      </c>
      <c r="C1571">
        <v>70</v>
      </c>
      <c r="D1571">
        <v>13.529</v>
      </c>
      <c r="E1571">
        <f t="shared" si="24"/>
        <v>13.53</v>
      </c>
      <c r="F1571">
        <v>2961</v>
      </c>
      <c r="G1571">
        <v>2986</v>
      </c>
      <c r="H1571">
        <v>3012</v>
      </c>
      <c r="I1571" t="s">
        <v>48</v>
      </c>
      <c r="J1571">
        <v>727688</v>
      </c>
      <c r="K1571">
        <v>43516432</v>
      </c>
      <c r="L1571">
        <v>6.3</v>
      </c>
      <c r="M1571">
        <v>0.38600000000000001</v>
      </c>
    </row>
    <row r="1572" spans="1:13" x14ac:dyDescent="0.2">
      <c r="A1572" t="s">
        <v>330</v>
      </c>
      <c r="B1572" t="s">
        <v>116</v>
      </c>
      <c r="C1572">
        <v>71</v>
      </c>
      <c r="D1572">
        <v>13.634</v>
      </c>
      <c r="E1572">
        <f t="shared" si="24"/>
        <v>13.63</v>
      </c>
      <c r="F1572">
        <v>3012</v>
      </c>
      <c r="G1572">
        <v>3019</v>
      </c>
      <c r="H1572">
        <v>3046</v>
      </c>
      <c r="I1572" t="s">
        <v>48</v>
      </c>
      <c r="J1572">
        <v>238552</v>
      </c>
      <c r="K1572">
        <v>12938060</v>
      </c>
      <c r="L1572">
        <v>1.87</v>
      </c>
      <c r="M1572">
        <v>0.115</v>
      </c>
    </row>
    <row r="1573" spans="1:13" x14ac:dyDescent="0.2">
      <c r="A1573" t="s">
        <v>330</v>
      </c>
      <c r="B1573" t="s">
        <v>117</v>
      </c>
      <c r="C1573">
        <v>72</v>
      </c>
      <c r="D1573">
        <v>13.819000000000001</v>
      </c>
      <c r="E1573">
        <f t="shared" si="24"/>
        <v>13.82</v>
      </c>
      <c r="F1573">
        <v>3046</v>
      </c>
      <c r="G1573">
        <v>3078</v>
      </c>
      <c r="H1573">
        <v>3090</v>
      </c>
      <c r="I1573" t="s">
        <v>48</v>
      </c>
      <c r="J1573">
        <v>258718</v>
      </c>
      <c r="K1573">
        <v>16605984</v>
      </c>
      <c r="L1573">
        <v>2.4</v>
      </c>
      <c r="M1573">
        <v>0.14699999999999999</v>
      </c>
    </row>
    <row r="1574" spans="1:13" x14ac:dyDescent="0.2">
      <c r="A1574" t="s">
        <v>330</v>
      </c>
      <c r="B1574" t="s">
        <v>118</v>
      </c>
      <c r="C1574">
        <v>73</v>
      </c>
      <c r="D1574">
        <v>13.896000000000001</v>
      </c>
      <c r="E1574">
        <f t="shared" si="24"/>
        <v>13.9</v>
      </c>
      <c r="F1574">
        <v>3090</v>
      </c>
      <c r="G1574">
        <v>3102</v>
      </c>
      <c r="H1574">
        <v>3118</v>
      </c>
      <c r="I1574" t="s">
        <v>48</v>
      </c>
      <c r="J1574">
        <v>326575</v>
      </c>
      <c r="K1574">
        <v>14363659</v>
      </c>
      <c r="L1574">
        <v>2.08</v>
      </c>
      <c r="M1574">
        <v>0.127</v>
      </c>
    </row>
    <row r="1575" spans="1:13" x14ac:dyDescent="0.2">
      <c r="A1575" t="s">
        <v>330</v>
      </c>
      <c r="B1575" t="s">
        <v>119</v>
      </c>
      <c r="C1575">
        <v>74</v>
      </c>
      <c r="D1575">
        <v>13.984</v>
      </c>
      <c r="E1575">
        <f t="shared" si="24"/>
        <v>13.98</v>
      </c>
      <c r="F1575">
        <v>3118</v>
      </c>
      <c r="G1575">
        <v>3130</v>
      </c>
      <c r="H1575">
        <v>3149</v>
      </c>
      <c r="I1575" t="s">
        <v>48</v>
      </c>
      <c r="J1575">
        <v>257502</v>
      </c>
      <c r="K1575">
        <v>13200548</v>
      </c>
      <c r="L1575">
        <v>1.91</v>
      </c>
      <c r="M1575">
        <v>0.11700000000000001</v>
      </c>
    </row>
    <row r="1576" spans="1:13" x14ac:dyDescent="0.2">
      <c r="A1576" t="s">
        <v>330</v>
      </c>
      <c r="B1576" t="s">
        <v>120</v>
      </c>
      <c r="C1576">
        <v>75</v>
      </c>
      <c r="D1576">
        <v>14.250999999999999</v>
      </c>
      <c r="E1576">
        <f t="shared" si="24"/>
        <v>14.25</v>
      </c>
      <c r="F1576">
        <v>3186</v>
      </c>
      <c r="G1576">
        <v>3214</v>
      </c>
      <c r="H1576">
        <v>3261</v>
      </c>
      <c r="I1576" t="s">
        <v>53</v>
      </c>
      <c r="J1576">
        <v>1131314</v>
      </c>
      <c r="K1576">
        <v>57045265</v>
      </c>
      <c r="L1576">
        <v>8.26</v>
      </c>
      <c r="M1576">
        <v>0.50600000000000001</v>
      </c>
    </row>
    <row r="1577" spans="1:13" x14ac:dyDescent="0.2">
      <c r="A1577" t="s">
        <v>330</v>
      </c>
      <c r="B1577" t="s">
        <v>121</v>
      </c>
      <c r="C1577">
        <v>76</v>
      </c>
      <c r="D1577">
        <v>14.436</v>
      </c>
      <c r="E1577">
        <f t="shared" si="24"/>
        <v>14.44</v>
      </c>
      <c r="F1577">
        <v>3261</v>
      </c>
      <c r="G1577">
        <v>3273</v>
      </c>
      <c r="H1577">
        <v>3284</v>
      </c>
      <c r="I1577" t="s">
        <v>53</v>
      </c>
      <c r="J1577">
        <v>219889</v>
      </c>
      <c r="K1577">
        <v>8021914</v>
      </c>
      <c r="L1577">
        <v>1.1599999999999999</v>
      </c>
      <c r="M1577">
        <v>7.0999999999999994E-2</v>
      </c>
    </row>
    <row r="1578" spans="1:13" x14ac:dyDescent="0.2">
      <c r="A1578" t="s">
        <v>330</v>
      </c>
      <c r="B1578" t="s">
        <v>122</v>
      </c>
      <c r="C1578">
        <v>77</v>
      </c>
      <c r="D1578">
        <v>14.505000000000001</v>
      </c>
      <c r="E1578">
        <f t="shared" si="24"/>
        <v>14.51</v>
      </c>
      <c r="F1578">
        <v>3284</v>
      </c>
      <c r="G1578">
        <v>3295</v>
      </c>
      <c r="H1578">
        <v>3304</v>
      </c>
      <c r="I1578" t="s">
        <v>53</v>
      </c>
      <c r="J1578">
        <v>198107</v>
      </c>
      <c r="K1578">
        <v>6518698</v>
      </c>
      <c r="L1578">
        <v>0.94</v>
      </c>
      <c r="M1578">
        <v>5.8000000000000003E-2</v>
      </c>
    </row>
    <row r="1579" spans="1:13" x14ac:dyDescent="0.2">
      <c r="A1579" t="s">
        <v>330</v>
      </c>
      <c r="B1579" t="s">
        <v>123</v>
      </c>
      <c r="C1579">
        <v>78</v>
      </c>
      <c r="D1579">
        <v>14.593</v>
      </c>
      <c r="E1579">
        <f t="shared" si="24"/>
        <v>14.59</v>
      </c>
      <c r="F1579">
        <v>3304</v>
      </c>
      <c r="G1579">
        <v>3322</v>
      </c>
      <c r="H1579">
        <v>3336</v>
      </c>
      <c r="I1579" t="s">
        <v>53</v>
      </c>
      <c r="J1579">
        <v>445388</v>
      </c>
      <c r="K1579">
        <v>19686857</v>
      </c>
      <c r="L1579">
        <v>2.85</v>
      </c>
      <c r="M1579">
        <v>0.17499999999999999</v>
      </c>
    </row>
    <row r="1580" spans="1:13" x14ac:dyDescent="0.2">
      <c r="A1580" t="s">
        <v>330</v>
      </c>
      <c r="B1580" t="s">
        <v>124</v>
      </c>
      <c r="C1580">
        <v>79</v>
      </c>
      <c r="D1580">
        <v>14.718</v>
      </c>
      <c r="E1580">
        <f t="shared" si="24"/>
        <v>14.72</v>
      </c>
      <c r="F1580">
        <v>3336</v>
      </c>
      <c r="G1580">
        <v>3362</v>
      </c>
      <c r="H1580">
        <v>3380</v>
      </c>
      <c r="I1580" t="s">
        <v>53</v>
      </c>
      <c r="J1580">
        <v>471756</v>
      </c>
      <c r="K1580">
        <v>27730268</v>
      </c>
      <c r="L1580">
        <v>4.01</v>
      </c>
      <c r="M1580">
        <v>0.246</v>
      </c>
    </row>
    <row r="1581" spans="1:13" x14ac:dyDescent="0.2">
      <c r="A1581" t="s">
        <v>330</v>
      </c>
      <c r="B1581" t="s">
        <v>125</v>
      </c>
      <c r="C1581">
        <v>80</v>
      </c>
      <c r="D1581">
        <v>14.826000000000001</v>
      </c>
      <c r="E1581">
        <f t="shared" si="24"/>
        <v>14.83</v>
      </c>
      <c r="F1581">
        <v>3380</v>
      </c>
      <c r="G1581">
        <v>3396</v>
      </c>
      <c r="H1581">
        <v>3407</v>
      </c>
      <c r="I1581" t="s">
        <v>53</v>
      </c>
      <c r="J1581">
        <v>489246</v>
      </c>
      <c r="K1581">
        <v>19191145</v>
      </c>
      <c r="L1581">
        <v>2.78</v>
      </c>
      <c r="M1581">
        <v>0.17</v>
      </c>
    </row>
    <row r="1582" spans="1:13" x14ac:dyDescent="0.2">
      <c r="A1582" t="s">
        <v>330</v>
      </c>
      <c r="B1582" t="s">
        <v>126</v>
      </c>
      <c r="C1582">
        <v>81</v>
      </c>
      <c r="D1582">
        <v>14.879</v>
      </c>
      <c r="E1582">
        <f t="shared" si="24"/>
        <v>14.88</v>
      </c>
      <c r="F1582">
        <v>3407</v>
      </c>
      <c r="G1582">
        <v>3413</v>
      </c>
      <c r="H1582">
        <v>3451</v>
      </c>
      <c r="I1582" t="s">
        <v>53</v>
      </c>
      <c r="J1582">
        <v>413014</v>
      </c>
      <c r="K1582">
        <v>20418353</v>
      </c>
      <c r="L1582">
        <v>2.96</v>
      </c>
      <c r="M1582">
        <v>0.18099999999999999</v>
      </c>
    </row>
    <row r="1583" spans="1:13" x14ac:dyDescent="0.2">
      <c r="A1583" t="s">
        <v>330</v>
      </c>
      <c r="B1583" t="s">
        <v>127</v>
      </c>
      <c r="C1583">
        <v>82</v>
      </c>
      <c r="D1583">
        <v>15.058999999999999</v>
      </c>
      <c r="E1583">
        <f t="shared" si="24"/>
        <v>15.06</v>
      </c>
      <c r="F1583">
        <v>3451</v>
      </c>
      <c r="G1583">
        <v>3470</v>
      </c>
      <c r="H1583">
        <v>3485</v>
      </c>
      <c r="I1583" t="s">
        <v>135</v>
      </c>
      <c r="J1583">
        <v>333940</v>
      </c>
      <c r="K1583">
        <v>16486061</v>
      </c>
      <c r="L1583">
        <v>2.39</v>
      </c>
      <c r="M1583">
        <v>0.14599999999999999</v>
      </c>
    </row>
    <row r="1584" spans="1:13" x14ac:dyDescent="0.2">
      <c r="A1584" t="s">
        <v>330</v>
      </c>
      <c r="B1584" t="s">
        <v>144</v>
      </c>
      <c r="C1584">
        <v>83</v>
      </c>
      <c r="D1584">
        <v>15.145</v>
      </c>
      <c r="E1584">
        <f t="shared" si="24"/>
        <v>15.15</v>
      </c>
      <c r="F1584">
        <v>3485</v>
      </c>
      <c r="G1584">
        <v>3497</v>
      </c>
      <c r="H1584">
        <v>3505</v>
      </c>
      <c r="I1584" t="s">
        <v>135</v>
      </c>
      <c r="J1584">
        <v>503552</v>
      </c>
      <c r="K1584">
        <v>16239834</v>
      </c>
      <c r="L1584">
        <v>2.35</v>
      </c>
      <c r="M1584">
        <v>0.14399999999999999</v>
      </c>
    </row>
    <row r="1585" spans="1:13" x14ac:dyDescent="0.2">
      <c r="A1585" t="s">
        <v>330</v>
      </c>
      <c r="B1585" t="s">
        <v>145</v>
      </c>
      <c r="C1585">
        <v>84</v>
      </c>
      <c r="D1585">
        <v>15.195</v>
      </c>
      <c r="E1585">
        <f t="shared" si="24"/>
        <v>15.2</v>
      </c>
      <c r="F1585">
        <v>3505</v>
      </c>
      <c r="G1585">
        <v>3513</v>
      </c>
      <c r="H1585">
        <v>3546</v>
      </c>
      <c r="I1585" t="s">
        <v>60</v>
      </c>
      <c r="J1585">
        <v>493212</v>
      </c>
      <c r="K1585">
        <v>27196725</v>
      </c>
      <c r="L1585">
        <v>3.94</v>
      </c>
      <c r="M1585">
        <v>0.24099999999999999</v>
      </c>
    </row>
    <row r="1586" spans="1:13" x14ac:dyDescent="0.2">
      <c r="A1586" t="s">
        <v>330</v>
      </c>
      <c r="B1586" t="s">
        <v>146</v>
      </c>
      <c r="C1586">
        <v>85</v>
      </c>
      <c r="D1586">
        <v>15.355</v>
      </c>
      <c r="E1586">
        <f t="shared" si="24"/>
        <v>15.36</v>
      </c>
      <c r="F1586">
        <v>3546</v>
      </c>
      <c r="G1586">
        <v>3563</v>
      </c>
      <c r="H1586">
        <v>3592</v>
      </c>
      <c r="I1586" t="s">
        <v>51</v>
      </c>
      <c r="J1586">
        <v>842261</v>
      </c>
      <c r="K1586">
        <v>41189517</v>
      </c>
      <c r="L1586">
        <v>5.96</v>
      </c>
      <c r="M1586">
        <v>0.36499999999999999</v>
      </c>
    </row>
    <row r="1587" spans="1:13" x14ac:dyDescent="0.2">
      <c r="A1587" t="s">
        <v>330</v>
      </c>
      <c r="B1587" t="s">
        <v>147</v>
      </c>
      <c r="C1587">
        <v>86</v>
      </c>
      <c r="D1587">
        <v>15.545999999999999</v>
      </c>
      <c r="E1587">
        <f t="shared" si="24"/>
        <v>15.55</v>
      </c>
      <c r="F1587">
        <v>3592</v>
      </c>
      <c r="G1587">
        <v>3624</v>
      </c>
      <c r="H1587">
        <v>3669</v>
      </c>
      <c r="I1587" t="s">
        <v>51</v>
      </c>
      <c r="J1587">
        <v>1912403</v>
      </c>
      <c r="K1587">
        <v>91439543</v>
      </c>
      <c r="L1587">
        <v>13.24</v>
      </c>
      <c r="M1587">
        <v>0.81100000000000005</v>
      </c>
    </row>
    <row r="1588" spans="1:13" x14ac:dyDescent="0.2">
      <c r="A1588" t="s">
        <v>330</v>
      </c>
      <c r="B1588" t="s">
        <v>148</v>
      </c>
      <c r="C1588">
        <v>87</v>
      </c>
      <c r="D1588">
        <v>15.769</v>
      </c>
      <c r="E1588">
        <f t="shared" si="24"/>
        <v>15.77</v>
      </c>
      <c r="F1588">
        <v>3669</v>
      </c>
      <c r="G1588">
        <v>3694</v>
      </c>
      <c r="H1588">
        <v>3716</v>
      </c>
      <c r="I1588" t="s">
        <v>23</v>
      </c>
      <c r="J1588">
        <v>482538</v>
      </c>
      <c r="K1588">
        <v>23433568</v>
      </c>
      <c r="L1588">
        <v>3.39</v>
      </c>
      <c r="M1588">
        <v>0.20799999999999999</v>
      </c>
    </row>
    <row r="1589" spans="1:13" x14ac:dyDescent="0.2">
      <c r="A1589" t="s">
        <v>330</v>
      </c>
      <c r="B1589" t="s">
        <v>149</v>
      </c>
      <c r="C1589">
        <v>88</v>
      </c>
      <c r="D1589">
        <v>15.956</v>
      </c>
      <c r="E1589">
        <f t="shared" si="24"/>
        <v>15.96</v>
      </c>
      <c r="F1589">
        <v>3716</v>
      </c>
      <c r="G1589">
        <v>3754</v>
      </c>
      <c r="H1589">
        <v>3761</v>
      </c>
      <c r="I1589" t="s">
        <v>23</v>
      </c>
      <c r="J1589">
        <v>351135</v>
      </c>
      <c r="K1589">
        <v>21254027</v>
      </c>
      <c r="L1589">
        <v>3.08</v>
      </c>
      <c r="M1589">
        <v>0.189</v>
      </c>
    </row>
    <row r="1590" spans="1:13" x14ac:dyDescent="0.2">
      <c r="A1590" t="s">
        <v>330</v>
      </c>
      <c r="B1590" t="s">
        <v>150</v>
      </c>
      <c r="C1590">
        <v>89</v>
      </c>
      <c r="D1590">
        <v>16.023</v>
      </c>
      <c r="E1590">
        <f t="shared" si="24"/>
        <v>16.02</v>
      </c>
      <c r="F1590">
        <v>3761</v>
      </c>
      <c r="G1590">
        <v>3775</v>
      </c>
      <c r="H1590">
        <v>3797</v>
      </c>
      <c r="I1590" t="s">
        <v>53</v>
      </c>
      <c r="J1590">
        <v>386692</v>
      </c>
      <c r="K1590">
        <v>20649374</v>
      </c>
      <c r="L1590">
        <v>2.99</v>
      </c>
      <c r="M1590">
        <v>0.183</v>
      </c>
    </row>
    <row r="1591" spans="1:13" x14ac:dyDescent="0.2">
      <c r="A1591" t="s">
        <v>330</v>
      </c>
      <c r="B1591" t="s">
        <v>151</v>
      </c>
      <c r="C1591">
        <v>90</v>
      </c>
      <c r="D1591">
        <v>16.140999999999998</v>
      </c>
      <c r="E1591">
        <f t="shared" si="24"/>
        <v>16.14</v>
      </c>
      <c r="F1591">
        <v>3797</v>
      </c>
      <c r="G1591">
        <v>3812</v>
      </c>
      <c r="H1591">
        <v>3833</v>
      </c>
      <c r="I1591" t="s">
        <v>53</v>
      </c>
      <c r="J1591">
        <v>257074</v>
      </c>
      <c r="K1591">
        <v>14474200</v>
      </c>
      <c r="L1591">
        <v>2.1</v>
      </c>
      <c r="M1591">
        <v>0.128</v>
      </c>
    </row>
    <row r="1592" spans="1:13" x14ac:dyDescent="0.2">
      <c r="A1592" t="s">
        <v>330</v>
      </c>
      <c r="B1592" t="s">
        <v>152</v>
      </c>
      <c r="C1592">
        <v>91</v>
      </c>
      <c r="D1592">
        <v>16.372</v>
      </c>
      <c r="E1592">
        <f t="shared" si="24"/>
        <v>16.37</v>
      </c>
      <c r="F1592">
        <v>3870</v>
      </c>
      <c r="G1592">
        <v>3885</v>
      </c>
      <c r="H1592">
        <v>3894</v>
      </c>
      <c r="I1592" t="s">
        <v>53</v>
      </c>
      <c r="J1592">
        <v>266585</v>
      </c>
      <c r="K1592">
        <v>10040891</v>
      </c>
      <c r="L1592">
        <v>1.45</v>
      </c>
      <c r="M1592">
        <v>8.8999999999999996E-2</v>
      </c>
    </row>
    <row r="1593" spans="1:13" x14ac:dyDescent="0.2">
      <c r="A1593" t="s">
        <v>330</v>
      </c>
      <c r="B1593" t="s">
        <v>153</v>
      </c>
      <c r="C1593">
        <v>92</v>
      </c>
      <c r="D1593">
        <v>16.428000000000001</v>
      </c>
      <c r="E1593">
        <f t="shared" si="24"/>
        <v>16.43</v>
      </c>
      <c r="F1593">
        <v>3894</v>
      </c>
      <c r="G1593">
        <v>3903</v>
      </c>
      <c r="H1593">
        <v>3922</v>
      </c>
      <c r="I1593" t="s">
        <v>53</v>
      </c>
      <c r="J1593">
        <v>272212</v>
      </c>
      <c r="K1593">
        <v>11484154</v>
      </c>
      <c r="L1593">
        <v>1.66</v>
      </c>
      <c r="M1593">
        <v>0.10199999999999999</v>
      </c>
    </row>
    <row r="1594" spans="1:13" x14ac:dyDescent="0.2">
      <c r="A1594" t="s">
        <v>330</v>
      </c>
      <c r="B1594" t="s">
        <v>154</v>
      </c>
      <c r="C1594">
        <v>93</v>
      </c>
      <c r="D1594">
        <v>16.544</v>
      </c>
      <c r="E1594">
        <f t="shared" si="24"/>
        <v>16.54</v>
      </c>
      <c r="F1594">
        <v>3922</v>
      </c>
      <c r="G1594">
        <v>3940</v>
      </c>
      <c r="H1594">
        <v>3965</v>
      </c>
      <c r="I1594" t="s">
        <v>53</v>
      </c>
      <c r="J1594">
        <v>217828</v>
      </c>
      <c r="K1594">
        <v>13659205</v>
      </c>
      <c r="L1594">
        <v>1.98</v>
      </c>
      <c r="M1594">
        <v>0.121</v>
      </c>
    </row>
    <row r="1595" spans="1:13" x14ac:dyDescent="0.2">
      <c r="A1595" t="s">
        <v>330</v>
      </c>
      <c r="B1595" t="s">
        <v>155</v>
      </c>
      <c r="C1595">
        <v>94</v>
      </c>
      <c r="D1595">
        <v>16.716999999999999</v>
      </c>
      <c r="E1595">
        <f t="shared" si="24"/>
        <v>16.72</v>
      </c>
      <c r="F1595">
        <v>3965</v>
      </c>
      <c r="G1595">
        <v>3994</v>
      </c>
      <c r="H1595">
        <v>4018</v>
      </c>
      <c r="I1595" t="s">
        <v>53</v>
      </c>
      <c r="J1595">
        <v>454901</v>
      </c>
      <c r="K1595">
        <v>22423349</v>
      </c>
      <c r="L1595">
        <v>3.25</v>
      </c>
      <c r="M1595">
        <v>0.19900000000000001</v>
      </c>
    </row>
    <row r="1596" spans="1:13" x14ac:dyDescent="0.2">
      <c r="A1596" t="s">
        <v>330</v>
      </c>
      <c r="B1596" t="s">
        <v>206</v>
      </c>
      <c r="C1596">
        <v>95</v>
      </c>
      <c r="D1596">
        <v>16.902999999999999</v>
      </c>
      <c r="E1596">
        <f t="shared" si="24"/>
        <v>16.899999999999999</v>
      </c>
      <c r="F1596">
        <v>4018</v>
      </c>
      <c r="G1596">
        <v>4053</v>
      </c>
      <c r="H1596">
        <v>4073</v>
      </c>
      <c r="I1596" t="s">
        <v>53</v>
      </c>
      <c r="J1596">
        <v>2737683</v>
      </c>
      <c r="K1596">
        <v>88149813</v>
      </c>
      <c r="L1596">
        <v>12.76</v>
      </c>
      <c r="M1596">
        <v>0.78200000000000003</v>
      </c>
    </row>
    <row r="1597" spans="1:13" x14ac:dyDescent="0.2">
      <c r="A1597" t="s">
        <v>330</v>
      </c>
      <c r="B1597" t="s">
        <v>207</v>
      </c>
      <c r="C1597">
        <v>96</v>
      </c>
      <c r="D1597">
        <v>17.024000000000001</v>
      </c>
      <c r="E1597">
        <f t="shared" si="24"/>
        <v>17.02</v>
      </c>
      <c r="F1597">
        <v>4073</v>
      </c>
      <c r="G1597">
        <v>4091</v>
      </c>
      <c r="H1597">
        <v>4117</v>
      </c>
      <c r="I1597" t="s">
        <v>53</v>
      </c>
      <c r="J1597">
        <v>216844</v>
      </c>
      <c r="K1597">
        <v>15599268</v>
      </c>
      <c r="L1597">
        <v>2.2599999999999998</v>
      </c>
      <c r="M1597">
        <v>0.13800000000000001</v>
      </c>
    </row>
    <row r="1598" spans="1:13" x14ac:dyDescent="0.2">
      <c r="A1598" t="s">
        <v>330</v>
      </c>
      <c r="B1598" t="s">
        <v>208</v>
      </c>
      <c r="C1598">
        <v>97</v>
      </c>
      <c r="D1598">
        <v>17.175999999999998</v>
      </c>
      <c r="E1598">
        <f t="shared" si="24"/>
        <v>17.18</v>
      </c>
      <c r="F1598">
        <v>4117</v>
      </c>
      <c r="G1598">
        <v>4140</v>
      </c>
      <c r="H1598">
        <v>4169</v>
      </c>
      <c r="I1598" t="s">
        <v>53</v>
      </c>
      <c r="J1598">
        <v>649055</v>
      </c>
      <c r="K1598">
        <v>38941077</v>
      </c>
      <c r="L1598">
        <v>5.64</v>
      </c>
      <c r="M1598">
        <v>0.34499999999999997</v>
      </c>
    </row>
    <row r="1599" spans="1:13" x14ac:dyDescent="0.2">
      <c r="A1599" t="s">
        <v>330</v>
      </c>
      <c r="B1599" t="s">
        <v>209</v>
      </c>
      <c r="C1599">
        <v>98</v>
      </c>
      <c r="D1599">
        <v>17.303000000000001</v>
      </c>
      <c r="E1599">
        <f t="shared" si="24"/>
        <v>17.3</v>
      </c>
      <c r="F1599">
        <v>4169</v>
      </c>
      <c r="G1599">
        <v>4179</v>
      </c>
      <c r="H1599">
        <v>4195</v>
      </c>
      <c r="I1599" t="s">
        <v>53</v>
      </c>
      <c r="J1599">
        <v>269779</v>
      </c>
      <c r="K1599">
        <v>11160085</v>
      </c>
      <c r="L1599">
        <v>1.62</v>
      </c>
      <c r="M1599">
        <v>9.9000000000000005E-2</v>
      </c>
    </row>
    <row r="1600" spans="1:13" x14ac:dyDescent="0.2">
      <c r="A1600" t="s">
        <v>330</v>
      </c>
      <c r="B1600" t="s">
        <v>210</v>
      </c>
      <c r="C1600">
        <v>99</v>
      </c>
      <c r="D1600">
        <v>17.445</v>
      </c>
      <c r="E1600">
        <f t="shared" si="24"/>
        <v>17.45</v>
      </c>
      <c r="F1600">
        <v>4195</v>
      </c>
      <c r="G1600">
        <v>4225</v>
      </c>
      <c r="H1600">
        <v>4260</v>
      </c>
      <c r="I1600" t="s">
        <v>53</v>
      </c>
      <c r="J1600">
        <v>810943</v>
      </c>
      <c r="K1600">
        <v>52153881</v>
      </c>
      <c r="L1600">
        <v>7.55</v>
      </c>
      <c r="M1600">
        <v>0.46300000000000002</v>
      </c>
    </row>
    <row r="1601" spans="1:13" x14ac:dyDescent="0.2">
      <c r="A1601" t="s">
        <v>330</v>
      </c>
      <c r="B1601" t="s">
        <v>211</v>
      </c>
      <c r="C1601">
        <v>100</v>
      </c>
      <c r="D1601">
        <v>17.582000000000001</v>
      </c>
      <c r="E1601">
        <f t="shared" si="24"/>
        <v>17.579999999999998</v>
      </c>
      <c r="F1601">
        <v>4260</v>
      </c>
      <c r="G1601">
        <v>4268</v>
      </c>
      <c r="H1601">
        <v>4282</v>
      </c>
      <c r="I1601" t="s">
        <v>53</v>
      </c>
      <c r="J1601">
        <v>331718</v>
      </c>
      <c r="K1601">
        <v>12280706</v>
      </c>
      <c r="L1601">
        <v>1.78</v>
      </c>
      <c r="M1601">
        <v>0.109</v>
      </c>
    </row>
    <row r="1602" spans="1:13" x14ac:dyDescent="0.2">
      <c r="A1602" t="s">
        <v>330</v>
      </c>
      <c r="B1602" t="s">
        <v>212</v>
      </c>
      <c r="C1602">
        <v>101</v>
      </c>
      <c r="D1602">
        <v>17.690999999999999</v>
      </c>
      <c r="E1602">
        <f t="shared" si="24"/>
        <v>17.690000000000001</v>
      </c>
      <c r="F1602">
        <v>4282</v>
      </c>
      <c r="G1602">
        <v>4302</v>
      </c>
      <c r="H1602">
        <v>4333</v>
      </c>
      <c r="I1602" t="s">
        <v>53</v>
      </c>
      <c r="J1602">
        <v>841077</v>
      </c>
      <c r="K1602">
        <v>47727333</v>
      </c>
      <c r="L1602">
        <v>6.91</v>
      </c>
      <c r="M1602">
        <v>0.42299999999999999</v>
      </c>
    </row>
    <row r="1603" spans="1:13" x14ac:dyDescent="0.2">
      <c r="A1603" t="s">
        <v>330</v>
      </c>
      <c r="B1603" t="s">
        <v>213</v>
      </c>
      <c r="C1603">
        <v>102</v>
      </c>
      <c r="D1603">
        <v>17.837</v>
      </c>
      <c r="E1603">
        <f t="shared" ref="E1603:E1666" si="25">ROUND(D1603,2)</f>
        <v>17.84</v>
      </c>
      <c r="F1603">
        <v>4333</v>
      </c>
      <c r="G1603">
        <v>4348</v>
      </c>
      <c r="H1603">
        <v>4360</v>
      </c>
      <c r="I1603" t="s">
        <v>53</v>
      </c>
      <c r="J1603">
        <v>508569</v>
      </c>
      <c r="K1603">
        <v>22408363</v>
      </c>
      <c r="L1603">
        <v>3.24</v>
      </c>
      <c r="M1603">
        <v>0.19900000000000001</v>
      </c>
    </row>
    <row r="1604" spans="1:13" x14ac:dyDescent="0.2">
      <c r="A1604" t="s">
        <v>330</v>
      </c>
      <c r="B1604" t="s">
        <v>214</v>
      </c>
      <c r="C1604">
        <v>103</v>
      </c>
      <c r="D1604">
        <v>17.928999999999998</v>
      </c>
      <c r="E1604">
        <f t="shared" si="25"/>
        <v>17.93</v>
      </c>
      <c r="F1604">
        <v>4360</v>
      </c>
      <c r="G1604">
        <v>4377</v>
      </c>
      <c r="H1604">
        <v>4385</v>
      </c>
      <c r="I1604" t="s">
        <v>53</v>
      </c>
      <c r="J1604">
        <v>526625</v>
      </c>
      <c r="K1604">
        <v>22987972</v>
      </c>
      <c r="L1604">
        <v>3.33</v>
      </c>
      <c r="M1604">
        <v>0.20399999999999999</v>
      </c>
    </row>
    <row r="1605" spans="1:13" x14ac:dyDescent="0.2">
      <c r="A1605" t="s">
        <v>330</v>
      </c>
      <c r="B1605" t="s">
        <v>215</v>
      </c>
      <c r="C1605">
        <v>104</v>
      </c>
      <c r="D1605">
        <v>18.009</v>
      </c>
      <c r="E1605">
        <f t="shared" si="25"/>
        <v>18.010000000000002</v>
      </c>
      <c r="F1605">
        <v>4385</v>
      </c>
      <c r="G1605">
        <v>4403</v>
      </c>
      <c r="H1605">
        <v>4426</v>
      </c>
      <c r="I1605" t="s">
        <v>53</v>
      </c>
      <c r="J1605">
        <v>585441</v>
      </c>
      <c r="K1605">
        <v>39275077</v>
      </c>
      <c r="L1605">
        <v>5.69</v>
      </c>
      <c r="M1605">
        <v>0.34799999999999998</v>
      </c>
    </row>
    <row r="1606" spans="1:13" x14ac:dyDescent="0.2">
      <c r="A1606" t="s">
        <v>330</v>
      </c>
      <c r="B1606" t="s">
        <v>216</v>
      </c>
      <c r="C1606">
        <v>105</v>
      </c>
      <c r="D1606">
        <v>18.146999999999998</v>
      </c>
      <c r="E1606">
        <f t="shared" si="25"/>
        <v>18.149999999999999</v>
      </c>
      <c r="F1606">
        <v>4426</v>
      </c>
      <c r="G1606">
        <v>4446</v>
      </c>
      <c r="H1606">
        <v>4457</v>
      </c>
      <c r="I1606" t="s">
        <v>53</v>
      </c>
      <c r="J1606">
        <v>907040</v>
      </c>
      <c r="K1606">
        <v>38775827</v>
      </c>
      <c r="L1606">
        <v>5.61</v>
      </c>
      <c r="M1606">
        <v>0.34399999999999997</v>
      </c>
    </row>
    <row r="1607" spans="1:13" x14ac:dyDescent="0.2">
      <c r="A1607" t="s">
        <v>330</v>
      </c>
      <c r="B1607" t="s">
        <v>217</v>
      </c>
      <c r="C1607">
        <v>106</v>
      </c>
      <c r="D1607">
        <v>18.213999999999999</v>
      </c>
      <c r="E1607">
        <f t="shared" si="25"/>
        <v>18.21</v>
      </c>
      <c r="F1607">
        <v>4457</v>
      </c>
      <c r="G1607">
        <v>4468</v>
      </c>
      <c r="H1607">
        <v>4482</v>
      </c>
      <c r="I1607" t="s">
        <v>53</v>
      </c>
      <c r="J1607">
        <v>959002</v>
      </c>
      <c r="K1607">
        <v>35096447</v>
      </c>
      <c r="L1607">
        <v>5.08</v>
      </c>
      <c r="M1607">
        <v>0.311</v>
      </c>
    </row>
    <row r="1608" spans="1:13" x14ac:dyDescent="0.2">
      <c r="A1608" t="s">
        <v>330</v>
      </c>
      <c r="B1608" t="s">
        <v>218</v>
      </c>
      <c r="C1608">
        <v>107</v>
      </c>
      <c r="D1608">
        <v>18.295000000000002</v>
      </c>
      <c r="E1608">
        <f t="shared" si="25"/>
        <v>18.3</v>
      </c>
      <c r="F1608">
        <v>4482</v>
      </c>
      <c r="G1608">
        <v>4493</v>
      </c>
      <c r="H1608">
        <v>4506</v>
      </c>
      <c r="I1608" t="s">
        <v>53</v>
      </c>
      <c r="J1608">
        <v>498061</v>
      </c>
      <c r="K1608">
        <v>20457943</v>
      </c>
      <c r="L1608">
        <v>2.96</v>
      </c>
      <c r="M1608">
        <v>0.182</v>
      </c>
    </row>
    <row r="1609" spans="1:13" x14ac:dyDescent="0.2">
      <c r="A1609" t="s">
        <v>330</v>
      </c>
      <c r="B1609" t="s">
        <v>219</v>
      </c>
      <c r="C1609">
        <v>108</v>
      </c>
      <c r="D1609">
        <v>18.39</v>
      </c>
      <c r="E1609">
        <f t="shared" si="25"/>
        <v>18.39</v>
      </c>
      <c r="F1609">
        <v>4506</v>
      </c>
      <c r="G1609">
        <v>4523</v>
      </c>
      <c r="H1609">
        <v>4542</v>
      </c>
      <c r="I1609" t="s">
        <v>53</v>
      </c>
      <c r="J1609">
        <v>1115074</v>
      </c>
      <c r="K1609">
        <v>51707462</v>
      </c>
      <c r="L1609">
        <v>7.49</v>
      </c>
      <c r="M1609">
        <v>0.45900000000000002</v>
      </c>
    </row>
    <row r="1610" spans="1:13" x14ac:dyDescent="0.2">
      <c r="A1610" t="s">
        <v>330</v>
      </c>
      <c r="B1610" t="s">
        <v>220</v>
      </c>
      <c r="C1610">
        <v>109</v>
      </c>
      <c r="D1610">
        <v>18.515000000000001</v>
      </c>
      <c r="E1610">
        <f t="shared" si="25"/>
        <v>18.52</v>
      </c>
      <c r="F1610">
        <v>4542</v>
      </c>
      <c r="G1610">
        <v>4563</v>
      </c>
      <c r="H1610">
        <v>4580</v>
      </c>
      <c r="I1610" t="s">
        <v>53</v>
      </c>
      <c r="J1610">
        <v>2308165</v>
      </c>
      <c r="K1610">
        <v>91238914</v>
      </c>
      <c r="L1610">
        <v>13.21</v>
      </c>
      <c r="M1610">
        <v>0.80900000000000005</v>
      </c>
    </row>
    <row r="1611" spans="1:13" x14ac:dyDescent="0.2">
      <c r="A1611" t="s">
        <v>330</v>
      </c>
      <c r="B1611" t="s">
        <v>221</v>
      </c>
      <c r="C1611">
        <v>110</v>
      </c>
      <c r="D1611">
        <v>18.600000000000001</v>
      </c>
      <c r="E1611">
        <f t="shared" si="25"/>
        <v>18.600000000000001</v>
      </c>
      <c r="F1611">
        <v>4580</v>
      </c>
      <c r="G1611">
        <v>4590</v>
      </c>
      <c r="H1611">
        <v>4616</v>
      </c>
      <c r="I1611" t="s">
        <v>51</v>
      </c>
      <c r="J1611">
        <v>965122</v>
      </c>
      <c r="K1611">
        <v>53735632</v>
      </c>
      <c r="L1611">
        <v>7.78</v>
      </c>
      <c r="M1611">
        <v>0.47699999999999998</v>
      </c>
    </row>
    <row r="1612" spans="1:13" x14ac:dyDescent="0.2">
      <c r="A1612" t="s">
        <v>330</v>
      </c>
      <c r="B1612" t="s">
        <v>222</v>
      </c>
      <c r="C1612">
        <v>111</v>
      </c>
      <c r="D1612">
        <v>18.760000000000002</v>
      </c>
      <c r="E1612">
        <f t="shared" si="25"/>
        <v>18.760000000000002</v>
      </c>
      <c r="F1612">
        <v>4616</v>
      </c>
      <c r="G1612">
        <v>4640</v>
      </c>
      <c r="H1612">
        <v>4660</v>
      </c>
      <c r="I1612" t="s">
        <v>51</v>
      </c>
      <c r="J1612">
        <v>12917784</v>
      </c>
      <c r="K1612">
        <v>394633310</v>
      </c>
      <c r="L1612">
        <v>57.13</v>
      </c>
      <c r="M1612">
        <v>3.5009999999999999</v>
      </c>
    </row>
    <row r="1613" spans="1:13" x14ac:dyDescent="0.2">
      <c r="A1613" t="s">
        <v>330</v>
      </c>
      <c r="B1613" t="s">
        <v>223</v>
      </c>
      <c r="C1613">
        <v>112</v>
      </c>
      <c r="D1613">
        <v>18.895</v>
      </c>
      <c r="E1613">
        <f t="shared" si="25"/>
        <v>18.899999999999999</v>
      </c>
      <c r="F1613">
        <v>4660</v>
      </c>
      <c r="G1613">
        <v>4683</v>
      </c>
      <c r="H1613">
        <v>4697</v>
      </c>
      <c r="I1613" t="s">
        <v>51</v>
      </c>
      <c r="J1613">
        <v>20205274</v>
      </c>
      <c r="K1613">
        <v>574880774</v>
      </c>
      <c r="L1613">
        <v>83.22</v>
      </c>
      <c r="M1613">
        <v>5.0999999999999996</v>
      </c>
    </row>
    <row r="1614" spans="1:13" x14ac:dyDescent="0.2">
      <c r="A1614" t="s">
        <v>330</v>
      </c>
      <c r="B1614" t="s">
        <v>224</v>
      </c>
      <c r="C1614">
        <v>113</v>
      </c>
      <c r="D1614">
        <v>18.962</v>
      </c>
      <c r="E1614">
        <f t="shared" si="25"/>
        <v>18.96</v>
      </c>
      <c r="F1614">
        <v>4697</v>
      </c>
      <c r="G1614">
        <v>4704</v>
      </c>
      <c r="H1614">
        <v>4728</v>
      </c>
      <c r="I1614" t="s">
        <v>51</v>
      </c>
      <c r="J1614">
        <v>3465302</v>
      </c>
      <c r="K1614">
        <v>116008369</v>
      </c>
      <c r="L1614">
        <v>16.79</v>
      </c>
      <c r="M1614">
        <v>1.0289999999999999</v>
      </c>
    </row>
    <row r="1615" spans="1:13" x14ac:dyDescent="0.2">
      <c r="A1615" t="s">
        <v>330</v>
      </c>
      <c r="B1615" t="s">
        <v>225</v>
      </c>
      <c r="C1615">
        <v>114</v>
      </c>
      <c r="D1615">
        <v>19.113</v>
      </c>
      <c r="E1615">
        <f t="shared" si="25"/>
        <v>19.11</v>
      </c>
      <c r="F1615">
        <v>4728</v>
      </c>
      <c r="G1615">
        <v>4752</v>
      </c>
      <c r="H1615">
        <v>4777</v>
      </c>
      <c r="I1615" t="s">
        <v>51</v>
      </c>
      <c r="J1615">
        <v>24683738</v>
      </c>
      <c r="K1615">
        <v>690755247</v>
      </c>
      <c r="L1615">
        <v>100</v>
      </c>
      <c r="M1615">
        <v>6.1289999999999996</v>
      </c>
    </row>
    <row r="1616" spans="1:13" x14ac:dyDescent="0.2">
      <c r="A1616" t="s">
        <v>330</v>
      </c>
      <c r="B1616" t="s">
        <v>226</v>
      </c>
      <c r="C1616">
        <v>115</v>
      </c>
      <c r="D1616">
        <v>19.228999999999999</v>
      </c>
      <c r="E1616">
        <f t="shared" si="25"/>
        <v>19.23</v>
      </c>
      <c r="F1616">
        <v>4777</v>
      </c>
      <c r="G1616">
        <v>4789</v>
      </c>
      <c r="H1616">
        <v>4805</v>
      </c>
      <c r="I1616" t="s">
        <v>51</v>
      </c>
      <c r="J1616">
        <v>863908</v>
      </c>
      <c r="K1616">
        <v>39705514</v>
      </c>
      <c r="L1616">
        <v>5.75</v>
      </c>
      <c r="M1616">
        <v>0.35199999999999998</v>
      </c>
    </row>
    <row r="1617" spans="1:13" x14ac:dyDescent="0.2">
      <c r="A1617" t="s">
        <v>330</v>
      </c>
      <c r="B1617" t="s">
        <v>227</v>
      </c>
      <c r="C1617">
        <v>116</v>
      </c>
      <c r="D1617">
        <v>19.437999999999999</v>
      </c>
      <c r="E1617">
        <f t="shared" si="25"/>
        <v>19.440000000000001</v>
      </c>
      <c r="F1617">
        <v>4838</v>
      </c>
      <c r="G1617">
        <v>4855</v>
      </c>
      <c r="H1617">
        <v>4876</v>
      </c>
      <c r="I1617" t="s">
        <v>51</v>
      </c>
      <c r="J1617">
        <v>791269</v>
      </c>
      <c r="K1617">
        <v>46582159</v>
      </c>
      <c r="L1617">
        <v>6.74</v>
      </c>
      <c r="M1617">
        <v>0.41299999999999998</v>
      </c>
    </row>
    <row r="1618" spans="1:13" x14ac:dyDescent="0.2">
      <c r="A1618" t="s">
        <v>330</v>
      </c>
      <c r="B1618" t="s">
        <v>228</v>
      </c>
      <c r="C1618">
        <v>117</v>
      </c>
      <c r="D1618">
        <v>19.588000000000001</v>
      </c>
      <c r="E1618">
        <f t="shared" si="25"/>
        <v>19.59</v>
      </c>
      <c r="F1618">
        <v>4876</v>
      </c>
      <c r="G1618">
        <v>4902</v>
      </c>
      <c r="H1618">
        <v>4931</v>
      </c>
      <c r="I1618" t="s">
        <v>51</v>
      </c>
      <c r="J1618">
        <v>767533</v>
      </c>
      <c r="K1618">
        <v>66670286</v>
      </c>
      <c r="L1618">
        <v>9.65</v>
      </c>
      <c r="M1618">
        <v>0.59199999999999997</v>
      </c>
    </row>
    <row r="1619" spans="1:13" x14ac:dyDescent="0.2">
      <c r="A1619" t="s">
        <v>330</v>
      </c>
      <c r="B1619" t="s">
        <v>229</v>
      </c>
      <c r="C1619">
        <v>118</v>
      </c>
      <c r="D1619">
        <v>19.768000000000001</v>
      </c>
      <c r="E1619">
        <f t="shared" si="25"/>
        <v>19.77</v>
      </c>
      <c r="F1619">
        <v>4931</v>
      </c>
      <c r="G1619">
        <v>4959</v>
      </c>
      <c r="H1619">
        <v>4990</v>
      </c>
      <c r="I1619" t="s">
        <v>51</v>
      </c>
      <c r="J1619">
        <v>1279545</v>
      </c>
      <c r="K1619">
        <v>91783353</v>
      </c>
      <c r="L1619">
        <v>13.29</v>
      </c>
      <c r="M1619">
        <v>0.81399999999999995</v>
      </c>
    </row>
    <row r="1620" spans="1:13" x14ac:dyDescent="0.2">
      <c r="A1620" t="s">
        <v>330</v>
      </c>
      <c r="B1620" t="s">
        <v>164</v>
      </c>
      <c r="C1620">
        <v>119</v>
      </c>
      <c r="D1620">
        <v>19.977</v>
      </c>
      <c r="E1620">
        <f t="shared" si="25"/>
        <v>19.98</v>
      </c>
      <c r="F1620">
        <v>4990</v>
      </c>
      <c r="G1620">
        <v>5025</v>
      </c>
      <c r="H1620">
        <v>5033</v>
      </c>
      <c r="I1620" t="s">
        <v>51</v>
      </c>
      <c r="J1620">
        <v>1303845</v>
      </c>
      <c r="K1620">
        <v>69083743</v>
      </c>
      <c r="L1620">
        <v>10</v>
      </c>
      <c r="M1620">
        <v>0.61299999999999999</v>
      </c>
    </row>
    <row r="1621" spans="1:13" x14ac:dyDescent="0.2">
      <c r="A1621" t="s">
        <v>330</v>
      </c>
      <c r="B1621" t="s">
        <v>165</v>
      </c>
      <c r="C1621">
        <v>120</v>
      </c>
      <c r="D1621">
        <v>20.048999999999999</v>
      </c>
      <c r="E1621">
        <f t="shared" si="25"/>
        <v>20.05</v>
      </c>
      <c r="F1621">
        <v>5033</v>
      </c>
      <c r="G1621">
        <v>5048</v>
      </c>
      <c r="H1621">
        <v>5065</v>
      </c>
      <c r="I1621" t="s">
        <v>51</v>
      </c>
      <c r="J1621">
        <v>4073863</v>
      </c>
      <c r="K1621">
        <v>137081061</v>
      </c>
      <c r="L1621">
        <v>19.850000000000001</v>
      </c>
      <c r="M1621">
        <v>1.216</v>
      </c>
    </row>
    <row r="1622" spans="1:13" x14ac:dyDescent="0.2">
      <c r="A1622" t="s">
        <v>330</v>
      </c>
      <c r="B1622" t="s">
        <v>166</v>
      </c>
      <c r="C1622">
        <v>121</v>
      </c>
      <c r="D1622">
        <v>20.129000000000001</v>
      </c>
      <c r="E1622">
        <f t="shared" si="25"/>
        <v>20.13</v>
      </c>
      <c r="F1622">
        <v>5065</v>
      </c>
      <c r="G1622">
        <v>5073</v>
      </c>
      <c r="H1622">
        <v>5095</v>
      </c>
      <c r="I1622" t="s">
        <v>51</v>
      </c>
      <c r="J1622">
        <v>942561</v>
      </c>
      <c r="K1622">
        <v>46855966</v>
      </c>
      <c r="L1622">
        <v>6.78</v>
      </c>
      <c r="M1622">
        <v>0.41599999999999998</v>
      </c>
    </row>
    <row r="1623" spans="1:13" x14ac:dyDescent="0.2">
      <c r="A1623" t="s">
        <v>330</v>
      </c>
      <c r="B1623" t="s">
        <v>167</v>
      </c>
      <c r="C1623">
        <v>122</v>
      </c>
      <c r="D1623">
        <v>20.312000000000001</v>
      </c>
      <c r="E1623">
        <f t="shared" si="25"/>
        <v>20.309999999999999</v>
      </c>
      <c r="F1623">
        <v>5095</v>
      </c>
      <c r="G1623">
        <v>5131</v>
      </c>
      <c r="H1623">
        <v>5168</v>
      </c>
      <c r="I1623" t="s">
        <v>51</v>
      </c>
      <c r="J1623">
        <v>1814216</v>
      </c>
      <c r="K1623">
        <v>148269916</v>
      </c>
      <c r="L1623">
        <v>21.46</v>
      </c>
      <c r="M1623">
        <v>1.3149999999999999</v>
      </c>
    </row>
    <row r="1624" spans="1:13" x14ac:dyDescent="0.2">
      <c r="A1624" t="s">
        <v>330</v>
      </c>
      <c r="B1624" t="s">
        <v>169</v>
      </c>
      <c r="C1624">
        <v>123</v>
      </c>
      <c r="D1624">
        <v>20.446999999999999</v>
      </c>
      <c r="E1624">
        <f t="shared" si="25"/>
        <v>20.45</v>
      </c>
      <c r="F1624">
        <v>5168</v>
      </c>
      <c r="G1624">
        <v>5174</v>
      </c>
      <c r="H1624">
        <v>5181</v>
      </c>
      <c r="I1624" t="s">
        <v>51</v>
      </c>
      <c r="J1624">
        <v>772639</v>
      </c>
      <c r="K1624">
        <v>18798463</v>
      </c>
      <c r="L1624">
        <v>2.72</v>
      </c>
      <c r="M1624">
        <v>0.16700000000000001</v>
      </c>
    </row>
    <row r="1625" spans="1:13" x14ac:dyDescent="0.2">
      <c r="A1625" t="s">
        <v>330</v>
      </c>
      <c r="B1625" t="s">
        <v>170</v>
      </c>
      <c r="C1625">
        <v>124</v>
      </c>
      <c r="D1625">
        <v>20.504999999999999</v>
      </c>
      <c r="E1625">
        <f t="shared" si="25"/>
        <v>20.51</v>
      </c>
      <c r="F1625">
        <v>5181</v>
      </c>
      <c r="G1625">
        <v>5192</v>
      </c>
      <c r="H1625">
        <v>5205</v>
      </c>
      <c r="I1625" t="s">
        <v>51</v>
      </c>
      <c r="J1625">
        <v>1143988</v>
      </c>
      <c r="K1625">
        <v>40631284</v>
      </c>
      <c r="L1625">
        <v>5.88</v>
      </c>
      <c r="M1625">
        <v>0.36</v>
      </c>
    </row>
    <row r="1626" spans="1:13" x14ac:dyDescent="0.2">
      <c r="A1626" t="s">
        <v>330</v>
      </c>
      <c r="B1626" t="s">
        <v>171</v>
      </c>
      <c r="C1626">
        <v>125</v>
      </c>
      <c r="D1626">
        <v>20.57</v>
      </c>
      <c r="E1626">
        <f t="shared" si="25"/>
        <v>20.57</v>
      </c>
      <c r="F1626">
        <v>5205</v>
      </c>
      <c r="G1626">
        <v>5213</v>
      </c>
      <c r="H1626">
        <v>5219</v>
      </c>
      <c r="I1626" t="s">
        <v>51</v>
      </c>
      <c r="J1626">
        <v>721250</v>
      </c>
      <c r="K1626">
        <v>18671483</v>
      </c>
      <c r="L1626">
        <v>2.7</v>
      </c>
      <c r="M1626">
        <v>0.16600000000000001</v>
      </c>
    </row>
    <row r="1627" spans="1:13" x14ac:dyDescent="0.2">
      <c r="A1627" t="s">
        <v>330</v>
      </c>
      <c r="B1627" t="s">
        <v>172</v>
      </c>
      <c r="C1627">
        <v>126</v>
      </c>
      <c r="D1627">
        <v>20.635999999999999</v>
      </c>
      <c r="E1627">
        <f t="shared" si="25"/>
        <v>20.64</v>
      </c>
      <c r="F1627">
        <v>5219</v>
      </c>
      <c r="G1627">
        <v>5234</v>
      </c>
      <c r="H1627">
        <v>5247</v>
      </c>
      <c r="I1627" t="s">
        <v>51</v>
      </c>
      <c r="J1627">
        <v>1165301</v>
      </c>
      <c r="K1627">
        <v>50352565</v>
      </c>
      <c r="L1627">
        <v>7.29</v>
      </c>
      <c r="M1627">
        <v>0.44700000000000001</v>
      </c>
    </row>
    <row r="1628" spans="1:13" x14ac:dyDescent="0.2">
      <c r="A1628" t="s">
        <v>330</v>
      </c>
      <c r="B1628" t="s">
        <v>173</v>
      </c>
      <c r="C1628">
        <v>127</v>
      </c>
      <c r="D1628">
        <v>20.722999999999999</v>
      </c>
      <c r="E1628">
        <f t="shared" si="25"/>
        <v>20.72</v>
      </c>
      <c r="F1628">
        <v>5247</v>
      </c>
      <c r="G1628">
        <v>5261</v>
      </c>
      <c r="H1628">
        <v>5275</v>
      </c>
      <c r="I1628" t="s">
        <v>51</v>
      </c>
      <c r="J1628">
        <v>1307817</v>
      </c>
      <c r="K1628">
        <v>55423582</v>
      </c>
      <c r="L1628">
        <v>8.02</v>
      </c>
      <c r="M1628">
        <v>0.49199999999999999</v>
      </c>
    </row>
    <row r="1629" spans="1:13" x14ac:dyDescent="0.2">
      <c r="A1629" t="s">
        <v>330</v>
      </c>
      <c r="B1629" t="s">
        <v>174</v>
      </c>
      <c r="C1629">
        <v>128</v>
      </c>
      <c r="D1629">
        <v>20.856999999999999</v>
      </c>
      <c r="E1629">
        <f t="shared" si="25"/>
        <v>20.86</v>
      </c>
      <c r="F1629">
        <v>5275</v>
      </c>
      <c r="G1629">
        <v>5304</v>
      </c>
      <c r="H1629">
        <v>5319</v>
      </c>
      <c r="I1629" t="s">
        <v>51</v>
      </c>
      <c r="J1629">
        <v>2823334</v>
      </c>
      <c r="K1629">
        <v>165970952</v>
      </c>
      <c r="L1629">
        <v>24.03</v>
      </c>
      <c r="M1629">
        <v>1.4730000000000001</v>
      </c>
    </row>
    <row r="1630" spans="1:13" x14ac:dyDescent="0.2">
      <c r="A1630" t="s">
        <v>330</v>
      </c>
      <c r="B1630" t="s">
        <v>175</v>
      </c>
      <c r="C1630">
        <v>129</v>
      </c>
      <c r="D1630">
        <v>20.957000000000001</v>
      </c>
      <c r="E1630">
        <f t="shared" si="25"/>
        <v>20.96</v>
      </c>
      <c r="F1630">
        <v>5319</v>
      </c>
      <c r="G1630">
        <v>5335</v>
      </c>
      <c r="H1630">
        <v>5357</v>
      </c>
      <c r="I1630" t="s">
        <v>51</v>
      </c>
      <c r="J1630">
        <v>6738698</v>
      </c>
      <c r="K1630">
        <v>218576146</v>
      </c>
      <c r="L1630">
        <v>31.64</v>
      </c>
      <c r="M1630">
        <v>1.9390000000000001</v>
      </c>
    </row>
    <row r="1631" spans="1:13" x14ac:dyDescent="0.2">
      <c r="A1631" t="s">
        <v>330</v>
      </c>
      <c r="B1631" t="s">
        <v>176</v>
      </c>
      <c r="C1631">
        <v>130</v>
      </c>
      <c r="D1631">
        <v>21.068000000000001</v>
      </c>
      <c r="E1631">
        <f t="shared" si="25"/>
        <v>21.07</v>
      </c>
      <c r="F1631">
        <v>5357</v>
      </c>
      <c r="G1631">
        <v>5370</v>
      </c>
      <c r="H1631">
        <v>5403</v>
      </c>
      <c r="I1631" t="s">
        <v>51</v>
      </c>
      <c r="J1631">
        <v>1757825</v>
      </c>
      <c r="K1631">
        <v>108150182</v>
      </c>
      <c r="L1631">
        <v>15.66</v>
      </c>
      <c r="M1631">
        <v>0.96</v>
      </c>
    </row>
    <row r="1632" spans="1:13" x14ac:dyDescent="0.2">
      <c r="A1632" t="s">
        <v>330</v>
      </c>
      <c r="B1632" t="s">
        <v>177</v>
      </c>
      <c r="C1632">
        <v>131</v>
      </c>
      <c r="D1632">
        <v>21.266999999999999</v>
      </c>
      <c r="E1632">
        <f t="shared" si="25"/>
        <v>21.27</v>
      </c>
      <c r="F1632">
        <v>5403</v>
      </c>
      <c r="G1632">
        <v>5433</v>
      </c>
      <c r="H1632">
        <v>5448</v>
      </c>
      <c r="I1632" t="s">
        <v>53</v>
      </c>
      <c r="J1632">
        <v>1247781</v>
      </c>
      <c r="K1632">
        <v>91728361</v>
      </c>
      <c r="L1632">
        <v>13.28</v>
      </c>
      <c r="M1632">
        <v>0.81399999999999995</v>
      </c>
    </row>
    <row r="1633" spans="1:13" x14ac:dyDescent="0.2">
      <c r="A1633" t="s">
        <v>330</v>
      </c>
      <c r="B1633" t="s">
        <v>178</v>
      </c>
      <c r="C1633">
        <v>132</v>
      </c>
      <c r="D1633">
        <v>21.443000000000001</v>
      </c>
      <c r="E1633">
        <f t="shared" si="25"/>
        <v>21.44</v>
      </c>
      <c r="F1633">
        <v>5448</v>
      </c>
      <c r="G1633">
        <v>5489</v>
      </c>
      <c r="H1633">
        <v>5506</v>
      </c>
      <c r="I1633" t="s">
        <v>107</v>
      </c>
      <c r="J1633">
        <v>3388264</v>
      </c>
      <c r="K1633">
        <v>186604409</v>
      </c>
      <c r="L1633">
        <v>27.01</v>
      </c>
      <c r="M1633">
        <v>1.6559999999999999</v>
      </c>
    </row>
    <row r="1634" spans="1:13" x14ac:dyDescent="0.2">
      <c r="A1634" t="s">
        <v>330</v>
      </c>
      <c r="B1634" t="s">
        <v>179</v>
      </c>
      <c r="C1634">
        <v>133</v>
      </c>
      <c r="D1634">
        <v>21.516999999999999</v>
      </c>
      <c r="E1634">
        <f t="shared" si="25"/>
        <v>21.52</v>
      </c>
      <c r="F1634">
        <v>5506</v>
      </c>
      <c r="G1634">
        <v>5512</v>
      </c>
      <c r="H1634">
        <v>5524</v>
      </c>
      <c r="I1634" t="s">
        <v>107</v>
      </c>
      <c r="J1634">
        <v>860466</v>
      </c>
      <c r="K1634">
        <v>27045905</v>
      </c>
      <c r="L1634">
        <v>3.92</v>
      </c>
      <c r="M1634">
        <v>0.24</v>
      </c>
    </row>
    <row r="1635" spans="1:13" x14ac:dyDescent="0.2">
      <c r="A1635" t="s">
        <v>330</v>
      </c>
      <c r="B1635" t="s">
        <v>180</v>
      </c>
      <c r="C1635">
        <v>134</v>
      </c>
      <c r="D1635">
        <v>21.600999999999999</v>
      </c>
      <c r="E1635">
        <f t="shared" si="25"/>
        <v>21.6</v>
      </c>
      <c r="F1635">
        <v>5524</v>
      </c>
      <c r="G1635">
        <v>5539</v>
      </c>
      <c r="H1635">
        <v>5565</v>
      </c>
      <c r="I1635" t="s">
        <v>107</v>
      </c>
      <c r="J1635">
        <v>1625762</v>
      </c>
      <c r="K1635">
        <v>90931554</v>
      </c>
      <c r="L1635">
        <v>13.16</v>
      </c>
      <c r="M1635">
        <v>0.80700000000000005</v>
      </c>
    </row>
    <row r="1636" spans="1:13" x14ac:dyDescent="0.2">
      <c r="A1636" t="s">
        <v>330</v>
      </c>
      <c r="B1636" t="s">
        <v>181</v>
      </c>
      <c r="C1636">
        <v>135</v>
      </c>
      <c r="D1636">
        <v>21.748000000000001</v>
      </c>
      <c r="E1636">
        <f t="shared" si="25"/>
        <v>21.75</v>
      </c>
      <c r="F1636">
        <v>5565</v>
      </c>
      <c r="G1636">
        <v>5585</v>
      </c>
      <c r="H1636">
        <v>5604</v>
      </c>
      <c r="I1636" t="s">
        <v>107</v>
      </c>
      <c r="J1636">
        <v>1525364</v>
      </c>
      <c r="K1636">
        <v>89042654</v>
      </c>
      <c r="L1636">
        <v>12.89</v>
      </c>
      <c r="M1636">
        <v>0.79</v>
      </c>
    </row>
    <row r="1637" spans="1:13" x14ac:dyDescent="0.2">
      <c r="A1637" t="s">
        <v>330</v>
      </c>
      <c r="B1637" t="s">
        <v>182</v>
      </c>
      <c r="C1637">
        <v>136</v>
      </c>
      <c r="D1637">
        <v>21.89</v>
      </c>
      <c r="E1637">
        <f t="shared" si="25"/>
        <v>21.89</v>
      </c>
      <c r="F1637">
        <v>5604</v>
      </c>
      <c r="G1637">
        <v>5630</v>
      </c>
      <c r="H1637">
        <v>5648</v>
      </c>
      <c r="I1637" t="s">
        <v>107</v>
      </c>
      <c r="J1637">
        <v>1525140</v>
      </c>
      <c r="K1637">
        <v>88198492</v>
      </c>
      <c r="L1637">
        <v>12.77</v>
      </c>
      <c r="M1637">
        <v>0.78300000000000003</v>
      </c>
    </row>
    <row r="1638" spans="1:13" x14ac:dyDescent="0.2">
      <c r="A1638" t="s">
        <v>330</v>
      </c>
      <c r="B1638" t="s">
        <v>230</v>
      </c>
      <c r="C1638">
        <v>137</v>
      </c>
      <c r="D1638">
        <v>22.065000000000001</v>
      </c>
      <c r="E1638">
        <f t="shared" si="25"/>
        <v>22.07</v>
      </c>
      <c r="F1638">
        <v>5648</v>
      </c>
      <c r="G1638">
        <v>5686</v>
      </c>
      <c r="H1638">
        <v>5710</v>
      </c>
      <c r="I1638" t="s">
        <v>107</v>
      </c>
      <c r="J1638">
        <v>1611579</v>
      </c>
      <c r="K1638">
        <v>132558028</v>
      </c>
      <c r="L1638">
        <v>19.190000000000001</v>
      </c>
      <c r="M1638">
        <v>1.1759999999999999</v>
      </c>
    </row>
    <row r="1639" spans="1:13" x14ac:dyDescent="0.2">
      <c r="A1639" t="s">
        <v>330</v>
      </c>
      <c r="B1639" t="s">
        <v>231</v>
      </c>
      <c r="C1639">
        <v>138</v>
      </c>
      <c r="D1639">
        <v>22.170999999999999</v>
      </c>
      <c r="E1639">
        <f t="shared" si="25"/>
        <v>22.17</v>
      </c>
      <c r="F1639">
        <v>5710</v>
      </c>
      <c r="G1639">
        <v>5719</v>
      </c>
      <c r="H1639">
        <v>5734</v>
      </c>
      <c r="I1639" t="s">
        <v>134</v>
      </c>
      <c r="J1639">
        <v>1123893</v>
      </c>
      <c r="K1639">
        <v>47243585</v>
      </c>
      <c r="L1639">
        <v>6.84</v>
      </c>
      <c r="M1639">
        <v>0.41899999999999998</v>
      </c>
    </row>
    <row r="1640" spans="1:13" x14ac:dyDescent="0.2">
      <c r="A1640" t="s">
        <v>330</v>
      </c>
      <c r="B1640" t="s">
        <v>232</v>
      </c>
      <c r="C1640">
        <v>139</v>
      </c>
      <c r="D1640">
        <v>22.256</v>
      </c>
      <c r="E1640">
        <f t="shared" si="25"/>
        <v>22.26</v>
      </c>
      <c r="F1640">
        <v>5734</v>
      </c>
      <c r="G1640">
        <v>5746</v>
      </c>
      <c r="H1640">
        <v>5762</v>
      </c>
      <c r="I1640" t="s">
        <v>134</v>
      </c>
      <c r="J1640">
        <v>1075231</v>
      </c>
      <c r="K1640">
        <v>51546818</v>
      </c>
      <c r="L1640">
        <v>7.46</v>
      </c>
      <c r="M1640">
        <v>0.45700000000000002</v>
      </c>
    </row>
    <row r="1641" spans="1:13" x14ac:dyDescent="0.2">
      <c r="A1641" t="s">
        <v>330</v>
      </c>
      <c r="B1641" t="s">
        <v>233</v>
      </c>
      <c r="C1641">
        <v>140</v>
      </c>
      <c r="D1641">
        <v>22.321999999999999</v>
      </c>
      <c r="E1641">
        <f t="shared" si="25"/>
        <v>22.32</v>
      </c>
      <c r="F1641">
        <v>5762</v>
      </c>
      <c r="G1641">
        <v>5767</v>
      </c>
      <c r="H1641">
        <v>5775</v>
      </c>
      <c r="I1641" t="s">
        <v>134</v>
      </c>
      <c r="J1641">
        <v>919626</v>
      </c>
      <c r="K1641">
        <v>20618409</v>
      </c>
      <c r="L1641">
        <v>2.98</v>
      </c>
      <c r="M1641">
        <v>0.183</v>
      </c>
    </row>
    <row r="1642" spans="1:13" x14ac:dyDescent="0.2">
      <c r="A1642" t="s">
        <v>330</v>
      </c>
      <c r="B1642" t="s">
        <v>234</v>
      </c>
      <c r="C1642">
        <v>141</v>
      </c>
      <c r="D1642">
        <v>22.385000000000002</v>
      </c>
      <c r="E1642">
        <f t="shared" si="25"/>
        <v>22.39</v>
      </c>
      <c r="F1642">
        <v>5775</v>
      </c>
      <c r="G1642">
        <v>5787</v>
      </c>
      <c r="H1642">
        <v>5805</v>
      </c>
      <c r="I1642" t="s">
        <v>134</v>
      </c>
      <c r="J1642">
        <v>1074060</v>
      </c>
      <c r="K1642">
        <v>57067654</v>
      </c>
      <c r="L1642">
        <v>8.26</v>
      </c>
      <c r="M1642">
        <v>0.50600000000000001</v>
      </c>
    </row>
    <row r="1643" spans="1:13" x14ac:dyDescent="0.2">
      <c r="A1643" t="s">
        <v>330</v>
      </c>
      <c r="B1643" t="s">
        <v>235</v>
      </c>
      <c r="C1643">
        <v>142</v>
      </c>
      <c r="D1643">
        <v>22.489000000000001</v>
      </c>
      <c r="E1643">
        <f t="shared" si="25"/>
        <v>22.49</v>
      </c>
      <c r="F1643">
        <v>5805</v>
      </c>
      <c r="G1643">
        <v>5820</v>
      </c>
      <c r="H1643">
        <v>5845</v>
      </c>
      <c r="I1643" t="s">
        <v>134</v>
      </c>
      <c r="J1643">
        <v>2550802</v>
      </c>
      <c r="K1643">
        <v>101114860</v>
      </c>
      <c r="L1643">
        <v>14.64</v>
      </c>
      <c r="M1643">
        <v>0.89700000000000002</v>
      </c>
    </row>
    <row r="1644" spans="1:13" x14ac:dyDescent="0.2">
      <c r="A1644" t="s">
        <v>330</v>
      </c>
      <c r="B1644" t="s">
        <v>236</v>
      </c>
      <c r="C1644">
        <v>143</v>
      </c>
      <c r="D1644">
        <v>22.63</v>
      </c>
      <c r="E1644">
        <f t="shared" si="25"/>
        <v>22.63</v>
      </c>
      <c r="F1644">
        <v>5845</v>
      </c>
      <c r="G1644">
        <v>5864</v>
      </c>
      <c r="H1644">
        <v>5881</v>
      </c>
      <c r="I1644" t="s">
        <v>134</v>
      </c>
      <c r="J1644">
        <v>2460115</v>
      </c>
      <c r="K1644">
        <v>103601019</v>
      </c>
      <c r="L1644">
        <v>15</v>
      </c>
      <c r="M1644">
        <v>0.91900000000000004</v>
      </c>
    </row>
    <row r="1645" spans="1:13" x14ac:dyDescent="0.2">
      <c r="A1645" t="s">
        <v>330</v>
      </c>
      <c r="B1645" t="s">
        <v>237</v>
      </c>
      <c r="C1645">
        <v>144</v>
      </c>
      <c r="D1645">
        <v>22.742000000000001</v>
      </c>
      <c r="E1645">
        <f t="shared" si="25"/>
        <v>22.74</v>
      </c>
      <c r="F1645">
        <v>5881</v>
      </c>
      <c r="G1645">
        <v>5900</v>
      </c>
      <c r="H1645">
        <v>5916</v>
      </c>
      <c r="I1645" t="s">
        <v>134</v>
      </c>
      <c r="J1645">
        <v>1453484</v>
      </c>
      <c r="K1645">
        <v>73112873</v>
      </c>
      <c r="L1645">
        <v>10.58</v>
      </c>
      <c r="M1645">
        <v>0.64900000000000002</v>
      </c>
    </row>
    <row r="1646" spans="1:13" x14ac:dyDescent="0.2">
      <c r="A1646" t="s">
        <v>330</v>
      </c>
      <c r="B1646" t="s">
        <v>238</v>
      </c>
      <c r="C1646">
        <v>145</v>
      </c>
      <c r="D1646">
        <v>22.82</v>
      </c>
      <c r="E1646">
        <f t="shared" si="25"/>
        <v>22.82</v>
      </c>
      <c r="F1646">
        <v>5916</v>
      </c>
      <c r="G1646">
        <v>5924</v>
      </c>
      <c r="H1646">
        <v>5931</v>
      </c>
      <c r="I1646" t="s">
        <v>134</v>
      </c>
      <c r="J1646">
        <v>790898</v>
      </c>
      <c r="K1646">
        <v>20925693</v>
      </c>
      <c r="L1646">
        <v>3.03</v>
      </c>
      <c r="M1646">
        <v>0.186</v>
      </c>
    </row>
    <row r="1647" spans="1:13" x14ac:dyDescent="0.2">
      <c r="A1647" t="s">
        <v>330</v>
      </c>
      <c r="B1647" t="s">
        <v>239</v>
      </c>
      <c r="C1647">
        <v>146</v>
      </c>
      <c r="D1647">
        <v>22.881</v>
      </c>
      <c r="E1647">
        <f t="shared" si="25"/>
        <v>22.88</v>
      </c>
      <c r="F1647">
        <v>5931</v>
      </c>
      <c r="G1647">
        <v>5944</v>
      </c>
      <c r="H1647">
        <v>5961</v>
      </c>
      <c r="I1647" t="s">
        <v>134</v>
      </c>
      <c r="J1647">
        <v>1195207</v>
      </c>
      <c r="K1647">
        <v>52179608</v>
      </c>
      <c r="L1647">
        <v>7.55</v>
      </c>
      <c r="M1647">
        <v>0.46300000000000002</v>
      </c>
    </row>
    <row r="1648" spans="1:13" x14ac:dyDescent="0.2">
      <c r="A1648" t="s">
        <v>330</v>
      </c>
      <c r="B1648" t="s">
        <v>240</v>
      </c>
      <c r="C1648">
        <v>147</v>
      </c>
      <c r="D1648">
        <v>22.975999999999999</v>
      </c>
      <c r="E1648">
        <f t="shared" si="25"/>
        <v>22.98</v>
      </c>
      <c r="F1648">
        <v>5961</v>
      </c>
      <c r="G1648">
        <v>5974</v>
      </c>
      <c r="H1648">
        <v>5981</v>
      </c>
      <c r="I1648" t="s">
        <v>134</v>
      </c>
      <c r="J1648">
        <v>981527</v>
      </c>
      <c r="K1648">
        <v>34045431</v>
      </c>
      <c r="L1648">
        <v>4.93</v>
      </c>
      <c r="M1648">
        <v>0.30199999999999999</v>
      </c>
    </row>
    <row r="1649" spans="1:13" x14ac:dyDescent="0.2">
      <c r="A1649" t="s">
        <v>330</v>
      </c>
      <c r="B1649" t="s">
        <v>241</v>
      </c>
      <c r="C1649">
        <v>148</v>
      </c>
      <c r="D1649">
        <v>23.013999999999999</v>
      </c>
      <c r="E1649">
        <f t="shared" si="25"/>
        <v>23.01</v>
      </c>
      <c r="F1649">
        <v>5981</v>
      </c>
      <c r="G1649">
        <v>5986</v>
      </c>
      <c r="H1649">
        <v>6004</v>
      </c>
      <c r="I1649" t="s">
        <v>134</v>
      </c>
      <c r="J1649">
        <v>1041104</v>
      </c>
      <c r="K1649">
        <v>37439559</v>
      </c>
      <c r="L1649">
        <v>5.42</v>
      </c>
      <c r="M1649">
        <v>0.33200000000000002</v>
      </c>
    </row>
    <row r="1650" spans="1:13" x14ac:dyDescent="0.2">
      <c r="A1650" t="s">
        <v>330</v>
      </c>
      <c r="B1650" t="s">
        <v>242</v>
      </c>
      <c r="C1650">
        <v>149</v>
      </c>
      <c r="D1650">
        <v>23.154</v>
      </c>
      <c r="E1650">
        <f t="shared" si="25"/>
        <v>23.15</v>
      </c>
      <c r="F1650">
        <v>6004</v>
      </c>
      <c r="G1650">
        <v>6030</v>
      </c>
      <c r="H1650">
        <v>6047</v>
      </c>
      <c r="I1650" t="s">
        <v>134</v>
      </c>
      <c r="J1650">
        <v>1105731</v>
      </c>
      <c r="K1650">
        <v>64643442</v>
      </c>
      <c r="L1650">
        <v>9.36</v>
      </c>
      <c r="M1650">
        <v>0.57399999999999995</v>
      </c>
    </row>
    <row r="1651" spans="1:13" x14ac:dyDescent="0.2">
      <c r="A1651" t="s">
        <v>330</v>
      </c>
      <c r="B1651" t="s">
        <v>243</v>
      </c>
      <c r="C1651">
        <v>150</v>
      </c>
      <c r="D1651">
        <v>23.256</v>
      </c>
      <c r="E1651">
        <f t="shared" si="25"/>
        <v>23.26</v>
      </c>
      <c r="F1651">
        <v>6047</v>
      </c>
      <c r="G1651">
        <v>6062</v>
      </c>
      <c r="H1651">
        <v>6072</v>
      </c>
      <c r="I1651" t="s">
        <v>134</v>
      </c>
      <c r="J1651">
        <v>868595</v>
      </c>
      <c r="K1651">
        <v>37453369</v>
      </c>
      <c r="L1651">
        <v>5.42</v>
      </c>
      <c r="M1651">
        <v>0.33200000000000002</v>
      </c>
    </row>
    <row r="1652" spans="1:13" x14ac:dyDescent="0.2">
      <c r="A1652" t="s">
        <v>330</v>
      </c>
      <c r="B1652" t="s">
        <v>244</v>
      </c>
      <c r="C1652">
        <v>151</v>
      </c>
      <c r="D1652">
        <v>23.323</v>
      </c>
      <c r="E1652">
        <f t="shared" si="25"/>
        <v>23.32</v>
      </c>
      <c r="F1652">
        <v>6072</v>
      </c>
      <c r="G1652">
        <v>6084</v>
      </c>
      <c r="H1652">
        <v>6103</v>
      </c>
      <c r="I1652" t="s">
        <v>134</v>
      </c>
      <c r="J1652">
        <v>1120966</v>
      </c>
      <c r="K1652">
        <v>50073831</v>
      </c>
      <c r="L1652">
        <v>7.25</v>
      </c>
      <c r="M1652">
        <v>0.44400000000000001</v>
      </c>
    </row>
    <row r="1653" spans="1:13" x14ac:dyDescent="0.2">
      <c r="A1653" t="s">
        <v>330</v>
      </c>
      <c r="B1653" t="s">
        <v>245</v>
      </c>
      <c r="C1653">
        <v>152</v>
      </c>
      <c r="D1653">
        <v>23.47</v>
      </c>
      <c r="E1653">
        <f t="shared" si="25"/>
        <v>23.47</v>
      </c>
      <c r="F1653">
        <v>6103</v>
      </c>
      <c r="G1653">
        <v>6130</v>
      </c>
      <c r="H1653">
        <v>6149</v>
      </c>
      <c r="I1653" t="s">
        <v>23</v>
      </c>
      <c r="J1653">
        <v>1045370</v>
      </c>
      <c r="K1653">
        <v>67537932</v>
      </c>
      <c r="L1653">
        <v>9.7799999999999994</v>
      </c>
      <c r="M1653">
        <v>0.59899999999999998</v>
      </c>
    </row>
    <row r="1654" spans="1:13" x14ac:dyDescent="0.2">
      <c r="A1654" t="s">
        <v>330</v>
      </c>
      <c r="B1654" t="s">
        <v>246</v>
      </c>
      <c r="C1654">
        <v>153</v>
      </c>
      <c r="D1654">
        <v>23.565999999999999</v>
      </c>
      <c r="E1654">
        <f t="shared" si="25"/>
        <v>23.57</v>
      </c>
      <c r="F1654">
        <v>6149</v>
      </c>
      <c r="G1654">
        <v>6160</v>
      </c>
      <c r="H1654">
        <v>6170</v>
      </c>
      <c r="I1654" t="s">
        <v>23</v>
      </c>
      <c r="J1654">
        <v>703775</v>
      </c>
      <c r="K1654">
        <v>26490500</v>
      </c>
      <c r="L1654">
        <v>3.84</v>
      </c>
      <c r="M1654">
        <v>0.23499999999999999</v>
      </c>
    </row>
    <row r="1655" spans="1:13" x14ac:dyDescent="0.2">
      <c r="A1655" t="s">
        <v>330</v>
      </c>
      <c r="B1655" t="s">
        <v>247</v>
      </c>
      <c r="C1655">
        <v>154</v>
      </c>
      <c r="D1655">
        <v>23.638000000000002</v>
      </c>
      <c r="E1655">
        <f t="shared" si="25"/>
        <v>23.64</v>
      </c>
      <c r="F1655">
        <v>6170</v>
      </c>
      <c r="G1655">
        <v>6183</v>
      </c>
      <c r="H1655">
        <v>6195</v>
      </c>
      <c r="I1655" t="s">
        <v>23</v>
      </c>
      <c r="J1655">
        <v>871625</v>
      </c>
      <c r="K1655">
        <v>34513438</v>
      </c>
      <c r="L1655">
        <v>5</v>
      </c>
      <c r="M1655">
        <v>0.30599999999999999</v>
      </c>
    </row>
    <row r="1656" spans="1:13" x14ac:dyDescent="0.2">
      <c r="A1656" t="s">
        <v>330</v>
      </c>
      <c r="B1656" t="s">
        <v>248</v>
      </c>
      <c r="C1656">
        <v>155</v>
      </c>
      <c r="D1656">
        <v>23.690999999999999</v>
      </c>
      <c r="E1656">
        <f t="shared" si="25"/>
        <v>23.69</v>
      </c>
      <c r="F1656">
        <v>6195</v>
      </c>
      <c r="G1656">
        <v>6200</v>
      </c>
      <c r="H1656">
        <v>6215</v>
      </c>
      <c r="I1656" t="s">
        <v>23</v>
      </c>
      <c r="J1656">
        <v>700847</v>
      </c>
      <c r="K1656">
        <v>24229997</v>
      </c>
      <c r="L1656">
        <v>3.51</v>
      </c>
      <c r="M1656">
        <v>0.215</v>
      </c>
    </row>
    <row r="1657" spans="1:13" x14ac:dyDescent="0.2">
      <c r="A1657" t="s">
        <v>330</v>
      </c>
      <c r="B1657" t="s">
        <v>249</v>
      </c>
      <c r="C1657">
        <v>156</v>
      </c>
      <c r="D1657">
        <v>23.780999999999999</v>
      </c>
      <c r="E1657">
        <f t="shared" si="25"/>
        <v>23.78</v>
      </c>
      <c r="F1657">
        <v>6215</v>
      </c>
      <c r="G1657">
        <v>6228</v>
      </c>
      <c r="H1657">
        <v>6241</v>
      </c>
      <c r="I1657" t="s">
        <v>23</v>
      </c>
      <c r="J1657">
        <v>648397</v>
      </c>
      <c r="K1657">
        <v>28270688</v>
      </c>
      <c r="L1657">
        <v>4.09</v>
      </c>
      <c r="M1657">
        <v>0.251</v>
      </c>
    </row>
    <row r="1658" spans="1:13" x14ac:dyDescent="0.2">
      <c r="A1658" t="s">
        <v>330</v>
      </c>
      <c r="B1658" t="s">
        <v>250</v>
      </c>
      <c r="C1658">
        <v>157</v>
      </c>
      <c r="D1658">
        <v>23.861999999999998</v>
      </c>
      <c r="E1658">
        <f t="shared" si="25"/>
        <v>23.86</v>
      </c>
      <c r="F1658">
        <v>6241</v>
      </c>
      <c r="G1658">
        <v>6254</v>
      </c>
      <c r="H1658">
        <v>6274</v>
      </c>
      <c r="I1658" t="s">
        <v>23</v>
      </c>
      <c r="J1658">
        <v>716101</v>
      </c>
      <c r="K1658">
        <v>37244958</v>
      </c>
      <c r="L1658">
        <v>5.39</v>
      </c>
      <c r="M1658">
        <v>0.33</v>
      </c>
    </row>
    <row r="1659" spans="1:13" x14ac:dyDescent="0.2">
      <c r="A1659" t="s">
        <v>330</v>
      </c>
      <c r="B1659" t="s">
        <v>251</v>
      </c>
      <c r="C1659">
        <v>158</v>
      </c>
      <c r="D1659">
        <v>24.055</v>
      </c>
      <c r="E1659">
        <f t="shared" si="25"/>
        <v>24.06</v>
      </c>
      <c r="F1659">
        <v>6274</v>
      </c>
      <c r="G1659">
        <v>6315</v>
      </c>
      <c r="H1659">
        <v>6338</v>
      </c>
      <c r="I1659" t="s">
        <v>34</v>
      </c>
      <c r="J1659">
        <v>1079602</v>
      </c>
      <c r="K1659">
        <v>84881345</v>
      </c>
      <c r="L1659">
        <v>12.29</v>
      </c>
      <c r="M1659">
        <v>0.753</v>
      </c>
    </row>
    <row r="1660" spans="1:13" x14ac:dyDescent="0.2">
      <c r="A1660" t="s">
        <v>330</v>
      </c>
      <c r="B1660" t="s">
        <v>252</v>
      </c>
      <c r="C1660">
        <v>159</v>
      </c>
      <c r="D1660">
        <v>24.158000000000001</v>
      </c>
      <c r="E1660">
        <f t="shared" si="25"/>
        <v>24.16</v>
      </c>
      <c r="F1660">
        <v>6338</v>
      </c>
      <c r="G1660">
        <v>6347</v>
      </c>
      <c r="H1660">
        <v>6358</v>
      </c>
      <c r="I1660" t="s">
        <v>34</v>
      </c>
      <c r="J1660">
        <v>676274</v>
      </c>
      <c r="K1660">
        <v>23142305</v>
      </c>
      <c r="L1660">
        <v>3.35</v>
      </c>
      <c r="M1660">
        <v>0.20499999999999999</v>
      </c>
    </row>
    <row r="1661" spans="1:13" x14ac:dyDescent="0.2">
      <c r="A1661" t="s">
        <v>330</v>
      </c>
      <c r="B1661" t="s">
        <v>253</v>
      </c>
      <c r="C1661">
        <v>160</v>
      </c>
      <c r="D1661">
        <v>24.241</v>
      </c>
      <c r="E1661">
        <f t="shared" si="25"/>
        <v>24.24</v>
      </c>
      <c r="F1661">
        <v>6358</v>
      </c>
      <c r="G1661">
        <v>6374</v>
      </c>
      <c r="H1661">
        <v>6395</v>
      </c>
      <c r="I1661" t="s">
        <v>34</v>
      </c>
      <c r="J1661">
        <v>2035034</v>
      </c>
      <c r="K1661">
        <v>78388181</v>
      </c>
      <c r="L1661">
        <v>11.35</v>
      </c>
      <c r="M1661">
        <v>0.69499999999999995</v>
      </c>
    </row>
    <row r="1662" spans="1:13" x14ac:dyDescent="0.2">
      <c r="A1662" t="s">
        <v>330</v>
      </c>
      <c r="B1662" t="s">
        <v>254</v>
      </c>
      <c r="C1662">
        <v>161</v>
      </c>
      <c r="D1662">
        <v>24.335000000000001</v>
      </c>
      <c r="E1662">
        <f t="shared" si="25"/>
        <v>24.34</v>
      </c>
      <c r="F1662">
        <v>6395</v>
      </c>
      <c r="G1662">
        <v>6403</v>
      </c>
      <c r="H1662">
        <v>6413</v>
      </c>
      <c r="I1662" t="s">
        <v>34</v>
      </c>
      <c r="J1662">
        <v>691399</v>
      </c>
      <c r="K1662">
        <v>21258335</v>
      </c>
      <c r="L1662">
        <v>3.08</v>
      </c>
      <c r="M1662">
        <v>0.189</v>
      </c>
    </row>
    <row r="1663" spans="1:13" x14ac:dyDescent="0.2">
      <c r="A1663" t="s">
        <v>330</v>
      </c>
      <c r="B1663" t="s">
        <v>255</v>
      </c>
      <c r="C1663">
        <v>162</v>
      </c>
      <c r="D1663">
        <v>24.442</v>
      </c>
      <c r="E1663">
        <f t="shared" si="25"/>
        <v>24.44</v>
      </c>
      <c r="F1663">
        <v>6413</v>
      </c>
      <c r="G1663">
        <v>6437</v>
      </c>
      <c r="H1663">
        <v>6463</v>
      </c>
      <c r="I1663" t="s">
        <v>34</v>
      </c>
      <c r="J1663">
        <v>1638357</v>
      </c>
      <c r="K1663">
        <v>96085866</v>
      </c>
      <c r="L1663">
        <v>13.91</v>
      </c>
      <c r="M1663">
        <v>0.85199999999999998</v>
      </c>
    </row>
    <row r="1664" spans="1:13" x14ac:dyDescent="0.2">
      <c r="A1664" t="s">
        <v>330</v>
      </c>
      <c r="B1664" t="s">
        <v>256</v>
      </c>
      <c r="C1664">
        <v>163</v>
      </c>
      <c r="D1664">
        <v>24.545999999999999</v>
      </c>
      <c r="E1664">
        <f t="shared" si="25"/>
        <v>24.55</v>
      </c>
      <c r="F1664">
        <v>6463</v>
      </c>
      <c r="G1664">
        <v>6470</v>
      </c>
      <c r="H1664">
        <v>6483</v>
      </c>
      <c r="I1664" t="s">
        <v>34</v>
      </c>
      <c r="J1664">
        <v>780933</v>
      </c>
      <c r="K1664">
        <v>26692687</v>
      </c>
      <c r="L1664">
        <v>3.86</v>
      </c>
      <c r="M1664">
        <v>0.23699999999999999</v>
      </c>
    </row>
    <row r="1665" spans="1:13" x14ac:dyDescent="0.2">
      <c r="A1665" t="s">
        <v>330</v>
      </c>
      <c r="B1665" t="s">
        <v>257</v>
      </c>
      <c r="C1665">
        <v>164</v>
      </c>
      <c r="D1665">
        <v>24.62</v>
      </c>
      <c r="E1665">
        <f t="shared" si="25"/>
        <v>24.62</v>
      </c>
      <c r="F1665">
        <v>6483</v>
      </c>
      <c r="G1665">
        <v>6494</v>
      </c>
      <c r="H1665">
        <v>6507</v>
      </c>
      <c r="I1665" t="s">
        <v>34</v>
      </c>
      <c r="J1665">
        <v>635289</v>
      </c>
      <c r="K1665">
        <v>27319010</v>
      </c>
      <c r="L1665">
        <v>3.95</v>
      </c>
      <c r="M1665">
        <v>0.24199999999999999</v>
      </c>
    </row>
    <row r="1666" spans="1:13" x14ac:dyDescent="0.2">
      <c r="A1666" t="s">
        <v>330</v>
      </c>
      <c r="B1666" t="s">
        <v>258</v>
      </c>
      <c r="C1666">
        <v>165</v>
      </c>
      <c r="D1666">
        <v>24.696000000000002</v>
      </c>
      <c r="E1666">
        <f t="shared" si="25"/>
        <v>24.7</v>
      </c>
      <c r="F1666">
        <v>6507</v>
      </c>
      <c r="G1666">
        <v>6518</v>
      </c>
      <c r="H1666">
        <v>6531</v>
      </c>
      <c r="I1666" t="s">
        <v>34</v>
      </c>
      <c r="J1666">
        <v>664872</v>
      </c>
      <c r="K1666">
        <v>26422317</v>
      </c>
      <c r="L1666">
        <v>3.83</v>
      </c>
      <c r="M1666">
        <v>0.23400000000000001</v>
      </c>
    </row>
    <row r="1667" spans="1:13" x14ac:dyDescent="0.2">
      <c r="A1667" t="s">
        <v>330</v>
      </c>
      <c r="B1667" t="s">
        <v>259</v>
      </c>
      <c r="C1667">
        <v>166</v>
      </c>
      <c r="D1667">
        <v>24.814</v>
      </c>
      <c r="E1667">
        <f t="shared" ref="E1667:E1730" si="26">ROUND(D1667,2)</f>
        <v>24.81</v>
      </c>
      <c r="F1667">
        <v>6531</v>
      </c>
      <c r="G1667">
        <v>6555</v>
      </c>
      <c r="H1667">
        <v>6576</v>
      </c>
      <c r="I1667" t="s">
        <v>34</v>
      </c>
      <c r="J1667">
        <v>795810</v>
      </c>
      <c r="K1667">
        <v>52467418</v>
      </c>
      <c r="L1667">
        <v>7.6</v>
      </c>
      <c r="M1667">
        <v>0.46600000000000003</v>
      </c>
    </row>
    <row r="1668" spans="1:13" x14ac:dyDescent="0.2">
      <c r="A1668" t="s">
        <v>330</v>
      </c>
      <c r="B1668" t="s">
        <v>260</v>
      </c>
      <c r="C1668">
        <v>167</v>
      </c>
      <c r="D1668">
        <v>24.911999999999999</v>
      </c>
      <c r="E1668">
        <f t="shared" si="26"/>
        <v>24.91</v>
      </c>
      <c r="F1668">
        <v>6576</v>
      </c>
      <c r="G1668">
        <v>6586</v>
      </c>
      <c r="H1668">
        <v>6595</v>
      </c>
      <c r="I1668" t="s">
        <v>34</v>
      </c>
      <c r="J1668">
        <v>500007</v>
      </c>
      <c r="K1668">
        <v>16979097</v>
      </c>
      <c r="L1668">
        <v>2.46</v>
      </c>
      <c r="M1668">
        <v>0.151</v>
      </c>
    </row>
    <row r="1669" spans="1:13" x14ac:dyDescent="0.2">
      <c r="A1669" t="s">
        <v>330</v>
      </c>
      <c r="B1669" t="s">
        <v>261</v>
      </c>
      <c r="C1669">
        <v>168</v>
      </c>
      <c r="D1669">
        <v>24.984000000000002</v>
      </c>
      <c r="E1669">
        <f t="shared" si="26"/>
        <v>24.98</v>
      </c>
      <c r="F1669">
        <v>6595</v>
      </c>
      <c r="G1669">
        <v>6609</v>
      </c>
      <c r="H1669">
        <v>6625</v>
      </c>
      <c r="I1669" t="s">
        <v>34</v>
      </c>
      <c r="J1669">
        <v>632583</v>
      </c>
      <c r="K1669">
        <v>31875781</v>
      </c>
      <c r="L1669">
        <v>4.6100000000000003</v>
      </c>
      <c r="M1669">
        <v>0.28299999999999997</v>
      </c>
    </row>
    <row r="1670" spans="1:13" x14ac:dyDescent="0.2">
      <c r="A1670" t="s">
        <v>330</v>
      </c>
      <c r="B1670" t="s">
        <v>262</v>
      </c>
      <c r="C1670">
        <v>169</v>
      </c>
      <c r="D1670">
        <v>25.073</v>
      </c>
      <c r="E1670">
        <f t="shared" si="26"/>
        <v>25.07</v>
      </c>
      <c r="F1670">
        <v>6625</v>
      </c>
      <c r="G1670">
        <v>6637</v>
      </c>
      <c r="H1670">
        <v>6645</v>
      </c>
      <c r="I1670" t="s">
        <v>34</v>
      </c>
      <c r="J1670">
        <v>606636</v>
      </c>
      <c r="K1670">
        <v>21161933</v>
      </c>
      <c r="L1670">
        <v>3.06</v>
      </c>
      <c r="M1670">
        <v>0.188</v>
      </c>
    </row>
    <row r="1671" spans="1:13" x14ac:dyDescent="0.2">
      <c r="A1671" t="s">
        <v>330</v>
      </c>
      <c r="B1671" t="s">
        <v>263</v>
      </c>
      <c r="C1671">
        <v>170</v>
      </c>
      <c r="D1671">
        <v>25.154</v>
      </c>
      <c r="E1671">
        <f t="shared" si="26"/>
        <v>25.15</v>
      </c>
      <c r="F1671">
        <v>6645</v>
      </c>
      <c r="G1671">
        <v>6663</v>
      </c>
      <c r="H1671">
        <v>6686</v>
      </c>
      <c r="I1671" t="s">
        <v>34</v>
      </c>
      <c r="J1671">
        <v>651739</v>
      </c>
      <c r="K1671">
        <v>43028884</v>
      </c>
      <c r="L1671">
        <v>6.23</v>
      </c>
      <c r="M1671">
        <v>0.38200000000000001</v>
      </c>
    </row>
    <row r="1672" spans="1:13" x14ac:dyDescent="0.2">
      <c r="A1672" t="s">
        <v>330</v>
      </c>
      <c r="B1672" t="s">
        <v>264</v>
      </c>
      <c r="C1672">
        <v>171</v>
      </c>
      <c r="D1672">
        <v>25.454000000000001</v>
      </c>
      <c r="E1672">
        <f t="shared" si="26"/>
        <v>25.45</v>
      </c>
      <c r="F1672">
        <v>6713</v>
      </c>
      <c r="G1672">
        <v>6757</v>
      </c>
      <c r="H1672">
        <v>6773</v>
      </c>
      <c r="I1672" t="s">
        <v>34</v>
      </c>
      <c r="J1672">
        <v>1924678</v>
      </c>
      <c r="K1672">
        <v>93516916</v>
      </c>
      <c r="L1672">
        <v>13.54</v>
      </c>
      <c r="M1672">
        <v>0.83</v>
      </c>
    </row>
    <row r="1673" spans="1:13" x14ac:dyDescent="0.2">
      <c r="A1673" t="s">
        <v>330</v>
      </c>
      <c r="B1673" t="s">
        <v>265</v>
      </c>
      <c r="C1673">
        <v>172</v>
      </c>
      <c r="D1673">
        <v>25.523</v>
      </c>
      <c r="E1673">
        <f t="shared" si="26"/>
        <v>25.52</v>
      </c>
      <c r="F1673">
        <v>6773</v>
      </c>
      <c r="G1673">
        <v>6779</v>
      </c>
      <c r="H1673">
        <v>6787</v>
      </c>
      <c r="I1673" t="s">
        <v>134</v>
      </c>
      <c r="J1673">
        <v>691710</v>
      </c>
      <c r="K1673">
        <v>17082769</v>
      </c>
      <c r="L1673">
        <v>2.4700000000000002</v>
      </c>
      <c r="M1673">
        <v>0.152</v>
      </c>
    </row>
    <row r="1674" spans="1:13" x14ac:dyDescent="0.2">
      <c r="A1674" t="s">
        <v>330</v>
      </c>
      <c r="B1674" t="s">
        <v>266</v>
      </c>
      <c r="C1674">
        <v>173</v>
      </c>
      <c r="D1674">
        <v>25.619</v>
      </c>
      <c r="E1674">
        <f t="shared" si="26"/>
        <v>25.62</v>
      </c>
      <c r="F1674">
        <v>6787</v>
      </c>
      <c r="G1674">
        <v>6810</v>
      </c>
      <c r="H1674">
        <v>6819</v>
      </c>
      <c r="I1674" t="s">
        <v>53</v>
      </c>
      <c r="J1674">
        <v>833201</v>
      </c>
      <c r="K1674">
        <v>45984609</v>
      </c>
      <c r="L1674">
        <v>6.66</v>
      </c>
      <c r="M1674">
        <v>0.40799999999999997</v>
      </c>
    </row>
    <row r="1675" spans="1:13" x14ac:dyDescent="0.2">
      <c r="A1675" t="s">
        <v>330</v>
      </c>
      <c r="B1675" t="s">
        <v>267</v>
      </c>
      <c r="C1675">
        <v>174</v>
      </c>
      <c r="D1675">
        <v>25.673999999999999</v>
      </c>
      <c r="E1675">
        <f t="shared" si="26"/>
        <v>25.67</v>
      </c>
      <c r="F1675">
        <v>6819</v>
      </c>
      <c r="G1675">
        <v>6827</v>
      </c>
      <c r="H1675">
        <v>6855</v>
      </c>
      <c r="I1675" t="s">
        <v>53</v>
      </c>
      <c r="J1675">
        <v>871990</v>
      </c>
      <c r="K1675">
        <v>44000844</v>
      </c>
      <c r="L1675">
        <v>6.37</v>
      </c>
      <c r="M1675">
        <v>0.39</v>
      </c>
    </row>
    <row r="1676" spans="1:13" x14ac:dyDescent="0.2">
      <c r="A1676" t="s">
        <v>330</v>
      </c>
      <c r="B1676" t="s">
        <v>268</v>
      </c>
      <c r="C1676">
        <v>175</v>
      </c>
      <c r="D1676">
        <v>25.821999999999999</v>
      </c>
      <c r="E1676">
        <f t="shared" si="26"/>
        <v>25.82</v>
      </c>
      <c r="F1676">
        <v>6855</v>
      </c>
      <c r="G1676">
        <v>6874</v>
      </c>
      <c r="H1676">
        <v>6905</v>
      </c>
      <c r="I1676" t="s">
        <v>53</v>
      </c>
      <c r="J1676">
        <v>935138</v>
      </c>
      <c r="K1676">
        <v>64044838</v>
      </c>
      <c r="L1676">
        <v>9.27</v>
      </c>
      <c r="M1676">
        <v>0.56799999999999995</v>
      </c>
    </row>
    <row r="1677" spans="1:13" x14ac:dyDescent="0.2">
      <c r="A1677" t="s">
        <v>330</v>
      </c>
      <c r="B1677" t="s">
        <v>269</v>
      </c>
      <c r="C1677">
        <v>176</v>
      </c>
      <c r="D1677">
        <v>25.965</v>
      </c>
      <c r="E1677">
        <f t="shared" si="26"/>
        <v>25.97</v>
      </c>
      <c r="F1677">
        <v>6905</v>
      </c>
      <c r="G1677">
        <v>6919</v>
      </c>
      <c r="H1677">
        <v>6932</v>
      </c>
      <c r="I1677" t="s">
        <v>53</v>
      </c>
      <c r="J1677">
        <v>606115</v>
      </c>
      <c r="K1677">
        <v>28852962</v>
      </c>
      <c r="L1677">
        <v>4.18</v>
      </c>
      <c r="M1677">
        <v>0.25600000000000001</v>
      </c>
    </row>
    <row r="1678" spans="1:13" x14ac:dyDescent="0.2">
      <c r="A1678" t="s">
        <v>330</v>
      </c>
      <c r="B1678" t="s">
        <v>270</v>
      </c>
      <c r="C1678">
        <v>177</v>
      </c>
      <c r="D1678">
        <v>26.132000000000001</v>
      </c>
      <c r="E1678">
        <f t="shared" si="26"/>
        <v>26.13</v>
      </c>
      <c r="F1678">
        <v>6932</v>
      </c>
      <c r="G1678">
        <v>6972</v>
      </c>
      <c r="H1678">
        <v>6980</v>
      </c>
      <c r="I1678" t="s">
        <v>23</v>
      </c>
      <c r="J1678">
        <v>998672</v>
      </c>
      <c r="K1678">
        <v>60796711</v>
      </c>
      <c r="L1678">
        <v>8.8000000000000007</v>
      </c>
      <c r="M1678">
        <v>0.53900000000000003</v>
      </c>
    </row>
    <row r="1679" spans="1:13" x14ac:dyDescent="0.2">
      <c r="A1679" t="s">
        <v>330</v>
      </c>
      <c r="B1679" t="s">
        <v>271</v>
      </c>
      <c r="C1679">
        <v>178</v>
      </c>
      <c r="D1679">
        <v>26.178000000000001</v>
      </c>
      <c r="E1679">
        <f t="shared" si="26"/>
        <v>26.18</v>
      </c>
      <c r="F1679">
        <v>6980</v>
      </c>
      <c r="G1679">
        <v>6986</v>
      </c>
      <c r="H1679">
        <v>7030</v>
      </c>
      <c r="I1679" t="s">
        <v>23</v>
      </c>
      <c r="J1679">
        <v>912641</v>
      </c>
      <c r="K1679">
        <v>64141814</v>
      </c>
      <c r="L1679">
        <v>9.2899999999999991</v>
      </c>
      <c r="M1679">
        <v>0.56899999999999995</v>
      </c>
    </row>
    <row r="1680" spans="1:13" x14ac:dyDescent="0.2">
      <c r="A1680" t="s">
        <v>330</v>
      </c>
      <c r="B1680" t="s">
        <v>272</v>
      </c>
      <c r="C1680">
        <v>179</v>
      </c>
      <c r="D1680">
        <v>26.407</v>
      </c>
      <c r="E1680">
        <f t="shared" si="26"/>
        <v>26.41</v>
      </c>
      <c r="F1680">
        <v>7030</v>
      </c>
      <c r="G1680">
        <v>7059</v>
      </c>
      <c r="H1680">
        <v>7069</v>
      </c>
      <c r="I1680" t="s">
        <v>23</v>
      </c>
      <c r="J1680">
        <v>908063</v>
      </c>
      <c r="K1680">
        <v>55712094</v>
      </c>
      <c r="L1680">
        <v>8.07</v>
      </c>
      <c r="M1680">
        <v>0.49399999999999999</v>
      </c>
    </row>
    <row r="1681" spans="1:13" x14ac:dyDescent="0.2">
      <c r="A1681" t="s">
        <v>330</v>
      </c>
      <c r="B1681" t="s">
        <v>273</v>
      </c>
      <c r="C1681">
        <v>180</v>
      </c>
      <c r="D1681">
        <v>26.46</v>
      </c>
      <c r="E1681">
        <f t="shared" si="26"/>
        <v>26.46</v>
      </c>
      <c r="F1681">
        <v>7069</v>
      </c>
      <c r="G1681">
        <v>7076</v>
      </c>
      <c r="H1681">
        <v>7096</v>
      </c>
      <c r="I1681" t="s">
        <v>23</v>
      </c>
      <c r="J1681">
        <v>919585</v>
      </c>
      <c r="K1681">
        <v>39084729</v>
      </c>
      <c r="L1681">
        <v>5.66</v>
      </c>
      <c r="M1681">
        <v>0.34699999999999998</v>
      </c>
    </row>
    <row r="1682" spans="1:13" x14ac:dyDescent="0.2">
      <c r="A1682" t="s">
        <v>330</v>
      </c>
      <c r="B1682" t="s">
        <v>274</v>
      </c>
      <c r="C1682">
        <v>181</v>
      </c>
      <c r="D1682">
        <v>26.670999999999999</v>
      </c>
      <c r="E1682">
        <f t="shared" si="26"/>
        <v>26.67</v>
      </c>
      <c r="F1682">
        <v>7096</v>
      </c>
      <c r="G1682">
        <v>7142</v>
      </c>
      <c r="H1682">
        <v>7156</v>
      </c>
      <c r="I1682" t="s">
        <v>23</v>
      </c>
      <c r="J1682">
        <v>1396748</v>
      </c>
      <c r="K1682">
        <v>105853267</v>
      </c>
      <c r="L1682">
        <v>15.32</v>
      </c>
      <c r="M1682">
        <v>0.93899999999999995</v>
      </c>
    </row>
    <row r="1683" spans="1:13" x14ac:dyDescent="0.2">
      <c r="A1683" t="s">
        <v>330</v>
      </c>
      <c r="B1683" t="s">
        <v>275</v>
      </c>
      <c r="C1683">
        <v>182</v>
      </c>
      <c r="D1683">
        <v>26.754000000000001</v>
      </c>
      <c r="E1683">
        <f t="shared" si="26"/>
        <v>26.75</v>
      </c>
      <c r="F1683">
        <v>7156</v>
      </c>
      <c r="G1683">
        <v>7168</v>
      </c>
      <c r="H1683">
        <v>7190</v>
      </c>
      <c r="I1683" t="s">
        <v>23</v>
      </c>
      <c r="J1683">
        <v>1266638</v>
      </c>
      <c r="K1683">
        <v>63100682</v>
      </c>
      <c r="L1683">
        <v>9.14</v>
      </c>
      <c r="M1683">
        <v>0.56000000000000005</v>
      </c>
    </row>
    <row r="1684" spans="1:13" x14ac:dyDescent="0.2">
      <c r="A1684" t="s">
        <v>330</v>
      </c>
      <c r="B1684" t="s">
        <v>276</v>
      </c>
      <c r="C1684">
        <v>183</v>
      </c>
      <c r="D1684">
        <v>26.920999999999999</v>
      </c>
      <c r="E1684">
        <f t="shared" si="26"/>
        <v>26.92</v>
      </c>
      <c r="F1684">
        <v>7190</v>
      </c>
      <c r="G1684">
        <v>7221</v>
      </c>
      <c r="H1684">
        <v>7235</v>
      </c>
      <c r="I1684" t="s">
        <v>23</v>
      </c>
      <c r="J1684">
        <v>1882700</v>
      </c>
      <c r="K1684">
        <v>100912025</v>
      </c>
      <c r="L1684">
        <v>14.61</v>
      </c>
      <c r="M1684">
        <v>0.89500000000000002</v>
      </c>
    </row>
    <row r="1685" spans="1:13" x14ac:dyDescent="0.2">
      <c r="A1685" t="s">
        <v>330</v>
      </c>
      <c r="B1685" t="s">
        <v>277</v>
      </c>
      <c r="C1685">
        <v>184</v>
      </c>
      <c r="D1685">
        <v>26.978000000000002</v>
      </c>
      <c r="E1685">
        <f t="shared" si="26"/>
        <v>26.98</v>
      </c>
      <c r="F1685">
        <v>7235</v>
      </c>
      <c r="G1685">
        <v>7240</v>
      </c>
      <c r="H1685">
        <v>7252</v>
      </c>
      <c r="I1685" t="s">
        <v>23</v>
      </c>
      <c r="J1685">
        <v>1436908</v>
      </c>
      <c r="K1685">
        <v>40927907</v>
      </c>
      <c r="L1685">
        <v>5.93</v>
      </c>
      <c r="M1685">
        <v>0.36299999999999999</v>
      </c>
    </row>
    <row r="1686" spans="1:13" x14ac:dyDescent="0.2">
      <c r="A1686" t="s">
        <v>330</v>
      </c>
      <c r="B1686" t="s">
        <v>278</v>
      </c>
      <c r="C1686">
        <v>185</v>
      </c>
      <c r="D1686">
        <v>27.065000000000001</v>
      </c>
      <c r="E1686">
        <f t="shared" si="26"/>
        <v>27.07</v>
      </c>
      <c r="F1686">
        <v>7252</v>
      </c>
      <c r="G1686">
        <v>7267</v>
      </c>
      <c r="H1686">
        <v>7286</v>
      </c>
      <c r="I1686" t="s">
        <v>23</v>
      </c>
      <c r="J1686">
        <v>1277442</v>
      </c>
      <c r="K1686">
        <v>67089126</v>
      </c>
      <c r="L1686">
        <v>9.7100000000000009</v>
      </c>
      <c r="M1686">
        <v>0.59499999999999997</v>
      </c>
    </row>
    <row r="1687" spans="1:13" x14ac:dyDescent="0.2">
      <c r="A1687" t="s">
        <v>330</v>
      </c>
      <c r="B1687" t="s">
        <v>279</v>
      </c>
      <c r="C1687">
        <v>186</v>
      </c>
      <c r="D1687">
        <v>27.187999999999999</v>
      </c>
      <c r="E1687">
        <f t="shared" si="26"/>
        <v>27.19</v>
      </c>
      <c r="F1687">
        <v>7286</v>
      </c>
      <c r="G1687">
        <v>7306</v>
      </c>
      <c r="H1687">
        <v>7333</v>
      </c>
      <c r="I1687" t="s">
        <v>23</v>
      </c>
      <c r="J1687">
        <v>1095263</v>
      </c>
      <c r="K1687">
        <v>80368952</v>
      </c>
      <c r="L1687">
        <v>11.63</v>
      </c>
      <c r="M1687">
        <v>0.71299999999999997</v>
      </c>
    </row>
    <row r="1688" spans="1:13" x14ac:dyDescent="0.2">
      <c r="A1688" t="s">
        <v>330</v>
      </c>
      <c r="B1688" t="s">
        <v>280</v>
      </c>
      <c r="C1688">
        <v>187</v>
      </c>
      <c r="D1688">
        <v>27.315000000000001</v>
      </c>
      <c r="E1688">
        <f t="shared" si="26"/>
        <v>27.32</v>
      </c>
      <c r="F1688">
        <v>7333</v>
      </c>
      <c r="G1688">
        <v>7346</v>
      </c>
      <c r="H1688">
        <v>7360</v>
      </c>
      <c r="I1688" t="s">
        <v>23</v>
      </c>
      <c r="J1688">
        <v>1138982</v>
      </c>
      <c r="K1688">
        <v>52498825</v>
      </c>
      <c r="L1688">
        <v>7.6</v>
      </c>
      <c r="M1688">
        <v>0.46600000000000003</v>
      </c>
    </row>
    <row r="1689" spans="1:13" x14ac:dyDescent="0.2">
      <c r="A1689" t="s">
        <v>330</v>
      </c>
      <c r="B1689" t="s">
        <v>281</v>
      </c>
      <c r="C1689">
        <v>188</v>
      </c>
      <c r="D1689">
        <v>27.402999999999999</v>
      </c>
      <c r="E1689">
        <f t="shared" si="26"/>
        <v>27.4</v>
      </c>
      <c r="F1689">
        <v>7360</v>
      </c>
      <c r="G1689">
        <v>7374</v>
      </c>
      <c r="H1689">
        <v>7382</v>
      </c>
      <c r="I1689" t="s">
        <v>23</v>
      </c>
      <c r="J1689">
        <v>1378582</v>
      </c>
      <c r="K1689">
        <v>49415668</v>
      </c>
      <c r="L1689">
        <v>7.15</v>
      </c>
      <c r="M1689">
        <v>0.438</v>
      </c>
    </row>
    <row r="1690" spans="1:13" x14ac:dyDescent="0.2">
      <c r="A1690" t="s">
        <v>330</v>
      </c>
      <c r="B1690" t="s">
        <v>282</v>
      </c>
      <c r="C1690">
        <v>189</v>
      </c>
      <c r="D1690">
        <v>27.446000000000002</v>
      </c>
      <c r="E1690">
        <f t="shared" si="26"/>
        <v>27.45</v>
      </c>
      <c r="F1690">
        <v>7382</v>
      </c>
      <c r="G1690">
        <v>7387</v>
      </c>
      <c r="H1690">
        <v>7411</v>
      </c>
      <c r="I1690" t="s">
        <v>23</v>
      </c>
      <c r="J1690">
        <v>1248382</v>
      </c>
      <c r="K1690">
        <v>59266094</v>
      </c>
      <c r="L1690">
        <v>8.58</v>
      </c>
      <c r="M1690">
        <v>0.52600000000000002</v>
      </c>
    </row>
    <row r="1691" spans="1:13" x14ac:dyDescent="0.2">
      <c r="A1691" t="s">
        <v>330</v>
      </c>
      <c r="B1691" t="s">
        <v>283</v>
      </c>
      <c r="C1691">
        <v>190</v>
      </c>
      <c r="D1691">
        <v>27.61</v>
      </c>
      <c r="E1691">
        <f t="shared" si="26"/>
        <v>27.61</v>
      </c>
      <c r="F1691">
        <v>7411</v>
      </c>
      <c r="G1691">
        <v>7439</v>
      </c>
      <c r="H1691">
        <v>7451</v>
      </c>
      <c r="I1691" t="s">
        <v>23</v>
      </c>
      <c r="J1691">
        <v>1440843</v>
      </c>
      <c r="K1691">
        <v>80650077</v>
      </c>
      <c r="L1691">
        <v>11.68</v>
      </c>
      <c r="M1691">
        <v>0.71599999999999997</v>
      </c>
    </row>
    <row r="1692" spans="1:13" x14ac:dyDescent="0.2">
      <c r="A1692" t="s">
        <v>330</v>
      </c>
      <c r="B1692" t="s">
        <v>284</v>
      </c>
      <c r="C1692">
        <v>191</v>
      </c>
      <c r="D1692">
        <v>27.692</v>
      </c>
      <c r="E1692">
        <f t="shared" si="26"/>
        <v>27.69</v>
      </c>
      <c r="F1692">
        <v>7451</v>
      </c>
      <c r="G1692">
        <v>7465</v>
      </c>
      <c r="H1692">
        <v>7479</v>
      </c>
      <c r="I1692" t="s">
        <v>23</v>
      </c>
      <c r="J1692">
        <v>1395904</v>
      </c>
      <c r="K1692">
        <v>59103817</v>
      </c>
      <c r="L1692">
        <v>8.56</v>
      </c>
      <c r="M1692">
        <v>0.52400000000000002</v>
      </c>
    </row>
    <row r="1693" spans="1:13" x14ac:dyDescent="0.2">
      <c r="A1693" t="s">
        <v>330</v>
      </c>
      <c r="B1693" t="s">
        <v>285</v>
      </c>
      <c r="C1693">
        <v>192</v>
      </c>
      <c r="D1693">
        <v>27.751000000000001</v>
      </c>
      <c r="E1693">
        <f t="shared" si="26"/>
        <v>27.75</v>
      </c>
      <c r="F1693">
        <v>7479</v>
      </c>
      <c r="G1693">
        <v>7484</v>
      </c>
      <c r="H1693">
        <v>7504</v>
      </c>
      <c r="I1693" t="s">
        <v>23</v>
      </c>
      <c r="J1693">
        <v>910743</v>
      </c>
      <c r="K1693">
        <v>37812920</v>
      </c>
      <c r="L1693">
        <v>5.47</v>
      </c>
      <c r="M1693">
        <v>0.33500000000000002</v>
      </c>
    </row>
    <row r="1694" spans="1:13" x14ac:dyDescent="0.2">
      <c r="A1694" t="s">
        <v>330</v>
      </c>
      <c r="B1694" t="s">
        <v>286</v>
      </c>
      <c r="C1694">
        <v>193</v>
      </c>
      <c r="D1694">
        <v>27.914000000000001</v>
      </c>
      <c r="E1694">
        <f t="shared" si="26"/>
        <v>27.91</v>
      </c>
      <c r="F1694">
        <v>7504</v>
      </c>
      <c r="G1694">
        <v>7536</v>
      </c>
      <c r="H1694">
        <v>7551</v>
      </c>
      <c r="I1694" t="s">
        <v>23</v>
      </c>
      <c r="J1694">
        <v>1971280</v>
      </c>
      <c r="K1694">
        <v>102083280</v>
      </c>
      <c r="L1694">
        <v>14.78</v>
      </c>
      <c r="M1694">
        <v>0.90600000000000003</v>
      </c>
    </row>
    <row r="1695" spans="1:13" x14ac:dyDescent="0.2">
      <c r="A1695" t="s">
        <v>330</v>
      </c>
      <c r="B1695" t="s">
        <v>287</v>
      </c>
      <c r="C1695">
        <v>194</v>
      </c>
      <c r="D1695">
        <v>28.001000000000001</v>
      </c>
      <c r="E1695">
        <f t="shared" si="26"/>
        <v>28</v>
      </c>
      <c r="F1695">
        <v>7551</v>
      </c>
      <c r="G1695">
        <v>7563</v>
      </c>
      <c r="H1695">
        <v>7594</v>
      </c>
      <c r="I1695" t="s">
        <v>23</v>
      </c>
      <c r="J1695">
        <v>1372362</v>
      </c>
      <c r="K1695">
        <v>97228228</v>
      </c>
      <c r="L1695">
        <v>14.08</v>
      </c>
      <c r="M1695">
        <v>0.86299999999999999</v>
      </c>
    </row>
    <row r="1696" spans="1:13" x14ac:dyDescent="0.2">
      <c r="A1696" t="s">
        <v>330</v>
      </c>
      <c r="B1696" t="s">
        <v>288</v>
      </c>
      <c r="C1696">
        <v>195</v>
      </c>
      <c r="D1696">
        <v>28.146999999999998</v>
      </c>
      <c r="E1696">
        <f t="shared" si="26"/>
        <v>28.15</v>
      </c>
      <c r="F1696">
        <v>7594</v>
      </c>
      <c r="G1696">
        <v>7609</v>
      </c>
      <c r="H1696">
        <v>7629</v>
      </c>
      <c r="I1696" t="s">
        <v>23</v>
      </c>
      <c r="J1696">
        <v>1103074</v>
      </c>
      <c r="K1696">
        <v>60662623</v>
      </c>
      <c r="L1696">
        <v>8.7799999999999994</v>
      </c>
      <c r="M1696">
        <v>0.53800000000000003</v>
      </c>
    </row>
    <row r="1697" spans="1:13" x14ac:dyDescent="0.2">
      <c r="A1697" t="s">
        <v>330</v>
      </c>
      <c r="B1697" t="s">
        <v>289</v>
      </c>
      <c r="C1697">
        <v>196</v>
      </c>
      <c r="D1697">
        <v>28.257999999999999</v>
      </c>
      <c r="E1697">
        <f t="shared" si="26"/>
        <v>28.26</v>
      </c>
      <c r="F1697">
        <v>7629</v>
      </c>
      <c r="G1697">
        <v>7644</v>
      </c>
      <c r="H1697">
        <v>7671</v>
      </c>
      <c r="I1697" t="s">
        <v>23</v>
      </c>
      <c r="J1697">
        <v>789140</v>
      </c>
      <c r="K1697">
        <v>54532104</v>
      </c>
      <c r="L1697">
        <v>7.89</v>
      </c>
      <c r="M1697">
        <v>0.48399999999999999</v>
      </c>
    </row>
    <row r="1698" spans="1:13" x14ac:dyDescent="0.2">
      <c r="A1698" t="s">
        <v>330</v>
      </c>
      <c r="B1698" t="s">
        <v>290</v>
      </c>
      <c r="C1698">
        <v>197</v>
      </c>
      <c r="D1698">
        <v>28.402999999999999</v>
      </c>
      <c r="E1698">
        <f t="shared" si="26"/>
        <v>28.4</v>
      </c>
      <c r="F1698">
        <v>7671</v>
      </c>
      <c r="G1698">
        <v>7690</v>
      </c>
      <c r="H1698">
        <v>7702</v>
      </c>
      <c r="I1698" t="s">
        <v>23</v>
      </c>
      <c r="J1698">
        <v>908884</v>
      </c>
      <c r="K1698">
        <v>42904502</v>
      </c>
      <c r="L1698">
        <v>6.21</v>
      </c>
      <c r="M1698">
        <v>0.38100000000000001</v>
      </c>
    </row>
    <row r="1699" spans="1:13" x14ac:dyDescent="0.2">
      <c r="A1699" t="s">
        <v>330</v>
      </c>
      <c r="B1699" t="s">
        <v>291</v>
      </c>
      <c r="C1699">
        <v>198</v>
      </c>
      <c r="D1699">
        <v>28.466999999999999</v>
      </c>
      <c r="E1699">
        <f t="shared" si="26"/>
        <v>28.47</v>
      </c>
      <c r="F1699">
        <v>7702</v>
      </c>
      <c r="G1699">
        <v>7710</v>
      </c>
      <c r="H1699">
        <v>7720</v>
      </c>
      <c r="I1699" t="s">
        <v>23</v>
      </c>
      <c r="J1699">
        <v>749467</v>
      </c>
      <c r="K1699">
        <v>25268869</v>
      </c>
      <c r="L1699">
        <v>3.66</v>
      </c>
      <c r="M1699">
        <v>0.224</v>
      </c>
    </row>
    <row r="1700" spans="1:13" x14ac:dyDescent="0.2">
      <c r="A1700" t="s">
        <v>330</v>
      </c>
      <c r="B1700" t="s">
        <v>292</v>
      </c>
      <c r="C1700">
        <v>199</v>
      </c>
      <c r="D1700">
        <v>28.55</v>
      </c>
      <c r="E1700">
        <f t="shared" si="26"/>
        <v>28.55</v>
      </c>
      <c r="F1700">
        <v>7720</v>
      </c>
      <c r="G1700">
        <v>7737</v>
      </c>
      <c r="H1700">
        <v>7763</v>
      </c>
      <c r="I1700" t="s">
        <v>23</v>
      </c>
      <c r="J1700">
        <v>830101</v>
      </c>
      <c r="K1700">
        <v>56886313</v>
      </c>
      <c r="L1700">
        <v>8.24</v>
      </c>
      <c r="M1700">
        <v>0.505</v>
      </c>
    </row>
    <row r="1701" spans="1:13" x14ac:dyDescent="0.2">
      <c r="A1701" t="s">
        <v>330</v>
      </c>
      <c r="B1701" t="s">
        <v>293</v>
      </c>
      <c r="C1701">
        <v>200</v>
      </c>
      <c r="D1701">
        <v>28.698</v>
      </c>
      <c r="E1701">
        <f t="shared" si="26"/>
        <v>28.7</v>
      </c>
      <c r="F1701">
        <v>7763</v>
      </c>
      <c r="G1701">
        <v>7783</v>
      </c>
      <c r="H1701">
        <v>7815</v>
      </c>
      <c r="I1701" t="s">
        <v>23</v>
      </c>
      <c r="J1701">
        <v>1122705</v>
      </c>
      <c r="K1701">
        <v>77048366</v>
      </c>
      <c r="L1701">
        <v>11.15</v>
      </c>
      <c r="M1701">
        <v>0.68400000000000005</v>
      </c>
    </row>
    <row r="1702" spans="1:13" x14ac:dyDescent="0.2">
      <c r="A1702" t="s">
        <v>330</v>
      </c>
      <c r="B1702" t="s">
        <v>294</v>
      </c>
      <c r="C1702">
        <v>201</v>
      </c>
      <c r="D1702">
        <v>28.931000000000001</v>
      </c>
      <c r="E1702">
        <f t="shared" si="26"/>
        <v>28.93</v>
      </c>
      <c r="F1702">
        <v>7815</v>
      </c>
      <c r="G1702">
        <v>7857</v>
      </c>
      <c r="H1702">
        <v>7870</v>
      </c>
      <c r="I1702" t="s">
        <v>23</v>
      </c>
      <c r="J1702">
        <v>1092289</v>
      </c>
      <c r="K1702">
        <v>84431070</v>
      </c>
      <c r="L1702">
        <v>12.22</v>
      </c>
      <c r="M1702">
        <v>0.749</v>
      </c>
    </row>
    <row r="1703" spans="1:13" x14ac:dyDescent="0.2">
      <c r="A1703" t="s">
        <v>330</v>
      </c>
      <c r="B1703" t="s">
        <v>295</v>
      </c>
      <c r="C1703">
        <v>202</v>
      </c>
      <c r="D1703">
        <v>29.013000000000002</v>
      </c>
      <c r="E1703">
        <f t="shared" si="26"/>
        <v>29.01</v>
      </c>
      <c r="F1703">
        <v>7870</v>
      </c>
      <c r="G1703">
        <v>7883</v>
      </c>
      <c r="H1703">
        <v>7908</v>
      </c>
      <c r="I1703" t="s">
        <v>23</v>
      </c>
      <c r="J1703">
        <v>1101487</v>
      </c>
      <c r="K1703">
        <v>64193531</v>
      </c>
      <c r="L1703">
        <v>9.2899999999999991</v>
      </c>
      <c r="M1703">
        <v>0.56999999999999995</v>
      </c>
    </row>
    <row r="1704" spans="1:13" x14ac:dyDescent="0.2">
      <c r="A1704" t="s">
        <v>330</v>
      </c>
      <c r="B1704" t="s">
        <v>296</v>
      </c>
      <c r="C1704">
        <v>203</v>
      </c>
      <c r="D1704">
        <v>29.131</v>
      </c>
      <c r="E1704">
        <f t="shared" si="26"/>
        <v>29.13</v>
      </c>
      <c r="F1704">
        <v>7908</v>
      </c>
      <c r="G1704">
        <v>7920</v>
      </c>
      <c r="H1704">
        <v>7932</v>
      </c>
      <c r="I1704" t="s">
        <v>23</v>
      </c>
      <c r="J1704">
        <v>917031</v>
      </c>
      <c r="K1704">
        <v>37384968</v>
      </c>
      <c r="L1704">
        <v>5.41</v>
      </c>
      <c r="M1704">
        <v>0.33200000000000002</v>
      </c>
    </row>
    <row r="1705" spans="1:13" x14ac:dyDescent="0.2">
      <c r="A1705" t="s">
        <v>330</v>
      </c>
      <c r="B1705" t="s">
        <v>297</v>
      </c>
      <c r="C1705">
        <v>204</v>
      </c>
      <c r="D1705">
        <v>29.181000000000001</v>
      </c>
      <c r="E1705">
        <f t="shared" si="26"/>
        <v>29.18</v>
      </c>
      <c r="F1705">
        <v>7932</v>
      </c>
      <c r="G1705">
        <v>7936</v>
      </c>
      <c r="H1705">
        <v>7950</v>
      </c>
      <c r="I1705" t="s">
        <v>23</v>
      </c>
      <c r="J1705">
        <v>778237</v>
      </c>
      <c r="K1705">
        <v>25625013</v>
      </c>
      <c r="L1705">
        <v>3.71</v>
      </c>
      <c r="M1705">
        <v>0.22700000000000001</v>
      </c>
    </row>
    <row r="1706" spans="1:13" x14ac:dyDescent="0.2">
      <c r="A1706" t="s">
        <v>330</v>
      </c>
      <c r="B1706" t="s">
        <v>298</v>
      </c>
      <c r="C1706">
        <v>205</v>
      </c>
      <c r="D1706">
        <v>29.253</v>
      </c>
      <c r="E1706">
        <f t="shared" si="26"/>
        <v>29.25</v>
      </c>
      <c r="F1706">
        <v>7950</v>
      </c>
      <c r="G1706">
        <v>7959</v>
      </c>
      <c r="H1706">
        <v>7969</v>
      </c>
      <c r="I1706" t="s">
        <v>23</v>
      </c>
      <c r="J1706">
        <v>760905</v>
      </c>
      <c r="K1706">
        <v>25965486</v>
      </c>
      <c r="L1706">
        <v>3.76</v>
      </c>
      <c r="M1706">
        <v>0.23</v>
      </c>
    </row>
    <row r="1707" spans="1:13" x14ac:dyDescent="0.2">
      <c r="A1707" t="s">
        <v>330</v>
      </c>
      <c r="B1707" t="s">
        <v>299</v>
      </c>
      <c r="C1707">
        <v>206</v>
      </c>
      <c r="D1707">
        <v>29.321999999999999</v>
      </c>
      <c r="E1707">
        <f t="shared" si="26"/>
        <v>29.32</v>
      </c>
      <c r="F1707">
        <v>7969</v>
      </c>
      <c r="G1707">
        <v>7981</v>
      </c>
      <c r="H1707">
        <v>8005</v>
      </c>
      <c r="I1707" t="s">
        <v>23</v>
      </c>
      <c r="J1707">
        <v>823972</v>
      </c>
      <c r="K1707">
        <v>46725443</v>
      </c>
      <c r="L1707">
        <v>6.76</v>
      </c>
      <c r="M1707">
        <v>0.41499999999999998</v>
      </c>
    </row>
    <row r="1708" spans="1:13" x14ac:dyDescent="0.2">
      <c r="A1708" t="s">
        <v>330</v>
      </c>
      <c r="B1708" t="s">
        <v>300</v>
      </c>
      <c r="C1708">
        <v>207</v>
      </c>
      <c r="D1708">
        <v>29.449000000000002</v>
      </c>
      <c r="E1708">
        <f t="shared" si="26"/>
        <v>29.45</v>
      </c>
      <c r="F1708">
        <v>8005</v>
      </c>
      <c r="G1708">
        <v>8021</v>
      </c>
      <c r="H1708">
        <v>8036</v>
      </c>
      <c r="I1708" t="s">
        <v>23</v>
      </c>
      <c r="J1708">
        <v>772975</v>
      </c>
      <c r="K1708">
        <v>39645153</v>
      </c>
      <c r="L1708">
        <v>5.74</v>
      </c>
      <c r="M1708">
        <v>0.35199999999999998</v>
      </c>
    </row>
    <row r="1709" spans="1:13" x14ac:dyDescent="0.2">
      <c r="A1709" t="s">
        <v>330</v>
      </c>
      <c r="B1709" t="s">
        <v>301</v>
      </c>
      <c r="C1709">
        <v>208</v>
      </c>
      <c r="D1709">
        <v>29.539000000000001</v>
      </c>
      <c r="E1709">
        <f t="shared" si="26"/>
        <v>29.54</v>
      </c>
      <c r="F1709">
        <v>8036</v>
      </c>
      <c r="G1709">
        <v>8049</v>
      </c>
      <c r="H1709">
        <v>8058</v>
      </c>
      <c r="I1709" t="s">
        <v>23</v>
      </c>
      <c r="J1709">
        <v>727825</v>
      </c>
      <c r="K1709">
        <v>27747077</v>
      </c>
      <c r="L1709">
        <v>4.0199999999999996</v>
      </c>
      <c r="M1709">
        <v>0.246</v>
      </c>
    </row>
    <row r="1710" spans="1:13" x14ac:dyDescent="0.2">
      <c r="A1710" t="s">
        <v>330</v>
      </c>
      <c r="B1710" t="s">
        <v>302</v>
      </c>
      <c r="C1710">
        <v>209</v>
      </c>
      <c r="D1710">
        <v>29.597999999999999</v>
      </c>
      <c r="E1710">
        <f t="shared" si="26"/>
        <v>29.6</v>
      </c>
      <c r="F1710">
        <v>8058</v>
      </c>
      <c r="G1710">
        <v>8068</v>
      </c>
      <c r="H1710">
        <v>8097</v>
      </c>
      <c r="I1710" t="s">
        <v>23</v>
      </c>
      <c r="J1710">
        <v>778991</v>
      </c>
      <c r="K1710">
        <v>48933246</v>
      </c>
      <c r="L1710">
        <v>7.08</v>
      </c>
      <c r="M1710">
        <v>0.434</v>
      </c>
    </row>
    <row r="1711" spans="1:13" x14ac:dyDescent="0.2">
      <c r="A1711" t="s">
        <v>330</v>
      </c>
      <c r="B1711" t="s">
        <v>303</v>
      </c>
      <c r="C1711">
        <v>210</v>
      </c>
      <c r="D1711">
        <v>29.754000000000001</v>
      </c>
      <c r="E1711">
        <f t="shared" si="26"/>
        <v>29.75</v>
      </c>
      <c r="F1711">
        <v>8097</v>
      </c>
      <c r="G1711">
        <v>8117</v>
      </c>
      <c r="H1711">
        <v>8140</v>
      </c>
      <c r="I1711" t="s">
        <v>23</v>
      </c>
      <c r="J1711">
        <v>538484</v>
      </c>
      <c r="K1711">
        <v>39668793</v>
      </c>
      <c r="L1711">
        <v>5.74</v>
      </c>
      <c r="M1711">
        <v>0.35199999999999998</v>
      </c>
    </row>
    <row r="1712" spans="1:13" x14ac:dyDescent="0.2">
      <c r="A1712" t="s">
        <v>330</v>
      </c>
      <c r="B1712" t="s">
        <v>304</v>
      </c>
      <c r="C1712">
        <v>211</v>
      </c>
      <c r="D1712">
        <v>29.893000000000001</v>
      </c>
      <c r="E1712">
        <f t="shared" si="26"/>
        <v>29.89</v>
      </c>
      <c r="F1712">
        <v>8140</v>
      </c>
      <c r="G1712">
        <v>8161</v>
      </c>
      <c r="H1712">
        <v>8172</v>
      </c>
      <c r="I1712" t="s">
        <v>23</v>
      </c>
      <c r="J1712">
        <v>688317</v>
      </c>
      <c r="K1712">
        <v>36026339</v>
      </c>
      <c r="L1712">
        <v>5.22</v>
      </c>
      <c r="M1712">
        <v>0.32</v>
      </c>
    </row>
    <row r="1713" spans="1:13" x14ac:dyDescent="0.2">
      <c r="A1713" t="s">
        <v>330</v>
      </c>
      <c r="B1713" t="s">
        <v>305</v>
      </c>
      <c r="C1713">
        <v>212</v>
      </c>
      <c r="D1713">
        <v>29.943000000000001</v>
      </c>
      <c r="E1713">
        <f t="shared" si="26"/>
        <v>29.94</v>
      </c>
      <c r="F1713">
        <v>8172</v>
      </c>
      <c r="G1713">
        <v>8177</v>
      </c>
      <c r="H1713">
        <v>8192</v>
      </c>
      <c r="I1713" t="s">
        <v>23</v>
      </c>
      <c r="J1713">
        <v>637961</v>
      </c>
      <c r="K1713">
        <v>21343214</v>
      </c>
      <c r="L1713">
        <v>3.09</v>
      </c>
      <c r="M1713">
        <v>0.189</v>
      </c>
    </row>
    <row r="1714" spans="1:13" x14ac:dyDescent="0.2">
      <c r="A1714" t="s">
        <v>330</v>
      </c>
      <c r="B1714" t="s">
        <v>306</v>
      </c>
      <c r="C1714">
        <v>213</v>
      </c>
      <c r="D1714">
        <v>30.024000000000001</v>
      </c>
      <c r="E1714">
        <f t="shared" si="26"/>
        <v>30.02</v>
      </c>
      <c r="F1714">
        <v>8192</v>
      </c>
      <c r="G1714">
        <v>8203</v>
      </c>
      <c r="H1714">
        <v>8229</v>
      </c>
      <c r="I1714" t="s">
        <v>23</v>
      </c>
      <c r="J1714">
        <v>635371</v>
      </c>
      <c r="K1714">
        <v>37034865</v>
      </c>
      <c r="L1714">
        <v>5.36</v>
      </c>
      <c r="M1714">
        <v>0.32900000000000001</v>
      </c>
    </row>
    <row r="1715" spans="1:13" x14ac:dyDescent="0.2">
      <c r="A1715" t="s">
        <v>330</v>
      </c>
      <c r="B1715" t="s">
        <v>307</v>
      </c>
      <c r="C1715">
        <v>214</v>
      </c>
      <c r="D1715">
        <v>30.155000000000001</v>
      </c>
      <c r="E1715">
        <f t="shared" si="26"/>
        <v>30.16</v>
      </c>
      <c r="F1715">
        <v>8229</v>
      </c>
      <c r="G1715">
        <v>8244</v>
      </c>
      <c r="H1715">
        <v>8266</v>
      </c>
      <c r="I1715" t="s">
        <v>23</v>
      </c>
      <c r="J1715">
        <v>522275</v>
      </c>
      <c r="K1715">
        <v>32276506</v>
      </c>
      <c r="L1715">
        <v>4.67</v>
      </c>
      <c r="M1715">
        <v>0.28599999999999998</v>
      </c>
    </row>
    <row r="1716" spans="1:13" x14ac:dyDescent="0.2">
      <c r="A1716" t="s">
        <v>330</v>
      </c>
      <c r="B1716" t="s">
        <v>308</v>
      </c>
      <c r="C1716">
        <v>215</v>
      </c>
      <c r="D1716">
        <v>30.303000000000001</v>
      </c>
      <c r="E1716">
        <f t="shared" si="26"/>
        <v>30.3</v>
      </c>
      <c r="F1716">
        <v>8266</v>
      </c>
      <c r="G1716">
        <v>8291</v>
      </c>
      <c r="H1716">
        <v>8312</v>
      </c>
      <c r="I1716" t="s">
        <v>23</v>
      </c>
      <c r="J1716">
        <v>457526</v>
      </c>
      <c r="K1716">
        <v>34744951</v>
      </c>
      <c r="L1716">
        <v>5.03</v>
      </c>
      <c r="M1716">
        <v>0.308</v>
      </c>
    </row>
    <row r="1717" spans="1:13" x14ac:dyDescent="0.2">
      <c r="A1717" t="s">
        <v>330</v>
      </c>
      <c r="B1717" t="s">
        <v>309</v>
      </c>
      <c r="C1717">
        <v>216</v>
      </c>
      <c r="D1717">
        <v>30.465</v>
      </c>
      <c r="E1717">
        <f t="shared" si="26"/>
        <v>30.47</v>
      </c>
      <c r="F1717">
        <v>8327</v>
      </c>
      <c r="G1717">
        <v>8342</v>
      </c>
      <c r="H1717">
        <v>8365</v>
      </c>
      <c r="I1717" t="s">
        <v>23</v>
      </c>
      <c r="J1717">
        <v>383649</v>
      </c>
      <c r="K1717">
        <v>24347980</v>
      </c>
      <c r="L1717">
        <v>3.52</v>
      </c>
      <c r="M1717">
        <v>0.216</v>
      </c>
    </row>
    <row r="1718" spans="1:13" x14ac:dyDescent="0.2">
      <c r="A1718" t="s">
        <v>330</v>
      </c>
      <c r="B1718" t="s">
        <v>310</v>
      </c>
      <c r="C1718">
        <v>217</v>
      </c>
      <c r="D1718">
        <v>30.59</v>
      </c>
      <c r="E1718">
        <f t="shared" si="26"/>
        <v>30.59</v>
      </c>
      <c r="F1718">
        <v>8365</v>
      </c>
      <c r="G1718">
        <v>8382</v>
      </c>
      <c r="H1718">
        <v>8403</v>
      </c>
      <c r="I1718" t="s">
        <v>23</v>
      </c>
      <c r="J1718">
        <v>412947</v>
      </c>
      <c r="K1718">
        <v>25520639</v>
      </c>
      <c r="L1718">
        <v>3.69</v>
      </c>
      <c r="M1718">
        <v>0.22600000000000001</v>
      </c>
    </row>
    <row r="1719" spans="1:13" x14ac:dyDescent="0.2">
      <c r="A1719" t="s">
        <v>330</v>
      </c>
      <c r="B1719" t="s">
        <v>311</v>
      </c>
      <c r="C1719">
        <v>218</v>
      </c>
      <c r="D1719">
        <v>30.670999999999999</v>
      </c>
      <c r="E1719">
        <f t="shared" si="26"/>
        <v>30.67</v>
      </c>
      <c r="F1719">
        <v>8403</v>
      </c>
      <c r="G1719">
        <v>8407</v>
      </c>
      <c r="H1719">
        <v>8411</v>
      </c>
      <c r="I1719" t="s">
        <v>51</v>
      </c>
      <c r="J1719">
        <v>315166</v>
      </c>
      <c r="K1719">
        <v>4949176</v>
      </c>
      <c r="L1719">
        <v>0.72</v>
      </c>
      <c r="M1719">
        <v>4.3999999999999997E-2</v>
      </c>
    </row>
    <row r="1720" spans="1:13" x14ac:dyDescent="0.2">
      <c r="A1720" t="s">
        <v>330</v>
      </c>
      <c r="B1720" t="s">
        <v>312</v>
      </c>
      <c r="C1720">
        <v>219</v>
      </c>
      <c r="D1720">
        <v>30.731999999999999</v>
      </c>
      <c r="E1720">
        <f t="shared" si="26"/>
        <v>30.73</v>
      </c>
      <c r="F1720">
        <v>8411</v>
      </c>
      <c r="G1720">
        <v>8426</v>
      </c>
      <c r="H1720">
        <v>8445</v>
      </c>
      <c r="I1720" t="s">
        <v>51</v>
      </c>
      <c r="J1720">
        <v>458448</v>
      </c>
      <c r="K1720">
        <v>23384687</v>
      </c>
      <c r="L1720">
        <v>3.39</v>
      </c>
      <c r="M1720">
        <v>0.20699999999999999</v>
      </c>
    </row>
    <row r="1721" spans="1:13" x14ac:dyDescent="0.2">
      <c r="A1721" t="s">
        <v>330</v>
      </c>
      <c r="B1721" t="s">
        <v>313</v>
      </c>
      <c r="C1721">
        <v>220</v>
      </c>
      <c r="D1721">
        <v>30.896000000000001</v>
      </c>
      <c r="E1721">
        <f t="shared" si="26"/>
        <v>30.9</v>
      </c>
      <c r="F1721">
        <v>8445</v>
      </c>
      <c r="G1721">
        <v>8478</v>
      </c>
      <c r="H1721">
        <v>8514</v>
      </c>
      <c r="I1721" t="s">
        <v>23</v>
      </c>
      <c r="J1721">
        <v>1137251</v>
      </c>
      <c r="K1721">
        <v>63716046</v>
      </c>
      <c r="L1721">
        <v>9.2200000000000006</v>
      </c>
      <c r="M1721">
        <v>0.56499999999999995</v>
      </c>
    </row>
    <row r="1722" spans="1:13" x14ac:dyDescent="0.2">
      <c r="A1722" t="s">
        <v>330</v>
      </c>
      <c r="B1722" t="s">
        <v>314</v>
      </c>
      <c r="C1722">
        <v>221</v>
      </c>
      <c r="D1722">
        <v>31.076000000000001</v>
      </c>
      <c r="E1722">
        <f t="shared" si="26"/>
        <v>31.08</v>
      </c>
      <c r="F1722">
        <v>8514</v>
      </c>
      <c r="G1722">
        <v>8536</v>
      </c>
      <c r="H1722">
        <v>8543</v>
      </c>
      <c r="I1722" t="s">
        <v>23</v>
      </c>
      <c r="J1722">
        <v>337019</v>
      </c>
      <c r="K1722">
        <v>16857966</v>
      </c>
      <c r="L1722">
        <v>2.44</v>
      </c>
      <c r="M1722">
        <v>0.15</v>
      </c>
    </row>
    <row r="1723" spans="1:13" x14ac:dyDescent="0.2">
      <c r="A1723" t="s">
        <v>330</v>
      </c>
      <c r="B1723" t="s">
        <v>315</v>
      </c>
      <c r="C1723">
        <v>222</v>
      </c>
      <c r="D1723">
        <v>31.138000000000002</v>
      </c>
      <c r="E1723">
        <f t="shared" si="26"/>
        <v>31.14</v>
      </c>
      <c r="F1723">
        <v>8543</v>
      </c>
      <c r="G1723">
        <v>8555</v>
      </c>
      <c r="H1723">
        <v>8571</v>
      </c>
      <c r="I1723" t="s">
        <v>23</v>
      </c>
      <c r="J1723">
        <v>342785</v>
      </c>
      <c r="K1723">
        <v>15601753</v>
      </c>
      <c r="L1723">
        <v>2.2599999999999998</v>
      </c>
      <c r="M1723">
        <v>0.13800000000000001</v>
      </c>
    </row>
    <row r="1724" spans="1:13" x14ac:dyDescent="0.2">
      <c r="A1724" t="s">
        <v>330</v>
      </c>
      <c r="B1724" t="s">
        <v>316</v>
      </c>
      <c r="C1724">
        <v>223</v>
      </c>
      <c r="D1724">
        <v>31.295000000000002</v>
      </c>
      <c r="E1724">
        <f t="shared" si="26"/>
        <v>31.3</v>
      </c>
      <c r="F1724">
        <v>8571</v>
      </c>
      <c r="G1724">
        <v>8605</v>
      </c>
      <c r="H1724">
        <v>8621</v>
      </c>
      <c r="I1724" t="s">
        <v>23</v>
      </c>
      <c r="J1724">
        <v>353225</v>
      </c>
      <c r="K1724">
        <v>26114959</v>
      </c>
      <c r="L1724">
        <v>3.78</v>
      </c>
      <c r="M1724">
        <v>0.23200000000000001</v>
      </c>
    </row>
    <row r="1725" spans="1:13" x14ac:dyDescent="0.2">
      <c r="A1725" t="s">
        <v>330</v>
      </c>
      <c r="B1725" t="s">
        <v>317</v>
      </c>
      <c r="C1725">
        <v>224</v>
      </c>
      <c r="D1725">
        <v>31.404</v>
      </c>
      <c r="E1725">
        <f t="shared" si="26"/>
        <v>31.4</v>
      </c>
      <c r="F1725">
        <v>8621</v>
      </c>
      <c r="G1725">
        <v>8639</v>
      </c>
      <c r="H1725">
        <v>8695</v>
      </c>
      <c r="I1725" t="s">
        <v>34</v>
      </c>
      <c r="J1725">
        <v>1238403</v>
      </c>
      <c r="K1725">
        <v>53819021</v>
      </c>
      <c r="L1725">
        <v>7.79</v>
      </c>
      <c r="M1725">
        <v>0.47699999999999998</v>
      </c>
    </row>
    <row r="1726" spans="1:13" x14ac:dyDescent="0.2">
      <c r="A1726" t="s">
        <v>330</v>
      </c>
      <c r="B1726" t="s">
        <v>318</v>
      </c>
      <c r="C1726">
        <v>225</v>
      </c>
      <c r="D1726">
        <v>31.651</v>
      </c>
      <c r="E1726">
        <f t="shared" si="26"/>
        <v>31.65</v>
      </c>
      <c r="F1726">
        <v>8695</v>
      </c>
      <c r="G1726">
        <v>8717</v>
      </c>
      <c r="H1726">
        <v>8740</v>
      </c>
      <c r="I1726" t="s">
        <v>34</v>
      </c>
      <c r="J1726">
        <v>494199</v>
      </c>
      <c r="K1726">
        <v>30207739</v>
      </c>
      <c r="L1726">
        <v>4.37</v>
      </c>
      <c r="M1726">
        <v>0.26800000000000002</v>
      </c>
    </row>
    <row r="1727" spans="1:13" x14ac:dyDescent="0.2">
      <c r="A1727" t="s">
        <v>330</v>
      </c>
      <c r="B1727" t="s">
        <v>319</v>
      </c>
      <c r="C1727">
        <v>226</v>
      </c>
      <c r="D1727">
        <v>31.734000000000002</v>
      </c>
      <c r="E1727">
        <f t="shared" si="26"/>
        <v>31.73</v>
      </c>
      <c r="F1727">
        <v>8740</v>
      </c>
      <c r="G1727">
        <v>8743</v>
      </c>
      <c r="H1727">
        <v>8792</v>
      </c>
      <c r="I1727" t="s">
        <v>34</v>
      </c>
      <c r="J1727">
        <v>357441</v>
      </c>
      <c r="K1727">
        <v>25965642</v>
      </c>
      <c r="L1727">
        <v>3.76</v>
      </c>
      <c r="M1727">
        <v>0.23</v>
      </c>
    </row>
    <row r="1728" spans="1:13" x14ac:dyDescent="0.2">
      <c r="A1728" t="s">
        <v>330</v>
      </c>
      <c r="B1728" t="s">
        <v>320</v>
      </c>
      <c r="C1728">
        <v>227</v>
      </c>
      <c r="D1728">
        <v>32.231000000000002</v>
      </c>
      <c r="E1728">
        <f t="shared" si="26"/>
        <v>32.229999999999997</v>
      </c>
      <c r="F1728">
        <v>8885</v>
      </c>
      <c r="G1728">
        <v>8901</v>
      </c>
      <c r="H1728">
        <v>8906</v>
      </c>
      <c r="I1728" t="s">
        <v>34</v>
      </c>
      <c r="J1728">
        <v>158102</v>
      </c>
      <c r="K1728">
        <v>5288316</v>
      </c>
      <c r="L1728">
        <v>0.77</v>
      </c>
      <c r="M1728">
        <v>4.7E-2</v>
      </c>
    </row>
    <row r="1729" spans="1:13" x14ac:dyDescent="0.2">
      <c r="A1729" t="s">
        <v>330</v>
      </c>
      <c r="B1729" t="s">
        <v>321</v>
      </c>
      <c r="C1729">
        <v>228</v>
      </c>
      <c r="D1729">
        <v>32.267000000000003</v>
      </c>
      <c r="E1729">
        <f t="shared" si="26"/>
        <v>32.270000000000003</v>
      </c>
      <c r="F1729">
        <v>8906</v>
      </c>
      <c r="G1729">
        <v>8912</v>
      </c>
      <c r="H1729">
        <v>8929</v>
      </c>
      <c r="I1729" t="s">
        <v>34</v>
      </c>
      <c r="J1729">
        <v>153065</v>
      </c>
      <c r="K1729">
        <v>5633527</v>
      </c>
      <c r="L1729">
        <v>0.82</v>
      </c>
      <c r="M1729">
        <v>0.05</v>
      </c>
    </row>
    <row r="1730" spans="1:13" x14ac:dyDescent="0.2">
      <c r="A1730" t="s">
        <v>330</v>
      </c>
      <c r="B1730" t="s">
        <v>322</v>
      </c>
      <c r="C1730">
        <v>229</v>
      </c>
      <c r="D1730">
        <v>32.386000000000003</v>
      </c>
      <c r="E1730">
        <f t="shared" si="26"/>
        <v>32.39</v>
      </c>
      <c r="F1730">
        <v>8929</v>
      </c>
      <c r="G1730">
        <v>8950</v>
      </c>
      <c r="H1730">
        <v>8979</v>
      </c>
      <c r="I1730" t="s">
        <v>34</v>
      </c>
      <c r="J1730">
        <v>438565</v>
      </c>
      <c r="K1730">
        <v>17390081</v>
      </c>
      <c r="L1730">
        <v>2.52</v>
      </c>
      <c r="M1730">
        <v>0.154</v>
      </c>
    </row>
    <row r="1731" spans="1:13" x14ac:dyDescent="0.2">
      <c r="A1731" t="s">
        <v>330</v>
      </c>
      <c r="B1731" t="s">
        <v>323</v>
      </c>
      <c r="C1731">
        <v>230</v>
      </c>
      <c r="D1731">
        <v>32.591000000000001</v>
      </c>
      <c r="E1731">
        <f t="shared" ref="E1731:E1794" si="27">ROUND(D1731,2)</f>
        <v>32.590000000000003</v>
      </c>
      <c r="F1731">
        <v>9003</v>
      </c>
      <c r="G1731">
        <v>9014</v>
      </c>
      <c r="H1731">
        <v>9048</v>
      </c>
      <c r="I1731" t="s">
        <v>34</v>
      </c>
      <c r="J1731">
        <v>98862</v>
      </c>
      <c r="K1731">
        <v>6049473</v>
      </c>
      <c r="L1731">
        <v>0.88</v>
      </c>
      <c r="M1731">
        <v>5.3999999999999999E-2</v>
      </c>
    </row>
    <row r="1732" spans="1:13" x14ac:dyDescent="0.2">
      <c r="A1732" t="s">
        <v>330</v>
      </c>
      <c r="B1732" t="s">
        <v>325</v>
      </c>
      <c r="C1732">
        <v>231</v>
      </c>
      <c r="D1732">
        <v>32.786000000000001</v>
      </c>
      <c r="E1732">
        <f t="shared" si="27"/>
        <v>32.79</v>
      </c>
      <c r="F1732">
        <v>9048</v>
      </c>
      <c r="G1732">
        <v>9076</v>
      </c>
      <c r="H1732">
        <v>9103</v>
      </c>
      <c r="I1732" t="s">
        <v>34</v>
      </c>
      <c r="J1732">
        <v>119056</v>
      </c>
      <c r="K1732">
        <v>6636543</v>
      </c>
      <c r="L1732">
        <v>0.96</v>
      </c>
      <c r="M1732">
        <v>5.8999999999999997E-2</v>
      </c>
    </row>
    <row r="1733" spans="1:13" x14ac:dyDescent="0.2">
      <c r="A1733" t="s">
        <v>330</v>
      </c>
      <c r="B1733" t="s">
        <v>326</v>
      </c>
      <c r="C1733">
        <v>232</v>
      </c>
      <c r="D1733">
        <v>33.104999999999997</v>
      </c>
      <c r="E1733">
        <f t="shared" si="27"/>
        <v>33.11</v>
      </c>
      <c r="F1733">
        <v>9163</v>
      </c>
      <c r="G1733">
        <v>9177</v>
      </c>
      <c r="H1733">
        <v>9208</v>
      </c>
      <c r="I1733" t="s">
        <v>37</v>
      </c>
      <c r="J1733">
        <v>44035</v>
      </c>
      <c r="K1733">
        <v>1849343</v>
      </c>
      <c r="L1733">
        <v>0.27</v>
      </c>
      <c r="M1733">
        <v>1.6E-2</v>
      </c>
    </row>
    <row r="1734" spans="1:13" x14ac:dyDescent="0.2">
      <c r="A1734" t="s">
        <v>330</v>
      </c>
      <c r="B1734" t="s">
        <v>327</v>
      </c>
      <c r="C1734">
        <v>233</v>
      </c>
      <c r="D1734">
        <v>33.316000000000003</v>
      </c>
      <c r="E1734">
        <f t="shared" si="27"/>
        <v>33.32</v>
      </c>
      <c r="F1734">
        <v>9211</v>
      </c>
      <c r="G1734">
        <v>9244</v>
      </c>
      <c r="H1734">
        <v>9269</v>
      </c>
      <c r="I1734" t="s">
        <v>77</v>
      </c>
      <c r="J1734">
        <v>64171</v>
      </c>
      <c r="K1734">
        <v>2924071</v>
      </c>
      <c r="L1734">
        <v>0.42</v>
      </c>
      <c r="M1734">
        <v>2.5999999999999999E-2</v>
      </c>
    </row>
    <row r="1735" spans="1:13" x14ac:dyDescent="0.2">
      <c r="A1735" t="s">
        <v>330</v>
      </c>
      <c r="B1735" t="s">
        <v>328</v>
      </c>
      <c r="C1735">
        <v>234</v>
      </c>
      <c r="D1735">
        <v>33.97</v>
      </c>
      <c r="E1735">
        <f t="shared" si="27"/>
        <v>33.97</v>
      </c>
      <c r="F1735">
        <v>9437</v>
      </c>
      <c r="G1735">
        <v>9451</v>
      </c>
      <c r="H1735">
        <v>9471</v>
      </c>
      <c r="I1735" t="s">
        <v>34</v>
      </c>
      <c r="J1735">
        <v>48893</v>
      </c>
      <c r="K1735">
        <v>1607813</v>
      </c>
      <c r="L1735">
        <v>0.23</v>
      </c>
      <c r="M1735">
        <v>1.4E-2</v>
      </c>
    </row>
    <row r="1736" spans="1:13" x14ac:dyDescent="0.2">
      <c r="A1736" t="s">
        <v>330</v>
      </c>
      <c r="B1736" t="s">
        <v>329</v>
      </c>
      <c r="C1736">
        <v>235</v>
      </c>
      <c r="D1736">
        <v>34.064999999999998</v>
      </c>
      <c r="E1736">
        <f t="shared" si="27"/>
        <v>34.07</v>
      </c>
      <c r="F1736">
        <v>9471</v>
      </c>
      <c r="G1736">
        <v>9481</v>
      </c>
      <c r="H1736">
        <v>9498</v>
      </c>
      <c r="I1736" t="s">
        <v>34</v>
      </c>
      <c r="J1736">
        <v>38640</v>
      </c>
      <c r="K1736">
        <v>1070755</v>
      </c>
      <c r="L1736">
        <v>0.16</v>
      </c>
      <c r="M1736">
        <v>0.01</v>
      </c>
    </row>
    <row r="1737" spans="1:13" x14ac:dyDescent="0.2">
      <c r="A1737" t="s">
        <v>330</v>
      </c>
      <c r="B1737" t="s">
        <v>331</v>
      </c>
      <c r="C1737">
        <v>236</v>
      </c>
      <c r="D1737">
        <v>34.192999999999998</v>
      </c>
      <c r="E1737">
        <f t="shared" si="27"/>
        <v>34.19</v>
      </c>
      <c r="F1737">
        <v>9498</v>
      </c>
      <c r="G1737">
        <v>9521</v>
      </c>
      <c r="H1737">
        <v>9553</v>
      </c>
      <c r="I1737" t="s">
        <v>136</v>
      </c>
      <c r="J1737">
        <v>31442</v>
      </c>
      <c r="K1737">
        <v>1448094</v>
      </c>
      <c r="L1737">
        <v>0.21</v>
      </c>
      <c r="M1737">
        <v>1.2999999999999999E-2</v>
      </c>
    </row>
    <row r="1738" spans="1:13" x14ac:dyDescent="0.2">
      <c r="A1738" t="s">
        <v>330</v>
      </c>
      <c r="B1738" t="s">
        <v>332</v>
      </c>
      <c r="C1738">
        <v>237</v>
      </c>
      <c r="D1738">
        <v>34.411999999999999</v>
      </c>
      <c r="E1738">
        <f t="shared" si="27"/>
        <v>34.409999999999997</v>
      </c>
      <c r="F1738">
        <v>9555</v>
      </c>
      <c r="G1738">
        <v>9590</v>
      </c>
      <c r="H1738">
        <v>9621</v>
      </c>
      <c r="I1738" t="s">
        <v>77</v>
      </c>
      <c r="J1738">
        <v>68966</v>
      </c>
      <c r="K1738">
        <v>2848470</v>
      </c>
      <c r="L1738">
        <v>0.41</v>
      </c>
      <c r="M1738">
        <v>2.5000000000000001E-2</v>
      </c>
    </row>
    <row r="1739" spans="1:13" x14ac:dyDescent="0.2">
      <c r="A1739" t="s">
        <v>330</v>
      </c>
      <c r="B1739" t="s">
        <v>333</v>
      </c>
      <c r="C1739">
        <v>238</v>
      </c>
      <c r="D1739">
        <v>34.859000000000002</v>
      </c>
      <c r="E1739">
        <f t="shared" si="27"/>
        <v>34.86</v>
      </c>
      <c r="F1739">
        <v>9706</v>
      </c>
      <c r="G1739">
        <v>9732</v>
      </c>
      <c r="H1739">
        <v>9741</v>
      </c>
      <c r="I1739" t="s">
        <v>39</v>
      </c>
      <c r="J1739">
        <v>42280</v>
      </c>
      <c r="K1739">
        <v>971601</v>
      </c>
      <c r="L1739">
        <v>0.14000000000000001</v>
      </c>
      <c r="M1739">
        <v>8.9999999999999993E-3</v>
      </c>
    </row>
    <row r="1740" spans="1:13" x14ac:dyDescent="0.2">
      <c r="A1740" t="s">
        <v>330</v>
      </c>
      <c r="B1740" t="s">
        <v>334</v>
      </c>
      <c r="C1740">
        <v>239</v>
      </c>
      <c r="D1740">
        <v>34.939</v>
      </c>
      <c r="E1740">
        <f t="shared" si="27"/>
        <v>34.94</v>
      </c>
      <c r="F1740">
        <v>9741</v>
      </c>
      <c r="G1740">
        <v>9757</v>
      </c>
      <c r="H1740">
        <v>9776</v>
      </c>
      <c r="I1740" t="s">
        <v>34</v>
      </c>
      <c r="J1740">
        <v>134072</v>
      </c>
      <c r="K1740">
        <v>3381890</v>
      </c>
      <c r="L1740">
        <v>0.49</v>
      </c>
      <c r="M1740">
        <v>0.03</v>
      </c>
    </row>
    <row r="1741" spans="1:13" x14ac:dyDescent="0.2">
      <c r="A1741" t="s">
        <v>330</v>
      </c>
      <c r="B1741" t="s">
        <v>335</v>
      </c>
      <c r="C1741">
        <v>240</v>
      </c>
      <c r="D1741">
        <v>35.021000000000001</v>
      </c>
      <c r="E1741">
        <f t="shared" si="27"/>
        <v>35.020000000000003</v>
      </c>
      <c r="F1741">
        <v>9776</v>
      </c>
      <c r="G1741">
        <v>9783</v>
      </c>
      <c r="H1741">
        <v>9807</v>
      </c>
      <c r="I1741" t="s">
        <v>37</v>
      </c>
      <c r="J1741">
        <v>28887</v>
      </c>
      <c r="K1741">
        <v>875620</v>
      </c>
      <c r="L1741">
        <v>0.13</v>
      </c>
      <c r="M1741">
        <v>8.0000000000000002E-3</v>
      </c>
    </row>
    <row r="1742" spans="1:13" x14ac:dyDescent="0.2">
      <c r="A1742" t="s">
        <v>330</v>
      </c>
      <c r="B1742" t="s">
        <v>336</v>
      </c>
      <c r="C1742">
        <v>241</v>
      </c>
      <c r="D1742">
        <v>35.162999999999997</v>
      </c>
      <c r="E1742">
        <f t="shared" si="27"/>
        <v>35.159999999999997</v>
      </c>
      <c r="F1742">
        <v>9811</v>
      </c>
      <c r="G1742">
        <v>9828</v>
      </c>
      <c r="H1742">
        <v>9839</v>
      </c>
      <c r="I1742" t="s">
        <v>77</v>
      </c>
      <c r="J1742">
        <v>41179</v>
      </c>
      <c r="K1742">
        <v>1471273</v>
      </c>
      <c r="L1742">
        <v>0.21</v>
      </c>
      <c r="M1742">
        <v>1.2999999999999999E-2</v>
      </c>
    </row>
    <row r="1743" spans="1:13" x14ac:dyDescent="0.2">
      <c r="A1743" t="s">
        <v>330</v>
      </c>
      <c r="B1743" t="s">
        <v>337</v>
      </c>
      <c r="C1743">
        <v>242</v>
      </c>
      <c r="D1743">
        <v>35.222999999999999</v>
      </c>
      <c r="E1743">
        <f t="shared" si="27"/>
        <v>35.22</v>
      </c>
      <c r="F1743">
        <v>9839</v>
      </c>
      <c r="G1743">
        <v>9847</v>
      </c>
      <c r="H1743">
        <v>9857</v>
      </c>
      <c r="I1743" t="s">
        <v>34</v>
      </c>
      <c r="J1743">
        <v>37145</v>
      </c>
      <c r="K1743">
        <v>958727</v>
      </c>
      <c r="L1743">
        <v>0.14000000000000001</v>
      </c>
      <c r="M1743">
        <v>8.9999999999999993E-3</v>
      </c>
    </row>
    <row r="1744" spans="1:13" x14ac:dyDescent="0.2">
      <c r="A1744" t="s">
        <v>330</v>
      </c>
      <c r="B1744" t="s">
        <v>338</v>
      </c>
      <c r="C1744">
        <v>243</v>
      </c>
      <c r="D1744">
        <v>35.302999999999997</v>
      </c>
      <c r="E1744">
        <f t="shared" si="27"/>
        <v>35.299999999999997</v>
      </c>
      <c r="F1744">
        <v>9857</v>
      </c>
      <c r="G1744">
        <v>9872</v>
      </c>
      <c r="H1744">
        <v>9887</v>
      </c>
      <c r="I1744" t="s">
        <v>34</v>
      </c>
      <c r="J1744">
        <v>53034</v>
      </c>
      <c r="K1744">
        <v>1832014</v>
      </c>
      <c r="L1744">
        <v>0.27</v>
      </c>
      <c r="M1744">
        <v>1.6E-2</v>
      </c>
    </row>
    <row r="1745" spans="1:13" x14ac:dyDescent="0.2">
      <c r="A1745" t="s">
        <v>330</v>
      </c>
      <c r="B1745" t="s">
        <v>339</v>
      </c>
      <c r="C1745">
        <v>244</v>
      </c>
      <c r="D1745">
        <v>35.404000000000003</v>
      </c>
      <c r="E1745">
        <f t="shared" si="27"/>
        <v>35.4</v>
      </c>
      <c r="F1745">
        <v>9887</v>
      </c>
      <c r="G1745">
        <v>9904</v>
      </c>
      <c r="H1745">
        <v>9935</v>
      </c>
      <c r="I1745" t="s">
        <v>37</v>
      </c>
      <c r="J1745">
        <v>39266</v>
      </c>
      <c r="K1745">
        <v>1872229</v>
      </c>
      <c r="L1745">
        <v>0.27</v>
      </c>
      <c r="M1745">
        <v>1.7000000000000001E-2</v>
      </c>
    </row>
    <row r="1746" spans="1:13" x14ac:dyDescent="0.2">
      <c r="A1746" t="s">
        <v>330</v>
      </c>
      <c r="B1746" t="s">
        <v>340</v>
      </c>
      <c r="C1746">
        <v>245</v>
      </c>
      <c r="D1746">
        <v>35.664999999999999</v>
      </c>
      <c r="E1746">
        <f t="shared" si="27"/>
        <v>35.67</v>
      </c>
      <c r="F1746">
        <v>9940</v>
      </c>
      <c r="G1746">
        <v>9987</v>
      </c>
      <c r="H1746">
        <v>10020</v>
      </c>
      <c r="I1746" t="s">
        <v>77</v>
      </c>
      <c r="J1746">
        <v>84402</v>
      </c>
      <c r="K1746">
        <v>3870600</v>
      </c>
      <c r="L1746">
        <v>0.56000000000000005</v>
      </c>
      <c r="M1746">
        <v>3.4000000000000002E-2</v>
      </c>
    </row>
    <row r="1747" spans="1:13" x14ac:dyDescent="0.2">
      <c r="A1747" t="s">
        <v>330</v>
      </c>
      <c r="B1747" t="s">
        <v>341</v>
      </c>
      <c r="C1747">
        <v>246</v>
      </c>
      <c r="D1747">
        <v>35.802</v>
      </c>
      <c r="E1747">
        <f t="shared" si="27"/>
        <v>35.799999999999997</v>
      </c>
      <c r="F1747">
        <v>10020</v>
      </c>
      <c r="G1747">
        <v>10030</v>
      </c>
      <c r="H1747">
        <v>10035</v>
      </c>
      <c r="I1747" t="s">
        <v>34</v>
      </c>
      <c r="J1747">
        <v>38804</v>
      </c>
      <c r="K1747">
        <v>731545</v>
      </c>
      <c r="L1747">
        <v>0.11</v>
      </c>
      <c r="M1747">
        <v>6.0000000000000001E-3</v>
      </c>
    </row>
    <row r="1748" spans="1:13" x14ac:dyDescent="0.2">
      <c r="A1748" t="s">
        <v>330</v>
      </c>
      <c r="B1748" t="s">
        <v>342</v>
      </c>
      <c r="C1748">
        <v>247</v>
      </c>
      <c r="D1748">
        <v>35.844999999999999</v>
      </c>
      <c r="E1748">
        <f t="shared" si="27"/>
        <v>35.85</v>
      </c>
      <c r="F1748">
        <v>10035</v>
      </c>
      <c r="G1748">
        <v>10044</v>
      </c>
      <c r="H1748">
        <v>10054</v>
      </c>
      <c r="I1748" t="s">
        <v>34</v>
      </c>
      <c r="J1748">
        <v>69348</v>
      </c>
      <c r="K1748">
        <v>1975448</v>
      </c>
      <c r="L1748">
        <v>0.28999999999999998</v>
      </c>
      <c r="M1748">
        <v>1.7999999999999999E-2</v>
      </c>
    </row>
    <row r="1749" spans="1:13" x14ac:dyDescent="0.2">
      <c r="A1749" t="s">
        <v>330</v>
      </c>
      <c r="B1749" t="s">
        <v>343</v>
      </c>
      <c r="C1749">
        <v>248</v>
      </c>
      <c r="D1749">
        <v>35.901000000000003</v>
      </c>
      <c r="E1749">
        <f t="shared" si="27"/>
        <v>35.9</v>
      </c>
      <c r="F1749">
        <v>10054</v>
      </c>
      <c r="G1749">
        <v>10061</v>
      </c>
      <c r="H1749">
        <v>10084</v>
      </c>
      <c r="I1749" t="s">
        <v>34</v>
      </c>
      <c r="J1749">
        <v>80399</v>
      </c>
      <c r="K1749">
        <v>2948218</v>
      </c>
      <c r="L1749">
        <v>0.43</v>
      </c>
      <c r="M1749">
        <v>2.5999999999999999E-2</v>
      </c>
    </row>
    <row r="1750" spans="1:13" x14ac:dyDescent="0.2">
      <c r="A1750" t="s">
        <v>330</v>
      </c>
      <c r="B1750" t="s">
        <v>344</v>
      </c>
      <c r="C1750">
        <v>249</v>
      </c>
      <c r="D1750">
        <v>36.110999999999997</v>
      </c>
      <c r="E1750">
        <f t="shared" si="27"/>
        <v>36.11</v>
      </c>
      <c r="F1750">
        <v>10118</v>
      </c>
      <c r="G1750">
        <v>10128</v>
      </c>
      <c r="H1750">
        <v>10135</v>
      </c>
      <c r="I1750" t="s">
        <v>34</v>
      </c>
      <c r="J1750">
        <v>73072</v>
      </c>
      <c r="K1750">
        <v>1471470</v>
      </c>
      <c r="L1750">
        <v>0.21</v>
      </c>
      <c r="M1750">
        <v>1.2999999999999999E-2</v>
      </c>
    </row>
    <row r="1751" spans="1:13" x14ac:dyDescent="0.2">
      <c r="A1751" t="s">
        <v>330</v>
      </c>
      <c r="B1751" t="s">
        <v>345</v>
      </c>
      <c r="C1751">
        <v>250</v>
      </c>
      <c r="D1751">
        <v>36.165999999999997</v>
      </c>
      <c r="E1751">
        <f t="shared" si="27"/>
        <v>36.17</v>
      </c>
      <c r="F1751">
        <v>10135</v>
      </c>
      <c r="G1751">
        <v>10145</v>
      </c>
      <c r="H1751">
        <v>10167</v>
      </c>
      <c r="I1751" t="s">
        <v>34</v>
      </c>
      <c r="J1751">
        <v>91764</v>
      </c>
      <c r="K1751">
        <v>3166251</v>
      </c>
      <c r="L1751">
        <v>0.46</v>
      </c>
      <c r="M1751">
        <v>2.8000000000000001E-2</v>
      </c>
    </row>
    <row r="1752" spans="1:13" x14ac:dyDescent="0.2">
      <c r="A1752" t="s">
        <v>330</v>
      </c>
      <c r="B1752" t="s">
        <v>346</v>
      </c>
      <c r="C1752">
        <v>251</v>
      </c>
      <c r="D1752">
        <v>36.287999999999997</v>
      </c>
      <c r="E1752">
        <f t="shared" si="27"/>
        <v>36.29</v>
      </c>
      <c r="F1752">
        <v>10167</v>
      </c>
      <c r="G1752">
        <v>10184</v>
      </c>
      <c r="H1752">
        <v>10236</v>
      </c>
      <c r="I1752" t="s">
        <v>34</v>
      </c>
      <c r="J1752">
        <v>56822</v>
      </c>
      <c r="K1752">
        <v>4043486</v>
      </c>
      <c r="L1752">
        <v>0.59</v>
      </c>
      <c r="M1752">
        <v>3.5999999999999997E-2</v>
      </c>
    </row>
    <row r="1753" spans="1:13" x14ac:dyDescent="0.2">
      <c r="A1753" t="s">
        <v>330</v>
      </c>
      <c r="B1753" t="s">
        <v>347</v>
      </c>
      <c r="C1753">
        <v>252</v>
      </c>
      <c r="D1753">
        <v>36.539000000000001</v>
      </c>
      <c r="E1753">
        <f t="shared" si="27"/>
        <v>36.54</v>
      </c>
      <c r="F1753">
        <v>10252</v>
      </c>
      <c r="G1753">
        <v>10263</v>
      </c>
      <c r="H1753">
        <v>10270</v>
      </c>
      <c r="I1753" t="s">
        <v>39</v>
      </c>
      <c r="J1753">
        <v>50375</v>
      </c>
      <c r="K1753">
        <v>768296</v>
      </c>
      <c r="L1753">
        <v>0.11</v>
      </c>
      <c r="M1753">
        <v>7.0000000000000001E-3</v>
      </c>
    </row>
    <row r="1754" spans="1:13" x14ac:dyDescent="0.2">
      <c r="A1754" t="s">
        <v>330</v>
      </c>
      <c r="B1754" t="s">
        <v>348</v>
      </c>
      <c r="C1754">
        <v>253</v>
      </c>
      <c r="D1754">
        <v>36.585999999999999</v>
      </c>
      <c r="E1754">
        <f t="shared" si="27"/>
        <v>36.590000000000003</v>
      </c>
      <c r="F1754">
        <v>10270</v>
      </c>
      <c r="G1754">
        <v>10278</v>
      </c>
      <c r="H1754">
        <v>10296</v>
      </c>
      <c r="I1754" t="s">
        <v>34</v>
      </c>
      <c r="J1754">
        <v>117122</v>
      </c>
      <c r="K1754">
        <v>2831922</v>
      </c>
      <c r="L1754">
        <v>0.41</v>
      </c>
      <c r="M1754">
        <v>2.5000000000000001E-2</v>
      </c>
    </row>
    <row r="1755" spans="1:13" x14ac:dyDescent="0.2">
      <c r="A1755" t="s">
        <v>330</v>
      </c>
      <c r="B1755" t="s">
        <v>349</v>
      </c>
      <c r="C1755">
        <v>254</v>
      </c>
      <c r="D1755">
        <v>36.659999999999997</v>
      </c>
      <c r="E1755">
        <f t="shared" si="27"/>
        <v>36.659999999999997</v>
      </c>
      <c r="F1755">
        <v>10296</v>
      </c>
      <c r="G1755">
        <v>10301</v>
      </c>
      <c r="H1755">
        <v>10314</v>
      </c>
      <c r="I1755" t="s">
        <v>34</v>
      </c>
      <c r="J1755">
        <v>70412</v>
      </c>
      <c r="K1755">
        <v>1494730</v>
      </c>
      <c r="L1755">
        <v>0.22</v>
      </c>
      <c r="M1755">
        <v>1.2999999999999999E-2</v>
      </c>
    </row>
    <row r="1756" spans="1:13" x14ac:dyDescent="0.2">
      <c r="A1756" t="s">
        <v>330</v>
      </c>
      <c r="B1756" t="s">
        <v>350</v>
      </c>
      <c r="C1756">
        <v>255</v>
      </c>
      <c r="D1756">
        <v>36.729999999999997</v>
      </c>
      <c r="E1756">
        <f t="shared" si="27"/>
        <v>36.729999999999997</v>
      </c>
      <c r="F1756">
        <v>10314</v>
      </c>
      <c r="G1756">
        <v>10324</v>
      </c>
      <c r="H1756">
        <v>10374</v>
      </c>
      <c r="I1756" t="s">
        <v>37</v>
      </c>
      <c r="J1756">
        <v>71934</v>
      </c>
      <c r="K1756">
        <v>2944174</v>
      </c>
      <c r="L1756">
        <v>0.43</v>
      </c>
      <c r="M1756">
        <v>2.5999999999999999E-2</v>
      </c>
    </row>
    <row r="1757" spans="1:13" x14ac:dyDescent="0.2">
      <c r="A1757" t="s">
        <v>330</v>
      </c>
      <c r="B1757" t="s">
        <v>351</v>
      </c>
      <c r="C1757">
        <v>256</v>
      </c>
      <c r="D1757">
        <v>37.061999999999998</v>
      </c>
      <c r="E1757">
        <f t="shared" si="27"/>
        <v>37.06</v>
      </c>
      <c r="F1757">
        <v>10404</v>
      </c>
      <c r="G1757">
        <v>10429</v>
      </c>
      <c r="H1757">
        <v>10462</v>
      </c>
      <c r="I1757" t="s">
        <v>34</v>
      </c>
      <c r="J1757">
        <v>27581</v>
      </c>
      <c r="K1757">
        <v>1423875</v>
      </c>
      <c r="L1757">
        <v>0.21</v>
      </c>
      <c r="M1757">
        <v>1.2999999999999999E-2</v>
      </c>
    </row>
    <row r="1758" spans="1:13" x14ac:dyDescent="0.2">
      <c r="A1758" t="s">
        <v>330</v>
      </c>
      <c r="B1758" t="s">
        <v>352</v>
      </c>
      <c r="C1758">
        <v>257</v>
      </c>
      <c r="D1758">
        <v>37.198</v>
      </c>
      <c r="E1758">
        <f t="shared" si="27"/>
        <v>37.200000000000003</v>
      </c>
      <c r="F1758">
        <v>10462</v>
      </c>
      <c r="G1758">
        <v>10471</v>
      </c>
      <c r="H1758">
        <v>10477</v>
      </c>
      <c r="I1758" t="s">
        <v>39</v>
      </c>
      <c r="J1758">
        <v>27280</v>
      </c>
      <c r="K1758">
        <v>466079</v>
      </c>
      <c r="L1758">
        <v>7.0000000000000007E-2</v>
      </c>
      <c r="M1758">
        <v>4.0000000000000001E-3</v>
      </c>
    </row>
    <row r="1759" spans="1:13" x14ac:dyDescent="0.2">
      <c r="A1759" t="s">
        <v>330</v>
      </c>
      <c r="B1759" t="s">
        <v>353</v>
      </c>
      <c r="C1759">
        <v>258</v>
      </c>
      <c r="D1759">
        <v>37.238</v>
      </c>
      <c r="E1759">
        <f t="shared" si="27"/>
        <v>37.24</v>
      </c>
      <c r="F1759">
        <v>10477</v>
      </c>
      <c r="G1759">
        <v>10484</v>
      </c>
      <c r="H1759">
        <v>10493</v>
      </c>
      <c r="I1759" t="s">
        <v>34</v>
      </c>
      <c r="J1759">
        <v>45769</v>
      </c>
      <c r="K1759">
        <v>937335</v>
      </c>
      <c r="L1759">
        <v>0.14000000000000001</v>
      </c>
      <c r="M1759">
        <v>8.0000000000000002E-3</v>
      </c>
    </row>
    <row r="1760" spans="1:13" x14ac:dyDescent="0.2">
      <c r="A1760" t="s">
        <v>330</v>
      </c>
      <c r="B1760" t="s">
        <v>354</v>
      </c>
      <c r="C1760">
        <v>259</v>
      </c>
      <c r="D1760">
        <v>37.293999999999997</v>
      </c>
      <c r="E1760">
        <f t="shared" si="27"/>
        <v>37.29</v>
      </c>
      <c r="F1760">
        <v>10493</v>
      </c>
      <c r="G1760">
        <v>10502</v>
      </c>
      <c r="H1760">
        <v>10515</v>
      </c>
      <c r="I1760" t="s">
        <v>34</v>
      </c>
      <c r="J1760">
        <v>67700</v>
      </c>
      <c r="K1760">
        <v>1382504</v>
      </c>
      <c r="L1760">
        <v>0.2</v>
      </c>
      <c r="M1760">
        <v>1.2E-2</v>
      </c>
    </row>
    <row r="1761" spans="1:13" x14ac:dyDescent="0.2">
      <c r="A1761" t="s">
        <v>330</v>
      </c>
      <c r="B1761" t="s">
        <v>355</v>
      </c>
      <c r="C1761">
        <v>260</v>
      </c>
      <c r="D1761">
        <v>37.375999999999998</v>
      </c>
      <c r="E1761">
        <f t="shared" si="27"/>
        <v>37.380000000000003</v>
      </c>
      <c r="F1761">
        <v>10515</v>
      </c>
      <c r="G1761">
        <v>10528</v>
      </c>
      <c r="H1761">
        <v>10543</v>
      </c>
      <c r="I1761" t="s">
        <v>37</v>
      </c>
      <c r="J1761">
        <v>56094</v>
      </c>
      <c r="K1761">
        <v>1141037</v>
      </c>
      <c r="L1761">
        <v>0.17</v>
      </c>
      <c r="M1761">
        <v>0.01</v>
      </c>
    </row>
    <row r="1762" spans="1:13" x14ac:dyDescent="0.2">
      <c r="A1762" t="s">
        <v>330</v>
      </c>
      <c r="B1762" t="s">
        <v>356</v>
      </c>
      <c r="C1762">
        <v>261</v>
      </c>
      <c r="D1762">
        <v>37.595999999999997</v>
      </c>
      <c r="E1762">
        <f t="shared" si="27"/>
        <v>37.6</v>
      </c>
      <c r="F1762">
        <v>10562</v>
      </c>
      <c r="G1762">
        <v>10597</v>
      </c>
      <c r="H1762">
        <v>10603</v>
      </c>
      <c r="I1762" t="s">
        <v>77</v>
      </c>
      <c r="J1762">
        <v>40795</v>
      </c>
      <c r="K1762">
        <v>999539</v>
      </c>
      <c r="L1762">
        <v>0.14000000000000001</v>
      </c>
      <c r="M1762">
        <v>8.9999999999999993E-3</v>
      </c>
    </row>
    <row r="1763" spans="1:13" x14ac:dyDescent="0.2">
      <c r="A1763" t="s">
        <v>330</v>
      </c>
      <c r="B1763" t="s">
        <v>357</v>
      </c>
      <c r="C1763">
        <v>262</v>
      </c>
      <c r="D1763">
        <v>37.634</v>
      </c>
      <c r="E1763">
        <f t="shared" si="27"/>
        <v>37.630000000000003</v>
      </c>
      <c r="F1763">
        <v>10603</v>
      </c>
      <c r="G1763">
        <v>10609</v>
      </c>
      <c r="H1763">
        <v>10614</v>
      </c>
      <c r="I1763" t="s">
        <v>134</v>
      </c>
      <c r="J1763">
        <v>69934</v>
      </c>
      <c r="K1763">
        <v>1156788</v>
      </c>
      <c r="L1763">
        <v>0.17</v>
      </c>
      <c r="M1763">
        <v>0.01</v>
      </c>
    </row>
    <row r="1764" spans="1:13" x14ac:dyDescent="0.2">
      <c r="A1764" t="s">
        <v>330</v>
      </c>
      <c r="B1764" t="s">
        <v>358</v>
      </c>
      <c r="C1764">
        <v>263</v>
      </c>
      <c r="D1764">
        <v>37.667999999999999</v>
      </c>
      <c r="E1764">
        <f t="shared" si="27"/>
        <v>37.67</v>
      </c>
      <c r="F1764">
        <v>10614</v>
      </c>
      <c r="G1764">
        <v>10620</v>
      </c>
      <c r="H1764">
        <v>10626</v>
      </c>
      <c r="I1764" t="s">
        <v>23</v>
      </c>
      <c r="J1764">
        <v>63587</v>
      </c>
      <c r="K1764">
        <v>1412578</v>
      </c>
      <c r="L1764">
        <v>0.2</v>
      </c>
      <c r="M1764">
        <v>1.2999999999999999E-2</v>
      </c>
    </row>
    <row r="1765" spans="1:13" x14ac:dyDescent="0.2">
      <c r="A1765" t="s">
        <v>330</v>
      </c>
      <c r="B1765" t="s">
        <v>359</v>
      </c>
      <c r="C1765">
        <v>264</v>
      </c>
      <c r="D1765">
        <v>37.71</v>
      </c>
      <c r="E1765">
        <f t="shared" si="27"/>
        <v>37.71</v>
      </c>
      <c r="F1765">
        <v>10626</v>
      </c>
      <c r="G1765">
        <v>10633</v>
      </c>
      <c r="H1765">
        <v>10644</v>
      </c>
      <c r="I1765" t="s">
        <v>23</v>
      </c>
      <c r="J1765">
        <v>70667</v>
      </c>
      <c r="K1765">
        <v>2027633</v>
      </c>
      <c r="L1765">
        <v>0.28999999999999998</v>
      </c>
      <c r="M1765">
        <v>1.7999999999999999E-2</v>
      </c>
    </row>
    <row r="1766" spans="1:13" x14ac:dyDescent="0.2">
      <c r="A1766" t="s">
        <v>330</v>
      </c>
      <c r="B1766" t="s">
        <v>360</v>
      </c>
      <c r="C1766">
        <v>265</v>
      </c>
      <c r="D1766">
        <v>37.99</v>
      </c>
      <c r="E1766">
        <f t="shared" si="27"/>
        <v>37.99</v>
      </c>
      <c r="F1766">
        <v>10693</v>
      </c>
      <c r="G1766">
        <v>10722</v>
      </c>
      <c r="H1766">
        <v>10775</v>
      </c>
      <c r="I1766" t="s">
        <v>53</v>
      </c>
      <c r="J1766">
        <v>536536</v>
      </c>
      <c r="K1766">
        <v>19358365</v>
      </c>
      <c r="L1766">
        <v>2.8</v>
      </c>
      <c r="M1766">
        <v>0.17199999999999999</v>
      </c>
    </row>
    <row r="1767" spans="1:13" x14ac:dyDescent="0.2">
      <c r="A1767" t="s">
        <v>330</v>
      </c>
      <c r="B1767" t="s">
        <v>361</v>
      </c>
      <c r="C1767">
        <v>266</v>
      </c>
      <c r="D1767">
        <v>38.298000000000002</v>
      </c>
      <c r="E1767">
        <f t="shared" si="27"/>
        <v>38.299999999999997</v>
      </c>
      <c r="F1767">
        <v>10813</v>
      </c>
      <c r="G1767">
        <v>10819</v>
      </c>
      <c r="H1767">
        <v>10830</v>
      </c>
      <c r="I1767" t="s">
        <v>64</v>
      </c>
      <c r="J1767">
        <v>36494</v>
      </c>
      <c r="K1767">
        <v>527262</v>
      </c>
      <c r="L1767">
        <v>0.08</v>
      </c>
      <c r="M1767">
        <v>5.0000000000000001E-3</v>
      </c>
    </row>
    <row r="1768" spans="1:13" x14ac:dyDescent="0.2">
      <c r="A1768" t="s">
        <v>330</v>
      </c>
      <c r="B1768" t="s">
        <v>362</v>
      </c>
      <c r="C1768">
        <v>267</v>
      </c>
      <c r="D1768">
        <v>38.459000000000003</v>
      </c>
      <c r="E1768">
        <f t="shared" si="27"/>
        <v>38.46</v>
      </c>
      <c r="F1768">
        <v>10830</v>
      </c>
      <c r="G1768">
        <v>10870</v>
      </c>
      <c r="H1768">
        <v>10895</v>
      </c>
      <c r="I1768" t="s">
        <v>53</v>
      </c>
      <c r="J1768">
        <v>35857</v>
      </c>
      <c r="K1768">
        <v>2403741</v>
      </c>
      <c r="L1768">
        <v>0.35</v>
      </c>
      <c r="M1768">
        <v>2.1000000000000001E-2</v>
      </c>
    </row>
    <row r="1769" spans="1:13" x14ac:dyDescent="0.2">
      <c r="A1769" t="s">
        <v>330</v>
      </c>
      <c r="B1769" t="s">
        <v>363</v>
      </c>
      <c r="C1769">
        <v>268</v>
      </c>
      <c r="D1769">
        <v>39.545999999999999</v>
      </c>
      <c r="E1769">
        <f t="shared" si="27"/>
        <v>39.549999999999997</v>
      </c>
      <c r="F1769">
        <v>11184</v>
      </c>
      <c r="G1769">
        <v>11214</v>
      </c>
      <c r="H1769">
        <v>11267</v>
      </c>
      <c r="I1769" t="s">
        <v>64</v>
      </c>
      <c r="J1769">
        <v>55746</v>
      </c>
      <c r="K1769">
        <v>4398387</v>
      </c>
      <c r="L1769">
        <v>0.64</v>
      </c>
      <c r="M1769">
        <v>3.9E-2</v>
      </c>
    </row>
    <row r="1770" spans="1:13" x14ac:dyDescent="0.2">
      <c r="A1770" t="s">
        <v>330</v>
      </c>
      <c r="B1770" t="s">
        <v>364</v>
      </c>
      <c r="C1770">
        <v>269</v>
      </c>
      <c r="D1770">
        <v>39.753</v>
      </c>
      <c r="E1770">
        <f t="shared" si="27"/>
        <v>39.75</v>
      </c>
      <c r="F1770">
        <v>11267</v>
      </c>
      <c r="G1770">
        <v>11280</v>
      </c>
      <c r="H1770">
        <v>11311</v>
      </c>
      <c r="I1770" t="s">
        <v>53</v>
      </c>
      <c r="J1770">
        <v>36477</v>
      </c>
      <c r="K1770">
        <v>1308372</v>
      </c>
      <c r="L1770">
        <v>0.19</v>
      </c>
      <c r="M1770">
        <v>1.2E-2</v>
      </c>
    </row>
    <row r="1771" spans="1:13" x14ac:dyDescent="0.2">
      <c r="A1771" t="s">
        <v>365</v>
      </c>
      <c r="B1771" t="s">
        <v>14</v>
      </c>
      <c r="C1771">
        <v>1</v>
      </c>
      <c r="D1771">
        <v>4.1749999999999998</v>
      </c>
      <c r="E1771">
        <f t="shared" si="27"/>
        <v>4.18</v>
      </c>
      <c r="F1771">
        <v>5</v>
      </c>
      <c r="G1771">
        <v>28</v>
      </c>
      <c r="H1771">
        <v>68</v>
      </c>
      <c r="I1771" t="s">
        <v>77</v>
      </c>
      <c r="J1771">
        <v>288433</v>
      </c>
      <c r="K1771">
        <v>2864187</v>
      </c>
      <c r="L1771">
        <v>0.56000000000000005</v>
      </c>
      <c r="M1771">
        <v>3.9E-2</v>
      </c>
    </row>
    <row r="1772" spans="1:13" x14ac:dyDescent="0.2">
      <c r="A1772" t="s">
        <v>365</v>
      </c>
      <c r="B1772" t="s">
        <v>16</v>
      </c>
      <c r="C1772">
        <v>2</v>
      </c>
      <c r="D1772">
        <v>4.3250000000000002</v>
      </c>
      <c r="E1772">
        <f t="shared" si="27"/>
        <v>4.33</v>
      </c>
      <c r="F1772">
        <v>68</v>
      </c>
      <c r="G1772">
        <v>75</v>
      </c>
      <c r="H1772">
        <v>94</v>
      </c>
      <c r="I1772" t="s">
        <v>39</v>
      </c>
      <c r="J1772">
        <v>65570</v>
      </c>
      <c r="K1772">
        <v>1356617</v>
      </c>
      <c r="L1772">
        <v>0.27</v>
      </c>
      <c r="M1772">
        <v>1.7999999999999999E-2</v>
      </c>
    </row>
    <row r="1773" spans="1:13" x14ac:dyDescent="0.2">
      <c r="A1773" t="s">
        <v>365</v>
      </c>
      <c r="B1773" t="s">
        <v>18</v>
      </c>
      <c r="C1773">
        <v>3</v>
      </c>
      <c r="D1773">
        <v>4.4420000000000002</v>
      </c>
      <c r="E1773">
        <f t="shared" si="27"/>
        <v>4.4400000000000004</v>
      </c>
      <c r="F1773">
        <v>94</v>
      </c>
      <c r="G1773">
        <v>112</v>
      </c>
      <c r="H1773">
        <v>137</v>
      </c>
      <c r="I1773" t="s">
        <v>139</v>
      </c>
      <c r="J1773">
        <v>37022</v>
      </c>
      <c r="K1773">
        <v>1515172</v>
      </c>
      <c r="L1773">
        <v>0.3</v>
      </c>
      <c r="M1773">
        <v>2.1000000000000001E-2</v>
      </c>
    </row>
    <row r="1774" spans="1:13" x14ac:dyDescent="0.2">
      <c r="A1774" t="s">
        <v>365</v>
      </c>
      <c r="B1774" t="s">
        <v>20</v>
      </c>
      <c r="C1774">
        <v>4</v>
      </c>
      <c r="D1774">
        <v>4.7359999999999998</v>
      </c>
      <c r="E1774">
        <f t="shared" si="27"/>
        <v>4.74</v>
      </c>
      <c r="F1774">
        <v>195</v>
      </c>
      <c r="G1774">
        <v>205</v>
      </c>
      <c r="H1774">
        <v>228</v>
      </c>
      <c r="I1774" t="s">
        <v>193</v>
      </c>
      <c r="J1774">
        <v>51957</v>
      </c>
      <c r="K1774">
        <v>1268614</v>
      </c>
      <c r="L1774">
        <v>0.25</v>
      </c>
      <c r="M1774">
        <v>1.7000000000000001E-2</v>
      </c>
    </row>
    <row r="1775" spans="1:13" x14ac:dyDescent="0.2">
      <c r="A1775" t="s">
        <v>365</v>
      </c>
      <c r="B1775" t="s">
        <v>22</v>
      </c>
      <c r="C1775">
        <v>5</v>
      </c>
      <c r="D1775">
        <v>5.0129999999999999</v>
      </c>
      <c r="E1775">
        <f t="shared" si="27"/>
        <v>5.01</v>
      </c>
      <c r="F1775">
        <v>282</v>
      </c>
      <c r="G1775">
        <v>293</v>
      </c>
      <c r="H1775">
        <v>313</v>
      </c>
      <c r="I1775" t="s">
        <v>135</v>
      </c>
      <c r="J1775">
        <v>152229</v>
      </c>
      <c r="K1775">
        <v>4904280</v>
      </c>
      <c r="L1775">
        <v>0.97</v>
      </c>
      <c r="M1775">
        <v>6.7000000000000004E-2</v>
      </c>
    </row>
    <row r="1776" spans="1:13" x14ac:dyDescent="0.2">
      <c r="A1776" t="s">
        <v>365</v>
      </c>
      <c r="B1776" t="s">
        <v>24</v>
      </c>
      <c r="C1776">
        <v>6</v>
      </c>
      <c r="D1776">
        <v>5.1050000000000004</v>
      </c>
      <c r="E1776">
        <f t="shared" si="27"/>
        <v>5.1100000000000003</v>
      </c>
      <c r="F1776">
        <v>313</v>
      </c>
      <c r="G1776">
        <v>322</v>
      </c>
      <c r="H1776">
        <v>346</v>
      </c>
      <c r="I1776" t="s">
        <v>23</v>
      </c>
      <c r="J1776">
        <v>81308</v>
      </c>
      <c r="K1776">
        <v>3474718</v>
      </c>
      <c r="L1776">
        <v>0.68</v>
      </c>
      <c r="M1776">
        <v>4.7E-2</v>
      </c>
    </row>
    <row r="1777" spans="1:13" x14ac:dyDescent="0.2">
      <c r="A1777" t="s">
        <v>365</v>
      </c>
      <c r="B1777" t="s">
        <v>26</v>
      </c>
      <c r="C1777">
        <v>7</v>
      </c>
      <c r="D1777">
        <v>5.3120000000000003</v>
      </c>
      <c r="E1777">
        <f t="shared" si="27"/>
        <v>5.31</v>
      </c>
      <c r="F1777">
        <v>368</v>
      </c>
      <c r="G1777">
        <v>387</v>
      </c>
      <c r="H1777">
        <v>436</v>
      </c>
      <c r="I1777" t="s">
        <v>23</v>
      </c>
      <c r="J1777">
        <v>122447</v>
      </c>
      <c r="K1777">
        <v>6213027</v>
      </c>
      <c r="L1777">
        <v>1.22</v>
      </c>
      <c r="M1777">
        <v>8.5000000000000006E-2</v>
      </c>
    </row>
    <row r="1778" spans="1:13" x14ac:dyDescent="0.2">
      <c r="A1778" t="s">
        <v>365</v>
      </c>
      <c r="B1778" t="s">
        <v>27</v>
      </c>
      <c r="C1778">
        <v>8</v>
      </c>
      <c r="D1778">
        <v>5.5629999999999997</v>
      </c>
      <c r="E1778">
        <f t="shared" si="27"/>
        <v>5.56</v>
      </c>
      <c r="F1778">
        <v>457</v>
      </c>
      <c r="G1778">
        <v>467</v>
      </c>
      <c r="H1778">
        <v>493</v>
      </c>
      <c r="I1778" t="s">
        <v>23</v>
      </c>
      <c r="J1778">
        <v>104402</v>
      </c>
      <c r="K1778">
        <v>2552490</v>
      </c>
      <c r="L1778">
        <v>0.5</v>
      </c>
      <c r="M1778">
        <v>3.5000000000000003E-2</v>
      </c>
    </row>
    <row r="1779" spans="1:13" x14ac:dyDescent="0.2">
      <c r="A1779" t="s">
        <v>365</v>
      </c>
      <c r="B1779" t="s">
        <v>28</v>
      </c>
      <c r="C1779">
        <v>9</v>
      </c>
      <c r="D1779">
        <v>5.76</v>
      </c>
      <c r="E1779">
        <f t="shared" si="27"/>
        <v>5.76</v>
      </c>
      <c r="F1779">
        <v>493</v>
      </c>
      <c r="G1779">
        <v>529</v>
      </c>
      <c r="H1779">
        <v>549</v>
      </c>
      <c r="I1779" t="s">
        <v>25</v>
      </c>
      <c r="J1779">
        <v>584112</v>
      </c>
      <c r="K1779">
        <v>23002664</v>
      </c>
      <c r="L1779">
        <v>4.53</v>
      </c>
      <c r="M1779">
        <v>0.313</v>
      </c>
    </row>
    <row r="1780" spans="1:13" x14ac:dyDescent="0.2">
      <c r="A1780" t="s">
        <v>365</v>
      </c>
      <c r="B1780" t="s">
        <v>30</v>
      </c>
      <c r="C1780">
        <v>10</v>
      </c>
      <c r="D1780">
        <v>5.8490000000000002</v>
      </c>
      <c r="E1780">
        <f t="shared" si="27"/>
        <v>5.85</v>
      </c>
      <c r="F1780">
        <v>549</v>
      </c>
      <c r="G1780">
        <v>557</v>
      </c>
      <c r="H1780">
        <v>581</v>
      </c>
      <c r="I1780" t="s">
        <v>23</v>
      </c>
      <c r="J1780">
        <v>418719</v>
      </c>
      <c r="K1780">
        <v>17101042</v>
      </c>
      <c r="L1780">
        <v>3.37</v>
      </c>
      <c r="M1780">
        <v>0.23300000000000001</v>
      </c>
    </row>
    <row r="1781" spans="1:13" x14ac:dyDescent="0.2">
      <c r="A1781" t="s">
        <v>365</v>
      </c>
      <c r="B1781" t="s">
        <v>32</v>
      </c>
      <c r="C1781">
        <v>11</v>
      </c>
      <c r="D1781">
        <v>5.9370000000000003</v>
      </c>
      <c r="E1781">
        <f t="shared" si="27"/>
        <v>5.94</v>
      </c>
      <c r="F1781">
        <v>581</v>
      </c>
      <c r="G1781">
        <v>585</v>
      </c>
      <c r="H1781">
        <v>611</v>
      </c>
      <c r="I1781" t="s">
        <v>23</v>
      </c>
      <c r="J1781">
        <v>209961</v>
      </c>
      <c r="K1781">
        <v>9970898</v>
      </c>
      <c r="L1781">
        <v>1.96</v>
      </c>
      <c r="M1781">
        <v>0.13600000000000001</v>
      </c>
    </row>
    <row r="1782" spans="1:13" x14ac:dyDescent="0.2">
      <c r="A1782" t="s">
        <v>365</v>
      </c>
      <c r="B1782" t="s">
        <v>33</v>
      </c>
      <c r="C1782">
        <v>12</v>
      </c>
      <c r="D1782">
        <v>6.0350000000000001</v>
      </c>
      <c r="E1782">
        <f t="shared" si="27"/>
        <v>6.04</v>
      </c>
      <c r="F1782">
        <v>611</v>
      </c>
      <c r="G1782">
        <v>616</v>
      </c>
      <c r="H1782">
        <v>634</v>
      </c>
      <c r="I1782" t="s">
        <v>23</v>
      </c>
      <c r="J1782">
        <v>137881</v>
      </c>
      <c r="K1782">
        <v>4607787</v>
      </c>
      <c r="L1782">
        <v>0.91</v>
      </c>
      <c r="M1782">
        <v>6.3E-2</v>
      </c>
    </row>
    <row r="1783" spans="1:13" x14ac:dyDescent="0.2">
      <c r="A1783" t="s">
        <v>365</v>
      </c>
      <c r="B1783" t="s">
        <v>35</v>
      </c>
      <c r="C1783">
        <v>13</v>
      </c>
      <c r="D1783">
        <v>6.1239999999999997</v>
      </c>
      <c r="E1783">
        <f t="shared" si="27"/>
        <v>6.12</v>
      </c>
      <c r="F1783">
        <v>634</v>
      </c>
      <c r="G1783">
        <v>644</v>
      </c>
      <c r="H1783">
        <v>671</v>
      </c>
      <c r="I1783" t="s">
        <v>23</v>
      </c>
      <c r="J1783">
        <v>151312</v>
      </c>
      <c r="K1783">
        <v>5648588</v>
      </c>
      <c r="L1783">
        <v>1.1100000000000001</v>
      </c>
      <c r="M1783">
        <v>7.6999999999999999E-2</v>
      </c>
    </row>
    <row r="1784" spans="1:13" x14ac:dyDescent="0.2">
      <c r="A1784" t="s">
        <v>365</v>
      </c>
      <c r="B1784" t="s">
        <v>36</v>
      </c>
      <c r="C1784">
        <v>14</v>
      </c>
      <c r="D1784">
        <v>6.2569999999999997</v>
      </c>
      <c r="E1784">
        <f t="shared" si="27"/>
        <v>6.26</v>
      </c>
      <c r="F1784">
        <v>671</v>
      </c>
      <c r="G1784">
        <v>686</v>
      </c>
      <c r="H1784">
        <v>732</v>
      </c>
      <c r="I1784" t="s">
        <v>134</v>
      </c>
      <c r="J1784">
        <v>140154</v>
      </c>
      <c r="K1784">
        <v>6277116</v>
      </c>
      <c r="L1784">
        <v>1.24</v>
      </c>
      <c r="M1784">
        <v>8.5999999999999993E-2</v>
      </c>
    </row>
    <row r="1785" spans="1:13" x14ac:dyDescent="0.2">
      <c r="A1785" t="s">
        <v>365</v>
      </c>
      <c r="B1785" t="s">
        <v>38</v>
      </c>
      <c r="C1785">
        <v>15</v>
      </c>
      <c r="D1785">
        <v>6.7069999999999999</v>
      </c>
      <c r="E1785">
        <f t="shared" si="27"/>
        <v>6.71</v>
      </c>
      <c r="F1785">
        <v>815</v>
      </c>
      <c r="G1785">
        <v>829</v>
      </c>
      <c r="H1785">
        <v>855</v>
      </c>
      <c r="I1785" t="s">
        <v>134</v>
      </c>
      <c r="J1785">
        <v>49905</v>
      </c>
      <c r="K1785">
        <v>2175093</v>
      </c>
      <c r="L1785">
        <v>0.43</v>
      </c>
      <c r="M1785">
        <v>0.03</v>
      </c>
    </row>
    <row r="1786" spans="1:13" x14ac:dyDescent="0.2">
      <c r="A1786" t="s">
        <v>365</v>
      </c>
      <c r="B1786" t="s">
        <v>40</v>
      </c>
      <c r="C1786">
        <v>16</v>
      </c>
      <c r="D1786">
        <v>7.0910000000000002</v>
      </c>
      <c r="E1786">
        <f t="shared" si="27"/>
        <v>7.09</v>
      </c>
      <c r="F1786">
        <v>934</v>
      </c>
      <c r="G1786">
        <v>950</v>
      </c>
      <c r="H1786">
        <v>994</v>
      </c>
      <c r="I1786" t="s">
        <v>139</v>
      </c>
      <c r="J1786">
        <v>125898</v>
      </c>
      <c r="K1786">
        <v>6468747</v>
      </c>
      <c r="L1786">
        <v>1.27</v>
      </c>
      <c r="M1786">
        <v>8.7999999999999995E-2</v>
      </c>
    </row>
    <row r="1787" spans="1:13" x14ac:dyDescent="0.2">
      <c r="A1787" t="s">
        <v>365</v>
      </c>
      <c r="B1787" t="s">
        <v>42</v>
      </c>
      <c r="C1787">
        <v>17</v>
      </c>
      <c r="D1787">
        <v>7.2590000000000003</v>
      </c>
      <c r="E1787">
        <f t="shared" si="27"/>
        <v>7.26</v>
      </c>
      <c r="F1787">
        <v>994</v>
      </c>
      <c r="G1787">
        <v>1003</v>
      </c>
      <c r="H1787">
        <v>1015</v>
      </c>
      <c r="I1787" t="s">
        <v>134</v>
      </c>
      <c r="J1787">
        <v>37639</v>
      </c>
      <c r="K1787">
        <v>907096</v>
      </c>
      <c r="L1787">
        <v>0.18</v>
      </c>
      <c r="M1787">
        <v>1.2E-2</v>
      </c>
    </row>
    <row r="1788" spans="1:13" x14ac:dyDescent="0.2">
      <c r="A1788" t="s">
        <v>365</v>
      </c>
      <c r="B1788" t="s">
        <v>43</v>
      </c>
      <c r="C1788">
        <v>18</v>
      </c>
      <c r="D1788">
        <v>7.3490000000000002</v>
      </c>
      <c r="E1788">
        <f t="shared" si="27"/>
        <v>7.35</v>
      </c>
      <c r="F1788">
        <v>1015</v>
      </c>
      <c r="G1788">
        <v>1032</v>
      </c>
      <c r="H1788">
        <v>1044</v>
      </c>
      <c r="I1788" t="s">
        <v>134</v>
      </c>
      <c r="J1788">
        <v>40162</v>
      </c>
      <c r="K1788">
        <v>1114420</v>
      </c>
      <c r="L1788">
        <v>0.22</v>
      </c>
      <c r="M1788">
        <v>1.4999999999999999E-2</v>
      </c>
    </row>
    <row r="1789" spans="1:13" x14ac:dyDescent="0.2">
      <c r="A1789" t="s">
        <v>365</v>
      </c>
      <c r="B1789" t="s">
        <v>45</v>
      </c>
      <c r="C1789">
        <v>19</v>
      </c>
      <c r="D1789">
        <v>7.4189999999999996</v>
      </c>
      <c r="E1789">
        <f t="shared" si="27"/>
        <v>7.42</v>
      </c>
      <c r="F1789">
        <v>1044</v>
      </c>
      <c r="G1789">
        <v>1054</v>
      </c>
      <c r="H1789">
        <v>1067</v>
      </c>
      <c r="I1789" t="s">
        <v>134</v>
      </c>
      <c r="J1789">
        <v>65062</v>
      </c>
      <c r="K1789">
        <v>1613259</v>
      </c>
      <c r="L1789">
        <v>0.32</v>
      </c>
      <c r="M1789">
        <v>2.1999999999999999E-2</v>
      </c>
    </row>
    <row r="1790" spans="1:13" x14ac:dyDescent="0.2">
      <c r="A1790" t="s">
        <v>365</v>
      </c>
      <c r="B1790" t="s">
        <v>47</v>
      </c>
      <c r="C1790">
        <v>20</v>
      </c>
      <c r="D1790">
        <v>7.4969999999999999</v>
      </c>
      <c r="E1790">
        <f t="shared" si="27"/>
        <v>7.5</v>
      </c>
      <c r="F1790">
        <v>1067</v>
      </c>
      <c r="G1790">
        <v>1078</v>
      </c>
      <c r="H1790">
        <v>1105</v>
      </c>
      <c r="I1790" t="s">
        <v>159</v>
      </c>
      <c r="J1790">
        <v>24319</v>
      </c>
      <c r="K1790">
        <v>995925</v>
      </c>
      <c r="L1790">
        <v>0.2</v>
      </c>
      <c r="M1790">
        <v>1.4E-2</v>
      </c>
    </row>
    <row r="1791" spans="1:13" x14ac:dyDescent="0.2">
      <c r="A1791" t="s">
        <v>365</v>
      </c>
      <c r="B1791" t="s">
        <v>49</v>
      </c>
      <c r="C1791">
        <v>21</v>
      </c>
      <c r="D1791">
        <v>7.7309999999999999</v>
      </c>
      <c r="E1791">
        <f t="shared" si="27"/>
        <v>7.73</v>
      </c>
      <c r="F1791">
        <v>1106</v>
      </c>
      <c r="G1791">
        <v>1152</v>
      </c>
      <c r="H1791">
        <v>1168</v>
      </c>
      <c r="I1791" t="s">
        <v>133</v>
      </c>
      <c r="J1791">
        <v>44960</v>
      </c>
      <c r="K1791">
        <v>2284342</v>
      </c>
      <c r="L1791">
        <v>0.45</v>
      </c>
      <c r="M1791">
        <v>3.1E-2</v>
      </c>
    </row>
    <row r="1792" spans="1:13" x14ac:dyDescent="0.2">
      <c r="A1792" t="s">
        <v>365</v>
      </c>
      <c r="B1792" t="s">
        <v>50</v>
      </c>
      <c r="C1792">
        <v>22</v>
      </c>
      <c r="D1792">
        <v>7.8319999999999999</v>
      </c>
      <c r="E1792">
        <f t="shared" si="27"/>
        <v>7.83</v>
      </c>
      <c r="F1792">
        <v>1168</v>
      </c>
      <c r="G1792">
        <v>1184</v>
      </c>
      <c r="H1792">
        <v>1197</v>
      </c>
      <c r="I1792" t="s">
        <v>139</v>
      </c>
      <c r="J1792">
        <v>95168</v>
      </c>
      <c r="K1792">
        <v>3080600</v>
      </c>
      <c r="L1792">
        <v>0.61</v>
      </c>
      <c r="M1792">
        <v>4.2000000000000003E-2</v>
      </c>
    </row>
    <row r="1793" spans="1:13" x14ac:dyDescent="0.2">
      <c r="A1793" t="s">
        <v>365</v>
      </c>
      <c r="B1793" t="s">
        <v>52</v>
      </c>
      <c r="C1793">
        <v>23</v>
      </c>
      <c r="D1793">
        <v>7.9160000000000004</v>
      </c>
      <c r="E1793">
        <f t="shared" si="27"/>
        <v>7.92</v>
      </c>
      <c r="F1793">
        <v>1197</v>
      </c>
      <c r="G1793">
        <v>1211</v>
      </c>
      <c r="H1793">
        <v>1229</v>
      </c>
      <c r="I1793" t="s">
        <v>134</v>
      </c>
      <c r="J1793">
        <v>109989</v>
      </c>
      <c r="K1793">
        <v>4888555</v>
      </c>
      <c r="L1793">
        <v>0.96</v>
      </c>
      <c r="M1793">
        <v>6.7000000000000004E-2</v>
      </c>
    </row>
    <row r="1794" spans="1:13" x14ac:dyDescent="0.2">
      <c r="A1794" t="s">
        <v>365</v>
      </c>
      <c r="B1794" t="s">
        <v>54</v>
      </c>
      <c r="C1794">
        <v>24</v>
      </c>
      <c r="D1794">
        <v>8.01</v>
      </c>
      <c r="E1794">
        <f t="shared" si="27"/>
        <v>8.01</v>
      </c>
      <c r="F1794">
        <v>1229</v>
      </c>
      <c r="G1794">
        <v>1241</v>
      </c>
      <c r="H1794">
        <v>1286</v>
      </c>
      <c r="I1794" t="s">
        <v>134</v>
      </c>
      <c r="J1794">
        <v>166999</v>
      </c>
      <c r="K1794">
        <v>10248902</v>
      </c>
      <c r="L1794">
        <v>2.02</v>
      </c>
      <c r="M1794">
        <v>0.14000000000000001</v>
      </c>
    </row>
    <row r="1795" spans="1:13" x14ac:dyDescent="0.2">
      <c r="A1795" t="s">
        <v>365</v>
      </c>
      <c r="B1795" t="s">
        <v>56</v>
      </c>
      <c r="C1795">
        <v>25</v>
      </c>
      <c r="D1795">
        <v>8.2140000000000004</v>
      </c>
      <c r="E1795">
        <f t="shared" ref="E1795:E1858" si="28">ROUND(D1795,2)</f>
        <v>8.2100000000000009</v>
      </c>
      <c r="F1795">
        <v>1286</v>
      </c>
      <c r="G1795">
        <v>1305</v>
      </c>
      <c r="H1795">
        <v>1316</v>
      </c>
      <c r="I1795" t="s">
        <v>134</v>
      </c>
      <c r="J1795">
        <v>92115</v>
      </c>
      <c r="K1795">
        <v>3384191</v>
      </c>
      <c r="L1795">
        <v>0.67</v>
      </c>
      <c r="M1795">
        <v>4.5999999999999999E-2</v>
      </c>
    </row>
    <row r="1796" spans="1:13" x14ac:dyDescent="0.2">
      <c r="A1796" t="s">
        <v>365</v>
      </c>
      <c r="B1796" t="s">
        <v>57</v>
      </c>
      <c r="C1796">
        <v>26</v>
      </c>
      <c r="D1796">
        <v>8.2789999999999999</v>
      </c>
      <c r="E1796">
        <f t="shared" si="28"/>
        <v>8.2799999999999994</v>
      </c>
      <c r="F1796">
        <v>1316</v>
      </c>
      <c r="G1796">
        <v>1326</v>
      </c>
      <c r="H1796">
        <v>1342</v>
      </c>
      <c r="I1796" t="s">
        <v>134</v>
      </c>
      <c r="J1796">
        <v>96549</v>
      </c>
      <c r="K1796">
        <v>3783345</v>
      </c>
      <c r="L1796">
        <v>0.74</v>
      </c>
      <c r="M1796">
        <v>5.1999999999999998E-2</v>
      </c>
    </row>
    <row r="1797" spans="1:13" x14ac:dyDescent="0.2">
      <c r="A1797" t="s">
        <v>365</v>
      </c>
      <c r="B1797" t="s">
        <v>59</v>
      </c>
      <c r="C1797">
        <v>27</v>
      </c>
      <c r="D1797">
        <v>8.3689999999999998</v>
      </c>
      <c r="E1797">
        <f t="shared" si="28"/>
        <v>8.3699999999999992</v>
      </c>
      <c r="F1797">
        <v>1342</v>
      </c>
      <c r="G1797">
        <v>1354</v>
      </c>
      <c r="H1797">
        <v>1374</v>
      </c>
      <c r="I1797" t="s">
        <v>134</v>
      </c>
      <c r="J1797">
        <v>98693</v>
      </c>
      <c r="K1797">
        <v>4078914</v>
      </c>
      <c r="L1797">
        <v>0.8</v>
      </c>
      <c r="M1797">
        <v>5.6000000000000001E-2</v>
      </c>
    </row>
    <row r="1798" spans="1:13" x14ac:dyDescent="0.2">
      <c r="A1798" t="s">
        <v>365</v>
      </c>
      <c r="B1798" t="s">
        <v>61</v>
      </c>
      <c r="C1798">
        <v>28</v>
      </c>
      <c r="D1798">
        <v>8.4740000000000002</v>
      </c>
      <c r="E1798">
        <f t="shared" si="28"/>
        <v>8.4700000000000006</v>
      </c>
      <c r="F1798">
        <v>1374</v>
      </c>
      <c r="G1798">
        <v>1387</v>
      </c>
      <c r="H1798">
        <v>1400</v>
      </c>
      <c r="I1798" t="s">
        <v>134</v>
      </c>
      <c r="J1798">
        <v>97845</v>
      </c>
      <c r="K1798">
        <v>3486629</v>
      </c>
      <c r="L1798">
        <v>0.69</v>
      </c>
      <c r="M1798">
        <v>4.7E-2</v>
      </c>
    </row>
    <row r="1799" spans="1:13" x14ac:dyDescent="0.2">
      <c r="A1799" t="s">
        <v>365</v>
      </c>
      <c r="B1799" t="s">
        <v>62</v>
      </c>
      <c r="C1799">
        <v>29</v>
      </c>
      <c r="D1799">
        <v>8.5549999999999997</v>
      </c>
      <c r="E1799">
        <f t="shared" si="28"/>
        <v>8.56</v>
      </c>
      <c r="F1799">
        <v>1400</v>
      </c>
      <c r="G1799">
        <v>1413</v>
      </c>
      <c r="H1799">
        <v>1427</v>
      </c>
      <c r="I1799" t="s">
        <v>134</v>
      </c>
      <c r="J1799">
        <v>106404</v>
      </c>
      <c r="K1799">
        <v>4181964</v>
      </c>
      <c r="L1799">
        <v>0.82</v>
      </c>
      <c r="M1799">
        <v>5.7000000000000002E-2</v>
      </c>
    </row>
    <row r="1800" spans="1:13" x14ac:dyDescent="0.2">
      <c r="A1800" t="s">
        <v>365</v>
      </c>
      <c r="B1800" t="s">
        <v>63</v>
      </c>
      <c r="C1800">
        <v>30</v>
      </c>
      <c r="D1800">
        <v>8.6980000000000004</v>
      </c>
      <c r="E1800">
        <f t="shared" si="28"/>
        <v>8.6999999999999993</v>
      </c>
      <c r="F1800">
        <v>1427</v>
      </c>
      <c r="G1800">
        <v>1458</v>
      </c>
      <c r="H1800">
        <v>1468</v>
      </c>
      <c r="I1800" t="s">
        <v>44</v>
      </c>
      <c r="J1800">
        <v>218757</v>
      </c>
      <c r="K1800">
        <v>11100938</v>
      </c>
      <c r="L1800">
        <v>2.19</v>
      </c>
      <c r="M1800">
        <v>0.151</v>
      </c>
    </row>
    <row r="1801" spans="1:13" x14ac:dyDescent="0.2">
      <c r="A1801" t="s">
        <v>365</v>
      </c>
      <c r="B1801" t="s">
        <v>65</v>
      </c>
      <c r="C1801">
        <v>31</v>
      </c>
      <c r="D1801">
        <v>8.81</v>
      </c>
      <c r="E1801">
        <f t="shared" si="28"/>
        <v>8.81</v>
      </c>
      <c r="F1801">
        <v>1468</v>
      </c>
      <c r="G1801">
        <v>1494</v>
      </c>
      <c r="H1801">
        <v>1506</v>
      </c>
      <c r="I1801" t="s">
        <v>44</v>
      </c>
      <c r="J1801">
        <v>707245</v>
      </c>
      <c r="K1801">
        <v>31651653</v>
      </c>
      <c r="L1801">
        <v>6.23</v>
      </c>
      <c r="M1801">
        <v>0.43099999999999999</v>
      </c>
    </row>
    <row r="1802" spans="1:13" x14ac:dyDescent="0.2">
      <c r="A1802" t="s">
        <v>365</v>
      </c>
      <c r="B1802" t="s">
        <v>66</v>
      </c>
      <c r="C1802">
        <v>32</v>
      </c>
      <c r="D1802">
        <v>8.8889999999999993</v>
      </c>
      <c r="E1802">
        <f t="shared" si="28"/>
        <v>8.89</v>
      </c>
      <c r="F1802">
        <v>1506</v>
      </c>
      <c r="G1802">
        <v>1519</v>
      </c>
      <c r="H1802">
        <v>1539</v>
      </c>
      <c r="I1802" t="s">
        <v>44</v>
      </c>
      <c r="J1802">
        <v>736531</v>
      </c>
      <c r="K1802">
        <v>35312443</v>
      </c>
      <c r="L1802">
        <v>6.95</v>
      </c>
      <c r="M1802">
        <v>0.48099999999999998</v>
      </c>
    </row>
    <row r="1803" spans="1:13" x14ac:dyDescent="0.2">
      <c r="A1803" t="s">
        <v>365</v>
      </c>
      <c r="B1803" t="s">
        <v>68</v>
      </c>
      <c r="C1803">
        <v>33</v>
      </c>
      <c r="D1803">
        <v>8.9770000000000003</v>
      </c>
      <c r="E1803">
        <f t="shared" si="28"/>
        <v>8.98</v>
      </c>
      <c r="F1803">
        <v>1539</v>
      </c>
      <c r="G1803">
        <v>1546</v>
      </c>
      <c r="H1803">
        <v>1570</v>
      </c>
      <c r="I1803" t="s">
        <v>44</v>
      </c>
      <c r="J1803">
        <v>432600</v>
      </c>
      <c r="K1803">
        <v>21447105</v>
      </c>
      <c r="L1803">
        <v>4.22</v>
      </c>
      <c r="M1803">
        <v>0.29199999999999998</v>
      </c>
    </row>
    <row r="1804" spans="1:13" x14ac:dyDescent="0.2">
      <c r="A1804" t="s">
        <v>365</v>
      </c>
      <c r="B1804" t="s">
        <v>69</v>
      </c>
      <c r="C1804">
        <v>34</v>
      </c>
      <c r="D1804">
        <v>9.0939999999999994</v>
      </c>
      <c r="E1804">
        <f t="shared" si="28"/>
        <v>9.09</v>
      </c>
      <c r="F1804">
        <v>1570</v>
      </c>
      <c r="G1804">
        <v>1583</v>
      </c>
      <c r="H1804">
        <v>1600</v>
      </c>
      <c r="I1804" t="s">
        <v>44</v>
      </c>
      <c r="J1804">
        <v>399452</v>
      </c>
      <c r="K1804">
        <v>19314951</v>
      </c>
      <c r="L1804">
        <v>3.8</v>
      </c>
      <c r="M1804">
        <v>0.26300000000000001</v>
      </c>
    </row>
    <row r="1805" spans="1:13" x14ac:dyDescent="0.2">
      <c r="A1805" t="s">
        <v>365</v>
      </c>
      <c r="B1805" t="s">
        <v>70</v>
      </c>
      <c r="C1805">
        <v>35</v>
      </c>
      <c r="D1805">
        <v>9.1820000000000004</v>
      </c>
      <c r="E1805">
        <f t="shared" si="28"/>
        <v>9.18</v>
      </c>
      <c r="F1805">
        <v>1600</v>
      </c>
      <c r="G1805">
        <v>1611</v>
      </c>
      <c r="H1805">
        <v>1615</v>
      </c>
      <c r="I1805" t="s">
        <v>44</v>
      </c>
      <c r="J1805">
        <v>358147</v>
      </c>
      <c r="K1805">
        <v>9286059</v>
      </c>
      <c r="L1805">
        <v>1.83</v>
      </c>
      <c r="M1805">
        <v>0.126</v>
      </c>
    </row>
    <row r="1806" spans="1:13" x14ac:dyDescent="0.2">
      <c r="A1806" t="s">
        <v>365</v>
      </c>
      <c r="B1806" t="s">
        <v>71</v>
      </c>
      <c r="C1806">
        <v>36</v>
      </c>
      <c r="D1806">
        <v>9.2330000000000005</v>
      </c>
      <c r="E1806">
        <f t="shared" si="28"/>
        <v>9.23</v>
      </c>
      <c r="F1806">
        <v>1615</v>
      </c>
      <c r="G1806">
        <v>1627</v>
      </c>
      <c r="H1806">
        <v>1651</v>
      </c>
      <c r="I1806" t="s">
        <v>44</v>
      </c>
      <c r="J1806">
        <v>571363</v>
      </c>
      <c r="K1806">
        <v>26708858</v>
      </c>
      <c r="L1806">
        <v>5.26</v>
      </c>
      <c r="M1806">
        <v>0.36399999999999999</v>
      </c>
    </row>
    <row r="1807" spans="1:13" x14ac:dyDescent="0.2">
      <c r="A1807" t="s">
        <v>365</v>
      </c>
      <c r="B1807" t="s">
        <v>72</v>
      </c>
      <c r="C1807">
        <v>37</v>
      </c>
      <c r="D1807">
        <v>9.3770000000000007</v>
      </c>
      <c r="E1807">
        <f t="shared" si="28"/>
        <v>9.3800000000000008</v>
      </c>
      <c r="F1807">
        <v>1651</v>
      </c>
      <c r="G1807">
        <v>1673</v>
      </c>
      <c r="H1807">
        <v>1709</v>
      </c>
      <c r="I1807" t="s">
        <v>23</v>
      </c>
      <c r="J1807">
        <v>873367</v>
      </c>
      <c r="K1807">
        <v>54004004</v>
      </c>
      <c r="L1807">
        <v>10.63</v>
      </c>
      <c r="M1807">
        <v>0.73599999999999999</v>
      </c>
    </row>
    <row r="1808" spans="1:13" x14ac:dyDescent="0.2">
      <c r="A1808" t="s">
        <v>365</v>
      </c>
      <c r="B1808" t="s">
        <v>74</v>
      </c>
      <c r="C1808">
        <v>38</v>
      </c>
      <c r="D1808">
        <v>9.5350000000000001</v>
      </c>
      <c r="E1808">
        <f t="shared" si="28"/>
        <v>9.5399999999999991</v>
      </c>
      <c r="F1808">
        <v>1709</v>
      </c>
      <c r="G1808">
        <v>1723</v>
      </c>
      <c r="H1808">
        <v>1754</v>
      </c>
      <c r="I1808" t="s">
        <v>23</v>
      </c>
      <c r="J1808">
        <v>970868</v>
      </c>
      <c r="K1808">
        <v>48652526</v>
      </c>
      <c r="L1808">
        <v>9.58</v>
      </c>
      <c r="M1808">
        <v>0.66300000000000003</v>
      </c>
    </row>
    <row r="1809" spans="1:13" x14ac:dyDescent="0.2">
      <c r="A1809" t="s">
        <v>365</v>
      </c>
      <c r="B1809" t="s">
        <v>75</v>
      </c>
      <c r="C1809">
        <v>39</v>
      </c>
      <c r="D1809">
        <v>9.66</v>
      </c>
      <c r="E1809">
        <f t="shared" si="28"/>
        <v>9.66</v>
      </c>
      <c r="F1809">
        <v>1754</v>
      </c>
      <c r="G1809">
        <v>1763</v>
      </c>
      <c r="H1809">
        <v>1791</v>
      </c>
      <c r="I1809" t="s">
        <v>23</v>
      </c>
      <c r="J1809">
        <v>314738</v>
      </c>
      <c r="K1809">
        <v>17809991</v>
      </c>
      <c r="L1809">
        <v>3.51</v>
      </c>
      <c r="M1809">
        <v>0.24299999999999999</v>
      </c>
    </row>
    <row r="1810" spans="1:13" x14ac:dyDescent="0.2">
      <c r="A1810" t="s">
        <v>365</v>
      </c>
      <c r="B1810" t="s">
        <v>76</v>
      </c>
      <c r="C1810">
        <v>40</v>
      </c>
      <c r="D1810">
        <v>9.7989999999999995</v>
      </c>
      <c r="E1810">
        <f t="shared" si="28"/>
        <v>9.8000000000000007</v>
      </c>
      <c r="F1810">
        <v>1791</v>
      </c>
      <c r="G1810">
        <v>1806</v>
      </c>
      <c r="H1810">
        <v>1834</v>
      </c>
      <c r="I1810" t="s">
        <v>23</v>
      </c>
      <c r="J1810">
        <v>363555</v>
      </c>
      <c r="K1810">
        <v>22300917</v>
      </c>
      <c r="L1810">
        <v>4.3899999999999997</v>
      </c>
      <c r="M1810">
        <v>0.30399999999999999</v>
      </c>
    </row>
    <row r="1811" spans="1:13" x14ac:dyDescent="0.2">
      <c r="A1811" t="s">
        <v>365</v>
      </c>
      <c r="B1811" t="s">
        <v>78</v>
      </c>
      <c r="C1811">
        <v>41</v>
      </c>
      <c r="D1811">
        <v>9.8970000000000002</v>
      </c>
      <c r="E1811">
        <f t="shared" si="28"/>
        <v>9.9</v>
      </c>
      <c r="F1811">
        <v>1834</v>
      </c>
      <c r="G1811">
        <v>1838</v>
      </c>
      <c r="H1811">
        <v>1851</v>
      </c>
      <c r="I1811" t="s">
        <v>23</v>
      </c>
      <c r="J1811">
        <v>251185</v>
      </c>
      <c r="K1811">
        <v>7434355</v>
      </c>
      <c r="L1811">
        <v>1.46</v>
      </c>
      <c r="M1811">
        <v>0.10100000000000001</v>
      </c>
    </row>
    <row r="1812" spans="1:13" x14ac:dyDescent="0.2">
      <c r="A1812" t="s">
        <v>365</v>
      </c>
      <c r="B1812" t="s">
        <v>79</v>
      </c>
      <c r="C1812">
        <v>42</v>
      </c>
      <c r="D1812">
        <v>9.9960000000000004</v>
      </c>
      <c r="E1812">
        <f t="shared" si="28"/>
        <v>10</v>
      </c>
      <c r="F1812">
        <v>1851</v>
      </c>
      <c r="G1812">
        <v>1869</v>
      </c>
      <c r="H1812">
        <v>1889</v>
      </c>
      <c r="I1812" t="s">
        <v>23</v>
      </c>
      <c r="J1812">
        <v>2076739</v>
      </c>
      <c r="K1812">
        <v>78649678</v>
      </c>
      <c r="L1812">
        <v>15.48</v>
      </c>
      <c r="M1812">
        <v>1.071</v>
      </c>
    </row>
    <row r="1813" spans="1:13" x14ac:dyDescent="0.2">
      <c r="A1813" t="s">
        <v>365</v>
      </c>
      <c r="B1813" t="s">
        <v>80</v>
      </c>
      <c r="C1813">
        <v>43</v>
      </c>
      <c r="D1813">
        <v>10.093</v>
      </c>
      <c r="E1813">
        <f t="shared" si="28"/>
        <v>10.09</v>
      </c>
      <c r="F1813">
        <v>1889</v>
      </c>
      <c r="G1813">
        <v>1900</v>
      </c>
      <c r="H1813">
        <v>1956</v>
      </c>
      <c r="I1813" t="s">
        <v>51</v>
      </c>
      <c r="J1813">
        <v>1061084</v>
      </c>
      <c r="K1813">
        <v>71904826</v>
      </c>
      <c r="L1813">
        <v>14.15</v>
      </c>
      <c r="M1813">
        <v>0.98</v>
      </c>
    </row>
    <row r="1814" spans="1:13" x14ac:dyDescent="0.2">
      <c r="A1814" t="s">
        <v>365</v>
      </c>
      <c r="B1814" t="s">
        <v>81</v>
      </c>
      <c r="C1814">
        <v>44</v>
      </c>
      <c r="D1814">
        <v>10.327999999999999</v>
      </c>
      <c r="E1814">
        <f t="shared" si="28"/>
        <v>10.33</v>
      </c>
      <c r="F1814">
        <v>1956</v>
      </c>
      <c r="G1814">
        <v>1974</v>
      </c>
      <c r="H1814">
        <v>2002</v>
      </c>
      <c r="I1814" t="s">
        <v>134</v>
      </c>
      <c r="J1814">
        <v>287142</v>
      </c>
      <c r="K1814">
        <v>17986636</v>
      </c>
      <c r="L1814">
        <v>3.54</v>
      </c>
      <c r="M1814">
        <v>0.245</v>
      </c>
    </row>
    <row r="1815" spans="1:13" x14ac:dyDescent="0.2">
      <c r="A1815" t="s">
        <v>365</v>
      </c>
      <c r="B1815" t="s">
        <v>82</v>
      </c>
      <c r="C1815">
        <v>45</v>
      </c>
      <c r="D1815">
        <v>10.534000000000001</v>
      </c>
      <c r="E1815">
        <f t="shared" si="28"/>
        <v>10.53</v>
      </c>
      <c r="F1815">
        <v>2002</v>
      </c>
      <c r="G1815">
        <v>2039</v>
      </c>
      <c r="H1815">
        <v>2053</v>
      </c>
      <c r="I1815" t="s">
        <v>134</v>
      </c>
      <c r="J1815">
        <v>352184</v>
      </c>
      <c r="K1815">
        <v>24863870</v>
      </c>
      <c r="L1815">
        <v>4.8899999999999997</v>
      </c>
      <c r="M1815">
        <v>0.33900000000000002</v>
      </c>
    </row>
    <row r="1816" spans="1:13" x14ac:dyDescent="0.2">
      <c r="A1816" t="s">
        <v>365</v>
      </c>
      <c r="B1816" t="s">
        <v>84</v>
      </c>
      <c r="C1816">
        <v>46</v>
      </c>
      <c r="D1816">
        <v>10.619</v>
      </c>
      <c r="E1816">
        <f t="shared" si="28"/>
        <v>10.62</v>
      </c>
      <c r="F1816">
        <v>2053</v>
      </c>
      <c r="G1816">
        <v>2066</v>
      </c>
      <c r="H1816">
        <v>2082</v>
      </c>
      <c r="I1816" t="s">
        <v>134</v>
      </c>
      <c r="J1816">
        <v>344381</v>
      </c>
      <c r="K1816">
        <v>16345538</v>
      </c>
      <c r="L1816">
        <v>3.22</v>
      </c>
      <c r="M1816">
        <v>0.223</v>
      </c>
    </row>
    <row r="1817" spans="1:13" x14ac:dyDescent="0.2">
      <c r="A1817" t="s">
        <v>365</v>
      </c>
      <c r="B1817" t="s">
        <v>85</v>
      </c>
      <c r="C1817">
        <v>47</v>
      </c>
      <c r="D1817">
        <v>10.734999999999999</v>
      </c>
      <c r="E1817">
        <f t="shared" si="28"/>
        <v>10.74</v>
      </c>
      <c r="F1817">
        <v>2082</v>
      </c>
      <c r="G1817">
        <v>2102</v>
      </c>
      <c r="H1817">
        <v>2184</v>
      </c>
      <c r="I1817" t="s">
        <v>107</v>
      </c>
      <c r="J1817">
        <v>472426</v>
      </c>
      <c r="K1817">
        <v>58229826</v>
      </c>
      <c r="L1817">
        <v>11.46</v>
      </c>
      <c r="M1817">
        <v>0.79300000000000004</v>
      </c>
    </row>
    <row r="1818" spans="1:13" x14ac:dyDescent="0.2">
      <c r="A1818" t="s">
        <v>365</v>
      </c>
      <c r="B1818" t="s">
        <v>86</v>
      </c>
      <c r="C1818">
        <v>48</v>
      </c>
      <c r="D1818">
        <v>11.076000000000001</v>
      </c>
      <c r="E1818">
        <f t="shared" si="28"/>
        <v>11.08</v>
      </c>
      <c r="F1818">
        <v>2184</v>
      </c>
      <c r="G1818">
        <v>2210</v>
      </c>
      <c r="H1818">
        <v>2215</v>
      </c>
      <c r="I1818" t="s">
        <v>107</v>
      </c>
      <c r="J1818">
        <v>448188</v>
      </c>
      <c r="K1818">
        <v>19347761</v>
      </c>
      <c r="L1818">
        <v>3.81</v>
      </c>
      <c r="M1818">
        <v>0.26400000000000001</v>
      </c>
    </row>
    <row r="1819" spans="1:13" x14ac:dyDescent="0.2">
      <c r="A1819" t="s">
        <v>365</v>
      </c>
      <c r="B1819" t="s">
        <v>88</v>
      </c>
      <c r="C1819">
        <v>49</v>
      </c>
      <c r="D1819">
        <v>11.13</v>
      </c>
      <c r="E1819">
        <f t="shared" si="28"/>
        <v>11.13</v>
      </c>
      <c r="F1819">
        <v>2215</v>
      </c>
      <c r="G1819">
        <v>2227</v>
      </c>
      <c r="H1819">
        <v>2252</v>
      </c>
      <c r="I1819" t="s">
        <v>107</v>
      </c>
      <c r="J1819">
        <v>582710</v>
      </c>
      <c r="K1819">
        <v>33424252</v>
      </c>
      <c r="L1819">
        <v>6.58</v>
      </c>
      <c r="M1819">
        <v>0.45500000000000002</v>
      </c>
    </row>
    <row r="1820" spans="1:13" x14ac:dyDescent="0.2">
      <c r="A1820" t="s">
        <v>365</v>
      </c>
      <c r="B1820" t="s">
        <v>89</v>
      </c>
      <c r="C1820">
        <v>50</v>
      </c>
      <c r="D1820">
        <v>11.249000000000001</v>
      </c>
      <c r="E1820">
        <f t="shared" si="28"/>
        <v>11.25</v>
      </c>
      <c r="F1820">
        <v>2252</v>
      </c>
      <c r="G1820">
        <v>2265</v>
      </c>
      <c r="H1820">
        <v>2284</v>
      </c>
      <c r="I1820" t="s">
        <v>107</v>
      </c>
      <c r="J1820">
        <v>505541</v>
      </c>
      <c r="K1820">
        <v>25212787</v>
      </c>
      <c r="L1820">
        <v>4.96</v>
      </c>
      <c r="M1820">
        <v>0.34300000000000003</v>
      </c>
    </row>
    <row r="1821" spans="1:13" x14ac:dyDescent="0.2">
      <c r="A1821" t="s">
        <v>365</v>
      </c>
      <c r="B1821" t="s">
        <v>90</v>
      </c>
      <c r="C1821">
        <v>51</v>
      </c>
      <c r="D1821">
        <v>11.375</v>
      </c>
      <c r="E1821">
        <f t="shared" si="28"/>
        <v>11.38</v>
      </c>
      <c r="F1821">
        <v>2284</v>
      </c>
      <c r="G1821">
        <v>2305</v>
      </c>
      <c r="H1821">
        <v>2311</v>
      </c>
      <c r="I1821" t="s">
        <v>107</v>
      </c>
      <c r="J1821">
        <v>503584</v>
      </c>
      <c r="K1821">
        <v>22551652</v>
      </c>
      <c r="L1821">
        <v>4.4400000000000004</v>
      </c>
      <c r="M1821">
        <v>0.307</v>
      </c>
    </row>
    <row r="1822" spans="1:13" x14ac:dyDescent="0.2">
      <c r="A1822" t="s">
        <v>365</v>
      </c>
      <c r="B1822" t="s">
        <v>92</v>
      </c>
      <c r="C1822">
        <v>52</v>
      </c>
      <c r="D1822">
        <v>11.433999999999999</v>
      </c>
      <c r="E1822">
        <f t="shared" si="28"/>
        <v>11.43</v>
      </c>
      <c r="F1822">
        <v>2311</v>
      </c>
      <c r="G1822">
        <v>2323</v>
      </c>
      <c r="H1822">
        <v>2348</v>
      </c>
      <c r="I1822" t="s">
        <v>107</v>
      </c>
      <c r="J1822">
        <v>570383</v>
      </c>
      <c r="K1822">
        <v>36613743</v>
      </c>
      <c r="L1822">
        <v>7.21</v>
      </c>
      <c r="M1822">
        <v>0.499</v>
      </c>
    </row>
    <row r="1823" spans="1:13" x14ac:dyDescent="0.2">
      <c r="A1823" t="s">
        <v>365</v>
      </c>
      <c r="B1823" t="s">
        <v>94</v>
      </c>
      <c r="C1823">
        <v>53</v>
      </c>
      <c r="D1823">
        <v>11.638999999999999</v>
      </c>
      <c r="E1823">
        <f t="shared" si="28"/>
        <v>11.64</v>
      </c>
      <c r="F1823">
        <v>2348</v>
      </c>
      <c r="G1823">
        <v>2388</v>
      </c>
      <c r="H1823">
        <v>2415</v>
      </c>
      <c r="I1823" t="s">
        <v>107</v>
      </c>
      <c r="J1823">
        <v>1961509</v>
      </c>
      <c r="K1823">
        <v>139265329</v>
      </c>
      <c r="L1823">
        <v>27.41</v>
      </c>
      <c r="M1823">
        <v>1.897</v>
      </c>
    </row>
    <row r="1824" spans="1:13" x14ac:dyDescent="0.2">
      <c r="A1824" t="s">
        <v>365</v>
      </c>
      <c r="B1824" t="s">
        <v>95</v>
      </c>
      <c r="C1824">
        <v>54</v>
      </c>
      <c r="D1824">
        <v>11.786</v>
      </c>
      <c r="E1824">
        <f t="shared" si="28"/>
        <v>11.79</v>
      </c>
      <c r="F1824">
        <v>2415</v>
      </c>
      <c r="G1824">
        <v>2435</v>
      </c>
      <c r="H1824">
        <v>2452</v>
      </c>
      <c r="I1824" t="s">
        <v>107</v>
      </c>
      <c r="J1824">
        <v>1211954</v>
      </c>
      <c r="K1824">
        <v>75033033</v>
      </c>
      <c r="L1824">
        <v>14.77</v>
      </c>
      <c r="M1824">
        <v>1.022</v>
      </c>
    </row>
    <row r="1825" spans="1:13" x14ac:dyDescent="0.2">
      <c r="A1825" t="s">
        <v>365</v>
      </c>
      <c r="B1825" t="s">
        <v>96</v>
      </c>
      <c r="C1825">
        <v>55</v>
      </c>
      <c r="D1825">
        <v>11.92</v>
      </c>
      <c r="E1825">
        <f t="shared" si="28"/>
        <v>11.92</v>
      </c>
      <c r="F1825">
        <v>2452</v>
      </c>
      <c r="G1825">
        <v>2477</v>
      </c>
      <c r="H1825">
        <v>2494</v>
      </c>
      <c r="I1825" t="s">
        <v>107</v>
      </c>
      <c r="J1825">
        <v>1426393</v>
      </c>
      <c r="K1825">
        <v>99509196</v>
      </c>
      <c r="L1825">
        <v>19.59</v>
      </c>
      <c r="M1825">
        <v>1.3560000000000001</v>
      </c>
    </row>
    <row r="1826" spans="1:13" x14ac:dyDescent="0.2">
      <c r="A1826" t="s">
        <v>365</v>
      </c>
      <c r="B1826" t="s">
        <v>98</v>
      </c>
      <c r="C1826">
        <v>56</v>
      </c>
      <c r="D1826">
        <v>12.019</v>
      </c>
      <c r="E1826">
        <f t="shared" si="28"/>
        <v>12.02</v>
      </c>
      <c r="F1826">
        <v>2494</v>
      </c>
      <c r="G1826">
        <v>2509</v>
      </c>
      <c r="H1826">
        <v>2538</v>
      </c>
      <c r="I1826" t="s">
        <v>51</v>
      </c>
      <c r="J1826">
        <v>1334957</v>
      </c>
      <c r="K1826">
        <v>101903545</v>
      </c>
      <c r="L1826">
        <v>20.059999999999999</v>
      </c>
      <c r="M1826">
        <v>1.3879999999999999</v>
      </c>
    </row>
    <row r="1827" spans="1:13" x14ac:dyDescent="0.2">
      <c r="A1827" t="s">
        <v>365</v>
      </c>
      <c r="B1827" t="s">
        <v>99</v>
      </c>
      <c r="C1827">
        <v>57</v>
      </c>
      <c r="D1827">
        <v>12.131</v>
      </c>
      <c r="E1827">
        <f t="shared" si="28"/>
        <v>12.13</v>
      </c>
      <c r="F1827">
        <v>2538</v>
      </c>
      <c r="G1827">
        <v>2544</v>
      </c>
      <c r="H1827">
        <v>2570</v>
      </c>
      <c r="I1827" t="s">
        <v>51</v>
      </c>
      <c r="J1827">
        <v>1047223</v>
      </c>
      <c r="K1827">
        <v>52430487</v>
      </c>
      <c r="L1827">
        <v>10.32</v>
      </c>
      <c r="M1827">
        <v>0.71399999999999997</v>
      </c>
    </row>
    <row r="1828" spans="1:13" x14ac:dyDescent="0.2">
      <c r="A1828" t="s">
        <v>365</v>
      </c>
      <c r="B1828" t="s">
        <v>101</v>
      </c>
      <c r="C1828">
        <v>58</v>
      </c>
      <c r="D1828">
        <v>12.31</v>
      </c>
      <c r="E1828">
        <f t="shared" si="28"/>
        <v>12.31</v>
      </c>
      <c r="F1828">
        <v>2570</v>
      </c>
      <c r="G1828">
        <v>2601</v>
      </c>
      <c r="H1828">
        <v>2613</v>
      </c>
      <c r="I1828" t="s">
        <v>51</v>
      </c>
      <c r="J1828">
        <v>1296807</v>
      </c>
      <c r="K1828">
        <v>76511684</v>
      </c>
      <c r="L1828">
        <v>15.06</v>
      </c>
      <c r="M1828">
        <v>1.042</v>
      </c>
    </row>
    <row r="1829" spans="1:13" x14ac:dyDescent="0.2">
      <c r="A1829" t="s">
        <v>365</v>
      </c>
      <c r="B1829" t="s">
        <v>102</v>
      </c>
      <c r="C1829">
        <v>59</v>
      </c>
      <c r="D1829">
        <v>12.401999999999999</v>
      </c>
      <c r="E1829">
        <f t="shared" si="28"/>
        <v>12.4</v>
      </c>
      <c r="F1829">
        <v>2613</v>
      </c>
      <c r="G1829">
        <v>2630</v>
      </c>
      <c r="H1829">
        <v>2642</v>
      </c>
      <c r="I1829" t="s">
        <v>44</v>
      </c>
      <c r="J1829">
        <v>1644832</v>
      </c>
      <c r="K1829">
        <v>73088018</v>
      </c>
      <c r="L1829">
        <v>14.39</v>
      </c>
      <c r="M1829">
        <v>0.996</v>
      </c>
    </row>
    <row r="1830" spans="1:13" x14ac:dyDescent="0.2">
      <c r="A1830" t="s">
        <v>365</v>
      </c>
      <c r="B1830" t="s">
        <v>103</v>
      </c>
      <c r="C1830">
        <v>60</v>
      </c>
      <c r="D1830">
        <v>12.461</v>
      </c>
      <c r="E1830">
        <f t="shared" si="28"/>
        <v>12.46</v>
      </c>
      <c r="F1830">
        <v>2642</v>
      </c>
      <c r="G1830">
        <v>2648</v>
      </c>
      <c r="H1830">
        <v>2658</v>
      </c>
      <c r="I1830" t="s">
        <v>23</v>
      </c>
      <c r="J1830">
        <v>1381635</v>
      </c>
      <c r="K1830">
        <v>39685933</v>
      </c>
      <c r="L1830">
        <v>7.81</v>
      </c>
      <c r="M1830">
        <v>0.54100000000000004</v>
      </c>
    </row>
    <row r="1831" spans="1:13" x14ac:dyDescent="0.2">
      <c r="A1831" t="s">
        <v>365</v>
      </c>
      <c r="B1831" t="s">
        <v>104</v>
      </c>
      <c r="C1831">
        <v>61</v>
      </c>
      <c r="D1831">
        <v>12.532999999999999</v>
      </c>
      <c r="E1831">
        <f t="shared" si="28"/>
        <v>12.53</v>
      </c>
      <c r="F1831">
        <v>2658</v>
      </c>
      <c r="G1831">
        <v>2671</v>
      </c>
      <c r="H1831">
        <v>2721</v>
      </c>
      <c r="I1831" t="s">
        <v>34</v>
      </c>
      <c r="J1831">
        <v>2777236</v>
      </c>
      <c r="K1831">
        <v>186448588</v>
      </c>
      <c r="L1831">
        <v>36.700000000000003</v>
      </c>
      <c r="M1831">
        <v>2.54</v>
      </c>
    </row>
    <row r="1832" spans="1:13" x14ac:dyDescent="0.2">
      <c r="A1832" t="s">
        <v>365</v>
      </c>
      <c r="B1832" t="s">
        <v>105</v>
      </c>
      <c r="C1832">
        <v>62</v>
      </c>
      <c r="D1832">
        <v>12.728999999999999</v>
      </c>
      <c r="E1832">
        <f t="shared" si="28"/>
        <v>12.73</v>
      </c>
      <c r="F1832">
        <v>2721</v>
      </c>
      <c r="G1832">
        <v>2733</v>
      </c>
      <c r="H1832">
        <v>2746</v>
      </c>
      <c r="I1832" t="s">
        <v>34</v>
      </c>
      <c r="J1832">
        <v>862091</v>
      </c>
      <c r="K1832">
        <v>36419240</v>
      </c>
      <c r="L1832">
        <v>7.17</v>
      </c>
      <c r="M1832">
        <v>0.496</v>
      </c>
    </row>
    <row r="1833" spans="1:13" x14ac:dyDescent="0.2">
      <c r="A1833" t="s">
        <v>365</v>
      </c>
      <c r="B1833" t="s">
        <v>106</v>
      </c>
      <c r="C1833">
        <v>63</v>
      </c>
      <c r="D1833">
        <v>12.835000000000001</v>
      </c>
      <c r="E1833">
        <f t="shared" si="28"/>
        <v>12.84</v>
      </c>
      <c r="F1833">
        <v>2746</v>
      </c>
      <c r="G1833">
        <v>2766</v>
      </c>
      <c r="H1833">
        <v>2808</v>
      </c>
      <c r="I1833" t="s">
        <v>53</v>
      </c>
      <c r="J1833">
        <v>1131055</v>
      </c>
      <c r="K1833">
        <v>100046493</v>
      </c>
      <c r="L1833">
        <v>19.690000000000001</v>
      </c>
      <c r="M1833">
        <v>1.363</v>
      </c>
    </row>
    <row r="1834" spans="1:13" x14ac:dyDescent="0.2">
      <c r="A1834" t="s">
        <v>365</v>
      </c>
      <c r="B1834" t="s">
        <v>108</v>
      </c>
      <c r="C1834">
        <v>64</v>
      </c>
      <c r="D1834">
        <v>13.006</v>
      </c>
      <c r="E1834">
        <f t="shared" si="28"/>
        <v>13.01</v>
      </c>
      <c r="F1834">
        <v>2808</v>
      </c>
      <c r="G1834">
        <v>2821</v>
      </c>
      <c r="H1834">
        <v>2838</v>
      </c>
      <c r="I1834" t="s">
        <v>51</v>
      </c>
      <c r="J1834">
        <v>807294</v>
      </c>
      <c r="K1834">
        <v>39434186</v>
      </c>
      <c r="L1834">
        <v>7.76</v>
      </c>
      <c r="M1834">
        <v>0.53700000000000003</v>
      </c>
    </row>
    <row r="1835" spans="1:13" x14ac:dyDescent="0.2">
      <c r="A1835" t="s">
        <v>365</v>
      </c>
      <c r="B1835" t="s">
        <v>109</v>
      </c>
      <c r="C1835">
        <v>65</v>
      </c>
      <c r="D1835">
        <v>13.113</v>
      </c>
      <c r="E1835">
        <f t="shared" si="28"/>
        <v>13.11</v>
      </c>
      <c r="F1835">
        <v>2838</v>
      </c>
      <c r="G1835">
        <v>2855</v>
      </c>
      <c r="H1835">
        <v>2891</v>
      </c>
      <c r="I1835" t="s">
        <v>51</v>
      </c>
      <c r="J1835">
        <v>1085843</v>
      </c>
      <c r="K1835">
        <v>65159687</v>
      </c>
      <c r="L1835">
        <v>12.83</v>
      </c>
      <c r="M1835">
        <v>0.88800000000000001</v>
      </c>
    </row>
    <row r="1836" spans="1:13" x14ac:dyDescent="0.2">
      <c r="A1836" t="s">
        <v>365</v>
      </c>
      <c r="B1836" t="s">
        <v>111</v>
      </c>
      <c r="C1836">
        <v>66</v>
      </c>
      <c r="D1836">
        <v>13.301</v>
      </c>
      <c r="E1836">
        <f t="shared" si="28"/>
        <v>13.3</v>
      </c>
      <c r="F1836">
        <v>2891</v>
      </c>
      <c r="G1836">
        <v>2914</v>
      </c>
      <c r="H1836">
        <v>2925</v>
      </c>
      <c r="I1836" t="s">
        <v>51</v>
      </c>
      <c r="J1836">
        <v>556494</v>
      </c>
      <c r="K1836">
        <v>25984830</v>
      </c>
      <c r="L1836">
        <v>5.1100000000000003</v>
      </c>
      <c r="M1836">
        <v>0.35399999999999998</v>
      </c>
    </row>
    <row r="1837" spans="1:13" x14ac:dyDescent="0.2">
      <c r="A1837" t="s">
        <v>365</v>
      </c>
      <c r="B1837" t="s">
        <v>112</v>
      </c>
      <c r="C1837">
        <v>67</v>
      </c>
      <c r="D1837">
        <v>13.356999999999999</v>
      </c>
      <c r="E1837">
        <f t="shared" si="28"/>
        <v>13.36</v>
      </c>
      <c r="F1837">
        <v>2925</v>
      </c>
      <c r="G1837">
        <v>2932</v>
      </c>
      <c r="H1837">
        <v>2962</v>
      </c>
      <c r="I1837" t="s">
        <v>51</v>
      </c>
      <c r="J1837">
        <v>513996</v>
      </c>
      <c r="K1837">
        <v>23253798</v>
      </c>
      <c r="L1837">
        <v>4.58</v>
      </c>
      <c r="M1837">
        <v>0.317</v>
      </c>
    </row>
    <row r="1838" spans="1:13" x14ac:dyDescent="0.2">
      <c r="A1838" t="s">
        <v>365</v>
      </c>
      <c r="B1838" t="s">
        <v>113</v>
      </c>
      <c r="C1838">
        <v>68</v>
      </c>
      <c r="D1838">
        <v>13.539</v>
      </c>
      <c r="E1838">
        <f t="shared" si="28"/>
        <v>13.54</v>
      </c>
      <c r="F1838">
        <v>2962</v>
      </c>
      <c r="G1838">
        <v>2989</v>
      </c>
      <c r="H1838">
        <v>3012</v>
      </c>
      <c r="I1838" t="s">
        <v>51</v>
      </c>
      <c r="J1838">
        <v>823802</v>
      </c>
      <c r="K1838">
        <v>44593698</v>
      </c>
      <c r="L1838">
        <v>8.7799999999999994</v>
      </c>
      <c r="M1838">
        <v>0.60699999999999998</v>
      </c>
    </row>
    <row r="1839" spans="1:13" x14ac:dyDescent="0.2">
      <c r="A1839" t="s">
        <v>365</v>
      </c>
      <c r="B1839" t="s">
        <v>114</v>
      </c>
      <c r="C1839">
        <v>69</v>
      </c>
      <c r="D1839">
        <v>13.653</v>
      </c>
      <c r="E1839">
        <f t="shared" si="28"/>
        <v>13.65</v>
      </c>
      <c r="F1839">
        <v>3012</v>
      </c>
      <c r="G1839">
        <v>3025</v>
      </c>
      <c r="H1839">
        <v>3051</v>
      </c>
      <c r="I1839" t="s">
        <v>51</v>
      </c>
      <c r="J1839">
        <v>236424</v>
      </c>
      <c r="K1839">
        <v>12911981</v>
      </c>
      <c r="L1839">
        <v>2.54</v>
      </c>
      <c r="M1839">
        <v>0.17599999999999999</v>
      </c>
    </row>
    <row r="1840" spans="1:13" x14ac:dyDescent="0.2">
      <c r="A1840" t="s">
        <v>365</v>
      </c>
      <c r="B1840" t="s">
        <v>115</v>
      </c>
      <c r="C1840">
        <v>70</v>
      </c>
      <c r="D1840">
        <v>13.821</v>
      </c>
      <c r="E1840">
        <f t="shared" si="28"/>
        <v>13.82</v>
      </c>
      <c r="F1840">
        <v>3051</v>
      </c>
      <c r="G1840">
        <v>3079</v>
      </c>
      <c r="H1840">
        <v>3090</v>
      </c>
      <c r="I1840" t="s">
        <v>51</v>
      </c>
      <c r="J1840">
        <v>200120</v>
      </c>
      <c r="K1840">
        <v>11556874</v>
      </c>
      <c r="L1840">
        <v>2.27</v>
      </c>
      <c r="M1840">
        <v>0.157</v>
      </c>
    </row>
    <row r="1841" spans="1:13" x14ac:dyDescent="0.2">
      <c r="A1841" t="s">
        <v>365</v>
      </c>
      <c r="B1841" t="s">
        <v>116</v>
      </c>
      <c r="C1841">
        <v>71</v>
      </c>
      <c r="D1841">
        <v>13.897</v>
      </c>
      <c r="E1841">
        <f t="shared" si="28"/>
        <v>13.9</v>
      </c>
      <c r="F1841">
        <v>3090</v>
      </c>
      <c r="G1841">
        <v>3103</v>
      </c>
      <c r="H1841">
        <v>3122</v>
      </c>
      <c r="I1841" t="s">
        <v>51</v>
      </c>
      <c r="J1841">
        <v>305353</v>
      </c>
      <c r="K1841">
        <v>13752878</v>
      </c>
      <c r="L1841">
        <v>2.71</v>
      </c>
      <c r="M1841">
        <v>0.187</v>
      </c>
    </row>
    <row r="1842" spans="1:13" x14ac:dyDescent="0.2">
      <c r="A1842" t="s">
        <v>365</v>
      </c>
      <c r="B1842" t="s">
        <v>117</v>
      </c>
      <c r="C1842">
        <v>72</v>
      </c>
      <c r="D1842">
        <v>13.986000000000001</v>
      </c>
      <c r="E1842">
        <f t="shared" si="28"/>
        <v>13.99</v>
      </c>
      <c r="F1842">
        <v>3122</v>
      </c>
      <c r="G1842">
        <v>3131</v>
      </c>
      <c r="H1842">
        <v>3154</v>
      </c>
      <c r="I1842" t="s">
        <v>51</v>
      </c>
      <c r="J1842">
        <v>265650</v>
      </c>
      <c r="K1842">
        <v>11818959</v>
      </c>
      <c r="L1842">
        <v>2.33</v>
      </c>
      <c r="M1842">
        <v>0.161</v>
      </c>
    </row>
    <row r="1843" spans="1:13" x14ac:dyDescent="0.2">
      <c r="A1843" t="s">
        <v>365</v>
      </c>
      <c r="B1843" t="s">
        <v>118</v>
      </c>
      <c r="C1843">
        <v>73</v>
      </c>
      <c r="D1843">
        <v>14.254</v>
      </c>
      <c r="E1843">
        <f t="shared" si="28"/>
        <v>14.25</v>
      </c>
      <c r="F1843">
        <v>3186</v>
      </c>
      <c r="G1843">
        <v>3215</v>
      </c>
      <c r="H1843">
        <v>3261</v>
      </c>
      <c r="I1843" t="s">
        <v>53</v>
      </c>
      <c r="J1843">
        <v>820536</v>
      </c>
      <c r="K1843">
        <v>40621881</v>
      </c>
      <c r="L1843">
        <v>8</v>
      </c>
      <c r="M1843">
        <v>0.55300000000000005</v>
      </c>
    </row>
    <row r="1844" spans="1:13" x14ac:dyDescent="0.2">
      <c r="A1844" t="s">
        <v>365</v>
      </c>
      <c r="B1844" t="s">
        <v>119</v>
      </c>
      <c r="C1844">
        <v>74</v>
      </c>
      <c r="D1844">
        <v>14.436999999999999</v>
      </c>
      <c r="E1844">
        <f t="shared" si="28"/>
        <v>14.44</v>
      </c>
      <c r="F1844">
        <v>3261</v>
      </c>
      <c r="G1844">
        <v>3273</v>
      </c>
      <c r="H1844">
        <v>3284</v>
      </c>
      <c r="I1844" t="s">
        <v>53</v>
      </c>
      <c r="J1844">
        <v>148009</v>
      </c>
      <c r="K1844">
        <v>4808148</v>
      </c>
      <c r="L1844">
        <v>0.95</v>
      </c>
      <c r="M1844">
        <v>6.5000000000000002E-2</v>
      </c>
    </row>
    <row r="1845" spans="1:13" x14ac:dyDescent="0.2">
      <c r="A1845" t="s">
        <v>365</v>
      </c>
      <c r="B1845" t="s">
        <v>120</v>
      </c>
      <c r="C1845">
        <v>75</v>
      </c>
      <c r="D1845">
        <v>14.509</v>
      </c>
      <c r="E1845">
        <f t="shared" si="28"/>
        <v>14.51</v>
      </c>
      <c r="F1845">
        <v>3284</v>
      </c>
      <c r="G1845">
        <v>3296</v>
      </c>
      <c r="H1845">
        <v>3305</v>
      </c>
      <c r="I1845" t="s">
        <v>53</v>
      </c>
      <c r="J1845">
        <v>135651</v>
      </c>
      <c r="K1845">
        <v>4363266</v>
      </c>
      <c r="L1845">
        <v>0.86</v>
      </c>
      <c r="M1845">
        <v>5.8999999999999997E-2</v>
      </c>
    </row>
    <row r="1846" spans="1:13" x14ac:dyDescent="0.2">
      <c r="A1846" t="s">
        <v>365</v>
      </c>
      <c r="B1846" t="s">
        <v>121</v>
      </c>
      <c r="C1846">
        <v>76</v>
      </c>
      <c r="D1846">
        <v>14.593999999999999</v>
      </c>
      <c r="E1846">
        <f t="shared" si="28"/>
        <v>14.59</v>
      </c>
      <c r="F1846">
        <v>3305</v>
      </c>
      <c r="G1846">
        <v>3323</v>
      </c>
      <c r="H1846">
        <v>3337</v>
      </c>
      <c r="I1846" t="s">
        <v>53</v>
      </c>
      <c r="J1846">
        <v>316654</v>
      </c>
      <c r="K1846">
        <v>13538399</v>
      </c>
      <c r="L1846">
        <v>2.66</v>
      </c>
      <c r="M1846">
        <v>0.184</v>
      </c>
    </row>
    <row r="1847" spans="1:13" x14ac:dyDescent="0.2">
      <c r="A1847" t="s">
        <v>365</v>
      </c>
      <c r="B1847" t="s">
        <v>122</v>
      </c>
      <c r="C1847">
        <v>77</v>
      </c>
      <c r="D1847">
        <v>14.711</v>
      </c>
      <c r="E1847">
        <f t="shared" si="28"/>
        <v>14.71</v>
      </c>
      <c r="F1847">
        <v>3337</v>
      </c>
      <c r="G1847">
        <v>3360</v>
      </c>
      <c r="H1847">
        <v>3377</v>
      </c>
      <c r="I1847" t="s">
        <v>53</v>
      </c>
      <c r="J1847">
        <v>320977</v>
      </c>
      <c r="K1847">
        <v>16127939</v>
      </c>
      <c r="L1847">
        <v>3.17</v>
      </c>
      <c r="M1847">
        <v>0.22</v>
      </c>
    </row>
    <row r="1848" spans="1:13" x14ac:dyDescent="0.2">
      <c r="A1848" t="s">
        <v>365</v>
      </c>
      <c r="B1848" t="s">
        <v>123</v>
      </c>
      <c r="C1848">
        <v>78</v>
      </c>
      <c r="D1848">
        <v>14.829000000000001</v>
      </c>
      <c r="E1848">
        <f t="shared" si="28"/>
        <v>14.83</v>
      </c>
      <c r="F1848">
        <v>3377</v>
      </c>
      <c r="G1848">
        <v>3397</v>
      </c>
      <c r="H1848">
        <v>3407</v>
      </c>
      <c r="I1848" t="s">
        <v>53</v>
      </c>
      <c r="J1848">
        <v>431373</v>
      </c>
      <c r="K1848">
        <v>15723533</v>
      </c>
      <c r="L1848">
        <v>3.09</v>
      </c>
      <c r="M1848">
        <v>0.214</v>
      </c>
    </row>
    <row r="1849" spans="1:13" x14ac:dyDescent="0.2">
      <c r="A1849" t="s">
        <v>365</v>
      </c>
      <c r="B1849" t="s">
        <v>124</v>
      </c>
      <c r="C1849">
        <v>79</v>
      </c>
      <c r="D1849">
        <v>14.884</v>
      </c>
      <c r="E1849">
        <f t="shared" si="28"/>
        <v>14.88</v>
      </c>
      <c r="F1849">
        <v>3407</v>
      </c>
      <c r="G1849">
        <v>3415</v>
      </c>
      <c r="H1849">
        <v>3449</v>
      </c>
      <c r="I1849" t="s">
        <v>53</v>
      </c>
      <c r="J1849">
        <v>362593</v>
      </c>
      <c r="K1849">
        <v>14038479</v>
      </c>
      <c r="L1849">
        <v>2.76</v>
      </c>
      <c r="M1849">
        <v>0.191</v>
      </c>
    </row>
    <row r="1850" spans="1:13" x14ac:dyDescent="0.2">
      <c r="A1850" t="s">
        <v>365</v>
      </c>
      <c r="B1850" t="s">
        <v>125</v>
      </c>
      <c r="C1850">
        <v>80</v>
      </c>
      <c r="D1850">
        <v>15.058</v>
      </c>
      <c r="E1850">
        <f t="shared" si="28"/>
        <v>15.06</v>
      </c>
      <c r="F1850">
        <v>3449</v>
      </c>
      <c r="G1850">
        <v>3470</v>
      </c>
      <c r="H1850">
        <v>3485</v>
      </c>
      <c r="I1850" t="s">
        <v>48</v>
      </c>
      <c r="J1850">
        <v>239308</v>
      </c>
      <c r="K1850">
        <v>11355693</v>
      </c>
      <c r="L1850">
        <v>2.2400000000000002</v>
      </c>
      <c r="M1850">
        <v>0.155</v>
      </c>
    </row>
    <row r="1851" spans="1:13" x14ac:dyDescent="0.2">
      <c r="A1851" t="s">
        <v>365</v>
      </c>
      <c r="B1851" t="s">
        <v>126</v>
      </c>
      <c r="C1851">
        <v>81</v>
      </c>
      <c r="D1851">
        <v>15.146000000000001</v>
      </c>
      <c r="E1851">
        <f t="shared" si="28"/>
        <v>15.15</v>
      </c>
      <c r="F1851">
        <v>3485</v>
      </c>
      <c r="G1851">
        <v>3497</v>
      </c>
      <c r="H1851">
        <v>3507</v>
      </c>
      <c r="I1851" t="s">
        <v>48</v>
      </c>
      <c r="J1851">
        <v>470589</v>
      </c>
      <c r="K1851">
        <v>14902045</v>
      </c>
      <c r="L1851">
        <v>2.93</v>
      </c>
      <c r="M1851">
        <v>0.20300000000000001</v>
      </c>
    </row>
    <row r="1852" spans="1:13" x14ac:dyDescent="0.2">
      <c r="A1852" t="s">
        <v>365</v>
      </c>
      <c r="B1852" t="s">
        <v>127</v>
      </c>
      <c r="C1852">
        <v>82</v>
      </c>
      <c r="D1852">
        <v>15.2</v>
      </c>
      <c r="E1852">
        <f t="shared" si="28"/>
        <v>15.2</v>
      </c>
      <c r="F1852">
        <v>3507</v>
      </c>
      <c r="G1852">
        <v>3515</v>
      </c>
      <c r="H1852">
        <v>3546</v>
      </c>
      <c r="I1852" t="s">
        <v>60</v>
      </c>
      <c r="J1852">
        <v>363805</v>
      </c>
      <c r="K1852">
        <v>17946224</v>
      </c>
      <c r="L1852">
        <v>3.53</v>
      </c>
      <c r="M1852">
        <v>0.24399999999999999</v>
      </c>
    </row>
    <row r="1853" spans="1:13" x14ac:dyDescent="0.2">
      <c r="A1853" t="s">
        <v>365</v>
      </c>
      <c r="B1853" t="s">
        <v>144</v>
      </c>
      <c r="C1853">
        <v>83</v>
      </c>
      <c r="D1853">
        <v>15.356</v>
      </c>
      <c r="E1853">
        <f t="shared" si="28"/>
        <v>15.36</v>
      </c>
      <c r="F1853">
        <v>3546</v>
      </c>
      <c r="G1853">
        <v>3564</v>
      </c>
      <c r="H1853">
        <v>3593</v>
      </c>
      <c r="I1853" t="s">
        <v>60</v>
      </c>
      <c r="J1853">
        <v>815683</v>
      </c>
      <c r="K1853">
        <v>35104873</v>
      </c>
      <c r="L1853">
        <v>6.91</v>
      </c>
      <c r="M1853">
        <v>0.47799999999999998</v>
      </c>
    </row>
    <row r="1854" spans="1:13" x14ac:dyDescent="0.2">
      <c r="A1854" t="s">
        <v>365</v>
      </c>
      <c r="B1854" t="s">
        <v>145</v>
      </c>
      <c r="C1854">
        <v>84</v>
      </c>
      <c r="D1854">
        <v>15.548999999999999</v>
      </c>
      <c r="E1854">
        <f t="shared" si="28"/>
        <v>15.55</v>
      </c>
      <c r="F1854">
        <v>3593</v>
      </c>
      <c r="G1854">
        <v>3625</v>
      </c>
      <c r="H1854">
        <v>3671</v>
      </c>
      <c r="I1854" t="s">
        <v>60</v>
      </c>
      <c r="J1854">
        <v>2418321</v>
      </c>
      <c r="K1854">
        <v>96387009</v>
      </c>
      <c r="L1854">
        <v>18.97</v>
      </c>
      <c r="M1854">
        <v>1.3129999999999999</v>
      </c>
    </row>
    <row r="1855" spans="1:13" x14ac:dyDescent="0.2">
      <c r="A1855" t="s">
        <v>365</v>
      </c>
      <c r="B1855" t="s">
        <v>146</v>
      </c>
      <c r="C1855">
        <v>85</v>
      </c>
      <c r="D1855">
        <v>15.771000000000001</v>
      </c>
      <c r="E1855">
        <f t="shared" si="28"/>
        <v>15.77</v>
      </c>
      <c r="F1855">
        <v>3671</v>
      </c>
      <c r="G1855">
        <v>3695</v>
      </c>
      <c r="H1855">
        <v>3718</v>
      </c>
      <c r="I1855" t="s">
        <v>60</v>
      </c>
      <c r="J1855">
        <v>297743</v>
      </c>
      <c r="K1855">
        <v>11673465</v>
      </c>
      <c r="L1855">
        <v>2.2999999999999998</v>
      </c>
      <c r="M1855">
        <v>0.159</v>
      </c>
    </row>
    <row r="1856" spans="1:13" x14ac:dyDescent="0.2">
      <c r="A1856" t="s">
        <v>365</v>
      </c>
      <c r="B1856" t="s">
        <v>147</v>
      </c>
      <c r="C1856">
        <v>86</v>
      </c>
      <c r="D1856">
        <v>15.945</v>
      </c>
      <c r="E1856">
        <f t="shared" si="28"/>
        <v>15.95</v>
      </c>
      <c r="F1856">
        <v>3718</v>
      </c>
      <c r="G1856">
        <v>3750</v>
      </c>
      <c r="H1856">
        <v>3762</v>
      </c>
      <c r="I1856" t="s">
        <v>60</v>
      </c>
      <c r="J1856">
        <v>141599</v>
      </c>
      <c r="K1856">
        <v>7975280</v>
      </c>
      <c r="L1856">
        <v>1.57</v>
      </c>
      <c r="M1856">
        <v>0.109</v>
      </c>
    </row>
    <row r="1857" spans="1:13" x14ac:dyDescent="0.2">
      <c r="A1857" t="s">
        <v>365</v>
      </c>
      <c r="B1857" t="s">
        <v>148</v>
      </c>
      <c r="C1857">
        <v>87</v>
      </c>
      <c r="D1857">
        <v>16.03</v>
      </c>
      <c r="E1857">
        <f t="shared" si="28"/>
        <v>16.03</v>
      </c>
      <c r="F1857">
        <v>3762</v>
      </c>
      <c r="G1857">
        <v>3777</v>
      </c>
      <c r="H1857">
        <v>3797</v>
      </c>
      <c r="I1857" t="s">
        <v>53</v>
      </c>
      <c r="J1857">
        <v>140781</v>
      </c>
      <c r="K1857">
        <v>5285161</v>
      </c>
      <c r="L1857">
        <v>1.04</v>
      </c>
      <c r="M1857">
        <v>7.1999999999999995E-2</v>
      </c>
    </row>
    <row r="1858" spans="1:13" x14ac:dyDescent="0.2">
      <c r="A1858" t="s">
        <v>365</v>
      </c>
      <c r="B1858" t="s">
        <v>149</v>
      </c>
      <c r="C1858">
        <v>88</v>
      </c>
      <c r="D1858">
        <v>16.146999999999998</v>
      </c>
      <c r="E1858">
        <f t="shared" si="28"/>
        <v>16.149999999999999</v>
      </c>
      <c r="F1858">
        <v>3797</v>
      </c>
      <c r="G1858">
        <v>3814</v>
      </c>
      <c r="H1858">
        <v>3836</v>
      </c>
      <c r="I1858" t="s">
        <v>53</v>
      </c>
      <c r="J1858">
        <v>93285</v>
      </c>
      <c r="K1858">
        <v>3666891</v>
      </c>
      <c r="L1858">
        <v>0.72</v>
      </c>
      <c r="M1858">
        <v>0.05</v>
      </c>
    </row>
    <row r="1859" spans="1:13" x14ac:dyDescent="0.2">
      <c r="A1859" t="s">
        <v>365</v>
      </c>
      <c r="B1859" t="s">
        <v>150</v>
      </c>
      <c r="C1859">
        <v>89</v>
      </c>
      <c r="D1859">
        <v>16.373999999999999</v>
      </c>
      <c r="E1859">
        <f t="shared" ref="E1859:E1922" si="29">ROUND(D1859,2)</f>
        <v>16.37</v>
      </c>
      <c r="F1859">
        <v>3862</v>
      </c>
      <c r="G1859">
        <v>3886</v>
      </c>
      <c r="H1859">
        <v>3893</v>
      </c>
      <c r="I1859" t="s">
        <v>53</v>
      </c>
      <c r="J1859">
        <v>147291</v>
      </c>
      <c r="K1859">
        <v>4583105</v>
      </c>
      <c r="L1859">
        <v>0.9</v>
      </c>
      <c r="M1859">
        <v>6.2E-2</v>
      </c>
    </row>
    <row r="1860" spans="1:13" x14ac:dyDescent="0.2">
      <c r="A1860" t="s">
        <v>365</v>
      </c>
      <c r="B1860" t="s">
        <v>151</v>
      </c>
      <c r="C1860">
        <v>90</v>
      </c>
      <c r="D1860">
        <v>16.442</v>
      </c>
      <c r="E1860">
        <f t="shared" si="29"/>
        <v>16.440000000000001</v>
      </c>
      <c r="F1860">
        <v>3893</v>
      </c>
      <c r="G1860">
        <v>3907</v>
      </c>
      <c r="H1860">
        <v>3928</v>
      </c>
      <c r="I1860" t="s">
        <v>53</v>
      </c>
      <c r="J1860">
        <v>374145</v>
      </c>
      <c r="K1860">
        <v>12047280</v>
      </c>
      <c r="L1860">
        <v>2.37</v>
      </c>
      <c r="M1860">
        <v>0.16400000000000001</v>
      </c>
    </row>
    <row r="1861" spans="1:13" x14ac:dyDescent="0.2">
      <c r="A1861" t="s">
        <v>365</v>
      </c>
      <c r="B1861" t="s">
        <v>152</v>
      </c>
      <c r="C1861">
        <v>91</v>
      </c>
      <c r="D1861">
        <v>16.54</v>
      </c>
      <c r="E1861">
        <f t="shared" si="29"/>
        <v>16.54</v>
      </c>
      <c r="F1861">
        <v>3928</v>
      </c>
      <c r="G1861">
        <v>3938</v>
      </c>
      <c r="H1861">
        <v>3963</v>
      </c>
      <c r="I1861" t="s">
        <v>53</v>
      </c>
      <c r="J1861">
        <v>81103</v>
      </c>
      <c r="K1861">
        <v>2957073</v>
      </c>
      <c r="L1861">
        <v>0.57999999999999996</v>
      </c>
      <c r="M1861">
        <v>0.04</v>
      </c>
    </row>
    <row r="1862" spans="1:13" x14ac:dyDescent="0.2">
      <c r="A1862" t="s">
        <v>365</v>
      </c>
      <c r="B1862" t="s">
        <v>153</v>
      </c>
      <c r="C1862">
        <v>92</v>
      </c>
      <c r="D1862">
        <v>16.719000000000001</v>
      </c>
      <c r="E1862">
        <f t="shared" si="29"/>
        <v>16.72</v>
      </c>
      <c r="F1862">
        <v>3963</v>
      </c>
      <c r="G1862">
        <v>3995</v>
      </c>
      <c r="H1862">
        <v>4022</v>
      </c>
      <c r="I1862" t="s">
        <v>53</v>
      </c>
      <c r="J1862">
        <v>277674</v>
      </c>
      <c r="K1862">
        <v>9750380</v>
      </c>
      <c r="L1862">
        <v>1.92</v>
      </c>
      <c r="M1862">
        <v>0.13300000000000001</v>
      </c>
    </row>
    <row r="1863" spans="1:13" x14ac:dyDescent="0.2">
      <c r="A1863" t="s">
        <v>365</v>
      </c>
      <c r="B1863" t="s">
        <v>154</v>
      </c>
      <c r="C1863">
        <v>93</v>
      </c>
      <c r="D1863">
        <v>16.905999999999999</v>
      </c>
      <c r="E1863">
        <f t="shared" si="29"/>
        <v>16.91</v>
      </c>
      <c r="F1863">
        <v>4022</v>
      </c>
      <c r="G1863">
        <v>4054</v>
      </c>
      <c r="H1863">
        <v>4074</v>
      </c>
      <c r="I1863" t="s">
        <v>53</v>
      </c>
      <c r="J1863">
        <v>2369425</v>
      </c>
      <c r="K1863">
        <v>65968330</v>
      </c>
      <c r="L1863">
        <v>12.98</v>
      </c>
      <c r="M1863">
        <v>0.89900000000000002</v>
      </c>
    </row>
    <row r="1864" spans="1:13" x14ac:dyDescent="0.2">
      <c r="A1864" t="s">
        <v>365</v>
      </c>
      <c r="B1864" t="s">
        <v>155</v>
      </c>
      <c r="C1864">
        <v>94</v>
      </c>
      <c r="D1864">
        <v>17.03</v>
      </c>
      <c r="E1864">
        <f t="shared" si="29"/>
        <v>17.03</v>
      </c>
      <c r="F1864">
        <v>4074</v>
      </c>
      <c r="G1864">
        <v>4093</v>
      </c>
      <c r="H1864">
        <v>4117</v>
      </c>
      <c r="I1864" t="s">
        <v>53</v>
      </c>
      <c r="J1864">
        <v>56149</v>
      </c>
      <c r="K1864">
        <v>3062088</v>
      </c>
      <c r="L1864">
        <v>0.6</v>
      </c>
      <c r="M1864">
        <v>4.2000000000000003E-2</v>
      </c>
    </row>
    <row r="1865" spans="1:13" x14ac:dyDescent="0.2">
      <c r="A1865" t="s">
        <v>365</v>
      </c>
      <c r="B1865" t="s">
        <v>206</v>
      </c>
      <c r="C1865">
        <v>95</v>
      </c>
      <c r="D1865">
        <v>17.181000000000001</v>
      </c>
      <c r="E1865">
        <f t="shared" si="29"/>
        <v>17.18</v>
      </c>
      <c r="F1865">
        <v>4117</v>
      </c>
      <c r="G1865">
        <v>4141</v>
      </c>
      <c r="H1865">
        <v>4171</v>
      </c>
      <c r="I1865" t="s">
        <v>64</v>
      </c>
      <c r="J1865">
        <v>424115</v>
      </c>
      <c r="K1865">
        <v>21118036</v>
      </c>
      <c r="L1865">
        <v>4.16</v>
      </c>
      <c r="M1865">
        <v>0.28799999999999998</v>
      </c>
    </row>
    <row r="1866" spans="1:13" x14ac:dyDescent="0.2">
      <c r="A1866" t="s">
        <v>365</v>
      </c>
      <c r="B1866" t="s">
        <v>207</v>
      </c>
      <c r="C1866">
        <v>96</v>
      </c>
      <c r="D1866">
        <v>17.303999999999998</v>
      </c>
      <c r="E1866">
        <f t="shared" si="29"/>
        <v>17.3</v>
      </c>
      <c r="F1866">
        <v>4171</v>
      </c>
      <c r="G1866">
        <v>4180</v>
      </c>
      <c r="H1866">
        <v>4194</v>
      </c>
      <c r="I1866" t="s">
        <v>53</v>
      </c>
      <c r="J1866">
        <v>104347</v>
      </c>
      <c r="K1866">
        <v>3208303</v>
      </c>
      <c r="L1866">
        <v>0.63</v>
      </c>
      <c r="M1866">
        <v>4.3999999999999997E-2</v>
      </c>
    </row>
    <row r="1867" spans="1:13" x14ac:dyDescent="0.2">
      <c r="A1867" t="s">
        <v>365</v>
      </c>
      <c r="B1867" t="s">
        <v>208</v>
      </c>
      <c r="C1867">
        <v>97</v>
      </c>
      <c r="D1867">
        <v>17.443000000000001</v>
      </c>
      <c r="E1867">
        <f t="shared" si="29"/>
        <v>17.440000000000001</v>
      </c>
      <c r="F1867">
        <v>4194</v>
      </c>
      <c r="G1867">
        <v>4224</v>
      </c>
      <c r="H1867">
        <v>4257</v>
      </c>
      <c r="I1867" t="s">
        <v>53</v>
      </c>
      <c r="J1867">
        <v>475542</v>
      </c>
      <c r="K1867">
        <v>24973529</v>
      </c>
      <c r="L1867">
        <v>4.92</v>
      </c>
      <c r="M1867">
        <v>0.34</v>
      </c>
    </row>
    <row r="1868" spans="1:13" x14ac:dyDescent="0.2">
      <c r="A1868" t="s">
        <v>365</v>
      </c>
      <c r="B1868" t="s">
        <v>209</v>
      </c>
      <c r="C1868">
        <v>98</v>
      </c>
      <c r="D1868">
        <v>17.587</v>
      </c>
      <c r="E1868">
        <f t="shared" si="29"/>
        <v>17.59</v>
      </c>
      <c r="F1868">
        <v>4257</v>
      </c>
      <c r="G1868">
        <v>4269</v>
      </c>
      <c r="H1868">
        <v>4283</v>
      </c>
      <c r="I1868" t="s">
        <v>53</v>
      </c>
      <c r="J1868">
        <v>201564</v>
      </c>
      <c r="K1868">
        <v>6831641</v>
      </c>
      <c r="L1868">
        <v>1.34</v>
      </c>
      <c r="M1868">
        <v>9.2999999999999999E-2</v>
      </c>
    </row>
    <row r="1869" spans="1:13" x14ac:dyDescent="0.2">
      <c r="A1869" t="s">
        <v>365</v>
      </c>
      <c r="B1869" t="s">
        <v>210</v>
      </c>
      <c r="C1869">
        <v>99</v>
      </c>
      <c r="D1869">
        <v>17.693999999999999</v>
      </c>
      <c r="E1869">
        <f t="shared" si="29"/>
        <v>17.690000000000001</v>
      </c>
      <c r="F1869">
        <v>4283</v>
      </c>
      <c r="G1869">
        <v>4303</v>
      </c>
      <c r="H1869">
        <v>4317</v>
      </c>
      <c r="I1869" t="s">
        <v>53</v>
      </c>
      <c r="J1869">
        <v>546918</v>
      </c>
      <c r="K1869">
        <v>18732241</v>
      </c>
      <c r="L1869">
        <v>3.69</v>
      </c>
      <c r="M1869">
        <v>0.255</v>
      </c>
    </row>
    <row r="1870" spans="1:13" x14ac:dyDescent="0.2">
      <c r="A1870" t="s">
        <v>365</v>
      </c>
      <c r="B1870" t="s">
        <v>211</v>
      </c>
      <c r="C1870">
        <v>100</v>
      </c>
      <c r="D1870">
        <v>17.751999999999999</v>
      </c>
      <c r="E1870">
        <f t="shared" si="29"/>
        <v>17.75</v>
      </c>
      <c r="F1870">
        <v>4317</v>
      </c>
      <c r="G1870">
        <v>4322</v>
      </c>
      <c r="H1870">
        <v>4334</v>
      </c>
      <c r="I1870" t="s">
        <v>53</v>
      </c>
      <c r="J1870">
        <v>210270</v>
      </c>
      <c r="K1870">
        <v>6239409</v>
      </c>
      <c r="L1870">
        <v>1.23</v>
      </c>
      <c r="M1870">
        <v>8.5000000000000006E-2</v>
      </c>
    </row>
    <row r="1871" spans="1:13" x14ac:dyDescent="0.2">
      <c r="A1871" t="s">
        <v>365</v>
      </c>
      <c r="B1871" t="s">
        <v>212</v>
      </c>
      <c r="C1871">
        <v>101</v>
      </c>
      <c r="D1871">
        <v>17.838999999999999</v>
      </c>
      <c r="E1871">
        <f t="shared" si="29"/>
        <v>17.84</v>
      </c>
      <c r="F1871">
        <v>4334</v>
      </c>
      <c r="G1871">
        <v>4349</v>
      </c>
      <c r="H1871">
        <v>4361</v>
      </c>
      <c r="I1871" t="s">
        <v>53</v>
      </c>
      <c r="J1871">
        <v>252391</v>
      </c>
      <c r="K1871">
        <v>10331352</v>
      </c>
      <c r="L1871">
        <v>2.0299999999999998</v>
      </c>
      <c r="M1871">
        <v>0.14099999999999999</v>
      </c>
    </row>
    <row r="1872" spans="1:13" x14ac:dyDescent="0.2">
      <c r="A1872" t="s">
        <v>365</v>
      </c>
      <c r="B1872" t="s">
        <v>213</v>
      </c>
      <c r="C1872">
        <v>102</v>
      </c>
      <c r="D1872">
        <v>17.925000000000001</v>
      </c>
      <c r="E1872">
        <f t="shared" si="29"/>
        <v>17.93</v>
      </c>
      <c r="F1872">
        <v>4361</v>
      </c>
      <c r="G1872">
        <v>4376</v>
      </c>
      <c r="H1872">
        <v>4387</v>
      </c>
      <c r="I1872" t="s">
        <v>53</v>
      </c>
      <c r="J1872">
        <v>260363</v>
      </c>
      <c r="K1872">
        <v>11740134</v>
      </c>
      <c r="L1872">
        <v>2.31</v>
      </c>
      <c r="M1872">
        <v>0.16</v>
      </c>
    </row>
    <row r="1873" spans="1:13" x14ac:dyDescent="0.2">
      <c r="A1873" t="s">
        <v>365</v>
      </c>
      <c r="B1873" t="s">
        <v>214</v>
      </c>
      <c r="C1873">
        <v>103</v>
      </c>
      <c r="D1873">
        <v>18.007999999999999</v>
      </c>
      <c r="E1873">
        <f t="shared" si="29"/>
        <v>18.010000000000002</v>
      </c>
      <c r="F1873">
        <v>4387</v>
      </c>
      <c r="G1873">
        <v>4403</v>
      </c>
      <c r="H1873">
        <v>4410</v>
      </c>
      <c r="I1873" t="s">
        <v>53</v>
      </c>
      <c r="J1873">
        <v>288001</v>
      </c>
      <c r="K1873">
        <v>11381405</v>
      </c>
      <c r="L1873">
        <v>2.2400000000000002</v>
      </c>
      <c r="M1873">
        <v>0.155</v>
      </c>
    </row>
    <row r="1874" spans="1:13" x14ac:dyDescent="0.2">
      <c r="A1874" t="s">
        <v>365</v>
      </c>
      <c r="B1874" t="s">
        <v>215</v>
      </c>
      <c r="C1874">
        <v>104</v>
      </c>
      <c r="D1874">
        <v>18.036999999999999</v>
      </c>
      <c r="E1874">
        <f t="shared" si="29"/>
        <v>18.04</v>
      </c>
      <c r="F1874">
        <v>4410</v>
      </c>
      <c r="G1874">
        <v>4412</v>
      </c>
      <c r="H1874">
        <v>4429</v>
      </c>
      <c r="I1874" t="s">
        <v>53</v>
      </c>
      <c r="J1874">
        <v>287786</v>
      </c>
      <c r="K1874">
        <v>7453190</v>
      </c>
      <c r="L1874">
        <v>1.47</v>
      </c>
      <c r="M1874">
        <v>0.10199999999999999</v>
      </c>
    </row>
    <row r="1875" spans="1:13" x14ac:dyDescent="0.2">
      <c r="A1875" t="s">
        <v>365</v>
      </c>
      <c r="B1875" t="s">
        <v>216</v>
      </c>
      <c r="C1875">
        <v>105</v>
      </c>
      <c r="D1875">
        <v>18.148</v>
      </c>
      <c r="E1875">
        <f t="shared" si="29"/>
        <v>18.149999999999999</v>
      </c>
      <c r="F1875">
        <v>4429</v>
      </c>
      <c r="G1875">
        <v>4447</v>
      </c>
      <c r="H1875">
        <v>4457</v>
      </c>
      <c r="I1875" t="s">
        <v>53</v>
      </c>
      <c r="J1875">
        <v>581155</v>
      </c>
      <c r="K1875">
        <v>20728076</v>
      </c>
      <c r="L1875">
        <v>4.08</v>
      </c>
      <c r="M1875">
        <v>0.28199999999999997</v>
      </c>
    </row>
    <row r="1876" spans="1:13" x14ac:dyDescent="0.2">
      <c r="A1876" t="s">
        <v>365</v>
      </c>
      <c r="B1876" t="s">
        <v>217</v>
      </c>
      <c r="C1876">
        <v>106</v>
      </c>
      <c r="D1876">
        <v>18.216999999999999</v>
      </c>
      <c r="E1876">
        <f t="shared" si="29"/>
        <v>18.22</v>
      </c>
      <c r="F1876">
        <v>4457</v>
      </c>
      <c r="G1876">
        <v>4469</v>
      </c>
      <c r="H1876">
        <v>4484</v>
      </c>
      <c r="I1876" t="s">
        <v>53</v>
      </c>
      <c r="J1876">
        <v>629353</v>
      </c>
      <c r="K1876">
        <v>21776917</v>
      </c>
      <c r="L1876">
        <v>4.29</v>
      </c>
      <c r="M1876">
        <v>0.29699999999999999</v>
      </c>
    </row>
    <row r="1877" spans="1:13" x14ac:dyDescent="0.2">
      <c r="A1877" t="s">
        <v>365</v>
      </c>
      <c r="B1877" t="s">
        <v>218</v>
      </c>
      <c r="C1877">
        <v>107</v>
      </c>
      <c r="D1877">
        <v>18.294</v>
      </c>
      <c r="E1877">
        <f t="shared" si="29"/>
        <v>18.29</v>
      </c>
      <c r="F1877">
        <v>4484</v>
      </c>
      <c r="G1877">
        <v>4493</v>
      </c>
      <c r="H1877">
        <v>4507</v>
      </c>
      <c r="I1877" t="s">
        <v>53</v>
      </c>
      <c r="J1877">
        <v>239930</v>
      </c>
      <c r="K1877">
        <v>8333897</v>
      </c>
      <c r="L1877">
        <v>1.64</v>
      </c>
      <c r="M1877">
        <v>0.114</v>
      </c>
    </row>
    <row r="1878" spans="1:13" x14ac:dyDescent="0.2">
      <c r="A1878" t="s">
        <v>365</v>
      </c>
      <c r="B1878" t="s">
        <v>219</v>
      </c>
      <c r="C1878">
        <v>108</v>
      </c>
      <c r="D1878">
        <v>18.393000000000001</v>
      </c>
      <c r="E1878">
        <f t="shared" si="29"/>
        <v>18.39</v>
      </c>
      <c r="F1878">
        <v>4507</v>
      </c>
      <c r="G1878">
        <v>4524</v>
      </c>
      <c r="H1878">
        <v>4546</v>
      </c>
      <c r="I1878" t="s">
        <v>53</v>
      </c>
      <c r="J1878">
        <v>796781</v>
      </c>
      <c r="K1878">
        <v>32629394</v>
      </c>
      <c r="L1878">
        <v>6.42</v>
      </c>
      <c r="M1878">
        <v>0.44400000000000001</v>
      </c>
    </row>
    <row r="1879" spans="1:13" x14ac:dyDescent="0.2">
      <c r="A1879" t="s">
        <v>365</v>
      </c>
      <c r="B1879" t="s">
        <v>220</v>
      </c>
      <c r="C1879">
        <v>109</v>
      </c>
      <c r="D1879">
        <v>18.518000000000001</v>
      </c>
      <c r="E1879">
        <f t="shared" si="29"/>
        <v>18.52</v>
      </c>
      <c r="F1879">
        <v>4546</v>
      </c>
      <c r="G1879">
        <v>4564</v>
      </c>
      <c r="H1879">
        <v>4581</v>
      </c>
      <c r="I1879" t="s">
        <v>53</v>
      </c>
      <c r="J1879">
        <v>1830504</v>
      </c>
      <c r="K1879">
        <v>62298328</v>
      </c>
      <c r="L1879">
        <v>12.26</v>
      </c>
      <c r="M1879">
        <v>0.84899999999999998</v>
      </c>
    </row>
    <row r="1880" spans="1:13" x14ac:dyDescent="0.2">
      <c r="A1880" t="s">
        <v>365</v>
      </c>
      <c r="B1880" t="s">
        <v>221</v>
      </c>
      <c r="C1880">
        <v>110</v>
      </c>
      <c r="D1880">
        <v>18.603000000000002</v>
      </c>
      <c r="E1880">
        <f t="shared" si="29"/>
        <v>18.600000000000001</v>
      </c>
      <c r="F1880">
        <v>4581</v>
      </c>
      <c r="G1880">
        <v>4591</v>
      </c>
      <c r="H1880">
        <v>4617</v>
      </c>
      <c r="I1880" t="s">
        <v>48</v>
      </c>
      <c r="J1880">
        <v>560776</v>
      </c>
      <c r="K1880">
        <v>28395884</v>
      </c>
      <c r="L1880">
        <v>5.59</v>
      </c>
      <c r="M1880">
        <v>0.38700000000000001</v>
      </c>
    </row>
    <row r="1881" spans="1:13" x14ac:dyDescent="0.2">
      <c r="A1881" t="s">
        <v>365</v>
      </c>
      <c r="B1881" t="s">
        <v>222</v>
      </c>
      <c r="C1881">
        <v>111</v>
      </c>
      <c r="D1881">
        <v>18.763000000000002</v>
      </c>
      <c r="E1881">
        <f t="shared" si="29"/>
        <v>18.760000000000002</v>
      </c>
      <c r="F1881">
        <v>4617</v>
      </c>
      <c r="G1881">
        <v>4641</v>
      </c>
      <c r="H1881">
        <v>4661</v>
      </c>
      <c r="I1881" t="s">
        <v>48</v>
      </c>
      <c r="J1881">
        <v>9892181</v>
      </c>
      <c r="K1881">
        <v>295395781</v>
      </c>
      <c r="L1881">
        <v>58.14</v>
      </c>
      <c r="M1881">
        <v>4.024</v>
      </c>
    </row>
    <row r="1882" spans="1:13" x14ac:dyDescent="0.2">
      <c r="A1882" t="s">
        <v>365</v>
      </c>
      <c r="B1882" t="s">
        <v>223</v>
      </c>
      <c r="C1882">
        <v>112</v>
      </c>
      <c r="D1882">
        <v>18.898</v>
      </c>
      <c r="E1882">
        <f t="shared" si="29"/>
        <v>18.899999999999999</v>
      </c>
      <c r="F1882">
        <v>4661</v>
      </c>
      <c r="G1882">
        <v>4684</v>
      </c>
      <c r="H1882">
        <v>4699</v>
      </c>
      <c r="I1882" t="s">
        <v>48</v>
      </c>
      <c r="J1882">
        <v>17934948</v>
      </c>
      <c r="K1882">
        <v>508039582</v>
      </c>
      <c r="L1882">
        <v>100</v>
      </c>
      <c r="M1882">
        <v>6.9210000000000003</v>
      </c>
    </row>
    <row r="1883" spans="1:13" x14ac:dyDescent="0.2">
      <c r="A1883" t="s">
        <v>365</v>
      </c>
      <c r="B1883" t="s">
        <v>224</v>
      </c>
      <c r="C1883">
        <v>113</v>
      </c>
      <c r="D1883">
        <v>18.966000000000001</v>
      </c>
      <c r="E1883">
        <f t="shared" si="29"/>
        <v>18.97</v>
      </c>
      <c r="F1883">
        <v>4699</v>
      </c>
      <c r="G1883">
        <v>4705</v>
      </c>
      <c r="H1883">
        <v>4730</v>
      </c>
      <c r="I1883" t="s">
        <v>48</v>
      </c>
      <c r="J1883">
        <v>2492492</v>
      </c>
      <c r="K1883">
        <v>75083831</v>
      </c>
      <c r="L1883">
        <v>14.78</v>
      </c>
      <c r="M1883">
        <v>1.0229999999999999</v>
      </c>
    </row>
    <row r="1884" spans="1:13" x14ac:dyDescent="0.2">
      <c r="A1884" t="s">
        <v>365</v>
      </c>
      <c r="B1884" t="s">
        <v>225</v>
      </c>
      <c r="C1884">
        <v>114</v>
      </c>
      <c r="D1884">
        <v>19.114999999999998</v>
      </c>
      <c r="E1884">
        <f t="shared" si="29"/>
        <v>19.12</v>
      </c>
      <c r="F1884">
        <v>4730</v>
      </c>
      <c r="G1884">
        <v>4753</v>
      </c>
      <c r="H1884">
        <v>4780</v>
      </c>
      <c r="I1884" t="s">
        <v>48</v>
      </c>
      <c r="J1884">
        <v>18051342</v>
      </c>
      <c r="K1884">
        <v>494346236</v>
      </c>
      <c r="L1884">
        <v>97.3</v>
      </c>
      <c r="M1884">
        <v>6.734</v>
      </c>
    </row>
    <row r="1885" spans="1:13" x14ac:dyDescent="0.2">
      <c r="A1885" t="s">
        <v>365</v>
      </c>
      <c r="B1885" t="s">
        <v>226</v>
      </c>
      <c r="C1885">
        <v>115</v>
      </c>
      <c r="D1885">
        <v>19.231999999999999</v>
      </c>
      <c r="E1885">
        <f t="shared" si="29"/>
        <v>19.23</v>
      </c>
      <c r="F1885">
        <v>4780</v>
      </c>
      <c r="G1885">
        <v>4790</v>
      </c>
      <c r="H1885">
        <v>4837</v>
      </c>
      <c r="I1885" t="s">
        <v>48</v>
      </c>
      <c r="J1885">
        <v>417227</v>
      </c>
      <c r="K1885">
        <v>31665450</v>
      </c>
      <c r="L1885">
        <v>6.23</v>
      </c>
      <c r="M1885">
        <v>0.43099999999999999</v>
      </c>
    </row>
    <row r="1886" spans="1:13" x14ac:dyDescent="0.2">
      <c r="A1886" t="s">
        <v>365</v>
      </c>
      <c r="B1886" t="s">
        <v>227</v>
      </c>
      <c r="C1886">
        <v>116</v>
      </c>
      <c r="D1886">
        <v>19.440000000000001</v>
      </c>
      <c r="E1886">
        <f t="shared" si="29"/>
        <v>19.440000000000001</v>
      </c>
      <c r="F1886">
        <v>4837</v>
      </c>
      <c r="G1886">
        <v>4855</v>
      </c>
      <c r="H1886">
        <v>4877</v>
      </c>
      <c r="I1886" t="s">
        <v>48</v>
      </c>
      <c r="J1886">
        <v>368907</v>
      </c>
      <c r="K1886">
        <v>19202315</v>
      </c>
      <c r="L1886">
        <v>3.78</v>
      </c>
      <c r="M1886">
        <v>0.26200000000000001</v>
      </c>
    </row>
    <row r="1887" spans="1:13" x14ac:dyDescent="0.2">
      <c r="A1887" t="s">
        <v>365</v>
      </c>
      <c r="B1887" t="s">
        <v>228</v>
      </c>
      <c r="C1887">
        <v>117</v>
      </c>
      <c r="D1887">
        <v>19.591999999999999</v>
      </c>
      <c r="E1887">
        <f t="shared" si="29"/>
        <v>19.59</v>
      </c>
      <c r="F1887">
        <v>4877</v>
      </c>
      <c r="G1887">
        <v>4903</v>
      </c>
      <c r="H1887">
        <v>4931</v>
      </c>
      <c r="I1887" t="s">
        <v>34</v>
      </c>
      <c r="J1887">
        <v>362207</v>
      </c>
      <c r="K1887">
        <v>26589184</v>
      </c>
      <c r="L1887">
        <v>5.23</v>
      </c>
      <c r="M1887">
        <v>0.36199999999999999</v>
      </c>
    </row>
    <row r="1888" spans="1:13" x14ac:dyDescent="0.2">
      <c r="A1888" t="s">
        <v>365</v>
      </c>
      <c r="B1888" t="s">
        <v>229</v>
      </c>
      <c r="C1888">
        <v>118</v>
      </c>
      <c r="D1888">
        <v>19.768999999999998</v>
      </c>
      <c r="E1888">
        <f t="shared" si="29"/>
        <v>19.77</v>
      </c>
      <c r="F1888">
        <v>4931</v>
      </c>
      <c r="G1888">
        <v>4959</v>
      </c>
      <c r="H1888">
        <v>4990</v>
      </c>
      <c r="I1888" t="s">
        <v>34</v>
      </c>
      <c r="J1888">
        <v>697071</v>
      </c>
      <c r="K1888">
        <v>41176153</v>
      </c>
      <c r="L1888">
        <v>8.1</v>
      </c>
      <c r="M1888">
        <v>0.56100000000000005</v>
      </c>
    </row>
    <row r="1889" spans="1:13" x14ac:dyDescent="0.2">
      <c r="A1889" t="s">
        <v>365</v>
      </c>
      <c r="B1889" t="s">
        <v>164</v>
      </c>
      <c r="C1889">
        <v>119</v>
      </c>
      <c r="D1889">
        <v>19.98</v>
      </c>
      <c r="E1889">
        <f t="shared" si="29"/>
        <v>19.98</v>
      </c>
      <c r="F1889">
        <v>4990</v>
      </c>
      <c r="G1889">
        <v>5026</v>
      </c>
      <c r="H1889">
        <v>5034</v>
      </c>
      <c r="I1889" t="s">
        <v>34</v>
      </c>
      <c r="J1889">
        <v>723704</v>
      </c>
      <c r="K1889">
        <v>33358636</v>
      </c>
      <c r="L1889">
        <v>6.57</v>
      </c>
      <c r="M1889">
        <v>0.45400000000000001</v>
      </c>
    </row>
    <row r="1890" spans="1:13" x14ac:dyDescent="0.2">
      <c r="A1890" t="s">
        <v>365</v>
      </c>
      <c r="B1890" t="s">
        <v>165</v>
      </c>
      <c r="C1890">
        <v>120</v>
      </c>
      <c r="D1890">
        <v>20.052</v>
      </c>
      <c r="E1890">
        <f t="shared" si="29"/>
        <v>20.05</v>
      </c>
      <c r="F1890">
        <v>5034</v>
      </c>
      <c r="G1890">
        <v>5049</v>
      </c>
      <c r="H1890">
        <v>5069</v>
      </c>
      <c r="I1890" t="s">
        <v>48</v>
      </c>
      <c r="J1890">
        <v>2832201</v>
      </c>
      <c r="K1890">
        <v>90521235</v>
      </c>
      <c r="L1890">
        <v>17.82</v>
      </c>
      <c r="M1890">
        <v>1.2330000000000001</v>
      </c>
    </row>
    <row r="1891" spans="1:13" x14ac:dyDescent="0.2">
      <c r="A1891" t="s">
        <v>365</v>
      </c>
      <c r="B1891" t="s">
        <v>166</v>
      </c>
      <c r="C1891">
        <v>121</v>
      </c>
      <c r="D1891">
        <v>20.135999999999999</v>
      </c>
      <c r="E1891">
        <f t="shared" si="29"/>
        <v>20.14</v>
      </c>
      <c r="F1891">
        <v>5069</v>
      </c>
      <c r="G1891">
        <v>5076</v>
      </c>
      <c r="H1891">
        <v>5096</v>
      </c>
      <c r="I1891" t="s">
        <v>48</v>
      </c>
      <c r="J1891">
        <v>458736</v>
      </c>
      <c r="K1891">
        <v>18863947</v>
      </c>
      <c r="L1891">
        <v>3.71</v>
      </c>
      <c r="M1891">
        <v>0.25700000000000001</v>
      </c>
    </row>
    <row r="1892" spans="1:13" x14ac:dyDescent="0.2">
      <c r="A1892" t="s">
        <v>365</v>
      </c>
      <c r="B1892" t="s">
        <v>167</v>
      </c>
      <c r="C1892">
        <v>122</v>
      </c>
      <c r="D1892">
        <v>20.315000000000001</v>
      </c>
      <c r="E1892">
        <f t="shared" si="29"/>
        <v>20.32</v>
      </c>
      <c r="F1892">
        <v>5096</v>
      </c>
      <c r="G1892">
        <v>5132</v>
      </c>
      <c r="H1892">
        <v>5168</v>
      </c>
      <c r="I1892" t="s">
        <v>48</v>
      </c>
      <c r="J1892">
        <v>1125790</v>
      </c>
      <c r="K1892">
        <v>75598261</v>
      </c>
      <c r="L1892">
        <v>14.88</v>
      </c>
      <c r="M1892">
        <v>1.03</v>
      </c>
    </row>
    <row r="1893" spans="1:13" x14ac:dyDescent="0.2">
      <c r="A1893" t="s">
        <v>365</v>
      </c>
      <c r="B1893" t="s">
        <v>169</v>
      </c>
      <c r="C1893">
        <v>123</v>
      </c>
      <c r="D1893">
        <v>20.451000000000001</v>
      </c>
      <c r="E1893">
        <f t="shared" si="29"/>
        <v>20.45</v>
      </c>
      <c r="F1893">
        <v>5168</v>
      </c>
      <c r="G1893">
        <v>5175</v>
      </c>
      <c r="H1893">
        <v>5181</v>
      </c>
      <c r="I1893" t="s">
        <v>48</v>
      </c>
      <c r="J1893">
        <v>304972</v>
      </c>
      <c r="K1893">
        <v>7259235</v>
      </c>
      <c r="L1893">
        <v>1.43</v>
      </c>
      <c r="M1893">
        <v>9.9000000000000005E-2</v>
      </c>
    </row>
    <row r="1894" spans="1:13" x14ac:dyDescent="0.2">
      <c r="A1894" t="s">
        <v>365</v>
      </c>
      <c r="B1894" t="s">
        <v>170</v>
      </c>
      <c r="C1894">
        <v>124</v>
      </c>
      <c r="D1894">
        <v>20.507999999999999</v>
      </c>
      <c r="E1894">
        <f t="shared" si="29"/>
        <v>20.51</v>
      </c>
      <c r="F1894">
        <v>5181</v>
      </c>
      <c r="G1894">
        <v>5193</v>
      </c>
      <c r="H1894">
        <v>5206</v>
      </c>
      <c r="I1894" t="s">
        <v>48</v>
      </c>
      <c r="J1894">
        <v>592661</v>
      </c>
      <c r="K1894">
        <v>19462285</v>
      </c>
      <c r="L1894">
        <v>3.83</v>
      </c>
      <c r="M1894">
        <v>0.26500000000000001</v>
      </c>
    </row>
    <row r="1895" spans="1:13" x14ac:dyDescent="0.2">
      <c r="A1895" t="s">
        <v>365</v>
      </c>
      <c r="B1895" t="s">
        <v>171</v>
      </c>
      <c r="C1895">
        <v>125</v>
      </c>
      <c r="D1895">
        <v>20.571999999999999</v>
      </c>
      <c r="E1895">
        <f t="shared" si="29"/>
        <v>20.57</v>
      </c>
      <c r="F1895">
        <v>5206</v>
      </c>
      <c r="G1895">
        <v>5214</v>
      </c>
      <c r="H1895">
        <v>5220</v>
      </c>
      <c r="I1895" t="s">
        <v>48</v>
      </c>
      <c r="J1895">
        <v>272592</v>
      </c>
      <c r="K1895">
        <v>6787621</v>
      </c>
      <c r="L1895">
        <v>1.34</v>
      </c>
      <c r="M1895">
        <v>9.1999999999999998E-2</v>
      </c>
    </row>
    <row r="1896" spans="1:13" x14ac:dyDescent="0.2">
      <c r="A1896" t="s">
        <v>365</v>
      </c>
      <c r="B1896" t="s">
        <v>172</v>
      </c>
      <c r="C1896">
        <v>126</v>
      </c>
      <c r="D1896">
        <v>20.640999999999998</v>
      </c>
      <c r="E1896">
        <f t="shared" si="29"/>
        <v>20.64</v>
      </c>
      <c r="F1896">
        <v>5220</v>
      </c>
      <c r="G1896">
        <v>5235</v>
      </c>
      <c r="H1896">
        <v>5249</v>
      </c>
      <c r="I1896" t="s">
        <v>48</v>
      </c>
      <c r="J1896">
        <v>598386</v>
      </c>
      <c r="K1896">
        <v>24617424</v>
      </c>
      <c r="L1896">
        <v>4.8499999999999996</v>
      </c>
      <c r="M1896">
        <v>0.33500000000000002</v>
      </c>
    </row>
    <row r="1897" spans="1:13" x14ac:dyDescent="0.2">
      <c r="A1897" t="s">
        <v>365</v>
      </c>
      <c r="B1897" t="s">
        <v>173</v>
      </c>
      <c r="C1897">
        <v>127</v>
      </c>
      <c r="D1897">
        <v>20.724</v>
      </c>
      <c r="E1897">
        <f t="shared" si="29"/>
        <v>20.72</v>
      </c>
      <c r="F1897">
        <v>5249</v>
      </c>
      <c r="G1897">
        <v>5262</v>
      </c>
      <c r="H1897">
        <v>5276</v>
      </c>
      <c r="I1897" t="s">
        <v>48</v>
      </c>
      <c r="J1897">
        <v>687043</v>
      </c>
      <c r="K1897">
        <v>26138712</v>
      </c>
      <c r="L1897">
        <v>5.15</v>
      </c>
      <c r="M1897">
        <v>0.35599999999999998</v>
      </c>
    </row>
    <row r="1898" spans="1:13" x14ac:dyDescent="0.2">
      <c r="A1898" t="s">
        <v>365</v>
      </c>
      <c r="B1898" t="s">
        <v>174</v>
      </c>
      <c r="C1898">
        <v>128</v>
      </c>
      <c r="D1898">
        <v>20.861000000000001</v>
      </c>
      <c r="E1898">
        <f t="shared" si="29"/>
        <v>20.86</v>
      </c>
      <c r="F1898">
        <v>5276</v>
      </c>
      <c r="G1898">
        <v>5305</v>
      </c>
      <c r="H1898">
        <v>5320</v>
      </c>
      <c r="I1898" t="s">
        <v>48</v>
      </c>
      <c r="J1898">
        <v>1866836</v>
      </c>
      <c r="K1898">
        <v>101432603</v>
      </c>
      <c r="L1898">
        <v>19.97</v>
      </c>
      <c r="M1898">
        <v>1.3819999999999999</v>
      </c>
    </row>
    <row r="1899" spans="1:13" x14ac:dyDescent="0.2">
      <c r="A1899" t="s">
        <v>365</v>
      </c>
      <c r="B1899" t="s">
        <v>175</v>
      </c>
      <c r="C1899">
        <v>129</v>
      </c>
      <c r="D1899">
        <v>20.959</v>
      </c>
      <c r="E1899">
        <f t="shared" si="29"/>
        <v>20.96</v>
      </c>
      <c r="F1899">
        <v>5320</v>
      </c>
      <c r="G1899">
        <v>5336</v>
      </c>
      <c r="H1899">
        <v>5357</v>
      </c>
      <c r="I1899" t="s">
        <v>48</v>
      </c>
      <c r="J1899">
        <v>4734121</v>
      </c>
      <c r="K1899">
        <v>142787515</v>
      </c>
      <c r="L1899">
        <v>28.11</v>
      </c>
      <c r="M1899">
        <v>1.9450000000000001</v>
      </c>
    </row>
    <row r="1900" spans="1:13" x14ac:dyDescent="0.2">
      <c r="A1900" t="s">
        <v>365</v>
      </c>
      <c r="B1900" t="s">
        <v>176</v>
      </c>
      <c r="C1900">
        <v>130</v>
      </c>
      <c r="D1900">
        <v>21.067</v>
      </c>
      <c r="E1900">
        <f t="shared" si="29"/>
        <v>21.07</v>
      </c>
      <c r="F1900">
        <v>5357</v>
      </c>
      <c r="G1900">
        <v>5370</v>
      </c>
      <c r="H1900">
        <v>5403</v>
      </c>
      <c r="I1900" t="s">
        <v>48</v>
      </c>
      <c r="J1900">
        <v>1178228</v>
      </c>
      <c r="K1900">
        <v>61864558</v>
      </c>
      <c r="L1900">
        <v>12.18</v>
      </c>
      <c r="M1900">
        <v>0.84299999999999997</v>
      </c>
    </row>
    <row r="1901" spans="1:13" x14ac:dyDescent="0.2">
      <c r="A1901" t="s">
        <v>365</v>
      </c>
      <c r="B1901" t="s">
        <v>177</v>
      </c>
      <c r="C1901">
        <v>131</v>
      </c>
      <c r="D1901">
        <v>21.271000000000001</v>
      </c>
      <c r="E1901">
        <f t="shared" si="29"/>
        <v>21.27</v>
      </c>
      <c r="F1901">
        <v>5403</v>
      </c>
      <c r="G1901">
        <v>5434</v>
      </c>
      <c r="H1901">
        <v>5448</v>
      </c>
      <c r="I1901" t="s">
        <v>44</v>
      </c>
      <c r="J1901">
        <v>691680</v>
      </c>
      <c r="K1901">
        <v>44330008</v>
      </c>
      <c r="L1901">
        <v>8.73</v>
      </c>
      <c r="M1901">
        <v>0.60399999999999998</v>
      </c>
    </row>
    <row r="1902" spans="1:13" x14ac:dyDescent="0.2">
      <c r="A1902" t="s">
        <v>365</v>
      </c>
      <c r="B1902" t="s">
        <v>178</v>
      </c>
      <c r="C1902">
        <v>132</v>
      </c>
      <c r="D1902">
        <v>21.445</v>
      </c>
      <c r="E1902">
        <f t="shared" si="29"/>
        <v>21.45</v>
      </c>
      <c r="F1902">
        <v>5448</v>
      </c>
      <c r="G1902">
        <v>5490</v>
      </c>
      <c r="H1902">
        <v>5507</v>
      </c>
      <c r="I1902" t="s">
        <v>107</v>
      </c>
      <c r="J1902">
        <v>2167520</v>
      </c>
      <c r="K1902">
        <v>105927074</v>
      </c>
      <c r="L1902">
        <v>20.85</v>
      </c>
      <c r="M1902">
        <v>1.4430000000000001</v>
      </c>
    </row>
    <row r="1903" spans="1:13" x14ac:dyDescent="0.2">
      <c r="A1903" t="s">
        <v>365</v>
      </c>
      <c r="B1903" t="s">
        <v>179</v>
      </c>
      <c r="C1903">
        <v>133</v>
      </c>
      <c r="D1903">
        <v>21.521999999999998</v>
      </c>
      <c r="E1903">
        <f t="shared" si="29"/>
        <v>21.52</v>
      </c>
      <c r="F1903">
        <v>5507</v>
      </c>
      <c r="G1903">
        <v>5514</v>
      </c>
      <c r="H1903">
        <v>5525</v>
      </c>
      <c r="I1903" t="s">
        <v>107</v>
      </c>
      <c r="J1903">
        <v>358070</v>
      </c>
      <c r="K1903">
        <v>10907959</v>
      </c>
      <c r="L1903">
        <v>2.15</v>
      </c>
      <c r="M1903">
        <v>0.14899999999999999</v>
      </c>
    </row>
    <row r="1904" spans="1:13" x14ac:dyDescent="0.2">
      <c r="A1904" t="s">
        <v>365</v>
      </c>
      <c r="B1904" t="s">
        <v>180</v>
      </c>
      <c r="C1904">
        <v>134</v>
      </c>
      <c r="D1904">
        <v>21.603000000000002</v>
      </c>
      <c r="E1904">
        <f t="shared" si="29"/>
        <v>21.6</v>
      </c>
      <c r="F1904">
        <v>5525</v>
      </c>
      <c r="G1904">
        <v>5540</v>
      </c>
      <c r="H1904">
        <v>5566</v>
      </c>
      <c r="I1904" t="s">
        <v>107</v>
      </c>
      <c r="J1904">
        <v>893129</v>
      </c>
      <c r="K1904">
        <v>43878264</v>
      </c>
      <c r="L1904">
        <v>8.64</v>
      </c>
      <c r="M1904">
        <v>0.59799999999999998</v>
      </c>
    </row>
    <row r="1905" spans="1:13" x14ac:dyDescent="0.2">
      <c r="A1905" t="s">
        <v>365</v>
      </c>
      <c r="B1905" t="s">
        <v>181</v>
      </c>
      <c r="C1905">
        <v>135</v>
      </c>
      <c r="D1905">
        <v>21.76</v>
      </c>
      <c r="E1905">
        <f t="shared" si="29"/>
        <v>21.76</v>
      </c>
      <c r="F1905">
        <v>5566</v>
      </c>
      <c r="G1905">
        <v>5589</v>
      </c>
      <c r="H1905">
        <v>5605</v>
      </c>
      <c r="I1905" t="s">
        <v>107</v>
      </c>
      <c r="J1905">
        <v>910026</v>
      </c>
      <c r="K1905">
        <v>45667607</v>
      </c>
      <c r="L1905">
        <v>8.99</v>
      </c>
      <c r="M1905">
        <v>0.622</v>
      </c>
    </row>
    <row r="1906" spans="1:13" x14ac:dyDescent="0.2">
      <c r="A1906" t="s">
        <v>365</v>
      </c>
      <c r="B1906" t="s">
        <v>182</v>
      </c>
      <c r="C1906">
        <v>136</v>
      </c>
      <c r="D1906">
        <v>21.891999999999999</v>
      </c>
      <c r="E1906">
        <f t="shared" si="29"/>
        <v>21.89</v>
      </c>
      <c r="F1906">
        <v>5605</v>
      </c>
      <c r="G1906">
        <v>5631</v>
      </c>
      <c r="H1906">
        <v>5651</v>
      </c>
      <c r="I1906" t="s">
        <v>107</v>
      </c>
      <c r="J1906">
        <v>877006</v>
      </c>
      <c r="K1906">
        <v>43672169</v>
      </c>
      <c r="L1906">
        <v>8.6</v>
      </c>
      <c r="M1906">
        <v>0.59499999999999997</v>
      </c>
    </row>
    <row r="1907" spans="1:13" x14ac:dyDescent="0.2">
      <c r="A1907" t="s">
        <v>365</v>
      </c>
      <c r="B1907" t="s">
        <v>230</v>
      </c>
      <c r="C1907">
        <v>137</v>
      </c>
      <c r="D1907">
        <v>22.067</v>
      </c>
      <c r="E1907">
        <f t="shared" si="29"/>
        <v>22.07</v>
      </c>
      <c r="F1907">
        <v>5651</v>
      </c>
      <c r="G1907">
        <v>5686</v>
      </c>
      <c r="H1907">
        <v>5709</v>
      </c>
      <c r="I1907" t="s">
        <v>107</v>
      </c>
      <c r="J1907">
        <v>882801</v>
      </c>
      <c r="K1907">
        <v>61737431</v>
      </c>
      <c r="L1907">
        <v>12.15</v>
      </c>
      <c r="M1907">
        <v>0.84099999999999997</v>
      </c>
    </row>
    <row r="1908" spans="1:13" x14ac:dyDescent="0.2">
      <c r="A1908" t="s">
        <v>365</v>
      </c>
      <c r="B1908" t="s">
        <v>231</v>
      </c>
      <c r="C1908">
        <v>138</v>
      </c>
      <c r="D1908">
        <v>22.169</v>
      </c>
      <c r="E1908">
        <f t="shared" si="29"/>
        <v>22.17</v>
      </c>
      <c r="F1908">
        <v>5709</v>
      </c>
      <c r="G1908">
        <v>5719</v>
      </c>
      <c r="H1908">
        <v>5737</v>
      </c>
      <c r="I1908" t="s">
        <v>107</v>
      </c>
      <c r="J1908">
        <v>631220</v>
      </c>
      <c r="K1908">
        <v>26355804</v>
      </c>
      <c r="L1908">
        <v>5.19</v>
      </c>
      <c r="M1908">
        <v>0.35899999999999999</v>
      </c>
    </row>
    <row r="1909" spans="1:13" x14ac:dyDescent="0.2">
      <c r="A1909" t="s">
        <v>365</v>
      </c>
      <c r="B1909" t="s">
        <v>232</v>
      </c>
      <c r="C1909">
        <v>139</v>
      </c>
      <c r="D1909">
        <v>22.257999999999999</v>
      </c>
      <c r="E1909">
        <f t="shared" si="29"/>
        <v>22.26</v>
      </c>
      <c r="F1909">
        <v>5737</v>
      </c>
      <c r="G1909">
        <v>5747</v>
      </c>
      <c r="H1909">
        <v>5759</v>
      </c>
      <c r="I1909" t="s">
        <v>107</v>
      </c>
      <c r="J1909">
        <v>494400</v>
      </c>
      <c r="K1909">
        <v>17923461</v>
      </c>
      <c r="L1909">
        <v>3.53</v>
      </c>
      <c r="M1909">
        <v>0.24399999999999999</v>
      </c>
    </row>
    <row r="1910" spans="1:13" x14ac:dyDescent="0.2">
      <c r="A1910" t="s">
        <v>365</v>
      </c>
      <c r="B1910" t="s">
        <v>233</v>
      </c>
      <c r="C1910">
        <v>140</v>
      </c>
      <c r="D1910">
        <v>22.32</v>
      </c>
      <c r="E1910">
        <f t="shared" si="29"/>
        <v>22.32</v>
      </c>
      <c r="F1910">
        <v>5759</v>
      </c>
      <c r="G1910">
        <v>5766</v>
      </c>
      <c r="H1910">
        <v>5774</v>
      </c>
      <c r="I1910" t="s">
        <v>107</v>
      </c>
      <c r="J1910">
        <v>387301</v>
      </c>
      <c r="K1910">
        <v>10309384</v>
      </c>
      <c r="L1910">
        <v>2.0299999999999998</v>
      </c>
      <c r="M1910">
        <v>0.14000000000000001</v>
      </c>
    </row>
    <row r="1911" spans="1:13" x14ac:dyDescent="0.2">
      <c r="A1911" t="s">
        <v>365</v>
      </c>
      <c r="B1911" t="s">
        <v>234</v>
      </c>
      <c r="C1911">
        <v>141</v>
      </c>
      <c r="D1911">
        <v>22.393999999999998</v>
      </c>
      <c r="E1911">
        <f t="shared" si="29"/>
        <v>22.39</v>
      </c>
      <c r="F1911">
        <v>5774</v>
      </c>
      <c r="G1911">
        <v>5790</v>
      </c>
      <c r="H1911">
        <v>5807</v>
      </c>
      <c r="I1911" t="s">
        <v>107</v>
      </c>
      <c r="J1911">
        <v>489230</v>
      </c>
      <c r="K1911">
        <v>27132204</v>
      </c>
      <c r="L1911">
        <v>5.34</v>
      </c>
      <c r="M1911">
        <v>0.37</v>
      </c>
    </row>
    <row r="1912" spans="1:13" x14ac:dyDescent="0.2">
      <c r="A1912" t="s">
        <v>365</v>
      </c>
      <c r="B1912" t="s">
        <v>235</v>
      </c>
      <c r="C1912">
        <v>142</v>
      </c>
      <c r="D1912">
        <v>22.491</v>
      </c>
      <c r="E1912">
        <f t="shared" si="29"/>
        <v>22.49</v>
      </c>
      <c r="F1912">
        <v>5807</v>
      </c>
      <c r="G1912">
        <v>5820</v>
      </c>
      <c r="H1912">
        <v>5844</v>
      </c>
      <c r="I1912" t="s">
        <v>107</v>
      </c>
      <c r="J1912">
        <v>1535644</v>
      </c>
      <c r="K1912">
        <v>49687334</v>
      </c>
      <c r="L1912">
        <v>9.7799999999999994</v>
      </c>
      <c r="M1912">
        <v>0.67700000000000005</v>
      </c>
    </row>
    <row r="1913" spans="1:13" x14ac:dyDescent="0.2">
      <c r="A1913" t="s">
        <v>365</v>
      </c>
      <c r="B1913" t="s">
        <v>236</v>
      </c>
      <c r="C1913">
        <v>143</v>
      </c>
      <c r="D1913">
        <v>22.632999999999999</v>
      </c>
      <c r="E1913">
        <f t="shared" si="29"/>
        <v>22.63</v>
      </c>
      <c r="F1913">
        <v>5844</v>
      </c>
      <c r="G1913">
        <v>5865</v>
      </c>
      <c r="H1913">
        <v>5881</v>
      </c>
      <c r="I1913" t="s">
        <v>107</v>
      </c>
      <c r="J1913">
        <v>1536509</v>
      </c>
      <c r="K1913">
        <v>56791907</v>
      </c>
      <c r="L1913">
        <v>11.18</v>
      </c>
      <c r="M1913">
        <v>0.77400000000000002</v>
      </c>
    </row>
    <row r="1914" spans="1:13" x14ac:dyDescent="0.2">
      <c r="A1914" t="s">
        <v>365</v>
      </c>
      <c r="B1914" t="s">
        <v>237</v>
      </c>
      <c r="C1914">
        <v>144</v>
      </c>
      <c r="D1914">
        <v>22.745000000000001</v>
      </c>
      <c r="E1914">
        <f t="shared" si="29"/>
        <v>22.75</v>
      </c>
      <c r="F1914">
        <v>5881</v>
      </c>
      <c r="G1914">
        <v>5901</v>
      </c>
      <c r="H1914">
        <v>5916</v>
      </c>
      <c r="I1914" t="s">
        <v>107</v>
      </c>
      <c r="J1914">
        <v>798538</v>
      </c>
      <c r="K1914">
        <v>35729907</v>
      </c>
      <c r="L1914">
        <v>7.03</v>
      </c>
      <c r="M1914">
        <v>0.48699999999999999</v>
      </c>
    </row>
    <row r="1915" spans="1:13" x14ac:dyDescent="0.2">
      <c r="A1915" t="s">
        <v>365</v>
      </c>
      <c r="B1915" t="s">
        <v>238</v>
      </c>
      <c r="C1915">
        <v>145</v>
      </c>
      <c r="D1915">
        <v>22.817</v>
      </c>
      <c r="E1915">
        <f t="shared" si="29"/>
        <v>22.82</v>
      </c>
      <c r="F1915">
        <v>5916</v>
      </c>
      <c r="G1915">
        <v>5923</v>
      </c>
      <c r="H1915">
        <v>5932</v>
      </c>
      <c r="I1915" t="s">
        <v>107</v>
      </c>
      <c r="J1915">
        <v>312115</v>
      </c>
      <c r="K1915">
        <v>8802311</v>
      </c>
      <c r="L1915">
        <v>1.73</v>
      </c>
      <c r="M1915">
        <v>0.12</v>
      </c>
    </row>
    <row r="1916" spans="1:13" x14ac:dyDescent="0.2">
      <c r="A1916" t="s">
        <v>365</v>
      </c>
      <c r="B1916" t="s">
        <v>239</v>
      </c>
      <c r="C1916">
        <v>146</v>
      </c>
      <c r="D1916">
        <v>22.885000000000002</v>
      </c>
      <c r="E1916">
        <f t="shared" si="29"/>
        <v>22.89</v>
      </c>
      <c r="F1916">
        <v>5932</v>
      </c>
      <c r="G1916">
        <v>5945</v>
      </c>
      <c r="H1916">
        <v>5960</v>
      </c>
      <c r="I1916" t="s">
        <v>107</v>
      </c>
      <c r="J1916">
        <v>605091</v>
      </c>
      <c r="K1916">
        <v>21435788</v>
      </c>
      <c r="L1916">
        <v>4.22</v>
      </c>
      <c r="M1916">
        <v>0.29199999999999998</v>
      </c>
    </row>
    <row r="1917" spans="1:13" x14ac:dyDescent="0.2">
      <c r="A1917" t="s">
        <v>365</v>
      </c>
      <c r="B1917" t="s">
        <v>240</v>
      </c>
      <c r="C1917">
        <v>147</v>
      </c>
      <c r="D1917">
        <v>22.975999999999999</v>
      </c>
      <c r="E1917">
        <f t="shared" si="29"/>
        <v>22.98</v>
      </c>
      <c r="F1917">
        <v>5960</v>
      </c>
      <c r="G1917">
        <v>5974</v>
      </c>
      <c r="H1917">
        <v>5981</v>
      </c>
      <c r="I1917" t="s">
        <v>107</v>
      </c>
      <c r="J1917">
        <v>438677</v>
      </c>
      <c r="K1917">
        <v>13942831</v>
      </c>
      <c r="L1917">
        <v>2.74</v>
      </c>
      <c r="M1917">
        <v>0.19</v>
      </c>
    </row>
    <row r="1918" spans="1:13" x14ac:dyDescent="0.2">
      <c r="A1918" t="s">
        <v>365</v>
      </c>
      <c r="B1918" t="s">
        <v>241</v>
      </c>
      <c r="C1918">
        <v>148</v>
      </c>
      <c r="D1918">
        <v>23.018000000000001</v>
      </c>
      <c r="E1918">
        <f t="shared" si="29"/>
        <v>23.02</v>
      </c>
      <c r="F1918">
        <v>5981</v>
      </c>
      <c r="G1918">
        <v>5987</v>
      </c>
      <c r="H1918">
        <v>6006</v>
      </c>
      <c r="I1918" t="s">
        <v>107</v>
      </c>
      <c r="J1918">
        <v>437499</v>
      </c>
      <c r="K1918">
        <v>15029936</v>
      </c>
      <c r="L1918">
        <v>2.96</v>
      </c>
      <c r="M1918">
        <v>0.20499999999999999</v>
      </c>
    </row>
    <row r="1919" spans="1:13" x14ac:dyDescent="0.2">
      <c r="A1919" t="s">
        <v>365</v>
      </c>
      <c r="B1919" t="s">
        <v>242</v>
      </c>
      <c r="C1919">
        <v>149</v>
      </c>
      <c r="D1919">
        <v>23.155999999999999</v>
      </c>
      <c r="E1919">
        <f t="shared" si="29"/>
        <v>23.16</v>
      </c>
      <c r="F1919">
        <v>6006</v>
      </c>
      <c r="G1919">
        <v>6031</v>
      </c>
      <c r="H1919">
        <v>6047</v>
      </c>
      <c r="I1919" t="s">
        <v>107</v>
      </c>
      <c r="J1919">
        <v>508463</v>
      </c>
      <c r="K1919">
        <v>21504096</v>
      </c>
      <c r="L1919">
        <v>4.2300000000000004</v>
      </c>
      <c r="M1919">
        <v>0.29299999999999998</v>
      </c>
    </row>
    <row r="1920" spans="1:13" x14ac:dyDescent="0.2">
      <c r="A1920" t="s">
        <v>365</v>
      </c>
      <c r="B1920" t="s">
        <v>243</v>
      </c>
      <c r="C1920">
        <v>150</v>
      </c>
      <c r="D1920">
        <v>23.268000000000001</v>
      </c>
      <c r="E1920">
        <f t="shared" si="29"/>
        <v>23.27</v>
      </c>
      <c r="F1920">
        <v>6047</v>
      </c>
      <c r="G1920">
        <v>6066</v>
      </c>
      <c r="H1920">
        <v>6072</v>
      </c>
      <c r="I1920" t="s">
        <v>107</v>
      </c>
      <c r="J1920">
        <v>330495</v>
      </c>
      <c r="K1920">
        <v>12005071</v>
      </c>
      <c r="L1920">
        <v>2.36</v>
      </c>
      <c r="M1920">
        <v>0.16400000000000001</v>
      </c>
    </row>
    <row r="1921" spans="1:13" x14ac:dyDescent="0.2">
      <c r="A1921" t="s">
        <v>365</v>
      </c>
      <c r="B1921" t="s">
        <v>244</v>
      </c>
      <c r="C1921">
        <v>151</v>
      </c>
      <c r="D1921">
        <v>23.326000000000001</v>
      </c>
      <c r="E1921">
        <f t="shared" si="29"/>
        <v>23.33</v>
      </c>
      <c r="F1921">
        <v>6072</v>
      </c>
      <c r="G1921">
        <v>6084</v>
      </c>
      <c r="H1921">
        <v>6103</v>
      </c>
      <c r="I1921" t="s">
        <v>107</v>
      </c>
      <c r="J1921">
        <v>584170</v>
      </c>
      <c r="K1921">
        <v>20308805</v>
      </c>
      <c r="L1921">
        <v>4</v>
      </c>
      <c r="M1921">
        <v>0.27700000000000002</v>
      </c>
    </row>
    <row r="1922" spans="1:13" x14ac:dyDescent="0.2">
      <c r="A1922" t="s">
        <v>365</v>
      </c>
      <c r="B1922" t="s">
        <v>245</v>
      </c>
      <c r="C1922">
        <v>152</v>
      </c>
      <c r="D1922">
        <v>23.477</v>
      </c>
      <c r="E1922">
        <f t="shared" si="29"/>
        <v>23.48</v>
      </c>
      <c r="F1922">
        <v>6103</v>
      </c>
      <c r="G1922">
        <v>6132</v>
      </c>
      <c r="H1922">
        <v>6150</v>
      </c>
      <c r="I1922" t="s">
        <v>135</v>
      </c>
      <c r="J1922">
        <v>463703</v>
      </c>
      <c r="K1922">
        <v>22450326</v>
      </c>
      <c r="L1922">
        <v>4.42</v>
      </c>
      <c r="M1922">
        <v>0.30599999999999999</v>
      </c>
    </row>
    <row r="1923" spans="1:13" x14ac:dyDescent="0.2">
      <c r="A1923" t="s">
        <v>365</v>
      </c>
      <c r="B1923" t="s">
        <v>246</v>
      </c>
      <c r="C1923">
        <v>153</v>
      </c>
      <c r="D1923">
        <v>23.573</v>
      </c>
      <c r="E1923">
        <f t="shared" ref="E1923:E1986" si="30">ROUND(D1923,2)</f>
        <v>23.57</v>
      </c>
      <c r="F1923">
        <v>6150</v>
      </c>
      <c r="G1923">
        <v>6162</v>
      </c>
      <c r="H1923">
        <v>6171</v>
      </c>
      <c r="I1923" t="s">
        <v>135</v>
      </c>
      <c r="J1923">
        <v>194868</v>
      </c>
      <c r="K1923">
        <v>5780965</v>
      </c>
      <c r="L1923">
        <v>1.1399999999999999</v>
      </c>
      <c r="M1923">
        <v>7.9000000000000001E-2</v>
      </c>
    </row>
    <row r="1924" spans="1:13" x14ac:dyDescent="0.2">
      <c r="A1924" t="s">
        <v>365</v>
      </c>
      <c r="B1924" t="s">
        <v>247</v>
      </c>
      <c r="C1924">
        <v>154</v>
      </c>
      <c r="D1924">
        <v>23.640999999999998</v>
      </c>
      <c r="E1924">
        <f t="shared" si="30"/>
        <v>23.64</v>
      </c>
      <c r="F1924">
        <v>6171</v>
      </c>
      <c r="G1924">
        <v>6184</v>
      </c>
      <c r="H1924">
        <v>6195</v>
      </c>
      <c r="I1924" t="s">
        <v>135</v>
      </c>
      <c r="J1924">
        <v>321169</v>
      </c>
      <c r="K1924">
        <v>10662291</v>
      </c>
      <c r="L1924">
        <v>2.1</v>
      </c>
      <c r="M1924">
        <v>0.14499999999999999</v>
      </c>
    </row>
    <row r="1925" spans="1:13" x14ac:dyDescent="0.2">
      <c r="A1925" t="s">
        <v>365</v>
      </c>
      <c r="B1925" t="s">
        <v>248</v>
      </c>
      <c r="C1925">
        <v>155</v>
      </c>
      <c r="D1925">
        <v>23.698</v>
      </c>
      <c r="E1925">
        <f t="shared" si="30"/>
        <v>23.7</v>
      </c>
      <c r="F1925">
        <v>6195</v>
      </c>
      <c r="G1925">
        <v>6202</v>
      </c>
      <c r="H1925">
        <v>6215</v>
      </c>
      <c r="I1925" t="s">
        <v>135</v>
      </c>
      <c r="J1925">
        <v>198379</v>
      </c>
      <c r="K1925">
        <v>4945980</v>
      </c>
      <c r="L1925">
        <v>0.97</v>
      </c>
      <c r="M1925">
        <v>6.7000000000000004E-2</v>
      </c>
    </row>
    <row r="1926" spans="1:13" x14ac:dyDescent="0.2">
      <c r="A1926" t="s">
        <v>365</v>
      </c>
      <c r="B1926" t="s">
        <v>249</v>
      </c>
      <c r="C1926">
        <v>156</v>
      </c>
      <c r="D1926">
        <v>23.785</v>
      </c>
      <c r="E1926">
        <f t="shared" si="30"/>
        <v>23.79</v>
      </c>
      <c r="F1926">
        <v>6215</v>
      </c>
      <c r="G1926">
        <v>6230</v>
      </c>
      <c r="H1926">
        <v>6244</v>
      </c>
      <c r="I1926" t="s">
        <v>135</v>
      </c>
      <c r="J1926">
        <v>161145</v>
      </c>
      <c r="K1926">
        <v>4913361</v>
      </c>
      <c r="L1926">
        <v>0.97</v>
      </c>
      <c r="M1926">
        <v>6.7000000000000004E-2</v>
      </c>
    </row>
    <row r="1927" spans="1:13" x14ac:dyDescent="0.2">
      <c r="A1927" t="s">
        <v>365</v>
      </c>
      <c r="B1927" t="s">
        <v>250</v>
      </c>
      <c r="C1927">
        <v>157</v>
      </c>
      <c r="D1927">
        <v>23.863</v>
      </c>
      <c r="E1927">
        <f t="shared" si="30"/>
        <v>23.86</v>
      </c>
      <c r="F1927">
        <v>6244</v>
      </c>
      <c r="G1927">
        <v>6254</v>
      </c>
      <c r="H1927">
        <v>6274</v>
      </c>
      <c r="I1927" t="s">
        <v>135</v>
      </c>
      <c r="J1927">
        <v>198963</v>
      </c>
      <c r="K1927">
        <v>6375873</v>
      </c>
      <c r="L1927">
        <v>1.25</v>
      </c>
      <c r="M1927">
        <v>8.6999999999999994E-2</v>
      </c>
    </row>
    <row r="1928" spans="1:13" x14ac:dyDescent="0.2">
      <c r="A1928" t="s">
        <v>365</v>
      </c>
      <c r="B1928" t="s">
        <v>251</v>
      </c>
      <c r="C1928">
        <v>158</v>
      </c>
      <c r="D1928">
        <v>24.056000000000001</v>
      </c>
      <c r="E1928">
        <f t="shared" si="30"/>
        <v>24.06</v>
      </c>
      <c r="F1928">
        <v>6274</v>
      </c>
      <c r="G1928">
        <v>6315</v>
      </c>
      <c r="H1928">
        <v>6339</v>
      </c>
      <c r="I1928" t="s">
        <v>51</v>
      </c>
      <c r="J1928">
        <v>466350</v>
      </c>
      <c r="K1928">
        <v>24310496</v>
      </c>
      <c r="L1928">
        <v>4.79</v>
      </c>
      <c r="M1928">
        <v>0.33100000000000002</v>
      </c>
    </row>
    <row r="1929" spans="1:13" x14ac:dyDescent="0.2">
      <c r="A1929" t="s">
        <v>365</v>
      </c>
      <c r="B1929" t="s">
        <v>252</v>
      </c>
      <c r="C1929">
        <v>159</v>
      </c>
      <c r="D1929">
        <v>24.16</v>
      </c>
      <c r="E1929">
        <f t="shared" si="30"/>
        <v>24.16</v>
      </c>
      <c r="F1929">
        <v>6339</v>
      </c>
      <c r="G1929">
        <v>6348</v>
      </c>
      <c r="H1929">
        <v>6359</v>
      </c>
      <c r="I1929" t="s">
        <v>51</v>
      </c>
      <c r="J1929">
        <v>192207</v>
      </c>
      <c r="K1929">
        <v>5112781</v>
      </c>
      <c r="L1929">
        <v>1.01</v>
      </c>
      <c r="M1929">
        <v>7.0000000000000007E-2</v>
      </c>
    </row>
    <row r="1930" spans="1:13" x14ac:dyDescent="0.2">
      <c r="A1930" t="s">
        <v>365</v>
      </c>
      <c r="B1930" t="s">
        <v>253</v>
      </c>
      <c r="C1930">
        <v>160</v>
      </c>
      <c r="D1930">
        <v>24.242999999999999</v>
      </c>
      <c r="E1930">
        <f t="shared" si="30"/>
        <v>24.24</v>
      </c>
      <c r="F1930">
        <v>6359</v>
      </c>
      <c r="G1930">
        <v>6375</v>
      </c>
      <c r="H1930">
        <v>6394</v>
      </c>
      <c r="I1930" t="s">
        <v>51</v>
      </c>
      <c r="J1930">
        <v>1176820</v>
      </c>
      <c r="K1930">
        <v>33343772</v>
      </c>
      <c r="L1930">
        <v>6.56</v>
      </c>
      <c r="M1930">
        <v>0.45400000000000001</v>
      </c>
    </row>
    <row r="1931" spans="1:13" x14ac:dyDescent="0.2">
      <c r="A1931" t="s">
        <v>365</v>
      </c>
      <c r="B1931" t="s">
        <v>254</v>
      </c>
      <c r="C1931">
        <v>161</v>
      </c>
      <c r="D1931">
        <v>24.338999999999999</v>
      </c>
      <c r="E1931">
        <f t="shared" si="30"/>
        <v>24.34</v>
      </c>
      <c r="F1931">
        <v>6394</v>
      </c>
      <c r="G1931">
        <v>6405</v>
      </c>
      <c r="H1931">
        <v>6415</v>
      </c>
      <c r="I1931" t="s">
        <v>51</v>
      </c>
      <c r="J1931">
        <v>176325</v>
      </c>
      <c r="K1931">
        <v>5480340</v>
      </c>
      <c r="L1931">
        <v>1.08</v>
      </c>
      <c r="M1931">
        <v>7.4999999999999997E-2</v>
      </c>
    </row>
    <row r="1932" spans="1:13" x14ac:dyDescent="0.2">
      <c r="A1932" t="s">
        <v>365</v>
      </c>
      <c r="B1932" t="s">
        <v>255</v>
      </c>
      <c r="C1932">
        <v>162</v>
      </c>
      <c r="D1932">
        <v>24.446000000000002</v>
      </c>
      <c r="E1932">
        <f t="shared" si="30"/>
        <v>24.45</v>
      </c>
      <c r="F1932">
        <v>6415</v>
      </c>
      <c r="G1932">
        <v>6439</v>
      </c>
      <c r="H1932">
        <v>6462</v>
      </c>
      <c r="I1932" t="s">
        <v>51</v>
      </c>
      <c r="J1932">
        <v>968087</v>
      </c>
      <c r="K1932">
        <v>39841747</v>
      </c>
      <c r="L1932">
        <v>7.84</v>
      </c>
      <c r="M1932">
        <v>0.54300000000000004</v>
      </c>
    </row>
    <row r="1933" spans="1:13" x14ac:dyDescent="0.2">
      <c r="A1933" t="s">
        <v>365</v>
      </c>
      <c r="B1933" t="s">
        <v>256</v>
      </c>
      <c r="C1933">
        <v>163</v>
      </c>
      <c r="D1933">
        <v>24.542000000000002</v>
      </c>
      <c r="E1933">
        <f t="shared" si="30"/>
        <v>24.54</v>
      </c>
      <c r="F1933">
        <v>6462</v>
      </c>
      <c r="G1933">
        <v>6469</v>
      </c>
      <c r="H1933">
        <v>6484</v>
      </c>
      <c r="I1933" t="s">
        <v>51</v>
      </c>
      <c r="J1933">
        <v>243502</v>
      </c>
      <c r="K1933">
        <v>8514281</v>
      </c>
      <c r="L1933">
        <v>1.68</v>
      </c>
      <c r="M1933">
        <v>0.11600000000000001</v>
      </c>
    </row>
    <row r="1934" spans="1:13" x14ac:dyDescent="0.2">
      <c r="A1934" t="s">
        <v>365</v>
      </c>
      <c r="B1934" t="s">
        <v>257</v>
      </c>
      <c r="C1934">
        <v>164</v>
      </c>
      <c r="D1934">
        <v>24.620999999999999</v>
      </c>
      <c r="E1934">
        <f t="shared" si="30"/>
        <v>24.62</v>
      </c>
      <c r="F1934">
        <v>6484</v>
      </c>
      <c r="G1934">
        <v>6494</v>
      </c>
      <c r="H1934">
        <v>6507</v>
      </c>
      <c r="I1934" t="s">
        <v>51</v>
      </c>
      <c r="J1934">
        <v>178997</v>
      </c>
      <c r="K1934">
        <v>5501726</v>
      </c>
      <c r="L1934">
        <v>1.08</v>
      </c>
      <c r="M1934">
        <v>7.4999999999999997E-2</v>
      </c>
    </row>
    <row r="1935" spans="1:13" x14ac:dyDescent="0.2">
      <c r="A1935" t="s">
        <v>365</v>
      </c>
      <c r="B1935" t="s">
        <v>258</v>
      </c>
      <c r="C1935">
        <v>165</v>
      </c>
      <c r="D1935">
        <v>24.698</v>
      </c>
      <c r="E1935">
        <f t="shared" si="30"/>
        <v>24.7</v>
      </c>
      <c r="F1935">
        <v>6507</v>
      </c>
      <c r="G1935">
        <v>6518</v>
      </c>
      <c r="H1935">
        <v>6529</v>
      </c>
      <c r="I1935" t="s">
        <v>51</v>
      </c>
      <c r="J1935">
        <v>180146</v>
      </c>
      <c r="K1935">
        <v>4804808</v>
      </c>
      <c r="L1935">
        <v>0.95</v>
      </c>
      <c r="M1935">
        <v>6.5000000000000002E-2</v>
      </c>
    </row>
    <row r="1936" spans="1:13" x14ac:dyDescent="0.2">
      <c r="A1936" t="s">
        <v>365</v>
      </c>
      <c r="B1936" t="s">
        <v>259</v>
      </c>
      <c r="C1936">
        <v>166</v>
      </c>
      <c r="D1936">
        <v>24.815000000000001</v>
      </c>
      <c r="E1936">
        <f t="shared" si="30"/>
        <v>24.82</v>
      </c>
      <c r="F1936">
        <v>6529</v>
      </c>
      <c r="G1936">
        <v>6555</v>
      </c>
      <c r="H1936">
        <v>6578</v>
      </c>
      <c r="I1936" t="s">
        <v>51</v>
      </c>
      <c r="J1936">
        <v>295064</v>
      </c>
      <c r="K1936">
        <v>12651412</v>
      </c>
      <c r="L1936">
        <v>2.4900000000000002</v>
      </c>
      <c r="M1936">
        <v>0.17199999999999999</v>
      </c>
    </row>
    <row r="1937" spans="1:13" x14ac:dyDescent="0.2">
      <c r="A1937" t="s">
        <v>365</v>
      </c>
      <c r="B1937" t="s">
        <v>260</v>
      </c>
      <c r="C1937">
        <v>167</v>
      </c>
      <c r="D1937">
        <v>24.913</v>
      </c>
      <c r="E1937">
        <f t="shared" si="30"/>
        <v>24.91</v>
      </c>
      <c r="F1937">
        <v>6578</v>
      </c>
      <c r="G1937">
        <v>6586</v>
      </c>
      <c r="H1937">
        <v>6594</v>
      </c>
      <c r="I1937" t="s">
        <v>51</v>
      </c>
      <c r="J1937">
        <v>50993</v>
      </c>
      <c r="K1937">
        <v>824145</v>
      </c>
      <c r="L1937">
        <v>0.16</v>
      </c>
      <c r="M1937">
        <v>1.0999999999999999E-2</v>
      </c>
    </row>
    <row r="1938" spans="1:13" x14ac:dyDescent="0.2">
      <c r="A1938" t="s">
        <v>365</v>
      </c>
      <c r="B1938" t="s">
        <v>261</v>
      </c>
      <c r="C1938">
        <v>168</v>
      </c>
      <c r="D1938">
        <v>24.986999999999998</v>
      </c>
      <c r="E1938">
        <f t="shared" si="30"/>
        <v>24.99</v>
      </c>
      <c r="F1938">
        <v>6594</v>
      </c>
      <c r="G1938">
        <v>6610</v>
      </c>
      <c r="H1938">
        <v>6624</v>
      </c>
      <c r="I1938" t="s">
        <v>51</v>
      </c>
      <c r="J1938">
        <v>188331</v>
      </c>
      <c r="K1938">
        <v>5607383</v>
      </c>
      <c r="L1938">
        <v>1.1000000000000001</v>
      </c>
      <c r="M1938">
        <v>7.5999999999999998E-2</v>
      </c>
    </row>
    <row r="1939" spans="1:13" x14ac:dyDescent="0.2">
      <c r="A1939" t="s">
        <v>365</v>
      </c>
      <c r="B1939" t="s">
        <v>262</v>
      </c>
      <c r="C1939">
        <v>169</v>
      </c>
      <c r="D1939">
        <v>25.073</v>
      </c>
      <c r="E1939">
        <f t="shared" si="30"/>
        <v>25.07</v>
      </c>
      <c r="F1939">
        <v>6624</v>
      </c>
      <c r="G1939">
        <v>6637</v>
      </c>
      <c r="H1939">
        <v>6647</v>
      </c>
      <c r="I1939" t="s">
        <v>51</v>
      </c>
      <c r="J1939">
        <v>147670</v>
      </c>
      <c r="K1939">
        <v>4399180</v>
      </c>
      <c r="L1939">
        <v>0.87</v>
      </c>
      <c r="M1939">
        <v>0.06</v>
      </c>
    </row>
    <row r="1940" spans="1:13" x14ac:dyDescent="0.2">
      <c r="A1940" t="s">
        <v>365</v>
      </c>
      <c r="B1940" t="s">
        <v>263</v>
      </c>
      <c r="C1940">
        <v>170</v>
      </c>
      <c r="D1940">
        <v>25.128</v>
      </c>
      <c r="E1940">
        <f t="shared" si="30"/>
        <v>25.13</v>
      </c>
      <c r="F1940">
        <v>6647</v>
      </c>
      <c r="G1940">
        <v>6654</v>
      </c>
      <c r="H1940">
        <v>6661</v>
      </c>
      <c r="I1940" t="s">
        <v>51</v>
      </c>
      <c r="J1940">
        <v>158132</v>
      </c>
      <c r="K1940">
        <v>3722865</v>
      </c>
      <c r="L1940">
        <v>0.73</v>
      </c>
      <c r="M1940">
        <v>5.0999999999999997E-2</v>
      </c>
    </row>
    <row r="1941" spans="1:13" x14ac:dyDescent="0.2">
      <c r="A1941" t="s">
        <v>365</v>
      </c>
      <c r="B1941" t="s">
        <v>264</v>
      </c>
      <c r="C1941">
        <v>171</v>
      </c>
      <c r="D1941">
        <v>25.169</v>
      </c>
      <c r="E1941">
        <f t="shared" si="30"/>
        <v>25.17</v>
      </c>
      <c r="F1941">
        <v>6661</v>
      </c>
      <c r="G1941">
        <v>6667</v>
      </c>
      <c r="H1941">
        <v>6687</v>
      </c>
      <c r="I1941" t="s">
        <v>51</v>
      </c>
      <c r="J1941">
        <v>144334</v>
      </c>
      <c r="K1941">
        <v>3421398</v>
      </c>
      <c r="L1941">
        <v>0.67</v>
      </c>
      <c r="M1941">
        <v>4.7E-2</v>
      </c>
    </row>
    <row r="1942" spans="1:13" x14ac:dyDescent="0.2">
      <c r="A1942" t="s">
        <v>365</v>
      </c>
      <c r="B1942" t="s">
        <v>265</v>
      </c>
      <c r="C1942">
        <v>172</v>
      </c>
      <c r="D1942">
        <v>25.457000000000001</v>
      </c>
      <c r="E1942">
        <f t="shared" si="30"/>
        <v>25.46</v>
      </c>
      <c r="F1942">
        <v>6699</v>
      </c>
      <c r="G1942">
        <v>6758</v>
      </c>
      <c r="H1942">
        <v>6773</v>
      </c>
      <c r="I1942" t="s">
        <v>129</v>
      </c>
      <c r="J1942">
        <v>1076948</v>
      </c>
      <c r="K1942">
        <v>32814276</v>
      </c>
      <c r="L1942">
        <v>6.46</v>
      </c>
      <c r="M1942">
        <v>0.44700000000000001</v>
      </c>
    </row>
    <row r="1943" spans="1:13" x14ac:dyDescent="0.2">
      <c r="A1943" t="s">
        <v>365</v>
      </c>
      <c r="B1943" t="s">
        <v>266</v>
      </c>
      <c r="C1943">
        <v>173</v>
      </c>
      <c r="D1943">
        <v>25.617999999999999</v>
      </c>
      <c r="E1943">
        <f t="shared" si="30"/>
        <v>25.62</v>
      </c>
      <c r="F1943">
        <v>6773</v>
      </c>
      <c r="G1943">
        <v>6809</v>
      </c>
      <c r="H1943">
        <v>6818</v>
      </c>
      <c r="I1943" t="s">
        <v>53</v>
      </c>
      <c r="J1943">
        <v>412500</v>
      </c>
      <c r="K1943">
        <v>24285602</v>
      </c>
      <c r="L1943">
        <v>4.78</v>
      </c>
      <c r="M1943">
        <v>0.33100000000000002</v>
      </c>
    </row>
    <row r="1944" spans="1:13" x14ac:dyDescent="0.2">
      <c r="A1944" t="s">
        <v>365</v>
      </c>
      <c r="B1944" t="s">
        <v>267</v>
      </c>
      <c r="C1944">
        <v>174</v>
      </c>
      <c r="D1944">
        <v>25.677</v>
      </c>
      <c r="E1944">
        <f t="shared" si="30"/>
        <v>25.68</v>
      </c>
      <c r="F1944">
        <v>6818</v>
      </c>
      <c r="G1944">
        <v>6828</v>
      </c>
      <c r="H1944">
        <v>6855</v>
      </c>
      <c r="I1944" t="s">
        <v>53</v>
      </c>
      <c r="J1944">
        <v>479373</v>
      </c>
      <c r="K1944">
        <v>17847321</v>
      </c>
      <c r="L1944">
        <v>3.51</v>
      </c>
      <c r="M1944">
        <v>0.24299999999999999</v>
      </c>
    </row>
    <row r="1945" spans="1:13" x14ac:dyDescent="0.2">
      <c r="A1945" t="s">
        <v>365</v>
      </c>
      <c r="B1945" t="s">
        <v>268</v>
      </c>
      <c r="C1945">
        <v>175</v>
      </c>
      <c r="D1945">
        <v>25.823</v>
      </c>
      <c r="E1945">
        <f t="shared" si="30"/>
        <v>25.82</v>
      </c>
      <c r="F1945">
        <v>6855</v>
      </c>
      <c r="G1945">
        <v>6874</v>
      </c>
      <c r="H1945">
        <v>6903</v>
      </c>
      <c r="I1945" t="s">
        <v>53</v>
      </c>
      <c r="J1945">
        <v>499886</v>
      </c>
      <c r="K1945">
        <v>23754720</v>
      </c>
      <c r="L1945">
        <v>4.68</v>
      </c>
      <c r="M1945">
        <v>0.32400000000000001</v>
      </c>
    </row>
    <row r="1946" spans="1:13" x14ac:dyDescent="0.2">
      <c r="A1946" t="s">
        <v>365</v>
      </c>
      <c r="B1946" t="s">
        <v>269</v>
      </c>
      <c r="C1946">
        <v>176</v>
      </c>
      <c r="D1946">
        <v>25.965</v>
      </c>
      <c r="E1946">
        <f t="shared" si="30"/>
        <v>25.97</v>
      </c>
      <c r="F1946">
        <v>6903</v>
      </c>
      <c r="G1946">
        <v>6919</v>
      </c>
      <c r="H1946">
        <v>6931</v>
      </c>
      <c r="I1946" t="s">
        <v>53</v>
      </c>
      <c r="J1946">
        <v>208060</v>
      </c>
      <c r="K1946">
        <v>7669436</v>
      </c>
      <c r="L1946">
        <v>1.51</v>
      </c>
      <c r="M1946">
        <v>0.104</v>
      </c>
    </row>
    <row r="1947" spans="1:13" x14ac:dyDescent="0.2">
      <c r="A1947" t="s">
        <v>365</v>
      </c>
      <c r="B1947" t="s">
        <v>270</v>
      </c>
      <c r="C1947">
        <v>177</v>
      </c>
      <c r="D1947">
        <v>26.039000000000001</v>
      </c>
      <c r="E1947">
        <f t="shared" si="30"/>
        <v>26.04</v>
      </c>
      <c r="F1947">
        <v>6931</v>
      </c>
      <c r="G1947">
        <v>6942</v>
      </c>
      <c r="H1947">
        <v>6952</v>
      </c>
      <c r="I1947" t="s">
        <v>53</v>
      </c>
      <c r="J1947">
        <v>134894</v>
      </c>
      <c r="K1947">
        <v>5286474</v>
      </c>
      <c r="L1947">
        <v>1.04</v>
      </c>
      <c r="M1947">
        <v>7.1999999999999995E-2</v>
      </c>
    </row>
    <row r="1948" spans="1:13" x14ac:dyDescent="0.2">
      <c r="A1948" t="s">
        <v>365</v>
      </c>
      <c r="B1948" t="s">
        <v>271</v>
      </c>
      <c r="C1948">
        <v>178</v>
      </c>
      <c r="D1948">
        <v>26.134</v>
      </c>
      <c r="E1948">
        <f t="shared" si="30"/>
        <v>26.13</v>
      </c>
      <c r="F1948">
        <v>6952</v>
      </c>
      <c r="G1948">
        <v>6973</v>
      </c>
      <c r="H1948">
        <v>6982</v>
      </c>
      <c r="I1948" t="s">
        <v>23</v>
      </c>
      <c r="J1948">
        <v>497330</v>
      </c>
      <c r="K1948">
        <v>17981165</v>
      </c>
      <c r="L1948">
        <v>3.54</v>
      </c>
      <c r="M1948">
        <v>0.245</v>
      </c>
    </row>
    <row r="1949" spans="1:13" x14ac:dyDescent="0.2">
      <c r="A1949" t="s">
        <v>365</v>
      </c>
      <c r="B1949" t="s">
        <v>272</v>
      </c>
      <c r="C1949">
        <v>179</v>
      </c>
      <c r="D1949">
        <v>26.18</v>
      </c>
      <c r="E1949">
        <f t="shared" si="30"/>
        <v>26.18</v>
      </c>
      <c r="F1949">
        <v>6982</v>
      </c>
      <c r="G1949">
        <v>6987</v>
      </c>
      <c r="H1949">
        <v>7028</v>
      </c>
      <c r="I1949" t="s">
        <v>23</v>
      </c>
      <c r="J1949">
        <v>417896</v>
      </c>
      <c r="K1949">
        <v>20537091</v>
      </c>
      <c r="L1949">
        <v>4.04</v>
      </c>
      <c r="M1949">
        <v>0.28000000000000003</v>
      </c>
    </row>
    <row r="1950" spans="1:13" x14ac:dyDescent="0.2">
      <c r="A1950" t="s">
        <v>365</v>
      </c>
      <c r="B1950" t="s">
        <v>273</v>
      </c>
      <c r="C1950">
        <v>180</v>
      </c>
      <c r="D1950">
        <v>26.405999999999999</v>
      </c>
      <c r="E1950">
        <f t="shared" si="30"/>
        <v>26.41</v>
      </c>
      <c r="F1950">
        <v>7028</v>
      </c>
      <c r="G1950">
        <v>7059</v>
      </c>
      <c r="H1950">
        <v>7069</v>
      </c>
      <c r="I1950" t="s">
        <v>23</v>
      </c>
      <c r="J1950">
        <v>434743</v>
      </c>
      <c r="K1950">
        <v>21770872</v>
      </c>
      <c r="L1950">
        <v>4.29</v>
      </c>
      <c r="M1950">
        <v>0.29699999999999999</v>
      </c>
    </row>
    <row r="1951" spans="1:13" x14ac:dyDescent="0.2">
      <c r="A1951" t="s">
        <v>365</v>
      </c>
      <c r="B1951" t="s">
        <v>274</v>
      </c>
      <c r="C1951">
        <v>181</v>
      </c>
      <c r="D1951">
        <v>26.463999999999999</v>
      </c>
      <c r="E1951">
        <f t="shared" si="30"/>
        <v>26.46</v>
      </c>
      <c r="F1951">
        <v>7069</v>
      </c>
      <c r="G1951">
        <v>7077</v>
      </c>
      <c r="H1951">
        <v>7095</v>
      </c>
      <c r="I1951" t="s">
        <v>23</v>
      </c>
      <c r="J1951">
        <v>446264</v>
      </c>
      <c r="K1951">
        <v>16742423</v>
      </c>
      <c r="L1951">
        <v>3.3</v>
      </c>
      <c r="M1951">
        <v>0.22800000000000001</v>
      </c>
    </row>
    <row r="1952" spans="1:13" x14ac:dyDescent="0.2">
      <c r="A1952" t="s">
        <v>365</v>
      </c>
      <c r="B1952" t="s">
        <v>275</v>
      </c>
      <c r="C1952">
        <v>182</v>
      </c>
      <c r="D1952">
        <v>26.675000000000001</v>
      </c>
      <c r="E1952">
        <f t="shared" si="30"/>
        <v>26.68</v>
      </c>
      <c r="F1952">
        <v>7095</v>
      </c>
      <c r="G1952">
        <v>7144</v>
      </c>
      <c r="H1952">
        <v>7157</v>
      </c>
      <c r="I1952" t="s">
        <v>23</v>
      </c>
      <c r="J1952">
        <v>841162</v>
      </c>
      <c r="K1952">
        <v>53566165</v>
      </c>
      <c r="L1952">
        <v>10.54</v>
      </c>
      <c r="M1952">
        <v>0.73</v>
      </c>
    </row>
    <row r="1953" spans="1:13" x14ac:dyDescent="0.2">
      <c r="A1953" t="s">
        <v>365</v>
      </c>
      <c r="B1953" t="s">
        <v>276</v>
      </c>
      <c r="C1953">
        <v>183</v>
      </c>
      <c r="D1953">
        <v>26.76</v>
      </c>
      <c r="E1953">
        <f t="shared" si="30"/>
        <v>26.76</v>
      </c>
      <c r="F1953">
        <v>7157</v>
      </c>
      <c r="G1953">
        <v>7171</v>
      </c>
      <c r="H1953">
        <v>7191</v>
      </c>
      <c r="I1953" t="s">
        <v>23</v>
      </c>
      <c r="J1953">
        <v>733979</v>
      </c>
      <c r="K1953">
        <v>33090999</v>
      </c>
      <c r="L1953">
        <v>6.51</v>
      </c>
      <c r="M1953">
        <v>0.45100000000000001</v>
      </c>
    </row>
    <row r="1954" spans="1:13" x14ac:dyDescent="0.2">
      <c r="A1954" t="s">
        <v>365</v>
      </c>
      <c r="B1954" t="s">
        <v>277</v>
      </c>
      <c r="C1954">
        <v>184</v>
      </c>
      <c r="D1954">
        <v>26.922000000000001</v>
      </c>
      <c r="E1954">
        <f t="shared" si="30"/>
        <v>26.92</v>
      </c>
      <c r="F1954">
        <v>7191</v>
      </c>
      <c r="G1954">
        <v>7222</v>
      </c>
      <c r="H1954">
        <v>7236</v>
      </c>
      <c r="I1954" t="s">
        <v>23</v>
      </c>
      <c r="J1954">
        <v>1161431</v>
      </c>
      <c r="K1954">
        <v>56690226</v>
      </c>
      <c r="L1954">
        <v>11.16</v>
      </c>
      <c r="M1954">
        <v>0.77200000000000002</v>
      </c>
    </row>
    <row r="1955" spans="1:13" x14ac:dyDescent="0.2">
      <c r="A1955" t="s">
        <v>365</v>
      </c>
      <c r="B1955" t="s">
        <v>278</v>
      </c>
      <c r="C1955">
        <v>185</v>
      </c>
      <c r="D1955">
        <v>26.981000000000002</v>
      </c>
      <c r="E1955">
        <f t="shared" si="30"/>
        <v>26.98</v>
      </c>
      <c r="F1955">
        <v>7236</v>
      </c>
      <c r="G1955">
        <v>7240</v>
      </c>
      <c r="H1955">
        <v>7253</v>
      </c>
      <c r="I1955" t="s">
        <v>23</v>
      </c>
      <c r="J1955">
        <v>879098</v>
      </c>
      <c r="K1955">
        <v>23739848</v>
      </c>
      <c r="L1955">
        <v>4.67</v>
      </c>
      <c r="M1955">
        <v>0.32300000000000001</v>
      </c>
    </row>
    <row r="1956" spans="1:13" x14ac:dyDescent="0.2">
      <c r="A1956" t="s">
        <v>365</v>
      </c>
      <c r="B1956" t="s">
        <v>279</v>
      </c>
      <c r="C1956">
        <v>186</v>
      </c>
      <c r="D1956">
        <v>27.065000000000001</v>
      </c>
      <c r="E1956">
        <f t="shared" si="30"/>
        <v>27.07</v>
      </c>
      <c r="F1956">
        <v>7253</v>
      </c>
      <c r="G1956">
        <v>7267</v>
      </c>
      <c r="H1956">
        <v>7286</v>
      </c>
      <c r="I1956" t="s">
        <v>23</v>
      </c>
      <c r="J1956">
        <v>714633</v>
      </c>
      <c r="K1956">
        <v>35404305</v>
      </c>
      <c r="L1956">
        <v>6.97</v>
      </c>
      <c r="M1956">
        <v>0.48199999999999998</v>
      </c>
    </row>
    <row r="1957" spans="1:13" x14ac:dyDescent="0.2">
      <c r="A1957" t="s">
        <v>365</v>
      </c>
      <c r="B1957" t="s">
        <v>280</v>
      </c>
      <c r="C1957">
        <v>187</v>
      </c>
      <c r="D1957">
        <v>27.189</v>
      </c>
      <c r="E1957">
        <f t="shared" si="30"/>
        <v>27.19</v>
      </c>
      <c r="F1957">
        <v>7286</v>
      </c>
      <c r="G1957">
        <v>7306</v>
      </c>
      <c r="H1957">
        <v>7334</v>
      </c>
      <c r="I1957" t="s">
        <v>23</v>
      </c>
      <c r="J1957">
        <v>673436</v>
      </c>
      <c r="K1957">
        <v>45294405</v>
      </c>
      <c r="L1957">
        <v>8.92</v>
      </c>
      <c r="M1957">
        <v>0.61699999999999999</v>
      </c>
    </row>
    <row r="1958" spans="1:13" x14ac:dyDescent="0.2">
      <c r="A1958" t="s">
        <v>365</v>
      </c>
      <c r="B1958" t="s">
        <v>281</v>
      </c>
      <c r="C1958">
        <v>188</v>
      </c>
      <c r="D1958">
        <v>27.318000000000001</v>
      </c>
      <c r="E1958">
        <f t="shared" si="30"/>
        <v>27.32</v>
      </c>
      <c r="F1958">
        <v>7334</v>
      </c>
      <c r="G1958">
        <v>7347</v>
      </c>
      <c r="H1958">
        <v>7361</v>
      </c>
      <c r="I1958" t="s">
        <v>23</v>
      </c>
      <c r="J1958">
        <v>710228</v>
      </c>
      <c r="K1958">
        <v>30971485</v>
      </c>
      <c r="L1958">
        <v>6.1</v>
      </c>
      <c r="M1958">
        <v>0.42199999999999999</v>
      </c>
    </row>
    <row r="1959" spans="1:13" x14ac:dyDescent="0.2">
      <c r="A1959" t="s">
        <v>365</v>
      </c>
      <c r="B1959" t="s">
        <v>282</v>
      </c>
      <c r="C1959">
        <v>189</v>
      </c>
      <c r="D1959">
        <v>27.405999999999999</v>
      </c>
      <c r="E1959">
        <f t="shared" si="30"/>
        <v>27.41</v>
      </c>
      <c r="F1959">
        <v>7361</v>
      </c>
      <c r="G1959">
        <v>7375</v>
      </c>
      <c r="H1959">
        <v>7384</v>
      </c>
      <c r="I1959" t="s">
        <v>23</v>
      </c>
      <c r="J1959">
        <v>873503</v>
      </c>
      <c r="K1959">
        <v>31714013</v>
      </c>
      <c r="L1959">
        <v>6.24</v>
      </c>
      <c r="M1959">
        <v>0.432</v>
      </c>
    </row>
    <row r="1960" spans="1:13" x14ac:dyDescent="0.2">
      <c r="A1960" t="s">
        <v>365</v>
      </c>
      <c r="B1960" t="s">
        <v>283</v>
      </c>
      <c r="C1960">
        <v>190</v>
      </c>
      <c r="D1960">
        <v>27.452000000000002</v>
      </c>
      <c r="E1960">
        <f t="shared" si="30"/>
        <v>27.45</v>
      </c>
      <c r="F1960">
        <v>7384</v>
      </c>
      <c r="G1960">
        <v>7389</v>
      </c>
      <c r="H1960">
        <v>7413</v>
      </c>
      <c r="I1960" t="s">
        <v>23</v>
      </c>
      <c r="J1960">
        <v>807831</v>
      </c>
      <c r="K1960">
        <v>34645499</v>
      </c>
      <c r="L1960">
        <v>6.82</v>
      </c>
      <c r="M1960">
        <v>0.47199999999999998</v>
      </c>
    </row>
    <row r="1961" spans="1:13" x14ac:dyDescent="0.2">
      <c r="A1961" t="s">
        <v>365</v>
      </c>
      <c r="B1961" t="s">
        <v>284</v>
      </c>
      <c r="C1961">
        <v>191</v>
      </c>
      <c r="D1961">
        <v>27.611000000000001</v>
      </c>
      <c r="E1961">
        <f t="shared" si="30"/>
        <v>27.61</v>
      </c>
      <c r="F1961">
        <v>7413</v>
      </c>
      <c r="G1961">
        <v>7440</v>
      </c>
      <c r="H1961">
        <v>7451</v>
      </c>
      <c r="I1961" t="s">
        <v>23</v>
      </c>
      <c r="J1961">
        <v>968920</v>
      </c>
      <c r="K1961">
        <v>47760408</v>
      </c>
      <c r="L1961">
        <v>9.4</v>
      </c>
      <c r="M1961">
        <v>0.65100000000000002</v>
      </c>
    </row>
    <row r="1962" spans="1:13" x14ac:dyDescent="0.2">
      <c r="A1962" t="s">
        <v>365</v>
      </c>
      <c r="B1962" t="s">
        <v>285</v>
      </c>
      <c r="C1962">
        <v>192</v>
      </c>
      <c r="D1962">
        <v>27.693000000000001</v>
      </c>
      <c r="E1962">
        <f t="shared" si="30"/>
        <v>27.69</v>
      </c>
      <c r="F1962">
        <v>7451</v>
      </c>
      <c r="G1962">
        <v>7465</v>
      </c>
      <c r="H1962">
        <v>7480</v>
      </c>
      <c r="I1962" t="s">
        <v>23</v>
      </c>
      <c r="J1962">
        <v>955519</v>
      </c>
      <c r="K1962">
        <v>39547493</v>
      </c>
      <c r="L1962">
        <v>7.78</v>
      </c>
      <c r="M1962">
        <v>0.53900000000000003</v>
      </c>
    </row>
    <row r="1963" spans="1:13" x14ac:dyDescent="0.2">
      <c r="A1963" t="s">
        <v>365</v>
      </c>
      <c r="B1963" t="s">
        <v>286</v>
      </c>
      <c r="C1963">
        <v>193</v>
      </c>
      <c r="D1963">
        <v>27.754999999999999</v>
      </c>
      <c r="E1963">
        <f t="shared" si="30"/>
        <v>27.76</v>
      </c>
      <c r="F1963">
        <v>7480</v>
      </c>
      <c r="G1963">
        <v>7485</v>
      </c>
      <c r="H1963">
        <v>7506</v>
      </c>
      <c r="I1963" t="s">
        <v>23</v>
      </c>
      <c r="J1963">
        <v>546326</v>
      </c>
      <c r="K1963">
        <v>19736085</v>
      </c>
      <c r="L1963">
        <v>3.88</v>
      </c>
      <c r="M1963">
        <v>0.26900000000000002</v>
      </c>
    </row>
    <row r="1964" spans="1:13" x14ac:dyDescent="0.2">
      <c r="A1964" t="s">
        <v>365</v>
      </c>
      <c r="B1964" t="s">
        <v>287</v>
      </c>
      <c r="C1964">
        <v>194</v>
      </c>
      <c r="D1964">
        <v>27.914999999999999</v>
      </c>
      <c r="E1964">
        <f t="shared" si="30"/>
        <v>27.92</v>
      </c>
      <c r="F1964">
        <v>7506</v>
      </c>
      <c r="G1964">
        <v>7536</v>
      </c>
      <c r="H1964">
        <v>7552</v>
      </c>
      <c r="I1964" t="s">
        <v>23</v>
      </c>
      <c r="J1964">
        <v>1433391</v>
      </c>
      <c r="K1964">
        <v>65216993</v>
      </c>
      <c r="L1964">
        <v>12.84</v>
      </c>
      <c r="M1964">
        <v>0.88800000000000001</v>
      </c>
    </row>
    <row r="1965" spans="1:13" x14ac:dyDescent="0.2">
      <c r="A1965" t="s">
        <v>365</v>
      </c>
      <c r="B1965" t="s">
        <v>288</v>
      </c>
      <c r="C1965">
        <v>195</v>
      </c>
      <c r="D1965">
        <v>28.003</v>
      </c>
      <c r="E1965">
        <f t="shared" si="30"/>
        <v>28</v>
      </c>
      <c r="F1965">
        <v>7552</v>
      </c>
      <c r="G1965">
        <v>7564</v>
      </c>
      <c r="H1965">
        <v>7595</v>
      </c>
      <c r="I1965" t="s">
        <v>23</v>
      </c>
      <c r="J1965">
        <v>937320</v>
      </c>
      <c r="K1965">
        <v>64029036</v>
      </c>
      <c r="L1965">
        <v>12.6</v>
      </c>
      <c r="M1965">
        <v>0.872</v>
      </c>
    </row>
    <row r="1966" spans="1:13" x14ac:dyDescent="0.2">
      <c r="A1966" t="s">
        <v>365</v>
      </c>
      <c r="B1966" t="s">
        <v>289</v>
      </c>
      <c r="C1966">
        <v>196</v>
      </c>
      <c r="D1966">
        <v>28.149000000000001</v>
      </c>
      <c r="E1966">
        <f t="shared" si="30"/>
        <v>28.15</v>
      </c>
      <c r="F1966">
        <v>7595</v>
      </c>
      <c r="G1966">
        <v>7610</v>
      </c>
      <c r="H1966">
        <v>7629</v>
      </c>
      <c r="I1966" t="s">
        <v>23</v>
      </c>
      <c r="J1966">
        <v>743325</v>
      </c>
      <c r="K1966">
        <v>36899874</v>
      </c>
      <c r="L1966">
        <v>7.26</v>
      </c>
      <c r="M1966">
        <v>0.503</v>
      </c>
    </row>
    <row r="1967" spans="1:13" x14ac:dyDescent="0.2">
      <c r="A1967" t="s">
        <v>365</v>
      </c>
      <c r="B1967" t="s">
        <v>290</v>
      </c>
      <c r="C1967">
        <v>197</v>
      </c>
      <c r="D1967">
        <v>28.254999999999999</v>
      </c>
      <c r="E1967">
        <f t="shared" si="30"/>
        <v>28.26</v>
      </c>
      <c r="F1967">
        <v>7629</v>
      </c>
      <c r="G1967">
        <v>7643</v>
      </c>
      <c r="H1967">
        <v>7671</v>
      </c>
      <c r="I1967" t="s">
        <v>23</v>
      </c>
      <c r="J1967">
        <v>469446</v>
      </c>
      <c r="K1967">
        <v>30090819</v>
      </c>
      <c r="L1967">
        <v>5.92</v>
      </c>
      <c r="M1967">
        <v>0.41</v>
      </c>
    </row>
    <row r="1968" spans="1:13" x14ac:dyDescent="0.2">
      <c r="A1968" t="s">
        <v>365</v>
      </c>
      <c r="B1968" t="s">
        <v>291</v>
      </c>
      <c r="C1968">
        <v>198</v>
      </c>
      <c r="D1968">
        <v>28.407</v>
      </c>
      <c r="E1968">
        <f t="shared" si="30"/>
        <v>28.41</v>
      </c>
      <c r="F1968">
        <v>7671</v>
      </c>
      <c r="G1968">
        <v>7691</v>
      </c>
      <c r="H1968">
        <v>7702</v>
      </c>
      <c r="I1968" t="s">
        <v>23</v>
      </c>
      <c r="J1968">
        <v>604779</v>
      </c>
      <c r="K1968">
        <v>24773836</v>
      </c>
      <c r="L1968">
        <v>4.88</v>
      </c>
      <c r="M1968">
        <v>0.33700000000000002</v>
      </c>
    </row>
    <row r="1969" spans="1:13" x14ac:dyDescent="0.2">
      <c r="A1969" t="s">
        <v>365</v>
      </c>
      <c r="B1969" t="s">
        <v>292</v>
      </c>
      <c r="C1969">
        <v>199</v>
      </c>
      <c r="D1969">
        <v>28.468</v>
      </c>
      <c r="E1969">
        <f t="shared" si="30"/>
        <v>28.47</v>
      </c>
      <c r="F1969">
        <v>7702</v>
      </c>
      <c r="G1969">
        <v>7710</v>
      </c>
      <c r="H1969">
        <v>7719</v>
      </c>
      <c r="I1969" t="s">
        <v>23</v>
      </c>
      <c r="J1969">
        <v>443496</v>
      </c>
      <c r="K1969">
        <v>13300463</v>
      </c>
      <c r="L1969">
        <v>2.62</v>
      </c>
      <c r="M1969">
        <v>0.18099999999999999</v>
      </c>
    </row>
    <row r="1970" spans="1:13" x14ac:dyDescent="0.2">
      <c r="A1970" t="s">
        <v>365</v>
      </c>
      <c r="B1970" t="s">
        <v>293</v>
      </c>
      <c r="C1970">
        <v>200</v>
      </c>
      <c r="D1970">
        <v>28.552</v>
      </c>
      <c r="E1970">
        <f t="shared" si="30"/>
        <v>28.55</v>
      </c>
      <c r="F1970">
        <v>7719</v>
      </c>
      <c r="G1970">
        <v>7737</v>
      </c>
      <c r="H1970">
        <v>7766</v>
      </c>
      <c r="I1970" t="s">
        <v>23</v>
      </c>
      <c r="J1970">
        <v>503431</v>
      </c>
      <c r="K1970">
        <v>35788723</v>
      </c>
      <c r="L1970">
        <v>7.04</v>
      </c>
      <c r="M1970">
        <v>0.48799999999999999</v>
      </c>
    </row>
    <row r="1971" spans="1:13" x14ac:dyDescent="0.2">
      <c r="A1971" t="s">
        <v>365</v>
      </c>
      <c r="B1971" t="s">
        <v>294</v>
      </c>
      <c r="C1971">
        <v>201</v>
      </c>
      <c r="D1971">
        <v>28.701000000000001</v>
      </c>
      <c r="E1971">
        <f t="shared" si="30"/>
        <v>28.7</v>
      </c>
      <c r="F1971">
        <v>7766</v>
      </c>
      <c r="G1971">
        <v>7784</v>
      </c>
      <c r="H1971">
        <v>7817</v>
      </c>
      <c r="I1971" t="s">
        <v>23</v>
      </c>
      <c r="J1971">
        <v>818772</v>
      </c>
      <c r="K1971">
        <v>47171111</v>
      </c>
      <c r="L1971">
        <v>9.2799999999999994</v>
      </c>
      <c r="M1971">
        <v>0.64300000000000002</v>
      </c>
    </row>
    <row r="1972" spans="1:13" x14ac:dyDescent="0.2">
      <c r="A1972" t="s">
        <v>365</v>
      </c>
      <c r="B1972" t="s">
        <v>295</v>
      </c>
      <c r="C1972">
        <v>202</v>
      </c>
      <c r="D1972">
        <v>28.931000000000001</v>
      </c>
      <c r="E1972">
        <f t="shared" si="30"/>
        <v>28.93</v>
      </c>
      <c r="F1972">
        <v>7817</v>
      </c>
      <c r="G1972">
        <v>7857</v>
      </c>
      <c r="H1972">
        <v>7870</v>
      </c>
      <c r="I1972" t="s">
        <v>23</v>
      </c>
      <c r="J1972">
        <v>721857</v>
      </c>
      <c r="K1972">
        <v>50652945</v>
      </c>
      <c r="L1972">
        <v>9.9700000000000006</v>
      </c>
      <c r="M1972">
        <v>0.69</v>
      </c>
    </row>
    <row r="1973" spans="1:13" x14ac:dyDescent="0.2">
      <c r="A1973" t="s">
        <v>365</v>
      </c>
      <c r="B1973" t="s">
        <v>296</v>
      </c>
      <c r="C1973">
        <v>203</v>
      </c>
      <c r="D1973">
        <v>29.006</v>
      </c>
      <c r="E1973">
        <f t="shared" si="30"/>
        <v>29.01</v>
      </c>
      <c r="F1973">
        <v>7870</v>
      </c>
      <c r="G1973">
        <v>7881</v>
      </c>
      <c r="H1973">
        <v>7908</v>
      </c>
      <c r="I1973" t="s">
        <v>23</v>
      </c>
      <c r="J1973">
        <v>668230</v>
      </c>
      <c r="K1973">
        <v>36976332</v>
      </c>
      <c r="L1973">
        <v>7.28</v>
      </c>
      <c r="M1973">
        <v>0.504</v>
      </c>
    </row>
    <row r="1974" spans="1:13" x14ac:dyDescent="0.2">
      <c r="A1974" t="s">
        <v>365</v>
      </c>
      <c r="B1974" t="s">
        <v>297</v>
      </c>
      <c r="C1974">
        <v>204</v>
      </c>
      <c r="D1974">
        <v>29.134</v>
      </c>
      <c r="E1974">
        <f t="shared" si="30"/>
        <v>29.13</v>
      </c>
      <c r="F1974">
        <v>7908</v>
      </c>
      <c r="G1974">
        <v>7921</v>
      </c>
      <c r="H1974">
        <v>7933</v>
      </c>
      <c r="I1974" t="s">
        <v>23</v>
      </c>
      <c r="J1974">
        <v>603909</v>
      </c>
      <c r="K1974">
        <v>24056183</v>
      </c>
      <c r="L1974">
        <v>4.74</v>
      </c>
      <c r="M1974">
        <v>0.32800000000000001</v>
      </c>
    </row>
    <row r="1975" spans="1:13" x14ac:dyDescent="0.2">
      <c r="A1975" t="s">
        <v>365</v>
      </c>
      <c r="B1975" t="s">
        <v>298</v>
      </c>
      <c r="C1975">
        <v>205</v>
      </c>
      <c r="D1975">
        <v>29.189</v>
      </c>
      <c r="E1975">
        <f t="shared" si="30"/>
        <v>29.19</v>
      </c>
      <c r="F1975">
        <v>7933</v>
      </c>
      <c r="G1975">
        <v>7939</v>
      </c>
      <c r="H1975">
        <v>7950</v>
      </c>
      <c r="I1975" t="s">
        <v>23</v>
      </c>
      <c r="J1975">
        <v>479808</v>
      </c>
      <c r="K1975">
        <v>14714359</v>
      </c>
      <c r="L1975">
        <v>2.9</v>
      </c>
      <c r="M1975">
        <v>0.2</v>
      </c>
    </row>
    <row r="1976" spans="1:13" x14ac:dyDescent="0.2">
      <c r="A1976" t="s">
        <v>365</v>
      </c>
      <c r="B1976" t="s">
        <v>299</v>
      </c>
      <c r="C1976">
        <v>206</v>
      </c>
      <c r="D1976">
        <v>29.257999999999999</v>
      </c>
      <c r="E1976">
        <f t="shared" si="30"/>
        <v>29.26</v>
      </c>
      <c r="F1976">
        <v>7950</v>
      </c>
      <c r="G1976">
        <v>7960</v>
      </c>
      <c r="H1976">
        <v>7973</v>
      </c>
      <c r="I1976" t="s">
        <v>48</v>
      </c>
      <c r="J1976">
        <v>457373</v>
      </c>
      <c r="K1976">
        <v>18411226</v>
      </c>
      <c r="L1976">
        <v>3.62</v>
      </c>
      <c r="M1976">
        <v>0.251</v>
      </c>
    </row>
    <row r="1977" spans="1:13" x14ac:dyDescent="0.2">
      <c r="A1977" t="s">
        <v>365</v>
      </c>
      <c r="B1977" t="s">
        <v>300</v>
      </c>
      <c r="C1977">
        <v>207</v>
      </c>
      <c r="D1977">
        <v>29.321999999999999</v>
      </c>
      <c r="E1977">
        <f t="shared" si="30"/>
        <v>29.32</v>
      </c>
      <c r="F1977">
        <v>7973</v>
      </c>
      <c r="G1977">
        <v>7981</v>
      </c>
      <c r="H1977">
        <v>8005</v>
      </c>
      <c r="I1977" t="s">
        <v>48</v>
      </c>
      <c r="J1977">
        <v>540486</v>
      </c>
      <c r="K1977">
        <v>25819782</v>
      </c>
      <c r="L1977">
        <v>5.08</v>
      </c>
      <c r="M1977">
        <v>0.35199999999999998</v>
      </c>
    </row>
    <row r="1978" spans="1:13" x14ac:dyDescent="0.2">
      <c r="A1978" t="s">
        <v>365</v>
      </c>
      <c r="B1978" t="s">
        <v>301</v>
      </c>
      <c r="C1978">
        <v>208</v>
      </c>
      <c r="D1978">
        <v>29.446999999999999</v>
      </c>
      <c r="E1978">
        <f t="shared" si="30"/>
        <v>29.45</v>
      </c>
      <c r="F1978">
        <v>8005</v>
      </c>
      <c r="G1978">
        <v>8020</v>
      </c>
      <c r="H1978">
        <v>8036</v>
      </c>
      <c r="I1978" t="s">
        <v>48</v>
      </c>
      <c r="J1978">
        <v>504928</v>
      </c>
      <c r="K1978">
        <v>24558658</v>
      </c>
      <c r="L1978">
        <v>4.83</v>
      </c>
      <c r="M1978">
        <v>0.33500000000000002</v>
      </c>
    </row>
    <row r="1979" spans="1:13" x14ac:dyDescent="0.2">
      <c r="A1979" t="s">
        <v>365</v>
      </c>
      <c r="B1979" t="s">
        <v>302</v>
      </c>
      <c r="C1979">
        <v>209</v>
      </c>
      <c r="D1979">
        <v>29.535</v>
      </c>
      <c r="E1979">
        <f t="shared" si="30"/>
        <v>29.54</v>
      </c>
      <c r="F1979">
        <v>8036</v>
      </c>
      <c r="G1979">
        <v>8048</v>
      </c>
      <c r="H1979">
        <v>8057</v>
      </c>
      <c r="I1979" t="s">
        <v>48</v>
      </c>
      <c r="J1979">
        <v>479558</v>
      </c>
      <c r="K1979">
        <v>17391921</v>
      </c>
      <c r="L1979">
        <v>3.42</v>
      </c>
      <c r="M1979">
        <v>0.23699999999999999</v>
      </c>
    </row>
    <row r="1980" spans="1:13" x14ac:dyDescent="0.2">
      <c r="A1980" t="s">
        <v>365</v>
      </c>
      <c r="B1980" t="s">
        <v>303</v>
      </c>
      <c r="C1980">
        <v>210</v>
      </c>
      <c r="D1980">
        <v>29.603000000000002</v>
      </c>
      <c r="E1980">
        <f t="shared" si="30"/>
        <v>29.6</v>
      </c>
      <c r="F1980">
        <v>8057</v>
      </c>
      <c r="G1980">
        <v>8070</v>
      </c>
      <c r="H1980">
        <v>8101</v>
      </c>
      <c r="I1980" t="s">
        <v>48</v>
      </c>
      <c r="J1980">
        <v>515838</v>
      </c>
      <c r="K1980">
        <v>32800648</v>
      </c>
      <c r="L1980">
        <v>6.46</v>
      </c>
      <c r="M1980">
        <v>0.44700000000000001</v>
      </c>
    </row>
    <row r="1981" spans="1:13" x14ac:dyDescent="0.2">
      <c r="A1981" t="s">
        <v>365</v>
      </c>
      <c r="B1981" t="s">
        <v>304</v>
      </c>
      <c r="C1981">
        <v>211</v>
      </c>
      <c r="D1981">
        <v>29.754999999999999</v>
      </c>
      <c r="E1981">
        <f t="shared" si="30"/>
        <v>29.76</v>
      </c>
      <c r="F1981">
        <v>8101</v>
      </c>
      <c r="G1981">
        <v>8118</v>
      </c>
      <c r="H1981">
        <v>8141</v>
      </c>
      <c r="I1981" t="s">
        <v>48</v>
      </c>
      <c r="J1981">
        <v>317079</v>
      </c>
      <c r="K1981">
        <v>20735534</v>
      </c>
      <c r="L1981">
        <v>4.08</v>
      </c>
      <c r="M1981">
        <v>0.28199999999999997</v>
      </c>
    </row>
    <row r="1982" spans="1:13" x14ac:dyDescent="0.2">
      <c r="A1982" t="s">
        <v>365</v>
      </c>
      <c r="B1982" t="s">
        <v>305</v>
      </c>
      <c r="C1982">
        <v>212</v>
      </c>
      <c r="D1982">
        <v>29.890999999999998</v>
      </c>
      <c r="E1982">
        <f t="shared" si="30"/>
        <v>29.89</v>
      </c>
      <c r="F1982">
        <v>8141</v>
      </c>
      <c r="G1982">
        <v>8161</v>
      </c>
      <c r="H1982">
        <v>8171</v>
      </c>
      <c r="I1982" t="s">
        <v>48</v>
      </c>
      <c r="J1982">
        <v>461486</v>
      </c>
      <c r="K1982">
        <v>20455560</v>
      </c>
      <c r="L1982">
        <v>4.03</v>
      </c>
      <c r="M1982">
        <v>0.27900000000000003</v>
      </c>
    </row>
    <row r="1983" spans="1:13" x14ac:dyDescent="0.2">
      <c r="A1983" t="s">
        <v>365</v>
      </c>
      <c r="B1983" t="s">
        <v>306</v>
      </c>
      <c r="C1983">
        <v>213</v>
      </c>
      <c r="D1983">
        <v>29.948</v>
      </c>
      <c r="E1983">
        <f t="shared" si="30"/>
        <v>29.95</v>
      </c>
      <c r="F1983">
        <v>8171</v>
      </c>
      <c r="G1983">
        <v>8179</v>
      </c>
      <c r="H1983">
        <v>8194</v>
      </c>
      <c r="I1983" t="s">
        <v>48</v>
      </c>
      <c r="J1983">
        <v>424628</v>
      </c>
      <c r="K1983">
        <v>16729237</v>
      </c>
      <c r="L1983">
        <v>3.29</v>
      </c>
      <c r="M1983">
        <v>0.22800000000000001</v>
      </c>
    </row>
    <row r="1984" spans="1:13" x14ac:dyDescent="0.2">
      <c r="A1984" t="s">
        <v>365</v>
      </c>
      <c r="B1984" t="s">
        <v>307</v>
      </c>
      <c r="C1984">
        <v>214</v>
      </c>
      <c r="D1984">
        <v>30.026</v>
      </c>
      <c r="E1984">
        <f t="shared" si="30"/>
        <v>30.03</v>
      </c>
      <c r="F1984">
        <v>8194</v>
      </c>
      <c r="G1984">
        <v>8203</v>
      </c>
      <c r="H1984">
        <v>8231</v>
      </c>
      <c r="I1984" t="s">
        <v>48</v>
      </c>
      <c r="J1984">
        <v>406896</v>
      </c>
      <c r="K1984">
        <v>21502799</v>
      </c>
      <c r="L1984">
        <v>4.2300000000000004</v>
      </c>
      <c r="M1984">
        <v>0.29299999999999998</v>
      </c>
    </row>
    <row r="1985" spans="1:13" x14ac:dyDescent="0.2">
      <c r="A1985" t="s">
        <v>365</v>
      </c>
      <c r="B1985" t="s">
        <v>308</v>
      </c>
      <c r="C1985">
        <v>215</v>
      </c>
      <c r="D1985">
        <v>30.164000000000001</v>
      </c>
      <c r="E1985">
        <f t="shared" si="30"/>
        <v>30.16</v>
      </c>
      <c r="F1985">
        <v>8231</v>
      </c>
      <c r="G1985">
        <v>8247</v>
      </c>
      <c r="H1985">
        <v>8271</v>
      </c>
      <c r="I1985" t="s">
        <v>48</v>
      </c>
      <c r="J1985">
        <v>320816</v>
      </c>
      <c r="K1985">
        <v>19888551</v>
      </c>
      <c r="L1985">
        <v>3.91</v>
      </c>
      <c r="M1985">
        <v>0.27100000000000002</v>
      </c>
    </row>
    <row r="1986" spans="1:13" x14ac:dyDescent="0.2">
      <c r="A1986" t="s">
        <v>365</v>
      </c>
      <c r="B1986" t="s">
        <v>309</v>
      </c>
      <c r="C1986">
        <v>216</v>
      </c>
      <c r="D1986">
        <v>30.3</v>
      </c>
      <c r="E1986">
        <f t="shared" si="30"/>
        <v>30.3</v>
      </c>
      <c r="F1986">
        <v>8271</v>
      </c>
      <c r="G1986">
        <v>8290</v>
      </c>
      <c r="H1986">
        <v>8309</v>
      </c>
      <c r="I1986" t="s">
        <v>48</v>
      </c>
      <c r="J1986">
        <v>253172</v>
      </c>
      <c r="K1986">
        <v>15895031</v>
      </c>
      <c r="L1986">
        <v>3.13</v>
      </c>
      <c r="M1986">
        <v>0.217</v>
      </c>
    </row>
    <row r="1987" spans="1:13" x14ac:dyDescent="0.2">
      <c r="A1987" t="s">
        <v>365</v>
      </c>
      <c r="B1987" t="s">
        <v>310</v>
      </c>
      <c r="C1987">
        <v>217</v>
      </c>
      <c r="D1987">
        <v>30.402999999999999</v>
      </c>
      <c r="E1987">
        <f t="shared" ref="E1987:E2050" si="31">ROUND(D1987,2)</f>
        <v>30.4</v>
      </c>
      <c r="F1987">
        <v>8309</v>
      </c>
      <c r="G1987">
        <v>8323</v>
      </c>
      <c r="H1987">
        <v>8328</v>
      </c>
      <c r="I1987" t="s">
        <v>48</v>
      </c>
      <c r="J1987">
        <v>196534</v>
      </c>
      <c r="K1987">
        <v>6599015</v>
      </c>
      <c r="L1987">
        <v>1.3</v>
      </c>
      <c r="M1987">
        <v>0.09</v>
      </c>
    </row>
    <row r="1988" spans="1:13" x14ac:dyDescent="0.2">
      <c r="A1988" t="s">
        <v>365</v>
      </c>
      <c r="B1988" t="s">
        <v>311</v>
      </c>
      <c r="C1988">
        <v>218</v>
      </c>
      <c r="D1988">
        <v>30.463999999999999</v>
      </c>
      <c r="E1988">
        <f t="shared" si="31"/>
        <v>30.46</v>
      </c>
      <c r="F1988">
        <v>8328</v>
      </c>
      <c r="G1988">
        <v>8342</v>
      </c>
      <c r="H1988">
        <v>8364</v>
      </c>
      <c r="I1988" t="s">
        <v>48</v>
      </c>
      <c r="J1988">
        <v>222915</v>
      </c>
      <c r="K1988">
        <v>12336726</v>
      </c>
      <c r="L1988">
        <v>2.4300000000000002</v>
      </c>
      <c r="M1988">
        <v>0.16800000000000001</v>
      </c>
    </row>
    <row r="1989" spans="1:13" x14ac:dyDescent="0.2">
      <c r="A1989" t="s">
        <v>365</v>
      </c>
      <c r="B1989" t="s">
        <v>312</v>
      </c>
      <c r="C1989">
        <v>219</v>
      </c>
      <c r="D1989">
        <v>30.613</v>
      </c>
      <c r="E1989">
        <f t="shared" si="31"/>
        <v>30.61</v>
      </c>
      <c r="F1989">
        <v>8364</v>
      </c>
      <c r="G1989">
        <v>8389</v>
      </c>
      <c r="H1989">
        <v>8402</v>
      </c>
      <c r="I1989" t="s">
        <v>48</v>
      </c>
      <c r="J1989">
        <v>241687</v>
      </c>
      <c r="K1989">
        <v>13265505</v>
      </c>
      <c r="L1989">
        <v>2.61</v>
      </c>
      <c r="M1989">
        <v>0.18099999999999999</v>
      </c>
    </row>
    <row r="1990" spans="1:13" x14ac:dyDescent="0.2">
      <c r="A1990" t="s">
        <v>365</v>
      </c>
      <c r="B1990" t="s">
        <v>313</v>
      </c>
      <c r="C1990">
        <v>220</v>
      </c>
      <c r="D1990">
        <v>30.673999999999999</v>
      </c>
      <c r="E1990">
        <f t="shared" si="31"/>
        <v>30.67</v>
      </c>
      <c r="F1990">
        <v>8402</v>
      </c>
      <c r="G1990">
        <v>8408</v>
      </c>
      <c r="H1990">
        <v>8414</v>
      </c>
      <c r="I1990" t="s">
        <v>48</v>
      </c>
      <c r="J1990">
        <v>164230</v>
      </c>
      <c r="K1990">
        <v>3533088</v>
      </c>
      <c r="L1990">
        <v>0.7</v>
      </c>
      <c r="M1990">
        <v>4.8000000000000001E-2</v>
      </c>
    </row>
    <row r="1991" spans="1:13" x14ac:dyDescent="0.2">
      <c r="A1991" t="s">
        <v>365</v>
      </c>
      <c r="B1991" t="s">
        <v>314</v>
      </c>
      <c r="C1991">
        <v>221</v>
      </c>
      <c r="D1991">
        <v>30.734000000000002</v>
      </c>
      <c r="E1991">
        <f t="shared" si="31"/>
        <v>30.73</v>
      </c>
      <c r="F1991">
        <v>8414</v>
      </c>
      <c r="G1991">
        <v>8427</v>
      </c>
      <c r="H1991">
        <v>8448</v>
      </c>
      <c r="I1991" t="s">
        <v>48</v>
      </c>
      <c r="J1991">
        <v>287914</v>
      </c>
      <c r="K1991">
        <v>13240856</v>
      </c>
      <c r="L1991">
        <v>2.61</v>
      </c>
      <c r="M1991">
        <v>0.18</v>
      </c>
    </row>
    <row r="1992" spans="1:13" x14ac:dyDescent="0.2">
      <c r="A1992" t="s">
        <v>365</v>
      </c>
      <c r="B1992" t="s">
        <v>315</v>
      </c>
      <c r="C1992">
        <v>222</v>
      </c>
      <c r="D1992">
        <v>30.896999999999998</v>
      </c>
      <c r="E1992">
        <f t="shared" si="31"/>
        <v>30.9</v>
      </c>
      <c r="F1992">
        <v>8448</v>
      </c>
      <c r="G1992">
        <v>8479</v>
      </c>
      <c r="H1992">
        <v>8510</v>
      </c>
      <c r="I1992" t="s">
        <v>48</v>
      </c>
      <c r="J1992">
        <v>848459</v>
      </c>
      <c r="K1992">
        <v>38060831</v>
      </c>
      <c r="L1992">
        <v>7.49</v>
      </c>
      <c r="M1992">
        <v>0.51800000000000002</v>
      </c>
    </row>
    <row r="1993" spans="1:13" x14ac:dyDescent="0.2">
      <c r="A1993" t="s">
        <v>365</v>
      </c>
      <c r="B1993" t="s">
        <v>316</v>
      </c>
      <c r="C1993">
        <v>223</v>
      </c>
      <c r="D1993">
        <v>31.143999999999998</v>
      </c>
      <c r="E1993">
        <f t="shared" si="31"/>
        <v>31.14</v>
      </c>
      <c r="F1993">
        <v>8546</v>
      </c>
      <c r="G1993">
        <v>8557</v>
      </c>
      <c r="H1993">
        <v>8572</v>
      </c>
      <c r="I1993" t="s">
        <v>48</v>
      </c>
      <c r="J1993">
        <v>189481</v>
      </c>
      <c r="K1993">
        <v>7539617</v>
      </c>
      <c r="L1993">
        <v>1.48</v>
      </c>
      <c r="M1993">
        <v>0.10299999999999999</v>
      </c>
    </row>
    <row r="1994" spans="1:13" x14ac:dyDescent="0.2">
      <c r="A1994" t="s">
        <v>365</v>
      </c>
      <c r="B1994" t="s">
        <v>317</v>
      </c>
      <c r="C1994">
        <v>224</v>
      </c>
      <c r="D1994">
        <v>31.239000000000001</v>
      </c>
      <c r="E1994">
        <f t="shared" si="31"/>
        <v>31.24</v>
      </c>
      <c r="F1994">
        <v>8572</v>
      </c>
      <c r="G1994">
        <v>8587</v>
      </c>
      <c r="H1994">
        <v>8596</v>
      </c>
      <c r="I1994" t="s">
        <v>48</v>
      </c>
      <c r="J1994">
        <v>154954</v>
      </c>
      <c r="K1994">
        <v>5740264</v>
      </c>
      <c r="L1994">
        <v>1.1299999999999999</v>
      </c>
      <c r="M1994">
        <v>7.8E-2</v>
      </c>
    </row>
    <row r="1995" spans="1:13" x14ac:dyDescent="0.2">
      <c r="A1995" t="s">
        <v>365</v>
      </c>
      <c r="B1995" t="s">
        <v>318</v>
      </c>
      <c r="C1995">
        <v>225</v>
      </c>
      <c r="D1995">
        <v>31.297999999999998</v>
      </c>
      <c r="E1995">
        <f t="shared" si="31"/>
        <v>31.3</v>
      </c>
      <c r="F1995">
        <v>8596</v>
      </c>
      <c r="G1995">
        <v>8606</v>
      </c>
      <c r="H1995">
        <v>8622</v>
      </c>
      <c r="I1995" t="s">
        <v>48</v>
      </c>
      <c r="J1995">
        <v>202853</v>
      </c>
      <c r="K1995">
        <v>7669051</v>
      </c>
      <c r="L1995">
        <v>1.51</v>
      </c>
      <c r="M1995">
        <v>0.104</v>
      </c>
    </row>
    <row r="1996" spans="1:13" x14ac:dyDescent="0.2">
      <c r="A1996" t="s">
        <v>365</v>
      </c>
      <c r="B1996" t="s">
        <v>319</v>
      </c>
      <c r="C1996">
        <v>226</v>
      </c>
      <c r="D1996">
        <v>31.405999999999999</v>
      </c>
      <c r="E1996">
        <f t="shared" si="31"/>
        <v>31.41</v>
      </c>
      <c r="F1996">
        <v>8622</v>
      </c>
      <c r="G1996">
        <v>8640</v>
      </c>
      <c r="H1996">
        <v>8699</v>
      </c>
      <c r="I1996" t="s">
        <v>44</v>
      </c>
      <c r="J1996">
        <v>858153</v>
      </c>
      <c r="K1996">
        <v>32511590</v>
      </c>
      <c r="L1996">
        <v>6.4</v>
      </c>
      <c r="M1996">
        <v>0.443</v>
      </c>
    </row>
    <row r="1997" spans="1:13" x14ac:dyDescent="0.2">
      <c r="A1997" t="s">
        <v>365</v>
      </c>
      <c r="B1997" t="s">
        <v>320</v>
      </c>
      <c r="C1997">
        <v>227</v>
      </c>
      <c r="D1997">
        <v>31.672999999999998</v>
      </c>
      <c r="E1997">
        <f t="shared" si="31"/>
        <v>31.67</v>
      </c>
      <c r="F1997">
        <v>8699</v>
      </c>
      <c r="G1997">
        <v>8724</v>
      </c>
      <c r="H1997">
        <v>8735</v>
      </c>
      <c r="I1997" t="s">
        <v>44</v>
      </c>
      <c r="J1997">
        <v>97055</v>
      </c>
      <c r="K1997">
        <v>5014509</v>
      </c>
      <c r="L1997">
        <v>0.99</v>
      </c>
      <c r="M1997">
        <v>6.8000000000000005E-2</v>
      </c>
    </row>
    <row r="1998" spans="1:13" x14ac:dyDescent="0.2">
      <c r="A1998" t="s">
        <v>365</v>
      </c>
      <c r="B1998" t="s">
        <v>321</v>
      </c>
      <c r="C1998">
        <v>228</v>
      </c>
      <c r="D1998">
        <v>31.748000000000001</v>
      </c>
      <c r="E1998">
        <f t="shared" si="31"/>
        <v>31.75</v>
      </c>
      <c r="F1998">
        <v>8735</v>
      </c>
      <c r="G1998">
        <v>8748</v>
      </c>
      <c r="H1998">
        <v>8758</v>
      </c>
      <c r="I1998" t="s">
        <v>44</v>
      </c>
      <c r="J1998">
        <v>114111</v>
      </c>
      <c r="K1998">
        <v>4316503</v>
      </c>
      <c r="L1998">
        <v>0.85</v>
      </c>
      <c r="M1998">
        <v>5.8999999999999997E-2</v>
      </c>
    </row>
    <row r="1999" spans="1:13" x14ac:dyDescent="0.2">
      <c r="A1999" t="s">
        <v>365</v>
      </c>
      <c r="B1999" t="s">
        <v>322</v>
      </c>
      <c r="C1999">
        <v>229</v>
      </c>
      <c r="D1999">
        <v>31.806000000000001</v>
      </c>
      <c r="E1999">
        <f t="shared" si="31"/>
        <v>31.81</v>
      </c>
      <c r="F1999">
        <v>8758</v>
      </c>
      <c r="G1999">
        <v>8766</v>
      </c>
      <c r="H1999">
        <v>8785</v>
      </c>
      <c r="I1999" t="s">
        <v>44</v>
      </c>
      <c r="J1999">
        <v>105838</v>
      </c>
      <c r="K1999">
        <v>4670665</v>
      </c>
      <c r="L1999">
        <v>0.92</v>
      </c>
      <c r="M1999">
        <v>6.4000000000000001E-2</v>
      </c>
    </row>
    <row r="2000" spans="1:13" x14ac:dyDescent="0.2">
      <c r="A2000" t="s">
        <v>365</v>
      </c>
      <c r="B2000" t="s">
        <v>323</v>
      </c>
      <c r="C2000">
        <v>230</v>
      </c>
      <c r="D2000">
        <v>32.238</v>
      </c>
      <c r="E2000">
        <f t="shared" si="31"/>
        <v>32.24</v>
      </c>
      <c r="F2000">
        <v>8885</v>
      </c>
      <c r="G2000">
        <v>8903</v>
      </c>
      <c r="H2000">
        <v>8925</v>
      </c>
      <c r="I2000" t="s">
        <v>44</v>
      </c>
      <c r="J2000">
        <v>74973</v>
      </c>
      <c r="K2000">
        <v>3388100</v>
      </c>
      <c r="L2000">
        <v>0.67</v>
      </c>
      <c r="M2000">
        <v>4.5999999999999999E-2</v>
      </c>
    </row>
    <row r="2001" spans="1:13" x14ac:dyDescent="0.2">
      <c r="A2001" t="s">
        <v>365</v>
      </c>
      <c r="B2001" t="s">
        <v>325</v>
      </c>
      <c r="C2001">
        <v>231</v>
      </c>
      <c r="D2001">
        <v>32.390999999999998</v>
      </c>
      <c r="E2001">
        <f t="shared" si="31"/>
        <v>32.39</v>
      </c>
      <c r="F2001">
        <v>8925</v>
      </c>
      <c r="G2001">
        <v>8951</v>
      </c>
      <c r="H2001">
        <v>8974</v>
      </c>
      <c r="I2001" t="s">
        <v>44</v>
      </c>
      <c r="J2001">
        <v>250149</v>
      </c>
      <c r="K2001">
        <v>8421399</v>
      </c>
      <c r="L2001">
        <v>1.66</v>
      </c>
      <c r="M2001">
        <v>0.115</v>
      </c>
    </row>
    <row r="2002" spans="1:13" x14ac:dyDescent="0.2">
      <c r="A2002" t="s">
        <v>365</v>
      </c>
      <c r="B2002" t="s">
        <v>326</v>
      </c>
      <c r="C2002">
        <v>232</v>
      </c>
      <c r="D2002">
        <v>32.593000000000004</v>
      </c>
      <c r="E2002">
        <f t="shared" si="31"/>
        <v>32.590000000000003</v>
      </c>
      <c r="F2002">
        <v>9003</v>
      </c>
      <c r="G2002">
        <v>9015</v>
      </c>
      <c r="H2002">
        <v>9049</v>
      </c>
      <c r="I2002" t="s">
        <v>44</v>
      </c>
      <c r="J2002">
        <v>49953</v>
      </c>
      <c r="K2002">
        <v>2334634</v>
      </c>
      <c r="L2002">
        <v>0.46</v>
      </c>
      <c r="M2002">
        <v>3.2000000000000001E-2</v>
      </c>
    </row>
    <row r="2003" spans="1:13" x14ac:dyDescent="0.2">
      <c r="A2003" t="s">
        <v>365</v>
      </c>
      <c r="B2003" t="s">
        <v>327</v>
      </c>
      <c r="C2003">
        <v>233</v>
      </c>
      <c r="D2003">
        <v>32.789000000000001</v>
      </c>
      <c r="E2003">
        <f t="shared" si="31"/>
        <v>32.79</v>
      </c>
      <c r="F2003">
        <v>9060</v>
      </c>
      <c r="G2003">
        <v>9077</v>
      </c>
      <c r="H2003">
        <v>9093</v>
      </c>
      <c r="I2003" t="s">
        <v>83</v>
      </c>
      <c r="J2003">
        <v>59526</v>
      </c>
      <c r="K2003">
        <v>1576513</v>
      </c>
      <c r="L2003">
        <v>0.31</v>
      </c>
      <c r="M2003">
        <v>2.1000000000000001E-2</v>
      </c>
    </row>
    <row r="2004" spans="1:13" x14ac:dyDescent="0.2">
      <c r="A2004" t="s">
        <v>365</v>
      </c>
      <c r="B2004" t="s">
        <v>328</v>
      </c>
      <c r="C2004">
        <v>234</v>
      </c>
      <c r="D2004">
        <v>33.109000000000002</v>
      </c>
      <c r="E2004">
        <f t="shared" si="31"/>
        <v>33.11</v>
      </c>
      <c r="F2004">
        <v>9166</v>
      </c>
      <c r="G2004">
        <v>9178</v>
      </c>
      <c r="H2004">
        <v>9218</v>
      </c>
      <c r="I2004" t="s">
        <v>19</v>
      </c>
      <c r="J2004">
        <v>38894</v>
      </c>
      <c r="K2004">
        <v>946294</v>
      </c>
      <c r="L2004">
        <v>0.19</v>
      </c>
      <c r="M2004">
        <v>1.2999999999999999E-2</v>
      </c>
    </row>
    <row r="2005" spans="1:13" x14ac:dyDescent="0.2">
      <c r="A2005" t="s">
        <v>365</v>
      </c>
      <c r="B2005" t="s">
        <v>329</v>
      </c>
      <c r="C2005">
        <v>235</v>
      </c>
      <c r="D2005">
        <v>33.311999999999998</v>
      </c>
      <c r="E2005">
        <f t="shared" si="31"/>
        <v>33.31</v>
      </c>
      <c r="F2005">
        <v>9218</v>
      </c>
      <c r="G2005">
        <v>9242</v>
      </c>
      <c r="H2005">
        <v>9271</v>
      </c>
      <c r="I2005" t="s">
        <v>83</v>
      </c>
      <c r="J2005">
        <v>60632</v>
      </c>
      <c r="K2005">
        <v>2629301</v>
      </c>
      <c r="L2005">
        <v>0.52</v>
      </c>
      <c r="M2005">
        <v>3.5999999999999997E-2</v>
      </c>
    </row>
    <row r="2006" spans="1:13" x14ac:dyDescent="0.2">
      <c r="A2006" t="s">
        <v>365</v>
      </c>
      <c r="B2006" t="s">
        <v>331</v>
      </c>
      <c r="C2006">
        <v>236</v>
      </c>
      <c r="D2006">
        <v>34.064</v>
      </c>
      <c r="E2006">
        <f t="shared" si="31"/>
        <v>34.06</v>
      </c>
      <c r="F2006">
        <v>9468</v>
      </c>
      <c r="G2006">
        <v>9480</v>
      </c>
      <c r="H2006">
        <v>9503</v>
      </c>
      <c r="I2006" t="s">
        <v>44</v>
      </c>
      <c r="J2006">
        <v>34143</v>
      </c>
      <c r="K2006">
        <v>940417</v>
      </c>
      <c r="L2006">
        <v>0.19</v>
      </c>
      <c r="M2006">
        <v>1.2999999999999999E-2</v>
      </c>
    </row>
    <row r="2007" spans="1:13" x14ac:dyDescent="0.2">
      <c r="A2007" t="s">
        <v>365</v>
      </c>
      <c r="B2007" t="s">
        <v>332</v>
      </c>
      <c r="C2007">
        <v>237</v>
      </c>
      <c r="D2007">
        <v>34.218000000000004</v>
      </c>
      <c r="E2007">
        <f t="shared" si="31"/>
        <v>34.22</v>
      </c>
      <c r="F2007">
        <v>9503</v>
      </c>
      <c r="G2007">
        <v>9529</v>
      </c>
      <c r="H2007">
        <v>9562</v>
      </c>
      <c r="I2007" t="s">
        <v>130</v>
      </c>
      <c r="J2007">
        <v>66534</v>
      </c>
      <c r="K2007">
        <v>2230670</v>
      </c>
      <c r="L2007">
        <v>0.44</v>
      </c>
      <c r="M2007">
        <v>0.03</v>
      </c>
    </row>
    <row r="2008" spans="1:13" x14ac:dyDescent="0.2">
      <c r="A2008" t="s">
        <v>365</v>
      </c>
      <c r="B2008" t="s">
        <v>333</v>
      </c>
      <c r="C2008">
        <v>238</v>
      </c>
      <c r="D2008">
        <v>34.412999999999997</v>
      </c>
      <c r="E2008">
        <f t="shared" si="31"/>
        <v>34.409999999999997</v>
      </c>
      <c r="F2008">
        <v>9569</v>
      </c>
      <c r="G2008">
        <v>9591</v>
      </c>
      <c r="H2008">
        <v>9622</v>
      </c>
      <c r="I2008" t="s">
        <v>19</v>
      </c>
      <c r="J2008">
        <v>35176</v>
      </c>
      <c r="K2008">
        <v>1556430</v>
      </c>
      <c r="L2008">
        <v>0.31</v>
      </c>
      <c r="M2008">
        <v>2.1000000000000001E-2</v>
      </c>
    </row>
    <row r="2009" spans="1:13" x14ac:dyDescent="0.2">
      <c r="A2009" t="s">
        <v>365</v>
      </c>
      <c r="B2009" t="s">
        <v>334</v>
      </c>
      <c r="C2009">
        <v>239</v>
      </c>
      <c r="D2009">
        <v>34.856999999999999</v>
      </c>
      <c r="E2009">
        <f t="shared" si="31"/>
        <v>34.86</v>
      </c>
      <c r="F2009">
        <v>9708</v>
      </c>
      <c r="G2009">
        <v>9731</v>
      </c>
      <c r="H2009">
        <v>9746</v>
      </c>
      <c r="I2009" t="s">
        <v>83</v>
      </c>
      <c r="J2009">
        <v>33840</v>
      </c>
      <c r="K2009">
        <v>1158984</v>
      </c>
      <c r="L2009">
        <v>0.23</v>
      </c>
      <c r="M2009">
        <v>1.6E-2</v>
      </c>
    </row>
    <row r="2010" spans="1:13" x14ac:dyDescent="0.2">
      <c r="A2010" t="s">
        <v>365</v>
      </c>
      <c r="B2010" t="s">
        <v>335</v>
      </c>
      <c r="C2010">
        <v>240</v>
      </c>
      <c r="D2010">
        <v>34.939</v>
      </c>
      <c r="E2010">
        <f t="shared" si="31"/>
        <v>34.94</v>
      </c>
      <c r="F2010">
        <v>9746</v>
      </c>
      <c r="G2010">
        <v>9757</v>
      </c>
      <c r="H2010">
        <v>9821</v>
      </c>
      <c r="I2010" t="s">
        <v>44</v>
      </c>
      <c r="J2010">
        <v>99348</v>
      </c>
      <c r="K2010">
        <v>4000320</v>
      </c>
      <c r="L2010">
        <v>0.79</v>
      </c>
      <c r="M2010">
        <v>5.3999999999999999E-2</v>
      </c>
    </row>
    <row r="2011" spans="1:13" x14ac:dyDescent="0.2">
      <c r="A2011" t="s">
        <v>365</v>
      </c>
      <c r="B2011" t="s">
        <v>336</v>
      </c>
      <c r="C2011">
        <v>241</v>
      </c>
      <c r="D2011">
        <v>35.238</v>
      </c>
      <c r="E2011">
        <f t="shared" si="31"/>
        <v>35.24</v>
      </c>
      <c r="F2011">
        <v>9837</v>
      </c>
      <c r="G2011">
        <v>9852</v>
      </c>
      <c r="H2011">
        <v>9860</v>
      </c>
      <c r="I2011" t="s">
        <v>44</v>
      </c>
      <c r="J2011">
        <v>25396</v>
      </c>
      <c r="K2011">
        <v>616397</v>
      </c>
      <c r="L2011">
        <v>0.12</v>
      </c>
      <c r="M2011">
        <v>8.0000000000000002E-3</v>
      </c>
    </row>
    <row r="2012" spans="1:13" x14ac:dyDescent="0.2">
      <c r="A2012" t="s">
        <v>365</v>
      </c>
      <c r="B2012" t="s">
        <v>337</v>
      </c>
      <c r="C2012">
        <v>242</v>
      </c>
      <c r="D2012">
        <v>35.667999999999999</v>
      </c>
      <c r="E2012">
        <f t="shared" si="31"/>
        <v>35.67</v>
      </c>
      <c r="F2012">
        <v>9945</v>
      </c>
      <c r="G2012">
        <v>9988</v>
      </c>
      <c r="H2012">
        <v>10020</v>
      </c>
      <c r="I2012" t="s">
        <v>19</v>
      </c>
      <c r="J2012">
        <v>63261</v>
      </c>
      <c r="K2012">
        <v>1924799</v>
      </c>
      <c r="L2012">
        <v>0.38</v>
      </c>
      <c r="M2012">
        <v>2.5999999999999999E-2</v>
      </c>
    </row>
    <row r="2013" spans="1:13" x14ac:dyDescent="0.2">
      <c r="A2013" t="s">
        <v>365</v>
      </c>
      <c r="B2013" t="s">
        <v>338</v>
      </c>
      <c r="C2013">
        <v>243</v>
      </c>
      <c r="D2013">
        <v>36.116</v>
      </c>
      <c r="E2013">
        <f t="shared" si="31"/>
        <v>36.119999999999997</v>
      </c>
      <c r="F2013">
        <v>10087</v>
      </c>
      <c r="G2013">
        <v>10129</v>
      </c>
      <c r="H2013">
        <v>10136</v>
      </c>
      <c r="I2013" t="s">
        <v>19</v>
      </c>
      <c r="J2013">
        <v>36887</v>
      </c>
      <c r="K2013">
        <v>920237</v>
      </c>
      <c r="L2013">
        <v>0.18</v>
      </c>
      <c r="M2013">
        <v>1.2999999999999999E-2</v>
      </c>
    </row>
    <row r="2014" spans="1:13" x14ac:dyDescent="0.2">
      <c r="A2014" t="s">
        <v>365</v>
      </c>
      <c r="B2014" t="s">
        <v>339</v>
      </c>
      <c r="C2014">
        <v>244</v>
      </c>
      <c r="D2014">
        <v>36.167000000000002</v>
      </c>
      <c r="E2014">
        <f t="shared" si="31"/>
        <v>36.17</v>
      </c>
      <c r="F2014">
        <v>10136</v>
      </c>
      <c r="G2014">
        <v>10146</v>
      </c>
      <c r="H2014">
        <v>10160</v>
      </c>
      <c r="I2014" t="s">
        <v>44</v>
      </c>
      <c r="J2014">
        <v>81890</v>
      </c>
      <c r="K2014">
        <v>2143640</v>
      </c>
      <c r="L2014">
        <v>0.42</v>
      </c>
      <c r="M2014">
        <v>2.9000000000000001E-2</v>
      </c>
    </row>
    <row r="2015" spans="1:13" x14ac:dyDescent="0.2">
      <c r="A2015" t="s">
        <v>365</v>
      </c>
      <c r="B2015" t="s">
        <v>340</v>
      </c>
      <c r="C2015">
        <v>245</v>
      </c>
      <c r="D2015">
        <v>36.276000000000003</v>
      </c>
      <c r="E2015">
        <f t="shared" si="31"/>
        <v>36.28</v>
      </c>
      <c r="F2015">
        <v>10160</v>
      </c>
      <c r="G2015">
        <v>10180</v>
      </c>
      <c r="H2015">
        <v>10228</v>
      </c>
      <c r="I2015" t="s">
        <v>44</v>
      </c>
      <c r="J2015">
        <v>59547</v>
      </c>
      <c r="K2015">
        <v>4569302</v>
      </c>
      <c r="L2015">
        <v>0.9</v>
      </c>
      <c r="M2015">
        <v>6.2E-2</v>
      </c>
    </row>
    <row r="2016" spans="1:13" x14ac:dyDescent="0.2">
      <c r="A2016" t="s">
        <v>365</v>
      </c>
      <c r="B2016" t="s">
        <v>341</v>
      </c>
      <c r="C2016">
        <v>246</v>
      </c>
      <c r="D2016">
        <v>36.539000000000001</v>
      </c>
      <c r="E2016">
        <f t="shared" si="31"/>
        <v>36.54</v>
      </c>
      <c r="F2016">
        <v>10228</v>
      </c>
      <c r="G2016">
        <v>10263</v>
      </c>
      <c r="H2016">
        <v>10271</v>
      </c>
      <c r="I2016" t="s">
        <v>83</v>
      </c>
      <c r="J2016">
        <v>32481</v>
      </c>
      <c r="K2016">
        <v>439793</v>
      </c>
      <c r="L2016">
        <v>0.09</v>
      </c>
      <c r="M2016">
        <v>6.0000000000000001E-3</v>
      </c>
    </row>
    <row r="2017" spans="1:13" x14ac:dyDescent="0.2">
      <c r="A2017" t="s">
        <v>365</v>
      </c>
      <c r="B2017" t="s">
        <v>342</v>
      </c>
      <c r="C2017">
        <v>247</v>
      </c>
      <c r="D2017">
        <v>36.588999999999999</v>
      </c>
      <c r="E2017">
        <f t="shared" si="31"/>
        <v>36.590000000000003</v>
      </c>
      <c r="F2017">
        <v>10271</v>
      </c>
      <c r="G2017">
        <v>10279</v>
      </c>
      <c r="H2017">
        <v>10295</v>
      </c>
      <c r="I2017" t="s">
        <v>44</v>
      </c>
      <c r="J2017">
        <v>66880</v>
      </c>
      <c r="K2017">
        <v>1528505</v>
      </c>
      <c r="L2017">
        <v>0.3</v>
      </c>
      <c r="M2017">
        <v>2.1000000000000001E-2</v>
      </c>
    </row>
    <row r="2018" spans="1:13" x14ac:dyDescent="0.2">
      <c r="A2018" t="s">
        <v>365</v>
      </c>
      <c r="B2018" t="s">
        <v>343</v>
      </c>
      <c r="C2018">
        <v>248</v>
      </c>
      <c r="D2018">
        <v>36.661000000000001</v>
      </c>
      <c r="E2018">
        <f t="shared" si="31"/>
        <v>36.659999999999997</v>
      </c>
      <c r="F2018">
        <v>10295</v>
      </c>
      <c r="G2018">
        <v>10302</v>
      </c>
      <c r="H2018">
        <v>10314</v>
      </c>
      <c r="I2018" t="s">
        <v>44</v>
      </c>
      <c r="J2018">
        <v>58757</v>
      </c>
      <c r="K2018">
        <v>1039685</v>
      </c>
      <c r="L2018">
        <v>0.2</v>
      </c>
      <c r="M2018">
        <v>1.4E-2</v>
      </c>
    </row>
    <row r="2019" spans="1:13" x14ac:dyDescent="0.2">
      <c r="A2019" t="s">
        <v>365</v>
      </c>
      <c r="B2019" t="s">
        <v>344</v>
      </c>
      <c r="C2019">
        <v>249</v>
      </c>
      <c r="D2019">
        <v>36.734999999999999</v>
      </c>
      <c r="E2019">
        <f t="shared" si="31"/>
        <v>36.74</v>
      </c>
      <c r="F2019">
        <v>10314</v>
      </c>
      <c r="G2019">
        <v>10325</v>
      </c>
      <c r="H2019">
        <v>10341</v>
      </c>
      <c r="I2019" t="s">
        <v>83</v>
      </c>
      <c r="J2019">
        <v>25375</v>
      </c>
      <c r="K2019">
        <v>581045</v>
      </c>
      <c r="L2019">
        <v>0.11</v>
      </c>
      <c r="M2019">
        <v>8.0000000000000002E-3</v>
      </c>
    </row>
    <row r="2020" spans="1:13" x14ac:dyDescent="0.2">
      <c r="A2020" t="s">
        <v>365</v>
      </c>
      <c r="B2020" t="s">
        <v>345</v>
      </c>
      <c r="C2020">
        <v>250</v>
      </c>
      <c r="D2020">
        <v>37.015000000000001</v>
      </c>
      <c r="E2020">
        <f t="shared" si="31"/>
        <v>37.020000000000003</v>
      </c>
      <c r="F2020">
        <v>10403</v>
      </c>
      <c r="G2020">
        <v>10414</v>
      </c>
      <c r="H2020">
        <v>10424</v>
      </c>
      <c r="I2020" t="s">
        <v>83</v>
      </c>
      <c r="J2020">
        <v>23667</v>
      </c>
      <c r="K2020">
        <v>416214</v>
      </c>
      <c r="L2020">
        <v>0.08</v>
      </c>
      <c r="M2020">
        <v>6.0000000000000001E-3</v>
      </c>
    </row>
    <row r="2021" spans="1:13" x14ac:dyDescent="0.2">
      <c r="A2021" t="s">
        <v>365</v>
      </c>
      <c r="B2021" t="s">
        <v>346</v>
      </c>
      <c r="C2021">
        <v>251</v>
      </c>
      <c r="D2021">
        <v>37.241999999999997</v>
      </c>
      <c r="E2021">
        <f t="shared" si="31"/>
        <v>37.24</v>
      </c>
      <c r="F2021">
        <v>10446</v>
      </c>
      <c r="G2021">
        <v>10485</v>
      </c>
      <c r="H2021">
        <v>10494</v>
      </c>
      <c r="I2021" t="s">
        <v>19</v>
      </c>
      <c r="J2021">
        <v>26222</v>
      </c>
      <c r="K2021">
        <v>518680</v>
      </c>
      <c r="L2021">
        <v>0.1</v>
      </c>
      <c r="M2021">
        <v>7.0000000000000001E-3</v>
      </c>
    </row>
    <row r="2022" spans="1:13" x14ac:dyDescent="0.2">
      <c r="A2022" t="s">
        <v>365</v>
      </c>
      <c r="B2022" t="s">
        <v>347</v>
      </c>
      <c r="C2022">
        <v>252</v>
      </c>
      <c r="D2022">
        <v>37.295999999999999</v>
      </c>
      <c r="E2022">
        <f t="shared" si="31"/>
        <v>37.299999999999997</v>
      </c>
      <c r="F2022">
        <v>10494</v>
      </c>
      <c r="G2022">
        <v>10502</v>
      </c>
      <c r="H2022">
        <v>10519</v>
      </c>
      <c r="I2022" t="s">
        <v>83</v>
      </c>
      <c r="J2022">
        <v>51665</v>
      </c>
      <c r="K2022">
        <v>956215</v>
      </c>
      <c r="L2022">
        <v>0.19</v>
      </c>
      <c r="M2022">
        <v>1.2999999999999999E-2</v>
      </c>
    </row>
    <row r="2023" spans="1:13" x14ac:dyDescent="0.2">
      <c r="A2023" t="s">
        <v>365</v>
      </c>
      <c r="B2023" t="s">
        <v>348</v>
      </c>
      <c r="C2023">
        <v>253</v>
      </c>
      <c r="D2023">
        <v>37.375999999999998</v>
      </c>
      <c r="E2023">
        <f t="shared" si="31"/>
        <v>37.380000000000003</v>
      </c>
      <c r="F2023">
        <v>10519</v>
      </c>
      <c r="G2023">
        <v>10528</v>
      </c>
      <c r="H2023">
        <v>10553</v>
      </c>
      <c r="I2023" t="s">
        <v>130</v>
      </c>
      <c r="J2023">
        <v>69891</v>
      </c>
      <c r="K2023">
        <v>1121118</v>
      </c>
      <c r="L2023">
        <v>0.22</v>
      </c>
      <c r="M2023">
        <v>1.4999999999999999E-2</v>
      </c>
    </row>
    <row r="2024" spans="1:13" x14ac:dyDescent="0.2">
      <c r="A2024" t="s">
        <v>365</v>
      </c>
      <c r="B2024" t="s">
        <v>349</v>
      </c>
      <c r="C2024">
        <v>254</v>
      </c>
      <c r="D2024">
        <v>37.584000000000003</v>
      </c>
      <c r="E2024">
        <f t="shared" si="31"/>
        <v>37.58</v>
      </c>
      <c r="F2024">
        <v>10557</v>
      </c>
      <c r="G2024">
        <v>10594</v>
      </c>
      <c r="H2024">
        <v>10602</v>
      </c>
      <c r="I2024" t="s">
        <v>19</v>
      </c>
      <c r="J2024">
        <v>32588</v>
      </c>
      <c r="K2024">
        <v>799235</v>
      </c>
      <c r="L2024">
        <v>0.16</v>
      </c>
      <c r="M2024">
        <v>1.0999999999999999E-2</v>
      </c>
    </row>
    <row r="2025" spans="1:13" x14ac:dyDescent="0.2">
      <c r="A2025" t="s">
        <v>365</v>
      </c>
      <c r="B2025" t="s">
        <v>350</v>
      </c>
      <c r="C2025">
        <v>255</v>
      </c>
      <c r="D2025">
        <v>37.677999999999997</v>
      </c>
      <c r="E2025">
        <f t="shared" si="31"/>
        <v>37.68</v>
      </c>
      <c r="F2025">
        <v>10602</v>
      </c>
      <c r="G2025">
        <v>10623</v>
      </c>
      <c r="H2025">
        <v>10630</v>
      </c>
      <c r="I2025" t="s">
        <v>44</v>
      </c>
      <c r="J2025">
        <v>61806</v>
      </c>
      <c r="K2025">
        <v>2501280</v>
      </c>
      <c r="L2025">
        <v>0.49</v>
      </c>
      <c r="M2025">
        <v>3.4000000000000002E-2</v>
      </c>
    </row>
    <row r="2026" spans="1:13" x14ac:dyDescent="0.2">
      <c r="A2026" t="s">
        <v>365</v>
      </c>
      <c r="B2026" t="s">
        <v>351</v>
      </c>
      <c r="C2026">
        <v>256</v>
      </c>
      <c r="D2026">
        <v>37.716999999999999</v>
      </c>
      <c r="E2026">
        <f t="shared" si="31"/>
        <v>37.72</v>
      </c>
      <c r="F2026">
        <v>10630</v>
      </c>
      <c r="G2026">
        <v>10636</v>
      </c>
      <c r="H2026">
        <v>10695</v>
      </c>
      <c r="I2026" t="s">
        <v>44</v>
      </c>
      <c r="J2026">
        <v>63648</v>
      </c>
      <c r="K2026">
        <v>3926682</v>
      </c>
      <c r="L2026">
        <v>0.77</v>
      </c>
      <c r="M2026">
        <v>5.2999999999999999E-2</v>
      </c>
    </row>
    <row r="2027" spans="1:13" x14ac:dyDescent="0.2">
      <c r="A2027" t="s">
        <v>365</v>
      </c>
      <c r="B2027" t="s">
        <v>352</v>
      </c>
      <c r="C2027">
        <v>257</v>
      </c>
      <c r="D2027">
        <v>37.991999999999997</v>
      </c>
      <c r="E2027">
        <f t="shared" si="31"/>
        <v>37.99</v>
      </c>
      <c r="F2027">
        <v>10715</v>
      </c>
      <c r="G2027">
        <v>10722</v>
      </c>
      <c r="H2027">
        <v>10737</v>
      </c>
      <c r="I2027" t="s">
        <v>53</v>
      </c>
      <c r="J2027">
        <v>166392</v>
      </c>
      <c r="K2027">
        <v>3859067</v>
      </c>
      <c r="L2027">
        <v>0.76</v>
      </c>
      <c r="M2027">
        <v>5.2999999999999999E-2</v>
      </c>
    </row>
    <row r="2028" spans="1:13" x14ac:dyDescent="0.2">
      <c r="A2028" t="s">
        <v>365</v>
      </c>
      <c r="B2028" t="s">
        <v>353</v>
      </c>
      <c r="C2028">
        <v>258</v>
      </c>
      <c r="D2028">
        <v>38.055999999999997</v>
      </c>
      <c r="E2028">
        <f t="shared" si="31"/>
        <v>38.06</v>
      </c>
      <c r="F2028">
        <v>10737</v>
      </c>
      <c r="G2028">
        <v>10743</v>
      </c>
      <c r="H2028">
        <v>10782</v>
      </c>
      <c r="I2028" t="s">
        <v>135</v>
      </c>
      <c r="J2028">
        <v>106395</v>
      </c>
      <c r="K2028">
        <v>3088892</v>
      </c>
      <c r="L2028">
        <v>0.61</v>
      </c>
      <c r="M2028">
        <v>4.2000000000000003E-2</v>
      </c>
    </row>
    <row r="2029" spans="1:13" x14ac:dyDescent="0.2">
      <c r="A2029" t="s">
        <v>365</v>
      </c>
      <c r="B2029" t="s">
        <v>354</v>
      </c>
      <c r="C2029">
        <v>259</v>
      </c>
      <c r="D2029">
        <v>38.823999999999998</v>
      </c>
      <c r="E2029">
        <f t="shared" si="31"/>
        <v>38.82</v>
      </c>
      <c r="F2029">
        <v>10968</v>
      </c>
      <c r="G2029">
        <v>10986</v>
      </c>
      <c r="H2029">
        <v>11017</v>
      </c>
      <c r="I2029" t="s">
        <v>186</v>
      </c>
      <c r="J2029">
        <v>65644</v>
      </c>
      <c r="K2029">
        <v>1946925</v>
      </c>
      <c r="L2029">
        <v>0.38</v>
      </c>
      <c r="M2029">
        <v>2.7E-2</v>
      </c>
    </row>
    <row r="2030" spans="1:13" x14ac:dyDescent="0.2">
      <c r="A2030" t="s">
        <v>365</v>
      </c>
      <c r="B2030" t="s">
        <v>355</v>
      </c>
      <c r="C2030">
        <v>260</v>
      </c>
      <c r="D2030">
        <v>39.551000000000002</v>
      </c>
      <c r="E2030">
        <f t="shared" si="31"/>
        <v>39.549999999999997</v>
      </c>
      <c r="F2030">
        <v>11165</v>
      </c>
      <c r="G2030">
        <v>11216</v>
      </c>
      <c r="H2030">
        <v>11270</v>
      </c>
      <c r="I2030" t="s">
        <v>184</v>
      </c>
      <c r="J2030">
        <v>92336</v>
      </c>
      <c r="K2030">
        <v>7403403</v>
      </c>
      <c r="L2030">
        <v>1.46</v>
      </c>
      <c r="M2030">
        <v>0.10100000000000001</v>
      </c>
    </row>
    <row r="2031" spans="1:13" x14ac:dyDescent="0.2">
      <c r="A2031" t="s">
        <v>365</v>
      </c>
      <c r="B2031" t="s">
        <v>356</v>
      </c>
      <c r="C2031">
        <v>261</v>
      </c>
      <c r="D2031">
        <v>39.753</v>
      </c>
      <c r="E2031">
        <f t="shared" si="31"/>
        <v>39.75</v>
      </c>
      <c r="F2031">
        <v>11270</v>
      </c>
      <c r="G2031">
        <v>11280</v>
      </c>
      <c r="H2031">
        <v>11310</v>
      </c>
      <c r="I2031" t="s">
        <v>186</v>
      </c>
      <c r="J2031">
        <v>56306</v>
      </c>
      <c r="K2031">
        <v>1709078</v>
      </c>
      <c r="L2031">
        <v>0.34</v>
      </c>
      <c r="M2031">
        <v>2.3E-2</v>
      </c>
    </row>
    <row r="2032" spans="1:13" x14ac:dyDescent="0.2">
      <c r="A2032" t="s">
        <v>366</v>
      </c>
      <c r="B2032" t="s">
        <v>14</v>
      </c>
      <c r="C2032">
        <v>1</v>
      </c>
      <c r="D2032">
        <v>4.1779999999999999</v>
      </c>
      <c r="E2032">
        <f t="shared" si="31"/>
        <v>4.18</v>
      </c>
      <c r="F2032">
        <v>5</v>
      </c>
      <c r="G2032">
        <v>29</v>
      </c>
      <c r="H2032">
        <v>58</v>
      </c>
      <c r="I2032" t="s">
        <v>77</v>
      </c>
      <c r="J2032">
        <v>160996</v>
      </c>
      <c r="K2032">
        <v>2209440</v>
      </c>
      <c r="L2032">
        <v>0.5</v>
      </c>
      <c r="M2032">
        <v>4.2999999999999997E-2</v>
      </c>
    </row>
    <row r="2033" spans="1:13" x14ac:dyDescent="0.2">
      <c r="A2033" t="s">
        <v>366</v>
      </c>
      <c r="B2033" t="s">
        <v>16</v>
      </c>
      <c r="C2033">
        <v>2</v>
      </c>
      <c r="D2033">
        <v>4.3289999999999997</v>
      </c>
      <c r="E2033">
        <f t="shared" si="31"/>
        <v>4.33</v>
      </c>
      <c r="F2033">
        <v>58</v>
      </c>
      <c r="G2033">
        <v>76</v>
      </c>
      <c r="H2033">
        <v>94</v>
      </c>
      <c r="I2033" t="s">
        <v>39</v>
      </c>
      <c r="J2033">
        <v>71985</v>
      </c>
      <c r="K2033">
        <v>1518015</v>
      </c>
      <c r="L2033">
        <v>0.34</v>
      </c>
      <c r="M2033">
        <v>2.9000000000000001E-2</v>
      </c>
    </row>
    <row r="2034" spans="1:13" x14ac:dyDescent="0.2">
      <c r="A2034" t="s">
        <v>366</v>
      </c>
      <c r="B2034" t="s">
        <v>18</v>
      </c>
      <c r="C2034">
        <v>3</v>
      </c>
      <c r="D2034">
        <v>4.4279999999999999</v>
      </c>
      <c r="E2034">
        <f t="shared" si="31"/>
        <v>4.43</v>
      </c>
      <c r="F2034">
        <v>94</v>
      </c>
      <c r="G2034">
        <v>108</v>
      </c>
      <c r="H2034">
        <v>130</v>
      </c>
      <c r="I2034" t="s">
        <v>139</v>
      </c>
      <c r="J2034">
        <v>49304</v>
      </c>
      <c r="K2034">
        <v>1561732</v>
      </c>
      <c r="L2034">
        <v>0.35</v>
      </c>
      <c r="M2034">
        <v>0.03</v>
      </c>
    </row>
    <row r="2035" spans="1:13" x14ac:dyDescent="0.2">
      <c r="A2035" t="s">
        <v>366</v>
      </c>
      <c r="B2035" t="s">
        <v>20</v>
      </c>
      <c r="C2035">
        <v>4</v>
      </c>
      <c r="D2035">
        <v>4.7430000000000003</v>
      </c>
      <c r="E2035">
        <f t="shared" si="31"/>
        <v>4.74</v>
      </c>
      <c r="F2035">
        <v>202</v>
      </c>
      <c r="G2035">
        <v>208</v>
      </c>
      <c r="H2035">
        <v>253</v>
      </c>
      <c r="I2035" t="s">
        <v>141</v>
      </c>
      <c r="J2035">
        <v>49896</v>
      </c>
      <c r="K2035">
        <v>1880055</v>
      </c>
      <c r="L2035">
        <v>0.42</v>
      </c>
      <c r="M2035">
        <v>3.6999999999999998E-2</v>
      </c>
    </row>
    <row r="2036" spans="1:13" x14ac:dyDescent="0.2">
      <c r="A2036" t="s">
        <v>366</v>
      </c>
      <c r="B2036" t="s">
        <v>22</v>
      </c>
      <c r="C2036">
        <v>5</v>
      </c>
      <c r="D2036">
        <v>5.032</v>
      </c>
      <c r="E2036">
        <f t="shared" si="31"/>
        <v>5.03</v>
      </c>
      <c r="F2036">
        <v>262</v>
      </c>
      <c r="G2036">
        <v>299</v>
      </c>
      <c r="H2036">
        <v>316</v>
      </c>
      <c r="I2036" t="s">
        <v>129</v>
      </c>
      <c r="J2036">
        <v>377345</v>
      </c>
      <c r="K2036">
        <v>15787786</v>
      </c>
      <c r="L2036">
        <v>3.56</v>
      </c>
      <c r="M2036">
        <v>0.307</v>
      </c>
    </row>
    <row r="2037" spans="1:13" x14ac:dyDescent="0.2">
      <c r="A2037" t="s">
        <v>366</v>
      </c>
      <c r="B2037" t="s">
        <v>24</v>
      </c>
      <c r="C2037">
        <v>6</v>
      </c>
      <c r="D2037">
        <v>5.1040000000000001</v>
      </c>
      <c r="E2037">
        <f t="shared" si="31"/>
        <v>5.0999999999999996</v>
      </c>
      <c r="F2037">
        <v>316</v>
      </c>
      <c r="G2037">
        <v>322</v>
      </c>
      <c r="H2037">
        <v>345</v>
      </c>
      <c r="I2037" t="s">
        <v>51</v>
      </c>
      <c r="J2037">
        <v>142562</v>
      </c>
      <c r="K2037">
        <v>6141028</v>
      </c>
      <c r="L2037">
        <v>1.38</v>
      </c>
      <c r="M2037">
        <v>0.11899999999999999</v>
      </c>
    </row>
    <row r="2038" spans="1:13" x14ac:dyDescent="0.2">
      <c r="A2038" t="s">
        <v>366</v>
      </c>
      <c r="B2038" t="s">
        <v>26</v>
      </c>
      <c r="C2038">
        <v>7</v>
      </c>
      <c r="D2038">
        <v>5.2050000000000001</v>
      </c>
      <c r="E2038">
        <f t="shared" si="31"/>
        <v>5.21</v>
      </c>
      <c r="F2038">
        <v>345</v>
      </c>
      <c r="G2038">
        <v>354</v>
      </c>
      <c r="H2038">
        <v>374</v>
      </c>
      <c r="I2038" t="s">
        <v>51</v>
      </c>
      <c r="J2038">
        <v>143738</v>
      </c>
      <c r="K2038">
        <v>4708537</v>
      </c>
      <c r="L2038">
        <v>1.06</v>
      </c>
      <c r="M2038">
        <v>9.0999999999999998E-2</v>
      </c>
    </row>
    <row r="2039" spans="1:13" x14ac:dyDescent="0.2">
      <c r="A2039" t="s">
        <v>366</v>
      </c>
      <c r="B2039" t="s">
        <v>27</v>
      </c>
      <c r="C2039">
        <v>8</v>
      </c>
      <c r="D2039">
        <v>5.3369999999999997</v>
      </c>
      <c r="E2039">
        <f t="shared" si="31"/>
        <v>5.34</v>
      </c>
      <c r="F2039">
        <v>374</v>
      </c>
      <c r="G2039">
        <v>395</v>
      </c>
      <c r="H2039">
        <v>427</v>
      </c>
      <c r="I2039" t="s">
        <v>51</v>
      </c>
      <c r="J2039">
        <v>408373</v>
      </c>
      <c r="K2039">
        <v>16436286</v>
      </c>
      <c r="L2039">
        <v>3.71</v>
      </c>
      <c r="M2039">
        <v>0.31900000000000001</v>
      </c>
    </row>
    <row r="2040" spans="1:13" x14ac:dyDescent="0.2">
      <c r="A2040" t="s">
        <v>366</v>
      </c>
      <c r="B2040" t="s">
        <v>28</v>
      </c>
      <c r="C2040">
        <v>9</v>
      </c>
      <c r="D2040">
        <v>5.4560000000000004</v>
      </c>
      <c r="E2040">
        <f t="shared" si="31"/>
        <v>5.46</v>
      </c>
      <c r="F2040">
        <v>427</v>
      </c>
      <c r="G2040">
        <v>433</v>
      </c>
      <c r="H2040">
        <v>459</v>
      </c>
      <c r="I2040" t="s">
        <v>51</v>
      </c>
      <c r="J2040">
        <v>96212</v>
      </c>
      <c r="K2040">
        <v>4195212</v>
      </c>
      <c r="L2040">
        <v>0.95</v>
      </c>
      <c r="M2040">
        <v>8.1000000000000003E-2</v>
      </c>
    </row>
    <row r="2041" spans="1:13" x14ac:dyDescent="0.2">
      <c r="A2041" t="s">
        <v>366</v>
      </c>
      <c r="B2041" t="s">
        <v>30</v>
      </c>
      <c r="C2041">
        <v>10</v>
      </c>
      <c r="D2041">
        <v>5.7610000000000001</v>
      </c>
      <c r="E2041">
        <f t="shared" si="31"/>
        <v>5.76</v>
      </c>
      <c r="F2041">
        <v>494</v>
      </c>
      <c r="G2041">
        <v>530</v>
      </c>
      <c r="H2041">
        <v>546</v>
      </c>
      <c r="I2041" t="s">
        <v>51</v>
      </c>
      <c r="J2041">
        <v>155861</v>
      </c>
      <c r="K2041">
        <v>7250977</v>
      </c>
      <c r="L2041">
        <v>1.63</v>
      </c>
      <c r="M2041">
        <v>0.14099999999999999</v>
      </c>
    </row>
    <row r="2042" spans="1:13" x14ac:dyDescent="0.2">
      <c r="A2042" t="s">
        <v>366</v>
      </c>
      <c r="B2042" t="s">
        <v>32</v>
      </c>
      <c r="C2042">
        <v>11</v>
      </c>
      <c r="D2042">
        <v>5.8449999999999998</v>
      </c>
      <c r="E2042">
        <f t="shared" si="31"/>
        <v>5.85</v>
      </c>
      <c r="F2042">
        <v>546</v>
      </c>
      <c r="G2042">
        <v>556</v>
      </c>
      <c r="H2042">
        <v>590</v>
      </c>
      <c r="I2042" t="s">
        <v>51</v>
      </c>
      <c r="J2042">
        <v>755218</v>
      </c>
      <c r="K2042">
        <v>29461169</v>
      </c>
      <c r="L2042">
        <v>6.64</v>
      </c>
      <c r="M2042">
        <v>0.57199999999999995</v>
      </c>
    </row>
    <row r="2043" spans="1:13" x14ac:dyDescent="0.2">
      <c r="A2043" t="s">
        <v>366</v>
      </c>
      <c r="B2043" t="s">
        <v>33</v>
      </c>
      <c r="C2043">
        <v>12</v>
      </c>
      <c r="D2043">
        <v>5.9729999999999999</v>
      </c>
      <c r="E2043">
        <f t="shared" si="31"/>
        <v>5.97</v>
      </c>
      <c r="F2043">
        <v>590</v>
      </c>
      <c r="G2043">
        <v>597</v>
      </c>
      <c r="H2043">
        <v>634</v>
      </c>
      <c r="I2043" t="s">
        <v>51</v>
      </c>
      <c r="J2043">
        <v>208836</v>
      </c>
      <c r="K2043">
        <v>11559994</v>
      </c>
      <c r="L2043">
        <v>2.61</v>
      </c>
      <c r="M2043">
        <v>0.22500000000000001</v>
      </c>
    </row>
    <row r="2044" spans="1:13" x14ac:dyDescent="0.2">
      <c r="A2044" t="s">
        <v>366</v>
      </c>
      <c r="B2044" t="s">
        <v>35</v>
      </c>
      <c r="C2044">
        <v>13</v>
      </c>
      <c r="D2044">
        <v>6.1280000000000001</v>
      </c>
      <c r="E2044">
        <f t="shared" si="31"/>
        <v>6.13</v>
      </c>
      <c r="F2044">
        <v>634</v>
      </c>
      <c r="G2044">
        <v>646</v>
      </c>
      <c r="H2044">
        <v>675</v>
      </c>
      <c r="I2044" t="s">
        <v>51</v>
      </c>
      <c r="J2044">
        <v>236601</v>
      </c>
      <c r="K2044">
        <v>8825318</v>
      </c>
      <c r="L2044">
        <v>1.99</v>
      </c>
      <c r="M2044">
        <v>0.17100000000000001</v>
      </c>
    </row>
    <row r="2045" spans="1:13" x14ac:dyDescent="0.2">
      <c r="A2045" t="s">
        <v>366</v>
      </c>
      <c r="B2045" t="s">
        <v>36</v>
      </c>
      <c r="C2045">
        <v>14</v>
      </c>
      <c r="D2045">
        <v>6.258</v>
      </c>
      <c r="E2045">
        <f t="shared" si="31"/>
        <v>6.26</v>
      </c>
      <c r="F2045">
        <v>675</v>
      </c>
      <c r="G2045">
        <v>687</v>
      </c>
      <c r="H2045">
        <v>735</v>
      </c>
      <c r="I2045" t="s">
        <v>23</v>
      </c>
      <c r="J2045">
        <v>158143</v>
      </c>
      <c r="K2045">
        <v>6462705</v>
      </c>
      <c r="L2045">
        <v>1.46</v>
      </c>
      <c r="M2045">
        <v>0.126</v>
      </c>
    </row>
    <row r="2046" spans="1:13" x14ac:dyDescent="0.2">
      <c r="A2046" t="s">
        <v>366</v>
      </c>
      <c r="B2046" t="s">
        <v>38</v>
      </c>
      <c r="C2046">
        <v>15</v>
      </c>
      <c r="D2046">
        <v>6.5229999999999997</v>
      </c>
      <c r="E2046">
        <f t="shared" si="31"/>
        <v>6.52</v>
      </c>
      <c r="F2046">
        <v>735</v>
      </c>
      <c r="G2046">
        <v>770</v>
      </c>
      <c r="H2046">
        <v>796</v>
      </c>
      <c r="I2046" t="s">
        <v>25</v>
      </c>
      <c r="J2046">
        <v>45356</v>
      </c>
      <c r="K2046">
        <v>2828349</v>
      </c>
      <c r="L2046">
        <v>0.64</v>
      </c>
      <c r="M2046">
        <v>5.5E-2</v>
      </c>
    </row>
    <row r="2047" spans="1:13" x14ac:dyDescent="0.2">
      <c r="A2047" t="s">
        <v>366</v>
      </c>
      <c r="B2047" t="s">
        <v>40</v>
      </c>
      <c r="C2047">
        <v>16</v>
      </c>
      <c r="D2047">
        <v>6.6349999999999998</v>
      </c>
      <c r="E2047">
        <f t="shared" si="31"/>
        <v>6.64</v>
      </c>
      <c r="F2047">
        <v>796</v>
      </c>
      <c r="G2047">
        <v>806</v>
      </c>
      <c r="H2047">
        <v>813</v>
      </c>
      <c r="I2047" t="s">
        <v>23</v>
      </c>
      <c r="J2047">
        <v>33061</v>
      </c>
      <c r="K2047">
        <v>830692</v>
      </c>
      <c r="L2047">
        <v>0.19</v>
      </c>
      <c r="M2047">
        <v>1.6E-2</v>
      </c>
    </row>
    <row r="2048" spans="1:13" x14ac:dyDescent="0.2">
      <c r="A2048" t="s">
        <v>366</v>
      </c>
      <c r="B2048" t="s">
        <v>42</v>
      </c>
      <c r="C2048">
        <v>17</v>
      </c>
      <c r="D2048">
        <v>6.702</v>
      </c>
      <c r="E2048">
        <f t="shared" si="31"/>
        <v>6.7</v>
      </c>
      <c r="F2048">
        <v>813</v>
      </c>
      <c r="G2048">
        <v>827</v>
      </c>
      <c r="H2048">
        <v>854</v>
      </c>
      <c r="I2048" t="s">
        <v>23</v>
      </c>
      <c r="J2048">
        <v>88484</v>
      </c>
      <c r="K2048">
        <v>3901138</v>
      </c>
      <c r="L2048">
        <v>0.88</v>
      </c>
      <c r="M2048">
        <v>7.5999999999999998E-2</v>
      </c>
    </row>
    <row r="2049" spans="1:13" x14ac:dyDescent="0.2">
      <c r="A2049" t="s">
        <v>366</v>
      </c>
      <c r="B2049" t="s">
        <v>43</v>
      </c>
      <c r="C2049">
        <v>18</v>
      </c>
      <c r="D2049">
        <v>6.93</v>
      </c>
      <c r="E2049">
        <f t="shared" si="31"/>
        <v>6.93</v>
      </c>
      <c r="F2049">
        <v>886</v>
      </c>
      <c r="G2049">
        <v>899</v>
      </c>
      <c r="H2049">
        <v>936</v>
      </c>
      <c r="I2049" t="s">
        <v>23</v>
      </c>
      <c r="J2049">
        <v>113199</v>
      </c>
      <c r="K2049">
        <v>3218918</v>
      </c>
      <c r="L2049">
        <v>0.73</v>
      </c>
      <c r="M2049">
        <v>6.3E-2</v>
      </c>
    </row>
    <row r="2050" spans="1:13" x14ac:dyDescent="0.2">
      <c r="A2050" t="s">
        <v>366</v>
      </c>
      <c r="B2050" t="s">
        <v>45</v>
      </c>
      <c r="C2050">
        <v>19</v>
      </c>
      <c r="D2050">
        <v>7.1</v>
      </c>
      <c r="E2050">
        <f t="shared" si="31"/>
        <v>7.1</v>
      </c>
      <c r="F2050">
        <v>936</v>
      </c>
      <c r="G2050">
        <v>953</v>
      </c>
      <c r="H2050">
        <v>992</v>
      </c>
      <c r="I2050" t="s">
        <v>25</v>
      </c>
      <c r="J2050">
        <v>726689</v>
      </c>
      <c r="K2050">
        <v>23675807</v>
      </c>
      <c r="L2050">
        <v>5.34</v>
      </c>
      <c r="M2050">
        <v>0.46</v>
      </c>
    </row>
    <row r="2051" spans="1:13" x14ac:dyDescent="0.2">
      <c r="A2051" t="s">
        <v>366</v>
      </c>
      <c r="B2051" t="s">
        <v>47</v>
      </c>
      <c r="C2051">
        <v>20</v>
      </c>
      <c r="D2051">
        <v>7.2560000000000002</v>
      </c>
      <c r="E2051">
        <f t="shared" ref="E2051:E2114" si="32">ROUND(D2051,2)</f>
        <v>7.26</v>
      </c>
      <c r="F2051">
        <v>992</v>
      </c>
      <c r="G2051">
        <v>1002</v>
      </c>
      <c r="H2051">
        <v>1019</v>
      </c>
      <c r="I2051" t="s">
        <v>23</v>
      </c>
      <c r="J2051">
        <v>56221</v>
      </c>
      <c r="K2051">
        <v>1876563</v>
      </c>
      <c r="L2051">
        <v>0.42</v>
      </c>
      <c r="M2051">
        <v>3.5999999999999997E-2</v>
      </c>
    </row>
    <row r="2052" spans="1:13" x14ac:dyDescent="0.2">
      <c r="A2052" t="s">
        <v>366</v>
      </c>
      <c r="B2052" t="s">
        <v>49</v>
      </c>
      <c r="C2052">
        <v>21</v>
      </c>
      <c r="D2052">
        <v>7.3520000000000003</v>
      </c>
      <c r="E2052">
        <f t="shared" si="32"/>
        <v>7.35</v>
      </c>
      <c r="F2052">
        <v>1019</v>
      </c>
      <c r="G2052">
        <v>1032</v>
      </c>
      <c r="H2052">
        <v>1043</v>
      </c>
      <c r="I2052" t="s">
        <v>23</v>
      </c>
      <c r="J2052">
        <v>32907</v>
      </c>
      <c r="K2052">
        <v>846844</v>
      </c>
      <c r="L2052">
        <v>0.19</v>
      </c>
      <c r="M2052">
        <v>1.6E-2</v>
      </c>
    </row>
    <row r="2053" spans="1:13" x14ac:dyDescent="0.2">
      <c r="A2053" t="s">
        <v>366</v>
      </c>
      <c r="B2053" t="s">
        <v>50</v>
      </c>
      <c r="C2053">
        <v>22</v>
      </c>
      <c r="D2053">
        <v>7.4189999999999996</v>
      </c>
      <c r="E2053">
        <f t="shared" si="32"/>
        <v>7.42</v>
      </c>
      <c r="F2053">
        <v>1043</v>
      </c>
      <c r="G2053">
        <v>1054</v>
      </c>
      <c r="H2053">
        <v>1077</v>
      </c>
      <c r="I2053" t="s">
        <v>23</v>
      </c>
      <c r="J2053">
        <v>86401</v>
      </c>
      <c r="K2053">
        <v>2366931</v>
      </c>
      <c r="L2053">
        <v>0.53</v>
      </c>
      <c r="M2053">
        <v>4.5999999999999999E-2</v>
      </c>
    </row>
    <row r="2054" spans="1:13" x14ac:dyDescent="0.2">
      <c r="A2054" t="s">
        <v>366</v>
      </c>
      <c r="B2054" t="s">
        <v>52</v>
      </c>
      <c r="C2054">
        <v>23</v>
      </c>
      <c r="D2054">
        <v>7.5439999999999996</v>
      </c>
      <c r="E2054">
        <f t="shared" si="32"/>
        <v>7.54</v>
      </c>
      <c r="F2054">
        <v>1077</v>
      </c>
      <c r="G2054">
        <v>1093</v>
      </c>
      <c r="H2054">
        <v>1104</v>
      </c>
      <c r="I2054" t="s">
        <v>23</v>
      </c>
      <c r="J2054">
        <v>57800</v>
      </c>
      <c r="K2054">
        <v>1227016</v>
      </c>
      <c r="L2054">
        <v>0.28000000000000003</v>
      </c>
      <c r="M2054">
        <v>2.4E-2</v>
      </c>
    </row>
    <row r="2055" spans="1:13" x14ac:dyDescent="0.2">
      <c r="A2055" t="s">
        <v>366</v>
      </c>
      <c r="B2055" t="s">
        <v>54</v>
      </c>
      <c r="C2055">
        <v>24</v>
      </c>
      <c r="D2055">
        <v>7.8319999999999999</v>
      </c>
      <c r="E2055">
        <f t="shared" si="32"/>
        <v>7.83</v>
      </c>
      <c r="F2055">
        <v>1153</v>
      </c>
      <c r="G2055">
        <v>1184</v>
      </c>
      <c r="H2055">
        <v>1195</v>
      </c>
      <c r="I2055" t="s">
        <v>17</v>
      </c>
      <c r="J2055">
        <v>72820</v>
      </c>
      <c r="K2055">
        <v>1397825</v>
      </c>
      <c r="L2055">
        <v>0.32</v>
      </c>
      <c r="M2055">
        <v>2.7E-2</v>
      </c>
    </row>
    <row r="2056" spans="1:13" x14ac:dyDescent="0.2">
      <c r="A2056" t="s">
        <v>366</v>
      </c>
      <c r="B2056" t="s">
        <v>56</v>
      </c>
      <c r="C2056">
        <v>25</v>
      </c>
      <c r="D2056">
        <v>7.9189999999999996</v>
      </c>
      <c r="E2056">
        <f t="shared" si="32"/>
        <v>7.92</v>
      </c>
      <c r="F2056">
        <v>1195</v>
      </c>
      <c r="G2056">
        <v>1212</v>
      </c>
      <c r="H2056">
        <v>1229</v>
      </c>
      <c r="I2056" t="s">
        <v>23</v>
      </c>
      <c r="J2056">
        <v>88621</v>
      </c>
      <c r="K2056">
        <v>3896954</v>
      </c>
      <c r="L2056">
        <v>0.88</v>
      </c>
      <c r="M2056">
        <v>7.5999999999999998E-2</v>
      </c>
    </row>
    <row r="2057" spans="1:13" x14ac:dyDescent="0.2">
      <c r="A2057" t="s">
        <v>366</v>
      </c>
      <c r="B2057" t="s">
        <v>57</v>
      </c>
      <c r="C2057">
        <v>26</v>
      </c>
      <c r="D2057">
        <v>8.0109999999999992</v>
      </c>
      <c r="E2057">
        <f t="shared" si="32"/>
        <v>8.01</v>
      </c>
      <c r="F2057">
        <v>1229</v>
      </c>
      <c r="G2057">
        <v>1241</v>
      </c>
      <c r="H2057">
        <v>1283</v>
      </c>
      <c r="I2057" t="s">
        <v>23</v>
      </c>
      <c r="J2057">
        <v>134482</v>
      </c>
      <c r="K2057">
        <v>7785778</v>
      </c>
      <c r="L2057">
        <v>1.76</v>
      </c>
      <c r="M2057">
        <v>0.151</v>
      </c>
    </row>
    <row r="2058" spans="1:13" x14ac:dyDescent="0.2">
      <c r="A2058" t="s">
        <v>366</v>
      </c>
      <c r="B2058" t="s">
        <v>59</v>
      </c>
      <c r="C2058">
        <v>27</v>
      </c>
      <c r="D2058">
        <v>8.2189999999999994</v>
      </c>
      <c r="E2058">
        <f t="shared" si="32"/>
        <v>8.2200000000000006</v>
      </c>
      <c r="F2058">
        <v>1283</v>
      </c>
      <c r="G2058">
        <v>1307</v>
      </c>
      <c r="H2058">
        <v>1314</v>
      </c>
      <c r="I2058" t="s">
        <v>25</v>
      </c>
      <c r="J2058">
        <v>85471</v>
      </c>
      <c r="K2058">
        <v>3049647</v>
      </c>
      <c r="L2058">
        <v>0.69</v>
      </c>
      <c r="M2058">
        <v>5.8999999999999997E-2</v>
      </c>
    </row>
    <row r="2059" spans="1:13" x14ac:dyDescent="0.2">
      <c r="A2059" t="s">
        <v>366</v>
      </c>
      <c r="B2059" t="s">
        <v>61</v>
      </c>
      <c r="C2059">
        <v>28</v>
      </c>
      <c r="D2059">
        <v>8.2729999999999997</v>
      </c>
      <c r="E2059">
        <f t="shared" si="32"/>
        <v>8.27</v>
      </c>
      <c r="F2059">
        <v>1314</v>
      </c>
      <c r="G2059">
        <v>1324</v>
      </c>
      <c r="H2059">
        <v>1337</v>
      </c>
      <c r="I2059" t="s">
        <v>23</v>
      </c>
      <c r="J2059">
        <v>118734</v>
      </c>
      <c r="K2059">
        <v>4122709</v>
      </c>
      <c r="L2059">
        <v>0.93</v>
      </c>
      <c r="M2059">
        <v>0.08</v>
      </c>
    </row>
    <row r="2060" spans="1:13" x14ac:dyDescent="0.2">
      <c r="A2060" t="s">
        <v>366</v>
      </c>
      <c r="B2060" t="s">
        <v>62</v>
      </c>
      <c r="C2060">
        <v>29</v>
      </c>
      <c r="D2060">
        <v>8.3580000000000005</v>
      </c>
      <c r="E2060">
        <f t="shared" si="32"/>
        <v>8.36</v>
      </c>
      <c r="F2060">
        <v>1337</v>
      </c>
      <c r="G2060">
        <v>1351</v>
      </c>
      <c r="H2060">
        <v>1360</v>
      </c>
      <c r="I2060" t="s">
        <v>23</v>
      </c>
      <c r="J2060">
        <v>264032</v>
      </c>
      <c r="K2060">
        <v>7631170</v>
      </c>
      <c r="L2060">
        <v>1.72</v>
      </c>
      <c r="M2060">
        <v>0.14799999999999999</v>
      </c>
    </row>
    <row r="2061" spans="1:13" x14ac:dyDescent="0.2">
      <c r="A2061" t="s">
        <v>366</v>
      </c>
      <c r="B2061" t="s">
        <v>63</v>
      </c>
      <c r="C2061">
        <v>30</v>
      </c>
      <c r="D2061">
        <v>8.407</v>
      </c>
      <c r="E2061">
        <f t="shared" si="32"/>
        <v>8.41</v>
      </c>
      <c r="F2061">
        <v>1360</v>
      </c>
      <c r="G2061">
        <v>1366</v>
      </c>
      <c r="H2061">
        <v>1373</v>
      </c>
      <c r="I2061" t="s">
        <v>134</v>
      </c>
      <c r="J2061">
        <v>215152</v>
      </c>
      <c r="K2061">
        <v>4960774</v>
      </c>
      <c r="L2061">
        <v>1.1200000000000001</v>
      </c>
      <c r="M2061">
        <v>9.6000000000000002E-2</v>
      </c>
    </row>
    <row r="2062" spans="1:13" x14ac:dyDescent="0.2">
      <c r="A2062" t="s">
        <v>366</v>
      </c>
      <c r="B2062" t="s">
        <v>65</v>
      </c>
      <c r="C2062">
        <v>31</v>
      </c>
      <c r="D2062">
        <v>8.4649999999999999</v>
      </c>
      <c r="E2062">
        <f t="shared" si="32"/>
        <v>8.4700000000000006</v>
      </c>
      <c r="F2062">
        <v>1373</v>
      </c>
      <c r="G2062">
        <v>1385</v>
      </c>
      <c r="H2062">
        <v>1401</v>
      </c>
      <c r="I2062" t="s">
        <v>134</v>
      </c>
      <c r="J2062">
        <v>254660</v>
      </c>
      <c r="K2062">
        <v>10639964</v>
      </c>
      <c r="L2062">
        <v>2.4</v>
      </c>
      <c r="M2062">
        <v>0.20699999999999999</v>
      </c>
    </row>
    <row r="2063" spans="1:13" x14ac:dyDescent="0.2">
      <c r="A2063" t="s">
        <v>366</v>
      </c>
      <c r="B2063" t="s">
        <v>66</v>
      </c>
      <c r="C2063">
        <v>32</v>
      </c>
      <c r="D2063">
        <v>8.5440000000000005</v>
      </c>
      <c r="E2063">
        <f t="shared" si="32"/>
        <v>8.5399999999999991</v>
      </c>
      <c r="F2063">
        <v>1401</v>
      </c>
      <c r="G2063">
        <v>1410</v>
      </c>
      <c r="H2063">
        <v>1426</v>
      </c>
      <c r="I2063" t="s">
        <v>134</v>
      </c>
      <c r="J2063">
        <v>154183</v>
      </c>
      <c r="K2063">
        <v>6244907</v>
      </c>
      <c r="L2063">
        <v>1.41</v>
      </c>
      <c r="M2063">
        <v>0.121</v>
      </c>
    </row>
    <row r="2064" spans="1:13" x14ac:dyDescent="0.2">
      <c r="A2064" t="s">
        <v>366</v>
      </c>
      <c r="B2064" t="s">
        <v>68</v>
      </c>
      <c r="C2064">
        <v>33</v>
      </c>
      <c r="D2064">
        <v>8.6969999999999992</v>
      </c>
      <c r="E2064">
        <f t="shared" si="32"/>
        <v>8.6999999999999993</v>
      </c>
      <c r="F2064">
        <v>1426</v>
      </c>
      <c r="G2064">
        <v>1458</v>
      </c>
      <c r="H2064">
        <v>1478</v>
      </c>
      <c r="I2064" t="s">
        <v>51</v>
      </c>
      <c r="J2064">
        <v>501314</v>
      </c>
      <c r="K2064">
        <v>34614216</v>
      </c>
      <c r="L2064">
        <v>7.8</v>
      </c>
      <c r="M2064">
        <v>0.67200000000000004</v>
      </c>
    </row>
    <row r="2065" spans="1:13" x14ac:dyDescent="0.2">
      <c r="A2065" t="s">
        <v>366</v>
      </c>
      <c r="B2065" t="s">
        <v>69</v>
      </c>
      <c r="C2065">
        <v>34</v>
      </c>
      <c r="D2065">
        <v>8.8119999999999994</v>
      </c>
      <c r="E2065">
        <f t="shared" si="32"/>
        <v>8.81</v>
      </c>
      <c r="F2065">
        <v>1478</v>
      </c>
      <c r="G2065">
        <v>1494</v>
      </c>
      <c r="H2065">
        <v>1503</v>
      </c>
      <c r="I2065" t="s">
        <v>51</v>
      </c>
      <c r="J2065">
        <v>485419</v>
      </c>
      <c r="K2065">
        <v>19146795</v>
      </c>
      <c r="L2065">
        <v>4.32</v>
      </c>
      <c r="M2065">
        <v>0.372</v>
      </c>
    </row>
    <row r="2066" spans="1:13" x14ac:dyDescent="0.2">
      <c r="A2066" t="s">
        <v>366</v>
      </c>
      <c r="B2066" t="s">
        <v>70</v>
      </c>
      <c r="C2066">
        <v>35</v>
      </c>
      <c r="D2066">
        <v>8.8800000000000008</v>
      </c>
      <c r="E2066">
        <f t="shared" si="32"/>
        <v>8.8800000000000008</v>
      </c>
      <c r="F2066">
        <v>1503</v>
      </c>
      <c r="G2066">
        <v>1516</v>
      </c>
      <c r="H2066">
        <v>1531</v>
      </c>
      <c r="I2066" t="s">
        <v>51</v>
      </c>
      <c r="J2066">
        <v>769674</v>
      </c>
      <c r="K2066">
        <v>33458754</v>
      </c>
      <c r="L2066">
        <v>7.54</v>
      </c>
      <c r="M2066">
        <v>0.65</v>
      </c>
    </row>
    <row r="2067" spans="1:13" x14ac:dyDescent="0.2">
      <c r="A2067" t="s">
        <v>366</v>
      </c>
      <c r="B2067" t="s">
        <v>71</v>
      </c>
      <c r="C2067">
        <v>36</v>
      </c>
      <c r="D2067">
        <v>8.9670000000000005</v>
      </c>
      <c r="E2067">
        <f t="shared" si="32"/>
        <v>8.9700000000000006</v>
      </c>
      <c r="F2067">
        <v>1531</v>
      </c>
      <c r="G2067">
        <v>1543</v>
      </c>
      <c r="H2067">
        <v>1579</v>
      </c>
      <c r="I2067" t="s">
        <v>51</v>
      </c>
      <c r="J2067">
        <v>1834702</v>
      </c>
      <c r="K2067">
        <v>87686156</v>
      </c>
      <c r="L2067">
        <v>19.77</v>
      </c>
      <c r="M2067">
        <v>1.7030000000000001</v>
      </c>
    </row>
    <row r="2068" spans="1:13" x14ac:dyDescent="0.2">
      <c r="A2068" t="s">
        <v>366</v>
      </c>
      <c r="B2068" t="s">
        <v>72</v>
      </c>
      <c r="C2068">
        <v>37</v>
      </c>
      <c r="D2068">
        <v>9.1080000000000005</v>
      </c>
      <c r="E2068">
        <f t="shared" si="32"/>
        <v>9.11</v>
      </c>
      <c r="F2068">
        <v>1579</v>
      </c>
      <c r="G2068">
        <v>1588</v>
      </c>
      <c r="H2068">
        <v>1602</v>
      </c>
      <c r="I2068" t="s">
        <v>51</v>
      </c>
      <c r="J2068">
        <v>561643</v>
      </c>
      <c r="K2068">
        <v>20044887</v>
      </c>
      <c r="L2068">
        <v>4.5199999999999996</v>
      </c>
      <c r="M2068">
        <v>0.38900000000000001</v>
      </c>
    </row>
    <row r="2069" spans="1:13" x14ac:dyDescent="0.2">
      <c r="A2069" t="s">
        <v>366</v>
      </c>
      <c r="B2069" t="s">
        <v>74</v>
      </c>
      <c r="C2069">
        <v>38</v>
      </c>
      <c r="D2069">
        <v>9.2390000000000008</v>
      </c>
      <c r="E2069">
        <f t="shared" si="32"/>
        <v>9.24</v>
      </c>
      <c r="F2069">
        <v>1602</v>
      </c>
      <c r="G2069">
        <v>1629</v>
      </c>
      <c r="H2069">
        <v>1649</v>
      </c>
      <c r="I2069" t="s">
        <v>51</v>
      </c>
      <c r="J2069">
        <v>1007935</v>
      </c>
      <c r="K2069">
        <v>53747312</v>
      </c>
      <c r="L2069">
        <v>12.12</v>
      </c>
      <c r="M2069">
        <v>1.044</v>
      </c>
    </row>
    <row r="2070" spans="1:13" x14ac:dyDescent="0.2">
      <c r="A2070" t="s">
        <v>366</v>
      </c>
      <c r="B2070" t="s">
        <v>75</v>
      </c>
      <c r="C2070">
        <v>39</v>
      </c>
      <c r="D2070">
        <v>9.3780000000000001</v>
      </c>
      <c r="E2070">
        <f t="shared" si="32"/>
        <v>9.3800000000000008</v>
      </c>
      <c r="F2070">
        <v>1649</v>
      </c>
      <c r="G2070">
        <v>1673</v>
      </c>
      <c r="H2070">
        <v>1691</v>
      </c>
      <c r="I2070" t="s">
        <v>51</v>
      </c>
      <c r="J2070">
        <v>1070581</v>
      </c>
      <c r="K2070">
        <v>62224104</v>
      </c>
      <c r="L2070">
        <v>14.03</v>
      </c>
      <c r="M2070">
        <v>1.2090000000000001</v>
      </c>
    </row>
    <row r="2071" spans="1:13" x14ac:dyDescent="0.2">
      <c r="A2071" t="s">
        <v>366</v>
      </c>
      <c r="B2071" t="s">
        <v>76</v>
      </c>
      <c r="C2071">
        <v>40</v>
      </c>
      <c r="D2071">
        <v>9.468</v>
      </c>
      <c r="E2071">
        <f t="shared" si="32"/>
        <v>9.4700000000000006</v>
      </c>
      <c r="F2071">
        <v>1691</v>
      </c>
      <c r="G2071">
        <v>1702</v>
      </c>
      <c r="H2071">
        <v>1710</v>
      </c>
      <c r="I2071" t="s">
        <v>51</v>
      </c>
      <c r="J2071">
        <v>724121</v>
      </c>
      <c r="K2071">
        <v>23148400</v>
      </c>
      <c r="L2071">
        <v>5.22</v>
      </c>
      <c r="M2071">
        <v>0.45</v>
      </c>
    </row>
    <row r="2072" spans="1:13" x14ac:dyDescent="0.2">
      <c r="A2072" t="s">
        <v>366</v>
      </c>
      <c r="B2072" t="s">
        <v>78</v>
      </c>
      <c r="C2072">
        <v>41</v>
      </c>
      <c r="D2072">
        <v>9.5329999999999995</v>
      </c>
      <c r="E2072">
        <f t="shared" si="32"/>
        <v>9.5299999999999994</v>
      </c>
      <c r="F2072">
        <v>1710</v>
      </c>
      <c r="G2072">
        <v>1722</v>
      </c>
      <c r="H2072">
        <v>1754</v>
      </c>
      <c r="I2072" t="s">
        <v>48</v>
      </c>
      <c r="J2072">
        <v>1803655</v>
      </c>
      <c r="K2072">
        <v>93746878</v>
      </c>
      <c r="L2072">
        <v>21.13</v>
      </c>
      <c r="M2072">
        <v>1.821</v>
      </c>
    </row>
    <row r="2073" spans="1:13" x14ac:dyDescent="0.2">
      <c r="A2073" t="s">
        <v>366</v>
      </c>
      <c r="B2073" t="s">
        <v>79</v>
      </c>
      <c r="C2073">
        <v>42</v>
      </c>
      <c r="D2073">
        <v>9.6630000000000003</v>
      </c>
      <c r="E2073">
        <f t="shared" si="32"/>
        <v>9.66</v>
      </c>
      <c r="F2073">
        <v>1754</v>
      </c>
      <c r="G2073">
        <v>1763</v>
      </c>
      <c r="H2073">
        <v>1778</v>
      </c>
      <c r="I2073" t="s">
        <v>48</v>
      </c>
      <c r="J2073">
        <v>792298</v>
      </c>
      <c r="K2073">
        <v>31603926</v>
      </c>
      <c r="L2073">
        <v>7.12</v>
      </c>
      <c r="M2073">
        <v>0.61399999999999999</v>
      </c>
    </row>
    <row r="2074" spans="1:13" x14ac:dyDescent="0.2">
      <c r="A2074" t="s">
        <v>366</v>
      </c>
      <c r="B2074" t="s">
        <v>80</v>
      </c>
      <c r="C2074">
        <v>43</v>
      </c>
      <c r="D2074">
        <v>9.7449999999999992</v>
      </c>
      <c r="E2074">
        <f t="shared" si="32"/>
        <v>9.75</v>
      </c>
      <c r="F2074">
        <v>1778</v>
      </c>
      <c r="G2074">
        <v>1789</v>
      </c>
      <c r="H2074">
        <v>1795</v>
      </c>
      <c r="I2074" t="s">
        <v>48</v>
      </c>
      <c r="J2074">
        <v>851513</v>
      </c>
      <c r="K2074">
        <v>23251366</v>
      </c>
      <c r="L2074">
        <v>5.24</v>
      </c>
      <c r="M2074">
        <v>0.45200000000000001</v>
      </c>
    </row>
    <row r="2075" spans="1:13" x14ac:dyDescent="0.2">
      <c r="A2075" t="s">
        <v>366</v>
      </c>
      <c r="B2075" t="s">
        <v>81</v>
      </c>
      <c r="C2075">
        <v>44</v>
      </c>
      <c r="D2075">
        <v>9.7899999999999991</v>
      </c>
      <c r="E2075">
        <f t="shared" si="32"/>
        <v>9.7899999999999991</v>
      </c>
      <c r="F2075">
        <v>1795</v>
      </c>
      <c r="G2075">
        <v>1804</v>
      </c>
      <c r="H2075">
        <v>1835</v>
      </c>
      <c r="I2075" t="s">
        <v>48</v>
      </c>
      <c r="J2075">
        <v>947764</v>
      </c>
      <c r="K2075">
        <v>51521683</v>
      </c>
      <c r="L2075">
        <v>11.61</v>
      </c>
      <c r="M2075">
        <v>1.0009999999999999</v>
      </c>
    </row>
    <row r="2076" spans="1:13" x14ac:dyDescent="0.2">
      <c r="A2076" t="s">
        <v>366</v>
      </c>
      <c r="B2076" t="s">
        <v>82</v>
      </c>
      <c r="C2076">
        <v>45</v>
      </c>
      <c r="D2076">
        <v>9.9139999999999997</v>
      </c>
      <c r="E2076">
        <f t="shared" si="32"/>
        <v>9.91</v>
      </c>
      <c r="F2076">
        <v>1835</v>
      </c>
      <c r="G2076">
        <v>1843</v>
      </c>
      <c r="H2076">
        <v>1856</v>
      </c>
      <c r="I2076" t="s">
        <v>48</v>
      </c>
      <c r="J2076">
        <v>459848</v>
      </c>
      <c r="K2076">
        <v>17004255</v>
      </c>
      <c r="L2076">
        <v>3.83</v>
      </c>
      <c r="M2076">
        <v>0.33</v>
      </c>
    </row>
    <row r="2077" spans="1:13" x14ac:dyDescent="0.2">
      <c r="A2077" t="s">
        <v>366</v>
      </c>
      <c r="B2077" t="s">
        <v>84</v>
      </c>
      <c r="C2077">
        <v>46</v>
      </c>
      <c r="D2077">
        <v>10.000999999999999</v>
      </c>
      <c r="E2077">
        <f t="shared" si="32"/>
        <v>10</v>
      </c>
      <c r="F2077">
        <v>1856</v>
      </c>
      <c r="G2077">
        <v>1870</v>
      </c>
      <c r="H2077">
        <v>1883</v>
      </c>
      <c r="I2077" t="s">
        <v>48</v>
      </c>
      <c r="J2077">
        <v>1334495</v>
      </c>
      <c r="K2077">
        <v>49306835</v>
      </c>
      <c r="L2077">
        <v>11.12</v>
      </c>
      <c r="M2077">
        <v>0.95799999999999996</v>
      </c>
    </row>
    <row r="2078" spans="1:13" x14ac:dyDescent="0.2">
      <c r="A2078" t="s">
        <v>366</v>
      </c>
      <c r="B2078" t="s">
        <v>85</v>
      </c>
      <c r="C2078">
        <v>47</v>
      </c>
      <c r="D2078">
        <v>10.095000000000001</v>
      </c>
      <c r="E2078">
        <f t="shared" si="32"/>
        <v>10.1</v>
      </c>
      <c r="F2078">
        <v>1883</v>
      </c>
      <c r="G2078">
        <v>1900</v>
      </c>
      <c r="H2078">
        <v>1974</v>
      </c>
      <c r="I2078" t="s">
        <v>23</v>
      </c>
      <c r="J2078">
        <v>8613075</v>
      </c>
      <c r="K2078">
        <v>443581613</v>
      </c>
      <c r="L2078">
        <v>100</v>
      </c>
      <c r="M2078">
        <v>8.6159999999999997</v>
      </c>
    </row>
    <row r="2079" spans="1:13" x14ac:dyDescent="0.2">
      <c r="A2079" t="s">
        <v>366</v>
      </c>
      <c r="B2079" t="s">
        <v>86</v>
      </c>
      <c r="C2079">
        <v>48</v>
      </c>
      <c r="D2079">
        <v>10.340999999999999</v>
      </c>
      <c r="E2079">
        <f t="shared" si="32"/>
        <v>10.34</v>
      </c>
      <c r="F2079">
        <v>1974</v>
      </c>
      <c r="G2079">
        <v>1978</v>
      </c>
      <c r="H2079">
        <v>2000</v>
      </c>
      <c r="I2079" t="s">
        <v>23</v>
      </c>
      <c r="J2079">
        <v>736012</v>
      </c>
      <c r="K2079">
        <v>28350526</v>
      </c>
      <c r="L2079">
        <v>6.39</v>
      </c>
      <c r="M2079">
        <v>0.55100000000000005</v>
      </c>
    </row>
    <row r="2080" spans="1:13" x14ac:dyDescent="0.2">
      <c r="A2080" t="s">
        <v>366</v>
      </c>
      <c r="B2080" t="s">
        <v>88</v>
      </c>
      <c r="C2080">
        <v>49</v>
      </c>
      <c r="D2080">
        <v>10.487</v>
      </c>
      <c r="E2080">
        <f t="shared" si="32"/>
        <v>10.49</v>
      </c>
      <c r="F2080">
        <v>2000</v>
      </c>
      <c r="G2080">
        <v>2024</v>
      </c>
      <c r="H2080">
        <v>2030</v>
      </c>
      <c r="I2080" t="s">
        <v>23</v>
      </c>
      <c r="J2080">
        <v>857099</v>
      </c>
      <c r="K2080">
        <v>34927788</v>
      </c>
      <c r="L2080">
        <v>7.87</v>
      </c>
      <c r="M2080">
        <v>0.67800000000000005</v>
      </c>
    </row>
    <row r="2081" spans="1:13" x14ac:dyDescent="0.2">
      <c r="A2081" t="s">
        <v>366</v>
      </c>
      <c r="B2081" t="s">
        <v>89</v>
      </c>
      <c r="C2081">
        <v>50</v>
      </c>
      <c r="D2081">
        <v>10.526999999999999</v>
      </c>
      <c r="E2081">
        <f t="shared" si="32"/>
        <v>10.53</v>
      </c>
      <c r="F2081">
        <v>2030</v>
      </c>
      <c r="G2081">
        <v>2037</v>
      </c>
      <c r="H2081">
        <v>2050</v>
      </c>
      <c r="I2081" t="s">
        <v>23</v>
      </c>
      <c r="J2081">
        <v>927544</v>
      </c>
      <c r="K2081">
        <v>32975724</v>
      </c>
      <c r="L2081">
        <v>7.43</v>
      </c>
      <c r="M2081">
        <v>0.64100000000000001</v>
      </c>
    </row>
    <row r="2082" spans="1:13" x14ac:dyDescent="0.2">
      <c r="A2082" t="s">
        <v>366</v>
      </c>
      <c r="B2082" t="s">
        <v>90</v>
      </c>
      <c r="C2082">
        <v>51</v>
      </c>
      <c r="D2082">
        <v>10.62</v>
      </c>
      <c r="E2082">
        <f t="shared" si="32"/>
        <v>10.62</v>
      </c>
      <c r="F2082">
        <v>2050</v>
      </c>
      <c r="G2082">
        <v>2066</v>
      </c>
      <c r="H2082">
        <v>2083</v>
      </c>
      <c r="I2082" t="s">
        <v>23</v>
      </c>
      <c r="J2082">
        <v>1095723</v>
      </c>
      <c r="K2082">
        <v>57416877</v>
      </c>
      <c r="L2082">
        <v>12.94</v>
      </c>
      <c r="M2082">
        <v>1.115</v>
      </c>
    </row>
    <row r="2083" spans="1:13" x14ac:dyDescent="0.2">
      <c r="A2083" t="s">
        <v>366</v>
      </c>
      <c r="B2083" t="s">
        <v>92</v>
      </c>
      <c r="C2083">
        <v>52</v>
      </c>
      <c r="D2083">
        <v>10.739000000000001</v>
      </c>
      <c r="E2083">
        <f t="shared" si="32"/>
        <v>10.74</v>
      </c>
      <c r="F2083">
        <v>2083</v>
      </c>
      <c r="G2083">
        <v>2104</v>
      </c>
      <c r="H2083">
        <v>2109</v>
      </c>
      <c r="I2083" t="s">
        <v>23</v>
      </c>
      <c r="J2083">
        <v>1444591</v>
      </c>
      <c r="K2083">
        <v>57030251</v>
      </c>
      <c r="L2083">
        <v>12.86</v>
      </c>
      <c r="M2083">
        <v>1.1080000000000001</v>
      </c>
    </row>
    <row r="2084" spans="1:13" x14ac:dyDescent="0.2">
      <c r="A2084" t="s">
        <v>366</v>
      </c>
      <c r="B2084" t="s">
        <v>94</v>
      </c>
      <c r="C2084">
        <v>53</v>
      </c>
      <c r="D2084">
        <v>10.779</v>
      </c>
      <c r="E2084">
        <f t="shared" si="32"/>
        <v>10.78</v>
      </c>
      <c r="F2084">
        <v>2109</v>
      </c>
      <c r="G2084">
        <v>2116</v>
      </c>
      <c r="H2084">
        <v>2137</v>
      </c>
      <c r="I2084" t="s">
        <v>44</v>
      </c>
      <c r="J2084">
        <v>1513977</v>
      </c>
      <c r="K2084">
        <v>65121814</v>
      </c>
      <c r="L2084">
        <v>14.68</v>
      </c>
      <c r="M2084">
        <v>1.2649999999999999</v>
      </c>
    </row>
    <row r="2085" spans="1:13" x14ac:dyDescent="0.2">
      <c r="A2085" t="s">
        <v>366</v>
      </c>
      <c r="B2085" t="s">
        <v>95</v>
      </c>
      <c r="C2085">
        <v>54</v>
      </c>
      <c r="D2085">
        <v>10.858000000000001</v>
      </c>
      <c r="E2085">
        <f t="shared" si="32"/>
        <v>10.86</v>
      </c>
      <c r="F2085">
        <v>2137</v>
      </c>
      <c r="G2085">
        <v>2141</v>
      </c>
      <c r="H2085">
        <v>2177</v>
      </c>
      <c r="I2085" t="s">
        <v>44</v>
      </c>
      <c r="J2085">
        <v>838978</v>
      </c>
      <c r="K2085">
        <v>47854354</v>
      </c>
      <c r="L2085">
        <v>10.79</v>
      </c>
      <c r="M2085">
        <v>0.93</v>
      </c>
    </row>
    <row r="2086" spans="1:13" x14ac:dyDescent="0.2">
      <c r="A2086" t="s">
        <v>366</v>
      </c>
      <c r="B2086" t="s">
        <v>96</v>
      </c>
      <c r="C2086">
        <v>55</v>
      </c>
      <c r="D2086">
        <v>11.135999999999999</v>
      </c>
      <c r="E2086">
        <f t="shared" si="32"/>
        <v>11.14</v>
      </c>
      <c r="F2086">
        <v>2177</v>
      </c>
      <c r="G2086">
        <v>2229</v>
      </c>
      <c r="H2086">
        <v>2255</v>
      </c>
      <c r="I2086" t="s">
        <v>44</v>
      </c>
      <c r="J2086">
        <v>1472692</v>
      </c>
      <c r="K2086">
        <v>129349769</v>
      </c>
      <c r="L2086">
        <v>29.16</v>
      </c>
      <c r="M2086">
        <v>2.5129999999999999</v>
      </c>
    </row>
    <row r="2087" spans="1:13" x14ac:dyDescent="0.2">
      <c r="A2087" t="s">
        <v>366</v>
      </c>
      <c r="B2087" t="s">
        <v>98</v>
      </c>
      <c r="C2087">
        <v>56</v>
      </c>
      <c r="D2087">
        <v>11.255000000000001</v>
      </c>
      <c r="E2087">
        <f t="shared" si="32"/>
        <v>11.26</v>
      </c>
      <c r="F2087">
        <v>2255</v>
      </c>
      <c r="G2087">
        <v>2267</v>
      </c>
      <c r="H2087">
        <v>2289</v>
      </c>
      <c r="I2087" t="s">
        <v>44</v>
      </c>
      <c r="J2087">
        <v>1327940</v>
      </c>
      <c r="K2087">
        <v>66502046</v>
      </c>
      <c r="L2087">
        <v>14.99</v>
      </c>
      <c r="M2087">
        <v>1.292</v>
      </c>
    </row>
    <row r="2088" spans="1:13" x14ac:dyDescent="0.2">
      <c r="A2088" t="s">
        <v>366</v>
      </c>
      <c r="B2088" t="s">
        <v>99</v>
      </c>
      <c r="C2088">
        <v>57</v>
      </c>
      <c r="D2088">
        <v>11.429</v>
      </c>
      <c r="E2088">
        <f t="shared" si="32"/>
        <v>11.43</v>
      </c>
      <c r="F2088">
        <v>2289</v>
      </c>
      <c r="G2088">
        <v>2322</v>
      </c>
      <c r="H2088">
        <v>2352</v>
      </c>
      <c r="I2088" t="s">
        <v>44</v>
      </c>
      <c r="J2088">
        <v>1616949</v>
      </c>
      <c r="K2088">
        <v>148344544</v>
      </c>
      <c r="L2088">
        <v>33.44</v>
      </c>
      <c r="M2088">
        <v>2.8809999999999998</v>
      </c>
    </row>
    <row r="2089" spans="1:13" x14ac:dyDescent="0.2">
      <c r="A2089" t="s">
        <v>366</v>
      </c>
      <c r="B2089" t="s">
        <v>101</v>
      </c>
      <c r="C2089">
        <v>58</v>
      </c>
      <c r="D2089">
        <v>11.592000000000001</v>
      </c>
      <c r="E2089">
        <f t="shared" si="32"/>
        <v>11.59</v>
      </c>
      <c r="F2089">
        <v>2352</v>
      </c>
      <c r="G2089">
        <v>2373</v>
      </c>
      <c r="H2089">
        <v>2391</v>
      </c>
      <c r="I2089" t="s">
        <v>44</v>
      </c>
      <c r="J2089">
        <v>1547112</v>
      </c>
      <c r="K2089">
        <v>85187334</v>
      </c>
      <c r="L2089">
        <v>19.2</v>
      </c>
      <c r="M2089">
        <v>1.655</v>
      </c>
    </row>
    <row r="2090" spans="1:13" x14ac:dyDescent="0.2">
      <c r="A2090" t="s">
        <v>366</v>
      </c>
      <c r="B2090" t="s">
        <v>102</v>
      </c>
      <c r="C2090">
        <v>59</v>
      </c>
      <c r="D2090">
        <v>11.686</v>
      </c>
      <c r="E2090">
        <f t="shared" si="32"/>
        <v>11.69</v>
      </c>
      <c r="F2090">
        <v>2391</v>
      </c>
      <c r="G2090">
        <v>2403</v>
      </c>
      <c r="H2090">
        <v>2414</v>
      </c>
      <c r="I2090" t="s">
        <v>44</v>
      </c>
      <c r="J2090">
        <v>1543977</v>
      </c>
      <c r="K2090">
        <v>60312987</v>
      </c>
      <c r="L2090">
        <v>13.6</v>
      </c>
      <c r="M2090">
        <v>1.1719999999999999</v>
      </c>
    </row>
    <row r="2091" spans="1:13" x14ac:dyDescent="0.2">
      <c r="A2091" t="s">
        <v>366</v>
      </c>
      <c r="B2091" t="s">
        <v>103</v>
      </c>
      <c r="C2091">
        <v>60</v>
      </c>
      <c r="D2091">
        <v>11.769</v>
      </c>
      <c r="E2091">
        <f t="shared" si="32"/>
        <v>11.77</v>
      </c>
      <c r="F2091">
        <v>2414</v>
      </c>
      <c r="G2091">
        <v>2429</v>
      </c>
      <c r="H2091">
        <v>2452</v>
      </c>
      <c r="I2091" t="s">
        <v>44</v>
      </c>
      <c r="J2091">
        <v>1829401</v>
      </c>
      <c r="K2091">
        <v>118075167</v>
      </c>
      <c r="L2091">
        <v>26.62</v>
      </c>
      <c r="M2091">
        <v>2.294</v>
      </c>
    </row>
    <row r="2092" spans="1:13" x14ac:dyDescent="0.2">
      <c r="A2092" t="s">
        <v>366</v>
      </c>
      <c r="B2092" t="s">
        <v>104</v>
      </c>
      <c r="C2092">
        <v>61</v>
      </c>
      <c r="D2092">
        <v>11.925000000000001</v>
      </c>
      <c r="E2092">
        <f t="shared" si="32"/>
        <v>11.93</v>
      </c>
      <c r="F2092">
        <v>2452</v>
      </c>
      <c r="G2092">
        <v>2479</v>
      </c>
      <c r="H2092">
        <v>2490</v>
      </c>
      <c r="I2092" t="s">
        <v>44</v>
      </c>
      <c r="J2092">
        <v>2161906</v>
      </c>
      <c r="K2092">
        <v>144546996</v>
      </c>
      <c r="L2092">
        <v>32.590000000000003</v>
      </c>
      <c r="M2092">
        <v>2.8079999999999998</v>
      </c>
    </row>
    <row r="2093" spans="1:13" x14ac:dyDescent="0.2">
      <c r="A2093" t="s">
        <v>366</v>
      </c>
      <c r="B2093" t="s">
        <v>105</v>
      </c>
      <c r="C2093">
        <v>62</v>
      </c>
      <c r="D2093">
        <v>12.026</v>
      </c>
      <c r="E2093">
        <f t="shared" si="32"/>
        <v>12.03</v>
      </c>
      <c r="F2093">
        <v>2490</v>
      </c>
      <c r="G2093">
        <v>2511</v>
      </c>
      <c r="H2093">
        <v>2537</v>
      </c>
      <c r="I2093" t="s">
        <v>44</v>
      </c>
      <c r="J2093">
        <v>2233443</v>
      </c>
      <c r="K2093">
        <v>176710704</v>
      </c>
      <c r="L2093">
        <v>39.840000000000003</v>
      </c>
      <c r="M2093">
        <v>3.4319999999999999</v>
      </c>
    </row>
    <row r="2094" spans="1:13" x14ac:dyDescent="0.2">
      <c r="A2094" t="s">
        <v>366</v>
      </c>
      <c r="B2094" t="s">
        <v>106</v>
      </c>
      <c r="C2094">
        <v>63</v>
      </c>
      <c r="D2094">
        <v>12.138</v>
      </c>
      <c r="E2094">
        <f t="shared" si="32"/>
        <v>12.14</v>
      </c>
      <c r="F2094">
        <v>2537</v>
      </c>
      <c r="G2094">
        <v>2546</v>
      </c>
      <c r="H2094">
        <v>2569</v>
      </c>
      <c r="I2094" t="s">
        <v>135</v>
      </c>
      <c r="J2094">
        <v>1765431</v>
      </c>
      <c r="K2094">
        <v>84658113</v>
      </c>
      <c r="L2094">
        <v>19.09</v>
      </c>
      <c r="M2094">
        <v>1.6439999999999999</v>
      </c>
    </row>
    <row r="2095" spans="1:13" x14ac:dyDescent="0.2">
      <c r="A2095" t="s">
        <v>366</v>
      </c>
      <c r="B2095" t="s">
        <v>108</v>
      </c>
      <c r="C2095">
        <v>64</v>
      </c>
      <c r="D2095">
        <v>12.314</v>
      </c>
      <c r="E2095">
        <f t="shared" si="32"/>
        <v>12.31</v>
      </c>
      <c r="F2095">
        <v>2569</v>
      </c>
      <c r="G2095">
        <v>2602</v>
      </c>
      <c r="H2095">
        <v>2614</v>
      </c>
      <c r="I2095" t="s">
        <v>135</v>
      </c>
      <c r="J2095">
        <v>2234288</v>
      </c>
      <c r="K2095">
        <v>131003227</v>
      </c>
      <c r="L2095">
        <v>29.53</v>
      </c>
      <c r="M2095">
        <v>2.5449999999999999</v>
      </c>
    </row>
    <row r="2096" spans="1:13" x14ac:dyDescent="0.2">
      <c r="A2096" t="s">
        <v>366</v>
      </c>
      <c r="B2096" t="s">
        <v>109</v>
      </c>
      <c r="C2096">
        <v>65</v>
      </c>
      <c r="D2096">
        <v>12.401999999999999</v>
      </c>
      <c r="E2096">
        <f t="shared" si="32"/>
        <v>12.4</v>
      </c>
      <c r="F2096">
        <v>2614</v>
      </c>
      <c r="G2096">
        <v>2630</v>
      </c>
      <c r="H2096">
        <v>2643</v>
      </c>
      <c r="I2096" t="s">
        <v>44</v>
      </c>
      <c r="J2096">
        <v>2525456</v>
      </c>
      <c r="K2096">
        <v>111369168</v>
      </c>
      <c r="L2096">
        <v>25.11</v>
      </c>
      <c r="M2096">
        <v>2.1629999999999998</v>
      </c>
    </row>
    <row r="2097" spans="1:13" x14ac:dyDescent="0.2">
      <c r="A2097" t="s">
        <v>366</v>
      </c>
      <c r="B2097" t="s">
        <v>111</v>
      </c>
      <c r="C2097">
        <v>66</v>
      </c>
      <c r="D2097">
        <v>12.465999999999999</v>
      </c>
      <c r="E2097">
        <f t="shared" si="32"/>
        <v>12.47</v>
      </c>
      <c r="F2097">
        <v>2643</v>
      </c>
      <c r="G2097">
        <v>2650</v>
      </c>
      <c r="H2097">
        <v>2661</v>
      </c>
      <c r="I2097" t="s">
        <v>51</v>
      </c>
      <c r="J2097">
        <v>2165564</v>
      </c>
      <c r="K2097">
        <v>68544011</v>
      </c>
      <c r="L2097">
        <v>15.45</v>
      </c>
      <c r="M2097">
        <v>1.331</v>
      </c>
    </row>
    <row r="2098" spans="1:13" x14ac:dyDescent="0.2">
      <c r="A2098" t="s">
        <v>366</v>
      </c>
      <c r="B2098" t="s">
        <v>112</v>
      </c>
      <c r="C2098">
        <v>67</v>
      </c>
      <c r="D2098">
        <v>12.536</v>
      </c>
      <c r="E2098">
        <f t="shared" si="32"/>
        <v>12.54</v>
      </c>
      <c r="F2098">
        <v>2661</v>
      </c>
      <c r="G2098">
        <v>2672</v>
      </c>
      <c r="H2098">
        <v>2691</v>
      </c>
      <c r="I2098" t="s">
        <v>51</v>
      </c>
      <c r="J2098">
        <v>2321188</v>
      </c>
      <c r="K2098">
        <v>116671657</v>
      </c>
      <c r="L2098">
        <v>26.3</v>
      </c>
      <c r="M2098">
        <v>2.266</v>
      </c>
    </row>
    <row r="2099" spans="1:13" x14ac:dyDescent="0.2">
      <c r="A2099" t="s">
        <v>366</v>
      </c>
      <c r="B2099" t="s">
        <v>113</v>
      </c>
      <c r="C2099">
        <v>68</v>
      </c>
      <c r="D2099">
        <v>12.632</v>
      </c>
      <c r="E2099">
        <f t="shared" si="32"/>
        <v>12.63</v>
      </c>
      <c r="F2099">
        <v>2691</v>
      </c>
      <c r="G2099">
        <v>2702</v>
      </c>
      <c r="H2099">
        <v>2721</v>
      </c>
      <c r="I2099" t="s">
        <v>48</v>
      </c>
      <c r="J2099">
        <v>1952546</v>
      </c>
      <c r="K2099">
        <v>92520897</v>
      </c>
      <c r="L2099">
        <v>20.86</v>
      </c>
      <c r="M2099">
        <v>1.7969999999999999</v>
      </c>
    </row>
    <row r="2100" spans="1:13" x14ac:dyDescent="0.2">
      <c r="A2100" t="s">
        <v>366</v>
      </c>
      <c r="B2100" t="s">
        <v>114</v>
      </c>
      <c r="C2100">
        <v>69</v>
      </c>
      <c r="D2100">
        <v>12.726000000000001</v>
      </c>
      <c r="E2100">
        <f t="shared" si="32"/>
        <v>12.73</v>
      </c>
      <c r="F2100">
        <v>2721</v>
      </c>
      <c r="G2100">
        <v>2732</v>
      </c>
      <c r="H2100">
        <v>2746</v>
      </c>
      <c r="I2100" t="s">
        <v>48</v>
      </c>
      <c r="J2100">
        <v>1208098</v>
      </c>
      <c r="K2100">
        <v>50541728</v>
      </c>
      <c r="L2100">
        <v>11.39</v>
      </c>
      <c r="M2100">
        <v>0.98199999999999998</v>
      </c>
    </row>
    <row r="2101" spans="1:13" x14ac:dyDescent="0.2">
      <c r="A2101" t="s">
        <v>366</v>
      </c>
      <c r="B2101" t="s">
        <v>115</v>
      </c>
      <c r="C2101">
        <v>70</v>
      </c>
      <c r="D2101">
        <v>12.834</v>
      </c>
      <c r="E2101">
        <f t="shared" si="32"/>
        <v>12.83</v>
      </c>
      <c r="F2101">
        <v>2746</v>
      </c>
      <c r="G2101">
        <v>2766</v>
      </c>
      <c r="H2101">
        <v>2782</v>
      </c>
      <c r="I2101" t="s">
        <v>134</v>
      </c>
      <c r="J2101">
        <v>1529123</v>
      </c>
      <c r="K2101">
        <v>88303366</v>
      </c>
      <c r="L2101">
        <v>19.91</v>
      </c>
      <c r="M2101">
        <v>1.7150000000000001</v>
      </c>
    </row>
    <row r="2102" spans="1:13" x14ac:dyDescent="0.2">
      <c r="A2102" t="s">
        <v>366</v>
      </c>
      <c r="B2102" t="s">
        <v>116</v>
      </c>
      <c r="C2102">
        <v>71</v>
      </c>
      <c r="D2102">
        <v>12.911</v>
      </c>
      <c r="E2102">
        <f t="shared" si="32"/>
        <v>12.91</v>
      </c>
      <c r="F2102">
        <v>2782</v>
      </c>
      <c r="G2102">
        <v>2791</v>
      </c>
      <c r="H2102">
        <v>2808</v>
      </c>
      <c r="I2102" t="s">
        <v>53</v>
      </c>
      <c r="J2102">
        <v>1595367</v>
      </c>
      <c r="K2102">
        <v>62520162</v>
      </c>
      <c r="L2102">
        <v>14.09</v>
      </c>
      <c r="M2102">
        <v>1.214</v>
      </c>
    </row>
    <row r="2103" spans="1:13" x14ac:dyDescent="0.2">
      <c r="A2103" t="s">
        <v>366</v>
      </c>
      <c r="B2103" t="s">
        <v>117</v>
      </c>
      <c r="C2103">
        <v>72</v>
      </c>
      <c r="D2103">
        <v>13.005000000000001</v>
      </c>
      <c r="E2103">
        <f t="shared" si="32"/>
        <v>13.01</v>
      </c>
      <c r="F2103">
        <v>2808</v>
      </c>
      <c r="G2103">
        <v>2820</v>
      </c>
      <c r="H2103">
        <v>2840</v>
      </c>
      <c r="I2103" t="s">
        <v>107</v>
      </c>
      <c r="J2103">
        <v>1094222</v>
      </c>
      <c r="K2103">
        <v>56237663</v>
      </c>
      <c r="L2103">
        <v>12.68</v>
      </c>
      <c r="M2103">
        <v>1.0920000000000001</v>
      </c>
    </row>
    <row r="2104" spans="1:13" x14ac:dyDescent="0.2">
      <c r="A2104" t="s">
        <v>366</v>
      </c>
      <c r="B2104" t="s">
        <v>118</v>
      </c>
      <c r="C2104">
        <v>73</v>
      </c>
      <c r="D2104">
        <v>13.112</v>
      </c>
      <c r="E2104">
        <f t="shared" si="32"/>
        <v>13.11</v>
      </c>
      <c r="F2104">
        <v>2840</v>
      </c>
      <c r="G2104">
        <v>2854</v>
      </c>
      <c r="H2104">
        <v>2891</v>
      </c>
      <c r="I2104" t="s">
        <v>107</v>
      </c>
      <c r="J2104">
        <v>1352179</v>
      </c>
      <c r="K2104">
        <v>79729794</v>
      </c>
      <c r="L2104">
        <v>17.97</v>
      </c>
      <c r="M2104">
        <v>1.5489999999999999</v>
      </c>
    </row>
    <row r="2105" spans="1:13" x14ac:dyDescent="0.2">
      <c r="A2105" t="s">
        <v>366</v>
      </c>
      <c r="B2105" t="s">
        <v>119</v>
      </c>
      <c r="C2105">
        <v>74</v>
      </c>
      <c r="D2105">
        <v>13.301</v>
      </c>
      <c r="E2105">
        <f t="shared" si="32"/>
        <v>13.3</v>
      </c>
      <c r="F2105">
        <v>2891</v>
      </c>
      <c r="G2105">
        <v>2914</v>
      </c>
      <c r="H2105">
        <v>2924</v>
      </c>
      <c r="I2105" t="s">
        <v>107</v>
      </c>
      <c r="J2105">
        <v>754752</v>
      </c>
      <c r="K2105">
        <v>33722220</v>
      </c>
      <c r="L2105">
        <v>7.6</v>
      </c>
      <c r="M2105">
        <v>0.65500000000000003</v>
      </c>
    </row>
    <row r="2106" spans="1:13" x14ac:dyDescent="0.2">
      <c r="A2106" t="s">
        <v>366</v>
      </c>
      <c r="B2106" t="s">
        <v>120</v>
      </c>
      <c r="C2106">
        <v>75</v>
      </c>
      <c r="D2106">
        <v>13.356999999999999</v>
      </c>
      <c r="E2106">
        <f t="shared" si="32"/>
        <v>13.36</v>
      </c>
      <c r="F2106">
        <v>2924</v>
      </c>
      <c r="G2106">
        <v>2932</v>
      </c>
      <c r="H2106">
        <v>2962</v>
      </c>
      <c r="I2106" t="s">
        <v>107</v>
      </c>
      <c r="J2106">
        <v>727707</v>
      </c>
      <c r="K2106">
        <v>32390840</v>
      </c>
      <c r="L2106">
        <v>7.3</v>
      </c>
      <c r="M2106">
        <v>0.629</v>
      </c>
    </row>
    <row r="2107" spans="1:13" x14ac:dyDescent="0.2">
      <c r="A2107" t="s">
        <v>366</v>
      </c>
      <c r="B2107" t="s">
        <v>121</v>
      </c>
      <c r="C2107">
        <v>76</v>
      </c>
      <c r="D2107">
        <v>13.538</v>
      </c>
      <c r="E2107">
        <f t="shared" si="32"/>
        <v>13.54</v>
      </c>
      <c r="F2107">
        <v>2962</v>
      </c>
      <c r="G2107">
        <v>2989</v>
      </c>
      <c r="H2107">
        <v>3012</v>
      </c>
      <c r="I2107" t="s">
        <v>107</v>
      </c>
      <c r="J2107">
        <v>1071620</v>
      </c>
      <c r="K2107">
        <v>59165269</v>
      </c>
      <c r="L2107">
        <v>13.34</v>
      </c>
      <c r="M2107">
        <v>1.149</v>
      </c>
    </row>
    <row r="2108" spans="1:13" x14ac:dyDescent="0.2">
      <c r="A2108" t="s">
        <v>366</v>
      </c>
      <c r="B2108" t="s">
        <v>122</v>
      </c>
      <c r="C2108">
        <v>77</v>
      </c>
      <c r="D2108">
        <v>13.656000000000001</v>
      </c>
      <c r="E2108">
        <f t="shared" si="32"/>
        <v>13.66</v>
      </c>
      <c r="F2108">
        <v>3012</v>
      </c>
      <c r="G2108">
        <v>3026</v>
      </c>
      <c r="H2108">
        <v>3052</v>
      </c>
      <c r="I2108" t="s">
        <v>107</v>
      </c>
      <c r="J2108">
        <v>327666</v>
      </c>
      <c r="K2108">
        <v>16482381</v>
      </c>
      <c r="L2108">
        <v>3.72</v>
      </c>
      <c r="M2108">
        <v>0.32</v>
      </c>
    </row>
    <row r="2109" spans="1:13" x14ac:dyDescent="0.2">
      <c r="A2109" t="s">
        <v>366</v>
      </c>
      <c r="B2109" t="s">
        <v>123</v>
      </c>
      <c r="C2109">
        <v>78</v>
      </c>
      <c r="D2109">
        <v>13.82</v>
      </c>
      <c r="E2109">
        <f t="shared" si="32"/>
        <v>13.82</v>
      </c>
      <c r="F2109">
        <v>3052</v>
      </c>
      <c r="G2109">
        <v>3078</v>
      </c>
      <c r="H2109">
        <v>3089</v>
      </c>
      <c r="I2109" t="s">
        <v>107</v>
      </c>
      <c r="J2109">
        <v>254210</v>
      </c>
      <c r="K2109">
        <v>13458824</v>
      </c>
      <c r="L2109">
        <v>3.03</v>
      </c>
      <c r="M2109">
        <v>0.26100000000000001</v>
      </c>
    </row>
    <row r="2110" spans="1:13" x14ac:dyDescent="0.2">
      <c r="A2110" t="s">
        <v>366</v>
      </c>
      <c r="B2110" t="s">
        <v>124</v>
      </c>
      <c r="C2110">
        <v>79</v>
      </c>
      <c r="D2110">
        <v>13.896000000000001</v>
      </c>
      <c r="E2110">
        <f t="shared" si="32"/>
        <v>13.9</v>
      </c>
      <c r="F2110">
        <v>3089</v>
      </c>
      <c r="G2110">
        <v>3102</v>
      </c>
      <c r="H2110">
        <v>3147</v>
      </c>
      <c r="I2110" t="s">
        <v>107</v>
      </c>
      <c r="J2110">
        <v>417379</v>
      </c>
      <c r="K2110">
        <v>27218403</v>
      </c>
      <c r="L2110">
        <v>6.14</v>
      </c>
      <c r="M2110">
        <v>0.52900000000000003</v>
      </c>
    </row>
    <row r="2111" spans="1:13" x14ac:dyDescent="0.2">
      <c r="A2111" t="s">
        <v>366</v>
      </c>
      <c r="B2111" t="s">
        <v>125</v>
      </c>
      <c r="C2111">
        <v>80</v>
      </c>
      <c r="D2111">
        <v>14.122</v>
      </c>
      <c r="E2111">
        <f t="shared" si="32"/>
        <v>14.12</v>
      </c>
      <c r="F2111">
        <v>3147</v>
      </c>
      <c r="G2111">
        <v>3174</v>
      </c>
      <c r="H2111">
        <v>3186</v>
      </c>
      <c r="I2111" t="s">
        <v>107</v>
      </c>
      <c r="J2111">
        <v>181938</v>
      </c>
      <c r="K2111">
        <v>11660024</v>
      </c>
      <c r="L2111">
        <v>2.63</v>
      </c>
      <c r="M2111">
        <v>0.22600000000000001</v>
      </c>
    </row>
    <row r="2112" spans="1:13" x14ac:dyDescent="0.2">
      <c r="A2112" t="s">
        <v>366</v>
      </c>
      <c r="B2112" t="s">
        <v>126</v>
      </c>
      <c r="C2112">
        <v>81</v>
      </c>
      <c r="D2112">
        <v>14.256</v>
      </c>
      <c r="E2112">
        <f t="shared" si="32"/>
        <v>14.26</v>
      </c>
      <c r="F2112">
        <v>3186</v>
      </c>
      <c r="G2112">
        <v>3216</v>
      </c>
      <c r="H2112">
        <v>3272</v>
      </c>
      <c r="I2112" t="s">
        <v>53</v>
      </c>
      <c r="J2112">
        <v>534753</v>
      </c>
      <c r="K2112">
        <v>34394596</v>
      </c>
      <c r="L2112">
        <v>7.75</v>
      </c>
      <c r="M2112">
        <v>0.66800000000000004</v>
      </c>
    </row>
    <row r="2113" spans="1:13" x14ac:dyDescent="0.2">
      <c r="A2113" t="s">
        <v>366</v>
      </c>
      <c r="B2113" t="s">
        <v>127</v>
      </c>
      <c r="C2113">
        <v>82</v>
      </c>
      <c r="D2113">
        <v>14.503</v>
      </c>
      <c r="E2113">
        <f t="shared" si="32"/>
        <v>14.5</v>
      </c>
      <c r="F2113">
        <v>3272</v>
      </c>
      <c r="G2113">
        <v>3294</v>
      </c>
      <c r="H2113">
        <v>3310</v>
      </c>
      <c r="I2113" t="s">
        <v>53</v>
      </c>
      <c r="J2113">
        <v>144925</v>
      </c>
      <c r="K2113">
        <v>6475792</v>
      </c>
      <c r="L2113">
        <v>1.46</v>
      </c>
      <c r="M2113">
        <v>0.126</v>
      </c>
    </row>
    <row r="2114" spans="1:13" x14ac:dyDescent="0.2">
      <c r="A2114" t="s">
        <v>366</v>
      </c>
      <c r="B2114" t="s">
        <v>144</v>
      </c>
      <c r="C2114">
        <v>83</v>
      </c>
      <c r="D2114">
        <v>14.596</v>
      </c>
      <c r="E2114">
        <f t="shared" si="32"/>
        <v>14.6</v>
      </c>
      <c r="F2114">
        <v>3310</v>
      </c>
      <c r="G2114">
        <v>3324</v>
      </c>
      <c r="H2114">
        <v>3338</v>
      </c>
      <c r="I2114" t="s">
        <v>53</v>
      </c>
      <c r="J2114">
        <v>308325</v>
      </c>
      <c r="K2114">
        <v>11099937</v>
      </c>
      <c r="L2114">
        <v>2.5</v>
      </c>
      <c r="M2114">
        <v>0.216</v>
      </c>
    </row>
    <row r="2115" spans="1:13" x14ac:dyDescent="0.2">
      <c r="A2115" t="s">
        <v>366</v>
      </c>
      <c r="B2115" t="s">
        <v>145</v>
      </c>
      <c r="C2115">
        <v>84</v>
      </c>
      <c r="D2115">
        <v>14.664999999999999</v>
      </c>
      <c r="E2115">
        <f t="shared" ref="E2115:E2178" si="33">ROUND(D2115,2)</f>
        <v>14.67</v>
      </c>
      <c r="F2115">
        <v>3338</v>
      </c>
      <c r="G2115">
        <v>3345</v>
      </c>
      <c r="H2115">
        <v>3375</v>
      </c>
      <c r="I2115" t="s">
        <v>53</v>
      </c>
      <c r="J2115">
        <v>191523</v>
      </c>
      <c r="K2115">
        <v>9545746</v>
      </c>
      <c r="L2115">
        <v>2.15</v>
      </c>
      <c r="M2115">
        <v>0.185</v>
      </c>
    </row>
    <row r="2116" spans="1:13" x14ac:dyDescent="0.2">
      <c r="A2116" t="s">
        <v>366</v>
      </c>
      <c r="B2116" t="s">
        <v>146</v>
      </c>
      <c r="C2116">
        <v>85</v>
      </c>
      <c r="D2116">
        <v>14.824</v>
      </c>
      <c r="E2116">
        <f t="shared" si="33"/>
        <v>14.82</v>
      </c>
      <c r="F2116">
        <v>3375</v>
      </c>
      <c r="G2116">
        <v>3396</v>
      </c>
      <c r="H2116">
        <v>3435</v>
      </c>
      <c r="I2116" t="s">
        <v>53</v>
      </c>
      <c r="J2116">
        <v>145924</v>
      </c>
      <c r="K2116">
        <v>11386662</v>
      </c>
      <c r="L2116">
        <v>2.57</v>
      </c>
      <c r="M2116">
        <v>0.221</v>
      </c>
    </row>
    <row r="2117" spans="1:13" x14ac:dyDescent="0.2">
      <c r="A2117" t="s">
        <v>366</v>
      </c>
      <c r="B2117" t="s">
        <v>147</v>
      </c>
      <c r="C2117">
        <v>86</v>
      </c>
      <c r="D2117">
        <v>15.077</v>
      </c>
      <c r="E2117">
        <f t="shared" si="33"/>
        <v>15.08</v>
      </c>
      <c r="F2117">
        <v>3435</v>
      </c>
      <c r="G2117">
        <v>3476</v>
      </c>
      <c r="H2117">
        <v>3491</v>
      </c>
      <c r="I2117" t="s">
        <v>48</v>
      </c>
      <c r="J2117">
        <v>387450</v>
      </c>
      <c r="K2117">
        <v>18526443</v>
      </c>
      <c r="L2117">
        <v>4.18</v>
      </c>
      <c r="M2117">
        <v>0.36</v>
      </c>
    </row>
    <row r="2118" spans="1:13" x14ac:dyDescent="0.2">
      <c r="A2118" t="s">
        <v>366</v>
      </c>
      <c r="B2118" t="s">
        <v>148</v>
      </c>
      <c r="C2118">
        <v>87</v>
      </c>
      <c r="D2118">
        <v>15.2</v>
      </c>
      <c r="E2118">
        <f t="shared" si="33"/>
        <v>15.2</v>
      </c>
      <c r="F2118">
        <v>3491</v>
      </c>
      <c r="G2118">
        <v>3515</v>
      </c>
      <c r="H2118">
        <v>3543</v>
      </c>
      <c r="I2118" t="s">
        <v>53</v>
      </c>
      <c r="J2118">
        <v>280601</v>
      </c>
      <c r="K2118">
        <v>16880924</v>
      </c>
      <c r="L2118">
        <v>3.81</v>
      </c>
      <c r="M2118">
        <v>0.32800000000000001</v>
      </c>
    </row>
    <row r="2119" spans="1:13" x14ac:dyDescent="0.2">
      <c r="A2119" t="s">
        <v>366</v>
      </c>
      <c r="B2119" t="s">
        <v>149</v>
      </c>
      <c r="C2119">
        <v>88</v>
      </c>
      <c r="D2119">
        <v>15.396000000000001</v>
      </c>
      <c r="E2119">
        <f t="shared" si="33"/>
        <v>15.4</v>
      </c>
      <c r="F2119">
        <v>3543</v>
      </c>
      <c r="G2119">
        <v>3577</v>
      </c>
      <c r="H2119">
        <v>3596</v>
      </c>
      <c r="I2119" t="s">
        <v>34</v>
      </c>
      <c r="J2119">
        <v>269112</v>
      </c>
      <c r="K2119">
        <v>13549418</v>
      </c>
      <c r="L2119">
        <v>3.05</v>
      </c>
      <c r="M2119">
        <v>0.26300000000000001</v>
      </c>
    </row>
    <row r="2120" spans="1:13" x14ac:dyDescent="0.2">
      <c r="A2120" t="s">
        <v>366</v>
      </c>
      <c r="B2120" t="s">
        <v>150</v>
      </c>
      <c r="C2120">
        <v>89</v>
      </c>
      <c r="D2120">
        <v>15.55</v>
      </c>
      <c r="E2120">
        <f t="shared" si="33"/>
        <v>15.55</v>
      </c>
      <c r="F2120">
        <v>3596</v>
      </c>
      <c r="G2120">
        <v>3625</v>
      </c>
      <c r="H2120">
        <v>3665</v>
      </c>
      <c r="I2120" t="s">
        <v>34</v>
      </c>
      <c r="J2120">
        <v>708660</v>
      </c>
      <c r="K2120">
        <v>27160613</v>
      </c>
      <c r="L2120">
        <v>6.12</v>
      </c>
      <c r="M2120">
        <v>0.52800000000000002</v>
      </c>
    </row>
    <row r="2121" spans="1:13" x14ac:dyDescent="0.2">
      <c r="A2121" t="s">
        <v>366</v>
      </c>
      <c r="B2121" t="s">
        <v>151</v>
      </c>
      <c r="C2121">
        <v>90</v>
      </c>
      <c r="D2121">
        <v>15.77</v>
      </c>
      <c r="E2121">
        <f t="shared" si="33"/>
        <v>15.77</v>
      </c>
      <c r="F2121">
        <v>3665</v>
      </c>
      <c r="G2121">
        <v>3695</v>
      </c>
      <c r="H2121">
        <v>3719</v>
      </c>
      <c r="I2121" t="s">
        <v>135</v>
      </c>
      <c r="J2121">
        <v>241839</v>
      </c>
      <c r="K2121">
        <v>10612105</v>
      </c>
      <c r="L2121">
        <v>2.39</v>
      </c>
      <c r="M2121">
        <v>0.20599999999999999</v>
      </c>
    </row>
    <row r="2122" spans="1:13" x14ac:dyDescent="0.2">
      <c r="A2122" t="s">
        <v>366</v>
      </c>
      <c r="B2122" t="s">
        <v>152</v>
      </c>
      <c r="C2122">
        <v>91</v>
      </c>
      <c r="D2122">
        <v>15.938000000000001</v>
      </c>
      <c r="E2122">
        <f t="shared" si="33"/>
        <v>15.94</v>
      </c>
      <c r="F2122">
        <v>3719</v>
      </c>
      <c r="G2122">
        <v>3748</v>
      </c>
      <c r="H2122">
        <v>3768</v>
      </c>
      <c r="I2122" t="s">
        <v>44</v>
      </c>
      <c r="J2122">
        <v>82492</v>
      </c>
      <c r="K2122">
        <v>4667499</v>
      </c>
      <c r="L2122">
        <v>1.05</v>
      </c>
      <c r="M2122">
        <v>9.0999999999999998E-2</v>
      </c>
    </row>
    <row r="2123" spans="1:13" x14ac:dyDescent="0.2">
      <c r="A2123" t="s">
        <v>366</v>
      </c>
      <c r="B2123" t="s">
        <v>153</v>
      </c>
      <c r="C2123">
        <v>92</v>
      </c>
      <c r="D2123">
        <v>16.164000000000001</v>
      </c>
      <c r="E2123">
        <f t="shared" si="33"/>
        <v>16.16</v>
      </c>
      <c r="F2123">
        <v>3794</v>
      </c>
      <c r="G2123">
        <v>3819</v>
      </c>
      <c r="H2123">
        <v>3833</v>
      </c>
      <c r="I2123" t="s">
        <v>48</v>
      </c>
      <c r="J2123">
        <v>53243</v>
      </c>
      <c r="K2123">
        <v>2347747</v>
      </c>
      <c r="L2123">
        <v>0.53</v>
      </c>
      <c r="M2123">
        <v>4.5999999999999999E-2</v>
      </c>
    </row>
    <row r="2124" spans="1:13" x14ac:dyDescent="0.2">
      <c r="A2124" t="s">
        <v>366</v>
      </c>
      <c r="B2124" t="s">
        <v>154</v>
      </c>
      <c r="C2124">
        <v>93</v>
      </c>
      <c r="D2124">
        <v>16.25</v>
      </c>
      <c r="E2124">
        <f t="shared" si="33"/>
        <v>16.25</v>
      </c>
      <c r="F2124">
        <v>3833</v>
      </c>
      <c r="G2124">
        <v>3847</v>
      </c>
      <c r="H2124">
        <v>3863</v>
      </c>
      <c r="I2124" t="s">
        <v>48</v>
      </c>
      <c r="J2124">
        <v>46336</v>
      </c>
      <c r="K2124">
        <v>1715301</v>
      </c>
      <c r="L2124">
        <v>0.39</v>
      </c>
      <c r="M2124">
        <v>3.3000000000000002E-2</v>
      </c>
    </row>
    <row r="2125" spans="1:13" x14ac:dyDescent="0.2">
      <c r="A2125" t="s">
        <v>366</v>
      </c>
      <c r="B2125" t="s">
        <v>155</v>
      </c>
      <c r="C2125">
        <v>94</v>
      </c>
      <c r="D2125">
        <v>16.440000000000001</v>
      </c>
      <c r="E2125">
        <f t="shared" si="33"/>
        <v>16.440000000000001</v>
      </c>
      <c r="F2125">
        <v>3863</v>
      </c>
      <c r="G2125">
        <v>3907</v>
      </c>
      <c r="H2125">
        <v>3948</v>
      </c>
      <c r="I2125" t="s">
        <v>48</v>
      </c>
      <c r="J2125">
        <v>192758</v>
      </c>
      <c r="K2125">
        <v>11516709</v>
      </c>
      <c r="L2125">
        <v>2.6</v>
      </c>
      <c r="M2125">
        <v>0.224</v>
      </c>
    </row>
    <row r="2126" spans="1:13" x14ac:dyDescent="0.2">
      <c r="A2126" t="s">
        <v>366</v>
      </c>
      <c r="B2126" t="s">
        <v>206</v>
      </c>
      <c r="C2126">
        <v>95</v>
      </c>
      <c r="D2126">
        <v>16.597999999999999</v>
      </c>
      <c r="E2126">
        <f t="shared" si="33"/>
        <v>16.600000000000001</v>
      </c>
      <c r="F2126">
        <v>3948</v>
      </c>
      <c r="G2126">
        <v>3957</v>
      </c>
      <c r="H2126">
        <v>3977</v>
      </c>
      <c r="I2126" t="s">
        <v>48</v>
      </c>
      <c r="J2126">
        <v>56876</v>
      </c>
      <c r="K2126">
        <v>2138275</v>
      </c>
      <c r="L2126">
        <v>0.48</v>
      </c>
      <c r="M2126">
        <v>4.2000000000000003E-2</v>
      </c>
    </row>
    <row r="2127" spans="1:13" x14ac:dyDescent="0.2">
      <c r="A2127" t="s">
        <v>366</v>
      </c>
      <c r="B2127" t="s">
        <v>207</v>
      </c>
      <c r="C2127">
        <v>96</v>
      </c>
      <c r="D2127">
        <v>16.718</v>
      </c>
      <c r="E2127">
        <f t="shared" si="33"/>
        <v>16.72</v>
      </c>
      <c r="F2127">
        <v>3977</v>
      </c>
      <c r="G2127">
        <v>3995</v>
      </c>
      <c r="H2127">
        <v>4025</v>
      </c>
      <c r="I2127" t="s">
        <v>48</v>
      </c>
      <c r="J2127">
        <v>123687</v>
      </c>
      <c r="K2127">
        <v>4388083</v>
      </c>
      <c r="L2127">
        <v>0.99</v>
      </c>
      <c r="M2127">
        <v>8.5000000000000006E-2</v>
      </c>
    </row>
    <row r="2128" spans="1:13" x14ac:dyDescent="0.2">
      <c r="A2128" t="s">
        <v>366</v>
      </c>
      <c r="B2128" t="s">
        <v>208</v>
      </c>
      <c r="C2128">
        <v>97</v>
      </c>
      <c r="D2128">
        <v>16.885000000000002</v>
      </c>
      <c r="E2128">
        <f t="shared" si="33"/>
        <v>16.89</v>
      </c>
      <c r="F2128">
        <v>4025</v>
      </c>
      <c r="G2128">
        <v>4047</v>
      </c>
      <c r="H2128">
        <v>4077</v>
      </c>
      <c r="I2128" t="s">
        <v>48</v>
      </c>
      <c r="J2128">
        <v>59835</v>
      </c>
      <c r="K2128">
        <v>3137767</v>
      </c>
      <c r="L2128">
        <v>0.71</v>
      </c>
      <c r="M2128">
        <v>6.0999999999999999E-2</v>
      </c>
    </row>
    <row r="2129" spans="1:13" x14ac:dyDescent="0.2">
      <c r="A2129" t="s">
        <v>366</v>
      </c>
      <c r="B2129" t="s">
        <v>209</v>
      </c>
      <c r="C2129">
        <v>98</v>
      </c>
      <c r="D2129">
        <v>17.065999999999999</v>
      </c>
      <c r="E2129">
        <f t="shared" si="33"/>
        <v>17.07</v>
      </c>
      <c r="F2129">
        <v>4077</v>
      </c>
      <c r="G2129">
        <v>4105</v>
      </c>
      <c r="H2129">
        <v>4118</v>
      </c>
      <c r="I2129" t="s">
        <v>48</v>
      </c>
      <c r="J2129">
        <v>40989</v>
      </c>
      <c r="K2129">
        <v>2344958</v>
      </c>
      <c r="L2129">
        <v>0.53</v>
      </c>
      <c r="M2129">
        <v>4.5999999999999999E-2</v>
      </c>
    </row>
    <row r="2130" spans="1:13" x14ac:dyDescent="0.2">
      <c r="A2130" t="s">
        <v>366</v>
      </c>
      <c r="B2130" t="s">
        <v>210</v>
      </c>
      <c r="C2130">
        <v>99</v>
      </c>
      <c r="D2130">
        <v>17.202000000000002</v>
      </c>
      <c r="E2130">
        <f t="shared" si="33"/>
        <v>17.2</v>
      </c>
      <c r="F2130">
        <v>4118</v>
      </c>
      <c r="G2130">
        <v>4148</v>
      </c>
      <c r="H2130">
        <v>4169</v>
      </c>
      <c r="I2130" t="s">
        <v>48</v>
      </c>
      <c r="J2130">
        <v>82709</v>
      </c>
      <c r="K2130">
        <v>4827585</v>
      </c>
      <c r="L2130">
        <v>1.0900000000000001</v>
      </c>
      <c r="M2130">
        <v>9.4E-2</v>
      </c>
    </row>
    <row r="2131" spans="1:13" x14ac:dyDescent="0.2">
      <c r="A2131" t="s">
        <v>366</v>
      </c>
      <c r="B2131" t="s">
        <v>211</v>
      </c>
      <c r="C2131">
        <v>100</v>
      </c>
      <c r="D2131">
        <v>17.446999999999999</v>
      </c>
      <c r="E2131">
        <f t="shared" si="33"/>
        <v>17.45</v>
      </c>
      <c r="F2131">
        <v>4195</v>
      </c>
      <c r="G2131">
        <v>4225</v>
      </c>
      <c r="H2131">
        <v>4262</v>
      </c>
      <c r="I2131" t="s">
        <v>142</v>
      </c>
      <c r="J2131">
        <v>226639</v>
      </c>
      <c r="K2131">
        <v>11492338</v>
      </c>
      <c r="L2131">
        <v>2.59</v>
      </c>
      <c r="M2131">
        <v>0.223</v>
      </c>
    </row>
    <row r="2132" spans="1:13" x14ac:dyDescent="0.2">
      <c r="A2132" t="s">
        <v>366</v>
      </c>
      <c r="B2132" t="s">
        <v>212</v>
      </c>
      <c r="C2132">
        <v>101</v>
      </c>
      <c r="D2132">
        <v>17.585999999999999</v>
      </c>
      <c r="E2132">
        <f t="shared" si="33"/>
        <v>17.59</v>
      </c>
      <c r="F2132">
        <v>4262</v>
      </c>
      <c r="G2132">
        <v>4269</v>
      </c>
      <c r="H2132">
        <v>4282</v>
      </c>
      <c r="I2132" t="s">
        <v>48</v>
      </c>
      <c r="J2132">
        <v>42034</v>
      </c>
      <c r="K2132">
        <v>1237292</v>
      </c>
      <c r="L2132">
        <v>0.28000000000000003</v>
      </c>
      <c r="M2132">
        <v>2.4E-2</v>
      </c>
    </row>
    <row r="2133" spans="1:13" x14ac:dyDescent="0.2">
      <c r="A2133" t="s">
        <v>366</v>
      </c>
      <c r="B2133" t="s">
        <v>213</v>
      </c>
      <c r="C2133">
        <v>102</v>
      </c>
      <c r="D2133">
        <v>17.690999999999999</v>
      </c>
      <c r="E2133">
        <f t="shared" si="33"/>
        <v>17.690000000000001</v>
      </c>
      <c r="F2133">
        <v>4282</v>
      </c>
      <c r="G2133">
        <v>4302</v>
      </c>
      <c r="H2133">
        <v>4327</v>
      </c>
      <c r="I2133" t="s">
        <v>48</v>
      </c>
      <c r="J2133">
        <v>168836</v>
      </c>
      <c r="K2133">
        <v>7541815</v>
      </c>
      <c r="L2133">
        <v>1.7</v>
      </c>
      <c r="M2133">
        <v>0.14599999999999999</v>
      </c>
    </row>
    <row r="2134" spans="1:13" x14ac:dyDescent="0.2">
      <c r="A2134" t="s">
        <v>366</v>
      </c>
      <c r="B2134" t="s">
        <v>214</v>
      </c>
      <c r="C2134">
        <v>103</v>
      </c>
      <c r="D2134">
        <v>17.794</v>
      </c>
      <c r="E2134">
        <f t="shared" si="33"/>
        <v>17.79</v>
      </c>
      <c r="F2134">
        <v>4327</v>
      </c>
      <c r="G2134">
        <v>4335</v>
      </c>
      <c r="H2134">
        <v>4342</v>
      </c>
      <c r="I2134" t="s">
        <v>53</v>
      </c>
      <c r="J2134">
        <v>86416</v>
      </c>
      <c r="K2134">
        <v>2361838</v>
      </c>
      <c r="L2134">
        <v>0.53</v>
      </c>
      <c r="M2134">
        <v>4.5999999999999999E-2</v>
      </c>
    </row>
    <row r="2135" spans="1:13" x14ac:dyDescent="0.2">
      <c r="A2135" t="s">
        <v>366</v>
      </c>
      <c r="B2135" t="s">
        <v>215</v>
      </c>
      <c r="C2135">
        <v>104</v>
      </c>
      <c r="D2135">
        <v>17.832000000000001</v>
      </c>
      <c r="E2135">
        <f t="shared" si="33"/>
        <v>17.829999999999998</v>
      </c>
      <c r="F2135">
        <v>4342</v>
      </c>
      <c r="G2135">
        <v>4347</v>
      </c>
      <c r="H2135">
        <v>4352</v>
      </c>
      <c r="I2135" t="s">
        <v>53</v>
      </c>
      <c r="J2135">
        <v>80276</v>
      </c>
      <c r="K2135">
        <v>1285335</v>
      </c>
      <c r="L2135">
        <v>0.28999999999999998</v>
      </c>
      <c r="M2135">
        <v>2.5000000000000001E-2</v>
      </c>
    </row>
    <row r="2136" spans="1:13" x14ac:dyDescent="0.2">
      <c r="A2136" t="s">
        <v>366</v>
      </c>
      <c r="B2136" t="s">
        <v>216</v>
      </c>
      <c r="C2136">
        <v>105</v>
      </c>
      <c r="D2136">
        <v>17.898</v>
      </c>
      <c r="E2136">
        <f t="shared" si="33"/>
        <v>17.899999999999999</v>
      </c>
      <c r="F2136">
        <v>4352</v>
      </c>
      <c r="G2136">
        <v>4368</v>
      </c>
      <c r="H2136">
        <v>4382</v>
      </c>
      <c r="I2136" t="s">
        <v>107</v>
      </c>
      <c r="J2136">
        <v>104287</v>
      </c>
      <c r="K2136">
        <v>4656387</v>
      </c>
      <c r="L2136">
        <v>1.05</v>
      </c>
      <c r="M2136">
        <v>0.09</v>
      </c>
    </row>
    <row r="2137" spans="1:13" x14ac:dyDescent="0.2">
      <c r="A2137" t="s">
        <v>366</v>
      </c>
      <c r="B2137" t="s">
        <v>217</v>
      </c>
      <c r="C2137">
        <v>106</v>
      </c>
      <c r="D2137">
        <v>18.023</v>
      </c>
      <c r="E2137">
        <f t="shared" si="33"/>
        <v>18.02</v>
      </c>
      <c r="F2137">
        <v>4382</v>
      </c>
      <c r="G2137">
        <v>4407</v>
      </c>
      <c r="H2137">
        <v>4431</v>
      </c>
      <c r="I2137" t="s">
        <v>107</v>
      </c>
      <c r="J2137">
        <v>192955</v>
      </c>
      <c r="K2137">
        <v>11324080</v>
      </c>
      <c r="L2137">
        <v>2.5499999999999998</v>
      </c>
      <c r="M2137">
        <v>0.22</v>
      </c>
    </row>
    <row r="2138" spans="1:13" x14ac:dyDescent="0.2">
      <c r="A2138" t="s">
        <v>366</v>
      </c>
      <c r="B2138" t="s">
        <v>218</v>
      </c>
      <c r="C2138">
        <v>107</v>
      </c>
      <c r="D2138">
        <v>18.145</v>
      </c>
      <c r="E2138">
        <f t="shared" si="33"/>
        <v>18.149999999999999</v>
      </c>
      <c r="F2138">
        <v>4431</v>
      </c>
      <c r="G2138">
        <v>4446</v>
      </c>
      <c r="H2138">
        <v>4452</v>
      </c>
      <c r="I2138" t="s">
        <v>107</v>
      </c>
      <c r="J2138">
        <v>187915</v>
      </c>
      <c r="K2138">
        <v>5297861</v>
      </c>
      <c r="L2138">
        <v>1.19</v>
      </c>
      <c r="M2138">
        <v>0.10299999999999999</v>
      </c>
    </row>
    <row r="2139" spans="1:13" x14ac:dyDescent="0.2">
      <c r="A2139" t="s">
        <v>366</v>
      </c>
      <c r="B2139" t="s">
        <v>219</v>
      </c>
      <c r="C2139">
        <v>108</v>
      </c>
      <c r="D2139">
        <v>18.206</v>
      </c>
      <c r="E2139">
        <f t="shared" si="33"/>
        <v>18.21</v>
      </c>
      <c r="F2139">
        <v>4452</v>
      </c>
      <c r="G2139">
        <v>4465</v>
      </c>
      <c r="H2139">
        <v>4484</v>
      </c>
      <c r="I2139" t="s">
        <v>107</v>
      </c>
      <c r="J2139">
        <v>432356</v>
      </c>
      <c r="K2139">
        <v>13938658</v>
      </c>
      <c r="L2139">
        <v>3.14</v>
      </c>
      <c r="M2139">
        <v>0.27100000000000002</v>
      </c>
    </row>
    <row r="2140" spans="1:13" x14ac:dyDescent="0.2">
      <c r="A2140" t="s">
        <v>366</v>
      </c>
      <c r="B2140" t="s">
        <v>220</v>
      </c>
      <c r="C2140">
        <v>109</v>
      </c>
      <c r="D2140">
        <v>18.390999999999998</v>
      </c>
      <c r="E2140">
        <f t="shared" si="33"/>
        <v>18.39</v>
      </c>
      <c r="F2140">
        <v>4506</v>
      </c>
      <c r="G2140">
        <v>4524</v>
      </c>
      <c r="H2140">
        <v>4546</v>
      </c>
      <c r="I2140" t="s">
        <v>107</v>
      </c>
      <c r="J2140">
        <v>242008</v>
      </c>
      <c r="K2140">
        <v>10974947</v>
      </c>
      <c r="L2140">
        <v>2.4700000000000002</v>
      </c>
      <c r="M2140">
        <v>0.21299999999999999</v>
      </c>
    </row>
    <row r="2141" spans="1:13" x14ac:dyDescent="0.2">
      <c r="A2141" t="s">
        <v>366</v>
      </c>
      <c r="B2141" t="s">
        <v>221</v>
      </c>
      <c r="C2141">
        <v>110</v>
      </c>
      <c r="D2141">
        <v>18.513000000000002</v>
      </c>
      <c r="E2141">
        <f t="shared" si="33"/>
        <v>18.510000000000002</v>
      </c>
      <c r="F2141">
        <v>4546</v>
      </c>
      <c r="G2141">
        <v>4562</v>
      </c>
      <c r="H2141">
        <v>4581</v>
      </c>
      <c r="I2141" t="s">
        <v>53</v>
      </c>
      <c r="J2141">
        <v>953577</v>
      </c>
      <c r="K2141">
        <v>28636314</v>
      </c>
      <c r="L2141">
        <v>6.46</v>
      </c>
      <c r="M2141">
        <v>0.55600000000000005</v>
      </c>
    </row>
    <row r="2142" spans="1:13" x14ac:dyDescent="0.2">
      <c r="A2142" t="s">
        <v>366</v>
      </c>
      <c r="B2142" t="s">
        <v>222</v>
      </c>
      <c r="C2142">
        <v>111</v>
      </c>
      <c r="D2142">
        <v>18.611000000000001</v>
      </c>
      <c r="E2142">
        <f t="shared" si="33"/>
        <v>18.61</v>
      </c>
      <c r="F2142">
        <v>4581</v>
      </c>
      <c r="G2142">
        <v>4593</v>
      </c>
      <c r="H2142">
        <v>4620</v>
      </c>
      <c r="I2142" t="s">
        <v>48</v>
      </c>
      <c r="J2142">
        <v>228333</v>
      </c>
      <c r="K2142">
        <v>10886538</v>
      </c>
      <c r="L2142">
        <v>2.4500000000000002</v>
      </c>
      <c r="M2142">
        <v>0.21099999999999999</v>
      </c>
    </row>
    <row r="2143" spans="1:13" x14ac:dyDescent="0.2">
      <c r="A2143" t="s">
        <v>366</v>
      </c>
      <c r="B2143" t="s">
        <v>223</v>
      </c>
      <c r="C2143">
        <v>112</v>
      </c>
      <c r="D2143">
        <v>18.759</v>
      </c>
      <c r="E2143">
        <f t="shared" si="33"/>
        <v>18.760000000000002</v>
      </c>
      <c r="F2143">
        <v>4620</v>
      </c>
      <c r="G2143">
        <v>4640</v>
      </c>
      <c r="H2143">
        <v>4662</v>
      </c>
      <c r="I2143" t="s">
        <v>48</v>
      </c>
      <c r="J2143">
        <v>1114163</v>
      </c>
      <c r="K2143">
        <v>35655801</v>
      </c>
      <c r="L2143">
        <v>8.0399999999999991</v>
      </c>
      <c r="M2143">
        <v>0.69299999999999995</v>
      </c>
    </row>
    <row r="2144" spans="1:13" x14ac:dyDescent="0.2">
      <c r="A2144" t="s">
        <v>366</v>
      </c>
      <c r="B2144" t="s">
        <v>224</v>
      </c>
      <c r="C2144">
        <v>113</v>
      </c>
      <c r="D2144">
        <v>18.888999999999999</v>
      </c>
      <c r="E2144">
        <f t="shared" si="33"/>
        <v>18.89</v>
      </c>
      <c r="F2144">
        <v>4662</v>
      </c>
      <c r="G2144">
        <v>4681</v>
      </c>
      <c r="H2144">
        <v>4694</v>
      </c>
      <c r="I2144" t="s">
        <v>48</v>
      </c>
      <c r="J2144">
        <v>1702667</v>
      </c>
      <c r="K2144">
        <v>46598283</v>
      </c>
      <c r="L2144">
        <v>10.51</v>
      </c>
      <c r="M2144">
        <v>0.90500000000000003</v>
      </c>
    </row>
    <row r="2145" spans="1:13" x14ac:dyDescent="0.2">
      <c r="A2145" t="s">
        <v>366</v>
      </c>
      <c r="B2145" t="s">
        <v>225</v>
      </c>
      <c r="C2145">
        <v>114</v>
      </c>
      <c r="D2145">
        <v>18.959</v>
      </c>
      <c r="E2145">
        <f t="shared" si="33"/>
        <v>18.96</v>
      </c>
      <c r="F2145">
        <v>4694</v>
      </c>
      <c r="G2145">
        <v>4703</v>
      </c>
      <c r="H2145">
        <v>4732</v>
      </c>
      <c r="I2145" t="s">
        <v>48</v>
      </c>
      <c r="J2145">
        <v>930090</v>
      </c>
      <c r="K2145">
        <v>31480465</v>
      </c>
      <c r="L2145">
        <v>7.1</v>
      </c>
      <c r="M2145">
        <v>0.61099999999999999</v>
      </c>
    </row>
    <row r="2146" spans="1:13" x14ac:dyDescent="0.2">
      <c r="A2146" t="s">
        <v>366</v>
      </c>
      <c r="B2146" t="s">
        <v>226</v>
      </c>
      <c r="C2146">
        <v>115</v>
      </c>
      <c r="D2146">
        <v>19.106000000000002</v>
      </c>
      <c r="E2146">
        <f t="shared" si="33"/>
        <v>19.11</v>
      </c>
      <c r="F2146">
        <v>4732</v>
      </c>
      <c r="G2146">
        <v>4750</v>
      </c>
      <c r="H2146">
        <v>4783</v>
      </c>
      <c r="I2146" t="s">
        <v>48</v>
      </c>
      <c r="J2146">
        <v>2118003</v>
      </c>
      <c r="K2146">
        <v>63598989</v>
      </c>
      <c r="L2146">
        <v>14.34</v>
      </c>
      <c r="M2146">
        <v>1.2350000000000001</v>
      </c>
    </row>
    <row r="2147" spans="1:13" x14ac:dyDescent="0.2">
      <c r="A2147" t="s">
        <v>366</v>
      </c>
      <c r="B2147" t="s">
        <v>227</v>
      </c>
      <c r="C2147">
        <v>116</v>
      </c>
      <c r="D2147">
        <v>19.294</v>
      </c>
      <c r="E2147">
        <f t="shared" si="33"/>
        <v>19.29</v>
      </c>
      <c r="F2147">
        <v>4800</v>
      </c>
      <c r="G2147">
        <v>4809</v>
      </c>
      <c r="H2147">
        <v>4835</v>
      </c>
      <c r="I2147" t="s">
        <v>48</v>
      </c>
      <c r="J2147">
        <v>127665</v>
      </c>
      <c r="K2147">
        <v>5293867</v>
      </c>
      <c r="L2147">
        <v>1.19</v>
      </c>
      <c r="M2147">
        <v>0.10299999999999999</v>
      </c>
    </row>
    <row r="2148" spans="1:13" x14ac:dyDescent="0.2">
      <c r="A2148" t="s">
        <v>366</v>
      </c>
      <c r="B2148" t="s">
        <v>228</v>
      </c>
      <c r="C2148">
        <v>117</v>
      </c>
      <c r="D2148">
        <v>19.428000000000001</v>
      </c>
      <c r="E2148">
        <f t="shared" si="33"/>
        <v>19.43</v>
      </c>
      <c r="F2148">
        <v>4835</v>
      </c>
      <c r="G2148">
        <v>4852</v>
      </c>
      <c r="H2148">
        <v>4871</v>
      </c>
      <c r="I2148" t="s">
        <v>48</v>
      </c>
      <c r="J2148">
        <v>78686</v>
      </c>
      <c r="K2148">
        <v>3421450</v>
      </c>
      <c r="L2148">
        <v>0.77</v>
      </c>
      <c r="M2148">
        <v>6.6000000000000003E-2</v>
      </c>
    </row>
    <row r="2149" spans="1:13" x14ac:dyDescent="0.2">
      <c r="A2149" t="s">
        <v>366</v>
      </c>
      <c r="B2149" t="s">
        <v>229</v>
      </c>
      <c r="C2149">
        <v>118</v>
      </c>
      <c r="D2149">
        <v>19.550999999999998</v>
      </c>
      <c r="E2149">
        <f t="shared" si="33"/>
        <v>19.55</v>
      </c>
      <c r="F2149">
        <v>4871</v>
      </c>
      <c r="G2149">
        <v>4891</v>
      </c>
      <c r="H2149">
        <v>4933</v>
      </c>
      <c r="I2149" t="s">
        <v>34</v>
      </c>
      <c r="J2149">
        <v>474999</v>
      </c>
      <c r="K2149">
        <v>19640417</v>
      </c>
      <c r="L2149">
        <v>4.43</v>
      </c>
      <c r="M2149">
        <v>0.38200000000000001</v>
      </c>
    </row>
    <row r="2150" spans="1:13" x14ac:dyDescent="0.2">
      <c r="A2150" t="s">
        <v>366</v>
      </c>
      <c r="B2150" t="s">
        <v>164</v>
      </c>
      <c r="C2150">
        <v>119</v>
      </c>
      <c r="D2150">
        <v>19.766999999999999</v>
      </c>
      <c r="E2150">
        <f t="shared" si="33"/>
        <v>19.77</v>
      </c>
      <c r="F2150">
        <v>4933</v>
      </c>
      <c r="G2150">
        <v>4959</v>
      </c>
      <c r="H2150">
        <v>4986</v>
      </c>
      <c r="I2150" t="s">
        <v>34</v>
      </c>
      <c r="J2150">
        <v>251713</v>
      </c>
      <c r="K2150">
        <v>10711457</v>
      </c>
      <c r="L2150">
        <v>2.41</v>
      </c>
      <c r="M2150">
        <v>0.20799999999999999</v>
      </c>
    </row>
    <row r="2151" spans="1:13" x14ac:dyDescent="0.2">
      <c r="A2151" t="s">
        <v>366</v>
      </c>
      <c r="B2151" t="s">
        <v>165</v>
      </c>
      <c r="C2151">
        <v>120</v>
      </c>
      <c r="D2151">
        <v>20.048999999999999</v>
      </c>
      <c r="E2151">
        <f t="shared" si="33"/>
        <v>20.05</v>
      </c>
      <c r="F2151">
        <v>4986</v>
      </c>
      <c r="G2151">
        <v>5048</v>
      </c>
      <c r="H2151">
        <v>5093</v>
      </c>
      <c r="I2151" t="s">
        <v>34</v>
      </c>
      <c r="J2151">
        <v>2771871</v>
      </c>
      <c r="K2151">
        <v>101880285</v>
      </c>
      <c r="L2151">
        <v>22.97</v>
      </c>
      <c r="M2151">
        <v>1.9790000000000001</v>
      </c>
    </row>
    <row r="2152" spans="1:13" x14ac:dyDescent="0.2">
      <c r="A2152" t="s">
        <v>366</v>
      </c>
      <c r="B2152" t="s">
        <v>166</v>
      </c>
      <c r="C2152">
        <v>121</v>
      </c>
      <c r="D2152">
        <v>20.309000000000001</v>
      </c>
      <c r="E2152">
        <f t="shared" si="33"/>
        <v>20.309999999999999</v>
      </c>
      <c r="F2152">
        <v>5093</v>
      </c>
      <c r="G2152">
        <v>5130</v>
      </c>
      <c r="H2152">
        <v>5165</v>
      </c>
      <c r="I2152" t="s">
        <v>34</v>
      </c>
      <c r="J2152">
        <v>521614</v>
      </c>
      <c r="K2152">
        <v>27101692</v>
      </c>
      <c r="L2152">
        <v>6.11</v>
      </c>
      <c r="M2152">
        <v>0.52600000000000002</v>
      </c>
    </row>
    <row r="2153" spans="1:13" x14ac:dyDescent="0.2">
      <c r="A2153" t="s">
        <v>366</v>
      </c>
      <c r="B2153" t="s">
        <v>167</v>
      </c>
      <c r="C2153">
        <v>122</v>
      </c>
      <c r="D2153">
        <v>20.503</v>
      </c>
      <c r="E2153">
        <f t="shared" si="33"/>
        <v>20.5</v>
      </c>
      <c r="F2153">
        <v>5165</v>
      </c>
      <c r="G2153">
        <v>5192</v>
      </c>
      <c r="H2153">
        <v>5208</v>
      </c>
      <c r="I2153" t="s">
        <v>34</v>
      </c>
      <c r="J2153">
        <v>1112792</v>
      </c>
      <c r="K2153">
        <v>32972284</v>
      </c>
      <c r="L2153">
        <v>7.43</v>
      </c>
      <c r="M2153">
        <v>0.64</v>
      </c>
    </row>
    <row r="2154" spans="1:13" x14ac:dyDescent="0.2">
      <c r="A2154" t="s">
        <v>366</v>
      </c>
      <c r="B2154" t="s">
        <v>169</v>
      </c>
      <c r="C2154">
        <v>123</v>
      </c>
      <c r="D2154">
        <v>20.576000000000001</v>
      </c>
      <c r="E2154">
        <f t="shared" si="33"/>
        <v>20.58</v>
      </c>
      <c r="F2154">
        <v>5208</v>
      </c>
      <c r="G2154">
        <v>5215</v>
      </c>
      <c r="H2154">
        <v>5221</v>
      </c>
      <c r="I2154" t="s">
        <v>34</v>
      </c>
      <c r="J2154">
        <v>108000</v>
      </c>
      <c r="K2154">
        <v>2509148</v>
      </c>
      <c r="L2154">
        <v>0.56999999999999995</v>
      </c>
      <c r="M2154">
        <v>4.9000000000000002E-2</v>
      </c>
    </row>
    <row r="2155" spans="1:13" x14ac:dyDescent="0.2">
      <c r="A2155" t="s">
        <v>366</v>
      </c>
      <c r="B2155" t="s">
        <v>170</v>
      </c>
      <c r="C2155">
        <v>124</v>
      </c>
      <c r="D2155">
        <v>20.634</v>
      </c>
      <c r="E2155">
        <f t="shared" si="33"/>
        <v>20.63</v>
      </c>
      <c r="F2155">
        <v>5221</v>
      </c>
      <c r="G2155">
        <v>5233</v>
      </c>
      <c r="H2155">
        <v>5246</v>
      </c>
      <c r="I2155" t="s">
        <v>34</v>
      </c>
      <c r="J2155">
        <v>201120</v>
      </c>
      <c r="K2155">
        <v>6557780</v>
      </c>
      <c r="L2155">
        <v>1.48</v>
      </c>
      <c r="M2155">
        <v>0.127</v>
      </c>
    </row>
    <row r="2156" spans="1:13" x14ac:dyDescent="0.2">
      <c r="A2156" t="s">
        <v>366</v>
      </c>
      <c r="B2156" t="s">
        <v>171</v>
      </c>
      <c r="C2156">
        <v>125</v>
      </c>
      <c r="D2156">
        <v>20.707000000000001</v>
      </c>
      <c r="E2156">
        <f t="shared" si="33"/>
        <v>20.71</v>
      </c>
      <c r="F2156">
        <v>5246</v>
      </c>
      <c r="G2156">
        <v>5256</v>
      </c>
      <c r="H2156">
        <v>5274</v>
      </c>
      <c r="I2156" t="s">
        <v>34</v>
      </c>
      <c r="J2156">
        <v>191138</v>
      </c>
      <c r="K2156">
        <v>7097305</v>
      </c>
      <c r="L2156">
        <v>1.6</v>
      </c>
      <c r="M2156">
        <v>0.13800000000000001</v>
      </c>
    </row>
    <row r="2157" spans="1:13" x14ac:dyDescent="0.2">
      <c r="A2157" t="s">
        <v>366</v>
      </c>
      <c r="B2157" t="s">
        <v>172</v>
      </c>
      <c r="C2157">
        <v>126</v>
      </c>
      <c r="D2157">
        <v>20.846</v>
      </c>
      <c r="E2157">
        <f t="shared" si="33"/>
        <v>20.85</v>
      </c>
      <c r="F2157">
        <v>5274</v>
      </c>
      <c r="G2157">
        <v>5300</v>
      </c>
      <c r="H2157">
        <v>5316</v>
      </c>
      <c r="I2157" t="s">
        <v>34</v>
      </c>
      <c r="J2157">
        <v>1338366</v>
      </c>
      <c r="K2157">
        <v>43547824</v>
      </c>
      <c r="L2157">
        <v>9.82</v>
      </c>
      <c r="M2157">
        <v>0.84599999999999997</v>
      </c>
    </row>
    <row r="2158" spans="1:13" x14ac:dyDescent="0.2">
      <c r="A2158" t="s">
        <v>366</v>
      </c>
      <c r="B2158" t="s">
        <v>173</v>
      </c>
      <c r="C2158">
        <v>127</v>
      </c>
      <c r="D2158">
        <v>20.957000000000001</v>
      </c>
      <c r="E2158">
        <f t="shared" si="33"/>
        <v>20.96</v>
      </c>
      <c r="F2158">
        <v>5316</v>
      </c>
      <c r="G2158">
        <v>5335</v>
      </c>
      <c r="H2158">
        <v>5356</v>
      </c>
      <c r="I2158" t="s">
        <v>34</v>
      </c>
      <c r="J2158">
        <v>4728034</v>
      </c>
      <c r="K2158">
        <v>132835719</v>
      </c>
      <c r="L2158">
        <v>29.95</v>
      </c>
      <c r="M2158">
        <v>2.58</v>
      </c>
    </row>
    <row r="2159" spans="1:13" x14ac:dyDescent="0.2">
      <c r="A2159" t="s">
        <v>366</v>
      </c>
      <c r="B2159" t="s">
        <v>174</v>
      </c>
      <c r="C2159">
        <v>128</v>
      </c>
      <c r="D2159">
        <v>21.082999999999998</v>
      </c>
      <c r="E2159">
        <f t="shared" si="33"/>
        <v>21.08</v>
      </c>
      <c r="F2159">
        <v>5356</v>
      </c>
      <c r="G2159">
        <v>5375</v>
      </c>
      <c r="H2159">
        <v>5401</v>
      </c>
      <c r="I2159" t="s">
        <v>34</v>
      </c>
      <c r="J2159">
        <v>341294</v>
      </c>
      <c r="K2159">
        <v>18959980</v>
      </c>
      <c r="L2159">
        <v>4.2699999999999996</v>
      </c>
      <c r="M2159">
        <v>0.36799999999999999</v>
      </c>
    </row>
    <row r="2160" spans="1:13" x14ac:dyDescent="0.2">
      <c r="A2160" t="s">
        <v>366</v>
      </c>
      <c r="B2160" t="s">
        <v>175</v>
      </c>
      <c r="C2160">
        <v>129</v>
      </c>
      <c r="D2160">
        <v>21.321999999999999</v>
      </c>
      <c r="E2160">
        <f t="shared" si="33"/>
        <v>21.32</v>
      </c>
      <c r="F2160">
        <v>5401</v>
      </c>
      <c r="G2160">
        <v>5451</v>
      </c>
      <c r="H2160">
        <v>5468</v>
      </c>
      <c r="I2160" t="s">
        <v>44</v>
      </c>
      <c r="J2160">
        <v>923412</v>
      </c>
      <c r="K2160">
        <v>38198407</v>
      </c>
      <c r="L2160">
        <v>8.61</v>
      </c>
      <c r="M2160">
        <v>0.74199999999999999</v>
      </c>
    </row>
    <row r="2161" spans="1:13" x14ac:dyDescent="0.2">
      <c r="A2161" t="s">
        <v>366</v>
      </c>
      <c r="B2161" t="s">
        <v>176</v>
      </c>
      <c r="C2161">
        <v>130</v>
      </c>
      <c r="D2161">
        <v>21.414999999999999</v>
      </c>
      <c r="E2161">
        <f t="shared" si="33"/>
        <v>21.42</v>
      </c>
      <c r="F2161">
        <v>5468</v>
      </c>
      <c r="G2161">
        <v>5480</v>
      </c>
      <c r="H2161">
        <v>5519</v>
      </c>
      <c r="I2161" t="s">
        <v>44</v>
      </c>
      <c r="J2161">
        <v>281065</v>
      </c>
      <c r="K2161">
        <v>13557123</v>
      </c>
      <c r="L2161">
        <v>3.06</v>
      </c>
      <c r="M2161">
        <v>0.26300000000000001</v>
      </c>
    </row>
    <row r="2162" spans="1:13" x14ac:dyDescent="0.2">
      <c r="A2162" t="s">
        <v>366</v>
      </c>
      <c r="B2162" t="s">
        <v>177</v>
      </c>
      <c r="C2162">
        <v>131</v>
      </c>
      <c r="D2162">
        <v>21.582999999999998</v>
      </c>
      <c r="E2162">
        <f t="shared" si="33"/>
        <v>21.58</v>
      </c>
      <c r="F2162">
        <v>5519</v>
      </c>
      <c r="G2162">
        <v>5533</v>
      </c>
      <c r="H2162">
        <v>5567</v>
      </c>
      <c r="I2162" t="s">
        <v>44</v>
      </c>
      <c r="J2162">
        <v>157856</v>
      </c>
      <c r="K2162">
        <v>9406196</v>
      </c>
      <c r="L2162">
        <v>2.12</v>
      </c>
      <c r="M2162">
        <v>0.183</v>
      </c>
    </row>
    <row r="2163" spans="1:13" x14ac:dyDescent="0.2">
      <c r="A2163" t="s">
        <v>366</v>
      </c>
      <c r="B2163" t="s">
        <v>178</v>
      </c>
      <c r="C2163">
        <v>132</v>
      </c>
      <c r="D2163">
        <v>21.766999999999999</v>
      </c>
      <c r="E2163">
        <f t="shared" si="33"/>
        <v>21.77</v>
      </c>
      <c r="F2163">
        <v>5567</v>
      </c>
      <c r="G2163">
        <v>5591</v>
      </c>
      <c r="H2163">
        <v>5608</v>
      </c>
      <c r="I2163" t="s">
        <v>44</v>
      </c>
      <c r="J2163">
        <v>255225</v>
      </c>
      <c r="K2163">
        <v>10963393</v>
      </c>
      <c r="L2163">
        <v>2.4700000000000002</v>
      </c>
      <c r="M2163">
        <v>0.21299999999999999</v>
      </c>
    </row>
    <row r="2164" spans="1:13" x14ac:dyDescent="0.2">
      <c r="A2164" t="s">
        <v>366</v>
      </c>
      <c r="B2164" t="s">
        <v>179</v>
      </c>
      <c r="C2164">
        <v>133</v>
      </c>
      <c r="D2164">
        <v>21.86</v>
      </c>
      <c r="E2164">
        <f t="shared" si="33"/>
        <v>21.86</v>
      </c>
      <c r="F2164">
        <v>5608</v>
      </c>
      <c r="G2164">
        <v>5621</v>
      </c>
      <c r="H2164">
        <v>5641</v>
      </c>
      <c r="I2164" t="s">
        <v>44</v>
      </c>
      <c r="J2164">
        <v>114442</v>
      </c>
      <c r="K2164">
        <v>5463877</v>
      </c>
      <c r="L2164">
        <v>1.23</v>
      </c>
      <c r="M2164">
        <v>0.106</v>
      </c>
    </row>
    <row r="2165" spans="1:13" x14ac:dyDescent="0.2">
      <c r="A2165" t="s">
        <v>366</v>
      </c>
      <c r="B2165" t="s">
        <v>180</v>
      </c>
      <c r="C2165">
        <v>134</v>
      </c>
      <c r="D2165">
        <v>22.062000000000001</v>
      </c>
      <c r="E2165">
        <f t="shared" si="33"/>
        <v>22.06</v>
      </c>
      <c r="F2165">
        <v>5641</v>
      </c>
      <c r="G2165">
        <v>5685</v>
      </c>
      <c r="H2165">
        <v>5710</v>
      </c>
      <c r="I2165" t="s">
        <v>44</v>
      </c>
      <c r="J2165">
        <v>285786</v>
      </c>
      <c r="K2165">
        <v>19296872</v>
      </c>
      <c r="L2165">
        <v>4.3499999999999996</v>
      </c>
      <c r="M2165">
        <v>0.375</v>
      </c>
    </row>
    <row r="2166" spans="1:13" x14ac:dyDescent="0.2">
      <c r="A2166" t="s">
        <v>366</v>
      </c>
      <c r="B2166" t="s">
        <v>181</v>
      </c>
      <c r="C2166">
        <v>135</v>
      </c>
      <c r="D2166">
        <v>22.18</v>
      </c>
      <c r="E2166">
        <f t="shared" si="33"/>
        <v>22.18</v>
      </c>
      <c r="F2166">
        <v>5710</v>
      </c>
      <c r="G2166">
        <v>5722</v>
      </c>
      <c r="H2166">
        <v>5735</v>
      </c>
      <c r="I2166" t="s">
        <v>135</v>
      </c>
      <c r="J2166">
        <v>176711</v>
      </c>
      <c r="K2166">
        <v>6190200</v>
      </c>
      <c r="L2166">
        <v>1.4</v>
      </c>
      <c r="M2166">
        <v>0.12</v>
      </c>
    </row>
    <row r="2167" spans="1:13" x14ac:dyDescent="0.2">
      <c r="A2167" t="s">
        <v>366</v>
      </c>
      <c r="B2167" t="s">
        <v>182</v>
      </c>
      <c r="C2167">
        <v>136</v>
      </c>
      <c r="D2167">
        <v>22.254000000000001</v>
      </c>
      <c r="E2167">
        <f t="shared" si="33"/>
        <v>22.25</v>
      </c>
      <c r="F2167">
        <v>5735</v>
      </c>
      <c r="G2167">
        <v>5745</v>
      </c>
      <c r="H2167">
        <v>5764</v>
      </c>
      <c r="I2167" t="s">
        <v>135</v>
      </c>
      <c r="J2167">
        <v>151325</v>
      </c>
      <c r="K2167">
        <v>6763580</v>
      </c>
      <c r="L2167">
        <v>1.52</v>
      </c>
      <c r="M2167">
        <v>0.13100000000000001</v>
      </c>
    </row>
    <row r="2168" spans="1:13" x14ac:dyDescent="0.2">
      <c r="A2168" t="s">
        <v>366</v>
      </c>
      <c r="B2168" t="s">
        <v>230</v>
      </c>
      <c r="C2168">
        <v>137</v>
      </c>
      <c r="D2168">
        <v>22.321000000000002</v>
      </c>
      <c r="E2168">
        <f t="shared" si="33"/>
        <v>22.32</v>
      </c>
      <c r="F2168">
        <v>5764</v>
      </c>
      <c r="G2168">
        <v>5767</v>
      </c>
      <c r="H2168">
        <v>5774</v>
      </c>
      <c r="I2168" t="s">
        <v>23</v>
      </c>
      <c r="J2168">
        <v>119848</v>
      </c>
      <c r="K2168">
        <v>1915316</v>
      </c>
      <c r="L2168">
        <v>0.43</v>
      </c>
      <c r="M2168">
        <v>3.6999999999999998E-2</v>
      </c>
    </row>
    <row r="2169" spans="1:13" x14ac:dyDescent="0.2">
      <c r="A2169" t="s">
        <v>366</v>
      </c>
      <c r="B2169" t="s">
        <v>231</v>
      </c>
      <c r="C2169">
        <v>138</v>
      </c>
      <c r="D2169">
        <v>22.413</v>
      </c>
      <c r="E2169">
        <f t="shared" si="33"/>
        <v>22.41</v>
      </c>
      <c r="F2169">
        <v>5774</v>
      </c>
      <c r="G2169">
        <v>5796</v>
      </c>
      <c r="H2169">
        <v>5809</v>
      </c>
      <c r="I2169" t="s">
        <v>23</v>
      </c>
      <c r="J2169">
        <v>175135</v>
      </c>
      <c r="K2169">
        <v>9174469</v>
      </c>
      <c r="L2169">
        <v>2.0699999999999998</v>
      </c>
      <c r="M2169">
        <v>0.17799999999999999</v>
      </c>
    </row>
    <row r="2170" spans="1:13" x14ac:dyDescent="0.2">
      <c r="A2170" t="s">
        <v>366</v>
      </c>
      <c r="B2170" t="s">
        <v>232</v>
      </c>
      <c r="C2170">
        <v>139</v>
      </c>
      <c r="D2170">
        <v>22.488</v>
      </c>
      <c r="E2170">
        <f t="shared" si="33"/>
        <v>22.49</v>
      </c>
      <c r="F2170">
        <v>5809</v>
      </c>
      <c r="G2170">
        <v>5819</v>
      </c>
      <c r="H2170">
        <v>5837</v>
      </c>
      <c r="I2170" t="s">
        <v>23</v>
      </c>
      <c r="J2170">
        <v>247282</v>
      </c>
      <c r="K2170">
        <v>7260035</v>
      </c>
      <c r="L2170">
        <v>1.64</v>
      </c>
      <c r="M2170">
        <v>0.14099999999999999</v>
      </c>
    </row>
    <row r="2171" spans="1:13" x14ac:dyDescent="0.2">
      <c r="A2171" t="s">
        <v>366</v>
      </c>
      <c r="B2171" t="s">
        <v>233</v>
      </c>
      <c r="C2171">
        <v>140</v>
      </c>
      <c r="D2171">
        <v>22.628</v>
      </c>
      <c r="E2171">
        <f t="shared" si="33"/>
        <v>22.63</v>
      </c>
      <c r="F2171">
        <v>5837</v>
      </c>
      <c r="G2171">
        <v>5864</v>
      </c>
      <c r="H2171">
        <v>5879</v>
      </c>
      <c r="I2171" t="s">
        <v>23</v>
      </c>
      <c r="J2171">
        <v>311641</v>
      </c>
      <c r="K2171">
        <v>11974228</v>
      </c>
      <c r="L2171">
        <v>2.7</v>
      </c>
      <c r="M2171">
        <v>0.23300000000000001</v>
      </c>
    </row>
    <row r="2172" spans="1:13" x14ac:dyDescent="0.2">
      <c r="A2172" t="s">
        <v>366</v>
      </c>
      <c r="B2172" t="s">
        <v>234</v>
      </c>
      <c r="C2172">
        <v>141</v>
      </c>
      <c r="D2172">
        <v>22.745999999999999</v>
      </c>
      <c r="E2172">
        <f t="shared" si="33"/>
        <v>22.75</v>
      </c>
      <c r="F2172">
        <v>5879</v>
      </c>
      <c r="G2172">
        <v>5901</v>
      </c>
      <c r="H2172">
        <v>5917</v>
      </c>
      <c r="I2172" t="s">
        <v>23</v>
      </c>
      <c r="J2172">
        <v>166960</v>
      </c>
      <c r="K2172">
        <v>8908491</v>
      </c>
      <c r="L2172">
        <v>2.0099999999999998</v>
      </c>
      <c r="M2172">
        <v>0.17299999999999999</v>
      </c>
    </row>
    <row r="2173" spans="1:13" x14ac:dyDescent="0.2">
      <c r="A2173" t="s">
        <v>366</v>
      </c>
      <c r="B2173" t="s">
        <v>235</v>
      </c>
      <c r="C2173">
        <v>142</v>
      </c>
      <c r="D2173">
        <v>22.866</v>
      </c>
      <c r="E2173">
        <f t="shared" si="33"/>
        <v>22.87</v>
      </c>
      <c r="F2173">
        <v>5917</v>
      </c>
      <c r="G2173">
        <v>5939</v>
      </c>
      <c r="H2173">
        <v>5963</v>
      </c>
      <c r="I2173" t="s">
        <v>23</v>
      </c>
      <c r="J2173">
        <v>1309079</v>
      </c>
      <c r="K2173">
        <v>38895019</v>
      </c>
      <c r="L2173">
        <v>8.77</v>
      </c>
      <c r="M2173">
        <v>0.75600000000000001</v>
      </c>
    </row>
    <row r="2174" spans="1:13" x14ac:dyDescent="0.2">
      <c r="A2174" t="s">
        <v>366</v>
      </c>
      <c r="B2174" t="s">
        <v>236</v>
      </c>
      <c r="C2174">
        <v>143</v>
      </c>
      <c r="D2174">
        <v>22.975000000000001</v>
      </c>
      <c r="E2174">
        <f t="shared" si="33"/>
        <v>22.98</v>
      </c>
      <c r="F2174">
        <v>5963</v>
      </c>
      <c r="G2174">
        <v>5973</v>
      </c>
      <c r="H2174">
        <v>5979</v>
      </c>
      <c r="I2174" t="s">
        <v>23</v>
      </c>
      <c r="J2174">
        <v>96918</v>
      </c>
      <c r="K2174">
        <v>2482264</v>
      </c>
      <c r="L2174">
        <v>0.56000000000000005</v>
      </c>
      <c r="M2174">
        <v>4.8000000000000001E-2</v>
      </c>
    </row>
    <row r="2175" spans="1:13" x14ac:dyDescent="0.2">
      <c r="A2175" t="s">
        <v>366</v>
      </c>
      <c r="B2175" t="s">
        <v>237</v>
      </c>
      <c r="C2175">
        <v>144</v>
      </c>
      <c r="D2175">
        <v>23.027999999999999</v>
      </c>
      <c r="E2175">
        <f t="shared" si="33"/>
        <v>23.03</v>
      </c>
      <c r="F2175">
        <v>5979</v>
      </c>
      <c r="G2175">
        <v>5990</v>
      </c>
      <c r="H2175">
        <v>6004</v>
      </c>
      <c r="I2175" t="s">
        <v>23</v>
      </c>
      <c r="J2175">
        <v>116138</v>
      </c>
      <c r="K2175">
        <v>3998158</v>
      </c>
      <c r="L2175">
        <v>0.9</v>
      </c>
      <c r="M2175">
        <v>7.8E-2</v>
      </c>
    </row>
    <row r="2176" spans="1:13" x14ac:dyDescent="0.2">
      <c r="A2176" t="s">
        <v>366</v>
      </c>
      <c r="B2176" t="s">
        <v>238</v>
      </c>
      <c r="C2176">
        <v>145</v>
      </c>
      <c r="D2176">
        <v>23.138000000000002</v>
      </c>
      <c r="E2176">
        <f t="shared" si="33"/>
        <v>23.14</v>
      </c>
      <c r="F2176">
        <v>6004</v>
      </c>
      <c r="G2176">
        <v>6025</v>
      </c>
      <c r="H2176">
        <v>6045</v>
      </c>
      <c r="I2176" t="s">
        <v>23</v>
      </c>
      <c r="J2176">
        <v>137334</v>
      </c>
      <c r="K2176">
        <v>5708536</v>
      </c>
      <c r="L2176">
        <v>1.29</v>
      </c>
      <c r="M2176">
        <v>0.111</v>
      </c>
    </row>
    <row r="2177" spans="1:13" x14ac:dyDescent="0.2">
      <c r="A2177" t="s">
        <v>366</v>
      </c>
      <c r="B2177" t="s">
        <v>239</v>
      </c>
      <c r="C2177">
        <v>146</v>
      </c>
      <c r="D2177">
        <v>23.245000000000001</v>
      </c>
      <c r="E2177">
        <f t="shared" si="33"/>
        <v>23.25</v>
      </c>
      <c r="F2177">
        <v>6045</v>
      </c>
      <c r="G2177">
        <v>6059</v>
      </c>
      <c r="H2177">
        <v>6070</v>
      </c>
      <c r="I2177" t="s">
        <v>23</v>
      </c>
      <c r="J2177">
        <v>110486</v>
      </c>
      <c r="K2177">
        <v>4216131</v>
      </c>
      <c r="L2177">
        <v>0.95</v>
      </c>
      <c r="M2177">
        <v>8.2000000000000003E-2</v>
      </c>
    </row>
    <row r="2178" spans="1:13" x14ac:dyDescent="0.2">
      <c r="A2178" t="s">
        <v>366</v>
      </c>
      <c r="B2178" t="s">
        <v>240</v>
      </c>
      <c r="C2178">
        <v>147</v>
      </c>
      <c r="D2178">
        <v>23.326000000000001</v>
      </c>
      <c r="E2178">
        <f t="shared" si="33"/>
        <v>23.33</v>
      </c>
      <c r="F2178">
        <v>6070</v>
      </c>
      <c r="G2178">
        <v>6084</v>
      </c>
      <c r="H2178">
        <v>6112</v>
      </c>
      <c r="I2178" t="s">
        <v>23</v>
      </c>
      <c r="J2178">
        <v>347590</v>
      </c>
      <c r="K2178">
        <v>12219517</v>
      </c>
      <c r="L2178">
        <v>2.75</v>
      </c>
      <c r="M2178">
        <v>0.23699999999999999</v>
      </c>
    </row>
    <row r="2179" spans="1:13" x14ac:dyDescent="0.2">
      <c r="A2179" t="s">
        <v>366</v>
      </c>
      <c r="B2179" t="s">
        <v>241</v>
      </c>
      <c r="C2179">
        <v>148</v>
      </c>
      <c r="D2179">
        <v>23.456</v>
      </c>
      <c r="E2179">
        <f t="shared" ref="E2179:E2242" si="34">ROUND(D2179,2)</f>
        <v>23.46</v>
      </c>
      <c r="F2179">
        <v>6112</v>
      </c>
      <c r="G2179">
        <v>6125</v>
      </c>
      <c r="H2179">
        <v>6145</v>
      </c>
      <c r="I2179" t="s">
        <v>48</v>
      </c>
      <c r="J2179">
        <v>177401</v>
      </c>
      <c r="K2179">
        <v>5729765</v>
      </c>
      <c r="L2179">
        <v>1.29</v>
      </c>
      <c r="M2179">
        <v>0.111</v>
      </c>
    </row>
    <row r="2180" spans="1:13" x14ac:dyDescent="0.2">
      <c r="A2180" t="s">
        <v>366</v>
      </c>
      <c r="B2180" t="s">
        <v>242</v>
      </c>
      <c r="C2180">
        <v>149</v>
      </c>
      <c r="D2180">
        <v>23.565999999999999</v>
      </c>
      <c r="E2180">
        <f t="shared" si="34"/>
        <v>23.57</v>
      </c>
      <c r="F2180">
        <v>6145</v>
      </c>
      <c r="G2180">
        <v>6160</v>
      </c>
      <c r="H2180">
        <v>6172</v>
      </c>
      <c r="I2180" t="s">
        <v>48</v>
      </c>
      <c r="J2180">
        <v>128991</v>
      </c>
      <c r="K2180">
        <v>4402862</v>
      </c>
      <c r="L2180">
        <v>0.99</v>
      </c>
      <c r="M2180">
        <v>8.5999999999999993E-2</v>
      </c>
    </row>
    <row r="2181" spans="1:13" x14ac:dyDescent="0.2">
      <c r="A2181" t="s">
        <v>366</v>
      </c>
      <c r="B2181" t="s">
        <v>243</v>
      </c>
      <c r="C2181">
        <v>150</v>
      </c>
      <c r="D2181">
        <v>23.634</v>
      </c>
      <c r="E2181">
        <f t="shared" si="34"/>
        <v>23.63</v>
      </c>
      <c r="F2181">
        <v>6172</v>
      </c>
      <c r="G2181">
        <v>6182</v>
      </c>
      <c r="H2181">
        <v>6215</v>
      </c>
      <c r="I2181" t="s">
        <v>48</v>
      </c>
      <c r="J2181">
        <v>95301</v>
      </c>
      <c r="K2181">
        <v>5046651</v>
      </c>
      <c r="L2181">
        <v>1.1399999999999999</v>
      </c>
      <c r="M2181">
        <v>9.8000000000000004E-2</v>
      </c>
    </row>
    <row r="2182" spans="1:13" x14ac:dyDescent="0.2">
      <c r="A2182" t="s">
        <v>366</v>
      </c>
      <c r="B2182" t="s">
        <v>244</v>
      </c>
      <c r="C2182">
        <v>151</v>
      </c>
      <c r="D2182">
        <v>23.891999999999999</v>
      </c>
      <c r="E2182">
        <f t="shared" si="34"/>
        <v>23.89</v>
      </c>
      <c r="F2182">
        <v>6247</v>
      </c>
      <c r="G2182">
        <v>6263</v>
      </c>
      <c r="H2182">
        <v>6276</v>
      </c>
      <c r="I2182" t="s">
        <v>48</v>
      </c>
      <c r="J2182">
        <v>69098</v>
      </c>
      <c r="K2182">
        <v>2229317</v>
      </c>
      <c r="L2182">
        <v>0.5</v>
      </c>
      <c r="M2182">
        <v>4.2999999999999997E-2</v>
      </c>
    </row>
    <row r="2183" spans="1:13" x14ac:dyDescent="0.2">
      <c r="A2183" t="s">
        <v>366</v>
      </c>
      <c r="B2183" t="s">
        <v>245</v>
      </c>
      <c r="C2183">
        <v>152</v>
      </c>
      <c r="D2183">
        <v>24.042000000000002</v>
      </c>
      <c r="E2183">
        <f t="shared" si="34"/>
        <v>24.04</v>
      </c>
      <c r="F2183">
        <v>6276</v>
      </c>
      <c r="G2183">
        <v>6311</v>
      </c>
      <c r="H2183">
        <v>6339</v>
      </c>
      <c r="I2183" t="s">
        <v>44</v>
      </c>
      <c r="J2183">
        <v>86311</v>
      </c>
      <c r="K2183">
        <v>6041679</v>
      </c>
      <c r="L2183">
        <v>1.36</v>
      </c>
      <c r="M2183">
        <v>0.11700000000000001</v>
      </c>
    </row>
    <row r="2184" spans="1:13" x14ac:dyDescent="0.2">
      <c r="A2184" t="s">
        <v>366</v>
      </c>
      <c r="B2184" t="s">
        <v>246</v>
      </c>
      <c r="C2184">
        <v>153</v>
      </c>
      <c r="D2184">
        <v>24.24</v>
      </c>
      <c r="E2184">
        <f t="shared" si="34"/>
        <v>24.24</v>
      </c>
      <c r="F2184">
        <v>6357</v>
      </c>
      <c r="G2184">
        <v>6374</v>
      </c>
      <c r="H2184">
        <v>6413</v>
      </c>
      <c r="I2184" t="s">
        <v>44</v>
      </c>
      <c r="J2184">
        <v>269491</v>
      </c>
      <c r="K2184">
        <v>8977948</v>
      </c>
      <c r="L2184">
        <v>2.02</v>
      </c>
      <c r="M2184">
        <v>0.17399999999999999</v>
      </c>
    </row>
    <row r="2185" spans="1:13" x14ac:dyDescent="0.2">
      <c r="A2185" t="s">
        <v>366</v>
      </c>
      <c r="B2185" t="s">
        <v>247</v>
      </c>
      <c r="C2185">
        <v>154</v>
      </c>
      <c r="D2185">
        <v>24.446000000000002</v>
      </c>
      <c r="E2185">
        <f t="shared" si="34"/>
        <v>24.45</v>
      </c>
      <c r="F2185">
        <v>6413</v>
      </c>
      <c r="G2185">
        <v>6439</v>
      </c>
      <c r="H2185">
        <v>6459</v>
      </c>
      <c r="I2185" t="s">
        <v>83</v>
      </c>
      <c r="J2185">
        <v>196285</v>
      </c>
      <c r="K2185">
        <v>6423771</v>
      </c>
      <c r="L2185">
        <v>1.45</v>
      </c>
      <c r="M2185">
        <v>0.125</v>
      </c>
    </row>
    <row r="2186" spans="1:13" x14ac:dyDescent="0.2">
      <c r="A2186" t="s">
        <v>366</v>
      </c>
      <c r="B2186" t="s">
        <v>248</v>
      </c>
      <c r="C2186">
        <v>155</v>
      </c>
      <c r="D2186">
        <v>24.553999999999998</v>
      </c>
      <c r="E2186">
        <f t="shared" si="34"/>
        <v>24.55</v>
      </c>
      <c r="F2186">
        <v>6459</v>
      </c>
      <c r="G2186">
        <v>6473</v>
      </c>
      <c r="H2186">
        <v>6485</v>
      </c>
      <c r="I2186" t="s">
        <v>44</v>
      </c>
      <c r="J2186">
        <v>67784</v>
      </c>
      <c r="K2186">
        <v>2326120</v>
      </c>
      <c r="L2186">
        <v>0.52</v>
      </c>
      <c r="M2186">
        <v>4.4999999999999998E-2</v>
      </c>
    </row>
    <row r="2187" spans="1:13" x14ac:dyDescent="0.2">
      <c r="A2187" t="s">
        <v>366</v>
      </c>
      <c r="B2187" t="s">
        <v>249</v>
      </c>
      <c r="C2187">
        <v>156</v>
      </c>
      <c r="D2187">
        <v>24.699000000000002</v>
      </c>
      <c r="E2187">
        <f t="shared" si="34"/>
        <v>24.7</v>
      </c>
      <c r="F2187">
        <v>6506</v>
      </c>
      <c r="G2187">
        <v>6519</v>
      </c>
      <c r="H2187">
        <v>6541</v>
      </c>
      <c r="I2187" t="s">
        <v>44</v>
      </c>
      <c r="J2187">
        <v>114047</v>
      </c>
      <c r="K2187">
        <v>3759631</v>
      </c>
      <c r="L2187">
        <v>0.85</v>
      </c>
      <c r="M2187">
        <v>7.2999999999999995E-2</v>
      </c>
    </row>
    <row r="2188" spans="1:13" x14ac:dyDescent="0.2">
      <c r="A2188" t="s">
        <v>366</v>
      </c>
      <c r="B2188" t="s">
        <v>250</v>
      </c>
      <c r="C2188">
        <v>157</v>
      </c>
      <c r="D2188">
        <v>24.812000000000001</v>
      </c>
      <c r="E2188">
        <f t="shared" si="34"/>
        <v>24.81</v>
      </c>
      <c r="F2188">
        <v>6541</v>
      </c>
      <c r="G2188">
        <v>6554</v>
      </c>
      <c r="H2188">
        <v>6575</v>
      </c>
      <c r="I2188" t="s">
        <v>44</v>
      </c>
      <c r="J2188">
        <v>108123</v>
      </c>
      <c r="K2188">
        <v>3506676</v>
      </c>
      <c r="L2188">
        <v>0.79</v>
      </c>
      <c r="M2188">
        <v>6.8000000000000005E-2</v>
      </c>
    </row>
    <row r="2189" spans="1:13" x14ac:dyDescent="0.2">
      <c r="A2189" t="s">
        <v>366</v>
      </c>
      <c r="B2189" t="s">
        <v>251</v>
      </c>
      <c r="C2189">
        <v>158</v>
      </c>
      <c r="D2189">
        <v>24.908000000000001</v>
      </c>
      <c r="E2189">
        <f t="shared" si="34"/>
        <v>24.91</v>
      </c>
      <c r="F2189">
        <v>6575</v>
      </c>
      <c r="G2189">
        <v>6585</v>
      </c>
      <c r="H2189">
        <v>6599</v>
      </c>
      <c r="I2189" t="s">
        <v>44</v>
      </c>
      <c r="J2189">
        <v>34456</v>
      </c>
      <c r="K2189">
        <v>803181</v>
      </c>
      <c r="L2189">
        <v>0.18</v>
      </c>
      <c r="M2189">
        <v>1.6E-2</v>
      </c>
    </row>
    <row r="2190" spans="1:13" x14ac:dyDescent="0.2">
      <c r="A2190" t="s">
        <v>366</v>
      </c>
      <c r="B2190" t="s">
        <v>252</v>
      </c>
      <c r="C2190">
        <v>159</v>
      </c>
      <c r="D2190">
        <v>25.016999999999999</v>
      </c>
      <c r="E2190">
        <f t="shared" si="34"/>
        <v>25.02</v>
      </c>
      <c r="F2190">
        <v>6599</v>
      </c>
      <c r="G2190">
        <v>6619</v>
      </c>
      <c r="H2190">
        <v>6626</v>
      </c>
      <c r="I2190" t="s">
        <v>83</v>
      </c>
      <c r="J2190">
        <v>84637</v>
      </c>
      <c r="K2190">
        <v>2797827</v>
      </c>
      <c r="L2190">
        <v>0.63</v>
      </c>
      <c r="M2190">
        <v>5.3999999999999999E-2</v>
      </c>
    </row>
    <row r="2191" spans="1:13" x14ac:dyDescent="0.2">
      <c r="A2191" t="s">
        <v>366</v>
      </c>
      <c r="B2191" t="s">
        <v>253</v>
      </c>
      <c r="C2191">
        <v>160</v>
      </c>
      <c r="D2191">
        <v>25.068999999999999</v>
      </c>
      <c r="E2191">
        <f t="shared" si="34"/>
        <v>25.07</v>
      </c>
      <c r="F2191">
        <v>6626</v>
      </c>
      <c r="G2191">
        <v>6636</v>
      </c>
      <c r="H2191">
        <v>6647</v>
      </c>
      <c r="I2191" t="s">
        <v>44</v>
      </c>
      <c r="J2191">
        <v>102493</v>
      </c>
      <c r="K2191">
        <v>3444851</v>
      </c>
      <c r="L2191">
        <v>0.78</v>
      </c>
      <c r="M2191">
        <v>6.7000000000000004E-2</v>
      </c>
    </row>
    <row r="2192" spans="1:13" x14ac:dyDescent="0.2">
      <c r="A2192" t="s">
        <v>366</v>
      </c>
      <c r="B2192" t="s">
        <v>254</v>
      </c>
      <c r="C2192">
        <v>161</v>
      </c>
      <c r="D2192">
        <v>25.123999999999999</v>
      </c>
      <c r="E2192">
        <f t="shared" si="34"/>
        <v>25.12</v>
      </c>
      <c r="F2192">
        <v>6647</v>
      </c>
      <c r="G2192">
        <v>6653</v>
      </c>
      <c r="H2192">
        <v>6663</v>
      </c>
      <c r="I2192" t="s">
        <v>44</v>
      </c>
      <c r="J2192">
        <v>88494</v>
      </c>
      <c r="K2192">
        <v>2429918</v>
      </c>
      <c r="L2192">
        <v>0.55000000000000004</v>
      </c>
      <c r="M2192">
        <v>4.7E-2</v>
      </c>
    </row>
    <row r="2193" spans="1:13" x14ac:dyDescent="0.2">
      <c r="A2193" t="s">
        <v>366</v>
      </c>
      <c r="B2193" t="s">
        <v>255</v>
      </c>
      <c r="C2193">
        <v>162</v>
      </c>
      <c r="D2193">
        <v>25.222000000000001</v>
      </c>
      <c r="E2193">
        <f t="shared" si="34"/>
        <v>25.22</v>
      </c>
      <c r="F2193">
        <v>6663</v>
      </c>
      <c r="G2193">
        <v>6684</v>
      </c>
      <c r="H2193">
        <v>6695</v>
      </c>
      <c r="I2193" t="s">
        <v>134</v>
      </c>
      <c r="J2193">
        <v>119988</v>
      </c>
      <c r="K2193">
        <v>6095933</v>
      </c>
      <c r="L2193">
        <v>1.37</v>
      </c>
      <c r="M2193">
        <v>0.11799999999999999</v>
      </c>
    </row>
    <row r="2194" spans="1:13" x14ac:dyDescent="0.2">
      <c r="A2194" t="s">
        <v>366</v>
      </c>
      <c r="B2194" t="s">
        <v>256</v>
      </c>
      <c r="C2194">
        <v>163</v>
      </c>
      <c r="D2194">
        <v>25.282</v>
      </c>
      <c r="E2194">
        <f t="shared" si="34"/>
        <v>25.28</v>
      </c>
      <c r="F2194">
        <v>6695</v>
      </c>
      <c r="G2194">
        <v>6703</v>
      </c>
      <c r="H2194">
        <v>6740</v>
      </c>
      <c r="I2194" t="s">
        <v>134</v>
      </c>
      <c r="J2194">
        <v>144547</v>
      </c>
      <c r="K2194">
        <v>5094397</v>
      </c>
      <c r="L2194">
        <v>1.1499999999999999</v>
      </c>
      <c r="M2194">
        <v>9.9000000000000005E-2</v>
      </c>
    </row>
    <row r="2195" spans="1:13" x14ac:dyDescent="0.2">
      <c r="A2195" t="s">
        <v>366</v>
      </c>
      <c r="B2195" t="s">
        <v>257</v>
      </c>
      <c r="C2195">
        <v>164</v>
      </c>
      <c r="D2195">
        <v>25.454999999999998</v>
      </c>
      <c r="E2195">
        <f t="shared" si="34"/>
        <v>25.46</v>
      </c>
      <c r="F2195">
        <v>6740</v>
      </c>
      <c r="G2195">
        <v>6758</v>
      </c>
      <c r="H2195">
        <v>6772</v>
      </c>
      <c r="I2195" t="s">
        <v>134</v>
      </c>
      <c r="J2195">
        <v>284865</v>
      </c>
      <c r="K2195">
        <v>8528850</v>
      </c>
      <c r="L2195">
        <v>1.92</v>
      </c>
      <c r="M2195">
        <v>0.16600000000000001</v>
      </c>
    </row>
    <row r="2196" spans="1:13" x14ac:dyDescent="0.2">
      <c r="A2196" t="s">
        <v>366</v>
      </c>
      <c r="B2196" t="s">
        <v>258</v>
      </c>
      <c r="C2196">
        <v>165</v>
      </c>
      <c r="D2196">
        <v>25.550999999999998</v>
      </c>
      <c r="E2196">
        <f t="shared" si="34"/>
        <v>25.55</v>
      </c>
      <c r="F2196">
        <v>6772</v>
      </c>
      <c r="G2196">
        <v>6788</v>
      </c>
      <c r="H2196">
        <v>6803</v>
      </c>
      <c r="I2196" t="s">
        <v>134</v>
      </c>
      <c r="J2196">
        <v>211943</v>
      </c>
      <c r="K2196">
        <v>8553138</v>
      </c>
      <c r="L2196">
        <v>1.93</v>
      </c>
      <c r="M2196">
        <v>0.16600000000000001</v>
      </c>
    </row>
    <row r="2197" spans="1:13" x14ac:dyDescent="0.2">
      <c r="A2197" t="s">
        <v>366</v>
      </c>
      <c r="B2197" t="s">
        <v>259</v>
      </c>
      <c r="C2197">
        <v>166</v>
      </c>
      <c r="D2197">
        <v>25.622</v>
      </c>
      <c r="E2197">
        <f t="shared" si="34"/>
        <v>25.62</v>
      </c>
      <c r="F2197">
        <v>6803</v>
      </c>
      <c r="G2197">
        <v>6811</v>
      </c>
      <c r="H2197">
        <v>6817</v>
      </c>
      <c r="I2197" t="s">
        <v>53</v>
      </c>
      <c r="J2197">
        <v>155325</v>
      </c>
      <c r="K2197">
        <v>3850130</v>
      </c>
      <c r="L2197">
        <v>0.87</v>
      </c>
      <c r="M2197">
        <v>7.4999999999999997E-2</v>
      </c>
    </row>
    <row r="2198" spans="1:13" x14ac:dyDescent="0.2">
      <c r="A2198" t="s">
        <v>366</v>
      </c>
      <c r="B2198" t="s">
        <v>260</v>
      </c>
      <c r="C2198">
        <v>167</v>
      </c>
      <c r="D2198">
        <v>25.672000000000001</v>
      </c>
      <c r="E2198">
        <f t="shared" si="34"/>
        <v>25.67</v>
      </c>
      <c r="F2198">
        <v>6817</v>
      </c>
      <c r="G2198">
        <v>6826</v>
      </c>
      <c r="H2198">
        <v>6857</v>
      </c>
      <c r="I2198" t="s">
        <v>53</v>
      </c>
      <c r="J2198">
        <v>258769</v>
      </c>
      <c r="K2198">
        <v>9763315</v>
      </c>
      <c r="L2198">
        <v>2.2000000000000002</v>
      </c>
      <c r="M2198">
        <v>0.19</v>
      </c>
    </row>
    <row r="2199" spans="1:13" x14ac:dyDescent="0.2">
      <c r="A2199" t="s">
        <v>366</v>
      </c>
      <c r="B2199" t="s">
        <v>261</v>
      </c>
      <c r="C2199">
        <v>168</v>
      </c>
      <c r="D2199">
        <v>25.832000000000001</v>
      </c>
      <c r="E2199">
        <f t="shared" si="34"/>
        <v>25.83</v>
      </c>
      <c r="F2199">
        <v>6857</v>
      </c>
      <c r="G2199">
        <v>6877</v>
      </c>
      <c r="H2199">
        <v>6902</v>
      </c>
      <c r="I2199" t="s">
        <v>53</v>
      </c>
      <c r="J2199">
        <v>102082</v>
      </c>
      <c r="K2199">
        <v>5625116</v>
      </c>
      <c r="L2199">
        <v>1.27</v>
      </c>
      <c r="M2199">
        <v>0.109</v>
      </c>
    </row>
    <row r="2200" spans="1:13" x14ac:dyDescent="0.2">
      <c r="A2200" t="s">
        <v>366</v>
      </c>
      <c r="B2200" t="s">
        <v>262</v>
      </c>
      <c r="C2200">
        <v>169</v>
      </c>
      <c r="D2200">
        <v>25.963999999999999</v>
      </c>
      <c r="E2200">
        <f t="shared" si="34"/>
        <v>25.96</v>
      </c>
      <c r="F2200">
        <v>6902</v>
      </c>
      <c r="G2200">
        <v>6919</v>
      </c>
      <c r="H2200">
        <v>6954</v>
      </c>
      <c r="I2200" t="s">
        <v>53</v>
      </c>
      <c r="J2200">
        <v>68065</v>
      </c>
      <c r="K2200">
        <v>3991327</v>
      </c>
      <c r="L2200">
        <v>0.9</v>
      </c>
      <c r="M2200">
        <v>7.8E-2</v>
      </c>
    </row>
    <row r="2201" spans="1:13" x14ac:dyDescent="0.2">
      <c r="A2201" t="s">
        <v>366</v>
      </c>
      <c r="B2201" t="s">
        <v>263</v>
      </c>
      <c r="C2201">
        <v>170</v>
      </c>
      <c r="D2201">
        <v>26.131</v>
      </c>
      <c r="E2201">
        <f t="shared" si="34"/>
        <v>26.13</v>
      </c>
      <c r="F2201">
        <v>6954</v>
      </c>
      <c r="G2201">
        <v>6971</v>
      </c>
      <c r="H2201">
        <v>6981</v>
      </c>
      <c r="I2201" t="s">
        <v>23</v>
      </c>
      <c r="J2201">
        <v>96882</v>
      </c>
      <c r="K2201">
        <v>3004287</v>
      </c>
      <c r="L2201">
        <v>0.68</v>
      </c>
      <c r="M2201">
        <v>5.8000000000000003E-2</v>
      </c>
    </row>
    <row r="2202" spans="1:13" x14ac:dyDescent="0.2">
      <c r="A2202" t="s">
        <v>366</v>
      </c>
      <c r="B2202" t="s">
        <v>264</v>
      </c>
      <c r="C2202">
        <v>171</v>
      </c>
      <c r="D2202">
        <v>26.184000000000001</v>
      </c>
      <c r="E2202">
        <f t="shared" si="34"/>
        <v>26.18</v>
      </c>
      <c r="F2202">
        <v>6981</v>
      </c>
      <c r="G2202">
        <v>6988</v>
      </c>
      <c r="H2202">
        <v>7002</v>
      </c>
      <c r="I2202" t="s">
        <v>23</v>
      </c>
      <c r="J2202">
        <v>94603</v>
      </c>
      <c r="K2202">
        <v>2457514</v>
      </c>
      <c r="L2202">
        <v>0.55000000000000004</v>
      </c>
      <c r="M2202">
        <v>4.8000000000000001E-2</v>
      </c>
    </row>
    <row r="2203" spans="1:13" x14ac:dyDescent="0.2">
      <c r="A2203" t="s">
        <v>366</v>
      </c>
      <c r="B2203" t="s">
        <v>265</v>
      </c>
      <c r="C2203">
        <v>172</v>
      </c>
      <c r="D2203">
        <v>26.466999999999999</v>
      </c>
      <c r="E2203">
        <f t="shared" si="34"/>
        <v>26.47</v>
      </c>
      <c r="F2203">
        <v>7027</v>
      </c>
      <c r="G2203">
        <v>7078</v>
      </c>
      <c r="H2203">
        <v>7106</v>
      </c>
      <c r="I2203" t="s">
        <v>25</v>
      </c>
      <c r="J2203">
        <v>81342</v>
      </c>
      <c r="K2203">
        <v>5352059</v>
      </c>
      <c r="L2203">
        <v>1.21</v>
      </c>
      <c r="M2203">
        <v>0.104</v>
      </c>
    </row>
    <row r="2204" spans="1:13" x14ac:dyDescent="0.2">
      <c r="A2204" t="s">
        <v>366</v>
      </c>
      <c r="B2204" t="s">
        <v>266</v>
      </c>
      <c r="C2204">
        <v>173</v>
      </c>
      <c r="D2204">
        <v>26.673999999999999</v>
      </c>
      <c r="E2204">
        <f t="shared" si="34"/>
        <v>26.67</v>
      </c>
      <c r="F2204">
        <v>7106</v>
      </c>
      <c r="G2204">
        <v>7143</v>
      </c>
      <c r="H2204">
        <v>7158</v>
      </c>
      <c r="I2204" t="s">
        <v>23</v>
      </c>
      <c r="J2204">
        <v>151919</v>
      </c>
      <c r="K2204">
        <v>7957185</v>
      </c>
      <c r="L2204">
        <v>1.79</v>
      </c>
      <c r="M2204">
        <v>0.155</v>
      </c>
    </row>
    <row r="2205" spans="1:13" x14ac:dyDescent="0.2">
      <c r="A2205" t="s">
        <v>366</v>
      </c>
      <c r="B2205" t="s">
        <v>267</v>
      </c>
      <c r="C2205">
        <v>174</v>
      </c>
      <c r="D2205">
        <v>26.763000000000002</v>
      </c>
      <c r="E2205">
        <f t="shared" si="34"/>
        <v>26.76</v>
      </c>
      <c r="F2205">
        <v>7158</v>
      </c>
      <c r="G2205">
        <v>7171</v>
      </c>
      <c r="H2205">
        <v>7189</v>
      </c>
      <c r="I2205" t="s">
        <v>23</v>
      </c>
      <c r="J2205">
        <v>111951</v>
      </c>
      <c r="K2205">
        <v>4184885</v>
      </c>
      <c r="L2205">
        <v>0.94</v>
      </c>
      <c r="M2205">
        <v>8.1000000000000003E-2</v>
      </c>
    </row>
    <row r="2206" spans="1:13" x14ac:dyDescent="0.2">
      <c r="A2206" t="s">
        <v>366</v>
      </c>
      <c r="B2206" t="s">
        <v>268</v>
      </c>
      <c r="C2206">
        <v>175</v>
      </c>
      <c r="D2206">
        <v>26.92</v>
      </c>
      <c r="E2206">
        <f t="shared" si="34"/>
        <v>26.92</v>
      </c>
      <c r="F2206">
        <v>7189</v>
      </c>
      <c r="G2206">
        <v>7221</v>
      </c>
      <c r="H2206">
        <v>7232</v>
      </c>
      <c r="I2206" t="s">
        <v>23</v>
      </c>
      <c r="J2206">
        <v>154695</v>
      </c>
      <c r="K2206">
        <v>7612984</v>
      </c>
      <c r="L2206">
        <v>1.72</v>
      </c>
      <c r="M2206">
        <v>0.14799999999999999</v>
      </c>
    </row>
    <row r="2207" spans="1:13" x14ac:dyDescent="0.2">
      <c r="A2207" t="s">
        <v>366</v>
      </c>
      <c r="B2207" t="s">
        <v>269</v>
      </c>
      <c r="C2207">
        <v>176</v>
      </c>
      <c r="D2207">
        <v>26.975999999999999</v>
      </c>
      <c r="E2207">
        <f t="shared" si="34"/>
        <v>26.98</v>
      </c>
      <c r="F2207">
        <v>7232</v>
      </c>
      <c r="G2207">
        <v>7239</v>
      </c>
      <c r="H2207">
        <v>7255</v>
      </c>
      <c r="I2207" t="s">
        <v>23</v>
      </c>
      <c r="J2207">
        <v>140081</v>
      </c>
      <c r="K2207">
        <v>4082291</v>
      </c>
      <c r="L2207">
        <v>0.92</v>
      </c>
      <c r="M2207">
        <v>7.9000000000000001E-2</v>
      </c>
    </row>
    <row r="2208" spans="1:13" x14ac:dyDescent="0.2">
      <c r="A2208" t="s">
        <v>366</v>
      </c>
      <c r="B2208" t="s">
        <v>270</v>
      </c>
      <c r="C2208">
        <v>177</v>
      </c>
      <c r="D2208">
        <v>27.067</v>
      </c>
      <c r="E2208">
        <f t="shared" si="34"/>
        <v>27.07</v>
      </c>
      <c r="F2208">
        <v>7255</v>
      </c>
      <c r="G2208">
        <v>7267</v>
      </c>
      <c r="H2208">
        <v>7285</v>
      </c>
      <c r="I2208" t="s">
        <v>23</v>
      </c>
      <c r="J2208">
        <v>64149</v>
      </c>
      <c r="K2208">
        <v>2792542</v>
      </c>
      <c r="L2208">
        <v>0.63</v>
      </c>
      <c r="M2208">
        <v>5.3999999999999999E-2</v>
      </c>
    </row>
    <row r="2209" spans="1:13" x14ac:dyDescent="0.2">
      <c r="A2209" t="s">
        <v>366</v>
      </c>
      <c r="B2209" t="s">
        <v>271</v>
      </c>
      <c r="C2209">
        <v>178</v>
      </c>
      <c r="D2209">
        <v>27.164999999999999</v>
      </c>
      <c r="E2209">
        <f t="shared" si="34"/>
        <v>27.17</v>
      </c>
      <c r="F2209">
        <v>7285</v>
      </c>
      <c r="G2209">
        <v>7298</v>
      </c>
      <c r="H2209">
        <v>7324</v>
      </c>
      <c r="I2209" t="s">
        <v>23</v>
      </c>
      <c r="J2209">
        <v>71252</v>
      </c>
      <c r="K2209">
        <v>3034262</v>
      </c>
      <c r="L2209">
        <v>0.68</v>
      </c>
      <c r="M2209">
        <v>5.8999999999999997E-2</v>
      </c>
    </row>
    <row r="2210" spans="1:13" x14ac:dyDescent="0.2">
      <c r="A2210" t="s">
        <v>366</v>
      </c>
      <c r="B2210" t="s">
        <v>272</v>
      </c>
      <c r="C2210">
        <v>179</v>
      </c>
      <c r="D2210">
        <v>27.317</v>
      </c>
      <c r="E2210">
        <f t="shared" si="34"/>
        <v>27.32</v>
      </c>
      <c r="F2210">
        <v>7324</v>
      </c>
      <c r="G2210">
        <v>7347</v>
      </c>
      <c r="H2210">
        <v>7355</v>
      </c>
      <c r="I2210" t="s">
        <v>25</v>
      </c>
      <c r="J2210">
        <v>82513</v>
      </c>
      <c r="K2210">
        <v>2520448</v>
      </c>
      <c r="L2210">
        <v>0.56999999999999995</v>
      </c>
      <c r="M2210">
        <v>4.9000000000000002E-2</v>
      </c>
    </row>
    <row r="2211" spans="1:13" x14ac:dyDescent="0.2">
      <c r="A2211" t="s">
        <v>366</v>
      </c>
      <c r="B2211" t="s">
        <v>273</v>
      </c>
      <c r="C2211">
        <v>180</v>
      </c>
      <c r="D2211">
        <v>27.382000000000001</v>
      </c>
      <c r="E2211">
        <f t="shared" si="34"/>
        <v>27.38</v>
      </c>
      <c r="F2211">
        <v>7355</v>
      </c>
      <c r="G2211">
        <v>7367</v>
      </c>
      <c r="H2211">
        <v>7381</v>
      </c>
      <c r="I2211" t="s">
        <v>23</v>
      </c>
      <c r="J2211">
        <v>83134</v>
      </c>
      <c r="K2211">
        <v>3296107</v>
      </c>
      <c r="L2211">
        <v>0.74</v>
      </c>
      <c r="M2211">
        <v>6.4000000000000001E-2</v>
      </c>
    </row>
    <row r="2212" spans="1:13" x14ac:dyDescent="0.2">
      <c r="A2212" t="s">
        <v>366</v>
      </c>
      <c r="B2212" t="s">
        <v>274</v>
      </c>
      <c r="C2212">
        <v>181</v>
      </c>
      <c r="D2212">
        <v>27.45</v>
      </c>
      <c r="E2212">
        <f t="shared" si="34"/>
        <v>27.45</v>
      </c>
      <c r="F2212">
        <v>7381</v>
      </c>
      <c r="G2212">
        <v>7389</v>
      </c>
      <c r="H2212">
        <v>7412</v>
      </c>
      <c r="I2212" t="s">
        <v>41</v>
      </c>
      <c r="J2212">
        <v>50463</v>
      </c>
      <c r="K2212">
        <v>2162896</v>
      </c>
      <c r="L2212">
        <v>0.49</v>
      </c>
      <c r="M2212">
        <v>4.2000000000000003E-2</v>
      </c>
    </row>
    <row r="2213" spans="1:13" x14ac:dyDescent="0.2">
      <c r="A2213" t="s">
        <v>366</v>
      </c>
      <c r="B2213" t="s">
        <v>275</v>
      </c>
      <c r="C2213">
        <v>182</v>
      </c>
      <c r="D2213">
        <v>27.609000000000002</v>
      </c>
      <c r="E2213">
        <f t="shared" si="34"/>
        <v>27.61</v>
      </c>
      <c r="F2213">
        <v>7418</v>
      </c>
      <c r="G2213">
        <v>7439</v>
      </c>
      <c r="H2213">
        <v>7450</v>
      </c>
      <c r="I2213" t="s">
        <v>17</v>
      </c>
      <c r="J2213">
        <v>117152</v>
      </c>
      <c r="K2213">
        <v>4180726</v>
      </c>
      <c r="L2213">
        <v>0.94</v>
      </c>
      <c r="M2213">
        <v>8.1000000000000003E-2</v>
      </c>
    </row>
    <row r="2214" spans="1:13" x14ac:dyDescent="0.2">
      <c r="A2214" t="s">
        <v>366</v>
      </c>
      <c r="B2214" t="s">
        <v>276</v>
      </c>
      <c r="C2214">
        <v>183</v>
      </c>
      <c r="D2214">
        <v>27.716000000000001</v>
      </c>
      <c r="E2214">
        <f t="shared" si="34"/>
        <v>27.72</v>
      </c>
      <c r="F2214">
        <v>7450</v>
      </c>
      <c r="G2214">
        <v>7473</v>
      </c>
      <c r="H2214">
        <v>7508</v>
      </c>
      <c r="I2214" t="s">
        <v>23</v>
      </c>
      <c r="J2214">
        <v>227579</v>
      </c>
      <c r="K2214">
        <v>10886483</v>
      </c>
      <c r="L2214">
        <v>2.4500000000000002</v>
      </c>
      <c r="M2214">
        <v>0.21099999999999999</v>
      </c>
    </row>
    <row r="2215" spans="1:13" x14ac:dyDescent="0.2">
      <c r="A2215" t="s">
        <v>366</v>
      </c>
      <c r="B2215" t="s">
        <v>277</v>
      </c>
      <c r="C2215">
        <v>184</v>
      </c>
      <c r="D2215">
        <v>27.907</v>
      </c>
      <c r="E2215">
        <f t="shared" si="34"/>
        <v>27.91</v>
      </c>
      <c r="F2215">
        <v>7508</v>
      </c>
      <c r="G2215">
        <v>7533</v>
      </c>
      <c r="H2215">
        <v>7553</v>
      </c>
      <c r="I2215" t="s">
        <v>25</v>
      </c>
      <c r="J2215">
        <v>218126</v>
      </c>
      <c r="K2215">
        <v>8565134</v>
      </c>
      <c r="L2215">
        <v>1.93</v>
      </c>
      <c r="M2215">
        <v>0.16600000000000001</v>
      </c>
    </row>
    <row r="2216" spans="1:13" x14ac:dyDescent="0.2">
      <c r="A2216" t="s">
        <v>366</v>
      </c>
      <c r="B2216" t="s">
        <v>278</v>
      </c>
      <c r="C2216">
        <v>185</v>
      </c>
      <c r="D2216">
        <v>28.041</v>
      </c>
      <c r="E2216">
        <f t="shared" si="34"/>
        <v>28.04</v>
      </c>
      <c r="F2216">
        <v>7553</v>
      </c>
      <c r="G2216">
        <v>7575</v>
      </c>
      <c r="H2216">
        <v>7593</v>
      </c>
      <c r="I2216" t="s">
        <v>23</v>
      </c>
      <c r="J2216">
        <v>133192</v>
      </c>
      <c r="K2216">
        <v>7401958</v>
      </c>
      <c r="L2216">
        <v>1.67</v>
      </c>
      <c r="M2216">
        <v>0.14399999999999999</v>
      </c>
    </row>
    <row r="2217" spans="1:13" x14ac:dyDescent="0.2">
      <c r="A2217" t="s">
        <v>366</v>
      </c>
      <c r="B2217" t="s">
        <v>279</v>
      </c>
      <c r="C2217">
        <v>186</v>
      </c>
      <c r="D2217">
        <v>28.138000000000002</v>
      </c>
      <c r="E2217">
        <f t="shared" si="34"/>
        <v>28.14</v>
      </c>
      <c r="F2217">
        <v>7593</v>
      </c>
      <c r="G2217">
        <v>7606</v>
      </c>
      <c r="H2217">
        <v>7627</v>
      </c>
      <c r="I2217" t="s">
        <v>23</v>
      </c>
      <c r="J2217">
        <v>102790</v>
      </c>
      <c r="K2217">
        <v>4775025</v>
      </c>
      <c r="L2217">
        <v>1.08</v>
      </c>
      <c r="M2217">
        <v>9.2999999999999999E-2</v>
      </c>
    </row>
    <row r="2218" spans="1:13" x14ac:dyDescent="0.2">
      <c r="A2218" t="s">
        <v>366</v>
      </c>
      <c r="B2218" t="s">
        <v>280</v>
      </c>
      <c r="C2218">
        <v>187</v>
      </c>
      <c r="D2218">
        <v>28.257999999999999</v>
      </c>
      <c r="E2218">
        <f t="shared" si="34"/>
        <v>28.26</v>
      </c>
      <c r="F2218">
        <v>7627</v>
      </c>
      <c r="G2218">
        <v>7644</v>
      </c>
      <c r="H2218">
        <v>7671</v>
      </c>
      <c r="I2218" t="s">
        <v>23</v>
      </c>
      <c r="J2218">
        <v>62081</v>
      </c>
      <c r="K2218">
        <v>3013045</v>
      </c>
      <c r="L2218">
        <v>0.68</v>
      </c>
      <c r="M2218">
        <v>5.8999999999999997E-2</v>
      </c>
    </row>
    <row r="2219" spans="1:13" x14ac:dyDescent="0.2">
      <c r="A2219" t="s">
        <v>366</v>
      </c>
      <c r="B2219" t="s">
        <v>281</v>
      </c>
      <c r="C2219">
        <v>188</v>
      </c>
      <c r="D2219">
        <v>28.404</v>
      </c>
      <c r="E2219">
        <f t="shared" si="34"/>
        <v>28.4</v>
      </c>
      <c r="F2219">
        <v>7671</v>
      </c>
      <c r="G2219">
        <v>7690</v>
      </c>
      <c r="H2219">
        <v>7699</v>
      </c>
      <c r="I2219" t="s">
        <v>25</v>
      </c>
      <c r="J2219">
        <v>38316</v>
      </c>
      <c r="K2219">
        <v>1061000</v>
      </c>
      <c r="L2219">
        <v>0.24</v>
      </c>
      <c r="M2219">
        <v>2.1000000000000001E-2</v>
      </c>
    </row>
    <row r="2220" spans="1:13" x14ac:dyDescent="0.2">
      <c r="A2220" t="s">
        <v>366</v>
      </c>
      <c r="B2220" t="s">
        <v>282</v>
      </c>
      <c r="C2220">
        <v>189</v>
      </c>
      <c r="D2220">
        <v>28.45</v>
      </c>
      <c r="E2220">
        <f t="shared" si="34"/>
        <v>28.45</v>
      </c>
      <c r="F2220">
        <v>7699</v>
      </c>
      <c r="G2220">
        <v>7705</v>
      </c>
      <c r="H2220">
        <v>7716</v>
      </c>
      <c r="I2220" t="s">
        <v>23</v>
      </c>
      <c r="J2220">
        <v>39790</v>
      </c>
      <c r="K2220">
        <v>1067089</v>
      </c>
      <c r="L2220">
        <v>0.24</v>
      </c>
      <c r="M2220">
        <v>2.1000000000000001E-2</v>
      </c>
    </row>
    <row r="2221" spans="1:13" x14ac:dyDescent="0.2">
      <c r="A2221" t="s">
        <v>366</v>
      </c>
      <c r="B2221" t="s">
        <v>283</v>
      </c>
      <c r="C2221">
        <v>190</v>
      </c>
      <c r="D2221">
        <v>28.558</v>
      </c>
      <c r="E2221">
        <f t="shared" si="34"/>
        <v>28.56</v>
      </c>
      <c r="F2221">
        <v>7716</v>
      </c>
      <c r="G2221">
        <v>7739</v>
      </c>
      <c r="H2221">
        <v>7769</v>
      </c>
      <c r="I2221" t="s">
        <v>23</v>
      </c>
      <c r="J2221">
        <v>459692</v>
      </c>
      <c r="K2221">
        <v>18308508</v>
      </c>
      <c r="L2221">
        <v>4.13</v>
      </c>
      <c r="M2221">
        <v>0.35599999999999998</v>
      </c>
    </row>
    <row r="2222" spans="1:13" x14ac:dyDescent="0.2">
      <c r="A2222" t="s">
        <v>366</v>
      </c>
      <c r="B2222" t="s">
        <v>284</v>
      </c>
      <c r="C2222">
        <v>191</v>
      </c>
      <c r="D2222">
        <v>28.693000000000001</v>
      </c>
      <c r="E2222">
        <f t="shared" si="34"/>
        <v>28.69</v>
      </c>
      <c r="F2222">
        <v>7769</v>
      </c>
      <c r="G2222">
        <v>7782</v>
      </c>
      <c r="H2222">
        <v>7815</v>
      </c>
      <c r="I2222" t="s">
        <v>23</v>
      </c>
      <c r="J2222">
        <v>159973</v>
      </c>
      <c r="K2222">
        <v>7167135</v>
      </c>
      <c r="L2222">
        <v>1.62</v>
      </c>
      <c r="M2222">
        <v>0.13900000000000001</v>
      </c>
    </row>
    <row r="2223" spans="1:13" x14ac:dyDescent="0.2">
      <c r="A2223" t="s">
        <v>366</v>
      </c>
      <c r="B2223" t="s">
        <v>285</v>
      </c>
      <c r="C2223">
        <v>192</v>
      </c>
      <c r="D2223">
        <v>28.843</v>
      </c>
      <c r="E2223">
        <f t="shared" si="34"/>
        <v>28.84</v>
      </c>
      <c r="F2223">
        <v>7815</v>
      </c>
      <c r="G2223">
        <v>7829</v>
      </c>
      <c r="H2223">
        <v>7841</v>
      </c>
      <c r="I2223" t="s">
        <v>23</v>
      </c>
      <c r="J2223">
        <v>63975</v>
      </c>
      <c r="K2223">
        <v>2628228</v>
      </c>
      <c r="L2223">
        <v>0.59</v>
      </c>
      <c r="M2223">
        <v>5.0999999999999997E-2</v>
      </c>
    </row>
    <row r="2224" spans="1:13" x14ac:dyDescent="0.2">
      <c r="A2224" t="s">
        <v>366</v>
      </c>
      <c r="B2224" t="s">
        <v>286</v>
      </c>
      <c r="C2224">
        <v>193</v>
      </c>
      <c r="D2224">
        <v>28.922000000000001</v>
      </c>
      <c r="E2224">
        <f t="shared" si="34"/>
        <v>28.92</v>
      </c>
      <c r="F2224">
        <v>7841</v>
      </c>
      <c r="G2224">
        <v>7854</v>
      </c>
      <c r="H2224">
        <v>7868</v>
      </c>
      <c r="I2224" t="s">
        <v>23</v>
      </c>
      <c r="J2224">
        <v>90310</v>
      </c>
      <c r="K2224">
        <v>3428309</v>
      </c>
      <c r="L2224">
        <v>0.77</v>
      </c>
      <c r="M2224">
        <v>6.7000000000000004E-2</v>
      </c>
    </row>
    <row r="2225" spans="1:13" x14ac:dyDescent="0.2">
      <c r="A2225" t="s">
        <v>366</v>
      </c>
      <c r="B2225" t="s">
        <v>287</v>
      </c>
      <c r="C2225">
        <v>194</v>
      </c>
      <c r="D2225">
        <v>29.003</v>
      </c>
      <c r="E2225">
        <f t="shared" si="34"/>
        <v>29</v>
      </c>
      <c r="F2225">
        <v>7868</v>
      </c>
      <c r="G2225">
        <v>7880</v>
      </c>
      <c r="H2225">
        <v>7909</v>
      </c>
      <c r="I2225" t="s">
        <v>23</v>
      </c>
      <c r="J2225">
        <v>81004</v>
      </c>
      <c r="K2225">
        <v>4162715</v>
      </c>
      <c r="L2225">
        <v>0.94</v>
      </c>
      <c r="M2225">
        <v>8.1000000000000003E-2</v>
      </c>
    </row>
    <row r="2226" spans="1:13" x14ac:dyDescent="0.2">
      <c r="A2226" t="s">
        <v>366</v>
      </c>
      <c r="B2226" t="s">
        <v>288</v>
      </c>
      <c r="C2226">
        <v>195</v>
      </c>
      <c r="D2226">
        <v>29.132000000000001</v>
      </c>
      <c r="E2226">
        <f t="shared" si="34"/>
        <v>29.13</v>
      </c>
      <c r="F2226">
        <v>7909</v>
      </c>
      <c r="G2226">
        <v>7921</v>
      </c>
      <c r="H2226">
        <v>7948</v>
      </c>
      <c r="I2226" t="s">
        <v>23</v>
      </c>
      <c r="J2226">
        <v>90178</v>
      </c>
      <c r="K2226">
        <v>4097043</v>
      </c>
      <c r="L2226">
        <v>0.92</v>
      </c>
      <c r="M2226">
        <v>0.08</v>
      </c>
    </row>
    <row r="2227" spans="1:13" x14ac:dyDescent="0.2">
      <c r="A2227" t="s">
        <v>366</v>
      </c>
      <c r="B2227" t="s">
        <v>289</v>
      </c>
      <c r="C2227">
        <v>196</v>
      </c>
      <c r="D2227">
        <v>29.443999999999999</v>
      </c>
      <c r="E2227">
        <f t="shared" si="34"/>
        <v>29.44</v>
      </c>
      <c r="F2227">
        <v>8003</v>
      </c>
      <c r="G2227">
        <v>8019</v>
      </c>
      <c r="H2227">
        <v>8037</v>
      </c>
      <c r="I2227" t="s">
        <v>23</v>
      </c>
      <c r="J2227">
        <v>78167</v>
      </c>
      <c r="K2227">
        <v>3642743</v>
      </c>
      <c r="L2227">
        <v>0.82</v>
      </c>
      <c r="M2227">
        <v>7.0999999999999994E-2</v>
      </c>
    </row>
    <row r="2228" spans="1:13" x14ac:dyDescent="0.2">
      <c r="A2228" t="s">
        <v>366</v>
      </c>
      <c r="B2228" t="s">
        <v>290</v>
      </c>
      <c r="C2228">
        <v>197</v>
      </c>
      <c r="D2228">
        <v>29.54</v>
      </c>
      <c r="E2228">
        <f t="shared" si="34"/>
        <v>29.54</v>
      </c>
      <c r="F2228">
        <v>8037</v>
      </c>
      <c r="G2228">
        <v>8050</v>
      </c>
      <c r="H2228">
        <v>8057</v>
      </c>
      <c r="I2228" t="s">
        <v>23</v>
      </c>
      <c r="J2228">
        <v>72430</v>
      </c>
      <c r="K2228">
        <v>2194949</v>
      </c>
      <c r="L2228">
        <v>0.49</v>
      </c>
      <c r="M2228">
        <v>4.2999999999999997E-2</v>
      </c>
    </row>
    <row r="2229" spans="1:13" x14ac:dyDescent="0.2">
      <c r="A2229" t="s">
        <v>366</v>
      </c>
      <c r="B2229" t="s">
        <v>291</v>
      </c>
      <c r="C2229">
        <v>198</v>
      </c>
      <c r="D2229">
        <v>29.6</v>
      </c>
      <c r="E2229">
        <f t="shared" si="34"/>
        <v>29.6</v>
      </c>
      <c r="F2229">
        <v>8057</v>
      </c>
      <c r="G2229">
        <v>8069</v>
      </c>
      <c r="H2229">
        <v>8103</v>
      </c>
      <c r="I2229" t="s">
        <v>23</v>
      </c>
      <c r="J2229">
        <v>72736</v>
      </c>
      <c r="K2229">
        <v>3747719</v>
      </c>
      <c r="L2229">
        <v>0.84</v>
      </c>
      <c r="M2229">
        <v>7.2999999999999995E-2</v>
      </c>
    </row>
    <row r="2230" spans="1:13" x14ac:dyDescent="0.2">
      <c r="A2230" t="s">
        <v>366</v>
      </c>
      <c r="B2230" t="s">
        <v>292</v>
      </c>
      <c r="C2230">
        <v>199</v>
      </c>
      <c r="D2230">
        <v>29.76</v>
      </c>
      <c r="E2230">
        <f t="shared" si="34"/>
        <v>29.76</v>
      </c>
      <c r="F2230">
        <v>8103</v>
      </c>
      <c r="G2230">
        <v>8119</v>
      </c>
      <c r="H2230">
        <v>8145</v>
      </c>
      <c r="I2230" t="s">
        <v>23</v>
      </c>
      <c r="J2230">
        <v>42331</v>
      </c>
      <c r="K2230">
        <v>2107496</v>
      </c>
      <c r="L2230">
        <v>0.48</v>
      </c>
      <c r="M2230">
        <v>4.1000000000000002E-2</v>
      </c>
    </row>
    <row r="2231" spans="1:13" x14ac:dyDescent="0.2">
      <c r="A2231" t="s">
        <v>366</v>
      </c>
      <c r="B2231" t="s">
        <v>293</v>
      </c>
      <c r="C2231">
        <v>200</v>
      </c>
      <c r="D2231">
        <v>29.887</v>
      </c>
      <c r="E2231">
        <f t="shared" si="34"/>
        <v>29.89</v>
      </c>
      <c r="F2231">
        <v>8145</v>
      </c>
      <c r="G2231">
        <v>8159</v>
      </c>
      <c r="H2231">
        <v>8166</v>
      </c>
      <c r="I2231" t="s">
        <v>23</v>
      </c>
      <c r="J2231">
        <v>51860</v>
      </c>
      <c r="K2231">
        <v>1542160</v>
      </c>
      <c r="L2231">
        <v>0.35</v>
      </c>
      <c r="M2231">
        <v>0.03</v>
      </c>
    </row>
    <row r="2232" spans="1:13" x14ac:dyDescent="0.2">
      <c r="A2232" t="s">
        <v>366</v>
      </c>
      <c r="B2232" t="s">
        <v>294</v>
      </c>
      <c r="C2232">
        <v>201</v>
      </c>
      <c r="D2232">
        <v>29.923999999999999</v>
      </c>
      <c r="E2232">
        <f t="shared" si="34"/>
        <v>29.92</v>
      </c>
      <c r="F2232">
        <v>8166</v>
      </c>
      <c r="G2232">
        <v>8171</v>
      </c>
      <c r="H2232">
        <v>8190</v>
      </c>
      <c r="I2232" t="s">
        <v>23</v>
      </c>
      <c r="J2232">
        <v>53169</v>
      </c>
      <c r="K2232">
        <v>2088646</v>
      </c>
      <c r="L2232">
        <v>0.47</v>
      </c>
      <c r="M2232">
        <v>4.1000000000000002E-2</v>
      </c>
    </row>
    <row r="2233" spans="1:13" x14ac:dyDescent="0.2">
      <c r="A2233" t="s">
        <v>366</v>
      </c>
      <c r="B2233" t="s">
        <v>295</v>
      </c>
      <c r="C2233">
        <v>202</v>
      </c>
      <c r="D2233">
        <v>30.021999999999998</v>
      </c>
      <c r="E2233">
        <f t="shared" si="34"/>
        <v>30.02</v>
      </c>
      <c r="F2233">
        <v>8190</v>
      </c>
      <c r="G2233">
        <v>8202</v>
      </c>
      <c r="H2233">
        <v>8232</v>
      </c>
      <c r="I2233" t="s">
        <v>23</v>
      </c>
      <c r="J2233">
        <v>96295</v>
      </c>
      <c r="K2233">
        <v>4514244</v>
      </c>
      <c r="L2233">
        <v>1.02</v>
      </c>
      <c r="M2233">
        <v>8.7999999999999995E-2</v>
      </c>
    </row>
    <row r="2234" spans="1:13" x14ac:dyDescent="0.2">
      <c r="A2234" t="s">
        <v>366</v>
      </c>
      <c r="B2234" t="s">
        <v>296</v>
      </c>
      <c r="C2234">
        <v>203</v>
      </c>
      <c r="D2234">
        <v>30.379000000000001</v>
      </c>
      <c r="E2234">
        <f t="shared" si="34"/>
        <v>30.38</v>
      </c>
      <c r="F2234">
        <v>8298</v>
      </c>
      <c r="G2234">
        <v>8315</v>
      </c>
      <c r="H2234">
        <v>8332</v>
      </c>
      <c r="I2234" t="s">
        <v>23</v>
      </c>
      <c r="J2234">
        <v>39630</v>
      </c>
      <c r="K2234">
        <v>1929399</v>
      </c>
      <c r="L2234">
        <v>0.43</v>
      </c>
      <c r="M2234">
        <v>3.6999999999999998E-2</v>
      </c>
    </row>
    <row r="2235" spans="1:13" x14ac:dyDescent="0.2">
      <c r="A2235" t="s">
        <v>366</v>
      </c>
      <c r="B2235" t="s">
        <v>297</v>
      </c>
      <c r="C2235">
        <v>204</v>
      </c>
      <c r="D2235">
        <v>30.597000000000001</v>
      </c>
      <c r="E2235">
        <f t="shared" si="34"/>
        <v>30.6</v>
      </c>
      <c r="F2235">
        <v>8367</v>
      </c>
      <c r="G2235">
        <v>8384</v>
      </c>
      <c r="H2235">
        <v>8411</v>
      </c>
      <c r="I2235" t="s">
        <v>23</v>
      </c>
      <c r="J2235">
        <v>35736</v>
      </c>
      <c r="K2235">
        <v>1530204</v>
      </c>
      <c r="L2235">
        <v>0.34</v>
      </c>
      <c r="M2235">
        <v>0.03</v>
      </c>
    </row>
    <row r="2236" spans="1:13" x14ac:dyDescent="0.2">
      <c r="A2236" t="s">
        <v>366</v>
      </c>
      <c r="B2236" t="s">
        <v>298</v>
      </c>
      <c r="C2236">
        <v>205</v>
      </c>
      <c r="D2236">
        <v>30.742000000000001</v>
      </c>
      <c r="E2236">
        <f t="shared" si="34"/>
        <v>30.74</v>
      </c>
      <c r="F2236">
        <v>8411</v>
      </c>
      <c r="G2236">
        <v>8430</v>
      </c>
      <c r="H2236">
        <v>8456</v>
      </c>
      <c r="I2236" t="s">
        <v>138</v>
      </c>
      <c r="J2236">
        <v>50948</v>
      </c>
      <c r="K2236">
        <v>1803332</v>
      </c>
      <c r="L2236">
        <v>0.41</v>
      </c>
      <c r="M2236">
        <v>3.5000000000000003E-2</v>
      </c>
    </row>
    <row r="2237" spans="1:13" x14ac:dyDescent="0.2">
      <c r="A2237" t="s">
        <v>366</v>
      </c>
      <c r="B2237" t="s">
        <v>299</v>
      </c>
      <c r="C2237">
        <v>206</v>
      </c>
      <c r="D2237">
        <v>30.937000000000001</v>
      </c>
      <c r="E2237">
        <f t="shared" si="34"/>
        <v>30.94</v>
      </c>
      <c r="F2237">
        <v>8463</v>
      </c>
      <c r="G2237">
        <v>8491</v>
      </c>
      <c r="H2237">
        <v>8541</v>
      </c>
      <c r="I2237" t="s">
        <v>17</v>
      </c>
      <c r="J2237">
        <v>534799</v>
      </c>
      <c r="K2237">
        <v>20482213</v>
      </c>
      <c r="L2237">
        <v>4.62</v>
      </c>
      <c r="M2237">
        <v>0.39800000000000002</v>
      </c>
    </row>
    <row r="2238" spans="1:13" x14ac:dyDescent="0.2">
      <c r="A2238" t="s">
        <v>366</v>
      </c>
      <c r="B2238" t="s">
        <v>300</v>
      </c>
      <c r="C2238">
        <v>207</v>
      </c>
      <c r="D2238">
        <v>31.154</v>
      </c>
      <c r="E2238">
        <f t="shared" si="34"/>
        <v>31.15</v>
      </c>
      <c r="F2238">
        <v>8541</v>
      </c>
      <c r="G2238">
        <v>8560</v>
      </c>
      <c r="H2238">
        <v>8572</v>
      </c>
      <c r="I2238" t="s">
        <v>23</v>
      </c>
      <c r="J2238">
        <v>53604</v>
      </c>
      <c r="K2238">
        <v>2336920</v>
      </c>
      <c r="L2238">
        <v>0.53</v>
      </c>
      <c r="M2238">
        <v>4.4999999999999998E-2</v>
      </c>
    </row>
    <row r="2239" spans="1:13" x14ac:dyDescent="0.2">
      <c r="A2239" t="s">
        <v>366</v>
      </c>
      <c r="B2239" t="s">
        <v>301</v>
      </c>
      <c r="C2239">
        <v>208</v>
      </c>
      <c r="D2239">
        <v>31.244</v>
      </c>
      <c r="E2239">
        <f t="shared" si="34"/>
        <v>31.24</v>
      </c>
      <c r="F2239">
        <v>8572</v>
      </c>
      <c r="G2239">
        <v>8588</v>
      </c>
      <c r="H2239">
        <v>8622</v>
      </c>
      <c r="I2239" t="s">
        <v>23</v>
      </c>
      <c r="J2239">
        <v>63546</v>
      </c>
      <c r="K2239">
        <v>3632653</v>
      </c>
      <c r="L2239">
        <v>0.82</v>
      </c>
      <c r="M2239">
        <v>7.0999999999999994E-2</v>
      </c>
    </row>
    <row r="2240" spans="1:13" x14ac:dyDescent="0.2">
      <c r="A2240" t="s">
        <v>366</v>
      </c>
      <c r="B2240" t="s">
        <v>302</v>
      </c>
      <c r="C2240">
        <v>209</v>
      </c>
      <c r="D2240">
        <v>31.405000000000001</v>
      </c>
      <c r="E2240">
        <f t="shared" si="34"/>
        <v>31.41</v>
      </c>
      <c r="F2240">
        <v>8622</v>
      </c>
      <c r="G2240">
        <v>8639</v>
      </c>
      <c r="H2240">
        <v>8681</v>
      </c>
      <c r="I2240" t="s">
        <v>34</v>
      </c>
      <c r="J2240">
        <v>108927</v>
      </c>
      <c r="K2240">
        <v>4086567</v>
      </c>
      <c r="L2240">
        <v>0.92</v>
      </c>
      <c r="M2240">
        <v>7.9000000000000001E-2</v>
      </c>
    </row>
    <row r="2241" spans="1:13" x14ac:dyDescent="0.2">
      <c r="A2241" t="s">
        <v>366</v>
      </c>
      <c r="B2241" t="s">
        <v>303</v>
      </c>
      <c r="C2241">
        <v>210</v>
      </c>
      <c r="D2241">
        <v>31.739000000000001</v>
      </c>
      <c r="E2241">
        <f t="shared" si="34"/>
        <v>31.74</v>
      </c>
      <c r="F2241">
        <v>8681</v>
      </c>
      <c r="G2241">
        <v>8745</v>
      </c>
      <c r="H2241">
        <v>8790</v>
      </c>
      <c r="I2241" t="s">
        <v>39</v>
      </c>
      <c r="J2241">
        <v>35583</v>
      </c>
      <c r="K2241">
        <v>2631081</v>
      </c>
      <c r="L2241">
        <v>0.59</v>
      </c>
      <c r="M2241">
        <v>5.0999999999999997E-2</v>
      </c>
    </row>
    <row r="2242" spans="1:13" x14ac:dyDescent="0.2">
      <c r="A2242" t="s">
        <v>366</v>
      </c>
      <c r="B2242" t="s">
        <v>304</v>
      </c>
      <c r="C2242">
        <v>211</v>
      </c>
      <c r="D2242">
        <v>32.387999999999998</v>
      </c>
      <c r="E2242">
        <f t="shared" si="34"/>
        <v>32.39</v>
      </c>
      <c r="F2242">
        <v>8925</v>
      </c>
      <c r="G2242">
        <v>8950</v>
      </c>
      <c r="H2242">
        <v>9000</v>
      </c>
      <c r="I2242" t="s">
        <v>77</v>
      </c>
      <c r="J2242">
        <v>57416</v>
      </c>
      <c r="K2242">
        <v>2300010</v>
      </c>
      <c r="L2242">
        <v>0.52</v>
      </c>
      <c r="M2242">
        <v>4.4999999999999998E-2</v>
      </c>
    </row>
    <row r="2243" spans="1:13" x14ac:dyDescent="0.2">
      <c r="A2243" t="s">
        <v>366</v>
      </c>
      <c r="B2243" t="s">
        <v>305</v>
      </c>
      <c r="C2243">
        <v>212</v>
      </c>
      <c r="D2243">
        <v>33.014000000000003</v>
      </c>
      <c r="E2243">
        <f t="shared" ref="E2243:E2306" si="35">ROUND(D2243,2)</f>
        <v>33.01</v>
      </c>
      <c r="F2243">
        <v>9118</v>
      </c>
      <c r="G2243">
        <v>9148</v>
      </c>
      <c r="H2243">
        <v>9164</v>
      </c>
      <c r="I2243" t="s">
        <v>77</v>
      </c>
      <c r="J2243">
        <v>42342</v>
      </c>
      <c r="K2243">
        <v>1029386</v>
      </c>
      <c r="L2243">
        <v>0.23</v>
      </c>
      <c r="M2243">
        <v>0.02</v>
      </c>
    </row>
    <row r="2244" spans="1:13" x14ac:dyDescent="0.2">
      <c r="A2244" t="s">
        <v>366</v>
      </c>
      <c r="B2244" t="s">
        <v>306</v>
      </c>
      <c r="C2244">
        <v>213</v>
      </c>
      <c r="D2244">
        <v>34.417000000000002</v>
      </c>
      <c r="E2244">
        <f t="shared" si="35"/>
        <v>34.42</v>
      </c>
      <c r="F2244">
        <v>9500</v>
      </c>
      <c r="G2244">
        <v>9592</v>
      </c>
      <c r="H2244">
        <v>9612</v>
      </c>
      <c r="I2244" t="s">
        <v>39</v>
      </c>
      <c r="J2244">
        <v>34304</v>
      </c>
      <c r="K2244">
        <v>1234490</v>
      </c>
      <c r="L2244">
        <v>0.28000000000000003</v>
      </c>
      <c r="M2244">
        <v>2.4E-2</v>
      </c>
    </row>
    <row r="2245" spans="1:13" x14ac:dyDescent="0.2">
      <c r="A2245" t="s">
        <v>366</v>
      </c>
      <c r="B2245" t="s">
        <v>307</v>
      </c>
      <c r="C2245">
        <v>214</v>
      </c>
      <c r="D2245">
        <v>34.936</v>
      </c>
      <c r="E2245">
        <f t="shared" si="35"/>
        <v>34.94</v>
      </c>
      <c r="F2245">
        <v>9743</v>
      </c>
      <c r="G2245">
        <v>9756</v>
      </c>
      <c r="H2245">
        <v>9808</v>
      </c>
      <c r="I2245" t="s">
        <v>37</v>
      </c>
      <c r="J2245">
        <v>61862</v>
      </c>
      <c r="K2245">
        <v>2098732</v>
      </c>
      <c r="L2245">
        <v>0.47</v>
      </c>
      <c r="M2245">
        <v>4.1000000000000002E-2</v>
      </c>
    </row>
    <row r="2246" spans="1:13" x14ac:dyDescent="0.2">
      <c r="A2246" t="s">
        <v>366</v>
      </c>
      <c r="B2246" t="s">
        <v>308</v>
      </c>
      <c r="C2246">
        <v>215</v>
      </c>
      <c r="D2246">
        <v>35.665999999999997</v>
      </c>
      <c r="E2246">
        <f t="shared" si="35"/>
        <v>35.67</v>
      </c>
      <c r="F2246">
        <v>9938</v>
      </c>
      <c r="G2246">
        <v>9987</v>
      </c>
      <c r="H2246">
        <v>10016</v>
      </c>
      <c r="I2246" t="s">
        <v>15</v>
      </c>
      <c r="J2246">
        <v>46207</v>
      </c>
      <c r="K2246">
        <v>1153321</v>
      </c>
      <c r="L2246">
        <v>0.26</v>
      </c>
      <c r="M2246">
        <v>2.1999999999999999E-2</v>
      </c>
    </row>
    <row r="2247" spans="1:13" x14ac:dyDescent="0.2">
      <c r="A2247" t="s">
        <v>366</v>
      </c>
      <c r="B2247" t="s">
        <v>309</v>
      </c>
      <c r="C2247">
        <v>216</v>
      </c>
      <c r="D2247">
        <v>36.110999999999997</v>
      </c>
      <c r="E2247">
        <f t="shared" si="35"/>
        <v>36.11</v>
      </c>
      <c r="F2247">
        <v>10084</v>
      </c>
      <c r="G2247">
        <v>10128</v>
      </c>
      <c r="H2247">
        <v>10136</v>
      </c>
      <c r="I2247" t="s">
        <v>34</v>
      </c>
      <c r="J2247">
        <v>41296</v>
      </c>
      <c r="K2247">
        <v>1612553</v>
      </c>
      <c r="L2247">
        <v>0.36</v>
      </c>
      <c r="M2247">
        <v>3.1E-2</v>
      </c>
    </row>
    <row r="2248" spans="1:13" x14ac:dyDescent="0.2">
      <c r="A2248" t="s">
        <v>366</v>
      </c>
      <c r="B2248" t="s">
        <v>310</v>
      </c>
      <c r="C2248">
        <v>217</v>
      </c>
      <c r="D2248">
        <v>36.164000000000001</v>
      </c>
      <c r="E2248">
        <f t="shared" si="35"/>
        <v>36.159999999999997</v>
      </c>
      <c r="F2248">
        <v>10136</v>
      </c>
      <c r="G2248">
        <v>10145</v>
      </c>
      <c r="H2248">
        <v>10156</v>
      </c>
      <c r="I2248" t="s">
        <v>34</v>
      </c>
      <c r="J2248">
        <v>67569</v>
      </c>
      <c r="K2248">
        <v>1661976</v>
      </c>
      <c r="L2248">
        <v>0.37</v>
      </c>
      <c r="M2248">
        <v>3.2000000000000001E-2</v>
      </c>
    </row>
    <row r="2249" spans="1:13" x14ac:dyDescent="0.2">
      <c r="A2249" t="s">
        <v>366</v>
      </c>
      <c r="B2249" t="s">
        <v>311</v>
      </c>
      <c r="C2249">
        <v>218</v>
      </c>
      <c r="D2249">
        <v>36.273000000000003</v>
      </c>
      <c r="E2249">
        <f t="shared" si="35"/>
        <v>36.270000000000003</v>
      </c>
      <c r="F2249">
        <v>10156</v>
      </c>
      <c r="G2249">
        <v>10179</v>
      </c>
      <c r="H2249">
        <v>10226</v>
      </c>
      <c r="I2249" t="s">
        <v>34</v>
      </c>
      <c r="J2249">
        <v>66458</v>
      </c>
      <c r="K2249">
        <v>5476067</v>
      </c>
      <c r="L2249">
        <v>1.23</v>
      </c>
      <c r="M2249">
        <v>0.106</v>
      </c>
    </row>
    <row r="2250" spans="1:13" x14ac:dyDescent="0.2">
      <c r="A2250" t="s">
        <v>366</v>
      </c>
      <c r="B2250" t="s">
        <v>312</v>
      </c>
      <c r="C2250">
        <v>219</v>
      </c>
      <c r="D2250">
        <v>36.539000000000001</v>
      </c>
      <c r="E2250">
        <f t="shared" si="35"/>
        <v>36.54</v>
      </c>
      <c r="F2250">
        <v>10255</v>
      </c>
      <c r="G2250">
        <v>10263</v>
      </c>
      <c r="H2250">
        <v>10269</v>
      </c>
      <c r="I2250" t="s">
        <v>39</v>
      </c>
      <c r="J2250">
        <v>26361</v>
      </c>
      <c r="K2250">
        <v>330238</v>
      </c>
      <c r="L2250">
        <v>7.0000000000000007E-2</v>
      </c>
      <c r="M2250">
        <v>6.0000000000000001E-3</v>
      </c>
    </row>
    <row r="2251" spans="1:13" x14ac:dyDescent="0.2">
      <c r="A2251" t="s">
        <v>366</v>
      </c>
      <c r="B2251" t="s">
        <v>313</v>
      </c>
      <c r="C2251">
        <v>220</v>
      </c>
      <c r="D2251">
        <v>36.587000000000003</v>
      </c>
      <c r="E2251">
        <f t="shared" si="35"/>
        <v>36.590000000000003</v>
      </c>
      <c r="F2251">
        <v>10269</v>
      </c>
      <c r="G2251">
        <v>10278</v>
      </c>
      <c r="H2251">
        <v>10283</v>
      </c>
      <c r="I2251" t="s">
        <v>34</v>
      </c>
      <c r="J2251">
        <v>56763</v>
      </c>
      <c r="K2251">
        <v>852783</v>
      </c>
      <c r="L2251">
        <v>0.19</v>
      </c>
      <c r="M2251">
        <v>1.7000000000000001E-2</v>
      </c>
    </row>
    <row r="2252" spans="1:13" x14ac:dyDescent="0.2">
      <c r="A2252" t="s">
        <v>366</v>
      </c>
      <c r="B2252" t="s">
        <v>314</v>
      </c>
      <c r="C2252">
        <v>221</v>
      </c>
      <c r="D2252">
        <v>36.661000000000001</v>
      </c>
      <c r="E2252">
        <f t="shared" si="35"/>
        <v>36.659999999999997</v>
      </c>
      <c r="F2252">
        <v>10283</v>
      </c>
      <c r="G2252">
        <v>10302</v>
      </c>
      <c r="H2252">
        <v>10314</v>
      </c>
      <c r="I2252" t="s">
        <v>34</v>
      </c>
      <c r="J2252">
        <v>54906</v>
      </c>
      <c r="K2252">
        <v>1804182</v>
      </c>
      <c r="L2252">
        <v>0.41</v>
      </c>
      <c r="M2252">
        <v>3.5000000000000003E-2</v>
      </c>
    </row>
    <row r="2253" spans="1:13" x14ac:dyDescent="0.2">
      <c r="A2253" t="s">
        <v>366</v>
      </c>
      <c r="B2253" t="s">
        <v>315</v>
      </c>
      <c r="C2253">
        <v>222</v>
      </c>
      <c r="D2253">
        <v>37.24</v>
      </c>
      <c r="E2253">
        <f t="shared" si="35"/>
        <v>37.24</v>
      </c>
      <c r="F2253">
        <v>10459</v>
      </c>
      <c r="G2253">
        <v>10485</v>
      </c>
      <c r="H2253">
        <v>10493</v>
      </c>
      <c r="I2253" t="s">
        <v>77</v>
      </c>
      <c r="J2253">
        <v>39786</v>
      </c>
      <c r="K2253">
        <v>1215694</v>
      </c>
      <c r="L2253">
        <v>0.27</v>
      </c>
      <c r="M2253">
        <v>2.4E-2</v>
      </c>
    </row>
    <row r="2254" spans="1:13" x14ac:dyDescent="0.2">
      <c r="A2254" t="s">
        <v>366</v>
      </c>
      <c r="B2254" t="s">
        <v>316</v>
      </c>
      <c r="C2254">
        <v>223</v>
      </c>
      <c r="D2254">
        <v>37.292000000000002</v>
      </c>
      <c r="E2254">
        <f t="shared" si="35"/>
        <v>37.29</v>
      </c>
      <c r="F2254">
        <v>10493</v>
      </c>
      <c r="G2254">
        <v>10501</v>
      </c>
      <c r="H2254">
        <v>10520</v>
      </c>
      <c r="I2254" t="s">
        <v>34</v>
      </c>
      <c r="J2254">
        <v>51937</v>
      </c>
      <c r="K2254">
        <v>1304220</v>
      </c>
      <c r="L2254">
        <v>0.28999999999999998</v>
      </c>
      <c r="M2254">
        <v>2.5000000000000001E-2</v>
      </c>
    </row>
    <row r="2255" spans="1:13" x14ac:dyDescent="0.2">
      <c r="A2255" t="s">
        <v>366</v>
      </c>
      <c r="B2255" t="s">
        <v>317</v>
      </c>
      <c r="C2255">
        <v>224</v>
      </c>
      <c r="D2255">
        <v>37.374000000000002</v>
      </c>
      <c r="E2255">
        <f t="shared" si="35"/>
        <v>37.369999999999997</v>
      </c>
      <c r="F2255">
        <v>10520</v>
      </c>
      <c r="G2255">
        <v>10527</v>
      </c>
      <c r="H2255">
        <v>10551</v>
      </c>
      <c r="I2255" t="s">
        <v>34</v>
      </c>
      <c r="J2255">
        <v>59942</v>
      </c>
      <c r="K2255">
        <v>1413359</v>
      </c>
      <c r="L2255">
        <v>0.32</v>
      </c>
      <c r="M2255">
        <v>2.7E-2</v>
      </c>
    </row>
    <row r="2256" spans="1:13" x14ac:dyDescent="0.2">
      <c r="A2256" t="s">
        <v>366</v>
      </c>
      <c r="B2256" t="s">
        <v>318</v>
      </c>
      <c r="C2256">
        <v>225</v>
      </c>
      <c r="D2256">
        <v>37.673000000000002</v>
      </c>
      <c r="E2256">
        <f t="shared" si="35"/>
        <v>37.67</v>
      </c>
      <c r="F2256">
        <v>10566</v>
      </c>
      <c r="G2256">
        <v>10622</v>
      </c>
      <c r="H2256">
        <v>10627</v>
      </c>
      <c r="I2256" t="s">
        <v>34</v>
      </c>
      <c r="J2256">
        <v>76308</v>
      </c>
      <c r="K2256">
        <v>4204006</v>
      </c>
      <c r="L2256">
        <v>0.95</v>
      </c>
      <c r="M2256">
        <v>8.2000000000000003E-2</v>
      </c>
    </row>
    <row r="2257" spans="1:13" x14ac:dyDescent="0.2">
      <c r="A2257" t="s">
        <v>366</v>
      </c>
      <c r="B2257" t="s">
        <v>319</v>
      </c>
      <c r="C2257">
        <v>226</v>
      </c>
      <c r="D2257">
        <v>37.707000000000001</v>
      </c>
      <c r="E2257">
        <f t="shared" si="35"/>
        <v>37.71</v>
      </c>
      <c r="F2257">
        <v>10627</v>
      </c>
      <c r="G2257">
        <v>10633</v>
      </c>
      <c r="H2257">
        <v>10644</v>
      </c>
      <c r="I2257" t="s">
        <v>34</v>
      </c>
      <c r="J2257">
        <v>75192</v>
      </c>
      <c r="K2257">
        <v>2008591</v>
      </c>
      <c r="L2257">
        <v>0.45</v>
      </c>
      <c r="M2257">
        <v>3.9E-2</v>
      </c>
    </row>
    <row r="2258" spans="1:13" x14ac:dyDescent="0.2">
      <c r="A2258" t="s">
        <v>366</v>
      </c>
      <c r="B2258" t="s">
        <v>320</v>
      </c>
      <c r="C2258">
        <v>227</v>
      </c>
      <c r="D2258">
        <v>37.756</v>
      </c>
      <c r="E2258">
        <f t="shared" si="35"/>
        <v>37.76</v>
      </c>
      <c r="F2258">
        <v>10644</v>
      </c>
      <c r="G2258">
        <v>10648</v>
      </c>
      <c r="H2258">
        <v>10679</v>
      </c>
      <c r="I2258" t="s">
        <v>34</v>
      </c>
      <c r="J2258">
        <v>59586</v>
      </c>
      <c r="K2258">
        <v>2853947</v>
      </c>
      <c r="L2258">
        <v>0.64</v>
      </c>
      <c r="M2258">
        <v>5.5E-2</v>
      </c>
    </row>
    <row r="2259" spans="1:13" x14ac:dyDescent="0.2">
      <c r="A2259" t="s">
        <v>366</v>
      </c>
      <c r="B2259" t="s">
        <v>321</v>
      </c>
      <c r="C2259">
        <v>228</v>
      </c>
      <c r="D2259">
        <v>37.984999999999999</v>
      </c>
      <c r="E2259">
        <f t="shared" si="35"/>
        <v>37.99</v>
      </c>
      <c r="F2259">
        <v>10693</v>
      </c>
      <c r="G2259">
        <v>10720</v>
      </c>
      <c r="H2259">
        <v>10807</v>
      </c>
      <c r="I2259" t="s">
        <v>53</v>
      </c>
      <c r="J2259">
        <v>951689</v>
      </c>
      <c r="K2259">
        <v>29805949</v>
      </c>
      <c r="L2259">
        <v>6.72</v>
      </c>
      <c r="M2259">
        <v>0.57899999999999996</v>
      </c>
    </row>
    <row r="2260" spans="1:13" x14ac:dyDescent="0.2">
      <c r="A2260" t="s">
        <v>366</v>
      </c>
      <c r="B2260" t="s">
        <v>322</v>
      </c>
      <c r="C2260">
        <v>229</v>
      </c>
      <c r="D2260">
        <v>38.451999999999998</v>
      </c>
      <c r="E2260">
        <f t="shared" si="35"/>
        <v>38.450000000000003</v>
      </c>
      <c r="F2260">
        <v>10828</v>
      </c>
      <c r="G2260">
        <v>10868</v>
      </c>
      <c r="H2260">
        <v>10910</v>
      </c>
      <c r="I2260" t="s">
        <v>53</v>
      </c>
      <c r="J2260">
        <v>75321</v>
      </c>
      <c r="K2260">
        <v>6553161</v>
      </c>
      <c r="L2260">
        <v>1.48</v>
      </c>
      <c r="M2260">
        <v>0.127</v>
      </c>
    </row>
    <row r="2261" spans="1:13" x14ac:dyDescent="0.2">
      <c r="A2261" t="s">
        <v>366</v>
      </c>
      <c r="B2261" t="s">
        <v>323</v>
      </c>
      <c r="C2261">
        <v>230</v>
      </c>
      <c r="D2261">
        <v>38.662999999999997</v>
      </c>
      <c r="E2261">
        <f t="shared" si="35"/>
        <v>38.659999999999997</v>
      </c>
      <c r="F2261">
        <v>10910</v>
      </c>
      <c r="G2261">
        <v>10935</v>
      </c>
      <c r="H2261">
        <v>10943</v>
      </c>
      <c r="I2261" t="s">
        <v>53</v>
      </c>
      <c r="J2261">
        <v>70683</v>
      </c>
      <c r="K2261">
        <v>2645136</v>
      </c>
      <c r="L2261">
        <v>0.6</v>
      </c>
      <c r="M2261">
        <v>5.0999999999999997E-2</v>
      </c>
    </row>
    <row r="2262" spans="1:13" x14ac:dyDescent="0.2">
      <c r="A2262" t="s">
        <v>366</v>
      </c>
      <c r="B2262" t="s">
        <v>325</v>
      </c>
      <c r="C2262">
        <v>231</v>
      </c>
      <c r="D2262">
        <v>38.718000000000004</v>
      </c>
      <c r="E2262">
        <f t="shared" si="35"/>
        <v>38.72</v>
      </c>
      <c r="F2262">
        <v>10943</v>
      </c>
      <c r="G2262">
        <v>10952</v>
      </c>
      <c r="H2262">
        <v>10976</v>
      </c>
      <c r="I2262" t="s">
        <v>53</v>
      </c>
      <c r="J2262">
        <v>58584</v>
      </c>
      <c r="K2262">
        <v>2568192</v>
      </c>
      <c r="L2262">
        <v>0.57999999999999996</v>
      </c>
      <c r="M2262">
        <v>0.05</v>
      </c>
    </row>
    <row r="2263" spans="1:13" x14ac:dyDescent="0.2">
      <c r="A2263" t="s">
        <v>366</v>
      </c>
      <c r="B2263" t="s">
        <v>326</v>
      </c>
      <c r="C2263">
        <v>232</v>
      </c>
      <c r="D2263">
        <v>38.820999999999998</v>
      </c>
      <c r="E2263">
        <f t="shared" si="35"/>
        <v>38.82</v>
      </c>
      <c r="F2263">
        <v>10976</v>
      </c>
      <c r="G2263">
        <v>10985</v>
      </c>
      <c r="H2263">
        <v>11025</v>
      </c>
      <c r="I2263" t="s">
        <v>53</v>
      </c>
      <c r="J2263">
        <v>56870</v>
      </c>
      <c r="K2263">
        <v>1910580</v>
      </c>
      <c r="L2263">
        <v>0.43</v>
      </c>
      <c r="M2263">
        <v>3.6999999999999998E-2</v>
      </c>
    </row>
    <row r="2264" spans="1:13" x14ac:dyDescent="0.2">
      <c r="A2264" t="s">
        <v>366</v>
      </c>
      <c r="B2264" t="s">
        <v>327</v>
      </c>
      <c r="C2264">
        <v>233</v>
      </c>
      <c r="D2264">
        <v>39.54</v>
      </c>
      <c r="E2264">
        <f t="shared" si="35"/>
        <v>39.54</v>
      </c>
      <c r="F2264">
        <v>11127</v>
      </c>
      <c r="G2264">
        <v>11212</v>
      </c>
      <c r="H2264">
        <v>11221</v>
      </c>
      <c r="I2264" t="s">
        <v>67</v>
      </c>
      <c r="J2264">
        <v>86817</v>
      </c>
      <c r="K2264">
        <v>3443102</v>
      </c>
      <c r="L2264">
        <v>0.78</v>
      </c>
      <c r="M2264">
        <v>6.7000000000000004E-2</v>
      </c>
    </row>
    <row r="2265" spans="1:13" x14ac:dyDescent="0.2">
      <c r="A2265" t="s">
        <v>366</v>
      </c>
      <c r="B2265" t="s">
        <v>328</v>
      </c>
      <c r="C2265">
        <v>234</v>
      </c>
      <c r="D2265">
        <v>39.584000000000003</v>
      </c>
      <c r="E2265">
        <f t="shared" si="35"/>
        <v>39.58</v>
      </c>
      <c r="F2265">
        <v>11221</v>
      </c>
      <c r="G2265">
        <v>11226</v>
      </c>
      <c r="H2265">
        <v>11267</v>
      </c>
      <c r="I2265" t="s">
        <v>53</v>
      </c>
      <c r="J2265">
        <v>88628</v>
      </c>
      <c r="K2265">
        <v>4001222</v>
      </c>
      <c r="L2265">
        <v>0.9</v>
      </c>
      <c r="M2265">
        <v>7.8E-2</v>
      </c>
    </row>
    <row r="2266" spans="1:13" x14ac:dyDescent="0.2">
      <c r="A2266" t="s">
        <v>366</v>
      </c>
      <c r="B2266" t="s">
        <v>329</v>
      </c>
      <c r="C2266">
        <v>235</v>
      </c>
      <c r="D2266">
        <v>39.753</v>
      </c>
      <c r="E2266">
        <f t="shared" si="35"/>
        <v>39.75</v>
      </c>
      <c r="F2266">
        <v>11267</v>
      </c>
      <c r="G2266">
        <v>11279</v>
      </c>
      <c r="H2266">
        <v>11306</v>
      </c>
      <c r="I2266" t="s">
        <v>53</v>
      </c>
      <c r="J2266">
        <v>48712</v>
      </c>
      <c r="K2266">
        <v>1401846</v>
      </c>
      <c r="L2266">
        <v>0.32</v>
      </c>
      <c r="M2266">
        <v>2.7E-2</v>
      </c>
    </row>
    <row r="2267" spans="1:13" x14ac:dyDescent="0.2">
      <c r="A2267" t="s">
        <v>366</v>
      </c>
      <c r="B2267" t="s">
        <v>331</v>
      </c>
      <c r="C2267">
        <v>236</v>
      </c>
      <c r="D2267">
        <v>39.944000000000003</v>
      </c>
      <c r="E2267">
        <f t="shared" si="35"/>
        <v>39.94</v>
      </c>
      <c r="F2267">
        <v>11306</v>
      </c>
      <c r="G2267">
        <v>11340</v>
      </c>
      <c r="H2267">
        <v>11347</v>
      </c>
      <c r="I2267" t="s">
        <v>64</v>
      </c>
      <c r="J2267">
        <v>156390</v>
      </c>
      <c r="K2267">
        <v>3096586</v>
      </c>
      <c r="L2267">
        <v>0.7</v>
      </c>
      <c r="M2267">
        <v>0.06</v>
      </c>
    </row>
    <row r="2268" spans="1:13" x14ac:dyDescent="0.2">
      <c r="A2268" t="s">
        <v>366</v>
      </c>
      <c r="B2268" t="s">
        <v>332</v>
      </c>
      <c r="C2268">
        <v>237</v>
      </c>
      <c r="D2268">
        <v>39.997999999999998</v>
      </c>
      <c r="E2268">
        <f t="shared" si="35"/>
        <v>40</v>
      </c>
      <c r="F2268">
        <v>11347</v>
      </c>
      <c r="G2268">
        <v>11357</v>
      </c>
      <c r="H2268">
        <v>11385</v>
      </c>
      <c r="I2268" t="s">
        <v>53</v>
      </c>
      <c r="J2268">
        <v>326198</v>
      </c>
      <c r="K2268">
        <v>9031834</v>
      </c>
      <c r="L2268">
        <v>2.04</v>
      </c>
      <c r="M2268">
        <v>0.17499999999999999</v>
      </c>
    </row>
    <row r="2269" spans="1:13" x14ac:dyDescent="0.2">
      <c r="A2269" t="s">
        <v>367</v>
      </c>
      <c r="B2269" t="s">
        <v>14</v>
      </c>
      <c r="C2269">
        <v>1</v>
      </c>
      <c r="D2269">
        <v>4.1790000000000003</v>
      </c>
      <c r="E2269">
        <f t="shared" si="35"/>
        <v>4.18</v>
      </c>
      <c r="F2269">
        <v>5</v>
      </c>
      <c r="G2269">
        <v>29</v>
      </c>
      <c r="H2269">
        <v>98</v>
      </c>
      <c r="I2269" t="s">
        <v>77</v>
      </c>
      <c r="J2269">
        <v>622896</v>
      </c>
      <c r="K2269">
        <v>11038047</v>
      </c>
      <c r="L2269">
        <v>12.35</v>
      </c>
      <c r="M2269">
        <v>0.66500000000000004</v>
      </c>
    </row>
    <row r="2270" spans="1:13" x14ac:dyDescent="0.2">
      <c r="A2270" t="s">
        <v>367</v>
      </c>
      <c r="B2270" t="s">
        <v>16</v>
      </c>
      <c r="C2270">
        <v>2</v>
      </c>
      <c r="D2270">
        <v>4.7160000000000002</v>
      </c>
      <c r="E2270">
        <f t="shared" si="35"/>
        <v>4.72</v>
      </c>
      <c r="F2270">
        <v>180</v>
      </c>
      <c r="G2270">
        <v>199</v>
      </c>
      <c r="H2270">
        <v>277</v>
      </c>
      <c r="I2270" t="s">
        <v>19</v>
      </c>
      <c r="J2270">
        <v>215744</v>
      </c>
      <c r="K2270">
        <v>6950064</v>
      </c>
      <c r="L2270">
        <v>7.77</v>
      </c>
      <c r="M2270">
        <v>0.41899999999999998</v>
      </c>
    </row>
    <row r="2271" spans="1:13" x14ac:dyDescent="0.2">
      <c r="A2271" t="s">
        <v>367</v>
      </c>
      <c r="B2271" t="s">
        <v>18</v>
      </c>
      <c r="C2271">
        <v>3</v>
      </c>
      <c r="D2271">
        <v>5.024</v>
      </c>
      <c r="E2271">
        <f t="shared" si="35"/>
        <v>5.0199999999999996</v>
      </c>
      <c r="F2271">
        <v>277</v>
      </c>
      <c r="G2271">
        <v>296</v>
      </c>
      <c r="H2271">
        <v>322</v>
      </c>
      <c r="I2271" t="s">
        <v>162</v>
      </c>
      <c r="J2271">
        <v>43172</v>
      </c>
      <c r="K2271">
        <v>1716809</v>
      </c>
      <c r="L2271">
        <v>1.92</v>
      </c>
      <c r="M2271">
        <v>0.10299999999999999</v>
      </c>
    </row>
    <row r="2272" spans="1:13" x14ac:dyDescent="0.2">
      <c r="A2272" t="s">
        <v>367</v>
      </c>
      <c r="B2272" t="s">
        <v>20</v>
      </c>
      <c r="C2272">
        <v>4</v>
      </c>
      <c r="D2272">
        <v>5.8449999999999998</v>
      </c>
      <c r="E2272">
        <f t="shared" si="35"/>
        <v>5.85</v>
      </c>
      <c r="F2272">
        <v>484</v>
      </c>
      <c r="G2272">
        <v>556</v>
      </c>
      <c r="H2272">
        <v>584</v>
      </c>
      <c r="I2272" t="s">
        <v>162</v>
      </c>
      <c r="J2272">
        <v>931398</v>
      </c>
      <c r="K2272">
        <v>62813018</v>
      </c>
      <c r="L2272">
        <v>70.260000000000005</v>
      </c>
      <c r="M2272">
        <v>3.786</v>
      </c>
    </row>
    <row r="2273" spans="1:13" x14ac:dyDescent="0.2">
      <c r="A2273" t="s">
        <v>367</v>
      </c>
      <c r="B2273" t="s">
        <v>22</v>
      </c>
      <c r="C2273">
        <v>5</v>
      </c>
      <c r="D2273">
        <v>5.9749999999999996</v>
      </c>
      <c r="E2273">
        <f t="shared" si="35"/>
        <v>5.98</v>
      </c>
      <c r="F2273">
        <v>584</v>
      </c>
      <c r="G2273">
        <v>597</v>
      </c>
      <c r="H2273">
        <v>603</v>
      </c>
      <c r="I2273" t="s">
        <v>23</v>
      </c>
      <c r="J2273">
        <v>835650</v>
      </c>
      <c r="K2273">
        <v>28007935</v>
      </c>
      <c r="L2273">
        <v>31.33</v>
      </c>
      <c r="M2273">
        <v>1.6879999999999999</v>
      </c>
    </row>
    <row r="2274" spans="1:13" x14ac:dyDescent="0.2">
      <c r="A2274" t="s">
        <v>367</v>
      </c>
      <c r="B2274" t="s">
        <v>24</v>
      </c>
      <c r="C2274">
        <v>6</v>
      </c>
      <c r="D2274">
        <v>6.02</v>
      </c>
      <c r="E2274">
        <f t="shared" si="35"/>
        <v>6.02</v>
      </c>
      <c r="F2274">
        <v>603</v>
      </c>
      <c r="G2274">
        <v>611</v>
      </c>
      <c r="H2274">
        <v>639</v>
      </c>
      <c r="I2274" t="s">
        <v>23</v>
      </c>
      <c r="J2274">
        <v>851562</v>
      </c>
      <c r="K2274">
        <v>28139196</v>
      </c>
      <c r="L2274">
        <v>31.48</v>
      </c>
      <c r="M2274">
        <v>1.696</v>
      </c>
    </row>
    <row r="2275" spans="1:13" x14ac:dyDescent="0.2">
      <c r="A2275" t="s">
        <v>367</v>
      </c>
      <c r="B2275" t="s">
        <v>26</v>
      </c>
      <c r="C2275">
        <v>7</v>
      </c>
      <c r="D2275">
        <v>6.2480000000000002</v>
      </c>
      <c r="E2275">
        <f t="shared" si="35"/>
        <v>6.25</v>
      </c>
      <c r="F2275">
        <v>667</v>
      </c>
      <c r="G2275">
        <v>684</v>
      </c>
      <c r="H2275">
        <v>708</v>
      </c>
      <c r="I2275" t="s">
        <v>23</v>
      </c>
      <c r="J2275">
        <v>102265</v>
      </c>
      <c r="K2275">
        <v>3520046</v>
      </c>
      <c r="L2275">
        <v>3.94</v>
      </c>
      <c r="M2275">
        <v>0.21199999999999999</v>
      </c>
    </row>
    <row r="2276" spans="1:13" x14ac:dyDescent="0.2">
      <c r="A2276" t="s">
        <v>367</v>
      </c>
      <c r="B2276" t="s">
        <v>27</v>
      </c>
      <c r="C2276">
        <v>8</v>
      </c>
      <c r="D2276">
        <v>6.6970000000000001</v>
      </c>
      <c r="E2276">
        <f t="shared" si="35"/>
        <v>6.7</v>
      </c>
      <c r="F2276">
        <v>815</v>
      </c>
      <c r="G2276">
        <v>825</v>
      </c>
      <c r="H2276">
        <v>872</v>
      </c>
      <c r="I2276" t="s">
        <v>138</v>
      </c>
      <c r="J2276">
        <v>47770</v>
      </c>
      <c r="K2276">
        <v>1952227</v>
      </c>
      <c r="L2276">
        <v>2.1800000000000002</v>
      </c>
      <c r="M2276">
        <v>0.11799999999999999</v>
      </c>
    </row>
    <row r="2277" spans="1:13" x14ac:dyDescent="0.2">
      <c r="A2277" t="s">
        <v>367</v>
      </c>
      <c r="B2277" t="s">
        <v>28</v>
      </c>
      <c r="C2277">
        <v>9</v>
      </c>
      <c r="D2277">
        <v>7.359</v>
      </c>
      <c r="E2277">
        <f t="shared" si="35"/>
        <v>7.36</v>
      </c>
      <c r="F2277">
        <v>995</v>
      </c>
      <c r="G2277">
        <v>1035</v>
      </c>
      <c r="H2277">
        <v>1060</v>
      </c>
      <c r="I2277" t="s">
        <v>17</v>
      </c>
      <c r="J2277">
        <v>64532</v>
      </c>
      <c r="K2277">
        <v>3801778</v>
      </c>
      <c r="L2277">
        <v>4.25</v>
      </c>
      <c r="M2277">
        <v>0.22900000000000001</v>
      </c>
    </row>
    <row r="2278" spans="1:13" x14ac:dyDescent="0.2">
      <c r="A2278" t="s">
        <v>367</v>
      </c>
      <c r="B2278" t="s">
        <v>30</v>
      </c>
      <c r="C2278">
        <v>10</v>
      </c>
      <c r="D2278">
        <v>7.4770000000000003</v>
      </c>
      <c r="E2278">
        <f t="shared" si="35"/>
        <v>7.48</v>
      </c>
      <c r="F2278">
        <v>1060</v>
      </c>
      <c r="G2278">
        <v>1072</v>
      </c>
      <c r="H2278">
        <v>1085</v>
      </c>
      <c r="I2278" t="s">
        <v>23</v>
      </c>
      <c r="J2278">
        <v>42534</v>
      </c>
      <c r="K2278">
        <v>1601188</v>
      </c>
      <c r="L2278">
        <v>1.79</v>
      </c>
      <c r="M2278">
        <v>9.7000000000000003E-2</v>
      </c>
    </row>
    <row r="2279" spans="1:13" x14ac:dyDescent="0.2">
      <c r="A2279" t="s">
        <v>367</v>
      </c>
      <c r="B2279" t="s">
        <v>32</v>
      </c>
      <c r="C2279">
        <v>11</v>
      </c>
      <c r="D2279">
        <v>7.5529999999999999</v>
      </c>
      <c r="E2279">
        <f t="shared" si="35"/>
        <v>7.55</v>
      </c>
      <c r="F2279">
        <v>1085</v>
      </c>
      <c r="G2279">
        <v>1096</v>
      </c>
      <c r="H2279">
        <v>1103</v>
      </c>
      <c r="I2279" t="s">
        <v>23</v>
      </c>
      <c r="J2279">
        <v>42610</v>
      </c>
      <c r="K2279">
        <v>1171160</v>
      </c>
      <c r="L2279">
        <v>1.31</v>
      </c>
      <c r="M2279">
        <v>7.0999999999999994E-2</v>
      </c>
    </row>
    <row r="2280" spans="1:13" x14ac:dyDescent="0.2">
      <c r="A2280" t="s">
        <v>367</v>
      </c>
      <c r="B2280" t="s">
        <v>33</v>
      </c>
      <c r="C2280">
        <v>12</v>
      </c>
      <c r="D2280">
        <v>7.5979999999999999</v>
      </c>
      <c r="E2280">
        <f t="shared" si="35"/>
        <v>7.6</v>
      </c>
      <c r="F2280">
        <v>1103</v>
      </c>
      <c r="G2280">
        <v>1110</v>
      </c>
      <c r="H2280">
        <v>1120</v>
      </c>
      <c r="I2280" t="s">
        <v>23</v>
      </c>
      <c r="J2280">
        <v>42190</v>
      </c>
      <c r="K2280">
        <v>1050043</v>
      </c>
      <c r="L2280">
        <v>1.17</v>
      </c>
      <c r="M2280">
        <v>6.3E-2</v>
      </c>
    </row>
    <row r="2281" spans="1:13" x14ac:dyDescent="0.2">
      <c r="A2281" t="s">
        <v>367</v>
      </c>
      <c r="B2281" t="s">
        <v>35</v>
      </c>
      <c r="C2281">
        <v>13</v>
      </c>
      <c r="D2281">
        <v>7.9059999999999997</v>
      </c>
      <c r="E2281">
        <f t="shared" si="35"/>
        <v>7.91</v>
      </c>
      <c r="F2281">
        <v>1196</v>
      </c>
      <c r="G2281">
        <v>1208</v>
      </c>
      <c r="H2281">
        <v>1235</v>
      </c>
      <c r="I2281" t="s">
        <v>25</v>
      </c>
      <c r="J2281">
        <v>41113</v>
      </c>
      <c r="K2281">
        <v>1661040</v>
      </c>
      <c r="L2281">
        <v>1.86</v>
      </c>
      <c r="M2281">
        <v>0.1</v>
      </c>
    </row>
    <row r="2282" spans="1:13" x14ac:dyDescent="0.2">
      <c r="A2282" t="s">
        <v>367</v>
      </c>
      <c r="B2282" t="s">
        <v>36</v>
      </c>
      <c r="C2282">
        <v>14</v>
      </c>
      <c r="D2282">
        <v>8.4550000000000001</v>
      </c>
      <c r="E2282">
        <f t="shared" si="35"/>
        <v>8.4600000000000009</v>
      </c>
      <c r="F2282">
        <v>1365</v>
      </c>
      <c r="G2282">
        <v>1381</v>
      </c>
      <c r="H2282">
        <v>1424</v>
      </c>
      <c r="I2282" t="s">
        <v>23</v>
      </c>
      <c r="J2282">
        <v>150671</v>
      </c>
      <c r="K2282">
        <v>8342176</v>
      </c>
      <c r="L2282">
        <v>9.33</v>
      </c>
      <c r="M2282">
        <v>0.503</v>
      </c>
    </row>
    <row r="2283" spans="1:13" x14ac:dyDescent="0.2">
      <c r="A2283" t="s">
        <v>367</v>
      </c>
      <c r="B2283" t="s">
        <v>38</v>
      </c>
      <c r="C2283">
        <v>15</v>
      </c>
      <c r="D2283">
        <v>8.64</v>
      </c>
      <c r="E2283">
        <f t="shared" si="35"/>
        <v>8.64</v>
      </c>
      <c r="F2283">
        <v>1424</v>
      </c>
      <c r="G2283">
        <v>1440</v>
      </c>
      <c r="H2283">
        <v>1453</v>
      </c>
      <c r="I2283" t="s">
        <v>135</v>
      </c>
      <c r="J2283">
        <v>149196</v>
      </c>
      <c r="K2283">
        <v>5679499</v>
      </c>
      <c r="L2283">
        <v>6.35</v>
      </c>
      <c r="M2283">
        <v>0.34200000000000003</v>
      </c>
    </row>
    <row r="2284" spans="1:13" x14ac:dyDescent="0.2">
      <c r="A2284" t="s">
        <v>367</v>
      </c>
      <c r="B2284" t="s">
        <v>40</v>
      </c>
      <c r="C2284">
        <v>16</v>
      </c>
      <c r="D2284">
        <v>8.875</v>
      </c>
      <c r="E2284">
        <f t="shared" si="35"/>
        <v>8.8800000000000008</v>
      </c>
      <c r="F2284">
        <v>1453</v>
      </c>
      <c r="G2284">
        <v>1514</v>
      </c>
      <c r="H2284">
        <v>1549</v>
      </c>
      <c r="I2284" t="s">
        <v>135</v>
      </c>
      <c r="J2284">
        <v>1122545</v>
      </c>
      <c r="K2284">
        <v>89399320</v>
      </c>
      <c r="L2284">
        <v>100</v>
      </c>
      <c r="M2284">
        <v>5.3890000000000002</v>
      </c>
    </row>
    <row r="2285" spans="1:13" x14ac:dyDescent="0.2">
      <c r="A2285" t="s">
        <v>367</v>
      </c>
      <c r="B2285" t="s">
        <v>42</v>
      </c>
      <c r="C2285">
        <v>17</v>
      </c>
      <c r="D2285">
        <v>9.01</v>
      </c>
      <c r="E2285">
        <f t="shared" si="35"/>
        <v>9.01</v>
      </c>
      <c r="F2285">
        <v>1549</v>
      </c>
      <c r="G2285">
        <v>1557</v>
      </c>
      <c r="H2285">
        <v>1614</v>
      </c>
      <c r="I2285" t="s">
        <v>135</v>
      </c>
      <c r="J2285">
        <v>372253</v>
      </c>
      <c r="K2285">
        <v>19914241</v>
      </c>
      <c r="L2285">
        <v>22.28</v>
      </c>
      <c r="M2285">
        <v>1.2</v>
      </c>
    </row>
    <row r="2286" spans="1:13" x14ac:dyDescent="0.2">
      <c r="A2286" t="s">
        <v>367</v>
      </c>
      <c r="B2286" t="s">
        <v>43</v>
      </c>
      <c r="C2286">
        <v>18</v>
      </c>
      <c r="D2286">
        <v>9.2289999999999992</v>
      </c>
      <c r="E2286">
        <f t="shared" si="35"/>
        <v>9.23</v>
      </c>
      <c r="F2286">
        <v>1614</v>
      </c>
      <c r="G2286">
        <v>1626</v>
      </c>
      <c r="H2286">
        <v>1647</v>
      </c>
      <c r="I2286" t="s">
        <v>135</v>
      </c>
      <c r="J2286">
        <v>121228</v>
      </c>
      <c r="K2286">
        <v>3472211</v>
      </c>
      <c r="L2286">
        <v>3.88</v>
      </c>
      <c r="M2286">
        <v>0.20899999999999999</v>
      </c>
    </row>
    <row r="2287" spans="1:13" x14ac:dyDescent="0.2">
      <c r="A2287" t="s">
        <v>367</v>
      </c>
      <c r="B2287" t="s">
        <v>45</v>
      </c>
      <c r="C2287">
        <v>19</v>
      </c>
      <c r="D2287">
        <v>9.3719999999999999</v>
      </c>
      <c r="E2287">
        <f t="shared" si="35"/>
        <v>9.3699999999999992</v>
      </c>
      <c r="F2287">
        <v>1647</v>
      </c>
      <c r="G2287">
        <v>1671</v>
      </c>
      <c r="H2287">
        <v>1718</v>
      </c>
      <c r="I2287" t="s">
        <v>23</v>
      </c>
      <c r="J2287">
        <v>331073</v>
      </c>
      <c r="K2287">
        <v>13441733</v>
      </c>
      <c r="L2287">
        <v>15.04</v>
      </c>
      <c r="M2287">
        <v>0.81</v>
      </c>
    </row>
    <row r="2288" spans="1:13" x14ac:dyDescent="0.2">
      <c r="A2288" t="s">
        <v>367</v>
      </c>
      <c r="B2288" t="s">
        <v>47</v>
      </c>
      <c r="C2288">
        <v>20</v>
      </c>
      <c r="D2288">
        <v>10.090999999999999</v>
      </c>
      <c r="E2288">
        <f t="shared" si="35"/>
        <v>10.09</v>
      </c>
      <c r="F2288">
        <v>1846</v>
      </c>
      <c r="G2288">
        <v>1899</v>
      </c>
      <c r="H2288">
        <v>1912</v>
      </c>
      <c r="I2288" t="s">
        <v>17</v>
      </c>
      <c r="J2288">
        <v>69857</v>
      </c>
      <c r="K2288">
        <v>2818748</v>
      </c>
      <c r="L2288">
        <v>3.15</v>
      </c>
      <c r="M2288">
        <v>0.17</v>
      </c>
    </row>
    <row r="2289" spans="1:13" x14ac:dyDescent="0.2">
      <c r="A2289" t="s">
        <v>367</v>
      </c>
      <c r="B2289" t="s">
        <v>49</v>
      </c>
      <c r="C2289">
        <v>21</v>
      </c>
      <c r="D2289">
        <v>10.193</v>
      </c>
      <c r="E2289">
        <f t="shared" si="35"/>
        <v>10.19</v>
      </c>
      <c r="F2289">
        <v>1912</v>
      </c>
      <c r="G2289">
        <v>1931</v>
      </c>
      <c r="H2289">
        <v>1987</v>
      </c>
      <c r="I2289" t="s">
        <v>134</v>
      </c>
      <c r="J2289">
        <v>210960</v>
      </c>
      <c r="K2289">
        <v>12178464</v>
      </c>
      <c r="L2289">
        <v>13.62</v>
      </c>
      <c r="M2289">
        <v>0.73399999999999999</v>
      </c>
    </row>
    <row r="2290" spans="1:13" x14ac:dyDescent="0.2">
      <c r="A2290" t="s">
        <v>367</v>
      </c>
      <c r="B2290" t="s">
        <v>50</v>
      </c>
      <c r="C2290">
        <v>22</v>
      </c>
      <c r="D2290">
        <v>10.465999999999999</v>
      </c>
      <c r="E2290">
        <f t="shared" si="35"/>
        <v>10.47</v>
      </c>
      <c r="F2290">
        <v>1987</v>
      </c>
      <c r="G2290">
        <v>2017</v>
      </c>
      <c r="H2290">
        <v>2084</v>
      </c>
      <c r="I2290" t="s">
        <v>134</v>
      </c>
      <c r="J2290">
        <v>214718</v>
      </c>
      <c r="K2290">
        <v>15121382</v>
      </c>
      <c r="L2290">
        <v>16.91</v>
      </c>
      <c r="M2290">
        <v>0.91200000000000003</v>
      </c>
    </row>
    <row r="2291" spans="1:13" x14ac:dyDescent="0.2">
      <c r="A2291" t="s">
        <v>367</v>
      </c>
      <c r="B2291" t="s">
        <v>52</v>
      </c>
      <c r="C2291">
        <v>23</v>
      </c>
      <c r="D2291">
        <v>10.792999999999999</v>
      </c>
      <c r="E2291">
        <f t="shared" si="35"/>
        <v>10.79</v>
      </c>
      <c r="F2291">
        <v>2084</v>
      </c>
      <c r="G2291">
        <v>2121</v>
      </c>
      <c r="H2291">
        <v>2155</v>
      </c>
      <c r="I2291" t="s">
        <v>107</v>
      </c>
      <c r="J2291">
        <v>179506</v>
      </c>
      <c r="K2291">
        <v>11066633</v>
      </c>
      <c r="L2291">
        <v>12.38</v>
      </c>
      <c r="M2291">
        <v>0.66700000000000004</v>
      </c>
    </row>
    <row r="2292" spans="1:13" x14ac:dyDescent="0.2">
      <c r="A2292" t="s">
        <v>367</v>
      </c>
      <c r="B2292" t="s">
        <v>54</v>
      </c>
      <c r="C2292">
        <v>24</v>
      </c>
      <c r="D2292">
        <v>10.992000000000001</v>
      </c>
      <c r="E2292">
        <f t="shared" si="35"/>
        <v>10.99</v>
      </c>
      <c r="F2292">
        <v>2155</v>
      </c>
      <c r="G2292">
        <v>2184</v>
      </c>
      <c r="H2292">
        <v>2227</v>
      </c>
      <c r="I2292" t="s">
        <v>107</v>
      </c>
      <c r="J2292">
        <v>108604</v>
      </c>
      <c r="K2292">
        <v>9719946</v>
      </c>
      <c r="L2292">
        <v>10.87</v>
      </c>
      <c r="M2292">
        <v>0.58599999999999997</v>
      </c>
    </row>
    <row r="2293" spans="1:13" x14ac:dyDescent="0.2">
      <c r="A2293" t="s">
        <v>367</v>
      </c>
      <c r="B2293" t="s">
        <v>56</v>
      </c>
      <c r="C2293">
        <v>25</v>
      </c>
      <c r="D2293">
        <v>11.582000000000001</v>
      </c>
      <c r="E2293">
        <f t="shared" si="35"/>
        <v>11.58</v>
      </c>
      <c r="F2293">
        <v>2295</v>
      </c>
      <c r="G2293">
        <v>2370</v>
      </c>
      <c r="H2293">
        <v>2417</v>
      </c>
      <c r="I2293" t="s">
        <v>110</v>
      </c>
      <c r="J2293">
        <v>605240</v>
      </c>
      <c r="K2293">
        <v>32202904</v>
      </c>
      <c r="L2293">
        <v>36.020000000000003</v>
      </c>
      <c r="M2293">
        <v>1.9410000000000001</v>
      </c>
    </row>
    <row r="2294" spans="1:13" x14ac:dyDescent="0.2">
      <c r="A2294" t="s">
        <v>367</v>
      </c>
      <c r="B2294" t="s">
        <v>57</v>
      </c>
      <c r="C2294">
        <v>26</v>
      </c>
      <c r="D2294">
        <v>11.867000000000001</v>
      </c>
      <c r="E2294">
        <f t="shared" si="35"/>
        <v>11.87</v>
      </c>
      <c r="F2294">
        <v>2417</v>
      </c>
      <c r="G2294">
        <v>2460</v>
      </c>
      <c r="H2294">
        <v>2496</v>
      </c>
      <c r="I2294" t="s">
        <v>107</v>
      </c>
      <c r="J2294">
        <v>439325</v>
      </c>
      <c r="K2294">
        <v>32483345</v>
      </c>
      <c r="L2294">
        <v>36.340000000000003</v>
      </c>
      <c r="M2294">
        <v>1.958</v>
      </c>
    </row>
    <row r="2295" spans="1:13" x14ac:dyDescent="0.2">
      <c r="A2295" t="s">
        <v>367</v>
      </c>
      <c r="B2295" t="s">
        <v>59</v>
      </c>
      <c r="C2295">
        <v>27</v>
      </c>
      <c r="D2295">
        <v>12.026</v>
      </c>
      <c r="E2295">
        <f t="shared" si="35"/>
        <v>12.03</v>
      </c>
      <c r="F2295">
        <v>2496</v>
      </c>
      <c r="G2295">
        <v>2511</v>
      </c>
      <c r="H2295">
        <v>2536</v>
      </c>
      <c r="I2295" t="s">
        <v>107</v>
      </c>
      <c r="J2295">
        <v>284174</v>
      </c>
      <c r="K2295">
        <v>14973814</v>
      </c>
      <c r="L2295">
        <v>16.75</v>
      </c>
      <c r="M2295">
        <v>0.90300000000000002</v>
      </c>
    </row>
    <row r="2296" spans="1:13" x14ac:dyDescent="0.2">
      <c r="A2296" t="s">
        <v>367</v>
      </c>
      <c r="B2296" t="s">
        <v>61</v>
      </c>
      <c r="C2296">
        <v>28</v>
      </c>
      <c r="D2296">
        <v>12.182</v>
      </c>
      <c r="E2296">
        <f t="shared" si="35"/>
        <v>12.18</v>
      </c>
      <c r="F2296">
        <v>2536</v>
      </c>
      <c r="G2296">
        <v>2560</v>
      </c>
      <c r="H2296">
        <v>2602</v>
      </c>
      <c r="I2296" t="s">
        <v>23</v>
      </c>
      <c r="J2296">
        <v>360707</v>
      </c>
      <c r="K2296">
        <v>21917273</v>
      </c>
      <c r="L2296">
        <v>24.52</v>
      </c>
      <c r="M2296">
        <v>1.321</v>
      </c>
    </row>
    <row r="2297" spans="1:13" x14ac:dyDescent="0.2">
      <c r="A2297" t="s">
        <v>367</v>
      </c>
      <c r="B2297" t="s">
        <v>62</v>
      </c>
      <c r="C2297">
        <v>29</v>
      </c>
      <c r="D2297">
        <v>12.396000000000001</v>
      </c>
      <c r="E2297">
        <f t="shared" si="35"/>
        <v>12.4</v>
      </c>
      <c r="F2297">
        <v>2602</v>
      </c>
      <c r="G2297">
        <v>2628</v>
      </c>
      <c r="H2297">
        <v>2658</v>
      </c>
      <c r="I2297" t="s">
        <v>44</v>
      </c>
      <c r="J2297">
        <v>335636</v>
      </c>
      <c r="K2297">
        <v>17847283</v>
      </c>
      <c r="L2297">
        <v>19.96</v>
      </c>
      <c r="M2297">
        <v>1.0760000000000001</v>
      </c>
    </row>
    <row r="2298" spans="1:13" x14ac:dyDescent="0.2">
      <c r="A2298" t="s">
        <v>367</v>
      </c>
      <c r="B2298" t="s">
        <v>63</v>
      </c>
      <c r="C2298">
        <v>30</v>
      </c>
      <c r="D2298">
        <v>12.54</v>
      </c>
      <c r="E2298">
        <f t="shared" si="35"/>
        <v>12.54</v>
      </c>
      <c r="F2298">
        <v>2658</v>
      </c>
      <c r="G2298">
        <v>2673</v>
      </c>
      <c r="H2298">
        <v>2709</v>
      </c>
      <c r="I2298" t="s">
        <v>34</v>
      </c>
      <c r="J2298">
        <v>605556</v>
      </c>
      <c r="K2298">
        <v>28277498</v>
      </c>
      <c r="L2298">
        <v>31.63</v>
      </c>
      <c r="M2298">
        <v>1.7050000000000001</v>
      </c>
    </row>
    <row r="2299" spans="1:13" x14ac:dyDescent="0.2">
      <c r="A2299" t="s">
        <v>367</v>
      </c>
      <c r="B2299" t="s">
        <v>65</v>
      </c>
      <c r="C2299">
        <v>31</v>
      </c>
      <c r="D2299">
        <v>12.677</v>
      </c>
      <c r="E2299">
        <f t="shared" si="35"/>
        <v>12.68</v>
      </c>
      <c r="F2299">
        <v>2709</v>
      </c>
      <c r="G2299">
        <v>2717</v>
      </c>
      <c r="H2299">
        <v>2747</v>
      </c>
      <c r="I2299" t="s">
        <v>34</v>
      </c>
      <c r="J2299">
        <v>134634</v>
      </c>
      <c r="K2299">
        <v>6440475</v>
      </c>
      <c r="L2299">
        <v>7.2</v>
      </c>
      <c r="M2299">
        <v>0.38800000000000001</v>
      </c>
    </row>
    <row r="2300" spans="1:13" x14ac:dyDescent="0.2">
      <c r="A2300" t="s">
        <v>367</v>
      </c>
      <c r="B2300" t="s">
        <v>66</v>
      </c>
      <c r="C2300">
        <v>32</v>
      </c>
      <c r="D2300">
        <v>12.845000000000001</v>
      </c>
      <c r="E2300">
        <f t="shared" si="35"/>
        <v>12.85</v>
      </c>
      <c r="F2300">
        <v>2747</v>
      </c>
      <c r="G2300">
        <v>2770</v>
      </c>
      <c r="H2300">
        <v>2781</v>
      </c>
      <c r="I2300" t="s">
        <v>34</v>
      </c>
      <c r="J2300">
        <v>146262</v>
      </c>
      <c r="K2300">
        <v>6758101</v>
      </c>
      <c r="L2300">
        <v>7.56</v>
      </c>
      <c r="M2300">
        <v>0.40699999999999997</v>
      </c>
    </row>
    <row r="2301" spans="1:13" x14ac:dyDescent="0.2">
      <c r="A2301" t="s">
        <v>367</v>
      </c>
      <c r="B2301" t="s">
        <v>68</v>
      </c>
      <c r="C2301">
        <v>33</v>
      </c>
      <c r="D2301">
        <v>12.917999999999999</v>
      </c>
      <c r="E2301">
        <f t="shared" si="35"/>
        <v>12.92</v>
      </c>
      <c r="F2301">
        <v>2781</v>
      </c>
      <c r="G2301">
        <v>2793</v>
      </c>
      <c r="H2301">
        <v>2809</v>
      </c>
      <c r="I2301" t="s">
        <v>53</v>
      </c>
      <c r="J2301">
        <v>123275</v>
      </c>
      <c r="K2301">
        <v>5239868</v>
      </c>
      <c r="L2301">
        <v>5.86</v>
      </c>
      <c r="M2301">
        <v>0.316</v>
      </c>
    </row>
    <row r="2302" spans="1:13" x14ac:dyDescent="0.2">
      <c r="A2302" t="s">
        <v>367</v>
      </c>
      <c r="B2302" t="s">
        <v>69</v>
      </c>
      <c r="C2302">
        <v>34</v>
      </c>
      <c r="D2302">
        <v>13.013999999999999</v>
      </c>
      <c r="E2302">
        <f t="shared" si="35"/>
        <v>13.01</v>
      </c>
      <c r="F2302">
        <v>2809</v>
      </c>
      <c r="G2302">
        <v>2823</v>
      </c>
      <c r="H2302">
        <v>2830</v>
      </c>
      <c r="I2302" t="s">
        <v>135</v>
      </c>
      <c r="J2302">
        <v>123078</v>
      </c>
      <c r="K2302">
        <v>3855233</v>
      </c>
      <c r="L2302">
        <v>4.3099999999999996</v>
      </c>
      <c r="M2302">
        <v>0.23200000000000001</v>
      </c>
    </row>
    <row r="2303" spans="1:13" x14ac:dyDescent="0.2">
      <c r="A2303" t="s">
        <v>367</v>
      </c>
      <c r="B2303" t="s">
        <v>70</v>
      </c>
      <c r="C2303">
        <v>35</v>
      </c>
      <c r="D2303">
        <v>13.115</v>
      </c>
      <c r="E2303">
        <f t="shared" si="35"/>
        <v>13.12</v>
      </c>
      <c r="F2303">
        <v>2830</v>
      </c>
      <c r="G2303">
        <v>2855</v>
      </c>
      <c r="H2303">
        <v>2908</v>
      </c>
      <c r="I2303" t="s">
        <v>135</v>
      </c>
      <c r="J2303">
        <v>321673</v>
      </c>
      <c r="K2303">
        <v>22328169</v>
      </c>
      <c r="L2303">
        <v>24.98</v>
      </c>
      <c r="M2303">
        <v>1.3460000000000001</v>
      </c>
    </row>
    <row r="2304" spans="1:13" x14ac:dyDescent="0.2">
      <c r="A2304" t="s">
        <v>367</v>
      </c>
      <c r="B2304" t="s">
        <v>71</v>
      </c>
      <c r="C2304">
        <v>36</v>
      </c>
      <c r="D2304">
        <v>13.516</v>
      </c>
      <c r="E2304">
        <f t="shared" si="35"/>
        <v>13.52</v>
      </c>
      <c r="F2304">
        <v>2964</v>
      </c>
      <c r="G2304">
        <v>2982</v>
      </c>
      <c r="H2304">
        <v>3031</v>
      </c>
      <c r="I2304" t="s">
        <v>135</v>
      </c>
      <c r="J2304">
        <v>91964</v>
      </c>
      <c r="K2304">
        <v>5058309</v>
      </c>
      <c r="L2304">
        <v>5.66</v>
      </c>
      <c r="M2304">
        <v>0.30499999999999999</v>
      </c>
    </row>
    <row r="2305" spans="1:13" x14ac:dyDescent="0.2">
      <c r="A2305" t="s">
        <v>367</v>
      </c>
      <c r="B2305" t="s">
        <v>72</v>
      </c>
      <c r="C2305">
        <v>37</v>
      </c>
      <c r="D2305">
        <v>13.760999999999999</v>
      </c>
      <c r="E2305">
        <f t="shared" si="35"/>
        <v>13.76</v>
      </c>
      <c r="F2305">
        <v>3031</v>
      </c>
      <c r="G2305">
        <v>3060</v>
      </c>
      <c r="H2305">
        <v>3067</v>
      </c>
      <c r="I2305" t="s">
        <v>21</v>
      </c>
      <c r="J2305">
        <v>55899</v>
      </c>
      <c r="K2305">
        <v>2267275</v>
      </c>
      <c r="L2305">
        <v>2.54</v>
      </c>
      <c r="M2305">
        <v>0.13700000000000001</v>
      </c>
    </row>
    <row r="2306" spans="1:13" x14ac:dyDescent="0.2">
      <c r="A2306" t="s">
        <v>367</v>
      </c>
      <c r="B2306" t="s">
        <v>74</v>
      </c>
      <c r="C2306">
        <v>38</v>
      </c>
      <c r="D2306">
        <v>13.821</v>
      </c>
      <c r="E2306">
        <f t="shared" si="35"/>
        <v>13.82</v>
      </c>
      <c r="F2306">
        <v>3067</v>
      </c>
      <c r="G2306">
        <v>3078</v>
      </c>
      <c r="H2306">
        <v>3107</v>
      </c>
      <c r="I2306" t="s">
        <v>135</v>
      </c>
      <c r="J2306">
        <v>175359</v>
      </c>
      <c r="K2306">
        <v>5910136</v>
      </c>
      <c r="L2306">
        <v>6.61</v>
      </c>
      <c r="M2306">
        <v>0.35599999999999998</v>
      </c>
    </row>
    <row r="2307" spans="1:13" x14ac:dyDescent="0.2">
      <c r="A2307" t="s">
        <v>367</v>
      </c>
      <c r="B2307" t="s">
        <v>75</v>
      </c>
      <c r="C2307">
        <v>39</v>
      </c>
      <c r="D2307">
        <v>14.055999999999999</v>
      </c>
      <c r="E2307">
        <f t="shared" ref="E2307:E2370" si="36">ROUND(D2307,2)</f>
        <v>14.06</v>
      </c>
      <c r="F2307">
        <v>3107</v>
      </c>
      <c r="G2307">
        <v>3153</v>
      </c>
      <c r="H2307">
        <v>3191</v>
      </c>
      <c r="I2307" t="s">
        <v>135</v>
      </c>
      <c r="J2307">
        <v>98435</v>
      </c>
      <c r="K2307">
        <v>6048559</v>
      </c>
      <c r="L2307">
        <v>6.77</v>
      </c>
      <c r="M2307">
        <v>0.36499999999999999</v>
      </c>
    </row>
    <row r="2308" spans="1:13" x14ac:dyDescent="0.2">
      <c r="A2308" t="s">
        <v>367</v>
      </c>
      <c r="B2308" t="s">
        <v>76</v>
      </c>
      <c r="C2308">
        <v>40</v>
      </c>
      <c r="D2308">
        <v>14.254</v>
      </c>
      <c r="E2308">
        <f t="shared" si="36"/>
        <v>14.25</v>
      </c>
      <c r="F2308">
        <v>3191</v>
      </c>
      <c r="G2308">
        <v>3215</v>
      </c>
      <c r="H2308">
        <v>3251</v>
      </c>
      <c r="I2308" t="s">
        <v>53</v>
      </c>
      <c r="J2308">
        <v>178535</v>
      </c>
      <c r="K2308">
        <v>6173904</v>
      </c>
      <c r="L2308">
        <v>6.91</v>
      </c>
      <c r="M2308">
        <v>0.372</v>
      </c>
    </row>
    <row r="2309" spans="1:13" x14ac:dyDescent="0.2">
      <c r="A2309" t="s">
        <v>367</v>
      </c>
      <c r="B2309" t="s">
        <v>78</v>
      </c>
      <c r="C2309">
        <v>41</v>
      </c>
      <c r="D2309">
        <v>14.601000000000001</v>
      </c>
      <c r="E2309">
        <f t="shared" si="36"/>
        <v>14.6</v>
      </c>
      <c r="F2309">
        <v>3291</v>
      </c>
      <c r="G2309">
        <v>3325</v>
      </c>
      <c r="H2309">
        <v>3343</v>
      </c>
      <c r="I2309" t="s">
        <v>67</v>
      </c>
      <c r="J2309">
        <v>461771</v>
      </c>
      <c r="K2309">
        <v>16608955</v>
      </c>
      <c r="L2309">
        <v>18.579999999999998</v>
      </c>
      <c r="M2309">
        <v>1.0009999999999999</v>
      </c>
    </row>
    <row r="2310" spans="1:13" x14ac:dyDescent="0.2">
      <c r="A2310" t="s">
        <v>367</v>
      </c>
      <c r="B2310" t="s">
        <v>79</v>
      </c>
      <c r="C2310">
        <v>42</v>
      </c>
      <c r="D2310">
        <v>14.75</v>
      </c>
      <c r="E2310">
        <f t="shared" si="36"/>
        <v>14.75</v>
      </c>
      <c r="F2310">
        <v>3343</v>
      </c>
      <c r="G2310">
        <v>3372</v>
      </c>
      <c r="H2310">
        <v>3426</v>
      </c>
      <c r="I2310" t="s">
        <v>53</v>
      </c>
      <c r="J2310">
        <v>467150</v>
      </c>
      <c r="K2310">
        <v>32141225</v>
      </c>
      <c r="L2310">
        <v>35.950000000000003</v>
      </c>
      <c r="M2310">
        <v>1.9379999999999999</v>
      </c>
    </row>
    <row r="2311" spans="1:13" x14ac:dyDescent="0.2">
      <c r="A2311" t="s">
        <v>367</v>
      </c>
      <c r="B2311" t="s">
        <v>80</v>
      </c>
      <c r="C2311">
        <v>43</v>
      </c>
      <c r="D2311">
        <v>15.077999999999999</v>
      </c>
      <c r="E2311">
        <f t="shared" si="36"/>
        <v>15.08</v>
      </c>
      <c r="F2311">
        <v>3426</v>
      </c>
      <c r="G2311">
        <v>3476</v>
      </c>
      <c r="H2311">
        <v>3488</v>
      </c>
      <c r="I2311" t="s">
        <v>53</v>
      </c>
      <c r="J2311">
        <v>197476</v>
      </c>
      <c r="K2311">
        <v>12809992</v>
      </c>
      <c r="L2311">
        <v>14.33</v>
      </c>
      <c r="M2311">
        <v>0.77200000000000002</v>
      </c>
    </row>
    <row r="2312" spans="1:13" x14ac:dyDescent="0.2">
      <c r="A2312" t="s">
        <v>367</v>
      </c>
      <c r="B2312" t="s">
        <v>81</v>
      </c>
      <c r="C2312">
        <v>44</v>
      </c>
      <c r="D2312">
        <v>15.2</v>
      </c>
      <c r="E2312">
        <f t="shared" si="36"/>
        <v>15.2</v>
      </c>
      <c r="F2312">
        <v>3488</v>
      </c>
      <c r="G2312">
        <v>3515</v>
      </c>
      <c r="H2312">
        <v>3542</v>
      </c>
      <c r="I2312" t="s">
        <v>60</v>
      </c>
      <c r="J2312">
        <v>621770</v>
      </c>
      <c r="K2312">
        <v>29864670</v>
      </c>
      <c r="L2312">
        <v>33.409999999999997</v>
      </c>
      <c r="M2312">
        <v>1.8</v>
      </c>
    </row>
    <row r="2313" spans="1:13" x14ac:dyDescent="0.2">
      <c r="A2313" t="s">
        <v>367</v>
      </c>
      <c r="B2313" t="s">
        <v>82</v>
      </c>
      <c r="C2313">
        <v>45</v>
      </c>
      <c r="D2313">
        <v>15.324999999999999</v>
      </c>
      <c r="E2313">
        <f t="shared" si="36"/>
        <v>15.33</v>
      </c>
      <c r="F2313">
        <v>3542</v>
      </c>
      <c r="G2313">
        <v>3554</v>
      </c>
      <c r="H2313">
        <v>3565</v>
      </c>
      <c r="I2313" t="s">
        <v>107</v>
      </c>
      <c r="J2313">
        <v>217228</v>
      </c>
      <c r="K2313">
        <v>7340524</v>
      </c>
      <c r="L2313">
        <v>8.2100000000000009</v>
      </c>
      <c r="M2313">
        <v>0.442</v>
      </c>
    </row>
    <row r="2314" spans="1:13" x14ac:dyDescent="0.2">
      <c r="A2314" t="s">
        <v>367</v>
      </c>
      <c r="B2314" t="s">
        <v>84</v>
      </c>
      <c r="C2314">
        <v>46</v>
      </c>
      <c r="D2314">
        <v>15.398999999999999</v>
      </c>
      <c r="E2314">
        <f t="shared" si="36"/>
        <v>15.4</v>
      </c>
      <c r="F2314">
        <v>3565</v>
      </c>
      <c r="G2314">
        <v>3577</v>
      </c>
      <c r="H2314">
        <v>3606</v>
      </c>
      <c r="I2314" t="s">
        <v>107</v>
      </c>
      <c r="J2314">
        <v>283907</v>
      </c>
      <c r="K2314">
        <v>10424082</v>
      </c>
      <c r="L2314">
        <v>11.66</v>
      </c>
      <c r="M2314">
        <v>0.628</v>
      </c>
    </row>
    <row r="2315" spans="1:13" x14ac:dyDescent="0.2">
      <c r="A2315" t="s">
        <v>367</v>
      </c>
      <c r="B2315" t="s">
        <v>85</v>
      </c>
      <c r="C2315">
        <v>47</v>
      </c>
      <c r="D2315">
        <v>15.558999999999999</v>
      </c>
      <c r="E2315">
        <f t="shared" si="36"/>
        <v>15.56</v>
      </c>
      <c r="F2315">
        <v>3606</v>
      </c>
      <c r="G2315">
        <v>3628</v>
      </c>
      <c r="H2315">
        <v>3652</v>
      </c>
      <c r="I2315" t="s">
        <v>107</v>
      </c>
      <c r="J2315">
        <v>527481</v>
      </c>
      <c r="K2315">
        <v>20698765</v>
      </c>
      <c r="L2315">
        <v>23.15</v>
      </c>
      <c r="M2315">
        <v>1.248</v>
      </c>
    </row>
    <row r="2316" spans="1:13" x14ac:dyDescent="0.2">
      <c r="A2316" t="s">
        <v>367</v>
      </c>
      <c r="B2316" t="s">
        <v>86</v>
      </c>
      <c r="C2316">
        <v>48</v>
      </c>
      <c r="D2316">
        <v>15.669</v>
      </c>
      <c r="E2316">
        <f t="shared" si="36"/>
        <v>15.67</v>
      </c>
      <c r="F2316">
        <v>3652</v>
      </c>
      <c r="G2316">
        <v>3663</v>
      </c>
      <c r="H2316">
        <v>3676</v>
      </c>
      <c r="I2316" t="s">
        <v>107</v>
      </c>
      <c r="J2316">
        <v>207483</v>
      </c>
      <c r="K2316">
        <v>7611975</v>
      </c>
      <c r="L2316">
        <v>8.51</v>
      </c>
      <c r="M2316">
        <v>0.45900000000000002</v>
      </c>
    </row>
    <row r="2317" spans="1:13" x14ac:dyDescent="0.2">
      <c r="A2317" t="s">
        <v>367</v>
      </c>
      <c r="B2317" t="s">
        <v>88</v>
      </c>
      <c r="C2317">
        <v>49</v>
      </c>
      <c r="D2317">
        <v>15.772</v>
      </c>
      <c r="E2317">
        <f t="shared" si="36"/>
        <v>15.77</v>
      </c>
      <c r="F2317">
        <v>3676</v>
      </c>
      <c r="G2317">
        <v>3695</v>
      </c>
      <c r="H2317">
        <v>3715</v>
      </c>
      <c r="I2317" t="s">
        <v>107</v>
      </c>
      <c r="J2317">
        <v>607207</v>
      </c>
      <c r="K2317">
        <v>21616582</v>
      </c>
      <c r="L2317">
        <v>24.18</v>
      </c>
      <c r="M2317">
        <v>1.3029999999999999</v>
      </c>
    </row>
    <row r="2318" spans="1:13" x14ac:dyDescent="0.2">
      <c r="A2318" t="s">
        <v>367</v>
      </c>
      <c r="B2318" t="s">
        <v>89</v>
      </c>
      <c r="C2318">
        <v>50</v>
      </c>
      <c r="D2318">
        <v>15.901999999999999</v>
      </c>
      <c r="E2318">
        <f t="shared" si="36"/>
        <v>15.9</v>
      </c>
      <c r="F2318">
        <v>3715</v>
      </c>
      <c r="G2318">
        <v>3736</v>
      </c>
      <c r="H2318">
        <v>3754</v>
      </c>
      <c r="I2318" t="s">
        <v>107</v>
      </c>
      <c r="J2318">
        <v>292174</v>
      </c>
      <c r="K2318">
        <v>13627387</v>
      </c>
      <c r="L2318">
        <v>15.24</v>
      </c>
      <c r="M2318">
        <v>0.82099999999999995</v>
      </c>
    </row>
    <row r="2319" spans="1:13" x14ac:dyDescent="0.2">
      <c r="A2319" t="s">
        <v>367</v>
      </c>
      <c r="B2319" t="s">
        <v>90</v>
      </c>
      <c r="C2319">
        <v>51</v>
      </c>
      <c r="D2319">
        <v>15.994999999999999</v>
      </c>
      <c r="E2319">
        <f t="shared" si="36"/>
        <v>16</v>
      </c>
      <c r="F2319">
        <v>3754</v>
      </c>
      <c r="G2319">
        <v>3766</v>
      </c>
      <c r="H2319">
        <v>3796</v>
      </c>
      <c r="I2319" t="s">
        <v>53</v>
      </c>
      <c r="J2319">
        <v>262655</v>
      </c>
      <c r="K2319">
        <v>14506456</v>
      </c>
      <c r="L2319">
        <v>16.23</v>
      </c>
      <c r="M2319">
        <v>0.874</v>
      </c>
    </row>
    <row r="2320" spans="1:13" x14ac:dyDescent="0.2">
      <c r="A2320" t="s">
        <v>367</v>
      </c>
      <c r="B2320" t="s">
        <v>92</v>
      </c>
      <c r="C2320">
        <v>52</v>
      </c>
      <c r="D2320">
        <v>16.181000000000001</v>
      </c>
      <c r="E2320">
        <f t="shared" si="36"/>
        <v>16.18</v>
      </c>
      <c r="F2320">
        <v>3796</v>
      </c>
      <c r="G2320">
        <v>3825</v>
      </c>
      <c r="H2320">
        <v>3840</v>
      </c>
      <c r="I2320" t="s">
        <v>51</v>
      </c>
      <c r="J2320">
        <v>124854</v>
      </c>
      <c r="K2320">
        <v>8623790</v>
      </c>
      <c r="L2320">
        <v>9.65</v>
      </c>
      <c r="M2320">
        <v>0.52</v>
      </c>
    </row>
    <row r="2321" spans="1:13" x14ac:dyDescent="0.2">
      <c r="A2321" t="s">
        <v>367</v>
      </c>
      <c r="B2321" t="s">
        <v>94</v>
      </c>
      <c r="C2321">
        <v>53</v>
      </c>
      <c r="D2321">
        <v>16.260000000000002</v>
      </c>
      <c r="E2321">
        <f t="shared" si="36"/>
        <v>16.260000000000002</v>
      </c>
      <c r="F2321">
        <v>3840</v>
      </c>
      <c r="G2321">
        <v>3850</v>
      </c>
      <c r="H2321">
        <v>3866</v>
      </c>
      <c r="I2321" t="s">
        <v>51</v>
      </c>
      <c r="J2321">
        <v>91583</v>
      </c>
      <c r="K2321">
        <v>3724217</v>
      </c>
      <c r="L2321">
        <v>4.17</v>
      </c>
      <c r="M2321">
        <v>0.22500000000000001</v>
      </c>
    </row>
    <row r="2322" spans="1:13" x14ac:dyDescent="0.2">
      <c r="A2322" t="s">
        <v>367</v>
      </c>
      <c r="B2322" t="s">
        <v>95</v>
      </c>
      <c r="C2322">
        <v>54</v>
      </c>
      <c r="D2322">
        <v>16.446999999999999</v>
      </c>
      <c r="E2322">
        <f t="shared" si="36"/>
        <v>16.45</v>
      </c>
      <c r="F2322">
        <v>3895</v>
      </c>
      <c r="G2322">
        <v>3909</v>
      </c>
      <c r="H2322">
        <v>3922</v>
      </c>
      <c r="I2322" t="s">
        <v>51</v>
      </c>
      <c r="J2322">
        <v>140812</v>
      </c>
      <c r="K2322">
        <v>4849636</v>
      </c>
      <c r="L2322">
        <v>5.42</v>
      </c>
      <c r="M2322">
        <v>0.29199999999999998</v>
      </c>
    </row>
    <row r="2323" spans="1:13" x14ac:dyDescent="0.2">
      <c r="A2323" t="s">
        <v>367</v>
      </c>
      <c r="B2323" t="s">
        <v>96</v>
      </c>
      <c r="C2323">
        <v>55</v>
      </c>
      <c r="D2323">
        <v>16.529</v>
      </c>
      <c r="E2323">
        <f t="shared" si="36"/>
        <v>16.53</v>
      </c>
      <c r="F2323">
        <v>3922</v>
      </c>
      <c r="G2323">
        <v>3935</v>
      </c>
      <c r="H2323">
        <v>3949</v>
      </c>
      <c r="I2323" t="s">
        <v>51</v>
      </c>
      <c r="J2323">
        <v>124899</v>
      </c>
      <c r="K2323">
        <v>4601699</v>
      </c>
      <c r="L2323">
        <v>5.15</v>
      </c>
      <c r="M2323">
        <v>0.27700000000000002</v>
      </c>
    </row>
    <row r="2324" spans="1:13" x14ac:dyDescent="0.2">
      <c r="A2324" t="s">
        <v>367</v>
      </c>
      <c r="B2324" t="s">
        <v>98</v>
      </c>
      <c r="C2324">
        <v>56</v>
      </c>
      <c r="D2324">
        <v>16.727</v>
      </c>
      <c r="E2324">
        <f t="shared" si="36"/>
        <v>16.73</v>
      </c>
      <c r="F2324">
        <v>3974</v>
      </c>
      <c r="G2324">
        <v>3997</v>
      </c>
      <c r="H2324">
        <v>4030</v>
      </c>
      <c r="I2324" t="s">
        <v>51</v>
      </c>
      <c r="J2324">
        <v>119746</v>
      </c>
      <c r="K2324">
        <v>6855796</v>
      </c>
      <c r="L2324">
        <v>7.67</v>
      </c>
      <c r="M2324">
        <v>0.41299999999999998</v>
      </c>
    </row>
    <row r="2325" spans="1:13" x14ac:dyDescent="0.2">
      <c r="A2325" t="s">
        <v>367</v>
      </c>
      <c r="B2325" t="s">
        <v>99</v>
      </c>
      <c r="C2325">
        <v>57</v>
      </c>
      <c r="D2325">
        <v>17.068999999999999</v>
      </c>
      <c r="E2325">
        <f t="shared" si="36"/>
        <v>17.07</v>
      </c>
      <c r="F2325">
        <v>4074</v>
      </c>
      <c r="G2325">
        <v>4105</v>
      </c>
      <c r="H2325">
        <v>4136</v>
      </c>
      <c r="I2325" t="s">
        <v>51</v>
      </c>
      <c r="J2325">
        <v>94203</v>
      </c>
      <c r="K2325">
        <v>5729739</v>
      </c>
      <c r="L2325">
        <v>6.41</v>
      </c>
      <c r="M2325">
        <v>0.34499999999999997</v>
      </c>
    </row>
    <row r="2326" spans="1:13" x14ac:dyDescent="0.2">
      <c r="A2326" t="s">
        <v>367</v>
      </c>
      <c r="B2326" t="s">
        <v>101</v>
      </c>
      <c r="C2326">
        <v>58</v>
      </c>
      <c r="D2326">
        <v>17.288</v>
      </c>
      <c r="E2326">
        <f t="shared" si="36"/>
        <v>17.29</v>
      </c>
      <c r="F2326">
        <v>4136</v>
      </c>
      <c r="G2326">
        <v>4175</v>
      </c>
      <c r="H2326">
        <v>4198</v>
      </c>
      <c r="I2326" t="s">
        <v>51</v>
      </c>
      <c r="J2326">
        <v>112290</v>
      </c>
      <c r="K2326">
        <v>7641891</v>
      </c>
      <c r="L2326">
        <v>8.5500000000000007</v>
      </c>
      <c r="M2326">
        <v>0.46100000000000002</v>
      </c>
    </row>
    <row r="2327" spans="1:13" x14ac:dyDescent="0.2">
      <c r="A2327" t="s">
        <v>367</v>
      </c>
      <c r="B2327" t="s">
        <v>102</v>
      </c>
      <c r="C2327">
        <v>59</v>
      </c>
      <c r="D2327">
        <v>17.451000000000001</v>
      </c>
      <c r="E2327">
        <f t="shared" si="36"/>
        <v>17.45</v>
      </c>
      <c r="F2327">
        <v>4198</v>
      </c>
      <c r="G2327">
        <v>4226</v>
      </c>
      <c r="H2327">
        <v>4257</v>
      </c>
      <c r="I2327" t="s">
        <v>51</v>
      </c>
      <c r="J2327">
        <v>719369</v>
      </c>
      <c r="K2327">
        <v>32812101</v>
      </c>
      <c r="L2327">
        <v>36.700000000000003</v>
      </c>
      <c r="M2327">
        <v>1.978</v>
      </c>
    </row>
    <row r="2328" spans="1:13" x14ac:dyDescent="0.2">
      <c r="A2328" t="s">
        <v>367</v>
      </c>
      <c r="B2328" t="s">
        <v>103</v>
      </c>
      <c r="C2328">
        <v>60</v>
      </c>
      <c r="D2328">
        <v>17.574999999999999</v>
      </c>
      <c r="E2328">
        <f t="shared" si="36"/>
        <v>17.579999999999998</v>
      </c>
      <c r="F2328">
        <v>4257</v>
      </c>
      <c r="G2328">
        <v>4266</v>
      </c>
      <c r="H2328">
        <v>4287</v>
      </c>
      <c r="I2328" t="s">
        <v>51</v>
      </c>
      <c r="J2328">
        <v>177486</v>
      </c>
      <c r="K2328">
        <v>8164380</v>
      </c>
      <c r="L2328">
        <v>9.1300000000000008</v>
      </c>
      <c r="M2328">
        <v>0.49199999999999999</v>
      </c>
    </row>
    <row r="2329" spans="1:13" x14ac:dyDescent="0.2">
      <c r="A2329" t="s">
        <v>367</v>
      </c>
      <c r="B2329" t="s">
        <v>104</v>
      </c>
      <c r="C2329">
        <v>61</v>
      </c>
      <c r="D2329">
        <v>17.741</v>
      </c>
      <c r="E2329">
        <f t="shared" si="36"/>
        <v>17.739999999999998</v>
      </c>
      <c r="F2329">
        <v>4287</v>
      </c>
      <c r="G2329">
        <v>4318</v>
      </c>
      <c r="H2329">
        <v>4332</v>
      </c>
      <c r="I2329" t="s">
        <v>51</v>
      </c>
      <c r="J2329">
        <v>254050</v>
      </c>
      <c r="K2329">
        <v>14338152</v>
      </c>
      <c r="L2329">
        <v>16.04</v>
      </c>
      <c r="M2329">
        <v>0.86399999999999999</v>
      </c>
    </row>
    <row r="2330" spans="1:13" x14ac:dyDescent="0.2">
      <c r="A2330" t="s">
        <v>367</v>
      </c>
      <c r="B2330" t="s">
        <v>105</v>
      </c>
      <c r="C2330">
        <v>62</v>
      </c>
      <c r="D2330">
        <v>17.823</v>
      </c>
      <c r="E2330">
        <f t="shared" si="36"/>
        <v>17.82</v>
      </c>
      <c r="F2330">
        <v>4332</v>
      </c>
      <c r="G2330">
        <v>4344</v>
      </c>
      <c r="H2330">
        <v>4354</v>
      </c>
      <c r="I2330" t="s">
        <v>53</v>
      </c>
      <c r="J2330">
        <v>488098</v>
      </c>
      <c r="K2330">
        <v>14983327</v>
      </c>
      <c r="L2330">
        <v>16.760000000000002</v>
      </c>
      <c r="M2330">
        <v>0.90300000000000002</v>
      </c>
    </row>
    <row r="2331" spans="1:13" x14ac:dyDescent="0.2">
      <c r="A2331" t="s">
        <v>367</v>
      </c>
      <c r="B2331" t="s">
        <v>106</v>
      </c>
      <c r="C2331">
        <v>63</v>
      </c>
      <c r="D2331">
        <v>17.885000000000002</v>
      </c>
      <c r="E2331">
        <f t="shared" si="36"/>
        <v>17.89</v>
      </c>
      <c r="F2331">
        <v>4354</v>
      </c>
      <c r="G2331">
        <v>4364</v>
      </c>
      <c r="H2331">
        <v>4383</v>
      </c>
      <c r="I2331" t="s">
        <v>44</v>
      </c>
      <c r="J2331">
        <v>409611</v>
      </c>
      <c r="K2331">
        <v>15218947</v>
      </c>
      <c r="L2331">
        <v>17.02</v>
      </c>
      <c r="M2331">
        <v>0.91700000000000004</v>
      </c>
    </row>
    <row r="2332" spans="1:13" x14ac:dyDescent="0.2">
      <c r="A2332" t="s">
        <v>367</v>
      </c>
      <c r="B2332" t="s">
        <v>108</v>
      </c>
      <c r="C2332">
        <v>64</v>
      </c>
      <c r="D2332">
        <v>17.981000000000002</v>
      </c>
      <c r="E2332">
        <f t="shared" si="36"/>
        <v>17.98</v>
      </c>
      <c r="F2332">
        <v>4383</v>
      </c>
      <c r="G2332">
        <v>4394</v>
      </c>
      <c r="H2332">
        <v>4403</v>
      </c>
      <c r="I2332" t="s">
        <v>44</v>
      </c>
      <c r="J2332">
        <v>222378</v>
      </c>
      <c r="K2332">
        <v>6967869</v>
      </c>
      <c r="L2332">
        <v>7.79</v>
      </c>
      <c r="M2332">
        <v>0.42</v>
      </c>
    </row>
    <row r="2333" spans="1:13" x14ac:dyDescent="0.2">
      <c r="A2333" t="s">
        <v>367</v>
      </c>
      <c r="B2333" t="s">
        <v>109</v>
      </c>
      <c r="C2333">
        <v>65</v>
      </c>
      <c r="D2333">
        <v>18.061</v>
      </c>
      <c r="E2333">
        <f t="shared" si="36"/>
        <v>18.059999999999999</v>
      </c>
      <c r="F2333">
        <v>4403</v>
      </c>
      <c r="G2333">
        <v>4419</v>
      </c>
      <c r="H2333">
        <v>4449</v>
      </c>
      <c r="I2333" t="s">
        <v>44</v>
      </c>
      <c r="J2333">
        <v>341546</v>
      </c>
      <c r="K2333">
        <v>18220684</v>
      </c>
      <c r="L2333">
        <v>20.38</v>
      </c>
      <c r="M2333">
        <v>1.0980000000000001</v>
      </c>
    </row>
    <row r="2334" spans="1:13" x14ac:dyDescent="0.2">
      <c r="A2334" t="s">
        <v>367</v>
      </c>
      <c r="B2334" t="s">
        <v>111</v>
      </c>
      <c r="C2334">
        <v>66</v>
      </c>
      <c r="D2334">
        <v>18.209</v>
      </c>
      <c r="E2334">
        <f t="shared" si="36"/>
        <v>18.21</v>
      </c>
      <c r="F2334">
        <v>4449</v>
      </c>
      <c r="G2334">
        <v>4466</v>
      </c>
      <c r="H2334">
        <v>4485</v>
      </c>
      <c r="I2334" t="s">
        <v>44</v>
      </c>
      <c r="J2334">
        <v>307649</v>
      </c>
      <c r="K2334">
        <v>10919939</v>
      </c>
      <c r="L2334">
        <v>12.21</v>
      </c>
      <c r="M2334">
        <v>0.65800000000000003</v>
      </c>
    </row>
    <row r="2335" spans="1:13" x14ac:dyDescent="0.2">
      <c r="A2335" t="s">
        <v>367</v>
      </c>
      <c r="B2335" t="s">
        <v>112</v>
      </c>
      <c r="C2335">
        <v>67</v>
      </c>
      <c r="D2335">
        <v>18.434999999999999</v>
      </c>
      <c r="E2335">
        <f t="shared" si="36"/>
        <v>18.440000000000001</v>
      </c>
      <c r="F2335">
        <v>4504</v>
      </c>
      <c r="G2335">
        <v>4538</v>
      </c>
      <c r="H2335">
        <v>4549</v>
      </c>
      <c r="I2335" t="s">
        <v>44</v>
      </c>
      <c r="J2335">
        <v>371478</v>
      </c>
      <c r="K2335">
        <v>19331886</v>
      </c>
      <c r="L2335">
        <v>21.62</v>
      </c>
      <c r="M2335">
        <v>1.165</v>
      </c>
    </row>
    <row r="2336" spans="1:13" x14ac:dyDescent="0.2">
      <c r="A2336" t="s">
        <v>367</v>
      </c>
      <c r="B2336" t="s">
        <v>113</v>
      </c>
      <c r="C2336">
        <v>68</v>
      </c>
      <c r="D2336">
        <v>18.513999999999999</v>
      </c>
      <c r="E2336">
        <f t="shared" si="36"/>
        <v>18.510000000000002</v>
      </c>
      <c r="F2336">
        <v>4549</v>
      </c>
      <c r="G2336">
        <v>4563</v>
      </c>
      <c r="H2336">
        <v>4597</v>
      </c>
      <c r="I2336" t="s">
        <v>53</v>
      </c>
      <c r="J2336">
        <v>2347926</v>
      </c>
      <c r="K2336">
        <v>70978850</v>
      </c>
      <c r="L2336">
        <v>79.400000000000006</v>
      </c>
      <c r="M2336">
        <v>4.2789999999999999</v>
      </c>
    </row>
    <row r="2337" spans="1:13" x14ac:dyDescent="0.2">
      <c r="A2337" t="s">
        <v>367</v>
      </c>
      <c r="B2337" t="s">
        <v>114</v>
      </c>
      <c r="C2337">
        <v>69</v>
      </c>
      <c r="D2337">
        <v>18.777000000000001</v>
      </c>
      <c r="E2337">
        <f t="shared" si="36"/>
        <v>18.78</v>
      </c>
      <c r="F2337">
        <v>4628</v>
      </c>
      <c r="G2337">
        <v>4646</v>
      </c>
      <c r="H2337">
        <v>4689</v>
      </c>
      <c r="I2337" t="s">
        <v>53</v>
      </c>
      <c r="J2337">
        <v>350390</v>
      </c>
      <c r="K2337">
        <v>15387836</v>
      </c>
      <c r="L2337">
        <v>17.21</v>
      </c>
      <c r="M2337">
        <v>0.92800000000000005</v>
      </c>
    </row>
    <row r="2338" spans="1:13" x14ac:dyDescent="0.2">
      <c r="A2338" t="s">
        <v>367</v>
      </c>
      <c r="B2338" t="s">
        <v>115</v>
      </c>
      <c r="C2338">
        <v>70</v>
      </c>
      <c r="D2338">
        <v>19.021999999999998</v>
      </c>
      <c r="E2338">
        <f t="shared" si="36"/>
        <v>19.02</v>
      </c>
      <c r="F2338">
        <v>4689</v>
      </c>
      <c r="G2338">
        <v>4723</v>
      </c>
      <c r="H2338">
        <v>4740</v>
      </c>
      <c r="I2338" t="s">
        <v>53</v>
      </c>
      <c r="J2338">
        <v>197982</v>
      </c>
      <c r="K2338">
        <v>9772217</v>
      </c>
      <c r="L2338">
        <v>10.93</v>
      </c>
      <c r="M2338">
        <v>0.58899999999999997</v>
      </c>
    </row>
    <row r="2339" spans="1:13" x14ac:dyDescent="0.2">
      <c r="A2339" t="s">
        <v>367</v>
      </c>
      <c r="B2339" t="s">
        <v>116</v>
      </c>
      <c r="C2339">
        <v>71</v>
      </c>
      <c r="D2339">
        <v>19.109000000000002</v>
      </c>
      <c r="E2339">
        <f t="shared" si="36"/>
        <v>19.11</v>
      </c>
      <c r="F2339">
        <v>4740</v>
      </c>
      <c r="G2339">
        <v>4751</v>
      </c>
      <c r="H2339">
        <v>4770</v>
      </c>
      <c r="I2339" t="s">
        <v>53</v>
      </c>
      <c r="J2339">
        <v>150838</v>
      </c>
      <c r="K2339">
        <v>6295495</v>
      </c>
      <c r="L2339">
        <v>7.04</v>
      </c>
      <c r="M2339">
        <v>0.38</v>
      </c>
    </row>
    <row r="2340" spans="1:13" x14ac:dyDescent="0.2">
      <c r="A2340" t="s">
        <v>367</v>
      </c>
      <c r="B2340" t="s">
        <v>117</v>
      </c>
      <c r="C2340">
        <v>72</v>
      </c>
      <c r="D2340">
        <v>19.216999999999999</v>
      </c>
      <c r="E2340">
        <f t="shared" si="36"/>
        <v>19.22</v>
      </c>
      <c r="F2340">
        <v>4770</v>
      </c>
      <c r="G2340">
        <v>4785</v>
      </c>
      <c r="H2340">
        <v>4799</v>
      </c>
      <c r="I2340" t="s">
        <v>53</v>
      </c>
      <c r="J2340">
        <v>125619</v>
      </c>
      <c r="K2340">
        <v>5467094</v>
      </c>
      <c r="L2340">
        <v>6.12</v>
      </c>
      <c r="M2340">
        <v>0.33</v>
      </c>
    </row>
    <row r="2341" spans="1:13" x14ac:dyDescent="0.2">
      <c r="A2341" t="s">
        <v>367</v>
      </c>
      <c r="B2341" t="s">
        <v>118</v>
      </c>
      <c r="C2341">
        <v>73</v>
      </c>
      <c r="D2341">
        <v>19.297999999999998</v>
      </c>
      <c r="E2341">
        <f t="shared" si="36"/>
        <v>19.3</v>
      </c>
      <c r="F2341">
        <v>4799</v>
      </c>
      <c r="G2341">
        <v>4811</v>
      </c>
      <c r="H2341">
        <v>4825</v>
      </c>
      <c r="I2341" t="s">
        <v>53</v>
      </c>
      <c r="J2341">
        <v>157760</v>
      </c>
      <c r="K2341">
        <v>5405596</v>
      </c>
      <c r="L2341">
        <v>6.05</v>
      </c>
      <c r="M2341">
        <v>0.32600000000000001</v>
      </c>
    </row>
    <row r="2342" spans="1:13" x14ac:dyDescent="0.2">
      <c r="A2342" t="s">
        <v>367</v>
      </c>
      <c r="B2342" t="s">
        <v>119</v>
      </c>
      <c r="C2342">
        <v>74</v>
      </c>
      <c r="D2342">
        <v>19.559999999999999</v>
      </c>
      <c r="E2342">
        <f t="shared" si="36"/>
        <v>19.559999999999999</v>
      </c>
      <c r="F2342">
        <v>4872</v>
      </c>
      <c r="G2342">
        <v>4893</v>
      </c>
      <c r="H2342">
        <v>4929</v>
      </c>
      <c r="I2342" t="s">
        <v>51</v>
      </c>
      <c r="J2342">
        <v>129985</v>
      </c>
      <c r="K2342">
        <v>8241228</v>
      </c>
      <c r="L2342">
        <v>9.2200000000000006</v>
      </c>
      <c r="M2342">
        <v>0.497</v>
      </c>
    </row>
    <row r="2343" spans="1:13" x14ac:dyDescent="0.2">
      <c r="A2343" t="s">
        <v>367</v>
      </c>
      <c r="B2343" t="s">
        <v>120</v>
      </c>
      <c r="C2343">
        <v>75</v>
      </c>
      <c r="D2343">
        <v>19.701000000000001</v>
      </c>
      <c r="E2343">
        <f t="shared" si="36"/>
        <v>19.7</v>
      </c>
      <c r="F2343">
        <v>4929</v>
      </c>
      <c r="G2343">
        <v>4938</v>
      </c>
      <c r="H2343">
        <v>4947</v>
      </c>
      <c r="I2343" t="s">
        <v>51</v>
      </c>
      <c r="J2343">
        <v>96297</v>
      </c>
      <c r="K2343">
        <v>2728980</v>
      </c>
      <c r="L2343">
        <v>3.05</v>
      </c>
      <c r="M2343">
        <v>0.16500000000000001</v>
      </c>
    </row>
    <row r="2344" spans="1:13" x14ac:dyDescent="0.2">
      <c r="A2344" t="s">
        <v>367</v>
      </c>
      <c r="B2344" t="s">
        <v>121</v>
      </c>
      <c r="C2344">
        <v>76</v>
      </c>
      <c r="D2344">
        <v>19.774000000000001</v>
      </c>
      <c r="E2344">
        <f t="shared" si="36"/>
        <v>19.77</v>
      </c>
      <c r="F2344">
        <v>4947</v>
      </c>
      <c r="G2344">
        <v>4961</v>
      </c>
      <c r="H2344">
        <v>4981</v>
      </c>
      <c r="I2344" t="s">
        <v>51</v>
      </c>
      <c r="J2344">
        <v>304359</v>
      </c>
      <c r="K2344">
        <v>9280626</v>
      </c>
      <c r="L2344">
        <v>10.38</v>
      </c>
      <c r="M2344">
        <v>0.55900000000000005</v>
      </c>
    </row>
    <row r="2345" spans="1:13" x14ac:dyDescent="0.2">
      <c r="A2345" t="s">
        <v>367</v>
      </c>
      <c r="B2345" t="s">
        <v>122</v>
      </c>
      <c r="C2345">
        <v>77</v>
      </c>
      <c r="D2345">
        <v>19.927</v>
      </c>
      <c r="E2345">
        <f t="shared" si="36"/>
        <v>19.93</v>
      </c>
      <c r="F2345">
        <v>4981</v>
      </c>
      <c r="G2345">
        <v>5009</v>
      </c>
      <c r="H2345">
        <v>5034</v>
      </c>
      <c r="I2345" t="s">
        <v>51</v>
      </c>
      <c r="J2345">
        <v>72964</v>
      </c>
      <c r="K2345">
        <v>5896776</v>
      </c>
      <c r="L2345">
        <v>6.6</v>
      </c>
      <c r="M2345">
        <v>0.35499999999999998</v>
      </c>
    </row>
    <row r="2346" spans="1:13" x14ac:dyDescent="0.2">
      <c r="A2346" t="s">
        <v>367</v>
      </c>
      <c r="B2346" t="s">
        <v>123</v>
      </c>
      <c r="C2346">
        <v>78</v>
      </c>
      <c r="D2346">
        <v>20.050999999999998</v>
      </c>
      <c r="E2346">
        <f t="shared" si="36"/>
        <v>20.05</v>
      </c>
      <c r="F2346">
        <v>5034</v>
      </c>
      <c r="G2346">
        <v>5049</v>
      </c>
      <c r="H2346">
        <v>5053</v>
      </c>
      <c r="I2346" t="s">
        <v>48</v>
      </c>
      <c r="J2346">
        <v>109170</v>
      </c>
      <c r="K2346">
        <v>2961556</v>
      </c>
      <c r="L2346">
        <v>3.31</v>
      </c>
      <c r="M2346">
        <v>0.17899999999999999</v>
      </c>
    </row>
    <row r="2347" spans="1:13" x14ac:dyDescent="0.2">
      <c r="A2347" t="s">
        <v>367</v>
      </c>
      <c r="B2347" t="s">
        <v>124</v>
      </c>
      <c r="C2347">
        <v>79</v>
      </c>
      <c r="D2347">
        <v>20.109000000000002</v>
      </c>
      <c r="E2347">
        <f t="shared" si="36"/>
        <v>20.11</v>
      </c>
      <c r="F2347">
        <v>5053</v>
      </c>
      <c r="G2347">
        <v>5067</v>
      </c>
      <c r="H2347">
        <v>5106</v>
      </c>
      <c r="I2347" t="s">
        <v>48</v>
      </c>
      <c r="J2347">
        <v>336527</v>
      </c>
      <c r="K2347">
        <v>19488316</v>
      </c>
      <c r="L2347">
        <v>21.8</v>
      </c>
      <c r="M2347">
        <v>1.175</v>
      </c>
    </row>
    <row r="2348" spans="1:13" x14ac:dyDescent="0.2">
      <c r="A2348" t="s">
        <v>367</v>
      </c>
      <c r="B2348" t="s">
        <v>125</v>
      </c>
      <c r="C2348">
        <v>80</v>
      </c>
      <c r="D2348">
        <v>20.308</v>
      </c>
      <c r="E2348">
        <f t="shared" si="36"/>
        <v>20.309999999999999</v>
      </c>
      <c r="F2348">
        <v>5106</v>
      </c>
      <c r="G2348">
        <v>5130</v>
      </c>
      <c r="H2348">
        <v>5167</v>
      </c>
      <c r="I2348" t="s">
        <v>48</v>
      </c>
      <c r="J2348">
        <v>1335695</v>
      </c>
      <c r="K2348">
        <v>44180310</v>
      </c>
      <c r="L2348">
        <v>49.42</v>
      </c>
      <c r="M2348">
        <v>2.6629999999999998</v>
      </c>
    </row>
    <row r="2349" spans="1:13" x14ac:dyDescent="0.2">
      <c r="A2349" t="s">
        <v>367</v>
      </c>
      <c r="B2349" t="s">
        <v>126</v>
      </c>
      <c r="C2349">
        <v>81</v>
      </c>
      <c r="D2349">
        <v>20.466999999999999</v>
      </c>
      <c r="E2349">
        <f t="shared" si="36"/>
        <v>20.47</v>
      </c>
      <c r="F2349">
        <v>5167</v>
      </c>
      <c r="G2349">
        <v>5180</v>
      </c>
      <c r="H2349">
        <v>5204</v>
      </c>
      <c r="I2349" t="s">
        <v>48</v>
      </c>
      <c r="J2349">
        <v>96407</v>
      </c>
      <c r="K2349">
        <v>5781619</v>
      </c>
      <c r="L2349">
        <v>6.47</v>
      </c>
      <c r="M2349">
        <v>0.34899999999999998</v>
      </c>
    </row>
    <row r="2350" spans="1:13" x14ac:dyDescent="0.2">
      <c r="A2350" t="s">
        <v>367</v>
      </c>
      <c r="B2350" t="s">
        <v>127</v>
      </c>
      <c r="C2350">
        <v>82</v>
      </c>
      <c r="D2350">
        <v>20.635999999999999</v>
      </c>
      <c r="E2350">
        <f t="shared" si="36"/>
        <v>20.64</v>
      </c>
      <c r="F2350">
        <v>5204</v>
      </c>
      <c r="G2350">
        <v>5234</v>
      </c>
      <c r="H2350">
        <v>5247</v>
      </c>
      <c r="I2350" t="s">
        <v>48</v>
      </c>
      <c r="J2350">
        <v>319041</v>
      </c>
      <c r="K2350">
        <v>14560923</v>
      </c>
      <c r="L2350">
        <v>16.29</v>
      </c>
      <c r="M2350">
        <v>0.878</v>
      </c>
    </row>
    <row r="2351" spans="1:13" x14ac:dyDescent="0.2">
      <c r="A2351" t="s">
        <v>367</v>
      </c>
      <c r="B2351" t="s">
        <v>144</v>
      </c>
      <c r="C2351">
        <v>83</v>
      </c>
      <c r="D2351">
        <v>20.713000000000001</v>
      </c>
      <c r="E2351">
        <f t="shared" si="36"/>
        <v>20.71</v>
      </c>
      <c r="F2351">
        <v>5247</v>
      </c>
      <c r="G2351">
        <v>5258</v>
      </c>
      <c r="H2351">
        <v>5283</v>
      </c>
      <c r="I2351" t="s">
        <v>48</v>
      </c>
      <c r="J2351">
        <v>389969</v>
      </c>
      <c r="K2351">
        <v>15242165</v>
      </c>
      <c r="L2351">
        <v>17.05</v>
      </c>
      <c r="M2351">
        <v>0.91900000000000004</v>
      </c>
    </row>
    <row r="2352" spans="1:13" x14ac:dyDescent="0.2">
      <c r="A2352" t="s">
        <v>367</v>
      </c>
      <c r="B2352" t="s">
        <v>145</v>
      </c>
      <c r="C2352">
        <v>84</v>
      </c>
      <c r="D2352">
        <v>20.843</v>
      </c>
      <c r="E2352">
        <f t="shared" si="36"/>
        <v>20.84</v>
      </c>
      <c r="F2352">
        <v>5283</v>
      </c>
      <c r="G2352">
        <v>5299</v>
      </c>
      <c r="H2352">
        <v>5320</v>
      </c>
      <c r="I2352" t="s">
        <v>48</v>
      </c>
      <c r="J2352">
        <v>495393</v>
      </c>
      <c r="K2352">
        <v>16067230</v>
      </c>
      <c r="L2352">
        <v>17.97</v>
      </c>
      <c r="M2352">
        <v>0.96899999999999997</v>
      </c>
    </row>
    <row r="2353" spans="1:13" x14ac:dyDescent="0.2">
      <c r="A2353" t="s">
        <v>367</v>
      </c>
      <c r="B2353" t="s">
        <v>146</v>
      </c>
      <c r="C2353">
        <v>85</v>
      </c>
      <c r="D2353">
        <v>20.978000000000002</v>
      </c>
      <c r="E2353">
        <f t="shared" si="36"/>
        <v>20.98</v>
      </c>
      <c r="F2353">
        <v>5320</v>
      </c>
      <c r="G2353">
        <v>5342</v>
      </c>
      <c r="H2353">
        <v>5356</v>
      </c>
      <c r="I2353" t="s">
        <v>48</v>
      </c>
      <c r="J2353">
        <v>115080</v>
      </c>
      <c r="K2353">
        <v>6268960</v>
      </c>
      <c r="L2353">
        <v>7.01</v>
      </c>
      <c r="M2353">
        <v>0.378</v>
      </c>
    </row>
    <row r="2354" spans="1:13" x14ac:dyDescent="0.2">
      <c r="A2354" t="s">
        <v>367</v>
      </c>
      <c r="B2354" t="s">
        <v>147</v>
      </c>
      <c r="C2354">
        <v>86</v>
      </c>
      <c r="D2354">
        <v>21.076000000000001</v>
      </c>
      <c r="E2354">
        <f t="shared" si="36"/>
        <v>21.08</v>
      </c>
      <c r="F2354">
        <v>5356</v>
      </c>
      <c r="G2354">
        <v>5373</v>
      </c>
      <c r="H2354">
        <v>5422</v>
      </c>
      <c r="I2354" t="s">
        <v>48</v>
      </c>
      <c r="J2354">
        <v>268956</v>
      </c>
      <c r="K2354">
        <v>17082675</v>
      </c>
      <c r="L2354">
        <v>19.11</v>
      </c>
      <c r="M2354">
        <v>1.03</v>
      </c>
    </row>
    <row r="2355" spans="1:13" x14ac:dyDescent="0.2">
      <c r="A2355" t="s">
        <v>367</v>
      </c>
      <c r="B2355" t="s">
        <v>148</v>
      </c>
      <c r="C2355">
        <v>87</v>
      </c>
      <c r="D2355">
        <v>21.323</v>
      </c>
      <c r="E2355">
        <f t="shared" si="36"/>
        <v>21.32</v>
      </c>
      <c r="F2355">
        <v>5422</v>
      </c>
      <c r="G2355">
        <v>5451</v>
      </c>
      <c r="H2355">
        <v>5487</v>
      </c>
      <c r="I2355" t="s">
        <v>44</v>
      </c>
      <c r="J2355">
        <v>258890</v>
      </c>
      <c r="K2355">
        <v>12681561</v>
      </c>
      <c r="L2355">
        <v>14.19</v>
      </c>
      <c r="M2355">
        <v>0.76400000000000001</v>
      </c>
    </row>
    <row r="2356" spans="1:13" x14ac:dyDescent="0.2">
      <c r="A2356" t="s">
        <v>367</v>
      </c>
      <c r="B2356" t="s">
        <v>149</v>
      </c>
      <c r="C2356">
        <v>88</v>
      </c>
      <c r="D2356">
        <v>21.497</v>
      </c>
      <c r="E2356">
        <f t="shared" si="36"/>
        <v>21.5</v>
      </c>
      <c r="F2356">
        <v>5487</v>
      </c>
      <c r="G2356">
        <v>5506</v>
      </c>
      <c r="H2356">
        <v>5523</v>
      </c>
      <c r="I2356" t="s">
        <v>44</v>
      </c>
      <c r="J2356">
        <v>101136</v>
      </c>
      <c r="K2356">
        <v>4779634</v>
      </c>
      <c r="L2356">
        <v>5.35</v>
      </c>
      <c r="M2356">
        <v>0.28799999999999998</v>
      </c>
    </row>
    <row r="2357" spans="1:13" x14ac:dyDescent="0.2">
      <c r="A2357" t="s">
        <v>367</v>
      </c>
      <c r="B2357" t="s">
        <v>150</v>
      </c>
      <c r="C2357">
        <v>89</v>
      </c>
      <c r="D2357">
        <v>21.617000000000001</v>
      </c>
      <c r="E2357">
        <f t="shared" si="36"/>
        <v>21.62</v>
      </c>
      <c r="F2357">
        <v>5523</v>
      </c>
      <c r="G2357">
        <v>5544</v>
      </c>
      <c r="H2357">
        <v>5552</v>
      </c>
      <c r="I2357" t="s">
        <v>44</v>
      </c>
      <c r="J2357">
        <v>105455</v>
      </c>
      <c r="K2357">
        <v>4402972</v>
      </c>
      <c r="L2357">
        <v>4.93</v>
      </c>
      <c r="M2357">
        <v>0.26500000000000001</v>
      </c>
    </row>
    <row r="2358" spans="1:13" x14ac:dyDescent="0.2">
      <c r="A2358" t="s">
        <v>367</v>
      </c>
      <c r="B2358" t="s">
        <v>151</v>
      </c>
      <c r="C2358">
        <v>90</v>
      </c>
      <c r="D2358">
        <v>21.663</v>
      </c>
      <c r="E2358">
        <f t="shared" si="36"/>
        <v>21.66</v>
      </c>
      <c r="F2358">
        <v>5552</v>
      </c>
      <c r="G2358">
        <v>5558</v>
      </c>
      <c r="H2358">
        <v>5578</v>
      </c>
      <c r="I2358" t="s">
        <v>44</v>
      </c>
      <c r="J2358">
        <v>103867</v>
      </c>
      <c r="K2358">
        <v>3881488</v>
      </c>
      <c r="L2358">
        <v>4.34</v>
      </c>
      <c r="M2358">
        <v>0.23400000000000001</v>
      </c>
    </row>
    <row r="2359" spans="1:13" x14ac:dyDescent="0.2">
      <c r="A2359" t="s">
        <v>367</v>
      </c>
      <c r="B2359" t="s">
        <v>152</v>
      </c>
      <c r="C2359">
        <v>91</v>
      </c>
      <c r="D2359">
        <v>21.782</v>
      </c>
      <c r="E2359">
        <f t="shared" si="36"/>
        <v>21.78</v>
      </c>
      <c r="F2359">
        <v>5578</v>
      </c>
      <c r="G2359">
        <v>5596</v>
      </c>
      <c r="H2359">
        <v>5622</v>
      </c>
      <c r="I2359" t="s">
        <v>44</v>
      </c>
      <c r="J2359">
        <v>367176</v>
      </c>
      <c r="K2359">
        <v>12953698</v>
      </c>
      <c r="L2359">
        <v>14.49</v>
      </c>
      <c r="M2359">
        <v>0.78100000000000003</v>
      </c>
    </row>
    <row r="2360" spans="1:13" x14ac:dyDescent="0.2">
      <c r="A2360" t="s">
        <v>367</v>
      </c>
      <c r="B2360" t="s">
        <v>153</v>
      </c>
      <c r="C2360">
        <v>92</v>
      </c>
      <c r="D2360">
        <v>22.195</v>
      </c>
      <c r="E2360">
        <f t="shared" si="36"/>
        <v>22.2</v>
      </c>
      <c r="F2360">
        <v>5712</v>
      </c>
      <c r="G2360">
        <v>5727</v>
      </c>
      <c r="H2360">
        <v>5745</v>
      </c>
      <c r="I2360" t="s">
        <v>23</v>
      </c>
      <c r="J2360">
        <v>132796</v>
      </c>
      <c r="K2360">
        <v>5055340</v>
      </c>
      <c r="L2360">
        <v>5.65</v>
      </c>
      <c r="M2360">
        <v>0.30499999999999999</v>
      </c>
    </row>
    <row r="2361" spans="1:13" x14ac:dyDescent="0.2">
      <c r="A2361" t="s">
        <v>367</v>
      </c>
      <c r="B2361" t="s">
        <v>154</v>
      </c>
      <c r="C2361">
        <v>93</v>
      </c>
      <c r="D2361">
        <v>22.29</v>
      </c>
      <c r="E2361">
        <f t="shared" si="36"/>
        <v>22.29</v>
      </c>
      <c r="F2361">
        <v>5745</v>
      </c>
      <c r="G2361">
        <v>5757</v>
      </c>
      <c r="H2361">
        <v>5775</v>
      </c>
      <c r="I2361" t="s">
        <v>23</v>
      </c>
      <c r="J2361">
        <v>74756</v>
      </c>
      <c r="K2361">
        <v>2895726</v>
      </c>
      <c r="L2361">
        <v>3.24</v>
      </c>
      <c r="M2361">
        <v>0.17499999999999999</v>
      </c>
    </row>
    <row r="2362" spans="1:13" x14ac:dyDescent="0.2">
      <c r="A2362" t="s">
        <v>367</v>
      </c>
      <c r="B2362" t="s">
        <v>155</v>
      </c>
      <c r="C2362">
        <v>94</v>
      </c>
      <c r="D2362">
        <v>22.414000000000001</v>
      </c>
      <c r="E2362">
        <f t="shared" si="36"/>
        <v>22.41</v>
      </c>
      <c r="F2362">
        <v>5775</v>
      </c>
      <c r="G2362">
        <v>5796</v>
      </c>
      <c r="H2362">
        <v>5807</v>
      </c>
      <c r="I2362" t="s">
        <v>23</v>
      </c>
      <c r="J2362">
        <v>101569</v>
      </c>
      <c r="K2362">
        <v>4014258</v>
      </c>
      <c r="L2362">
        <v>4.49</v>
      </c>
      <c r="M2362">
        <v>0.24199999999999999</v>
      </c>
    </row>
    <row r="2363" spans="1:13" x14ac:dyDescent="0.2">
      <c r="A2363" t="s">
        <v>367</v>
      </c>
      <c r="B2363" t="s">
        <v>206</v>
      </c>
      <c r="C2363">
        <v>95</v>
      </c>
      <c r="D2363">
        <v>22.486999999999998</v>
      </c>
      <c r="E2363">
        <f t="shared" si="36"/>
        <v>22.49</v>
      </c>
      <c r="F2363">
        <v>5807</v>
      </c>
      <c r="G2363">
        <v>5819</v>
      </c>
      <c r="H2363">
        <v>5830</v>
      </c>
      <c r="I2363" t="s">
        <v>23</v>
      </c>
      <c r="J2363">
        <v>99152</v>
      </c>
      <c r="K2363">
        <v>3201765</v>
      </c>
      <c r="L2363">
        <v>3.58</v>
      </c>
      <c r="M2363">
        <v>0.193</v>
      </c>
    </row>
    <row r="2364" spans="1:13" x14ac:dyDescent="0.2">
      <c r="A2364" t="s">
        <v>367</v>
      </c>
      <c r="B2364" t="s">
        <v>207</v>
      </c>
      <c r="C2364">
        <v>96</v>
      </c>
      <c r="D2364">
        <v>22.695</v>
      </c>
      <c r="E2364">
        <f t="shared" si="36"/>
        <v>22.7</v>
      </c>
      <c r="F2364">
        <v>5830</v>
      </c>
      <c r="G2364">
        <v>5885</v>
      </c>
      <c r="H2364">
        <v>5915</v>
      </c>
      <c r="I2364" t="s">
        <v>23</v>
      </c>
      <c r="J2364">
        <v>304758</v>
      </c>
      <c r="K2364">
        <v>21181872</v>
      </c>
      <c r="L2364">
        <v>23.69</v>
      </c>
      <c r="M2364">
        <v>1.2769999999999999</v>
      </c>
    </row>
    <row r="2365" spans="1:13" x14ac:dyDescent="0.2">
      <c r="A2365" t="s">
        <v>367</v>
      </c>
      <c r="B2365" t="s">
        <v>208</v>
      </c>
      <c r="C2365">
        <v>97</v>
      </c>
      <c r="D2365">
        <v>22.831</v>
      </c>
      <c r="E2365">
        <f t="shared" si="36"/>
        <v>22.83</v>
      </c>
      <c r="F2365">
        <v>5915</v>
      </c>
      <c r="G2365">
        <v>5928</v>
      </c>
      <c r="H2365">
        <v>5963</v>
      </c>
      <c r="I2365" t="s">
        <v>23</v>
      </c>
      <c r="J2365">
        <v>359739</v>
      </c>
      <c r="K2365">
        <v>15004935</v>
      </c>
      <c r="L2365">
        <v>16.78</v>
      </c>
      <c r="M2365">
        <v>0.90500000000000003</v>
      </c>
    </row>
    <row r="2366" spans="1:13" x14ac:dyDescent="0.2">
      <c r="A2366" t="s">
        <v>367</v>
      </c>
      <c r="B2366" t="s">
        <v>209</v>
      </c>
      <c r="C2366">
        <v>98</v>
      </c>
      <c r="D2366">
        <v>23.033999999999999</v>
      </c>
      <c r="E2366">
        <f t="shared" si="36"/>
        <v>23.03</v>
      </c>
      <c r="F2366">
        <v>5963</v>
      </c>
      <c r="G2366">
        <v>5992</v>
      </c>
      <c r="H2366">
        <v>6010</v>
      </c>
      <c r="I2366" t="s">
        <v>23</v>
      </c>
      <c r="J2366">
        <v>259621</v>
      </c>
      <c r="K2366">
        <v>11821760</v>
      </c>
      <c r="L2366">
        <v>13.22</v>
      </c>
      <c r="M2366">
        <v>0.71299999999999997</v>
      </c>
    </row>
    <row r="2367" spans="1:13" x14ac:dyDescent="0.2">
      <c r="A2367" t="s">
        <v>367</v>
      </c>
      <c r="B2367" t="s">
        <v>210</v>
      </c>
      <c r="C2367">
        <v>99</v>
      </c>
      <c r="D2367">
        <v>23.132000000000001</v>
      </c>
      <c r="E2367">
        <f t="shared" si="36"/>
        <v>23.13</v>
      </c>
      <c r="F2367">
        <v>6010</v>
      </c>
      <c r="G2367">
        <v>6023</v>
      </c>
      <c r="H2367">
        <v>6045</v>
      </c>
      <c r="I2367" t="s">
        <v>23</v>
      </c>
      <c r="J2367">
        <v>184965</v>
      </c>
      <c r="K2367">
        <v>8111468</v>
      </c>
      <c r="L2367">
        <v>9.07</v>
      </c>
      <c r="M2367">
        <v>0.48899999999999999</v>
      </c>
    </row>
    <row r="2368" spans="1:13" x14ac:dyDescent="0.2">
      <c r="A2368" t="s">
        <v>367</v>
      </c>
      <c r="B2368" t="s">
        <v>211</v>
      </c>
      <c r="C2368">
        <v>100</v>
      </c>
      <c r="D2368">
        <v>23.245999999999999</v>
      </c>
      <c r="E2368">
        <f t="shared" si="36"/>
        <v>23.25</v>
      </c>
      <c r="F2368">
        <v>6045</v>
      </c>
      <c r="G2368">
        <v>6059</v>
      </c>
      <c r="H2368">
        <v>6068</v>
      </c>
      <c r="I2368" t="s">
        <v>23</v>
      </c>
      <c r="J2368">
        <v>154259</v>
      </c>
      <c r="K2368">
        <v>5261832</v>
      </c>
      <c r="L2368">
        <v>5.89</v>
      </c>
      <c r="M2368">
        <v>0.317</v>
      </c>
    </row>
    <row r="2369" spans="1:13" x14ac:dyDescent="0.2">
      <c r="A2369" t="s">
        <v>367</v>
      </c>
      <c r="B2369" t="s">
        <v>212</v>
      </c>
      <c r="C2369">
        <v>101</v>
      </c>
      <c r="D2369">
        <v>23.327000000000002</v>
      </c>
      <c r="E2369">
        <f t="shared" si="36"/>
        <v>23.33</v>
      </c>
      <c r="F2369">
        <v>6068</v>
      </c>
      <c r="G2369">
        <v>6085</v>
      </c>
      <c r="H2369">
        <v>6099</v>
      </c>
      <c r="I2369" t="s">
        <v>23</v>
      </c>
      <c r="J2369">
        <v>415366</v>
      </c>
      <c r="K2369">
        <v>15275824</v>
      </c>
      <c r="L2369">
        <v>17.09</v>
      </c>
      <c r="M2369">
        <v>0.92100000000000004</v>
      </c>
    </row>
    <row r="2370" spans="1:13" x14ac:dyDescent="0.2">
      <c r="A2370" t="s">
        <v>367</v>
      </c>
      <c r="B2370" t="s">
        <v>213</v>
      </c>
      <c r="C2370">
        <v>102</v>
      </c>
      <c r="D2370">
        <v>23.376999999999999</v>
      </c>
      <c r="E2370">
        <f t="shared" si="36"/>
        <v>23.38</v>
      </c>
      <c r="F2370">
        <v>6099</v>
      </c>
      <c r="G2370">
        <v>6101</v>
      </c>
      <c r="H2370">
        <v>6116</v>
      </c>
      <c r="I2370" t="s">
        <v>23</v>
      </c>
      <c r="J2370">
        <v>234843</v>
      </c>
      <c r="K2370">
        <v>5750095</v>
      </c>
      <c r="L2370">
        <v>6.43</v>
      </c>
      <c r="M2370">
        <v>0.34699999999999998</v>
      </c>
    </row>
    <row r="2371" spans="1:13" x14ac:dyDescent="0.2">
      <c r="A2371" t="s">
        <v>367</v>
      </c>
      <c r="B2371" t="s">
        <v>214</v>
      </c>
      <c r="C2371">
        <v>103</v>
      </c>
      <c r="D2371">
        <v>23.608000000000001</v>
      </c>
      <c r="E2371">
        <f t="shared" ref="E2371:E2434" si="37">ROUND(D2371,2)</f>
        <v>23.61</v>
      </c>
      <c r="F2371">
        <v>6149</v>
      </c>
      <c r="G2371">
        <v>6174</v>
      </c>
      <c r="H2371">
        <v>6189</v>
      </c>
      <c r="I2371" t="s">
        <v>23</v>
      </c>
      <c r="J2371">
        <v>174829</v>
      </c>
      <c r="K2371">
        <v>10982377</v>
      </c>
      <c r="L2371">
        <v>12.28</v>
      </c>
      <c r="M2371">
        <v>0.66200000000000003</v>
      </c>
    </row>
    <row r="2372" spans="1:13" x14ac:dyDescent="0.2">
      <c r="A2372" t="s">
        <v>367</v>
      </c>
      <c r="B2372" t="s">
        <v>215</v>
      </c>
      <c r="C2372">
        <v>104</v>
      </c>
      <c r="D2372">
        <v>23.678000000000001</v>
      </c>
      <c r="E2372">
        <f t="shared" si="37"/>
        <v>23.68</v>
      </c>
      <c r="F2372">
        <v>6189</v>
      </c>
      <c r="G2372">
        <v>6196</v>
      </c>
      <c r="H2372">
        <v>6227</v>
      </c>
      <c r="I2372" t="s">
        <v>23</v>
      </c>
      <c r="J2372">
        <v>153217</v>
      </c>
      <c r="K2372">
        <v>6911999</v>
      </c>
      <c r="L2372">
        <v>7.73</v>
      </c>
      <c r="M2372">
        <v>0.41699999999999998</v>
      </c>
    </row>
    <row r="2373" spans="1:13" x14ac:dyDescent="0.2">
      <c r="A2373" t="s">
        <v>367</v>
      </c>
      <c r="B2373" t="s">
        <v>216</v>
      </c>
      <c r="C2373">
        <v>105</v>
      </c>
      <c r="D2373">
        <v>23.978000000000002</v>
      </c>
      <c r="E2373">
        <f t="shared" si="37"/>
        <v>23.98</v>
      </c>
      <c r="F2373">
        <v>6252</v>
      </c>
      <c r="G2373">
        <v>6291</v>
      </c>
      <c r="H2373">
        <v>6305</v>
      </c>
      <c r="I2373" t="s">
        <v>34</v>
      </c>
      <c r="J2373">
        <v>145604</v>
      </c>
      <c r="K2373">
        <v>7965046</v>
      </c>
      <c r="L2373">
        <v>8.91</v>
      </c>
      <c r="M2373">
        <v>0.48</v>
      </c>
    </row>
    <row r="2374" spans="1:13" x14ac:dyDescent="0.2">
      <c r="A2374" t="s">
        <v>367</v>
      </c>
      <c r="B2374" t="s">
        <v>217</v>
      </c>
      <c r="C2374">
        <v>106</v>
      </c>
      <c r="D2374">
        <v>24.041</v>
      </c>
      <c r="E2374">
        <f t="shared" si="37"/>
        <v>24.04</v>
      </c>
      <c r="F2374">
        <v>6305</v>
      </c>
      <c r="G2374">
        <v>6310</v>
      </c>
      <c r="H2374">
        <v>6333</v>
      </c>
      <c r="I2374" t="s">
        <v>34</v>
      </c>
      <c r="J2374">
        <v>87752</v>
      </c>
      <c r="K2374">
        <v>3390355</v>
      </c>
      <c r="L2374">
        <v>3.79</v>
      </c>
      <c r="M2374">
        <v>0.20399999999999999</v>
      </c>
    </row>
    <row r="2375" spans="1:13" x14ac:dyDescent="0.2">
      <c r="A2375" t="s">
        <v>367</v>
      </c>
      <c r="B2375" t="s">
        <v>218</v>
      </c>
      <c r="C2375">
        <v>107</v>
      </c>
      <c r="D2375">
        <v>24.456</v>
      </c>
      <c r="E2375">
        <f t="shared" si="37"/>
        <v>24.46</v>
      </c>
      <c r="F2375">
        <v>6418</v>
      </c>
      <c r="G2375">
        <v>6442</v>
      </c>
      <c r="H2375">
        <v>6465</v>
      </c>
      <c r="I2375" t="s">
        <v>34</v>
      </c>
      <c r="J2375">
        <v>58890</v>
      </c>
      <c r="K2375">
        <v>3571705</v>
      </c>
      <c r="L2375">
        <v>4</v>
      </c>
      <c r="M2375">
        <v>0.215</v>
      </c>
    </row>
    <row r="2376" spans="1:13" x14ac:dyDescent="0.2">
      <c r="A2376" t="s">
        <v>367</v>
      </c>
      <c r="B2376" t="s">
        <v>219</v>
      </c>
      <c r="C2376">
        <v>108</v>
      </c>
      <c r="D2376">
        <v>24.699000000000002</v>
      </c>
      <c r="E2376">
        <f t="shared" si="37"/>
        <v>24.7</v>
      </c>
      <c r="F2376">
        <v>6501</v>
      </c>
      <c r="G2376">
        <v>6519</v>
      </c>
      <c r="H2376">
        <v>6543</v>
      </c>
      <c r="I2376" t="s">
        <v>34</v>
      </c>
      <c r="J2376">
        <v>365260</v>
      </c>
      <c r="K2376">
        <v>11266464</v>
      </c>
      <c r="L2376">
        <v>12.6</v>
      </c>
      <c r="M2376">
        <v>0.67900000000000005</v>
      </c>
    </row>
    <row r="2377" spans="1:13" x14ac:dyDescent="0.2">
      <c r="A2377" t="s">
        <v>367</v>
      </c>
      <c r="B2377" t="s">
        <v>220</v>
      </c>
      <c r="C2377">
        <v>109</v>
      </c>
      <c r="D2377">
        <v>24.824999999999999</v>
      </c>
      <c r="E2377">
        <f t="shared" si="37"/>
        <v>24.83</v>
      </c>
      <c r="F2377">
        <v>6543</v>
      </c>
      <c r="G2377">
        <v>6559</v>
      </c>
      <c r="H2377">
        <v>6575</v>
      </c>
      <c r="I2377" t="s">
        <v>34</v>
      </c>
      <c r="J2377">
        <v>82568</v>
      </c>
      <c r="K2377">
        <v>3401989</v>
      </c>
      <c r="L2377">
        <v>3.81</v>
      </c>
      <c r="M2377">
        <v>0.20499999999999999</v>
      </c>
    </row>
    <row r="2378" spans="1:13" x14ac:dyDescent="0.2">
      <c r="A2378" t="s">
        <v>367</v>
      </c>
      <c r="B2378" t="s">
        <v>221</v>
      </c>
      <c r="C2378">
        <v>110</v>
      </c>
      <c r="D2378">
        <v>24.991</v>
      </c>
      <c r="E2378">
        <f t="shared" si="37"/>
        <v>24.99</v>
      </c>
      <c r="F2378">
        <v>6575</v>
      </c>
      <c r="G2378">
        <v>6611</v>
      </c>
      <c r="H2378">
        <v>6625</v>
      </c>
      <c r="I2378" t="s">
        <v>34</v>
      </c>
      <c r="J2378">
        <v>56225</v>
      </c>
      <c r="K2378">
        <v>3492620</v>
      </c>
      <c r="L2378">
        <v>3.91</v>
      </c>
      <c r="M2378">
        <v>0.21099999999999999</v>
      </c>
    </row>
    <row r="2379" spans="1:13" x14ac:dyDescent="0.2">
      <c r="A2379" t="s">
        <v>367</v>
      </c>
      <c r="B2379" t="s">
        <v>222</v>
      </c>
      <c r="C2379">
        <v>111</v>
      </c>
      <c r="D2379">
        <v>25.149000000000001</v>
      </c>
      <c r="E2379">
        <f t="shared" si="37"/>
        <v>25.15</v>
      </c>
      <c r="F2379">
        <v>6625</v>
      </c>
      <c r="G2379">
        <v>6661</v>
      </c>
      <c r="H2379">
        <v>6675</v>
      </c>
      <c r="I2379" t="s">
        <v>34</v>
      </c>
      <c r="J2379">
        <v>71973</v>
      </c>
      <c r="K2379">
        <v>4897734</v>
      </c>
      <c r="L2379">
        <v>5.48</v>
      </c>
      <c r="M2379">
        <v>0.29499999999999998</v>
      </c>
    </row>
    <row r="2380" spans="1:13" x14ac:dyDescent="0.2">
      <c r="A2380" t="s">
        <v>367</v>
      </c>
      <c r="B2380" t="s">
        <v>223</v>
      </c>
      <c r="C2380">
        <v>112</v>
      </c>
      <c r="D2380">
        <v>25.291</v>
      </c>
      <c r="E2380">
        <f t="shared" si="37"/>
        <v>25.29</v>
      </c>
      <c r="F2380">
        <v>6675</v>
      </c>
      <c r="G2380">
        <v>6706</v>
      </c>
      <c r="H2380">
        <v>6719</v>
      </c>
      <c r="I2380" t="s">
        <v>34</v>
      </c>
      <c r="J2380">
        <v>97970</v>
      </c>
      <c r="K2380">
        <v>5516784</v>
      </c>
      <c r="L2380">
        <v>6.17</v>
      </c>
      <c r="M2380">
        <v>0.33300000000000002</v>
      </c>
    </row>
    <row r="2381" spans="1:13" x14ac:dyDescent="0.2">
      <c r="A2381" t="s">
        <v>367</v>
      </c>
      <c r="B2381" t="s">
        <v>224</v>
      </c>
      <c r="C2381">
        <v>113</v>
      </c>
      <c r="D2381">
        <v>25.359000000000002</v>
      </c>
      <c r="E2381">
        <f t="shared" si="37"/>
        <v>25.36</v>
      </c>
      <c r="F2381">
        <v>6719</v>
      </c>
      <c r="G2381">
        <v>6727</v>
      </c>
      <c r="H2381">
        <v>6746</v>
      </c>
      <c r="I2381" t="s">
        <v>34</v>
      </c>
      <c r="J2381">
        <v>64520</v>
      </c>
      <c r="K2381">
        <v>2535347</v>
      </c>
      <c r="L2381">
        <v>2.84</v>
      </c>
      <c r="M2381">
        <v>0.153</v>
      </c>
    </row>
    <row r="2382" spans="1:13" x14ac:dyDescent="0.2">
      <c r="A2382" t="s">
        <v>367</v>
      </c>
      <c r="B2382" t="s">
        <v>225</v>
      </c>
      <c r="C2382">
        <v>114</v>
      </c>
      <c r="D2382">
        <v>25.515999999999998</v>
      </c>
      <c r="E2382">
        <f t="shared" si="37"/>
        <v>25.52</v>
      </c>
      <c r="F2382">
        <v>6746</v>
      </c>
      <c r="G2382">
        <v>6777</v>
      </c>
      <c r="H2382">
        <v>6793</v>
      </c>
      <c r="I2382" t="s">
        <v>34</v>
      </c>
      <c r="J2382">
        <v>121713</v>
      </c>
      <c r="K2382">
        <v>6854033</v>
      </c>
      <c r="L2382">
        <v>7.67</v>
      </c>
      <c r="M2382">
        <v>0.41299999999999998</v>
      </c>
    </row>
    <row r="2383" spans="1:13" x14ac:dyDescent="0.2">
      <c r="A2383" t="s">
        <v>367</v>
      </c>
      <c r="B2383" t="s">
        <v>226</v>
      </c>
      <c r="C2383">
        <v>115</v>
      </c>
      <c r="D2383">
        <v>25.677</v>
      </c>
      <c r="E2383">
        <f t="shared" si="37"/>
        <v>25.68</v>
      </c>
      <c r="F2383">
        <v>6793</v>
      </c>
      <c r="G2383">
        <v>6828</v>
      </c>
      <c r="H2383">
        <v>6854</v>
      </c>
      <c r="I2383" t="s">
        <v>34</v>
      </c>
      <c r="J2383">
        <v>453966</v>
      </c>
      <c r="K2383">
        <v>22799352</v>
      </c>
      <c r="L2383">
        <v>25.5</v>
      </c>
      <c r="M2383">
        <v>1.3740000000000001</v>
      </c>
    </row>
    <row r="2384" spans="1:13" x14ac:dyDescent="0.2">
      <c r="A2384" t="s">
        <v>367</v>
      </c>
      <c r="B2384" t="s">
        <v>227</v>
      </c>
      <c r="C2384">
        <v>116</v>
      </c>
      <c r="D2384">
        <v>25.792999999999999</v>
      </c>
      <c r="E2384">
        <f t="shared" si="37"/>
        <v>25.79</v>
      </c>
      <c r="F2384">
        <v>6854</v>
      </c>
      <c r="G2384">
        <v>6865</v>
      </c>
      <c r="H2384">
        <v>6912</v>
      </c>
      <c r="I2384" t="s">
        <v>34</v>
      </c>
      <c r="J2384">
        <v>155986</v>
      </c>
      <c r="K2384">
        <v>9512398</v>
      </c>
      <c r="L2384">
        <v>10.64</v>
      </c>
      <c r="M2384">
        <v>0.57299999999999995</v>
      </c>
    </row>
    <row r="2385" spans="1:13" x14ac:dyDescent="0.2">
      <c r="A2385" t="s">
        <v>367</v>
      </c>
      <c r="B2385" t="s">
        <v>228</v>
      </c>
      <c r="C2385">
        <v>117</v>
      </c>
      <c r="D2385">
        <v>26.088000000000001</v>
      </c>
      <c r="E2385">
        <f t="shared" si="37"/>
        <v>26.09</v>
      </c>
      <c r="F2385">
        <v>6912</v>
      </c>
      <c r="G2385">
        <v>6958</v>
      </c>
      <c r="H2385">
        <v>6984</v>
      </c>
      <c r="I2385" t="s">
        <v>23</v>
      </c>
      <c r="J2385">
        <v>111247</v>
      </c>
      <c r="K2385">
        <v>8079843</v>
      </c>
      <c r="L2385">
        <v>9.0399999999999991</v>
      </c>
      <c r="M2385">
        <v>0.48699999999999999</v>
      </c>
    </row>
    <row r="2386" spans="1:13" x14ac:dyDescent="0.2">
      <c r="A2386" t="s">
        <v>367</v>
      </c>
      <c r="B2386" t="s">
        <v>229</v>
      </c>
      <c r="C2386">
        <v>118</v>
      </c>
      <c r="D2386">
        <v>26.484000000000002</v>
      </c>
      <c r="E2386">
        <f t="shared" si="37"/>
        <v>26.48</v>
      </c>
      <c r="F2386">
        <v>7057</v>
      </c>
      <c r="G2386">
        <v>7083</v>
      </c>
      <c r="H2386">
        <v>7113</v>
      </c>
      <c r="I2386" t="s">
        <v>23</v>
      </c>
      <c r="J2386">
        <v>54763</v>
      </c>
      <c r="K2386">
        <v>3195782</v>
      </c>
      <c r="L2386">
        <v>3.57</v>
      </c>
      <c r="M2386">
        <v>0.193</v>
      </c>
    </row>
    <row r="2387" spans="1:13" x14ac:dyDescent="0.2">
      <c r="A2387" t="s">
        <v>367</v>
      </c>
      <c r="B2387" t="s">
        <v>164</v>
      </c>
      <c r="C2387">
        <v>119</v>
      </c>
      <c r="D2387">
        <v>26.623999999999999</v>
      </c>
      <c r="E2387">
        <f t="shared" si="37"/>
        <v>26.62</v>
      </c>
      <c r="F2387">
        <v>7113</v>
      </c>
      <c r="G2387">
        <v>7127</v>
      </c>
      <c r="H2387">
        <v>7159</v>
      </c>
      <c r="I2387" t="s">
        <v>23</v>
      </c>
      <c r="J2387">
        <v>69723</v>
      </c>
      <c r="K2387">
        <v>3166774</v>
      </c>
      <c r="L2387">
        <v>3.54</v>
      </c>
      <c r="M2387">
        <v>0.191</v>
      </c>
    </row>
    <row r="2388" spans="1:13" x14ac:dyDescent="0.2">
      <c r="A2388" t="s">
        <v>367</v>
      </c>
      <c r="B2388" t="s">
        <v>165</v>
      </c>
      <c r="C2388">
        <v>120</v>
      </c>
      <c r="D2388">
        <v>26.77</v>
      </c>
      <c r="E2388">
        <f t="shared" si="37"/>
        <v>26.77</v>
      </c>
      <c r="F2388">
        <v>7159</v>
      </c>
      <c r="G2388">
        <v>7174</v>
      </c>
      <c r="H2388">
        <v>7188</v>
      </c>
      <c r="I2388" t="s">
        <v>23</v>
      </c>
      <c r="J2388">
        <v>52262</v>
      </c>
      <c r="K2388">
        <v>2020186</v>
      </c>
      <c r="L2388">
        <v>2.2599999999999998</v>
      </c>
      <c r="M2388">
        <v>0.122</v>
      </c>
    </row>
    <row r="2389" spans="1:13" x14ac:dyDescent="0.2">
      <c r="A2389" t="s">
        <v>367</v>
      </c>
      <c r="B2389" t="s">
        <v>166</v>
      </c>
      <c r="C2389">
        <v>121</v>
      </c>
      <c r="D2389">
        <v>26.849</v>
      </c>
      <c r="E2389">
        <f t="shared" si="37"/>
        <v>26.85</v>
      </c>
      <c r="F2389">
        <v>7188</v>
      </c>
      <c r="G2389">
        <v>7199</v>
      </c>
      <c r="H2389">
        <v>7207</v>
      </c>
      <c r="I2389" t="s">
        <v>23</v>
      </c>
      <c r="J2389">
        <v>74292</v>
      </c>
      <c r="K2389">
        <v>2162586</v>
      </c>
      <c r="L2389">
        <v>2.42</v>
      </c>
      <c r="M2389">
        <v>0.13</v>
      </c>
    </row>
    <row r="2390" spans="1:13" x14ac:dyDescent="0.2">
      <c r="A2390" t="s">
        <v>367</v>
      </c>
      <c r="B2390" t="s">
        <v>167</v>
      </c>
      <c r="C2390">
        <v>122</v>
      </c>
      <c r="D2390">
        <v>26.936</v>
      </c>
      <c r="E2390">
        <f t="shared" si="37"/>
        <v>26.94</v>
      </c>
      <c r="F2390">
        <v>7207</v>
      </c>
      <c r="G2390">
        <v>7226</v>
      </c>
      <c r="H2390">
        <v>7271</v>
      </c>
      <c r="I2390" t="s">
        <v>41</v>
      </c>
      <c r="J2390">
        <v>64896</v>
      </c>
      <c r="K2390">
        <v>4663672</v>
      </c>
      <c r="L2390">
        <v>5.22</v>
      </c>
      <c r="M2390">
        <v>0.28100000000000003</v>
      </c>
    </row>
    <row r="2391" spans="1:13" x14ac:dyDescent="0.2">
      <c r="A2391" t="s">
        <v>367</v>
      </c>
      <c r="B2391" t="s">
        <v>169</v>
      </c>
      <c r="C2391">
        <v>123</v>
      </c>
      <c r="D2391">
        <v>27.369</v>
      </c>
      <c r="E2391">
        <f t="shared" si="37"/>
        <v>27.37</v>
      </c>
      <c r="F2391">
        <v>7327</v>
      </c>
      <c r="G2391">
        <v>7363</v>
      </c>
      <c r="H2391">
        <v>7383</v>
      </c>
      <c r="I2391" t="s">
        <v>25</v>
      </c>
      <c r="J2391">
        <v>46724</v>
      </c>
      <c r="K2391">
        <v>2177813</v>
      </c>
      <c r="L2391">
        <v>2.44</v>
      </c>
      <c r="M2391">
        <v>0.13100000000000001</v>
      </c>
    </row>
    <row r="2392" spans="1:13" x14ac:dyDescent="0.2">
      <c r="A2392" t="s">
        <v>367</v>
      </c>
      <c r="B2392" t="s">
        <v>170</v>
      </c>
      <c r="C2392">
        <v>124</v>
      </c>
      <c r="D2392">
        <v>27.47</v>
      </c>
      <c r="E2392">
        <f t="shared" si="37"/>
        <v>27.47</v>
      </c>
      <c r="F2392">
        <v>7383</v>
      </c>
      <c r="G2392">
        <v>7395</v>
      </c>
      <c r="H2392">
        <v>7418</v>
      </c>
      <c r="I2392" t="s">
        <v>23</v>
      </c>
      <c r="J2392">
        <v>25946</v>
      </c>
      <c r="K2392">
        <v>1034311</v>
      </c>
      <c r="L2392">
        <v>1.1599999999999999</v>
      </c>
      <c r="M2392">
        <v>6.2E-2</v>
      </c>
    </row>
    <row r="2393" spans="1:13" x14ac:dyDescent="0.2">
      <c r="A2393" t="s">
        <v>367</v>
      </c>
      <c r="B2393" t="s">
        <v>171</v>
      </c>
      <c r="C2393">
        <v>125</v>
      </c>
      <c r="D2393">
        <v>27.756</v>
      </c>
      <c r="E2393">
        <f t="shared" si="37"/>
        <v>27.76</v>
      </c>
      <c r="F2393">
        <v>7464</v>
      </c>
      <c r="G2393">
        <v>7485</v>
      </c>
      <c r="H2393">
        <v>7516</v>
      </c>
      <c r="I2393" t="s">
        <v>25</v>
      </c>
      <c r="J2393">
        <v>39213</v>
      </c>
      <c r="K2393">
        <v>1893429</v>
      </c>
      <c r="L2393">
        <v>2.12</v>
      </c>
      <c r="M2393">
        <v>0.114</v>
      </c>
    </row>
    <row r="2394" spans="1:13" x14ac:dyDescent="0.2">
      <c r="A2394" t="s">
        <v>367</v>
      </c>
      <c r="B2394" t="s">
        <v>172</v>
      </c>
      <c r="C2394">
        <v>126</v>
      </c>
      <c r="D2394">
        <v>27.911999999999999</v>
      </c>
      <c r="E2394">
        <f t="shared" si="37"/>
        <v>27.91</v>
      </c>
      <c r="F2394">
        <v>7516</v>
      </c>
      <c r="G2394">
        <v>7535</v>
      </c>
      <c r="H2394">
        <v>7588</v>
      </c>
      <c r="I2394" t="s">
        <v>25</v>
      </c>
      <c r="J2394">
        <v>172321</v>
      </c>
      <c r="K2394">
        <v>6666114</v>
      </c>
      <c r="L2394">
        <v>7.46</v>
      </c>
      <c r="M2394">
        <v>0.40200000000000002</v>
      </c>
    </row>
    <row r="2395" spans="1:13" x14ac:dyDescent="0.2">
      <c r="A2395" t="s">
        <v>367</v>
      </c>
      <c r="B2395" t="s">
        <v>173</v>
      </c>
      <c r="C2395">
        <v>127</v>
      </c>
      <c r="D2395">
        <v>28.545999999999999</v>
      </c>
      <c r="E2395">
        <f t="shared" si="37"/>
        <v>28.55</v>
      </c>
      <c r="F2395">
        <v>7682</v>
      </c>
      <c r="G2395">
        <v>7735</v>
      </c>
      <c r="H2395">
        <v>7758</v>
      </c>
      <c r="I2395" t="s">
        <v>17</v>
      </c>
      <c r="J2395">
        <v>32491</v>
      </c>
      <c r="K2395">
        <v>1402359</v>
      </c>
      <c r="L2395">
        <v>1.57</v>
      </c>
      <c r="M2395">
        <v>8.5000000000000006E-2</v>
      </c>
    </row>
    <row r="2396" spans="1:13" x14ac:dyDescent="0.2">
      <c r="A2396" t="s">
        <v>367</v>
      </c>
      <c r="B2396" t="s">
        <v>174</v>
      </c>
      <c r="C2396">
        <v>128</v>
      </c>
      <c r="D2396">
        <v>29.145</v>
      </c>
      <c r="E2396">
        <f t="shared" si="37"/>
        <v>29.15</v>
      </c>
      <c r="F2396">
        <v>7909</v>
      </c>
      <c r="G2396">
        <v>7925</v>
      </c>
      <c r="H2396">
        <v>7947</v>
      </c>
      <c r="I2396" t="s">
        <v>25</v>
      </c>
      <c r="J2396">
        <v>31908</v>
      </c>
      <c r="K2396">
        <v>1089545</v>
      </c>
      <c r="L2396">
        <v>1.22</v>
      </c>
      <c r="M2396">
        <v>6.6000000000000003E-2</v>
      </c>
    </row>
    <row r="2397" spans="1:13" x14ac:dyDescent="0.2">
      <c r="A2397" t="s">
        <v>367</v>
      </c>
      <c r="B2397" t="s">
        <v>175</v>
      </c>
      <c r="C2397">
        <v>129</v>
      </c>
      <c r="D2397">
        <v>29.263999999999999</v>
      </c>
      <c r="E2397">
        <f t="shared" si="37"/>
        <v>29.26</v>
      </c>
      <c r="F2397">
        <v>7947</v>
      </c>
      <c r="G2397">
        <v>7962</v>
      </c>
      <c r="H2397">
        <v>8000</v>
      </c>
      <c r="I2397" t="s">
        <v>130</v>
      </c>
      <c r="J2397">
        <v>44960</v>
      </c>
      <c r="K2397">
        <v>1670397</v>
      </c>
      <c r="L2397">
        <v>1.87</v>
      </c>
      <c r="M2397">
        <v>0.10100000000000001</v>
      </c>
    </row>
    <row r="2398" spans="1:13" x14ac:dyDescent="0.2">
      <c r="A2398" t="s">
        <v>367</v>
      </c>
      <c r="B2398" t="s">
        <v>176</v>
      </c>
      <c r="C2398">
        <v>130</v>
      </c>
      <c r="D2398">
        <v>30.035</v>
      </c>
      <c r="E2398">
        <f t="shared" si="37"/>
        <v>30.04</v>
      </c>
      <c r="F2398">
        <v>8135</v>
      </c>
      <c r="G2398">
        <v>8206</v>
      </c>
      <c r="H2398">
        <v>8216</v>
      </c>
      <c r="I2398" t="s">
        <v>19</v>
      </c>
      <c r="J2398">
        <v>81800</v>
      </c>
      <c r="K2398">
        <v>2379558</v>
      </c>
      <c r="L2398">
        <v>2.66</v>
      </c>
      <c r="M2398">
        <v>0.14299999999999999</v>
      </c>
    </row>
    <row r="2399" spans="1:13" x14ac:dyDescent="0.2">
      <c r="A2399" t="s">
        <v>367</v>
      </c>
      <c r="B2399" t="s">
        <v>177</v>
      </c>
      <c r="C2399">
        <v>131</v>
      </c>
      <c r="D2399">
        <v>30.084</v>
      </c>
      <c r="E2399">
        <f t="shared" si="37"/>
        <v>30.08</v>
      </c>
      <c r="F2399">
        <v>8216</v>
      </c>
      <c r="G2399">
        <v>8222</v>
      </c>
      <c r="H2399">
        <v>8247</v>
      </c>
      <c r="I2399" t="s">
        <v>44</v>
      </c>
      <c r="J2399">
        <v>63599</v>
      </c>
      <c r="K2399">
        <v>2157386</v>
      </c>
      <c r="L2399">
        <v>2.41</v>
      </c>
      <c r="M2399">
        <v>0.13</v>
      </c>
    </row>
    <row r="2400" spans="1:13" x14ac:dyDescent="0.2">
      <c r="A2400" t="s">
        <v>367</v>
      </c>
      <c r="B2400" t="s">
        <v>178</v>
      </c>
      <c r="C2400">
        <v>132</v>
      </c>
      <c r="D2400">
        <v>30.754999999999999</v>
      </c>
      <c r="E2400">
        <f t="shared" si="37"/>
        <v>30.76</v>
      </c>
      <c r="F2400">
        <v>8415</v>
      </c>
      <c r="G2400">
        <v>8434</v>
      </c>
      <c r="H2400">
        <v>8461</v>
      </c>
      <c r="I2400" t="s">
        <v>44</v>
      </c>
      <c r="J2400">
        <v>54974</v>
      </c>
      <c r="K2400">
        <v>1705008</v>
      </c>
      <c r="L2400">
        <v>1.91</v>
      </c>
      <c r="M2400">
        <v>0.10299999999999999</v>
      </c>
    </row>
    <row r="2401" spans="1:13" x14ac:dyDescent="0.2">
      <c r="A2401" t="s">
        <v>367</v>
      </c>
      <c r="B2401" t="s">
        <v>179</v>
      </c>
      <c r="C2401">
        <v>133</v>
      </c>
      <c r="D2401">
        <v>30.957000000000001</v>
      </c>
      <c r="E2401">
        <f t="shared" si="37"/>
        <v>30.96</v>
      </c>
      <c r="F2401">
        <v>8461</v>
      </c>
      <c r="G2401">
        <v>8498</v>
      </c>
      <c r="H2401">
        <v>8544</v>
      </c>
      <c r="I2401" t="s">
        <v>25</v>
      </c>
      <c r="J2401">
        <v>135385</v>
      </c>
      <c r="K2401">
        <v>7222179</v>
      </c>
      <c r="L2401">
        <v>8.08</v>
      </c>
      <c r="M2401">
        <v>0.435</v>
      </c>
    </row>
    <row r="2402" spans="1:13" x14ac:dyDescent="0.2">
      <c r="A2402" t="s">
        <v>367</v>
      </c>
      <c r="B2402" t="s">
        <v>180</v>
      </c>
      <c r="C2402">
        <v>134</v>
      </c>
      <c r="D2402">
        <v>31.152000000000001</v>
      </c>
      <c r="E2402">
        <f t="shared" si="37"/>
        <v>31.15</v>
      </c>
      <c r="F2402">
        <v>8544</v>
      </c>
      <c r="G2402">
        <v>8559</v>
      </c>
      <c r="H2402">
        <v>8576</v>
      </c>
      <c r="I2402" t="s">
        <v>23</v>
      </c>
      <c r="J2402">
        <v>49568</v>
      </c>
      <c r="K2402">
        <v>1813345</v>
      </c>
      <c r="L2402">
        <v>2.0299999999999998</v>
      </c>
      <c r="M2402">
        <v>0.109</v>
      </c>
    </row>
    <row r="2403" spans="1:13" x14ac:dyDescent="0.2">
      <c r="A2403" t="s">
        <v>367</v>
      </c>
      <c r="B2403" t="s">
        <v>181</v>
      </c>
      <c r="C2403">
        <v>135</v>
      </c>
      <c r="D2403">
        <v>31.251000000000001</v>
      </c>
      <c r="E2403">
        <f t="shared" si="37"/>
        <v>31.25</v>
      </c>
      <c r="F2403">
        <v>8576</v>
      </c>
      <c r="G2403">
        <v>8591</v>
      </c>
      <c r="H2403">
        <v>8620</v>
      </c>
      <c r="I2403" t="s">
        <v>23</v>
      </c>
      <c r="J2403">
        <v>65823</v>
      </c>
      <c r="K2403">
        <v>2999041</v>
      </c>
      <c r="L2403">
        <v>3.35</v>
      </c>
      <c r="M2403">
        <v>0.18099999999999999</v>
      </c>
    </row>
    <row r="2404" spans="1:13" x14ac:dyDescent="0.2">
      <c r="A2404" t="s">
        <v>367</v>
      </c>
      <c r="B2404" t="s">
        <v>182</v>
      </c>
      <c r="C2404">
        <v>136</v>
      </c>
      <c r="D2404">
        <v>31.422000000000001</v>
      </c>
      <c r="E2404">
        <f t="shared" si="37"/>
        <v>31.42</v>
      </c>
      <c r="F2404">
        <v>8620</v>
      </c>
      <c r="G2404">
        <v>8645</v>
      </c>
      <c r="H2404">
        <v>8690</v>
      </c>
      <c r="I2404" t="s">
        <v>31</v>
      </c>
      <c r="J2404">
        <v>48016</v>
      </c>
      <c r="K2404">
        <v>2434958</v>
      </c>
      <c r="L2404">
        <v>2.72</v>
      </c>
      <c r="M2404">
        <v>0.14699999999999999</v>
      </c>
    </row>
    <row r="2405" spans="1:13" x14ac:dyDescent="0.2">
      <c r="A2405" t="s">
        <v>367</v>
      </c>
      <c r="B2405" t="s">
        <v>230</v>
      </c>
      <c r="C2405">
        <v>137</v>
      </c>
      <c r="D2405">
        <v>31.748000000000001</v>
      </c>
      <c r="E2405">
        <f t="shared" si="37"/>
        <v>31.75</v>
      </c>
      <c r="F2405">
        <v>8700</v>
      </c>
      <c r="G2405">
        <v>8748</v>
      </c>
      <c r="H2405">
        <v>8783</v>
      </c>
      <c r="I2405" t="s">
        <v>129</v>
      </c>
      <c r="J2405">
        <v>48932</v>
      </c>
      <c r="K2405">
        <v>1863923</v>
      </c>
      <c r="L2405">
        <v>2.08</v>
      </c>
      <c r="M2405">
        <v>0.112</v>
      </c>
    </row>
    <row r="2406" spans="1:13" x14ac:dyDescent="0.2">
      <c r="A2406" t="s">
        <v>367</v>
      </c>
      <c r="B2406" t="s">
        <v>231</v>
      </c>
      <c r="C2406">
        <v>138</v>
      </c>
      <c r="D2406">
        <v>32.387</v>
      </c>
      <c r="E2406">
        <f t="shared" si="37"/>
        <v>32.39</v>
      </c>
      <c r="F2406">
        <v>8929</v>
      </c>
      <c r="G2406">
        <v>8950</v>
      </c>
      <c r="H2406">
        <v>8973</v>
      </c>
      <c r="I2406" t="s">
        <v>162</v>
      </c>
      <c r="J2406">
        <v>31528</v>
      </c>
      <c r="K2406">
        <v>1129796</v>
      </c>
      <c r="L2406">
        <v>1.26</v>
      </c>
      <c r="M2406">
        <v>6.8000000000000005E-2</v>
      </c>
    </row>
    <row r="2407" spans="1:13" x14ac:dyDescent="0.2">
      <c r="A2407" t="s">
        <v>367</v>
      </c>
      <c r="B2407" t="s">
        <v>232</v>
      </c>
      <c r="C2407">
        <v>139</v>
      </c>
      <c r="D2407">
        <v>33.792999999999999</v>
      </c>
      <c r="E2407">
        <f t="shared" si="37"/>
        <v>33.79</v>
      </c>
      <c r="F2407">
        <v>9344</v>
      </c>
      <c r="G2407">
        <v>9395</v>
      </c>
      <c r="H2407">
        <v>9413</v>
      </c>
      <c r="I2407" t="s">
        <v>162</v>
      </c>
      <c r="J2407">
        <v>29282</v>
      </c>
      <c r="K2407">
        <v>1326105</v>
      </c>
      <c r="L2407">
        <v>1.48</v>
      </c>
      <c r="M2407">
        <v>0.08</v>
      </c>
    </row>
    <row r="2408" spans="1:13" x14ac:dyDescent="0.2">
      <c r="A2408" t="s">
        <v>367</v>
      </c>
      <c r="B2408" t="s">
        <v>233</v>
      </c>
      <c r="C2408">
        <v>140</v>
      </c>
      <c r="D2408">
        <v>34.066000000000003</v>
      </c>
      <c r="E2408">
        <f t="shared" si="37"/>
        <v>34.07</v>
      </c>
      <c r="F2408">
        <v>9467</v>
      </c>
      <c r="G2408">
        <v>9481</v>
      </c>
      <c r="H2408">
        <v>9507</v>
      </c>
      <c r="I2408" t="s">
        <v>51</v>
      </c>
      <c r="J2408">
        <v>50276</v>
      </c>
      <c r="K2408">
        <v>1619919</v>
      </c>
      <c r="L2408">
        <v>1.81</v>
      </c>
      <c r="M2408">
        <v>9.8000000000000004E-2</v>
      </c>
    </row>
    <row r="2409" spans="1:13" x14ac:dyDescent="0.2">
      <c r="A2409" t="s">
        <v>367</v>
      </c>
      <c r="B2409" t="s">
        <v>234</v>
      </c>
      <c r="C2409">
        <v>141</v>
      </c>
      <c r="D2409">
        <v>34.213999999999999</v>
      </c>
      <c r="E2409">
        <f t="shared" si="37"/>
        <v>34.21</v>
      </c>
      <c r="F2409">
        <v>9507</v>
      </c>
      <c r="G2409">
        <v>9528</v>
      </c>
      <c r="H2409">
        <v>9564</v>
      </c>
      <c r="I2409" t="s">
        <v>31</v>
      </c>
      <c r="J2409">
        <v>917258</v>
      </c>
      <c r="K2409">
        <v>23079885</v>
      </c>
      <c r="L2409">
        <v>25.82</v>
      </c>
      <c r="M2409">
        <v>1.391</v>
      </c>
    </row>
    <row r="2410" spans="1:13" x14ac:dyDescent="0.2">
      <c r="A2410" t="s">
        <v>367</v>
      </c>
      <c r="B2410" t="s">
        <v>235</v>
      </c>
      <c r="C2410">
        <v>142</v>
      </c>
      <c r="D2410">
        <v>34.863</v>
      </c>
      <c r="E2410">
        <f t="shared" si="37"/>
        <v>34.86</v>
      </c>
      <c r="F2410">
        <v>9686</v>
      </c>
      <c r="G2410">
        <v>9733</v>
      </c>
      <c r="H2410">
        <v>9745</v>
      </c>
      <c r="I2410" t="s">
        <v>129</v>
      </c>
      <c r="J2410">
        <v>40198</v>
      </c>
      <c r="K2410">
        <v>501443</v>
      </c>
      <c r="L2410">
        <v>0.56000000000000005</v>
      </c>
      <c r="M2410">
        <v>0.03</v>
      </c>
    </row>
    <row r="2411" spans="1:13" x14ac:dyDescent="0.2">
      <c r="A2411" t="s">
        <v>367</v>
      </c>
      <c r="B2411" t="s">
        <v>236</v>
      </c>
      <c r="C2411">
        <v>143</v>
      </c>
      <c r="D2411">
        <v>34.945999999999998</v>
      </c>
      <c r="E2411">
        <f t="shared" si="37"/>
        <v>34.950000000000003</v>
      </c>
      <c r="F2411">
        <v>9745</v>
      </c>
      <c r="G2411">
        <v>9759</v>
      </c>
      <c r="H2411">
        <v>9809</v>
      </c>
      <c r="I2411" t="s">
        <v>51</v>
      </c>
      <c r="J2411">
        <v>70534</v>
      </c>
      <c r="K2411">
        <v>3656112</v>
      </c>
      <c r="L2411">
        <v>4.09</v>
      </c>
      <c r="M2411">
        <v>0.22</v>
      </c>
    </row>
    <row r="2412" spans="1:13" x14ac:dyDescent="0.2">
      <c r="A2412" t="s">
        <v>367</v>
      </c>
      <c r="B2412" t="s">
        <v>237</v>
      </c>
      <c r="C2412">
        <v>144</v>
      </c>
      <c r="D2412">
        <v>35.237000000000002</v>
      </c>
      <c r="E2412">
        <f t="shared" si="37"/>
        <v>35.24</v>
      </c>
      <c r="F2412">
        <v>9841</v>
      </c>
      <c r="G2412">
        <v>9851</v>
      </c>
      <c r="H2412">
        <v>9863</v>
      </c>
      <c r="I2412" t="s">
        <v>162</v>
      </c>
      <c r="J2412">
        <v>27615</v>
      </c>
      <c r="K2412">
        <v>605777</v>
      </c>
      <c r="L2412">
        <v>0.68</v>
      </c>
      <c r="M2412">
        <v>3.6999999999999998E-2</v>
      </c>
    </row>
    <row r="2413" spans="1:13" x14ac:dyDescent="0.2">
      <c r="A2413" t="s">
        <v>367</v>
      </c>
      <c r="B2413" t="s">
        <v>238</v>
      </c>
      <c r="C2413">
        <v>145</v>
      </c>
      <c r="D2413">
        <v>35.435000000000002</v>
      </c>
      <c r="E2413">
        <f t="shared" si="37"/>
        <v>35.44</v>
      </c>
      <c r="F2413">
        <v>9883</v>
      </c>
      <c r="G2413">
        <v>9914</v>
      </c>
      <c r="H2413">
        <v>9937</v>
      </c>
      <c r="I2413" t="s">
        <v>31</v>
      </c>
      <c r="J2413">
        <v>28286</v>
      </c>
      <c r="K2413">
        <v>1573971</v>
      </c>
      <c r="L2413">
        <v>1.76</v>
      </c>
      <c r="M2413">
        <v>9.5000000000000001E-2</v>
      </c>
    </row>
    <row r="2414" spans="1:13" x14ac:dyDescent="0.2">
      <c r="A2414" t="s">
        <v>367</v>
      </c>
      <c r="B2414" t="s">
        <v>239</v>
      </c>
      <c r="C2414">
        <v>146</v>
      </c>
      <c r="D2414">
        <v>35.667000000000002</v>
      </c>
      <c r="E2414">
        <f t="shared" si="37"/>
        <v>35.67</v>
      </c>
      <c r="F2414">
        <v>9952</v>
      </c>
      <c r="G2414">
        <v>9987</v>
      </c>
      <c r="H2414">
        <v>10010</v>
      </c>
      <c r="I2414" t="s">
        <v>29</v>
      </c>
      <c r="J2414">
        <v>69000</v>
      </c>
      <c r="K2414">
        <v>1475942</v>
      </c>
      <c r="L2414">
        <v>1.65</v>
      </c>
      <c r="M2414">
        <v>8.8999999999999996E-2</v>
      </c>
    </row>
    <row r="2415" spans="1:13" x14ac:dyDescent="0.2">
      <c r="A2415" t="s">
        <v>367</v>
      </c>
      <c r="B2415" t="s">
        <v>240</v>
      </c>
      <c r="C2415">
        <v>147</v>
      </c>
      <c r="D2415">
        <v>36.167999999999999</v>
      </c>
      <c r="E2415">
        <f t="shared" si="37"/>
        <v>36.17</v>
      </c>
      <c r="F2415">
        <v>10137</v>
      </c>
      <c r="G2415">
        <v>10146</v>
      </c>
      <c r="H2415">
        <v>10175</v>
      </c>
      <c r="I2415" t="s">
        <v>31</v>
      </c>
      <c r="J2415">
        <v>89840</v>
      </c>
      <c r="K2415">
        <v>1948976</v>
      </c>
      <c r="L2415">
        <v>2.1800000000000002</v>
      </c>
      <c r="M2415">
        <v>0.11700000000000001</v>
      </c>
    </row>
    <row r="2416" spans="1:13" x14ac:dyDescent="0.2">
      <c r="A2416" t="s">
        <v>367</v>
      </c>
      <c r="B2416" t="s">
        <v>241</v>
      </c>
      <c r="C2416">
        <v>148</v>
      </c>
      <c r="D2416">
        <v>36.545000000000002</v>
      </c>
      <c r="E2416">
        <f t="shared" si="37"/>
        <v>36.549999999999997</v>
      </c>
      <c r="F2416">
        <v>10177</v>
      </c>
      <c r="G2416">
        <v>10265</v>
      </c>
      <c r="H2416">
        <v>10274</v>
      </c>
      <c r="I2416" t="s">
        <v>129</v>
      </c>
      <c r="J2416">
        <v>42368</v>
      </c>
      <c r="K2416">
        <v>297582</v>
      </c>
      <c r="L2416">
        <v>0.33</v>
      </c>
      <c r="M2416">
        <v>1.7999999999999999E-2</v>
      </c>
    </row>
    <row r="2417" spans="1:13" x14ac:dyDescent="0.2">
      <c r="A2417" t="s">
        <v>367</v>
      </c>
      <c r="B2417" t="s">
        <v>242</v>
      </c>
      <c r="C2417">
        <v>149</v>
      </c>
      <c r="D2417">
        <v>36.597000000000001</v>
      </c>
      <c r="E2417">
        <f t="shared" si="37"/>
        <v>36.6</v>
      </c>
      <c r="F2417">
        <v>10274</v>
      </c>
      <c r="G2417">
        <v>10281</v>
      </c>
      <c r="H2417">
        <v>10296</v>
      </c>
      <c r="I2417" t="s">
        <v>51</v>
      </c>
      <c r="J2417">
        <v>54382</v>
      </c>
      <c r="K2417">
        <v>1640619</v>
      </c>
      <c r="L2417">
        <v>1.84</v>
      </c>
      <c r="M2417">
        <v>9.9000000000000005E-2</v>
      </c>
    </row>
    <row r="2418" spans="1:13" x14ac:dyDescent="0.2">
      <c r="A2418" t="s">
        <v>367</v>
      </c>
      <c r="B2418" t="s">
        <v>243</v>
      </c>
      <c r="C2418">
        <v>150</v>
      </c>
      <c r="D2418">
        <v>36.659999999999997</v>
      </c>
      <c r="E2418">
        <f t="shared" si="37"/>
        <v>36.659999999999997</v>
      </c>
      <c r="F2418">
        <v>10296</v>
      </c>
      <c r="G2418">
        <v>10301</v>
      </c>
      <c r="H2418">
        <v>10315</v>
      </c>
      <c r="I2418" t="s">
        <v>51</v>
      </c>
      <c r="J2418">
        <v>79471</v>
      </c>
      <c r="K2418">
        <v>1369481</v>
      </c>
      <c r="L2418">
        <v>1.53</v>
      </c>
      <c r="M2418">
        <v>8.3000000000000004E-2</v>
      </c>
    </row>
    <row r="2419" spans="1:13" x14ac:dyDescent="0.2">
      <c r="A2419" t="s">
        <v>367</v>
      </c>
      <c r="B2419" t="s">
        <v>244</v>
      </c>
      <c r="C2419">
        <v>151</v>
      </c>
      <c r="D2419">
        <v>36.719000000000001</v>
      </c>
      <c r="E2419">
        <f t="shared" si="37"/>
        <v>36.72</v>
      </c>
      <c r="F2419">
        <v>10315</v>
      </c>
      <c r="G2419">
        <v>10320</v>
      </c>
      <c r="H2419">
        <v>10346</v>
      </c>
      <c r="I2419" t="s">
        <v>31</v>
      </c>
      <c r="J2419">
        <v>26799</v>
      </c>
      <c r="K2419">
        <v>839448</v>
      </c>
      <c r="L2419">
        <v>0.94</v>
      </c>
      <c r="M2419">
        <v>5.0999999999999997E-2</v>
      </c>
    </row>
    <row r="2420" spans="1:13" x14ac:dyDescent="0.2">
      <c r="A2420" t="s">
        <v>367</v>
      </c>
      <c r="B2420" t="s">
        <v>245</v>
      </c>
      <c r="C2420">
        <v>152</v>
      </c>
      <c r="D2420">
        <v>36.96</v>
      </c>
      <c r="E2420">
        <f t="shared" si="37"/>
        <v>36.96</v>
      </c>
      <c r="F2420">
        <v>10386</v>
      </c>
      <c r="G2420">
        <v>10396</v>
      </c>
      <c r="H2420">
        <v>10402</v>
      </c>
      <c r="I2420" t="s">
        <v>162</v>
      </c>
      <c r="J2420">
        <v>27989</v>
      </c>
      <c r="K2420">
        <v>545657</v>
      </c>
      <c r="L2420">
        <v>0.61</v>
      </c>
      <c r="M2420">
        <v>3.3000000000000002E-2</v>
      </c>
    </row>
    <row r="2421" spans="1:13" x14ac:dyDescent="0.2">
      <c r="A2421" t="s">
        <v>367</v>
      </c>
      <c r="B2421" t="s">
        <v>246</v>
      </c>
      <c r="C2421">
        <v>153</v>
      </c>
      <c r="D2421">
        <v>37.01</v>
      </c>
      <c r="E2421">
        <f t="shared" si="37"/>
        <v>37.01</v>
      </c>
      <c r="F2421">
        <v>10402</v>
      </c>
      <c r="G2421">
        <v>10412</v>
      </c>
      <c r="H2421">
        <v>10464</v>
      </c>
      <c r="I2421" t="s">
        <v>51</v>
      </c>
      <c r="J2421">
        <v>355935</v>
      </c>
      <c r="K2421">
        <v>20784160</v>
      </c>
      <c r="L2421">
        <v>23.25</v>
      </c>
      <c r="M2421">
        <v>1.2529999999999999</v>
      </c>
    </row>
    <row r="2422" spans="1:13" x14ac:dyDescent="0.2">
      <c r="A2422" t="s">
        <v>367</v>
      </c>
      <c r="B2422" t="s">
        <v>247</v>
      </c>
      <c r="C2422">
        <v>154</v>
      </c>
      <c r="D2422">
        <v>37.191000000000003</v>
      </c>
      <c r="E2422">
        <f t="shared" si="37"/>
        <v>37.19</v>
      </c>
      <c r="F2422">
        <v>10464</v>
      </c>
      <c r="G2422">
        <v>10469</v>
      </c>
      <c r="H2422">
        <v>10478</v>
      </c>
      <c r="I2422" t="s">
        <v>51</v>
      </c>
      <c r="J2422">
        <v>91069</v>
      </c>
      <c r="K2422">
        <v>2355881</v>
      </c>
      <c r="L2422">
        <v>2.64</v>
      </c>
      <c r="M2422">
        <v>0.14199999999999999</v>
      </c>
    </row>
    <row r="2423" spans="1:13" x14ac:dyDescent="0.2">
      <c r="A2423" t="s">
        <v>367</v>
      </c>
      <c r="B2423" t="s">
        <v>248</v>
      </c>
      <c r="C2423">
        <v>155</v>
      </c>
      <c r="D2423">
        <v>37.247</v>
      </c>
      <c r="E2423">
        <f t="shared" si="37"/>
        <v>37.25</v>
      </c>
      <c r="F2423">
        <v>10478</v>
      </c>
      <c r="G2423">
        <v>10487</v>
      </c>
      <c r="H2423">
        <v>10496</v>
      </c>
      <c r="I2423" t="s">
        <v>51</v>
      </c>
      <c r="J2423">
        <v>95168</v>
      </c>
      <c r="K2423">
        <v>2869428</v>
      </c>
      <c r="L2423">
        <v>3.21</v>
      </c>
      <c r="M2423">
        <v>0.17299999999999999</v>
      </c>
    </row>
    <row r="2424" spans="1:13" x14ac:dyDescent="0.2">
      <c r="A2424" t="s">
        <v>367</v>
      </c>
      <c r="B2424" t="s">
        <v>249</v>
      </c>
      <c r="C2424">
        <v>156</v>
      </c>
      <c r="D2424">
        <v>37.296999999999997</v>
      </c>
      <c r="E2424">
        <f t="shared" si="37"/>
        <v>37.299999999999997</v>
      </c>
      <c r="F2424">
        <v>10496</v>
      </c>
      <c r="G2424">
        <v>10503</v>
      </c>
      <c r="H2424">
        <v>10519</v>
      </c>
      <c r="I2424" t="s">
        <v>51</v>
      </c>
      <c r="J2424">
        <v>135229</v>
      </c>
      <c r="K2424">
        <v>3921929</v>
      </c>
      <c r="L2424">
        <v>4.3899999999999997</v>
      </c>
      <c r="M2424">
        <v>0.23599999999999999</v>
      </c>
    </row>
    <row r="2425" spans="1:13" x14ac:dyDescent="0.2">
      <c r="A2425" t="s">
        <v>367</v>
      </c>
      <c r="B2425" t="s">
        <v>250</v>
      </c>
      <c r="C2425">
        <v>157</v>
      </c>
      <c r="D2425">
        <v>37.377000000000002</v>
      </c>
      <c r="E2425">
        <f t="shared" si="37"/>
        <v>37.380000000000003</v>
      </c>
      <c r="F2425">
        <v>10519</v>
      </c>
      <c r="G2425">
        <v>10528</v>
      </c>
      <c r="H2425">
        <v>10553</v>
      </c>
      <c r="I2425" t="s">
        <v>51</v>
      </c>
      <c r="J2425">
        <v>117773</v>
      </c>
      <c r="K2425">
        <v>3913724</v>
      </c>
      <c r="L2425">
        <v>4.38</v>
      </c>
      <c r="M2425">
        <v>0.23599999999999999</v>
      </c>
    </row>
    <row r="2426" spans="1:13" x14ac:dyDescent="0.2">
      <c r="A2426" t="s">
        <v>367</v>
      </c>
      <c r="B2426" t="s">
        <v>251</v>
      </c>
      <c r="C2426">
        <v>158</v>
      </c>
      <c r="D2426">
        <v>37.64</v>
      </c>
      <c r="E2426">
        <f t="shared" si="37"/>
        <v>37.64</v>
      </c>
      <c r="F2426">
        <v>10605</v>
      </c>
      <c r="G2426">
        <v>10611</v>
      </c>
      <c r="H2426">
        <v>10629</v>
      </c>
      <c r="I2426" t="s">
        <v>51</v>
      </c>
      <c r="J2426">
        <v>46392</v>
      </c>
      <c r="K2426">
        <v>1669532</v>
      </c>
      <c r="L2426">
        <v>1.87</v>
      </c>
      <c r="M2426">
        <v>0.10100000000000001</v>
      </c>
    </row>
    <row r="2427" spans="1:13" x14ac:dyDescent="0.2">
      <c r="A2427" t="s">
        <v>367</v>
      </c>
      <c r="B2427" t="s">
        <v>252</v>
      </c>
      <c r="C2427">
        <v>159</v>
      </c>
      <c r="D2427">
        <v>37.722000000000001</v>
      </c>
      <c r="E2427">
        <f t="shared" si="37"/>
        <v>37.72</v>
      </c>
      <c r="F2427">
        <v>10629</v>
      </c>
      <c r="G2427">
        <v>10637</v>
      </c>
      <c r="H2427">
        <v>10658</v>
      </c>
      <c r="I2427" t="s">
        <v>51</v>
      </c>
      <c r="J2427">
        <v>42433</v>
      </c>
      <c r="K2427">
        <v>1347206</v>
      </c>
      <c r="L2427">
        <v>1.51</v>
      </c>
      <c r="M2427">
        <v>8.1000000000000003E-2</v>
      </c>
    </row>
    <row r="2428" spans="1:13" x14ac:dyDescent="0.2">
      <c r="A2428" t="s">
        <v>367</v>
      </c>
      <c r="B2428" t="s">
        <v>253</v>
      </c>
      <c r="C2428">
        <v>160</v>
      </c>
      <c r="D2428">
        <v>37.991</v>
      </c>
      <c r="E2428">
        <f t="shared" si="37"/>
        <v>37.99</v>
      </c>
      <c r="F2428">
        <v>10711</v>
      </c>
      <c r="G2428">
        <v>10722</v>
      </c>
      <c r="H2428">
        <v>10808</v>
      </c>
      <c r="I2428" t="s">
        <v>53</v>
      </c>
      <c r="J2428">
        <v>1937334</v>
      </c>
      <c r="K2428">
        <v>56299592</v>
      </c>
      <c r="L2428">
        <v>62.98</v>
      </c>
      <c r="M2428">
        <v>3.3940000000000001</v>
      </c>
    </row>
    <row r="2429" spans="1:13" x14ac:dyDescent="0.2">
      <c r="A2429" t="s">
        <v>367</v>
      </c>
      <c r="B2429" t="s">
        <v>254</v>
      </c>
      <c r="C2429">
        <v>161</v>
      </c>
      <c r="D2429">
        <v>38.299999999999997</v>
      </c>
      <c r="E2429">
        <f t="shared" si="37"/>
        <v>38.299999999999997</v>
      </c>
      <c r="F2429">
        <v>10808</v>
      </c>
      <c r="G2429">
        <v>10820</v>
      </c>
      <c r="H2429">
        <v>10877</v>
      </c>
      <c r="I2429" t="s">
        <v>53</v>
      </c>
      <c r="J2429">
        <v>63078</v>
      </c>
      <c r="K2429">
        <v>3503693</v>
      </c>
      <c r="L2429">
        <v>3.92</v>
      </c>
      <c r="M2429">
        <v>0.21099999999999999</v>
      </c>
    </row>
    <row r="2430" spans="1:13" x14ac:dyDescent="0.2">
      <c r="A2430" t="s">
        <v>367</v>
      </c>
      <c r="B2430" t="s">
        <v>255</v>
      </c>
      <c r="C2430">
        <v>162</v>
      </c>
      <c r="D2430">
        <v>38.823999999999998</v>
      </c>
      <c r="E2430">
        <f t="shared" si="37"/>
        <v>38.82</v>
      </c>
      <c r="F2430">
        <v>10942</v>
      </c>
      <c r="G2430">
        <v>10986</v>
      </c>
      <c r="H2430">
        <v>11029</v>
      </c>
      <c r="I2430" t="s">
        <v>64</v>
      </c>
      <c r="J2430">
        <v>85700</v>
      </c>
      <c r="K2430">
        <v>3921727</v>
      </c>
      <c r="L2430">
        <v>4.3899999999999997</v>
      </c>
      <c r="M2430">
        <v>0.23599999999999999</v>
      </c>
    </row>
    <row r="2431" spans="1:13" x14ac:dyDescent="0.2">
      <c r="A2431" t="s">
        <v>367</v>
      </c>
      <c r="B2431" t="s">
        <v>256</v>
      </c>
      <c r="C2431">
        <v>163</v>
      </c>
      <c r="D2431">
        <v>39.753999999999998</v>
      </c>
      <c r="E2431">
        <f t="shared" si="37"/>
        <v>39.75</v>
      </c>
      <c r="F2431">
        <v>11245</v>
      </c>
      <c r="G2431">
        <v>11280</v>
      </c>
      <c r="H2431">
        <v>11301</v>
      </c>
      <c r="I2431" t="s">
        <v>67</v>
      </c>
      <c r="J2431">
        <v>61906</v>
      </c>
      <c r="K2431">
        <v>1837836</v>
      </c>
      <c r="L2431">
        <v>2.06</v>
      </c>
      <c r="M2431">
        <v>0.111</v>
      </c>
    </row>
    <row r="2432" spans="1:13" x14ac:dyDescent="0.2">
      <c r="A2432" t="s">
        <v>368</v>
      </c>
      <c r="B2432" t="s">
        <v>14</v>
      </c>
      <c r="C2432">
        <v>1</v>
      </c>
      <c r="D2432">
        <v>4.1829999999999998</v>
      </c>
      <c r="E2432">
        <f t="shared" si="37"/>
        <v>4.18</v>
      </c>
      <c r="F2432">
        <v>5</v>
      </c>
      <c r="G2432">
        <v>30</v>
      </c>
      <c r="H2432">
        <v>94</v>
      </c>
      <c r="I2432" t="s">
        <v>77</v>
      </c>
      <c r="J2432">
        <v>100256</v>
      </c>
      <c r="K2432">
        <v>297957</v>
      </c>
      <c r="L2432">
        <v>0.64</v>
      </c>
      <c r="M2432">
        <v>6.2E-2</v>
      </c>
    </row>
    <row r="2433" spans="1:13" x14ac:dyDescent="0.2">
      <c r="A2433" t="s">
        <v>368</v>
      </c>
      <c r="B2433" t="s">
        <v>16</v>
      </c>
      <c r="C2433">
        <v>2</v>
      </c>
      <c r="D2433">
        <v>4.452</v>
      </c>
      <c r="E2433">
        <f t="shared" si="37"/>
        <v>4.45</v>
      </c>
      <c r="F2433">
        <v>94</v>
      </c>
      <c r="G2433">
        <v>115</v>
      </c>
      <c r="H2433">
        <v>133</v>
      </c>
      <c r="I2433" t="s">
        <v>25</v>
      </c>
      <c r="J2433">
        <v>24723</v>
      </c>
      <c r="K2433">
        <v>879373</v>
      </c>
      <c r="L2433">
        <v>1.89</v>
      </c>
      <c r="M2433">
        <v>0.183</v>
      </c>
    </row>
    <row r="2434" spans="1:13" x14ac:dyDescent="0.2">
      <c r="A2434" t="s">
        <v>368</v>
      </c>
      <c r="B2434" t="s">
        <v>18</v>
      </c>
      <c r="C2434">
        <v>3</v>
      </c>
      <c r="D2434">
        <v>5.8470000000000004</v>
      </c>
      <c r="E2434">
        <f t="shared" si="37"/>
        <v>5.85</v>
      </c>
      <c r="F2434">
        <v>471</v>
      </c>
      <c r="G2434">
        <v>557</v>
      </c>
      <c r="H2434">
        <v>581</v>
      </c>
      <c r="I2434" t="s">
        <v>17</v>
      </c>
      <c r="J2434">
        <v>738619</v>
      </c>
      <c r="K2434">
        <v>46626755</v>
      </c>
      <c r="L2434">
        <v>100</v>
      </c>
      <c r="M2434">
        <v>9.7119999999999997</v>
      </c>
    </row>
    <row r="2435" spans="1:13" x14ac:dyDescent="0.2">
      <c r="A2435" t="s">
        <v>368</v>
      </c>
      <c r="B2435" t="s">
        <v>20</v>
      </c>
      <c r="C2435">
        <v>4</v>
      </c>
      <c r="D2435">
        <v>5.9829999999999997</v>
      </c>
      <c r="E2435">
        <f t="shared" ref="E2435:E2498" si="38">ROUND(D2435,2)</f>
        <v>5.98</v>
      </c>
      <c r="F2435">
        <v>581</v>
      </c>
      <c r="G2435">
        <v>599</v>
      </c>
      <c r="H2435">
        <v>638</v>
      </c>
      <c r="I2435" t="s">
        <v>23</v>
      </c>
      <c r="J2435">
        <v>701161</v>
      </c>
      <c r="K2435">
        <v>38485447</v>
      </c>
      <c r="L2435">
        <v>82.54</v>
      </c>
      <c r="M2435">
        <v>8.0169999999999995</v>
      </c>
    </row>
    <row r="2436" spans="1:13" x14ac:dyDescent="0.2">
      <c r="A2436" t="s">
        <v>368</v>
      </c>
      <c r="B2436" t="s">
        <v>22</v>
      </c>
      <c r="C2436">
        <v>5</v>
      </c>
      <c r="D2436">
        <v>6.2519999999999998</v>
      </c>
      <c r="E2436">
        <f t="shared" si="38"/>
        <v>6.25</v>
      </c>
      <c r="F2436">
        <v>667</v>
      </c>
      <c r="G2436">
        <v>685</v>
      </c>
      <c r="H2436">
        <v>722</v>
      </c>
      <c r="I2436" t="s">
        <v>23</v>
      </c>
      <c r="J2436">
        <v>93137</v>
      </c>
      <c r="K2436">
        <v>4488662</v>
      </c>
      <c r="L2436">
        <v>9.6300000000000008</v>
      </c>
      <c r="M2436">
        <v>0.93500000000000005</v>
      </c>
    </row>
    <row r="2437" spans="1:13" x14ac:dyDescent="0.2">
      <c r="A2437" t="s">
        <v>368</v>
      </c>
      <c r="B2437" t="s">
        <v>24</v>
      </c>
      <c r="C2437">
        <v>6</v>
      </c>
      <c r="D2437">
        <v>6.4089999999999998</v>
      </c>
      <c r="E2437">
        <f t="shared" si="38"/>
        <v>6.41</v>
      </c>
      <c r="F2437">
        <v>722</v>
      </c>
      <c r="G2437">
        <v>734</v>
      </c>
      <c r="H2437">
        <v>791</v>
      </c>
      <c r="I2437" t="s">
        <v>41</v>
      </c>
      <c r="J2437">
        <v>56474</v>
      </c>
      <c r="K2437">
        <v>3382928</v>
      </c>
      <c r="L2437">
        <v>7.26</v>
      </c>
      <c r="M2437">
        <v>0.70499999999999996</v>
      </c>
    </row>
    <row r="2438" spans="1:13" x14ac:dyDescent="0.2">
      <c r="A2438" t="s">
        <v>368</v>
      </c>
      <c r="B2438" t="s">
        <v>26</v>
      </c>
      <c r="C2438">
        <v>7</v>
      </c>
      <c r="D2438">
        <v>6.6970000000000001</v>
      </c>
      <c r="E2438">
        <f t="shared" si="38"/>
        <v>6.7</v>
      </c>
      <c r="F2438">
        <v>812</v>
      </c>
      <c r="G2438">
        <v>825</v>
      </c>
      <c r="H2438">
        <v>862</v>
      </c>
      <c r="I2438" t="s">
        <v>138</v>
      </c>
      <c r="J2438">
        <v>39413</v>
      </c>
      <c r="K2438">
        <v>1496557</v>
      </c>
      <c r="L2438">
        <v>3.21</v>
      </c>
      <c r="M2438">
        <v>0.312</v>
      </c>
    </row>
    <row r="2439" spans="1:13" x14ac:dyDescent="0.2">
      <c r="A2439" t="s">
        <v>368</v>
      </c>
      <c r="B2439" t="s">
        <v>27</v>
      </c>
      <c r="C2439">
        <v>8</v>
      </c>
      <c r="D2439">
        <v>8.4789999999999992</v>
      </c>
      <c r="E2439">
        <f t="shared" si="38"/>
        <v>8.48</v>
      </c>
      <c r="F2439">
        <v>1330</v>
      </c>
      <c r="G2439">
        <v>1389</v>
      </c>
      <c r="H2439">
        <v>1428</v>
      </c>
      <c r="I2439" t="s">
        <v>17</v>
      </c>
      <c r="J2439">
        <v>38160</v>
      </c>
      <c r="K2439">
        <v>2228387</v>
      </c>
      <c r="L2439">
        <v>4.78</v>
      </c>
      <c r="M2439">
        <v>0.46400000000000002</v>
      </c>
    </row>
    <row r="2440" spans="1:13" x14ac:dyDescent="0.2">
      <c r="A2440" t="s">
        <v>368</v>
      </c>
      <c r="B2440" t="s">
        <v>28</v>
      </c>
      <c r="C2440">
        <v>9</v>
      </c>
      <c r="D2440">
        <v>8.8780000000000001</v>
      </c>
      <c r="E2440">
        <f t="shared" si="38"/>
        <v>8.8800000000000008</v>
      </c>
      <c r="F2440">
        <v>1428</v>
      </c>
      <c r="G2440">
        <v>1515</v>
      </c>
      <c r="H2440">
        <v>1553</v>
      </c>
      <c r="I2440" t="s">
        <v>23</v>
      </c>
      <c r="J2440">
        <v>636656</v>
      </c>
      <c r="K2440">
        <v>43116240</v>
      </c>
      <c r="L2440">
        <v>92.47</v>
      </c>
      <c r="M2440">
        <v>8.9809999999999999</v>
      </c>
    </row>
    <row r="2441" spans="1:13" x14ac:dyDescent="0.2">
      <c r="A2441" t="s">
        <v>368</v>
      </c>
      <c r="B2441" t="s">
        <v>30</v>
      </c>
      <c r="C2441">
        <v>10</v>
      </c>
      <c r="D2441">
        <v>9.016</v>
      </c>
      <c r="E2441">
        <f t="shared" si="38"/>
        <v>9.02</v>
      </c>
      <c r="F2441">
        <v>1553</v>
      </c>
      <c r="G2441">
        <v>1559</v>
      </c>
      <c r="H2441">
        <v>1615</v>
      </c>
      <c r="I2441" t="s">
        <v>23</v>
      </c>
      <c r="J2441">
        <v>151113</v>
      </c>
      <c r="K2441">
        <v>8757496</v>
      </c>
      <c r="L2441">
        <v>18.78</v>
      </c>
      <c r="M2441">
        <v>1.8240000000000001</v>
      </c>
    </row>
    <row r="2442" spans="1:13" x14ac:dyDescent="0.2">
      <c r="A2442" t="s">
        <v>368</v>
      </c>
      <c r="B2442" t="s">
        <v>32</v>
      </c>
      <c r="C2442">
        <v>11</v>
      </c>
      <c r="D2442">
        <v>9.2279999999999998</v>
      </c>
      <c r="E2442">
        <f t="shared" si="38"/>
        <v>9.23</v>
      </c>
      <c r="F2442">
        <v>1615</v>
      </c>
      <c r="G2442">
        <v>1626</v>
      </c>
      <c r="H2442">
        <v>1654</v>
      </c>
      <c r="I2442" t="s">
        <v>23</v>
      </c>
      <c r="J2442">
        <v>57474</v>
      </c>
      <c r="K2442">
        <v>2522964</v>
      </c>
      <c r="L2442">
        <v>5.41</v>
      </c>
      <c r="M2442">
        <v>0.52600000000000002</v>
      </c>
    </row>
    <row r="2443" spans="1:13" x14ac:dyDescent="0.2">
      <c r="A2443" t="s">
        <v>368</v>
      </c>
      <c r="B2443" t="s">
        <v>33</v>
      </c>
      <c r="C2443">
        <v>12</v>
      </c>
      <c r="D2443">
        <v>9.3770000000000007</v>
      </c>
      <c r="E2443">
        <f t="shared" si="38"/>
        <v>9.3800000000000008</v>
      </c>
      <c r="F2443">
        <v>1654</v>
      </c>
      <c r="G2443">
        <v>1673</v>
      </c>
      <c r="H2443">
        <v>1717</v>
      </c>
      <c r="I2443" t="s">
        <v>23</v>
      </c>
      <c r="J2443">
        <v>244239</v>
      </c>
      <c r="K2443">
        <v>11836638</v>
      </c>
      <c r="L2443">
        <v>25.39</v>
      </c>
      <c r="M2443">
        <v>2.4660000000000002</v>
      </c>
    </row>
    <row r="2444" spans="1:13" x14ac:dyDescent="0.2">
      <c r="A2444" t="s">
        <v>368</v>
      </c>
      <c r="B2444" t="s">
        <v>35</v>
      </c>
      <c r="C2444">
        <v>13</v>
      </c>
      <c r="D2444">
        <v>9.8390000000000004</v>
      </c>
      <c r="E2444">
        <f t="shared" si="38"/>
        <v>9.84</v>
      </c>
      <c r="F2444">
        <v>1797</v>
      </c>
      <c r="G2444">
        <v>1819</v>
      </c>
      <c r="H2444">
        <v>1884</v>
      </c>
      <c r="I2444" t="s">
        <v>23</v>
      </c>
      <c r="J2444">
        <v>43906</v>
      </c>
      <c r="K2444">
        <v>3007594</v>
      </c>
      <c r="L2444">
        <v>6.45</v>
      </c>
      <c r="M2444">
        <v>0.626</v>
      </c>
    </row>
    <row r="2445" spans="1:13" x14ac:dyDescent="0.2">
      <c r="A2445" t="s">
        <v>368</v>
      </c>
      <c r="B2445" t="s">
        <v>36</v>
      </c>
      <c r="C2445">
        <v>14</v>
      </c>
      <c r="D2445">
        <v>10.212</v>
      </c>
      <c r="E2445">
        <f t="shared" si="38"/>
        <v>10.210000000000001</v>
      </c>
      <c r="F2445">
        <v>1921</v>
      </c>
      <c r="G2445">
        <v>1937</v>
      </c>
      <c r="H2445">
        <v>1990</v>
      </c>
      <c r="I2445" t="s">
        <v>133</v>
      </c>
      <c r="J2445">
        <v>42934</v>
      </c>
      <c r="K2445">
        <v>2677017</v>
      </c>
      <c r="L2445">
        <v>5.74</v>
      </c>
      <c r="M2445">
        <v>0.55800000000000005</v>
      </c>
    </row>
    <row r="2446" spans="1:13" x14ac:dyDescent="0.2">
      <c r="A2446" t="s">
        <v>368</v>
      </c>
      <c r="B2446" t="s">
        <v>38</v>
      </c>
      <c r="C2446">
        <v>15</v>
      </c>
      <c r="D2446">
        <v>10.472</v>
      </c>
      <c r="E2446">
        <f t="shared" si="38"/>
        <v>10.47</v>
      </c>
      <c r="F2446">
        <v>1990</v>
      </c>
      <c r="G2446">
        <v>2019</v>
      </c>
      <c r="H2446">
        <v>2072</v>
      </c>
      <c r="I2446" t="s">
        <v>189</v>
      </c>
      <c r="J2446">
        <v>63524</v>
      </c>
      <c r="K2446">
        <v>3623318</v>
      </c>
      <c r="L2446">
        <v>7.77</v>
      </c>
      <c r="M2446">
        <v>0.755</v>
      </c>
    </row>
    <row r="2447" spans="1:13" x14ac:dyDescent="0.2">
      <c r="A2447" t="s">
        <v>368</v>
      </c>
      <c r="B2447" t="s">
        <v>40</v>
      </c>
      <c r="C2447">
        <v>16</v>
      </c>
      <c r="D2447">
        <v>11.026</v>
      </c>
      <c r="E2447">
        <f t="shared" si="38"/>
        <v>11.03</v>
      </c>
      <c r="F2447">
        <v>2151</v>
      </c>
      <c r="G2447">
        <v>2194</v>
      </c>
      <c r="H2447">
        <v>2230</v>
      </c>
      <c r="I2447" t="s">
        <v>139</v>
      </c>
      <c r="J2447">
        <v>36221</v>
      </c>
      <c r="K2447">
        <v>2385817</v>
      </c>
      <c r="L2447">
        <v>5.12</v>
      </c>
      <c r="M2447">
        <v>0.497</v>
      </c>
    </row>
    <row r="2448" spans="1:13" x14ac:dyDescent="0.2">
      <c r="A2448" t="s">
        <v>368</v>
      </c>
      <c r="B2448" t="s">
        <v>42</v>
      </c>
      <c r="C2448">
        <v>17</v>
      </c>
      <c r="D2448">
        <v>11.593</v>
      </c>
      <c r="E2448">
        <f t="shared" si="38"/>
        <v>11.59</v>
      </c>
      <c r="F2448">
        <v>2294</v>
      </c>
      <c r="G2448">
        <v>2374</v>
      </c>
      <c r="H2448">
        <v>2422</v>
      </c>
      <c r="I2448" t="s">
        <v>133</v>
      </c>
      <c r="J2448">
        <v>163966</v>
      </c>
      <c r="K2448">
        <v>8414582</v>
      </c>
      <c r="L2448">
        <v>18.05</v>
      </c>
      <c r="M2448">
        <v>1.7529999999999999</v>
      </c>
    </row>
    <row r="2449" spans="1:13" x14ac:dyDescent="0.2">
      <c r="A2449" t="s">
        <v>368</v>
      </c>
      <c r="B2449" t="s">
        <v>43</v>
      </c>
      <c r="C2449">
        <v>18</v>
      </c>
      <c r="D2449">
        <v>11.811</v>
      </c>
      <c r="E2449">
        <f t="shared" si="38"/>
        <v>11.81</v>
      </c>
      <c r="F2449">
        <v>2422</v>
      </c>
      <c r="G2449">
        <v>2443</v>
      </c>
      <c r="H2449">
        <v>2494</v>
      </c>
      <c r="I2449" t="s">
        <v>134</v>
      </c>
      <c r="J2449">
        <v>160611</v>
      </c>
      <c r="K2449">
        <v>10020936</v>
      </c>
      <c r="L2449">
        <v>21.49</v>
      </c>
      <c r="M2449">
        <v>2.0870000000000002</v>
      </c>
    </row>
    <row r="2450" spans="1:13" x14ac:dyDescent="0.2">
      <c r="A2450" t="s">
        <v>368</v>
      </c>
      <c r="B2450" t="s">
        <v>45</v>
      </c>
      <c r="C2450">
        <v>19</v>
      </c>
      <c r="D2450">
        <v>12.045</v>
      </c>
      <c r="E2450">
        <f t="shared" si="38"/>
        <v>12.05</v>
      </c>
      <c r="F2450">
        <v>2494</v>
      </c>
      <c r="G2450">
        <v>2517</v>
      </c>
      <c r="H2450">
        <v>2539</v>
      </c>
      <c r="I2450" t="s">
        <v>34</v>
      </c>
      <c r="J2450">
        <v>71892</v>
      </c>
      <c r="K2450">
        <v>4196060</v>
      </c>
      <c r="L2450">
        <v>9</v>
      </c>
      <c r="M2450">
        <v>0.874</v>
      </c>
    </row>
    <row r="2451" spans="1:13" x14ac:dyDescent="0.2">
      <c r="A2451" t="s">
        <v>368</v>
      </c>
      <c r="B2451" t="s">
        <v>47</v>
      </c>
      <c r="C2451">
        <v>20</v>
      </c>
      <c r="D2451">
        <v>12.196</v>
      </c>
      <c r="E2451">
        <f t="shared" si="38"/>
        <v>12.2</v>
      </c>
      <c r="F2451">
        <v>2539</v>
      </c>
      <c r="G2451">
        <v>2564</v>
      </c>
      <c r="H2451">
        <v>2596</v>
      </c>
      <c r="I2451" t="s">
        <v>34</v>
      </c>
      <c r="J2451">
        <v>102972</v>
      </c>
      <c r="K2451">
        <v>5390082</v>
      </c>
      <c r="L2451">
        <v>11.56</v>
      </c>
      <c r="M2451">
        <v>1.123</v>
      </c>
    </row>
    <row r="2452" spans="1:13" x14ac:dyDescent="0.2">
      <c r="A2452" t="s">
        <v>368</v>
      </c>
      <c r="B2452" t="s">
        <v>49</v>
      </c>
      <c r="C2452">
        <v>21</v>
      </c>
      <c r="D2452">
        <v>12.398999999999999</v>
      </c>
      <c r="E2452">
        <f t="shared" si="38"/>
        <v>12.4</v>
      </c>
      <c r="F2452">
        <v>2596</v>
      </c>
      <c r="G2452">
        <v>2629</v>
      </c>
      <c r="H2452">
        <v>2658</v>
      </c>
      <c r="I2452" t="s">
        <v>44</v>
      </c>
      <c r="J2452">
        <v>77118</v>
      </c>
      <c r="K2452">
        <v>3964504</v>
      </c>
      <c r="L2452">
        <v>8.5</v>
      </c>
      <c r="M2452">
        <v>0.82599999999999996</v>
      </c>
    </row>
    <row r="2453" spans="1:13" x14ac:dyDescent="0.2">
      <c r="A2453" t="s">
        <v>368</v>
      </c>
      <c r="B2453" t="s">
        <v>50</v>
      </c>
      <c r="C2453">
        <v>22</v>
      </c>
      <c r="D2453">
        <v>12.542</v>
      </c>
      <c r="E2453">
        <f t="shared" si="38"/>
        <v>12.54</v>
      </c>
      <c r="F2453">
        <v>2658</v>
      </c>
      <c r="G2453">
        <v>2674</v>
      </c>
      <c r="H2453">
        <v>2746</v>
      </c>
      <c r="I2453" t="s">
        <v>34</v>
      </c>
      <c r="J2453">
        <v>321612</v>
      </c>
      <c r="K2453">
        <v>14286984</v>
      </c>
      <c r="L2453">
        <v>30.64</v>
      </c>
      <c r="M2453">
        <v>2.976</v>
      </c>
    </row>
    <row r="2454" spans="1:13" x14ac:dyDescent="0.2">
      <c r="A2454" t="s">
        <v>368</v>
      </c>
      <c r="B2454" t="s">
        <v>52</v>
      </c>
      <c r="C2454">
        <v>23</v>
      </c>
      <c r="D2454">
        <v>13.083</v>
      </c>
      <c r="E2454">
        <f t="shared" si="38"/>
        <v>13.08</v>
      </c>
      <c r="F2454">
        <v>2793</v>
      </c>
      <c r="G2454">
        <v>2845</v>
      </c>
      <c r="H2454">
        <v>2857</v>
      </c>
      <c r="I2454" t="s">
        <v>77</v>
      </c>
      <c r="J2454">
        <v>79552</v>
      </c>
      <c r="K2454">
        <v>3053549</v>
      </c>
      <c r="L2454">
        <v>6.55</v>
      </c>
      <c r="M2454">
        <v>0.63600000000000001</v>
      </c>
    </row>
    <row r="2455" spans="1:13" x14ac:dyDescent="0.2">
      <c r="A2455" t="s">
        <v>368</v>
      </c>
      <c r="B2455" t="s">
        <v>54</v>
      </c>
      <c r="C2455">
        <v>24</v>
      </c>
      <c r="D2455">
        <v>13.143000000000001</v>
      </c>
      <c r="E2455">
        <f t="shared" si="38"/>
        <v>13.14</v>
      </c>
      <c r="F2455">
        <v>2857</v>
      </c>
      <c r="G2455">
        <v>2864</v>
      </c>
      <c r="H2455">
        <v>2913</v>
      </c>
      <c r="I2455" t="s">
        <v>37</v>
      </c>
      <c r="J2455">
        <v>57063</v>
      </c>
      <c r="K2455">
        <v>2405788</v>
      </c>
      <c r="L2455">
        <v>5.16</v>
      </c>
      <c r="M2455">
        <v>0.501</v>
      </c>
    </row>
    <row r="2456" spans="1:13" x14ac:dyDescent="0.2">
      <c r="A2456" t="s">
        <v>368</v>
      </c>
      <c r="B2456" t="s">
        <v>56</v>
      </c>
      <c r="C2456">
        <v>25</v>
      </c>
      <c r="D2456">
        <v>13.833</v>
      </c>
      <c r="E2456">
        <f t="shared" si="38"/>
        <v>13.83</v>
      </c>
      <c r="F2456">
        <v>3031</v>
      </c>
      <c r="G2456">
        <v>3082</v>
      </c>
      <c r="H2456">
        <v>3111</v>
      </c>
      <c r="I2456" t="s">
        <v>15</v>
      </c>
      <c r="J2456">
        <v>53483</v>
      </c>
      <c r="K2456">
        <v>2392043</v>
      </c>
      <c r="L2456">
        <v>5.13</v>
      </c>
      <c r="M2456">
        <v>0.498</v>
      </c>
    </row>
    <row r="2457" spans="1:13" x14ac:dyDescent="0.2">
      <c r="A2457" t="s">
        <v>368</v>
      </c>
      <c r="B2457" t="s">
        <v>57</v>
      </c>
      <c r="C2457">
        <v>26</v>
      </c>
      <c r="D2457">
        <v>14.064</v>
      </c>
      <c r="E2457">
        <f t="shared" si="38"/>
        <v>14.06</v>
      </c>
      <c r="F2457">
        <v>3124</v>
      </c>
      <c r="G2457">
        <v>3155</v>
      </c>
      <c r="H2457">
        <v>3185</v>
      </c>
      <c r="I2457" t="s">
        <v>77</v>
      </c>
      <c r="J2457">
        <v>33344</v>
      </c>
      <c r="K2457">
        <v>1754126</v>
      </c>
      <c r="L2457">
        <v>3.76</v>
      </c>
      <c r="M2457">
        <v>0.36499999999999999</v>
      </c>
    </row>
    <row r="2458" spans="1:13" x14ac:dyDescent="0.2">
      <c r="A2458" t="s">
        <v>368</v>
      </c>
      <c r="B2458" t="s">
        <v>59</v>
      </c>
      <c r="C2458">
        <v>27</v>
      </c>
      <c r="D2458">
        <v>14.61</v>
      </c>
      <c r="E2458">
        <f t="shared" si="38"/>
        <v>14.61</v>
      </c>
      <c r="F2458">
        <v>3279</v>
      </c>
      <c r="G2458">
        <v>3328</v>
      </c>
      <c r="H2458">
        <v>3341</v>
      </c>
      <c r="I2458" t="s">
        <v>77</v>
      </c>
      <c r="J2458">
        <v>114349</v>
      </c>
      <c r="K2458">
        <v>3696902</v>
      </c>
      <c r="L2458">
        <v>7.93</v>
      </c>
      <c r="M2458">
        <v>0.77</v>
      </c>
    </row>
    <row r="2459" spans="1:13" x14ac:dyDescent="0.2">
      <c r="A2459" t="s">
        <v>368</v>
      </c>
      <c r="B2459" t="s">
        <v>61</v>
      </c>
      <c r="C2459">
        <v>28</v>
      </c>
      <c r="D2459">
        <v>14.711</v>
      </c>
      <c r="E2459">
        <f t="shared" si="38"/>
        <v>14.71</v>
      </c>
      <c r="F2459">
        <v>3341</v>
      </c>
      <c r="G2459">
        <v>3360</v>
      </c>
      <c r="H2459">
        <v>3429</v>
      </c>
      <c r="I2459" t="s">
        <v>34</v>
      </c>
      <c r="J2459">
        <v>214667</v>
      </c>
      <c r="K2459">
        <v>14366530</v>
      </c>
      <c r="L2459">
        <v>30.81</v>
      </c>
      <c r="M2459">
        <v>2.9929999999999999</v>
      </c>
    </row>
    <row r="2460" spans="1:13" x14ac:dyDescent="0.2">
      <c r="A2460" t="s">
        <v>368</v>
      </c>
      <c r="B2460" t="s">
        <v>62</v>
      </c>
      <c r="C2460">
        <v>29</v>
      </c>
      <c r="D2460">
        <v>15.084</v>
      </c>
      <c r="E2460">
        <f t="shared" si="38"/>
        <v>15.08</v>
      </c>
      <c r="F2460">
        <v>3458</v>
      </c>
      <c r="G2460">
        <v>3478</v>
      </c>
      <c r="H2460">
        <v>3490</v>
      </c>
      <c r="I2460" t="s">
        <v>34</v>
      </c>
      <c r="J2460">
        <v>61440</v>
      </c>
      <c r="K2460">
        <v>2774548</v>
      </c>
      <c r="L2460">
        <v>5.95</v>
      </c>
      <c r="M2460">
        <v>0.57799999999999996</v>
      </c>
    </row>
    <row r="2461" spans="1:13" x14ac:dyDescent="0.2">
      <c r="A2461" t="s">
        <v>368</v>
      </c>
      <c r="B2461" t="s">
        <v>63</v>
      </c>
      <c r="C2461">
        <v>30</v>
      </c>
      <c r="D2461">
        <v>15.208</v>
      </c>
      <c r="E2461">
        <f t="shared" si="38"/>
        <v>15.21</v>
      </c>
      <c r="F2461">
        <v>3490</v>
      </c>
      <c r="G2461">
        <v>3517</v>
      </c>
      <c r="H2461">
        <v>3543</v>
      </c>
      <c r="I2461" t="s">
        <v>60</v>
      </c>
      <c r="J2461">
        <v>182924</v>
      </c>
      <c r="K2461">
        <v>8826471</v>
      </c>
      <c r="L2461">
        <v>18.93</v>
      </c>
      <c r="M2461">
        <v>1.839</v>
      </c>
    </row>
    <row r="2462" spans="1:13" x14ac:dyDescent="0.2">
      <c r="A2462" t="s">
        <v>368</v>
      </c>
      <c r="B2462" t="s">
        <v>65</v>
      </c>
      <c r="C2462">
        <v>31</v>
      </c>
      <c r="D2462">
        <v>15.324999999999999</v>
      </c>
      <c r="E2462">
        <f t="shared" si="38"/>
        <v>15.33</v>
      </c>
      <c r="F2462">
        <v>3543</v>
      </c>
      <c r="G2462">
        <v>3554</v>
      </c>
      <c r="H2462">
        <v>3565</v>
      </c>
      <c r="I2462" t="s">
        <v>53</v>
      </c>
      <c r="J2462">
        <v>67829</v>
      </c>
      <c r="K2462">
        <v>1999664</v>
      </c>
      <c r="L2462">
        <v>4.29</v>
      </c>
      <c r="M2462">
        <v>0.41699999999999998</v>
      </c>
    </row>
    <row r="2463" spans="1:13" x14ac:dyDescent="0.2">
      <c r="A2463" t="s">
        <v>368</v>
      </c>
      <c r="B2463" t="s">
        <v>66</v>
      </c>
      <c r="C2463">
        <v>32</v>
      </c>
      <c r="D2463">
        <v>15.397</v>
      </c>
      <c r="E2463">
        <f t="shared" si="38"/>
        <v>15.4</v>
      </c>
      <c r="F2463">
        <v>3565</v>
      </c>
      <c r="G2463">
        <v>3577</v>
      </c>
      <c r="H2463">
        <v>3602</v>
      </c>
      <c r="I2463" t="s">
        <v>53</v>
      </c>
      <c r="J2463">
        <v>87758</v>
      </c>
      <c r="K2463">
        <v>2962699</v>
      </c>
      <c r="L2463">
        <v>6.35</v>
      </c>
      <c r="M2463">
        <v>0.61699999999999999</v>
      </c>
    </row>
    <row r="2464" spans="1:13" x14ac:dyDescent="0.2">
      <c r="A2464" t="s">
        <v>368</v>
      </c>
      <c r="B2464" t="s">
        <v>68</v>
      </c>
      <c r="C2464">
        <v>33</v>
      </c>
      <c r="D2464">
        <v>15.561999999999999</v>
      </c>
      <c r="E2464">
        <f t="shared" si="38"/>
        <v>15.56</v>
      </c>
      <c r="F2464">
        <v>3602</v>
      </c>
      <c r="G2464">
        <v>3629</v>
      </c>
      <c r="H2464">
        <v>3650</v>
      </c>
      <c r="I2464" t="s">
        <v>139</v>
      </c>
      <c r="J2464">
        <v>183913</v>
      </c>
      <c r="K2464">
        <v>6486109</v>
      </c>
      <c r="L2464">
        <v>13.91</v>
      </c>
      <c r="M2464">
        <v>1.351</v>
      </c>
    </row>
    <row r="2465" spans="1:13" x14ac:dyDescent="0.2">
      <c r="A2465" t="s">
        <v>368</v>
      </c>
      <c r="B2465" t="s">
        <v>69</v>
      </c>
      <c r="C2465">
        <v>34</v>
      </c>
      <c r="D2465">
        <v>15.651999999999999</v>
      </c>
      <c r="E2465">
        <f t="shared" si="38"/>
        <v>15.65</v>
      </c>
      <c r="F2465">
        <v>3650</v>
      </c>
      <c r="G2465">
        <v>3658</v>
      </c>
      <c r="H2465">
        <v>3679</v>
      </c>
      <c r="I2465" t="s">
        <v>134</v>
      </c>
      <c r="J2465">
        <v>62856</v>
      </c>
      <c r="K2465">
        <v>2361247</v>
      </c>
      <c r="L2465">
        <v>5.0599999999999996</v>
      </c>
      <c r="M2465">
        <v>0.49199999999999999</v>
      </c>
    </row>
    <row r="2466" spans="1:13" x14ac:dyDescent="0.2">
      <c r="A2466" t="s">
        <v>368</v>
      </c>
      <c r="B2466" t="s">
        <v>70</v>
      </c>
      <c r="C2466">
        <v>35</v>
      </c>
      <c r="D2466">
        <v>15.772</v>
      </c>
      <c r="E2466">
        <f t="shared" si="38"/>
        <v>15.77</v>
      </c>
      <c r="F2466">
        <v>3679</v>
      </c>
      <c r="G2466">
        <v>3695</v>
      </c>
      <c r="H2466">
        <v>3714</v>
      </c>
      <c r="I2466" t="s">
        <v>51</v>
      </c>
      <c r="J2466">
        <v>190460</v>
      </c>
      <c r="K2466">
        <v>6134359</v>
      </c>
      <c r="L2466">
        <v>13.16</v>
      </c>
      <c r="M2466">
        <v>1.278</v>
      </c>
    </row>
    <row r="2467" spans="1:13" x14ac:dyDescent="0.2">
      <c r="A2467" t="s">
        <v>368</v>
      </c>
      <c r="B2467" t="s">
        <v>71</v>
      </c>
      <c r="C2467">
        <v>36</v>
      </c>
      <c r="D2467">
        <v>15.881</v>
      </c>
      <c r="E2467">
        <f t="shared" si="38"/>
        <v>15.88</v>
      </c>
      <c r="F2467">
        <v>3714</v>
      </c>
      <c r="G2467">
        <v>3730</v>
      </c>
      <c r="H2467">
        <v>3774</v>
      </c>
      <c r="I2467" t="s">
        <v>53</v>
      </c>
      <c r="J2467">
        <v>80504</v>
      </c>
      <c r="K2467">
        <v>4143052</v>
      </c>
      <c r="L2467">
        <v>8.89</v>
      </c>
      <c r="M2467">
        <v>0.86299999999999999</v>
      </c>
    </row>
    <row r="2468" spans="1:13" x14ac:dyDescent="0.2">
      <c r="A2468" t="s">
        <v>368</v>
      </c>
      <c r="B2468" t="s">
        <v>72</v>
      </c>
      <c r="C2468">
        <v>37</v>
      </c>
      <c r="D2468">
        <v>16.728000000000002</v>
      </c>
      <c r="E2468">
        <f t="shared" si="38"/>
        <v>16.73</v>
      </c>
      <c r="F2468">
        <v>3954</v>
      </c>
      <c r="G2468">
        <v>3998</v>
      </c>
      <c r="H2468">
        <v>4034</v>
      </c>
      <c r="I2468" t="s">
        <v>55</v>
      </c>
      <c r="J2468">
        <v>29323</v>
      </c>
      <c r="K2468">
        <v>1139885</v>
      </c>
      <c r="L2468">
        <v>2.44</v>
      </c>
      <c r="M2468">
        <v>0.23699999999999999</v>
      </c>
    </row>
    <row r="2469" spans="1:13" x14ac:dyDescent="0.2">
      <c r="A2469" t="s">
        <v>368</v>
      </c>
      <c r="B2469" t="s">
        <v>74</v>
      </c>
      <c r="C2469">
        <v>38</v>
      </c>
      <c r="D2469">
        <v>17.292000000000002</v>
      </c>
      <c r="E2469">
        <f t="shared" si="38"/>
        <v>17.29</v>
      </c>
      <c r="F2469">
        <v>4138</v>
      </c>
      <c r="G2469">
        <v>4176</v>
      </c>
      <c r="H2469">
        <v>4198</v>
      </c>
      <c r="I2469" t="s">
        <v>64</v>
      </c>
      <c r="J2469">
        <v>38752</v>
      </c>
      <c r="K2469">
        <v>2595284</v>
      </c>
      <c r="L2469">
        <v>5.57</v>
      </c>
      <c r="M2469">
        <v>0.54100000000000004</v>
      </c>
    </row>
    <row r="2470" spans="1:13" x14ac:dyDescent="0.2">
      <c r="A2470" t="s">
        <v>368</v>
      </c>
      <c r="B2470" t="s">
        <v>75</v>
      </c>
      <c r="C2470">
        <v>39</v>
      </c>
      <c r="D2470">
        <v>17.454000000000001</v>
      </c>
      <c r="E2470">
        <f t="shared" si="38"/>
        <v>17.45</v>
      </c>
      <c r="F2470">
        <v>4198</v>
      </c>
      <c r="G2470">
        <v>4228</v>
      </c>
      <c r="H2470">
        <v>4293</v>
      </c>
      <c r="I2470" t="s">
        <v>53</v>
      </c>
      <c r="J2470">
        <v>177556</v>
      </c>
      <c r="K2470">
        <v>12077823</v>
      </c>
      <c r="L2470">
        <v>25.9</v>
      </c>
      <c r="M2470">
        <v>2.516</v>
      </c>
    </row>
    <row r="2471" spans="1:13" x14ac:dyDescent="0.2">
      <c r="A2471" t="s">
        <v>368</v>
      </c>
      <c r="B2471" t="s">
        <v>76</v>
      </c>
      <c r="C2471">
        <v>40</v>
      </c>
      <c r="D2471">
        <v>17.739000000000001</v>
      </c>
      <c r="E2471">
        <f t="shared" si="38"/>
        <v>17.739999999999998</v>
      </c>
      <c r="F2471">
        <v>4293</v>
      </c>
      <c r="G2471">
        <v>4318</v>
      </c>
      <c r="H2471">
        <v>4357</v>
      </c>
      <c r="I2471" t="s">
        <v>53</v>
      </c>
      <c r="J2471">
        <v>63412</v>
      </c>
      <c r="K2471">
        <v>4268893</v>
      </c>
      <c r="L2471">
        <v>9.16</v>
      </c>
      <c r="M2471">
        <v>0.88900000000000001</v>
      </c>
    </row>
    <row r="2472" spans="1:13" x14ac:dyDescent="0.2">
      <c r="A2472" t="s">
        <v>368</v>
      </c>
      <c r="B2472" t="s">
        <v>78</v>
      </c>
      <c r="C2472">
        <v>41</v>
      </c>
      <c r="D2472">
        <v>17.899000000000001</v>
      </c>
      <c r="E2472">
        <f t="shared" si="38"/>
        <v>17.899999999999999</v>
      </c>
      <c r="F2472">
        <v>4357</v>
      </c>
      <c r="G2472">
        <v>4368</v>
      </c>
      <c r="H2472">
        <v>4384</v>
      </c>
      <c r="I2472" t="s">
        <v>44</v>
      </c>
      <c r="J2472">
        <v>43536</v>
      </c>
      <c r="K2472">
        <v>1726649</v>
      </c>
      <c r="L2472">
        <v>3.7</v>
      </c>
      <c r="M2472">
        <v>0.36</v>
      </c>
    </row>
    <row r="2473" spans="1:13" x14ac:dyDescent="0.2">
      <c r="A2473" t="s">
        <v>368</v>
      </c>
      <c r="B2473" t="s">
        <v>79</v>
      </c>
      <c r="C2473">
        <v>42</v>
      </c>
      <c r="D2473">
        <v>18.074000000000002</v>
      </c>
      <c r="E2473">
        <f t="shared" si="38"/>
        <v>18.07</v>
      </c>
      <c r="F2473">
        <v>4401</v>
      </c>
      <c r="G2473">
        <v>4423</v>
      </c>
      <c r="H2473">
        <v>4447</v>
      </c>
      <c r="I2473" t="s">
        <v>44</v>
      </c>
      <c r="J2473">
        <v>69187</v>
      </c>
      <c r="K2473">
        <v>4121851</v>
      </c>
      <c r="L2473">
        <v>8.84</v>
      </c>
      <c r="M2473">
        <v>0.85899999999999999</v>
      </c>
    </row>
    <row r="2474" spans="1:13" x14ac:dyDescent="0.2">
      <c r="A2474" t="s">
        <v>368</v>
      </c>
      <c r="B2474" t="s">
        <v>80</v>
      </c>
      <c r="C2474">
        <v>43</v>
      </c>
      <c r="D2474">
        <v>18.210999999999999</v>
      </c>
      <c r="E2474">
        <f t="shared" si="38"/>
        <v>18.21</v>
      </c>
      <c r="F2474">
        <v>4447</v>
      </c>
      <c r="G2474">
        <v>4467</v>
      </c>
      <c r="H2474">
        <v>4485</v>
      </c>
      <c r="I2474" t="s">
        <v>44</v>
      </c>
      <c r="J2474">
        <v>84264</v>
      </c>
      <c r="K2474">
        <v>3067474</v>
      </c>
      <c r="L2474">
        <v>6.58</v>
      </c>
      <c r="M2474">
        <v>0.63900000000000001</v>
      </c>
    </row>
    <row r="2475" spans="1:13" x14ac:dyDescent="0.2">
      <c r="A2475" t="s">
        <v>368</v>
      </c>
      <c r="B2475" t="s">
        <v>81</v>
      </c>
      <c r="C2475">
        <v>44</v>
      </c>
      <c r="D2475">
        <v>18.431000000000001</v>
      </c>
      <c r="E2475">
        <f t="shared" si="38"/>
        <v>18.43</v>
      </c>
      <c r="F2475">
        <v>4503</v>
      </c>
      <c r="G2475">
        <v>4536</v>
      </c>
      <c r="H2475">
        <v>4547</v>
      </c>
      <c r="I2475" t="s">
        <v>44</v>
      </c>
      <c r="J2475">
        <v>95188</v>
      </c>
      <c r="K2475">
        <v>4475118</v>
      </c>
      <c r="L2475">
        <v>9.6</v>
      </c>
      <c r="M2475">
        <v>0.93200000000000005</v>
      </c>
    </row>
    <row r="2476" spans="1:13" x14ac:dyDescent="0.2">
      <c r="A2476" t="s">
        <v>368</v>
      </c>
      <c r="B2476" t="s">
        <v>82</v>
      </c>
      <c r="C2476">
        <v>45</v>
      </c>
      <c r="D2476">
        <v>18.513000000000002</v>
      </c>
      <c r="E2476">
        <f t="shared" si="38"/>
        <v>18.510000000000002</v>
      </c>
      <c r="F2476">
        <v>4547</v>
      </c>
      <c r="G2476">
        <v>4562</v>
      </c>
      <c r="H2476">
        <v>4626</v>
      </c>
      <c r="I2476" t="s">
        <v>53</v>
      </c>
      <c r="J2476">
        <v>1123706</v>
      </c>
      <c r="K2476">
        <v>35645797</v>
      </c>
      <c r="L2476">
        <v>76.45</v>
      </c>
      <c r="M2476">
        <v>7.4249999999999998</v>
      </c>
    </row>
    <row r="2477" spans="1:13" x14ac:dyDescent="0.2">
      <c r="A2477" t="s">
        <v>368</v>
      </c>
      <c r="B2477" t="s">
        <v>84</v>
      </c>
      <c r="C2477">
        <v>46</v>
      </c>
      <c r="D2477">
        <v>18.78</v>
      </c>
      <c r="E2477">
        <f t="shared" si="38"/>
        <v>18.78</v>
      </c>
      <c r="F2477">
        <v>4626</v>
      </c>
      <c r="G2477">
        <v>4647</v>
      </c>
      <c r="H2477">
        <v>4696</v>
      </c>
      <c r="I2477" t="s">
        <v>53</v>
      </c>
      <c r="J2477">
        <v>88992</v>
      </c>
      <c r="K2477">
        <v>4176641</v>
      </c>
      <c r="L2477">
        <v>8.9600000000000009</v>
      </c>
      <c r="M2477">
        <v>0.87</v>
      </c>
    </row>
    <row r="2478" spans="1:13" x14ac:dyDescent="0.2">
      <c r="A2478" t="s">
        <v>368</v>
      </c>
      <c r="B2478" t="s">
        <v>85</v>
      </c>
      <c r="C2478">
        <v>47</v>
      </c>
      <c r="D2478">
        <v>19.024000000000001</v>
      </c>
      <c r="E2478">
        <f t="shared" si="38"/>
        <v>19.02</v>
      </c>
      <c r="F2478">
        <v>4696</v>
      </c>
      <c r="G2478">
        <v>4724</v>
      </c>
      <c r="H2478">
        <v>4739</v>
      </c>
      <c r="I2478" t="s">
        <v>53</v>
      </c>
      <c r="J2478">
        <v>45223</v>
      </c>
      <c r="K2478">
        <v>1901030</v>
      </c>
      <c r="L2478">
        <v>4.08</v>
      </c>
      <c r="M2478">
        <v>0.39600000000000002</v>
      </c>
    </row>
    <row r="2479" spans="1:13" x14ac:dyDescent="0.2">
      <c r="A2479" t="s">
        <v>368</v>
      </c>
      <c r="B2479" t="s">
        <v>86</v>
      </c>
      <c r="C2479">
        <v>48</v>
      </c>
      <c r="D2479">
        <v>19.297000000000001</v>
      </c>
      <c r="E2479">
        <f t="shared" si="38"/>
        <v>19.3</v>
      </c>
      <c r="F2479">
        <v>4797</v>
      </c>
      <c r="G2479">
        <v>4810</v>
      </c>
      <c r="H2479">
        <v>4828</v>
      </c>
      <c r="I2479" t="s">
        <v>64</v>
      </c>
      <c r="J2479">
        <v>28834</v>
      </c>
      <c r="K2479">
        <v>889281</v>
      </c>
      <c r="L2479">
        <v>1.91</v>
      </c>
      <c r="M2479">
        <v>0.185</v>
      </c>
    </row>
    <row r="2480" spans="1:13" x14ac:dyDescent="0.2">
      <c r="A2480" t="s">
        <v>368</v>
      </c>
      <c r="B2480" t="s">
        <v>88</v>
      </c>
      <c r="C2480">
        <v>49</v>
      </c>
      <c r="D2480">
        <v>19.559000000000001</v>
      </c>
      <c r="E2480">
        <f t="shared" si="38"/>
        <v>19.559999999999999</v>
      </c>
      <c r="F2480">
        <v>4864</v>
      </c>
      <c r="G2480">
        <v>4893</v>
      </c>
      <c r="H2480">
        <v>4918</v>
      </c>
      <c r="I2480" t="s">
        <v>77</v>
      </c>
      <c r="J2480">
        <v>129383</v>
      </c>
      <c r="K2480">
        <v>4600871</v>
      </c>
      <c r="L2480">
        <v>9.8699999999999992</v>
      </c>
      <c r="M2480">
        <v>0.95799999999999996</v>
      </c>
    </row>
    <row r="2481" spans="1:13" x14ac:dyDescent="0.2">
      <c r="A2481" t="s">
        <v>368</v>
      </c>
      <c r="B2481" t="s">
        <v>89</v>
      </c>
      <c r="C2481">
        <v>50</v>
      </c>
      <c r="D2481">
        <v>19.707999999999998</v>
      </c>
      <c r="E2481">
        <f t="shared" si="38"/>
        <v>19.71</v>
      </c>
      <c r="F2481">
        <v>4918</v>
      </c>
      <c r="G2481">
        <v>4940</v>
      </c>
      <c r="H2481">
        <v>4949</v>
      </c>
      <c r="I2481" t="s">
        <v>34</v>
      </c>
      <c r="J2481">
        <v>36216</v>
      </c>
      <c r="K2481">
        <v>1738306</v>
      </c>
      <c r="L2481">
        <v>3.73</v>
      </c>
      <c r="M2481">
        <v>0.36199999999999999</v>
      </c>
    </row>
    <row r="2482" spans="1:13" x14ac:dyDescent="0.2">
      <c r="A2482" t="s">
        <v>368</v>
      </c>
      <c r="B2482" t="s">
        <v>90</v>
      </c>
      <c r="C2482">
        <v>51</v>
      </c>
      <c r="D2482">
        <v>19.774000000000001</v>
      </c>
      <c r="E2482">
        <f t="shared" si="38"/>
        <v>19.77</v>
      </c>
      <c r="F2482">
        <v>4949</v>
      </c>
      <c r="G2482">
        <v>4961</v>
      </c>
      <c r="H2482">
        <v>4989</v>
      </c>
      <c r="I2482" t="s">
        <v>34</v>
      </c>
      <c r="J2482">
        <v>97307</v>
      </c>
      <c r="K2482">
        <v>3077466</v>
      </c>
      <c r="L2482">
        <v>6.6</v>
      </c>
      <c r="M2482">
        <v>0.64100000000000001</v>
      </c>
    </row>
    <row r="2483" spans="1:13" x14ac:dyDescent="0.2">
      <c r="A2483" t="s">
        <v>368</v>
      </c>
      <c r="B2483" t="s">
        <v>92</v>
      </c>
      <c r="C2483">
        <v>52</v>
      </c>
      <c r="D2483">
        <v>20.047000000000001</v>
      </c>
      <c r="E2483">
        <f t="shared" si="38"/>
        <v>20.05</v>
      </c>
      <c r="F2483">
        <v>4989</v>
      </c>
      <c r="G2483">
        <v>5047</v>
      </c>
      <c r="H2483">
        <v>5056</v>
      </c>
      <c r="I2483" t="s">
        <v>134</v>
      </c>
      <c r="J2483">
        <v>43776</v>
      </c>
      <c r="K2483">
        <v>2319210</v>
      </c>
      <c r="L2483">
        <v>4.97</v>
      </c>
      <c r="M2483">
        <v>0.48299999999999998</v>
      </c>
    </row>
    <row r="2484" spans="1:13" x14ac:dyDescent="0.2">
      <c r="A2484" t="s">
        <v>368</v>
      </c>
      <c r="B2484" t="s">
        <v>94</v>
      </c>
      <c r="C2484">
        <v>53</v>
      </c>
      <c r="D2484">
        <v>20.117999999999999</v>
      </c>
      <c r="E2484">
        <f t="shared" si="38"/>
        <v>20.12</v>
      </c>
      <c r="F2484">
        <v>5056</v>
      </c>
      <c r="G2484">
        <v>5070</v>
      </c>
      <c r="H2484">
        <v>5110</v>
      </c>
      <c r="I2484" t="s">
        <v>134</v>
      </c>
      <c r="J2484">
        <v>75832</v>
      </c>
      <c r="K2484">
        <v>4440498</v>
      </c>
      <c r="L2484">
        <v>9.52</v>
      </c>
      <c r="M2484">
        <v>0.92500000000000004</v>
      </c>
    </row>
    <row r="2485" spans="1:13" x14ac:dyDescent="0.2">
      <c r="A2485" t="s">
        <v>368</v>
      </c>
      <c r="B2485" t="s">
        <v>95</v>
      </c>
      <c r="C2485">
        <v>54</v>
      </c>
      <c r="D2485">
        <v>20.314</v>
      </c>
      <c r="E2485">
        <f t="shared" si="38"/>
        <v>20.309999999999999</v>
      </c>
      <c r="F2485">
        <v>5110</v>
      </c>
      <c r="G2485">
        <v>5132</v>
      </c>
      <c r="H2485">
        <v>5193</v>
      </c>
      <c r="I2485" t="s">
        <v>159</v>
      </c>
      <c r="J2485">
        <v>390146</v>
      </c>
      <c r="K2485">
        <v>12442600</v>
      </c>
      <c r="L2485">
        <v>26.69</v>
      </c>
      <c r="M2485">
        <v>2.5920000000000001</v>
      </c>
    </row>
    <row r="2486" spans="1:13" x14ac:dyDescent="0.2">
      <c r="A2486" t="s">
        <v>368</v>
      </c>
      <c r="B2486" t="s">
        <v>96</v>
      </c>
      <c r="C2486">
        <v>55</v>
      </c>
      <c r="D2486">
        <v>20.635999999999999</v>
      </c>
      <c r="E2486">
        <f t="shared" si="38"/>
        <v>20.64</v>
      </c>
      <c r="F2486">
        <v>5199</v>
      </c>
      <c r="G2486">
        <v>5234</v>
      </c>
      <c r="H2486">
        <v>5249</v>
      </c>
      <c r="I2486" t="s">
        <v>133</v>
      </c>
      <c r="J2486">
        <v>72274</v>
      </c>
      <c r="K2486">
        <v>2761981</v>
      </c>
      <c r="L2486">
        <v>5.92</v>
      </c>
      <c r="M2486">
        <v>0.57499999999999996</v>
      </c>
    </row>
    <row r="2487" spans="1:13" x14ac:dyDescent="0.2">
      <c r="A2487" t="s">
        <v>368</v>
      </c>
      <c r="B2487" t="s">
        <v>98</v>
      </c>
      <c r="C2487">
        <v>56</v>
      </c>
      <c r="D2487">
        <v>20.722999999999999</v>
      </c>
      <c r="E2487">
        <f t="shared" si="38"/>
        <v>20.72</v>
      </c>
      <c r="F2487">
        <v>5249</v>
      </c>
      <c r="G2487">
        <v>5261</v>
      </c>
      <c r="H2487">
        <v>5281</v>
      </c>
      <c r="I2487" t="s">
        <v>134</v>
      </c>
      <c r="J2487">
        <v>81023</v>
      </c>
      <c r="K2487">
        <v>2894302</v>
      </c>
      <c r="L2487">
        <v>6.21</v>
      </c>
      <c r="M2487">
        <v>0.60299999999999998</v>
      </c>
    </row>
    <row r="2488" spans="1:13" x14ac:dyDescent="0.2">
      <c r="A2488" t="s">
        <v>368</v>
      </c>
      <c r="B2488" t="s">
        <v>99</v>
      </c>
      <c r="C2488">
        <v>57</v>
      </c>
      <c r="D2488">
        <v>20.841000000000001</v>
      </c>
      <c r="E2488">
        <f t="shared" si="38"/>
        <v>20.84</v>
      </c>
      <c r="F2488">
        <v>5281</v>
      </c>
      <c r="G2488">
        <v>5298</v>
      </c>
      <c r="H2488">
        <v>5321</v>
      </c>
      <c r="I2488" t="s">
        <v>134</v>
      </c>
      <c r="J2488">
        <v>142416</v>
      </c>
      <c r="K2488">
        <v>4161214</v>
      </c>
      <c r="L2488">
        <v>8.92</v>
      </c>
      <c r="M2488">
        <v>0.86699999999999999</v>
      </c>
    </row>
    <row r="2489" spans="1:13" x14ac:dyDescent="0.2">
      <c r="A2489" t="s">
        <v>368</v>
      </c>
      <c r="B2489" t="s">
        <v>101</v>
      </c>
      <c r="C2489">
        <v>58</v>
      </c>
      <c r="D2489">
        <v>21.084</v>
      </c>
      <c r="E2489">
        <f t="shared" si="38"/>
        <v>21.08</v>
      </c>
      <c r="F2489">
        <v>5352</v>
      </c>
      <c r="G2489">
        <v>5375</v>
      </c>
      <c r="H2489">
        <v>5421</v>
      </c>
      <c r="I2489" t="s">
        <v>134</v>
      </c>
      <c r="J2489">
        <v>77346</v>
      </c>
      <c r="K2489">
        <v>4406229</v>
      </c>
      <c r="L2489">
        <v>9.4499999999999993</v>
      </c>
      <c r="M2489">
        <v>0.91800000000000004</v>
      </c>
    </row>
    <row r="2490" spans="1:13" x14ac:dyDescent="0.2">
      <c r="A2490" t="s">
        <v>368</v>
      </c>
      <c r="B2490" t="s">
        <v>102</v>
      </c>
      <c r="C2490">
        <v>59</v>
      </c>
      <c r="D2490">
        <v>21.321999999999999</v>
      </c>
      <c r="E2490">
        <f t="shared" si="38"/>
        <v>21.32</v>
      </c>
      <c r="F2490">
        <v>5421</v>
      </c>
      <c r="G2490">
        <v>5451</v>
      </c>
      <c r="H2490">
        <v>5471</v>
      </c>
      <c r="I2490" t="s">
        <v>83</v>
      </c>
      <c r="J2490">
        <v>54638</v>
      </c>
      <c r="K2490">
        <v>2393170</v>
      </c>
      <c r="L2490">
        <v>5.13</v>
      </c>
      <c r="M2490">
        <v>0.499</v>
      </c>
    </row>
    <row r="2491" spans="1:13" x14ac:dyDescent="0.2">
      <c r="A2491" t="s">
        <v>368</v>
      </c>
      <c r="B2491" t="s">
        <v>103</v>
      </c>
      <c r="C2491">
        <v>60</v>
      </c>
      <c r="D2491">
        <v>21.783000000000001</v>
      </c>
      <c r="E2491">
        <f t="shared" si="38"/>
        <v>21.78</v>
      </c>
      <c r="F2491">
        <v>5583</v>
      </c>
      <c r="G2491">
        <v>5596</v>
      </c>
      <c r="H2491">
        <v>5616</v>
      </c>
      <c r="I2491" t="s">
        <v>83</v>
      </c>
      <c r="J2491">
        <v>94716</v>
      </c>
      <c r="K2491">
        <v>2664392</v>
      </c>
      <c r="L2491">
        <v>5.71</v>
      </c>
      <c r="M2491">
        <v>0.55500000000000005</v>
      </c>
    </row>
    <row r="2492" spans="1:13" x14ac:dyDescent="0.2">
      <c r="A2492" t="s">
        <v>368</v>
      </c>
      <c r="B2492" t="s">
        <v>104</v>
      </c>
      <c r="C2492">
        <v>61</v>
      </c>
      <c r="D2492">
        <v>22.195</v>
      </c>
      <c r="E2492">
        <f t="shared" si="38"/>
        <v>22.2</v>
      </c>
      <c r="F2492">
        <v>5712</v>
      </c>
      <c r="G2492">
        <v>5727</v>
      </c>
      <c r="H2492">
        <v>5747</v>
      </c>
      <c r="I2492" t="s">
        <v>83</v>
      </c>
      <c r="J2492">
        <v>33365</v>
      </c>
      <c r="K2492">
        <v>996364</v>
      </c>
      <c r="L2492">
        <v>2.14</v>
      </c>
      <c r="M2492">
        <v>0.20799999999999999</v>
      </c>
    </row>
    <row r="2493" spans="1:13" x14ac:dyDescent="0.2">
      <c r="A2493" t="s">
        <v>368</v>
      </c>
      <c r="B2493" t="s">
        <v>105</v>
      </c>
      <c r="C2493">
        <v>62</v>
      </c>
      <c r="D2493">
        <v>22.701000000000001</v>
      </c>
      <c r="E2493">
        <f t="shared" si="38"/>
        <v>22.7</v>
      </c>
      <c r="F2493">
        <v>5836</v>
      </c>
      <c r="G2493">
        <v>5887</v>
      </c>
      <c r="H2493">
        <v>5911</v>
      </c>
      <c r="I2493" t="s">
        <v>44</v>
      </c>
      <c r="J2493">
        <v>81203</v>
      </c>
      <c r="K2493">
        <v>4735999</v>
      </c>
      <c r="L2493">
        <v>10.16</v>
      </c>
      <c r="M2493">
        <v>0.98699999999999999</v>
      </c>
    </row>
    <row r="2494" spans="1:13" x14ac:dyDescent="0.2">
      <c r="A2494" t="s">
        <v>368</v>
      </c>
      <c r="B2494" t="s">
        <v>106</v>
      </c>
      <c r="C2494">
        <v>63</v>
      </c>
      <c r="D2494">
        <v>22.838000000000001</v>
      </c>
      <c r="E2494">
        <f t="shared" si="38"/>
        <v>22.84</v>
      </c>
      <c r="F2494">
        <v>5911</v>
      </c>
      <c r="G2494">
        <v>5930</v>
      </c>
      <c r="H2494">
        <v>5971</v>
      </c>
      <c r="I2494" t="s">
        <v>44</v>
      </c>
      <c r="J2494">
        <v>113224</v>
      </c>
      <c r="K2494">
        <v>5394417</v>
      </c>
      <c r="L2494">
        <v>11.57</v>
      </c>
      <c r="M2494">
        <v>1.1240000000000001</v>
      </c>
    </row>
    <row r="2495" spans="1:13" x14ac:dyDescent="0.2">
      <c r="A2495" t="s">
        <v>368</v>
      </c>
      <c r="B2495" t="s">
        <v>108</v>
      </c>
      <c r="C2495">
        <v>64</v>
      </c>
      <c r="D2495">
        <v>23.036000000000001</v>
      </c>
      <c r="E2495">
        <f t="shared" si="38"/>
        <v>23.04</v>
      </c>
      <c r="F2495">
        <v>5971</v>
      </c>
      <c r="G2495">
        <v>5993</v>
      </c>
      <c r="H2495">
        <v>6010</v>
      </c>
      <c r="I2495" t="s">
        <v>44</v>
      </c>
      <c r="J2495">
        <v>75382</v>
      </c>
      <c r="K2495">
        <v>2667210</v>
      </c>
      <c r="L2495">
        <v>5.72</v>
      </c>
      <c r="M2495">
        <v>0.55600000000000005</v>
      </c>
    </row>
    <row r="2496" spans="1:13" x14ac:dyDescent="0.2">
      <c r="A2496" t="s">
        <v>368</v>
      </c>
      <c r="B2496" t="s">
        <v>109</v>
      </c>
      <c r="C2496">
        <v>65</v>
      </c>
      <c r="D2496">
        <v>23.13</v>
      </c>
      <c r="E2496">
        <f t="shared" si="38"/>
        <v>23.13</v>
      </c>
      <c r="F2496">
        <v>6010</v>
      </c>
      <c r="G2496">
        <v>6022</v>
      </c>
      <c r="H2496">
        <v>6046</v>
      </c>
      <c r="I2496" t="s">
        <v>44</v>
      </c>
      <c r="J2496">
        <v>44963</v>
      </c>
      <c r="K2496">
        <v>1691364</v>
      </c>
      <c r="L2496">
        <v>3.63</v>
      </c>
      <c r="M2496">
        <v>0.35199999999999998</v>
      </c>
    </row>
    <row r="2497" spans="1:13" x14ac:dyDescent="0.2">
      <c r="A2497" t="s">
        <v>368</v>
      </c>
      <c r="B2497" t="s">
        <v>111</v>
      </c>
      <c r="C2497">
        <v>66</v>
      </c>
      <c r="D2497">
        <v>23.326000000000001</v>
      </c>
      <c r="E2497">
        <f t="shared" si="38"/>
        <v>23.33</v>
      </c>
      <c r="F2497">
        <v>6046</v>
      </c>
      <c r="G2497">
        <v>6084</v>
      </c>
      <c r="H2497">
        <v>6096</v>
      </c>
      <c r="I2497" t="s">
        <v>83</v>
      </c>
      <c r="J2497">
        <v>95915</v>
      </c>
      <c r="K2497">
        <v>3555804</v>
      </c>
      <c r="L2497">
        <v>7.63</v>
      </c>
      <c r="M2497">
        <v>0.74099999999999999</v>
      </c>
    </row>
    <row r="2498" spans="1:13" x14ac:dyDescent="0.2">
      <c r="A2498" t="s">
        <v>368</v>
      </c>
      <c r="B2498" t="s">
        <v>112</v>
      </c>
      <c r="C2498">
        <v>67</v>
      </c>
      <c r="D2498">
        <v>23.376000000000001</v>
      </c>
      <c r="E2498">
        <f t="shared" si="38"/>
        <v>23.38</v>
      </c>
      <c r="F2498">
        <v>6096</v>
      </c>
      <c r="G2498">
        <v>6100</v>
      </c>
      <c r="H2498">
        <v>6115</v>
      </c>
      <c r="I2498" t="s">
        <v>44</v>
      </c>
      <c r="J2498">
        <v>42757</v>
      </c>
      <c r="K2498">
        <v>934501</v>
      </c>
      <c r="L2498">
        <v>2</v>
      </c>
      <c r="M2498">
        <v>0.19500000000000001</v>
      </c>
    </row>
    <row r="2499" spans="1:13" x14ac:dyDescent="0.2">
      <c r="A2499" t="s">
        <v>368</v>
      </c>
      <c r="B2499" t="s">
        <v>113</v>
      </c>
      <c r="C2499">
        <v>68</v>
      </c>
      <c r="D2499">
        <v>23.605</v>
      </c>
      <c r="E2499">
        <f t="shared" ref="E2499:E2562" si="39">ROUND(D2499,2)</f>
        <v>23.61</v>
      </c>
      <c r="F2499">
        <v>6151</v>
      </c>
      <c r="G2499">
        <v>6172</v>
      </c>
      <c r="H2499">
        <v>6190</v>
      </c>
      <c r="I2499" t="s">
        <v>19</v>
      </c>
      <c r="J2499">
        <v>24869</v>
      </c>
      <c r="K2499">
        <v>1030021</v>
      </c>
      <c r="L2499">
        <v>2.21</v>
      </c>
      <c r="M2499">
        <v>0.215</v>
      </c>
    </row>
    <row r="2500" spans="1:13" x14ac:dyDescent="0.2">
      <c r="A2500" t="s">
        <v>368</v>
      </c>
      <c r="B2500" t="s">
        <v>114</v>
      </c>
      <c r="C2500">
        <v>69</v>
      </c>
      <c r="D2500">
        <v>24.702999999999999</v>
      </c>
      <c r="E2500">
        <f t="shared" si="39"/>
        <v>24.7</v>
      </c>
      <c r="F2500">
        <v>6470</v>
      </c>
      <c r="G2500">
        <v>6520</v>
      </c>
      <c r="H2500">
        <v>6549</v>
      </c>
      <c r="I2500" t="s">
        <v>83</v>
      </c>
      <c r="J2500">
        <v>96196</v>
      </c>
      <c r="K2500">
        <v>2549970</v>
      </c>
      <c r="L2500">
        <v>5.47</v>
      </c>
      <c r="M2500">
        <v>0.53100000000000003</v>
      </c>
    </row>
    <row r="2501" spans="1:13" x14ac:dyDescent="0.2">
      <c r="A2501" t="s">
        <v>368</v>
      </c>
      <c r="B2501" t="s">
        <v>115</v>
      </c>
      <c r="C2501">
        <v>70</v>
      </c>
      <c r="D2501">
        <v>25.512</v>
      </c>
      <c r="E2501">
        <f t="shared" si="39"/>
        <v>25.51</v>
      </c>
      <c r="F2501">
        <v>6751</v>
      </c>
      <c r="G2501">
        <v>6776</v>
      </c>
      <c r="H2501">
        <v>6797</v>
      </c>
      <c r="I2501" t="s">
        <v>19</v>
      </c>
      <c r="J2501">
        <v>31533</v>
      </c>
      <c r="K2501">
        <v>1521511</v>
      </c>
      <c r="L2501">
        <v>3.26</v>
      </c>
      <c r="M2501">
        <v>0.317</v>
      </c>
    </row>
    <row r="2502" spans="1:13" x14ac:dyDescent="0.2">
      <c r="A2502" t="s">
        <v>368</v>
      </c>
      <c r="B2502" t="s">
        <v>116</v>
      </c>
      <c r="C2502">
        <v>71</v>
      </c>
      <c r="D2502">
        <v>25.68</v>
      </c>
      <c r="E2502">
        <f t="shared" si="39"/>
        <v>25.68</v>
      </c>
      <c r="F2502">
        <v>6797</v>
      </c>
      <c r="G2502">
        <v>6829</v>
      </c>
      <c r="H2502">
        <v>6856</v>
      </c>
      <c r="I2502" t="s">
        <v>48</v>
      </c>
      <c r="J2502">
        <v>143520</v>
      </c>
      <c r="K2502">
        <v>7143798</v>
      </c>
      <c r="L2502">
        <v>15.32</v>
      </c>
      <c r="M2502">
        <v>1.488</v>
      </c>
    </row>
    <row r="2503" spans="1:13" x14ac:dyDescent="0.2">
      <c r="A2503" t="s">
        <v>368</v>
      </c>
      <c r="B2503" t="s">
        <v>117</v>
      </c>
      <c r="C2503">
        <v>72</v>
      </c>
      <c r="D2503">
        <v>25.797000000000001</v>
      </c>
      <c r="E2503">
        <f t="shared" si="39"/>
        <v>25.8</v>
      </c>
      <c r="F2503">
        <v>6856</v>
      </c>
      <c r="G2503">
        <v>6866</v>
      </c>
      <c r="H2503">
        <v>6911</v>
      </c>
      <c r="I2503" t="s">
        <v>48</v>
      </c>
      <c r="J2503">
        <v>45885</v>
      </c>
      <c r="K2503">
        <v>2223494</v>
      </c>
      <c r="L2503">
        <v>4.7699999999999996</v>
      </c>
      <c r="M2503">
        <v>0.46300000000000002</v>
      </c>
    </row>
    <row r="2504" spans="1:13" x14ac:dyDescent="0.2">
      <c r="A2504" t="s">
        <v>368</v>
      </c>
      <c r="B2504" t="s">
        <v>118</v>
      </c>
      <c r="C2504">
        <v>73</v>
      </c>
      <c r="D2504">
        <v>27.911999999999999</v>
      </c>
      <c r="E2504">
        <f t="shared" si="39"/>
        <v>27.91</v>
      </c>
      <c r="F2504">
        <v>7520</v>
      </c>
      <c r="G2504">
        <v>7535</v>
      </c>
      <c r="H2504">
        <v>7584</v>
      </c>
      <c r="I2504" t="s">
        <v>143</v>
      </c>
      <c r="J2504">
        <v>45553</v>
      </c>
      <c r="K2504">
        <v>2102095</v>
      </c>
      <c r="L2504">
        <v>4.51</v>
      </c>
      <c r="M2504">
        <v>0.438</v>
      </c>
    </row>
    <row r="2505" spans="1:13" x14ac:dyDescent="0.2">
      <c r="A2505" t="s">
        <v>368</v>
      </c>
      <c r="B2505" t="s">
        <v>119</v>
      </c>
      <c r="C2505">
        <v>74</v>
      </c>
      <c r="D2505">
        <v>30.082999999999998</v>
      </c>
      <c r="E2505">
        <f t="shared" si="39"/>
        <v>30.08</v>
      </c>
      <c r="F2505">
        <v>8177</v>
      </c>
      <c r="G2505">
        <v>8221</v>
      </c>
      <c r="H2505">
        <v>8242</v>
      </c>
      <c r="I2505" t="s">
        <v>143</v>
      </c>
      <c r="J2505">
        <v>28737</v>
      </c>
      <c r="K2505">
        <v>1743621</v>
      </c>
      <c r="L2505">
        <v>3.74</v>
      </c>
      <c r="M2505">
        <v>0.36299999999999999</v>
      </c>
    </row>
    <row r="2506" spans="1:13" x14ac:dyDescent="0.2">
      <c r="A2506" t="s">
        <v>368</v>
      </c>
      <c r="B2506" t="s">
        <v>120</v>
      </c>
      <c r="C2506">
        <v>75</v>
      </c>
      <c r="D2506">
        <v>34.213000000000001</v>
      </c>
      <c r="E2506">
        <f t="shared" si="39"/>
        <v>34.21</v>
      </c>
      <c r="F2506">
        <v>9505</v>
      </c>
      <c r="G2506">
        <v>9527</v>
      </c>
      <c r="H2506">
        <v>9562</v>
      </c>
      <c r="I2506" t="s">
        <v>48</v>
      </c>
      <c r="J2506">
        <v>71276</v>
      </c>
      <c r="K2506">
        <v>2285177</v>
      </c>
      <c r="L2506">
        <v>4.9000000000000004</v>
      </c>
      <c r="M2506">
        <v>0.47599999999999998</v>
      </c>
    </row>
    <row r="2507" spans="1:13" x14ac:dyDescent="0.2">
      <c r="A2507" t="s">
        <v>368</v>
      </c>
      <c r="B2507" t="s">
        <v>121</v>
      </c>
      <c r="C2507">
        <v>76</v>
      </c>
      <c r="D2507">
        <v>34.947000000000003</v>
      </c>
      <c r="E2507">
        <f t="shared" si="39"/>
        <v>34.950000000000003</v>
      </c>
      <c r="F2507">
        <v>9742</v>
      </c>
      <c r="G2507">
        <v>9760</v>
      </c>
      <c r="H2507">
        <v>9806</v>
      </c>
      <c r="I2507" t="s">
        <v>141</v>
      </c>
      <c r="J2507">
        <v>33207</v>
      </c>
      <c r="K2507">
        <v>1614006</v>
      </c>
      <c r="L2507">
        <v>3.46</v>
      </c>
      <c r="M2507">
        <v>0.33600000000000002</v>
      </c>
    </row>
    <row r="2508" spans="1:13" x14ac:dyDescent="0.2">
      <c r="A2508" t="s">
        <v>368</v>
      </c>
      <c r="B2508" t="s">
        <v>122</v>
      </c>
      <c r="C2508">
        <v>77</v>
      </c>
      <c r="D2508">
        <v>36.167999999999999</v>
      </c>
      <c r="E2508">
        <f t="shared" si="39"/>
        <v>36.17</v>
      </c>
      <c r="F2508">
        <v>10078</v>
      </c>
      <c r="G2508">
        <v>10146</v>
      </c>
      <c r="H2508">
        <v>10162</v>
      </c>
      <c r="I2508" t="s">
        <v>58</v>
      </c>
      <c r="J2508">
        <v>61978</v>
      </c>
      <c r="K2508">
        <v>2689897</v>
      </c>
      <c r="L2508">
        <v>5.77</v>
      </c>
      <c r="M2508">
        <v>0.56000000000000005</v>
      </c>
    </row>
    <row r="2509" spans="1:13" x14ac:dyDescent="0.2">
      <c r="A2509" t="s">
        <v>368</v>
      </c>
      <c r="B2509" t="s">
        <v>123</v>
      </c>
      <c r="C2509">
        <v>78</v>
      </c>
      <c r="D2509">
        <v>36.279000000000003</v>
      </c>
      <c r="E2509">
        <f t="shared" si="39"/>
        <v>36.28</v>
      </c>
      <c r="F2509">
        <v>10162</v>
      </c>
      <c r="G2509">
        <v>10181</v>
      </c>
      <c r="H2509">
        <v>10231</v>
      </c>
      <c r="I2509" t="s">
        <v>48</v>
      </c>
      <c r="J2509">
        <v>48988</v>
      </c>
      <c r="K2509">
        <v>3324343</v>
      </c>
      <c r="L2509">
        <v>7.13</v>
      </c>
      <c r="M2509">
        <v>0.69199999999999995</v>
      </c>
    </row>
    <row r="2510" spans="1:13" x14ac:dyDescent="0.2">
      <c r="A2510" t="s">
        <v>368</v>
      </c>
      <c r="B2510" t="s">
        <v>124</v>
      </c>
      <c r="C2510">
        <v>79</v>
      </c>
      <c r="D2510">
        <v>36.603000000000002</v>
      </c>
      <c r="E2510">
        <f t="shared" si="39"/>
        <v>36.6</v>
      </c>
      <c r="F2510">
        <v>10272</v>
      </c>
      <c r="G2510">
        <v>10283</v>
      </c>
      <c r="H2510">
        <v>10312</v>
      </c>
      <c r="I2510" t="s">
        <v>142</v>
      </c>
      <c r="J2510">
        <v>37693</v>
      </c>
      <c r="K2510">
        <v>1503001</v>
      </c>
      <c r="L2510">
        <v>3.22</v>
      </c>
      <c r="M2510">
        <v>0.313</v>
      </c>
    </row>
    <row r="2511" spans="1:13" x14ac:dyDescent="0.2">
      <c r="A2511" t="s">
        <v>368</v>
      </c>
      <c r="B2511" t="s">
        <v>125</v>
      </c>
      <c r="C2511">
        <v>80</v>
      </c>
      <c r="D2511">
        <v>36.962000000000003</v>
      </c>
      <c r="E2511">
        <f t="shared" si="39"/>
        <v>36.96</v>
      </c>
      <c r="F2511">
        <v>10366</v>
      </c>
      <c r="G2511">
        <v>10397</v>
      </c>
      <c r="H2511">
        <v>10405</v>
      </c>
      <c r="I2511" t="s">
        <v>48</v>
      </c>
      <c r="J2511">
        <v>16041</v>
      </c>
      <c r="K2511">
        <v>443498</v>
      </c>
      <c r="L2511">
        <v>0.95</v>
      </c>
      <c r="M2511">
        <v>9.1999999999999998E-2</v>
      </c>
    </row>
    <row r="2512" spans="1:13" x14ac:dyDescent="0.2">
      <c r="A2512" t="s">
        <v>368</v>
      </c>
      <c r="B2512" t="s">
        <v>126</v>
      </c>
      <c r="C2512">
        <v>81</v>
      </c>
      <c r="D2512">
        <v>37.235999999999997</v>
      </c>
      <c r="E2512">
        <f t="shared" si="39"/>
        <v>37.24</v>
      </c>
      <c r="F2512">
        <v>10405</v>
      </c>
      <c r="G2512">
        <v>10484</v>
      </c>
      <c r="H2512">
        <v>10491</v>
      </c>
      <c r="I2512" t="s">
        <v>48</v>
      </c>
      <c r="J2512">
        <v>25364</v>
      </c>
      <c r="K2512">
        <v>2256105</v>
      </c>
      <c r="L2512">
        <v>4.84</v>
      </c>
      <c r="M2512">
        <v>0.47</v>
      </c>
    </row>
    <row r="2513" spans="1:13" x14ac:dyDescent="0.2">
      <c r="A2513" t="s">
        <v>368</v>
      </c>
      <c r="B2513" t="s">
        <v>127</v>
      </c>
      <c r="C2513">
        <v>82</v>
      </c>
      <c r="D2513">
        <v>37.295999999999999</v>
      </c>
      <c r="E2513">
        <f t="shared" si="39"/>
        <v>37.299999999999997</v>
      </c>
      <c r="F2513">
        <v>10491</v>
      </c>
      <c r="G2513">
        <v>10502</v>
      </c>
      <c r="H2513">
        <v>10518</v>
      </c>
      <c r="I2513" t="s">
        <v>48</v>
      </c>
      <c r="J2513">
        <v>35107</v>
      </c>
      <c r="K2513">
        <v>1411333</v>
      </c>
      <c r="L2513">
        <v>3.03</v>
      </c>
      <c r="M2513">
        <v>0.29399999999999998</v>
      </c>
    </row>
    <row r="2514" spans="1:13" x14ac:dyDescent="0.2">
      <c r="A2514" t="s">
        <v>368</v>
      </c>
      <c r="B2514" t="s">
        <v>144</v>
      </c>
      <c r="C2514">
        <v>83</v>
      </c>
      <c r="D2514">
        <v>37.369999999999997</v>
      </c>
      <c r="E2514">
        <f t="shared" si="39"/>
        <v>37.369999999999997</v>
      </c>
      <c r="F2514">
        <v>10518</v>
      </c>
      <c r="G2514">
        <v>10526</v>
      </c>
      <c r="H2514">
        <v>10538</v>
      </c>
      <c r="I2514" t="s">
        <v>23</v>
      </c>
      <c r="J2514">
        <v>21868</v>
      </c>
      <c r="K2514">
        <v>639295</v>
      </c>
      <c r="L2514">
        <v>1.37</v>
      </c>
      <c r="M2514">
        <v>0.13300000000000001</v>
      </c>
    </row>
    <row r="2515" spans="1:13" x14ac:dyDescent="0.2">
      <c r="A2515" t="s">
        <v>368</v>
      </c>
      <c r="B2515" t="s">
        <v>145</v>
      </c>
      <c r="C2515">
        <v>84</v>
      </c>
      <c r="D2515">
        <v>37.587000000000003</v>
      </c>
      <c r="E2515">
        <f t="shared" si="39"/>
        <v>37.590000000000003</v>
      </c>
      <c r="F2515">
        <v>10553</v>
      </c>
      <c r="G2515">
        <v>10594</v>
      </c>
      <c r="H2515">
        <v>10604</v>
      </c>
      <c r="I2515" t="s">
        <v>23</v>
      </c>
      <c r="J2515">
        <v>21683</v>
      </c>
      <c r="K2515">
        <v>895386</v>
      </c>
      <c r="L2515">
        <v>1.92</v>
      </c>
      <c r="M2515">
        <v>0.187</v>
      </c>
    </row>
    <row r="2516" spans="1:13" x14ac:dyDescent="0.2">
      <c r="A2516" t="s">
        <v>368</v>
      </c>
      <c r="B2516" t="s">
        <v>146</v>
      </c>
      <c r="C2516">
        <v>85</v>
      </c>
      <c r="D2516">
        <v>37.683999999999997</v>
      </c>
      <c r="E2516">
        <f t="shared" si="39"/>
        <v>37.68</v>
      </c>
      <c r="F2516">
        <v>10604</v>
      </c>
      <c r="G2516">
        <v>10625</v>
      </c>
      <c r="H2516">
        <v>10653</v>
      </c>
      <c r="I2516" t="s">
        <v>23</v>
      </c>
      <c r="J2516">
        <v>43863</v>
      </c>
      <c r="K2516">
        <v>2979244</v>
      </c>
      <c r="L2516">
        <v>6.39</v>
      </c>
      <c r="M2516">
        <v>0.621</v>
      </c>
    </row>
    <row r="2517" spans="1:13" x14ac:dyDescent="0.2">
      <c r="A2517" t="s">
        <v>368</v>
      </c>
      <c r="B2517" t="s">
        <v>147</v>
      </c>
      <c r="C2517">
        <v>86</v>
      </c>
      <c r="D2517">
        <v>37.801000000000002</v>
      </c>
      <c r="E2517">
        <f t="shared" si="39"/>
        <v>37.799999999999997</v>
      </c>
      <c r="F2517">
        <v>10653</v>
      </c>
      <c r="G2517">
        <v>10662</v>
      </c>
      <c r="H2517">
        <v>10680</v>
      </c>
      <c r="I2517" t="s">
        <v>23</v>
      </c>
      <c r="J2517">
        <v>34427</v>
      </c>
      <c r="K2517">
        <v>1310097</v>
      </c>
      <c r="L2517">
        <v>2.81</v>
      </c>
      <c r="M2517">
        <v>0.27300000000000002</v>
      </c>
    </row>
    <row r="2518" spans="1:13" x14ac:dyDescent="0.2">
      <c r="A2518" t="s">
        <v>368</v>
      </c>
      <c r="B2518" t="s">
        <v>148</v>
      </c>
      <c r="C2518">
        <v>87</v>
      </c>
      <c r="D2518">
        <v>37.996000000000002</v>
      </c>
      <c r="E2518">
        <f t="shared" si="39"/>
        <v>38</v>
      </c>
      <c r="F2518">
        <v>10680</v>
      </c>
      <c r="G2518">
        <v>10724</v>
      </c>
      <c r="H2518">
        <v>10779</v>
      </c>
      <c r="I2518" t="s">
        <v>53</v>
      </c>
      <c r="J2518">
        <v>180209</v>
      </c>
      <c r="K2518">
        <v>7316469</v>
      </c>
      <c r="L2518">
        <v>15.69</v>
      </c>
      <c r="M2518">
        <v>1.524</v>
      </c>
    </row>
    <row r="2519" spans="1:13" x14ac:dyDescent="0.2">
      <c r="A2519" t="s">
        <v>368</v>
      </c>
      <c r="B2519" t="s">
        <v>149</v>
      </c>
      <c r="C2519">
        <v>88</v>
      </c>
      <c r="D2519">
        <v>39.542999999999999</v>
      </c>
      <c r="E2519">
        <f t="shared" si="39"/>
        <v>39.54</v>
      </c>
      <c r="F2519">
        <v>11145</v>
      </c>
      <c r="G2519">
        <v>11213</v>
      </c>
      <c r="H2519">
        <v>11271</v>
      </c>
      <c r="I2519" t="s">
        <v>67</v>
      </c>
      <c r="J2519">
        <v>50942</v>
      </c>
      <c r="K2519">
        <v>3683955</v>
      </c>
      <c r="L2519">
        <v>7.9</v>
      </c>
      <c r="M2519">
        <v>0.76700000000000002</v>
      </c>
    </row>
    <row r="2520" spans="1:13" x14ac:dyDescent="0.2">
      <c r="A2520" t="s">
        <v>369</v>
      </c>
      <c r="B2520" t="s">
        <v>14</v>
      </c>
      <c r="C2520">
        <v>1</v>
      </c>
      <c r="D2520">
        <v>4.1760000000000002</v>
      </c>
      <c r="E2520">
        <f t="shared" si="39"/>
        <v>4.18</v>
      </c>
      <c r="F2520">
        <v>5</v>
      </c>
      <c r="G2520">
        <v>28</v>
      </c>
      <c r="H2520">
        <v>68</v>
      </c>
      <c r="I2520" t="s">
        <v>15</v>
      </c>
      <c r="J2520">
        <v>78279</v>
      </c>
      <c r="K2520">
        <v>931146</v>
      </c>
      <c r="L2520">
        <v>2.25</v>
      </c>
      <c r="M2520">
        <v>0.26200000000000001</v>
      </c>
    </row>
    <row r="2521" spans="1:13" x14ac:dyDescent="0.2">
      <c r="A2521" t="s">
        <v>369</v>
      </c>
      <c r="B2521" t="s">
        <v>16</v>
      </c>
      <c r="C2521">
        <v>2</v>
      </c>
      <c r="D2521">
        <v>4.4509999999999996</v>
      </c>
      <c r="E2521">
        <f t="shared" si="39"/>
        <v>4.45</v>
      </c>
      <c r="F2521">
        <v>79</v>
      </c>
      <c r="G2521">
        <v>115</v>
      </c>
      <c r="H2521">
        <v>133</v>
      </c>
      <c r="I2521" t="s">
        <v>157</v>
      </c>
      <c r="J2521">
        <v>18084</v>
      </c>
      <c r="K2521">
        <v>372658</v>
      </c>
      <c r="L2521">
        <v>0.9</v>
      </c>
      <c r="M2521">
        <v>0.105</v>
      </c>
    </row>
    <row r="2522" spans="1:13" x14ac:dyDescent="0.2">
      <c r="A2522" t="s">
        <v>369</v>
      </c>
      <c r="B2522" t="s">
        <v>18</v>
      </c>
      <c r="C2522">
        <v>3</v>
      </c>
      <c r="D2522">
        <v>4.7069999999999999</v>
      </c>
      <c r="E2522">
        <f t="shared" si="39"/>
        <v>4.71</v>
      </c>
      <c r="F2522">
        <v>186</v>
      </c>
      <c r="G2522">
        <v>196</v>
      </c>
      <c r="H2522">
        <v>280</v>
      </c>
      <c r="I2522" t="s">
        <v>60</v>
      </c>
      <c r="J2522">
        <v>447205</v>
      </c>
      <c r="K2522">
        <v>13715149</v>
      </c>
      <c r="L2522">
        <v>33.200000000000003</v>
      </c>
      <c r="M2522">
        <v>3.8540000000000001</v>
      </c>
    </row>
    <row r="2523" spans="1:13" x14ac:dyDescent="0.2">
      <c r="A2523" t="s">
        <v>369</v>
      </c>
      <c r="B2523" t="s">
        <v>20</v>
      </c>
      <c r="C2523">
        <v>4</v>
      </c>
      <c r="D2523">
        <v>5.7640000000000002</v>
      </c>
      <c r="E2523">
        <f t="shared" si="39"/>
        <v>5.76</v>
      </c>
      <c r="F2523">
        <v>495</v>
      </c>
      <c r="G2523">
        <v>530</v>
      </c>
      <c r="H2523">
        <v>547</v>
      </c>
      <c r="I2523" t="s">
        <v>200</v>
      </c>
      <c r="J2523">
        <v>178988</v>
      </c>
      <c r="K2523">
        <v>7362870</v>
      </c>
      <c r="L2523">
        <v>17.829999999999998</v>
      </c>
      <c r="M2523">
        <v>2.069</v>
      </c>
    </row>
    <row r="2524" spans="1:13" x14ac:dyDescent="0.2">
      <c r="A2524" t="s">
        <v>369</v>
      </c>
      <c r="B2524" t="s">
        <v>22</v>
      </c>
      <c r="C2524">
        <v>5</v>
      </c>
      <c r="D2524">
        <v>5.85</v>
      </c>
      <c r="E2524">
        <f t="shared" si="39"/>
        <v>5.85</v>
      </c>
      <c r="F2524">
        <v>547</v>
      </c>
      <c r="G2524">
        <v>558</v>
      </c>
      <c r="H2524">
        <v>594</v>
      </c>
      <c r="I2524" t="s">
        <v>60</v>
      </c>
      <c r="J2524">
        <v>326004</v>
      </c>
      <c r="K2524">
        <v>13703668</v>
      </c>
      <c r="L2524">
        <v>33.18</v>
      </c>
      <c r="M2524">
        <v>3.851</v>
      </c>
    </row>
    <row r="2525" spans="1:13" x14ac:dyDescent="0.2">
      <c r="A2525" t="s">
        <v>369</v>
      </c>
      <c r="B2525" t="s">
        <v>24</v>
      </c>
      <c r="C2525">
        <v>6</v>
      </c>
      <c r="D2525">
        <v>5.9880000000000004</v>
      </c>
      <c r="E2525">
        <f t="shared" si="39"/>
        <v>5.99</v>
      </c>
      <c r="F2525">
        <v>594</v>
      </c>
      <c r="G2525">
        <v>601</v>
      </c>
      <c r="H2525">
        <v>636</v>
      </c>
      <c r="I2525" t="s">
        <v>60</v>
      </c>
      <c r="J2525">
        <v>92148</v>
      </c>
      <c r="K2525">
        <v>5346816</v>
      </c>
      <c r="L2525">
        <v>12.94</v>
      </c>
      <c r="M2525">
        <v>1.502</v>
      </c>
    </row>
    <row r="2526" spans="1:13" x14ac:dyDescent="0.2">
      <c r="A2526" t="s">
        <v>369</v>
      </c>
      <c r="B2526" t="s">
        <v>26</v>
      </c>
      <c r="C2526">
        <v>7</v>
      </c>
      <c r="D2526">
        <v>6.1260000000000003</v>
      </c>
      <c r="E2526">
        <f t="shared" si="39"/>
        <v>6.13</v>
      </c>
      <c r="F2526">
        <v>636</v>
      </c>
      <c r="G2526">
        <v>645</v>
      </c>
      <c r="H2526">
        <v>671</v>
      </c>
      <c r="I2526" t="s">
        <v>60</v>
      </c>
      <c r="J2526">
        <v>65016</v>
      </c>
      <c r="K2526">
        <v>2400866</v>
      </c>
      <c r="L2526">
        <v>5.81</v>
      </c>
      <c r="M2526">
        <v>0.67500000000000004</v>
      </c>
    </row>
    <row r="2527" spans="1:13" x14ac:dyDescent="0.2">
      <c r="A2527" t="s">
        <v>369</v>
      </c>
      <c r="B2527" t="s">
        <v>27</v>
      </c>
      <c r="C2527">
        <v>8</v>
      </c>
      <c r="D2527">
        <v>6.2629999999999999</v>
      </c>
      <c r="E2527">
        <f t="shared" si="39"/>
        <v>6.26</v>
      </c>
      <c r="F2527">
        <v>671</v>
      </c>
      <c r="G2527">
        <v>688</v>
      </c>
      <c r="H2527">
        <v>767</v>
      </c>
      <c r="I2527" t="s">
        <v>132</v>
      </c>
      <c r="J2527">
        <v>68371</v>
      </c>
      <c r="K2527">
        <v>4267203</v>
      </c>
      <c r="L2527">
        <v>10.33</v>
      </c>
      <c r="M2527">
        <v>1.1990000000000001</v>
      </c>
    </row>
    <row r="2528" spans="1:13" x14ac:dyDescent="0.2">
      <c r="A2528" t="s">
        <v>369</v>
      </c>
      <c r="B2528" t="s">
        <v>28</v>
      </c>
      <c r="C2528">
        <v>9</v>
      </c>
      <c r="D2528">
        <v>8.0670000000000002</v>
      </c>
      <c r="E2528">
        <f t="shared" si="39"/>
        <v>8.07</v>
      </c>
      <c r="F2528">
        <v>1239</v>
      </c>
      <c r="G2528">
        <v>1259</v>
      </c>
      <c r="H2528">
        <v>1293</v>
      </c>
      <c r="I2528" t="s">
        <v>200</v>
      </c>
      <c r="J2528">
        <v>25108</v>
      </c>
      <c r="K2528">
        <v>1372619</v>
      </c>
      <c r="L2528">
        <v>3.32</v>
      </c>
      <c r="M2528">
        <v>0.38600000000000001</v>
      </c>
    </row>
    <row r="2529" spans="1:13" x14ac:dyDescent="0.2">
      <c r="A2529" t="s">
        <v>369</v>
      </c>
      <c r="B2529" t="s">
        <v>30</v>
      </c>
      <c r="C2529">
        <v>10</v>
      </c>
      <c r="D2529">
        <v>8.4760000000000009</v>
      </c>
      <c r="E2529">
        <f t="shared" si="39"/>
        <v>8.48</v>
      </c>
      <c r="F2529">
        <v>1369</v>
      </c>
      <c r="G2529">
        <v>1388</v>
      </c>
      <c r="H2529">
        <v>1418</v>
      </c>
      <c r="I2529" t="s">
        <v>201</v>
      </c>
      <c r="J2529">
        <v>43305</v>
      </c>
      <c r="K2529">
        <v>2077285</v>
      </c>
      <c r="L2529">
        <v>5.03</v>
      </c>
      <c r="M2529">
        <v>0.58399999999999996</v>
      </c>
    </row>
    <row r="2530" spans="1:13" x14ac:dyDescent="0.2">
      <c r="A2530" t="s">
        <v>369</v>
      </c>
      <c r="B2530" t="s">
        <v>32</v>
      </c>
      <c r="C2530">
        <v>11</v>
      </c>
      <c r="D2530">
        <v>8.64</v>
      </c>
      <c r="E2530">
        <f t="shared" si="39"/>
        <v>8.64</v>
      </c>
      <c r="F2530">
        <v>1418</v>
      </c>
      <c r="G2530">
        <v>1440</v>
      </c>
      <c r="H2530">
        <v>1452</v>
      </c>
      <c r="I2530" t="s">
        <v>60</v>
      </c>
      <c r="J2530">
        <v>107160</v>
      </c>
      <c r="K2530">
        <v>3527242</v>
      </c>
      <c r="L2530">
        <v>8.5399999999999991</v>
      </c>
      <c r="M2530">
        <v>0.99099999999999999</v>
      </c>
    </row>
    <row r="2531" spans="1:13" x14ac:dyDescent="0.2">
      <c r="A2531" t="s">
        <v>369</v>
      </c>
      <c r="B2531" t="s">
        <v>33</v>
      </c>
      <c r="C2531">
        <v>12</v>
      </c>
      <c r="D2531">
        <v>8.7119999999999997</v>
      </c>
      <c r="E2531">
        <f t="shared" si="39"/>
        <v>8.7100000000000009</v>
      </c>
      <c r="F2531">
        <v>1452</v>
      </c>
      <c r="G2531">
        <v>1463</v>
      </c>
      <c r="H2531">
        <v>1493</v>
      </c>
      <c r="I2531" t="s">
        <v>60</v>
      </c>
      <c r="J2531">
        <v>99505</v>
      </c>
      <c r="K2531">
        <v>5872118</v>
      </c>
      <c r="L2531">
        <v>14.22</v>
      </c>
      <c r="M2531">
        <v>1.65</v>
      </c>
    </row>
    <row r="2532" spans="1:13" x14ac:dyDescent="0.2">
      <c r="A2532" t="s">
        <v>369</v>
      </c>
      <c r="B2532" t="s">
        <v>35</v>
      </c>
      <c r="C2532">
        <v>13</v>
      </c>
      <c r="D2532">
        <v>8.8859999999999992</v>
      </c>
      <c r="E2532">
        <f t="shared" si="39"/>
        <v>8.89</v>
      </c>
      <c r="F2532">
        <v>1493</v>
      </c>
      <c r="G2532">
        <v>1518</v>
      </c>
      <c r="H2532">
        <v>1617</v>
      </c>
      <c r="I2532" t="s">
        <v>60</v>
      </c>
      <c r="J2532">
        <v>188316</v>
      </c>
      <c r="K2532">
        <v>17541853</v>
      </c>
      <c r="L2532">
        <v>42.47</v>
      </c>
      <c r="M2532">
        <v>4.9290000000000003</v>
      </c>
    </row>
    <row r="2533" spans="1:13" x14ac:dyDescent="0.2">
      <c r="A2533" t="s">
        <v>369</v>
      </c>
      <c r="B2533" t="s">
        <v>36</v>
      </c>
      <c r="C2533">
        <v>14</v>
      </c>
      <c r="D2533">
        <v>9.3849999999999998</v>
      </c>
      <c r="E2533">
        <f t="shared" si="39"/>
        <v>9.39</v>
      </c>
      <c r="F2533">
        <v>1657</v>
      </c>
      <c r="G2533">
        <v>1676</v>
      </c>
      <c r="H2533">
        <v>1719</v>
      </c>
      <c r="I2533" t="s">
        <v>25</v>
      </c>
      <c r="J2533">
        <v>161306</v>
      </c>
      <c r="K2533">
        <v>7564617</v>
      </c>
      <c r="L2533">
        <v>18.309999999999999</v>
      </c>
      <c r="M2533">
        <v>2.1259999999999999</v>
      </c>
    </row>
    <row r="2534" spans="1:13" x14ac:dyDescent="0.2">
      <c r="A2534" t="s">
        <v>369</v>
      </c>
      <c r="B2534" t="s">
        <v>38</v>
      </c>
      <c r="C2534">
        <v>15</v>
      </c>
      <c r="D2534">
        <v>9.5619999999999994</v>
      </c>
      <c r="E2534">
        <f t="shared" si="39"/>
        <v>9.56</v>
      </c>
      <c r="F2534">
        <v>1719</v>
      </c>
      <c r="G2534">
        <v>1732</v>
      </c>
      <c r="H2534">
        <v>1757</v>
      </c>
      <c r="I2534" t="s">
        <v>134</v>
      </c>
      <c r="J2534">
        <v>32439</v>
      </c>
      <c r="K2534">
        <v>1319126</v>
      </c>
      <c r="L2534">
        <v>3.19</v>
      </c>
      <c r="M2534">
        <v>0.371</v>
      </c>
    </row>
    <row r="2535" spans="1:13" x14ac:dyDescent="0.2">
      <c r="A2535" t="s">
        <v>369</v>
      </c>
      <c r="B2535" t="s">
        <v>40</v>
      </c>
      <c r="C2535">
        <v>16</v>
      </c>
      <c r="D2535">
        <v>9.9949999999999992</v>
      </c>
      <c r="E2535">
        <f t="shared" si="39"/>
        <v>10</v>
      </c>
      <c r="F2535">
        <v>1854</v>
      </c>
      <c r="G2535">
        <v>1868</v>
      </c>
      <c r="H2535">
        <v>1886</v>
      </c>
      <c r="I2535" t="s">
        <v>133</v>
      </c>
      <c r="J2535">
        <v>32024</v>
      </c>
      <c r="K2535">
        <v>986059</v>
      </c>
      <c r="L2535">
        <v>2.39</v>
      </c>
      <c r="M2535">
        <v>0.27700000000000002</v>
      </c>
    </row>
    <row r="2536" spans="1:13" x14ac:dyDescent="0.2">
      <c r="A2536" t="s">
        <v>369</v>
      </c>
      <c r="B2536" t="s">
        <v>42</v>
      </c>
      <c r="C2536">
        <v>17</v>
      </c>
      <c r="D2536">
        <v>10.206</v>
      </c>
      <c r="E2536">
        <f t="shared" si="39"/>
        <v>10.210000000000001</v>
      </c>
      <c r="F2536">
        <v>1922</v>
      </c>
      <c r="G2536">
        <v>1935</v>
      </c>
      <c r="H2536">
        <v>1986</v>
      </c>
      <c r="I2536" t="s">
        <v>23</v>
      </c>
      <c r="J2536">
        <v>43693</v>
      </c>
      <c r="K2536">
        <v>2401078</v>
      </c>
      <c r="L2536">
        <v>5.81</v>
      </c>
      <c r="M2536">
        <v>0.67500000000000004</v>
      </c>
    </row>
    <row r="2537" spans="1:13" x14ac:dyDescent="0.2">
      <c r="A2537" t="s">
        <v>369</v>
      </c>
      <c r="B2537" t="s">
        <v>43</v>
      </c>
      <c r="C2537">
        <v>18</v>
      </c>
      <c r="D2537">
        <v>10.47</v>
      </c>
      <c r="E2537">
        <f t="shared" si="39"/>
        <v>10.47</v>
      </c>
      <c r="F2537">
        <v>1986</v>
      </c>
      <c r="G2537">
        <v>2019</v>
      </c>
      <c r="H2537">
        <v>2038</v>
      </c>
      <c r="I2537" t="s">
        <v>25</v>
      </c>
      <c r="J2537">
        <v>37588</v>
      </c>
      <c r="K2537">
        <v>1402579</v>
      </c>
      <c r="L2537">
        <v>3.4</v>
      </c>
      <c r="M2537">
        <v>0.39400000000000002</v>
      </c>
    </row>
    <row r="2538" spans="1:13" x14ac:dyDescent="0.2">
      <c r="A2538" t="s">
        <v>369</v>
      </c>
      <c r="B2538" t="s">
        <v>45</v>
      </c>
      <c r="C2538">
        <v>19</v>
      </c>
      <c r="D2538">
        <v>10.803000000000001</v>
      </c>
      <c r="E2538">
        <f t="shared" si="39"/>
        <v>10.8</v>
      </c>
      <c r="F2538">
        <v>2074</v>
      </c>
      <c r="G2538">
        <v>2124</v>
      </c>
      <c r="H2538">
        <v>2165</v>
      </c>
      <c r="I2538" t="s">
        <v>91</v>
      </c>
      <c r="J2538">
        <v>67321</v>
      </c>
      <c r="K2538">
        <v>3049621</v>
      </c>
      <c r="L2538">
        <v>7.38</v>
      </c>
      <c r="M2538">
        <v>0.85699999999999998</v>
      </c>
    </row>
    <row r="2539" spans="1:13" x14ac:dyDescent="0.2">
      <c r="A2539" t="s">
        <v>369</v>
      </c>
      <c r="B2539" t="s">
        <v>47</v>
      </c>
      <c r="C2539">
        <v>20</v>
      </c>
      <c r="D2539">
        <v>11.067</v>
      </c>
      <c r="E2539">
        <f t="shared" si="39"/>
        <v>11.07</v>
      </c>
      <c r="F2539">
        <v>2165</v>
      </c>
      <c r="G2539">
        <v>2207</v>
      </c>
      <c r="H2539">
        <v>2254</v>
      </c>
      <c r="I2539" t="s">
        <v>93</v>
      </c>
      <c r="J2539">
        <v>35864</v>
      </c>
      <c r="K2539">
        <v>2510832</v>
      </c>
      <c r="L2539">
        <v>6.08</v>
      </c>
      <c r="M2539">
        <v>0.70599999999999996</v>
      </c>
    </row>
    <row r="2540" spans="1:13" x14ac:dyDescent="0.2">
      <c r="A2540" t="s">
        <v>369</v>
      </c>
      <c r="B2540" t="s">
        <v>49</v>
      </c>
      <c r="C2540">
        <v>21</v>
      </c>
      <c r="D2540">
        <v>11.598000000000001</v>
      </c>
      <c r="E2540">
        <f t="shared" si="39"/>
        <v>11.6</v>
      </c>
      <c r="F2540">
        <v>2309</v>
      </c>
      <c r="G2540">
        <v>2376</v>
      </c>
      <c r="H2540">
        <v>2429</v>
      </c>
      <c r="I2540" t="s">
        <v>91</v>
      </c>
      <c r="J2540">
        <v>88873</v>
      </c>
      <c r="K2540">
        <v>5281309</v>
      </c>
      <c r="L2540">
        <v>12.79</v>
      </c>
      <c r="M2540">
        <v>1.484</v>
      </c>
    </row>
    <row r="2541" spans="1:13" x14ac:dyDescent="0.2">
      <c r="A2541" t="s">
        <v>369</v>
      </c>
      <c r="B2541" t="s">
        <v>50</v>
      </c>
      <c r="C2541">
        <v>22</v>
      </c>
      <c r="D2541">
        <v>12.048</v>
      </c>
      <c r="E2541">
        <f t="shared" si="39"/>
        <v>12.05</v>
      </c>
      <c r="F2541">
        <v>2482</v>
      </c>
      <c r="G2541">
        <v>2518</v>
      </c>
      <c r="H2541">
        <v>2534</v>
      </c>
      <c r="I2541" t="s">
        <v>51</v>
      </c>
      <c r="J2541">
        <v>30500</v>
      </c>
      <c r="K2541">
        <v>1510122</v>
      </c>
      <c r="L2541">
        <v>3.66</v>
      </c>
      <c r="M2541">
        <v>0.42399999999999999</v>
      </c>
    </row>
    <row r="2542" spans="1:13" x14ac:dyDescent="0.2">
      <c r="A2542" t="s">
        <v>369</v>
      </c>
      <c r="B2542" t="s">
        <v>52</v>
      </c>
      <c r="C2542">
        <v>23</v>
      </c>
      <c r="D2542">
        <v>12.207000000000001</v>
      </c>
      <c r="E2542">
        <f t="shared" si="39"/>
        <v>12.21</v>
      </c>
      <c r="F2542">
        <v>2555</v>
      </c>
      <c r="G2542">
        <v>2568</v>
      </c>
      <c r="H2542">
        <v>2604</v>
      </c>
      <c r="I2542" t="s">
        <v>31</v>
      </c>
      <c r="J2542">
        <v>33980</v>
      </c>
      <c r="K2542">
        <v>1458016</v>
      </c>
      <c r="L2542">
        <v>3.53</v>
      </c>
      <c r="M2542">
        <v>0.41</v>
      </c>
    </row>
    <row r="2543" spans="1:13" x14ac:dyDescent="0.2">
      <c r="A2543" t="s">
        <v>369</v>
      </c>
      <c r="B2543" t="s">
        <v>54</v>
      </c>
      <c r="C2543">
        <v>24</v>
      </c>
      <c r="D2543">
        <v>12.404999999999999</v>
      </c>
      <c r="E2543">
        <f t="shared" si="39"/>
        <v>12.41</v>
      </c>
      <c r="F2543">
        <v>2607</v>
      </c>
      <c r="G2543">
        <v>2630</v>
      </c>
      <c r="H2543">
        <v>2656</v>
      </c>
      <c r="I2543" t="s">
        <v>19</v>
      </c>
      <c r="J2543">
        <v>63635</v>
      </c>
      <c r="K2543">
        <v>2370695</v>
      </c>
      <c r="L2543">
        <v>5.74</v>
      </c>
      <c r="M2543">
        <v>0.66600000000000004</v>
      </c>
    </row>
    <row r="2544" spans="1:13" x14ac:dyDescent="0.2">
      <c r="A2544" t="s">
        <v>369</v>
      </c>
      <c r="B2544" t="s">
        <v>56</v>
      </c>
      <c r="C2544">
        <v>25</v>
      </c>
      <c r="D2544">
        <v>12.547000000000001</v>
      </c>
      <c r="E2544">
        <f t="shared" si="39"/>
        <v>12.55</v>
      </c>
      <c r="F2544">
        <v>2656</v>
      </c>
      <c r="G2544">
        <v>2676</v>
      </c>
      <c r="H2544">
        <v>2738</v>
      </c>
      <c r="I2544" t="s">
        <v>34</v>
      </c>
      <c r="J2544">
        <v>257703</v>
      </c>
      <c r="K2544">
        <v>11239151</v>
      </c>
      <c r="L2544">
        <v>27.21</v>
      </c>
      <c r="M2544">
        <v>3.1579999999999999</v>
      </c>
    </row>
    <row r="2545" spans="1:13" x14ac:dyDescent="0.2">
      <c r="A2545" t="s">
        <v>369</v>
      </c>
      <c r="B2545" t="s">
        <v>57</v>
      </c>
      <c r="C2545">
        <v>26</v>
      </c>
      <c r="D2545">
        <v>12.916</v>
      </c>
      <c r="E2545">
        <f t="shared" si="39"/>
        <v>12.92</v>
      </c>
      <c r="F2545">
        <v>2738</v>
      </c>
      <c r="G2545">
        <v>2792</v>
      </c>
      <c r="H2545">
        <v>2855</v>
      </c>
      <c r="I2545" t="s">
        <v>64</v>
      </c>
      <c r="J2545">
        <v>540256</v>
      </c>
      <c r="K2545">
        <v>21296521</v>
      </c>
      <c r="L2545">
        <v>51.56</v>
      </c>
      <c r="M2545">
        <v>5.984</v>
      </c>
    </row>
    <row r="2546" spans="1:13" x14ac:dyDescent="0.2">
      <c r="A2546" t="s">
        <v>369</v>
      </c>
      <c r="B2546" t="s">
        <v>59</v>
      </c>
      <c r="C2546">
        <v>27</v>
      </c>
      <c r="D2546">
        <v>14.079000000000001</v>
      </c>
      <c r="E2546">
        <f t="shared" si="39"/>
        <v>14.08</v>
      </c>
      <c r="F2546">
        <v>3113</v>
      </c>
      <c r="G2546">
        <v>3160</v>
      </c>
      <c r="H2546">
        <v>3186</v>
      </c>
      <c r="I2546" t="s">
        <v>55</v>
      </c>
      <c r="J2546">
        <v>22026</v>
      </c>
      <c r="K2546">
        <v>1043403</v>
      </c>
      <c r="L2546">
        <v>2.5299999999999998</v>
      </c>
      <c r="M2546">
        <v>0.29299999999999998</v>
      </c>
    </row>
    <row r="2547" spans="1:13" x14ac:dyDescent="0.2">
      <c r="A2547" t="s">
        <v>369</v>
      </c>
      <c r="B2547" t="s">
        <v>61</v>
      </c>
      <c r="C2547">
        <v>28</v>
      </c>
      <c r="D2547">
        <v>14.252000000000001</v>
      </c>
      <c r="E2547">
        <f t="shared" si="39"/>
        <v>14.25</v>
      </c>
      <c r="F2547">
        <v>3191</v>
      </c>
      <c r="G2547">
        <v>3215</v>
      </c>
      <c r="H2547">
        <v>3244</v>
      </c>
      <c r="I2547" t="s">
        <v>67</v>
      </c>
      <c r="J2547">
        <v>38231</v>
      </c>
      <c r="K2547">
        <v>1342003</v>
      </c>
      <c r="L2547">
        <v>3.25</v>
      </c>
      <c r="M2547">
        <v>0.377</v>
      </c>
    </row>
    <row r="2548" spans="1:13" x14ac:dyDescent="0.2">
      <c r="A2548" t="s">
        <v>369</v>
      </c>
      <c r="B2548" t="s">
        <v>62</v>
      </c>
      <c r="C2548">
        <v>29</v>
      </c>
      <c r="D2548">
        <v>14.617000000000001</v>
      </c>
      <c r="E2548">
        <f t="shared" si="39"/>
        <v>14.62</v>
      </c>
      <c r="F2548">
        <v>3295</v>
      </c>
      <c r="G2548">
        <v>3330</v>
      </c>
      <c r="H2548">
        <v>3348</v>
      </c>
      <c r="I2548" t="s">
        <v>67</v>
      </c>
      <c r="J2548">
        <v>51072</v>
      </c>
      <c r="K2548">
        <v>1982544</v>
      </c>
      <c r="L2548">
        <v>4.8</v>
      </c>
      <c r="M2548">
        <v>0.55700000000000005</v>
      </c>
    </row>
    <row r="2549" spans="1:13" x14ac:dyDescent="0.2">
      <c r="A2549" t="s">
        <v>369</v>
      </c>
      <c r="B2549" t="s">
        <v>63</v>
      </c>
      <c r="C2549">
        <v>30</v>
      </c>
      <c r="D2549">
        <v>14.718999999999999</v>
      </c>
      <c r="E2549">
        <f t="shared" si="39"/>
        <v>14.72</v>
      </c>
      <c r="F2549">
        <v>3348</v>
      </c>
      <c r="G2549">
        <v>3362</v>
      </c>
      <c r="H2549">
        <v>3390</v>
      </c>
      <c r="I2549" t="s">
        <v>53</v>
      </c>
      <c r="J2549">
        <v>25341</v>
      </c>
      <c r="K2549">
        <v>1267652</v>
      </c>
      <c r="L2549">
        <v>3.07</v>
      </c>
      <c r="M2549">
        <v>0.35599999999999998</v>
      </c>
    </row>
    <row r="2550" spans="1:13" x14ac:dyDescent="0.2">
      <c r="A2550" t="s">
        <v>369</v>
      </c>
      <c r="B2550" t="s">
        <v>65</v>
      </c>
      <c r="C2550">
        <v>31</v>
      </c>
      <c r="D2550">
        <v>15.161</v>
      </c>
      <c r="E2550">
        <f t="shared" si="39"/>
        <v>15.16</v>
      </c>
      <c r="F2550">
        <v>3486</v>
      </c>
      <c r="G2550">
        <v>3502</v>
      </c>
      <c r="H2550">
        <v>3509</v>
      </c>
      <c r="I2550" t="s">
        <v>53</v>
      </c>
      <c r="J2550">
        <v>34443</v>
      </c>
      <c r="K2550">
        <v>1069715</v>
      </c>
      <c r="L2550">
        <v>2.59</v>
      </c>
      <c r="M2550">
        <v>0.30099999999999999</v>
      </c>
    </row>
    <row r="2551" spans="1:13" x14ac:dyDescent="0.2">
      <c r="A2551" t="s">
        <v>369</v>
      </c>
      <c r="B2551" t="s">
        <v>66</v>
      </c>
      <c r="C2551">
        <v>32</v>
      </c>
      <c r="D2551">
        <v>15.22</v>
      </c>
      <c r="E2551">
        <f t="shared" si="39"/>
        <v>15.22</v>
      </c>
      <c r="F2551">
        <v>3509</v>
      </c>
      <c r="G2551">
        <v>3521</v>
      </c>
      <c r="H2551">
        <v>3545</v>
      </c>
      <c r="I2551" t="s">
        <v>60</v>
      </c>
      <c r="J2551">
        <v>70741</v>
      </c>
      <c r="K2551">
        <v>3081829</v>
      </c>
      <c r="L2551">
        <v>7.46</v>
      </c>
      <c r="M2551">
        <v>0.86599999999999999</v>
      </c>
    </row>
    <row r="2552" spans="1:13" x14ac:dyDescent="0.2">
      <c r="A2552" t="s">
        <v>369</v>
      </c>
      <c r="B2552" t="s">
        <v>68</v>
      </c>
      <c r="C2552">
        <v>33</v>
      </c>
      <c r="D2552">
        <v>15.401</v>
      </c>
      <c r="E2552">
        <f t="shared" si="39"/>
        <v>15.4</v>
      </c>
      <c r="F2552">
        <v>3565</v>
      </c>
      <c r="G2552">
        <v>3578</v>
      </c>
      <c r="H2552">
        <v>3610</v>
      </c>
      <c r="I2552" t="s">
        <v>60</v>
      </c>
      <c r="J2552">
        <v>77395</v>
      </c>
      <c r="K2552">
        <v>2630313</v>
      </c>
      <c r="L2552">
        <v>6.37</v>
      </c>
      <c r="M2552">
        <v>0.73899999999999999</v>
      </c>
    </row>
    <row r="2553" spans="1:13" x14ac:dyDescent="0.2">
      <c r="A2553" t="s">
        <v>369</v>
      </c>
      <c r="B2553" t="s">
        <v>69</v>
      </c>
      <c r="C2553">
        <v>34</v>
      </c>
      <c r="D2553">
        <v>15.567</v>
      </c>
      <c r="E2553">
        <f t="shared" si="39"/>
        <v>15.57</v>
      </c>
      <c r="F2553">
        <v>3610</v>
      </c>
      <c r="G2553">
        <v>3630</v>
      </c>
      <c r="H2553">
        <v>3672</v>
      </c>
      <c r="I2553" t="s">
        <v>201</v>
      </c>
      <c r="J2553">
        <v>181424</v>
      </c>
      <c r="K2553">
        <v>7121951</v>
      </c>
      <c r="L2553">
        <v>17.239999999999998</v>
      </c>
      <c r="M2553">
        <v>2.0009999999999999</v>
      </c>
    </row>
    <row r="2554" spans="1:13" x14ac:dyDescent="0.2">
      <c r="A2554" t="s">
        <v>369</v>
      </c>
      <c r="B2554" t="s">
        <v>70</v>
      </c>
      <c r="C2554">
        <v>35</v>
      </c>
      <c r="D2554">
        <v>15.776</v>
      </c>
      <c r="E2554">
        <f t="shared" si="39"/>
        <v>15.78</v>
      </c>
      <c r="F2554">
        <v>3672</v>
      </c>
      <c r="G2554">
        <v>3697</v>
      </c>
      <c r="H2554">
        <v>3744</v>
      </c>
      <c r="I2554" t="s">
        <v>140</v>
      </c>
      <c r="J2554">
        <v>131897</v>
      </c>
      <c r="K2554">
        <v>4909759</v>
      </c>
      <c r="L2554">
        <v>11.89</v>
      </c>
      <c r="M2554">
        <v>1.38</v>
      </c>
    </row>
    <row r="2555" spans="1:13" x14ac:dyDescent="0.2">
      <c r="A2555" t="s">
        <v>369</v>
      </c>
      <c r="B2555" t="s">
        <v>71</v>
      </c>
      <c r="C2555">
        <v>36</v>
      </c>
      <c r="D2555">
        <v>16.451000000000001</v>
      </c>
      <c r="E2555">
        <f t="shared" si="39"/>
        <v>16.45</v>
      </c>
      <c r="F2555">
        <v>3864</v>
      </c>
      <c r="G2555">
        <v>3910</v>
      </c>
      <c r="H2555">
        <v>3926</v>
      </c>
      <c r="I2555" t="s">
        <v>58</v>
      </c>
      <c r="J2555">
        <v>28065</v>
      </c>
      <c r="K2555">
        <v>832545</v>
      </c>
      <c r="L2555">
        <v>2.02</v>
      </c>
      <c r="M2555">
        <v>0.23400000000000001</v>
      </c>
    </row>
    <row r="2556" spans="1:13" x14ac:dyDescent="0.2">
      <c r="A2556" t="s">
        <v>369</v>
      </c>
      <c r="B2556" t="s">
        <v>72</v>
      </c>
      <c r="C2556">
        <v>37</v>
      </c>
      <c r="D2556">
        <v>17.462</v>
      </c>
      <c r="E2556">
        <f t="shared" si="39"/>
        <v>17.46</v>
      </c>
      <c r="F2556">
        <v>4201</v>
      </c>
      <c r="G2556">
        <v>4230</v>
      </c>
      <c r="H2556">
        <v>4262</v>
      </c>
      <c r="I2556" t="s">
        <v>142</v>
      </c>
      <c r="J2556">
        <v>53438</v>
      </c>
      <c r="K2556">
        <v>2730540</v>
      </c>
      <c r="L2556">
        <v>6.61</v>
      </c>
      <c r="M2556">
        <v>0.76700000000000002</v>
      </c>
    </row>
    <row r="2557" spans="1:13" x14ac:dyDescent="0.2">
      <c r="A2557" t="s">
        <v>369</v>
      </c>
      <c r="B2557" t="s">
        <v>74</v>
      </c>
      <c r="C2557">
        <v>38</v>
      </c>
      <c r="D2557">
        <v>17.744</v>
      </c>
      <c r="E2557">
        <f t="shared" si="39"/>
        <v>17.739999999999998</v>
      </c>
      <c r="F2557">
        <v>4294</v>
      </c>
      <c r="G2557">
        <v>4319</v>
      </c>
      <c r="H2557">
        <v>4358</v>
      </c>
      <c r="I2557" t="s">
        <v>73</v>
      </c>
      <c r="J2557">
        <v>35992</v>
      </c>
      <c r="K2557">
        <v>1598585</v>
      </c>
      <c r="L2557">
        <v>3.87</v>
      </c>
      <c r="M2557">
        <v>0.44900000000000001</v>
      </c>
    </row>
    <row r="2558" spans="1:13" x14ac:dyDescent="0.2">
      <c r="A2558" t="s">
        <v>369</v>
      </c>
      <c r="B2558" t="s">
        <v>75</v>
      </c>
      <c r="C2558">
        <v>39</v>
      </c>
      <c r="D2558">
        <v>18.091000000000001</v>
      </c>
      <c r="E2558">
        <f t="shared" si="39"/>
        <v>18.09</v>
      </c>
      <c r="F2558">
        <v>4409</v>
      </c>
      <c r="G2558">
        <v>4429</v>
      </c>
      <c r="H2558">
        <v>4451</v>
      </c>
      <c r="I2558" t="s">
        <v>53</v>
      </c>
      <c r="J2558">
        <v>38488</v>
      </c>
      <c r="K2558">
        <v>1725389</v>
      </c>
      <c r="L2558">
        <v>4.18</v>
      </c>
      <c r="M2558">
        <v>0.48499999999999999</v>
      </c>
    </row>
    <row r="2559" spans="1:13" x14ac:dyDescent="0.2">
      <c r="A2559" t="s">
        <v>369</v>
      </c>
      <c r="B2559" t="s">
        <v>76</v>
      </c>
      <c r="C2559">
        <v>40</v>
      </c>
      <c r="D2559">
        <v>18.213000000000001</v>
      </c>
      <c r="E2559">
        <f t="shared" si="39"/>
        <v>18.21</v>
      </c>
      <c r="F2559">
        <v>4451</v>
      </c>
      <c r="G2559">
        <v>4467</v>
      </c>
      <c r="H2559">
        <v>4486</v>
      </c>
      <c r="I2559" t="s">
        <v>53</v>
      </c>
      <c r="J2559">
        <v>61995</v>
      </c>
      <c r="K2559">
        <v>1898410</v>
      </c>
      <c r="L2559">
        <v>4.5999999999999996</v>
      </c>
      <c r="M2559">
        <v>0.53300000000000003</v>
      </c>
    </row>
    <row r="2560" spans="1:13" x14ac:dyDescent="0.2">
      <c r="A2560" t="s">
        <v>369</v>
      </c>
      <c r="B2560" t="s">
        <v>78</v>
      </c>
      <c r="C2560">
        <v>41</v>
      </c>
      <c r="D2560">
        <v>18.440999999999999</v>
      </c>
      <c r="E2560">
        <f t="shared" si="39"/>
        <v>18.440000000000001</v>
      </c>
      <c r="F2560">
        <v>4486</v>
      </c>
      <c r="G2560">
        <v>4539</v>
      </c>
      <c r="H2560">
        <v>4547</v>
      </c>
      <c r="I2560" t="s">
        <v>53</v>
      </c>
      <c r="J2560">
        <v>56577</v>
      </c>
      <c r="K2560">
        <v>2884663</v>
      </c>
      <c r="L2560">
        <v>6.98</v>
      </c>
      <c r="M2560">
        <v>0.81100000000000005</v>
      </c>
    </row>
    <row r="2561" spans="1:13" x14ac:dyDescent="0.2">
      <c r="A2561" t="s">
        <v>369</v>
      </c>
      <c r="B2561" t="s">
        <v>79</v>
      </c>
      <c r="C2561">
        <v>42</v>
      </c>
      <c r="D2561">
        <v>18.515000000000001</v>
      </c>
      <c r="E2561">
        <f t="shared" si="39"/>
        <v>18.52</v>
      </c>
      <c r="F2561">
        <v>4547</v>
      </c>
      <c r="G2561">
        <v>4563</v>
      </c>
      <c r="H2561">
        <v>4626</v>
      </c>
      <c r="I2561" t="s">
        <v>53</v>
      </c>
      <c r="J2561">
        <v>1372583</v>
      </c>
      <c r="K2561">
        <v>41306260</v>
      </c>
      <c r="L2561">
        <v>100</v>
      </c>
      <c r="M2561">
        <v>11.606999999999999</v>
      </c>
    </row>
    <row r="2562" spans="1:13" x14ac:dyDescent="0.2">
      <c r="A2562" t="s">
        <v>369</v>
      </c>
      <c r="B2562" t="s">
        <v>80</v>
      </c>
      <c r="C2562">
        <v>43</v>
      </c>
      <c r="D2562">
        <v>18.776</v>
      </c>
      <c r="E2562">
        <f t="shared" si="39"/>
        <v>18.78</v>
      </c>
      <c r="F2562">
        <v>4626</v>
      </c>
      <c r="G2562">
        <v>4645</v>
      </c>
      <c r="H2562">
        <v>4671</v>
      </c>
      <c r="I2562" t="s">
        <v>53</v>
      </c>
      <c r="J2562">
        <v>71924</v>
      </c>
      <c r="K2562">
        <v>2799352</v>
      </c>
      <c r="L2562">
        <v>6.78</v>
      </c>
      <c r="M2562">
        <v>0.78700000000000003</v>
      </c>
    </row>
    <row r="2563" spans="1:13" x14ac:dyDescent="0.2">
      <c r="A2563" t="s">
        <v>369</v>
      </c>
      <c r="B2563" t="s">
        <v>81</v>
      </c>
      <c r="C2563">
        <v>44</v>
      </c>
      <c r="D2563">
        <v>18.902000000000001</v>
      </c>
      <c r="E2563">
        <f t="shared" ref="E2563:E2626" si="40">ROUND(D2563,2)</f>
        <v>18.899999999999999</v>
      </c>
      <c r="F2563">
        <v>4671</v>
      </c>
      <c r="G2563">
        <v>4685</v>
      </c>
      <c r="H2563">
        <v>4712</v>
      </c>
      <c r="I2563" t="s">
        <v>53</v>
      </c>
      <c r="J2563">
        <v>37744</v>
      </c>
      <c r="K2563">
        <v>1277974</v>
      </c>
      <c r="L2563">
        <v>3.09</v>
      </c>
      <c r="M2563">
        <v>0.35899999999999999</v>
      </c>
    </row>
    <row r="2564" spans="1:13" x14ac:dyDescent="0.2">
      <c r="A2564" t="s">
        <v>369</v>
      </c>
      <c r="B2564" t="s">
        <v>82</v>
      </c>
      <c r="C2564">
        <v>45</v>
      </c>
      <c r="D2564">
        <v>19.116</v>
      </c>
      <c r="E2564">
        <f t="shared" si="40"/>
        <v>19.12</v>
      </c>
      <c r="F2564">
        <v>4739</v>
      </c>
      <c r="G2564">
        <v>4753</v>
      </c>
      <c r="H2564">
        <v>4774</v>
      </c>
      <c r="I2564" t="s">
        <v>53</v>
      </c>
      <c r="J2564">
        <v>55163</v>
      </c>
      <c r="K2564">
        <v>1719769</v>
      </c>
      <c r="L2564">
        <v>4.16</v>
      </c>
      <c r="M2564">
        <v>0.48299999999999998</v>
      </c>
    </row>
    <row r="2565" spans="1:13" x14ac:dyDescent="0.2">
      <c r="A2565" t="s">
        <v>369</v>
      </c>
      <c r="B2565" t="s">
        <v>84</v>
      </c>
      <c r="C2565">
        <v>46</v>
      </c>
      <c r="D2565">
        <v>19.776</v>
      </c>
      <c r="E2565">
        <f t="shared" si="40"/>
        <v>19.78</v>
      </c>
      <c r="F2565">
        <v>4922</v>
      </c>
      <c r="G2565">
        <v>4962</v>
      </c>
      <c r="H2565">
        <v>4993</v>
      </c>
      <c r="I2565" t="s">
        <v>55</v>
      </c>
      <c r="J2565">
        <v>51159</v>
      </c>
      <c r="K2565">
        <v>1613068</v>
      </c>
      <c r="L2565">
        <v>3.91</v>
      </c>
      <c r="M2565">
        <v>0.45300000000000001</v>
      </c>
    </row>
    <row r="2566" spans="1:13" x14ac:dyDescent="0.2">
      <c r="A2566" t="s">
        <v>369</v>
      </c>
      <c r="B2566" t="s">
        <v>85</v>
      </c>
      <c r="C2566">
        <v>47</v>
      </c>
      <c r="D2566">
        <v>20.048999999999999</v>
      </c>
      <c r="E2566">
        <f t="shared" si="40"/>
        <v>20.05</v>
      </c>
      <c r="F2566">
        <v>5000</v>
      </c>
      <c r="G2566">
        <v>5048</v>
      </c>
      <c r="H2566">
        <v>5059</v>
      </c>
      <c r="I2566" t="s">
        <v>133</v>
      </c>
      <c r="J2566">
        <v>32192</v>
      </c>
      <c r="K2566">
        <v>1349777</v>
      </c>
      <c r="L2566">
        <v>3.27</v>
      </c>
      <c r="M2566">
        <v>0.379</v>
      </c>
    </row>
    <row r="2567" spans="1:13" x14ac:dyDescent="0.2">
      <c r="A2567" t="s">
        <v>369</v>
      </c>
      <c r="B2567" t="s">
        <v>86</v>
      </c>
      <c r="C2567">
        <v>48</v>
      </c>
      <c r="D2567">
        <v>20.123000000000001</v>
      </c>
      <c r="E2567">
        <f t="shared" si="40"/>
        <v>20.12</v>
      </c>
      <c r="F2567">
        <v>5059</v>
      </c>
      <c r="G2567">
        <v>5071</v>
      </c>
      <c r="H2567">
        <v>5101</v>
      </c>
      <c r="I2567" t="s">
        <v>134</v>
      </c>
      <c r="J2567">
        <v>43328</v>
      </c>
      <c r="K2567">
        <v>2172932</v>
      </c>
      <c r="L2567">
        <v>5.26</v>
      </c>
      <c r="M2567">
        <v>0.61099999999999999</v>
      </c>
    </row>
    <row r="2568" spans="1:13" x14ac:dyDescent="0.2">
      <c r="A2568" t="s">
        <v>369</v>
      </c>
      <c r="B2568" t="s">
        <v>88</v>
      </c>
      <c r="C2568">
        <v>49</v>
      </c>
      <c r="D2568">
        <v>20.324000000000002</v>
      </c>
      <c r="E2568">
        <f t="shared" si="40"/>
        <v>20.32</v>
      </c>
      <c r="F2568">
        <v>5101</v>
      </c>
      <c r="G2568">
        <v>5135</v>
      </c>
      <c r="H2568">
        <v>5196</v>
      </c>
      <c r="I2568" t="s">
        <v>159</v>
      </c>
      <c r="J2568">
        <v>141884</v>
      </c>
      <c r="K2568">
        <v>6199489</v>
      </c>
      <c r="L2568">
        <v>15.01</v>
      </c>
      <c r="M2568">
        <v>1.742</v>
      </c>
    </row>
    <row r="2569" spans="1:13" x14ac:dyDescent="0.2">
      <c r="A2569" t="s">
        <v>369</v>
      </c>
      <c r="B2569" t="s">
        <v>89</v>
      </c>
      <c r="C2569">
        <v>50</v>
      </c>
      <c r="D2569">
        <v>20.638999999999999</v>
      </c>
      <c r="E2569">
        <f t="shared" si="40"/>
        <v>20.64</v>
      </c>
      <c r="F2569">
        <v>5201</v>
      </c>
      <c r="G2569">
        <v>5235</v>
      </c>
      <c r="H2569">
        <v>5252</v>
      </c>
      <c r="I2569" t="s">
        <v>133</v>
      </c>
      <c r="J2569">
        <v>48598</v>
      </c>
      <c r="K2569">
        <v>1862278</v>
      </c>
      <c r="L2569">
        <v>4.51</v>
      </c>
      <c r="M2569">
        <v>0.52300000000000002</v>
      </c>
    </row>
    <row r="2570" spans="1:13" x14ac:dyDescent="0.2">
      <c r="A2570" t="s">
        <v>369</v>
      </c>
      <c r="B2570" t="s">
        <v>90</v>
      </c>
      <c r="C2570">
        <v>51</v>
      </c>
      <c r="D2570">
        <v>20.734000000000002</v>
      </c>
      <c r="E2570">
        <f t="shared" si="40"/>
        <v>20.73</v>
      </c>
      <c r="F2570">
        <v>5252</v>
      </c>
      <c r="G2570">
        <v>5265</v>
      </c>
      <c r="H2570">
        <v>5285</v>
      </c>
      <c r="I2570" t="s">
        <v>134</v>
      </c>
      <c r="J2570">
        <v>33990</v>
      </c>
      <c r="K2570">
        <v>1296792</v>
      </c>
      <c r="L2570">
        <v>3.14</v>
      </c>
      <c r="M2570">
        <v>0.36399999999999999</v>
      </c>
    </row>
    <row r="2571" spans="1:13" x14ac:dyDescent="0.2">
      <c r="A2571" t="s">
        <v>369</v>
      </c>
      <c r="B2571" t="s">
        <v>92</v>
      </c>
      <c r="C2571">
        <v>52</v>
      </c>
      <c r="D2571">
        <v>20.844999999999999</v>
      </c>
      <c r="E2571">
        <f t="shared" si="40"/>
        <v>20.85</v>
      </c>
      <c r="F2571">
        <v>5285</v>
      </c>
      <c r="G2571">
        <v>5300</v>
      </c>
      <c r="H2571">
        <v>5318</v>
      </c>
      <c r="I2571" t="s">
        <v>134</v>
      </c>
      <c r="J2571">
        <v>114443</v>
      </c>
      <c r="K2571">
        <v>3236381</v>
      </c>
      <c r="L2571">
        <v>7.84</v>
      </c>
      <c r="M2571">
        <v>0.90900000000000003</v>
      </c>
    </row>
    <row r="2572" spans="1:13" x14ac:dyDescent="0.2">
      <c r="A2572" t="s">
        <v>369</v>
      </c>
      <c r="B2572" t="s">
        <v>94</v>
      </c>
      <c r="C2572">
        <v>53</v>
      </c>
      <c r="D2572">
        <v>21.081</v>
      </c>
      <c r="E2572">
        <f t="shared" si="40"/>
        <v>21.08</v>
      </c>
      <c r="F2572">
        <v>5354</v>
      </c>
      <c r="G2572">
        <v>5374</v>
      </c>
      <c r="H2572">
        <v>5414</v>
      </c>
      <c r="I2572" t="s">
        <v>139</v>
      </c>
      <c r="J2572">
        <v>55853</v>
      </c>
      <c r="K2572">
        <v>2867107</v>
      </c>
      <c r="L2572">
        <v>6.94</v>
      </c>
      <c r="M2572">
        <v>0.80600000000000005</v>
      </c>
    </row>
    <row r="2573" spans="1:13" x14ac:dyDescent="0.2">
      <c r="A2573" t="s">
        <v>369</v>
      </c>
      <c r="B2573" t="s">
        <v>95</v>
      </c>
      <c r="C2573">
        <v>54</v>
      </c>
      <c r="D2573">
        <v>21.28</v>
      </c>
      <c r="E2573">
        <f t="shared" si="40"/>
        <v>21.28</v>
      </c>
      <c r="F2573">
        <v>5414</v>
      </c>
      <c r="G2573">
        <v>5437</v>
      </c>
      <c r="H2573">
        <v>5479</v>
      </c>
      <c r="I2573" t="s">
        <v>44</v>
      </c>
      <c r="J2573">
        <v>244352</v>
      </c>
      <c r="K2573">
        <v>11790743</v>
      </c>
      <c r="L2573">
        <v>28.54</v>
      </c>
      <c r="M2573">
        <v>3.3130000000000002</v>
      </c>
    </row>
    <row r="2574" spans="1:13" x14ac:dyDescent="0.2">
      <c r="A2574" t="s">
        <v>369</v>
      </c>
      <c r="B2574" t="s">
        <v>96</v>
      </c>
      <c r="C2574">
        <v>55</v>
      </c>
      <c r="D2574">
        <v>21.785</v>
      </c>
      <c r="E2574">
        <f t="shared" si="40"/>
        <v>21.79</v>
      </c>
      <c r="F2574">
        <v>5565</v>
      </c>
      <c r="G2574">
        <v>5597</v>
      </c>
      <c r="H2574">
        <v>5624</v>
      </c>
      <c r="I2574" t="s">
        <v>19</v>
      </c>
      <c r="J2574">
        <v>51537</v>
      </c>
      <c r="K2574">
        <v>1323988</v>
      </c>
      <c r="L2574">
        <v>3.21</v>
      </c>
      <c r="M2574">
        <v>0.372</v>
      </c>
    </row>
    <row r="2575" spans="1:13" x14ac:dyDescent="0.2">
      <c r="A2575" t="s">
        <v>369</v>
      </c>
      <c r="B2575" t="s">
        <v>98</v>
      </c>
      <c r="C2575">
        <v>56</v>
      </c>
      <c r="D2575">
        <v>22.736999999999998</v>
      </c>
      <c r="E2575">
        <f t="shared" si="40"/>
        <v>22.74</v>
      </c>
      <c r="F2575">
        <v>5821</v>
      </c>
      <c r="G2575">
        <v>5898</v>
      </c>
      <c r="H2575">
        <v>5910</v>
      </c>
      <c r="I2575" t="s">
        <v>19</v>
      </c>
      <c r="J2575">
        <v>27753</v>
      </c>
      <c r="K2575">
        <v>896637</v>
      </c>
      <c r="L2575">
        <v>2.17</v>
      </c>
      <c r="M2575">
        <v>0.252</v>
      </c>
    </row>
    <row r="2576" spans="1:13" x14ac:dyDescent="0.2">
      <c r="A2576" t="s">
        <v>369</v>
      </c>
      <c r="B2576" t="s">
        <v>99</v>
      </c>
      <c r="C2576">
        <v>57</v>
      </c>
      <c r="D2576">
        <v>22.86</v>
      </c>
      <c r="E2576">
        <f t="shared" si="40"/>
        <v>22.86</v>
      </c>
      <c r="F2576">
        <v>5910</v>
      </c>
      <c r="G2576">
        <v>5937</v>
      </c>
      <c r="H2576">
        <v>5959</v>
      </c>
      <c r="I2576" t="s">
        <v>44</v>
      </c>
      <c r="J2576">
        <v>33199</v>
      </c>
      <c r="K2576">
        <v>1610811</v>
      </c>
      <c r="L2576">
        <v>3.9</v>
      </c>
      <c r="M2576">
        <v>0.45300000000000001</v>
      </c>
    </row>
    <row r="2577" spans="1:13" x14ac:dyDescent="0.2">
      <c r="A2577" t="s">
        <v>369</v>
      </c>
      <c r="B2577" t="s">
        <v>101</v>
      </c>
      <c r="C2577">
        <v>58</v>
      </c>
      <c r="D2577">
        <v>23.327999999999999</v>
      </c>
      <c r="E2577">
        <f t="shared" si="40"/>
        <v>23.33</v>
      </c>
      <c r="F2577">
        <v>6046</v>
      </c>
      <c r="G2577">
        <v>6085</v>
      </c>
      <c r="H2577">
        <v>6116</v>
      </c>
      <c r="I2577" t="s">
        <v>83</v>
      </c>
      <c r="J2577">
        <v>109071</v>
      </c>
      <c r="K2577">
        <v>3634968</v>
      </c>
      <c r="L2577">
        <v>8.8000000000000007</v>
      </c>
      <c r="M2577">
        <v>1.0209999999999999</v>
      </c>
    </row>
    <row r="2578" spans="1:13" x14ac:dyDescent="0.2">
      <c r="A2578" t="s">
        <v>369</v>
      </c>
      <c r="B2578" t="s">
        <v>102</v>
      </c>
      <c r="C2578">
        <v>59</v>
      </c>
      <c r="D2578">
        <v>23.989000000000001</v>
      </c>
      <c r="E2578">
        <f t="shared" si="40"/>
        <v>23.99</v>
      </c>
      <c r="F2578">
        <v>6274</v>
      </c>
      <c r="G2578">
        <v>6294</v>
      </c>
      <c r="H2578">
        <v>6335</v>
      </c>
      <c r="I2578" t="s">
        <v>168</v>
      </c>
      <c r="J2578">
        <v>29711</v>
      </c>
      <c r="K2578">
        <v>1532262</v>
      </c>
      <c r="L2578">
        <v>3.71</v>
      </c>
      <c r="M2578">
        <v>0.43099999999999999</v>
      </c>
    </row>
    <row r="2579" spans="1:13" x14ac:dyDescent="0.2">
      <c r="A2579" t="s">
        <v>369</v>
      </c>
      <c r="B2579" t="s">
        <v>103</v>
      </c>
      <c r="C2579">
        <v>60</v>
      </c>
      <c r="D2579">
        <v>25.289000000000001</v>
      </c>
      <c r="E2579">
        <f t="shared" si="40"/>
        <v>25.29</v>
      </c>
      <c r="F2579">
        <v>6612</v>
      </c>
      <c r="G2579">
        <v>6705</v>
      </c>
      <c r="H2579">
        <v>6723</v>
      </c>
      <c r="I2579" t="s">
        <v>129</v>
      </c>
      <c r="J2579">
        <v>29135</v>
      </c>
      <c r="K2579">
        <v>603769</v>
      </c>
      <c r="L2579">
        <v>1.46</v>
      </c>
      <c r="M2579">
        <v>0.17</v>
      </c>
    </row>
    <row r="2580" spans="1:13" x14ac:dyDescent="0.2">
      <c r="A2580" t="s">
        <v>369</v>
      </c>
      <c r="B2580" t="s">
        <v>104</v>
      </c>
      <c r="C2580">
        <v>61</v>
      </c>
      <c r="D2580">
        <v>25.446999999999999</v>
      </c>
      <c r="E2580">
        <f t="shared" si="40"/>
        <v>25.45</v>
      </c>
      <c r="F2580">
        <v>6723</v>
      </c>
      <c r="G2580">
        <v>6755</v>
      </c>
      <c r="H2580">
        <v>6768</v>
      </c>
      <c r="I2580" t="s">
        <v>162</v>
      </c>
      <c r="J2580">
        <v>52832</v>
      </c>
      <c r="K2580">
        <v>1121565</v>
      </c>
      <c r="L2580">
        <v>2.72</v>
      </c>
      <c r="M2580">
        <v>0.315</v>
      </c>
    </row>
    <row r="2581" spans="1:13" x14ac:dyDescent="0.2">
      <c r="A2581" t="s">
        <v>369</v>
      </c>
      <c r="B2581" t="s">
        <v>105</v>
      </c>
      <c r="C2581">
        <v>62</v>
      </c>
      <c r="D2581">
        <v>25.678999999999998</v>
      </c>
      <c r="E2581">
        <f t="shared" si="40"/>
        <v>25.68</v>
      </c>
      <c r="F2581">
        <v>6800</v>
      </c>
      <c r="G2581">
        <v>6829</v>
      </c>
      <c r="H2581">
        <v>6857</v>
      </c>
      <c r="I2581" t="s">
        <v>77</v>
      </c>
      <c r="J2581">
        <v>107166</v>
      </c>
      <c r="K2581">
        <v>3977838</v>
      </c>
      <c r="L2581">
        <v>9.6300000000000008</v>
      </c>
      <c r="M2581">
        <v>1.1180000000000001</v>
      </c>
    </row>
    <row r="2582" spans="1:13" x14ac:dyDescent="0.2">
      <c r="A2582" t="s">
        <v>369</v>
      </c>
      <c r="B2582" t="s">
        <v>106</v>
      </c>
      <c r="C2582">
        <v>63</v>
      </c>
      <c r="D2582">
        <v>26.637</v>
      </c>
      <c r="E2582">
        <f t="shared" si="40"/>
        <v>26.64</v>
      </c>
      <c r="F2582">
        <v>7103</v>
      </c>
      <c r="G2582">
        <v>7132</v>
      </c>
      <c r="H2582">
        <v>7160</v>
      </c>
      <c r="I2582" t="s">
        <v>77</v>
      </c>
      <c r="J2582">
        <v>38929</v>
      </c>
      <c r="K2582">
        <v>1673056</v>
      </c>
      <c r="L2582">
        <v>4.05</v>
      </c>
      <c r="M2582">
        <v>0.47</v>
      </c>
    </row>
    <row r="2583" spans="1:13" x14ac:dyDescent="0.2">
      <c r="A2583" t="s">
        <v>369</v>
      </c>
      <c r="B2583" t="s">
        <v>108</v>
      </c>
      <c r="C2583">
        <v>64</v>
      </c>
      <c r="D2583">
        <v>27.91</v>
      </c>
      <c r="E2583">
        <f t="shared" si="40"/>
        <v>27.91</v>
      </c>
      <c r="F2583">
        <v>7493</v>
      </c>
      <c r="G2583">
        <v>7534</v>
      </c>
      <c r="H2583">
        <v>7576</v>
      </c>
      <c r="I2583" t="s">
        <v>15</v>
      </c>
      <c r="J2583">
        <v>36169</v>
      </c>
      <c r="K2583">
        <v>1481450</v>
      </c>
      <c r="L2583">
        <v>3.59</v>
      </c>
      <c r="M2583">
        <v>0.41599999999999998</v>
      </c>
    </row>
    <row r="2584" spans="1:13" x14ac:dyDescent="0.2">
      <c r="A2584" t="s">
        <v>369</v>
      </c>
      <c r="B2584" t="s">
        <v>109</v>
      </c>
      <c r="C2584">
        <v>65</v>
      </c>
      <c r="D2584">
        <v>29.030999999999999</v>
      </c>
      <c r="E2584">
        <f t="shared" si="40"/>
        <v>29.03</v>
      </c>
      <c r="F2584">
        <v>7858</v>
      </c>
      <c r="G2584">
        <v>7889</v>
      </c>
      <c r="H2584">
        <v>7908</v>
      </c>
      <c r="I2584" t="s">
        <v>77</v>
      </c>
      <c r="J2584">
        <v>81225</v>
      </c>
      <c r="K2584">
        <v>2508611</v>
      </c>
      <c r="L2584">
        <v>6.07</v>
      </c>
      <c r="M2584">
        <v>0.70499999999999996</v>
      </c>
    </row>
    <row r="2585" spans="1:13" x14ac:dyDescent="0.2">
      <c r="A2585" t="s">
        <v>369</v>
      </c>
      <c r="B2585" t="s">
        <v>111</v>
      </c>
      <c r="C2585">
        <v>66</v>
      </c>
      <c r="D2585">
        <v>30.076000000000001</v>
      </c>
      <c r="E2585">
        <f t="shared" si="40"/>
        <v>30.08</v>
      </c>
      <c r="F2585">
        <v>8137</v>
      </c>
      <c r="G2585">
        <v>8219</v>
      </c>
      <c r="H2585">
        <v>8252</v>
      </c>
      <c r="I2585" t="s">
        <v>77</v>
      </c>
      <c r="J2585">
        <v>27128</v>
      </c>
      <c r="K2585">
        <v>1669357</v>
      </c>
      <c r="L2585">
        <v>4.04</v>
      </c>
      <c r="M2585">
        <v>0.46899999999999997</v>
      </c>
    </row>
    <row r="2586" spans="1:13" x14ac:dyDescent="0.2">
      <c r="A2586" t="s">
        <v>369</v>
      </c>
      <c r="B2586" t="s">
        <v>112</v>
      </c>
      <c r="C2586">
        <v>67</v>
      </c>
      <c r="D2586">
        <v>30.954000000000001</v>
      </c>
      <c r="E2586">
        <f t="shared" si="40"/>
        <v>30.95</v>
      </c>
      <c r="F2586">
        <v>8472</v>
      </c>
      <c r="G2586">
        <v>8497</v>
      </c>
      <c r="H2586">
        <v>8526</v>
      </c>
      <c r="I2586" t="s">
        <v>17</v>
      </c>
      <c r="J2586">
        <v>32377</v>
      </c>
      <c r="K2586">
        <v>1115103</v>
      </c>
      <c r="L2586">
        <v>2.7</v>
      </c>
      <c r="M2586">
        <v>0.313</v>
      </c>
    </row>
    <row r="2587" spans="1:13" x14ac:dyDescent="0.2">
      <c r="A2587" t="s">
        <v>369</v>
      </c>
      <c r="B2587" t="s">
        <v>113</v>
      </c>
      <c r="C2587">
        <v>68</v>
      </c>
      <c r="D2587">
        <v>31.757000000000001</v>
      </c>
      <c r="E2587">
        <f t="shared" si="40"/>
        <v>31.76</v>
      </c>
      <c r="F2587">
        <v>8694</v>
      </c>
      <c r="G2587">
        <v>8751</v>
      </c>
      <c r="H2587">
        <v>8780</v>
      </c>
      <c r="I2587" t="s">
        <v>157</v>
      </c>
      <c r="J2587">
        <v>40339</v>
      </c>
      <c r="K2587">
        <v>3025047</v>
      </c>
      <c r="L2587">
        <v>7.32</v>
      </c>
      <c r="M2587">
        <v>0.85</v>
      </c>
    </row>
    <row r="2588" spans="1:13" x14ac:dyDescent="0.2">
      <c r="A2588" t="s">
        <v>369</v>
      </c>
      <c r="B2588" t="s">
        <v>114</v>
      </c>
      <c r="C2588">
        <v>69</v>
      </c>
      <c r="D2588">
        <v>34.94</v>
      </c>
      <c r="E2588">
        <f t="shared" si="40"/>
        <v>34.94</v>
      </c>
      <c r="F2588">
        <v>9745</v>
      </c>
      <c r="G2588">
        <v>9757</v>
      </c>
      <c r="H2588">
        <v>9807</v>
      </c>
      <c r="I2588" t="s">
        <v>25</v>
      </c>
      <c r="J2588">
        <v>75796</v>
      </c>
      <c r="K2588">
        <v>2268395</v>
      </c>
      <c r="L2588">
        <v>5.49</v>
      </c>
      <c r="M2588">
        <v>0.63700000000000001</v>
      </c>
    </row>
    <row r="2589" spans="1:13" x14ac:dyDescent="0.2">
      <c r="A2589" t="s">
        <v>369</v>
      </c>
      <c r="B2589" t="s">
        <v>115</v>
      </c>
      <c r="C2589">
        <v>70</v>
      </c>
      <c r="D2589">
        <v>35.667000000000002</v>
      </c>
      <c r="E2589">
        <f t="shared" si="40"/>
        <v>35.67</v>
      </c>
      <c r="F2589">
        <v>9971</v>
      </c>
      <c r="G2589">
        <v>9987</v>
      </c>
      <c r="H2589">
        <v>10021</v>
      </c>
      <c r="I2589" t="s">
        <v>23</v>
      </c>
      <c r="J2589">
        <v>43937</v>
      </c>
      <c r="K2589">
        <v>1549033</v>
      </c>
      <c r="L2589">
        <v>3.75</v>
      </c>
      <c r="M2589">
        <v>0.435</v>
      </c>
    </row>
    <row r="2590" spans="1:13" x14ac:dyDescent="0.2">
      <c r="A2590" t="s">
        <v>369</v>
      </c>
      <c r="B2590" t="s">
        <v>116</v>
      </c>
      <c r="C2590">
        <v>71</v>
      </c>
      <c r="D2590">
        <v>35.909999999999997</v>
      </c>
      <c r="E2590">
        <f t="shared" si="40"/>
        <v>35.909999999999997</v>
      </c>
      <c r="F2590">
        <v>10036</v>
      </c>
      <c r="G2590">
        <v>10064</v>
      </c>
      <c r="H2590">
        <v>10082</v>
      </c>
      <c r="I2590" t="s">
        <v>23</v>
      </c>
      <c r="J2590">
        <v>30110</v>
      </c>
      <c r="K2590">
        <v>1389648</v>
      </c>
      <c r="L2590">
        <v>3.36</v>
      </c>
      <c r="M2590">
        <v>0.39</v>
      </c>
    </row>
    <row r="2591" spans="1:13" x14ac:dyDescent="0.2">
      <c r="A2591" t="s">
        <v>369</v>
      </c>
      <c r="B2591" t="s">
        <v>117</v>
      </c>
      <c r="C2591">
        <v>72</v>
      </c>
      <c r="D2591">
        <v>36.116999999999997</v>
      </c>
      <c r="E2591">
        <f t="shared" si="40"/>
        <v>36.119999999999997</v>
      </c>
      <c r="F2591">
        <v>10115</v>
      </c>
      <c r="G2591">
        <v>10130</v>
      </c>
      <c r="H2591">
        <v>10135</v>
      </c>
      <c r="I2591" t="s">
        <v>23</v>
      </c>
      <c r="J2591">
        <v>25750</v>
      </c>
      <c r="K2591">
        <v>618862</v>
      </c>
      <c r="L2591">
        <v>1.5</v>
      </c>
      <c r="M2591">
        <v>0.17399999999999999</v>
      </c>
    </row>
    <row r="2592" spans="1:13" x14ac:dyDescent="0.2">
      <c r="A2592" t="s">
        <v>369</v>
      </c>
      <c r="B2592" t="s">
        <v>118</v>
      </c>
      <c r="C2592">
        <v>73</v>
      </c>
      <c r="D2592">
        <v>36.165999999999997</v>
      </c>
      <c r="E2592">
        <f t="shared" si="40"/>
        <v>36.17</v>
      </c>
      <c r="F2592">
        <v>10135</v>
      </c>
      <c r="G2592">
        <v>10145</v>
      </c>
      <c r="H2592">
        <v>10181</v>
      </c>
      <c r="I2592" t="s">
        <v>23</v>
      </c>
      <c r="J2592">
        <v>57764</v>
      </c>
      <c r="K2592">
        <v>1901752</v>
      </c>
      <c r="L2592">
        <v>4.5999999999999996</v>
      </c>
      <c r="M2592">
        <v>0.53400000000000003</v>
      </c>
    </row>
    <row r="2593" spans="1:13" x14ac:dyDescent="0.2">
      <c r="A2593" t="s">
        <v>369</v>
      </c>
      <c r="B2593" t="s">
        <v>119</v>
      </c>
      <c r="C2593">
        <v>74</v>
      </c>
      <c r="D2593">
        <v>36.54</v>
      </c>
      <c r="E2593">
        <f t="shared" si="40"/>
        <v>36.54</v>
      </c>
      <c r="F2593">
        <v>10252</v>
      </c>
      <c r="G2593">
        <v>10264</v>
      </c>
      <c r="H2593">
        <v>10270</v>
      </c>
      <c r="I2593" t="s">
        <v>23</v>
      </c>
      <c r="J2593">
        <v>34122</v>
      </c>
      <c r="K2593">
        <v>570963</v>
      </c>
      <c r="L2593">
        <v>1.38</v>
      </c>
      <c r="M2593">
        <v>0.16</v>
      </c>
    </row>
    <row r="2594" spans="1:13" x14ac:dyDescent="0.2">
      <c r="A2594" t="s">
        <v>369</v>
      </c>
      <c r="B2594" t="s">
        <v>120</v>
      </c>
      <c r="C2594">
        <v>75</v>
      </c>
      <c r="D2594">
        <v>36.593000000000004</v>
      </c>
      <c r="E2594">
        <f t="shared" si="40"/>
        <v>36.590000000000003</v>
      </c>
      <c r="F2594">
        <v>10270</v>
      </c>
      <c r="G2594">
        <v>10280</v>
      </c>
      <c r="H2594">
        <v>10313</v>
      </c>
      <c r="I2594" t="s">
        <v>23</v>
      </c>
      <c r="J2594">
        <v>67530</v>
      </c>
      <c r="K2594">
        <v>3119389</v>
      </c>
      <c r="L2594">
        <v>7.55</v>
      </c>
      <c r="M2594">
        <v>0.877</v>
      </c>
    </row>
    <row r="2595" spans="1:13" x14ac:dyDescent="0.2">
      <c r="A2595" t="s">
        <v>369</v>
      </c>
      <c r="B2595" t="s">
        <v>121</v>
      </c>
      <c r="C2595">
        <v>76</v>
      </c>
      <c r="D2595">
        <v>36.731999999999999</v>
      </c>
      <c r="E2595">
        <f t="shared" si="40"/>
        <v>36.729999999999997</v>
      </c>
      <c r="F2595">
        <v>10313</v>
      </c>
      <c r="G2595">
        <v>10324</v>
      </c>
      <c r="H2595">
        <v>10383</v>
      </c>
      <c r="I2595" t="s">
        <v>23</v>
      </c>
      <c r="J2595">
        <v>35142</v>
      </c>
      <c r="K2595">
        <v>2722427</v>
      </c>
      <c r="L2595">
        <v>6.59</v>
      </c>
      <c r="M2595">
        <v>0.76500000000000001</v>
      </c>
    </row>
    <row r="2596" spans="1:13" x14ac:dyDescent="0.2">
      <c r="A2596" t="s">
        <v>369</v>
      </c>
      <c r="B2596" t="s">
        <v>122</v>
      </c>
      <c r="C2596">
        <v>77</v>
      </c>
      <c r="D2596">
        <v>37.061</v>
      </c>
      <c r="E2596">
        <f t="shared" si="40"/>
        <v>37.06</v>
      </c>
      <c r="F2596">
        <v>10383</v>
      </c>
      <c r="G2596">
        <v>10428</v>
      </c>
      <c r="H2596">
        <v>10435</v>
      </c>
      <c r="I2596" t="s">
        <v>23</v>
      </c>
      <c r="J2596">
        <v>33094</v>
      </c>
      <c r="K2596">
        <v>2316301</v>
      </c>
      <c r="L2596">
        <v>5.61</v>
      </c>
      <c r="M2596">
        <v>0.65100000000000002</v>
      </c>
    </row>
    <row r="2597" spans="1:13" x14ac:dyDescent="0.2">
      <c r="A2597" t="s">
        <v>369</v>
      </c>
      <c r="B2597" t="s">
        <v>123</v>
      </c>
      <c r="C2597">
        <v>78</v>
      </c>
      <c r="D2597">
        <v>37.140999999999998</v>
      </c>
      <c r="E2597">
        <f t="shared" si="40"/>
        <v>37.14</v>
      </c>
      <c r="F2597">
        <v>10435</v>
      </c>
      <c r="G2597">
        <v>10453</v>
      </c>
      <c r="H2597">
        <v>10458</v>
      </c>
      <c r="I2597" t="s">
        <v>23</v>
      </c>
      <c r="J2597">
        <v>31745</v>
      </c>
      <c r="K2597">
        <v>1225951</v>
      </c>
      <c r="L2597">
        <v>2.97</v>
      </c>
      <c r="M2597">
        <v>0.34399999999999997</v>
      </c>
    </row>
    <row r="2598" spans="1:13" x14ac:dyDescent="0.2">
      <c r="A2598" t="s">
        <v>369</v>
      </c>
      <c r="B2598" t="s">
        <v>124</v>
      </c>
      <c r="C2598">
        <v>79</v>
      </c>
      <c r="D2598">
        <v>37.244</v>
      </c>
      <c r="E2598">
        <f t="shared" si="40"/>
        <v>37.24</v>
      </c>
      <c r="F2598">
        <v>10458</v>
      </c>
      <c r="G2598">
        <v>10486</v>
      </c>
      <c r="H2598">
        <v>10495</v>
      </c>
      <c r="I2598" t="s">
        <v>23</v>
      </c>
      <c r="J2598">
        <v>51079</v>
      </c>
      <c r="K2598">
        <v>2643810</v>
      </c>
      <c r="L2598">
        <v>6.4</v>
      </c>
      <c r="M2598">
        <v>0.74299999999999999</v>
      </c>
    </row>
    <row r="2599" spans="1:13" x14ac:dyDescent="0.2">
      <c r="A2599" t="s">
        <v>369</v>
      </c>
      <c r="B2599" t="s">
        <v>125</v>
      </c>
      <c r="C2599">
        <v>80</v>
      </c>
      <c r="D2599">
        <v>37.295000000000002</v>
      </c>
      <c r="E2599">
        <f t="shared" si="40"/>
        <v>37.299999999999997</v>
      </c>
      <c r="F2599">
        <v>10495</v>
      </c>
      <c r="G2599">
        <v>10502</v>
      </c>
      <c r="H2599">
        <v>10521</v>
      </c>
      <c r="I2599" t="s">
        <v>23</v>
      </c>
      <c r="J2599">
        <v>78119</v>
      </c>
      <c r="K2599">
        <v>2547849</v>
      </c>
      <c r="L2599">
        <v>6.17</v>
      </c>
      <c r="M2599">
        <v>0.71599999999999997</v>
      </c>
    </row>
    <row r="2600" spans="1:13" x14ac:dyDescent="0.2">
      <c r="A2600" t="s">
        <v>369</v>
      </c>
      <c r="B2600" t="s">
        <v>126</v>
      </c>
      <c r="C2600">
        <v>81</v>
      </c>
      <c r="D2600">
        <v>37.374000000000002</v>
      </c>
      <c r="E2600">
        <f t="shared" si="40"/>
        <v>37.369999999999997</v>
      </c>
      <c r="F2600">
        <v>10521</v>
      </c>
      <c r="G2600">
        <v>10527</v>
      </c>
      <c r="H2600">
        <v>10550</v>
      </c>
      <c r="I2600" t="s">
        <v>23</v>
      </c>
      <c r="J2600">
        <v>58700</v>
      </c>
      <c r="K2600">
        <v>2076053</v>
      </c>
      <c r="L2600">
        <v>5.03</v>
      </c>
      <c r="M2600">
        <v>0.58299999999999996</v>
      </c>
    </row>
    <row r="2601" spans="1:13" x14ac:dyDescent="0.2">
      <c r="A2601" t="s">
        <v>369</v>
      </c>
      <c r="B2601" t="s">
        <v>127</v>
      </c>
      <c r="C2601">
        <v>82</v>
      </c>
      <c r="D2601">
        <v>37.677</v>
      </c>
      <c r="E2601">
        <f t="shared" si="40"/>
        <v>37.68</v>
      </c>
      <c r="F2601">
        <v>10566</v>
      </c>
      <c r="G2601">
        <v>10623</v>
      </c>
      <c r="H2601">
        <v>10642</v>
      </c>
      <c r="I2601" t="s">
        <v>23</v>
      </c>
      <c r="J2601">
        <v>83732</v>
      </c>
      <c r="K2601">
        <v>7591751</v>
      </c>
      <c r="L2601">
        <v>18.38</v>
      </c>
      <c r="M2601">
        <v>2.133</v>
      </c>
    </row>
    <row r="2602" spans="1:13" x14ac:dyDescent="0.2">
      <c r="A2602" t="s">
        <v>369</v>
      </c>
      <c r="B2602" t="s">
        <v>144</v>
      </c>
      <c r="C2602">
        <v>83</v>
      </c>
      <c r="D2602">
        <v>37.795999999999999</v>
      </c>
      <c r="E2602">
        <f t="shared" si="40"/>
        <v>37.799999999999997</v>
      </c>
      <c r="F2602">
        <v>10642</v>
      </c>
      <c r="G2602">
        <v>10661</v>
      </c>
      <c r="H2602">
        <v>10696</v>
      </c>
      <c r="I2602" t="s">
        <v>23</v>
      </c>
      <c r="J2602">
        <v>72832</v>
      </c>
      <c r="K2602">
        <v>5683013</v>
      </c>
      <c r="L2602">
        <v>13.76</v>
      </c>
      <c r="M2602">
        <v>1.597</v>
      </c>
    </row>
    <row r="2603" spans="1:13" x14ac:dyDescent="0.2">
      <c r="A2603" t="s">
        <v>369</v>
      </c>
      <c r="B2603" t="s">
        <v>145</v>
      </c>
      <c r="C2603">
        <v>84</v>
      </c>
      <c r="D2603">
        <v>37.991999999999997</v>
      </c>
      <c r="E2603">
        <f t="shared" si="40"/>
        <v>37.99</v>
      </c>
      <c r="F2603">
        <v>10696</v>
      </c>
      <c r="G2603">
        <v>10723</v>
      </c>
      <c r="H2603">
        <v>10782</v>
      </c>
      <c r="I2603" t="s">
        <v>53</v>
      </c>
      <c r="J2603">
        <v>324716</v>
      </c>
      <c r="K2603">
        <v>15956525</v>
      </c>
      <c r="L2603">
        <v>38.630000000000003</v>
      </c>
      <c r="M2603">
        <v>4.484</v>
      </c>
    </row>
    <row r="2604" spans="1:13" x14ac:dyDescent="0.2">
      <c r="A2604" t="s">
        <v>369</v>
      </c>
      <c r="B2604" t="s">
        <v>146</v>
      </c>
      <c r="C2604">
        <v>85</v>
      </c>
      <c r="D2604">
        <v>38.194000000000003</v>
      </c>
      <c r="E2604">
        <f t="shared" si="40"/>
        <v>38.19</v>
      </c>
      <c r="F2604">
        <v>10782</v>
      </c>
      <c r="G2604">
        <v>10786</v>
      </c>
      <c r="H2604">
        <v>10790</v>
      </c>
      <c r="I2604" t="s">
        <v>51</v>
      </c>
      <c r="J2604">
        <v>45405</v>
      </c>
      <c r="K2604">
        <v>557671</v>
      </c>
      <c r="L2604">
        <v>1.35</v>
      </c>
      <c r="M2604">
        <v>0.157</v>
      </c>
    </row>
    <row r="2605" spans="1:13" x14ac:dyDescent="0.2">
      <c r="A2605" t="s">
        <v>369</v>
      </c>
      <c r="B2605" t="s">
        <v>147</v>
      </c>
      <c r="C2605">
        <v>86</v>
      </c>
      <c r="D2605">
        <v>38.334000000000003</v>
      </c>
      <c r="E2605">
        <f t="shared" si="40"/>
        <v>38.33</v>
      </c>
      <c r="F2605">
        <v>10808</v>
      </c>
      <c r="G2605">
        <v>10831</v>
      </c>
      <c r="H2605">
        <v>10841</v>
      </c>
      <c r="I2605" t="s">
        <v>51</v>
      </c>
      <c r="J2605">
        <v>61358</v>
      </c>
      <c r="K2605">
        <v>2814969</v>
      </c>
      <c r="L2605">
        <v>6.81</v>
      </c>
      <c r="M2605">
        <v>0.79100000000000004</v>
      </c>
    </row>
    <row r="2606" spans="1:13" x14ac:dyDescent="0.2">
      <c r="A2606" t="s">
        <v>369</v>
      </c>
      <c r="B2606" t="s">
        <v>148</v>
      </c>
      <c r="C2606">
        <v>87</v>
      </c>
      <c r="D2606">
        <v>38.432000000000002</v>
      </c>
      <c r="E2606">
        <f t="shared" si="40"/>
        <v>38.43</v>
      </c>
      <c r="F2606">
        <v>10841</v>
      </c>
      <c r="G2606">
        <v>10862</v>
      </c>
      <c r="H2606">
        <v>10943</v>
      </c>
      <c r="I2606" t="s">
        <v>51</v>
      </c>
      <c r="J2606">
        <v>111150</v>
      </c>
      <c r="K2606">
        <v>9140785</v>
      </c>
      <c r="L2606">
        <v>22.13</v>
      </c>
      <c r="M2606">
        <v>2.569</v>
      </c>
    </row>
    <row r="2607" spans="1:13" x14ac:dyDescent="0.2">
      <c r="A2607" t="s">
        <v>369</v>
      </c>
      <c r="B2607" t="s">
        <v>149</v>
      </c>
      <c r="C2607">
        <v>88</v>
      </c>
      <c r="D2607">
        <v>39.552</v>
      </c>
      <c r="E2607">
        <f t="shared" si="40"/>
        <v>39.549999999999997</v>
      </c>
      <c r="F2607">
        <v>11151</v>
      </c>
      <c r="G2607">
        <v>11216</v>
      </c>
      <c r="H2607">
        <v>11270</v>
      </c>
      <c r="I2607" t="s">
        <v>129</v>
      </c>
      <c r="J2607">
        <v>48528</v>
      </c>
      <c r="K2607">
        <v>4875117</v>
      </c>
      <c r="L2607">
        <v>11.8</v>
      </c>
      <c r="M2607">
        <v>1.37</v>
      </c>
    </row>
    <row r="2608" spans="1:13" x14ac:dyDescent="0.2">
      <c r="A2608" t="s">
        <v>369</v>
      </c>
      <c r="B2608" t="s">
        <v>150</v>
      </c>
      <c r="C2608">
        <v>89</v>
      </c>
      <c r="D2608">
        <v>39.753</v>
      </c>
      <c r="E2608">
        <f t="shared" si="40"/>
        <v>39.75</v>
      </c>
      <c r="F2608">
        <v>11270</v>
      </c>
      <c r="G2608">
        <v>11279</v>
      </c>
      <c r="H2608">
        <v>11317</v>
      </c>
      <c r="I2608" t="s">
        <v>51</v>
      </c>
      <c r="J2608">
        <v>47799</v>
      </c>
      <c r="K2608">
        <v>1639615</v>
      </c>
      <c r="L2608">
        <v>3.97</v>
      </c>
      <c r="M2608">
        <v>0.46100000000000002</v>
      </c>
    </row>
    <row r="2609" spans="1:13" x14ac:dyDescent="0.2">
      <c r="A2609" t="s">
        <v>370</v>
      </c>
      <c r="B2609" t="s">
        <v>14</v>
      </c>
      <c r="C2609">
        <v>1</v>
      </c>
      <c r="D2609">
        <v>4.1890000000000001</v>
      </c>
      <c r="E2609">
        <f t="shared" si="40"/>
        <v>4.1900000000000004</v>
      </c>
      <c r="F2609">
        <v>5</v>
      </c>
      <c r="G2609">
        <v>32</v>
      </c>
      <c r="H2609">
        <v>72</v>
      </c>
      <c r="I2609" t="s">
        <v>77</v>
      </c>
      <c r="J2609">
        <v>65903</v>
      </c>
      <c r="K2609">
        <v>334847</v>
      </c>
      <c r="L2609">
        <v>0.56999999999999995</v>
      </c>
      <c r="M2609">
        <v>6.7000000000000004E-2</v>
      </c>
    </row>
    <row r="2610" spans="1:13" x14ac:dyDescent="0.2">
      <c r="A2610" t="s">
        <v>370</v>
      </c>
      <c r="B2610" t="s">
        <v>16</v>
      </c>
      <c r="C2610">
        <v>2</v>
      </c>
      <c r="D2610">
        <v>4.7389999999999999</v>
      </c>
      <c r="E2610">
        <f t="shared" si="40"/>
        <v>4.74</v>
      </c>
      <c r="F2610">
        <v>201</v>
      </c>
      <c r="G2610">
        <v>206</v>
      </c>
      <c r="H2610">
        <v>259</v>
      </c>
      <c r="I2610" t="s">
        <v>186</v>
      </c>
      <c r="J2610">
        <v>48150</v>
      </c>
      <c r="K2610">
        <v>2003379</v>
      </c>
      <c r="L2610">
        <v>3.44</v>
      </c>
      <c r="M2610">
        <v>0.40100000000000002</v>
      </c>
    </row>
    <row r="2611" spans="1:13" x14ac:dyDescent="0.2">
      <c r="A2611" t="s">
        <v>370</v>
      </c>
      <c r="B2611" t="s">
        <v>18</v>
      </c>
      <c r="C2611">
        <v>3</v>
      </c>
      <c r="D2611">
        <v>5.851</v>
      </c>
      <c r="E2611">
        <f t="shared" si="40"/>
        <v>5.85</v>
      </c>
      <c r="F2611">
        <v>483</v>
      </c>
      <c r="G2611">
        <v>558</v>
      </c>
      <c r="H2611">
        <v>637</v>
      </c>
      <c r="I2611" t="s">
        <v>184</v>
      </c>
      <c r="J2611">
        <v>648697</v>
      </c>
      <c r="K2611">
        <v>58279117</v>
      </c>
      <c r="L2611">
        <v>100</v>
      </c>
      <c r="M2611">
        <v>11.654</v>
      </c>
    </row>
    <row r="2612" spans="1:13" x14ac:dyDescent="0.2">
      <c r="A2612" t="s">
        <v>370</v>
      </c>
      <c r="B2612" t="s">
        <v>20</v>
      </c>
      <c r="C2612">
        <v>4</v>
      </c>
      <c r="D2612">
        <v>6.1310000000000002</v>
      </c>
      <c r="E2612">
        <f t="shared" si="40"/>
        <v>6.13</v>
      </c>
      <c r="F2612">
        <v>637</v>
      </c>
      <c r="G2612">
        <v>646</v>
      </c>
      <c r="H2612">
        <v>663</v>
      </c>
      <c r="I2612" t="s">
        <v>135</v>
      </c>
      <c r="J2612">
        <v>72443</v>
      </c>
      <c r="K2612">
        <v>2546880</v>
      </c>
      <c r="L2612">
        <v>4.37</v>
      </c>
      <c r="M2612">
        <v>0.50900000000000001</v>
      </c>
    </row>
    <row r="2613" spans="1:13" x14ac:dyDescent="0.2">
      <c r="A2613" t="s">
        <v>370</v>
      </c>
      <c r="B2613" t="s">
        <v>22</v>
      </c>
      <c r="C2613">
        <v>5</v>
      </c>
      <c r="D2613">
        <v>6.2530000000000001</v>
      </c>
      <c r="E2613">
        <f t="shared" si="40"/>
        <v>6.25</v>
      </c>
      <c r="F2613">
        <v>663</v>
      </c>
      <c r="G2613">
        <v>685</v>
      </c>
      <c r="H2613">
        <v>717</v>
      </c>
      <c r="I2613" t="s">
        <v>135</v>
      </c>
      <c r="J2613">
        <v>99069</v>
      </c>
      <c r="K2613">
        <v>4180286</v>
      </c>
      <c r="L2613">
        <v>7.17</v>
      </c>
      <c r="M2613">
        <v>0.83599999999999997</v>
      </c>
    </row>
    <row r="2614" spans="1:13" x14ac:dyDescent="0.2">
      <c r="A2614" t="s">
        <v>370</v>
      </c>
      <c r="B2614" t="s">
        <v>24</v>
      </c>
      <c r="C2614">
        <v>6</v>
      </c>
      <c r="D2614">
        <v>6.7009999999999996</v>
      </c>
      <c r="E2614">
        <f t="shared" si="40"/>
        <v>6.7</v>
      </c>
      <c r="F2614">
        <v>813</v>
      </c>
      <c r="G2614">
        <v>827</v>
      </c>
      <c r="H2614">
        <v>880</v>
      </c>
      <c r="I2614" t="s">
        <v>185</v>
      </c>
      <c r="J2614">
        <v>36501</v>
      </c>
      <c r="K2614">
        <v>1435212</v>
      </c>
      <c r="L2614">
        <v>2.46</v>
      </c>
      <c r="M2614">
        <v>0.28699999999999998</v>
      </c>
    </row>
    <row r="2615" spans="1:13" x14ac:dyDescent="0.2">
      <c r="A2615" t="s">
        <v>370</v>
      </c>
      <c r="B2615" t="s">
        <v>26</v>
      </c>
      <c r="C2615">
        <v>7</v>
      </c>
      <c r="D2615">
        <v>8.4640000000000004</v>
      </c>
      <c r="E2615">
        <f t="shared" si="40"/>
        <v>8.4600000000000009</v>
      </c>
      <c r="F2615">
        <v>1368</v>
      </c>
      <c r="G2615">
        <v>1384</v>
      </c>
      <c r="H2615">
        <v>1425</v>
      </c>
      <c r="I2615" t="s">
        <v>21</v>
      </c>
      <c r="J2615">
        <v>50972</v>
      </c>
      <c r="K2615">
        <v>2763390</v>
      </c>
      <c r="L2615">
        <v>4.74</v>
      </c>
      <c r="M2615">
        <v>0.55300000000000005</v>
      </c>
    </row>
    <row r="2616" spans="1:13" x14ac:dyDescent="0.2">
      <c r="A2616" t="s">
        <v>370</v>
      </c>
      <c r="B2616" t="s">
        <v>27</v>
      </c>
      <c r="C2616">
        <v>8</v>
      </c>
      <c r="D2616">
        <v>8.64</v>
      </c>
      <c r="E2616">
        <f t="shared" si="40"/>
        <v>8.64</v>
      </c>
      <c r="F2616">
        <v>1425</v>
      </c>
      <c r="G2616">
        <v>1440</v>
      </c>
      <c r="H2616">
        <v>1456</v>
      </c>
      <c r="I2616" t="s">
        <v>135</v>
      </c>
      <c r="J2616">
        <v>107351</v>
      </c>
      <c r="K2616">
        <v>4037293</v>
      </c>
      <c r="L2616">
        <v>6.93</v>
      </c>
      <c r="M2616">
        <v>0.80700000000000005</v>
      </c>
    </row>
    <row r="2617" spans="1:13" x14ac:dyDescent="0.2">
      <c r="A2617" t="s">
        <v>370</v>
      </c>
      <c r="B2617" t="s">
        <v>28</v>
      </c>
      <c r="C2617">
        <v>9</v>
      </c>
      <c r="D2617">
        <v>8.8249999999999993</v>
      </c>
      <c r="E2617">
        <f t="shared" si="40"/>
        <v>8.83</v>
      </c>
      <c r="F2617">
        <v>1456</v>
      </c>
      <c r="G2617">
        <v>1498</v>
      </c>
      <c r="H2617">
        <v>1506</v>
      </c>
      <c r="I2617" t="s">
        <v>135</v>
      </c>
      <c r="J2617">
        <v>292639</v>
      </c>
      <c r="K2617">
        <v>16724192</v>
      </c>
      <c r="L2617">
        <v>28.7</v>
      </c>
      <c r="M2617">
        <v>3.3439999999999999</v>
      </c>
    </row>
    <row r="2618" spans="1:13" x14ac:dyDescent="0.2">
      <c r="A2618" t="s">
        <v>370</v>
      </c>
      <c r="B2618" t="s">
        <v>30</v>
      </c>
      <c r="C2618">
        <v>10</v>
      </c>
      <c r="D2618">
        <v>8.8789999999999996</v>
      </c>
      <c r="E2618">
        <f t="shared" si="40"/>
        <v>8.8800000000000008</v>
      </c>
      <c r="F2618">
        <v>1506</v>
      </c>
      <c r="G2618">
        <v>1515</v>
      </c>
      <c r="H2618">
        <v>1554</v>
      </c>
      <c r="I2618" t="s">
        <v>135</v>
      </c>
      <c r="J2618">
        <v>229650</v>
      </c>
      <c r="K2618">
        <v>13432596</v>
      </c>
      <c r="L2618">
        <v>23.05</v>
      </c>
      <c r="M2618">
        <v>2.6859999999999999</v>
      </c>
    </row>
    <row r="2619" spans="1:13" x14ac:dyDescent="0.2">
      <c r="A2619" t="s">
        <v>370</v>
      </c>
      <c r="B2619" t="s">
        <v>32</v>
      </c>
      <c r="C2619">
        <v>11</v>
      </c>
      <c r="D2619">
        <v>9.0269999999999992</v>
      </c>
      <c r="E2619">
        <f t="shared" si="40"/>
        <v>9.0299999999999994</v>
      </c>
      <c r="F2619">
        <v>1554</v>
      </c>
      <c r="G2619">
        <v>1562</v>
      </c>
      <c r="H2619">
        <v>1612</v>
      </c>
      <c r="I2619" t="s">
        <v>135</v>
      </c>
      <c r="J2619">
        <v>93548</v>
      </c>
      <c r="K2619">
        <v>5258161</v>
      </c>
      <c r="L2619">
        <v>9.02</v>
      </c>
      <c r="M2619">
        <v>1.0509999999999999</v>
      </c>
    </row>
    <row r="2620" spans="1:13" x14ac:dyDescent="0.2">
      <c r="A2620" t="s">
        <v>370</v>
      </c>
      <c r="B2620" t="s">
        <v>33</v>
      </c>
      <c r="C2620">
        <v>12</v>
      </c>
      <c r="D2620">
        <v>9.2330000000000005</v>
      </c>
      <c r="E2620">
        <f t="shared" si="40"/>
        <v>9.23</v>
      </c>
      <c r="F2620">
        <v>1612</v>
      </c>
      <c r="G2620">
        <v>1627</v>
      </c>
      <c r="H2620">
        <v>1652</v>
      </c>
      <c r="I2620" t="s">
        <v>135</v>
      </c>
      <c r="J2620">
        <v>43023</v>
      </c>
      <c r="K2620">
        <v>1586537</v>
      </c>
      <c r="L2620">
        <v>2.72</v>
      </c>
      <c r="M2620">
        <v>0.317</v>
      </c>
    </row>
    <row r="2621" spans="1:13" x14ac:dyDescent="0.2">
      <c r="A2621" t="s">
        <v>370</v>
      </c>
      <c r="B2621" t="s">
        <v>35</v>
      </c>
      <c r="C2621">
        <v>13</v>
      </c>
      <c r="D2621">
        <v>9.3780000000000001</v>
      </c>
      <c r="E2621">
        <f t="shared" si="40"/>
        <v>9.3800000000000008</v>
      </c>
      <c r="F2621">
        <v>1652</v>
      </c>
      <c r="G2621">
        <v>1673</v>
      </c>
      <c r="H2621">
        <v>1710</v>
      </c>
      <c r="I2621" t="s">
        <v>135</v>
      </c>
      <c r="J2621">
        <v>241576</v>
      </c>
      <c r="K2621">
        <v>11728884</v>
      </c>
      <c r="L2621">
        <v>20.13</v>
      </c>
      <c r="M2621">
        <v>2.3450000000000002</v>
      </c>
    </row>
    <row r="2622" spans="1:13" x14ac:dyDescent="0.2">
      <c r="A2622" t="s">
        <v>370</v>
      </c>
      <c r="B2622" t="s">
        <v>36</v>
      </c>
      <c r="C2622">
        <v>14</v>
      </c>
      <c r="D2622">
        <v>9.548</v>
      </c>
      <c r="E2622">
        <f t="shared" si="40"/>
        <v>9.5500000000000007</v>
      </c>
      <c r="F2622">
        <v>1710</v>
      </c>
      <c r="G2622">
        <v>1727</v>
      </c>
      <c r="H2622">
        <v>1757</v>
      </c>
      <c r="I2622" t="s">
        <v>51</v>
      </c>
      <c r="J2622">
        <v>68401</v>
      </c>
      <c r="K2622">
        <v>3890362</v>
      </c>
      <c r="L2622">
        <v>6.68</v>
      </c>
      <c r="M2622">
        <v>0.77800000000000002</v>
      </c>
    </row>
    <row r="2623" spans="1:13" x14ac:dyDescent="0.2">
      <c r="A2623" t="s">
        <v>370</v>
      </c>
      <c r="B2623" t="s">
        <v>38</v>
      </c>
      <c r="C2623">
        <v>15</v>
      </c>
      <c r="D2623">
        <v>9.82</v>
      </c>
      <c r="E2623">
        <f t="shared" si="40"/>
        <v>9.82</v>
      </c>
      <c r="F2623">
        <v>1797</v>
      </c>
      <c r="G2623">
        <v>1813</v>
      </c>
      <c r="H2623">
        <v>1870</v>
      </c>
      <c r="I2623" t="s">
        <v>168</v>
      </c>
      <c r="J2623">
        <v>90897</v>
      </c>
      <c r="K2623">
        <v>4702942</v>
      </c>
      <c r="L2623">
        <v>8.07</v>
      </c>
      <c r="M2623">
        <v>0.94</v>
      </c>
    </row>
    <row r="2624" spans="1:13" x14ac:dyDescent="0.2">
      <c r="A2624" t="s">
        <v>370</v>
      </c>
      <c r="B2624" t="s">
        <v>40</v>
      </c>
      <c r="C2624">
        <v>16</v>
      </c>
      <c r="D2624">
        <v>10.202</v>
      </c>
      <c r="E2624">
        <f t="shared" si="40"/>
        <v>10.199999999999999</v>
      </c>
      <c r="F2624">
        <v>1871</v>
      </c>
      <c r="G2624">
        <v>1934</v>
      </c>
      <c r="H2624">
        <v>1989</v>
      </c>
      <c r="I2624" t="s">
        <v>58</v>
      </c>
      <c r="J2624">
        <v>50310</v>
      </c>
      <c r="K2624">
        <v>3140257</v>
      </c>
      <c r="L2624">
        <v>5.39</v>
      </c>
      <c r="M2624">
        <v>0.628</v>
      </c>
    </row>
    <row r="2625" spans="1:13" x14ac:dyDescent="0.2">
      <c r="A2625" t="s">
        <v>370</v>
      </c>
      <c r="B2625" t="s">
        <v>42</v>
      </c>
      <c r="C2625">
        <v>17</v>
      </c>
      <c r="D2625">
        <v>10.468999999999999</v>
      </c>
      <c r="E2625">
        <f t="shared" si="40"/>
        <v>10.47</v>
      </c>
      <c r="F2625">
        <v>1989</v>
      </c>
      <c r="G2625">
        <v>2018</v>
      </c>
      <c r="H2625">
        <v>2050</v>
      </c>
      <c r="I2625" t="s">
        <v>141</v>
      </c>
      <c r="J2625">
        <v>43029</v>
      </c>
      <c r="K2625">
        <v>1963188</v>
      </c>
      <c r="L2625">
        <v>3.37</v>
      </c>
      <c r="M2625">
        <v>0.39300000000000002</v>
      </c>
    </row>
    <row r="2626" spans="1:13" x14ac:dyDescent="0.2">
      <c r="A2626" t="s">
        <v>370</v>
      </c>
      <c r="B2626" t="s">
        <v>43</v>
      </c>
      <c r="C2626">
        <v>18</v>
      </c>
      <c r="D2626">
        <v>10.8</v>
      </c>
      <c r="E2626">
        <f t="shared" si="40"/>
        <v>10.8</v>
      </c>
      <c r="F2626">
        <v>2073</v>
      </c>
      <c r="G2626">
        <v>2123</v>
      </c>
      <c r="H2626">
        <v>2158</v>
      </c>
      <c r="I2626" t="s">
        <v>17</v>
      </c>
      <c r="J2626">
        <v>46862</v>
      </c>
      <c r="K2626">
        <v>1959907</v>
      </c>
      <c r="L2626">
        <v>3.36</v>
      </c>
      <c r="M2626">
        <v>0.39200000000000002</v>
      </c>
    </row>
    <row r="2627" spans="1:13" x14ac:dyDescent="0.2">
      <c r="A2627" t="s">
        <v>370</v>
      </c>
      <c r="B2627" t="s">
        <v>45</v>
      </c>
      <c r="C2627">
        <v>19</v>
      </c>
      <c r="D2627">
        <v>11.590999999999999</v>
      </c>
      <c r="E2627">
        <f t="shared" ref="E2627:E2690" si="41">ROUND(D2627,2)</f>
        <v>11.59</v>
      </c>
      <c r="F2627">
        <v>2294</v>
      </c>
      <c r="G2627">
        <v>2373</v>
      </c>
      <c r="H2627">
        <v>2410</v>
      </c>
      <c r="I2627" t="s">
        <v>17</v>
      </c>
      <c r="J2627">
        <v>136034</v>
      </c>
      <c r="K2627">
        <v>7605085</v>
      </c>
      <c r="L2627">
        <v>13.05</v>
      </c>
      <c r="M2627">
        <v>1.5209999999999999</v>
      </c>
    </row>
    <row r="2628" spans="1:13" x14ac:dyDescent="0.2">
      <c r="A2628" t="s">
        <v>370</v>
      </c>
      <c r="B2628" t="s">
        <v>47</v>
      </c>
      <c r="C2628">
        <v>20</v>
      </c>
      <c r="D2628">
        <v>11.791</v>
      </c>
      <c r="E2628">
        <f t="shared" si="41"/>
        <v>11.79</v>
      </c>
      <c r="F2628">
        <v>2410</v>
      </c>
      <c r="G2628">
        <v>2436</v>
      </c>
      <c r="H2628">
        <v>2499</v>
      </c>
      <c r="I2628" t="s">
        <v>23</v>
      </c>
      <c r="J2628">
        <v>125554</v>
      </c>
      <c r="K2628">
        <v>9060158</v>
      </c>
      <c r="L2628">
        <v>15.55</v>
      </c>
      <c r="M2628">
        <v>1.8120000000000001</v>
      </c>
    </row>
    <row r="2629" spans="1:13" x14ac:dyDescent="0.2">
      <c r="A2629" t="s">
        <v>370</v>
      </c>
      <c r="B2629" t="s">
        <v>49</v>
      </c>
      <c r="C2629">
        <v>21</v>
      </c>
      <c r="D2629">
        <v>12.036</v>
      </c>
      <c r="E2629">
        <f t="shared" si="41"/>
        <v>12.04</v>
      </c>
      <c r="F2629">
        <v>2499</v>
      </c>
      <c r="G2629">
        <v>2514</v>
      </c>
      <c r="H2629">
        <v>2535</v>
      </c>
      <c r="I2629" t="s">
        <v>134</v>
      </c>
      <c r="J2629">
        <v>54756</v>
      </c>
      <c r="K2629">
        <v>2552671</v>
      </c>
      <c r="L2629">
        <v>4.38</v>
      </c>
      <c r="M2629">
        <v>0.51</v>
      </c>
    </row>
    <row r="2630" spans="1:13" x14ac:dyDescent="0.2">
      <c r="A2630" t="s">
        <v>370</v>
      </c>
      <c r="B2630" t="s">
        <v>50</v>
      </c>
      <c r="C2630">
        <v>22</v>
      </c>
      <c r="D2630">
        <v>12.198</v>
      </c>
      <c r="E2630">
        <f t="shared" si="41"/>
        <v>12.2</v>
      </c>
      <c r="F2630">
        <v>2535</v>
      </c>
      <c r="G2630">
        <v>2565</v>
      </c>
      <c r="H2630">
        <v>2598</v>
      </c>
      <c r="I2630" t="s">
        <v>34</v>
      </c>
      <c r="J2630">
        <v>72298</v>
      </c>
      <c r="K2630">
        <v>3935445</v>
      </c>
      <c r="L2630">
        <v>6.75</v>
      </c>
      <c r="M2630">
        <v>0.78700000000000003</v>
      </c>
    </row>
    <row r="2631" spans="1:13" x14ac:dyDescent="0.2">
      <c r="A2631" t="s">
        <v>370</v>
      </c>
      <c r="B2631" t="s">
        <v>52</v>
      </c>
      <c r="C2631">
        <v>23</v>
      </c>
      <c r="D2631">
        <v>12.398999999999999</v>
      </c>
      <c r="E2631">
        <f t="shared" si="41"/>
        <v>12.4</v>
      </c>
      <c r="F2631">
        <v>2598</v>
      </c>
      <c r="G2631">
        <v>2629</v>
      </c>
      <c r="H2631">
        <v>2659</v>
      </c>
      <c r="I2631" t="s">
        <v>44</v>
      </c>
      <c r="J2631">
        <v>112388</v>
      </c>
      <c r="K2631">
        <v>4881324</v>
      </c>
      <c r="L2631">
        <v>8.3800000000000008</v>
      </c>
      <c r="M2631">
        <v>0.97599999999999998</v>
      </c>
    </row>
    <row r="2632" spans="1:13" x14ac:dyDescent="0.2">
      <c r="A2632" t="s">
        <v>370</v>
      </c>
      <c r="B2632" t="s">
        <v>54</v>
      </c>
      <c r="C2632">
        <v>24</v>
      </c>
      <c r="D2632">
        <v>12.539</v>
      </c>
      <c r="E2632">
        <f t="shared" si="41"/>
        <v>12.54</v>
      </c>
      <c r="F2632">
        <v>2659</v>
      </c>
      <c r="G2632">
        <v>2673</v>
      </c>
      <c r="H2632">
        <v>2748</v>
      </c>
      <c r="I2632" t="s">
        <v>34</v>
      </c>
      <c r="J2632">
        <v>478932</v>
      </c>
      <c r="K2632">
        <v>19676175</v>
      </c>
      <c r="L2632">
        <v>33.76</v>
      </c>
      <c r="M2632">
        <v>3.9350000000000001</v>
      </c>
    </row>
    <row r="2633" spans="1:13" x14ac:dyDescent="0.2">
      <c r="A2633" t="s">
        <v>370</v>
      </c>
      <c r="B2633" t="s">
        <v>56</v>
      </c>
      <c r="C2633">
        <v>25</v>
      </c>
      <c r="D2633">
        <v>13.066000000000001</v>
      </c>
      <c r="E2633">
        <f t="shared" si="41"/>
        <v>13.07</v>
      </c>
      <c r="F2633">
        <v>2813</v>
      </c>
      <c r="G2633">
        <v>2840</v>
      </c>
      <c r="H2633">
        <v>2858</v>
      </c>
      <c r="I2633" t="s">
        <v>77</v>
      </c>
      <c r="J2633">
        <v>56914</v>
      </c>
      <c r="K2633">
        <v>2590448</v>
      </c>
      <c r="L2633">
        <v>4.4400000000000004</v>
      </c>
      <c r="M2633">
        <v>0.51800000000000002</v>
      </c>
    </row>
    <row r="2634" spans="1:13" x14ac:dyDescent="0.2">
      <c r="A2634" t="s">
        <v>370</v>
      </c>
      <c r="B2634" t="s">
        <v>57</v>
      </c>
      <c r="C2634">
        <v>26</v>
      </c>
      <c r="D2634">
        <v>13.141</v>
      </c>
      <c r="E2634">
        <f t="shared" si="41"/>
        <v>13.14</v>
      </c>
      <c r="F2634">
        <v>2858</v>
      </c>
      <c r="G2634">
        <v>2863</v>
      </c>
      <c r="H2634">
        <v>2908</v>
      </c>
      <c r="I2634" t="s">
        <v>37</v>
      </c>
      <c r="J2634">
        <v>41354</v>
      </c>
      <c r="K2634">
        <v>1517576</v>
      </c>
      <c r="L2634">
        <v>2.6</v>
      </c>
      <c r="M2634">
        <v>0.30299999999999999</v>
      </c>
    </row>
    <row r="2635" spans="1:13" x14ac:dyDescent="0.2">
      <c r="A2635" t="s">
        <v>370</v>
      </c>
      <c r="B2635" t="s">
        <v>59</v>
      </c>
      <c r="C2635">
        <v>27</v>
      </c>
      <c r="D2635">
        <v>13.827</v>
      </c>
      <c r="E2635">
        <f t="shared" si="41"/>
        <v>13.83</v>
      </c>
      <c r="F2635">
        <v>3063</v>
      </c>
      <c r="G2635">
        <v>3080</v>
      </c>
      <c r="H2635">
        <v>3112</v>
      </c>
      <c r="I2635" t="s">
        <v>37</v>
      </c>
      <c r="J2635">
        <v>37607</v>
      </c>
      <c r="K2635">
        <v>1396293</v>
      </c>
      <c r="L2635">
        <v>2.4</v>
      </c>
      <c r="M2635">
        <v>0.27900000000000003</v>
      </c>
    </row>
    <row r="2636" spans="1:13" x14ac:dyDescent="0.2">
      <c r="A2636" t="s">
        <v>370</v>
      </c>
      <c r="B2636" t="s">
        <v>61</v>
      </c>
      <c r="C2636">
        <v>28</v>
      </c>
      <c r="D2636">
        <v>14.61</v>
      </c>
      <c r="E2636">
        <f t="shared" si="41"/>
        <v>14.61</v>
      </c>
      <c r="F2636">
        <v>3271</v>
      </c>
      <c r="G2636">
        <v>3328</v>
      </c>
      <c r="H2636">
        <v>3339</v>
      </c>
      <c r="I2636" t="s">
        <v>77</v>
      </c>
      <c r="J2636">
        <v>96177</v>
      </c>
      <c r="K2636">
        <v>3096045</v>
      </c>
      <c r="L2636">
        <v>5.31</v>
      </c>
      <c r="M2636">
        <v>0.61899999999999999</v>
      </c>
    </row>
    <row r="2637" spans="1:13" x14ac:dyDescent="0.2">
      <c r="A2637" t="s">
        <v>370</v>
      </c>
      <c r="B2637" t="s">
        <v>62</v>
      </c>
      <c r="C2637">
        <v>29</v>
      </c>
      <c r="D2637">
        <v>14.709</v>
      </c>
      <c r="E2637">
        <f t="shared" si="41"/>
        <v>14.71</v>
      </c>
      <c r="F2637">
        <v>3339</v>
      </c>
      <c r="G2637">
        <v>3359</v>
      </c>
      <c r="H2637">
        <v>3431</v>
      </c>
      <c r="I2637" t="s">
        <v>34</v>
      </c>
      <c r="J2637">
        <v>253313</v>
      </c>
      <c r="K2637">
        <v>15950170</v>
      </c>
      <c r="L2637">
        <v>27.37</v>
      </c>
      <c r="M2637">
        <v>3.19</v>
      </c>
    </row>
    <row r="2638" spans="1:13" x14ac:dyDescent="0.2">
      <c r="A2638" t="s">
        <v>370</v>
      </c>
      <c r="B2638" t="s">
        <v>63</v>
      </c>
      <c r="C2638">
        <v>30</v>
      </c>
      <c r="D2638">
        <v>15.081</v>
      </c>
      <c r="E2638">
        <f t="shared" si="41"/>
        <v>15.08</v>
      </c>
      <c r="F2638">
        <v>3450</v>
      </c>
      <c r="G2638">
        <v>3477</v>
      </c>
      <c r="H2638">
        <v>3486</v>
      </c>
      <c r="I2638" t="s">
        <v>34</v>
      </c>
      <c r="J2638">
        <v>50063</v>
      </c>
      <c r="K2638">
        <v>2503961</v>
      </c>
      <c r="L2638">
        <v>4.3</v>
      </c>
      <c r="M2638">
        <v>0.501</v>
      </c>
    </row>
    <row r="2639" spans="1:13" x14ac:dyDescent="0.2">
      <c r="A2639" t="s">
        <v>370</v>
      </c>
      <c r="B2639" t="s">
        <v>65</v>
      </c>
      <c r="C2639">
        <v>31</v>
      </c>
      <c r="D2639">
        <v>15.205</v>
      </c>
      <c r="E2639">
        <f t="shared" si="41"/>
        <v>15.21</v>
      </c>
      <c r="F2639">
        <v>3486</v>
      </c>
      <c r="G2639">
        <v>3516</v>
      </c>
      <c r="H2639">
        <v>3540</v>
      </c>
      <c r="I2639" t="s">
        <v>53</v>
      </c>
      <c r="J2639">
        <v>140292</v>
      </c>
      <c r="K2639">
        <v>7401109</v>
      </c>
      <c r="L2639">
        <v>12.7</v>
      </c>
      <c r="M2639">
        <v>1.48</v>
      </c>
    </row>
    <row r="2640" spans="1:13" x14ac:dyDescent="0.2">
      <c r="A2640" t="s">
        <v>370</v>
      </c>
      <c r="B2640" t="s">
        <v>66</v>
      </c>
      <c r="C2640">
        <v>32</v>
      </c>
      <c r="D2640">
        <v>15.401</v>
      </c>
      <c r="E2640">
        <f t="shared" si="41"/>
        <v>15.4</v>
      </c>
      <c r="F2640">
        <v>3564</v>
      </c>
      <c r="G2640">
        <v>3578</v>
      </c>
      <c r="H2640">
        <v>3605</v>
      </c>
      <c r="I2640" t="s">
        <v>134</v>
      </c>
      <c r="J2640">
        <v>108731</v>
      </c>
      <c r="K2640">
        <v>3601886</v>
      </c>
      <c r="L2640">
        <v>6.18</v>
      </c>
      <c r="M2640">
        <v>0.72</v>
      </c>
    </row>
    <row r="2641" spans="1:13" x14ac:dyDescent="0.2">
      <c r="A2641" t="s">
        <v>370</v>
      </c>
      <c r="B2641" t="s">
        <v>68</v>
      </c>
      <c r="C2641">
        <v>33</v>
      </c>
      <c r="D2641">
        <v>15.558999999999999</v>
      </c>
      <c r="E2641">
        <f t="shared" si="41"/>
        <v>15.56</v>
      </c>
      <c r="F2641">
        <v>3605</v>
      </c>
      <c r="G2641">
        <v>3628</v>
      </c>
      <c r="H2641">
        <v>3652</v>
      </c>
      <c r="I2641" t="s">
        <v>134</v>
      </c>
      <c r="J2641">
        <v>320518</v>
      </c>
      <c r="K2641">
        <v>11110403</v>
      </c>
      <c r="L2641">
        <v>19.059999999999999</v>
      </c>
      <c r="M2641">
        <v>2.222</v>
      </c>
    </row>
    <row r="2642" spans="1:13" x14ac:dyDescent="0.2">
      <c r="A2642" t="s">
        <v>370</v>
      </c>
      <c r="B2642" t="s">
        <v>69</v>
      </c>
      <c r="C2642">
        <v>34</v>
      </c>
      <c r="D2642">
        <v>15.647</v>
      </c>
      <c r="E2642">
        <f t="shared" si="41"/>
        <v>15.65</v>
      </c>
      <c r="F2642">
        <v>3652</v>
      </c>
      <c r="G2642">
        <v>3656</v>
      </c>
      <c r="H2642">
        <v>3677</v>
      </c>
      <c r="I2642" t="s">
        <v>134</v>
      </c>
      <c r="J2642">
        <v>57859</v>
      </c>
      <c r="K2642">
        <v>1922771</v>
      </c>
      <c r="L2642">
        <v>3.3</v>
      </c>
      <c r="M2642">
        <v>0.38500000000000001</v>
      </c>
    </row>
    <row r="2643" spans="1:13" x14ac:dyDescent="0.2">
      <c r="A2643" t="s">
        <v>370</v>
      </c>
      <c r="B2643" t="s">
        <v>70</v>
      </c>
      <c r="C2643">
        <v>35</v>
      </c>
      <c r="D2643">
        <v>15.773999999999999</v>
      </c>
      <c r="E2643">
        <f t="shared" si="41"/>
        <v>15.77</v>
      </c>
      <c r="F2643">
        <v>3677</v>
      </c>
      <c r="G2643">
        <v>3696</v>
      </c>
      <c r="H2643">
        <v>3712</v>
      </c>
      <c r="I2643" t="s">
        <v>51</v>
      </c>
      <c r="J2643">
        <v>160740</v>
      </c>
      <c r="K2643">
        <v>5460408</v>
      </c>
      <c r="L2643">
        <v>9.3699999999999992</v>
      </c>
      <c r="M2643">
        <v>1.0920000000000001</v>
      </c>
    </row>
    <row r="2644" spans="1:13" x14ac:dyDescent="0.2">
      <c r="A2644" t="s">
        <v>370</v>
      </c>
      <c r="B2644" t="s">
        <v>71</v>
      </c>
      <c r="C2644">
        <v>36</v>
      </c>
      <c r="D2644">
        <v>15.874000000000001</v>
      </c>
      <c r="E2644">
        <f t="shared" si="41"/>
        <v>15.87</v>
      </c>
      <c r="F2644">
        <v>3712</v>
      </c>
      <c r="G2644">
        <v>3728</v>
      </c>
      <c r="H2644">
        <v>3789</v>
      </c>
      <c r="I2644" t="s">
        <v>73</v>
      </c>
      <c r="J2644">
        <v>67948</v>
      </c>
      <c r="K2644">
        <v>3962217</v>
      </c>
      <c r="L2644">
        <v>6.8</v>
      </c>
      <c r="M2644">
        <v>0.79200000000000004</v>
      </c>
    </row>
    <row r="2645" spans="1:13" x14ac:dyDescent="0.2">
      <c r="A2645" t="s">
        <v>370</v>
      </c>
      <c r="B2645" t="s">
        <v>72</v>
      </c>
      <c r="C2645">
        <v>37</v>
      </c>
      <c r="D2645">
        <v>17.244</v>
      </c>
      <c r="E2645">
        <f t="shared" si="41"/>
        <v>17.239999999999998</v>
      </c>
      <c r="F2645">
        <v>4130</v>
      </c>
      <c r="G2645">
        <v>4161</v>
      </c>
      <c r="H2645">
        <v>4197</v>
      </c>
      <c r="I2645" t="s">
        <v>64</v>
      </c>
      <c r="J2645">
        <v>29866</v>
      </c>
      <c r="K2645">
        <v>2246304</v>
      </c>
      <c r="L2645">
        <v>3.85</v>
      </c>
      <c r="M2645">
        <v>0.44900000000000001</v>
      </c>
    </row>
    <row r="2646" spans="1:13" x14ac:dyDescent="0.2">
      <c r="A2646" t="s">
        <v>370</v>
      </c>
      <c r="B2646" t="s">
        <v>74</v>
      </c>
      <c r="C2646">
        <v>38</v>
      </c>
      <c r="D2646">
        <v>17.443000000000001</v>
      </c>
      <c r="E2646">
        <f t="shared" si="41"/>
        <v>17.440000000000001</v>
      </c>
      <c r="F2646">
        <v>4197</v>
      </c>
      <c r="G2646">
        <v>4224</v>
      </c>
      <c r="H2646">
        <v>4288</v>
      </c>
      <c r="I2646" t="s">
        <v>53</v>
      </c>
      <c r="J2646">
        <v>247384</v>
      </c>
      <c r="K2646">
        <v>16472352</v>
      </c>
      <c r="L2646">
        <v>28.26</v>
      </c>
      <c r="M2646">
        <v>3.294</v>
      </c>
    </row>
    <row r="2647" spans="1:13" x14ac:dyDescent="0.2">
      <c r="A2647" t="s">
        <v>370</v>
      </c>
      <c r="B2647" t="s">
        <v>75</v>
      </c>
      <c r="C2647">
        <v>39</v>
      </c>
      <c r="D2647">
        <v>17.742999999999999</v>
      </c>
      <c r="E2647">
        <f t="shared" si="41"/>
        <v>17.739999999999998</v>
      </c>
      <c r="F2647">
        <v>4288</v>
      </c>
      <c r="G2647">
        <v>4319</v>
      </c>
      <c r="H2647">
        <v>4346</v>
      </c>
      <c r="I2647" t="s">
        <v>53</v>
      </c>
      <c r="J2647">
        <v>62943</v>
      </c>
      <c r="K2647">
        <v>4792349</v>
      </c>
      <c r="L2647">
        <v>8.2200000000000006</v>
      </c>
      <c r="M2647">
        <v>0.95799999999999996</v>
      </c>
    </row>
    <row r="2648" spans="1:13" x14ac:dyDescent="0.2">
      <c r="A2648" t="s">
        <v>370</v>
      </c>
      <c r="B2648" t="s">
        <v>76</v>
      </c>
      <c r="C2648">
        <v>40</v>
      </c>
      <c r="D2648">
        <v>17.899000000000001</v>
      </c>
      <c r="E2648">
        <f t="shared" si="41"/>
        <v>17.899999999999999</v>
      </c>
      <c r="F2648">
        <v>4346</v>
      </c>
      <c r="G2648">
        <v>4368</v>
      </c>
      <c r="H2648">
        <v>4382</v>
      </c>
      <c r="I2648" t="s">
        <v>107</v>
      </c>
      <c r="J2648">
        <v>54975</v>
      </c>
      <c r="K2648">
        <v>2862853</v>
      </c>
      <c r="L2648">
        <v>4.91</v>
      </c>
      <c r="M2648">
        <v>0.57199999999999995</v>
      </c>
    </row>
    <row r="2649" spans="1:13" x14ac:dyDescent="0.2">
      <c r="A2649" t="s">
        <v>370</v>
      </c>
      <c r="B2649" t="s">
        <v>78</v>
      </c>
      <c r="C2649">
        <v>41</v>
      </c>
      <c r="D2649">
        <v>17.978999999999999</v>
      </c>
      <c r="E2649">
        <f t="shared" si="41"/>
        <v>17.98</v>
      </c>
      <c r="F2649">
        <v>4382</v>
      </c>
      <c r="G2649">
        <v>4393</v>
      </c>
      <c r="H2649">
        <v>4403</v>
      </c>
      <c r="I2649" t="s">
        <v>107</v>
      </c>
      <c r="J2649">
        <v>52975</v>
      </c>
      <c r="K2649">
        <v>1726052</v>
      </c>
      <c r="L2649">
        <v>2.96</v>
      </c>
      <c r="M2649">
        <v>0.34499999999999997</v>
      </c>
    </row>
    <row r="2650" spans="1:13" x14ac:dyDescent="0.2">
      <c r="A2650" t="s">
        <v>370</v>
      </c>
      <c r="B2650" t="s">
        <v>79</v>
      </c>
      <c r="C2650">
        <v>42</v>
      </c>
      <c r="D2650">
        <v>18.044</v>
      </c>
      <c r="E2650">
        <f t="shared" si="41"/>
        <v>18.04</v>
      </c>
      <c r="F2650">
        <v>4403</v>
      </c>
      <c r="G2650">
        <v>4414</v>
      </c>
      <c r="H2650">
        <v>4446</v>
      </c>
      <c r="I2650" t="s">
        <v>107</v>
      </c>
      <c r="J2650">
        <v>69889</v>
      </c>
      <c r="K2650">
        <v>3949119</v>
      </c>
      <c r="L2650">
        <v>6.78</v>
      </c>
      <c r="M2650">
        <v>0.79</v>
      </c>
    </row>
    <row r="2651" spans="1:13" x14ac:dyDescent="0.2">
      <c r="A2651" t="s">
        <v>370</v>
      </c>
      <c r="B2651" t="s">
        <v>80</v>
      </c>
      <c r="C2651">
        <v>43</v>
      </c>
      <c r="D2651">
        <v>18.209</v>
      </c>
      <c r="E2651">
        <f t="shared" si="41"/>
        <v>18.21</v>
      </c>
      <c r="F2651">
        <v>4446</v>
      </c>
      <c r="G2651">
        <v>4466</v>
      </c>
      <c r="H2651">
        <v>4505</v>
      </c>
      <c r="I2651" t="s">
        <v>107</v>
      </c>
      <c r="J2651">
        <v>104796</v>
      </c>
      <c r="K2651">
        <v>4376117</v>
      </c>
      <c r="L2651">
        <v>7.51</v>
      </c>
      <c r="M2651">
        <v>0.875</v>
      </c>
    </row>
    <row r="2652" spans="1:13" x14ac:dyDescent="0.2">
      <c r="A2652" t="s">
        <v>370</v>
      </c>
      <c r="B2652" t="s">
        <v>81</v>
      </c>
      <c r="C2652">
        <v>44</v>
      </c>
      <c r="D2652">
        <v>18.405000000000001</v>
      </c>
      <c r="E2652">
        <f t="shared" si="41"/>
        <v>18.41</v>
      </c>
      <c r="F2652">
        <v>4505</v>
      </c>
      <c r="G2652">
        <v>4528</v>
      </c>
      <c r="H2652">
        <v>4548</v>
      </c>
      <c r="I2652" t="s">
        <v>107</v>
      </c>
      <c r="J2652">
        <v>88535</v>
      </c>
      <c r="K2652">
        <v>4656528</v>
      </c>
      <c r="L2652">
        <v>7.99</v>
      </c>
      <c r="M2652">
        <v>0.93100000000000005</v>
      </c>
    </row>
    <row r="2653" spans="1:13" x14ac:dyDescent="0.2">
      <c r="A2653" t="s">
        <v>370</v>
      </c>
      <c r="B2653" t="s">
        <v>82</v>
      </c>
      <c r="C2653">
        <v>45</v>
      </c>
      <c r="D2653">
        <v>18.513000000000002</v>
      </c>
      <c r="E2653">
        <f t="shared" si="41"/>
        <v>18.510000000000002</v>
      </c>
      <c r="F2653">
        <v>4548</v>
      </c>
      <c r="G2653">
        <v>4562</v>
      </c>
      <c r="H2653">
        <v>4627</v>
      </c>
      <c r="I2653" t="s">
        <v>53</v>
      </c>
      <c r="J2653">
        <v>1468311</v>
      </c>
      <c r="K2653">
        <v>42227824</v>
      </c>
      <c r="L2653">
        <v>72.459999999999994</v>
      </c>
      <c r="M2653">
        <v>8.4440000000000008</v>
      </c>
    </row>
    <row r="2654" spans="1:13" x14ac:dyDescent="0.2">
      <c r="A2654" t="s">
        <v>370</v>
      </c>
      <c r="B2654" t="s">
        <v>84</v>
      </c>
      <c r="C2654">
        <v>46</v>
      </c>
      <c r="D2654">
        <v>18.777000000000001</v>
      </c>
      <c r="E2654">
        <f t="shared" si="41"/>
        <v>18.78</v>
      </c>
      <c r="F2654">
        <v>4627</v>
      </c>
      <c r="G2654">
        <v>4646</v>
      </c>
      <c r="H2654">
        <v>4669</v>
      </c>
      <c r="I2654" t="s">
        <v>53</v>
      </c>
      <c r="J2654">
        <v>92150</v>
      </c>
      <c r="K2654">
        <v>3306427</v>
      </c>
      <c r="L2654">
        <v>5.67</v>
      </c>
      <c r="M2654">
        <v>0.66100000000000003</v>
      </c>
    </row>
    <row r="2655" spans="1:13" x14ac:dyDescent="0.2">
      <c r="A2655" t="s">
        <v>370</v>
      </c>
      <c r="B2655" t="s">
        <v>85</v>
      </c>
      <c r="C2655">
        <v>47</v>
      </c>
      <c r="D2655">
        <v>18.901</v>
      </c>
      <c r="E2655">
        <f t="shared" si="41"/>
        <v>18.899999999999999</v>
      </c>
      <c r="F2655">
        <v>4669</v>
      </c>
      <c r="G2655">
        <v>4685</v>
      </c>
      <c r="H2655">
        <v>4711</v>
      </c>
      <c r="I2655" t="s">
        <v>53</v>
      </c>
      <c r="J2655">
        <v>45814</v>
      </c>
      <c r="K2655">
        <v>1492945</v>
      </c>
      <c r="L2655">
        <v>2.56</v>
      </c>
      <c r="M2655">
        <v>0.29899999999999999</v>
      </c>
    </row>
    <row r="2656" spans="1:13" x14ac:dyDescent="0.2">
      <c r="A2656" t="s">
        <v>370</v>
      </c>
      <c r="B2656" t="s">
        <v>86</v>
      </c>
      <c r="C2656">
        <v>48</v>
      </c>
      <c r="D2656">
        <v>19.026</v>
      </c>
      <c r="E2656">
        <f t="shared" si="41"/>
        <v>19.03</v>
      </c>
      <c r="F2656">
        <v>4711</v>
      </c>
      <c r="G2656">
        <v>4725</v>
      </c>
      <c r="H2656">
        <v>4736</v>
      </c>
      <c r="I2656" t="s">
        <v>53</v>
      </c>
      <c r="J2656">
        <v>35617</v>
      </c>
      <c r="K2656">
        <v>917304</v>
      </c>
      <c r="L2656">
        <v>1.57</v>
      </c>
      <c r="M2656">
        <v>0.183</v>
      </c>
    </row>
    <row r="2657" spans="1:13" x14ac:dyDescent="0.2">
      <c r="A2657" t="s">
        <v>370</v>
      </c>
      <c r="B2657" t="s">
        <v>88</v>
      </c>
      <c r="C2657">
        <v>49</v>
      </c>
      <c r="D2657">
        <v>19.111999999999998</v>
      </c>
      <c r="E2657">
        <f t="shared" si="41"/>
        <v>19.11</v>
      </c>
      <c r="F2657">
        <v>4736</v>
      </c>
      <c r="G2657">
        <v>4752</v>
      </c>
      <c r="H2657">
        <v>4770</v>
      </c>
      <c r="I2657" t="s">
        <v>53</v>
      </c>
      <c r="J2657">
        <v>57872</v>
      </c>
      <c r="K2657">
        <v>1826611</v>
      </c>
      <c r="L2657">
        <v>3.13</v>
      </c>
      <c r="M2657">
        <v>0.36499999999999999</v>
      </c>
    </row>
    <row r="2658" spans="1:13" x14ac:dyDescent="0.2">
      <c r="A2658" t="s">
        <v>370</v>
      </c>
      <c r="B2658" t="s">
        <v>89</v>
      </c>
      <c r="C2658">
        <v>50</v>
      </c>
      <c r="D2658">
        <v>19.777999999999999</v>
      </c>
      <c r="E2658">
        <f t="shared" si="41"/>
        <v>19.78</v>
      </c>
      <c r="F2658">
        <v>4929</v>
      </c>
      <c r="G2658">
        <v>4962</v>
      </c>
      <c r="H2658">
        <v>4985</v>
      </c>
      <c r="I2658" t="s">
        <v>67</v>
      </c>
      <c r="J2658">
        <v>57512</v>
      </c>
      <c r="K2658">
        <v>1606613</v>
      </c>
      <c r="L2658">
        <v>2.76</v>
      </c>
      <c r="M2658">
        <v>0.32100000000000001</v>
      </c>
    </row>
    <row r="2659" spans="1:13" x14ac:dyDescent="0.2">
      <c r="A2659" t="s">
        <v>370</v>
      </c>
      <c r="B2659" t="s">
        <v>90</v>
      </c>
      <c r="C2659">
        <v>51</v>
      </c>
      <c r="D2659">
        <v>20.05</v>
      </c>
      <c r="E2659">
        <f t="shared" si="41"/>
        <v>20.05</v>
      </c>
      <c r="F2659">
        <v>5034</v>
      </c>
      <c r="G2659">
        <v>5048</v>
      </c>
      <c r="H2659">
        <v>5058</v>
      </c>
      <c r="I2659" t="s">
        <v>48</v>
      </c>
      <c r="J2659">
        <v>47089</v>
      </c>
      <c r="K2659">
        <v>1430548</v>
      </c>
      <c r="L2659">
        <v>2.4500000000000002</v>
      </c>
      <c r="M2659">
        <v>0.28599999999999998</v>
      </c>
    </row>
    <row r="2660" spans="1:13" x14ac:dyDescent="0.2">
      <c r="A2660" t="s">
        <v>370</v>
      </c>
      <c r="B2660" t="s">
        <v>92</v>
      </c>
      <c r="C2660">
        <v>52</v>
      </c>
      <c r="D2660">
        <v>20.116</v>
      </c>
      <c r="E2660">
        <f t="shared" si="41"/>
        <v>20.12</v>
      </c>
      <c r="F2660">
        <v>5058</v>
      </c>
      <c r="G2660">
        <v>5069</v>
      </c>
      <c r="H2660">
        <v>5113</v>
      </c>
      <c r="I2660" t="s">
        <v>48</v>
      </c>
      <c r="J2660">
        <v>75938</v>
      </c>
      <c r="K2660">
        <v>4860096</v>
      </c>
      <c r="L2660">
        <v>8.34</v>
      </c>
      <c r="M2660">
        <v>0.97199999999999998</v>
      </c>
    </row>
    <row r="2661" spans="1:13" x14ac:dyDescent="0.2">
      <c r="A2661" t="s">
        <v>370</v>
      </c>
      <c r="B2661" t="s">
        <v>94</v>
      </c>
      <c r="C2661">
        <v>53</v>
      </c>
      <c r="D2661">
        <v>20.317</v>
      </c>
      <c r="E2661">
        <f t="shared" si="41"/>
        <v>20.32</v>
      </c>
      <c r="F2661">
        <v>5113</v>
      </c>
      <c r="G2661">
        <v>5133</v>
      </c>
      <c r="H2661">
        <v>5196</v>
      </c>
      <c r="I2661" t="s">
        <v>140</v>
      </c>
      <c r="J2661">
        <v>267045</v>
      </c>
      <c r="K2661">
        <v>9239107</v>
      </c>
      <c r="L2661">
        <v>15.85</v>
      </c>
      <c r="M2661">
        <v>1.8480000000000001</v>
      </c>
    </row>
    <row r="2662" spans="1:13" x14ac:dyDescent="0.2">
      <c r="A2662" t="s">
        <v>370</v>
      </c>
      <c r="B2662" t="s">
        <v>95</v>
      </c>
      <c r="C2662">
        <v>54</v>
      </c>
      <c r="D2662">
        <v>20.637</v>
      </c>
      <c r="E2662">
        <f t="shared" si="41"/>
        <v>20.64</v>
      </c>
      <c r="F2662">
        <v>5196</v>
      </c>
      <c r="G2662">
        <v>5234</v>
      </c>
      <c r="H2662">
        <v>5247</v>
      </c>
      <c r="I2662" t="s">
        <v>58</v>
      </c>
      <c r="J2662">
        <v>69144</v>
      </c>
      <c r="K2662">
        <v>2424229</v>
      </c>
      <c r="L2662">
        <v>4.16</v>
      </c>
      <c r="M2662">
        <v>0.48499999999999999</v>
      </c>
    </row>
    <row r="2663" spans="1:13" x14ac:dyDescent="0.2">
      <c r="A2663" t="s">
        <v>370</v>
      </c>
      <c r="B2663" t="s">
        <v>96</v>
      </c>
      <c r="C2663">
        <v>55</v>
      </c>
      <c r="D2663">
        <v>20.719000000000001</v>
      </c>
      <c r="E2663">
        <f t="shared" si="41"/>
        <v>20.72</v>
      </c>
      <c r="F2663">
        <v>5247</v>
      </c>
      <c r="G2663">
        <v>5260</v>
      </c>
      <c r="H2663">
        <v>5285</v>
      </c>
      <c r="I2663" t="s">
        <v>48</v>
      </c>
      <c r="J2663">
        <v>82997</v>
      </c>
      <c r="K2663">
        <v>3001417</v>
      </c>
      <c r="L2663">
        <v>5.15</v>
      </c>
      <c r="M2663">
        <v>0.6</v>
      </c>
    </row>
    <row r="2664" spans="1:13" x14ac:dyDescent="0.2">
      <c r="A2664" t="s">
        <v>370</v>
      </c>
      <c r="B2664" t="s">
        <v>98</v>
      </c>
      <c r="C2664">
        <v>56</v>
      </c>
      <c r="D2664">
        <v>20.844000000000001</v>
      </c>
      <c r="E2664">
        <f t="shared" si="41"/>
        <v>20.84</v>
      </c>
      <c r="F2664">
        <v>5285</v>
      </c>
      <c r="G2664">
        <v>5299</v>
      </c>
      <c r="H2664">
        <v>5319</v>
      </c>
      <c r="I2664" t="s">
        <v>48</v>
      </c>
      <c r="J2664">
        <v>137826</v>
      </c>
      <c r="K2664">
        <v>3811714</v>
      </c>
      <c r="L2664">
        <v>6.54</v>
      </c>
      <c r="M2664">
        <v>0.76200000000000001</v>
      </c>
    </row>
    <row r="2665" spans="1:13" x14ac:dyDescent="0.2">
      <c r="A2665" t="s">
        <v>370</v>
      </c>
      <c r="B2665" t="s">
        <v>99</v>
      </c>
      <c r="C2665">
        <v>57</v>
      </c>
      <c r="D2665">
        <v>21.065999999999999</v>
      </c>
      <c r="E2665">
        <f t="shared" si="41"/>
        <v>21.07</v>
      </c>
      <c r="F2665">
        <v>5353</v>
      </c>
      <c r="G2665">
        <v>5370</v>
      </c>
      <c r="H2665">
        <v>5413</v>
      </c>
      <c r="I2665" t="s">
        <v>48</v>
      </c>
      <c r="J2665">
        <v>157923</v>
      </c>
      <c r="K2665">
        <v>6907819</v>
      </c>
      <c r="L2665">
        <v>11.85</v>
      </c>
      <c r="M2665">
        <v>1.381</v>
      </c>
    </row>
    <row r="2666" spans="1:13" x14ac:dyDescent="0.2">
      <c r="A2666" t="s">
        <v>370</v>
      </c>
      <c r="B2666" t="s">
        <v>101</v>
      </c>
      <c r="C2666">
        <v>58</v>
      </c>
      <c r="D2666">
        <v>21.274999999999999</v>
      </c>
      <c r="E2666">
        <f t="shared" si="41"/>
        <v>21.28</v>
      </c>
      <c r="F2666">
        <v>5413</v>
      </c>
      <c r="G2666">
        <v>5436</v>
      </c>
      <c r="H2666">
        <v>5493</v>
      </c>
      <c r="I2666" t="s">
        <v>44</v>
      </c>
      <c r="J2666">
        <v>305333</v>
      </c>
      <c r="K2666">
        <v>13457815</v>
      </c>
      <c r="L2666">
        <v>23.09</v>
      </c>
      <c r="M2666">
        <v>2.6909999999999998</v>
      </c>
    </row>
    <row r="2667" spans="1:13" x14ac:dyDescent="0.2">
      <c r="A2667" t="s">
        <v>370</v>
      </c>
      <c r="B2667" t="s">
        <v>102</v>
      </c>
      <c r="C2667">
        <v>59</v>
      </c>
      <c r="D2667">
        <v>21.786000000000001</v>
      </c>
      <c r="E2667">
        <f t="shared" si="41"/>
        <v>21.79</v>
      </c>
      <c r="F2667">
        <v>5581</v>
      </c>
      <c r="G2667">
        <v>5597</v>
      </c>
      <c r="H2667">
        <v>5623</v>
      </c>
      <c r="I2667" t="s">
        <v>83</v>
      </c>
      <c r="J2667">
        <v>70491</v>
      </c>
      <c r="K2667">
        <v>2130935</v>
      </c>
      <c r="L2667">
        <v>3.66</v>
      </c>
      <c r="M2667">
        <v>0.42599999999999999</v>
      </c>
    </row>
    <row r="2668" spans="1:13" x14ac:dyDescent="0.2">
      <c r="A2668" t="s">
        <v>370</v>
      </c>
      <c r="B2668" t="s">
        <v>103</v>
      </c>
      <c r="C2668">
        <v>60</v>
      </c>
      <c r="D2668">
        <v>22.702999999999999</v>
      </c>
      <c r="E2668">
        <f t="shared" si="41"/>
        <v>22.7</v>
      </c>
      <c r="F2668">
        <v>5833</v>
      </c>
      <c r="G2668">
        <v>5887</v>
      </c>
      <c r="H2668">
        <v>5918</v>
      </c>
      <c r="I2668" t="s">
        <v>44</v>
      </c>
      <c r="J2668">
        <v>190831</v>
      </c>
      <c r="K2668">
        <v>10277642</v>
      </c>
      <c r="L2668">
        <v>17.64</v>
      </c>
      <c r="M2668">
        <v>2.0550000000000002</v>
      </c>
    </row>
    <row r="2669" spans="1:13" x14ac:dyDescent="0.2">
      <c r="A2669" t="s">
        <v>370</v>
      </c>
      <c r="B2669" t="s">
        <v>104</v>
      </c>
      <c r="C2669">
        <v>61</v>
      </c>
      <c r="D2669">
        <v>22.838999999999999</v>
      </c>
      <c r="E2669">
        <f t="shared" si="41"/>
        <v>22.84</v>
      </c>
      <c r="F2669">
        <v>5918</v>
      </c>
      <c r="G2669">
        <v>5930</v>
      </c>
      <c r="H2669">
        <v>5970</v>
      </c>
      <c r="I2669" t="s">
        <v>44</v>
      </c>
      <c r="J2669">
        <v>104046</v>
      </c>
      <c r="K2669">
        <v>5479534</v>
      </c>
      <c r="L2669">
        <v>9.4</v>
      </c>
      <c r="M2669">
        <v>1.0960000000000001</v>
      </c>
    </row>
    <row r="2670" spans="1:13" x14ac:dyDescent="0.2">
      <c r="A2670" t="s">
        <v>370</v>
      </c>
      <c r="B2670" t="s">
        <v>105</v>
      </c>
      <c r="C2670">
        <v>62</v>
      </c>
      <c r="D2670">
        <v>23.033999999999999</v>
      </c>
      <c r="E2670">
        <f t="shared" si="41"/>
        <v>23.03</v>
      </c>
      <c r="F2670">
        <v>5970</v>
      </c>
      <c r="G2670">
        <v>5992</v>
      </c>
      <c r="H2670">
        <v>6006</v>
      </c>
      <c r="I2670" t="s">
        <v>44</v>
      </c>
      <c r="J2670">
        <v>64367</v>
      </c>
      <c r="K2670">
        <v>2618012</v>
      </c>
      <c r="L2670">
        <v>4.49</v>
      </c>
      <c r="M2670">
        <v>0.52400000000000002</v>
      </c>
    </row>
    <row r="2671" spans="1:13" x14ac:dyDescent="0.2">
      <c r="A2671" t="s">
        <v>370</v>
      </c>
      <c r="B2671" t="s">
        <v>106</v>
      </c>
      <c r="C2671">
        <v>63</v>
      </c>
      <c r="D2671">
        <v>23.135999999999999</v>
      </c>
      <c r="E2671">
        <f t="shared" si="41"/>
        <v>23.14</v>
      </c>
      <c r="F2671">
        <v>6006</v>
      </c>
      <c r="G2671">
        <v>6024</v>
      </c>
      <c r="H2671">
        <v>6043</v>
      </c>
      <c r="I2671" t="s">
        <v>44</v>
      </c>
      <c r="J2671">
        <v>56131</v>
      </c>
      <c r="K2671">
        <v>2494810</v>
      </c>
      <c r="L2671">
        <v>4.28</v>
      </c>
      <c r="M2671">
        <v>0.499</v>
      </c>
    </row>
    <row r="2672" spans="1:13" x14ac:dyDescent="0.2">
      <c r="A2672" t="s">
        <v>370</v>
      </c>
      <c r="B2672" t="s">
        <v>108</v>
      </c>
      <c r="C2672">
        <v>64</v>
      </c>
      <c r="D2672">
        <v>23.248999999999999</v>
      </c>
      <c r="E2672">
        <f t="shared" si="41"/>
        <v>23.25</v>
      </c>
      <c r="F2672">
        <v>6043</v>
      </c>
      <c r="G2672">
        <v>6060</v>
      </c>
      <c r="H2672">
        <v>6068</v>
      </c>
      <c r="I2672" t="s">
        <v>44</v>
      </c>
      <c r="J2672">
        <v>39575</v>
      </c>
      <c r="K2672">
        <v>1270890</v>
      </c>
      <c r="L2672">
        <v>2.1800000000000002</v>
      </c>
      <c r="M2672">
        <v>0.254</v>
      </c>
    </row>
    <row r="2673" spans="1:13" x14ac:dyDescent="0.2">
      <c r="A2673" t="s">
        <v>370</v>
      </c>
      <c r="B2673" t="s">
        <v>109</v>
      </c>
      <c r="C2673">
        <v>65</v>
      </c>
      <c r="D2673">
        <v>23.327999999999999</v>
      </c>
      <c r="E2673">
        <f t="shared" si="41"/>
        <v>23.33</v>
      </c>
      <c r="F2673">
        <v>6068</v>
      </c>
      <c r="G2673">
        <v>6085</v>
      </c>
      <c r="H2673">
        <v>6115</v>
      </c>
      <c r="I2673" t="s">
        <v>44</v>
      </c>
      <c r="J2673">
        <v>149179</v>
      </c>
      <c r="K2673">
        <v>6054463</v>
      </c>
      <c r="L2673">
        <v>10.39</v>
      </c>
      <c r="M2673">
        <v>1.2110000000000001</v>
      </c>
    </row>
    <row r="2674" spans="1:13" x14ac:dyDescent="0.2">
      <c r="A2674" t="s">
        <v>370</v>
      </c>
      <c r="B2674" t="s">
        <v>111</v>
      </c>
      <c r="C2674">
        <v>66</v>
      </c>
      <c r="D2674">
        <v>23.585000000000001</v>
      </c>
      <c r="E2674">
        <f t="shared" si="41"/>
        <v>23.59</v>
      </c>
      <c r="F2674">
        <v>6149</v>
      </c>
      <c r="G2674">
        <v>6166</v>
      </c>
      <c r="H2674">
        <v>6185</v>
      </c>
      <c r="I2674" t="s">
        <v>44</v>
      </c>
      <c r="J2674">
        <v>59140</v>
      </c>
      <c r="K2674">
        <v>2553818</v>
      </c>
      <c r="L2674">
        <v>4.38</v>
      </c>
      <c r="M2674">
        <v>0.51100000000000001</v>
      </c>
    </row>
    <row r="2675" spans="1:13" x14ac:dyDescent="0.2">
      <c r="A2675" t="s">
        <v>370</v>
      </c>
      <c r="B2675" t="s">
        <v>112</v>
      </c>
      <c r="C2675">
        <v>67</v>
      </c>
      <c r="D2675">
        <v>23.678999999999998</v>
      </c>
      <c r="E2675">
        <f t="shared" si="41"/>
        <v>23.68</v>
      </c>
      <c r="F2675">
        <v>6185</v>
      </c>
      <c r="G2675">
        <v>6196</v>
      </c>
      <c r="H2675">
        <v>6229</v>
      </c>
      <c r="I2675" t="s">
        <v>44</v>
      </c>
      <c r="J2675">
        <v>44792</v>
      </c>
      <c r="K2675">
        <v>1869062</v>
      </c>
      <c r="L2675">
        <v>3.21</v>
      </c>
      <c r="M2675">
        <v>0.374</v>
      </c>
    </row>
    <row r="2676" spans="1:13" x14ac:dyDescent="0.2">
      <c r="A2676" t="s">
        <v>370</v>
      </c>
      <c r="B2676" t="s">
        <v>113</v>
      </c>
      <c r="C2676">
        <v>68</v>
      </c>
      <c r="D2676">
        <v>24.704000000000001</v>
      </c>
      <c r="E2676">
        <f t="shared" si="41"/>
        <v>24.7</v>
      </c>
      <c r="F2676">
        <v>6497</v>
      </c>
      <c r="G2676">
        <v>6520</v>
      </c>
      <c r="H2676">
        <v>6546</v>
      </c>
      <c r="I2676" t="s">
        <v>19</v>
      </c>
      <c r="J2676">
        <v>67657</v>
      </c>
      <c r="K2676">
        <v>2044769</v>
      </c>
      <c r="L2676">
        <v>3.51</v>
      </c>
      <c r="M2676">
        <v>0.40899999999999997</v>
      </c>
    </row>
    <row r="2677" spans="1:13" x14ac:dyDescent="0.2">
      <c r="A2677" t="s">
        <v>370</v>
      </c>
      <c r="B2677" t="s">
        <v>114</v>
      </c>
      <c r="C2677">
        <v>69</v>
      </c>
      <c r="D2677">
        <v>25.286999999999999</v>
      </c>
      <c r="E2677">
        <f t="shared" si="41"/>
        <v>25.29</v>
      </c>
      <c r="F2677">
        <v>6627</v>
      </c>
      <c r="G2677">
        <v>6705</v>
      </c>
      <c r="H2677">
        <v>6721</v>
      </c>
      <c r="I2677" t="s">
        <v>83</v>
      </c>
      <c r="J2677">
        <v>55715</v>
      </c>
      <c r="K2677">
        <v>2581962</v>
      </c>
      <c r="L2677">
        <v>4.43</v>
      </c>
      <c r="M2677">
        <v>0.51600000000000001</v>
      </c>
    </row>
    <row r="2678" spans="1:13" x14ac:dyDescent="0.2">
      <c r="A2678" t="s">
        <v>370</v>
      </c>
      <c r="B2678" t="s">
        <v>115</v>
      </c>
      <c r="C2678">
        <v>70</v>
      </c>
      <c r="D2678">
        <v>25.509</v>
      </c>
      <c r="E2678">
        <f t="shared" si="41"/>
        <v>25.51</v>
      </c>
      <c r="F2678">
        <v>6743</v>
      </c>
      <c r="G2678">
        <v>6775</v>
      </c>
      <c r="H2678">
        <v>6792</v>
      </c>
      <c r="I2678" t="s">
        <v>19</v>
      </c>
      <c r="J2678">
        <v>27145</v>
      </c>
      <c r="K2678">
        <v>861397</v>
      </c>
      <c r="L2678">
        <v>1.48</v>
      </c>
      <c r="M2678">
        <v>0.17199999999999999</v>
      </c>
    </row>
    <row r="2679" spans="1:13" x14ac:dyDescent="0.2">
      <c r="A2679" t="s">
        <v>370</v>
      </c>
      <c r="B2679" t="s">
        <v>116</v>
      </c>
      <c r="C2679">
        <v>71</v>
      </c>
      <c r="D2679">
        <v>25.63</v>
      </c>
      <c r="E2679">
        <f t="shared" si="41"/>
        <v>25.63</v>
      </c>
      <c r="F2679">
        <v>6792</v>
      </c>
      <c r="G2679">
        <v>6813</v>
      </c>
      <c r="H2679">
        <v>6818</v>
      </c>
      <c r="I2679" t="s">
        <v>53</v>
      </c>
      <c r="J2679">
        <v>113009</v>
      </c>
      <c r="K2679">
        <v>2709238</v>
      </c>
      <c r="L2679">
        <v>4.6500000000000004</v>
      </c>
      <c r="M2679">
        <v>0.54200000000000004</v>
      </c>
    </row>
    <row r="2680" spans="1:13" x14ac:dyDescent="0.2">
      <c r="A2680" t="s">
        <v>370</v>
      </c>
      <c r="B2680" t="s">
        <v>117</v>
      </c>
      <c r="C2680">
        <v>72</v>
      </c>
      <c r="D2680">
        <v>25.675999999999998</v>
      </c>
      <c r="E2680">
        <f t="shared" si="41"/>
        <v>25.68</v>
      </c>
      <c r="F2680">
        <v>6818</v>
      </c>
      <c r="G2680">
        <v>6828</v>
      </c>
      <c r="H2680">
        <v>6855</v>
      </c>
      <c r="I2680" t="s">
        <v>53</v>
      </c>
      <c r="J2680">
        <v>157158</v>
      </c>
      <c r="K2680">
        <v>5080389</v>
      </c>
      <c r="L2680">
        <v>8.7200000000000006</v>
      </c>
      <c r="M2680">
        <v>1.016</v>
      </c>
    </row>
    <row r="2681" spans="1:13" x14ac:dyDescent="0.2">
      <c r="A2681" t="s">
        <v>370</v>
      </c>
      <c r="B2681" t="s">
        <v>118</v>
      </c>
      <c r="C2681">
        <v>73</v>
      </c>
      <c r="D2681">
        <v>26.632000000000001</v>
      </c>
      <c r="E2681">
        <f t="shared" si="41"/>
        <v>26.63</v>
      </c>
      <c r="F2681">
        <v>7106</v>
      </c>
      <c r="G2681">
        <v>7130</v>
      </c>
      <c r="H2681">
        <v>7161</v>
      </c>
      <c r="I2681" t="s">
        <v>64</v>
      </c>
      <c r="J2681">
        <v>67815</v>
      </c>
      <c r="K2681">
        <v>2836062</v>
      </c>
      <c r="L2681">
        <v>4.87</v>
      </c>
      <c r="M2681">
        <v>0.56699999999999995</v>
      </c>
    </row>
    <row r="2682" spans="1:13" x14ac:dyDescent="0.2">
      <c r="A2682" t="s">
        <v>370</v>
      </c>
      <c r="B2682" t="s">
        <v>119</v>
      </c>
      <c r="C2682">
        <v>74</v>
      </c>
      <c r="D2682">
        <v>27.169</v>
      </c>
      <c r="E2682">
        <f t="shared" si="41"/>
        <v>27.17</v>
      </c>
      <c r="F2682">
        <v>7250</v>
      </c>
      <c r="G2682">
        <v>7300</v>
      </c>
      <c r="H2682">
        <v>7341</v>
      </c>
      <c r="I2682" t="s">
        <v>67</v>
      </c>
      <c r="J2682">
        <v>34769</v>
      </c>
      <c r="K2682">
        <v>1464223</v>
      </c>
      <c r="L2682">
        <v>2.5099999999999998</v>
      </c>
      <c r="M2682">
        <v>0.29299999999999998</v>
      </c>
    </row>
    <row r="2683" spans="1:13" x14ac:dyDescent="0.2">
      <c r="A2683" t="s">
        <v>370</v>
      </c>
      <c r="B2683" t="s">
        <v>120</v>
      </c>
      <c r="C2683">
        <v>75</v>
      </c>
      <c r="D2683">
        <v>27.908000000000001</v>
      </c>
      <c r="E2683">
        <f t="shared" si="41"/>
        <v>27.91</v>
      </c>
      <c r="F2683">
        <v>7511</v>
      </c>
      <c r="G2683">
        <v>7534</v>
      </c>
      <c r="H2683">
        <v>7585</v>
      </c>
      <c r="I2683" t="s">
        <v>55</v>
      </c>
      <c r="J2683">
        <v>79842</v>
      </c>
      <c r="K2683">
        <v>3174360</v>
      </c>
      <c r="L2683">
        <v>5.45</v>
      </c>
      <c r="M2683">
        <v>0.63500000000000001</v>
      </c>
    </row>
    <row r="2684" spans="1:13" x14ac:dyDescent="0.2">
      <c r="A2684" t="s">
        <v>370</v>
      </c>
      <c r="B2684" t="s">
        <v>121</v>
      </c>
      <c r="C2684">
        <v>76</v>
      </c>
      <c r="D2684">
        <v>30.03</v>
      </c>
      <c r="E2684">
        <f t="shared" si="41"/>
        <v>30.03</v>
      </c>
      <c r="F2684">
        <v>8172</v>
      </c>
      <c r="G2684">
        <v>8204</v>
      </c>
      <c r="H2684">
        <v>8217</v>
      </c>
      <c r="I2684" t="s">
        <v>67</v>
      </c>
      <c r="J2684">
        <v>28988</v>
      </c>
      <c r="K2684">
        <v>378603</v>
      </c>
      <c r="L2684">
        <v>0.65</v>
      </c>
      <c r="M2684">
        <v>7.5999999999999998E-2</v>
      </c>
    </row>
    <row r="2685" spans="1:13" x14ac:dyDescent="0.2">
      <c r="A2685" t="s">
        <v>370</v>
      </c>
      <c r="B2685" t="s">
        <v>122</v>
      </c>
      <c r="C2685">
        <v>77</v>
      </c>
      <c r="D2685">
        <v>30.960999999999999</v>
      </c>
      <c r="E2685">
        <f t="shared" si="41"/>
        <v>30.96</v>
      </c>
      <c r="F2685">
        <v>8448</v>
      </c>
      <c r="G2685">
        <v>8499</v>
      </c>
      <c r="H2685">
        <v>8536</v>
      </c>
      <c r="I2685" t="s">
        <v>138</v>
      </c>
      <c r="J2685">
        <v>35658</v>
      </c>
      <c r="K2685">
        <v>1687612</v>
      </c>
      <c r="L2685">
        <v>2.9</v>
      </c>
      <c r="M2685">
        <v>0.33700000000000002</v>
      </c>
    </row>
    <row r="2686" spans="1:13" x14ac:dyDescent="0.2">
      <c r="A2686" t="s">
        <v>370</v>
      </c>
      <c r="B2686" t="s">
        <v>123</v>
      </c>
      <c r="C2686">
        <v>78</v>
      </c>
      <c r="D2686">
        <v>31.254999999999999</v>
      </c>
      <c r="E2686">
        <f t="shared" si="41"/>
        <v>31.26</v>
      </c>
      <c r="F2686">
        <v>8577</v>
      </c>
      <c r="G2686">
        <v>8592</v>
      </c>
      <c r="H2686">
        <v>8620</v>
      </c>
      <c r="I2686" t="s">
        <v>138</v>
      </c>
      <c r="J2686">
        <v>34385</v>
      </c>
      <c r="K2686">
        <v>1195659</v>
      </c>
      <c r="L2686">
        <v>2.0499999999999998</v>
      </c>
      <c r="M2686">
        <v>0.23899999999999999</v>
      </c>
    </row>
    <row r="2687" spans="1:13" x14ac:dyDescent="0.2">
      <c r="A2687" t="s">
        <v>370</v>
      </c>
      <c r="B2687" t="s">
        <v>124</v>
      </c>
      <c r="C2687">
        <v>79</v>
      </c>
      <c r="D2687">
        <v>31.759</v>
      </c>
      <c r="E2687">
        <f t="shared" si="41"/>
        <v>31.76</v>
      </c>
      <c r="F2687">
        <v>8684</v>
      </c>
      <c r="G2687">
        <v>8751</v>
      </c>
      <c r="H2687">
        <v>8790</v>
      </c>
      <c r="I2687" t="s">
        <v>17</v>
      </c>
      <c r="J2687">
        <v>27423</v>
      </c>
      <c r="K2687">
        <v>1430549</v>
      </c>
      <c r="L2687">
        <v>2.4500000000000002</v>
      </c>
      <c r="M2687">
        <v>0.28599999999999998</v>
      </c>
    </row>
    <row r="2688" spans="1:13" x14ac:dyDescent="0.2">
      <c r="A2688" t="s">
        <v>370</v>
      </c>
      <c r="B2688" t="s">
        <v>125</v>
      </c>
      <c r="C2688">
        <v>80</v>
      </c>
      <c r="D2688">
        <v>34.07</v>
      </c>
      <c r="E2688">
        <f t="shared" si="41"/>
        <v>34.07</v>
      </c>
      <c r="F2688">
        <v>9467</v>
      </c>
      <c r="G2688">
        <v>9482</v>
      </c>
      <c r="H2688">
        <v>9505</v>
      </c>
      <c r="I2688" t="s">
        <v>23</v>
      </c>
      <c r="J2688">
        <v>32550</v>
      </c>
      <c r="K2688">
        <v>1020717</v>
      </c>
      <c r="L2688">
        <v>1.75</v>
      </c>
      <c r="M2688">
        <v>0.20399999999999999</v>
      </c>
    </row>
    <row r="2689" spans="1:13" x14ac:dyDescent="0.2">
      <c r="A2689" t="s">
        <v>370</v>
      </c>
      <c r="B2689" t="s">
        <v>126</v>
      </c>
      <c r="C2689">
        <v>81</v>
      </c>
      <c r="D2689">
        <v>34.213999999999999</v>
      </c>
      <c r="E2689">
        <f t="shared" si="41"/>
        <v>34.21</v>
      </c>
      <c r="F2689">
        <v>9505</v>
      </c>
      <c r="G2689">
        <v>9528</v>
      </c>
      <c r="H2689">
        <v>9561</v>
      </c>
      <c r="I2689" t="s">
        <v>23</v>
      </c>
      <c r="J2689">
        <v>778455</v>
      </c>
      <c r="K2689">
        <v>19878071</v>
      </c>
      <c r="L2689">
        <v>34.11</v>
      </c>
      <c r="M2689">
        <v>3.9750000000000001</v>
      </c>
    </row>
    <row r="2690" spans="1:13" x14ac:dyDescent="0.2">
      <c r="A2690" t="s">
        <v>370</v>
      </c>
      <c r="B2690" t="s">
        <v>127</v>
      </c>
      <c r="C2690">
        <v>82</v>
      </c>
      <c r="D2690">
        <v>34.942999999999998</v>
      </c>
      <c r="E2690">
        <f t="shared" si="41"/>
        <v>34.94</v>
      </c>
      <c r="F2690">
        <v>9746</v>
      </c>
      <c r="G2690">
        <v>9758</v>
      </c>
      <c r="H2690">
        <v>9802</v>
      </c>
      <c r="I2690" t="s">
        <v>138</v>
      </c>
      <c r="J2690">
        <v>60126</v>
      </c>
      <c r="K2690">
        <v>2109675</v>
      </c>
      <c r="L2690">
        <v>3.62</v>
      </c>
      <c r="M2690">
        <v>0.42199999999999999</v>
      </c>
    </row>
    <row r="2691" spans="1:13" x14ac:dyDescent="0.2">
      <c r="A2691" t="s">
        <v>370</v>
      </c>
      <c r="B2691" t="s">
        <v>144</v>
      </c>
      <c r="C2691">
        <v>83</v>
      </c>
      <c r="D2691">
        <v>36.168999999999997</v>
      </c>
      <c r="E2691">
        <f t="shared" ref="E2691:E2754" si="42">ROUND(D2691,2)</f>
        <v>36.17</v>
      </c>
      <c r="F2691">
        <v>10078</v>
      </c>
      <c r="G2691">
        <v>10146</v>
      </c>
      <c r="H2691">
        <v>10169</v>
      </c>
      <c r="I2691" t="s">
        <v>17</v>
      </c>
      <c r="J2691">
        <v>58702</v>
      </c>
      <c r="K2691">
        <v>1880716</v>
      </c>
      <c r="L2691">
        <v>3.23</v>
      </c>
      <c r="M2691">
        <v>0.376</v>
      </c>
    </row>
    <row r="2692" spans="1:13" x14ac:dyDescent="0.2">
      <c r="A2692" t="s">
        <v>370</v>
      </c>
      <c r="B2692" t="s">
        <v>145</v>
      </c>
      <c r="C2692">
        <v>84</v>
      </c>
      <c r="D2692">
        <v>36.540999999999997</v>
      </c>
      <c r="E2692">
        <f t="shared" si="42"/>
        <v>36.54</v>
      </c>
      <c r="F2692">
        <v>10234</v>
      </c>
      <c r="G2692">
        <v>10264</v>
      </c>
      <c r="H2692">
        <v>10270</v>
      </c>
      <c r="I2692" t="s">
        <v>17</v>
      </c>
      <c r="J2692">
        <v>29351</v>
      </c>
      <c r="K2692">
        <v>587268</v>
      </c>
      <c r="L2692">
        <v>1.01</v>
      </c>
      <c r="M2692">
        <v>0.11700000000000001</v>
      </c>
    </row>
    <row r="2693" spans="1:13" x14ac:dyDescent="0.2">
      <c r="A2693" t="s">
        <v>370</v>
      </c>
      <c r="B2693" t="s">
        <v>146</v>
      </c>
      <c r="C2693">
        <v>85</v>
      </c>
      <c r="D2693">
        <v>36.594000000000001</v>
      </c>
      <c r="E2693">
        <f t="shared" si="42"/>
        <v>36.590000000000003</v>
      </c>
      <c r="F2693">
        <v>10270</v>
      </c>
      <c r="G2693">
        <v>10280</v>
      </c>
      <c r="H2693">
        <v>10313</v>
      </c>
      <c r="I2693" t="s">
        <v>23</v>
      </c>
      <c r="J2693">
        <v>61439</v>
      </c>
      <c r="K2693">
        <v>2773438</v>
      </c>
      <c r="L2693">
        <v>4.76</v>
      </c>
      <c r="M2693">
        <v>0.55500000000000005</v>
      </c>
    </row>
    <row r="2694" spans="1:13" x14ac:dyDescent="0.2">
      <c r="A2694" t="s">
        <v>370</v>
      </c>
      <c r="B2694" t="s">
        <v>147</v>
      </c>
      <c r="C2694">
        <v>86</v>
      </c>
      <c r="D2694">
        <v>36.738999999999997</v>
      </c>
      <c r="E2694">
        <f t="shared" si="42"/>
        <v>36.74</v>
      </c>
      <c r="F2694">
        <v>10313</v>
      </c>
      <c r="G2694">
        <v>10326</v>
      </c>
      <c r="H2694">
        <v>10350</v>
      </c>
      <c r="I2694" t="s">
        <v>41</v>
      </c>
      <c r="J2694">
        <v>19487</v>
      </c>
      <c r="K2694">
        <v>759997</v>
      </c>
      <c r="L2694">
        <v>1.3</v>
      </c>
      <c r="M2694">
        <v>0.152</v>
      </c>
    </row>
    <row r="2695" spans="1:13" x14ac:dyDescent="0.2">
      <c r="A2695" t="s">
        <v>370</v>
      </c>
      <c r="B2695" t="s">
        <v>148</v>
      </c>
      <c r="C2695">
        <v>87</v>
      </c>
      <c r="D2695">
        <v>37.197000000000003</v>
      </c>
      <c r="E2695">
        <f t="shared" si="42"/>
        <v>37.200000000000003</v>
      </c>
      <c r="F2695">
        <v>10417</v>
      </c>
      <c r="G2695">
        <v>10471</v>
      </c>
      <c r="H2695">
        <v>10477</v>
      </c>
      <c r="I2695" t="s">
        <v>23</v>
      </c>
      <c r="J2695">
        <v>19567</v>
      </c>
      <c r="K2695">
        <v>743147</v>
      </c>
      <c r="L2695">
        <v>1.28</v>
      </c>
      <c r="M2695">
        <v>0.14899999999999999</v>
      </c>
    </row>
    <row r="2696" spans="1:13" x14ac:dyDescent="0.2">
      <c r="A2696" t="s">
        <v>370</v>
      </c>
      <c r="B2696" t="s">
        <v>149</v>
      </c>
      <c r="C2696">
        <v>88</v>
      </c>
      <c r="D2696">
        <v>37.244</v>
      </c>
      <c r="E2696">
        <f t="shared" si="42"/>
        <v>37.24</v>
      </c>
      <c r="F2696">
        <v>10477</v>
      </c>
      <c r="G2696">
        <v>10486</v>
      </c>
      <c r="H2696">
        <v>10495</v>
      </c>
      <c r="I2696" t="s">
        <v>23</v>
      </c>
      <c r="J2696">
        <v>22097</v>
      </c>
      <c r="K2696">
        <v>569376</v>
      </c>
      <c r="L2696">
        <v>0.98</v>
      </c>
      <c r="M2696">
        <v>0.114</v>
      </c>
    </row>
    <row r="2697" spans="1:13" x14ac:dyDescent="0.2">
      <c r="A2697" t="s">
        <v>370</v>
      </c>
      <c r="B2697" t="s">
        <v>150</v>
      </c>
      <c r="C2697">
        <v>89</v>
      </c>
      <c r="D2697">
        <v>37.298000000000002</v>
      </c>
      <c r="E2697">
        <f t="shared" si="42"/>
        <v>37.299999999999997</v>
      </c>
      <c r="F2697">
        <v>10495</v>
      </c>
      <c r="G2697">
        <v>10503</v>
      </c>
      <c r="H2697">
        <v>10533</v>
      </c>
      <c r="I2697" t="s">
        <v>41</v>
      </c>
      <c r="J2697">
        <v>52890</v>
      </c>
      <c r="K2697">
        <v>1205351</v>
      </c>
      <c r="L2697">
        <v>2.0699999999999998</v>
      </c>
      <c r="M2697">
        <v>0.24099999999999999</v>
      </c>
    </row>
    <row r="2698" spans="1:13" x14ac:dyDescent="0.2">
      <c r="A2698" t="s">
        <v>370</v>
      </c>
      <c r="B2698" t="s">
        <v>151</v>
      </c>
      <c r="C2698">
        <v>90</v>
      </c>
      <c r="D2698">
        <v>37.639000000000003</v>
      </c>
      <c r="E2698">
        <f t="shared" si="42"/>
        <v>37.64</v>
      </c>
      <c r="F2698">
        <v>10584</v>
      </c>
      <c r="G2698">
        <v>10611</v>
      </c>
      <c r="H2698">
        <v>10619</v>
      </c>
      <c r="I2698" t="s">
        <v>25</v>
      </c>
      <c r="J2698">
        <v>19881</v>
      </c>
      <c r="K2698">
        <v>554453</v>
      </c>
      <c r="L2698">
        <v>0.95</v>
      </c>
      <c r="M2698">
        <v>0.111</v>
      </c>
    </row>
    <row r="2699" spans="1:13" x14ac:dyDescent="0.2">
      <c r="A2699" t="s">
        <v>370</v>
      </c>
      <c r="B2699" t="s">
        <v>152</v>
      </c>
      <c r="C2699">
        <v>91</v>
      </c>
      <c r="D2699">
        <v>37.991999999999997</v>
      </c>
      <c r="E2699">
        <f t="shared" si="42"/>
        <v>37.99</v>
      </c>
      <c r="F2699">
        <v>10712</v>
      </c>
      <c r="G2699">
        <v>10723</v>
      </c>
      <c r="H2699">
        <v>10778</v>
      </c>
      <c r="I2699" t="s">
        <v>64</v>
      </c>
      <c r="J2699">
        <v>321106</v>
      </c>
      <c r="K2699">
        <v>11402828</v>
      </c>
      <c r="L2699">
        <v>19.57</v>
      </c>
      <c r="M2699">
        <v>2.2799999999999998</v>
      </c>
    </row>
    <row r="2700" spans="1:13" x14ac:dyDescent="0.2">
      <c r="A2700" t="s">
        <v>370</v>
      </c>
      <c r="B2700" t="s">
        <v>153</v>
      </c>
      <c r="C2700">
        <v>92</v>
      </c>
      <c r="D2700">
        <v>38.195999999999998</v>
      </c>
      <c r="E2700">
        <f t="shared" si="42"/>
        <v>38.200000000000003</v>
      </c>
      <c r="F2700">
        <v>10778</v>
      </c>
      <c r="G2700">
        <v>10787</v>
      </c>
      <c r="H2700">
        <v>10808</v>
      </c>
      <c r="I2700" t="s">
        <v>53</v>
      </c>
      <c r="J2700">
        <v>32154</v>
      </c>
      <c r="K2700">
        <v>1066197</v>
      </c>
      <c r="L2700">
        <v>1.83</v>
      </c>
      <c r="M2700">
        <v>0.21299999999999999</v>
      </c>
    </row>
    <row r="2701" spans="1:13" x14ac:dyDescent="0.2">
      <c r="A2701" t="s">
        <v>370</v>
      </c>
      <c r="B2701" t="s">
        <v>154</v>
      </c>
      <c r="C2701">
        <v>93</v>
      </c>
      <c r="D2701">
        <v>38.299999999999997</v>
      </c>
      <c r="E2701">
        <f t="shared" si="42"/>
        <v>38.299999999999997</v>
      </c>
      <c r="F2701">
        <v>10808</v>
      </c>
      <c r="G2701">
        <v>10820</v>
      </c>
      <c r="H2701">
        <v>10825</v>
      </c>
      <c r="I2701" t="s">
        <v>64</v>
      </c>
      <c r="J2701">
        <v>35961</v>
      </c>
      <c r="K2701">
        <v>649571</v>
      </c>
      <c r="L2701">
        <v>1.1100000000000001</v>
      </c>
      <c r="M2701">
        <v>0.13</v>
      </c>
    </row>
    <row r="2702" spans="1:13" x14ac:dyDescent="0.2">
      <c r="A2702" t="s">
        <v>370</v>
      </c>
      <c r="B2702" t="s">
        <v>155</v>
      </c>
      <c r="C2702">
        <v>94</v>
      </c>
      <c r="D2702">
        <v>38.353999999999999</v>
      </c>
      <c r="E2702">
        <f t="shared" si="42"/>
        <v>38.35</v>
      </c>
      <c r="F2702">
        <v>10825</v>
      </c>
      <c r="G2702">
        <v>10837</v>
      </c>
      <c r="H2702">
        <v>10847</v>
      </c>
      <c r="I2702" t="s">
        <v>53</v>
      </c>
      <c r="J2702">
        <v>35392</v>
      </c>
      <c r="K2702">
        <v>1273062</v>
      </c>
      <c r="L2702">
        <v>2.1800000000000002</v>
      </c>
      <c r="M2702">
        <v>0.255</v>
      </c>
    </row>
    <row r="2703" spans="1:13" x14ac:dyDescent="0.2">
      <c r="A2703" t="s">
        <v>370</v>
      </c>
      <c r="B2703" t="s">
        <v>206</v>
      </c>
      <c r="C2703">
        <v>95</v>
      </c>
      <c r="D2703">
        <v>38.439</v>
      </c>
      <c r="E2703">
        <f t="shared" si="42"/>
        <v>38.44</v>
      </c>
      <c r="F2703">
        <v>10847</v>
      </c>
      <c r="G2703">
        <v>10864</v>
      </c>
      <c r="H2703">
        <v>10922</v>
      </c>
      <c r="I2703" t="s">
        <v>53</v>
      </c>
      <c r="J2703">
        <v>75845</v>
      </c>
      <c r="K2703">
        <v>4696577</v>
      </c>
      <c r="L2703">
        <v>8.06</v>
      </c>
      <c r="M2703">
        <v>0.93899999999999995</v>
      </c>
    </row>
    <row r="2704" spans="1:13" x14ac:dyDescent="0.2">
      <c r="A2704" t="s">
        <v>370</v>
      </c>
      <c r="B2704" t="s">
        <v>207</v>
      </c>
      <c r="C2704">
        <v>96</v>
      </c>
      <c r="D2704">
        <v>39.594000000000001</v>
      </c>
      <c r="E2704">
        <f t="shared" si="42"/>
        <v>39.590000000000003</v>
      </c>
      <c r="F2704">
        <v>11183</v>
      </c>
      <c r="G2704">
        <v>11229</v>
      </c>
      <c r="H2704">
        <v>11272</v>
      </c>
      <c r="I2704" t="s">
        <v>64</v>
      </c>
      <c r="J2704">
        <v>35155</v>
      </c>
      <c r="K2704">
        <v>2917548</v>
      </c>
      <c r="L2704">
        <v>5.01</v>
      </c>
      <c r="M2704">
        <v>0.58299999999999996</v>
      </c>
    </row>
    <row r="2705" spans="1:13" x14ac:dyDescent="0.2">
      <c r="A2705" t="s">
        <v>371</v>
      </c>
      <c r="B2705" t="s">
        <v>14</v>
      </c>
      <c r="C2705">
        <v>1</v>
      </c>
      <c r="D2705">
        <v>4.1829999999999998</v>
      </c>
      <c r="E2705">
        <f t="shared" si="42"/>
        <v>4.18</v>
      </c>
      <c r="F2705">
        <v>5</v>
      </c>
      <c r="G2705">
        <v>30</v>
      </c>
      <c r="H2705">
        <v>73</v>
      </c>
      <c r="I2705" t="s">
        <v>77</v>
      </c>
      <c r="J2705">
        <v>77328</v>
      </c>
      <c r="K2705">
        <v>1072765</v>
      </c>
      <c r="L2705">
        <v>0.67</v>
      </c>
      <c r="M2705">
        <v>8.2000000000000003E-2</v>
      </c>
    </row>
    <row r="2706" spans="1:13" x14ac:dyDescent="0.2">
      <c r="A2706" t="s">
        <v>371</v>
      </c>
      <c r="B2706" t="s">
        <v>16</v>
      </c>
      <c r="C2706">
        <v>2</v>
      </c>
      <c r="D2706">
        <v>4.9859999999999998</v>
      </c>
      <c r="E2706">
        <f t="shared" si="42"/>
        <v>4.99</v>
      </c>
      <c r="F2706">
        <v>247</v>
      </c>
      <c r="G2706">
        <v>284</v>
      </c>
      <c r="H2706">
        <v>390</v>
      </c>
      <c r="I2706" t="s">
        <v>129</v>
      </c>
      <c r="J2706">
        <v>2370256</v>
      </c>
      <c r="K2706">
        <v>70103604</v>
      </c>
      <c r="L2706">
        <v>44.07</v>
      </c>
      <c r="M2706">
        <v>5.3760000000000003</v>
      </c>
    </row>
    <row r="2707" spans="1:13" x14ac:dyDescent="0.2">
      <c r="A2707" t="s">
        <v>371</v>
      </c>
      <c r="B2707" t="s">
        <v>18</v>
      </c>
      <c r="C2707">
        <v>3</v>
      </c>
      <c r="D2707">
        <v>5.3479999999999999</v>
      </c>
      <c r="E2707">
        <f t="shared" si="42"/>
        <v>5.35</v>
      </c>
      <c r="F2707">
        <v>390</v>
      </c>
      <c r="G2707">
        <v>399</v>
      </c>
      <c r="H2707">
        <v>428</v>
      </c>
      <c r="I2707" t="s">
        <v>51</v>
      </c>
      <c r="J2707">
        <v>52282</v>
      </c>
      <c r="K2707">
        <v>1937941</v>
      </c>
      <c r="L2707">
        <v>1.22</v>
      </c>
      <c r="M2707">
        <v>0.14899999999999999</v>
      </c>
    </row>
    <row r="2708" spans="1:13" x14ac:dyDescent="0.2">
      <c r="A2708" t="s">
        <v>371</v>
      </c>
      <c r="B2708" t="s">
        <v>20</v>
      </c>
      <c r="C2708">
        <v>4</v>
      </c>
      <c r="D2708">
        <v>5.843</v>
      </c>
      <c r="E2708">
        <f t="shared" si="42"/>
        <v>5.84</v>
      </c>
      <c r="F2708">
        <v>484</v>
      </c>
      <c r="G2708">
        <v>555</v>
      </c>
      <c r="H2708">
        <v>586</v>
      </c>
      <c r="I2708" t="s">
        <v>129</v>
      </c>
      <c r="J2708">
        <v>511178</v>
      </c>
      <c r="K2708">
        <v>21448986</v>
      </c>
      <c r="L2708">
        <v>13.48</v>
      </c>
      <c r="M2708">
        <v>1.645</v>
      </c>
    </row>
    <row r="2709" spans="1:13" x14ac:dyDescent="0.2">
      <c r="A2709" t="s">
        <v>371</v>
      </c>
      <c r="B2709" t="s">
        <v>22</v>
      </c>
      <c r="C2709">
        <v>5</v>
      </c>
      <c r="D2709">
        <v>5.97</v>
      </c>
      <c r="E2709">
        <f t="shared" si="42"/>
        <v>5.97</v>
      </c>
      <c r="F2709">
        <v>586</v>
      </c>
      <c r="G2709">
        <v>595</v>
      </c>
      <c r="H2709">
        <v>619</v>
      </c>
      <c r="I2709" t="s">
        <v>37</v>
      </c>
      <c r="J2709">
        <v>75093</v>
      </c>
      <c r="K2709">
        <v>2007788</v>
      </c>
      <c r="L2709">
        <v>1.26</v>
      </c>
      <c r="M2709">
        <v>0.154</v>
      </c>
    </row>
    <row r="2710" spans="1:13" x14ac:dyDescent="0.2">
      <c r="A2710" t="s">
        <v>371</v>
      </c>
      <c r="B2710" t="s">
        <v>24</v>
      </c>
      <c r="C2710">
        <v>6</v>
      </c>
      <c r="D2710">
        <v>6.2530000000000001</v>
      </c>
      <c r="E2710">
        <f t="shared" si="42"/>
        <v>6.25</v>
      </c>
      <c r="F2710">
        <v>668</v>
      </c>
      <c r="G2710">
        <v>685</v>
      </c>
      <c r="H2710">
        <v>736</v>
      </c>
      <c r="I2710" t="s">
        <v>136</v>
      </c>
      <c r="J2710">
        <v>63014</v>
      </c>
      <c r="K2710">
        <v>2108579</v>
      </c>
      <c r="L2710">
        <v>1.33</v>
      </c>
      <c r="M2710">
        <v>0.16200000000000001</v>
      </c>
    </row>
    <row r="2711" spans="1:13" x14ac:dyDescent="0.2">
      <c r="A2711" t="s">
        <v>371</v>
      </c>
      <c r="B2711" t="s">
        <v>26</v>
      </c>
      <c r="C2711">
        <v>7</v>
      </c>
      <c r="D2711">
        <v>6.6970000000000001</v>
      </c>
      <c r="E2711">
        <f t="shared" si="42"/>
        <v>6.7</v>
      </c>
      <c r="F2711">
        <v>789</v>
      </c>
      <c r="G2711">
        <v>825</v>
      </c>
      <c r="H2711">
        <v>850</v>
      </c>
      <c r="I2711" t="s">
        <v>15</v>
      </c>
      <c r="J2711">
        <v>40067</v>
      </c>
      <c r="K2711">
        <v>1329221</v>
      </c>
      <c r="L2711">
        <v>0.84</v>
      </c>
      <c r="M2711">
        <v>0.10199999999999999</v>
      </c>
    </row>
    <row r="2712" spans="1:13" x14ac:dyDescent="0.2">
      <c r="A2712" t="s">
        <v>371</v>
      </c>
      <c r="B2712" t="s">
        <v>27</v>
      </c>
      <c r="C2712">
        <v>8</v>
      </c>
      <c r="D2712">
        <v>8.0299999999999994</v>
      </c>
      <c r="E2712">
        <f t="shared" si="42"/>
        <v>8.0299999999999994</v>
      </c>
      <c r="F2712">
        <v>1227</v>
      </c>
      <c r="G2712">
        <v>1247</v>
      </c>
      <c r="H2712">
        <v>1287</v>
      </c>
      <c r="I2712" t="s">
        <v>39</v>
      </c>
      <c r="J2712">
        <v>50137</v>
      </c>
      <c r="K2712">
        <v>3057794</v>
      </c>
      <c r="L2712">
        <v>1.92</v>
      </c>
      <c r="M2712">
        <v>0.23400000000000001</v>
      </c>
    </row>
    <row r="2713" spans="1:13" x14ac:dyDescent="0.2">
      <c r="A2713" t="s">
        <v>371</v>
      </c>
      <c r="B2713" t="s">
        <v>28</v>
      </c>
      <c r="C2713">
        <v>9</v>
      </c>
      <c r="D2713">
        <v>8.3550000000000004</v>
      </c>
      <c r="E2713">
        <f t="shared" si="42"/>
        <v>8.36</v>
      </c>
      <c r="F2713">
        <v>1325</v>
      </c>
      <c r="G2713">
        <v>1350</v>
      </c>
      <c r="H2713">
        <v>1367</v>
      </c>
      <c r="I2713" t="s">
        <v>77</v>
      </c>
      <c r="J2713">
        <v>63041</v>
      </c>
      <c r="K2713">
        <v>1849148</v>
      </c>
      <c r="L2713">
        <v>1.1599999999999999</v>
      </c>
      <c r="M2713">
        <v>0.14199999999999999</v>
      </c>
    </row>
    <row r="2714" spans="1:13" x14ac:dyDescent="0.2">
      <c r="A2714" t="s">
        <v>371</v>
      </c>
      <c r="B2714" t="s">
        <v>30</v>
      </c>
      <c r="C2714">
        <v>10</v>
      </c>
      <c r="D2714">
        <v>8.4469999999999992</v>
      </c>
      <c r="E2714">
        <f t="shared" si="42"/>
        <v>8.4499999999999993</v>
      </c>
      <c r="F2714">
        <v>1367</v>
      </c>
      <c r="G2714">
        <v>1379</v>
      </c>
      <c r="H2714">
        <v>1419</v>
      </c>
      <c r="I2714" t="s">
        <v>34</v>
      </c>
      <c r="J2714">
        <v>56076</v>
      </c>
      <c r="K2714">
        <v>2554771</v>
      </c>
      <c r="L2714">
        <v>1.61</v>
      </c>
      <c r="M2714">
        <v>0.19600000000000001</v>
      </c>
    </row>
    <row r="2715" spans="1:13" x14ac:dyDescent="0.2">
      <c r="A2715" t="s">
        <v>371</v>
      </c>
      <c r="B2715" t="s">
        <v>32</v>
      </c>
      <c r="C2715">
        <v>11</v>
      </c>
      <c r="D2715">
        <v>8.6359999999999992</v>
      </c>
      <c r="E2715">
        <f t="shared" si="42"/>
        <v>8.64</v>
      </c>
      <c r="F2715">
        <v>1419</v>
      </c>
      <c r="G2715">
        <v>1439</v>
      </c>
      <c r="H2715">
        <v>1451</v>
      </c>
      <c r="I2715" t="s">
        <v>139</v>
      </c>
      <c r="J2715">
        <v>48243</v>
      </c>
      <c r="K2715">
        <v>1563194</v>
      </c>
      <c r="L2715">
        <v>0.98</v>
      </c>
      <c r="M2715">
        <v>0.12</v>
      </c>
    </row>
    <row r="2716" spans="1:13" x14ac:dyDescent="0.2">
      <c r="A2716" t="s">
        <v>371</v>
      </c>
      <c r="B2716" t="s">
        <v>33</v>
      </c>
      <c r="C2716">
        <v>12</v>
      </c>
      <c r="D2716">
        <v>8.8109999999999999</v>
      </c>
      <c r="E2716">
        <f t="shared" si="42"/>
        <v>8.81</v>
      </c>
      <c r="F2716">
        <v>1451</v>
      </c>
      <c r="G2716">
        <v>1494</v>
      </c>
      <c r="H2716">
        <v>1503</v>
      </c>
      <c r="I2716" t="s">
        <v>134</v>
      </c>
      <c r="J2716">
        <v>172030</v>
      </c>
      <c r="K2716">
        <v>9490589</v>
      </c>
      <c r="L2716">
        <v>5.97</v>
      </c>
      <c r="M2716">
        <v>0.72799999999999998</v>
      </c>
    </row>
    <row r="2717" spans="1:13" x14ac:dyDescent="0.2">
      <c r="A2717" t="s">
        <v>371</v>
      </c>
      <c r="B2717" t="s">
        <v>35</v>
      </c>
      <c r="C2717">
        <v>13</v>
      </c>
      <c r="D2717">
        <v>8.8719999999999999</v>
      </c>
      <c r="E2717">
        <f t="shared" si="42"/>
        <v>8.8699999999999992</v>
      </c>
      <c r="F2717">
        <v>1503</v>
      </c>
      <c r="G2717">
        <v>1513</v>
      </c>
      <c r="H2717">
        <v>1532</v>
      </c>
      <c r="I2717" t="s">
        <v>134</v>
      </c>
      <c r="J2717">
        <v>243221</v>
      </c>
      <c r="K2717">
        <v>9286442</v>
      </c>
      <c r="L2717">
        <v>5.84</v>
      </c>
      <c r="M2717">
        <v>0.71199999999999997</v>
      </c>
    </row>
    <row r="2718" spans="1:13" x14ac:dyDescent="0.2">
      <c r="A2718" t="s">
        <v>371</v>
      </c>
      <c r="B2718" t="s">
        <v>36</v>
      </c>
      <c r="C2718">
        <v>14</v>
      </c>
      <c r="D2718">
        <v>8.9649999999999999</v>
      </c>
      <c r="E2718">
        <f t="shared" si="42"/>
        <v>8.9700000000000006</v>
      </c>
      <c r="F2718">
        <v>1532</v>
      </c>
      <c r="G2718">
        <v>1543</v>
      </c>
      <c r="H2718">
        <v>1610</v>
      </c>
      <c r="I2718" t="s">
        <v>134</v>
      </c>
      <c r="J2718">
        <v>200857</v>
      </c>
      <c r="K2718">
        <v>11770722</v>
      </c>
      <c r="L2718">
        <v>7.4</v>
      </c>
      <c r="M2718">
        <v>0.90300000000000002</v>
      </c>
    </row>
    <row r="2719" spans="1:13" x14ac:dyDescent="0.2">
      <c r="A2719" t="s">
        <v>371</v>
      </c>
      <c r="B2719" t="s">
        <v>38</v>
      </c>
      <c r="C2719">
        <v>15</v>
      </c>
      <c r="D2719">
        <v>9.2289999999999992</v>
      </c>
      <c r="E2719">
        <f t="shared" si="42"/>
        <v>9.23</v>
      </c>
      <c r="F2719">
        <v>1610</v>
      </c>
      <c r="G2719">
        <v>1626</v>
      </c>
      <c r="H2719">
        <v>1649</v>
      </c>
      <c r="I2719" t="s">
        <v>134</v>
      </c>
      <c r="J2719">
        <v>46115</v>
      </c>
      <c r="K2719">
        <v>1452799</v>
      </c>
      <c r="L2719">
        <v>0.91</v>
      </c>
      <c r="M2719">
        <v>0.111</v>
      </c>
    </row>
    <row r="2720" spans="1:13" x14ac:dyDescent="0.2">
      <c r="A2720" t="s">
        <v>371</v>
      </c>
      <c r="B2720" t="s">
        <v>40</v>
      </c>
      <c r="C2720">
        <v>16</v>
      </c>
      <c r="D2720">
        <v>9.3759999999999994</v>
      </c>
      <c r="E2720">
        <f t="shared" si="42"/>
        <v>9.3800000000000008</v>
      </c>
      <c r="F2720">
        <v>1649</v>
      </c>
      <c r="G2720">
        <v>1673</v>
      </c>
      <c r="H2720">
        <v>1703</v>
      </c>
      <c r="I2720" t="s">
        <v>139</v>
      </c>
      <c r="J2720">
        <v>265486</v>
      </c>
      <c r="K2720">
        <v>11058593</v>
      </c>
      <c r="L2720">
        <v>6.95</v>
      </c>
      <c r="M2720">
        <v>0.84799999999999998</v>
      </c>
    </row>
    <row r="2721" spans="1:13" x14ac:dyDescent="0.2">
      <c r="A2721" t="s">
        <v>371</v>
      </c>
      <c r="B2721" t="s">
        <v>42</v>
      </c>
      <c r="C2721">
        <v>17</v>
      </c>
      <c r="D2721">
        <v>9.5269999999999992</v>
      </c>
      <c r="E2721">
        <f t="shared" si="42"/>
        <v>9.5299999999999994</v>
      </c>
      <c r="F2721">
        <v>1703</v>
      </c>
      <c r="G2721">
        <v>1720</v>
      </c>
      <c r="H2721">
        <v>1801</v>
      </c>
      <c r="I2721" t="s">
        <v>134</v>
      </c>
      <c r="J2721">
        <v>857852</v>
      </c>
      <c r="K2721">
        <v>37688987</v>
      </c>
      <c r="L2721">
        <v>23.69</v>
      </c>
      <c r="M2721">
        <v>2.89</v>
      </c>
    </row>
    <row r="2722" spans="1:13" x14ac:dyDescent="0.2">
      <c r="A2722" t="s">
        <v>371</v>
      </c>
      <c r="B2722" t="s">
        <v>43</v>
      </c>
      <c r="C2722">
        <v>18</v>
      </c>
      <c r="D2722">
        <v>9.81</v>
      </c>
      <c r="E2722">
        <f t="shared" si="42"/>
        <v>9.81</v>
      </c>
      <c r="F2722">
        <v>1801</v>
      </c>
      <c r="G2722">
        <v>1810</v>
      </c>
      <c r="H2722">
        <v>1852</v>
      </c>
      <c r="I2722" t="s">
        <v>135</v>
      </c>
      <c r="J2722">
        <v>50533</v>
      </c>
      <c r="K2722">
        <v>2461931</v>
      </c>
      <c r="L2722">
        <v>1.55</v>
      </c>
      <c r="M2722">
        <v>0.189</v>
      </c>
    </row>
    <row r="2723" spans="1:13" x14ac:dyDescent="0.2">
      <c r="A2723" t="s">
        <v>371</v>
      </c>
      <c r="B2723" t="s">
        <v>45</v>
      </c>
      <c r="C2723">
        <v>19</v>
      </c>
      <c r="D2723">
        <v>9.9849999999999994</v>
      </c>
      <c r="E2723">
        <f t="shared" si="42"/>
        <v>9.99</v>
      </c>
      <c r="F2723">
        <v>1852</v>
      </c>
      <c r="G2723">
        <v>1865</v>
      </c>
      <c r="H2723">
        <v>1883</v>
      </c>
      <c r="I2723" t="s">
        <v>135</v>
      </c>
      <c r="J2723">
        <v>65428</v>
      </c>
      <c r="K2723">
        <v>2110013</v>
      </c>
      <c r="L2723">
        <v>1.33</v>
      </c>
      <c r="M2723">
        <v>0.16200000000000001</v>
      </c>
    </row>
    <row r="2724" spans="1:13" x14ac:dyDescent="0.2">
      <c r="A2724" t="s">
        <v>371</v>
      </c>
      <c r="B2724" t="s">
        <v>47</v>
      </c>
      <c r="C2724">
        <v>20</v>
      </c>
      <c r="D2724">
        <v>10.093999999999999</v>
      </c>
      <c r="E2724">
        <f t="shared" si="42"/>
        <v>10.09</v>
      </c>
      <c r="F2724">
        <v>1883</v>
      </c>
      <c r="G2724">
        <v>1900</v>
      </c>
      <c r="H2724">
        <v>1919</v>
      </c>
      <c r="I2724" t="s">
        <v>135</v>
      </c>
      <c r="J2724">
        <v>106425</v>
      </c>
      <c r="K2724">
        <v>4006124</v>
      </c>
      <c r="L2724">
        <v>2.52</v>
      </c>
      <c r="M2724">
        <v>0.307</v>
      </c>
    </row>
    <row r="2725" spans="1:13" x14ac:dyDescent="0.2">
      <c r="A2725" t="s">
        <v>371</v>
      </c>
      <c r="B2725" t="s">
        <v>49</v>
      </c>
      <c r="C2725">
        <v>21</v>
      </c>
      <c r="D2725">
        <v>10.189</v>
      </c>
      <c r="E2725">
        <f t="shared" si="42"/>
        <v>10.19</v>
      </c>
      <c r="F2725">
        <v>1919</v>
      </c>
      <c r="G2725">
        <v>1930</v>
      </c>
      <c r="H2725">
        <v>1975</v>
      </c>
      <c r="I2725" t="s">
        <v>34</v>
      </c>
      <c r="J2725">
        <v>62684</v>
      </c>
      <c r="K2725">
        <v>3119194</v>
      </c>
      <c r="L2725">
        <v>1.96</v>
      </c>
      <c r="M2725">
        <v>0.23899999999999999</v>
      </c>
    </row>
    <row r="2726" spans="1:13" x14ac:dyDescent="0.2">
      <c r="A2726" t="s">
        <v>371</v>
      </c>
      <c r="B2726" t="s">
        <v>50</v>
      </c>
      <c r="C2726">
        <v>22</v>
      </c>
      <c r="D2726">
        <v>10.468</v>
      </c>
      <c r="E2726">
        <f t="shared" si="42"/>
        <v>10.47</v>
      </c>
      <c r="F2726">
        <v>1975</v>
      </c>
      <c r="G2726">
        <v>2018</v>
      </c>
      <c r="H2726">
        <v>2086</v>
      </c>
      <c r="I2726" t="s">
        <v>39</v>
      </c>
      <c r="J2726">
        <v>152572</v>
      </c>
      <c r="K2726">
        <v>9387973</v>
      </c>
      <c r="L2726">
        <v>5.9</v>
      </c>
      <c r="M2726">
        <v>0.72</v>
      </c>
    </row>
    <row r="2727" spans="1:13" x14ac:dyDescent="0.2">
      <c r="A2727" t="s">
        <v>371</v>
      </c>
      <c r="B2727" t="s">
        <v>52</v>
      </c>
      <c r="C2727">
        <v>23</v>
      </c>
      <c r="D2727">
        <v>10.792</v>
      </c>
      <c r="E2727">
        <f t="shared" si="42"/>
        <v>10.79</v>
      </c>
      <c r="F2727">
        <v>2086</v>
      </c>
      <c r="G2727">
        <v>2120</v>
      </c>
      <c r="H2727">
        <v>2157</v>
      </c>
      <c r="I2727" t="s">
        <v>107</v>
      </c>
      <c r="J2727">
        <v>55343</v>
      </c>
      <c r="K2727">
        <v>2693812</v>
      </c>
      <c r="L2727">
        <v>1.69</v>
      </c>
      <c r="M2727">
        <v>0.20699999999999999</v>
      </c>
    </row>
    <row r="2728" spans="1:13" x14ac:dyDescent="0.2">
      <c r="A2728" t="s">
        <v>371</v>
      </c>
      <c r="B2728" t="s">
        <v>54</v>
      </c>
      <c r="C2728">
        <v>24</v>
      </c>
      <c r="D2728">
        <v>11.064</v>
      </c>
      <c r="E2728">
        <f t="shared" si="42"/>
        <v>11.06</v>
      </c>
      <c r="F2728">
        <v>2157</v>
      </c>
      <c r="G2728">
        <v>2207</v>
      </c>
      <c r="H2728">
        <v>2248</v>
      </c>
      <c r="I2728" t="s">
        <v>158</v>
      </c>
      <c r="J2728">
        <v>44225</v>
      </c>
      <c r="K2728">
        <v>2631056</v>
      </c>
      <c r="L2728">
        <v>1.65</v>
      </c>
      <c r="M2728">
        <v>0.20200000000000001</v>
      </c>
    </row>
    <row r="2729" spans="1:13" x14ac:dyDescent="0.2">
      <c r="A2729" t="s">
        <v>371</v>
      </c>
      <c r="B2729" t="s">
        <v>56</v>
      </c>
      <c r="C2729">
        <v>25</v>
      </c>
      <c r="D2729">
        <v>11.582000000000001</v>
      </c>
      <c r="E2729">
        <f t="shared" si="42"/>
        <v>11.58</v>
      </c>
      <c r="F2729">
        <v>2340</v>
      </c>
      <c r="G2729">
        <v>2370</v>
      </c>
      <c r="H2729">
        <v>2414</v>
      </c>
      <c r="I2729" t="s">
        <v>110</v>
      </c>
      <c r="J2729">
        <v>152416</v>
      </c>
      <c r="K2729">
        <v>6966830</v>
      </c>
      <c r="L2729">
        <v>4.38</v>
      </c>
      <c r="M2729">
        <v>0.53400000000000003</v>
      </c>
    </row>
    <row r="2730" spans="1:13" x14ac:dyDescent="0.2">
      <c r="A2730" t="s">
        <v>371</v>
      </c>
      <c r="B2730" t="s">
        <v>57</v>
      </c>
      <c r="C2730">
        <v>26</v>
      </c>
      <c r="D2730">
        <v>11.791</v>
      </c>
      <c r="E2730">
        <f t="shared" si="42"/>
        <v>11.79</v>
      </c>
      <c r="F2730">
        <v>2414</v>
      </c>
      <c r="G2730">
        <v>2436</v>
      </c>
      <c r="H2730">
        <v>2485</v>
      </c>
      <c r="I2730" t="s">
        <v>107</v>
      </c>
      <c r="J2730">
        <v>103365</v>
      </c>
      <c r="K2730">
        <v>5828918</v>
      </c>
      <c r="L2730">
        <v>3.66</v>
      </c>
      <c r="M2730">
        <v>0.44700000000000001</v>
      </c>
    </row>
    <row r="2731" spans="1:13" x14ac:dyDescent="0.2">
      <c r="A2731" t="s">
        <v>371</v>
      </c>
      <c r="B2731" t="s">
        <v>59</v>
      </c>
      <c r="C2731">
        <v>27</v>
      </c>
      <c r="D2731">
        <v>12.022</v>
      </c>
      <c r="E2731">
        <f t="shared" si="42"/>
        <v>12.02</v>
      </c>
      <c r="F2731">
        <v>2485</v>
      </c>
      <c r="G2731">
        <v>2510</v>
      </c>
      <c r="H2731">
        <v>2531</v>
      </c>
      <c r="I2731" t="s">
        <v>107</v>
      </c>
      <c r="J2731">
        <v>61944</v>
      </c>
      <c r="K2731">
        <v>2748199</v>
      </c>
      <c r="L2731">
        <v>1.73</v>
      </c>
      <c r="M2731">
        <v>0.21099999999999999</v>
      </c>
    </row>
    <row r="2732" spans="1:13" x14ac:dyDescent="0.2">
      <c r="A2732" t="s">
        <v>371</v>
      </c>
      <c r="B2732" t="s">
        <v>61</v>
      </c>
      <c r="C2732">
        <v>28</v>
      </c>
      <c r="D2732">
        <v>12.183</v>
      </c>
      <c r="E2732">
        <f t="shared" si="42"/>
        <v>12.18</v>
      </c>
      <c r="F2732">
        <v>2531</v>
      </c>
      <c r="G2732">
        <v>2560</v>
      </c>
      <c r="H2732">
        <v>2575</v>
      </c>
      <c r="I2732" t="s">
        <v>51</v>
      </c>
      <c r="J2732">
        <v>83973</v>
      </c>
      <c r="K2732">
        <v>3820023</v>
      </c>
      <c r="L2732">
        <v>2.4</v>
      </c>
      <c r="M2732">
        <v>0.29299999999999998</v>
      </c>
    </row>
    <row r="2733" spans="1:13" x14ac:dyDescent="0.2">
      <c r="A2733" t="s">
        <v>371</v>
      </c>
      <c r="B2733" t="s">
        <v>62</v>
      </c>
      <c r="C2733">
        <v>29</v>
      </c>
      <c r="D2733">
        <v>12.279</v>
      </c>
      <c r="E2733">
        <f t="shared" si="42"/>
        <v>12.28</v>
      </c>
      <c r="F2733">
        <v>2575</v>
      </c>
      <c r="G2733">
        <v>2591</v>
      </c>
      <c r="H2733">
        <v>2607</v>
      </c>
      <c r="I2733" t="s">
        <v>51</v>
      </c>
      <c r="J2733">
        <v>57098</v>
      </c>
      <c r="K2733">
        <v>2852170</v>
      </c>
      <c r="L2733">
        <v>1.79</v>
      </c>
      <c r="M2733">
        <v>0.219</v>
      </c>
    </row>
    <row r="2734" spans="1:13" x14ac:dyDescent="0.2">
      <c r="A2734" t="s">
        <v>371</v>
      </c>
      <c r="B2734" t="s">
        <v>63</v>
      </c>
      <c r="C2734">
        <v>30</v>
      </c>
      <c r="D2734">
        <v>12.394</v>
      </c>
      <c r="E2734">
        <f t="shared" si="42"/>
        <v>12.39</v>
      </c>
      <c r="F2734">
        <v>2607</v>
      </c>
      <c r="G2734">
        <v>2627</v>
      </c>
      <c r="H2734">
        <v>2656</v>
      </c>
      <c r="I2734" t="s">
        <v>44</v>
      </c>
      <c r="J2734">
        <v>203782</v>
      </c>
      <c r="K2734">
        <v>8698379</v>
      </c>
      <c r="L2734">
        <v>5.47</v>
      </c>
      <c r="M2734">
        <v>0.66700000000000004</v>
      </c>
    </row>
    <row r="2735" spans="1:13" x14ac:dyDescent="0.2">
      <c r="A2735" t="s">
        <v>371</v>
      </c>
      <c r="B2735" t="s">
        <v>65</v>
      </c>
      <c r="C2735">
        <v>31</v>
      </c>
      <c r="D2735">
        <v>12.534000000000001</v>
      </c>
      <c r="E2735">
        <f t="shared" si="42"/>
        <v>12.53</v>
      </c>
      <c r="F2735">
        <v>2656</v>
      </c>
      <c r="G2735">
        <v>2671</v>
      </c>
      <c r="H2735">
        <v>2730</v>
      </c>
      <c r="I2735" t="s">
        <v>51</v>
      </c>
      <c r="J2735">
        <v>425995</v>
      </c>
      <c r="K2735">
        <v>17550394</v>
      </c>
      <c r="L2735">
        <v>11.03</v>
      </c>
      <c r="M2735">
        <v>1.3460000000000001</v>
      </c>
    </row>
    <row r="2736" spans="1:13" x14ac:dyDescent="0.2">
      <c r="A2736" t="s">
        <v>371</v>
      </c>
      <c r="B2736" t="s">
        <v>66</v>
      </c>
      <c r="C2736">
        <v>32</v>
      </c>
      <c r="D2736">
        <v>12.907999999999999</v>
      </c>
      <c r="E2736">
        <f t="shared" si="42"/>
        <v>12.91</v>
      </c>
      <c r="F2736">
        <v>2742</v>
      </c>
      <c r="G2736">
        <v>2790</v>
      </c>
      <c r="H2736">
        <v>2832</v>
      </c>
      <c r="I2736" t="s">
        <v>53</v>
      </c>
      <c r="J2736">
        <v>4642598</v>
      </c>
      <c r="K2736">
        <v>159077107</v>
      </c>
      <c r="L2736">
        <v>100</v>
      </c>
      <c r="M2736">
        <v>12.198</v>
      </c>
    </row>
    <row r="2737" spans="1:13" x14ac:dyDescent="0.2">
      <c r="A2737" t="s">
        <v>371</v>
      </c>
      <c r="B2737" t="s">
        <v>68</v>
      </c>
      <c r="C2737">
        <v>33</v>
      </c>
      <c r="D2737">
        <v>13.063000000000001</v>
      </c>
      <c r="E2737">
        <f t="shared" si="42"/>
        <v>13.06</v>
      </c>
      <c r="F2737">
        <v>2832</v>
      </c>
      <c r="G2737">
        <v>2839</v>
      </c>
      <c r="H2737">
        <v>2898</v>
      </c>
      <c r="I2737" t="s">
        <v>53</v>
      </c>
      <c r="J2737">
        <v>98968</v>
      </c>
      <c r="K2737">
        <v>6839683</v>
      </c>
      <c r="L2737">
        <v>4.3</v>
      </c>
      <c r="M2737">
        <v>0.52400000000000002</v>
      </c>
    </row>
    <row r="2738" spans="1:13" x14ac:dyDescent="0.2">
      <c r="A2738" t="s">
        <v>371</v>
      </c>
      <c r="B2738" t="s">
        <v>69</v>
      </c>
      <c r="C2738">
        <v>34</v>
      </c>
      <c r="D2738">
        <v>13.754</v>
      </c>
      <c r="E2738">
        <f t="shared" si="42"/>
        <v>13.75</v>
      </c>
      <c r="F2738">
        <v>3003</v>
      </c>
      <c r="G2738">
        <v>3057</v>
      </c>
      <c r="H2738">
        <v>3068</v>
      </c>
      <c r="I2738" t="s">
        <v>64</v>
      </c>
      <c r="J2738">
        <v>28375</v>
      </c>
      <c r="K2738">
        <v>1200076</v>
      </c>
      <c r="L2738">
        <v>0.75</v>
      </c>
      <c r="M2738">
        <v>9.1999999999999998E-2</v>
      </c>
    </row>
    <row r="2739" spans="1:13" x14ac:dyDescent="0.2">
      <c r="A2739" t="s">
        <v>371</v>
      </c>
      <c r="B2739" t="s">
        <v>70</v>
      </c>
      <c r="C2739">
        <v>35</v>
      </c>
      <c r="D2739">
        <v>13.824999999999999</v>
      </c>
      <c r="E2739">
        <f t="shared" si="42"/>
        <v>13.83</v>
      </c>
      <c r="F2739">
        <v>3068</v>
      </c>
      <c r="G2739">
        <v>3080</v>
      </c>
      <c r="H2739">
        <v>3098</v>
      </c>
      <c r="I2739" t="s">
        <v>73</v>
      </c>
      <c r="J2739">
        <v>36192</v>
      </c>
      <c r="K2739">
        <v>1138958</v>
      </c>
      <c r="L2739">
        <v>0.72</v>
      </c>
      <c r="M2739">
        <v>8.6999999999999994E-2</v>
      </c>
    </row>
    <row r="2740" spans="1:13" x14ac:dyDescent="0.2">
      <c r="A2740" t="s">
        <v>371</v>
      </c>
      <c r="B2740" t="s">
        <v>71</v>
      </c>
      <c r="C2740">
        <v>36</v>
      </c>
      <c r="D2740">
        <v>14.288</v>
      </c>
      <c r="E2740">
        <f t="shared" si="42"/>
        <v>14.29</v>
      </c>
      <c r="F2740">
        <v>3192</v>
      </c>
      <c r="G2740">
        <v>3226</v>
      </c>
      <c r="H2740">
        <v>3272</v>
      </c>
      <c r="I2740" t="s">
        <v>55</v>
      </c>
      <c r="J2740">
        <v>31235</v>
      </c>
      <c r="K2740">
        <v>2149217</v>
      </c>
      <c r="L2740">
        <v>1.35</v>
      </c>
      <c r="M2740">
        <v>0.16500000000000001</v>
      </c>
    </row>
    <row r="2741" spans="1:13" x14ac:dyDescent="0.2">
      <c r="A2741" t="s">
        <v>371</v>
      </c>
      <c r="B2741" t="s">
        <v>72</v>
      </c>
      <c r="C2741">
        <v>37</v>
      </c>
      <c r="D2741">
        <v>14.597</v>
      </c>
      <c r="E2741">
        <f t="shared" si="42"/>
        <v>14.6</v>
      </c>
      <c r="F2741">
        <v>3275</v>
      </c>
      <c r="G2741">
        <v>3324</v>
      </c>
      <c r="H2741">
        <v>3335</v>
      </c>
      <c r="I2741" t="s">
        <v>67</v>
      </c>
      <c r="J2741">
        <v>124680</v>
      </c>
      <c r="K2741">
        <v>4115865</v>
      </c>
      <c r="L2741">
        <v>2.59</v>
      </c>
      <c r="M2741">
        <v>0.316</v>
      </c>
    </row>
    <row r="2742" spans="1:13" x14ac:dyDescent="0.2">
      <c r="A2742" t="s">
        <v>371</v>
      </c>
      <c r="B2742" t="s">
        <v>74</v>
      </c>
      <c r="C2742">
        <v>38</v>
      </c>
      <c r="D2742">
        <v>14.706</v>
      </c>
      <c r="E2742">
        <f t="shared" si="42"/>
        <v>14.71</v>
      </c>
      <c r="F2742">
        <v>3335</v>
      </c>
      <c r="G2742">
        <v>3358</v>
      </c>
      <c r="H2742">
        <v>3421</v>
      </c>
      <c r="I2742" t="s">
        <v>53</v>
      </c>
      <c r="J2742">
        <v>180477</v>
      </c>
      <c r="K2742">
        <v>11180371</v>
      </c>
      <c r="L2742">
        <v>7.03</v>
      </c>
      <c r="M2742">
        <v>0.85699999999999998</v>
      </c>
    </row>
    <row r="2743" spans="1:13" x14ac:dyDescent="0.2">
      <c r="A2743" t="s">
        <v>371</v>
      </c>
      <c r="B2743" t="s">
        <v>75</v>
      </c>
      <c r="C2743">
        <v>39</v>
      </c>
      <c r="D2743">
        <v>15.023</v>
      </c>
      <c r="E2743">
        <f t="shared" si="42"/>
        <v>15.02</v>
      </c>
      <c r="F2743">
        <v>3421</v>
      </c>
      <c r="G2743">
        <v>3459</v>
      </c>
      <c r="H2743">
        <v>3465</v>
      </c>
      <c r="I2743" t="s">
        <v>53</v>
      </c>
      <c r="J2743">
        <v>164803</v>
      </c>
      <c r="K2743">
        <v>5474283</v>
      </c>
      <c r="L2743">
        <v>3.44</v>
      </c>
      <c r="M2743">
        <v>0.42</v>
      </c>
    </row>
    <row r="2744" spans="1:13" x14ac:dyDescent="0.2">
      <c r="A2744" t="s">
        <v>371</v>
      </c>
      <c r="B2744" t="s">
        <v>76</v>
      </c>
      <c r="C2744">
        <v>40</v>
      </c>
      <c r="D2744">
        <v>15.074999999999999</v>
      </c>
      <c r="E2744">
        <f t="shared" si="42"/>
        <v>15.08</v>
      </c>
      <c r="F2744">
        <v>3465</v>
      </c>
      <c r="G2744">
        <v>3475</v>
      </c>
      <c r="H2744">
        <v>3491</v>
      </c>
      <c r="I2744" t="s">
        <v>53</v>
      </c>
      <c r="J2744">
        <v>186456</v>
      </c>
      <c r="K2744">
        <v>6258504</v>
      </c>
      <c r="L2744">
        <v>3.93</v>
      </c>
      <c r="M2744">
        <v>0.48</v>
      </c>
    </row>
    <row r="2745" spans="1:13" x14ac:dyDescent="0.2">
      <c r="A2745" t="s">
        <v>371</v>
      </c>
      <c r="B2745" t="s">
        <v>78</v>
      </c>
      <c r="C2745">
        <v>41</v>
      </c>
      <c r="D2745">
        <v>15.177</v>
      </c>
      <c r="E2745">
        <f t="shared" si="42"/>
        <v>15.18</v>
      </c>
      <c r="F2745">
        <v>3491</v>
      </c>
      <c r="G2745">
        <v>3507</v>
      </c>
      <c r="H2745">
        <v>3548</v>
      </c>
      <c r="I2745" t="s">
        <v>60</v>
      </c>
      <c r="J2745">
        <v>1064164</v>
      </c>
      <c r="K2745">
        <v>43243410</v>
      </c>
      <c r="L2745">
        <v>27.18</v>
      </c>
      <c r="M2745">
        <v>3.3159999999999998</v>
      </c>
    </row>
    <row r="2746" spans="1:13" x14ac:dyDescent="0.2">
      <c r="A2746" t="s">
        <v>371</v>
      </c>
      <c r="B2746" t="s">
        <v>79</v>
      </c>
      <c r="C2746">
        <v>42</v>
      </c>
      <c r="D2746">
        <v>15.319000000000001</v>
      </c>
      <c r="E2746">
        <f t="shared" si="42"/>
        <v>15.32</v>
      </c>
      <c r="F2746">
        <v>3548</v>
      </c>
      <c r="G2746">
        <v>3552</v>
      </c>
      <c r="H2746">
        <v>3564</v>
      </c>
      <c r="I2746" t="s">
        <v>135</v>
      </c>
      <c r="J2746">
        <v>83582</v>
      </c>
      <c r="K2746">
        <v>2147110</v>
      </c>
      <c r="L2746">
        <v>1.35</v>
      </c>
      <c r="M2746">
        <v>0.16500000000000001</v>
      </c>
    </row>
    <row r="2747" spans="1:13" x14ac:dyDescent="0.2">
      <c r="A2747" t="s">
        <v>371</v>
      </c>
      <c r="B2747" t="s">
        <v>80</v>
      </c>
      <c r="C2747">
        <v>43</v>
      </c>
      <c r="D2747">
        <v>15.397</v>
      </c>
      <c r="E2747">
        <f t="shared" si="42"/>
        <v>15.4</v>
      </c>
      <c r="F2747">
        <v>3564</v>
      </c>
      <c r="G2747">
        <v>3577</v>
      </c>
      <c r="H2747">
        <v>3603</v>
      </c>
      <c r="I2747" t="s">
        <v>134</v>
      </c>
      <c r="J2747">
        <v>133735</v>
      </c>
      <c r="K2747">
        <v>4839887</v>
      </c>
      <c r="L2747">
        <v>3.04</v>
      </c>
      <c r="M2747">
        <v>0.371</v>
      </c>
    </row>
    <row r="2748" spans="1:13" x14ac:dyDescent="0.2">
      <c r="A2748" t="s">
        <v>371</v>
      </c>
      <c r="B2748" t="s">
        <v>81</v>
      </c>
      <c r="C2748">
        <v>44</v>
      </c>
      <c r="D2748">
        <v>15.555</v>
      </c>
      <c r="E2748">
        <f t="shared" si="42"/>
        <v>15.56</v>
      </c>
      <c r="F2748">
        <v>3603</v>
      </c>
      <c r="G2748">
        <v>3627</v>
      </c>
      <c r="H2748">
        <v>3670</v>
      </c>
      <c r="I2748" t="s">
        <v>134</v>
      </c>
      <c r="J2748">
        <v>286393</v>
      </c>
      <c r="K2748">
        <v>11262906</v>
      </c>
      <c r="L2748">
        <v>7.08</v>
      </c>
      <c r="M2748">
        <v>0.86399999999999999</v>
      </c>
    </row>
    <row r="2749" spans="1:13" x14ac:dyDescent="0.2">
      <c r="A2749" t="s">
        <v>371</v>
      </c>
      <c r="B2749" t="s">
        <v>82</v>
      </c>
      <c r="C2749">
        <v>45</v>
      </c>
      <c r="D2749">
        <v>15.769</v>
      </c>
      <c r="E2749">
        <f t="shared" si="42"/>
        <v>15.77</v>
      </c>
      <c r="F2749">
        <v>3670</v>
      </c>
      <c r="G2749">
        <v>3694</v>
      </c>
      <c r="H2749">
        <v>3713</v>
      </c>
      <c r="I2749" t="s">
        <v>48</v>
      </c>
      <c r="J2749">
        <v>168286</v>
      </c>
      <c r="K2749">
        <v>5994870</v>
      </c>
      <c r="L2749">
        <v>3.77</v>
      </c>
      <c r="M2749">
        <v>0.46</v>
      </c>
    </row>
    <row r="2750" spans="1:13" x14ac:dyDescent="0.2">
      <c r="A2750" t="s">
        <v>371</v>
      </c>
      <c r="B2750" t="s">
        <v>84</v>
      </c>
      <c r="C2750">
        <v>46</v>
      </c>
      <c r="D2750">
        <v>15.869</v>
      </c>
      <c r="E2750">
        <f t="shared" si="42"/>
        <v>15.87</v>
      </c>
      <c r="F2750">
        <v>3713</v>
      </c>
      <c r="G2750">
        <v>3726</v>
      </c>
      <c r="H2750">
        <v>3755</v>
      </c>
      <c r="I2750" t="s">
        <v>48</v>
      </c>
      <c r="J2750">
        <v>57043</v>
      </c>
      <c r="K2750">
        <v>2840129</v>
      </c>
      <c r="L2750">
        <v>1.79</v>
      </c>
      <c r="M2750">
        <v>0.218</v>
      </c>
    </row>
    <row r="2751" spans="1:13" x14ac:dyDescent="0.2">
      <c r="A2751" t="s">
        <v>371</v>
      </c>
      <c r="B2751" t="s">
        <v>85</v>
      </c>
      <c r="C2751">
        <v>47</v>
      </c>
      <c r="D2751">
        <v>16.029</v>
      </c>
      <c r="E2751">
        <f t="shared" si="42"/>
        <v>16.03</v>
      </c>
      <c r="F2751">
        <v>3755</v>
      </c>
      <c r="G2751">
        <v>3777</v>
      </c>
      <c r="H2751">
        <v>3795</v>
      </c>
      <c r="I2751" t="s">
        <v>53</v>
      </c>
      <c r="J2751">
        <v>48007</v>
      </c>
      <c r="K2751">
        <v>1701297</v>
      </c>
      <c r="L2751">
        <v>1.07</v>
      </c>
      <c r="M2751">
        <v>0.13</v>
      </c>
    </row>
    <row r="2752" spans="1:13" x14ac:dyDescent="0.2">
      <c r="A2752" t="s">
        <v>371</v>
      </c>
      <c r="B2752" t="s">
        <v>86</v>
      </c>
      <c r="C2752">
        <v>48</v>
      </c>
      <c r="D2752">
        <v>16.327000000000002</v>
      </c>
      <c r="E2752">
        <f t="shared" si="42"/>
        <v>16.329999999999998</v>
      </c>
      <c r="F2752">
        <v>3836</v>
      </c>
      <c r="G2752">
        <v>3871</v>
      </c>
      <c r="H2752">
        <v>3888</v>
      </c>
      <c r="I2752" t="s">
        <v>64</v>
      </c>
      <c r="J2752">
        <v>41101</v>
      </c>
      <c r="K2752">
        <v>2059383</v>
      </c>
      <c r="L2752">
        <v>1.29</v>
      </c>
      <c r="M2752">
        <v>0.158</v>
      </c>
    </row>
    <row r="2753" spans="1:13" x14ac:dyDescent="0.2">
      <c r="A2753" t="s">
        <v>371</v>
      </c>
      <c r="B2753" t="s">
        <v>88</v>
      </c>
      <c r="C2753">
        <v>49</v>
      </c>
      <c r="D2753">
        <v>16.437000000000001</v>
      </c>
      <c r="E2753">
        <f t="shared" si="42"/>
        <v>16.440000000000001</v>
      </c>
      <c r="F2753">
        <v>3888</v>
      </c>
      <c r="G2753">
        <v>3906</v>
      </c>
      <c r="H2753">
        <v>3946</v>
      </c>
      <c r="I2753" t="s">
        <v>53</v>
      </c>
      <c r="J2753">
        <v>613174</v>
      </c>
      <c r="K2753">
        <v>16739529</v>
      </c>
      <c r="L2753">
        <v>10.52</v>
      </c>
      <c r="M2753">
        <v>1.284</v>
      </c>
    </row>
    <row r="2754" spans="1:13" x14ac:dyDescent="0.2">
      <c r="A2754" t="s">
        <v>371</v>
      </c>
      <c r="B2754" t="s">
        <v>89</v>
      </c>
      <c r="C2754">
        <v>50</v>
      </c>
      <c r="D2754">
        <v>17.170000000000002</v>
      </c>
      <c r="E2754">
        <f t="shared" si="42"/>
        <v>17.170000000000002</v>
      </c>
      <c r="F2754">
        <v>4123</v>
      </c>
      <c r="G2754">
        <v>4138</v>
      </c>
      <c r="H2754">
        <v>4162</v>
      </c>
      <c r="I2754" t="s">
        <v>192</v>
      </c>
      <c r="J2754">
        <v>25450</v>
      </c>
      <c r="K2754">
        <v>911118</v>
      </c>
      <c r="L2754">
        <v>0.56999999999999995</v>
      </c>
      <c r="M2754">
        <v>7.0000000000000007E-2</v>
      </c>
    </row>
    <row r="2755" spans="1:13" x14ac:dyDescent="0.2">
      <c r="A2755" t="s">
        <v>371</v>
      </c>
      <c r="B2755" t="s">
        <v>90</v>
      </c>
      <c r="C2755">
        <v>51</v>
      </c>
      <c r="D2755">
        <v>17.437999999999999</v>
      </c>
      <c r="E2755">
        <f t="shared" ref="E2755:E2818" si="43">ROUND(D2755,2)</f>
        <v>17.440000000000001</v>
      </c>
      <c r="F2755">
        <v>4198</v>
      </c>
      <c r="G2755">
        <v>4222</v>
      </c>
      <c r="H2755">
        <v>4255</v>
      </c>
      <c r="I2755" t="s">
        <v>67</v>
      </c>
      <c r="J2755">
        <v>202474</v>
      </c>
      <c r="K2755">
        <v>9130681</v>
      </c>
      <c r="L2755">
        <v>5.74</v>
      </c>
      <c r="M2755">
        <v>0.7</v>
      </c>
    </row>
    <row r="2756" spans="1:13" x14ac:dyDescent="0.2">
      <c r="A2756" t="s">
        <v>371</v>
      </c>
      <c r="B2756" t="s">
        <v>92</v>
      </c>
      <c r="C2756">
        <v>52</v>
      </c>
      <c r="D2756">
        <v>17.573</v>
      </c>
      <c r="E2756">
        <f t="shared" si="43"/>
        <v>17.57</v>
      </c>
      <c r="F2756">
        <v>4255</v>
      </c>
      <c r="G2756">
        <v>4265</v>
      </c>
      <c r="H2756">
        <v>4290</v>
      </c>
      <c r="I2756" t="s">
        <v>53</v>
      </c>
      <c r="J2756">
        <v>71528</v>
      </c>
      <c r="K2756">
        <v>3099333</v>
      </c>
      <c r="L2756">
        <v>1.95</v>
      </c>
      <c r="M2756">
        <v>0.23799999999999999</v>
      </c>
    </row>
    <row r="2757" spans="1:13" x14ac:dyDescent="0.2">
      <c r="A2757" t="s">
        <v>371</v>
      </c>
      <c r="B2757" t="s">
        <v>94</v>
      </c>
      <c r="C2757">
        <v>53</v>
      </c>
      <c r="D2757">
        <v>17.739999999999998</v>
      </c>
      <c r="E2757">
        <f t="shared" si="43"/>
        <v>17.739999999999998</v>
      </c>
      <c r="F2757">
        <v>4290</v>
      </c>
      <c r="G2757">
        <v>4318</v>
      </c>
      <c r="H2757">
        <v>4342</v>
      </c>
      <c r="I2757" t="s">
        <v>34</v>
      </c>
      <c r="J2757">
        <v>62148</v>
      </c>
      <c r="K2757">
        <v>3474936</v>
      </c>
      <c r="L2757">
        <v>2.1800000000000002</v>
      </c>
      <c r="M2757">
        <v>0.26600000000000001</v>
      </c>
    </row>
    <row r="2758" spans="1:13" x14ac:dyDescent="0.2">
      <c r="A2758" t="s">
        <v>371</v>
      </c>
      <c r="B2758" t="s">
        <v>95</v>
      </c>
      <c r="C2758">
        <v>54</v>
      </c>
      <c r="D2758">
        <v>17.890999999999998</v>
      </c>
      <c r="E2758">
        <f t="shared" si="43"/>
        <v>17.89</v>
      </c>
      <c r="F2758">
        <v>4342</v>
      </c>
      <c r="G2758">
        <v>4365</v>
      </c>
      <c r="H2758">
        <v>4377</v>
      </c>
      <c r="I2758" t="s">
        <v>34</v>
      </c>
      <c r="J2758">
        <v>44102</v>
      </c>
      <c r="K2758">
        <v>1650495</v>
      </c>
      <c r="L2758">
        <v>1.04</v>
      </c>
      <c r="M2758">
        <v>0.127</v>
      </c>
    </row>
    <row r="2759" spans="1:13" x14ac:dyDescent="0.2">
      <c r="A2759" t="s">
        <v>371</v>
      </c>
      <c r="B2759" t="s">
        <v>96</v>
      </c>
      <c r="C2759">
        <v>55</v>
      </c>
      <c r="D2759">
        <v>18.030999999999999</v>
      </c>
      <c r="E2759">
        <f t="shared" si="43"/>
        <v>18.03</v>
      </c>
      <c r="F2759">
        <v>4377</v>
      </c>
      <c r="G2759">
        <v>4410</v>
      </c>
      <c r="H2759">
        <v>4447</v>
      </c>
      <c r="I2759" t="s">
        <v>34</v>
      </c>
      <c r="J2759">
        <v>100636</v>
      </c>
      <c r="K2759">
        <v>6944215</v>
      </c>
      <c r="L2759">
        <v>4.37</v>
      </c>
      <c r="M2759">
        <v>0.53200000000000003</v>
      </c>
    </row>
    <row r="2760" spans="1:13" x14ac:dyDescent="0.2">
      <c r="A2760" t="s">
        <v>371</v>
      </c>
      <c r="B2760" t="s">
        <v>98</v>
      </c>
      <c r="C2760">
        <v>56</v>
      </c>
      <c r="D2760">
        <v>18.207000000000001</v>
      </c>
      <c r="E2760">
        <f t="shared" si="43"/>
        <v>18.21</v>
      </c>
      <c r="F2760">
        <v>4447</v>
      </c>
      <c r="G2760">
        <v>4466</v>
      </c>
      <c r="H2760">
        <v>4483</v>
      </c>
      <c r="I2760" t="s">
        <v>34</v>
      </c>
      <c r="J2760">
        <v>104695</v>
      </c>
      <c r="K2760">
        <v>3150356</v>
      </c>
      <c r="L2760">
        <v>1.98</v>
      </c>
      <c r="M2760">
        <v>0.24199999999999999</v>
      </c>
    </row>
    <row r="2761" spans="1:13" x14ac:dyDescent="0.2">
      <c r="A2761" t="s">
        <v>371</v>
      </c>
      <c r="B2761" t="s">
        <v>99</v>
      </c>
      <c r="C2761">
        <v>57</v>
      </c>
      <c r="D2761">
        <v>18.393999999999998</v>
      </c>
      <c r="E2761">
        <f t="shared" si="43"/>
        <v>18.39</v>
      </c>
      <c r="F2761">
        <v>4510</v>
      </c>
      <c r="G2761">
        <v>4525</v>
      </c>
      <c r="H2761">
        <v>4532</v>
      </c>
      <c r="I2761" t="s">
        <v>34</v>
      </c>
      <c r="J2761">
        <v>85708</v>
      </c>
      <c r="K2761">
        <v>2363434</v>
      </c>
      <c r="L2761">
        <v>1.49</v>
      </c>
      <c r="M2761">
        <v>0.18099999999999999</v>
      </c>
    </row>
    <row r="2762" spans="1:13" x14ac:dyDescent="0.2">
      <c r="A2762" t="s">
        <v>371</v>
      </c>
      <c r="B2762" t="s">
        <v>101</v>
      </c>
      <c r="C2762">
        <v>58</v>
      </c>
      <c r="D2762">
        <v>18.428000000000001</v>
      </c>
      <c r="E2762">
        <f t="shared" si="43"/>
        <v>18.43</v>
      </c>
      <c r="F2762">
        <v>4532</v>
      </c>
      <c r="G2762">
        <v>4535</v>
      </c>
      <c r="H2762">
        <v>4546</v>
      </c>
      <c r="I2762" t="s">
        <v>34</v>
      </c>
      <c r="J2762">
        <v>73477</v>
      </c>
      <c r="K2762">
        <v>1700891</v>
      </c>
      <c r="L2762">
        <v>1.07</v>
      </c>
      <c r="M2762">
        <v>0.13</v>
      </c>
    </row>
    <row r="2763" spans="1:13" x14ac:dyDescent="0.2">
      <c r="A2763" t="s">
        <v>371</v>
      </c>
      <c r="B2763" t="s">
        <v>102</v>
      </c>
      <c r="C2763">
        <v>59</v>
      </c>
      <c r="D2763">
        <v>18.510000000000002</v>
      </c>
      <c r="E2763">
        <f t="shared" si="43"/>
        <v>18.510000000000002</v>
      </c>
      <c r="F2763">
        <v>4546</v>
      </c>
      <c r="G2763">
        <v>4561</v>
      </c>
      <c r="H2763">
        <v>4604</v>
      </c>
      <c r="I2763" t="s">
        <v>53</v>
      </c>
      <c r="J2763">
        <v>1052667</v>
      </c>
      <c r="K2763">
        <v>28191297</v>
      </c>
      <c r="L2763">
        <v>17.72</v>
      </c>
      <c r="M2763">
        <v>2.1619999999999999</v>
      </c>
    </row>
    <row r="2764" spans="1:13" x14ac:dyDescent="0.2">
      <c r="A2764" t="s">
        <v>371</v>
      </c>
      <c r="B2764" t="s">
        <v>103</v>
      </c>
      <c r="C2764">
        <v>60</v>
      </c>
      <c r="D2764">
        <v>18.776</v>
      </c>
      <c r="E2764">
        <f t="shared" si="43"/>
        <v>18.78</v>
      </c>
      <c r="F2764">
        <v>4628</v>
      </c>
      <c r="G2764">
        <v>4645</v>
      </c>
      <c r="H2764">
        <v>4661</v>
      </c>
      <c r="I2764" t="s">
        <v>67</v>
      </c>
      <c r="J2764">
        <v>71675</v>
      </c>
      <c r="K2764">
        <v>1825646</v>
      </c>
      <c r="L2764">
        <v>1.1499999999999999</v>
      </c>
      <c r="M2764">
        <v>0.14000000000000001</v>
      </c>
    </row>
    <row r="2765" spans="1:13" x14ac:dyDescent="0.2">
      <c r="A2765" t="s">
        <v>371</v>
      </c>
      <c r="B2765" t="s">
        <v>104</v>
      </c>
      <c r="C2765">
        <v>61</v>
      </c>
      <c r="D2765">
        <v>19.018000000000001</v>
      </c>
      <c r="E2765">
        <f t="shared" si="43"/>
        <v>19.02</v>
      </c>
      <c r="F2765">
        <v>4693</v>
      </c>
      <c r="G2765">
        <v>4722</v>
      </c>
      <c r="H2765">
        <v>4734</v>
      </c>
      <c r="I2765" t="s">
        <v>53</v>
      </c>
      <c r="J2765">
        <v>53545</v>
      </c>
      <c r="K2765">
        <v>1663337</v>
      </c>
      <c r="L2765">
        <v>1.05</v>
      </c>
      <c r="M2765">
        <v>0.128</v>
      </c>
    </row>
    <row r="2766" spans="1:13" x14ac:dyDescent="0.2">
      <c r="A2766" t="s">
        <v>371</v>
      </c>
      <c r="B2766" t="s">
        <v>105</v>
      </c>
      <c r="C2766">
        <v>62</v>
      </c>
      <c r="D2766">
        <v>19.097000000000001</v>
      </c>
      <c r="E2766">
        <f t="shared" si="43"/>
        <v>19.100000000000001</v>
      </c>
      <c r="F2766">
        <v>4734</v>
      </c>
      <c r="G2766">
        <v>4747</v>
      </c>
      <c r="H2766">
        <v>4766</v>
      </c>
      <c r="I2766" t="s">
        <v>53</v>
      </c>
      <c r="J2766">
        <v>46962</v>
      </c>
      <c r="K2766">
        <v>1773812</v>
      </c>
      <c r="L2766">
        <v>1.1200000000000001</v>
      </c>
      <c r="M2766">
        <v>0.13600000000000001</v>
      </c>
    </row>
    <row r="2767" spans="1:13" x14ac:dyDescent="0.2">
      <c r="A2767" t="s">
        <v>371</v>
      </c>
      <c r="B2767" t="s">
        <v>106</v>
      </c>
      <c r="C2767">
        <v>63</v>
      </c>
      <c r="D2767">
        <v>19.562000000000001</v>
      </c>
      <c r="E2767">
        <f t="shared" si="43"/>
        <v>19.559999999999999</v>
      </c>
      <c r="F2767">
        <v>4865</v>
      </c>
      <c r="G2767">
        <v>4894</v>
      </c>
      <c r="H2767">
        <v>4916</v>
      </c>
      <c r="I2767" t="s">
        <v>39</v>
      </c>
      <c r="J2767">
        <v>45510</v>
      </c>
      <c r="K2767">
        <v>2321581</v>
      </c>
      <c r="L2767">
        <v>1.46</v>
      </c>
      <c r="M2767">
        <v>0.17799999999999999</v>
      </c>
    </row>
    <row r="2768" spans="1:13" x14ac:dyDescent="0.2">
      <c r="A2768" t="s">
        <v>371</v>
      </c>
      <c r="B2768" t="s">
        <v>108</v>
      </c>
      <c r="C2768">
        <v>64</v>
      </c>
      <c r="D2768">
        <v>19.773</v>
      </c>
      <c r="E2768">
        <f t="shared" si="43"/>
        <v>19.77</v>
      </c>
      <c r="F2768">
        <v>4947</v>
      </c>
      <c r="G2768">
        <v>4961</v>
      </c>
      <c r="H2768">
        <v>4981</v>
      </c>
      <c r="I2768" t="s">
        <v>34</v>
      </c>
      <c r="J2768">
        <v>77524</v>
      </c>
      <c r="K2768">
        <v>2263556</v>
      </c>
      <c r="L2768">
        <v>1.42</v>
      </c>
      <c r="M2768">
        <v>0.17399999999999999</v>
      </c>
    </row>
    <row r="2769" spans="1:13" x14ac:dyDescent="0.2">
      <c r="A2769" t="s">
        <v>371</v>
      </c>
      <c r="B2769" t="s">
        <v>109</v>
      </c>
      <c r="C2769">
        <v>65</v>
      </c>
      <c r="D2769">
        <v>19.916</v>
      </c>
      <c r="E2769">
        <f t="shared" si="43"/>
        <v>19.920000000000002</v>
      </c>
      <c r="F2769">
        <v>4981</v>
      </c>
      <c r="G2769">
        <v>5006</v>
      </c>
      <c r="H2769">
        <v>5034</v>
      </c>
      <c r="I2769" t="s">
        <v>34</v>
      </c>
      <c r="J2769">
        <v>36131</v>
      </c>
      <c r="K2769">
        <v>2177214</v>
      </c>
      <c r="L2769">
        <v>1.37</v>
      </c>
      <c r="M2769">
        <v>0.16700000000000001</v>
      </c>
    </row>
    <row r="2770" spans="1:13" x14ac:dyDescent="0.2">
      <c r="A2770" t="s">
        <v>371</v>
      </c>
      <c r="B2770" t="s">
        <v>111</v>
      </c>
      <c r="C2770">
        <v>66</v>
      </c>
      <c r="D2770">
        <v>20.106000000000002</v>
      </c>
      <c r="E2770">
        <f t="shared" si="43"/>
        <v>20.11</v>
      </c>
      <c r="F2770">
        <v>5034</v>
      </c>
      <c r="G2770">
        <v>5066</v>
      </c>
      <c r="H2770">
        <v>5082</v>
      </c>
      <c r="I2770" t="s">
        <v>135</v>
      </c>
      <c r="J2770">
        <v>104159</v>
      </c>
      <c r="K2770">
        <v>5611582</v>
      </c>
      <c r="L2770">
        <v>3.53</v>
      </c>
      <c r="M2770">
        <v>0.43</v>
      </c>
    </row>
    <row r="2771" spans="1:13" x14ac:dyDescent="0.2">
      <c r="A2771" t="s">
        <v>371</v>
      </c>
      <c r="B2771" t="s">
        <v>112</v>
      </c>
      <c r="C2771">
        <v>67</v>
      </c>
      <c r="D2771">
        <v>20.206</v>
      </c>
      <c r="E2771">
        <f t="shared" si="43"/>
        <v>20.21</v>
      </c>
      <c r="F2771">
        <v>5082</v>
      </c>
      <c r="G2771">
        <v>5098</v>
      </c>
      <c r="H2771">
        <v>5114</v>
      </c>
      <c r="I2771" t="s">
        <v>135</v>
      </c>
      <c r="J2771">
        <v>177234</v>
      </c>
      <c r="K2771">
        <v>6211191</v>
      </c>
      <c r="L2771">
        <v>3.9</v>
      </c>
      <c r="M2771">
        <v>0.47599999999999998</v>
      </c>
    </row>
    <row r="2772" spans="1:13" x14ac:dyDescent="0.2">
      <c r="A2772" t="s">
        <v>371</v>
      </c>
      <c r="B2772" t="s">
        <v>113</v>
      </c>
      <c r="C2772">
        <v>68</v>
      </c>
      <c r="D2772">
        <v>20.309000000000001</v>
      </c>
      <c r="E2772">
        <f t="shared" si="43"/>
        <v>20.309999999999999</v>
      </c>
      <c r="F2772">
        <v>5114</v>
      </c>
      <c r="G2772">
        <v>5130</v>
      </c>
      <c r="H2772">
        <v>5161</v>
      </c>
      <c r="I2772" t="s">
        <v>135</v>
      </c>
      <c r="J2772">
        <v>287002</v>
      </c>
      <c r="K2772">
        <v>9558443</v>
      </c>
      <c r="L2772">
        <v>6.01</v>
      </c>
      <c r="M2772">
        <v>0.73299999999999998</v>
      </c>
    </row>
    <row r="2773" spans="1:13" x14ac:dyDescent="0.2">
      <c r="A2773" t="s">
        <v>371</v>
      </c>
      <c r="B2773" t="s">
        <v>114</v>
      </c>
      <c r="C2773">
        <v>69</v>
      </c>
      <c r="D2773">
        <v>20.634</v>
      </c>
      <c r="E2773">
        <f t="shared" si="43"/>
        <v>20.63</v>
      </c>
      <c r="F2773">
        <v>5202</v>
      </c>
      <c r="G2773">
        <v>5233</v>
      </c>
      <c r="H2773">
        <v>5246</v>
      </c>
      <c r="I2773" t="s">
        <v>135</v>
      </c>
      <c r="J2773">
        <v>168817</v>
      </c>
      <c r="K2773">
        <v>7205282</v>
      </c>
      <c r="L2773">
        <v>4.53</v>
      </c>
      <c r="M2773">
        <v>0.55300000000000005</v>
      </c>
    </row>
    <row r="2774" spans="1:13" x14ac:dyDescent="0.2">
      <c r="A2774" t="s">
        <v>371</v>
      </c>
      <c r="B2774" t="s">
        <v>115</v>
      </c>
      <c r="C2774">
        <v>70</v>
      </c>
      <c r="D2774">
        <v>20.709</v>
      </c>
      <c r="E2774">
        <f t="shared" si="43"/>
        <v>20.71</v>
      </c>
      <c r="F2774">
        <v>5246</v>
      </c>
      <c r="G2774">
        <v>5257</v>
      </c>
      <c r="H2774">
        <v>5282</v>
      </c>
      <c r="I2774" t="s">
        <v>135</v>
      </c>
      <c r="J2774">
        <v>127989</v>
      </c>
      <c r="K2774">
        <v>4393333</v>
      </c>
      <c r="L2774">
        <v>2.76</v>
      </c>
      <c r="M2774">
        <v>0.33700000000000002</v>
      </c>
    </row>
    <row r="2775" spans="1:13" x14ac:dyDescent="0.2">
      <c r="A2775" t="s">
        <v>371</v>
      </c>
      <c r="B2775" t="s">
        <v>116</v>
      </c>
      <c r="C2775">
        <v>71</v>
      </c>
      <c r="D2775">
        <v>20.841000000000001</v>
      </c>
      <c r="E2775">
        <f t="shared" si="43"/>
        <v>20.84</v>
      </c>
      <c r="F2775">
        <v>5282</v>
      </c>
      <c r="G2775">
        <v>5298</v>
      </c>
      <c r="H2775">
        <v>5319</v>
      </c>
      <c r="I2775" t="s">
        <v>135</v>
      </c>
      <c r="J2775">
        <v>175838</v>
      </c>
      <c r="K2775">
        <v>5193039</v>
      </c>
      <c r="L2775">
        <v>3.26</v>
      </c>
      <c r="M2775">
        <v>0.39800000000000002</v>
      </c>
    </row>
    <row r="2776" spans="1:13" x14ac:dyDescent="0.2">
      <c r="A2776" t="s">
        <v>371</v>
      </c>
      <c r="B2776" t="s">
        <v>117</v>
      </c>
      <c r="C2776">
        <v>72</v>
      </c>
      <c r="D2776">
        <v>21.079000000000001</v>
      </c>
      <c r="E2776">
        <f t="shared" si="43"/>
        <v>21.08</v>
      </c>
      <c r="F2776">
        <v>5352</v>
      </c>
      <c r="G2776">
        <v>5374</v>
      </c>
      <c r="H2776">
        <v>5416</v>
      </c>
      <c r="I2776" t="s">
        <v>135</v>
      </c>
      <c r="J2776">
        <v>550697</v>
      </c>
      <c r="K2776">
        <v>18860351</v>
      </c>
      <c r="L2776">
        <v>11.86</v>
      </c>
      <c r="M2776">
        <v>1.446</v>
      </c>
    </row>
    <row r="2777" spans="1:13" x14ac:dyDescent="0.2">
      <c r="A2777" t="s">
        <v>371</v>
      </c>
      <c r="B2777" t="s">
        <v>118</v>
      </c>
      <c r="C2777">
        <v>73</v>
      </c>
      <c r="D2777">
        <v>21.321999999999999</v>
      </c>
      <c r="E2777">
        <f t="shared" si="43"/>
        <v>21.32</v>
      </c>
      <c r="F2777">
        <v>5416</v>
      </c>
      <c r="G2777">
        <v>5451</v>
      </c>
      <c r="H2777">
        <v>5490</v>
      </c>
      <c r="I2777" t="s">
        <v>44</v>
      </c>
      <c r="J2777">
        <v>2201869</v>
      </c>
      <c r="K2777">
        <v>66850829</v>
      </c>
      <c r="L2777">
        <v>42.02</v>
      </c>
      <c r="M2777">
        <v>5.1260000000000003</v>
      </c>
    </row>
    <row r="2778" spans="1:13" x14ac:dyDescent="0.2">
      <c r="A2778" t="s">
        <v>371</v>
      </c>
      <c r="B2778" t="s">
        <v>119</v>
      </c>
      <c r="C2778">
        <v>74</v>
      </c>
      <c r="D2778">
        <v>21.507999999999999</v>
      </c>
      <c r="E2778">
        <f t="shared" si="43"/>
        <v>21.51</v>
      </c>
      <c r="F2778">
        <v>5490</v>
      </c>
      <c r="G2778">
        <v>5510</v>
      </c>
      <c r="H2778">
        <v>5519</v>
      </c>
      <c r="I2778" t="s">
        <v>44</v>
      </c>
      <c r="J2778">
        <v>45369</v>
      </c>
      <c r="K2778">
        <v>1600186</v>
      </c>
      <c r="L2778">
        <v>1.01</v>
      </c>
      <c r="M2778">
        <v>0.123</v>
      </c>
    </row>
    <row r="2779" spans="1:13" x14ac:dyDescent="0.2">
      <c r="A2779" t="s">
        <v>371</v>
      </c>
      <c r="B2779" t="s">
        <v>120</v>
      </c>
      <c r="C2779">
        <v>75</v>
      </c>
      <c r="D2779">
        <v>21.574000000000002</v>
      </c>
      <c r="E2779">
        <f t="shared" si="43"/>
        <v>21.57</v>
      </c>
      <c r="F2779">
        <v>5519</v>
      </c>
      <c r="G2779">
        <v>5530</v>
      </c>
      <c r="H2779">
        <v>5552</v>
      </c>
      <c r="I2779" t="s">
        <v>44</v>
      </c>
      <c r="J2779">
        <v>141016</v>
      </c>
      <c r="K2779">
        <v>4201225</v>
      </c>
      <c r="L2779">
        <v>2.64</v>
      </c>
      <c r="M2779">
        <v>0.32200000000000001</v>
      </c>
    </row>
    <row r="2780" spans="1:13" x14ac:dyDescent="0.2">
      <c r="A2780" t="s">
        <v>371</v>
      </c>
      <c r="B2780" t="s">
        <v>121</v>
      </c>
      <c r="C2780">
        <v>76</v>
      </c>
      <c r="D2780">
        <v>21.780999999999999</v>
      </c>
      <c r="E2780">
        <f t="shared" si="43"/>
        <v>21.78</v>
      </c>
      <c r="F2780">
        <v>5576</v>
      </c>
      <c r="G2780">
        <v>5596</v>
      </c>
      <c r="H2780">
        <v>5622</v>
      </c>
      <c r="I2780" t="s">
        <v>44</v>
      </c>
      <c r="J2780">
        <v>103296</v>
      </c>
      <c r="K2780">
        <v>3907762</v>
      </c>
      <c r="L2780">
        <v>2.46</v>
      </c>
      <c r="M2780">
        <v>0.3</v>
      </c>
    </row>
    <row r="2781" spans="1:13" x14ac:dyDescent="0.2">
      <c r="A2781" t="s">
        <v>371</v>
      </c>
      <c r="B2781" t="s">
        <v>122</v>
      </c>
      <c r="C2781">
        <v>77</v>
      </c>
      <c r="D2781">
        <v>21.946999999999999</v>
      </c>
      <c r="E2781">
        <f t="shared" si="43"/>
        <v>21.95</v>
      </c>
      <c r="F2781">
        <v>5622</v>
      </c>
      <c r="G2781">
        <v>5648</v>
      </c>
      <c r="H2781">
        <v>5682</v>
      </c>
      <c r="I2781" t="s">
        <v>44</v>
      </c>
      <c r="J2781">
        <v>61670</v>
      </c>
      <c r="K2781">
        <v>2870362</v>
      </c>
      <c r="L2781">
        <v>1.8</v>
      </c>
      <c r="M2781">
        <v>0.22</v>
      </c>
    </row>
    <row r="2782" spans="1:13" x14ac:dyDescent="0.2">
      <c r="A2782" t="s">
        <v>371</v>
      </c>
      <c r="B2782" t="s">
        <v>123</v>
      </c>
      <c r="C2782">
        <v>78</v>
      </c>
      <c r="D2782">
        <v>22.178999999999998</v>
      </c>
      <c r="E2782">
        <f t="shared" si="43"/>
        <v>22.18</v>
      </c>
      <c r="F2782">
        <v>5707</v>
      </c>
      <c r="G2782">
        <v>5722</v>
      </c>
      <c r="H2782">
        <v>5757</v>
      </c>
      <c r="I2782" t="s">
        <v>44</v>
      </c>
      <c r="J2782">
        <v>205382</v>
      </c>
      <c r="K2782">
        <v>6839053</v>
      </c>
      <c r="L2782">
        <v>4.3</v>
      </c>
      <c r="M2782">
        <v>0.52400000000000002</v>
      </c>
    </row>
    <row r="2783" spans="1:13" x14ac:dyDescent="0.2">
      <c r="A2783" t="s">
        <v>371</v>
      </c>
      <c r="B2783" t="s">
        <v>124</v>
      </c>
      <c r="C2783">
        <v>79</v>
      </c>
      <c r="D2783">
        <v>22.361000000000001</v>
      </c>
      <c r="E2783">
        <f t="shared" si="43"/>
        <v>22.36</v>
      </c>
      <c r="F2783">
        <v>5757</v>
      </c>
      <c r="G2783">
        <v>5779</v>
      </c>
      <c r="H2783">
        <v>5815</v>
      </c>
      <c r="I2783" t="s">
        <v>44</v>
      </c>
      <c r="J2783">
        <v>489174</v>
      </c>
      <c r="K2783">
        <v>15786542</v>
      </c>
      <c r="L2783">
        <v>9.92</v>
      </c>
      <c r="M2783">
        <v>1.2110000000000001</v>
      </c>
    </row>
    <row r="2784" spans="1:13" x14ac:dyDescent="0.2">
      <c r="A2784" t="s">
        <v>371</v>
      </c>
      <c r="B2784" t="s">
        <v>125</v>
      </c>
      <c r="C2784">
        <v>80</v>
      </c>
      <c r="D2784">
        <v>22.524999999999999</v>
      </c>
      <c r="E2784">
        <f t="shared" si="43"/>
        <v>22.53</v>
      </c>
      <c r="F2784">
        <v>5815</v>
      </c>
      <c r="G2784">
        <v>5831</v>
      </c>
      <c r="H2784">
        <v>5856</v>
      </c>
      <c r="I2784" t="s">
        <v>44</v>
      </c>
      <c r="J2784">
        <v>48287</v>
      </c>
      <c r="K2784">
        <v>1841916</v>
      </c>
      <c r="L2784">
        <v>1.1599999999999999</v>
      </c>
      <c r="M2784">
        <v>0.14099999999999999</v>
      </c>
    </row>
    <row r="2785" spans="1:13" x14ac:dyDescent="0.2">
      <c r="A2785" t="s">
        <v>371</v>
      </c>
      <c r="B2785" t="s">
        <v>126</v>
      </c>
      <c r="C2785">
        <v>81</v>
      </c>
      <c r="D2785">
        <v>22.695</v>
      </c>
      <c r="E2785">
        <f t="shared" si="43"/>
        <v>22.7</v>
      </c>
      <c r="F2785">
        <v>5856</v>
      </c>
      <c r="G2785">
        <v>5885</v>
      </c>
      <c r="H2785">
        <v>5892</v>
      </c>
      <c r="I2785" t="s">
        <v>44</v>
      </c>
      <c r="J2785">
        <v>114636</v>
      </c>
      <c r="K2785">
        <v>3820390</v>
      </c>
      <c r="L2785">
        <v>2.4</v>
      </c>
      <c r="M2785">
        <v>0.29299999999999998</v>
      </c>
    </row>
    <row r="2786" spans="1:13" x14ac:dyDescent="0.2">
      <c r="A2786" t="s">
        <v>371</v>
      </c>
      <c r="B2786" t="s">
        <v>127</v>
      </c>
      <c r="C2786">
        <v>82</v>
      </c>
      <c r="D2786">
        <v>22.754999999999999</v>
      </c>
      <c r="E2786">
        <f t="shared" si="43"/>
        <v>22.76</v>
      </c>
      <c r="F2786">
        <v>5892</v>
      </c>
      <c r="G2786">
        <v>5904</v>
      </c>
      <c r="H2786">
        <v>5917</v>
      </c>
      <c r="I2786" t="s">
        <v>44</v>
      </c>
      <c r="J2786">
        <v>199721</v>
      </c>
      <c r="K2786">
        <v>6221782</v>
      </c>
      <c r="L2786">
        <v>3.91</v>
      </c>
      <c r="M2786">
        <v>0.47699999999999998</v>
      </c>
    </row>
    <row r="2787" spans="1:13" x14ac:dyDescent="0.2">
      <c r="A2787" t="s">
        <v>371</v>
      </c>
      <c r="B2787" t="s">
        <v>144</v>
      </c>
      <c r="C2787">
        <v>83</v>
      </c>
      <c r="D2787">
        <v>22.864999999999998</v>
      </c>
      <c r="E2787">
        <f t="shared" si="43"/>
        <v>22.87</v>
      </c>
      <c r="F2787">
        <v>5917</v>
      </c>
      <c r="G2787">
        <v>5938</v>
      </c>
      <c r="H2787">
        <v>5964</v>
      </c>
      <c r="I2787" t="s">
        <v>44</v>
      </c>
      <c r="J2787">
        <v>2299262</v>
      </c>
      <c r="K2787">
        <v>62257897</v>
      </c>
      <c r="L2787">
        <v>39.14</v>
      </c>
      <c r="M2787">
        <v>4.774</v>
      </c>
    </row>
    <row r="2788" spans="1:13" x14ac:dyDescent="0.2">
      <c r="A2788" t="s">
        <v>371</v>
      </c>
      <c r="B2788" t="s">
        <v>145</v>
      </c>
      <c r="C2788">
        <v>84</v>
      </c>
      <c r="D2788">
        <v>22.991</v>
      </c>
      <c r="E2788">
        <f t="shared" si="43"/>
        <v>22.99</v>
      </c>
      <c r="F2788">
        <v>5964</v>
      </c>
      <c r="G2788">
        <v>5979</v>
      </c>
      <c r="H2788">
        <v>5988</v>
      </c>
      <c r="I2788" t="s">
        <v>44</v>
      </c>
      <c r="J2788">
        <v>112863</v>
      </c>
      <c r="K2788">
        <v>3599002</v>
      </c>
      <c r="L2788">
        <v>2.2599999999999998</v>
      </c>
      <c r="M2788">
        <v>0.27600000000000002</v>
      </c>
    </row>
    <row r="2789" spans="1:13" x14ac:dyDescent="0.2">
      <c r="A2789" t="s">
        <v>371</v>
      </c>
      <c r="B2789" t="s">
        <v>146</v>
      </c>
      <c r="C2789">
        <v>85</v>
      </c>
      <c r="D2789">
        <v>23.033000000000001</v>
      </c>
      <c r="E2789">
        <f t="shared" si="43"/>
        <v>23.03</v>
      </c>
      <c r="F2789">
        <v>5988</v>
      </c>
      <c r="G2789">
        <v>5992</v>
      </c>
      <c r="H2789">
        <v>6007</v>
      </c>
      <c r="I2789" t="s">
        <v>44</v>
      </c>
      <c r="J2789">
        <v>88812</v>
      </c>
      <c r="K2789">
        <v>2429711</v>
      </c>
      <c r="L2789">
        <v>1.53</v>
      </c>
      <c r="M2789">
        <v>0.186</v>
      </c>
    </row>
    <row r="2790" spans="1:13" x14ac:dyDescent="0.2">
      <c r="A2790" t="s">
        <v>371</v>
      </c>
      <c r="B2790" t="s">
        <v>147</v>
      </c>
      <c r="C2790">
        <v>86</v>
      </c>
      <c r="D2790">
        <v>23.132999999999999</v>
      </c>
      <c r="E2790">
        <f t="shared" si="43"/>
        <v>23.13</v>
      </c>
      <c r="F2790">
        <v>6007</v>
      </c>
      <c r="G2790">
        <v>6023</v>
      </c>
      <c r="H2790">
        <v>6036</v>
      </c>
      <c r="I2790" t="s">
        <v>44</v>
      </c>
      <c r="J2790">
        <v>108345</v>
      </c>
      <c r="K2790">
        <v>3721899</v>
      </c>
      <c r="L2790">
        <v>2.34</v>
      </c>
      <c r="M2790">
        <v>0.28499999999999998</v>
      </c>
    </row>
    <row r="2791" spans="1:13" x14ac:dyDescent="0.2">
      <c r="A2791" t="s">
        <v>371</v>
      </c>
      <c r="B2791" t="s">
        <v>148</v>
      </c>
      <c r="C2791">
        <v>87</v>
      </c>
      <c r="D2791">
        <v>23.23</v>
      </c>
      <c r="E2791">
        <f t="shared" si="43"/>
        <v>23.23</v>
      </c>
      <c r="F2791">
        <v>6036</v>
      </c>
      <c r="G2791">
        <v>6054</v>
      </c>
      <c r="H2791">
        <v>6074</v>
      </c>
      <c r="I2791" t="s">
        <v>44</v>
      </c>
      <c r="J2791">
        <v>120060</v>
      </c>
      <c r="K2791">
        <v>5947187</v>
      </c>
      <c r="L2791">
        <v>3.74</v>
      </c>
      <c r="M2791">
        <v>0.45600000000000002</v>
      </c>
    </row>
    <row r="2792" spans="1:13" x14ac:dyDescent="0.2">
      <c r="A2792" t="s">
        <v>371</v>
      </c>
      <c r="B2792" t="s">
        <v>149</v>
      </c>
      <c r="C2792">
        <v>88</v>
      </c>
      <c r="D2792">
        <v>23.335999999999999</v>
      </c>
      <c r="E2792">
        <f t="shared" si="43"/>
        <v>23.34</v>
      </c>
      <c r="F2792">
        <v>6074</v>
      </c>
      <c r="G2792">
        <v>6087</v>
      </c>
      <c r="H2792">
        <v>6113</v>
      </c>
      <c r="I2792" t="s">
        <v>44</v>
      </c>
      <c r="J2792">
        <v>487771</v>
      </c>
      <c r="K2792">
        <v>14686579</v>
      </c>
      <c r="L2792">
        <v>9.23</v>
      </c>
      <c r="M2792">
        <v>1.1259999999999999</v>
      </c>
    </row>
    <row r="2793" spans="1:13" x14ac:dyDescent="0.2">
      <c r="A2793" t="s">
        <v>371</v>
      </c>
      <c r="B2793" t="s">
        <v>150</v>
      </c>
      <c r="C2793">
        <v>89</v>
      </c>
      <c r="D2793">
        <v>23.568000000000001</v>
      </c>
      <c r="E2793">
        <f t="shared" si="43"/>
        <v>23.57</v>
      </c>
      <c r="F2793">
        <v>6137</v>
      </c>
      <c r="G2793">
        <v>6161</v>
      </c>
      <c r="H2793">
        <v>6170</v>
      </c>
      <c r="I2793" t="s">
        <v>44</v>
      </c>
      <c r="J2793">
        <v>89451</v>
      </c>
      <c r="K2793">
        <v>3407156</v>
      </c>
      <c r="L2793">
        <v>2.14</v>
      </c>
      <c r="M2793">
        <v>0.26100000000000001</v>
      </c>
    </row>
    <row r="2794" spans="1:13" x14ac:dyDescent="0.2">
      <c r="A2794" t="s">
        <v>371</v>
      </c>
      <c r="B2794" t="s">
        <v>151</v>
      </c>
      <c r="C2794">
        <v>90</v>
      </c>
      <c r="D2794">
        <v>23.667999999999999</v>
      </c>
      <c r="E2794">
        <f t="shared" si="43"/>
        <v>23.67</v>
      </c>
      <c r="F2794">
        <v>6170</v>
      </c>
      <c r="G2794">
        <v>6193</v>
      </c>
      <c r="H2794">
        <v>6211</v>
      </c>
      <c r="I2794" t="s">
        <v>44</v>
      </c>
      <c r="J2794">
        <v>1520904</v>
      </c>
      <c r="K2794">
        <v>41597599</v>
      </c>
      <c r="L2794">
        <v>26.15</v>
      </c>
      <c r="M2794">
        <v>3.19</v>
      </c>
    </row>
    <row r="2795" spans="1:13" x14ac:dyDescent="0.2">
      <c r="A2795" t="s">
        <v>371</v>
      </c>
      <c r="B2795" t="s">
        <v>152</v>
      </c>
      <c r="C2795">
        <v>91</v>
      </c>
      <c r="D2795">
        <v>23.748999999999999</v>
      </c>
      <c r="E2795">
        <f t="shared" si="43"/>
        <v>23.75</v>
      </c>
      <c r="F2795">
        <v>6211</v>
      </c>
      <c r="G2795">
        <v>6218</v>
      </c>
      <c r="H2795">
        <v>6242</v>
      </c>
      <c r="I2795" t="s">
        <v>130</v>
      </c>
      <c r="J2795">
        <v>71391</v>
      </c>
      <c r="K2795">
        <v>1788513</v>
      </c>
      <c r="L2795">
        <v>1.1200000000000001</v>
      </c>
      <c r="M2795">
        <v>0.13700000000000001</v>
      </c>
    </row>
    <row r="2796" spans="1:13" x14ac:dyDescent="0.2">
      <c r="A2796" t="s">
        <v>371</v>
      </c>
      <c r="B2796" t="s">
        <v>153</v>
      </c>
      <c r="C2796">
        <v>92</v>
      </c>
      <c r="D2796">
        <v>23.893999999999998</v>
      </c>
      <c r="E2796">
        <f t="shared" si="43"/>
        <v>23.89</v>
      </c>
      <c r="F2796">
        <v>6244</v>
      </c>
      <c r="G2796">
        <v>6264</v>
      </c>
      <c r="H2796">
        <v>6298</v>
      </c>
      <c r="I2796" t="s">
        <v>19</v>
      </c>
      <c r="J2796">
        <v>1680014</v>
      </c>
      <c r="K2796">
        <v>42904423</v>
      </c>
      <c r="L2796">
        <v>26.97</v>
      </c>
      <c r="M2796">
        <v>3.29</v>
      </c>
    </row>
    <row r="2797" spans="1:13" x14ac:dyDescent="0.2">
      <c r="A2797" t="s">
        <v>371</v>
      </c>
      <c r="B2797" t="s">
        <v>154</v>
      </c>
      <c r="C2797">
        <v>93</v>
      </c>
      <c r="D2797">
        <v>24.033999999999999</v>
      </c>
      <c r="E2797">
        <f t="shared" si="43"/>
        <v>24.03</v>
      </c>
      <c r="F2797">
        <v>6298</v>
      </c>
      <c r="G2797">
        <v>6308</v>
      </c>
      <c r="H2797">
        <v>6319</v>
      </c>
      <c r="I2797" t="s">
        <v>44</v>
      </c>
      <c r="J2797">
        <v>27510</v>
      </c>
      <c r="K2797">
        <v>634750</v>
      </c>
      <c r="L2797">
        <v>0.4</v>
      </c>
      <c r="M2797">
        <v>4.9000000000000002E-2</v>
      </c>
    </row>
    <row r="2798" spans="1:13" x14ac:dyDescent="0.2">
      <c r="A2798" t="s">
        <v>371</v>
      </c>
      <c r="B2798" t="s">
        <v>155</v>
      </c>
      <c r="C2798">
        <v>94</v>
      </c>
      <c r="D2798">
        <v>24.696000000000002</v>
      </c>
      <c r="E2798">
        <f t="shared" si="43"/>
        <v>24.7</v>
      </c>
      <c r="F2798">
        <v>6489</v>
      </c>
      <c r="G2798">
        <v>6518</v>
      </c>
      <c r="H2798">
        <v>6536</v>
      </c>
      <c r="I2798" t="s">
        <v>19</v>
      </c>
      <c r="J2798">
        <v>121432</v>
      </c>
      <c r="K2798">
        <v>3251760</v>
      </c>
      <c r="L2798">
        <v>2.04</v>
      </c>
      <c r="M2798">
        <v>0.249</v>
      </c>
    </row>
    <row r="2799" spans="1:13" x14ac:dyDescent="0.2">
      <c r="A2799" t="s">
        <v>371</v>
      </c>
      <c r="B2799" t="s">
        <v>206</v>
      </c>
      <c r="C2799">
        <v>95</v>
      </c>
      <c r="D2799">
        <v>24.818000000000001</v>
      </c>
      <c r="E2799">
        <f t="shared" si="43"/>
        <v>24.82</v>
      </c>
      <c r="F2799">
        <v>6536</v>
      </c>
      <c r="G2799">
        <v>6556</v>
      </c>
      <c r="H2799">
        <v>6574</v>
      </c>
      <c r="I2799" t="s">
        <v>44</v>
      </c>
      <c r="J2799">
        <v>222349</v>
      </c>
      <c r="K2799">
        <v>6621908</v>
      </c>
      <c r="L2799">
        <v>4.16</v>
      </c>
      <c r="M2799">
        <v>0.50800000000000001</v>
      </c>
    </row>
    <row r="2800" spans="1:13" x14ac:dyDescent="0.2">
      <c r="A2800" t="s">
        <v>371</v>
      </c>
      <c r="B2800" t="s">
        <v>207</v>
      </c>
      <c r="C2800">
        <v>96</v>
      </c>
      <c r="D2800">
        <v>24.931000000000001</v>
      </c>
      <c r="E2800">
        <f t="shared" si="43"/>
        <v>24.93</v>
      </c>
      <c r="F2800">
        <v>6574</v>
      </c>
      <c r="G2800">
        <v>6592</v>
      </c>
      <c r="H2800">
        <v>6608</v>
      </c>
      <c r="I2800" t="s">
        <v>44</v>
      </c>
      <c r="J2800">
        <v>657166</v>
      </c>
      <c r="K2800">
        <v>17212410</v>
      </c>
      <c r="L2800">
        <v>10.82</v>
      </c>
      <c r="M2800">
        <v>1.32</v>
      </c>
    </row>
    <row r="2801" spans="1:13" x14ac:dyDescent="0.2">
      <c r="A2801" t="s">
        <v>371</v>
      </c>
      <c r="B2801" t="s">
        <v>208</v>
      </c>
      <c r="C2801">
        <v>97</v>
      </c>
      <c r="D2801">
        <v>25.021999999999998</v>
      </c>
      <c r="E2801">
        <f t="shared" si="43"/>
        <v>25.02</v>
      </c>
      <c r="F2801">
        <v>6608</v>
      </c>
      <c r="G2801">
        <v>6621</v>
      </c>
      <c r="H2801">
        <v>6634</v>
      </c>
      <c r="I2801" t="s">
        <v>44</v>
      </c>
      <c r="J2801">
        <v>131181</v>
      </c>
      <c r="K2801">
        <v>5086822</v>
      </c>
      <c r="L2801">
        <v>3.2</v>
      </c>
      <c r="M2801">
        <v>0.39</v>
      </c>
    </row>
    <row r="2802" spans="1:13" x14ac:dyDescent="0.2">
      <c r="A2802" t="s">
        <v>371</v>
      </c>
      <c r="B2802" t="s">
        <v>209</v>
      </c>
      <c r="C2802">
        <v>98</v>
      </c>
      <c r="D2802">
        <v>25.114000000000001</v>
      </c>
      <c r="E2802">
        <f t="shared" si="43"/>
        <v>25.11</v>
      </c>
      <c r="F2802">
        <v>6634</v>
      </c>
      <c r="G2802">
        <v>6650</v>
      </c>
      <c r="H2802">
        <v>6667</v>
      </c>
      <c r="I2802" t="s">
        <v>44</v>
      </c>
      <c r="J2802">
        <v>261305</v>
      </c>
      <c r="K2802">
        <v>10671480</v>
      </c>
      <c r="L2802">
        <v>6.71</v>
      </c>
      <c r="M2802">
        <v>0.81799999999999995</v>
      </c>
    </row>
    <row r="2803" spans="1:13" x14ac:dyDescent="0.2">
      <c r="A2803" t="s">
        <v>371</v>
      </c>
      <c r="B2803" t="s">
        <v>210</v>
      </c>
      <c r="C2803">
        <v>99</v>
      </c>
      <c r="D2803">
        <v>25.207000000000001</v>
      </c>
      <c r="E2803">
        <f t="shared" si="43"/>
        <v>25.21</v>
      </c>
      <c r="F2803">
        <v>6667</v>
      </c>
      <c r="G2803">
        <v>6679</v>
      </c>
      <c r="H2803">
        <v>6691</v>
      </c>
      <c r="I2803" t="s">
        <v>48</v>
      </c>
      <c r="J2803">
        <v>274158</v>
      </c>
      <c r="K2803">
        <v>8950228</v>
      </c>
      <c r="L2803">
        <v>5.63</v>
      </c>
      <c r="M2803">
        <v>0.68600000000000005</v>
      </c>
    </row>
    <row r="2804" spans="1:13" x14ac:dyDescent="0.2">
      <c r="A2804" t="s">
        <v>371</v>
      </c>
      <c r="B2804" t="s">
        <v>211</v>
      </c>
      <c r="C2804">
        <v>100</v>
      </c>
      <c r="D2804">
        <v>25.282</v>
      </c>
      <c r="E2804">
        <f t="shared" si="43"/>
        <v>25.28</v>
      </c>
      <c r="F2804">
        <v>6691</v>
      </c>
      <c r="G2804">
        <v>6703</v>
      </c>
      <c r="H2804">
        <v>6740</v>
      </c>
      <c r="I2804" t="s">
        <v>48</v>
      </c>
      <c r="J2804">
        <v>355255</v>
      </c>
      <c r="K2804">
        <v>12503609</v>
      </c>
      <c r="L2804">
        <v>7.86</v>
      </c>
      <c r="M2804">
        <v>0.95899999999999996</v>
      </c>
    </row>
    <row r="2805" spans="1:13" x14ac:dyDescent="0.2">
      <c r="A2805" t="s">
        <v>371</v>
      </c>
      <c r="B2805" t="s">
        <v>212</v>
      </c>
      <c r="C2805">
        <v>101</v>
      </c>
      <c r="D2805">
        <v>25.501999999999999</v>
      </c>
      <c r="E2805">
        <f t="shared" si="43"/>
        <v>25.5</v>
      </c>
      <c r="F2805">
        <v>6740</v>
      </c>
      <c r="G2805">
        <v>6773</v>
      </c>
      <c r="H2805">
        <v>6798</v>
      </c>
      <c r="I2805" t="s">
        <v>48</v>
      </c>
      <c r="J2805">
        <v>98181</v>
      </c>
      <c r="K2805">
        <v>6476572</v>
      </c>
      <c r="L2805">
        <v>4.07</v>
      </c>
      <c r="M2805">
        <v>0.497</v>
      </c>
    </row>
    <row r="2806" spans="1:13" x14ac:dyDescent="0.2">
      <c r="A2806" t="s">
        <v>371</v>
      </c>
      <c r="B2806" t="s">
        <v>213</v>
      </c>
      <c r="C2806">
        <v>102</v>
      </c>
      <c r="D2806">
        <v>25.672000000000001</v>
      </c>
      <c r="E2806">
        <f t="shared" si="43"/>
        <v>25.67</v>
      </c>
      <c r="F2806">
        <v>6798</v>
      </c>
      <c r="G2806">
        <v>6826</v>
      </c>
      <c r="H2806">
        <v>6847</v>
      </c>
      <c r="I2806" t="s">
        <v>44</v>
      </c>
      <c r="J2806">
        <v>212404</v>
      </c>
      <c r="K2806">
        <v>10324331</v>
      </c>
      <c r="L2806">
        <v>6.49</v>
      </c>
      <c r="M2806">
        <v>0.79200000000000004</v>
      </c>
    </row>
    <row r="2807" spans="1:13" x14ac:dyDescent="0.2">
      <c r="A2807" t="s">
        <v>371</v>
      </c>
      <c r="B2807" t="s">
        <v>214</v>
      </c>
      <c r="C2807">
        <v>103</v>
      </c>
      <c r="D2807">
        <v>25.756</v>
      </c>
      <c r="E2807">
        <f t="shared" si="43"/>
        <v>25.76</v>
      </c>
      <c r="F2807">
        <v>6847</v>
      </c>
      <c r="G2807">
        <v>6853</v>
      </c>
      <c r="H2807">
        <v>6877</v>
      </c>
      <c r="I2807" t="s">
        <v>44</v>
      </c>
      <c r="J2807">
        <v>68691</v>
      </c>
      <c r="K2807">
        <v>2729926</v>
      </c>
      <c r="L2807">
        <v>1.72</v>
      </c>
      <c r="M2807">
        <v>0.20899999999999999</v>
      </c>
    </row>
    <row r="2808" spans="1:13" x14ac:dyDescent="0.2">
      <c r="A2808" t="s">
        <v>371</v>
      </c>
      <c r="B2808" t="s">
        <v>215</v>
      </c>
      <c r="C2808">
        <v>104</v>
      </c>
      <c r="D2808">
        <v>25.881</v>
      </c>
      <c r="E2808">
        <f t="shared" si="43"/>
        <v>25.88</v>
      </c>
      <c r="F2808">
        <v>6877</v>
      </c>
      <c r="G2808">
        <v>6893</v>
      </c>
      <c r="H2808">
        <v>6905</v>
      </c>
      <c r="I2808" t="s">
        <v>44</v>
      </c>
      <c r="J2808">
        <v>57864</v>
      </c>
      <c r="K2808">
        <v>2108103</v>
      </c>
      <c r="L2808">
        <v>1.33</v>
      </c>
      <c r="M2808">
        <v>0.16200000000000001</v>
      </c>
    </row>
    <row r="2809" spans="1:13" x14ac:dyDescent="0.2">
      <c r="A2809" t="s">
        <v>371</v>
      </c>
      <c r="B2809" t="s">
        <v>216</v>
      </c>
      <c r="C2809">
        <v>105</v>
      </c>
      <c r="D2809">
        <v>25.96</v>
      </c>
      <c r="E2809">
        <f t="shared" si="43"/>
        <v>25.96</v>
      </c>
      <c r="F2809">
        <v>6905</v>
      </c>
      <c r="G2809">
        <v>6917</v>
      </c>
      <c r="H2809">
        <v>6934</v>
      </c>
      <c r="I2809" t="s">
        <v>44</v>
      </c>
      <c r="J2809">
        <v>51316</v>
      </c>
      <c r="K2809">
        <v>2034584</v>
      </c>
      <c r="L2809">
        <v>1.28</v>
      </c>
      <c r="M2809">
        <v>0.156</v>
      </c>
    </row>
    <row r="2810" spans="1:13" x14ac:dyDescent="0.2">
      <c r="A2810" t="s">
        <v>371</v>
      </c>
      <c r="B2810" t="s">
        <v>217</v>
      </c>
      <c r="C2810">
        <v>106</v>
      </c>
      <c r="D2810">
        <v>26.324000000000002</v>
      </c>
      <c r="E2810">
        <f t="shared" si="43"/>
        <v>26.32</v>
      </c>
      <c r="F2810">
        <v>7012</v>
      </c>
      <c r="G2810">
        <v>7033</v>
      </c>
      <c r="H2810">
        <v>7056</v>
      </c>
      <c r="I2810" t="s">
        <v>83</v>
      </c>
      <c r="J2810">
        <v>48759</v>
      </c>
      <c r="K2810">
        <v>1778940</v>
      </c>
      <c r="L2810">
        <v>1.1200000000000001</v>
      </c>
      <c r="M2810">
        <v>0.13600000000000001</v>
      </c>
    </row>
    <row r="2811" spans="1:13" x14ac:dyDescent="0.2">
      <c r="A2811" t="s">
        <v>371</v>
      </c>
      <c r="B2811" t="s">
        <v>218</v>
      </c>
      <c r="C2811">
        <v>107</v>
      </c>
      <c r="D2811">
        <v>26.516999999999999</v>
      </c>
      <c r="E2811">
        <f t="shared" si="43"/>
        <v>26.52</v>
      </c>
      <c r="F2811">
        <v>7056</v>
      </c>
      <c r="G2811">
        <v>7093</v>
      </c>
      <c r="H2811">
        <v>7106</v>
      </c>
      <c r="I2811" t="s">
        <v>44</v>
      </c>
      <c r="J2811">
        <v>75182</v>
      </c>
      <c r="K2811">
        <v>2276017</v>
      </c>
      <c r="L2811">
        <v>1.43</v>
      </c>
      <c r="M2811">
        <v>0.17499999999999999</v>
      </c>
    </row>
    <row r="2812" spans="1:13" x14ac:dyDescent="0.2">
      <c r="A2812" t="s">
        <v>371</v>
      </c>
      <c r="B2812" t="s">
        <v>219</v>
      </c>
      <c r="C2812">
        <v>108</v>
      </c>
      <c r="D2812">
        <v>26.600999999999999</v>
      </c>
      <c r="E2812">
        <f t="shared" si="43"/>
        <v>26.6</v>
      </c>
      <c r="F2812">
        <v>7106</v>
      </c>
      <c r="G2812">
        <v>7120</v>
      </c>
      <c r="H2812">
        <v>7161</v>
      </c>
      <c r="I2812" t="s">
        <v>44</v>
      </c>
      <c r="J2812">
        <v>211915</v>
      </c>
      <c r="K2812">
        <v>7414994</v>
      </c>
      <c r="L2812">
        <v>4.66</v>
      </c>
      <c r="M2812">
        <v>0.56899999999999995</v>
      </c>
    </row>
    <row r="2813" spans="1:13" x14ac:dyDescent="0.2">
      <c r="A2813" t="s">
        <v>371</v>
      </c>
      <c r="B2813" t="s">
        <v>220</v>
      </c>
      <c r="C2813">
        <v>109</v>
      </c>
      <c r="D2813">
        <v>26.9</v>
      </c>
      <c r="E2813">
        <f t="shared" si="43"/>
        <v>26.9</v>
      </c>
      <c r="F2813">
        <v>7185</v>
      </c>
      <c r="G2813">
        <v>7215</v>
      </c>
      <c r="H2813">
        <v>7232</v>
      </c>
      <c r="I2813" t="s">
        <v>19</v>
      </c>
      <c r="J2813">
        <v>45373</v>
      </c>
      <c r="K2813">
        <v>2156320</v>
      </c>
      <c r="L2813">
        <v>1.36</v>
      </c>
      <c r="M2813">
        <v>0.16500000000000001</v>
      </c>
    </row>
    <row r="2814" spans="1:13" x14ac:dyDescent="0.2">
      <c r="A2814" t="s">
        <v>371</v>
      </c>
      <c r="B2814" t="s">
        <v>221</v>
      </c>
      <c r="C2814">
        <v>110</v>
      </c>
      <c r="D2814">
        <v>27.158999999999999</v>
      </c>
      <c r="E2814">
        <f t="shared" si="43"/>
        <v>27.16</v>
      </c>
      <c r="F2814">
        <v>7263</v>
      </c>
      <c r="G2814">
        <v>7297</v>
      </c>
      <c r="H2814">
        <v>7323</v>
      </c>
      <c r="I2814" t="s">
        <v>83</v>
      </c>
      <c r="J2814">
        <v>31862</v>
      </c>
      <c r="K2814">
        <v>1555626</v>
      </c>
      <c r="L2814">
        <v>0.98</v>
      </c>
      <c r="M2814">
        <v>0.11899999999999999</v>
      </c>
    </row>
    <row r="2815" spans="1:13" x14ac:dyDescent="0.2">
      <c r="A2815" t="s">
        <v>371</v>
      </c>
      <c r="B2815" t="s">
        <v>222</v>
      </c>
      <c r="C2815">
        <v>111</v>
      </c>
      <c r="D2815">
        <v>27.311</v>
      </c>
      <c r="E2815">
        <f t="shared" si="43"/>
        <v>27.31</v>
      </c>
      <c r="F2815">
        <v>7323</v>
      </c>
      <c r="G2815">
        <v>7345</v>
      </c>
      <c r="H2815">
        <v>7359</v>
      </c>
      <c r="I2815" t="s">
        <v>83</v>
      </c>
      <c r="J2815">
        <v>123476</v>
      </c>
      <c r="K2815">
        <v>3639790</v>
      </c>
      <c r="L2815">
        <v>2.29</v>
      </c>
      <c r="M2815">
        <v>0.27900000000000003</v>
      </c>
    </row>
    <row r="2816" spans="1:13" x14ac:dyDescent="0.2">
      <c r="A2816" t="s">
        <v>371</v>
      </c>
      <c r="B2816" t="s">
        <v>223</v>
      </c>
      <c r="C2816">
        <v>112</v>
      </c>
      <c r="D2816">
        <v>27.381</v>
      </c>
      <c r="E2816">
        <f t="shared" si="43"/>
        <v>27.38</v>
      </c>
      <c r="F2816">
        <v>7359</v>
      </c>
      <c r="G2816">
        <v>7367</v>
      </c>
      <c r="H2816">
        <v>7392</v>
      </c>
      <c r="I2816" t="s">
        <v>130</v>
      </c>
      <c r="J2816">
        <v>31141</v>
      </c>
      <c r="K2816">
        <v>986341</v>
      </c>
      <c r="L2816">
        <v>0.62</v>
      </c>
      <c r="M2816">
        <v>7.5999999999999998E-2</v>
      </c>
    </row>
    <row r="2817" spans="1:13" x14ac:dyDescent="0.2">
      <c r="A2817" t="s">
        <v>371</v>
      </c>
      <c r="B2817" t="s">
        <v>224</v>
      </c>
      <c r="C2817">
        <v>113</v>
      </c>
      <c r="D2817">
        <v>27.617000000000001</v>
      </c>
      <c r="E2817">
        <f t="shared" si="43"/>
        <v>27.62</v>
      </c>
      <c r="F2817">
        <v>7415</v>
      </c>
      <c r="G2817">
        <v>7441</v>
      </c>
      <c r="H2817">
        <v>7466</v>
      </c>
      <c r="I2817" t="s">
        <v>19</v>
      </c>
      <c r="J2817">
        <v>87023</v>
      </c>
      <c r="K2817">
        <v>3255681</v>
      </c>
      <c r="L2817">
        <v>2.0499999999999998</v>
      </c>
      <c r="M2817">
        <v>0.25</v>
      </c>
    </row>
    <row r="2818" spans="1:13" x14ac:dyDescent="0.2">
      <c r="A2818" t="s">
        <v>371</v>
      </c>
      <c r="B2818" t="s">
        <v>225</v>
      </c>
      <c r="C2818">
        <v>114</v>
      </c>
      <c r="D2818">
        <v>27.902000000000001</v>
      </c>
      <c r="E2818">
        <f t="shared" si="43"/>
        <v>27.9</v>
      </c>
      <c r="F2818">
        <v>7515</v>
      </c>
      <c r="G2818">
        <v>7532</v>
      </c>
      <c r="H2818">
        <v>7573</v>
      </c>
      <c r="I2818" t="s">
        <v>193</v>
      </c>
      <c r="J2818">
        <v>117500</v>
      </c>
      <c r="K2818">
        <v>3556627</v>
      </c>
      <c r="L2818">
        <v>2.2400000000000002</v>
      </c>
      <c r="M2818">
        <v>0.27300000000000002</v>
      </c>
    </row>
    <row r="2819" spans="1:13" x14ac:dyDescent="0.2">
      <c r="A2819" t="s">
        <v>371</v>
      </c>
      <c r="B2819" t="s">
        <v>226</v>
      </c>
      <c r="C2819">
        <v>115</v>
      </c>
      <c r="D2819">
        <v>28.704000000000001</v>
      </c>
      <c r="E2819">
        <f t="shared" ref="E2819:E2882" si="44">ROUND(D2819,2)</f>
        <v>28.7</v>
      </c>
      <c r="F2819">
        <v>7752</v>
      </c>
      <c r="G2819">
        <v>7785</v>
      </c>
      <c r="H2819">
        <v>7805</v>
      </c>
      <c r="I2819" t="s">
        <v>44</v>
      </c>
      <c r="J2819">
        <v>37632</v>
      </c>
      <c r="K2819">
        <v>1644400</v>
      </c>
      <c r="L2819">
        <v>1.03</v>
      </c>
      <c r="M2819">
        <v>0.126</v>
      </c>
    </row>
    <row r="2820" spans="1:13" x14ac:dyDescent="0.2">
      <c r="A2820" t="s">
        <v>371</v>
      </c>
      <c r="B2820" t="s">
        <v>227</v>
      </c>
      <c r="C2820">
        <v>116</v>
      </c>
      <c r="D2820">
        <v>29.03</v>
      </c>
      <c r="E2820">
        <f t="shared" si="44"/>
        <v>29.03</v>
      </c>
      <c r="F2820">
        <v>7859</v>
      </c>
      <c r="G2820">
        <v>7888</v>
      </c>
      <c r="H2820">
        <v>7907</v>
      </c>
      <c r="I2820" t="s">
        <v>19</v>
      </c>
      <c r="J2820">
        <v>67856</v>
      </c>
      <c r="K2820">
        <v>2104040</v>
      </c>
      <c r="L2820">
        <v>1.32</v>
      </c>
      <c r="M2820">
        <v>0.161</v>
      </c>
    </row>
    <row r="2821" spans="1:13" x14ac:dyDescent="0.2">
      <c r="A2821" t="s">
        <v>371</v>
      </c>
      <c r="B2821" t="s">
        <v>228</v>
      </c>
      <c r="C2821">
        <v>117</v>
      </c>
      <c r="D2821">
        <v>29.411000000000001</v>
      </c>
      <c r="E2821">
        <f t="shared" si="44"/>
        <v>29.41</v>
      </c>
      <c r="F2821">
        <v>7969</v>
      </c>
      <c r="G2821">
        <v>8009</v>
      </c>
      <c r="H2821">
        <v>8023</v>
      </c>
      <c r="I2821" t="s">
        <v>83</v>
      </c>
      <c r="J2821">
        <v>56867</v>
      </c>
      <c r="K2821">
        <v>2737118</v>
      </c>
      <c r="L2821">
        <v>1.72</v>
      </c>
      <c r="M2821">
        <v>0.21</v>
      </c>
    </row>
    <row r="2822" spans="1:13" x14ac:dyDescent="0.2">
      <c r="A2822" t="s">
        <v>371</v>
      </c>
      <c r="B2822" t="s">
        <v>229</v>
      </c>
      <c r="C2822">
        <v>118</v>
      </c>
      <c r="D2822">
        <v>29.48</v>
      </c>
      <c r="E2822">
        <f t="shared" si="44"/>
        <v>29.48</v>
      </c>
      <c r="F2822">
        <v>8023</v>
      </c>
      <c r="G2822">
        <v>8031</v>
      </c>
      <c r="H2822">
        <v>8084</v>
      </c>
      <c r="I2822" t="s">
        <v>130</v>
      </c>
      <c r="J2822">
        <v>40936</v>
      </c>
      <c r="K2822">
        <v>2506543</v>
      </c>
      <c r="L2822">
        <v>1.58</v>
      </c>
      <c r="M2822">
        <v>0.192</v>
      </c>
    </row>
    <row r="2823" spans="1:13" x14ac:dyDescent="0.2">
      <c r="A2823" t="s">
        <v>371</v>
      </c>
      <c r="B2823" t="s">
        <v>164</v>
      </c>
      <c r="C2823">
        <v>119</v>
      </c>
      <c r="D2823">
        <v>30.024999999999999</v>
      </c>
      <c r="E2823">
        <f t="shared" si="44"/>
        <v>30.03</v>
      </c>
      <c r="F2823">
        <v>8182</v>
      </c>
      <c r="G2823">
        <v>8203</v>
      </c>
      <c r="H2823">
        <v>8237</v>
      </c>
      <c r="I2823" t="s">
        <v>46</v>
      </c>
      <c r="J2823">
        <v>79970</v>
      </c>
      <c r="K2823">
        <v>2742798</v>
      </c>
      <c r="L2823">
        <v>1.72</v>
      </c>
      <c r="M2823">
        <v>0.21</v>
      </c>
    </row>
    <row r="2824" spans="1:13" x14ac:dyDescent="0.2">
      <c r="A2824" t="s">
        <v>371</v>
      </c>
      <c r="B2824" t="s">
        <v>165</v>
      </c>
      <c r="C2824">
        <v>120</v>
      </c>
      <c r="D2824">
        <v>30.372</v>
      </c>
      <c r="E2824">
        <f t="shared" si="44"/>
        <v>30.37</v>
      </c>
      <c r="F2824">
        <v>8277</v>
      </c>
      <c r="G2824">
        <v>8313</v>
      </c>
      <c r="H2824">
        <v>8366</v>
      </c>
      <c r="I2824" t="s">
        <v>46</v>
      </c>
      <c r="J2824">
        <v>33848</v>
      </c>
      <c r="K2824">
        <v>1664011</v>
      </c>
      <c r="L2824">
        <v>1.05</v>
      </c>
      <c r="M2824">
        <v>0.128</v>
      </c>
    </row>
    <row r="2825" spans="1:13" x14ac:dyDescent="0.2">
      <c r="A2825" t="s">
        <v>371</v>
      </c>
      <c r="B2825" t="s">
        <v>166</v>
      </c>
      <c r="C2825">
        <v>121</v>
      </c>
      <c r="D2825">
        <v>30.94</v>
      </c>
      <c r="E2825">
        <f t="shared" si="44"/>
        <v>30.94</v>
      </c>
      <c r="F2825">
        <v>8464</v>
      </c>
      <c r="G2825">
        <v>8492</v>
      </c>
      <c r="H2825">
        <v>8526</v>
      </c>
      <c r="I2825" t="s">
        <v>97</v>
      </c>
      <c r="J2825">
        <v>200928</v>
      </c>
      <c r="K2825">
        <v>6410750</v>
      </c>
      <c r="L2825">
        <v>4.03</v>
      </c>
      <c r="M2825">
        <v>0.49199999999999999</v>
      </c>
    </row>
    <row r="2826" spans="1:13" x14ac:dyDescent="0.2">
      <c r="A2826" t="s">
        <v>371</v>
      </c>
      <c r="B2826" t="s">
        <v>167</v>
      </c>
      <c r="C2826">
        <v>122</v>
      </c>
      <c r="D2826">
        <v>31.247</v>
      </c>
      <c r="E2826">
        <f t="shared" si="44"/>
        <v>31.25</v>
      </c>
      <c r="F2826">
        <v>8576</v>
      </c>
      <c r="G2826">
        <v>8589</v>
      </c>
      <c r="H2826">
        <v>8621</v>
      </c>
      <c r="I2826" t="s">
        <v>135</v>
      </c>
      <c r="J2826">
        <v>45173</v>
      </c>
      <c r="K2826">
        <v>1514876</v>
      </c>
      <c r="L2826">
        <v>0.95</v>
      </c>
      <c r="M2826">
        <v>0.11600000000000001</v>
      </c>
    </row>
    <row r="2827" spans="1:13" x14ac:dyDescent="0.2">
      <c r="A2827" t="s">
        <v>371</v>
      </c>
      <c r="B2827" t="s">
        <v>169</v>
      </c>
      <c r="C2827">
        <v>123</v>
      </c>
      <c r="D2827">
        <v>31.398</v>
      </c>
      <c r="E2827">
        <f t="shared" si="44"/>
        <v>31.4</v>
      </c>
      <c r="F2827">
        <v>8621</v>
      </c>
      <c r="G2827">
        <v>8637</v>
      </c>
      <c r="H2827">
        <v>8675</v>
      </c>
      <c r="I2827" t="s">
        <v>93</v>
      </c>
      <c r="J2827">
        <v>33534</v>
      </c>
      <c r="K2827">
        <v>1172654</v>
      </c>
      <c r="L2827">
        <v>0.74</v>
      </c>
      <c r="M2827">
        <v>0.09</v>
      </c>
    </row>
    <row r="2828" spans="1:13" x14ac:dyDescent="0.2">
      <c r="A2828" t="s">
        <v>371</v>
      </c>
      <c r="B2828" t="s">
        <v>170</v>
      </c>
      <c r="C2828">
        <v>124</v>
      </c>
      <c r="D2828">
        <v>31.738</v>
      </c>
      <c r="E2828">
        <f t="shared" si="44"/>
        <v>31.74</v>
      </c>
      <c r="F2828">
        <v>8675</v>
      </c>
      <c r="G2828">
        <v>8745</v>
      </c>
      <c r="H2828">
        <v>8785</v>
      </c>
      <c r="I2828" t="s">
        <v>91</v>
      </c>
      <c r="J2828">
        <v>68807</v>
      </c>
      <c r="K2828">
        <v>5540327</v>
      </c>
      <c r="L2828">
        <v>3.48</v>
      </c>
      <c r="M2828">
        <v>0.42499999999999999</v>
      </c>
    </row>
    <row r="2829" spans="1:13" x14ac:dyDescent="0.2">
      <c r="A2829" t="s">
        <v>371</v>
      </c>
      <c r="B2829" t="s">
        <v>171</v>
      </c>
      <c r="C2829">
        <v>125</v>
      </c>
      <c r="D2829">
        <v>32.381</v>
      </c>
      <c r="E2829">
        <f t="shared" si="44"/>
        <v>32.380000000000003</v>
      </c>
      <c r="F2829">
        <v>8930</v>
      </c>
      <c r="G2829">
        <v>8948</v>
      </c>
      <c r="H2829">
        <v>8982</v>
      </c>
      <c r="I2829" t="s">
        <v>110</v>
      </c>
      <c r="J2829">
        <v>43881</v>
      </c>
      <c r="K2829">
        <v>1702473</v>
      </c>
      <c r="L2829">
        <v>1.07</v>
      </c>
      <c r="M2829">
        <v>0.13100000000000001</v>
      </c>
    </row>
    <row r="2830" spans="1:13" x14ac:dyDescent="0.2">
      <c r="A2830" t="s">
        <v>371</v>
      </c>
      <c r="B2830" t="s">
        <v>172</v>
      </c>
      <c r="C2830">
        <v>126</v>
      </c>
      <c r="D2830">
        <v>32.572000000000003</v>
      </c>
      <c r="E2830">
        <f t="shared" si="44"/>
        <v>32.57</v>
      </c>
      <c r="F2830">
        <v>8982</v>
      </c>
      <c r="G2830">
        <v>9008</v>
      </c>
      <c r="H2830">
        <v>9079</v>
      </c>
      <c r="I2830" t="s">
        <v>186</v>
      </c>
      <c r="J2830">
        <v>57258</v>
      </c>
      <c r="K2830">
        <v>3507436</v>
      </c>
      <c r="L2830">
        <v>2.2000000000000002</v>
      </c>
      <c r="M2830">
        <v>0.26900000000000002</v>
      </c>
    </row>
    <row r="2831" spans="1:13" x14ac:dyDescent="0.2">
      <c r="A2831" t="s">
        <v>371</v>
      </c>
      <c r="B2831" t="s">
        <v>173</v>
      </c>
      <c r="C2831">
        <v>127</v>
      </c>
      <c r="D2831">
        <v>33.972999999999999</v>
      </c>
      <c r="E2831">
        <f t="shared" si="44"/>
        <v>33.97</v>
      </c>
      <c r="F2831">
        <v>9405</v>
      </c>
      <c r="G2831">
        <v>9451</v>
      </c>
      <c r="H2831">
        <v>9469</v>
      </c>
      <c r="I2831" t="s">
        <v>135</v>
      </c>
      <c r="J2831">
        <v>38632</v>
      </c>
      <c r="K2831">
        <v>1360515</v>
      </c>
      <c r="L2831">
        <v>0.86</v>
      </c>
      <c r="M2831">
        <v>0.104</v>
      </c>
    </row>
    <row r="2832" spans="1:13" x14ac:dyDescent="0.2">
      <c r="A2832" t="s">
        <v>371</v>
      </c>
      <c r="B2832" t="s">
        <v>174</v>
      </c>
      <c r="C2832">
        <v>128</v>
      </c>
      <c r="D2832">
        <v>34.06</v>
      </c>
      <c r="E2832">
        <f t="shared" si="44"/>
        <v>34.06</v>
      </c>
      <c r="F2832">
        <v>9469</v>
      </c>
      <c r="G2832">
        <v>9479</v>
      </c>
      <c r="H2832">
        <v>9501</v>
      </c>
      <c r="I2832" t="s">
        <v>135</v>
      </c>
      <c r="J2832">
        <v>33194</v>
      </c>
      <c r="K2832">
        <v>874004</v>
      </c>
      <c r="L2832">
        <v>0.55000000000000004</v>
      </c>
      <c r="M2832">
        <v>6.7000000000000004E-2</v>
      </c>
    </row>
    <row r="2833" spans="1:13" x14ac:dyDescent="0.2">
      <c r="A2833" t="s">
        <v>371</v>
      </c>
      <c r="B2833" t="s">
        <v>175</v>
      </c>
      <c r="C2833">
        <v>129</v>
      </c>
      <c r="D2833">
        <v>34.408000000000001</v>
      </c>
      <c r="E2833">
        <f t="shared" si="44"/>
        <v>34.409999999999997</v>
      </c>
      <c r="F2833">
        <v>9555</v>
      </c>
      <c r="G2833">
        <v>9589</v>
      </c>
      <c r="H2833">
        <v>9622</v>
      </c>
      <c r="I2833" t="s">
        <v>21</v>
      </c>
      <c r="J2833">
        <v>100114</v>
      </c>
      <c r="K2833">
        <v>3318001</v>
      </c>
      <c r="L2833">
        <v>2.09</v>
      </c>
      <c r="M2833">
        <v>0.254</v>
      </c>
    </row>
    <row r="2834" spans="1:13" x14ac:dyDescent="0.2">
      <c r="A2834" t="s">
        <v>371</v>
      </c>
      <c r="B2834" t="s">
        <v>176</v>
      </c>
      <c r="C2834">
        <v>130</v>
      </c>
      <c r="D2834">
        <v>34.936</v>
      </c>
      <c r="E2834">
        <f t="shared" si="44"/>
        <v>34.94</v>
      </c>
      <c r="F2834">
        <v>9745</v>
      </c>
      <c r="G2834">
        <v>9756</v>
      </c>
      <c r="H2834">
        <v>9788</v>
      </c>
      <c r="I2834" t="s">
        <v>21</v>
      </c>
      <c r="J2834">
        <v>86874</v>
      </c>
      <c r="K2834">
        <v>2446245</v>
      </c>
      <c r="L2834">
        <v>1.54</v>
      </c>
      <c r="M2834">
        <v>0.188</v>
      </c>
    </row>
    <row r="2835" spans="1:13" x14ac:dyDescent="0.2">
      <c r="A2835" t="s">
        <v>371</v>
      </c>
      <c r="B2835" t="s">
        <v>177</v>
      </c>
      <c r="C2835">
        <v>131</v>
      </c>
      <c r="D2835">
        <v>35.177</v>
      </c>
      <c r="E2835">
        <f t="shared" si="44"/>
        <v>35.18</v>
      </c>
      <c r="F2835">
        <v>9808</v>
      </c>
      <c r="G2835">
        <v>9832</v>
      </c>
      <c r="H2835">
        <v>9839</v>
      </c>
      <c r="I2835" t="s">
        <v>21</v>
      </c>
      <c r="J2835">
        <v>24751</v>
      </c>
      <c r="K2835">
        <v>665289</v>
      </c>
      <c r="L2835">
        <v>0.42</v>
      </c>
      <c r="M2835">
        <v>5.0999999999999997E-2</v>
      </c>
    </row>
    <row r="2836" spans="1:13" x14ac:dyDescent="0.2">
      <c r="A2836" t="s">
        <v>371</v>
      </c>
      <c r="B2836" t="s">
        <v>178</v>
      </c>
      <c r="C2836">
        <v>132</v>
      </c>
      <c r="D2836">
        <v>35.295000000000002</v>
      </c>
      <c r="E2836">
        <f t="shared" si="44"/>
        <v>35.299999999999997</v>
      </c>
      <c r="F2836">
        <v>9859</v>
      </c>
      <c r="G2836">
        <v>9870</v>
      </c>
      <c r="H2836">
        <v>9881</v>
      </c>
      <c r="I2836" t="s">
        <v>185</v>
      </c>
      <c r="J2836">
        <v>30222</v>
      </c>
      <c r="K2836">
        <v>581342</v>
      </c>
      <c r="L2836">
        <v>0.37</v>
      </c>
      <c r="M2836">
        <v>4.4999999999999998E-2</v>
      </c>
    </row>
    <row r="2837" spans="1:13" x14ac:dyDescent="0.2">
      <c r="A2837" t="s">
        <v>371</v>
      </c>
      <c r="B2837" t="s">
        <v>179</v>
      </c>
      <c r="C2837">
        <v>133</v>
      </c>
      <c r="D2837">
        <v>35.667999999999999</v>
      </c>
      <c r="E2837">
        <f t="shared" si="44"/>
        <v>35.67</v>
      </c>
      <c r="F2837">
        <v>9936</v>
      </c>
      <c r="G2837">
        <v>9988</v>
      </c>
      <c r="H2837">
        <v>10014</v>
      </c>
      <c r="I2837" t="s">
        <v>21</v>
      </c>
      <c r="J2837">
        <v>44523</v>
      </c>
      <c r="K2837">
        <v>1645790</v>
      </c>
      <c r="L2837">
        <v>1.03</v>
      </c>
      <c r="M2837">
        <v>0.126</v>
      </c>
    </row>
    <row r="2838" spans="1:13" x14ac:dyDescent="0.2">
      <c r="A2838" t="s">
        <v>371</v>
      </c>
      <c r="B2838" t="s">
        <v>180</v>
      </c>
      <c r="C2838">
        <v>134</v>
      </c>
      <c r="D2838">
        <v>36.109000000000002</v>
      </c>
      <c r="E2838">
        <f t="shared" si="44"/>
        <v>36.11</v>
      </c>
      <c r="F2838">
        <v>10083</v>
      </c>
      <c r="G2838">
        <v>10127</v>
      </c>
      <c r="H2838">
        <v>10135</v>
      </c>
      <c r="I2838" t="s">
        <v>184</v>
      </c>
      <c r="J2838">
        <v>35230</v>
      </c>
      <c r="K2838">
        <v>1126493</v>
      </c>
      <c r="L2838">
        <v>0.71</v>
      </c>
      <c r="M2838">
        <v>8.5999999999999993E-2</v>
      </c>
    </row>
    <row r="2839" spans="1:13" x14ac:dyDescent="0.2">
      <c r="A2839" t="s">
        <v>371</v>
      </c>
      <c r="B2839" t="s">
        <v>181</v>
      </c>
      <c r="C2839">
        <v>135</v>
      </c>
      <c r="D2839">
        <v>36.164000000000001</v>
      </c>
      <c r="E2839">
        <f t="shared" si="44"/>
        <v>36.159999999999997</v>
      </c>
      <c r="F2839">
        <v>10135</v>
      </c>
      <c r="G2839">
        <v>10145</v>
      </c>
      <c r="H2839">
        <v>10171</v>
      </c>
      <c r="I2839" t="s">
        <v>186</v>
      </c>
      <c r="J2839">
        <v>57744</v>
      </c>
      <c r="K2839">
        <v>1344312</v>
      </c>
      <c r="L2839">
        <v>0.85</v>
      </c>
      <c r="M2839">
        <v>0.10299999999999999</v>
      </c>
    </row>
    <row r="2840" spans="1:13" x14ac:dyDescent="0.2">
      <c r="A2840" t="s">
        <v>371</v>
      </c>
      <c r="B2840" t="s">
        <v>182</v>
      </c>
      <c r="C2840">
        <v>136</v>
      </c>
      <c r="D2840">
        <v>36.536999999999999</v>
      </c>
      <c r="E2840">
        <f t="shared" si="44"/>
        <v>36.54</v>
      </c>
      <c r="F2840">
        <v>10212</v>
      </c>
      <c r="G2840">
        <v>10262</v>
      </c>
      <c r="H2840">
        <v>10270</v>
      </c>
      <c r="I2840" t="s">
        <v>21</v>
      </c>
      <c r="J2840">
        <v>35676</v>
      </c>
      <c r="K2840">
        <v>584658</v>
      </c>
      <c r="L2840">
        <v>0.37</v>
      </c>
      <c r="M2840">
        <v>4.4999999999999998E-2</v>
      </c>
    </row>
    <row r="2841" spans="1:13" x14ac:dyDescent="0.2">
      <c r="A2841" t="s">
        <v>371</v>
      </c>
      <c r="B2841" t="s">
        <v>230</v>
      </c>
      <c r="C2841">
        <v>137</v>
      </c>
      <c r="D2841">
        <v>36.585999999999999</v>
      </c>
      <c r="E2841">
        <f t="shared" si="44"/>
        <v>36.590000000000003</v>
      </c>
      <c r="F2841">
        <v>10270</v>
      </c>
      <c r="G2841">
        <v>10278</v>
      </c>
      <c r="H2841">
        <v>10296</v>
      </c>
      <c r="I2841" t="s">
        <v>135</v>
      </c>
      <c r="J2841">
        <v>90693</v>
      </c>
      <c r="K2841">
        <v>2205344</v>
      </c>
      <c r="L2841">
        <v>1.39</v>
      </c>
      <c r="M2841">
        <v>0.16900000000000001</v>
      </c>
    </row>
    <row r="2842" spans="1:13" x14ac:dyDescent="0.2">
      <c r="A2842" t="s">
        <v>371</v>
      </c>
      <c r="B2842" t="s">
        <v>231</v>
      </c>
      <c r="C2842">
        <v>138</v>
      </c>
      <c r="D2842">
        <v>36.656999999999996</v>
      </c>
      <c r="E2842">
        <f t="shared" si="44"/>
        <v>36.659999999999997</v>
      </c>
      <c r="F2842">
        <v>10296</v>
      </c>
      <c r="G2842">
        <v>10300</v>
      </c>
      <c r="H2842">
        <v>10312</v>
      </c>
      <c r="I2842" t="s">
        <v>135</v>
      </c>
      <c r="J2842">
        <v>41963</v>
      </c>
      <c r="K2842">
        <v>904498</v>
      </c>
      <c r="L2842">
        <v>0.56999999999999995</v>
      </c>
      <c r="M2842">
        <v>6.9000000000000006E-2</v>
      </c>
    </row>
    <row r="2843" spans="1:13" x14ac:dyDescent="0.2">
      <c r="A2843" t="s">
        <v>371</v>
      </c>
      <c r="B2843" t="s">
        <v>232</v>
      </c>
      <c r="C2843">
        <v>139</v>
      </c>
      <c r="D2843">
        <v>36.728000000000002</v>
      </c>
      <c r="E2843">
        <f t="shared" si="44"/>
        <v>36.729999999999997</v>
      </c>
      <c r="F2843">
        <v>10312</v>
      </c>
      <c r="G2843">
        <v>10323</v>
      </c>
      <c r="H2843">
        <v>10359</v>
      </c>
      <c r="I2843" t="s">
        <v>186</v>
      </c>
      <c r="J2843">
        <v>51414</v>
      </c>
      <c r="K2843">
        <v>1964598</v>
      </c>
      <c r="L2843">
        <v>1.23</v>
      </c>
      <c r="M2843">
        <v>0.151</v>
      </c>
    </row>
    <row r="2844" spans="1:13" x14ac:dyDescent="0.2">
      <c r="A2844" t="s">
        <v>371</v>
      </c>
      <c r="B2844" t="s">
        <v>233</v>
      </c>
      <c r="C2844">
        <v>140</v>
      </c>
      <c r="D2844">
        <v>37.195</v>
      </c>
      <c r="E2844">
        <f t="shared" si="44"/>
        <v>37.200000000000003</v>
      </c>
      <c r="F2844">
        <v>10459</v>
      </c>
      <c r="G2844">
        <v>10470</v>
      </c>
      <c r="H2844">
        <v>10477</v>
      </c>
      <c r="I2844" t="s">
        <v>135</v>
      </c>
      <c r="J2844">
        <v>27343</v>
      </c>
      <c r="K2844">
        <v>659862</v>
      </c>
      <c r="L2844">
        <v>0.41</v>
      </c>
      <c r="M2844">
        <v>5.0999999999999997E-2</v>
      </c>
    </row>
    <row r="2845" spans="1:13" x14ac:dyDescent="0.2">
      <c r="A2845" t="s">
        <v>371</v>
      </c>
      <c r="B2845" t="s">
        <v>234</v>
      </c>
      <c r="C2845">
        <v>141</v>
      </c>
      <c r="D2845">
        <v>37.238999999999997</v>
      </c>
      <c r="E2845">
        <f t="shared" si="44"/>
        <v>37.24</v>
      </c>
      <c r="F2845">
        <v>10477</v>
      </c>
      <c r="G2845">
        <v>10484</v>
      </c>
      <c r="H2845">
        <v>10494</v>
      </c>
      <c r="I2845" t="s">
        <v>135</v>
      </c>
      <c r="J2845">
        <v>58552</v>
      </c>
      <c r="K2845">
        <v>1209208</v>
      </c>
      <c r="L2845">
        <v>0.76</v>
      </c>
      <c r="M2845">
        <v>9.2999999999999999E-2</v>
      </c>
    </row>
    <row r="2846" spans="1:13" x14ac:dyDescent="0.2">
      <c r="A2846" t="s">
        <v>371</v>
      </c>
      <c r="B2846" t="s">
        <v>235</v>
      </c>
      <c r="C2846">
        <v>142</v>
      </c>
      <c r="D2846">
        <v>37.292000000000002</v>
      </c>
      <c r="E2846">
        <f t="shared" si="44"/>
        <v>37.29</v>
      </c>
      <c r="F2846">
        <v>10494</v>
      </c>
      <c r="G2846">
        <v>10501</v>
      </c>
      <c r="H2846">
        <v>10518</v>
      </c>
      <c r="I2846" t="s">
        <v>135</v>
      </c>
      <c r="J2846">
        <v>64977</v>
      </c>
      <c r="K2846">
        <v>1455825</v>
      </c>
      <c r="L2846">
        <v>0.92</v>
      </c>
      <c r="M2846">
        <v>0.112</v>
      </c>
    </row>
    <row r="2847" spans="1:13" x14ac:dyDescent="0.2">
      <c r="A2847" t="s">
        <v>371</v>
      </c>
      <c r="B2847" t="s">
        <v>236</v>
      </c>
      <c r="C2847">
        <v>143</v>
      </c>
      <c r="D2847">
        <v>37.374000000000002</v>
      </c>
      <c r="E2847">
        <f t="shared" si="44"/>
        <v>37.369999999999997</v>
      </c>
      <c r="F2847">
        <v>10518</v>
      </c>
      <c r="G2847">
        <v>10527</v>
      </c>
      <c r="H2847">
        <v>10551</v>
      </c>
      <c r="I2847" t="s">
        <v>135</v>
      </c>
      <c r="J2847">
        <v>40770</v>
      </c>
      <c r="K2847">
        <v>906693</v>
      </c>
      <c r="L2847">
        <v>0.56999999999999995</v>
      </c>
      <c r="M2847">
        <v>7.0000000000000007E-2</v>
      </c>
    </row>
    <row r="2848" spans="1:13" x14ac:dyDescent="0.2">
      <c r="A2848" t="s">
        <v>371</v>
      </c>
      <c r="B2848" t="s">
        <v>237</v>
      </c>
      <c r="C2848">
        <v>144</v>
      </c>
      <c r="D2848">
        <v>37.631</v>
      </c>
      <c r="E2848">
        <f t="shared" si="44"/>
        <v>37.630000000000003</v>
      </c>
      <c r="F2848">
        <v>10602</v>
      </c>
      <c r="G2848">
        <v>10608</v>
      </c>
      <c r="H2848">
        <v>10618</v>
      </c>
      <c r="I2848" t="s">
        <v>135</v>
      </c>
      <c r="J2848">
        <v>60499</v>
      </c>
      <c r="K2848">
        <v>1208190</v>
      </c>
      <c r="L2848">
        <v>0.76</v>
      </c>
      <c r="M2848">
        <v>9.2999999999999999E-2</v>
      </c>
    </row>
    <row r="2849" spans="1:13" x14ac:dyDescent="0.2">
      <c r="A2849" t="s">
        <v>371</v>
      </c>
      <c r="B2849" t="s">
        <v>238</v>
      </c>
      <c r="C2849">
        <v>145</v>
      </c>
      <c r="D2849">
        <v>37.671999999999997</v>
      </c>
      <c r="E2849">
        <f t="shared" si="44"/>
        <v>37.67</v>
      </c>
      <c r="F2849">
        <v>10618</v>
      </c>
      <c r="G2849">
        <v>10621</v>
      </c>
      <c r="H2849">
        <v>10629</v>
      </c>
      <c r="I2849" t="s">
        <v>23</v>
      </c>
      <c r="J2849">
        <v>42120</v>
      </c>
      <c r="K2849">
        <v>641949</v>
      </c>
      <c r="L2849">
        <v>0.4</v>
      </c>
      <c r="M2849">
        <v>4.9000000000000002E-2</v>
      </c>
    </row>
    <row r="2850" spans="1:13" x14ac:dyDescent="0.2">
      <c r="A2850" t="s">
        <v>371</v>
      </c>
      <c r="B2850" t="s">
        <v>239</v>
      </c>
      <c r="C2850">
        <v>146</v>
      </c>
      <c r="D2850">
        <v>37.713000000000001</v>
      </c>
      <c r="E2850">
        <f t="shared" si="44"/>
        <v>37.71</v>
      </c>
      <c r="F2850">
        <v>10629</v>
      </c>
      <c r="G2850">
        <v>10634</v>
      </c>
      <c r="H2850">
        <v>10645</v>
      </c>
      <c r="I2850" t="s">
        <v>23</v>
      </c>
      <c r="J2850">
        <v>41493</v>
      </c>
      <c r="K2850">
        <v>1052934</v>
      </c>
      <c r="L2850">
        <v>0.66</v>
      </c>
      <c r="M2850">
        <v>8.1000000000000003E-2</v>
      </c>
    </row>
    <row r="2851" spans="1:13" x14ac:dyDescent="0.2">
      <c r="A2851" t="s">
        <v>371</v>
      </c>
      <c r="B2851" t="s">
        <v>240</v>
      </c>
      <c r="C2851">
        <v>147</v>
      </c>
      <c r="D2851">
        <v>37.985999999999997</v>
      </c>
      <c r="E2851">
        <f t="shared" si="44"/>
        <v>37.99</v>
      </c>
      <c r="F2851">
        <v>10696</v>
      </c>
      <c r="G2851">
        <v>10721</v>
      </c>
      <c r="H2851">
        <v>10782</v>
      </c>
      <c r="I2851" t="s">
        <v>64</v>
      </c>
      <c r="J2851">
        <v>714893</v>
      </c>
      <c r="K2851">
        <v>18408185</v>
      </c>
      <c r="L2851">
        <v>11.57</v>
      </c>
      <c r="M2851">
        <v>1.4119999999999999</v>
      </c>
    </row>
    <row r="2852" spans="1:13" x14ac:dyDescent="0.2">
      <c r="A2852" t="s">
        <v>371</v>
      </c>
      <c r="B2852" t="s">
        <v>241</v>
      </c>
      <c r="C2852">
        <v>148</v>
      </c>
      <c r="D2852">
        <v>38.308</v>
      </c>
      <c r="E2852">
        <f t="shared" si="44"/>
        <v>38.31</v>
      </c>
      <c r="F2852">
        <v>10800</v>
      </c>
      <c r="G2852">
        <v>10823</v>
      </c>
      <c r="H2852">
        <v>10833</v>
      </c>
      <c r="I2852" t="s">
        <v>64</v>
      </c>
      <c r="J2852">
        <v>844142</v>
      </c>
      <c r="K2852">
        <v>25205451</v>
      </c>
      <c r="L2852">
        <v>15.84</v>
      </c>
      <c r="M2852">
        <v>1.9330000000000001</v>
      </c>
    </row>
    <row r="2853" spans="1:13" x14ac:dyDescent="0.2">
      <c r="A2853" t="s">
        <v>371</v>
      </c>
      <c r="B2853" t="s">
        <v>242</v>
      </c>
      <c r="C2853">
        <v>149</v>
      </c>
      <c r="D2853">
        <v>38.395000000000003</v>
      </c>
      <c r="E2853">
        <f t="shared" si="44"/>
        <v>38.4</v>
      </c>
      <c r="F2853">
        <v>10833</v>
      </c>
      <c r="G2853">
        <v>10850</v>
      </c>
      <c r="H2853">
        <v>10944</v>
      </c>
      <c r="I2853" t="s">
        <v>53</v>
      </c>
      <c r="J2853">
        <v>1691763</v>
      </c>
      <c r="K2853">
        <v>91967455</v>
      </c>
      <c r="L2853">
        <v>57.81</v>
      </c>
      <c r="M2853">
        <v>7.0519999999999996</v>
      </c>
    </row>
    <row r="2854" spans="1:13" x14ac:dyDescent="0.2">
      <c r="A2854" t="s">
        <v>371</v>
      </c>
      <c r="B2854" t="s">
        <v>243</v>
      </c>
      <c r="C2854">
        <v>150</v>
      </c>
      <c r="D2854">
        <v>38.718000000000004</v>
      </c>
      <c r="E2854">
        <f t="shared" si="44"/>
        <v>38.72</v>
      </c>
      <c r="F2854">
        <v>10944</v>
      </c>
      <c r="G2854">
        <v>10952</v>
      </c>
      <c r="H2854">
        <v>10979</v>
      </c>
      <c r="I2854" t="s">
        <v>53</v>
      </c>
      <c r="J2854">
        <v>80133</v>
      </c>
      <c r="K2854">
        <v>2511527</v>
      </c>
      <c r="L2854">
        <v>1.58</v>
      </c>
      <c r="M2854">
        <v>0.193</v>
      </c>
    </row>
    <row r="2855" spans="1:13" x14ac:dyDescent="0.2">
      <c r="A2855" t="s">
        <v>371</v>
      </c>
      <c r="B2855" t="s">
        <v>244</v>
      </c>
      <c r="C2855">
        <v>151</v>
      </c>
      <c r="D2855">
        <v>39.412999999999997</v>
      </c>
      <c r="E2855">
        <f t="shared" si="44"/>
        <v>39.409999999999997</v>
      </c>
      <c r="F2855">
        <v>11137</v>
      </c>
      <c r="G2855">
        <v>11172</v>
      </c>
      <c r="H2855">
        <v>11196</v>
      </c>
      <c r="I2855" t="s">
        <v>67</v>
      </c>
      <c r="J2855">
        <v>37728</v>
      </c>
      <c r="K2855">
        <v>2126751</v>
      </c>
      <c r="L2855">
        <v>1.34</v>
      </c>
      <c r="M2855">
        <v>0.16300000000000001</v>
      </c>
    </row>
    <row r="2856" spans="1:13" x14ac:dyDescent="0.2">
      <c r="A2856" t="s">
        <v>371</v>
      </c>
      <c r="B2856" t="s">
        <v>245</v>
      </c>
      <c r="C2856">
        <v>152</v>
      </c>
      <c r="D2856">
        <v>39.531999999999996</v>
      </c>
      <c r="E2856">
        <f t="shared" si="44"/>
        <v>39.53</v>
      </c>
      <c r="F2856">
        <v>11196</v>
      </c>
      <c r="G2856">
        <v>11210</v>
      </c>
      <c r="H2856">
        <v>11269</v>
      </c>
      <c r="I2856" t="s">
        <v>53</v>
      </c>
      <c r="J2856">
        <v>59037</v>
      </c>
      <c r="K2856">
        <v>5144684</v>
      </c>
      <c r="L2856">
        <v>3.23</v>
      </c>
      <c r="M2856">
        <v>0.39400000000000002</v>
      </c>
    </row>
    <row r="2857" spans="1:13" x14ac:dyDescent="0.2">
      <c r="A2857" t="s">
        <v>371</v>
      </c>
      <c r="B2857" t="s">
        <v>246</v>
      </c>
      <c r="C2857">
        <v>153</v>
      </c>
      <c r="D2857">
        <v>39.753</v>
      </c>
      <c r="E2857">
        <f t="shared" si="44"/>
        <v>39.75</v>
      </c>
      <c r="F2857">
        <v>11269</v>
      </c>
      <c r="G2857">
        <v>11279</v>
      </c>
      <c r="H2857">
        <v>11304</v>
      </c>
      <c r="I2857" t="s">
        <v>53</v>
      </c>
      <c r="J2857">
        <v>44954</v>
      </c>
      <c r="K2857">
        <v>1395649</v>
      </c>
      <c r="L2857">
        <v>0.88</v>
      </c>
      <c r="M2857">
        <v>0.107</v>
      </c>
    </row>
    <row r="2858" spans="1:13" x14ac:dyDescent="0.2">
      <c r="A2858" t="s">
        <v>371</v>
      </c>
      <c r="B2858" t="s">
        <v>247</v>
      </c>
      <c r="C2858">
        <v>154</v>
      </c>
      <c r="D2858">
        <v>39.951999999999998</v>
      </c>
      <c r="E2858">
        <f t="shared" si="44"/>
        <v>39.950000000000003</v>
      </c>
      <c r="F2858">
        <v>11304</v>
      </c>
      <c r="G2858">
        <v>11343</v>
      </c>
      <c r="H2858">
        <v>11348</v>
      </c>
      <c r="I2858" t="s">
        <v>64</v>
      </c>
      <c r="J2858">
        <v>41080</v>
      </c>
      <c r="K2858">
        <v>975432</v>
      </c>
      <c r="L2858">
        <v>0.61</v>
      </c>
      <c r="M2858">
        <v>7.4999999999999997E-2</v>
      </c>
    </row>
    <row r="2859" spans="1:13" x14ac:dyDescent="0.2">
      <c r="A2859" t="s">
        <v>371</v>
      </c>
      <c r="B2859" t="s">
        <v>248</v>
      </c>
      <c r="C2859">
        <v>155</v>
      </c>
      <c r="D2859">
        <v>40.009</v>
      </c>
      <c r="E2859">
        <f t="shared" si="44"/>
        <v>40.01</v>
      </c>
      <c r="F2859">
        <v>11348</v>
      </c>
      <c r="G2859">
        <v>11360</v>
      </c>
      <c r="H2859">
        <v>11386</v>
      </c>
      <c r="I2859" t="s">
        <v>53</v>
      </c>
      <c r="J2859">
        <v>90311</v>
      </c>
      <c r="K2859">
        <v>2869415</v>
      </c>
      <c r="L2859">
        <v>1.8</v>
      </c>
      <c r="M2859">
        <v>0.22</v>
      </c>
    </row>
    <row r="2860" spans="1:13" x14ac:dyDescent="0.2">
      <c r="A2860" t="s">
        <v>372</v>
      </c>
      <c r="B2860" t="s">
        <v>14</v>
      </c>
      <c r="C2860">
        <v>1</v>
      </c>
      <c r="D2860">
        <v>4.1689999999999996</v>
      </c>
      <c r="E2860">
        <f t="shared" si="44"/>
        <v>4.17</v>
      </c>
      <c r="F2860">
        <v>5</v>
      </c>
      <c r="G2860">
        <v>26</v>
      </c>
      <c r="H2860">
        <v>68</v>
      </c>
      <c r="I2860" t="s">
        <v>77</v>
      </c>
      <c r="J2860">
        <v>593729</v>
      </c>
      <c r="K2860">
        <v>11540140</v>
      </c>
      <c r="L2860">
        <v>5.1100000000000003</v>
      </c>
      <c r="M2860">
        <v>0.66500000000000004</v>
      </c>
    </row>
    <row r="2861" spans="1:13" x14ac:dyDescent="0.2">
      <c r="A2861" t="s">
        <v>372</v>
      </c>
      <c r="B2861" t="s">
        <v>16</v>
      </c>
      <c r="C2861">
        <v>2</v>
      </c>
      <c r="D2861">
        <v>4.4340000000000002</v>
      </c>
      <c r="E2861">
        <f t="shared" si="44"/>
        <v>4.43</v>
      </c>
      <c r="F2861">
        <v>95</v>
      </c>
      <c r="G2861">
        <v>110</v>
      </c>
      <c r="H2861">
        <v>148</v>
      </c>
      <c r="I2861" t="s">
        <v>189</v>
      </c>
      <c r="J2861">
        <v>30335</v>
      </c>
      <c r="K2861">
        <v>1327524</v>
      </c>
      <c r="L2861">
        <v>0.59</v>
      </c>
      <c r="M2861">
        <v>7.5999999999999998E-2</v>
      </c>
    </row>
    <row r="2862" spans="1:13" x14ac:dyDescent="0.2">
      <c r="A2862" t="s">
        <v>372</v>
      </c>
      <c r="B2862" t="s">
        <v>18</v>
      </c>
      <c r="C2862">
        <v>3</v>
      </c>
      <c r="D2862">
        <v>4.7119999999999997</v>
      </c>
      <c r="E2862">
        <f t="shared" si="44"/>
        <v>4.71</v>
      </c>
      <c r="F2862">
        <v>191</v>
      </c>
      <c r="G2862">
        <v>198</v>
      </c>
      <c r="H2862">
        <v>283</v>
      </c>
      <c r="I2862" t="s">
        <v>200</v>
      </c>
      <c r="J2862">
        <v>158112</v>
      </c>
      <c r="K2862">
        <v>5025451</v>
      </c>
      <c r="L2862">
        <v>2.2200000000000002</v>
      </c>
      <c r="M2862">
        <v>0.28899999999999998</v>
      </c>
    </row>
    <row r="2863" spans="1:13" x14ac:dyDescent="0.2">
      <c r="A2863" t="s">
        <v>372</v>
      </c>
      <c r="B2863" t="s">
        <v>20</v>
      </c>
      <c r="C2863">
        <v>4</v>
      </c>
      <c r="D2863">
        <v>5.0359999999999996</v>
      </c>
      <c r="E2863">
        <f t="shared" si="44"/>
        <v>5.04</v>
      </c>
      <c r="F2863">
        <v>283</v>
      </c>
      <c r="G2863">
        <v>300</v>
      </c>
      <c r="H2863">
        <v>318</v>
      </c>
      <c r="I2863" t="s">
        <v>142</v>
      </c>
      <c r="J2863">
        <v>48251</v>
      </c>
      <c r="K2863">
        <v>1290908</v>
      </c>
      <c r="L2863">
        <v>0.56999999999999995</v>
      </c>
      <c r="M2863">
        <v>7.3999999999999996E-2</v>
      </c>
    </row>
    <row r="2864" spans="1:13" x14ac:dyDescent="0.2">
      <c r="A2864" t="s">
        <v>372</v>
      </c>
      <c r="B2864" t="s">
        <v>22</v>
      </c>
      <c r="C2864">
        <v>5</v>
      </c>
      <c r="D2864">
        <v>5.7519999999999998</v>
      </c>
      <c r="E2864">
        <f t="shared" si="44"/>
        <v>5.75</v>
      </c>
      <c r="F2864">
        <v>497</v>
      </c>
      <c r="G2864">
        <v>527</v>
      </c>
      <c r="H2864">
        <v>564</v>
      </c>
      <c r="I2864" t="s">
        <v>58</v>
      </c>
      <c r="J2864">
        <v>441176</v>
      </c>
      <c r="K2864">
        <v>12205343</v>
      </c>
      <c r="L2864">
        <v>5.4</v>
      </c>
      <c r="M2864">
        <v>0.70299999999999996</v>
      </c>
    </row>
    <row r="2865" spans="1:13" x14ac:dyDescent="0.2">
      <c r="A2865" t="s">
        <v>372</v>
      </c>
      <c r="B2865" t="s">
        <v>24</v>
      </c>
      <c r="C2865">
        <v>6</v>
      </c>
      <c r="D2865">
        <v>5.8920000000000003</v>
      </c>
      <c r="E2865">
        <f t="shared" si="44"/>
        <v>5.89</v>
      </c>
      <c r="F2865">
        <v>564</v>
      </c>
      <c r="G2865">
        <v>571</v>
      </c>
      <c r="H2865">
        <v>607</v>
      </c>
      <c r="I2865" t="s">
        <v>48</v>
      </c>
      <c r="J2865">
        <v>44612</v>
      </c>
      <c r="K2865">
        <v>2174686</v>
      </c>
      <c r="L2865">
        <v>0.96</v>
      </c>
      <c r="M2865">
        <v>0.125</v>
      </c>
    </row>
    <row r="2866" spans="1:13" x14ac:dyDescent="0.2">
      <c r="A2866" t="s">
        <v>372</v>
      </c>
      <c r="B2866" t="s">
        <v>26</v>
      </c>
      <c r="C2866">
        <v>7</v>
      </c>
      <c r="D2866">
        <v>6.28</v>
      </c>
      <c r="E2866">
        <f t="shared" si="44"/>
        <v>6.28</v>
      </c>
      <c r="F2866">
        <v>669</v>
      </c>
      <c r="G2866">
        <v>694</v>
      </c>
      <c r="H2866">
        <v>701</v>
      </c>
      <c r="I2866" t="s">
        <v>142</v>
      </c>
      <c r="J2866">
        <v>38241</v>
      </c>
      <c r="K2866">
        <v>1415577</v>
      </c>
      <c r="L2866">
        <v>0.63</v>
      </c>
      <c r="M2866">
        <v>8.2000000000000003E-2</v>
      </c>
    </row>
    <row r="2867" spans="1:13" x14ac:dyDescent="0.2">
      <c r="A2867" t="s">
        <v>372</v>
      </c>
      <c r="B2867" t="s">
        <v>27</v>
      </c>
      <c r="C2867">
        <v>8</v>
      </c>
      <c r="D2867">
        <v>6.3239999999999998</v>
      </c>
      <c r="E2867">
        <f t="shared" si="44"/>
        <v>6.32</v>
      </c>
      <c r="F2867">
        <v>701</v>
      </c>
      <c r="G2867">
        <v>707</v>
      </c>
      <c r="H2867">
        <v>767</v>
      </c>
      <c r="I2867" t="s">
        <v>31</v>
      </c>
      <c r="J2867">
        <v>54766</v>
      </c>
      <c r="K2867">
        <v>3243253</v>
      </c>
      <c r="L2867">
        <v>1.44</v>
      </c>
      <c r="M2867">
        <v>0.187</v>
      </c>
    </row>
    <row r="2868" spans="1:13" x14ac:dyDescent="0.2">
      <c r="A2868" t="s">
        <v>372</v>
      </c>
      <c r="B2868" t="s">
        <v>28</v>
      </c>
      <c r="C2868">
        <v>9</v>
      </c>
      <c r="D2868">
        <v>7.0970000000000004</v>
      </c>
      <c r="E2868">
        <f t="shared" si="44"/>
        <v>7.1</v>
      </c>
      <c r="F2868">
        <v>920</v>
      </c>
      <c r="G2868">
        <v>952</v>
      </c>
      <c r="H2868">
        <v>993</v>
      </c>
      <c r="I2868" t="s">
        <v>129</v>
      </c>
      <c r="J2868">
        <v>39671</v>
      </c>
      <c r="K2868">
        <v>1596726</v>
      </c>
      <c r="L2868">
        <v>0.71</v>
      </c>
      <c r="M2868">
        <v>9.1999999999999998E-2</v>
      </c>
    </row>
    <row r="2869" spans="1:13" x14ac:dyDescent="0.2">
      <c r="A2869" t="s">
        <v>372</v>
      </c>
      <c r="B2869" t="s">
        <v>30</v>
      </c>
      <c r="C2869">
        <v>10</v>
      </c>
      <c r="D2869">
        <v>7.8339999999999996</v>
      </c>
      <c r="E2869">
        <f t="shared" si="44"/>
        <v>7.83</v>
      </c>
      <c r="F2869">
        <v>1166</v>
      </c>
      <c r="G2869">
        <v>1185</v>
      </c>
      <c r="H2869">
        <v>1200</v>
      </c>
      <c r="I2869" t="s">
        <v>162</v>
      </c>
      <c r="J2869">
        <v>28732</v>
      </c>
      <c r="K2869">
        <v>995132</v>
      </c>
      <c r="L2869">
        <v>0.44</v>
      </c>
      <c r="M2869">
        <v>5.7000000000000002E-2</v>
      </c>
    </row>
    <row r="2870" spans="1:13" x14ac:dyDescent="0.2">
      <c r="A2870" t="s">
        <v>372</v>
      </c>
      <c r="B2870" t="s">
        <v>32</v>
      </c>
      <c r="C2870">
        <v>11</v>
      </c>
      <c r="D2870">
        <v>7.915</v>
      </c>
      <c r="E2870">
        <f t="shared" si="44"/>
        <v>7.92</v>
      </c>
      <c r="F2870">
        <v>1200</v>
      </c>
      <c r="G2870">
        <v>1211</v>
      </c>
      <c r="H2870">
        <v>1234</v>
      </c>
      <c r="I2870" t="s">
        <v>51</v>
      </c>
      <c r="J2870">
        <v>23774</v>
      </c>
      <c r="K2870">
        <v>1000449</v>
      </c>
      <c r="L2870">
        <v>0.44</v>
      </c>
      <c r="M2870">
        <v>5.8000000000000003E-2</v>
      </c>
    </row>
    <row r="2871" spans="1:13" x14ac:dyDescent="0.2">
      <c r="A2871" t="s">
        <v>372</v>
      </c>
      <c r="B2871" t="s">
        <v>33</v>
      </c>
      <c r="C2871">
        <v>12</v>
      </c>
      <c r="D2871">
        <v>8.2680000000000007</v>
      </c>
      <c r="E2871">
        <f t="shared" si="44"/>
        <v>8.27</v>
      </c>
      <c r="F2871">
        <v>1264</v>
      </c>
      <c r="G2871">
        <v>1322</v>
      </c>
      <c r="H2871">
        <v>1341</v>
      </c>
      <c r="I2871" t="s">
        <v>129</v>
      </c>
      <c r="J2871">
        <v>27266</v>
      </c>
      <c r="K2871">
        <v>1374768</v>
      </c>
      <c r="L2871">
        <v>0.61</v>
      </c>
      <c r="M2871">
        <v>7.9000000000000001E-2</v>
      </c>
    </row>
    <row r="2872" spans="1:13" x14ac:dyDescent="0.2">
      <c r="A2872" t="s">
        <v>372</v>
      </c>
      <c r="B2872" t="s">
        <v>35</v>
      </c>
      <c r="C2872">
        <v>13</v>
      </c>
      <c r="D2872">
        <v>8.69</v>
      </c>
      <c r="E2872">
        <f t="shared" si="44"/>
        <v>8.69</v>
      </c>
      <c r="F2872">
        <v>1430</v>
      </c>
      <c r="G2872">
        <v>1456</v>
      </c>
      <c r="H2872">
        <v>1474</v>
      </c>
      <c r="I2872" t="s">
        <v>51</v>
      </c>
      <c r="J2872">
        <v>68706</v>
      </c>
      <c r="K2872">
        <v>3058029</v>
      </c>
      <c r="L2872">
        <v>1.35</v>
      </c>
      <c r="M2872">
        <v>0.17599999999999999</v>
      </c>
    </row>
    <row r="2873" spans="1:13" x14ac:dyDescent="0.2">
      <c r="A2873" t="s">
        <v>372</v>
      </c>
      <c r="B2873" t="s">
        <v>36</v>
      </c>
      <c r="C2873">
        <v>14</v>
      </c>
      <c r="D2873">
        <v>8.8059999999999992</v>
      </c>
      <c r="E2873">
        <f t="shared" si="44"/>
        <v>8.81</v>
      </c>
      <c r="F2873">
        <v>1474</v>
      </c>
      <c r="G2873">
        <v>1492</v>
      </c>
      <c r="H2873">
        <v>1513</v>
      </c>
      <c r="I2873" t="s">
        <v>51</v>
      </c>
      <c r="J2873">
        <v>340783</v>
      </c>
      <c r="K2873">
        <v>12984257</v>
      </c>
      <c r="L2873">
        <v>5.75</v>
      </c>
      <c r="M2873">
        <v>0.748</v>
      </c>
    </row>
    <row r="2874" spans="1:13" x14ac:dyDescent="0.2">
      <c r="A2874" t="s">
        <v>372</v>
      </c>
      <c r="B2874" t="s">
        <v>38</v>
      </c>
      <c r="C2874">
        <v>15</v>
      </c>
      <c r="D2874">
        <v>8.91</v>
      </c>
      <c r="E2874">
        <f t="shared" si="44"/>
        <v>8.91</v>
      </c>
      <c r="F2874">
        <v>1513</v>
      </c>
      <c r="G2874">
        <v>1525</v>
      </c>
      <c r="H2874">
        <v>1564</v>
      </c>
      <c r="I2874" t="s">
        <v>51</v>
      </c>
      <c r="J2874">
        <v>298969</v>
      </c>
      <c r="K2874">
        <v>19183821</v>
      </c>
      <c r="L2874">
        <v>8.49</v>
      </c>
      <c r="M2874">
        <v>1.105</v>
      </c>
    </row>
    <row r="2875" spans="1:13" x14ac:dyDescent="0.2">
      <c r="A2875" t="s">
        <v>372</v>
      </c>
      <c r="B2875" t="s">
        <v>40</v>
      </c>
      <c r="C2875">
        <v>16</v>
      </c>
      <c r="D2875">
        <v>9.0730000000000004</v>
      </c>
      <c r="E2875">
        <f t="shared" si="44"/>
        <v>9.07</v>
      </c>
      <c r="F2875">
        <v>1564</v>
      </c>
      <c r="G2875">
        <v>1577</v>
      </c>
      <c r="H2875">
        <v>1603</v>
      </c>
      <c r="I2875" t="s">
        <v>51</v>
      </c>
      <c r="J2875">
        <v>158581</v>
      </c>
      <c r="K2875">
        <v>8800046</v>
      </c>
      <c r="L2875">
        <v>3.9</v>
      </c>
      <c r="M2875">
        <v>0.50700000000000001</v>
      </c>
    </row>
    <row r="2876" spans="1:13" x14ac:dyDescent="0.2">
      <c r="A2876" t="s">
        <v>372</v>
      </c>
      <c r="B2876" t="s">
        <v>42</v>
      </c>
      <c r="C2876">
        <v>17</v>
      </c>
      <c r="D2876">
        <v>9.2319999999999993</v>
      </c>
      <c r="E2876">
        <f t="shared" si="44"/>
        <v>9.23</v>
      </c>
      <c r="F2876">
        <v>1617</v>
      </c>
      <c r="G2876">
        <v>1627</v>
      </c>
      <c r="H2876">
        <v>1649</v>
      </c>
      <c r="I2876" t="s">
        <v>51</v>
      </c>
      <c r="J2876">
        <v>143641</v>
      </c>
      <c r="K2876">
        <v>6181919</v>
      </c>
      <c r="L2876">
        <v>2.74</v>
      </c>
      <c r="M2876">
        <v>0.35599999999999998</v>
      </c>
    </row>
    <row r="2877" spans="1:13" x14ac:dyDescent="0.2">
      <c r="A2877" t="s">
        <v>372</v>
      </c>
      <c r="B2877" t="s">
        <v>43</v>
      </c>
      <c r="C2877">
        <v>18</v>
      </c>
      <c r="D2877">
        <v>9.3789999999999996</v>
      </c>
      <c r="E2877">
        <f t="shared" si="44"/>
        <v>9.3800000000000008</v>
      </c>
      <c r="F2877">
        <v>1649</v>
      </c>
      <c r="G2877">
        <v>1674</v>
      </c>
      <c r="H2877">
        <v>1711</v>
      </c>
      <c r="I2877" t="s">
        <v>51</v>
      </c>
      <c r="J2877">
        <v>335278</v>
      </c>
      <c r="K2877">
        <v>20850351</v>
      </c>
      <c r="L2877">
        <v>9.23</v>
      </c>
      <c r="M2877">
        <v>1.2010000000000001</v>
      </c>
    </row>
    <row r="2878" spans="1:13" x14ac:dyDescent="0.2">
      <c r="A2878" t="s">
        <v>372</v>
      </c>
      <c r="B2878" t="s">
        <v>45</v>
      </c>
      <c r="C2878">
        <v>19</v>
      </c>
      <c r="D2878">
        <v>9.5370000000000008</v>
      </c>
      <c r="E2878">
        <f t="shared" si="44"/>
        <v>9.5399999999999991</v>
      </c>
      <c r="F2878">
        <v>1711</v>
      </c>
      <c r="G2878">
        <v>1723</v>
      </c>
      <c r="H2878">
        <v>1757</v>
      </c>
      <c r="I2878" t="s">
        <v>135</v>
      </c>
      <c r="J2878">
        <v>819673</v>
      </c>
      <c r="K2878">
        <v>38336401</v>
      </c>
      <c r="L2878">
        <v>16.97</v>
      </c>
      <c r="M2878">
        <v>2.2080000000000002</v>
      </c>
    </row>
    <row r="2879" spans="1:13" x14ac:dyDescent="0.2">
      <c r="A2879" t="s">
        <v>372</v>
      </c>
      <c r="B2879" t="s">
        <v>47</v>
      </c>
      <c r="C2879">
        <v>20</v>
      </c>
      <c r="D2879">
        <v>9.6539999999999999</v>
      </c>
      <c r="E2879">
        <f t="shared" si="44"/>
        <v>9.65</v>
      </c>
      <c r="F2879">
        <v>1757</v>
      </c>
      <c r="G2879">
        <v>1761</v>
      </c>
      <c r="H2879">
        <v>1791</v>
      </c>
      <c r="I2879" t="s">
        <v>135</v>
      </c>
      <c r="J2879">
        <v>213316</v>
      </c>
      <c r="K2879">
        <v>10273123</v>
      </c>
      <c r="L2879">
        <v>4.55</v>
      </c>
      <c r="M2879">
        <v>0.59199999999999997</v>
      </c>
    </row>
    <row r="2880" spans="1:13" x14ac:dyDescent="0.2">
      <c r="A2880" t="s">
        <v>372</v>
      </c>
      <c r="B2880" t="s">
        <v>49</v>
      </c>
      <c r="C2880">
        <v>21</v>
      </c>
      <c r="D2880">
        <v>9.7910000000000004</v>
      </c>
      <c r="E2880">
        <f t="shared" si="44"/>
        <v>9.7899999999999991</v>
      </c>
      <c r="F2880">
        <v>1791</v>
      </c>
      <c r="G2880">
        <v>1804</v>
      </c>
      <c r="H2880">
        <v>1833</v>
      </c>
      <c r="I2880" t="s">
        <v>135</v>
      </c>
      <c r="J2880">
        <v>141171</v>
      </c>
      <c r="K2880">
        <v>8035634</v>
      </c>
      <c r="L2880">
        <v>3.56</v>
      </c>
      <c r="M2880">
        <v>0.46300000000000002</v>
      </c>
    </row>
    <row r="2881" spans="1:13" x14ac:dyDescent="0.2">
      <c r="A2881" t="s">
        <v>372</v>
      </c>
      <c r="B2881" t="s">
        <v>50</v>
      </c>
      <c r="C2881">
        <v>22</v>
      </c>
      <c r="D2881">
        <v>9.9969999999999999</v>
      </c>
      <c r="E2881">
        <f t="shared" si="44"/>
        <v>10</v>
      </c>
      <c r="F2881">
        <v>1848</v>
      </c>
      <c r="G2881">
        <v>1869</v>
      </c>
      <c r="H2881">
        <v>1889</v>
      </c>
      <c r="I2881" t="s">
        <v>135</v>
      </c>
      <c r="J2881">
        <v>440601</v>
      </c>
      <c r="K2881">
        <v>16958241</v>
      </c>
      <c r="L2881">
        <v>7.51</v>
      </c>
      <c r="M2881">
        <v>0.97699999999999998</v>
      </c>
    </row>
    <row r="2882" spans="1:13" x14ac:dyDescent="0.2">
      <c r="A2882" t="s">
        <v>372</v>
      </c>
      <c r="B2882" t="s">
        <v>52</v>
      </c>
      <c r="C2882">
        <v>23</v>
      </c>
      <c r="D2882">
        <v>10.093999999999999</v>
      </c>
      <c r="E2882">
        <f t="shared" si="44"/>
        <v>10.09</v>
      </c>
      <c r="F2882">
        <v>1889</v>
      </c>
      <c r="G2882">
        <v>1900</v>
      </c>
      <c r="H2882">
        <v>1915</v>
      </c>
      <c r="I2882" t="s">
        <v>135</v>
      </c>
      <c r="J2882">
        <v>223274</v>
      </c>
      <c r="K2882">
        <v>8998730</v>
      </c>
      <c r="L2882">
        <v>3.98</v>
      </c>
      <c r="M2882">
        <v>0.51800000000000002</v>
      </c>
    </row>
    <row r="2883" spans="1:13" x14ac:dyDescent="0.2">
      <c r="A2883" t="s">
        <v>372</v>
      </c>
      <c r="B2883" t="s">
        <v>54</v>
      </c>
      <c r="C2883">
        <v>24</v>
      </c>
      <c r="D2883">
        <v>10.186</v>
      </c>
      <c r="E2883">
        <f t="shared" ref="E2883:E2946" si="45">ROUND(D2883,2)</f>
        <v>10.19</v>
      </c>
      <c r="F2883">
        <v>1915</v>
      </c>
      <c r="G2883">
        <v>1929</v>
      </c>
      <c r="H2883">
        <v>1955</v>
      </c>
      <c r="I2883" t="s">
        <v>23</v>
      </c>
      <c r="J2883">
        <v>200373</v>
      </c>
      <c r="K2883">
        <v>10630489</v>
      </c>
      <c r="L2883">
        <v>4.71</v>
      </c>
      <c r="M2883">
        <v>0.61199999999999999</v>
      </c>
    </row>
    <row r="2884" spans="1:13" x14ac:dyDescent="0.2">
      <c r="A2884" t="s">
        <v>372</v>
      </c>
      <c r="B2884" t="s">
        <v>56</v>
      </c>
      <c r="C2884">
        <v>25</v>
      </c>
      <c r="D2884">
        <v>10.535</v>
      </c>
      <c r="E2884">
        <f t="shared" si="45"/>
        <v>10.54</v>
      </c>
      <c r="F2884">
        <v>2006</v>
      </c>
      <c r="G2884">
        <v>2039</v>
      </c>
      <c r="H2884">
        <v>2051</v>
      </c>
      <c r="I2884" t="s">
        <v>23</v>
      </c>
      <c r="J2884">
        <v>104867</v>
      </c>
      <c r="K2884">
        <v>6436110</v>
      </c>
      <c r="L2884">
        <v>2.85</v>
      </c>
      <c r="M2884">
        <v>0.371</v>
      </c>
    </row>
    <row r="2885" spans="1:13" x14ac:dyDescent="0.2">
      <c r="A2885" t="s">
        <v>372</v>
      </c>
      <c r="B2885" t="s">
        <v>57</v>
      </c>
      <c r="C2885">
        <v>26</v>
      </c>
      <c r="D2885">
        <v>10.618</v>
      </c>
      <c r="E2885">
        <f t="shared" si="45"/>
        <v>10.62</v>
      </c>
      <c r="F2885">
        <v>2051</v>
      </c>
      <c r="G2885">
        <v>2065</v>
      </c>
      <c r="H2885">
        <v>2079</v>
      </c>
      <c r="I2885" t="s">
        <v>23</v>
      </c>
      <c r="J2885">
        <v>133553</v>
      </c>
      <c r="K2885">
        <v>5785961</v>
      </c>
      <c r="L2885">
        <v>2.56</v>
      </c>
      <c r="M2885">
        <v>0.33300000000000002</v>
      </c>
    </row>
    <row r="2886" spans="1:13" x14ac:dyDescent="0.2">
      <c r="A2886" t="s">
        <v>372</v>
      </c>
      <c r="B2886" t="s">
        <v>59</v>
      </c>
      <c r="C2886">
        <v>27</v>
      </c>
      <c r="D2886">
        <v>10.727</v>
      </c>
      <c r="E2886">
        <f t="shared" si="45"/>
        <v>10.73</v>
      </c>
      <c r="F2886">
        <v>2079</v>
      </c>
      <c r="G2886">
        <v>2100</v>
      </c>
      <c r="H2886">
        <v>2119</v>
      </c>
      <c r="I2886" t="s">
        <v>48</v>
      </c>
      <c r="J2886">
        <v>175612</v>
      </c>
      <c r="K2886">
        <v>10185505</v>
      </c>
      <c r="L2886">
        <v>4.51</v>
      </c>
      <c r="M2886">
        <v>0.58699999999999997</v>
      </c>
    </row>
    <row r="2887" spans="1:13" x14ac:dyDescent="0.2">
      <c r="A2887" t="s">
        <v>372</v>
      </c>
      <c r="B2887" t="s">
        <v>61</v>
      </c>
      <c r="C2887">
        <v>28</v>
      </c>
      <c r="D2887">
        <v>10.81</v>
      </c>
      <c r="E2887">
        <f t="shared" si="45"/>
        <v>10.81</v>
      </c>
      <c r="F2887">
        <v>2119</v>
      </c>
      <c r="G2887">
        <v>2126</v>
      </c>
      <c r="H2887">
        <v>2179</v>
      </c>
      <c r="I2887" t="s">
        <v>44</v>
      </c>
      <c r="J2887">
        <v>108154</v>
      </c>
      <c r="K2887">
        <v>9277585</v>
      </c>
      <c r="L2887">
        <v>4.1100000000000003</v>
      </c>
      <c r="M2887">
        <v>0.53400000000000003</v>
      </c>
    </row>
    <row r="2888" spans="1:13" x14ac:dyDescent="0.2">
      <c r="A2888" t="s">
        <v>372</v>
      </c>
      <c r="B2888" t="s">
        <v>62</v>
      </c>
      <c r="C2888">
        <v>29</v>
      </c>
      <c r="D2888">
        <v>11.067</v>
      </c>
      <c r="E2888">
        <f t="shared" si="45"/>
        <v>11.07</v>
      </c>
      <c r="F2888">
        <v>2179</v>
      </c>
      <c r="G2888">
        <v>2207</v>
      </c>
      <c r="H2888">
        <v>2215</v>
      </c>
      <c r="I2888" t="s">
        <v>44</v>
      </c>
      <c r="J2888">
        <v>143072</v>
      </c>
      <c r="K2888">
        <v>7199877</v>
      </c>
      <c r="L2888">
        <v>3.19</v>
      </c>
      <c r="M2888">
        <v>0.41499999999999998</v>
      </c>
    </row>
    <row r="2889" spans="1:13" x14ac:dyDescent="0.2">
      <c r="A2889" t="s">
        <v>372</v>
      </c>
      <c r="B2889" t="s">
        <v>63</v>
      </c>
      <c r="C2889">
        <v>30</v>
      </c>
      <c r="D2889">
        <v>11.129</v>
      </c>
      <c r="E2889">
        <f t="shared" si="45"/>
        <v>11.13</v>
      </c>
      <c r="F2889">
        <v>2215</v>
      </c>
      <c r="G2889">
        <v>2227</v>
      </c>
      <c r="H2889">
        <v>2251</v>
      </c>
      <c r="I2889" t="s">
        <v>44</v>
      </c>
      <c r="J2889">
        <v>189679</v>
      </c>
      <c r="K2889">
        <v>10106988</v>
      </c>
      <c r="L2889">
        <v>4.47</v>
      </c>
      <c r="M2889">
        <v>0.58199999999999996</v>
      </c>
    </row>
    <row r="2890" spans="1:13" x14ac:dyDescent="0.2">
      <c r="A2890" t="s">
        <v>372</v>
      </c>
      <c r="B2890" t="s">
        <v>65</v>
      </c>
      <c r="C2890">
        <v>31</v>
      </c>
      <c r="D2890">
        <v>11.25</v>
      </c>
      <c r="E2890">
        <f t="shared" si="45"/>
        <v>11.25</v>
      </c>
      <c r="F2890">
        <v>2251</v>
      </c>
      <c r="G2890">
        <v>2265</v>
      </c>
      <c r="H2890">
        <v>2280</v>
      </c>
      <c r="I2890" t="s">
        <v>44</v>
      </c>
      <c r="J2890">
        <v>175799</v>
      </c>
      <c r="K2890">
        <v>7914417</v>
      </c>
      <c r="L2890">
        <v>3.5</v>
      </c>
      <c r="M2890">
        <v>0.45600000000000002</v>
      </c>
    </row>
    <row r="2891" spans="1:13" x14ac:dyDescent="0.2">
      <c r="A2891" t="s">
        <v>372</v>
      </c>
      <c r="B2891" t="s">
        <v>66</v>
      </c>
      <c r="C2891">
        <v>32</v>
      </c>
      <c r="D2891">
        <v>11.368</v>
      </c>
      <c r="E2891">
        <f t="shared" si="45"/>
        <v>11.37</v>
      </c>
      <c r="F2891">
        <v>2280</v>
      </c>
      <c r="G2891">
        <v>2303</v>
      </c>
      <c r="H2891">
        <v>2313</v>
      </c>
      <c r="I2891" t="s">
        <v>44</v>
      </c>
      <c r="J2891">
        <v>185941</v>
      </c>
      <c r="K2891">
        <v>9489063</v>
      </c>
      <c r="L2891">
        <v>4.2</v>
      </c>
      <c r="M2891">
        <v>0.54700000000000004</v>
      </c>
    </row>
    <row r="2892" spans="1:13" x14ac:dyDescent="0.2">
      <c r="A2892" t="s">
        <v>372</v>
      </c>
      <c r="B2892" t="s">
        <v>68</v>
      </c>
      <c r="C2892">
        <v>33</v>
      </c>
      <c r="D2892">
        <v>11.427</v>
      </c>
      <c r="E2892">
        <f t="shared" si="45"/>
        <v>11.43</v>
      </c>
      <c r="F2892">
        <v>2313</v>
      </c>
      <c r="G2892">
        <v>2321</v>
      </c>
      <c r="H2892">
        <v>2347</v>
      </c>
      <c r="I2892" t="s">
        <v>44</v>
      </c>
      <c r="J2892">
        <v>192985</v>
      </c>
      <c r="K2892">
        <v>10819234</v>
      </c>
      <c r="L2892">
        <v>4.79</v>
      </c>
      <c r="M2892">
        <v>0.623</v>
      </c>
    </row>
    <row r="2893" spans="1:13" x14ac:dyDescent="0.2">
      <c r="A2893" t="s">
        <v>372</v>
      </c>
      <c r="B2893" t="s">
        <v>69</v>
      </c>
      <c r="C2893">
        <v>34</v>
      </c>
      <c r="D2893">
        <v>11.634</v>
      </c>
      <c r="E2893">
        <f t="shared" si="45"/>
        <v>11.63</v>
      </c>
      <c r="F2893">
        <v>2347</v>
      </c>
      <c r="G2893">
        <v>2387</v>
      </c>
      <c r="H2893">
        <v>2413</v>
      </c>
      <c r="I2893" t="s">
        <v>44</v>
      </c>
      <c r="J2893">
        <v>702243</v>
      </c>
      <c r="K2893">
        <v>45663434</v>
      </c>
      <c r="L2893">
        <v>20.21</v>
      </c>
      <c r="M2893">
        <v>2.63</v>
      </c>
    </row>
    <row r="2894" spans="1:13" x14ac:dyDescent="0.2">
      <c r="A2894" t="s">
        <v>372</v>
      </c>
      <c r="B2894" t="s">
        <v>70</v>
      </c>
      <c r="C2894">
        <v>35</v>
      </c>
      <c r="D2894">
        <v>11.757</v>
      </c>
      <c r="E2894">
        <f t="shared" si="45"/>
        <v>11.76</v>
      </c>
      <c r="F2894">
        <v>2413</v>
      </c>
      <c r="G2894">
        <v>2426</v>
      </c>
      <c r="H2894">
        <v>2450</v>
      </c>
      <c r="I2894" t="s">
        <v>44</v>
      </c>
      <c r="J2894">
        <v>391325</v>
      </c>
      <c r="K2894">
        <v>25209612</v>
      </c>
      <c r="L2894">
        <v>11.16</v>
      </c>
      <c r="M2894">
        <v>1.452</v>
      </c>
    </row>
    <row r="2895" spans="1:13" x14ac:dyDescent="0.2">
      <c r="A2895" t="s">
        <v>372</v>
      </c>
      <c r="B2895" t="s">
        <v>71</v>
      </c>
      <c r="C2895">
        <v>36</v>
      </c>
      <c r="D2895">
        <v>11.919</v>
      </c>
      <c r="E2895">
        <f t="shared" si="45"/>
        <v>11.92</v>
      </c>
      <c r="F2895">
        <v>2450</v>
      </c>
      <c r="G2895">
        <v>2477</v>
      </c>
      <c r="H2895">
        <v>2500</v>
      </c>
      <c r="I2895" t="s">
        <v>44</v>
      </c>
      <c r="J2895">
        <v>542409</v>
      </c>
      <c r="K2895">
        <v>44383948</v>
      </c>
      <c r="L2895">
        <v>19.649999999999999</v>
      </c>
      <c r="M2895">
        <v>2.556</v>
      </c>
    </row>
    <row r="2896" spans="1:13" x14ac:dyDescent="0.2">
      <c r="A2896" t="s">
        <v>372</v>
      </c>
      <c r="B2896" t="s">
        <v>72</v>
      </c>
      <c r="C2896">
        <v>37</v>
      </c>
      <c r="D2896">
        <v>12.025</v>
      </c>
      <c r="E2896">
        <f t="shared" si="45"/>
        <v>12.03</v>
      </c>
      <c r="F2896">
        <v>2500</v>
      </c>
      <c r="G2896">
        <v>2511</v>
      </c>
      <c r="H2896">
        <v>2539</v>
      </c>
      <c r="I2896" t="s">
        <v>23</v>
      </c>
      <c r="J2896">
        <v>511905</v>
      </c>
      <c r="K2896">
        <v>31444299</v>
      </c>
      <c r="L2896">
        <v>13.92</v>
      </c>
      <c r="M2896">
        <v>1.8109999999999999</v>
      </c>
    </row>
    <row r="2897" spans="1:13" x14ac:dyDescent="0.2">
      <c r="A2897" t="s">
        <v>372</v>
      </c>
      <c r="B2897" t="s">
        <v>74</v>
      </c>
      <c r="C2897">
        <v>38</v>
      </c>
      <c r="D2897">
        <v>12.125</v>
      </c>
      <c r="E2897">
        <f t="shared" si="45"/>
        <v>12.13</v>
      </c>
      <c r="F2897">
        <v>2539</v>
      </c>
      <c r="G2897">
        <v>2542</v>
      </c>
      <c r="H2897">
        <v>2569</v>
      </c>
      <c r="I2897" t="s">
        <v>23</v>
      </c>
      <c r="J2897">
        <v>392963</v>
      </c>
      <c r="K2897">
        <v>16501748</v>
      </c>
      <c r="L2897">
        <v>7.3</v>
      </c>
      <c r="M2897">
        <v>0.95</v>
      </c>
    </row>
    <row r="2898" spans="1:13" x14ac:dyDescent="0.2">
      <c r="A2898" t="s">
        <v>372</v>
      </c>
      <c r="B2898" t="s">
        <v>75</v>
      </c>
      <c r="C2898">
        <v>39</v>
      </c>
      <c r="D2898">
        <v>12.307</v>
      </c>
      <c r="E2898">
        <f t="shared" si="45"/>
        <v>12.31</v>
      </c>
      <c r="F2898">
        <v>2569</v>
      </c>
      <c r="G2898">
        <v>2600</v>
      </c>
      <c r="H2898">
        <v>2614</v>
      </c>
      <c r="I2898" t="s">
        <v>23</v>
      </c>
      <c r="J2898">
        <v>566207</v>
      </c>
      <c r="K2898">
        <v>33577982</v>
      </c>
      <c r="L2898">
        <v>14.86</v>
      </c>
      <c r="M2898">
        <v>1.9339999999999999</v>
      </c>
    </row>
    <row r="2899" spans="1:13" x14ac:dyDescent="0.2">
      <c r="A2899" t="s">
        <v>372</v>
      </c>
      <c r="B2899" t="s">
        <v>76</v>
      </c>
      <c r="C2899">
        <v>40</v>
      </c>
      <c r="D2899">
        <v>12.403</v>
      </c>
      <c r="E2899">
        <f t="shared" si="45"/>
        <v>12.4</v>
      </c>
      <c r="F2899">
        <v>2614</v>
      </c>
      <c r="G2899">
        <v>2630</v>
      </c>
      <c r="H2899">
        <v>2641</v>
      </c>
      <c r="I2899" t="s">
        <v>44</v>
      </c>
      <c r="J2899">
        <v>601950</v>
      </c>
      <c r="K2899">
        <v>25575202</v>
      </c>
      <c r="L2899">
        <v>11.32</v>
      </c>
      <c r="M2899">
        <v>1.4730000000000001</v>
      </c>
    </row>
    <row r="2900" spans="1:13" x14ac:dyDescent="0.2">
      <c r="A2900" t="s">
        <v>372</v>
      </c>
      <c r="B2900" t="s">
        <v>78</v>
      </c>
      <c r="C2900">
        <v>41</v>
      </c>
      <c r="D2900">
        <v>12.461</v>
      </c>
      <c r="E2900">
        <f t="shared" si="45"/>
        <v>12.46</v>
      </c>
      <c r="F2900">
        <v>2641</v>
      </c>
      <c r="G2900">
        <v>2648</v>
      </c>
      <c r="H2900">
        <v>2661</v>
      </c>
      <c r="I2900" t="s">
        <v>23</v>
      </c>
      <c r="J2900">
        <v>525144</v>
      </c>
      <c r="K2900">
        <v>18140030</v>
      </c>
      <c r="L2900">
        <v>8.0299999999999994</v>
      </c>
      <c r="M2900">
        <v>1.0449999999999999</v>
      </c>
    </row>
    <row r="2901" spans="1:13" x14ac:dyDescent="0.2">
      <c r="A2901" t="s">
        <v>372</v>
      </c>
      <c r="B2901" t="s">
        <v>79</v>
      </c>
      <c r="C2901">
        <v>42</v>
      </c>
      <c r="D2901">
        <v>12.541</v>
      </c>
      <c r="E2901">
        <f t="shared" si="45"/>
        <v>12.54</v>
      </c>
      <c r="F2901">
        <v>2661</v>
      </c>
      <c r="G2901">
        <v>2674</v>
      </c>
      <c r="H2901">
        <v>2721</v>
      </c>
      <c r="I2901" t="s">
        <v>34</v>
      </c>
      <c r="J2901">
        <v>1130698</v>
      </c>
      <c r="K2901">
        <v>74911897</v>
      </c>
      <c r="L2901">
        <v>33.159999999999997</v>
      </c>
      <c r="M2901">
        <v>4.3150000000000004</v>
      </c>
    </row>
    <row r="2902" spans="1:13" x14ac:dyDescent="0.2">
      <c r="A2902" t="s">
        <v>372</v>
      </c>
      <c r="B2902" t="s">
        <v>80</v>
      </c>
      <c r="C2902">
        <v>43</v>
      </c>
      <c r="D2902">
        <v>12.728</v>
      </c>
      <c r="E2902">
        <f t="shared" si="45"/>
        <v>12.73</v>
      </c>
      <c r="F2902">
        <v>2721</v>
      </c>
      <c r="G2902">
        <v>2733</v>
      </c>
      <c r="H2902">
        <v>2750</v>
      </c>
      <c r="I2902" t="s">
        <v>34</v>
      </c>
      <c r="J2902">
        <v>327623</v>
      </c>
      <c r="K2902">
        <v>16319509</v>
      </c>
      <c r="L2902">
        <v>7.22</v>
      </c>
      <c r="M2902">
        <v>0.94</v>
      </c>
    </row>
    <row r="2903" spans="1:13" x14ac:dyDescent="0.2">
      <c r="A2903" t="s">
        <v>372</v>
      </c>
      <c r="B2903" t="s">
        <v>81</v>
      </c>
      <c r="C2903">
        <v>44</v>
      </c>
      <c r="D2903">
        <v>12.909000000000001</v>
      </c>
      <c r="E2903">
        <f t="shared" si="45"/>
        <v>12.91</v>
      </c>
      <c r="F2903">
        <v>2750</v>
      </c>
      <c r="G2903">
        <v>2790</v>
      </c>
      <c r="H2903">
        <v>2840</v>
      </c>
      <c r="I2903" t="s">
        <v>53</v>
      </c>
      <c r="J2903">
        <v>5221486</v>
      </c>
      <c r="K2903">
        <v>225925055</v>
      </c>
      <c r="L2903">
        <v>100</v>
      </c>
      <c r="M2903">
        <v>13.012</v>
      </c>
    </row>
    <row r="2904" spans="1:13" x14ac:dyDescent="0.2">
      <c r="A2904" t="s">
        <v>372</v>
      </c>
      <c r="B2904" t="s">
        <v>82</v>
      </c>
      <c r="C2904">
        <v>45</v>
      </c>
      <c r="D2904">
        <v>13.111000000000001</v>
      </c>
      <c r="E2904">
        <f t="shared" si="45"/>
        <v>13.11</v>
      </c>
      <c r="F2904">
        <v>2840</v>
      </c>
      <c r="G2904">
        <v>2854</v>
      </c>
      <c r="H2904">
        <v>2890</v>
      </c>
      <c r="I2904" t="s">
        <v>53</v>
      </c>
      <c r="J2904">
        <v>448364</v>
      </c>
      <c r="K2904">
        <v>26389363</v>
      </c>
      <c r="L2904">
        <v>11.68</v>
      </c>
      <c r="M2904">
        <v>1.52</v>
      </c>
    </row>
    <row r="2905" spans="1:13" x14ac:dyDescent="0.2">
      <c r="A2905" t="s">
        <v>372</v>
      </c>
      <c r="B2905" t="s">
        <v>84</v>
      </c>
      <c r="C2905">
        <v>46</v>
      </c>
      <c r="D2905">
        <v>13.298999999999999</v>
      </c>
      <c r="E2905">
        <f t="shared" si="45"/>
        <v>13.3</v>
      </c>
      <c r="F2905">
        <v>2890</v>
      </c>
      <c r="G2905">
        <v>2913</v>
      </c>
      <c r="H2905">
        <v>2925</v>
      </c>
      <c r="I2905" t="s">
        <v>53</v>
      </c>
      <c r="J2905">
        <v>244565</v>
      </c>
      <c r="K2905">
        <v>11819237</v>
      </c>
      <c r="L2905">
        <v>5.23</v>
      </c>
      <c r="M2905">
        <v>0.68100000000000005</v>
      </c>
    </row>
    <row r="2906" spans="1:13" x14ac:dyDescent="0.2">
      <c r="A2906" t="s">
        <v>372</v>
      </c>
      <c r="B2906" t="s">
        <v>85</v>
      </c>
      <c r="C2906">
        <v>47</v>
      </c>
      <c r="D2906">
        <v>13.355</v>
      </c>
      <c r="E2906">
        <f t="shared" si="45"/>
        <v>13.36</v>
      </c>
      <c r="F2906">
        <v>2925</v>
      </c>
      <c r="G2906">
        <v>2931</v>
      </c>
      <c r="H2906">
        <v>2963</v>
      </c>
      <c r="I2906" t="s">
        <v>53</v>
      </c>
      <c r="J2906">
        <v>220204</v>
      </c>
      <c r="K2906">
        <v>10269792</v>
      </c>
      <c r="L2906">
        <v>4.55</v>
      </c>
      <c r="M2906">
        <v>0.59099999999999997</v>
      </c>
    </row>
    <row r="2907" spans="1:13" x14ac:dyDescent="0.2">
      <c r="A2907" t="s">
        <v>372</v>
      </c>
      <c r="B2907" t="s">
        <v>86</v>
      </c>
      <c r="C2907">
        <v>48</v>
      </c>
      <c r="D2907">
        <v>13.538</v>
      </c>
      <c r="E2907">
        <f t="shared" si="45"/>
        <v>13.54</v>
      </c>
      <c r="F2907">
        <v>2963</v>
      </c>
      <c r="G2907">
        <v>2989</v>
      </c>
      <c r="H2907">
        <v>3011</v>
      </c>
      <c r="I2907" t="s">
        <v>53</v>
      </c>
      <c r="J2907">
        <v>303471</v>
      </c>
      <c r="K2907">
        <v>17410890</v>
      </c>
      <c r="L2907">
        <v>7.71</v>
      </c>
      <c r="M2907">
        <v>1.0029999999999999</v>
      </c>
    </row>
    <row r="2908" spans="1:13" x14ac:dyDescent="0.2">
      <c r="A2908" t="s">
        <v>372</v>
      </c>
      <c r="B2908" t="s">
        <v>88</v>
      </c>
      <c r="C2908">
        <v>49</v>
      </c>
      <c r="D2908">
        <v>13.792</v>
      </c>
      <c r="E2908">
        <f t="shared" si="45"/>
        <v>13.79</v>
      </c>
      <c r="F2908">
        <v>3053</v>
      </c>
      <c r="G2908">
        <v>3069</v>
      </c>
      <c r="H2908">
        <v>3087</v>
      </c>
      <c r="I2908" t="s">
        <v>53</v>
      </c>
      <c r="J2908">
        <v>58610</v>
      </c>
      <c r="K2908">
        <v>2831663</v>
      </c>
      <c r="L2908">
        <v>1.25</v>
      </c>
      <c r="M2908">
        <v>0.16300000000000001</v>
      </c>
    </row>
    <row r="2909" spans="1:13" x14ac:dyDescent="0.2">
      <c r="A2909" t="s">
        <v>372</v>
      </c>
      <c r="B2909" t="s">
        <v>89</v>
      </c>
      <c r="C2909">
        <v>50</v>
      </c>
      <c r="D2909">
        <v>13.898999999999999</v>
      </c>
      <c r="E2909">
        <f t="shared" si="45"/>
        <v>13.9</v>
      </c>
      <c r="F2909">
        <v>3087</v>
      </c>
      <c r="G2909">
        <v>3103</v>
      </c>
      <c r="H2909">
        <v>3121</v>
      </c>
      <c r="I2909" t="s">
        <v>53</v>
      </c>
      <c r="J2909">
        <v>98022</v>
      </c>
      <c r="K2909">
        <v>4689578</v>
      </c>
      <c r="L2909">
        <v>2.08</v>
      </c>
      <c r="M2909">
        <v>0.27</v>
      </c>
    </row>
    <row r="2910" spans="1:13" x14ac:dyDescent="0.2">
      <c r="A2910" t="s">
        <v>372</v>
      </c>
      <c r="B2910" t="s">
        <v>90</v>
      </c>
      <c r="C2910">
        <v>51</v>
      </c>
      <c r="D2910">
        <v>13.981999999999999</v>
      </c>
      <c r="E2910">
        <f t="shared" si="45"/>
        <v>13.98</v>
      </c>
      <c r="F2910">
        <v>3121</v>
      </c>
      <c r="G2910">
        <v>3129</v>
      </c>
      <c r="H2910">
        <v>3153</v>
      </c>
      <c r="I2910" t="s">
        <v>53</v>
      </c>
      <c r="J2910">
        <v>74922</v>
      </c>
      <c r="K2910">
        <v>3232289</v>
      </c>
      <c r="L2910">
        <v>1.43</v>
      </c>
      <c r="M2910">
        <v>0.186</v>
      </c>
    </row>
    <row r="2911" spans="1:13" x14ac:dyDescent="0.2">
      <c r="A2911" t="s">
        <v>372</v>
      </c>
      <c r="B2911" t="s">
        <v>92</v>
      </c>
      <c r="C2911">
        <v>52</v>
      </c>
      <c r="D2911">
        <v>14.249000000000001</v>
      </c>
      <c r="E2911">
        <f t="shared" si="45"/>
        <v>14.25</v>
      </c>
      <c r="F2911">
        <v>3187</v>
      </c>
      <c r="G2911">
        <v>3214</v>
      </c>
      <c r="H2911">
        <v>3259</v>
      </c>
      <c r="I2911" t="s">
        <v>53</v>
      </c>
      <c r="J2911">
        <v>398754</v>
      </c>
      <c r="K2911">
        <v>17324731</v>
      </c>
      <c r="L2911">
        <v>7.67</v>
      </c>
      <c r="M2911">
        <v>0.998</v>
      </c>
    </row>
    <row r="2912" spans="1:13" x14ac:dyDescent="0.2">
      <c r="A2912" t="s">
        <v>372</v>
      </c>
      <c r="B2912" t="s">
        <v>94</v>
      </c>
      <c r="C2912">
        <v>53</v>
      </c>
      <c r="D2912">
        <v>14.58</v>
      </c>
      <c r="E2912">
        <f t="shared" si="45"/>
        <v>14.58</v>
      </c>
      <c r="F2912">
        <v>3283</v>
      </c>
      <c r="G2912">
        <v>3318</v>
      </c>
      <c r="H2912">
        <v>3379</v>
      </c>
      <c r="I2912" t="s">
        <v>53</v>
      </c>
      <c r="J2912">
        <v>52374</v>
      </c>
      <c r="K2912">
        <v>3965970</v>
      </c>
      <c r="L2912">
        <v>1.76</v>
      </c>
      <c r="M2912">
        <v>0.22800000000000001</v>
      </c>
    </row>
    <row r="2913" spans="1:13" x14ac:dyDescent="0.2">
      <c r="A2913" t="s">
        <v>372</v>
      </c>
      <c r="B2913" t="s">
        <v>95</v>
      </c>
      <c r="C2913">
        <v>54</v>
      </c>
      <c r="D2913">
        <v>14.837999999999999</v>
      </c>
      <c r="E2913">
        <f t="shared" si="45"/>
        <v>14.84</v>
      </c>
      <c r="F2913">
        <v>3379</v>
      </c>
      <c r="G2913">
        <v>3400</v>
      </c>
      <c r="H2913">
        <v>3434</v>
      </c>
      <c r="I2913" t="s">
        <v>64</v>
      </c>
      <c r="J2913">
        <v>50275</v>
      </c>
      <c r="K2913">
        <v>2973874</v>
      </c>
      <c r="L2913">
        <v>1.32</v>
      </c>
      <c r="M2913">
        <v>0.17100000000000001</v>
      </c>
    </row>
    <row r="2914" spans="1:13" x14ac:dyDescent="0.2">
      <c r="A2914" t="s">
        <v>372</v>
      </c>
      <c r="B2914" t="s">
        <v>96</v>
      </c>
      <c r="C2914">
        <v>55</v>
      </c>
      <c r="D2914">
        <v>15.087999999999999</v>
      </c>
      <c r="E2914">
        <f t="shared" si="45"/>
        <v>15.09</v>
      </c>
      <c r="F2914">
        <v>3461</v>
      </c>
      <c r="G2914">
        <v>3479</v>
      </c>
      <c r="H2914">
        <v>3490</v>
      </c>
      <c r="I2914" t="s">
        <v>67</v>
      </c>
      <c r="J2914">
        <v>35812</v>
      </c>
      <c r="K2914">
        <v>1220580</v>
      </c>
      <c r="L2914">
        <v>0.54</v>
      </c>
      <c r="M2914">
        <v>7.0000000000000007E-2</v>
      </c>
    </row>
    <row r="2915" spans="1:13" x14ac:dyDescent="0.2">
      <c r="A2915" t="s">
        <v>372</v>
      </c>
      <c r="B2915" t="s">
        <v>98</v>
      </c>
      <c r="C2915">
        <v>56</v>
      </c>
      <c r="D2915">
        <v>15.259</v>
      </c>
      <c r="E2915">
        <f t="shared" si="45"/>
        <v>15.26</v>
      </c>
      <c r="F2915">
        <v>3515</v>
      </c>
      <c r="G2915">
        <v>3533</v>
      </c>
      <c r="H2915">
        <v>3549</v>
      </c>
      <c r="I2915" t="s">
        <v>135</v>
      </c>
      <c r="J2915">
        <v>42238</v>
      </c>
      <c r="K2915">
        <v>1658701</v>
      </c>
      <c r="L2915">
        <v>0.73</v>
      </c>
      <c r="M2915">
        <v>9.6000000000000002E-2</v>
      </c>
    </row>
    <row r="2916" spans="1:13" x14ac:dyDescent="0.2">
      <c r="A2916" t="s">
        <v>372</v>
      </c>
      <c r="B2916" t="s">
        <v>99</v>
      </c>
      <c r="C2916">
        <v>57</v>
      </c>
      <c r="D2916">
        <v>15.372</v>
      </c>
      <c r="E2916">
        <f t="shared" si="45"/>
        <v>15.37</v>
      </c>
      <c r="F2916">
        <v>3549</v>
      </c>
      <c r="G2916">
        <v>3569</v>
      </c>
      <c r="H2916">
        <v>3595</v>
      </c>
      <c r="I2916" t="s">
        <v>135</v>
      </c>
      <c r="J2916">
        <v>84643</v>
      </c>
      <c r="K2916">
        <v>4724093</v>
      </c>
      <c r="L2916">
        <v>2.09</v>
      </c>
      <c r="M2916">
        <v>0.27200000000000002</v>
      </c>
    </row>
    <row r="2917" spans="1:13" x14ac:dyDescent="0.2">
      <c r="A2917" t="s">
        <v>372</v>
      </c>
      <c r="B2917" t="s">
        <v>101</v>
      </c>
      <c r="C2917">
        <v>58</v>
      </c>
      <c r="D2917">
        <v>15.507</v>
      </c>
      <c r="E2917">
        <f t="shared" si="45"/>
        <v>15.51</v>
      </c>
      <c r="F2917">
        <v>3595</v>
      </c>
      <c r="G2917">
        <v>3611</v>
      </c>
      <c r="H2917">
        <v>3620</v>
      </c>
      <c r="I2917" t="s">
        <v>135</v>
      </c>
      <c r="J2917">
        <v>101967</v>
      </c>
      <c r="K2917">
        <v>2840094</v>
      </c>
      <c r="L2917">
        <v>1.26</v>
      </c>
      <c r="M2917">
        <v>0.16400000000000001</v>
      </c>
    </row>
    <row r="2918" spans="1:13" x14ac:dyDescent="0.2">
      <c r="A2918" t="s">
        <v>372</v>
      </c>
      <c r="B2918" t="s">
        <v>102</v>
      </c>
      <c r="C2918">
        <v>59</v>
      </c>
      <c r="D2918">
        <v>15.567</v>
      </c>
      <c r="E2918">
        <f t="shared" si="45"/>
        <v>15.57</v>
      </c>
      <c r="F2918">
        <v>3620</v>
      </c>
      <c r="G2918">
        <v>3630</v>
      </c>
      <c r="H2918">
        <v>3685</v>
      </c>
      <c r="I2918" t="s">
        <v>134</v>
      </c>
      <c r="J2918">
        <v>426844</v>
      </c>
      <c r="K2918">
        <v>17940696</v>
      </c>
      <c r="L2918">
        <v>7.94</v>
      </c>
      <c r="M2918">
        <v>1.0329999999999999</v>
      </c>
    </row>
    <row r="2919" spans="1:13" x14ac:dyDescent="0.2">
      <c r="A2919" t="s">
        <v>372</v>
      </c>
      <c r="B2919" t="s">
        <v>103</v>
      </c>
      <c r="C2919">
        <v>60</v>
      </c>
      <c r="D2919">
        <v>16.053000000000001</v>
      </c>
      <c r="E2919">
        <f t="shared" si="45"/>
        <v>16.05</v>
      </c>
      <c r="F2919">
        <v>3769</v>
      </c>
      <c r="G2919">
        <v>3784</v>
      </c>
      <c r="H2919">
        <v>3865</v>
      </c>
      <c r="I2919" t="s">
        <v>110</v>
      </c>
      <c r="J2919">
        <v>94791</v>
      </c>
      <c r="K2919">
        <v>6940574</v>
      </c>
      <c r="L2919">
        <v>3.07</v>
      </c>
      <c r="M2919">
        <v>0.4</v>
      </c>
    </row>
    <row r="2920" spans="1:13" x14ac:dyDescent="0.2">
      <c r="A2920" t="s">
        <v>372</v>
      </c>
      <c r="B2920" t="s">
        <v>104</v>
      </c>
      <c r="C2920">
        <v>61</v>
      </c>
      <c r="D2920">
        <v>16.367999999999999</v>
      </c>
      <c r="E2920">
        <f t="shared" si="45"/>
        <v>16.37</v>
      </c>
      <c r="F2920">
        <v>3865</v>
      </c>
      <c r="G2920">
        <v>3884</v>
      </c>
      <c r="H2920">
        <v>3899</v>
      </c>
      <c r="I2920" t="s">
        <v>110</v>
      </c>
      <c r="J2920">
        <v>55052</v>
      </c>
      <c r="K2920">
        <v>1812604</v>
      </c>
      <c r="L2920">
        <v>0.8</v>
      </c>
      <c r="M2920">
        <v>0.104</v>
      </c>
    </row>
    <row r="2921" spans="1:13" x14ac:dyDescent="0.2">
      <c r="A2921" t="s">
        <v>372</v>
      </c>
      <c r="B2921" t="s">
        <v>105</v>
      </c>
      <c r="C2921">
        <v>62</v>
      </c>
      <c r="D2921">
        <v>16.466999999999999</v>
      </c>
      <c r="E2921">
        <f t="shared" si="45"/>
        <v>16.47</v>
      </c>
      <c r="F2921">
        <v>3899</v>
      </c>
      <c r="G2921">
        <v>3915</v>
      </c>
      <c r="H2921">
        <v>3931</v>
      </c>
      <c r="I2921" t="s">
        <v>93</v>
      </c>
      <c r="J2921">
        <v>32334</v>
      </c>
      <c r="K2921">
        <v>1216163</v>
      </c>
      <c r="L2921">
        <v>0.54</v>
      </c>
      <c r="M2921">
        <v>7.0000000000000007E-2</v>
      </c>
    </row>
    <row r="2922" spans="1:13" x14ac:dyDescent="0.2">
      <c r="A2922" t="s">
        <v>372</v>
      </c>
      <c r="B2922" t="s">
        <v>106</v>
      </c>
      <c r="C2922">
        <v>63</v>
      </c>
      <c r="D2922">
        <v>16.719000000000001</v>
      </c>
      <c r="E2922">
        <f t="shared" si="45"/>
        <v>16.72</v>
      </c>
      <c r="F2922">
        <v>3958</v>
      </c>
      <c r="G2922">
        <v>3995</v>
      </c>
      <c r="H2922">
        <v>4022</v>
      </c>
      <c r="I2922" t="s">
        <v>91</v>
      </c>
      <c r="J2922">
        <v>53950</v>
      </c>
      <c r="K2922">
        <v>1597813</v>
      </c>
      <c r="L2922">
        <v>0.71</v>
      </c>
      <c r="M2922">
        <v>9.1999999999999998E-2</v>
      </c>
    </row>
    <row r="2923" spans="1:13" x14ac:dyDescent="0.2">
      <c r="A2923" t="s">
        <v>372</v>
      </c>
      <c r="B2923" t="s">
        <v>108</v>
      </c>
      <c r="C2923">
        <v>64</v>
      </c>
      <c r="D2923">
        <v>16.904</v>
      </c>
      <c r="E2923">
        <f t="shared" si="45"/>
        <v>16.899999999999999</v>
      </c>
      <c r="F2923">
        <v>4022</v>
      </c>
      <c r="G2923">
        <v>4053</v>
      </c>
      <c r="H2923">
        <v>4075</v>
      </c>
      <c r="I2923" t="s">
        <v>110</v>
      </c>
      <c r="J2923">
        <v>628634</v>
      </c>
      <c r="K2923">
        <v>16650864</v>
      </c>
      <c r="L2923">
        <v>7.37</v>
      </c>
      <c r="M2923">
        <v>0.95899999999999996</v>
      </c>
    </row>
    <row r="2924" spans="1:13" x14ac:dyDescent="0.2">
      <c r="A2924" t="s">
        <v>372</v>
      </c>
      <c r="B2924" t="s">
        <v>109</v>
      </c>
      <c r="C2924">
        <v>65</v>
      </c>
      <c r="D2924">
        <v>17.689</v>
      </c>
      <c r="E2924">
        <f t="shared" si="45"/>
        <v>17.690000000000001</v>
      </c>
      <c r="F2924">
        <v>4266</v>
      </c>
      <c r="G2924">
        <v>4302</v>
      </c>
      <c r="H2924">
        <v>4318</v>
      </c>
      <c r="I2924" t="s">
        <v>110</v>
      </c>
      <c r="J2924">
        <v>87784</v>
      </c>
      <c r="K2924">
        <v>3551194</v>
      </c>
      <c r="L2924">
        <v>1.57</v>
      </c>
      <c r="M2924">
        <v>0.20499999999999999</v>
      </c>
    </row>
    <row r="2925" spans="1:13" x14ac:dyDescent="0.2">
      <c r="A2925" t="s">
        <v>372</v>
      </c>
      <c r="B2925" t="s">
        <v>111</v>
      </c>
      <c r="C2925">
        <v>66</v>
      </c>
      <c r="D2925">
        <v>17.826000000000001</v>
      </c>
      <c r="E2925">
        <f t="shared" si="45"/>
        <v>17.829999999999998</v>
      </c>
      <c r="F2925">
        <v>4318</v>
      </c>
      <c r="G2925">
        <v>4345</v>
      </c>
      <c r="H2925">
        <v>4355</v>
      </c>
      <c r="I2925" t="s">
        <v>53</v>
      </c>
      <c r="J2925">
        <v>278840</v>
      </c>
      <c r="K2925">
        <v>8058157</v>
      </c>
      <c r="L2925">
        <v>3.57</v>
      </c>
      <c r="M2925">
        <v>0.46400000000000002</v>
      </c>
    </row>
    <row r="2926" spans="1:13" x14ac:dyDescent="0.2">
      <c r="A2926" t="s">
        <v>372</v>
      </c>
      <c r="B2926" t="s">
        <v>112</v>
      </c>
      <c r="C2926">
        <v>67</v>
      </c>
      <c r="D2926">
        <v>17.879000000000001</v>
      </c>
      <c r="E2926">
        <f t="shared" si="45"/>
        <v>17.88</v>
      </c>
      <c r="F2926">
        <v>4355</v>
      </c>
      <c r="G2926">
        <v>4362</v>
      </c>
      <c r="H2926">
        <v>4392</v>
      </c>
      <c r="I2926" t="s">
        <v>107</v>
      </c>
      <c r="J2926">
        <v>192102</v>
      </c>
      <c r="K2926">
        <v>6295017</v>
      </c>
      <c r="L2926">
        <v>2.79</v>
      </c>
      <c r="M2926">
        <v>0.36299999999999999</v>
      </c>
    </row>
    <row r="2927" spans="1:13" x14ac:dyDescent="0.2">
      <c r="A2927" t="s">
        <v>372</v>
      </c>
      <c r="B2927" t="s">
        <v>113</v>
      </c>
      <c r="C2927">
        <v>68</v>
      </c>
      <c r="D2927">
        <v>18.143999999999998</v>
      </c>
      <c r="E2927">
        <f t="shared" si="45"/>
        <v>18.14</v>
      </c>
      <c r="F2927">
        <v>4422</v>
      </c>
      <c r="G2927">
        <v>4446</v>
      </c>
      <c r="H2927">
        <v>4456</v>
      </c>
      <c r="I2927" t="s">
        <v>107</v>
      </c>
      <c r="J2927">
        <v>126852</v>
      </c>
      <c r="K2927">
        <v>5094744</v>
      </c>
      <c r="L2927">
        <v>2.2599999999999998</v>
      </c>
      <c r="M2927">
        <v>0.29299999999999998</v>
      </c>
    </row>
    <row r="2928" spans="1:13" x14ac:dyDescent="0.2">
      <c r="A2928" t="s">
        <v>372</v>
      </c>
      <c r="B2928" t="s">
        <v>114</v>
      </c>
      <c r="C2928">
        <v>69</v>
      </c>
      <c r="D2928">
        <v>18.215</v>
      </c>
      <c r="E2928">
        <f t="shared" si="45"/>
        <v>18.22</v>
      </c>
      <c r="F2928">
        <v>4456</v>
      </c>
      <c r="G2928">
        <v>4468</v>
      </c>
      <c r="H2928">
        <v>4488</v>
      </c>
      <c r="I2928" t="s">
        <v>107</v>
      </c>
      <c r="J2928">
        <v>139304</v>
      </c>
      <c r="K2928">
        <v>5426203</v>
      </c>
      <c r="L2928">
        <v>2.4</v>
      </c>
      <c r="M2928">
        <v>0.313</v>
      </c>
    </row>
    <row r="2929" spans="1:13" x14ac:dyDescent="0.2">
      <c r="A2929" t="s">
        <v>372</v>
      </c>
      <c r="B2929" t="s">
        <v>115</v>
      </c>
      <c r="C2929">
        <v>70</v>
      </c>
      <c r="D2929">
        <v>18.402999999999999</v>
      </c>
      <c r="E2929">
        <f t="shared" si="45"/>
        <v>18.399999999999999</v>
      </c>
      <c r="F2929">
        <v>4507</v>
      </c>
      <c r="G2929">
        <v>4527</v>
      </c>
      <c r="H2929">
        <v>4547</v>
      </c>
      <c r="I2929" t="s">
        <v>107</v>
      </c>
      <c r="J2929">
        <v>105244</v>
      </c>
      <c r="K2929">
        <v>5736830</v>
      </c>
      <c r="L2929">
        <v>2.54</v>
      </c>
      <c r="M2929">
        <v>0.33</v>
      </c>
    </row>
    <row r="2930" spans="1:13" x14ac:dyDescent="0.2">
      <c r="A2930" t="s">
        <v>372</v>
      </c>
      <c r="B2930" t="s">
        <v>116</v>
      </c>
      <c r="C2930">
        <v>71</v>
      </c>
      <c r="D2930">
        <v>18.523</v>
      </c>
      <c r="E2930">
        <f t="shared" si="45"/>
        <v>18.52</v>
      </c>
      <c r="F2930">
        <v>4547</v>
      </c>
      <c r="G2930">
        <v>4565</v>
      </c>
      <c r="H2930">
        <v>4622</v>
      </c>
      <c r="I2930" t="s">
        <v>53</v>
      </c>
      <c r="J2930">
        <v>1053374</v>
      </c>
      <c r="K2930">
        <v>44958807</v>
      </c>
      <c r="L2930">
        <v>19.899999999999999</v>
      </c>
      <c r="M2930">
        <v>2.589</v>
      </c>
    </row>
    <row r="2931" spans="1:13" x14ac:dyDescent="0.2">
      <c r="A2931" t="s">
        <v>372</v>
      </c>
      <c r="B2931" t="s">
        <v>117</v>
      </c>
      <c r="C2931">
        <v>72</v>
      </c>
      <c r="D2931">
        <v>18.762</v>
      </c>
      <c r="E2931">
        <f t="shared" si="45"/>
        <v>18.760000000000002</v>
      </c>
      <c r="F2931">
        <v>4622</v>
      </c>
      <c r="G2931">
        <v>4641</v>
      </c>
      <c r="H2931">
        <v>4665</v>
      </c>
      <c r="I2931" t="s">
        <v>53</v>
      </c>
      <c r="J2931">
        <v>1122774</v>
      </c>
      <c r="K2931">
        <v>35987043</v>
      </c>
      <c r="L2931">
        <v>15.93</v>
      </c>
      <c r="M2931">
        <v>2.073</v>
      </c>
    </row>
    <row r="2932" spans="1:13" x14ac:dyDescent="0.2">
      <c r="A2932" t="s">
        <v>372</v>
      </c>
      <c r="B2932" t="s">
        <v>118</v>
      </c>
      <c r="C2932">
        <v>73</v>
      </c>
      <c r="D2932">
        <v>18.893000000000001</v>
      </c>
      <c r="E2932">
        <f t="shared" si="45"/>
        <v>18.89</v>
      </c>
      <c r="F2932">
        <v>4665</v>
      </c>
      <c r="G2932">
        <v>4683</v>
      </c>
      <c r="H2932">
        <v>4698</v>
      </c>
      <c r="I2932" t="s">
        <v>53</v>
      </c>
      <c r="J2932">
        <v>1740800</v>
      </c>
      <c r="K2932">
        <v>51820750</v>
      </c>
      <c r="L2932">
        <v>22.94</v>
      </c>
      <c r="M2932">
        <v>2.9849999999999999</v>
      </c>
    </row>
    <row r="2933" spans="1:13" x14ac:dyDescent="0.2">
      <c r="A2933" t="s">
        <v>372</v>
      </c>
      <c r="B2933" t="s">
        <v>119</v>
      </c>
      <c r="C2933">
        <v>74</v>
      </c>
      <c r="D2933">
        <v>18.963000000000001</v>
      </c>
      <c r="E2933">
        <f t="shared" si="45"/>
        <v>18.96</v>
      </c>
      <c r="F2933">
        <v>4698</v>
      </c>
      <c r="G2933">
        <v>4705</v>
      </c>
      <c r="H2933">
        <v>4731</v>
      </c>
      <c r="I2933" t="s">
        <v>53</v>
      </c>
      <c r="J2933">
        <v>465091</v>
      </c>
      <c r="K2933">
        <v>17501854</v>
      </c>
      <c r="L2933">
        <v>7.75</v>
      </c>
      <c r="M2933">
        <v>1.008</v>
      </c>
    </row>
    <row r="2934" spans="1:13" x14ac:dyDescent="0.2">
      <c r="A2934" t="s">
        <v>372</v>
      </c>
      <c r="B2934" t="s">
        <v>120</v>
      </c>
      <c r="C2934">
        <v>75</v>
      </c>
      <c r="D2934">
        <v>19.109000000000002</v>
      </c>
      <c r="E2934">
        <f t="shared" si="45"/>
        <v>19.11</v>
      </c>
      <c r="F2934">
        <v>4731</v>
      </c>
      <c r="G2934">
        <v>4751</v>
      </c>
      <c r="H2934">
        <v>4781</v>
      </c>
      <c r="I2934" t="s">
        <v>53</v>
      </c>
      <c r="J2934">
        <v>2314268</v>
      </c>
      <c r="K2934">
        <v>70728663</v>
      </c>
      <c r="L2934">
        <v>31.31</v>
      </c>
      <c r="M2934">
        <v>4.0739999999999998</v>
      </c>
    </row>
    <row r="2935" spans="1:13" x14ac:dyDescent="0.2">
      <c r="A2935" t="s">
        <v>372</v>
      </c>
      <c r="B2935" t="s">
        <v>121</v>
      </c>
      <c r="C2935">
        <v>76</v>
      </c>
      <c r="D2935">
        <v>19.437000000000001</v>
      </c>
      <c r="E2935">
        <f t="shared" si="45"/>
        <v>19.440000000000001</v>
      </c>
      <c r="F2935">
        <v>4838</v>
      </c>
      <c r="G2935">
        <v>4854</v>
      </c>
      <c r="H2935">
        <v>4873</v>
      </c>
      <c r="I2935" t="s">
        <v>53</v>
      </c>
      <c r="J2935">
        <v>77650</v>
      </c>
      <c r="K2935">
        <v>3708330</v>
      </c>
      <c r="L2935">
        <v>1.64</v>
      </c>
      <c r="M2935">
        <v>0.214</v>
      </c>
    </row>
    <row r="2936" spans="1:13" x14ac:dyDescent="0.2">
      <c r="A2936" t="s">
        <v>372</v>
      </c>
      <c r="B2936" t="s">
        <v>122</v>
      </c>
      <c r="C2936">
        <v>77</v>
      </c>
      <c r="D2936">
        <v>19.538</v>
      </c>
      <c r="E2936">
        <f t="shared" si="45"/>
        <v>19.54</v>
      </c>
      <c r="F2936">
        <v>4873</v>
      </c>
      <c r="G2936">
        <v>4886</v>
      </c>
      <c r="H2936">
        <v>4930</v>
      </c>
      <c r="I2936" t="s">
        <v>34</v>
      </c>
      <c r="J2936">
        <v>97641</v>
      </c>
      <c r="K2936">
        <v>6931721</v>
      </c>
      <c r="L2936">
        <v>3.07</v>
      </c>
      <c r="M2936">
        <v>0.39900000000000002</v>
      </c>
    </row>
    <row r="2937" spans="1:13" x14ac:dyDescent="0.2">
      <c r="A2937" t="s">
        <v>372</v>
      </c>
      <c r="B2937" t="s">
        <v>123</v>
      </c>
      <c r="C2937">
        <v>78</v>
      </c>
      <c r="D2937">
        <v>19.765999999999998</v>
      </c>
      <c r="E2937">
        <f t="shared" si="45"/>
        <v>19.77</v>
      </c>
      <c r="F2937">
        <v>4930</v>
      </c>
      <c r="G2937">
        <v>4959</v>
      </c>
      <c r="H2937">
        <v>4970</v>
      </c>
      <c r="I2937" t="s">
        <v>34</v>
      </c>
      <c r="J2937">
        <v>125995</v>
      </c>
      <c r="K2937">
        <v>6013234</v>
      </c>
      <c r="L2937">
        <v>2.66</v>
      </c>
      <c r="M2937">
        <v>0.34599999999999997</v>
      </c>
    </row>
    <row r="2938" spans="1:13" x14ac:dyDescent="0.2">
      <c r="A2938" t="s">
        <v>372</v>
      </c>
      <c r="B2938" t="s">
        <v>124</v>
      </c>
      <c r="C2938">
        <v>79</v>
      </c>
      <c r="D2938">
        <v>19.818000000000001</v>
      </c>
      <c r="E2938">
        <f t="shared" si="45"/>
        <v>19.82</v>
      </c>
      <c r="F2938">
        <v>4970</v>
      </c>
      <c r="G2938">
        <v>4975</v>
      </c>
      <c r="H2938">
        <v>4992</v>
      </c>
      <c r="I2938" t="s">
        <v>34</v>
      </c>
      <c r="J2938">
        <v>104519</v>
      </c>
      <c r="K2938">
        <v>2972624</v>
      </c>
      <c r="L2938">
        <v>1.32</v>
      </c>
      <c r="M2938">
        <v>0.17100000000000001</v>
      </c>
    </row>
    <row r="2939" spans="1:13" x14ac:dyDescent="0.2">
      <c r="A2939" t="s">
        <v>372</v>
      </c>
      <c r="B2939" t="s">
        <v>125</v>
      </c>
      <c r="C2939">
        <v>80</v>
      </c>
      <c r="D2939">
        <v>19.981000000000002</v>
      </c>
      <c r="E2939">
        <f t="shared" si="45"/>
        <v>19.98</v>
      </c>
      <c r="F2939">
        <v>4992</v>
      </c>
      <c r="G2939">
        <v>5027</v>
      </c>
      <c r="H2939">
        <v>5032</v>
      </c>
      <c r="I2939" t="s">
        <v>34</v>
      </c>
      <c r="J2939">
        <v>197308</v>
      </c>
      <c r="K2939">
        <v>7315220</v>
      </c>
      <c r="L2939">
        <v>3.24</v>
      </c>
      <c r="M2939">
        <v>0.42099999999999999</v>
      </c>
    </row>
    <row r="2940" spans="1:13" x14ac:dyDescent="0.2">
      <c r="A2940" t="s">
        <v>372</v>
      </c>
      <c r="B2940" t="s">
        <v>126</v>
      </c>
      <c r="C2940">
        <v>81</v>
      </c>
      <c r="D2940">
        <v>20.047999999999998</v>
      </c>
      <c r="E2940">
        <f t="shared" si="45"/>
        <v>20.05</v>
      </c>
      <c r="F2940">
        <v>5032</v>
      </c>
      <c r="G2940">
        <v>5048</v>
      </c>
      <c r="H2940">
        <v>5069</v>
      </c>
      <c r="I2940" t="s">
        <v>135</v>
      </c>
      <c r="J2940">
        <v>1536508</v>
      </c>
      <c r="K2940">
        <v>45338937</v>
      </c>
      <c r="L2940">
        <v>20.07</v>
      </c>
      <c r="M2940">
        <v>2.6110000000000002</v>
      </c>
    </row>
    <row r="2941" spans="1:13" x14ac:dyDescent="0.2">
      <c r="A2941" t="s">
        <v>372</v>
      </c>
      <c r="B2941" t="s">
        <v>127</v>
      </c>
      <c r="C2941">
        <v>82</v>
      </c>
      <c r="D2941">
        <v>20.126999999999999</v>
      </c>
      <c r="E2941">
        <f t="shared" si="45"/>
        <v>20.13</v>
      </c>
      <c r="F2941">
        <v>5069</v>
      </c>
      <c r="G2941">
        <v>5073</v>
      </c>
      <c r="H2941">
        <v>5098</v>
      </c>
      <c r="I2941" t="s">
        <v>135</v>
      </c>
      <c r="J2941">
        <v>114393</v>
      </c>
      <c r="K2941">
        <v>4653250</v>
      </c>
      <c r="L2941">
        <v>2.06</v>
      </c>
      <c r="M2941">
        <v>0.26800000000000002</v>
      </c>
    </row>
    <row r="2942" spans="1:13" x14ac:dyDescent="0.2">
      <c r="A2942" t="s">
        <v>372</v>
      </c>
      <c r="B2942" t="s">
        <v>144</v>
      </c>
      <c r="C2942">
        <v>83</v>
      </c>
      <c r="D2942">
        <v>20.329999999999998</v>
      </c>
      <c r="E2942">
        <f t="shared" si="45"/>
        <v>20.329999999999998</v>
      </c>
      <c r="F2942">
        <v>5098</v>
      </c>
      <c r="G2942">
        <v>5137</v>
      </c>
      <c r="H2942">
        <v>5166</v>
      </c>
      <c r="I2942" t="s">
        <v>135</v>
      </c>
      <c r="J2942">
        <v>142974</v>
      </c>
      <c r="K2942">
        <v>12141151</v>
      </c>
      <c r="L2942">
        <v>5.37</v>
      </c>
      <c r="M2942">
        <v>0.69899999999999995</v>
      </c>
    </row>
    <row r="2943" spans="1:13" x14ac:dyDescent="0.2">
      <c r="A2943" t="s">
        <v>372</v>
      </c>
      <c r="B2943" t="s">
        <v>145</v>
      </c>
      <c r="C2943">
        <v>84</v>
      </c>
      <c r="D2943">
        <v>20.504000000000001</v>
      </c>
      <c r="E2943">
        <f t="shared" si="45"/>
        <v>20.5</v>
      </c>
      <c r="F2943">
        <v>5166</v>
      </c>
      <c r="G2943">
        <v>5192</v>
      </c>
      <c r="H2943">
        <v>5209</v>
      </c>
      <c r="I2943" t="s">
        <v>135</v>
      </c>
      <c r="J2943">
        <v>232261</v>
      </c>
      <c r="K2943">
        <v>9335831</v>
      </c>
      <c r="L2943">
        <v>4.13</v>
      </c>
      <c r="M2943">
        <v>0.53800000000000003</v>
      </c>
    </row>
    <row r="2944" spans="1:13" x14ac:dyDescent="0.2">
      <c r="A2944" t="s">
        <v>372</v>
      </c>
      <c r="B2944" t="s">
        <v>146</v>
      </c>
      <c r="C2944">
        <v>85</v>
      </c>
      <c r="D2944">
        <v>20.637</v>
      </c>
      <c r="E2944">
        <f t="shared" si="45"/>
        <v>20.64</v>
      </c>
      <c r="F2944">
        <v>5223</v>
      </c>
      <c r="G2944">
        <v>5234</v>
      </c>
      <c r="H2944">
        <v>5246</v>
      </c>
      <c r="I2944" t="s">
        <v>135</v>
      </c>
      <c r="J2944">
        <v>76838</v>
      </c>
      <c r="K2944">
        <v>2895948</v>
      </c>
      <c r="L2944">
        <v>1.28</v>
      </c>
      <c r="M2944">
        <v>0.16700000000000001</v>
      </c>
    </row>
    <row r="2945" spans="1:13" x14ac:dyDescent="0.2">
      <c r="A2945" t="s">
        <v>372</v>
      </c>
      <c r="B2945" t="s">
        <v>147</v>
      </c>
      <c r="C2945">
        <v>86</v>
      </c>
      <c r="D2945">
        <v>20.728999999999999</v>
      </c>
      <c r="E2945">
        <f t="shared" si="45"/>
        <v>20.73</v>
      </c>
      <c r="F2945">
        <v>5246</v>
      </c>
      <c r="G2945">
        <v>5263</v>
      </c>
      <c r="H2945">
        <v>5276</v>
      </c>
      <c r="I2945" t="s">
        <v>135</v>
      </c>
      <c r="J2945">
        <v>169783</v>
      </c>
      <c r="K2945">
        <v>5985793</v>
      </c>
      <c r="L2945">
        <v>2.65</v>
      </c>
      <c r="M2945">
        <v>0.34499999999999997</v>
      </c>
    </row>
    <row r="2946" spans="1:13" x14ac:dyDescent="0.2">
      <c r="A2946" t="s">
        <v>372</v>
      </c>
      <c r="B2946" t="s">
        <v>148</v>
      </c>
      <c r="C2946">
        <v>87</v>
      </c>
      <c r="D2946">
        <v>20.858000000000001</v>
      </c>
      <c r="E2946">
        <f t="shared" si="45"/>
        <v>20.86</v>
      </c>
      <c r="F2946">
        <v>5276</v>
      </c>
      <c r="G2946">
        <v>5304</v>
      </c>
      <c r="H2946">
        <v>5318</v>
      </c>
      <c r="I2946" t="s">
        <v>135</v>
      </c>
      <c r="J2946">
        <v>561042</v>
      </c>
      <c r="K2946">
        <v>21690526</v>
      </c>
      <c r="L2946">
        <v>9.6</v>
      </c>
      <c r="M2946">
        <v>1.2490000000000001</v>
      </c>
    </row>
    <row r="2947" spans="1:13" x14ac:dyDescent="0.2">
      <c r="A2947" t="s">
        <v>372</v>
      </c>
      <c r="B2947" t="s">
        <v>149</v>
      </c>
      <c r="C2947">
        <v>88</v>
      </c>
      <c r="D2947">
        <v>20.954999999999998</v>
      </c>
      <c r="E2947">
        <f t="shared" ref="E2947:E3010" si="46">ROUND(D2947,2)</f>
        <v>20.96</v>
      </c>
      <c r="F2947">
        <v>5318</v>
      </c>
      <c r="G2947">
        <v>5335</v>
      </c>
      <c r="H2947">
        <v>5359</v>
      </c>
      <c r="I2947" t="s">
        <v>135</v>
      </c>
      <c r="J2947">
        <v>2685549</v>
      </c>
      <c r="K2947">
        <v>78154231</v>
      </c>
      <c r="L2947">
        <v>34.590000000000003</v>
      </c>
      <c r="M2947">
        <v>4.5010000000000003</v>
      </c>
    </row>
    <row r="2948" spans="1:13" x14ac:dyDescent="0.2">
      <c r="A2948" t="s">
        <v>372</v>
      </c>
      <c r="B2948" t="s">
        <v>150</v>
      </c>
      <c r="C2948">
        <v>89</v>
      </c>
      <c r="D2948">
        <v>21.077000000000002</v>
      </c>
      <c r="E2948">
        <f t="shared" si="46"/>
        <v>21.08</v>
      </c>
      <c r="F2948">
        <v>5359</v>
      </c>
      <c r="G2948">
        <v>5373</v>
      </c>
      <c r="H2948">
        <v>5398</v>
      </c>
      <c r="I2948" t="s">
        <v>135</v>
      </c>
      <c r="J2948">
        <v>191826</v>
      </c>
      <c r="K2948">
        <v>10274282</v>
      </c>
      <c r="L2948">
        <v>4.55</v>
      </c>
      <c r="M2948">
        <v>0.59199999999999997</v>
      </c>
    </row>
    <row r="2949" spans="1:13" x14ac:dyDescent="0.2">
      <c r="A2949" t="s">
        <v>372</v>
      </c>
      <c r="B2949" t="s">
        <v>151</v>
      </c>
      <c r="C2949">
        <v>90</v>
      </c>
      <c r="D2949">
        <v>21.222999999999999</v>
      </c>
      <c r="E2949">
        <f t="shared" si="46"/>
        <v>21.22</v>
      </c>
      <c r="F2949">
        <v>5398</v>
      </c>
      <c r="G2949">
        <v>5419</v>
      </c>
      <c r="H2949">
        <v>5435</v>
      </c>
      <c r="I2949" t="s">
        <v>135</v>
      </c>
      <c r="J2949">
        <v>135400</v>
      </c>
      <c r="K2949">
        <v>7137356</v>
      </c>
      <c r="L2949">
        <v>3.16</v>
      </c>
      <c r="M2949">
        <v>0.41099999999999998</v>
      </c>
    </row>
    <row r="2950" spans="1:13" x14ac:dyDescent="0.2">
      <c r="A2950" t="s">
        <v>372</v>
      </c>
      <c r="B2950" t="s">
        <v>152</v>
      </c>
      <c r="C2950">
        <v>91</v>
      </c>
      <c r="D2950">
        <v>21.326000000000001</v>
      </c>
      <c r="E2950">
        <f t="shared" si="46"/>
        <v>21.33</v>
      </c>
      <c r="F2950">
        <v>5435</v>
      </c>
      <c r="G2950">
        <v>5452</v>
      </c>
      <c r="H2950">
        <v>5465</v>
      </c>
      <c r="I2950" t="s">
        <v>44</v>
      </c>
      <c r="J2950">
        <v>270143</v>
      </c>
      <c r="K2950">
        <v>9568910</v>
      </c>
      <c r="L2950">
        <v>4.24</v>
      </c>
      <c r="M2950">
        <v>0.55100000000000005</v>
      </c>
    </row>
    <row r="2951" spans="1:13" x14ac:dyDescent="0.2">
      <c r="A2951" t="s">
        <v>372</v>
      </c>
      <c r="B2951" t="s">
        <v>153</v>
      </c>
      <c r="C2951">
        <v>92</v>
      </c>
      <c r="D2951">
        <v>21.442</v>
      </c>
      <c r="E2951">
        <f t="shared" si="46"/>
        <v>21.44</v>
      </c>
      <c r="F2951">
        <v>5465</v>
      </c>
      <c r="G2951">
        <v>5489</v>
      </c>
      <c r="H2951">
        <v>5524</v>
      </c>
      <c r="I2951" t="s">
        <v>44</v>
      </c>
      <c r="J2951">
        <v>464724</v>
      </c>
      <c r="K2951">
        <v>22097624</v>
      </c>
      <c r="L2951">
        <v>9.7799999999999994</v>
      </c>
      <c r="M2951">
        <v>1.2729999999999999</v>
      </c>
    </row>
    <row r="2952" spans="1:13" x14ac:dyDescent="0.2">
      <c r="A2952" t="s">
        <v>372</v>
      </c>
      <c r="B2952" t="s">
        <v>154</v>
      </c>
      <c r="C2952">
        <v>93</v>
      </c>
      <c r="D2952">
        <v>21.603000000000002</v>
      </c>
      <c r="E2952">
        <f t="shared" si="46"/>
        <v>21.6</v>
      </c>
      <c r="F2952">
        <v>5524</v>
      </c>
      <c r="G2952">
        <v>5540</v>
      </c>
      <c r="H2952">
        <v>5564</v>
      </c>
      <c r="I2952" t="s">
        <v>44</v>
      </c>
      <c r="J2952">
        <v>155790</v>
      </c>
      <c r="K2952">
        <v>7974607</v>
      </c>
      <c r="L2952">
        <v>3.53</v>
      </c>
      <c r="M2952">
        <v>0.45900000000000002</v>
      </c>
    </row>
    <row r="2953" spans="1:13" x14ac:dyDescent="0.2">
      <c r="A2953" t="s">
        <v>372</v>
      </c>
      <c r="B2953" t="s">
        <v>155</v>
      </c>
      <c r="C2953">
        <v>94</v>
      </c>
      <c r="D2953">
        <v>21.745999999999999</v>
      </c>
      <c r="E2953">
        <f t="shared" si="46"/>
        <v>21.75</v>
      </c>
      <c r="F2953">
        <v>5564</v>
      </c>
      <c r="G2953">
        <v>5585</v>
      </c>
      <c r="H2953">
        <v>5602</v>
      </c>
      <c r="I2953" t="s">
        <v>44</v>
      </c>
      <c r="J2953">
        <v>118483</v>
      </c>
      <c r="K2953">
        <v>6397809</v>
      </c>
      <c r="L2953">
        <v>2.83</v>
      </c>
      <c r="M2953">
        <v>0.36799999999999999</v>
      </c>
    </row>
    <row r="2954" spans="1:13" x14ac:dyDescent="0.2">
      <c r="A2954" t="s">
        <v>372</v>
      </c>
      <c r="B2954" t="s">
        <v>206</v>
      </c>
      <c r="C2954">
        <v>95</v>
      </c>
      <c r="D2954">
        <v>21.896000000000001</v>
      </c>
      <c r="E2954">
        <f t="shared" si="46"/>
        <v>21.9</v>
      </c>
      <c r="F2954">
        <v>5602</v>
      </c>
      <c r="G2954">
        <v>5632</v>
      </c>
      <c r="H2954">
        <v>5652</v>
      </c>
      <c r="I2954" t="s">
        <v>44</v>
      </c>
      <c r="J2954">
        <v>209994</v>
      </c>
      <c r="K2954">
        <v>10378507</v>
      </c>
      <c r="L2954">
        <v>4.59</v>
      </c>
      <c r="M2954">
        <v>0.59799999999999998</v>
      </c>
    </row>
    <row r="2955" spans="1:13" x14ac:dyDescent="0.2">
      <c r="A2955" t="s">
        <v>372</v>
      </c>
      <c r="B2955" t="s">
        <v>207</v>
      </c>
      <c r="C2955">
        <v>96</v>
      </c>
      <c r="D2955">
        <v>22.102</v>
      </c>
      <c r="E2955">
        <f t="shared" si="46"/>
        <v>22.1</v>
      </c>
      <c r="F2955">
        <v>5652</v>
      </c>
      <c r="G2955">
        <v>5697</v>
      </c>
      <c r="H2955">
        <v>5732</v>
      </c>
      <c r="I2955" t="s">
        <v>44</v>
      </c>
      <c r="J2955">
        <v>158969</v>
      </c>
      <c r="K2955">
        <v>15464432</v>
      </c>
      <c r="L2955">
        <v>6.84</v>
      </c>
      <c r="M2955">
        <v>0.89100000000000001</v>
      </c>
    </row>
    <row r="2956" spans="1:13" x14ac:dyDescent="0.2">
      <c r="A2956" t="s">
        <v>372</v>
      </c>
      <c r="B2956" t="s">
        <v>208</v>
      </c>
      <c r="C2956">
        <v>97</v>
      </c>
      <c r="D2956">
        <v>22.254000000000001</v>
      </c>
      <c r="E2956">
        <f t="shared" si="46"/>
        <v>22.25</v>
      </c>
      <c r="F2956">
        <v>5732</v>
      </c>
      <c r="G2956">
        <v>5745</v>
      </c>
      <c r="H2956">
        <v>5760</v>
      </c>
      <c r="I2956" t="s">
        <v>44</v>
      </c>
      <c r="J2956">
        <v>97952</v>
      </c>
      <c r="K2956">
        <v>4645751</v>
      </c>
      <c r="L2956">
        <v>2.06</v>
      </c>
      <c r="M2956">
        <v>0.26800000000000002</v>
      </c>
    </row>
    <row r="2957" spans="1:13" x14ac:dyDescent="0.2">
      <c r="A2957" t="s">
        <v>372</v>
      </c>
      <c r="B2957" t="s">
        <v>209</v>
      </c>
      <c r="C2957">
        <v>98</v>
      </c>
      <c r="D2957">
        <v>22.318999999999999</v>
      </c>
      <c r="E2957">
        <f t="shared" si="46"/>
        <v>22.32</v>
      </c>
      <c r="F2957">
        <v>5760</v>
      </c>
      <c r="G2957">
        <v>5766</v>
      </c>
      <c r="H2957">
        <v>5778</v>
      </c>
      <c r="I2957" t="s">
        <v>44</v>
      </c>
      <c r="J2957">
        <v>88110</v>
      </c>
      <c r="K2957">
        <v>2676483</v>
      </c>
      <c r="L2957">
        <v>1.18</v>
      </c>
      <c r="M2957">
        <v>0.154</v>
      </c>
    </row>
    <row r="2958" spans="1:13" x14ac:dyDescent="0.2">
      <c r="A2958" t="s">
        <v>372</v>
      </c>
      <c r="B2958" t="s">
        <v>210</v>
      </c>
      <c r="C2958">
        <v>99</v>
      </c>
      <c r="D2958">
        <v>22.4</v>
      </c>
      <c r="E2958">
        <f t="shared" si="46"/>
        <v>22.4</v>
      </c>
      <c r="F2958">
        <v>5778</v>
      </c>
      <c r="G2958">
        <v>5792</v>
      </c>
      <c r="H2958">
        <v>5809</v>
      </c>
      <c r="I2958" t="s">
        <v>44</v>
      </c>
      <c r="J2958">
        <v>124982</v>
      </c>
      <c r="K2958">
        <v>5642426</v>
      </c>
      <c r="L2958">
        <v>2.5</v>
      </c>
      <c r="M2958">
        <v>0.32500000000000001</v>
      </c>
    </row>
    <row r="2959" spans="1:13" x14ac:dyDescent="0.2">
      <c r="A2959" t="s">
        <v>372</v>
      </c>
      <c r="B2959" t="s">
        <v>211</v>
      </c>
      <c r="C2959">
        <v>100</v>
      </c>
      <c r="D2959">
        <v>22.492000000000001</v>
      </c>
      <c r="E2959">
        <f t="shared" si="46"/>
        <v>22.49</v>
      </c>
      <c r="F2959">
        <v>5809</v>
      </c>
      <c r="G2959">
        <v>5821</v>
      </c>
      <c r="H2959">
        <v>5844</v>
      </c>
      <c r="I2959" t="s">
        <v>44</v>
      </c>
      <c r="J2959">
        <v>237578</v>
      </c>
      <c r="K2959">
        <v>8106480</v>
      </c>
      <c r="L2959">
        <v>3.59</v>
      </c>
      <c r="M2959">
        <v>0.46700000000000003</v>
      </c>
    </row>
    <row r="2960" spans="1:13" x14ac:dyDescent="0.2">
      <c r="A2960" t="s">
        <v>372</v>
      </c>
      <c r="B2960" t="s">
        <v>212</v>
      </c>
      <c r="C2960">
        <v>101</v>
      </c>
      <c r="D2960">
        <v>22.634</v>
      </c>
      <c r="E2960">
        <f t="shared" si="46"/>
        <v>22.63</v>
      </c>
      <c r="F2960">
        <v>5844</v>
      </c>
      <c r="G2960">
        <v>5866</v>
      </c>
      <c r="H2960">
        <v>5885</v>
      </c>
      <c r="I2960" t="s">
        <v>44</v>
      </c>
      <c r="J2960">
        <v>345349</v>
      </c>
      <c r="K2960">
        <v>12505067</v>
      </c>
      <c r="L2960">
        <v>5.54</v>
      </c>
      <c r="M2960">
        <v>0.72</v>
      </c>
    </row>
    <row r="2961" spans="1:13" x14ac:dyDescent="0.2">
      <c r="A2961" t="s">
        <v>372</v>
      </c>
      <c r="B2961" t="s">
        <v>213</v>
      </c>
      <c r="C2961">
        <v>102</v>
      </c>
      <c r="D2961">
        <v>22.744</v>
      </c>
      <c r="E2961">
        <f t="shared" si="46"/>
        <v>22.74</v>
      </c>
      <c r="F2961">
        <v>5885</v>
      </c>
      <c r="G2961">
        <v>5900</v>
      </c>
      <c r="H2961">
        <v>5930</v>
      </c>
      <c r="I2961" t="s">
        <v>44</v>
      </c>
      <c r="J2961">
        <v>107590</v>
      </c>
      <c r="K2961">
        <v>5256226</v>
      </c>
      <c r="L2961">
        <v>2.33</v>
      </c>
      <c r="M2961">
        <v>0.30299999999999999</v>
      </c>
    </row>
    <row r="2962" spans="1:13" x14ac:dyDescent="0.2">
      <c r="A2962" t="s">
        <v>372</v>
      </c>
      <c r="B2962" t="s">
        <v>214</v>
      </c>
      <c r="C2962">
        <v>103</v>
      </c>
      <c r="D2962">
        <v>22.887</v>
      </c>
      <c r="E2962">
        <f t="shared" si="46"/>
        <v>22.89</v>
      </c>
      <c r="F2962">
        <v>5930</v>
      </c>
      <c r="G2962">
        <v>5945</v>
      </c>
      <c r="H2962">
        <v>5960</v>
      </c>
      <c r="I2962" t="s">
        <v>44</v>
      </c>
      <c r="J2962">
        <v>85554</v>
      </c>
      <c r="K2962">
        <v>3416355</v>
      </c>
      <c r="L2962">
        <v>1.51</v>
      </c>
      <c r="M2962">
        <v>0.19700000000000001</v>
      </c>
    </row>
    <row r="2963" spans="1:13" x14ac:dyDescent="0.2">
      <c r="A2963" t="s">
        <v>372</v>
      </c>
      <c r="B2963" t="s">
        <v>215</v>
      </c>
      <c r="C2963">
        <v>104</v>
      </c>
      <c r="D2963">
        <v>22.972999999999999</v>
      </c>
      <c r="E2963">
        <f t="shared" si="46"/>
        <v>22.97</v>
      </c>
      <c r="F2963">
        <v>5960</v>
      </c>
      <c r="G2963">
        <v>5973</v>
      </c>
      <c r="H2963">
        <v>6002</v>
      </c>
      <c r="I2963" t="s">
        <v>44</v>
      </c>
      <c r="J2963">
        <v>79166</v>
      </c>
      <c r="K2963">
        <v>4145571</v>
      </c>
      <c r="L2963">
        <v>1.83</v>
      </c>
      <c r="M2963">
        <v>0.23899999999999999</v>
      </c>
    </row>
    <row r="2964" spans="1:13" x14ac:dyDescent="0.2">
      <c r="A2964" t="s">
        <v>372</v>
      </c>
      <c r="B2964" t="s">
        <v>216</v>
      </c>
      <c r="C2964">
        <v>105</v>
      </c>
      <c r="D2964">
        <v>23.161000000000001</v>
      </c>
      <c r="E2964">
        <f t="shared" si="46"/>
        <v>23.16</v>
      </c>
      <c r="F2964">
        <v>6002</v>
      </c>
      <c r="G2964">
        <v>6032</v>
      </c>
      <c r="H2964">
        <v>6046</v>
      </c>
      <c r="I2964" t="s">
        <v>44</v>
      </c>
      <c r="J2964">
        <v>66473</v>
      </c>
      <c r="K2964">
        <v>3083862</v>
      </c>
      <c r="L2964">
        <v>1.36</v>
      </c>
      <c r="M2964">
        <v>0.17799999999999999</v>
      </c>
    </row>
    <row r="2965" spans="1:13" x14ac:dyDescent="0.2">
      <c r="A2965" t="s">
        <v>372</v>
      </c>
      <c r="B2965" t="s">
        <v>217</v>
      </c>
      <c r="C2965">
        <v>106</v>
      </c>
      <c r="D2965">
        <v>23.268000000000001</v>
      </c>
      <c r="E2965">
        <f t="shared" si="46"/>
        <v>23.27</v>
      </c>
      <c r="F2965">
        <v>6046</v>
      </c>
      <c r="G2965">
        <v>6066</v>
      </c>
      <c r="H2965">
        <v>6073</v>
      </c>
      <c r="I2965" t="s">
        <v>44</v>
      </c>
      <c r="J2965">
        <v>55485</v>
      </c>
      <c r="K2965">
        <v>2138625</v>
      </c>
      <c r="L2965">
        <v>0.95</v>
      </c>
      <c r="M2965">
        <v>0.123</v>
      </c>
    </row>
    <row r="2966" spans="1:13" x14ac:dyDescent="0.2">
      <c r="A2966" t="s">
        <v>372</v>
      </c>
      <c r="B2966" t="s">
        <v>218</v>
      </c>
      <c r="C2966">
        <v>107</v>
      </c>
      <c r="D2966">
        <v>23.337</v>
      </c>
      <c r="E2966">
        <f t="shared" si="46"/>
        <v>23.34</v>
      </c>
      <c r="F2966">
        <v>6073</v>
      </c>
      <c r="G2966">
        <v>6088</v>
      </c>
      <c r="H2966">
        <v>6109</v>
      </c>
      <c r="I2966" t="s">
        <v>44</v>
      </c>
      <c r="J2966">
        <v>157633</v>
      </c>
      <c r="K2966">
        <v>5903599</v>
      </c>
      <c r="L2966">
        <v>2.61</v>
      </c>
      <c r="M2966">
        <v>0.34</v>
      </c>
    </row>
    <row r="2967" spans="1:13" x14ac:dyDescent="0.2">
      <c r="A2967" t="s">
        <v>372</v>
      </c>
      <c r="B2967" t="s">
        <v>219</v>
      </c>
      <c r="C2967">
        <v>108</v>
      </c>
      <c r="D2967">
        <v>23.46</v>
      </c>
      <c r="E2967">
        <f t="shared" si="46"/>
        <v>23.46</v>
      </c>
      <c r="F2967">
        <v>6109</v>
      </c>
      <c r="G2967">
        <v>6127</v>
      </c>
      <c r="H2967">
        <v>6151</v>
      </c>
      <c r="I2967" t="s">
        <v>48</v>
      </c>
      <c r="J2967">
        <v>125669</v>
      </c>
      <c r="K2967">
        <v>5207703</v>
      </c>
      <c r="L2967">
        <v>2.31</v>
      </c>
      <c r="M2967">
        <v>0.3</v>
      </c>
    </row>
    <row r="2968" spans="1:13" x14ac:dyDescent="0.2">
      <c r="A2968" t="s">
        <v>372</v>
      </c>
      <c r="B2968" t="s">
        <v>220</v>
      </c>
      <c r="C2968">
        <v>109</v>
      </c>
      <c r="D2968">
        <v>23.565999999999999</v>
      </c>
      <c r="E2968">
        <f t="shared" si="46"/>
        <v>23.57</v>
      </c>
      <c r="F2968">
        <v>6151</v>
      </c>
      <c r="G2968">
        <v>6160</v>
      </c>
      <c r="H2968">
        <v>6171</v>
      </c>
      <c r="I2968" t="s">
        <v>48</v>
      </c>
      <c r="J2968">
        <v>61429</v>
      </c>
      <c r="K2968">
        <v>1848086</v>
      </c>
      <c r="L2968">
        <v>0.82</v>
      </c>
      <c r="M2968">
        <v>0.106</v>
      </c>
    </row>
    <row r="2969" spans="1:13" x14ac:dyDescent="0.2">
      <c r="A2969" t="s">
        <v>372</v>
      </c>
      <c r="B2969" t="s">
        <v>221</v>
      </c>
      <c r="C2969">
        <v>110</v>
      </c>
      <c r="D2969">
        <v>23.634</v>
      </c>
      <c r="E2969">
        <f t="shared" si="46"/>
        <v>23.63</v>
      </c>
      <c r="F2969">
        <v>6171</v>
      </c>
      <c r="G2969">
        <v>6182</v>
      </c>
      <c r="H2969">
        <v>6215</v>
      </c>
      <c r="I2969" t="s">
        <v>48</v>
      </c>
      <c r="J2969">
        <v>65045</v>
      </c>
      <c r="K2969">
        <v>3023462</v>
      </c>
      <c r="L2969">
        <v>1.34</v>
      </c>
      <c r="M2969">
        <v>0.17399999999999999</v>
      </c>
    </row>
    <row r="2970" spans="1:13" x14ac:dyDescent="0.2">
      <c r="A2970" t="s">
        <v>372</v>
      </c>
      <c r="B2970" t="s">
        <v>222</v>
      </c>
      <c r="C2970">
        <v>111</v>
      </c>
      <c r="D2970">
        <v>24.053000000000001</v>
      </c>
      <c r="E2970">
        <f t="shared" si="46"/>
        <v>24.05</v>
      </c>
      <c r="F2970">
        <v>6285</v>
      </c>
      <c r="G2970">
        <v>6314</v>
      </c>
      <c r="H2970">
        <v>6340</v>
      </c>
      <c r="I2970" t="s">
        <v>162</v>
      </c>
      <c r="J2970">
        <v>70462</v>
      </c>
      <c r="K2970">
        <v>2935322</v>
      </c>
      <c r="L2970">
        <v>1.3</v>
      </c>
      <c r="M2970">
        <v>0.16900000000000001</v>
      </c>
    </row>
    <row r="2971" spans="1:13" x14ac:dyDescent="0.2">
      <c r="A2971" t="s">
        <v>372</v>
      </c>
      <c r="B2971" t="s">
        <v>223</v>
      </c>
      <c r="C2971">
        <v>112</v>
      </c>
      <c r="D2971">
        <v>24.242999999999999</v>
      </c>
      <c r="E2971">
        <f t="shared" si="46"/>
        <v>24.24</v>
      </c>
      <c r="F2971">
        <v>6355</v>
      </c>
      <c r="G2971">
        <v>6375</v>
      </c>
      <c r="H2971">
        <v>6414</v>
      </c>
      <c r="I2971" t="s">
        <v>51</v>
      </c>
      <c r="J2971">
        <v>138772</v>
      </c>
      <c r="K2971">
        <v>4839746</v>
      </c>
      <c r="L2971">
        <v>2.14</v>
      </c>
      <c r="M2971">
        <v>0.27900000000000003</v>
      </c>
    </row>
    <row r="2972" spans="1:13" x14ac:dyDescent="0.2">
      <c r="A2972" t="s">
        <v>372</v>
      </c>
      <c r="B2972" t="s">
        <v>224</v>
      </c>
      <c r="C2972">
        <v>113</v>
      </c>
      <c r="D2972">
        <v>24.408000000000001</v>
      </c>
      <c r="E2972">
        <f t="shared" si="46"/>
        <v>24.41</v>
      </c>
      <c r="F2972">
        <v>6414</v>
      </c>
      <c r="G2972">
        <v>6427</v>
      </c>
      <c r="H2972">
        <v>6439</v>
      </c>
      <c r="I2972" t="s">
        <v>162</v>
      </c>
      <c r="J2972">
        <v>93080</v>
      </c>
      <c r="K2972">
        <v>2467282</v>
      </c>
      <c r="L2972">
        <v>1.0900000000000001</v>
      </c>
      <c r="M2972">
        <v>0.14199999999999999</v>
      </c>
    </row>
    <row r="2973" spans="1:13" x14ac:dyDescent="0.2">
      <c r="A2973" t="s">
        <v>372</v>
      </c>
      <c r="B2973" t="s">
        <v>225</v>
      </c>
      <c r="C2973">
        <v>114</v>
      </c>
      <c r="D2973">
        <v>24.463000000000001</v>
      </c>
      <c r="E2973">
        <f t="shared" si="46"/>
        <v>24.46</v>
      </c>
      <c r="F2973">
        <v>6439</v>
      </c>
      <c r="G2973">
        <v>6444</v>
      </c>
      <c r="H2973">
        <v>6485</v>
      </c>
      <c r="I2973" t="s">
        <v>51</v>
      </c>
      <c r="J2973">
        <v>47385</v>
      </c>
      <c r="K2973">
        <v>2492085</v>
      </c>
      <c r="L2973">
        <v>1.1000000000000001</v>
      </c>
      <c r="M2973">
        <v>0.14399999999999999</v>
      </c>
    </row>
    <row r="2974" spans="1:13" x14ac:dyDescent="0.2">
      <c r="A2974" t="s">
        <v>372</v>
      </c>
      <c r="B2974" t="s">
        <v>226</v>
      </c>
      <c r="C2974">
        <v>115</v>
      </c>
      <c r="D2974">
        <v>24.812999999999999</v>
      </c>
      <c r="E2974">
        <f t="shared" si="46"/>
        <v>24.81</v>
      </c>
      <c r="F2974">
        <v>6521</v>
      </c>
      <c r="G2974">
        <v>6555</v>
      </c>
      <c r="H2974">
        <v>6578</v>
      </c>
      <c r="I2974" t="s">
        <v>129</v>
      </c>
      <c r="J2974">
        <v>42198</v>
      </c>
      <c r="K2974">
        <v>1645303</v>
      </c>
      <c r="L2974">
        <v>0.73</v>
      </c>
      <c r="M2974">
        <v>9.5000000000000001E-2</v>
      </c>
    </row>
    <row r="2975" spans="1:13" x14ac:dyDescent="0.2">
      <c r="A2975" t="s">
        <v>372</v>
      </c>
      <c r="B2975" t="s">
        <v>227</v>
      </c>
      <c r="C2975">
        <v>116</v>
      </c>
      <c r="D2975">
        <v>25.286000000000001</v>
      </c>
      <c r="E2975">
        <f t="shared" si="46"/>
        <v>25.29</v>
      </c>
      <c r="F2975">
        <v>6681</v>
      </c>
      <c r="G2975">
        <v>6704</v>
      </c>
      <c r="H2975">
        <v>6733</v>
      </c>
      <c r="I2975" t="s">
        <v>51</v>
      </c>
      <c r="J2975">
        <v>42845</v>
      </c>
      <c r="K2975">
        <v>1678134</v>
      </c>
      <c r="L2975">
        <v>0.74</v>
      </c>
      <c r="M2975">
        <v>9.7000000000000003E-2</v>
      </c>
    </row>
    <row r="2976" spans="1:13" x14ac:dyDescent="0.2">
      <c r="A2976" t="s">
        <v>372</v>
      </c>
      <c r="B2976" t="s">
        <v>228</v>
      </c>
      <c r="C2976">
        <v>117</v>
      </c>
      <c r="D2976">
        <v>25.456</v>
      </c>
      <c r="E2976">
        <f t="shared" si="46"/>
        <v>25.46</v>
      </c>
      <c r="F2976">
        <v>6733</v>
      </c>
      <c r="G2976">
        <v>6758</v>
      </c>
      <c r="H2976">
        <v>6783</v>
      </c>
      <c r="I2976" t="s">
        <v>162</v>
      </c>
      <c r="J2976">
        <v>136346</v>
      </c>
      <c r="K2976">
        <v>4593797</v>
      </c>
      <c r="L2976">
        <v>2.0299999999999998</v>
      </c>
      <c r="M2976">
        <v>0.26500000000000001</v>
      </c>
    </row>
    <row r="2977" spans="1:13" x14ac:dyDescent="0.2">
      <c r="A2977" t="s">
        <v>372</v>
      </c>
      <c r="B2977" t="s">
        <v>229</v>
      </c>
      <c r="C2977">
        <v>118</v>
      </c>
      <c r="D2977">
        <v>25.617000000000001</v>
      </c>
      <c r="E2977">
        <f t="shared" si="46"/>
        <v>25.62</v>
      </c>
      <c r="F2977">
        <v>6783</v>
      </c>
      <c r="G2977">
        <v>6809</v>
      </c>
      <c r="H2977">
        <v>6822</v>
      </c>
      <c r="I2977" t="s">
        <v>107</v>
      </c>
      <c r="J2977">
        <v>49922</v>
      </c>
      <c r="K2977">
        <v>2265051</v>
      </c>
      <c r="L2977">
        <v>1</v>
      </c>
      <c r="M2977">
        <v>0.13</v>
      </c>
    </row>
    <row r="2978" spans="1:13" x14ac:dyDescent="0.2">
      <c r="A2978" t="s">
        <v>372</v>
      </c>
      <c r="B2978" t="s">
        <v>164</v>
      </c>
      <c r="C2978">
        <v>119</v>
      </c>
      <c r="D2978">
        <v>25.698</v>
      </c>
      <c r="E2978">
        <f t="shared" si="46"/>
        <v>25.7</v>
      </c>
      <c r="F2978">
        <v>6822</v>
      </c>
      <c r="G2978">
        <v>6835</v>
      </c>
      <c r="H2978">
        <v>6859</v>
      </c>
      <c r="I2978" t="s">
        <v>107</v>
      </c>
      <c r="J2978">
        <v>87270</v>
      </c>
      <c r="K2978">
        <v>4013544</v>
      </c>
      <c r="L2978">
        <v>1.78</v>
      </c>
      <c r="M2978">
        <v>0.23100000000000001</v>
      </c>
    </row>
    <row r="2979" spans="1:13" x14ac:dyDescent="0.2">
      <c r="A2979" t="s">
        <v>372</v>
      </c>
      <c r="B2979" t="s">
        <v>165</v>
      </c>
      <c r="C2979">
        <v>120</v>
      </c>
      <c r="D2979">
        <v>25.823</v>
      </c>
      <c r="E2979">
        <f t="shared" si="46"/>
        <v>25.82</v>
      </c>
      <c r="F2979">
        <v>6859</v>
      </c>
      <c r="G2979">
        <v>6874</v>
      </c>
      <c r="H2979">
        <v>6907</v>
      </c>
      <c r="I2979" t="s">
        <v>107</v>
      </c>
      <c r="J2979">
        <v>70268</v>
      </c>
      <c r="K2979">
        <v>3810915</v>
      </c>
      <c r="L2979">
        <v>1.69</v>
      </c>
      <c r="M2979">
        <v>0.219</v>
      </c>
    </row>
    <row r="2980" spans="1:13" x14ac:dyDescent="0.2">
      <c r="A2980" t="s">
        <v>372</v>
      </c>
      <c r="B2980" t="s">
        <v>166</v>
      </c>
      <c r="C2980">
        <v>121</v>
      </c>
      <c r="D2980">
        <v>26.126000000000001</v>
      </c>
      <c r="E2980">
        <f t="shared" si="46"/>
        <v>26.13</v>
      </c>
      <c r="F2980">
        <v>6930</v>
      </c>
      <c r="G2980">
        <v>6970</v>
      </c>
      <c r="H2980">
        <v>6981</v>
      </c>
      <c r="I2980" t="s">
        <v>44</v>
      </c>
      <c r="J2980">
        <v>73188</v>
      </c>
      <c r="K2980">
        <v>3719189</v>
      </c>
      <c r="L2980">
        <v>1.65</v>
      </c>
      <c r="M2980">
        <v>0.214</v>
      </c>
    </row>
    <row r="2981" spans="1:13" x14ac:dyDescent="0.2">
      <c r="A2981" t="s">
        <v>372</v>
      </c>
      <c r="B2981" t="s">
        <v>167</v>
      </c>
      <c r="C2981">
        <v>122</v>
      </c>
      <c r="D2981">
        <v>26.408999999999999</v>
      </c>
      <c r="E2981">
        <f t="shared" si="46"/>
        <v>26.41</v>
      </c>
      <c r="F2981">
        <v>7034</v>
      </c>
      <c r="G2981">
        <v>7059</v>
      </c>
      <c r="H2981">
        <v>7068</v>
      </c>
      <c r="I2981" t="s">
        <v>83</v>
      </c>
      <c r="J2981">
        <v>39826</v>
      </c>
      <c r="K2981">
        <v>1390385</v>
      </c>
      <c r="L2981">
        <v>0.62</v>
      </c>
      <c r="M2981">
        <v>0.08</v>
      </c>
    </row>
    <row r="2982" spans="1:13" x14ac:dyDescent="0.2">
      <c r="A2982" t="s">
        <v>372</v>
      </c>
      <c r="B2982" t="s">
        <v>169</v>
      </c>
      <c r="C2982">
        <v>123</v>
      </c>
      <c r="D2982">
        <v>26.466000000000001</v>
      </c>
      <c r="E2982">
        <f t="shared" si="46"/>
        <v>26.47</v>
      </c>
      <c r="F2982">
        <v>7068</v>
      </c>
      <c r="G2982">
        <v>7077</v>
      </c>
      <c r="H2982">
        <v>7097</v>
      </c>
      <c r="I2982" t="s">
        <v>44</v>
      </c>
      <c r="J2982">
        <v>36041</v>
      </c>
      <c r="K2982">
        <v>1237077</v>
      </c>
      <c r="L2982">
        <v>0.55000000000000004</v>
      </c>
      <c r="M2982">
        <v>7.0999999999999994E-2</v>
      </c>
    </row>
    <row r="2983" spans="1:13" x14ac:dyDescent="0.2">
      <c r="A2983" t="s">
        <v>372</v>
      </c>
      <c r="B2983" t="s">
        <v>170</v>
      </c>
      <c r="C2983">
        <v>124</v>
      </c>
      <c r="D2983">
        <v>26.678000000000001</v>
      </c>
      <c r="E2983">
        <f t="shared" si="46"/>
        <v>26.68</v>
      </c>
      <c r="F2983">
        <v>7127</v>
      </c>
      <c r="G2983">
        <v>7145</v>
      </c>
      <c r="H2983">
        <v>7164</v>
      </c>
      <c r="I2983" t="s">
        <v>44</v>
      </c>
      <c r="J2983">
        <v>75681</v>
      </c>
      <c r="K2983">
        <v>2800159</v>
      </c>
      <c r="L2983">
        <v>1.24</v>
      </c>
      <c r="M2983">
        <v>0.161</v>
      </c>
    </row>
    <row r="2984" spans="1:13" x14ac:dyDescent="0.2">
      <c r="A2984" t="s">
        <v>372</v>
      </c>
      <c r="B2984" t="s">
        <v>171</v>
      </c>
      <c r="C2984">
        <v>125</v>
      </c>
      <c r="D2984">
        <v>26.777999999999999</v>
      </c>
      <c r="E2984">
        <f t="shared" si="46"/>
        <v>26.78</v>
      </c>
      <c r="F2984">
        <v>7164</v>
      </c>
      <c r="G2984">
        <v>7176</v>
      </c>
      <c r="H2984">
        <v>7201</v>
      </c>
      <c r="I2984" t="s">
        <v>44</v>
      </c>
      <c r="J2984">
        <v>48876</v>
      </c>
      <c r="K2984">
        <v>1498258</v>
      </c>
      <c r="L2984">
        <v>0.66</v>
      </c>
      <c r="M2984">
        <v>8.5999999999999993E-2</v>
      </c>
    </row>
    <row r="2985" spans="1:13" x14ac:dyDescent="0.2">
      <c r="A2985" t="s">
        <v>372</v>
      </c>
      <c r="B2985" t="s">
        <v>172</v>
      </c>
      <c r="C2985">
        <v>126</v>
      </c>
      <c r="D2985">
        <v>26.911999999999999</v>
      </c>
      <c r="E2985">
        <f t="shared" si="46"/>
        <v>26.91</v>
      </c>
      <c r="F2985">
        <v>7201</v>
      </c>
      <c r="G2985">
        <v>7219</v>
      </c>
      <c r="H2985">
        <v>7230</v>
      </c>
      <c r="I2985" t="s">
        <v>83</v>
      </c>
      <c r="J2985">
        <v>49254</v>
      </c>
      <c r="K2985">
        <v>1527089</v>
      </c>
      <c r="L2985">
        <v>0.68</v>
      </c>
      <c r="M2985">
        <v>8.7999999999999995E-2</v>
      </c>
    </row>
    <row r="2986" spans="1:13" x14ac:dyDescent="0.2">
      <c r="A2986" t="s">
        <v>372</v>
      </c>
      <c r="B2986" t="s">
        <v>173</v>
      </c>
      <c r="C2986">
        <v>127</v>
      </c>
      <c r="D2986">
        <v>26.989000000000001</v>
      </c>
      <c r="E2986">
        <f t="shared" si="46"/>
        <v>26.99</v>
      </c>
      <c r="F2986">
        <v>7230</v>
      </c>
      <c r="G2986">
        <v>7243</v>
      </c>
      <c r="H2986">
        <v>7255</v>
      </c>
      <c r="I2986" t="s">
        <v>44</v>
      </c>
      <c r="J2986">
        <v>43562</v>
      </c>
      <c r="K2986">
        <v>1319949</v>
      </c>
      <c r="L2986">
        <v>0.57999999999999996</v>
      </c>
      <c r="M2986">
        <v>7.5999999999999998E-2</v>
      </c>
    </row>
    <row r="2987" spans="1:13" x14ac:dyDescent="0.2">
      <c r="A2987" t="s">
        <v>372</v>
      </c>
      <c r="B2987" t="s">
        <v>174</v>
      </c>
      <c r="C2987">
        <v>128</v>
      </c>
      <c r="D2987">
        <v>27.167000000000002</v>
      </c>
      <c r="E2987">
        <f t="shared" si="46"/>
        <v>27.17</v>
      </c>
      <c r="F2987">
        <v>7277</v>
      </c>
      <c r="G2987">
        <v>7299</v>
      </c>
      <c r="H2987">
        <v>7333</v>
      </c>
      <c r="I2987" t="s">
        <v>19</v>
      </c>
      <c r="J2987">
        <v>47837</v>
      </c>
      <c r="K2987">
        <v>1906199</v>
      </c>
      <c r="L2987">
        <v>0.84</v>
      </c>
      <c r="M2987">
        <v>0.11</v>
      </c>
    </row>
    <row r="2988" spans="1:13" x14ac:dyDescent="0.2">
      <c r="A2988" t="s">
        <v>372</v>
      </c>
      <c r="B2988" t="s">
        <v>175</v>
      </c>
      <c r="C2988">
        <v>129</v>
      </c>
      <c r="D2988">
        <v>27.33</v>
      </c>
      <c r="E2988">
        <f t="shared" si="46"/>
        <v>27.33</v>
      </c>
      <c r="F2988">
        <v>7333</v>
      </c>
      <c r="G2988">
        <v>7351</v>
      </c>
      <c r="H2988">
        <v>7356</v>
      </c>
      <c r="I2988" t="s">
        <v>83</v>
      </c>
      <c r="J2988">
        <v>53328</v>
      </c>
      <c r="K2988">
        <v>1310118</v>
      </c>
      <c r="L2988">
        <v>0.57999999999999996</v>
      </c>
      <c r="M2988">
        <v>7.4999999999999997E-2</v>
      </c>
    </row>
    <row r="2989" spans="1:13" x14ac:dyDescent="0.2">
      <c r="A2989" t="s">
        <v>372</v>
      </c>
      <c r="B2989" t="s">
        <v>176</v>
      </c>
      <c r="C2989">
        <v>130</v>
      </c>
      <c r="D2989">
        <v>27.398</v>
      </c>
      <c r="E2989">
        <f t="shared" si="46"/>
        <v>27.4</v>
      </c>
      <c r="F2989">
        <v>7356</v>
      </c>
      <c r="G2989">
        <v>7372</v>
      </c>
      <c r="H2989">
        <v>7386</v>
      </c>
      <c r="I2989" t="s">
        <v>44</v>
      </c>
      <c r="J2989">
        <v>61561</v>
      </c>
      <c r="K2989">
        <v>2982201</v>
      </c>
      <c r="L2989">
        <v>1.32</v>
      </c>
      <c r="M2989">
        <v>0.17199999999999999</v>
      </c>
    </row>
    <row r="2990" spans="1:13" x14ac:dyDescent="0.2">
      <c r="A2990" t="s">
        <v>372</v>
      </c>
      <c r="B2990" t="s">
        <v>177</v>
      </c>
      <c r="C2990">
        <v>131</v>
      </c>
      <c r="D2990">
        <v>27.463000000000001</v>
      </c>
      <c r="E2990">
        <f t="shared" si="46"/>
        <v>27.46</v>
      </c>
      <c r="F2990">
        <v>7386</v>
      </c>
      <c r="G2990">
        <v>7393</v>
      </c>
      <c r="H2990">
        <v>7415</v>
      </c>
      <c r="I2990" t="s">
        <v>44</v>
      </c>
      <c r="J2990">
        <v>61490</v>
      </c>
      <c r="K2990">
        <v>2252555</v>
      </c>
      <c r="L2990">
        <v>1</v>
      </c>
      <c r="M2990">
        <v>0.13</v>
      </c>
    </row>
    <row r="2991" spans="1:13" x14ac:dyDescent="0.2">
      <c r="A2991" t="s">
        <v>372</v>
      </c>
      <c r="B2991" t="s">
        <v>178</v>
      </c>
      <c r="C2991">
        <v>132</v>
      </c>
      <c r="D2991">
        <v>27.611999999999998</v>
      </c>
      <c r="E2991">
        <f t="shared" si="46"/>
        <v>27.61</v>
      </c>
      <c r="F2991">
        <v>7415</v>
      </c>
      <c r="G2991">
        <v>7440</v>
      </c>
      <c r="H2991">
        <v>7453</v>
      </c>
      <c r="I2991" t="s">
        <v>44</v>
      </c>
      <c r="J2991">
        <v>60888</v>
      </c>
      <c r="K2991">
        <v>2661720</v>
      </c>
      <c r="L2991">
        <v>1.18</v>
      </c>
      <c r="M2991">
        <v>0.153</v>
      </c>
    </row>
    <row r="2992" spans="1:13" x14ac:dyDescent="0.2">
      <c r="A2992" t="s">
        <v>372</v>
      </c>
      <c r="B2992" t="s">
        <v>179</v>
      </c>
      <c r="C2992">
        <v>133</v>
      </c>
      <c r="D2992">
        <v>27.696000000000002</v>
      </c>
      <c r="E2992">
        <f t="shared" si="46"/>
        <v>27.7</v>
      </c>
      <c r="F2992">
        <v>7453</v>
      </c>
      <c r="G2992">
        <v>7466</v>
      </c>
      <c r="H2992">
        <v>7506</v>
      </c>
      <c r="I2992" t="s">
        <v>44</v>
      </c>
      <c r="J2992">
        <v>84027</v>
      </c>
      <c r="K2992">
        <v>3379771</v>
      </c>
      <c r="L2992">
        <v>1.5</v>
      </c>
      <c r="M2992">
        <v>0.19500000000000001</v>
      </c>
    </row>
    <row r="2993" spans="1:13" x14ac:dyDescent="0.2">
      <c r="A2993" t="s">
        <v>372</v>
      </c>
      <c r="B2993" t="s">
        <v>180</v>
      </c>
      <c r="C2993">
        <v>134</v>
      </c>
      <c r="D2993">
        <v>27.927</v>
      </c>
      <c r="E2993">
        <f t="shared" si="46"/>
        <v>27.93</v>
      </c>
      <c r="F2993">
        <v>7506</v>
      </c>
      <c r="G2993">
        <v>7540</v>
      </c>
      <c r="H2993">
        <v>7552</v>
      </c>
      <c r="I2993" t="s">
        <v>44</v>
      </c>
      <c r="J2993">
        <v>98367</v>
      </c>
      <c r="K2993">
        <v>4037118</v>
      </c>
      <c r="L2993">
        <v>1.79</v>
      </c>
      <c r="M2993">
        <v>0.23300000000000001</v>
      </c>
    </row>
    <row r="2994" spans="1:13" x14ac:dyDescent="0.2">
      <c r="A2994" t="s">
        <v>372</v>
      </c>
      <c r="B2994" t="s">
        <v>181</v>
      </c>
      <c r="C2994">
        <v>135</v>
      </c>
      <c r="D2994">
        <v>28.026</v>
      </c>
      <c r="E2994">
        <f t="shared" si="46"/>
        <v>28.03</v>
      </c>
      <c r="F2994">
        <v>7552</v>
      </c>
      <c r="G2994">
        <v>7571</v>
      </c>
      <c r="H2994">
        <v>7592</v>
      </c>
      <c r="I2994" t="s">
        <v>44</v>
      </c>
      <c r="J2994">
        <v>96313</v>
      </c>
      <c r="K2994">
        <v>5854342</v>
      </c>
      <c r="L2994">
        <v>2.59</v>
      </c>
      <c r="M2994">
        <v>0.33700000000000002</v>
      </c>
    </row>
    <row r="2995" spans="1:13" x14ac:dyDescent="0.2">
      <c r="A2995" t="s">
        <v>372</v>
      </c>
      <c r="B2995" t="s">
        <v>182</v>
      </c>
      <c r="C2995">
        <v>136</v>
      </c>
      <c r="D2995">
        <v>28.132000000000001</v>
      </c>
      <c r="E2995">
        <f t="shared" si="46"/>
        <v>28.13</v>
      </c>
      <c r="F2995">
        <v>7592</v>
      </c>
      <c r="G2995">
        <v>7604</v>
      </c>
      <c r="H2995">
        <v>7627</v>
      </c>
      <c r="I2995" t="s">
        <v>44</v>
      </c>
      <c r="J2995">
        <v>70588</v>
      </c>
      <c r="K2995">
        <v>3591019</v>
      </c>
      <c r="L2995">
        <v>1.59</v>
      </c>
      <c r="M2995">
        <v>0.20699999999999999</v>
      </c>
    </row>
    <row r="2996" spans="1:13" x14ac:dyDescent="0.2">
      <c r="A2996" t="s">
        <v>372</v>
      </c>
      <c r="B2996" t="s">
        <v>230</v>
      </c>
      <c r="C2996">
        <v>137</v>
      </c>
      <c r="D2996">
        <v>28.263999999999999</v>
      </c>
      <c r="E2996">
        <f t="shared" si="46"/>
        <v>28.26</v>
      </c>
      <c r="F2996">
        <v>7627</v>
      </c>
      <c r="G2996">
        <v>7646</v>
      </c>
      <c r="H2996">
        <v>7672</v>
      </c>
      <c r="I2996" t="s">
        <v>44</v>
      </c>
      <c r="J2996">
        <v>46451</v>
      </c>
      <c r="K2996">
        <v>2206614</v>
      </c>
      <c r="L2996">
        <v>0.98</v>
      </c>
      <c r="M2996">
        <v>0.127</v>
      </c>
    </row>
    <row r="2997" spans="1:13" x14ac:dyDescent="0.2">
      <c r="A2997" t="s">
        <v>372</v>
      </c>
      <c r="B2997" t="s">
        <v>231</v>
      </c>
      <c r="C2997">
        <v>138</v>
      </c>
      <c r="D2997">
        <v>28.696000000000002</v>
      </c>
      <c r="E2997">
        <f t="shared" si="46"/>
        <v>28.7</v>
      </c>
      <c r="F2997">
        <v>7756</v>
      </c>
      <c r="G2997">
        <v>7783</v>
      </c>
      <c r="H2997">
        <v>7820</v>
      </c>
      <c r="I2997" t="s">
        <v>44</v>
      </c>
      <c r="J2997">
        <v>51096</v>
      </c>
      <c r="K2997">
        <v>2545254</v>
      </c>
      <c r="L2997">
        <v>1.1299999999999999</v>
      </c>
      <c r="M2997">
        <v>0.14699999999999999</v>
      </c>
    </row>
    <row r="2998" spans="1:13" x14ac:dyDescent="0.2">
      <c r="A2998" t="s">
        <v>372</v>
      </c>
      <c r="B2998" t="s">
        <v>232</v>
      </c>
      <c r="C2998">
        <v>139</v>
      </c>
      <c r="D2998">
        <v>29</v>
      </c>
      <c r="E2998">
        <f t="shared" si="46"/>
        <v>29</v>
      </c>
      <c r="F2998">
        <v>7820</v>
      </c>
      <c r="G2998">
        <v>7879</v>
      </c>
      <c r="H2998">
        <v>7909</v>
      </c>
      <c r="I2998" t="s">
        <v>83</v>
      </c>
      <c r="J2998">
        <v>36954</v>
      </c>
      <c r="K2998">
        <v>3753120</v>
      </c>
      <c r="L2998">
        <v>1.66</v>
      </c>
      <c r="M2998">
        <v>0.216</v>
      </c>
    </row>
    <row r="2999" spans="1:13" x14ac:dyDescent="0.2">
      <c r="A2999" t="s">
        <v>372</v>
      </c>
      <c r="B2999" t="s">
        <v>233</v>
      </c>
      <c r="C2999">
        <v>140</v>
      </c>
      <c r="D2999">
        <v>29.134</v>
      </c>
      <c r="E2999">
        <f t="shared" si="46"/>
        <v>29.13</v>
      </c>
      <c r="F2999">
        <v>7909</v>
      </c>
      <c r="G2999">
        <v>7921</v>
      </c>
      <c r="H2999">
        <v>7935</v>
      </c>
      <c r="I2999" t="s">
        <v>44</v>
      </c>
      <c r="J2999">
        <v>30419</v>
      </c>
      <c r="K2999">
        <v>832056</v>
      </c>
      <c r="L2999">
        <v>0.37</v>
      </c>
      <c r="M2999">
        <v>4.8000000000000001E-2</v>
      </c>
    </row>
    <row r="3000" spans="1:13" x14ac:dyDescent="0.2">
      <c r="A3000" t="s">
        <v>372</v>
      </c>
      <c r="B3000" t="s">
        <v>234</v>
      </c>
      <c r="C3000">
        <v>141</v>
      </c>
      <c r="D3000">
        <v>29.268000000000001</v>
      </c>
      <c r="E3000">
        <f t="shared" si="46"/>
        <v>29.27</v>
      </c>
      <c r="F3000">
        <v>7935</v>
      </c>
      <c r="G3000">
        <v>7963</v>
      </c>
      <c r="H3000">
        <v>8002</v>
      </c>
      <c r="I3000" t="s">
        <v>130</v>
      </c>
      <c r="J3000">
        <v>42968</v>
      </c>
      <c r="K3000">
        <v>2358773</v>
      </c>
      <c r="L3000">
        <v>1.04</v>
      </c>
      <c r="M3000">
        <v>0.13600000000000001</v>
      </c>
    </row>
    <row r="3001" spans="1:13" x14ac:dyDescent="0.2">
      <c r="A3001" t="s">
        <v>372</v>
      </c>
      <c r="B3001" t="s">
        <v>235</v>
      </c>
      <c r="C3001">
        <v>142</v>
      </c>
      <c r="D3001">
        <v>30.905000000000001</v>
      </c>
      <c r="E3001">
        <f t="shared" si="46"/>
        <v>30.91</v>
      </c>
      <c r="F3001">
        <v>8460</v>
      </c>
      <c r="G3001">
        <v>8481</v>
      </c>
      <c r="H3001">
        <v>8494</v>
      </c>
      <c r="I3001" t="s">
        <v>129</v>
      </c>
      <c r="J3001">
        <v>43379</v>
      </c>
      <c r="K3001">
        <v>1249502</v>
      </c>
      <c r="L3001">
        <v>0.55000000000000004</v>
      </c>
      <c r="M3001">
        <v>7.1999999999999995E-2</v>
      </c>
    </row>
    <row r="3002" spans="1:13" x14ac:dyDescent="0.2">
      <c r="A3002" t="s">
        <v>372</v>
      </c>
      <c r="B3002" t="s">
        <v>236</v>
      </c>
      <c r="C3002">
        <v>143</v>
      </c>
      <c r="D3002">
        <v>30.986000000000001</v>
      </c>
      <c r="E3002">
        <f t="shared" si="46"/>
        <v>30.99</v>
      </c>
      <c r="F3002">
        <v>8494</v>
      </c>
      <c r="G3002">
        <v>8507</v>
      </c>
      <c r="H3002">
        <v>8548</v>
      </c>
      <c r="I3002" t="s">
        <v>134</v>
      </c>
      <c r="J3002">
        <v>44375</v>
      </c>
      <c r="K3002">
        <v>3564090</v>
      </c>
      <c r="L3002">
        <v>1.58</v>
      </c>
      <c r="M3002">
        <v>0.20499999999999999</v>
      </c>
    </row>
    <row r="3003" spans="1:13" x14ac:dyDescent="0.2">
      <c r="A3003" t="s">
        <v>372</v>
      </c>
      <c r="B3003" t="s">
        <v>237</v>
      </c>
      <c r="C3003">
        <v>144</v>
      </c>
      <c r="D3003">
        <v>31.422999999999998</v>
      </c>
      <c r="E3003">
        <f t="shared" si="46"/>
        <v>31.42</v>
      </c>
      <c r="F3003">
        <v>8629</v>
      </c>
      <c r="G3003">
        <v>8645</v>
      </c>
      <c r="H3003">
        <v>8688</v>
      </c>
      <c r="I3003" t="s">
        <v>51</v>
      </c>
      <c r="J3003">
        <v>44011</v>
      </c>
      <c r="K3003">
        <v>2418113</v>
      </c>
      <c r="L3003">
        <v>1.07</v>
      </c>
      <c r="M3003">
        <v>0.13900000000000001</v>
      </c>
    </row>
    <row r="3004" spans="1:13" x14ac:dyDescent="0.2">
      <c r="A3004" t="s">
        <v>372</v>
      </c>
      <c r="B3004" t="s">
        <v>238</v>
      </c>
      <c r="C3004">
        <v>145</v>
      </c>
      <c r="D3004">
        <v>34.970999999999997</v>
      </c>
      <c r="E3004">
        <f t="shared" si="46"/>
        <v>34.97</v>
      </c>
      <c r="F3004">
        <v>9748</v>
      </c>
      <c r="G3004">
        <v>9767</v>
      </c>
      <c r="H3004">
        <v>9797</v>
      </c>
      <c r="I3004" t="s">
        <v>162</v>
      </c>
      <c r="J3004">
        <v>21105</v>
      </c>
      <c r="K3004">
        <v>932529</v>
      </c>
      <c r="L3004">
        <v>0.41</v>
      </c>
      <c r="M3004">
        <v>5.3999999999999999E-2</v>
      </c>
    </row>
    <row r="3005" spans="1:13" x14ac:dyDescent="0.2">
      <c r="A3005" t="s">
        <v>372</v>
      </c>
      <c r="B3005" t="s">
        <v>239</v>
      </c>
      <c r="C3005">
        <v>146</v>
      </c>
      <c r="D3005">
        <v>36.170999999999999</v>
      </c>
      <c r="E3005">
        <f t="shared" si="46"/>
        <v>36.17</v>
      </c>
      <c r="F3005">
        <v>10122</v>
      </c>
      <c r="G3005">
        <v>10147</v>
      </c>
      <c r="H3005">
        <v>10178</v>
      </c>
      <c r="I3005" t="s">
        <v>168</v>
      </c>
      <c r="J3005">
        <v>44909</v>
      </c>
      <c r="K3005">
        <v>1544160</v>
      </c>
      <c r="L3005">
        <v>0.68</v>
      </c>
      <c r="M3005">
        <v>8.8999999999999996E-2</v>
      </c>
    </row>
    <row r="3006" spans="1:13" x14ac:dyDescent="0.2">
      <c r="A3006" t="s">
        <v>372</v>
      </c>
      <c r="B3006" t="s">
        <v>240</v>
      </c>
      <c r="C3006">
        <v>147</v>
      </c>
      <c r="D3006">
        <v>36.661999999999999</v>
      </c>
      <c r="E3006">
        <f t="shared" si="46"/>
        <v>36.659999999999997</v>
      </c>
      <c r="F3006">
        <v>10277</v>
      </c>
      <c r="G3006">
        <v>10302</v>
      </c>
      <c r="H3006">
        <v>10313</v>
      </c>
      <c r="I3006" t="s">
        <v>51</v>
      </c>
      <c r="J3006">
        <v>39958</v>
      </c>
      <c r="K3006">
        <v>1893195</v>
      </c>
      <c r="L3006">
        <v>0.84</v>
      </c>
      <c r="M3006">
        <v>0.109</v>
      </c>
    </row>
    <row r="3007" spans="1:13" x14ac:dyDescent="0.2">
      <c r="A3007" t="s">
        <v>372</v>
      </c>
      <c r="B3007" t="s">
        <v>241</v>
      </c>
      <c r="C3007">
        <v>148</v>
      </c>
      <c r="D3007">
        <v>37.029000000000003</v>
      </c>
      <c r="E3007">
        <f t="shared" si="46"/>
        <v>37.03</v>
      </c>
      <c r="F3007">
        <v>10392</v>
      </c>
      <c r="G3007">
        <v>10418</v>
      </c>
      <c r="H3007">
        <v>10424</v>
      </c>
      <c r="I3007" t="s">
        <v>162</v>
      </c>
      <c r="J3007">
        <v>15018</v>
      </c>
      <c r="K3007">
        <v>664373</v>
      </c>
      <c r="L3007">
        <v>0.28999999999999998</v>
      </c>
      <c r="M3007">
        <v>3.7999999999999999E-2</v>
      </c>
    </row>
    <row r="3008" spans="1:13" x14ac:dyDescent="0.2">
      <c r="A3008" t="s">
        <v>372</v>
      </c>
      <c r="B3008" t="s">
        <v>242</v>
      </c>
      <c r="C3008">
        <v>149</v>
      </c>
      <c r="D3008">
        <v>37.076000000000001</v>
      </c>
      <c r="E3008">
        <f t="shared" si="46"/>
        <v>37.08</v>
      </c>
      <c r="F3008">
        <v>10424</v>
      </c>
      <c r="G3008">
        <v>10433</v>
      </c>
      <c r="H3008">
        <v>10464</v>
      </c>
      <c r="I3008" t="s">
        <v>51</v>
      </c>
      <c r="J3008">
        <v>15671</v>
      </c>
      <c r="K3008">
        <v>759053</v>
      </c>
      <c r="L3008">
        <v>0.34</v>
      </c>
      <c r="M3008">
        <v>4.3999999999999997E-2</v>
      </c>
    </row>
    <row r="3009" spans="1:13" x14ac:dyDescent="0.2">
      <c r="A3009" t="s">
        <v>372</v>
      </c>
      <c r="B3009" t="s">
        <v>243</v>
      </c>
      <c r="C3009">
        <v>150</v>
      </c>
      <c r="D3009">
        <v>37.232999999999997</v>
      </c>
      <c r="E3009">
        <f t="shared" si="46"/>
        <v>37.229999999999997</v>
      </c>
      <c r="F3009">
        <v>10464</v>
      </c>
      <c r="G3009">
        <v>10483</v>
      </c>
      <c r="H3009">
        <v>10490</v>
      </c>
      <c r="I3009" t="s">
        <v>51</v>
      </c>
      <c r="J3009">
        <v>16292</v>
      </c>
      <c r="K3009">
        <v>531397</v>
      </c>
      <c r="L3009">
        <v>0.24</v>
      </c>
      <c r="M3009">
        <v>3.1E-2</v>
      </c>
    </row>
    <row r="3010" spans="1:13" x14ac:dyDescent="0.2">
      <c r="A3010" t="s">
        <v>372</v>
      </c>
      <c r="B3010" t="s">
        <v>244</v>
      </c>
      <c r="C3010">
        <v>151</v>
      </c>
      <c r="D3010">
        <v>37.299999999999997</v>
      </c>
      <c r="E3010">
        <f t="shared" si="46"/>
        <v>37.299999999999997</v>
      </c>
      <c r="F3010">
        <v>10490</v>
      </c>
      <c r="G3010">
        <v>10504</v>
      </c>
      <c r="H3010">
        <v>10523</v>
      </c>
      <c r="I3010" t="s">
        <v>51</v>
      </c>
      <c r="J3010">
        <v>38970</v>
      </c>
      <c r="K3010">
        <v>966798</v>
      </c>
      <c r="L3010">
        <v>0.43</v>
      </c>
      <c r="M3010">
        <v>5.6000000000000001E-2</v>
      </c>
    </row>
    <row r="3011" spans="1:13" x14ac:dyDescent="0.2">
      <c r="A3011" t="s">
        <v>372</v>
      </c>
      <c r="B3011" t="s">
        <v>245</v>
      </c>
      <c r="C3011">
        <v>152</v>
      </c>
      <c r="D3011">
        <v>37.374000000000002</v>
      </c>
      <c r="E3011">
        <f t="shared" ref="E3011:E3074" si="47">ROUND(D3011,2)</f>
        <v>37.369999999999997</v>
      </c>
      <c r="F3011">
        <v>10523</v>
      </c>
      <c r="G3011">
        <v>10527</v>
      </c>
      <c r="H3011">
        <v>10540</v>
      </c>
      <c r="I3011" t="s">
        <v>51</v>
      </c>
      <c r="J3011">
        <v>22317</v>
      </c>
      <c r="K3011">
        <v>297181</v>
      </c>
      <c r="L3011">
        <v>0.13</v>
      </c>
      <c r="M3011">
        <v>1.7000000000000001E-2</v>
      </c>
    </row>
    <row r="3012" spans="1:13" x14ac:dyDescent="0.2">
      <c r="A3012" t="s">
        <v>372</v>
      </c>
      <c r="B3012" t="s">
        <v>246</v>
      </c>
      <c r="C3012">
        <v>153</v>
      </c>
      <c r="D3012">
        <v>38</v>
      </c>
      <c r="E3012">
        <f t="shared" si="47"/>
        <v>38</v>
      </c>
      <c r="F3012">
        <v>10700</v>
      </c>
      <c r="G3012">
        <v>10725</v>
      </c>
      <c r="H3012">
        <v>10813</v>
      </c>
      <c r="I3012" t="s">
        <v>67</v>
      </c>
      <c r="J3012">
        <v>322072</v>
      </c>
      <c r="K3012">
        <v>15208021</v>
      </c>
      <c r="L3012">
        <v>6.73</v>
      </c>
      <c r="M3012">
        <v>0.876</v>
      </c>
    </row>
    <row r="3013" spans="1:13" x14ac:dyDescent="0.2">
      <c r="A3013" t="s">
        <v>372</v>
      </c>
      <c r="B3013" t="s">
        <v>247</v>
      </c>
      <c r="C3013">
        <v>154</v>
      </c>
      <c r="D3013">
        <v>38.825000000000003</v>
      </c>
      <c r="E3013">
        <f t="shared" si="47"/>
        <v>38.83</v>
      </c>
      <c r="F3013">
        <v>10965</v>
      </c>
      <c r="G3013">
        <v>10986</v>
      </c>
      <c r="H3013">
        <v>11049</v>
      </c>
      <c r="I3013" t="s">
        <v>53</v>
      </c>
      <c r="J3013">
        <v>47551</v>
      </c>
      <c r="K3013">
        <v>2024688</v>
      </c>
      <c r="L3013">
        <v>0.9</v>
      </c>
      <c r="M3013">
        <v>0.11700000000000001</v>
      </c>
    </row>
    <row r="3014" spans="1:13" x14ac:dyDescent="0.2">
      <c r="A3014" t="s">
        <v>372</v>
      </c>
      <c r="B3014" t="s">
        <v>248</v>
      </c>
      <c r="C3014">
        <v>155</v>
      </c>
      <c r="D3014">
        <v>39.758000000000003</v>
      </c>
      <c r="E3014">
        <f t="shared" si="47"/>
        <v>39.76</v>
      </c>
      <c r="F3014">
        <v>11263</v>
      </c>
      <c r="G3014">
        <v>11281</v>
      </c>
      <c r="H3014">
        <v>11324</v>
      </c>
      <c r="I3014" t="s">
        <v>53</v>
      </c>
      <c r="J3014">
        <v>32356</v>
      </c>
      <c r="K3014">
        <v>1272109</v>
      </c>
      <c r="L3014">
        <v>0.56000000000000005</v>
      </c>
      <c r="M3014">
        <v>7.2999999999999995E-2</v>
      </c>
    </row>
    <row r="3015" spans="1:13" x14ac:dyDescent="0.2">
      <c r="A3015" t="s">
        <v>373</v>
      </c>
      <c r="B3015" t="s">
        <v>14</v>
      </c>
      <c r="C3015">
        <v>1</v>
      </c>
      <c r="D3015">
        <v>4.1909999999999998</v>
      </c>
      <c r="E3015">
        <f t="shared" si="47"/>
        <v>4.1900000000000004</v>
      </c>
      <c r="F3015">
        <v>5</v>
      </c>
      <c r="G3015">
        <v>33</v>
      </c>
      <c r="H3015">
        <v>90</v>
      </c>
      <c r="I3015" t="s">
        <v>77</v>
      </c>
      <c r="J3015">
        <v>127323</v>
      </c>
      <c r="K3015">
        <v>235922</v>
      </c>
      <c r="L3015">
        <v>0.69</v>
      </c>
      <c r="M3015">
        <v>0.11</v>
      </c>
    </row>
    <row r="3016" spans="1:13" x14ac:dyDescent="0.2">
      <c r="A3016" t="s">
        <v>373</v>
      </c>
      <c r="B3016" t="s">
        <v>16</v>
      </c>
      <c r="C3016">
        <v>2</v>
      </c>
      <c r="D3016">
        <v>4.7430000000000003</v>
      </c>
      <c r="E3016">
        <f t="shared" si="47"/>
        <v>4.74</v>
      </c>
      <c r="F3016">
        <v>193</v>
      </c>
      <c r="G3016">
        <v>208</v>
      </c>
      <c r="H3016">
        <v>245</v>
      </c>
      <c r="I3016" t="s">
        <v>188</v>
      </c>
      <c r="J3016">
        <v>39823</v>
      </c>
      <c r="K3016">
        <v>1141353</v>
      </c>
      <c r="L3016">
        <v>3.36</v>
      </c>
      <c r="M3016">
        <v>0.53100000000000003</v>
      </c>
    </row>
    <row r="3017" spans="1:13" x14ac:dyDescent="0.2">
      <c r="A3017" t="s">
        <v>373</v>
      </c>
      <c r="B3017" t="s">
        <v>18</v>
      </c>
      <c r="C3017">
        <v>3</v>
      </c>
      <c r="D3017">
        <v>5.0170000000000003</v>
      </c>
      <c r="E3017">
        <f t="shared" si="47"/>
        <v>5.0199999999999996</v>
      </c>
      <c r="F3017">
        <v>268</v>
      </c>
      <c r="G3017">
        <v>294</v>
      </c>
      <c r="H3017">
        <v>374</v>
      </c>
      <c r="I3017" t="s">
        <v>97</v>
      </c>
      <c r="J3017">
        <v>167268</v>
      </c>
      <c r="K3017">
        <v>8059173</v>
      </c>
      <c r="L3017">
        <v>23.72</v>
      </c>
      <c r="M3017">
        <v>3.7509999999999999</v>
      </c>
    </row>
    <row r="3018" spans="1:13" x14ac:dyDescent="0.2">
      <c r="A3018" t="s">
        <v>373</v>
      </c>
      <c r="B3018" t="s">
        <v>20</v>
      </c>
      <c r="C3018">
        <v>4</v>
      </c>
      <c r="D3018">
        <v>6.3410000000000002</v>
      </c>
      <c r="E3018">
        <f t="shared" si="47"/>
        <v>6.34</v>
      </c>
      <c r="F3018">
        <v>705</v>
      </c>
      <c r="G3018">
        <v>713</v>
      </c>
      <c r="H3018">
        <v>736</v>
      </c>
      <c r="I3018" t="s">
        <v>168</v>
      </c>
      <c r="J3018">
        <v>27861</v>
      </c>
      <c r="K3018">
        <v>917971</v>
      </c>
      <c r="L3018">
        <v>2.7</v>
      </c>
      <c r="M3018">
        <v>0.42699999999999999</v>
      </c>
    </row>
    <row r="3019" spans="1:13" x14ac:dyDescent="0.2">
      <c r="A3019" t="s">
        <v>373</v>
      </c>
      <c r="B3019" t="s">
        <v>22</v>
      </c>
      <c r="C3019">
        <v>5</v>
      </c>
      <c r="D3019">
        <v>8.4849999999999994</v>
      </c>
      <c r="E3019">
        <f t="shared" si="47"/>
        <v>8.49</v>
      </c>
      <c r="F3019">
        <v>1355</v>
      </c>
      <c r="G3019">
        <v>1391</v>
      </c>
      <c r="H3019">
        <v>1419</v>
      </c>
      <c r="I3019" t="s">
        <v>129</v>
      </c>
      <c r="J3019">
        <v>51683</v>
      </c>
      <c r="K3019">
        <v>2508927</v>
      </c>
      <c r="L3019">
        <v>7.38</v>
      </c>
      <c r="M3019">
        <v>1.1679999999999999</v>
      </c>
    </row>
    <row r="3020" spans="1:13" x14ac:dyDescent="0.2">
      <c r="A3020" t="s">
        <v>373</v>
      </c>
      <c r="B3020" t="s">
        <v>24</v>
      </c>
      <c r="C3020">
        <v>6</v>
      </c>
      <c r="D3020">
        <v>8.6280000000000001</v>
      </c>
      <c r="E3020">
        <f t="shared" si="47"/>
        <v>8.6300000000000008</v>
      </c>
      <c r="F3020">
        <v>1419</v>
      </c>
      <c r="G3020">
        <v>1436</v>
      </c>
      <c r="H3020">
        <v>1519</v>
      </c>
      <c r="I3020" t="s">
        <v>51</v>
      </c>
      <c r="J3020">
        <v>297340</v>
      </c>
      <c r="K3020">
        <v>17704584</v>
      </c>
      <c r="L3020">
        <v>52.1</v>
      </c>
      <c r="M3020">
        <v>8.24</v>
      </c>
    </row>
    <row r="3021" spans="1:13" x14ac:dyDescent="0.2">
      <c r="A3021" t="s">
        <v>373</v>
      </c>
      <c r="B3021" t="s">
        <v>26</v>
      </c>
      <c r="C3021">
        <v>7</v>
      </c>
      <c r="D3021">
        <v>8.9749999999999996</v>
      </c>
      <c r="E3021">
        <f t="shared" si="47"/>
        <v>8.98</v>
      </c>
      <c r="F3021">
        <v>1519</v>
      </c>
      <c r="G3021">
        <v>1546</v>
      </c>
      <c r="H3021">
        <v>1603</v>
      </c>
      <c r="I3021" t="s">
        <v>31</v>
      </c>
      <c r="J3021">
        <v>53125</v>
      </c>
      <c r="K3021">
        <v>4007054</v>
      </c>
      <c r="L3021">
        <v>11.79</v>
      </c>
      <c r="M3021">
        <v>1.865</v>
      </c>
    </row>
    <row r="3022" spans="1:13" x14ac:dyDescent="0.2">
      <c r="A3022" t="s">
        <v>373</v>
      </c>
      <c r="B3022" t="s">
        <v>27</v>
      </c>
      <c r="C3022">
        <v>8</v>
      </c>
      <c r="D3022">
        <v>9.3960000000000008</v>
      </c>
      <c r="E3022">
        <f t="shared" si="47"/>
        <v>9.4</v>
      </c>
      <c r="F3022">
        <v>1640</v>
      </c>
      <c r="G3022">
        <v>1679</v>
      </c>
      <c r="H3022">
        <v>1710</v>
      </c>
      <c r="I3022" t="s">
        <v>184</v>
      </c>
      <c r="J3022">
        <v>76911</v>
      </c>
      <c r="K3022">
        <v>3214656</v>
      </c>
      <c r="L3022">
        <v>9.4600000000000009</v>
      </c>
      <c r="M3022">
        <v>1.496</v>
      </c>
    </row>
    <row r="3023" spans="1:13" x14ac:dyDescent="0.2">
      <c r="A3023" t="s">
        <v>373</v>
      </c>
      <c r="B3023" t="s">
        <v>28</v>
      </c>
      <c r="C3023">
        <v>9</v>
      </c>
      <c r="D3023">
        <v>9.5370000000000008</v>
      </c>
      <c r="E3023">
        <f t="shared" si="47"/>
        <v>9.5399999999999991</v>
      </c>
      <c r="F3023">
        <v>1710</v>
      </c>
      <c r="G3023">
        <v>1723</v>
      </c>
      <c r="H3023">
        <v>1803</v>
      </c>
      <c r="I3023" t="s">
        <v>23</v>
      </c>
      <c r="J3023">
        <v>729269</v>
      </c>
      <c r="K3023">
        <v>33982965</v>
      </c>
      <c r="L3023">
        <v>100</v>
      </c>
      <c r="M3023">
        <v>15.816000000000001</v>
      </c>
    </row>
    <row r="3024" spans="1:13" x14ac:dyDescent="0.2">
      <c r="A3024" t="s">
        <v>373</v>
      </c>
      <c r="B3024" t="s">
        <v>30</v>
      </c>
      <c r="C3024">
        <v>10</v>
      </c>
      <c r="D3024">
        <v>10.210000000000001</v>
      </c>
      <c r="E3024">
        <f t="shared" si="47"/>
        <v>10.210000000000001</v>
      </c>
      <c r="F3024">
        <v>1916</v>
      </c>
      <c r="G3024">
        <v>1937</v>
      </c>
      <c r="H3024">
        <v>1982</v>
      </c>
      <c r="I3024" t="s">
        <v>29</v>
      </c>
      <c r="J3024">
        <v>34851</v>
      </c>
      <c r="K3024">
        <v>1723975</v>
      </c>
      <c r="L3024">
        <v>5.07</v>
      </c>
      <c r="M3024">
        <v>0.80200000000000005</v>
      </c>
    </row>
    <row r="3025" spans="1:13" x14ac:dyDescent="0.2">
      <c r="A3025" t="s">
        <v>373</v>
      </c>
      <c r="B3025" t="s">
        <v>32</v>
      </c>
      <c r="C3025">
        <v>11</v>
      </c>
      <c r="D3025">
        <v>12.407999999999999</v>
      </c>
      <c r="E3025">
        <f t="shared" si="47"/>
        <v>12.41</v>
      </c>
      <c r="F3025">
        <v>2581</v>
      </c>
      <c r="G3025">
        <v>2631</v>
      </c>
      <c r="H3025">
        <v>2663</v>
      </c>
      <c r="I3025" t="s">
        <v>19</v>
      </c>
      <c r="J3025">
        <v>89258</v>
      </c>
      <c r="K3025">
        <v>4219610</v>
      </c>
      <c r="L3025">
        <v>12.42</v>
      </c>
      <c r="M3025">
        <v>1.964</v>
      </c>
    </row>
    <row r="3026" spans="1:13" x14ac:dyDescent="0.2">
      <c r="A3026" t="s">
        <v>373</v>
      </c>
      <c r="B3026" t="s">
        <v>33</v>
      </c>
      <c r="C3026">
        <v>12</v>
      </c>
      <c r="D3026">
        <v>12.555</v>
      </c>
      <c r="E3026">
        <f t="shared" si="47"/>
        <v>12.56</v>
      </c>
      <c r="F3026">
        <v>2663</v>
      </c>
      <c r="G3026">
        <v>2678</v>
      </c>
      <c r="H3026">
        <v>2751</v>
      </c>
      <c r="I3026" t="s">
        <v>34</v>
      </c>
      <c r="J3026">
        <v>176376</v>
      </c>
      <c r="K3026">
        <v>9837594</v>
      </c>
      <c r="L3026">
        <v>28.95</v>
      </c>
      <c r="M3026">
        <v>4.5789999999999997</v>
      </c>
    </row>
    <row r="3027" spans="1:13" x14ac:dyDescent="0.2">
      <c r="A3027" t="s">
        <v>373</v>
      </c>
      <c r="B3027" t="s">
        <v>35</v>
      </c>
      <c r="C3027">
        <v>13</v>
      </c>
      <c r="D3027">
        <v>12.843999999999999</v>
      </c>
      <c r="E3027">
        <f t="shared" si="47"/>
        <v>12.84</v>
      </c>
      <c r="F3027">
        <v>2751</v>
      </c>
      <c r="G3027">
        <v>2770</v>
      </c>
      <c r="H3027">
        <v>2779</v>
      </c>
      <c r="I3027" t="s">
        <v>34</v>
      </c>
      <c r="J3027">
        <v>37203</v>
      </c>
      <c r="K3027">
        <v>1235117</v>
      </c>
      <c r="L3027">
        <v>3.63</v>
      </c>
      <c r="M3027">
        <v>0.57499999999999996</v>
      </c>
    </row>
    <row r="3028" spans="1:13" x14ac:dyDescent="0.2">
      <c r="A3028" t="s">
        <v>373</v>
      </c>
      <c r="B3028" t="s">
        <v>36</v>
      </c>
      <c r="C3028">
        <v>14</v>
      </c>
      <c r="D3028">
        <v>12.923999999999999</v>
      </c>
      <c r="E3028">
        <f t="shared" si="47"/>
        <v>12.92</v>
      </c>
      <c r="F3028">
        <v>2779</v>
      </c>
      <c r="G3028">
        <v>2795</v>
      </c>
      <c r="H3028">
        <v>2881</v>
      </c>
      <c r="I3028" t="s">
        <v>73</v>
      </c>
      <c r="J3028">
        <v>111935</v>
      </c>
      <c r="K3028">
        <v>6518526</v>
      </c>
      <c r="L3028">
        <v>19.18</v>
      </c>
      <c r="M3028">
        <v>3.0339999999999998</v>
      </c>
    </row>
    <row r="3029" spans="1:13" x14ac:dyDescent="0.2">
      <c r="A3029" t="s">
        <v>373</v>
      </c>
      <c r="B3029" t="s">
        <v>38</v>
      </c>
      <c r="C3029">
        <v>15</v>
      </c>
      <c r="D3029">
        <v>14.247999999999999</v>
      </c>
      <c r="E3029">
        <f t="shared" si="47"/>
        <v>14.25</v>
      </c>
      <c r="F3029">
        <v>3180</v>
      </c>
      <c r="G3029">
        <v>3213</v>
      </c>
      <c r="H3029">
        <v>3245</v>
      </c>
      <c r="I3029" t="s">
        <v>55</v>
      </c>
      <c r="J3029">
        <v>35224</v>
      </c>
      <c r="K3029">
        <v>1109682</v>
      </c>
      <c r="L3029">
        <v>3.27</v>
      </c>
      <c r="M3029">
        <v>0.51600000000000001</v>
      </c>
    </row>
    <row r="3030" spans="1:13" x14ac:dyDescent="0.2">
      <c r="A3030" t="s">
        <v>373</v>
      </c>
      <c r="B3030" t="s">
        <v>40</v>
      </c>
      <c r="C3030">
        <v>16</v>
      </c>
      <c r="D3030">
        <v>15.045999999999999</v>
      </c>
      <c r="E3030">
        <f t="shared" si="47"/>
        <v>15.05</v>
      </c>
      <c r="F3030">
        <v>3394</v>
      </c>
      <c r="G3030">
        <v>3466</v>
      </c>
      <c r="H3030">
        <v>3503</v>
      </c>
      <c r="I3030" t="s">
        <v>17</v>
      </c>
      <c r="J3030">
        <v>33690</v>
      </c>
      <c r="K3030">
        <v>1883843</v>
      </c>
      <c r="L3030">
        <v>5.54</v>
      </c>
      <c r="M3030">
        <v>0.877</v>
      </c>
    </row>
    <row r="3031" spans="1:13" x14ac:dyDescent="0.2">
      <c r="A3031" t="s">
        <v>373</v>
      </c>
      <c r="B3031" t="s">
        <v>42</v>
      </c>
      <c r="C3031">
        <v>17</v>
      </c>
      <c r="D3031">
        <v>15.211</v>
      </c>
      <c r="E3031">
        <f t="shared" si="47"/>
        <v>15.21</v>
      </c>
      <c r="F3031">
        <v>3503</v>
      </c>
      <c r="G3031">
        <v>3518</v>
      </c>
      <c r="H3031">
        <v>3619</v>
      </c>
      <c r="I3031" t="s">
        <v>60</v>
      </c>
      <c r="J3031">
        <v>249314</v>
      </c>
      <c r="K3031">
        <v>17664902</v>
      </c>
      <c r="L3031">
        <v>51.98</v>
      </c>
      <c r="M3031">
        <v>8.2219999999999995</v>
      </c>
    </row>
    <row r="3032" spans="1:13" x14ac:dyDescent="0.2">
      <c r="A3032" t="s">
        <v>373</v>
      </c>
      <c r="B3032" t="s">
        <v>43</v>
      </c>
      <c r="C3032">
        <v>18</v>
      </c>
      <c r="D3032">
        <v>15.58</v>
      </c>
      <c r="E3032">
        <f t="shared" si="47"/>
        <v>15.58</v>
      </c>
      <c r="F3032">
        <v>3619</v>
      </c>
      <c r="G3032">
        <v>3635</v>
      </c>
      <c r="H3032">
        <v>3686</v>
      </c>
      <c r="I3032" t="s">
        <v>60</v>
      </c>
      <c r="J3032">
        <v>105786</v>
      </c>
      <c r="K3032">
        <v>5703508</v>
      </c>
      <c r="L3032">
        <v>16.78</v>
      </c>
      <c r="M3032">
        <v>2.6549999999999998</v>
      </c>
    </row>
    <row r="3033" spans="1:13" x14ac:dyDescent="0.2">
      <c r="A3033" t="s">
        <v>373</v>
      </c>
      <c r="B3033" t="s">
        <v>45</v>
      </c>
      <c r="C3033">
        <v>19</v>
      </c>
      <c r="D3033">
        <v>15.803000000000001</v>
      </c>
      <c r="E3033">
        <f t="shared" si="47"/>
        <v>15.8</v>
      </c>
      <c r="F3033">
        <v>3686</v>
      </c>
      <c r="G3033">
        <v>3705</v>
      </c>
      <c r="H3033">
        <v>3766</v>
      </c>
      <c r="I3033" t="s">
        <v>132</v>
      </c>
      <c r="J3033">
        <v>35771</v>
      </c>
      <c r="K3033">
        <v>2354326</v>
      </c>
      <c r="L3033">
        <v>6.93</v>
      </c>
      <c r="M3033">
        <v>1.0960000000000001</v>
      </c>
    </row>
    <row r="3034" spans="1:13" x14ac:dyDescent="0.2">
      <c r="A3034" t="s">
        <v>373</v>
      </c>
      <c r="B3034" t="s">
        <v>47</v>
      </c>
      <c r="C3034">
        <v>20</v>
      </c>
      <c r="D3034">
        <v>16.085000000000001</v>
      </c>
      <c r="E3034">
        <f t="shared" si="47"/>
        <v>16.09</v>
      </c>
      <c r="F3034">
        <v>3768</v>
      </c>
      <c r="G3034">
        <v>3795</v>
      </c>
      <c r="H3034">
        <v>3822</v>
      </c>
      <c r="I3034" t="s">
        <v>55</v>
      </c>
      <c r="J3034">
        <v>32060</v>
      </c>
      <c r="K3034">
        <v>1510852</v>
      </c>
      <c r="L3034">
        <v>4.45</v>
      </c>
      <c r="M3034">
        <v>0.70299999999999996</v>
      </c>
    </row>
    <row r="3035" spans="1:13" x14ac:dyDescent="0.2">
      <c r="A3035" t="s">
        <v>373</v>
      </c>
      <c r="B3035" t="s">
        <v>49</v>
      </c>
      <c r="C3035">
        <v>21</v>
      </c>
      <c r="D3035">
        <v>16.46</v>
      </c>
      <c r="E3035">
        <f t="shared" si="47"/>
        <v>16.46</v>
      </c>
      <c r="F3035">
        <v>3899</v>
      </c>
      <c r="G3035">
        <v>3913</v>
      </c>
      <c r="H3035">
        <v>3972</v>
      </c>
      <c r="I3035" t="s">
        <v>192</v>
      </c>
      <c r="J3035">
        <v>38687</v>
      </c>
      <c r="K3035">
        <v>1922837</v>
      </c>
      <c r="L3035">
        <v>5.66</v>
      </c>
      <c r="M3035">
        <v>0.89500000000000002</v>
      </c>
    </row>
    <row r="3036" spans="1:13" x14ac:dyDescent="0.2">
      <c r="A3036" t="s">
        <v>373</v>
      </c>
      <c r="B3036" t="s">
        <v>50</v>
      </c>
      <c r="C3036">
        <v>22</v>
      </c>
      <c r="D3036">
        <v>18.518999999999998</v>
      </c>
      <c r="E3036">
        <f t="shared" si="47"/>
        <v>18.52</v>
      </c>
      <c r="F3036">
        <v>4516</v>
      </c>
      <c r="G3036">
        <v>4564</v>
      </c>
      <c r="H3036">
        <v>4677</v>
      </c>
      <c r="I3036" t="s">
        <v>67</v>
      </c>
      <c r="J3036">
        <v>902681</v>
      </c>
      <c r="K3036">
        <v>32129405</v>
      </c>
      <c r="L3036">
        <v>94.55</v>
      </c>
      <c r="M3036">
        <v>14.954000000000001</v>
      </c>
    </row>
    <row r="3037" spans="1:13" x14ac:dyDescent="0.2">
      <c r="A3037" t="s">
        <v>373</v>
      </c>
      <c r="B3037" t="s">
        <v>52</v>
      </c>
      <c r="C3037">
        <v>23</v>
      </c>
      <c r="D3037">
        <v>19.305</v>
      </c>
      <c r="E3037">
        <f t="shared" si="47"/>
        <v>19.309999999999999</v>
      </c>
      <c r="F3037">
        <v>4791</v>
      </c>
      <c r="G3037">
        <v>4813</v>
      </c>
      <c r="H3037">
        <v>4845</v>
      </c>
      <c r="I3037" t="s">
        <v>192</v>
      </c>
      <c r="J3037">
        <v>40615</v>
      </c>
      <c r="K3037">
        <v>1227204</v>
      </c>
      <c r="L3037">
        <v>3.61</v>
      </c>
      <c r="M3037">
        <v>0.57099999999999995</v>
      </c>
    </row>
    <row r="3038" spans="1:13" x14ac:dyDescent="0.2">
      <c r="A3038" t="s">
        <v>373</v>
      </c>
      <c r="B3038" t="s">
        <v>54</v>
      </c>
      <c r="C3038">
        <v>24</v>
      </c>
      <c r="D3038">
        <v>19.559999999999999</v>
      </c>
      <c r="E3038">
        <f t="shared" si="47"/>
        <v>19.559999999999999</v>
      </c>
      <c r="F3038">
        <v>4861</v>
      </c>
      <c r="G3038">
        <v>4894</v>
      </c>
      <c r="H3038">
        <v>4945</v>
      </c>
      <c r="I3038" t="s">
        <v>29</v>
      </c>
      <c r="J3038">
        <v>141163</v>
      </c>
      <c r="K3038">
        <v>4260192</v>
      </c>
      <c r="L3038">
        <v>12.54</v>
      </c>
      <c r="M3038">
        <v>1.9830000000000001</v>
      </c>
    </row>
    <row r="3039" spans="1:13" x14ac:dyDescent="0.2">
      <c r="A3039" t="s">
        <v>373</v>
      </c>
      <c r="B3039" t="s">
        <v>56</v>
      </c>
      <c r="C3039">
        <v>25</v>
      </c>
      <c r="D3039">
        <v>20.052</v>
      </c>
      <c r="E3039">
        <f t="shared" si="47"/>
        <v>20.05</v>
      </c>
      <c r="F3039">
        <v>5015</v>
      </c>
      <c r="G3039">
        <v>5049</v>
      </c>
      <c r="H3039">
        <v>5090</v>
      </c>
      <c r="I3039" t="s">
        <v>97</v>
      </c>
      <c r="J3039">
        <v>51915</v>
      </c>
      <c r="K3039">
        <v>1886743</v>
      </c>
      <c r="L3039">
        <v>5.55</v>
      </c>
      <c r="M3039">
        <v>0.878</v>
      </c>
    </row>
    <row r="3040" spans="1:13" x14ac:dyDescent="0.2">
      <c r="A3040" t="s">
        <v>373</v>
      </c>
      <c r="B3040" t="s">
        <v>57</v>
      </c>
      <c r="C3040">
        <v>26</v>
      </c>
      <c r="D3040">
        <v>21.324000000000002</v>
      </c>
      <c r="E3040">
        <f t="shared" si="47"/>
        <v>21.32</v>
      </c>
      <c r="F3040">
        <v>5376</v>
      </c>
      <c r="G3040">
        <v>5451</v>
      </c>
      <c r="H3040">
        <v>5507</v>
      </c>
      <c r="I3040" t="s">
        <v>46</v>
      </c>
      <c r="J3040">
        <v>116052</v>
      </c>
      <c r="K3040">
        <v>4160391</v>
      </c>
      <c r="L3040">
        <v>12.24</v>
      </c>
      <c r="M3040">
        <v>1.9359999999999999</v>
      </c>
    </row>
    <row r="3041" spans="1:13" x14ac:dyDescent="0.2">
      <c r="A3041" t="s">
        <v>373</v>
      </c>
      <c r="B3041" t="s">
        <v>59</v>
      </c>
      <c r="C3041">
        <v>27</v>
      </c>
      <c r="D3041">
        <v>25.279</v>
      </c>
      <c r="E3041">
        <f t="shared" si="47"/>
        <v>25.28</v>
      </c>
      <c r="F3041">
        <v>6649</v>
      </c>
      <c r="G3041">
        <v>6702</v>
      </c>
      <c r="H3041">
        <v>6743</v>
      </c>
      <c r="I3041" t="s">
        <v>46</v>
      </c>
      <c r="J3041">
        <v>48505</v>
      </c>
      <c r="K3041">
        <v>1839296</v>
      </c>
      <c r="L3041">
        <v>5.41</v>
      </c>
      <c r="M3041">
        <v>0.85599999999999998</v>
      </c>
    </row>
    <row r="3042" spans="1:13" x14ac:dyDescent="0.2">
      <c r="A3042" t="s">
        <v>373</v>
      </c>
      <c r="B3042" t="s">
        <v>61</v>
      </c>
      <c r="C3042">
        <v>28</v>
      </c>
      <c r="D3042">
        <v>30.977</v>
      </c>
      <c r="E3042">
        <f t="shared" si="47"/>
        <v>30.98</v>
      </c>
      <c r="F3042">
        <v>8471</v>
      </c>
      <c r="G3042">
        <v>8504</v>
      </c>
      <c r="H3042">
        <v>8526</v>
      </c>
      <c r="I3042" t="s">
        <v>157</v>
      </c>
      <c r="J3042">
        <v>25819</v>
      </c>
      <c r="K3042">
        <v>906666</v>
      </c>
      <c r="L3042">
        <v>2.67</v>
      </c>
      <c r="M3042">
        <v>0.42199999999999999</v>
      </c>
    </row>
    <row r="3043" spans="1:13" x14ac:dyDescent="0.2">
      <c r="A3043" t="s">
        <v>373</v>
      </c>
      <c r="B3043" t="s">
        <v>62</v>
      </c>
      <c r="C3043">
        <v>29</v>
      </c>
      <c r="D3043">
        <v>33.14</v>
      </c>
      <c r="E3043">
        <f t="shared" si="47"/>
        <v>33.14</v>
      </c>
      <c r="F3043">
        <v>9089</v>
      </c>
      <c r="G3043">
        <v>9188</v>
      </c>
      <c r="H3043">
        <v>9219</v>
      </c>
      <c r="I3043" t="s">
        <v>17</v>
      </c>
      <c r="J3043">
        <v>32155</v>
      </c>
      <c r="K3043">
        <v>2593574</v>
      </c>
      <c r="L3043">
        <v>7.63</v>
      </c>
      <c r="M3043">
        <v>1.2070000000000001</v>
      </c>
    </row>
    <row r="3044" spans="1:13" x14ac:dyDescent="0.2">
      <c r="A3044" t="s">
        <v>373</v>
      </c>
      <c r="B3044" t="s">
        <v>63</v>
      </c>
      <c r="C3044">
        <v>30</v>
      </c>
      <c r="D3044">
        <v>34.213000000000001</v>
      </c>
      <c r="E3044">
        <f t="shared" si="47"/>
        <v>34.21</v>
      </c>
      <c r="F3044">
        <v>9502</v>
      </c>
      <c r="G3044">
        <v>9528</v>
      </c>
      <c r="H3044">
        <v>9584</v>
      </c>
      <c r="I3044" t="s">
        <v>23</v>
      </c>
      <c r="J3044">
        <v>721464</v>
      </c>
      <c r="K3044">
        <v>19194244</v>
      </c>
      <c r="L3044">
        <v>56.48</v>
      </c>
      <c r="M3044">
        <v>8.9329999999999998</v>
      </c>
    </row>
    <row r="3045" spans="1:13" x14ac:dyDescent="0.2">
      <c r="A3045" t="s">
        <v>373</v>
      </c>
      <c r="B3045" t="s">
        <v>65</v>
      </c>
      <c r="C3045">
        <v>31</v>
      </c>
      <c r="D3045">
        <v>34.948</v>
      </c>
      <c r="E3045">
        <f t="shared" si="47"/>
        <v>34.950000000000003</v>
      </c>
      <c r="F3045">
        <v>9748</v>
      </c>
      <c r="G3045">
        <v>9760</v>
      </c>
      <c r="H3045">
        <v>9791</v>
      </c>
      <c r="I3045" t="s">
        <v>138</v>
      </c>
      <c r="J3045">
        <v>35400</v>
      </c>
      <c r="K3045">
        <v>1421335</v>
      </c>
      <c r="L3045">
        <v>4.18</v>
      </c>
      <c r="M3045">
        <v>0.66200000000000003</v>
      </c>
    </row>
    <row r="3046" spans="1:13" x14ac:dyDescent="0.2">
      <c r="A3046" t="s">
        <v>373</v>
      </c>
      <c r="B3046" t="s">
        <v>66</v>
      </c>
      <c r="C3046">
        <v>32</v>
      </c>
      <c r="D3046">
        <v>36.167000000000002</v>
      </c>
      <c r="E3046">
        <f t="shared" si="47"/>
        <v>36.17</v>
      </c>
      <c r="F3046">
        <v>10105</v>
      </c>
      <c r="G3046">
        <v>10145</v>
      </c>
      <c r="H3046">
        <v>10182</v>
      </c>
      <c r="I3046" t="s">
        <v>138</v>
      </c>
      <c r="J3046">
        <v>43910</v>
      </c>
      <c r="K3046">
        <v>1751503</v>
      </c>
      <c r="L3046">
        <v>5.15</v>
      </c>
      <c r="M3046">
        <v>0.81499999999999995</v>
      </c>
    </row>
    <row r="3047" spans="1:13" x14ac:dyDescent="0.2">
      <c r="A3047" t="s">
        <v>373</v>
      </c>
      <c r="B3047" t="s">
        <v>68</v>
      </c>
      <c r="C3047">
        <v>33</v>
      </c>
      <c r="D3047">
        <v>36.542000000000002</v>
      </c>
      <c r="E3047">
        <f t="shared" si="47"/>
        <v>36.54</v>
      </c>
      <c r="F3047">
        <v>10185</v>
      </c>
      <c r="G3047">
        <v>10264</v>
      </c>
      <c r="H3047">
        <v>10270</v>
      </c>
      <c r="I3047" t="s">
        <v>17</v>
      </c>
      <c r="J3047">
        <v>17218</v>
      </c>
      <c r="K3047">
        <v>304787</v>
      </c>
      <c r="L3047">
        <v>0.9</v>
      </c>
      <c r="M3047">
        <v>0.14199999999999999</v>
      </c>
    </row>
    <row r="3048" spans="1:13" x14ac:dyDescent="0.2">
      <c r="A3048" t="s">
        <v>373</v>
      </c>
      <c r="B3048" t="s">
        <v>69</v>
      </c>
      <c r="C3048">
        <v>34</v>
      </c>
      <c r="D3048">
        <v>36.598999999999997</v>
      </c>
      <c r="E3048">
        <f t="shared" si="47"/>
        <v>36.6</v>
      </c>
      <c r="F3048">
        <v>10270</v>
      </c>
      <c r="G3048">
        <v>10282</v>
      </c>
      <c r="H3048">
        <v>10313</v>
      </c>
      <c r="I3048" t="s">
        <v>138</v>
      </c>
      <c r="J3048">
        <v>30165</v>
      </c>
      <c r="K3048">
        <v>1048980</v>
      </c>
      <c r="L3048">
        <v>3.09</v>
      </c>
      <c r="M3048">
        <v>0.48799999999999999</v>
      </c>
    </row>
    <row r="3049" spans="1:13" x14ac:dyDescent="0.2">
      <c r="A3049" t="s">
        <v>373</v>
      </c>
      <c r="B3049" t="s">
        <v>70</v>
      </c>
      <c r="C3049">
        <v>35</v>
      </c>
      <c r="D3049">
        <v>37.296999999999997</v>
      </c>
      <c r="E3049">
        <f t="shared" si="47"/>
        <v>37.299999999999997</v>
      </c>
      <c r="F3049">
        <v>10459</v>
      </c>
      <c r="G3049">
        <v>10503</v>
      </c>
      <c r="H3049">
        <v>10524</v>
      </c>
      <c r="I3049" t="s">
        <v>25</v>
      </c>
      <c r="J3049">
        <v>38555</v>
      </c>
      <c r="K3049">
        <v>1546513</v>
      </c>
      <c r="L3049">
        <v>4.55</v>
      </c>
      <c r="M3049">
        <v>0.72</v>
      </c>
    </row>
    <row r="3050" spans="1:13" x14ac:dyDescent="0.2">
      <c r="A3050" t="s">
        <v>373</v>
      </c>
      <c r="B3050" t="s">
        <v>71</v>
      </c>
      <c r="C3050">
        <v>36</v>
      </c>
      <c r="D3050">
        <v>37.692</v>
      </c>
      <c r="E3050">
        <f t="shared" si="47"/>
        <v>37.69</v>
      </c>
      <c r="F3050">
        <v>10605</v>
      </c>
      <c r="G3050">
        <v>10628</v>
      </c>
      <c r="H3050">
        <v>10651</v>
      </c>
      <c r="I3050" t="s">
        <v>23</v>
      </c>
      <c r="J3050">
        <v>35746</v>
      </c>
      <c r="K3050">
        <v>2135408</v>
      </c>
      <c r="L3050">
        <v>6.28</v>
      </c>
      <c r="M3050">
        <v>0.99399999999999999</v>
      </c>
    </row>
    <row r="3051" spans="1:13" x14ac:dyDescent="0.2">
      <c r="A3051" t="s">
        <v>373</v>
      </c>
      <c r="B3051" t="s">
        <v>72</v>
      </c>
      <c r="C3051">
        <v>37</v>
      </c>
      <c r="D3051">
        <v>37.808</v>
      </c>
      <c r="E3051">
        <f t="shared" si="47"/>
        <v>37.81</v>
      </c>
      <c r="F3051">
        <v>10651</v>
      </c>
      <c r="G3051">
        <v>10664</v>
      </c>
      <c r="H3051">
        <v>10692</v>
      </c>
      <c r="I3051" t="s">
        <v>41</v>
      </c>
      <c r="J3051">
        <v>23799</v>
      </c>
      <c r="K3051">
        <v>1182410</v>
      </c>
      <c r="L3051">
        <v>3.48</v>
      </c>
      <c r="M3051">
        <v>0.55000000000000004</v>
      </c>
    </row>
    <row r="3052" spans="1:13" x14ac:dyDescent="0.2">
      <c r="A3052" t="s">
        <v>373</v>
      </c>
      <c r="B3052" t="s">
        <v>74</v>
      </c>
      <c r="C3052">
        <v>38</v>
      </c>
      <c r="D3052">
        <v>37.993000000000002</v>
      </c>
      <c r="E3052">
        <f t="shared" si="47"/>
        <v>37.99</v>
      </c>
      <c r="F3052">
        <v>10695</v>
      </c>
      <c r="G3052">
        <v>10723</v>
      </c>
      <c r="H3052">
        <v>10777</v>
      </c>
      <c r="I3052" t="s">
        <v>67</v>
      </c>
      <c r="J3052">
        <v>294338</v>
      </c>
      <c r="K3052">
        <v>9815613</v>
      </c>
      <c r="L3052">
        <v>28.88</v>
      </c>
      <c r="M3052">
        <v>4.5679999999999996</v>
      </c>
    </row>
    <row r="3053" spans="1:13" x14ac:dyDescent="0.2">
      <c r="A3053" t="s">
        <v>374</v>
      </c>
      <c r="B3053" t="s">
        <v>14</v>
      </c>
      <c r="C3053">
        <v>1</v>
      </c>
      <c r="D3053">
        <v>4.1680000000000001</v>
      </c>
      <c r="E3053">
        <f t="shared" si="47"/>
        <v>4.17</v>
      </c>
      <c r="F3053">
        <v>5</v>
      </c>
      <c r="G3053">
        <v>26</v>
      </c>
      <c r="H3053">
        <v>73</v>
      </c>
      <c r="I3053" t="s">
        <v>15</v>
      </c>
      <c r="J3053">
        <v>42928</v>
      </c>
      <c r="K3053">
        <v>-400703</v>
      </c>
      <c r="L3053">
        <v>-1.1499999999999999</v>
      </c>
      <c r="M3053">
        <v>-0.15</v>
      </c>
    </row>
    <row r="3054" spans="1:13" x14ac:dyDescent="0.2">
      <c r="A3054" t="s">
        <v>374</v>
      </c>
      <c r="B3054" t="s">
        <v>16</v>
      </c>
      <c r="C3054">
        <v>2</v>
      </c>
      <c r="D3054">
        <v>4.7229999999999999</v>
      </c>
      <c r="E3054">
        <f t="shared" si="47"/>
        <v>4.72</v>
      </c>
      <c r="F3054">
        <v>179</v>
      </c>
      <c r="G3054">
        <v>201</v>
      </c>
      <c r="H3054">
        <v>267</v>
      </c>
      <c r="I3054" t="s">
        <v>46</v>
      </c>
      <c r="J3054">
        <v>79027</v>
      </c>
      <c r="K3054">
        <v>2496350</v>
      </c>
      <c r="L3054">
        <v>7.18</v>
      </c>
      <c r="M3054">
        <v>0.93500000000000005</v>
      </c>
    </row>
    <row r="3055" spans="1:13" x14ac:dyDescent="0.2">
      <c r="A3055" t="s">
        <v>374</v>
      </c>
      <c r="B3055" t="s">
        <v>18</v>
      </c>
      <c r="C3055">
        <v>3</v>
      </c>
      <c r="D3055">
        <v>5.008</v>
      </c>
      <c r="E3055">
        <f t="shared" si="47"/>
        <v>5.01</v>
      </c>
      <c r="F3055">
        <v>269</v>
      </c>
      <c r="G3055">
        <v>291</v>
      </c>
      <c r="H3055">
        <v>343</v>
      </c>
      <c r="I3055" t="s">
        <v>184</v>
      </c>
      <c r="J3055">
        <v>119654</v>
      </c>
      <c r="K3055">
        <v>5067615</v>
      </c>
      <c r="L3055">
        <v>14.58</v>
      </c>
      <c r="M3055">
        <v>1.899</v>
      </c>
    </row>
    <row r="3056" spans="1:13" x14ac:dyDescent="0.2">
      <c r="A3056" t="s">
        <v>374</v>
      </c>
      <c r="B3056" t="s">
        <v>20</v>
      </c>
      <c r="C3056">
        <v>4</v>
      </c>
      <c r="D3056">
        <v>8.64</v>
      </c>
      <c r="E3056">
        <f t="shared" si="47"/>
        <v>8.64</v>
      </c>
      <c r="F3056">
        <v>1425</v>
      </c>
      <c r="G3056">
        <v>1440</v>
      </c>
      <c r="H3056">
        <v>1498</v>
      </c>
      <c r="I3056" t="s">
        <v>134</v>
      </c>
      <c r="J3056">
        <v>78233</v>
      </c>
      <c r="K3056">
        <v>4707615</v>
      </c>
      <c r="L3056">
        <v>13.55</v>
      </c>
      <c r="M3056">
        <v>1.764</v>
      </c>
    </row>
    <row r="3057" spans="1:13" x14ac:dyDescent="0.2">
      <c r="A3057" t="s">
        <v>374</v>
      </c>
      <c r="B3057" t="s">
        <v>22</v>
      </c>
      <c r="C3057">
        <v>5</v>
      </c>
      <c r="D3057">
        <v>8.9719999999999995</v>
      </c>
      <c r="E3057">
        <f t="shared" si="47"/>
        <v>8.9700000000000006</v>
      </c>
      <c r="F3057">
        <v>1498</v>
      </c>
      <c r="G3057">
        <v>1545</v>
      </c>
      <c r="H3057">
        <v>1626</v>
      </c>
      <c r="I3057" t="s">
        <v>159</v>
      </c>
      <c r="J3057">
        <v>94491</v>
      </c>
      <c r="K3057">
        <v>6817999</v>
      </c>
      <c r="L3057">
        <v>19.62</v>
      </c>
      <c r="M3057">
        <v>2.5550000000000002</v>
      </c>
    </row>
    <row r="3058" spans="1:13" x14ac:dyDescent="0.2">
      <c r="A3058" t="s">
        <v>374</v>
      </c>
      <c r="B3058" t="s">
        <v>24</v>
      </c>
      <c r="C3058">
        <v>6</v>
      </c>
      <c r="D3058">
        <v>9.3870000000000005</v>
      </c>
      <c r="E3058">
        <f t="shared" si="47"/>
        <v>9.39</v>
      </c>
      <c r="F3058">
        <v>1644</v>
      </c>
      <c r="G3058">
        <v>1676</v>
      </c>
      <c r="H3058">
        <v>1712</v>
      </c>
      <c r="I3058" t="s">
        <v>133</v>
      </c>
      <c r="J3058">
        <v>79635</v>
      </c>
      <c r="K3058">
        <v>3483742</v>
      </c>
      <c r="L3058">
        <v>10.02</v>
      </c>
      <c r="M3058">
        <v>1.3049999999999999</v>
      </c>
    </row>
    <row r="3059" spans="1:13" x14ac:dyDescent="0.2">
      <c r="A3059" t="s">
        <v>374</v>
      </c>
      <c r="B3059" t="s">
        <v>26</v>
      </c>
      <c r="C3059">
        <v>7</v>
      </c>
      <c r="D3059">
        <v>9.5470000000000006</v>
      </c>
      <c r="E3059">
        <f t="shared" si="47"/>
        <v>9.5500000000000007</v>
      </c>
      <c r="F3059">
        <v>1712</v>
      </c>
      <c r="G3059">
        <v>1727</v>
      </c>
      <c r="H3059">
        <v>1760</v>
      </c>
      <c r="I3059" t="s">
        <v>134</v>
      </c>
      <c r="J3059">
        <v>206473</v>
      </c>
      <c r="K3059">
        <v>9107429</v>
      </c>
      <c r="L3059">
        <v>26.21</v>
      </c>
      <c r="M3059">
        <v>3.4129999999999998</v>
      </c>
    </row>
    <row r="3060" spans="1:13" x14ac:dyDescent="0.2">
      <c r="A3060" t="s">
        <v>374</v>
      </c>
      <c r="B3060" t="s">
        <v>27</v>
      </c>
      <c r="C3060">
        <v>8</v>
      </c>
      <c r="D3060">
        <v>9.67</v>
      </c>
      <c r="E3060">
        <f t="shared" si="47"/>
        <v>9.67</v>
      </c>
      <c r="F3060">
        <v>1760</v>
      </c>
      <c r="G3060">
        <v>1766</v>
      </c>
      <c r="H3060">
        <v>1800</v>
      </c>
      <c r="I3060" t="s">
        <v>159</v>
      </c>
      <c r="J3060">
        <v>43739</v>
      </c>
      <c r="K3060">
        <v>1869046</v>
      </c>
      <c r="L3060">
        <v>5.38</v>
      </c>
      <c r="M3060">
        <v>0.7</v>
      </c>
    </row>
    <row r="3061" spans="1:13" x14ac:dyDescent="0.2">
      <c r="A3061" t="s">
        <v>374</v>
      </c>
      <c r="B3061" t="s">
        <v>28</v>
      </c>
      <c r="C3061">
        <v>9</v>
      </c>
      <c r="D3061">
        <v>10.097</v>
      </c>
      <c r="E3061">
        <f t="shared" si="47"/>
        <v>10.1</v>
      </c>
      <c r="F3061">
        <v>1886</v>
      </c>
      <c r="G3061">
        <v>1901</v>
      </c>
      <c r="H3061">
        <v>1921</v>
      </c>
      <c r="I3061" t="s">
        <v>134</v>
      </c>
      <c r="J3061">
        <v>50173</v>
      </c>
      <c r="K3061">
        <v>1866153</v>
      </c>
      <c r="L3061">
        <v>5.37</v>
      </c>
      <c r="M3061">
        <v>0.69899999999999995</v>
      </c>
    </row>
    <row r="3062" spans="1:13" x14ac:dyDescent="0.2">
      <c r="A3062" t="s">
        <v>374</v>
      </c>
      <c r="B3062" t="s">
        <v>30</v>
      </c>
      <c r="C3062">
        <v>10</v>
      </c>
      <c r="D3062">
        <v>10.198</v>
      </c>
      <c r="E3062">
        <f t="shared" si="47"/>
        <v>10.199999999999999</v>
      </c>
      <c r="F3062">
        <v>1921</v>
      </c>
      <c r="G3062">
        <v>1933</v>
      </c>
      <c r="H3062">
        <v>1991</v>
      </c>
      <c r="I3062" t="s">
        <v>31</v>
      </c>
      <c r="J3062">
        <v>49860</v>
      </c>
      <c r="K3062">
        <v>2675572</v>
      </c>
      <c r="L3062">
        <v>7.7</v>
      </c>
      <c r="M3062">
        <v>1.0029999999999999</v>
      </c>
    </row>
    <row r="3063" spans="1:13" x14ac:dyDescent="0.2">
      <c r="A3063" t="s">
        <v>374</v>
      </c>
      <c r="B3063" t="s">
        <v>32</v>
      </c>
      <c r="C3063">
        <v>11</v>
      </c>
      <c r="D3063">
        <v>10.791</v>
      </c>
      <c r="E3063">
        <f t="shared" si="47"/>
        <v>10.79</v>
      </c>
      <c r="F3063">
        <v>2087</v>
      </c>
      <c r="G3063">
        <v>2120</v>
      </c>
      <c r="H3063">
        <v>2194</v>
      </c>
      <c r="I3063" t="s">
        <v>129</v>
      </c>
      <c r="J3063">
        <v>319479</v>
      </c>
      <c r="K3063">
        <v>14373257</v>
      </c>
      <c r="L3063">
        <v>41.36</v>
      </c>
      <c r="M3063">
        <v>5.3860000000000001</v>
      </c>
    </row>
    <row r="3064" spans="1:13" x14ac:dyDescent="0.2">
      <c r="A3064" t="s">
        <v>374</v>
      </c>
      <c r="B3064" t="s">
        <v>33</v>
      </c>
      <c r="C3064">
        <v>12</v>
      </c>
      <c r="D3064">
        <v>12.403</v>
      </c>
      <c r="E3064">
        <f t="shared" si="47"/>
        <v>12.4</v>
      </c>
      <c r="F3064">
        <v>2573</v>
      </c>
      <c r="G3064">
        <v>2630</v>
      </c>
      <c r="H3064">
        <v>2661</v>
      </c>
      <c r="I3064" t="s">
        <v>19</v>
      </c>
      <c r="J3064">
        <v>59929</v>
      </c>
      <c r="K3064">
        <v>2935608</v>
      </c>
      <c r="L3064">
        <v>8.4499999999999993</v>
      </c>
      <c r="M3064">
        <v>1.1000000000000001</v>
      </c>
    </row>
    <row r="3065" spans="1:13" x14ac:dyDescent="0.2">
      <c r="A3065" t="s">
        <v>374</v>
      </c>
      <c r="B3065" t="s">
        <v>35</v>
      </c>
      <c r="C3065">
        <v>13</v>
      </c>
      <c r="D3065">
        <v>12.548999999999999</v>
      </c>
      <c r="E3065">
        <f t="shared" si="47"/>
        <v>12.55</v>
      </c>
      <c r="F3065">
        <v>2661</v>
      </c>
      <c r="G3065">
        <v>2676</v>
      </c>
      <c r="H3065">
        <v>2739</v>
      </c>
      <c r="I3065" t="s">
        <v>34</v>
      </c>
      <c r="J3065">
        <v>212122</v>
      </c>
      <c r="K3065">
        <v>10184281</v>
      </c>
      <c r="L3065">
        <v>29.3</v>
      </c>
      <c r="M3065">
        <v>3.8159999999999998</v>
      </c>
    </row>
    <row r="3066" spans="1:13" x14ac:dyDescent="0.2">
      <c r="A3066" t="s">
        <v>374</v>
      </c>
      <c r="B3066" t="s">
        <v>36</v>
      </c>
      <c r="C3066">
        <v>14</v>
      </c>
      <c r="D3066">
        <v>12.843999999999999</v>
      </c>
      <c r="E3066">
        <f t="shared" si="47"/>
        <v>12.84</v>
      </c>
      <c r="F3066">
        <v>2739</v>
      </c>
      <c r="G3066">
        <v>2770</v>
      </c>
      <c r="H3066">
        <v>2778</v>
      </c>
      <c r="I3066" t="s">
        <v>34</v>
      </c>
      <c r="J3066">
        <v>40794</v>
      </c>
      <c r="K3066">
        <v>1405760</v>
      </c>
      <c r="L3066">
        <v>4.04</v>
      </c>
      <c r="M3066">
        <v>0.52700000000000002</v>
      </c>
    </row>
    <row r="3067" spans="1:13" x14ac:dyDescent="0.2">
      <c r="A3067" t="s">
        <v>374</v>
      </c>
      <c r="B3067" t="s">
        <v>38</v>
      </c>
      <c r="C3067">
        <v>15</v>
      </c>
      <c r="D3067">
        <v>12.917999999999999</v>
      </c>
      <c r="E3067">
        <f t="shared" si="47"/>
        <v>12.92</v>
      </c>
      <c r="F3067">
        <v>2778</v>
      </c>
      <c r="G3067">
        <v>2793</v>
      </c>
      <c r="H3067">
        <v>2865</v>
      </c>
      <c r="I3067" t="s">
        <v>73</v>
      </c>
      <c r="J3067">
        <v>306695</v>
      </c>
      <c r="K3067">
        <v>12635236</v>
      </c>
      <c r="L3067">
        <v>36.36</v>
      </c>
      <c r="M3067">
        <v>4.734</v>
      </c>
    </row>
    <row r="3068" spans="1:13" x14ac:dyDescent="0.2">
      <c r="A3068" t="s">
        <v>374</v>
      </c>
      <c r="B3068" t="s">
        <v>40</v>
      </c>
      <c r="C3068">
        <v>16</v>
      </c>
      <c r="D3068">
        <v>14.252000000000001</v>
      </c>
      <c r="E3068">
        <f t="shared" si="47"/>
        <v>14.25</v>
      </c>
      <c r="F3068">
        <v>3177</v>
      </c>
      <c r="G3068">
        <v>3215</v>
      </c>
      <c r="H3068">
        <v>3241</v>
      </c>
      <c r="I3068" t="s">
        <v>55</v>
      </c>
      <c r="J3068">
        <v>41517</v>
      </c>
      <c r="K3068">
        <v>1345704</v>
      </c>
      <c r="L3068">
        <v>3.87</v>
      </c>
      <c r="M3068">
        <v>0.504</v>
      </c>
    </row>
    <row r="3069" spans="1:13" x14ac:dyDescent="0.2">
      <c r="A3069" t="s">
        <v>374</v>
      </c>
      <c r="B3069" t="s">
        <v>42</v>
      </c>
      <c r="C3069">
        <v>17</v>
      </c>
      <c r="D3069">
        <v>15.087</v>
      </c>
      <c r="E3069">
        <f t="shared" si="47"/>
        <v>15.09</v>
      </c>
      <c r="F3069">
        <v>3438</v>
      </c>
      <c r="G3069">
        <v>3479</v>
      </c>
      <c r="H3069">
        <v>3501</v>
      </c>
      <c r="I3069" t="s">
        <v>184</v>
      </c>
      <c r="J3069">
        <v>39890</v>
      </c>
      <c r="K3069">
        <v>2099119</v>
      </c>
      <c r="L3069">
        <v>6.04</v>
      </c>
      <c r="M3069">
        <v>0.78700000000000003</v>
      </c>
    </row>
    <row r="3070" spans="1:13" x14ac:dyDescent="0.2">
      <c r="A3070" t="s">
        <v>374</v>
      </c>
      <c r="B3070" t="s">
        <v>43</v>
      </c>
      <c r="C3070">
        <v>18</v>
      </c>
      <c r="D3070">
        <v>15.223000000000001</v>
      </c>
      <c r="E3070">
        <f t="shared" si="47"/>
        <v>15.22</v>
      </c>
      <c r="F3070">
        <v>3501</v>
      </c>
      <c r="G3070">
        <v>3522</v>
      </c>
      <c r="H3070">
        <v>3607</v>
      </c>
      <c r="I3070" t="s">
        <v>132</v>
      </c>
      <c r="J3070">
        <v>105290</v>
      </c>
      <c r="K3070">
        <v>7514646</v>
      </c>
      <c r="L3070">
        <v>21.62</v>
      </c>
      <c r="M3070">
        <v>2.8159999999999998</v>
      </c>
    </row>
    <row r="3071" spans="1:13" x14ac:dyDescent="0.2">
      <c r="A3071" t="s">
        <v>374</v>
      </c>
      <c r="B3071" t="s">
        <v>45</v>
      </c>
      <c r="C3071">
        <v>19</v>
      </c>
      <c r="D3071">
        <v>15.567</v>
      </c>
      <c r="E3071">
        <f t="shared" si="47"/>
        <v>15.57</v>
      </c>
      <c r="F3071">
        <v>3611</v>
      </c>
      <c r="G3071">
        <v>3631</v>
      </c>
      <c r="H3071">
        <v>3684</v>
      </c>
      <c r="I3071" t="s">
        <v>200</v>
      </c>
      <c r="J3071">
        <v>187290</v>
      </c>
      <c r="K3071">
        <v>8050708</v>
      </c>
      <c r="L3071">
        <v>23.17</v>
      </c>
      <c r="M3071">
        <v>3.0169999999999999</v>
      </c>
    </row>
    <row r="3072" spans="1:13" x14ac:dyDescent="0.2">
      <c r="A3072" t="s">
        <v>374</v>
      </c>
      <c r="B3072" t="s">
        <v>47</v>
      </c>
      <c r="C3072">
        <v>20</v>
      </c>
      <c r="D3072">
        <v>15.785</v>
      </c>
      <c r="E3072">
        <f t="shared" si="47"/>
        <v>15.79</v>
      </c>
      <c r="F3072">
        <v>3684</v>
      </c>
      <c r="G3072">
        <v>3699</v>
      </c>
      <c r="H3072">
        <v>3739</v>
      </c>
      <c r="I3072" t="s">
        <v>60</v>
      </c>
      <c r="J3072">
        <v>42078</v>
      </c>
      <c r="K3072">
        <v>1934120</v>
      </c>
      <c r="L3072">
        <v>5.57</v>
      </c>
      <c r="M3072">
        <v>0.72499999999999998</v>
      </c>
    </row>
    <row r="3073" spans="1:13" x14ac:dyDescent="0.2">
      <c r="A3073" t="s">
        <v>374</v>
      </c>
      <c r="B3073" t="s">
        <v>49</v>
      </c>
      <c r="C3073">
        <v>21</v>
      </c>
      <c r="D3073">
        <v>16.346</v>
      </c>
      <c r="E3073">
        <f t="shared" si="47"/>
        <v>16.350000000000001</v>
      </c>
      <c r="F3073">
        <v>3852</v>
      </c>
      <c r="G3073">
        <v>3877</v>
      </c>
      <c r="H3073">
        <v>3896</v>
      </c>
      <c r="I3073" t="s">
        <v>133</v>
      </c>
      <c r="J3073">
        <v>47076</v>
      </c>
      <c r="K3073">
        <v>1428144</v>
      </c>
      <c r="L3073">
        <v>4.1100000000000003</v>
      </c>
      <c r="M3073">
        <v>0.53500000000000003</v>
      </c>
    </row>
    <row r="3074" spans="1:13" x14ac:dyDescent="0.2">
      <c r="A3074" t="s">
        <v>374</v>
      </c>
      <c r="B3074" t="s">
        <v>50</v>
      </c>
      <c r="C3074">
        <v>22</v>
      </c>
      <c r="D3074">
        <v>16.451000000000001</v>
      </c>
      <c r="E3074">
        <f t="shared" si="47"/>
        <v>16.45</v>
      </c>
      <c r="F3074">
        <v>3896</v>
      </c>
      <c r="G3074">
        <v>3910</v>
      </c>
      <c r="H3074">
        <v>3984</v>
      </c>
      <c r="I3074" t="s">
        <v>159</v>
      </c>
      <c r="J3074">
        <v>93145</v>
      </c>
      <c r="K3074">
        <v>3915970</v>
      </c>
      <c r="L3074">
        <v>11.27</v>
      </c>
      <c r="M3074">
        <v>1.4670000000000001</v>
      </c>
    </row>
    <row r="3075" spans="1:13" x14ac:dyDescent="0.2">
      <c r="A3075" t="s">
        <v>374</v>
      </c>
      <c r="B3075" t="s">
        <v>52</v>
      </c>
      <c r="C3075">
        <v>23</v>
      </c>
      <c r="D3075">
        <v>18.216000000000001</v>
      </c>
      <c r="E3075">
        <f t="shared" ref="E3075:E3138" si="48">ROUND(D3075,2)</f>
        <v>18.22</v>
      </c>
      <c r="F3075">
        <v>4373</v>
      </c>
      <c r="G3075">
        <v>4468</v>
      </c>
      <c r="H3075">
        <v>4492</v>
      </c>
      <c r="I3075" t="s">
        <v>133</v>
      </c>
      <c r="J3075">
        <v>29391</v>
      </c>
      <c r="K3075">
        <v>2654888</v>
      </c>
      <c r="L3075">
        <v>7.64</v>
      </c>
      <c r="M3075">
        <v>0.995</v>
      </c>
    </row>
    <row r="3076" spans="1:13" x14ac:dyDescent="0.2">
      <c r="A3076" t="s">
        <v>374</v>
      </c>
      <c r="B3076" t="s">
        <v>54</v>
      </c>
      <c r="C3076">
        <v>24</v>
      </c>
      <c r="D3076">
        <v>18.422000000000001</v>
      </c>
      <c r="E3076">
        <f t="shared" si="48"/>
        <v>18.420000000000002</v>
      </c>
      <c r="F3076">
        <v>4492</v>
      </c>
      <c r="G3076">
        <v>4533</v>
      </c>
      <c r="H3076">
        <v>4548</v>
      </c>
      <c r="I3076" t="s">
        <v>134</v>
      </c>
      <c r="J3076">
        <v>34131</v>
      </c>
      <c r="K3076">
        <v>2094794</v>
      </c>
      <c r="L3076">
        <v>6.03</v>
      </c>
      <c r="M3076">
        <v>0.78500000000000003</v>
      </c>
    </row>
    <row r="3077" spans="1:13" x14ac:dyDescent="0.2">
      <c r="A3077" t="s">
        <v>374</v>
      </c>
      <c r="B3077" t="s">
        <v>56</v>
      </c>
      <c r="C3077">
        <v>25</v>
      </c>
      <c r="D3077">
        <v>18.516999999999999</v>
      </c>
      <c r="E3077">
        <f t="shared" si="48"/>
        <v>18.52</v>
      </c>
      <c r="F3077">
        <v>4548</v>
      </c>
      <c r="G3077">
        <v>4564</v>
      </c>
      <c r="H3077">
        <v>4626</v>
      </c>
      <c r="I3077" t="s">
        <v>53</v>
      </c>
      <c r="J3077">
        <v>1079319</v>
      </c>
      <c r="K3077">
        <v>34753237</v>
      </c>
      <c r="L3077">
        <v>100</v>
      </c>
      <c r="M3077">
        <v>13.022</v>
      </c>
    </row>
    <row r="3078" spans="1:13" x14ac:dyDescent="0.2">
      <c r="A3078" t="s">
        <v>374</v>
      </c>
      <c r="B3078" t="s">
        <v>57</v>
      </c>
      <c r="C3078">
        <v>26</v>
      </c>
      <c r="D3078">
        <v>18.77</v>
      </c>
      <c r="E3078">
        <f t="shared" si="48"/>
        <v>18.77</v>
      </c>
      <c r="F3078">
        <v>4626</v>
      </c>
      <c r="G3078">
        <v>4644</v>
      </c>
      <c r="H3078">
        <v>4677</v>
      </c>
      <c r="I3078" t="s">
        <v>53</v>
      </c>
      <c r="J3078">
        <v>49968</v>
      </c>
      <c r="K3078">
        <v>1927389</v>
      </c>
      <c r="L3078">
        <v>5.55</v>
      </c>
      <c r="M3078">
        <v>0.72199999999999998</v>
      </c>
    </row>
    <row r="3079" spans="1:13" x14ac:dyDescent="0.2">
      <c r="A3079" t="s">
        <v>374</v>
      </c>
      <c r="B3079" t="s">
        <v>59</v>
      </c>
      <c r="C3079">
        <v>27</v>
      </c>
      <c r="D3079">
        <v>20.05</v>
      </c>
      <c r="E3079">
        <f t="shared" si="48"/>
        <v>20.05</v>
      </c>
      <c r="F3079">
        <v>5014</v>
      </c>
      <c r="G3079">
        <v>5048</v>
      </c>
      <c r="H3079">
        <v>5083</v>
      </c>
      <c r="I3079" t="s">
        <v>184</v>
      </c>
      <c r="J3079">
        <v>34759</v>
      </c>
      <c r="K3079">
        <v>1266069</v>
      </c>
      <c r="L3079">
        <v>3.64</v>
      </c>
      <c r="M3079">
        <v>0.47399999999999998</v>
      </c>
    </row>
    <row r="3080" spans="1:13" x14ac:dyDescent="0.2">
      <c r="A3080" t="s">
        <v>374</v>
      </c>
      <c r="B3080" t="s">
        <v>61</v>
      </c>
      <c r="C3080">
        <v>28</v>
      </c>
      <c r="D3080">
        <v>20.207999999999998</v>
      </c>
      <c r="E3080">
        <f t="shared" si="48"/>
        <v>20.21</v>
      </c>
      <c r="F3080">
        <v>5083</v>
      </c>
      <c r="G3080">
        <v>5098</v>
      </c>
      <c r="H3080">
        <v>5129</v>
      </c>
      <c r="I3080" t="s">
        <v>186</v>
      </c>
      <c r="J3080">
        <v>37160</v>
      </c>
      <c r="K3080">
        <v>1170850</v>
      </c>
      <c r="L3080">
        <v>3.37</v>
      </c>
      <c r="M3080">
        <v>0.439</v>
      </c>
    </row>
    <row r="3081" spans="1:13" x14ac:dyDescent="0.2">
      <c r="A3081" t="s">
        <v>374</v>
      </c>
      <c r="B3081" t="s">
        <v>62</v>
      </c>
      <c r="C3081">
        <v>29</v>
      </c>
      <c r="D3081">
        <v>21.082000000000001</v>
      </c>
      <c r="E3081">
        <f t="shared" si="48"/>
        <v>21.08</v>
      </c>
      <c r="F3081">
        <v>5343</v>
      </c>
      <c r="G3081">
        <v>5375</v>
      </c>
      <c r="H3081">
        <v>5403</v>
      </c>
      <c r="I3081" t="s">
        <v>97</v>
      </c>
      <c r="J3081">
        <v>139419</v>
      </c>
      <c r="K3081">
        <v>3801980</v>
      </c>
      <c r="L3081">
        <v>10.94</v>
      </c>
      <c r="M3081">
        <v>1.425</v>
      </c>
    </row>
    <row r="3082" spans="1:13" x14ac:dyDescent="0.2">
      <c r="A3082" t="s">
        <v>374</v>
      </c>
      <c r="B3082" t="s">
        <v>63</v>
      </c>
      <c r="C3082">
        <v>30</v>
      </c>
      <c r="D3082">
        <v>21.321999999999999</v>
      </c>
      <c r="E3082">
        <f t="shared" si="48"/>
        <v>21.32</v>
      </c>
      <c r="F3082">
        <v>5413</v>
      </c>
      <c r="G3082">
        <v>5451</v>
      </c>
      <c r="H3082">
        <v>5502</v>
      </c>
      <c r="I3082" t="s">
        <v>19</v>
      </c>
      <c r="J3082">
        <v>498212</v>
      </c>
      <c r="K3082">
        <v>18979694</v>
      </c>
      <c r="L3082">
        <v>54.61</v>
      </c>
      <c r="M3082">
        <v>7.1120000000000001</v>
      </c>
    </row>
    <row r="3083" spans="1:13" x14ac:dyDescent="0.2">
      <c r="A3083" t="s">
        <v>374</v>
      </c>
      <c r="B3083" t="s">
        <v>65</v>
      </c>
      <c r="C3083">
        <v>31</v>
      </c>
      <c r="D3083">
        <v>22.361999999999998</v>
      </c>
      <c r="E3083">
        <f t="shared" si="48"/>
        <v>22.36</v>
      </c>
      <c r="F3083">
        <v>5742</v>
      </c>
      <c r="G3083">
        <v>5780</v>
      </c>
      <c r="H3083">
        <v>5815</v>
      </c>
      <c r="I3083" t="s">
        <v>19</v>
      </c>
      <c r="J3083">
        <v>71083</v>
      </c>
      <c r="K3083">
        <v>2350152</v>
      </c>
      <c r="L3083">
        <v>6.76</v>
      </c>
      <c r="M3083">
        <v>0.88100000000000001</v>
      </c>
    </row>
    <row r="3084" spans="1:13" x14ac:dyDescent="0.2">
      <c r="A3084" t="s">
        <v>374</v>
      </c>
      <c r="B3084" t="s">
        <v>66</v>
      </c>
      <c r="C3084">
        <v>32</v>
      </c>
      <c r="D3084">
        <v>22.757999999999999</v>
      </c>
      <c r="E3084">
        <f t="shared" si="48"/>
        <v>22.76</v>
      </c>
      <c r="F3084">
        <v>5855</v>
      </c>
      <c r="G3084">
        <v>5905</v>
      </c>
      <c r="H3084">
        <v>5921</v>
      </c>
      <c r="I3084" t="s">
        <v>19</v>
      </c>
      <c r="J3084">
        <v>31242</v>
      </c>
      <c r="K3084">
        <v>1206727</v>
      </c>
      <c r="L3084">
        <v>3.47</v>
      </c>
      <c r="M3084">
        <v>0.45200000000000001</v>
      </c>
    </row>
    <row r="3085" spans="1:13" x14ac:dyDescent="0.2">
      <c r="A3085" t="s">
        <v>374</v>
      </c>
      <c r="B3085" t="s">
        <v>68</v>
      </c>
      <c r="C3085">
        <v>33</v>
      </c>
      <c r="D3085">
        <v>22.867000000000001</v>
      </c>
      <c r="E3085">
        <f t="shared" si="48"/>
        <v>22.87</v>
      </c>
      <c r="F3085">
        <v>5921</v>
      </c>
      <c r="G3085">
        <v>5939</v>
      </c>
      <c r="H3085">
        <v>5957</v>
      </c>
      <c r="I3085" t="s">
        <v>44</v>
      </c>
      <c r="J3085">
        <v>123683</v>
      </c>
      <c r="K3085">
        <v>3338830</v>
      </c>
      <c r="L3085">
        <v>9.61</v>
      </c>
      <c r="M3085">
        <v>1.2509999999999999</v>
      </c>
    </row>
    <row r="3086" spans="1:13" x14ac:dyDescent="0.2">
      <c r="A3086" t="s">
        <v>374</v>
      </c>
      <c r="B3086" t="s">
        <v>69</v>
      </c>
      <c r="C3086">
        <v>34</v>
      </c>
      <c r="D3086">
        <v>23.341000000000001</v>
      </c>
      <c r="E3086">
        <f t="shared" si="48"/>
        <v>23.34</v>
      </c>
      <c r="F3086">
        <v>6015</v>
      </c>
      <c r="G3086">
        <v>6089</v>
      </c>
      <c r="H3086">
        <v>6112</v>
      </c>
      <c r="I3086" t="s">
        <v>19</v>
      </c>
      <c r="J3086">
        <v>105430</v>
      </c>
      <c r="K3086">
        <v>3260029</v>
      </c>
      <c r="L3086">
        <v>9.3800000000000008</v>
      </c>
      <c r="M3086">
        <v>1.222</v>
      </c>
    </row>
    <row r="3087" spans="1:13" x14ac:dyDescent="0.2">
      <c r="A3087" t="s">
        <v>374</v>
      </c>
      <c r="B3087" t="s">
        <v>70</v>
      </c>
      <c r="C3087">
        <v>35</v>
      </c>
      <c r="D3087">
        <v>23.669</v>
      </c>
      <c r="E3087">
        <f t="shared" si="48"/>
        <v>23.67</v>
      </c>
      <c r="F3087">
        <v>6158</v>
      </c>
      <c r="G3087">
        <v>6193</v>
      </c>
      <c r="H3087">
        <v>6240</v>
      </c>
      <c r="I3087" t="s">
        <v>19</v>
      </c>
      <c r="J3087">
        <v>341361</v>
      </c>
      <c r="K3087">
        <v>9816802</v>
      </c>
      <c r="L3087">
        <v>28.25</v>
      </c>
      <c r="M3087">
        <v>3.6779999999999999</v>
      </c>
    </row>
    <row r="3088" spans="1:13" x14ac:dyDescent="0.2">
      <c r="A3088" t="s">
        <v>374</v>
      </c>
      <c r="B3088" t="s">
        <v>71</v>
      </c>
      <c r="C3088">
        <v>36</v>
      </c>
      <c r="D3088">
        <v>23.895</v>
      </c>
      <c r="E3088">
        <f t="shared" si="48"/>
        <v>23.9</v>
      </c>
      <c r="F3088">
        <v>6240</v>
      </c>
      <c r="G3088">
        <v>6264</v>
      </c>
      <c r="H3088">
        <v>6290</v>
      </c>
      <c r="I3088" t="s">
        <v>83</v>
      </c>
      <c r="J3088">
        <v>438508</v>
      </c>
      <c r="K3088">
        <v>11478864</v>
      </c>
      <c r="L3088">
        <v>33.03</v>
      </c>
      <c r="M3088">
        <v>4.3010000000000002</v>
      </c>
    </row>
    <row r="3089" spans="1:13" x14ac:dyDescent="0.2">
      <c r="A3089" t="s">
        <v>374</v>
      </c>
      <c r="B3089" t="s">
        <v>72</v>
      </c>
      <c r="C3089">
        <v>37</v>
      </c>
      <c r="D3089">
        <v>24.817</v>
      </c>
      <c r="E3089">
        <f t="shared" si="48"/>
        <v>24.82</v>
      </c>
      <c r="F3089">
        <v>6497</v>
      </c>
      <c r="G3089">
        <v>6556</v>
      </c>
      <c r="H3089">
        <v>6574</v>
      </c>
      <c r="I3089" t="s">
        <v>19</v>
      </c>
      <c r="J3089">
        <v>43325</v>
      </c>
      <c r="K3089">
        <v>1179858</v>
      </c>
      <c r="L3089">
        <v>3.39</v>
      </c>
      <c r="M3089">
        <v>0.442</v>
      </c>
    </row>
    <row r="3090" spans="1:13" x14ac:dyDescent="0.2">
      <c r="A3090" t="s">
        <v>374</v>
      </c>
      <c r="B3090" t="s">
        <v>74</v>
      </c>
      <c r="C3090">
        <v>38</v>
      </c>
      <c r="D3090">
        <v>24.934999999999999</v>
      </c>
      <c r="E3090">
        <f t="shared" si="48"/>
        <v>24.94</v>
      </c>
      <c r="F3090">
        <v>6574</v>
      </c>
      <c r="G3090">
        <v>6593</v>
      </c>
      <c r="H3090">
        <v>6629</v>
      </c>
      <c r="I3090" t="s">
        <v>130</v>
      </c>
      <c r="J3090">
        <v>210464</v>
      </c>
      <c r="K3090">
        <v>5988973</v>
      </c>
      <c r="L3090">
        <v>17.23</v>
      </c>
      <c r="M3090">
        <v>2.2440000000000002</v>
      </c>
    </row>
    <row r="3091" spans="1:13" x14ac:dyDescent="0.2">
      <c r="A3091" t="s">
        <v>374</v>
      </c>
      <c r="B3091" t="s">
        <v>75</v>
      </c>
      <c r="C3091">
        <v>39</v>
      </c>
      <c r="D3091">
        <v>25.285</v>
      </c>
      <c r="E3091">
        <f t="shared" si="48"/>
        <v>25.29</v>
      </c>
      <c r="F3091">
        <v>6677</v>
      </c>
      <c r="G3091">
        <v>6704</v>
      </c>
      <c r="H3091">
        <v>6736</v>
      </c>
      <c r="I3091" t="s">
        <v>19</v>
      </c>
      <c r="J3091">
        <v>46936</v>
      </c>
      <c r="K3091">
        <v>2167306</v>
      </c>
      <c r="L3091">
        <v>6.24</v>
      </c>
      <c r="M3091">
        <v>0.81200000000000006</v>
      </c>
    </row>
    <row r="3092" spans="1:13" x14ac:dyDescent="0.2">
      <c r="A3092" t="s">
        <v>374</v>
      </c>
      <c r="B3092" t="s">
        <v>76</v>
      </c>
      <c r="C3092">
        <v>40</v>
      </c>
      <c r="D3092">
        <v>25.445</v>
      </c>
      <c r="E3092">
        <f t="shared" si="48"/>
        <v>25.45</v>
      </c>
      <c r="F3092">
        <v>6736</v>
      </c>
      <c r="G3092">
        <v>6755</v>
      </c>
      <c r="H3092">
        <v>6789</v>
      </c>
      <c r="I3092" t="s">
        <v>130</v>
      </c>
      <c r="J3092">
        <v>34270</v>
      </c>
      <c r="K3092">
        <v>1179891</v>
      </c>
      <c r="L3092">
        <v>3.4</v>
      </c>
      <c r="M3092">
        <v>0.442</v>
      </c>
    </row>
    <row r="3093" spans="1:13" x14ac:dyDescent="0.2">
      <c r="A3093" t="s">
        <v>374</v>
      </c>
      <c r="B3093" t="s">
        <v>78</v>
      </c>
      <c r="C3093">
        <v>41</v>
      </c>
      <c r="D3093">
        <v>25.687000000000001</v>
      </c>
      <c r="E3093">
        <f t="shared" si="48"/>
        <v>25.69</v>
      </c>
      <c r="F3093">
        <v>6790</v>
      </c>
      <c r="G3093">
        <v>6831</v>
      </c>
      <c r="H3093">
        <v>6883</v>
      </c>
      <c r="I3093" t="s">
        <v>15</v>
      </c>
      <c r="J3093">
        <v>39688</v>
      </c>
      <c r="K3093">
        <v>2571399</v>
      </c>
      <c r="L3093">
        <v>7.4</v>
      </c>
      <c r="M3093">
        <v>0.96399999999999997</v>
      </c>
    </row>
    <row r="3094" spans="1:13" x14ac:dyDescent="0.2">
      <c r="A3094" t="s">
        <v>374</v>
      </c>
      <c r="B3094" t="s">
        <v>79</v>
      </c>
      <c r="C3094">
        <v>42</v>
      </c>
      <c r="D3094">
        <v>26.629000000000001</v>
      </c>
      <c r="E3094">
        <f t="shared" si="48"/>
        <v>26.63</v>
      </c>
      <c r="F3094">
        <v>7066</v>
      </c>
      <c r="G3094">
        <v>7129</v>
      </c>
      <c r="H3094">
        <v>7187</v>
      </c>
      <c r="I3094" t="s">
        <v>15</v>
      </c>
      <c r="J3094">
        <v>80622</v>
      </c>
      <c r="K3094">
        <v>4401786</v>
      </c>
      <c r="L3094">
        <v>12.67</v>
      </c>
      <c r="M3094">
        <v>1.649</v>
      </c>
    </row>
    <row r="3095" spans="1:13" x14ac:dyDescent="0.2">
      <c r="A3095" t="s">
        <v>374</v>
      </c>
      <c r="B3095" t="s">
        <v>80</v>
      </c>
      <c r="C3095">
        <v>43</v>
      </c>
      <c r="D3095">
        <v>27.317</v>
      </c>
      <c r="E3095">
        <f t="shared" si="48"/>
        <v>27.32</v>
      </c>
      <c r="F3095">
        <v>7327</v>
      </c>
      <c r="G3095">
        <v>7347</v>
      </c>
      <c r="H3095">
        <v>7381</v>
      </c>
      <c r="I3095" t="s">
        <v>39</v>
      </c>
      <c r="J3095">
        <v>38404</v>
      </c>
      <c r="K3095">
        <v>2053058</v>
      </c>
      <c r="L3095">
        <v>5.91</v>
      </c>
      <c r="M3095">
        <v>0.76900000000000002</v>
      </c>
    </row>
    <row r="3096" spans="1:13" x14ac:dyDescent="0.2">
      <c r="A3096" t="s">
        <v>374</v>
      </c>
      <c r="B3096" t="s">
        <v>81</v>
      </c>
      <c r="C3096">
        <v>44</v>
      </c>
      <c r="D3096">
        <v>29.030999999999999</v>
      </c>
      <c r="E3096">
        <f t="shared" si="48"/>
        <v>29.03</v>
      </c>
      <c r="F3096">
        <v>7853</v>
      </c>
      <c r="G3096">
        <v>7889</v>
      </c>
      <c r="H3096">
        <v>7912</v>
      </c>
      <c r="I3096" t="s">
        <v>77</v>
      </c>
      <c r="J3096">
        <v>63846</v>
      </c>
      <c r="K3096">
        <v>1865290</v>
      </c>
      <c r="L3096">
        <v>5.37</v>
      </c>
      <c r="M3096">
        <v>0.69899999999999995</v>
      </c>
    </row>
    <row r="3097" spans="1:13" x14ac:dyDescent="0.2">
      <c r="A3097" t="s">
        <v>374</v>
      </c>
      <c r="B3097" t="s">
        <v>82</v>
      </c>
      <c r="C3097">
        <v>45</v>
      </c>
      <c r="D3097">
        <v>30.757000000000001</v>
      </c>
      <c r="E3097">
        <f t="shared" si="48"/>
        <v>30.76</v>
      </c>
      <c r="F3097">
        <v>8401</v>
      </c>
      <c r="G3097">
        <v>8434</v>
      </c>
      <c r="H3097">
        <v>8452</v>
      </c>
      <c r="I3097" t="s">
        <v>15</v>
      </c>
      <c r="J3097">
        <v>40787</v>
      </c>
      <c r="K3097">
        <v>1117482</v>
      </c>
      <c r="L3097">
        <v>3.22</v>
      </c>
      <c r="M3097">
        <v>0.41899999999999998</v>
      </c>
    </row>
    <row r="3098" spans="1:13" x14ac:dyDescent="0.2">
      <c r="A3098" t="s">
        <v>374</v>
      </c>
      <c r="B3098" t="s">
        <v>84</v>
      </c>
      <c r="C3098">
        <v>46</v>
      </c>
      <c r="D3098">
        <v>30.963999999999999</v>
      </c>
      <c r="E3098">
        <f t="shared" si="48"/>
        <v>30.96</v>
      </c>
      <c r="F3098">
        <v>8465</v>
      </c>
      <c r="G3098">
        <v>8500</v>
      </c>
      <c r="H3098">
        <v>8524</v>
      </c>
      <c r="I3098" t="s">
        <v>184</v>
      </c>
      <c r="J3098">
        <v>56296</v>
      </c>
      <c r="K3098">
        <v>2168910</v>
      </c>
      <c r="L3098">
        <v>6.24</v>
      </c>
      <c r="M3098">
        <v>0.81299999999999994</v>
      </c>
    </row>
    <row r="3099" spans="1:13" x14ac:dyDescent="0.2">
      <c r="A3099" t="s">
        <v>374</v>
      </c>
      <c r="B3099" t="s">
        <v>85</v>
      </c>
      <c r="C3099">
        <v>47</v>
      </c>
      <c r="D3099">
        <v>31.751000000000001</v>
      </c>
      <c r="E3099">
        <f t="shared" si="48"/>
        <v>31.75</v>
      </c>
      <c r="F3099">
        <v>8677</v>
      </c>
      <c r="G3099">
        <v>8749</v>
      </c>
      <c r="H3099">
        <v>8827</v>
      </c>
      <c r="I3099" t="s">
        <v>184</v>
      </c>
      <c r="J3099">
        <v>65763</v>
      </c>
      <c r="K3099">
        <v>5605424</v>
      </c>
      <c r="L3099">
        <v>16.13</v>
      </c>
      <c r="M3099">
        <v>2.1</v>
      </c>
    </row>
    <row r="3100" spans="1:13" x14ac:dyDescent="0.2">
      <c r="A3100" t="s">
        <v>374</v>
      </c>
      <c r="B3100" t="s">
        <v>86</v>
      </c>
      <c r="C3100">
        <v>48</v>
      </c>
      <c r="D3100">
        <v>33.79</v>
      </c>
      <c r="E3100">
        <f t="shared" si="48"/>
        <v>33.79</v>
      </c>
      <c r="F3100">
        <v>9354</v>
      </c>
      <c r="G3100">
        <v>9394</v>
      </c>
      <c r="H3100">
        <v>9410</v>
      </c>
      <c r="I3100" t="s">
        <v>184</v>
      </c>
      <c r="J3100">
        <v>31980</v>
      </c>
      <c r="K3100">
        <v>1002689</v>
      </c>
      <c r="L3100">
        <v>2.89</v>
      </c>
      <c r="M3100">
        <v>0.376</v>
      </c>
    </row>
    <row r="3101" spans="1:13" x14ac:dyDescent="0.2">
      <c r="A3101" t="s">
        <v>374</v>
      </c>
      <c r="B3101" t="s">
        <v>88</v>
      </c>
      <c r="C3101">
        <v>49</v>
      </c>
      <c r="D3101">
        <v>34.941000000000003</v>
      </c>
      <c r="E3101">
        <f t="shared" si="48"/>
        <v>34.94</v>
      </c>
      <c r="F3101">
        <v>9746</v>
      </c>
      <c r="G3101">
        <v>9758</v>
      </c>
      <c r="H3101">
        <v>9801</v>
      </c>
      <c r="I3101" t="s">
        <v>97</v>
      </c>
      <c r="J3101">
        <v>68807</v>
      </c>
      <c r="K3101">
        <v>2295777</v>
      </c>
      <c r="L3101">
        <v>6.61</v>
      </c>
      <c r="M3101">
        <v>0.86</v>
      </c>
    </row>
    <row r="3102" spans="1:13" x14ac:dyDescent="0.2">
      <c r="A3102" t="s">
        <v>374</v>
      </c>
      <c r="B3102" t="s">
        <v>89</v>
      </c>
      <c r="C3102">
        <v>50</v>
      </c>
      <c r="D3102">
        <v>35.302</v>
      </c>
      <c r="E3102">
        <f t="shared" si="48"/>
        <v>35.299999999999997</v>
      </c>
      <c r="F3102">
        <v>9860</v>
      </c>
      <c r="G3102">
        <v>9872</v>
      </c>
      <c r="H3102">
        <v>9895</v>
      </c>
      <c r="I3102" t="s">
        <v>21</v>
      </c>
      <c r="J3102">
        <v>21464</v>
      </c>
      <c r="K3102">
        <v>904405</v>
      </c>
      <c r="L3102">
        <v>2.6</v>
      </c>
      <c r="M3102">
        <v>0.33900000000000002</v>
      </c>
    </row>
    <row r="3103" spans="1:13" x14ac:dyDescent="0.2">
      <c r="A3103" t="s">
        <v>374</v>
      </c>
      <c r="B3103" t="s">
        <v>90</v>
      </c>
      <c r="C3103">
        <v>51</v>
      </c>
      <c r="D3103">
        <v>35.436999999999998</v>
      </c>
      <c r="E3103">
        <f t="shared" si="48"/>
        <v>35.44</v>
      </c>
      <c r="F3103">
        <v>9895</v>
      </c>
      <c r="G3103">
        <v>9915</v>
      </c>
      <c r="H3103">
        <v>9931</v>
      </c>
      <c r="I3103" t="s">
        <v>186</v>
      </c>
      <c r="J3103">
        <v>18159</v>
      </c>
      <c r="K3103">
        <v>805326</v>
      </c>
      <c r="L3103">
        <v>2.3199999999999998</v>
      </c>
      <c r="M3103">
        <v>0.30199999999999999</v>
      </c>
    </row>
    <row r="3104" spans="1:13" x14ac:dyDescent="0.2">
      <c r="A3104" t="s">
        <v>374</v>
      </c>
      <c r="B3104" t="s">
        <v>92</v>
      </c>
      <c r="C3104">
        <v>52</v>
      </c>
      <c r="D3104">
        <v>35.665999999999997</v>
      </c>
      <c r="E3104">
        <f t="shared" si="48"/>
        <v>35.67</v>
      </c>
      <c r="F3104">
        <v>9940</v>
      </c>
      <c r="G3104">
        <v>9987</v>
      </c>
      <c r="H3104">
        <v>10016</v>
      </c>
      <c r="I3104" t="s">
        <v>184</v>
      </c>
      <c r="J3104">
        <v>74192</v>
      </c>
      <c r="K3104">
        <v>2050561</v>
      </c>
      <c r="L3104">
        <v>5.9</v>
      </c>
      <c r="M3104">
        <v>0.76800000000000002</v>
      </c>
    </row>
    <row r="3105" spans="1:13" x14ac:dyDescent="0.2">
      <c r="A3105" t="s">
        <v>374</v>
      </c>
      <c r="B3105" t="s">
        <v>94</v>
      </c>
      <c r="C3105">
        <v>53</v>
      </c>
      <c r="D3105">
        <v>35.908999999999999</v>
      </c>
      <c r="E3105">
        <f t="shared" si="48"/>
        <v>35.909999999999997</v>
      </c>
      <c r="F3105">
        <v>10016</v>
      </c>
      <c r="G3105">
        <v>10064</v>
      </c>
      <c r="H3105">
        <v>10087</v>
      </c>
      <c r="I3105" t="s">
        <v>135</v>
      </c>
      <c r="J3105">
        <v>33875</v>
      </c>
      <c r="K3105">
        <v>2182764</v>
      </c>
      <c r="L3105">
        <v>6.28</v>
      </c>
      <c r="M3105">
        <v>0.81799999999999995</v>
      </c>
    </row>
    <row r="3106" spans="1:13" x14ac:dyDescent="0.2">
      <c r="A3106" t="s">
        <v>374</v>
      </c>
      <c r="B3106" t="s">
        <v>95</v>
      </c>
      <c r="C3106">
        <v>54</v>
      </c>
      <c r="D3106">
        <v>35.994</v>
      </c>
      <c r="E3106">
        <f t="shared" si="48"/>
        <v>35.99</v>
      </c>
      <c r="F3106">
        <v>10087</v>
      </c>
      <c r="G3106">
        <v>10091</v>
      </c>
      <c r="H3106">
        <v>10098</v>
      </c>
      <c r="I3106" t="s">
        <v>23</v>
      </c>
      <c r="J3106">
        <v>23778</v>
      </c>
      <c r="K3106">
        <v>356109</v>
      </c>
      <c r="L3106">
        <v>1.02</v>
      </c>
      <c r="M3106">
        <v>0.13300000000000001</v>
      </c>
    </row>
    <row r="3107" spans="1:13" x14ac:dyDescent="0.2">
      <c r="A3107" t="s">
        <v>374</v>
      </c>
      <c r="B3107" t="s">
        <v>96</v>
      </c>
      <c r="C3107">
        <v>55</v>
      </c>
      <c r="D3107">
        <v>36.116999999999997</v>
      </c>
      <c r="E3107">
        <f t="shared" si="48"/>
        <v>36.119999999999997</v>
      </c>
      <c r="F3107">
        <v>10115</v>
      </c>
      <c r="G3107">
        <v>10130</v>
      </c>
      <c r="H3107">
        <v>10135</v>
      </c>
      <c r="I3107" t="s">
        <v>25</v>
      </c>
      <c r="J3107">
        <v>28744</v>
      </c>
      <c r="K3107">
        <v>484935</v>
      </c>
      <c r="L3107">
        <v>1.4</v>
      </c>
      <c r="M3107">
        <v>0.182</v>
      </c>
    </row>
    <row r="3108" spans="1:13" x14ac:dyDescent="0.2">
      <c r="A3108" t="s">
        <v>374</v>
      </c>
      <c r="B3108" t="s">
        <v>98</v>
      </c>
      <c r="C3108">
        <v>56</v>
      </c>
      <c r="D3108">
        <v>36.165999999999997</v>
      </c>
      <c r="E3108">
        <f t="shared" si="48"/>
        <v>36.17</v>
      </c>
      <c r="F3108">
        <v>10135</v>
      </c>
      <c r="G3108">
        <v>10145</v>
      </c>
      <c r="H3108">
        <v>10162</v>
      </c>
      <c r="I3108" t="s">
        <v>23</v>
      </c>
      <c r="J3108">
        <v>49300</v>
      </c>
      <c r="K3108">
        <v>1120991</v>
      </c>
      <c r="L3108">
        <v>3.23</v>
      </c>
      <c r="M3108">
        <v>0.42</v>
      </c>
    </row>
    <row r="3109" spans="1:13" x14ac:dyDescent="0.2">
      <c r="A3109" t="s">
        <v>374</v>
      </c>
      <c r="B3109" t="s">
        <v>99</v>
      </c>
      <c r="C3109">
        <v>57</v>
      </c>
      <c r="D3109">
        <v>36.591999999999999</v>
      </c>
      <c r="E3109">
        <f t="shared" si="48"/>
        <v>36.590000000000003</v>
      </c>
      <c r="F3109">
        <v>10272</v>
      </c>
      <c r="G3109">
        <v>10280</v>
      </c>
      <c r="H3109">
        <v>10289</v>
      </c>
      <c r="I3109" t="s">
        <v>25</v>
      </c>
      <c r="J3109">
        <v>56648</v>
      </c>
      <c r="K3109">
        <v>1045499</v>
      </c>
      <c r="L3109">
        <v>3.01</v>
      </c>
      <c r="M3109">
        <v>0.39200000000000002</v>
      </c>
    </row>
    <row r="3110" spans="1:13" x14ac:dyDescent="0.2">
      <c r="A3110" t="s">
        <v>374</v>
      </c>
      <c r="B3110" t="s">
        <v>101</v>
      </c>
      <c r="C3110">
        <v>58</v>
      </c>
      <c r="D3110">
        <v>36.658999999999999</v>
      </c>
      <c r="E3110">
        <f t="shared" si="48"/>
        <v>36.659999999999997</v>
      </c>
      <c r="F3110">
        <v>10289</v>
      </c>
      <c r="G3110">
        <v>10301</v>
      </c>
      <c r="H3110">
        <v>10314</v>
      </c>
      <c r="I3110" t="s">
        <v>23</v>
      </c>
      <c r="J3110">
        <v>72735</v>
      </c>
      <c r="K3110">
        <v>1556476</v>
      </c>
      <c r="L3110">
        <v>4.4800000000000004</v>
      </c>
      <c r="M3110">
        <v>0.58299999999999996</v>
      </c>
    </row>
    <row r="3111" spans="1:13" x14ac:dyDescent="0.2">
      <c r="A3111" t="s">
        <v>374</v>
      </c>
      <c r="B3111" t="s">
        <v>102</v>
      </c>
      <c r="C3111">
        <v>59</v>
      </c>
      <c r="D3111">
        <v>37.249000000000002</v>
      </c>
      <c r="E3111">
        <f t="shared" si="48"/>
        <v>37.25</v>
      </c>
      <c r="F3111">
        <v>10365</v>
      </c>
      <c r="G3111">
        <v>10488</v>
      </c>
      <c r="H3111">
        <v>10494</v>
      </c>
      <c r="I3111" t="s">
        <v>17</v>
      </c>
      <c r="J3111">
        <v>28129</v>
      </c>
      <c r="K3111">
        <v>2408236</v>
      </c>
      <c r="L3111">
        <v>6.93</v>
      </c>
      <c r="M3111">
        <v>0.90200000000000002</v>
      </c>
    </row>
    <row r="3112" spans="1:13" x14ac:dyDescent="0.2">
      <c r="A3112" t="s">
        <v>374</v>
      </c>
      <c r="B3112" t="s">
        <v>103</v>
      </c>
      <c r="C3112">
        <v>60</v>
      </c>
      <c r="D3112">
        <v>37.293999999999997</v>
      </c>
      <c r="E3112">
        <f t="shared" si="48"/>
        <v>37.29</v>
      </c>
      <c r="F3112">
        <v>10494</v>
      </c>
      <c r="G3112">
        <v>10502</v>
      </c>
      <c r="H3112">
        <v>10520</v>
      </c>
      <c r="I3112" t="s">
        <v>23</v>
      </c>
      <c r="J3112">
        <v>55293</v>
      </c>
      <c r="K3112">
        <v>1441187</v>
      </c>
      <c r="L3112">
        <v>4.1500000000000004</v>
      </c>
      <c r="M3112">
        <v>0.54</v>
      </c>
    </row>
    <row r="3113" spans="1:13" x14ac:dyDescent="0.2">
      <c r="A3113" t="s">
        <v>374</v>
      </c>
      <c r="B3113" t="s">
        <v>104</v>
      </c>
      <c r="C3113">
        <v>61</v>
      </c>
      <c r="D3113">
        <v>37.375</v>
      </c>
      <c r="E3113">
        <f t="shared" si="48"/>
        <v>37.380000000000003</v>
      </c>
      <c r="F3113">
        <v>10520</v>
      </c>
      <c r="G3113">
        <v>10527</v>
      </c>
      <c r="H3113">
        <v>10548</v>
      </c>
      <c r="I3113" t="s">
        <v>23</v>
      </c>
      <c r="J3113">
        <v>75164</v>
      </c>
      <c r="K3113">
        <v>1568037</v>
      </c>
      <c r="L3113">
        <v>4.51</v>
      </c>
      <c r="M3113">
        <v>0.58799999999999997</v>
      </c>
    </row>
    <row r="3114" spans="1:13" x14ac:dyDescent="0.2">
      <c r="A3114" t="s">
        <v>374</v>
      </c>
      <c r="B3114" t="s">
        <v>105</v>
      </c>
      <c r="C3114">
        <v>62</v>
      </c>
      <c r="D3114">
        <v>37.637</v>
      </c>
      <c r="E3114">
        <f t="shared" si="48"/>
        <v>37.64</v>
      </c>
      <c r="F3114">
        <v>10603</v>
      </c>
      <c r="G3114">
        <v>10610</v>
      </c>
      <c r="H3114">
        <v>10628</v>
      </c>
      <c r="I3114" t="s">
        <v>25</v>
      </c>
      <c r="J3114">
        <v>27566</v>
      </c>
      <c r="K3114">
        <v>616229</v>
      </c>
      <c r="L3114">
        <v>1.77</v>
      </c>
      <c r="M3114">
        <v>0.23100000000000001</v>
      </c>
    </row>
    <row r="3115" spans="1:13" x14ac:dyDescent="0.2">
      <c r="A3115" t="s">
        <v>374</v>
      </c>
      <c r="B3115" t="s">
        <v>106</v>
      </c>
      <c r="C3115">
        <v>63</v>
      </c>
      <c r="D3115">
        <v>37.991999999999997</v>
      </c>
      <c r="E3115">
        <f t="shared" si="48"/>
        <v>37.99</v>
      </c>
      <c r="F3115">
        <v>10686</v>
      </c>
      <c r="G3115">
        <v>10723</v>
      </c>
      <c r="H3115">
        <v>10736</v>
      </c>
      <c r="I3115" t="s">
        <v>67</v>
      </c>
      <c r="J3115">
        <v>262578</v>
      </c>
      <c r="K3115">
        <v>5845188</v>
      </c>
      <c r="L3115">
        <v>16.82</v>
      </c>
      <c r="M3115">
        <v>2.19</v>
      </c>
    </row>
    <row r="3116" spans="1:13" x14ac:dyDescent="0.2">
      <c r="A3116" t="s">
        <v>374</v>
      </c>
      <c r="B3116" t="s">
        <v>108</v>
      </c>
      <c r="C3116">
        <v>64</v>
      </c>
      <c r="D3116">
        <v>38.054000000000002</v>
      </c>
      <c r="E3116">
        <f t="shared" si="48"/>
        <v>38.049999999999997</v>
      </c>
      <c r="F3116">
        <v>10736</v>
      </c>
      <c r="G3116">
        <v>10742</v>
      </c>
      <c r="H3116">
        <v>10782</v>
      </c>
      <c r="I3116" t="s">
        <v>135</v>
      </c>
      <c r="J3116">
        <v>140295</v>
      </c>
      <c r="K3116">
        <v>4067526</v>
      </c>
      <c r="L3116">
        <v>11.7</v>
      </c>
      <c r="M3116">
        <v>1.524</v>
      </c>
    </row>
    <row r="3117" spans="1:13" x14ac:dyDescent="0.2">
      <c r="A3117" t="s">
        <v>374</v>
      </c>
      <c r="B3117" t="s">
        <v>109</v>
      </c>
      <c r="C3117">
        <v>65</v>
      </c>
      <c r="D3117">
        <v>38.820999999999998</v>
      </c>
      <c r="E3117">
        <f t="shared" si="48"/>
        <v>38.82</v>
      </c>
      <c r="F3117">
        <v>10964</v>
      </c>
      <c r="G3117">
        <v>10985</v>
      </c>
      <c r="H3117">
        <v>11002</v>
      </c>
      <c r="I3117" t="s">
        <v>135</v>
      </c>
      <c r="J3117">
        <v>71779</v>
      </c>
      <c r="K3117">
        <v>1659694</v>
      </c>
      <c r="L3117">
        <v>4.78</v>
      </c>
      <c r="M3117">
        <v>0.622</v>
      </c>
    </row>
    <row r="3118" spans="1:13" x14ac:dyDescent="0.2">
      <c r="A3118" t="s">
        <v>374</v>
      </c>
      <c r="B3118" t="s">
        <v>111</v>
      </c>
      <c r="C3118">
        <v>66</v>
      </c>
      <c r="D3118">
        <v>39.753</v>
      </c>
      <c r="E3118">
        <f t="shared" si="48"/>
        <v>39.75</v>
      </c>
      <c r="F3118">
        <v>11265</v>
      </c>
      <c r="G3118">
        <v>11280</v>
      </c>
      <c r="H3118">
        <v>11307</v>
      </c>
      <c r="I3118" t="s">
        <v>97</v>
      </c>
      <c r="J3118">
        <v>62768</v>
      </c>
      <c r="K3118">
        <v>1552453</v>
      </c>
      <c r="L3118">
        <v>4.47</v>
      </c>
      <c r="M3118">
        <v>0.58199999999999996</v>
      </c>
    </row>
    <row r="3119" spans="1:13" x14ac:dyDescent="0.2">
      <c r="A3119" t="s">
        <v>375</v>
      </c>
      <c r="B3119" t="s">
        <v>14</v>
      </c>
      <c r="C3119">
        <v>1</v>
      </c>
      <c r="D3119">
        <v>4.181</v>
      </c>
      <c r="E3119">
        <f t="shared" si="48"/>
        <v>4.18</v>
      </c>
      <c r="F3119">
        <v>5</v>
      </c>
      <c r="G3119">
        <v>30</v>
      </c>
      <c r="H3119">
        <v>84</v>
      </c>
      <c r="I3119" t="s">
        <v>15</v>
      </c>
      <c r="J3119">
        <v>155095</v>
      </c>
      <c r="K3119">
        <v>1838545</v>
      </c>
      <c r="L3119">
        <v>1.38</v>
      </c>
      <c r="M3119">
        <v>0.25600000000000001</v>
      </c>
    </row>
    <row r="3120" spans="1:13" x14ac:dyDescent="0.2">
      <c r="A3120" t="s">
        <v>375</v>
      </c>
      <c r="B3120" t="s">
        <v>16</v>
      </c>
      <c r="C3120">
        <v>2</v>
      </c>
      <c r="D3120">
        <v>4.7290000000000001</v>
      </c>
      <c r="E3120">
        <f t="shared" si="48"/>
        <v>4.7300000000000004</v>
      </c>
      <c r="F3120">
        <v>184</v>
      </c>
      <c r="G3120">
        <v>203</v>
      </c>
      <c r="H3120">
        <v>261</v>
      </c>
      <c r="I3120" t="s">
        <v>46</v>
      </c>
      <c r="J3120">
        <v>55779</v>
      </c>
      <c r="K3120">
        <v>1400079</v>
      </c>
      <c r="L3120">
        <v>1.05</v>
      </c>
      <c r="M3120">
        <v>0.19500000000000001</v>
      </c>
    </row>
    <row r="3121" spans="1:13" x14ac:dyDescent="0.2">
      <c r="A3121" t="s">
        <v>375</v>
      </c>
      <c r="B3121" t="s">
        <v>18</v>
      </c>
      <c r="C3121">
        <v>3</v>
      </c>
      <c r="D3121">
        <v>4.992</v>
      </c>
      <c r="E3121">
        <f t="shared" si="48"/>
        <v>4.99</v>
      </c>
      <c r="F3121">
        <v>261</v>
      </c>
      <c r="G3121">
        <v>286</v>
      </c>
      <c r="H3121">
        <v>384</v>
      </c>
      <c r="I3121" t="s">
        <v>129</v>
      </c>
      <c r="J3121">
        <v>837295</v>
      </c>
      <c r="K3121">
        <v>27254721</v>
      </c>
      <c r="L3121">
        <v>20.45</v>
      </c>
      <c r="M3121">
        <v>3.7879999999999998</v>
      </c>
    </row>
    <row r="3122" spans="1:13" x14ac:dyDescent="0.2">
      <c r="A3122" t="s">
        <v>375</v>
      </c>
      <c r="B3122" t="s">
        <v>20</v>
      </c>
      <c r="C3122">
        <v>4</v>
      </c>
      <c r="D3122">
        <v>5.6130000000000004</v>
      </c>
      <c r="E3122">
        <f t="shared" si="48"/>
        <v>5.61</v>
      </c>
      <c r="F3122">
        <v>447</v>
      </c>
      <c r="G3122">
        <v>483</v>
      </c>
      <c r="H3122">
        <v>517</v>
      </c>
      <c r="I3122" t="s">
        <v>29</v>
      </c>
      <c r="J3122">
        <v>33119</v>
      </c>
      <c r="K3122">
        <v>928692</v>
      </c>
      <c r="L3122">
        <v>0.7</v>
      </c>
      <c r="M3122">
        <v>0.129</v>
      </c>
    </row>
    <row r="3123" spans="1:13" x14ac:dyDescent="0.2">
      <c r="A3123" t="s">
        <v>375</v>
      </c>
      <c r="B3123" t="s">
        <v>22</v>
      </c>
      <c r="C3123">
        <v>5</v>
      </c>
      <c r="D3123">
        <v>6.1349999999999998</v>
      </c>
      <c r="E3123">
        <f t="shared" si="48"/>
        <v>6.14</v>
      </c>
      <c r="F3123">
        <v>634</v>
      </c>
      <c r="G3123">
        <v>648</v>
      </c>
      <c r="H3123">
        <v>664</v>
      </c>
      <c r="I3123" t="s">
        <v>162</v>
      </c>
      <c r="J3123">
        <v>37474</v>
      </c>
      <c r="K3123">
        <v>872047</v>
      </c>
      <c r="L3123">
        <v>0.65</v>
      </c>
      <c r="M3123">
        <v>0.121</v>
      </c>
    </row>
    <row r="3124" spans="1:13" x14ac:dyDescent="0.2">
      <c r="A3124" t="s">
        <v>375</v>
      </c>
      <c r="B3124" t="s">
        <v>24</v>
      </c>
      <c r="C3124">
        <v>6</v>
      </c>
      <c r="D3124">
        <v>6.2640000000000002</v>
      </c>
      <c r="E3124">
        <f t="shared" si="48"/>
        <v>6.26</v>
      </c>
      <c r="F3124">
        <v>664</v>
      </c>
      <c r="G3124">
        <v>689</v>
      </c>
      <c r="H3124">
        <v>701</v>
      </c>
      <c r="I3124" t="s">
        <v>162</v>
      </c>
      <c r="J3124">
        <v>54137</v>
      </c>
      <c r="K3124">
        <v>1914907</v>
      </c>
      <c r="L3124">
        <v>1.44</v>
      </c>
      <c r="M3124">
        <v>0.26600000000000001</v>
      </c>
    </row>
    <row r="3125" spans="1:13" x14ac:dyDescent="0.2">
      <c r="A3125" t="s">
        <v>375</v>
      </c>
      <c r="B3125" t="s">
        <v>26</v>
      </c>
      <c r="C3125">
        <v>7</v>
      </c>
      <c r="D3125">
        <v>6.3250000000000002</v>
      </c>
      <c r="E3125">
        <f t="shared" si="48"/>
        <v>6.33</v>
      </c>
      <c r="F3125">
        <v>701</v>
      </c>
      <c r="G3125">
        <v>708</v>
      </c>
      <c r="H3125">
        <v>795</v>
      </c>
      <c r="I3125" t="s">
        <v>140</v>
      </c>
      <c r="J3125">
        <v>92324</v>
      </c>
      <c r="K3125">
        <v>5329520</v>
      </c>
      <c r="L3125">
        <v>4</v>
      </c>
      <c r="M3125">
        <v>0.74099999999999999</v>
      </c>
    </row>
    <row r="3126" spans="1:13" x14ac:dyDescent="0.2">
      <c r="A3126" t="s">
        <v>375</v>
      </c>
      <c r="B3126" t="s">
        <v>27</v>
      </c>
      <c r="C3126">
        <v>8</v>
      </c>
      <c r="D3126">
        <v>8.6449999999999996</v>
      </c>
      <c r="E3126">
        <f t="shared" si="48"/>
        <v>8.65</v>
      </c>
      <c r="F3126">
        <v>1425</v>
      </c>
      <c r="G3126">
        <v>1442</v>
      </c>
      <c r="H3126">
        <v>1471</v>
      </c>
      <c r="I3126" t="s">
        <v>139</v>
      </c>
      <c r="J3126">
        <v>36081</v>
      </c>
      <c r="K3126">
        <v>1918111</v>
      </c>
      <c r="L3126">
        <v>1.44</v>
      </c>
      <c r="M3126">
        <v>0.26700000000000002</v>
      </c>
    </row>
    <row r="3127" spans="1:13" x14ac:dyDescent="0.2">
      <c r="A3127" t="s">
        <v>375</v>
      </c>
      <c r="B3127" t="s">
        <v>28</v>
      </c>
      <c r="C3127">
        <v>9</v>
      </c>
      <c r="D3127">
        <v>8.9710000000000001</v>
      </c>
      <c r="E3127">
        <f t="shared" si="48"/>
        <v>8.9700000000000006</v>
      </c>
      <c r="F3127">
        <v>1471</v>
      </c>
      <c r="G3127">
        <v>1545</v>
      </c>
      <c r="H3127">
        <v>1601</v>
      </c>
      <c r="I3127" t="s">
        <v>159</v>
      </c>
      <c r="J3127">
        <v>57982</v>
      </c>
      <c r="K3127">
        <v>5821492</v>
      </c>
      <c r="L3127">
        <v>4.37</v>
      </c>
      <c r="M3127">
        <v>0.80900000000000005</v>
      </c>
    </row>
    <row r="3128" spans="1:13" x14ac:dyDescent="0.2">
      <c r="A3128" t="s">
        <v>375</v>
      </c>
      <c r="B3128" t="s">
        <v>30</v>
      </c>
      <c r="C3128">
        <v>10</v>
      </c>
      <c r="D3128">
        <v>9.375</v>
      </c>
      <c r="E3128">
        <f t="shared" si="48"/>
        <v>9.3800000000000008</v>
      </c>
      <c r="F3128">
        <v>1656</v>
      </c>
      <c r="G3128">
        <v>1672</v>
      </c>
      <c r="H3128">
        <v>1697</v>
      </c>
      <c r="I3128" t="s">
        <v>25</v>
      </c>
      <c r="J3128">
        <v>515013</v>
      </c>
      <c r="K3128">
        <v>20703726</v>
      </c>
      <c r="L3128">
        <v>15.53</v>
      </c>
      <c r="M3128">
        <v>2.8769999999999998</v>
      </c>
    </row>
    <row r="3129" spans="1:13" x14ac:dyDescent="0.2">
      <c r="A3129" t="s">
        <v>375</v>
      </c>
      <c r="B3129" t="s">
        <v>32</v>
      </c>
      <c r="C3129">
        <v>11</v>
      </c>
      <c r="D3129">
        <v>9.5239999999999991</v>
      </c>
      <c r="E3129">
        <f t="shared" si="48"/>
        <v>9.52</v>
      </c>
      <c r="F3129">
        <v>1697</v>
      </c>
      <c r="G3129">
        <v>1720</v>
      </c>
      <c r="H3129">
        <v>1789</v>
      </c>
      <c r="I3129" t="s">
        <v>23</v>
      </c>
      <c r="J3129">
        <v>2183331</v>
      </c>
      <c r="K3129">
        <v>102572770</v>
      </c>
      <c r="L3129">
        <v>76.95</v>
      </c>
      <c r="M3129">
        <v>14.255000000000001</v>
      </c>
    </row>
    <row r="3130" spans="1:13" x14ac:dyDescent="0.2">
      <c r="A3130" t="s">
        <v>375</v>
      </c>
      <c r="B3130" t="s">
        <v>33</v>
      </c>
      <c r="C3130">
        <v>12</v>
      </c>
      <c r="D3130">
        <v>9.7870000000000008</v>
      </c>
      <c r="E3130">
        <f t="shared" si="48"/>
        <v>9.7899999999999991</v>
      </c>
      <c r="F3130">
        <v>1789</v>
      </c>
      <c r="G3130">
        <v>1803</v>
      </c>
      <c r="H3130">
        <v>1896</v>
      </c>
      <c r="I3130" t="s">
        <v>23</v>
      </c>
      <c r="J3130">
        <v>439618</v>
      </c>
      <c r="K3130">
        <v>27537855</v>
      </c>
      <c r="L3130">
        <v>20.66</v>
      </c>
      <c r="M3130">
        <v>3.827</v>
      </c>
    </row>
    <row r="3131" spans="1:13" x14ac:dyDescent="0.2">
      <c r="A3131" t="s">
        <v>375</v>
      </c>
      <c r="B3131" t="s">
        <v>35</v>
      </c>
      <c r="C3131">
        <v>13</v>
      </c>
      <c r="D3131">
        <v>10.196999999999999</v>
      </c>
      <c r="E3131">
        <f t="shared" si="48"/>
        <v>10.199999999999999</v>
      </c>
      <c r="F3131">
        <v>1911</v>
      </c>
      <c r="G3131">
        <v>1932</v>
      </c>
      <c r="H3131">
        <v>1991</v>
      </c>
      <c r="I3131" t="s">
        <v>134</v>
      </c>
      <c r="J3131">
        <v>63327</v>
      </c>
      <c r="K3131">
        <v>4073007</v>
      </c>
      <c r="L3131">
        <v>3.06</v>
      </c>
      <c r="M3131">
        <v>0.56599999999999995</v>
      </c>
    </row>
    <row r="3132" spans="1:13" x14ac:dyDescent="0.2">
      <c r="A3132" t="s">
        <v>375</v>
      </c>
      <c r="B3132" t="s">
        <v>36</v>
      </c>
      <c r="C3132">
        <v>14</v>
      </c>
      <c r="D3132">
        <v>10.474</v>
      </c>
      <c r="E3132">
        <f t="shared" si="48"/>
        <v>10.47</v>
      </c>
      <c r="F3132">
        <v>1991</v>
      </c>
      <c r="G3132">
        <v>2020</v>
      </c>
      <c r="H3132">
        <v>2085</v>
      </c>
      <c r="I3132" t="s">
        <v>159</v>
      </c>
      <c r="J3132">
        <v>56582</v>
      </c>
      <c r="K3132">
        <v>3798903</v>
      </c>
      <c r="L3132">
        <v>2.85</v>
      </c>
      <c r="M3132">
        <v>0.52800000000000002</v>
      </c>
    </row>
    <row r="3133" spans="1:13" x14ac:dyDescent="0.2">
      <c r="A3133" t="s">
        <v>375</v>
      </c>
      <c r="B3133" t="s">
        <v>38</v>
      </c>
      <c r="C3133">
        <v>15</v>
      </c>
      <c r="D3133">
        <v>11.555999999999999</v>
      </c>
      <c r="E3133">
        <f t="shared" si="48"/>
        <v>11.56</v>
      </c>
      <c r="F3133">
        <v>2294</v>
      </c>
      <c r="G3133">
        <v>2362</v>
      </c>
      <c r="H3133">
        <v>2404</v>
      </c>
      <c r="I3133" t="s">
        <v>100</v>
      </c>
      <c r="J3133">
        <v>36155</v>
      </c>
      <c r="K3133">
        <v>1975791</v>
      </c>
      <c r="L3133">
        <v>1.48</v>
      </c>
      <c r="M3133">
        <v>0.27500000000000002</v>
      </c>
    </row>
    <row r="3134" spans="1:13" x14ac:dyDescent="0.2">
      <c r="A3134" t="s">
        <v>375</v>
      </c>
      <c r="B3134" t="s">
        <v>40</v>
      </c>
      <c r="C3134">
        <v>16</v>
      </c>
      <c r="D3134">
        <v>12.295999999999999</v>
      </c>
      <c r="E3134">
        <f t="shared" si="48"/>
        <v>12.3</v>
      </c>
      <c r="F3134">
        <v>2566</v>
      </c>
      <c r="G3134">
        <v>2596</v>
      </c>
      <c r="H3134">
        <v>2609</v>
      </c>
      <c r="I3134" t="s">
        <v>133</v>
      </c>
      <c r="J3134">
        <v>30309</v>
      </c>
      <c r="K3134">
        <v>1190879</v>
      </c>
      <c r="L3134">
        <v>0.89</v>
      </c>
      <c r="M3134">
        <v>0.16600000000000001</v>
      </c>
    </row>
    <row r="3135" spans="1:13" x14ac:dyDescent="0.2">
      <c r="A3135" t="s">
        <v>375</v>
      </c>
      <c r="B3135" t="s">
        <v>42</v>
      </c>
      <c r="C3135">
        <v>17</v>
      </c>
      <c r="D3135">
        <v>12.401</v>
      </c>
      <c r="E3135">
        <f t="shared" si="48"/>
        <v>12.4</v>
      </c>
      <c r="F3135">
        <v>2609</v>
      </c>
      <c r="G3135">
        <v>2629</v>
      </c>
      <c r="H3135">
        <v>2659</v>
      </c>
      <c r="I3135" t="s">
        <v>44</v>
      </c>
      <c r="J3135">
        <v>327002</v>
      </c>
      <c r="K3135">
        <v>12930214</v>
      </c>
      <c r="L3135">
        <v>9.6999999999999993</v>
      </c>
      <c r="M3135">
        <v>1.7969999999999999</v>
      </c>
    </row>
    <row r="3136" spans="1:13" x14ac:dyDescent="0.2">
      <c r="A3136" t="s">
        <v>375</v>
      </c>
      <c r="B3136" t="s">
        <v>43</v>
      </c>
      <c r="C3136">
        <v>18</v>
      </c>
      <c r="D3136">
        <v>12.537000000000001</v>
      </c>
      <c r="E3136">
        <f t="shared" si="48"/>
        <v>12.54</v>
      </c>
      <c r="F3136">
        <v>2659</v>
      </c>
      <c r="G3136">
        <v>2672</v>
      </c>
      <c r="H3136">
        <v>2734</v>
      </c>
      <c r="I3136" t="s">
        <v>34</v>
      </c>
      <c r="J3136">
        <v>638730</v>
      </c>
      <c r="K3136">
        <v>27515639</v>
      </c>
      <c r="L3136">
        <v>20.64</v>
      </c>
      <c r="M3136">
        <v>3.8239999999999998</v>
      </c>
    </row>
    <row r="3137" spans="1:13" x14ac:dyDescent="0.2">
      <c r="A3137" t="s">
        <v>375</v>
      </c>
      <c r="B3137" t="s">
        <v>45</v>
      </c>
      <c r="C3137">
        <v>19</v>
      </c>
      <c r="D3137">
        <v>12.91</v>
      </c>
      <c r="E3137">
        <f t="shared" si="48"/>
        <v>12.91</v>
      </c>
      <c r="F3137">
        <v>2734</v>
      </c>
      <c r="G3137">
        <v>2790</v>
      </c>
      <c r="H3137">
        <v>2907</v>
      </c>
      <c r="I3137" t="s">
        <v>53</v>
      </c>
      <c r="J3137">
        <v>3732873</v>
      </c>
      <c r="K3137">
        <v>133295117</v>
      </c>
      <c r="L3137">
        <v>100</v>
      </c>
      <c r="M3137">
        <v>18.524999999999999</v>
      </c>
    </row>
    <row r="3138" spans="1:13" x14ac:dyDescent="0.2">
      <c r="A3138" t="s">
        <v>375</v>
      </c>
      <c r="B3138" t="s">
        <v>47</v>
      </c>
      <c r="C3138">
        <v>20</v>
      </c>
      <c r="D3138">
        <v>14.255000000000001</v>
      </c>
      <c r="E3138">
        <f t="shared" si="48"/>
        <v>14.26</v>
      </c>
      <c r="F3138">
        <v>3092</v>
      </c>
      <c r="G3138">
        <v>3216</v>
      </c>
      <c r="H3138">
        <v>3257</v>
      </c>
      <c r="I3138" t="s">
        <v>55</v>
      </c>
      <c r="J3138">
        <v>342065</v>
      </c>
      <c r="K3138">
        <v>11622076</v>
      </c>
      <c r="L3138">
        <v>8.7200000000000006</v>
      </c>
      <c r="M3138">
        <v>1.615</v>
      </c>
    </row>
    <row r="3139" spans="1:13" x14ac:dyDescent="0.2">
      <c r="A3139" t="s">
        <v>375</v>
      </c>
      <c r="B3139" t="s">
        <v>49</v>
      </c>
      <c r="C3139">
        <v>21</v>
      </c>
      <c r="D3139">
        <v>14.699</v>
      </c>
      <c r="E3139">
        <f t="shared" ref="E3139:E3202" si="49">ROUND(D3139,2)</f>
        <v>14.7</v>
      </c>
      <c r="F3139">
        <v>3343</v>
      </c>
      <c r="G3139">
        <v>3356</v>
      </c>
      <c r="H3139">
        <v>3389</v>
      </c>
      <c r="I3139" t="s">
        <v>73</v>
      </c>
      <c r="J3139">
        <v>25956</v>
      </c>
      <c r="K3139">
        <v>1298112</v>
      </c>
      <c r="L3139">
        <v>0.97</v>
      </c>
      <c r="M3139">
        <v>0.18</v>
      </c>
    </row>
    <row r="3140" spans="1:13" x14ac:dyDescent="0.2">
      <c r="A3140" t="s">
        <v>375</v>
      </c>
      <c r="B3140" t="s">
        <v>50</v>
      </c>
      <c r="C3140">
        <v>22</v>
      </c>
      <c r="D3140">
        <v>15.032</v>
      </c>
      <c r="E3140">
        <f t="shared" si="49"/>
        <v>15.03</v>
      </c>
      <c r="F3140">
        <v>3447</v>
      </c>
      <c r="G3140">
        <v>3461</v>
      </c>
      <c r="H3140">
        <v>3490</v>
      </c>
      <c r="I3140" t="s">
        <v>53</v>
      </c>
      <c r="J3140">
        <v>96521</v>
      </c>
      <c r="K3140">
        <v>3433906</v>
      </c>
      <c r="L3140">
        <v>2.58</v>
      </c>
      <c r="M3140">
        <v>0.47699999999999998</v>
      </c>
    </row>
    <row r="3141" spans="1:13" x14ac:dyDescent="0.2">
      <c r="A3141" t="s">
        <v>375</v>
      </c>
      <c r="B3141" t="s">
        <v>52</v>
      </c>
      <c r="C3141">
        <v>23</v>
      </c>
      <c r="D3141">
        <v>15.186999999999999</v>
      </c>
      <c r="E3141">
        <f t="shared" si="49"/>
        <v>15.19</v>
      </c>
      <c r="F3141">
        <v>3490</v>
      </c>
      <c r="G3141">
        <v>3510</v>
      </c>
      <c r="H3141">
        <v>3562</v>
      </c>
      <c r="I3141" t="s">
        <v>60</v>
      </c>
      <c r="J3141">
        <v>870857</v>
      </c>
      <c r="K3141">
        <v>38923788</v>
      </c>
      <c r="L3141">
        <v>29.2</v>
      </c>
      <c r="M3141">
        <v>5.4089999999999998</v>
      </c>
    </row>
    <row r="3142" spans="1:13" x14ac:dyDescent="0.2">
      <c r="A3142" t="s">
        <v>375</v>
      </c>
      <c r="B3142" t="s">
        <v>54</v>
      </c>
      <c r="C3142">
        <v>24</v>
      </c>
      <c r="D3142">
        <v>15.398999999999999</v>
      </c>
      <c r="E3142">
        <f t="shared" si="49"/>
        <v>15.4</v>
      </c>
      <c r="F3142">
        <v>3562</v>
      </c>
      <c r="G3142">
        <v>3577</v>
      </c>
      <c r="H3142">
        <v>3612</v>
      </c>
      <c r="I3142" t="s">
        <v>60</v>
      </c>
      <c r="J3142">
        <v>156616</v>
      </c>
      <c r="K3142">
        <v>6748603</v>
      </c>
      <c r="L3142">
        <v>5.0599999999999996</v>
      </c>
      <c r="M3142">
        <v>0.93799999999999994</v>
      </c>
    </row>
    <row r="3143" spans="1:13" x14ac:dyDescent="0.2">
      <c r="A3143" t="s">
        <v>375</v>
      </c>
      <c r="B3143" t="s">
        <v>56</v>
      </c>
      <c r="C3143">
        <v>25</v>
      </c>
      <c r="D3143">
        <v>15.558999999999999</v>
      </c>
      <c r="E3143">
        <f t="shared" si="49"/>
        <v>15.56</v>
      </c>
      <c r="F3143">
        <v>3612</v>
      </c>
      <c r="G3143">
        <v>3628</v>
      </c>
      <c r="H3143">
        <v>3682</v>
      </c>
      <c r="I3143" t="s">
        <v>60</v>
      </c>
      <c r="J3143">
        <v>343979</v>
      </c>
      <c r="K3143">
        <v>12631327</v>
      </c>
      <c r="L3143">
        <v>9.48</v>
      </c>
      <c r="M3143">
        <v>1.7549999999999999</v>
      </c>
    </row>
    <row r="3144" spans="1:13" x14ac:dyDescent="0.2">
      <c r="A3144" t="s">
        <v>375</v>
      </c>
      <c r="B3144" t="s">
        <v>57</v>
      </c>
      <c r="C3144">
        <v>26</v>
      </c>
      <c r="D3144">
        <v>15.773</v>
      </c>
      <c r="E3144">
        <f t="shared" si="49"/>
        <v>15.77</v>
      </c>
      <c r="F3144">
        <v>3682</v>
      </c>
      <c r="G3144">
        <v>3696</v>
      </c>
      <c r="H3144">
        <v>3741</v>
      </c>
      <c r="I3144" t="s">
        <v>132</v>
      </c>
      <c r="J3144">
        <v>66212</v>
      </c>
      <c r="K3144">
        <v>2647949</v>
      </c>
      <c r="L3144">
        <v>1.99</v>
      </c>
      <c r="M3144">
        <v>0.36799999999999999</v>
      </c>
    </row>
    <row r="3145" spans="1:13" x14ac:dyDescent="0.2">
      <c r="A3145" t="s">
        <v>375</v>
      </c>
      <c r="B3145" t="s">
        <v>59</v>
      </c>
      <c r="C3145">
        <v>27</v>
      </c>
      <c r="D3145">
        <v>16.027999999999999</v>
      </c>
      <c r="E3145">
        <f t="shared" si="49"/>
        <v>16.03</v>
      </c>
      <c r="F3145">
        <v>3745</v>
      </c>
      <c r="G3145">
        <v>3776</v>
      </c>
      <c r="H3145">
        <v>3828</v>
      </c>
      <c r="I3145" t="s">
        <v>55</v>
      </c>
      <c r="J3145">
        <v>170179</v>
      </c>
      <c r="K3145">
        <v>5786730</v>
      </c>
      <c r="L3145">
        <v>4.34</v>
      </c>
      <c r="M3145">
        <v>0.80400000000000005</v>
      </c>
    </row>
    <row r="3146" spans="1:13" x14ac:dyDescent="0.2">
      <c r="A3146" t="s">
        <v>375</v>
      </c>
      <c r="B3146" t="s">
        <v>61</v>
      </c>
      <c r="C3146">
        <v>28</v>
      </c>
      <c r="D3146">
        <v>16.440000000000001</v>
      </c>
      <c r="E3146">
        <f t="shared" si="49"/>
        <v>16.440000000000001</v>
      </c>
      <c r="F3146">
        <v>3887</v>
      </c>
      <c r="G3146">
        <v>3907</v>
      </c>
      <c r="H3146">
        <v>3949</v>
      </c>
      <c r="I3146" t="s">
        <v>53</v>
      </c>
      <c r="J3146">
        <v>1297466</v>
      </c>
      <c r="K3146">
        <v>35523631</v>
      </c>
      <c r="L3146">
        <v>26.65</v>
      </c>
      <c r="M3146">
        <v>4.9370000000000003</v>
      </c>
    </row>
    <row r="3147" spans="1:13" x14ac:dyDescent="0.2">
      <c r="A3147" t="s">
        <v>375</v>
      </c>
      <c r="B3147" t="s">
        <v>62</v>
      </c>
      <c r="C3147">
        <v>29</v>
      </c>
      <c r="D3147">
        <v>16.64</v>
      </c>
      <c r="E3147">
        <f t="shared" si="49"/>
        <v>16.64</v>
      </c>
      <c r="F3147">
        <v>3949</v>
      </c>
      <c r="G3147">
        <v>3970</v>
      </c>
      <c r="H3147">
        <v>4001</v>
      </c>
      <c r="I3147" t="s">
        <v>53</v>
      </c>
      <c r="J3147">
        <v>53398</v>
      </c>
      <c r="K3147">
        <v>2434539</v>
      </c>
      <c r="L3147">
        <v>1.83</v>
      </c>
      <c r="M3147">
        <v>0.33800000000000002</v>
      </c>
    </row>
    <row r="3148" spans="1:13" x14ac:dyDescent="0.2">
      <c r="A3148" t="s">
        <v>375</v>
      </c>
      <c r="B3148" t="s">
        <v>63</v>
      </c>
      <c r="C3148">
        <v>30</v>
      </c>
      <c r="D3148">
        <v>16.780999999999999</v>
      </c>
      <c r="E3148">
        <f t="shared" si="49"/>
        <v>16.78</v>
      </c>
      <c r="F3148">
        <v>4001</v>
      </c>
      <c r="G3148">
        <v>4014</v>
      </c>
      <c r="H3148">
        <v>4068</v>
      </c>
      <c r="I3148" t="s">
        <v>73</v>
      </c>
      <c r="J3148">
        <v>81916</v>
      </c>
      <c r="K3148">
        <v>3887345</v>
      </c>
      <c r="L3148">
        <v>2.92</v>
      </c>
      <c r="M3148">
        <v>0.54</v>
      </c>
    </row>
    <row r="3149" spans="1:13" x14ac:dyDescent="0.2">
      <c r="A3149" t="s">
        <v>375</v>
      </c>
      <c r="B3149" t="s">
        <v>65</v>
      </c>
      <c r="C3149">
        <v>31</v>
      </c>
      <c r="D3149">
        <v>18.093</v>
      </c>
      <c r="E3149">
        <f t="shared" si="49"/>
        <v>18.09</v>
      </c>
      <c r="F3149">
        <v>4411</v>
      </c>
      <c r="G3149">
        <v>4429</v>
      </c>
      <c r="H3149">
        <v>4450</v>
      </c>
      <c r="I3149" t="s">
        <v>64</v>
      </c>
      <c r="J3149">
        <v>47844</v>
      </c>
      <c r="K3149">
        <v>2068299</v>
      </c>
      <c r="L3149">
        <v>1.55</v>
      </c>
      <c r="M3149">
        <v>0.28699999999999998</v>
      </c>
    </row>
    <row r="3150" spans="1:13" x14ac:dyDescent="0.2">
      <c r="A3150" t="s">
        <v>375</v>
      </c>
      <c r="B3150" t="s">
        <v>66</v>
      </c>
      <c r="C3150">
        <v>32</v>
      </c>
      <c r="D3150">
        <v>18.210999999999999</v>
      </c>
      <c r="E3150">
        <f t="shared" si="49"/>
        <v>18.21</v>
      </c>
      <c r="F3150">
        <v>4450</v>
      </c>
      <c r="G3150">
        <v>4467</v>
      </c>
      <c r="H3150">
        <v>4485</v>
      </c>
      <c r="I3150" t="s">
        <v>53</v>
      </c>
      <c r="J3150">
        <v>96882</v>
      </c>
      <c r="K3150">
        <v>3276061</v>
      </c>
      <c r="L3150">
        <v>2.46</v>
      </c>
      <c r="M3150">
        <v>0.45500000000000002</v>
      </c>
    </row>
    <row r="3151" spans="1:13" x14ac:dyDescent="0.2">
      <c r="A3151" t="s">
        <v>375</v>
      </c>
      <c r="B3151" t="s">
        <v>68</v>
      </c>
      <c r="C3151">
        <v>33</v>
      </c>
      <c r="D3151">
        <v>18.407</v>
      </c>
      <c r="E3151">
        <f t="shared" si="49"/>
        <v>18.41</v>
      </c>
      <c r="F3151">
        <v>4511</v>
      </c>
      <c r="G3151">
        <v>4529</v>
      </c>
      <c r="H3151">
        <v>4547</v>
      </c>
      <c r="I3151" t="s">
        <v>53</v>
      </c>
      <c r="J3151">
        <v>54229</v>
      </c>
      <c r="K3151">
        <v>1762722</v>
      </c>
      <c r="L3151">
        <v>1.32</v>
      </c>
      <c r="M3151">
        <v>0.245</v>
      </c>
    </row>
    <row r="3152" spans="1:13" x14ac:dyDescent="0.2">
      <c r="A3152" t="s">
        <v>375</v>
      </c>
      <c r="B3152" t="s">
        <v>69</v>
      </c>
      <c r="C3152">
        <v>34</v>
      </c>
      <c r="D3152">
        <v>18.515999999999998</v>
      </c>
      <c r="E3152">
        <f t="shared" si="49"/>
        <v>18.52</v>
      </c>
      <c r="F3152">
        <v>4547</v>
      </c>
      <c r="G3152">
        <v>4563</v>
      </c>
      <c r="H3152">
        <v>4626</v>
      </c>
      <c r="I3152" t="s">
        <v>53</v>
      </c>
      <c r="J3152">
        <v>1309171</v>
      </c>
      <c r="K3152">
        <v>37318962</v>
      </c>
      <c r="L3152">
        <v>28</v>
      </c>
      <c r="M3152">
        <v>5.1859999999999999</v>
      </c>
    </row>
    <row r="3153" spans="1:13" x14ac:dyDescent="0.2">
      <c r="A3153" t="s">
        <v>375</v>
      </c>
      <c r="B3153" t="s">
        <v>70</v>
      </c>
      <c r="C3153">
        <v>35</v>
      </c>
      <c r="D3153">
        <v>19.103000000000002</v>
      </c>
      <c r="E3153">
        <f t="shared" si="49"/>
        <v>19.100000000000001</v>
      </c>
      <c r="F3153">
        <v>4718</v>
      </c>
      <c r="G3153">
        <v>4749</v>
      </c>
      <c r="H3153">
        <v>4780</v>
      </c>
      <c r="I3153" t="s">
        <v>55</v>
      </c>
      <c r="J3153">
        <v>50815</v>
      </c>
      <c r="K3153">
        <v>1707472</v>
      </c>
      <c r="L3153">
        <v>1.28</v>
      </c>
      <c r="M3153">
        <v>0.23699999999999999</v>
      </c>
    </row>
    <row r="3154" spans="1:13" x14ac:dyDescent="0.2">
      <c r="A3154" t="s">
        <v>375</v>
      </c>
      <c r="B3154" t="s">
        <v>71</v>
      </c>
      <c r="C3154">
        <v>36</v>
      </c>
      <c r="D3154">
        <v>20.047000000000001</v>
      </c>
      <c r="E3154">
        <f t="shared" si="49"/>
        <v>20.05</v>
      </c>
      <c r="F3154">
        <v>4977</v>
      </c>
      <c r="G3154">
        <v>5047</v>
      </c>
      <c r="H3154">
        <v>5065</v>
      </c>
      <c r="I3154" t="s">
        <v>133</v>
      </c>
      <c r="J3154">
        <v>38099</v>
      </c>
      <c r="K3154">
        <v>1573550</v>
      </c>
      <c r="L3154">
        <v>1.18</v>
      </c>
      <c r="M3154">
        <v>0.219</v>
      </c>
    </row>
    <row r="3155" spans="1:13" x14ac:dyDescent="0.2">
      <c r="A3155" t="s">
        <v>375</v>
      </c>
      <c r="B3155" t="s">
        <v>72</v>
      </c>
      <c r="C3155">
        <v>37</v>
      </c>
      <c r="D3155">
        <v>20.637</v>
      </c>
      <c r="E3155">
        <f t="shared" si="49"/>
        <v>20.64</v>
      </c>
      <c r="F3155">
        <v>5193</v>
      </c>
      <c r="G3155">
        <v>5234</v>
      </c>
      <c r="H3155">
        <v>5252</v>
      </c>
      <c r="I3155" t="s">
        <v>133</v>
      </c>
      <c r="J3155">
        <v>27603</v>
      </c>
      <c r="K3155">
        <v>1102095</v>
      </c>
      <c r="L3155">
        <v>0.83</v>
      </c>
      <c r="M3155">
        <v>0.153</v>
      </c>
    </row>
    <row r="3156" spans="1:13" x14ac:dyDescent="0.2">
      <c r="A3156" t="s">
        <v>375</v>
      </c>
      <c r="B3156" t="s">
        <v>74</v>
      </c>
      <c r="C3156">
        <v>38</v>
      </c>
      <c r="D3156">
        <v>20.844999999999999</v>
      </c>
      <c r="E3156">
        <f t="shared" si="49"/>
        <v>20.85</v>
      </c>
      <c r="F3156">
        <v>5284</v>
      </c>
      <c r="G3156">
        <v>5300</v>
      </c>
      <c r="H3156">
        <v>5318</v>
      </c>
      <c r="I3156" t="s">
        <v>17</v>
      </c>
      <c r="J3156">
        <v>58126</v>
      </c>
      <c r="K3156">
        <v>1592380</v>
      </c>
      <c r="L3156">
        <v>1.19</v>
      </c>
      <c r="M3156">
        <v>0.221</v>
      </c>
    </row>
    <row r="3157" spans="1:13" x14ac:dyDescent="0.2">
      <c r="A3157" t="s">
        <v>375</v>
      </c>
      <c r="B3157" t="s">
        <v>75</v>
      </c>
      <c r="C3157">
        <v>39</v>
      </c>
      <c r="D3157">
        <v>21.07</v>
      </c>
      <c r="E3157">
        <f t="shared" si="49"/>
        <v>21.07</v>
      </c>
      <c r="F3157">
        <v>5318</v>
      </c>
      <c r="G3157">
        <v>5371</v>
      </c>
      <c r="H3157">
        <v>5413</v>
      </c>
      <c r="I3157" t="s">
        <v>23</v>
      </c>
      <c r="J3157">
        <v>176994</v>
      </c>
      <c r="K3157">
        <v>8048795</v>
      </c>
      <c r="L3157">
        <v>6.04</v>
      </c>
      <c r="M3157">
        <v>1.119</v>
      </c>
    </row>
    <row r="3158" spans="1:13" x14ac:dyDescent="0.2">
      <c r="A3158" t="s">
        <v>375</v>
      </c>
      <c r="B3158" t="s">
        <v>76</v>
      </c>
      <c r="C3158">
        <v>40</v>
      </c>
      <c r="D3158">
        <v>21.323</v>
      </c>
      <c r="E3158">
        <f t="shared" si="49"/>
        <v>21.32</v>
      </c>
      <c r="F3158">
        <v>5413</v>
      </c>
      <c r="G3158">
        <v>5451</v>
      </c>
      <c r="H3158">
        <v>5508</v>
      </c>
      <c r="I3158" t="s">
        <v>44</v>
      </c>
      <c r="J3158">
        <v>673176</v>
      </c>
      <c r="K3158">
        <v>28699962</v>
      </c>
      <c r="L3158">
        <v>21.53</v>
      </c>
      <c r="M3158">
        <v>3.9889999999999999</v>
      </c>
    </row>
    <row r="3159" spans="1:13" x14ac:dyDescent="0.2">
      <c r="A3159" t="s">
        <v>375</v>
      </c>
      <c r="B3159" t="s">
        <v>78</v>
      </c>
      <c r="C3159">
        <v>41</v>
      </c>
      <c r="D3159">
        <v>21.786999999999999</v>
      </c>
      <c r="E3159">
        <f t="shared" si="49"/>
        <v>21.79</v>
      </c>
      <c r="F3159">
        <v>5561</v>
      </c>
      <c r="G3159">
        <v>5598</v>
      </c>
      <c r="H3159">
        <v>5627</v>
      </c>
      <c r="I3159" t="s">
        <v>193</v>
      </c>
      <c r="J3159">
        <v>30392</v>
      </c>
      <c r="K3159">
        <v>1273054</v>
      </c>
      <c r="L3159">
        <v>0.96</v>
      </c>
      <c r="M3159">
        <v>0.17699999999999999</v>
      </c>
    </row>
    <row r="3160" spans="1:13" x14ac:dyDescent="0.2">
      <c r="A3160" t="s">
        <v>375</v>
      </c>
      <c r="B3160" t="s">
        <v>79</v>
      </c>
      <c r="C3160">
        <v>42</v>
      </c>
      <c r="D3160">
        <v>22.707999999999998</v>
      </c>
      <c r="E3160">
        <f t="shared" si="49"/>
        <v>22.71</v>
      </c>
      <c r="F3160">
        <v>5821</v>
      </c>
      <c r="G3160">
        <v>5889</v>
      </c>
      <c r="H3160">
        <v>5956</v>
      </c>
      <c r="I3160" t="s">
        <v>19</v>
      </c>
      <c r="J3160">
        <v>207780</v>
      </c>
      <c r="K3160">
        <v>12684346</v>
      </c>
      <c r="L3160">
        <v>9.52</v>
      </c>
      <c r="M3160">
        <v>1.7629999999999999</v>
      </c>
    </row>
    <row r="3161" spans="1:13" x14ac:dyDescent="0.2">
      <c r="A3161" t="s">
        <v>375</v>
      </c>
      <c r="B3161" t="s">
        <v>80</v>
      </c>
      <c r="C3161">
        <v>43</v>
      </c>
      <c r="D3161">
        <v>22.974</v>
      </c>
      <c r="E3161">
        <f t="shared" si="49"/>
        <v>22.97</v>
      </c>
      <c r="F3161">
        <v>5956</v>
      </c>
      <c r="G3161">
        <v>5973</v>
      </c>
      <c r="H3161">
        <v>6006</v>
      </c>
      <c r="I3161" t="s">
        <v>130</v>
      </c>
      <c r="J3161">
        <v>29008</v>
      </c>
      <c r="K3161">
        <v>1610930</v>
      </c>
      <c r="L3161">
        <v>1.21</v>
      </c>
      <c r="M3161">
        <v>0.224</v>
      </c>
    </row>
    <row r="3162" spans="1:13" x14ac:dyDescent="0.2">
      <c r="A3162" t="s">
        <v>375</v>
      </c>
      <c r="B3162" t="s">
        <v>81</v>
      </c>
      <c r="C3162">
        <v>44</v>
      </c>
      <c r="D3162">
        <v>23.327999999999999</v>
      </c>
      <c r="E3162">
        <f t="shared" si="49"/>
        <v>23.33</v>
      </c>
      <c r="F3162">
        <v>6068</v>
      </c>
      <c r="G3162">
        <v>6085</v>
      </c>
      <c r="H3162">
        <v>6105</v>
      </c>
      <c r="I3162" t="s">
        <v>19</v>
      </c>
      <c r="J3162">
        <v>106038</v>
      </c>
      <c r="K3162">
        <v>2939319</v>
      </c>
      <c r="L3162">
        <v>2.21</v>
      </c>
      <c r="M3162">
        <v>0.40799999999999997</v>
      </c>
    </row>
    <row r="3163" spans="1:13" x14ac:dyDescent="0.2">
      <c r="A3163" t="s">
        <v>375</v>
      </c>
      <c r="B3163" t="s">
        <v>82</v>
      </c>
      <c r="C3163">
        <v>45</v>
      </c>
      <c r="D3163">
        <v>23.594000000000001</v>
      </c>
      <c r="E3163">
        <f t="shared" si="49"/>
        <v>23.59</v>
      </c>
      <c r="F3163">
        <v>6145</v>
      </c>
      <c r="G3163">
        <v>6169</v>
      </c>
      <c r="H3163">
        <v>6184</v>
      </c>
      <c r="I3163" t="s">
        <v>83</v>
      </c>
      <c r="J3163">
        <v>26213</v>
      </c>
      <c r="K3163">
        <v>945332</v>
      </c>
      <c r="L3163">
        <v>0.71</v>
      </c>
      <c r="M3163">
        <v>0.13100000000000001</v>
      </c>
    </row>
    <row r="3164" spans="1:13" x14ac:dyDescent="0.2">
      <c r="A3164" t="s">
        <v>375</v>
      </c>
      <c r="B3164" t="s">
        <v>84</v>
      </c>
      <c r="C3164">
        <v>46</v>
      </c>
      <c r="D3164">
        <v>25.222000000000001</v>
      </c>
      <c r="E3164">
        <f t="shared" si="49"/>
        <v>25.22</v>
      </c>
      <c r="F3164">
        <v>6655</v>
      </c>
      <c r="G3164">
        <v>6684</v>
      </c>
      <c r="H3164">
        <v>6692</v>
      </c>
      <c r="I3164" t="s">
        <v>44</v>
      </c>
      <c r="J3164">
        <v>199767</v>
      </c>
      <c r="K3164">
        <v>6607890</v>
      </c>
      <c r="L3164">
        <v>4.96</v>
      </c>
      <c r="M3164">
        <v>0.91800000000000004</v>
      </c>
    </row>
    <row r="3165" spans="1:13" x14ac:dyDescent="0.2">
      <c r="A3165" t="s">
        <v>375</v>
      </c>
      <c r="B3165" t="s">
        <v>85</v>
      </c>
      <c r="C3165">
        <v>47</v>
      </c>
      <c r="D3165">
        <v>25.285</v>
      </c>
      <c r="E3165">
        <f t="shared" si="49"/>
        <v>25.29</v>
      </c>
      <c r="F3165">
        <v>6692</v>
      </c>
      <c r="G3165">
        <v>6704</v>
      </c>
      <c r="H3165">
        <v>6749</v>
      </c>
      <c r="I3165" t="s">
        <v>44</v>
      </c>
      <c r="J3165">
        <v>328686</v>
      </c>
      <c r="K3165">
        <v>10756798</v>
      </c>
      <c r="L3165">
        <v>8.07</v>
      </c>
      <c r="M3165">
        <v>1.4950000000000001</v>
      </c>
    </row>
    <row r="3166" spans="1:13" x14ac:dyDescent="0.2">
      <c r="A3166" t="s">
        <v>375</v>
      </c>
      <c r="B3166" t="s">
        <v>86</v>
      </c>
      <c r="C3166">
        <v>48</v>
      </c>
      <c r="D3166">
        <v>25.626999999999999</v>
      </c>
      <c r="E3166">
        <f t="shared" si="49"/>
        <v>25.63</v>
      </c>
      <c r="F3166">
        <v>6778</v>
      </c>
      <c r="G3166">
        <v>6812</v>
      </c>
      <c r="H3166">
        <v>6823</v>
      </c>
      <c r="I3166" t="s">
        <v>91</v>
      </c>
      <c r="J3166">
        <v>170468</v>
      </c>
      <c r="K3166">
        <v>4539493</v>
      </c>
      <c r="L3166">
        <v>3.41</v>
      </c>
      <c r="M3166">
        <v>0.63100000000000001</v>
      </c>
    </row>
    <row r="3167" spans="1:13" x14ac:dyDescent="0.2">
      <c r="A3167" t="s">
        <v>375</v>
      </c>
      <c r="B3167" t="s">
        <v>88</v>
      </c>
      <c r="C3167">
        <v>49</v>
      </c>
      <c r="D3167">
        <v>25.677</v>
      </c>
      <c r="E3167">
        <f t="shared" si="49"/>
        <v>25.68</v>
      </c>
      <c r="F3167">
        <v>6823</v>
      </c>
      <c r="G3167">
        <v>6828</v>
      </c>
      <c r="H3167">
        <v>6868</v>
      </c>
      <c r="I3167" t="s">
        <v>93</v>
      </c>
      <c r="J3167">
        <v>93846</v>
      </c>
      <c r="K3167">
        <v>2601993</v>
      </c>
      <c r="L3167">
        <v>1.95</v>
      </c>
      <c r="M3167">
        <v>0.36199999999999999</v>
      </c>
    </row>
    <row r="3168" spans="1:13" x14ac:dyDescent="0.2">
      <c r="A3168" t="s">
        <v>375</v>
      </c>
      <c r="B3168" t="s">
        <v>89</v>
      </c>
      <c r="C3168">
        <v>50</v>
      </c>
      <c r="D3168">
        <v>26.631</v>
      </c>
      <c r="E3168">
        <f t="shared" si="49"/>
        <v>26.63</v>
      </c>
      <c r="F3168">
        <v>7107</v>
      </c>
      <c r="G3168">
        <v>7130</v>
      </c>
      <c r="H3168">
        <v>7187</v>
      </c>
      <c r="I3168" t="s">
        <v>91</v>
      </c>
      <c r="J3168">
        <v>125996</v>
      </c>
      <c r="K3168">
        <v>6188868</v>
      </c>
      <c r="L3168">
        <v>4.6399999999999997</v>
      </c>
      <c r="M3168">
        <v>0.86</v>
      </c>
    </row>
    <row r="3169" spans="1:13" x14ac:dyDescent="0.2">
      <c r="A3169" t="s">
        <v>375</v>
      </c>
      <c r="B3169" t="s">
        <v>90</v>
      </c>
      <c r="C3169">
        <v>51</v>
      </c>
      <c r="D3169">
        <v>27.16</v>
      </c>
      <c r="E3169">
        <f t="shared" si="49"/>
        <v>27.16</v>
      </c>
      <c r="F3169">
        <v>7268</v>
      </c>
      <c r="G3169">
        <v>7297</v>
      </c>
      <c r="H3169">
        <v>7324</v>
      </c>
      <c r="I3169" t="s">
        <v>91</v>
      </c>
      <c r="J3169">
        <v>59357</v>
      </c>
      <c r="K3169">
        <v>3145993</v>
      </c>
      <c r="L3169">
        <v>2.36</v>
      </c>
      <c r="M3169">
        <v>0.437</v>
      </c>
    </row>
    <row r="3170" spans="1:13" x14ac:dyDescent="0.2">
      <c r="A3170" t="s">
        <v>375</v>
      </c>
      <c r="B3170" t="s">
        <v>92</v>
      </c>
      <c r="C3170">
        <v>52</v>
      </c>
      <c r="D3170">
        <v>27.367999999999999</v>
      </c>
      <c r="E3170">
        <f t="shared" si="49"/>
        <v>27.37</v>
      </c>
      <c r="F3170">
        <v>7324</v>
      </c>
      <c r="G3170">
        <v>7363</v>
      </c>
      <c r="H3170">
        <v>7382</v>
      </c>
      <c r="I3170" t="s">
        <v>93</v>
      </c>
      <c r="J3170">
        <v>37615</v>
      </c>
      <c r="K3170">
        <v>1909260</v>
      </c>
      <c r="L3170">
        <v>1.43</v>
      </c>
      <c r="M3170">
        <v>0.26500000000000001</v>
      </c>
    </row>
    <row r="3171" spans="1:13" x14ac:dyDescent="0.2">
      <c r="A3171" t="s">
        <v>375</v>
      </c>
      <c r="B3171" t="s">
        <v>94</v>
      </c>
      <c r="C3171">
        <v>53</v>
      </c>
      <c r="D3171">
        <v>27.914000000000001</v>
      </c>
      <c r="E3171">
        <f t="shared" si="49"/>
        <v>27.91</v>
      </c>
      <c r="F3171">
        <v>7476</v>
      </c>
      <c r="G3171">
        <v>7535</v>
      </c>
      <c r="H3171">
        <v>7564</v>
      </c>
      <c r="I3171" t="s">
        <v>87</v>
      </c>
      <c r="J3171">
        <v>47689</v>
      </c>
      <c r="K3171">
        <v>1092431</v>
      </c>
      <c r="L3171">
        <v>0.82</v>
      </c>
      <c r="M3171">
        <v>0.152</v>
      </c>
    </row>
    <row r="3172" spans="1:13" x14ac:dyDescent="0.2">
      <c r="A3172" t="s">
        <v>375</v>
      </c>
      <c r="B3172" t="s">
        <v>95</v>
      </c>
      <c r="C3172">
        <v>54</v>
      </c>
      <c r="D3172">
        <v>30.036000000000001</v>
      </c>
      <c r="E3172">
        <f t="shared" si="49"/>
        <v>30.04</v>
      </c>
      <c r="F3172">
        <v>8168</v>
      </c>
      <c r="G3172">
        <v>8206</v>
      </c>
      <c r="H3172">
        <v>8243</v>
      </c>
      <c r="I3172" t="s">
        <v>87</v>
      </c>
      <c r="J3172">
        <v>36732</v>
      </c>
      <c r="K3172">
        <v>1546119</v>
      </c>
      <c r="L3172">
        <v>1.1599999999999999</v>
      </c>
      <c r="M3172">
        <v>0.215</v>
      </c>
    </row>
    <row r="3173" spans="1:13" x14ac:dyDescent="0.2">
      <c r="A3173" t="s">
        <v>375</v>
      </c>
      <c r="B3173" t="s">
        <v>96</v>
      </c>
      <c r="C3173">
        <v>55</v>
      </c>
      <c r="D3173">
        <v>30.95</v>
      </c>
      <c r="E3173">
        <f t="shared" si="49"/>
        <v>30.95</v>
      </c>
      <c r="F3173">
        <v>8458</v>
      </c>
      <c r="G3173">
        <v>8495</v>
      </c>
      <c r="H3173">
        <v>8548</v>
      </c>
      <c r="I3173" t="s">
        <v>17</v>
      </c>
      <c r="J3173">
        <v>297101</v>
      </c>
      <c r="K3173">
        <v>13277899</v>
      </c>
      <c r="L3173">
        <v>9.9600000000000009</v>
      </c>
      <c r="M3173">
        <v>1.845</v>
      </c>
    </row>
    <row r="3174" spans="1:13" x14ac:dyDescent="0.2">
      <c r="A3174" t="s">
        <v>375</v>
      </c>
      <c r="B3174" t="s">
        <v>98</v>
      </c>
      <c r="C3174">
        <v>56</v>
      </c>
      <c r="D3174">
        <v>31.254999999999999</v>
      </c>
      <c r="E3174">
        <f t="shared" si="49"/>
        <v>31.26</v>
      </c>
      <c r="F3174">
        <v>8573</v>
      </c>
      <c r="G3174">
        <v>8592</v>
      </c>
      <c r="H3174">
        <v>8626</v>
      </c>
      <c r="I3174" t="s">
        <v>23</v>
      </c>
      <c r="J3174">
        <v>48656</v>
      </c>
      <c r="K3174">
        <v>2295575</v>
      </c>
      <c r="L3174">
        <v>1.72</v>
      </c>
      <c r="M3174">
        <v>0.31900000000000001</v>
      </c>
    </row>
    <row r="3175" spans="1:13" x14ac:dyDescent="0.2">
      <c r="A3175" t="s">
        <v>375</v>
      </c>
      <c r="B3175" t="s">
        <v>99</v>
      </c>
      <c r="C3175">
        <v>57</v>
      </c>
      <c r="D3175">
        <v>31.422999999999998</v>
      </c>
      <c r="E3175">
        <f t="shared" si="49"/>
        <v>31.42</v>
      </c>
      <c r="F3175">
        <v>8626</v>
      </c>
      <c r="G3175">
        <v>8645</v>
      </c>
      <c r="H3175">
        <v>8679</v>
      </c>
      <c r="I3175" t="s">
        <v>31</v>
      </c>
      <c r="J3175">
        <v>34446</v>
      </c>
      <c r="K3175">
        <v>1496471</v>
      </c>
      <c r="L3175">
        <v>1.1200000000000001</v>
      </c>
      <c r="M3175">
        <v>0.20799999999999999</v>
      </c>
    </row>
    <row r="3176" spans="1:13" x14ac:dyDescent="0.2">
      <c r="A3176" t="s">
        <v>375</v>
      </c>
      <c r="B3176" t="s">
        <v>101</v>
      </c>
      <c r="C3176">
        <v>58</v>
      </c>
      <c r="D3176">
        <v>31.751999999999999</v>
      </c>
      <c r="E3176">
        <f t="shared" si="49"/>
        <v>31.75</v>
      </c>
      <c r="F3176">
        <v>8713</v>
      </c>
      <c r="G3176">
        <v>8749</v>
      </c>
      <c r="H3176">
        <v>8786</v>
      </c>
      <c r="I3176" t="s">
        <v>168</v>
      </c>
      <c r="J3176">
        <v>41694</v>
      </c>
      <c r="K3176">
        <v>2264024</v>
      </c>
      <c r="L3176">
        <v>1.7</v>
      </c>
      <c r="M3176">
        <v>0.315</v>
      </c>
    </row>
    <row r="3177" spans="1:13" x14ac:dyDescent="0.2">
      <c r="A3177" t="s">
        <v>375</v>
      </c>
      <c r="B3177" t="s">
        <v>102</v>
      </c>
      <c r="C3177">
        <v>59</v>
      </c>
      <c r="D3177">
        <v>34.94</v>
      </c>
      <c r="E3177">
        <f t="shared" si="49"/>
        <v>34.94</v>
      </c>
      <c r="F3177">
        <v>9745</v>
      </c>
      <c r="G3177">
        <v>9758</v>
      </c>
      <c r="H3177">
        <v>9791</v>
      </c>
      <c r="I3177" t="s">
        <v>168</v>
      </c>
      <c r="J3177">
        <v>66442</v>
      </c>
      <c r="K3177">
        <v>2066099</v>
      </c>
      <c r="L3177">
        <v>1.55</v>
      </c>
      <c r="M3177">
        <v>0.28699999999999998</v>
      </c>
    </row>
    <row r="3178" spans="1:13" x14ac:dyDescent="0.2">
      <c r="A3178" t="s">
        <v>375</v>
      </c>
      <c r="B3178" t="s">
        <v>103</v>
      </c>
      <c r="C3178">
        <v>60</v>
      </c>
      <c r="D3178">
        <v>35.307000000000002</v>
      </c>
      <c r="E3178">
        <f t="shared" si="49"/>
        <v>35.31</v>
      </c>
      <c r="F3178">
        <v>9858</v>
      </c>
      <c r="G3178">
        <v>9873</v>
      </c>
      <c r="H3178">
        <v>9881</v>
      </c>
      <c r="I3178" t="s">
        <v>162</v>
      </c>
      <c r="J3178">
        <v>17221</v>
      </c>
      <c r="K3178">
        <v>336245</v>
      </c>
      <c r="L3178">
        <v>0.25</v>
      </c>
      <c r="M3178">
        <v>4.7E-2</v>
      </c>
    </row>
    <row r="3179" spans="1:13" x14ac:dyDescent="0.2">
      <c r="A3179" t="s">
        <v>375</v>
      </c>
      <c r="B3179" t="s">
        <v>104</v>
      </c>
      <c r="C3179">
        <v>61</v>
      </c>
      <c r="D3179">
        <v>35.667000000000002</v>
      </c>
      <c r="E3179">
        <f t="shared" si="49"/>
        <v>35.67</v>
      </c>
      <c r="F3179">
        <v>9951</v>
      </c>
      <c r="G3179">
        <v>9987</v>
      </c>
      <c r="H3179">
        <v>10017</v>
      </c>
      <c r="I3179" t="s">
        <v>162</v>
      </c>
      <c r="J3179">
        <v>34521</v>
      </c>
      <c r="K3179">
        <v>1302295</v>
      </c>
      <c r="L3179">
        <v>0.98</v>
      </c>
      <c r="M3179">
        <v>0.18099999999999999</v>
      </c>
    </row>
    <row r="3180" spans="1:13" x14ac:dyDescent="0.2">
      <c r="A3180" t="s">
        <v>375</v>
      </c>
      <c r="B3180" t="s">
        <v>105</v>
      </c>
      <c r="C3180">
        <v>62</v>
      </c>
      <c r="D3180">
        <v>36.116</v>
      </c>
      <c r="E3180">
        <f t="shared" si="49"/>
        <v>36.119999999999997</v>
      </c>
      <c r="F3180">
        <v>10113</v>
      </c>
      <c r="G3180">
        <v>10129</v>
      </c>
      <c r="H3180">
        <v>10135</v>
      </c>
      <c r="I3180" t="s">
        <v>162</v>
      </c>
      <c r="J3180">
        <v>28084</v>
      </c>
      <c r="K3180">
        <v>501002</v>
      </c>
      <c r="L3180">
        <v>0.38</v>
      </c>
      <c r="M3180">
        <v>7.0000000000000007E-2</v>
      </c>
    </row>
    <row r="3181" spans="1:13" x14ac:dyDescent="0.2">
      <c r="A3181" t="s">
        <v>375</v>
      </c>
      <c r="B3181" t="s">
        <v>106</v>
      </c>
      <c r="C3181">
        <v>63</v>
      </c>
      <c r="D3181">
        <v>36.165999999999997</v>
      </c>
      <c r="E3181">
        <f t="shared" si="49"/>
        <v>36.17</v>
      </c>
      <c r="F3181">
        <v>10135</v>
      </c>
      <c r="G3181">
        <v>10145</v>
      </c>
      <c r="H3181">
        <v>10161</v>
      </c>
      <c r="I3181" t="s">
        <v>134</v>
      </c>
      <c r="J3181">
        <v>48814</v>
      </c>
      <c r="K3181">
        <v>1074508</v>
      </c>
      <c r="L3181">
        <v>0.81</v>
      </c>
      <c r="M3181">
        <v>0.14899999999999999</v>
      </c>
    </row>
    <row r="3182" spans="1:13" x14ac:dyDescent="0.2">
      <c r="A3182" t="s">
        <v>375</v>
      </c>
      <c r="B3182" t="s">
        <v>108</v>
      </c>
      <c r="C3182">
        <v>64</v>
      </c>
      <c r="D3182">
        <v>36.542000000000002</v>
      </c>
      <c r="E3182">
        <f t="shared" si="49"/>
        <v>36.54</v>
      </c>
      <c r="F3182">
        <v>10223</v>
      </c>
      <c r="G3182">
        <v>10264</v>
      </c>
      <c r="H3182">
        <v>10271</v>
      </c>
      <c r="I3182" t="s">
        <v>133</v>
      </c>
      <c r="J3182">
        <v>25433</v>
      </c>
      <c r="K3182">
        <v>515976</v>
      </c>
      <c r="L3182">
        <v>0.39</v>
      </c>
      <c r="M3182">
        <v>7.1999999999999995E-2</v>
      </c>
    </row>
    <row r="3183" spans="1:13" x14ac:dyDescent="0.2">
      <c r="A3183" t="s">
        <v>375</v>
      </c>
      <c r="B3183" t="s">
        <v>109</v>
      </c>
      <c r="C3183">
        <v>65</v>
      </c>
      <c r="D3183">
        <v>36.593000000000004</v>
      </c>
      <c r="E3183">
        <f t="shared" si="49"/>
        <v>36.590000000000003</v>
      </c>
      <c r="F3183">
        <v>10271</v>
      </c>
      <c r="G3183">
        <v>10280</v>
      </c>
      <c r="H3183">
        <v>10297</v>
      </c>
      <c r="I3183" t="s">
        <v>134</v>
      </c>
      <c r="J3183">
        <v>62255</v>
      </c>
      <c r="K3183">
        <v>1817520</v>
      </c>
      <c r="L3183">
        <v>1.36</v>
      </c>
      <c r="M3183">
        <v>0.253</v>
      </c>
    </row>
    <row r="3184" spans="1:13" x14ac:dyDescent="0.2">
      <c r="A3184" t="s">
        <v>375</v>
      </c>
      <c r="B3184" t="s">
        <v>111</v>
      </c>
      <c r="C3184">
        <v>66</v>
      </c>
      <c r="D3184">
        <v>36.659999999999997</v>
      </c>
      <c r="E3184">
        <f t="shared" si="49"/>
        <v>36.659999999999997</v>
      </c>
      <c r="F3184">
        <v>10297</v>
      </c>
      <c r="G3184">
        <v>10301</v>
      </c>
      <c r="H3184">
        <v>10313</v>
      </c>
      <c r="I3184" t="s">
        <v>134</v>
      </c>
      <c r="J3184">
        <v>38809</v>
      </c>
      <c r="K3184">
        <v>790096</v>
      </c>
      <c r="L3184">
        <v>0.59</v>
      </c>
      <c r="M3184">
        <v>0.11</v>
      </c>
    </row>
    <row r="3185" spans="1:13" x14ac:dyDescent="0.2">
      <c r="A3185" t="s">
        <v>375</v>
      </c>
      <c r="B3185" t="s">
        <v>112</v>
      </c>
      <c r="C3185">
        <v>67</v>
      </c>
      <c r="D3185">
        <v>36.737000000000002</v>
      </c>
      <c r="E3185">
        <f t="shared" si="49"/>
        <v>36.74</v>
      </c>
      <c r="F3185">
        <v>10313</v>
      </c>
      <c r="G3185">
        <v>10326</v>
      </c>
      <c r="H3185">
        <v>10363</v>
      </c>
      <c r="I3185" t="s">
        <v>134</v>
      </c>
      <c r="J3185">
        <v>55809</v>
      </c>
      <c r="K3185">
        <v>2763736</v>
      </c>
      <c r="L3185">
        <v>2.0699999999999998</v>
      </c>
      <c r="M3185">
        <v>0.38400000000000001</v>
      </c>
    </row>
    <row r="3186" spans="1:13" x14ac:dyDescent="0.2">
      <c r="A3186" t="s">
        <v>375</v>
      </c>
      <c r="B3186" t="s">
        <v>113</v>
      </c>
      <c r="C3186">
        <v>68</v>
      </c>
      <c r="D3186">
        <v>37.253999999999998</v>
      </c>
      <c r="E3186">
        <f t="shared" si="49"/>
        <v>37.25</v>
      </c>
      <c r="F3186">
        <v>10404</v>
      </c>
      <c r="G3186">
        <v>10489</v>
      </c>
      <c r="H3186">
        <v>10495</v>
      </c>
      <c r="I3186" t="s">
        <v>134</v>
      </c>
      <c r="J3186">
        <v>37156</v>
      </c>
      <c r="K3186">
        <v>3585354</v>
      </c>
      <c r="L3186">
        <v>2.69</v>
      </c>
      <c r="M3186">
        <v>0.498</v>
      </c>
    </row>
    <row r="3187" spans="1:13" x14ac:dyDescent="0.2">
      <c r="A3187" t="s">
        <v>375</v>
      </c>
      <c r="B3187" t="s">
        <v>114</v>
      </c>
      <c r="C3187">
        <v>69</v>
      </c>
      <c r="D3187">
        <v>37.295000000000002</v>
      </c>
      <c r="E3187">
        <f t="shared" si="49"/>
        <v>37.299999999999997</v>
      </c>
      <c r="F3187">
        <v>10495</v>
      </c>
      <c r="G3187">
        <v>10502</v>
      </c>
      <c r="H3187">
        <v>10520</v>
      </c>
      <c r="I3187" t="s">
        <v>134</v>
      </c>
      <c r="J3187">
        <v>72434</v>
      </c>
      <c r="K3187">
        <v>1824247</v>
      </c>
      <c r="L3187">
        <v>1.37</v>
      </c>
      <c r="M3187">
        <v>0.254</v>
      </c>
    </row>
    <row r="3188" spans="1:13" x14ac:dyDescent="0.2">
      <c r="A3188" t="s">
        <v>375</v>
      </c>
      <c r="B3188" t="s">
        <v>115</v>
      </c>
      <c r="C3188">
        <v>70</v>
      </c>
      <c r="D3188">
        <v>37.375999999999998</v>
      </c>
      <c r="E3188">
        <f t="shared" si="49"/>
        <v>37.380000000000003</v>
      </c>
      <c r="F3188">
        <v>10520</v>
      </c>
      <c r="G3188">
        <v>10528</v>
      </c>
      <c r="H3188">
        <v>10554</v>
      </c>
      <c r="I3188" t="s">
        <v>134</v>
      </c>
      <c r="J3188">
        <v>49284</v>
      </c>
      <c r="K3188">
        <v>1206834</v>
      </c>
      <c r="L3188">
        <v>0.91</v>
      </c>
      <c r="M3188">
        <v>0.16800000000000001</v>
      </c>
    </row>
    <row r="3189" spans="1:13" x14ac:dyDescent="0.2">
      <c r="A3189" t="s">
        <v>375</v>
      </c>
      <c r="B3189" t="s">
        <v>116</v>
      </c>
      <c r="C3189">
        <v>71</v>
      </c>
      <c r="D3189">
        <v>37.64</v>
      </c>
      <c r="E3189">
        <f t="shared" si="49"/>
        <v>37.64</v>
      </c>
      <c r="F3189">
        <v>10603</v>
      </c>
      <c r="G3189">
        <v>10611</v>
      </c>
      <c r="H3189">
        <v>10630</v>
      </c>
      <c r="I3189" t="s">
        <v>134</v>
      </c>
      <c r="J3189">
        <v>31925</v>
      </c>
      <c r="K3189">
        <v>963380</v>
      </c>
      <c r="L3189">
        <v>0.72</v>
      </c>
      <c r="M3189">
        <v>0.13400000000000001</v>
      </c>
    </row>
    <row r="3190" spans="1:13" x14ac:dyDescent="0.2">
      <c r="A3190" t="s">
        <v>375</v>
      </c>
      <c r="B3190" t="s">
        <v>117</v>
      </c>
      <c r="C3190">
        <v>72</v>
      </c>
      <c r="D3190">
        <v>37.713000000000001</v>
      </c>
      <c r="E3190">
        <f t="shared" si="49"/>
        <v>37.71</v>
      </c>
      <c r="F3190">
        <v>10630</v>
      </c>
      <c r="G3190">
        <v>10634</v>
      </c>
      <c r="H3190">
        <v>10654</v>
      </c>
      <c r="I3190" t="s">
        <v>134</v>
      </c>
      <c r="J3190">
        <v>23297</v>
      </c>
      <c r="K3190">
        <v>439821</v>
      </c>
      <c r="L3190">
        <v>0.33</v>
      </c>
      <c r="M3190">
        <v>6.0999999999999999E-2</v>
      </c>
    </row>
    <row r="3191" spans="1:13" x14ac:dyDescent="0.2">
      <c r="A3191" t="s">
        <v>375</v>
      </c>
      <c r="B3191" t="s">
        <v>118</v>
      </c>
      <c r="C3191">
        <v>73</v>
      </c>
      <c r="D3191">
        <v>37.991</v>
      </c>
      <c r="E3191">
        <f t="shared" si="49"/>
        <v>37.99</v>
      </c>
      <c r="F3191">
        <v>10712</v>
      </c>
      <c r="G3191">
        <v>10722</v>
      </c>
      <c r="H3191">
        <v>10784</v>
      </c>
      <c r="I3191" t="s">
        <v>53</v>
      </c>
      <c r="J3191">
        <v>556547</v>
      </c>
      <c r="K3191">
        <v>20697434</v>
      </c>
      <c r="L3191">
        <v>15.53</v>
      </c>
      <c r="M3191">
        <v>2.8759999999999999</v>
      </c>
    </row>
    <row r="3192" spans="1:13" x14ac:dyDescent="0.2">
      <c r="A3192" t="s">
        <v>375</v>
      </c>
      <c r="B3192" t="s">
        <v>119</v>
      </c>
      <c r="C3192">
        <v>74</v>
      </c>
      <c r="D3192">
        <v>38.206000000000003</v>
      </c>
      <c r="E3192">
        <f t="shared" si="49"/>
        <v>38.21</v>
      </c>
      <c r="F3192">
        <v>10784</v>
      </c>
      <c r="G3192">
        <v>10790</v>
      </c>
      <c r="H3192">
        <v>10806</v>
      </c>
      <c r="I3192" t="s">
        <v>53</v>
      </c>
      <c r="J3192">
        <v>39207</v>
      </c>
      <c r="K3192">
        <v>1166846</v>
      </c>
      <c r="L3192">
        <v>0.88</v>
      </c>
      <c r="M3192">
        <v>0.16200000000000001</v>
      </c>
    </row>
    <row r="3193" spans="1:13" x14ac:dyDescent="0.2">
      <c r="A3193" t="s">
        <v>375</v>
      </c>
      <c r="B3193" t="s">
        <v>120</v>
      </c>
      <c r="C3193">
        <v>75</v>
      </c>
      <c r="D3193">
        <v>38.457000000000001</v>
      </c>
      <c r="E3193">
        <f t="shared" si="49"/>
        <v>38.46</v>
      </c>
      <c r="F3193">
        <v>10846</v>
      </c>
      <c r="G3193">
        <v>10870</v>
      </c>
      <c r="H3193">
        <v>10903</v>
      </c>
      <c r="I3193" t="s">
        <v>73</v>
      </c>
      <c r="J3193">
        <v>56043</v>
      </c>
      <c r="K3193">
        <v>3222742</v>
      </c>
      <c r="L3193">
        <v>2.42</v>
      </c>
      <c r="M3193">
        <v>0.44800000000000001</v>
      </c>
    </row>
    <row r="3194" spans="1:13" x14ac:dyDescent="0.2">
      <c r="A3194" t="s">
        <v>375</v>
      </c>
      <c r="B3194" t="s">
        <v>121</v>
      </c>
      <c r="C3194">
        <v>76</v>
      </c>
      <c r="D3194">
        <v>38.820999999999998</v>
      </c>
      <c r="E3194">
        <f t="shared" si="49"/>
        <v>38.82</v>
      </c>
      <c r="F3194">
        <v>10970</v>
      </c>
      <c r="G3194">
        <v>10985</v>
      </c>
      <c r="H3194">
        <v>11032</v>
      </c>
      <c r="I3194" t="s">
        <v>73</v>
      </c>
      <c r="J3194">
        <v>55032</v>
      </c>
      <c r="K3194">
        <v>1611681</v>
      </c>
      <c r="L3194">
        <v>1.21</v>
      </c>
      <c r="M3194">
        <v>0.224</v>
      </c>
    </row>
    <row r="3195" spans="1:13" x14ac:dyDescent="0.2">
      <c r="A3195" t="s">
        <v>375</v>
      </c>
      <c r="B3195" t="s">
        <v>122</v>
      </c>
      <c r="C3195">
        <v>77</v>
      </c>
      <c r="D3195">
        <v>39.753999999999998</v>
      </c>
      <c r="E3195">
        <f t="shared" si="49"/>
        <v>39.75</v>
      </c>
      <c r="F3195">
        <v>11259</v>
      </c>
      <c r="G3195">
        <v>11280</v>
      </c>
      <c r="H3195">
        <v>11310</v>
      </c>
      <c r="I3195" t="s">
        <v>67</v>
      </c>
      <c r="J3195">
        <v>48202</v>
      </c>
      <c r="K3195">
        <v>1526518</v>
      </c>
      <c r="L3195">
        <v>1.1499999999999999</v>
      </c>
      <c r="M3195">
        <v>0.21199999999999999</v>
      </c>
    </row>
    <row r="3196" spans="1:13" x14ac:dyDescent="0.2">
      <c r="A3196" t="s">
        <v>376</v>
      </c>
      <c r="B3196" t="s">
        <v>14</v>
      </c>
      <c r="C3196">
        <v>1</v>
      </c>
      <c r="D3196">
        <v>4.173</v>
      </c>
      <c r="E3196">
        <f t="shared" si="49"/>
        <v>4.17</v>
      </c>
      <c r="F3196">
        <v>5</v>
      </c>
      <c r="G3196">
        <v>27</v>
      </c>
      <c r="H3196">
        <v>72</v>
      </c>
      <c r="I3196" t="s">
        <v>15</v>
      </c>
      <c r="J3196">
        <v>86117</v>
      </c>
      <c r="K3196">
        <v>1223544</v>
      </c>
      <c r="L3196">
        <v>0.02</v>
      </c>
      <c r="M3196">
        <v>1.7999999999999999E-2</v>
      </c>
    </row>
    <row r="3197" spans="1:13" x14ac:dyDescent="0.2">
      <c r="A3197" t="s">
        <v>376</v>
      </c>
      <c r="B3197" t="s">
        <v>16</v>
      </c>
      <c r="C3197">
        <v>2</v>
      </c>
      <c r="D3197">
        <v>5</v>
      </c>
      <c r="E3197">
        <f t="shared" si="49"/>
        <v>5</v>
      </c>
      <c r="F3197">
        <v>263</v>
      </c>
      <c r="G3197">
        <v>289</v>
      </c>
      <c r="H3197">
        <v>397</v>
      </c>
      <c r="I3197" t="s">
        <v>184</v>
      </c>
      <c r="J3197">
        <v>285197</v>
      </c>
      <c r="K3197">
        <v>13041166</v>
      </c>
      <c r="L3197">
        <v>0.25</v>
      </c>
      <c r="M3197">
        <v>0.19</v>
      </c>
    </row>
    <row r="3198" spans="1:13" x14ac:dyDescent="0.2">
      <c r="A3198" t="s">
        <v>376</v>
      </c>
      <c r="B3198" t="s">
        <v>18</v>
      </c>
      <c r="C3198">
        <v>3</v>
      </c>
      <c r="D3198">
        <v>6.29</v>
      </c>
      <c r="E3198">
        <f t="shared" si="49"/>
        <v>6.29</v>
      </c>
      <c r="F3198">
        <v>672</v>
      </c>
      <c r="G3198">
        <v>697</v>
      </c>
      <c r="H3198">
        <v>712</v>
      </c>
      <c r="I3198" t="s">
        <v>97</v>
      </c>
      <c r="J3198">
        <v>27758</v>
      </c>
      <c r="K3198">
        <v>824243</v>
      </c>
      <c r="L3198">
        <v>0.02</v>
      </c>
      <c r="M3198">
        <v>1.2E-2</v>
      </c>
    </row>
    <row r="3199" spans="1:13" x14ac:dyDescent="0.2">
      <c r="A3199" t="s">
        <v>376</v>
      </c>
      <c r="B3199" t="s">
        <v>20</v>
      </c>
      <c r="C3199">
        <v>4</v>
      </c>
      <c r="D3199">
        <v>9.3849999999999998</v>
      </c>
      <c r="E3199">
        <f t="shared" si="49"/>
        <v>9.39</v>
      </c>
      <c r="F3199">
        <v>1650</v>
      </c>
      <c r="G3199">
        <v>1675</v>
      </c>
      <c r="H3199">
        <v>1702</v>
      </c>
      <c r="I3199" t="s">
        <v>17</v>
      </c>
      <c r="J3199">
        <v>320443</v>
      </c>
      <c r="K3199">
        <v>12979407</v>
      </c>
      <c r="L3199">
        <v>0.25</v>
      </c>
      <c r="M3199">
        <v>0.189</v>
      </c>
    </row>
    <row r="3200" spans="1:13" x14ac:dyDescent="0.2">
      <c r="A3200" t="s">
        <v>376</v>
      </c>
      <c r="B3200" t="s">
        <v>22</v>
      </c>
      <c r="C3200">
        <v>5</v>
      </c>
      <c r="D3200">
        <v>9.5449999999999999</v>
      </c>
      <c r="E3200">
        <f t="shared" si="49"/>
        <v>9.5500000000000007</v>
      </c>
      <c r="F3200">
        <v>1702</v>
      </c>
      <c r="G3200">
        <v>1726</v>
      </c>
      <c r="H3200">
        <v>1793</v>
      </c>
      <c r="I3200" t="s">
        <v>23</v>
      </c>
      <c r="J3200">
        <v>241182</v>
      </c>
      <c r="K3200">
        <v>15720513</v>
      </c>
      <c r="L3200">
        <v>0.3</v>
      </c>
      <c r="M3200">
        <v>0.22900000000000001</v>
      </c>
    </row>
    <row r="3201" spans="1:13" x14ac:dyDescent="0.2">
      <c r="A3201" t="s">
        <v>376</v>
      </c>
      <c r="B3201" t="s">
        <v>24</v>
      </c>
      <c r="C3201">
        <v>6</v>
      </c>
      <c r="D3201">
        <v>9.798</v>
      </c>
      <c r="E3201">
        <f t="shared" si="49"/>
        <v>9.8000000000000007</v>
      </c>
      <c r="F3201">
        <v>1793</v>
      </c>
      <c r="G3201">
        <v>1806</v>
      </c>
      <c r="H3201">
        <v>1890</v>
      </c>
      <c r="I3201" t="s">
        <v>23</v>
      </c>
      <c r="J3201">
        <v>194777</v>
      </c>
      <c r="K3201">
        <v>10443394</v>
      </c>
      <c r="L3201">
        <v>0.2</v>
      </c>
      <c r="M3201">
        <v>0.152</v>
      </c>
    </row>
    <row r="3202" spans="1:13" x14ac:dyDescent="0.2">
      <c r="A3202" t="s">
        <v>376</v>
      </c>
      <c r="B3202" t="s">
        <v>26</v>
      </c>
      <c r="C3202">
        <v>7</v>
      </c>
      <c r="D3202">
        <v>10.206</v>
      </c>
      <c r="E3202">
        <f t="shared" si="49"/>
        <v>10.210000000000001</v>
      </c>
      <c r="F3202">
        <v>1913</v>
      </c>
      <c r="G3202">
        <v>1935</v>
      </c>
      <c r="H3202">
        <v>1990</v>
      </c>
      <c r="I3202" t="s">
        <v>100</v>
      </c>
      <c r="J3202">
        <v>34410</v>
      </c>
      <c r="K3202">
        <v>1925227</v>
      </c>
      <c r="L3202">
        <v>0.04</v>
      </c>
      <c r="M3202">
        <v>2.8000000000000001E-2</v>
      </c>
    </row>
    <row r="3203" spans="1:13" x14ac:dyDescent="0.2">
      <c r="A3203" t="s">
        <v>376</v>
      </c>
      <c r="B3203" t="s">
        <v>27</v>
      </c>
      <c r="C3203">
        <v>8</v>
      </c>
      <c r="D3203">
        <v>12.403</v>
      </c>
      <c r="E3203">
        <f t="shared" ref="E3203:E3266" si="50">ROUND(D3203,2)</f>
        <v>12.4</v>
      </c>
      <c r="F3203">
        <v>2610</v>
      </c>
      <c r="G3203">
        <v>2630</v>
      </c>
      <c r="H3203">
        <v>2661</v>
      </c>
      <c r="I3203" t="s">
        <v>44</v>
      </c>
      <c r="J3203">
        <v>344033</v>
      </c>
      <c r="K3203">
        <v>12929164</v>
      </c>
      <c r="L3203">
        <v>0.25</v>
      </c>
      <c r="M3203">
        <v>0.188</v>
      </c>
    </row>
    <row r="3204" spans="1:13" x14ac:dyDescent="0.2">
      <c r="A3204" t="s">
        <v>376</v>
      </c>
      <c r="B3204" t="s">
        <v>28</v>
      </c>
      <c r="C3204">
        <v>9</v>
      </c>
      <c r="D3204">
        <v>12.544</v>
      </c>
      <c r="E3204">
        <f t="shared" si="50"/>
        <v>12.54</v>
      </c>
      <c r="F3204">
        <v>2661</v>
      </c>
      <c r="G3204">
        <v>2674</v>
      </c>
      <c r="H3204">
        <v>2753</v>
      </c>
      <c r="I3204" t="s">
        <v>51</v>
      </c>
      <c r="J3204">
        <v>286105</v>
      </c>
      <c r="K3204">
        <v>11587064</v>
      </c>
      <c r="L3204">
        <v>0.22</v>
      </c>
      <c r="M3204">
        <v>0.16800000000000001</v>
      </c>
    </row>
    <row r="3205" spans="1:13" x14ac:dyDescent="0.2">
      <c r="A3205" t="s">
        <v>376</v>
      </c>
      <c r="B3205" t="s">
        <v>30</v>
      </c>
      <c r="C3205">
        <v>10</v>
      </c>
      <c r="D3205">
        <v>12.916</v>
      </c>
      <c r="E3205">
        <f t="shared" si="50"/>
        <v>12.92</v>
      </c>
      <c r="F3205">
        <v>2753</v>
      </c>
      <c r="G3205">
        <v>2792</v>
      </c>
      <c r="H3205">
        <v>2878</v>
      </c>
      <c r="I3205" t="s">
        <v>53</v>
      </c>
      <c r="J3205">
        <v>1444043</v>
      </c>
      <c r="K3205">
        <v>52348928</v>
      </c>
      <c r="L3205">
        <v>1</v>
      </c>
      <c r="M3205">
        <v>0.76100000000000001</v>
      </c>
    </row>
    <row r="3206" spans="1:13" x14ac:dyDescent="0.2">
      <c r="A3206" t="s">
        <v>376</v>
      </c>
      <c r="B3206" t="s">
        <v>32</v>
      </c>
      <c r="C3206">
        <v>11</v>
      </c>
      <c r="D3206">
        <v>14.256</v>
      </c>
      <c r="E3206">
        <f t="shared" si="50"/>
        <v>14.26</v>
      </c>
      <c r="F3206">
        <v>3183</v>
      </c>
      <c r="G3206">
        <v>3216</v>
      </c>
      <c r="H3206">
        <v>3236</v>
      </c>
      <c r="I3206" t="s">
        <v>55</v>
      </c>
      <c r="J3206">
        <v>28492</v>
      </c>
      <c r="K3206">
        <v>922145</v>
      </c>
      <c r="L3206">
        <v>0.02</v>
      </c>
      <c r="M3206">
        <v>1.2999999999999999E-2</v>
      </c>
    </row>
    <row r="3207" spans="1:13" x14ac:dyDescent="0.2">
      <c r="A3207" t="s">
        <v>376</v>
      </c>
      <c r="B3207" t="s">
        <v>33</v>
      </c>
      <c r="C3207">
        <v>12</v>
      </c>
      <c r="D3207">
        <v>15.032</v>
      </c>
      <c r="E3207">
        <f t="shared" si="50"/>
        <v>15.03</v>
      </c>
      <c r="F3207">
        <v>3423</v>
      </c>
      <c r="G3207">
        <v>3461</v>
      </c>
      <c r="H3207">
        <v>3492</v>
      </c>
      <c r="I3207" t="s">
        <v>67</v>
      </c>
      <c r="J3207">
        <v>93114</v>
      </c>
      <c r="K3207">
        <v>3438790</v>
      </c>
      <c r="L3207">
        <v>7.0000000000000007E-2</v>
      </c>
      <c r="M3207">
        <v>0.05</v>
      </c>
    </row>
    <row r="3208" spans="1:13" x14ac:dyDescent="0.2">
      <c r="A3208" t="s">
        <v>376</v>
      </c>
      <c r="B3208" t="s">
        <v>35</v>
      </c>
      <c r="C3208">
        <v>13</v>
      </c>
      <c r="D3208">
        <v>15.191000000000001</v>
      </c>
      <c r="E3208">
        <f t="shared" si="50"/>
        <v>15.19</v>
      </c>
      <c r="F3208">
        <v>3492</v>
      </c>
      <c r="G3208">
        <v>3512</v>
      </c>
      <c r="H3208">
        <v>3562</v>
      </c>
      <c r="I3208" t="s">
        <v>60</v>
      </c>
      <c r="J3208">
        <v>529987</v>
      </c>
      <c r="K3208">
        <v>22030907</v>
      </c>
      <c r="L3208">
        <v>0.42</v>
      </c>
      <c r="M3208">
        <v>0.32</v>
      </c>
    </row>
    <row r="3209" spans="1:13" x14ac:dyDescent="0.2">
      <c r="A3209" t="s">
        <v>376</v>
      </c>
      <c r="B3209" t="s">
        <v>36</v>
      </c>
      <c r="C3209">
        <v>14</v>
      </c>
      <c r="D3209">
        <v>15.401999999999999</v>
      </c>
      <c r="E3209">
        <f t="shared" si="50"/>
        <v>15.4</v>
      </c>
      <c r="F3209">
        <v>3562</v>
      </c>
      <c r="G3209">
        <v>3578</v>
      </c>
      <c r="H3209">
        <v>3615</v>
      </c>
      <c r="I3209" t="s">
        <v>60</v>
      </c>
      <c r="J3209">
        <v>115894</v>
      </c>
      <c r="K3209">
        <v>4832128</v>
      </c>
      <c r="L3209">
        <v>0.09</v>
      </c>
      <c r="M3209">
        <v>7.0000000000000007E-2</v>
      </c>
    </row>
    <row r="3210" spans="1:13" x14ac:dyDescent="0.2">
      <c r="A3210" t="s">
        <v>376</v>
      </c>
      <c r="B3210" t="s">
        <v>38</v>
      </c>
      <c r="C3210">
        <v>15</v>
      </c>
      <c r="D3210">
        <v>15.564</v>
      </c>
      <c r="E3210">
        <f t="shared" si="50"/>
        <v>15.56</v>
      </c>
      <c r="F3210">
        <v>3615</v>
      </c>
      <c r="G3210">
        <v>3630</v>
      </c>
      <c r="H3210">
        <v>3682</v>
      </c>
      <c r="I3210" t="s">
        <v>60</v>
      </c>
      <c r="J3210">
        <v>163053</v>
      </c>
      <c r="K3210">
        <v>6091337</v>
      </c>
      <c r="L3210">
        <v>0.12</v>
      </c>
      <c r="M3210">
        <v>8.8999999999999996E-2</v>
      </c>
    </row>
    <row r="3211" spans="1:13" x14ac:dyDescent="0.2">
      <c r="A3211" t="s">
        <v>376</v>
      </c>
      <c r="B3211" t="s">
        <v>40</v>
      </c>
      <c r="C3211">
        <v>16</v>
      </c>
      <c r="D3211">
        <v>15.776</v>
      </c>
      <c r="E3211">
        <f t="shared" si="50"/>
        <v>15.78</v>
      </c>
      <c r="F3211">
        <v>3682</v>
      </c>
      <c r="G3211">
        <v>3697</v>
      </c>
      <c r="H3211">
        <v>3738</v>
      </c>
      <c r="I3211" t="s">
        <v>132</v>
      </c>
      <c r="J3211">
        <v>37486</v>
      </c>
      <c r="K3211">
        <v>1531540</v>
      </c>
      <c r="L3211">
        <v>0.03</v>
      </c>
      <c r="M3211">
        <v>2.1999999999999999E-2</v>
      </c>
    </row>
    <row r="3212" spans="1:13" x14ac:dyDescent="0.2">
      <c r="A3212" t="s">
        <v>376</v>
      </c>
      <c r="B3212" t="s">
        <v>42</v>
      </c>
      <c r="C3212">
        <v>17</v>
      </c>
      <c r="D3212">
        <v>16.34</v>
      </c>
      <c r="E3212">
        <f t="shared" si="50"/>
        <v>16.34</v>
      </c>
      <c r="F3212">
        <v>3838</v>
      </c>
      <c r="G3212">
        <v>3875</v>
      </c>
      <c r="H3212">
        <v>3894</v>
      </c>
      <c r="I3212" t="s">
        <v>200</v>
      </c>
      <c r="J3212">
        <v>64322</v>
      </c>
      <c r="K3212">
        <v>1908901</v>
      </c>
      <c r="L3212">
        <v>0.04</v>
      </c>
      <c r="M3212">
        <v>2.8000000000000001E-2</v>
      </c>
    </row>
    <row r="3213" spans="1:13" x14ac:dyDescent="0.2">
      <c r="A3213" t="s">
        <v>376</v>
      </c>
      <c r="B3213" t="s">
        <v>43</v>
      </c>
      <c r="C3213">
        <v>18</v>
      </c>
      <c r="D3213">
        <v>16.446000000000002</v>
      </c>
      <c r="E3213">
        <f t="shared" si="50"/>
        <v>16.45</v>
      </c>
      <c r="F3213">
        <v>3894</v>
      </c>
      <c r="G3213">
        <v>3909</v>
      </c>
      <c r="H3213">
        <v>3946</v>
      </c>
      <c r="I3213" t="s">
        <v>60</v>
      </c>
      <c r="J3213">
        <v>174342</v>
      </c>
      <c r="K3213">
        <v>5006533</v>
      </c>
      <c r="L3213">
        <v>0.1</v>
      </c>
      <c r="M3213">
        <v>7.2999999999999995E-2</v>
      </c>
    </row>
    <row r="3214" spans="1:13" x14ac:dyDescent="0.2">
      <c r="A3214" t="s">
        <v>376</v>
      </c>
      <c r="B3214" t="s">
        <v>45</v>
      </c>
      <c r="C3214">
        <v>19</v>
      </c>
      <c r="D3214">
        <v>16.783999999999999</v>
      </c>
      <c r="E3214">
        <f t="shared" si="50"/>
        <v>16.78</v>
      </c>
      <c r="F3214">
        <v>3993</v>
      </c>
      <c r="G3214">
        <v>4015</v>
      </c>
      <c r="H3214">
        <v>4028</v>
      </c>
      <c r="I3214" t="s">
        <v>201</v>
      </c>
      <c r="J3214">
        <v>25720</v>
      </c>
      <c r="K3214">
        <v>864453</v>
      </c>
      <c r="L3214">
        <v>0.02</v>
      </c>
      <c r="M3214">
        <v>1.2999999999999999E-2</v>
      </c>
    </row>
    <row r="3215" spans="1:13" x14ac:dyDescent="0.2">
      <c r="A3215" t="s">
        <v>376</v>
      </c>
      <c r="B3215" t="s">
        <v>47</v>
      </c>
      <c r="C3215">
        <v>20</v>
      </c>
      <c r="D3215">
        <v>16.861999999999998</v>
      </c>
      <c r="E3215">
        <f t="shared" si="50"/>
        <v>16.86</v>
      </c>
      <c r="F3215">
        <v>4028</v>
      </c>
      <c r="G3215">
        <v>4040</v>
      </c>
      <c r="H3215">
        <v>4077</v>
      </c>
      <c r="I3215" t="s">
        <v>132</v>
      </c>
      <c r="J3215">
        <v>25093</v>
      </c>
      <c r="K3215">
        <v>1299078</v>
      </c>
      <c r="L3215">
        <v>0.02</v>
      </c>
      <c r="M3215">
        <v>1.9E-2</v>
      </c>
    </row>
    <row r="3216" spans="1:13" x14ac:dyDescent="0.2">
      <c r="A3216" t="s">
        <v>376</v>
      </c>
      <c r="B3216" t="s">
        <v>49</v>
      </c>
      <c r="C3216">
        <v>21</v>
      </c>
      <c r="D3216">
        <v>18.21</v>
      </c>
      <c r="E3216">
        <f t="shared" si="50"/>
        <v>18.21</v>
      </c>
      <c r="F3216">
        <v>4447</v>
      </c>
      <c r="G3216">
        <v>4467</v>
      </c>
      <c r="H3216">
        <v>4482</v>
      </c>
      <c r="I3216" t="s">
        <v>200</v>
      </c>
      <c r="J3216">
        <v>68699</v>
      </c>
      <c r="K3216">
        <v>1957826</v>
      </c>
      <c r="L3216">
        <v>0.04</v>
      </c>
      <c r="M3216">
        <v>2.8000000000000001E-2</v>
      </c>
    </row>
    <row r="3217" spans="1:13" x14ac:dyDescent="0.2">
      <c r="A3217" t="s">
        <v>376</v>
      </c>
      <c r="B3217" t="s">
        <v>50</v>
      </c>
      <c r="C3217">
        <v>22</v>
      </c>
      <c r="D3217">
        <v>18.295000000000002</v>
      </c>
      <c r="E3217">
        <f t="shared" si="50"/>
        <v>18.3</v>
      </c>
      <c r="F3217">
        <v>4482</v>
      </c>
      <c r="G3217">
        <v>4493</v>
      </c>
      <c r="H3217">
        <v>4511</v>
      </c>
      <c r="I3217" t="s">
        <v>60</v>
      </c>
      <c r="J3217">
        <v>39120</v>
      </c>
      <c r="K3217">
        <v>1020749</v>
      </c>
      <c r="L3217">
        <v>0.02</v>
      </c>
      <c r="M3217">
        <v>1.4999999999999999E-2</v>
      </c>
    </row>
    <row r="3218" spans="1:13" x14ac:dyDescent="0.2">
      <c r="A3218" t="s">
        <v>376</v>
      </c>
      <c r="B3218" t="s">
        <v>52</v>
      </c>
      <c r="C3218">
        <v>23</v>
      </c>
      <c r="D3218">
        <v>18.405000000000001</v>
      </c>
      <c r="E3218">
        <f t="shared" si="50"/>
        <v>18.41</v>
      </c>
      <c r="F3218">
        <v>4511</v>
      </c>
      <c r="G3218">
        <v>4528</v>
      </c>
      <c r="H3218">
        <v>4546</v>
      </c>
      <c r="I3218" t="s">
        <v>60</v>
      </c>
      <c r="J3218">
        <v>37758</v>
      </c>
      <c r="K3218">
        <v>1091570</v>
      </c>
      <c r="L3218">
        <v>0.02</v>
      </c>
      <c r="M3218">
        <v>1.6E-2</v>
      </c>
    </row>
    <row r="3219" spans="1:13" x14ac:dyDescent="0.2">
      <c r="A3219" t="s">
        <v>376</v>
      </c>
      <c r="B3219" t="s">
        <v>54</v>
      </c>
      <c r="C3219">
        <v>24</v>
      </c>
      <c r="D3219">
        <v>18.515000000000001</v>
      </c>
      <c r="E3219">
        <f t="shared" si="50"/>
        <v>18.52</v>
      </c>
      <c r="F3219">
        <v>4546</v>
      </c>
      <c r="G3219">
        <v>4563</v>
      </c>
      <c r="H3219">
        <v>4627</v>
      </c>
      <c r="I3219" t="s">
        <v>73</v>
      </c>
      <c r="J3219">
        <v>867553</v>
      </c>
      <c r="K3219">
        <v>23082028</v>
      </c>
      <c r="L3219">
        <v>0.44</v>
      </c>
      <c r="M3219">
        <v>0.33600000000000002</v>
      </c>
    </row>
    <row r="3220" spans="1:13" x14ac:dyDescent="0.2">
      <c r="A3220" t="s">
        <v>376</v>
      </c>
      <c r="B3220" t="s">
        <v>56</v>
      </c>
      <c r="C3220">
        <v>25</v>
      </c>
      <c r="D3220">
        <v>20.050999999999998</v>
      </c>
      <c r="E3220">
        <f t="shared" si="50"/>
        <v>20.05</v>
      </c>
      <c r="F3220">
        <v>4983</v>
      </c>
      <c r="G3220">
        <v>5049</v>
      </c>
      <c r="H3220">
        <v>5063</v>
      </c>
      <c r="I3220" t="s">
        <v>129</v>
      </c>
      <c r="J3220">
        <v>27272</v>
      </c>
      <c r="K3220">
        <v>1107303</v>
      </c>
      <c r="L3220">
        <v>0.02</v>
      </c>
      <c r="M3220">
        <v>1.6E-2</v>
      </c>
    </row>
    <row r="3221" spans="1:13" x14ac:dyDescent="0.2">
      <c r="A3221" t="s">
        <v>376</v>
      </c>
      <c r="B3221" t="s">
        <v>57</v>
      </c>
      <c r="C3221">
        <v>26</v>
      </c>
      <c r="D3221">
        <v>20.844999999999999</v>
      </c>
      <c r="E3221">
        <f t="shared" si="50"/>
        <v>20.85</v>
      </c>
      <c r="F3221">
        <v>5284</v>
      </c>
      <c r="G3221">
        <v>5300</v>
      </c>
      <c r="H3221">
        <v>5318</v>
      </c>
      <c r="I3221" t="s">
        <v>17</v>
      </c>
      <c r="J3221">
        <v>44642</v>
      </c>
      <c r="K3221">
        <v>1085151</v>
      </c>
      <c r="L3221">
        <v>0.02</v>
      </c>
      <c r="M3221">
        <v>1.6E-2</v>
      </c>
    </row>
    <row r="3222" spans="1:13" x14ac:dyDescent="0.2">
      <c r="A3222" t="s">
        <v>376</v>
      </c>
      <c r="B3222" t="s">
        <v>59</v>
      </c>
      <c r="C3222">
        <v>27</v>
      </c>
      <c r="D3222">
        <v>21.067</v>
      </c>
      <c r="E3222">
        <f t="shared" si="50"/>
        <v>21.07</v>
      </c>
      <c r="F3222">
        <v>5353</v>
      </c>
      <c r="G3222">
        <v>5370</v>
      </c>
      <c r="H3222">
        <v>5416</v>
      </c>
      <c r="I3222" t="s">
        <v>17</v>
      </c>
      <c r="J3222">
        <v>111285</v>
      </c>
      <c r="K3222">
        <v>4245500</v>
      </c>
      <c r="L3222">
        <v>0.08</v>
      </c>
      <c r="M3222">
        <v>6.2E-2</v>
      </c>
    </row>
    <row r="3223" spans="1:13" x14ac:dyDescent="0.2">
      <c r="A3223" t="s">
        <v>376</v>
      </c>
      <c r="B3223" t="s">
        <v>61</v>
      </c>
      <c r="C3223">
        <v>28</v>
      </c>
      <c r="D3223">
        <v>21.326000000000001</v>
      </c>
      <c r="E3223">
        <f t="shared" si="50"/>
        <v>21.33</v>
      </c>
      <c r="F3223">
        <v>5416</v>
      </c>
      <c r="G3223">
        <v>5452</v>
      </c>
      <c r="H3223">
        <v>5509</v>
      </c>
      <c r="I3223" t="s">
        <v>130</v>
      </c>
      <c r="J3223">
        <v>407610</v>
      </c>
      <c r="K3223">
        <v>15710186</v>
      </c>
      <c r="L3223">
        <v>0.3</v>
      </c>
      <c r="M3223">
        <v>0.22800000000000001</v>
      </c>
    </row>
    <row r="3224" spans="1:13" x14ac:dyDescent="0.2">
      <c r="A3224" t="s">
        <v>376</v>
      </c>
      <c r="B3224" t="s">
        <v>62</v>
      </c>
      <c r="C3224">
        <v>29</v>
      </c>
      <c r="D3224">
        <v>22.231000000000002</v>
      </c>
      <c r="E3224">
        <f t="shared" si="50"/>
        <v>22.23</v>
      </c>
      <c r="F3224">
        <v>5660</v>
      </c>
      <c r="G3224">
        <v>5738</v>
      </c>
      <c r="H3224">
        <v>5772</v>
      </c>
      <c r="I3224" t="s">
        <v>157</v>
      </c>
      <c r="J3224">
        <v>37432</v>
      </c>
      <c r="K3224">
        <v>1668830</v>
      </c>
      <c r="L3224">
        <v>0.03</v>
      </c>
      <c r="M3224">
        <v>2.4E-2</v>
      </c>
    </row>
    <row r="3225" spans="1:13" x14ac:dyDescent="0.2">
      <c r="A3225" t="s">
        <v>376</v>
      </c>
      <c r="B3225" t="s">
        <v>63</v>
      </c>
      <c r="C3225">
        <v>30</v>
      </c>
      <c r="D3225">
        <v>22.709</v>
      </c>
      <c r="E3225">
        <f t="shared" si="50"/>
        <v>22.71</v>
      </c>
      <c r="F3225">
        <v>5856</v>
      </c>
      <c r="G3225">
        <v>5889</v>
      </c>
      <c r="H3225">
        <v>5951</v>
      </c>
      <c r="I3225" t="s">
        <v>17</v>
      </c>
      <c r="J3225">
        <v>85556</v>
      </c>
      <c r="K3225">
        <v>5329196</v>
      </c>
      <c r="L3225">
        <v>0.1</v>
      </c>
      <c r="M3225">
        <v>7.6999999999999999E-2</v>
      </c>
    </row>
    <row r="3226" spans="1:13" x14ac:dyDescent="0.2">
      <c r="A3226" t="s">
        <v>376</v>
      </c>
      <c r="B3226" t="s">
        <v>65</v>
      </c>
      <c r="C3226">
        <v>31</v>
      </c>
      <c r="D3226">
        <v>22.994</v>
      </c>
      <c r="E3226">
        <f t="shared" si="50"/>
        <v>22.99</v>
      </c>
      <c r="F3226">
        <v>5951</v>
      </c>
      <c r="G3226">
        <v>5979</v>
      </c>
      <c r="H3226">
        <v>6007</v>
      </c>
      <c r="I3226" t="s">
        <v>23</v>
      </c>
      <c r="J3226">
        <v>33817</v>
      </c>
      <c r="K3226">
        <v>1665023</v>
      </c>
      <c r="L3226">
        <v>0.03</v>
      </c>
      <c r="M3226">
        <v>2.4E-2</v>
      </c>
    </row>
    <row r="3227" spans="1:13" x14ac:dyDescent="0.2">
      <c r="A3227" t="s">
        <v>376</v>
      </c>
      <c r="B3227" t="s">
        <v>66</v>
      </c>
      <c r="C3227">
        <v>32</v>
      </c>
      <c r="D3227">
        <v>23.149000000000001</v>
      </c>
      <c r="E3227">
        <f t="shared" si="50"/>
        <v>23.15</v>
      </c>
      <c r="F3227">
        <v>6007</v>
      </c>
      <c r="G3227">
        <v>6028</v>
      </c>
      <c r="H3227">
        <v>6061</v>
      </c>
      <c r="I3227" t="s">
        <v>138</v>
      </c>
      <c r="J3227">
        <v>32562</v>
      </c>
      <c r="K3227">
        <v>1159430</v>
      </c>
      <c r="L3227">
        <v>0.02</v>
      </c>
      <c r="M3227">
        <v>1.7000000000000001E-2</v>
      </c>
    </row>
    <row r="3228" spans="1:13" x14ac:dyDescent="0.2">
      <c r="A3228" t="s">
        <v>376</v>
      </c>
      <c r="B3228" t="s">
        <v>68</v>
      </c>
      <c r="C3228">
        <v>33</v>
      </c>
      <c r="D3228">
        <v>23.329000000000001</v>
      </c>
      <c r="E3228">
        <f t="shared" si="50"/>
        <v>23.33</v>
      </c>
      <c r="F3228">
        <v>6061</v>
      </c>
      <c r="G3228">
        <v>6085</v>
      </c>
      <c r="H3228">
        <v>6109</v>
      </c>
      <c r="I3228" t="s">
        <v>133</v>
      </c>
      <c r="J3228">
        <v>110862</v>
      </c>
      <c r="K3228">
        <v>2672537</v>
      </c>
      <c r="L3228">
        <v>0.05</v>
      </c>
      <c r="M3228">
        <v>3.9E-2</v>
      </c>
    </row>
    <row r="3229" spans="1:13" x14ac:dyDescent="0.2">
      <c r="A3229" t="s">
        <v>376</v>
      </c>
      <c r="B3229" t="s">
        <v>69</v>
      </c>
      <c r="C3229">
        <v>34</v>
      </c>
      <c r="D3229">
        <v>23.59</v>
      </c>
      <c r="E3229">
        <f t="shared" si="50"/>
        <v>23.59</v>
      </c>
      <c r="F3229">
        <v>6144</v>
      </c>
      <c r="G3229">
        <v>6168</v>
      </c>
      <c r="H3229">
        <v>6210</v>
      </c>
      <c r="I3229" t="s">
        <v>189</v>
      </c>
      <c r="J3229">
        <v>35411</v>
      </c>
      <c r="K3229">
        <v>1568844</v>
      </c>
      <c r="L3229">
        <v>0.03</v>
      </c>
      <c r="M3229">
        <v>2.3E-2</v>
      </c>
    </row>
    <row r="3230" spans="1:13" x14ac:dyDescent="0.2">
      <c r="A3230" t="s">
        <v>376</v>
      </c>
      <c r="B3230" t="s">
        <v>70</v>
      </c>
      <c r="C3230">
        <v>35</v>
      </c>
      <c r="D3230">
        <v>25.152000000000001</v>
      </c>
      <c r="E3230">
        <f t="shared" si="50"/>
        <v>25.15</v>
      </c>
      <c r="F3230">
        <v>6612</v>
      </c>
      <c r="G3230">
        <v>6662</v>
      </c>
      <c r="H3230">
        <v>6673</v>
      </c>
      <c r="I3230" t="s">
        <v>133</v>
      </c>
      <c r="J3230">
        <v>39345</v>
      </c>
      <c r="K3230">
        <v>1603511</v>
      </c>
      <c r="L3230">
        <v>0.03</v>
      </c>
      <c r="M3230">
        <v>2.3E-2</v>
      </c>
    </row>
    <row r="3231" spans="1:13" x14ac:dyDescent="0.2">
      <c r="A3231" t="s">
        <v>376</v>
      </c>
      <c r="B3231" t="s">
        <v>71</v>
      </c>
      <c r="C3231">
        <v>36</v>
      </c>
      <c r="D3231">
        <v>25.283000000000001</v>
      </c>
      <c r="E3231">
        <f t="shared" si="50"/>
        <v>25.28</v>
      </c>
      <c r="F3231">
        <v>6673</v>
      </c>
      <c r="G3231">
        <v>6703</v>
      </c>
      <c r="H3231">
        <v>6739</v>
      </c>
      <c r="I3231" t="s">
        <v>159</v>
      </c>
      <c r="J3231">
        <v>81049</v>
      </c>
      <c r="K3231">
        <v>4103227</v>
      </c>
      <c r="L3231">
        <v>0.08</v>
      </c>
      <c r="M3231">
        <v>0.06</v>
      </c>
    </row>
    <row r="3232" spans="1:13" x14ac:dyDescent="0.2">
      <c r="A3232" t="s">
        <v>376</v>
      </c>
      <c r="B3232" t="s">
        <v>72</v>
      </c>
      <c r="C3232">
        <v>37</v>
      </c>
      <c r="D3232">
        <v>25.625</v>
      </c>
      <c r="E3232">
        <f t="shared" si="50"/>
        <v>25.63</v>
      </c>
      <c r="F3232">
        <v>6793</v>
      </c>
      <c r="G3232">
        <v>6811</v>
      </c>
      <c r="H3232">
        <v>6821</v>
      </c>
      <c r="I3232" t="s">
        <v>19</v>
      </c>
      <c r="J3232">
        <v>94850</v>
      </c>
      <c r="K3232">
        <v>2531846</v>
      </c>
      <c r="L3232">
        <v>0.05</v>
      </c>
      <c r="M3232">
        <v>3.6999999999999998E-2</v>
      </c>
    </row>
    <row r="3233" spans="1:13" x14ac:dyDescent="0.2">
      <c r="A3233" t="s">
        <v>376</v>
      </c>
      <c r="B3233" t="s">
        <v>74</v>
      </c>
      <c r="C3233">
        <v>38</v>
      </c>
      <c r="D3233">
        <v>25.675999999999998</v>
      </c>
      <c r="E3233">
        <f t="shared" si="50"/>
        <v>25.68</v>
      </c>
      <c r="F3233">
        <v>6821</v>
      </c>
      <c r="G3233">
        <v>6828</v>
      </c>
      <c r="H3233">
        <v>6853</v>
      </c>
      <c r="I3233" t="s">
        <v>130</v>
      </c>
      <c r="J3233">
        <v>59805</v>
      </c>
      <c r="K3233">
        <v>1486356</v>
      </c>
      <c r="L3233">
        <v>0.03</v>
      </c>
      <c r="M3233">
        <v>2.1999999999999999E-2</v>
      </c>
    </row>
    <row r="3234" spans="1:13" x14ac:dyDescent="0.2">
      <c r="A3234" t="s">
        <v>376</v>
      </c>
      <c r="B3234" t="s">
        <v>75</v>
      </c>
      <c r="C3234">
        <v>39</v>
      </c>
      <c r="D3234">
        <v>26.632999999999999</v>
      </c>
      <c r="E3234">
        <f t="shared" si="50"/>
        <v>26.63</v>
      </c>
      <c r="F3234">
        <v>7096</v>
      </c>
      <c r="G3234">
        <v>7130</v>
      </c>
      <c r="H3234">
        <v>7187</v>
      </c>
      <c r="I3234" t="s">
        <v>46</v>
      </c>
      <c r="J3234">
        <v>47708</v>
      </c>
      <c r="K3234">
        <v>2013518</v>
      </c>
      <c r="L3234">
        <v>0.04</v>
      </c>
      <c r="M3234">
        <v>2.9000000000000001E-2</v>
      </c>
    </row>
    <row r="3235" spans="1:13" x14ac:dyDescent="0.2">
      <c r="A3235" t="s">
        <v>376</v>
      </c>
      <c r="B3235" t="s">
        <v>76</v>
      </c>
      <c r="C3235">
        <v>40</v>
      </c>
      <c r="D3235">
        <v>27.158000000000001</v>
      </c>
      <c r="E3235">
        <f t="shared" si="50"/>
        <v>27.16</v>
      </c>
      <c r="F3235">
        <v>7254</v>
      </c>
      <c r="G3235">
        <v>7296</v>
      </c>
      <c r="H3235">
        <v>7335</v>
      </c>
      <c r="I3235" t="s">
        <v>46</v>
      </c>
      <c r="J3235">
        <v>47754</v>
      </c>
      <c r="K3235">
        <v>2208539</v>
      </c>
      <c r="L3235">
        <v>0.04</v>
      </c>
      <c r="M3235">
        <v>3.2000000000000001E-2</v>
      </c>
    </row>
    <row r="3236" spans="1:13" x14ac:dyDescent="0.2">
      <c r="A3236" t="s">
        <v>376</v>
      </c>
      <c r="B3236" t="s">
        <v>78</v>
      </c>
      <c r="C3236">
        <v>41</v>
      </c>
      <c r="D3236">
        <v>27.907</v>
      </c>
      <c r="E3236">
        <f t="shared" si="50"/>
        <v>27.91</v>
      </c>
      <c r="F3236">
        <v>7499</v>
      </c>
      <c r="G3236">
        <v>7533</v>
      </c>
      <c r="H3236">
        <v>7556</v>
      </c>
      <c r="I3236" t="s">
        <v>19</v>
      </c>
      <c r="J3236">
        <v>38458</v>
      </c>
      <c r="K3236">
        <v>1130051</v>
      </c>
      <c r="L3236">
        <v>0.02</v>
      </c>
      <c r="M3236">
        <v>1.6E-2</v>
      </c>
    </row>
    <row r="3237" spans="1:13" x14ac:dyDescent="0.2">
      <c r="A3237" t="s">
        <v>376</v>
      </c>
      <c r="B3237" t="s">
        <v>79</v>
      </c>
      <c r="C3237">
        <v>42</v>
      </c>
      <c r="D3237">
        <v>30.026</v>
      </c>
      <c r="E3237">
        <f t="shared" si="50"/>
        <v>30.03</v>
      </c>
      <c r="F3237">
        <v>8182</v>
      </c>
      <c r="G3237">
        <v>8203</v>
      </c>
      <c r="H3237">
        <v>8242</v>
      </c>
      <c r="I3237" t="s">
        <v>46</v>
      </c>
      <c r="J3237">
        <v>38097</v>
      </c>
      <c r="K3237">
        <v>1839930</v>
      </c>
      <c r="L3237">
        <v>0.04</v>
      </c>
      <c r="M3237">
        <v>2.7E-2</v>
      </c>
    </row>
    <row r="3238" spans="1:13" x14ac:dyDescent="0.2">
      <c r="A3238" t="s">
        <v>376</v>
      </c>
      <c r="B3238" t="s">
        <v>80</v>
      </c>
      <c r="C3238">
        <v>43</v>
      </c>
      <c r="D3238">
        <v>30.94</v>
      </c>
      <c r="E3238">
        <f t="shared" si="50"/>
        <v>30.94</v>
      </c>
      <c r="F3238">
        <v>8457</v>
      </c>
      <c r="G3238">
        <v>8492</v>
      </c>
      <c r="H3238">
        <v>8547</v>
      </c>
      <c r="I3238" t="s">
        <v>133</v>
      </c>
      <c r="J3238">
        <v>312444</v>
      </c>
      <c r="K3238">
        <v>10715387</v>
      </c>
      <c r="L3238">
        <v>0.21</v>
      </c>
      <c r="M3238">
        <v>0.156</v>
      </c>
    </row>
    <row r="3239" spans="1:13" x14ac:dyDescent="0.2">
      <c r="A3239" t="s">
        <v>376</v>
      </c>
      <c r="B3239" t="s">
        <v>81</v>
      </c>
      <c r="C3239">
        <v>44</v>
      </c>
      <c r="D3239">
        <v>31.247</v>
      </c>
      <c r="E3239">
        <f t="shared" si="50"/>
        <v>31.25</v>
      </c>
      <c r="F3239">
        <v>8572</v>
      </c>
      <c r="G3239">
        <v>8589</v>
      </c>
      <c r="H3239">
        <v>8617</v>
      </c>
      <c r="I3239" t="s">
        <v>189</v>
      </c>
      <c r="J3239">
        <v>26289</v>
      </c>
      <c r="K3239">
        <v>992482</v>
      </c>
      <c r="L3239">
        <v>0.02</v>
      </c>
      <c r="M3239">
        <v>1.4E-2</v>
      </c>
    </row>
    <row r="3240" spans="1:13" x14ac:dyDescent="0.2">
      <c r="A3240" t="s">
        <v>376</v>
      </c>
      <c r="B3240" t="s">
        <v>82</v>
      </c>
      <c r="C3240">
        <v>45</v>
      </c>
      <c r="D3240">
        <v>31.742000000000001</v>
      </c>
      <c r="E3240">
        <f t="shared" si="50"/>
        <v>31.74</v>
      </c>
      <c r="F3240">
        <v>8691</v>
      </c>
      <c r="G3240">
        <v>8746</v>
      </c>
      <c r="H3240">
        <v>8763</v>
      </c>
      <c r="I3240" t="s">
        <v>133</v>
      </c>
      <c r="J3240">
        <v>50009</v>
      </c>
      <c r="K3240">
        <v>3775142</v>
      </c>
      <c r="L3240">
        <v>7.0000000000000007E-2</v>
      </c>
      <c r="M3240">
        <v>5.5E-2</v>
      </c>
    </row>
    <row r="3241" spans="1:13" x14ac:dyDescent="0.2">
      <c r="A3241" t="s">
        <v>376</v>
      </c>
      <c r="B3241" t="s">
        <v>84</v>
      </c>
      <c r="C3241">
        <v>46</v>
      </c>
      <c r="D3241">
        <v>31.997</v>
      </c>
      <c r="E3241">
        <f t="shared" si="50"/>
        <v>32</v>
      </c>
      <c r="F3241">
        <v>8805</v>
      </c>
      <c r="G3241">
        <v>8827</v>
      </c>
      <c r="H3241">
        <v>8877</v>
      </c>
      <c r="I3241" t="s">
        <v>134</v>
      </c>
      <c r="J3241">
        <v>36870</v>
      </c>
      <c r="K3241">
        <v>2511158</v>
      </c>
      <c r="L3241">
        <v>0.05</v>
      </c>
      <c r="M3241">
        <v>3.6999999999999998E-2</v>
      </c>
    </row>
    <row r="3242" spans="1:13" x14ac:dyDescent="0.2">
      <c r="A3242" t="s">
        <v>376</v>
      </c>
      <c r="B3242" t="s">
        <v>85</v>
      </c>
      <c r="C3242">
        <v>47</v>
      </c>
      <c r="D3242">
        <v>32.381</v>
      </c>
      <c r="E3242">
        <f t="shared" si="50"/>
        <v>32.380000000000003</v>
      </c>
      <c r="F3242">
        <v>8877</v>
      </c>
      <c r="G3242">
        <v>8948</v>
      </c>
      <c r="H3242">
        <v>8990</v>
      </c>
      <c r="I3242" t="s">
        <v>139</v>
      </c>
      <c r="J3242">
        <v>43861</v>
      </c>
      <c r="K3242">
        <v>2632472</v>
      </c>
      <c r="L3242">
        <v>0.05</v>
      </c>
      <c r="M3242">
        <v>3.7999999999999999E-2</v>
      </c>
    </row>
    <row r="3243" spans="1:13" x14ac:dyDescent="0.2">
      <c r="A3243" t="s">
        <v>376</v>
      </c>
      <c r="B3243" t="s">
        <v>86</v>
      </c>
      <c r="C3243">
        <v>48</v>
      </c>
      <c r="D3243">
        <v>32.956000000000003</v>
      </c>
      <c r="E3243">
        <f t="shared" si="50"/>
        <v>32.96</v>
      </c>
      <c r="F3243">
        <v>9089</v>
      </c>
      <c r="G3243">
        <v>9130</v>
      </c>
      <c r="H3243">
        <v>9165</v>
      </c>
      <c r="I3243" t="s">
        <v>133</v>
      </c>
      <c r="J3243">
        <v>223718</v>
      </c>
      <c r="K3243">
        <v>8106578</v>
      </c>
      <c r="L3243">
        <v>0.16</v>
      </c>
      <c r="M3243">
        <v>0.11799999999999999</v>
      </c>
    </row>
    <row r="3244" spans="1:13" x14ac:dyDescent="0.2">
      <c r="A3244" t="s">
        <v>376</v>
      </c>
      <c r="B3244" t="s">
        <v>88</v>
      </c>
      <c r="C3244">
        <v>49</v>
      </c>
      <c r="D3244">
        <v>33.124000000000002</v>
      </c>
      <c r="E3244">
        <f t="shared" si="50"/>
        <v>33.119999999999997</v>
      </c>
      <c r="F3244">
        <v>9165</v>
      </c>
      <c r="G3244">
        <v>9183</v>
      </c>
      <c r="H3244">
        <v>9208</v>
      </c>
      <c r="I3244" t="s">
        <v>134</v>
      </c>
      <c r="J3244">
        <v>759784</v>
      </c>
      <c r="K3244">
        <v>24836905</v>
      </c>
      <c r="L3244">
        <v>0.48</v>
      </c>
      <c r="M3244">
        <v>0.36099999999999999</v>
      </c>
    </row>
    <row r="3245" spans="1:13" x14ac:dyDescent="0.2">
      <c r="A3245" t="s">
        <v>376</v>
      </c>
      <c r="B3245" t="s">
        <v>89</v>
      </c>
      <c r="C3245">
        <v>50</v>
      </c>
      <c r="D3245">
        <v>33.225000000000001</v>
      </c>
      <c r="E3245">
        <f t="shared" si="50"/>
        <v>33.229999999999997</v>
      </c>
      <c r="F3245">
        <v>9208</v>
      </c>
      <c r="G3245">
        <v>9215</v>
      </c>
      <c r="H3245">
        <v>9253</v>
      </c>
      <c r="I3245" t="s">
        <v>134</v>
      </c>
      <c r="J3245">
        <v>94620</v>
      </c>
      <c r="K3245">
        <v>5129851</v>
      </c>
      <c r="L3245">
        <v>0.1</v>
      </c>
      <c r="M3245">
        <v>7.4999999999999997E-2</v>
      </c>
    </row>
    <row r="3246" spans="1:13" x14ac:dyDescent="0.2">
      <c r="A3246" t="s">
        <v>376</v>
      </c>
      <c r="B3246" t="s">
        <v>90</v>
      </c>
      <c r="C3246">
        <v>51</v>
      </c>
      <c r="D3246">
        <v>33.389000000000003</v>
      </c>
      <c r="E3246">
        <f t="shared" si="50"/>
        <v>33.39</v>
      </c>
      <c r="F3246">
        <v>9253</v>
      </c>
      <c r="G3246">
        <v>9267</v>
      </c>
      <c r="H3246">
        <v>9303</v>
      </c>
      <c r="I3246" t="s">
        <v>159</v>
      </c>
      <c r="J3246">
        <v>60049</v>
      </c>
      <c r="K3246">
        <v>2549189</v>
      </c>
      <c r="L3246">
        <v>0.05</v>
      </c>
      <c r="M3246">
        <v>3.6999999999999998E-2</v>
      </c>
    </row>
    <row r="3247" spans="1:13" x14ac:dyDescent="0.2">
      <c r="A3247" t="s">
        <v>376</v>
      </c>
      <c r="B3247" t="s">
        <v>92</v>
      </c>
      <c r="C3247">
        <v>52</v>
      </c>
      <c r="D3247">
        <v>33.762</v>
      </c>
      <c r="E3247">
        <f t="shared" si="50"/>
        <v>33.76</v>
      </c>
      <c r="F3247">
        <v>9361</v>
      </c>
      <c r="G3247">
        <v>9385</v>
      </c>
      <c r="H3247">
        <v>9402</v>
      </c>
      <c r="I3247" t="s">
        <v>139</v>
      </c>
      <c r="J3247">
        <v>40235</v>
      </c>
      <c r="K3247">
        <v>1948721</v>
      </c>
      <c r="L3247">
        <v>0.04</v>
      </c>
      <c r="M3247">
        <v>2.8000000000000001E-2</v>
      </c>
    </row>
    <row r="3248" spans="1:13" x14ac:dyDescent="0.2">
      <c r="A3248" t="s">
        <v>376</v>
      </c>
      <c r="B3248" t="s">
        <v>94</v>
      </c>
      <c r="C3248">
        <v>53</v>
      </c>
      <c r="D3248">
        <v>33.848999999999997</v>
      </c>
      <c r="E3248">
        <f t="shared" si="50"/>
        <v>33.85</v>
      </c>
      <c r="F3248">
        <v>9402</v>
      </c>
      <c r="G3248">
        <v>9412</v>
      </c>
      <c r="H3248">
        <v>9437</v>
      </c>
      <c r="I3248" t="s">
        <v>134</v>
      </c>
      <c r="J3248">
        <v>44690</v>
      </c>
      <c r="K3248">
        <v>1328192</v>
      </c>
      <c r="L3248">
        <v>0.03</v>
      </c>
      <c r="M3248">
        <v>1.9E-2</v>
      </c>
    </row>
    <row r="3249" spans="1:13" x14ac:dyDescent="0.2">
      <c r="A3249" t="s">
        <v>376</v>
      </c>
      <c r="B3249" t="s">
        <v>95</v>
      </c>
      <c r="C3249">
        <v>54</v>
      </c>
      <c r="D3249">
        <v>34.402000000000001</v>
      </c>
      <c r="E3249">
        <f t="shared" si="50"/>
        <v>34.4</v>
      </c>
      <c r="F3249">
        <v>9552</v>
      </c>
      <c r="G3249">
        <v>9587</v>
      </c>
      <c r="H3249">
        <v>9644</v>
      </c>
      <c r="I3249" t="s">
        <v>139</v>
      </c>
      <c r="J3249">
        <v>154087</v>
      </c>
      <c r="K3249">
        <v>5584030</v>
      </c>
      <c r="L3249">
        <v>0.11</v>
      </c>
      <c r="M3249">
        <v>8.1000000000000003E-2</v>
      </c>
    </row>
    <row r="3250" spans="1:13" x14ac:dyDescent="0.2">
      <c r="A3250" t="s">
        <v>376</v>
      </c>
      <c r="B3250" t="s">
        <v>96</v>
      </c>
      <c r="C3250">
        <v>55</v>
      </c>
      <c r="D3250">
        <v>34.933</v>
      </c>
      <c r="E3250">
        <f t="shared" si="50"/>
        <v>34.93</v>
      </c>
      <c r="F3250">
        <v>9742</v>
      </c>
      <c r="G3250">
        <v>9755</v>
      </c>
      <c r="H3250">
        <v>9763</v>
      </c>
      <c r="I3250" t="s">
        <v>139</v>
      </c>
      <c r="J3250">
        <v>83206</v>
      </c>
      <c r="K3250">
        <v>1564334</v>
      </c>
      <c r="L3250">
        <v>0.03</v>
      </c>
      <c r="M3250">
        <v>2.3E-2</v>
      </c>
    </row>
    <row r="3251" spans="1:13" x14ac:dyDescent="0.2">
      <c r="A3251" t="s">
        <v>376</v>
      </c>
      <c r="B3251" t="s">
        <v>98</v>
      </c>
      <c r="C3251">
        <v>56</v>
      </c>
      <c r="D3251">
        <v>34.978000000000002</v>
      </c>
      <c r="E3251">
        <f t="shared" si="50"/>
        <v>34.979999999999997</v>
      </c>
      <c r="F3251">
        <v>9763</v>
      </c>
      <c r="G3251">
        <v>9769</v>
      </c>
      <c r="H3251">
        <v>9786</v>
      </c>
      <c r="I3251" t="s">
        <v>134</v>
      </c>
      <c r="J3251">
        <v>38989</v>
      </c>
      <c r="K3251">
        <v>1077175</v>
      </c>
      <c r="L3251">
        <v>0.02</v>
      </c>
      <c r="M3251">
        <v>1.6E-2</v>
      </c>
    </row>
    <row r="3252" spans="1:13" x14ac:dyDescent="0.2">
      <c r="A3252" t="s">
        <v>376</v>
      </c>
      <c r="B3252" t="s">
        <v>99</v>
      </c>
      <c r="C3252">
        <v>57</v>
      </c>
      <c r="D3252">
        <v>35.128</v>
      </c>
      <c r="E3252">
        <f t="shared" si="50"/>
        <v>35.130000000000003</v>
      </c>
      <c r="F3252">
        <v>9786</v>
      </c>
      <c r="G3252">
        <v>9817</v>
      </c>
      <c r="H3252">
        <v>9825</v>
      </c>
      <c r="I3252" t="s">
        <v>134</v>
      </c>
      <c r="J3252">
        <v>89488</v>
      </c>
      <c r="K3252">
        <v>2917453</v>
      </c>
      <c r="L3252">
        <v>0.06</v>
      </c>
      <c r="M3252">
        <v>4.2000000000000003E-2</v>
      </c>
    </row>
    <row r="3253" spans="1:13" x14ac:dyDescent="0.2">
      <c r="A3253" t="s">
        <v>376</v>
      </c>
      <c r="B3253" t="s">
        <v>101</v>
      </c>
      <c r="C3253">
        <v>58</v>
      </c>
      <c r="D3253">
        <v>35.188000000000002</v>
      </c>
      <c r="E3253">
        <f t="shared" si="50"/>
        <v>35.19</v>
      </c>
      <c r="F3253">
        <v>9825</v>
      </c>
      <c r="G3253">
        <v>9836</v>
      </c>
      <c r="H3253">
        <v>9858</v>
      </c>
      <c r="I3253" t="s">
        <v>134</v>
      </c>
      <c r="J3253">
        <v>141967</v>
      </c>
      <c r="K3253">
        <v>5401497</v>
      </c>
      <c r="L3253">
        <v>0.1</v>
      </c>
      <c r="M3253">
        <v>7.9000000000000001E-2</v>
      </c>
    </row>
    <row r="3254" spans="1:13" x14ac:dyDescent="0.2">
      <c r="A3254" t="s">
        <v>376</v>
      </c>
      <c r="B3254" t="s">
        <v>102</v>
      </c>
      <c r="C3254">
        <v>59</v>
      </c>
      <c r="D3254">
        <v>35.283000000000001</v>
      </c>
      <c r="E3254">
        <f t="shared" si="50"/>
        <v>35.28</v>
      </c>
      <c r="F3254">
        <v>9858</v>
      </c>
      <c r="G3254">
        <v>9866</v>
      </c>
      <c r="H3254">
        <v>9878</v>
      </c>
      <c r="I3254" t="s">
        <v>134</v>
      </c>
      <c r="J3254">
        <v>65956</v>
      </c>
      <c r="K3254">
        <v>1697569</v>
      </c>
      <c r="L3254">
        <v>0.03</v>
      </c>
      <c r="M3254">
        <v>2.5000000000000001E-2</v>
      </c>
    </row>
    <row r="3255" spans="1:13" x14ac:dyDescent="0.2">
      <c r="A3255" t="s">
        <v>376</v>
      </c>
      <c r="B3255" t="s">
        <v>103</v>
      </c>
      <c r="C3255">
        <v>60</v>
      </c>
      <c r="D3255">
        <v>35.423999999999999</v>
      </c>
      <c r="E3255">
        <f t="shared" si="50"/>
        <v>35.42</v>
      </c>
      <c r="F3255">
        <v>9878</v>
      </c>
      <c r="G3255">
        <v>9910</v>
      </c>
      <c r="H3255">
        <v>9925</v>
      </c>
      <c r="I3255" t="s">
        <v>134</v>
      </c>
      <c r="J3255">
        <v>44213</v>
      </c>
      <c r="K3255">
        <v>2855302</v>
      </c>
      <c r="L3255">
        <v>0.05</v>
      </c>
      <c r="M3255">
        <v>4.2000000000000003E-2</v>
      </c>
    </row>
    <row r="3256" spans="1:13" x14ac:dyDescent="0.2">
      <c r="A3256" t="s">
        <v>376</v>
      </c>
      <c r="B3256" t="s">
        <v>104</v>
      </c>
      <c r="C3256">
        <v>61</v>
      </c>
      <c r="D3256">
        <v>35.628</v>
      </c>
      <c r="E3256">
        <f t="shared" si="50"/>
        <v>35.630000000000003</v>
      </c>
      <c r="F3256">
        <v>9967</v>
      </c>
      <c r="G3256">
        <v>9975</v>
      </c>
      <c r="H3256">
        <v>9984</v>
      </c>
      <c r="I3256" t="s">
        <v>134</v>
      </c>
      <c r="J3256">
        <v>37206</v>
      </c>
      <c r="K3256">
        <v>874980</v>
      </c>
      <c r="L3256">
        <v>0.02</v>
      </c>
      <c r="M3256">
        <v>1.2999999999999999E-2</v>
      </c>
    </row>
    <row r="3257" spans="1:13" x14ac:dyDescent="0.2">
      <c r="A3257" t="s">
        <v>376</v>
      </c>
      <c r="B3257" t="s">
        <v>105</v>
      </c>
      <c r="C3257">
        <v>62</v>
      </c>
      <c r="D3257">
        <v>35.798000000000002</v>
      </c>
      <c r="E3257">
        <f t="shared" si="50"/>
        <v>35.799999999999997</v>
      </c>
      <c r="F3257">
        <v>10020</v>
      </c>
      <c r="G3257">
        <v>10029</v>
      </c>
      <c r="H3257">
        <v>10034</v>
      </c>
      <c r="I3257" t="s">
        <v>139</v>
      </c>
      <c r="J3257">
        <v>33009</v>
      </c>
      <c r="K3257">
        <v>470610</v>
      </c>
      <c r="L3257">
        <v>0.01</v>
      </c>
      <c r="M3257">
        <v>7.0000000000000001E-3</v>
      </c>
    </row>
    <row r="3258" spans="1:13" x14ac:dyDescent="0.2">
      <c r="A3258" t="s">
        <v>376</v>
      </c>
      <c r="B3258" t="s">
        <v>106</v>
      </c>
      <c r="C3258">
        <v>63</v>
      </c>
      <c r="D3258">
        <v>35.834000000000003</v>
      </c>
      <c r="E3258">
        <f t="shared" si="50"/>
        <v>35.83</v>
      </c>
      <c r="F3258">
        <v>10034</v>
      </c>
      <c r="G3258">
        <v>10040</v>
      </c>
      <c r="H3258">
        <v>10046</v>
      </c>
      <c r="I3258" t="s">
        <v>134</v>
      </c>
      <c r="J3258">
        <v>44804</v>
      </c>
      <c r="K3258">
        <v>721635</v>
      </c>
      <c r="L3258">
        <v>0.01</v>
      </c>
      <c r="M3258">
        <v>0.01</v>
      </c>
    </row>
    <row r="3259" spans="1:13" x14ac:dyDescent="0.2">
      <c r="A3259" t="s">
        <v>376</v>
      </c>
      <c r="B3259" t="s">
        <v>108</v>
      </c>
      <c r="C3259">
        <v>64</v>
      </c>
      <c r="D3259">
        <v>35.887</v>
      </c>
      <c r="E3259">
        <f t="shared" si="50"/>
        <v>35.89</v>
      </c>
      <c r="F3259">
        <v>10046</v>
      </c>
      <c r="G3259">
        <v>10057</v>
      </c>
      <c r="H3259">
        <v>10079</v>
      </c>
      <c r="I3259" t="s">
        <v>134</v>
      </c>
      <c r="J3259">
        <v>577174</v>
      </c>
      <c r="K3259">
        <v>12643798</v>
      </c>
      <c r="L3259">
        <v>0.24</v>
      </c>
      <c r="M3259">
        <v>0.184</v>
      </c>
    </row>
    <row r="3260" spans="1:13" x14ac:dyDescent="0.2">
      <c r="A3260" t="s">
        <v>376</v>
      </c>
      <c r="B3260" t="s">
        <v>109</v>
      </c>
      <c r="C3260">
        <v>65</v>
      </c>
      <c r="D3260">
        <v>36.026000000000003</v>
      </c>
      <c r="E3260">
        <f t="shared" si="50"/>
        <v>36.03</v>
      </c>
      <c r="F3260">
        <v>10079</v>
      </c>
      <c r="G3260">
        <v>10101</v>
      </c>
      <c r="H3260">
        <v>10120</v>
      </c>
      <c r="I3260" t="s">
        <v>134</v>
      </c>
      <c r="J3260">
        <v>216316</v>
      </c>
      <c r="K3260">
        <v>9543605</v>
      </c>
      <c r="L3260">
        <v>0.18</v>
      </c>
      <c r="M3260">
        <v>0.13900000000000001</v>
      </c>
    </row>
    <row r="3261" spans="1:13" x14ac:dyDescent="0.2">
      <c r="A3261" t="s">
        <v>376</v>
      </c>
      <c r="B3261" t="s">
        <v>111</v>
      </c>
      <c r="C3261">
        <v>66</v>
      </c>
      <c r="D3261">
        <v>36.107999999999997</v>
      </c>
      <c r="E3261">
        <f t="shared" si="50"/>
        <v>36.11</v>
      </c>
      <c r="F3261">
        <v>10120</v>
      </c>
      <c r="G3261">
        <v>10127</v>
      </c>
      <c r="H3261">
        <v>10138</v>
      </c>
      <c r="I3261" t="s">
        <v>134</v>
      </c>
      <c r="J3261">
        <v>143455</v>
      </c>
      <c r="K3261">
        <v>2982558</v>
      </c>
      <c r="L3261">
        <v>0.06</v>
      </c>
      <c r="M3261">
        <v>4.2999999999999997E-2</v>
      </c>
    </row>
    <row r="3262" spans="1:13" x14ac:dyDescent="0.2">
      <c r="A3262" t="s">
        <v>376</v>
      </c>
      <c r="B3262" t="s">
        <v>112</v>
      </c>
      <c r="C3262">
        <v>67</v>
      </c>
      <c r="D3262">
        <v>36.17</v>
      </c>
      <c r="E3262">
        <f t="shared" si="50"/>
        <v>36.17</v>
      </c>
      <c r="F3262">
        <v>10138</v>
      </c>
      <c r="G3262">
        <v>10146</v>
      </c>
      <c r="H3262">
        <v>10173</v>
      </c>
      <c r="I3262" t="s">
        <v>134</v>
      </c>
      <c r="J3262">
        <v>115280</v>
      </c>
      <c r="K3262">
        <v>4233549</v>
      </c>
      <c r="L3262">
        <v>0.08</v>
      </c>
      <c r="M3262">
        <v>6.2E-2</v>
      </c>
    </row>
    <row r="3263" spans="1:13" x14ac:dyDescent="0.2">
      <c r="A3263" t="s">
        <v>376</v>
      </c>
      <c r="B3263" t="s">
        <v>113</v>
      </c>
      <c r="C3263">
        <v>68</v>
      </c>
      <c r="D3263">
        <v>36.340000000000003</v>
      </c>
      <c r="E3263">
        <f t="shared" si="50"/>
        <v>36.340000000000003</v>
      </c>
      <c r="F3263">
        <v>10194</v>
      </c>
      <c r="G3263">
        <v>10200</v>
      </c>
      <c r="H3263">
        <v>10230</v>
      </c>
      <c r="I3263" t="s">
        <v>134</v>
      </c>
      <c r="J3263">
        <v>51107</v>
      </c>
      <c r="K3263">
        <v>1669532</v>
      </c>
      <c r="L3263">
        <v>0.03</v>
      </c>
      <c r="M3263">
        <v>2.4E-2</v>
      </c>
    </row>
    <row r="3264" spans="1:13" x14ac:dyDescent="0.2">
      <c r="A3264" t="s">
        <v>376</v>
      </c>
      <c r="B3264" t="s">
        <v>114</v>
      </c>
      <c r="C3264">
        <v>69</v>
      </c>
      <c r="D3264">
        <v>36.536000000000001</v>
      </c>
      <c r="E3264">
        <f t="shared" si="50"/>
        <v>36.54</v>
      </c>
      <c r="F3264">
        <v>10252</v>
      </c>
      <c r="G3264">
        <v>10262</v>
      </c>
      <c r="H3264">
        <v>10268</v>
      </c>
      <c r="I3264" t="s">
        <v>139</v>
      </c>
      <c r="J3264">
        <v>52398</v>
      </c>
      <c r="K3264">
        <v>818036</v>
      </c>
      <c r="L3264">
        <v>0.02</v>
      </c>
      <c r="M3264">
        <v>1.2E-2</v>
      </c>
    </row>
    <row r="3265" spans="1:13" x14ac:dyDescent="0.2">
      <c r="A3265" t="s">
        <v>376</v>
      </c>
      <c r="B3265" t="s">
        <v>115</v>
      </c>
      <c r="C3265">
        <v>70</v>
      </c>
      <c r="D3265">
        <v>36.582999999999998</v>
      </c>
      <c r="E3265">
        <f t="shared" si="50"/>
        <v>36.58</v>
      </c>
      <c r="F3265">
        <v>10268</v>
      </c>
      <c r="G3265">
        <v>10277</v>
      </c>
      <c r="H3265">
        <v>10292</v>
      </c>
      <c r="I3265" t="s">
        <v>134</v>
      </c>
      <c r="J3265">
        <v>135140</v>
      </c>
      <c r="K3265">
        <v>3251576</v>
      </c>
      <c r="L3265">
        <v>0.06</v>
      </c>
      <c r="M3265">
        <v>4.7E-2</v>
      </c>
    </row>
    <row r="3266" spans="1:13" x14ac:dyDescent="0.2">
      <c r="A3266" t="s">
        <v>376</v>
      </c>
      <c r="B3266" t="s">
        <v>116</v>
      </c>
      <c r="C3266">
        <v>71</v>
      </c>
      <c r="D3266">
        <v>36.683</v>
      </c>
      <c r="E3266">
        <f t="shared" si="50"/>
        <v>36.68</v>
      </c>
      <c r="F3266">
        <v>10292</v>
      </c>
      <c r="G3266">
        <v>10309</v>
      </c>
      <c r="H3266">
        <v>10316</v>
      </c>
      <c r="I3266" t="s">
        <v>134</v>
      </c>
      <c r="J3266">
        <v>125661</v>
      </c>
      <c r="K3266">
        <v>4714662</v>
      </c>
      <c r="L3266">
        <v>0.09</v>
      </c>
      <c r="M3266">
        <v>6.9000000000000006E-2</v>
      </c>
    </row>
    <row r="3267" spans="1:13" x14ac:dyDescent="0.2">
      <c r="A3267" t="s">
        <v>376</v>
      </c>
      <c r="B3267" t="s">
        <v>117</v>
      </c>
      <c r="C3267">
        <v>72</v>
      </c>
      <c r="D3267">
        <v>36.725000000000001</v>
      </c>
      <c r="E3267">
        <f t="shared" ref="E3267:E3330" si="51">ROUND(D3267,2)</f>
        <v>36.729999999999997</v>
      </c>
      <c r="F3267">
        <v>10316</v>
      </c>
      <c r="G3267">
        <v>10322</v>
      </c>
      <c r="H3267">
        <v>10333</v>
      </c>
      <c r="I3267" t="s">
        <v>134</v>
      </c>
      <c r="J3267">
        <v>142558</v>
      </c>
      <c r="K3267">
        <v>3315641</v>
      </c>
      <c r="L3267">
        <v>0.06</v>
      </c>
      <c r="M3267">
        <v>4.8000000000000001E-2</v>
      </c>
    </row>
    <row r="3268" spans="1:13" x14ac:dyDescent="0.2">
      <c r="A3268" t="s">
        <v>376</v>
      </c>
      <c r="B3268" t="s">
        <v>118</v>
      </c>
      <c r="C3268">
        <v>73</v>
      </c>
      <c r="D3268">
        <v>36.801000000000002</v>
      </c>
      <c r="E3268">
        <f t="shared" si="51"/>
        <v>36.799999999999997</v>
      </c>
      <c r="F3268">
        <v>10333</v>
      </c>
      <c r="G3268">
        <v>10346</v>
      </c>
      <c r="H3268">
        <v>10352</v>
      </c>
      <c r="I3268" t="s">
        <v>134</v>
      </c>
      <c r="J3268">
        <v>97438</v>
      </c>
      <c r="K3268">
        <v>2563889</v>
      </c>
      <c r="L3268">
        <v>0.05</v>
      </c>
      <c r="M3268">
        <v>3.6999999999999998E-2</v>
      </c>
    </row>
    <row r="3269" spans="1:13" x14ac:dyDescent="0.2">
      <c r="A3269" t="s">
        <v>376</v>
      </c>
      <c r="B3269" t="s">
        <v>119</v>
      </c>
      <c r="C3269">
        <v>74</v>
      </c>
      <c r="D3269">
        <v>36.835000000000001</v>
      </c>
      <c r="E3269">
        <f t="shared" si="51"/>
        <v>36.840000000000003</v>
      </c>
      <c r="F3269">
        <v>10352</v>
      </c>
      <c r="G3269">
        <v>10357</v>
      </c>
      <c r="H3269">
        <v>10387</v>
      </c>
      <c r="I3269" t="s">
        <v>134</v>
      </c>
      <c r="J3269">
        <v>79396</v>
      </c>
      <c r="K3269">
        <v>2877611</v>
      </c>
      <c r="L3269">
        <v>0.06</v>
      </c>
      <c r="M3269">
        <v>4.2000000000000003E-2</v>
      </c>
    </row>
    <row r="3270" spans="1:13" x14ac:dyDescent="0.2">
      <c r="A3270" t="s">
        <v>376</v>
      </c>
      <c r="B3270" t="s">
        <v>120</v>
      </c>
      <c r="C3270">
        <v>75</v>
      </c>
      <c r="D3270">
        <v>37.03</v>
      </c>
      <c r="E3270">
        <f t="shared" si="51"/>
        <v>37.03</v>
      </c>
      <c r="F3270">
        <v>10387</v>
      </c>
      <c r="G3270">
        <v>10418</v>
      </c>
      <c r="H3270">
        <v>10432</v>
      </c>
      <c r="I3270" t="s">
        <v>134</v>
      </c>
      <c r="J3270">
        <v>142937</v>
      </c>
      <c r="K3270">
        <v>5300353</v>
      </c>
      <c r="L3270">
        <v>0.1</v>
      </c>
      <c r="M3270">
        <v>7.6999999999999999E-2</v>
      </c>
    </row>
    <row r="3271" spans="1:13" x14ac:dyDescent="0.2">
      <c r="A3271" t="s">
        <v>376</v>
      </c>
      <c r="B3271" t="s">
        <v>121</v>
      </c>
      <c r="C3271">
        <v>76</v>
      </c>
      <c r="D3271">
        <v>37.119999999999997</v>
      </c>
      <c r="E3271">
        <f t="shared" si="51"/>
        <v>37.119999999999997</v>
      </c>
      <c r="F3271">
        <v>10432</v>
      </c>
      <c r="G3271">
        <v>10447</v>
      </c>
      <c r="H3271">
        <v>10453</v>
      </c>
      <c r="I3271" t="s">
        <v>134</v>
      </c>
      <c r="J3271">
        <v>88865</v>
      </c>
      <c r="K3271">
        <v>3055493</v>
      </c>
      <c r="L3271">
        <v>0.06</v>
      </c>
      <c r="M3271">
        <v>4.3999999999999997E-2</v>
      </c>
    </row>
    <row r="3272" spans="1:13" x14ac:dyDescent="0.2">
      <c r="A3272" t="s">
        <v>376</v>
      </c>
      <c r="B3272" t="s">
        <v>122</v>
      </c>
      <c r="C3272">
        <v>77</v>
      </c>
      <c r="D3272">
        <v>37.189</v>
      </c>
      <c r="E3272">
        <f t="shared" si="51"/>
        <v>37.19</v>
      </c>
      <c r="F3272">
        <v>10453</v>
      </c>
      <c r="G3272">
        <v>10468</v>
      </c>
      <c r="H3272">
        <v>10478</v>
      </c>
      <c r="I3272" t="s">
        <v>134</v>
      </c>
      <c r="J3272">
        <v>643945</v>
      </c>
      <c r="K3272">
        <v>13960980</v>
      </c>
      <c r="L3272">
        <v>0.27</v>
      </c>
      <c r="M3272">
        <v>0.20300000000000001</v>
      </c>
    </row>
    <row r="3273" spans="1:13" x14ac:dyDescent="0.2">
      <c r="A3273" t="s">
        <v>376</v>
      </c>
      <c r="B3273" t="s">
        <v>123</v>
      </c>
      <c r="C3273">
        <v>78</v>
      </c>
      <c r="D3273">
        <v>37.232999999999997</v>
      </c>
      <c r="E3273">
        <f t="shared" si="51"/>
        <v>37.229999999999997</v>
      </c>
      <c r="F3273">
        <v>10478</v>
      </c>
      <c r="G3273">
        <v>10483</v>
      </c>
      <c r="H3273">
        <v>10491</v>
      </c>
      <c r="I3273" t="s">
        <v>134</v>
      </c>
      <c r="J3273">
        <v>253788</v>
      </c>
      <c r="K3273">
        <v>4683502</v>
      </c>
      <c r="L3273">
        <v>0.09</v>
      </c>
      <c r="M3273">
        <v>6.8000000000000005E-2</v>
      </c>
    </row>
    <row r="3274" spans="1:13" x14ac:dyDescent="0.2">
      <c r="A3274" t="s">
        <v>376</v>
      </c>
      <c r="B3274" t="s">
        <v>124</v>
      </c>
      <c r="C3274">
        <v>79</v>
      </c>
      <c r="D3274">
        <v>37.290999999999997</v>
      </c>
      <c r="E3274">
        <f t="shared" si="51"/>
        <v>37.29</v>
      </c>
      <c r="F3274">
        <v>10491</v>
      </c>
      <c r="G3274">
        <v>10501</v>
      </c>
      <c r="H3274">
        <v>10509</v>
      </c>
      <c r="I3274" t="s">
        <v>134</v>
      </c>
      <c r="J3274">
        <v>209486</v>
      </c>
      <c r="K3274">
        <v>4978387</v>
      </c>
      <c r="L3274">
        <v>0.1</v>
      </c>
      <c r="M3274">
        <v>7.1999999999999995E-2</v>
      </c>
    </row>
    <row r="3275" spans="1:13" x14ac:dyDescent="0.2">
      <c r="A3275" t="s">
        <v>376</v>
      </c>
      <c r="B3275" t="s">
        <v>125</v>
      </c>
      <c r="C3275">
        <v>80</v>
      </c>
      <c r="D3275">
        <v>37.335000000000001</v>
      </c>
      <c r="E3275">
        <f t="shared" si="51"/>
        <v>37.340000000000003</v>
      </c>
      <c r="F3275">
        <v>10509</v>
      </c>
      <c r="G3275">
        <v>10515</v>
      </c>
      <c r="H3275">
        <v>10551</v>
      </c>
      <c r="I3275" t="s">
        <v>134</v>
      </c>
      <c r="J3275">
        <v>187673</v>
      </c>
      <c r="K3275">
        <v>6363369</v>
      </c>
      <c r="L3275">
        <v>0.12</v>
      </c>
      <c r="M3275">
        <v>9.2999999999999999E-2</v>
      </c>
    </row>
    <row r="3276" spans="1:13" x14ac:dyDescent="0.2">
      <c r="A3276" t="s">
        <v>376</v>
      </c>
      <c r="B3276" t="s">
        <v>126</v>
      </c>
      <c r="C3276">
        <v>81</v>
      </c>
      <c r="D3276">
        <v>37.625999999999998</v>
      </c>
      <c r="E3276">
        <f t="shared" si="51"/>
        <v>37.630000000000003</v>
      </c>
      <c r="F3276">
        <v>10582</v>
      </c>
      <c r="G3276">
        <v>10607</v>
      </c>
      <c r="H3276">
        <v>10626</v>
      </c>
      <c r="I3276" t="s">
        <v>134</v>
      </c>
      <c r="J3276">
        <v>375744</v>
      </c>
      <c r="K3276">
        <v>12079667</v>
      </c>
      <c r="L3276">
        <v>0.23</v>
      </c>
      <c r="M3276">
        <v>0.17599999999999999</v>
      </c>
    </row>
    <row r="3277" spans="1:13" x14ac:dyDescent="0.2">
      <c r="A3277" t="s">
        <v>376</v>
      </c>
      <c r="B3277" t="s">
        <v>127</v>
      </c>
      <c r="C3277">
        <v>82</v>
      </c>
      <c r="D3277">
        <v>37.706000000000003</v>
      </c>
      <c r="E3277">
        <f t="shared" si="51"/>
        <v>37.71</v>
      </c>
      <c r="F3277">
        <v>10626</v>
      </c>
      <c r="G3277">
        <v>10632</v>
      </c>
      <c r="H3277">
        <v>10637</v>
      </c>
      <c r="I3277" t="s">
        <v>134</v>
      </c>
      <c r="J3277">
        <v>166865</v>
      </c>
      <c r="K3277">
        <v>2914607</v>
      </c>
      <c r="L3277">
        <v>0.06</v>
      </c>
      <c r="M3277">
        <v>4.2000000000000003E-2</v>
      </c>
    </row>
    <row r="3278" spans="1:13" x14ac:dyDescent="0.2">
      <c r="A3278" t="s">
        <v>376</v>
      </c>
      <c r="B3278" t="s">
        <v>144</v>
      </c>
      <c r="C3278">
        <v>83</v>
      </c>
      <c r="D3278">
        <v>37.764000000000003</v>
      </c>
      <c r="E3278">
        <f t="shared" si="51"/>
        <v>37.76</v>
      </c>
      <c r="F3278">
        <v>10637</v>
      </c>
      <c r="G3278">
        <v>10650</v>
      </c>
      <c r="H3278">
        <v>10672</v>
      </c>
      <c r="I3278" t="s">
        <v>134</v>
      </c>
      <c r="J3278">
        <v>361670</v>
      </c>
      <c r="K3278">
        <v>12031488</v>
      </c>
      <c r="L3278">
        <v>0.23</v>
      </c>
      <c r="M3278">
        <v>0.17499999999999999</v>
      </c>
    </row>
    <row r="3279" spans="1:13" x14ac:dyDescent="0.2">
      <c r="A3279" t="s">
        <v>376</v>
      </c>
      <c r="B3279" t="s">
        <v>145</v>
      </c>
      <c r="C3279">
        <v>84</v>
      </c>
      <c r="D3279">
        <v>37.847999999999999</v>
      </c>
      <c r="E3279">
        <f t="shared" si="51"/>
        <v>37.85</v>
      </c>
      <c r="F3279">
        <v>10672</v>
      </c>
      <c r="G3279">
        <v>10677</v>
      </c>
      <c r="H3279">
        <v>10696</v>
      </c>
      <c r="I3279" t="s">
        <v>134</v>
      </c>
      <c r="J3279">
        <v>113005</v>
      </c>
      <c r="K3279">
        <v>3110297</v>
      </c>
      <c r="L3279">
        <v>0.06</v>
      </c>
      <c r="M3279">
        <v>4.4999999999999998E-2</v>
      </c>
    </row>
    <row r="3280" spans="1:13" x14ac:dyDescent="0.2">
      <c r="A3280" t="s">
        <v>376</v>
      </c>
      <c r="B3280" t="s">
        <v>146</v>
      </c>
      <c r="C3280">
        <v>85</v>
      </c>
      <c r="D3280">
        <v>37.982999999999997</v>
      </c>
      <c r="E3280">
        <f t="shared" si="51"/>
        <v>37.979999999999997</v>
      </c>
      <c r="F3280">
        <v>10696</v>
      </c>
      <c r="G3280">
        <v>10720</v>
      </c>
      <c r="H3280">
        <v>10745</v>
      </c>
      <c r="I3280" t="s">
        <v>53</v>
      </c>
      <c r="J3280">
        <v>2938095</v>
      </c>
      <c r="K3280">
        <v>52327450</v>
      </c>
      <c r="L3280">
        <v>1</v>
      </c>
      <c r="M3280">
        <v>0.76100000000000001</v>
      </c>
    </row>
    <row r="3281" spans="1:13" x14ac:dyDescent="0.2">
      <c r="A3281" t="s">
        <v>376</v>
      </c>
      <c r="B3281" t="s">
        <v>147</v>
      </c>
      <c r="C3281">
        <v>86</v>
      </c>
      <c r="D3281">
        <v>38.115000000000002</v>
      </c>
      <c r="E3281">
        <f t="shared" si="51"/>
        <v>38.119999999999997</v>
      </c>
      <c r="F3281">
        <v>10745</v>
      </c>
      <c r="G3281">
        <v>10761</v>
      </c>
      <c r="H3281">
        <v>10771</v>
      </c>
      <c r="I3281" t="s">
        <v>53</v>
      </c>
      <c r="J3281">
        <v>314948</v>
      </c>
      <c r="K3281">
        <v>10644732</v>
      </c>
      <c r="L3281">
        <v>0.2</v>
      </c>
      <c r="M3281">
        <v>0.155</v>
      </c>
    </row>
    <row r="3282" spans="1:13" x14ac:dyDescent="0.2">
      <c r="A3282" t="s">
        <v>376</v>
      </c>
      <c r="B3282" t="s">
        <v>148</v>
      </c>
      <c r="C3282">
        <v>87</v>
      </c>
      <c r="D3282">
        <v>38.17</v>
      </c>
      <c r="E3282">
        <f t="shared" si="51"/>
        <v>38.17</v>
      </c>
      <c r="F3282">
        <v>10771</v>
      </c>
      <c r="G3282">
        <v>10779</v>
      </c>
      <c r="H3282">
        <v>10803</v>
      </c>
      <c r="I3282" t="s">
        <v>53</v>
      </c>
      <c r="J3282">
        <v>642104</v>
      </c>
      <c r="K3282">
        <v>17104736</v>
      </c>
      <c r="L3282">
        <v>0.33</v>
      </c>
      <c r="M3282">
        <v>0.249</v>
      </c>
    </row>
    <row r="3283" spans="1:13" x14ac:dyDescent="0.2">
      <c r="A3283" t="s">
        <v>376</v>
      </c>
      <c r="B3283" t="s">
        <v>149</v>
      </c>
      <c r="C3283">
        <v>88</v>
      </c>
      <c r="D3283">
        <v>38.311999999999998</v>
      </c>
      <c r="E3283">
        <f t="shared" si="51"/>
        <v>38.31</v>
      </c>
      <c r="F3283">
        <v>10803</v>
      </c>
      <c r="G3283">
        <v>10824</v>
      </c>
      <c r="H3283">
        <v>10828</v>
      </c>
      <c r="I3283" t="s">
        <v>53</v>
      </c>
      <c r="J3283">
        <v>463350</v>
      </c>
      <c r="K3283">
        <v>12434159</v>
      </c>
      <c r="L3283">
        <v>0.24</v>
      </c>
      <c r="M3283">
        <v>0.18099999999999999</v>
      </c>
    </row>
    <row r="3284" spans="1:13" x14ac:dyDescent="0.2">
      <c r="A3284" t="s">
        <v>376</v>
      </c>
      <c r="B3284" t="s">
        <v>150</v>
      </c>
      <c r="C3284">
        <v>89</v>
      </c>
      <c r="D3284">
        <v>38.35</v>
      </c>
      <c r="E3284">
        <f t="shared" si="51"/>
        <v>38.35</v>
      </c>
      <c r="F3284">
        <v>10828</v>
      </c>
      <c r="G3284">
        <v>10836</v>
      </c>
      <c r="H3284">
        <v>10903</v>
      </c>
      <c r="I3284" t="s">
        <v>53</v>
      </c>
      <c r="J3284">
        <v>1136195</v>
      </c>
      <c r="K3284">
        <v>54215321</v>
      </c>
      <c r="L3284">
        <v>1.04</v>
      </c>
      <c r="M3284">
        <v>0.78800000000000003</v>
      </c>
    </row>
    <row r="3285" spans="1:13" x14ac:dyDescent="0.2">
      <c r="A3285" t="s">
        <v>376</v>
      </c>
      <c r="B3285" t="s">
        <v>151</v>
      </c>
      <c r="C3285">
        <v>90</v>
      </c>
      <c r="D3285">
        <v>38.622</v>
      </c>
      <c r="E3285">
        <f t="shared" si="51"/>
        <v>38.619999999999997</v>
      </c>
      <c r="F3285">
        <v>10903</v>
      </c>
      <c r="G3285">
        <v>10922</v>
      </c>
      <c r="H3285">
        <v>10927</v>
      </c>
      <c r="I3285" t="s">
        <v>53</v>
      </c>
      <c r="J3285">
        <v>13346015</v>
      </c>
      <c r="K3285">
        <v>218328984</v>
      </c>
      <c r="L3285">
        <v>4.18</v>
      </c>
      <c r="M3285">
        <v>3.1739999999999999</v>
      </c>
    </row>
    <row r="3286" spans="1:13" x14ac:dyDescent="0.2">
      <c r="A3286" t="s">
        <v>376</v>
      </c>
      <c r="B3286" t="s">
        <v>152</v>
      </c>
      <c r="C3286">
        <v>91</v>
      </c>
      <c r="D3286">
        <v>38.664000000000001</v>
      </c>
      <c r="E3286">
        <f t="shared" si="51"/>
        <v>38.659999999999997</v>
      </c>
      <c r="F3286">
        <v>10927</v>
      </c>
      <c r="G3286">
        <v>10935</v>
      </c>
      <c r="H3286">
        <v>11016</v>
      </c>
      <c r="I3286" t="s">
        <v>53</v>
      </c>
      <c r="J3286">
        <v>35228820</v>
      </c>
      <c r="K3286">
        <v>709017361</v>
      </c>
      <c r="L3286">
        <v>13.57</v>
      </c>
      <c r="M3286">
        <v>10.308</v>
      </c>
    </row>
    <row r="3287" spans="1:13" x14ac:dyDescent="0.2">
      <c r="A3287" t="s">
        <v>376</v>
      </c>
      <c r="B3287" t="s">
        <v>153</v>
      </c>
      <c r="C3287">
        <v>92</v>
      </c>
      <c r="D3287">
        <v>38.935000000000002</v>
      </c>
      <c r="E3287">
        <f t="shared" si="51"/>
        <v>38.94</v>
      </c>
      <c r="F3287">
        <v>11016</v>
      </c>
      <c r="G3287">
        <v>11021</v>
      </c>
      <c r="H3287">
        <v>11046</v>
      </c>
      <c r="I3287" t="s">
        <v>53</v>
      </c>
      <c r="J3287">
        <v>189808</v>
      </c>
      <c r="K3287">
        <v>7436953</v>
      </c>
      <c r="L3287">
        <v>0.14000000000000001</v>
      </c>
      <c r="M3287">
        <v>0.108</v>
      </c>
    </row>
    <row r="3288" spans="1:13" x14ac:dyDescent="0.2">
      <c r="A3288" t="s">
        <v>376</v>
      </c>
      <c r="B3288" t="s">
        <v>154</v>
      </c>
      <c r="C3288">
        <v>93</v>
      </c>
      <c r="D3288">
        <v>39.103999999999999</v>
      </c>
      <c r="E3288">
        <f t="shared" si="51"/>
        <v>39.1</v>
      </c>
      <c r="F3288">
        <v>11046</v>
      </c>
      <c r="G3288">
        <v>11074</v>
      </c>
      <c r="H3288">
        <v>11102</v>
      </c>
      <c r="I3288" t="s">
        <v>53</v>
      </c>
      <c r="J3288">
        <v>844958</v>
      </c>
      <c r="K3288">
        <v>24840624</v>
      </c>
      <c r="L3288">
        <v>0.48</v>
      </c>
      <c r="M3288">
        <v>0.36099999999999999</v>
      </c>
    </row>
    <row r="3289" spans="1:13" x14ac:dyDescent="0.2">
      <c r="A3289" t="s">
        <v>376</v>
      </c>
      <c r="B3289" t="s">
        <v>155</v>
      </c>
      <c r="C3289">
        <v>94</v>
      </c>
      <c r="D3289">
        <v>39.222000000000001</v>
      </c>
      <c r="E3289">
        <f t="shared" si="51"/>
        <v>39.22</v>
      </c>
      <c r="F3289">
        <v>11102</v>
      </c>
      <c r="G3289">
        <v>11112</v>
      </c>
      <c r="H3289">
        <v>11117</v>
      </c>
      <c r="I3289" t="s">
        <v>53</v>
      </c>
      <c r="J3289">
        <v>340862</v>
      </c>
      <c r="K3289">
        <v>6482258</v>
      </c>
      <c r="L3289">
        <v>0.12</v>
      </c>
      <c r="M3289">
        <v>9.4E-2</v>
      </c>
    </row>
    <row r="3290" spans="1:13" x14ac:dyDescent="0.2">
      <c r="A3290" t="s">
        <v>376</v>
      </c>
      <c r="B3290" t="s">
        <v>206</v>
      </c>
      <c r="C3290">
        <v>95</v>
      </c>
      <c r="D3290">
        <v>39.265000000000001</v>
      </c>
      <c r="E3290">
        <f t="shared" si="51"/>
        <v>39.270000000000003</v>
      </c>
      <c r="F3290">
        <v>11117</v>
      </c>
      <c r="G3290">
        <v>11125</v>
      </c>
      <c r="H3290">
        <v>11136</v>
      </c>
      <c r="I3290" t="s">
        <v>53</v>
      </c>
      <c r="J3290">
        <v>805839</v>
      </c>
      <c r="K3290">
        <v>16305921</v>
      </c>
      <c r="L3290">
        <v>0.31</v>
      </c>
      <c r="M3290">
        <v>0.23699999999999999</v>
      </c>
    </row>
    <row r="3291" spans="1:13" x14ac:dyDescent="0.2">
      <c r="A3291" t="s">
        <v>376</v>
      </c>
      <c r="B3291" t="s">
        <v>207</v>
      </c>
      <c r="C3291">
        <v>96</v>
      </c>
      <c r="D3291">
        <v>39.319000000000003</v>
      </c>
      <c r="E3291">
        <f t="shared" si="51"/>
        <v>39.32</v>
      </c>
      <c r="F3291">
        <v>11136</v>
      </c>
      <c r="G3291">
        <v>11142</v>
      </c>
      <c r="H3291">
        <v>11186</v>
      </c>
      <c r="I3291" t="s">
        <v>53</v>
      </c>
      <c r="J3291">
        <v>323483</v>
      </c>
      <c r="K3291">
        <v>11464116</v>
      </c>
      <c r="L3291">
        <v>0.22</v>
      </c>
      <c r="M3291">
        <v>0.16700000000000001</v>
      </c>
    </row>
    <row r="3292" spans="1:13" x14ac:dyDescent="0.2">
      <c r="A3292" t="s">
        <v>376</v>
      </c>
      <c r="B3292" t="s">
        <v>208</v>
      </c>
      <c r="C3292">
        <v>97</v>
      </c>
      <c r="D3292">
        <v>39.563000000000002</v>
      </c>
      <c r="E3292">
        <f t="shared" si="51"/>
        <v>39.56</v>
      </c>
      <c r="F3292">
        <v>11186</v>
      </c>
      <c r="G3292">
        <v>11219</v>
      </c>
      <c r="H3292">
        <v>11272</v>
      </c>
      <c r="I3292" t="s">
        <v>64</v>
      </c>
      <c r="J3292">
        <v>1354653</v>
      </c>
      <c r="K3292">
        <v>46328647</v>
      </c>
      <c r="L3292">
        <v>0.89</v>
      </c>
      <c r="M3292">
        <v>0.67400000000000004</v>
      </c>
    </row>
    <row r="3293" spans="1:13" x14ac:dyDescent="0.2">
      <c r="A3293" t="s">
        <v>376</v>
      </c>
      <c r="B3293" t="s">
        <v>209</v>
      </c>
      <c r="C3293">
        <v>98</v>
      </c>
      <c r="D3293">
        <v>39.765999999999998</v>
      </c>
      <c r="E3293">
        <f t="shared" si="51"/>
        <v>39.770000000000003</v>
      </c>
      <c r="F3293">
        <v>11272</v>
      </c>
      <c r="G3293">
        <v>11284</v>
      </c>
      <c r="H3293">
        <v>11294</v>
      </c>
      <c r="I3293" t="s">
        <v>53</v>
      </c>
      <c r="J3293">
        <v>36837</v>
      </c>
      <c r="K3293">
        <v>748148</v>
      </c>
      <c r="L3293">
        <v>0.01</v>
      </c>
      <c r="M3293">
        <v>1.0999999999999999E-2</v>
      </c>
    </row>
    <row r="3294" spans="1:13" x14ac:dyDescent="0.2">
      <c r="A3294" t="s">
        <v>376</v>
      </c>
      <c r="B3294" t="s">
        <v>210</v>
      </c>
      <c r="C3294">
        <v>99</v>
      </c>
      <c r="D3294">
        <v>40.094999999999999</v>
      </c>
      <c r="E3294">
        <f t="shared" si="51"/>
        <v>40.1</v>
      </c>
      <c r="F3294">
        <v>11294</v>
      </c>
      <c r="G3294">
        <v>11388</v>
      </c>
      <c r="H3294">
        <v>11415</v>
      </c>
      <c r="I3294" t="s">
        <v>377</v>
      </c>
      <c r="J3294">
        <v>84068161</v>
      </c>
      <c r="K3294">
        <v>5224761781</v>
      </c>
      <c r="L3294">
        <v>100</v>
      </c>
      <c r="M3294">
        <v>75.957999999999998</v>
      </c>
    </row>
    <row r="3295" spans="1:13" x14ac:dyDescent="0.2">
      <c r="A3295" t="s">
        <v>378</v>
      </c>
      <c r="B3295" t="s">
        <v>14</v>
      </c>
      <c r="C3295">
        <v>1</v>
      </c>
      <c r="D3295">
        <v>4.1769999999999996</v>
      </c>
      <c r="E3295">
        <f t="shared" si="51"/>
        <v>4.18</v>
      </c>
      <c r="F3295">
        <v>5</v>
      </c>
      <c r="G3295">
        <v>28</v>
      </c>
      <c r="H3295">
        <v>89</v>
      </c>
      <c r="I3295" t="s">
        <v>77</v>
      </c>
      <c r="J3295">
        <v>739957</v>
      </c>
      <c r="K3295">
        <v>15800229</v>
      </c>
      <c r="L3295">
        <v>5.78</v>
      </c>
      <c r="M3295">
        <v>1.492</v>
      </c>
    </row>
    <row r="3296" spans="1:13" x14ac:dyDescent="0.2">
      <c r="A3296" t="s">
        <v>378</v>
      </c>
      <c r="B3296" t="s">
        <v>16</v>
      </c>
      <c r="C3296">
        <v>2</v>
      </c>
      <c r="D3296">
        <v>4.7169999999999996</v>
      </c>
      <c r="E3296">
        <f t="shared" si="51"/>
        <v>4.72</v>
      </c>
      <c r="F3296">
        <v>193</v>
      </c>
      <c r="G3296">
        <v>199</v>
      </c>
      <c r="H3296">
        <v>256</v>
      </c>
      <c r="I3296" t="s">
        <v>132</v>
      </c>
      <c r="J3296">
        <v>162427</v>
      </c>
      <c r="K3296">
        <v>5205570</v>
      </c>
      <c r="L3296">
        <v>1.9</v>
      </c>
      <c r="M3296">
        <v>0.49099999999999999</v>
      </c>
    </row>
    <row r="3297" spans="1:13" x14ac:dyDescent="0.2">
      <c r="A3297" t="s">
        <v>378</v>
      </c>
      <c r="B3297" t="s">
        <v>18</v>
      </c>
      <c r="C3297">
        <v>3</v>
      </c>
      <c r="D3297">
        <v>5.0030000000000001</v>
      </c>
      <c r="E3297">
        <f t="shared" si="51"/>
        <v>5</v>
      </c>
      <c r="F3297">
        <v>265</v>
      </c>
      <c r="G3297">
        <v>290</v>
      </c>
      <c r="H3297">
        <v>349</v>
      </c>
      <c r="I3297" t="s">
        <v>184</v>
      </c>
      <c r="J3297">
        <v>313555</v>
      </c>
      <c r="K3297">
        <v>12517938</v>
      </c>
      <c r="L3297">
        <v>4.58</v>
      </c>
      <c r="M3297">
        <v>1.1819999999999999</v>
      </c>
    </row>
    <row r="3298" spans="1:13" x14ac:dyDescent="0.2">
      <c r="A3298" t="s">
        <v>378</v>
      </c>
      <c r="B3298" t="s">
        <v>20</v>
      </c>
      <c r="C3298">
        <v>4</v>
      </c>
      <c r="D3298">
        <v>5.2069999999999999</v>
      </c>
      <c r="E3298">
        <f t="shared" si="51"/>
        <v>5.21</v>
      </c>
      <c r="F3298">
        <v>349</v>
      </c>
      <c r="G3298">
        <v>354</v>
      </c>
      <c r="H3298">
        <v>362</v>
      </c>
      <c r="I3298" t="s">
        <v>51</v>
      </c>
      <c r="J3298">
        <v>17256</v>
      </c>
      <c r="K3298">
        <v>277681</v>
      </c>
      <c r="L3298">
        <v>0.1</v>
      </c>
      <c r="M3298">
        <v>2.5999999999999999E-2</v>
      </c>
    </row>
    <row r="3299" spans="1:13" x14ac:dyDescent="0.2">
      <c r="A3299" t="s">
        <v>378</v>
      </c>
      <c r="B3299" t="s">
        <v>22</v>
      </c>
      <c r="C3299">
        <v>5</v>
      </c>
      <c r="D3299">
        <v>6.2690000000000001</v>
      </c>
      <c r="E3299">
        <f t="shared" si="51"/>
        <v>6.27</v>
      </c>
      <c r="F3299">
        <v>669</v>
      </c>
      <c r="G3299">
        <v>690</v>
      </c>
      <c r="H3299">
        <v>695</v>
      </c>
      <c r="I3299" t="s">
        <v>129</v>
      </c>
      <c r="J3299">
        <v>47809</v>
      </c>
      <c r="K3299">
        <v>1355243</v>
      </c>
      <c r="L3299">
        <v>0.5</v>
      </c>
      <c r="M3299">
        <v>0.128</v>
      </c>
    </row>
    <row r="3300" spans="1:13" x14ac:dyDescent="0.2">
      <c r="A3300" t="s">
        <v>378</v>
      </c>
      <c r="B3300" t="s">
        <v>24</v>
      </c>
      <c r="C3300">
        <v>6</v>
      </c>
      <c r="D3300">
        <v>6.3170000000000002</v>
      </c>
      <c r="E3300">
        <f t="shared" si="51"/>
        <v>6.32</v>
      </c>
      <c r="F3300">
        <v>695</v>
      </c>
      <c r="G3300">
        <v>705</v>
      </c>
      <c r="H3300">
        <v>731</v>
      </c>
      <c r="I3300" t="s">
        <v>134</v>
      </c>
      <c r="J3300">
        <v>167260</v>
      </c>
      <c r="K3300">
        <v>6496497</v>
      </c>
      <c r="L3300">
        <v>2.38</v>
      </c>
      <c r="M3300">
        <v>0.61299999999999999</v>
      </c>
    </row>
    <row r="3301" spans="1:13" x14ac:dyDescent="0.2">
      <c r="A3301" t="s">
        <v>378</v>
      </c>
      <c r="B3301" t="s">
        <v>26</v>
      </c>
      <c r="C3301">
        <v>7</v>
      </c>
      <c r="D3301">
        <v>6.4279999999999999</v>
      </c>
      <c r="E3301">
        <f t="shared" si="51"/>
        <v>6.43</v>
      </c>
      <c r="F3301">
        <v>731</v>
      </c>
      <c r="G3301">
        <v>740</v>
      </c>
      <c r="H3301">
        <v>798</v>
      </c>
      <c r="I3301" t="s">
        <v>134</v>
      </c>
      <c r="J3301">
        <v>74546</v>
      </c>
      <c r="K3301">
        <v>4542079</v>
      </c>
      <c r="L3301">
        <v>1.66</v>
      </c>
      <c r="M3301">
        <v>0.42899999999999999</v>
      </c>
    </row>
    <row r="3302" spans="1:13" x14ac:dyDescent="0.2">
      <c r="A3302" t="s">
        <v>378</v>
      </c>
      <c r="B3302" t="s">
        <v>27</v>
      </c>
      <c r="C3302">
        <v>8</v>
      </c>
      <c r="D3302">
        <v>8.0820000000000007</v>
      </c>
      <c r="E3302">
        <f t="shared" si="51"/>
        <v>8.08</v>
      </c>
      <c r="F3302">
        <v>1238</v>
      </c>
      <c r="G3302">
        <v>1263</v>
      </c>
      <c r="H3302">
        <v>1286</v>
      </c>
      <c r="I3302" t="s">
        <v>189</v>
      </c>
      <c r="J3302">
        <v>27510</v>
      </c>
      <c r="K3302">
        <v>1228692</v>
      </c>
      <c r="L3302">
        <v>0.45</v>
      </c>
      <c r="M3302">
        <v>0.11600000000000001</v>
      </c>
    </row>
    <row r="3303" spans="1:13" x14ac:dyDescent="0.2">
      <c r="A3303" t="s">
        <v>378</v>
      </c>
      <c r="B3303" t="s">
        <v>28</v>
      </c>
      <c r="C3303">
        <v>9</v>
      </c>
      <c r="D3303">
        <v>8.6509999999999998</v>
      </c>
      <c r="E3303">
        <f t="shared" si="51"/>
        <v>8.65</v>
      </c>
      <c r="F3303">
        <v>1424</v>
      </c>
      <c r="G3303">
        <v>1443</v>
      </c>
      <c r="H3303">
        <v>1475</v>
      </c>
      <c r="I3303" t="s">
        <v>139</v>
      </c>
      <c r="J3303">
        <v>54507</v>
      </c>
      <c r="K3303">
        <v>2914349</v>
      </c>
      <c r="L3303">
        <v>1.07</v>
      </c>
      <c r="M3303">
        <v>0.27500000000000002</v>
      </c>
    </row>
    <row r="3304" spans="1:13" x14ac:dyDescent="0.2">
      <c r="A3304" t="s">
        <v>378</v>
      </c>
      <c r="B3304" t="s">
        <v>30</v>
      </c>
      <c r="C3304">
        <v>10</v>
      </c>
      <c r="D3304">
        <v>8.84</v>
      </c>
      <c r="E3304">
        <f t="shared" si="51"/>
        <v>8.84</v>
      </c>
      <c r="F3304">
        <v>1475</v>
      </c>
      <c r="G3304">
        <v>1503</v>
      </c>
      <c r="H3304">
        <v>1522</v>
      </c>
      <c r="I3304" t="s">
        <v>134</v>
      </c>
      <c r="J3304">
        <v>33714</v>
      </c>
      <c r="K3304">
        <v>2121290</v>
      </c>
      <c r="L3304">
        <v>0.78</v>
      </c>
      <c r="M3304">
        <v>0.2</v>
      </c>
    </row>
    <row r="3305" spans="1:13" x14ac:dyDescent="0.2">
      <c r="A3305" t="s">
        <v>378</v>
      </c>
      <c r="B3305" t="s">
        <v>32</v>
      </c>
      <c r="C3305">
        <v>11</v>
      </c>
      <c r="D3305">
        <v>8.9749999999999996</v>
      </c>
      <c r="E3305">
        <f t="shared" si="51"/>
        <v>8.98</v>
      </c>
      <c r="F3305">
        <v>1522</v>
      </c>
      <c r="G3305">
        <v>1546</v>
      </c>
      <c r="H3305">
        <v>1599</v>
      </c>
      <c r="I3305" t="s">
        <v>134</v>
      </c>
      <c r="J3305">
        <v>73420</v>
      </c>
      <c r="K3305">
        <v>5026601</v>
      </c>
      <c r="L3305">
        <v>1.84</v>
      </c>
      <c r="M3305">
        <v>0.47499999999999998</v>
      </c>
    </row>
    <row r="3306" spans="1:13" x14ac:dyDescent="0.2">
      <c r="A3306" t="s">
        <v>378</v>
      </c>
      <c r="B3306" t="s">
        <v>33</v>
      </c>
      <c r="C3306">
        <v>12</v>
      </c>
      <c r="D3306">
        <v>9.3879999999999999</v>
      </c>
      <c r="E3306">
        <f t="shared" si="51"/>
        <v>9.39</v>
      </c>
      <c r="F3306">
        <v>1639</v>
      </c>
      <c r="G3306">
        <v>1676</v>
      </c>
      <c r="H3306">
        <v>1712</v>
      </c>
      <c r="I3306" t="s">
        <v>133</v>
      </c>
      <c r="J3306">
        <v>136882</v>
      </c>
      <c r="K3306">
        <v>6403806</v>
      </c>
      <c r="L3306">
        <v>2.34</v>
      </c>
      <c r="M3306">
        <v>0.60499999999999998</v>
      </c>
    </row>
    <row r="3307" spans="1:13" x14ac:dyDescent="0.2">
      <c r="A3307" t="s">
        <v>378</v>
      </c>
      <c r="B3307" t="s">
        <v>35</v>
      </c>
      <c r="C3307">
        <v>13</v>
      </c>
      <c r="D3307">
        <v>9.5399999999999991</v>
      </c>
      <c r="E3307">
        <f t="shared" si="51"/>
        <v>9.5399999999999991</v>
      </c>
      <c r="F3307">
        <v>1712</v>
      </c>
      <c r="G3307">
        <v>1725</v>
      </c>
      <c r="H3307">
        <v>1803</v>
      </c>
      <c r="I3307" t="s">
        <v>134</v>
      </c>
      <c r="J3307">
        <v>508350</v>
      </c>
      <c r="K3307">
        <v>26017467</v>
      </c>
      <c r="L3307">
        <v>9.51</v>
      </c>
      <c r="M3307">
        <v>2.456</v>
      </c>
    </row>
    <row r="3308" spans="1:13" x14ac:dyDescent="0.2">
      <c r="A3308" t="s">
        <v>378</v>
      </c>
      <c r="B3308" t="s">
        <v>36</v>
      </c>
      <c r="C3308">
        <v>14</v>
      </c>
      <c r="D3308">
        <v>10.193</v>
      </c>
      <c r="E3308">
        <f t="shared" si="51"/>
        <v>10.19</v>
      </c>
      <c r="F3308">
        <v>1917</v>
      </c>
      <c r="G3308">
        <v>1931</v>
      </c>
      <c r="H3308">
        <v>1992</v>
      </c>
      <c r="I3308" t="s">
        <v>134</v>
      </c>
      <c r="J3308">
        <v>170076</v>
      </c>
      <c r="K3308">
        <v>8210177</v>
      </c>
      <c r="L3308">
        <v>3</v>
      </c>
      <c r="M3308">
        <v>0.77500000000000002</v>
      </c>
    </row>
    <row r="3309" spans="1:13" x14ac:dyDescent="0.2">
      <c r="A3309" t="s">
        <v>378</v>
      </c>
      <c r="B3309" t="s">
        <v>38</v>
      </c>
      <c r="C3309">
        <v>15</v>
      </c>
      <c r="D3309">
        <v>10.478</v>
      </c>
      <c r="E3309">
        <f t="shared" si="51"/>
        <v>10.48</v>
      </c>
      <c r="F3309">
        <v>1992</v>
      </c>
      <c r="G3309">
        <v>2021</v>
      </c>
      <c r="H3309">
        <v>2033</v>
      </c>
      <c r="I3309" t="s">
        <v>134</v>
      </c>
      <c r="J3309">
        <v>53995</v>
      </c>
      <c r="K3309">
        <v>2364200</v>
      </c>
      <c r="L3309">
        <v>0.86</v>
      </c>
      <c r="M3309">
        <v>0.223</v>
      </c>
    </row>
    <row r="3310" spans="1:13" x14ac:dyDescent="0.2">
      <c r="A3310" t="s">
        <v>378</v>
      </c>
      <c r="B3310" t="s">
        <v>40</v>
      </c>
      <c r="C3310">
        <v>16</v>
      </c>
      <c r="D3310">
        <v>10.542</v>
      </c>
      <c r="E3310">
        <f t="shared" si="51"/>
        <v>10.54</v>
      </c>
      <c r="F3310">
        <v>2033</v>
      </c>
      <c r="G3310">
        <v>2042</v>
      </c>
      <c r="H3310">
        <v>2105</v>
      </c>
      <c r="I3310" t="s">
        <v>134</v>
      </c>
      <c r="J3310">
        <v>45699</v>
      </c>
      <c r="K3310">
        <v>2564657</v>
      </c>
      <c r="L3310">
        <v>0.94</v>
      </c>
      <c r="M3310">
        <v>0.24199999999999999</v>
      </c>
    </row>
    <row r="3311" spans="1:13" x14ac:dyDescent="0.2">
      <c r="A3311" t="s">
        <v>378</v>
      </c>
      <c r="B3311" t="s">
        <v>42</v>
      </c>
      <c r="C3311">
        <v>17</v>
      </c>
      <c r="D3311">
        <v>10.81</v>
      </c>
      <c r="E3311">
        <f t="shared" si="51"/>
        <v>10.81</v>
      </c>
      <c r="F3311">
        <v>2105</v>
      </c>
      <c r="G3311">
        <v>2126</v>
      </c>
      <c r="H3311">
        <v>2172</v>
      </c>
      <c r="I3311" t="s">
        <v>34</v>
      </c>
      <c r="J3311">
        <v>56215</v>
      </c>
      <c r="K3311">
        <v>3403588</v>
      </c>
      <c r="L3311">
        <v>1.24</v>
      </c>
      <c r="M3311">
        <v>0.32100000000000001</v>
      </c>
    </row>
    <row r="3312" spans="1:13" x14ac:dyDescent="0.2">
      <c r="A3312" t="s">
        <v>378</v>
      </c>
      <c r="B3312" t="s">
        <v>43</v>
      </c>
      <c r="C3312">
        <v>18</v>
      </c>
      <c r="D3312">
        <v>11.555999999999999</v>
      </c>
      <c r="E3312">
        <f t="shared" si="51"/>
        <v>11.56</v>
      </c>
      <c r="F3312">
        <v>2288</v>
      </c>
      <c r="G3312">
        <v>2362</v>
      </c>
      <c r="H3312">
        <v>2382</v>
      </c>
      <c r="I3312" t="s">
        <v>77</v>
      </c>
      <c r="J3312">
        <v>21254</v>
      </c>
      <c r="K3312">
        <v>593096</v>
      </c>
      <c r="L3312">
        <v>0.22</v>
      </c>
      <c r="M3312">
        <v>5.6000000000000001E-2</v>
      </c>
    </row>
    <row r="3313" spans="1:13" x14ac:dyDescent="0.2">
      <c r="A3313" t="s">
        <v>378</v>
      </c>
      <c r="B3313" t="s">
        <v>45</v>
      </c>
      <c r="C3313">
        <v>19</v>
      </c>
      <c r="D3313">
        <v>11.916</v>
      </c>
      <c r="E3313">
        <f t="shared" si="51"/>
        <v>11.92</v>
      </c>
      <c r="F3313">
        <v>2419</v>
      </c>
      <c r="G3313">
        <v>2476</v>
      </c>
      <c r="H3313">
        <v>2560</v>
      </c>
      <c r="I3313" t="s">
        <v>19</v>
      </c>
      <c r="J3313">
        <v>119951</v>
      </c>
      <c r="K3313">
        <v>7078094</v>
      </c>
      <c r="L3313">
        <v>2.59</v>
      </c>
      <c r="M3313">
        <v>0.66800000000000004</v>
      </c>
    </row>
    <row r="3314" spans="1:13" x14ac:dyDescent="0.2">
      <c r="A3314" t="s">
        <v>378</v>
      </c>
      <c r="B3314" t="s">
        <v>47</v>
      </c>
      <c r="C3314">
        <v>20</v>
      </c>
      <c r="D3314">
        <v>12.3</v>
      </c>
      <c r="E3314">
        <f t="shared" si="51"/>
        <v>12.3</v>
      </c>
      <c r="F3314">
        <v>2560</v>
      </c>
      <c r="G3314">
        <v>2597</v>
      </c>
      <c r="H3314">
        <v>2610</v>
      </c>
      <c r="I3314" t="s">
        <v>44</v>
      </c>
      <c r="J3314">
        <v>39297</v>
      </c>
      <c r="K3314">
        <v>1821613</v>
      </c>
      <c r="L3314">
        <v>0.67</v>
      </c>
      <c r="M3314">
        <v>0.17199999999999999</v>
      </c>
    </row>
    <row r="3315" spans="1:13" x14ac:dyDescent="0.2">
      <c r="A3315" t="s">
        <v>378</v>
      </c>
      <c r="B3315" t="s">
        <v>49</v>
      </c>
      <c r="C3315">
        <v>21</v>
      </c>
      <c r="D3315">
        <v>12.394</v>
      </c>
      <c r="E3315">
        <f t="shared" si="51"/>
        <v>12.39</v>
      </c>
      <c r="F3315">
        <v>2610</v>
      </c>
      <c r="G3315">
        <v>2627</v>
      </c>
      <c r="H3315">
        <v>2663</v>
      </c>
      <c r="I3315" t="s">
        <v>44</v>
      </c>
      <c r="J3315">
        <v>624044</v>
      </c>
      <c r="K3315">
        <v>24211663</v>
      </c>
      <c r="L3315">
        <v>8.85</v>
      </c>
      <c r="M3315">
        <v>2.286</v>
      </c>
    </row>
    <row r="3316" spans="1:13" x14ac:dyDescent="0.2">
      <c r="A3316" t="s">
        <v>378</v>
      </c>
      <c r="B3316" t="s">
        <v>50</v>
      </c>
      <c r="C3316">
        <v>22</v>
      </c>
      <c r="D3316">
        <v>12.544</v>
      </c>
      <c r="E3316">
        <f t="shared" si="51"/>
        <v>12.54</v>
      </c>
      <c r="F3316">
        <v>2663</v>
      </c>
      <c r="G3316">
        <v>2675</v>
      </c>
      <c r="H3316">
        <v>2729</v>
      </c>
      <c r="I3316" t="s">
        <v>34</v>
      </c>
      <c r="J3316">
        <v>362619</v>
      </c>
      <c r="K3316">
        <v>16276853</v>
      </c>
      <c r="L3316">
        <v>5.95</v>
      </c>
      <c r="M3316">
        <v>1.5369999999999999</v>
      </c>
    </row>
    <row r="3317" spans="1:13" x14ac:dyDescent="0.2">
      <c r="A3317" t="s">
        <v>378</v>
      </c>
      <c r="B3317" t="s">
        <v>52</v>
      </c>
      <c r="C3317">
        <v>23</v>
      </c>
      <c r="D3317">
        <v>12.909000000000001</v>
      </c>
      <c r="E3317">
        <f t="shared" si="51"/>
        <v>12.91</v>
      </c>
      <c r="F3317">
        <v>2751</v>
      </c>
      <c r="G3317">
        <v>2790</v>
      </c>
      <c r="H3317">
        <v>2906</v>
      </c>
      <c r="I3317" t="s">
        <v>53</v>
      </c>
      <c r="J3317">
        <v>4505135</v>
      </c>
      <c r="K3317">
        <v>163421460</v>
      </c>
      <c r="L3317">
        <v>59.75</v>
      </c>
      <c r="M3317">
        <v>15.429</v>
      </c>
    </row>
    <row r="3318" spans="1:13" x14ac:dyDescent="0.2">
      <c r="A3318" t="s">
        <v>378</v>
      </c>
      <c r="B3318" t="s">
        <v>54</v>
      </c>
      <c r="C3318">
        <v>24</v>
      </c>
      <c r="D3318">
        <v>13.775</v>
      </c>
      <c r="E3318">
        <f t="shared" si="51"/>
        <v>13.78</v>
      </c>
      <c r="F3318">
        <v>3010</v>
      </c>
      <c r="G3318">
        <v>3064</v>
      </c>
      <c r="H3318">
        <v>3092</v>
      </c>
      <c r="I3318" t="s">
        <v>67</v>
      </c>
      <c r="J3318">
        <v>36806</v>
      </c>
      <c r="K3318">
        <v>1849890</v>
      </c>
      <c r="L3318">
        <v>0.68</v>
      </c>
      <c r="M3318">
        <v>0.17499999999999999</v>
      </c>
    </row>
    <row r="3319" spans="1:13" x14ac:dyDescent="0.2">
      <c r="A3319" t="s">
        <v>378</v>
      </c>
      <c r="B3319" t="s">
        <v>56</v>
      </c>
      <c r="C3319">
        <v>25</v>
      </c>
      <c r="D3319">
        <v>14.253</v>
      </c>
      <c r="E3319">
        <f t="shared" si="51"/>
        <v>14.25</v>
      </c>
      <c r="F3319">
        <v>3185</v>
      </c>
      <c r="G3319">
        <v>3215</v>
      </c>
      <c r="H3319">
        <v>3276</v>
      </c>
      <c r="I3319" t="s">
        <v>67</v>
      </c>
      <c r="J3319">
        <v>323766</v>
      </c>
      <c r="K3319">
        <v>10511294</v>
      </c>
      <c r="L3319">
        <v>3.84</v>
      </c>
      <c r="M3319">
        <v>0.99199999999999999</v>
      </c>
    </row>
    <row r="3320" spans="1:13" x14ac:dyDescent="0.2">
      <c r="A3320" t="s">
        <v>378</v>
      </c>
      <c r="B3320" t="s">
        <v>57</v>
      </c>
      <c r="C3320">
        <v>26</v>
      </c>
      <c r="D3320">
        <v>15.028</v>
      </c>
      <c r="E3320">
        <f t="shared" si="51"/>
        <v>15.03</v>
      </c>
      <c r="F3320">
        <v>3427</v>
      </c>
      <c r="G3320">
        <v>3460</v>
      </c>
      <c r="H3320">
        <v>3491</v>
      </c>
      <c r="I3320" t="s">
        <v>67</v>
      </c>
      <c r="J3320">
        <v>307235</v>
      </c>
      <c r="K3320">
        <v>12951205</v>
      </c>
      <c r="L3320">
        <v>4.74</v>
      </c>
      <c r="M3320">
        <v>1.2230000000000001</v>
      </c>
    </row>
    <row r="3321" spans="1:13" x14ac:dyDescent="0.2">
      <c r="A3321" t="s">
        <v>378</v>
      </c>
      <c r="B3321" t="s">
        <v>59</v>
      </c>
      <c r="C3321">
        <v>27</v>
      </c>
      <c r="D3321">
        <v>15.173</v>
      </c>
      <c r="E3321">
        <f t="shared" si="51"/>
        <v>15.17</v>
      </c>
      <c r="F3321">
        <v>3491</v>
      </c>
      <c r="G3321">
        <v>3506</v>
      </c>
      <c r="H3321">
        <v>3618</v>
      </c>
      <c r="I3321" t="s">
        <v>53</v>
      </c>
      <c r="J3321">
        <v>4626835</v>
      </c>
      <c r="K3321">
        <v>180317064</v>
      </c>
      <c r="L3321">
        <v>65.930000000000007</v>
      </c>
      <c r="M3321">
        <v>17.024000000000001</v>
      </c>
    </row>
    <row r="3322" spans="1:13" x14ac:dyDescent="0.2">
      <c r="A3322" t="s">
        <v>378</v>
      </c>
      <c r="B3322" t="s">
        <v>61</v>
      </c>
      <c r="C3322">
        <v>28</v>
      </c>
      <c r="D3322">
        <v>15.574</v>
      </c>
      <c r="E3322">
        <f t="shared" si="51"/>
        <v>15.57</v>
      </c>
      <c r="F3322">
        <v>3618</v>
      </c>
      <c r="G3322">
        <v>3633</v>
      </c>
      <c r="H3322">
        <v>3687</v>
      </c>
      <c r="I3322" t="s">
        <v>53</v>
      </c>
      <c r="J3322">
        <v>192485</v>
      </c>
      <c r="K3322">
        <v>10864211</v>
      </c>
      <c r="L3322">
        <v>3.97</v>
      </c>
      <c r="M3322">
        <v>1.026</v>
      </c>
    </row>
    <row r="3323" spans="1:13" x14ac:dyDescent="0.2">
      <c r="A3323" t="s">
        <v>378</v>
      </c>
      <c r="B3323" t="s">
        <v>62</v>
      </c>
      <c r="C3323">
        <v>29</v>
      </c>
      <c r="D3323">
        <v>15.786</v>
      </c>
      <c r="E3323">
        <f t="shared" si="51"/>
        <v>15.79</v>
      </c>
      <c r="F3323">
        <v>3687</v>
      </c>
      <c r="G3323">
        <v>3700</v>
      </c>
      <c r="H3323">
        <v>3737</v>
      </c>
      <c r="I3323" t="s">
        <v>48</v>
      </c>
      <c r="J3323">
        <v>74103</v>
      </c>
      <c r="K3323">
        <v>3659556</v>
      </c>
      <c r="L3323">
        <v>1.34</v>
      </c>
      <c r="M3323">
        <v>0.34599999999999997</v>
      </c>
    </row>
    <row r="3324" spans="1:13" x14ac:dyDescent="0.2">
      <c r="A3324" t="s">
        <v>378</v>
      </c>
      <c r="B3324" t="s">
        <v>63</v>
      </c>
      <c r="C3324">
        <v>30</v>
      </c>
      <c r="D3324">
        <v>16.029</v>
      </c>
      <c r="E3324">
        <f t="shared" si="51"/>
        <v>16.03</v>
      </c>
      <c r="F3324">
        <v>3737</v>
      </c>
      <c r="G3324">
        <v>3777</v>
      </c>
      <c r="H3324">
        <v>3859</v>
      </c>
      <c r="I3324" t="s">
        <v>53</v>
      </c>
      <c r="J3324">
        <v>193149</v>
      </c>
      <c r="K3324">
        <v>17159966</v>
      </c>
      <c r="L3324">
        <v>6.27</v>
      </c>
      <c r="M3324">
        <v>1.62</v>
      </c>
    </row>
    <row r="3325" spans="1:13" x14ac:dyDescent="0.2">
      <c r="A3325" t="s">
        <v>378</v>
      </c>
      <c r="B3325" t="s">
        <v>65</v>
      </c>
      <c r="C3325">
        <v>31</v>
      </c>
      <c r="D3325">
        <v>16.344000000000001</v>
      </c>
      <c r="E3325">
        <f t="shared" si="51"/>
        <v>16.34</v>
      </c>
      <c r="F3325">
        <v>3859</v>
      </c>
      <c r="G3325">
        <v>3876</v>
      </c>
      <c r="H3325">
        <v>3897</v>
      </c>
      <c r="I3325" t="s">
        <v>53</v>
      </c>
      <c r="J3325">
        <v>155426</v>
      </c>
      <c r="K3325">
        <v>5500231</v>
      </c>
      <c r="L3325">
        <v>2.0099999999999998</v>
      </c>
      <c r="M3325">
        <v>0.51900000000000002</v>
      </c>
    </row>
    <row r="3326" spans="1:13" x14ac:dyDescent="0.2">
      <c r="A3326" t="s">
        <v>378</v>
      </c>
      <c r="B3326" t="s">
        <v>66</v>
      </c>
      <c r="C3326">
        <v>32</v>
      </c>
      <c r="D3326">
        <v>16.454000000000001</v>
      </c>
      <c r="E3326">
        <f t="shared" si="51"/>
        <v>16.45</v>
      </c>
      <c r="F3326">
        <v>3897</v>
      </c>
      <c r="G3326">
        <v>3911</v>
      </c>
      <c r="H3326">
        <v>3977</v>
      </c>
      <c r="I3326" t="s">
        <v>53</v>
      </c>
      <c r="J3326">
        <v>124901</v>
      </c>
      <c r="K3326">
        <v>5993397</v>
      </c>
      <c r="L3326">
        <v>2.19</v>
      </c>
      <c r="M3326">
        <v>0.56599999999999995</v>
      </c>
    </row>
    <row r="3327" spans="1:13" x14ac:dyDescent="0.2">
      <c r="A3327" t="s">
        <v>378</v>
      </c>
      <c r="B3327" t="s">
        <v>68</v>
      </c>
      <c r="C3327">
        <v>33</v>
      </c>
      <c r="D3327">
        <v>17.823</v>
      </c>
      <c r="E3327">
        <f t="shared" si="51"/>
        <v>17.82</v>
      </c>
      <c r="F3327">
        <v>4308</v>
      </c>
      <c r="G3327">
        <v>4344</v>
      </c>
      <c r="H3327">
        <v>4357</v>
      </c>
      <c r="I3327" t="s">
        <v>67</v>
      </c>
      <c r="J3327">
        <v>432989</v>
      </c>
      <c r="K3327">
        <v>11575345</v>
      </c>
      <c r="L3327">
        <v>4.2300000000000004</v>
      </c>
      <c r="M3327">
        <v>1.093</v>
      </c>
    </row>
    <row r="3328" spans="1:13" x14ac:dyDescent="0.2">
      <c r="A3328" t="s">
        <v>378</v>
      </c>
      <c r="B3328" t="s">
        <v>69</v>
      </c>
      <c r="C3328">
        <v>34</v>
      </c>
      <c r="D3328">
        <v>17.876999999999999</v>
      </c>
      <c r="E3328">
        <f t="shared" si="51"/>
        <v>17.88</v>
      </c>
      <c r="F3328">
        <v>4357</v>
      </c>
      <c r="G3328">
        <v>4361</v>
      </c>
      <c r="H3328">
        <v>4383</v>
      </c>
      <c r="I3328" t="s">
        <v>37</v>
      </c>
      <c r="J3328">
        <v>213391</v>
      </c>
      <c r="K3328">
        <v>4694297</v>
      </c>
      <c r="L3328">
        <v>1.72</v>
      </c>
      <c r="M3328">
        <v>0.443</v>
      </c>
    </row>
    <row r="3329" spans="1:13" x14ac:dyDescent="0.2">
      <c r="A3329" t="s">
        <v>378</v>
      </c>
      <c r="B3329" t="s">
        <v>70</v>
      </c>
      <c r="C3329">
        <v>35</v>
      </c>
      <c r="D3329">
        <v>18.099</v>
      </c>
      <c r="E3329">
        <f t="shared" si="51"/>
        <v>18.100000000000001</v>
      </c>
      <c r="F3329">
        <v>4398</v>
      </c>
      <c r="G3329">
        <v>4431</v>
      </c>
      <c r="H3329">
        <v>4460</v>
      </c>
      <c r="I3329" t="s">
        <v>77</v>
      </c>
      <c r="J3329">
        <v>40404</v>
      </c>
      <c r="K3329">
        <v>1045696</v>
      </c>
      <c r="L3329">
        <v>0.38</v>
      </c>
      <c r="M3329">
        <v>9.9000000000000005E-2</v>
      </c>
    </row>
    <row r="3330" spans="1:13" x14ac:dyDescent="0.2">
      <c r="A3330" t="s">
        <v>378</v>
      </c>
      <c r="B3330" t="s">
        <v>71</v>
      </c>
      <c r="C3330">
        <v>36</v>
      </c>
      <c r="D3330">
        <v>18.518999999999998</v>
      </c>
      <c r="E3330">
        <f t="shared" si="51"/>
        <v>18.52</v>
      </c>
      <c r="F3330">
        <v>4550</v>
      </c>
      <c r="G3330">
        <v>4564</v>
      </c>
      <c r="H3330">
        <v>4634</v>
      </c>
      <c r="I3330" t="s">
        <v>53</v>
      </c>
      <c r="J3330">
        <v>1403512</v>
      </c>
      <c r="K3330">
        <v>43324116</v>
      </c>
      <c r="L3330">
        <v>15.84</v>
      </c>
      <c r="M3330">
        <v>4.09</v>
      </c>
    </row>
    <row r="3331" spans="1:13" x14ac:dyDescent="0.2">
      <c r="A3331" t="s">
        <v>378</v>
      </c>
      <c r="B3331" t="s">
        <v>72</v>
      </c>
      <c r="C3331">
        <v>37</v>
      </c>
      <c r="D3331">
        <v>19.114999999999998</v>
      </c>
      <c r="E3331">
        <f t="shared" ref="E3331:E3394" si="52">ROUND(D3331,2)</f>
        <v>19.12</v>
      </c>
      <c r="F3331">
        <v>4730</v>
      </c>
      <c r="G3331">
        <v>4753</v>
      </c>
      <c r="H3331">
        <v>4763</v>
      </c>
      <c r="I3331" t="s">
        <v>64</v>
      </c>
      <c r="J3331">
        <v>20936</v>
      </c>
      <c r="K3331">
        <v>536013</v>
      </c>
      <c r="L3331">
        <v>0.2</v>
      </c>
      <c r="M3331">
        <v>5.0999999999999997E-2</v>
      </c>
    </row>
    <row r="3332" spans="1:13" x14ac:dyDescent="0.2">
      <c r="A3332" t="s">
        <v>378</v>
      </c>
      <c r="B3332" t="s">
        <v>74</v>
      </c>
      <c r="C3332">
        <v>38</v>
      </c>
      <c r="D3332">
        <v>19.559999999999999</v>
      </c>
      <c r="E3332">
        <f t="shared" si="52"/>
        <v>19.559999999999999</v>
      </c>
      <c r="F3332">
        <v>4854</v>
      </c>
      <c r="G3332">
        <v>4893</v>
      </c>
      <c r="H3332">
        <v>4928</v>
      </c>
      <c r="I3332" t="s">
        <v>77</v>
      </c>
      <c r="J3332">
        <v>186488</v>
      </c>
      <c r="K3332">
        <v>5747560</v>
      </c>
      <c r="L3332">
        <v>2.1</v>
      </c>
      <c r="M3332">
        <v>0.54300000000000004</v>
      </c>
    </row>
    <row r="3333" spans="1:13" x14ac:dyDescent="0.2">
      <c r="A3333" t="s">
        <v>378</v>
      </c>
      <c r="B3333" t="s">
        <v>75</v>
      </c>
      <c r="C3333">
        <v>39</v>
      </c>
      <c r="D3333">
        <v>20.05</v>
      </c>
      <c r="E3333">
        <f t="shared" si="52"/>
        <v>20.05</v>
      </c>
      <c r="F3333">
        <v>5004</v>
      </c>
      <c r="G3333">
        <v>5048</v>
      </c>
      <c r="H3333">
        <v>5063</v>
      </c>
      <c r="I3333" t="s">
        <v>17</v>
      </c>
      <c r="J3333">
        <v>60676</v>
      </c>
      <c r="K3333">
        <v>1217101</v>
      </c>
      <c r="L3333">
        <v>0.45</v>
      </c>
      <c r="M3333">
        <v>0.115</v>
      </c>
    </row>
    <row r="3334" spans="1:13" x14ac:dyDescent="0.2">
      <c r="A3334" t="s">
        <v>378</v>
      </c>
      <c r="B3334" t="s">
        <v>76</v>
      </c>
      <c r="C3334">
        <v>40</v>
      </c>
      <c r="D3334">
        <v>20.640999999999998</v>
      </c>
      <c r="E3334">
        <f t="shared" si="52"/>
        <v>20.64</v>
      </c>
      <c r="F3334">
        <v>5143</v>
      </c>
      <c r="G3334">
        <v>5235</v>
      </c>
      <c r="H3334">
        <v>5273</v>
      </c>
      <c r="I3334" t="s">
        <v>17</v>
      </c>
      <c r="J3334">
        <v>41430</v>
      </c>
      <c r="K3334">
        <v>1818954</v>
      </c>
      <c r="L3334">
        <v>0.67</v>
      </c>
      <c r="M3334">
        <v>0.17199999999999999</v>
      </c>
    </row>
    <row r="3335" spans="1:13" x14ac:dyDescent="0.2">
      <c r="A3335" t="s">
        <v>378</v>
      </c>
      <c r="B3335" t="s">
        <v>78</v>
      </c>
      <c r="C3335">
        <v>41</v>
      </c>
      <c r="D3335">
        <v>20.853999999999999</v>
      </c>
      <c r="E3335">
        <f t="shared" si="52"/>
        <v>20.85</v>
      </c>
      <c r="F3335">
        <v>5273</v>
      </c>
      <c r="G3335">
        <v>5302</v>
      </c>
      <c r="H3335">
        <v>5321</v>
      </c>
      <c r="I3335" t="s">
        <v>25</v>
      </c>
      <c r="J3335">
        <v>32223</v>
      </c>
      <c r="K3335">
        <v>967022</v>
      </c>
      <c r="L3335">
        <v>0.35</v>
      </c>
      <c r="M3335">
        <v>9.0999999999999998E-2</v>
      </c>
    </row>
    <row r="3336" spans="1:13" x14ac:dyDescent="0.2">
      <c r="A3336" t="s">
        <v>378</v>
      </c>
      <c r="B3336" t="s">
        <v>79</v>
      </c>
      <c r="C3336">
        <v>42</v>
      </c>
      <c r="D3336">
        <v>21.327000000000002</v>
      </c>
      <c r="E3336">
        <f t="shared" si="52"/>
        <v>21.33</v>
      </c>
      <c r="F3336">
        <v>5387</v>
      </c>
      <c r="G3336">
        <v>5452</v>
      </c>
      <c r="H3336">
        <v>5520</v>
      </c>
      <c r="I3336" t="s">
        <v>107</v>
      </c>
      <c r="J3336">
        <v>10369552</v>
      </c>
      <c r="K3336">
        <v>273502703</v>
      </c>
      <c r="L3336">
        <v>100</v>
      </c>
      <c r="M3336">
        <v>25.821999999999999</v>
      </c>
    </row>
    <row r="3337" spans="1:13" x14ac:dyDescent="0.2">
      <c r="A3337" t="s">
        <v>378</v>
      </c>
      <c r="B3337" t="s">
        <v>80</v>
      </c>
      <c r="C3337">
        <v>43</v>
      </c>
      <c r="D3337">
        <v>22.18</v>
      </c>
      <c r="E3337">
        <f t="shared" si="52"/>
        <v>22.18</v>
      </c>
      <c r="F3337">
        <v>5653</v>
      </c>
      <c r="G3337">
        <v>5722</v>
      </c>
      <c r="H3337">
        <v>5749</v>
      </c>
      <c r="I3337" t="s">
        <v>91</v>
      </c>
      <c r="J3337">
        <v>407752</v>
      </c>
      <c r="K3337">
        <v>10963196</v>
      </c>
      <c r="L3337">
        <v>4.01</v>
      </c>
      <c r="M3337">
        <v>1.0349999999999999</v>
      </c>
    </row>
    <row r="3338" spans="1:13" x14ac:dyDescent="0.2">
      <c r="A3338" t="s">
        <v>378</v>
      </c>
      <c r="B3338" t="s">
        <v>81</v>
      </c>
      <c r="C3338">
        <v>44</v>
      </c>
      <c r="D3338">
        <v>22.364000000000001</v>
      </c>
      <c r="E3338">
        <f t="shared" si="52"/>
        <v>22.36</v>
      </c>
      <c r="F3338">
        <v>5749</v>
      </c>
      <c r="G3338">
        <v>5780</v>
      </c>
      <c r="H3338">
        <v>5815</v>
      </c>
      <c r="I3338" t="s">
        <v>107</v>
      </c>
      <c r="J3338">
        <v>90348</v>
      </c>
      <c r="K3338">
        <v>2880976</v>
      </c>
      <c r="L3338">
        <v>1.05</v>
      </c>
      <c r="M3338">
        <v>0.27200000000000002</v>
      </c>
    </row>
    <row r="3339" spans="1:13" x14ac:dyDescent="0.2">
      <c r="A3339" t="s">
        <v>378</v>
      </c>
      <c r="B3339" t="s">
        <v>82</v>
      </c>
      <c r="C3339">
        <v>45</v>
      </c>
      <c r="D3339">
        <v>22.867000000000001</v>
      </c>
      <c r="E3339">
        <f t="shared" si="52"/>
        <v>22.87</v>
      </c>
      <c r="F3339">
        <v>5917</v>
      </c>
      <c r="G3339">
        <v>5939</v>
      </c>
      <c r="H3339">
        <v>5962</v>
      </c>
      <c r="I3339" t="s">
        <v>107</v>
      </c>
      <c r="J3339">
        <v>118353</v>
      </c>
      <c r="K3339">
        <v>3555901</v>
      </c>
      <c r="L3339">
        <v>1.3</v>
      </c>
      <c r="M3339">
        <v>0.33600000000000002</v>
      </c>
    </row>
    <row r="3340" spans="1:13" x14ac:dyDescent="0.2">
      <c r="A3340" t="s">
        <v>378</v>
      </c>
      <c r="B3340" t="s">
        <v>84</v>
      </c>
      <c r="C3340">
        <v>46</v>
      </c>
      <c r="D3340">
        <v>23.341999999999999</v>
      </c>
      <c r="E3340">
        <f t="shared" si="52"/>
        <v>23.34</v>
      </c>
      <c r="F3340">
        <v>6069</v>
      </c>
      <c r="G3340">
        <v>6090</v>
      </c>
      <c r="H3340">
        <v>6110</v>
      </c>
      <c r="I3340" t="s">
        <v>91</v>
      </c>
      <c r="J3340">
        <v>104308</v>
      </c>
      <c r="K3340">
        <v>2879800</v>
      </c>
      <c r="L3340">
        <v>1.05</v>
      </c>
      <c r="M3340">
        <v>0.27200000000000002</v>
      </c>
    </row>
    <row r="3341" spans="1:13" x14ac:dyDescent="0.2">
      <c r="A3341" t="s">
        <v>378</v>
      </c>
      <c r="B3341" t="s">
        <v>85</v>
      </c>
      <c r="C3341">
        <v>47</v>
      </c>
      <c r="D3341">
        <v>23.67</v>
      </c>
      <c r="E3341">
        <f t="shared" si="52"/>
        <v>23.67</v>
      </c>
      <c r="F3341">
        <v>6148</v>
      </c>
      <c r="G3341">
        <v>6193</v>
      </c>
      <c r="H3341">
        <v>6240</v>
      </c>
      <c r="I3341" t="s">
        <v>91</v>
      </c>
      <c r="J3341">
        <v>475077</v>
      </c>
      <c r="K3341">
        <v>13391471</v>
      </c>
      <c r="L3341">
        <v>4.9000000000000004</v>
      </c>
      <c r="M3341">
        <v>1.264</v>
      </c>
    </row>
    <row r="3342" spans="1:13" x14ac:dyDescent="0.2">
      <c r="A3342" t="s">
        <v>378</v>
      </c>
      <c r="B3342" t="s">
        <v>86</v>
      </c>
      <c r="C3342">
        <v>48</v>
      </c>
      <c r="D3342">
        <v>23.896999999999998</v>
      </c>
      <c r="E3342">
        <f t="shared" si="52"/>
        <v>23.9</v>
      </c>
      <c r="F3342">
        <v>6240</v>
      </c>
      <c r="G3342">
        <v>6265</v>
      </c>
      <c r="H3342">
        <v>6288</v>
      </c>
      <c r="I3342" t="s">
        <v>110</v>
      </c>
      <c r="J3342">
        <v>483038</v>
      </c>
      <c r="K3342">
        <v>12410642</v>
      </c>
      <c r="L3342">
        <v>4.54</v>
      </c>
      <c r="M3342">
        <v>1.1719999999999999</v>
      </c>
    </row>
    <row r="3343" spans="1:13" x14ac:dyDescent="0.2">
      <c r="A3343" t="s">
        <v>378</v>
      </c>
      <c r="B3343" t="s">
        <v>88</v>
      </c>
      <c r="C3343">
        <v>49</v>
      </c>
      <c r="D3343">
        <v>25.093</v>
      </c>
      <c r="E3343">
        <f t="shared" si="52"/>
        <v>25.09</v>
      </c>
      <c r="F3343">
        <v>6611</v>
      </c>
      <c r="G3343">
        <v>6643</v>
      </c>
      <c r="H3343">
        <v>6669</v>
      </c>
      <c r="I3343" t="s">
        <v>91</v>
      </c>
      <c r="J3343">
        <v>54957</v>
      </c>
      <c r="K3343">
        <v>2475903</v>
      </c>
      <c r="L3343">
        <v>0.91</v>
      </c>
      <c r="M3343">
        <v>0.23400000000000001</v>
      </c>
    </row>
    <row r="3344" spans="1:13" x14ac:dyDescent="0.2">
      <c r="A3344" t="s">
        <v>378</v>
      </c>
      <c r="B3344" t="s">
        <v>89</v>
      </c>
      <c r="C3344">
        <v>50</v>
      </c>
      <c r="D3344">
        <v>25.283999999999999</v>
      </c>
      <c r="E3344">
        <f t="shared" si="52"/>
        <v>25.28</v>
      </c>
      <c r="F3344">
        <v>6669</v>
      </c>
      <c r="G3344">
        <v>6704</v>
      </c>
      <c r="H3344">
        <v>6773</v>
      </c>
      <c r="I3344" t="s">
        <v>107</v>
      </c>
      <c r="J3344">
        <v>1160706</v>
      </c>
      <c r="K3344">
        <v>45001692</v>
      </c>
      <c r="L3344">
        <v>16.45</v>
      </c>
      <c r="M3344">
        <v>4.2489999999999997</v>
      </c>
    </row>
    <row r="3345" spans="1:13" x14ac:dyDescent="0.2">
      <c r="A3345" t="s">
        <v>378</v>
      </c>
      <c r="B3345" t="s">
        <v>90</v>
      </c>
      <c r="C3345">
        <v>51</v>
      </c>
      <c r="D3345">
        <v>25.69</v>
      </c>
      <c r="E3345">
        <f t="shared" si="52"/>
        <v>25.69</v>
      </c>
      <c r="F3345">
        <v>6773</v>
      </c>
      <c r="G3345">
        <v>6832</v>
      </c>
      <c r="H3345">
        <v>6879</v>
      </c>
      <c r="I3345" t="s">
        <v>44</v>
      </c>
      <c r="J3345">
        <v>69947</v>
      </c>
      <c r="K3345">
        <v>4998841</v>
      </c>
      <c r="L3345">
        <v>1.83</v>
      </c>
      <c r="M3345">
        <v>0.47199999999999998</v>
      </c>
    </row>
    <row r="3346" spans="1:13" x14ac:dyDescent="0.2">
      <c r="A3346" t="s">
        <v>378</v>
      </c>
      <c r="B3346" t="s">
        <v>92</v>
      </c>
      <c r="C3346">
        <v>52</v>
      </c>
      <c r="D3346">
        <v>25.893000000000001</v>
      </c>
      <c r="E3346">
        <f t="shared" si="52"/>
        <v>25.89</v>
      </c>
      <c r="F3346">
        <v>6879</v>
      </c>
      <c r="G3346">
        <v>6896</v>
      </c>
      <c r="H3346">
        <v>6913</v>
      </c>
      <c r="I3346" t="s">
        <v>44</v>
      </c>
      <c r="J3346">
        <v>68992</v>
      </c>
      <c r="K3346">
        <v>1951300</v>
      </c>
      <c r="L3346">
        <v>0.71</v>
      </c>
      <c r="M3346">
        <v>0.184</v>
      </c>
    </row>
    <row r="3347" spans="1:13" x14ac:dyDescent="0.2">
      <c r="A3347" t="s">
        <v>378</v>
      </c>
      <c r="B3347" t="s">
        <v>94</v>
      </c>
      <c r="C3347">
        <v>53</v>
      </c>
      <c r="D3347">
        <v>26.093</v>
      </c>
      <c r="E3347">
        <f t="shared" si="52"/>
        <v>26.09</v>
      </c>
      <c r="F3347">
        <v>6944</v>
      </c>
      <c r="G3347">
        <v>6959</v>
      </c>
      <c r="H3347">
        <v>6996</v>
      </c>
      <c r="I3347" t="s">
        <v>157</v>
      </c>
      <c r="J3347">
        <v>83666</v>
      </c>
      <c r="K3347">
        <v>2432946</v>
      </c>
      <c r="L3347">
        <v>0.89</v>
      </c>
      <c r="M3347">
        <v>0.23</v>
      </c>
    </row>
    <row r="3348" spans="1:13" x14ac:dyDescent="0.2">
      <c r="A3348" t="s">
        <v>378</v>
      </c>
      <c r="B3348" t="s">
        <v>95</v>
      </c>
      <c r="C3348">
        <v>54</v>
      </c>
      <c r="D3348">
        <v>26.504999999999999</v>
      </c>
      <c r="E3348">
        <f t="shared" si="52"/>
        <v>26.51</v>
      </c>
      <c r="F3348">
        <v>7049</v>
      </c>
      <c r="G3348">
        <v>7090</v>
      </c>
      <c r="H3348">
        <v>7106</v>
      </c>
      <c r="I3348" t="s">
        <v>23</v>
      </c>
      <c r="J3348">
        <v>33159</v>
      </c>
      <c r="K3348">
        <v>1597477</v>
      </c>
      <c r="L3348">
        <v>0.57999999999999996</v>
      </c>
      <c r="M3348">
        <v>0.151</v>
      </c>
    </row>
    <row r="3349" spans="1:13" x14ac:dyDescent="0.2">
      <c r="A3349" t="s">
        <v>378</v>
      </c>
      <c r="B3349" t="s">
        <v>96</v>
      </c>
      <c r="C3349">
        <v>55</v>
      </c>
      <c r="D3349">
        <v>26.608000000000001</v>
      </c>
      <c r="E3349">
        <f t="shared" si="52"/>
        <v>26.61</v>
      </c>
      <c r="F3349">
        <v>7106</v>
      </c>
      <c r="G3349">
        <v>7122</v>
      </c>
      <c r="H3349">
        <v>7172</v>
      </c>
      <c r="I3349" t="s">
        <v>23</v>
      </c>
      <c r="J3349">
        <v>45469</v>
      </c>
      <c r="K3349">
        <v>2460795</v>
      </c>
      <c r="L3349">
        <v>0.9</v>
      </c>
      <c r="M3349">
        <v>0.23200000000000001</v>
      </c>
    </row>
    <row r="3350" spans="1:13" x14ac:dyDescent="0.2">
      <c r="A3350" t="s">
        <v>378</v>
      </c>
      <c r="B3350" t="s">
        <v>98</v>
      </c>
      <c r="C3350">
        <v>56</v>
      </c>
      <c r="D3350">
        <v>26.99</v>
      </c>
      <c r="E3350">
        <f t="shared" si="52"/>
        <v>26.99</v>
      </c>
      <c r="F3350">
        <v>7227</v>
      </c>
      <c r="G3350">
        <v>7243</v>
      </c>
      <c r="H3350">
        <v>7269</v>
      </c>
      <c r="I3350" t="s">
        <v>25</v>
      </c>
      <c r="J3350">
        <v>37198</v>
      </c>
      <c r="K3350">
        <v>1301703</v>
      </c>
      <c r="L3350">
        <v>0.48</v>
      </c>
      <c r="M3350">
        <v>0.123</v>
      </c>
    </row>
    <row r="3351" spans="1:13" x14ac:dyDescent="0.2">
      <c r="A3351" t="s">
        <v>378</v>
      </c>
      <c r="B3351" t="s">
        <v>99</v>
      </c>
      <c r="C3351">
        <v>57</v>
      </c>
      <c r="D3351">
        <v>27.285</v>
      </c>
      <c r="E3351">
        <f t="shared" si="52"/>
        <v>27.29</v>
      </c>
      <c r="F3351">
        <v>7311</v>
      </c>
      <c r="G3351">
        <v>7336</v>
      </c>
      <c r="H3351">
        <v>7351</v>
      </c>
      <c r="I3351" t="s">
        <v>17</v>
      </c>
      <c r="J3351">
        <v>34322</v>
      </c>
      <c r="K3351">
        <v>817642</v>
      </c>
      <c r="L3351">
        <v>0.3</v>
      </c>
      <c r="M3351">
        <v>7.6999999999999999E-2</v>
      </c>
    </row>
    <row r="3352" spans="1:13" x14ac:dyDescent="0.2">
      <c r="A3352" t="s">
        <v>378</v>
      </c>
      <c r="B3352" t="s">
        <v>101</v>
      </c>
      <c r="C3352">
        <v>58</v>
      </c>
      <c r="D3352">
        <v>29.266999999999999</v>
      </c>
      <c r="E3352">
        <f t="shared" si="52"/>
        <v>29.27</v>
      </c>
      <c r="F3352">
        <v>7940</v>
      </c>
      <c r="G3352">
        <v>7963</v>
      </c>
      <c r="H3352">
        <v>8004</v>
      </c>
      <c r="I3352" t="s">
        <v>184</v>
      </c>
      <c r="J3352">
        <v>58449</v>
      </c>
      <c r="K3352">
        <v>2368134</v>
      </c>
      <c r="L3352">
        <v>0.87</v>
      </c>
      <c r="M3352">
        <v>0.224</v>
      </c>
    </row>
    <row r="3353" spans="1:13" x14ac:dyDescent="0.2">
      <c r="A3353" t="s">
        <v>378</v>
      </c>
      <c r="B3353" t="s">
        <v>102</v>
      </c>
      <c r="C3353">
        <v>59</v>
      </c>
      <c r="D3353">
        <v>30.087</v>
      </c>
      <c r="E3353">
        <f t="shared" si="52"/>
        <v>30.09</v>
      </c>
      <c r="F3353">
        <v>8160</v>
      </c>
      <c r="G3353">
        <v>8223</v>
      </c>
      <c r="H3353">
        <v>8239</v>
      </c>
      <c r="I3353" t="s">
        <v>184</v>
      </c>
      <c r="J3353">
        <v>21511</v>
      </c>
      <c r="K3353">
        <v>873747</v>
      </c>
      <c r="L3353">
        <v>0.32</v>
      </c>
      <c r="M3353">
        <v>8.2000000000000003E-2</v>
      </c>
    </row>
    <row r="3354" spans="1:13" x14ac:dyDescent="0.2">
      <c r="A3354" t="s">
        <v>378</v>
      </c>
      <c r="B3354" t="s">
        <v>103</v>
      </c>
      <c r="C3354">
        <v>60</v>
      </c>
      <c r="D3354">
        <v>30.975000000000001</v>
      </c>
      <c r="E3354">
        <f t="shared" si="52"/>
        <v>30.98</v>
      </c>
      <c r="F3354">
        <v>8474</v>
      </c>
      <c r="G3354">
        <v>8503</v>
      </c>
      <c r="H3354">
        <v>8521</v>
      </c>
      <c r="I3354" t="s">
        <v>157</v>
      </c>
      <c r="J3354">
        <v>29090</v>
      </c>
      <c r="K3354">
        <v>923841</v>
      </c>
      <c r="L3354">
        <v>0.34</v>
      </c>
      <c r="M3354">
        <v>8.6999999999999994E-2</v>
      </c>
    </row>
    <row r="3355" spans="1:13" x14ac:dyDescent="0.2">
      <c r="A3355" t="s">
        <v>378</v>
      </c>
      <c r="B3355" t="s">
        <v>104</v>
      </c>
      <c r="C3355">
        <v>61</v>
      </c>
      <c r="D3355">
        <v>31.431999999999999</v>
      </c>
      <c r="E3355">
        <f t="shared" si="52"/>
        <v>31.43</v>
      </c>
      <c r="F3355">
        <v>8615</v>
      </c>
      <c r="G3355">
        <v>8648</v>
      </c>
      <c r="H3355">
        <v>8680</v>
      </c>
      <c r="I3355" t="s">
        <v>64</v>
      </c>
      <c r="J3355">
        <v>46037</v>
      </c>
      <c r="K3355">
        <v>2095758</v>
      </c>
      <c r="L3355">
        <v>0.77</v>
      </c>
      <c r="M3355">
        <v>0.19800000000000001</v>
      </c>
    </row>
    <row r="3356" spans="1:13" x14ac:dyDescent="0.2">
      <c r="A3356" t="s">
        <v>378</v>
      </c>
      <c r="B3356" t="s">
        <v>105</v>
      </c>
      <c r="C3356">
        <v>62</v>
      </c>
      <c r="D3356">
        <v>32.707000000000001</v>
      </c>
      <c r="E3356">
        <f t="shared" si="52"/>
        <v>32.71</v>
      </c>
      <c r="F3356">
        <v>9016</v>
      </c>
      <c r="G3356">
        <v>9051</v>
      </c>
      <c r="H3356">
        <v>9084</v>
      </c>
      <c r="I3356" t="s">
        <v>55</v>
      </c>
      <c r="J3356">
        <v>49142</v>
      </c>
      <c r="K3356">
        <v>1690314</v>
      </c>
      <c r="L3356">
        <v>0.62</v>
      </c>
      <c r="M3356">
        <v>0.16</v>
      </c>
    </row>
    <row r="3357" spans="1:13" x14ac:dyDescent="0.2">
      <c r="A3357" t="s">
        <v>378</v>
      </c>
      <c r="B3357" t="s">
        <v>106</v>
      </c>
      <c r="C3357">
        <v>63</v>
      </c>
      <c r="D3357">
        <v>34.070999999999998</v>
      </c>
      <c r="E3357">
        <f t="shared" si="52"/>
        <v>34.07</v>
      </c>
      <c r="F3357">
        <v>9409</v>
      </c>
      <c r="G3357">
        <v>9482</v>
      </c>
      <c r="H3357">
        <v>9504</v>
      </c>
      <c r="I3357" t="s">
        <v>67</v>
      </c>
      <c r="J3357">
        <v>30697</v>
      </c>
      <c r="K3357">
        <v>1270589</v>
      </c>
      <c r="L3357">
        <v>0.46</v>
      </c>
      <c r="M3357">
        <v>0.12</v>
      </c>
    </row>
    <row r="3358" spans="1:13" x14ac:dyDescent="0.2">
      <c r="A3358" t="s">
        <v>378</v>
      </c>
      <c r="B3358" t="s">
        <v>108</v>
      </c>
      <c r="C3358">
        <v>64</v>
      </c>
      <c r="D3358">
        <v>34.862000000000002</v>
      </c>
      <c r="E3358">
        <f t="shared" si="52"/>
        <v>34.86</v>
      </c>
      <c r="F3358">
        <v>9647</v>
      </c>
      <c r="G3358">
        <v>9733</v>
      </c>
      <c r="H3358">
        <v>9746</v>
      </c>
      <c r="I3358" t="s">
        <v>64</v>
      </c>
      <c r="J3358">
        <v>19927</v>
      </c>
      <c r="K3358">
        <v>869374</v>
      </c>
      <c r="L3358">
        <v>0.32</v>
      </c>
      <c r="M3358">
        <v>8.2000000000000003E-2</v>
      </c>
    </row>
    <row r="3359" spans="1:13" x14ac:dyDescent="0.2">
      <c r="A3359" t="s">
        <v>378</v>
      </c>
      <c r="B3359" t="s">
        <v>109</v>
      </c>
      <c r="C3359">
        <v>65</v>
      </c>
      <c r="D3359">
        <v>34.951000000000001</v>
      </c>
      <c r="E3359">
        <f t="shared" si="52"/>
        <v>34.950000000000003</v>
      </c>
      <c r="F3359">
        <v>9746</v>
      </c>
      <c r="G3359">
        <v>9761</v>
      </c>
      <c r="H3359">
        <v>9796</v>
      </c>
      <c r="I3359" t="s">
        <v>192</v>
      </c>
      <c r="J3359">
        <v>36355</v>
      </c>
      <c r="K3359">
        <v>1646798</v>
      </c>
      <c r="L3359">
        <v>0.6</v>
      </c>
      <c r="M3359">
        <v>0.155</v>
      </c>
    </row>
    <row r="3360" spans="1:13" x14ac:dyDescent="0.2">
      <c r="A3360" t="s">
        <v>378</v>
      </c>
      <c r="B3360" t="s">
        <v>111</v>
      </c>
      <c r="C3360">
        <v>66</v>
      </c>
      <c r="D3360">
        <v>36.17</v>
      </c>
      <c r="E3360">
        <f t="shared" si="52"/>
        <v>36.17</v>
      </c>
      <c r="F3360">
        <v>10051</v>
      </c>
      <c r="G3360">
        <v>10146</v>
      </c>
      <c r="H3360">
        <v>10162</v>
      </c>
      <c r="I3360" t="s">
        <v>53</v>
      </c>
      <c r="J3360">
        <v>64201</v>
      </c>
      <c r="K3360">
        <v>3095907</v>
      </c>
      <c r="L3360">
        <v>1.1299999999999999</v>
      </c>
      <c r="M3360">
        <v>0.29199999999999998</v>
      </c>
    </row>
    <row r="3361" spans="1:13" x14ac:dyDescent="0.2">
      <c r="A3361" t="s">
        <v>378</v>
      </c>
      <c r="B3361" t="s">
        <v>112</v>
      </c>
      <c r="C3361">
        <v>67</v>
      </c>
      <c r="D3361">
        <v>36.552</v>
      </c>
      <c r="E3361">
        <f t="shared" si="52"/>
        <v>36.549999999999997</v>
      </c>
      <c r="F3361">
        <v>10200</v>
      </c>
      <c r="G3361">
        <v>10267</v>
      </c>
      <c r="H3361">
        <v>10274</v>
      </c>
      <c r="I3361" t="s">
        <v>64</v>
      </c>
      <c r="J3361">
        <v>42619</v>
      </c>
      <c r="K3361">
        <v>891906</v>
      </c>
      <c r="L3361">
        <v>0.33</v>
      </c>
      <c r="M3361">
        <v>8.4000000000000005E-2</v>
      </c>
    </row>
    <row r="3362" spans="1:13" x14ac:dyDescent="0.2">
      <c r="A3362" t="s">
        <v>378</v>
      </c>
      <c r="B3362" t="s">
        <v>113</v>
      </c>
      <c r="C3362">
        <v>68</v>
      </c>
      <c r="D3362">
        <v>36.634</v>
      </c>
      <c r="E3362">
        <f t="shared" si="52"/>
        <v>36.630000000000003</v>
      </c>
      <c r="F3362">
        <v>10274</v>
      </c>
      <c r="G3362">
        <v>10293</v>
      </c>
      <c r="H3362">
        <v>10314</v>
      </c>
      <c r="I3362" t="s">
        <v>53</v>
      </c>
      <c r="J3362">
        <v>39448</v>
      </c>
      <c r="K3362">
        <v>1948758</v>
      </c>
      <c r="L3362">
        <v>0.71</v>
      </c>
      <c r="M3362">
        <v>0.184</v>
      </c>
    </row>
    <row r="3363" spans="1:13" x14ac:dyDescent="0.2">
      <c r="A3363" t="s">
        <v>378</v>
      </c>
      <c r="B3363" t="s">
        <v>114</v>
      </c>
      <c r="C3363">
        <v>69</v>
      </c>
      <c r="D3363">
        <v>36.734000000000002</v>
      </c>
      <c r="E3363">
        <f t="shared" si="52"/>
        <v>36.729999999999997</v>
      </c>
      <c r="F3363">
        <v>10314</v>
      </c>
      <c r="G3363">
        <v>10325</v>
      </c>
      <c r="H3363">
        <v>10335</v>
      </c>
      <c r="I3363" t="s">
        <v>73</v>
      </c>
      <c r="J3363">
        <v>14826</v>
      </c>
      <c r="K3363">
        <v>301077</v>
      </c>
      <c r="L3363">
        <v>0.11</v>
      </c>
      <c r="M3363">
        <v>2.8000000000000001E-2</v>
      </c>
    </row>
    <row r="3364" spans="1:13" x14ac:dyDescent="0.2">
      <c r="A3364" t="s">
        <v>378</v>
      </c>
      <c r="B3364" t="s">
        <v>115</v>
      </c>
      <c r="C3364">
        <v>70</v>
      </c>
      <c r="D3364">
        <v>37.232999999999997</v>
      </c>
      <c r="E3364">
        <f t="shared" si="52"/>
        <v>37.229999999999997</v>
      </c>
      <c r="F3364">
        <v>10464</v>
      </c>
      <c r="G3364">
        <v>10483</v>
      </c>
      <c r="H3364">
        <v>10489</v>
      </c>
      <c r="I3364" t="s">
        <v>64</v>
      </c>
      <c r="J3364">
        <v>24587</v>
      </c>
      <c r="K3364">
        <v>782307</v>
      </c>
      <c r="L3364">
        <v>0.28999999999999998</v>
      </c>
      <c r="M3364">
        <v>7.3999999999999996E-2</v>
      </c>
    </row>
    <row r="3365" spans="1:13" x14ac:dyDescent="0.2">
      <c r="A3365" t="s">
        <v>378</v>
      </c>
      <c r="B3365" t="s">
        <v>116</v>
      </c>
      <c r="C3365">
        <v>71</v>
      </c>
      <c r="D3365">
        <v>37.298000000000002</v>
      </c>
      <c r="E3365">
        <f t="shared" si="52"/>
        <v>37.299999999999997</v>
      </c>
      <c r="F3365">
        <v>10489</v>
      </c>
      <c r="G3365">
        <v>10503</v>
      </c>
      <c r="H3365">
        <v>10525</v>
      </c>
      <c r="I3365" t="s">
        <v>53</v>
      </c>
      <c r="J3365">
        <v>65273</v>
      </c>
      <c r="K3365">
        <v>2159406</v>
      </c>
      <c r="L3365">
        <v>0.79</v>
      </c>
      <c r="M3365">
        <v>0.20399999999999999</v>
      </c>
    </row>
    <row r="3366" spans="1:13" x14ac:dyDescent="0.2">
      <c r="A3366" t="s">
        <v>378</v>
      </c>
      <c r="B3366" t="s">
        <v>117</v>
      </c>
      <c r="C3366">
        <v>72</v>
      </c>
      <c r="D3366">
        <v>37.594000000000001</v>
      </c>
      <c r="E3366">
        <f t="shared" si="52"/>
        <v>37.590000000000003</v>
      </c>
      <c r="F3366">
        <v>10553</v>
      </c>
      <c r="G3366">
        <v>10597</v>
      </c>
      <c r="H3366">
        <v>10607</v>
      </c>
      <c r="I3366" t="s">
        <v>64</v>
      </c>
      <c r="J3366">
        <v>19696</v>
      </c>
      <c r="K3366">
        <v>818047</v>
      </c>
      <c r="L3366">
        <v>0.3</v>
      </c>
      <c r="M3366">
        <v>7.6999999999999999E-2</v>
      </c>
    </row>
    <row r="3367" spans="1:13" x14ac:dyDescent="0.2">
      <c r="A3367" t="s">
        <v>378</v>
      </c>
      <c r="B3367" t="s">
        <v>118</v>
      </c>
      <c r="C3367">
        <v>73</v>
      </c>
      <c r="D3367">
        <v>37.661999999999999</v>
      </c>
      <c r="E3367">
        <f t="shared" si="52"/>
        <v>37.659999999999997</v>
      </c>
      <c r="F3367">
        <v>10607</v>
      </c>
      <c r="G3367">
        <v>10618</v>
      </c>
      <c r="H3367">
        <v>10629</v>
      </c>
      <c r="I3367" t="s">
        <v>64</v>
      </c>
      <c r="J3367">
        <v>20688</v>
      </c>
      <c r="K3367">
        <v>431334</v>
      </c>
      <c r="L3367">
        <v>0.16</v>
      </c>
      <c r="M3367">
        <v>4.1000000000000002E-2</v>
      </c>
    </row>
    <row r="3368" spans="1:13" x14ac:dyDescent="0.2">
      <c r="A3368" t="s">
        <v>378</v>
      </c>
      <c r="B3368" t="s">
        <v>119</v>
      </c>
      <c r="C3368">
        <v>74</v>
      </c>
      <c r="D3368">
        <v>37.996000000000002</v>
      </c>
      <c r="E3368">
        <f t="shared" si="52"/>
        <v>38</v>
      </c>
      <c r="F3368">
        <v>10713</v>
      </c>
      <c r="G3368">
        <v>10724</v>
      </c>
      <c r="H3368">
        <v>10813</v>
      </c>
      <c r="I3368" t="s">
        <v>64</v>
      </c>
      <c r="J3368">
        <v>362038</v>
      </c>
      <c r="K3368">
        <v>14300087</v>
      </c>
      <c r="L3368">
        <v>5.23</v>
      </c>
      <c r="M3368">
        <v>1.35</v>
      </c>
    </row>
    <row r="3369" spans="1:13" x14ac:dyDescent="0.2">
      <c r="A3369" t="s">
        <v>378</v>
      </c>
      <c r="B3369" t="s">
        <v>120</v>
      </c>
      <c r="C3369">
        <v>75</v>
      </c>
      <c r="D3369">
        <v>38.302999999999997</v>
      </c>
      <c r="E3369">
        <f t="shared" si="52"/>
        <v>38.299999999999997</v>
      </c>
      <c r="F3369">
        <v>10813</v>
      </c>
      <c r="G3369">
        <v>10821</v>
      </c>
      <c r="H3369">
        <v>10833</v>
      </c>
      <c r="I3369" t="s">
        <v>53</v>
      </c>
      <c r="J3369">
        <v>29719</v>
      </c>
      <c r="K3369">
        <v>509336</v>
      </c>
      <c r="L3369">
        <v>0.19</v>
      </c>
      <c r="M3369">
        <v>4.8000000000000001E-2</v>
      </c>
    </row>
    <row r="3370" spans="1:13" x14ac:dyDescent="0.2">
      <c r="A3370" t="s">
        <v>379</v>
      </c>
      <c r="B3370" t="s">
        <v>14</v>
      </c>
      <c r="C3370">
        <v>1</v>
      </c>
      <c r="D3370">
        <v>4.1689999999999996</v>
      </c>
      <c r="E3370">
        <f t="shared" si="52"/>
        <v>4.17</v>
      </c>
      <c r="F3370">
        <v>5</v>
      </c>
      <c r="G3370">
        <v>26</v>
      </c>
      <c r="H3370">
        <v>79</v>
      </c>
      <c r="I3370" t="s">
        <v>15</v>
      </c>
      <c r="J3370">
        <v>69122</v>
      </c>
      <c r="K3370">
        <v>60527</v>
      </c>
      <c r="L3370">
        <v>0.18</v>
      </c>
      <c r="M3370">
        <v>5.1999999999999998E-2</v>
      </c>
    </row>
    <row r="3371" spans="1:13" x14ac:dyDescent="0.2">
      <c r="A3371" t="s">
        <v>379</v>
      </c>
      <c r="B3371" t="s">
        <v>16</v>
      </c>
      <c r="C3371">
        <v>2</v>
      </c>
      <c r="D3371">
        <v>4.7430000000000003</v>
      </c>
      <c r="E3371">
        <f t="shared" si="52"/>
        <v>4.74</v>
      </c>
      <c r="F3371">
        <v>185</v>
      </c>
      <c r="G3371">
        <v>207</v>
      </c>
      <c r="H3371">
        <v>256</v>
      </c>
      <c r="I3371" t="s">
        <v>46</v>
      </c>
      <c r="J3371">
        <v>36359</v>
      </c>
      <c r="K3371">
        <v>1058236</v>
      </c>
      <c r="L3371">
        <v>3.1</v>
      </c>
      <c r="M3371">
        <v>0.90100000000000002</v>
      </c>
    </row>
    <row r="3372" spans="1:13" x14ac:dyDescent="0.2">
      <c r="A3372" t="s">
        <v>379</v>
      </c>
      <c r="B3372" t="s">
        <v>18</v>
      </c>
      <c r="C3372">
        <v>3</v>
      </c>
      <c r="D3372">
        <v>5.0389999999999997</v>
      </c>
      <c r="E3372">
        <f t="shared" si="52"/>
        <v>5.04</v>
      </c>
      <c r="F3372">
        <v>268</v>
      </c>
      <c r="G3372">
        <v>301</v>
      </c>
      <c r="H3372">
        <v>341</v>
      </c>
      <c r="I3372" t="s">
        <v>97</v>
      </c>
      <c r="J3372">
        <v>28652</v>
      </c>
      <c r="K3372">
        <v>1139908</v>
      </c>
      <c r="L3372">
        <v>3.34</v>
      </c>
      <c r="M3372">
        <v>0.97</v>
      </c>
    </row>
    <row r="3373" spans="1:13" x14ac:dyDescent="0.2">
      <c r="A3373" t="s">
        <v>379</v>
      </c>
      <c r="B3373" t="s">
        <v>20</v>
      </c>
      <c r="C3373">
        <v>4</v>
      </c>
      <c r="D3373">
        <v>6.3330000000000002</v>
      </c>
      <c r="E3373">
        <f t="shared" si="52"/>
        <v>6.33</v>
      </c>
      <c r="F3373">
        <v>703</v>
      </c>
      <c r="G3373">
        <v>710</v>
      </c>
      <c r="H3373">
        <v>750</v>
      </c>
      <c r="I3373" t="s">
        <v>186</v>
      </c>
      <c r="J3373">
        <v>47120</v>
      </c>
      <c r="K3373">
        <v>1875501</v>
      </c>
      <c r="L3373">
        <v>5.5</v>
      </c>
      <c r="M3373">
        <v>1.5960000000000001</v>
      </c>
    </row>
    <row r="3374" spans="1:13" x14ac:dyDescent="0.2">
      <c r="A3374" t="s">
        <v>379</v>
      </c>
      <c r="B3374" t="s">
        <v>22</v>
      </c>
      <c r="C3374">
        <v>5</v>
      </c>
      <c r="D3374">
        <v>8.6530000000000005</v>
      </c>
      <c r="E3374">
        <f t="shared" si="52"/>
        <v>8.65</v>
      </c>
      <c r="F3374">
        <v>1432</v>
      </c>
      <c r="G3374">
        <v>1444</v>
      </c>
      <c r="H3374">
        <v>1483</v>
      </c>
      <c r="I3374" t="s">
        <v>29</v>
      </c>
      <c r="J3374">
        <v>34430</v>
      </c>
      <c r="K3374">
        <v>1894270</v>
      </c>
      <c r="L3374">
        <v>5.55</v>
      </c>
      <c r="M3374">
        <v>1.6120000000000001</v>
      </c>
    </row>
    <row r="3375" spans="1:13" x14ac:dyDescent="0.2">
      <c r="A3375" t="s">
        <v>379</v>
      </c>
      <c r="B3375" t="s">
        <v>24</v>
      </c>
      <c r="C3375">
        <v>6</v>
      </c>
      <c r="D3375">
        <v>9.3889999999999993</v>
      </c>
      <c r="E3375">
        <f t="shared" si="52"/>
        <v>9.39</v>
      </c>
      <c r="F3375">
        <v>1641</v>
      </c>
      <c r="G3375">
        <v>1677</v>
      </c>
      <c r="H3375">
        <v>1714</v>
      </c>
      <c r="I3375" t="s">
        <v>17</v>
      </c>
      <c r="J3375">
        <v>103255</v>
      </c>
      <c r="K3375">
        <v>5595163</v>
      </c>
      <c r="L3375">
        <v>16.399999999999999</v>
      </c>
      <c r="M3375">
        <v>4.7619999999999996</v>
      </c>
    </row>
    <row r="3376" spans="1:13" x14ac:dyDescent="0.2">
      <c r="A3376" t="s">
        <v>379</v>
      </c>
      <c r="B3376" t="s">
        <v>26</v>
      </c>
      <c r="C3376">
        <v>7</v>
      </c>
      <c r="D3376">
        <v>9.5579999999999998</v>
      </c>
      <c r="E3376">
        <f t="shared" si="52"/>
        <v>9.56</v>
      </c>
      <c r="F3376">
        <v>1714</v>
      </c>
      <c r="G3376">
        <v>1730</v>
      </c>
      <c r="H3376">
        <v>1755</v>
      </c>
      <c r="I3376" t="s">
        <v>51</v>
      </c>
      <c r="J3376">
        <v>83790</v>
      </c>
      <c r="K3376">
        <v>4099923</v>
      </c>
      <c r="L3376">
        <v>12.02</v>
      </c>
      <c r="M3376">
        <v>3.49</v>
      </c>
    </row>
    <row r="3377" spans="1:13" x14ac:dyDescent="0.2">
      <c r="A3377" t="s">
        <v>379</v>
      </c>
      <c r="B3377" t="s">
        <v>27</v>
      </c>
      <c r="C3377">
        <v>8</v>
      </c>
      <c r="D3377">
        <v>9.6760000000000002</v>
      </c>
      <c r="E3377">
        <f t="shared" si="52"/>
        <v>9.68</v>
      </c>
      <c r="F3377">
        <v>1755</v>
      </c>
      <c r="G3377">
        <v>1767</v>
      </c>
      <c r="H3377">
        <v>1802</v>
      </c>
      <c r="I3377" t="s">
        <v>51</v>
      </c>
      <c r="J3377">
        <v>44359</v>
      </c>
      <c r="K3377">
        <v>2324111</v>
      </c>
      <c r="L3377">
        <v>6.81</v>
      </c>
      <c r="M3377">
        <v>1.978</v>
      </c>
    </row>
    <row r="3378" spans="1:13" x14ac:dyDescent="0.2">
      <c r="A3378" t="s">
        <v>379</v>
      </c>
      <c r="B3378" t="s">
        <v>28</v>
      </c>
      <c r="C3378">
        <v>9</v>
      </c>
      <c r="D3378">
        <v>9.8309999999999995</v>
      </c>
      <c r="E3378">
        <f t="shared" si="52"/>
        <v>9.83</v>
      </c>
      <c r="F3378">
        <v>1802</v>
      </c>
      <c r="G3378">
        <v>1817</v>
      </c>
      <c r="H3378">
        <v>1885</v>
      </c>
      <c r="I3378" t="s">
        <v>31</v>
      </c>
      <c r="J3378">
        <v>57186</v>
      </c>
      <c r="K3378">
        <v>3585019</v>
      </c>
      <c r="L3378">
        <v>10.51</v>
      </c>
      <c r="M3378">
        <v>3.0510000000000002</v>
      </c>
    </row>
    <row r="3379" spans="1:13" x14ac:dyDescent="0.2">
      <c r="A3379" t="s">
        <v>379</v>
      </c>
      <c r="B3379" t="s">
        <v>30</v>
      </c>
      <c r="C3379">
        <v>10</v>
      </c>
      <c r="D3379">
        <v>10.204000000000001</v>
      </c>
      <c r="E3379">
        <f t="shared" si="52"/>
        <v>10.199999999999999</v>
      </c>
      <c r="F3379">
        <v>1918</v>
      </c>
      <c r="G3379">
        <v>1934</v>
      </c>
      <c r="H3379">
        <v>1991</v>
      </c>
      <c r="I3379" t="s">
        <v>100</v>
      </c>
      <c r="J3379">
        <v>46462</v>
      </c>
      <c r="K3379">
        <v>2725720</v>
      </c>
      <c r="L3379">
        <v>7.99</v>
      </c>
      <c r="M3379">
        <v>2.3199999999999998</v>
      </c>
    </row>
    <row r="3380" spans="1:13" x14ac:dyDescent="0.2">
      <c r="A3380" t="s">
        <v>379</v>
      </c>
      <c r="B3380" t="s">
        <v>32</v>
      </c>
      <c r="C3380">
        <v>11</v>
      </c>
      <c r="D3380">
        <v>12.409000000000001</v>
      </c>
      <c r="E3380">
        <f t="shared" si="52"/>
        <v>12.41</v>
      </c>
      <c r="F3380">
        <v>2594</v>
      </c>
      <c r="G3380">
        <v>2632</v>
      </c>
      <c r="H3380">
        <v>2663</v>
      </c>
      <c r="I3380" t="s">
        <v>19</v>
      </c>
      <c r="J3380">
        <v>32165</v>
      </c>
      <c r="K3380">
        <v>1224490</v>
      </c>
      <c r="L3380">
        <v>3.59</v>
      </c>
      <c r="M3380">
        <v>1.042</v>
      </c>
    </row>
    <row r="3381" spans="1:13" x14ac:dyDescent="0.2">
      <c r="A3381" t="s">
        <v>379</v>
      </c>
      <c r="B3381" t="s">
        <v>33</v>
      </c>
      <c r="C3381">
        <v>12</v>
      </c>
      <c r="D3381">
        <v>12.551</v>
      </c>
      <c r="E3381">
        <f t="shared" si="52"/>
        <v>12.55</v>
      </c>
      <c r="F3381">
        <v>2663</v>
      </c>
      <c r="G3381">
        <v>2677</v>
      </c>
      <c r="H3381">
        <v>2744</v>
      </c>
      <c r="I3381" t="s">
        <v>39</v>
      </c>
      <c r="J3381">
        <v>206333</v>
      </c>
      <c r="K3381">
        <v>9952512</v>
      </c>
      <c r="L3381">
        <v>29.17</v>
      </c>
      <c r="M3381">
        <v>8.4710000000000001</v>
      </c>
    </row>
    <row r="3382" spans="1:13" x14ac:dyDescent="0.2">
      <c r="A3382" t="s">
        <v>379</v>
      </c>
      <c r="B3382" t="s">
        <v>35</v>
      </c>
      <c r="C3382">
        <v>13</v>
      </c>
      <c r="D3382">
        <v>12.85</v>
      </c>
      <c r="E3382">
        <f t="shared" si="52"/>
        <v>12.85</v>
      </c>
      <c r="F3382">
        <v>2744</v>
      </c>
      <c r="G3382">
        <v>2771</v>
      </c>
      <c r="H3382">
        <v>2785</v>
      </c>
      <c r="I3382" t="s">
        <v>39</v>
      </c>
      <c r="J3382">
        <v>23009</v>
      </c>
      <c r="K3382">
        <v>587380</v>
      </c>
      <c r="L3382">
        <v>1.72</v>
      </c>
      <c r="M3382">
        <v>0.5</v>
      </c>
    </row>
    <row r="3383" spans="1:13" x14ac:dyDescent="0.2">
      <c r="A3383" t="s">
        <v>379</v>
      </c>
      <c r="B3383" t="s">
        <v>36</v>
      </c>
      <c r="C3383">
        <v>14</v>
      </c>
      <c r="D3383">
        <v>14.254</v>
      </c>
      <c r="E3383">
        <f t="shared" si="52"/>
        <v>14.25</v>
      </c>
      <c r="F3383">
        <v>3178</v>
      </c>
      <c r="G3383">
        <v>3215</v>
      </c>
      <c r="H3383">
        <v>3251</v>
      </c>
      <c r="I3383" t="s">
        <v>67</v>
      </c>
      <c r="J3383">
        <v>61038</v>
      </c>
      <c r="K3383">
        <v>2074384</v>
      </c>
      <c r="L3383">
        <v>6.08</v>
      </c>
      <c r="M3383">
        <v>1.766</v>
      </c>
    </row>
    <row r="3384" spans="1:13" x14ac:dyDescent="0.2">
      <c r="A3384" t="s">
        <v>379</v>
      </c>
      <c r="B3384" t="s">
        <v>38</v>
      </c>
      <c r="C3384">
        <v>15</v>
      </c>
      <c r="D3384">
        <v>15.577</v>
      </c>
      <c r="E3384">
        <f t="shared" si="52"/>
        <v>15.58</v>
      </c>
      <c r="F3384">
        <v>3600</v>
      </c>
      <c r="G3384">
        <v>3634</v>
      </c>
      <c r="H3384">
        <v>3680</v>
      </c>
      <c r="I3384" t="s">
        <v>64</v>
      </c>
      <c r="J3384">
        <v>109022</v>
      </c>
      <c r="K3384">
        <v>5036706</v>
      </c>
      <c r="L3384">
        <v>14.76</v>
      </c>
      <c r="M3384">
        <v>4.2869999999999999</v>
      </c>
    </row>
    <row r="3385" spans="1:13" x14ac:dyDescent="0.2">
      <c r="A3385" t="s">
        <v>379</v>
      </c>
      <c r="B3385" t="s">
        <v>40</v>
      </c>
      <c r="C3385">
        <v>16</v>
      </c>
      <c r="D3385">
        <v>15.79</v>
      </c>
      <c r="E3385">
        <f t="shared" si="52"/>
        <v>15.79</v>
      </c>
      <c r="F3385">
        <v>3680</v>
      </c>
      <c r="G3385">
        <v>3701</v>
      </c>
      <c r="H3385">
        <v>3740</v>
      </c>
      <c r="I3385" t="s">
        <v>140</v>
      </c>
      <c r="J3385">
        <v>40402</v>
      </c>
      <c r="K3385">
        <v>1844768</v>
      </c>
      <c r="L3385">
        <v>5.41</v>
      </c>
      <c r="M3385">
        <v>1.57</v>
      </c>
    </row>
    <row r="3386" spans="1:13" x14ac:dyDescent="0.2">
      <c r="A3386" t="s">
        <v>379</v>
      </c>
      <c r="B3386" t="s">
        <v>42</v>
      </c>
      <c r="C3386">
        <v>17</v>
      </c>
      <c r="D3386">
        <v>18.093</v>
      </c>
      <c r="E3386">
        <f t="shared" si="52"/>
        <v>18.09</v>
      </c>
      <c r="F3386">
        <v>4398</v>
      </c>
      <c r="G3386">
        <v>4430</v>
      </c>
      <c r="H3386">
        <v>4457</v>
      </c>
      <c r="I3386" t="s">
        <v>58</v>
      </c>
      <c r="J3386">
        <v>44601</v>
      </c>
      <c r="K3386">
        <v>1560644</v>
      </c>
      <c r="L3386">
        <v>4.57</v>
      </c>
      <c r="M3386">
        <v>1.3280000000000001</v>
      </c>
    </row>
    <row r="3387" spans="1:13" x14ac:dyDescent="0.2">
      <c r="A3387" t="s">
        <v>379</v>
      </c>
      <c r="B3387" t="s">
        <v>43</v>
      </c>
      <c r="C3387">
        <v>18</v>
      </c>
      <c r="D3387">
        <v>18.515999999999998</v>
      </c>
      <c r="E3387">
        <f t="shared" si="52"/>
        <v>18.52</v>
      </c>
      <c r="F3387">
        <v>4517</v>
      </c>
      <c r="G3387">
        <v>4563</v>
      </c>
      <c r="H3387">
        <v>4678</v>
      </c>
      <c r="I3387" t="s">
        <v>67</v>
      </c>
      <c r="J3387">
        <v>1021188</v>
      </c>
      <c r="K3387">
        <v>34115524</v>
      </c>
      <c r="L3387">
        <v>100</v>
      </c>
      <c r="M3387">
        <v>29.036999999999999</v>
      </c>
    </row>
    <row r="3388" spans="1:13" x14ac:dyDescent="0.2">
      <c r="A3388" t="s">
        <v>379</v>
      </c>
      <c r="B3388" t="s">
        <v>45</v>
      </c>
      <c r="C3388">
        <v>19</v>
      </c>
      <c r="D3388">
        <v>20.048999999999999</v>
      </c>
      <c r="E3388">
        <f t="shared" si="52"/>
        <v>20.05</v>
      </c>
      <c r="F3388">
        <v>5018</v>
      </c>
      <c r="G3388">
        <v>5048</v>
      </c>
      <c r="H3388">
        <v>5064</v>
      </c>
      <c r="I3388" t="s">
        <v>58</v>
      </c>
      <c r="J3388">
        <v>44105</v>
      </c>
      <c r="K3388">
        <v>1057369</v>
      </c>
      <c r="L3388">
        <v>3.1</v>
      </c>
      <c r="M3388">
        <v>0.9</v>
      </c>
    </row>
    <row r="3389" spans="1:13" x14ac:dyDescent="0.2">
      <c r="A3389" t="s">
        <v>379</v>
      </c>
      <c r="B3389" t="s">
        <v>47</v>
      </c>
      <c r="C3389">
        <v>20</v>
      </c>
      <c r="D3389">
        <v>23.337</v>
      </c>
      <c r="E3389">
        <f t="shared" si="52"/>
        <v>23.34</v>
      </c>
      <c r="F3389">
        <v>6069</v>
      </c>
      <c r="G3389">
        <v>6088</v>
      </c>
      <c r="H3389">
        <v>6110</v>
      </c>
      <c r="I3389" t="s">
        <v>58</v>
      </c>
      <c r="J3389">
        <v>34319</v>
      </c>
      <c r="K3389">
        <v>997036</v>
      </c>
      <c r="L3389">
        <v>2.92</v>
      </c>
      <c r="M3389">
        <v>0.84899999999999998</v>
      </c>
    </row>
    <row r="3390" spans="1:13" x14ac:dyDescent="0.2">
      <c r="A3390" t="s">
        <v>379</v>
      </c>
      <c r="B3390" t="s">
        <v>49</v>
      </c>
      <c r="C3390">
        <v>21</v>
      </c>
      <c r="D3390">
        <v>23.669</v>
      </c>
      <c r="E3390">
        <f t="shared" si="52"/>
        <v>23.67</v>
      </c>
      <c r="F3390">
        <v>6154</v>
      </c>
      <c r="G3390">
        <v>6193</v>
      </c>
      <c r="H3390">
        <v>6227</v>
      </c>
      <c r="I3390" t="s">
        <v>143</v>
      </c>
      <c r="J3390">
        <v>92659</v>
      </c>
      <c r="K3390">
        <v>2632479</v>
      </c>
      <c r="L3390">
        <v>7.72</v>
      </c>
      <c r="M3390">
        <v>2.2410000000000001</v>
      </c>
    </row>
    <row r="3391" spans="1:13" x14ac:dyDescent="0.2">
      <c r="A3391" t="s">
        <v>379</v>
      </c>
      <c r="B3391" t="s">
        <v>50</v>
      </c>
      <c r="C3391">
        <v>22</v>
      </c>
      <c r="D3391">
        <v>23.895</v>
      </c>
      <c r="E3391">
        <f t="shared" si="52"/>
        <v>23.9</v>
      </c>
      <c r="F3391">
        <v>6230</v>
      </c>
      <c r="G3391">
        <v>6264</v>
      </c>
      <c r="H3391">
        <v>6283</v>
      </c>
      <c r="I3391" t="s">
        <v>58</v>
      </c>
      <c r="J3391">
        <v>118743</v>
      </c>
      <c r="K3391">
        <v>3018505</v>
      </c>
      <c r="L3391">
        <v>8.85</v>
      </c>
      <c r="M3391">
        <v>2.569</v>
      </c>
    </row>
    <row r="3392" spans="1:13" x14ac:dyDescent="0.2">
      <c r="A3392" t="s">
        <v>379</v>
      </c>
      <c r="B3392" t="s">
        <v>52</v>
      </c>
      <c r="C3392">
        <v>23</v>
      </c>
      <c r="D3392">
        <v>34.213999999999999</v>
      </c>
      <c r="E3392">
        <f t="shared" si="52"/>
        <v>34.21</v>
      </c>
      <c r="F3392">
        <v>9506</v>
      </c>
      <c r="G3392">
        <v>9528</v>
      </c>
      <c r="H3392">
        <v>9556</v>
      </c>
      <c r="I3392" t="s">
        <v>143</v>
      </c>
      <c r="J3392">
        <v>245933</v>
      </c>
      <c r="K3392">
        <v>6285002</v>
      </c>
      <c r="L3392">
        <v>18.420000000000002</v>
      </c>
      <c r="M3392">
        <v>5.3490000000000002</v>
      </c>
    </row>
    <row r="3393" spans="1:13" x14ac:dyDescent="0.2">
      <c r="A3393" t="s">
        <v>379</v>
      </c>
      <c r="B3393" t="s">
        <v>54</v>
      </c>
      <c r="C3393">
        <v>24</v>
      </c>
      <c r="D3393">
        <v>36.165999999999997</v>
      </c>
      <c r="E3393">
        <f t="shared" si="52"/>
        <v>36.17</v>
      </c>
      <c r="F3393">
        <v>10079</v>
      </c>
      <c r="G3393">
        <v>10145</v>
      </c>
      <c r="H3393">
        <v>10169</v>
      </c>
      <c r="I3393" t="s">
        <v>141</v>
      </c>
      <c r="J3393">
        <v>32826</v>
      </c>
      <c r="K3393">
        <v>1407271</v>
      </c>
      <c r="L3393">
        <v>4.13</v>
      </c>
      <c r="M3393">
        <v>1.198</v>
      </c>
    </row>
    <row r="3394" spans="1:13" x14ac:dyDescent="0.2">
      <c r="A3394" t="s">
        <v>379</v>
      </c>
      <c r="B3394" t="s">
        <v>56</v>
      </c>
      <c r="C3394">
        <v>25</v>
      </c>
      <c r="D3394">
        <v>36.597000000000001</v>
      </c>
      <c r="E3394">
        <f t="shared" si="52"/>
        <v>36.6</v>
      </c>
      <c r="F3394">
        <v>10272</v>
      </c>
      <c r="G3394">
        <v>10281</v>
      </c>
      <c r="H3394">
        <v>10297</v>
      </c>
      <c r="I3394" t="s">
        <v>142</v>
      </c>
      <c r="J3394">
        <v>22583</v>
      </c>
      <c r="K3394">
        <v>746042</v>
      </c>
      <c r="L3394">
        <v>2.19</v>
      </c>
      <c r="M3394">
        <v>0.63500000000000001</v>
      </c>
    </row>
    <row r="3395" spans="1:13" x14ac:dyDescent="0.2">
      <c r="A3395" t="s">
        <v>379</v>
      </c>
      <c r="B3395" t="s">
        <v>57</v>
      </c>
      <c r="C3395">
        <v>26</v>
      </c>
      <c r="D3395">
        <v>37.027000000000001</v>
      </c>
      <c r="E3395">
        <f t="shared" ref="E3395:E3458" si="53">ROUND(D3395,2)</f>
        <v>37.03</v>
      </c>
      <c r="F3395">
        <v>10334</v>
      </c>
      <c r="G3395">
        <v>10417</v>
      </c>
      <c r="H3395">
        <v>10423</v>
      </c>
      <c r="I3395" t="s">
        <v>141</v>
      </c>
      <c r="J3395">
        <v>12384</v>
      </c>
      <c r="K3395">
        <v>-206365</v>
      </c>
      <c r="L3395">
        <v>-0.6</v>
      </c>
      <c r="M3395">
        <v>-0.17599999999999999</v>
      </c>
    </row>
    <row r="3396" spans="1:13" x14ac:dyDescent="0.2">
      <c r="A3396" t="s">
        <v>379</v>
      </c>
      <c r="B3396" t="s">
        <v>59</v>
      </c>
      <c r="C3396">
        <v>27</v>
      </c>
      <c r="D3396">
        <v>37.295000000000002</v>
      </c>
      <c r="E3396">
        <f t="shared" si="53"/>
        <v>37.299999999999997</v>
      </c>
      <c r="F3396">
        <v>10444</v>
      </c>
      <c r="G3396">
        <v>10502</v>
      </c>
      <c r="H3396">
        <v>10515</v>
      </c>
      <c r="I3396" t="s">
        <v>58</v>
      </c>
      <c r="J3396">
        <v>31725</v>
      </c>
      <c r="K3396">
        <v>963178</v>
      </c>
      <c r="L3396">
        <v>2.82</v>
      </c>
      <c r="M3396">
        <v>0.82</v>
      </c>
    </row>
    <row r="3397" spans="1:13" x14ac:dyDescent="0.2">
      <c r="A3397" t="s">
        <v>379</v>
      </c>
      <c r="B3397" t="s">
        <v>61</v>
      </c>
      <c r="C3397">
        <v>28</v>
      </c>
      <c r="D3397">
        <v>37.99</v>
      </c>
      <c r="E3397">
        <f t="shared" si="53"/>
        <v>37.99</v>
      </c>
      <c r="F3397">
        <v>10648</v>
      </c>
      <c r="G3397">
        <v>10722</v>
      </c>
      <c r="H3397">
        <v>10792</v>
      </c>
      <c r="I3397" t="s">
        <v>73</v>
      </c>
      <c r="J3397">
        <v>470795</v>
      </c>
      <c r="K3397">
        <v>13510578</v>
      </c>
      <c r="L3397">
        <v>39.6</v>
      </c>
      <c r="M3397">
        <v>11.499000000000001</v>
      </c>
    </row>
    <row r="3398" spans="1:13" x14ac:dyDescent="0.2">
      <c r="A3398" t="s">
        <v>379</v>
      </c>
      <c r="B3398" t="s">
        <v>62</v>
      </c>
      <c r="C3398">
        <v>29</v>
      </c>
      <c r="D3398">
        <v>38.475000000000001</v>
      </c>
      <c r="E3398">
        <f t="shared" si="53"/>
        <v>38.479999999999997</v>
      </c>
      <c r="F3398">
        <v>10829</v>
      </c>
      <c r="G3398">
        <v>10875</v>
      </c>
      <c r="H3398">
        <v>10937</v>
      </c>
      <c r="I3398" t="s">
        <v>64</v>
      </c>
      <c r="J3398">
        <v>37250</v>
      </c>
      <c r="K3398">
        <v>3751623</v>
      </c>
      <c r="L3398">
        <v>11</v>
      </c>
      <c r="M3398">
        <v>3.1930000000000001</v>
      </c>
    </row>
    <row r="3399" spans="1:13" x14ac:dyDescent="0.2">
      <c r="A3399" t="s">
        <v>379</v>
      </c>
      <c r="B3399" t="s">
        <v>63</v>
      </c>
      <c r="C3399">
        <v>30</v>
      </c>
      <c r="D3399">
        <v>38.823999999999998</v>
      </c>
      <c r="E3399">
        <f t="shared" si="53"/>
        <v>38.82</v>
      </c>
      <c r="F3399">
        <v>10967</v>
      </c>
      <c r="G3399">
        <v>10986</v>
      </c>
      <c r="H3399">
        <v>11017</v>
      </c>
      <c r="I3399" t="s">
        <v>159</v>
      </c>
      <c r="J3399">
        <v>42679</v>
      </c>
      <c r="K3399">
        <v>1635665</v>
      </c>
      <c r="L3399">
        <v>4.79</v>
      </c>
      <c r="M3399">
        <v>1.3919999999999999</v>
      </c>
    </row>
    <row r="3400" spans="1:13" x14ac:dyDescent="0.2">
      <c r="A3400" t="s">
        <v>379</v>
      </c>
      <c r="B3400" t="s">
        <v>65</v>
      </c>
      <c r="C3400">
        <v>31</v>
      </c>
      <c r="D3400">
        <v>39.756</v>
      </c>
      <c r="E3400">
        <f t="shared" si="53"/>
        <v>39.76</v>
      </c>
      <c r="F3400">
        <v>11245</v>
      </c>
      <c r="G3400">
        <v>11280</v>
      </c>
      <c r="H3400">
        <v>11309</v>
      </c>
      <c r="I3400" t="s">
        <v>100</v>
      </c>
      <c r="J3400">
        <v>35531</v>
      </c>
      <c r="K3400">
        <v>936027</v>
      </c>
      <c r="L3400">
        <v>2.74</v>
      </c>
      <c r="M3400">
        <v>0.79700000000000004</v>
      </c>
    </row>
    <row r="3401" spans="1:13" x14ac:dyDescent="0.2">
      <c r="A3401" t="s">
        <v>380</v>
      </c>
      <c r="B3401" t="s">
        <v>14</v>
      </c>
      <c r="C3401">
        <v>1</v>
      </c>
      <c r="D3401">
        <v>4.1829999999999998</v>
      </c>
      <c r="E3401">
        <f t="shared" si="53"/>
        <v>4.18</v>
      </c>
      <c r="F3401">
        <v>5</v>
      </c>
      <c r="G3401">
        <v>30</v>
      </c>
      <c r="H3401">
        <v>74</v>
      </c>
      <c r="I3401" t="s">
        <v>15</v>
      </c>
      <c r="J3401">
        <v>30081</v>
      </c>
      <c r="K3401">
        <v>-773757</v>
      </c>
      <c r="L3401">
        <v>-2.19</v>
      </c>
      <c r="M3401">
        <v>-0.72</v>
      </c>
    </row>
    <row r="3402" spans="1:13" x14ac:dyDescent="0.2">
      <c r="A3402" t="s">
        <v>380</v>
      </c>
      <c r="B3402" t="s">
        <v>16</v>
      </c>
      <c r="C3402">
        <v>2</v>
      </c>
      <c r="D3402">
        <v>4.4720000000000004</v>
      </c>
      <c r="E3402">
        <f t="shared" si="53"/>
        <v>4.47</v>
      </c>
      <c r="F3402">
        <v>81</v>
      </c>
      <c r="G3402">
        <v>122</v>
      </c>
      <c r="H3402">
        <v>137</v>
      </c>
      <c r="I3402" t="s">
        <v>77</v>
      </c>
      <c r="J3402">
        <v>14896</v>
      </c>
      <c r="K3402">
        <v>417698</v>
      </c>
      <c r="L3402">
        <v>1.18</v>
      </c>
      <c r="M3402">
        <v>0.38900000000000001</v>
      </c>
    </row>
    <row r="3403" spans="1:13" x14ac:dyDescent="0.2">
      <c r="A3403" t="s">
        <v>380</v>
      </c>
      <c r="B3403" t="s">
        <v>18</v>
      </c>
      <c r="C3403">
        <v>3</v>
      </c>
      <c r="D3403">
        <v>4.702</v>
      </c>
      <c r="E3403">
        <f t="shared" si="53"/>
        <v>4.7</v>
      </c>
      <c r="F3403">
        <v>185</v>
      </c>
      <c r="G3403">
        <v>194</v>
      </c>
      <c r="H3403">
        <v>289</v>
      </c>
      <c r="I3403" t="s">
        <v>19</v>
      </c>
      <c r="J3403">
        <v>597851</v>
      </c>
      <c r="K3403">
        <v>17492179</v>
      </c>
      <c r="L3403">
        <v>49.4</v>
      </c>
      <c r="M3403">
        <v>16.286000000000001</v>
      </c>
    </row>
    <row r="3404" spans="1:13" x14ac:dyDescent="0.2">
      <c r="A3404" t="s">
        <v>380</v>
      </c>
      <c r="B3404" t="s">
        <v>20</v>
      </c>
      <c r="C3404">
        <v>4</v>
      </c>
      <c r="D3404">
        <v>12.566000000000001</v>
      </c>
      <c r="E3404">
        <f t="shared" si="53"/>
        <v>12.57</v>
      </c>
      <c r="F3404">
        <v>2666</v>
      </c>
      <c r="G3404">
        <v>2682</v>
      </c>
      <c r="H3404">
        <v>2749</v>
      </c>
      <c r="I3404" t="s">
        <v>29</v>
      </c>
      <c r="J3404">
        <v>91398</v>
      </c>
      <c r="K3404">
        <v>5141065</v>
      </c>
      <c r="L3404">
        <v>14.52</v>
      </c>
      <c r="M3404">
        <v>4.7859999999999996</v>
      </c>
    </row>
    <row r="3405" spans="1:13" x14ac:dyDescent="0.2">
      <c r="A3405" t="s">
        <v>380</v>
      </c>
      <c r="B3405" t="s">
        <v>22</v>
      </c>
      <c r="C3405">
        <v>5</v>
      </c>
      <c r="D3405">
        <v>12.922000000000001</v>
      </c>
      <c r="E3405">
        <f t="shared" si="53"/>
        <v>12.92</v>
      </c>
      <c r="F3405">
        <v>2757</v>
      </c>
      <c r="G3405">
        <v>2794</v>
      </c>
      <c r="H3405">
        <v>2877</v>
      </c>
      <c r="I3405" t="s">
        <v>55</v>
      </c>
      <c r="J3405">
        <v>219208</v>
      </c>
      <c r="K3405">
        <v>10304272</v>
      </c>
      <c r="L3405">
        <v>29.1</v>
      </c>
      <c r="M3405">
        <v>9.5939999999999994</v>
      </c>
    </row>
    <row r="3406" spans="1:13" x14ac:dyDescent="0.2">
      <c r="A3406" t="s">
        <v>380</v>
      </c>
      <c r="B3406" t="s">
        <v>24</v>
      </c>
      <c r="C3406">
        <v>6</v>
      </c>
      <c r="D3406">
        <v>15.593999999999999</v>
      </c>
      <c r="E3406">
        <f t="shared" si="53"/>
        <v>15.59</v>
      </c>
      <c r="F3406">
        <v>3610</v>
      </c>
      <c r="G3406">
        <v>3639</v>
      </c>
      <c r="H3406">
        <v>3681</v>
      </c>
      <c r="I3406" t="s">
        <v>55</v>
      </c>
      <c r="J3406">
        <v>56280</v>
      </c>
      <c r="K3406">
        <v>2390531</v>
      </c>
      <c r="L3406">
        <v>6.75</v>
      </c>
      <c r="M3406">
        <v>2.226</v>
      </c>
    </row>
    <row r="3407" spans="1:13" x14ac:dyDescent="0.2">
      <c r="A3407" t="s">
        <v>380</v>
      </c>
      <c r="B3407" t="s">
        <v>26</v>
      </c>
      <c r="C3407">
        <v>7</v>
      </c>
      <c r="D3407">
        <v>18.518999999999998</v>
      </c>
      <c r="E3407">
        <f t="shared" si="53"/>
        <v>18.52</v>
      </c>
      <c r="F3407">
        <v>4501</v>
      </c>
      <c r="G3407">
        <v>4564</v>
      </c>
      <c r="H3407">
        <v>4666</v>
      </c>
      <c r="I3407" t="s">
        <v>55</v>
      </c>
      <c r="J3407">
        <v>1037805</v>
      </c>
      <c r="K3407">
        <v>35407125</v>
      </c>
      <c r="L3407">
        <v>100</v>
      </c>
      <c r="M3407">
        <v>32.965000000000003</v>
      </c>
    </row>
    <row r="3408" spans="1:13" x14ac:dyDescent="0.2">
      <c r="A3408" t="s">
        <v>380</v>
      </c>
      <c r="B3408" t="s">
        <v>27</v>
      </c>
      <c r="C3408">
        <v>8</v>
      </c>
      <c r="D3408">
        <v>21.286999999999999</v>
      </c>
      <c r="E3408">
        <f t="shared" si="53"/>
        <v>21.29</v>
      </c>
      <c r="F3408">
        <v>5385</v>
      </c>
      <c r="G3408">
        <v>5439</v>
      </c>
      <c r="H3408">
        <v>5516</v>
      </c>
      <c r="I3408" t="s">
        <v>46</v>
      </c>
      <c r="J3408">
        <v>192302</v>
      </c>
      <c r="K3408">
        <v>10449637</v>
      </c>
      <c r="L3408">
        <v>29.51</v>
      </c>
      <c r="M3408">
        <v>9.7289999999999992</v>
      </c>
    </row>
    <row r="3409" spans="1:13" x14ac:dyDescent="0.2">
      <c r="A3409" t="s">
        <v>380</v>
      </c>
      <c r="B3409" t="s">
        <v>28</v>
      </c>
      <c r="C3409">
        <v>9</v>
      </c>
      <c r="D3409">
        <v>26.646999999999998</v>
      </c>
      <c r="E3409">
        <f t="shared" si="53"/>
        <v>26.65</v>
      </c>
      <c r="F3409">
        <v>7094</v>
      </c>
      <c r="G3409">
        <v>7135</v>
      </c>
      <c r="H3409">
        <v>7196</v>
      </c>
      <c r="I3409" t="s">
        <v>46</v>
      </c>
      <c r="J3409">
        <v>53602</v>
      </c>
      <c r="K3409">
        <v>3269479</v>
      </c>
      <c r="L3409">
        <v>9.23</v>
      </c>
      <c r="M3409">
        <v>3.044</v>
      </c>
    </row>
    <row r="3410" spans="1:13" x14ac:dyDescent="0.2">
      <c r="A3410" t="s">
        <v>380</v>
      </c>
      <c r="B3410" t="s">
        <v>30</v>
      </c>
      <c r="C3410">
        <v>10</v>
      </c>
      <c r="D3410">
        <v>31.77</v>
      </c>
      <c r="E3410">
        <f t="shared" si="53"/>
        <v>31.77</v>
      </c>
      <c r="F3410">
        <v>8717</v>
      </c>
      <c r="G3410">
        <v>8755</v>
      </c>
      <c r="H3410">
        <v>8825</v>
      </c>
      <c r="I3410" t="s">
        <v>46</v>
      </c>
      <c r="J3410">
        <v>27939</v>
      </c>
      <c r="K3410">
        <v>2119989</v>
      </c>
      <c r="L3410">
        <v>5.99</v>
      </c>
      <c r="M3410">
        <v>1.974</v>
      </c>
    </row>
    <row r="3411" spans="1:13" x14ac:dyDescent="0.2">
      <c r="A3411" t="s">
        <v>380</v>
      </c>
      <c r="B3411" t="s">
        <v>32</v>
      </c>
      <c r="C3411">
        <v>11</v>
      </c>
      <c r="D3411">
        <v>34.948</v>
      </c>
      <c r="E3411">
        <f t="shared" si="53"/>
        <v>34.950000000000003</v>
      </c>
      <c r="F3411">
        <v>9745</v>
      </c>
      <c r="G3411">
        <v>9760</v>
      </c>
      <c r="H3411">
        <v>9797</v>
      </c>
      <c r="I3411" t="s">
        <v>44</v>
      </c>
      <c r="J3411">
        <v>44149</v>
      </c>
      <c r="K3411">
        <v>1667747</v>
      </c>
      <c r="L3411">
        <v>4.71</v>
      </c>
      <c r="M3411">
        <v>1.5529999999999999</v>
      </c>
    </row>
    <row r="3412" spans="1:13" x14ac:dyDescent="0.2">
      <c r="A3412" t="s">
        <v>380</v>
      </c>
      <c r="B3412" t="s">
        <v>33</v>
      </c>
      <c r="C3412">
        <v>12</v>
      </c>
      <c r="D3412">
        <v>36.167999999999999</v>
      </c>
      <c r="E3412">
        <f t="shared" si="53"/>
        <v>36.17</v>
      </c>
      <c r="F3412">
        <v>10135</v>
      </c>
      <c r="G3412">
        <v>10146</v>
      </c>
      <c r="H3412">
        <v>10164</v>
      </c>
      <c r="I3412" t="s">
        <v>44</v>
      </c>
      <c r="J3412">
        <v>46567</v>
      </c>
      <c r="K3412">
        <v>898290</v>
      </c>
      <c r="L3412">
        <v>2.54</v>
      </c>
      <c r="M3412">
        <v>0.83599999999999997</v>
      </c>
    </row>
    <row r="3413" spans="1:13" x14ac:dyDescent="0.2">
      <c r="A3413" t="s">
        <v>380</v>
      </c>
      <c r="B3413" t="s">
        <v>35</v>
      </c>
      <c r="C3413">
        <v>13</v>
      </c>
      <c r="D3413">
        <v>36.54</v>
      </c>
      <c r="E3413">
        <f t="shared" si="53"/>
        <v>36.54</v>
      </c>
      <c r="F3413">
        <v>10218</v>
      </c>
      <c r="G3413">
        <v>10264</v>
      </c>
      <c r="H3413">
        <v>10270</v>
      </c>
      <c r="I3413" t="s">
        <v>19</v>
      </c>
      <c r="J3413">
        <v>20850</v>
      </c>
      <c r="K3413">
        <v>-8892</v>
      </c>
      <c r="L3413">
        <v>-0.03</v>
      </c>
      <c r="M3413">
        <v>-8.0000000000000002E-3</v>
      </c>
    </row>
    <row r="3414" spans="1:13" x14ac:dyDescent="0.2">
      <c r="A3414" t="s">
        <v>380</v>
      </c>
      <c r="B3414" t="s">
        <v>36</v>
      </c>
      <c r="C3414">
        <v>14</v>
      </c>
      <c r="D3414">
        <v>36.594999999999999</v>
      </c>
      <c r="E3414">
        <f t="shared" si="53"/>
        <v>36.6</v>
      </c>
      <c r="F3414">
        <v>10270</v>
      </c>
      <c r="G3414">
        <v>10281</v>
      </c>
      <c r="H3414">
        <v>10315</v>
      </c>
      <c r="I3414" t="s">
        <v>44</v>
      </c>
      <c r="J3414">
        <v>46077</v>
      </c>
      <c r="K3414">
        <v>2155338</v>
      </c>
      <c r="L3414">
        <v>6.09</v>
      </c>
      <c r="M3414">
        <v>2.0070000000000001</v>
      </c>
    </row>
    <row r="3415" spans="1:13" x14ac:dyDescent="0.2">
      <c r="A3415" t="s">
        <v>380</v>
      </c>
      <c r="B3415" t="s">
        <v>38</v>
      </c>
      <c r="C3415">
        <v>15</v>
      </c>
      <c r="D3415">
        <v>37.244999999999997</v>
      </c>
      <c r="E3415">
        <f t="shared" si="53"/>
        <v>37.25</v>
      </c>
      <c r="F3415">
        <v>10458</v>
      </c>
      <c r="G3415">
        <v>10486</v>
      </c>
      <c r="H3415">
        <v>10493</v>
      </c>
      <c r="I3415" t="s">
        <v>83</v>
      </c>
      <c r="J3415">
        <v>30575</v>
      </c>
      <c r="K3415">
        <v>1183975</v>
      </c>
      <c r="L3415">
        <v>3.34</v>
      </c>
      <c r="M3415">
        <v>1.1020000000000001</v>
      </c>
    </row>
    <row r="3416" spans="1:13" x14ac:dyDescent="0.2">
      <c r="A3416" t="s">
        <v>380</v>
      </c>
      <c r="B3416" t="s">
        <v>40</v>
      </c>
      <c r="C3416">
        <v>16</v>
      </c>
      <c r="D3416">
        <v>37.296999999999997</v>
      </c>
      <c r="E3416">
        <f t="shared" si="53"/>
        <v>37.299999999999997</v>
      </c>
      <c r="F3416">
        <v>10493</v>
      </c>
      <c r="G3416">
        <v>10503</v>
      </c>
      <c r="H3416">
        <v>10555</v>
      </c>
      <c r="I3416" t="s">
        <v>44</v>
      </c>
      <c r="J3416">
        <v>51113</v>
      </c>
      <c r="K3416">
        <v>1931486</v>
      </c>
      <c r="L3416">
        <v>5.46</v>
      </c>
      <c r="M3416">
        <v>1.798</v>
      </c>
    </row>
    <row r="3417" spans="1:13" x14ac:dyDescent="0.2">
      <c r="A3417" t="s">
        <v>380</v>
      </c>
      <c r="B3417" t="s">
        <v>42</v>
      </c>
      <c r="C3417">
        <v>17</v>
      </c>
      <c r="D3417">
        <v>37.582999999999998</v>
      </c>
      <c r="E3417">
        <f t="shared" si="53"/>
        <v>37.58</v>
      </c>
      <c r="F3417">
        <v>10555</v>
      </c>
      <c r="G3417">
        <v>10593</v>
      </c>
      <c r="H3417">
        <v>10601</v>
      </c>
      <c r="I3417" t="s">
        <v>83</v>
      </c>
      <c r="J3417">
        <v>15052</v>
      </c>
      <c r="K3417">
        <v>394159</v>
      </c>
      <c r="L3417">
        <v>1.1100000000000001</v>
      </c>
      <c r="M3417">
        <v>0.36699999999999999</v>
      </c>
    </row>
    <row r="3418" spans="1:13" x14ac:dyDescent="0.2">
      <c r="A3418" t="s">
        <v>380</v>
      </c>
      <c r="B3418" t="s">
        <v>43</v>
      </c>
      <c r="C3418">
        <v>18</v>
      </c>
      <c r="D3418">
        <v>37.685000000000002</v>
      </c>
      <c r="E3418">
        <f t="shared" si="53"/>
        <v>37.69</v>
      </c>
      <c r="F3418">
        <v>10601</v>
      </c>
      <c r="G3418">
        <v>10625</v>
      </c>
      <c r="H3418">
        <v>10630</v>
      </c>
      <c r="I3418" t="s">
        <v>44</v>
      </c>
      <c r="J3418">
        <v>49794</v>
      </c>
      <c r="K3418">
        <v>1975014</v>
      </c>
      <c r="L3418">
        <v>5.58</v>
      </c>
      <c r="M3418">
        <v>1.839</v>
      </c>
    </row>
    <row r="3419" spans="1:13" x14ac:dyDescent="0.2">
      <c r="A3419" t="s">
        <v>380</v>
      </c>
      <c r="B3419" t="s">
        <v>45</v>
      </c>
      <c r="C3419">
        <v>19</v>
      </c>
      <c r="D3419">
        <v>37.716999999999999</v>
      </c>
      <c r="E3419">
        <f t="shared" si="53"/>
        <v>37.72</v>
      </c>
      <c r="F3419">
        <v>10630</v>
      </c>
      <c r="G3419">
        <v>10636</v>
      </c>
      <c r="H3419">
        <v>10653</v>
      </c>
      <c r="I3419" t="s">
        <v>44</v>
      </c>
      <c r="J3419">
        <v>52371</v>
      </c>
      <c r="K3419">
        <v>1862253</v>
      </c>
      <c r="L3419">
        <v>5.26</v>
      </c>
      <c r="M3419">
        <v>1.734</v>
      </c>
    </row>
    <row r="3420" spans="1:13" x14ac:dyDescent="0.2">
      <c r="A3420" t="s">
        <v>380</v>
      </c>
      <c r="B3420" t="s">
        <v>47</v>
      </c>
      <c r="C3420">
        <v>20</v>
      </c>
      <c r="D3420">
        <v>37.793999999999997</v>
      </c>
      <c r="E3420">
        <f t="shared" si="53"/>
        <v>37.79</v>
      </c>
      <c r="F3420">
        <v>10653</v>
      </c>
      <c r="G3420">
        <v>10660</v>
      </c>
      <c r="H3420">
        <v>10681</v>
      </c>
      <c r="I3420" t="s">
        <v>44</v>
      </c>
      <c r="J3420">
        <v>31973</v>
      </c>
      <c r="K3420">
        <v>1291340</v>
      </c>
      <c r="L3420">
        <v>3.65</v>
      </c>
      <c r="M3420">
        <v>1.202</v>
      </c>
    </row>
    <row r="3421" spans="1:13" x14ac:dyDescent="0.2">
      <c r="A3421" t="s">
        <v>380</v>
      </c>
      <c r="B3421" t="s">
        <v>49</v>
      </c>
      <c r="C3421">
        <v>21</v>
      </c>
      <c r="D3421">
        <v>37.993000000000002</v>
      </c>
      <c r="E3421">
        <f t="shared" si="53"/>
        <v>37.99</v>
      </c>
      <c r="F3421">
        <v>10713</v>
      </c>
      <c r="G3421">
        <v>10723</v>
      </c>
      <c r="H3421">
        <v>10780</v>
      </c>
      <c r="I3421" t="s">
        <v>53</v>
      </c>
      <c r="J3421">
        <v>211472</v>
      </c>
      <c r="K3421">
        <v>7838745</v>
      </c>
      <c r="L3421">
        <v>22.14</v>
      </c>
      <c r="M3421">
        <v>7.298</v>
      </c>
    </row>
    <row r="3422" spans="1:13" x14ac:dyDescent="0.2">
      <c r="A3422" t="s">
        <v>381</v>
      </c>
      <c r="B3422" t="s">
        <v>14</v>
      </c>
      <c r="C3422">
        <v>1</v>
      </c>
      <c r="D3422">
        <v>4.1740000000000004</v>
      </c>
      <c r="E3422">
        <f t="shared" si="53"/>
        <v>4.17</v>
      </c>
      <c r="F3422">
        <v>5</v>
      </c>
      <c r="G3422">
        <v>27</v>
      </c>
      <c r="H3422">
        <v>85</v>
      </c>
      <c r="I3422" t="s">
        <v>15</v>
      </c>
      <c r="J3422">
        <v>63302</v>
      </c>
      <c r="K3422">
        <v>46982</v>
      </c>
      <c r="L3422">
        <v>0.12</v>
      </c>
      <c r="M3422">
        <v>1.4E-2</v>
      </c>
    </row>
    <row r="3423" spans="1:13" x14ac:dyDescent="0.2">
      <c r="A3423" t="s">
        <v>381</v>
      </c>
      <c r="B3423" t="s">
        <v>16</v>
      </c>
      <c r="C3423">
        <v>2</v>
      </c>
      <c r="D3423">
        <v>4.7389999999999999</v>
      </c>
      <c r="E3423">
        <f t="shared" si="53"/>
        <v>4.74</v>
      </c>
      <c r="F3423">
        <v>186</v>
      </c>
      <c r="G3423">
        <v>206</v>
      </c>
      <c r="H3423">
        <v>240</v>
      </c>
      <c r="I3423" t="s">
        <v>188</v>
      </c>
      <c r="J3423">
        <v>43504</v>
      </c>
      <c r="K3423">
        <v>968085</v>
      </c>
      <c r="L3423">
        <v>2.54</v>
      </c>
      <c r="M3423">
        <v>0.28199999999999997</v>
      </c>
    </row>
    <row r="3424" spans="1:13" x14ac:dyDescent="0.2">
      <c r="A3424" t="s">
        <v>381</v>
      </c>
      <c r="B3424" t="s">
        <v>18</v>
      </c>
      <c r="C3424">
        <v>3</v>
      </c>
      <c r="D3424">
        <v>5.0229999999999997</v>
      </c>
      <c r="E3424">
        <f t="shared" si="53"/>
        <v>5.0199999999999996</v>
      </c>
      <c r="F3424">
        <v>263</v>
      </c>
      <c r="G3424">
        <v>296</v>
      </c>
      <c r="H3424">
        <v>344</v>
      </c>
      <c r="I3424" t="s">
        <v>184</v>
      </c>
      <c r="J3424">
        <v>107368</v>
      </c>
      <c r="K3424">
        <v>4302928</v>
      </c>
      <c r="L3424">
        <v>11.31</v>
      </c>
      <c r="M3424">
        <v>1.254</v>
      </c>
    </row>
    <row r="3425" spans="1:13" x14ac:dyDescent="0.2">
      <c r="A3425" t="s">
        <v>381</v>
      </c>
      <c r="B3425" t="s">
        <v>20</v>
      </c>
      <c r="C3425">
        <v>4</v>
      </c>
      <c r="D3425">
        <v>6.3470000000000004</v>
      </c>
      <c r="E3425">
        <f t="shared" si="53"/>
        <v>6.35</v>
      </c>
      <c r="F3425">
        <v>702</v>
      </c>
      <c r="G3425">
        <v>715</v>
      </c>
      <c r="H3425">
        <v>749</v>
      </c>
      <c r="I3425" t="s">
        <v>73</v>
      </c>
      <c r="J3425">
        <v>30050</v>
      </c>
      <c r="K3425">
        <v>1243696</v>
      </c>
      <c r="L3425">
        <v>3.27</v>
      </c>
      <c r="M3425">
        <v>0.36299999999999999</v>
      </c>
    </row>
    <row r="3426" spans="1:13" x14ac:dyDescent="0.2">
      <c r="A3426" t="s">
        <v>381</v>
      </c>
      <c r="B3426" t="s">
        <v>22</v>
      </c>
      <c r="C3426">
        <v>5</v>
      </c>
      <c r="D3426">
        <v>8.6370000000000005</v>
      </c>
      <c r="E3426">
        <f t="shared" si="53"/>
        <v>8.64</v>
      </c>
      <c r="F3426">
        <v>1428</v>
      </c>
      <c r="G3426">
        <v>1439</v>
      </c>
      <c r="H3426">
        <v>1497</v>
      </c>
      <c r="I3426" t="s">
        <v>44</v>
      </c>
      <c r="J3426">
        <v>108661</v>
      </c>
      <c r="K3426">
        <v>6489264</v>
      </c>
      <c r="L3426">
        <v>17.05</v>
      </c>
      <c r="M3426">
        <v>1.891</v>
      </c>
    </row>
    <row r="3427" spans="1:13" x14ac:dyDescent="0.2">
      <c r="A3427" t="s">
        <v>381</v>
      </c>
      <c r="B3427" t="s">
        <v>24</v>
      </c>
      <c r="C3427">
        <v>6</v>
      </c>
      <c r="D3427">
        <v>8.9710000000000001</v>
      </c>
      <c r="E3427">
        <f t="shared" si="53"/>
        <v>8.9700000000000006</v>
      </c>
      <c r="F3427">
        <v>1497</v>
      </c>
      <c r="G3427">
        <v>1545</v>
      </c>
      <c r="H3427">
        <v>1608</v>
      </c>
      <c r="I3427" t="s">
        <v>130</v>
      </c>
      <c r="J3427">
        <v>43704</v>
      </c>
      <c r="K3427">
        <v>4214275</v>
      </c>
      <c r="L3427">
        <v>11.07</v>
      </c>
      <c r="M3427">
        <v>1.228</v>
      </c>
    </row>
    <row r="3428" spans="1:13" x14ac:dyDescent="0.2">
      <c r="A3428" t="s">
        <v>381</v>
      </c>
      <c r="B3428" t="s">
        <v>26</v>
      </c>
      <c r="C3428">
        <v>7</v>
      </c>
      <c r="D3428">
        <v>9.3870000000000005</v>
      </c>
      <c r="E3428">
        <f t="shared" si="53"/>
        <v>9.39</v>
      </c>
      <c r="F3428">
        <v>1650</v>
      </c>
      <c r="G3428">
        <v>1676</v>
      </c>
      <c r="H3428">
        <v>1707</v>
      </c>
      <c r="I3428" t="s">
        <v>17</v>
      </c>
      <c r="J3428">
        <v>200442</v>
      </c>
      <c r="K3428">
        <v>8818297</v>
      </c>
      <c r="L3428">
        <v>23.17</v>
      </c>
      <c r="M3428">
        <v>2.57</v>
      </c>
    </row>
    <row r="3429" spans="1:13" x14ac:dyDescent="0.2">
      <c r="A3429" t="s">
        <v>381</v>
      </c>
      <c r="B3429" t="s">
        <v>27</v>
      </c>
      <c r="C3429">
        <v>8</v>
      </c>
      <c r="D3429">
        <v>9.5440000000000005</v>
      </c>
      <c r="E3429">
        <f t="shared" si="53"/>
        <v>9.5399999999999991</v>
      </c>
      <c r="F3429">
        <v>1707</v>
      </c>
      <c r="G3429">
        <v>1726</v>
      </c>
      <c r="H3429">
        <v>1796</v>
      </c>
      <c r="I3429" t="s">
        <v>48</v>
      </c>
      <c r="J3429">
        <v>208084</v>
      </c>
      <c r="K3429">
        <v>13880262</v>
      </c>
      <c r="L3429">
        <v>36.47</v>
      </c>
      <c r="M3429">
        <v>4.0460000000000003</v>
      </c>
    </row>
    <row r="3430" spans="1:13" x14ac:dyDescent="0.2">
      <c r="A3430" t="s">
        <v>381</v>
      </c>
      <c r="B3430" t="s">
        <v>28</v>
      </c>
      <c r="C3430">
        <v>9</v>
      </c>
      <c r="D3430">
        <v>9.8079999999999998</v>
      </c>
      <c r="E3430">
        <f t="shared" si="53"/>
        <v>9.81</v>
      </c>
      <c r="F3430">
        <v>1796</v>
      </c>
      <c r="G3430">
        <v>1809</v>
      </c>
      <c r="H3430">
        <v>1886</v>
      </c>
      <c r="I3430" t="s">
        <v>134</v>
      </c>
      <c r="J3430">
        <v>179287</v>
      </c>
      <c r="K3430">
        <v>12028172</v>
      </c>
      <c r="L3430">
        <v>31.6</v>
      </c>
      <c r="M3430">
        <v>3.5059999999999998</v>
      </c>
    </row>
    <row r="3431" spans="1:13" x14ac:dyDescent="0.2">
      <c r="A3431" t="s">
        <v>381</v>
      </c>
      <c r="B3431" t="s">
        <v>30</v>
      </c>
      <c r="C3431">
        <v>10</v>
      </c>
      <c r="D3431">
        <v>10.195</v>
      </c>
      <c r="E3431">
        <f t="shared" si="53"/>
        <v>10.199999999999999</v>
      </c>
      <c r="F3431">
        <v>1916</v>
      </c>
      <c r="G3431">
        <v>1932</v>
      </c>
      <c r="H3431">
        <v>1993</v>
      </c>
      <c r="I3431" t="s">
        <v>51</v>
      </c>
      <c r="J3431">
        <v>50071</v>
      </c>
      <c r="K3431">
        <v>2842345</v>
      </c>
      <c r="L3431">
        <v>7.47</v>
      </c>
      <c r="M3431">
        <v>0.82799999999999996</v>
      </c>
    </row>
    <row r="3432" spans="1:13" x14ac:dyDescent="0.2">
      <c r="A3432" t="s">
        <v>381</v>
      </c>
      <c r="B3432" t="s">
        <v>32</v>
      </c>
      <c r="C3432">
        <v>11</v>
      </c>
      <c r="D3432">
        <v>12.273</v>
      </c>
      <c r="E3432">
        <f t="shared" si="53"/>
        <v>12.27</v>
      </c>
      <c r="F3432">
        <v>2554</v>
      </c>
      <c r="G3432">
        <v>2589</v>
      </c>
      <c r="H3432">
        <v>2612</v>
      </c>
      <c r="I3432" t="s">
        <v>129</v>
      </c>
      <c r="J3432">
        <v>43782</v>
      </c>
      <c r="K3432">
        <v>2089582</v>
      </c>
      <c r="L3432">
        <v>5.49</v>
      </c>
      <c r="M3432">
        <v>0.60899999999999999</v>
      </c>
    </row>
    <row r="3433" spans="1:13" x14ac:dyDescent="0.2">
      <c r="A3433" t="s">
        <v>381</v>
      </c>
      <c r="B3433" t="s">
        <v>33</v>
      </c>
      <c r="C3433">
        <v>12</v>
      </c>
      <c r="D3433">
        <v>12.401</v>
      </c>
      <c r="E3433">
        <f t="shared" si="53"/>
        <v>12.4</v>
      </c>
      <c r="F3433">
        <v>2612</v>
      </c>
      <c r="G3433">
        <v>2629</v>
      </c>
      <c r="H3433">
        <v>2661</v>
      </c>
      <c r="I3433" t="s">
        <v>44</v>
      </c>
      <c r="J3433">
        <v>87899</v>
      </c>
      <c r="K3433">
        <v>4072332</v>
      </c>
      <c r="L3433">
        <v>10.7</v>
      </c>
      <c r="M3433">
        <v>1.1870000000000001</v>
      </c>
    </row>
    <row r="3434" spans="1:13" x14ac:dyDescent="0.2">
      <c r="A3434" t="s">
        <v>381</v>
      </c>
      <c r="B3434" t="s">
        <v>35</v>
      </c>
      <c r="C3434">
        <v>13</v>
      </c>
      <c r="D3434">
        <v>12.542999999999999</v>
      </c>
      <c r="E3434">
        <f t="shared" si="53"/>
        <v>12.54</v>
      </c>
      <c r="F3434">
        <v>2661</v>
      </c>
      <c r="G3434">
        <v>2674</v>
      </c>
      <c r="H3434">
        <v>2750</v>
      </c>
      <c r="I3434" t="s">
        <v>37</v>
      </c>
      <c r="J3434">
        <v>346550</v>
      </c>
      <c r="K3434">
        <v>15033832</v>
      </c>
      <c r="L3434">
        <v>39.5</v>
      </c>
      <c r="M3434">
        <v>4.3819999999999997</v>
      </c>
    </row>
    <row r="3435" spans="1:13" x14ac:dyDescent="0.2">
      <c r="A3435" t="s">
        <v>381</v>
      </c>
      <c r="B3435" t="s">
        <v>36</v>
      </c>
      <c r="C3435">
        <v>14</v>
      </c>
      <c r="D3435">
        <v>12.913</v>
      </c>
      <c r="E3435">
        <f t="shared" si="53"/>
        <v>12.91</v>
      </c>
      <c r="F3435">
        <v>2758</v>
      </c>
      <c r="G3435">
        <v>2791</v>
      </c>
      <c r="H3435">
        <v>2900</v>
      </c>
      <c r="I3435" t="s">
        <v>55</v>
      </c>
      <c r="J3435">
        <v>1018057</v>
      </c>
      <c r="K3435">
        <v>38061002</v>
      </c>
      <c r="L3435">
        <v>100</v>
      </c>
      <c r="M3435">
        <v>11.093999999999999</v>
      </c>
    </row>
    <row r="3436" spans="1:13" x14ac:dyDescent="0.2">
      <c r="A3436" t="s">
        <v>381</v>
      </c>
      <c r="B3436" t="s">
        <v>38</v>
      </c>
      <c r="C3436">
        <v>15</v>
      </c>
      <c r="D3436">
        <v>15.037000000000001</v>
      </c>
      <c r="E3436">
        <f t="shared" si="53"/>
        <v>15.04</v>
      </c>
      <c r="F3436">
        <v>3416</v>
      </c>
      <c r="G3436">
        <v>3463</v>
      </c>
      <c r="H3436">
        <v>3502</v>
      </c>
      <c r="I3436" t="s">
        <v>67</v>
      </c>
      <c r="J3436">
        <v>101054</v>
      </c>
      <c r="K3436">
        <v>4293545</v>
      </c>
      <c r="L3436">
        <v>11.28</v>
      </c>
      <c r="M3436">
        <v>1.2509999999999999</v>
      </c>
    </row>
    <row r="3437" spans="1:13" x14ac:dyDescent="0.2">
      <c r="A3437" t="s">
        <v>381</v>
      </c>
      <c r="B3437" t="s">
        <v>40</v>
      </c>
      <c r="C3437">
        <v>16</v>
      </c>
      <c r="D3437">
        <v>15.249000000000001</v>
      </c>
      <c r="E3437">
        <f t="shared" si="53"/>
        <v>15.25</v>
      </c>
      <c r="F3437">
        <v>3502</v>
      </c>
      <c r="G3437">
        <v>3530</v>
      </c>
      <c r="H3437">
        <v>3562</v>
      </c>
      <c r="I3437" t="s">
        <v>60</v>
      </c>
      <c r="J3437">
        <v>50842</v>
      </c>
      <c r="K3437">
        <v>2837156</v>
      </c>
      <c r="L3437">
        <v>7.45</v>
      </c>
      <c r="M3437">
        <v>0.82699999999999996</v>
      </c>
    </row>
    <row r="3438" spans="1:13" x14ac:dyDescent="0.2">
      <c r="A3438" t="s">
        <v>381</v>
      </c>
      <c r="B3438" t="s">
        <v>42</v>
      </c>
      <c r="C3438">
        <v>17</v>
      </c>
      <c r="D3438">
        <v>15.403</v>
      </c>
      <c r="E3438">
        <f t="shared" si="53"/>
        <v>15.4</v>
      </c>
      <c r="F3438">
        <v>3562</v>
      </c>
      <c r="G3438">
        <v>3579</v>
      </c>
      <c r="H3438">
        <v>3615</v>
      </c>
      <c r="I3438" t="s">
        <v>132</v>
      </c>
      <c r="J3438">
        <v>36653</v>
      </c>
      <c r="K3438">
        <v>1525346</v>
      </c>
      <c r="L3438">
        <v>4.01</v>
      </c>
      <c r="M3438">
        <v>0.44500000000000001</v>
      </c>
    </row>
    <row r="3439" spans="1:13" x14ac:dyDescent="0.2">
      <c r="A3439" t="s">
        <v>381</v>
      </c>
      <c r="B3439" t="s">
        <v>43</v>
      </c>
      <c r="C3439">
        <v>18</v>
      </c>
      <c r="D3439">
        <v>15.567</v>
      </c>
      <c r="E3439">
        <f t="shared" si="53"/>
        <v>15.57</v>
      </c>
      <c r="F3439">
        <v>3616</v>
      </c>
      <c r="G3439">
        <v>3631</v>
      </c>
      <c r="H3439">
        <v>3675</v>
      </c>
      <c r="I3439" t="s">
        <v>200</v>
      </c>
      <c r="J3439">
        <v>184423</v>
      </c>
      <c r="K3439">
        <v>6774265</v>
      </c>
      <c r="L3439">
        <v>17.8</v>
      </c>
      <c r="M3439">
        <v>1.9750000000000001</v>
      </c>
    </row>
    <row r="3440" spans="1:13" x14ac:dyDescent="0.2">
      <c r="A3440" t="s">
        <v>381</v>
      </c>
      <c r="B3440" t="s">
        <v>45</v>
      </c>
      <c r="C3440">
        <v>19</v>
      </c>
      <c r="D3440">
        <v>15.778</v>
      </c>
      <c r="E3440">
        <f t="shared" si="53"/>
        <v>15.78</v>
      </c>
      <c r="F3440">
        <v>3675</v>
      </c>
      <c r="G3440">
        <v>3697</v>
      </c>
      <c r="H3440">
        <v>3734</v>
      </c>
      <c r="I3440" t="s">
        <v>132</v>
      </c>
      <c r="J3440">
        <v>57846</v>
      </c>
      <c r="K3440">
        <v>2271541</v>
      </c>
      <c r="L3440">
        <v>5.97</v>
      </c>
      <c r="M3440">
        <v>0.66200000000000003</v>
      </c>
    </row>
    <row r="3441" spans="1:13" x14ac:dyDescent="0.2">
      <c r="A3441" t="s">
        <v>381</v>
      </c>
      <c r="B3441" t="s">
        <v>47</v>
      </c>
      <c r="C3441">
        <v>20</v>
      </c>
      <c r="D3441">
        <v>16.344000000000001</v>
      </c>
      <c r="E3441">
        <f t="shared" si="53"/>
        <v>16.34</v>
      </c>
      <c r="F3441">
        <v>3851</v>
      </c>
      <c r="G3441">
        <v>3876</v>
      </c>
      <c r="H3441">
        <v>3891</v>
      </c>
      <c r="I3441" t="s">
        <v>200</v>
      </c>
      <c r="J3441">
        <v>29326</v>
      </c>
      <c r="K3441">
        <v>745812</v>
      </c>
      <c r="L3441">
        <v>1.96</v>
      </c>
      <c r="M3441">
        <v>0.217</v>
      </c>
    </row>
    <row r="3442" spans="1:13" x14ac:dyDescent="0.2">
      <c r="A3442" t="s">
        <v>381</v>
      </c>
      <c r="B3442" t="s">
        <v>49</v>
      </c>
      <c r="C3442">
        <v>21</v>
      </c>
      <c r="D3442">
        <v>16.446000000000002</v>
      </c>
      <c r="E3442">
        <f t="shared" si="53"/>
        <v>16.45</v>
      </c>
      <c r="F3442">
        <v>3891</v>
      </c>
      <c r="G3442">
        <v>3909</v>
      </c>
      <c r="H3442">
        <v>3952</v>
      </c>
      <c r="I3442" t="s">
        <v>132</v>
      </c>
      <c r="J3442">
        <v>263535</v>
      </c>
      <c r="K3442">
        <v>8060036</v>
      </c>
      <c r="L3442">
        <v>21.18</v>
      </c>
      <c r="M3442">
        <v>2.3490000000000002</v>
      </c>
    </row>
    <row r="3443" spans="1:13" x14ac:dyDescent="0.2">
      <c r="A3443" t="s">
        <v>381</v>
      </c>
      <c r="B3443" t="s">
        <v>50</v>
      </c>
      <c r="C3443">
        <v>22</v>
      </c>
      <c r="D3443">
        <v>18.218</v>
      </c>
      <c r="E3443">
        <f t="shared" si="53"/>
        <v>18.22</v>
      </c>
      <c r="F3443">
        <v>4413</v>
      </c>
      <c r="G3443">
        <v>4469</v>
      </c>
      <c r="H3443">
        <v>4488</v>
      </c>
      <c r="I3443" t="s">
        <v>201</v>
      </c>
      <c r="J3443">
        <v>24270</v>
      </c>
      <c r="K3443">
        <v>1250794</v>
      </c>
      <c r="L3443">
        <v>3.29</v>
      </c>
      <c r="M3443">
        <v>0.36499999999999999</v>
      </c>
    </row>
    <row r="3444" spans="1:13" x14ac:dyDescent="0.2">
      <c r="A3444" t="s">
        <v>381</v>
      </c>
      <c r="B3444" t="s">
        <v>52</v>
      </c>
      <c r="C3444">
        <v>23</v>
      </c>
      <c r="D3444">
        <v>18.416</v>
      </c>
      <c r="E3444">
        <f t="shared" si="53"/>
        <v>18.420000000000002</v>
      </c>
      <c r="F3444">
        <v>4517</v>
      </c>
      <c r="G3444">
        <v>4532</v>
      </c>
      <c r="H3444">
        <v>4548</v>
      </c>
      <c r="I3444" t="s">
        <v>200</v>
      </c>
      <c r="J3444">
        <v>32136</v>
      </c>
      <c r="K3444">
        <v>1104331</v>
      </c>
      <c r="L3444">
        <v>2.9</v>
      </c>
      <c r="M3444">
        <v>0.32200000000000001</v>
      </c>
    </row>
    <row r="3445" spans="1:13" x14ac:dyDescent="0.2">
      <c r="A3445" t="s">
        <v>381</v>
      </c>
      <c r="B3445" t="s">
        <v>54</v>
      </c>
      <c r="C3445">
        <v>24</v>
      </c>
      <c r="D3445">
        <v>18.516999999999999</v>
      </c>
      <c r="E3445">
        <f t="shared" si="53"/>
        <v>18.52</v>
      </c>
      <c r="F3445">
        <v>4548</v>
      </c>
      <c r="G3445">
        <v>4563</v>
      </c>
      <c r="H3445">
        <v>4667</v>
      </c>
      <c r="I3445" t="s">
        <v>73</v>
      </c>
      <c r="J3445">
        <v>1251800</v>
      </c>
      <c r="K3445">
        <v>37263098</v>
      </c>
      <c r="L3445">
        <v>97.9</v>
      </c>
      <c r="M3445">
        <v>10.861000000000001</v>
      </c>
    </row>
    <row r="3446" spans="1:13" x14ac:dyDescent="0.2">
      <c r="A3446" t="s">
        <v>381</v>
      </c>
      <c r="B3446" t="s">
        <v>56</v>
      </c>
      <c r="C3446">
        <v>25</v>
      </c>
      <c r="D3446">
        <v>19.161999999999999</v>
      </c>
      <c r="E3446">
        <f t="shared" si="53"/>
        <v>19.16</v>
      </c>
      <c r="F3446">
        <v>4723</v>
      </c>
      <c r="G3446">
        <v>4768</v>
      </c>
      <c r="H3446">
        <v>4794</v>
      </c>
      <c r="I3446" t="s">
        <v>67</v>
      </c>
      <c r="J3446">
        <v>49394</v>
      </c>
      <c r="K3446">
        <v>1620198</v>
      </c>
      <c r="L3446">
        <v>4.26</v>
      </c>
      <c r="M3446">
        <v>0.47199999999999998</v>
      </c>
    </row>
    <row r="3447" spans="1:13" x14ac:dyDescent="0.2">
      <c r="A3447" t="s">
        <v>381</v>
      </c>
      <c r="B3447" t="s">
        <v>57</v>
      </c>
      <c r="C3447">
        <v>26</v>
      </c>
      <c r="D3447">
        <v>19.302</v>
      </c>
      <c r="E3447">
        <f t="shared" si="53"/>
        <v>19.3</v>
      </c>
      <c r="F3447">
        <v>4794</v>
      </c>
      <c r="G3447">
        <v>4812</v>
      </c>
      <c r="H3447">
        <v>4855</v>
      </c>
      <c r="I3447" t="s">
        <v>192</v>
      </c>
      <c r="J3447">
        <v>88310</v>
      </c>
      <c r="K3447">
        <v>2569423</v>
      </c>
      <c r="L3447">
        <v>6.75</v>
      </c>
      <c r="M3447">
        <v>0.749</v>
      </c>
    </row>
    <row r="3448" spans="1:13" x14ac:dyDescent="0.2">
      <c r="A3448" t="s">
        <v>381</v>
      </c>
      <c r="B3448" t="s">
        <v>59</v>
      </c>
      <c r="C3448">
        <v>27</v>
      </c>
      <c r="D3448">
        <v>19.556000000000001</v>
      </c>
      <c r="E3448">
        <f t="shared" si="53"/>
        <v>19.559999999999999</v>
      </c>
      <c r="F3448">
        <v>4855</v>
      </c>
      <c r="G3448">
        <v>4892</v>
      </c>
      <c r="H3448">
        <v>4942</v>
      </c>
      <c r="I3448" t="s">
        <v>29</v>
      </c>
      <c r="J3448">
        <v>402710</v>
      </c>
      <c r="K3448">
        <v>11282182</v>
      </c>
      <c r="L3448">
        <v>29.64</v>
      </c>
      <c r="M3448">
        <v>3.2879999999999998</v>
      </c>
    </row>
    <row r="3449" spans="1:13" x14ac:dyDescent="0.2">
      <c r="A3449" t="s">
        <v>381</v>
      </c>
      <c r="B3449" t="s">
        <v>61</v>
      </c>
      <c r="C3449">
        <v>28</v>
      </c>
      <c r="D3449">
        <v>20.048999999999999</v>
      </c>
      <c r="E3449">
        <f t="shared" si="53"/>
        <v>20.05</v>
      </c>
      <c r="F3449">
        <v>4996</v>
      </c>
      <c r="G3449">
        <v>5048</v>
      </c>
      <c r="H3449">
        <v>5084</v>
      </c>
      <c r="I3449" t="s">
        <v>133</v>
      </c>
      <c r="J3449">
        <v>54007</v>
      </c>
      <c r="K3449">
        <v>2169430</v>
      </c>
      <c r="L3449">
        <v>5.7</v>
      </c>
      <c r="M3449">
        <v>0.63200000000000001</v>
      </c>
    </row>
    <row r="3450" spans="1:13" x14ac:dyDescent="0.2">
      <c r="A3450" t="s">
        <v>381</v>
      </c>
      <c r="B3450" t="s">
        <v>62</v>
      </c>
      <c r="C3450">
        <v>29</v>
      </c>
      <c r="D3450">
        <v>20.212</v>
      </c>
      <c r="E3450">
        <f t="shared" si="53"/>
        <v>20.21</v>
      </c>
      <c r="F3450">
        <v>5084</v>
      </c>
      <c r="G3450">
        <v>5099</v>
      </c>
      <c r="H3450">
        <v>5136</v>
      </c>
      <c r="I3450" t="s">
        <v>159</v>
      </c>
      <c r="J3450">
        <v>36351</v>
      </c>
      <c r="K3450">
        <v>1367325</v>
      </c>
      <c r="L3450">
        <v>3.59</v>
      </c>
      <c r="M3450">
        <v>0.39900000000000002</v>
      </c>
    </row>
    <row r="3451" spans="1:13" x14ac:dyDescent="0.2">
      <c r="A3451" t="s">
        <v>381</v>
      </c>
      <c r="B3451" t="s">
        <v>63</v>
      </c>
      <c r="C3451">
        <v>30</v>
      </c>
      <c r="D3451">
        <v>20.64</v>
      </c>
      <c r="E3451">
        <f t="shared" si="53"/>
        <v>20.64</v>
      </c>
      <c r="F3451">
        <v>5192</v>
      </c>
      <c r="G3451">
        <v>5235</v>
      </c>
      <c r="H3451">
        <v>5251</v>
      </c>
      <c r="I3451" t="s">
        <v>133</v>
      </c>
      <c r="J3451">
        <v>71368</v>
      </c>
      <c r="K3451">
        <v>2109343</v>
      </c>
      <c r="L3451">
        <v>5.54</v>
      </c>
      <c r="M3451">
        <v>0.61499999999999999</v>
      </c>
    </row>
    <row r="3452" spans="1:13" x14ac:dyDescent="0.2">
      <c r="A3452" t="s">
        <v>381</v>
      </c>
      <c r="B3452" t="s">
        <v>65</v>
      </c>
      <c r="C3452">
        <v>31</v>
      </c>
      <c r="D3452">
        <v>21.084</v>
      </c>
      <c r="E3452">
        <f t="shared" si="53"/>
        <v>21.08</v>
      </c>
      <c r="F3452">
        <v>5344</v>
      </c>
      <c r="G3452">
        <v>5375</v>
      </c>
      <c r="H3452">
        <v>5414</v>
      </c>
      <c r="I3452" t="s">
        <v>133</v>
      </c>
      <c r="J3452">
        <v>75348</v>
      </c>
      <c r="K3452">
        <v>3232900</v>
      </c>
      <c r="L3452">
        <v>8.49</v>
      </c>
      <c r="M3452">
        <v>0.94199999999999995</v>
      </c>
    </row>
    <row r="3453" spans="1:13" x14ac:dyDescent="0.2">
      <c r="A3453" t="s">
        <v>381</v>
      </c>
      <c r="B3453" t="s">
        <v>66</v>
      </c>
      <c r="C3453">
        <v>32</v>
      </c>
      <c r="D3453">
        <v>21.321999999999999</v>
      </c>
      <c r="E3453">
        <f t="shared" si="53"/>
        <v>21.32</v>
      </c>
      <c r="F3453">
        <v>5414</v>
      </c>
      <c r="G3453">
        <v>5451</v>
      </c>
      <c r="H3453">
        <v>5506</v>
      </c>
      <c r="I3453" t="s">
        <v>130</v>
      </c>
      <c r="J3453">
        <v>442009</v>
      </c>
      <c r="K3453">
        <v>19490461</v>
      </c>
      <c r="L3453">
        <v>51.21</v>
      </c>
      <c r="M3453">
        <v>5.681</v>
      </c>
    </row>
    <row r="3454" spans="1:13" x14ac:dyDescent="0.2">
      <c r="A3454" t="s">
        <v>381</v>
      </c>
      <c r="B3454" t="s">
        <v>68</v>
      </c>
      <c r="C3454">
        <v>33</v>
      </c>
      <c r="D3454">
        <v>22.361999999999998</v>
      </c>
      <c r="E3454">
        <f t="shared" si="53"/>
        <v>22.36</v>
      </c>
      <c r="F3454">
        <v>5751</v>
      </c>
      <c r="G3454">
        <v>5780</v>
      </c>
      <c r="H3454">
        <v>5829</v>
      </c>
      <c r="I3454" t="s">
        <v>46</v>
      </c>
      <c r="J3454">
        <v>141250</v>
      </c>
      <c r="K3454">
        <v>4623040</v>
      </c>
      <c r="L3454">
        <v>12.15</v>
      </c>
      <c r="M3454">
        <v>1.347</v>
      </c>
    </row>
    <row r="3455" spans="1:13" x14ac:dyDescent="0.2">
      <c r="A3455" t="s">
        <v>381</v>
      </c>
      <c r="B3455" t="s">
        <v>69</v>
      </c>
      <c r="C3455">
        <v>34</v>
      </c>
      <c r="D3455">
        <v>22.76</v>
      </c>
      <c r="E3455">
        <f t="shared" si="53"/>
        <v>22.76</v>
      </c>
      <c r="F3455">
        <v>5855</v>
      </c>
      <c r="G3455">
        <v>5905</v>
      </c>
      <c r="H3455">
        <v>5921</v>
      </c>
      <c r="I3455" t="s">
        <v>19</v>
      </c>
      <c r="J3455">
        <v>51822</v>
      </c>
      <c r="K3455">
        <v>2103336</v>
      </c>
      <c r="L3455">
        <v>5.53</v>
      </c>
      <c r="M3455">
        <v>0.61299999999999999</v>
      </c>
    </row>
    <row r="3456" spans="1:13" x14ac:dyDescent="0.2">
      <c r="A3456" t="s">
        <v>381</v>
      </c>
      <c r="B3456" t="s">
        <v>70</v>
      </c>
      <c r="C3456">
        <v>35</v>
      </c>
      <c r="D3456">
        <v>22.867000000000001</v>
      </c>
      <c r="E3456">
        <f t="shared" si="53"/>
        <v>22.87</v>
      </c>
      <c r="F3456">
        <v>5921</v>
      </c>
      <c r="G3456">
        <v>5939</v>
      </c>
      <c r="H3456">
        <v>5968</v>
      </c>
      <c r="I3456" t="s">
        <v>44</v>
      </c>
      <c r="J3456">
        <v>372430</v>
      </c>
      <c r="K3456">
        <v>10059158</v>
      </c>
      <c r="L3456">
        <v>26.43</v>
      </c>
      <c r="M3456">
        <v>2.9319999999999999</v>
      </c>
    </row>
    <row r="3457" spans="1:13" x14ac:dyDescent="0.2">
      <c r="A3457" t="s">
        <v>381</v>
      </c>
      <c r="B3457" t="s">
        <v>71</v>
      </c>
      <c r="C3457">
        <v>36</v>
      </c>
      <c r="D3457">
        <v>23.338999999999999</v>
      </c>
      <c r="E3457">
        <f t="shared" si="53"/>
        <v>23.34</v>
      </c>
      <c r="F3457">
        <v>6044</v>
      </c>
      <c r="G3457">
        <v>6089</v>
      </c>
      <c r="H3457">
        <v>6113</v>
      </c>
      <c r="I3457" t="s">
        <v>19</v>
      </c>
      <c r="J3457">
        <v>233921</v>
      </c>
      <c r="K3457">
        <v>6912073</v>
      </c>
      <c r="L3457">
        <v>18.16</v>
      </c>
      <c r="M3457">
        <v>2.0150000000000001</v>
      </c>
    </row>
    <row r="3458" spans="1:13" x14ac:dyDescent="0.2">
      <c r="A3458" t="s">
        <v>381</v>
      </c>
      <c r="B3458" t="s">
        <v>72</v>
      </c>
      <c r="C3458">
        <v>37</v>
      </c>
      <c r="D3458">
        <v>23.550999999999998</v>
      </c>
      <c r="E3458">
        <f t="shared" si="53"/>
        <v>23.55</v>
      </c>
      <c r="F3458">
        <v>6140</v>
      </c>
      <c r="G3458">
        <v>6156</v>
      </c>
      <c r="H3458">
        <v>6167</v>
      </c>
      <c r="I3458" t="s">
        <v>83</v>
      </c>
      <c r="J3458">
        <v>46581</v>
      </c>
      <c r="K3458">
        <v>1314590</v>
      </c>
      <c r="L3458">
        <v>3.45</v>
      </c>
      <c r="M3458">
        <v>0.38300000000000001</v>
      </c>
    </row>
    <row r="3459" spans="1:13" x14ac:dyDescent="0.2">
      <c r="A3459" t="s">
        <v>381</v>
      </c>
      <c r="B3459" t="s">
        <v>74</v>
      </c>
      <c r="C3459">
        <v>38</v>
      </c>
      <c r="D3459">
        <v>23.669</v>
      </c>
      <c r="E3459">
        <f t="shared" ref="E3459:E3522" si="54">ROUND(D3459,2)</f>
        <v>23.67</v>
      </c>
      <c r="F3459">
        <v>6167</v>
      </c>
      <c r="G3459">
        <v>6193</v>
      </c>
      <c r="H3459">
        <v>6229</v>
      </c>
      <c r="I3459" t="s">
        <v>44</v>
      </c>
      <c r="J3459">
        <v>563469</v>
      </c>
      <c r="K3459">
        <v>16130468</v>
      </c>
      <c r="L3459">
        <v>42.38</v>
      </c>
      <c r="M3459">
        <v>4.702</v>
      </c>
    </row>
    <row r="3460" spans="1:13" x14ac:dyDescent="0.2">
      <c r="A3460" t="s">
        <v>381</v>
      </c>
      <c r="B3460" t="s">
        <v>75</v>
      </c>
      <c r="C3460">
        <v>39</v>
      </c>
      <c r="D3460">
        <v>23.896000000000001</v>
      </c>
      <c r="E3460">
        <f t="shared" si="54"/>
        <v>23.9</v>
      </c>
      <c r="F3460">
        <v>6229</v>
      </c>
      <c r="G3460">
        <v>6265</v>
      </c>
      <c r="H3460">
        <v>6317</v>
      </c>
      <c r="I3460" t="s">
        <v>168</v>
      </c>
      <c r="J3460">
        <v>868773</v>
      </c>
      <c r="K3460">
        <v>22926886</v>
      </c>
      <c r="L3460">
        <v>60.24</v>
      </c>
      <c r="M3460">
        <v>6.6829999999999998</v>
      </c>
    </row>
    <row r="3461" spans="1:13" x14ac:dyDescent="0.2">
      <c r="A3461" t="s">
        <v>381</v>
      </c>
      <c r="B3461" t="s">
        <v>76</v>
      </c>
      <c r="C3461">
        <v>40</v>
      </c>
      <c r="D3461">
        <v>25.117999999999999</v>
      </c>
      <c r="E3461">
        <f t="shared" si="54"/>
        <v>25.12</v>
      </c>
      <c r="F3461">
        <v>6636</v>
      </c>
      <c r="G3461">
        <v>6651</v>
      </c>
      <c r="H3461">
        <v>6671</v>
      </c>
      <c r="I3461" t="s">
        <v>162</v>
      </c>
      <c r="J3461">
        <v>36274</v>
      </c>
      <c r="K3461">
        <v>1278065</v>
      </c>
      <c r="L3461">
        <v>3.36</v>
      </c>
      <c r="M3461">
        <v>0.373</v>
      </c>
    </row>
    <row r="3462" spans="1:13" x14ac:dyDescent="0.2">
      <c r="A3462" t="s">
        <v>381</v>
      </c>
      <c r="B3462" t="s">
        <v>78</v>
      </c>
      <c r="C3462">
        <v>41</v>
      </c>
      <c r="D3462">
        <v>25.231000000000002</v>
      </c>
      <c r="E3462">
        <f t="shared" si="54"/>
        <v>25.23</v>
      </c>
      <c r="F3462">
        <v>6671</v>
      </c>
      <c r="G3462">
        <v>6687</v>
      </c>
      <c r="H3462">
        <v>6695</v>
      </c>
      <c r="I3462" t="s">
        <v>134</v>
      </c>
      <c r="J3462">
        <v>60490</v>
      </c>
      <c r="K3462">
        <v>1922207</v>
      </c>
      <c r="L3462">
        <v>5.05</v>
      </c>
      <c r="M3462">
        <v>0.56000000000000005</v>
      </c>
    </row>
    <row r="3463" spans="1:13" x14ac:dyDescent="0.2">
      <c r="A3463" t="s">
        <v>381</v>
      </c>
      <c r="B3463" t="s">
        <v>79</v>
      </c>
      <c r="C3463">
        <v>42</v>
      </c>
      <c r="D3463">
        <v>25.283000000000001</v>
      </c>
      <c r="E3463">
        <f t="shared" si="54"/>
        <v>25.28</v>
      </c>
      <c r="F3463">
        <v>6695</v>
      </c>
      <c r="G3463">
        <v>6703</v>
      </c>
      <c r="H3463">
        <v>6739</v>
      </c>
      <c r="I3463" t="s">
        <v>159</v>
      </c>
      <c r="J3463">
        <v>63383</v>
      </c>
      <c r="K3463">
        <v>2201634</v>
      </c>
      <c r="L3463">
        <v>5.78</v>
      </c>
      <c r="M3463">
        <v>0.64200000000000002</v>
      </c>
    </row>
    <row r="3464" spans="1:13" x14ac:dyDescent="0.2">
      <c r="A3464" t="s">
        <v>381</v>
      </c>
      <c r="B3464" t="s">
        <v>80</v>
      </c>
      <c r="C3464">
        <v>43</v>
      </c>
      <c r="D3464">
        <v>25.63</v>
      </c>
      <c r="E3464">
        <f t="shared" si="54"/>
        <v>25.63</v>
      </c>
      <c r="F3464">
        <v>6773</v>
      </c>
      <c r="G3464">
        <v>6813</v>
      </c>
      <c r="H3464">
        <v>6823</v>
      </c>
      <c r="I3464" t="s">
        <v>67</v>
      </c>
      <c r="J3464">
        <v>48465</v>
      </c>
      <c r="K3464">
        <v>1733598</v>
      </c>
      <c r="L3464">
        <v>4.55</v>
      </c>
      <c r="M3464">
        <v>0.505</v>
      </c>
    </row>
    <row r="3465" spans="1:13" x14ac:dyDescent="0.2">
      <c r="A3465" t="s">
        <v>381</v>
      </c>
      <c r="B3465" t="s">
        <v>81</v>
      </c>
      <c r="C3465">
        <v>44</v>
      </c>
      <c r="D3465">
        <v>25.684000000000001</v>
      </c>
      <c r="E3465">
        <f t="shared" si="54"/>
        <v>25.68</v>
      </c>
      <c r="F3465">
        <v>6823</v>
      </c>
      <c r="G3465">
        <v>6830</v>
      </c>
      <c r="H3465">
        <v>6870</v>
      </c>
      <c r="I3465" t="s">
        <v>73</v>
      </c>
      <c r="J3465">
        <v>57877</v>
      </c>
      <c r="K3465">
        <v>1891970</v>
      </c>
      <c r="L3465">
        <v>4.97</v>
      </c>
      <c r="M3465">
        <v>0.55100000000000005</v>
      </c>
    </row>
    <row r="3466" spans="1:13" x14ac:dyDescent="0.2">
      <c r="A3466" t="s">
        <v>381</v>
      </c>
      <c r="B3466" t="s">
        <v>82</v>
      </c>
      <c r="C3466">
        <v>45</v>
      </c>
      <c r="D3466">
        <v>26.61</v>
      </c>
      <c r="E3466">
        <f t="shared" si="54"/>
        <v>26.61</v>
      </c>
      <c r="F3466">
        <v>7047</v>
      </c>
      <c r="G3466">
        <v>7123</v>
      </c>
      <c r="H3466">
        <v>7181</v>
      </c>
      <c r="I3466" t="s">
        <v>67</v>
      </c>
      <c r="J3466">
        <v>89240</v>
      </c>
      <c r="K3466">
        <v>4756591</v>
      </c>
      <c r="L3466">
        <v>12.5</v>
      </c>
      <c r="M3466">
        <v>1.3859999999999999</v>
      </c>
    </row>
    <row r="3467" spans="1:13" x14ac:dyDescent="0.2">
      <c r="A3467" t="s">
        <v>381</v>
      </c>
      <c r="B3467" t="s">
        <v>84</v>
      </c>
      <c r="C3467">
        <v>46</v>
      </c>
      <c r="D3467">
        <v>30.966999999999999</v>
      </c>
      <c r="E3467">
        <f t="shared" si="54"/>
        <v>30.97</v>
      </c>
      <c r="F3467">
        <v>8453</v>
      </c>
      <c r="G3467">
        <v>8501</v>
      </c>
      <c r="H3467">
        <v>8542</v>
      </c>
      <c r="I3467" t="s">
        <v>157</v>
      </c>
      <c r="J3467">
        <v>40759</v>
      </c>
      <c r="K3467">
        <v>1710069</v>
      </c>
      <c r="L3467">
        <v>4.49</v>
      </c>
      <c r="M3467">
        <v>0.498</v>
      </c>
    </row>
    <row r="3468" spans="1:13" x14ac:dyDescent="0.2">
      <c r="A3468" t="s">
        <v>381</v>
      </c>
      <c r="B3468" t="s">
        <v>85</v>
      </c>
      <c r="C3468">
        <v>47</v>
      </c>
      <c r="D3468">
        <v>34.942999999999998</v>
      </c>
      <c r="E3468">
        <f t="shared" si="54"/>
        <v>34.94</v>
      </c>
      <c r="F3468">
        <v>9748</v>
      </c>
      <c r="G3468">
        <v>9758</v>
      </c>
      <c r="H3468">
        <v>9809</v>
      </c>
      <c r="I3468" t="s">
        <v>23</v>
      </c>
      <c r="J3468">
        <v>53762</v>
      </c>
      <c r="K3468">
        <v>2189408</v>
      </c>
      <c r="L3468">
        <v>5.75</v>
      </c>
      <c r="M3468">
        <v>0.63800000000000001</v>
      </c>
    </row>
    <row r="3469" spans="1:13" x14ac:dyDescent="0.2">
      <c r="A3469" t="s">
        <v>381</v>
      </c>
      <c r="B3469" t="s">
        <v>86</v>
      </c>
      <c r="C3469">
        <v>48</v>
      </c>
      <c r="D3469">
        <v>35.673000000000002</v>
      </c>
      <c r="E3469">
        <f t="shared" si="54"/>
        <v>35.67</v>
      </c>
      <c r="F3469">
        <v>9924</v>
      </c>
      <c r="G3469">
        <v>9989</v>
      </c>
      <c r="H3469">
        <v>9997</v>
      </c>
      <c r="I3469" t="s">
        <v>25</v>
      </c>
      <c r="J3469">
        <v>12984</v>
      </c>
      <c r="K3469">
        <v>64383</v>
      </c>
      <c r="L3469">
        <v>0.17</v>
      </c>
      <c r="M3469">
        <v>1.9E-2</v>
      </c>
    </row>
    <row r="3470" spans="1:13" x14ac:dyDescent="0.2">
      <c r="A3470" t="s">
        <v>381</v>
      </c>
      <c r="B3470" t="s">
        <v>88</v>
      </c>
      <c r="C3470">
        <v>49</v>
      </c>
      <c r="D3470">
        <v>36.167999999999999</v>
      </c>
      <c r="E3470">
        <f t="shared" si="54"/>
        <v>36.17</v>
      </c>
      <c r="F3470">
        <v>10077</v>
      </c>
      <c r="G3470">
        <v>10146</v>
      </c>
      <c r="H3470">
        <v>10173</v>
      </c>
      <c r="I3470" t="s">
        <v>157</v>
      </c>
      <c r="J3470">
        <v>54018</v>
      </c>
      <c r="K3470">
        <v>1580624</v>
      </c>
      <c r="L3470">
        <v>4.1500000000000004</v>
      </c>
      <c r="M3470">
        <v>0.46100000000000002</v>
      </c>
    </row>
    <row r="3471" spans="1:13" x14ac:dyDescent="0.2">
      <c r="A3471" t="s">
        <v>381</v>
      </c>
      <c r="B3471" t="s">
        <v>89</v>
      </c>
      <c r="C3471">
        <v>50</v>
      </c>
      <c r="D3471">
        <v>36.54</v>
      </c>
      <c r="E3471">
        <f t="shared" si="54"/>
        <v>36.54</v>
      </c>
      <c r="F3471">
        <v>10217</v>
      </c>
      <c r="G3471">
        <v>10263</v>
      </c>
      <c r="H3471">
        <v>10271</v>
      </c>
      <c r="I3471" t="s">
        <v>17</v>
      </c>
      <c r="J3471">
        <v>24189</v>
      </c>
      <c r="K3471">
        <v>353692</v>
      </c>
      <c r="L3471">
        <v>0.93</v>
      </c>
      <c r="M3471">
        <v>0.10299999999999999</v>
      </c>
    </row>
    <row r="3472" spans="1:13" x14ac:dyDescent="0.2">
      <c r="A3472" t="s">
        <v>381</v>
      </c>
      <c r="B3472" t="s">
        <v>90</v>
      </c>
      <c r="C3472">
        <v>51</v>
      </c>
      <c r="D3472">
        <v>36.591999999999999</v>
      </c>
      <c r="E3472">
        <f t="shared" si="54"/>
        <v>36.590000000000003</v>
      </c>
      <c r="F3472">
        <v>10271</v>
      </c>
      <c r="G3472">
        <v>10280</v>
      </c>
      <c r="H3472">
        <v>10314</v>
      </c>
      <c r="I3472" t="s">
        <v>23</v>
      </c>
      <c r="J3472">
        <v>62701</v>
      </c>
      <c r="K3472">
        <v>2613051</v>
      </c>
      <c r="L3472">
        <v>6.87</v>
      </c>
      <c r="M3472">
        <v>0.76200000000000001</v>
      </c>
    </row>
    <row r="3473" spans="1:13" x14ac:dyDescent="0.2">
      <c r="A3473" t="s">
        <v>381</v>
      </c>
      <c r="B3473" t="s">
        <v>92</v>
      </c>
      <c r="C3473">
        <v>52</v>
      </c>
      <c r="D3473">
        <v>37.197000000000003</v>
      </c>
      <c r="E3473">
        <f t="shared" si="54"/>
        <v>37.200000000000003</v>
      </c>
      <c r="F3473">
        <v>10349</v>
      </c>
      <c r="G3473">
        <v>10471</v>
      </c>
      <c r="H3473">
        <v>10479</v>
      </c>
      <c r="I3473" t="s">
        <v>23</v>
      </c>
      <c r="J3473">
        <v>30510</v>
      </c>
      <c r="K3473">
        <v>2093351</v>
      </c>
      <c r="L3473">
        <v>5.5</v>
      </c>
      <c r="M3473">
        <v>0.61</v>
      </c>
    </row>
    <row r="3474" spans="1:13" x14ac:dyDescent="0.2">
      <c r="A3474" t="s">
        <v>381</v>
      </c>
      <c r="B3474" t="s">
        <v>94</v>
      </c>
      <c r="C3474">
        <v>53</v>
      </c>
      <c r="D3474">
        <v>37.247</v>
      </c>
      <c r="E3474">
        <f t="shared" si="54"/>
        <v>37.25</v>
      </c>
      <c r="F3474">
        <v>10479</v>
      </c>
      <c r="G3474">
        <v>10487</v>
      </c>
      <c r="H3474">
        <v>10494</v>
      </c>
      <c r="I3474" t="s">
        <v>23</v>
      </c>
      <c r="J3474">
        <v>35697</v>
      </c>
      <c r="K3474">
        <v>939353</v>
      </c>
      <c r="L3474">
        <v>2.4700000000000002</v>
      </c>
      <c r="M3474">
        <v>0.27400000000000002</v>
      </c>
    </row>
    <row r="3475" spans="1:13" x14ac:dyDescent="0.2">
      <c r="A3475" t="s">
        <v>381</v>
      </c>
      <c r="B3475" t="s">
        <v>95</v>
      </c>
      <c r="C3475">
        <v>54</v>
      </c>
      <c r="D3475">
        <v>37.295999999999999</v>
      </c>
      <c r="E3475">
        <f t="shared" si="54"/>
        <v>37.299999999999997</v>
      </c>
      <c r="F3475">
        <v>10494</v>
      </c>
      <c r="G3475">
        <v>10503</v>
      </c>
      <c r="H3475">
        <v>10521</v>
      </c>
      <c r="I3475" t="s">
        <v>23</v>
      </c>
      <c r="J3475">
        <v>64188</v>
      </c>
      <c r="K3475">
        <v>1890394</v>
      </c>
      <c r="L3475">
        <v>4.97</v>
      </c>
      <c r="M3475">
        <v>0.55100000000000005</v>
      </c>
    </row>
    <row r="3476" spans="1:13" x14ac:dyDescent="0.2">
      <c r="A3476" t="s">
        <v>381</v>
      </c>
      <c r="B3476" t="s">
        <v>96</v>
      </c>
      <c r="C3476">
        <v>55</v>
      </c>
      <c r="D3476">
        <v>37.374000000000002</v>
      </c>
      <c r="E3476">
        <f t="shared" si="54"/>
        <v>37.369999999999997</v>
      </c>
      <c r="F3476">
        <v>10521</v>
      </c>
      <c r="G3476">
        <v>10527</v>
      </c>
      <c r="H3476">
        <v>10551</v>
      </c>
      <c r="I3476" t="s">
        <v>41</v>
      </c>
      <c r="J3476">
        <v>24784</v>
      </c>
      <c r="K3476">
        <v>744562</v>
      </c>
      <c r="L3476">
        <v>1.96</v>
      </c>
      <c r="M3476">
        <v>0.217</v>
      </c>
    </row>
    <row r="3477" spans="1:13" x14ac:dyDescent="0.2">
      <c r="A3477" t="s">
        <v>381</v>
      </c>
      <c r="B3477" t="s">
        <v>98</v>
      </c>
      <c r="C3477">
        <v>56</v>
      </c>
      <c r="D3477">
        <v>37.679000000000002</v>
      </c>
      <c r="E3477">
        <f t="shared" si="54"/>
        <v>37.68</v>
      </c>
      <c r="F3477">
        <v>10601</v>
      </c>
      <c r="G3477">
        <v>10624</v>
      </c>
      <c r="H3477">
        <v>10645</v>
      </c>
      <c r="I3477" t="s">
        <v>23</v>
      </c>
      <c r="J3477">
        <v>60018</v>
      </c>
      <c r="K3477">
        <v>3646206</v>
      </c>
      <c r="L3477">
        <v>9.58</v>
      </c>
      <c r="M3477">
        <v>1.0629999999999999</v>
      </c>
    </row>
    <row r="3478" spans="1:13" x14ac:dyDescent="0.2">
      <c r="A3478" t="s">
        <v>381</v>
      </c>
      <c r="B3478" t="s">
        <v>99</v>
      </c>
      <c r="C3478">
        <v>57</v>
      </c>
      <c r="D3478">
        <v>37.783999999999999</v>
      </c>
      <c r="E3478">
        <f t="shared" si="54"/>
        <v>37.78</v>
      </c>
      <c r="F3478">
        <v>10645</v>
      </c>
      <c r="G3478">
        <v>10657</v>
      </c>
      <c r="H3478">
        <v>10695</v>
      </c>
      <c r="I3478" t="s">
        <v>23</v>
      </c>
      <c r="J3478">
        <v>52768</v>
      </c>
      <c r="K3478">
        <v>3252733</v>
      </c>
      <c r="L3478">
        <v>8.5500000000000007</v>
      </c>
      <c r="M3478">
        <v>0.94799999999999995</v>
      </c>
    </row>
    <row r="3479" spans="1:13" x14ac:dyDescent="0.2">
      <c r="A3479" t="s">
        <v>381</v>
      </c>
      <c r="B3479" t="s">
        <v>101</v>
      </c>
      <c r="C3479">
        <v>58</v>
      </c>
      <c r="D3479">
        <v>37.991999999999997</v>
      </c>
      <c r="E3479">
        <f t="shared" si="54"/>
        <v>37.99</v>
      </c>
      <c r="F3479">
        <v>10695</v>
      </c>
      <c r="G3479">
        <v>10723</v>
      </c>
      <c r="H3479">
        <v>10783</v>
      </c>
      <c r="I3479" t="s">
        <v>53</v>
      </c>
      <c r="J3479">
        <v>331777</v>
      </c>
      <c r="K3479">
        <v>13842807</v>
      </c>
      <c r="L3479">
        <v>36.369999999999997</v>
      </c>
      <c r="M3479">
        <v>4.0350000000000001</v>
      </c>
    </row>
    <row r="3480" spans="1:13" x14ac:dyDescent="0.2">
      <c r="A3480" t="s">
        <v>381</v>
      </c>
      <c r="B3480" t="s">
        <v>102</v>
      </c>
      <c r="C3480">
        <v>59</v>
      </c>
      <c r="D3480">
        <v>38.457000000000001</v>
      </c>
      <c r="E3480">
        <f t="shared" si="54"/>
        <v>38.46</v>
      </c>
      <c r="F3480">
        <v>10832</v>
      </c>
      <c r="G3480">
        <v>10870</v>
      </c>
      <c r="H3480">
        <v>10907</v>
      </c>
      <c r="I3480" t="s">
        <v>53</v>
      </c>
      <c r="J3480">
        <v>43652</v>
      </c>
      <c r="K3480">
        <v>3778478</v>
      </c>
      <c r="L3480">
        <v>9.93</v>
      </c>
      <c r="M3480">
        <v>1.101</v>
      </c>
    </row>
    <row r="3481" spans="1:13" x14ac:dyDescent="0.2">
      <c r="A3481" t="s">
        <v>381</v>
      </c>
      <c r="B3481" t="s">
        <v>103</v>
      </c>
      <c r="C3481">
        <v>60</v>
      </c>
      <c r="D3481">
        <v>38.732999999999997</v>
      </c>
      <c r="E3481">
        <f t="shared" si="54"/>
        <v>38.729999999999997</v>
      </c>
      <c r="F3481">
        <v>10938</v>
      </c>
      <c r="G3481">
        <v>10957</v>
      </c>
      <c r="H3481">
        <v>10977</v>
      </c>
      <c r="I3481" t="s">
        <v>192</v>
      </c>
      <c r="J3481">
        <v>28453</v>
      </c>
      <c r="K3481">
        <v>827563</v>
      </c>
      <c r="L3481">
        <v>2.17</v>
      </c>
      <c r="M3481">
        <v>0.24099999999999999</v>
      </c>
    </row>
    <row r="3482" spans="1:13" x14ac:dyDescent="0.2">
      <c r="A3482" t="s">
        <v>381</v>
      </c>
      <c r="B3482" t="s">
        <v>104</v>
      </c>
      <c r="C3482">
        <v>61</v>
      </c>
      <c r="D3482">
        <v>39.540999999999997</v>
      </c>
      <c r="E3482">
        <f t="shared" si="54"/>
        <v>39.54</v>
      </c>
      <c r="F3482">
        <v>11189</v>
      </c>
      <c r="G3482">
        <v>11212</v>
      </c>
      <c r="H3482">
        <v>11250</v>
      </c>
      <c r="I3482" t="s">
        <v>64</v>
      </c>
      <c r="J3482">
        <v>34970</v>
      </c>
      <c r="K3482">
        <v>1647353</v>
      </c>
      <c r="L3482">
        <v>4.33</v>
      </c>
      <c r="M3482">
        <v>0.48</v>
      </c>
    </row>
    <row r="3483" spans="1:13" x14ac:dyDescent="0.2">
      <c r="A3483" t="s">
        <v>382</v>
      </c>
      <c r="B3483" t="s">
        <v>14</v>
      </c>
      <c r="C3483">
        <v>1</v>
      </c>
      <c r="D3483">
        <v>5.0030000000000001</v>
      </c>
      <c r="E3483">
        <f t="shared" si="54"/>
        <v>5</v>
      </c>
      <c r="F3483">
        <v>226</v>
      </c>
      <c r="G3483">
        <v>290</v>
      </c>
      <c r="H3483">
        <v>388</v>
      </c>
      <c r="I3483" t="s">
        <v>185</v>
      </c>
      <c r="J3483">
        <v>478728</v>
      </c>
      <c r="K3483">
        <v>14935433</v>
      </c>
      <c r="L3483">
        <v>0.11</v>
      </c>
      <c r="M3483">
        <v>3.9E-2</v>
      </c>
    </row>
    <row r="3484" spans="1:13" x14ac:dyDescent="0.2">
      <c r="A3484" t="s">
        <v>382</v>
      </c>
      <c r="B3484" t="s">
        <v>16</v>
      </c>
      <c r="C3484">
        <v>2</v>
      </c>
      <c r="D3484">
        <v>6.26</v>
      </c>
      <c r="E3484">
        <f t="shared" si="54"/>
        <v>6.26</v>
      </c>
      <c r="F3484">
        <v>666</v>
      </c>
      <c r="G3484">
        <v>687</v>
      </c>
      <c r="H3484">
        <v>720</v>
      </c>
      <c r="I3484" t="s">
        <v>139</v>
      </c>
      <c r="J3484">
        <v>38210</v>
      </c>
      <c r="K3484">
        <v>1349438</v>
      </c>
      <c r="L3484">
        <v>0.01</v>
      </c>
      <c r="M3484">
        <v>4.0000000000000001E-3</v>
      </c>
    </row>
    <row r="3485" spans="1:13" x14ac:dyDescent="0.2">
      <c r="A3485" t="s">
        <v>382</v>
      </c>
      <c r="B3485" t="s">
        <v>18</v>
      </c>
      <c r="C3485">
        <v>3</v>
      </c>
      <c r="D3485">
        <v>8.2520000000000007</v>
      </c>
      <c r="E3485">
        <f t="shared" si="54"/>
        <v>8.25</v>
      </c>
      <c r="F3485">
        <v>1184</v>
      </c>
      <c r="G3485">
        <v>1317</v>
      </c>
      <c r="H3485">
        <v>1337</v>
      </c>
      <c r="I3485" t="s">
        <v>133</v>
      </c>
      <c r="J3485">
        <v>17690</v>
      </c>
      <c r="K3485">
        <v>1187064</v>
      </c>
      <c r="L3485">
        <v>0.01</v>
      </c>
      <c r="M3485">
        <v>3.0000000000000001E-3</v>
      </c>
    </row>
    <row r="3486" spans="1:13" x14ac:dyDescent="0.2">
      <c r="A3486" t="s">
        <v>382</v>
      </c>
      <c r="B3486" t="s">
        <v>20</v>
      </c>
      <c r="C3486">
        <v>4</v>
      </c>
      <c r="D3486">
        <v>8.3580000000000005</v>
      </c>
      <c r="E3486">
        <f t="shared" si="54"/>
        <v>8.36</v>
      </c>
      <c r="F3486">
        <v>1337</v>
      </c>
      <c r="G3486">
        <v>1351</v>
      </c>
      <c r="H3486">
        <v>1370</v>
      </c>
      <c r="I3486" t="s">
        <v>134</v>
      </c>
      <c r="J3486">
        <v>35134</v>
      </c>
      <c r="K3486">
        <v>922646</v>
      </c>
      <c r="L3486">
        <v>0.01</v>
      </c>
      <c r="M3486">
        <v>2E-3</v>
      </c>
    </row>
    <row r="3487" spans="1:13" x14ac:dyDescent="0.2">
      <c r="A3487" t="s">
        <v>382</v>
      </c>
      <c r="B3487" t="s">
        <v>22</v>
      </c>
      <c r="C3487">
        <v>5</v>
      </c>
      <c r="D3487">
        <v>8.6379999999999999</v>
      </c>
      <c r="E3487">
        <f t="shared" si="54"/>
        <v>8.64</v>
      </c>
      <c r="F3487">
        <v>1415</v>
      </c>
      <c r="G3487">
        <v>1439</v>
      </c>
      <c r="H3487">
        <v>1512</v>
      </c>
      <c r="I3487" t="s">
        <v>133</v>
      </c>
      <c r="J3487">
        <v>84033</v>
      </c>
      <c r="K3487">
        <v>5304761</v>
      </c>
      <c r="L3487">
        <v>0.04</v>
      </c>
      <c r="M3487">
        <v>1.4E-2</v>
      </c>
    </row>
    <row r="3488" spans="1:13" x14ac:dyDescent="0.2">
      <c r="A3488" t="s">
        <v>382</v>
      </c>
      <c r="B3488" t="s">
        <v>24</v>
      </c>
      <c r="C3488">
        <v>6</v>
      </c>
      <c r="D3488">
        <v>8.9719999999999995</v>
      </c>
      <c r="E3488">
        <f t="shared" si="54"/>
        <v>8.9700000000000006</v>
      </c>
      <c r="F3488">
        <v>1528</v>
      </c>
      <c r="G3488">
        <v>1545</v>
      </c>
      <c r="H3488">
        <v>1614</v>
      </c>
      <c r="I3488" t="s">
        <v>159</v>
      </c>
      <c r="J3488">
        <v>106255</v>
      </c>
      <c r="K3488">
        <v>4889520</v>
      </c>
      <c r="L3488">
        <v>0.04</v>
      </c>
      <c r="M3488">
        <v>1.2999999999999999E-2</v>
      </c>
    </row>
    <row r="3489" spans="1:13" x14ac:dyDescent="0.2">
      <c r="A3489" t="s">
        <v>382</v>
      </c>
      <c r="B3489" t="s">
        <v>26</v>
      </c>
      <c r="C3489">
        <v>7</v>
      </c>
      <c r="D3489">
        <v>9.3770000000000007</v>
      </c>
      <c r="E3489">
        <f t="shared" si="54"/>
        <v>9.3800000000000008</v>
      </c>
      <c r="F3489">
        <v>1639</v>
      </c>
      <c r="G3489">
        <v>1673</v>
      </c>
      <c r="H3489">
        <v>1702</v>
      </c>
      <c r="I3489" t="s">
        <v>133</v>
      </c>
      <c r="J3489">
        <v>163762</v>
      </c>
      <c r="K3489">
        <v>6459347</v>
      </c>
      <c r="L3489">
        <v>0.05</v>
      </c>
      <c r="M3489">
        <v>1.7000000000000001E-2</v>
      </c>
    </row>
    <row r="3490" spans="1:13" x14ac:dyDescent="0.2">
      <c r="A3490" t="s">
        <v>382</v>
      </c>
      <c r="B3490" t="s">
        <v>27</v>
      </c>
      <c r="C3490">
        <v>8</v>
      </c>
      <c r="D3490">
        <v>9.5359999999999996</v>
      </c>
      <c r="E3490">
        <f t="shared" si="54"/>
        <v>9.5399999999999991</v>
      </c>
      <c r="F3490">
        <v>1702</v>
      </c>
      <c r="G3490">
        <v>1723</v>
      </c>
      <c r="H3490">
        <v>1760</v>
      </c>
      <c r="I3490" t="s">
        <v>134</v>
      </c>
      <c r="J3490">
        <v>406699</v>
      </c>
      <c r="K3490">
        <v>16400622</v>
      </c>
      <c r="L3490">
        <v>0.12</v>
      </c>
      <c r="M3490">
        <v>4.2999999999999997E-2</v>
      </c>
    </row>
    <row r="3491" spans="1:13" x14ac:dyDescent="0.2">
      <c r="A3491" t="s">
        <v>382</v>
      </c>
      <c r="B3491" t="s">
        <v>28</v>
      </c>
      <c r="C3491">
        <v>9</v>
      </c>
      <c r="D3491">
        <v>9.6820000000000004</v>
      </c>
      <c r="E3491">
        <f t="shared" si="54"/>
        <v>9.68</v>
      </c>
      <c r="F3491">
        <v>1760</v>
      </c>
      <c r="G3491">
        <v>1769</v>
      </c>
      <c r="H3491">
        <v>1791</v>
      </c>
      <c r="I3491" t="s">
        <v>134</v>
      </c>
      <c r="J3491">
        <v>43826</v>
      </c>
      <c r="K3491">
        <v>1760072</v>
      </c>
      <c r="L3491">
        <v>0.01</v>
      </c>
      <c r="M3491">
        <v>5.0000000000000001E-3</v>
      </c>
    </row>
    <row r="3492" spans="1:13" x14ac:dyDescent="0.2">
      <c r="A3492" t="s">
        <v>382</v>
      </c>
      <c r="B3492" t="s">
        <v>30</v>
      </c>
      <c r="C3492">
        <v>10</v>
      </c>
      <c r="D3492">
        <v>9.8109999999999999</v>
      </c>
      <c r="E3492">
        <f t="shared" si="54"/>
        <v>9.81</v>
      </c>
      <c r="F3492">
        <v>1791</v>
      </c>
      <c r="G3492">
        <v>1810</v>
      </c>
      <c r="H3492">
        <v>1853</v>
      </c>
      <c r="I3492" t="s">
        <v>159</v>
      </c>
      <c r="J3492">
        <v>69062</v>
      </c>
      <c r="K3492">
        <v>3315965</v>
      </c>
      <c r="L3492">
        <v>0.02</v>
      </c>
      <c r="M3492">
        <v>8.9999999999999993E-3</v>
      </c>
    </row>
    <row r="3493" spans="1:13" x14ac:dyDescent="0.2">
      <c r="A3493" t="s">
        <v>382</v>
      </c>
      <c r="B3493" t="s">
        <v>32</v>
      </c>
      <c r="C3493">
        <v>11</v>
      </c>
      <c r="D3493">
        <v>10.098000000000001</v>
      </c>
      <c r="E3493">
        <f t="shared" si="54"/>
        <v>10.1</v>
      </c>
      <c r="F3493">
        <v>1868</v>
      </c>
      <c r="G3493">
        <v>1901</v>
      </c>
      <c r="H3493">
        <v>1920</v>
      </c>
      <c r="I3493" t="s">
        <v>133</v>
      </c>
      <c r="J3493">
        <v>64478</v>
      </c>
      <c r="K3493">
        <v>2081766</v>
      </c>
      <c r="L3493">
        <v>0.02</v>
      </c>
      <c r="M3493">
        <v>5.0000000000000001E-3</v>
      </c>
    </row>
    <row r="3494" spans="1:13" x14ac:dyDescent="0.2">
      <c r="A3494" t="s">
        <v>382</v>
      </c>
      <c r="B3494" t="s">
        <v>33</v>
      </c>
      <c r="C3494">
        <v>12</v>
      </c>
      <c r="D3494">
        <v>10.199</v>
      </c>
      <c r="E3494">
        <f t="shared" si="54"/>
        <v>10.199999999999999</v>
      </c>
      <c r="F3494">
        <v>1920</v>
      </c>
      <c r="G3494">
        <v>1933</v>
      </c>
      <c r="H3494">
        <v>1972</v>
      </c>
      <c r="I3494" t="s">
        <v>34</v>
      </c>
      <c r="J3494">
        <v>39223</v>
      </c>
      <c r="K3494">
        <v>1958234</v>
      </c>
      <c r="L3494">
        <v>0.01</v>
      </c>
      <c r="M3494">
        <v>5.0000000000000001E-3</v>
      </c>
    </row>
    <row r="3495" spans="1:13" x14ac:dyDescent="0.2">
      <c r="A3495" t="s">
        <v>382</v>
      </c>
      <c r="B3495" t="s">
        <v>35</v>
      </c>
      <c r="C3495">
        <v>13</v>
      </c>
      <c r="D3495">
        <v>10.472</v>
      </c>
      <c r="E3495">
        <f t="shared" si="54"/>
        <v>10.47</v>
      </c>
      <c r="F3495">
        <v>1972</v>
      </c>
      <c r="G3495">
        <v>2019</v>
      </c>
      <c r="H3495">
        <v>2101</v>
      </c>
      <c r="I3495" t="s">
        <v>39</v>
      </c>
      <c r="J3495">
        <v>150069</v>
      </c>
      <c r="K3495">
        <v>7529084</v>
      </c>
      <c r="L3495">
        <v>0.06</v>
      </c>
      <c r="M3495">
        <v>0.02</v>
      </c>
    </row>
    <row r="3496" spans="1:13" x14ac:dyDescent="0.2">
      <c r="A3496" t="s">
        <v>382</v>
      </c>
      <c r="B3496" t="s">
        <v>36</v>
      </c>
      <c r="C3496">
        <v>14</v>
      </c>
      <c r="D3496">
        <v>10.794</v>
      </c>
      <c r="E3496">
        <f t="shared" si="54"/>
        <v>10.79</v>
      </c>
      <c r="F3496">
        <v>2101</v>
      </c>
      <c r="G3496">
        <v>2121</v>
      </c>
      <c r="H3496">
        <v>2169</v>
      </c>
      <c r="I3496" t="s">
        <v>130</v>
      </c>
      <c r="J3496">
        <v>98799</v>
      </c>
      <c r="K3496">
        <v>3941530</v>
      </c>
      <c r="L3496">
        <v>0.03</v>
      </c>
      <c r="M3496">
        <v>0.01</v>
      </c>
    </row>
    <row r="3497" spans="1:13" x14ac:dyDescent="0.2">
      <c r="A3497" t="s">
        <v>382</v>
      </c>
      <c r="B3497" t="s">
        <v>38</v>
      </c>
      <c r="C3497">
        <v>15</v>
      </c>
      <c r="D3497">
        <v>12.4</v>
      </c>
      <c r="E3497">
        <f t="shared" si="54"/>
        <v>12.4</v>
      </c>
      <c r="F3497">
        <v>2605</v>
      </c>
      <c r="G3497">
        <v>2629</v>
      </c>
      <c r="H3497">
        <v>2659</v>
      </c>
      <c r="I3497" t="s">
        <v>44</v>
      </c>
      <c r="J3497">
        <v>1159502</v>
      </c>
      <c r="K3497">
        <v>39660332</v>
      </c>
      <c r="L3497">
        <v>0.28999999999999998</v>
      </c>
      <c r="M3497">
        <v>0.10299999999999999</v>
      </c>
    </row>
    <row r="3498" spans="1:13" x14ac:dyDescent="0.2">
      <c r="A3498" t="s">
        <v>382</v>
      </c>
      <c r="B3498" t="s">
        <v>40</v>
      </c>
      <c r="C3498">
        <v>16</v>
      </c>
      <c r="D3498">
        <v>12.539</v>
      </c>
      <c r="E3498">
        <f t="shared" si="54"/>
        <v>12.54</v>
      </c>
      <c r="F3498">
        <v>2659</v>
      </c>
      <c r="G3498">
        <v>2673</v>
      </c>
      <c r="H3498">
        <v>2728</v>
      </c>
      <c r="I3498" t="s">
        <v>51</v>
      </c>
      <c r="J3498">
        <v>491187</v>
      </c>
      <c r="K3498">
        <v>18255364</v>
      </c>
      <c r="L3498">
        <v>0.14000000000000001</v>
      </c>
      <c r="M3498">
        <v>4.8000000000000001E-2</v>
      </c>
    </row>
    <row r="3499" spans="1:13" x14ac:dyDescent="0.2">
      <c r="A3499" t="s">
        <v>382</v>
      </c>
      <c r="B3499" t="s">
        <v>42</v>
      </c>
      <c r="C3499">
        <v>17</v>
      </c>
      <c r="D3499">
        <v>12.914</v>
      </c>
      <c r="E3499">
        <f t="shared" si="54"/>
        <v>12.91</v>
      </c>
      <c r="F3499">
        <v>2728</v>
      </c>
      <c r="G3499">
        <v>2792</v>
      </c>
      <c r="H3499">
        <v>2896</v>
      </c>
      <c r="I3499" t="s">
        <v>73</v>
      </c>
      <c r="J3499">
        <v>2713309</v>
      </c>
      <c r="K3499">
        <v>97851414</v>
      </c>
      <c r="L3499">
        <v>0.73</v>
      </c>
      <c r="M3499">
        <v>0.255</v>
      </c>
    </row>
    <row r="3500" spans="1:13" x14ac:dyDescent="0.2">
      <c r="A3500" t="s">
        <v>382</v>
      </c>
      <c r="B3500" t="s">
        <v>43</v>
      </c>
      <c r="C3500">
        <v>18</v>
      </c>
      <c r="D3500">
        <v>13.545999999999999</v>
      </c>
      <c r="E3500">
        <f t="shared" si="54"/>
        <v>13.55</v>
      </c>
      <c r="F3500">
        <v>2968</v>
      </c>
      <c r="G3500">
        <v>2991</v>
      </c>
      <c r="H3500">
        <v>3046</v>
      </c>
      <c r="I3500" t="s">
        <v>64</v>
      </c>
      <c r="J3500">
        <v>597179</v>
      </c>
      <c r="K3500">
        <v>26633817</v>
      </c>
      <c r="L3500">
        <v>0.2</v>
      </c>
      <c r="M3500">
        <v>6.9000000000000006E-2</v>
      </c>
    </row>
    <row r="3501" spans="1:13" x14ac:dyDescent="0.2">
      <c r="A3501" t="s">
        <v>382</v>
      </c>
      <c r="B3501" t="s">
        <v>45</v>
      </c>
      <c r="C3501">
        <v>19</v>
      </c>
      <c r="D3501">
        <v>13.762</v>
      </c>
      <c r="E3501">
        <f t="shared" si="54"/>
        <v>13.76</v>
      </c>
      <c r="F3501">
        <v>3046</v>
      </c>
      <c r="G3501">
        <v>3060</v>
      </c>
      <c r="H3501">
        <v>3094</v>
      </c>
      <c r="I3501" t="s">
        <v>73</v>
      </c>
      <c r="J3501">
        <v>42939</v>
      </c>
      <c r="K3501">
        <v>2064515</v>
      </c>
      <c r="L3501">
        <v>0.02</v>
      </c>
      <c r="M3501">
        <v>5.0000000000000001E-3</v>
      </c>
    </row>
    <row r="3502" spans="1:13" x14ac:dyDescent="0.2">
      <c r="A3502" t="s">
        <v>382</v>
      </c>
      <c r="B3502" t="s">
        <v>47</v>
      </c>
      <c r="C3502">
        <v>20</v>
      </c>
      <c r="D3502">
        <v>14.686999999999999</v>
      </c>
      <c r="E3502">
        <f t="shared" si="54"/>
        <v>14.69</v>
      </c>
      <c r="F3502">
        <v>3311</v>
      </c>
      <c r="G3502">
        <v>3352</v>
      </c>
      <c r="H3502">
        <v>3411</v>
      </c>
      <c r="I3502" t="s">
        <v>55</v>
      </c>
      <c r="J3502">
        <v>52508</v>
      </c>
      <c r="K3502">
        <v>3745896</v>
      </c>
      <c r="L3502">
        <v>0.03</v>
      </c>
      <c r="M3502">
        <v>0.01</v>
      </c>
    </row>
    <row r="3503" spans="1:13" x14ac:dyDescent="0.2">
      <c r="A3503" t="s">
        <v>382</v>
      </c>
      <c r="B3503" t="s">
        <v>49</v>
      </c>
      <c r="C3503">
        <v>21</v>
      </c>
      <c r="D3503">
        <v>15.026999999999999</v>
      </c>
      <c r="E3503">
        <f t="shared" si="54"/>
        <v>15.03</v>
      </c>
      <c r="F3503">
        <v>3416</v>
      </c>
      <c r="G3503">
        <v>3460</v>
      </c>
      <c r="H3503">
        <v>3470</v>
      </c>
      <c r="I3503" t="s">
        <v>67</v>
      </c>
      <c r="J3503">
        <v>177972</v>
      </c>
      <c r="K3503">
        <v>5059312</v>
      </c>
      <c r="L3503">
        <v>0.04</v>
      </c>
      <c r="M3503">
        <v>1.2999999999999999E-2</v>
      </c>
    </row>
    <row r="3504" spans="1:13" x14ac:dyDescent="0.2">
      <c r="A3504" t="s">
        <v>382</v>
      </c>
      <c r="B3504" t="s">
        <v>50</v>
      </c>
      <c r="C3504">
        <v>22</v>
      </c>
      <c r="D3504">
        <v>15.09</v>
      </c>
      <c r="E3504">
        <f t="shared" si="54"/>
        <v>15.09</v>
      </c>
      <c r="F3504">
        <v>3470</v>
      </c>
      <c r="G3504">
        <v>3480</v>
      </c>
      <c r="H3504">
        <v>3503</v>
      </c>
      <c r="I3504" t="s">
        <v>53</v>
      </c>
      <c r="J3504">
        <v>156781</v>
      </c>
      <c r="K3504">
        <v>5094711</v>
      </c>
      <c r="L3504">
        <v>0.04</v>
      </c>
      <c r="M3504">
        <v>1.2999999999999999E-2</v>
      </c>
    </row>
    <row r="3505" spans="1:13" x14ac:dyDescent="0.2">
      <c r="A3505" t="s">
        <v>382</v>
      </c>
      <c r="B3505" t="s">
        <v>52</v>
      </c>
      <c r="C3505">
        <v>23</v>
      </c>
      <c r="D3505">
        <v>15.205</v>
      </c>
      <c r="E3505">
        <f t="shared" si="54"/>
        <v>15.21</v>
      </c>
      <c r="F3505">
        <v>3503</v>
      </c>
      <c r="G3505">
        <v>3516</v>
      </c>
      <c r="H3505">
        <v>3561</v>
      </c>
      <c r="I3505" t="s">
        <v>60</v>
      </c>
      <c r="J3505">
        <v>128482</v>
      </c>
      <c r="K3505">
        <v>6052923</v>
      </c>
      <c r="L3505">
        <v>0.04</v>
      </c>
      <c r="M3505">
        <v>1.6E-2</v>
      </c>
    </row>
    <row r="3506" spans="1:13" x14ac:dyDescent="0.2">
      <c r="A3506" t="s">
        <v>382</v>
      </c>
      <c r="B3506" t="s">
        <v>54</v>
      </c>
      <c r="C3506">
        <v>24</v>
      </c>
      <c r="D3506">
        <v>15.561</v>
      </c>
      <c r="E3506">
        <f t="shared" si="54"/>
        <v>15.56</v>
      </c>
      <c r="F3506">
        <v>3605</v>
      </c>
      <c r="G3506">
        <v>3629</v>
      </c>
      <c r="H3506">
        <v>3678</v>
      </c>
      <c r="I3506" t="s">
        <v>60</v>
      </c>
      <c r="J3506">
        <v>231380</v>
      </c>
      <c r="K3506">
        <v>7672060</v>
      </c>
      <c r="L3506">
        <v>0.06</v>
      </c>
      <c r="M3506">
        <v>0.02</v>
      </c>
    </row>
    <row r="3507" spans="1:13" x14ac:dyDescent="0.2">
      <c r="A3507" t="s">
        <v>382</v>
      </c>
      <c r="B3507" t="s">
        <v>56</v>
      </c>
      <c r="C3507">
        <v>25</v>
      </c>
      <c r="D3507">
        <v>15.766999999999999</v>
      </c>
      <c r="E3507">
        <f t="shared" si="54"/>
        <v>15.77</v>
      </c>
      <c r="F3507">
        <v>3678</v>
      </c>
      <c r="G3507">
        <v>3694</v>
      </c>
      <c r="H3507">
        <v>3726</v>
      </c>
      <c r="I3507" t="s">
        <v>51</v>
      </c>
      <c r="J3507">
        <v>53564</v>
      </c>
      <c r="K3507">
        <v>1850008</v>
      </c>
      <c r="L3507">
        <v>0.01</v>
      </c>
      <c r="M3507">
        <v>5.0000000000000001E-3</v>
      </c>
    </row>
    <row r="3508" spans="1:13" x14ac:dyDescent="0.2">
      <c r="A3508" t="s">
        <v>382</v>
      </c>
      <c r="B3508" t="s">
        <v>57</v>
      </c>
      <c r="C3508">
        <v>26</v>
      </c>
      <c r="D3508">
        <v>16.338000000000001</v>
      </c>
      <c r="E3508">
        <f t="shared" si="54"/>
        <v>16.34</v>
      </c>
      <c r="F3508">
        <v>3834</v>
      </c>
      <c r="G3508">
        <v>3875</v>
      </c>
      <c r="H3508">
        <v>3893</v>
      </c>
      <c r="I3508" t="s">
        <v>129</v>
      </c>
      <c r="J3508">
        <v>105723</v>
      </c>
      <c r="K3508">
        <v>3183553</v>
      </c>
      <c r="L3508">
        <v>0.02</v>
      </c>
      <c r="M3508">
        <v>8.0000000000000002E-3</v>
      </c>
    </row>
    <row r="3509" spans="1:13" x14ac:dyDescent="0.2">
      <c r="A3509" t="s">
        <v>382</v>
      </c>
      <c r="B3509" t="s">
        <v>59</v>
      </c>
      <c r="C3509">
        <v>27</v>
      </c>
      <c r="D3509">
        <v>16.448</v>
      </c>
      <c r="E3509">
        <f t="shared" si="54"/>
        <v>16.45</v>
      </c>
      <c r="F3509">
        <v>3893</v>
      </c>
      <c r="G3509">
        <v>3909</v>
      </c>
      <c r="H3509">
        <v>3949</v>
      </c>
      <c r="I3509" t="s">
        <v>51</v>
      </c>
      <c r="J3509">
        <v>198740</v>
      </c>
      <c r="K3509">
        <v>5881386</v>
      </c>
      <c r="L3509">
        <v>0.04</v>
      </c>
      <c r="M3509">
        <v>1.4999999999999999E-2</v>
      </c>
    </row>
    <row r="3510" spans="1:13" x14ac:dyDescent="0.2">
      <c r="A3510" t="s">
        <v>382</v>
      </c>
      <c r="B3510" t="s">
        <v>61</v>
      </c>
      <c r="C3510">
        <v>28</v>
      </c>
      <c r="D3510">
        <v>17.446000000000002</v>
      </c>
      <c r="E3510">
        <f t="shared" si="54"/>
        <v>17.45</v>
      </c>
      <c r="F3510">
        <v>4195</v>
      </c>
      <c r="G3510">
        <v>4225</v>
      </c>
      <c r="H3510">
        <v>4256</v>
      </c>
      <c r="I3510" t="s">
        <v>29</v>
      </c>
      <c r="J3510">
        <v>29287</v>
      </c>
      <c r="K3510">
        <v>1263573</v>
      </c>
      <c r="L3510">
        <v>0.01</v>
      </c>
      <c r="M3510">
        <v>3.0000000000000001E-3</v>
      </c>
    </row>
    <row r="3511" spans="1:13" x14ac:dyDescent="0.2">
      <c r="A3511" t="s">
        <v>382</v>
      </c>
      <c r="B3511" t="s">
        <v>62</v>
      </c>
      <c r="C3511">
        <v>29</v>
      </c>
      <c r="D3511">
        <v>18.402000000000001</v>
      </c>
      <c r="E3511">
        <f t="shared" si="54"/>
        <v>18.399999999999999</v>
      </c>
      <c r="F3511">
        <v>4492</v>
      </c>
      <c r="G3511">
        <v>4527</v>
      </c>
      <c r="H3511">
        <v>4546</v>
      </c>
      <c r="I3511" t="s">
        <v>129</v>
      </c>
      <c r="J3511">
        <v>42751</v>
      </c>
      <c r="K3511">
        <v>971115</v>
      </c>
      <c r="L3511">
        <v>0.01</v>
      </c>
      <c r="M3511">
        <v>3.0000000000000001E-3</v>
      </c>
    </row>
    <row r="3512" spans="1:13" x14ac:dyDescent="0.2">
      <c r="A3512" t="s">
        <v>382</v>
      </c>
      <c r="B3512" t="s">
        <v>63</v>
      </c>
      <c r="C3512">
        <v>30</v>
      </c>
      <c r="D3512">
        <v>18.52</v>
      </c>
      <c r="E3512">
        <f t="shared" si="54"/>
        <v>18.52</v>
      </c>
      <c r="F3512">
        <v>4546</v>
      </c>
      <c r="G3512">
        <v>4564</v>
      </c>
      <c r="H3512">
        <v>4632</v>
      </c>
      <c r="I3512" t="s">
        <v>192</v>
      </c>
      <c r="J3512">
        <v>922054</v>
      </c>
      <c r="K3512">
        <v>24005480</v>
      </c>
      <c r="L3512">
        <v>0.18</v>
      </c>
      <c r="M3512">
        <v>6.3E-2</v>
      </c>
    </row>
    <row r="3513" spans="1:13" x14ac:dyDescent="0.2">
      <c r="A3513" t="s">
        <v>382</v>
      </c>
      <c r="B3513" t="s">
        <v>65</v>
      </c>
      <c r="C3513">
        <v>31</v>
      </c>
      <c r="D3513">
        <v>19.02</v>
      </c>
      <c r="E3513">
        <f t="shared" si="54"/>
        <v>19.02</v>
      </c>
      <c r="F3513">
        <v>4705</v>
      </c>
      <c r="G3513">
        <v>4722</v>
      </c>
      <c r="H3513">
        <v>4734</v>
      </c>
      <c r="I3513" t="s">
        <v>64</v>
      </c>
      <c r="J3513">
        <v>31116</v>
      </c>
      <c r="K3513">
        <v>726570</v>
      </c>
      <c r="L3513">
        <v>0.01</v>
      </c>
      <c r="M3513">
        <v>2E-3</v>
      </c>
    </row>
    <row r="3514" spans="1:13" x14ac:dyDescent="0.2">
      <c r="A3514" t="s">
        <v>382</v>
      </c>
      <c r="B3514" t="s">
        <v>66</v>
      </c>
      <c r="C3514">
        <v>32</v>
      </c>
      <c r="D3514">
        <v>19.102</v>
      </c>
      <c r="E3514">
        <f t="shared" si="54"/>
        <v>19.100000000000001</v>
      </c>
      <c r="F3514">
        <v>4734</v>
      </c>
      <c r="G3514">
        <v>4748</v>
      </c>
      <c r="H3514">
        <v>4761</v>
      </c>
      <c r="I3514" t="s">
        <v>39</v>
      </c>
      <c r="J3514">
        <v>49067</v>
      </c>
      <c r="K3514">
        <v>1085880</v>
      </c>
      <c r="L3514">
        <v>0.01</v>
      </c>
      <c r="M3514">
        <v>3.0000000000000001E-3</v>
      </c>
    </row>
    <row r="3515" spans="1:13" x14ac:dyDescent="0.2">
      <c r="A3515" t="s">
        <v>382</v>
      </c>
      <c r="B3515" t="s">
        <v>68</v>
      </c>
      <c r="C3515">
        <v>33</v>
      </c>
      <c r="D3515">
        <v>19.308</v>
      </c>
      <c r="E3515">
        <f t="shared" si="54"/>
        <v>19.309999999999999</v>
      </c>
      <c r="F3515">
        <v>4790</v>
      </c>
      <c r="G3515">
        <v>4814</v>
      </c>
      <c r="H3515">
        <v>4843</v>
      </c>
      <c r="I3515" t="s">
        <v>15</v>
      </c>
      <c r="J3515">
        <v>55118</v>
      </c>
      <c r="K3515">
        <v>1595897</v>
      </c>
      <c r="L3515">
        <v>0.01</v>
      </c>
      <c r="M3515">
        <v>4.0000000000000001E-3</v>
      </c>
    </row>
    <row r="3516" spans="1:13" x14ac:dyDescent="0.2">
      <c r="A3516" t="s">
        <v>382</v>
      </c>
      <c r="B3516" t="s">
        <v>69</v>
      </c>
      <c r="C3516">
        <v>34</v>
      </c>
      <c r="D3516">
        <v>19.564</v>
      </c>
      <c r="E3516">
        <f t="shared" si="54"/>
        <v>19.559999999999999</v>
      </c>
      <c r="F3516">
        <v>4852</v>
      </c>
      <c r="G3516">
        <v>4895</v>
      </c>
      <c r="H3516">
        <v>4955</v>
      </c>
      <c r="I3516" t="s">
        <v>29</v>
      </c>
      <c r="J3516">
        <v>370266</v>
      </c>
      <c r="K3516">
        <v>10372079</v>
      </c>
      <c r="L3516">
        <v>0.08</v>
      </c>
      <c r="M3516">
        <v>2.7E-2</v>
      </c>
    </row>
    <row r="3517" spans="1:13" x14ac:dyDescent="0.2">
      <c r="A3517" t="s">
        <v>382</v>
      </c>
      <c r="B3517" t="s">
        <v>70</v>
      </c>
      <c r="C3517">
        <v>35</v>
      </c>
      <c r="D3517">
        <v>20.062000000000001</v>
      </c>
      <c r="E3517">
        <f t="shared" si="54"/>
        <v>20.059999999999999</v>
      </c>
      <c r="F3517">
        <v>4979</v>
      </c>
      <c r="G3517">
        <v>5052</v>
      </c>
      <c r="H3517">
        <v>5069</v>
      </c>
      <c r="I3517" t="s">
        <v>58</v>
      </c>
      <c r="J3517">
        <v>52258</v>
      </c>
      <c r="K3517">
        <v>2132273</v>
      </c>
      <c r="L3517">
        <v>0.02</v>
      </c>
      <c r="M3517">
        <v>6.0000000000000001E-3</v>
      </c>
    </row>
    <row r="3518" spans="1:13" x14ac:dyDescent="0.2">
      <c r="A3518" t="s">
        <v>382</v>
      </c>
      <c r="B3518" t="s">
        <v>71</v>
      </c>
      <c r="C3518">
        <v>36</v>
      </c>
      <c r="D3518">
        <v>20.215</v>
      </c>
      <c r="E3518">
        <f t="shared" si="54"/>
        <v>20.22</v>
      </c>
      <c r="F3518">
        <v>5069</v>
      </c>
      <c r="G3518">
        <v>5101</v>
      </c>
      <c r="H3518">
        <v>5144</v>
      </c>
      <c r="I3518" t="s">
        <v>48</v>
      </c>
      <c r="J3518">
        <v>168920</v>
      </c>
      <c r="K3518">
        <v>5514129</v>
      </c>
      <c r="L3518">
        <v>0.04</v>
      </c>
      <c r="M3518">
        <v>1.4E-2</v>
      </c>
    </row>
    <row r="3519" spans="1:13" x14ac:dyDescent="0.2">
      <c r="A3519" t="s">
        <v>382</v>
      </c>
      <c r="B3519" t="s">
        <v>72</v>
      </c>
      <c r="C3519">
        <v>37</v>
      </c>
      <c r="D3519">
        <v>21.088999999999999</v>
      </c>
      <c r="E3519">
        <f t="shared" si="54"/>
        <v>21.09</v>
      </c>
      <c r="F3519">
        <v>5350</v>
      </c>
      <c r="G3519">
        <v>5377</v>
      </c>
      <c r="H3519">
        <v>5413</v>
      </c>
      <c r="I3519" t="s">
        <v>48</v>
      </c>
      <c r="J3519">
        <v>1776154</v>
      </c>
      <c r="K3519">
        <v>50179766</v>
      </c>
      <c r="L3519">
        <v>0.37</v>
      </c>
      <c r="M3519">
        <v>0.13100000000000001</v>
      </c>
    </row>
    <row r="3520" spans="1:13" x14ac:dyDescent="0.2">
      <c r="A3520" t="s">
        <v>382</v>
      </c>
      <c r="B3520" t="s">
        <v>74</v>
      </c>
      <c r="C3520">
        <v>38</v>
      </c>
      <c r="D3520">
        <v>21.324000000000002</v>
      </c>
      <c r="E3520">
        <f t="shared" si="54"/>
        <v>21.32</v>
      </c>
      <c r="F3520">
        <v>5413</v>
      </c>
      <c r="G3520">
        <v>5451</v>
      </c>
      <c r="H3520">
        <v>5498</v>
      </c>
      <c r="I3520" t="s">
        <v>44</v>
      </c>
      <c r="J3520">
        <v>389876</v>
      </c>
      <c r="K3520">
        <v>16768221</v>
      </c>
      <c r="L3520">
        <v>0.12</v>
      </c>
      <c r="M3520">
        <v>4.3999999999999997E-2</v>
      </c>
    </row>
    <row r="3521" spans="1:13" x14ac:dyDescent="0.2">
      <c r="A3521" t="s">
        <v>382</v>
      </c>
      <c r="B3521" t="s">
        <v>75</v>
      </c>
      <c r="C3521">
        <v>39</v>
      </c>
      <c r="D3521">
        <v>21.521999999999998</v>
      </c>
      <c r="E3521">
        <f t="shared" si="54"/>
        <v>21.52</v>
      </c>
      <c r="F3521">
        <v>5498</v>
      </c>
      <c r="G3521">
        <v>5514</v>
      </c>
      <c r="H3521">
        <v>5548</v>
      </c>
      <c r="I3521" t="s">
        <v>44</v>
      </c>
      <c r="J3521">
        <v>98184</v>
      </c>
      <c r="K3521">
        <v>2960059</v>
      </c>
      <c r="L3521">
        <v>0.02</v>
      </c>
      <c r="M3521">
        <v>8.0000000000000002E-3</v>
      </c>
    </row>
    <row r="3522" spans="1:13" x14ac:dyDescent="0.2">
      <c r="A3522" t="s">
        <v>382</v>
      </c>
      <c r="B3522" t="s">
        <v>76</v>
      </c>
      <c r="C3522">
        <v>40</v>
      </c>
      <c r="D3522">
        <v>21.710999999999999</v>
      </c>
      <c r="E3522">
        <f t="shared" si="54"/>
        <v>21.71</v>
      </c>
      <c r="F3522">
        <v>5548</v>
      </c>
      <c r="G3522">
        <v>5574</v>
      </c>
      <c r="H3522">
        <v>5587</v>
      </c>
      <c r="I3522" t="s">
        <v>83</v>
      </c>
      <c r="J3522">
        <v>47877</v>
      </c>
      <c r="K3522">
        <v>1213477</v>
      </c>
      <c r="L3522">
        <v>0.01</v>
      </c>
      <c r="M3522">
        <v>3.0000000000000001E-3</v>
      </c>
    </row>
    <row r="3523" spans="1:13" x14ac:dyDescent="0.2">
      <c r="A3523" t="s">
        <v>382</v>
      </c>
      <c r="B3523" t="s">
        <v>78</v>
      </c>
      <c r="C3523">
        <v>41</v>
      </c>
      <c r="D3523">
        <v>21.933</v>
      </c>
      <c r="E3523">
        <f t="shared" ref="E3523:E3586" si="55">ROUND(D3523,2)</f>
        <v>21.93</v>
      </c>
      <c r="F3523">
        <v>5614</v>
      </c>
      <c r="G3523">
        <v>5644</v>
      </c>
      <c r="H3523">
        <v>5662</v>
      </c>
      <c r="I3523" t="s">
        <v>19</v>
      </c>
      <c r="J3523">
        <v>119667</v>
      </c>
      <c r="K3523">
        <v>3468326</v>
      </c>
      <c r="L3523">
        <v>0.03</v>
      </c>
      <c r="M3523">
        <v>8.9999999999999993E-3</v>
      </c>
    </row>
    <row r="3524" spans="1:13" x14ac:dyDescent="0.2">
      <c r="A3524" t="s">
        <v>382</v>
      </c>
      <c r="B3524" t="s">
        <v>79</v>
      </c>
      <c r="C3524">
        <v>42</v>
      </c>
      <c r="D3524">
        <v>22.116</v>
      </c>
      <c r="E3524">
        <f t="shared" si="55"/>
        <v>22.12</v>
      </c>
      <c r="F3524">
        <v>5679</v>
      </c>
      <c r="G3524">
        <v>5702</v>
      </c>
      <c r="H3524">
        <v>5714</v>
      </c>
      <c r="I3524" t="s">
        <v>44</v>
      </c>
      <c r="J3524">
        <v>75085</v>
      </c>
      <c r="K3524">
        <v>2032569</v>
      </c>
      <c r="L3524">
        <v>0.02</v>
      </c>
      <c r="M3524">
        <v>5.0000000000000001E-3</v>
      </c>
    </row>
    <row r="3525" spans="1:13" x14ac:dyDescent="0.2">
      <c r="A3525" t="s">
        <v>382</v>
      </c>
      <c r="B3525" t="s">
        <v>80</v>
      </c>
      <c r="C3525">
        <v>43</v>
      </c>
      <c r="D3525">
        <v>22.187999999999999</v>
      </c>
      <c r="E3525">
        <f t="shared" si="55"/>
        <v>22.19</v>
      </c>
      <c r="F3525">
        <v>5714</v>
      </c>
      <c r="G3525">
        <v>5725</v>
      </c>
      <c r="H3525">
        <v>5762</v>
      </c>
      <c r="I3525" t="s">
        <v>44</v>
      </c>
      <c r="J3525">
        <v>70489</v>
      </c>
      <c r="K3525">
        <v>3450942</v>
      </c>
      <c r="L3525">
        <v>0.03</v>
      </c>
      <c r="M3525">
        <v>8.9999999999999993E-3</v>
      </c>
    </row>
    <row r="3526" spans="1:13" x14ac:dyDescent="0.2">
      <c r="A3526" t="s">
        <v>382</v>
      </c>
      <c r="B3526" t="s">
        <v>81</v>
      </c>
      <c r="C3526">
        <v>44</v>
      </c>
      <c r="D3526">
        <v>22.369</v>
      </c>
      <c r="E3526">
        <f t="shared" si="55"/>
        <v>22.37</v>
      </c>
      <c r="F3526">
        <v>5762</v>
      </c>
      <c r="G3526">
        <v>5782</v>
      </c>
      <c r="H3526">
        <v>5813</v>
      </c>
      <c r="I3526" t="s">
        <v>44</v>
      </c>
      <c r="J3526">
        <v>321545</v>
      </c>
      <c r="K3526">
        <v>10836867</v>
      </c>
      <c r="L3526">
        <v>0.08</v>
      </c>
      <c r="M3526">
        <v>2.8000000000000001E-2</v>
      </c>
    </row>
    <row r="3527" spans="1:13" x14ac:dyDescent="0.2">
      <c r="A3527" t="s">
        <v>382</v>
      </c>
      <c r="B3527" t="s">
        <v>82</v>
      </c>
      <c r="C3527">
        <v>45</v>
      </c>
      <c r="D3527">
        <v>22.532</v>
      </c>
      <c r="E3527">
        <f t="shared" si="55"/>
        <v>22.53</v>
      </c>
      <c r="F3527">
        <v>5813</v>
      </c>
      <c r="G3527">
        <v>5833</v>
      </c>
      <c r="H3527">
        <v>5856</v>
      </c>
      <c r="I3527" t="s">
        <v>83</v>
      </c>
      <c r="J3527">
        <v>179045</v>
      </c>
      <c r="K3527">
        <v>4942493</v>
      </c>
      <c r="L3527">
        <v>0.04</v>
      </c>
      <c r="M3527">
        <v>1.2999999999999999E-2</v>
      </c>
    </row>
    <row r="3528" spans="1:13" x14ac:dyDescent="0.2">
      <c r="A3528" t="s">
        <v>382</v>
      </c>
      <c r="B3528" t="s">
        <v>84</v>
      </c>
      <c r="C3528">
        <v>46</v>
      </c>
      <c r="D3528">
        <v>22.765999999999998</v>
      </c>
      <c r="E3528">
        <f t="shared" si="55"/>
        <v>22.77</v>
      </c>
      <c r="F3528">
        <v>5856</v>
      </c>
      <c r="G3528">
        <v>5907</v>
      </c>
      <c r="H3528">
        <v>5928</v>
      </c>
      <c r="I3528" t="s">
        <v>83</v>
      </c>
      <c r="J3528">
        <v>263853</v>
      </c>
      <c r="K3528">
        <v>9256717</v>
      </c>
      <c r="L3528">
        <v>7.0000000000000007E-2</v>
      </c>
      <c r="M3528">
        <v>2.4E-2</v>
      </c>
    </row>
    <row r="3529" spans="1:13" x14ac:dyDescent="0.2">
      <c r="A3529" t="s">
        <v>382</v>
      </c>
      <c r="B3529" t="s">
        <v>85</v>
      </c>
      <c r="C3529">
        <v>47</v>
      </c>
      <c r="D3529">
        <v>22.873000000000001</v>
      </c>
      <c r="E3529">
        <f t="shared" si="55"/>
        <v>22.87</v>
      </c>
      <c r="F3529">
        <v>5928</v>
      </c>
      <c r="G3529">
        <v>5941</v>
      </c>
      <c r="H3529">
        <v>5953</v>
      </c>
      <c r="I3529" t="s">
        <v>44</v>
      </c>
      <c r="J3529">
        <v>77403</v>
      </c>
      <c r="K3529">
        <v>2387283</v>
      </c>
      <c r="L3529">
        <v>0.02</v>
      </c>
      <c r="M3529">
        <v>6.0000000000000001E-3</v>
      </c>
    </row>
    <row r="3530" spans="1:13" x14ac:dyDescent="0.2">
      <c r="A3530" t="s">
        <v>382</v>
      </c>
      <c r="B3530" t="s">
        <v>86</v>
      </c>
      <c r="C3530">
        <v>48</v>
      </c>
      <c r="D3530">
        <v>22.998000000000001</v>
      </c>
      <c r="E3530">
        <f t="shared" si="55"/>
        <v>23</v>
      </c>
      <c r="F3530">
        <v>5953</v>
      </c>
      <c r="G3530">
        <v>5981</v>
      </c>
      <c r="H3530">
        <v>5993</v>
      </c>
      <c r="I3530" t="s">
        <v>44</v>
      </c>
      <c r="J3530">
        <v>197117</v>
      </c>
      <c r="K3530">
        <v>7049429</v>
      </c>
      <c r="L3530">
        <v>0.05</v>
      </c>
      <c r="M3530">
        <v>1.7999999999999999E-2</v>
      </c>
    </row>
    <row r="3531" spans="1:13" x14ac:dyDescent="0.2">
      <c r="A3531" t="s">
        <v>382</v>
      </c>
      <c r="B3531" t="s">
        <v>88</v>
      </c>
      <c r="C3531">
        <v>49</v>
      </c>
      <c r="D3531">
        <v>23.055</v>
      </c>
      <c r="E3531">
        <f t="shared" si="55"/>
        <v>23.06</v>
      </c>
      <c r="F3531">
        <v>5993</v>
      </c>
      <c r="G3531">
        <v>5999</v>
      </c>
      <c r="H3531">
        <v>6015</v>
      </c>
      <c r="I3531" t="s">
        <v>44</v>
      </c>
      <c r="J3531">
        <v>88921</v>
      </c>
      <c r="K3531">
        <v>2337566</v>
      </c>
      <c r="L3531">
        <v>0.02</v>
      </c>
      <c r="M3531">
        <v>6.0000000000000001E-3</v>
      </c>
    </row>
    <row r="3532" spans="1:13" x14ac:dyDescent="0.2">
      <c r="A3532" t="s">
        <v>382</v>
      </c>
      <c r="B3532" t="s">
        <v>89</v>
      </c>
      <c r="C3532">
        <v>50</v>
      </c>
      <c r="D3532">
        <v>23.22</v>
      </c>
      <c r="E3532">
        <f t="shared" si="55"/>
        <v>23.22</v>
      </c>
      <c r="F3532">
        <v>6015</v>
      </c>
      <c r="G3532">
        <v>6051</v>
      </c>
      <c r="H3532">
        <v>6071</v>
      </c>
      <c r="I3532" t="s">
        <v>44</v>
      </c>
      <c r="J3532">
        <v>113179</v>
      </c>
      <c r="K3532">
        <v>4673257</v>
      </c>
      <c r="L3532">
        <v>0.03</v>
      </c>
      <c r="M3532">
        <v>1.2E-2</v>
      </c>
    </row>
    <row r="3533" spans="1:13" x14ac:dyDescent="0.2">
      <c r="A3533" t="s">
        <v>382</v>
      </c>
      <c r="B3533" t="s">
        <v>90</v>
      </c>
      <c r="C3533">
        <v>51</v>
      </c>
      <c r="D3533">
        <v>23.344000000000001</v>
      </c>
      <c r="E3533">
        <f t="shared" si="55"/>
        <v>23.34</v>
      </c>
      <c r="F3533">
        <v>6071</v>
      </c>
      <c r="G3533">
        <v>6090</v>
      </c>
      <c r="H3533">
        <v>6111</v>
      </c>
      <c r="I3533" t="s">
        <v>44</v>
      </c>
      <c r="J3533">
        <v>240507</v>
      </c>
      <c r="K3533">
        <v>6726101</v>
      </c>
      <c r="L3533">
        <v>0.05</v>
      </c>
      <c r="M3533">
        <v>1.7999999999999999E-2</v>
      </c>
    </row>
    <row r="3534" spans="1:13" x14ac:dyDescent="0.2">
      <c r="A3534" t="s">
        <v>382</v>
      </c>
      <c r="B3534" t="s">
        <v>92</v>
      </c>
      <c r="C3534">
        <v>52</v>
      </c>
      <c r="D3534">
        <v>23.545000000000002</v>
      </c>
      <c r="E3534">
        <f t="shared" si="55"/>
        <v>23.55</v>
      </c>
      <c r="F3534">
        <v>6137</v>
      </c>
      <c r="G3534">
        <v>6154</v>
      </c>
      <c r="H3534">
        <v>6178</v>
      </c>
      <c r="I3534" t="s">
        <v>44</v>
      </c>
      <c r="J3534">
        <v>343276</v>
      </c>
      <c r="K3534">
        <v>9500031</v>
      </c>
      <c r="L3534">
        <v>7.0000000000000007E-2</v>
      </c>
      <c r="M3534">
        <v>2.5000000000000001E-2</v>
      </c>
    </row>
    <row r="3535" spans="1:13" x14ac:dyDescent="0.2">
      <c r="A3535" t="s">
        <v>382</v>
      </c>
      <c r="B3535" t="s">
        <v>94</v>
      </c>
      <c r="C3535">
        <v>53</v>
      </c>
      <c r="D3535">
        <v>23.675999999999998</v>
      </c>
      <c r="E3535">
        <f t="shared" si="55"/>
        <v>23.68</v>
      </c>
      <c r="F3535">
        <v>6178</v>
      </c>
      <c r="G3535">
        <v>6195</v>
      </c>
      <c r="H3535">
        <v>6208</v>
      </c>
      <c r="I3535" t="s">
        <v>44</v>
      </c>
      <c r="J3535">
        <v>291551</v>
      </c>
      <c r="K3535">
        <v>7365919</v>
      </c>
      <c r="L3535">
        <v>0.05</v>
      </c>
      <c r="M3535">
        <v>1.9E-2</v>
      </c>
    </row>
    <row r="3536" spans="1:13" x14ac:dyDescent="0.2">
      <c r="A3536" t="s">
        <v>382</v>
      </c>
      <c r="B3536" t="s">
        <v>95</v>
      </c>
      <c r="C3536">
        <v>54</v>
      </c>
      <c r="D3536">
        <v>23.759</v>
      </c>
      <c r="E3536">
        <f t="shared" si="55"/>
        <v>23.76</v>
      </c>
      <c r="F3536">
        <v>6208</v>
      </c>
      <c r="G3536">
        <v>6221</v>
      </c>
      <c r="H3536">
        <v>6245</v>
      </c>
      <c r="I3536" t="s">
        <v>44</v>
      </c>
      <c r="J3536">
        <v>249476</v>
      </c>
      <c r="K3536">
        <v>6553294</v>
      </c>
      <c r="L3536">
        <v>0.05</v>
      </c>
      <c r="M3536">
        <v>1.7000000000000001E-2</v>
      </c>
    </row>
    <row r="3537" spans="1:13" x14ac:dyDescent="0.2">
      <c r="A3537" t="s">
        <v>382</v>
      </c>
      <c r="B3537" t="s">
        <v>96</v>
      </c>
      <c r="C3537">
        <v>55</v>
      </c>
      <c r="D3537">
        <v>23.902000000000001</v>
      </c>
      <c r="E3537">
        <f t="shared" si="55"/>
        <v>23.9</v>
      </c>
      <c r="F3537">
        <v>6245</v>
      </c>
      <c r="G3537">
        <v>6267</v>
      </c>
      <c r="H3537">
        <v>6287</v>
      </c>
      <c r="I3537" t="s">
        <v>44</v>
      </c>
      <c r="J3537">
        <v>632616</v>
      </c>
      <c r="K3537">
        <v>15601424</v>
      </c>
      <c r="L3537">
        <v>0.12</v>
      </c>
      <c r="M3537">
        <v>4.1000000000000002E-2</v>
      </c>
    </row>
    <row r="3538" spans="1:13" x14ac:dyDescent="0.2">
      <c r="A3538" t="s">
        <v>382</v>
      </c>
      <c r="B3538" t="s">
        <v>98</v>
      </c>
      <c r="C3538">
        <v>56</v>
      </c>
      <c r="D3538">
        <v>24.04</v>
      </c>
      <c r="E3538">
        <f t="shared" si="55"/>
        <v>24.04</v>
      </c>
      <c r="F3538">
        <v>6287</v>
      </c>
      <c r="G3538">
        <v>6310</v>
      </c>
      <c r="H3538">
        <v>6325</v>
      </c>
      <c r="I3538" t="s">
        <v>83</v>
      </c>
      <c r="J3538">
        <v>145578</v>
      </c>
      <c r="K3538">
        <v>3676821</v>
      </c>
      <c r="L3538">
        <v>0.03</v>
      </c>
      <c r="M3538">
        <v>0.01</v>
      </c>
    </row>
    <row r="3539" spans="1:13" x14ac:dyDescent="0.2">
      <c r="A3539" t="s">
        <v>382</v>
      </c>
      <c r="B3539" t="s">
        <v>99</v>
      </c>
      <c r="C3539">
        <v>57</v>
      </c>
      <c r="D3539">
        <v>24.704999999999998</v>
      </c>
      <c r="E3539">
        <f t="shared" si="55"/>
        <v>24.71</v>
      </c>
      <c r="F3539">
        <v>6457</v>
      </c>
      <c r="G3539">
        <v>6521</v>
      </c>
      <c r="H3539">
        <v>6533</v>
      </c>
      <c r="I3539" t="s">
        <v>19</v>
      </c>
      <c r="J3539">
        <v>39167</v>
      </c>
      <c r="K3539">
        <v>1210169</v>
      </c>
      <c r="L3539">
        <v>0.01</v>
      </c>
      <c r="M3539">
        <v>3.0000000000000001E-3</v>
      </c>
    </row>
    <row r="3540" spans="1:13" x14ac:dyDescent="0.2">
      <c r="A3540" t="s">
        <v>382</v>
      </c>
      <c r="B3540" t="s">
        <v>101</v>
      </c>
      <c r="C3540">
        <v>58</v>
      </c>
      <c r="D3540">
        <v>24.827999999999999</v>
      </c>
      <c r="E3540">
        <f t="shared" si="55"/>
        <v>24.83</v>
      </c>
      <c r="F3540">
        <v>6533</v>
      </c>
      <c r="G3540">
        <v>6559</v>
      </c>
      <c r="H3540">
        <v>6577</v>
      </c>
      <c r="I3540" t="s">
        <v>83</v>
      </c>
      <c r="J3540">
        <v>1115832</v>
      </c>
      <c r="K3540">
        <v>30860518</v>
      </c>
      <c r="L3540">
        <v>0.23</v>
      </c>
      <c r="M3540">
        <v>8.1000000000000003E-2</v>
      </c>
    </row>
    <row r="3541" spans="1:13" x14ac:dyDescent="0.2">
      <c r="A3541" t="s">
        <v>382</v>
      </c>
      <c r="B3541" t="s">
        <v>102</v>
      </c>
      <c r="C3541">
        <v>59</v>
      </c>
      <c r="D3541">
        <v>24.948</v>
      </c>
      <c r="E3541">
        <f t="shared" si="55"/>
        <v>24.95</v>
      </c>
      <c r="F3541">
        <v>6577</v>
      </c>
      <c r="G3541">
        <v>6597</v>
      </c>
      <c r="H3541">
        <v>6619</v>
      </c>
      <c r="I3541" t="s">
        <v>44</v>
      </c>
      <c r="J3541">
        <v>4194785</v>
      </c>
      <c r="K3541">
        <v>109596590</v>
      </c>
      <c r="L3541">
        <v>0.81</v>
      </c>
      <c r="M3541">
        <v>0.28599999999999998</v>
      </c>
    </row>
    <row r="3542" spans="1:13" x14ac:dyDescent="0.2">
      <c r="A3542" t="s">
        <v>382</v>
      </c>
      <c r="B3542" t="s">
        <v>103</v>
      </c>
      <c r="C3542">
        <v>60</v>
      </c>
      <c r="D3542">
        <v>25.033999999999999</v>
      </c>
      <c r="E3542">
        <f t="shared" si="55"/>
        <v>25.03</v>
      </c>
      <c r="F3542">
        <v>6619</v>
      </c>
      <c r="G3542">
        <v>6625</v>
      </c>
      <c r="H3542">
        <v>6638</v>
      </c>
      <c r="I3542" t="s">
        <v>44</v>
      </c>
      <c r="J3542">
        <v>61730</v>
      </c>
      <c r="K3542">
        <v>1853605</v>
      </c>
      <c r="L3542">
        <v>0.01</v>
      </c>
      <c r="M3542">
        <v>5.0000000000000001E-3</v>
      </c>
    </row>
    <row r="3543" spans="1:13" x14ac:dyDescent="0.2">
      <c r="A3543" t="s">
        <v>382</v>
      </c>
      <c r="B3543" t="s">
        <v>104</v>
      </c>
      <c r="C3543">
        <v>61</v>
      </c>
      <c r="D3543">
        <v>25.126999999999999</v>
      </c>
      <c r="E3543">
        <f t="shared" si="55"/>
        <v>25.13</v>
      </c>
      <c r="F3543">
        <v>6638</v>
      </c>
      <c r="G3543">
        <v>6654</v>
      </c>
      <c r="H3543">
        <v>6672</v>
      </c>
      <c r="I3543" t="s">
        <v>44</v>
      </c>
      <c r="J3543">
        <v>191598</v>
      </c>
      <c r="K3543">
        <v>6649387</v>
      </c>
      <c r="L3543">
        <v>0.05</v>
      </c>
      <c r="M3543">
        <v>1.7000000000000001E-2</v>
      </c>
    </row>
    <row r="3544" spans="1:13" x14ac:dyDescent="0.2">
      <c r="A3544" t="s">
        <v>382</v>
      </c>
      <c r="B3544" t="s">
        <v>105</v>
      </c>
      <c r="C3544">
        <v>62</v>
      </c>
      <c r="D3544">
        <v>25.221</v>
      </c>
      <c r="E3544">
        <f t="shared" si="55"/>
        <v>25.22</v>
      </c>
      <c r="F3544">
        <v>6672</v>
      </c>
      <c r="G3544">
        <v>6684</v>
      </c>
      <c r="H3544">
        <v>6698</v>
      </c>
      <c r="I3544" t="s">
        <v>44</v>
      </c>
      <c r="J3544">
        <v>75864</v>
      </c>
      <c r="K3544">
        <v>2877989</v>
      </c>
      <c r="L3544">
        <v>0.02</v>
      </c>
      <c r="M3544">
        <v>8.0000000000000002E-3</v>
      </c>
    </row>
    <row r="3545" spans="1:13" x14ac:dyDescent="0.2">
      <c r="A3545" t="s">
        <v>382</v>
      </c>
      <c r="B3545" t="s">
        <v>106</v>
      </c>
      <c r="C3545">
        <v>63</v>
      </c>
      <c r="D3545">
        <v>25.295000000000002</v>
      </c>
      <c r="E3545">
        <f t="shared" si="55"/>
        <v>25.3</v>
      </c>
      <c r="F3545">
        <v>6698</v>
      </c>
      <c r="G3545">
        <v>6707</v>
      </c>
      <c r="H3545">
        <v>6745</v>
      </c>
      <c r="I3545" t="s">
        <v>130</v>
      </c>
      <c r="J3545">
        <v>78651</v>
      </c>
      <c r="K3545">
        <v>2635355</v>
      </c>
      <c r="L3545">
        <v>0.02</v>
      </c>
      <c r="M3545">
        <v>7.0000000000000001E-3</v>
      </c>
    </row>
    <row r="3546" spans="1:13" x14ac:dyDescent="0.2">
      <c r="A3546" t="s">
        <v>382</v>
      </c>
      <c r="B3546" t="s">
        <v>108</v>
      </c>
      <c r="C3546">
        <v>64</v>
      </c>
      <c r="D3546">
        <v>25.506</v>
      </c>
      <c r="E3546">
        <f t="shared" si="55"/>
        <v>25.51</v>
      </c>
      <c r="F3546">
        <v>6746</v>
      </c>
      <c r="G3546">
        <v>6774</v>
      </c>
      <c r="H3546">
        <v>6796</v>
      </c>
      <c r="I3546" t="s">
        <v>19</v>
      </c>
      <c r="J3546">
        <v>129165</v>
      </c>
      <c r="K3546">
        <v>3758564</v>
      </c>
      <c r="L3546">
        <v>0.03</v>
      </c>
      <c r="M3546">
        <v>0.01</v>
      </c>
    </row>
    <row r="3547" spans="1:13" x14ac:dyDescent="0.2">
      <c r="A3547" t="s">
        <v>382</v>
      </c>
      <c r="B3547" t="s">
        <v>109</v>
      </c>
      <c r="C3547">
        <v>65</v>
      </c>
      <c r="D3547">
        <v>25.635000000000002</v>
      </c>
      <c r="E3547">
        <f t="shared" si="55"/>
        <v>25.64</v>
      </c>
      <c r="F3547">
        <v>6796</v>
      </c>
      <c r="G3547">
        <v>6815</v>
      </c>
      <c r="H3547">
        <v>6821</v>
      </c>
      <c r="I3547" t="s">
        <v>53</v>
      </c>
      <c r="J3547">
        <v>47525</v>
      </c>
      <c r="K3547">
        <v>1423333</v>
      </c>
      <c r="L3547">
        <v>0.01</v>
      </c>
      <c r="M3547">
        <v>4.0000000000000001E-3</v>
      </c>
    </row>
    <row r="3548" spans="1:13" x14ac:dyDescent="0.2">
      <c r="A3548" t="s">
        <v>382</v>
      </c>
      <c r="B3548" t="s">
        <v>111</v>
      </c>
      <c r="C3548">
        <v>66</v>
      </c>
      <c r="D3548">
        <v>25.677</v>
      </c>
      <c r="E3548">
        <f t="shared" si="55"/>
        <v>25.68</v>
      </c>
      <c r="F3548">
        <v>6821</v>
      </c>
      <c r="G3548">
        <v>6828</v>
      </c>
      <c r="H3548">
        <v>6841</v>
      </c>
      <c r="I3548" t="s">
        <v>53</v>
      </c>
      <c r="J3548">
        <v>56111</v>
      </c>
      <c r="K3548">
        <v>1448988</v>
      </c>
      <c r="L3548">
        <v>0.01</v>
      </c>
      <c r="M3548">
        <v>4.0000000000000001E-3</v>
      </c>
    </row>
    <row r="3549" spans="1:13" x14ac:dyDescent="0.2">
      <c r="A3549" t="s">
        <v>382</v>
      </c>
      <c r="B3549" t="s">
        <v>112</v>
      </c>
      <c r="C3549">
        <v>67</v>
      </c>
      <c r="D3549">
        <v>25.766999999999999</v>
      </c>
      <c r="E3549">
        <f t="shared" si="55"/>
        <v>25.77</v>
      </c>
      <c r="F3549">
        <v>6841</v>
      </c>
      <c r="G3549">
        <v>6856</v>
      </c>
      <c r="H3549">
        <v>6878</v>
      </c>
      <c r="I3549" t="s">
        <v>53</v>
      </c>
      <c r="J3549">
        <v>171308</v>
      </c>
      <c r="K3549">
        <v>4758433</v>
      </c>
      <c r="L3549">
        <v>0.04</v>
      </c>
      <c r="M3549">
        <v>1.2E-2</v>
      </c>
    </row>
    <row r="3550" spans="1:13" x14ac:dyDescent="0.2">
      <c r="A3550" t="s">
        <v>382</v>
      </c>
      <c r="B3550" t="s">
        <v>113</v>
      </c>
      <c r="C3550">
        <v>68</v>
      </c>
      <c r="D3550">
        <v>26.209</v>
      </c>
      <c r="E3550">
        <f t="shared" si="55"/>
        <v>26.21</v>
      </c>
      <c r="F3550">
        <v>6960</v>
      </c>
      <c r="G3550">
        <v>6996</v>
      </c>
      <c r="H3550">
        <v>7022</v>
      </c>
      <c r="I3550" t="s">
        <v>133</v>
      </c>
      <c r="J3550">
        <v>177039</v>
      </c>
      <c r="K3550">
        <v>5370499</v>
      </c>
      <c r="L3550">
        <v>0.04</v>
      </c>
      <c r="M3550">
        <v>1.4E-2</v>
      </c>
    </row>
    <row r="3551" spans="1:13" x14ac:dyDescent="0.2">
      <c r="A3551" t="s">
        <v>382</v>
      </c>
      <c r="B3551" t="s">
        <v>114</v>
      </c>
      <c r="C3551">
        <v>69</v>
      </c>
      <c r="D3551">
        <v>26.373999999999999</v>
      </c>
      <c r="E3551">
        <f t="shared" si="55"/>
        <v>26.37</v>
      </c>
      <c r="F3551">
        <v>7022</v>
      </c>
      <c r="G3551">
        <v>7048</v>
      </c>
      <c r="H3551">
        <v>7092</v>
      </c>
      <c r="I3551" t="s">
        <v>139</v>
      </c>
      <c r="J3551">
        <v>140007</v>
      </c>
      <c r="K3551">
        <v>4359073</v>
      </c>
      <c r="L3551">
        <v>0.03</v>
      </c>
      <c r="M3551">
        <v>1.0999999999999999E-2</v>
      </c>
    </row>
    <row r="3552" spans="1:13" x14ac:dyDescent="0.2">
      <c r="A3552" t="s">
        <v>382</v>
      </c>
      <c r="B3552" t="s">
        <v>115</v>
      </c>
      <c r="C3552">
        <v>70</v>
      </c>
      <c r="D3552">
        <v>26.643999999999998</v>
      </c>
      <c r="E3552">
        <f t="shared" si="55"/>
        <v>26.64</v>
      </c>
      <c r="F3552">
        <v>7092</v>
      </c>
      <c r="G3552">
        <v>7134</v>
      </c>
      <c r="H3552">
        <v>7186</v>
      </c>
      <c r="I3552" t="s">
        <v>139</v>
      </c>
      <c r="J3552">
        <v>227689</v>
      </c>
      <c r="K3552">
        <v>9536724</v>
      </c>
      <c r="L3552">
        <v>7.0000000000000007E-2</v>
      </c>
      <c r="M3552">
        <v>2.5000000000000001E-2</v>
      </c>
    </row>
    <row r="3553" spans="1:13" x14ac:dyDescent="0.2">
      <c r="A3553" t="s">
        <v>382</v>
      </c>
      <c r="B3553" t="s">
        <v>116</v>
      </c>
      <c r="C3553">
        <v>71</v>
      </c>
      <c r="D3553">
        <v>27.323</v>
      </c>
      <c r="E3553">
        <f t="shared" si="55"/>
        <v>27.32</v>
      </c>
      <c r="F3553">
        <v>7328</v>
      </c>
      <c r="G3553">
        <v>7348</v>
      </c>
      <c r="H3553">
        <v>7385</v>
      </c>
      <c r="I3553" t="s">
        <v>134</v>
      </c>
      <c r="J3553">
        <v>545128</v>
      </c>
      <c r="K3553">
        <v>14741518</v>
      </c>
      <c r="L3553">
        <v>0.11</v>
      </c>
      <c r="M3553">
        <v>3.7999999999999999E-2</v>
      </c>
    </row>
    <row r="3554" spans="1:13" x14ac:dyDescent="0.2">
      <c r="A3554" t="s">
        <v>382</v>
      </c>
      <c r="B3554" t="s">
        <v>117</v>
      </c>
      <c r="C3554">
        <v>72</v>
      </c>
      <c r="D3554">
        <v>27.908000000000001</v>
      </c>
      <c r="E3554">
        <f t="shared" si="55"/>
        <v>27.91</v>
      </c>
      <c r="F3554">
        <v>7506</v>
      </c>
      <c r="G3554">
        <v>7534</v>
      </c>
      <c r="H3554">
        <v>7560</v>
      </c>
      <c r="I3554" t="s">
        <v>100</v>
      </c>
      <c r="J3554">
        <v>41871</v>
      </c>
      <c r="K3554">
        <v>1155090</v>
      </c>
      <c r="L3554">
        <v>0.01</v>
      </c>
      <c r="M3554">
        <v>3.0000000000000001E-3</v>
      </c>
    </row>
    <row r="3555" spans="1:13" x14ac:dyDescent="0.2">
      <c r="A3555" t="s">
        <v>382</v>
      </c>
      <c r="B3555" t="s">
        <v>118</v>
      </c>
      <c r="C3555">
        <v>73</v>
      </c>
      <c r="D3555">
        <v>29.26</v>
      </c>
      <c r="E3555">
        <f t="shared" si="55"/>
        <v>29.26</v>
      </c>
      <c r="F3555">
        <v>7943</v>
      </c>
      <c r="G3555">
        <v>7961</v>
      </c>
      <c r="H3555">
        <v>7992</v>
      </c>
      <c r="I3555" t="s">
        <v>46</v>
      </c>
      <c r="J3555">
        <v>26052</v>
      </c>
      <c r="K3555">
        <v>1174845</v>
      </c>
      <c r="L3555">
        <v>0.01</v>
      </c>
      <c r="M3555">
        <v>3.0000000000000001E-3</v>
      </c>
    </row>
    <row r="3556" spans="1:13" x14ac:dyDescent="0.2">
      <c r="A3556" t="s">
        <v>382</v>
      </c>
      <c r="B3556" t="s">
        <v>119</v>
      </c>
      <c r="C3556">
        <v>74</v>
      </c>
      <c r="D3556">
        <v>30.029</v>
      </c>
      <c r="E3556">
        <f t="shared" si="55"/>
        <v>30.03</v>
      </c>
      <c r="F3556">
        <v>8176</v>
      </c>
      <c r="G3556">
        <v>8204</v>
      </c>
      <c r="H3556">
        <v>8218</v>
      </c>
      <c r="I3556" t="s">
        <v>19</v>
      </c>
      <c r="J3556">
        <v>34800</v>
      </c>
      <c r="K3556">
        <v>647743</v>
      </c>
      <c r="L3556">
        <v>0</v>
      </c>
      <c r="M3556">
        <v>2E-3</v>
      </c>
    </row>
    <row r="3557" spans="1:13" x14ac:dyDescent="0.2">
      <c r="A3557" t="s">
        <v>382</v>
      </c>
      <c r="B3557" t="s">
        <v>120</v>
      </c>
      <c r="C3557">
        <v>75</v>
      </c>
      <c r="D3557">
        <v>30.948</v>
      </c>
      <c r="E3557">
        <f t="shared" si="55"/>
        <v>30.95</v>
      </c>
      <c r="F3557">
        <v>8455</v>
      </c>
      <c r="G3557">
        <v>8495</v>
      </c>
      <c r="H3557">
        <v>8543</v>
      </c>
      <c r="I3557" t="s">
        <v>184</v>
      </c>
      <c r="J3557">
        <v>249526</v>
      </c>
      <c r="K3557">
        <v>7797861</v>
      </c>
      <c r="L3557">
        <v>0.06</v>
      </c>
      <c r="M3557">
        <v>0.02</v>
      </c>
    </row>
    <row r="3558" spans="1:13" x14ac:dyDescent="0.2">
      <c r="A3558" t="s">
        <v>382</v>
      </c>
      <c r="B3558" t="s">
        <v>121</v>
      </c>
      <c r="C3558">
        <v>76</v>
      </c>
      <c r="D3558">
        <v>31.251000000000001</v>
      </c>
      <c r="E3558">
        <f t="shared" si="55"/>
        <v>31.25</v>
      </c>
      <c r="F3558">
        <v>8576</v>
      </c>
      <c r="G3558">
        <v>8591</v>
      </c>
      <c r="H3558">
        <v>8618</v>
      </c>
      <c r="I3558" t="s">
        <v>184</v>
      </c>
      <c r="J3558">
        <v>36745</v>
      </c>
      <c r="K3558">
        <v>1245039</v>
      </c>
      <c r="L3558">
        <v>0.01</v>
      </c>
      <c r="M3558">
        <v>3.0000000000000001E-3</v>
      </c>
    </row>
    <row r="3559" spans="1:13" x14ac:dyDescent="0.2">
      <c r="A3559" t="s">
        <v>382</v>
      </c>
      <c r="B3559" t="s">
        <v>122</v>
      </c>
      <c r="C3559">
        <v>77</v>
      </c>
      <c r="D3559">
        <v>31.408000000000001</v>
      </c>
      <c r="E3559">
        <f t="shared" si="55"/>
        <v>31.41</v>
      </c>
      <c r="F3559">
        <v>8618</v>
      </c>
      <c r="G3559">
        <v>8641</v>
      </c>
      <c r="H3559">
        <v>8682</v>
      </c>
      <c r="I3559" t="s">
        <v>51</v>
      </c>
      <c r="J3559">
        <v>41485</v>
      </c>
      <c r="K3559">
        <v>1465303</v>
      </c>
      <c r="L3559">
        <v>0.01</v>
      </c>
      <c r="M3559">
        <v>4.0000000000000001E-3</v>
      </c>
    </row>
    <row r="3560" spans="1:13" x14ac:dyDescent="0.2">
      <c r="A3560" t="s">
        <v>382</v>
      </c>
      <c r="B3560" t="s">
        <v>123</v>
      </c>
      <c r="C3560">
        <v>78</v>
      </c>
      <c r="D3560">
        <v>31.742999999999999</v>
      </c>
      <c r="E3560">
        <f t="shared" si="55"/>
        <v>31.74</v>
      </c>
      <c r="F3560">
        <v>8682</v>
      </c>
      <c r="G3560">
        <v>8746</v>
      </c>
      <c r="H3560">
        <v>8785</v>
      </c>
      <c r="I3560" t="s">
        <v>162</v>
      </c>
      <c r="J3560">
        <v>80792</v>
      </c>
      <c r="K3560">
        <v>5074552</v>
      </c>
      <c r="L3560">
        <v>0.04</v>
      </c>
      <c r="M3560">
        <v>1.2999999999999999E-2</v>
      </c>
    </row>
    <row r="3561" spans="1:13" x14ac:dyDescent="0.2">
      <c r="A3561" t="s">
        <v>382</v>
      </c>
      <c r="B3561" t="s">
        <v>124</v>
      </c>
      <c r="C3561">
        <v>79</v>
      </c>
      <c r="D3561">
        <v>32.573999999999998</v>
      </c>
      <c r="E3561">
        <f t="shared" si="55"/>
        <v>32.57</v>
      </c>
      <c r="F3561">
        <v>8985</v>
      </c>
      <c r="G3561">
        <v>9009</v>
      </c>
      <c r="H3561">
        <v>9045</v>
      </c>
      <c r="I3561" t="s">
        <v>29</v>
      </c>
      <c r="J3561">
        <v>41842</v>
      </c>
      <c r="K3561">
        <v>1750816</v>
      </c>
      <c r="L3561">
        <v>0.01</v>
      </c>
      <c r="M3561">
        <v>5.0000000000000001E-3</v>
      </c>
    </row>
    <row r="3562" spans="1:13" x14ac:dyDescent="0.2">
      <c r="A3562" t="s">
        <v>382</v>
      </c>
      <c r="B3562" t="s">
        <v>125</v>
      </c>
      <c r="C3562">
        <v>80</v>
      </c>
      <c r="D3562">
        <v>33.235999999999997</v>
      </c>
      <c r="E3562">
        <f t="shared" si="55"/>
        <v>33.24</v>
      </c>
      <c r="F3562">
        <v>9130</v>
      </c>
      <c r="G3562">
        <v>9218</v>
      </c>
      <c r="H3562">
        <v>9308</v>
      </c>
      <c r="I3562" t="s">
        <v>29</v>
      </c>
      <c r="J3562">
        <v>183368</v>
      </c>
      <c r="K3562">
        <v>9921926</v>
      </c>
      <c r="L3562">
        <v>7.0000000000000007E-2</v>
      </c>
      <c r="M3562">
        <v>2.5999999999999999E-2</v>
      </c>
    </row>
    <row r="3563" spans="1:13" x14ac:dyDescent="0.2">
      <c r="A3563" t="s">
        <v>382</v>
      </c>
      <c r="B3563" t="s">
        <v>126</v>
      </c>
      <c r="C3563">
        <v>81</v>
      </c>
      <c r="D3563">
        <v>33.973999999999997</v>
      </c>
      <c r="E3563">
        <f t="shared" si="55"/>
        <v>33.97</v>
      </c>
      <c r="F3563">
        <v>9430</v>
      </c>
      <c r="G3563">
        <v>9452</v>
      </c>
      <c r="H3563">
        <v>9469</v>
      </c>
      <c r="I3563" t="s">
        <v>129</v>
      </c>
      <c r="J3563">
        <v>35360</v>
      </c>
      <c r="K3563">
        <v>1038231</v>
      </c>
      <c r="L3563">
        <v>0.01</v>
      </c>
      <c r="M3563">
        <v>3.0000000000000001E-3</v>
      </c>
    </row>
    <row r="3564" spans="1:13" x14ac:dyDescent="0.2">
      <c r="A3564" t="s">
        <v>382</v>
      </c>
      <c r="B3564" t="s">
        <v>127</v>
      </c>
      <c r="C3564">
        <v>82</v>
      </c>
      <c r="D3564">
        <v>34.408999999999999</v>
      </c>
      <c r="E3564">
        <f t="shared" si="55"/>
        <v>34.409999999999997</v>
      </c>
      <c r="F3564">
        <v>9502</v>
      </c>
      <c r="G3564">
        <v>9589</v>
      </c>
      <c r="H3564">
        <v>9622</v>
      </c>
      <c r="I3564" t="s">
        <v>162</v>
      </c>
      <c r="J3564">
        <v>169730</v>
      </c>
      <c r="K3564">
        <v>4307926</v>
      </c>
      <c r="L3564">
        <v>0.03</v>
      </c>
      <c r="M3564">
        <v>1.0999999999999999E-2</v>
      </c>
    </row>
    <row r="3565" spans="1:13" x14ac:dyDescent="0.2">
      <c r="A3565" t="s">
        <v>382</v>
      </c>
      <c r="B3565" t="s">
        <v>144</v>
      </c>
      <c r="C3565">
        <v>83</v>
      </c>
      <c r="D3565">
        <v>34.856000000000002</v>
      </c>
      <c r="E3565">
        <f t="shared" si="55"/>
        <v>34.86</v>
      </c>
      <c r="F3565">
        <v>9638</v>
      </c>
      <c r="G3565">
        <v>9731</v>
      </c>
      <c r="H3565">
        <v>9741</v>
      </c>
      <c r="I3565" t="s">
        <v>129</v>
      </c>
      <c r="J3565">
        <v>22924</v>
      </c>
      <c r="K3565">
        <v>357737</v>
      </c>
      <c r="L3565">
        <v>0</v>
      </c>
      <c r="M3565">
        <v>1E-3</v>
      </c>
    </row>
    <row r="3566" spans="1:13" x14ac:dyDescent="0.2">
      <c r="A3566" t="s">
        <v>382</v>
      </c>
      <c r="B3566" t="s">
        <v>145</v>
      </c>
      <c r="C3566">
        <v>84</v>
      </c>
      <c r="D3566">
        <v>34.936999999999998</v>
      </c>
      <c r="E3566">
        <f t="shared" si="55"/>
        <v>34.94</v>
      </c>
      <c r="F3566">
        <v>9741</v>
      </c>
      <c r="G3566">
        <v>9756</v>
      </c>
      <c r="H3566">
        <v>9776</v>
      </c>
      <c r="I3566" t="s">
        <v>168</v>
      </c>
      <c r="J3566">
        <v>88408</v>
      </c>
      <c r="K3566">
        <v>1885530</v>
      </c>
      <c r="L3566">
        <v>0.01</v>
      </c>
      <c r="M3566">
        <v>5.0000000000000001E-3</v>
      </c>
    </row>
    <row r="3567" spans="1:13" x14ac:dyDescent="0.2">
      <c r="A3567" t="s">
        <v>382</v>
      </c>
      <c r="B3567" t="s">
        <v>146</v>
      </c>
      <c r="C3567">
        <v>85</v>
      </c>
      <c r="D3567">
        <v>35.173000000000002</v>
      </c>
      <c r="E3567">
        <f t="shared" si="55"/>
        <v>35.17</v>
      </c>
      <c r="F3567">
        <v>9808</v>
      </c>
      <c r="G3567">
        <v>9831</v>
      </c>
      <c r="H3567">
        <v>9839</v>
      </c>
      <c r="I3567" t="s">
        <v>162</v>
      </c>
      <c r="J3567">
        <v>47218</v>
      </c>
      <c r="K3567">
        <v>1641928</v>
      </c>
      <c r="L3567">
        <v>0.01</v>
      </c>
      <c r="M3567">
        <v>4.0000000000000001E-3</v>
      </c>
    </row>
    <row r="3568" spans="1:13" x14ac:dyDescent="0.2">
      <c r="A3568" t="s">
        <v>382</v>
      </c>
      <c r="B3568" t="s">
        <v>147</v>
      </c>
      <c r="C3568">
        <v>86</v>
      </c>
      <c r="D3568">
        <v>35.235999999999997</v>
      </c>
      <c r="E3568">
        <f t="shared" si="55"/>
        <v>35.24</v>
      </c>
      <c r="F3568">
        <v>9839</v>
      </c>
      <c r="G3568">
        <v>9851</v>
      </c>
      <c r="H3568">
        <v>9856</v>
      </c>
      <c r="I3568" t="s">
        <v>51</v>
      </c>
      <c r="J3568">
        <v>45554</v>
      </c>
      <c r="K3568">
        <v>1207119</v>
      </c>
      <c r="L3568">
        <v>0.01</v>
      </c>
      <c r="M3568">
        <v>3.0000000000000001E-3</v>
      </c>
    </row>
    <row r="3569" spans="1:13" x14ac:dyDescent="0.2">
      <c r="A3569" t="s">
        <v>382</v>
      </c>
      <c r="B3569" t="s">
        <v>148</v>
      </c>
      <c r="C3569">
        <v>87</v>
      </c>
      <c r="D3569">
        <v>35.289000000000001</v>
      </c>
      <c r="E3569">
        <f t="shared" si="55"/>
        <v>35.29</v>
      </c>
      <c r="F3569">
        <v>9856</v>
      </c>
      <c r="G3569">
        <v>9868</v>
      </c>
      <c r="H3569">
        <v>9880</v>
      </c>
      <c r="I3569" t="s">
        <v>51</v>
      </c>
      <c r="J3569">
        <v>83732</v>
      </c>
      <c r="K3569">
        <v>2328126</v>
      </c>
      <c r="L3569">
        <v>0.02</v>
      </c>
      <c r="M3569">
        <v>6.0000000000000001E-3</v>
      </c>
    </row>
    <row r="3570" spans="1:13" x14ac:dyDescent="0.2">
      <c r="A3570" t="s">
        <v>382</v>
      </c>
      <c r="B3570" t="s">
        <v>149</v>
      </c>
      <c r="C3570">
        <v>88</v>
      </c>
      <c r="D3570">
        <v>35.395000000000003</v>
      </c>
      <c r="E3570">
        <f t="shared" si="55"/>
        <v>35.4</v>
      </c>
      <c r="F3570">
        <v>9880</v>
      </c>
      <c r="G3570">
        <v>9901</v>
      </c>
      <c r="H3570">
        <v>9922</v>
      </c>
      <c r="I3570" t="s">
        <v>51</v>
      </c>
      <c r="J3570">
        <v>29435</v>
      </c>
      <c r="K3570">
        <v>1774660</v>
      </c>
      <c r="L3570">
        <v>0.01</v>
      </c>
      <c r="M3570">
        <v>5.0000000000000001E-3</v>
      </c>
    </row>
    <row r="3571" spans="1:13" x14ac:dyDescent="0.2">
      <c r="A3571" t="s">
        <v>382</v>
      </c>
      <c r="B3571" t="s">
        <v>150</v>
      </c>
      <c r="C3571">
        <v>89</v>
      </c>
      <c r="D3571">
        <v>35.642000000000003</v>
      </c>
      <c r="E3571">
        <f t="shared" si="55"/>
        <v>35.64</v>
      </c>
      <c r="F3571">
        <v>9922</v>
      </c>
      <c r="G3571">
        <v>9979</v>
      </c>
      <c r="H3571">
        <v>10017</v>
      </c>
      <c r="I3571" t="s">
        <v>51</v>
      </c>
      <c r="J3571">
        <v>358187</v>
      </c>
      <c r="K3571">
        <v>16694157</v>
      </c>
      <c r="L3571">
        <v>0.12</v>
      </c>
      <c r="M3571">
        <v>4.3999999999999997E-2</v>
      </c>
    </row>
    <row r="3572" spans="1:13" x14ac:dyDescent="0.2">
      <c r="A3572" t="s">
        <v>382</v>
      </c>
      <c r="B3572" t="s">
        <v>151</v>
      </c>
      <c r="C3572">
        <v>90</v>
      </c>
      <c r="D3572">
        <v>35.793999999999997</v>
      </c>
      <c r="E3572">
        <f t="shared" si="55"/>
        <v>35.79</v>
      </c>
      <c r="F3572">
        <v>10017</v>
      </c>
      <c r="G3572">
        <v>10027</v>
      </c>
      <c r="H3572">
        <v>10035</v>
      </c>
      <c r="I3572" t="s">
        <v>51</v>
      </c>
      <c r="J3572">
        <v>119557</v>
      </c>
      <c r="K3572">
        <v>3840031</v>
      </c>
      <c r="L3572">
        <v>0.03</v>
      </c>
      <c r="M3572">
        <v>0.01</v>
      </c>
    </row>
    <row r="3573" spans="1:13" x14ac:dyDescent="0.2">
      <c r="A3573" t="s">
        <v>382</v>
      </c>
      <c r="B3573" t="s">
        <v>152</v>
      </c>
      <c r="C3573">
        <v>91</v>
      </c>
      <c r="D3573">
        <v>35.847999999999999</v>
      </c>
      <c r="E3573">
        <f t="shared" si="55"/>
        <v>35.85</v>
      </c>
      <c r="F3573">
        <v>10035</v>
      </c>
      <c r="G3573">
        <v>10044</v>
      </c>
      <c r="H3573">
        <v>10054</v>
      </c>
      <c r="I3573" t="s">
        <v>51</v>
      </c>
      <c r="J3573">
        <v>119974</v>
      </c>
      <c r="K3573">
        <v>3721856</v>
      </c>
      <c r="L3573">
        <v>0.03</v>
      </c>
      <c r="M3573">
        <v>0.01</v>
      </c>
    </row>
    <row r="3574" spans="1:13" x14ac:dyDescent="0.2">
      <c r="A3574" t="s">
        <v>382</v>
      </c>
      <c r="B3574" t="s">
        <v>153</v>
      </c>
      <c r="C3574">
        <v>92</v>
      </c>
      <c r="D3574">
        <v>35.904000000000003</v>
      </c>
      <c r="E3574">
        <f t="shared" si="55"/>
        <v>35.9</v>
      </c>
      <c r="F3574">
        <v>10054</v>
      </c>
      <c r="G3574">
        <v>10062</v>
      </c>
      <c r="H3574">
        <v>10075</v>
      </c>
      <c r="I3574" t="s">
        <v>51</v>
      </c>
      <c r="J3574">
        <v>147353</v>
      </c>
      <c r="K3574">
        <v>4568866</v>
      </c>
      <c r="L3574">
        <v>0.03</v>
      </c>
      <c r="M3574">
        <v>1.2E-2</v>
      </c>
    </row>
    <row r="3575" spans="1:13" x14ac:dyDescent="0.2">
      <c r="A3575" t="s">
        <v>382</v>
      </c>
      <c r="B3575" t="s">
        <v>154</v>
      </c>
      <c r="C3575">
        <v>93</v>
      </c>
      <c r="D3575">
        <v>36.030999999999999</v>
      </c>
      <c r="E3575">
        <f t="shared" si="55"/>
        <v>36.03</v>
      </c>
      <c r="F3575">
        <v>10075</v>
      </c>
      <c r="G3575">
        <v>10102</v>
      </c>
      <c r="H3575">
        <v>10108</v>
      </c>
      <c r="I3575" t="s">
        <v>51</v>
      </c>
      <c r="J3575">
        <v>145352</v>
      </c>
      <c r="K3575">
        <v>7138698</v>
      </c>
      <c r="L3575">
        <v>0.05</v>
      </c>
      <c r="M3575">
        <v>1.9E-2</v>
      </c>
    </row>
    <row r="3576" spans="1:13" x14ac:dyDescent="0.2">
      <c r="A3576" t="s">
        <v>382</v>
      </c>
      <c r="B3576" t="s">
        <v>155</v>
      </c>
      <c r="C3576">
        <v>94</v>
      </c>
      <c r="D3576">
        <v>36.107999999999997</v>
      </c>
      <c r="E3576">
        <f t="shared" si="55"/>
        <v>36.11</v>
      </c>
      <c r="F3576">
        <v>10108</v>
      </c>
      <c r="G3576">
        <v>10127</v>
      </c>
      <c r="H3576">
        <v>10135</v>
      </c>
      <c r="I3576" t="s">
        <v>51</v>
      </c>
      <c r="J3576">
        <v>204241</v>
      </c>
      <c r="K3576">
        <v>7550410</v>
      </c>
      <c r="L3576">
        <v>0.06</v>
      </c>
      <c r="M3576">
        <v>0.02</v>
      </c>
    </row>
    <row r="3577" spans="1:13" x14ac:dyDescent="0.2">
      <c r="A3577" t="s">
        <v>382</v>
      </c>
      <c r="B3577" t="s">
        <v>206</v>
      </c>
      <c r="C3577">
        <v>95</v>
      </c>
      <c r="D3577">
        <v>36.167999999999999</v>
      </c>
      <c r="E3577">
        <f t="shared" si="55"/>
        <v>36.17</v>
      </c>
      <c r="F3577">
        <v>10135</v>
      </c>
      <c r="G3577">
        <v>10146</v>
      </c>
      <c r="H3577">
        <v>10155</v>
      </c>
      <c r="I3577" t="s">
        <v>51</v>
      </c>
      <c r="J3577">
        <v>182672</v>
      </c>
      <c r="K3577">
        <v>5445868</v>
      </c>
      <c r="L3577">
        <v>0.04</v>
      </c>
      <c r="M3577">
        <v>1.4E-2</v>
      </c>
    </row>
    <row r="3578" spans="1:13" x14ac:dyDescent="0.2">
      <c r="A3578" t="s">
        <v>382</v>
      </c>
      <c r="B3578" t="s">
        <v>207</v>
      </c>
      <c r="C3578">
        <v>96</v>
      </c>
      <c r="D3578">
        <v>36.273000000000003</v>
      </c>
      <c r="E3578">
        <f t="shared" si="55"/>
        <v>36.270000000000003</v>
      </c>
      <c r="F3578">
        <v>10155</v>
      </c>
      <c r="G3578">
        <v>10179</v>
      </c>
      <c r="H3578">
        <v>10193</v>
      </c>
      <c r="I3578" t="s">
        <v>51</v>
      </c>
      <c r="J3578">
        <v>279730</v>
      </c>
      <c r="K3578">
        <v>15093781</v>
      </c>
      <c r="L3578">
        <v>0.11</v>
      </c>
      <c r="M3578">
        <v>3.9E-2</v>
      </c>
    </row>
    <row r="3579" spans="1:13" x14ac:dyDescent="0.2">
      <c r="A3579" t="s">
        <v>382</v>
      </c>
      <c r="B3579" t="s">
        <v>208</v>
      </c>
      <c r="C3579">
        <v>97</v>
      </c>
      <c r="D3579">
        <v>36.408000000000001</v>
      </c>
      <c r="E3579">
        <f t="shared" si="55"/>
        <v>36.409999999999997</v>
      </c>
      <c r="F3579">
        <v>10193</v>
      </c>
      <c r="G3579">
        <v>10222</v>
      </c>
      <c r="H3579">
        <v>10250</v>
      </c>
      <c r="I3579" t="s">
        <v>51</v>
      </c>
      <c r="J3579">
        <v>507416</v>
      </c>
      <c r="K3579">
        <v>37273985</v>
      </c>
      <c r="L3579">
        <v>0.28000000000000003</v>
      </c>
      <c r="M3579">
        <v>9.7000000000000003E-2</v>
      </c>
    </row>
    <row r="3580" spans="1:13" x14ac:dyDescent="0.2">
      <c r="A3580" t="s">
        <v>382</v>
      </c>
      <c r="B3580" t="s">
        <v>209</v>
      </c>
      <c r="C3580">
        <v>98</v>
      </c>
      <c r="D3580">
        <v>36.537999999999997</v>
      </c>
      <c r="E3580">
        <f t="shared" si="55"/>
        <v>36.54</v>
      </c>
      <c r="F3580">
        <v>10250</v>
      </c>
      <c r="G3580">
        <v>10263</v>
      </c>
      <c r="H3580">
        <v>10269</v>
      </c>
      <c r="I3580" t="s">
        <v>51</v>
      </c>
      <c r="J3580">
        <v>296187</v>
      </c>
      <c r="K3580">
        <v>10090215</v>
      </c>
      <c r="L3580">
        <v>7.0000000000000007E-2</v>
      </c>
      <c r="M3580">
        <v>2.5999999999999999E-2</v>
      </c>
    </row>
    <row r="3581" spans="1:13" x14ac:dyDescent="0.2">
      <c r="A3581" t="s">
        <v>382</v>
      </c>
      <c r="B3581" t="s">
        <v>210</v>
      </c>
      <c r="C3581">
        <v>99</v>
      </c>
      <c r="D3581">
        <v>36.582999999999998</v>
      </c>
      <c r="E3581">
        <f t="shared" si="55"/>
        <v>36.58</v>
      </c>
      <c r="F3581">
        <v>10269</v>
      </c>
      <c r="G3581">
        <v>10277</v>
      </c>
      <c r="H3581">
        <v>10285</v>
      </c>
      <c r="I3581" t="s">
        <v>51</v>
      </c>
      <c r="J3581">
        <v>407465</v>
      </c>
      <c r="K3581">
        <v>9350896</v>
      </c>
      <c r="L3581">
        <v>7.0000000000000007E-2</v>
      </c>
      <c r="M3581">
        <v>2.4E-2</v>
      </c>
    </row>
    <row r="3582" spans="1:13" x14ac:dyDescent="0.2">
      <c r="A3582" t="s">
        <v>382</v>
      </c>
      <c r="B3582" t="s">
        <v>211</v>
      </c>
      <c r="C3582">
        <v>100</v>
      </c>
      <c r="D3582">
        <v>36.670999999999999</v>
      </c>
      <c r="E3582">
        <f t="shared" si="55"/>
        <v>36.67</v>
      </c>
      <c r="F3582">
        <v>10285</v>
      </c>
      <c r="G3582">
        <v>10305</v>
      </c>
      <c r="H3582">
        <v>10310</v>
      </c>
      <c r="I3582" t="s">
        <v>51</v>
      </c>
      <c r="J3582">
        <v>302843</v>
      </c>
      <c r="K3582">
        <v>12821040</v>
      </c>
      <c r="L3582">
        <v>0.1</v>
      </c>
      <c r="M3582">
        <v>3.3000000000000002E-2</v>
      </c>
    </row>
    <row r="3583" spans="1:13" x14ac:dyDescent="0.2">
      <c r="A3583" t="s">
        <v>382</v>
      </c>
      <c r="B3583" t="s">
        <v>212</v>
      </c>
      <c r="C3583">
        <v>101</v>
      </c>
      <c r="D3583">
        <v>36.728000000000002</v>
      </c>
      <c r="E3583">
        <f t="shared" si="55"/>
        <v>36.729999999999997</v>
      </c>
      <c r="F3583">
        <v>10310</v>
      </c>
      <c r="G3583">
        <v>10323</v>
      </c>
      <c r="H3583">
        <v>10344</v>
      </c>
      <c r="I3583" t="s">
        <v>51</v>
      </c>
      <c r="J3583">
        <v>414484</v>
      </c>
      <c r="K3583">
        <v>20377914</v>
      </c>
      <c r="L3583">
        <v>0.15</v>
      </c>
      <c r="M3583">
        <v>5.2999999999999999E-2</v>
      </c>
    </row>
    <row r="3584" spans="1:13" x14ac:dyDescent="0.2">
      <c r="A3584" t="s">
        <v>382</v>
      </c>
      <c r="B3584" t="s">
        <v>213</v>
      </c>
      <c r="C3584">
        <v>102</v>
      </c>
      <c r="D3584">
        <v>36.865000000000002</v>
      </c>
      <c r="E3584">
        <f t="shared" si="55"/>
        <v>36.869999999999997</v>
      </c>
      <c r="F3584">
        <v>10344</v>
      </c>
      <c r="G3584">
        <v>10366</v>
      </c>
      <c r="H3584">
        <v>10370</v>
      </c>
      <c r="I3584" t="s">
        <v>51</v>
      </c>
      <c r="J3584">
        <v>348771</v>
      </c>
      <c r="K3584">
        <v>15741640</v>
      </c>
      <c r="L3584">
        <v>0.12</v>
      </c>
      <c r="M3584">
        <v>4.1000000000000002E-2</v>
      </c>
    </row>
    <row r="3585" spans="1:13" x14ac:dyDescent="0.2">
      <c r="A3585" t="s">
        <v>382</v>
      </c>
      <c r="B3585" t="s">
        <v>214</v>
      </c>
      <c r="C3585">
        <v>103</v>
      </c>
      <c r="D3585">
        <v>36.957000000000001</v>
      </c>
      <c r="E3585">
        <f t="shared" si="55"/>
        <v>36.96</v>
      </c>
      <c r="F3585">
        <v>10370</v>
      </c>
      <c r="G3585">
        <v>10395</v>
      </c>
      <c r="H3585">
        <v>10404</v>
      </c>
      <c r="I3585" t="s">
        <v>51</v>
      </c>
      <c r="J3585">
        <v>440884</v>
      </c>
      <c r="K3585">
        <v>24065758</v>
      </c>
      <c r="L3585">
        <v>0.18</v>
      </c>
      <c r="M3585">
        <v>6.3E-2</v>
      </c>
    </row>
    <row r="3586" spans="1:13" x14ac:dyDescent="0.2">
      <c r="A3586" t="s">
        <v>382</v>
      </c>
      <c r="B3586" t="s">
        <v>215</v>
      </c>
      <c r="C3586">
        <v>104</v>
      </c>
      <c r="D3586">
        <v>37.139000000000003</v>
      </c>
      <c r="E3586">
        <f t="shared" si="55"/>
        <v>37.14</v>
      </c>
      <c r="F3586">
        <v>10404</v>
      </c>
      <c r="G3586">
        <v>10453</v>
      </c>
      <c r="H3586">
        <v>10459</v>
      </c>
      <c r="I3586" t="s">
        <v>51</v>
      </c>
      <c r="J3586">
        <v>843366</v>
      </c>
      <c r="K3586">
        <v>56945168</v>
      </c>
      <c r="L3586">
        <v>0.42</v>
      </c>
      <c r="M3586">
        <v>0.14899999999999999</v>
      </c>
    </row>
    <row r="3587" spans="1:13" x14ac:dyDescent="0.2">
      <c r="A3587" t="s">
        <v>382</v>
      </c>
      <c r="B3587" t="s">
        <v>216</v>
      </c>
      <c r="C3587">
        <v>105</v>
      </c>
      <c r="D3587">
        <v>37.207999999999998</v>
      </c>
      <c r="E3587">
        <f t="shared" ref="E3587:E3650" si="56">ROUND(D3587,2)</f>
        <v>37.21</v>
      </c>
      <c r="F3587">
        <v>10459</v>
      </c>
      <c r="G3587">
        <v>10475</v>
      </c>
      <c r="H3587">
        <v>10531</v>
      </c>
      <c r="I3587" t="s">
        <v>51</v>
      </c>
      <c r="J3587">
        <v>1133777</v>
      </c>
      <c r="K3587">
        <v>124741696</v>
      </c>
      <c r="L3587">
        <v>0.92</v>
      </c>
      <c r="M3587">
        <v>0.32500000000000001</v>
      </c>
    </row>
    <row r="3588" spans="1:13" x14ac:dyDescent="0.2">
      <c r="A3588" t="s">
        <v>382</v>
      </c>
      <c r="B3588" t="s">
        <v>217</v>
      </c>
      <c r="C3588">
        <v>106</v>
      </c>
      <c r="D3588">
        <v>37.584000000000003</v>
      </c>
      <c r="E3588">
        <f t="shared" si="56"/>
        <v>37.58</v>
      </c>
      <c r="F3588">
        <v>10531</v>
      </c>
      <c r="G3588">
        <v>10594</v>
      </c>
      <c r="H3588">
        <v>10614</v>
      </c>
      <c r="I3588" t="s">
        <v>51</v>
      </c>
      <c r="J3588">
        <v>5949809</v>
      </c>
      <c r="K3588">
        <v>423739928</v>
      </c>
      <c r="L3588">
        <v>3.14</v>
      </c>
      <c r="M3588">
        <v>1.105</v>
      </c>
    </row>
    <row r="3589" spans="1:13" x14ac:dyDescent="0.2">
      <c r="A3589" t="s">
        <v>382</v>
      </c>
      <c r="B3589" t="s">
        <v>218</v>
      </c>
      <c r="C3589">
        <v>107</v>
      </c>
      <c r="D3589">
        <v>37.69</v>
      </c>
      <c r="E3589">
        <f t="shared" si="56"/>
        <v>37.69</v>
      </c>
      <c r="F3589">
        <v>10614</v>
      </c>
      <c r="G3589">
        <v>10627</v>
      </c>
      <c r="H3589">
        <v>10641</v>
      </c>
      <c r="I3589" t="s">
        <v>51</v>
      </c>
      <c r="J3589">
        <v>3963904</v>
      </c>
      <c r="K3589">
        <v>177238140</v>
      </c>
      <c r="L3589">
        <v>1.31</v>
      </c>
      <c r="M3589">
        <v>0.46200000000000002</v>
      </c>
    </row>
    <row r="3590" spans="1:13" x14ac:dyDescent="0.2">
      <c r="A3590" t="s">
        <v>382</v>
      </c>
      <c r="B3590" t="s">
        <v>219</v>
      </c>
      <c r="C3590">
        <v>108</v>
      </c>
      <c r="D3590">
        <v>37.781999999999996</v>
      </c>
      <c r="E3590">
        <f t="shared" si="56"/>
        <v>37.78</v>
      </c>
      <c r="F3590">
        <v>10641</v>
      </c>
      <c r="G3590">
        <v>10656</v>
      </c>
      <c r="H3590">
        <v>10693</v>
      </c>
      <c r="I3590" t="s">
        <v>51</v>
      </c>
      <c r="J3590">
        <v>5980979</v>
      </c>
      <c r="K3590">
        <v>335046008</v>
      </c>
      <c r="L3590">
        <v>2.48</v>
      </c>
      <c r="M3590">
        <v>0.874</v>
      </c>
    </row>
    <row r="3591" spans="1:13" x14ac:dyDescent="0.2">
      <c r="A3591" t="s">
        <v>382</v>
      </c>
      <c r="B3591" t="s">
        <v>220</v>
      </c>
      <c r="C3591">
        <v>109</v>
      </c>
      <c r="D3591">
        <v>37.988</v>
      </c>
      <c r="E3591">
        <f t="shared" si="56"/>
        <v>37.99</v>
      </c>
      <c r="F3591">
        <v>10693</v>
      </c>
      <c r="G3591">
        <v>10721</v>
      </c>
      <c r="H3591">
        <v>10730</v>
      </c>
      <c r="I3591" t="s">
        <v>53</v>
      </c>
      <c r="J3591">
        <v>3345630</v>
      </c>
      <c r="K3591">
        <v>165604140</v>
      </c>
      <c r="L3591">
        <v>1.23</v>
      </c>
      <c r="M3591">
        <v>0.432</v>
      </c>
    </row>
    <row r="3592" spans="1:13" x14ac:dyDescent="0.2">
      <c r="A3592" t="s">
        <v>382</v>
      </c>
      <c r="B3592" t="s">
        <v>221</v>
      </c>
      <c r="C3592">
        <v>110</v>
      </c>
      <c r="D3592">
        <v>38.051000000000002</v>
      </c>
      <c r="E3592">
        <f t="shared" si="56"/>
        <v>38.049999999999997</v>
      </c>
      <c r="F3592">
        <v>10730</v>
      </c>
      <c r="G3592">
        <v>10741</v>
      </c>
      <c r="H3592">
        <v>10755</v>
      </c>
      <c r="I3592" t="s">
        <v>135</v>
      </c>
      <c r="J3592">
        <v>3009331</v>
      </c>
      <c r="K3592">
        <v>134485298</v>
      </c>
      <c r="L3592">
        <v>1</v>
      </c>
      <c r="M3592">
        <v>0.35099999999999998</v>
      </c>
    </row>
    <row r="3593" spans="1:13" x14ac:dyDescent="0.2">
      <c r="A3593" t="s">
        <v>382</v>
      </c>
      <c r="B3593" t="s">
        <v>222</v>
      </c>
      <c r="C3593">
        <v>111</v>
      </c>
      <c r="D3593">
        <v>38.158000000000001</v>
      </c>
      <c r="E3593">
        <f t="shared" si="56"/>
        <v>38.159999999999997</v>
      </c>
      <c r="F3593">
        <v>10755</v>
      </c>
      <c r="G3593">
        <v>10775</v>
      </c>
      <c r="H3593">
        <v>10810</v>
      </c>
      <c r="I3593" t="s">
        <v>135</v>
      </c>
      <c r="J3593">
        <v>2910053</v>
      </c>
      <c r="K3593">
        <v>272334150</v>
      </c>
      <c r="L3593">
        <v>2.02</v>
      </c>
      <c r="M3593">
        <v>0.71</v>
      </c>
    </row>
    <row r="3594" spans="1:13" x14ac:dyDescent="0.2">
      <c r="A3594" t="s">
        <v>382</v>
      </c>
      <c r="B3594" t="s">
        <v>223</v>
      </c>
      <c r="C3594">
        <v>112</v>
      </c>
      <c r="D3594">
        <v>38.734999999999999</v>
      </c>
      <c r="E3594">
        <f t="shared" si="56"/>
        <v>38.74</v>
      </c>
      <c r="F3594">
        <v>10810</v>
      </c>
      <c r="G3594">
        <v>10958</v>
      </c>
      <c r="H3594">
        <v>10964</v>
      </c>
      <c r="I3594" t="s">
        <v>135</v>
      </c>
      <c r="J3594">
        <v>89507080</v>
      </c>
      <c r="K3594">
        <v>13486196969</v>
      </c>
      <c r="L3594">
        <v>100</v>
      </c>
      <c r="M3594">
        <v>35.183</v>
      </c>
    </row>
    <row r="3595" spans="1:13" x14ac:dyDescent="0.2">
      <c r="A3595" t="s">
        <v>382</v>
      </c>
      <c r="B3595" t="s">
        <v>224</v>
      </c>
      <c r="C3595">
        <v>113</v>
      </c>
      <c r="D3595">
        <v>38.915999999999997</v>
      </c>
      <c r="E3595">
        <f t="shared" si="56"/>
        <v>38.92</v>
      </c>
      <c r="F3595">
        <v>10964</v>
      </c>
      <c r="G3595">
        <v>11015</v>
      </c>
      <c r="H3595">
        <v>11026</v>
      </c>
      <c r="I3595" t="s">
        <v>135</v>
      </c>
      <c r="J3595">
        <v>94996844</v>
      </c>
      <c r="K3595">
        <v>10741200407</v>
      </c>
      <c r="L3595">
        <v>79.650000000000006</v>
      </c>
      <c r="M3595">
        <v>28.021999999999998</v>
      </c>
    </row>
    <row r="3596" spans="1:13" x14ac:dyDescent="0.2">
      <c r="A3596" t="s">
        <v>382</v>
      </c>
      <c r="B3596" t="s">
        <v>225</v>
      </c>
      <c r="C3596">
        <v>114</v>
      </c>
      <c r="D3596">
        <v>39.048000000000002</v>
      </c>
      <c r="E3596">
        <f t="shared" si="56"/>
        <v>39.049999999999997</v>
      </c>
      <c r="F3596">
        <v>11026</v>
      </c>
      <c r="G3596">
        <v>11056</v>
      </c>
      <c r="H3596">
        <v>11076</v>
      </c>
      <c r="I3596" t="s">
        <v>135</v>
      </c>
      <c r="J3596">
        <v>95631400</v>
      </c>
      <c r="K3596">
        <v>8866534620</v>
      </c>
      <c r="L3596">
        <v>65.75</v>
      </c>
      <c r="M3596">
        <v>23.131</v>
      </c>
    </row>
    <row r="3597" spans="1:13" x14ac:dyDescent="0.2">
      <c r="A3597" t="s">
        <v>382</v>
      </c>
      <c r="B3597" t="s">
        <v>226</v>
      </c>
      <c r="C3597">
        <v>115</v>
      </c>
      <c r="D3597">
        <v>39.118000000000002</v>
      </c>
      <c r="E3597">
        <f t="shared" si="56"/>
        <v>39.119999999999997</v>
      </c>
      <c r="F3597">
        <v>11076</v>
      </c>
      <c r="G3597">
        <v>11079</v>
      </c>
      <c r="H3597">
        <v>11270</v>
      </c>
      <c r="I3597" t="s">
        <v>135</v>
      </c>
      <c r="J3597">
        <v>93956407</v>
      </c>
      <c r="K3597">
        <v>2557668270</v>
      </c>
      <c r="L3597">
        <v>18.97</v>
      </c>
      <c r="M3597">
        <v>6.673</v>
      </c>
    </row>
    <row r="3598" spans="1:13" x14ac:dyDescent="0.2">
      <c r="A3598" t="s">
        <v>382</v>
      </c>
      <c r="B3598" t="s">
        <v>227</v>
      </c>
      <c r="C3598">
        <v>116</v>
      </c>
      <c r="D3598">
        <v>39.868000000000002</v>
      </c>
      <c r="E3598">
        <f t="shared" si="56"/>
        <v>39.869999999999997</v>
      </c>
      <c r="F3598">
        <v>11292</v>
      </c>
      <c r="G3598">
        <v>11316</v>
      </c>
      <c r="H3598">
        <v>11330</v>
      </c>
      <c r="I3598" t="s">
        <v>135</v>
      </c>
      <c r="J3598">
        <v>188015</v>
      </c>
      <c r="K3598">
        <v>10556545</v>
      </c>
      <c r="L3598">
        <v>0.08</v>
      </c>
      <c r="M3598">
        <v>2.8000000000000001E-2</v>
      </c>
    </row>
    <row r="3599" spans="1:13" x14ac:dyDescent="0.2">
      <c r="A3599" t="s">
        <v>382</v>
      </c>
      <c r="B3599" t="s">
        <v>228</v>
      </c>
      <c r="C3599">
        <v>117</v>
      </c>
      <c r="D3599">
        <v>39.945</v>
      </c>
      <c r="E3599">
        <f t="shared" si="56"/>
        <v>39.950000000000003</v>
      </c>
      <c r="F3599">
        <v>11330</v>
      </c>
      <c r="G3599">
        <v>11340</v>
      </c>
      <c r="H3599">
        <v>11347</v>
      </c>
      <c r="I3599" t="s">
        <v>135</v>
      </c>
      <c r="J3599">
        <v>273161</v>
      </c>
      <c r="K3599">
        <v>6528596</v>
      </c>
      <c r="L3599">
        <v>0.05</v>
      </c>
      <c r="M3599">
        <v>1.7000000000000001E-2</v>
      </c>
    </row>
    <row r="3600" spans="1:13" x14ac:dyDescent="0.2">
      <c r="A3600" t="s">
        <v>382</v>
      </c>
      <c r="B3600" t="s">
        <v>229</v>
      </c>
      <c r="C3600">
        <v>118</v>
      </c>
      <c r="D3600">
        <v>39.997999999999998</v>
      </c>
      <c r="E3600">
        <f t="shared" si="56"/>
        <v>40</v>
      </c>
      <c r="F3600">
        <v>11347</v>
      </c>
      <c r="G3600">
        <v>11357</v>
      </c>
      <c r="H3600">
        <v>11388</v>
      </c>
      <c r="I3600" t="s">
        <v>135</v>
      </c>
      <c r="J3600">
        <v>598346</v>
      </c>
      <c r="K3600">
        <v>18305906</v>
      </c>
      <c r="L3600">
        <v>0.14000000000000001</v>
      </c>
      <c r="M3600">
        <v>4.8000000000000001E-2</v>
      </c>
    </row>
    <row r="3601" spans="1:13" x14ac:dyDescent="0.2">
      <c r="A3601" t="s">
        <v>382</v>
      </c>
      <c r="B3601" t="s">
        <v>164</v>
      </c>
      <c r="C3601">
        <v>119</v>
      </c>
      <c r="D3601">
        <v>40.173999999999999</v>
      </c>
      <c r="E3601">
        <f t="shared" si="56"/>
        <v>40.17</v>
      </c>
      <c r="F3601">
        <v>11388</v>
      </c>
      <c r="G3601">
        <v>11413</v>
      </c>
      <c r="H3601">
        <v>11415</v>
      </c>
      <c r="I3601" t="s">
        <v>383</v>
      </c>
      <c r="J3601">
        <v>17540</v>
      </c>
      <c r="K3601">
        <v>953550</v>
      </c>
      <c r="L3601">
        <v>0.01</v>
      </c>
      <c r="M3601">
        <v>2E-3</v>
      </c>
    </row>
    <row r="3602" spans="1:13" x14ac:dyDescent="0.2">
      <c r="A3602" t="s">
        <v>384</v>
      </c>
      <c r="B3602" t="s">
        <v>14</v>
      </c>
      <c r="C3602">
        <v>1</v>
      </c>
      <c r="D3602">
        <v>4.1669999999999998</v>
      </c>
      <c r="E3602">
        <f t="shared" si="56"/>
        <v>4.17</v>
      </c>
      <c r="F3602">
        <v>5</v>
      </c>
      <c r="G3602">
        <v>25</v>
      </c>
      <c r="H3602">
        <v>98</v>
      </c>
      <c r="I3602" t="s">
        <v>77</v>
      </c>
      <c r="J3602">
        <v>501229</v>
      </c>
      <c r="K3602">
        <v>9783793</v>
      </c>
      <c r="L3602">
        <v>8.07</v>
      </c>
      <c r="M3602">
        <v>1.2450000000000001</v>
      </c>
    </row>
    <row r="3603" spans="1:13" x14ac:dyDescent="0.2">
      <c r="A3603" t="s">
        <v>384</v>
      </c>
      <c r="B3603" t="s">
        <v>16</v>
      </c>
      <c r="C3603">
        <v>2</v>
      </c>
      <c r="D3603">
        <v>4.5949999999999998</v>
      </c>
      <c r="E3603">
        <f t="shared" si="56"/>
        <v>4.5999999999999996</v>
      </c>
      <c r="F3603">
        <v>150</v>
      </c>
      <c r="G3603">
        <v>161</v>
      </c>
      <c r="H3603">
        <v>167</v>
      </c>
      <c r="I3603" t="s">
        <v>23</v>
      </c>
      <c r="J3603">
        <v>37028</v>
      </c>
      <c r="K3603">
        <v>783440</v>
      </c>
      <c r="L3603">
        <v>0.65</v>
      </c>
      <c r="M3603">
        <v>0.1</v>
      </c>
    </row>
    <row r="3604" spans="1:13" x14ac:dyDescent="0.2">
      <c r="A3604" t="s">
        <v>384</v>
      </c>
      <c r="B3604" t="s">
        <v>18</v>
      </c>
      <c r="C3604">
        <v>3</v>
      </c>
      <c r="D3604">
        <v>4.6500000000000004</v>
      </c>
      <c r="E3604">
        <f t="shared" si="56"/>
        <v>4.6500000000000004</v>
      </c>
      <c r="F3604">
        <v>167</v>
      </c>
      <c r="G3604">
        <v>178</v>
      </c>
      <c r="H3604">
        <v>191</v>
      </c>
      <c r="I3604" t="s">
        <v>23</v>
      </c>
      <c r="J3604">
        <v>50973</v>
      </c>
      <c r="K3604">
        <v>1738341</v>
      </c>
      <c r="L3604">
        <v>1.43</v>
      </c>
      <c r="M3604">
        <v>0.221</v>
      </c>
    </row>
    <row r="3605" spans="1:13" x14ac:dyDescent="0.2">
      <c r="A3605" t="s">
        <v>384</v>
      </c>
      <c r="B3605" t="s">
        <v>20</v>
      </c>
      <c r="C3605">
        <v>4</v>
      </c>
      <c r="D3605">
        <v>4.7119999999999997</v>
      </c>
      <c r="E3605">
        <f t="shared" si="56"/>
        <v>4.71</v>
      </c>
      <c r="F3605">
        <v>191</v>
      </c>
      <c r="G3605">
        <v>198</v>
      </c>
      <c r="H3605">
        <v>223</v>
      </c>
      <c r="I3605" t="s">
        <v>60</v>
      </c>
      <c r="J3605">
        <v>227072</v>
      </c>
      <c r="K3605">
        <v>6022749</v>
      </c>
      <c r="L3605">
        <v>4.97</v>
      </c>
      <c r="M3605">
        <v>0.76600000000000001</v>
      </c>
    </row>
    <row r="3606" spans="1:13" x14ac:dyDescent="0.2">
      <c r="A3606" t="s">
        <v>384</v>
      </c>
      <c r="B3606" t="s">
        <v>22</v>
      </c>
      <c r="C3606">
        <v>5</v>
      </c>
      <c r="D3606">
        <v>4.8140000000000001</v>
      </c>
      <c r="E3606">
        <f t="shared" si="56"/>
        <v>4.8099999999999996</v>
      </c>
      <c r="F3606">
        <v>223</v>
      </c>
      <c r="G3606">
        <v>230</v>
      </c>
      <c r="H3606">
        <v>265</v>
      </c>
      <c r="I3606" t="s">
        <v>60</v>
      </c>
      <c r="J3606">
        <v>61713</v>
      </c>
      <c r="K3606">
        <v>2480962</v>
      </c>
      <c r="L3606">
        <v>2.0499999999999998</v>
      </c>
      <c r="M3606">
        <v>0.316</v>
      </c>
    </row>
    <row r="3607" spans="1:13" x14ac:dyDescent="0.2">
      <c r="A3607" t="s">
        <v>384</v>
      </c>
      <c r="B3607" t="s">
        <v>24</v>
      </c>
      <c r="C3607">
        <v>6</v>
      </c>
      <c r="D3607">
        <v>4.984</v>
      </c>
      <c r="E3607">
        <f t="shared" si="56"/>
        <v>4.9800000000000004</v>
      </c>
      <c r="F3607">
        <v>265</v>
      </c>
      <c r="G3607">
        <v>284</v>
      </c>
      <c r="H3607">
        <v>342</v>
      </c>
      <c r="I3607" t="s">
        <v>135</v>
      </c>
      <c r="J3607">
        <v>1557043</v>
      </c>
      <c r="K3607">
        <v>57599674</v>
      </c>
      <c r="L3607">
        <v>47.49</v>
      </c>
      <c r="M3607">
        <v>7.33</v>
      </c>
    </row>
    <row r="3608" spans="1:13" x14ac:dyDescent="0.2">
      <c r="A3608" t="s">
        <v>384</v>
      </c>
      <c r="B3608" t="s">
        <v>26</v>
      </c>
      <c r="C3608">
        <v>7</v>
      </c>
      <c r="D3608">
        <v>5.1959999999999997</v>
      </c>
      <c r="E3608">
        <f t="shared" si="56"/>
        <v>5.2</v>
      </c>
      <c r="F3608">
        <v>342</v>
      </c>
      <c r="G3608">
        <v>351</v>
      </c>
      <c r="H3608">
        <v>373</v>
      </c>
      <c r="I3608" t="s">
        <v>23</v>
      </c>
      <c r="J3608">
        <v>164563</v>
      </c>
      <c r="K3608">
        <v>6888444</v>
      </c>
      <c r="L3608">
        <v>5.68</v>
      </c>
      <c r="M3608">
        <v>0.877</v>
      </c>
    </row>
    <row r="3609" spans="1:13" x14ac:dyDescent="0.2">
      <c r="A3609" t="s">
        <v>384</v>
      </c>
      <c r="B3609" t="s">
        <v>27</v>
      </c>
      <c r="C3609">
        <v>8</v>
      </c>
      <c r="D3609">
        <v>5.3630000000000004</v>
      </c>
      <c r="E3609">
        <f t="shared" si="56"/>
        <v>5.36</v>
      </c>
      <c r="F3609">
        <v>394</v>
      </c>
      <c r="G3609">
        <v>404</v>
      </c>
      <c r="H3609">
        <v>422</v>
      </c>
      <c r="I3609" t="s">
        <v>23</v>
      </c>
      <c r="J3609">
        <v>83228</v>
      </c>
      <c r="K3609">
        <v>3801497</v>
      </c>
      <c r="L3609">
        <v>3.13</v>
      </c>
      <c r="M3609">
        <v>0.48399999999999999</v>
      </c>
    </row>
    <row r="3610" spans="1:13" x14ac:dyDescent="0.2">
      <c r="A3610" t="s">
        <v>384</v>
      </c>
      <c r="B3610" t="s">
        <v>28</v>
      </c>
      <c r="C3610">
        <v>9</v>
      </c>
      <c r="D3610">
        <v>5.75</v>
      </c>
      <c r="E3610">
        <f t="shared" si="56"/>
        <v>5.75</v>
      </c>
      <c r="F3610">
        <v>498</v>
      </c>
      <c r="G3610">
        <v>526</v>
      </c>
      <c r="H3610">
        <v>561</v>
      </c>
      <c r="I3610" t="s">
        <v>138</v>
      </c>
      <c r="J3610">
        <v>49460</v>
      </c>
      <c r="K3610">
        <v>2333564</v>
      </c>
      <c r="L3610">
        <v>1.92</v>
      </c>
      <c r="M3610">
        <v>0.29699999999999999</v>
      </c>
    </row>
    <row r="3611" spans="1:13" x14ac:dyDescent="0.2">
      <c r="A3611" t="s">
        <v>384</v>
      </c>
      <c r="B3611" t="s">
        <v>30</v>
      </c>
      <c r="C3611">
        <v>10</v>
      </c>
      <c r="D3611">
        <v>6.2640000000000002</v>
      </c>
      <c r="E3611">
        <f t="shared" si="56"/>
        <v>6.26</v>
      </c>
      <c r="F3611">
        <v>670</v>
      </c>
      <c r="G3611">
        <v>688</v>
      </c>
      <c r="H3611">
        <v>697</v>
      </c>
      <c r="I3611" t="s">
        <v>17</v>
      </c>
      <c r="J3611">
        <v>59347</v>
      </c>
      <c r="K3611">
        <v>1662739</v>
      </c>
      <c r="L3611">
        <v>1.37</v>
      </c>
      <c r="M3611">
        <v>0.21199999999999999</v>
      </c>
    </row>
    <row r="3612" spans="1:13" x14ac:dyDescent="0.2">
      <c r="A3612" t="s">
        <v>384</v>
      </c>
      <c r="B3612" t="s">
        <v>32</v>
      </c>
      <c r="C3612">
        <v>11</v>
      </c>
      <c r="D3612">
        <v>6.3220000000000001</v>
      </c>
      <c r="E3612">
        <f t="shared" si="56"/>
        <v>6.32</v>
      </c>
      <c r="F3612">
        <v>697</v>
      </c>
      <c r="G3612">
        <v>707</v>
      </c>
      <c r="H3612">
        <v>794</v>
      </c>
      <c r="I3612" t="s">
        <v>34</v>
      </c>
      <c r="J3612">
        <v>135924</v>
      </c>
      <c r="K3612">
        <v>8812333</v>
      </c>
      <c r="L3612">
        <v>7.27</v>
      </c>
      <c r="M3612">
        <v>1.121</v>
      </c>
    </row>
    <row r="3613" spans="1:13" x14ac:dyDescent="0.2">
      <c r="A3613" t="s">
        <v>384</v>
      </c>
      <c r="B3613" t="s">
        <v>33</v>
      </c>
      <c r="C3613">
        <v>12</v>
      </c>
      <c r="D3613">
        <v>7.9089999999999998</v>
      </c>
      <c r="E3613">
        <f t="shared" si="56"/>
        <v>7.91</v>
      </c>
      <c r="F3613">
        <v>1168</v>
      </c>
      <c r="G3613">
        <v>1209</v>
      </c>
      <c r="H3613">
        <v>1234</v>
      </c>
      <c r="I3613" t="s">
        <v>77</v>
      </c>
      <c r="J3613">
        <v>24104</v>
      </c>
      <c r="K3613">
        <v>740281</v>
      </c>
      <c r="L3613">
        <v>0.61</v>
      </c>
      <c r="M3613">
        <v>9.4E-2</v>
      </c>
    </row>
    <row r="3614" spans="1:13" x14ac:dyDescent="0.2">
      <c r="A3614" t="s">
        <v>384</v>
      </c>
      <c r="B3614" t="s">
        <v>35</v>
      </c>
      <c r="C3614">
        <v>13</v>
      </c>
      <c r="D3614">
        <v>8.048</v>
      </c>
      <c r="E3614">
        <f t="shared" si="56"/>
        <v>8.0500000000000007</v>
      </c>
      <c r="F3614">
        <v>1234</v>
      </c>
      <c r="G3614">
        <v>1253</v>
      </c>
      <c r="H3614">
        <v>1309</v>
      </c>
      <c r="I3614" t="s">
        <v>136</v>
      </c>
      <c r="J3614">
        <v>60383</v>
      </c>
      <c r="K3614">
        <v>4253683</v>
      </c>
      <c r="L3614">
        <v>3.51</v>
      </c>
      <c r="M3614">
        <v>0.54100000000000004</v>
      </c>
    </row>
    <row r="3615" spans="1:13" x14ac:dyDescent="0.2">
      <c r="A3615" t="s">
        <v>384</v>
      </c>
      <c r="B3615" t="s">
        <v>36</v>
      </c>
      <c r="C3615">
        <v>14</v>
      </c>
      <c r="D3615">
        <v>8.4710000000000001</v>
      </c>
      <c r="E3615">
        <f t="shared" si="56"/>
        <v>8.4700000000000006</v>
      </c>
      <c r="F3615">
        <v>1370</v>
      </c>
      <c r="G3615">
        <v>1386</v>
      </c>
      <c r="H3615">
        <v>1422</v>
      </c>
      <c r="I3615" t="s">
        <v>77</v>
      </c>
      <c r="J3615">
        <v>53326</v>
      </c>
      <c r="K3615">
        <v>2511734</v>
      </c>
      <c r="L3615">
        <v>2.0699999999999998</v>
      </c>
      <c r="M3615">
        <v>0.32</v>
      </c>
    </row>
    <row r="3616" spans="1:13" x14ac:dyDescent="0.2">
      <c r="A3616" t="s">
        <v>384</v>
      </c>
      <c r="B3616" t="s">
        <v>38</v>
      </c>
      <c r="C3616">
        <v>15</v>
      </c>
      <c r="D3616">
        <v>8.6270000000000007</v>
      </c>
      <c r="E3616">
        <f t="shared" si="56"/>
        <v>8.6300000000000008</v>
      </c>
      <c r="F3616">
        <v>1422</v>
      </c>
      <c r="G3616">
        <v>1436</v>
      </c>
      <c r="H3616">
        <v>1491</v>
      </c>
      <c r="I3616" t="s">
        <v>51</v>
      </c>
      <c r="J3616">
        <v>298129</v>
      </c>
      <c r="K3616">
        <v>17281112</v>
      </c>
      <c r="L3616">
        <v>14.25</v>
      </c>
      <c r="M3616">
        <v>2.1989999999999998</v>
      </c>
    </row>
    <row r="3617" spans="1:13" x14ac:dyDescent="0.2">
      <c r="A3617" t="s">
        <v>384</v>
      </c>
      <c r="B3617" t="s">
        <v>40</v>
      </c>
      <c r="C3617">
        <v>16</v>
      </c>
      <c r="D3617">
        <v>8.8219999999999992</v>
      </c>
      <c r="E3617">
        <f t="shared" si="56"/>
        <v>8.82</v>
      </c>
      <c r="F3617">
        <v>1491</v>
      </c>
      <c r="G3617">
        <v>1497</v>
      </c>
      <c r="H3617">
        <v>1513</v>
      </c>
      <c r="I3617" t="s">
        <v>51</v>
      </c>
      <c r="J3617">
        <v>61135</v>
      </c>
      <c r="K3617">
        <v>2304660</v>
      </c>
      <c r="L3617">
        <v>1.9</v>
      </c>
      <c r="M3617">
        <v>0.29299999999999998</v>
      </c>
    </row>
    <row r="3618" spans="1:13" x14ac:dyDescent="0.2">
      <c r="A3618" t="s">
        <v>384</v>
      </c>
      <c r="B3618" t="s">
        <v>42</v>
      </c>
      <c r="C3618">
        <v>17</v>
      </c>
      <c r="D3618">
        <v>8.9659999999999993</v>
      </c>
      <c r="E3618">
        <f t="shared" si="56"/>
        <v>8.9700000000000006</v>
      </c>
      <c r="F3618">
        <v>1513</v>
      </c>
      <c r="G3618">
        <v>1543</v>
      </c>
      <c r="H3618">
        <v>1618</v>
      </c>
      <c r="I3618" t="s">
        <v>51</v>
      </c>
      <c r="J3618">
        <v>119674</v>
      </c>
      <c r="K3618">
        <v>10108167</v>
      </c>
      <c r="L3618">
        <v>8.33</v>
      </c>
      <c r="M3618">
        <v>1.286</v>
      </c>
    </row>
    <row r="3619" spans="1:13" x14ac:dyDescent="0.2">
      <c r="A3619" t="s">
        <v>384</v>
      </c>
      <c r="B3619" t="s">
        <v>43</v>
      </c>
      <c r="C3619">
        <v>18</v>
      </c>
      <c r="D3619">
        <v>9.3819999999999997</v>
      </c>
      <c r="E3619">
        <f t="shared" si="56"/>
        <v>9.3800000000000008</v>
      </c>
      <c r="F3619">
        <v>1655</v>
      </c>
      <c r="G3619">
        <v>1674</v>
      </c>
      <c r="H3619">
        <v>1707</v>
      </c>
      <c r="I3619" t="s">
        <v>25</v>
      </c>
      <c r="J3619">
        <v>354329</v>
      </c>
      <c r="K3619">
        <v>15664625</v>
      </c>
      <c r="L3619">
        <v>12.91</v>
      </c>
      <c r="M3619">
        <v>1.9930000000000001</v>
      </c>
    </row>
    <row r="3620" spans="1:13" x14ac:dyDescent="0.2">
      <c r="A3620" t="s">
        <v>384</v>
      </c>
      <c r="B3620" t="s">
        <v>45</v>
      </c>
      <c r="C3620">
        <v>19</v>
      </c>
      <c r="D3620">
        <v>9.5359999999999996</v>
      </c>
      <c r="E3620">
        <f t="shared" si="56"/>
        <v>9.5399999999999991</v>
      </c>
      <c r="F3620">
        <v>1707</v>
      </c>
      <c r="G3620">
        <v>1723</v>
      </c>
      <c r="H3620">
        <v>1797</v>
      </c>
      <c r="I3620" t="s">
        <v>23</v>
      </c>
      <c r="J3620">
        <v>734603</v>
      </c>
      <c r="K3620">
        <v>38345668</v>
      </c>
      <c r="L3620">
        <v>31.61</v>
      </c>
      <c r="M3620">
        <v>4.88</v>
      </c>
    </row>
    <row r="3621" spans="1:13" x14ac:dyDescent="0.2">
      <c r="A3621" t="s">
        <v>384</v>
      </c>
      <c r="B3621" t="s">
        <v>47</v>
      </c>
      <c r="C3621">
        <v>20</v>
      </c>
      <c r="D3621">
        <v>9.82</v>
      </c>
      <c r="E3621">
        <f t="shared" si="56"/>
        <v>9.82</v>
      </c>
      <c r="F3621">
        <v>1797</v>
      </c>
      <c r="G3621">
        <v>1813</v>
      </c>
      <c r="H3621">
        <v>1857</v>
      </c>
      <c r="I3621" t="s">
        <v>23</v>
      </c>
      <c r="J3621">
        <v>110481</v>
      </c>
      <c r="K3621">
        <v>6340220</v>
      </c>
      <c r="L3621">
        <v>5.23</v>
      </c>
      <c r="M3621">
        <v>0.80700000000000005</v>
      </c>
    </row>
    <row r="3622" spans="1:13" x14ac:dyDescent="0.2">
      <c r="A3622" t="s">
        <v>384</v>
      </c>
      <c r="B3622" t="s">
        <v>49</v>
      </c>
      <c r="C3622">
        <v>21</v>
      </c>
      <c r="D3622">
        <v>10.188000000000001</v>
      </c>
      <c r="E3622">
        <f t="shared" si="56"/>
        <v>10.19</v>
      </c>
      <c r="F3622">
        <v>1915</v>
      </c>
      <c r="G3622">
        <v>1930</v>
      </c>
      <c r="H3622">
        <v>1968</v>
      </c>
      <c r="I3622" t="s">
        <v>34</v>
      </c>
      <c r="J3622">
        <v>184578</v>
      </c>
      <c r="K3622">
        <v>8484998</v>
      </c>
      <c r="L3622">
        <v>7</v>
      </c>
      <c r="M3622">
        <v>1.08</v>
      </c>
    </row>
    <row r="3623" spans="1:13" x14ac:dyDescent="0.2">
      <c r="A3623" t="s">
        <v>384</v>
      </c>
      <c r="B3623" t="s">
        <v>50</v>
      </c>
      <c r="C3623">
        <v>22</v>
      </c>
      <c r="D3623">
        <v>10.362</v>
      </c>
      <c r="E3623">
        <f t="shared" si="56"/>
        <v>10.36</v>
      </c>
      <c r="F3623">
        <v>1968</v>
      </c>
      <c r="G3623">
        <v>1985</v>
      </c>
      <c r="H3623">
        <v>2011</v>
      </c>
      <c r="I3623" t="s">
        <v>34</v>
      </c>
      <c r="J3623">
        <v>130542</v>
      </c>
      <c r="K3623">
        <v>7670388</v>
      </c>
      <c r="L3623">
        <v>6.32</v>
      </c>
      <c r="M3623">
        <v>0.97599999999999998</v>
      </c>
    </row>
    <row r="3624" spans="1:13" x14ac:dyDescent="0.2">
      <c r="A3624" t="s">
        <v>384</v>
      </c>
      <c r="B3624" t="s">
        <v>52</v>
      </c>
      <c r="C3624">
        <v>23</v>
      </c>
      <c r="D3624">
        <v>10.46</v>
      </c>
      <c r="E3624">
        <f t="shared" si="56"/>
        <v>10.46</v>
      </c>
      <c r="F3624">
        <v>2011</v>
      </c>
      <c r="G3624">
        <v>2015</v>
      </c>
      <c r="H3624">
        <v>2082</v>
      </c>
      <c r="I3624" t="s">
        <v>34</v>
      </c>
      <c r="J3624">
        <v>92222</v>
      </c>
      <c r="K3624">
        <v>7414903</v>
      </c>
      <c r="L3624">
        <v>6.11</v>
      </c>
      <c r="M3624">
        <v>0.94399999999999995</v>
      </c>
    </row>
    <row r="3625" spans="1:13" x14ac:dyDescent="0.2">
      <c r="A3625" t="s">
        <v>384</v>
      </c>
      <c r="B3625" t="s">
        <v>54</v>
      </c>
      <c r="C3625">
        <v>24</v>
      </c>
      <c r="D3625">
        <v>10.839</v>
      </c>
      <c r="E3625">
        <f t="shared" si="56"/>
        <v>10.84</v>
      </c>
      <c r="F3625">
        <v>2106</v>
      </c>
      <c r="G3625">
        <v>2135</v>
      </c>
      <c r="H3625">
        <v>2167</v>
      </c>
      <c r="I3625" t="s">
        <v>34</v>
      </c>
      <c r="J3625">
        <v>56885</v>
      </c>
      <c r="K3625">
        <v>3347874</v>
      </c>
      <c r="L3625">
        <v>2.76</v>
      </c>
      <c r="M3625">
        <v>0.42599999999999999</v>
      </c>
    </row>
    <row r="3626" spans="1:13" x14ac:dyDescent="0.2">
      <c r="A3626" t="s">
        <v>384</v>
      </c>
      <c r="B3626" t="s">
        <v>56</v>
      </c>
      <c r="C3626">
        <v>25</v>
      </c>
      <c r="D3626">
        <v>11.555999999999999</v>
      </c>
      <c r="E3626">
        <f t="shared" si="56"/>
        <v>11.56</v>
      </c>
      <c r="F3626">
        <v>2272</v>
      </c>
      <c r="G3626">
        <v>2362</v>
      </c>
      <c r="H3626">
        <v>2376</v>
      </c>
      <c r="I3626" t="s">
        <v>77</v>
      </c>
      <c r="J3626">
        <v>51693</v>
      </c>
      <c r="K3626">
        <v>2140499</v>
      </c>
      <c r="L3626">
        <v>1.76</v>
      </c>
      <c r="M3626">
        <v>0.27200000000000002</v>
      </c>
    </row>
    <row r="3627" spans="1:13" x14ac:dyDescent="0.2">
      <c r="A3627" t="s">
        <v>384</v>
      </c>
      <c r="B3627" t="s">
        <v>57</v>
      </c>
      <c r="C3627">
        <v>26</v>
      </c>
      <c r="D3627">
        <v>11.631</v>
      </c>
      <c r="E3627">
        <f t="shared" si="56"/>
        <v>11.63</v>
      </c>
      <c r="F3627">
        <v>2376</v>
      </c>
      <c r="G3627">
        <v>2386</v>
      </c>
      <c r="H3627">
        <v>2419</v>
      </c>
      <c r="I3627" t="s">
        <v>37</v>
      </c>
      <c r="J3627">
        <v>36613</v>
      </c>
      <c r="K3627">
        <v>1461192</v>
      </c>
      <c r="L3627">
        <v>1.2</v>
      </c>
      <c r="M3627">
        <v>0.186</v>
      </c>
    </row>
    <row r="3628" spans="1:13" x14ac:dyDescent="0.2">
      <c r="A3628" t="s">
        <v>384</v>
      </c>
      <c r="B3628" t="s">
        <v>59</v>
      </c>
      <c r="C3628">
        <v>27</v>
      </c>
      <c r="D3628">
        <v>11.93</v>
      </c>
      <c r="E3628">
        <f t="shared" si="56"/>
        <v>11.93</v>
      </c>
      <c r="F3628">
        <v>2429</v>
      </c>
      <c r="G3628">
        <v>2480</v>
      </c>
      <c r="H3628">
        <v>2538</v>
      </c>
      <c r="I3628" t="s">
        <v>58</v>
      </c>
      <c r="J3628">
        <v>57036</v>
      </c>
      <c r="K3628">
        <v>4613879</v>
      </c>
      <c r="L3628">
        <v>3.8</v>
      </c>
      <c r="M3628">
        <v>0.58699999999999997</v>
      </c>
    </row>
    <row r="3629" spans="1:13" x14ac:dyDescent="0.2">
      <c r="A3629" t="s">
        <v>384</v>
      </c>
      <c r="B3629" t="s">
        <v>61</v>
      </c>
      <c r="C3629">
        <v>28</v>
      </c>
      <c r="D3629">
        <v>12.295</v>
      </c>
      <c r="E3629">
        <f t="shared" si="56"/>
        <v>12.3</v>
      </c>
      <c r="F3629">
        <v>2577</v>
      </c>
      <c r="G3629">
        <v>2596</v>
      </c>
      <c r="H3629">
        <v>2609</v>
      </c>
      <c r="I3629" t="s">
        <v>48</v>
      </c>
      <c r="J3629">
        <v>46863</v>
      </c>
      <c r="K3629">
        <v>2007434</v>
      </c>
      <c r="L3629">
        <v>1.65</v>
      </c>
      <c r="M3629">
        <v>0.255</v>
      </c>
    </row>
    <row r="3630" spans="1:13" x14ac:dyDescent="0.2">
      <c r="A3630" t="s">
        <v>384</v>
      </c>
      <c r="B3630" t="s">
        <v>62</v>
      </c>
      <c r="C3630">
        <v>29</v>
      </c>
      <c r="D3630">
        <v>12.4</v>
      </c>
      <c r="E3630">
        <f t="shared" si="56"/>
        <v>12.4</v>
      </c>
      <c r="F3630">
        <v>2609</v>
      </c>
      <c r="G3630">
        <v>2629</v>
      </c>
      <c r="H3630">
        <v>2658</v>
      </c>
      <c r="I3630" t="s">
        <v>44</v>
      </c>
      <c r="J3630">
        <v>165558</v>
      </c>
      <c r="K3630">
        <v>7139773</v>
      </c>
      <c r="L3630">
        <v>5.89</v>
      </c>
      <c r="M3630">
        <v>0.90900000000000003</v>
      </c>
    </row>
    <row r="3631" spans="1:13" x14ac:dyDescent="0.2">
      <c r="A3631" t="s">
        <v>384</v>
      </c>
      <c r="B3631" t="s">
        <v>63</v>
      </c>
      <c r="C3631">
        <v>30</v>
      </c>
      <c r="D3631">
        <v>12.542</v>
      </c>
      <c r="E3631">
        <f t="shared" si="56"/>
        <v>12.54</v>
      </c>
      <c r="F3631">
        <v>2658</v>
      </c>
      <c r="G3631">
        <v>2674</v>
      </c>
      <c r="H3631">
        <v>2728</v>
      </c>
      <c r="I3631" t="s">
        <v>51</v>
      </c>
      <c r="J3631">
        <v>528971</v>
      </c>
      <c r="K3631">
        <v>22675717</v>
      </c>
      <c r="L3631">
        <v>18.690000000000001</v>
      </c>
      <c r="M3631">
        <v>2.8860000000000001</v>
      </c>
    </row>
    <row r="3632" spans="1:13" x14ac:dyDescent="0.2">
      <c r="A3632" t="s">
        <v>384</v>
      </c>
      <c r="B3632" t="s">
        <v>65</v>
      </c>
      <c r="C3632">
        <v>31</v>
      </c>
      <c r="D3632">
        <v>12.91</v>
      </c>
      <c r="E3632">
        <f t="shared" si="56"/>
        <v>12.91</v>
      </c>
      <c r="F3632">
        <v>2750</v>
      </c>
      <c r="G3632">
        <v>2790</v>
      </c>
      <c r="H3632">
        <v>2902</v>
      </c>
      <c r="I3632" t="s">
        <v>53</v>
      </c>
      <c r="J3632">
        <v>3193701</v>
      </c>
      <c r="K3632">
        <v>121297219</v>
      </c>
      <c r="L3632">
        <v>100</v>
      </c>
      <c r="M3632">
        <v>15.436</v>
      </c>
    </row>
    <row r="3633" spans="1:13" x14ac:dyDescent="0.2">
      <c r="A3633" t="s">
        <v>384</v>
      </c>
      <c r="B3633" t="s">
        <v>66</v>
      </c>
      <c r="C3633">
        <v>32</v>
      </c>
      <c r="D3633">
        <v>14.253</v>
      </c>
      <c r="E3633">
        <f t="shared" si="56"/>
        <v>14.25</v>
      </c>
      <c r="F3633">
        <v>3189</v>
      </c>
      <c r="G3633">
        <v>3215</v>
      </c>
      <c r="H3633">
        <v>3265</v>
      </c>
      <c r="I3633" t="s">
        <v>55</v>
      </c>
      <c r="J3633">
        <v>360565</v>
      </c>
      <c r="K3633">
        <v>11202058</v>
      </c>
      <c r="L3633">
        <v>9.24</v>
      </c>
      <c r="M3633">
        <v>1.4259999999999999</v>
      </c>
    </row>
    <row r="3634" spans="1:13" x14ac:dyDescent="0.2">
      <c r="A3634" t="s">
        <v>384</v>
      </c>
      <c r="B3634" t="s">
        <v>68</v>
      </c>
      <c r="C3634">
        <v>33</v>
      </c>
      <c r="D3634">
        <v>15.032</v>
      </c>
      <c r="E3634">
        <f t="shared" si="56"/>
        <v>15.03</v>
      </c>
      <c r="F3634">
        <v>3412</v>
      </c>
      <c r="G3634">
        <v>3461</v>
      </c>
      <c r="H3634">
        <v>3505</v>
      </c>
      <c r="I3634" t="s">
        <v>67</v>
      </c>
      <c r="J3634">
        <v>240045</v>
      </c>
      <c r="K3634">
        <v>11354005</v>
      </c>
      <c r="L3634">
        <v>9.36</v>
      </c>
      <c r="M3634">
        <v>1.4450000000000001</v>
      </c>
    </row>
    <row r="3635" spans="1:13" x14ac:dyDescent="0.2">
      <c r="A3635" t="s">
        <v>384</v>
      </c>
      <c r="B3635" t="s">
        <v>69</v>
      </c>
      <c r="C3635">
        <v>34</v>
      </c>
      <c r="D3635">
        <v>15.218</v>
      </c>
      <c r="E3635">
        <f t="shared" si="56"/>
        <v>15.22</v>
      </c>
      <c r="F3635">
        <v>3505</v>
      </c>
      <c r="G3635">
        <v>3520</v>
      </c>
      <c r="H3635">
        <v>3566</v>
      </c>
      <c r="I3635" t="s">
        <v>60</v>
      </c>
      <c r="J3635">
        <v>171688</v>
      </c>
      <c r="K3635">
        <v>9665987</v>
      </c>
      <c r="L3635">
        <v>7.97</v>
      </c>
      <c r="M3635">
        <v>1.23</v>
      </c>
    </row>
    <row r="3636" spans="1:13" x14ac:dyDescent="0.2">
      <c r="A3636" t="s">
        <v>384</v>
      </c>
      <c r="B3636" t="s">
        <v>70</v>
      </c>
      <c r="C3636">
        <v>35</v>
      </c>
      <c r="D3636">
        <v>15.4</v>
      </c>
      <c r="E3636">
        <f t="shared" si="56"/>
        <v>15.4</v>
      </c>
      <c r="F3636">
        <v>3566</v>
      </c>
      <c r="G3636">
        <v>3578</v>
      </c>
      <c r="H3636">
        <v>3614</v>
      </c>
      <c r="I3636" t="s">
        <v>134</v>
      </c>
      <c r="J3636">
        <v>58911</v>
      </c>
      <c r="K3636">
        <v>2351275</v>
      </c>
      <c r="L3636">
        <v>1.94</v>
      </c>
      <c r="M3636">
        <v>0.29899999999999999</v>
      </c>
    </row>
    <row r="3637" spans="1:13" x14ac:dyDescent="0.2">
      <c r="A3637" t="s">
        <v>384</v>
      </c>
      <c r="B3637" t="s">
        <v>71</v>
      </c>
      <c r="C3637">
        <v>36</v>
      </c>
      <c r="D3637">
        <v>15.566000000000001</v>
      </c>
      <c r="E3637">
        <f t="shared" si="56"/>
        <v>15.57</v>
      </c>
      <c r="F3637">
        <v>3614</v>
      </c>
      <c r="G3637">
        <v>3630</v>
      </c>
      <c r="H3637">
        <v>3685</v>
      </c>
      <c r="I3637" t="s">
        <v>134</v>
      </c>
      <c r="J3637">
        <v>306951</v>
      </c>
      <c r="K3637">
        <v>11603359</v>
      </c>
      <c r="L3637">
        <v>9.57</v>
      </c>
      <c r="M3637">
        <v>1.4770000000000001</v>
      </c>
    </row>
    <row r="3638" spans="1:13" x14ac:dyDescent="0.2">
      <c r="A3638" t="s">
        <v>384</v>
      </c>
      <c r="B3638" t="s">
        <v>72</v>
      </c>
      <c r="C3638">
        <v>37</v>
      </c>
      <c r="D3638">
        <v>15.78</v>
      </c>
      <c r="E3638">
        <f t="shared" si="56"/>
        <v>15.78</v>
      </c>
      <c r="F3638">
        <v>3685</v>
      </c>
      <c r="G3638">
        <v>3698</v>
      </c>
      <c r="H3638">
        <v>3737</v>
      </c>
      <c r="I3638" t="s">
        <v>31</v>
      </c>
      <c r="J3638">
        <v>60914</v>
      </c>
      <c r="K3638">
        <v>2424206</v>
      </c>
      <c r="L3638">
        <v>2</v>
      </c>
      <c r="M3638">
        <v>0.309</v>
      </c>
    </row>
    <row r="3639" spans="1:13" x14ac:dyDescent="0.2">
      <c r="A3639" t="s">
        <v>384</v>
      </c>
      <c r="B3639" t="s">
        <v>74</v>
      </c>
      <c r="C3639">
        <v>38</v>
      </c>
      <c r="D3639">
        <v>16.001000000000001</v>
      </c>
      <c r="E3639">
        <f t="shared" si="56"/>
        <v>16</v>
      </c>
      <c r="F3639">
        <v>3743</v>
      </c>
      <c r="G3639">
        <v>3768</v>
      </c>
      <c r="H3639">
        <v>3854</v>
      </c>
      <c r="I3639" t="s">
        <v>67</v>
      </c>
      <c r="J3639">
        <v>238310</v>
      </c>
      <c r="K3639">
        <v>18097035</v>
      </c>
      <c r="L3639">
        <v>14.92</v>
      </c>
      <c r="M3639">
        <v>2.3029999999999999</v>
      </c>
    </row>
    <row r="3640" spans="1:13" x14ac:dyDescent="0.2">
      <c r="A3640" t="s">
        <v>384</v>
      </c>
      <c r="B3640" t="s">
        <v>75</v>
      </c>
      <c r="C3640">
        <v>39</v>
      </c>
      <c r="D3640">
        <v>16.341999999999999</v>
      </c>
      <c r="E3640">
        <f t="shared" si="56"/>
        <v>16.34</v>
      </c>
      <c r="F3640">
        <v>3854</v>
      </c>
      <c r="G3640">
        <v>3876</v>
      </c>
      <c r="H3640">
        <v>3890</v>
      </c>
      <c r="I3640" t="s">
        <v>53</v>
      </c>
      <c r="J3640">
        <v>106676</v>
      </c>
      <c r="K3640">
        <v>3485566</v>
      </c>
      <c r="L3640">
        <v>2.87</v>
      </c>
      <c r="M3640">
        <v>0.44400000000000001</v>
      </c>
    </row>
    <row r="3641" spans="1:13" x14ac:dyDescent="0.2">
      <c r="A3641" t="s">
        <v>384</v>
      </c>
      <c r="B3641" t="s">
        <v>76</v>
      </c>
      <c r="C3641">
        <v>40</v>
      </c>
      <c r="D3641">
        <v>16.440000000000001</v>
      </c>
      <c r="E3641">
        <f t="shared" si="56"/>
        <v>16.440000000000001</v>
      </c>
      <c r="F3641">
        <v>3890</v>
      </c>
      <c r="G3641">
        <v>3907</v>
      </c>
      <c r="H3641">
        <v>3978</v>
      </c>
      <c r="I3641" t="s">
        <v>53</v>
      </c>
      <c r="J3641">
        <v>1834552</v>
      </c>
      <c r="K3641">
        <v>52133654</v>
      </c>
      <c r="L3641">
        <v>42.98</v>
      </c>
      <c r="M3641">
        <v>6.6349999999999998</v>
      </c>
    </row>
    <row r="3642" spans="1:13" x14ac:dyDescent="0.2">
      <c r="A3642" t="s">
        <v>384</v>
      </c>
      <c r="B3642" t="s">
        <v>78</v>
      </c>
      <c r="C3642">
        <v>41</v>
      </c>
      <c r="D3642">
        <v>17.821999999999999</v>
      </c>
      <c r="E3642">
        <f t="shared" si="56"/>
        <v>17.82</v>
      </c>
      <c r="F3642">
        <v>4307</v>
      </c>
      <c r="G3642">
        <v>4344</v>
      </c>
      <c r="H3642">
        <v>4355</v>
      </c>
      <c r="I3642" t="s">
        <v>67</v>
      </c>
      <c r="J3642">
        <v>619843</v>
      </c>
      <c r="K3642">
        <v>15994903</v>
      </c>
      <c r="L3642">
        <v>13.19</v>
      </c>
      <c r="M3642">
        <v>2.036</v>
      </c>
    </row>
    <row r="3643" spans="1:13" x14ac:dyDescent="0.2">
      <c r="A3643" t="s">
        <v>384</v>
      </c>
      <c r="B3643" t="s">
        <v>79</v>
      </c>
      <c r="C3643">
        <v>42</v>
      </c>
      <c r="D3643">
        <v>17.876000000000001</v>
      </c>
      <c r="E3643">
        <f t="shared" si="56"/>
        <v>17.88</v>
      </c>
      <c r="F3643">
        <v>4355</v>
      </c>
      <c r="G3643">
        <v>4361</v>
      </c>
      <c r="H3643">
        <v>4383</v>
      </c>
      <c r="I3643" t="s">
        <v>107</v>
      </c>
      <c r="J3643">
        <v>302290</v>
      </c>
      <c r="K3643">
        <v>7292105</v>
      </c>
      <c r="L3643">
        <v>6.01</v>
      </c>
      <c r="M3643">
        <v>0.92800000000000005</v>
      </c>
    </row>
    <row r="3644" spans="1:13" x14ac:dyDescent="0.2">
      <c r="A3644" t="s">
        <v>384</v>
      </c>
      <c r="B3644" t="s">
        <v>80</v>
      </c>
      <c r="C3644">
        <v>43</v>
      </c>
      <c r="D3644">
        <v>18.085000000000001</v>
      </c>
      <c r="E3644">
        <f t="shared" si="56"/>
        <v>18.09</v>
      </c>
      <c r="F3644">
        <v>4409</v>
      </c>
      <c r="G3644">
        <v>4427</v>
      </c>
      <c r="H3644">
        <v>4456</v>
      </c>
      <c r="I3644" t="s">
        <v>107</v>
      </c>
      <c r="J3644">
        <v>118013</v>
      </c>
      <c r="K3644">
        <v>5395049</v>
      </c>
      <c r="L3644">
        <v>4.45</v>
      </c>
      <c r="M3644">
        <v>0.68700000000000006</v>
      </c>
    </row>
    <row r="3645" spans="1:13" x14ac:dyDescent="0.2">
      <c r="A3645" t="s">
        <v>384</v>
      </c>
      <c r="B3645" t="s">
        <v>81</v>
      </c>
      <c r="C3645">
        <v>44</v>
      </c>
      <c r="D3645">
        <v>18.213999999999999</v>
      </c>
      <c r="E3645">
        <f t="shared" si="56"/>
        <v>18.21</v>
      </c>
      <c r="F3645">
        <v>4456</v>
      </c>
      <c r="G3645">
        <v>4468</v>
      </c>
      <c r="H3645">
        <v>4482</v>
      </c>
      <c r="I3645" t="s">
        <v>107</v>
      </c>
      <c r="J3645">
        <v>90093</v>
      </c>
      <c r="K3645">
        <v>3173580</v>
      </c>
      <c r="L3645">
        <v>2.62</v>
      </c>
      <c r="M3645">
        <v>0.40400000000000003</v>
      </c>
    </row>
    <row r="3646" spans="1:13" x14ac:dyDescent="0.2">
      <c r="A3646" t="s">
        <v>384</v>
      </c>
      <c r="B3646" t="s">
        <v>82</v>
      </c>
      <c r="C3646">
        <v>45</v>
      </c>
      <c r="D3646">
        <v>18.297999999999998</v>
      </c>
      <c r="E3646">
        <f t="shared" si="56"/>
        <v>18.3</v>
      </c>
      <c r="F3646">
        <v>4482</v>
      </c>
      <c r="G3646">
        <v>4494</v>
      </c>
      <c r="H3646">
        <v>4516</v>
      </c>
      <c r="I3646" t="s">
        <v>107</v>
      </c>
      <c r="J3646">
        <v>50972</v>
      </c>
      <c r="K3646">
        <v>2443275</v>
      </c>
      <c r="L3646">
        <v>2.0099999999999998</v>
      </c>
      <c r="M3646">
        <v>0.311</v>
      </c>
    </row>
    <row r="3647" spans="1:13" x14ac:dyDescent="0.2">
      <c r="A3647" t="s">
        <v>384</v>
      </c>
      <c r="B3647" t="s">
        <v>84</v>
      </c>
      <c r="C3647">
        <v>46</v>
      </c>
      <c r="D3647">
        <v>18.41</v>
      </c>
      <c r="E3647">
        <f t="shared" si="56"/>
        <v>18.41</v>
      </c>
      <c r="F3647">
        <v>4516</v>
      </c>
      <c r="G3647">
        <v>4530</v>
      </c>
      <c r="H3647">
        <v>4549</v>
      </c>
      <c r="I3647" t="s">
        <v>107</v>
      </c>
      <c r="J3647">
        <v>88671</v>
      </c>
      <c r="K3647">
        <v>3236269</v>
      </c>
      <c r="L3647">
        <v>2.67</v>
      </c>
      <c r="M3647">
        <v>0.41199999999999998</v>
      </c>
    </row>
    <row r="3648" spans="1:13" x14ac:dyDescent="0.2">
      <c r="A3648" t="s">
        <v>384</v>
      </c>
      <c r="B3648" t="s">
        <v>85</v>
      </c>
      <c r="C3648">
        <v>47</v>
      </c>
      <c r="D3648">
        <v>18.518000000000001</v>
      </c>
      <c r="E3648">
        <f t="shared" si="56"/>
        <v>18.52</v>
      </c>
      <c r="F3648">
        <v>4549</v>
      </c>
      <c r="G3648">
        <v>4564</v>
      </c>
      <c r="H3648">
        <v>4671</v>
      </c>
      <c r="I3648" t="s">
        <v>73</v>
      </c>
      <c r="J3648">
        <v>1428318</v>
      </c>
      <c r="K3648">
        <v>46098725</v>
      </c>
      <c r="L3648">
        <v>38</v>
      </c>
      <c r="M3648">
        <v>5.867</v>
      </c>
    </row>
    <row r="3649" spans="1:13" x14ac:dyDescent="0.2">
      <c r="A3649" t="s">
        <v>384</v>
      </c>
      <c r="B3649" t="s">
        <v>86</v>
      </c>
      <c r="C3649">
        <v>48</v>
      </c>
      <c r="D3649">
        <v>20.047000000000001</v>
      </c>
      <c r="E3649">
        <f t="shared" si="56"/>
        <v>20.05</v>
      </c>
      <c r="F3649">
        <v>4975</v>
      </c>
      <c r="G3649">
        <v>5047</v>
      </c>
      <c r="H3649">
        <v>5061</v>
      </c>
      <c r="I3649" t="s">
        <v>162</v>
      </c>
      <c r="J3649">
        <v>67171</v>
      </c>
      <c r="K3649">
        <v>2582145</v>
      </c>
      <c r="L3649">
        <v>2.13</v>
      </c>
      <c r="M3649">
        <v>0.32900000000000001</v>
      </c>
    </row>
    <row r="3650" spans="1:13" x14ac:dyDescent="0.2">
      <c r="A3650" t="s">
        <v>384</v>
      </c>
      <c r="B3650" t="s">
        <v>88</v>
      </c>
      <c r="C3650">
        <v>49</v>
      </c>
      <c r="D3650">
        <v>20.122</v>
      </c>
      <c r="E3650">
        <f t="shared" si="56"/>
        <v>20.12</v>
      </c>
      <c r="F3650">
        <v>5061</v>
      </c>
      <c r="G3650">
        <v>5071</v>
      </c>
      <c r="H3650">
        <v>5098</v>
      </c>
      <c r="I3650" t="s">
        <v>31</v>
      </c>
      <c r="J3650">
        <v>33171</v>
      </c>
      <c r="K3650">
        <v>1131651</v>
      </c>
      <c r="L3650">
        <v>0.93</v>
      </c>
      <c r="M3650">
        <v>0.14399999999999999</v>
      </c>
    </row>
    <row r="3651" spans="1:13" x14ac:dyDescent="0.2">
      <c r="A3651" t="s">
        <v>384</v>
      </c>
      <c r="B3651" t="s">
        <v>89</v>
      </c>
      <c r="C3651">
        <v>50</v>
      </c>
      <c r="D3651">
        <v>20.713999999999999</v>
      </c>
      <c r="E3651">
        <f t="shared" ref="E3651:E3714" si="57">ROUND(D3651,2)</f>
        <v>20.71</v>
      </c>
      <c r="F3651">
        <v>5244</v>
      </c>
      <c r="G3651">
        <v>5258</v>
      </c>
      <c r="H3651">
        <v>5286</v>
      </c>
      <c r="I3651" t="s">
        <v>162</v>
      </c>
      <c r="J3651">
        <v>51258</v>
      </c>
      <c r="K3651">
        <v>2028747</v>
      </c>
      <c r="L3651">
        <v>1.67</v>
      </c>
      <c r="M3651">
        <v>0.25800000000000001</v>
      </c>
    </row>
    <row r="3652" spans="1:13" x14ac:dyDescent="0.2">
      <c r="A3652" t="s">
        <v>384</v>
      </c>
      <c r="B3652" t="s">
        <v>90</v>
      </c>
      <c r="C3652">
        <v>51</v>
      </c>
      <c r="D3652">
        <v>20.85</v>
      </c>
      <c r="E3652">
        <f t="shared" si="57"/>
        <v>20.85</v>
      </c>
      <c r="F3652">
        <v>5286</v>
      </c>
      <c r="G3652">
        <v>5301</v>
      </c>
      <c r="H3652">
        <v>5323</v>
      </c>
      <c r="I3652" t="s">
        <v>51</v>
      </c>
      <c r="J3652">
        <v>77641</v>
      </c>
      <c r="K3652">
        <v>2112710</v>
      </c>
      <c r="L3652">
        <v>1.74</v>
      </c>
      <c r="M3652">
        <v>0.26900000000000002</v>
      </c>
    </row>
    <row r="3653" spans="1:13" x14ac:dyDescent="0.2">
      <c r="A3653" t="s">
        <v>384</v>
      </c>
      <c r="B3653" t="s">
        <v>92</v>
      </c>
      <c r="C3653">
        <v>52</v>
      </c>
      <c r="D3653">
        <v>21.091999999999999</v>
      </c>
      <c r="E3653">
        <f t="shared" si="57"/>
        <v>21.09</v>
      </c>
      <c r="F3653">
        <v>5363</v>
      </c>
      <c r="G3653">
        <v>5378</v>
      </c>
      <c r="H3653">
        <v>5423</v>
      </c>
      <c r="I3653" t="s">
        <v>29</v>
      </c>
      <c r="J3653">
        <v>39539</v>
      </c>
      <c r="K3653">
        <v>2405918</v>
      </c>
      <c r="L3653">
        <v>1.98</v>
      </c>
      <c r="M3653">
        <v>0.30599999999999999</v>
      </c>
    </row>
    <row r="3654" spans="1:13" x14ac:dyDescent="0.2">
      <c r="A3654" t="s">
        <v>384</v>
      </c>
      <c r="B3654" t="s">
        <v>94</v>
      </c>
      <c r="C3654">
        <v>53</v>
      </c>
      <c r="D3654">
        <v>21.324999999999999</v>
      </c>
      <c r="E3654">
        <f t="shared" si="57"/>
        <v>21.33</v>
      </c>
      <c r="F3654">
        <v>5423</v>
      </c>
      <c r="G3654">
        <v>5451</v>
      </c>
      <c r="H3654">
        <v>5516</v>
      </c>
      <c r="I3654" t="s">
        <v>46</v>
      </c>
      <c r="J3654">
        <v>1071060</v>
      </c>
      <c r="K3654">
        <v>28810111</v>
      </c>
      <c r="L3654">
        <v>23.75</v>
      </c>
      <c r="M3654">
        <v>3.6659999999999999</v>
      </c>
    </row>
    <row r="3655" spans="1:13" x14ac:dyDescent="0.2">
      <c r="A3655" t="s">
        <v>384</v>
      </c>
      <c r="B3655" t="s">
        <v>95</v>
      </c>
      <c r="C3655">
        <v>54</v>
      </c>
      <c r="D3655">
        <v>22.18</v>
      </c>
      <c r="E3655">
        <f t="shared" si="57"/>
        <v>22.18</v>
      </c>
      <c r="F3655">
        <v>5656</v>
      </c>
      <c r="G3655">
        <v>5722</v>
      </c>
      <c r="H3655">
        <v>5747</v>
      </c>
      <c r="I3655" t="s">
        <v>100</v>
      </c>
      <c r="J3655">
        <v>30216</v>
      </c>
      <c r="K3655">
        <v>714170</v>
      </c>
      <c r="L3655">
        <v>0.59</v>
      </c>
      <c r="M3655">
        <v>9.0999999999999998E-2</v>
      </c>
    </row>
    <row r="3656" spans="1:13" x14ac:dyDescent="0.2">
      <c r="A3656" t="s">
        <v>384</v>
      </c>
      <c r="B3656" t="s">
        <v>96</v>
      </c>
      <c r="C3656">
        <v>55</v>
      </c>
      <c r="D3656">
        <v>22.812000000000001</v>
      </c>
      <c r="E3656">
        <f t="shared" si="57"/>
        <v>22.81</v>
      </c>
      <c r="F3656">
        <v>5881</v>
      </c>
      <c r="G3656">
        <v>5922</v>
      </c>
      <c r="H3656">
        <v>5952</v>
      </c>
      <c r="I3656" t="s">
        <v>133</v>
      </c>
      <c r="J3656">
        <v>35542</v>
      </c>
      <c r="K3656">
        <v>2632575</v>
      </c>
      <c r="L3656">
        <v>2.17</v>
      </c>
      <c r="M3656">
        <v>0.33500000000000002</v>
      </c>
    </row>
    <row r="3657" spans="1:13" x14ac:dyDescent="0.2">
      <c r="A3657" t="s">
        <v>384</v>
      </c>
      <c r="B3657" t="s">
        <v>98</v>
      </c>
      <c r="C3657">
        <v>56</v>
      </c>
      <c r="D3657">
        <v>22.978000000000002</v>
      </c>
      <c r="E3657">
        <f t="shared" si="57"/>
        <v>22.98</v>
      </c>
      <c r="F3657">
        <v>5952</v>
      </c>
      <c r="G3657">
        <v>5974</v>
      </c>
      <c r="H3657">
        <v>5999</v>
      </c>
      <c r="I3657" t="s">
        <v>159</v>
      </c>
      <c r="J3657">
        <v>27356</v>
      </c>
      <c r="K3657">
        <v>1364172</v>
      </c>
      <c r="L3657">
        <v>1.1200000000000001</v>
      </c>
      <c r="M3657">
        <v>0.17399999999999999</v>
      </c>
    </row>
    <row r="3658" spans="1:13" x14ac:dyDescent="0.2">
      <c r="A3658" t="s">
        <v>384</v>
      </c>
      <c r="B3658" t="s">
        <v>99</v>
      </c>
      <c r="C3658">
        <v>57</v>
      </c>
      <c r="D3658">
        <v>23.332000000000001</v>
      </c>
      <c r="E3658">
        <f t="shared" si="57"/>
        <v>23.33</v>
      </c>
      <c r="F3658">
        <v>6046</v>
      </c>
      <c r="G3658">
        <v>6086</v>
      </c>
      <c r="H3658">
        <v>6111</v>
      </c>
      <c r="I3658" t="s">
        <v>139</v>
      </c>
      <c r="J3658">
        <v>148142</v>
      </c>
      <c r="K3658">
        <v>4797695</v>
      </c>
      <c r="L3658">
        <v>3.96</v>
      </c>
      <c r="M3658">
        <v>0.61099999999999999</v>
      </c>
    </row>
    <row r="3659" spans="1:13" x14ac:dyDescent="0.2">
      <c r="A3659" t="s">
        <v>384</v>
      </c>
      <c r="B3659" t="s">
        <v>101</v>
      </c>
      <c r="C3659">
        <v>58</v>
      </c>
      <c r="D3659">
        <v>23.670999999999999</v>
      </c>
      <c r="E3659">
        <f t="shared" si="57"/>
        <v>23.67</v>
      </c>
      <c r="F3659">
        <v>6154</v>
      </c>
      <c r="G3659">
        <v>6193</v>
      </c>
      <c r="H3659">
        <v>6236</v>
      </c>
      <c r="I3659" t="s">
        <v>100</v>
      </c>
      <c r="J3659">
        <v>49489</v>
      </c>
      <c r="K3659">
        <v>2161495</v>
      </c>
      <c r="L3659">
        <v>1.78</v>
      </c>
      <c r="M3659">
        <v>0.27500000000000002</v>
      </c>
    </row>
    <row r="3660" spans="1:13" x14ac:dyDescent="0.2">
      <c r="A3660" t="s">
        <v>384</v>
      </c>
      <c r="B3660" t="s">
        <v>102</v>
      </c>
      <c r="C3660">
        <v>59</v>
      </c>
      <c r="D3660">
        <v>23.896999999999998</v>
      </c>
      <c r="E3660">
        <f t="shared" si="57"/>
        <v>23.9</v>
      </c>
      <c r="F3660">
        <v>6238</v>
      </c>
      <c r="G3660">
        <v>6265</v>
      </c>
      <c r="H3660">
        <v>6285</v>
      </c>
      <c r="I3660" t="s">
        <v>17</v>
      </c>
      <c r="J3660">
        <v>39301</v>
      </c>
      <c r="K3660">
        <v>1038425</v>
      </c>
      <c r="L3660">
        <v>0.86</v>
      </c>
      <c r="M3660">
        <v>0.13200000000000001</v>
      </c>
    </row>
    <row r="3661" spans="1:13" x14ac:dyDescent="0.2">
      <c r="A3661" t="s">
        <v>384</v>
      </c>
      <c r="B3661" t="s">
        <v>103</v>
      </c>
      <c r="C3661">
        <v>60</v>
      </c>
      <c r="D3661">
        <v>25.285</v>
      </c>
      <c r="E3661">
        <f t="shared" si="57"/>
        <v>25.29</v>
      </c>
      <c r="F3661">
        <v>6632</v>
      </c>
      <c r="G3661">
        <v>6704</v>
      </c>
      <c r="H3661">
        <v>6772</v>
      </c>
      <c r="I3661" t="s">
        <v>17</v>
      </c>
      <c r="J3661">
        <v>295144</v>
      </c>
      <c r="K3661">
        <v>15142902</v>
      </c>
      <c r="L3661">
        <v>12.48</v>
      </c>
      <c r="M3661">
        <v>1.927</v>
      </c>
    </row>
    <row r="3662" spans="1:13" x14ac:dyDescent="0.2">
      <c r="A3662" t="s">
        <v>384</v>
      </c>
      <c r="B3662" t="s">
        <v>104</v>
      </c>
      <c r="C3662">
        <v>61</v>
      </c>
      <c r="D3662">
        <v>25.628</v>
      </c>
      <c r="E3662">
        <f t="shared" si="57"/>
        <v>25.63</v>
      </c>
      <c r="F3662">
        <v>6791</v>
      </c>
      <c r="G3662">
        <v>6813</v>
      </c>
      <c r="H3662">
        <v>6819</v>
      </c>
      <c r="I3662" t="s">
        <v>67</v>
      </c>
      <c r="J3662">
        <v>83287</v>
      </c>
      <c r="K3662">
        <v>2017945</v>
      </c>
      <c r="L3662">
        <v>1.66</v>
      </c>
      <c r="M3662">
        <v>0.25700000000000001</v>
      </c>
    </row>
    <row r="3663" spans="1:13" x14ac:dyDescent="0.2">
      <c r="A3663" t="s">
        <v>384</v>
      </c>
      <c r="B3663" t="s">
        <v>105</v>
      </c>
      <c r="C3663">
        <v>62</v>
      </c>
      <c r="D3663">
        <v>25.687999999999999</v>
      </c>
      <c r="E3663">
        <f t="shared" si="57"/>
        <v>25.69</v>
      </c>
      <c r="F3663">
        <v>6819</v>
      </c>
      <c r="G3663">
        <v>6831</v>
      </c>
      <c r="H3663">
        <v>6877</v>
      </c>
      <c r="I3663" t="s">
        <v>53</v>
      </c>
      <c r="J3663">
        <v>125205</v>
      </c>
      <c r="K3663">
        <v>5107843</v>
      </c>
      <c r="L3663">
        <v>4.21</v>
      </c>
      <c r="M3663">
        <v>0.65</v>
      </c>
    </row>
    <row r="3664" spans="1:13" x14ac:dyDescent="0.2">
      <c r="A3664" t="s">
        <v>384</v>
      </c>
      <c r="B3664" t="s">
        <v>106</v>
      </c>
      <c r="C3664">
        <v>63</v>
      </c>
      <c r="D3664">
        <v>26.094000000000001</v>
      </c>
      <c r="E3664">
        <f t="shared" si="57"/>
        <v>26.09</v>
      </c>
      <c r="F3664">
        <v>6926</v>
      </c>
      <c r="G3664">
        <v>6960</v>
      </c>
      <c r="H3664">
        <v>6994</v>
      </c>
      <c r="I3664" t="s">
        <v>19</v>
      </c>
      <c r="J3664">
        <v>105478</v>
      </c>
      <c r="K3664">
        <v>3240895</v>
      </c>
      <c r="L3664">
        <v>2.67</v>
      </c>
      <c r="M3664">
        <v>0.41199999999999998</v>
      </c>
    </row>
    <row r="3665" spans="1:13" x14ac:dyDescent="0.2">
      <c r="A3665" t="s">
        <v>384</v>
      </c>
      <c r="B3665" t="s">
        <v>108</v>
      </c>
      <c r="C3665">
        <v>64</v>
      </c>
      <c r="D3665">
        <v>27.925999999999998</v>
      </c>
      <c r="E3665">
        <f t="shared" si="57"/>
        <v>27.93</v>
      </c>
      <c r="F3665">
        <v>7508</v>
      </c>
      <c r="G3665">
        <v>7539</v>
      </c>
      <c r="H3665">
        <v>7560</v>
      </c>
      <c r="I3665" t="s">
        <v>19</v>
      </c>
      <c r="J3665">
        <v>38654</v>
      </c>
      <c r="K3665">
        <v>1312504</v>
      </c>
      <c r="L3665">
        <v>1.08</v>
      </c>
      <c r="M3665">
        <v>0.16700000000000001</v>
      </c>
    </row>
    <row r="3666" spans="1:13" x14ac:dyDescent="0.2">
      <c r="A3666" t="s">
        <v>384</v>
      </c>
      <c r="B3666" t="s">
        <v>109</v>
      </c>
      <c r="C3666">
        <v>65</v>
      </c>
      <c r="D3666">
        <v>29.265000000000001</v>
      </c>
      <c r="E3666">
        <f t="shared" si="57"/>
        <v>29.27</v>
      </c>
      <c r="F3666">
        <v>7940</v>
      </c>
      <c r="G3666">
        <v>7963</v>
      </c>
      <c r="H3666">
        <v>8006</v>
      </c>
      <c r="I3666" t="s">
        <v>184</v>
      </c>
      <c r="J3666">
        <v>109574</v>
      </c>
      <c r="K3666">
        <v>4115306</v>
      </c>
      <c r="L3666">
        <v>3.39</v>
      </c>
      <c r="M3666">
        <v>0.52400000000000002</v>
      </c>
    </row>
    <row r="3667" spans="1:13" x14ac:dyDescent="0.2">
      <c r="A3667" t="s">
        <v>384</v>
      </c>
      <c r="B3667" t="s">
        <v>111</v>
      </c>
      <c r="C3667">
        <v>66</v>
      </c>
      <c r="D3667">
        <v>30.081</v>
      </c>
      <c r="E3667">
        <f t="shared" si="57"/>
        <v>30.08</v>
      </c>
      <c r="F3667">
        <v>8190</v>
      </c>
      <c r="G3667">
        <v>8221</v>
      </c>
      <c r="H3667">
        <v>8239</v>
      </c>
      <c r="I3667" t="s">
        <v>135</v>
      </c>
      <c r="J3667">
        <v>29548</v>
      </c>
      <c r="K3667">
        <v>1590601</v>
      </c>
      <c r="L3667">
        <v>1.31</v>
      </c>
      <c r="M3667">
        <v>0.20200000000000001</v>
      </c>
    </row>
    <row r="3668" spans="1:13" x14ac:dyDescent="0.2">
      <c r="A3668" t="s">
        <v>384</v>
      </c>
      <c r="B3668" t="s">
        <v>112</v>
      </c>
      <c r="C3668">
        <v>67</v>
      </c>
      <c r="D3668">
        <v>30.376999999999999</v>
      </c>
      <c r="E3668">
        <f t="shared" si="57"/>
        <v>30.38</v>
      </c>
      <c r="F3668">
        <v>8296</v>
      </c>
      <c r="G3668">
        <v>8314</v>
      </c>
      <c r="H3668">
        <v>8330</v>
      </c>
      <c r="I3668" t="s">
        <v>21</v>
      </c>
      <c r="J3668">
        <v>25586</v>
      </c>
      <c r="K3668">
        <v>590009</v>
      </c>
      <c r="L3668">
        <v>0.49</v>
      </c>
      <c r="M3668">
        <v>7.4999999999999997E-2</v>
      </c>
    </row>
    <row r="3669" spans="1:13" x14ac:dyDescent="0.2">
      <c r="A3669" t="s">
        <v>384</v>
      </c>
      <c r="B3669" t="s">
        <v>113</v>
      </c>
      <c r="C3669">
        <v>68</v>
      </c>
      <c r="D3669">
        <v>30.966000000000001</v>
      </c>
      <c r="E3669">
        <f t="shared" si="57"/>
        <v>30.97</v>
      </c>
      <c r="F3669">
        <v>8481</v>
      </c>
      <c r="G3669">
        <v>8500</v>
      </c>
      <c r="H3669">
        <v>8574</v>
      </c>
      <c r="I3669" t="s">
        <v>17</v>
      </c>
      <c r="J3669">
        <v>125448</v>
      </c>
      <c r="K3669">
        <v>8447410</v>
      </c>
      <c r="L3669">
        <v>6.96</v>
      </c>
      <c r="M3669">
        <v>1.075</v>
      </c>
    </row>
    <row r="3670" spans="1:13" x14ac:dyDescent="0.2">
      <c r="A3670" t="s">
        <v>384</v>
      </c>
      <c r="B3670" t="s">
        <v>114</v>
      </c>
      <c r="C3670">
        <v>69</v>
      </c>
      <c r="D3670">
        <v>31.259</v>
      </c>
      <c r="E3670">
        <f t="shared" si="57"/>
        <v>31.26</v>
      </c>
      <c r="F3670">
        <v>8574</v>
      </c>
      <c r="G3670">
        <v>8593</v>
      </c>
      <c r="H3670">
        <v>8620</v>
      </c>
      <c r="I3670" t="s">
        <v>23</v>
      </c>
      <c r="J3670">
        <v>40374</v>
      </c>
      <c r="K3670">
        <v>2147313</v>
      </c>
      <c r="L3670">
        <v>1.77</v>
      </c>
      <c r="M3670">
        <v>0.27300000000000002</v>
      </c>
    </row>
    <row r="3671" spans="1:13" x14ac:dyDescent="0.2">
      <c r="A3671" t="s">
        <v>384</v>
      </c>
      <c r="B3671" t="s">
        <v>115</v>
      </c>
      <c r="C3671">
        <v>70</v>
      </c>
      <c r="D3671">
        <v>31.417999999999999</v>
      </c>
      <c r="E3671">
        <f t="shared" si="57"/>
        <v>31.42</v>
      </c>
      <c r="F3671">
        <v>8620</v>
      </c>
      <c r="G3671">
        <v>8643</v>
      </c>
      <c r="H3671">
        <v>8684</v>
      </c>
      <c r="I3671" t="s">
        <v>44</v>
      </c>
      <c r="J3671">
        <v>48064</v>
      </c>
      <c r="K3671">
        <v>2778728</v>
      </c>
      <c r="L3671">
        <v>2.29</v>
      </c>
      <c r="M3671">
        <v>0.35399999999999998</v>
      </c>
    </row>
    <row r="3672" spans="1:13" x14ac:dyDescent="0.2">
      <c r="A3672" t="s">
        <v>384</v>
      </c>
      <c r="B3672" t="s">
        <v>116</v>
      </c>
      <c r="C3672">
        <v>71</v>
      </c>
      <c r="D3672">
        <v>31.751999999999999</v>
      </c>
      <c r="E3672">
        <f t="shared" si="57"/>
        <v>31.75</v>
      </c>
      <c r="F3672">
        <v>8719</v>
      </c>
      <c r="G3672">
        <v>8749</v>
      </c>
      <c r="H3672">
        <v>8791</v>
      </c>
      <c r="I3672" t="s">
        <v>19</v>
      </c>
      <c r="J3672">
        <v>43759</v>
      </c>
      <c r="K3672">
        <v>1863727</v>
      </c>
      <c r="L3672">
        <v>1.54</v>
      </c>
      <c r="M3672">
        <v>0.23699999999999999</v>
      </c>
    </row>
    <row r="3673" spans="1:13" x14ac:dyDescent="0.2">
      <c r="A3673" t="s">
        <v>384</v>
      </c>
      <c r="B3673" t="s">
        <v>117</v>
      </c>
      <c r="C3673">
        <v>72</v>
      </c>
      <c r="D3673">
        <v>32.704000000000001</v>
      </c>
      <c r="E3673">
        <f t="shared" si="57"/>
        <v>32.700000000000003</v>
      </c>
      <c r="F3673">
        <v>9001</v>
      </c>
      <c r="G3673">
        <v>9050</v>
      </c>
      <c r="H3673">
        <v>9096</v>
      </c>
      <c r="I3673" t="s">
        <v>83</v>
      </c>
      <c r="J3673">
        <v>72674</v>
      </c>
      <c r="K3673">
        <v>3112450</v>
      </c>
      <c r="L3673">
        <v>2.57</v>
      </c>
      <c r="M3673">
        <v>0.39600000000000002</v>
      </c>
    </row>
    <row r="3674" spans="1:13" x14ac:dyDescent="0.2">
      <c r="A3674" t="s">
        <v>384</v>
      </c>
      <c r="B3674" t="s">
        <v>118</v>
      </c>
      <c r="C3674">
        <v>73</v>
      </c>
      <c r="D3674">
        <v>34.064999999999998</v>
      </c>
      <c r="E3674">
        <f t="shared" si="57"/>
        <v>34.07</v>
      </c>
      <c r="F3674">
        <v>9412</v>
      </c>
      <c r="G3674">
        <v>9481</v>
      </c>
      <c r="H3674">
        <v>9502</v>
      </c>
      <c r="I3674" t="s">
        <v>19</v>
      </c>
      <c r="J3674">
        <v>30180</v>
      </c>
      <c r="K3674">
        <v>1208445</v>
      </c>
      <c r="L3674">
        <v>1</v>
      </c>
      <c r="M3674">
        <v>0.154</v>
      </c>
    </row>
    <row r="3675" spans="1:13" x14ac:dyDescent="0.2">
      <c r="A3675" t="s">
        <v>384</v>
      </c>
      <c r="B3675" t="s">
        <v>119</v>
      </c>
      <c r="C3675">
        <v>74</v>
      </c>
      <c r="D3675">
        <v>34.213000000000001</v>
      </c>
      <c r="E3675">
        <f t="shared" si="57"/>
        <v>34.21</v>
      </c>
      <c r="F3675">
        <v>9502</v>
      </c>
      <c r="G3675">
        <v>9527</v>
      </c>
      <c r="H3675">
        <v>9562</v>
      </c>
      <c r="I3675" t="s">
        <v>83</v>
      </c>
      <c r="J3675">
        <v>2444968</v>
      </c>
      <c r="K3675">
        <v>57353771</v>
      </c>
      <c r="L3675">
        <v>47.28</v>
      </c>
      <c r="M3675">
        <v>7.2990000000000004</v>
      </c>
    </row>
    <row r="3676" spans="1:13" x14ac:dyDescent="0.2">
      <c r="A3676" t="s">
        <v>384</v>
      </c>
      <c r="B3676" t="s">
        <v>120</v>
      </c>
      <c r="C3676">
        <v>75</v>
      </c>
      <c r="D3676">
        <v>34.578000000000003</v>
      </c>
      <c r="E3676">
        <f t="shared" si="57"/>
        <v>34.58</v>
      </c>
      <c r="F3676">
        <v>9629</v>
      </c>
      <c r="G3676">
        <v>9643</v>
      </c>
      <c r="H3676">
        <v>9662</v>
      </c>
      <c r="I3676" t="s">
        <v>19</v>
      </c>
      <c r="J3676">
        <v>38017</v>
      </c>
      <c r="K3676">
        <v>882567</v>
      </c>
      <c r="L3676">
        <v>0.73</v>
      </c>
      <c r="M3676">
        <v>0.112</v>
      </c>
    </row>
    <row r="3677" spans="1:13" x14ac:dyDescent="0.2">
      <c r="A3677" t="s">
        <v>384</v>
      </c>
      <c r="B3677" t="s">
        <v>121</v>
      </c>
      <c r="C3677">
        <v>76</v>
      </c>
      <c r="D3677">
        <v>34.950000000000003</v>
      </c>
      <c r="E3677">
        <f t="shared" si="57"/>
        <v>34.950000000000003</v>
      </c>
      <c r="F3677">
        <v>9748</v>
      </c>
      <c r="G3677">
        <v>9760</v>
      </c>
      <c r="H3677">
        <v>9839</v>
      </c>
      <c r="I3677" t="s">
        <v>44</v>
      </c>
      <c r="J3677">
        <v>46600</v>
      </c>
      <c r="K3677">
        <v>2438280</v>
      </c>
      <c r="L3677">
        <v>2.0099999999999998</v>
      </c>
      <c r="M3677">
        <v>0.31</v>
      </c>
    </row>
    <row r="3678" spans="1:13" x14ac:dyDescent="0.2">
      <c r="A3678" t="s">
        <v>384</v>
      </c>
      <c r="B3678" t="s">
        <v>122</v>
      </c>
      <c r="C3678">
        <v>77</v>
      </c>
      <c r="D3678">
        <v>36.17</v>
      </c>
      <c r="E3678">
        <f t="shared" si="57"/>
        <v>36.17</v>
      </c>
      <c r="F3678">
        <v>10117</v>
      </c>
      <c r="G3678">
        <v>10146</v>
      </c>
      <c r="H3678">
        <v>10158</v>
      </c>
      <c r="I3678" t="s">
        <v>83</v>
      </c>
      <c r="J3678">
        <v>58370</v>
      </c>
      <c r="K3678">
        <v>1709166</v>
      </c>
      <c r="L3678">
        <v>1.41</v>
      </c>
      <c r="M3678">
        <v>0.218</v>
      </c>
    </row>
    <row r="3679" spans="1:13" x14ac:dyDescent="0.2">
      <c r="A3679" t="s">
        <v>384</v>
      </c>
      <c r="B3679" t="s">
        <v>123</v>
      </c>
      <c r="C3679">
        <v>78</v>
      </c>
      <c r="D3679">
        <v>36.548999999999999</v>
      </c>
      <c r="E3679">
        <f t="shared" si="57"/>
        <v>36.549999999999997</v>
      </c>
      <c r="F3679">
        <v>10220</v>
      </c>
      <c r="G3679">
        <v>10266</v>
      </c>
      <c r="H3679">
        <v>10277</v>
      </c>
      <c r="I3679" t="s">
        <v>83</v>
      </c>
      <c r="J3679">
        <v>34570</v>
      </c>
      <c r="K3679">
        <v>946989</v>
      </c>
      <c r="L3679">
        <v>0.78</v>
      </c>
      <c r="M3679">
        <v>0.121</v>
      </c>
    </row>
    <row r="3680" spans="1:13" x14ac:dyDescent="0.2">
      <c r="A3680" t="s">
        <v>384</v>
      </c>
      <c r="B3680" t="s">
        <v>124</v>
      </c>
      <c r="C3680">
        <v>79</v>
      </c>
      <c r="D3680">
        <v>36.628999999999998</v>
      </c>
      <c r="E3680">
        <f t="shared" si="57"/>
        <v>36.630000000000003</v>
      </c>
      <c r="F3680">
        <v>10277</v>
      </c>
      <c r="G3680">
        <v>10291</v>
      </c>
      <c r="H3680">
        <v>10312</v>
      </c>
      <c r="I3680" t="s">
        <v>44</v>
      </c>
      <c r="J3680">
        <v>36700</v>
      </c>
      <c r="K3680">
        <v>1797242</v>
      </c>
      <c r="L3680">
        <v>1.48</v>
      </c>
      <c r="M3680">
        <v>0.22900000000000001</v>
      </c>
    </row>
    <row r="3681" spans="1:13" x14ac:dyDescent="0.2">
      <c r="A3681" t="s">
        <v>384</v>
      </c>
      <c r="B3681" t="s">
        <v>125</v>
      </c>
      <c r="C3681">
        <v>80</v>
      </c>
      <c r="D3681">
        <v>36.773000000000003</v>
      </c>
      <c r="E3681">
        <f t="shared" si="57"/>
        <v>36.770000000000003</v>
      </c>
      <c r="F3681">
        <v>10312</v>
      </c>
      <c r="G3681">
        <v>10337</v>
      </c>
      <c r="H3681">
        <v>10352</v>
      </c>
      <c r="I3681" t="s">
        <v>44</v>
      </c>
      <c r="J3681">
        <v>21196</v>
      </c>
      <c r="K3681">
        <v>1157378</v>
      </c>
      <c r="L3681">
        <v>0.95</v>
      </c>
      <c r="M3681">
        <v>0.14699999999999999</v>
      </c>
    </row>
    <row r="3682" spans="1:13" x14ac:dyDescent="0.2">
      <c r="A3682" t="s">
        <v>384</v>
      </c>
      <c r="B3682" t="s">
        <v>126</v>
      </c>
      <c r="C3682">
        <v>81</v>
      </c>
      <c r="D3682">
        <v>37.036999999999999</v>
      </c>
      <c r="E3682">
        <f t="shared" si="57"/>
        <v>37.04</v>
      </c>
      <c r="F3682">
        <v>10409</v>
      </c>
      <c r="G3682">
        <v>10421</v>
      </c>
      <c r="H3682">
        <v>10436</v>
      </c>
      <c r="I3682" t="s">
        <v>44</v>
      </c>
      <c r="J3682">
        <v>19273</v>
      </c>
      <c r="K3682">
        <v>633985</v>
      </c>
      <c r="L3682">
        <v>0.52</v>
      </c>
      <c r="M3682">
        <v>8.1000000000000003E-2</v>
      </c>
    </row>
    <row r="3683" spans="1:13" x14ac:dyDescent="0.2">
      <c r="A3683" t="s">
        <v>384</v>
      </c>
      <c r="B3683" t="s">
        <v>127</v>
      </c>
      <c r="C3683">
        <v>82</v>
      </c>
      <c r="D3683">
        <v>37.198999999999998</v>
      </c>
      <c r="E3683">
        <f t="shared" si="57"/>
        <v>37.200000000000003</v>
      </c>
      <c r="F3683">
        <v>10436</v>
      </c>
      <c r="G3683">
        <v>10472</v>
      </c>
      <c r="H3683">
        <v>10477</v>
      </c>
      <c r="I3683" t="s">
        <v>44</v>
      </c>
      <c r="J3683">
        <v>15814</v>
      </c>
      <c r="K3683">
        <v>732236</v>
      </c>
      <c r="L3683">
        <v>0.6</v>
      </c>
      <c r="M3683">
        <v>9.2999999999999999E-2</v>
      </c>
    </row>
    <row r="3684" spans="1:13" x14ac:dyDescent="0.2">
      <c r="A3684" t="s">
        <v>384</v>
      </c>
      <c r="B3684" t="s">
        <v>144</v>
      </c>
      <c r="C3684">
        <v>83</v>
      </c>
      <c r="D3684">
        <v>37.301000000000002</v>
      </c>
      <c r="E3684">
        <f t="shared" si="57"/>
        <v>37.299999999999997</v>
      </c>
      <c r="F3684">
        <v>10477</v>
      </c>
      <c r="G3684">
        <v>10504</v>
      </c>
      <c r="H3684">
        <v>10542</v>
      </c>
      <c r="I3684" t="s">
        <v>44</v>
      </c>
      <c r="J3684">
        <v>49363</v>
      </c>
      <c r="K3684">
        <v>2048156</v>
      </c>
      <c r="L3684">
        <v>1.69</v>
      </c>
      <c r="M3684">
        <v>0.26100000000000001</v>
      </c>
    </row>
    <row r="3685" spans="1:13" x14ac:dyDescent="0.2">
      <c r="A3685" t="s">
        <v>384</v>
      </c>
      <c r="B3685" t="s">
        <v>145</v>
      </c>
      <c r="C3685">
        <v>84</v>
      </c>
      <c r="D3685">
        <v>37.996000000000002</v>
      </c>
      <c r="E3685">
        <f t="shared" si="57"/>
        <v>38</v>
      </c>
      <c r="F3685">
        <v>10712</v>
      </c>
      <c r="G3685">
        <v>10724</v>
      </c>
      <c r="H3685">
        <v>10811</v>
      </c>
      <c r="I3685" t="s">
        <v>53</v>
      </c>
      <c r="J3685">
        <v>394734</v>
      </c>
      <c r="K3685">
        <v>16702520</v>
      </c>
      <c r="L3685">
        <v>13.77</v>
      </c>
      <c r="M3685">
        <v>2.1259999999999999</v>
      </c>
    </row>
    <row r="3686" spans="1:13" x14ac:dyDescent="0.2">
      <c r="A3686" t="s">
        <v>384</v>
      </c>
      <c r="B3686" t="s">
        <v>146</v>
      </c>
      <c r="C3686">
        <v>85</v>
      </c>
      <c r="D3686">
        <v>38.302999999999997</v>
      </c>
      <c r="E3686">
        <f t="shared" si="57"/>
        <v>38.299999999999997</v>
      </c>
      <c r="F3686">
        <v>10811</v>
      </c>
      <c r="G3686">
        <v>10821</v>
      </c>
      <c r="H3686">
        <v>10848</v>
      </c>
      <c r="I3686" t="s">
        <v>53</v>
      </c>
      <c r="J3686">
        <v>38950</v>
      </c>
      <c r="K3686">
        <v>1274879</v>
      </c>
      <c r="L3686">
        <v>1.05</v>
      </c>
      <c r="M3686">
        <v>0.16200000000000001</v>
      </c>
    </row>
    <row r="3687" spans="1:13" x14ac:dyDescent="0.2">
      <c r="A3687" t="s">
        <v>385</v>
      </c>
      <c r="B3687" t="s">
        <v>14</v>
      </c>
      <c r="C3687">
        <v>1</v>
      </c>
      <c r="D3687">
        <v>4.1840000000000002</v>
      </c>
      <c r="E3687">
        <f t="shared" si="57"/>
        <v>4.18</v>
      </c>
      <c r="F3687">
        <v>5</v>
      </c>
      <c r="G3687">
        <v>31</v>
      </c>
      <c r="H3687">
        <v>68</v>
      </c>
      <c r="I3687" t="s">
        <v>77</v>
      </c>
      <c r="J3687">
        <v>225931</v>
      </c>
      <c r="K3687">
        <v>3921911</v>
      </c>
      <c r="L3687">
        <v>4.96</v>
      </c>
      <c r="M3687">
        <v>0.27</v>
      </c>
    </row>
    <row r="3688" spans="1:13" x14ac:dyDescent="0.2">
      <c r="A3688" t="s">
        <v>385</v>
      </c>
      <c r="B3688" t="s">
        <v>16</v>
      </c>
      <c r="C3688">
        <v>2</v>
      </c>
      <c r="D3688">
        <v>4.9969999999999999</v>
      </c>
      <c r="E3688">
        <f t="shared" si="57"/>
        <v>5</v>
      </c>
      <c r="F3688">
        <v>258</v>
      </c>
      <c r="G3688">
        <v>288</v>
      </c>
      <c r="H3688">
        <v>317</v>
      </c>
      <c r="I3688" t="s">
        <v>129</v>
      </c>
      <c r="J3688">
        <v>653945</v>
      </c>
      <c r="K3688">
        <v>16977613</v>
      </c>
      <c r="L3688">
        <v>21.47</v>
      </c>
      <c r="M3688">
        <v>1.167</v>
      </c>
    </row>
    <row r="3689" spans="1:13" x14ac:dyDescent="0.2">
      <c r="A3689" t="s">
        <v>385</v>
      </c>
      <c r="B3689" t="s">
        <v>18</v>
      </c>
      <c r="C3689">
        <v>3</v>
      </c>
      <c r="D3689">
        <v>5.101</v>
      </c>
      <c r="E3689">
        <f t="shared" si="57"/>
        <v>5.0999999999999996</v>
      </c>
      <c r="F3689">
        <v>317</v>
      </c>
      <c r="G3689">
        <v>321</v>
      </c>
      <c r="H3689">
        <v>346</v>
      </c>
      <c r="I3689" t="s">
        <v>51</v>
      </c>
      <c r="J3689">
        <v>91448</v>
      </c>
      <c r="K3689">
        <v>3589213</v>
      </c>
      <c r="L3689">
        <v>4.54</v>
      </c>
      <c r="M3689">
        <v>0.247</v>
      </c>
    </row>
    <row r="3690" spans="1:13" x14ac:dyDescent="0.2">
      <c r="A3690" t="s">
        <v>385</v>
      </c>
      <c r="B3690" t="s">
        <v>20</v>
      </c>
      <c r="C3690">
        <v>4</v>
      </c>
      <c r="D3690">
        <v>5.3159999999999998</v>
      </c>
      <c r="E3690">
        <f t="shared" si="57"/>
        <v>5.32</v>
      </c>
      <c r="F3690">
        <v>376</v>
      </c>
      <c r="G3690">
        <v>389</v>
      </c>
      <c r="H3690">
        <v>443</v>
      </c>
      <c r="I3690" t="s">
        <v>31</v>
      </c>
      <c r="J3690">
        <v>51017</v>
      </c>
      <c r="K3690">
        <v>2519827</v>
      </c>
      <c r="L3690">
        <v>3.19</v>
      </c>
      <c r="M3690">
        <v>0.17299999999999999</v>
      </c>
    </row>
    <row r="3691" spans="1:13" x14ac:dyDescent="0.2">
      <c r="A3691" t="s">
        <v>385</v>
      </c>
      <c r="B3691" t="s">
        <v>22</v>
      </c>
      <c r="C3691">
        <v>5</v>
      </c>
      <c r="D3691">
        <v>5.569</v>
      </c>
      <c r="E3691">
        <f t="shared" si="57"/>
        <v>5.57</v>
      </c>
      <c r="F3691">
        <v>446</v>
      </c>
      <c r="G3691">
        <v>469</v>
      </c>
      <c r="H3691">
        <v>501</v>
      </c>
      <c r="I3691" t="s">
        <v>29</v>
      </c>
      <c r="J3691">
        <v>114856</v>
      </c>
      <c r="K3691">
        <v>2399153</v>
      </c>
      <c r="L3691">
        <v>3.03</v>
      </c>
      <c r="M3691">
        <v>0.16500000000000001</v>
      </c>
    </row>
    <row r="3692" spans="1:13" x14ac:dyDescent="0.2">
      <c r="A3692" t="s">
        <v>385</v>
      </c>
      <c r="B3692" t="s">
        <v>24</v>
      </c>
      <c r="C3692">
        <v>6</v>
      </c>
      <c r="D3692">
        <v>5.9459999999999997</v>
      </c>
      <c r="E3692">
        <f t="shared" si="57"/>
        <v>5.95</v>
      </c>
      <c r="F3692">
        <v>581</v>
      </c>
      <c r="G3692">
        <v>588</v>
      </c>
      <c r="H3692">
        <v>602</v>
      </c>
      <c r="I3692" t="s">
        <v>134</v>
      </c>
      <c r="J3692">
        <v>35599</v>
      </c>
      <c r="K3692">
        <v>877779</v>
      </c>
      <c r="L3692">
        <v>1.1100000000000001</v>
      </c>
      <c r="M3692">
        <v>0.06</v>
      </c>
    </row>
    <row r="3693" spans="1:13" x14ac:dyDescent="0.2">
      <c r="A3693" t="s">
        <v>385</v>
      </c>
      <c r="B3693" t="s">
        <v>26</v>
      </c>
      <c r="C3693">
        <v>7</v>
      </c>
      <c r="D3693">
        <v>6.2590000000000003</v>
      </c>
      <c r="E3693">
        <f t="shared" si="57"/>
        <v>6.26</v>
      </c>
      <c r="F3693">
        <v>662</v>
      </c>
      <c r="G3693">
        <v>687</v>
      </c>
      <c r="H3693">
        <v>700</v>
      </c>
      <c r="I3693" t="s">
        <v>139</v>
      </c>
      <c r="J3693">
        <v>64236</v>
      </c>
      <c r="K3693">
        <v>2442285</v>
      </c>
      <c r="L3693">
        <v>3.09</v>
      </c>
      <c r="M3693">
        <v>0.16800000000000001</v>
      </c>
    </row>
    <row r="3694" spans="1:13" x14ac:dyDescent="0.2">
      <c r="A3694" t="s">
        <v>385</v>
      </c>
      <c r="B3694" t="s">
        <v>27</v>
      </c>
      <c r="C3694">
        <v>8</v>
      </c>
      <c r="D3694">
        <v>6.3280000000000003</v>
      </c>
      <c r="E3694">
        <f t="shared" si="57"/>
        <v>6.33</v>
      </c>
      <c r="F3694">
        <v>700</v>
      </c>
      <c r="G3694">
        <v>709</v>
      </c>
      <c r="H3694">
        <v>731</v>
      </c>
      <c r="I3694" t="s">
        <v>51</v>
      </c>
      <c r="J3694">
        <v>113423</v>
      </c>
      <c r="K3694">
        <v>4207817</v>
      </c>
      <c r="L3694">
        <v>5.32</v>
      </c>
      <c r="M3694">
        <v>0.28899999999999998</v>
      </c>
    </row>
    <row r="3695" spans="1:13" x14ac:dyDescent="0.2">
      <c r="A3695" t="s">
        <v>385</v>
      </c>
      <c r="B3695" t="s">
        <v>28</v>
      </c>
      <c r="C3695">
        <v>9</v>
      </c>
      <c r="D3695">
        <v>6.41</v>
      </c>
      <c r="E3695">
        <f t="shared" si="57"/>
        <v>6.41</v>
      </c>
      <c r="F3695">
        <v>731</v>
      </c>
      <c r="G3695">
        <v>735</v>
      </c>
      <c r="H3695">
        <v>793</v>
      </c>
      <c r="I3695" t="s">
        <v>51</v>
      </c>
      <c r="J3695">
        <v>55265</v>
      </c>
      <c r="K3695">
        <v>3313203</v>
      </c>
      <c r="L3695">
        <v>4.1900000000000004</v>
      </c>
      <c r="M3695">
        <v>0.22800000000000001</v>
      </c>
    </row>
    <row r="3696" spans="1:13" x14ac:dyDescent="0.2">
      <c r="A3696" t="s">
        <v>385</v>
      </c>
      <c r="B3696" t="s">
        <v>30</v>
      </c>
      <c r="C3696">
        <v>10</v>
      </c>
      <c r="D3696">
        <v>7.0910000000000002</v>
      </c>
      <c r="E3696">
        <f t="shared" si="57"/>
        <v>7.09</v>
      </c>
      <c r="F3696">
        <v>929</v>
      </c>
      <c r="G3696">
        <v>950</v>
      </c>
      <c r="H3696">
        <v>990</v>
      </c>
      <c r="I3696" t="s">
        <v>129</v>
      </c>
      <c r="J3696">
        <v>69658</v>
      </c>
      <c r="K3696">
        <v>3012169</v>
      </c>
      <c r="L3696">
        <v>3.81</v>
      </c>
      <c r="M3696">
        <v>0.20699999999999999</v>
      </c>
    </row>
    <row r="3697" spans="1:13" x14ac:dyDescent="0.2">
      <c r="A3697" t="s">
        <v>385</v>
      </c>
      <c r="B3697" t="s">
        <v>32</v>
      </c>
      <c r="C3697">
        <v>11</v>
      </c>
      <c r="D3697">
        <v>7.83</v>
      </c>
      <c r="E3697">
        <f t="shared" si="57"/>
        <v>7.83</v>
      </c>
      <c r="F3697">
        <v>1170</v>
      </c>
      <c r="G3697">
        <v>1184</v>
      </c>
      <c r="H3697">
        <v>1203</v>
      </c>
      <c r="I3697" t="s">
        <v>162</v>
      </c>
      <c r="J3697">
        <v>49290</v>
      </c>
      <c r="K3697">
        <v>1619314</v>
      </c>
      <c r="L3697">
        <v>2.0499999999999998</v>
      </c>
      <c r="M3697">
        <v>0.111</v>
      </c>
    </row>
    <row r="3698" spans="1:13" x14ac:dyDescent="0.2">
      <c r="A3698" t="s">
        <v>385</v>
      </c>
      <c r="B3698" t="s">
        <v>33</v>
      </c>
      <c r="C3698">
        <v>12</v>
      </c>
      <c r="D3698">
        <v>7.9169999999999998</v>
      </c>
      <c r="E3698">
        <f t="shared" si="57"/>
        <v>7.92</v>
      </c>
      <c r="F3698">
        <v>1203</v>
      </c>
      <c r="G3698">
        <v>1211</v>
      </c>
      <c r="H3698">
        <v>1231</v>
      </c>
      <c r="I3698" t="s">
        <v>51</v>
      </c>
      <c r="J3698">
        <v>55160</v>
      </c>
      <c r="K3698">
        <v>1968615</v>
      </c>
      <c r="L3698">
        <v>2.4900000000000002</v>
      </c>
      <c r="M3698">
        <v>0.13500000000000001</v>
      </c>
    </row>
    <row r="3699" spans="1:13" x14ac:dyDescent="0.2">
      <c r="A3699" t="s">
        <v>385</v>
      </c>
      <c r="B3699" t="s">
        <v>35</v>
      </c>
      <c r="C3699">
        <v>13</v>
      </c>
      <c r="D3699">
        <v>8.0190000000000001</v>
      </c>
      <c r="E3699">
        <f t="shared" si="57"/>
        <v>8.02</v>
      </c>
      <c r="F3699">
        <v>1231</v>
      </c>
      <c r="G3699">
        <v>1244</v>
      </c>
      <c r="H3699">
        <v>1289</v>
      </c>
      <c r="I3699" t="s">
        <v>51</v>
      </c>
      <c r="J3699">
        <v>77575</v>
      </c>
      <c r="K3699">
        <v>5631421</v>
      </c>
      <c r="L3699">
        <v>7.12</v>
      </c>
      <c r="M3699">
        <v>0.38700000000000001</v>
      </c>
    </row>
    <row r="3700" spans="1:13" x14ac:dyDescent="0.2">
      <c r="A3700" t="s">
        <v>385</v>
      </c>
      <c r="B3700" t="s">
        <v>36</v>
      </c>
      <c r="C3700">
        <v>14</v>
      </c>
      <c r="D3700">
        <v>8.2759999999999998</v>
      </c>
      <c r="E3700">
        <f t="shared" si="57"/>
        <v>8.2799999999999994</v>
      </c>
      <c r="F3700">
        <v>1316</v>
      </c>
      <c r="G3700">
        <v>1325</v>
      </c>
      <c r="H3700">
        <v>1343</v>
      </c>
      <c r="I3700" t="s">
        <v>51</v>
      </c>
      <c r="J3700">
        <v>55676</v>
      </c>
      <c r="K3700">
        <v>2135682</v>
      </c>
      <c r="L3700">
        <v>2.7</v>
      </c>
      <c r="M3700">
        <v>0.14699999999999999</v>
      </c>
    </row>
    <row r="3701" spans="1:13" x14ac:dyDescent="0.2">
      <c r="A3701" t="s">
        <v>385</v>
      </c>
      <c r="B3701" t="s">
        <v>38</v>
      </c>
      <c r="C3701">
        <v>15</v>
      </c>
      <c r="D3701">
        <v>8.3710000000000004</v>
      </c>
      <c r="E3701">
        <f t="shared" si="57"/>
        <v>8.3699999999999992</v>
      </c>
      <c r="F3701">
        <v>1343</v>
      </c>
      <c r="G3701">
        <v>1355</v>
      </c>
      <c r="H3701">
        <v>1378</v>
      </c>
      <c r="I3701" t="s">
        <v>51</v>
      </c>
      <c r="J3701">
        <v>65819</v>
      </c>
      <c r="K3701">
        <v>2650970</v>
      </c>
      <c r="L3701">
        <v>3.35</v>
      </c>
      <c r="M3701">
        <v>0.182</v>
      </c>
    </row>
    <row r="3702" spans="1:13" x14ac:dyDescent="0.2">
      <c r="A3702" t="s">
        <v>385</v>
      </c>
      <c r="B3702" t="s">
        <v>40</v>
      </c>
      <c r="C3702">
        <v>16</v>
      </c>
      <c r="D3702">
        <v>8.6980000000000004</v>
      </c>
      <c r="E3702">
        <f t="shared" si="57"/>
        <v>8.6999999999999993</v>
      </c>
      <c r="F3702">
        <v>1426</v>
      </c>
      <c r="G3702">
        <v>1458</v>
      </c>
      <c r="H3702">
        <v>1484</v>
      </c>
      <c r="I3702" t="s">
        <v>34</v>
      </c>
      <c r="J3702">
        <v>99047</v>
      </c>
      <c r="K3702">
        <v>7640059</v>
      </c>
      <c r="L3702">
        <v>9.66</v>
      </c>
      <c r="M3702">
        <v>0.52500000000000002</v>
      </c>
    </row>
    <row r="3703" spans="1:13" x14ac:dyDescent="0.2">
      <c r="A3703" t="s">
        <v>385</v>
      </c>
      <c r="B3703" t="s">
        <v>42</v>
      </c>
      <c r="C3703">
        <v>17</v>
      </c>
      <c r="D3703">
        <v>8.8119999999999994</v>
      </c>
      <c r="E3703">
        <f t="shared" si="57"/>
        <v>8.81</v>
      </c>
      <c r="F3703">
        <v>1484</v>
      </c>
      <c r="G3703">
        <v>1494</v>
      </c>
      <c r="H3703">
        <v>1509</v>
      </c>
      <c r="I3703" t="s">
        <v>34</v>
      </c>
      <c r="J3703">
        <v>76195</v>
      </c>
      <c r="K3703">
        <v>3001537</v>
      </c>
      <c r="L3703">
        <v>3.8</v>
      </c>
      <c r="M3703">
        <v>0.20599999999999999</v>
      </c>
    </row>
    <row r="3704" spans="1:13" x14ac:dyDescent="0.2">
      <c r="A3704" t="s">
        <v>385</v>
      </c>
      <c r="B3704" t="s">
        <v>43</v>
      </c>
      <c r="C3704">
        <v>18</v>
      </c>
      <c r="D3704">
        <v>8.9090000000000007</v>
      </c>
      <c r="E3704">
        <f t="shared" si="57"/>
        <v>8.91</v>
      </c>
      <c r="F3704">
        <v>1509</v>
      </c>
      <c r="G3704">
        <v>1525</v>
      </c>
      <c r="H3704">
        <v>1534</v>
      </c>
      <c r="I3704" t="s">
        <v>34</v>
      </c>
      <c r="J3704">
        <v>80034</v>
      </c>
      <c r="K3704">
        <v>3011161</v>
      </c>
      <c r="L3704">
        <v>3.81</v>
      </c>
      <c r="M3704">
        <v>0.20699999999999999</v>
      </c>
    </row>
    <row r="3705" spans="1:13" x14ac:dyDescent="0.2">
      <c r="A3705" t="s">
        <v>385</v>
      </c>
      <c r="B3705" t="s">
        <v>45</v>
      </c>
      <c r="C3705">
        <v>19</v>
      </c>
      <c r="D3705">
        <v>8.9809999999999999</v>
      </c>
      <c r="E3705">
        <f t="shared" si="57"/>
        <v>8.98</v>
      </c>
      <c r="F3705">
        <v>1534</v>
      </c>
      <c r="G3705">
        <v>1548</v>
      </c>
      <c r="H3705">
        <v>1579</v>
      </c>
      <c r="I3705" t="s">
        <v>34</v>
      </c>
      <c r="J3705">
        <v>92475</v>
      </c>
      <c r="K3705">
        <v>6119948</v>
      </c>
      <c r="L3705">
        <v>7.74</v>
      </c>
      <c r="M3705">
        <v>0.42099999999999999</v>
      </c>
    </row>
    <row r="3706" spans="1:13" x14ac:dyDescent="0.2">
      <c r="A3706" t="s">
        <v>385</v>
      </c>
      <c r="B3706" t="s">
        <v>47</v>
      </c>
      <c r="C3706">
        <v>20</v>
      </c>
      <c r="D3706">
        <v>9.1820000000000004</v>
      </c>
      <c r="E3706">
        <f t="shared" si="57"/>
        <v>9.18</v>
      </c>
      <c r="F3706">
        <v>1597</v>
      </c>
      <c r="G3706">
        <v>1611</v>
      </c>
      <c r="H3706">
        <v>1617</v>
      </c>
      <c r="I3706" t="s">
        <v>34</v>
      </c>
      <c r="J3706">
        <v>129541</v>
      </c>
      <c r="K3706">
        <v>3733376</v>
      </c>
      <c r="L3706">
        <v>4.72</v>
      </c>
      <c r="M3706">
        <v>0.25700000000000001</v>
      </c>
    </row>
    <row r="3707" spans="1:13" x14ac:dyDescent="0.2">
      <c r="A3707" t="s">
        <v>385</v>
      </c>
      <c r="B3707" t="s">
        <v>49</v>
      </c>
      <c r="C3707">
        <v>21</v>
      </c>
      <c r="D3707">
        <v>9.2309999999999999</v>
      </c>
      <c r="E3707">
        <f t="shared" si="57"/>
        <v>9.23</v>
      </c>
      <c r="F3707">
        <v>1617</v>
      </c>
      <c r="G3707">
        <v>1627</v>
      </c>
      <c r="H3707">
        <v>1649</v>
      </c>
      <c r="I3707" t="s">
        <v>34</v>
      </c>
      <c r="J3707">
        <v>199721</v>
      </c>
      <c r="K3707">
        <v>8119385</v>
      </c>
      <c r="L3707">
        <v>10.27</v>
      </c>
      <c r="M3707">
        <v>0.55800000000000005</v>
      </c>
    </row>
    <row r="3708" spans="1:13" x14ac:dyDescent="0.2">
      <c r="A3708" t="s">
        <v>385</v>
      </c>
      <c r="B3708" t="s">
        <v>50</v>
      </c>
      <c r="C3708">
        <v>22</v>
      </c>
      <c r="D3708">
        <v>9.3719999999999999</v>
      </c>
      <c r="E3708">
        <f t="shared" si="57"/>
        <v>9.3699999999999992</v>
      </c>
      <c r="F3708">
        <v>1649</v>
      </c>
      <c r="G3708">
        <v>1671</v>
      </c>
      <c r="H3708">
        <v>1698</v>
      </c>
      <c r="I3708" t="s">
        <v>23</v>
      </c>
      <c r="J3708">
        <v>616402</v>
      </c>
      <c r="K3708">
        <v>28106831</v>
      </c>
      <c r="L3708">
        <v>35.54</v>
      </c>
      <c r="M3708">
        <v>1.9319999999999999</v>
      </c>
    </row>
    <row r="3709" spans="1:13" x14ac:dyDescent="0.2">
      <c r="A3709" t="s">
        <v>385</v>
      </c>
      <c r="B3709" t="s">
        <v>52</v>
      </c>
      <c r="C3709">
        <v>23</v>
      </c>
      <c r="D3709">
        <v>9.4860000000000007</v>
      </c>
      <c r="E3709">
        <f t="shared" si="57"/>
        <v>9.49</v>
      </c>
      <c r="F3709">
        <v>1698</v>
      </c>
      <c r="G3709">
        <v>1708</v>
      </c>
      <c r="H3709">
        <v>1752</v>
      </c>
      <c r="I3709" t="s">
        <v>23</v>
      </c>
      <c r="J3709">
        <v>223688</v>
      </c>
      <c r="K3709">
        <v>14303461</v>
      </c>
      <c r="L3709">
        <v>18.09</v>
      </c>
      <c r="M3709">
        <v>0.98299999999999998</v>
      </c>
    </row>
    <row r="3710" spans="1:13" x14ac:dyDescent="0.2">
      <c r="A3710" t="s">
        <v>385</v>
      </c>
      <c r="B3710" t="s">
        <v>54</v>
      </c>
      <c r="C3710">
        <v>24</v>
      </c>
      <c r="D3710">
        <v>9.6649999999999991</v>
      </c>
      <c r="E3710">
        <f t="shared" si="57"/>
        <v>9.67</v>
      </c>
      <c r="F3710">
        <v>1752</v>
      </c>
      <c r="G3710">
        <v>1764</v>
      </c>
      <c r="H3710">
        <v>1789</v>
      </c>
      <c r="I3710" t="s">
        <v>23</v>
      </c>
      <c r="J3710">
        <v>99085</v>
      </c>
      <c r="K3710">
        <v>5584551</v>
      </c>
      <c r="L3710">
        <v>7.06</v>
      </c>
      <c r="M3710">
        <v>0.38400000000000001</v>
      </c>
    </row>
    <row r="3711" spans="1:13" x14ac:dyDescent="0.2">
      <c r="A3711" t="s">
        <v>385</v>
      </c>
      <c r="B3711" t="s">
        <v>56</v>
      </c>
      <c r="C3711">
        <v>25</v>
      </c>
      <c r="D3711">
        <v>9.7850000000000001</v>
      </c>
      <c r="E3711">
        <f t="shared" si="57"/>
        <v>9.7899999999999991</v>
      </c>
      <c r="F3711">
        <v>1789</v>
      </c>
      <c r="G3711">
        <v>1802</v>
      </c>
      <c r="H3711">
        <v>1852</v>
      </c>
      <c r="I3711" t="s">
        <v>23</v>
      </c>
      <c r="J3711">
        <v>432183</v>
      </c>
      <c r="K3711">
        <v>25110367</v>
      </c>
      <c r="L3711">
        <v>31.75</v>
      </c>
      <c r="M3711">
        <v>1.726</v>
      </c>
    </row>
    <row r="3712" spans="1:13" x14ac:dyDescent="0.2">
      <c r="A3712" t="s">
        <v>385</v>
      </c>
      <c r="B3712" t="s">
        <v>57</v>
      </c>
      <c r="C3712">
        <v>26</v>
      </c>
      <c r="D3712">
        <v>9.9949999999999992</v>
      </c>
      <c r="E3712">
        <f t="shared" si="57"/>
        <v>10</v>
      </c>
      <c r="F3712">
        <v>1852</v>
      </c>
      <c r="G3712">
        <v>1869</v>
      </c>
      <c r="H3712">
        <v>1889</v>
      </c>
      <c r="I3712" t="s">
        <v>23</v>
      </c>
      <c r="J3712">
        <v>890414</v>
      </c>
      <c r="K3712">
        <v>31442454</v>
      </c>
      <c r="L3712">
        <v>39.76</v>
      </c>
      <c r="M3712">
        <v>2.161</v>
      </c>
    </row>
    <row r="3713" spans="1:13" x14ac:dyDescent="0.2">
      <c r="A3713" t="s">
        <v>385</v>
      </c>
      <c r="B3713" t="s">
        <v>59</v>
      </c>
      <c r="C3713">
        <v>27</v>
      </c>
      <c r="D3713">
        <v>10.093</v>
      </c>
      <c r="E3713">
        <f t="shared" si="57"/>
        <v>10.09</v>
      </c>
      <c r="F3713">
        <v>1889</v>
      </c>
      <c r="G3713">
        <v>1899</v>
      </c>
      <c r="H3713">
        <v>1916</v>
      </c>
      <c r="I3713" t="s">
        <v>23</v>
      </c>
      <c r="J3713">
        <v>394041</v>
      </c>
      <c r="K3713">
        <v>15127415</v>
      </c>
      <c r="L3713">
        <v>19.13</v>
      </c>
      <c r="M3713">
        <v>1.04</v>
      </c>
    </row>
    <row r="3714" spans="1:13" x14ac:dyDescent="0.2">
      <c r="A3714" t="s">
        <v>385</v>
      </c>
      <c r="B3714" t="s">
        <v>61</v>
      </c>
      <c r="C3714">
        <v>28</v>
      </c>
      <c r="D3714">
        <v>10.17</v>
      </c>
      <c r="E3714">
        <f t="shared" si="57"/>
        <v>10.17</v>
      </c>
      <c r="F3714">
        <v>1916</v>
      </c>
      <c r="G3714">
        <v>1924</v>
      </c>
      <c r="H3714">
        <v>1953</v>
      </c>
      <c r="I3714" t="s">
        <v>34</v>
      </c>
      <c r="J3714">
        <v>215073</v>
      </c>
      <c r="K3714">
        <v>10798609</v>
      </c>
      <c r="L3714">
        <v>13.65</v>
      </c>
      <c r="M3714">
        <v>0.74199999999999999</v>
      </c>
    </row>
    <row r="3715" spans="1:13" x14ac:dyDescent="0.2">
      <c r="A3715" t="s">
        <v>385</v>
      </c>
      <c r="B3715" t="s">
        <v>62</v>
      </c>
      <c r="C3715">
        <v>29</v>
      </c>
      <c r="D3715">
        <v>10.323</v>
      </c>
      <c r="E3715">
        <f t="shared" ref="E3715:E3778" si="58">ROUND(D3715,2)</f>
        <v>10.32</v>
      </c>
      <c r="F3715">
        <v>1953</v>
      </c>
      <c r="G3715">
        <v>1972</v>
      </c>
      <c r="H3715">
        <v>2008</v>
      </c>
      <c r="I3715" t="s">
        <v>34</v>
      </c>
      <c r="J3715">
        <v>317075</v>
      </c>
      <c r="K3715">
        <v>19268019</v>
      </c>
      <c r="L3715">
        <v>24.36</v>
      </c>
      <c r="M3715">
        <v>1.3240000000000001</v>
      </c>
    </row>
    <row r="3716" spans="1:13" x14ac:dyDescent="0.2">
      <c r="A3716" t="s">
        <v>385</v>
      </c>
      <c r="B3716" t="s">
        <v>63</v>
      </c>
      <c r="C3716">
        <v>30</v>
      </c>
      <c r="D3716">
        <v>10.487</v>
      </c>
      <c r="E3716">
        <f t="shared" si="58"/>
        <v>10.49</v>
      </c>
      <c r="F3716">
        <v>2008</v>
      </c>
      <c r="G3716">
        <v>2024</v>
      </c>
      <c r="H3716">
        <v>2030</v>
      </c>
      <c r="I3716" t="s">
        <v>34</v>
      </c>
      <c r="J3716">
        <v>148081</v>
      </c>
      <c r="K3716">
        <v>5185695</v>
      </c>
      <c r="L3716">
        <v>6.56</v>
      </c>
      <c r="M3716">
        <v>0.35599999999999998</v>
      </c>
    </row>
    <row r="3717" spans="1:13" x14ac:dyDescent="0.2">
      <c r="A3717" t="s">
        <v>385</v>
      </c>
      <c r="B3717" t="s">
        <v>65</v>
      </c>
      <c r="C3717">
        <v>31</v>
      </c>
      <c r="D3717">
        <v>10.535</v>
      </c>
      <c r="E3717">
        <f t="shared" si="58"/>
        <v>10.54</v>
      </c>
      <c r="F3717">
        <v>2030</v>
      </c>
      <c r="G3717">
        <v>2039</v>
      </c>
      <c r="H3717">
        <v>2051</v>
      </c>
      <c r="I3717" t="s">
        <v>34</v>
      </c>
      <c r="J3717">
        <v>143596</v>
      </c>
      <c r="K3717">
        <v>5382950</v>
      </c>
      <c r="L3717">
        <v>6.81</v>
      </c>
      <c r="M3717">
        <v>0.37</v>
      </c>
    </row>
    <row r="3718" spans="1:13" x14ac:dyDescent="0.2">
      <c r="A3718" t="s">
        <v>385</v>
      </c>
      <c r="B3718" t="s">
        <v>66</v>
      </c>
      <c r="C3718">
        <v>32</v>
      </c>
      <c r="D3718">
        <v>10.606999999999999</v>
      </c>
      <c r="E3718">
        <f t="shared" si="58"/>
        <v>10.61</v>
      </c>
      <c r="F3718">
        <v>2051</v>
      </c>
      <c r="G3718">
        <v>2062</v>
      </c>
      <c r="H3718">
        <v>2079</v>
      </c>
      <c r="I3718" t="s">
        <v>34</v>
      </c>
      <c r="J3718">
        <v>137916</v>
      </c>
      <c r="K3718">
        <v>6445696</v>
      </c>
      <c r="L3718">
        <v>8.15</v>
      </c>
      <c r="M3718">
        <v>0.443</v>
      </c>
    </row>
    <row r="3719" spans="1:13" x14ac:dyDescent="0.2">
      <c r="A3719" t="s">
        <v>385</v>
      </c>
      <c r="B3719" t="s">
        <v>68</v>
      </c>
      <c r="C3719">
        <v>33</v>
      </c>
      <c r="D3719">
        <v>10.73</v>
      </c>
      <c r="E3719">
        <f t="shared" si="58"/>
        <v>10.73</v>
      </c>
      <c r="F3719">
        <v>2079</v>
      </c>
      <c r="G3719">
        <v>2101</v>
      </c>
      <c r="H3719">
        <v>2107</v>
      </c>
      <c r="I3719" t="s">
        <v>34</v>
      </c>
      <c r="J3719">
        <v>151314</v>
      </c>
      <c r="K3719">
        <v>6779012</v>
      </c>
      <c r="L3719">
        <v>8.57</v>
      </c>
      <c r="M3719">
        <v>0.46600000000000003</v>
      </c>
    </row>
    <row r="3720" spans="1:13" x14ac:dyDescent="0.2">
      <c r="A3720" t="s">
        <v>385</v>
      </c>
      <c r="B3720" t="s">
        <v>69</v>
      </c>
      <c r="C3720">
        <v>34</v>
      </c>
      <c r="D3720">
        <v>10.788</v>
      </c>
      <c r="E3720">
        <f t="shared" si="58"/>
        <v>10.79</v>
      </c>
      <c r="F3720">
        <v>2107</v>
      </c>
      <c r="G3720">
        <v>2119</v>
      </c>
      <c r="H3720">
        <v>2180</v>
      </c>
      <c r="I3720" t="s">
        <v>44</v>
      </c>
      <c r="J3720">
        <v>206391</v>
      </c>
      <c r="K3720">
        <v>16182141</v>
      </c>
      <c r="L3720">
        <v>20.46</v>
      </c>
      <c r="M3720">
        <v>1.1120000000000001</v>
      </c>
    </row>
    <row r="3721" spans="1:13" x14ac:dyDescent="0.2">
      <c r="A3721" t="s">
        <v>385</v>
      </c>
      <c r="B3721" t="s">
        <v>70</v>
      </c>
      <c r="C3721">
        <v>35</v>
      </c>
      <c r="D3721">
        <v>11.067</v>
      </c>
      <c r="E3721">
        <f t="shared" si="58"/>
        <v>11.07</v>
      </c>
      <c r="F3721">
        <v>2180</v>
      </c>
      <c r="G3721">
        <v>2208</v>
      </c>
      <c r="H3721">
        <v>2215</v>
      </c>
      <c r="I3721" t="s">
        <v>44</v>
      </c>
      <c r="J3721">
        <v>131517</v>
      </c>
      <c r="K3721">
        <v>6393661</v>
      </c>
      <c r="L3721">
        <v>8.08</v>
      </c>
      <c r="M3721">
        <v>0.439</v>
      </c>
    </row>
    <row r="3722" spans="1:13" x14ac:dyDescent="0.2">
      <c r="A3722" t="s">
        <v>385</v>
      </c>
      <c r="B3722" t="s">
        <v>71</v>
      </c>
      <c r="C3722">
        <v>36</v>
      </c>
      <c r="D3722">
        <v>11.13</v>
      </c>
      <c r="E3722">
        <f t="shared" si="58"/>
        <v>11.13</v>
      </c>
      <c r="F3722">
        <v>2215</v>
      </c>
      <c r="G3722">
        <v>2227</v>
      </c>
      <c r="H3722">
        <v>2250</v>
      </c>
      <c r="I3722" t="s">
        <v>44</v>
      </c>
      <c r="J3722">
        <v>157997</v>
      </c>
      <c r="K3722">
        <v>8413615</v>
      </c>
      <c r="L3722">
        <v>10.64</v>
      </c>
      <c r="M3722">
        <v>0.57799999999999996</v>
      </c>
    </row>
    <row r="3723" spans="1:13" x14ac:dyDescent="0.2">
      <c r="A3723" t="s">
        <v>385</v>
      </c>
      <c r="B3723" t="s">
        <v>72</v>
      </c>
      <c r="C3723">
        <v>37</v>
      </c>
      <c r="D3723">
        <v>11.243</v>
      </c>
      <c r="E3723">
        <f t="shared" si="58"/>
        <v>11.24</v>
      </c>
      <c r="F3723">
        <v>2250</v>
      </c>
      <c r="G3723">
        <v>2263</v>
      </c>
      <c r="H3723">
        <v>2280</v>
      </c>
      <c r="I3723" t="s">
        <v>44</v>
      </c>
      <c r="J3723">
        <v>135103</v>
      </c>
      <c r="K3723">
        <v>6682341</v>
      </c>
      <c r="L3723">
        <v>8.4499999999999993</v>
      </c>
      <c r="M3723">
        <v>0.45900000000000002</v>
      </c>
    </row>
    <row r="3724" spans="1:13" x14ac:dyDescent="0.2">
      <c r="A3724" t="s">
        <v>385</v>
      </c>
      <c r="B3724" t="s">
        <v>74</v>
      </c>
      <c r="C3724">
        <v>38</v>
      </c>
      <c r="D3724">
        <v>11.369</v>
      </c>
      <c r="E3724">
        <f t="shared" si="58"/>
        <v>11.37</v>
      </c>
      <c r="F3724">
        <v>2280</v>
      </c>
      <c r="G3724">
        <v>2303</v>
      </c>
      <c r="H3724">
        <v>2315</v>
      </c>
      <c r="I3724" t="s">
        <v>44</v>
      </c>
      <c r="J3724">
        <v>146370</v>
      </c>
      <c r="K3724">
        <v>8066475</v>
      </c>
      <c r="L3724">
        <v>10.199999999999999</v>
      </c>
      <c r="M3724">
        <v>0.55400000000000005</v>
      </c>
    </row>
    <row r="3725" spans="1:13" x14ac:dyDescent="0.2">
      <c r="A3725" t="s">
        <v>385</v>
      </c>
      <c r="B3725" t="s">
        <v>75</v>
      </c>
      <c r="C3725">
        <v>39</v>
      </c>
      <c r="D3725">
        <v>11.435</v>
      </c>
      <c r="E3725">
        <f t="shared" si="58"/>
        <v>11.44</v>
      </c>
      <c r="F3725">
        <v>2315</v>
      </c>
      <c r="G3725">
        <v>2324</v>
      </c>
      <c r="H3725">
        <v>2345</v>
      </c>
      <c r="I3725" t="s">
        <v>44</v>
      </c>
      <c r="J3725">
        <v>152941</v>
      </c>
      <c r="K3725">
        <v>7763351</v>
      </c>
      <c r="L3725">
        <v>9.82</v>
      </c>
      <c r="M3725">
        <v>0.53400000000000003</v>
      </c>
    </row>
    <row r="3726" spans="1:13" x14ac:dyDescent="0.2">
      <c r="A3726" t="s">
        <v>385</v>
      </c>
      <c r="B3726" t="s">
        <v>76</v>
      </c>
      <c r="C3726">
        <v>40</v>
      </c>
      <c r="D3726">
        <v>11.595000000000001</v>
      </c>
      <c r="E3726">
        <f t="shared" si="58"/>
        <v>11.6</v>
      </c>
      <c r="F3726">
        <v>2345</v>
      </c>
      <c r="G3726">
        <v>2375</v>
      </c>
      <c r="H3726">
        <v>2393</v>
      </c>
      <c r="I3726" t="s">
        <v>44</v>
      </c>
      <c r="J3726">
        <v>271449</v>
      </c>
      <c r="K3726">
        <v>18210637</v>
      </c>
      <c r="L3726">
        <v>23.03</v>
      </c>
      <c r="M3726">
        <v>1.252</v>
      </c>
    </row>
    <row r="3727" spans="1:13" x14ac:dyDescent="0.2">
      <c r="A3727" t="s">
        <v>385</v>
      </c>
      <c r="B3727" t="s">
        <v>78</v>
      </c>
      <c r="C3727">
        <v>41</v>
      </c>
      <c r="D3727">
        <v>11.682</v>
      </c>
      <c r="E3727">
        <f t="shared" si="58"/>
        <v>11.68</v>
      </c>
      <c r="F3727">
        <v>2393</v>
      </c>
      <c r="G3727">
        <v>2402</v>
      </c>
      <c r="H3727">
        <v>2412</v>
      </c>
      <c r="I3727" t="s">
        <v>44</v>
      </c>
      <c r="J3727">
        <v>222873</v>
      </c>
      <c r="K3727">
        <v>7236409</v>
      </c>
      <c r="L3727">
        <v>9.15</v>
      </c>
      <c r="M3727">
        <v>0.497</v>
      </c>
    </row>
    <row r="3728" spans="1:13" x14ac:dyDescent="0.2">
      <c r="A3728" t="s">
        <v>385</v>
      </c>
      <c r="B3728" t="s">
        <v>79</v>
      </c>
      <c r="C3728">
        <v>42</v>
      </c>
      <c r="D3728">
        <v>11.76</v>
      </c>
      <c r="E3728">
        <f t="shared" si="58"/>
        <v>11.76</v>
      </c>
      <c r="F3728">
        <v>2412</v>
      </c>
      <c r="G3728">
        <v>2427</v>
      </c>
      <c r="H3728">
        <v>2450</v>
      </c>
      <c r="I3728" t="s">
        <v>44</v>
      </c>
      <c r="J3728">
        <v>293282</v>
      </c>
      <c r="K3728">
        <v>17803477</v>
      </c>
      <c r="L3728">
        <v>22.51</v>
      </c>
      <c r="M3728">
        <v>1.224</v>
      </c>
    </row>
    <row r="3729" spans="1:13" x14ac:dyDescent="0.2">
      <c r="A3729" t="s">
        <v>385</v>
      </c>
      <c r="B3729" t="s">
        <v>80</v>
      </c>
      <c r="C3729">
        <v>43</v>
      </c>
      <c r="D3729">
        <v>11.914999999999999</v>
      </c>
      <c r="E3729">
        <f t="shared" si="58"/>
        <v>11.92</v>
      </c>
      <c r="F3729">
        <v>2450</v>
      </c>
      <c r="G3729">
        <v>2476</v>
      </c>
      <c r="H3729">
        <v>2495</v>
      </c>
      <c r="I3729" t="s">
        <v>44</v>
      </c>
      <c r="J3729">
        <v>351608</v>
      </c>
      <c r="K3729">
        <v>26506180</v>
      </c>
      <c r="L3729">
        <v>33.51</v>
      </c>
      <c r="M3729">
        <v>1.8220000000000001</v>
      </c>
    </row>
    <row r="3730" spans="1:13" x14ac:dyDescent="0.2">
      <c r="A3730" t="s">
        <v>385</v>
      </c>
      <c r="B3730" t="s">
        <v>81</v>
      </c>
      <c r="C3730">
        <v>44</v>
      </c>
      <c r="D3730">
        <v>12.015000000000001</v>
      </c>
      <c r="E3730">
        <f t="shared" si="58"/>
        <v>12.02</v>
      </c>
      <c r="F3730">
        <v>2495</v>
      </c>
      <c r="G3730">
        <v>2507</v>
      </c>
      <c r="H3730">
        <v>2564</v>
      </c>
      <c r="I3730" t="s">
        <v>135</v>
      </c>
      <c r="J3730">
        <v>331355</v>
      </c>
      <c r="K3730">
        <v>34086410</v>
      </c>
      <c r="L3730">
        <v>43.1</v>
      </c>
      <c r="M3730">
        <v>2.343</v>
      </c>
    </row>
    <row r="3731" spans="1:13" x14ac:dyDescent="0.2">
      <c r="A3731" t="s">
        <v>385</v>
      </c>
      <c r="B3731" t="s">
        <v>82</v>
      </c>
      <c r="C3731">
        <v>45</v>
      </c>
      <c r="D3731">
        <v>12.305</v>
      </c>
      <c r="E3731">
        <f t="shared" si="58"/>
        <v>12.31</v>
      </c>
      <c r="F3731">
        <v>2564</v>
      </c>
      <c r="G3731">
        <v>2599</v>
      </c>
      <c r="H3731">
        <v>2613</v>
      </c>
      <c r="I3731" t="s">
        <v>135</v>
      </c>
      <c r="J3731">
        <v>357546</v>
      </c>
      <c r="K3731">
        <v>24372127</v>
      </c>
      <c r="L3731">
        <v>30.82</v>
      </c>
      <c r="M3731">
        <v>1.675</v>
      </c>
    </row>
    <row r="3732" spans="1:13" x14ac:dyDescent="0.2">
      <c r="A3732" t="s">
        <v>385</v>
      </c>
      <c r="B3732" t="s">
        <v>84</v>
      </c>
      <c r="C3732">
        <v>46</v>
      </c>
      <c r="D3732">
        <v>12.397</v>
      </c>
      <c r="E3732">
        <f t="shared" si="58"/>
        <v>12.4</v>
      </c>
      <c r="F3732">
        <v>2613</v>
      </c>
      <c r="G3732">
        <v>2628</v>
      </c>
      <c r="H3732">
        <v>2656</v>
      </c>
      <c r="I3732" t="s">
        <v>44</v>
      </c>
      <c r="J3732">
        <v>719093</v>
      </c>
      <c r="K3732">
        <v>37860900</v>
      </c>
      <c r="L3732">
        <v>47.87</v>
      </c>
      <c r="M3732">
        <v>2.6030000000000002</v>
      </c>
    </row>
    <row r="3733" spans="1:13" x14ac:dyDescent="0.2">
      <c r="A3733" t="s">
        <v>385</v>
      </c>
      <c r="B3733" t="s">
        <v>85</v>
      </c>
      <c r="C3733">
        <v>47</v>
      </c>
      <c r="D3733">
        <v>12.531000000000001</v>
      </c>
      <c r="E3733">
        <f t="shared" si="58"/>
        <v>12.53</v>
      </c>
      <c r="F3733">
        <v>2656</v>
      </c>
      <c r="G3733">
        <v>2670</v>
      </c>
      <c r="H3733">
        <v>2723</v>
      </c>
      <c r="I3733" t="s">
        <v>34</v>
      </c>
      <c r="J3733">
        <v>1093986</v>
      </c>
      <c r="K3733">
        <v>62863883</v>
      </c>
      <c r="L3733">
        <v>79.48</v>
      </c>
      <c r="M3733">
        <v>4.3209999999999997</v>
      </c>
    </row>
    <row r="3734" spans="1:13" x14ac:dyDescent="0.2">
      <c r="A3734" t="s">
        <v>385</v>
      </c>
      <c r="B3734" t="s">
        <v>86</v>
      </c>
      <c r="C3734">
        <v>48</v>
      </c>
      <c r="D3734">
        <v>12.842000000000001</v>
      </c>
      <c r="E3734">
        <f t="shared" si="58"/>
        <v>12.84</v>
      </c>
      <c r="F3734">
        <v>2748</v>
      </c>
      <c r="G3734">
        <v>2769</v>
      </c>
      <c r="H3734">
        <v>2775</v>
      </c>
      <c r="I3734" t="s">
        <v>34</v>
      </c>
      <c r="J3734">
        <v>285030</v>
      </c>
      <c r="K3734">
        <v>12285723</v>
      </c>
      <c r="L3734">
        <v>15.53</v>
      </c>
      <c r="M3734">
        <v>0.84499999999999997</v>
      </c>
    </row>
    <row r="3735" spans="1:13" x14ac:dyDescent="0.2">
      <c r="A3735" t="s">
        <v>385</v>
      </c>
      <c r="B3735" t="s">
        <v>88</v>
      </c>
      <c r="C3735">
        <v>49</v>
      </c>
      <c r="D3735">
        <v>12.911</v>
      </c>
      <c r="E3735">
        <f t="shared" si="58"/>
        <v>12.91</v>
      </c>
      <c r="F3735">
        <v>2775</v>
      </c>
      <c r="G3735">
        <v>2791</v>
      </c>
      <c r="H3735">
        <v>2838</v>
      </c>
      <c r="I3735" t="s">
        <v>53</v>
      </c>
      <c r="J3735">
        <v>712418</v>
      </c>
      <c r="K3735">
        <v>39694694</v>
      </c>
      <c r="L3735">
        <v>50.19</v>
      </c>
      <c r="M3735">
        <v>2.7290000000000001</v>
      </c>
    </row>
    <row r="3736" spans="1:13" x14ac:dyDescent="0.2">
      <c r="A3736" t="s">
        <v>385</v>
      </c>
      <c r="B3736" t="s">
        <v>89</v>
      </c>
      <c r="C3736">
        <v>50</v>
      </c>
      <c r="D3736">
        <v>13.111000000000001</v>
      </c>
      <c r="E3736">
        <f t="shared" si="58"/>
        <v>13.11</v>
      </c>
      <c r="F3736">
        <v>2838</v>
      </c>
      <c r="G3736">
        <v>2854</v>
      </c>
      <c r="H3736">
        <v>2889</v>
      </c>
      <c r="I3736" t="s">
        <v>53</v>
      </c>
      <c r="J3736">
        <v>267992</v>
      </c>
      <c r="K3736">
        <v>15797268</v>
      </c>
      <c r="L3736">
        <v>19.97</v>
      </c>
      <c r="M3736">
        <v>1.0860000000000001</v>
      </c>
    </row>
    <row r="3737" spans="1:13" x14ac:dyDescent="0.2">
      <c r="A3737" t="s">
        <v>385</v>
      </c>
      <c r="B3737" t="s">
        <v>90</v>
      </c>
      <c r="C3737">
        <v>51</v>
      </c>
      <c r="D3737">
        <v>13.3</v>
      </c>
      <c r="E3737">
        <f t="shared" si="58"/>
        <v>13.3</v>
      </c>
      <c r="F3737">
        <v>2889</v>
      </c>
      <c r="G3737">
        <v>2914</v>
      </c>
      <c r="H3737">
        <v>2923</v>
      </c>
      <c r="I3737" t="s">
        <v>53</v>
      </c>
      <c r="J3737">
        <v>156913</v>
      </c>
      <c r="K3737">
        <v>7218576</v>
      </c>
      <c r="L3737">
        <v>9.1300000000000008</v>
      </c>
      <c r="M3737">
        <v>0.496</v>
      </c>
    </row>
    <row r="3738" spans="1:13" x14ac:dyDescent="0.2">
      <c r="A3738" t="s">
        <v>385</v>
      </c>
      <c r="B3738" t="s">
        <v>92</v>
      </c>
      <c r="C3738">
        <v>52</v>
      </c>
      <c r="D3738">
        <v>13.353999999999999</v>
      </c>
      <c r="E3738">
        <f t="shared" si="58"/>
        <v>13.35</v>
      </c>
      <c r="F3738">
        <v>2923</v>
      </c>
      <c r="G3738">
        <v>2931</v>
      </c>
      <c r="H3738">
        <v>2961</v>
      </c>
      <c r="I3738" t="s">
        <v>53</v>
      </c>
      <c r="J3738">
        <v>148448</v>
      </c>
      <c r="K3738">
        <v>6880642</v>
      </c>
      <c r="L3738">
        <v>8.6999999999999993</v>
      </c>
      <c r="M3738">
        <v>0.47299999999999998</v>
      </c>
    </row>
    <row r="3739" spans="1:13" x14ac:dyDescent="0.2">
      <c r="A3739" t="s">
        <v>385</v>
      </c>
      <c r="B3739" t="s">
        <v>94</v>
      </c>
      <c r="C3739">
        <v>53</v>
      </c>
      <c r="D3739">
        <v>13.532</v>
      </c>
      <c r="E3739">
        <f t="shared" si="58"/>
        <v>13.53</v>
      </c>
      <c r="F3739">
        <v>2961</v>
      </c>
      <c r="G3739">
        <v>2987</v>
      </c>
      <c r="H3739">
        <v>3015</v>
      </c>
      <c r="I3739" t="s">
        <v>53</v>
      </c>
      <c r="J3739">
        <v>191094</v>
      </c>
      <c r="K3739">
        <v>11267379</v>
      </c>
      <c r="L3739">
        <v>14.25</v>
      </c>
      <c r="M3739">
        <v>0.77500000000000002</v>
      </c>
    </row>
    <row r="3740" spans="1:13" x14ac:dyDescent="0.2">
      <c r="A3740" t="s">
        <v>385</v>
      </c>
      <c r="B3740" t="s">
        <v>95</v>
      </c>
      <c r="C3740">
        <v>54</v>
      </c>
      <c r="D3740">
        <v>13.897</v>
      </c>
      <c r="E3740">
        <f t="shared" si="58"/>
        <v>13.9</v>
      </c>
      <c r="F3740">
        <v>3087</v>
      </c>
      <c r="G3740">
        <v>3103</v>
      </c>
      <c r="H3740">
        <v>3120</v>
      </c>
      <c r="I3740" t="s">
        <v>53</v>
      </c>
      <c r="J3740">
        <v>68128</v>
      </c>
      <c r="K3740">
        <v>3101877</v>
      </c>
      <c r="L3740">
        <v>3.92</v>
      </c>
      <c r="M3740">
        <v>0.21299999999999999</v>
      </c>
    </row>
    <row r="3741" spans="1:13" x14ac:dyDescent="0.2">
      <c r="A3741" t="s">
        <v>385</v>
      </c>
      <c r="B3741" t="s">
        <v>96</v>
      </c>
      <c r="C3741">
        <v>55</v>
      </c>
      <c r="D3741">
        <v>13.984</v>
      </c>
      <c r="E3741">
        <f t="shared" si="58"/>
        <v>13.98</v>
      </c>
      <c r="F3741">
        <v>3120</v>
      </c>
      <c r="G3741">
        <v>3130</v>
      </c>
      <c r="H3741">
        <v>3151</v>
      </c>
      <c r="I3741" t="s">
        <v>53</v>
      </c>
      <c r="J3741">
        <v>59359</v>
      </c>
      <c r="K3741">
        <v>2291810</v>
      </c>
      <c r="L3741">
        <v>2.9</v>
      </c>
      <c r="M3741">
        <v>0.158</v>
      </c>
    </row>
    <row r="3742" spans="1:13" x14ac:dyDescent="0.2">
      <c r="A3742" t="s">
        <v>385</v>
      </c>
      <c r="B3742" t="s">
        <v>98</v>
      </c>
      <c r="C3742">
        <v>56</v>
      </c>
      <c r="D3742">
        <v>14.253</v>
      </c>
      <c r="E3742">
        <f t="shared" si="58"/>
        <v>14.25</v>
      </c>
      <c r="F3742">
        <v>3184</v>
      </c>
      <c r="G3742">
        <v>3215</v>
      </c>
      <c r="H3742">
        <v>3273</v>
      </c>
      <c r="I3742" t="s">
        <v>53</v>
      </c>
      <c r="J3742">
        <v>164056</v>
      </c>
      <c r="K3742">
        <v>7265786</v>
      </c>
      <c r="L3742">
        <v>9.19</v>
      </c>
      <c r="M3742">
        <v>0.499</v>
      </c>
    </row>
    <row r="3743" spans="1:13" x14ac:dyDescent="0.2">
      <c r="A3743" t="s">
        <v>385</v>
      </c>
      <c r="B3743" t="s">
        <v>99</v>
      </c>
      <c r="C3743">
        <v>57</v>
      </c>
      <c r="D3743">
        <v>14.592000000000001</v>
      </c>
      <c r="E3743">
        <f t="shared" si="58"/>
        <v>14.59</v>
      </c>
      <c r="F3743">
        <v>3273</v>
      </c>
      <c r="G3743">
        <v>3322</v>
      </c>
      <c r="H3743">
        <v>3334</v>
      </c>
      <c r="I3743" t="s">
        <v>64</v>
      </c>
      <c r="J3743">
        <v>65316</v>
      </c>
      <c r="K3743">
        <v>3340527</v>
      </c>
      <c r="L3743">
        <v>4.22</v>
      </c>
      <c r="M3743">
        <v>0.23</v>
      </c>
    </row>
    <row r="3744" spans="1:13" x14ac:dyDescent="0.2">
      <c r="A3744" t="s">
        <v>385</v>
      </c>
      <c r="B3744" t="s">
        <v>101</v>
      </c>
      <c r="C3744">
        <v>58</v>
      </c>
      <c r="D3744">
        <v>14.715</v>
      </c>
      <c r="E3744">
        <f t="shared" si="58"/>
        <v>14.72</v>
      </c>
      <c r="F3744">
        <v>3334</v>
      </c>
      <c r="G3744">
        <v>3361</v>
      </c>
      <c r="H3744">
        <v>3380</v>
      </c>
      <c r="I3744" t="s">
        <v>53</v>
      </c>
      <c r="J3744">
        <v>208512</v>
      </c>
      <c r="K3744">
        <v>10217795</v>
      </c>
      <c r="L3744">
        <v>12.92</v>
      </c>
      <c r="M3744">
        <v>0.70199999999999996</v>
      </c>
    </row>
    <row r="3745" spans="1:13" x14ac:dyDescent="0.2">
      <c r="A3745" t="s">
        <v>385</v>
      </c>
      <c r="B3745" t="s">
        <v>102</v>
      </c>
      <c r="C3745">
        <v>59</v>
      </c>
      <c r="D3745">
        <v>14.827999999999999</v>
      </c>
      <c r="E3745">
        <f t="shared" si="58"/>
        <v>14.83</v>
      </c>
      <c r="F3745">
        <v>3380</v>
      </c>
      <c r="G3745">
        <v>3397</v>
      </c>
      <c r="H3745">
        <v>3406</v>
      </c>
      <c r="I3745" t="s">
        <v>53</v>
      </c>
      <c r="J3745">
        <v>126363</v>
      </c>
      <c r="K3745">
        <v>4607659</v>
      </c>
      <c r="L3745">
        <v>5.83</v>
      </c>
      <c r="M3745">
        <v>0.317</v>
      </c>
    </row>
    <row r="3746" spans="1:13" x14ac:dyDescent="0.2">
      <c r="A3746" t="s">
        <v>385</v>
      </c>
      <c r="B3746" t="s">
        <v>103</v>
      </c>
      <c r="C3746">
        <v>60</v>
      </c>
      <c r="D3746">
        <v>14.88</v>
      </c>
      <c r="E3746">
        <f t="shared" si="58"/>
        <v>14.88</v>
      </c>
      <c r="F3746">
        <v>3406</v>
      </c>
      <c r="G3746">
        <v>3413</v>
      </c>
      <c r="H3746">
        <v>3445</v>
      </c>
      <c r="I3746" t="s">
        <v>53</v>
      </c>
      <c r="J3746">
        <v>113367</v>
      </c>
      <c r="K3746">
        <v>4801389</v>
      </c>
      <c r="L3746">
        <v>6.07</v>
      </c>
      <c r="M3746">
        <v>0.33</v>
      </c>
    </row>
    <row r="3747" spans="1:13" x14ac:dyDescent="0.2">
      <c r="A3747" t="s">
        <v>385</v>
      </c>
      <c r="B3747" t="s">
        <v>104</v>
      </c>
      <c r="C3747">
        <v>61</v>
      </c>
      <c r="D3747">
        <v>15.071999999999999</v>
      </c>
      <c r="E3747">
        <f t="shared" si="58"/>
        <v>15.07</v>
      </c>
      <c r="F3747">
        <v>3445</v>
      </c>
      <c r="G3747">
        <v>3474</v>
      </c>
      <c r="H3747">
        <v>3480</v>
      </c>
      <c r="I3747" t="s">
        <v>53</v>
      </c>
      <c r="J3747">
        <v>93135</v>
      </c>
      <c r="K3747">
        <v>4643113</v>
      </c>
      <c r="L3747">
        <v>5.87</v>
      </c>
      <c r="M3747">
        <v>0.31900000000000001</v>
      </c>
    </row>
    <row r="3748" spans="1:13" x14ac:dyDescent="0.2">
      <c r="A3748" t="s">
        <v>385</v>
      </c>
      <c r="B3748" t="s">
        <v>105</v>
      </c>
      <c r="C3748">
        <v>62</v>
      </c>
      <c r="D3748">
        <v>15.188000000000001</v>
      </c>
      <c r="E3748">
        <f t="shared" si="58"/>
        <v>15.19</v>
      </c>
      <c r="F3748">
        <v>3480</v>
      </c>
      <c r="G3748">
        <v>3511</v>
      </c>
      <c r="H3748">
        <v>3549</v>
      </c>
      <c r="I3748" t="s">
        <v>60</v>
      </c>
      <c r="J3748">
        <v>495181</v>
      </c>
      <c r="K3748">
        <v>27758863</v>
      </c>
      <c r="L3748">
        <v>35.1</v>
      </c>
      <c r="M3748">
        <v>1.9079999999999999</v>
      </c>
    </row>
    <row r="3749" spans="1:13" x14ac:dyDescent="0.2">
      <c r="A3749" t="s">
        <v>385</v>
      </c>
      <c r="B3749" t="s">
        <v>106</v>
      </c>
      <c r="C3749">
        <v>63</v>
      </c>
      <c r="D3749">
        <v>15.364000000000001</v>
      </c>
      <c r="E3749">
        <f t="shared" si="58"/>
        <v>15.36</v>
      </c>
      <c r="F3749">
        <v>3549</v>
      </c>
      <c r="G3749">
        <v>3566</v>
      </c>
      <c r="H3749">
        <v>3595</v>
      </c>
      <c r="I3749" t="s">
        <v>134</v>
      </c>
      <c r="J3749">
        <v>216891</v>
      </c>
      <c r="K3749">
        <v>12485233</v>
      </c>
      <c r="L3749">
        <v>15.79</v>
      </c>
      <c r="M3749">
        <v>0.85799999999999998</v>
      </c>
    </row>
    <row r="3750" spans="1:13" x14ac:dyDescent="0.2">
      <c r="A3750" t="s">
        <v>385</v>
      </c>
      <c r="B3750" t="s">
        <v>108</v>
      </c>
      <c r="C3750">
        <v>64</v>
      </c>
      <c r="D3750">
        <v>15.551</v>
      </c>
      <c r="E3750">
        <f t="shared" si="58"/>
        <v>15.55</v>
      </c>
      <c r="F3750">
        <v>3595</v>
      </c>
      <c r="G3750">
        <v>3626</v>
      </c>
      <c r="H3750">
        <v>3672</v>
      </c>
      <c r="I3750" t="s">
        <v>134</v>
      </c>
      <c r="J3750">
        <v>501400</v>
      </c>
      <c r="K3750">
        <v>22349497</v>
      </c>
      <c r="L3750">
        <v>28.26</v>
      </c>
      <c r="M3750">
        <v>1.536</v>
      </c>
    </row>
    <row r="3751" spans="1:13" x14ac:dyDescent="0.2">
      <c r="A3751" t="s">
        <v>385</v>
      </c>
      <c r="B3751" t="s">
        <v>109</v>
      </c>
      <c r="C3751">
        <v>65</v>
      </c>
      <c r="D3751">
        <v>15.77</v>
      </c>
      <c r="E3751">
        <f t="shared" si="58"/>
        <v>15.77</v>
      </c>
      <c r="F3751">
        <v>3672</v>
      </c>
      <c r="G3751">
        <v>3695</v>
      </c>
      <c r="H3751">
        <v>3720</v>
      </c>
      <c r="I3751" t="s">
        <v>48</v>
      </c>
      <c r="J3751">
        <v>77556</v>
      </c>
      <c r="K3751">
        <v>3263032</v>
      </c>
      <c r="L3751">
        <v>4.13</v>
      </c>
      <c r="M3751">
        <v>0.224</v>
      </c>
    </row>
    <row r="3752" spans="1:13" x14ac:dyDescent="0.2">
      <c r="A3752" t="s">
        <v>385</v>
      </c>
      <c r="B3752" t="s">
        <v>111</v>
      </c>
      <c r="C3752">
        <v>66</v>
      </c>
      <c r="D3752">
        <v>15.94</v>
      </c>
      <c r="E3752">
        <f t="shared" si="58"/>
        <v>15.94</v>
      </c>
      <c r="F3752">
        <v>3720</v>
      </c>
      <c r="G3752">
        <v>3749</v>
      </c>
      <c r="H3752">
        <v>3759</v>
      </c>
      <c r="I3752" t="s">
        <v>48</v>
      </c>
      <c r="J3752">
        <v>40502</v>
      </c>
      <c r="K3752">
        <v>1779852</v>
      </c>
      <c r="L3752">
        <v>2.25</v>
      </c>
      <c r="M3752">
        <v>0.122</v>
      </c>
    </row>
    <row r="3753" spans="1:13" x14ac:dyDescent="0.2">
      <c r="A3753" t="s">
        <v>385</v>
      </c>
      <c r="B3753" t="s">
        <v>112</v>
      </c>
      <c r="C3753">
        <v>67</v>
      </c>
      <c r="D3753">
        <v>16.024999999999999</v>
      </c>
      <c r="E3753">
        <f t="shared" si="58"/>
        <v>16.03</v>
      </c>
      <c r="F3753">
        <v>3759</v>
      </c>
      <c r="G3753">
        <v>3775</v>
      </c>
      <c r="H3753">
        <v>3799</v>
      </c>
      <c r="I3753" t="s">
        <v>53</v>
      </c>
      <c r="J3753">
        <v>66469</v>
      </c>
      <c r="K3753">
        <v>3196539</v>
      </c>
      <c r="L3753">
        <v>4.04</v>
      </c>
      <c r="M3753">
        <v>0.22</v>
      </c>
    </row>
    <row r="3754" spans="1:13" x14ac:dyDescent="0.2">
      <c r="A3754" t="s">
        <v>385</v>
      </c>
      <c r="B3754" t="s">
        <v>113</v>
      </c>
      <c r="C3754">
        <v>68</v>
      </c>
      <c r="D3754">
        <v>16.439</v>
      </c>
      <c r="E3754">
        <f t="shared" si="58"/>
        <v>16.440000000000001</v>
      </c>
      <c r="F3754">
        <v>3867</v>
      </c>
      <c r="G3754">
        <v>3906</v>
      </c>
      <c r="H3754">
        <v>3955</v>
      </c>
      <c r="I3754" t="s">
        <v>53</v>
      </c>
      <c r="J3754">
        <v>762052</v>
      </c>
      <c r="K3754">
        <v>24377321</v>
      </c>
      <c r="L3754">
        <v>30.82</v>
      </c>
      <c r="M3754">
        <v>1.6759999999999999</v>
      </c>
    </row>
    <row r="3755" spans="1:13" x14ac:dyDescent="0.2">
      <c r="A3755" t="s">
        <v>385</v>
      </c>
      <c r="B3755" t="s">
        <v>114</v>
      </c>
      <c r="C3755">
        <v>69</v>
      </c>
      <c r="D3755">
        <v>16.715</v>
      </c>
      <c r="E3755">
        <f t="shared" si="58"/>
        <v>16.72</v>
      </c>
      <c r="F3755">
        <v>3955</v>
      </c>
      <c r="G3755">
        <v>3994</v>
      </c>
      <c r="H3755">
        <v>4004</v>
      </c>
      <c r="I3755" t="s">
        <v>53</v>
      </c>
      <c r="J3755">
        <v>73404</v>
      </c>
      <c r="K3755">
        <v>3849876</v>
      </c>
      <c r="L3755">
        <v>4.87</v>
      </c>
      <c r="M3755">
        <v>0.26500000000000001</v>
      </c>
    </row>
    <row r="3756" spans="1:13" x14ac:dyDescent="0.2">
      <c r="A3756" t="s">
        <v>385</v>
      </c>
      <c r="B3756" t="s">
        <v>115</v>
      </c>
      <c r="C3756">
        <v>70</v>
      </c>
      <c r="D3756">
        <v>16.777000000000001</v>
      </c>
      <c r="E3756">
        <f t="shared" si="58"/>
        <v>16.78</v>
      </c>
      <c r="F3756">
        <v>4004</v>
      </c>
      <c r="G3756">
        <v>4013</v>
      </c>
      <c r="H3756">
        <v>4033</v>
      </c>
      <c r="I3756" t="s">
        <v>53</v>
      </c>
      <c r="J3756">
        <v>61293</v>
      </c>
      <c r="K3756">
        <v>2729641</v>
      </c>
      <c r="L3756">
        <v>3.45</v>
      </c>
      <c r="M3756">
        <v>0.188</v>
      </c>
    </row>
    <row r="3757" spans="1:13" x14ac:dyDescent="0.2">
      <c r="A3757" t="s">
        <v>385</v>
      </c>
      <c r="B3757" t="s">
        <v>116</v>
      </c>
      <c r="C3757">
        <v>71</v>
      </c>
      <c r="D3757">
        <v>17.189</v>
      </c>
      <c r="E3757">
        <f t="shared" si="58"/>
        <v>17.190000000000001</v>
      </c>
      <c r="F3757">
        <v>4124</v>
      </c>
      <c r="G3757">
        <v>4143</v>
      </c>
      <c r="H3757">
        <v>4172</v>
      </c>
      <c r="I3757" t="s">
        <v>53</v>
      </c>
      <c r="J3757">
        <v>72386</v>
      </c>
      <c r="K3757">
        <v>4101361</v>
      </c>
      <c r="L3757">
        <v>5.19</v>
      </c>
      <c r="M3757">
        <v>0.28199999999999997</v>
      </c>
    </row>
    <row r="3758" spans="1:13" x14ac:dyDescent="0.2">
      <c r="A3758" t="s">
        <v>385</v>
      </c>
      <c r="B3758" t="s">
        <v>117</v>
      </c>
      <c r="C3758">
        <v>72</v>
      </c>
      <c r="D3758">
        <v>17.428000000000001</v>
      </c>
      <c r="E3758">
        <f t="shared" si="58"/>
        <v>17.43</v>
      </c>
      <c r="F3758">
        <v>4194</v>
      </c>
      <c r="G3758">
        <v>4219</v>
      </c>
      <c r="H3758">
        <v>4264</v>
      </c>
      <c r="I3758" t="s">
        <v>53</v>
      </c>
      <c r="J3758">
        <v>133076</v>
      </c>
      <c r="K3758">
        <v>9151250</v>
      </c>
      <c r="L3758">
        <v>11.57</v>
      </c>
      <c r="M3758">
        <v>0.629</v>
      </c>
    </row>
    <row r="3759" spans="1:13" x14ac:dyDescent="0.2">
      <c r="A3759" t="s">
        <v>385</v>
      </c>
      <c r="B3759" t="s">
        <v>118</v>
      </c>
      <c r="C3759">
        <v>73</v>
      </c>
      <c r="D3759">
        <v>17.591999999999999</v>
      </c>
      <c r="E3759">
        <f t="shared" si="58"/>
        <v>17.59</v>
      </c>
      <c r="F3759">
        <v>4264</v>
      </c>
      <c r="G3759">
        <v>4271</v>
      </c>
      <c r="H3759">
        <v>4283</v>
      </c>
      <c r="I3759" t="s">
        <v>53</v>
      </c>
      <c r="J3759">
        <v>51327</v>
      </c>
      <c r="K3759">
        <v>1632413</v>
      </c>
      <c r="L3759">
        <v>2.06</v>
      </c>
      <c r="M3759">
        <v>0.112</v>
      </c>
    </row>
    <row r="3760" spans="1:13" x14ac:dyDescent="0.2">
      <c r="A3760" t="s">
        <v>385</v>
      </c>
      <c r="B3760" t="s">
        <v>119</v>
      </c>
      <c r="C3760">
        <v>74</v>
      </c>
      <c r="D3760">
        <v>17.690000000000001</v>
      </c>
      <c r="E3760">
        <f t="shared" si="58"/>
        <v>17.690000000000001</v>
      </c>
      <c r="F3760">
        <v>4283</v>
      </c>
      <c r="G3760">
        <v>4302</v>
      </c>
      <c r="H3760">
        <v>4329</v>
      </c>
      <c r="I3760" t="s">
        <v>53</v>
      </c>
      <c r="J3760">
        <v>116680</v>
      </c>
      <c r="K3760">
        <v>5787272</v>
      </c>
      <c r="L3760">
        <v>7.32</v>
      </c>
      <c r="M3760">
        <v>0.39800000000000002</v>
      </c>
    </row>
    <row r="3761" spans="1:13" x14ac:dyDescent="0.2">
      <c r="A3761" t="s">
        <v>385</v>
      </c>
      <c r="B3761" t="s">
        <v>120</v>
      </c>
      <c r="C3761">
        <v>75</v>
      </c>
      <c r="D3761">
        <v>17.831</v>
      </c>
      <c r="E3761">
        <f t="shared" si="58"/>
        <v>17.829999999999998</v>
      </c>
      <c r="F3761">
        <v>4329</v>
      </c>
      <c r="G3761">
        <v>4347</v>
      </c>
      <c r="H3761">
        <v>4362</v>
      </c>
      <c r="I3761" t="s">
        <v>107</v>
      </c>
      <c r="J3761">
        <v>73026</v>
      </c>
      <c r="K3761">
        <v>3430218</v>
      </c>
      <c r="L3761">
        <v>4.34</v>
      </c>
      <c r="M3761">
        <v>0.23599999999999999</v>
      </c>
    </row>
    <row r="3762" spans="1:13" x14ac:dyDescent="0.2">
      <c r="A3762" t="s">
        <v>385</v>
      </c>
      <c r="B3762" t="s">
        <v>121</v>
      </c>
      <c r="C3762">
        <v>76</v>
      </c>
      <c r="D3762">
        <v>18.146000000000001</v>
      </c>
      <c r="E3762">
        <f t="shared" si="58"/>
        <v>18.149999999999999</v>
      </c>
      <c r="F3762">
        <v>4403</v>
      </c>
      <c r="G3762">
        <v>4446</v>
      </c>
      <c r="H3762">
        <v>4455</v>
      </c>
      <c r="I3762" t="s">
        <v>107</v>
      </c>
      <c r="J3762">
        <v>130282</v>
      </c>
      <c r="K3762">
        <v>8174740</v>
      </c>
      <c r="L3762">
        <v>10.34</v>
      </c>
      <c r="M3762">
        <v>0.56200000000000006</v>
      </c>
    </row>
    <row r="3763" spans="1:13" x14ac:dyDescent="0.2">
      <c r="A3763" t="s">
        <v>385</v>
      </c>
      <c r="B3763" t="s">
        <v>122</v>
      </c>
      <c r="C3763">
        <v>77</v>
      </c>
      <c r="D3763">
        <v>18.210999999999999</v>
      </c>
      <c r="E3763">
        <f t="shared" si="58"/>
        <v>18.21</v>
      </c>
      <c r="F3763">
        <v>4455</v>
      </c>
      <c r="G3763">
        <v>4467</v>
      </c>
      <c r="H3763">
        <v>4483</v>
      </c>
      <c r="I3763" t="s">
        <v>107</v>
      </c>
      <c r="J3763">
        <v>184614</v>
      </c>
      <c r="K3763">
        <v>6412684</v>
      </c>
      <c r="L3763">
        <v>8.11</v>
      </c>
      <c r="M3763">
        <v>0.441</v>
      </c>
    </row>
    <row r="3764" spans="1:13" x14ac:dyDescent="0.2">
      <c r="A3764" t="s">
        <v>385</v>
      </c>
      <c r="B3764" t="s">
        <v>123</v>
      </c>
      <c r="C3764">
        <v>78</v>
      </c>
      <c r="D3764">
        <v>18.393000000000001</v>
      </c>
      <c r="E3764">
        <f t="shared" si="58"/>
        <v>18.39</v>
      </c>
      <c r="F3764">
        <v>4506</v>
      </c>
      <c r="G3764">
        <v>4524</v>
      </c>
      <c r="H3764">
        <v>4542</v>
      </c>
      <c r="I3764" t="s">
        <v>107</v>
      </c>
      <c r="J3764">
        <v>178685</v>
      </c>
      <c r="K3764">
        <v>6692144</v>
      </c>
      <c r="L3764">
        <v>8.4600000000000009</v>
      </c>
      <c r="M3764">
        <v>0.46</v>
      </c>
    </row>
    <row r="3765" spans="1:13" x14ac:dyDescent="0.2">
      <c r="A3765" t="s">
        <v>385</v>
      </c>
      <c r="B3765" t="s">
        <v>124</v>
      </c>
      <c r="C3765">
        <v>79</v>
      </c>
      <c r="D3765">
        <v>18.513000000000002</v>
      </c>
      <c r="E3765">
        <f t="shared" si="58"/>
        <v>18.510000000000002</v>
      </c>
      <c r="F3765">
        <v>4542</v>
      </c>
      <c r="G3765">
        <v>4562</v>
      </c>
      <c r="H3765">
        <v>4616</v>
      </c>
      <c r="I3765" t="s">
        <v>53</v>
      </c>
      <c r="J3765">
        <v>991095</v>
      </c>
      <c r="K3765">
        <v>36022136</v>
      </c>
      <c r="L3765">
        <v>45.55</v>
      </c>
      <c r="M3765">
        <v>2.476</v>
      </c>
    </row>
    <row r="3766" spans="1:13" x14ac:dyDescent="0.2">
      <c r="A3766" t="s">
        <v>385</v>
      </c>
      <c r="B3766" t="s">
        <v>125</v>
      </c>
      <c r="C3766">
        <v>80</v>
      </c>
      <c r="D3766">
        <v>18.757000000000001</v>
      </c>
      <c r="E3766">
        <f t="shared" si="58"/>
        <v>18.760000000000002</v>
      </c>
      <c r="F3766">
        <v>4616</v>
      </c>
      <c r="G3766">
        <v>4639</v>
      </c>
      <c r="H3766">
        <v>4662</v>
      </c>
      <c r="I3766" t="s">
        <v>53</v>
      </c>
      <c r="J3766">
        <v>1433731</v>
      </c>
      <c r="K3766">
        <v>43231245</v>
      </c>
      <c r="L3766">
        <v>54.66</v>
      </c>
      <c r="M3766">
        <v>2.972</v>
      </c>
    </row>
    <row r="3767" spans="1:13" x14ac:dyDescent="0.2">
      <c r="A3767" t="s">
        <v>385</v>
      </c>
      <c r="B3767" t="s">
        <v>126</v>
      </c>
      <c r="C3767">
        <v>81</v>
      </c>
      <c r="D3767">
        <v>18.888000000000002</v>
      </c>
      <c r="E3767">
        <f t="shared" si="58"/>
        <v>18.89</v>
      </c>
      <c r="F3767">
        <v>4662</v>
      </c>
      <c r="G3767">
        <v>4681</v>
      </c>
      <c r="H3767">
        <v>4698</v>
      </c>
      <c r="I3767" t="s">
        <v>53</v>
      </c>
      <c r="J3767">
        <v>2456698</v>
      </c>
      <c r="K3767">
        <v>69349123</v>
      </c>
      <c r="L3767">
        <v>87.68</v>
      </c>
      <c r="M3767">
        <v>4.7670000000000003</v>
      </c>
    </row>
    <row r="3768" spans="1:13" x14ac:dyDescent="0.2">
      <c r="A3768" t="s">
        <v>385</v>
      </c>
      <c r="B3768" t="s">
        <v>127</v>
      </c>
      <c r="C3768">
        <v>82</v>
      </c>
      <c r="D3768">
        <v>18.957000000000001</v>
      </c>
      <c r="E3768">
        <f t="shared" si="58"/>
        <v>18.96</v>
      </c>
      <c r="F3768">
        <v>4698</v>
      </c>
      <c r="G3768">
        <v>4703</v>
      </c>
      <c r="H3768">
        <v>4728</v>
      </c>
      <c r="I3768" t="s">
        <v>53</v>
      </c>
      <c r="J3768">
        <v>337212</v>
      </c>
      <c r="K3768">
        <v>11202262</v>
      </c>
      <c r="L3768">
        <v>14.16</v>
      </c>
      <c r="M3768">
        <v>0.77</v>
      </c>
    </row>
    <row r="3769" spans="1:13" x14ac:dyDescent="0.2">
      <c r="A3769" t="s">
        <v>385</v>
      </c>
      <c r="B3769" t="s">
        <v>144</v>
      </c>
      <c r="C3769">
        <v>83</v>
      </c>
      <c r="D3769">
        <v>19.105</v>
      </c>
      <c r="E3769">
        <f t="shared" si="58"/>
        <v>19.11</v>
      </c>
      <c r="F3769">
        <v>4728</v>
      </c>
      <c r="G3769">
        <v>4749</v>
      </c>
      <c r="H3769">
        <v>4777</v>
      </c>
      <c r="I3769" t="s">
        <v>53</v>
      </c>
      <c r="J3769">
        <v>2818094</v>
      </c>
      <c r="K3769">
        <v>79089815</v>
      </c>
      <c r="L3769">
        <v>100</v>
      </c>
      <c r="M3769">
        <v>5.4370000000000003</v>
      </c>
    </row>
    <row r="3770" spans="1:13" x14ac:dyDescent="0.2">
      <c r="A3770" t="s">
        <v>385</v>
      </c>
      <c r="B3770" t="s">
        <v>145</v>
      </c>
      <c r="C3770">
        <v>84</v>
      </c>
      <c r="D3770">
        <v>19.437000000000001</v>
      </c>
      <c r="E3770">
        <f t="shared" si="58"/>
        <v>19.440000000000001</v>
      </c>
      <c r="F3770">
        <v>4838</v>
      </c>
      <c r="G3770">
        <v>4855</v>
      </c>
      <c r="H3770">
        <v>4876</v>
      </c>
      <c r="I3770" t="s">
        <v>53</v>
      </c>
      <c r="J3770">
        <v>62813</v>
      </c>
      <c r="K3770">
        <v>3410363</v>
      </c>
      <c r="L3770">
        <v>4.3099999999999996</v>
      </c>
      <c r="M3770">
        <v>0.23400000000000001</v>
      </c>
    </row>
    <row r="3771" spans="1:13" x14ac:dyDescent="0.2">
      <c r="A3771" t="s">
        <v>385</v>
      </c>
      <c r="B3771" t="s">
        <v>146</v>
      </c>
      <c r="C3771">
        <v>85</v>
      </c>
      <c r="D3771">
        <v>19.759</v>
      </c>
      <c r="E3771">
        <f t="shared" si="58"/>
        <v>19.760000000000002</v>
      </c>
      <c r="F3771">
        <v>4930</v>
      </c>
      <c r="G3771">
        <v>4956</v>
      </c>
      <c r="H3771">
        <v>4990</v>
      </c>
      <c r="I3771" t="s">
        <v>53</v>
      </c>
      <c r="J3771">
        <v>105416</v>
      </c>
      <c r="K3771">
        <v>6415879</v>
      </c>
      <c r="L3771">
        <v>8.11</v>
      </c>
      <c r="M3771">
        <v>0.441</v>
      </c>
    </row>
    <row r="3772" spans="1:13" x14ac:dyDescent="0.2">
      <c r="A3772" t="s">
        <v>385</v>
      </c>
      <c r="B3772" t="s">
        <v>147</v>
      </c>
      <c r="C3772">
        <v>86</v>
      </c>
      <c r="D3772">
        <v>19.975000000000001</v>
      </c>
      <c r="E3772">
        <f t="shared" si="58"/>
        <v>19.98</v>
      </c>
      <c r="F3772">
        <v>4990</v>
      </c>
      <c r="G3772">
        <v>5025</v>
      </c>
      <c r="H3772">
        <v>5031</v>
      </c>
      <c r="I3772" t="s">
        <v>53</v>
      </c>
      <c r="J3772">
        <v>126818</v>
      </c>
      <c r="K3772">
        <v>5604886</v>
      </c>
      <c r="L3772">
        <v>7.09</v>
      </c>
      <c r="M3772">
        <v>0.38500000000000001</v>
      </c>
    </row>
    <row r="3773" spans="1:13" x14ac:dyDescent="0.2">
      <c r="A3773" t="s">
        <v>385</v>
      </c>
      <c r="B3773" t="s">
        <v>148</v>
      </c>
      <c r="C3773">
        <v>87</v>
      </c>
      <c r="D3773">
        <v>20.045999999999999</v>
      </c>
      <c r="E3773">
        <f t="shared" si="58"/>
        <v>20.05</v>
      </c>
      <c r="F3773">
        <v>5031</v>
      </c>
      <c r="G3773">
        <v>5047</v>
      </c>
      <c r="H3773">
        <v>5064</v>
      </c>
      <c r="I3773" t="s">
        <v>23</v>
      </c>
      <c r="J3773">
        <v>489239</v>
      </c>
      <c r="K3773">
        <v>15161891</v>
      </c>
      <c r="L3773">
        <v>19.170000000000002</v>
      </c>
      <c r="M3773">
        <v>1.042</v>
      </c>
    </row>
    <row r="3774" spans="1:13" x14ac:dyDescent="0.2">
      <c r="A3774" t="s">
        <v>385</v>
      </c>
      <c r="B3774" t="s">
        <v>149</v>
      </c>
      <c r="C3774">
        <v>88</v>
      </c>
      <c r="D3774">
        <v>20.131</v>
      </c>
      <c r="E3774">
        <f t="shared" si="58"/>
        <v>20.13</v>
      </c>
      <c r="F3774">
        <v>5064</v>
      </c>
      <c r="G3774">
        <v>5074</v>
      </c>
      <c r="H3774">
        <v>5089</v>
      </c>
      <c r="I3774" t="s">
        <v>23</v>
      </c>
      <c r="J3774">
        <v>85195</v>
      </c>
      <c r="K3774">
        <v>3345336</v>
      </c>
      <c r="L3774">
        <v>4.2300000000000004</v>
      </c>
      <c r="M3774">
        <v>0.23</v>
      </c>
    </row>
    <row r="3775" spans="1:13" x14ac:dyDescent="0.2">
      <c r="A3775" t="s">
        <v>385</v>
      </c>
      <c r="B3775" t="s">
        <v>150</v>
      </c>
      <c r="C3775">
        <v>89</v>
      </c>
      <c r="D3775">
        <v>20.324000000000002</v>
      </c>
      <c r="E3775">
        <f t="shared" si="58"/>
        <v>20.32</v>
      </c>
      <c r="F3775">
        <v>5089</v>
      </c>
      <c r="G3775">
        <v>5135</v>
      </c>
      <c r="H3775">
        <v>5166</v>
      </c>
      <c r="I3775" t="s">
        <v>23</v>
      </c>
      <c r="J3775">
        <v>119145</v>
      </c>
      <c r="K3775">
        <v>11686752</v>
      </c>
      <c r="L3775">
        <v>14.78</v>
      </c>
      <c r="M3775">
        <v>0.80300000000000005</v>
      </c>
    </row>
    <row r="3776" spans="1:13" x14ac:dyDescent="0.2">
      <c r="A3776" t="s">
        <v>385</v>
      </c>
      <c r="B3776" t="s">
        <v>151</v>
      </c>
      <c r="C3776">
        <v>90</v>
      </c>
      <c r="D3776">
        <v>20.506</v>
      </c>
      <c r="E3776">
        <f t="shared" si="58"/>
        <v>20.51</v>
      </c>
      <c r="F3776">
        <v>5166</v>
      </c>
      <c r="G3776">
        <v>5192</v>
      </c>
      <c r="H3776">
        <v>5205</v>
      </c>
      <c r="I3776" t="s">
        <v>23</v>
      </c>
      <c r="J3776">
        <v>96554</v>
      </c>
      <c r="K3776">
        <v>4716535</v>
      </c>
      <c r="L3776">
        <v>5.96</v>
      </c>
      <c r="M3776">
        <v>0.32400000000000001</v>
      </c>
    </row>
    <row r="3777" spans="1:13" x14ac:dyDescent="0.2">
      <c r="A3777" t="s">
        <v>385</v>
      </c>
      <c r="B3777" t="s">
        <v>152</v>
      </c>
      <c r="C3777">
        <v>91</v>
      </c>
      <c r="D3777">
        <v>20.638999999999999</v>
      </c>
      <c r="E3777">
        <f t="shared" si="58"/>
        <v>20.64</v>
      </c>
      <c r="F3777">
        <v>5218</v>
      </c>
      <c r="G3777">
        <v>5235</v>
      </c>
      <c r="H3777">
        <v>5245</v>
      </c>
      <c r="I3777" t="s">
        <v>23</v>
      </c>
      <c r="J3777">
        <v>85124</v>
      </c>
      <c r="K3777">
        <v>3302454</v>
      </c>
      <c r="L3777">
        <v>4.18</v>
      </c>
      <c r="M3777">
        <v>0.22700000000000001</v>
      </c>
    </row>
    <row r="3778" spans="1:13" x14ac:dyDescent="0.2">
      <c r="A3778" t="s">
        <v>385</v>
      </c>
      <c r="B3778" t="s">
        <v>153</v>
      </c>
      <c r="C3778">
        <v>92</v>
      </c>
      <c r="D3778">
        <v>20.724</v>
      </c>
      <c r="E3778">
        <f t="shared" si="58"/>
        <v>20.72</v>
      </c>
      <c r="F3778">
        <v>5245</v>
      </c>
      <c r="G3778">
        <v>5261</v>
      </c>
      <c r="H3778">
        <v>5276</v>
      </c>
      <c r="I3778" t="s">
        <v>23</v>
      </c>
      <c r="J3778">
        <v>102293</v>
      </c>
      <c r="K3778">
        <v>4879985</v>
      </c>
      <c r="L3778">
        <v>6.17</v>
      </c>
      <c r="M3778">
        <v>0.33500000000000002</v>
      </c>
    </row>
    <row r="3779" spans="1:13" x14ac:dyDescent="0.2">
      <c r="A3779" t="s">
        <v>385</v>
      </c>
      <c r="B3779" t="s">
        <v>154</v>
      </c>
      <c r="C3779">
        <v>93</v>
      </c>
      <c r="D3779">
        <v>20.858000000000001</v>
      </c>
      <c r="E3779">
        <f t="shared" ref="E3779:E3842" si="59">ROUND(D3779,2)</f>
        <v>20.86</v>
      </c>
      <c r="F3779">
        <v>5276</v>
      </c>
      <c r="G3779">
        <v>5304</v>
      </c>
      <c r="H3779">
        <v>5318</v>
      </c>
      <c r="I3779" t="s">
        <v>23</v>
      </c>
      <c r="J3779">
        <v>294991</v>
      </c>
      <c r="K3779">
        <v>12746218</v>
      </c>
      <c r="L3779">
        <v>16.12</v>
      </c>
      <c r="M3779">
        <v>0.876</v>
      </c>
    </row>
    <row r="3780" spans="1:13" x14ac:dyDescent="0.2">
      <c r="A3780" t="s">
        <v>385</v>
      </c>
      <c r="B3780" t="s">
        <v>155</v>
      </c>
      <c r="C3780">
        <v>94</v>
      </c>
      <c r="D3780">
        <v>20.954000000000001</v>
      </c>
      <c r="E3780">
        <f t="shared" si="59"/>
        <v>20.95</v>
      </c>
      <c r="F3780">
        <v>5318</v>
      </c>
      <c r="G3780">
        <v>5334</v>
      </c>
      <c r="H3780">
        <v>5353</v>
      </c>
      <c r="I3780" t="s">
        <v>23</v>
      </c>
      <c r="J3780">
        <v>719919</v>
      </c>
      <c r="K3780">
        <v>22205959</v>
      </c>
      <c r="L3780">
        <v>28.08</v>
      </c>
      <c r="M3780">
        <v>1.526</v>
      </c>
    </row>
    <row r="3781" spans="1:13" x14ac:dyDescent="0.2">
      <c r="A3781" t="s">
        <v>385</v>
      </c>
      <c r="B3781" t="s">
        <v>206</v>
      </c>
      <c r="C3781">
        <v>95</v>
      </c>
      <c r="D3781">
        <v>21.07</v>
      </c>
      <c r="E3781">
        <f t="shared" si="59"/>
        <v>21.07</v>
      </c>
      <c r="F3781">
        <v>5353</v>
      </c>
      <c r="G3781">
        <v>5371</v>
      </c>
      <c r="H3781">
        <v>5403</v>
      </c>
      <c r="I3781" t="s">
        <v>23</v>
      </c>
      <c r="J3781">
        <v>345837</v>
      </c>
      <c r="K3781">
        <v>16473250</v>
      </c>
      <c r="L3781">
        <v>20.83</v>
      </c>
      <c r="M3781">
        <v>1.1319999999999999</v>
      </c>
    </row>
    <row r="3782" spans="1:13" x14ac:dyDescent="0.2">
      <c r="A3782" t="s">
        <v>385</v>
      </c>
      <c r="B3782" t="s">
        <v>207</v>
      </c>
      <c r="C3782">
        <v>96</v>
      </c>
      <c r="D3782">
        <v>21.408999999999999</v>
      </c>
      <c r="E3782">
        <f t="shared" si="59"/>
        <v>21.41</v>
      </c>
      <c r="F3782">
        <v>5462</v>
      </c>
      <c r="G3782">
        <v>5478</v>
      </c>
      <c r="H3782">
        <v>5504</v>
      </c>
      <c r="I3782" t="s">
        <v>23</v>
      </c>
      <c r="J3782">
        <v>181495</v>
      </c>
      <c r="K3782">
        <v>9297439</v>
      </c>
      <c r="L3782">
        <v>11.76</v>
      </c>
      <c r="M3782">
        <v>0.63900000000000001</v>
      </c>
    </row>
    <row r="3783" spans="1:13" x14ac:dyDescent="0.2">
      <c r="A3783" t="s">
        <v>385</v>
      </c>
      <c r="B3783" t="s">
        <v>208</v>
      </c>
      <c r="C3783">
        <v>97</v>
      </c>
      <c r="D3783">
        <v>21.597000000000001</v>
      </c>
      <c r="E3783">
        <f t="shared" si="59"/>
        <v>21.6</v>
      </c>
      <c r="F3783">
        <v>5504</v>
      </c>
      <c r="G3783">
        <v>5538</v>
      </c>
      <c r="H3783">
        <v>5561</v>
      </c>
      <c r="I3783" t="s">
        <v>23</v>
      </c>
      <c r="J3783">
        <v>145314</v>
      </c>
      <c r="K3783">
        <v>9560672</v>
      </c>
      <c r="L3783">
        <v>12.09</v>
      </c>
      <c r="M3783">
        <v>0.65700000000000003</v>
      </c>
    </row>
    <row r="3784" spans="1:13" x14ac:dyDescent="0.2">
      <c r="A3784" t="s">
        <v>385</v>
      </c>
      <c r="B3784" t="s">
        <v>209</v>
      </c>
      <c r="C3784">
        <v>98</v>
      </c>
      <c r="D3784">
        <v>21.739000000000001</v>
      </c>
      <c r="E3784">
        <f t="shared" si="59"/>
        <v>21.74</v>
      </c>
      <c r="F3784">
        <v>5561</v>
      </c>
      <c r="G3784">
        <v>5583</v>
      </c>
      <c r="H3784">
        <v>5603</v>
      </c>
      <c r="I3784" t="s">
        <v>23</v>
      </c>
      <c r="J3784">
        <v>120161</v>
      </c>
      <c r="K3784">
        <v>6885255</v>
      </c>
      <c r="L3784">
        <v>8.7100000000000009</v>
      </c>
      <c r="M3784">
        <v>0.47299999999999998</v>
      </c>
    </row>
    <row r="3785" spans="1:13" x14ac:dyDescent="0.2">
      <c r="A3785" t="s">
        <v>385</v>
      </c>
      <c r="B3785" t="s">
        <v>210</v>
      </c>
      <c r="C3785">
        <v>99</v>
      </c>
      <c r="D3785">
        <v>21.844000000000001</v>
      </c>
      <c r="E3785">
        <f t="shared" si="59"/>
        <v>21.84</v>
      </c>
      <c r="F3785">
        <v>5603</v>
      </c>
      <c r="G3785">
        <v>5616</v>
      </c>
      <c r="H3785">
        <v>5622</v>
      </c>
      <c r="I3785" t="s">
        <v>23</v>
      </c>
      <c r="J3785">
        <v>87395</v>
      </c>
      <c r="K3785">
        <v>2626686</v>
      </c>
      <c r="L3785">
        <v>3.32</v>
      </c>
      <c r="M3785">
        <v>0.18099999999999999</v>
      </c>
    </row>
    <row r="3786" spans="1:13" x14ac:dyDescent="0.2">
      <c r="A3786" t="s">
        <v>385</v>
      </c>
      <c r="B3786" t="s">
        <v>211</v>
      </c>
      <c r="C3786">
        <v>100</v>
      </c>
      <c r="D3786">
        <v>21.891999999999999</v>
      </c>
      <c r="E3786">
        <f t="shared" si="59"/>
        <v>21.89</v>
      </c>
      <c r="F3786">
        <v>5622</v>
      </c>
      <c r="G3786">
        <v>5631</v>
      </c>
      <c r="H3786">
        <v>5662</v>
      </c>
      <c r="I3786" t="s">
        <v>23</v>
      </c>
      <c r="J3786">
        <v>105099</v>
      </c>
      <c r="K3786">
        <v>5148608</v>
      </c>
      <c r="L3786">
        <v>6.51</v>
      </c>
      <c r="M3786">
        <v>0.35399999999999998</v>
      </c>
    </row>
    <row r="3787" spans="1:13" x14ac:dyDescent="0.2">
      <c r="A3787" t="s">
        <v>385</v>
      </c>
      <c r="B3787" t="s">
        <v>212</v>
      </c>
      <c r="C3787">
        <v>101</v>
      </c>
      <c r="D3787">
        <v>22.068999999999999</v>
      </c>
      <c r="E3787">
        <f t="shared" si="59"/>
        <v>22.07</v>
      </c>
      <c r="F3787">
        <v>5662</v>
      </c>
      <c r="G3787">
        <v>5687</v>
      </c>
      <c r="H3787">
        <v>5716</v>
      </c>
      <c r="I3787" t="s">
        <v>23</v>
      </c>
      <c r="J3787">
        <v>111997</v>
      </c>
      <c r="K3787">
        <v>8595139</v>
      </c>
      <c r="L3787">
        <v>10.87</v>
      </c>
      <c r="M3787">
        <v>0.59099999999999997</v>
      </c>
    </row>
    <row r="3788" spans="1:13" x14ac:dyDescent="0.2">
      <c r="A3788" t="s">
        <v>385</v>
      </c>
      <c r="B3788" t="s">
        <v>213</v>
      </c>
      <c r="C3788">
        <v>102</v>
      </c>
      <c r="D3788">
        <v>22.366</v>
      </c>
      <c r="E3788">
        <f t="shared" si="59"/>
        <v>22.37</v>
      </c>
      <c r="F3788">
        <v>5759</v>
      </c>
      <c r="G3788">
        <v>5781</v>
      </c>
      <c r="H3788">
        <v>5807</v>
      </c>
      <c r="I3788" t="s">
        <v>23</v>
      </c>
      <c r="J3788">
        <v>81503</v>
      </c>
      <c r="K3788">
        <v>5973799</v>
      </c>
      <c r="L3788">
        <v>7.55</v>
      </c>
      <c r="M3788">
        <v>0.41099999999999998</v>
      </c>
    </row>
    <row r="3789" spans="1:13" x14ac:dyDescent="0.2">
      <c r="A3789" t="s">
        <v>385</v>
      </c>
      <c r="B3789" t="s">
        <v>214</v>
      </c>
      <c r="C3789">
        <v>103</v>
      </c>
      <c r="D3789">
        <v>22.491</v>
      </c>
      <c r="E3789">
        <f t="shared" si="59"/>
        <v>22.49</v>
      </c>
      <c r="F3789">
        <v>5807</v>
      </c>
      <c r="G3789">
        <v>5820</v>
      </c>
      <c r="H3789">
        <v>5844</v>
      </c>
      <c r="I3789" t="s">
        <v>23</v>
      </c>
      <c r="J3789">
        <v>147912</v>
      </c>
      <c r="K3789">
        <v>5462399</v>
      </c>
      <c r="L3789">
        <v>6.91</v>
      </c>
      <c r="M3789">
        <v>0.375</v>
      </c>
    </row>
    <row r="3790" spans="1:13" x14ac:dyDescent="0.2">
      <c r="A3790" t="s">
        <v>385</v>
      </c>
      <c r="B3790" t="s">
        <v>215</v>
      </c>
      <c r="C3790">
        <v>104</v>
      </c>
      <c r="D3790">
        <v>22.632999999999999</v>
      </c>
      <c r="E3790">
        <f t="shared" si="59"/>
        <v>22.63</v>
      </c>
      <c r="F3790">
        <v>5844</v>
      </c>
      <c r="G3790">
        <v>5865</v>
      </c>
      <c r="H3790">
        <v>5876</v>
      </c>
      <c r="I3790" t="s">
        <v>23</v>
      </c>
      <c r="J3790">
        <v>170630</v>
      </c>
      <c r="K3790">
        <v>6273075</v>
      </c>
      <c r="L3790">
        <v>7.93</v>
      </c>
      <c r="M3790">
        <v>0.43099999999999999</v>
      </c>
    </row>
    <row r="3791" spans="1:13" x14ac:dyDescent="0.2">
      <c r="A3791" t="s">
        <v>385</v>
      </c>
      <c r="B3791" t="s">
        <v>216</v>
      </c>
      <c r="C3791">
        <v>105</v>
      </c>
      <c r="D3791">
        <v>22.715</v>
      </c>
      <c r="E3791">
        <f t="shared" si="59"/>
        <v>22.72</v>
      </c>
      <c r="F3791">
        <v>5876</v>
      </c>
      <c r="G3791">
        <v>5891</v>
      </c>
      <c r="H3791">
        <v>5929</v>
      </c>
      <c r="I3791" t="s">
        <v>23</v>
      </c>
      <c r="J3791">
        <v>191820</v>
      </c>
      <c r="K3791">
        <v>13440124</v>
      </c>
      <c r="L3791">
        <v>16.989999999999998</v>
      </c>
      <c r="M3791">
        <v>0.92400000000000004</v>
      </c>
    </row>
    <row r="3792" spans="1:13" x14ac:dyDescent="0.2">
      <c r="A3792" t="s">
        <v>385</v>
      </c>
      <c r="B3792" t="s">
        <v>217</v>
      </c>
      <c r="C3792">
        <v>106</v>
      </c>
      <c r="D3792">
        <v>22.876999999999999</v>
      </c>
      <c r="E3792">
        <f t="shared" si="59"/>
        <v>22.88</v>
      </c>
      <c r="F3792">
        <v>5929</v>
      </c>
      <c r="G3792">
        <v>5943</v>
      </c>
      <c r="H3792">
        <v>5959</v>
      </c>
      <c r="I3792" t="s">
        <v>23</v>
      </c>
      <c r="J3792">
        <v>111864</v>
      </c>
      <c r="K3792">
        <v>4681336</v>
      </c>
      <c r="L3792">
        <v>5.92</v>
      </c>
      <c r="M3792">
        <v>0.32200000000000001</v>
      </c>
    </row>
    <row r="3793" spans="1:13" x14ac:dyDescent="0.2">
      <c r="A3793" t="s">
        <v>385</v>
      </c>
      <c r="B3793" t="s">
        <v>218</v>
      </c>
      <c r="C3793">
        <v>107</v>
      </c>
      <c r="D3793">
        <v>23.143999999999998</v>
      </c>
      <c r="E3793">
        <f t="shared" si="59"/>
        <v>23.14</v>
      </c>
      <c r="F3793">
        <v>6004</v>
      </c>
      <c r="G3793">
        <v>6027</v>
      </c>
      <c r="H3793">
        <v>6056</v>
      </c>
      <c r="I3793" t="s">
        <v>23</v>
      </c>
      <c r="J3793">
        <v>77052</v>
      </c>
      <c r="K3793">
        <v>4224187</v>
      </c>
      <c r="L3793">
        <v>5.34</v>
      </c>
      <c r="M3793">
        <v>0.28999999999999998</v>
      </c>
    </row>
    <row r="3794" spans="1:13" x14ac:dyDescent="0.2">
      <c r="A3794" t="s">
        <v>385</v>
      </c>
      <c r="B3794" t="s">
        <v>219</v>
      </c>
      <c r="C3794">
        <v>108</v>
      </c>
      <c r="D3794">
        <v>23.327999999999999</v>
      </c>
      <c r="E3794">
        <f t="shared" si="59"/>
        <v>23.33</v>
      </c>
      <c r="F3794">
        <v>6071</v>
      </c>
      <c r="G3794">
        <v>6085</v>
      </c>
      <c r="H3794">
        <v>6105</v>
      </c>
      <c r="I3794" t="s">
        <v>23</v>
      </c>
      <c r="J3794">
        <v>144712</v>
      </c>
      <c r="K3794">
        <v>4761187</v>
      </c>
      <c r="L3794">
        <v>6.02</v>
      </c>
      <c r="M3794">
        <v>0.32700000000000001</v>
      </c>
    </row>
    <row r="3795" spans="1:13" x14ac:dyDescent="0.2">
      <c r="A3795" t="s">
        <v>385</v>
      </c>
      <c r="B3795" t="s">
        <v>220</v>
      </c>
      <c r="C3795">
        <v>109</v>
      </c>
      <c r="D3795">
        <v>23.460999999999999</v>
      </c>
      <c r="E3795">
        <f t="shared" si="59"/>
        <v>23.46</v>
      </c>
      <c r="F3795">
        <v>6105</v>
      </c>
      <c r="G3795">
        <v>6127</v>
      </c>
      <c r="H3795">
        <v>6153</v>
      </c>
      <c r="I3795" t="s">
        <v>134</v>
      </c>
      <c r="J3795">
        <v>63703</v>
      </c>
      <c r="K3795">
        <v>2871272</v>
      </c>
      <c r="L3795">
        <v>3.63</v>
      </c>
      <c r="M3795">
        <v>0.19700000000000001</v>
      </c>
    </row>
    <row r="3796" spans="1:13" x14ac:dyDescent="0.2">
      <c r="A3796" t="s">
        <v>385</v>
      </c>
      <c r="B3796" t="s">
        <v>221</v>
      </c>
      <c r="C3796">
        <v>110</v>
      </c>
      <c r="D3796">
        <v>23.667000000000002</v>
      </c>
      <c r="E3796">
        <f t="shared" si="59"/>
        <v>23.67</v>
      </c>
      <c r="F3796">
        <v>6153</v>
      </c>
      <c r="G3796">
        <v>6192</v>
      </c>
      <c r="H3796">
        <v>6214</v>
      </c>
      <c r="I3796" t="s">
        <v>134</v>
      </c>
      <c r="J3796">
        <v>176899</v>
      </c>
      <c r="K3796">
        <v>7278520</v>
      </c>
      <c r="L3796">
        <v>9.1999999999999993</v>
      </c>
      <c r="M3796">
        <v>0.5</v>
      </c>
    </row>
    <row r="3797" spans="1:13" x14ac:dyDescent="0.2">
      <c r="A3797" t="s">
        <v>385</v>
      </c>
      <c r="B3797" t="s">
        <v>222</v>
      </c>
      <c r="C3797">
        <v>111</v>
      </c>
      <c r="D3797">
        <v>23.893999999999998</v>
      </c>
      <c r="E3797">
        <f t="shared" si="59"/>
        <v>23.89</v>
      </c>
      <c r="F3797">
        <v>6242</v>
      </c>
      <c r="G3797">
        <v>6264</v>
      </c>
      <c r="H3797">
        <v>6284</v>
      </c>
      <c r="I3797" t="s">
        <v>139</v>
      </c>
      <c r="J3797">
        <v>153269</v>
      </c>
      <c r="K3797">
        <v>4363384</v>
      </c>
      <c r="L3797">
        <v>5.52</v>
      </c>
      <c r="M3797">
        <v>0.3</v>
      </c>
    </row>
    <row r="3798" spans="1:13" x14ac:dyDescent="0.2">
      <c r="A3798" t="s">
        <v>385</v>
      </c>
      <c r="B3798" t="s">
        <v>223</v>
      </c>
      <c r="C3798">
        <v>112</v>
      </c>
      <c r="D3798">
        <v>24.052</v>
      </c>
      <c r="E3798">
        <f t="shared" si="59"/>
        <v>24.05</v>
      </c>
      <c r="F3798">
        <v>6284</v>
      </c>
      <c r="G3798">
        <v>6314</v>
      </c>
      <c r="H3798">
        <v>6360</v>
      </c>
      <c r="I3798" t="s">
        <v>34</v>
      </c>
      <c r="J3798">
        <v>54062</v>
      </c>
      <c r="K3798">
        <v>4302197</v>
      </c>
      <c r="L3798">
        <v>5.44</v>
      </c>
      <c r="M3798">
        <v>0.29599999999999999</v>
      </c>
    </row>
    <row r="3799" spans="1:13" x14ac:dyDescent="0.2">
      <c r="A3799" t="s">
        <v>385</v>
      </c>
      <c r="B3799" t="s">
        <v>224</v>
      </c>
      <c r="C3799">
        <v>113</v>
      </c>
      <c r="D3799">
        <v>24.242000000000001</v>
      </c>
      <c r="E3799">
        <f t="shared" si="59"/>
        <v>24.24</v>
      </c>
      <c r="F3799">
        <v>6360</v>
      </c>
      <c r="G3799">
        <v>6374</v>
      </c>
      <c r="H3799">
        <v>6396</v>
      </c>
      <c r="I3799" t="s">
        <v>34</v>
      </c>
      <c r="J3799">
        <v>73364</v>
      </c>
      <c r="K3799">
        <v>2218821</v>
      </c>
      <c r="L3799">
        <v>2.81</v>
      </c>
      <c r="M3799">
        <v>0.153</v>
      </c>
    </row>
    <row r="3800" spans="1:13" x14ac:dyDescent="0.2">
      <c r="A3800" t="s">
        <v>385</v>
      </c>
      <c r="B3800" t="s">
        <v>225</v>
      </c>
      <c r="C3800">
        <v>114</v>
      </c>
      <c r="D3800">
        <v>24.449000000000002</v>
      </c>
      <c r="E3800">
        <f t="shared" si="59"/>
        <v>24.45</v>
      </c>
      <c r="F3800">
        <v>6414</v>
      </c>
      <c r="G3800">
        <v>6440</v>
      </c>
      <c r="H3800">
        <v>6487</v>
      </c>
      <c r="I3800" t="s">
        <v>77</v>
      </c>
      <c r="J3800">
        <v>46483</v>
      </c>
      <c r="K3800">
        <v>2530179</v>
      </c>
      <c r="L3800">
        <v>3.2</v>
      </c>
      <c r="M3800">
        <v>0.17399999999999999</v>
      </c>
    </row>
    <row r="3801" spans="1:13" x14ac:dyDescent="0.2">
      <c r="A3801" t="s">
        <v>385</v>
      </c>
      <c r="B3801" t="s">
        <v>226</v>
      </c>
      <c r="C3801">
        <v>115</v>
      </c>
      <c r="D3801">
        <v>24.812999999999999</v>
      </c>
      <c r="E3801">
        <f t="shared" si="59"/>
        <v>24.81</v>
      </c>
      <c r="F3801">
        <v>6516</v>
      </c>
      <c r="G3801">
        <v>6555</v>
      </c>
      <c r="H3801">
        <v>6574</v>
      </c>
      <c r="I3801" t="s">
        <v>77</v>
      </c>
      <c r="J3801">
        <v>36575</v>
      </c>
      <c r="K3801">
        <v>1294736</v>
      </c>
      <c r="L3801">
        <v>1.64</v>
      </c>
      <c r="M3801">
        <v>8.8999999999999996E-2</v>
      </c>
    </row>
    <row r="3802" spans="1:13" x14ac:dyDescent="0.2">
      <c r="A3802" t="s">
        <v>385</v>
      </c>
      <c r="B3802" t="s">
        <v>227</v>
      </c>
      <c r="C3802">
        <v>116</v>
      </c>
      <c r="D3802">
        <v>24.933</v>
      </c>
      <c r="E3802">
        <f t="shared" si="59"/>
        <v>24.93</v>
      </c>
      <c r="F3802">
        <v>6574</v>
      </c>
      <c r="G3802">
        <v>6593</v>
      </c>
      <c r="H3802">
        <v>6627</v>
      </c>
      <c r="I3802" t="s">
        <v>39</v>
      </c>
      <c r="J3802">
        <v>66517</v>
      </c>
      <c r="K3802">
        <v>2111699</v>
      </c>
      <c r="L3802">
        <v>2.67</v>
      </c>
      <c r="M3802">
        <v>0.14499999999999999</v>
      </c>
    </row>
    <row r="3803" spans="1:13" x14ac:dyDescent="0.2">
      <c r="A3803" t="s">
        <v>385</v>
      </c>
      <c r="B3803" t="s">
        <v>228</v>
      </c>
      <c r="C3803">
        <v>117</v>
      </c>
      <c r="D3803">
        <v>25.219000000000001</v>
      </c>
      <c r="E3803">
        <f t="shared" si="59"/>
        <v>25.22</v>
      </c>
      <c r="F3803">
        <v>6627</v>
      </c>
      <c r="G3803">
        <v>6683</v>
      </c>
      <c r="H3803">
        <v>6724</v>
      </c>
      <c r="I3803" t="s">
        <v>34</v>
      </c>
      <c r="J3803">
        <v>38624</v>
      </c>
      <c r="K3803">
        <v>3472874</v>
      </c>
      <c r="L3803">
        <v>4.3899999999999997</v>
      </c>
      <c r="M3803">
        <v>0.23899999999999999</v>
      </c>
    </row>
    <row r="3804" spans="1:13" x14ac:dyDescent="0.2">
      <c r="A3804" t="s">
        <v>385</v>
      </c>
      <c r="B3804" t="s">
        <v>229</v>
      </c>
      <c r="C3804">
        <v>118</v>
      </c>
      <c r="D3804">
        <v>25.454000000000001</v>
      </c>
      <c r="E3804">
        <f t="shared" si="59"/>
        <v>25.45</v>
      </c>
      <c r="F3804">
        <v>6740</v>
      </c>
      <c r="G3804">
        <v>6758</v>
      </c>
      <c r="H3804">
        <v>6789</v>
      </c>
      <c r="I3804" t="s">
        <v>34</v>
      </c>
      <c r="J3804">
        <v>76363</v>
      </c>
      <c r="K3804">
        <v>2524786</v>
      </c>
      <c r="L3804">
        <v>3.19</v>
      </c>
      <c r="M3804">
        <v>0.17399999999999999</v>
      </c>
    </row>
    <row r="3805" spans="1:13" x14ac:dyDescent="0.2">
      <c r="A3805" t="s">
        <v>385</v>
      </c>
      <c r="B3805" t="s">
        <v>164</v>
      </c>
      <c r="C3805">
        <v>119</v>
      </c>
      <c r="D3805">
        <v>25.623000000000001</v>
      </c>
      <c r="E3805">
        <f t="shared" si="59"/>
        <v>25.62</v>
      </c>
      <c r="F3805">
        <v>6789</v>
      </c>
      <c r="G3805">
        <v>6811</v>
      </c>
      <c r="H3805">
        <v>6854</v>
      </c>
      <c r="I3805" t="s">
        <v>34</v>
      </c>
      <c r="J3805">
        <v>210295</v>
      </c>
      <c r="K3805">
        <v>7999870</v>
      </c>
      <c r="L3805">
        <v>10.11</v>
      </c>
      <c r="M3805">
        <v>0.55000000000000004</v>
      </c>
    </row>
    <row r="3806" spans="1:13" x14ac:dyDescent="0.2">
      <c r="A3806" t="s">
        <v>385</v>
      </c>
      <c r="B3806" t="s">
        <v>165</v>
      </c>
      <c r="C3806">
        <v>120</v>
      </c>
      <c r="D3806">
        <v>26.670999999999999</v>
      </c>
      <c r="E3806">
        <f t="shared" si="59"/>
        <v>26.67</v>
      </c>
      <c r="F3806">
        <v>7092</v>
      </c>
      <c r="G3806">
        <v>7142</v>
      </c>
      <c r="H3806">
        <v>7159</v>
      </c>
      <c r="I3806" t="s">
        <v>39</v>
      </c>
      <c r="J3806">
        <v>45585</v>
      </c>
      <c r="K3806">
        <v>2818720</v>
      </c>
      <c r="L3806">
        <v>3.56</v>
      </c>
      <c r="M3806">
        <v>0.19400000000000001</v>
      </c>
    </row>
    <row r="3807" spans="1:13" x14ac:dyDescent="0.2">
      <c r="A3807" t="s">
        <v>385</v>
      </c>
      <c r="B3807" t="s">
        <v>166</v>
      </c>
      <c r="C3807">
        <v>121</v>
      </c>
      <c r="D3807">
        <v>27.318999999999999</v>
      </c>
      <c r="E3807">
        <f t="shared" si="59"/>
        <v>27.32</v>
      </c>
      <c r="F3807">
        <v>7332</v>
      </c>
      <c r="G3807">
        <v>7347</v>
      </c>
      <c r="H3807">
        <v>7378</v>
      </c>
      <c r="I3807" t="s">
        <v>39</v>
      </c>
      <c r="J3807">
        <v>45324</v>
      </c>
      <c r="K3807">
        <v>2374223</v>
      </c>
      <c r="L3807">
        <v>3</v>
      </c>
      <c r="M3807">
        <v>0.16300000000000001</v>
      </c>
    </row>
    <row r="3808" spans="1:13" x14ac:dyDescent="0.2">
      <c r="A3808" t="s">
        <v>385</v>
      </c>
      <c r="B3808" t="s">
        <v>167</v>
      </c>
      <c r="C3808">
        <v>122</v>
      </c>
      <c r="D3808">
        <v>27.608000000000001</v>
      </c>
      <c r="E3808">
        <f t="shared" si="59"/>
        <v>27.61</v>
      </c>
      <c r="F3808">
        <v>7417</v>
      </c>
      <c r="G3808">
        <v>7439</v>
      </c>
      <c r="H3808">
        <v>7450</v>
      </c>
      <c r="I3808" t="s">
        <v>39</v>
      </c>
      <c r="J3808">
        <v>27628</v>
      </c>
      <c r="K3808">
        <v>843646</v>
      </c>
      <c r="L3808">
        <v>1.07</v>
      </c>
      <c r="M3808">
        <v>5.8000000000000003E-2</v>
      </c>
    </row>
    <row r="3809" spans="1:13" x14ac:dyDescent="0.2">
      <c r="A3809" t="s">
        <v>385</v>
      </c>
      <c r="B3809" t="s">
        <v>169</v>
      </c>
      <c r="C3809">
        <v>123</v>
      </c>
      <c r="D3809">
        <v>27.914000000000001</v>
      </c>
      <c r="E3809">
        <f t="shared" si="59"/>
        <v>27.91</v>
      </c>
      <c r="F3809">
        <v>7507</v>
      </c>
      <c r="G3809">
        <v>7535</v>
      </c>
      <c r="H3809">
        <v>7555</v>
      </c>
      <c r="I3809" t="s">
        <v>77</v>
      </c>
      <c r="J3809">
        <v>77927</v>
      </c>
      <c r="K3809">
        <v>3011407</v>
      </c>
      <c r="L3809">
        <v>3.81</v>
      </c>
      <c r="M3809">
        <v>0.20699999999999999</v>
      </c>
    </row>
    <row r="3810" spans="1:13" x14ac:dyDescent="0.2">
      <c r="A3810" t="s">
        <v>385</v>
      </c>
      <c r="B3810" t="s">
        <v>170</v>
      </c>
      <c r="C3810">
        <v>124</v>
      </c>
      <c r="D3810">
        <v>28.030999999999999</v>
      </c>
      <c r="E3810">
        <f t="shared" si="59"/>
        <v>28.03</v>
      </c>
      <c r="F3810">
        <v>7555</v>
      </c>
      <c r="G3810">
        <v>7572</v>
      </c>
      <c r="H3810">
        <v>7593</v>
      </c>
      <c r="I3810" t="s">
        <v>34</v>
      </c>
      <c r="J3810">
        <v>43365</v>
      </c>
      <c r="K3810">
        <v>2309028</v>
      </c>
      <c r="L3810">
        <v>2.92</v>
      </c>
      <c r="M3810">
        <v>0.159</v>
      </c>
    </row>
    <row r="3811" spans="1:13" x14ac:dyDescent="0.2">
      <c r="A3811" t="s">
        <v>385</v>
      </c>
      <c r="B3811" t="s">
        <v>171</v>
      </c>
      <c r="C3811">
        <v>125</v>
      </c>
      <c r="D3811">
        <v>28.132999999999999</v>
      </c>
      <c r="E3811">
        <f t="shared" si="59"/>
        <v>28.13</v>
      </c>
      <c r="F3811">
        <v>7593</v>
      </c>
      <c r="G3811">
        <v>7605</v>
      </c>
      <c r="H3811">
        <v>7628</v>
      </c>
      <c r="I3811" t="s">
        <v>34</v>
      </c>
      <c r="J3811">
        <v>396088</v>
      </c>
      <c r="K3811">
        <v>2570622</v>
      </c>
      <c r="L3811">
        <v>3.25</v>
      </c>
      <c r="M3811">
        <v>0.17699999999999999</v>
      </c>
    </row>
    <row r="3812" spans="1:13" x14ac:dyDescent="0.2">
      <c r="A3812" t="s">
        <v>385</v>
      </c>
      <c r="B3812" t="s">
        <v>172</v>
      </c>
      <c r="C3812">
        <v>126</v>
      </c>
      <c r="D3812">
        <v>29.44</v>
      </c>
      <c r="E3812">
        <f t="shared" si="59"/>
        <v>29.44</v>
      </c>
      <c r="F3812">
        <v>7991</v>
      </c>
      <c r="G3812">
        <v>8018</v>
      </c>
      <c r="H3812">
        <v>8145</v>
      </c>
      <c r="I3812" t="s">
        <v>39</v>
      </c>
      <c r="J3812">
        <v>95499</v>
      </c>
      <c r="K3812">
        <v>15019158</v>
      </c>
      <c r="L3812">
        <v>18.989999999999998</v>
      </c>
      <c r="M3812">
        <v>1.032</v>
      </c>
    </row>
    <row r="3813" spans="1:13" x14ac:dyDescent="0.2">
      <c r="A3813" t="s">
        <v>385</v>
      </c>
      <c r="B3813" t="s">
        <v>173</v>
      </c>
      <c r="C3813">
        <v>127</v>
      </c>
      <c r="D3813">
        <v>30.032</v>
      </c>
      <c r="E3813">
        <f t="shared" si="59"/>
        <v>30.03</v>
      </c>
      <c r="F3813">
        <v>8189</v>
      </c>
      <c r="G3813">
        <v>8205</v>
      </c>
      <c r="H3813">
        <v>8235</v>
      </c>
      <c r="I3813" t="s">
        <v>34</v>
      </c>
      <c r="J3813">
        <v>30186</v>
      </c>
      <c r="K3813">
        <v>1296900</v>
      </c>
      <c r="L3813">
        <v>1.64</v>
      </c>
      <c r="M3813">
        <v>8.8999999999999996E-2</v>
      </c>
    </row>
    <row r="3814" spans="1:13" x14ac:dyDescent="0.2">
      <c r="A3814" t="s">
        <v>385</v>
      </c>
      <c r="B3814" t="s">
        <v>174</v>
      </c>
      <c r="C3814">
        <v>128</v>
      </c>
      <c r="D3814">
        <v>30.951000000000001</v>
      </c>
      <c r="E3814">
        <f t="shared" si="59"/>
        <v>30.95</v>
      </c>
      <c r="F3814">
        <v>8454</v>
      </c>
      <c r="G3814">
        <v>8496</v>
      </c>
      <c r="H3814">
        <v>8543</v>
      </c>
      <c r="I3814" t="s">
        <v>21</v>
      </c>
      <c r="J3814">
        <v>40056</v>
      </c>
      <c r="K3814">
        <v>2402914</v>
      </c>
      <c r="L3814">
        <v>3.04</v>
      </c>
      <c r="M3814">
        <v>0.16500000000000001</v>
      </c>
    </row>
    <row r="3815" spans="1:13" x14ac:dyDescent="0.2">
      <c r="A3815" t="s">
        <v>385</v>
      </c>
      <c r="B3815" t="s">
        <v>175</v>
      </c>
      <c r="C3815">
        <v>129</v>
      </c>
      <c r="D3815">
        <v>31.408999999999999</v>
      </c>
      <c r="E3815">
        <f t="shared" si="59"/>
        <v>31.41</v>
      </c>
      <c r="F3815">
        <v>8618</v>
      </c>
      <c r="G3815">
        <v>8641</v>
      </c>
      <c r="H3815">
        <v>8690</v>
      </c>
      <c r="I3815" t="s">
        <v>107</v>
      </c>
      <c r="J3815">
        <v>39678</v>
      </c>
      <c r="K3815">
        <v>1586631</v>
      </c>
      <c r="L3815">
        <v>2.0099999999999998</v>
      </c>
      <c r="M3815">
        <v>0.109</v>
      </c>
    </row>
    <row r="3816" spans="1:13" x14ac:dyDescent="0.2">
      <c r="A3816" t="s">
        <v>385</v>
      </c>
      <c r="B3816" t="s">
        <v>176</v>
      </c>
      <c r="C3816">
        <v>130</v>
      </c>
      <c r="D3816">
        <v>31.739000000000001</v>
      </c>
      <c r="E3816">
        <f t="shared" si="59"/>
        <v>31.74</v>
      </c>
      <c r="F3816">
        <v>8690</v>
      </c>
      <c r="G3816">
        <v>8745</v>
      </c>
      <c r="H3816">
        <v>8831</v>
      </c>
      <c r="I3816" t="s">
        <v>110</v>
      </c>
      <c r="J3816">
        <v>86300</v>
      </c>
      <c r="K3816">
        <v>9767537</v>
      </c>
      <c r="L3816">
        <v>12.35</v>
      </c>
      <c r="M3816">
        <v>0.67100000000000004</v>
      </c>
    </row>
    <row r="3817" spans="1:13" x14ac:dyDescent="0.2">
      <c r="A3817" t="s">
        <v>385</v>
      </c>
      <c r="B3817" t="s">
        <v>177</v>
      </c>
      <c r="C3817">
        <v>131</v>
      </c>
      <c r="D3817">
        <v>34.212000000000003</v>
      </c>
      <c r="E3817">
        <f t="shared" si="59"/>
        <v>34.21</v>
      </c>
      <c r="F3817">
        <v>9501</v>
      </c>
      <c r="G3817">
        <v>9527</v>
      </c>
      <c r="H3817">
        <v>9579</v>
      </c>
      <c r="I3817" t="s">
        <v>110</v>
      </c>
      <c r="J3817">
        <v>2818361</v>
      </c>
      <c r="K3817">
        <v>70399227</v>
      </c>
      <c r="L3817">
        <v>89.01</v>
      </c>
      <c r="M3817">
        <v>4.8390000000000004</v>
      </c>
    </row>
    <row r="3818" spans="1:13" x14ac:dyDescent="0.2">
      <c r="A3818" t="s">
        <v>385</v>
      </c>
      <c r="B3818" t="s">
        <v>178</v>
      </c>
      <c r="C3818">
        <v>132</v>
      </c>
      <c r="D3818">
        <v>34.578000000000003</v>
      </c>
      <c r="E3818">
        <f t="shared" si="59"/>
        <v>34.58</v>
      </c>
      <c r="F3818">
        <v>9629</v>
      </c>
      <c r="G3818">
        <v>9643</v>
      </c>
      <c r="H3818">
        <v>9670</v>
      </c>
      <c r="I3818" t="s">
        <v>93</v>
      </c>
      <c r="J3818">
        <v>30876</v>
      </c>
      <c r="K3818">
        <v>895955</v>
      </c>
      <c r="L3818">
        <v>1.1299999999999999</v>
      </c>
      <c r="M3818">
        <v>6.2E-2</v>
      </c>
    </row>
    <row r="3819" spans="1:13" x14ac:dyDescent="0.2">
      <c r="A3819" t="s">
        <v>385</v>
      </c>
      <c r="B3819" t="s">
        <v>179</v>
      </c>
      <c r="C3819">
        <v>133</v>
      </c>
      <c r="D3819">
        <v>34.938000000000002</v>
      </c>
      <c r="E3819">
        <f t="shared" si="59"/>
        <v>34.94</v>
      </c>
      <c r="F3819">
        <v>9745</v>
      </c>
      <c r="G3819">
        <v>9757</v>
      </c>
      <c r="H3819">
        <v>9809</v>
      </c>
      <c r="I3819" t="s">
        <v>158</v>
      </c>
      <c r="J3819">
        <v>53820</v>
      </c>
      <c r="K3819">
        <v>1878810</v>
      </c>
      <c r="L3819">
        <v>2.38</v>
      </c>
      <c r="M3819">
        <v>0.129</v>
      </c>
    </row>
    <row r="3820" spans="1:13" x14ac:dyDescent="0.2">
      <c r="A3820" t="s">
        <v>385</v>
      </c>
      <c r="B3820" t="s">
        <v>180</v>
      </c>
      <c r="C3820">
        <v>134</v>
      </c>
      <c r="D3820">
        <v>36.164000000000001</v>
      </c>
      <c r="E3820">
        <f t="shared" si="59"/>
        <v>36.159999999999997</v>
      </c>
      <c r="F3820">
        <v>10135</v>
      </c>
      <c r="G3820">
        <v>10144</v>
      </c>
      <c r="H3820">
        <v>10170</v>
      </c>
      <c r="I3820" t="s">
        <v>107</v>
      </c>
      <c r="J3820">
        <v>47314</v>
      </c>
      <c r="K3820">
        <v>1136295</v>
      </c>
      <c r="L3820">
        <v>1.44</v>
      </c>
      <c r="M3820">
        <v>7.8E-2</v>
      </c>
    </row>
    <row r="3821" spans="1:13" x14ac:dyDescent="0.2">
      <c r="A3821" t="s">
        <v>385</v>
      </c>
      <c r="B3821" t="s">
        <v>181</v>
      </c>
      <c r="C3821">
        <v>135</v>
      </c>
      <c r="D3821">
        <v>36.593000000000004</v>
      </c>
      <c r="E3821">
        <f t="shared" si="59"/>
        <v>36.590000000000003</v>
      </c>
      <c r="F3821">
        <v>10272</v>
      </c>
      <c r="G3821">
        <v>10280</v>
      </c>
      <c r="H3821">
        <v>10314</v>
      </c>
      <c r="I3821" t="s">
        <v>107</v>
      </c>
      <c r="J3821">
        <v>54204</v>
      </c>
      <c r="K3821">
        <v>2466654</v>
      </c>
      <c r="L3821">
        <v>3.12</v>
      </c>
      <c r="M3821">
        <v>0.17</v>
      </c>
    </row>
    <row r="3822" spans="1:13" x14ac:dyDescent="0.2">
      <c r="A3822" t="s">
        <v>385</v>
      </c>
      <c r="B3822" t="s">
        <v>182</v>
      </c>
      <c r="C3822">
        <v>136</v>
      </c>
      <c r="D3822">
        <v>36.741999999999997</v>
      </c>
      <c r="E3822">
        <f t="shared" si="59"/>
        <v>36.74</v>
      </c>
      <c r="F3822">
        <v>10314</v>
      </c>
      <c r="G3822">
        <v>10327</v>
      </c>
      <c r="H3822">
        <v>10348</v>
      </c>
      <c r="I3822" t="s">
        <v>107</v>
      </c>
      <c r="J3822">
        <v>28578</v>
      </c>
      <c r="K3822">
        <v>1375272</v>
      </c>
      <c r="L3822">
        <v>1.74</v>
      </c>
      <c r="M3822">
        <v>9.5000000000000001E-2</v>
      </c>
    </row>
    <row r="3823" spans="1:13" x14ac:dyDescent="0.2">
      <c r="A3823" t="s">
        <v>385</v>
      </c>
      <c r="B3823" t="s">
        <v>230</v>
      </c>
      <c r="C3823">
        <v>137</v>
      </c>
      <c r="D3823">
        <v>37.024999999999999</v>
      </c>
      <c r="E3823">
        <f t="shared" si="59"/>
        <v>37.03</v>
      </c>
      <c r="F3823">
        <v>10403</v>
      </c>
      <c r="G3823">
        <v>10417</v>
      </c>
      <c r="H3823">
        <v>10446</v>
      </c>
      <c r="I3823" t="s">
        <v>107</v>
      </c>
      <c r="J3823">
        <v>39358</v>
      </c>
      <c r="K3823">
        <v>2658934</v>
      </c>
      <c r="L3823">
        <v>3.36</v>
      </c>
      <c r="M3823">
        <v>0.183</v>
      </c>
    </row>
    <row r="3824" spans="1:13" x14ac:dyDescent="0.2">
      <c r="A3824" t="s">
        <v>385</v>
      </c>
      <c r="B3824" t="s">
        <v>231</v>
      </c>
      <c r="C3824">
        <v>138</v>
      </c>
      <c r="D3824">
        <v>37.247</v>
      </c>
      <c r="E3824">
        <f t="shared" si="59"/>
        <v>37.25</v>
      </c>
      <c r="F3824">
        <v>10476</v>
      </c>
      <c r="G3824">
        <v>10487</v>
      </c>
      <c r="H3824">
        <v>10494</v>
      </c>
      <c r="I3824" t="s">
        <v>107</v>
      </c>
      <c r="J3824">
        <v>46923</v>
      </c>
      <c r="K3824">
        <v>1403437</v>
      </c>
      <c r="L3824">
        <v>1.77</v>
      </c>
      <c r="M3824">
        <v>9.6000000000000002E-2</v>
      </c>
    </row>
    <row r="3825" spans="1:13" x14ac:dyDescent="0.2">
      <c r="A3825" t="s">
        <v>385</v>
      </c>
      <c r="B3825" t="s">
        <v>232</v>
      </c>
      <c r="C3825">
        <v>139</v>
      </c>
      <c r="D3825">
        <v>37.295000000000002</v>
      </c>
      <c r="E3825">
        <f t="shared" si="59"/>
        <v>37.299999999999997</v>
      </c>
      <c r="F3825">
        <v>10494</v>
      </c>
      <c r="G3825">
        <v>10502</v>
      </c>
      <c r="H3825">
        <v>10522</v>
      </c>
      <c r="I3825" t="s">
        <v>107</v>
      </c>
      <c r="J3825">
        <v>67768</v>
      </c>
      <c r="K3825">
        <v>2214658</v>
      </c>
      <c r="L3825">
        <v>2.8</v>
      </c>
      <c r="M3825">
        <v>0.152</v>
      </c>
    </row>
    <row r="3826" spans="1:13" x14ac:dyDescent="0.2">
      <c r="A3826" t="s">
        <v>385</v>
      </c>
      <c r="B3826" t="s">
        <v>233</v>
      </c>
      <c r="C3826">
        <v>140</v>
      </c>
      <c r="D3826">
        <v>37.72</v>
      </c>
      <c r="E3826">
        <f t="shared" si="59"/>
        <v>37.72</v>
      </c>
      <c r="F3826">
        <v>10601</v>
      </c>
      <c r="G3826">
        <v>10636</v>
      </c>
      <c r="H3826">
        <v>10645</v>
      </c>
      <c r="I3826" t="s">
        <v>107</v>
      </c>
      <c r="J3826">
        <v>49120</v>
      </c>
      <c r="K3826">
        <v>3466419</v>
      </c>
      <c r="L3826">
        <v>4.38</v>
      </c>
      <c r="M3826">
        <v>0.23799999999999999</v>
      </c>
    </row>
    <row r="3827" spans="1:13" x14ac:dyDescent="0.2">
      <c r="A3827" t="s">
        <v>385</v>
      </c>
      <c r="B3827" t="s">
        <v>234</v>
      </c>
      <c r="C3827">
        <v>141</v>
      </c>
      <c r="D3827">
        <v>37.99</v>
      </c>
      <c r="E3827">
        <f t="shared" si="59"/>
        <v>37.99</v>
      </c>
      <c r="F3827">
        <v>10694</v>
      </c>
      <c r="G3827">
        <v>10722</v>
      </c>
      <c r="H3827">
        <v>10811</v>
      </c>
      <c r="I3827" t="s">
        <v>53</v>
      </c>
      <c r="J3827">
        <v>495318</v>
      </c>
      <c r="K3827">
        <v>17624540</v>
      </c>
      <c r="L3827">
        <v>22.28</v>
      </c>
      <c r="M3827">
        <v>1.212</v>
      </c>
    </row>
    <row r="3828" spans="1:13" x14ac:dyDescent="0.2">
      <c r="A3828" t="s">
        <v>385</v>
      </c>
      <c r="B3828" t="s">
        <v>235</v>
      </c>
      <c r="C3828">
        <v>142</v>
      </c>
      <c r="D3828">
        <v>38.453000000000003</v>
      </c>
      <c r="E3828">
        <f t="shared" si="59"/>
        <v>38.450000000000003</v>
      </c>
      <c r="F3828">
        <v>10828</v>
      </c>
      <c r="G3828">
        <v>10868</v>
      </c>
      <c r="H3828">
        <v>10906</v>
      </c>
      <c r="I3828" t="s">
        <v>53</v>
      </c>
      <c r="J3828">
        <v>40090</v>
      </c>
      <c r="K3828">
        <v>3044134</v>
      </c>
      <c r="L3828">
        <v>3.85</v>
      </c>
      <c r="M3828">
        <v>0.20899999999999999</v>
      </c>
    </row>
    <row r="3829" spans="1:13" x14ac:dyDescent="0.2">
      <c r="A3829" t="s">
        <v>386</v>
      </c>
      <c r="B3829" t="s">
        <v>14</v>
      </c>
      <c r="C3829">
        <v>1</v>
      </c>
      <c r="D3829">
        <v>4.173</v>
      </c>
      <c r="E3829">
        <f t="shared" si="59"/>
        <v>4.17</v>
      </c>
      <c r="F3829">
        <v>5</v>
      </c>
      <c r="G3829">
        <v>27</v>
      </c>
      <c r="H3829">
        <v>90</v>
      </c>
      <c r="I3829" t="s">
        <v>15</v>
      </c>
      <c r="J3829">
        <v>72787</v>
      </c>
      <c r="K3829">
        <v>-702543</v>
      </c>
      <c r="L3829">
        <v>-0.55000000000000004</v>
      </c>
      <c r="M3829">
        <v>-0.151</v>
      </c>
    </row>
    <row r="3830" spans="1:13" x14ac:dyDescent="0.2">
      <c r="A3830" t="s">
        <v>386</v>
      </c>
      <c r="B3830" t="s">
        <v>16</v>
      </c>
      <c r="C3830">
        <v>2</v>
      </c>
      <c r="D3830">
        <v>4.4470000000000001</v>
      </c>
      <c r="E3830">
        <f t="shared" si="59"/>
        <v>4.45</v>
      </c>
      <c r="F3830">
        <v>93</v>
      </c>
      <c r="G3830">
        <v>114</v>
      </c>
      <c r="H3830">
        <v>136</v>
      </c>
      <c r="I3830" t="s">
        <v>17</v>
      </c>
      <c r="J3830">
        <v>20560</v>
      </c>
      <c r="K3830">
        <v>697471</v>
      </c>
      <c r="L3830">
        <v>0.55000000000000004</v>
      </c>
      <c r="M3830">
        <v>0.15</v>
      </c>
    </row>
    <row r="3831" spans="1:13" x14ac:dyDescent="0.2">
      <c r="A3831" t="s">
        <v>386</v>
      </c>
      <c r="B3831" t="s">
        <v>18</v>
      </c>
      <c r="C3831">
        <v>3</v>
      </c>
      <c r="D3831">
        <v>4.7210000000000001</v>
      </c>
      <c r="E3831">
        <f t="shared" si="59"/>
        <v>4.72</v>
      </c>
      <c r="F3831">
        <v>185</v>
      </c>
      <c r="G3831">
        <v>200</v>
      </c>
      <c r="H3831">
        <v>285</v>
      </c>
      <c r="I3831" t="s">
        <v>46</v>
      </c>
      <c r="J3831">
        <v>178430</v>
      </c>
      <c r="K3831">
        <v>5531122</v>
      </c>
      <c r="L3831">
        <v>4.37</v>
      </c>
      <c r="M3831">
        <v>1.1910000000000001</v>
      </c>
    </row>
    <row r="3832" spans="1:13" x14ac:dyDescent="0.2">
      <c r="A3832" t="s">
        <v>386</v>
      </c>
      <c r="B3832" t="s">
        <v>20</v>
      </c>
      <c r="C3832">
        <v>4</v>
      </c>
      <c r="D3832">
        <v>5.016</v>
      </c>
      <c r="E3832">
        <f t="shared" si="59"/>
        <v>5.0199999999999996</v>
      </c>
      <c r="F3832">
        <v>286</v>
      </c>
      <c r="G3832">
        <v>294</v>
      </c>
      <c r="H3832">
        <v>379</v>
      </c>
      <c r="I3832" t="s">
        <v>29</v>
      </c>
      <c r="J3832">
        <v>111625</v>
      </c>
      <c r="K3832">
        <v>6067098</v>
      </c>
      <c r="L3832">
        <v>4.79</v>
      </c>
      <c r="M3832">
        <v>1.306</v>
      </c>
    </row>
    <row r="3833" spans="1:13" x14ac:dyDescent="0.2">
      <c r="A3833" t="s">
        <v>386</v>
      </c>
      <c r="B3833" t="s">
        <v>22</v>
      </c>
      <c r="C3833">
        <v>5</v>
      </c>
      <c r="D3833">
        <v>6.2809999999999997</v>
      </c>
      <c r="E3833">
        <f t="shared" si="59"/>
        <v>6.28</v>
      </c>
      <c r="F3833">
        <v>670</v>
      </c>
      <c r="G3833">
        <v>694</v>
      </c>
      <c r="H3833">
        <v>710</v>
      </c>
      <c r="I3833" t="s">
        <v>139</v>
      </c>
      <c r="J3833">
        <v>27739</v>
      </c>
      <c r="K3833">
        <v>883653</v>
      </c>
      <c r="L3833">
        <v>0.7</v>
      </c>
      <c r="M3833">
        <v>0.19</v>
      </c>
    </row>
    <row r="3834" spans="1:13" x14ac:dyDescent="0.2">
      <c r="A3834" t="s">
        <v>386</v>
      </c>
      <c r="B3834" t="s">
        <v>24</v>
      </c>
      <c r="C3834">
        <v>6</v>
      </c>
      <c r="D3834">
        <v>6.9269999999999996</v>
      </c>
      <c r="E3834">
        <f t="shared" si="59"/>
        <v>6.93</v>
      </c>
      <c r="F3834">
        <v>855</v>
      </c>
      <c r="G3834">
        <v>898</v>
      </c>
      <c r="H3834">
        <v>933</v>
      </c>
      <c r="I3834" t="s">
        <v>133</v>
      </c>
      <c r="J3834">
        <v>63358</v>
      </c>
      <c r="K3834">
        <v>1738917</v>
      </c>
      <c r="L3834">
        <v>1.37</v>
      </c>
      <c r="M3834">
        <v>0.374</v>
      </c>
    </row>
    <row r="3835" spans="1:13" x14ac:dyDescent="0.2">
      <c r="A3835" t="s">
        <v>386</v>
      </c>
      <c r="B3835" t="s">
        <v>26</v>
      </c>
      <c r="C3835">
        <v>7</v>
      </c>
      <c r="D3835">
        <v>7.0979999999999999</v>
      </c>
      <c r="E3835">
        <f t="shared" si="59"/>
        <v>7.1</v>
      </c>
      <c r="F3835">
        <v>933</v>
      </c>
      <c r="G3835">
        <v>952</v>
      </c>
      <c r="H3835">
        <v>1065</v>
      </c>
      <c r="I3835" t="s">
        <v>134</v>
      </c>
      <c r="J3835">
        <v>356974</v>
      </c>
      <c r="K3835">
        <v>12718658</v>
      </c>
      <c r="L3835">
        <v>10.039999999999999</v>
      </c>
      <c r="M3835">
        <v>2.738</v>
      </c>
    </row>
    <row r="3836" spans="1:13" x14ac:dyDescent="0.2">
      <c r="A3836" t="s">
        <v>386</v>
      </c>
      <c r="B3836" t="s">
        <v>27</v>
      </c>
      <c r="C3836">
        <v>8</v>
      </c>
      <c r="D3836">
        <v>8.3569999999999993</v>
      </c>
      <c r="E3836">
        <f t="shared" si="59"/>
        <v>8.36</v>
      </c>
      <c r="F3836">
        <v>1309</v>
      </c>
      <c r="G3836">
        <v>1350</v>
      </c>
      <c r="H3836">
        <v>1358</v>
      </c>
      <c r="I3836" t="s">
        <v>133</v>
      </c>
      <c r="J3836">
        <v>43538</v>
      </c>
      <c r="K3836">
        <v>889890</v>
      </c>
      <c r="L3836">
        <v>0.7</v>
      </c>
      <c r="M3836">
        <v>0.192</v>
      </c>
    </row>
    <row r="3837" spans="1:13" x14ac:dyDescent="0.2">
      <c r="A3837" t="s">
        <v>386</v>
      </c>
      <c r="B3837" t="s">
        <v>28</v>
      </c>
      <c r="C3837">
        <v>9</v>
      </c>
      <c r="D3837">
        <v>8.4090000000000007</v>
      </c>
      <c r="E3837">
        <f t="shared" si="59"/>
        <v>8.41</v>
      </c>
      <c r="F3837">
        <v>1358</v>
      </c>
      <c r="G3837">
        <v>1367</v>
      </c>
      <c r="H3837">
        <v>1393</v>
      </c>
      <c r="I3837" t="s">
        <v>159</v>
      </c>
      <c r="J3837">
        <v>47577</v>
      </c>
      <c r="K3837">
        <v>1450459</v>
      </c>
      <c r="L3837">
        <v>1.1399999999999999</v>
      </c>
      <c r="M3837">
        <v>0.312</v>
      </c>
    </row>
    <row r="3838" spans="1:13" x14ac:dyDescent="0.2">
      <c r="A3838" t="s">
        <v>386</v>
      </c>
      <c r="B3838" t="s">
        <v>30</v>
      </c>
      <c r="C3838">
        <v>10</v>
      </c>
      <c r="D3838">
        <v>8.9710000000000001</v>
      </c>
      <c r="E3838">
        <f t="shared" si="59"/>
        <v>8.9700000000000006</v>
      </c>
      <c r="F3838">
        <v>1488</v>
      </c>
      <c r="G3838">
        <v>1544</v>
      </c>
      <c r="H3838">
        <v>1653</v>
      </c>
      <c r="I3838" t="s">
        <v>133</v>
      </c>
      <c r="J3838">
        <v>423019</v>
      </c>
      <c r="K3838">
        <v>21442025</v>
      </c>
      <c r="L3838">
        <v>16.93</v>
      </c>
      <c r="M3838">
        <v>4.6159999999999997</v>
      </c>
    </row>
    <row r="3839" spans="1:13" x14ac:dyDescent="0.2">
      <c r="A3839" t="s">
        <v>386</v>
      </c>
      <c r="B3839" t="s">
        <v>32</v>
      </c>
      <c r="C3839">
        <v>11</v>
      </c>
      <c r="D3839">
        <v>9.3889999999999993</v>
      </c>
      <c r="E3839">
        <f t="shared" si="59"/>
        <v>9.39</v>
      </c>
      <c r="F3839">
        <v>1653</v>
      </c>
      <c r="G3839">
        <v>1677</v>
      </c>
      <c r="H3839">
        <v>1712</v>
      </c>
      <c r="I3839" t="s">
        <v>139</v>
      </c>
      <c r="J3839">
        <v>93960</v>
      </c>
      <c r="K3839">
        <v>4222365</v>
      </c>
      <c r="L3839">
        <v>3.33</v>
      </c>
      <c r="M3839">
        <v>0.90900000000000003</v>
      </c>
    </row>
    <row r="3840" spans="1:13" x14ac:dyDescent="0.2">
      <c r="A3840" t="s">
        <v>386</v>
      </c>
      <c r="B3840" t="s">
        <v>33</v>
      </c>
      <c r="C3840">
        <v>12</v>
      </c>
      <c r="D3840">
        <v>9.5500000000000007</v>
      </c>
      <c r="E3840">
        <f t="shared" si="59"/>
        <v>9.5500000000000007</v>
      </c>
      <c r="F3840">
        <v>1712</v>
      </c>
      <c r="G3840">
        <v>1728</v>
      </c>
      <c r="H3840">
        <v>1762</v>
      </c>
      <c r="I3840" t="s">
        <v>23</v>
      </c>
      <c r="J3840">
        <v>223454</v>
      </c>
      <c r="K3840">
        <v>9793286</v>
      </c>
      <c r="L3840">
        <v>7.73</v>
      </c>
      <c r="M3840">
        <v>2.1080000000000001</v>
      </c>
    </row>
    <row r="3841" spans="1:13" x14ac:dyDescent="0.2">
      <c r="A3841" t="s">
        <v>386</v>
      </c>
      <c r="B3841" t="s">
        <v>35</v>
      </c>
      <c r="C3841">
        <v>13</v>
      </c>
      <c r="D3841">
        <v>9.67</v>
      </c>
      <c r="E3841">
        <f t="shared" si="59"/>
        <v>9.67</v>
      </c>
      <c r="F3841">
        <v>1762</v>
      </c>
      <c r="G3841">
        <v>1766</v>
      </c>
      <c r="H3841">
        <v>1806</v>
      </c>
      <c r="I3841" t="s">
        <v>41</v>
      </c>
      <c r="J3841">
        <v>45581</v>
      </c>
      <c r="K3841">
        <v>1783294</v>
      </c>
      <c r="L3841">
        <v>1.41</v>
      </c>
      <c r="M3841">
        <v>0.38400000000000001</v>
      </c>
    </row>
    <row r="3842" spans="1:13" x14ac:dyDescent="0.2">
      <c r="A3842" t="s">
        <v>386</v>
      </c>
      <c r="B3842" t="s">
        <v>36</v>
      </c>
      <c r="C3842">
        <v>14</v>
      </c>
      <c r="D3842">
        <v>10.092000000000001</v>
      </c>
      <c r="E3842">
        <f t="shared" si="59"/>
        <v>10.09</v>
      </c>
      <c r="F3842">
        <v>1876</v>
      </c>
      <c r="G3842">
        <v>1899</v>
      </c>
      <c r="H3842">
        <v>2010</v>
      </c>
      <c r="I3842" t="s">
        <v>25</v>
      </c>
      <c r="J3842">
        <v>2977880</v>
      </c>
      <c r="K3842">
        <v>126685972</v>
      </c>
      <c r="L3842">
        <v>100</v>
      </c>
      <c r="M3842">
        <v>27.273</v>
      </c>
    </row>
    <row r="3843" spans="1:13" x14ac:dyDescent="0.2">
      <c r="A3843" t="s">
        <v>386</v>
      </c>
      <c r="B3843" t="s">
        <v>38</v>
      </c>
      <c r="C3843">
        <v>15</v>
      </c>
      <c r="D3843">
        <v>10.798</v>
      </c>
      <c r="E3843">
        <f t="shared" ref="E3843:E3906" si="60">ROUND(D3843,2)</f>
        <v>10.8</v>
      </c>
      <c r="F3843">
        <v>2090</v>
      </c>
      <c r="G3843">
        <v>2122</v>
      </c>
      <c r="H3843">
        <v>2195</v>
      </c>
      <c r="I3843" t="s">
        <v>87</v>
      </c>
      <c r="J3843">
        <v>104060</v>
      </c>
      <c r="K3843">
        <v>5080155</v>
      </c>
      <c r="L3843">
        <v>4.01</v>
      </c>
      <c r="M3843">
        <v>1.0940000000000001</v>
      </c>
    </row>
    <row r="3844" spans="1:13" x14ac:dyDescent="0.2">
      <c r="A3844" t="s">
        <v>386</v>
      </c>
      <c r="B3844" t="s">
        <v>40</v>
      </c>
      <c r="C3844">
        <v>16</v>
      </c>
      <c r="D3844">
        <v>12.394</v>
      </c>
      <c r="E3844">
        <f t="shared" si="60"/>
        <v>12.39</v>
      </c>
      <c r="F3844">
        <v>2606</v>
      </c>
      <c r="G3844">
        <v>2627</v>
      </c>
      <c r="H3844">
        <v>2663</v>
      </c>
      <c r="I3844" t="s">
        <v>44</v>
      </c>
      <c r="J3844">
        <v>504262</v>
      </c>
      <c r="K3844">
        <v>18817278</v>
      </c>
      <c r="L3844">
        <v>14.85</v>
      </c>
      <c r="M3844">
        <v>4.0510000000000002</v>
      </c>
    </row>
    <row r="3845" spans="1:13" x14ac:dyDescent="0.2">
      <c r="A3845" t="s">
        <v>386</v>
      </c>
      <c r="B3845" t="s">
        <v>42</v>
      </c>
      <c r="C3845">
        <v>17</v>
      </c>
      <c r="D3845">
        <v>12.547000000000001</v>
      </c>
      <c r="E3845">
        <f t="shared" si="60"/>
        <v>12.55</v>
      </c>
      <c r="F3845">
        <v>2663</v>
      </c>
      <c r="G3845">
        <v>2675</v>
      </c>
      <c r="H3845">
        <v>2746</v>
      </c>
      <c r="I3845" t="s">
        <v>34</v>
      </c>
      <c r="J3845">
        <v>278561</v>
      </c>
      <c r="K3845">
        <v>12865364</v>
      </c>
      <c r="L3845">
        <v>10.16</v>
      </c>
      <c r="M3845">
        <v>2.77</v>
      </c>
    </row>
    <row r="3846" spans="1:13" x14ac:dyDescent="0.2">
      <c r="A3846" t="s">
        <v>386</v>
      </c>
      <c r="B3846" t="s">
        <v>43</v>
      </c>
      <c r="C3846">
        <v>18</v>
      </c>
      <c r="D3846">
        <v>12.848000000000001</v>
      </c>
      <c r="E3846">
        <f t="shared" si="60"/>
        <v>12.85</v>
      </c>
      <c r="F3846">
        <v>2746</v>
      </c>
      <c r="G3846">
        <v>2771</v>
      </c>
      <c r="H3846">
        <v>2776</v>
      </c>
      <c r="I3846" t="s">
        <v>34</v>
      </c>
      <c r="J3846">
        <v>84960</v>
      </c>
      <c r="K3846">
        <v>2485963</v>
      </c>
      <c r="L3846">
        <v>1.96</v>
      </c>
      <c r="M3846">
        <v>0.53500000000000003</v>
      </c>
    </row>
    <row r="3847" spans="1:13" x14ac:dyDescent="0.2">
      <c r="A3847" t="s">
        <v>386</v>
      </c>
      <c r="B3847" t="s">
        <v>45</v>
      </c>
      <c r="C3847">
        <v>19</v>
      </c>
      <c r="D3847">
        <v>12.913</v>
      </c>
      <c r="E3847">
        <f t="shared" si="60"/>
        <v>12.91</v>
      </c>
      <c r="F3847">
        <v>2776</v>
      </c>
      <c r="G3847">
        <v>2791</v>
      </c>
      <c r="H3847">
        <v>2897</v>
      </c>
      <c r="I3847" t="s">
        <v>73</v>
      </c>
      <c r="J3847">
        <v>763948</v>
      </c>
      <c r="K3847">
        <v>29270721</v>
      </c>
      <c r="L3847">
        <v>23.1</v>
      </c>
      <c r="M3847">
        <v>6.3010000000000002</v>
      </c>
    </row>
    <row r="3848" spans="1:13" x14ac:dyDescent="0.2">
      <c r="A3848" t="s">
        <v>386</v>
      </c>
      <c r="B3848" t="s">
        <v>47</v>
      </c>
      <c r="C3848">
        <v>20</v>
      </c>
      <c r="D3848">
        <v>13.385999999999999</v>
      </c>
      <c r="E3848">
        <f t="shared" si="60"/>
        <v>13.39</v>
      </c>
      <c r="F3848">
        <v>2897</v>
      </c>
      <c r="G3848">
        <v>2941</v>
      </c>
      <c r="H3848">
        <v>2973</v>
      </c>
      <c r="I3848" t="s">
        <v>55</v>
      </c>
      <c r="J3848">
        <v>32908</v>
      </c>
      <c r="K3848">
        <v>1243108</v>
      </c>
      <c r="L3848">
        <v>0.98</v>
      </c>
      <c r="M3848">
        <v>0.26800000000000002</v>
      </c>
    </row>
    <row r="3849" spans="1:13" x14ac:dyDescent="0.2">
      <c r="A3849" t="s">
        <v>386</v>
      </c>
      <c r="B3849" t="s">
        <v>49</v>
      </c>
      <c r="C3849">
        <v>21</v>
      </c>
      <c r="D3849">
        <v>14.254</v>
      </c>
      <c r="E3849">
        <f t="shared" si="60"/>
        <v>14.25</v>
      </c>
      <c r="F3849">
        <v>3178</v>
      </c>
      <c r="G3849">
        <v>3215</v>
      </c>
      <c r="H3849">
        <v>3253</v>
      </c>
      <c r="I3849" t="s">
        <v>55</v>
      </c>
      <c r="J3849">
        <v>66421</v>
      </c>
      <c r="K3849">
        <v>2205455</v>
      </c>
      <c r="L3849">
        <v>1.74</v>
      </c>
      <c r="M3849">
        <v>0.47499999999999998</v>
      </c>
    </row>
    <row r="3850" spans="1:13" x14ac:dyDescent="0.2">
      <c r="A3850" t="s">
        <v>386</v>
      </c>
      <c r="B3850" t="s">
        <v>50</v>
      </c>
      <c r="C3850">
        <v>22</v>
      </c>
      <c r="D3850">
        <v>15.098000000000001</v>
      </c>
      <c r="E3850">
        <f t="shared" si="60"/>
        <v>15.1</v>
      </c>
      <c r="F3850">
        <v>3377</v>
      </c>
      <c r="G3850">
        <v>3482</v>
      </c>
      <c r="H3850">
        <v>3515</v>
      </c>
      <c r="I3850" t="s">
        <v>188</v>
      </c>
      <c r="J3850">
        <v>36693</v>
      </c>
      <c r="K3850">
        <v>2068113</v>
      </c>
      <c r="L3850">
        <v>1.63</v>
      </c>
      <c r="M3850">
        <v>0.44500000000000001</v>
      </c>
    </row>
    <row r="3851" spans="1:13" x14ac:dyDescent="0.2">
      <c r="A3851" t="s">
        <v>386</v>
      </c>
      <c r="B3851" t="s">
        <v>52</v>
      </c>
      <c r="C3851">
        <v>23</v>
      </c>
      <c r="D3851">
        <v>15.577</v>
      </c>
      <c r="E3851">
        <f t="shared" si="60"/>
        <v>15.58</v>
      </c>
      <c r="F3851">
        <v>3601</v>
      </c>
      <c r="G3851">
        <v>3634</v>
      </c>
      <c r="H3851">
        <v>3689</v>
      </c>
      <c r="I3851" t="s">
        <v>200</v>
      </c>
      <c r="J3851">
        <v>117329</v>
      </c>
      <c r="K3851">
        <v>5374994</v>
      </c>
      <c r="L3851">
        <v>4.24</v>
      </c>
      <c r="M3851">
        <v>1.157</v>
      </c>
    </row>
    <row r="3852" spans="1:13" x14ac:dyDescent="0.2">
      <c r="A3852" t="s">
        <v>386</v>
      </c>
      <c r="B3852" t="s">
        <v>54</v>
      </c>
      <c r="C3852">
        <v>24</v>
      </c>
      <c r="D3852">
        <v>15.795</v>
      </c>
      <c r="E3852">
        <f t="shared" si="60"/>
        <v>15.8</v>
      </c>
      <c r="F3852">
        <v>3689</v>
      </c>
      <c r="G3852">
        <v>3703</v>
      </c>
      <c r="H3852">
        <v>3734</v>
      </c>
      <c r="I3852" t="s">
        <v>159</v>
      </c>
      <c r="J3852">
        <v>36062</v>
      </c>
      <c r="K3852">
        <v>1608277</v>
      </c>
      <c r="L3852">
        <v>1.27</v>
      </c>
      <c r="M3852">
        <v>0.34599999999999997</v>
      </c>
    </row>
    <row r="3853" spans="1:13" x14ac:dyDescent="0.2">
      <c r="A3853" t="s">
        <v>386</v>
      </c>
      <c r="B3853" t="s">
        <v>56</v>
      </c>
      <c r="C3853">
        <v>25</v>
      </c>
      <c r="D3853">
        <v>18.518999999999998</v>
      </c>
      <c r="E3853">
        <f t="shared" si="60"/>
        <v>18.52</v>
      </c>
      <c r="F3853">
        <v>4549</v>
      </c>
      <c r="G3853">
        <v>4564</v>
      </c>
      <c r="H3853">
        <v>4631</v>
      </c>
      <c r="I3853" t="s">
        <v>53</v>
      </c>
      <c r="J3853">
        <v>1142602</v>
      </c>
      <c r="K3853">
        <v>36285679</v>
      </c>
      <c r="L3853">
        <v>28.64</v>
      </c>
      <c r="M3853">
        <v>7.8109999999999999</v>
      </c>
    </row>
    <row r="3854" spans="1:13" x14ac:dyDescent="0.2">
      <c r="A3854" t="s">
        <v>386</v>
      </c>
      <c r="B3854" t="s">
        <v>57</v>
      </c>
      <c r="C3854">
        <v>26</v>
      </c>
      <c r="D3854">
        <v>18.768999999999998</v>
      </c>
      <c r="E3854">
        <f t="shared" si="60"/>
        <v>18.77</v>
      </c>
      <c r="F3854">
        <v>4631</v>
      </c>
      <c r="G3854">
        <v>4643</v>
      </c>
      <c r="H3854">
        <v>4673</v>
      </c>
      <c r="I3854" t="s">
        <v>53</v>
      </c>
      <c r="J3854">
        <v>34393</v>
      </c>
      <c r="K3854">
        <v>1318257</v>
      </c>
      <c r="L3854">
        <v>1.04</v>
      </c>
      <c r="M3854">
        <v>0.28399999999999997</v>
      </c>
    </row>
    <row r="3855" spans="1:13" x14ac:dyDescent="0.2">
      <c r="A3855" t="s">
        <v>386</v>
      </c>
      <c r="B3855" t="s">
        <v>59</v>
      </c>
      <c r="C3855">
        <v>27</v>
      </c>
      <c r="D3855">
        <v>21.085000000000001</v>
      </c>
      <c r="E3855">
        <f t="shared" si="60"/>
        <v>21.09</v>
      </c>
      <c r="F3855">
        <v>5323</v>
      </c>
      <c r="G3855">
        <v>5376</v>
      </c>
      <c r="H3855">
        <v>5412</v>
      </c>
      <c r="I3855" t="s">
        <v>192</v>
      </c>
      <c r="J3855">
        <v>59851</v>
      </c>
      <c r="K3855">
        <v>2098039</v>
      </c>
      <c r="L3855">
        <v>1.66</v>
      </c>
      <c r="M3855">
        <v>0.45200000000000001</v>
      </c>
    </row>
    <row r="3856" spans="1:13" x14ac:dyDescent="0.2">
      <c r="A3856" t="s">
        <v>386</v>
      </c>
      <c r="B3856" t="s">
        <v>61</v>
      </c>
      <c r="C3856">
        <v>28</v>
      </c>
      <c r="D3856">
        <v>21.326000000000001</v>
      </c>
      <c r="E3856">
        <f t="shared" si="60"/>
        <v>21.33</v>
      </c>
      <c r="F3856">
        <v>5415</v>
      </c>
      <c r="G3856">
        <v>5452</v>
      </c>
      <c r="H3856">
        <v>5512</v>
      </c>
      <c r="I3856" t="s">
        <v>46</v>
      </c>
      <c r="J3856">
        <v>1557779</v>
      </c>
      <c r="K3856">
        <v>46918941</v>
      </c>
      <c r="L3856">
        <v>37.04</v>
      </c>
      <c r="M3856">
        <v>10.101000000000001</v>
      </c>
    </row>
    <row r="3857" spans="1:13" x14ac:dyDescent="0.2">
      <c r="A3857" t="s">
        <v>386</v>
      </c>
      <c r="B3857" t="s">
        <v>62</v>
      </c>
      <c r="C3857">
        <v>29</v>
      </c>
      <c r="D3857">
        <v>22.181000000000001</v>
      </c>
      <c r="E3857">
        <f t="shared" si="60"/>
        <v>22.18</v>
      </c>
      <c r="F3857">
        <v>5687</v>
      </c>
      <c r="G3857">
        <v>5722</v>
      </c>
      <c r="H3857">
        <v>5736</v>
      </c>
      <c r="I3857" t="s">
        <v>46</v>
      </c>
      <c r="J3857">
        <v>36309</v>
      </c>
      <c r="K3857">
        <v>866800</v>
      </c>
      <c r="L3857">
        <v>0.68</v>
      </c>
      <c r="M3857">
        <v>0.187</v>
      </c>
    </row>
    <row r="3858" spans="1:13" x14ac:dyDescent="0.2">
      <c r="A3858" t="s">
        <v>386</v>
      </c>
      <c r="B3858" t="s">
        <v>63</v>
      </c>
      <c r="C3858">
        <v>30</v>
      </c>
      <c r="D3858">
        <v>22.363</v>
      </c>
      <c r="E3858">
        <f t="shared" si="60"/>
        <v>22.36</v>
      </c>
      <c r="F3858">
        <v>5749</v>
      </c>
      <c r="G3858">
        <v>5780</v>
      </c>
      <c r="H3858">
        <v>5831</v>
      </c>
      <c r="I3858" t="s">
        <v>46</v>
      </c>
      <c r="J3858">
        <v>79906</v>
      </c>
      <c r="K3858">
        <v>3008516</v>
      </c>
      <c r="L3858">
        <v>2.37</v>
      </c>
      <c r="M3858">
        <v>0.64800000000000002</v>
      </c>
    </row>
    <row r="3859" spans="1:13" x14ac:dyDescent="0.2">
      <c r="A3859" t="s">
        <v>386</v>
      </c>
      <c r="B3859" t="s">
        <v>65</v>
      </c>
      <c r="C3859">
        <v>31</v>
      </c>
      <c r="D3859">
        <v>22.867999999999999</v>
      </c>
      <c r="E3859">
        <f t="shared" si="60"/>
        <v>22.87</v>
      </c>
      <c r="F3859">
        <v>5920</v>
      </c>
      <c r="G3859">
        <v>5940</v>
      </c>
      <c r="H3859">
        <v>5966</v>
      </c>
      <c r="I3859" t="s">
        <v>130</v>
      </c>
      <c r="J3859">
        <v>152638</v>
      </c>
      <c r="K3859">
        <v>4270848</v>
      </c>
      <c r="L3859">
        <v>3.37</v>
      </c>
      <c r="M3859">
        <v>0.91900000000000004</v>
      </c>
    </row>
    <row r="3860" spans="1:13" x14ac:dyDescent="0.2">
      <c r="A3860" t="s">
        <v>386</v>
      </c>
      <c r="B3860" t="s">
        <v>66</v>
      </c>
      <c r="C3860">
        <v>32</v>
      </c>
      <c r="D3860">
        <v>23.25</v>
      </c>
      <c r="E3860">
        <f t="shared" si="60"/>
        <v>23.25</v>
      </c>
      <c r="F3860">
        <v>6014</v>
      </c>
      <c r="G3860">
        <v>6060</v>
      </c>
      <c r="H3860">
        <v>6075</v>
      </c>
      <c r="I3860" t="s">
        <v>19</v>
      </c>
      <c r="J3860">
        <v>29863</v>
      </c>
      <c r="K3860">
        <v>1118882</v>
      </c>
      <c r="L3860">
        <v>0.88</v>
      </c>
      <c r="M3860">
        <v>0.24099999999999999</v>
      </c>
    </row>
    <row r="3861" spans="1:13" x14ac:dyDescent="0.2">
      <c r="A3861" t="s">
        <v>386</v>
      </c>
      <c r="B3861" t="s">
        <v>68</v>
      </c>
      <c r="C3861">
        <v>33</v>
      </c>
      <c r="D3861">
        <v>23.341000000000001</v>
      </c>
      <c r="E3861">
        <f t="shared" si="60"/>
        <v>23.34</v>
      </c>
      <c r="F3861">
        <v>6075</v>
      </c>
      <c r="G3861">
        <v>6089</v>
      </c>
      <c r="H3861">
        <v>6109</v>
      </c>
      <c r="I3861" t="s">
        <v>44</v>
      </c>
      <c r="J3861">
        <v>108182</v>
      </c>
      <c r="K3861">
        <v>3162316</v>
      </c>
      <c r="L3861">
        <v>2.5</v>
      </c>
      <c r="M3861">
        <v>0.68100000000000005</v>
      </c>
    </row>
    <row r="3862" spans="1:13" x14ac:dyDescent="0.2">
      <c r="A3862" t="s">
        <v>386</v>
      </c>
      <c r="B3862" t="s">
        <v>69</v>
      </c>
      <c r="C3862">
        <v>34</v>
      </c>
      <c r="D3862">
        <v>23.670999999999999</v>
      </c>
      <c r="E3862">
        <f t="shared" si="60"/>
        <v>23.67</v>
      </c>
      <c r="F3862">
        <v>6173</v>
      </c>
      <c r="G3862">
        <v>6194</v>
      </c>
      <c r="H3862">
        <v>6235</v>
      </c>
      <c r="I3862" t="s">
        <v>130</v>
      </c>
      <c r="J3862">
        <v>444574</v>
      </c>
      <c r="K3862">
        <v>12278468</v>
      </c>
      <c r="L3862">
        <v>9.69</v>
      </c>
      <c r="M3862">
        <v>2.6429999999999998</v>
      </c>
    </row>
    <row r="3863" spans="1:13" x14ac:dyDescent="0.2">
      <c r="A3863" t="s">
        <v>386</v>
      </c>
      <c r="B3863" t="s">
        <v>70</v>
      </c>
      <c r="C3863">
        <v>35</v>
      </c>
      <c r="D3863">
        <v>23.896000000000001</v>
      </c>
      <c r="E3863">
        <f t="shared" si="60"/>
        <v>23.9</v>
      </c>
      <c r="F3863">
        <v>6242</v>
      </c>
      <c r="G3863">
        <v>6265</v>
      </c>
      <c r="H3863">
        <v>6314</v>
      </c>
      <c r="I3863" t="s">
        <v>29</v>
      </c>
      <c r="J3863">
        <v>540627</v>
      </c>
      <c r="K3863">
        <v>13891444</v>
      </c>
      <c r="L3863">
        <v>10.97</v>
      </c>
      <c r="M3863">
        <v>2.9910000000000001</v>
      </c>
    </row>
    <row r="3864" spans="1:13" x14ac:dyDescent="0.2">
      <c r="A3864" t="s">
        <v>386</v>
      </c>
      <c r="B3864" t="s">
        <v>71</v>
      </c>
      <c r="C3864">
        <v>36</v>
      </c>
      <c r="D3864">
        <v>25.283999999999999</v>
      </c>
      <c r="E3864">
        <f t="shared" si="60"/>
        <v>25.28</v>
      </c>
      <c r="F3864">
        <v>6674</v>
      </c>
      <c r="G3864">
        <v>6704</v>
      </c>
      <c r="H3864">
        <v>6734</v>
      </c>
      <c r="I3864" t="s">
        <v>51</v>
      </c>
      <c r="J3864">
        <v>193928</v>
      </c>
      <c r="K3864">
        <v>8133630</v>
      </c>
      <c r="L3864">
        <v>6.42</v>
      </c>
      <c r="M3864">
        <v>1.7509999999999999</v>
      </c>
    </row>
    <row r="3865" spans="1:13" x14ac:dyDescent="0.2">
      <c r="A3865" t="s">
        <v>386</v>
      </c>
      <c r="B3865" t="s">
        <v>72</v>
      </c>
      <c r="C3865">
        <v>37</v>
      </c>
      <c r="D3865">
        <v>25.448</v>
      </c>
      <c r="E3865">
        <f t="shared" si="60"/>
        <v>25.45</v>
      </c>
      <c r="F3865">
        <v>6734</v>
      </c>
      <c r="G3865">
        <v>6756</v>
      </c>
      <c r="H3865">
        <v>6780</v>
      </c>
      <c r="I3865" t="s">
        <v>31</v>
      </c>
      <c r="J3865">
        <v>39308</v>
      </c>
      <c r="K3865">
        <v>1279493</v>
      </c>
      <c r="L3865">
        <v>1.01</v>
      </c>
      <c r="M3865">
        <v>0.27500000000000002</v>
      </c>
    </row>
    <row r="3866" spans="1:13" x14ac:dyDescent="0.2">
      <c r="A3866" t="s">
        <v>386</v>
      </c>
      <c r="B3866" t="s">
        <v>74</v>
      </c>
      <c r="C3866">
        <v>38</v>
      </c>
      <c r="D3866">
        <v>25.689</v>
      </c>
      <c r="E3866">
        <f t="shared" si="60"/>
        <v>25.69</v>
      </c>
      <c r="F3866">
        <v>6791</v>
      </c>
      <c r="G3866">
        <v>6832</v>
      </c>
      <c r="H3866">
        <v>6876</v>
      </c>
      <c r="I3866" t="s">
        <v>77</v>
      </c>
      <c r="J3866">
        <v>46915</v>
      </c>
      <c r="K3866">
        <v>2086528</v>
      </c>
      <c r="L3866">
        <v>1.65</v>
      </c>
      <c r="M3866">
        <v>0.44900000000000001</v>
      </c>
    </row>
    <row r="3867" spans="1:13" x14ac:dyDescent="0.2">
      <c r="A3867" t="s">
        <v>386</v>
      </c>
      <c r="B3867" t="s">
        <v>75</v>
      </c>
      <c r="C3867">
        <v>39</v>
      </c>
      <c r="D3867">
        <v>26.61</v>
      </c>
      <c r="E3867">
        <f t="shared" si="60"/>
        <v>26.61</v>
      </c>
      <c r="F3867">
        <v>7061</v>
      </c>
      <c r="G3867">
        <v>7123</v>
      </c>
      <c r="H3867">
        <v>7185</v>
      </c>
      <c r="I3867" t="s">
        <v>15</v>
      </c>
      <c r="J3867">
        <v>59747</v>
      </c>
      <c r="K3867">
        <v>3170352</v>
      </c>
      <c r="L3867">
        <v>2.5</v>
      </c>
      <c r="M3867">
        <v>0.68300000000000005</v>
      </c>
    </row>
    <row r="3868" spans="1:13" x14ac:dyDescent="0.2">
      <c r="A3868" t="s">
        <v>386</v>
      </c>
      <c r="B3868" t="s">
        <v>76</v>
      </c>
      <c r="C3868">
        <v>40</v>
      </c>
      <c r="D3868">
        <v>29.035</v>
      </c>
      <c r="E3868">
        <f t="shared" si="60"/>
        <v>29.04</v>
      </c>
      <c r="F3868">
        <v>7852</v>
      </c>
      <c r="G3868">
        <v>7890</v>
      </c>
      <c r="H3868">
        <v>7916</v>
      </c>
      <c r="I3868" t="s">
        <v>15</v>
      </c>
      <c r="J3868">
        <v>43360</v>
      </c>
      <c r="K3868">
        <v>1190865</v>
      </c>
      <c r="L3868">
        <v>0.94</v>
      </c>
      <c r="M3868">
        <v>0.25600000000000001</v>
      </c>
    </row>
    <row r="3869" spans="1:13" x14ac:dyDescent="0.2">
      <c r="A3869" t="s">
        <v>386</v>
      </c>
      <c r="B3869" t="s">
        <v>78</v>
      </c>
      <c r="C3869">
        <v>41</v>
      </c>
      <c r="D3869">
        <v>30.756</v>
      </c>
      <c r="E3869">
        <f t="shared" si="60"/>
        <v>30.76</v>
      </c>
      <c r="F3869">
        <v>8406</v>
      </c>
      <c r="G3869">
        <v>8434</v>
      </c>
      <c r="H3869">
        <v>8461</v>
      </c>
      <c r="I3869" t="s">
        <v>15</v>
      </c>
      <c r="J3869">
        <v>31108</v>
      </c>
      <c r="K3869">
        <v>930118</v>
      </c>
      <c r="L3869">
        <v>0.73</v>
      </c>
      <c r="M3869">
        <v>0.2</v>
      </c>
    </row>
    <row r="3870" spans="1:13" x14ac:dyDescent="0.2">
      <c r="A3870" t="s">
        <v>386</v>
      </c>
      <c r="B3870" t="s">
        <v>79</v>
      </c>
      <c r="C3870">
        <v>42</v>
      </c>
      <c r="D3870">
        <v>30.966000000000001</v>
      </c>
      <c r="E3870">
        <f t="shared" si="60"/>
        <v>30.97</v>
      </c>
      <c r="F3870">
        <v>8473</v>
      </c>
      <c r="G3870">
        <v>8501</v>
      </c>
      <c r="H3870">
        <v>8556</v>
      </c>
      <c r="I3870" t="s">
        <v>15</v>
      </c>
      <c r="J3870">
        <v>91812</v>
      </c>
      <c r="K3870">
        <v>4851913</v>
      </c>
      <c r="L3870">
        <v>3.83</v>
      </c>
      <c r="M3870">
        <v>1.0449999999999999</v>
      </c>
    </row>
    <row r="3871" spans="1:13" x14ac:dyDescent="0.2">
      <c r="A3871" t="s">
        <v>386</v>
      </c>
      <c r="B3871" t="s">
        <v>80</v>
      </c>
      <c r="C3871">
        <v>43</v>
      </c>
      <c r="D3871">
        <v>34.942999999999998</v>
      </c>
      <c r="E3871">
        <f t="shared" si="60"/>
        <v>34.94</v>
      </c>
      <c r="F3871">
        <v>9746</v>
      </c>
      <c r="G3871">
        <v>9758</v>
      </c>
      <c r="H3871">
        <v>9799</v>
      </c>
      <c r="I3871" t="s">
        <v>136</v>
      </c>
      <c r="J3871">
        <v>58614</v>
      </c>
      <c r="K3871">
        <v>1970197</v>
      </c>
      <c r="L3871">
        <v>1.56</v>
      </c>
      <c r="M3871">
        <v>0.42399999999999999</v>
      </c>
    </row>
    <row r="3872" spans="1:13" x14ac:dyDescent="0.2">
      <c r="A3872" t="s">
        <v>386</v>
      </c>
      <c r="B3872" t="s">
        <v>81</v>
      </c>
      <c r="C3872">
        <v>44</v>
      </c>
      <c r="D3872">
        <v>35.667000000000002</v>
      </c>
      <c r="E3872">
        <f t="shared" si="60"/>
        <v>35.67</v>
      </c>
      <c r="F3872">
        <v>9935</v>
      </c>
      <c r="G3872">
        <v>9987</v>
      </c>
      <c r="H3872">
        <v>10018</v>
      </c>
      <c r="I3872" t="s">
        <v>77</v>
      </c>
      <c r="J3872">
        <v>46738</v>
      </c>
      <c r="K3872">
        <v>1197685</v>
      </c>
      <c r="L3872">
        <v>0.95</v>
      </c>
      <c r="M3872">
        <v>0.25800000000000001</v>
      </c>
    </row>
    <row r="3873" spans="1:13" x14ac:dyDescent="0.2">
      <c r="A3873" t="s">
        <v>386</v>
      </c>
      <c r="B3873" t="s">
        <v>82</v>
      </c>
      <c r="C3873">
        <v>45</v>
      </c>
      <c r="D3873">
        <v>36.164999999999999</v>
      </c>
      <c r="E3873">
        <f t="shared" si="60"/>
        <v>36.17</v>
      </c>
      <c r="F3873">
        <v>10102</v>
      </c>
      <c r="G3873">
        <v>10145</v>
      </c>
      <c r="H3873">
        <v>10175</v>
      </c>
      <c r="I3873" t="s">
        <v>15</v>
      </c>
      <c r="J3873">
        <v>57310</v>
      </c>
      <c r="K3873">
        <v>1522403</v>
      </c>
      <c r="L3873">
        <v>1.2</v>
      </c>
      <c r="M3873">
        <v>0.32800000000000001</v>
      </c>
    </row>
    <row r="3874" spans="1:13" x14ac:dyDescent="0.2">
      <c r="A3874" t="s">
        <v>386</v>
      </c>
      <c r="B3874" t="s">
        <v>84</v>
      </c>
      <c r="C3874">
        <v>46</v>
      </c>
      <c r="D3874">
        <v>36.539000000000001</v>
      </c>
      <c r="E3874">
        <f t="shared" si="60"/>
        <v>36.54</v>
      </c>
      <c r="F3874">
        <v>10220</v>
      </c>
      <c r="G3874">
        <v>10263</v>
      </c>
      <c r="H3874">
        <v>10271</v>
      </c>
      <c r="I3874" t="s">
        <v>77</v>
      </c>
      <c r="J3874">
        <v>26551</v>
      </c>
      <c r="K3874">
        <v>119118</v>
      </c>
      <c r="L3874">
        <v>0.09</v>
      </c>
      <c r="M3874">
        <v>2.5999999999999999E-2</v>
      </c>
    </row>
    <row r="3875" spans="1:13" x14ac:dyDescent="0.2">
      <c r="A3875" t="s">
        <v>386</v>
      </c>
      <c r="B3875" t="s">
        <v>85</v>
      </c>
      <c r="C3875">
        <v>47</v>
      </c>
      <c r="D3875">
        <v>36.593000000000004</v>
      </c>
      <c r="E3875">
        <f t="shared" si="60"/>
        <v>36.590000000000003</v>
      </c>
      <c r="F3875">
        <v>10271</v>
      </c>
      <c r="G3875">
        <v>10280</v>
      </c>
      <c r="H3875">
        <v>10295</v>
      </c>
      <c r="I3875" t="s">
        <v>34</v>
      </c>
      <c r="J3875">
        <v>51508</v>
      </c>
      <c r="K3875">
        <v>1450100</v>
      </c>
      <c r="L3875">
        <v>1.1399999999999999</v>
      </c>
      <c r="M3875">
        <v>0.312</v>
      </c>
    </row>
    <row r="3876" spans="1:13" x14ac:dyDescent="0.2">
      <c r="A3876" t="s">
        <v>386</v>
      </c>
      <c r="B3876" t="s">
        <v>86</v>
      </c>
      <c r="C3876">
        <v>48</v>
      </c>
      <c r="D3876">
        <v>36.661000000000001</v>
      </c>
      <c r="E3876">
        <f t="shared" si="60"/>
        <v>36.659999999999997</v>
      </c>
      <c r="F3876">
        <v>10295</v>
      </c>
      <c r="G3876">
        <v>10302</v>
      </c>
      <c r="H3876">
        <v>10314</v>
      </c>
      <c r="I3876" t="s">
        <v>34</v>
      </c>
      <c r="J3876">
        <v>52064</v>
      </c>
      <c r="K3876">
        <v>997417</v>
      </c>
      <c r="L3876">
        <v>0.79</v>
      </c>
      <c r="M3876">
        <v>0.215</v>
      </c>
    </row>
    <row r="3877" spans="1:13" x14ac:dyDescent="0.2">
      <c r="A3877" t="s">
        <v>386</v>
      </c>
      <c r="B3877" t="s">
        <v>88</v>
      </c>
      <c r="C3877">
        <v>49</v>
      </c>
      <c r="D3877">
        <v>36.735999999999997</v>
      </c>
      <c r="E3877">
        <f t="shared" si="60"/>
        <v>36.74</v>
      </c>
      <c r="F3877">
        <v>10314</v>
      </c>
      <c r="G3877">
        <v>10325</v>
      </c>
      <c r="H3877">
        <v>10369</v>
      </c>
      <c r="I3877" t="s">
        <v>37</v>
      </c>
      <c r="J3877">
        <v>44884</v>
      </c>
      <c r="K3877">
        <v>1907794</v>
      </c>
      <c r="L3877">
        <v>1.51</v>
      </c>
      <c r="M3877">
        <v>0.41099999999999998</v>
      </c>
    </row>
    <row r="3878" spans="1:13" x14ac:dyDescent="0.2">
      <c r="A3878" t="s">
        <v>386</v>
      </c>
      <c r="B3878" t="s">
        <v>89</v>
      </c>
      <c r="C3878">
        <v>50</v>
      </c>
      <c r="D3878">
        <v>37.195999999999998</v>
      </c>
      <c r="E3878">
        <f t="shared" si="60"/>
        <v>37.200000000000003</v>
      </c>
      <c r="F3878">
        <v>10441</v>
      </c>
      <c r="G3878">
        <v>10471</v>
      </c>
      <c r="H3878">
        <v>10476</v>
      </c>
      <c r="I3878" t="s">
        <v>39</v>
      </c>
      <c r="J3878">
        <v>24067</v>
      </c>
      <c r="K3878">
        <v>568310</v>
      </c>
      <c r="L3878">
        <v>0.45</v>
      </c>
      <c r="M3878">
        <v>0.122</v>
      </c>
    </row>
    <row r="3879" spans="1:13" x14ac:dyDescent="0.2">
      <c r="A3879" t="s">
        <v>386</v>
      </c>
      <c r="B3879" t="s">
        <v>90</v>
      </c>
      <c r="C3879">
        <v>51</v>
      </c>
      <c r="D3879">
        <v>37.250999999999998</v>
      </c>
      <c r="E3879">
        <f t="shared" si="60"/>
        <v>37.25</v>
      </c>
      <c r="F3879">
        <v>10476</v>
      </c>
      <c r="G3879">
        <v>10488</v>
      </c>
      <c r="H3879">
        <v>10495</v>
      </c>
      <c r="I3879" t="s">
        <v>34</v>
      </c>
      <c r="J3879">
        <v>31873</v>
      </c>
      <c r="K3879">
        <v>840297</v>
      </c>
      <c r="L3879">
        <v>0.66</v>
      </c>
      <c r="M3879">
        <v>0.18099999999999999</v>
      </c>
    </row>
    <row r="3880" spans="1:13" x14ac:dyDescent="0.2">
      <c r="A3880" t="s">
        <v>386</v>
      </c>
      <c r="B3880" t="s">
        <v>92</v>
      </c>
      <c r="C3880">
        <v>52</v>
      </c>
      <c r="D3880">
        <v>37.295000000000002</v>
      </c>
      <c r="E3880">
        <f t="shared" si="60"/>
        <v>37.299999999999997</v>
      </c>
      <c r="F3880">
        <v>10495</v>
      </c>
      <c r="G3880">
        <v>10502</v>
      </c>
      <c r="H3880">
        <v>10519</v>
      </c>
      <c r="I3880" t="s">
        <v>34</v>
      </c>
      <c r="J3880">
        <v>58120</v>
      </c>
      <c r="K3880">
        <v>1481355</v>
      </c>
      <c r="L3880">
        <v>1.17</v>
      </c>
      <c r="M3880">
        <v>0.31900000000000001</v>
      </c>
    </row>
    <row r="3881" spans="1:13" x14ac:dyDescent="0.2">
      <c r="A3881" t="s">
        <v>386</v>
      </c>
      <c r="B3881" t="s">
        <v>94</v>
      </c>
      <c r="C3881">
        <v>53</v>
      </c>
      <c r="D3881">
        <v>37.375999999999998</v>
      </c>
      <c r="E3881">
        <f t="shared" si="60"/>
        <v>37.380000000000003</v>
      </c>
      <c r="F3881">
        <v>10519</v>
      </c>
      <c r="G3881">
        <v>10528</v>
      </c>
      <c r="H3881">
        <v>10557</v>
      </c>
      <c r="I3881" t="s">
        <v>37</v>
      </c>
      <c r="J3881">
        <v>60967</v>
      </c>
      <c r="K3881">
        <v>1197439</v>
      </c>
      <c r="L3881">
        <v>0.95</v>
      </c>
      <c r="M3881">
        <v>0.25800000000000001</v>
      </c>
    </row>
    <row r="3882" spans="1:13" x14ac:dyDescent="0.2">
      <c r="A3882" t="s">
        <v>386</v>
      </c>
      <c r="B3882" t="s">
        <v>95</v>
      </c>
      <c r="C3882">
        <v>54</v>
      </c>
      <c r="D3882">
        <v>37.679000000000002</v>
      </c>
      <c r="E3882">
        <f t="shared" si="60"/>
        <v>37.68</v>
      </c>
      <c r="F3882">
        <v>10603</v>
      </c>
      <c r="G3882">
        <v>10624</v>
      </c>
      <c r="H3882">
        <v>10628</v>
      </c>
      <c r="I3882" t="s">
        <v>39</v>
      </c>
      <c r="J3882">
        <v>63448</v>
      </c>
      <c r="K3882">
        <v>1943736</v>
      </c>
      <c r="L3882">
        <v>1.53</v>
      </c>
      <c r="M3882">
        <v>0.41799999999999998</v>
      </c>
    </row>
    <row r="3883" spans="1:13" x14ac:dyDescent="0.2">
      <c r="A3883" t="s">
        <v>386</v>
      </c>
      <c r="B3883" t="s">
        <v>96</v>
      </c>
      <c r="C3883">
        <v>55</v>
      </c>
      <c r="D3883">
        <v>37.713999999999999</v>
      </c>
      <c r="E3883">
        <f t="shared" si="60"/>
        <v>37.71</v>
      </c>
      <c r="F3883">
        <v>10628</v>
      </c>
      <c r="G3883">
        <v>10635</v>
      </c>
      <c r="H3883">
        <v>10646</v>
      </c>
      <c r="I3883" t="s">
        <v>34</v>
      </c>
      <c r="J3883">
        <v>53172</v>
      </c>
      <c r="K3883">
        <v>1536298</v>
      </c>
      <c r="L3883">
        <v>1.21</v>
      </c>
      <c r="M3883">
        <v>0.33100000000000002</v>
      </c>
    </row>
    <row r="3884" spans="1:13" x14ac:dyDescent="0.2">
      <c r="A3884" t="s">
        <v>386</v>
      </c>
      <c r="B3884" t="s">
        <v>98</v>
      </c>
      <c r="C3884">
        <v>56</v>
      </c>
      <c r="D3884">
        <v>37.773000000000003</v>
      </c>
      <c r="E3884">
        <f t="shared" si="60"/>
        <v>37.770000000000003</v>
      </c>
      <c r="F3884">
        <v>10646</v>
      </c>
      <c r="G3884">
        <v>10653</v>
      </c>
      <c r="H3884">
        <v>10692</v>
      </c>
      <c r="I3884" t="s">
        <v>34</v>
      </c>
      <c r="J3884">
        <v>43583</v>
      </c>
      <c r="K3884">
        <v>2020117</v>
      </c>
      <c r="L3884">
        <v>1.59</v>
      </c>
      <c r="M3884">
        <v>0.435</v>
      </c>
    </row>
    <row r="3885" spans="1:13" x14ac:dyDescent="0.2">
      <c r="A3885" t="s">
        <v>386</v>
      </c>
      <c r="B3885" t="s">
        <v>99</v>
      </c>
      <c r="C3885">
        <v>57</v>
      </c>
      <c r="D3885">
        <v>37.991</v>
      </c>
      <c r="E3885">
        <f t="shared" si="60"/>
        <v>37.99</v>
      </c>
      <c r="F3885">
        <v>10713</v>
      </c>
      <c r="G3885">
        <v>10722</v>
      </c>
      <c r="H3885">
        <v>10782</v>
      </c>
      <c r="I3885" t="s">
        <v>64</v>
      </c>
      <c r="J3885">
        <v>520449</v>
      </c>
      <c r="K3885">
        <v>18010346</v>
      </c>
      <c r="L3885">
        <v>14.22</v>
      </c>
      <c r="M3885">
        <v>3.8769999999999998</v>
      </c>
    </row>
    <row r="3886" spans="1:13" x14ac:dyDescent="0.2">
      <c r="A3886" t="s">
        <v>386</v>
      </c>
      <c r="B3886" t="s">
        <v>101</v>
      </c>
      <c r="C3886">
        <v>58</v>
      </c>
      <c r="D3886">
        <v>38.296999999999997</v>
      </c>
      <c r="E3886">
        <f t="shared" si="60"/>
        <v>38.299999999999997</v>
      </c>
      <c r="F3886">
        <v>10813</v>
      </c>
      <c r="G3886">
        <v>10819</v>
      </c>
      <c r="H3886">
        <v>10842</v>
      </c>
      <c r="I3886" t="s">
        <v>67</v>
      </c>
      <c r="J3886">
        <v>34056</v>
      </c>
      <c r="K3886">
        <v>672288</v>
      </c>
      <c r="L3886">
        <v>0.53</v>
      </c>
      <c r="M3886">
        <v>0.14499999999999999</v>
      </c>
    </row>
    <row r="3887" spans="1:13" x14ac:dyDescent="0.2">
      <c r="A3887" t="s">
        <v>386</v>
      </c>
      <c r="B3887" t="s">
        <v>102</v>
      </c>
      <c r="C3887">
        <v>59</v>
      </c>
      <c r="D3887">
        <v>38.823</v>
      </c>
      <c r="E3887">
        <f t="shared" si="60"/>
        <v>38.82</v>
      </c>
      <c r="F3887">
        <v>10972</v>
      </c>
      <c r="G3887">
        <v>10985</v>
      </c>
      <c r="H3887">
        <v>11019</v>
      </c>
      <c r="I3887" t="s">
        <v>157</v>
      </c>
      <c r="J3887">
        <v>44250</v>
      </c>
      <c r="K3887">
        <v>779990</v>
      </c>
      <c r="L3887">
        <v>0.62</v>
      </c>
      <c r="M3887">
        <v>0.16800000000000001</v>
      </c>
    </row>
    <row r="3888" spans="1:13" x14ac:dyDescent="0.2">
      <c r="A3888" t="s">
        <v>386</v>
      </c>
      <c r="B3888" t="s">
        <v>103</v>
      </c>
      <c r="C3888">
        <v>60</v>
      </c>
      <c r="D3888">
        <v>39.540999999999997</v>
      </c>
      <c r="E3888">
        <f t="shared" si="60"/>
        <v>39.54</v>
      </c>
      <c r="F3888">
        <v>11184</v>
      </c>
      <c r="G3888">
        <v>11212</v>
      </c>
      <c r="H3888">
        <v>11263</v>
      </c>
      <c r="I3888" t="s">
        <v>23</v>
      </c>
      <c r="J3888">
        <v>37768</v>
      </c>
      <c r="K3888">
        <v>3119366</v>
      </c>
      <c r="L3888">
        <v>2.46</v>
      </c>
      <c r="M3888">
        <v>0.67200000000000004</v>
      </c>
    </row>
    <row r="3889" spans="1:13" x14ac:dyDescent="0.2">
      <c r="A3889" t="s">
        <v>386</v>
      </c>
      <c r="B3889" t="s">
        <v>104</v>
      </c>
      <c r="C3889">
        <v>61</v>
      </c>
      <c r="D3889">
        <v>39.756</v>
      </c>
      <c r="E3889">
        <f t="shared" si="60"/>
        <v>39.76</v>
      </c>
      <c r="F3889">
        <v>11263</v>
      </c>
      <c r="G3889">
        <v>11281</v>
      </c>
      <c r="H3889">
        <v>11337</v>
      </c>
      <c r="I3889" t="s">
        <v>41</v>
      </c>
      <c r="J3889">
        <v>48642</v>
      </c>
      <c r="K3889">
        <v>2100795</v>
      </c>
      <c r="L3889">
        <v>1.66</v>
      </c>
      <c r="M3889">
        <v>0.45200000000000001</v>
      </c>
    </row>
    <row r="3890" spans="1:13" x14ac:dyDescent="0.2">
      <c r="A3890" t="s">
        <v>387</v>
      </c>
      <c r="B3890" t="s">
        <v>14</v>
      </c>
      <c r="C3890">
        <v>1</v>
      </c>
      <c r="D3890">
        <v>4.1790000000000003</v>
      </c>
      <c r="E3890">
        <f t="shared" si="60"/>
        <v>4.18</v>
      </c>
      <c r="F3890">
        <v>5</v>
      </c>
      <c r="G3890">
        <v>29</v>
      </c>
      <c r="H3890">
        <v>74</v>
      </c>
      <c r="I3890" t="s">
        <v>15</v>
      </c>
      <c r="J3890">
        <v>104160</v>
      </c>
      <c r="K3890">
        <v>952802</v>
      </c>
      <c r="L3890">
        <v>1.62</v>
      </c>
      <c r="M3890">
        <v>0.28199999999999997</v>
      </c>
    </row>
    <row r="3891" spans="1:13" x14ac:dyDescent="0.2">
      <c r="A3891" t="s">
        <v>387</v>
      </c>
      <c r="B3891" t="s">
        <v>16</v>
      </c>
      <c r="C3891">
        <v>2</v>
      </c>
      <c r="D3891">
        <v>4.7430000000000003</v>
      </c>
      <c r="E3891">
        <f t="shared" si="60"/>
        <v>4.74</v>
      </c>
      <c r="F3891">
        <v>195</v>
      </c>
      <c r="G3891">
        <v>207</v>
      </c>
      <c r="H3891">
        <v>244</v>
      </c>
      <c r="I3891" t="s">
        <v>46</v>
      </c>
      <c r="J3891">
        <v>44782</v>
      </c>
      <c r="K3891">
        <v>1187041</v>
      </c>
      <c r="L3891">
        <v>2.02</v>
      </c>
      <c r="M3891">
        <v>0.35099999999999998</v>
      </c>
    </row>
    <row r="3892" spans="1:13" x14ac:dyDescent="0.2">
      <c r="A3892" t="s">
        <v>387</v>
      </c>
      <c r="B3892" t="s">
        <v>18</v>
      </c>
      <c r="C3892">
        <v>3</v>
      </c>
      <c r="D3892">
        <v>5.0049999999999999</v>
      </c>
      <c r="E3892">
        <f t="shared" si="60"/>
        <v>5.01</v>
      </c>
      <c r="F3892">
        <v>255</v>
      </c>
      <c r="G3892">
        <v>290</v>
      </c>
      <c r="H3892">
        <v>381</v>
      </c>
      <c r="I3892" t="s">
        <v>184</v>
      </c>
      <c r="J3892">
        <v>343744</v>
      </c>
      <c r="K3892">
        <v>15216521</v>
      </c>
      <c r="L3892">
        <v>25.89</v>
      </c>
      <c r="M3892">
        <v>4.5039999999999996</v>
      </c>
    </row>
    <row r="3893" spans="1:13" x14ac:dyDescent="0.2">
      <c r="A3893" t="s">
        <v>387</v>
      </c>
      <c r="B3893" t="s">
        <v>20</v>
      </c>
      <c r="C3893">
        <v>4</v>
      </c>
      <c r="D3893">
        <v>5.3460000000000001</v>
      </c>
      <c r="E3893">
        <f t="shared" si="60"/>
        <v>5.35</v>
      </c>
      <c r="F3893">
        <v>381</v>
      </c>
      <c r="G3893">
        <v>398</v>
      </c>
      <c r="H3893">
        <v>430</v>
      </c>
      <c r="I3893" t="s">
        <v>21</v>
      </c>
      <c r="J3893">
        <v>166116</v>
      </c>
      <c r="K3893">
        <v>4728711</v>
      </c>
      <c r="L3893">
        <v>8.0500000000000007</v>
      </c>
      <c r="M3893">
        <v>1.4</v>
      </c>
    </row>
    <row r="3894" spans="1:13" x14ac:dyDescent="0.2">
      <c r="A3894" t="s">
        <v>387</v>
      </c>
      <c r="B3894" t="s">
        <v>22</v>
      </c>
      <c r="C3894">
        <v>5</v>
      </c>
      <c r="D3894">
        <v>6.2720000000000002</v>
      </c>
      <c r="E3894">
        <f t="shared" si="60"/>
        <v>6.27</v>
      </c>
      <c r="F3894">
        <v>671</v>
      </c>
      <c r="G3894">
        <v>691</v>
      </c>
      <c r="H3894">
        <v>705</v>
      </c>
      <c r="I3894" t="s">
        <v>21</v>
      </c>
      <c r="J3894">
        <v>42099</v>
      </c>
      <c r="K3894">
        <v>1421703</v>
      </c>
      <c r="L3894">
        <v>2.42</v>
      </c>
      <c r="M3894">
        <v>0.42099999999999999</v>
      </c>
    </row>
    <row r="3895" spans="1:13" x14ac:dyDescent="0.2">
      <c r="A3895" t="s">
        <v>387</v>
      </c>
      <c r="B3895" t="s">
        <v>24</v>
      </c>
      <c r="C3895">
        <v>6</v>
      </c>
      <c r="D3895">
        <v>6.34</v>
      </c>
      <c r="E3895">
        <f t="shared" si="60"/>
        <v>6.34</v>
      </c>
      <c r="F3895">
        <v>705</v>
      </c>
      <c r="G3895">
        <v>712</v>
      </c>
      <c r="H3895">
        <v>760</v>
      </c>
      <c r="I3895" t="s">
        <v>186</v>
      </c>
      <c r="J3895">
        <v>43095</v>
      </c>
      <c r="K3895">
        <v>2149138</v>
      </c>
      <c r="L3895">
        <v>3.66</v>
      </c>
      <c r="M3895">
        <v>0.63600000000000001</v>
      </c>
    </row>
    <row r="3896" spans="1:13" x14ac:dyDescent="0.2">
      <c r="A3896" t="s">
        <v>387</v>
      </c>
      <c r="B3896" t="s">
        <v>26</v>
      </c>
      <c r="C3896">
        <v>7</v>
      </c>
      <c r="D3896">
        <v>8.0530000000000008</v>
      </c>
      <c r="E3896">
        <f t="shared" si="60"/>
        <v>8.0500000000000007</v>
      </c>
      <c r="F3896">
        <v>1238</v>
      </c>
      <c r="G3896">
        <v>1254</v>
      </c>
      <c r="H3896">
        <v>1279</v>
      </c>
      <c r="I3896" t="s">
        <v>97</v>
      </c>
      <c r="J3896">
        <v>28236</v>
      </c>
      <c r="K3896">
        <v>1022028</v>
      </c>
      <c r="L3896">
        <v>1.74</v>
      </c>
      <c r="M3896">
        <v>0.30299999999999999</v>
      </c>
    </row>
    <row r="3897" spans="1:13" x14ac:dyDescent="0.2">
      <c r="A3897" t="s">
        <v>387</v>
      </c>
      <c r="B3897" t="s">
        <v>27</v>
      </c>
      <c r="C3897">
        <v>8</v>
      </c>
      <c r="D3897">
        <v>8.4770000000000003</v>
      </c>
      <c r="E3897">
        <f t="shared" si="60"/>
        <v>8.48</v>
      </c>
      <c r="F3897">
        <v>1358</v>
      </c>
      <c r="G3897">
        <v>1388</v>
      </c>
      <c r="H3897">
        <v>1424</v>
      </c>
      <c r="I3897" t="s">
        <v>184</v>
      </c>
      <c r="J3897">
        <v>43032</v>
      </c>
      <c r="K3897">
        <v>2127947</v>
      </c>
      <c r="L3897">
        <v>3.62</v>
      </c>
      <c r="M3897">
        <v>0.63</v>
      </c>
    </row>
    <row r="3898" spans="1:13" x14ac:dyDescent="0.2">
      <c r="A3898" t="s">
        <v>387</v>
      </c>
      <c r="B3898" t="s">
        <v>28</v>
      </c>
      <c r="C3898">
        <v>9</v>
      </c>
      <c r="D3898">
        <v>8.6310000000000002</v>
      </c>
      <c r="E3898">
        <f t="shared" si="60"/>
        <v>8.6300000000000008</v>
      </c>
      <c r="F3898">
        <v>1424</v>
      </c>
      <c r="G3898">
        <v>1437</v>
      </c>
      <c r="H3898">
        <v>1514</v>
      </c>
      <c r="I3898" t="s">
        <v>135</v>
      </c>
      <c r="J3898">
        <v>211870</v>
      </c>
      <c r="K3898">
        <v>12745780</v>
      </c>
      <c r="L3898">
        <v>21.69</v>
      </c>
      <c r="M3898">
        <v>3.7730000000000001</v>
      </c>
    </row>
    <row r="3899" spans="1:13" x14ac:dyDescent="0.2">
      <c r="A3899" t="s">
        <v>387</v>
      </c>
      <c r="B3899" t="s">
        <v>30</v>
      </c>
      <c r="C3899">
        <v>10</v>
      </c>
      <c r="D3899">
        <v>8.9710000000000001</v>
      </c>
      <c r="E3899">
        <f t="shared" si="60"/>
        <v>8.9700000000000006</v>
      </c>
      <c r="F3899">
        <v>1514</v>
      </c>
      <c r="G3899">
        <v>1545</v>
      </c>
      <c r="H3899">
        <v>1599</v>
      </c>
      <c r="I3899" t="s">
        <v>186</v>
      </c>
      <c r="J3899">
        <v>41697</v>
      </c>
      <c r="K3899">
        <v>3539504</v>
      </c>
      <c r="L3899">
        <v>6.02</v>
      </c>
      <c r="M3899">
        <v>1.048</v>
      </c>
    </row>
    <row r="3900" spans="1:13" x14ac:dyDescent="0.2">
      <c r="A3900" t="s">
        <v>387</v>
      </c>
      <c r="B3900" t="s">
        <v>32</v>
      </c>
      <c r="C3900">
        <v>11</v>
      </c>
      <c r="D3900">
        <v>9.3829999999999991</v>
      </c>
      <c r="E3900">
        <f t="shared" si="60"/>
        <v>9.3800000000000008</v>
      </c>
      <c r="F3900">
        <v>1655</v>
      </c>
      <c r="G3900">
        <v>1675</v>
      </c>
      <c r="H3900">
        <v>1707</v>
      </c>
      <c r="I3900" t="s">
        <v>17</v>
      </c>
      <c r="J3900">
        <v>260800</v>
      </c>
      <c r="K3900">
        <v>11003166</v>
      </c>
      <c r="L3900">
        <v>18.72</v>
      </c>
      <c r="M3900">
        <v>3.2570000000000001</v>
      </c>
    </row>
    <row r="3901" spans="1:13" x14ac:dyDescent="0.2">
      <c r="A3901" t="s">
        <v>387</v>
      </c>
      <c r="B3901" t="s">
        <v>33</v>
      </c>
      <c r="C3901">
        <v>12</v>
      </c>
      <c r="D3901">
        <v>9.548</v>
      </c>
      <c r="E3901">
        <f t="shared" si="60"/>
        <v>9.5500000000000007</v>
      </c>
      <c r="F3901">
        <v>1707</v>
      </c>
      <c r="G3901">
        <v>1727</v>
      </c>
      <c r="H3901">
        <v>1756</v>
      </c>
      <c r="I3901" t="s">
        <v>48</v>
      </c>
      <c r="J3901">
        <v>84618</v>
      </c>
      <c r="K3901">
        <v>5170739</v>
      </c>
      <c r="L3901">
        <v>8.8000000000000007</v>
      </c>
      <c r="M3901">
        <v>1.53</v>
      </c>
    </row>
    <row r="3902" spans="1:13" x14ac:dyDescent="0.2">
      <c r="A3902" t="s">
        <v>387</v>
      </c>
      <c r="B3902" t="s">
        <v>35</v>
      </c>
      <c r="C3902">
        <v>13</v>
      </c>
      <c r="D3902">
        <v>9.8130000000000006</v>
      </c>
      <c r="E3902">
        <f t="shared" si="60"/>
        <v>9.81</v>
      </c>
      <c r="F3902">
        <v>1793</v>
      </c>
      <c r="G3902">
        <v>1811</v>
      </c>
      <c r="H3902">
        <v>1907</v>
      </c>
      <c r="I3902" t="s">
        <v>140</v>
      </c>
      <c r="J3902">
        <v>126100</v>
      </c>
      <c r="K3902">
        <v>7750411</v>
      </c>
      <c r="L3902">
        <v>13.19</v>
      </c>
      <c r="M3902">
        <v>2.294</v>
      </c>
    </row>
    <row r="3903" spans="1:13" x14ac:dyDescent="0.2">
      <c r="A3903" t="s">
        <v>387</v>
      </c>
      <c r="B3903" t="s">
        <v>36</v>
      </c>
      <c r="C3903">
        <v>14</v>
      </c>
      <c r="D3903">
        <v>10.196999999999999</v>
      </c>
      <c r="E3903">
        <f t="shared" si="60"/>
        <v>10.199999999999999</v>
      </c>
      <c r="F3903">
        <v>1909</v>
      </c>
      <c r="G3903">
        <v>1932</v>
      </c>
      <c r="H3903">
        <v>1979</v>
      </c>
      <c r="I3903" t="s">
        <v>129</v>
      </c>
      <c r="J3903">
        <v>41127</v>
      </c>
      <c r="K3903">
        <v>1977589</v>
      </c>
      <c r="L3903">
        <v>3.36</v>
      </c>
      <c r="M3903">
        <v>0.58499999999999996</v>
      </c>
    </row>
    <row r="3904" spans="1:13" x14ac:dyDescent="0.2">
      <c r="A3904" t="s">
        <v>387</v>
      </c>
      <c r="B3904" t="s">
        <v>38</v>
      </c>
      <c r="C3904">
        <v>15</v>
      </c>
      <c r="D3904">
        <v>11.545999999999999</v>
      </c>
      <c r="E3904">
        <f t="shared" si="60"/>
        <v>11.55</v>
      </c>
      <c r="F3904">
        <v>2295</v>
      </c>
      <c r="G3904">
        <v>2359</v>
      </c>
      <c r="H3904">
        <v>2412</v>
      </c>
      <c r="I3904" t="s">
        <v>29</v>
      </c>
      <c r="J3904">
        <v>39648</v>
      </c>
      <c r="K3904">
        <v>2453796</v>
      </c>
      <c r="L3904">
        <v>4.18</v>
      </c>
      <c r="M3904">
        <v>0.72599999999999998</v>
      </c>
    </row>
    <row r="3905" spans="1:13" x14ac:dyDescent="0.2">
      <c r="A3905" t="s">
        <v>387</v>
      </c>
      <c r="B3905" t="s">
        <v>40</v>
      </c>
      <c r="C3905">
        <v>16</v>
      </c>
      <c r="D3905">
        <v>12.398999999999999</v>
      </c>
      <c r="E3905">
        <f t="shared" si="60"/>
        <v>12.4</v>
      </c>
      <c r="F3905">
        <v>2610</v>
      </c>
      <c r="G3905">
        <v>2629</v>
      </c>
      <c r="H3905">
        <v>2659</v>
      </c>
      <c r="I3905" t="s">
        <v>44</v>
      </c>
      <c r="J3905">
        <v>352549</v>
      </c>
      <c r="K3905">
        <v>13224431</v>
      </c>
      <c r="L3905">
        <v>22.5</v>
      </c>
      <c r="M3905">
        <v>3.9140000000000001</v>
      </c>
    </row>
    <row r="3906" spans="1:13" x14ac:dyDescent="0.2">
      <c r="A3906" t="s">
        <v>387</v>
      </c>
      <c r="B3906" t="s">
        <v>42</v>
      </c>
      <c r="C3906">
        <v>17</v>
      </c>
      <c r="D3906">
        <v>12.539</v>
      </c>
      <c r="E3906">
        <f t="shared" si="60"/>
        <v>12.54</v>
      </c>
      <c r="F3906">
        <v>2659</v>
      </c>
      <c r="G3906">
        <v>2673</v>
      </c>
      <c r="H3906">
        <v>2736</v>
      </c>
      <c r="I3906" t="s">
        <v>51</v>
      </c>
      <c r="J3906">
        <v>481315</v>
      </c>
      <c r="K3906">
        <v>19247716</v>
      </c>
      <c r="L3906">
        <v>32.75</v>
      </c>
      <c r="M3906">
        <v>5.6970000000000001</v>
      </c>
    </row>
    <row r="3907" spans="1:13" x14ac:dyDescent="0.2">
      <c r="A3907" t="s">
        <v>387</v>
      </c>
      <c r="B3907" t="s">
        <v>43</v>
      </c>
      <c r="C3907">
        <v>18</v>
      </c>
      <c r="D3907">
        <v>12.912000000000001</v>
      </c>
      <c r="E3907">
        <f t="shared" ref="E3907:E3970" si="61">ROUND(D3907,2)</f>
        <v>12.91</v>
      </c>
      <c r="F3907">
        <v>2753</v>
      </c>
      <c r="G3907">
        <v>2791</v>
      </c>
      <c r="H3907">
        <v>2906</v>
      </c>
      <c r="I3907" t="s">
        <v>73</v>
      </c>
      <c r="J3907">
        <v>1615466</v>
      </c>
      <c r="K3907">
        <v>58773521</v>
      </c>
      <c r="L3907">
        <v>100</v>
      </c>
      <c r="M3907">
        <v>17.396000000000001</v>
      </c>
    </row>
    <row r="3908" spans="1:13" x14ac:dyDescent="0.2">
      <c r="A3908" t="s">
        <v>387</v>
      </c>
      <c r="B3908" t="s">
        <v>45</v>
      </c>
      <c r="C3908">
        <v>19</v>
      </c>
      <c r="D3908">
        <v>14.679</v>
      </c>
      <c r="E3908">
        <f t="shared" si="61"/>
        <v>14.68</v>
      </c>
      <c r="F3908">
        <v>3311</v>
      </c>
      <c r="G3908">
        <v>3350</v>
      </c>
      <c r="H3908">
        <v>3391</v>
      </c>
      <c r="I3908" t="s">
        <v>192</v>
      </c>
      <c r="J3908">
        <v>45302</v>
      </c>
      <c r="K3908">
        <v>2875074</v>
      </c>
      <c r="L3908">
        <v>4.8899999999999997</v>
      </c>
      <c r="M3908">
        <v>0.85099999999999998</v>
      </c>
    </row>
    <row r="3909" spans="1:13" x14ac:dyDescent="0.2">
      <c r="A3909" t="s">
        <v>387</v>
      </c>
      <c r="B3909" t="s">
        <v>47</v>
      </c>
      <c r="C3909">
        <v>20</v>
      </c>
      <c r="D3909">
        <v>15.24</v>
      </c>
      <c r="E3909">
        <f t="shared" si="61"/>
        <v>15.24</v>
      </c>
      <c r="F3909">
        <v>3491</v>
      </c>
      <c r="G3909">
        <v>3527</v>
      </c>
      <c r="H3909">
        <v>3561</v>
      </c>
      <c r="I3909" t="s">
        <v>67</v>
      </c>
      <c r="J3909">
        <v>65267</v>
      </c>
      <c r="K3909">
        <v>3703180</v>
      </c>
      <c r="L3909">
        <v>6.3</v>
      </c>
      <c r="M3909">
        <v>1.0960000000000001</v>
      </c>
    </row>
    <row r="3910" spans="1:13" x14ac:dyDescent="0.2">
      <c r="A3910" t="s">
        <v>387</v>
      </c>
      <c r="B3910" t="s">
        <v>49</v>
      </c>
      <c r="C3910">
        <v>21</v>
      </c>
      <c r="D3910">
        <v>15.4</v>
      </c>
      <c r="E3910">
        <f t="shared" si="61"/>
        <v>15.4</v>
      </c>
      <c r="F3910">
        <v>3561</v>
      </c>
      <c r="G3910">
        <v>3578</v>
      </c>
      <c r="H3910">
        <v>3606</v>
      </c>
      <c r="I3910" t="s">
        <v>53</v>
      </c>
      <c r="J3910">
        <v>99970</v>
      </c>
      <c r="K3910">
        <v>3546754</v>
      </c>
      <c r="L3910">
        <v>6.03</v>
      </c>
      <c r="M3910">
        <v>1.05</v>
      </c>
    </row>
    <row r="3911" spans="1:13" x14ac:dyDescent="0.2">
      <c r="A3911" t="s">
        <v>387</v>
      </c>
      <c r="B3911" t="s">
        <v>50</v>
      </c>
      <c r="C3911">
        <v>22</v>
      </c>
      <c r="D3911">
        <v>15.561999999999999</v>
      </c>
      <c r="E3911">
        <f t="shared" si="61"/>
        <v>15.56</v>
      </c>
      <c r="F3911">
        <v>3606</v>
      </c>
      <c r="G3911">
        <v>3629</v>
      </c>
      <c r="H3911">
        <v>3678</v>
      </c>
      <c r="I3911" t="s">
        <v>53</v>
      </c>
      <c r="J3911">
        <v>268996</v>
      </c>
      <c r="K3911">
        <v>9464883</v>
      </c>
      <c r="L3911">
        <v>16.100000000000001</v>
      </c>
      <c r="M3911">
        <v>2.8010000000000002</v>
      </c>
    </row>
    <row r="3912" spans="1:13" x14ac:dyDescent="0.2">
      <c r="A3912" t="s">
        <v>387</v>
      </c>
      <c r="B3912" t="s">
        <v>52</v>
      </c>
      <c r="C3912">
        <v>23</v>
      </c>
      <c r="D3912">
        <v>15.776</v>
      </c>
      <c r="E3912">
        <f t="shared" si="61"/>
        <v>15.78</v>
      </c>
      <c r="F3912">
        <v>3678</v>
      </c>
      <c r="G3912">
        <v>3697</v>
      </c>
      <c r="H3912">
        <v>3734</v>
      </c>
      <c r="I3912" t="s">
        <v>186</v>
      </c>
      <c r="J3912">
        <v>58944</v>
      </c>
      <c r="K3912">
        <v>2388032</v>
      </c>
      <c r="L3912">
        <v>4.0599999999999996</v>
      </c>
      <c r="M3912">
        <v>0.70699999999999996</v>
      </c>
    </row>
    <row r="3913" spans="1:13" x14ac:dyDescent="0.2">
      <c r="A3913" t="s">
        <v>387</v>
      </c>
      <c r="B3913" t="s">
        <v>54</v>
      </c>
      <c r="C3913">
        <v>24</v>
      </c>
      <c r="D3913">
        <v>16.038</v>
      </c>
      <c r="E3913">
        <f t="shared" si="61"/>
        <v>16.04</v>
      </c>
      <c r="F3913">
        <v>3749</v>
      </c>
      <c r="G3913">
        <v>3779</v>
      </c>
      <c r="H3913">
        <v>3825</v>
      </c>
      <c r="I3913" t="s">
        <v>67</v>
      </c>
      <c r="J3913">
        <v>52137</v>
      </c>
      <c r="K3913">
        <v>2122620</v>
      </c>
      <c r="L3913">
        <v>3.61</v>
      </c>
      <c r="M3913">
        <v>0.628</v>
      </c>
    </row>
    <row r="3914" spans="1:13" x14ac:dyDescent="0.2">
      <c r="A3914" t="s">
        <v>387</v>
      </c>
      <c r="B3914" t="s">
        <v>56</v>
      </c>
      <c r="C3914">
        <v>25</v>
      </c>
      <c r="D3914">
        <v>16.449000000000002</v>
      </c>
      <c r="E3914">
        <f t="shared" si="61"/>
        <v>16.45</v>
      </c>
      <c r="F3914">
        <v>3890</v>
      </c>
      <c r="G3914">
        <v>3909</v>
      </c>
      <c r="H3914">
        <v>3949</v>
      </c>
      <c r="I3914" t="s">
        <v>53</v>
      </c>
      <c r="J3914">
        <v>110822</v>
      </c>
      <c r="K3914">
        <v>3676816</v>
      </c>
      <c r="L3914">
        <v>6.26</v>
      </c>
      <c r="M3914">
        <v>1.0880000000000001</v>
      </c>
    </row>
    <row r="3915" spans="1:13" x14ac:dyDescent="0.2">
      <c r="A3915" t="s">
        <v>387</v>
      </c>
      <c r="B3915" t="s">
        <v>57</v>
      </c>
      <c r="C3915">
        <v>26</v>
      </c>
      <c r="D3915">
        <v>18.213000000000001</v>
      </c>
      <c r="E3915">
        <f t="shared" si="61"/>
        <v>18.21</v>
      </c>
      <c r="F3915">
        <v>4446</v>
      </c>
      <c r="G3915">
        <v>4467</v>
      </c>
      <c r="H3915">
        <v>4491</v>
      </c>
      <c r="I3915" t="s">
        <v>53</v>
      </c>
      <c r="J3915">
        <v>75217</v>
      </c>
      <c r="K3915">
        <v>2524999</v>
      </c>
      <c r="L3915">
        <v>4.3</v>
      </c>
      <c r="M3915">
        <v>0.747</v>
      </c>
    </row>
    <row r="3916" spans="1:13" x14ac:dyDescent="0.2">
      <c r="A3916" t="s">
        <v>387</v>
      </c>
      <c r="B3916" t="s">
        <v>59</v>
      </c>
      <c r="C3916">
        <v>27</v>
      </c>
      <c r="D3916">
        <v>18.408000000000001</v>
      </c>
      <c r="E3916">
        <f t="shared" si="61"/>
        <v>18.41</v>
      </c>
      <c r="F3916">
        <v>4516</v>
      </c>
      <c r="G3916">
        <v>4529</v>
      </c>
      <c r="H3916">
        <v>4546</v>
      </c>
      <c r="I3916" t="s">
        <v>53</v>
      </c>
      <c r="J3916">
        <v>40994</v>
      </c>
      <c r="K3916">
        <v>1367529</v>
      </c>
      <c r="L3916">
        <v>2.33</v>
      </c>
      <c r="M3916">
        <v>0.40500000000000003</v>
      </c>
    </row>
    <row r="3917" spans="1:13" x14ac:dyDescent="0.2">
      <c r="A3917" t="s">
        <v>387</v>
      </c>
      <c r="B3917" t="s">
        <v>61</v>
      </c>
      <c r="C3917">
        <v>28</v>
      </c>
      <c r="D3917">
        <v>18.515999999999998</v>
      </c>
      <c r="E3917">
        <f t="shared" si="61"/>
        <v>18.52</v>
      </c>
      <c r="F3917">
        <v>4546</v>
      </c>
      <c r="G3917">
        <v>4563</v>
      </c>
      <c r="H3917">
        <v>4664</v>
      </c>
      <c r="I3917" t="s">
        <v>73</v>
      </c>
      <c r="J3917">
        <v>1242219</v>
      </c>
      <c r="K3917">
        <v>36572941</v>
      </c>
      <c r="L3917">
        <v>62.23</v>
      </c>
      <c r="M3917">
        <v>10.824999999999999</v>
      </c>
    </row>
    <row r="3918" spans="1:13" x14ac:dyDescent="0.2">
      <c r="A3918" t="s">
        <v>387</v>
      </c>
      <c r="B3918" t="s">
        <v>62</v>
      </c>
      <c r="C3918">
        <v>29</v>
      </c>
      <c r="D3918">
        <v>20.047999999999998</v>
      </c>
      <c r="E3918">
        <f t="shared" si="61"/>
        <v>20.05</v>
      </c>
      <c r="F3918">
        <v>4984</v>
      </c>
      <c r="G3918">
        <v>5048</v>
      </c>
      <c r="H3918">
        <v>5084</v>
      </c>
      <c r="I3918" t="s">
        <v>100</v>
      </c>
      <c r="J3918">
        <v>55178</v>
      </c>
      <c r="K3918">
        <v>2431652</v>
      </c>
      <c r="L3918">
        <v>4.1399999999999997</v>
      </c>
      <c r="M3918">
        <v>0.72</v>
      </c>
    </row>
    <row r="3919" spans="1:13" x14ac:dyDescent="0.2">
      <c r="A3919" t="s">
        <v>387</v>
      </c>
      <c r="B3919" t="s">
        <v>63</v>
      </c>
      <c r="C3919">
        <v>30</v>
      </c>
      <c r="D3919">
        <v>20.847000000000001</v>
      </c>
      <c r="E3919">
        <f t="shared" si="61"/>
        <v>20.85</v>
      </c>
      <c r="F3919">
        <v>5277</v>
      </c>
      <c r="G3919">
        <v>5301</v>
      </c>
      <c r="H3919">
        <v>5323</v>
      </c>
      <c r="I3919" t="s">
        <v>133</v>
      </c>
      <c r="J3919">
        <v>47706</v>
      </c>
      <c r="K3919">
        <v>1254090</v>
      </c>
      <c r="L3919">
        <v>2.13</v>
      </c>
      <c r="M3919">
        <v>0.371</v>
      </c>
    </row>
    <row r="3920" spans="1:13" x14ac:dyDescent="0.2">
      <c r="A3920" t="s">
        <v>387</v>
      </c>
      <c r="B3920" t="s">
        <v>65</v>
      </c>
      <c r="C3920">
        <v>31</v>
      </c>
      <c r="D3920">
        <v>21.077999999999999</v>
      </c>
      <c r="E3920">
        <f t="shared" si="61"/>
        <v>21.08</v>
      </c>
      <c r="F3920">
        <v>5323</v>
      </c>
      <c r="G3920">
        <v>5373</v>
      </c>
      <c r="H3920">
        <v>5417</v>
      </c>
      <c r="I3920" t="s">
        <v>134</v>
      </c>
      <c r="J3920">
        <v>63694</v>
      </c>
      <c r="K3920">
        <v>3448149</v>
      </c>
      <c r="L3920">
        <v>5.87</v>
      </c>
      <c r="M3920">
        <v>1.0209999999999999</v>
      </c>
    </row>
    <row r="3921" spans="1:13" x14ac:dyDescent="0.2">
      <c r="A3921" t="s">
        <v>387</v>
      </c>
      <c r="B3921" t="s">
        <v>66</v>
      </c>
      <c r="C3921">
        <v>32</v>
      </c>
      <c r="D3921">
        <v>21.323</v>
      </c>
      <c r="E3921">
        <f t="shared" si="61"/>
        <v>21.32</v>
      </c>
      <c r="F3921">
        <v>5417</v>
      </c>
      <c r="G3921">
        <v>5451</v>
      </c>
      <c r="H3921">
        <v>5508</v>
      </c>
      <c r="I3921" t="s">
        <v>44</v>
      </c>
      <c r="J3921">
        <v>496128</v>
      </c>
      <c r="K3921">
        <v>21027830</v>
      </c>
      <c r="L3921">
        <v>35.78</v>
      </c>
      <c r="M3921">
        <v>6.2240000000000002</v>
      </c>
    </row>
    <row r="3922" spans="1:13" x14ac:dyDescent="0.2">
      <c r="A3922" t="s">
        <v>387</v>
      </c>
      <c r="B3922" t="s">
        <v>68</v>
      </c>
      <c r="C3922">
        <v>33</v>
      </c>
      <c r="D3922">
        <v>22.75</v>
      </c>
      <c r="E3922">
        <f t="shared" si="61"/>
        <v>22.75</v>
      </c>
      <c r="F3922">
        <v>5839</v>
      </c>
      <c r="G3922">
        <v>5902</v>
      </c>
      <c r="H3922">
        <v>5936</v>
      </c>
      <c r="I3922" t="s">
        <v>46</v>
      </c>
      <c r="J3922">
        <v>22537</v>
      </c>
      <c r="K3922">
        <v>1050309</v>
      </c>
      <c r="L3922">
        <v>1.79</v>
      </c>
      <c r="M3922">
        <v>0.311</v>
      </c>
    </row>
    <row r="3923" spans="1:13" x14ac:dyDescent="0.2">
      <c r="A3923" t="s">
        <v>387</v>
      </c>
      <c r="B3923" t="s">
        <v>69</v>
      </c>
      <c r="C3923">
        <v>34</v>
      </c>
      <c r="D3923">
        <v>23.33</v>
      </c>
      <c r="E3923">
        <f t="shared" si="61"/>
        <v>23.33</v>
      </c>
      <c r="F3923">
        <v>6052</v>
      </c>
      <c r="G3923">
        <v>6086</v>
      </c>
      <c r="H3923">
        <v>6105</v>
      </c>
      <c r="I3923" t="s">
        <v>19</v>
      </c>
      <c r="J3923">
        <v>104857</v>
      </c>
      <c r="K3923">
        <v>2723363</v>
      </c>
      <c r="L3923">
        <v>4.63</v>
      </c>
      <c r="M3923">
        <v>0.80600000000000005</v>
      </c>
    </row>
    <row r="3924" spans="1:13" x14ac:dyDescent="0.2">
      <c r="A3924" t="s">
        <v>387</v>
      </c>
      <c r="B3924" t="s">
        <v>70</v>
      </c>
      <c r="C3924">
        <v>35</v>
      </c>
      <c r="D3924">
        <v>23.992000000000001</v>
      </c>
      <c r="E3924">
        <f t="shared" si="61"/>
        <v>23.99</v>
      </c>
      <c r="F3924">
        <v>6278</v>
      </c>
      <c r="G3924">
        <v>6295</v>
      </c>
      <c r="H3924">
        <v>6315</v>
      </c>
      <c r="I3924" t="s">
        <v>39</v>
      </c>
      <c r="J3924">
        <v>43227</v>
      </c>
      <c r="K3924">
        <v>1314980</v>
      </c>
      <c r="L3924">
        <v>2.2400000000000002</v>
      </c>
      <c r="M3924">
        <v>0.38900000000000001</v>
      </c>
    </row>
    <row r="3925" spans="1:13" x14ac:dyDescent="0.2">
      <c r="A3925" t="s">
        <v>387</v>
      </c>
      <c r="B3925" t="s">
        <v>71</v>
      </c>
      <c r="C3925">
        <v>36</v>
      </c>
      <c r="D3925">
        <v>25.286000000000001</v>
      </c>
      <c r="E3925">
        <f t="shared" si="61"/>
        <v>25.29</v>
      </c>
      <c r="F3925">
        <v>6622</v>
      </c>
      <c r="G3925">
        <v>6704</v>
      </c>
      <c r="H3925">
        <v>6748</v>
      </c>
      <c r="I3925" t="s">
        <v>77</v>
      </c>
      <c r="J3925">
        <v>195700</v>
      </c>
      <c r="K3925">
        <v>7818931</v>
      </c>
      <c r="L3925">
        <v>13.3</v>
      </c>
      <c r="M3925">
        <v>2.3140000000000001</v>
      </c>
    </row>
    <row r="3926" spans="1:13" x14ac:dyDescent="0.2">
      <c r="A3926" t="s">
        <v>387</v>
      </c>
      <c r="B3926" t="s">
        <v>72</v>
      </c>
      <c r="C3926">
        <v>37</v>
      </c>
      <c r="D3926">
        <v>25.628</v>
      </c>
      <c r="E3926">
        <f t="shared" si="61"/>
        <v>25.63</v>
      </c>
      <c r="F3926">
        <v>6787</v>
      </c>
      <c r="G3926">
        <v>6812</v>
      </c>
      <c r="H3926">
        <v>6823</v>
      </c>
      <c r="I3926" t="s">
        <v>67</v>
      </c>
      <c r="J3926">
        <v>83494</v>
      </c>
      <c r="K3926">
        <v>2433606</v>
      </c>
      <c r="L3926">
        <v>4.1399999999999997</v>
      </c>
      <c r="M3926">
        <v>0.72</v>
      </c>
    </row>
    <row r="3927" spans="1:13" x14ac:dyDescent="0.2">
      <c r="A3927" t="s">
        <v>387</v>
      </c>
      <c r="B3927" t="s">
        <v>74</v>
      </c>
      <c r="C3927">
        <v>38</v>
      </c>
      <c r="D3927">
        <v>25.68</v>
      </c>
      <c r="E3927">
        <f t="shared" si="61"/>
        <v>25.68</v>
      </c>
      <c r="F3927">
        <v>6823</v>
      </c>
      <c r="G3927">
        <v>6829</v>
      </c>
      <c r="H3927">
        <v>6865</v>
      </c>
      <c r="I3927" t="s">
        <v>73</v>
      </c>
      <c r="J3927">
        <v>73265</v>
      </c>
      <c r="K3927">
        <v>2350226</v>
      </c>
      <c r="L3927">
        <v>4</v>
      </c>
      <c r="M3927">
        <v>0.69599999999999995</v>
      </c>
    </row>
    <row r="3928" spans="1:13" x14ac:dyDescent="0.2">
      <c r="A3928" t="s">
        <v>387</v>
      </c>
      <c r="B3928" t="s">
        <v>75</v>
      </c>
      <c r="C3928">
        <v>39</v>
      </c>
      <c r="D3928">
        <v>26.64</v>
      </c>
      <c r="E3928">
        <f t="shared" si="61"/>
        <v>26.64</v>
      </c>
      <c r="F3928">
        <v>7030</v>
      </c>
      <c r="G3928">
        <v>7132</v>
      </c>
      <c r="H3928">
        <v>7187</v>
      </c>
      <c r="I3928" t="s">
        <v>192</v>
      </c>
      <c r="J3928">
        <v>56157</v>
      </c>
      <c r="K3928">
        <v>3228445</v>
      </c>
      <c r="L3928">
        <v>5.49</v>
      </c>
      <c r="M3928">
        <v>0.95599999999999996</v>
      </c>
    </row>
    <row r="3929" spans="1:13" x14ac:dyDescent="0.2">
      <c r="A3929" t="s">
        <v>387</v>
      </c>
      <c r="B3929" t="s">
        <v>76</v>
      </c>
      <c r="C3929">
        <v>40</v>
      </c>
      <c r="D3929">
        <v>27.916</v>
      </c>
      <c r="E3929">
        <f t="shared" si="61"/>
        <v>27.92</v>
      </c>
      <c r="F3929">
        <v>7506</v>
      </c>
      <c r="G3929">
        <v>7536</v>
      </c>
      <c r="H3929">
        <v>7563</v>
      </c>
      <c r="I3929" t="s">
        <v>64</v>
      </c>
      <c r="J3929">
        <v>30508</v>
      </c>
      <c r="K3929">
        <v>945648</v>
      </c>
      <c r="L3929">
        <v>1.61</v>
      </c>
      <c r="M3929">
        <v>0.28000000000000003</v>
      </c>
    </row>
    <row r="3930" spans="1:13" x14ac:dyDescent="0.2">
      <c r="A3930" t="s">
        <v>387</v>
      </c>
      <c r="B3930" t="s">
        <v>78</v>
      </c>
      <c r="C3930">
        <v>41</v>
      </c>
      <c r="D3930">
        <v>30.957000000000001</v>
      </c>
      <c r="E3930">
        <f t="shared" si="61"/>
        <v>30.96</v>
      </c>
      <c r="F3930">
        <v>8462</v>
      </c>
      <c r="G3930">
        <v>8498</v>
      </c>
      <c r="H3930">
        <v>8545</v>
      </c>
      <c r="I3930" t="s">
        <v>17</v>
      </c>
      <c r="J3930">
        <v>74878</v>
      </c>
      <c r="K3930">
        <v>3664926</v>
      </c>
      <c r="L3930">
        <v>6.24</v>
      </c>
      <c r="M3930">
        <v>1.085</v>
      </c>
    </row>
    <row r="3931" spans="1:13" x14ac:dyDescent="0.2">
      <c r="A3931" t="s">
        <v>387</v>
      </c>
      <c r="B3931" t="s">
        <v>79</v>
      </c>
      <c r="C3931">
        <v>42</v>
      </c>
      <c r="D3931">
        <v>31.756</v>
      </c>
      <c r="E3931">
        <f t="shared" si="61"/>
        <v>31.76</v>
      </c>
      <c r="F3931">
        <v>8710</v>
      </c>
      <c r="G3931">
        <v>8750</v>
      </c>
      <c r="H3931">
        <v>8774</v>
      </c>
      <c r="I3931" t="s">
        <v>17</v>
      </c>
      <c r="J3931">
        <v>25209</v>
      </c>
      <c r="K3931">
        <v>928095</v>
      </c>
      <c r="L3931">
        <v>1.58</v>
      </c>
      <c r="M3931">
        <v>0.27500000000000002</v>
      </c>
    </row>
    <row r="3932" spans="1:13" x14ac:dyDescent="0.2">
      <c r="A3932" t="s">
        <v>387</v>
      </c>
      <c r="B3932" t="s">
        <v>80</v>
      </c>
      <c r="C3932">
        <v>43</v>
      </c>
      <c r="D3932">
        <v>34.942999999999998</v>
      </c>
      <c r="E3932">
        <f t="shared" si="61"/>
        <v>34.94</v>
      </c>
      <c r="F3932">
        <v>9747</v>
      </c>
      <c r="G3932">
        <v>9758</v>
      </c>
      <c r="H3932">
        <v>9790</v>
      </c>
      <c r="I3932" t="s">
        <v>138</v>
      </c>
      <c r="J3932">
        <v>61015</v>
      </c>
      <c r="K3932">
        <v>1874754</v>
      </c>
      <c r="L3932">
        <v>3.19</v>
      </c>
      <c r="M3932">
        <v>0.55500000000000005</v>
      </c>
    </row>
    <row r="3933" spans="1:13" x14ac:dyDescent="0.2">
      <c r="A3933" t="s">
        <v>387</v>
      </c>
      <c r="B3933" t="s">
        <v>81</v>
      </c>
      <c r="C3933">
        <v>44</v>
      </c>
      <c r="D3933">
        <v>35.668999999999997</v>
      </c>
      <c r="E3933">
        <f t="shared" si="61"/>
        <v>35.67</v>
      </c>
      <c r="F3933">
        <v>9970</v>
      </c>
      <c r="G3933">
        <v>9988</v>
      </c>
      <c r="H3933">
        <v>9999</v>
      </c>
      <c r="I3933" t="s">
        <v>25</v>
      </c>
      <c r="J3933">
        <v>36615</v>
      </c>
      <c r="K3933">
        <v>681018</v>
      </c>
      <c r="L3933">
        <v>1.1599999999999999</v>
      </c>
      <c r="M3933">
        <v>0.20200000000000001</v>
      </c>
    </row>
    <row r="3934" spans="1:13" x14ac:dyDescent="0.2">
      <c r="A3934" t="s">
        <v>387</v>
      </c>
      <c r="B3934" t="s">
        <v>82</v>
      </c>
      <c r="C3934">
        <v>45</v>
      </c>
      <c r="D3934">
        <v>36.115000000000002</v>
      </c>
      <c r="E3934">
        <f t="shared" si="61"/>
        <v>36.119999999999997</v>
      </c>
      <c r="F3934">
        <v>10053</v>
      </c>
      <c r="G3934">
        <v>10129</v>
      </c>
      <c r="H3934">
        <v>10135</v>
      </c>
      <c r="I3934" t="s">
        <v>17</v>
      </c>
      <c r="J3934">
        <v>28362</v>
      </c>
      <c r="K3934">
        <v>1306001</v>
      </c>
      <c r="L3934">
        <v>2.2200000000000002</v>
      </c>
      <c r="M3934">
        <v>0.38700000000000001</v>
      </c>
    </row>
    <row r="3935" spans="1:13" x14ac:dyDescent="0.2">
      <c r="A3935" t="s">
        <v>387</v>
      </c>
      <c r="B3935" t="s">
        <v>84</v>
      </c>
      <c r="C3935">
        <v>46</v>
      </c>
      <c r="D3935">
        <v>36.165999999999997</v>
      </c>
      <c r="E3935">
        <f t="shared" si="61"/>
        <v>36.17</v>
      </c>
      <c r="F3935">
        <v>10135</v>
      </c>
      <c r="G3935">
        <v>10145</v>
      </c>
      <c r="H3935">
        <v>10173</v>
      </c>
      <c r="I3935" t="s">
        <v>23</v>
      </c>
      <c r="J3935">
        <v>54789</v>
      </c>
      <c r="K3935">
        <v>1300035</v>
      </c>
      <c r="L3935">
        <v>2.21</v>
      </c>
      <c r="M3935">
        <v>0.38500000000000001</v>
      </c>
    </row>
    <row r="3936" spans="1:13" x14ac:dyDescent="0.2">
      <c r="A3936" t="s">
        <v>387</v>
      </c>
      <c r="B3936" t="s">
        <v>85</v>
      </c>
      <c r="C3936">
        <v>47</v>
      </c>
      <c r="D3936">
        <v>36.54</v>
      </c>
      <c r="E3936">
        <f t="shared" si="61"/>
        <v>36.54</v>
      </c>
      <c r="F3936">
        <v>10219</v>
      </c>
      <c r="G3936">
        <v>10264</v>
      </c>
      <c r="H3936">
        <v>10270</v>
      </c>
      <c r="I3936" t="s">
        <v>17</v>
      </c>
      <c r="J3936">
        <v>23113</v>
      </c>
      <c r="K3936">
        <v>102219</v>
      </c>
      <c r="L3936">
        <v>0.17</v>
      </c>
      <c r="M3936">
        <v>0.03</v>
      </c>
    </row>
    <row r="3937" spans="1:13" x14ac:dyDescent="0.2">
      <c r="A3937" t="s">
        <v>387</v>
      </c>
      <c r="B3937" t="s">
        <v>86</v>
      </c>
      <c r="C3937">
        <v>48</v>
      </c>
      <c r="D3937">
        <v>36.591999999999999</v>
      </c>
      <c r="E3937">
        <f t="shared" si="61"/>
        <v>36.590000000000003</v>
      </c>
      <c r="F3937">
        <v>10270</v>
      </c>
      <c r="G3937">
        <v>10280</v>
      </c>
      <c r="H3937">
        <v>10294</v>
      </c>
      <c r="I3937" t="s">
        <v>23</v>
      </c>
      <c r="J3937">
        <v>50971</v>
      </c>
      <c r="K3937">
        <v>1332519</v>
      </c>
      <c r="L3937">
        <v>2.27</v>
      </c>
      <c r="M3937">
        <v>0.39400000000000002</v>
      </c>
    </row>
    <row r="3938" spans="1:13" x14ac:dyDescent="0.2">
      <c r="A3938" t="s">
        <v>387</v>
      </c>
      <c r="B3938" t="s">
        <v>88</v>
      </c>
      <c r="C3938">
        <v>49</v>
      </c>
      <c r="D3938">
        <v>36.658999999999999</v>
      </c>
      <c r="E3938">
        <f t="shared" si="61"/>
        <v>36.659999999999997</v>
      </c>
      <c r="F3938">
        <v>10294</v>
      </c>
      <c r="G3938">
        <v>10301</v>
      </c>
      <c r="H3938">
        <v>10313</v>
      </c>
      <c r="I3938" t="s">
        <v>23</v>
      </c>
      <c r="J3938">
        <v>40237</v>
      </c>
      <c r="K3938">
        <v>852900</v>
      </c>
      <c r="L3938">
        <v>1.45</v>
      </c>
      <c r="M3938">
        <v>0.252</v>
      </c>
    </row>
    <row r="3939" spans="1:13" x14ac:dyDescent="0.2">
      <c r="A3939" t="s">
        <v>387</v>
      </c>
      <c r="B3939" t="s">
        <v>89</v>
      </c>
      <c r="C3939">
        <v>50</v>
      </c>
      <c r="D3939">
        <v>37.244999999999997</v>
      </c>
      <c r="E3939">
        <f t="shared" si="61"/>
        <v>37.25</v>
      </c>
      <c r="F3939">
        <v>10460</v>
      </c>
      <c r="G3939">
        <v>10486</v>
      </c>
      <c r="H3939">
        <v>10497</v>
      </c>
      <c r="I3939" t="s">
        <v>25</v>
      </c>
      <c r="J3939">
        <v>38879</v>
      </c>
      <c r="K3939">
        <v>1233708</v>
      </c>
      <c r="L3939">
        <v>2.1</v>
      </c>
      <c r="M3939">
        <v>0.36499999999999999</v>
      </c>
    </row>
    <row r="3940" spans="1:13" x14ac:dyDescent="0.2">
      <c r="A3940" t="s">
        <v>387</v>
      </c>
      <c r="B3940" t="s">
        <v>90</v>
      </c>
      <c r="C3940">
        <v>51</v>
      </c>
      <c r="D3940">
        <v>37.295999999999999</v>
      </c>
      <c r="E3940">
        <f t="shared" si="61"/>
        <v>37.299999999999997</v>
      </c>
      <c r="F3940">
        <v>10497</v>
      </c>
      <c r="G3940">
        <v>10502</v>
      </c>
      <c r="H3940">
        <v>10521</v>
      </c>
      <c r="I3940" t="s">
        <v>23</v>
      </c>
      <c r="J3940">
        <v>51609</v>
      </c>
      <c r="K3940">
        <v>1319293</v>
      </c>
      <c r="L3940">
        <v>2.2400000000000002</v>
      </c>
      <c r="M3940">
        <v>0.39</v>
      </c>
    </row>
    <row r="3941" spans="1:13" x14ac:dyDescent="0.2">
      <c r="A3941" t="s">
        <v>387</v>
      </c>
      <c r="B3941" t="s">
        <v>92</v>
      </c>
      <c r="C3941">
        <v>52</v>
      </c>
      <c r="D3941">
        <v>37.375999999999998</v>
      </c>
      <c r="E3941">
        <f t="shared" si="61"/>
        <v>37.380000000000003</v>
      </c>
      <c r="F3941">
        <v>10521</v>
      </c>
      <c r="G3941">
        <v>10528</v>
      </c>
      <c r="H3941">
        <v>10552</v>
      </c>
      <c r="I3941" t="s">
        <v>23</v>
      </c>
      <c r="J3941">
        <v>69611</v>
      </c>
      <c r="K3941">
        <v>1480569</v>
      </c>
      <c r="L3941">
        <v>2.52</v>
      </c>
      <c r="M3941">
        <v>0.438</v>
      </c>
    </row>
    <row r="3942" spans="1:13" x14ac:dyDescent="0.2">
      <c r="A3942" t="s">
        <v>387</v>
      </c>
      <c r="B3942" t="s">
        <v>94</v>
      </c>
      <c r="C3942">
        <v>53</v>
      </c>
      <c r="D3942">
        <v>37.682000000000002</v>
      </c>
      <c r="E3942">
        <f t="shared" si="61"/>
        <v>37.68</v>
      </c>
      <c r="F3942">
        <v>10602</v>
      </c>
      <c r="G3942">
        <v>10625</v>
      </c>
      <c r="H3942">
        <v>10630</v>
      </c>
      <c r="I3942" t="s">
        <v>23</v>
      </c>
      <c r="J3942">
        <v>53185</v>
      </c>
      <c r="K3942">
        <v>2306512</v>
      </c>
      <c r="L3942">
        <v>3.92</v>
      </c>
      <c r="M3942">
        <v>0.68300000000000005</v>
      </c>
    </row>
    <row r="3943" spans="1:13" x14ac:dyDescent="0.2">
      <c r="A3943" t="s">
        <v>387</v>
      </c>
      <c r="B3943" t="s">
        <v>95</v>
      </c>
      <c r="C3943">
        <v>54</v>
      </c>
      <c r="D3943">
        <v>37.716999999999999</v>
      </c>
      <c r="E3943">
        <f t="shared" si="61"/>
        <v>37.72</v>
      </c>
      <c r="F3943">
        <v>10630</v>
      </c>
      <c r="G3943">
        <v>10636</v>
      </c>
      <c r="H3943">
        <v>10694</v>
      </c>
      <c r="I3943" t="s">
        <v>41</v>
      </c>
      <c r="J3943">
        <v>52314</v>
      </c>
      <c r="K3943">
        <v>3760254</v>
      </c>
      <c r="L3943">
        <v>6.4</v>
      </c>
      <c r="M3943">
        <v>1.113</v>
      </c>
    </row>
    <row r="3944" spans="1:13" x14ac:dyDescent="0.2">
      <c r="A3944" t="s">
        <v>387</v>
      </c>
      <c r="B3944" t="s">
        <v>96</v>
      </c>
      <c r="C3944">
        <v>55</v>
      </c>
      <c r="D3944">
        <v>37.991</v>
      </c>
      <c r="E3944">
        <f t="shared" si="61"/>
        <v>37.99</v>
      </c>
      <c r="F3944">
        <v>10697</v>
      </c>
      <c r="G3944">
        <v>10722</v>
      </c>
      <c r="H3944">
        <v>10737</v>
      </c>
      <c r="I3944" t="s">
        <v>67</v>
      </c>
      <c r="J3944">
        <v>425444</v>
      </c>
      <c r="K3944">
        <v>9999694</v>
      </c>
      <c r="L3944">
        <v>17.010000000000002</v>
      </c>
      <c r="M3944">
        <v>2.96</v>
      </c>
    </row>
    <row r="3945" spans="1:13" x14ac:dyDescent="0.2">
      <c r="A3945" t="s">
        <v>387</v>
      </c>
      <c r="B3945" t="s">
        <v>98</v>
      </c>
      <c r="C3945">
        <v>56</v>
      </c>
      <c r="D3945">
        <v>38.054000000000002</v>
      </c>
      <c r="E3945">
        <f t="shared" si="61"/>
        <v>38.049999999999997</v>
      </c>
      <c r="F3945">
        <v>10737</v>
      </c>
      <c r="G3945">
        <v>10742</v>
      </c>
      <c r="H3945">
        <v>10811</v>
      </c>
      <c r="I3945" t="s">
        <v>34</v>
      </c>
      <c r="J3945">
        <v>160082</v>
      </c>
      <c r="K3945">
        <v>8317230</v>
      </c>
      <c r="L3945">
        <v>14.15</v>
      </c>
      <c r="M3945">
        <v>2.4620000000000002</v>
      </c>
    </row>
    <row r="3946" spans="1:13" x14ac:dyDescent="0.2">
      <c r="A3946" t="s">
        <v>387</v>
      </c>
      <c r="B3946" t="s">
        <v>99</v>
      </c>
      <c r="C3946">
        <v>57</v>
      </c>
      <c r="D3946">
        <v>38.433999999999997</v>
      </c>
      <c r="E3946">
        <f t="shared" si="61"/>
        <v>38.43</v>
      </c>
      <c r="F3946">
        <v>10845</v>
      </c>
      <c r="G3946">
        <v>10862</v>
      </c>
      <c r="H3946">
        <v>10907</v>
      </c>
      <c r="I3946" t="s">
        <v>34</v>
      </c>
      <c r="J3946">
        <v>58589</v>
      </c>
      <c r="K3946">
        <v>4217512</v>
      </c>
      <c r="L3946">
        <v>7.18</v>
      </c>
      <c r="M3946">
        <v>1.248</v>
      </c>
    </row>
    <row r="3947" spans="1:13" x14ac:dyDescent="0.2">
      <c r="A3947" t="s">
        <v>387</v>
      </c>
      <c r="B3947" t="s">
        <v>101</v>
      </c>
      <c r="C3947">
        <v>58</v>
      </c>
      <c r="D3947">
        <v>38.728999999999999</v>
      </c>
      <c r="E3947">
        <f t="shared" si="61"/>
        <v>38.729999999999997</v>
      </c>
      <c r="F3947">
        <v>10938</v>
      </c>
      <c r="G3947">
        <v>10956</v>
      </c>
      <c r="H3947">
        <v>10966</v>
      </c>
      <c r="I3947" t="s">
        <v>34</v>
      </c>
      <c r="J3947">
        <v>44135</v>
      </c>
      <c r="K3947">
        <v>1291155</v>
      </c>
      <c r="L3947">
        <v>2.2000000000000002</v>
      </c>
      <c r="M3947">
        <v>0.38200000000000001</v>
      </c>
    </row>
    <row r="3948" spans="1:13" x14ac:dyDescent="0.2">
      <c r="A3948" t="s">
        <v>387</v>
      </c>
      <c r="B3948" t="s">
        <v>102</v>
      </c>
      <c r="C3948">
        <v>59</v>
      </c>
      <c r="D3948">
        <v>38.825000000000003</v>
      </c>
      <c r="E3948">
        <f t="shared" si="61"/>
        <v>38.83</v>
      </c>
      <c r="F3948">
        <v>10977</v>
      </c>
      <c r="G3948">
        <v>10986</v>
      </c>
      <c r="H3948">
        <v>11026</v>
      </c>
      <c r="I3948" t="s">
        <v>34</v>
      </c>
      <c r="J3948">
        <v>77001</v>
      </c>
      <c r="K3948">
        <v>2215418</v>
      </c>
      <c r="L3948">
        <v>3.77</v>
      </c>
      <c r="M3948">
        <v>0.65600000000000003</v>
      </c>
    </row>
    <row r="3949" spans="1:13" x14ac:dyDescent="0.2">
      <c r="A3949" t="s">
        <v>387</v>
      </c>
      <c r="B3949" t="s">
        <v>103</v>
      </c>
      <c r="C3949">
        <v>60</v>
      </c>
      <c r="D3949">
        <v>39.539000000000001</v>
      </c>
      <c r="E3949">
        <f t="shared" si="61"/>
        <v>39.54</v>
      </c>
      <c r="F3949">
        <v>11167</v>
      </c>
      <c r="G3949">
        <v>11212</v>
      </c>
      <c r="H3949">
        <v>11265</v>
      </c>
      <c r="I3949" t="s">
        <v>39</v>
      </c>
      <c r="J3949">
        <v>52182</v>
      </c>
      <c r="K3949">
        <v>4419962</v>
      </c>
      <c r="L3949">
        <v>7.52</v>
      </c>
      <c r="M3949">
        <v>1.3080000000000001</v>
      </c>
    </row>
    <row r="3950" spans="1:13" x14ac:dyDescent="0.2">
      <c r="A3950" t="s">
        <v>387</v>
      </c>
      <c r="B3950" t="s">
        <v>104</v>
      </c>
      <c r="C3950">
        <v>61</v>
      </c>
      <c r="D3950">
        <v>39.753999999999998</v>
      </c>
      <c r="E3950">
        <f t="shared" si="61"/>
        <v>39.75</v>
      </c>
      <c r="F3950">
        <v>11265</v>
      </c>
      <c r="G3950">
        <v>11280</v>
      </c>
      <c r="H3950">
        <v>11320</v>
      </c>
      <c r="I3950" t="s">
        <v>34</v>
      </c>
      <c r="J3950">
        <v>67783</v>
      </c>
      <c r="K3950">
        <v>2285535</v>
      </c>
      <c r="L3950">
        <v>3.89</v>
      </c>
      <c r="M3950">
        <v>0.67600000000000005</v>
      </c>
    </row>
    <row r="3951" spans="1:13" x14ac:dyDescent="0.2">
      <c r="A3951" t="s">
        <v>388</v>
      </c>
      <c r="B3951" t="s">
        <v>14</v>
      </c>
      <c r="C3951">
        <v>1</v>
      </c>
      <c r="D3951">
        <v>4.1749999999999998</v>
      </c>
      <c r="E3951">
        <f t="shared" si="61"/>
        <v>4.18</v>
      </c>
      <c r="F3951">
        <v>5</v>
      </c>
      <c r="G3951">
        <v>28</v>
      </c>
      <c r="H3951">
        <v>72</v>
      </c>
      <c r="I3951" t="s">
        <v>77</v>
      </c>
      <c r="J3951">
        <v>35169</v>
      </c>
      <c r="K3951">
        <v>343650</v>
      </c>
      <c r="L3951">
        <v>0.11</v>
      </c>
      <c r="M3951">
        <v>0.02</v>
      </c>
    </row>
    <row r="3952" spans="1:13" x14ac:dyDescent="0.2">
      <c r="A3952" t="s">
        <v>388</v>
      </c>
      <c r="B3952" t="s">
        <v>16</v>
      </c>
      <c r="C3952">
        <v>2</v>
      </c>
      <c r="D3952">
        <v>5.01</v>
      </c>
      <c r="E3952">
        <f t="shared" si="61"/>
        <v>5.01</v>
      </c>
      <c r="F3952">
        <v>262</v>
      </c>
      <c r="G3952">
        <v>292</v>
      </c>
      <c r="H3952">
        <v>344</v>
      </c>
      <c r="I3952" t="s">
        <v>184</v>
      </c>
      <c r="J3952">
        <v>91540</v>
      </c>
      <c r="K3952">
        <v>3734827</v>
      </c>
      <c r="L3952">
        <v>1.1399999999999999</v>
      </c>
      <c r="M3952">
        <v>0.215</v>
      </c>
    </row>
    <row r="3953" spans="1:13" x14ac:dyDescent="0.2">
      <c r="A3953" t="s">
        <v>388</v>
      </c>
      <c r="B3953" t="s">
        <v>18</v>
      </c>
      <c r="C3953">
        <v>3</v>
      </c>
      <c r="D3953">
        <v>8.9710000000000001</v>
      </c>
      <c r="E3953">
        <f t="shared" si="61"/>
        <v>8.9700000000000006</v>
      </c>
      <c r="F3953">
        <v>1416</v>
      </c>
      <c r="G3953">
        <v>1545</v>
      </c>
      <c r="H3953">
        <v>1612</v>
      </c>
      <c r="I3953" t="s">
        <v>97</v>
      </c>
      <c r="J3953">
        <v>58596</v>
      </c>
      <c r="K3953">
        <v>4847315</v>
      </c>
      <c r="L3953">
        <v>1.49</v>
      </c>
      <c r="M3953">
        <v>0.28000000000000003</v>
      </c>
    </row>
    <row r="3954" spans="1:13" x14ac:dyDescent="0.2">
      <c r="A3954" t="s">
        <v>388</v>
      </c>
      <c r="B3954" t="s">
        <v>20</v>
      </c>
      <c r="C3954">
        <v>4</v>
      </c>
      <c r="D3954">
        <v>9.3789999999999996</v>
      </c>
      <c r="E3954">
        <f t="shared" si="61"/>
        <v>9.3800000000000008</v>
      </c>
      <c r="F3954">
        <v>1641</v>
      </c>
      <c r="G3954">
        <v>1674</v>
      </c>
      <c r="H3954">
        <v>1699</v>
      </c>
      <c r="I3954" t="s">
        <v>17</v>
      </c>
      <c r="J3954">
        <v>218920</v>
      </c>
      <c r="K3954">
        <v>8483440</v>
      </c>
      <c r="L3954">
        <v>2.6</v>
      </c>
      <c r="M3954">
        <v>0.48899999999999999</v>
      </c>
    </row>
    <row r="3955" spans="1:13" x14ac:dyDescent="0.2">
      <c r="A3955" t="s">
        <v>388</v>
      </c>
      <c r="B3955" t="s">
        <v>22</v>
      </c>
      <c r="C3955">
        <v>5</v>
      </c>
      <c r="D3955">
        <v>9.4930000000000003</v>
      </c>
      <c r="E3955">
        <f t="shared" si="61"/>
        <v>9.49</v>
      </c>
      <c r="F3955">
        <v>1699</v>
      </c>
      <c r="G3955">
        <v>1710</v>
      </c>
      <c r="H3955">
        <v>1716</v>
      </c>
      <c r="I3955" t="s">
        <v>23</v>
      </c>
      <c r="J3955">
        <v>87338</v>
      </c>
      <c r="K3955">
        <v>2245746</v>
      </c>
      <c r="L3955">
        <v>0.69</v>
      </c>
      <c r="M3955">
        <v>0.13</v>
      </c>
    </row>
    <row r="3956" spans="1:13" x14ac:dyDescent="0.2">
      <c r="A3956" t="s">
        <v>388</v>
      </c>
      <c r="B3956" t="s">
        <v>24</v>
      </c>
      <c r="C3956">
        <v>6</v>
      </c>
      <c r="D3956">
        <v>9.5389999999999997</v>
      </c>
      <c r="E3956">
        <f t="shared" si="61"/>
        <v>9.5399999999999991</v>
      </c>
      <c r="F3956">
        <v>1716</v>
      </c>
      <c r="G3956">
        <v>1724</v>
      </c>
      <c r="H3956">
        <v>1757</v>
      </c>
      <c r="I3956" t="s">
        <v>48</v>
      </c>
      <c r="J3956">
        <v>89194</v>
      </c>
      <c r="K3956">
        <v>4041036</v>
      </c>
      <c r="L3956">
        <v>1.24</v>
      </c>
      <c r="M3956">
        <v>0.23300000000000001</v>
      </c>
    </row>
    <row r="3957" spans="1:13" x14ac:dyDescent="0.2">
      <c r="A3957" t="s">
        <v>388</v>
      </c>
      <c r="B3957" t="s">
        <v>26</v>
      </c>
      <c r="C3957">
        <v>7</v>
      </c>
      <c r="D3957">
        <v>9.7919999999999998</v>
      </c>
      <c r="E3957">
        <f t="shared" si="61"/>
        <v>9.7899999999999991</v>
      </c>
      <c r="F3957">
        <v>1791</v>
      </c>
      <c r="G3957">
        <v>1804</v>
      </c>
      <c r="H3957">
        <v>1853</v>
      </c>
      <c r="I3957" t="s">
        <v>48</v>
      </c>
      <c r="J3957">
        <v>145468</v>
      </c>
      <c r="K3957">
        <v>7151033</v>
      </c>
      <c r="L3957">
        <v>2.19</v>
      </c>
      <c r="M3957">
        <v>0.41299999999999998</v>
      </c>
    </row>
    <row r="3958" spans="1:13" x14ac:dyDescent="0.2">
      <c r="A3958" t="s">
        <v>388</v>
      </c>
      <c r="B3958" t="s">
        <v>27</v>
      </c>
      <c r="C3958">
        <v>8</v>
      </c>
      <c r="D3958">
        <v>10.093999999999999</v>
      </c>
      <c r="E3958">
        <f t="shared" si="61"/>
        <v>10.09</v>
      </c>
      <c r="F3958">
        <v>1884</v>
      </c>
      <c r="G3958">
        <v>1900</v>
      </c>
      <c r="H3958">
        <v>1916</v>
      </c>
      <c r="I3958" t="s">
        <v>48</v>
      </c>
      <c r="J3958">
        <v>48442</v>
      </c>
      <c r="K3958">
        <v>1822369</v>
      </c>
      <c r="L3958">
        <v>0.56000000000000005</v>
      </c>
      <c r="M3958">
        <v>0.105</v>
      </c>
    </row>
    <row r="3959" spans="1:13" x14ac:dyDescent="0.2">
      <c r="A3959" t="s">
        <v>388</v>
      </c>
      <c r="B3959" t="s">
        <v>28</v>
      </c>
      <c r="C3959">
        <v>9</v>
      </c>
      <c r="D3959">
        <v>10.188000000000001</v>
      </c>
      <c r="E3959">
        <f t="shared" si="61"/>
        <v>10.19</v>
      </c>
      <c r="F3959">
        <v>1916</v>
      </c>
      <c r="G3959">
        <v>1929</v>
      </c>
      <c r="H3959">
        <v>1975</v>
      </c>
      <c r="I3959" t="s">
        <v>135</v>
      </c>
      <c r="J3959">
        <v>47113</v>
      </c>
      <c r="K3959">
        <v>2295517</v>
      </c>
      <c r="L3959">
        <v>0.7</v>
      </c>
      <c r="M3959">
        <v>0.13200000000000001</v>
      </c>
    </row>
    <row r="3960" spans="1:13" x14ac:dyDescent="0.2">
      <c r="A3960" t="s">
        <v>388</v>
      </c>
      <c r="B3960" t="s">
        <v>30</v>
      </c>
      <c r="C3960">
        <v>10</v>
      </c>
      <c r="D3960">
        <v>12.394</v>
      </c>
      <c r="E3960">
        <f t="shared" si="61"/>
        <v>12.39</v>
      </c>
      <c r="F3960">
        <v>2523</v>
      </c>
      <c r="G3960">
        <v>2627</v>
      </c>
      <c r="H3960">
        <v>2656</v>
      </c>
      <c r="I3960" t="s">
        <v>77</v>
      </c>
      <c r="J3960">
        <v>183379</v>
      </c>
      <c r="K3960">
        <v>6949186</v>
      </c>
      <c r="L3960">
        <v>2.13</v>
      </c>
      <c r="M3960">
        <v>0.40100000000000002</v>
      </c>
    </row>
    <row r="3961" spans="1:13" x14ac:dyDescent="0.2">
      <c r="A3961" t="s">
        <v>388</v>
      </c>
      <c r="B3961" t="s">
        <v>32</v>
      </c>
      <c r="C3961">
        <v>11</v>
      </c>
      <c r="D3961">
        <v>12.539</v>
      </c>
      <c r="E3961">
        <f t="shared" si="61"/>
        <v>12.54</v>
      </c>
      <c r="F3961">
        <v>2656</v>
      </c>
      <c r="G3961">
        <v>2673</v>
      </c>
      <c r="H3961">
        <v>2728</v>
      </c>
      <c r="I3961" t="s">
        <v>51</v>
      </c>
      <c r="J3961">
        <v>185222</v>
      </c>
      <c r="K3961">
        <v>7112326</v>
      </c>
      <c r="L3961">
        <v>2.1800000000000002</v>
      </c>
      <c r="M3961">
        <v>0.41</v>
      </c>
    </row>
    <row r="3962" spans="1:13" x14ac:dyDescent="0.2">
      <c r="A3962" t="s">
        <v>388</v>
      </c>
      <c r="B3962" t="s">
        <v>33</v>
      </c>
      <c r="C3962">
        <v>12</v>
      </c>
      <c r="D3962">
        <v>12.909000000000001</v>
      </c>
      <c r="E3962">
        <f t="shared" si="61"/>
        <v>12.91</v>
      </c>
      <c r="F3962">
        <v>2728</v>
      </c>
      <c r="G3962">
        <v>2790</v>
      </c>
      <c r="H3962">
        <v>2901</v>
      </c>
      <c r="I3962" t="s">
        <v>53</v>
      </c>
      <c r="J3962">
        <v>1102646</v>
      </c>
      <c r="K3962">
        <v>43010146</v>
      </c>
      <c r="L3962">
        <v>13.18</v>
      </c>
      <c r="M3962">
        <v>2.4809999999999999</v>
      </c>
    </row>
    <row r="3963" spans="1:13" x14ac:dyDescent="0.2">
      <c r="A3963" t="s">
        <v>388</v>
      </c>
      <c r="B3963" t="s">
        <v>35</v>
      </c>
      <c r="C3963">
        <v>13</v>
      </c>
      <c r="D3963">
        <v>14.254</v>
      </c>
      <c r="E3963">
        <f t="shared" si="61"/>
        <v>14.25</v>
      </c>
      <c r="F3963">
        <v>3197</v>
      </c>
      <c r="G3963">
        <v>3215</v>
      </c>
      <c r="H3963">
        <v>3251</v>
      </c>
      <c r="I3963" t="s">
        <v>67</v>
      </c>
      <c r="J3963">
        <v>38989</v>
      </c>
      <c r="K3963">
        <v>1383908</v>
      </c>
      <c r="L3963">
        <v>0.42</v>
      </c>
      <c r="M3963">
        <v>0.08</v>
      </c>
    </row>
    <row r="3964" spans="1:13" x14ac:dyDescent="0.2">
      <c r="A3964" t="s">
        <v>388</v>
      </c>
      <c r="B3964" t="s">
        <v>36</v>
      </c>
      <c r="C3964">
        <v>14</v>
      </c>
      <c r="D3964">
        <v>15.028</v>
      </c>
      <c r="E3964">
        <f t="shared" si="61"/>
        <v>15.03</v>
      </c>
      <c r="F3964">
        <v>3408</v>
      </c>
      <c r="G3964">
        <v>3460</v>
      </c>
      <c r="H3964">
        <v>3467</v>
      </c>
      <c r="I3964" t="s">
        <v>67</v>
      </c>
      <c r="J3964">
        <v>42801</v>
      </c>
      <c r="K3964">
        <v>1069242</v>
      </c>
      <c r="L3964">
        <v>0.33</v>
      </c>
      <c r="M3964">
        <v>6.2E-2</v>
      </c>
    </row>
    <row r="3965" spans="1:13" x14ac:dyDescent="0.2">
      <c r="A3965" t="s">
        <v>388</v>
      </c>
      <c r="B3965" t="s">
        <v>38</v>
      </c>
      <c r="C3965">
        <v>15</v>
      </c>
      <c r="D3965">
        <v>15.077999999999999</v>
      </c>
      <c r="E3965">
        <f t="shared" si="61"/>
        <v>15.08</v>
      </c>
      <c r="F3965">
        <v>3467</v>
      </c>
      <c r="G3965">
        <v>3476</v>
      </c>
      <c r="H3965">
        <v>3498</v>
      </c>
      <c r="I3965" t="s">
        <v>53</v>
      </c>
      <c r="J3965">
        <v>56191</v>
      </c>
      <c r="K3965">
        <v>1748932</v>
      </c>
      <c r="L3965">
        <v>0.54</v>
      </c>
      <c r="M3965">
        <v>0.10100000000000001</v>
      </c>
    </row>
    <row r="3966" spans="1:13" x14ac:dyDescent="0.2">
      <c r="A3966" t="s">
        <v>388</v>
      </c>
      <c r="B3966" t="s">
        <v>40</v>
      </c>
      <c r="C3966">
        <v>16</v>
      </c>
      <c r="D3966">
        <v>15.198</v>
      </c>
      <c r="E3966">
        <f t="shared" si="61"/>
        <v>15.2</v>
      </c>
      <c r="F3966">
        <v>3498</v>
      </c>
      <c r="G3966">
        <v>3514</v>
      </c>
      <c r="H3966">
        <v>3566</v>
      </c>
      <c r="I3966" t="s">
        <v>201</v>
      </c>
      <c r="J3966">
        <v>148006</v>
      </c>
      <c r="K3966">
        <v>6518051</v>
      </c>
      <c r="L3966">
        <v>2</v>
      </c>
      <c r="M3966">
        <v>0.376</v>
      </c>
    </row>
    <row r="3967" spans="1:13" x14ac:dyDescent="0.2">
      <c r="A3967" t="s">
        <v>388</v>
      </c>
      <c r="B3967" t="s">
        <v>42</v>
      </c>
      <c r="C3967">
        <v>17</v>
      </c>
      <c r="D3967">
        <v>15.555999999999999</v>
      </c>
      <c r="E3967">
        <f t="shared" si="61"/>
        <v>15.56</v>
      </c>
      <c r="F3967">
        <v>3597</v>
      </c>
      <c r="G3967">
        <v>3627</v>
      </c>
      <c r="H3967">
        <v>3675</v>
      </c>
      <c r="I3967" t="s">
        <v>200</v>
      </c>
      <c r="J3967">
        <v>124299</v>
      </c>
      <c r="K3967">
        <v>3978997</v>
      </c>
      <c r="L3967">
        <v>1.22</v>
      </c>
      <c r="M3967">
        <v>0.23</v>
      </c>
    </row>
    <row r="3968" spans="1:13" x14ac:dyDescent="0.2">
      <c r="A3968" t="s">
        <v>388</v>
      </c>
      <c r="B3968" t="s">
        <v>43</v>
      </c>
      <c r="C3968">
        <v>18</v>
      </c>
      <c r="D3968">
        <v>15.766999999999999</v>
      </c>
      <c r="E3968">
        <f t="shared" si="61"/>
        <v>15.77</v>
      </c>
      <c r="F3968">
        <v>3675</v>
      </c>
      <c r="G3968">
        <v>3694</v>
      </c>
      <c r="H3968">
        <v>3725</v>
      </c>
      <c r="I3968" t="s">
        <v>201</v>
      </c>
      <c r="J3968">
        <v>41940</v>
      </c>
      <c r="K3968">
        <v>1520911</v>
      </c>
      <c r="L3968">
        <v>0.47</v>
      </c>
      <c r="M3968">
        <v>8.7999999999999995E-2</v>
      </c>
    </row>
    <row r="3969" spans="1:13" x14ac:dyDescent="0.2">
      <c r="A3969" t="s">
        <v>388</v>
      </c>
      <c r="B3969" t="s">
        <v>45</v>
      </c>
      <c r="C3969">
        <v>19</v>
      </c>
      <c r="D3969">
        <v>16.443999999999999</v>
      </c>
      <c r="E3969">
        <f t="shared" si="61"/>
        <v>16.440000000000001</v>
      </c>
      <c r="F3969">
        <v>3825</v>
      </c>
      <c r="G3969">
        <v>3908</v>
      </c>
      <c r="H3969">
        <v>3940</v>
      </c>
      <c r="I3969" t="s">
        <v>188</v>
      </c>
      <c r="J3969">
        <v>47391</v>
      </c>
      <c r="K3969">
        <v>2161103</v>
      </c>
      <c r="L3969">
        <v>0.66</v>
      </c>
      <c r="M3969">
        <v>0.125</v>
      </c>
    </row>
    <row r="3970" spans="1:13" x14ac:dyDescent="0.2">
      <c r="A3970" t="s">
        <v>388</v>
      </c>
      <c r="B3970" t="s">
        <v>47</v>
      </c>
      <c r="C3970">
        <v>20</v>
      </c>
      <c r="D3970">
        <v>16.773</v>
      </c>
      <c r="E3970">
        <f t="shared" si="61"/>
        <v>16.77</v>
      </c>
      <c r="F3970">
        <v>3994</v>
      </c>
      <c r="G3970">
        <v>4012</v>
      </c>
      <c r="H3970">
        <v>4039</v>
      </c>
      <c r="I3970" t="s">
        <v>188</v>
      </c>
      <c r="J3970">
        <v>34936</v>
      </c>
      <c r="K3970">
        <v>1324968</v>
      </c>
      <c r="L3970">
        <v>0.41</v>
      </c>
      <c r="M3970">
        <v>7.5999999999999998E-2</v>
      </c>
    </row>
    <row r="3971" spans="1:13" x14ac:dyDescent="0.2">
      <c r="A3971" t="s">
        <v>388</v>
      </c>
      <c r="B3971" t="s">
        <v>49</v>
      </c>
      <c r="C3971">
        <v>21</v>
      </c>
      <c r="D3971">
        <v>18.221</v>
      </c>
      <c r="E3971">
        <f t="shared" ref="E3971:E4034" si="62">ROUND(D3971,2)</f>
        <v>18.22</v>
      </c>
      <c r="F3971">
        <v>4408</v>
      </c>
      <c r="G3971">
        <v>4470</v>
      </c>
      <c r="H3971">
        <v>4493</v>
      </c>
      <c r="I3971" t="s">
        <v>200</v>
      </c>
      <c r="J3971">
        <v>37785</v>
      </c>
      <c r="K3971">
        <v>2119505</v>
      </c>
      <c r="L3971">
        <v>0.65</v>
      </c>
      <c r="M3971">
        <v>0.122</v>
      </c>
    </row>
    <row r="3972" spans="1:13" x14ac:dyDescent="0.2">
      <c r="A3972" t="s">
        <v>388</v>
      </c>
      <c r="B3972" t="s">
        <v>50</v>
      </c>
      <c r="C3972">
        <v>22</v>
      </c>
      <c r="D3972">
        <v>18.399000000000001</v>
      </c>
      <c r="E3972">
        <f t="shared" si="62"/>
        <v>18.399999999999999</v>
      </c>
      <c r="F3972">
        <v>4513</v>
      </c>
      <c r="G3972">
        <v>4526</v>
      </c>
      <c r="H3972">
        <v>4543</v>
      </c>
      <c r="I3972" t="s">
        <v>60</v>
      </c>
      <c r="J3972">
        <v>32651</v>
      </c>
      <c r="K3972">
        <v>936082</v>
      </c>
      <c r="L3972">
        <v>0.28999999999999998</v>
      </c>
      <c r="M3972">
        <v>5.3999999999999999E-2</v>
      </c>
    </row>
    <row r="3973" spans="1:13" x14ac:dyDescent="0.2">
      <c r="A3973" t="s">
        <v>388</v>
      </c>
      <c r="B3973" t="s">
        <v>52</v>
      </c>
      <c r="C3973">
        <v>23</v>
      </c>
      <c r="D3973">
        <v>18.510000000000002</v>
      </c>
      <c r="E3973">
        <f t="shared" si="62"/>
        <v>18.510000000000002</v>
      </c>
      <c r="F3973">
        <v>4543</v>
      </c>
      <c r="G3973">
        <v>4561</v>
      </c>
      <c r="H3973">
        <v>4605</v>
      </c>
      <c r="I3973" t="s">
        <v>64</v>
      </c>
      <c r="J3973">
        <v>836286</v>
      </c>
      <c r="K3973">
        <v>21967874</v>
      </c>
      <c r="L3973">
        <v>6.73</v>
      </c>
      <c r="M3973">
        <v>1.2669999999999999</v>
      </c>
    </row>
    <row r="3974" spans="1:13" x14ac:dyDescent="0.2">
      <c r="A3974" t="s">
        <v>388</v>
      </c>
      <c r="B3974" t="s">
        <v>54</v>
      </c>
      <c r="C3974">
        <v>24</v>
      </c>
      <c r="D3974">
        <v>19.012</v>
      </c>
      <c r="E3974">
        <f t="shared" si="62"/>
        <v>19.010000000000002</v>
      </c>
      <c r="F3974">
        <v>4678</v>
      </c>
      <c r="G3974">
        <v>4720</v>
      </c>
      <c r="H3974">
        <v>4732</v>
      </c>
      <c r="I3974" t="s">
        <v>67</v>
      </c>
      <c r="J3974">
        <v>35122</v>
      </c>
      <c r="K3974">
        <v>978932</v>
      </c>
      <c r="L3974">
        <v>0.3</v>
      </c>
      <c r="M3974">
        <v>5.6000000000000001E-2</v>
      </c>
    </row>
    <row r="3975" spans="1:13" x14ac:dyDescent="0.2">
      <c r="A3975" t="s">
        <v>388</v>
      </c>
      <c r="B3975" t="s">
        <v>56</v>
      </c>
      <c r="C3975">
        <v>25</v>
      </c>
      <c r="D3975">
        <v>19.094000000000001</v>
      </c>
      <c r="E3975">
        <f t="shared" si="62"/>
        <v>19.09</v>
      </c>
      <c r="F3975">
        <v>4732</v>
      </c>
      <c r="G3975">
        <v>4746</v>
      </c>
      <c r="H3975">
        <v>4758</v>
      </c>
      <c r="I3975" t="s">
        <v>53</v>
      </c>
      <c r="J3975">
        <v>40339</v>
      </c>
      <c r="K3975">
        <v>1190280</v>
      </c>
      <c r="L3975">
        <v>0.36</v>
      </c>
      <c r="M3975">
        <v>6.9000000000000006E-2</v>
      </c>
    </row>
    <row r="3976" spans="1:13" x14ac:dyDescent="0.2">
      <c r="A3976" t="s">
        <v>388</v>
      </c>
      <c r="B3976" t="s">
        <v>57</v>
      </c>
      <c r="C3976">
        <v>26</v>
      </c>
      <c r="D3976">
        <v>19.158000000000001</v>
      </c>
      <c r="E3976">
        <f t="shared" si="62"/>
        <v>19.16</v>
      </c>
      <c r="F3976">
        <v>4758</v>
      </c>
      <c r="G3976">
        <v>4766</v>
      </c>
      <c r="H3976">
        <v>4790</v>
      </c>
      <c r="I3976" t="s">
        <v>73</v>
      </c>
      <c r="J3976">
        <v>39123</v>
      </c>
      <c r="K3976">
        <v>1016291</v>
      </c>
      <c r="L3976">
        <v>0.31</v>
      </c>
      <c r="M3976">
        <v>5.8999999999999997E-2</v>
      </c>
    </row>
    <row r="3977" spans="1:13" x14ac:dyDescent="0.2">
      <c r="A3977" t="s">
        <v>388</v>
      </c>
      <c r="B3977" t="s">
        <v>59</v>
      </c>
      <c r="C3977">
        <v>27</v>
      </c>
      <c r="D3977">
        <v>19.297999999999998</v>
      </c>
      <c r="E3977">
        <f t="shared" si="62"/>
        <v>19.3</v>
      </c>
      <c r="F3977">
        <v>4792</v>
      </c>
      <c r="G3977">
        <v>4811</v>
      </c>
      <c r="H3977">
        <v>4830</v>
      </c>
      <c r="I3977" t="s">
        <v>55</v>
      </c>
      <c r="J3977">
        <v>34935</v>
      </c>
      <c r="K3977">
        <v>949139</v>
      </c>
      <c r="L3977">
        <v>0.28999999999999998</v>
      </c>
      <c r="M3977">
        <v>5.5E-2</v>
      </c>
    </row>
    <row r="3978" spans="1:13" x14ac:dyDescent="0.2">
      <c r="A3978" t="s">
        <v>388</v>
      </c>
      <c r="B3978" t="s">
        <v>61</v>
      </c>
      <c r="C3978">
        <v>28</v>
      </c>
      <c r="D3978">
        <v>19.55</v>
      </c>
      <c r="E3978">
        <f t="shared" si="62"/>
        <v>19.55</v>
      </c>
      <c r="F3978">
        <v>4851</v>
      </c>
      <c r="G3978">
        <v>4890</v>
      </c>
      <c r="H3978">
        <v>4940</v>
      </c>
      <c r="I3978" t="s">
        <v>29</v>
      </c>
      <c r="J3978">
        <v>484194</v>
      </c>
      <c r="K3978">
        <v>13148669</v>
      </c>
      <c r="L3978">
        <v>4.03</v>
      </c>
      <c r="M3978">
        <v>0.75800000000000001</v>
      </c>
    </row>
    <row r="3979" spans="1:13" x14ac:dyDescent="0.2">
      <c r="A3979" t="s">
        <v>388</v>
      </c>
      <c r="B3979" t="s">
        <v>62</v>
      </c>
      <c r="C3979">
        <v>29</v>
      </c>
      <c r="D3979">
        <v>20.042000000000002</v>
      </c>
      <c r="E3979">
        <f t="shared" si="62"/>
        <v>20.04</v>
      </c>
      <c r="F3979">
        <v>4979</v>
      </c>
      <c r="G3979">
        <v>5046</v>
      </c>
      <c r="H3979">
        <v>5060</v>
      </c>
      <c r="I3979" t="s">
        <v>129</v>
      </c>
      <c r="J3979">
        <v>42641</v>
      </c>
      <c r="K3979">
        <v>1737556</v>
      </c>
      <c r="L3979">
        <v>0.53</v>
      </c>
      <c r="M3979">
        <v>0.1</v>
      </c>
    </row>
    <row r="3980" spans="1:13" x14ac:dyDescent="0.2">
      <c r="A3980" t="s">
        <v>388</v>
      </c>
      <c r="B3980" t="s">
        <v>63</v>
      </c>
      <c r="C3980">
        <v>30</v>
      </c>
      <c r="D3980">
        <v>20.207999999999998</v>
      </c>
      <c r="E3980">
        <f t="shared" si="62"/>
        <v>20.21</v>
      </c>
      <c r="F3980">
        <v>5080</v>
      </c>
      <c r="G3980">
        <v>5098</v>
      </c>
      <c r="H3980">
        <v>5130</v>
      </c>
      <c r="I3980" t="s">
        <v>31</v>
      </c>
      <c r="J3980">
        <v>79783</v>
      </c>
      <c r="K3980">
        <v>2351185</v>
      </c>
      <c r="L3980">
        <v>0.72</v>
      </c>
      <c r="M3980">
        <v>0.13600000000000001</v>
      </c>
    </row>
    <row r="3981" spans="1:13" x14ac:dyDescent="0.2">
      <c r="A3981" t="s">
        <v>388</v>
      </c>
      <c r="B3981" t="s">
        <v>65</v>
      </c>
      <c r="C3981">
        <v>31</v>
      </c>
      <c r="D3981">
        <v>20.843</v>
      </c>
      <c r="E3981">
        <f t="shared" si="62"/>
        <v>20.84</v>
      </c>
      <c r="F3981">
        <v>5279</v>
      </c>
      <c r="G3981">
        <v>5299</v>
      </c>
      <c r="H3981">
        <v>5318</v>
      </c>
      <c r="I3981" t="s">
        <v>129</v>
      </c>
      <c r="J3981">
        <v>31307</v>
      </c>
      <c r="K3981">
        <v>1014677</v>
      </c>
      <c r="L3981">
        <v>0.31</v>
      </c>
      <c r="M3981">
        <v>5.8999999999999997E-2</v>
      </c>
    </row>
    <row r="3982" spans="1:13" x14ac:dyDescent="0.2">
      <c r="A3982" t="s">
        <v>388</v>
      </c>
      <c r="B3982" t="s">
        <v>66</v>
      </c>
      <c r="C3982">
        <v>32</v>
      </c>
      <c r="D3982">
        <v>21.081</v>
      </c>
      <c r="E3982">
        <f t="shared" si="62"/>
        <v>21.08</v>
      </c>
      <c r="F3982">
        <v>5318</v>
      </c>
      <c r="G3982">
        <v>5375</v>
      </c>
      <c r="H3982">
        <v>5409</v>
      </c>
      <c r="I3982" t="s">
        <v>51</v>
      </c>
      <c r="J3982">
        <v>1037675</v>
      </c>
      <c r="K3982">
        <v>28569581</v>
      </c>
      <c r="L3982">
        <v>8.75</v>
      </c>
      <c r="M3982">
        <v>1.6479999999999999</v>
      </c>
    </row>
    <row r="3983" spans="1:13" x14ac:dyDescent="0.2">
      <c r="A3983" t="s">
        <v>388</v>
      </c>
      <c r="B3983" t="s">
        <v>68</v>
      </c>
      <c r="C3983">
        <v>33</v>
      </c>
      <c r="D3983">
        <v>21.323</v>
      </c>
      <c r="E3983">
        <f t="shared" si="62"/>
        <v>21.32</v>
      </c>
      <c r="F3983">
        <v>5409</v>
      </c>
      <c r="G3983">
        <v>5451</v>
      </c>
      <c r="H3983">
        <v>5496</v>
      </c>
      <c r="I3983" t="s">
        <v>44</v>
      </c>
      <c r="J3983">
        <v>1567681</v>
      </c>
      <c r="K3983">
        <v>50795663</v>
      </c>
      <c r="L3983">
        <v>15.56</v>
      </c>
      <c r="M3983">
        <v>2.93</v>
      </c>
    </row>
    <row r="3984" spans="1:13" x14ac:dyDescent="0.2">
      <c r="A3984" t="s">
        <v>388</v>
      </c>
      <c r="B3984" t="s">
        <v>69</v>
      </c>
      <c r="C3984">
        <v>34</v>
      </c>
      <c r="D3984">
        <v>21.516999999999999</v>
      </c>
      <c r="E3984">
        <f t="shared" si="62"/>
        <v>21.52</v>
      </c>
      <c r="F3984">
        <v>5496</v>
      </c>
      <c r="G3984">
        <v>5512</v>
      </c>
      <c r="H3984">
        <v>5537</v>
      </c>
      <c r="I3984" t="s">
        <v>130</v>
      </c>
      <c r="J3984">
        <v>52649</v>
      </c>
      <c r="K3984">
        <v>1507519</v>
      </c>
      <c r="L3984">
        <v>0.46</v>
      </c>
      <c r="M3984">
        <v>8.6999999999999994E-2</v>
      </c>
    </row>
    <row r="3985" spans="1:13" x14ac:dyDescent="0.2">
      <c r="A3985" t="s">
        <v>388</v>
      </c>
      <c r="B3985" t="s">
        <v>70</v>
      </c>
      <c r="C3985">
        <v>35</v>
      </c>
      <c r="D3985">
        <v>21.704000000000001</v>
      </c>
      <c r="E3985">
        <f t="shared" si="62"/>
        <v>21.7</v>
      </c>
      <c r="F3985">
        <v>5542</v>
      </c>
      <c r="G3985">
        <v>5572</v>
      </c>
      <c r="H3985">
        <v>5593</v>
      </c>
      <c r="I3985" t="s">
        <v>19</v>
      </c>
      <c r="J3985">
        <v>40925</v>
      </c>
      <c r="K3985">
        <v>1249390</v>
      </c>
      <c r="L3985">
        <v>0.38</v>
      </c>
      <c r="M3985">
        <v>7.1999999999999995E-2</v>
      </c>
    </row>
    <row r="3986" spans="1:13" x14ac:dyDescent="0.2">
      <c r="A3986" t="s">
        <v>388</v>
      </c>
      <c r="B3986" t="s">
        <v>71</v>
      </c>
      <c r="C3986">
        <v>36</v>
      </c>
      <c r="D3986">
        <v>21.927</v>
      </c>
      <c r="E3986">
        <f t="shared" si="62"/>
        <v>21.93</v>
      </c>
      <c r="F3986">
        <v>5608</v>
      </c>
      <c r="G3986">
        <v>5642</v>
      </c>
      <c r="H3986">
        <v>5669</v>
      </c>
      <c r="I3986" t="s">
        <v>46</v>
      </c>
      <c r="J3986">
        <v>87636</v>
      </c>
      <c r="K3986">
        <v>2510359</v>
      </c>
      <c r="L3986">
        <v>0.77</v>
      </c>
      <c r="M3986">
        <v>0.14499999999999999</v>
      </c>
    </row>
    <row r="3987" spans="1:13" x14ac:dyDescent="0.2">
      <c r="A3987" t="s">
        <v>388</v>
      </c>
      <c r="B3987" t="s">
        <v>72</v>
      </c>
      <c r="C3987">
        <v>37</v>
      </c>
      <c r="D3987">
        <v>22.103999999999999</v>
      </c>
      <c r="E3987">
        <f t="shared" si="62"/>
        <v>22.1</v>
      </c>
      <c r="F3987">
        <v>5672</v>
      </c>
      <c r="G3987">
        <v>5698</v>
      </c>
      <c r="H3987">
        <v>5708</v>
      </c>
      <c r="I3987" t="s">
        <v>19</v>
      </c>
      <c r="J3987">
        <v>39718</v>
      </c>
      <c r="K3987">
        <v>1075623</v>
      </c>
      <c r="L3987">
        <v>0.33</v>
      </c>
      <c r="M3987">
        <v>6.2E-2</v>
      </c>
    </row>
    <row r="3988" spans="1:13" x14ac:dyDescent="0.2">
      <c r="A3988" t="s">
        <v>388</v>
      </c>
      <c r="B3988" t="s">
        <v>74</v>
      </c>
      <c r="C3988">
        <v>38</v>
      </c>
      <c r="D3988">
        <v>22.178000000000001</v>
      </c>
      <c r="E3988">
        <f t="shared" si="62"/>
        <v>22.18</v>
      </c>
      <c r="F3988">
        <v>5708</v>
      </c>
      <c r="G3988">
        <v>5721</v>
      </c>
      <c r="H3988">
        <v>5761</v>
      </c>
      <c r="I3988" t="s">
        <v>23</v>
      </c>
      <c r="J3988">
        <v>126784</v>
      </c>
      <c r="K3988">
        <v>4951399</v>
      </c>
      <c r="L3988">
        <v>1.52</v>
      </c>
      <c r="M3988">
        <v>0.28599999999999998</v>
      </c>
    </row>
    <row r="3989" spans="1:13" x14ac:dyDescent="0.2">
      <c r="A3989" t="s">
        <v>388</v>
      </c>
      <c r="B3989" t="s">
        <v>75</v>
      </c>
      <c r="C3989">
        <v>39</v>
      </c>
      <c r="D3989">
        <v>22.36</v>
      </c>
      <c r="E3989">
        <f t="shared" si="62"/>
        <v>22.36</v>
      </c>
      <c r="F3989">
        <v>5761</v>
      </c>
      <c r="G3989">
        <v>5779</v>
      </c>
      <c r="H3989">
        <v>5813</v>
      </c>
      <c r="I3989" t="s">
        <v>23</v>
      </c>
      <c r="J3989">
        <v>159164</v>
      </c>
      <c r="K3989">
        <v>5197776</v>
      </c>
      <c r="L3989">
        <v>1.59</v>
      </c>
      <c r="M3989">
        <v>0.3</v>
      </c>
    </row>
    <row r="3990" spans="1:13" x14ac:dyDescent="0.2">
      <c r="A3990" t="s">
        <v>388</v>
      </c>
      <c r="B3990" t="s">
        <v>76</v>
      </c>
      <c r="C3990">
        <v>40</v>
      </c>
      <c r="D3990">
        <v>22.524000000000001</v>
      </c>
      <c r="E3990">
        <f t="shared" si="62"/>
        <v>22.52</v>
      </c>
      <c r="F3990">
        <v>5813</v>
      </c>
      <c r="G3990">
        <v>5831</v>
      </c>
      <c r="H3990">
        <v>5849</v>
      </c>
      <c r="I3990" t="s">
        <v>23</v>
      </c>
      <c r="J3990">
        <v>119094</v>
      </c>
      <c r="K3990">
        <v>3084679</v>
      </c>
      <c r="L3990">
        <v>0.95</v>
      </c>
      <c r="M3990">
        <v>0.17799999999999999</v>
      </c>
    </row>
    <row r="3991" spans="1:13" x14ac:dyDescent="0.2">
      <c r="A3991" t="s">
        <v>388</v>
      </c>
      <c r="B3991" t="s">
        <v>78</v>
      </c>
      <c r="C3991">
        <v>41</v>
      </c>
      <c r="D3991">
        <v>22.756</v>
      </c>
      <c r="E3991">
        <f t="shared" si="62"/>
        <v>22.76</v>
      </c>
      <c r="F3991">
        <v>5881</v>
      </c>
      <c r="G3991">
        <v>5904</v>
      </c>
      <c r="H3991">
        <v>5925</v>
      </c>
      <c r="I3991" t="s">
        <v>23</v>
      </c>
      <c r="J3991">
        <v>181792</v>
      </c>
      <c r="K3991">
        <v>5563942</v>
      </c>
      <c r="L3991">
        <v>1.7</v>
      </c>
      <c r="M3991">
        <v>0.32100000000000001</v>
      </c>
    </row>
    <row r="3992" spans="1:13" x14ac:dyDescent="0.2">
      <c r="A3992" t="s">
        <v>388</v>
      </c>
      <c r="B3992" t="s">
        <v>79</v>
      </c>
      <c r="C3992">
        <v>42</v>
      </c>
      <c r="D3992">
        <v>22.864000000000001</v>
      </c>
      <c r="E3992">
        <f t="shared" si="62"/>
        <v>22.86</v>
      </c>
      <c r="F3992">
        <v>5925</v>
      </c>
      <c r="G3992">
        <v>5938</v>
      </c>
      <c r="H3992">
        <v>5949</v>
      </c>
      <c r="I3992" t="s">
        <v>23</v>
      </c>
      <c r="J3992">
        <v>44408</v>
      </c>
      <c r="K3992">
        <v>1180351</v>
      </c>
      <c r="L3992">
        <v>0.36</v>
      </c>
      <c r="M3992">
        <v>6.8000000000000005E-2</v>
      </c>
    </row>
    <row r="3993" spans="1:13" x14ac:dyDescent="0.2">
      <c r="A3993" t="s">
        <v>388</v>
      </c>
      <c r="B3993" t="s">
        <v>80</v>
      </c>
      <c r="C3993">
        <v>43</v>
      </c>
      <c r="D3993">
        <v>22.925000000000001</v>
      </c>
      <c r="E3993">
        <f t="shared" si="62"/>
        <v>22.93</v>
      </c>
      <c r="F3993">
        <v>5949</v>
      </c>
      <c r="G3993">
        <v>5957</v>
      </c>
      <c r="H3993">
        <v>5964</v>
      </c>
      <c r="I3993" t="s">
        <v>23</v>
      </c>
      <c r="J3993">
        <v>48348</v>
      </c>
      <c r="K3993">
        <v>1178839</v>
      </c>
      <c r="L3993">
        <v>0.36</v>
      </c>
      <c r="M3993">
        <v>6.8000000000000005E-2</v>
      </c>
    </row>
    <row r="3994" spans="1:13" x14ac:dyDescent="0.2">
      <c r="A3994" t="s">
        <v>388</v>
      </c>
      <c r="B3994" t="s">
        <v>81</v>
      </c>
      <c r="C3994">
        <v>44</v>
      </c>
      <c r="D3994">
        <v>22.989000000000001</v>
      </c>
      <c r="E3994">
        <f t="shared" si="62"/>
        <v>22.99</v>
      </c>
      <c r="F3994">
        <v>5964</v>
      </c>
      <c r="G3994">
        <v>5978</v>
      </c>
      <c r="H3994">
        <v>5992</v>
      </c>
      <c r="I3994" t="s">
        <v>23</v>
      </c>
      <c r="J3994">
        <v>155234</v>
      </c>
      <c r="K3994">
        <v>4482794</v>
      </c>
      <c r="L3994">
        <v>1.37</v>
      </c>
      <c r="M3994">
        <v>0.25900000000000001</v>
      </c>
    </row>
    <row r="3995" spans="1:13" x14ac:dyDescent="0.2">
      <c r="A3995" t="s">
        <v>388</v>
      </c>
      <c r="B3995" t="s">
        <v>82</v>
      </c>
      <c r="C3995">
        <v>45</v>
      </c>
      <c r="D3995">
        <v>23.044</v>
      </c>
      <c r="E3995">
        <f t="shared" si="62"/>
        <v>23.04</v>
      </c>
      <c r="F3995">
        <v>5992</v>
      </c>
      <c r="G3995">
        <v>5995</v>
      </c>
      <c r="H3995">
        <v>6021</v>
      </c>
      <c r="I3995" t="s">
        <v>41</v>
      </c>
      <c r="J3995">
        <v>48505</v>
      </c>
      <c r="K3995">
        <v>1039180</v>
      </c>
      <c r="L3995">
        <v>0.32</v>
      </c>
      <c r="M3995">
        <v>0.06</v>
      </c>
    </row>
    <row r="3996" spans="1:13" x14ac:dyDescent="0.2">
      <c r="A3996" t="s">
        <v>388</v>
      </c>
      <c r="B3996" t="s">
        <v>84</v>
      </c>
      <c r="C3996">
        <v>46</v>
      </c>
      <c r="D3996">
        <v>23.212</v>
      </c>
      <c r="E3996">
        <f t="shared" si="62"/>
        <v>23.21</v>
      </c>
      <c r="F3996">
        <v>6022</v>
      </c>
      <c r="G3996">
        <v>6048</v>
      </c>
      <c r="H3996">
        <v>6067</v>
      </c>
      <c r="I3996" t="s">
        <v>17</v>
      </c>
      <c r="J3996">
        <v>80144</v>
      </c>
      <c r="K3996">
        <v>2349877</v>
      </c>
      <c r="L3996">
        <v>0.72</v>
      </c>
      <c r="M3996">
        <v>0.13600000000000001</v>
      </c>
    </row>
    <row r="3997" spans="1:13" x14ac:dyDescent="0.2">
      <c r="A3997" t="s">
        <v>388</v>
      </c>
      <c r="B3997" t="s">
        <v>85</v>
      </c>
      <c r="C3997">
        <v>47</v>
      </c>
      <c r="D3997">
        <v>23.335999999999999</v>
      </c>
      <c r="E3997">
        <f t="shared" si="62"/>
        <v>23.34</v>
      </c>
      <c r="F3997">
        <v>6067</v>
      </c>
      <c r="G3997">
        <v>6088</v>
      </c>
      <c r="H3997">
        <v>6111</v>
      </c>
      <c r="I3997" t="s">
        <v>25</v>
      </c>
      <c r="J3997">
        <v>224089</v>
      </c>
      <c r="K3997">
        <v>6219267</v>
      </c>
      <c r="L3997">
        <v>1.91</v>
      </c>
      <c r="M3997">
        <v>0.35899999999999999</v>
      </c>
    </row>
    <row r="3998" spans="1:13" x14ac:dyDescent="0.2">
      <c r="A3998" t="s">
        <v>388</v>
      </c>
      <c r="B3998" t="s">
        <v>86</v>
      </c>
      <c r="C3998">
        <v>48</v>
      </c>
      <c r="D3998">
        <v>23.539000000000001</v>
      </c>
      <c r="E3998">
        <f t="shared" si="62"/>
        <v>23.54</v>
      </c>
      <c r="F3998">
        <v>6137</v>
      </c>
      <c r="G3998">
        <v>6152</v>
      </c>
      <c r="H3998">
        <v>6176</v>
      </c>
      <c r="I3998" t="s">
        <v>25</v>
      </c>
      <c r="J3998">
        <v>62487</v>
      </c>
      <c r="K3998">
        <v>2208034</v>
      </c>
      <c r="L3998">
        <v>0.68</v>
      </c>
      <c r="M3998">
        <v>0.127</v>
      </c>
    </row>
    <row r="3999" spans="1:13" x14ac:dyDescent="0.2">
      <c r="A3999" t="s">
        <v>388</v>
      </c>
      <c r="B3999" t="s">
        <v>88</v>
      </c>
      <c r="C3999">
        <v>49</v>
      </c>
      <c r="D3999">
        <v>23.667999999999999</v>
      </c>
      <c r="E3999">
        <f t="shared" si="62"/>
        <v>23.67</v>
      </c>
      <c r="F3999">
        <v>6176</v>
      </c>
      <c r="G3999">
        <v>6193</v>
      </c>
      <c r="H3999">
        <v>6204</v>
      </c>
      <c r="I3999" t="s">
        <v>23</v>
      </c>
      <c r="J3999">
        <v>118784</v>
      </c>
      <c r="K3999">
        <v>3369753</v>
      </c>
      <c r="L3999">
        <v>1.03</v>
      </c>
      <c r="M3999">
        <v>0.19400000000000001</v>
      </c>
    </row>
    <row r="4000" spans="1:13" x14ac:dyDescent="0.2">
      <c r="A4000" t="s">
        <v>388</v>
      </c>
      <c r="B4000" t="s">
        <v>89</v>
      </c>
      <c r="C4000">
        <v>50</v>
      </c>
      <c r="D4000">
        <v>23.75</v>
      </c>
      <c r="E4000">
        <f t="shared" si="62"/>
        <v>23.75</v>
      </c>
      <c r="F4000">
        <v>6204</v>
      </c>
      <c r="G4000">
        <v>6218</v>
      </c>
      <c r="H4000">
        <v>6245</v>
      </c>
      <c r="I4000" t="s">
        <v>23</v>
      </c>
      <c r="J4000">
        <v>205824</v>
      </c>
      <c r="K4000">
        <v>5483988</v>
      </c>
      <c r="L4000">
        <v>1.68</v>
      </c>
      <c r="M4000">
        <v>0.316</v>
      </c>
    </row>
    <row r="4001" spans="1:13" x14ac:dyDescent="0.2">
      <c r="A4001" t="s">
        <v>388</v>
      </c>
      <c r="B4001" t="s">
        <v>90</v>
      </c>
      <c r="C4001">
        <v>51</v>
      </c>
      <c r="D4001">
        <v>23.893999999999998</v>
      </c>
      <c r="E4001">
        <f t="shared" si="62"/>
        <v>23.89</v>
      </c>
      <c r="F4001">
        <v>6245</v>
      </c>
      <c r="G4001">
        <v>6264</v>
      </c>
      <c r="H4001">
        <v>6282</v>
      </c>
      <c r="I4001" t="s">
        <v>23</v>
      </c>
      <c r="J4001">
        <v>328154</v>
      </c>
      <c r="K4001">
        <v>7921979</v>
      </c>
      <c r="L4001">
        <v>2.4300000000000002</v>
      </c>
      <c r="M4001">
        <v>0.45700000000000002</v>
      </c>
    </row>
    <row r="4002" spans="1:13" x14ac:dyDescent="0.2">
      <c r="A4002" t="s">
        <v>388</v>
      </c>
      <c r="B4002" t="s">
        <v>92</v>
      </c>
      <c r="C4002">
        <v>52</v>
      </c>
      <c r="D4002">
        <v>24.032</v>
      </c>
      <c r="E4002">
        <f t="shared" si="62"/>
        <v>24.03</v>
      </c>
      <c r="F4002">
        <v>6282</v>
      </c>
      <c r="G4002">
        <v>6308</v>
      </c>
      <c r="H4002">
        <v>6322</v>
      </c>
      <c r="I4002" t="s">
        <v>51</v>
      </c>
      <c r="J4002">
        <v>89361</v>
      </c>
      <c r="K4002">
        <v>2422566</v>
      </c>
      <c r="L4002">
        <v>0.74</v>
      </c>
      <c r="M4002">
        <v>0.14000000000000001</v>
      </c>
    </row>
    <row r="4003" spans="1:13" x14ac:dyDescent="0.2">
      <c r="A4003" t="s">
        <v>388</v>
      </c>
      <c r="B4003" t="s">
        <v>94</v>
      </c>
      <c r="C4003">
        <v>53</v>
      </c>
      <c r="D4003">
        <v>24.692</v>
      </c>
      <c r="E4003">
        <f t="shared" si="62"/>
        <v>24.69</v>
      </c>
      <c r="F4003">
        <v>6456</v>
      </c>
      <c r="G4003">
        <v>6516</v>
      </c>
      <c r="H4003">
        <v>6534</v>
      </c>
      <c r="I4003" t="s">
        <v>129</v>
      </c>
      <c r="J4003">
        <v>44947</v>
      </c>
      <c r="K4003">
        <v>1294637</v>
      </c>
      <c r="L4003">
        <v>0.4</v>
      </c>
      <c r="M4003">
        <v>7.4999999999999997E-2</v>
      </c>
    </row>
    <row r="4004" spans="1:13" x14ac:dyDescent="0.2">
      <c r="A4004" t="s">
        <v>388</v>
      </c>
      <c r="B4004" t="s">
        <v>95</v>
      </c>
      <c r="C4004">
        <v>54</v>
      </c>
      <c r="D4004">
        <v>24.815000000000001</v>
      </c>
      <c r="E4004">
        <f t="shared" si="62"/>
        <v>24.82</v>
      </c>
      <c r="F4004">
        <v>6534</v>
      </c>
      <c r="G4004">
        <v>6555</v>
      </c>
      <c r="H4004">
        <v>6573</v>
      </c>
      <c r="I4004" t="s">
        <v>162</v>
      </c>
      <c r="J4004">
        <v>410743</v>
      </c>
      <c r="K4004">
        <v>10977131</v>
      </c>
      <c r="L4004">
        <v>3.36</v>
      </c>
      <c r="M4004">
        <v>0.63300000000000001</v>
      </c>
    </row>
    <row r="4005" spans="1:13" x14ac:dyDescent="0.2">
      <c r="A4005" t="s">
        <v>388</v>
      </c>
      <c r="B4005" t="s">
        <v>96</v>
      </c>
      <c r="C4005">
        <v>55</v>
      </c>
      <c r="D4005">
        <v>24.931999999999999</v>
      </c>
      <c r="E4005">
        <f t="shared" si="62"/>
        <v>24.93</v>
      </c>
      <c r="F4005">
        <v>6573</v>
      </c>
      <c r="G4005">
        <v>6592</v>
      </c>
      <c r="H4005">
        <v>6626</v>
      </c>
      <c r="I4005" t="s">
        <v>51</v>
      </c>
      <c r="J4005">
        <v>1745407</v>
      </c>
      <c r="K4005">
        <v>45833329</v>
      </c>
      <c r="L4005">
        <v>14.04</v>
      </c>
      <c r="M4005">
        <v>2.6440000000000001</v>
      </c>
    </row>
    <row r="4006" spans="1:13" x14ac:dyDescent="0.2">
      <c r="A4006" t="s">
        <v>388</v>
      </c>
      <c r="B4006" t="s">
        <v>98</v>
      </c>
      <c r="C4006">
        <v>56</v>
      </c>
      <c r="D4006">
        <v>25.122</v>
      </c>
      <c r="E4006">
        <f t="shared" si="62"/>
        <v>25.12</v>
      </c>
      <c r="F4006">
        <v>6626</v>
      </c>
      <c r="G4006">
        <v>6652</v>
      </c>
      <c r="H4006">
        <v>6667</v>
      </c>
      <c r="I4006" t="s">
        <v>51</v>
      </c>
      <c r="J4006">
        <v>131896</v>
      </c>
      <c r="K4006">
        <v>5939993</v>
      </c>
      <c r="L4006">
        <v>1.82</v>
      </c>
      <c r="M4006">
        <v>0.34300000000000003</v>
      </c>
    </row>
    <row r="4007" spans="1:13" x14ac:dyDescent="0.2">
      <c r="A4007" t="s">
        <v>388</v>
      </c>
      <c r="B4007" t="s">
        <v>99</v>
      </c>
      <c r="C4007">
        <v>57</v>
      </c>
      <c r="D4007">
        <v>25.207999999999998</v>
      </c>
      <c r="E4007">
        <f t="shared" si="62"/>
        <v>25.21</v>
      </c>
      <c r="F4007">
        <v>6667</v>
      </c>
      <c r="G4007">
        <v>6680</v>
      </c>
      <c r="H4007">
        <v>6694</v>
      </c>
      <c r="I4007" t="s">
        <v>51</v>
      </c>
      <c r="J4007">
        <v>242196</v>
      </c>
      <c r="K4007">
        <v>8526022</v>
      </c>
      <c r="L4007">
        <v>2.61</v>
      </c>
      <c r="M4007">
        <v>0.49199999999999999</v>
      </c>
    </row>
    <row r="4008" spans="1:13" x14ac:dyDescent="0.2">
      <c r="A4008" t="s">
        <v>388</v>
      </c>
      <c r="B4008" t="s">
        <v>101</v>
      </c>
      <c r="C4008">
        <v>58</v>
      </c>
      <c r="D4008">
        <v>25.282</v>
      </c>
      <c r="E4008">
        <f t="shared" si="62"/>
        <v>25.28</v>
      </c>
      <c r="F4008">
        <v>6694</v>
      </c>
      <c r="G4008">
        <v>6703</v>
      </c>
      <c r="H4008">
        <v>6739</v>
      </c>
      <c r="I4008" t="s">
        <v>51</v>
      </c>
      <c r="J4008">
        <v>184426</v>
      </c>
      <c r="K4008">
        <v>5783041</v>
      </c>
      <c r="L4008">
        <v>1.77</v>
      </c>
      <c r="M4008">
        <v>0.33400000000000002</v>
      </c>
    </row>
    <row r="4009" spans="1:13" x14ac:dyDescent="0.2">
      <c r="A4009" t="s">
        <v>388</v>
      </c>
      <c r="B4009" t="s">
        <v>102</v>
      </c>
      <c r="C4009">
        <v>59</v>
      </c>
      <c r="D4009">
        <v>25.492999999999999</v>
      </c>
      <c r="E4009">
        <f t="shared" si="62"/>
        <v>25.49</v>
      </c>
      <c r="F4009">
        <v>6739</v>
      </c>
      <c r="G4009">
        <v>6770</v>
      </c>
      <c r="H4009">
        <v>6788</v>
      </c>
      <c r="I4009" t="s">
        <v>51</v>
      </c>
      <c r="J4009">
        <v>47404</v>
      </c>
      <c r="K4009">
        <v>1813045</v>
      </c>
      <c r="L4009">
        <v>0.56000000000000005</v>
      </c>
      <c r="M4009">
        <v>0.105</v>
      </c>
    </row>
    <row r="4010" spans="1:13" x14ac:dyDescent="0.2">
      <c r="A4010" t="s">
        <v>388</v>
      </c>
      <c r="B4010" t="s">
        <v>103</v>
      </c>
      <c r="C4010">
        <v>60</v>
      </c>
      <c r="D4010">
        <v>25.622</v>
      </c>
      <c r="E4010">
        <f t="shared" si="62"/>
        <v>25.62</v>
      </c>
      <c r="F4010">
        <v>6788</v>
      </c>
      <c r="G4010">
        <v>6811</v>
      </c>
      <c r="H4010">
        <v>6820</v>
      </c>
      <c r="I4010" t="s">
        <v>34</v>
      </c>
      <c r="J4010">
        <v>87312</v>
      </c>
      <c r="K4010">
        <v>2735573</v>
      </c>
      <c r="L4010">
        <v>0.84</v>
      </c>
      <c r="M4010">
        <v>0.158</v>
      </c>
    </row>
    <row r="4011" spans="1:13" x14ac:dyDescent="0.2">
      <c r="A4011" t="s">
        <v>388</v>
      </c>
      <c r="B4011" t="s">
        <v>104</v>
      </c>
      <c r="C4011">
        <v>61</v>
      </c>
      <c r="D4011">
        <v>25.673999999999999</v>
      </c>
      <c r="E4011">
        <f t="shared" si="62"/>
        <v>25.67</v>
      </c>
      <c r="F4011">
        <v>6820</v>
      </c>
      <c r="G4011">
        <v>6827</v>
      </c>
      <c r="H4011">
        <v>6840</v>
      </c>
      <c r="I4011" t="s">
        <v>34</v>
      </c>
      <c r="J4011">
        <v>67144</v>
      </c>
      <c r="K4011">
        <v>1797055</v>
      </c>
      <c r="L4011">
        <v>0.55000000000000004</v>
      </c>
      <c r="M4011">
        <v>0.104</v>
      </c>
    </row>
    <row r="4012" spans="1:13" x14ac:dyDescent="0.2">
      <c r="A4012" t="s">
        <v>388</v>
      </c>
      <c r="B4012" t="s">
        <v>105</v>
      </c>
      <c r="C4012">
        <v>62</v>
      </c>
      <c r="D4012">
        <v>25.754000000000001</v>
      </c>
      <c r="E4012">
        <f t="shared" si="62"/>
        <v>25.75</v>
      </c>
      <c r="F4012">
        <v>6840</v>
      </c>
      <c r="G4012">
        <v>6852</v>
      </c>
      <c r="H4012">
        <v>6877</v>
      </c>
      <c r="I4012" t="s">
        <v>34</v>
      </c>
      <c r="J4012">
        <v>50130</v>
      </c>
      <c r="K4012">
        <v>1511927</v>
      </c>
      <c r="L4012">
        <v>0.46</v>
      </c>
      <c r="M4012">
        <v>8.6999999999999994E-2</v>
      </c>
    </row>
    <row r="4013" spans="1:13" x14ac:dyDescent="0.2">
      <c r="A4013" t="s">
        <v>388</v>
      </c>
      <c r="B4013" t="s">
        <v>106</v>
      </c>
      <c r="C4013">
        <v>63</v>
      </c>
      <c r="D4013">
        <v>25.875</v>
      </c>
      <c r="E4013">
        <f t="shared" si="62"/>
        <v>25.88</v>
      </c>
      <c r="F4013">
        <v>6877</v>
      </c>
      <c r="G4013">
        <v>6891</v>
      </c>
      <c r="H4013">
        <v>6911</v>
      </c>
      <c r="I4013" t="s">
        <v>39</v>
      </c>
      <c r="J4013">
        <v>35002</v>
      </c>
      <c r="K4013">
        <v>1070459</v>
      </c>
      <c r="L4013">
        <v>0.33</v>
      </c>
      <c r="M4013">
        <v>6.2E-2</v>
      </c>
    </row>
    <row r="4014" spans="1:13" x14ac:dyDescent="0.2">
      <c r="A4014" t="s">
        <v>388</v>
      </c>
      <c r="B4014" t="s">
        <v>108</v>
      </c>
      <c r="C4014">
        <v>64</v>
      </c>
      <c r="D4014">
        <v>26.195</v>
      </c>
      <c r="E4014">
        <f t="shared" si="62"/>
        <v>26.2</v>
      </c>
      <c r="F4014">
        <v>6957</v>
      </c>
      <c r="G4014">
        <v>6992</v>
      </c>
      <c r="H4014">
        <v>7015</v>
      </c>
      <c r="I4014" t="s">
        <v>184</v>
      </c>
      <c r="J4014">
        <v>84491</v>
      </c>
      <c r="K4014">
        <v>2740374</v>
      </c>
      <c r="L4014">
        <v>0.84</v>
      </c>
      <c r="M4014">
        <v>0.158</v>
      </c>
    </row>
    <row r="4015" spans="1:13" x14ac:dyDescent="0.2">
      <c r="A4015" t="s">
        <v>388</v>
      </c>
      <c r="B4015" t="s">
        <v>109</v>
      </c>
      <c r="C4015">
        <v>65</v>
      </c>
      <c r="D4015">
        <v>26.36</v>
      </c>
      <c r="E4015">
        <f t="shared" si="62"/>
        <v>26.36</v>
      </c>
      <c r="F4015">
        <v>7015</v>
      </c>
      <c r="G4015">
        <v>7044</v>
      </c>
      <c r="H4015">
        <v>7067</v>
      </c>
      <c r="I4015" t="s">
        <v>185</v>
      </c>
      <c r="J4015">
        <v>39218</v>
      </c>
      <c r="K4015">
        <v>1205336</v>
      </c>
      <c r="L4015">
        <v>0.37</v>
      </c>
      <c r="M4015">
        <v>7.0000000000000007E-2</v>
      </c>
    </row>
    <row r="4016" spans="1:13" x14ac:dyDescent="0.2">
      <c r="A4016" t="s">
        <v>388</v>
      </c>
      <c r="B4016" t="s">
        <v>111</v>
      </c>
      <c r="C4016">
        <v>66</v>
      </c>
      <c r="D4016">
        <v>26.628</v>
      </c>
      <c r="E4016">
        <f t="shared" si="62"/>
        <v>26.63</v>
      </c>
      <c r="F4016">
        <v>7106</v>
      </c>
      <c r="G4016">
        <v>7129</v>
      </c>
      <c r="H4016">
        <v>7186</v>
      </c>
      <c r="I4016" t="s">
        <v>21</v>
      </c>
      <c r="J4016">
        <v>143023</v>
      </c>
      <c r="K4016">
        <v>6353322</v>
      </c>
      <c r="L4016">
        <v>1.95</v>
      </c>
      <c r="M4016">
        <v>0.36599999999999999</v>
      </c>
    </row>
    <row r="4017" spans="1:13" x14ac:dyDescent="0.2">
      <c r="A4017" t="s">
        <v>388</v>
      </c>
      <c r="B4017" t="s">
        <v>112</v>
      </c>
      <c r="C4017">
        <v>67</v>
      </c>
      <c r="D4017">
        <v>27.31</v>
      </c>
      <c r="E4017">
        <f t="shared" si="62"/>
        <v>27.31</v>
      </c>
      <c r="F4017">
        <v>7312</v>
      </c>
      <c r="G4017">
        <v>7344</v>
      </c>
      <c r="H4017">
        <v>7380</v>
      </c>
      <c r="I4017" t="s">
        <v>184</v>
      </c>
      <c r="J4017">
        <v>158919</v>
      </c>
      <c r="K4017">
        <v>4862009</v>
      </c>
      <c r="L4017">
        <v>1.49</v>
      </c>
      <c r="M4017">
        <v>0.28000000000000003</v>
      </c>
    </row>
    <row r="4018" spans="1:13" x14ac:dyDescent="0.2">
      <c r="A4018" t="s">
        <v>388</v>
      </c>
      <c r="B4018" t="s">
        <v>113</v>
      </c>
      <c r="C4018">
        <v>68</v>
      </c>
      <c r="D4018">
        <v>27.904</v>
      </c>
      <c r="E4018">
        <f t="shared" si="62"/>
        <v>27.9</v>
      </c>
      <c r="F4018">
        <v>7506</v>
      </c>
      <c r="G4018">
        <v>7532</v>
      </c>
      <c r="H4018">
        <v>7561</v>
      </c>
      <c r="I4018" t="s">
        <v>184</v>
      </c>
      <c r="J4018">
        <v>42952</v>
      </c>
      <c r="K4018">
        <v>1261475</v>
      </c>
      <c r="L4018">
        <v>0.39</v>
      </c>
      <c r="M4018">
        <v>7.2999999999999995E-2</v>
      </c>
    </row>
    <row r="4019" spans="1:13" x14ac:dyDescent="0.2">
      <c r="A4019" t="s">
        <v>388</v>
      </c>
      <c r="B4019" t="s">
        <v>114</v>
      </c>
      <c r="C4019">
        <v>69</v>
      </c>
      <c r="D4019">
        <v>30.024999999999999</v>
      </c>
      <c r="E4019">
        <f t="shared" si="62"/>
        <v>30.03</v>
      </c>
      <c r="F4019">
        <v>8182</v>
      </c>
      <c r="G4019">
        <v>8203</v>
      </c>
      <c r="H4019">
        <v>8237</v>
      </c>
      <c r="I4019" t="s">
        <v>97</v>
      </c>
      <c r="J4019">
        <v>34499</v>
      </c>
      <c r="K4019">
        <v>1311633</v>
      </c>
      <c r="L4019">
        <v>0.4</v>
      </c>
      <c r="M4019">
        <v>7.5999999999999998E-2</v>
      </c>
    </row>
    <row r="4020" spans="1:13" x14ac:dyDescent="0.2">
      <c r="A4020" t="s">
        <v>388</v>
      </c>
      <c r="B4020" t="s">
        <v>115</v>
      </c>
      <c r="C4020">
        <v>70</v>
      </c>
      <c r="D4020">
        <v>30.940999999999999</v>
      </c>
      <c r="E4020">
        <f t="shared" si="62"/>
        <v>30.94</v>
      </c>
      <c r="F4020">
        <v>8447</v>
      </c>
      <c r="G4020">
        <v>8493</v>
      </c>
      <c r="H4020">
        <v>8526</v>
      </c>
      <c r="I4020" t="s">
        <v>100</v>
      </c>
      <c r="J4020">
        <v>87851</v>
      </c>
      <c r="K4020">
        <v>2930221</v>
      </c>
      <c r="L4020">
        <v>0.9</v>
      </c>
      <c r="M4020">
        <v>0.16900000000000001</v>
      </c>
    </row>
    <row r="4021" spans="1:13" x14ac:dyDescent="0.2">
      <c r="A4021" t="s">
        <v>388</v>
      </c>
      <c r="B4021" t="s">
        <v>116</v>
      </c>
      <c r="C4021">
        <v>71</v>
      </c>
      <c r="D4021">
        <v>31.245999999999999</v>
      </c>
      <c r="E4021">
        <f t="shared" si="62"/>
        <v>31.25</v>
      </c>
      <c r="F4021">
        <v>8569</v>
      </c>
      <c r="G4021">
        <v>8589</v>
      </c>
      <c r="H4021">
        <v>8614</v>
      </c>
      <c r="I4021" t="s">
        <v>139</v>
      </c>
      <c r="J4021">
        <v>31503</v>
      </c>
      <c r="K4021">
        <v>1132257</v>
      </c>
      <c r="L4021">
        <v>0.35</v>
      </c>
      <c r="M4021">
        <v>6.5000000000000002E-2</v>
      </c>
    </row>
    <row r="4022" spans="1:13" x14ac:dyDescent="0.2">
      <c r="A4022" t="s">
        <v>388</v>
      </c>
      <c r="B4022" t="s">
        <v>117</v>
      </c>
      <c r="C4022">
        <v>72</v>
      </c>
      <c r="D4022">
        <v>31.745000000000001</v>
      </c>
      <c r="E4022">
        <f t="shared" si="62"/>
        <v>31.75</v>
      </c>
      <c r="F4022">
        <v>8675</v>
      </c>
      <c r="G4022">
        <v>8747</v>
      </c>
      <c r="H4022">
        <v>8788</v>
      </c>
      <c r="I4022" t="s">
        <v>139</v>
      </c>
      <c r="J4022">
        <v>47617</v>
      </c>
      <c r="K4022">
        <v>2843035</v>
      </c>
      <c r="L4022">
        <v>0.87</v>
      </c>
      <c r="M4022">
        <v>0.16400000000000001</v>
      </c>
    </row>
    <row r="4023" spans="1:13" x14ac:dyDescent="0.2">
      <c r="A4023" t="s">
        <v>388</v>
      </c>
      <c r="B4023" t="s">
        <v>118</v>
      </c>
      <c r="C4023">
        <v>73</v>
      </c>
      <c r="D4023">
        <v>32.384</v>
      </c>
      <c r="E4023">
        <f t="shared" si="62"/>
        <v>32.380000000000003</v>
      </c>
      <c r="F4023">
        <v>8878</v>
      </c>
      <c r="G4023">
        <v>8949</v>
      </c>
      <c r="H4023">
        <v>8979</v>
      </c>
      <c r="I4023" t="s">
        <v>100</v>
      </c>
      <c r="J4023">
        <v>34921</v>
      </c>
      <c r="K4023">
        <v>1284595</v>
      </c>
      <c r="L4023">
        <v>0.39</v>
      </c>
      <c r="M4023">
        <v>7.3999999999999996E-2</v>
      </c>
    </row>
    <row r="4024" spans="1:13" x14ac:dyDescent="0.2">
      <c r="A4024" t="s">
        <v>388</v>
      </c>
      <c r="B4024" t="s">
        <v>119</v>
      </c>
      <c r="C4024">
        <v>74</v>
      </c>
      <c r="D4024">
        <v>33.973999999999997</v>
      </c>
      <c r="E4024">
        <f t="shared" si="62"/>
        <v>33.97</v>
      </c>
      <c r="F4024">
        <v>9422</v>
      </c>
      <c r="G4024">
        <v>9452</v>
      </c>
      <c r="H4024">
        <v>9464</v>
      </c>
      <c r="I4024" t="s">
        <v>133</v>
      </c>
      <c r="J4024">
        <v>29463</v>
      </c>
      <c r="K4024">
        <v>665467</v>
      </c>
      <c r="L4024">
        <v>0.2</v>
      </c>
      <c r="M4024">
        <v>3.7999999999999999E-2</v>
      </c>
    </row>
    <row r="4025" spans="1:13" x14ac:dyDescent="0.2">
      <c r="A4025" t="s">
        <v>388</v>
      </c>
      <c r="B4025" t="s">
        <v>120</v>
      </c>
      <c r="C4025">
        <v>75</v>
      </c>
      <c r="D4025">
        <v>34.406999999999996</v>
      </c>
      <c r="E4025">
        <f t="shared" si="62"/>
        <v>34.409999999999997</v>
      </c>
      <c r="F4025">
        <v>9556</v>
      </c>
      <c r="G4025">
        <v>9589</v>
      </c>
      <c r="H4025">
        <v>9622</v>
      </c>
      <c r="I4025" t="s">
        <v>133</v>
      </c>
      <c r="J4025">
        <v>124675</v>
      </c>
      <c r="K4025">
        <v>3862353</v>
      </c>
      <c r="L4025">
        <v>1.18</v>
      </c>
      <c r="M4025">
        <v>0.223</v>
      </c>
    </row>
    <row r="4026" spans="1:13" x14ac:dyDescent="0.2">
      <c r="A4026" t="s">
        <v>388</v>
      </c>
      <c r="B4026" t="s">
        <v>121</v>
      </c>
      <c r="C4026">
        <v>76</v>
      </c>
      <c r="D4026">
        <v>34.932000000000002</v>
      </c>
      <c r="E4026">
        <f t="shared" si="62"/>
        <v>34.93</v>
      </c>
      <c r="F4026">
        <v>9746</v>
      </c>
      <c r="G4026">
        <v>9755</v>
      </c>
      <c r="H4026">
        <v>9792</v>
      </c>
      <c r="I4026" t="s">
        <v>159</v>
      </c>
      <c r="J4026">
        <v>79060</v>
      </c>
      <c r="K4026">
        <v>1964930</v>
      </c>
      <c r="L4026">
        <v>0.6</v>
      </c>
      <c r="M4026">
        <v>0.113</v>
      </c>
    </row>
    <row r="4027" spans="1:13" x14ac:dyDescent="0.2">
      <c r="A4027" t="s">
        <v>388</v>
      </c>
      <c r="B4027" t="s">
        <v>122</v>
      </c>
      <c r="C4027">
        <v>77</v>
      </c>
      <c r="D4027">
        <v>35.292999999999999</v>
      </c>
      <c r="E4027">
        <f t="shared" si="62"/>
        <v>35.29</v>
      </c>
      <c r="F4027">
        <v>9858</v>
      </c>
      <c r="G4027">
        <v>9869</v>
      </c>
      <c r="H4027">
        <v>9881</v>
      </c>
      <c r="I4027" t="s">
        <v>139</v>
      </c>
      <c r="J4027">
        <v>34233</v>
      </c>
      <c r="K4027">
        <v>746445</v>
      </c>
      <c r="L4027">
        <v>0.23</v>
      </c>
      <c r="M4027">
        <v>4.2999999999999997E-2</v>
      </c>
    </row>
    <row r="4028" spans="1:13" x14ac:dyDescent="0.2">
      <c r="A4028" t="s">
        <v>388</v>
      </c>
      <c r="B4028" t="s">
        <v>123</v>
      </c>
      <c r="C4028">
        <v>78</v>
      </c>
      <c r="D4028">
        <v>35.665999999999997</v>
      </c>
      <c r="E4028">
        <f t="shared" si="62"/>
        <v>35.67</v>
      </c>
      <c r="F4028">
        <v>9973</v>
      </c>
      <c r="G4028">
        <v>9987</v>
      </c>
      <c r="H4028">
        <v>10001</v>
      </c>
      <c r="I4028" t="s">
        <v>134</v>
      </c>
      <c r="J4028">
        <v>26481</v>
      </c>
      <c r="K4028">
        <v>734338</v>
      </c>
      <c r="L4028">
        <v>0.22</v>
      </c>
      <c r="M4028">
        <v>4.2000000000000003E-2</v>
      </c>
    </row>
    <row r="4029" spans="1:13" x14ac:dyDescent="0.2">
      <c r="A4029" t="s">
        <v>388</v>
      </c>
      <c r="B4029" t="s">
        <v>124</v>
      </c>
      <c r="C4029">
        <v>79</v>
      </c>
      <c r="D4029">
        <v>35.795999999999999</v>
      </c>
      <c r="E4029">
        <f t="shared" si="62"/>
        <v>35.799999999999997</v>
      </c>
      <c r="F4029">
        <v>10001</v>
      </c>
      <c r="G4029">
        <v>10028</v>
      </c>
      <c r="H4029">
        <v>10037</v>
      </c>
      <c r="I4029" t="s">
        <v>134</v>
      </c>
      <c r="J4029">
        <v>27573</v>
      </c>
      <c r="K4029">
        <v>839963</v>
      </c>
      <c r="L4029">
        <v>0.26</v>
      </c>
      <c r="M4029">
        <v>4.8000000000000001E-2</v>
      </c>
    </row>
    <row r="4030" spans="1:13" x14ac:dyDescent="0.2">
      <c r="A4030" t="s">
        <v>388</v>
      </c>
      <c r="B4030" t="s">
        <v>125</v>
      </c>
      <c r="C4030">
        <v>80</v>
      </c>
      <c r="D4030">
        <v>35.904000000000003</v>
      </c>
      <c r="E4030">
        <f t="shared" si="62"/>
        <v>35.9</v>
      </c>
      <c r="F4030">
        <v>10045</v>
      </c>
      <c r="G4030">
        <v>10062</v>
      </c>
      <c r="H4030">
        <v>10076</v>
      </c>
      <c r="I4030" t="s">
        <v>139</v>
      </c>
      <c r="J4030">
        <v>29257</v>
      </c>
      <c r="K4030">
        <v>571495</v>
      </c>
      <c r="L4030">
        <v>0.18</v>
      </c>
      <c r="M4030">
        <v>3.3000000000000002E-2</v>
      </c>
    </row>
    <row r="4031" spans="1:13" x14ac:dyDescent="0.2">
      <c r="A4031" t="s">
        <v>388</v>
      </c>
      <c r="B4031" t="s">
        <v>126</v>
      </c>
      <c r="C4031">
        <v>81</v>
      </c>
      <c r="D4031">
        <v>35.996000000000002</v>
      </c>
      <c r="E4031">
        <f t="shared" si="62"/>
        <v>36</v>
      </c>
      <c r="F4031">
        <v>10076</v>
      </c>
      <c r="G4031">
        <v>10091</v>
      </c>
      <c r="H4031">
        <v>10098</v>
      </c>
      <c r="I4031" t="s">
        <v>134</v>
      </c>
      <c r="J4031">
        <v>22848</v>
      </c>
      <c r="K4031">
        <v>516944</v>
      </c>
      <c r="L4031">
        <v>0.16</v>
      </c>
      <c r="M4031">
        <v>0.03</v>
      </c>
    </row>
    <row r="4032" spans="1:13" x14ac:dyDescent="0.2">
      <c r="A4032" t="s">
        <v>388</v>
      </c>
      <c r="B4032" t="s">
        <v>127</v>
      </c>
      <c r="C4032">
        <v>82</v>
      </c>
      <c r="D4032">
        <v>36.030999999999999</v>
      </c>
      <c r="E4032">
        <f t="shared" si="62"/>
        <v>36.03</v>
      </c>
      <c r="F4032">
        <v>10098</v>
      </c>
      <c r="G4032">
        <v>10102</v>
      </c>
      <c r="H4032">
        <v>10110</v>
      </c>
      <c r="I4032" t="s">
        <v>134</v>
      </c>
      <c r="J4032">
        <v>23784</v>
      </c>
      <c r="K4032">
        <v>479305</v>
      </c>
      <c r="L4032">
        <v>0.15</v>
      </c>
      <c r="M4032">
        <v>2.8000000000000001E-2</v>
      </c>
    </row>
    <row r="4033" spans="1:13" x14ac:dyDescent="0.2">
      <c r="A4033" t="s">
        <v>388</v>
      </c>
      <c r="B4033" t="s">
        <v>144</v>
      </c>
      <c r="C4033">
        <v>83</v>
      </c>
      <c r="D4033">
        <v>36.107999999999997</v>
      </c>
      <c r="E4033">
        <f t="shared" si="62"/>
        <v>36.11</v>
      </c>
      <c r="F4033">
        <v>10110</v>
      </c>
      <c r="G4033">
        <v>10127</v>
      </c>
      <c r="H4033">
        <v>10135</v>
      </c>
      <c r="I4033" t="s">
        <v>134</v>
      </c>
      <c r="J4033">
        <v>57509</v>
      </c>
      <c r="K4033">
        <v>1338216</v>
      </c>
      <c r="L4033">
        <v>0.41</v>
      </c>
      <c r="M4033">
        <v>7.6999999999999999E-2</v>
      </c>
    </row>
    <row r="4034" spans="1:13" x14ac:dyDescent="0.2">
      <c r="A4034" t="s">
        <v>388</v>
      </c>
      <c r="B4034" t="s">
        <v>145</v>
      </c>
      <c r="C4034">
        <v>84</v>
      </c>
      <c r="D4034">
        <v>36.161999999999999</v>
      </c>
      <c r="E4034">
        <f t="shared" si="62"/>
        <v>36.159999999999997</v>
      </c>
      <c r="F4034">
        <v>10135</v>
      </c>
      <c r="G4034">
        <v>10144</v>
      </c>
      <c r="H4034">
        <v>10160</v>
      </c>
      <c r="I4034" t="s">
        <v>134</v>
      </c>
      <c r="J4034">
        <v>66662</v>
      </c>
      <c r="K4034">
        <v>1204843</v>
      </c>
      <c r="L4034">
        <v>0.37</v>
      </c>
      <c r="M4034">
        <v>7.0000000000000007E-2</v>
      </c>
    </row>
    <row r="4035" spans="1:13" x14ac:dyDescent="0.2">
      <c r="A4035" t="s">
        <v>388</v>
      </c>
      <c r="B4035" t="s">
        <v>146</v>
      </c>
      <c r="C4035">
        <v>85</v>
      </c>
      <c r="D4035">
        <v>36.35</v>
      </c>
      <c r="E4035">
        <f t="shared" ref="E4035:E4098" si="63">ROUND(D4035,2)</f>
        <v>36.35</v>
      </c>
      <c r="F4035">
        <v>10160</v>
      </c>
      <c r="G4035">
        <v>10203</v>
      </c>
      <c r="H4035">
        <v>10213</v>
      </c>
      <c r="I4035" t="s">
        <v>139</v>
      </c>
      <c r="J4035">
        <v>12789</v>
      </c>
      <c r="K4035">
        <v>393788</v>
      </c>
      <c r="L4035">
        <v>0.12</v>
      </c>
      <c r="M4035">
        <v>2.3E-2</v>
      </c>
    </row>
    <row r="4036" spans="1:13" x14ac:dyDescent="0.2">
      <c r="A4036" t="s">
        <v>388</v>
      </c>
      <c r="B4036" t="s">
        <v>147</v>
      </c>
      <c r="C4036">
        <v>86</v>
      </c>
      <c r="D4036">
        <v>36.536999999999999</v>
      </c>
      <c r="E4036">
        <f t="shared" si="63"/>
        <v>36.54</v>
      </c>
      <c r="F4036">
        <v>10213</v>
      </c>
      <c r="G4036">
        <v>10262</v>
      </c>
      <c r="H4036">
        <v>10269</v>
      </c>
      <c r="I4036" t="s">
        <v>139</v>
      </c>
      <c r="J4036">
        <v>54296</v>
      </c>
      <c r="K4036">
        <v>1185067</v>
      </c>
      <c r="L4036">
        <v>0.36</v>
      </c>
      <c r="M4036">
        <v>6.8000000000000005E-2</v>
      </c>
    </row>
    <row r="4037" spans="1:13" x14ac:dyDescent="0.2">
      <c r="A4037" t="s">
        <v>388</v>
      </c>
      <c r="B4037" t="s">
        <v>148</v>
      </c>
      <c r="C4037">
        <v>87</v>
      </c>
      <c r="D4037">
        <v>36.582999999999998</v>
      </c>
      <c r="E4037">
        <f t="shared" si="63"/>
        <v>36.58</v>
      </c>
      <c r="F4037">
        <v>10269</v>
      </c>
      <c r="G4037">
        <v>10277</v>
      </c>
      <c r="H4037">
        <v>10301</v>
      </c>
      <c r="I4037" t="s">
        <v>134</v>
      </c>
      <c r="J4037">
        <v>119065</v>
      </c>
      <c r="K4037">
        <v>2497947</v>
      </c>
      <c r="L4037">
        <v>0.77</v>
      </c>
      <c r="M4037">
        <v>0.14399999999999999</v>
      </c>
    </row>
    <row r="4038" spans="1:13" x14ac:dyDescent="0.2">
      <c r="A4038" t="s">
        <v>388</v>
      </c>
      <c r="B4038" t="s">
        <v>149</v>
      </c>
      <c r="C4038">
        <v>88</v>
      </c>
      <c r="D4038">
        <v>36.673000000000002</v>
      </c>
      <c r="E4038">
        <f t="shared" si="63"/>
        <v>36.67</v>
      </c>
      <c r="F4038">
        <v>10301</v>
      </c>
      <c r="G4038">
        <v>10305</v>
      </c>
      <c r="H4038">
        <v>10311</v>
      </c>
      <c r="I4038" t="s">
        <v>135</v>
      </c>
      <c r="J4038">
        <v>24986</v>
      </c>
      <c r="K4038">
        <v>366290</v>
      </c>
      <c r="L4038">
        <v>0.11</v>
      </c>
      <c r="M4038">
        <v>2.1000000000000001E-2</v>
      </c>
    </row>
    <row r="4039" spans="1:13" x14ac:dyDescent="0.2">
      <c r="A4039" t="s">
        <v>388</v>
      </c>
      <c r="B4039" t="s">
        <v>150</v>
      </c>
      <c r="C4039">
        <v>89</v>
      </c>
      <c r="D4039">
        <v>36.887999999999998</v>
      </c>
      <c r="E4039">
        <f t="shared" si="63"/>
        <v>36.89</v>
      </c>
      <c r="F4039">
        <v>10311</v>
      </c>
      <c r="G4039">
        <v>10374</v>
      </c>
      <c r="H4039">
        <v>10379</v>
      </c>
      <c r="I4039" t="s">
        <v>135</v>
      </c>
      <c r="J4039">
        <v>182608</v>
      </c>
      <c r="K4039">
        <v>14001211</v>
      </c>
      <c r="L4039">
        <v>4.29</v>
      </c>
      <c r="M4039">
        <v>0.80800000000000005</v>
      </c>
    </row>
    <row r="4040" spans="1:13" x14ac:dyDescent="0.2">
      <c r="A4040" t="s">
        <v>388</v>
      </c>
      <c r="B4040" t="s">
        <v>151</v>
      </c>
      <c r="C4040">
        <v>90</v>
      </c>
      <c r="D4040">
        <v>37.189</v>
      </c>
      <c r="E4040">
        <f t="shared" si="63"/>
        <v>37.19</v>
      </c>
      <c r="F4040">
        <v>10379</v>
      </c>
      <c r="G4040">
        <v>10469</v>
      </c>
      <c r="H4040">
        <v>10495</v>
      </c>
      <c r="I4040" t="s">
        <v>135</v>
      </c>
      <c r="J4040">
        <v>3123197</v>
      </c>
      <c r="K4040">
        <v>326411180</v>
      </c>
      <c r="L4040">
        <v>100</v>
      </c>
      <c r="M4040">
        <v>18.829000000000001</v>
      </c>
    </row>
    <row r="4041" spans="1:13" x14ac:dyDescent="0.2">
      <c r="A4041" t="s">
        <v>388</v>
      </c>
      <c r="B4041" t="s">
        <v>152</v>
      </c>
      <c r="C4041">
        <v>91</v>
      </c>
      <c r="D4041">
        <v>37.293999999999997</v>
      </c>
      <c r="E4041">
        <f t="shared" si="63"/>
        <v>37.29</v>
      </c>
      <c r="F4041">
        <v>10495</v>
      </c>
      <c r="G4041">
        <v>10502</v>
      </c>
      <c r="H4041">
        <v>10507</v>
      </c>
      <c r="I4041" t="s">
        <v>135</v>
      </c>
      <c r="J4041">
        <v>1637389</v>
      </c>
      <c r="K4041">
        <v>34517571</v>
      </c>
      <c r="L4041">
        <v>10.57</v>
      </c>
      <c r="M4041">
        <v>1.9910000000000001</v>
      </c>
    </row>
    <row r="4042" spans="1:13" x14ac:dyDescent="0.2">
      <c r="A4042" t="s">
        <v>388</v>
      </c>
      <c r="B4042" t="s">
        <v>153</v>
      </c>
      <c r="C4042">
        <v>92</v>
      </c>
      <c r="D4042">
        <v>37.319000000000003</v>
      </c>
      <c r="E4042">
        <f t="shared" si="63"/>
        <v>37.32</v>
      </c>
      <c r="F4042">
        <v>10507</v>
      </c>
      <c r="G4042">
        <v>10510</v>
      </c>
      <c r="H4042">
        <v>10602</v>
      </c>
      <c r="I4042" t="s">
        <v>135</v>
      </c>
      <c r="J4042">
        <v>1643749</v>
      </c>
      <c r="K4042">
        <v>170033073</v>
      </c>
      <c r="L4042">
        <v>52.09</v>
      </c>
      <c r="M4042">
        <v>9.8079999999999998</v>
      </c>
    </row>
    <row r="4043" spans="1:13" x14ac:dyDescent="0.2">
      <c r="A4043" t="s">
        <v>388</v>
      </c>
      <c r="B4043" t="s">
        <v>154</v>
      </c>
      <c r="C4043">
        <v>93</v>
      </c>
      <c r="D4043">
        <v>37.630000000000003</v>
      </c>
      <c r="E4043">
        <f t="shared" si="63"/>
        <v>37.630000000000003</v>
      </c>
      <c r="F4043">
        <v>10602</v>
      </c>
      <c r="G4043">
        <v>10608</v>
      </c>
      <c r="H4043">
        <v>10613</v>
      </c>
      <c r="I4043" t="s">
        <v>134</v>
      </c>
      <c r="J4043">
        <v>448606</v>
      </c>
      <c r="K4043">
        <v>8682006</v>
      </c>
      <c r="L4043">
        <v>2.66</v>
      </c>
      <c r="M4043">
        <v>0.501</v>
      </c>
    </row>
    <row r="4044" spans="1:13" x14ac:dyDescent="0.2">
      <c r="A4044" t="s">
        <v>388</v>
      </c>
      <c r="B4044" t="s">
        <v>155</v>
      </c>
      <c r="C4044">
        <v>94</v>
      </c>
      <c r="D4044">
        <v>37.752000000000002</v>
      </c>
      <c r="E4044">
        <f t="shared" si="63"/>
        <v>37.75</v>
      </c>
      <c r="F4044">
        <v>10613</v>
      </c>
      <c r="G4044">
        <v>10647</v>
      </c>
      <c r="H4044">
        <v>10655</v>
      </c>
      <c r="I4044" t="s">
        <v>134</v>
      </c>
      <c r="J4044">
        <v>868946</v>
      </c>
      <c r="K4044">
        <v>49237225</v>
      </c>
      <c r="L4044">
        <v>15.08</v>
      </c>
      <c r="M4044">
        <v>2.84</v>
      </c>
    </row>
    <row r="4045" spans="1:13" x14ac:dyDescent="0.2">
      <c r="A4045" t="s">
        <v>388</v>
      </c>
      <c r="B4045" t="s">
        <v>206</v>
      </c>
      <c r="C4045">
        <v>95</v>
      </c>
      <c r="D4045">
        <v>37.902999999999999</v>
      </c>
      <c r="E4045">
        <f t="shared" si="63"/>
        <v>37.9</v>
      </c>
      <c r="F4045">
        <v>10655</v>
      </c>
      <c r="G4045">
        <v>10694</v>
      </c>
      <c r="H4045">
        <v>10709</v>
      </c>
      <c r="I4045" t="s">
        <v>134</v>
      </c>
      <c r="J4045">
        <v>1695567</v>
      </c>
      <c r="K4045">
        <v>130345329</v>
      </c>
      <c r="L4045">
        <v>39.93</v>
      </c>
      <c r="M4045">
        <v>7.5190000000000001</v>
      </c>
    </row>
    <row r="4046" spans="1:13" x14ac:dyDescent="0.2">
      <c r="A4046" t="s">
        <v>388</v>
      </c>
      <c r="B4046" t="s">
        <v>207</v>
      </c>
      <c r="C4046">
        <v>96</v>
      </c>
      <c r="D4046">
        <v>37.987000000000002</v>
      </c>
      <c r="E4046">
        <f t="shared" si="63"/>
        <v>37.99</v>
      </c>
      <c r="F4046">
        <v>10709</v>
      </c>
      <c r="G4046">
        <v>10721</v>
      </c>
      <c r="H4046">
        <v>10726</v>
      </c>
      <c r="I4046" t="s">
        <v>53</v>
      </c>
      <c r="J4046">
        <v>2815047</v>
      </c>
      <c r="K4046">
        <v>65266104</v>
      </c>
      <c r="L4046">
        <v>20</v>
      </c>
      <c r="M4046">
        <v>3.7650000000000001</v>
      </c>
    </row>
    <row r="4047" spans="1:13" x14ac:dyDescent="0.2">
      <c r="A4047" t="s">
        <v>388</v>
      </c>
      <c r="B4047" t="s">
        <v>208</v>
      </c>
      <c r="C4047">
        <v>97</v>
      </c>
      <c r="D4047">
        <v>38.034999999999997</v>
      </c>
      <c r="E4047">
        <f t="shared" si="63"/>
        <v>38.04</v>
      </c>
      <c r="F4047">
        <v>10726</v>
      </c>
      <c r="G4047">
        <v>10736</v>
      </c>
      <c r="H4047">
        <v>10760</v>
      </c>
      <c r="I4047" t="s">
        <v>53</v>
      </c>
      <c r="J4047">
        <v>2916463</v>
      </c>
      <c r="K4047">
        <v>144595760</v>
      </c>
      <c r="L4047">
        <v>44.3</v>
      </c>
      <c r="M4047">
        <v>8.3409999999999993</v>
      </c>
    </row>
    <row r="4048" spans="1:13" x14ac:dyDescent="0.2">
      <c r="A4048" t="s">
        <v>388</v>
      </c>
      <c r="B4048" t="s">
        <v>209</v>
      </c>
      <c r="C4048">
        <v>98</v>
      </c>
      <c r="D4048">
        <v>38.143999999999998</v>
      </c>
      <c r="E4048">
        <f t="shared" si="63"/>
        <v>38.14</v>
      </c>
      <c r="F4048">
        <v>10760</v>
      </c>
      <c r="G4048">
        <v>10771</v>
      </c>
      <c r="H4048">
        <v>10806</v>
      </c>
      <c r="I4048" t="s">
        <v>53</v>
      </c>
      <c r="J4048">
        <v>1552934</v>
      </c>
      <c r="K4048">
        <v>94256829</v>
      </c>
      <c r="L4048">
        <v>28.88</v>
      </c>
      <c r="M4048">
        <v>5.4370000000000003</v>
      </c>
    </row>
    <row r="4049" spans="1:13" x14ac:dyDescent="0.2">
      <c r="A4049" t="s">
        <v>388</v>
      </c>
      <c r="B4049" t="s">
        <v>210</v>
      </c>
      <c r="C4049">
        <v>99</v>
      </c>
      <c r="D4049">
        <v>38.316000000000003</v>
      </c>
      <c r="E4049">
        <f t="shared" si="63"/>
        <v>38.32</v>
      </c>
      <c r="F4049">
        <v>10806</v>
      </c>
      <c r="G4049">
        <v>10825</v>
      </c>
      <c r="H4049">
        <v>10834</v>
      </c>
      <c r="I4049" t="s">
        <v>53</v>
      </c>
      <c r="J4049">
        <v>1678387</v>
      </c>
      <c r="K4049">
        <v>61872104</v>
      </c>
      <c r="L4049">
        <v>18.96</v>
      </c>
      <c r="M4049">
        <v>3.569</v>
      </c>
    </row>
    <row r="4050" spans="1:13" x14ac:dyDescent="0.2">
      <c r="A4050" t="s">
        <v>388</v>
      </c>
      <c r="B4050" t="s">
        <v>211</v>
      </c>
      <c r="C4050">
        <v>100</v>
      </c>
      <c r="D4050">
        <v>38.398000000000003</v>
      </c>
      <c r="E4050">
        <f t="shared" si="63"/>
        <v>38.4</v>
      </c>
      <c r="F4050">
        <v>10834</v>
      </c>
      <c r="G4050">
        <v>10851</v>
      </c>
      <c r="H4050">
        <v>10943</v>
      </c>
      <c r="I4050" t="s">
        <v>53</v>
      </c>
      <c r="J4050">
        <v>2837200</v>
      </c>
      <c r="K4050">
        <v>190970838</v>
      </c>
      <c r="L4050">
        <v>58.51</v>
      </c>
      <c r="M4050">
        <v>11.016</v>
      </c>
    </row>
    <row r="4051" spans="1:13" x14ac:dyDescent="0.2">
      <c r="A4051" t="s">
        <v>388</v>
      </c>
      <c r="B4051" t="s">
        <v>212</v>
      </c>
      <c r="C4051">
        <v>101</v>
      </c>
      <c r="D4051">
        <v>38.72</v>
      </c>
      <c r="E4051">
        <f t="shared" si="63"/>
        <v>38.72</v>
      </c>
      <c r="F4051">
        <v>10943</v>
      </c>
      <c r="G4051">
        <v>10953</v>
      </c>
      <c r="H4051">
        <v>10997</v>
      </c>
      <c r="I4051" t="s">
        <v>53</v>
      </c>
      <c r="J4051">
        <v>112747</v>
      </c>
      <c r="K4051">
        <v>6141397</v>
      </c>
      <c r="L4051">
        <v>1.88</v>
      </c>
      <c r="M4051">
        <v>0.35399999999999998</v>
      </c>
    </row>
    <row r="4052" spans="1:13" x14ac:dyDescent="0.2">
      <c r="A4052" t="s">
        <v>388</v>
      </c>
      <c r="B4052" t="s">
        <v>213</v>
      </c>
      <c r="C4052">
        <v>102</v>
      </c>
      <c r="D4052">
        <v>39.533000000000001</v>
      </c>
      <c r="E4052">
        <f t="shared" si="63"/>
        <v>39.53</v>
      </c>
      <c r="F4052">
        <v>11191</v>
      </c>
      <c r="G4052">
        <v>11210</v>
      </c>
      <c r="H4052">
        <v>11265</v>
      </c>
      <c r="I4052" t="s">
        <v>73</v>
      </c>
      <c r="J4052">
        <v>57842</v>
      </c>
      <c r="K4052">
        <v>3596392</v>
      </c>
      <c r="L4052">
        <v>1.1000000000000001</v>
      </c>
      <c r="M4052">
        <v>0.20699999999999999</v>
      </c>
    </row>
    <row r="4053" spans="1:13" x14ac:dyDescent="0.2">
      <c r="A4053" t="s">
        <v>388</v>
      </c>
      <c r="B4053" t="s">
        <v>214</v>
      </c>
      <c r="C4053">
        <v>103</v>
      </c>
      <c r="D4053">
        <v>40.021999999999998</v>
      </c>
      <c r="E4053">
        <f t="shared" si="63"/>
        <v>40.020000000000003</v>
      </c>
      <c r="F4053">
        <v>11351</v>
      </c>
      <c r="G4053">
        <v>11365</v>
      </c>
      <c r="H4053">
        <v>11383</v>
      </c>
      <c r="I4053" t="s">
        <v>64</v>
      </c>
      <c r="J4053">
        <v>45359</v>
      </c>
      <c r="K4053">
        <v>1521248</v>
      </c>
      <c r="L4053">
        <v>0.47</v>
      </c>
      <c r="M4053">
        <v>8.7999999999999995E-2</v>
      </c>
    </row>
    <row r="4054" spans="1:13" x14ac:dyDescent="0.2">
      <c r="A4054" t="s">
        <v>389</v>
      </c>
      <c r="B4054" t="s">
        <v>14</v>
      </c>
      <c r="C4054">
        <v>1</v>
      </c>
      <c r="D4054">
        <v>4.1660000000000004</v>
      </c>
      <c r="E4054">
        <f t="shared" si="63"/>
        <v>4.17</v>
      </c>
      <c r="F4054">
        <v>5</v>
      </c>
      <c r="G4054">
        <v>25</v>
      </c>
      <c r="H4054">
        <v>94</v>
      </c>
      <c r="I4054" t="s">
        <v>77</v>
      </c>
      <c r="J4054">
        <v>919866</v>
      </c>
      <c r="K4054">
        <v>20327676</v>
      </c>
      <c r="L4054">
        <v>38.299999999999997</v>
      </c>
      <c r="M4054">
        <v>3.9020000000000001</v>
      </c>
    </row>
    <row r="4055" spans="1:13" x14ac:dyDescent="0.2">
      <c r="A4055" t="s">
        <v>389</v>
      </c>
      <c r="B4055" t="s">
        <v>16</v>
      </c>
      <c r="C4055">
        <v>2</v>
      </c>
      <c r="D4055">
        <v>4.7149999999999999</v>
      </c>
      <c r="E4055">
        <f t="shared" si="63"/>
        <v>4.72</v>
      </c>
      <c r="F4055">
        <v>185</v>
      </c>
      <c r="G4055">
        <v>199</v>
      </c>
      <c r="H4055">
        <v>284</v>
      </c>
      <c r="I4055" t="s">
        <v>19</v>
      </c>
      <c r="J4055">
        <v>160299</v>
      </c>
      <c r="K4055">
        <v>4877654</v>
      </c>
      <c r="L4055">
        <v>9.19</v>
      </c>
      <c r="M4055">
        <v>0.93600000000000005</v>
      </c>
    </row>
    <row r="4056" spans="1:13" x14ac:dyDescent="0.2">
      <c r="A4056" t="s">
        <v>389</v>
      </c>
      <c r="B4056" t="s">
        <v>18</v>
      </c>
      <c r="C4056">
        <v>3</v>
      </c>
      <c r="D4056">
        <v>5.0250000000000004</v>
      </c>
      <c r="E4056">
        <f t="shared" si="63"/>
        <v>5.03</v>
      </c>
      <c r="F4056">
        <v>284</v>
      </c>
      <c r="G4056">
        <v>297</v>
      </c>
      <c r="H4056">
        <v>317</v>
      </c>
      <c r="I4056" t="s">
        <v>21</v>
      </c>
      <c r="J4056">
        <v>33752</v>
      </c>
      <c r="K4056">
        <v>1049807</v>
      </c>
      <c r="L4056">
        <v>1.98</v>
      </c>
      <c r="M4056">
        <v>0.20200000000000001</v>
      </c>
    </row>
    <row r="4057" spans="1:13" x14ac:dyDescent="0.2">
      <c r="A4057" t="s">
        <v>389</v>
      </c>
      <c r="B4057" t="s">
        <v>20</v>
      </c>
      <c r="C4057">
        <v>4</v>
      </c>
      <c r="D4057">
        <v>5.3659999999999997</v>
      </c>
      <c r="E4057">
        <f t="shared" si="63"/>
        <v>5.37</v>
      </c>
      <c r="F4057">
        <v>362</v>
      </c>
      <c r="G4057">
        <v>405</v>
      </c>
      <c r="H4057">
        <v>461</v>
      </c>
      <c r="I4057" t="s">
        <v>97</v>
      </c>
      <c r="J4057">
        <v>52449</v>
      </c>
      <c r="K4057">
        <v>4763824</v>
      </c>
      <c r="L4057">
        <v>8.98</v>
      </c>
      <c r="M4057">
        <v>0.91500000000000004</v>
      </c>
    </row>
    <row r="4058" spans="1:13" x14ac:dyDescent="0.2">
      <c r="A4058" t="s">
        <v>389</v>
      </c>
      <c r="B4058" t="s">
        <v>22</v>
      </c>
      <c r="C4058">
        <v>5</v>
      </c>
      <c r="D4058">
        <v>6.2649999999999997</v>
      </c>
      <c r="E4058">
        <f t="shared" si="63"/>
        <v>6.27</v>
      </c>
      <c r="F4058">
        <v>664</v>
      </c>
      <c r="G4058">
        <v>689</v>
      </c>
      <c r="H4058">
        <v>698</v>
      </c>
      <c r="I4058" t="s">
        <v>21</v>
      </c>
      <c r="J4058">
        <v>45796</v>
      </c>
      <c r="K4058">
        <v>1526809</v>
      </c>
      <c r="L4058">
        <v>2.88</v>
      </c>
      <c r="M4058">
        <v>0.29299999999999998</v>
      </c>
    </row>
    <row r="4059" spans="1:13" x14ac:dyDescent="0.2">
      <c r="A4059" t="s">
        <v>389</v>
      </c>
      <c r="B4059" t="s">
        <v>24</v>
      </c>
      <c r="C4059">
        <v>6</v>
      </c>
      <c r="D4059">
        <v>6.3220000000000001</v>
      </c>
      <c r="E4059">
        <f t="shared" si="63"/>
        <v>6.32</v>
      </c>
      <c r="F4059">
        <v>698</v>
      </c>
      <c r="G4059">
        <v>707</v>
      </c>
      <c r="H4059">
        <v>791</v>
      </c>
      <c r="I4059" t="s">
        <v>135</v>
      </c>
      <c r="J4059">
        <v>137986</v>
      </c>
      <c r="K4059">
        <v>9903583</v>
      </c>
      <c r="L4059">
        <v>18.66</v>
      </c>
      <c r="M4059">
        <v>1.901</v>
      </c>
    </row>
    <row r="4060" spans="1:13" x14ac:dyDescent="0.2">
      <c r="A4060" t="s">
        <v>389</v>
      </c>
      <c r="B4060" t="s">
        <v>26</v>
      </c>
      <c r="C4060">
        <v>7</v>
      </c>
      <c r="D4060">
        <v>8.4559999999999995</v>
      </c>
      <c r="E4060">
        <f t="shared" si="63"/>
        <v>8.4600000000000009</v>
      </c>
      <c r="F4060">
        <v>1320</v>
      </c>
      <c r="G4060">
        <v>1382</v>
      </c>
      <c r="H4060">
        <v>1421</v>
      </c>
      <c r="I4060" t="s">
        <v>184</v>
      </c>
      <c r="J4060">
        <v>142476</v>
      </c>
      <c r="K4060">
        <v>7787581</v>
      </c>
      <c r="L4060">
        <v>14.67</v>
      </c>
      <c r="M4060">
        <v>1.4950000000000001</v>
      </c>
    </row>
    <row r="4061" spans="1:13" x14ac:dyDescent="0.2">
      <c r="A4061" t="s">
        <v>389</v>
      </c>
      <c r="B4061" t="s">
        <v>27</v>
      </c>
      <c r="C4061">
        <v>8</v>
      </c>
      <c r="D4061">
        <v>8.6180000000000003</v>
      </c>
      <c r="E4061">
        <f t="shared" si="63"/>
        <v>8.6199999999999992</v>
      </c>
      <c r="F4061">
        <v>1421</v>
      </c>
      <c r="G4061">
        <v>1433</v>
      </c>
      <c r="H4061">
        <v>1525</v>
      </c>
      <c r="I4061" t="s">
        <v>51</v>
      </c>
      <c r="J4061">
        <v>659433</v>
      </c>
      <c r="K4061">
        <v>37275597</v>
      </c>
      <c r="L4061">
        <v>70.239999999999995</v>
      </c>
      <c r="M4061">
        <v>7.1559999999999997</v>
      </c>
    </row>
    <row r="4062" spans="1:13" x14ac:dyDescent="0.2">
      <c r="A4062" t="s">
        <v>389</v>
      </c>
      <c r="B4062" t="s">
        <v>28</v>
      </c>
      <c r="C4062">
        <v>9</v>
      </c>
      <c r="D4062">
        <v>8.9649999999999999</v>
      </c>
      <c r="E4062">
        <f t="shared" si="63"/>
        <v>8.9700000000000006</v>
      </c>
      <c r="F4062">
        <v>1525</v>
      </c>
      <c r="G4062">
        <v>1543</v>
      </c>
      <c r="H4062">
        <v>1608</v>
      </c>
      <c r="I4062" t="s">
        <v>31</v>
      </c>
      <c r="J4062">
        <v>50806</v>
      </c>
      <c r="K4062">
        <v>3815216</v>
      </c>
      <c r="L4062">
        <v>7.19</v>
      </c>
      <c r="M4062">
        <v>0.73199999999999998</v>
      </c>
    </row>
    <row r="4063" spans="1:13" x14ac:dyDescent="0.2">
      <c r="A4063" t="s">
        <v>389</v>
      </c>
      <c r="B4063" t="s">
        <v>30</v>
      </c>
      <c r="C4063">
        <v>10</v>
      </c>
      <c r="D4063">
        <v>9.3800000000000008</v>
      </c>
      <c r="E4063">
        <f t="shared" si="63"/>
        <v>9.3800000000000008</v>
      </c>
      <c r="F4063">
        <v>1653</v>
      </c>
      <c r="G4063">
        <v>1674</v>
      </c>
      <c r="H4063">
        <v>1708</v>
      </c>
      <c r="I4063" t="s">
        <v>162</v>
      </c>
      <c r="J4063">
        <v>478768</v>
      </c>
      <c r="K4063">
        <v>20208348</v>
      </c>
      <c r="L4063">
        <v>38.08</v>
      </c>
      <c r="M4063">
        <v>3.879</v>
      </c>
    </row>
    <row r="4064" spans="1:13" x14ac:dyDescent="0.2">
      <c r="A4064" t="s">
        <v>389</v>
      </c>
      <c r="B4064" t="s">
        <v>32</v>
      </c>
      <c r="C4064">
        <v>11</v>
      </c>
      <c r="D4064">
        <v>9.5399999999999991</v>
      </c>
      <c r="E4064">
        <f t="shared" si="63"/>
        <v>9.5399999999999991</v>
      </c>
      <c r="F4064">
        <v>1708</v>
      </c>
      <c r="G4064">
        <v>1724</v>
      </c>
      <c r="H4064">
        <v>1754</v>
      </c>
      <c r="I4064" t="s">
        <v>51</v>
      </c>
      <c r="J4064">
        <v>116551</v>
      </c>
      <c r="K4064">
        <v>7190227</v>
      </c>
      <c r="L4064">
        <v>13.55</v>
      </c>
      <c r="M4064">
        <v>1.38</v>
      </c>
    </row>
    <row r="4065" spans="1:13" x14ac:dyDescent="0.2">
      <c r="A4065" t="s">
        <v>389</v>
      </c>
      <c r="B4065" t="s">
        <v>33</v>
      </c>
      <c r="C4065">
        <v>12</v>
      </c>
      <c r="D4065">
        <v>9.8059999999999992</v>
      </c>
      <c r="E4065">
        <f t="shared" si="63"/>
        <v>9.81</v>
      </c>
      <c r="F4065">
        <v>1794</v>
      </c>
      <c r="G4065">
        <v>1809</v>
      </c>
      <c r="H4065">
        <v>1859</v>
      </c>
      <c r="I4065" t="s">
        <v>51</v>
      </c>
      <c r="J4065">
        <v>225074</v>
      </c>
      <c r="K4065">
        <v>12644365</v>
      </c>
      <c r="L4065">
        <v>23.83</v>
      </c>
      <c r="M4065">
        <v>2.427</v>
      </c>
    </row>
    <row r="4066" spans="1:13" x14ac:dyDescent="0.2">
      <c r="A4066" t="s">
        <v>389</v>
      </c>
      <c r="B4066" t="s">
        <v>35</v>
      </c>
      <c r="C4066">
        <v>13</v>
      </c>
      <c r="D4066">
        <v>9.9969999999999999</v>
      </c>
      <c r="E4066">
        <f t="shared" si="63"/>
        <v>10</v>
      </c>
      <c r="F4066">
        <v>1859</v>
      </c>
      <c r="G4066">
        <v>1869</v>
      </c>
      <c r="H4066">
        <v>1913</v>
      </c>
      <c r="I4066" t="s">
        <v>51</v>
      </c>
      <c r="J4066">
        <v>48461</v>
      </c>
      <c r="K4066">
        <v>2765772</v>
      </c>
      <c r="L4066">
        <v>5.21</v>
      </c>
      <c r="M4066">
        <v>0.53100000000000003</v>
      </c>
    </row>
    <row r="4067" spans="1:13" x14ac:dyDescent="0.2">
      <c r="A4067" t="s">
        <v>389</v>
      </c>
      <c r="B4067" t="s">
        <v>36</v>
      </c>
      <c r="C4067">
        <v>14</v>
      </c>
      <c r="D4067">
        <v>10.193</v>
      </c>
      <c r="E4067">
        <f t="shared" si="63"/>
        <v>10.19</v>
      </c>
      <c r="F4067">
        <v>1913</v>
      </c>
      <c r="G4067">
        <v>1931</v>
      </c>
      <c r="H4067">
        <v>1991</v>
      </c>
      <c r="I4067" t="s">
        <v>134</v>
      </c>
      <c r="J4067">
        <v>123552</v>
      </c>
      <c r="K4067">
        <v>6480209</v>
      </c>
      <c r="L4067">
        <v>12.21</v>
      </c>
      <c r="M4067">
        <v>1.244</v>
      </c>
    </row>
    <row r="4068" spans="1:13" x14ac:dyDescent="0.2">
      <c r="A4068" t="s">
        <v>389</v>
      </c>
      <c r="B4068" t="s">
        <v>38</v>
      </c>
      <c r="C4068">
        <v>15</v>
      </c>
      <c r="D4068">
        <v>11.567</v>
      </c>
      <c r="E4068">
        <f t="shared" si="63"/>
        <v>11.57</v>
      </c>
      <c r="F4068">
        <v>2283</v>
      </c>
      <c r="G4068">
        <v>2366</v>
      </c>
      <c r="H4068">
        <v>2414</v>
      </c>
      <c r="I4068" t="s">
        <v>100</v>
      </c>
      <c r="J4068">
        <v>29451</v>
      </c>
      <c r="K4068">
        <v>2038936</v>
      </c>
      <c r="L4068">
        <v>3.84</v>
      </c>
      <c r="M4068">
        <v>0.39100000000000001</v>
      </c>
    </row>
    <row r="4069" spans="1:13" x14ac:dyDescent="0.2">
      <c r="A4069" t="s">
        <v>389</v>
      </c>
      <c r="B4069" t="s">
        <v>40</v>
      </c>
      <c r="C4069">
        <v>16</v>
      </c>
      <c r="D4069">
        <v>11.946999999999999</v>
      </c>
      <c r="E4069">
        <f t="shared" si="63"/>
        <v>11.95</v>
      </c>
      <c r="F4069">
        <v>2448</v>
      </c>
      <c r="G4069">
        <v>2486</v>
      </c>
      <c r="H4069">
        <v>2563</v>
      </c>
      <c r="I4069" t="s">
        <v>21</v>
      </c>
      <c r="J4069">
        <v>74401</v>
      </c>
      <c r="K4069">
        <v>6762581</v>
      </c>
      <c r="L4069">
        <v>12.74</v>
      </c>
      <c r="M4069">
        <v>1.298</v>
      </c>
    </row>
    <row r="4070" spans="1:13" x14ac:dyDescent="0.2">
      <c r="A4070" t="s">
        <v>389</v>
      </c>
      <c r="B4070" t="s">
        <v>42</v>
      </c>
      <c r="C4070">
        <v>17</v>
      </c>
      <c r="D4070">
        <v>12.401</v>
      </c>
      <c r="E4070">
        <f t="shared" si="63"/>
        <v>12.4</v>
      </c>
      <c r="F4070">
        <v>2611</v>
      </c>
      <c r="G4070">
        <v>2629</v>
      </c>
      <c r="H4070">
        <v>2662</v>
      </c>
      <c r="I4070" t="s">
        <v>44</v>
      </c>
      <c r="J4070">
        <v>172221</v>
      </c>
      <c r="K4070">
        <v>7520610</v>
      </c>
      <c r="L4070">
        <v>14.17</v>
      </c>
      <c r="M4070">
        <v>1.444</v>
      </c>
    </row>
    <row r="4071" spans="1:13" x14ac:dyDescent="0.2">
      <c r="A4071" t="s">
        <v>389</v>
      </c>
      <c r="B4071" t="s">
        <v>43</v>
      </c>
      <c r="C4071">
        <v>18</v>
      </c>
      <c r="D4071">
        <v>12.55</v>
      </c>
      <c r="E4071">
        <f t="shared" si="63"/>
        <v>12.55</v>
      </c>
      <c r="F4071">
        <v>2662</v>
      </c>
      <c r="G4071">
        <v>2677</v>
      </c>
      <c r="H4071">
        <v>2736</v>
      </c>
      <c r="I4071" t="s">
        <v>34</v>
      </c>
      <c r="J4071">
        <v>253411</v>
      </c>
      <c r="K4071">
        <v>12931645</v>
      </c>
      <c r="L4071">
        <v>24.37</v>
      </c>
      <c r="M4071">
        <v>2.4830000000000001</v>
      </c>
    </row>
    <row r="4072" spans="1:13" x14ac:dyDescent="0.2">
      <c r="A4072" t="s">
        <v>389</v>
      </c>
      <c r="B4072" t="s">
        <v>45</v>
      </c>
      <c r="C4072">
        <v>19</v>
      </c>
      <c r="D4072">
        <v>12.917999999999999</v>
      </c>
      <c r="E4072">
        <f t="shared" si="63"/>
        <v>12.92</v>
      </c>
      <c r="F4072">
        <v>2736</v>
      </c>
      <c r="G4072">
        <v>2793</v>
      </c>
      <c r="H4072">
        <v>2829</v>
      </c>
      <c r="I4072" t="s">
        <v>53</v>
      </c>
      <c r="J4072">
        <v>382738</v>
      </c>
      <c r="K4072">
        <v>18763751</v>
      </c>
      <c r="L4072">
        <v>35.36</v>
      </c>
      <c r="M4072">
        <v>3.6019999999999999</v>
      </c>
    </row>
    <row r="4073" spans="1:13" x14ac:dyDescent="0.2">
      <c r="A4073" t="s">
        <v>389</v>
      </c>
      <c r="B4073" t="s">
        <v>47</v>
      </c>
      <c r="C4073">
        <v>20</v>
      </c>
      <c r="D4073">
        <v>13.055999999999999</v>
      </c>
      <c r="E4073">
        <f t="shared" si="63"/>
        <v>13.06</v>
      </c>
      <c r="F4073">
        <v>2829</v>
      </c>
      <c r="G4073">
        <v>2836</v>
      </c>
      <c r="H4073">
        <v>2910</v>
      </c>
      <c r="I4073" t="s">
        <v>73</v>
      </c>
      <c r="J4073">
        <v>56209</v>
      </c>
      <c r="K4073">
        <v>2975168</v>
      </c>
      <c r="L4073">
        <v>5.61</v>
      </c>
      <c r="M4073">
        <v>0.57099999999999995</v>
      </c>
    </row>
    <row r="4074" spans="1:13" x14ac:dyDescent="0.2">
      <c r="A4074" t="s">
        <v>389</v>
      </c>
      <c r="B4074" t="s">
        <v>49</v>
      </c>
      <c r="C4074">
        <v>21</v>
      </c>
      <c r="D4074">
        <v>14.253</v>
      </c>
      <c r="E4074">
        <f t="shared" si="63"/>
        <v>14.25</v>
      </c>
      <c r="F4074">
        <v>3158</v>
      </c>
      <c r="G4074">
        <v>3215</v>
      </c>
      <c r="H4074">
        <v>3235</v>
      </c>
      <c r="I4074" t="s">
        <v>64</v>
      </c>
      <c r="J4074">
        <v>179670</v>
      </c>
      <c r="K4074">
        <v>5507308</v>
      </c>
      <c r="L4074">
        <v>10.38</v>
      </c>
      <c r="M4074">
        <v>1.0569999999999999</v>
      </c>
    </row>
    <row r="4075" spans="1:13" x14ac:dyDescent="0.2">
      <c r="A4075" t="s">
        <v>389</v>
      </c>
      <c r="B4075" t="s">
        <v>50</v>
      </c>
      <c r="C4075">
        <v>22</v>
      </c>
      <c r="D4075">
        <v>14.727</v>
      </c>
      <c r="E4075">
        <f t="shared" si="63"/>
        <v>14.73</v>
      </c>
      <c r="F4075">
        <v>3324</v>
      </c>
      <c r="G4075">
        <v>3365</v>
      </c>
      <c r="H4075">
        <v>3416</v>
      </c>
      <c r="I4075" t="s">
        <v>192</v>
      </c>
      <c r="J4075">
        <v>23467</v>
      </c>
      <c r="K4075">
        <v>1722327</v>
      </c>
      <c r="L4075">
        <v>3.25</v>
      </c>
      <c r="M4075">
        <v>0.33100000000000002</v>
      </c>
    </row>
    <row r="4076" spans="1:13" x14ac:dyDescent="0.2">
      <c r="A4076" t="s">
        <v>389</v>
      </c>
      <c r="B4076" t="s">
        <v>52</v>
      </c>
      <c r="C4076">
        <v>23</v>
      </c>
      <c r="D4076">
        <v>15.404999999999999</v>
      </c>
      <c r="E4076">
        <f t="shared" si="63"/>
        <v>15.41</v>
      </c>
      <c r="F4076">
        <v>3560</v>
      </c>
      <c r="G4076">
        <v>3579</v>
      </c>
      <c r="H4076">
        <v>3615</v>
      </c>
      <c r="I4076" t="s">
        <v>53</v>
      </c>
      <c r="J4076">
        <v>71933</v>
      </c>
      <c r="K4076">
        <v>2611907</v>
      </c>
      <c r="L4076">
        <v>4.92</v>
      </c>
      <c r="M4076">
        <v>0.501</v>
      </c>
    </row>
    <row r="4077" spans="1:13" x14ac:dyDescent="0.2">
      <c r="A4077" t="s">
        <v>389</v>
      </c>
      <c r="B4077" t="s">
        <v>54</v>
      </c>
      <c r="C4077">
        <v>24</v>
      </c>
      <c r="D4077">
        <v>15.57</v>
      </c>
      <c r="E4077">
        <f t="shared" si="63"/>
        <v>15.57</v>
      </c>
      <c r="F4077">
        <v>3615</v>
      </c>
      <c r="G4077">
        <v>3632</v>
      </c>
      <c r="H4077">
        <v>3684</v>
      </c>
      <c r="I4077" t="s">
        <v>64</v>
      </c>
      <c r="J4077">
        <v>144880</v>
      </c>
      <c r="K4077">
        <v>6075119</v>
      </c>
      <c r="L4077">
        <v>11.45</v>
      </c>
      <c r="M4077">
        <v>1.1659999999999999</v>
      </c>
    </row>
    <row r="4078" spans="1:13" x14ac:dyDescent="0.2">
      <c r="A4078" t="s">
        <v>389</v>
      </c>
      <c r="B4078" t="s">
        <v>56</v>
      </c>
      <c r="C4078">
        <v>25</v>
      </c>
      <c r="D4078">
        <v>15.779</v>
      </c>
      <c r="E4078">
        <f t="shared" si="63"/>
        <v>15.78</v>
      </c>
      <c r="F4078">
        <v>3684</v>
      </c>
      <c r="G4078">
        <v>3698</v>
      </c>
      <c r="H4078">
        <v>3737</v>
      </c>
      <c r="I4078" t="s">
        <v>53</v>
      </c>
      <c r="J4078">
        <v>64342</v>
      </c>
      <c r="K4078">
        <v>2538090</v>
      </c>
      <c r="L4078">
        <v>4.78</v>
      </c>
      <c r="M4078">
        <v>0.48699999999999999</v>
      </c>
    </row>
    <row r="4079" spans="1:13" x14ac:dyDescent="0.2">
      <c r="A4079" t="s">
        <v>389</v>
      </c>
      <c r="B4079" t="s">
        <v>57</v>
      </c>
      <c r="C4079">
        <v>26</v>
      </c>
      <c r="D4079">
        <v>16.015000000000001</v>
      </c>
      <c r="E4079">
        <f t="shared" si="63"/>
        <v>16.02</v>
      </c>
      <c r="F4079">
        <v>3737</v>
      </c>
      <c r="G4079">
        <v>3772</v>
      </c>
      <c r="H4079">
        <v>3867</v>
      </c>
      <c r="I4079" t="s">
        <v>53</v>
      </c>
      <c r="J4079">
        <v>139539</v>
      </c>
      <c r="K4079">
        <v>11642377</v>
      </c>
      <c r="L4079">
        <v>21.94</v>
      </c>
      <c r="M4079">
        <v>2.2349999999999999</v>
      </c>
    </row>
    <row r="4080" spans="1:13" x14ac:dyDescent="0.2">
      <c r="A4080" t="s">
        <v>389</v>
      </c>
      <c r="B4080" t="s">
        <v>59</v>
      </c>
      <c r="C4080">
        <v>27</v>
      </c>
      <c r="D4080">
        <v>16.791</v>
      </c>
      <c r="E4080">
        <f t="shared" si="63"/>
        <v>16.79</v>
      </c>
      <c r="F4080">
        <v>3997</v>
      </c>
      <c r="G4080">
        <v>4018</v>
      </c>
      <c r="H4080">
        <v>4068</v>
      </c>
      <c r="I4080" t="s">
        <v>53</v>
      </c>
      <c r="J4080">
        <v>46201</v>
      </c>
      <c r="K4080">
        <v>2705987</v>
      </c>
      <c r="L4080">
        <v>5.0999999999999996</v>
      </c>
      <c r="M4080">
        <v>0.51900000000000002</v>
      </c>
    </row>
    <row r="4081" spans="1:13" x14ac:dyDescent="0.2">
      <c r="A4081" t="s">
        <v>389</v>
      </c>
      <c r="B4081" t="s">
        <v>61</v>
      </c>
      <c r="C4081">
        <v>28</v>
      </c>
      <c r="D4081">
        <v>17.23</v>
      </c>
      <c r="E4081">
        <f t="shared" si="63"/>
        <v>17.23</v>
      </c>
      <c r="F4081">
        <v>4068</v>
      </c>
      <c r="G4081">
        <v>4156</v>
      </c>
      <c r="H4081">
        <v>4210</v>
      </c>
      <c r="I4081" t="s">
        <v>53</v>
      </c>
      <c r="J4081">
        <v>33538</v>
      </c>
      <c r="K4081">
        <v>3646514</v>
      </c>
      <c r="L4081">
        <v>6.87</v>
      </c>
      <c r="M4081">
        <v>0.7</v>
      </c>
    </row>
    <row r="4082" spans="1:13" x14ac:dyDescent="0.2">
      <c r="A4082" t="s">
        <v>389</v>
      </c>
      <c r="B4082" t="s">
        <v>62</v>
      </c>
      <c r="C4082">
        <v>29</v>
      </c>
      <c r="D4082">
        <v>17.824000000000002</v>
      </c>
      <c r="E4082">
        <f t="shared" si="63"/>
        <v>17.82</v>
      </c>
      <c r="F4082">
        <v>4310</v>
      </c>
      <c r="G4082">
        <v>4344</v>
      </c>
      <c r="H4082">
        <v>4356</v>
      </c>
      <c r="I4082" t="s">
        <v>53</v>
      </c>
      <c r="J4082">
        <v>376904</v>
      </c>
      <c r="K4082">
        <v>10188788</v>
      </c>
      <c r="L4082">
        <v>19.2</v>
      </c>
      <c r="M4082">
        <v>1.956</v>
      </c>
    </row>
    <row r="4083" spans="1:13" x14ac:dyDescent="0.2">
      <c r="A4083" t="s">
        <v>389</v>
      </c>
      <c r="B4083" t="s">
        <v>63</v>
      </c>
      <c r="C4083">
        <v>30</v>
      </c>
      <c r="D4083">
        <v>17.873999999999999</v>
      </c>
      <c r="E4083">
        <f t="shared" si="63"/>
        <v>17.87</v>
      </c>
      <c r="F4083">
        <v>4356</v>
      </c>
      <c r="G4083">
        <v>4360</v>
      </c>
      <c r="H4083">
        <v>4405</v>
      </c>
      <c r="I4083" t="s">
        <v>93</v>
      </c>
      <c r="J4083">
        <v>161082</v>
      </c>
      <c r="K4083">
        <v>4380316</v>
      </c>
      <c r="L4083">
        <v>8.25</v>
      </c>
      <c r="M4083">
        <v>0.84099999999999997</v>
      </c>
    </row>
    <row r="4084" spans="1:13" x14ac:dyDescent="0.2">
      <c r="A4084" t="s">
        <v>389</v>
      </c>
      <c r="B4084" t="s">
        <v>65</v>
      </c>
      <c r="C4084">
        <v>31</v>
      </c>
      <c r="D4084">
        <v>18.094999999999999</v>
      </c>
      <c r="E4084">
        <f t="shared" si="63"/>
        <v>18.100000000000001</v>
      </c>
      <c r="F4084">
        <v>4409</v>
      </c>
      <c r="G4084">
        <v>4430</v>
      </c>
      <c r="H4084">
        <v>4454</v>
      </c>
      <c r="I4084" t="s">
        <v>91</v>
      </c>
      <c r="J4084">
        <v>43699</v>
      </c>
      <c r="K4084">
        <v>1899973</v>
      </c>
      <c r="L4084">
        <v>3.58</v>
      </c>
      <c r="M4084">
        <v>0.36499999999999999</v>
      </c>
    </row>
    <row r="4085" spans="1:13" x14ac:dyDescent="0.2">
      <c r="A4085" t="s">
        <v>389</v>
      </c>
      <c r="B4085" t="s">
        <v>66</v>
      </c>
      <c r="C4085">
        <v>32</v>
      </c>
      <c r="D4085">
        <v>18.213000000000001</v>
      </c>
      <c r="E4085">
        <f t="shared" si="63"/>
        <v>18.21</v>
      </c>
      <c r="F4085">
        <v>4454</v>
      </c>
      <c r="G4085">
        <v>4467</v>
      </c>
      <c r="H4085">
        <v>4483</v>
      </c>
      <c r="I4085" t="s">
        <v>107</v>
      </c>
      <c r="J4085">
        <v>64037</v>
      </c>
      <c r="K4085">
        <v>2066144</v>
      </c>
      <c r="L4085">
        <v>3.89</v>
      </c>
      <c r="M4085">
        <v>0.39700000000000002</v>
      </c>
    </row>
    <row r="4086" spans="1:13" x14ac:dyDescent="0.2">
      <c r="A4086" t="s">
        <v>389</v>
      </c>
      <c r="B4086" t="s">
        <v>68</v>
      </c>
      <c r="C4086">
        <v>33</v>
      </c>
      <c r="D4086">
        <v>18.414000000000001</v>
      </c>
      <c r="E4086">
        <f t="shared" si="63"/>
        <v>18.41</v>
      </c>
      <c r="F4086">
        <v>4517</v>
      </c>
      <c r="G4086">
        <v>4531</v>
      </c>
      <c r="H4086">
        <v>4547</v>
      </c>
      <c r="I4086" t="s">
        <v>107</v>
      </c>
      <c r="J4086">
        <v>49300</v>
      </c>
      <c r="K4086">
        <v>1630083</v>
      </c>
      <c r="L4086">
        <v>3.07</v>
      </c>
      <c r="M4086">
        <v>0.313</v>
      </c>
    </row>
    <row r="4087" spans="1:13" x14ac:dyDescent="0.2">
      <c r="A4087" t="s">
        <v>389</v>
      </c>
      <c r="B4087" t="s">
        <v>69</v>
      </c>
      <c r="C4087">
        <v>34</v>
      </c>
      <c r="D4087">
        <v>18.516999999999999</v>
      </c>
      <c r="E4087">
        <f t="shared" si="63"/>
        <v>18.52</v>
      </c>
      <c r="F4087">
        <v>4547</v>
      </c>
      <c r="G4087">
        <v>4564</v>
      </c>
      <c r="H4087">
        <v>4665</v>
      </c>
      <c r="I4087" t="s">
        <v>53</v>
      </c>
      <c r="J4087">
        <v>1620768</v>
      </c>
      <c r="K4087">
        <v>49559083</v>
      </c>
      <c r="L4087">
        <v>93.38</v>
      </c>
      <c r="M4087">
        <v>9.5139999999999993</v>
      </c>
    </row>
    <row r="4088" spans="1:13" x14ac:dyDescent="0.2">
      <c r="A4088" t="s">
        <v>389</v>
      </c>
      <c r="B4088" t="s">
        <v>70</v>
      </c>
      <c r="C4088">
        <v>35</v>
      </c>
      <c r="D4088">
        <v>19.100999999999999</v>
      </c>
      <c r="E4088">
        <f t="shared" si="63"/>
        <v>19.100000000000001</v>
      </c>
      <c r="F4088">
        <v>4705</v>
      </c>
      <c r="G4088">
        <v>4748</v>
      </c>
      <c r="H4088">
        <v>4786</v>
      </c>
      <c r="I4088" t="s">
        <v>55</v>
      </c>
      <c r="J4088">
        <v>32976</v>
      </c>
      <c r="K4088">
        <v>992996</v>
      </c>
      <c r="L4088">
        <v>1.87</v>
      </c>
      <c r="M4088">
        <v>0.191</v>
      </c>
    </row>
    <row r="4089" spans="1:13" x14ac:dyDescent="0.2">
      <c r="A4089" t="s">
        <v>389</v>
      </c>
      <c r="B4089" t="s">
        <v>71</v>
      </c>
      <c r="C4089">
        <v>36</v>
      </c>
      <c r="D4089">
        <v>20.047000000000001</v>
      </c>
      <c r="E4089">
        <f t="shared" si="63"/>
        <v>20.05</v>
      </c>
      <c r="F4089">
        <v>4975</v>
      </c>
      <c r="G4089">
        <v>5047</v>
      </c>
      <c r="H4089">
        <v>5063</v>
      </c>
      <c r="I4089" t="s">
        <v>129</v>
      </c>
      <c r="J4089">
        <v>63616</v>
      </c>
      <c r="K4089">
        <v>2820952</v>
      </c>
      <c r="L4089">
        <v>5.32</v>
      </c>
      <c r="M4089">
        <v>0.54200000000000004</v>
      </c>
    </row>
    <row r="4090" spans="1:13" x14ac:dyDescent="0.2">
      <c r="A4090" t="s">
        <v>389</v>
      </c>
      <c r="B4090" t="s">
        <v>72</v>
      </c>
      <c r="C4090">
        <v>37</v>
      </c>
      <c r="D4090">
        <v>20.123000000000001</v>
      </c>
      <c r="E4090">
        <f t="shared" si="63"/>
        <v>20.12</v>
      </c>
      <c r="F4090">
        <v>5063</v>
      </c>
      <c r="G4090">
        <v>5072</v>
      </c>
      <c r="H4090">
        <v>5090</v>
      </c>
      <c r="I4090" t="s">
        <v>51</v>
      </c>
      <c r="J4090">
        <v>22853</v>
      </c>
      <c r="K4090">
        <v>623144</v>
      </c>
      <c r="L4090">
        <v>1.17</v>
      </c>
      <c r="M4090">
        <v>0.12</v>
      </c>
    </row>
    <row r="4091" spans="1:13" x14ac:dyDescent="0.2">
      <c r="A4091" t="s">
        <v>389</v>
      </c>
      <c r="B4091" t="s">
        <v>74</v>
      </c>
      <c r="C4091">
        <v>38</v>
      </c>
      <c r="D4091">
        <v>20.847000000000001</v>
      </c>
      <c r="E4091">
        <f t="shared" si="63"/>
        <v>20.85</v>
      </c>
      <c r="F4091">
        <v>5282</v>
      </c>
      <c r="G4091">
        <v>5300</v>
      </c>
      <c r="H4091">
        <v>5325</v>
      </c>
      <c r="I4091" t="s">
        <v>162</v>
      </c>
      <c r="J4091">
        <v>53251</v>
      </c>
      <c r="K4091">
        <v>1621307</v>
      </c>
      <c r="L4091">
        <v>3.05</v>
      </c>
      <c r="M4091">
        <v>0.311</v>
      </c>
    </row>
    <row r="4092" spans="1:13" x14ac:dyDescent="0.2">
      <c r="A4092" t="s">
        <v>389</v>
      </c>
      <c r="B4092" t="s">
        <v>75</v>
      </c>
      <c r="C4092">
        <v>39</v>
      </c>
      <c r="D4092">
        <v>21.085999999999999</v>
      </c>
      <c r="E4092">
        <f t="shared" si="63"/>
        <v>21.09</v>
      </c>
      <c r="F4092">
        <v>5360</v>
      </c>
      <c r="G4092">
        <v>5376</v>
      </c>
      <c r="H4092">
        <v>5431</v>
      </c>
      <c r="I4092" t="s">
        <v>51</v>
      </c>
      <c r="J4092">
        <v>90058</v>
      </c>
      <c r="K4092">
        <v>5985037</v>
      </c>
      <c r="L4092">
        <v>11.28</v>
      </c>
      <c r="M4092">
        <v>1.149</v>
      </c>
    </row>
    <row r="4093" spans="1:13" x14ac:dyDescent="0.2">
      <c r="A4093" t="s">
        <v>389</v>
      </c>
      <c r="B4093" t="s">
        <v>76</v>
      </c>
      <c r="C4093">
        <v>40</v>
      </c>
      <c r="D4093">
        <v>21.323</v>
      </c>
      <c r="E4093">
        <f t="shared" si="63"/>
        <v>21.32</v>
      </c>
      <c r="F4093">
        <v>5431</v>
      </c>
      <c r="G4093">
        <v>5451</v>
      </c>
      <c r="H4093">
        <v>5504</v>
      </c>
      <c r="I4093" t="s">
        <v>44</v>
      </c>
      <c r="J4093">
        <v>158667</v>
      </c>
      <c r="K4093">
        <v>6083387</v>
      </c>
      <c r="L4093">
        <v>11.46</v>
      </c>
      <c r="M4093">
        <v>1.1679999999999999</v>
      </c>
    </row>
    <row r="4094" spans="1:13" x14ac:dyDescent="0.2">
      <c r="A4094" t="s">
        <v>389</v>
      </c>
      <c r="B4094" t="s">
        <v>78</v>
      </c>
      <c r="C4094">
        <v>41</v>
      </c>
      <c r="D4094">
        <v>22.745999999999999</v>
      </c>
      <c r="E4094">
        <f t="shared" si="63"/>
        <v>22.75</v>
      </c>
      <c r="F4094">
        <v>5876</v>
      </c>
      <c r="G4094">
        <v>5901</v>
      </c>
      <c r="H4094">
        <v>5958</v>
      </c>
      <c r="I4094" t="s">
        <v>83</v>
      </c>
      <c r="J4094">
        <v>46046</v>
      </c>
      <c r="K4094">
        <v>3695968</v>
      </c>
      <c r="L4094">
        <v>6.96</v>
      </c>
      <c r="M4094">
        <v>0.71</v>
      </c>
    </row>
    <row r="4095" spans="1:13" x14ac:dyDescent="0.2">
      <c r="A4095" t="s">
        <v>389</v>
      </c>
      <c r="B4095" t="s">
        <v>79</v>
      </c>
      <c r="C4095">
        <v>42</v>
      </c>
      <c r="D4095">
        <v>23.332000000000001</v>
      </c>
      <c r="E4095">
        <f t="shared" si="63"/>
        <v>23.33</v>
      </c>
      <c r="F4095">
        <v>6068</v>
      </c>
      <c r="G4095">
        <v>6086</v>
      </c>
      <c r="H4095">
        <v>6111</v>
      </c>
      <c r="I4095" t="s">
        <v>19</v>
      </c>
      <c r="J4095">
        <v>91169</v>
      </c>
      <c r="K4095">
        <v>2553649</v>
      </c>
      <c r="L4095">
        <v>4.8099999999999996</v>
      </c>
      <c r="M4095">
        <v>0.49</v>
      </c>
    </row>
    <row r="4096" spans="1:13" x14ac:dyDescent="0.2">
      <c r="A4096" t="s">
        <v>389</v>
      </c>
      <c r="B4096" t="s">
        <v>80</v>
      </c>
      <c r="C4096">
        <v>43</v>
      </c>
      <c r="D4096">
        <v>23.454999999999998</v>
      </c>
      <c r="E4096">
        <f t="shared" si="63"/>
        <v>23.46</v>
      </c>
      <c r="F4096">
        <v>6111</v>
      </c>
      <c r="G4096">
        <v>6125</v>
      </c>
      <c r="H4096">
        <v>6153</v>
      </c>
      <c r="I4096" t="s">
        <v>140</v>
      </c>
      <c r="J4096">
        <v>38698</v>
      </c>
      <c r="K4096">
        <v>1018498</v>
      </c>
      <c r="L4096">
        <v>1.92</v>
      </c>
      <c r="M4096">
        <v>0.19600000000000001</v>
      </c>
    </row>
    <row r="4097" spans="1:13" x14ac:dyDescent="0.2">
      <c r="A4097" t="s">
        <v>389</v>
      </c>
      <c r="B4097" t="s">
        <v>81</v>
      </c>
      <c r="C4097">
        <v>44</v>
      </c>
      <c r="D4097">
        <v>24.001000000000001</v>
      </c>
      <c r="E4097">
        <f t="shared" si="63"/>
        <v>24</v>
      </c>
      <c r="F4097">
        <v>6278</v>
      </c>
      <c r="G4097">
        <v>6298</v>
      </c>
      <c r="H4097">
        <v>6324</v>
      </c>
      <c r="I4097" t="s">
        <v>162</v>
      </c>
      <c r="J4097">
        <v>27151</v>
      </c>
      <c r="K4097">
        <v>1048218</v>
      </c>
      <c r="L4097">
        <v>1.98</v>
      </c>
      <c r="M4097">
        <v>0.20100000000000001</v>
      </c>
    </row>
    <row r="4098" spans="1:13" x14ac:dyDescent="0.2">
      <c r="A4098" t="s">
        <v>389</v>
      </c>
      <c r="B4098" t="s">
        <v>82</v>
      </c>
      <c r="C4098">
        <v>45</v>
      </c>
      <c r="D4098">
        <v>25.283999999999999</v>
      </c>
      <c r="E4098">
        <f t="shared" si="63"/>
        <v>25.28</v>
      </c>
      <c r="F4098">
        <v>6629</v>
      </c>
      <c r="G4098">
        <v>6704</v>
      </c>
      <c r="H4098">
        <v>6747</v>
      </c>
      <c r="I4098" t="s">
        <v>168</v>
      </c>
      <c r="J4098">
        <v>61392</v>
      </c>
      <c r="K4098">
        <v>2867006</v>
      </c>
      <c r="L4098">
        <v>5.4</v>
      </c>
      <c r="M4098">
        <v>0.55000000000000004</v>
      </c>
    </row>
    <row r="4099" spans="1:13" x14ac:dyDescent="0.2">
      <c r="A4099" t="s">
        <v>389</v>
      </c>
      <c r="B4099" t="s">
        <v>84</v>
      </c>
      <c r="C4099">
        <v>46</v>
      </c>
      <c r="D4099">
        <v>25.628</v>
      </c>
      <c r="E4099">
        <f t="shared" ref="E4099:E4162" si="64">ROUND(D4099,2)</f>
        <v>25.63</v>
      </c>
      <c r="F4099">
        <v>6792</v>
      </c>
      <c r="G4099">
        <v>6812</v>
      </c>
      <c r="H4099">
        <v>6822</v>
      </c>
      <c r="I4099" t="s">
        <v>110</v>
      </c>
      <c r="J4099">
        <v>110269</v>
      </c>
      <c r="K4099">
        <v>2855984</v>
      </c>
      <c r="L4099">
        <v>5.38</v>
      </c>
      <c r="M4099">
        <v>0.54800000000000004</v>
      </c>
    </row>
    <row r="4100" spans="1:13" x14ac:dyDescent="0.2">
      <c r="A4100" t="s">
        <v>389</v>
      </c>
      <c r="B4100" t="s">
        <v>85</v>
      </c>
      <c r="C4100">
        <v>47</v>
      </c>
      <c r="D4100">
        <v>25.686</v>
      </c>
      <c r="E4100">
        <f t="shared" si="64"/>
        <v>25.69</v>
      </c>
      <c r="F4100">
        <v>6822</v>
      </c>
      <c r="G4100">
        <v>6831</v>
      </c>
      <c r="H4100">
        <v>6890</v>
      </c>
      <c r="I4100" t="s">
        <v>93</v>
      </c>
      <c r="J4100">
        <v>81138</v>
      </c>
      <c r="K4100">
        <v>3241728</v>
      </c>
      <c r="L4100">
        <v>6.11</v>
      </c>
      <c r="M4100">
        <v>0.622</v>
      </c>
    </row>
    <row r="4101" spans="1:13" x14ac:dyDescent="0.2">
      <c r="A4101" t="s">
        <v>389</v>
      </c>
      <c r="B4101" t="s">
        <v>86</v>
      </c>
      <c r="C4101">
        <v>48</v>
      </c>
      <c r="D4101">
        <v>26.093</v>
      </c>
      <c r="E4101">
        <f t="shared" si="64"/>
        <v>26.09</v>
      </c>
      <c r="F4101">
        <v>6912</v>
      </c>
      <c r="G4101">
        <v>6960</v>
      </c>
      <c r="H4101">
        <v>7015</v>
      </c>
      <c r="I4101" t="s">
        <v>157</v>
      </c>
      <c r="J4101">
        <v>73232</v>
      </c>
      <c r="K4101">
        <v>2485841</v>
      </c>
      <c r="L4101">
        <v>4.68</v>
      </c>
      <c r="M4101">
        <v>0.47699999999999998</v>
      </c>
    </row>
    <row r="4102" spans="1:13" x14ac:dyDescent="0.2">
      <c r="A4102" t="s">
        <v>389</v>
      </c>
      <c r="B4102" t="s">
        <v>88</v>
      </c>
      <c r="C4102">
        <v>49</v>
      </c>
      <c r="D4102">
        <v>26.640999999999998</v>
      </c>
      <c r="E4102">
        <f t="shared" si="64"/>
        <v>26.64</v>
      </c>
      <c r="F4102">
        <v>7040</v>
      </c>
      <c r="G4102">
        <v>7133</v>
      </c>
      <c r="H4102">
        <v>7166</v>
      </c>
      <c r="I4102" t="s">
        <v>25</v>
      </c>
      <c r="J4102">
        <v>41521</v>
      </c>
      <c r="K4102">
        <v>1926125</v>
      </c>
      <c r="L4102">
        <v>3.63</v>
      </c>
      <c r="M4102">
        <v>0.37</v>
      </c>
    </row>
    <row r="4103" spans="1:13" x14ac:dyDescent="0.2">
      <c r="A4103" t="s">
        <v>389</v>
      </c>
      <c r="B4103" t="s">
        <v>89</v>
      </c>
      <c r="C4103">
        <v>50</v>
      </c>
      <c r="D4103">
        <v>27.363</v>
      </c>
      <c r="E4103">
        <f t="shared" si="64"/>
        <v>27.36</v>
      </c>
      <c r="F4103">
        <v>7330</v>
      </c>
      <c r="G4103">
        <v>7361</v>
      </c>
      <c r="H4103">
        <v>7395</v>
      </c>
      <c r="I4103" t="s">
        <v>157</v>
      </c>
      <c r="J4103">
        <v>31323</v>
      </c>
      <c r="K4103">
        <v>844459</v>
      </c>
      <c r="L4103">
        <v>1.59</v>
      </c>
      <c r="M4103">
        <v>0.16200000000000001</v>
      </c>
    </row>
    <row r="4104" spans="1:13" x14ac:dyDescent="0.2">
      <c r="A4104" t="s">
        <v>389</v>
      </c>
      <c r="B4104" t="s">
        <v>90</v>
      </c>
      <c r="C4104">
        <v>51</v>
      </c>
      <c r="D4104">
        <v>27.920999999999999</v>
      </c>
      <c r="E4104">
        <f t="shared" si="64"/>
        <v>27.92</v>
      </c>
      <c r="F4104">
        <v>7512</v>
      </c>
      <c r="G4104">
        <v>7538</v>
      </c>
      <c r="H4104">
        <v>7585</v>
      </c>
      <c r="I4104" t="s">
        <v>25</v>
      </c>
      <c r="J4104">
        <v>33336</v>
      </c>
      <c r="K4104">
        <v>1774072</v>
      </c>
      <c r="L4104">
        <v>3.34</v>
      </c>
      <c r="M4104">
        <v>0.34100000000000003</v>
      </c>
    </row>
    <row r="4105" spans="1:13" x14ac:dyDescent="0.2">
      <c r="A4105" t="s">
        <v>389</v>
      </c>
      <c r="B4105" t="s">
        <v>92</v>
      </c>
      <c r="C4105">
        <v>52</v>
      </c>
      <c r="D4105">
        <v>29.266999999999999</v>
      </c>
      <c r="E4105">
        <f t="shared" si="64"/>
        <v>29.27</v>
      </c>
      <c r="F4105">
        <v>7944</v>
      </c>
      <c r="G4105">
        <v>7963</v>
      </c>
      <c r="H4105">
        <v>8005</v>
      </c>
      <c r="I4105" t="s">
        <v>83</v>
      </c>
      <c r="J4105">
        <v>69122</v>
      </c>
      <c r="K4105">
        <v>2471390</v>
      </c>
      <c r="L4105">
        <v>4.66</v>
      </c>
      <c r="M4105">
        <v>0.47399999999999998</v>
      </c>
    </row>
    <row r="4106" spans="1:13" x14ac:dyDescent="0.2">
      <c r="A4106" t="s">
        <v>389</v>
      </c>
      <c r="B4106" t="s">
        <v>94</v>
      </c>
      <c r="C4106">
        <v>53</v>
      </c>
      <c r="D4106">
        <v>30.088999999999999</v>
      </c>
      <c r="E4106">
        <f t="shared" si="64"/>
        <v>30.09</v>
      </c>
      <c r="F4106">
        <v>8163</v>
      </c>
      <c r="G4106">
        <v>8223</v>
      </c>
      <c r="H4106">
        <v>8247</v>
      </c>
      <c r="I4106" t="s">
        <v>83</v>
      </c>
      <c r="J4106">
        <v>24261</v>
      </c>
      <c r="K4106">
        <v>1168173</v>
      </c>
      <c r="L4106">
        <v>2.2000000000000002</v>
      </c>
      <c r="M4106">
        <v>0.224</v>
      </c>
    </row>
    <row r="4107" spans="1:13" x14ac:dyDescent="0.2">
      <c r="A4107" t="s">
        <v>389</v>
      </c>
      <c r="B4107" t="s">
        <v>95</v>
      </c>
      <c r="C4107">
        <v>54</v>
      </c>
      <c r="D4107">
        <v>30.968</v>
      </c>
      <c r="E4107">
        <f t="shared" si="64"/>
        <v>30.97</v>
      </c>
      <c r="F4107">
        <v>8484</v>
      </c>
      <c r="G4107">
        <v>8501</v>
      </c>
      <c r="H4107">
        <v>8534</v>
      </c>
      <c r="I4107" t="s">
        <v>135</v>
      </c>
      <c r="J4107">
        <v>34401</v>
      </c>
      <c r="K4107">
        <v>1683063</v>
      </c>
      <c r="L4107">
        <v>3.17</v>
      </c>
      <c r="M4107">
        <v>0.32300000000000001</v>
      </c>
    </row>
    <row r="4108" spans="1:13" x14ac:dyDescent="0.2">
      <c r="A4108" t="s">
        <v>389</v>
      </c>
      <c r="B4108" t="s">
        <v>96</v>
      </c>
      <c r="C4108">
        <v>55</v>
      </c>
      <c r="D4108">
        <v>31.257999999999999</v>
      </c>
      <c r="E4108">
        <f t="shared" si="64"/>
        <v>31.26</v>
      </c>
      <c r="F4108">
        <v>8576</v>
      </c>
      <c r="G4108">
        <v>8593</v>
      </c>
      <c r="H4108">
        <v>8626</v>
      </c>
      <c r="I4108" t="s">
        <v>135</v>
      </c>
      <c r="J4108">
        <v>36068</v>
      </c>
      <c r="K4108">
        <v>1833246</v>
      </c>
      <c r="L4108">
        <v>3.45</v>
      </c>
      <c r="M4108">
        <v>0.35199999999999998</v>
      </c>
    </row>
    <row r="4109" spans="1:13" x14ac:dyDescent="0.2">
      <c r="A4109" t="s">
        <v>389</v>
      </c>
      <c r="B4109" t="s">
        <v>98</v>
      </c>
      <c r="C4109">
        <v>56</v>
      </c>
      <c r="D4109">
        <v>31.417999999999999</v>
      </c>
      <c r="E4109">
        <f t="shared" si="64"/>
        <v>31.42</v>
      </c>
      <c r="F4109">
        <v>8626</v>
      </c>
      <c r="G4109">
        <v>8643</v>
      </c>
      <c r="H4109">
        <v>8726</v>
      </c>
      <c r="I4109" t="s">
        <v>73</v>
      </c>
      <c r="J4109">
        <v>58339</v>
      </c>
      <c r="K4109">
        <v>3448359</v>
      </c>
      <c r="L4109">
        <v>6.5</v>
      </c>
      <c r="M4109">
        <v>0.66200000000000003</v>
      </c>
    </row>
    <row r="4110" spans="1:13" x14ac:dyDescent="0.2">
      <c r="A4110" t="s">
        <v>389</v>
      </c>
      <c r="B4110" t="s">
        <v>99</v>
      </c>
      <c r="C4110">
        <v>57</v>
      </c>
      <c r="D4110">
        <v>31.754000000000001</v>
      </c>
      <c r="E4110">
        <f t="shared" si="64"/>
        <v>31.75</v>
      </c>
      <c r="F4110">
        <v>8728</v>
      </c>
      <c r="G4110">
        <v>8750</v>
      </c>
      <c r="H4110">
        <v>8824</v>
      </c>
      <c r="I4110" t="s">
        <v>55</v>
      </c>
      <c r="J4110">
        <v>61388</v>
      </c>
      <c r="K4110">
        <v>3711228</v>
      </c>
      <c r="L4110">
        <v>6.99</v>
      </c>
      <c r="M4110">
        <v>0.71199999999999997</v>
      </c>
    </row>
    <row r="4111" spans="1:13" x14ac:dyDescent="0.2">
      <c r="A4111" t="s">
        <v>389</v>
      </c>
      <c r="B4111" t="s">
        <v>101</v>
      </c>
      <c r="C4111">
        <v>58</v>
      </c>
      <c r="D4111">
        <v>32.706000000000003</v>
      </c>
      <c r="E4111">
        <f t="shared" si="64"/>
        <v>32.71</v>
      </c>
      <c r="F4111">
        <v>8983</v>
      </c>
      <c r="G4111">
        <v>9051</v>
      </c>
      <c r="H4111">
        <v>9085</v>
      </c>
      <c r="I4111" t="s">
        <v>142</v>
      </c>
      <c r="J4111">
        <v>44596</v>
      </c>
      <c r="K4111">
        <v>1862446</v>
      </c>
      <c r="L4111">
        <v>3.51</v>
      </c>
      <c r="M4111">
        <v>0.35799999999999998</v>
      </c>
    </row>
    <row r="4112" spans="1:13" x14ac:dyDescent="0.2">
      <c r="A4112" t="s">
        <v>389</v>
      </c>
      <c r="B4112" t="s">
        <v>102</v>
      </c>
      <c r="C4112">
        <v>59</v>
      </c>
      <c r="D4112">
        <v>34.067</v>
      </c>
      <c r="E4112">
        <f t="shared" si="64"/>
        <v>34.07</v>
      </c>
      <c r="F4112">
        <v>9465</v>
      </c>
      <c r="G4112">
        <v>9481</v>
      </c>
      <c r="H4112">
        <v>9507</v>
      </c>
      <c r="I4112" t="s">
        <v>48</v>
      </c>
      <c r="J4112">
        <v>33130</v>
      </c>
      <c r="K4112">
        <v>1207263</v>
      </c>
      <c r="L4112">
        <v>2.27</v>
      </c>
      <c r="M4112">
        <v>0.23200000000000001</v>
      </c>
    </row>
    <row r="4113" spans="1:13" x14ac:dyDescent="0.2">
      <c r="A4113" t="s">
        <v>389</v>
      </c>
      <c r="B4113" t="s">
        <v>103</v>
      </c>
      <c r="C4113">
        <v>60</v>
      </c>
      <c r="D4113">
        <v>34.945</v>
      </c>
      <c r="E4113">
        <f t="shared" si="64"/>
        <v>34.950000000000003</v>
      </c>
      <c r="F4113">
        <v>9743</v>
      </c>
      <c r="G4113">
        <v>9759</v>
      </c>
      <c r="H4113">
        <v>9810</v>
      </c>
      <c r="I4113" t="s">
        <v>140</v>
      </c>
      <c r="J4113">
        <v>54715</v>
      </c>
      <c r="K4113">
        <v>2446185</v>
      </c>
      <c r="L4113">
        <v>4.6100000000000003</v>
      </c>
      <c r="M4113">
        <v>0.47</v>
      </c>
    </row>
    <row r="4114" spans="1:13" x14ac:dyDescent="0.2">
      <c r="A4114" t="s">
        <v>389</v>
      </c>
      <c r="B4114" t="s">
        <v>104</v>
      </c>
      <c r="C4114">
        <v>61</v>
      </c>
      <c r="D4114">
        <v>35.667000000000002</v>
      </c>
      <c r="E4114">
        <f t="shared" si="64"/>
        <v>35.67</v>
      </c>
      <c r="F4114">
        <v>9947</v>
      </c>
      <c r="G4114">
        <v>9987</v>
      </c>
      <c r="H4114">
        <v>9998</v>
      </c>
      <c r="I4114" t="s">
        <v>142</v>
      </c>
      <c r="J4114">
        <v>39233</v>
      </c>
      <c r="K4114">
        <v>436119</v>
      </c>
      <c r="L4114">
        <v>0.82</v>
      </c>
      <c r="M4114">
        <v>8.4000000000000005E-2</v>
      </c>
    </row>
    <row r="4115" spans="1:13" x14ac:dyDescent="0.2">
      <c r="A4115" t="s">
        <v>389</v>
      </c>
      <c r="B4115" t="s">
        <v>105</v>
      </c>
      <c r="C4115">
        <v>62</v>
      </c>
      <c r="D4115">
        <v>36.119999999999997</v>
      </c>
      <c r="E4115">
        <f t="shared" si="64"/>
        <v>36.119999999999997</v>
      </c>
      <c r="F4115">
        <v>10112</v>
      </c>
      <c r="G4115">
        <v>10131</v>
      </c>
      <c r="H4115">
        <v>10136</v>
      </c>
      <c r="I4115" t="s">
        <v>48</v>
      </c>
      <c r="J4115">
        <v>35797</v>
      </c>
      <c r="K4115">
        <v>1098990</v>
      </c>
      <c r="L4115">
        <v>2.0699999999999998</v>
      </c>
      <c r="M4115">
        <v>0.21099999999999999</v>
      </c>
    </row>
    <row r="4116" spans="1:13" x14ac:dyDescent="0.2">
      <c r="A4116" t="s">
        <v>389</v>
      </c>
      <c r="B4116" t="s">
        <v>106</v>
      </c>
      <c r="C4116">
        <v>63</v>
      </c>
      <c r="D4116">
        <v>36.165999999999997</v>
      </c>
      <c r="E4116">
        <f t="shared" si="64"/>
        <v>36.17</v>
      </c>
      <c r="F4116">
        <v>10136</v>
      </c>
      <c r="G4116">
        <v>10145</v>
      </c>
      <c r="H4116">
        <v>10181</v>
      </c>
      <c r="I4116" t="s">
        <v>48</v>
      </c>
      <c r="J4116">
        <v>86769</v>
      </c>
      <c r="K4116">
        <v>2936998</v>
      </c>
      <c r="L4116">
        <v>5.53</v>
      </c>
      <c r="M4116">
        <v>0.56399999999999995</v>
      </c>
    </row>
    <row r="4117" spans="1:13" x14ac:dyDescent="0.2">
      <c r="A4117" t="s">
        <v>389</v>
      </c>
      <c r="B4117" t="s">
        <v>108</v>
      </c>
      <c r="C4117">
        <v>64</v>
      </c>
      <c r="D4117">
        <v>36.543999999999997</v>
      </c>
      <c r="E4117">
        <f t="shared" si="64"/>
        <v>36.54</v>
      </c>
      <c r="F4117">
        <v>10237</v>
      </c>
      <c r="G4117">
        <v>10265</v>
      </c>
      <c r="H4117">
        <v>10272</v>
      </c>
      <c r="I4117" t="s">
        <v>48</v>
      </c>
      <c r="J4117">
        <v>71388</v>
      </c>
      <c r="K4117">
        <v>2590374</v>
      </c>
      <c r="L4117">
        <v>4.88</v>
      </c>
      <c r="M4117">
        <v>0.497</v>
      </c>
    </row>
    <row r="4118" spans="1:13" x14ac:dyDescent="0.2">
      <c r="A4118" t="s">
        <v>389</v>
      </c>
      <c r="B4118" t="s">
        <v>109</v>
      </c>
      <c r="C4118">
        <v>65</v>
      </c>
      <c r="D4118">
        <v>36.594000000000001</v>
      </c>
      <c r="E4118">
        <f t="shared" si="64"/>
        <v>36.590000000000003</v>
      </c>
      <c r="F4118">
        <v>10272</v>
      </c>
      <c r="G4118">
        <v>10280</v>
      </c>
      <c r="H4118">
        <v>10294</v>
      </c>
      <c r="I4118" t="s">
        <v>48</v>
      </c>
      <c r="J4118">
        <v>94252</v>
      </c>
      <c r="K4118">
        <v>3001085</v>
      </c>
      <c r="L4118">
        <v>5.65</v>
      </c>
      <c r="M4118">
        <v>0.57599999999999996</v>
      </c>
    </row>
    <row r="4119" spans="1:13" x14ac:dyDescent="0.2">
      <c r="A4119" t="s">
        <v>389</v>
      </c>
      <c r="B4119" t="s">
        <v>111</v>
      </c>
      <c r="C4119">
        <v>66</v>
      </c>
      <c r="D4119">
        <v>36.661000000000001</v>
      </c>
      <c r="E4119">
        <f t="shared" si="64"/>
        <v>36.659999999999997</v>
      </c>
      <c r="F4119">
        <v>10294</v>
      </c>
      <c r="G4119">
        <v>10302</v>
      </c>
      <c r="H4119">
        <v>10312</v>
      </c>
      <c r="I4119" t="s">
        <v>48</v>
      </c>
      <c r="J4119">
        <v>90103</v>
      </c>
      <c r="K4119">
        <v>2276993</v>
      </c>
      <c r="L4119">
        <v>4.29</v>
      </c>
      <c r="M4119">
        <v>0.437</v>
      </c>
    </row>
    <row r="4120" spans="1:13" x14ac:dyDescent="0.2">
      <c r="A4120" t="s">
        <v>389</v>
      </c>
      <c r="B4120" t="s">
        <v>112</v>
      </c>
      <c r="C4120">
        <v>67</v>
      </c>
      <c r="D4120">
        <v>36.784999999999997</v>
      </c>
      <c r="E4120">
        <f t="shared" si="64"/>
        <v>36.79</v>
      </c>
      <c r="F4120">
        <v>10312</v>
      </c>
      <c r="G4120">
        <v>10341</v>
      </c>
      <c r="H4120">
        <v>10371</v>
      </c>
      <c r="I4120" t="s">
        <v>48</v>
      </c>
      <c r="J4120">
        <v>64450</v>
      </c>
      <c r="K4120">
        <v>6329123</v>
      </c>
      <c r="L4120">
        <v>11.93</v>
      </c>
      <c r="M4120">
        <v>1.2150000000000001</v>
      </c>
    </row>
    <row r="4121" spans="1:13" x14ac:dyDescent="0.2">
      <c r="A4121" t="s">
        <v>389</v>
      </c>
      <c r="B4121" t="s">
        <v>113</v>
      </c>
      <c r="C4121">
        <v>68</v>
      </c>
      <c r="D4121">
        <v>36.96</v>
      </c>
      <c r="E4121">
        <f t="shared" si="64"/>
        <v>36.96</v>
      </c>
      <c r="F4121">
        <v>10385</v>
      </c>
      <c r="G4121">
        <v>10396</v>
      </c>
      <c r="H4121">
        <v>10406</v>
      </c>
      <c r="I4121" t="s">
        <v>48</v>
      </c>
      <c r="J4121">
        <v>75478</v>
      </c>
      <c r="K4121">
        <v>2554944</v>
      </c>
      <c r="L4121">
        <v>4.8099999999999996</v>
      </c>
      <c r="M4121">
        <v>0.49</v>
      </c>
    </row>
    <row r="4122" spans="1:13" x14ac:dyDescent="0.2">
      <c r="A4122" t="s">
        <v>389</v>
      </c>
      <c r="B4122" t="s">
        <v>114</v>
      </c>
      <c r="C4122">
        <v>69</v>
      </c>
      <c r="D4122">
        <v>37.137999999999998</v>
      </c>
      <c r="E4122">
        <f t="shared" si="64"/>
        <v>37.14</v>
      </c>
      <c r="F4122">
        <v>10406</v>
      </c>
      <c r="G4122">
        <v>10452</v>
      </c>
      <c r="H4122">
        <v>10461</v>
      </c>
      <c r="I4122" t="s">
        <v>48</v>
      </c>
      <c r="J4122">
        <v>83536</v>
      </c>
      <c r="K4122">
        <v>7492618</v>
      </c>
      <c r="L4122">
        <v>14.12</v>
      </c>
      <c r="M4122">
        <v>1.4379999999999999</v>
      </c>
    </row>
    <row r="4123" spans="1:13" x14ac:dyDescent="0.2">
      <c r="A4123" t="s">
        <v>389</v>
      </c>
      <c r="B4123" t="s">
        <v>115</v>
      </c>
      <c r="C4123">
        <v>70</v>
      </c>
      <c r="D4123">
        <v>37.249000000000002</v>
      </c>
      <c r="E4123">
        <f t="shared" si="64"/>
        <v>37.25</v>
      </c>
      <c r="F4123">
        <v>10461</v>
      </c>
      <c r="G4123">
        <v>10488</v>
      </c>
      <c r="H4123">
        <v>10496</v>
      </c>
      <c r="I4123" t="s">
        <v>48</v>
      </c>
      <c r="J4123">
        <v>110936</v>
      </c>
      <c r="K4123">
        <v>6002355</v>
      </c>
      <c r="L4123">
        <v>11.31</v>
      </c>
      <c r="M4123">
        <v>1.1519999999999999</v>
      </c>
    </row>
    <row r="4124" spans="1:13" x14ac:dyDescent="0.2">
      <c r="A4124" t="s">
        <v>389</v>
      </c>
      <c r="B4124" t="s">
        <v>116</v>
      </c>
      <c r="C4124">
        <v>71</v>
      </c>
      <c r="D4124">
        <v>37.295000000000002</v>
      </c>
      <c r="E4124">
        <f t="shared" si="64"/>
        <v>37.299999999999997</v>
      </c>
      <c r="F4124">
        <v>10496</v>
      </c>
      <c r="G4124">
        <v>10502</v>
      </c>
      <c r="H4124">
        <v>10520</v>
      </c>
      <c r="I4124" t="s">
        <v>48</v>
      </c>
      <c r="J4124">
        <v>145836</v>
      </c>
      <c r="K4124">
        <v>4994952</v>
      </c>
      <c r="L4124">
        <v>9.41</v>
      </c>
      <c r="M4124">
        <v>0.95899999999999996</v>
      </c>
    </row>
    <row r="4125" spans="1:13" x14ac:dyDescent="0.2">
      <c r="A4125" t="s">
        <v>389</v>
      </c>
      <c r="B4125" t="s">
        <v>117</v>
      </c>
      <c r="C4125">
        <v>72</v>
      </c>
      <c r="D4125">
        <v>37.375999999999998</v>
      </c>
      <c r="E4125">
        <f t="shared" si="64"/>
        <v>37.380000000000003</v>
      </c>
      <c r="F4125">
        <v>10520</v>
      </c>
      <c r="G4125">
        <v>10528</v>
      </c>
      <c r="H4125">
        <v>10552</v>
      </c>
      <c r="I4125" t="s">
        <v>48</v>
      </c>
      <c r="J4125">
        <v>133001</v>
      </c>
      <c r="K4125">
        <v>5871980</v>
      </c>
      <c r="L4125">
        <v>11.06</v>
      </c>
      <c r="M4125">
        <v>1.127</v>
      </c>
    </row>
    <row r="4126" spans="1:13" x14ac:dyDescent="0.2">
      <c r="A4126" t="s">
        <v>389</v>
      </c>
      <c r="B4126" t="s">
        <v>118</v>
      </c>
      <c r="C4126">
        <v>73</v>
      </c>
      <c r="D4126">
        <v>37.585000000000001</v>
      </c>
      <c r="E4126">
        <f t="shared" si="64"/>
        <v>37.590000000000003</v>
      </c>
      <c r="F4126">
        <v>10568</v>
      </c>
      <c r="G4126">
        <v>10594</v>
      </c>
      <c r="H4126">
        <v>10600</v>
      </c>
      <c r="I4126" t="s">
        <v>48</v>
      </c>
      <c r="J4126">
        <v>107116</v>
      </c>
      <c r="K4126">
        <v>5467102</v>
      </c>
      <c r="L4126">
        <v>10.3</v>
      </c>
      <c r="M4126">
        <v>1.05</v>
      </c>
    </row>
    <row r="4127" spans="1:13" x14ac:dyDescent="0.2">
      <c r="A4127" t="s">
        <v>389</v>
      </c>
      <c r="B4127" t="s">
        <v>119</v>
      </c>
      <c r="C4127">
        <v>74</v>
      </c>
      <c r="D4127">
        <v>37.637999999999998</v>
      </c>
      <c r="E4127">
        <f t="shared" si="64"/>
        <v>37.64</v>
      </c>
      <c r="F4127">
        <v>10600</v>
      </c>
      <c r="G4127">
        <v>10610</v>
      </c>
      <c r="H4127">
        <v>10629</v>
      </c>
      <c r="I4127" t="s">
        <v>48</v>
      </c>
      <c r="J4127">
        <v>124475</v>
      </c>
      <c r="K4127">
        <v>5850089</v>
      </c>
      <c r="L4127">
        <v>11.02</v>
      </c>
      <c r="M4127">
        <v>1.123</v>
      </c>
    </row>
    <row r="4128" spans="1:13" x14ac:dyDescent="0.2">
      <c r="A4128" t="s">
        <v>389</v>
      </c>
      <c r="B4128" t="s">
        <v>120</v>
      </c>
      <c r="C4128">
        <v>75</v>
      </c>
      <c r="D4128">
        <v>37.716000000000001</v>
      </c>
      <c r="E4128">
        <f t="shared" si="64"/>
        <v>37.72</v>
      </c>
      <c r="F4128">
        <v>10629</v>
      </c>
      <c r="G4128">
        <v>10635</v>
      </c>
      <c r="H4128">
        <v>10653</v>
      </c>
      <c r="I4128" t="s">
        <v>48</v>
      </c>
      <c r="J4128">
        <v>113201</v>
      </c>
      <c r="K4128">
        <v>4779744</v>
      </c>
      <c r="L4128">
        <v>9.01</v>
      </c>
      <c r="M4128">
        <v>0.91800000000000004</v>
      </c>
    </row>
    <row r="4129" spans="1:13" x14ac:dyDescent="0.2">
      <c r="A4129" t="s">
        <v>389</v>
      </c>
      <c r="B4129" t="s">
        <v>121</v>
      </c>
      <c r="C4129">
        <v>76</v>
      </c>
      <c r="D4129">
        <v>37.99</v>
      </c>
      <c r="E4129">
        <f t="shared" si="64"/>
        <v>37.99</v>
      </c>
      <c r="F4129">
        <v>10695</v>
      </c>
      <c r="G4129">
        <v>10722</v>
      </c>
      <c r="H4129">
        <v>10781</v>
      </c>
      <c r="I4129" t="s">
        <v>53</v>
      </c>
      <c r="J4129">
        <v>1521904</v>
      </c>
      <c r="K4129">
        <v>53070846</v>
      </c>
      <c r="L4129">
        <v>100</v>
      </c>
      <c r="M4129">
        <v>10.188000000000001</v>
      </c>
    </row>
    <row r="4130" spans="1:13" x14ac:dyDescent="0.2">
      <c r="A4130" t="s">
        <v>389</v>
      </c>
      <c r="B4130" t="s">
        <v>122</v>
      </c>
      <c r="C4130">
        <v>77</v>
      </c>
      <c r="D4130">
        <v>38.192</v>
      </c>
      <c r="E4130">
        <f t="shared" si="64"/>
        <v>38.19</v>
      </c>
      <c r="F4130">
        <v>10781</v>
      </c>
      <c r="G4130">
        <v>10786</v>
      </c>
      <c r="H4130">
        <v>10810</v>
      </c>
      <c r="I4130" t="s">
        <v>53</v>
      </c>
      <c r="J4130">
        <v>124156</v>
      </c>
      <c r="K4130">
        <v>5991009</v>
      </c>
      <c r="L4130">
        <v>11.29</v>
      </c>
      <c r="M4130">
        <v>1.1499999999999999</v>
      </c>
    </row>
    <row r="4131" spans="1:13" x14ac:dyDescent="0.2">
      <c r="A4131" t="s">
        <v>389</v>
      </c>
      <c r="B4131" t="s">
        <v>123</v>
      </c>
      <c r="C4131">
        <v>78</v>
      </c>
      <c r="D4131">
        <v>38.298000000000002</v>
      </c>
      <c r="E4131">
        <f t="shared" si="64"/>
        <v>38.299999999999997</v>
      </c>
      <c r="F4131">
        <v>10810</v>
      </c>
      <c r="G4131">
        <v>10819</v>
      </c>
      <c r="H4131">
        <v>10848</v>
      </c>
      <c r="I4131" t="s">
        <v>53</v>
      </c>
      <c r="J4131">
        <v>126098</v>
      </c>
      <c r="K4131">
        <v>6617610</v>
      </c>
      <c r="L4131">
        <v>12.47</v>
      </c>
      <c r="M4131">
        <v>1.27</v>
      </c>
    </row>
    <row r="4132" spans="1:13" x14ac:dyDescent="0.2">
      <c r="A4132" t="s">
        <v>389</v>
      </c>
      <c r="B4132" t="s">
        <v>124</v>
      </c>
      <c r="C4132">
        <v>79</v>
      </c>
      <c r="D4132">
        <v>38.683</v>
      </c>
      <c r="E4132">
        <f t="shared" si="64"/>
        <v>38.68</v>
      </c>
      <c r="F4132">
        <v>10908</v>
      </c>
      <c r="G4132">
        <v>10941</v>
      </c>
      <c r="H4132">
        <v>10946</v>
      </c>
      <c r="I4132" t="s">
        <v>53</v>
      </c>
      <c r="J4132">
        <v>115931</v>
      </c>
      <c r="K4132">
        <v>7215608</v>
      </c>
      <c r="L4132">
        <v>13.6</v>
      </c>
      <c r="M4132">
        <v>1.385</v>
      </c>
    </row>
    <row r="4133" spans="1:13" x14ac:dyDescent="0.2">
      <c r="A4133" t="s">
        <v>389</v>
      </c>
      <c r="B4133" t="s">
        <v>125</v>
      </c>
      <c r="C4133">
        <v>80</v>
      </c>
      <c r="D4133">
        <v>38.728000000000002</v>
      </c>
      <c r="E4133">
        <f t="shared" si="64"/>
        <v>38.729999999999997</v>
      </c>
      <c r="F4133">
        <v>10946</v>
      </c>
      <c r="G4133">
        <v>10955</v>
      </c>
      <c r="H4133">
        <v>10977</v>
      </c>
      <c r="I4133" t="s">
        <v>53</v>
      </c>
      <c r="J4133">
        <v>138622</v>
      </c>
      <c r="K4133">
        <v>6544183</v>
      </c>
      <c r="L4133">
        <v>12.33</v>
      </c>
      <c r="M4133">
        <v>1.256</v>
      </c>
    </row>
    <row r="4134" spans="1:13" x14ac:dyDescent="0.2">
      <c r="A4134" t="s">
        <v>389</v>
      </c>
      <c r="B4134" t="s">
        <v>126</v>
      </c>
      <c r="C4134">
        <v>81</v>
      </c>
      <c r="D4134">
        <v>38.822000000000003</v>
      </c>
      <c r="E4134">
        <f t="shared" si="64"/>
        <v>38.82</v>
      </c>
      <c r="F4134">
        <v>10977</v>
      </c>
      <c r="G4134">
        <v>10985</v>
      </c>
      <c r="H4134">
        <v>11028</v>
      </c>
      <c r="I4134" t="s">
        <v>53</v>
      </c>
      <c r="J4134">
        <v>134624</v>
      </c>
      <c r="K4134">
        <v>7799776</v>
      </c>
      <c r="L4134">
        <v>14.7</v>
      </c>
      <c r="M4134">
        <v>1.4970000000000001</v>
      </c>
    </row>
    <row r="4135" spans="1:13" x14ac:dyDescent="0.2">
      <c r="A4135" t="s">
        <v>389</v>
      </c>
      <c r="B4135" t="s">
        <v>127</v>
      </c>
      <c r="C4135">
        <v>82</v>
      </c>
      <c r="D4135">
        <v>39.753</v>
      </c>
      <c r="E4135">
        <f t="shared" si="64"/>
        <v>39.75</v>
      </c>
      <c r="F4135">
        <v>11236</v>
      </c>
      <c r="G4135">
        <v>11279</v>
      </c>
      <c r="H4135">
        <v>11296</v>
      </c>
      <c r="I4135" t="s">
        <v>53</v>
      </c>
      <c r="J4135">
        <v>54302</v>
      </c>
      <c r="K4135">
        <v>2218303</v>
      </c>
      <c r="L4135">
        <v>4.18</v>
      </c>
      <c r="M4135">
        <v>0.42599999999999999</v>
      </c>
    </row>
    <row r="4136" spans="1:13" x14ac:dyDescent="0.2">
      <c r="A4136" t="s">
        <v>389</v>
      </c>
      <c r="B4136" t="s">
        <v>144</v>
      </c>
      <c r="C4136">
        <v>83</v>
      </c>
      <c r="D4136">
        <v>39.956000000000003</v>
      </c>
      <c r="E4136">
        <f t="shared" si="64"/>
        <v>39.96</v>
      </c>
      <c r="F4136">
        <v>11318</v>
      </c>
      <c r="G4136">
        <v>11344</v>
      </c>
      <c r="H4136">
        <v>11349</v>
      </c>
      <c r="I4136" t="s">
        <v>64</v>
      </c>
      <c r="J4136">
        <v>92266</v>
      </c>
      <c r="K4136">
        <v>1844796</v>
      </c>
      <c r="L4136">
        <v>3.48</v>
      </c>
      <c r="M4136">
        <v>0.35399999999999998</v>
      </c>
    </row>
    <row r="4137" spans="1:13" x14ac:dyDescent="0.2">
      <c r="A4137" t="s">
        <v>389</v>
      </c>
      <c r="B4137" t="s">
        <v>145</v>
      </c>
      <c r="C4137">
        <v>84</v>
      </c>
      <c r="D4137">
        <v>40.01</v>
      </c>
      <c r="E4137">
        <f t="shared" si="64"/>
        <v>40.01</v>
      </c>
      <c r="F4137">
        <v>11349</v>
      </c>
      <c r="G4137">
        <v>11361</v>
      </c>
      <c r="H4137">
        <v>11393</v>
      </c>
      <c r="I4137" t="s">
        <v>53</v>
      </c>
      <c r="J4137">
        <v>195722</v>
      </c>
      <c r="K4137">
        <v>7359556</v>
      </c>
      <c r="L4137">
        <v>13.87</v>
      </c>
      <c r="M4137">
        <v>1.413</v>
      </c>
    </row>
    <row r="4138" spans="1:13" x14ac:dyDescent="0.2">
      <c r="A4138" t="s">
        <v>389</v>
      </c>
      <c r="B4138" t="s">
        <v>146</v>
      </c>
      <c r="C4138">
        <v>85</v>
      </c>
      <c r="D4138">
        <v>40.125999999999998</v>
      </c>
      <c r="E4138">
        <f t="shared" si="64"/>
        <v>40.130000000000003</v>
      </c>
      <c r="F4138">
        <v>11393</v>
      </c>
      <c r="G4138">
        <v>11398</v>
      </c>
      <c r="H4138">
        <v>11412</v>
      </c>
      <c r="I4138" t="s">
        <v>160</v>
      </c>
      <c r="J4138">
        <v>23303</v>
      </c>
      <c r="K4138">
        <v>511101</v>
      </c>
      <c r="L4138">
        <v>0.96</v>
      </c>
      <c r="M4138">
        <v>9.8000000000000004E-2</v>
      </c>
    </row>
    <row r="4139" spans="1:13" x14ac:dyDescent="0.2">
      <c r="A4139" t="s">
        <v>390</v>
      </c>
      <c r="B4139" t="s">
        <v>14</v>
      </c>
      <c r="C4139">
        <v>1</v>
      </c>
      <c r="D4139">
        <v>4.1479999999999997</v>
      </c>
      <c r="E4139">
        <f t="shared" si="64"/>
        <v>4.1500000000000004</v>
      </c>
      <c r="F4139">
        <v>8</v>
      </c>
      <c r="G4139">
        <v>19</v>
      </c>
      <c r="H4139">
        <v>59</v>
      </c>
      <c r="I4139" t="s">
        <v>55</v>
      </c>
      <c r="J4139">
        <v>90488</v>
      </c>
      <c r="K4139">
        <v>2020080</v>
      </c>
      <c r="L4139">
        <v>10.64</v>
      </c>
      <c r="M4139">
        <v>1.3859999999999999</v>
      </c>
    </row>
    <row r="4140" spans="1:13" x14ac:dyDescent="0.2">
      <c r="A4140" t="s">
        <v>390</v>
      </c>
      <c r="B4140" t="s">
        <v>16</v>
      </c>
      <c r="C4140">
        <v>2</v>
      </c>
      <c r="D4140">
        <v>4.9909999999999997</v>
      </c>
      <c r="E4140">
        <f t="shared" si="64"/>
        <v>4.99</v>
      </c>
      <c r="F4140">
        <v>260</v>
      </c>
      <c r="G4140">
        <v>286</v>
      </c>
      <c r="H4140">
        <v>349</v>
      </c>
      <c r="I4140" t="s">
        <v>29</v>
      </c>
      <c r="J4140">
        <v>116002</v>
      </c>
      <c r="K4140">
        <v>4649276</v>
      </c>
      <c r="L4140">
        <v>24.48</v>
      </c>
      <c r="M4140">
        <v>3.19</v>
      </c>
    </row>
    <row r="4141" spans="1:13" x14ac:dyDescent="0.2">
      <c r="A4141" t="s">
        <v>390</v>
      </c>
      <c r="B4141" t="s">
        <v>18</v>
      </c>
      <c r="C4141">
        <v>3</v>
      </c>
      <c r="D4141">
        <v>6.3250000000000002</v>
      </c>
      <c r="E4141">
        <f t="shared" si="64"/>
        <v>6.33</v>
      </c>
      <c r="F4141">
        <v>699</v>
      </c>
      <c r="G4141">
        <v>708</v>
      </c>
      <c r="H4141">
        <v>735</v>
      </c>
      <c r="I4141" t="s">
        <v>93</v>
      </c>
      <c r="J4141">
        <v>29573</v>
      </c>
      <c r="K4141">
        <v>957248</v>
      </c>
      <c r="L4141">
        <v>5.04</v>
      </c>
      <c r="M4141">
        <v>0.65700000000000003</v>
      </c>
    </row>
    <row r="4142" spans="1:13" x14ac:dyDescent="0.2">
      <c r="A4142" t="s">
        <v>390</v>
      </c>
      <c r="B4142" t="s">
        <v>20</v>
      </c>
      <c r="C4142">
        <v>4</v>
      </c>
      <c r="D4142">
        <v>9.3729999999999993</v>
      </c>
      <c r="E4142">
        <f t="shared" si="64"/>
        <v>9.3699999999999992</v>
      </c>
      <c r="F4142">
        <v>1644</v>
      </c>
      <c r="G4142">
        <v>1672</v>
      </c>
      <c r="H4142">
        <v>1704</v>
      </c>
      <c r="I4142" t="s">
        <v>91</v>
      </c>
      <c r="J4142">
        <v>272222</v>
      </c>
      <c r="K4142">
        <v>11537499</v>
      </c>
      <c r="L4142">
        <v>60.75</v>
      </c>
      <c r="M4142">
        <v>7.9169999999999998</v>
      </c>
    </row>
    <row r="4143" spans="1:13" x14ac:dyDescent="0.2">
      <c r="A4143" t="s">
        <v>390</v>
      </c>
      <c r="B4143" t="s">
        <v>22</v>
      </c>
      <c r="C4143">
        <v>5</v>
      </c>
      <c r="D4143">
        <v>9.5340000000000007</v>
      </c>
      <c r="E4143">
        <f t="shared" si="64"/>
        <v>9.5299999999999994</v>
      </c>
      <c r="F4143">
        <v>1704</v>
      </c>
      <c r="G4143">
        <v>1723</v>
      </c>
      <c r="H4143">
        <v>1756</v>
      </c>
      <c r="I4143" t="s">
        <v>107</v>
      </c>
      <c r="J4143">
        <v>153644</v>
      </c>
      <c r="K4143">
        <v>8136001</v>
      </c>
      <c r="L4143">
        <v>42.84</v>
      </c>
      <c r="M4143">
        <v>5.5830000000000002</v>
      </c>
    </row>
    <row r="4144" spans="1:13" x14ac:dyDescent="0.2">
      <c r="A4144" t="s">
        <v>390</v>
      </c>
      <c r="B4144" t="s">
        <v>24</v>
      </c>
      <c r="C4144">
        <v>6</v>
      </c>
      <c r="D4144">
        <v>9.8059999999999992</v>
      </c>
      <c r="E4144">
        <f t="shared" si="64"/>
        <v>9.81</v>
      </c>
      <c r="F4144">
        <v>1795</v>
      </c>
      <c r="G4144">
        <v>1809</v>
      </c>
      <c r="H4144">
        <v>1856</v>
      </c>
      <c r="I4144" t="s">
        <v>93</v>
      </c>
      <c r="J4144">
        <v>79590</v>
      </c>
      <c r="K4144">
        <v>3900924</v>
      </c>
      <c r="L4144">
        <v>20.54</v>
      </c>
      <c r="M4144">
        <v>2.677</v>
      </c>
    </row>
    <row r="4145" spans="1:13" x14ac:dyDescent="0.2">
      <c r="A4145" t="s">
        <v>390</v>
      </c>
      <c r="B4145" t="s">
        <v>26</v>
      </c>
      <c r="C4145">
        <v>7</v>
      </c>
      <c r="D4145">
        <v>12.4</v>
      </c>
      <c r="E4145">
        <f t="shared" si="64"/>
        <v>12.4</v>
      </c>
      <c r="F4145">
        <v>2562</v>
      </c>
      <c r="G4145">
        <v>2629</v>
      </c>
      <c r="H4145">
        <v>2658</v>
      </c>
      <c r="I4145" t="s">
        <v>19</v>
      </c>
      <c r="J4145">
        <v>75093</v>
      </c>
      <c r="K4145">
        <v>3071746</v>
      </c>
      <c r="L4145">
        <v>16.170000000000002</v>
      </c>
      <c r="M4145">
        <v>2.1080000000000001</v>
      </c>
    </row>
    <row r="4146" spans="1:13" x14ac:dyDescent="0.2">
      <c r="A4146" t="s">
        <v>390</v>
      </c>
      <c r="B4146" t="s">
        <v>27</v>
      </c>
      <c r="C4146">
        <v>8</v>
      </c>
      <c r="D4146">
        <v>12.535</v>
      </c>
      <c r="E4146">
        <f t="shared" si="64"/>
        <v>12.54</v>
      </c>
      <c r="F4146">
        <v>2658</v>
      </c>
      <c r="G4146">
        <v>2672</v>
      </c>
      <c r="H4146">
        <v>2739</v>
      </c>
      <c r="I4146" t="s">
        <v>34</v>
      </c>
      <c r="J4146">
        <v>454576</v>
      </c>
      <c r="K4146">
        <v>18110268</v>
      </c>
      <c r="L4146">
        <v>95.36</v>
      </c>
      <c r="M4146">
        <v>12.427</v>
      </c>
    </row>
    <row r="4147" spans="1:13" x14ac:dyDescent="0.2">
      <c r="A4147" t="s">
        <v>390</v>
      </c>
      <c r="B4147" t="s">
        <v>28</v>
      </c>
      <c r="C4147">
        <v>9</v>
      </c>
      <c r="D4147">
        <v>14.253</v>
      </c>
      <c r="E4147">
        <f t="shared" si="64"/>
        <v>14.25</v>
      </c>
      <c r="F4147">
        <v>3178</v>
      </c>
      <c r="G4147">
        <v>3215</v>
      </c>
      <c r="H4147">
        <v>3239</v>
      </c>
      <c r="I4147" t="s">
        <v>55</v>
      </c>
      <c r="J4147">
        <v>31535</v>
      </c>
      <c r="K4147">
        <v>906772</v>
      </c>
      <c r="L4147">
        <v>4.7699999999999996</v>
      </c>
      <c r="M4147">
        <v>0.622</v>
      </c>
    </row>
    <row r="4148" spans="1:13" x14ac:dyDescent="0.2">
      <c r="A4148" t="s">
        <v>390</v>
      </c>
      <c r="B4148" t="s">
        <v>30</v>
      </c>
      <c r="C4148">
        <v>10</v>
      </c>
      <c r="D4148">
        <v>15.401</v>
      </c>
      <c r="E4148">
        <f t="shared" si="64"/>
        <v>15.4</v>
      </c>
      <c r="F4148">
        <v>3555</v>
      </c>
      <c r="G4148">
        <v>3578</v>
      </c>
      <c r="H4148">
        <v>3600</v>
      </c>
      <c r="I4148" t="s">
        <v>55</v>
      </c>
      <c r="J4148">
        <v>35086</v>
      </c>
      <c r="K4148">
        <v>1142679</v>
      </c>
      <c r="L4148">
        <v>6.02</v>
      </c>
      <c r="M4148">
        <v>0.78400000000000003</v>
      </c>
    </row>
    <row r="4149" spans="1:13" x14ac:dyDescent="0.2">
      <c r="A4149" t="s">
        <v>390</v>
      </c>
      <c r="B4149" t="s">
        <v>32</v>
      </c>
      <c r="C4149">
        <v>11</v>
      </c>
      <c r="D4149">
        <v>15.558999999999999</v>
      </c>
      <c r="E4149">
        <f t="shared" si="64"/>
        <v>15.56</v>
      </c>
      <c r="F4149">
        <v>3613</v>
      </c>
      <c r="G4149">
        <v>3628</v>
      </c>
      <c r="H4149">
        <v>3681</v>
      </c>
      <c r="I4149" t="s">
        <v>67</v>
      </c>
      <c r="J4149">
        <v>206315</v>
      </c>
      <c r="K4149">
        <v>6875371</v>
      </c>
      <c r="L4149">
        <v>36.200000000000003</v>
      </c>
      <c r="M4149">
        <v>4.718</v>
      </c>
    </row>
    <row r="4150" spans="1:13" x14ac:dyDescent="0.2">
      <c r="A4150" t="s">
        <v>390</v>
      </c>
      <c r="B4150" t="s">
        <v>33</v>
      </c>
      <c r="C4150">
        <v>12</v>
      </c>
      <c r="D4150">
        <v>16.449000000000002</v>
      </c>
      <c r="E4150">
        <f t="shared" si="64"/>
        <v>16.45</v>
      </c>
      <c r="F4150">
        <v>3895</v>
      </c>
      <c r="G4150">
        <v>3909</v>
      </c>
      <c r="H4150">
        <v>3951</v>
      </c>
      <c r="I4150" t="s">
        <v>55</v>
      </c>
      <c r="J4150">
        <v>71811</v>
      </c>
      <c r="K4150">
        <v>2225713</v>
      </c>
      <c r="L4150">
        <v>11.72</v>
      </c>
      <c r="M4150">
        <v>1.5269999999999999</v>
      </c>
    </row>
    <row r="4151" spans="1:13" x14ac:dyDescent="0.2">
      <c r="A4151" t="s">
        <v>390</v>
      </c>
      <c r="B4151" t="s">
        <v>35</v>
      </c>
      <c r="C4151">
        <v>13</v>
      </c>
      <c r="D4151">
        <v>18.085999999999999</v>
      </c>
      <c r="E4151">
        <f t="shared" si="64"/>
        <v>18.09</v>
      </c>
      <c r="F4151">
        <v>4395</v>
      </c>
      <c r="G4151">
        <v>4427</v>
      </c>
      <c r="H4151">
        <v>4453</v>
      </c>
      <c r="I4151" t="s">
        <v>67</v>
      </c>
      <c r="J4151">
        <v>41648</v>
      </c>
      <c r="K4151">
        <v>1431011</v>
      </c>
      <c r="L4151">
        <v>7.53</v>
      </c>
      <c r="M4151">
        <v>0.98199999999999998</v>
      </c>
    </row>
    <row r="4152" spans="1:13" x14ac:dyDescent="0.2">
      <c r="A4152" t="s">
        <v>390</v>
      </c>
      <c r="B4152" t="s">
        <v>36</v>
      </c>
      <c r="C4152">
        <v>14</v>
      </c>
      <c r="D4152">
        <v>18.213999999999999</v>
      </c>
      <c r="E4152">
        <f t="shared" si="64"/>
        <v>18.21</v>
      </c>
      <c r="F4152">
        <v>4453</v>
      </c>
      <c r="G4152">
        <v>4468</v>
      </c>
      <c r="H4152">
        <v>4483</v>
      </c>
      <c r="I4152" t="s">
        <v>53</v>
      </c>
      <c r="J4152">
        <v>27777</v>
      </c>
      <c r="K4152">
        <v>740629</v>
      </c>
      <c r="L4152">
        <v>3.9</v>
      </c>
      <c r="M4152">
        <v>0.50800000000000001</v>
      </c>
    </row>
    <row r="4153" spans="1:13" x14ac:dyDescent="0.2">
      <c r="A4153" t="s">
        <v>390</v>
      </c>
      <c r="B4153" t="s">
        <v>38</v>
      </c>
      <c r="C4153">
        <v>15</v>
      </c>
      <c r="D4153">
        <v>18.516999999999999</v>
      </c>
      <c r="E4153">
        <f t="shared" si="64"/>
        <v>18.52</v>
      </c>
      <c r="F4153">
        <v>4546</v>
      </c>
      <c r="G4153">
        <v>4564</v>
      </c>
      <c r="H4153">
        <v>4626</v>
      </c>
      <c r="I4153" t="s">
        <v>64</v>
      </c>
      <c r="J4153">
        <v>646779</v>
      </c>
      <c r="K4153">
        <v>18991970</v>
      </c>
      <c r="L4153">
        <v>100</v>
      </c>
      <c r="M4153">
        <v>13.032</v>
      </c>
    </row>
    <row r="4154" spans="1:13" x14ac:dyDescent="0.2">
      <c r="A4154" t="s">
        <v>390</v>
      </c>
      <c r="B4154" t="s">
        <v>40</v>
      </c>
      <c r="C4154">
        <v>16</v>
      </c>
      <c r="D4154">
        <v>20.047000000000001</v>
      </c>
      <c r="E4154">
        <f t="shared" si="64"/>
        <v>20.05</v>
      </c>
      <c r="F4154">
        <v>5000</v>
      </c>
      <c r="G4154">
        <v>5047</v>
      </c>
      <c r="H4154">
        <v>5083</v>
      </c>
      <c r="I4154" t="s">
        <v>100</v>
      </c>
      <c r="J4154">
        <v>41035</v>
      </c>
      <c r="K4154">
        <v>1539821</v>
      </c>
      <c r="L4154">
        <v>8.11</v>
      </c>
      <c r="M4154">
        <v>1.0569999999999999</v>
      </c>
    </row>
    <row r="4155" spans="1:13" x14ac:dyDescent="0.2">
      <c r="A4155" t="s">
        <v>390</v>
      </c>
      <c r="B4155" t="s">
        <v>42</v>
      </c>
      <c r="C4155">
        <v>17</v>
      </c>
      <c r="D4155">
        <v>21.082999999999998</v>
      </c>
      <c r="E4155">
        <f t="shared" si="64"/>
        <v>21.08</v>
      </c>
      <c r="F4155">
        <v>5323</v>
      </c>
      <c r="G4155">
        <v>5375</v>
      </c>
      <c r="H4155">
        <v>5425</v>
      </c>
      <c r="I4155" t="s">
        <v>139</v>
      </c>
      <c r="J4155">
        <v>38407</v>
      </c>
      <c r="K4155">
        <v>2538259</v>
      </c>
      <c r="L4155">
        <v>13.36</v>
      </c>
      <c r="M4155">
        <v>1.742</v>
      </c>
    </row>
    <row r="4156" spans="1:13" x14ac:dyDescent="0.2">
      <c r="A4156" t="s">
        <v>390</v>
      </c>
      <c r="B4156" t="s">
        <v>43</v>
      </c>
      <c r="C4156">
        <v>18</v>
      </c>
      <c r="D4156">
        <v>21.318999999999999</v>
      </c>
      <c r="E4156">
        <f t="shared" si="64"/>
        <v>21.32</v>
      </c>
      <c r="F4156">
        <v>5425</v>
      </c>
      <c r="G4156">
        <v>5450</v>
      </c>
      <c r="H4156">
        <v>5477</v>
      </c>
      <c r="I4156" t="s">
        <v>130</v>
      </c>
      <c r="J4156">
        <v>30199</v>
      </c>
      <c r="K4156">
        <v>1283558</v>
      </c>
      <c r="L4156">
        <v>6.76</v>
      </c>
      <c r="M4156">
        <v>0.88100000000000001</v>
      </c>
    </row>
    <row r="4157" spans="1:13" x14ac:dyDescent="0.2">
      <c r="A4157" t="s">
        <v>390</v>
      </c>
      <c r="B4157" t="s">
        <v>45</v>
      </c>
      <c r="C4157">
        <v>19</v>
      </c>
      <c r="D4157">
        <v>25.626999999999999</v>
      </c>
      <c r="E4157">
        <f t="shared" si="64"/>
        <v>25.63</v>
      </c>
      <c r="F4157">
        <v>6779</v>
      </c>
      <c r="G4157">
        <v>6812</v>
      </c>
      <c r="H4157">
        <v>6868</v>
      </c>
      <c r="I4157" t="s">
        <v>29</v>
      </c>
      <c r="J4157">
        <v>71979</v>
      </c>
      <c r="K4157">
        <v>3053071</v>
      </c>
      <c r="L4157">
        <v>16.079999999999998</v>
      </c>
      <c r="M4157">
        <v>2.0950000000000002</v>
      </c>
    </row>
    <row r="4158" spans="1:13" x14ac:dyDescent="0.2">
      <c r="A4158" t="s">
        <v>390</v>
      </c>
      <c r="B4158" t="s">
        <v>47</v>
      </c>
      <c r="C4158">
        <v>20</v>
      </c>
      <c r="D4158">
        <v>31.748999999999999</v>
      </c>
      <c r="E4158">
        <f t="shared" si="64"/>
        <v>31.75</v>
      </c>
      <c r="F4158">
        <v>8698</v>
      </c>
      <c r="G4158">
        <v>8748</v>
      </c>
      <c r="H4158">
        <v>8792</v>
      </c>
      <c r="I4158" t="s">
        <v>29</v>
      </c>
      <c r="J4158">
        <v>46867</v>
      </c>
      <c r="K4158">
        <v>2788287</v>
      </c>
      <c r="L4158">
        <v>14.68</v>
      </c>
      <c r="M4158">
        <v>1.913</v>
      </c>
    </row>
    <row r="4159" spans="1:13" x14ac:dyDescent="0.2">
      <c r="A4159" t="s">
        <v>390</v>
      </c>
      <c r="B4159" t="s">
        <v>49</v>
      </c>
      <c r="C4159">
        <v>21</v>
      </c>
      <c r="D4159">
        <v>34.212000000000003</v>
      </c>
      <c r="E4159">
        <f t="shared" si="64"/>
        <v>34.21</v>
      </c>
      <c r="F4159">
        <v>9503</v>
      </c>
      <c r="G4159">
        <v>9527</v>
      </c>
      <c r="H4159">
        <v>9572</v>
      </c>
      <c r="I4159" t="s">
        <v>29</v>
      </c>
      <c r="J4159">
        <v>653671</v>
      </c>
      <c r="K4159">
        <v>16931204</v>
      </c>
      <c r="L4159">
        <v>89.15</v>
      </c>
      <c r="M4159">
        <v>11.618</v>
      </c>
    </row>
    <row r="4160" spans="1:13" x14ac:dyDescent="0.2">
      <c r="A4160" t="s">
        <v>390</v>
      </c>
      <c r="B4160" t="s">
        <v>50</v>
      </c>
      <c r="C4160">
        <v>22</v>
      </c>
      <c r="D4160">
        <v>34.94</v>
      </c>
      <c r="E4160">
        <f t="shared" si="64"/>
        <v>34.94</v>
      </c>
      <c r="F4160">
        <v>9746</v>
      </c>
      <c r="G4160">
        <v>9757</v>
      </c>
      <c r="H4160">
        <v>9789</v>
      </c>
      <c r="I4160" t="s">
        <v>168</v>
      </c>
      <c r="J4160">
        <v>35643</v>
      </c>
      <c r="K4160">
        <v>1156054</v>
      </c>
      <c r="L4160">
        <v>6.09</v>
      </c>
      <c r="M4160">
        <v>0.79300000000000004</v>
      </c>
    </row>
    <row r="4161" spans="1:13" x14ac:dyDescent="0.2">
      <c r="A4161" t="s">
        <v>390</v>
      </c>
      <c r="B4161" t="s">
        <v>52</v>
      </c>
      <c r="C4161">
        <v>23</v>
      </c>
      <c r="D4161">
        <v>36.167000000000002</v>
      </c>
      <c r="E4161">
        <f t="shared" si="64"/>
        <v>36.17</v>
      </c>
      <c r="F4161">
        <v>10044</v>
      </c>
      <c r="G4161">
        <v>10145</v>
      </c>
      <c r="H4161">
        <v>10160</v>
      </c>
      <c r="I4161" t="s">
        <v>129</v>
      </c>
      <c r="J4161">
        <v>31313</v>
      </c>
      <c r="K4161">
        <v>819991</v>
      </c>
      <c r="L4161">
        <v>4.32</v>
      </c>
      <c r="M4161">
        <v>0.56299999999999994</v>
      </c>
    </row>
    <row r="4162" spans="1:13" x14ac:dyDescent="0.2">
      <c r="A4162" t="s">
        <v>390</v>
      </c>
      <c r="B4162" t="s">
        <v>54</v>
      </c>
      <c r="C4162">
        <v>24</v>
      </c>
      <c r="D4162">
        <v>36.619</v>
      </c>
      <c r="E4162">
        <f t="shared" si="64"/>
        <v>36.619999999999997</v>
      </c>
      <c r="F4162">
        <v>10270</v>
      </c>
      <c r="G4162">
        <v>10288</v>
      </c>
      <c r="H4162">
        <v>10313</v>
      </c>
      <c r="I4162" t="s">
        <v>51</v>
      </c>
      <c r="J4162">
        <v>38237</v>
      </c>
      <c r="K4162">
        <v>1853067</v>
      </c>
      <c r="L4162">
        <v>9.76</v>
      </c>
      <c r="M4162">
        <v>1.272</v>
      </c>
    </row>
    <row r="4163" spans="1:13" x14ac:dyDescent="0.2">
      <c r="A4163" t="s">
        <v>390</v>
      </c>
      <c r="B4163" t="s">
        <v>56</v>
      </c>
      <c r="C4163">
        <v>25</v>
      </c>
      <c r="D4163">
        <v>36.960999999999999</v>
      </c>
      <c r="E4163">
        <f t="shared" ref="E4163:E4226" si="65">ROUND(D4163,2)</f>
        <v>36.96</v>
      </c>
      <c r="F4163">
        <v>10313</v>
      </c>
      <c r="G4163">
        <v>10397</v>
      </c>
      <c r="H4163">
        <v>10405</v>
      </c>
      <c r="I4163" t="s">
        <v>51</v>
      </c>
      <c r="J4163">
        <v>24085</v>
      </c>
      <c r="K4163">
        <v>2180122</v>
      </c>
      <c r="L4163">
        <v>11.48</v>
      </c>
      <c r="M4163">
        <v>1.496</v>
      </c>
    </row>
    <row r="4164" spans="1:13" x14ac:dyDescent="0.2">
      <c r="A4164" t="s">
        <v>390</v>
      </c>
      <c r="B4164" t="s">
        <v>57</v>
      </c>
      <c r="C4164">
        <v>26</v>
      </c>
      <c r="D4164">
        <v>37.064</v>
      </c>
      <c r="E4164">
        <f t="shared" si="65"/>
        <v>37.06</v>
      </c>
      <c r="F4164">
        <v>10405</v>
      </c>
      <c r="G4164">
        <v>10429</v>
      </c>
      <c r="H4164">
        <v>10454</v>
      </c>
      <c r="I4164" t="s">
        <v>51</v>
      </c>
      <c r="J4164">
        <v>24863</v>
      </c>
      <c r="K4164">
        <v>1812829</v>
      </c>
      <c r="L4164">
        <v>9.5500000000000007</v>
      </c>
      <c r="M4164">
        <v>1.244</v>
      </c>
    </row>
    <row r="4165" spans="1:13" x14ac:dyDescent="0.2">
      <c r="A4165" t="s">
        <v>390</v>
      </c>
      <c r="B4165" t="s">
        <v>59</v>
      </c>
      <c r="C4165">
        <v>27</v>
      </c>
      <c r="D4165">
        <v>37.249000000000002</v>
      </c>
      <c r="E4165">
        <f t="shared" si="65"/>
        <v>37.25</v>
      </c>
      <c r="F4165">
        <v>10454</v>
      </c>
      <c r="G4165">
        <v>10488</v>
      </c>
      <c r="H4165">
        <v>10495</v>
      </c>
      <c r="I4165" t="s">
        <v>51</v>
      </c>
      <c r="J4165">
        <v>34826</v>
      </c>
      <c r="K4165">
        <v>1899437</v>
      </c>
      <c r="L4165">
        <v>10</v>
      </c>
      <c r="M4165">
        <v>1.3029999999999999</v>
      </c>
    </row>
    <row r="4166" spans="1:13" x14ac:dyDescent="0.2">
      <c r="A4166" t="s">
        <v>390</v>
      </c>
      <c r="B4166" t="s">
        <v>61</v>
      </c>
      <c r="C4166">
        <v>28</v>
      </c>
      <c r="D4166">
        <v>37.295000000000002</v>
      </c>
      <c r="E4166">
        <f t="shared" si="65"/>
        <v>37.299999999999997</v>
      </c>
      <c r="F4166">
        <v>10495</v>
      </c>
      <c r="G4166">
        <v>10502</v>
      </c>
      <c r="H4166">
        <v>10521</v>
      </c>
      <c r="I4166" t="s">
        <v>51</v>
      </c>
      <c r="J4166">
        <v>50039</v>
      </c>
      <c r="K4166">
        <v>1625911</v>
      </c>
      <c r="L4166">
        <v>8.56</v>
      </c>
      <c r="M4166">
        <v>1.1160000000000001</v>
      </c>
    </row>
    <row r="4167" spans="1:13" x14ac:dyDescent="0.2">
      <c r="A4167" t="s">
        <v>390</v>
      </c>
      <c r="B4167" t="s">
        <v>62</v>
      </c>
      <c r="C4167">
        <v>29</v>
      </c>
      <c r="D4167">
        <v>37.723999999999997</v>
      </c>
      <c r="E4167">
        <f t="shared" si="65"/>
        <v>37.72</v>
      </c>
      <c r="F4167">
        <v>10601</v>
      </c>
      <c r="G4167">
        <v>10638</v>
      </c>
      <c r="H4167">
        <v>10645</v>
      </c>
      <c r="I4167" t="s">
        <v>51</v>
      </c>
      <c r="J4167">
        <v>50191</v>
      </c>
      <c r="K4167">
        <v>3390793</v>
      </c>
      <c r="L4167">
        <v>17.850000000000001</v>
      </c>
      <c r="M4167">
        <v>2.327</v>
      </c>
    </row>
    <row r="4168" spans="1:13" x14ac:dyDescent="0.2">
      <c r="A4168" t="s">
        <v>390</v>
      </c>
      <c r="B4168" t="s">
        <v>63</v>
      </c>
      <c r="C4168">
        <v>30</v>
      </c>
      <c r="D4168">
        <v>37.758000000000003</v>
      </c>
      <c r="E4168">
        <f t="shared" si="65"/>
        <v>37.76</v>
      </c>
      <c r="F4168">
        <v>10645</v>
      </c>
      <c r="G4168">
        <v>10649</v>
      </c>
      <c r="H4168">
        <v>10678</v>
      </c>
      <c r="I4168" t="s">
        <v>51</v>
      </c>
      <c r="J4168">
        <v>46986</v>
      </c>
      <c r="K4168">
        <v>2407650</v>
      </c>
      <c r="L4168">
        <v>12.68</v>
      </c>
      <c r="M4168">
        <v>1.6519999999999999</v>
      </c>
    </row>
    <row r="4169" spans="1:13" x14ac:dyDescent="0.2">
      <c r="A4169" t="s">
        <v>390</v>
      </c>
      <c r="B4169" t="s">
        <v>65</v>
      </c>
      <c r="C4169">
        <v>31</v>
      </c>
      <c r="D4169">
        <v>37.99</v>
      </c>
      <c r="E4169">
        <f t="shared" si="65"/>
        <v>37.99</v>
      </c>
      <c r="F4169">
        <v>10713</v>
      </c>
      <c r="G4169">
        <v>10722</v>
      </c>
      <c r="H4169">
        <v>10813</v>
      </c>
      <c r="I4169" t="s">
        <v>53</v>
      </c>
      <c r="J4169">
        <v>361053</v>
      </c>
      <c r="K4169">
        <v>13229781</v>
      </c>
      <c r="L4169">
        <v>69.66</v>
      </c>
      <c r="M4169">
        <v>9.0779999999999994</v>
      </c>
    </row>
    <row r="4170" spans="1:13" x14ac:dyDescent="0.2">
      <c r="A4170" t="s">
        <v>390</v>
      </c>
      <c r="B4170" t="s">
        <v>66</v>
      </c>
      <c r="C4170">
        <v>32</v>
      </c>
      <c r="D4170">
        <v>38.456000000000003</v>
      </c>
      <c r="E4170">
        <f t="shared" si="65"/>
        <v>38.46</v>
      </c>
      <c r="F4170">
        <v>10829</v>
      </c>
      <c r="G4170">
        <v>10869</v>
      </c>
      <c r="H4170">
        <v>10913</v>
      </c>
      <c r="I4170" t="s">
        <v>53</v>
      </c>
      <c r="J4170">
        <v>37164</v>
      </c>
      <c r="K4170">
        <v>2524710</v>
      </c>
      <c r="L4170">
        <v>13.29</v>
      </c>
      <c r="M4170">
        <v>1.732</v>
      </c>
    </row>
    <row r="4171" spans="1:13" x14ac:dyDescent="0.2">
      <c r="A4171" t="s">
        <v>391</v>
      </c>
      <c r="B4171" t="s">
        <v>14</v>
      </c>
      <c r="C4171">
        <v>1</v>
      </c>
      <c r="D4171">
        <v>4.1769999999999996</v>
      </c>
      <c r="E4171">
        <f t="shared" si="65"/>
        <v>4.18</v>
      </c>
      <c r="F4171">
        <v>5</v>
      </c>
      <c r="G4171">
        <v>29</v>
      </c>
      <c r="H4171">
        <v>69</v>
      </c>
      <c r="I4171" t="s">
        <v>15</v>
      </c>
      <c r="J4171">
        <v>69169</v>
      </c>
      <c r="K4171">
        <v>617135</v>
      </c>
      <c r="L4171">
        <v>1.19</v>
      </c>
      <c r="M4171">
        <v>0.217</v>
      </c>
    </row>
    <row r="4172" spans="1:13" x14ac:dyDescent="0.2">
      <c r="A4172" t="s">
        <v>391</v>
      </c>
      <c r="B4172" t="s">
        <v>16</v>
      </c>
      <c r="C4172">
        <v>2</v>
      </c>
      <c r="D4172">
        <v>4.4400000000000004</v>
      </c>
      <c r="E4172">
        <f t="shared" si="65"/>
        <v>4.4400000000000004</v>
      </c>
      <c r="F4172">
        <v>80</v>
      </c>
      <c r="G4172">
        <v>112</v>
      </c>
      <c r="H4172">
        <v>117</v>
      </c>
      <c r="I4172" t="s">
        <v>17</v>
      </c>
      <c r="J4172">
        <v>25605</v>
      </c>
      <c r="K4172">
        <v>393272</v>
      </c>
      <c r="L4172">
        <v>0.76</v>
      </c>
      <c r="M4172">
        <v>0.13800000000000001</v>
      </c>
    </row>
    <row r="4173" spans="1:13" x14ac:dyDescent="0.2">
      <c r="A4173" t="s">
        <v>391</v>
      </c>
      <c r="B4173" t="s">
        <v>18</v>
      </c>
      <c r="C4173">
        <v>3</v>
      </c>
      <c r="D4173">
        <v>4.7069999999999999</v>
      </c>
      <c r="E4173">
        <f t="shared" si="65"/>
        <v>4.71</v>
      </c>
      <c r="F4173">
        <v>188</v>
      </c>
      <c r="G4173">
        <v>196</v>
      </c>
      <c r="H4173">
        <v>279</v>
      </c>
      <c r="I4173" t="s">
        <v>132</v>
      </c>
      <c r="J4173">
        <v>262463</v>
      </c>
      <c r="K4173">
        <v>8726360</v>
      </c>
      <c r="L4173">
        <v>16.79</v>
      </c>
      <c r="M4173">
        <v>3.0680000000000001</v>
      </c>
    </row>
    <row r="4174" spans="1:13" x14ac:dyDescent="0.2">
      <c r="A4174" t="s">
        <v>391</v>
      </c>
      <c r="B4174" t="s">
        <v>20</v>
      </c>
      <c r="C4174">
        <v>4</v>
      </c>
      <c r="D4174">
        <v>5.0039999999999996</v>
      </c>
      <c r="E4174">
        <f t="shared" si="65"/>
        <v>5</v>
      </c>
      <c r="F4174">
        <v>282</v>
      </c>
      <c r="G4174">
        <v>290</v>
      </c>
      <c r="H4174">
        <v>377</v>
      </c>
      <c r="I4174" t="s">
        <v>129</v>
      </c>
      <c r="J4174">
        <v>218038</v>
      </c>
      <c r="K4174">
        <v>10875604</v>
      </c>
      <c r="L4174">
        <v>20.92</v>
      </c>
      <c r="M4174">
        <v>3.823</v>
      </c>
    </row>
    <row r="4175" spans="1:13" x14ac:dyDescent="0.2">
      <c r="A4175" t="s">
        <v>391</v>
      </c>
      <c r="B4175" t="s">
        <v>22</v>
      </c>
      <c r="C4175">
        <v>5</v>
      </c>
      <c r="D4175">
        <v>5.3360000000000003</v>
      </c>
      <c r="E4175">
        <f t="shared" si="65"/>
        <v>5.34</v>
      </c>
      <c r="F4175">
        <v>377</v>
      </c>
      <c r="G4175">
        <v>395</v>
      </c>
      <c r="H4175">
        <v>492</v>
      </c>
      <c r="I4175" t="s">
        <v>31</v>
      </c>
      <c r="J4175">
        <v>284540</v>
      </c>
      <c r="K4175">
        <v>12033672</v>
      </c>
      <c r="L4175">
        <v>23.15</v>
      </c>
      <c r="M4175">
        <v>4.2300000000000004</v>
      </c>
    </row>
    <row r="4176" spans="1:13" x14ac:dyDescent="0.2">
      <c r="A4176" t="s">
        <v>391</v>
      </c>
      <c r="B4176" t="s">
        <v>24</v>
      </c>
      <c r="C4176">
        <v>6</v>
      </c>
      <c r="D4176">
        <v>6.2670000000000003</v>
      </c>
      <c r="E4176">
        <f t="shared" si="65"/>
        <v>6.27</v>
      </c>
      <c r="F4176">
        <v>665</v>
      </c>
      <c r="G4176">
        <v>690</v>
      </c>
      <c r="H4176">
        <v>705</v>
      </c>
      <c r="I4176" t="s">
        <v>129</v>
      </c>
      <c r="J4176">
        <v>30589</v>
      </c>
      <c r="K4176">
        <v>1105249</v>
      </c>
      <c r="L4176">
        <v>2.13</v>
      </c>
      <c r="M4176">
        <v>0.38900000000000001</v>
      </c>
    </row>
    <row r="4177" spans="1:13" x14ac:dyDescent="0.2">
      <c r="A4177" t="s">
        <v>391</v>
      </c>
      <c r="B4177" t="s">
        <v>26</v>
      </c>
      <c r="C4177">
        <v>7</v>
      </c>
      <c r="D4177">
        <v>8.6430000000000007</v>
      </c>
      <c r="E4177">
        <f t="shared" si="65"/>
        <v>8.64</v>
      </c>
      <c r="F4177">
        <v>1423</v>
      </c>
      <c r="G4177">
        <v>1441</v>
      </c>
      <c r="H4177">
        <v>1488</v>
      </c>
      <c r="I4177" t="s">
        <v>21</v>
      </c>
      <c r="J4177">
        <v>49896</v>
      </c>
      <c r="K4177">
        <v>2400920</v>
      </c>
      <c r="L4177">
        <v>4.62</v>
      </c>
      <c r="M4177">
        <v>0.84399999999999997</v>
      </c>
    </row>
    <row r="4178" spans="1:13" x14ac:dyDescent="0.2">
      <c r="A4178" t="s">
        <v>391</v>
      </c>
      <c r="B4178" t="s">
        <v>27</v>
      </c>
      <c r="C4178">
        <v>8</v>
      </c>
      <c r="D4178">
        <v>8.99</v>
      </c>
      <c r="E4178">
        <f t="shared" si="65"/>
        <v>8.99</v>
      </c>
      <c r="F4178">
        <v>1488</v>
      </c>
      <c r="G4178">
        <v>1551</v>
      </c>
      <c r="H4178">
        <v>1605</v>
      </c>
      <c r="I4178" t="s">
        <v>21</v>
      </c>
      <c r="J4178">
        <v>87545</v>
      </c>
      <c r="K4178">
        <v>6650098</v>
      </c>
      <c r="L4178">
        <v>12.79</v>
      </c>
      <c r="M4178">
        <v>2.3380000000000001</v>
      </c>
    </row>
    <row r="4179" spans="1:13" x14ac:dyDescent="0.2">
      <c r="A4179" t="s">
        <v>391</v>
      </c>
      <c r="B4179" t="s">
        <v>28</v>
      </c>
      <c r="C4179">
        <v>9</v>
      </c>
      <c r="D4179">
        <v>9.3789999999999996</v>
      </c>
      <c r="E4179">
        <f t="shared" si="65"/>
        <v>9.3800000000000008</v>
      </c>
      <c r="F4179">
        <v>1639</v>
      </c>
      <c r="G4179">
        <v>1674</v>
      </c>
      <c r="H4179">
        <v>1717</v>
      </c>
      <c r="I4179" t="s">
        <v>184</v>
      </c>
      <c r="J4179">
        <v>117175</v>
      </c>
      <c r="K4179">
        <v>5077584</v>
      </c>
      <c r="L4179">
        <v>9.77</v>
      </c>
      <c r="M4179">
        <v>1.7849999999999999</v>
      </c>
    </row>
    <row r="4180" spans="1:13" x14ac:dyDescent="0.2">
      <c r="A4180" t="s">
        <v>391</v>
      </c>
      <c r="B4180" t="s">
        <v>30</v>
      </c>
      <c r="C4180">
        <v>10</v>
      </c>
      <c r="D4180">
        <v>9.7200000000000006</v>
      </c>
      <c r="E4180">
        <f t="shared" si="65"/>
        <v>9.7200000000000006</v>
      </c>
      <c r="F4180">
        <v>1754</v>
      </c>
      <c r="G4180">
        <v>1781</v>
      </c>
      <c r="H4180">
        <v>1844</v>
      </c>
      <c r="I4180" t="s">
        <v>186</v>
      </c>
      <c r="J4180">
        <v>54714</v>
      </c>
      <c r="K4180">
        <v>4011226</v>
      </c>
      <c r="L4180">
        <v>7.72</v>
      </c>
      <c r="M4180">
        <v>1.41</v>
      </c>
    </row>
    <row r="4181" spans="1:13" x14ac:dyDescent="0.2">
      <c r="A4181" t="s">
        <v>391</v>
      </c>
      <c r="B4181" t="s">
        <v>32</v>
      </c>
      <c r="C4181">
        <v>11</v>
      </c>
      <c r="D4181">
        <v>9.9909999999999997</v>
      </c>
      <c r="E4181">
        <f t="shared" si="65"/>
        <v>9.99</v>
      </c>
      <c r="F4181">
        <v>1847</v>
      </c>
      <c r="G4181">
        <v>1867</v>
      </c>
      <c r="H4181">
        <v>1888</v>
      </c>
      <c r="I4181" t="s">
        <v>184</v>
      </c>
      <c r="J4181">
        <v>56638</v>
      </c>
      <c r="K4181">
        <v>2411711</v>
      </c>
      <c r="L4181">
        <v>4.6399999999999997</v>
      </c>
      <c r="M4181">
        <v>0.84799999999999998</v>
      </c>
    </row>
    <row r="4182" spans="1:13" x14ac:dyDescent="0.2">
      <c r="A4182" t="s">
        <v>391</v>
      </c>
      <c r="B4182" t="s">
        <v>33</v>
      </c>
      <c r="C4182">
        <v>12</v>
      </c>
      <c r="D4182">
        <v>10.195</v>
      </c>
      <c r="E4182">
        <f t="shared" si="65"/>
        <v>10.199999999999999</v>
      </c>
      <c r="F4182">
        <v>1912</v>
      </c>
      <c r="G4182">
        <v>1932</v>
      </c>
      <c r="H4182">
        <v>1987</v>
      </c>
      <c r="I4182" t="s">
        <v>159</v>
      </c>
      <c r="J4182">
        <v>50382</v>
      </c>
      <c r="K4182">
        <v>2745538</v>
      </c>
      <c r="L4182">
        <v>5.28</v>
      </c>
      <c r="M4182">
        <v>0.96499999999999997</v>
      </c>
    </row>
    <row r="4183" spans="1:13" x14ac:dyDescent="0.2">
      <c r="A4183" t="s">
        <v>391</v>
      </c>
      <c r="B4183" t="s">
        <v>35</v>
      </c>
      <c r="C4183">
        <v>13</v>
      </c>
      <c r="D4183">
        <v>11.069000000000001</v>
      </c>
      <c r="E4183">
        <f t="shared" si="65"/>
        <v>11.07</v>
      </c>
      <c r="F4183">
        <v>2146</v>
      </c>
      <c r="G4183">
        <v>2208</v>
      </c>
      <c r="H4183">
        <v>2258</v>
      </c>
      <c r="I4183" t="s">
        <v>100</v>
      </c>
      <c r="J4183">
        <v>38301</v>
      </c>
      <c r="K4183">
        <v>2141591</v>
      </c>
      <c r="L4183">
        <v>4.12</v>
      </c>
      <c r="M4183">
        <v>0.753</v>
      </c>
    </row>
    <row r="4184" spans="1:13" x14ac:dyDescent="0.2">
      <c r="A4184" t="s">
        <v>391</v>
      </c>
      <c r="B4184" t="s">
        <v>36</v>
      </c>
      <c r="C4184">
        <v>14</v>
      </c>
      <c r="D4184">
        <v>11.438000000000001</v>
      </c>
      <c r="E4184">
        <f t="shared" si="65"/>
        <v>11.44</v>
      </c>
      <c r="F4184">
        <v>2290</v>
      </c>
      <c r="G4184">
        <v>2325</v>
      </c>
      <c r="H4184">
        <v>2420</v>
      </c>
      <c r="I4184" t="s">
        <v>133</v>
      </c>
      <c r="J4184">
        <v>1385595</v>
      </c>
      <c r="K4184">
        <v>51983888</v>
      </c>
      <c r="L4184">
        <v>100</v>
      </c>
      <c r="M4184">
        <v>18.274000000000001</v>
      </c>
    </row>
    <row r="4185" spans="1:13" x14ac:dyDescent="0.2">
      <c r="A4185" t="s">
        <v>391</v>
      </c>
      <c r="B4185" t="s">
        <v>38</v>
      </c>
      <c r="C4185">
        <v>15</v>
      </c>
      <c r="D4185">
        <v>12.404</v>
      </c>
      <c r="E4185">
        <f t="shared" si="65"/>
        <v>12.4</v>
      </c>
      <c r="F4185">
        <v>2598</v>
      </c>
      <c r="G4185">
        <v>2630</v>
      </c>
      <c r="H4185">
        <v>2661</v>
      </c>
      <c r="I4185" t="s">
        <v>19</v>
      </c>
      <c r="J4185">
        <v>45003</v>
      </c>
      <c r="K4185">
        <v>1610495</v>
      </c>
      <c r="L4185">
        <v>3.1</v>
      </c>
      <c r="M4185">
        <v>0.56599999999999995</v>
      </c>
    </row>
    <row r="4186" spans="1:13" x14ac:dyDescent="0.2">
      <c r="A4186" t="s">
        <v>391</v>
      </c>
      <c r="B4186" t="s">
        <v>40</v>
      </c>
      <c r="C4186">
        <v>16</v>
      </c>
      <c r="D4186">
        <v>12.542999999999999</v>
      </c>
      <c r="E4186">
        <f t="shared" si="65"/>
        <v>12.54</v>
      </c>
      <c r="F4186">
        <v>2661</v>
      </c>
      <c r="G4186">
        <v>2674</v>
      </c>
      <c r="H4186">
        <v>2733</v>
      </c>
      <c r="I4186" t="s">
        <v>51</v>
      </c>
      <c r="J4186">
        <v>269307</v>
      </c>
      <c r="K4186">
        <v>10717714</v>
      </c>
      <c r="L4186">
        <v>20.62</v>
      </c>
      <c r="M4186">
        <v>3.7679999999999998</v>
      </c>
    </row>
    <row r="4187" spans="1:13" x14ac:dyDescent="0.2">
      <c r="A4187" t="s">
        <v>391</v>
      </c>
      <c r="B4187" t="s">
        <v>42</v>
      </c>
      <c r="C4187">
        <v>17</v>
      </c>
      <c r="D4187">
        <v>12.795</v>
      </c>
      <c r="E4187">
        <f t="shared" si="65"/>
        <v>12.8</v>
      </c>
      <c r="F4187">
        <v>2733</v>
      </c>
      <c r="G4187">
        <v>2754</v>
      </c>
      <c r="H4187">
        <v>2785</v>
      </c>
      <c r="I4187" t="s">
        <v>51</v>
      </c>
      <c r="J4187">
        <v>778484</v>
      </c>
      <c r="K4187">
        <v>26085519</v>
      </c>
      <c r="L4187">
        <v>50.18</v>
      </c>
      <c r="M4187">
        <v>9.17</v>
      </c>
    </row>
    <row r="4188" spans="1:13" x14ac:dyDescent="0.2">
      <c r="A4188" t="s">
        <v>391</v>
      </c>
      <c r="B4188" t="s">
        <v>43</v>
      </c>
      <c r="C4188">
        <v>18</v>
      </c>
      <c r="D4188">
        <v>12.913</v>
      </c>
      <c r="E4188">
        <f t="shared" si="65"/>
        <v>12.91</v>
      </c>
      <c r="F4188">
        <v>2785</v>
      </c>
      <c r="G4188">
        <v>2791</v>
      </c>
      <c r="H4188">
        <v>2828</v>
      </c>
      <c r="I4188" t="s">
        <v>53</v>
      </c>
      <c r="J4188">
        <v>85547</v>
      </c>
      <c r="K4188">
        <v>3243866</v>
      </c>
      <c r="L4188">
        <v>6.24</v>
      </c>
      <c r="M4188">
        <v>1.1399999999999999</v>
      </c>
    </row>
    <row r="4189" spans="1:13" x14ac:dyDescent="0.2">
      <c r="A4189" t="s">
        <v>391</v>
      </c>
      <c r="B4189" t="s">
        <v>45</v>
      </c>
      <c r="C4189">
        <v>19</v>
      </c>
      <c r="D4189">
        <v>14.253</v>
      </c>
      <c r="E4189">
        <f t="shared" si="65"/>
        <v>14.25</v>
      </c>
      <c r="F4189">
        <v>3152</v>
      </c>
      <c r="G4189">
        <v>3215</v>
      </c>
      <c r="H4189">
        <v>3230</v>
      </c>
      <c r="I4189" t="s">
        <v>67</v>
      </c>
      <c r="J4189">
        <v>114002</v>
      </c>
      <c r="K4189">
        <v>3487758</v>
      </c>
      <c r="L4189">
        <v>6.71</v>
      </c>
      <c r="M4189">
        <v>1.226</v>
      </c>
    </row>
    <row r="4190" spans="1:13" x14ac:dyDescent="0.2">
      <c r="A4190" t="s">
        <v>391</v>
      </c>
      <c r="B4190" t="s">
        <v>47</v>
      </c>
      <c r="C4190">
        <v>20</v>
      </c>
      <c r="D4190">
        <v>14.342000000000001</v>
      </c>
      <c r="E4190">
        <f t="shared" si="65"/>
        <v>14.34</v>
      </c>
      <c r="F4190">
        <v>3230</v>
      </c>
      <c r="G4190">
        <v>3243</v>
      </c>
      <c r="H4190">
        <v>3293</v>
      </c>
      <c r="I4190" t="s">
        <v>53</v>
      </c>
      <c r="J4190">
        <v>292662</v>
      </c>
      <c r="K4190">
        <v>9841567</v>
      </c>
      <c r="L4190">
        <v>18.93</v>
      </c>
      <c r="M4190">
        <v>3.46</v>
      </c>
    </row>
    <row r="4191" spans="1:13" x14ac:dyDescent="0.2">
      <c r="A4191" t="s">
        <v>391</v>
      </c>
      <c r="B4191" t="s">
        <v>49</v>
      </c>
      <c r="C4191">
        <v>21</v>
      </c>
      <c r="D4191">
        <v>15.039</v>
      </c>
      <c r="E4191">
        <f t="shared" si="65"/>
        <v>15.04</v>
      </c>
      <c r="F4191">
        <v>3419</v>
      </c>
      <c r="G4191">
        <v>3464</v>
      </c>
      <c r="H4191">
        <v>3497</v>
      </c>
      <c r="I4191" t="s">
        <v>184</v>
      </c>
      <c r="J4191">
        <v>43072</v>
      </c>
      <c r="K4191">
        <v>1919486</v>
      </c>
      <c r="L4191">
        <v>3.69</v>
      </c>
      <c r="M4191">
        <v>0.67500000000000004</v>
      </c>
    </row>
    <row r="4192" spans="1:13" x14ac:dyDescent="0.2">
      <c r="A4192" t="s">
        <v>391</v>
      </c>
      <c r="B4192" t="s">
        <v>50</v>
      </c>
      <c r="C4192">
        <v>22</v>
      </c>
      <c r="D4192">
        <v>15.207000000000001</v>
      </c>
      <c r="E4192">
        <f t="shared" si="65"/>
        <v>15.21</v>
      </c>
      <c r="F4192">
        <v>3497</v>
      </c>
      <c r="G4192">
        <v>3517</v>
      </c>
      <c r="H4192">
        <v>3560</v>
      </c>
      <c r="I4192" t="s">
        <v>73</v>
      </c>
      <c r="J4192">
        <v>45900</v>
      </c>
      <c r="K4192">
        <v>2122450</v>
      </c>
      <c r="L4192">
        <v>4.08</v>
      </c>
      <c r="M4192">
        <v>0.746</v>
      </c>
    </row>
    <row r="4193" spans="1:13" x14ac:dyDescent="0.2">
      <c r="A4193" t="s">
        <v>391</v>
      </c>
      <c r="B4193" t="s">
        <v>52</v>
      </c>
      <c r="C4193">
        <v>23</v>
      </c>
      <c r="D4193">
        <v>15.566000000000001</v>
      </c>
      <c r="E4193">
        <f t="shared" si="65"/>
        <v>15.57</v>
      </c>
      <c r="F4193">
        <v>3595</v>
      </c>
      <c r="G4193">
        <v>3630</v>
      </c>
      <c r="H4193">
        <v>3681</v>
      </c>
      <c r="I4193" t="s">
        <v>67</v>
      </c>
      <c r="J4193">
        <v>188899</v>
      </c>
      <c r="K4193">
        <v>7413947</v>
      </c>
      <c r="L4193">
        <v>14.26</v>
      </c>
      <c r="M4193">
        <v>2.6059999999999999</v>
      </c>
    </row>
    <row r="4194" spans="1:13" x14ac:dyDescent="0.2">
      <c r="A4194" t="s">
        <v>391</v>
      </c>
      <c r="B4194" t="s">
        <v>54</v>
      </c>
      <c r="C4194">
        <v>24</v>
      </c>
      <c r="D4194">
        <v>15.78</v>
      </c>
      <c r="E4194">
        <f t="shared" si="65"/>
        <v>15.78</v>
      </c>
      <c r="F4194">
        <v>3681</v>
      </c>
      <c r="G4194">
        <v>3698</v>
      </c>
      <c r="H4194">
        <v>3735</v>
      </c>
      <c r="I4194" t="s">
        <v>73</v>
      </c>
      <c r="J4194">
        <v>60897</v>
      </c>
      <c r="K4194">
        <v>2524542</v>
      </c>
      <c r="L4194">
        <v>4.8600000000000003</v>
      </c>
      <c r="M4194">
        <v>0.88700000000000001</v>
      </c>
    </row>
    <row r="4195" spans="1:13" x14ac:dyDescent="0.2">
      <c r="A4195" t="s">
        <v>391</v>
      </c>
      <c r="B4195" t="s">
        <v>56</v>
      </c>
      <c r="C4195">
        <v>25</v>
      </c>
      <c r="D4195">
        <v>16.206</v>
      </c>
      <c r="E4195">
        <f t="shared" si="65"/>
        <v>16.21</v>
      </c>
      <c r="F4195">
        <v>3756</v>
      </c>
      <c r="G4195">
        <v>3833</v>
      </c>
      <c r="H4195">
        <v>3864</v>
      </c>
      <c r="I4195" t="s">
        <v>67</v>
      </c>
      <c r="J4195">
        <v>25698</v>
      </c>
      <c r="K4195">
        <v>2280809</v>
      </c>
      <c r="L4195">
        <v>4.3899999999999997</v>
      </c>
      <c r="M4195">
        <v>0.80200000000000005</v>
      </c>
    </row>
    <row r="4196" spans="1:13" x14ac:dyDescent="0.2">
      <c r="A4196" t="s">
        <v>391</v>
      </c>
      <c r="B4196" t="s">
        <v>57</v>
      </c>
      <c r="C4196">
        <v>26</v>
      </c>
      <c r="D4196">
        <v>16.347999999999999</v>
      </c>
      <c r="E4196">
        <f t="shared" si="65"/>
        <v>16.350000000000001</v>
      </c>
      <c r="F4196">
        <v>3864</v>
      </c>
      <c r="G4196">
        <v>3878</v>
      </c>
      <c r="H4196">
        <v>3889</v>
      </c>
      <c r="I4196" t="s">
        <v>53</v>
      </c>
      <c r="J4196">
        <v>27343</v>
      </c>
      <c r="K4196">
        <v>861554</v>
      </c>
      <c r="L4196">
        <v>1.66</v>
      </c>
      <c r="M4196">
        <v>0.30299999999999999</v>
      </c>
    </row>
    <row r="4197" spans="1:13" x14ac:dyDescent="0.2">
      <c r="A4197" t="s">
        <v>391</v>
      </c>
      <c r="B4197" t="s">
        <v>59</v>
      </c>
      <c r="C4197">
        <v>27</v>
      </c>
      <c r="D4197">
        <v>16.454000000000001</v>
      </c>
      <c r="E4197">
        <f t="shared" si="65"/>
        <v>16.45</v>
      </c>
      <c r="F4197">
        <v>3889</v>
      </c>
      <c r="G4197">
        <v>3911</v>
      </c>
      <c r="H4197">
        <v>3946</v>
      </c>
      <c r="I4197" t="s">
        <v>53</v>
      </c>
      <c r="J4197">
        <v>108514</v>
      </c>
      <c r="K4197">
        <v>4251331</v>
      </c>
      <c r="L4197">
        <v>8.18</v>
      </c>
      <c r="M4197">
        <v>1.4950000000000001</v>
      </c>
    </row>
    <row r="4198" spans="1:13" x14ac:dyDescent="0.2">
      <c r="A4198" t="s">
        <v>391</v>
      </c>
      <c r="B4198" t="s">
        <v>61</v>
      </c>
      <c r="C4198">
        <v>28</v>
      </c>
      <c r="D4198">
        <v>16.606999999999999</v>
      </c>
      <c r="E4198">
        <f t="shared" si="65"/>
        <v>16.61</v>
      </c>
      <c r="F4198">
        <v>3946</v>
      </c>
      <c r="G4198">
        <v>3960</v>
      </c>
      <c r="H4198">
        <v>3975</v>
      </c>
      <c r="I4198" t="s">
        <v>53</v>
      </c>
      <c r="J4198">
        <v>39829</v>
      </c>
      <c r="K4198">
        <v>1027913</v>
      </c>
      <c r="L4198">
        <v>1.98</v>
      </c>
      <c r="M4198">
        <v>0.36099999999999999</v>
      </c>
    </row>
    <row r="4199" spans="1:13" x14ac:dyDescent="0.2">
      <c r="A4199" t="s">
        <v>391</v>
      </c>
      <c r="B4199" t="s">
        <v>62</v>
      </c>
      <c r="C4199">
        <v>29</v>
      </c>
      <c r="D4199">
        <v>18.515000000000001</v>
      </c>
      <c r="E4199">
        <f t="shared" si="65"/>
        <v>18.52</v>
      </c>
      <c r="F4199">
        <v>4546</v>
      </c>
      <c r="G4199">
        <v>4563</v>
      </c>
      <c r="H4199">
        <v>4625</v>
      </c>
      <c r="I4199" t="s">
        <v>53</v>
      </c>
      <c r="J4199">
        <v>1374136</v>
      </c>
      <c r="K4199">
        <v>41908642</v>
      </c>
      <c r="L4199">
        <v>80.62</v>
      </c>
      <c r="M4199">
        <v>14.731999999999999</v>
      </c>
    </row>
    <row r="4200" spans="1:13" x14ac:dyDescent="0.2">
      <c r="A4200" t="s">
        <v>391</v>
      </c>
      <c r="B4200" t="s">
        <v>63</v>
      </c>
      <c r="C4200">
        <v>30</v>
      </c>
      <c r="D4200">
        <v>18.77</v>
      </c>
      <c r="E4200">
        <f t="shared" si="65"/>
        <v>18.77</v>
      </c>
      <c r="F4200">
        <v>4625</v>
      </c>
      <c r="G4200">
        <v>4644</v>
      </c>
      <c r="H4200">
        <v>4671</v>
      </c>
      <c r="I4200" t="s">
        <v>73</v>
      </c>
      <c r="J4200">
        <v>66844</v>
      </c>
      <c r="K4200">
        <v>2503737</v>
      </c>
      <c r="L4200">
        <v>4.82</v>
      </c>
      <c r="M4200">
        <v>0.88</v>
      </c>
    </row>
    <row r="4201" spans="1:13" x14ac:dyDescent="0.2">
      <c r="A4201" t="s">
        <v>391</v>
      </c>
      <c r="B4201" t="s">
        <v>65</v>
      </c>
      <c r="C4201">
        <v>31</v>
      </c>
      <c r="D4201">
        <v>20.047999999999998</v>
      </c>
      <c r="E4201">
        <f t="shared" si="65"/>
        <v>20.05</v>
      </c>
      <c r="F4201">
        <v>4999</v>
      </c>
      <c r="G4201">
        <v>5048</v>
      </c>
      <c r="H4201">
        <v>5066</v>
      </c>
      <c r="I4201" t="s">
        <v>133</v>
      </c>
      <c r="J4201">
        <v>32421</v>
      </c>
      <c r="K4201">
        <v>783646</v>
      </c>
      <c r="L4201">
        <v>1.51</v>
      </c>
      <c r="M4201">
        <v>0.27500000000000002</v>
      </c>
    </row>
    <row r="4202" spans="1:13" x14ac:dyDescent="0.2">
      <c r="A4202" t="s">
        <v>391</v>
      </c>
      <c r="B4202" t="s">
        <v>66</v>
      </c>
      <c r="C4202">
        <v>32</v>
      </c>
      <c r="D4202">
        <v>20.638999999999999</v>
      </c>
      <c r="E4202">
        <f t="shared" si="65"/>
        <v>20.64</v>
      </c>
      <c r="F4202">
        <v>5191</v>
      </c>
      <c r="G4202">
        <v>5235</v>
      </c>
      <c r="H4202">
        <v>5273</v>
      </c>
      <c r="I4202" t="s">
        <v>189</v>
      </c>
      <c r="J4202">
        <v>45425</v>
      </c>
      <c r="K4202">
        <v>1623369</v>
      </c>
      <c r="L4202">
        <v>3.12</v>
      </c>
      <c r="M4202">
        <v>0.57099999999999995</v>
      </c>
    </row>
    <row r="4203" spans="1:13" x14ac:dyDescent="0.2">
      <c r="A4203" t="s">
        <v>391</v>
      </c>
      <c r="B4203" t="s">
        <v>68</v>
      </c>
      <c r="C4203">
        <v>33</v>
      </c>
      <c r="D4203">
        <v>21.28</v>
      </c>
      <c r="E4203">
        <f t="shared" si="65"/>
        <v>21.28</v>
      </c>
      <c r="F4203">
        <v>5403</v>
      </c>
      <c r="G4203">
        <v>5437</v>
      </c>
      <c r="H4203">
        <v>5517</v>
      </c>
      <c r="I4203" t="s">
        <v>19</v>
      </c>
      <c r="J4203">
        <v>191518</v>
      </c>
      <c r="K4203">
        <v>8204965</v>
      </c>
      <c r="L4203">
        <v>15.78</v>
      </c>
      <c r="M4203">
        <v>2.8839999999999999</v>
      </c>
    </row>
    <row r="4204" spans="1:13" x14ac:dyDescent="0.2">
      <c r="A4204" t="s">
        <v>391</v>
      </c>
      <c r="B4204" t="s">
        <v>69</v>
      </c>
      <c r="C4204">
        <v>34</v>
      </c>
      <c r="D4204">
        <v>22.802</v>
      </c>
      <c r="E4204">
        <f t="shared" si="65"/>
        <v>22.8</v>
      </c>
      <c r="F4204">
        <v>5900</v>
      </c>
      <c r="G4204">
        <v>5919</v>
      </c>
      <c r="H4204">
        <v>5961</v>
      </c>
      <c r="I4204" t="s">
        <v>44</v>
      </c>
      <c r="J4204">
        <v>108606</v>
      </c>
      <c r="K4204">
        <v>3723223</v>
      </c>
      <c r="L4204">
        <v>7.16</v>
      </c>
      <c r="M4204">
        <v>1.3089999999999999</v>
      </c>
    </row>
    <row r="4205" spans="1:13" x14ac:dyDescent="0.2">
      <c r="A4205" t="s">
        <v>391</v>
      </c>
      <c r="B4205" t="s">
        <v>70</v>
      </c>
      <c r="C4205">
        <v>35</v>
      </c>
      <c r="D4205">
        <v>23.332999999999998</v>
      </c>
      <c r="E4205">
        <f t="shared" si="65"/>
        <v>23.33</v>
      </c>
      <c r="F4205">
        <v>6056</v>
      </c>
      <c r="G4205">
        <v>6087</v>
      </c>
      <c r="H4205">
        <v>6110</v>
      </c>
      <c r="I4205" t="s">
        <v>19</v>
      </c>
      <c r="J4205">
        <v>60788</v>
      </c>
      <c r="K4205">
        <v>1806804</v>
      </c>
      <c r="L4205">
        <v>3.48</v>
      </c>
      <c r="M4205">
        <v>0.63500000000000001</v>
      </c>
    </row>
    <row r="4206" spans="1:13" x14ac:dyDescent="0.2">
      <c r="A4206" t="s">
        <v>391</v>
      </c>
      <c r="B4206" t="s">
        <v>71</v>
      </c>
      <c r="C4206">
        <v>36</v>
      </c>
      <c r="D4206">
        <v>25.449000000000002</v>
      </c>
      <c r="E4206">
        <f t="shared" si="65"/>
        <v>25.45</v>
      </c>
      <c r="F4206">
        <v>6676</v>
      </c>
      <c r="G4206">
        <v>6756</v>
      </c>
      <c r="H4206">
        <v>6787</v>
      </c>
      <c r="I4206" t="s">
        <v>193</v>
      </c>
      <c r="J4206">
        <v>73887</v>
      </c>
      <c r="K4206">
        <v>2722662</v>
      </c>
      <c r="L4206">
        <v>5.24</v>
      </c>
      <c r="M4206">
        <v>0.95699999999999996</v>
      </c>
    </row>
    <row r="4207" spans="1:13" x14ac:dyDescent="0.2">
      <c r="A4207" t="s">
        <v>391</v>
      </c>
      <c r="B4207" t="s">
        <v>72</v>
      </c>
      <c r="C4207">
        <v>37</v>
      </c>
      <c r="D4207">
        <v>25.684000000000001</v>
      </c>
      <c r="E4207">
        <f t="shared" si="65"/>
        <v>25.68</v>
      </c>
      <c r="F4207">
        <v>6788</v>
      </c>
      <c r="G4207">
        <v>6830</v>
      </c>
      <c r="H4207">
        <v>6887</v>
      </c>
      <c r="I4207" t="s">
        <v>143</v>
      </c>
      <c r="J4207">
        <v>63216</v>
      </c>
      <c r="K4207">
        <v>3552711</v>
      </c>
      <c r="L4207">
        <v>6.83</v>
      </c>
      <c r="M4207">
        <v>1.2490000000000001</v>
      </c>
    </row>
    <row r="4208" spans="1:13" x14ac:dyDescent="0.2">
      <c r="A4208" t="s">
        <v>391</v>
      </c>
      <c r="B4208" t="s">
        <v>74</v>
      </c>
      <c r="C4208">
        <v>38</v>
      </c>
      <c r="D4208">
        <v>26.638000000000002</v>
      </c>
      <c r="E4208">
        <f t="shared" si="65"/>
        <v>26.64</v>
      </c>
      <c r="F4208">
        <v>7098</v>
      </c>
      <c r="G4208">
        <v>7132</v>
      </c>
      <c r="H4208">
        <v>7180</v>
      </c>
      <c r="I4208" t="s">
        <v>143</v>
      </c>
      <c r="J4208">
        <v>45127</v>
      </c>
      <c r="K4208">
        <v>2009843</v>
      </c>
      <c r="L4208">
        <v>3.87</v>
      </c>
      <c r="M4208">
        <v>0.70699999999999996</v>
      </c>
    </row>
    <row r="4209" spans="1:13" x14ac:dyDescent="0.2">
      <c r="A4209" t="s">
        <v>391</v>
      </c>
      <c r="B4209" t="s">
        <v>75</v>
      </c>
      <c r="C4209">
        <v>39</v>
      </c>
      <c r="D4209">
        <v>27.916</v>
      </c>
      <c r="E4209">
        <f t="shared" si="65"/>
        <v>27.92</v>
      </c>
      <c r="F4209">
        <v>7506</v>
      </c>
      <c r="G4209">
        <v>7536</v>
      </c>
      <c r="H4209">
        <v>7556</v>
      </c>
      <c r="I4209" t="s">
        <v>143</v>
      </c>
      <c r="J4209">
        <v>26452</v>
      </c>
      <c r="K4209">
        <v>855981</v>
      </c>
      <c r="L4209">
        <v>1.65</v>
      </c>
      <c r="M4209">
        <v>0.30099999999999999</v>
      </c>
    </row>
    <row r="4210" spans="1:13" x14ac:dyDescent="0.2">
      <c r="A4210" t="s">
        <v>391</v>
      </c>
      <c r="B4210" t="s">
        <v>76</v>
      </c>
      <c r="C4210">
        <v>40</v>
      </c>
      <c r="D4210">
        <v>29.032</v>
      </c>
      <c r="E4210">
        <f t="shared" si="65"/>
        <v>29.03</v>
      </c>
      <c r="F4210">
        <v>7814</v>
      </c>
      <c r="G4210">
        <v>7889</v>
      </c>
      <c r="H4210">
        <v>7910</v>
      </c>
      <c r="I4210" t="s">
        <v>143</v>
      </c>
      <c r="J4210">
        <v>48262</v>
      </c>
      <c r="K4210">
        <v>1668187</v>
      </c>
      <c r="L4210">
        <v>3.21</v>
      </c>
      <c r="M4210">
        <v>0.58599999999999997</v>
      </c>
    </row>
    <row r="4211" spans="1:13" x14ac:dyDescent="0.2">
      <c r="A4211" t="s">
        <v>391</v>
      </c>
      <c r="B4211" t="s">
        <v>78</v>
      </c>
      <c r="C4211">
        <v>41</v>
      </c>
      <c r="D4211">
        <v>30.962</v>
      </c>
      <c r="E4211">
        <f t="shared" si="65"/>
        <v>30.96</v>
      </c>
      <c r="F4211">
        <v>8461</v>
      </c>
      <c r="G4211">
        <v>8499</v>
      </c>
      <c r="H4211">
        <v>8521</v>
      </c>
      <c r="I4211" t="s">
        <v>17</v>
      </c>
      <c r="J4211">
        <v>39121</v>
      </c>
      <c r="K4211">
        <v>1622524</v>
      </c>
      <c r="L4211">
        <v>3.12</v>
      </c>
      <c r="M4211">
        <v>0.56999999999999995</v>
      </c>
    </row>
    <row r="4212" spans="1:13" x14ac:dyDescent="0.2">
      <c r="A4212" t="s">
        <v>391</v>
      </c>
      <c r="B4212" t="s">
        <v>79</v>
      </c>
      <c r="C4212">
        <v>42</v>
      </c>
      <c r="D4212">
        <v>31.257000000000001</v>
      </c>
      <c r="E4212">
        <f t="shared" si="65"/>
        <v>31.26</v>
      </c>
      <c r="F4212">
        <v>8576</v>
      </c>
      <c r="G4212">
        <v>8593</v>
      </c>
      <c r="H4212">
        <v>8625</v>
      </c>
      <c r="I4212" t="s">
        <v>17</v>
      </c>
      <c r="J4212">
        <v>34122</v>
      </c>
      <c r="K4212">
        <v>1275920</v>
      </c>
      <c r="L4212">
        <v>2.4500000000000002</v>
      </c>
      <c r="M4212">
        <v>0.44900000000000001</v>
      </c>
    </row>
    <row r="4213" spans="1:13" x14ac:dyDescent="0.2">
      <c r="A4213" t="s">
        <v>391</v>
      </c>
      <c r="B4213" t="s">
        <v>80</v>
      </c>
      <c r="C4213">
        <v>43</v>
      </c>
      <c r="D4213">
        <v>31.747</v>
      </c>
      <c r="E4213">
        <f t="shared" si="65"/>
        <v>31.75</v>
      </c>
      <c r="F4213">
        <v>8700</v>
      </c>
      <c r="G4213">
        <v>8748</v>
      </c>
      <c r="H4213">
        <v>8792</v>
      </c>
      <c r="I4213" t="s">
        <v>17</v>
      </c>
      <c r="J4213">
        <v>34519</v>
      </c>
      <c r="K4213">
        <v>2043237</v>
      </c>
      <c r="L4213">
        <v>3.93</v>
      </c>
      <c r="M4213">
        <v>0.71799999999999997</v>
      </c>
    </row>
    <row r="4214" spans="1:13" x14ac:dyDescent="0.2">
      <c r="A4214" t="s">
        <v>391</v>
      </c>
      <c r="B4214" t="s">
        <v>81</v>
      </c>
      <c r="C4214">
        <v>44</v>
      </c>
      <c r="D4214">
        <v>34.067</v>
      </c>
      <c r="E4214">
        <f t="shared" si="65"/>
        <v>34.07</v>
      </c>
      <c r="F4214">
        <v>9467</v>
      </c>
      <c r="G4214">
        <v>9481</v>
      </c>
      <c r="H4214">
        <v>9507</v>
      </c>
      <c r="I4214" t="s">
        <v>23</v>
      </c>
      <c r="J4214">
        <v>29331</v>
      </c>
      <c r="K4214">
        <v>907856</v>
      </c>
      <c r="L4214">
        <v>1.75</v>
      </c>
      <c r="M4214">
        <v>0.31900000000000001</v>
      </c>
    </row>
    <row r="4215" spans="1:13" x14ac:dyDescent="0.2">
      <c r="A4215" t="s">
        <v>391</v>
      </c>
      <c r="B4215" t="s">
        <v>82</v>
      </c>
      <c r="C4215">
        <v>45</v>
      </c>
      <c r="D4215">
        <v>34.94</v>
      </c>
      <c r="E4215">
        <f t="shared" si="65"/>
        <v>34.94</v>
      </c>
      <c r="F4215">
        <v>9746</v>
      </c>
      <c r="G4215">
        <v>9758</v>
      </c>
      <c r="H4215">
        <v>9799</v>
      </c>
      <c r="I4215" t="s">
        <v>138</v>
      </c>
      <c r="J4215">
        <v>68796</v>
      </c>
      <c r="K4215">
        <v>2171087</v>
      </c>
      <c r="L4215">
        <v>4.18</v>
      </c>
      <c r="M4215">
        <v>0.76300000000000001</v>
      </c>
    </row>
    <row r="4216" spans="1:13" x14ac:dyDescent="0.2">
      <c r="A4216" t="s">
        <v>391</v>
      </c>
      <c r="B4216" t="s">
        <v>84</v>
      </c>
      <c r="C4216">
        <v>46</v>
      </c>
      <c r="D4216">
        <v>36.167000000000002</v>
      </c>
      <c r="E4216">
        <f t="shared" si="65"/>
        <v>36.17</v>
      </c>
      <c r="F4216">
        <v>10135</v>
      </c>
      <c r="G4216">
        <v>10145</v>
      </c>
      <c r="H4216">
        <v>10182</v>
      </c>
      <c r="I4216" t="s">
        <v>23</v>
      </c>
      <c r="J4216">
        <v>62318</v>
      </c>
      <c r="K4216">
        <v>1889751</v>
      </c>
      <c r="L4216">
        <v>3.64</v>
      </c>
      <c r="M4216">
        <v>0.66400000000000003</v>
      </c>
    </row>
    <row r="4217" spans="1:13" x14ac:dyDescent="0.2">
      <c r="A4217" t="s">
        <v>391</v>
      </c>
      <c r="B4217" t="s">
        <v>85</v>
      </c>
      <c r="C4217">
        <v>47</v>
      </c>
      <c r="D4217">
        <v>36.539000000000001</v>
      </c>
      <c r="E4217">
        <f t="shared" si="65"/>
        <v>36.54</v>
      </c>
      <c r="F4217">
        <v>10195</v>
      </c>
      <c r="G4217">
        <v>10263</v>
      </c>
      <c r="H4217">
        <v>10273</v>
      </c>
      <c r="I4217" t="s">
        <v>25</v>
      </c>
      <c r="J4217">
        <v>31398</v>
      </c>
      <c r="K4217">
        <v>863440</v>
      </c>
      <c r="L4217">
        <v>1.66</v>
      </c>
      <c r="M4217">
        <v>0.30399999999999999</v>
      </c>
    </row>
    <row r="4218" spans="1:13" x14ac:dyDescent="0.2">
      <c r="A4218" t="s">
        <v>391</v>
      </c>
      <c r="B4218" t="s">
        <v>86</v>
      </c>
      <c r="C4218">
        <v>48</v>
      </c>
      <c r="D4218">
        <v>36.593000000000004</v>
      </c>
      <c r="E4218">
        <f t="shared" si="65"/>
        <v>36.590000000000003</v>
      </c>
      <c r="F4218">
        <v>10273</v>
      </c>
      <c r="G4218">
        <v>10280</v>
      </c>
      <c r="H4218">
        <v>10313</v>
      </c>
      <c r="I4218" t="s">
        <v>23</v>
      </c>
      <c r="J4218">
        <v>58961</v>
      </c>
      <c r="K4218">
        <v>2570504</v>
      </c>
      <c r="L4218">
        <v>4.9400000000000004</v>
      </c>
      <c r="M4218">
        <v>0.90400000000000003</v>
      </c>
    </row>
    <row r="4219" spans="1:13" x14ac:dyDescent="0.2">
      <c r="A4219" t="s">
        <v>391</v>
      </c>
      <c r="B4219" t="s">
        <v>88</v>
      </c>
      <c r="C4219">
        <v>49</v>
      </c>
      <c r="D4219">
        <v>36.756999999999998</v>
      </c>
      <c r="E4219">
        <f t="shared" si="65"/>
        <v>36.76</v>
      </c>
      <c r="F4219">
        <v>10313</v>
      </c>
      <c r="G4219">
        <v>10332</v>
      </c>
      <c r="H4219">
        <v>10358</v>
      </c>
      <c r="I4219" t="s">
        <v>41</v>
      </c>
      <c r="J4219">
        <v>17726</v>
      </c>
      <c r="K4219">
        <v>1045238</v>
      </c>
      <c r="L4219">
        <v>2.0099999999999998</v>
      </c>
      <c r="M4219">
        <v>0.36699999999999999</v>
      </c>
    </row>
    <row r="4220" spans="1:13" x14ac:dyDescent="0.2">
      <c r="A4220" t="s">
        <v>391</v>
      </c>
      <c r="B4220" t="s">
        <v>89</v>
      </c>
      <c r="C4220">
        <v>50</v>
      </c>
      <c r="D4220">
        <v>37.295999999999999</v>
      </c>
      <c r="E4220">
        <f t="shared" si="65"/>
        <v>37.299999999999997</v>
      </c>
      <c r="F4220">
        <v>10459</v>
      </c>
      <c r="G4220">
        <v>10503</v>
      </c>
      <c r="H4220">
        <v>10528</v>
      </c>
      <c r="I4220" t="s">
        <v>25</v>
      </c>
      <c r="J4220">
        <v>49663</v>
      </c>
      <c r="K4220">
        <v>2349462</v>
      </c>
      <c r="L4220">
        <v>4.5199999999999996</v>
      </c>
      <c r="M4220">
        <v>0.82599999999999996</v>
      </c>
    </row>
    <row r="4221" spans="1:13" x14ac:dyDescent="0.2">
      <c r="A4221" t="s">
        <v>391</v>
      </c>
      <c r="B4221" t="s">
        <v>90</v>
      </c>
      <c r="C4221">
        <v>51</v>
      </c>
      <c r="D4221">
        <v>37.671999999999997</v>
      </c>
      <c r="E4221">
        <f t="shared" si="65"/>
        <v>37.67</v>
      </c>
      <c r="F4221">
        <v>10604</v>
      </c>
      <c r="G4221">
        <v>10621</v>
      </c>
      <c r="H4221">
        <v>10644</v>
      </c>
      <c r="I4221" t="s">
        <v>23</v>
      </c>
      <c r="J4221">
        <v>52949</v>
      </c>
      <c r="K4221">
        <v>2951631</v>
      </c>
      <c r="L4221">
        <v>5.68</v>
      </c>
      <c r="M4221">
        <v>1.038</v>
      </c>
    </row>
    <row r="4222" spans="1:13" x14ac:dyDescent="0.2">
      <c r="A4222" t="s">
        <v>391</v>
      </c>
      <c r="B4222" t="s">
        <v>92</v>
      </c>
      <c r="C4222">
        <v>52</v>
      </c>
      <c r="D4222">
        <v>37.783000000000001</v>
      </c>
      <c r="E4222">
        <f t="shared" si="65"/>
        <v>37.78</v>
      </c>
      <c r="F4222">
        <v>10644</v>
      </c>
      <c r="G4222">
        <v>10656</v>
      </c>
      <c r="H4222">
        <v>10689</v>
      </c>
      <c r="I4222" t="s">
        <v>41</v>
      </c>
      <c r="J4222">
        <v>36388</v>
      </c>
      <c r="K4222">
        <v>1782316</v>
      </c>
      <c r="L4222">
        <v>3.43</v>
      </c>
      <c r="M4222">
        <v>0.627</v>
      </c>
    </row>
    <row r="4223" spans="1:13" x14ac:dyDescent="0.2">
      <c r="A4223" t="s">
        <v>391</v>
      </c>
      <c r="B4223" t="s">
        <v>94</v>
      </c>
      <c r="C4223">
        <v>53</v>
      </c>
      <c r="D4223">
        <v>38.451999999999998</v>
      </c>
      <c r="E4223">
        <f t="shared" si="65"/>
        <v>38.450000000000003</v>
      </c>
      <c r="F4223">
        <v>10832</v>
      </c>
      <c r="G4223">
        <v>10868</v>
      </c>
      <c r="H4223">
        <v>10897</v>
      </c>
      <c r="I4223" t="s">
        <v>17</v>
      </c>
      <c r="J4223">
        <v>38177</v>
      </c>
      <c r="K4223">
        <v>2028380</v>
      </c>
      <c r="L4223">
        <v>3.9</v>
      </c>
      <c r="M4223">
        <v>0.71299999999999997</v>
      </c>
    </row>
    <row r="4224" spans="1:13" x14ac:dyDescent="0.2">
      <c r="A4224" t="s">
        <v>391</v>
      </c>
      <c r="B4224" t="s">
        <v>95</v>
      </c>
      <c r="C4224">
        <v>54</v>
      </c>
      <c r="D4224">
        <v>39.558999999999997</v>
      </c>
      <c r="E4224">
        <f t="shared" si="65"/>
        <v>39.56</v>
      </c>
      <c r="F4224">
        <v>11186</v>
      </c>
      <c r="G4224">
        <v>11218</v>
      </c>
      <c r="H4224">
        <v>11233</v>
      </c>
      <c r="I4224" t="s">
        <v>17</v>
      </c>
      <c r="J4224">
        <v>25071</v>
      </c>
      <c r="K4224">
        <v>1036028</v>
      </c>
      <c r="L4224">
        <v>1.99</v>
      </c>
      <c r="M4224">
        <v>0.36399999999999999</v>
      </c>
    </row>
    <row r="4225" spans="1:13" x14ac:dyDescent="0.2">
      <c r="A4225" t="s">
        <v>392</v>
      </c>
      <c r="B4225" t="s">
        <v>14</v>
      </c>
      <c r="C4225">
        <v>1</v>
      </c>
      <c r="D4225">
        <v>4.1749999999999998</v>
      </c>
      <c r="E4225">
        <f t="shared" si="65"/>
        <v>4.18</v>
      </c>
      <c r="F4225">
        <v>5</v>
      </c>
      <c r="G4225">
        <v>28</v>
      </c>
      <c r="H4225">
        <v>73</v>
      </c>
      <c r="I4225" t="s">
        <v>15</v>
      </c>
      <c r="J4225">
        <v>29648</v>
      </c>
      <c r="K4225">
        <v>-738377</v>
      </c>
      <c r="L4225">
        <v>-1.07</v>
      </c>
      <c r="M4225">
        <v>-0.35399999999999998</v>
      </c>
    </row>
    <row r="4226" spans="1:13" x14ac:dyDescent="0.2">
      <c r="A4226" t="s">
        <v>392</v>
      </c>
      <c r="B4226" t="s">
        <v>16</v>
      </c>
      <c r="C4226">
        <v>2</v>
      </c>
      <c r="D4226">
        <v>4.7439999999999998</v>
      </c>
      <c r="E4226">
        <f t="shared" si="65"/>
        <v>4.74</v>
      </c>
      <c r="F4226">
        <v>191</v>
      </c>
      <c r="G4226">
        <v>208</v>
      </c>
      <c r="H4226">
        <v>258</v>
      </c>
      <c r="I4226" t="s">
        <v>188</v>
      </c>
      <c r="J4226">
        <v>35752</v>
      </c>
      <c r="K4226">
        <v>1290979</v>
      </c>
      <c r="L4226">
        <v>1.87</v>
      </c>
      <c r="M4226">
        <v>0.61799999999999999</v>
      </c>
    </row>
    <row r="4227" spans="1:13" x14ac:dyDescent="0.2">
      <c r="A4227" t="s">
        <v>392</v>
      </c>
      <c r="B4227" t="s">
        <v>18</v>
      </c>
      <c r="C4227">
        <v>3</v>
      </c>
      <c r="D4227">
        <v>9.4640000000000004</v>
      </c>
      <c r="E4227">
        <f t="shared" ref="E4227:E4290" si="66">ROUND(D4227,2)</f>
        <v>9.4600000000000009</v>
      </c>
      <c r="F4227">
        <v>1648</v>
      </c>
      <c r="G4227">
        <v>1700</v>
      </c>
      <c r="H4227">
        <v>1716</v>
      </c>
      <c r="I4227" t="s">
        <v>200</v>
      </c>
      <c r="J4227">
        <v>135213</v>
      </c>
      <c r="K4227">
        <v>7900672</v>
      </c>
      <c r="L4227">
        <v>11.46</v>
      </c>
      <c r="M4227">
        <v>3.7829999999999999</v>
      </c>
    </row>
    <row r="4228" spans="1:13" x14ac:dyDescent="0.2">
      <c r="A4228" t="s">
        <v>392</v>
      </c>
      <c r="B4228" t="s">
        <v>20</v>
      </c>
      <c r="C4228">
        <v>4</v>
      </c>
      <c r="D4228">
        <v>9.5389999999999997</v>
      </c>
      <c r="E4228">
        <f t="shared" si="66"/>
        <v>9.5399999999999991</v>
      </c>
      <c r="F4228">
        <v>1716</v>
      </c>
      <c r="G4228">
        <v>1724</v>
      </c>
      <c r="H4228">
        <v>1755</v>
      </c>
      <c r="I4228" t="s">
        <v>135</v>
      </c>
      <c r="J4228">
        <v>116680</v>
      </c>
      <c r="K4228">
        <v>4413770</v>
      </c>
      <c r="L4228">
        <v>6.4</v>
      </c>
      <c r="M4228">
        <v>2.1139999999999999</v>
      </c>
    </row>
    <row r="4229" spans="1:13" x14ac:dyDescent="0.2">
      <c r="A4229" t="s">
        <v>392</v>
      </c>
      <c r="B4229" t="s">
        <v>22</v>
      </c>
      <c r="C4229">
        <v>5</v>
      </c>
      <c r="D4229">
        <v>10</v>
      </c>
      <c r="E4229">
        <f t="shared" si="66"/>
        <v>10</v>
      </c>
      <c r="F4229">
        <v>1842</v>
      </c>
      <c r="G4229">
        <v>1870</v>
      </c>
      <c r="H4229">
        <v>1893</v>
      </c>
      <c r="I4229" t="s">
        <v>184</v>
      </c>
      <c r="J4229">
        <v>64362</v>
      </c>
      <c r="K4229">
        <v>1726163</v>
      </c>
      <c r="L4229">
        <v>2.5</v>
      </c>
      <c r="M4229">
        <v>0.82699999999999996</v>
      </c>
    </row>
    <row r="4230" spans="1:13" x14ac:dyDescent="0.2">
      <c r="A4230" t="s">
        <v>392</v>
      </c>
      <c r="B4230" t="s">
        <v>24</v>
      </c>
      <c r="C4230">
        <v>6</v>
      </c>
      <c r="D4230">
        <v>11.632999999999999</v>
      </c>
      <c r="E4230">
        <f t="shared" si="66"/>
        <v>11.63</v>
      </c>
      <c r="F4230">
        <v>2280</v>
      </c>
      <c r="G4230">
        <v>2386</v>
      </c>
      <c r="H4230">
        <v>2414</v>
      </c>
      <c r="I4230" t="s">
        <v>184</v>
      </c>
      <c r="J4230">
        <v>28386</v>
      </c>
      <c r="K4230">
        <v>1230761</v>
      </c>
      <c r="L4230">
        <v>1.79</v>
      </c>
      <c r="M4230">
        <v>0.58899999999999997</v>
      </c>
    </row>
    <row r="4231" spans="1:13" x14ac:dyDescent="0.2">
      <c r="A4231" t="s">
        <v>392</v>
      </c>
      <c r="B4231" t="s">
        <v>26</v>
      </c>
      <c r="C4231">
        <v>7</v>
      </c>
      <c r="D4231">
        <v>12.548</v>
      </c>
      <c r="E4231">
        <f t="shared" si="66"/>
        <v>12.55</v>
      </c>
      <c r="F4231">
        <v>2662</v>
      </c>
      <c r="G4231">
        <v>2676</v>
      </c>
      <c r="H4231">
        <v>2748</v>
      </c>
      <c r="I4231" t="s">
        <v>37</v>
      </c>
      <c r="J4231">
        <v>194178</v>
      </c>
      <c r="K4231">
        <v>9744394</v>
      </c>
      <c r="L4231">
        <v>14.14</v>
      </c>
      <c r="M4231">
        <v>4.6660000000000004</v>
      </c>
    </row>
    <row r="4232" spans="1:13" x14ac:dyDescent="0.2">
      <c r="A4232" t="s">
        <v>392</v>
      </c>
      <c r="B4232" t="s">
        <v>27</v>
      </c>
      <c r="C4232">
        <v>8</v>
      </c>
      <c r="D4232">
        <v>12.916</v>
      </c>
      <c r="E4232">
        <f t="shared" si="66"/>
        <v>12.92</v>
      </c>
      <c r="F4232">
        <v>2750</v>
      </c>
      <c r="G4232">
        <v>2792</v>
      </c>
      <c r="H4232">
        <v>2847</v>
      </c>
      <c r="I4232" t="s">
        <v>67</v>
      </c>
      <c r="J4232">
        <v>448792</v>
      </c>
      <c r="K4232">
        <v>17336241</v>
      </c>
      <c r="L4232">
        <v>25.15</v>
      </c>
      <c r="M4232">
        <v>8.3010000000000002</v>
      </c>
    </row>
    <row r="4233" spans="1:13" x14ac:dyDescent="0.2">
      <c r="A4233" t="s">
        <v>392</v>
      </c>
      <c r="B4233" t="s">
        <v>28</v>
      </c>
      <c r="C4233">
        <v>9</v>
      </c>
      <c r="D4233">
        <v>15.249000000000001</v>
      </c>
      <c r="E4233">
        <f t="shared" si="66"/>
        <v>15.25</v>
      </c>
      <c r="F4233">
        <v>3511</v>
      </c>
      <c r="G4233">
        <v>3530</v>
      </c>
      <c r="H4233">
        <v>3558</v>
      </c>
      <c r="I4233" t="s">
        <v>58</v>
      </c>
      <c r="J4233">
        <v>39030</v>
      </c>
      <c r="K4233">
        <v>1988605</v>
      </c>
      <c r="L4233">
        <v>2.89</v>
      </c>
      <c r="M4233">
        <v>0.95199999999999996</v>
      </c>
    </row>
    <row r="4234" spans="1:13" x14ac:dyDescent="0.2">
      <c r="A4234" t="s">
        <v>392</v>
      </c>
      <c r="B4234" t="s">
        <v>30</v>
      </c>
      <c r="C4234">
        <v>10</v>
      </c>
      <c r="D4234">
        <v>15.569000000000001</v>
      </c>
      <c r="E4234">
        <f t="shared" si="66"/>
        <v>15.57</v>
      </c>
      <c r="F4234">
        <v>3594</v>
      </c>
      <c r="G4234">
        <v>3631</v>
      </c>
      <c r="H4234">
        <v>3684</v>
      </c>
      <c r="I4234" t="s">
        <v>48</v>
      </c>
      <c r="J4234">
        <v>131055</v>
      </c>
      <c r="K4234">
        <v>5945709</v>
      </c>
      <c r="L4234">
        <v>8.6300000000000008</v>
      </c>
      <c r="M4234">
        <v>2.847</v>
      </c>
    </row>
    <row r="4235" spans="1:13" x14ac:dyDescent="0.2">
      <c r="A4235" t="s">
        <v>392</v>
      </c>
      <c r="B4235" t="s">
        <v>32</v>
      </c>
      <c r="C4235">
        <v>11</v>
      </c>
      <c r="D4235">
        <v>15.785</v>
      </c>
      <c r="E4235">
        <f t="shared" si="66"/>
        <v>15.79</v>
      </c>
      <c r="F4235">
        <v>3684</v>
      </c>
      <c r="G4235">
        <v>3700</v>
      </c>
      <c r="H4235">
        <v>3737</v>
      </c>
      <c r="I4235" t="s">
        <v>140</v>
      </c>
      <c r="J4235">
        <v>41810</v>
      </c>
      <c r="K4235">
        <v>1633349</v>
      </c>
      <c r="L4235">
        <v>2.37</v>
      </c>
      <c r="M4235">
        <v>0.78200000000000003</v>
      </c>
    </row>
    <row r="4236" spans="1:13" x14ac:dyDescent="0.2">
      <c r="A4236" t="s">
        <v>392</v>
      </c>
      <c r="B4236" t="s">
        <v>33</v>
      </c>
      <c r="C4236">
        <v>12</v>
      </c>
      <c r="D4236">
        <v>16.456</v>
      </c>
      <c r="E4236">
        <f t="shared" si="66"/>
        <v>16.46</v>
      </c>
      <c r="F4236">
        <v>3862</v>
      </c>
      <c r="G4236">
        <v>3912</v>
      </c>
      <c r="H4236">
        <v>3935</v>
      </c>
      <c r="I4236" t="s">
        <v>143</v>
      </c>
      <c r="J4236">
        <v>32734</v>
      </c>
      <c r="K4236">
        <v>1077465</v>
      </c>
      <c r="L4236">
        <v>1.56</v>
      </c>
      <c r="M4236">
        <v>0.51600000000000001</v>
      </c>
    </row>
    <row r="4237" spans="1:13" x14ac:dyDescent="0.2">
      <c r="A4237" t="s">
        <v>392</v>
      </c>
      <c r="B4237" t="s">
        <v>35</v>
      </c>
      <c r="C4237">
        <v>13</v>
      </c>
      <c r="D4237">
        <v>18.518999999999998</v>
      </c>
      <c r="E4237">
        <f t="shared" si="66"/>
        <v>18.52</v>
      </c>
      <c r="F4237">
        <v>4546</v>
      </c>
      <c r="G4237">
        <v>4564</v>
      </c>
      <c r="H4237">
        <v>4626</v>
      </c>
      <c r="I4237" t="s">
        <v>53</v>
      </c>
      <c r="J4237">
        <v>943715</v>
      </c>
      <c r="K4237">
        <v>29161758</v>
      </c>
      <c r="L4237">
        <v>42.31</v>
      </c>
      <c r="M4237">
        <v>13.964</v>
      </c>
    </row>
    <row r="4238" spans="1:13" x14ac:dyDescent="0.2">
      <c r="A4238" t="s">
        <v>392</v>
      </c>
      <c r="B4238" t="s">
        <v>36</v>
      </c>
      <c r="C4238">
        <v>14</v>
      </c>
      <c r="D4238">
        <v>18.768999999999998</v>
      </c>
      <c r="E4238">
        <f t="shared" si="66"/>
        <v>18.77</v>
      </c>
      <c r="F4238">
        <v>4626</v>
      </c>
      <c r="G4238">
        <v>4643</v>
      </c>
      <c r="H4238">
        <v>4666</v>
      </c>
      <c r="I4238" t="s">
        <v>53</v>
      </c>
      <c r="J4238">
        <v>82298</v>
      </c>
      <c r="K4238">
        <v>3141174</v>
      </c>
      <c r="L4238">
        <v>4.5599999999999996</v>
      </c>
      <c r="M4238">
        <v>1.504</v>
      </c>
    </row>
    <row r="4239" spans="1:13" x14ac:dyDescent="0.2">
      <c r="A4239" t="s">
        <v>392</v>
      </c>
      <c r="B4239" t="s">
        <v>38</v>
      </c>
      <c r="C4239">
        <v>15</v>
      </c>
      <c r="D4239">
        <v>18.901</v>
      </c>
      <c r="E4239">
        <f t="shared" si="66"/>
        <v>18.899999999999999</v>
      </c>
      <c r="F4239">
        <v>4666</v>
      </c>
      <c r="G4239">
        <v>4685</v>
      </c>
      <c r="H4239">
        <v>4729</v>
      </c>
      <c r="I4239" t="s">
        <v>53</v>
      </c>
      <c r="J4239">
        <v>120812</v>
      </c>
      <c r="K4239">
        <v>5050803</v>
      </c>
      <c r="L4239">
        <v>7.33</v>
      </c>
      <c r="M4239">
        <v>2.419</v>
      </c>
    </row>
    <row r="4240" spans="1:13" x14ac:dyDescent="0.2">
      <c r="A4240" t="s">
        <v>392</v>
      </c>
      <c r="B4240" t="s">
        <v>40</v>
      </c>
      <c r="C4240">
        <v>16</v>
      </c>
      <c r="D4240">
        <v>19.114999999999998</v>
      </c>
      <c r="E4240">
        <f t="shared" si="66"/>
        <v>19.12</v>
      </c>
      <c r="F4240">
        <v>4729</v>
      </c>
      <c r="G4240">
        <v>4753</v>
      </c>
      <c r="H4240">
        <v>4808</v>
      </c>
      <c r="I4240" t="s">
        <v>73</v>
      </c>
      <c r="J4240">
        <v>159488</v>
      </c>
      <c r="K4240">
        <v>5132278</v>
      </c>
      <c r="L4240">
        <v>7.45</v>
      </c>
      <c r="M4240">
        <v>2.4580000000000002</v>
      </c>
    </row>
    <row r="4241" spans="1:13" x14ac:dyDescent="0.2">
      <c r="A4241" t="s">
        <v>392</v>
      </c>
      <c r="B4241" t="s">
        <v>42</v>
      </c>
      <c r="C4241">
        <v>17</v>
      </c>
      <c r="D4241">
        <v>20.05</v>
      </c>
      <c r="E4241">
        <f t="shared" si="66"/>
        <v>20.05</v>
      </c>
      <c r="F4241">
        <v>5001</v>
      </c>
      <c r="G4241">
        <v>5048</v>
      </c>
      <c r="H4241">
        <v>5064</v>
      </c>
      <c r="I4241" t="s">
        <v>17</v>
      </c>
      <c r="J4241">
        <v>55316</v>
      </c>
      <c r="K4241">
        <v>1295174</v>
      </c>
      <c r="L4241">
        <v>1.88</v>
      </c>
      <c r="M4241">
        <v>0.62</v>
      </c>
    </row>
    <row r="4242" spans="1:13" x14ac:dyDescent="0.2">
      <c r="A4242" t="s">
        <v>392</v>
      </c>
      <c r="B4242" t="s">
        <v>43</v>
      </c>
      <c r="C4242">
        <v>18</v>
      </c>
      <c r="D4242">
        <v>20.957000000000001</v>
      </c>
      <c r="E4242">
        <f t="shared" si="66"/>
        <v>20.96</v>
      </c>
      <c r="F4242">
        <v>5320</v>
      </c>
      <c r="G4242">
        <v>5335</v>
      </c>
      <c r="H4242">
        <v>5357</v>
      </c>
      <c r="I4242" t="s">
        <v>41</v>
      </c>
      <c r="J4242">
        <v>39999</v>
      </c>
      <c r="K4242">
        <v>1254494</v>
      </c>
      <c r="L4242">
        <v>1.82</v>
      </c>
      <c r="M4242">
        <v>0.60099999999999998</v>
      </c>
    </row>
    <row r="4243" spans="1:13" x14ac:dyDescent="0.2">
      <c r="A4243" t="s">
        <v>392</v>
      </c>
      <c r="B4243" t="s">
        <v>45</v>
      </c>
      <c r="C4243">
        <v>19</v>
      </c>
      <c r="D4243">
        <v>21.288</v>
      </c>
      <c r="E4243">
        <f t="shared" si="66"/>
        <v>21.29</v>
      </c>
      <c r="F4243">
        <v>5366</v>
      </c>
      <c r="G4243">
        <v>5440</v>
      </c>
      <c r="H4243">
        <v>5507</v>
      </c>
      <c r="I4243" t="s">
        <v>46</v>
      </c>
      <c r="J4243">
        <v>187189</v>
      </c>
      <c r="K4243">
        <v>12055582</v>
      </c>
      <c r="L4243">
        <v>17.489999999999998</v>
      </c>
      <c r="M4243">
        <v>5.7729999999999997</v>
      </c>
    </row>
    <row r="4244" spans="1:13" x14ac:dyDescent="0.2">
      <c r="A4244" t="s">
        <v>392</v>
      </c>
      <c r="B4244" t="s">
        <v>47</v>
      </c>
      <c r="C4244">
        <v>20</v>
      </c>
      <c r="D4244">
        <v>23.335000000000001</v>
      </c>
      <c r="E4244">
        <f t="shared" si="66"/>
        <v>23.34</v>
      </c>
      <c r="F4244">
        <v>5991</v>
      </c>
      <c r="G4244">
        <v>6087</v>
      </c>
      <c r="H4244">
        <v>6105</v>
      </c>
      <c r="I4244" t="s">
        <v>46</v>
      </c>
      <c r="J4244">
        <v>43281</v>
      </c>
      <c r="K4244">
        <v>1068165</v>
      </c>
      <c r="L4244">
        <v>1.55</v>
      </c>
      <c r="M4244">
        <v>0.51100000000000001</v>
      </c>
    </row>
    <row r="4245" spans="1:13" x14ac:dyDescent="0.2">
      <c r="A4245" t="s">
        <v>392</v>
      </c>
      <c r="B4245" t="s">
        <v>49</v>
      </c>
      <c r="C4245">
        <v>21</v>
      </c>
      <c r="D4245">
        <v>25.689</v>
      </c>
      <c r="E4245">
        <f t="shared" si="66"/>
        <v>25.69</v>
      </c>
      <c r="F4245">
        <v>6797</v>
      </c>
      <c r="G4245">
        <v>6832</v>
      </c>
      <c r="H4245">
        <v>6865</v>
      </c>
      <c r="I4245" t="s">
        <v>15</v>
      </c>
      <c r="J4245">
        <v>32857</v>
      </c>
      <c r="K4245">
        <v>1430298</v>
      </c>
      <c r="L4245">
        <v>2.08</v>
      </c>
      <c r="M4245">
        <v>0.68500000000000005</v>
      </c>
    </row>
    <row r="4246" spans="1:13" x14ac:dyDescent="0.2">
      <c r="A4246" t="s">
        <v>392</v>
      </c>
      <c r="B4246" t="s">
        <v>50</v>
      </c>
      <c r="C4246">
        <v>22</v>
      </c>
      <c r="D4246">
        <v>26.65</v>
      </c>
      <c r="E4246">
        <f t="shared" si="66"/>
        <v>26.65</v>
      </c>
      <c r="F4246">
        <v>7061</v>
      </c>
      <c r="G4246">
        <v>7136</v>
      </c>
      <c r="H4246">
        <v>7175</v>
      </c>
      <c r="I4246" t="s">
        <v>15</v>
      </c>
      <c r="J4246">
        <v>37621</v>
      </c>
      <c r="K4246">
        <v>1567424</v>
      </c>
      <c r="L4246">
        <v>2.27</v>
      </c>
      <c r="M4246">
        <v>0.751</v>
      </c>
    </row>
    <row r="4247" spans="1:13" x14ac:dyDescent="0.2">
      <c r="A4247" t="s">
        <v>392</v>
      </c>
      <c r="B4247" t="s">
        <v>52</v>
      </c>
      <c r="C4247">
        <v>23</v>
      </c>
      <c r="D4247">
        <v>34.215000000000003</v>
      </c>
      <c r="E4247">
        <f t="shared" si="66"/>
        <v>34.22</v>
      </c>
      <c r="F4247">
        <v>9505</v>
      </c>
      <c r="G4247">
        <v>9528</v>
      </c>
      <c r="H4247">
        <v>9588</v>
      </c>
      <c r="I4247" t="s">
        <v>77</v>
      </c>
      <c r="J4247">
        <v>2866698</v>
      </c>
      <c r="K4247">
        <v>68922507</v>
      </c>
      <c r="L4247">
        <v>100</v>
      </c>
      <c r="M4247">
        <v>33.003</v>
      </c>
    </row>
    <row r="4248" spans="1:13" x14ac:dyDescent="0.2">
      <c r="A4248" t="s">
        <v>392</v>
      </c>
      <c r="B4248" t="s">
        <v>54</v>
      </c>
      <c r="C4248">
        <v>24</v>
      </c>
      <c r="D4248">
        <v>34.58</v>
      </c>
      <c r="E4248">
        <f t="shared" si="66"/>
        <v>34.58</v>
      </c>
      <c r="F4248">
        <v>9588</v>
      </c>
      <c r="G4248">
        <v>9644</v>
      </c>
      <c r="H4248">
        <v>9678</v>
      </c>
      <c r="I4248" t="s">
        <v>34</v>
      </c>
      <c r="J4248">
        <v>56768</v>
      </c>
      <c r="K4248">
        <v>2040826</v>
      </c>
      <c r="L4248">
        <v>2.96</v>
      </c>
      <c r="M4248">
        <v>0.97699999999999998</v>
      </c>
    </row>
    <row r="4249" spans="1:13" x14ac:dyDescent="0.2">
      <c r="A4249" t="s">
        <v>392</v>
      </c>
      <c r="B4249" t="s">
        <v>56</v>
      </c>
      <c r="C4249">
        <v>25</v>
      </c>
      <c r="D4249">
        <v>34.950000000000003</v>
      </c>
      <c r="E4249">
        <f t="shared" si="66"/>
        <v>34.950000000000003</v>
      </c>
      <c r="F4249">
        <v>9749</v>
      </c>
      <c r="G4249">
        <v>9760</v>
      </c>
      <c r="H4249">
        <v>9802</v>
      </c>
      <c r="I4249" t="s">
        <v>136</v>
      </c>
      <c r="J4249">
        <v>32947</v>
      </c>
      <c r="K4249">
        <v>1424451</v>
      </c>
      <c r="L4249">
        <v>2.0699999999999998</v>
      </c>
      <c r="M4249">
        <v>0.68200000000000005</v>
      </c>
    </row>
    <row r="4250" spans="1:13" x14ac:dyDescent="0.2">
      <c r="A4250" t="s">
        <v>392</v>
      </c>
      <c r="B4250" t="s">
        <v>57</v>
      </c>
      <c r="C4250">
        <v>26</v>
      </c>
      <c r="D4250">
        <v>36.167000000000002</v>
      </c>
      <c r="E4250">
        <f t="shared" si="66"/>
        <v>36.17</v>
      </c>
      <c r="F4250">
        <v>10117</v>
      </c>
      <c r="G4250">
        <v>10145</v>
      </c>
      <c r="H4250">
        <v>10171</v>
      </c>
      <c r="I4250" t="s">
        <v>15</v>
      </c>
      <c r="J4250">
        <v>42410</v>
      </c>
      <c r="K4250">
        <v>1253782</v>
      </c>
      <c r="L4250">
        <v>1.82</v>
      </c>
      <c r="M4250">
        <v>0.6</v>
      </c>
    </row>
    <row r="4251" spans="1:13" x14ac:dyDescent="0.2">
      <c r="A4251" t="s">
        <v>392</v>
      </c>
      <c r="B4251" t="s">
        <v>59</v>
      </c>
      <c r="C4251">
        <v>27</v>
      </c>
      <c r="D4251">
        <v>36.543999999999997</v>
      </c>
      <c r="E4251">
        <f t="shared" si="66"/>
        <v>36.54</v>
      </c>
      <c r="F4251">
        <v>10172</v>
      </c>
      <c r="G4251">
        <v>10265</v>
      </c>
      <c r="H4251">
        <v>10272</v>
      </c>
      <c r="I4251" t="s">
        <v>77</v>
      </c>
      <c r="J4251">
        <v>18322</v>
      </c>
      <c r="K4251">
        <v>124435</v>
      </c>
      <c r="L4251">
        <v>0.18</v>
      </c>
      <c r="M4251">
        <v>0.06</v>
      </c>
    </row>
    <row r="4252" spans="1:13" x14ac:dyDescent="0.2">
      <c r="A4252" t="s">
        <v>392</v>
      </c>
      <c r="B4252" t="s">
        <v>61</v>
      </c>
      <c r="C4252">
        <v>28</v>
      </c>
      <c r="D4252">
        <v>36.634999999999998</v>
      </c>
      <c r="E4252">
        <f t="shared" si="66"/>
        <v>36.64</v>
      </c>
      <c r="F4252">
        <v>10272</v>
      </c>
      <c r="G4252">
        <v>10293</v>
      </c>
      <c r="H4252">
        <v>10314</v>
      </c>
      <c r="I4252" t="s">
        <v>39</v>
      </c>
      <c r="J4252">
        <v>38752</v>
      </c>
      <c r="K4252">
        <v>1980615</v>
      </c>
      <c r="L4252">
        <v>2.87</v>
      </c>
      <c r="M4252">
        <v>0.94799999999999995</v>
      </c>
    </row>
    <row r="4253" spans="1:13" x14ac:dyDescent="0.2">
      <c r="A4253" t="s">
        <v>392</v>
      </c>
      <c r="B4253" t="s">
        <v>62</v>
      </c>
      <c r="C4253">
        <v>29</v>
      </c>
      <c r="D4253">
        <v>37.247</v>
      </c>
      <c r="E4253">
        <f t="shared" si="66"/>
        <v>37.25</v>
      </c>
      <c r="F4253">
        <v>10364</v>
      </c>
      <c r="G4253">
        <v>10487</v>
      </c>
      <c r="H4253">
        <v>10493</v>
      </c>
      <c r="I4253" t="s">
        <v>77</v>
      </c>
      <c r="J4253">
        <v>16422</v>
      </c>
      <c r="K4253">
        <v>1161167</v>
      </c>
      <c r="L4253">
        <v>1.68</v>
      </c>
      <c r="M4253">
        <v>0.55600000000000005</v>
      </c>
    </row>
    <row r="4254" spans="1:13" x14ac:dyDescent="0.2">
      <c r="A4254" t="s">
        <v>392</v>
      </c>
      <c r="B4254" t="s">
        <v>63</v>
      </c>
      <c r="C4254">
        <v>30</v>
      </c>
      <c r="D4254">
        <v>37.295999999999999</v>
      </c>
      <c r="E4254">
        <f t="shared" si="66"/>
        <v>37.299999999999997</v>
      </c>
      <c r="F4254">
        <v>10493</v>
      </c>
      <c r="G4254">
        <v>10502</v>
      </c>
      <c r="H4254">
        <v>10523</v>
      </c>
      <c r="I4254" t="s">
        <v>34</v>
      </c>
      <c r="J4254">
        <v>48484</v>
      </c>
      <c r="K4254">
        <v>801693</v>
      </c>
      <c r="L4254">
        <v>1.1599999999999999</v>
      </c>
      <c r="M4254">
        <v>0.38400000000000001</v>
      </c>
    </row>
    <row r="4255" spans="1:13" x14ac:dyDescent="0.2">
      <c r="A4255" t="s">
        <v>392</v>
      </c>
      <c r="B4255" t="s">
        <v>65</v>
      </c>
      <c r="C4255">
        <v>31</v>
      </c>
      <c r="D4255">
        <v>37.683999999999997</v>
      </c>
      <c r="E4255">
        <f t="shared" si="66"/>
        <v>37.68</v>
      </c>
      <c r="F4255">
        <v>10601</v>
      </c>
      <c r="G4255">
        <v>10625</v>
      </c>
      <c r="H4255">
        <v>10654</v>
      </c>
      <c r="I4255" t="s">
        <v>34</v>
      </c>
      <c r="J4255">
        <v>50021</v>
      </c>
      <c r="K4255">
        <v>3517216</v>
      </c>
      <c r="L4255">
        <v>5.0999999999999996</v>
      </c>
      <c r="M4255">
        <v>1.6839999999999999</v>
      </c>
    </row>
    <row r="4256" spans="1:13" x14ac:dyDescent="0.2">
      <c r="A4256" t="s">
        <v>392</v>
      </c>
      <c r="B4256" t="s">
        <v>66</v>
      </c>
      <c r="C4256">
        <v>32</v>
      </c>
      <c r="D4256">
        <v>37.798000000000002</v>
      </c>
      <c r="E4256">
        <f t="shared" si="66"/>
        <v>37.799999999999997</v>
      </c>
      <c r="F4256">
        <v>10654</v>
      </c>
      <c r="G4256">
        <v>10661</v>
      </c>
      <c r="H4256">
        <v>10695</v>
      </c>
      <c r="I4256" t="s">
        <v>34</v>
      </c>
      <c r="J4256">
        <v>36041</v>
      </c>
      <c r="K4256">
        <v>1684416</v>
      </c>
      <c r="L4256">
        <v>2.44</v>
      </c>
      <c r="M4256">
        <v>0.80700000000000005</v>
      </c>
    </row>
    <row r="4257" spans="1:13" x14ac:dyDescent="0.2">
      <c r="A4257" t="s">
        <v>392</v>
      </c>
      <c r="B4257" t="s">
        <v>68</v>
      </c>
      <c r="C4257">
        <v>33</v>
      </c>
      <c r="D4257">
        <v>37.993000000000002</v>
      </c>
      <c r="E4257">
        <f t="shared" si="66"/>
        <v>37.99</v>
      </c>
      <c r="F4257">
        <v>10695</v>
      </c>
      <c r="G4257">
        <v>10723</v>
      </c>
      <c r="H4257">
        <v>10809</v>
      </c>
      <c r="I4257" t="s">
        <v>73</v>
      </c>
      <c r="J4257">
        <v>217808</v>
      </c>
      <c r="K4257">
        <v>9075200</v>
      </c>
      <c r="L4257">
        <v>13.17</v>
      </c>
      <c r="M4257">
        <v>4.3460000000000001</v>
      </c>
    </row>
    <row r="4258" spans="1:13" x14ac:dyDescent="0.2">
      <c r="A4258" t="s">
        <v>392</v>
      </c>
      <c r="B4258" t="s">
        <v>69</v>
      </c>
      <c r="C4258">
        <v>34</v>
      </c>
      <c r="D4258">
        <v>38.454000000000001</v>
      </c>
      <c r="E4258">
        <f t="shared" si="66"/>
        <v>38.450000000000003</v>
      </c>
      <c r="F4258">
        <v>10841</v>
      </c>
      <c r="G4258">
        <v>10869</v>
      </c>
      <c r="H4258">
        <v>10912</v>
      </c>
      <c r="I4258" t="s">
        <v>55</v>
      </c>
      <c r="J4258">
        <v>43924</v>
      </c>
      <c r="K4258">
        <v>2143650</v>
      </c>
      <c r="L4258">
        <v>3.11</v>
      </c>
      <c r="M4258">
        <v>1.026</v>
      </c>
    </row>
    <row r="4259" spans="1:13" x14ac:dyDescent="0.2">
      <c r="A4259" t="s">
        <v>393</v>
      </c>
      <c r="B4259" t="s">
        <v>14</v>
      </c>
      <c r="C4259">
        <v>1</v>
      </c>
      <c r="D4259">
        <v>4.1849999999999996</v>
      </c>
      <c r="E4259">
        <f t="shared" si="66"/>
        <v>4.1900000000000004</v>
      </c>
      <c r="F4259">
        <v>5</v>
      </c>
      <c r="G4259">
        <v>31</v>
      </c>
      <c r="H4259">
        <v>70</v>
      </c>
      <c r="I4259" t="s">
        <v>15</v>
      </c>
      <c r="J4259">
        <v>35964</v>
      </c>
      <c r="K4259">
        <v>226419</v>
      </c>
      <c r="L4259">
        <v>0.99</v>
      </c>
      <c r="M4259">
        <v>0.113</v>
      </c>
    </row>
    <row r="4260" spans="1:13" x14ac:dyDescent="0.2">
      <c r="A4260" t="s">
        <v>393</v>
      </c>
      <c r="B4260" t="s">
        <v>16</v>
      </c>
      <c r="C4260">
        <v>2</v>
      </c>
      <c r="D4260">
        <v>4.9989999999999997</v>
      </c>
      <c r="E4260">
        <f t="shared" si="66"/>
        <v>5</v>
      </c>
      <c r="F4260">
        <v>248</v>
      </c>
      <c r="G4260">
        <v>288</v>
      </c>
      <c r="H4260">
        <v>347</v>
      </c>
      <c r="I4260" t="s">
        <v>58</v>
      </c>
      <c r="J4260">
        <v>330314</v>
      </c>
      <c r="K4260">
        <v>11148299</v>
      </c>
      <c r="L4260">
        <v>48.99</v>
      </c>
      <c r="M4260">
        <v>5.5789999999999997</v>
      </c>
    </row>
    <row r="4261" spans="1:13" x14ac:dyDescent="0.2">
      <c r="A4261" t="s">
        <v>393</v>
      </c>
      <c r="B4261" t="s">
        <v>18</v>
      </c>
      <c r="C4261">
        <v>3</v>
      </c>
      <c r="D4261">
        <v>5.2069999999999999</v>
      </c>
      <c r="E4261">
        <f t="shared" si="66"/>
        <v>5.21</v>
      </c>
      <c r="F4261">
        <v>347</v>
      </c>
      <c r="G4261">
        <v>354</v>
      </c>
      <c r="H4261">
        <v>383</v>
      </c>
      <c r="I4261" t="s">
        <v>140</v>
      </c>
      <c r="J4261">
        <v>29719</v>
      </c>
      <c r="K4261">
        <v>877772</v>
      </c>
      <c r="L4261">
        <v>3.86</v>
      </c>
      <c r="M4261">
        <v>0.439</v>
      </c>
    </row>
    <row r="4262" spans="1:13" x14ac:dyDescent="0.2">
      <c r="A4262" t="s">
        <v>393</v>
      </c>
      <c r="B4262" t="s">
        <v>20</v>
      </c>
      <c r="C4262">
        <v>4</v>
      </c>
      <c r="D4262">
        <v>9.3829999999999991</v>
      </c>
      <c r="E4262">
        <f t="shared" si="66"/>
        <v>9.3800000000000008</v>
      </c>
      <c r="F4262">
        <v>1640</v>
      </c>
      <c r="G4262">
        <v>1675</v>
      </c>
      <c r="H4262">
        <v>1716</v>
      </c>
      <c r="I4262" t="s">
        <v>157</v>
      </c>
      <c r="J4262">
        <v>125821</v>
      </c>
      <c r="K4262">
        <v>4735056</v>
      </c>
      <c r="L4262">
        <v>20.81</v>
      </c>
      <c r="M4262">
        <v>2.37</v>
      </c>
    </row>
    <row r="4263" spans="1:13" x14ac:dyDescent="0.2">
      <c r="A4263" t="s">
        <v>393</v>
      </c>
      <c r="B4263" t="s">
        <v>22</v>
      </c>
      <c r="C4263">
        <v>5</v>
      </c>
      <c r="D4263">
        <v>10.792</v>
      </c>
      <c r="E4263">
        <f t="shared" si="66"/>
        <v>10.79</v>
      </c>
      <c r="F4263">
        <v>2087</v>
      </c>
      <c r="G4263">
        <v>2121</v>
      </c>
      <c r="H4263">
        <v>2178</v>
      </c>
      <c r="I4263" t="s">
        <v>15</v>
      </c>
      <c r="J4263">
        <v>158918</v>
      </c>
      <c r="K4263">
        <v>6899863</v>
      </c>
      <c r="L4263">
        <v>30.32</v>
      </c>
      <c r="M4263">
        <v>3.4529999999999998</v>
      </c>
    </row>
    <row r="4264" spans="1:13" x14ac:dyDescent="0.2">
      <c r="A4264" t="s">
        <v>393</v>
      </c>
      <c r="B4264" t="s">
        <v>24</v>
      </c>
      <c r="C4264">
        <v>6</v>
      </c>
      <c r="D4264">
        <v>12.397</v>
      </c>
      <c r="E4264">
        <f t="shared" si="66"/>
        <v>12.4</v>
      </c>
      <c r="F4264">
        <v>2575</v>
      </c>
      <c r="G4264">
        <v>2628</v>
      </c>
      <c r="H4264">
        <v>2659</v>
      </c>
      <c r="I4264" t="s">
        <v>19</v>
      </c>
      <c r="J4264">
        <v>138227</v>
      </c>
      <c r="K4264">
        <v>5101010</v>
      </c>
      <c r="L4264">
        <v>22.41</v>
      </c>
      <c r="M4264">
        <v>2.5529999999999999</v>
      </c>
    </row>
    <row r="4265" spans="1:13" x14ac:dyDescent="0.2">
      <c r="A4265" t="s">
        <v>393</v>
      </c>
      <c r="B4265" t="s">
        <v>26</v>
      </c>
      <c r="C4265">
        <v>7</v>
      </c>
      <c r="D4265">
        <v>12.542999999999999</v>
      </c>
      <c r="E4265">
        <f t="shared" si="66"/>
        <v>12.54</v>
      </c>
      <c r="F4265">
        <v>2659</v>
      </c>
      <c r="G4265">
        <v>2674</v>
      </c>
      <c r="H4265">
        <v>2739</v>
      </c>
      <c r="I4265" t="s">
        <v>37</v>
      </c>
      <c r="J4265">
        <v>200542</v>
      </c>
      <c r="K4265">
        <v>7765008</v>
      </c>
      <c r="L4265">
        <v>34.119999999999997</v>
      </c>
      <c r="M4265">
        <v>3.8860000000000001</v>
      </c>
    </row>
    <row r="4266" spans="1:13" x14ac:dyDescent="0.2">
      <c r="A4266" t="s">
        <v>393</v>
      </c>
      <c r="B4266" t="s">
        <v>27</v>
      </c>
      <c r="C4266">
        <v>8</v>
      </c>
      <c r="D4266">
        <v>12.914999999999999</v>
      </c>
      <c r="E4266">
        <f t="shared" si="66"/>
        <v>12.92</v>
      </c>
      <c r="F4266">
        <v>2743</v>
      </c>
      <c r="G4266">
        <v>2792</v>
      </c>
      <c r="H4266">
        <v>2833</v>
      </c>
      <c r="I4266" t="s">
        <v>67</v>
      </c>
      <c r="J4266">
        <v>292820</v>
      </c>
      <c r="K4266">
        <v>10716589</v>
      </c>
      <c r="L4266">
        <v>47.09</v>
      </c>
      <c r="M4266">
        <v>5.3630000000000004</v>
      </c>
    </row>
    <row r="4267" spans="1:13" x14ac:dyDescent="0.2">
      <c r="A4267" t="s">
        <v>393</v>
      </c>
      <c r="B4267" t="s">
        <v>28</v>
      </c>
      <c r="C4267">
        <v>9</v>
      </c>
      <c r="D4267">
        <v>15.236000000000001</v>
      </c>
      <c r="E4267">
        <f t="shared" si="66"/>
        <v>15.24</v>
      </c>
      <c r="F4267">
        <v>3493</v>
      </c>
      <c r="G4267">
        <v>3526</v>
      </c>
      <c r="H4267">
        <v>3560</v>
      </c>
      <c r="I4267" t="s">
        <v>200</v>
      </c>
      <c r="J4267">
        <v>33828</v>
      </c>
      <c r="K4267">
        <v>1490921</v>
      </c>
      <c r="L4267">
        <v>6.55</v>
      </c>
      <c r="M4267">
        <v>0.746</v>
      </c>
    </row>
    <row r="4268" spans="1:13" x14ac:dyDescent="0.2">
      <c r="A4268" t="s">
        <v>393</v>
      </c>
      <c r="B4268" t="s">
        <v>30</v>
      </c>
      <c r="C4268">
        <v>10</v>
      </c>
      <c r="D4268">
        <v>15.561</v>
      </c>
      <c r="E4268">
        <f t="shared" si="66"/>
        <v>15.56</v>
      </c>
      <c r="F4268">
        <v>3605</v>
      </c>
      <c r="G4268">
        <v>3629</v>
      </c>
      <c r="H4268">
        <v>3676</v>
      </c>
      <c r="I4268" t="s">
        <v>200</v>
      </c>
      <c r="J4268">
        <v>130948</v>
      </c>
      <c r="K4268">
        <v>4461769</v>
      </c>
      <c r="L4268">
        <v>19.61</v>
      </c>
      <c r="M4268">
        <v>2.2330000000000001</v>
      </c>
    </row>
    <row r="4269" spans="1:13" x14ac:dyDescent="0.2">
      <c r="A4269" t="s">
        <v>393</v>
      </c>
      <c r="B4269" t="s">
        <v>32</v>
      </c>
      <c r="C4269">
        <v>11</v>
      </c>
      <c r="D4269">
        <v>15.772</v>
      </c>
      <c r="E4269">
        <f t="shared" si="66"/>
        <v>15.77</v>
      </c>
      <c r="F4269">
        <v>3676</v>
      </c>
      <c r="G4269">
        <v>3695</v>
      </c>
      <c r="H4269">
        <v>3730</v>
      </c>
      <c r="I4269" t="s">
        <v>132</v>
      </c>
      <c r="J4269">
        <v>38839</v>
      </c>
      <c r="K4269">
        <v>1520720</v>
      </c>
      <c r="L4269">
        <v>6.68</v>
      </c>
      <c r="M4269">
        <v>0.76100000000000001</v>
      </c>
    </row>
    <row r="4270" spans="1:13" x14ac:dyDescent="0.2">
      <c r="A4270" t="s">
        <v>393</v>
      </c>
      <c r="B4270" t="s">
        <v>33</v>
      </c>
      <c r="C4270">
        <v>12</v>
      </c>
      <c r="D4270">
        <v>16.440999999999999</v>
      </c>
      <c r="E4270">
        <f t="shared" si="66"/>
        <v>16.440000000000001</v>
      </c>
      <c r="F4270">
        <v>3854</v>
      </c>
      <c r="G4270">
        <v>3907</v>
      </c>
      <c r="H4270">
        <v>3962</v>
      </c>
      <c r="I4270" t="s">
        <v>188</v>
      </c>
      <c r="J4270">
        <v>509824</v>
      </c>
      <c r="K4270">
        <v>14423354</v>
      </c>
      <c r="L4270">
        <v>63.38</v>
      </c>
      <c r="M4270">
        <v>7.218</v>
      </c>
    </row>
    <row r="4271" spans="1:13" x14ac:dyDescent="0.2">
      <c r="A4271" t="s">
        <v>393</v>
      </c>
      <c r="B4271" t="s">
        <v>35</v>
      </c>
      <c r="C4271">
        <v>13</v>
      </c>
      <c r="D4271">
        <v>18.21</v>
      </c>
      <c r="E4271">
        <f t="shared" si="66"/>
        <v>18.21</v>
      </c>
      <c r="F4271">
        <v>4375</v>
      </c>
      <c r="G4271">
        <v>4466</v>
      </c>
      <c r="H4271">
        <v>4495</v>
      </c>
      <c r="I4271" t="s">
        <v>188</v>
      </c>
      <c r="J4271">
        <v>23642</v>
      </c>
      <c r="K4271">
        <v>1360633</v>
      </c>
      <c r="L4271">
        <v>5.98</v>
      </c>
      <c r="M4271">
        <v>0.68100000000000005</v>
      </c>
    </row>
    <row r="4272" spans="1:13" x14ac:dyDescent="0.2">
      <c r="A4272" t="s">
        <v>393</v>
      </c>
      <c r="B4272" t="s">
        <v>36</v>
      </c>
      <c r="C4272">
        <v>14</v>
      </c>
      <c r="D4272">
        <v>18.513999999999999</v>
      </c>
      <c r="E4272">
        <f t="shared" si="66"/>
        <v>18.510000000000002</v>
      </c>
      <c r="F4272">
        <v>4546</v>
      </c>
      <c r="G4272">
        <v>4562</v>
      </c>
      <c r="H4272">
        <v>4626</v>
      </c>
      <c r="I4272" t="s">
        <v>192</v>
      </c>
      <c r="J4272">
        <v>814603</v>
      </c>
      <c r="K4272">
        <v>22757190</v>
      </c>
      <c r="L4272">
        <v>100</v>
      </c>
      <c r="M4272">
        <v>11.388</v>
      </c>
    </row>
    <row r="4273" spans="1:13" x14ac:dyDescent="0.2">
      <c r="A4273" t="s">
        <v>393</v>
      </c>
      <c r="B4273" t="s">
        <v>38</v>
      </c>
      <c r="C4273">
        <v>15</v>
      </c>
      <c r="D4273">
        <v>20.045999999999999</v>
      </c>
      <c r="E4273">
        <f t="shared" si="66"/>
        <v>20.05</v>
      </c>
      <c r="F4273">
        <v>5004</v>
      </c>
      <c r="G4273">
        <v>5047</v>
      </c>
      <c r="H4273">
        <v>5061</v>
      </c>
      <c r="I4273" t="s">
        <v>143</v>
      </c>
      <c r="J4273">
        <v>28504</v>
      </c>
      <c r="K4273">
        <v>782275</v>
      </c>
      <c r="L4273">
        <v>3.44</v>
      </c>
      <c r="M4273">
        <v>0.39100000000000001</v>
      </c>
    </row>
    <row r="4274" spans="1:13" x14ac:dyDescent="0.2">
      <c r="A4274" t="s">
        <v>393</v>
      </c>
      <c r="B4274" t="s">
        <v>40</v>
      </c>
      <c r="C4274">
        <v>16</v>
      </c>
      <c r="D4274">
        <v>21.324000000000002</v>
      </c>
      <c r="E4274">
        <f t="shared" si="66"/>
        <v>21.32</v>
      </c>
      <c r="F4274">
        <v>5405</v>
      </c>
      <c r="G4274">
        <v>5451</v>
      </c>
      <c r="H4274">
        <v>5502</v>
      </c>
      <c r="I4274" t="s">
        <v>46</v>
      </c>
      <c r="J4274">
        <v>647832</v>
      </c>
      <c r="K4274">
        <v>22621312</v>
      </c>
      <c r="L4274">
        <v>99.4</v>
      </c>
      <c r="M4274">
        <v>11.32</v>
      </c>
    </row>
    <row r="4275" spans="1:13" x14ac:dyDescent="0.2">
      <c r="A4275" t="s">
        <v>393</v>
      </c>
      <c r="B4275" t="s">
        <v>42</v>
      </c>
      <c r="C4275">
        <v>17</v>
      </c>
      <c r="D4275">
        <v>23.329000000000001</v>
      </c>
      <c r="E4275">
        <f t="shared" si="66"/>
        <v>23.33</v>
      </c>
      <c r="F4275">
        <v>6066</v>
      </c>
      <c r="G4275">
        <v>6085</v>
      </c>
      <c r="H4275">
        <v>6107</v>
      </c>
      <c r="I4275" t="s">
        <v>19</v>
      </c>
      <c r="J4275">
        <v>45403</v>
      </c>
      <c r="K4275">
        <v>1200463</v>
      </c>
      <c r="L4275">
        <v>5.28</v>
      </c>
      <c r="M4275">
        <v>0.60099999999999998</v>
      </c>
    </row>
    <row r="4276" spans="1:13" x14ac:dyDescent="0.2">
      <c r="A4276" t="s">
        <v>393</v>
      </c>
      <c r="B4276" t="s">
        <v>43</v>
      </c>
      <c r="C4276">
        <v>18</v>
      </c>
      <c r="D4276">
        <v>25.152999999999999</v>
      </c>
      <c r="E4276">
        <f t="shared" si="66"/>
        <v>25.15</v>
      </c>
      <c r="F4276">
        <v>6617</v>
      </c>
      <c r="G4276">
        <v>6662</v>
      </c>
      <c r="H4276">
        <v>6673</v>
      </c>
      <c r="I4276" t="s">
        <v>19</v>
      </c>
      <c r="J4276">
        <v>57852</v>
      </c>
      <c r="K4276">
        <v>1815928</v>
      </c>
      <c r="L4276">
        <v>7.98</v>
      </c>
      <c r="M4276">
        <v>0.90900000000000003</v>
      </c>
    </row>
    <row r="4277" spans="1:13" x14ac:dyDescent="0.2">
      <c r="A4277" t="s">
        <v>393</v>
      </c>
      <c r="B4277" t="s">
        <v>45</v>
      </c>
      <c r="C4277">
        <v>19</v>
      </c>
      <c r="D4277">
        <v>25.283999999999999</v>
      </c>
      <c r="E4277">
        <f t="shared" si="66"/>
        <v>25.28</v>
      </c>
      <c r="F4277">
        <v>6673</v>
      </c>
      <c r="G4277">
        <v>6704</v>
      </c>
      <c r="H4277">
        <v>6732</v>
      </c>
      <c r="I4277" t="s">
        <v>44</v>
      </c>
      <c r="J4277">
        <v>135388</v>
      </c>
      <c r="K4277">
        <v>5869878</v>
      </c>
      <c r="L4277">
        <v>25.79</v>
      </c>
      <c r="M4277">
        <v>2.9369999999999998</v>
      </c>
    </row>
    <row r="4278" spans="1:13" x14ac:dyDescent="0.2">
      <c r="A4278" t="s">
        <v>393</v>
      </c>
      <c r="B4278" t="s">
        <v>47</v>
      </c>
      <c r="C4278">
        <v>20</v>
      </c>
      <c r="D4278">
        <v>25.626000000000001</v>
      </c>
      <c r="E4278">
        <f t="shared" si="66"/>
        <v>25.63</v>
      </c>
      <c r="F4278">
        <v>6732</v>
      </c>
      <c r="G4278">
        <v>6812</v>
      </c>
      <c r="H4278">
        <v>6819</v>
      </c>
      <c r="I4278" t="s">
        <v>53</v>
      </c>
      <c r="J4278">
        <v>38419</v>
      </c>
      <c r="K4278">
        <v>1930492</v>
      </c>
      <c r="L4278">
        <v>8.48</v>
      </c>
      <c r="M4278">
        <v>0.96599999999999997</v>
      </c>
    </row>
    <row r="4279" spans="1:13" x14ac:dyDescent="0.2">
      <c r="A4279" t="s">
        <v>393</v>
      </c>
      <c r="B4279" t="s">
        <v>49</v>
      </c>
      <c r="C4279">
        <v>21</v>
      </c>
      <c r="D4279">
        <v>25.678999999999998</v>
      </c>
      <c r="E4279">
        <f t="shared" si="66"/>
        <v>25.68</v>
      </c>
      <c r="F4279">
        <v>6819</v>
      </c>
      <c r="G4279">
        <v>6828</v>
      </c>
      <c r="H4279">
        <v>6863</v>
      </c>
      <c r="I4279" t="s">
        <v>73</v>
      </c>
      <c r="J4279">
        <v>46846</v>
      </c>
      <c r="K4279">
        <v>1645323</v>
      </c>
      <c r="L4279">
        <v>7.23</v>
      </c>
      <c r="M4279">
        <v>0.82299999999999995</v>
      </c>
    </row>
    <row r="4280" spans="1:13" x14ac:dyDescent="0.2">
      <c r="A4280" t="s">
        <v>393</v>
      </c>
      <c r="B4280" t="s">
        <v>50</v>
      </c>
      <c r="C4280">
        <v>22</v>
      </c>
      <c r="D4280">
        <v>26.635000000000002</v>
      </c>
      <c r="E4280">
        <f t="shared" si="66"/>
        <v>26.64</v>
      </c>
      <c r="F4280">
        <v>7058</v>
      </c>
      <c r="G4280">
        <v>7131</v>
      </c>
      <c r="H4280">
        <v>7170</v>
      </c>
      <c r="I4280" t="s">
        <v>55</v>
      </c>
      <c r="J4280">
        <v>42069</v>
      </c>
      <c r="K4280">
        <v>1708640</v>
      </c>
      <c r="L4280">
        <v>7.51</v>
      </c>
      <c r="M4280">
        <v>0.85499999999999998</v>
      </c>
    </row>
    <row r="4281" spans="1:13" x14ac:dyDescent="0.2">
      <c r="A4281" t="s">
        <v>393</v>
      </c>
      <c r="B4281" t="s">
        <v>52</v>
      </c>
      <c r="C4281">
        <v>23</v>
      </c>
      <c r="D4281">
        <v>30.952999999999999</v>
      </c>
      <c r="E4281">
        <f t="shared" si="66"/>
        <v>30.95</v>
      </c>
      <c r="F4281">
        <v>8449</v>
      </c>
      <c r="G4281">
        <v>8497</v>
      </c>
      <c r="H4281">
        <v>8524</v>
      </c>
      <c r="I4281" t="s">
        <v>97</v>
      </c>
      <c r="J4281">
        <v>35023</v>
      </c>
      <c r="K4281">
        <v>1189317</v>
      </c>
      <c r="L4281">
        <v>5.23</v>
      </c>
      <c r="M4281">
        <v>0.59499999999999997</v>
      </c>
    </row>
    <row r="4282" spans="1:13" x14ac:dyDescent="0.2">
      <c r="A4282" t="s">
        <v>393</v>
      </c>
      <c r="B4282" t="s">
        <v>54</v>
      </c>
      <c r="C4282">
        <v>24</v>
      </c>
      <c r="D4282">
        <v>31.75</v>
      </c>
      <c r="E4282">
        <f t="shared" si="66"/>
        <v>31.75</v>
      </c>
      <c r="F4282">
        <v>8704</v>
      </c>
      <c r="G4282">
        <v>8748</v>
      </c>
      <c r="H4282">
        <v>8790</v>
      </c>
      <c r="I4282" t="s">
        <v>184</v>
      </c>
      <c r="J4282">
        <v>33485</v>
      </c>
      <c r="K4282">
        <v>1778738</v>
      </c>
      <c r="L4282">
        <v>7.82</v>
      </c>
      <c r="M4282">
        <v>0.89</v>
      </c>
    </row>
    <row r="4283" spans="1:13" x14ac:dyDescent="0.2">
      <c r="A4283" t="s">
        <v>393</v>
      </c>
      <c r="B4283" t="s">
        <v>56</v>
      </c>
      <c r="C4283">
        <v>25</v>
      </c>
      <c r="D4283">
        <v>32.387</v>
      </c>
      <c r="E4283">
        <f t="shared" si="66"/>
        <v>32.39</v>
      </c>
      <c r="F4283">
        <v>8929</v>
      </c>
      <c r="G4283">
        <v>8950</v>
      </c>
      <c r="H4283">
        <v>8973</v>
      </c>
      <c r="I4283" t="s">
        <v>97</v>
      </c>
      <c r="J4283">
        <v>50081</v>
      </c>
      <c r="K4283">
        <v>1445464</v>
      </c>
      <c r="L4283">
        <v>6.35</v>
      </c>
      <c r="M4283">
        <v>0.72299999999999998</v>
      </c>
    </row>
    <row r="4284" spans="1:13" x14ac:dyDescent="0.2">
      <c r="A4284" t="s">
        <v>393</v>
      </c>
      <c r="B4284" t="s">
        <v>57</v>
      </c>
      <c r="C4284">
        <v>26</v>
      </c>
      <c r="D4284">
        <v>34.213000000000001</v>
      </c>
      <c r="E4284">
        <f t="shared" si="66"/>
        <v>34.21</v>
      </c>
      <c r="F4284">
        <v>9506</v>
      </c>
      <c r="G4284">
        <v>9527</v>
      </c>
      <c r="H4284">
        <v>9556</v>
      </c>
      <c r="I4284" t="s">
        <v>97</v>
      </c>
      <c r="J4284">
        <v>33022</v>
      </c>
      <c r="K4284">
        <v>1184615</v>
      </c>
      <c r="L4284">
        <v>5.21</v>
      </c>
      <c r="M4284">
        <v>0.59299999999999997</v>
      </c>
    </row>
    <row r="4285" spans="1:13" x14ac:dyDescent="0.2">
      <c r="A4285" t="s">
        <v>393</v>
      </c>
      <c r="B4285" t="s">
        <v>59</v>
      </c>
      <c r="C4285">
        <v>27</v>
      </c>
      <c r="D4285">
        <v>34.412999999999997</v>
      </c>
      <c r="E4285">
        <f t="shared" si="66"/>
        <v>34.409999999999997</v>
      </c>
      <c r="F4285">
        <v>9562</v>
      </c>
      <c r="G4285">
        <v>9591</v>
      </c>
      <c r="H4285">
        <v>9643</v>
      </c>
      <c r="I4285" t="s">
        <v>184</v>
      </c>
      <c r="J4285">
        <v>60534</v>
      </c>
      <c r="K4285">
        <v>2921831</v>
      </c>
      <c r="L4285">
        <v>12.84</v>
      </c>
      <c r="M4285">
        <v>1.462</v>
      </c>
    </row>
    <row r="4286" spans="1:13" x14ac:dyDescent="0.2">
      <c r="A4286" t="s">
        <v>393</v>
      </c>
      <c r="B4286" t="s">
        <v>61</v>
      </c>
      <c r="C4286">
        <v>28</v>
      </c>
      <c r="D4286">
        <v>34.935000000000002</v>
      </c>
      <c r="E4286">
        <f t="shared" si="66"/>
        <v>34.94</v>
      </c>
      <c r="F4286">
        <v>9743</v>
      </c>
      <c r="G4286">
        <v>9756</v>
      </c>
      <c r="H4286">
        <v>9790</v>
      </c>
      <c r="I4286" t="s">
        <v>21</v>
      </c>
      <c r="J4286">
        <v>71278</v>
      </c>
      <c r="K4286">
        <v>1845325</v>
      </c>
      <c r="L4286">
        <v>8.11</v>
      </c>
      <c r="M4286">
        <v>0.92300000000000004</v>
      </c>
    </row>
    <row r="4287" spans="1:13" x14ac:dyDescent="0.2">
      <c r="A4287" t="s">
        <v>393</v>
      </c>
      <c r="B4287" t="s">
        <v>62</v>
      </c>
      <c r="C4287">
        <v>29</v>
      </c>
      <c r="D4287">
        <v>36.109000000000002</v>
      </c>
      <c r="E4287">
        <f t="shared" si="66"/>
        <v>36.11</v>
      </c>
      <c r="F4287">
        <v>10112</v>
      </c>
      <c r="G4287">
        <v>10127</v>
      </c>
      <c r="H4287">
        <v>10136</v>
      </c>
      <c r="I4287" t="s">
        <v>135</v>
      </c>
      <c r="J4287">
        <v>41881</v>
      </c>
      <c r="K4287">
        <v>818706</v>
      </c>
      <c r="L4287">
        <v>3.6</v>
      </c>
      <c r="M4287">
        <v>0.41</v>
      </c>
    </row>
    <row r="4288" spans="1:13" x14ac:dyDescent="0.2">
      <c r="A4288" t="s">
        <v>393</v>
      </c>
      <c r="B4288" t="s">
        <v>63</v>
      </c>
      <c r="C4288">
        <v>30</v>
      </c>
      <c r="D4288">
        <v>36.162999999999997</v>
      </c>
      <c r="E4288">
        <f t="shared" si="66"/>
        <v>36.159999999999997</v>
      </c>
      <c r="F4288">
        <v>10136</v>
      </c>
      <c r="G4288">
        <v>10144</v>
      </c>
      <c r="H4288">
        <v>10170</v>
      </c>
      <c r="I4288" t="s">
        <v>186</v>
      </c>
      <c r="J4288">
        <v>60118</v>
      </c>
      <c r="K4288">
        <v>1177650</v>
      </c>
      <c r="L4288">
        <v>5.17</v>
      </c>
      <c r="M4288">
        <v>0.58899999999999997</v>
      </c>
    </row>
    <row r="4289" spans="1:13" x14ac:dyDescent="0.2">
      <c r="A4289" t="s">
        <v>393</v>
      </c>
      <c r="B4289" t="s">
        <v>65</v>
      </c>
      <c r="C4289">
        <v>31</v>
      </c>
      <c r="D4289">
        <v>36.536000000000001</v>
      </c>
      <c r="E4289">
        <f t="shared" si="66"/>
        <v>36.54</v>
      </c>
      <c r="F4289">
        <v>10251</v>
      </c>
      <c r="G4289">
        <v>10262</v>
      </c>
      <c r="H4289">
        <v>10269</v>
      </c>
      <c r="I4289" t="s">
        <v>21</v>
      </c>
      <c r="J4289">
        <v>44406</v>
      </c>
      <c r="K4289">
        <v>752202</v>
      </c>
      <c r="L4289">
        <v>3.31</v>
      </c>
      <c r="M4289">
        <v>0.376</v>
      </c>
    </row>
    <row r="4290" spans="1:13" x14ac:dyDescent="0.2">
      <c r="A4290" t="s">
        <v>393</v>
      </c>
      <c r="B4290" t="s">
        <v>66</v>
      </c>
      <c r="C4290">
        <v>32</v>
      </c>
      <c r="D4290">
        <v>36.585000000000001</v>
      </c>
      <c r="E4290">
        <f t="shared" si="66"/>
        <v>36.590000000000003</v>
      </c>
      <c r="F4290">
        <v>10269</v>
      </c>
      <c r="G4290">
        <v>10277</v>
      </c>
      <c r="H4290">
        <v>10298</v>
      </c>
      <c r="I4290" t="s">
        <v>135</v>
      </c>
      <c r="J4290">
        <v>94813</v>
      </c>
      <c r="K4290">
        <v>2142437</v>
      </c>
      <c r="L4290">
        <v>9.41</v>
      </c>
      <c r="M4290">
        <v>1.0720000000000001</v>
      </c>
    </row>
    <row r="4291" spans="1:13" x14ac:dyDescent="0.2">
      <c r="A4291" t="s">
        <v>393</v>
      </c>
      <c r="B4291" t="s">
        <v>68</v>
      </c>
      <c r="C4291">
        <v>33</v>
      </c>
      <c r="D4291">
        <v>36.673999999999999</v>
      </c>
      <c r="E4291">
        <f t="shared" ref="E4291:E4354" si="67">ROUND(D4291,2)</f>
        <v>36.67</v>
      </c>
      <c r="F4291">
        <v>10298</v>
      </c>
      <c r="G4291">
        <v>10306</v>
      </c>
      <c r="H4291">
        <v>10314</v>
      </c>
      <c r="I4291" t="s">
        <v>135</v>
      </c>
      <c r="J4291">
        <v>32522</v>
      </c>
      <c r="K4291">
        <v>807957</v>
      </c>
      <c r="L4291">
        <v>3.55</v>
      </c>
      <c r="M4291">
        <v>0.40400000000000003</v>
      </c>
    </row>
    <row r="4292" spans="1:13" x14ac:dyDescent="0.2">
      <c r="A4292" t="s">
        <v>393</v>
      </c>
      <c r="B4292" t="s">
        <v>69</v>
      </c>
      <c r="C4292">
        <v>34</v>
      </c>
      <c r="D4292">
        <v>36.729999999999997</v>
      </c>
      <c r="E4292">
        <f t="shared" si="67"/>
        <v>36.729999999999997</v>
      </c>
      <c r="F4292">
        <v>10314</v>
      </c>
      <c r="G4292">
        <v>10324</v>
      </c>
      <c r="H4292">
        <v>10331</v>
      </c>
      <c r="I4292" t="s">
        <v>135</v>
      </c>
      <c r="J4292">
        <v>43281</v>
      </c>
      <c r="K4292">
        <v>1187087</v>
      </c>
      <c r="L4292">
        <v>5.22</v>
      </c>
      <c r="M4292">
        <v>0.59399999999999997</v>
      </c>
    </row>
    <row r="4293" spans="1:13" x14ac:dyDescent="0.2">
      <c r="A4293" t="s">
        <v>393</v>
      </c>
      <c r="B4293" t="s">
        <v>70</v>
      </c>
      <c r="C4293">
        <v>35</v>
      </c>
      <c r="D4293">
        <v>36.768999999999998</v>
      </c>
      <c r="E4293">
        <f t="shared" si="67"/>
        <v>36.770000000000003</v>
      </c>
      <c r="F4293">
        <v>10331</v>
      </c>
      <c r="G4293">
        <v>10336</v>
      </c>
      <c r="H4293">
        <v>10361</v>
      </c>
      <c r="I4293" t="s">
        <v>186</v>
      </c>
      <c r="J4293">
        <v>38894</v>
      </c>
      <c r="K4293">
        <v>1169915</v>
      </c>
      <c r="L4293">
        <v>5.14</v>
      </c>
      <c r="M4293">
        <v>0.58499999999999996</v>
      </c>
    </row>
    <row r="4294" spans="1:13" x14ac:dyDescent="0.2">
      <c r="A4294" t="s">
        <v>393</v>
      </c>
      <c r="B4294" t="s">
        <v>71</v>
      </c>
      <c r="C4294">
        <v>36</v>
      </c>
      <c r="D4294">
        <v>37.192</v>
      </c>
      <c r="E4294">
        <f t="shared" si="67"/>
        <v>37.19</v>
      </c>
      <c r="F4294">
        <v>10458</v>
      </c>
      <c r="G4294">
        <v>10470</v>
      </c>
      <c r="H4294">
        <v>10476</v>
      </c>
      <c r="I4294" t="s">
        <v>135</v>
      </c>
      <c r="J4294">
        <v>45321</v>
      </c>
      <c r="K4294">
        <v>870312</v>
      </c>
      <c r="L4294">
        <v>3.82</v>
      </c>
      <c r="M4294">
        <v>0.436</v>
      </c>
    </row>
    <row r="4295" spans="1:13" x14ac:dyDescent="0.2">
      <c r="A4295" t="s">
        <v>393</v>
      </c>
      <c r="B4295" t="s">
        <v>72</v>
      </c>
      <c r="C4295">
        <v>37</v>
      </c>
      <c r="D4295">
        <v>37.238999999999997</v>
      </c>
      <c r="E4295">
        <f t="shared" si="67"/>
        <v>37.24</v>
      </c>
      <c r="F4295">
        <v>10476</v>
      </c>
      <c r="G4295">
        <v>10484</v>
      </c>
      <c r="H4295">
        <v>10493</v>
      </c>
      <c r="I4295" t="s">
        <v>135</v>
      </c>
      <c r="J4295">
        <v>58941</v>
      </c>
      <c r="K4295">
        <v>1404533</v>
      </c>
      <c r="L4295">
        <v>6.17</v>
      </c>
      <c r="M4295">
        <v>0.70299999999999996</v>
      </c>
    </row>
    <row r="4296" spans="1:13" x14ac:dyDescent="0.2">
      <c r="A4296" t="s">
        <v>393</v>
      </c>
      <c r="B4296" t="s">
        <v>74</v>
      </c>
      <c r="C4296">
        <v>38</v>
      </c>
      <c r="D4296">
        <v>37.292000000000002</v>
      </c>
      <c r="E4296">
        <f t="shared" si="67"/>
        <v>37.29</v>
      </c>
      <c r="F4296">
        <v>10493</v>
      </c>
      <c r="G4296">
        <v>10501</v>
      </c>
      <c r="H4296">
        <v>10523</v>
      </c>
      <c r="I4296" t="s">
        <v>135</v>
      </c>
      <c r="J4296">
        <v>83420</v>
      </c>
      <c r="K4296">
        <v>1566892</v>
      </c>
      <c r="L4296">
        <v>6.89</v>
      </c>
      <c r="M4296">
        <v>0.78400000000000003</v>
      </c>
    </row>
    <row r="4297" spans="1:13" x14ac:dyDescent="0.2">
      <c r="A4297" t="s">
        <v>393</v>
      </c>
      <c r="B4297" t="s">
        <v>75</v>
      </c>
      <c r="C4297">
        <v>39</v>
      </c>
      <c r="D4297">
        <v>37.631999999999998</v>
      </c>
      <c r="E4297">
        <f t="shared" si="67"/>
        <v>37.630000000000003</v>
      </c>
      <c r="F4297">
        <v>10548</v>
      </c>
      <c r="G4297">
        <v>10609</v>
      </c>
      <c r="H4297">
        <v>10616</v>
      </c>
      <c r="I4297" t="s">
        <v>184</v>
      </c>
      <c r="J4297">
        <v>94995</v>
      </c>
      <c r="K4297">
        <v>3010612</v>
      </c>
      <c r="L4297">
        <v>13.23</v>
      </c>
      <c r="M4297">
        <v>1.5069999999999999</v>
      </c>
    </row>
    <row r="4298" spans="1:13" x14ac:dyDescent="0.2">
      <c r="A4298" t="s">
        <v>393</v>
      </c>
      <c r="B4298" t="s">
        <v>76</v>
      </c>
      <c r="C4298">
        <v>40</v>
      </c>
      <c r="D4298">
        <v>37.710999999999999</v>
      </c>
      <c r="E4298">
        <f t="shared" si="67"/>
        <v>37.71</v>
      </c>
      <c r="F4298">
        <v>10616</v>
      </c>
      <c r="G4298">
        <v>10634</v>
      </c>
      <c r="H4298">
        <v>10640</v>
      </c>
      <c r="I4298" t="s">
        <v>135</v>
      </c>
      <c r="J4298">
        <v>75628</v>
      </c>
      <c r="K4298">
        <v>3365878</v>
      </c>
      <c r="L4298">
        <v>14.79</v>
      </c>
      <c r="M4298">
        <v>1.6839999999999999</v>
      </c>
    </row>
    <row r="4299" spans="1:13" x14ac:dyDescent="0.2">
      <c r="A4299" t="s">
        <v>393</v>
      </c>
      <c r="B4299" t="s">
        <v>78</v>
      </c>
      <c r="C4299">
        <v>41</v>
      </c>
      <c r="D4299">
        <v>37.786999999999999</v>
      </c>
      <c r="E4299">
        <f t="shared" si="67"/>
        <v>37.79</v>
      </c>
      <c r="F4299">
        <v>10640</v>
      </c>
      <c r="G4299">
        <v>10658</v>
      </c>
      <c r="H4299">
        <v>10695</v>
      </c>
      <c r="I4299" t="s">
        <v>135</v>
      </c>
      <c r="J4299">
        <v>93221</v>
      </c>
      <c r="K4299">
        <v>6758578</v>
      </c>
      <c r="L4299">
        <v>29.7</v>
      </c>
      <c r="M4299">
        <v>3.3820000000000001</v>
      </c>
    </row>
    <row r="4300" spans="1:13" x14ac:dyDescent="0.2">
      <c r="A4300" t="s">
        <v>393</v>
      </c>
      <c r="B4300" t="s">
        <v>79</v>
      </c>
      <c r="C4300">
        <v>42</v>
      </c>
      <c r="D4300">
        <v>37.987000000000002</v>
      </c>
      <c r="E4300">
        <f t="shared" si="67"/>
        <v>37.99</v>
      </c>
      <c r="F4300">
        <v>10695</v>
      </c>
      <c r="G4300">
        <v>10721</v>
      </c>
      <c r="H4300">
        <v>10771</v>
      </c>
      <c r="I4300" t="s">
        <v>53</v>
      </c>
      <c r="J4300">
        <v>613084</v>
      </c>
      <c r="K4300">
        <v>15045783</v>
      </c>
      <c r="L4300">
        <v>66.11</v>
      </c>
      <c r="M4300">
        <v>7.5289999999999999</v>
      </c>
    </row>
    <row r="4301" spans="1:13" x14ac:dyDescent="0.2">
      <c r="A4301" t="s">
        <v>393</v>
      </c>
      <c r="B4301" t="s">
        <v>80</v>
      </c>
      <c r="C4301">
        <v>43</v>
      </c>
      <c r="D4301">
        <v>38.301000000000002</v>
      </c>
      <c r="E4301">
        <f t="shared" si="67"/>
        <v>38.299999999999997</v>
      </c>
      <c r="F4301">
        <v>10805</v>
      </c>
      <c r="G4301">
        <v>10820</v>
      </c>
      <c r="H4301">
        <v>10842</v>
      </c>
      <c r="I4301" t="s">
        <v>64</v>
      </c>
      <c r="J4301">
        <v>65995</v>
      </c>
      <c r="K4301">
        <v>2736546</v>
      </c>
      <c r="L4301">
        <v>12.02</v>
      </c>
      <c r="M4301">
        <v>1.369</v>
      </c>
    </row>
    <row r="4302" spans="1:13" x14ac:dyDescent="0.2">
      <c r="A4302" t="s">
        <v>393</v>
      </c>
      <c r="B4302" t="s">
        <v>81</v>
      </c>
      <c r="C4302">
        <v>44</v>
      </c>
      <c r="D4302">
        <v>38.406999999999996</v>
      </c>
      <c r="E4302">
        <f t="shared" si="67"/>
        <v>38.409999999999997</v>
      </c>
      <c r="F4302">
        <v>10842</v>
      </c>
      <c r="G4302">
        <v>10854</v>
      </c>
      <c r="H4302">
        <v>10897</v>
      </c>
      <c r="I4302" t="s">
        <v>53</v>
      </c>
      <c r="J4302">
        <v>94732</v>
      </c>
      <c r="K4302">
        <v>5688054</v>
      </c>
      <c r="L4302">
        <v>24.99</v>
      </c>
      <c r="M4302">
        <v>2.8460000000000001</v>
      </c>
    </row>
    <row r="4303" spans="1:13" x14ac:dyDescent="0.2">
      <c r="A4303" t="s">
        <v>393</v>
      </c>
      <c r="B4303" t="s">
        <v>82</v>
      </c>
      <c r="C4303">
        <v>45</v>
      </c>
      <c r="D4303">
        <v>38.719000000000001</v>
      </c>
      <c r="E4303">
        <f t="shared" si="67"/>
        <v>38.72</v>
      </c>
      <c r="F4303">
        <v>10943</v>
      </c>
      <c r="G4303">
        <v>10953</v>
      </c>
      <c r="H4303">
        <v>10989</v>
      </c>
      <c r="I4303" t="s">
        <v>53</v>
      </c>
      <c r="J4303">
        <v>58117</v>
      </c>
      <c r="K4303">
        <v>2291361</v>
      </c>
      <c r="L4303">
        <v>10.07</v>
      </c>
      <c r="M4303">
        <v>1.147</v>
      </c>
    </row>
    <row r="4304" spans="1:13" x14ac:dyDescent="0.2">
      <c r="A4304" t="s">
        <v>393</v>
      </c>
      <c r="B4304" t="s">
        <v>84</v>
      </c>
      <c r="C4304">
        <v>46</v>
      </c>
      <c r="D4304">
        <v>39.436</v>
      </c>
      <c r="E4304">
        <f t="shared" si="67"/>
        <v>39.44</v>
      </c>
      <c r="F4304">
        <v>11147</v>
      </c>
      <c r="G4304">
        <v>11179</v>
      </c>
      <c r="H4304">
        <v>11192</v>
      </c>
      <c r="I4304" t="s">
        <v>67</v>
      </c>
      <c r="J4304">
        <v>29529</v>
      </c>
      <c r="K4304">
        <v>1343225</v>
      </c>
      <c r="L4304">
        <v>5.9</v>
      </c>
      <c r="M4304">
        <v>0.67200000000000004</v>
      </c>
    </row>
    <row r="4305" spans="1:13" x14ac:dyDescent="0.2">
      <c r="A4305" t="s">
        <v>393</v>
      </c>
      <c r="B4305" t="s">
        <v>85</v>
      </c>
      <c r="C4305">
        <v>47</v>
      </c>
      <c r="D4305">
        <v>39.54</v>
      </c>
      <c r="E4305">
        <f t="shared" si="67"/>
        <v>39.54</v>
      </c>
      <c r="F4305">
        <v>11192</v>
      </c>
      <c r="G4305">
        <v>11212</v>
      </c>
      <c r="H4305">
        <v>11220</v>
      </c>
      <c r="I4305" t="s">
        <v>53</v>
      </c>
      <c r="J4305">
        <v>56136</v>
      </c>
      <c r="K4305">
        <v>1752945</v>
      </c>
      <c r="L4305">
        <v>7.7</v>
      </c>
      <c r="M4305">
        <v>0.877</v>
      </c>
    </row>
    <row r="4306" spans="1:13" x14ac:dyDescent="0.2">
      <c r="A4306" t="s">
        <v>393</v>
      </c>
      <c r="B4306" t="s">
        <v>86</v>
      </c>
      <c r="C4306">
        <v>48</v>
      </c>
      <c r="D4306">
        <v>39.625999999999998</v>
      </c>
      <c r="E4306">
        <f t="shared" si="67"/>
        <v>39.630000000000003</v>
      </c>
      <c r="F4306">
        <v>11220</v>
      </c>
      <c r="G4306">
        <v>11239</v>
      </c>
      <c r="H4306">
        <v>11270</v>
      </c>
      <c r="I4306" t="s">
        <v>53</v>
      </c>
      <c r="J4306">
        <v>42102</v>
      </c>
      <c r="K4306">
        <v>2724163</v>
      </c>
      <c r="L4306">
        <v>11.97</v>
      </c>
      <c r="M4306">
        <v>1.363</v>
      </c>
    </row>
    <row r="4307" spans="1:13" x14ac:dyDescent="0.2">
      <c r="A4307" t="s">
        <v>393</v>
      </c>
      <c r="B4307" t="s">
        <v>88</v>
      </c>
      <c r="C4307">
        <v>49</v>
      </c>
      <c r="D4307">
        <v>40.014000000000003</v>
      </c>
      <c r="E4307">
        <f t="shared" si="67"/>
        <v>40.01</v>
      </c>
      <c r="F4307">
        <v>11350</v>
      </c>
      <c r="G4307">
        <v>11362</v>
      </c>
      <c r="H4307">
        <v>11390</v>
      </c>
      <c r="I4307" t="s">
        <v>53</v>
      </c>
      <c r="J4307">
        <v>54082</v>
      </c>
      <c r="K4307">
        <v>1791188</v>
      </c>
      <c r="L4307">
        <v>7.87</v>
      </c>
      <c r="M4307">
        <v>0.89600000000000002</v>
      </c>
    </row>
    <row r="4308" spans="1:13" x14ac:dyDescent="0.2">
      <c r="A4308" t="s">
        <v>394</v>
      </c>
      <c r="B4308" t="s">
        <v>14</v>
      </c>
      <c r="C4308">
        <v>1</v>
      </c>
      <c r="D4308">
        <v>4.1539999999999999</v>
      </c>
      <c r="E4308">
        <f t="shared" si="67"/>
        <v>4.1500000000000004</v>
      </c>
      <c r="F4308">
        <v>5</v>
      </c>
      <c r="G4308">
        <v>21</v>
      </c>
      <c r="H4308">
        <v>94</v>
      </c>
      <c r="I4308" t="s">
        <v>77</v>
      </c>
      <c r="J4308">
        <v>576104</v>
      </c>
      <c r="K4308">
        <v>12504877</v>
      </c>
      <c r="L4308">
        <v>11.22</v>
      </c>
      <c r="M4308">
        <v>1.7070000000000001</v>
      </c>
    </row>
    <row r="4309" spans="1:13" x14ac:dyDescent="0.2">
      <c r="A4309" t="s">
        <v>394</v>
      </c>
      <c r="B4309" t="s">
        <v>16</v>
      </c>
      <c r="C4309">
        <v>2</v>
      </c>
      <c r="D4309">
        <v>4.4340000000000002</v>
      </c>
      <c r="E4309">
        <f t="shared" si="67"/>
        <v>4.43</v>
      </c>
      <c r="F4309">
        <v>94</v>
      </c>
      <c r="G4309">
        <v>110</v>
      </c>
      <c r="H4309">
        <v>129</v>
      </c>
      <c r="I4309" t="s">
        <v>139</v>
      </c>
      <c r="J4309">
        <v>32833</v>
      </c>
      <c r="K4309">
        <v>1382331</v>
      </c>
      <c r="L4309">
        <v>1.24</v>
      </c>
      <c r="M4309">
        <v>0.189</v>
      </c>
    </row>
    <row r="4310" spans="1:13" x14ac:dyDescent="0.2">
      <c r="A4310" t="s">
        <v>394</v>
      </c>
      <c r="B4310" t="s">
        <v>18</v>
      </c>
      <c r="C4310">
        <v>3</v>
      </c>
      <c r="D4310">
        <v>4.7039999999999997</v>
      </c>
      <c r="E4310">
        <f t="shared" si="67"/>
        <v>4.7</v>
      </c>
      <c r="F4310">
        <v>189</v>
      </c>
      <c r="G4310">
        <v>195</v>
      </c>
      <c r="H4310">
        <v>225</v>
      </c>
      <c r="I4310" t="s">
        <v>44</v>
      </c>
      <c r="J4310">
        <v>221198</v>
      </c>
      <c r="K4310">
        <v>6224605</v>
      </c>
      <c r="L4310">
        <v>5.59</v>
      </c>
      <c r="M4310">
        <v>0.85</v>
      </c>
    </row>
    <row r="4311" spans="1:13" x14ac:dyDescent="0.2">
      <c r="A4311" t="s">
        <v>394</v>
      </c>
      <c r="B4311" t="s">
        <v>20</v>
      </c>
      <c r="C4311">
        <v>4</v>
      </c>
      <c r="D4311">
        <v>4.9850000000000003</v>
      </c>
      <c r="E4311">
        <f t="shared" si="67"/>
        <v>4.99</v>
      </c>
      <c r="F4311">
        <v>271</v>
      </c>
      <c r="G4311">
        <v>284</v>
      </c>
      <c r="H4311">
        <v>375</v>
      </c>
      <c r="I4311" t="s">
        <v>162</v>
      </c>
      <c r="J4311">
        <v>488778</v>
      </c>
      <c r="K4311">
        <v>20802209</v>
      </c>
      <c r="L4311">
        <v>18.670000000000002</v>
      </c>
      <c r="M4311">
        <v>2.84</v>
      </c>
    </row>
    <row r="4312" spans="1:13" x14ac:dyDescent="0.2">
      <c r="A4312" t="s">
        <v>394</v>
      </c>
      <c r="B4312" t="s">
        <v>22</v>
      </c>
      <c r="C4312">
        <v>5</v>
      </c>
      <c r="D4312">
        <v>5.3529999999999998</v>
      </c>
      <c r="E4312">
        <f t="shared" si="67"/>
        <v>5.35</v>
      </c>
      <c r="F4312">
        <v>375</v>
      </c>
      <c r="G4312">
        <v>400</v>
      </c>
      <c r="H4312">
        <v>479</v>
      </c>
      <c r="I4312" t="s">
        <v>31</v>
      </c>
      <c r="J4312">
        <v>58994</v>
      </c>
      <c r="K4312">
        <v>4617466</v>
      </c>
      <c r="L4312">
        <v>4.1399999999999997</v>
      </c>
      <c r="M4312">
        <v>0.63</v>
      </c>
    </row>
    <row r="4313" spans="1:13" x14ac:dyDescent="0.2">
      <c r="A4313" t="s">
        <v>394</v>
      </c>
      <c r="B4313" t="s">
        <v>24</v>
      </c>
      <c r="C4313">
        <v>6</v>
      </c>
      <c r="D4313">
        <v>5.8840000000000003</v>
      </c>
      <c r="E4313">
        <f t="shared" si="67"/>
        <v>5.88</v>
      </c>
      <c r="F4313">
        <v>543</v>
      </c>
      <c r="G4313">
        <v>568</v>
      </c>
      <c r="H4313">
        <v>597</v>
      </c>
      <c r="I4313" t="s">
        <v>31</v>
      </c>
      <c r="J4313">
        <v>39420</v>
      </c>
      <c r="K4313">
        <v>1649482</v>
      </c>
      <c r="L4313">
        <v>1.48</v>
      </c>
      <c r="M4313">
        <v>0.22500000000000001</v>
      </c>
    </row>
    <row r="4314" spans="1:13" x14ac:dyDescent="0.2">
      <c r="A4314" t="s">
        <v>394</v>
      </c>
      <c r="B4314" t="s">
        <v>26</v>
      </c>
      <c r="C4314">
        <v>7</v>
      </c>
      <c r="D4314">
        <v>6.2560000000000002</v>
      </c>
      <c r="E4314">
        <f t="shared" si="67"/>
        <v>6.26</v>
      </c>
      <c r="F4314">
        <v>672</v>
      </c>
      <c r="G4314">
        <v>686</v>
      </c>
      <c r="H4314">
        <v>700</v>
      </c>
      <c r="I4314" t="s">
        <v>162</v>
      </c>
      <c r="J4314">
        <v>53769</v>
      </c>
      <c r="K4314">
        <v>1641605</v>
      </c>
      <c r="L4314">
        <v>1.47</v>
      </c>
      <c r="M4314">
        <v>0.224</v>
      </c>
    </row>
    <row r="4315" spans="1:13" x14ac:dyDescent="0.2">
      <c r="A4315" t="s">
        <v>394</v>
      </c>
      <c r="B4315" t="s">
        <v>27</v>
      </c>
      <c r="C4315">
        <v>8</v>
      </c>
      <c r="D4315">
        <v>6.3280000000000003</v>
      </c>
      <c r="E4315">
        <f t="shared" si="67"/>
        <v>6.33</v>
      </c>
      <c r="F4315">
        <v>700</v>
      </c>
      <c r="G4315">
        <v>709</v>
      </c>
      <c r="H4315">
        <v>751</v>
      </c>
      <c r="I4315" t="s">
        <v>37</v>
      </c>
      <c r="J4315">
        <v>50806</v>
      </c>
      <c r="K4315">
        <v>2291405</v>
      </c>
      <c r="L4315">
        <v>2.06</v>
      </c>
      <c r="M4315">
        <v>0.313</v>
      </c>
    </row>
    <row r="4316" spans="1:13" x14ac:dyDescent="0.2">
      <c r="A4316" t="s">
        <v>394</v>
      </c>
      <c r="B4316" t="s">
        <v>28</v>
      </c>
      <c r="C4316">
        <v>9</v>
      </c>
      <c r="D4316">
        <v>8.6720000000000006</v>
      </c>
      <c r="E4316">
        <f t="shared" si="67"/>
        <v>8.67</v>
      </c>
      <c r="F4316">
        <v>1416</v>
      </c>
      <c r="G4316">
        <v>1450</v>
      </c>
      <c r="H4316">
        <v>1467</v>
      </c>
      <c r="I4316" t="s">
        <v>129</v>
      </c>
      <c r="J4316">
        <v>28129</v>
      </c>
      <c r="K4316">
        <v>1106620</v>
      </c>
      <c r="L4316">
        <v>0.99</v>
      </c>
      <c r="M4316">
        <v>0.151</v>
      </c>
    </row>
    <row r="4317" spans="1:13" x14ac:dyDescent="0.2">
      <c r="A4317" t="s">
        <v>394</v>
      </c>
      <c r="B4317" t="s">
        <v>30</v>
      </c>
      <c r="C4317">
        <v>10</v>
      </c>
      <c r="D4317">
        <v>8.8309999999999995</v>
      </c>
      <c r="E4317">
        <f t="shared" si="67"/>
        <v>8.83</v>
      </c>
      <c r="F4317">
        <v>1467</v>
      </c>
      <c r="G4317">
        <v>1500</v>
      </c>
      <c r="H4317">
        <v>1520</v>
      </c>
      <c r="I4317" t="s">
        <v>51</v>
      </c>
      <c r="J4317">
        <v>34892</v>
      </c>
      <c r="K4317">
        <v>2173260</v>
      </c>
      <c r="L4317">
        <v>1.95</v>
      </c>
      <c r="M4317">
        <v>0.29699999999999999</v>
      </c>
    </row>
    <row r="4318" spans="1:13" x14ac:dyDescent="0.2">
      <c r="A4318" t="s">
        <v>394</v>
      </c>
      <c r="B4318" t="s">
        <v>32</v>
      </c>
      <c r="C4318">
        <v>11</v>
      </c>
      <c r="D4318">
        <v>8.9649999999999999</v>
      </c>
      <c r="E4318">
        <f t="shared" si="67"/>
        <v>8.9700000000000006</v>
      </c>
      <c r="F4318">
        <v>1520</v>
      </c>
      <c r="G4318">
        <v>1543</v>
      </c>
      <c r="H4318">
        <v>1618</v>
      </c>
      <c r="I4318" t="s">
        <v>51</v>
      </c>
      <c r="J4318">
        <v>81292</v>
      </c>
      <c r="K4318">
        <v>5486786</v>
      </c>
      <c r="L4318">
        <v>4.92</v>
      </c>
      <c r="M4318">
        <v>0.749</v>
      </c>
    </row>
    <row r="4319" spans="1:13" x14ac:dyDescent="0.2">
      <c r="A4319" t="s">
        <v>394</v>
      </c>
      <c r="B4319" t="s">
        <v>33</v>
      </c>
      <c r="C4319">
        <v>12</v>
      </c>
      <c r="D4319">
        <v>9.3789999999999996</v>
      </c>
      <c r="E4319">
        <f t="shared" si="67"/>
        <v>9.3800000000000008</v>
      </c>
      <c r="F4319">
        <v>1650</v>
      </c>
      <c r="G4319">
        <v>1674</v>
      </c>
      <c r="H4319">
        <v>1711</v>
      </c>
      <c r="I4319" t="s">
        <v>17</v>
      </c>
      <c r="J4319">
        <v>293211</v>
      </c>
      <c r="K4319">
        <v>13355149</v>
      </c>
      <c r="L4319">
        <v>11.99</v>
      </c>
      <c r="M4319">
        <v>1.8240000000000001</v>
      </c>
    </row>
    <row r="4320" spans="1:13" x14ac:dyDescent="0.2">
      <c r="A4320" t="s">
        <v>394</v>
      </c>
      <c r="B4320" t="s">
        <v>35</v>
      </c>
      <c r="C4320">
        <v>13</v>
      </c>
      <c r="D4320">
        <v>9.5449999999999999</v>
      </c>
      <c r="E4320">
        <f t="shared" si="67"/>
        <v>9.5500000000000007</v>
      </c>
      <c r="F4320">
        <v>1711</v>
      </c>
      <c r="G4320">
        <v>1726</v>
      </c>
      <c r="H4320">
        <v>1757</v>
      </c>
      <c r="I4320" t="s">
        <v>135</v>
      </c>
      <c r="J4320">
        <v>213984</v>
      </c>
      <c r="K4320">
        <v>10275456</v>
      </c>
      <c r="L4320">
        <v>9.2200000000000006</v>
      </c>
      <c r="M4320">
        <v>1.403</v>
      </c>
    </row>
    <row r="4321" spans="1:13" x14ac:dyDescent="0.2">
      <c r="A4321" t="s">
        <v>394</v>
      </c>
      <c r="B4321" t="s">
        <v>36</v>
      </c>
      <c r="C4321">
        <v>14</v>
      </c>
      <c r="D4321">
        <v>9.6620000000000008</v>
      </c>
      <c r="E4321">
        <f t="shared" si="67"/>
        <v>9.66</v>
      </c>
      <c r="F4321">
        <v>1757</v>
      </c>
      <c r="G4321">
        <v>1763</v>
      </c>
      <c r="H4321">
        <v>1802</v>
      </c>
      <c r="I4321" t="s">
        <v>135</v>
      </c>
      <c r="J4321">
        <v>64663</v>
      </c>
      <c r="K4321">
        <v>3389357</v>
      </c>
      <c r="L4321">
        <v>3.04</v>
      </c>
      <c r="M4321">
        <v>0.46300000000000002</v>
      </c>
    </row>
    <row r="4322" spans="1:13" x14ac:dyDescent="0.2">
      <c r="A4322" t="s">
        <v>394</v>
      </c>
      <c r="B4322" t="s">
        <v>38</v>
      </c>
      <c r="C4322">
        <v>15</v>
      </c>
      <c r="D4322">
        <v>9.8330000000000002</v>
      </c>
      <c r="E4322">
        <f t="shared" si="67"/>
        <v>9.83</v>
      </c>
      <c r="F4322">
        <v>1802</v>
      </c>
      <c r="G4322">
        <v>1817</v>
      </c>
      <c r="H4322">
        <v>1854</v>
      </c>
      <c r="I4322" t="s">
        <v>135</v>
      </c>
      <c r="J4322">
        <v>52287</v>
      </c>
      <c r="K4322">
        <v>2992731</v>
      </c>
      <c r="L4322">
        <v>2.69</v>
      </c>
      <c r="M4322">
        <v>0.40899999999999997</v>
      </c>
    </row>
    <row r="4323" spans="1:13" x14ac:dyDescent="0.2">
      <c r="A4323" t="s">
        <v>394</v>
      </c>
      <c r="B4323" t="s">
        <v>40</v>
      </c>
      <c r="C4323">
        <v>16</v>
      </c>
      <c r="D4323">
        <v>10.096</v>
      </c>
      <c r="E4323">
        <f t="shared" si="67"/>
        <v>10.1</v>
      </c>
      <c r="F4323">
        <v>1887</v>
      </c>
      <c r="G4323">
        <v>1900</v>
      </c>
      <c r="H4323">
        <v>1916</v>
      </c>
      <c r="I4323" t="s">
        <v>135</v>
      </c>
      <c r="J4323">
        <v>37182</v>
      </c>
      <c r="K4323">
        <v>1270441</v>
      </c>
      <c r="L4323">
        <v>1.1399999999999999</v>
      </c>
      <c r="M4323">
        <v>0.17299999999999999</v>
      </c>
    </row>
    <row r="4324" spans="1:13" x14ac:dyDescent="0.2">
      <c r="A4324" t="s">
        <v>394</v>
      </c>
      <c r="B4324" t="s">
        <v>42</v>
      </c>
      <c r="C4324">
        <v>17</v>
      </c>
      <c r="D4324">
        <v>10.194000000000001</v>
      </c>
      <c r="E4324">
        <f t="shared" si="67"/>
        <v>10.19</v>
      </c>
      <c r="F4324">
        <v>1916</v>
      </c>
      <c r="G4324">
        <v>1931</v>
      </c>
      <c r="H4324">
        <v>1990</v>
      </c>
      <c r="I4324" t="s">
        <v>134</v>
      </c>
      <c r="J4324">
        <v>83207</v>
      </c>
      <c r="K4324">
        <v>4167011</v>
      </c>
      <c r="L4324">
        <v>3.74</v>
      </c>
      <c r="M4324">
        <v>0.56899999999999995</v>
      </c>
    </row>
    <row r="4325" spans="1:13" x14ac:dyDescent="0.2">
      <c r="A4325" t="s">
        <v>394</v>
      </c>
      <c r="B4325" t="s">
        <v>43</v>
      </c>
      <c r="C4325">
        <v>18</v>
      </c>
      <c r="D4325">
        <v>11.558</v>
      </c>
      <c r="E4325">
        <f t="shared" si="67"/>
        <v>11.56</v>
      </c>
      <c r="F4325">
        <v>2294</v>
      </c>
      <c r="G4325">
        <v>2363</v>
      </c>
      <c r="H4325">
        <v>2413</v>
      </c>
      <c r="I4325" t="s">
        <v>100</v>
      </c>
      <c r="J4325">
        <v>44985</v>
      </c>
      <c r="K4325">
        <v>2777410</v>
      </c>
      <c r="L4325">
        <v>2.4900000000000002</v>
      </c>
      <c r="M4325">
        <v>0.379</v>
      </c>
    </row>
    <row r="4326" spans="1:13" x14ac:dyDescent="0.2">
      <c r="A4326" t="s">
        <v>394</v>
      </c>
      <c r="B4326" t="s">
        <v>45</v>
      </c>
      <c r="C4326">
        <v>19</v>
      </c>
      <c r="D4326">
        <v>11.941000000000001</v>
      </c>
      <c r="E4326">
        <f t="shared" si="67"/>
        <v>11.94</v>
      </c>
      <c r="F4326">
        <v>2448</v>
      </c>
      <c r="G4326">
        <v>2484</v>
      </c>
      <c r="H4326">
        <v>2534</v>
      </c>
      <c r="I4326" t="s">
        <v>29</v>
      </c>
      <c r="J4326">
        <v>35966</v>
      </c>
      <c r="K4326">
        <v>2360310</v>
      </c>
      <c r="L4326">
        <v>2.12</v>
      </c>
      <c r="M4326">
        <v>0.32200000000000001</v>
      </c>
    </row>
    <row r="4327" spans="1:13" x14ac:dyDescent="0.2">
      <c r="A4327" t="s">
        <v>394</v>
      </c>
      <c r="B4327" t="s">
        <v>47</v>
      </c>
      <c r="C4327">
        <v>20</v>
      </c>
      <c r="D4327">
        <v>12.401999999999999</v>
      </c>
      <c r="E4327">
        <f t="shared" si="67"/>
        <v>12.4</v>
      </c>
      <c r="F4327">
        <v>2614</v>
      </c>
      <c r="G4327">
        <v>2630</v>
      </c>
      <c r="H4327">
        <v>2656</v>
      </c>
      <c r="I4327" t="s">
        <v>19</v>
      </c>
      <c r="J4327">
        <v>75957</v>
      </c>
      <c r="K4327">
        <v>2529545</v>
      </c>
      <c r="L4327">
        <v>2.27</v>
      </c>
      <c r="M4327">
        <v>0.34499999999999997</v>
      </c>
    </row>
    <row r="4328" spans="1:13" x14ac:dyDescent="0.2">
      <c r="A4328" t="s">
        <v>394</v>
      </c>
      <c r="B4328" t="s">
        <v>49</v>
      </c>
      <c r="C4328">
        <v>21</v>
      </c>
      <c r="D4328">
        <v>12.534000000000001</v>
      </c>
      <c r="E4328">
        <f t="shared" si="67"/>
        <v>12.53</v>
      </c>
      <c r="F4328">
        <v>2656</v>
      </c>
      <c r="G4328">
        <v>2671</v>
      </c>
      <c r="H4328">
        <v>2731</v>
      </c>
      <c r="I4328" t="s">
        <v>39</v>
      </c>
      <c r="J4328">
        <v>1333306</v>
      </c>
      <c r="K4328">
        <v>50615296</v>
      </c>
      <c r="L4328">
        <v>45.42</v>
      </c>
      <c r="M4328">
        <v>6.9109999999999996</v>
      </c>
    </row>
    <row r="4329" spans="1:13" x14ac:dyDescent="0.2">
      <c r="A4329" t="s">
        <v>394</v>
      </c>
      <c r="B4329" t="s">
        <v>50</v>
      </c>
      <c r="C4329">
        <v>22</v>
      </c>
      <c r="D4329">
        <v>12.91</v>
      </c>
      <c r="E4329">
        <f t="shared" si="67"/>
        <v>12.91</v>
      </c>
      <c r="F4329">
        <v>2750</v>
      </c>
      <c r="G4329">
        <v>2790</v>
      </c>
      <c r="H4329">
        <v>2904</v>
      </c>
      <c r="I4329" t="s">
        <v>53</v>
      </c>
      <c r="J4329">
        <v>3041489</v>
      </c>
      <c r="K4329">
        <v>111426315</v>
      </c>
      <c r="L4329">
        <v>100</v>
      </c>
      <c r="M4329">
        <v>15.215</v>
      </c>
    </row>
    <row r="4330" spans="1:13" x14ac:dyDescent="0.2">
      <c r="A4330" t="s">
        <v>394</v>
      </c>
      <c r="B4330" t="s">
        <v>52</v>
      </c>
      <c r="C4330">
        <v>23</v>
      </c>
      <c r="D4330">
        <v>14.254</v>
      </c>
      <c r="E4330">
        <f t="shared" si="67"/>
        <v>14.25</v>
      </c>
      <c r="F4330">
        <v>3177</v>
      </c>
      <c r="G4330">
        <v>3215</v>
      </c>
      <c r="H4330">
        <v>3261</v>
      </c>
      <c r="I4330" t="s">
        <v>55</v>
      </c>
      <c r="J4330">
        <v>217657</v>
      </c>
      <c r="K4330">
        <v>6630560</v>
      </c>
      <c r="L4330">
        <v>5.95</v>
      </c>
      <c r="M4330">
        <v>0.90500000000000003</v>
      </c>
    </row>
    <row r="4331" spans="1:13" x14ac:dyDescent="0.2">
      <c r="A4331" t="s">
        <v>394</v>
      </c>
      <c r="B4331" t="s">
        <v>54</v>
      </c>
      <c r="C4331">
        <v>24</v>
      </c>
      <c r="D4331">
        <v>15.085000000000001</v>
      </c>
      <c r="E4331">
        <f t="shared" si="67"/>
        <v>15.09</v>
      </c>
      <c r="F4331">
        <v>3456</v>
      </c>
      <c r="G4331">
        <v>3478</v>
      </c>
      <c r="H4331">
        <v>3502</v>
      </c>
      <c r="I4331" t="s">
        <v>64</v>
      </c>
      <c r="J4331">
        <v>132171</v>
      </c>
      <c r="K4331">
        <v>4383707</v>
      </c>
      <c r="L4331">
        <v>3.93</v>
      </c>
      <c r="M4331">
        <v>0.59899999999999998</v>
      </c>
    </row>
    <row r="4332" spans="1:13" x14ac:dyDescent="0.2">
      <c r="A4332" t="s">
        <v>394</v>
      </c>
      <c r="B4332" t="s">
        <v>56</v>
      </c>
      <c r="C4332">
        <v>25</v>
      </c>
      <c r="D4332">
        <v>15.211</v>
      </c>
      <c r="E4332">
        <f t="shared" si="67"/>
        <v>15.21</v>
      </c>
      <c r="F4332">
        <v>3502</v>
      </c>
      <c r="G4332">
        <v>3518</v>
      </c>
      <c r="H4332">
        <v>3564</v>
      </c>
      <c r="I4332" t="s">
        <v>53</v>
      </c>
      <c r="J4332">
        <v>221794</v>
      </c>
      <c r="K4332">
        <v>12485936</v>
      </c>
      <c r="L4332">
        <v>11.21</v>
      </c>
      <c r="M4332">
        <v>1.7050000000000001</v>
      </c>
    </row>
    <row r="4333" spans="1:13" x14ac:dyDescent="0.2">
      <c r="A4333" t="s">
        <v>394</v>
      </c>
      <c r="B4333" t="s">
        <v>57</v>
      </c>
      <c r="C4333">
        <v>26</v>
      </c>
      <c r="D4333">
        <v>15.4</v>
      </c>
      <c r="E4333">
        <f t="shared" si="67"/>
        <v>15.4</v>
      </c>
      <c r="F4333">
        <v>3564</v>
      </c>
      <c r="G4333">
        <v>3578</v>
      </c>
      <c r="H4333">
        <v>3610</v>
      </c>
      <c r="I4333" t="s">
        <v>53</v>
      </c>
      <c r="J4333">
        <v>60285</v>
      </c>
      <c r="K4333">
        <v>2857413</v>
      </c>
      <c r="L4333">
        <v>2.56</v>
      </c>
      <c r="M4333">
        <v>0.39</v>
      </c>
    </row>
    <row r="4334" spans="1:13" x14ac:dyDescent="0.2">
      <c r="A4334" t="s">
        <v>394</v>
      </c>
      <c r="B4334" t="s">
        <v>59</v>
      </c>
      <c r="C4334">
        <v>27</v>
      </c>
      <c r="D4334">
        <v>15.569000000000001</v>
      </c>
      <c r="E4334">
        <f t="shared" si="67"/>
        <v>15.57</v>
      </c>
      <c r="F4334">
        <v>3610</v>
      </c>
      <c r="G4334">
        <v>3631</v>
      </c>
      <c r="H4334">
        <v>3682</v>
      </c>
      <c r="I4334" t="s">
        <v>53</v>
      </c>
      <c r="J4334">
        <v>199706</v>
      </c>
      <c r="K4334">
        <v>8002508</v>
      </c>
      <c r="L4334">
        <v>7.18</v>
      </c>
      <c r="M4334">
        <v>1.093</v>
      </c>
    </row>
    <row r="4335" spans="1:13" x14ac:dyDescent="0.2">
      <c r="A4335" t="s">
        <v>394</v>
      </c>
      <c r="B4335" t="s">
        <v>61</v>
      </c>
      <c r="C4335">
        <v>28</v>
      </c>
      <c r="D4335">
        <v>15.78</v>
      </c>
      <c r="E4335">
        <f t="shared" si="67"/>
        <v>15.78</v>
      </c>
      <c r="F4335">
        <v>3682</v>
      </c>
      <c r="G4335">
        <v>3698</v>
      </c>
      <c r="H4335">
        <v>3731</v>
      </c>
      <c r="I4335" t="s">
        <v>53</v>
      </c>
      <c r="J4335">
        <v>65560</v>
      </c>
      <c r="K4335">
        <v>2456154</v>
      </c>
      <c r="L4335">
        <v>2.2000000000000002</v>
      </c>
      <c r="M4335">
        <v>0.33500000000000002</v>
      </c>
    </row>
    <row r="4336" spans="1:13" x14ac:dyDescent="0.2">
      <c r="A4336" t="s">
        <v>394</v>
      </c>
      <c r="B4336" t="s">
        <v>62</v>
      </c>
      <c r="C4336">
        <v>29</v>
      </c>
      <c r="D4336">
        <v>16.03</v>
      </c>
      <c r="E4336">
        <f t="shared" si="67"/>
        <v>16.03</v>
      </c>
      <c r="F4336">
        <v>3731</v>
      </c>
      <c r="G4336">
        <v>3777</v>
      </c>
      <c r="H4336">
        <v>3859</v>
      </c>
      <c r="I4336" t="s">
        <v>64</v>
      </c>
      <c r="J4336">
        <v>127507</v>
      </c>
      <c r="K4336">
        <v>9196679</v>
      </c>
      <c r="L4336">
        <v>8.25</v>
      </c>
      <c r="M4336">
        <v>1.256</v>
      </c>
    </row>
    <row r="4337" spans="1:13" x14ac:dyDescent="0.2">
      <c r="A4337" t="s">
        <v>394</v>
      </c>
      <c r="B4337" t="s">
        <v>63</v>
      </c>
      <c r="C4337">
        <v>30</v>
      </c>
      <c r="D4337">
        <v>16.443999999999999</v>
      </c>
      <c r="E4337">
        <f t="shared" si="67"/>
        <v>16.440000000000001</v>
      </c>
      <c r="F4337">
        <v>3889</v>
      </c>
      <c r="G4337">
        <v>3908</v>
      </c>
      <c r="H4337">
        <v>3951</v>
      </c>
      <c r="I4337" t="s">
        <v>67</v>
      </c>
      <c r="J4337">
        <v>597456</v>
      </c>
      <c r="K4337">
        <v>17480468</v>
      </c>
      <c r="L4337">
        <v>15.69</v>
      </c>
      <c r="M4337">
        <v>2.387</v>
      </c>
    </row>
    <row r="4338" spans="1:13" x14ac:dyDescent="0.2">
      <c r="A4338" t="s">
        <v>394</v>
      </c>
      <c r="B4338" t="s">
        <v>65</v>
      </c>
      <c r="C4338">
        <v>31</v>
      </c>
      <c r="D4338">
        <v>16.853999999999999</v>
      </c>
      <c r="E4338">
        <f t="shared" si="67"/>
        <v>16.850000000000001</v>
      </c>
      <c r="F4338">
        <v>4001</v>
      </c>
      <c r="G4338">
        <v>4038</v>
      </c>
      <c r="H4338">
        <v>4088</v>
      </c>
      <c r="I4338" t="s">
        <v>67</v>
      </c>
      <c r="J4338">
        <v>81701</v>
      </c>
      <c r="K4338">
        <v>6575383</v>
      </c>
      <c r="L4338">
        <v>5.9</v>
      </c>
      <c r="M4338">
        <v>0.89800000000000002</v>
      </c>
    </row>
    <row r="4339" spans="1:13" x14ac:dyDescent="0.2">
      <c r="A4339" t="s">
        <v>394</v>
      </c>
      <c r="B4339" t="s">
        <v>66</v>
      </c>
      <c r="C4339">
        <v>32</v>
      </c>
      <c r="D4339">
        <v>17.036999999999999</v>
      </c>
      <c r="E4339">
        <f t="shared" si="67"/>
        <v>17.04</v>
      </c>
      <c r="F4339">
        <v>4088</v>
      </c>
      <c r="G4339">
        <v>4096</v>
      </c>
      <c r="H4339">
        <v>4116</v>
      </c>
      <c r="I4339" t="s">
        <v>73</v>
      </c>
      <c r="J4339">
        <v>23297</v>
      </c>
      <c r="K4339">
        <v>633511</v>
      </c>
      <c r="L4339">
        <v>0.56999999999999995</v>
      </c>
      <c r="M4339">
        <v>8.6999999999999994E-2</v>
      </c>
    </row>
    <row r="4340" spans="1:13" x14ac:dyDescent="0.2">
      <c r="A4340" t="s">
        <v>394</v>
      </c>
      <c r="B4340" t="s">
        <v>68</v>
      </c>
      <c r="C4340">
        <v>33</v>
      </c>
      <c r="D4340">
        <v>17.202000000000002</v>
      </c>
      <c r="E4340">
        <f t="shared" si="67"/>
        <v>17.2</v>
      </c>
      <c r="F4340">
        <v>4123</v>
      </c>
      <c r="G4340">
        <v>4148</v>
      </c>
      <c r="H4340">
        <v>4193</v>
      </c>
      <c r="I4340" t="s">
        <v>55</v>
      </c>
      <c r="J4340">
        <v>36967</v>
      </c>
      <c r="K4340">
        <v>2127055</v>
      </c>
      <c r="L4340">
        <v>1.91</v>
      </c>
      <c r="M4340">
        <v>0.28999999999999998</v>
      </c>
    </row>
    <row r="4341" spans="1:13" x14ac:dyDescent="0.2">
      <c r="A4341" t="s">
        <v>394</v>
      </c>
      <c r="B4341" t="s">
        <v>69</v>
      </c>
      <c r="C4341">
        <v>34</v>
      </c>
      <c r="D4341">
        <v>17.823</v>
      </c>
      <c r="E4341">
        <f t="shared" si="67"/>
        <v>17.82</v>
      </c>
      <c r="F4341">
        <v>4310</v>
      </c>
      <c r="G4341">
        <v>4344</v>
      </c>
      <c r="H4341">
        <v>4353</v>
      </c>
      <c r="I4341" t="s">
        <v>67</v>
      </c>
      <c r="J4341">
        <v>380824</v>
      </c>
      <c r="K4341">
        <v>9354023</v>
      </c>
      <c r="L4341">
        <v>8.39</v>
      </c>
      <c r="M4341">
        <v>1.2769999999999999</v>
      </c>
    </row>
    <row r="4342" spans="1:13" x14ac:dyDescent="0.2">
      <c r="A4342" t="s">
        <v>394</v>
      </c>
      <c r="B4342" t="s">
        <v>70</v>
      </c>
      <c r="C4342">
        <v>35</v>
      </c>
      <c r="D4342">
        <v>17.876000000000001</v>
      </c>
      <c r="E4342">
        <f t="shared" si="67"/>
        <v>17.88</v>
      </c>
      <c r="F4342">
        <v>4353</v>
      </c>
      <c r="G4342">
        <v>4361</v>
      </c>
      <c r="H4342">
        <v>4384</v>
      </c>
      <c r="I4342" t="s">
        <v>44</v>
      </c>
      <c r="J4342">
        <v>277965</v>
      </c>
      <c r="K4342">
        <v>7316986</v>
      </c>
      <c r="L4342">
        <v>6.57</v>
      </c>
      <c r="M4342">
        <v>0.999</v>
      </c>
    </row>
    <row r="4343" spans="1:13" x14ac:dyDescent="0.2">
      <c r="A4343" t="s">
        <v>394</v>
      </c>
      <c r="B4343" t="s">
        <v>71</v>
      </c>
      <c r="C4343">
        <v>36</v>
      </c>
      <c r="D4343">
        <v>18.087</v>
      </c>
      <c r="E4343">
        <f t="shared" si="67"/>
        <v>18.09</v>
      </c>
      <c r="F4343">
        <v>4411</v>
      </c>
      <c r="G4343">
        <v>4427</v>
      </c>
      <c r="H4343">
        <v>4452</v>
      </c>
      <c r="I4343" t="s">
        <v>19</v>
      </c>
      <c r="J4343">
        <v>54166</v>
      </c>
      <c r="K4343">
        <v>2588943</v>
      </c>
      <c r="L4343">
        <v>2.3199999999999998</v>
      </c>
      <c r="M4343">
        <v>0.35399999999999998</v>
      </c>
    </row>
    <row r="4344" spans="1:13" x14ac:dyDescent="0.2">
      <c r="A4344" t="s">
        <v>394</v>
      </c>
      <c r="B4344" t="s">
        <v>72</v>
      </c>
      <c r="C4344">
        <v>37</v>
      </c>
      <c r="D4344">
        <v>18.212</v>
      </c>
      <c r="E4344">
        <f t="shared" si="67"/>
        <v>18.21</v>
      </c>
      <c r="F4344">
        <v>4452</v>
      </c>
      <c r="G4344">
        <v>4467</v>
      </c>
      <c r="H4344">
        <v>4484</v>
      </c>
      <c r="I4344" t="s">
        <v>44</v>
      </c>
      <c r="J4344">
        <v>67461</v>
      </c>
      <c r="K4344">
        <v>2402705</v>
      </c>
      <c r="L4344">
        <v>2.16</v>
      </c>
      <c r="M4344">
        <v>0.32800000000000001</v>
      </c>
    </row>
    <row r="4345" spans="1:13" x14ac:dyDescent="0.2">
      <c r="A4345" t="s">
        <v>394</v>
      </c>
      <c r="B4345" t="s">
        <v>74</v>
      </c>
      <c r="C4345">
        <v>38</v>
      </c>
      <c r="D4345">
        <v>18.411000000000001</v>
      </c>
      <c r="E4345">
        <f t="shared" si="67"/>
        <v>18.41</v>
      </c>
      <c r="F4345">
        <v>4517</v>
      </c>
      <c r="G4345">
        <v>4530</v>
      </c>
      <c r="H4345">
        <v>4547</v>
      </c>
      <c r="I4345" t="s">
        <v>44</v>
      </c>
      <c r="J4345">
        <v>57322</v>
      </c>
      <c r="K4345">
        <v>1939204</v>
      </c>
      <c r="L4345">
        <v>1.74</v>
      </c>
      <c r="M4345">
        <v>0.26500000000000001</v>
      </c>
    </row>
    <row r="4346" spans="1:13" x14ac:dyDescent="0.2">
      <c r="A4346" t="s">
        <v>394</v>
      </c>
      <c r="B4346" t="s">
        <v>75</v>
      </c>
      <c r="C4346">
        <v>39</v>
      </c>
      <c r="D4346">
        <v>18.515999999999998</v>
      </c>
      <c r="E4346">
        <f t="shared" si="67"/>
        <v>18.52</v>
      </c>
      <c r="F4346">
        <v>4547</v>
      </c>
      <c r="G4346">
        <v>4563</v>
      </c>
      <c r="H4346">
        <v>4660</v>
      </c>
      <c r="I4346" t="s">
        <v>73</v>
      </c>
      <c r="J4346">
        <v>1729981</v>
      </c>
      <c r="K4346">
        <v>50495234</v>
      </c>
      <c r="L4346">
        <v>45.32</v>
      </c>
      <c r="M4346">
        <v>6.8949999999999996</v>
      </c>
    </row>
    <row r="4347" spans="1:13" x14ac:dyDescent="0.2">
      <c r="A4347" t="s">
        <v>394</v>
      </c>
      <c r="B4347" t="s">
        <v>76</v>
      </c>
      <c r="C4347">
        <v>40</v>
      </c>
      <c r="D4347">
        <v>20.050999999999998</v>
      </c>
      <c r="E4347">
        <f t="shared" si="67"/>
        <v>20.05</v>
      </c>
      <c r="F4347">
        <v>4985</v>
      </c>
      <c r="G4347">
        <v>5049</v>
      </c>
      <c r="H4347">
        <v>5064</v>
      </c>
      <c r="I4347" t="s">
        <v>58</v>
      </c>
      <c r="J4347">
        <v>34526</v>
      </c>
      <c r="K4347">
        <v>981775</v>
      </c>
      <c r="L4347">
        <v>0.88</v>
      </c>
      <c r="M4347">
        <v>0.13400000000000001</v>
      </c>
    </row>
    <row r="4348" spans="1:13" x14ac:dyDescent="0.2">
      <c r="A4348" t="s">
        <v>394</v>
      </c>
      <c r="B4348" t="s">
        <v>78</v>
      </c>
      <c r="C4348">
        <v>41</v>
      </c>
      <c r="D4348">
        <v>20.85</v>
      </c>
      <c r="E4348">
        <f t="shared" si="67"/>
        <v>20.85</v>
      </c>
      <c r="F4348">
        <v>5274</v>
      </c>
      <c r="G4348">
        <v>5301</v>
      </c>
      <c r="H4348">
        <v>5326</v>
      </c>
      <c r="I4348" t="s">
        <v>58</v>
      </c>
      <c r="J4348">
        <v>53856</v>
      </c>
      <c r="K4348">
        <v>1368298</v>
      </c>
      <c r="L4348">
        <v>1.23</v>
      </c>
      <c r="M4348">
        <v>0.187</v>
      </c>
    </row>
    <row r="4349" spans="1:13" x14ac:dyDescent="0.2">
      <c r="A4349" t="s">
        <v>394</v>
      </c>
      <c r="B4349" t="s">
        <v>79</v>
      </c>
      <c r="C4349">
        <v>42</v>
      </c>
      <c r="D4349">
        <v>21.088999999999999</v>
      </c>
      <c r="E4349">
        <f t="shared" si="67"/>
        <v>21.09</v>
      </c>
      <c r="F4349">
        <v>5359</v>
      </c>
      <c r="G4349">
        <v>5377</v>
      </c>
      <c r="H4349">
        <v>5414</v>
      </c>
      <c r="I4349" t="s">
        <v>58</v>
      </c>
      <c r="J4349">
        <v>49061</v>
      </c>
      <c r="K4349">
        <v>2942064</v>
      </c>
      <c r="L4349">
        <v>2.64</v>
      </c>
      <c r="M4349">
        <v>0.40200000000000002</v>
      </c>
    </row>
    <row r="4350" spans="1:13" x14ac:dyDescent="0.2">
      <c r="A4350" t="s">
        <v>394</v>
      </c>
      <c r="B4350" t="s">
        <v>80</v>
      </c>
      <c r="C4350">
        <v>43</v>
      </c>
      <c r="D4350">
        <v>21.324000000000002</v>
      </c>
      <c r="E4350">
        <f t="shared" si="67"/>
        <v>21.32</v>
      </c>
      <c r="F4350">
        <v>5414</v>
      </c>
      <c r="G4350">
        <v>5451</v>
      </c>
      <c r="H4350">
        <v>5493</v>
      </c>
      <c r="I4350" t="s">
        <v>130</v>
      </c>
      <c r="J4350">
        <v>167230</v>
      </c>
      <c r="K4350">
        <v>6043740</v>
      </c>
      <c r="L4350">
        <v>5.42</v>
      </c>
      <c r="M4350">
        <v>0.82499999999999996</v>
      </c>
    </row>
    <row r="4351" spans="1:13" x14ac:dyDescent="0.2">
      <c r="A4351" t="s">
        <v>394</v>
      </c>
      <c r="B4351" t="s">
        <v>81</v>
      </c>
      <c r="C4351">
        <v>44</v>
      </c>
      <c r="D4351">
        <v>22.747</v>
      </c>
      <c r="E4351">
        <f t="shared" si="67"/>
        <v>22.75</v>
      </c>
      <c r="F4351">
        <v>5874</v>
      </c>
      <c r="G4351">
        <v>5901</v>
      </c>
      <c r="H4351">
        <v>5931</v>
      </c>
      <c r="I4351" t="s">
        <v>193</v>
      </c>
      <c r="J4351">
        <v>26183</v>
      </c>
      <c r="K4351">
        <v>1505389</v>
      </c>
      <c r="L4351">
        <v>1.35</v>
      </c>
      <c r="M4351">
        <v>0.20599999999999999</v>
      </c>
    </row>
    <row r="4352" spans="1:13" x14ac:dyDescent="0.2">
      <c r="A4352" t="s">
        <v>394</v>
      </c>
      <c r="B4352" t="s">
        <v>82</v>
      </c>
      <c r="C4352">
        <v>45</v>
      </c>
      <c r="D4352">
        <v>23.331</v>
      </c>
      <c r="E4352">
        <f t="shared" si="67"/>
        <v>23.33</v>
      </c>
      <c r="F4352">
        <v>6011</v>
      </c>
      <c r="G4352">
        <v>6086</v>
      </c>
      <c r="H4352">
        <v>6109</v>
      </c>
      <c r="I4352" t="s">
        <v>19</v>
      </c>
      <c r="J4352">
        <v>114812</v>
      </c>
      <c r="K4352">
        <v>4108445</v>
      </c>
      <c r="L4352">
        <v>3.69</v>
      </c>
      <c r="M4352">
        <v>0.56100000000000005</v>
      </c>
    </row>
    <row r="4353" spans="1:13" x14ac:dyDescent="0.2">
      <c r="A4353" t="s">
        <v>394</v>
      </c>
      <c r="B4353" t="s">
        <v>84</v>
      </c>
      <c r="C4353">
        <v>46</v>
      </c>
      <c r="D4353">
        <v>23.456</v>
      </c>
      <c r="E4353">
        <f t="shared" si="67"/>
        <v>23.46</v>
      </c>
      <c r="F4353">
        <v>6109</v>
      </c>
      <c r="G4353">
        <v>6125</v>
      </c>
      <c r="H4353">
        <v>6147</v>
      </c>
      <c r="I4353" t="s">
        <v>48</v>
      </c>
      <c r="J4353">
        <v>42572</v>
      </c>
      <c r="K4353">
        <v>1127556</v>
      </c>
      <c r="L4353">
        <v>1.01</v>
      </c>
      <c r="M4353">
        <v>0.154</v>
      </c>
    </row>
    <row r="4354" spans="1:13" x14ac:dyDescent="0.2">
      <c r="A4354" t="s">
        <v>394</v>
      </c>
      <c r="B4354" t="s">
        <v>85</v>
      </c>
      <c r="C4354">
        <v>47</v>
      </c>
      <c r="D4354">
        <v>24.855</v>
      </c>
      <c r="E4354">
        <f t="shared" si="67"/>
        <v>24.86</v>
      </c>
      <c r="F4354">
        <v>6508</v>
      </c>
      <c r="G4354">
        <v>6568</v>
      </c>
      <c r="H4354">
        <v>6589</v>
      </c>
      <c r="I4354" t="s">
        <v>143</v>
      </c>
      <c r="J4354">
        <v>31522</v>
      </c>
      <c r="K4354">
        <v>1317841</v>
      </c>
      <c r="L4354">
        <v>1.18</v>
      </c>
      <c r="M4354">
        <v>0.18</v>
      </c>
    </row>
    <row r="4355" spans="1:13" x14ac:dyDescent="0.2">
      <c r="A4355" t="s">
        <v>394</v>
      </c>
      <c r="B4355" t="s">
        <v>86</v>
      </c>
      <c r="C4355">
        <v>48</v>
      </c>
      <c r="D4355">
        <v>25.222000000000001</v>
      </c>
      <c r="E4355">
        <f t="shared" ref="E4355:E4418" si="68">ROUND(D4355,2)</f>
        <v>25.22</v>
      </c>
      <c r="F4355">
        <v>6628</v>
      </c>
      <c r="G4355">
        <v>6684</v>
      </c>
      <c r="H4355">
        <v>6698</v>
      </c>
      <c r="I4355" t="s">
        <v>48</v>
      </c>
      <c r="J4355">
        <v>117116</v>
      </c>
      <c r="K4355">
        <v>4514194</v>
      </c>
      <c r="L4355">
        <v>4.05</v>
      </c>
      <c r="M4355">
        <v>0.61599999999999999</v>
      </c>
    </row>
    <row r="4356" spans="1:13" x14ac:dyDescent="0.2">
      <c r="A4356" t="s">
        <v>394</v>
      </c>
      <c r="B4356" t="s">
        <v>88</v>
      </c>
      <c r="C4356">
        <v>49</v>
      </c>
      <c r="D4356">
        <v>25.282</v>
      </c>
      <c r="E4356">
        <f t="shared" si="68"/>
        <v>25.28</v>
      </c>
      <c r="F4356">
        <v>6698</v>
      </c>
      <c r="G4356">
        <v>6703</v>
      </c>
      <c r="H4356">
        <v>6742</v>
      </c>
      <c r="I4356" t="s">
        <v>140</v>
      </c>
      <c r="J4356">
        <v>64258</v>
      </c>
      <c r="K4356">
        <v>2198592</v>
      </c>
      <c r="L4356">
        <v>1.97</v>
      </c>
      <c r="M4356">
        <v>0.3</v>
      </c>
    </row>
    <row r="4357" spans="1:13" x14ac:dyDescent="0.2">
      <c r="A4357" t="s">
        <v>394</v>
      </c>
      <c r="B4357" t="s">
        <v>89</v>
      </c>
      <c r="C4357">
        <v>50</v>
      </c>
      <c r="D4357">
        <v>25.63</v>
      </c>
      <c r="E4357">
        <f t="shared" si="68"/>
        <v>25.63</v>
      </c>
      <c r="F4357">
        <v>6789</v>
      </c>
      <c r="G4357">
        <v>6813</v>
      </c>
      <c r="H4357">
        <v>6819</v>
      </c>
      <c r="I4357" t="s">
        <v>77</v>
      </c>
      <c r="J4357">
        <v>65248</v>
      </c>
      <c r="K4357">
        <v>1723075</v>
      </c>
      <c r="L4357">
        <v>1.55</v>
      </c>
      <c r="M4357">
        <v>0.23499999999999999</v>
      </c>
    </row>
    <row r="4358" spans="1:13" x14ac:dyDescent="0.2">
      <c r="A4358" t="s">
        <v>394</v>
      </c>
      <c r="B4358" t="s">
        <v>90</v>
      </c>
      <c r="C4358">
        <v>51</v>
      </c>
      <c r="D4358">
        <v>25.68</v>
      </c>
      <c r="E4358">
        <f t="shared" si="68"/>
        <v>25.68</v>
      </c>
      <c r="F4358">
        <v>6819</v>
      </c>
      <c r="G4358">
        <v>6829</v>
      </c>
      <c r="H4358">
        <v>6889</v>
      </c>
      <c r="I4358" t="s">
        <v>37</v>
      </c>
      <c r="J4358">
        <v>107660</v>
      </c>
      <c r="K4358">
        <v>4336664</v>
      </c>
      <c r="L4358">
        <v>3.89</v>
      </c>
      <c r="M4358">
        <v>0.59199999999999997</v>
      </c>
    </row>
    <row r="4359" spans="1:13" x14ac:dyDescent="0.2">
      <c r="A4359" t="s">
        <v>394</v>
      </c>
      <c r="B4359" t="s">
        <v>92</v>
      </c>
      <c r="C4359">
        <v>52</v>
      </c>
      <c r="D4359">
        <v>26.093</v>
      </c>
      <c r="E4359">
        <f t="shared" si="68"/>
        <v>26.09</v>
      </c>
      <c r="F4359">
        <v>6908</v>
      </c>
      <c r="G4359">
        <v>6959</v>
      </c>
      <c r="H4359">
        <v>7007</v>
      </c>
      <c r="I4359" t="s">
        <v>157</v>
      </c>
      <c r="J4359">
        <v>80775</v>
      </c>
      <c r="K4359">
        <v>2811252</v>
      </c>
      <c r="L4359">
        <v>2.52</v>
      </c>
      <c r="M4359">
        <v>0.38400000000000001</v>
      </c>
    </row>
    <row r="4360" spans="1:13" x14ac:dyDescent="0.2">
      <c r="A4360" t="s">
        <v>394</v>
      </c>
      <c r="B4360" t="s">
        <v>94</v>
      </c>
      <c r="C4360">
        <v>53</v>
      </c>
      <c r="D4360">
        <v>26.637</v>
      </c>
      <c r="E4360">
        <f t="shared" si="68"/>
        <v>26.64</v>
      </c>
      <c r="F4360">
        <v>7096</v>
      </c>
      <c r="G4360">
        <v>7131</v>
      </c>
      <c r="H4360">
        <v>7168</v>
      </c>
      <c r="I4360" t="s">
        <v>17</v>
      </c>
      <c r="J4360">
        <v>45809</v>
      </c>
      <c r="K4360">
        <v>1870072</v>
      </c>
      <c r="L4360">
        <v>1.68</v>
      </c>
      <c r="M4360">
        <v>0.255</v>
      </c>
    </row>
    <row r="4361" spans="1:13" x14ac:dyDescent="0.2">
      <c r="A4361" t="s">
        <v>394</v>
      </c>
      <c r="B4361" t="s">
        <v>95</v>
      </c>
      <c r="C4361">
        <v>54</v>
      </c>
      <c r="D4361">
        <v>27.363</v>
      </c>
      <c r="E4361">
        <f t="shared" si="68"/>
        <v>27.36</v>
      </c>
      <c r="F4361">
        <v>7311</v>
      </c>
      <c r="G4361">
        <v>7361</v>
      </c>
      <c r="H4361">
        <v>7379</v>
      </c>
      <c r="I4361" t="s">
        <v>17</v>
      </c>
      <c r="J4361">
        <v>31389</v>
      </c>
      <c r="K4361">
        <v>946202</v>
      </c>
      <c r="L4361">
        <v>0.85</v>
      </c>
      <c r="M4361">
        <v>0.129</v>
      </c>
    </row>
    <row r="4362" spans="1:13" x14ac:dyDescent="0.2">
      <c r="A4362" t="s">
        <v>394</v>
      </c>
      <c r="B4362" t="s">
        <v>96</v>
      </c>
      <c r="C4362">
        <v>55</v>
      </c>
      <c r="D4362">
        <v>27.914000000000001</v>
      </c>
      <c r="E4362">
        <f t="shared" si="68"/>
        <v>27.91</v>
      </c>
      <c r="F4362">
        <v>7505</v>
      </c>
      <c r="G4362">
        <v>7535</v>
      </c>
      <c r="H4362">
        <v>7560</v>
      </c>
      <c r="I4362" t="s">
        <v>17</v>
      </c>
      <c r="J4362">
        <v>41206</v>
      </c>
      <c r="K4362">
        <v>1229216</v>
      </c>
      <c r="L4362">
        <v>1.1000000000000001</v>
      </c>
      <c r="M4362">
        <v>0.16800000000000001</v>
      </c>
    </row>
    <row r="4363" spans="1:13" x14ac:dyDescent="0.2">
      <c r="A4363" t="s">
        <v>394</v>
      </c>
      <c r="B4363" t="s">
        <v>98</v>
      </c>
      <c r="C4363">
        <v>56</v>
      </c>
      <c r="D4363">
        <v>29.263999999999999</v>
      </c>
      <c r="E4363">
        <f t="shared" si="68"/>
        <v>29.26</v>
      </c>
      <c r="F4363">
        <v>7937</v>
      </c>
      <c r="G4363">
        <v>7962</v>
      </c>
      <c r="H4363">
        <v>7997</v>
      </c>
      <c r="I4363" t="s">
        <v>19</v>
      </c>
      <c r="J4363">
        <v>83684</v>
      </c>
      <c r="K4363">
        <v>2936678</v>
      </c>
      <c r="L4363">
        <v>2.64</v>
      </c>
      <c r="M4363">
        <v>0.40100000000000002</v>
      </c>
    </row>
    <row r="4364" spans="1:13" x14ac:dyDescent="0.2">
      <c r="A4364" t="s">
        <v>394</v>
      </c>
      <c r="B4364" t="s">
        <v>99</v>
      </c>
      <c r="C4364">
        <v>57</v>
      </c>
      <c r="D4364">
        <v>30.039000000000001</v>
      </c>
      <c r="E4364">
        <f t="shared" si="68"/>
        <v>30.04</v>
      </c>
      <c r="F4364">
        <v>8139</v>
      </c>
      <c r="G4364">
        <v>8208</v>
      </c>
      <c r="H4364">
        <v>8217</v>
      </c>
      <c r="I4364" t="s">
        <v>19</v>
      </c>
      <c r="J4364">
        <v>20630</v>
      </c>
      <c r="K4364">
        <v>-500534</v>
      </c>
      <c r="L4364">
        <v>-0.45</v>
      </c>
      <c r="M4364">
        <v>-6.8000000000000005E-2</v>
      </c>
    </row>
    <row r="4365" spans="1:13" x14ac:dyDescent="0.2">
      <c r="A4365" t="s">
        <v>394</v>
      </c>
      <c r="B4365" t="s">
        <v>101</v>
      </c>
      <c r="C4365">
        <v>58</v>
      </c>
      <c r="D4365">
        <v>30.376999999999999</v>
      </c>
      <c r="E4365">
        <f t="shared" si="68"/>
        <v>30.38</v>
      </c>
      <c r="F4365">
        <v>8290</v>
      </c>
      <c r="G4365">
        <v>8314</v>
      </c>
      <c r="H4365">
        <v>8367</v>
      </c>
      <c r="I4365" t="s">
        <v>46</v>
      </c>
      <c r="J4365">
        <v>34068</v>
      </c>
      <c r="K4365">
        <v>1645799</v>
      </c>
      <c r="L4365">
        <v>1.48</v>
      </c>
      <c r="M4365">
        <v>0.22500000000000001</v>
      </c>
    </row>
    <row r="4366" spans="1:13" x14ac:dyDescent="0.2">
      <c r="A4366" t="s">
        <v>394</v>
      </c>
      <c r="B4366" t="s">
        <v>102</v>
      </c>
      <c r="C4366">
        <v>59</v>
      </c>
      <c r="D4366">
        <v>30.760999999999999</v>
      </c>
      <c r="E4366">
        <f t="shared" si="68"/>
        <v>30.76</v>
      </c>
      <c r="F4366">
        <v>8415</v>
      </c>
      <c r="G4366">
        <v>8436</v>
      </c>
      <c r="H4366">
        <v>8451</v>
      </c>
      <c r="I4366" t="s">
        <v>83</v>
      </c>
      <c r="J4366">
        <v>30526</v>
      </c>
      <c r="K4366">
        <v>1019161</v>
      </c>
      <c r="L4366">
        <v>0.91</v>
      </c>
      <c r="M4366">
        <v>0.13900000000000001</v>
      </c>
    </row>
    <row r="4367" spans="1:13" x14ac:dyDescent="0.2">
      <c r="A4367" t="s">
        <v>394</v>
      </c>
      <c r="B4367" t="s">
        <v>103</v>
      </c>
      <c r="C4367">
        <v>60</v>
      </c>
      <c r="D4367">
        <v>30.95</v>
      </c>
      <c r="E4367">
        <f t="shared" si="68"/>
        <v>30.95</v>
      </c>
      <c r="F4367">
        <v>8451</v>
      </c>
      <c r="G4367">
        <v>8496</v>
      </c>
      <c r="H4367">
        <v>8547</v>
      </c>
      <c r="I4367" t="s">
        <v>134</v>
      </c>
      <c r="J4367">
        <v>203941</v>
      </c>
      <c r="K4367">
        <v>9211604</v>
      </c>
      <c r="L4367">
        <v>8.27</v>
      </c>
      <c r="M4367">
        <v>1.258</v>
      </c>
    </row>
    <row r="4368" spans="1:13" x14ac:dyDescent="0.2">
      <c r="A4368" t="s">
        <v>394</v>
      </c>
      <c r="B4368" t="s">
        <v>104</v>
      </c>
      <c r="C4368">
        <v>61</v>
      </c>
      <c r="D4368">
        <v>31.253</v>
      </c>
      <c r="E4368">
        <f t="shared" si="68"/>
        <v>31.25</v>
      </c>
      <c r="F4368">
        <v>8573</v>
      </c>
      <c r="G4368">
        <v>8591</v>
      </c>
      <c r="H4368">
        <v>8615</v>
      </c>
      <c r="I4368" t="s">
        <v>134</v>
      </c>
      <c r="J4368">
        <v>51914</v>
      </c>
      <c r="K4368">
        <v>2172370</v>
      </c>
      <c r="L4368">
        <v>1.95</v>
      </c>
      <c r="M4368">
        <v>0.29699999999999999</v>
      </c>
    </row>
    <row r="4369" spans="1:13" x14ac:dyDescent="0.2">
      <c r="A4369" t="s">
        <v>394</v>
      </c>
      <c r="B4369" t="s">
        <v>105</v>
      </c>
      <c r="C4369">
        <v>62</v>
      </c>
      <c r="D4369">
        <v>31.402000000000001</v>
      </c>
      <c r="E4369">
        <f t="shared" si="68"/>
        <v>31.4</v>
      </c>
      <c r="F4369">
        <v>8615</v>
      </c>
      <c r="G4369">
        <v>8638</v>
      </c>
      <c r="H4369">
        <v>8676</v>
      </c>
      <c r="I4369" t="s">
        <v>53</v>
      </c>
      <c r="J4369">
        <v>74075</v>
      </c>
      <c r="K4369">
        <v>3192427</v>
      </c>
      <c r="L4369">
        <v>2.87</v>
      </c>
      <c r="M4369">
        <v>0.436</v>
      </c>
    </row>
    <row r="4370" spans="1:13" x14ac:dyDescent="0.2">
      <c r="A4370" t="s">
        <v>394</v>
      </c>
      <c r="B4370" t="s">
        <v>106</v>
      </c>
      <c r="C4370">
        <v>63</v>
      </c>
      <c r="D4370">
        <v>31.741</v>
      </c>
      <c r="E4370">
        <f t="shared" si="68"/>
        <v>31.74</v>
      </c>
      <c r="F4370">
        <v>8676</v>
      </c>
      <c r="G4370">
        <v>8746</v>
      </c>
      <c r="H4370">
        <v>8792</v>
      </c>
      <c r="I4370" t="s">
        <v>64</v>
      </c>
      <c r="J4370">
        <v>72867</v>
      </c>
      <c r="K4370">
        <v>3371512</v>
      </c>
      <c r="L4370">
        <v>3.03</v>
      </c>
      <c r="M4370">
        <v>0.46</v>
      </c>
    </row>
    <row r="4371" spans="1:13" x14ac:dyDescent="0.2">
      <c r="A4371" t="s">
        <v>394</v>
      </c>
      <c r="B4371" t="s">
        <v>108</v>
      </c>
      <c r="C4371">
        <v>64</v>
      </c>
      <c r="D4371">
        <v>32.701000000000001</v>
      </c>
      <c r="E4371">
        <f t="shared" si="68"/>
        <v>32.700000000000003</v>
      </c>
      <c r="F4371">
        <v>9035</v>
      </c>
      <c r="G4371">
        <v>9049</v>
      </c>
      <c r="H4371">
        <v>9081</v>
      </c>
      <c r="I4371" t="s">
        <v>53</v>
      </c>
      <c r="J4371">
        <v>57970</v>
      </c>
      <c r="K4371">
        <v>2082553</v>
      </c>
      <c r="L4371">
        <v>1.87</v>
      </c>
      <c r="M4371">
        <v>0.28399999999999997</v>
      </c>
    </row>
    <row r="4372" spans="1:13" x14ac:dyDescent="0.2">
      <c r="A4372" t="s">
        <v>394</v>
      </c>
      <c r="B4372" t="s">
        <v>109</v>
      </c>
      <c r="C4372">
        <v>65</v>
      </c>
      <c r="D4372">
        <v>33.250999999999998</v>
      </c>
      <c r="E4372">
        <f t="shared" si="68"/>
        <v>33.25</v>
      </c>
      <c r="F4372">
        <v>9190</v>
      </c>
      <c r="G4372">
        <v>9223</v>
      </c>
      <c r="H4372">
        <v>9290</v>
      </c>
      <c r="I4372" t="s">
        <v>55</v>
      </c>
      <c r="J4372">
        <v>84835</v>
      </c>
      <c r="K4372">
        <v>6770718</v>
      </c>
      <c r="L4372">
        <v>6.08</v>
      </c>
      <c r="M4372">
        <v>0.92500000000000004</v>
      </c>
    </row>
    <row r="4373" spans="1:13" x14ac:dyDescent="0.2">
      <c r="A4373" t="s">
        <v>394</v>
      </c>
      <c r="B4373" t="s">
        <v>111</v>
      </c>
      <c r="C4373">
        <v>66</v>
      </c>
      <c r="D4373">
        <v>33.978000000000002</v>
      </c>
      <c r="E4373">
        <f t="shared" si="68"/>
        <v>33.979999999999997</v>
      </c>
      <c r="F4373">
        <v>9432</v>
      </c>
      <c r="G4373">
        <v>9453</v>
      </c>
      <c r="H4373">
        <v>9468</v>
      </c>
      <c r="I4373" t="s">
        <v>64</v>
      </c>
      <c r="J4373">
        <v>42668</v>
      </c>
      <c r="K4373">
        <v>1418619</v>
      </c>
      <c r="L4373">
        <v>1.27</v>
      </c>
      <c r="M4373">
        <v>0.19400000000000001</v>
      </c>
    </row>
    <row r="4374" spans="1:13" x14ac:dyDescent="0.2">
      <c r="A4374" t="s">
        <v>394</v>
      </c>
      <c r="B4374" t="s">
        <v>112</v>
      </c>
      <c r="C4374">
        <v>67</v>
      </c>
      <c r="D4374">
        <v>34.058999999999997</v>
      </c>
      <c r="E4374">
        <f t="shared" si="68"/>
        <v>34.06</v>
      </c>
      <c r="F4374">
        <v>9468</v>
      </c>
      <c r="G4374">
        <v>9479</v>
      </c>
      <c r="H4374">
        <v>9504</v>
      </c>
      <c r="I4374" t="s">
        <v>53</v>
      </c>
      <c r="J4374">
        <v>35802</v>
      </c>
      <c r="K4374">
        <v>1141046</v>
      </c>
      <c r="L4374">
        <v>1.02</v>
      </c>
      <c r="M4374">
        <v>0.156</v>
      </c>
    </row>
    <row r="4375" spans="1:13" x14ac:dyDescent="0.2">
      <c r="A4375" t="s">
        <v>394</v>
      </c>
      <c r="B4375" t="s">
        <v>113</v>
      </c>
      <c r="C4375">
        <v>68</v>
      </c>
      <c r="D4375">
        <v>34.936999999999998</v>
      </c>
      <c r="E4375">
        <f t="shared" si="68"/>
        <v>34.94</v>
      </c>
      <c r="F4375">
        <v>9742</v>
      </c>
      <c r="G4375">
        <v>9756</v>
      </c>
      <c r="H4375">
        <v>9790</v>
      </c>
      <c r="I4375" t="s">
        <v>53</v>
      </c>
      <c r="J4375">
        <v>116181</v>
      </c>
      <c r="K4375">
        <v>3380619</v>
      </c>
      <c r="L4375">
        <v>3.03</v>
      </c>
      <c r="M4375">
        <v>0.46200000000000002</v>
      </c>
    </row>
    <row r="4376" spans="1:13" x14ac:dyDescent="0.2">
      <c r="A4376" t="s">
        <v>394</v>
      </c>
      <c r="B4376" t="s">
        <v>114</v>
      </c>
      <c r="C4376">
        <v>69</v>
      </c>
      <c r="D4376">
        <v>35.167000000000002</v>
      </c>
      <c r="E4376">
        <f t="shared" si="68"/>
        <v>35.17</v>
      </c>
      <c r="F4376">
        <v>9790</v>
      </c>
      <c r="G4376">
        <v>9829</v>
      </c>
      <c r="H4376">
        <v>9842</v>
      </c>
      <c r="I4376" t="s">
        <v>53</v>
      </c>
      <c r="J4376">
        <v>22249</v>
      </c>
      <c r="K4376">
        <v>999757</v>
      </c>
      <c r="L4376">
        <v>0.9</v>
      </c>
      <c r="M4376">
        <v>0.13700000000000001</v>
      </c>
    </row>
    <row r="4377" spans="1:13" x14ac:dyDescent="0.2">
      <c r="A4377" t="s">
        <v>394</v>
      </c>
      <c r="B4377" t="s">
        <v>115</v>
      </c>
      <c r="C4377">
        <v>70</v>
      </c>
      <c r="D4377">
        <v>35.231000000000002</v>
      </c>
      <c r="E4377">
        <f t="shared" si="68"/>
        <v>35.229999999999997</v>
      </c>
      <c r="F4377">
        <v>9842</v>
      </c>
      <c r="G4377">
        <v>9849</v>
      </c>
      <c r="H4377">
        <v>9861</v>
      </c>
      <c r="I4377" t="s">
        <v>53</v>
      </c>
      <c r="J4377">
        <v>20504</v>
      </c>
      <c r="K4377">
        <v>366184</v>
      </c>
      <c r="L4377">
        <v>0.33</v>
      </c>
      <c r="M4377">
        <v>0.05</v>
      </c>
    </row>
    <row r="4378" spans="1:13" x14ac:dyDescent="0.2">
      <c r="A4378" t="s">
        <v>394</v>
      </c>
      <c r="B4378" t="s">
        <v>116</v>
      </c>
      <c r="C4378">
        <v>71</v>
      </c>
      <c r="D4378">
        <v>35.292000000000002</v>
      </c>
      <c r="E4378">
        <f t="shared" si="68"/>
        <v>35.29</v>
      </c>
      <c r="F4378">
        <v>9861</v>
      </c>
      <c r="G4378">
        <v>9869</v>
      </c>
      <c r="H4378">
        <v>9881</v>
      </c>
      <c r="I4378" t="s">
        <v>53</v>
      </c>
      <c r="J4378">
        <v>39261</v>
      </c>
      <c r="K4378">
        <v>794652</v>
      </c>
      <c r="L4378">
        <v>0.71</v>
      </c>
      <c r="M4378">
        <v>0.109</v>
      </c>
    </row>
    <row r="4379" spans="1:13" x14ac:dyDescent="0.2">
      <c r="A4379" t="s">
        <v>394</v>
      </c>
      <c r="B4379" t="s">
        <v>117</v>
      </c>
      <c r="C4379">
        <v>72</v>
      </c>
      <c r="D4379">
        <v>35.430999999999997</v>
      </c>
      <c r="E4379">
        <f t="shared" si="68"/>
        <v>35.43</v>
      </c>
      <c r="F4379">
        <v>9881</v>
      </c>
      <c r="G4379">
        <v>9913</v>
      </c>
      <c r="H4379">
        <v>9939</v>
      </c>
      <c r="I4379" t="s">
        <v>73</v>
      </c>
      <c r="J4379">
        <v>20982</v>
      </c>
      <c r="K4379">
        <v>1069134</v>
      </c>
      <c r="L4379">
        <v>0.96</v>
      </c>
      <c r="M4379">
        <v>0.14599999999999999</v>
      </c>
    </row>
    <row r="4380" spans="1:13" x14ac:dyDescent="0.2">
      <c r="A4380" t="s">
        <v>394</v>
      </c>
      <c r="B4380" t="s">
        <v>118</v>
      </c>
      <c r="C4380">
        <v>73</v>
      </c>
      <c r="D4380">
        <v>35.640999999999998</v>
      </c>
      <c r="E4380">
        <f t="shared" si="68"/>
        <v>35.64</v>
      </c>
      <c r="F4380">
        <v>9940</v>
      </c>
      <c r="G4380">
        <v>9979</v>
      </c>
      <c r="H4380">
        <v>10025</v>
      </c>
      <c r="I4380" t="s">
        <v>67</v>
      </c>
      <c r="J4380">
        <v>234560</v>
      </c>
      <c r="K4380">
        <v>11772011</v>
      </c>
      <c r="L4380">
        <v>10.56</v>
      </c>
      <c r="M4380">
        <v>1.607</v>
      </c>
    </row>
    <row r="4381" spans="1:13" x14ac:dyDescent="0.2">
      <c r="A4381" t="s">
        <v>394</v>
      </c>
      <c r="B4381" t="s">
        <v>119</v>
      </c>
      <c r="C4381">
        <v>74</v>
      </c>
      <c r="D4381">
        <v>35.798000000000002</v>
      </c>
      <c r="E4381">
        <f t="shared" si="68"/>
        <v>35.799999999999997</v>
      </c>
      <c r="F4381">
        <v>10025</v>
      </c>
      <c r="G4381">
        <v>10029</v>
      </c>
      <c r="H4381">
        <v>10035</v>
      </c>
      <c r="I4381" t="s">
        <v>23</v>
      </c>
      <c r="J4381">
        <v>71103</v>
      </c>
      <c r="K4381">
        <v>1125966</v>
      </c>
      <c r="L4381">
        <v>1.01</v>
      </c>
      <c r="M4381">
        <v>0.154</v>
      </c>
    </row>
    <row r="4382" spans="1:13" x14ac:dyDescent="0.2">
      <c r="A4382" t="s">
        <v>394</v>
      </c>
      <c r="B4382" t="s">
        <v>120</v>
      </c>
      <c r="C4382">
        <v>75</v>
      </c>
      <c r="D4382">
        <v>35.841999999999999</v>
      </c>
      <c r="E4382">
        <f t="shared" si="68"/>
        <v>35.840000000000003</v>
      </c>
      <c r="F4382">
        <v>10035</v>
      </c>
      <c r="G4382">
        <v>10043</v>
      </c>
      <c r="H4382">
        <v>10055</v>
      </c>
      <c r="I4382" t="s">
        <v>23</v>
      </c>
      <c r="J4382">
        <v>76269</v>
      </c>
      <c r="K4382">
        <v>2426602</v>
      </c>
      <c r="L4382">
        <v>2.1800000000000002</v>
      </c>
      <c r="M4382">
        <v>0.33100000000000002</v>
      </c>
    </row>
    <row r="4383" spans="1:13" x14ac:dyDescent="0.2">
      <c r="A4383" t="s">
        <v>394</v>
      </c>
      <c r="B4383" t="s">
        <v>121</v>
      </c>
      <c r="C4383">
        <v>76</v>
      </c>
      <c r="D4383">
        <v>35.902999999999999</v>
      </c>
      <c r="E4383">
        <f t="shared" si="68"/>
        <v>35.9</v>
      </c>
      <c r="F4383">
        <v>10055</v>
      </c>
      <c r="G4383">
        <v>10062</v>
      </c>
      <c r="H4383">
        <v>10084</v>
      </c>
      <c r="I4383" t="s">
        <v>23</v>
      </c>
      <c r="J4383">
        <v>84284</v>
      </c>
      <c r="K4383">
        <v>2951017</v>
      </c>
      <c r="L4383">
        <v>2.65</v>
      </c>
      <c r="M4383">
        <v>0.40300000000000002</v>
      </c>
    </row>
    <row r="4384" spans="1:13" x14ac:dyDescent="0.2">
      <c r="A4384" t="s">
        <v>394</v>
      </c>
      <c r="B4384" t="s">
        <v>122</v>
      </c>
      <c r="C4384">
        <v>77</v>
      </c>
      <c r="D4384">
        <v>35.994999999999997</v>
      </c>
      <c r="E4384">
        <f t="shared" si="68"/>
        <v>36</v>
      </c>
      <c r="F4384">
        <v>10084</v>
      </c>
      <c r="G4384">
        <v>10091</v>
      </c>
      <c r="H4384">
        <v>10096</v>
      </c>
      <c r="I4384" t="s">
        <v>23</v>
      </c>
      <c r="J4384">
        <v>48004</v>
      </c>
      <c r="K4384">
        <v>968897</v>
      </c>
      <c r="L4384">
        <v>0.87</v>
      </c>
      <c r="M4384">
        <v>0.13200000000000001</v>
      </c>
    </row>
    <row r="4385" spans="1:13" x14ac:dyDescent="0.2">
      <c r="A4385" t="s">
        <v>394</v>
      </c>
      <c r="B4385" t="s">
        <v>123</v>
      </c>
      <c r="C4385">
        <v>78</v>
      </c>
      <c r="D4385">
        <v>36.027999999999999</v>
      </c>
      <c r="E4385">
        <f t="shared" si="68"/>
        <v>36.03</v>
      </c>
      <c r="F4385">
        <v>10096</v>
      </c>
      <c r="G4385">
        <v>10102</v>
      </c>
      <c r="H4385">
        <v>10108</v>
      </c>
      <c r="I4385" t="s">
        <v>23</v>
      </c>
      <c r="J4385">
        <v>55580</v>
      </c>
      <c r="K4385">
        <v>997254</v>
      </c>
      <c r="L4385">
        <v>0.89</v>
      </c>
      <c r="M4385">
        <v>0.13600000000000001</v>
      </c>
    </row>
    <row r="4386" spans="1:13" x14ac:dyDescent="0.2">
      <c r="A4386" t="s">
        <v>394</v>
      </c>
      <c r="B4386" t="s">
        <v>124</v>
      </c>
      <c r="C4386">
        <v>79</v>
      </c>
      <c r="D4386">
        <v>36.106999999999999</v>
      </c>
      <c r="E4386">
        <f t="shared" si="68"/>
        <v>36.11</v>
      </c>
      <c r="F4386">
        <v>10120</v>
      </c>
      <c r="G4386">
        <v>10127</v>
      </c>
      <c r="H4386">
        <v>10135</v>
      </c>
      <c r="I4386" t="s">
        <v>23</v>
      </c>
      <c r="J4386">
        <v>79585</v>
      </c>
      <c r="K4386">
        <v>1610254</v>
      </c>
      <c r="L4386">
        <v>1.45</v>
      </c>
      <c r="M4386">
        <v>0.22</v>
      </c>
    </row>
    <row r="4387" spans="1:13" x14ac:dyDescent="0.2">
      <c r="A4387" t="s">
        <v>394</v>
      </c>
      <c r="B4387" t="s">
        <v>125</v>
      </c>
      <c r="C4387">
        <v>80</v>
      </c>
      <c r="D4387">
        <v>36.164000000000001</v>
      </c>
      <c r="E4387">
        <f t="shared" si="68"/>
        <v>36.159999999999997</v>
      </c>
      <c r="F4387">
        <v>10135</v>
      </c>
      <c r="G4387">
        <v>10144</v>
      </c>
      <c r="H4387">
        <v>10180</v>
      </c>
      <c r="I4387" t="s">
        <v>23</v>
      </c>
      <c r="J4387">
        <v>99409</v>
      </c>
      <c r="K4387">
        <v>2626116</v>
      </c>
      <c r="L4387">
        <v>2.36</v>
      </c>
      <c r="M4387">
        <v>0.35899999999999999</v>
      </c>
    </row>
    <row r="4388" spans="1:13" x14ac:dyDescent="0.2">
      <c r="A4388" t="s">
        <v>394</v>
      </c>
      <c r="B4388" t="s">
        <v>126</v>
      </c>
      <c r="C4388">
        <v>81</v>
      </c>
      <c r="D4388">
        <v>36.539000000000001</v>
      </c>
      <c r="E4388">
        <f t="shared" si="68"/>
        <v>36.54</v>
      </c>
      <c r="F4388">
        <v>10253</v>
      </c>
      <c r="G4388">
        <v>10263</v>
      </c>
      <c r="H4388">
        <v>10269</v>
      </c>
      <c r="I4388" t="s">
        <v>23</v>
      </c>
      <c r="J4388">
        <v>78820</v>
      </c>
      <c r="K4388">
        <v>1312230</v>
      </c>
      <c r="L4388">
        <v>1.18</v>
      </c>
      <c r="M4388">
        <v>0.17899999999999999</v>
      </c>
    </row>
    <row r="4389" spans="1:13" x14ac:dyDescent="0.2">
      <c r="A4389" t="s">
        <v>394</v>
      </c>
      <c r="B4389" t="s">
        <v>127</v>
      </c>
      <c r="C4389">
        <v>82</v>
      </c>
      <c r="D4389">
        <v>36.584000000000003</v>
      </c>
      <c r="E4389">
        <f t="shared" si="68"/>
        <v>36.58</v>
      </c>
      <c r="F4389">
        <v>10269</v>
      </c>
      <c r="G4389">
        <v>10277</v>
      </c>
      <c r="H4389">
        <v>10295</v>
      </c>
      <c r="I4389" t="s">
        <v>23</v>
      </c>
      <c r="J4389">
        <v>174343</v>
      </c>
      <c r="K4389">
        <v>3661846</v>
      </c>
      <c r="L4389">
        <v>3.29</v>
      </c>
      <c r="M4389">
        <v>0.5</v>
      </c>
    </row>
    <row r="4390" spans="1:13" x14ac:dyDescent="0.2">
      <c r="A4390" t="s">
        <v>394</v>
      </c>
      <c r="B4390" t="s">
        <v>144</v>
      </c>
      <c r="C4390">
        <v>83</v>
      </c>
      <c r="D4390">
        <v>36.664999999999999</v>
      </c>
      <c r="E4390">
        <f t="shared" si="68"/>
        <v>36.67</v>
      </c>
      <c r="F4390">
        <v>10295</v>
      </c>
      <c r="G4390">
        <v>10303</v>
      </c>
      <c r="H4390">
        <v>10313</v>
      </c>
      <c r="I4390" t="s">
        <v>23</v>
      </c>
      <c r="J4390">
        <v>80849</v>
      </c>
      <c r="K4390">
        <v>1741279</v>
      </c>
      <c r="L4390">
        <v>1.56</v>
      </c>
      <c r="M4390">
        <v>0.23799999999999999</v>
      </c>
    </row>
    <row r="4391" spans="1:13" x14ac:dyDescent="0.2">
      <c r="A4391" t="s">
        <v>394</v>
      </c>
      <c r="B4391" t="s">
        <v>145</v>
      </c>
      <c r="C4391">
        <v>84</v>
      </c>
      <c r="D4391">
        <v>36.728000000000002</v>
      </c>
      <c r="E4391">
        <f t="shared" si="68"/>
        <v>36.729999999999997</v>
      </c>
      <c r="F4391">
        <v>10313</v>
      </c>
      <c r="G4391">
        <v>10323</v>
      </c>
      <c r="H4391">
        <v>10341</v>
      </c>
      <c r="I4391" t="s">
        <v>23</v>
      </c>
      <c r="J4391">
        <v>143343</v>
      </c>
      <c r="K4391">
        <v>3619221</v>
      </c>
      <c r="L4391">
        <v>3.25</v>
      </c>
      <c r="M4391">
        <v>0.49399999999999999</v>
      </c>
    </row>
    <row r="4392" spans="1:13" x14ac:dyDescent="0.2">
      <c r="A4392" t="s">
        <v>394</v>
      </c>
      <c r="B4392" t="s">
        <v>146</v>
      </c>
      <c r="C4392">
        <v>85</v>
      </c>
      <c r="D4392">
        <v>36.957999999999998</v>
      </c>
      <c r="E4392">
        <f t="shared" si="68"/>
        <v>36.96</v>
      </c>
      <c r="F4392">
        <v>10363</v>
      </c>
      <c r="G4392">
        <v>10396</v>
      </c>
      <c r="H4392">
        <v>10403</v>
      </c>
      <c r="I4392" t="s">
        <v>23</v>
      </c>
      <c r="J4392">
        <v>46104</v>
      </c>
      <c r="K4392">
        <v>1575069</v>
      </c>
      <c r="L4392">
        <v>1.41</v>
      </c>
      <c r="M4392">
        <v>0.215</v>
      </c>
    </row>
    <row r="4393" spans="1:13" x14ac:dyDescent="0.2">
      <c r="A4393" t="s">
        <v>394</v>
      </c>
      <c r="B4393" t="s">
        <v>147</v>
      </c>
      <c r="C4393">
        <v>86</v>
      </c>
      <c r="D4393">
        <v>37.000999999999998</v>
      </c>
      <c r="E4393">
        <f t="shared" si="68"/>
        <v>37</v>
      </c>
      <c r="F4393">
        <v>10403</v>
      </c>
      <c r="G4393">
        <v>10409</v>
      </c>
      <c r="H4393">
        <v>10414</v>
      </c>
      <c r="I4393" t="s">
        <v>134</v>
      </c>
      <c r="J4393">
        <v>37140</v>
      </c>
      <c r="K4393">
        <v>625364</v>
      </c>
      <c r="L4393">
        <v>0.56000000000000005</v>
      </c>
      <c r="M4393">
        <v>8.5000000000000006E-2</v>
      </c>
    </row>
    <row r="4394" spans="1:13" x14ac:dyDescent="0.2">
      <c r="A4394" t="s">
        <v>394</v>
      </c>
      <c r="B4394" t="s">
        <v>148</v>
      </c>
      <c r="C4394">
        <v>87</v>
      </c>
      <c r="D4394">
        <v>37.100999999999999</v>
      </c>
      <c r="E4394">
        <f t="shared" si="68"/>
        <v>37.1</v>
      </c>
      <c r="F4394">
        <v>10414</v>
      </c>
      <c r="G4394">
        <v>10441</v>
      </c>
      <c r="H4394">
        <v>10459</v>
      </c>
      <c r="I4394" t="s">
        <v>134</v>
      </c>
      <c r="J4394">
        <v>47187</v>
      </c>
      <c r="K4394">
        <v>2808088</v>
      </c>
      <c r="L4394">
        <v>2.52</v>
      </c>
      <c r="M4394">
        <v>0.38300000000000001</v>
      </c>
    </row>
    <row r="4395" spans="1:13" x14ac:dyDescent="0.2">
      <c r="A4395" t="s">
        <v>394</v>
      </c>
      <c r="B4395" t="s">
        <v>149</v>
      </c>
      <c r="C4395">
        <v>88</v>
      </c>
      <c r="D4395">
        <v>37.194000000000003</v>
      </c>
      <c r="E4395">
        <f t="shared" si="68"/>
        <v>37.19</v>
      </c>
      <c r="F4395">
        <v>10459</v>
      </c>
      <c r="G4395">
        <v>10470</v>
      </c>
      <c r="H4395">
        <v>10476</v>
      </c>
      <c r="I4395" t="s">
        <v>134</v>
      </c>
      <c r="J4395">
        <v>68480</v>
      </c>
      <c r="K4395">
        <v>1462860</v>
      </c>
      <c r="L4395">
        <v>1.31</v>
      </c>
      <c r="M4395">
        <v>0.2</v>
      </c>
    </row>
    <row r="4396" spans="1:13" x14ac:dyDescent="0.2">
      <c r="A4396" t="s">
        <v>394</v>
      </c>
      <c r="B4396" t="s">
        <v>150</v>
      </c>
      <c r="C4396">
        <v>89</v>
      </c>
      <c r="D4396">
        <v>37.237000000000002</v>
      </c>
      <c r="E4396">
        <f t="shared" si="68"/>
        <v>37.24</v>
      </c>
      <c r="F4396">
        <v>10476</v>
      </c>
      <c r="G4396">
        <v>10484</v>
      </c>
      <c r="H4396">
        <v>10493</v>
      </c>
      <c r="I4396" t="s">
        <v>134</v>
      </c>
      <c r="J4396">
        <v>91768</v>
      </c>
      <c r="K4396">
        <v>2148078</v>
      </c>
      <c r="L4396">
        <v>1.93</v>
      </c>
      <c r="M4396">
        <v>0.29299999999999998</v>
      </c>
    </row>
    <row r="4397" spans="1:13" x14ac:dyDescent="0.2">
      <c r="A4397" t="s">
        <v>394</v>
      </c>
      <c r="B4397" t="s">
        <v>151</v>
      </c>
      <c r="C4397">
        <v>90</v>
      </c>
      <c r="D4397">
        <v>37.293999999999997</v>
      </c>
      <c r="E4397">
        <f t="shared" si="68"/>
        <v>37.29</v>
      </c>
      <c r="F4397">
        <v>10493</v>
      </c>
      <c r="G4397">
        <v>10502</v>
      </c>
      <c r="H4397">
        <v>10514</v>
      </c>
      <c r="I4397" t="s">
        <v>134</v>
      </c>
      <c r="J4397">
        <v>115650</v>
      </c>
      <c r="K4397">
        <v>2926009</v>
      </c>
      <c r="L4397">
        <v>2.63</v>
      </c>
      <c r="M4397">
        <v>0.4</v>
      </c>
    </row>
    <row r="4398" spans="1:13" x14ac:dyDescent="0.2">
      <c r="A4398" t="s">
        <v>394</v>
      </c>
      <c r="B4398" t="s">
        <v>152</v>
      </c>
      <c r="C4398">
        <v>91</v>
      </c>
      <c r="D4398">
        <v>37.377000000000002</v>
      </c>
      <c r="E4398">
        <f t="shared" si="68"/>
        <v>37.380000000000003</v>
      </c>
      <c r="F4398">
        <v>10514</v>
      </c>
      <c r="G4398">
        <v>10528</v>
      </c>
      <c r="H4398">
        <v>10549</v>
      </c>
      <c r="I4398" t="s">
        <v>134</v>
      </c>
      <c r="J4398">
        <v>128915</v>
      </c>
      <c r="K4398">
        <v>4682322</v>
      </c>
      <c r="L4398">
        <v>4.2</v>
      </c>
      <c r="M4398">
        <v>0.63900000000000001</v>
      </c>
    </row>
    <row r="4399" spans="1:13" x14ac:dyDescent="0.2">
      <c r="A4399" t="s">
        <v>394</v>
      </c>
      <c r="B4399" t="s">
        <v>153</v>
      </c>
      <c r="C4399">
        <v>92</v>
      </c>
      <c r="D4399">
        <v>37.469000000000001</v>
      </c>
      <c r="E4399">
        <f t="shared" si="68"/>
        <v>37.47</v>
      </c>
      <c r="F4399">
        <v>10549</v>
      </c>
      <c r="G4399">
        <v>10557</v>
      </c>
      <c r="H4399">
        <v>10565</v>
      </c>
      <c r="I4399" t="s">
        <v>134</v>
      </c>
      <c r="J4399">
        <v>51770</v>
      </c>
      <c r="K4399">
        <v>1238010</v>
      </c>
      <c r="L4399">
        <v>1.1100000000000001</v>
      </c>
      <c r="M4399">
        <v>0.16900000000000001</v>
      </c>
    </row>
    <row r="4400" spans="1:13" x14ac:dyDescent="0.2">
      <c r="A4400" t="s">
        <v>394</v>
      </c>
      <c r="B4400" t="s">
        <v>154</v>
      </c>
      <c r="C4400">
        <v>93</v>
      </c>
      <c r="D4400">
        <v>37.536000000000001</v>
      </c>
      <c r="E4400">
        <f t="shared" si="68"/>
        <v>37.54</v>
      </c>
      <c r="F4400">
        <v>10565</v>
      </c>
      <c r="G4400">
        <v>10578</v>
      </c>
      <c r="H4400">
        <v>10583</v>
      </c>
      <c r="I4400" t="s">
        <v>134</v>
      </c>
      <c r="J4400">
        <v>52317</v>
      </c>
      <c r="K4400">
        <v>1530477</v>
      </c>
      <c r="L4400">
        <v>1.37</v>
      </c>
      <c r="M4400">
        <v>0.20899999999999999</v>
      </c>
    </row>
    <row r="4401" spans="1:13" x14ac:dyDescent="0.2">
      <c r="A4401" t="s">
        <v>394</v>
      </c>
      <c r="B4401" t="s">
        <v>155</v>
      </c>
      <c r="C4401">
        <v>94</v>
      </c>
      <c r="D4401">
        <v>37.588999999999999</v>
      </c>
      <c r="E4401">
        <f t="shared" si="68"/>
        <v>37.590000000000003</v>
      </c>
      <c r="F4401">
        <v>10583</v>
      </c>
      <c r="G4401">
        <v>10595</v>
      </c>
      <c r="H4401">
        <v>10602</v>
      </c>
      <c r="I4401" t="s">
        <v>134</v>
      </c>
      <c r="J4401">
        <v>87072</v>
      </c>
      <c r="K4401">
        <v>2143559</v>
      </c>
      <c r="L4401">
        <v>1.92</v>
      </c>
      <c r="M4401">
        <v>0.29299999999999998</v>
      </c>
    </row>
    <row r="4402" spans="1:13" x14ac:dyDescent="0.2">
      <c r="A4402" t="s">
        <v>394</v>
      </c>
      <c r="B4402" t="s">
        <v>206</v>
      </c>
      <c r="C4402">
        <v>95</v>
      </c>
      <c r="D4402">
        <v>37.628999999999998</v>
      </c>
      <c r="E4402">
        <f t="shared" si="68"/>
        <v>37.630000000000003</v>
      </c>
      <c r="F4402">
        <v>10602</v>
      </c>
      <c r="G4402">
        <v>10608</v>
      </c>
      <c r="H4402">
        <v>10627</v>
      </c>
      <c r="I4402" t="s">
        <v>134</v>
      </c>
      <c r="J4402">
        <v>139169</v>
      </c>
      <c r="K4402">
        <v>4089434</v>
      </c>
      <c r="L4402">
        <v>3.67</v>
      </c>
      <c r="M4402">
        <v>0.55800000000000005</v>
      </c>
    </row>
    <row r="4403" spans="1:13" x14ac:dyDescent="0.2">
      <c r="A4403" t="s">
        <v>394</v>
      </c>
      <c r="B4403" t="s">
        <v>207</v>
      </c>
      <c r="C4403">
        <v>96</v>
      </c>
      <c r="D4403">
        <v>37.710999999999999</v>
      </c>
      <c r="E4403">
        <f t="shared" si="68"/>
        <v>37.71</v>
      </c>
      <c r="F4403">
        <v>10627</v>
      </c>
      <c r="G4403">
        <v>10634</v>
      </c>
      <c r="H4403">
        <v>10642</v>
      </c>
      <c r="I4403" t="s">
        <v>134</v>
      </c>
      <c r="J4403">
        <v>87833</v>
      </c>
      <c r="K4403">
        <v>1813764</v>
      </c>
      <c r="L4403">
        <v>1.63</v>
      </c>
      <c r="M4403">
        <v>0.248</v>
      </c>
    </row>
    <row r="4404" spans="1:13" x14ac:dyDescent="0.2">
      <c r="A4404" t="s">
        <v>394</v>
      </c>
      <c r="B4404" t="s">
        <v>208</v>
      </c>
      <c r="C4404">
        <v>97</v>
      </c>
      <c r="D4404">
        <v>37.987000000000002</v>
      </c>
      <c r="E4404">
        <f t="shared" si="68"/>
        <v>37.99</v>
      </c>
      <c r="F4404">
        <v>10693</v>
      </c>
      <c r="G4404">
        <v>10721</v>
      </c>
      <c r="H4404">
        <v>10736</v>
      </c>
      <c r="I4404" t="s">
        <v>53</v>
      </c>
      <c r="J4404">
        <v>726244</v>
      </c>
      <c r="K4404">
        <v>16216835</v>
      </c>
      <c r="L4404">
        <v>14.55</v>
      </c>
      <c r="M4404">
        <v>2.214</v>
      </c>
    </row>
    <row r="4405" spans="1:13" x14ac:dyDescent="0.2">
      <c r="A4405" t="s">
        <v>394</v>
      </c>
      <c r="B4405" t="s">
        <v>209</v>
      </c>
      <c r="C4405">
        <v>98</v>
      </c>
      <c r="D4405">
        <v>38.054000000000002</v>
      </c>
      <c r="E4405">
        <f t="shared" si="68"/>
        <v>38.049999999999997</v>
      </c>
      <c r="F4405">
        <v>10736</v>
      </c>
      <c r="G4405">
        <v>10742</v>
      </c>
      <c r="H4405">
        <v>10781</v>
      </c>
      <c r="I4405" t="s">
        <v>135</v>
      </c>
      <c r="J4405">
        <v>190139</v>
      </c>
      <c r="K4405">
        <v>7006054</v>
      </c>
      <c r="L4405">
        <v>6.29</v>
      </c>
      <c r="M4405">
        <v>0.95699999999999996</v>
      </c>
    </row>
    <row r="4406" spans="1:13" x14ac:dyDescent="0.2">
      <c r="A4406" t="s">
        <v>394</v>
      </c>
      <c r="B4406" t="s">
        <v>210</v>
      </c>
      <c r="C4406">
        <v>99</v>
      </c>
      <c r="D4406">
        <v>38.32</v>
      </c>
      <c r="E4406">
        <f t="shared" si="68"/>
        <v>38.32</v>
      </c>
      <c r="F4406">
        <v>10805</v>
      </c>
      <c r="G4406">
        <v>10826</v>
      </c>
      <c r="H4406">
        <v>10835</v>
      </c>
      <c r="I4406" t="s">
        <v>21</v>
      </c>
      <c r="J4406">
        <v>486505</v>
      </c>
      <c r="K4406">
        <v>14511334</v>
      </c>
      <c r="L4406">
        <v>13.02</v>
      </c>
      <c r="M4406">
        <v>1.9810000000000001</v>
      </c>
    </row>
    <row r="4407" spans="1:13" x14ac:dyDescent="0.2">
      <c r="A4407" t="s">
        <v>394</v>
      </c>
      <c r="B4407" t="s">
        <v>211</v>
      </c>
      <c r="C4407">
        <v>100</v>
      </c>
      <c r="D4407">
        <v>38.402999999999999</v>
      </c>
      <c r="E4407">
        <f t="shared" si="68"/>
        <v>38.4</v>
      </c>
      <c r="F4407">
        <v>10835</v>
      </c>
      <c r="G4407">
        <v>10853</v>
      </c>
      <c r="H4407">
        <v>10914</v>
      </c>
      <c r="I4407" t="s">
        <v>135</v>
      </c>
      <c r="J4407">
        <v>892070</v>
      </c>
      <c r="K4407">
        <v>72183911</v>
      </c>
      <c r="L4407">
        <v>64.78</v>
      </c>
      <c r="M4407">
        <v>9.8559999999999999</v>
      </c>
    </row>
    <row r="4408" spans="1:13" x14ac:dyDescent="0.2">
      <c r="A4408" t="s">
        <v>394</v>
      </c>
      <c r="B4408" t="s">
        <v>212</v>
      </c>
      <c r="C4408">
        <v>101</v>
      </c>
      <c r="D4408">
        <v>38.659999999999997</v>
      </c>
      <c r="E4408">
        <f t="shared" si="68"/>
        <v>38.659999999999997</v>
      </c>
      <c r="F4408">
        <v>10914</v>
      </c>
      <c r="G4408">
        <v>10934</v>
      </c>
      <c r="H4408">
        <v>10946</v>
      </c>
      <c r="I4408" t="s">
        <v>135</v>
      </c>
      <c r="J4408">
        <v>295394</v>
      </c>
      <c r="K4408">
        <v>14409637</v>
      </c>
      <c r="L4408">
        <v>12.93</v>
      </c>
      <c r="M4408">
        <v>1.968</v>
      </c>
    </row>
    <row r="4409" spans="1:13" x14ac:dyDescent="0.2">
      <c r="A4409" t="s">
        <v>394</v>
      </c>
      <c r="B4409" t="s">
        <v>213</v>
      </c>
      <c r="C4409">
        <v>102</v>
      </c>
      <c r="D4409">
        <v>38.716000000000001</v>
      </c>
      <c r="E4409">
        <f t="shared" si="68"/>
        <v>38.72</v>
      </c>
      <c r="F4409">
        <v>10946</v>
      </c>
      <c r="G4409">
        <v>10951</v>
      </c>
      <c r="H4409">
        <v>10979</v>
      </c>
      <c r="I4409" t="s">
        <v>135</v>
      </c>
      <c r="J4409">
        <v>246257</v>
      </c>
      <c r="K4409">
        <v>10753952</v>
      </c>
      <c r="L4409">
        <v>9.65</v>
      </c>
      <c r="M4409">
        <v>1.468</v>
      </c>
    </row>
    <row r="4410" spans="1:13" x14ac:dyDescent="0.2">
      <c r="A4410" t="s">
        <v>394</v>
      </c>
      <c r="B4410" t="s">
        <v>214</v>
      </c>
      <c r="C4410">
        <v>103</v>
      </c>
      <c r="D4410">
        <v>38.820999999999998</v>
      </c>
      <c r="E4410">
        <f t="shared" si="68"/>
        <v>38.82</v>
      </c>
      <c r="F4410">
        <v>10979</v>
      </c>
      <c r="G4410">
        <v>10985</v>
      </c>
      <c r="H4410">
        <v>11022</v>
      </c>
      <c r="I4410" t="s">
        <v>135</v>
      </c>
      <c r="J4410">
        <v>162827</v>
      </c>
      <c r="K4410">
        <v>5603486</v>
      </c>
      <c r="L4410">
        <v>5.03</v>
      </c>
      <c r="M4410">
        <v>0.76500000000000001</v>
      </c>
    </row>
    <row r="4411" spans="1:13" x14ac:dyDescent="0.2">
      <c r="A4411" t="s">
        <v>394</v>
      </c>
      <c r="B4411" t="s">
        <v>215</v>
      </c>
      <c r="C4411">
        <v>104</v>
      </c>
      <c r="D4411">
        <v>39.536999999999999</v>
      </c>
      <c r="E4411">
        <f t="shared" si="68"/>
        <v>39.54</v>
      </c>
      <c r="F4411">
        <v>11201</v>
      </c>
      <c r="G4411">
        <v>11211</v>
      </c>
      <c r="H4411">
        <v>11241</v>
      </c>
      <c r="I4411" t="s">
        <v>97</v>
      </c>
      <c r="J4411">
        <v>33703</v>
      </c>
      <c r="K4411">
        <v>1056869</v>
      </c>
      <c r="L4411">
        <v>0.95</v>
      </c>
      <c r="M4411">
        <v>0.14399999999999999</v>
      </c>
    </row>
    <row r="4412" spans="1:13" x14ac:dyDescent="0.2">
      <c r="A4412" t="s">
        <v>394</v>
      </c>
      <c r="B4412" t="s">
        <v>216</v>
      </c>
      <c r="C4412">
        <v>105</v>
      </c>
      <c r="D4412">
        <v>39.670999999999999</v>
      </c>
      <c r="E4412">
        <f t="shared" si="68"/>
        <v>39.67</v>
      </c>
      <c r="F4412">
        <v>11241</v>
      </c>
      <c r="G4412">
        <v>11254</v>
      </c>
      <c r="H4412">
        <v>11270</v>
      </c>
      <c r="I4412" t="s">
        <v>184</v>
      </c>
      <c r="J4412">
        <v>60609</v>
      </c>
      <c r="K4412">
        <v>1298644</v>
      </c>
      <c r="L4412">
        <v>1.17</v>
      </c>
      <c r="M4412">
        <v>0.17699999999999999</v>
      </c>
    </row>
    <row r="4413" spans="1:13" x14ac:dyDescent="0.2">
      <c r="A4413" t="s">
        <v>394</v>
      </c>
      <c r="B4413" t="s">
        <v>217</v>
      </c>
      <c r="C4413">
        <v>106</v>
      </c>
      <c r="D4413">
        <v>39.753</v>
      </c>
      <c r="E4413">
        <f t="shared" si="68"/>
        <v>39.75</v>
      </c>
      <c r="F4413">
        <v>11270</v>
      </c>
      <c r="G4413">
        <v>11279</v>
      </c>
      <c r="H4413">
        <v>11293</v>
      </c>
      <c r="I4413" t="s">
        <v>135</v>
      </c>
      <c r="J4413">
        <v>82966</v>
      </c>
      <c r="K4413">
        <v>2108161</v>
      </c>
      <c r="L4413">
        <v>1.89</v>
      </c>
      <c r="M4413">
        <v>0.28799999999999998</v>
      </c>
    </row>
    <row r="4414" spans="1:13" x14ac:dyDescent="0.2">
      <c r="A4414" t="s">
        <v>394</v>
      </c>
      <c r="B4414" t="s">
        <v>218</v>
      </c>
      <c r="C4414">
        <v>107</v>
      </c>
      <c r="D4414">
        <v>39.944000000000003</v>
      </c>
      <c r="E4414">
        <f t="shared" si="68"/>
        <v>39.94</v>
      </c>
      <c r="F4414">
        <v>11325</v>
      </c>
      <c r="G4414">
        <v>11340</v>
      </c>
      <c r="H4414">
        <v>11346</v>
      </c>
      <c r="I4414" t="s">
        <v>21</v>
      </c>
      <c r="J4414">
        <v>291071</v>
      </c>
      <c r="K4414">
        <v>5745426</v>
      </c>
      <c r="L4414">
        <v>5.16</v>
      </c>
      <c r="M4414">
        <v>0.78500000000000003</v>
      </c>
    </row>
    <row r="4415" spans="1:13" x14ac:dyDescent="0.2">
      <c r="A4415" t="s">
        <v>394</v>
      </c>
      <c r="B4415" t="s">
        <v>219</v>
      </c>
      <c r="C4415">
        <v>108</v>
      </c>
      <c r="D4415">
        <v>40.000999999999998</v>
      </c>
      <c r="E4415">
        <f t="shared" si="68"/>
        <v>40</v>
      </c>
      <c r="F4415">
        <v>11346</v>
      </c>
      <c r="G4415">
        <v>11358</v>
      </c>
      <c r="H4415">
        <v>11415</v>
      </c>
      <c r="I4415" t="s">
        <v>395</v>
      </c>
      <c r="J4415">
        <v>703226</v>
      </c>
      <c r="K4415">
        <v>27539328</v>
      </c>
      <c r="L4415">
        <v>24.72</v>
      </c>
      <c r="M4415">
        <v>3.76</v>
      </c>
    </row>
    <row r="4416" spans="1:13" x14ac:dyDescent="0.2">
      <c r="A4416" t="s">
        <v>396</v>
      </c>
      <c r="B4416" t="s">
        <v>14</v>
      </c>
      <c r="C4416">
        <v>1</v>
      </c>
      <c r="D4416">
        <v>4.1859999999999999</v>
      </c>
      <c r="E4416">
        <f t="shared" si="68"/>
        <v>4.1900000000000004</v>
      </c>
      <c r="F4416">
        <v>5</v>
      </c>
      <c r="G4416">
        <v>31</v>
      </c>
      <c r="H4416">
        <v>71</v>
      </c>
      <c r="I4416" t="s">
        <v>15</v>
      </c>
      <c r="J4416">
        <v>60715</v>
      </c>
      <c r="K4416">
        <v>408695</v>
      </c>
      <c r="L4416">
        <v>1.85</v>
      </c>
      <c r="M4416">
        <v>0.36199999999999999</v>
      </c>
    </row>
    <row r="4417" spans="1:13" x14ac:dyDescent="0.2">
      <c r="A4417" t="s">
        <v>396</v>
      </c>
      <c r="B4417" t="s">
        <v>16</v>
      </c>
      <c r="C4417">
        <v>2</v>
      </c>
      <c r="D4417">
        <v>4.7329999999999997</v>
      </c>
      <c r="E4417">
        <f t="shared" si="68"/>
        <v>4.7300000000000004</v>
      </c>
      <c r="F4417">
        <v>185</v>
      </c>
      <c r="G4417">
        <v>204</v>
      </c>
      <c r="H4417">
        <v>246</v>
      </c>
      <c r="I4417" t="s">
        <v>46</v>
      </c>
      <c r="J4417">
        <v>39078</v>
      </c>
      <c r="K4417">
        <v>910902</v>
      </c>
      <c r="L4417">
        <v>4.12</v>
      </c>
      <c r="M4417">
        <v>0.80700000000000005</v>
      </c>
    </row>
    <row r="4418" spans="1:13" x14ac:dyDescent="0.2">
      <c r="A4418" t="s">
        <v>396</v>
      </c>
      <c r="B4418" t="s">
        <v>18</v>
      </c>
      <c r="C4418">
        <v>3</v>
      </c>
      <c r="D4418">
        <v>5.0229999999999997</v>
      </c>
      <c r="E4418">
        <f t="shared" si="68"/>
        <v>5.0199999999999996</v>
      </c>
      <c r="F4418">
        <v>270</v>
      </c>
      <c r="G4418">
        <v>296</v>
      </c>
      <c r="H4418">
        <v>349</v>
      </c>
      <c r="I4418" t="s">
        <v>97</v>
      </c>
      <c r="J4418">
        <v>67925</v>
      </c>
      <c r="K4418">
        <v>2955295</v>
      </c>
      <c r="L4418">
        <v>13.38</v>
      </c>
      <c r="M4418">
        <v>2.62</v>
      </c>
    </row>
    <row r="4419" spans="1:13" x14ac:dyDescent="0.2">
      <c r="A4419" t="s">
        <v>396</v>
      </c>
      <c r="B4419" t="s">
        <v>20</v>
      </c>
      <c r="C4419">
        <v>4</v>
      </c>
      <c r="D4419">
        <v>6.266</v>
      </c>
      <c r="E4419">
        <f t="shared" ref="E4419:E4482" si="69">ROUND(D4419,2)</f>
        <v>6.27</v>
      </c>
      <c r="F4419">
        <v>666</v>
      </c>
      <c r="G4419">
        <v>689</v>
      </c>
      <c r="H4419">
        <v>703</v>
      </c>
      <c r="I4419" t="s">
        <v>21</v>
      </c>
      <c r="J4419">
        <v>19425</v>
      </c>
      <c r="K4419">
        <v>571100</v>
      </c>
      <c r="L4419">
        <v>2.59</v>
      </c>
      <c r="M4419">
        <v>0.50600000000000001</v>
      </c>
    </row>
    <row r="4420" spans="1:13" x14ac:dyDescent="0.2">
      <c r="A4420" t="s">
        <v>396</v>
      </c>
      <c r="B4420" t="s">
        <v>22</v>
      </c>
      <c r="C4420">
        <v>5</v>
      </c>
      <c r="D4420">
        <v>9.3770000000000007</v>
      </c>
      <c r="E4420">
        <f t="shared" si="69"/>
        <v>9.3800000000000008</v>
      </c>
      <c r="F4420">
        <v>1636</v>
      </c>
      <c r="G4420">
        <v>1673</v>
      </c>
      <c r="H4420">
        <v>1716</v>
      </c>
      <c r="I4420" t="s">
        <v>17</v>
      </c>
      <c r="J4420">
        <v>226855</v>
      </c>
      <c r="K4420">
        <v>9567554</v>
      </c>
      <c r="L4420">
        <v>43.32</v>
      </c>
      <c r="M4420">
        <v>8.4809999999999999</v>
      </c>
    </row>
    <row r="4421" spans="1:13" x14ac:dyDescent="0.2">
      <c r="A4421" t="s">
        <v>396</v>
      </c>
      <c r="B4421" t="s">
        <v>24</v>
      </c>
      <c r="C4421">
        <v>6</v>
      </c>
      <c r="D4421">
        <v>9.5549999999999997</v>
      </c>
      <c r="E4421">
        <f t="shared" si="69"/>
        <v>9.56</v>
      </c>
      <c r="F4421">
        <v>1716</v>
      </c>
      <c r="G4421">
        <v>1729</v>
      </c>
      <c r="H4421">
        <v>1751</v>
      </c>
      <c r="I4421" t="s">
        <v>51</v>
      </c>
      <c r="J4421">
        <v>33777</v>
      </c>
      <c r="K4421">
        <v>1144941</v>
      </c>
      <c r="L4421">
        <v>5.18</v>
      </c>
      <c r="M4421">
        <v>1.0149999999999999</v>
      </c>
    </row>
    <row r="4422" spans="1:13" x14ac:dyDescent="0.2">
      <c r="A4422" t="s">
        <v>396</v>
      </c>
      <c r="B4422" t="s">
        <v>26</v>
      </c>
      <c r="C4422">
        <v>7</v>
      </c>
      <c r="D4422">
        <v>10.199</v>
      </c>
      <c r="E4422">
        <f t="shared" si="69"/>
        <v>10.199999999999999</v>
      </c>
      <c r="F4422">
        <v>1870</v>
      </c>
      <c r="G4422">
        <v>1933</v>
      </c>
      <c r="H4422">
        <v>1971</v>
      </c>
      <c r="I4422" t="s">
        <v>143</v>
      </c>
      <c r="J4422">
        <v>34200</v>
      </c>
      <c r="K4422">
        <v>1419591</v>
      </c>
      <c r="L4422">
        <v>6.43</v>
      </c>
      <c r="M4422">
        <v>1.258</v>
      </c>
    </row>
    <row r="4423" spans="1:13" x14ac:dyDescent="0.2">
      <c r="A4423" t="s">
        <v>396</v>
      </c>
      <c r="B4423" t="s">
        <v>27</v>
      </c>
      <c r="C4423">
        <v>8</v>
      </c>
      <c r="D4423">
        <v>12.535</v>
      </c>
      <c r="E4423">
        <f t="shared" si="69"/>
        <v>12.54</v>
      </c>
      <c r="F4423">
        <v>2653</v>
      </c>
      <c r="G4423">
        <v>2672</v>
      </c>
      <c r="H4423">
        <v>2745</v>
      </c>
      <c r="I4423" t="s">
        <v>136</v>
      </c>
      <c r="J4423">
        <v>553385</v>
      </c>
      <c r="K4423">
        <v>22086835</v>
      </c>
      <c r="L4423">
        <v>100</v>
      </c>
      <c r="M4423">
        <v>19.577999999999999</v>
      </c>
    </row>
    <row r="4424" spans="1:13" x14ac:dyDescent="0.2">
      <c r="A4424" t="s">
        <v>396</v>
      </c>
      <c r="B4424" t="s">
        <v>28</v>
      </c>
      <c r="C4424">
        <v>9</v>
      </c>
      <c r="D4424">
        <v>14.255000000000001</v>
      </c>
      <c r="E4424">
        <f t="shared" si="69"/>
        <v>14.26</v>
      </c>
      <c r="F4424">
        <v>3187</v>
      </c>
      <c r="G4424">
        <v>3216</v>
      </c>
      <c r="H4424">
        <v>3237</v>
      </c>
      <c r="I4424" t="s">
        <v>55</v>
      </c>
      <c r="J4424">
        <v>32211</v>
      </c>
      <c r="K4424">
        <v>952863</v>
      </c>
      <c r="L4424">
        <v>4.3099999999999996</v>
      </c>
      <c r="M4424">
        <v>0.84499999999999997</v>
      </c>
    </row>
    <row r="4425" spans="1:13" x14ac:dyDescent="0.2">
      <c r="A4425" t="s">
        <v>396</v>
      </c>
      <c r="B4425" t="s">
        <v>30</v>
      </c>
      <c r="C4425">
        <v>10</v>
      </c>
      <c r="D4425">
        <v>15.563000000000001</v>
      </c>
      <c r="E4425">
        <f t="shared" si="69"/>
        <v>15.56</v>
      </c>
      <c r="F4425">
        <v>3602</v>
      </c>
      <c r="G4425">
        <v>3629</v>
      </c>
      <c r="H4425">
        <v>3681</v>
      </c>
      <c r="I4425" t="s">
        <v>67</v>
      </c>
      <c r="J4425">
        <v>215740</v>
      </c>
      <c r="K4425">
        <v>7344771</v>
      </c>
      <c r="L4425">
        <v>33.25</v>
      </c>
      <c r="M4425">
        <v>6.51</v>
      </c>
    </row>
    <row r="4426" spans="1:13" x14ac:dyDescent="0.2">
      <c r="A4426" t="s">
        <v>396</v>
      </c>
      <c r="B4426" t="s">
        <v>32</v>
      </c>
      <c r="C4426">
        <v>11</v>
      </c>
      <c r="D4426">
        <v>16.45</v>
      </c>
      <c r="E4426">
        <f t="shared" si="69"/>
        <v>16.45</v>
      </c>
      <c r="F4426">
        <v>3877</v>
      </c>
      <c r="G4426">
        <v>3910</v>
      </c>
      <c r="H4426">
        <v>3957</v>
      </c>
      <c r="I4426" t="s">
        <v>67</v>
      </c>
      <c r="J4426">
        <v>58784</v>
      </c>
      <c r="K4426">
        <v>2130343</v>
      </c>
      <c r="L4426">
        <v>9.65</v>
      </c>
      <c r="M4426">
        <v>1.8879999999999999</v>
      </c>
    </row>
    <row r="4427" spans="1:13" x14ac:dyDescent="0.2">
      <c r="A4427" t="s">
        <v>396</v>
      </c>
      <c r="B4427" t="s">
        <v>33</v>
      </c>
      <c r="C4427">
        <v>12</v>
      </c>
      <c r="D4427">
        <v>18.516999999999999</v>
      </c>
      <c r="E4427">
        <f t="shared" si="69"/>
        <v>18.52</v>
      </c>
      <c r="F4427">
        <v>4545</v>
      </c>
      <c r="G4427">
        <v>4563</v>
      </c>
      <c r="H4427">
        <v>4644</v>
      </c>
      <c r="I4427" t="s">
        <v>73</v>
      </c>
      <c r="J4427">
        <v>690069</v>
      </c>
      <c r="K4427">
        <v>20997079</v>
      </c>
      <c r="L4427">
        <v>95.07</v>
      </c>
      <c r="M4427">
        <v>18.611999999999998</v>
      </c>
    </row>
    <row r="4428" spans="1:13" x14ac:dyDescent="0.2">
      <c r="A4428" t="s">
        <v>396</v>
      </c>
      <c r="B4428" t="s">
        <v>35</v>
      </c>
      <c r="C4428">
        <v>13</v>
      </c>
      <c r="D4428">
        <v>20.048999999999999</v>
      </c>
      <c r="E4428">
        <f t="shared" si="69"/>
        <v>20.05</v>
      </c>
      <c r="F4428">
        <v>5009</v>
      </c>
      <c r="G4428">
        <v>5048</v>
      </c>
      <c r="H4428">
        <v>5063</v>
      </c>
      <c r="I4428" t="s">
        <v>129</v>
      </c>
      <c r="J4428">
        <v>30033</v>
      </c>
      <c r="K4428">
        <v>820053</v>
      </c>
      <c r="L4428">
        <v>3.71</v>
      </c>
      <c r="M4428">
        <v>0.72699999999999998</v>
      </c>
    </row>
    <row r="4429" spans="1:13" x14ac:dyDescent="0.2">
      <c r="A4429" t="s">
        <v>396</v>
      </c>
      <c r="B4429" t="s">
        <v>36</v>
      </c>
      <c r="C4429">
        <v>14</v>
      </c>
      <c r="D4429">
        <v>20.55</v>
      </c>
      <c r="E4429">
        <f t="shared" si="69"/>
        <v>20.55</v>
      </c>
      <c r="F4429">
        <v>5185</v>
      </c>
      <c r="G4429">
        <v>5206</v>
      </c>
      <c r="H4429">
        <v>5229</v>
      </c>
      <c r="I4429" t="s">
        <v>29</v>
      </c>
      <c r="J4429">
        <v>466867</v>
      </c>
      <c r="K4429">
        <v>1466116</v>
      </c>
      <c r="L4429">
        <v>6.64</v>
      </c>
      <c r="M4429">
        <v>1.3</v>
      </c>
    </row>
    <row r="4430" spans="1:13" x14ac:dyDescent="0.2">
      <c r="A4430" t="s">
        <v>396</v>
      </c>
      <c r="B4430" t="s">
        <v>38</v>
      </c>
      <c r="C4430">
        <v>15</v>
      </c>
      <c r="D4430">
        <v>21.321999999999999</v>
      </c>
      <c r="E4430">
        <f t="shared" si="69"/>
        <v>21.32</v>
      </c>
      <c r="F4430">
        <v>5413</v>
      </c>
      <c r="G4430">
        <v>5451</v>
      </c>
      <c r="H4430">
        <v>5493</v>
      </c>
      <c r="I4430" t="s">
        <v>46</v>
      </c>
      <c r="J4430">
        <v>81723</v>
      </c>
      <c r="K4430">
        <v>2499387</v>
      </c>
      <c r="L4430">
        <v>11.32</v>
      </c>
      <c r="M4430">
        <v>2.2149999999999999</v>
      </c>
    </row>
    <row r="4431" spans="1:13" x14ac:dyDescent="0.2">
      <c r="A4431" t="s">
        <v>396</v>
      </c>
      <c r="B4431" t="s">
        <v>40</v>
      </c>
      <c r="C4431">
        <v>16</v>
      </c>
      <c r="D4431">
        <v>25.288</v>
      </c>
      <c r="E4431">
        <f t="shared" si="69"/>
        <v>25.29</v>
      </c>
      <c r="F4431">
        <v>6633</v>
      </c>
      <c r="G4431">
        <v>6705</v>
      </c>
      <c r="H4431">
        <v>6737</v>
      </c>
      <c r="I4431" t="s">
        <v>46</v>
      </c>
      <c r="J4431">
        <v>38240</v>
      </c>
      <c r="K4431">
        <v>1550380</v>
      </c>
      <c r="L4431">
        <v>7.02</v>
      </c>
      <c r="M4431">
        <v>1.3740000000000001</v>
      </c>
    </row>
    <row r="4432" spans="1:13" x14ac:dyDescent="0.2">
      <c r="A4432" t="s">
        <v>396</v>
      </c>
      <c r="B4432" t="s">
        <v>42</v>
      </c>
      <c r="C4432">
        <v>17</v>
      </c>
      <c r="D4432">
        <v>31.756</v>
      </c>
      <c r="E4432">
        <f t="shared" si="69"/>
        <v>31.76</v>
      </c>
      <c r="F4432">
        <v>8680</v>
      </c>
      <c r="G4432">
        <v>8750</v>
      </c>
      <c r="H4432">
        <v>8810</v>
      </c>
      <c r="I4432" t="s">
        <v>193</v>
      </c>
      <c r="J4432">
        <v>41303</v>
      </c>
      <c r="K4432">
        <v>2809656</v>
      </c>
      <c r="L4432">
        <v>12.72</v>
      </c>
      <c r="M4432">
        <v>2.4900000000000002</v>
      </c>
    </row>
    <row r="4433" spans="1:13" x14ac:dyDescent="0.2">
      <c r="A4433" t="s">
        <v>396</v>
      </c>
      <c r="B4433" t="s">
        <v>43</v>
      </c>
      <c r="C4433">
        <v>18</v>
      </c>
      <c r="D4433">
        <v>34.941000000000003</v>
      </c>
      <c r="E4433">
        <f t="shared" si="69"/>
        <v>34.94</v>
      </c>
      <c r="F4433">
        <v>9742</v>
      </c>
      <c r="G4433">
        <v>9758</v>
      </c>
      <c r="H4433">
        <v>9786</v>
      </c>
      <c r="I4433" t="s">
        <v>193</v>
      </c>
      <c r="J4433">
        <v>33434</v>
      </c>
      <c r="K4433">
        <v>1098998</v>
      </c>
      <c r="L4433">
        <v>4.9800000000000004</v>
      </c>
      <c r="M4433">
        <v>0.97399999999999998</v>
      </c>
    </row>
    <row r="4434" spans="1:13" x14ac:dyDescent="0.2">
      <c r="A4434" t="s">
        <v>396</v>
      </c>
      <c r="B4434" t="s">
        <v>45</v>
      </c>
      <c r="C4434">
        <v>19</v>
      </c>
      <c r="D4434">
        <v>35.664000000000001</v>
      </c>
      <c r="E4434">
        <f t="shared" si="69"/>
        <v>35.659999999999997</v>
      </c>
      <c r="F4434">
        <v>9938</v>
      </c>
      <c r="G4434">
        <v>9986</v>
      </c>
      <c r="H4434">
        <v>10017</v>
      </c>
      <c r="I4434" t="s">
        <v>46</v>
      </c>
      <c r="J4434">
        <v>40436</v>
      </c>
      <c r="K4434">
        <v>1016976</v>
      </c>
      <c r="L4434">
        <v>4.5999999999999996</v>
      </c>
      <c r="M4434">
        <v>0.90100000000000002</v>
      </c>
    </row>
    <row r="4435" spans="1:13" x14ac:dyDescent="0.2">
      <c r="A4435" t="s">
        <v>396</v>
      </c>
      <c r="B4435" t="s">
        <v>47</v>
      </c>
      <c r="C4435">
        <v>20</v>
      </c>
      <c r="D4435">
        <v>36.164999999999999</v>
      </c>
      <c r="E4435">
        <f t="shared" si="69"/>
        <v>36.17</v>
      </c>
      <c r="F4435">
        <v>10136</v>
      </c>
      <c r="G4435">
        <v>10145</v>
      </c>
      <c r="H4435">
        <v>10159</v>
      </c>
      <c r="I4435" t="s">
        <v>44</v>
      </c>
      <c r="J4435">
        <v>36710</v>
      </c>
      <c r="K4435">
        <v>709843</v>
      </c>
      <c r="L4435">
        <v>3.21</v>
      </c>
      <c r="M4435">
        <v>0.629</v>
      </c>
    </row>
    <row r="4436" spans="1:13" x14ac:dyDescent="0.2">
      <c r="A4436" t="s">
        <v>396</v>
      </c>
      <c r="B4436" t="s">
        <v>49</v>
      </c>
      <c r="C4436">
        <v>21</v>
      </c>
      <c r="D4436">
        <v>36.593000000000004</v>
      </c>
      <c r="E4436">
        <f t="shared" si="69"/>
        <v>36.590000000000003</v>
      </c>
      <c r="F4436">
        <v>10272</v>
      </c>
      <c r="G4436">
        <v>10280</v>
      </c>
      <c r="H4436">
        <v>10294</v>
      </c>
      <c r="I4436" t="s">
        <v>44</v>
      </c>
      <c r="J4436">
        <v>34871</v>
      </c>
      <c r="K4436">
        <v>946107</v>
      </c>
      <c r="L4436">
        <v>4.28</v>
      </c>
      <c r="M4436">
        <v>0.83899999999999997</v>
      </c>
    </row>
    <row r="4437" spans="1:13" x14ac:dyDescent="0.2">
      <c r="A4437" t="s">
        <v>396</v>
      </c>
      <c r="B4437" t="s">
        <v>50</v>
      </c>
      <c r="C4437">
        <v>22</v>
      </c>
      <c r="D4437">
        <v>36.658999999999999</v>
      </c>
      <c r="E4437">
        <f t="shared" si="69"/>
        <v>36.659999999999997</v>
      </c>
      <c r="F4437">
        <v>10294</v>
      </c>
      <c r="G4437">
        <v>10301</v>
      </c>
      <c r="H4437">
        <v>10314</v>
      </c>
      <c r="I4437" t="s">
        <v>44</v>
      </c>
      <c r="J4437">
        <v>48075</v>
      </c>
      <c r="K4437">
        <v>934917</v>
      </c>
      <c r="L4437">
        <v>4.2300000000000004</v>
      </c>
      <c r="M4437">
        <v>0.82899999999999996</v>
      </c>
    </row>
    <row r="4438" spans="1:13" x14ac:dyDescent="0.2">
      <c r="A4438" t="s">
        <v>396</v>
      </c>
      <c r="B4438" t="s">
        <v>52</v>
      </c>
      <c r="C4438">
        <v>23</v>
      </c>
      <c r="D4438">
        <v>36.959000000000003</v>
      </c>
      <c r="E4438">
        <f t="shared" si="69"/>
        <v>36.96</v>
      </c>
      <c r="F4438">
        <v>10314</v>
      </c>
      <c r="G4438">
        <v>10396</v>
      </c>
      <c r="H4438">
        <v>10403</v>
      </c>
      <c r="I4438" t="s">
        <v>44</v>
      </c>
      <c r="J4438">
        <v>17320</v>
      </c>
      <c r="K4438">
        <v>1769936</v>
      </c>
      <c r="L4438">
        <v>8.01</v>
      </c>
      <c r="M4438">
        <v>1.569</v>
      </c>
    </row>
    <row r="4439" spans="1:13" x14ac:dyDescent="0.2">
      <c r="A4439" t="s">
        <v>396</v>
      </c>
      <c r="B4439" t="s">
        <v>54</v>
      </c>
      <c r="C4439">
        <v>24</v>
      </c>
      <c r="D4439">
        <v>37.293999999999997</v>
      </c>
      <c r="E4439">
        <f t="shared" si="69"/>
        <v>37.29</v>
      </c>
      <c r="F4439">
        <v>10403</v>
      </c>
      <c r="G4439">
        <v>10502</v>
      </c>
      <c r="H4439">
        <v>10513</v>
      </c>
      <c r="I4439" t="s">
        <v>44</v>
      </c>
      <c r="J4439">
        <v>49908</v>
      </c>
      <c r="K4439">
        <v>3726581</v>
      </c>
      <c r="L4439">
        <v>16.87</v>
      </c>
      <c r="M4439">
        <v>3.3029999999999999</v>
      </c>
    </row>
    <row r="4440" spans="1:13" x14ac:dyDescent="0.2">
      <c r="A4440" t="s">
        <v>396</v>
      </c>
      <c r="B4440" t="s">
        <v>56</v>
      </c>
      <c r="C4440">
        <v>25</v>
      </c>
      <c r="D4440">
        <v>37.375</v>
      </c>
      <c r="E4440">
        <f t="shared" si="69"/>
        <v>37.380000000000003</v>
      </c>
      <c r="F4440">
        <v>10513</v>
      </c>
      <c r="G4440">
        <v>10527</v>
      </c>
      <c r="H4440">
        <v>10549</v>
      </c>
      <c r="I4440" t="s">
        <v>44</v>
      </c>
      <c r="J4440">
        <v>61453</v>
      </c>
      <c r="K4440">
        <v>1334807</v>
      </c>
      <c r="L4440">
        <v>6.04</v>
      </c>
      <c r="M4440">
        <v>1.1830000000000001</v>
      </c>
    </row>
    <row r="4441" spans="1:13" x14ac:dyDescent="0.2">
      <c r="A4441" t="s">
        <v>396</v>
      </c>
      <c r="B4441" t="s">
        <v>57</v>
      </c>
      <c r="C4441">
        <v>26</v>
      </c>
      <c r="D4441">
        <v>37.581000000000003</v>
      </c>
      <c r="E4441">
        <f t="shared" si="69"/>
        <v>37.58</v>
      </c>
      <c r="F4441">
        <v>10549</v>
      </c>
      <c r="G4441">
        <v>10593</v>
      </c>
      <c r="H4441">
        <v>10604</v>
      </c>
      <c r="I4441" t="s">
        <v>44</v>
      </c>
      <c r="J4441">
        <v>15843</v>
      </c>
      <c r="K4441">
        <v>581872</v>
      </c>
      <c r="L4441">
        <v>2.63</v>
      </c>
      <c r="M4441">
        <v>0.51600000000000001</v>
      </c>
    </row>
    <row r="4442" spans="1:13" x14ac:dyDescent="0.2">
      <c r="A4442" t="s">
        <v>396</v>
      </c>
      <c r="B4442" t="s">
        <v>59</v>
      </c>
      <c r="C4442">
        <v>27</v>
      </c>
      <c r="D4442">
        <v>37.701000000000001</v>
      </c>
      <c r="E4442">
        <f t="shared" si="69"/>
        <v>37.700000000000003</v>
      </c>
      <c r="F4442">
        <v>10604</v>
      </c>
      <c r="G4442">
        <v>10631</v>
      </c>
      <c r="H4442">
        <v>10653</v>
      </c>
      <c r="I4442" t="s">
        <v>193</v>
      </c>
      <c r="J4442">
        <v>30837</v>
      </c>
      <c r="K4442">
        <v>1830501</v>
      </c>
      <c r="L4442">
        <v>8.2899999999999991</v>
      </c>
      <c r="M4442">
        <v>1.623</v>
      </c>
    </row>
    <row r="4443" spans="1:13" x14ac:dyDescent="0.2">
      <c r="A4443" t="s">
        <v>396</v>
      </c>
      <c r="B4443" t="s">
        <v>61</v>
      </c>
      <c r="C4443">
        <v>28</v>
      </c>
      <c r="D4443">
        <v>37.988999999999997</v>
      </c>
      <c r="E4443">
        <f t="shared" si="69"/>
        <v>37.99</v>
      </c>
      <c r="F4443">
        <v>10681</v>
      </c>
      <c r="G4443">
        <v>10722</v>
      </c>
      <c r="H4443">
        <v>10777</v>
      </c>
      <c r="I4443" t="s">
        <v>67</v>
      </c>
      <c r="J4443">
        <v>457271</v>
      </c>
      <c r="K4443">
        <v>14155444</v>
      </c>
      <c r="L4443">
        <v>64.09</v>
      </c>
      <c r="M4443">
        <v>12.547000000000001</v>
      </c>
    </row>
    <row r="4444" spans="1:13" x14ac:dyDescent="0.2">
      <c r="A4444" t="s">
        <v>396</v>
      </c>
      <c r="B4444" t="s">
        <v>62</v>
      </c>
      <c r="C4444">
        <v>29</v>
      </c>
      <c r="D4444">
        <v>38.468000000000004</v>
      </c>
      <c r="E4444">
        <f t="shared" si="69"/>
        <v>38.47</v>
      </c>
      <c r="F4444">
        <v>10826</v>
      </c>
      <c r="G4444">
        <v>10873</v>
      </c>
      <c r="H4444">
        <v>10902</v>
      </c>
      <c r="I4444" t="s">
        <v>192</v>
      </c>
      <c r="J4444">
        <v>27534</v>
      </c>
      <c r="K4444">
        <v>1862870</v>
      </c>
      <c r="L4444">
        <v>8.43</v>
      </c>
      <c r="M4444">
        <v>1.651</v>
      </c>
    </row>
    <row r="4445" spans="1:13" x14ac:dyDescent="0.2">
      <c r="A4445" t="s">
        <v>396</v>
      </c>
      <c r="B4445" t="s">
        <v>63</v>
      </c>
      <c r="C4445">
        <v>30</v>
      </c>
      <c r="D4445">
        <v>38.820999999999998</v>
      </c>
      <c r="E4445">
        <f t="shared" si="69"/>
        <v>38.82</v>
      </c>
      <c r="F4445">
        <v>10967</v>
      </c>
      <c r="G4445">
        <v>10985</v>
      </c>
      <c r="H4445">
        <v>11024</v>
      </c>
      <c r="I4445" t="s">
        <v>73</v>
      </c>
      <c r="J4445">
        <v>53242</v>
      </c>
      <c r="K4445">
        <v>1625367</v>
      </c>
      <c r="L4445">
        <v>7.36</v>
      </c>
      <c r="M4445">
        <v>1.4410000000000001</v>
      </c>
    </row>
    <row r="4446" spans="1:13" x14ac:dyDescent="0.2">
      <c r="A4446" t="s">
        <v>396</v>
      </c>
      <c r="B4446" t="s">
        <v>65</v>
      </c>
      <c r="C4446">
        <v>31</v>
      </c>
      <c r="D4446">
        <v>39.753</v>
      </c>
      <c r="E4446">
        <f t="shared" si="69"/>
        <v>39.75</v>
      </c>
      <c r="F4446">
        <v>11251</v>
      </c>
      <c r="G4446">
        <v>11279</v>
      </c>
      <c r="H4446">
        <v>11321</v>
      </c>
      <c r="I4446" t="s">
        <v>55</v>
      </c>
      <c r="J4446">
        <v>43178</v>
      </c>
      <c r="K4446">
        <v>1585798</v>
      </c>
      <c r="L4446">
        <v>7.18</v>
      </c>
      <c r="M4446">
        <v>1.4059999999999999</v>
      </c>
    </row>
    <row r="4447" spans="1:13" x14ac:dyDescent="0.2">
      <c r="A4447" t="s">
        <v>397</v>
      </c>
      <c r="B4447" t="s">
        <v>14</v>
      </c>
      <c r="C4447">
        <v>1</v>
      </c>
      <c r="D4447">
        <v>4.1719999999999997</v>
      </c>
      <c r="E4447">
        <f t="shared" si="69"/>
        <v>4.17</v>
      </c>
      <c r="F4447">
        <v>5</v>
      </c>
      <c r="G4447">
        <v>27</v>
      </c>
      <c r="H4447">
        <v>85</v>
      </c>
      <c r="I4447" t="s">
        <v>15</v>
      </c>
      <c r="J4447">
        <v>33404</v>
      </c>
      <c r="K4447">
        <v>-1616278</v>
      </c>
      <c r="L4447">
        <v>-2.93</v>
      </c>
      <c r="M4447">
        <v>-0.45600000000000002</v>
      </c>
    </row>
    <row r="4448" spans="1:13" x14ac:dyDescent="0.2">
      <c r="A4448" t="s">
        <v>397</v>
      </c>
      <c r="B4448" t="s">
        <v>16</v>
      </c>
      <c r="C4448">
        <v>2</v>
      </c>
      <c r="D4448">
        <v>4.4390000000000001</v>
      </c>
      <c r="E4448">
        <f t="shared" si="69"/>
        <v>4.4400000000000004</v>
      </c>
      <c r="F4448">
        <v>88</v>
      </c>
      <c r="G4448">
        <v>111</v>
      </c>
      <c r="H4448">
        <v>155</v>
      </c>
      <c r="I4448" t="s">
        <v>133</v>
      </c>
      <c r="J4448">
        <v>31115</v>
      </c>
      <c r="K4448">
        <v>2471367</v>
      </c>
      <c r="L4448">
        <v>4.4800000000000004</v>
      </c>
      <c r="M4448">
        <v>0.69699999999999995</v>
      </c>
    </row>
    <row r="4449" spans="1:13" x14ac:dyDescent="0.2">
      <c r="A4449" t="s">
        <v>397</v>
      </c>
      <c r="B4449" t="s">
        <v>18</v>
      </c>
      <c r="C4449">
        <v>3</v>
      </c>
      <c r="D4449">
        <v>4.7140000000000004</v>
      </c>
      <c r="E4449">
        <f t="shared" si="69"/>
        <v>4.71</v>
      </c>
      <c r="F4449">
        <v>190</v>
      </c>
      <c r="G4449">
        <v>198</v>
      </c>
      <c r="H4449">
        <v>227</v>
      </c>
      <c r="I4449" t="s">
        <v>44</v>
      </c>
      <c r="J4449">
        <v>308636</v>
      </c>
      <c r="K4449">
        <v>8686958</v>
      </c>
      <c r="L4449">
        <v>15.75</v>
      </c>
      <c r="M4449">
        <v>2.4489999999999998</v>
      </c>
    </row>
    <row r="4450" spans="1:13" x14ac:dyDescent="0.2">
      <c r="A4450" t="s">
        <v>397</v>
      </c>
      <c r="B4450" t="s">
        <v>20</v>
      </c>
      <c r="C4450">
        <v>4</v>
      </c>
      <c r="D4450">
        <v>4.8179999999999996</v>
      </c>
      <c r="E4450">
        <f t="shared" si="69"/>
        <v>4.82</v>
      </c>
      <c r="F4450">
        <v>227</v>
      </c>
      <c r="G4450">
        <v>231</v>
      </c>
      <c r="H4450">
        <v>281</v>
      </c>
      <c r="I4450" t="s">
        <v>44</v>
      </c>
      <c r="J4450">
        <v>52675</v>
      </c>
      <c r="K4450">
        <v>2278827</v>
      </c>
      <c r="L4450">
        <v>4.13</v>
      </c>
      <c r="M4450">
        <v>0.64300000000000002</v>
      </c>
    </row>
    <row r="4451" spans="1:13" x14ac:dyDescent="0.2">
      <c r="A4451" t="s">
        <v>397</v>
      </c>
      <c r="B4451" t="s">
        <v>22</v>
      </c>
      <c r="C4451">
        <v>5</v>
      </c>
      <c r="D4451">
        <v>5.0199999999999996</v>
      </c>
      <c r="E4451">
        <f t="shared" si="69"/>
        <v>5.0199999999999996</v>
      </c>
      <c r="F4451">
        <v>281</v>
      </c>
      <c r="G4451">
        <v>295</v>
      </c>
      <c r="H4451">
        <v>393</v>
      </c>
      <c r="I4451" t="s">
        <v>21</v>
      </c>
      <c r="J4451">
        <v>70842</v>
      </c>
      <c r="K4451">
        <v>5057579</v>
      </c>
      <c r="L4451">
        <v>9.17</v>
      </c>
      <c r="M4451">
        <v>1.4259999999999999</v>
      </c>
    </row>
    <row r="4452" spans="1:13" x14ac:dyDescent="0.2">
      <c r="A4452" t="s">
        <v>397</v>
      </c>
      <c r="B4452" t="s">
        <v>24</v>
      </c>
      <c r="C4452">
        <v>6</v>
      </c>
      <c r="D4452">
        <v>6.2729999999999997</v>
      </c>
      <c r="E4452">
        <f t="shared" si="69"/>
        <v>6.27</v>
      </c>
      <c r="F4452">
        <v>669</v>
      </c>
      <c r="G4452">
        <v>691</v>
      </c>
      <c r="H4452">
        <v>706</v>
      </c>
      <c r="I4452" t="s">
        <v>21</v>
      </c>
      <c r="J4452">
        <v>24530</v>
      </c>
      <c r="K4452">
        <v>703548</v>
      </c>
      <c r="L4452">
        <v>1.28</v>
      </c>
      <c r="M4452">
        <v>0.19800000000000001</v>
      </c>
    </row>
    <row r="4453" spans="1:13" x14ac:dyDescent="0.2">
      <c r="A4453" t="s">
        <v>397</v>
      </c>
      <c r="B4453" t="s">
        <v>26</v>
      </c>
      <c r="C4453">
        <v>7</v>
      </c>
      <c r="D4453">
        <v>7.1</v>
      </c>
      <c r="E4453">
        <f t="shared" si="69"/>
        <v>7.1</v>
      </c>
      <c r="F4453">
        <v>938</v>
      </c>
      <c r="G4453">
        <v>953</v>
      </c>
      <c r="H4453">
        <v>1002</v>
      </c>
      <c r="I4453" t="s">
        <v>135</v>
      </c>
      <c r="J4453">
        <v>57913</v>
      </c>
      <c r="K4453">
        <v>1963918</v>
      </c>
      <c r="L4453">
        <v>3.56</v>
      </c>
      <c r="M4453">
        <v>0.55400000000000005</v>
      </c>
    </row>
    <row r="4454" spans="1:13" x14ac:dyDescent="0.2">
      <c r="A4454" t="s">
        <v>397</v>
      </c>
      <c r="B4454" t="s">
        <v>27</v>
      </c>
      <c r="C4454">
        <v>8</v>
      </c>
      <c r="D4454">
        <v>8.9740000000000002</v>
      </c>
      <c r="E4454">
        <f t="shared" si="69"/>
        <v>8.9700000000000006</v>
      </c>
      <c r="F4454">
        <v>1497</v>
      </c>
      <c r="G4454">
        <v>1546</v>
      </c>
      <c r="H4454">
        <v>1619</v>
      </c>
      <c r="I4454" t="s">
        <v>184</v>
      </c>
      <c r="J4454">
        <v>96465</v>
      </c>
      <c r="K4454">
        <v>5398804</v>
      </c>
      <c r="L4454">
        <v>9.7899999999999991</v>
      </c>
      <c r="M4454">
        <v>1.522</v>
      </c>
    </row>
    <row r="4455" spans="1:13" x14ac:dyDescent="0.2">
      <c r="A4455" t="s">
        <v>397</v>
      </c>
      <c r="B4455" t="s">
        <v>28</v>
      </c>
      <c r="C4455">
        <v>9</v>
      </c>
      <c r="D4455">
        <v>9.3879999999999999</v>
      </c>
      <c r="E4455">
        <f t="shared" si="69"/>
        <v>9.39</v>
      </c>
      <c r="F4455">
        <v>1654</v>
      </c>
      <c r="G4455">
        <v>1676</v>
      </c>
      <c r="H4455">
        <v>1717</v>
      </c>
      <c r="I4455" t="s">
        <v>17</v>
      </c>
      <c r="J4455">
        <v>115365</v>
      </c>
      <c r="K4455">
        <v>5987959</v>
      </c>
      <c r="L4455">
        <v>10.86</v>
      </c>
      <c r="M4455">
        <v>1.6879999999999999</v>
      </c>
    </row>
    <row r="4456" spans="1:13" x14ac:dyDescent="0.2">
      <c r="A4456" t="s">
        <v>397</v>
      </c>
      <c r="B4456" t="s">
        <v>30</v>
      </c>
      <c r="C4456">
        <v>10</v>
      </c>
      <c r="D4456">
        <v>9.5619999999999994</v>
      </c>
      <c r="E4456">
        <f t="shared" si="69"/>
        <v>9.56</v>
      </c>
      <c r="F4456">
        <v>1717</v>
      </c>
      <c r="G4456">
        <v>1731</v>
      </c>
      <c r="H4456">
        <v>1759</v>
      </c>
      <c r="I4456" t="s">
        <v>51</v>
      </c>
      <c r="J4456">
        <v>88094</v>
      </c>
      <c r="K4456">
        <v>4377292</v>
      </c>
      <c r="L4456">
        <v>7.94</v>
      </c>
      <c r="M4456">
        <v>1.234</v>
      </c>
    </row>
    <row r="4457" spans="1:13" x14ac:dyDescent="0.2">
      <c r="A4457" t="s">
        <v>397</v>
      </c>
      <c r="B4457" t="s">
        <v>32</v>
      </c>
      <c r="C4457">
        <v>11</v>
      </c>
      <c r="D4457">
        <v>10.097</v>
      </c>
      <c r="E4457">
        <f t="shared" si="69"/>
        <v>10.1</v>
      </c>
      <c r="F4457">
        <v>1875</v>
      </c>
      <c r="G4457">
        <v>1901</v>
      </c>
      <c r="H4457">
        <v>1924</v>
      </c>
      <c r="I4457" t="s">
        <v>162</v>
      </c>
      <c r="J4457">
        <v>563292</v>
      </c>
      <c r="K4457">
        <v>19822707</v>
      </c>
      <c r="L4457">
        <v>35.94</v>
      </c>
      <c r="M4457">
        <v>5.5890000000000004</v>
      </c>
    </row>
    <row r="4458" spans="1:13" x14ac:dyDescent="0.2">
      <c r="A4458" t="s">
        <v>397</v>
      </c>
      <c r="B4458" t="s">
        <v>33</v>
      </c>
      <c r="C4458">
        <v>12</v>
      </c>
      <c r="D4458">
        <v>10.186</v>
      </c>
      <c r="E4458">
        <f t="shared" si="69"/>
        <v>10.19</v>
      </c>
      <c r="F4458">
        <v>1924</v>
      </c>
      <c r="G4458">
        <v>1929</v>
      </c>
      <c r="H4458">
        <v>1977</v>
      </c>
      <c r="I4458" t="s">
        <v>51</v>
      </c>
      <c r="J4458">
        <v>150580</v>
      </c>
      <c r="K4458">
        <v>7388400</v>
      </c>
      <c r="L4458">
        <v>13.39</v>
      </c>
      <c r="M4458">
        <v>2.0830000000000002</v>
      </c>
    </row>
    <row r="4459" spans="1:13" x14ac:dyDescent="0.2">
      <c r="A4459" t="s">
        <v>397</v>
      </c>
      <c r="B4459" t="s">
        <v>35</v>
      </c>
      <c r="C4459">
        <v>13</v>
      </c>
      <c r="D4459">
        <v>10.425000000000001</v>
      </c>
      <c r="E4459">
        <f t="shared" si="69"/>
        <v>10.43</v>
      </c>
      <c r="F4459">
        <v>1977</v>
      </c>
      <c r="G4459">
        <v>2005</v>
      </c>
      <c r="H4459">
        <v>2107</v>
      </c>
      <c r="I4459" t="s">
        <v>51</v>
      </c>
      <c r="J4459">
        <v>48386</v>
      </c>
      <c r="K4459">
        <v>6310344</v>
      </c>
      <c r="L4459">
        <v>11.44</v>
      </c>
      <c r="M4459">
        <v>1.7789999999999999</v>
      </c>
    </row>
    <row r="4460" spans="1:13" x14ac:dyDescent="0.2">
      <c r="A4460" t="s">
        <v>397</v>
      </c>
      <c r="B4460" t="s">
        <v>36</v>
      </c>
      <c r="C4460">
        <v>14</v>
      </c>
      <c r="D4460">
        <v>11.537000000000001</v>
      </c>
      <c r="E4460">
        <f t="shared" si="69"/>
        <v>11.54</v>
      </c>
      <c r="F4460">
        <v>2339</v>
      </c>
      <c r="G4460">
        <v>2356</v>
      </c>
      <c r="H4460">
        <v>2434</v>
      </c>
      <c r="I4460" t="s">
        <v>51</v>
      </c>
      <c r="J4460">
        <v>33294</v>
      </c>
      <c r="K4460">
        <v>2386711</v>
      </c>
      <c r="L4460">
        <v>4.33</v>
      </c>
      <c r="M4460">
        <v>0.67300000000000004</v>
      </c>
    </row>
    <row r="4461" spans="1:13" x14ac:dyDescent="0.2">
      <c r="A4461" t="s">
        <v>397</v>
      </c>
      <c r="B4461" t="s">
        <v>38</v>
      </c>
      <c r="C4461">
        <v>15</v>
      </c>
      <c r="D4461">
        <v>12.404</v>
      </c>
      <c r="E4461">
        <f t="shared" si="69"/>
        <v>12.4</v>
      </c>
      <c r="F4461">
        <v>2586</v>
      </c>
      <c r="G4461">
        <v>2630</v>
      </c>
      <c r="H4461">
        <v>2659</v>
      </c>
      <c r="I4461" t="s">
        <v>83</v>
      </c>
      <c r="J4461">
        <v>34469</v>
      </c>
      <c r="K4461">
        <v>1457550</v>
      </c>
      <c r="L4461">
        <v>2.64</v>
      </c>
      <c r="M4461">
        <v>0.41099999999999998</v>
      </c>
    </row>
    <row r="4462" spans="1:13" x14ac:dyDescent="0.2">
      <c r="A4462" t="s">
        <v>397</v>
      </c>
      <c r="B4462" t="s">
        <v>40</v>
      </c>
      <c r="C4462">
        <v>16</v>
      </c>
      <c r="D4462">
        <v>12.545</v>
      </c>
      <c r="E4462">
        <f t="shared" si="69"/>
        <v>12.55</v>
      </c>
      <c r="F4462">
        <v>2659</v>
      </c>
      <c r="G4462">
        <v>2675</v>
      </c>
      <c r="H4462">
        <v>2712</v>
      </c>
      <c r="I4462" t="s">
        <v>39</v>
      </c>
      <c r="J4462">
        <v>323067</v>
      </c>
      <c r="K4462">
        <v>12543212</v>
      </c>
      <c r="L4462">
        <v>22.74</v>
      </c>
      <c r="M4462">
        <v>3.5369999999999999</v>
      </c>
    </row>
    <row r="4463" spans="1:13" x14ac:dyDescent="0.2">
      <c r="A4463" t="s">
        <v>397</v>
      </c>
      <c r="B4463" t="s">
        <v>42</v>
      </c>
      <c r="C4463">
        <v>17</v>
      </c>
      <c r="D4463">
        <v>12.679</v>
      </c>
      <c r="E4463">
        <f t="shared" si="69"/>
        <v>12.68</v>
      </c>
      <c r="F4463">
        <v>2712</v>
      </c>
      <c r="G4463">
        <v>2717</v>
      </c>
      <c r="H4463">
        <v>2755</v>
      </c>
      <c r="I4463" t="s">
        <v>34</v>
      </c>
      <c r="J4463">
        <v>33958</v>
      </c>
      <c r="K4463">
        <v>1116362</v>
      </c>
      <c r="L4463">
        <v>2.02</v>
      </c>
      <c r="M4463">
        <v>0.315</v>
      </c>
    </row>
    <row r="4464" spans="1:13" x14ac:dyDescent="0.2">
      <c r="A4464" t="s">
        <v>397</v>
      </c>
      <c r="B4464" t="s">
        <v>43</v>
      </c>
      <c r="C4464">
        <v>18</v>
      </c>
      <c r="D4464">
        <v>12.845000000000001</v>
      </c>
      <c r="E4464">
        <f t="shared" si="69"/>
        <v>12.85</v>
      </c>
      <c r="F4464">
        <v>2755</v>
      </c>
      <c r="G4464">
        <v>2770</v>
      </c>
      <c r="H4464">
        <v>2780</v>
      </c>
      <c r="I4464" t="s">
        <v>23</v>
      </c>
      <c r="J4464">
        <v>38548</v>
      </c>
      <c r="K4464">
        <v>1072212</v>
      </c>
      <c r="L4464">
        <v>1.94</v>
      </c>
      <c r="M4464">
        <v>0.30199999999999999</v>
      </c>
    </row>
    <row r="4465" spans="1:13" x14ac:dyDescent="0.2">
      <c r="A4465" t="s">
        <v>397</v>
      </c>
      <c r="B4465" t="s">
        <v>45</v>
      </c>
      <c r="C4465">
        <v>19</v>
      </c>
      <c r="D4465">
        <v>12.923</v>
      </c>
      <c r="E4465">
        <f t="shared" si="69"/>
        <v>12.92</v>
      </c>
      <c r="F4465">
        <v>2780</v>
      </c>
      <c r="G4465">
        <v>2794</v>
      </c>
      <c r="H4465">
        <v>2827</v>
      </c>
      <c r="I4465" t="s">
        <v>53</v>
      </c>
      <c r="J4465">
        <v>112743</v>
      </c>
      <c r="K4465">
        <v>4357891</v>
      </c>
      <c r="L4465">
        <v>7.9</v>
      </c>
      <c r="M4465">
        <v>1.2290000000000001</v>
      </c>
    </row>
    <row r="4466" spans="1:13" x14ac:dyDescent="0.2">
      <c r="A4466" t="s">
        <v>397</v>
      </c>
      <c r="B4466" t="s">
        <v>47</v>
      </c>
      <c r="C4466">
        <v>20</v>
      </c>
      <c r="D4466">
        <v>14.256</v>
      </c>
      <c r="E4466">
        <f t="shared" si="69"/>
        <v>14.26</v>
      </c>
      <c r="F4466">
        <v>3158</v>
      </c>
      <c r="G4466">
        <v>3216</v>
      </c>
      <c r="H4466">
        <v>3251</v>
      </c>
      <c r="I4466" t="s">
        <v>67</v>
      </c>
      <c r="J4466">
        <v>39031</v>
      </c>
      <c r="K4466">
        <v>1245323</v>
      </c>
      <c r="L4466">
        <v>2.2599999999999998</v>
      </c>
      <c r="M4466">
        <v>0.35099999999999998</v>
      </c>
    </row>
    <row r="4467" spans="1:13" x14ac:dyDescent="0.2">
      <c r="A4467" t="s">
        <v>397</v>
      </c>
      <c r="B4467" t="s">
        <v>49</v>
      </c>
      <c r="C4467">
        <v>21</v>
      </c>
      <c r="D4467">
        <v>15.239000000000001</v>
      </c>
      <c r="E4467">
        <f t="shared" si="69"/>
        <v>15.24</v>
      </c>
      <c r="F4467">
        <v>3509</v>
      </c>
      <c r="G4467">
        <v>3527</v>
      </c>
      <c r="H4467">
        <v>3570</v>
      </c>
      <c r="I4467" t="s">
        <v>39</v>
      </c>
      <c r="J4467">
        <v>64481</v>
      </c>
      <c r="K4467">
        <v>3258572</v>
      </c>
      <c r="L4467">
        <v>5.91</v>
      </c>
      <c r="M4467">
        <v>0.91900000000000004</v>
      </c>
    </row>
    <row r="4468" spans="1:13" x14ac:dyDescent="0.2">
      <c r="A4468" t="s">
        <v>397</v>
      </c>
      <c r="B4468" t="s">
        <v>50</v>
      </c>
      <c r="C4468">
        <v>22</v>
      </c>
      <c r="D4468">
        <v>15.561999999999999</v>
      </c>
      <c r="E4468">
        <f t="shared" si="69"/>
        <v>15.56</v>
      </c>
      <c r="F4468">
        <v>3607</v>
      </c>
      <c r="G4468">
        <v>3629</v>
      </c>
      <c r="H4468">
        <v>3680</v>
      </c>
      <c r="I4468" t="s">
        <v>77</v>
      </c>
      <c r="J4468">
        <v>360903</v>
      </c>
      <c r="K4468">
        <v>12676816</v>
      </c>
      <c r="L4468">
        <v>22.98</v>
      </c>
      <c r="M4468">
        <v>3.5739999999999998</v>
      </c>
    </row>
    <row r="4469" spans="1:13" x14ac:dyDescent="0.2">
      <c r="A4469" t="s">
        <v>397</v>
      </c>
      <c r="B4469" t="s">
        <v>52</v>
      </c>
      <c r="C4469">
        <v>23</v>
      </c>
      <c r="D4469">
        <v>15.779</v>
      </c>
      <c r="E4469">
        <f t="shared" si="69"/>
        <v>15.78</v>
      </c>
      <c r="F4469">
        <v>3680</v>
      </c>
      <c r="G4469">
        <v>3697</v>
      </c>
      <c r="H4469">
        <v>3754</v>
      </c>
      <c r="I4469" t="s">
        <v>34</v>
      </c>
      <c r="J4469">
        <v>57192</v>
      </c>
      <c r="K4469">
        <v>2511508</v>
      </c>
      <c r="L4469">
        <v>4.55</v>
      </c>
      <c r="M4469">
        <v>0.70799999999999996</v>
      </c>
    </row>
    <row r="4470" spans="1:13" x14ac:dyDescent="0.2">
      <c r="A4470" t="s">
        <v>397</v>
      </c>
      <c r="B4470" t="s">
        <v>54</v>
      </c>
      <c r="C4470">
        <v>24</v>
      </c>
      <c r="D4470">
        <v>16.048999999999999</v>
      </c>
      <c r="E4470">
        <f t="shared" si="69"/>
        <v>16.05</v>
      </c>
      <c r="F4470">
        <v>3754</v>
      </c>
      <c r="G4470">
        <v>3783</v>
      </c>
      <c r="H4470">
        <v>3821</v>
      </c>
      <c r="I4470" t="s">
        <v>64</v>
      </c>
      <c r="J4470">
        <v>46468</v>
      </c>
      <c r="K4470">
        <v>3203134</v>
      </c>
      <c r="L4470">
        <v>5.81</v>
      </c>
      <c r="M4470">
        <v>0.90300000000000002</v>
      </c>
    </row>
    <row r="4471" spans="1:13" x14ac:dyDescent="0.2">
      <c r="A4471" t="s">
        <v>397</v>
      </c>
      <c r="B4471" t="s">
        <v>56</v>
      </c>
      <c r="C4471">
        <v>25</v>
      </c>
      <c r="D4471">
        <v>16.452000000000002</v>
      </c>
      <c r="E4471">
        <f t="shared" si="69"/>
        <v>16.45</v>
      </c>
      <c r="F4471">
        <v>3892</v>
      </c>
      <c r="G4471">
        <v>3910</v>
      </c>
      <c r="H4471">
        <v>3952</v>
      </c>
      <c r="I4471" t="s">
        <v>53</v>
      </c>
      <c r="J4471">
        <v>55940</v>
      </c>
      <c r="K4471">
        <v>2287604</v>
      </c>
      <c r="L4471">
        <v>4.1500000000000004</v>
      </c>
      <c r="M4471">
        <v>0.64500000000000002</v>
      </c>
    </row>
    <row r="4472" spans="1:13" x14ac:dyDescent="0.2">
      <c r="A4472" t="s">
        <v>397</v>
      </c>
      <c r="B4472" t="s">
        <v>57</v>
      </c>
      <c r="C4472">
        <v>26</v>
      </c>
      <c r="D4472">
        <v>18.411999999999999</v>
      </c>
      <c r="E4472">
        <f t="shared" si="69"/>
        <v>18.41</v>
      </c>
      <c r="F4472">
        <v>4513</v>
      </c>
      <c r="G4472">
        <v>4530</v>
      </c>
      <c r="H4472">
        <v>4546</v>
      </c>
      <c r="I4472" t="s">
        <v>53</v>
      </c>
      <c r="J4472">
        <v>43809</v>
      </c>
      <c r="K4472">
        <v>1544189</v>
      </c>
      <c r="L4472">
        <v>2.8</v>
      </c>
      <c r="M4472">
        <v>0.435</v>
      </c>
    </row>
    <row r="4473" spans="1:13" x14ac:dyDescent="0.2">
      <c r="A4473" t="s">
        <v>397</v>
      </c>
      <c r="B4473" t="s">
        <v>59</v>
      </c>
      <c r="C4473">
        <v>27</v>
      </c>
      <c r="D4473">
        <v>18.515999999999998</v>
      </c>
      <c r="E4473">
        <f t="shared" si="69"/>
        <v>18.52</v>
      </c>
      <c r="F4473">
        <v>4546</v>
      </c>
      <c r="G4473">
        <v>4563</v>
      </c>
      <c r="H4473">
        <v>4627</v>
      </c>
      <c r="I4473" t="s">
        <v>53</v>
      </c>
      <c r="J4473">
        <v>1292427</v>
      </c>
      <c r="K4473">
        <v>38666681</v>
      </c>
      <c r="L4473">
        <v>70.099999999999994</v>
      </c>
      <c r="M4473">
        <v>10.903</v>
      </c>
    </row>
    <row r="4474" spans="1:13" x14ac:dyDescent="0.2">
      <c r="A4474" t="s">
        <v>397</v>
      </c>
      <c r="B4474" t="s">
        <v>61</v>
      </c>
      <c r="C4474">
        <v>28</v>
      </c>
      <c r="D4474">
        <v>18.768000000000001</v>
      </c>
      <c r="E4474">
        <f t="shared" si="69"/>
        <v>18.77</v>
      </c>
      <c r="F4474">
        <v>4627</v>
      </c>
      <c r="G4474">
        <v>4643</v>
      </c>
      <c r="H4474">
        <v>4672</v>
      </c>
      <c r="I4474" t="s">
        <v>73</v>
      </c>
      <c r="J4474">
        <v>50025</v>
      </c>
      <c r="K4474">
        <v>1637209</v>
      </c>
      <c r="L4474">
        <v>2.97</v>
      </c>
      <c r="M4474">
        <v>0.46200000000000002</v>
      </c>
    </row>
    <row r="4475" spans="1:13" x14ac:dyDescent="0.2">
      <c r="A4475" t="s">
        <v>397</v>
      </c>
      <c r="B4475" t="s">
        <v>62</v>
      </c>
      <c r="C4475">
        <v>29</v>
      </c>
      <c r="D4475">
        <v>19.558</v>
      </c>
      <c r="E4475">
        <f t="shared" si="69"/>
        <v>19.559999999999999</v>
      </c>
      <c r="F4475">
        <v>4830</v>
      </c>
      <c r="G4475">
        <v>4893</v>
      </c>
      <c r="H4475">
        <v>4932</v>
      </c>
      <c r="I4475" t="s">
        <v>39</v>
      </c>
      <c r="J4475">
        <v>175587</v>
      </c>
      <c r="K4475">
        <v>5072383</v>
      </c>
      <c r="L4475">
        <v>9.1999999999999993</v>
      </c>
      <c r="M4475">
        <v>1.43</v>
      </c>
    </row>
    <row r="4476" spans="1:13" x14ac:dyDescent="0.2">
      <c r="A4476" t="s">
        <v>397</v>
      </c>
      <c r="B4476" t="s">
        <v>63</v>
      </c>
      <c r="C4476">
        <v>30</v>
      </c>
      <c r="D4476">
        <v>20.045999999999999</v>
      </c>
      <c r="E4476">
        <f t="shared" si="69"/>
        <v>20.05</v>
      </c>
      <c r="F4476">
        <v>4992</v>
      </c>
      <c r="G4476">
        <v>5047</v>
      </c>
      <c r="H4476">
        <v>5068</v>
      </c>
      <c r="I4476" t="s">
        <v>129</v>
      </c>
      <c r="J4476">
        <v>42272</v>
      </c>
      <c r="K4476">
        <v>934860</v>
      </c>
      <c r="L4476">
        <v>1.69</v>
      </c>
      <c r="M4476">
        <v>0.26400000000000001</v>
      </c>
    </row>
    <row r="4477" spans="1:13" x14ac:dyDescent="0.2">
      <c r="A4477" t="s">
        <v>397</v>
      </c>
      <c r="B4477" t="s">
        <v>65</v>
      </c>
      <c r="C4477">
        <v>31</v>
      </c>
      <c r="D4477">
        <v>21.084</v>
      </c>
      <c r="E4477">
        <f t="shared" si="69"/>
        <v>21.08</v>
      </c>
      <c r="F4477">
        <v>5360</v>
      </c>
      <c r="G4477">
        <v>5375</v>
      </c>
      <c r="H4477">
        <v>5416</v>
      </c>
      <c r="I4477" t="s">
        <v>162</v>
      </c>
      <c r="J4477">
        <v>29977</v>
      </c>
      <c r="K4477">
        <v>1803400</v>
      </c>
      <c r="L4477">
        <v>3.27</v>
      </c>
      <c r="M4477">
        <v>0.50800000000000001</v>
      </c>
    </row>
    <row r="4478" spans="1:13" x14ac:dyDescent="0.2">
      <c r="A4478" t="s">
        <v>397</v>
      </c>
      <c r="B4478" t="s">
        <v>66</v>
      </c>
      <c r="C4478">
        <v>32</v>
      </c>
      <c r="D4478">
        <v>21.324000000000002</v>
      </c>
      <c r="E4478">
        <f t="shared" si="69"/>
        <v>21.32</v>
      </c>
      <c r="F4478">
        <v>5416</v>
      </c>
      <c r="G4478">
        <v>5451</v>
      </c>
      <c r="H4478">
        <v>5531</v>
      </c>
      <c r="I4478" t="s">
        <v>44</v>
      </c>
      <c r="J4478">
        <v>1792719</v>
      </c>
      <c r="K4478">
        <v>55161568</v>
      </c>
      <c r="L4478">
        <v>100</v>
      </c>
      <c r="M4478">
        <v>15.554</v>
      </c>
    </row>
    <row r="4479" spans="1:13" x14ac:dyDescent="0.2">
      <c r="A4479" t="s">
        <v>397</v>
      </c>
      <c r="B4479" t="s">
        <v>68</v>
      </c>
      <c r="C4479">
        <v>33</v>
      </c>
      <c r="D4479">
        <v>22.183</v>
      </c>
      <c r="E4479">
        <f t="shared" si="69"/>
        <v>22.18</v>
      </c>
      <c r="F4479">
        <v>5644</v>
      </c>
      <c r="G4479">
        <v>5723</v>
      </c>
      <c r="H4479">
        <v>5785</v>
      </c>
      <c r="I4479" t="s">
        <v>19</v>
      </c>
      <c r="J4479">
        <v>66062</v>
      </c>
      <c r="K4479">
        <v>2863274</v>
      </c>
      <c r="L4479">
        <v>5.19</v>
      </c>
      <c r="M4479">
        <v>0.80700000000000005</v>
      </c>
    </row>
    <row r="4480" spans="1:13" x14ac:dyDescent="0.2">
      <c r="A4480" t="s">
        <v>397</v>
      </c>
      <c r="B4480" t="s">
        <v>69</v>
      </c>
      <c r="C4480">
        <v>34</v>
      </c>
      <c r="D4480">
        <v>23.332999999999998</v>
      </c>
      <c r="E4480">
        <f t="shared" si="69"/>
        <v>23.33</v>
      </c>
      <c r="F4480">
        <v>6069</v>
      </c>
      <c r="G4480">
        <v>6087</v>
      </c>
      <c r="H4480">
        <v>6110</v>
      </c>
      <c r="I4480" t="s">
        <v>44</v>
      </c>
      <c r="J4480">
        <v>42686</v>
      </c>
      <c r="K4480">
        <v>1295220</v>
      </c>
      <c r="L4480">
        <v>2.35</v>
      </c>
      <c r="M4480">
        <v>0.36499999999999999</v>
      </c>
    </row>
    <row r="4481" spans="1:13" x14ac:dyDescent="0.2">
      <c r="A4481" t="s">
        <v>397</v>
      </c>
      <c r="B4481" t="s">
        <v>70</v>
      </c>
      <c r="C4481">
        <v>35</v>
      </c>
      <c r="D4481">
        <v>23.553000000000001</v>
      </c>
      <c r="E4481">
        <f t="shared" si="69"/>
        <v>23.55</v>
      </c>
      <c r="F4481">
        <v>6140</v>
      </c>
      <c r="G4481">
        <v>6156</v>
      </c>
      <c r="H4481">
        <v>6232</v>
      </c>
      <c r="I4481" t="s">
        <v>83</v>
      </c>
      <c r="J4481">
        <v>91283</v>
      </c>
      <c r="K4481">
        <v>4286336</v>
      </c>
      <c r="L4481">
        <v>7.77</v>
      </c>
      <c r="M4481">
        <v>1.2090000000000001</v>
      </c>
    </row>
    <row r="4482" spans="1:13" x14ac:dyDescent="0.2">
      <c r="A4482" t="s">
        <v>397</v>
      </c>
      <c r="B4482" t="s">
        <v>71</v>
      </c>
      <c r="C4482">
        <v>36</v>
      </c>
      <c r="D4482">
        <v>25.285</v>
      </c>
      <c r="E4482">
        <f t="shared" si="69"/>
        <v>25.29</v>
      </c>
      <c r="F4482">
        <v>6665</v>
      </c>
      <c r="G4482">
        <v>6704</v>
      </c>
      <c r="H4482">
        <v>6735</v>
      </c>
      <c r="I4482" t="s">
        <v>44</v>
      </c>
      <c r="J4482">
        <v>225760</v>
      </c>
      <c r="K4482">
        <v>8899972</v>
      </c>
      <c r="L4482">
        <v>16.13</v>
      </c>
      <c r="M4482">
        <v>2.5089999999999999</v>
      </c>
    </row>
    <row r="4483" spans="1:13" x14ac:dyDescent="0.2">
      <c r="A4483" t="s">
        <v>397</v>
      </c>
      <c r="B4483" t="s">
        <v>72</v>
      </c>
      <c r="C4483">
        <v>37</v>
      </c>
      <c r="D4483">
        <v>25.45</v>
      </c>
      <c r="E4483">
        <f t="shared" ref="E4483:E4546" si="70">ROUND(D4483,2)</f>
        <v>25.45</v>
      </c>
      <c r="F4483">
        <v>6735</v>
      </c>
      <c r="G4483">
        <v>6756</v>
      </c>
      <c r="H4483">
        <v>6794</v>
      </c>
      <c r="I4483" t="s">
        <v>44</v>
      </c>
      <c r="J4483">
        <v>78203</v>
      </c>
      <c r="K4483">
        <v>2480007</v>
      </c>
      <c r="L4483">
        <v>4.5</v>
      </c>
      <c r="M4483">
        <v>0.69899999999999995</v>
      </c>
    </row>
    <row r="4484" spans="1:13" x14ac:dyDescent="0.2">
      <c r="A4484" t="s">
        <v>397</v>
      </c>
      <c r="B4484" t="s">
        <v>74</v>
      </c>
      <c r="C4484">
        <v>38</v>
      </c>
      <c r="D4484">
        <v>25.683</v>
      </c>
      <c r="E4484">
        <f t="shared" si="70"/>
        <v>25.68</v>
      </c>
      <c r="F4484">
        <v>6794</v>
      </c>
      <c r="G4484">
        <v>6830</v>
      </c>
      <c r="H4484">
        <v>6880</v>
      </c>
      <c r="I4484" t="s">
        <v>34</v>
      </c>
      <c r="J4484">
        <v>70117</v>
      </c>
      <c r="K4484">
        <v>3437149</v>
      </c>
      <c r="L4484">
        <v>6.23</v>
      </c>
      <c r="M4484">
        <v>0.96899999999999997</v>
      </c>
    </row>
    <row r="4485" spans="1:13" x14ac:dyDescent="0.2">
      <c r="A4485" t="s">
        <v>397</v>
      </c>
      <c r="B4485" t="s">
        <v>75</v>
      </c>
      <c r="C4485">
        <v>39</v>
      </c>
      <c r="D4485">
        <v>26.638999999999999</v>
      </c>
      <c r="E4485">
        <f t="shared" si="70"/>
        <v>26.64</v>
      </c>
      <c r="F4485">
        <v>7032</v>
      </c>
      <c r="G4485">
        <v>7132</v>
      </c>
      <c r="H4485">
        <v>7198</v>
      </c>
      <c r="I4485" t="s">
        <v>39</v>
      </c>
      <c r="J4485">
        <v>42291</v>
      </c>
      <c r="K4485">
        <v>2389583</v>
      </c>
      <c r="L4485">
        <v>4.33</v>
      </c>
      <c r="M4485">
        <v>0.67400000000000004</v>
      </c>
    </row>
    <row r="4486" spans="1:13" x14ac:dyDescent="0.2">
      <c r="A4486" t="s">
        <v>397</v>
      </c>
      <c r="B4486" t="s">
        <v>76</v>
      </c>
      <c r="C4486">
        <v>40</v>
      </c>
      <c r="D4486">
        <v>27.919</v>
      </c>
      <c r="E4486">
        <f t="shared" si="70"/>
        <v>27.92</v>
      </c>
      <c r="F4486">
        <v>7512</v>
      </c>
      <c r="G4486">
        <v>7537</v>
      </c>
      <c r="H4486">
        <v>7563</v>
      </c>
      <c r="I4486" t="s">
        <v>77</v>
      </c>
      <c r="J4486">
        <v>31896</v>
      </c>
      <c r="K4486">
        <v>1099287</v>
      </c>
      <c r="L4486">
        <v>1.99</v>
      </c>
      <c r="M4486">
        <v>0.31</v>
      </c>
    </row>
    <row r="4487" spans="1:13" x14ac:dyDescent="0.2">
      <c r="A4487" t="s">
        <v>397</v>
      </c>
      <c r="B4487" t="s">
        <v>78</v>
      </c>
      <c r="C4487">
        <v>41</v>
      </c>
      <c r="D4487">
        <v>28.504999999999999</v>
      </c>
      <c r="E4487">
        <f t="shared" si="70"/>
        <v>28.51</v>
      </c>
      <c r="F4487">
        <v>7673</v>
      </c>
      <c r="G4487">
        <v>7722</v>
      </c>
      <c r="H4487">
        <v>7818</v>
      </c>
      <c r="I4487" t="s">
        <v>77</v>
      </c>
      <c r="J4487">
        <v>97648</v>
      </c>
      <c r="K4487">
        <v>8106351</v>
      </c>
      <c r="L4487">
        <v>14.7</v>
      </c>
      <c r="M4487">
        <v>2.286</v>
      </c>
    </row>
    <row r="4488" spans="1:13" x14ac:dyDescent="0.2">
      <c r="A4488" t="s">
        <v>397</v>
      </c>
      <c r="B4488" t="s">
        <v>79</v>
      </c>
      <c r="C4488">
        <v>42</v>
      </c>
      <c r="D4488">
        <v>29.033999999999999</v>
      </c>
      <c r="E4488">
        <f t="shared" si="70"/>
        <v>29.03</v>
      </c>
      <c r="F4488">
        <v>7861</v>
      </c>
      <c r="G4488">
        <v>7890</v>
      </c>
      <c r="H4488">
        <v>7920</v>
      </c>
      <c r="I4488" t="s">
        <v>77</v>
      </c>
      <c r="J4488">
        <v>135886</v>
      </c>
      <c r="K4488">
        <v>3909799</v>
      </c>
      <c r="L4488">
        <v>7.09</v>
      </c>
      <c r="M4488">
        <v>1.1020000000000001</v>
      </c>
    </row>
    <row r="4489" spans="1:13" x14ac:dyDescent="0.2">
      <c r="A4489" t="s">
        <v>397</v>
      </c>
      <c r="B4489" t="s">
        <v>80</v>
      </c>
      <c r="C4489">
        <v>43</v>
      </c>
      <c r="D4489">
        <v>30.032</v>
      </c>
      <c r="E4489">
        <f t="shared" si="70"/>
        <v>30.03</v>
      </c>
      <c r="F4489">
        <v>8156</v>
      </c>
      <c r="G4489">
        <v>8205</v>
      </c>
      <c r="H4489">
        <v>8239</v>
      </c>
      <c r="I4489" t="s">
        <v>77</v>
      </c>
      <c r="J4489">
        <v>46999</v>
      </c>
      <c r="K4489">
        <v>2157864</v>
      </c>
      <c r="L4489">
        <v>3.91</v>
      </c>
      <c r="M4489">
        <v>0.60799999999999998</v>
      </c>
    </row>
    <row r="4490" spans="1:13" x14ac:dyDescent="0.2">
      <c r="A4490" t="s">
        <v>397</v>
      </c>
      <c r="B4490" t="s">
        <v>81</v>
      </c>
      <c r="C4490">
        <v>44</v>
      </c>
      <c r="D4490">
        <v>30.259</v>
      </c>
      <c r="E4490">
        <f t="shared" si="70"/>
        <v>30.26</v>
      </c>
      <c r="F4490">
        <v>8239</v>
      </c>
      <c r="G4490">
        <v>8277</v>
      </c>
      <c r="H4490">
        <v>8306</v>
      </c>
      <c r="I4490" t="s">
        <v>34</v>
      </c>
      <c r="J4490">
        <v>48230</v>
      </c>
      <c r="K4490">
        <v>3318413</v>
      </c>
      <c r="L4490">
        <v>6.02</v>
      </c>
      <c r="M4490">
        <v>0.93600000000000005</v>
      </c>
    </row>
    <row r="4491" spans="1:13" x14ac:dyDescent="0.2">
      <c r="A4491" t="s">
        <v>397</v>
      </c>
      <c r="B4491" t="s">
        <v>82</v>
      </c>
      <c r="C4491">
        <v>45</v>
      </c>
      <c r="D4491">
        <v>30.593</v>
      </c>
      <c r="E4491">
        <f t="shared" si="70"/>
        <v>30.59</v>
      </c>
      <c r="F4491">
        <v>8363</v>
      </c>
      <c r="G4491">
        <v>8383</v>
      </c>
      <c r="H4491">
        <v>8421</v>
      </c>
      <c r="I4491" t="s">
        <v>34</v>
      </c>
      <c r="J4491">
        <v>59036</v>
      </c>
      <c r="K4491">
        <v>3305640</v>
      </c>
      <c r="L4491">
        <v>5.99</v>
      </c>
      <c r="M4491">
        <v>0.93200000000000005</v>
      </c>
    </row>
    <row r="4492" spans="1:13" x14ac:dyDescent="0.2">
      <c r="A4492" t="s">
        <v>397</v>
      </c>
      <c r="B4492" t="s">
        <v>84</v>
      </c>
      <c r="C4492">
        <v>46</v>
      </c>
      <c r="D4492">
        <v>30.954999999999998</v>
      </c>
      <c r="E4492">
        <f t="shared" si="70"/>
        <v>30.96</v>
      </c>
      <c r="F4492">
        <v>8466</v>
      </c>
      <c r="G4492">
        <v>8497</v>
      </c>
      <c r="H4492">
        <v>8526</v>
      </c>
      <c r="I4492" t="s">
        <v>134</v>
      </c>
      <c r="J4492">
        <v>87616</v>
      </c>
      <c r="K4492">
        <v>3937504</v>
      </c>
      <c r="L4492">
        <v>7.14</v>
      </c>
      <c r="M4492">
        <v>1.1100000000000001</v>
      </c>
    </row>
    <row r="4493" spans="1:13" x14ac:dyDescent="0.2">
      <c r="A4493" t="s">
        <v>397</v>
      </c>
      <c r="B4493" t="s">
        <v>85</v>
      </c>
      <c r="C4493">
        <v>47</v>
      </c>
      <c r="D4493">
        <v>31.253</v>
      </c>
      <c r="E4493">
        <f t="shared" si="70"/>
        <v>31.25</v>
      </c>
      <c r="F4493">
        <v>8574</v>
      </c>
      <c r="G4493">
        <v>8591</v>
      </c>
      <c r="H4493">
        <v>8625</v>
      </c>
      <c r="I4493" t="s">
        <v>134</v>
      </c>
      <c r="J4493">
        <v>43946</v>
      </c>
      <c r="K4493">
        <v>1796587</v>
      </c>
      <c r="L4493">
        <v>3.26</v>
      </c>
      <c r="M4493">
        <v>0.50700000000000001</v>
      </c>
    </row>
    <row r="4494" spans="1:13" x14ac:dyDescent="0.2">
      <c r="A4494" t="s">
        <v>397</v>
      </c>
      <c r="B4494" t="s">
        <v>86</v>
      </c>
      <c r="C4494">
        <v>48</v>
      </c>
      <c r="D4494">
        <v>31.748999999999999</v>
      </c>
      <c r="E4494">
        <f t="shared" si="70"/>
        <v>31.75</v>
      </c>
      <c r="F4494">
        <v>8703</v>
      </c>
      <c r="G4494">
        <v>8748</v>
      </c>
      <c r="H4494">
        <v>8789</v>
      </c>
      <c r="I4494" t="s">
        <v>139</v>
      </c>
      <c r="J4494">
        <v>70669</v>
      </c>
      <c r="K4494">
        <v>6192074</v>
      </c>
      <c r="L4494">
        <v>11.23</v>
      </c>
      <c r="M4494">
        <v>1.746</v>
      </c>
    </row>
    <row r="4495" spans="1:13" x14ac:dyDescent="0.2">
      <c r="A4495" t="s">
        <v>397</v>
      </c>
      <c r="B4495" t="s">
        <v>88</v>
      </c>
      <c r="C4495">
        <v>49</v>
      </c>
      <c r="D4495">
        <v>32.384999999999998</v>
      </c>
      <c r="E4495">
        <f t="shared" si="70"/>
        <v>32.39</v>
      </c>
      <c r="F4495">
        <v>8933</v>
      </c>
      <c r="G4495">
        <v>8949</v>
      </c>
      <c r="H4495">
        <v>8985</v>
      </c>
      <c r="I4495" t="s">
        <v>134</v>
      </c>
      <c r="J4495">
        <v>33935</v>
      </c>
      <c r="K4495">
        <v>1312112</v>
      </c>
      <c r="L4495">
        <v>2.38</v>
      </c>
      <c r="M4495">
        <v>0.37</v>
      </c>
    </row>
    <row r="4496" spans="1:13" x14ac:dyDescent="0.2">
      <c r="A4496" t="s">
        <v>397</v>
      </c>
      <c r="B4496" t="s">
        <v>89</v>
      </c>
      <c r="C4496">
        <v>50</v>
      </c>
      <c r="D4496">
        <v>32.582000000000001</v>
      </c>
      <c r="E4496">
        <f t="shared" si="70"/>
        <v>32.58</v>
      </c>
      <c r="F4496">
        <v>8985</v>
      </c>
      <c r="G4496">
        <v>9012</v>
      </c>
      <c r="H4496">
        <v>9166</v>
      </c>
      <c r="I4496" t="s">
        <v>139</v>
      </c>
      <c r="J4496">
        <v>414681</v>
      </c>
      <c r="K4496">
        <v>29611602</v>
      </c>
      <c r="L4496">
        <v>53.68</v>
      </c>
      <c r="M4496">
        <v>8.3490000000000002</v>
      </c>
    </row>
    <row r="4497" spans="1:13" x14ac:dyDescent="0.2">
      <c r="A4497" t="s">
        <v>397</v>
      </c>
      <c r="B4497" t="s">
        <v>90</v>
      </c>
      <c r="C4497">
        <v>51</v>
      </c>
      <c r="D4497">
        <v>33.984999999999999</v>
      </c>
      <c r="E4497">
        <f t="shared" si="70"/>
        <v>33.99</v>
      </c>
      <c r="F4497">
        <v>9410</v>
      </c>
      <c r="G4497">
        <v>9455</v>
      </c>
      <c r="H4497">
        <v>9470</v>
      </c>
      <c r="I4497" t="s">
        <v>133</v>
      </c>
      <c r="J4497">
        <v>23695</v>
      </c>
      <c r="K4497">
        <v>385211</v>
      </c>
      <c r="L4497">
        <v>0.7</v>
      </c>
      <c r="M4497">
        <v>0.109</v>
      </c>
    </row>
    <row r="4498" spans="1:13" x14ac:dyDescent="0.2">
      <c r="A4498" t="s">
        <v>397</v>
      </c>
      <c r="B4498" t="s">
        <v>92</v>
      </c>
      <c r="C4498">
        <v>52</v>
      </c>
      <c r="D4498">
        <v>34.430999999999997</v>
      </c>
      <c r="E4498">
        <f t="shared" si="70"/>
        <v>34.43</v>
      </c>
      <c r="F4498">
        <v>9562</v>
      </c>
      <c r="G4498">
        <v>9596</v>
      </c>
      <c r="H4498">
        <v>9622</v>
      </c>
      <c r="I4498" t="s">
        <v>133</v>
      </c>
      <c r="J4498">
        <v>21924</v>
      </c>
      <c r="K4498">
        <v>838806</v>
      </c>
      <c r="L4498">
        <v>1.52</v>
      </c>
      <c r="M4498">
        <v>0.23699999999999999</v>
      </c>
    </row>
    <row r="4499" spans="1:13" x14ac:dyDescent="0.2">
      <c r="A4499" t="s">
        <v>397</v>
      </c>
      <c r="B4499" t="s">
        <v>94</v>
      </c>
      <c r="C4499">
        <v>53</v>
      </c>
      <c r="D4499">
        <v>34.94</v>
      </c>
      <c r="E4499">
        <f t="shared" si="70"/>
        <v>34.94</v>
      </c>
      <c r="F4499">
        <v>9743</v>
      </c>
      <c r="G4499">
        <v>9757</v>
      </c>
      <c r="H4499">
        <v>9808</v>
      </c>
      <c r="I4499" t="s">
        <v>139</v>
      </c>
      <c r="J4499">
        <v>81277</v>
      </c>
      <c r="K4499">
        <v>2611698</v>
      </c>
      <c r="L4499">
        <v>4.7300000000000004</v>
      </c>
      <c r="M4499">
        <v>0.73599999999999999</v>
      </c>
    </row>
    <row r="4500" spans="1:13" x14ac:dyDescent="0.2">
      <c r="A4500" t="s">
        <v>397</v>
      </c>
      <c r="B4500" t="s">
        <v>95</v>
      </c>
      <c r="C4500">
        <v>54</v>
      </c>
      <c r="D4500">
        <v>35.311</v>
      </c>
      <c r="E4500">
        <f t="shared" si="70"/>
        <v>35.31</v>
      </c>
      <c r="F4500">
        <v>9859</v>
      </c>
      <c r="G4500">
        <v>9875</v>
      </c>
      <c r="H4500">
        <v>9885</v>
      </c>
      <c r="I4500" t="s">
        <v>134</v>
      </c>
      <c r="J4500">
        <v>27345</v>
      </c>
      <c r="K4500">
        <v>919369</v>
      </c>
      <c r="L4500">
        <v>1.67</v>
      </c>
      <c r="M4500">
        <v>0.25900000000000001</v>
      </c>
    </row>
    <row r="4501" spans="1:13" x14ac:dyDescent="0.2">
      <c r="A4501" t="s">
        <v>397</v>
      </c>
      <c r="B4501" t="s">
        <v>96</v>
      </c>
      <c r="C4501">
        <v>55</v>
      </c>
      <c r="D4501">
        <v>35.429000000000002</v>
      </c>
      <c r="E4501">
        <f t="shared" si="70"/>
        <v>35.43</v>
      </c>
      <c r="F4501">
        <v>9885</v>
      </c>
      <c r="G4501">
        <v>9912</v>
      </c>
      <c r="H4501">
        <v>9948</v>
      </c>
      <c r="I4501" t="s">
        <v>134</v>
      </c>
      <c r="J4501">
        <v>27067</v>
      </c>
      <c r="K4501">
        <v>2108029</v>
      </c>
      <c r="L4501">
        <v>3.82</v>
      </c>
      <c r="M4501">
        <v>0.59399999999999997</v>
      </c>
    </row>
    <row r="4502" spans="1:13" x14ac:dyDescent="0.2">
      <c r="A4502" t="s">
        <v>397</v>
      </c>
      <c r="B4502" t="s">
        <v>98</v>
      </c>
      <c r="C4502">
        <v>56</v>
      </c>
      <c r="D4502">
        <v>35.664999999999999</v>
      </c>
      <c r="E4502">
        <f t="shared" si="70"/>
        <v>35.67</v>
      </c>
      <c r="F4502">
        <v>9972</v>
      </c>
      <c r="G4502">
        <v>9987</v>
      </c>
      <c r="H4502">
        <v>10015</v>
      </c>
      <c r="I4502" t="s">
        <v>134</v>
      </c>
      <c r="J4502">
        <v>29763</v>
      </c>
      <c r="K4502">
        <v>1238328</v>
      </c>
      <c r="L4502">
        <v>2.2400000000000002</v>
      </c>
      <c r="M4502">
        <v>0.34899999999999998</v>
      </c>
    </row>
    <row r="4503" spans="1:13" x14ac:dyDescent="0.2">
      <c r="A4503" t="s">
        <v>397</v>
      </c>
      <c r="B4503" t="s">
        <v>99</v>
      </c>
      <c r="C4503">
        <v>57</v>
      </c>
      <c r="D4503">
        <v>36.165999999999997</v>
      </c>
      <c r="E4503">
        <f t="shared" si="70"/>
        <v>36.17</v>
      </c>
      <c r="F4503">
        <v>10117</v>
      </c>
      <c r="G4503">
        <v>10145</v>
      </c>
      <c r="H4503">
        <v>10180</v>
      </c>
      <c r="I4503" t="s">
        <v>134</v>
      </c>
      <c r="J4503">
        <v>55442</v>
      </c>
      <c r="K4503">
        <v>2036822</v>
      </c>
      <c r="L4503">
        <v>3.69</v>
      </c>
      <c r="M4503">
        <v>0.57399999999999995</v>
      </c>
    </row>
    <row r="4504" spans="1:13" x14ac:dyDescent="0.2">
      <c r="A4504" t="s">
        <v>397</v>
      </c>
      <c r="B4504" t="s">
        <v>101</v>
      </c>
      <c r="C4504">
        <v>58</v>
      </c>
      <c r="D4504">
        <v>36.540999999999997</v>
      </c>
      <c r="E4504">
        <f t="shared" si="70"/>
        <v>36.54</v>
      </c>
      <c r="F4504">
        <v>10220</v>
      </c>
      <c r="G4504">
        <v>10264</v>
      </c>
      <c r="H4504">
        <v>10271</v>
      </c>
      <c r="I4504" t="s">
        <v>133</v>
      </c>
      <c r="J4504">
        <v>27463</v>
      </c>
      <c r="K4504">
        <v>373004</v>
      </c>
      <c r="L4504">
        <v>0.68</v>
      </c>
      <c r="M4504">
        <v>0.105</v>
      </c>
    </row>
    <row r="4505" spans="1:13" x14ac:dyDescent="0.2">
      <c r="A4505" t="s">
        <v>397</v>
      </c>
      <c r="B4505" t="s">
        <v>102</v>
      </c>
      <c r="C4505">
        <v>59</v>
      </c>
      <c r="D4505">
        <v>36.591999999999999</v>
      </c>
      <c r="E4505">
        <f t="shared" si="70"/>
        <v>36.590000000000003</v>
      </c>
      <c r="F4505">
        <v>10271</v>
      </c>
      <c r="G4505">
        <v>10280</v>
      </c>
      <c r="H4505">
        <v>10312</v>
      </c>
      <c r="I4505" t="s">
        <v>134</v>
      </c>
      <c r="J4505">
        <v>56731</v>
      </c>
      <c r="K4505">
        <v>1747283</v>
      </c>
      <c r="L4505">
        <v>3.17</v>
      </c>
      <c r="M4505">
        <v>0.49299999999999999</v>
      </c>
    </row>
    <row r="4506" spans="1:13" x14ac:dyDescent="0.2">
      <c r="A4506" t="s">
        <v>397</v>
      </c>
      <c r="B4506" t="s">
        <v>103</v>
      </c>
      <c r="C4506">
        <v>60</v>
      </c>
      <c r="D4506">
        <v>36.735999999999997</v>
      </c>
      <c r="E4506">
        <f t="shared" si="70"/>
        <v>36.74</v>
      </c>
      <c r="F4506">
        <v>10312</v>
      </c>
      <c r="G4506">
        <v>10325</v>
      </c>
      <c r="H4506">
        <v>10389</v>
      </c>
      <c r="I4506" t="s">
        <v>134</v>
      </c>
      <c r="J4506">
        <v>29168</v>
      </c>
      <c r="K4506">
        <v>1750574</v>
      </c>
      <c r="L4506">
        <v>3.17</v>
      </c>
      <c r="M4506">
        <v>0.49399999999999999</v>
      </c>
    </row>
    <row r="4507" spans="1:13" x14ac:dyDescent="0.2">
      <c r="A4507" t="s">
        <v>397</v>
      </c>
      <c r="B4507" t="s">
        <v>104</v>
      </c>
      <c r="C4507">
        <v>61</v>
      </c>
      <c r="D4507">
        <v>36.963000000000001</v>
      </c>
      <c r="E4507">
        <f t="shared" si="70"/>
        <v>36.96</v>
      </c>
      <c r="F4507">
        <v>10389</v>
      </c>
      <c r="G4507">
        <v>10397</v>
      </c>
      <c r="H4507">
        <v>10404</v>
      </c>
      <c r="I4507" t="s">
        <v>139</v>
      </c>
      <c r="J4507">
        <v>12976</v>
      </c>
      <c r="K4507">
        <v>196930</v>
      </c>
      <c r="L4507">
        <v>0.36</v>
      </c>
      <c r="M4507">
        <v>5.6000000000000001E-2</v>
      </c>
    </row>
    <row r="4508" spans="1:13" x14ac:dyDescent="0.2">
      <c r="A4508" t="s">
        <v>397</v>
      </c>
      <c r="B4508" t="s">
        <v>105</v>
      </c>
      <c r="C4508">
        <v>62</v>
      </c>
      <c r="D4508">
        <v>37.246000000000002</v>
      </c>
      <c r="E4508">
        <f t="shared" si="70"/>
        <v>37.25</v>
      </c>
      <c r="F4508">
        <v>10476</v>
      </c>
      <c r="G4508">
        <v>10487</v>
      </c>
      <c r="H4508">
        <v>10496</v>
      </c>
      <c r="I4508" t="s">
        <v>134</v>
      </c>
      <c r="J4508">
        <v>30726</v>
      </c>
      <c r="K4508">
        <v>754386</v>
      </c>
      <c r="L4508">
        <v>1.37</v>
      </c>
      <c r="M4508">
        <v>0.21299999999999999</v>
      </c>
    </row>
    <row r="4509" spans="1:13" x14ac:dyDescent="0.2">
      <c r="A4509" t="s">
        <v>397</v>
      </c>
      <c r="B4509" t="s">
        <v>106</v>
      </c>
      <c r="C4509">
        <v>63</v>
      </c>
      <c r="D4509">
        <v>37.295000000000002</v>
      </c>
      <c r="E4509">
        <f t="shared" si="70"/>
        <v>37.299999999999997</v>
      </c>
      <c r="F4509">
        <v>10496</v>
      </c>
      <c r="G4509">
        <v>10502</v>
      </c>
      <c r="H4509">
        <v>10523</v>
      </c>
      <c r="I4509" t="s">
        <v>134</v>
      </c>
      <c r="J4509">
        <v>59183</v>
      </c>
      <c r="K4509">
        <v>1442592</v>
      </c>
      <c r="L4509">
        <v>2.62</v>
      </c>
      <c r="M4509">
        <v>0.40699999999999997</v>
      </c>
    </row>
    <row r="4510" spans="1:13" x14ac:dyDescent="0.2">
      <c r="A4510" t="s">
        <v>397</v>
      </c>
      <c r="B4510" t="s">
        <v>108</v>
      </c>
      <c r="C4510">
        <v>64</v>
      </c>
      <c r="D4510">
        <v>37.677</v>
      </c>
      <c r="E4510">
        <f t="shared" si="70"/>
        <v>37.68</v>
      </c>
      <c r="F4510">
        <v>10603</v>
      </c>
      <c r="G4510">
        <v>10623</v>
      </c>
      <c r="H4510">
        <v>10656</v>
      </c>
      <c r="I4510" t="s">
        <v>134</v>
      </c>
      <c r="J4510">
        <v>56985</v>
      </c>
      <c r="K4510">
        <v>4283684</v>
      </c>
      <c r="L4510">
        <v>7.77</v>
      </c>
      <c r="M4510">
        <v>1.208</v>
      </c>
    </row>
    <row r="4511" spans="1:13" x14ac:dyDescent="0.2">
      <c r="A4511" t="s">
        <v>397</v>
      </c>
      <c r="B4511" t="s">
        <v>109</v>
      </c>
      <c r="C4511">
        <v>65</v>
      </c>
      <c r="D4511">
        <v>37.79</v>
      </c>
      <c r="E4511">
        <f t="shared" si="70"/>
        <v>37.79</v>
      </c>
      <c r="F4511">
        <v>10656</v>
      </c>
      <c r="G4511">
        <v>10659</v>
      </c>
      <c r="H4511">
        <v>10696</v>
      </c>
      <c r="I4511" t="s">
        <v>134</v>
      </c>
      <c r="J4511">
        <v>44857</v>
      </c>
      <c r="K4511">
        <v>1887355</v>
      </c>
      <c r="L4511">
        <v>3.42</v>
      </c>
      <c r="M4511">
        <v>0.53200000000000003</v>
      </c>
    </row>
    <row r="4512" spans="1:13" x14ac:dyDescent="0.2">
      <c r="A4512" t="s">
        <v>397</v>
      </c>
      <c r="B4512" t="s">
        <v>111</v>
      </c>
      <c r="C4512">
        <v>66</v>
      </c>
      <c r="D4512">
        <v>37.991999999999997</v>
      </c>
      <c r="E4512">
        <f t="shared" si="70"/>
        <v>37.99</v>
      </c>
      <c r="F4512">
        <v>10713</v>
      </c>
      <c r="G4512">
        <v>10723</v>
      </c>
      <c r="H4512">
        <v>10811</v>
      </c>
      <c r="I4512" t="s">
        <v>53</v>
      </c>
      <c r="J4512">
        <v>413451</v>
      </c>
      <c r="K4512">
        <v>16984015</v>
      </c>
      <c r="L4512">
        <v>30.79</v>
      </c>
      <c r="M4512">
        <v>4.7889999999999997</v>
      </c>
    </row>
    <row r="4513" spans="1:13" x14ac:dyDescent="0.2">
      <c r="A4513" t="s">
        <v>397</v>
      </c>
      <c r="B4513" t="s">
        <v>112</v>
      </c>
      <c r="C4513">
        <v>67</v>
      </c>
      <c r="D4513">
        <v>38.299999999999997</v>
      </c>
      <c r="E4513">
        <f t="shared" si="70"/>
        <v>38.299999999999997</v>
      </c>
      <c r="F4513">
        <v>10811</v>
      </c>
      <c r="G4513">
        <v>10820</v>
      </c>
      <c r="H4513">
        <v>10840</v>
      </c>
      <c r="I4513" t="s">
        <v>64</v>
      </c>
      <c r="J4513">
        <v>28578</v>
      </c>
      <c r="K4513">
        <v>553741</v>
      </c>
      <c r="L4513">
        <v>1</v>
      </c>
      <c r="M4513">
        <v>0.156</v>
      </c>
    </row>
    <row r="4514" spans="1:13" x14ac:dyDescent="0.2">
      <c r="A4514" t="s">
        <v>397</v>
      </c>
      <c r="B4514" t="s">
        <v>113</v>
      </c>
      <c r="C4514">
        <v>68</v>
      </c>
      <c r="D4514">
        <v>39.539000000000001</v>
      </c>
      <c r="E4514">
        <f t="shared" si="70"/>
        <v>39.54</v>
      </c>
      <c r="F4514">
        <v>11139</v>
      </c>
      <c r="G4514">
        <v>11212</v>
      </c>
      <c r="H4514">
        <v>11268</v>
      </c>
      <c r="I4514" t="s">
        <v>67</v>
      </c>
      <c r="J4514">
        <v>32943</v>
      </c>
      <c r="K4514">
        <v>2374274</v>
      </c>
      <c r="L4514">
        <v>4.3</v>
      </c>
      <c r="M4514">
        <v>0.66900000000000004</v>
      </c>
    </row>
    <row r="4515" spans="1:13" x14ac:dyDescent="0.2">
      <c r="A4515" t="s">
        <v>398</v>
      </c>
      <c r="B4515" t="s">
        <v>14</v>
      </c>
      <c r="C4515">
        <v>1</v>
      </c>
      <c r="D4515">
        <v>4.1760000000000002</v>
      </c>
      <c r="E4515">
        <f t="shared" si="70"/>
        <v>4.18</v>
      </c>
      <c r="F4515">
        <v>5</v>
      </c>
      <c r="G4515">
        <v>28</v>
      </c>
      <c r="H4515">
        <v>79</v>
      </c>
      <c r="I4515" t="s">
        <v>15</v>
      </c>
      <c r="J4515">
        <v>60451</v>
      </c>
      <c r="K4515">
        <v>521341</v>
      </c>
      <c r="L4515">
        <v>1.59</v>
      </c>
      <c r="M4515">
        <v>0.23699999999999999</v>
      </c>
    </row>
    <row r="4516" spans="1:13" x14ac:dyDescent="0.2">
      <c r="A4516" t="s">
        <v>398</v>
      </c>
      <c r="B4516" t="s">
        <v>16</v>
      </c>
      <c r="C4516">
        <v>2</v>
      </c>
      <c r="D4516">
        <v>5.04</v>
      </c>
      <c r="E4516">
        <f t="shared" si="70"/>
        <v>5.04</v>
      </c>
      <c r="F4516">
        <v>277</v>
      </c>
      <c r="G4516">
        <v>301</v>
      </c>
      <c r="H4516">
        <v>341</v>
      </c>
      <c r="I4516" t="s">
        <v>29</v>
      </c>
      <c r="J4516">
        <v>39849</v>
      </c>
      <c r="K4516">
        <v>1434022</v>
      </c>
      <c r="L4516">
        <v>4.37</v>
      </c>
      <c r="M4516">
        <v>0.65100000000000002</v>
      </c>
    </row>
    <row r="4517" spans="1:13" x14ac:dyDescent="0.2">
      <c r="A4517" t="s">
        <v>398</v>
      </c>
      <c r="B4517" t="s">
        <v>18</v>
      </c>
      <c r="C4517">
        <v>3</v>
      </c>
      <c r="D4517">
        <v>9.391</v>
      </c>
      <c r="E4517">
        <f t="shared" si="70"/>
        <v>9.39</v>
      </c>
      <c r="F4517">
        <v>1647</v>
      </c>
      <c r="G4517">
        <v>1678</v>
      </c>
      <c r="H4517">
        <v>1705</v>
      </c>
      <c r="I4517" t="s">
        <v>17</v>
      </c>
      <c r="J4517">
        <v>159340</v>
      </c>
      <c r="K4517">
        <v>6417017</v>
      </c>
      <c r="L4517">
        <v>19.55</v>
      </c>
      <c r="M4517">
        <v>2.9119999999999999</v>
      </c>
    </row>
    <row r="4518" spans="1:13" x14ac:dyDescent="0.2">
      <c r="A4518" t="s">
        <v>398</v>
      </c>
      <c r="B4518" t="s">
        <v>20</v>
      </c>
      <c r="C4518">
        <v>4</v>
      </c>
      <c r="D4518">
        <v>9.5380000000000003</v>
      </c>
      <c r="E4518">
        <f t="shared" si="70"/>
        <v>9.5399999999999991</v>
      </c>
      <c r="F4518">
        <v>1705</v>
      </c>
      <c r="G4518">
        <v>1724</v>
      </c>
      <c r="H4518">
        <v>1801</v>
      </c>
      <c r="I4518" t="s">
        <v>23</v>
      </c>
      <c r="J4518">
        <v>663829</v>
      </c>
      <c r="K4518">
        <v>32819978</v>
      </c>
      <c r="L4518">
        <v>100</v>
      </c>
      <c r="M4518">
        <v>14.891999999999999</v>
      </c>
    </row>
    <row r="4519" spans="1:13" x14ac:dyDescent="0.2">
      <c r="A4519" t="s">
        <v>398</v>
      </c>
      <c r="B4519" t="s">
        <v>22</v>
      </c>
      <c r="C4519">
        <v>5</v>
      </c>
      <c r="D4519">
        <v>9.8130000000000006</v>
      </c>
      <c r="E4519">
        <f t="shared" si="70"/>
        <v>9.81</v>
      </c>
      <c r="F4519">
        <v>1801</v>
      </c>
      <c r="G4519">
        <v>1811</v>
      </c>
      <c r="H4519">
        <v>1897</v>
      </c>
      <c r="I4519" t="s">
        <v>41</v>
      </c>
      <c r="J4519">
        <v>113285</v>
      </c>
      <c r="K4519">
        <v>6798754</v>
      </c>
      <c r="L4519">
        <v>20.72</v>
      </c>
      <c r="M4519">
        <v>3.085</v>
      </c>
    </row>
    <row r="4520" spans="1:13" x14ac:dyDescent="0.2">
      <c r="A4520" t="s">
        <v>398</v>
      </c>
      <c r="B4520" t="s">
        <v>24</v>
      </c>
      <c r="C4520">
        <v>6</v>
      </c>
      <c r="D4520">
        <v>10.802</v>
      </c>
      <c r="E4520">
        <f t="shared" si="70"/>
        <v>10.8</v>
      </c>
      <c r="F4520">
        <v>2092</v>
      </c>
      <c r="G4520">
        <v>2124</v>
      </c>
      <c r="H4520">
        <v>2194</v>
      </c>
      <c r="I4520" t="s">
        <v>129</v>
      </c>
      <c r="J4520">
        <v>82243</v>
      </c>
      <c r="K4520">
        <v>4390834</v>
      </c>
      <c r="L4520">
        <v>13.38</v>
      </c>
      <c r="M4520">
        <v>1.992</v>
      </c>
    </row>
    <row r="4521" spans="1:13" x14ac:dyDescent="0.2">
      <c r="A4521" t="s">
        <v>398</v>
      </c>
      <c r="B4521" t="s">
        <v>26</v>
      </c>
      <c r="C4521">
        <v>7</v>
      </c>
      <c r="D4521">
        <v>12.404999999999999</v>
      </c>
      <c r="E4521">
        <f t="shared" si="70"/>
        <v>12.41</v>
      </c>
      <c r="F4521">
        <v>2532</v>
      </c>
      <c r="G4521">
        <v>2631</v>
      </c>
      <c r="H4521">
        <v>2662</v>
      </c>
      <c r="I4521" t="s">
        <v>77</v>
      </c>
      <c r="J4521">
        <v>171851</v>
      </c>
      <c r="K4521">
        <v>6834642</v>
      </c>
      <c r="L4521">
        <v>20.82</v>
      </c>
      <c r="M4521">
        <v>3.101</v>
      </c>
    </row>
    <row r="4522" spans="1:13" x14ac:dyDescent="0.2">
      <c r="A4522" t="s">
        <v>398</v>
      </c>
      <c r="B4522" t="s">
        <v>27</v>
      </c>
      <c r="C4522">
        <v>8</v>
      </c>
      <c r="D4522">
        <v>12.548999999999999</v>
      </c>
      <c r="E4522">
        <f t="shared" si="70"/>
        <v>12.55</v>
      </c>
      <c r="F4522">
        <v>2662</v>
      </c>
      <c r="G4522">
        <v>2676</v>
      </c>
      <c r="H4522">
        <v>2744</v>
      </c>
      <c r="I4522" t="s">
        <v>34</v>
      </c>
      <c r="J4522">
        <v>232706</v>
      </c>
      <c r="K4522">
        <v>11807506</v>
      </c>
      <c r="L4522">
        <v>35.979999999999997</v>
      </c>
      <c r="M4522">
        <v>5.3570000000000002</v>
      </c>
    </row>
    <row r="4523" spans="1:13" x14ac:dyDescent="0.2">
      <c r="A4523" t="s">
        <v>398</v>
      </c>
      <c r="B4523" t="s">
        <v>28</v>
      </c>
      <c r="C4523">
        <v>9</v>
      </c>
      <c r="D4523">
        <v>12.928000000000001</v>
      </c>
      <c r="E4523">
        <f t="shared" si="70"/>
        <v>12.93</v>
      </c>
      <c r="F4523">
        <v>2744</v>
      </c>
      <c r="G4523">
        <v>2796</v>
      </c>
      <c r="H4523">
        <v>2855</v>
      </c>
      <c r="I4523" t="s">
        <v>73</v>
      </c>
      <c r="J4523">
        <v>80952</v>
      </c>
      <c r="K4523">
        <v>4257518</v>
      </c>
      <c r="L4523">
        <v>12.97</v>
      </c>
      <c r="M4523">
        <v>1.9319999999999999</v>
      </c>
    </row>
    <row r="4524" spans="1:13" x14ac:dyDescent="0.2">
      <c r="A4524" t="s">
        <v>398</v>
      </c>
      <c r="B4524" t="s">
        <v>30</v>
      </c>
      <c r="C4524">
        <v>10</v>
      </c>
      <c r="D4524">
        <v>15.032999999999999</v>
      </c>
      <c r="E4524">
        <f t="shared" si="70"/>
        <v>15.03</v>
      </c>
      <c r="F4524">
        <v>3427</v>
      </c>
      <c r="G4524">
        <v>3462</v>
      </c>
      <c r="H4524">
        <v>3521</v>
      </c>
      <c r="I4524" t="s">
        <v>188</v>
      </c>
      <c r="J4524">
        <v>237196</v>
      </c>
      <c r="K4524">
        <v>8735360</v>
      </c>
      <c r="L4524">
        <v>26.62</v>
      </c>
      <c r="M4524">
        <v>3.964</v>
      </c>
    </row>
    <row r="4525" spans="1:13" x14ac:dyDescent="0.2">
      <c r="A4525" t="s">
        <v>398</v>
      </c>
      <c r="B4525" t="s">
        <v>32</v>
      </c>
      <c r="C4525">
        <v>11</v>
      </c>
      <c r="D4525">
        <v>15.404999999999999</v>
      </c>
      <c r="E4525">
        <f t="shared" si="70"/>
        <v>15.41</v>
      </c>
      <c r="F4525">
        <v>3532</v>
      </c>
      <c r="G4525">
        <v>3579</v>
      </c>
      <c r="H4525">
        <v>3603</v>
      </c>
      <c r="I4525" t="s">
        <v>143</v>
      </c>
      <c r="J4525">
        <v>41323</v>
      </c>
      <c r="K4525">
        <v>1245615</v>
      </c>
      <c r="L4525">
        <v>3.8</v>
      </c>
      <c r="M4525">
        <v>0.56499999999999995</v>
      </c>
    </row>
    <row r="4526" spans="1:13" x14ac:dyDescent="0.2">
      <c r="A4526" t="s">
        <v>398</v>
      </c>
      <c r="B4526" t="s">
        <v>33</v>
      </c>
      <c r="C4526">
        <v>12</v>
      </c>
      <c r="D4526">
        <v>15.568</v>
      </c>
      <c r="E4526">
        <f t="shared" si="70"/>
        <v>15.57</v>
      </c>
      <c r="F4526">
        <v>3609</v>
      </c>
      <c r="G4526">
        <v>3631</v>
      </c>
      <c r="H4526">
        <v>3676</v>
      </c>
      <c r="I4526" t="s">
        <v>58</v>
      </c>
      <c r="J4526">
        <v>151078</v>
      </c>
      <c r="K4526">
        <v>5444692</v>
      </c>
      <c r="L4526">
        <v>16.59</v>
      </c>
      <c r="M4526">
        <v>2.4700000000000002</v>
      </c>
    </row>
    <row r="4527" spans="1:13" x14ac:dyDescent="0.2">
      <c r="A4527" t="s">
        <v>398</v>
      </c>
      <c r="B4527" t="s">
        <v>35</v>
      </c>
      <c r="C4527">
        <v>13</v>
      </c>
      <c r="D4527">
        <v>15.782</v>
      </c>
      <c r="E4527">
        <f t="shared" si="70"/>
        <v>15.78</v>
      </c>
      <c r="F4527">
        <v>3676</v>
      </c>
      <c r="G4527">
        <v>3698</v>
      </c>
      <c r="H4527">
        <v>3741</v>
      </c>
      <c r="I4527" t="s">
        <v>140</v>
      </c>
      <c r="J4527">
        <v>40541</v>
      </c>
      <c r="K4527">
        <v>1722788</v>
      </c>
      <c r="L4527">
        <v>5.25</v>
      </c>
      <c r="M4527">
        <v>0.78200000000000003</v>
      </c>
    </row>
    <row r="4528" spans="1:13" x14ac:dyDescent="0.2">
      <c r="A4528" t="s">
        <v>398</v>
      </c>
      <c r="B4528" t="s">
        <v>36</v>
      </c>
      <c r="C4528">
        <v>14</v>
      </c>
      <c r="D4528">
        <v>16.341999999999999</v>
      </c>
      <c r="E4528">
        <f t="shared" si="70"/>
        <v>16.34</v>
      </c>
      <c r="F4528">
        <v>3850</v>
      </c>
      <c r="G4528">
        <v>3876</v>
      </c>
      <c r="H4528">
        <v>3891</v>
      </c>
      <c r="I4528" t="s">
        <v>58</v>
      </c>
      <c r="J4528">
        <v>109373</v>
      </c>
      <c r="K4528">
        <v>3041568</v>
      </c>
      <c r="L4528">
        <v>9.27</v>
      </c>
      <c r="M4528">
        <v>1.38</v>
      </c>
    </row>
    <row r="4529" spans="1:13" x14ac:dyDescent="0.2">
      <c r="A4529" t="s">
        <v>398</v>
      </c>
      <c r="B4529" t="s">
        <v>38</v>
      </c>
      <c r="C4529">
        <v>15</v>
      </c>
      <c r="D4529">
        <v>16.442</v>
      </c>
      <c r="E4529">
        <f t="shared" si="70"/>
        <v>16.440000000000001</v>
      </c>
      <c r="F4529">
        <v>3891</v>
      </c>
      <c r="G4529">
        <v>3907</v>
      </c>
      <c r="H4529">
        <v>3971</v>
      </c>
      <c r="I4529" t="s">
        <v>140</v>
      </c>
      <c r="J4529">
        <v>801272</v>
      </c>
      <c r="K4529">
        <v>22913540</v>
      </c>
      <c r="L4529">
        <v>69.819999999999993</v>
      </c>
      <c r="M4529">
        <v>10.397</v>
      </c>
    </row>
    <row r="4530" spans="1:13" x14ac:dyDescent="0.2">
      <c r="A4530" t="s">
        <v>398</v>
      </c>
      <c r="B4530" t="s">
        <v>40</v>
      </c>
      <c r="C4530">
        <v>16</v>
      </c>
      <c r="D4530">
        <v>18.216999999999999</v>
      </c>
      <c r="E4530">
        <f t="shared" si="70"/>
        <v>18.22</v>
      </c>
      <c r="F4530">
        <v>4420</v>
      </c>
      <c r="G4530">
        <v>4469</v>
      </c>
      <c r="H4530">
        <v>4506</v>
      </c>
      <c r="I4530" t="s">
        <v>143</v>
      </c>
      <c r="J4530">
        <v>30238</v>
      </c>
      <c r="K4530">
        <v>1440789</v>
      </c>
      <c r="L4530">
        <v>4.3899999999999997</v>
      </c>
      <c r="M4530">
        <v>0.65400000000000003</v>
      </c>
    </row>
    <row r="4531" spans="1:13" x14ac:dyDescent="0.2">
      <c r="A4531" t="s">
        <v>398</v>
      </c>
      <c r="B4531" t="s">
        <v>42</v>
      </c>
      <c r="C4531">
        <v>17</v>
      </c>
      <c r="D4531">
        <v>18.518000000000001</v>
      </c>
      <c r="E4531">
        <f t="shared" si="70"/>
        <v>18.52</v>
      </c>
      <c r="F4531">
        <v>4547</v>
      </c>
      <c r="G4531">
        <v>4564</v>
      </c>
      <c r="H4531">
        <v>4662</v>
      </c>
      <c r="I4531" t="s">
        <v>73</v>
      </c>
      <c r="J4531">
        <v>990062</v>
      </c>
      <c r="K4531">
        <v>31068367</v>
      </c>
      <c r="L4531">
        <v>94.66</v>
      </c>
      <c r="M4531">
        <v>14.097</v>
      </c>
    </row>
    <row r="4532" spans="1:13" x14ac:dyDescent="0.2">
      <c r="A4532" t="s">
        <v>398</v>
      </c>
      <c r="B4532" t="s">
        <v>43</v>
      </c>
      <c r="C4532">
        <v>18</v>
      </c>
      <c r="D4532">
        <v>19.562000000000001</v>
      </c>
      <c r="E4532">
        <f t="shared" si="70"/>
        <v>19.559999999999999</v>
      </c>
      <c r="F4532">
        <v>4860</v>
      </c>
      <c r="G4532">
        <v>4894</v>
      </c>
      <c r="H4532">
        <v>4936</v>
      </c>
      <c r="I4532" t="s">
        <v>129</v>
      </c>
      <c r="J4532">
        <v>86014</v>
      </c>
      <c r="K4532">
        <v>2847633</v>
      </c>
      <c r="L4532">
        <v>8.68</v>
      </c>
      <c r="M4532">
        <v>1.292</v>
      </c>
    </row>
    <row r="4533" spans="1:13" x14ac:dyDescent="0.2">
      <c r="A4533" t="s">
        <v>398</v>
      </c>
      <c r="B4533" t="s">
        <v>45</v>
      </c>
      <c r="C4533">
        <v>19</v>
      </c>
      <c r="D4533">
        <v>21.088999999999999</v>
      </c>
      <c r="E4533">
        <f t="shared" si="70"/>
        <v>21.09</v>
      </c>
      <c r="F4533">
        <v>5324</v>
      </c>
      <c r="G4533">
        <v>5377</v>
      </c>
      <c r="H4533">
        <v>5414</v>
      </c>
      <c r="I4533" t="s">
        <v>168</v>
      </c>
      <c r="J4533">
        <v>33753</v>
      </c>
      <c r="K4533">
        <v>1477358</v>
      </c>
      <c r="L4533">
        <v>4.5</v>
      </c>
      <c r="M4533">
        <v>0.67</v>
      </c>
    </row>
    <row r="4534" spans="1:13" x14ac:dyDescent="0.2">
      <c r="A4534" t="s">
        <v>398</v>
      </c>
      <c r="B4534" t="s">
        <v>47</v>
      </c>
      <c r="C4534">
        <v>20</v>
      </c>
      <c r="D4534">
        <v>21.323</v>
      </c>
      <c r="E4534">
        <f t="shared" si="70"/>
        <v>21.32</v>
      </c>
      <c r="F4534">
        <v>5418</v>
      </c>
      <c r="G4534">
        <v>5451</v>
      </c>
      <c r="H4534">
        <v>5517</v>
      </c>
      <c r="I4534" t="s">
        <v>46</v>
      </c>
      <c r="J4534">
        <v>350454</v>
      </c>
      <c r="K4534">
        <v>13283638</v>
      </c>
      <c r="L4534">
        <v>40.47</v>
      </c>
      <c r="M4534">
        <v>6.0270000000000001</v>
      </c>
    </row>
    <row r="4535" spans="1:13" x14ac:dyDescent="0.2">
      <c r="A4535" t="s">
        <v>398</v>
      </c>
      <c r="B4535" t="s">
        <v>49</v>
      </c>
      <c r="C4535">
        <v>21</v>
      </c>
      <c r="D4535">
        <v>22.366</v>
      </c>
      <c r="E4535">
        <f t="shared" si="70"/>
        <v>22.37</v>
      </c>
      <c r="F4535">
        <v>5747</v>
      </c>
      <c r="G4535">
        <v>5781</v>
      </c>
      <c r="H4535">
        <v>5813</v>
      </c>
      <c r="I4535" t="s">
        <v>46</v>
      </c>
      <c r="J4535">
        <v>37610</v>
      </c>
      <c r="K4535">
        <v>1195211</v>
      </c>
      <c r="L4535">
        <v>3.64</v>
      </c>
      <c r="M4535">
        <v>0.54200000000000004</v>
      </c>
    </row>
    <row r="4536" spans="1:13" x14ac:dyDescent="0.2">
      <c r="A4536" t="s">
        <v>398</v>
      </c>
      <c r="B4536" t="s">
        <v>50</v>
      </c>
      <c r="C4536">
        <v>22</v>
      </c>
      <c r="D4536">
        <v>22.869</v>
      </c>
      <c r="E4536">
        <f t="shared" si="70"/>
        <v>22.87</v>
      </c>
      <c r="F4536">
        <v>5919</v>
      </c>
      <c r="G4536">
        <v>5940</v>
      </c>
      <c r="H4536">
        <v>5963</v>
      </c>
      <c r="I4536" t="s">
        <v>130</v>
      </c>
      <c r="J4536">
        <v>102027</v>
      </c>
      <c r="K4536">
        <v>2932223</v>
      </c>
      <c r="L4536">
        <v>8.93</v>
      </c>
      <c r="M4536">
        <v>1.33</v>
      </c>
    </row>
    <row r="4537" spans="1:13" x14ac:dyDescent="0.2">
      <c r="A4537" t="s">
        <v>398</v>
      </c>
      <c r="B4537" t="s">
        <v>52</v>
      </c>
      <c r="C4537">
        <v>23</v>
      </c>
      <c r="D4537">
        <v>23.34</v>
      </c>
      <c r="E4537">
        <f t="shared" si="70"/>
        <v>23.34</v>
      </c>
      <c r="F4537">
        <v>6065</v>
      </c>
      <c r="G4537">
        <v>6089</v>
      </c>
      <c r="H4537">
        <v>6110</v>
      </c>
      <c r="I4537" t="s">
        <v>19</v>
      </c>
      <c r="J4537">
        <v>69569</v>
      </c>
      <c r="K4537">
        <v>2056384</v>
      </c>
      <c r="L4537">
        <v>6.27</v>
      </c>
      <c r="M4537">
        <v>0.93300000000000005</v>
      </c>
    </row>
    <row r="4538" spans="1:13" x14ac:dyDescent="0.2">
      <c r="A4538" t="s">
        <v>398</v>
      </c>
      <c r="B4538" t="s">
        <v>54</v>
      </c>
      <c r="C4538">
        <v>24</v>
      </c>
      <c r="D4538">
        <v>23.670999999999999</v>
      </c>
      <c r="E4538">
        <f t="shared" si="70"/>
        <v>23.67</v>
      </c>
      <c r="F4538">
        <v>6154</v>
      </c>
      <c r="G4538">
        <v>6193</v>
      </c>
      <c r="H4538">
        <v>6235</v>
      </c>
      <c r="I4538" t="s">
        <v>46</v>
      </c>
      <c r="J4538">
        <v>291218</v>
      </c>
      <c r="K4538">
        <v>7765300</v>
      </c>
      <c r="L4538">
        <v>23.66</v>
      </c>
      <c r="M4538">
        <v>3.5230000000000001</v>
      </c>
    </row>
    <row r="4539" spans="1:13" x14ac:dyDescent="0.2">
      <c r="A4539" t="s">
        <v>398</v>
      </c>
      <c r="B4539" t="s">
        <v>56</v>
      </c>
      <c r="C4539">
        <v>25</v>
      </c>
      <c r="D4539">
        <v>23.896999999999998</v>
      </c>
      <c r="E4539">
        <f t="shared" si="70"/>
        <v>23.9</v>
      </c>
      <c r="F4539">
        <v>6238</v>
      </c>
      <c r="G4539">
        <v>6265</v>
      </c>
      <c r="H4539">
        <v>6298</v>
      </c>
      <c r="I4539" t="s">
        <v>46</v>
      </c>
      <c r="J4539">
        <v>279022</v>
      </c>
      <c r="K4539">
        <v>7399240</v>
      </c>
      <c r="L4539">
        <v>22.54</v>
      </c>
      <c r="M4539">
        <v>3.3570000000000002</v>
      </c>
    </row>
    <row r="4540" spans="1:13" x14ac:dyDescent="0.2">
      <c r="A4540" t="s">
        <v>398</v>
      </c>
      <c r="B4540" t="s">
        <v>57</v>
      </c>
      <c r="C4540">
        <v>26</v>
      </c>
      <c r="D4540">
        <v>25.631</v>
      </c>
      <c r="E4540">
        <f t="shared" si="70"/>
        <v>25.63</v>
      </c>
      <c r="F4540">
        <v>6750</v>
      </c>
      <c r="G4540">
        <v>6813</v>
      </c>
      <c r="H4540">
        <v>6823</v>
      </c>
      <c r="I4540" t="s">
        <v>91</v>
      </c>
      <c r="J4540">
        <v>40054</v>
      </c>
      <c r="K4540">
        <v>1263584</v>
      </c>
      <c r="L4540">
        <v>3.85</v>
      </c>
      <c r="M4540">
        <v>0.57299999999999995</v>
      </c>
    </row>
    <row r="4541" spans="1:13" x14ac:dyDescent="0.2">
      <c r="A4541" t="s">
        <v>398</v>
      </c>
      <c r="B4541" t="s">
        <v>59</v>
      </c>
      <c r="C4541">
        <v>27</v>
      </c>
      <c r="D4541">
        <v>25.693999999999999</v>
      </c>
      <c r="E4541">
        <f t="shared" si="70"/>
        <v>25.69</v>
      </c>
      <c r="F4541">
        <v>6823</v>
      </c>
      <c r="G4541">
        <v>6833</v>
      </c>
      <c r="H4541">
        <v>6868</v>
      </c>
      <c r="I4541" t="s">
        <v>93</v>
      </c>
      <c r="J4541">
        <v>36734</v>
      </c>
      <c r="K4541">
        <v>1284620</v>
      </c>
      <c r="L4541">
        <v>3.91</v>
      </c>
      <c r="M4541">
        <v>0.58299999999999996</v>
      </c>
    </row>
    <row r="4542" spans="1:13" x14ac:dyDescent="0.2">
      <c r="A4542" t="s">
        <v>398</v>
      </c>
      <c r="B4542" t="s">
        <v>61</v>
      </c>
      <c r="C4542">
        <v>28</v>
      </c>
      <c r="D4542">
        <v>26.638000000000002</v>
      </c>
      <c r="E4542">
        <f t="shared" si="70"/>
        <v>26.64</v>
      </c>
      <c r="F4542">
        <v>7091</v>
      </c>
      <c r="G4542">
        <v>7132</v>
      </c>
      <c r="H4542">
        <v>7194</v>
      </c>
      <c r="I4542" t="s">
        <v>91</v>
      </c>
      <c r="J4542">
        <v>69426</v>
      </c>
      <c r="K4542">
        <v>3999188</v>
      </c>
      <c r="L4542">
        <v>12.19</v>
      </c>
      <c r="M4542">
        <v>1.8149999999999999</v>
      </c>
    </row>
    <row r="4543" spans="1:13" x14ac:dyDescent="0.2">
      <c r="A4543" t="s">
        <v>398</v>
      </c>
      <c r="B4543" t="s">
        <v>62</v>
      </c>
      <c r="C4543">
        <v>29</v>
      </c>
      <c r="D4543">
        <v>34.951000000000001</v>
      </c>
      <c r="E4543">
        <f t="shared" si="70"/>
        <v>34.950000000000003</v>
      </c>
      <c r="F4543">
        <v>9747</v>
      </c>
      <c r="G4543">
        <v>9761</v>
      </c>
      <c r="H4543">
        <v>9804</v>
      </c>
      <c r="I4543" t="s">
        <v>158</v>
      </c>
      <c r="J4543">
        <v>35633</v>
      </c>
      <c r="K4543">
        <v>1565068</v>
      </c>
      <c r="L4543">
        <v>4.7699999999999996</v>
      </c>
      <c r="M4543">
        <v>0.71</v>
      </c>
    </row>
    <row r="4544" spans="1:13" x14ac:dyDescent="0.2">
      <c r="A4544" t="s">
        <v>398</v>
      </c>
      <c r="B4544" t="s">
        <v>63</v>
      </c>
      <c r="C4544">
        <v>30</v>
      </c>
      <c r="D4544">
        <v>35.667000000000002</v>
      </c>
      <c r="E4544">
        <f t="shared" si="70"/>
        <v>35.67</v>
      </c>
      <c r="F4544">
        <v>9960</v>
      </c>
      <c r="G4544">
        <v>9987</v>
      </c>
      <c r="H4544">
        <v>10001</v>
      </c>
      <c r="I4544" t="s">
        <v>87</v>
      </c>
      <c r="J4544">
        <v>34391</v>
      </c>
      <c r="K4544">
        <v>593588</v>
      </c>
      <c r="L4544">
        <v>1.81</v>
      </c>
      <c r="M4544">
        <v>0.26900000000000002</v>
      </c>
    </row>
    <row r="4545" spans="1:13" x14ac:dyDescent="0.2">
      <c r="A4545" t="s">
        <v>398</v>
      </c>
      <c r="B4545" t="s">
        <v>65</v>
      </c>
      <c r="C4545">
        <v>31</v>
      </c>
      <c r="D4545">
        <v>36.167999999999999</v>
      </c>
      <c r="E4545">
        <f t="shared" si="70"/>
        <v>36.17</v>
      </c>
      <c r="F4545">
        <v>10118</v>
      </c>
      <c r="G4545">
        <v>10146</v>
      </c>
      <c r="H4545">
        <v>10166</v>
      </c>
      <c r="I4545" t="s">
        <v>100</v>
      </c>
      <c r="J4545">
        <v>38846</v>
      </c>
      <c r="K4545">
        <v>1002454</v>
      </c>
      <c r="L4545">
        <v>3.05</v>
      </c>
      <c r="M4545">
        <v>0.45500000000000002</v>
      </c>
    </row>
    <row r="4546" spans="1:13" x14ac:dyDescent="0.2">
      <c r="A4546" t="s">
        <v>398</v>
      </c>
      <c r="B4546" t="s">
        <v>66</v>
      </c>
      <c r="C4546">
        <v>32</v>
      </c>
      <c r="D4546">
        <v>36.594000000000001</v>
      </c>
      <c r="E4546">
        <f t="shared" si="70"/>
        <v>36.590000000000003</v>
      </c>
      <c r="F4546">
        <v>10272</v>
      </c>
      <c r="G4546">
        <v>10281</v>
      </c>
      <c r="H4546">
        <v>10294</v>
      </c>
      <c r="I4546" t="s">
        <v>139</v>
      </c>
      <c r="J4546">
        <v>38505</v>
      </c>
      <c r="K4546">
        <v>1034890</v>
      </c>
      <c r="L4546">
        <v>3.15</v>
      </c>
      <c r="M4546">
        <v>0.47</v>
      </c>
    </row>
    <row r="4547" spans="1:13" x14ac:dyDescent="0.2">
      <c r="A4547" t="s">
        <v>398</v>
      </c>
      <c r="B4547" t="s">
        <v>68</v>
      </c>
      <c r="C4547">
        <v>33</v>
      </c>
      <c r="D4547">
        <v>36.661000000000001</v>
      </c>
      <c r="E4547">
        <f t="shared" ref="E4547:E4610" si="71">ROUND(D4547,2)</f>
        <v>36.659999999999997</v>
      </c>
      <c r="F4547">
        <v>10294</v>
      </c>
      <c r="G4547">
        <v>10302</v>
      </c>
      <c r="H4547">
        <v>10314</v>
      </c>
      <c r="I4547" t="s">
        <v>134</v>
      </c>
      <c r="J4547">
        <v>46404</v>
      </c>
      <c r="K4547">
        <v>781309</v>
      </c>
      <c r="L4547">
        <v>2.38</v>
      </c>
      <c r="M4547">
        <v>0.35499999999999998</v>
      </c>
    </row>
    <row r="4548" spans="1:13" x14ac:dyDescent="0.2">
      <c r="A4548" t="s">
        <v>398</v>
      </c>
      <c r="B4548" t="s">
        <v>69</v>
      </c>
      <c r="C4548">
        <v>34</v>
      </c>
      <c r="D4548">
        <v>37.243000000000002</v>
      </c>
      <c r="E4548">
        <f t="shared" si="71"/>
        <v>37.24</v>
      </c>
      <c r="F4548">
        <v>10455</v>
      </c>
      <c r="G4548">
        <v>10486</v>
      </c>
      <c r="H4548">
        <v>10497</v>
      </c>
      <c r="I4548" t="s">
        <v>139</v>
      </c>
      <c r="J4548">
        <v>22433</v>
      </c>
      <c r="K4548">
        <v>901345</v>
      </c>
      <c r="L4548">
        <v>2.75</v>
      </c>
      <c r="M4548">
        <v>0.40899999999999997</v>
      </c>
    </row>
    <row r="4549" spans="1:13" x14ac:dyDescent="0.2">
      <c r="A4549" t="s">
        <v>398</v>
      </c>
      <c r="B4549" t="s">
        <v>70</v>
      </c>
      <c r="C4549">
        <v>35</v>
      </c>
      <c r="D4549">
        <v>37.298000000000002</v>
      </c>
      <c r="E4549">
        <f t="shared" si="71"/>
        <v>37.299999999999997</v>
      </c>
      <c r="F4549">
        <v>10497</v>
      </c>
      <c r="G4549">
        <v>10503</v>
      </c>
      <c r="H4549">
        <v>10513</v>
      </c>
      <c r="I4549" t="s">
        <v>134</v>
      </c>
      <c r="J4549">
        <v>45421</v>
      </c>
      <c r="K4549">
        <v>814387</v>
      </c>
      <c r="L4549">
        <v>2.48</v>
      </c>
      <c r="M4549">
        <v>0.37</v>
      </c>
    </row>
    <row r="4550" spans="1:13" x14ac:dyDescent="0.2">
      <c r="A4550" t="s">
        <v>398</v>
      </c>
      <c r="B4550" t="s">
        <v>71</v>
      </c>
      <c r="C4550">
        <v>36</v>
      </c>
      <c r="D4550">
        <v>37.377000000000002</v>
      </c>
      <c r="E4550">
        <f t="shared" si="71"/>
        <v>37.380000000000003</v>
      </c>
      <c r="F4550">
        <v>10513</v>
      </c>
      <c r="G4550">
        <v>10528</v>
      </c>
      <c r="H4550">
        <v>10549</v>
      </c>
      <c r="I4550" t="s">
        <v>134</v>
      </c>
      <c r="J4550">
        <v>57401</v>
      </c>
      <c r="K4550">
        <v>1212287</v>
      </c>
      <c r="L4550">
        <v>3.69</v>
      </c>
      <c r="M4550">
        <v>0.55000000000000004</v>
      </c>
    </row>
    <row r="4551" spans="1:13" x14ac:dyDescent="0.2">
      <c r="A4551" t="s">
        <v>398</v>
      </c>
      <c r="B4551" t="s">
        <v>72</v>
      </c>
      <c r="C4551">
        <v>37</v>
      </c>
      <c r="D4551">
        <v>37.683999999999997</v>
      </c>
      <c r="E4551">
        <f t="shared" si="71"/>
        <v>37.68</v>
      </c>
      <c r="F4551">
        <v>10603</v>
      </c>
      <c r="G4551">
        <v>10625</v>
      </c>
      <c r="H4551">
        <v>10643</v>
      </c>
      <c r="I4551" t="s">
        <v>189</v>
      </c>
      <c r="J4551">
        <v>31866</v>
      </c>
      <c r="K4551">
        <v>1486644</v>
      </c>
      <c r="L4551">
        <v>4.53</v>
      </c>
      <c r="M4551">
        <v>0.67500000000000004</v>
      </c>
    </row>
    <row r="4552" spans="1:13" x14ac:dyDescent="0.2">
      <c r="A4552" t="s">
        <v>398</v>
      </c>
      <c r="B4552" t="s">
        <v>74</v>
      </c>
      <c r="C4552">
        <v>38</v>
      </c>
      <c r="D4552">
        <v>37.991</v>
      </c>
      <c r="E4552">
        <f t="shared" si="71"/>
        <v>37.99</v>
      </c>
      <c r="F4552">
        <v>10713</v>
      </c>
      <c r="G4552">
        <v>10722</v>
      </c>
      <c r="H4552">
        <v>10737</v>
      </c>
      <c r="I4552" t="s">
        <v>64</v>
      </c>
      <c r="J4552">
        <v>305124</v>
      </c>
      <c r="K4552">
        <v>6795568</v>
      </c>
      <c r="L4552">
        <v>20.71</v>
      </c>
      <c r="M4552">
        <v>3.0830000000000002</v>
      </c>
    </row>
    <row r="4553" spans="1:13" x14ac:dyDescent="0.2">
      <c r="A4553" t="s">
        <v>398</v>
      </c>
      <c r="B4553" t="s">
        <v>75</v>
      </c>
      <c r="C4553">
        <v>39</v>
      </c>
      <c r="D4553">
        <v>38.055</v>
      </c>
      <c r="E4553">
        <f t="shared" si="71"/>
        <v>38.06</v>
      </c>
      <c r="F4553">
        <v>10737</v>
      </c>
      <c r="G4553">
        <v>10742</v>
      </c>
      <c r="H4553">
        <v>10788</v>
      </c>
      <c r="I4553" t="s">
        <v>107</v>
      </c>
      <c r="J4553">
        <v>119916</v>
      </c>
      <c r="K4553">
        <v>3798682</v>
      </c>
      <c r="L4553">
        <v>11.57</v>
      </c>
      <c r="M4553">
        <v>1.724</v>
      </c>
    </row>
    <row r="4554" spans="1:13" x14ac:dyDescent="0.2">
      <c r="A4554" t="s">
        <v>398</v>
      </c>
      <c r="B4554" t="s">
        <v>76</v>
      </c>
      <c r="C4554">
        <v>40</v>
      </c>
      <c r="D4554">
        <v>38.823999999999998</v>
      </c>
      <c r="E4554">
        <f t="shared" si="71"/>
        <v>38.82</v>
      </c>
      <c r="F4554">
        <v>10977</v>
      </c>
      <c r="G4554">
        <v>10986</v>
      </c>
      <c r="H4554">
        <v>11012</v>
      </c>
      <c r="I4554" t="s">
        <v>87</v>
      </c>
      <c r="J4554">
        <v>39754</v>
      </c>
      <c r="K4554">
        <v>648220</v>
      </c>
      <c r="L4554">
        <v>1.98</v>
      </c>
      <c r="M4554">
        <v>0.29399999999999998</v>
      </c>
    </row>
    <row r="4555" spans="1:13" x14ac:dyDescent="0.2">
      <c r="A4555" t="s">
        <v>398</v>
      </c>
      <c r="B4555" t="s">
        <v>78</v>
      </c>
      <c r="C4555">
        <v>41</v>
      </c>
      <c r="D4555">
        <v>39.54</v>
      </c>
      <c r="E4555">
        <f t="shared" si="71"/>
        <v>39.54</v>
      </c>
      <c r="F4555">
        <v>11187</v>
      </c>
      <c r="G4555">
        <v>11212</v>
      </c>
      <c r="H4555">
        <v>11263</v>
      </c>
      <c r="I4555" t="s">
        <v>158</v>
      </c>
      <c r="J4555">
        <v>33395</v>
      </c>
      <c r="K4555">
        <v>2377532</v>
      </c>
      <c r="L4555">
        <v>7.24</v>
      </c>
      <c r="M4555">
        <v>1.079</v>
      </c>
    </row>
    <row r="4556" spans="1:13" x14ac:dyDescent="0.2">
      <c r="A4556" t="s">
        <v>398</v>
      </c>
      <c r="B4556" t="s">
        <v>79</v>
      </c>
      <c r="C4556">
        <v>42</v>
      </c>
      <c r="D4556">
        <v>39.753</v>
      </c>
      <c r="E4556">
        <f t="shared" si="71"/>
        <v>39.75</v>
      </c>
      <c r="F4556">
        <v>11264</v>
      </c>
      <c r="G4556">
        <v>11280</v>
      </c>
      <c r="H4556">
        <v>11305</v>
      </c>
      <c r="I4556" t="s">
        <v>87</v>
      </c>
      <c r="J4556">
        <v>32244</v>
      </c>
      <c r="K4556">
        <v>982668</v>
      </c>
      <c r="L4556">
        <v>2.99</v>
      </c>
      <c r="M4556">
        <v>0.44600000000000001</v>
      </c>
    </row>
    <row r="4557" spans="1:13" x14ac:dyDescent="0.2">
      <c r="A4557" t="s">
        <v>399</v>
      </c>
      <c r="B4557" t="s">
        <v>14</v>
      </c>
      <c r="C4557">
        <v>1</v>
      </c>
      <c r="D4557">
        <v>4.1769999999999996</v>
      </c>
      <c r="E4557">
        <f t="shared" si="71"/>
        <v>4.18</v>
      </c>
      <c r="F4557">
        <v>5</v>
      </c>
      <c r="G4557">
        <v>29</v>
      </c>
      <c r="H4557">
        <v>68</v>
      </c>
      <c r="I4557" t="s">
        <v>15</v>
      </c>
      <c r="J4557">
        <v>120621</v>
      </c>
      <c r="K4557">
        <v>2142725</v>
      </c>
      <c r="L4557">
        <v>5.71</v>
      </c>
      <c r="M4557">
        <v>0.55600000000000005</v>
      </c>
    </row>
    <row r="4558" spans="1:13" x14ac:dyDescent="0.2">
      <c r="A4558" t="s">
        <v>399</v>
      </c>
      <c r="B4558" t="s">
        <v>16</v>
      </c>
      <c r="C4558">
        <v>2</v>
      </c>
      <c r="D4558">
        <v>4.99</v>
      </c>
      <c r="E4558">
        <f t="shared" si="71"/>
        <v>4.99</v>
      </c>
      <c r="F4558">
        <v>257</v>
      </c>
      <c r="G4558">
        <v>286</v>
      </c>
      <c r="H4558">
        <v>382</v>
      </c>
      <c r="I4558" t="s">
        <v>129</v>
      </c>
      <c r="J4558">
        <v>598210</v>
      </c>
      <c r="K4558">
        <v>19323100</v>
      </c>
      <c r="L4558">
        <v>51.51</v>
      </c>
      <c r="M4558">
        <v>5.0149999999999997</v>
      </c>
    </row>
    <row r="4559" spans="1:13" x14ac:dyDescent="0.2">
      <c r="A4559" t="s">
        <v>399</v>
      </c>
      <c r="B4559" t="s">
        <v>18</v>
      </c>
      <c r="C4559">
        <v>3</v>
      </c>
      <c r="D4559">
        <v>6.3369999999999997</v>
      </c>
      <c r="E4559">
        <f t="shared" si="71"/>
        <v>6.34</v>
      </c>
      <c r="F4559">
        <v>701</v>
      </c>
      <c r="G4559">
        <v>711</v>
      </c>
      <c r="H4559">
        <v>741</v>
      </c>
      <c r="I4559" t="s">
        <v>159</v>
      </c>
      <c r="J4559">
        <v>28915</v>
      </c>
      <c r="K4559">
        <v>994101</v>
      </c>
      <c r="L4559">
        <v>2.65</v>
      </c>
      <c r="M4559">
        <v>0.25800000000000001</v>
      </c>
    </row>
    <row r="4560" spans="1:13" x14ac:dyDescent="0.2">
      <c r="A4560" t="s">
        <v>399</v>
      </c>
      <c r="B4560" t="s">
        <v>20</v>
      </c>
      <c r="C4560">
        <v>4</v>
      </c>
      <c r="D4560">
        <v>7.1029999999999998</v>
      </c>
      <c r="E4560">
        <f t="shared" si="71"/>
        <v>7.1</v>
      </c>
      <c r="F4560">
        <v>923</v>
      </c>
      <c r="G4560">
        <v>954</v>
      </c>
      <c r="H4560">
        <v>990</v>
      </c>
      <c r="I4560" t="s">
        <v>100</v>
      </c>
      <c r="J4560">
        <v>46167</v>
      </c>
      <c r="K4560">
        <v>1399182</v>
      </c>
      <c r="L4560">
        <v>3.73</v>
      </c>
      <c r="M4560">
        <v>0.36299999999999999</v>
      </c>
    </row>
    <row r="4561" spans="1:13" x14ac:dyDescent="0.2">
      <c r="A4561" t="s">
        <v>399</v>
      </c>
      <c r="B4561" t="s">
        <v>22</v>
      </c>
      <c r="C4561">
        <v>5</v>
      </c>
      <c r="D4561">
        <v>8.9700000000000006</v>
      </c>
      <c r="E4561">
        <f t="shared" si="71"/>
        <v>8.9700000000000006</v>
      </c>
      <c r="F4561">
        <v>1498</v>
      </c>
      <c r="G4561">
        <v>1544</v>
      </c>
      <c r="H4561">
        <v>1609</v>
      </c>
      <c r="I4561" t="s">
        <v>100</v>
      </c>
      <c r="J4561">
        <v>86270</v>
      </c>
      <c r="K4561">
        <v>3797938</v>
      </c>
      <c r="L4561">
        <v>10.119999999999999</v>
      </c>
      <c r="M4561">
        <v>0.98599999999999999</v>
      </c>
    </row>
    <row r="4562" spans="1:13" x14ac:dyDescent="0.2">
      <c r="A4562" t="s">
        <v>399</v>
      </c>
      <c r="B4562" t="s">
        <v>24</v>
      </c>
      <c r="C4562">
        <v>6</v>
      </c>
      <c r="D4562">
        <v>9.3770000000000007</v>
      </c>
      <c r="E4562">
        <f t="shared" si="71"/>
        <v>9.3800000000000008</v>
      </c>
      <c r="F4562">
        <v>1650</v>
      </c>
      <c r="G4562">
        <v>1673</v>
      </c>
      <c r="H4562">
        <v>1698</v>
      </c>
      <c r="I4562" t="s">
        <v>184</v>
      </c>
      <c r="J4562">
        <v>594348</v>
      </c>
      <c r="K4562">
        <v>23576463</v>
      </c>
      <c r="L4562">
        <v>62.84</v>
      </c>
      <c r="M4562">
        <v>6.1189999999999998</v>
      </c>
    </row>
    <row r="4563" spans="1:13" x14ac:dyDescent="0.2">
      <c r="A4563" t="s">
        <v>399</v>
      </c>
      <c r="B4563" t="s">
        <v>26</v>
      </c>
      <c r="C4563">
        <v>7</v>
      </c>
      <c r="D4563">
        <v>9.4819999999999993</v>
      </c>
      <c r="E4563">
        <f t="shared" si="71"/>
        <v>9.48</v>
      </c>
      <c r="F4563">
        <v>1698</v>
      </c>
      <c r="G4563">
        <v>1706</v>
      </c>
      <c r="H4563">
        <v>1714</v>
      </c>
      <c r="I4563" t="s">
        <v>23</v>
      </c>
      <c r="J4563">
        <v>179484</v>
      </c>
      <c r="K4563">
        <v>4596314</v>
      </c>
      <c r="L4563">
        <v>12.25</v>
      </c>
      <c r="M4563">
        <v>1.1930000000000001</v>
      </c>
    </row>
    <row r="4564" spans="1:13" x14ac:dyDescent="0.2">
      <c r="A4564" t="s">
        <v>399</v>
      </c>
      <c r="B4564" t="s">
        <v>27</v>
      </c>
      <c r="C4564">
        <v>8</v>
      </c>
      <c r="D4564">
        <v>9.532</v>
      </c>
      <c r="E4564">
        <f t="shared" si="71"/>
        <v>9.5299999999999994</v>
      </c>
      <c r="F4564">
        <v>1714</v>
      </c>
      <c r="G4564">
        <v>1722</v>
      </c>
      <c r="H4564">
        <v>1788</v>
      </c>
      <c r="I4564" t="s">
        <v>135</v>
      </c>
      <c r="J4564">
        <v>198276</v>
      </c>
      <c r="K4564">
        <v>10276391</v>
      </c>
      <c r="L4564">
        <v>27.39</v>
      </c>
      <c r="M4564">
        <v>2.6669999999999998</v>
      </c>
    </row>
    <row r="4565" spans="1:13" x14ac:dyDescent="0.2">
      <c r="A4565" t="s">
        <v>399</v>
      </c>
      <c r="B4565" t="s">
        <v>28</v>
      </c>
      <c r="C4565">
        <v>9</v>
      </c>
      <c r="D4565">
        <v>9.7810000000000006</v>
      </c>
      <c r="E4565">
        <f t="shared" si="71"/>
        <v>9.7799999999999994</v>
      </c>
      <c r="F4565">
        <v>1788</v>
      </c>
      <c r="G4565">
        <v>1801</v>
      </c>
      <c r="H4565">
        <v>1879</v>
      </c>
      <c r="I4565" t="s">
        <v>135</v>
      </c>
      <c r="J4565">
        <v>322224</v>
      </c>
      <c r="K4565">
        <v>16059642</v>
      </c>
      <c r="L4565">
        <v>42.81</v>
      </c>
      <c r="M4565">
        <v>4.1680000000000001</v>
      </c>
    </row>
    <row r="4566" spans="1:13" x14ac:dyDescent="0.2">
      <c r="A4566" t="s">
        <v>399</v>
      </c>
      <c r="B4566" t="s">
        <v>30</v>
      </c>
      <c r="C4566">
        <v>10</v>
      </c>
      <c r="D4566">
        <v>10.093999999999999</v>
      </c>
      <c r="E4566">
        <f t="shared" si="71"/>
        <v>10.09</v>
      </c>
      <c r="F4566">
        <v>1879</v>
      </c>
      <c r="G4566">
        <v>1900</v>
      </c>
      <c r="H4566">
        <v>1981</v>
      </c>
      <c r="I4566" t="s">
        <v>135</v>
      </c>
      <c r="J4566">
        <v>482495</v>
      </c>
      <c r="K4566">
        <v>21492063</v>
      </c>
      <c r="L4566">
        <v>57.29</v>
      </c>
      <c r="M4566">
        <v>5.5780000000000003</v>
      </c>
    </row>
    <row r="4567" spans="1:13" x14ac:dyDescent="0.2">
      <c r="A4567" t="s">
        <v>399</v>
      </c>
      <c r="B4567" t="s">
        <v>32</v>
      </c>
      <c r="C4567">
        <v>11</v>
      </c>
      <c r="D4567">
        <v>11.545999999999999</v>
      </c>
      <c r="E4567">
        <f t="shared" si="71"/>
        <v>11.55</v>
      </c>
      <c r="F4567">
        <v>2301</v>
      </c>
      <c r="G4567">
        <v>2359</v>
      </c>
      <c r="H4567">
        <v>2405</v>
      </c>
      <c r="I4567" t="s">
        <v>97</v>
      </c>
      <c r="J4567">
        <v>30391</v>
      </c>
      <c r="K4567">
        <v>1902637</v>
      </c>
      <c r="L4567">
        <v>5.07</v>
      </c>
      <c r="M4567">
        <v>0.49399999999999999</v>
      </c>
    </row>
    <row r="4568" spans="1:13" x14ac:dyDescent="0.2">
      <c r="A4568" t="s">
        <v>399</v>
      </c>
      <c r="B4568" t="s">
        <v>33</v>
      </c>
      <c r="C4568">
        <v>12</v>
      </c>
      <c r="D4568">
        <v>12.397</v>
      </c>
      <c r="E4568">
        <f t="shared" si="71"/>
        <v>12.4</v>
      </c>
      <c r="F4568">
        <v>2609</v>
      </c>
      <c r="G4568">
        <v>2628</v>
      </c>
      <c r="H4568">
        <v>2658</v>
      </c>
      <c r="I4568" t="s">
        <v>44</v>
      </c>
      <c r="J4568">
        <v>315277</v>
      </c>
      <c r="K4568">
        <v>11571635</v>
      </c>
      <c r="L4568">
        <v>30.84</v>
      </c>
      <c r="M4568">
        <v>3.0030000000000001</v>
      </c>
    </row>
    <row r="4569" spans="1:13" x14ac:dyDescent="0.2">
      <c r="A4569" t="s">
        <v>399</v>
      </c>
      <c r="B4569" t="s">
        <v>35</v>
      </c>
      <c r="C4569">
        <v>13</v>
      </c>
      <c r="D4569">
        <v>12.534000000000001</v>
      </c>
      <c r="E4569">
        <f t="shared" si="71"/>
        <v>12.53</v>
      </c>
      <c r="F4569">
        <v>2658</v>
      </c>
      <c r="G4569">
        <v>2671</v>
      </c>
      <c r="H4569">
        <v>2723</v>
      </c>
      <c r="I4569" t="s">
        <v>51</v>
      </c>
      <c r="J4569">
        <v>458842</v>
      </c>
      <c r="K4569">
        <v>16069286</v>
      </c>
      <c r="L4569">
        <v>42.83</v>
      </c>
      <c r="M4569">
        <v>4.1710000000000003</v>
      </c>
    </row>
    <row r="4570" spans="1:13" x14ac:dyDescent="0.2">
      <c r="A4570" t="s">
        <v>399</v>
      </c>
      <c r="B4570" t="s">
        <v>36</v>
      </c>
      <c r="C4570">
        <v>14</v>
      </c>
      <c r="D4570">
        <v>12.791</v>
      </c>
      <c r="E4570">
        <f t="shared" si="71"/>
        <v>12.79</v>
      </c>
      <c r="F4570">
        <v>2723</v>
      </c>
      <c r="G4570">
        <v>2753</v>
      </c>
      <c r="H4570">
        <v>2771</v>
      </c>
      <c r="I4570" t="s">
        <v>51</v>
      </c>
      <c r="J4570">
        <v>83341</v>
      </c>
      <c r="K4570">
        <v>4081150</v>
      </c>
      <c r="L4570">
        <v>10.88</v>
      </c>
      <c r="M4570">
        <v>1.0589999999999999</v>
      </c>
    </row>
    <row r="4571" spans="1:13" x14ac:dyDescent="0.2">
      <c r="A4571" t="s">
        <v>399</v>
      </c>
      <c r="B4571" t="s">
        <v>38</v>
      </c>
      <c r="C4571">
        <v>15</v>
      </c>
      <c r="D4571">
        <v>12.911</v>
      </c>
      <c r="E4571">
        <f t="shared" si="71"/>
        <v>12.91</v>
      </c>
      <c r="F4571">
        <v>2771</v>
      </c>
      <c r="G4571">
        <v>2791</v>
      </c>
      <c r="H4571">
        <v>2888</v>
      </c>
      <c r="I4571" t="s">
        <v>73</v>
      </c>
      <c r="J4571">
        <v>995220</v>
      </c>
      <c r="K4571">
        <v>37516731</v>
      </c>
      <c r="L4571">
        <v>100</v>
      </c>
      <c r="M4571">
        <v>9.7370000000000001</v>
      </c>
    </row>
    <row r="4572" spans="1:13" x14ac:dyDescent="0.2">
      <c r="A4572" t="s">
        <v>399</v>
      </c>
      <c r="B4572" t="s">
        <v>40</v>
      </c>
      <c r="C4572">
        <v>16</v>
      </c>
      <c r="D4572">
        <v>14.254</v>
      </c>
      <c r="E4572">
        <f t="shared" si="71"/>
        <v>14.25</v>
      </c>
      <c r="F4572">
        <v>3184</v>
      </c>
      <c r="G4572">
        <v>3215</v>
      </c>
      <c r="H4572">
        <v>3256</v>
      </c>
      <c r="I4572" t="s">
        <v>55</v>
      </c>
      <c r="J4572">
        <v>43999</v>
      </c>
      <c r="K4572">
        <v>1509968</v>
      </c>
      <c r="L4572">
        <v>4.0199999999999996</v>
      </c>
      <c r="M4572">
        <v>0.39200000000000002</v>
      </c>
    </row>
    <row r="4573" spans="1:13" x14ac:dyDescent="0.2">
      <c r="A4573" t="s">
        <v>399</v>
      </c>
      <c r="B4573" t="s">
        <v>42</v>
      </c>
      <c r="C4573">
        <v>17</v>
      </c>
      <c r="D4573">
        <v>14.670999999999999</v>
      </c>
      <c r="E4573">
        <f t="shared" si="71"/>
        <v>14.67</v>
      </c>
      <c r="F4573">
        <v>3311</v>
      </c>
      <c r="G4573">
        <v>3347</v>
      </c>
      <c r="H4573">
        <v>3420</v>
      </c>
      <c r="I4573" t="s">
        <v>73</v>
      </c>
      <c r="J4573">
        <v>78376</v>
      </c>
      <c r="K4573">
        <v>4756436</v>
      </c>
      <c r="L4573">
        <v>12.68</v>
      </c>
      <c r="M4573">
        <v>1.234</v>
      </c>
    </row>
    <row r="4574" spans="1:13" x14ac:dyDescent="0.2">
      <c r="A4574" t="s">
        <v>399</v>
      </c>
      <c r="B4574" t="s">
        <v>43</v>
      </c>
      <c r="C4574">
        <v>18</v>
      </c>
      <c r="D4574">
        <v>15.029</v>
      </c>
      <c r="E4574">
        <f t="shared" si="71"/>
        <v>15.03</v>
      </c>
      <c r="F4574">
        <v>3422</v>
      </c>
      <c r="G4574">
        <v>3460</v>
      </c>
      <c r="H4574">
        <v>3485</v>
      </c>
      <c r="I4574" t="s">
        <v>67</v>
      </c>
      <c r="J4574">
        <v>56378</v>
      </c>
      <c r="K4574">
        <v>2295656</v>
      </c>
      <c r="L4574">
        <v>6.12</v>
      </c>
      <c r="M4574">
        <v>0.59599999999999997</v>
      </c>
    </row>
    <row r="4575" spans="1:13" x14ac:dyDescent="0.2">
      <c r="A4575" t="s">
        <v>399</v>
      </c>
      <c r="B4575" t="s">
        <v>45</v>
      </c>
      <c r="C4575">
        <v>19</v>
      </c>
      <c r="D4575">
        <v>15.2</v>
      </c>
      <c r="E4575">
        <f t="shared" si="71"/>
        <v>15.2</v>
      </c>
      <c r="F4575">
        <v>3485</v>
      </c>
      <c r="G4575">
        <v>3514</v>
      </c>
      <c r="H4575">
        <v>3560</v>
      </c>
      <c r="I4575" t="s">
        <v>53</v>
      </c>
      <c r="J4575">
        <v>190660</v>
      </c>
      <c r="K4575">
        <v>9831283</v>
      </c>
      <c r="L4575">
        <v>26.21</v>
      </c>
      <c r="M4575">
        <v>2.552</v>
      </c>
    </row>
    <row r="4576" spans="1:13" x14ac:dyDescent="0.2">
      <c r="A4576" t="s">
        <v>399</v>
      </c>
      <c r="B4576" t="s">
        <v>47</v>
      </c>
      <c r="C4576">
        <v>20</v>
      </c>
      <c r="D4576">
        <v>15.398</v>
      </c>
      <c r="E4576">
        <f t="shared" si="71"/>
        <v>15.4</v>
      </c>
      <c r="F4576">
        <v>3560</v>
      </c>
      <c r="G4576">
        <v>3577</v>
      </c>
      <c r="H4576">
        <v>3606</v>
      </c>
      <c r="I4576" t="s">
        <v>53</v>
      </c>
      <c r="J4576">
        <v>109641</v>
      </c>
      <c r="K4576">
        <v>4007742</v>
      </c>
      <c r="L4576">
        <v>10.68</v>
      </c>
      <c r="M4576">
        <v>1.04</v>
      </c>
    </row>
    <row r="4577" spans="1:13" x14ac:dyDescent="0.2">
      <c r="A4577" t="s">
        <v>399</v>
      </c>
      <c r="B4577" t="s">
        <v>49</v>
      </c>
      <c r="C4577">
        <v>21</v>
      </c>
      <c r="D4577">
        <v>15.555</v>
      </c>
      <c r="E4577">
        <f t="shared" si="71"/>
        <v>15.56</v>
      </c>
      <c r="F4577">
        <v>3606</v>
      </c>
      <c r="G4577">
        <v>3627</v>
      </c>
      <c r="H4577">
        <v>3674</v>
      </c>
      <c r="I4577" t="s">
        <v>53</v>
      </c>
      <c r="J4577">
        <v>290225</v>
      </c>
      <c r="K4577">
        <v>9158698</v>
      </c>
      <c r="L4577">
        <v>24.41</v>
      </c>
      <c r="M4577">
        <v>2.3769999999999998</v>
      </c>
    </row>
    <row r="4578" spans="1:13" x14ac:dyDescent="0.2">
      <c r="A4578" t="s">
        <v>399</v>
      </c>
      <c r="B4578" t="s">
        <v>50</v>
      </c>
      <c r="C4578">
        <v>22</v>
      </c>
      <c r="D4578">
        <v>15.769</v>
      </c>
      <c r="E4578">
        <f t="shared" si="71"/>
        <v>15.77</v>
      </c>
      <c r="F4578">
        <v>3674</v>
      </c>
      <c r="G4578">
        <v>3694</v>
      </c>
      <c r="H4578">
        <v>3733</v>
      </c>
      <c r="I4578" t="s">
        <v>41</v>
      </c>
      <c r="J4578">
        <v>33695</v>
      </c>
      <c r="K4578">
        <v>1381940</v>
      </c>
      <c r="L4578">
        <v>3.68</v>
      </c>
      <c r="M4578">
        <v>0.35899999999999999</v>
      </c>
    </row>
    <row r="4579" spans="1:13" x14ac:dyDescent="0.2">
      <c r="A4579" t="s">
        <v>399</v>
      </c>
      <c r="B4579" t="s">
        <v>52</v>
      </c>
      <c r="C4579">
        <v>23</v>
      </c>
      <c r="D4579">
        <v>16.338000000000001</v>
      </c>
      <c r="E4579">
        <f t="shared" si="71"/>
        <v>16.34</v>
      </c>
      <c r="F4579">
        <v>3801</v>
      </c>
      <c r="G4579">
        <v>3874</v>
      </c>
      <c r="H4579">
        <v>3889</v>
      </c>
      <c r="I4579" t="s">
        <v>17</v>
      </c>
      <c r="J4579">
        <v>37849</v>
      </c>
      <c r="K4579">
        <v>1110440</v>
      </c>
      <c r="L4579">
        <v>2.96</v>
      </c>
      <c r="M4579">
        <v>0.28799999999999998</v>
      </c>
    </row>
    <row r="4580" spans="1:13" x14ac:dyDescent="0.2">
      <c r="A4580" t="s">
        <v>399</v>
      </c>
      <c r="B4580" t="s">
        <v>54</v>
      </c>
      <c r="C4580">
        <v>24</v>
      </c>
      <c r="D4580">
        <v>16.443000000000001</v>
      </c>
      <c r="E4580">
        <f t="shared" si="71"/>
        <v>16.440000000000001</v>
      </c>
      <c r="F4580">
        <v>3889</v>
      </c>
      <c r="G4580">
        <v>3908</v>
      </c>
      <c r="H4580">
        <v>3945</v>
      </c>
      <c r="I4580" t="s">
        <v>23</v>
      </c>
      <c r="J4580">
        <v>135846</v>
      </c>
      <c r="K4580">
        <v>4068708</v>
      </c>
      <c r="L4580">
        <v>10.85</v>
      </c>
      <c r="M4580">
        <v>1.056</v>
      </c>
    </row>
    <row r="4581" spans="1:13" x14ac:dyDescent="0.2">
      <c r="A4581" t="s">
        <v>399</v>
      </c>
      <c r="B4581" t="s">
        <v>56</v>
      </c>
      <c r="C4581">
        <v>25</v>
      </c>
      <c r="D4581">
        <v>16.632999999999999</v>
      </c>
      <c r="E4581">
        <f t="shared" si="71"/>
        <v>16.63</v>
      </c>
      <c r="F4581">
        <v>3945</v>
      </c>
      <c r="G4581">
        <v>3968</v>
      </c>
      <c r="H4581">
        <v>3994</v>
      </c>
      <c r="I4581" t="s">
        <v>25</v>
      </c>
      <c r="J4581">
        <v>56666</v>
      </c>
      <c r="K4581">
        <v>2068603</v>
      </c>
      <c r="L4581">
        <v>5.51</v>
      </c>
      <c r="M4581">
        <v>0.53700000000000003</v>
      </c>
    </row>
    <row r="4582" spans="1:13" x14ac:dyDescent="0.2">
      <c r="A4582" t="s">
        <v>399</v>
      </c>
      <c r="B4582" t="s">
        <v>57</v>
      </c>
      <c r="C4582">
        <v>26</v>
      </c>
      <c r="D4582">
        <v>16.774000000000001</v>
      </c>
      <c r="E4582">
        <f t="shared" si="71"/>
        <v>16.77</v>
      </c>
      <c r="F4582">
        <v>3994</v>
      </c>
      <c r="G4582">
        <v>4012</v>
      </c>
      <c r="H4582">
        <v>4060</v>
      </c>
      <c r="I4582" t="s">
        <v>23</v>
      </c>
      <c r="J4582">
        <v>80291</v>
      </c>
      <c r="K4582">
        <v>3441639</v>
      </c>
      <c r="L4582">
        <v>9.17</v>
      </c>
      <c r="M4582">
        <v>0.89300000000000002</v>
      </c>
    </row>
    <row r="4583" spans="1:13" x14ac:dyDescent="0.2">
      <c r="A4583" t="s">
        <v>399</v>
      </c>
      <c r="B4583" t="s">
        <v>59</v>
      </c>
      <c r="C4583">
        <v>27</v>
      </c>
      <c r="D4583">
        <v>18.209</v>
      </c>
      <c r="E4583">
        <f t="shared" si="71"/>
        <v>18.21</v>
      </c>
      <c r="F4583">
        <v>4444</v>
      </c>
      <c r="G4583">
        <v>4466</v>
      </c>
      <c r="H4583">
        <v>4511</v>
      </c>
      <c r="I4583" t="s">
        <v>23</v>
      </c>
      <c r="J4583">
        <v>82191</v>
      </c>
      <c r="K4583">
        <v>2861099</v>
      </c>
      <c r="L4583">
        <v>7.63</v>
      </c>
      <c r="M4583">
        <v>0.74299999999999999</v>
      </c>
    </row>
    <row r="4584" spans="1:13" x14ac:dyDescent="0.2">
      <c r="A4584" t="s">
        <v>399</v>
      </c>
      <c r="B4584" t="s">
        <v>61</v>
      </c>
      <c r="C4584">
        <v>28</v>
      </c>
      <c r="D4584">
        <v>18.399000000000001</v>
      </c>
      <c r="E4584">
        <f t="shared" si="71"/>
        <v>18.399999999999999</v>
      </c>
      <c r="F4584">
        <v>4511</v>
      </c>
      <c r="G4584">
        <v>4526</v>
      </c>
      <c r="H4584">
        <v>4547</v>
      </c>
      <c r="I4584" t="s">
        <v>25</v>
      </c>
      <c r="J4584">
        <v>61161</v>
      </c>
      <c r="K4584">
        <v>1756619</v>
      </c>
      <c r="L4584">
        <v>4.68</v>
      </c>
      <c r="M4584">
        <v>0.45600000000000002</v>
      </c>
    </row>
    <row r="4585" spans="1:13" x14ac:dyDescent="0.2">
      <c r="A4585" t="s">
        <v>399</v>
      </c>
      <c r="B4585" t="s">
        <v>62</v>
      </c>
      <c r="C4585">
        <v>29</v>
      </c>
      <c r="D4585">
        <v>18.513999999999999</v>
      </c>
      <c r="E4585">
        <f t="shared" si="71"/>
        <v>18.510000000000002</v>
      </c>
      <c r="F4585">
        <v>4547</v>
      </c>
      <c r="G4585">
        <v>4562</v>
      </c>
      <c r="H4585">
        <v>4635</v>
      </c>
      <c r="I4585" t="s">
        <v>73</v>
      </c>
      <c r="J4585">
        <v>725516</v>
      </c>
      <c r="K4585">
        <v>19658405</v>
      </c>
      <c r="L4585">
        <v>52.4</v>
      </c>
      <c r="M4585">
        <v>5.1020000000000003</v>
      </c>
    </row>
    <row r="4586" spans="1:13" x14ac:dyDescent="0.2">
      <c r="A4586" t="s">
        <v>399</v>
      </c>
      <c r="B4586" t="s">
        <v>63</v>
      </c>
      <c r="C4586">
        <v>30</v>
      </c>
      <c r="D4586">
        <v>19.555</v>
      </c>
      <c r="E4586">
        <f t="shared" si="71"/>
        <v>19.559999999999999</v>
      </c>
      <c r="F4586">
        <v>4857</v>
      </c>
      <c r="G4586">
        <v>4892</v>
      </c>
      <c r="H4586">
        <v>4934</v>
      </c>
      <c r="I4586" t="s">
        <v>29</v>
      </c>
      <c r="J4586">
        <v>159290</v>
      </c>
      <c r="K4586">
        <v>4555647</v>
      </c>
      <c r="L4586">
        <v>12.14</v>
      </c>
      <c r="M4586">
        <v>1.1819999999999999</v>
      </c>
    </row>
    <row r="4587" spans="1:13" x14ac:dyDescent="0.2">
      <c r="A4587" t="s">
        <v>399</v>
      </c>
      <c r="B4587" t="s">
        <v>65</v>
      </c>
      <c r="C4587">
        <v>31</v>
      </c>
      <c r="D4587">
        <v>20.843</v>
      </c>
      <c r="E4587">
        <f t="shared" si="71"/>
        <v>20.84</v>
      </c>
      <c r="F4587">
        <v>5279</v>
      </c>
      <c r="G4587">
        <v>5299</v>
      </c>
      <c r="H4587">
        <v>5323</v>
      </c>
      <c r="I4587" t="s">
        <v>129</v>
      </c>
      <c r="J4587">
        <v>43526</v>
      </c>
      <c r="K4587">
        <v>1187574</v>
      </c>
      <c r="L4587">
        <v>3.17</v>
      </c>
      <c r="M4587">
        <v>0.308</v>
      </c>
    </row>
    <row r="4588" spans="1:13" x14ac:dyDescent="0.2">
      <c r="A4588" t="s">
        <v>399</v>
      </c>
      <c r="B4588" t="s">
        <v>66</v>
      </c>
      <c r="C4588">
        <v>32</v>
      </c>
      <c r="D4588">
        <v>21.06</v>
      </c>
      <c r="E4588">
        <f t="shared" si="71"/>
        <v>21.06</v>
      </c>
      <c r="F4588">
        <v>5323</v>
      </c>
      <c r="G4588">
        <v>5368</v>
      </c>
      <c r="H4588">
        <v>5373</v>
      </c>
      <c r="I4588" t="s">
        <v>162</v>
      </c>
      <c r="J4588">
        <v>217897</v>
      </c>
      <c r="K4588">
        <v>4853324</v>
      </c>
      <c r="L4588">
        <v>12.94</v>
      </c>
      <c r="M4588">
        <v>1.26</v>
      </c>
    </row>
    <row r="4589" spans="1:13" x14ac:dyDescent="0.2">
      <c r="A4589" t="s">
        <v>399</v>
      </c>
      <c r="B4589" t="s">
        <v>68</v>
      </c>
      <c r="C4589">
        <v>33</v>
      </c>
      <c r="D4589">
        <v>21.109000000000002</v>
      </c>
      <c r="E4589">
        <f t="shared" si="71"/>
        <v>21.11</v>
      </c>
      <c r="F4589">
        <v>5373</v>
      </c>
      <c r="G4589">
        <v>5383</v>
      </c>
      <c r="H4589">
        <v>5417</v>
      </c>
      <c r="I4589" t="s">
        <v>51</v>
      </c>
      <c r="J4589">
        <v>490722</v>
      </c>
      <c r="K4589">
        <v>15461970</v>
      </c>
      <c r="L4589">
        <v>41.21</v>
      </c>
      <c r="M4589">
        <v>4.0129999999999999</v>
      </c>
    </row>
    <row r="4590" spans="1:13" x14ac:dyDescent="0.2">
      <c r="A4590" t="s">
        <v>399</v>
      </c>
      <c r="B4590" t="s">
        <v>69</v>
      </c>
      <c r="C4590">
        <v>34</v>
      </c>
      <c r="D4590">
        <v>21.276</v>
      </c>
      <c r="E4590">
        <f t="shared" si="71"/>
        <v>21.28</v>
      </c>
      <c r="F4590">
        <v>5417</v>
      </c>
      <c r="G4590">
        <v>5436</v>
      </c>
      <c r="H4590">
        <v>5443</v>
      </c>
      <c r="I4590" t="s">
        <v>51</v>
      </c>
      <c r="J4590">
        <v>240628</v>
      </c>
      <c r="K4590">
        <v>7352975</v>
      </c>
      <c r="L4590">
        <v>19.600000000000001</v>
      </c>
      <c r="M4590">
        <v>1.9079999999999999</v>
      </c>
    </row>
    <row r="4591" spans="1:13" x14ac:dyDescent="0.2">
      <c r="A4591" t="s">
        <v>399</v>
      </c>
      <c r="B4591" t="s">
        <v>70</v>
      </c>
      <c r="C4591">
        <v>35</v>
      </c>
      <c r="D4591">
        <v>21.321000000000002</v>
      </c>
      <c r="E4591">
        <f t="shared" si="71"/>
        <v>21.32</v>
      </c>
      <c r="F4591">
        <v>5443</v>
      </c>
      <c r="G4591">
        <v>5450</v>
      </c>
      <c r="H4591">
        <v>5489</v>
      </c>
      <c r="I4591" t="s">
        <v>130</v>
      </c>
      <c r="J4591">
        <v>238299</v>
      </c>
      <c r="K4591">
        <v>6894791</v>
      </c>
      <c r="L4591">
        <v>18.38</v>
      </c>
      <c r="M4591">
        <v>1.7889999999999999</v>
      </c>
    </row>
    <row r="4592" spans="1:13" x14ac:dyDescent="0.2">
      <c r="A4592" t="s">
        <v>399</v>
      </c>
      <c r="B4592" t="s">
        <v>71</v>
      </c>
      <c r="C4592">
        <v>36</v>
      </c>
      <c r="D4592">
        <v>21.568000000000001</v>
      </c>
      <c r="E4592">
        <f t="shared" si="71"/>
        <v>21.57</v>
      </c>
      <c r="F4592">
        <v>5495</v>
      </c>
      <c r="G4592">
        <v>5528</v>
      </c>
      <c r="H4592">
        <v>5553</v>
      </c>
      <c r="I4592" t="s">
        <v>46</v>
      </c>
      <c r="J4592">
        <v>35448</v>
      </c>
      <c r="K4592">
        <v>1180035</v>
      </c>
      <c r="L4592">
        <v>3.15</v>
      </c>
      <c r="M4592">
        <v>0.30599999999999999</v>
      </c>
    </row>
    <row r="4593" spans="1:13" x14ac:dyDescent="0.2">
      <c r="A4593" t="s">
        <v>399</v>
      </c>
      <c r="B4593" t="s">
        <v>72</v>
      </c>
      <c r="C4593">
        <v>37</v>
      </c>
      <c r="D4593">
        <v>22.704000000000001</v>
      </c>
      <c r="E4593">
        <f t="shared" si="71"/>
        <v>22.7</v>
      </c>
      <c r="F4593">
        <v>5851</v>
      </c>
      <c r="G4593">
        <v>5888</v>
      </c>
      <c r="H4593">
        <v>5921</v>
      </c>
      <c r="I4593" t="s">
        <v>19</v>
      </c>
      <c r="J4593">
        <v>115635</v>
      </c>
      <c r="K4593">
        <v>5952699</v>
      </c>
      <c r="L4593">
        <v>15.87</v>
      </c>
      <c r="M4593">
        <v>1.5449999999999999</v>
      </c>
    </row>
    <row r="4594" spans="1:13" x14ac:dyDescent="0.2">
      <c r="A4594" t="s">
        <v>399</v>
      </c>
      <c r="B4594" t="s">
        <v>74</v>
      </c>
      <c r="C4594">
        <v>38</v>
      </c>
      <c r="D4594">
        <v>22.866</v>
      </c>
      <c r="E4594">
        <f t="shared" si="71"/>
        <v>22.87</v>
      </c>
      <c r="F4594">
        <v>5921</v>
      </c>
      <c r="G4594">
        <v>5939</v>
      </c>
      <c r="H4594">
        <v>5998</v>
      </c>
      <c r="I4594" t="s">
        <v>130</v>
      </c>
      <c r="J4594">
        <v>303595</v>
      </c>
      <c r="K4594">
        <v>9692690</v>
      </c>
      <c r="L4594">
        <v>25.84</v>
      </c>
      <c r="M4594">
        <v>2.516</v>
      </c>
    </row>
    <row r="4595" spans="1:13" x14ac:dyDescent="0.2">
      <c r="A4595" t="s">
        <v>399</v>
      </c>
      <c r="B4595" t="s">
        <v>75</v>
      </c>
      <c r="C4595">
        <v>39</v>
      </c>
      <c r="D4595">
        <v>23.326000000000001</v>
      </c>
      <c r="E4595">
        <f t="shared" si="71"/>
        <v>23.33</v>
      </c>
      <c r="F4595">
        <v>6046</v>
      </c>
      <c r="G4595">
        <v>6084</v>
      </c>
      <c r="H4595">
        <v>6108</v>
      </c>
      <c r="I4595" t="s">
        <v>83</v>
      </c>
      <c r="J4595">
        <v>103284</v>
      </c>
      <c r="K4595">
        <v>3051492</v>
      </c>
      <c r="L4595">
        <v>8.1300000000000008</v>
      </c>
      <c r="M4595">
        <v>0.79200000000000004</v>
      </c>
    </row>
    <row r="4596" spans="1:13" x14ac:dyDescent="0.2">
      <c r="A4596" t="s">
        <v>399</v>
      </c>
      <c r="B4596" t="s">
        <v>76</v>
      </c>
      <c r="C4596">
        <v>40</v>
      </c>
      <c r="D4596">
        <v>23.58</v>
      </c>
      <c r="E4596">
        <f t="shared" si="71"/>
        <v>23.58</v>
      </c>
      <c r="F4596">
        <v>6137</v>
      </c>
      <c r="G4596">
        <v>6165</v>
      </c>
      <c r="H4596">
        <v>6216</v>
      </c>
      <c r="I4596" t="s">
        <v>193</v>
      </c>
      <c r="J4596">
        <v>51042</v>
      </c>
      <c r="K4596">
        <v>2446353</v>
      </c>
      <c r="L4596">
        <v>6.52</v>
      </c>
      <c r="M4596">
        <v>0.63500000000000001</v>
      </c>
    </row>
    <row r="4597" spans="1:13" x14ac:dyDescent="0.2">
      <c r="A4597" t="s">
        <v>399</v>
      </c>
      <c r="B4597" t="s">
        <v>78</v>
      </c>
      <c r="C4597">
        <v>41</v>
      </c>
      <c r="D4597">
        <v>24.085999999999999</v>
      </c>
      <c r="E4597">
        <f t="shared" si="71"/>
        <v>24.09</v>
      </c>
      <c r="F4597">
        <v>6309</v>
      </c>
      <c r="G4597">
        <v>6325</v>
      </c>
      <c r="H4597">
        <v>6360</v>
      </c>
      <c r="I4597" t="s">
        <v>193</v>
      </c>
      <c r="J4597">
        <v>30824</v>
      </c>
      <c r="K4597">
        <v>1135332</v>
      </c>
      <c r="L4597">
        <v>3.03</v>
      </c>
      <c r="M4597">
        <v>0.29499999999999998</v>
      </c>
    </row>
    <row r="4598" spans="1:13" x14ac:dyDescent="0.2">
      <c r="A4598" t="s">
        <v>399</v>
      </c>
      <c r="B4598" t="s">
        <v>79</v>
      </c>
      <c r="C4598">
        <v>42</v>
      </c>
      <c r="D4598">
        <v>25.149000000000001</v>
      </c>
      <c r="E4598">
        <f t="shared" si="71"/>
        <v>25.15</v>
      </c>
      <c r="F4598">
        <v>6588</v>
      </c>
      <c r="G4598">
        <v>6661</v>
      </c>
      <c r="H4598">
        <v>6673</v>
      </c>
      <c r="I4598" t="s">
        <v>19</v>
      </c>
      <c r="J4598">
        <v>80348</v>
      </c>
      <c r="K4598">
        <v>3616141</v>
      </c>
      <c r="L4598">
        <v>9.64</v>
      </c>
      <c r="M4598">
        <v>0.93899999999999995</v>
      </c>
    </row>
    <row r="4599" spans="1:13" x14ac:dyDescent="0.2">
      <c r="A4599" t="s">
        <v>399</v>
      </c>
      <c r="B4599" t="s">
        <v>80</v>
      </c>
      <c r="C4599">
        <v>43</v>
      </c>
      <c r="D4599">
        <v>25.204999999999998</v>
      </c>
      <c r="E4599">
        <f t="shared" si="71"/>
        <v>25.21</v>
      </c>
      <c r="F4599">
        <v>6673</v>
      </c>
      <c r="G4599">
        <v>6679</v>
      </c>
      <c r="H4599">
        <v>6694</v>
      </c>
      <c r="I4599" t="s">
        <v>44</v>
      </c>
      <c r="J4599">
        <v>41143</v>
      </c>
      <c r="K4599">
        <v>1405144</v>
      </c>
      <c r="L4599">
        <v>3.75</v>
      </c>
      <c r="M4599">
        <v>0.36499999999999999</v>
      </c>
    </row>
    <row r="4600" spans="1:13" x14ac:dyDescent="0.2">
      <c r="A4600" t="s">
        <v>399</v>
      </c>
      <c r="B4600" t="s">
        <v>81</v>
      </c>
      <c r="C4600">
        <v>44</v>
      </c>
      <c r="D4600">
        <v>25.277999999999999</v>
      </c>
      <c r="E4600">
        <f t="shared" si="71"/>
        <v>25.28</v>
      </c>
      <c r="F4600">
        <v>6694</v>
      </c>
      <c r="G4600">
        <v>6702</v>
      </c>
      <c r="H4600">
        <v>6735</v>
      </c>
      <c r="I4600" t="s">
        <v>130</v>
      </c>
      <c r="J4600">
        <v>37488</v>
      </c>
      <c r="K4600">
        <v>1392157</v>
      </c>
      <c r="L4600">
        <v>3.71</v>
      </c>
      <c r="M4600">
        <v>0.36099999999999999</v>
      </c>
    </row>
    <row r="4601" spans="1:13" x14ac:dyDescent="0.2">
      <c r="A4601" t="s">
        <v>399</v>
      </c>
      <c r="B4601" t="s">
        <v>82</v>
      </c>
      <c r="C4601">
        <v>45</v>
      </c>
      <c r="D4601">
        <v>25.626000000000001</v>
      </c>
      <c r="E4601">
        <f t="shared" si="71"/>
        <v>25.63</v>
      </c>
      <c r="F4601">
        <v>6771</v>
      </c>
      <c r="G4601">
        <v>6812</v>
      </c>
      <c r="H4601">
        <v>6823</v>
      </c>
      <c r="I4601" t="s">
        <v>67</v>
      </c>
      <c r="J4601">
        <v>129835</v>
      </c>
      <c r="K4601">
        <v>3713734</v>
      </c>
      <c r="L4601">
        <v>9.9</v>
      </c>
      <c r="M4601">
        <v>0.96399999999999997</v>
      </c>
    </row>
    <row r="4602" spans="1:13" x14ac:dyDescent="0.2">
      <c r="A4602" t="s">
        <v>399</v>
      </c>
      <c r="B4602" t="s">
        <v>84</v>
      </c>
      <c r="C4602">
        <v>46</v>
      </c>
      <c r="D4602">
        <v>25.675000000000001</v>
      </c>
      <c r="E4602">
        <f t="shared" si="71"/>
        <v>25.68</v>
      </c>
      <c r="F4602">
        <v>6823</v>
      </c>
      <c r="G4602">
        <v>6827</v>
      </c>
      <c r="H4602">
        <v>6858</v>
      </c>
      <c r="I4602" t="s">
        <v>73</v>
      </c>
      <c r="J4602">
        <v>61010</v>
      </c>
      <c r="K4602">
        <v>1456853</v>
      </c>
      <c r="L4602">
        <v>3.88</v>
      </c>
      <c r="M4602">
        <v>0.378</v>
      </c>
    </row>
    <row r="4603" spans="1:13" x14ac:dyDescent="0.2">
      <c r="A4603" t="s">
        <v>399</v>
      </c>
      <c r="B4603" t="s">
        <v>85</v>
      </c>
      <c r="C4603">
        <v>47</v>
      </c>
      <c r="D4603">
        <v>25.904</v>
      </c>
      <c r="E4603">
        <f t="shared" si="71"/>
        <v>25.9</v>
      </c>
      <c r="F4603">
        <v>6866</v>
      </c>
      <c r="G4603">
        <v>6900</v>
      </c>
      <c r="H4603">
        <v>7006</v>
      </c>
      <c r="I4603" t="s">
        <v>15</v>
      </c>
      <c r="J4603">
        <v>176801</v>
      </c>
      <c r="K4603">
        <v>9910503</v>
      </c>
      <c r="L4603">
        <v>26.42</v>
      </c>
      <c r="M4603">
        <v>2.5720000000000001</v>
      </c>
    </row>
    <row r="4604" spans="1:13" x14ac:dyDescent="0.2">
      <c r="A4604" t="s">
        <v>399</v>
      </c>
      <c r="B4604" t="s">
        <v>86</v>
      </c>
      <c r="C4604">
        <v>48</v>
      </c>
      <c r="D4604">
        <v>26.638000000000002</v>
      </c>
      <c r="E4604">
        <f t="shared" si="71"/>
        <v>26.64</v>
      </c>
      <c r="F4604">
        <v>7096</v>
      </c>
      <c r="G4604">
        <v>7132</v>
      </c>
      <c r="H4604">
        <v>7191</v>
      </c>
      <c r="I4604" t="s">
        <v>15</v>
      </c>
      <c r="J4604">
        <v>60370</v>
      </c>
      <c r="K4604">
        <v>3030851</v>
      </c>
      <c r="L4604">
        <v>8.08</v>
      </c>
      <c r="M4604">
        <v>0.78700000000000003</v>
      </c>
    </row>
    <row r="4605" spans="1:13" x14ac:dyDescent="0.2">
      <c r="A4605" t="s">
        <v>399</v>
      </c>
      <c r="B4605" t="s">
        <v>88</v>
      </c>
      <c r="C4605">
        <v>49</v>
      </c>
      <c r="D4605">
        <v>27.907</v>
      </c>
      <c r="E4605">
        <f t="shared" si="71"/>
        <v>27.91</v>
      </c>
      <c r="F4605">
        <v>7505</v>
      </c>
      <c r="G4605">
        <v>7533</v>
      </c>
      <c r="H4605">
        <v>7560</v>
      </c>
      <c r="I4605" t="s">
        <v>15</v>
      </c>
      <c r="J4605">
        <v>37169</v>
      </c>
      <c r="K4605">
        <v>1184997</v>
      </c>
      <c r="L4605">
        <v>3.16</v>
      </c>
      <c r="M4605">
        <v>0.308</v>
      </c>
    </row>
    <row r="4606" spans="1:13" x14ac:dyDescent="0.2">
      <c r="A4606" t="s">
        <v>399</v>
      </c>
      <c r="B4606" t="s">
        <v>89</v>
      </c>
      <c r="C4606">
        <v>50</v>
      </c>
      <c r="D4606">
        <v>30.95</v>
      </c>
      <c r="E4606">
        <f t="shared" si="71"/>
        <v>30.95</v>
      </c>
      <c r="F4606">
        <v>8464</v>
      </c>
      <c r="G4606">
        <v>8496</v>
      </c>
      <c r="H4606">
        <v>8525</v>
      </c>
      <c r="I4606" t="s">
        <v>157</v>
      </c>
      <c r="J4606">
        <v>38702</v>
      </c>
      <c r="K4606">
        <v>1567630</v>
      </c>
      <c r="L4606">
        <v>4.18</v>
      </c>
      <c r="M4606">
        <v>0.40699999999999997</v>
      </c>
    </row>
    <row r="4607" spans="1:13" x14ac:dyDescent="0.2">
      <c r="A4607" t="s">
        <v>399</v>
      </c>
      <c r="B4607" t="s">
        <v>90</v>
      </c>
      <c r="C4607">
        <v>51</v>
      </c>
      <c r="D4607">
        <v>34.418999999999997</v>
      </c>
      <c r="E4607">
        <f t="shared" si="71"/>
        <v>34.42</v>
      </c>
      <c r="F4607">
        <v>9548</v>
      </c>
      <c r="G4607">
        <v>9593</v>
      </c>
      <c r="H4607">
        <v>9619</v>
      </c>
      <c r="I4607" t="s">
        <v>17</v>
      </c>
      <c r="J4607">
        <v>32328</v>
      </c>
      <c r="K4607">
        <v>938625</v>
      </c>
      <c r="L4607">
        <v>2.5</v>
      </c>
      <c r="M4607">
        <v>0.24399999999999999</v>
      </c>
    </row>
    <row r="4608" spans="1:13" x14ac:dyDescent="0.2">
      <c r="A4608" t="s">
        <v>399</v>
      </c>
      <c r="B4608" t="s">
        <v>92</v>
      </c>
      <c r="C4608">
        <v>52</v>
      </c>
      <c r="D4608">
        <v>34.938000000000002</v>
      </c>
      <c r="E4608">
        <f t="shared" si="71"/>
        <v>34.94</v>
      </c>
      <c r="F4608">
        <v>9743</v>
      </c>
      <c r="G4608">
        <v>9757</v>
      </c>
      <c r="H4608">
        <v>9793</v>
      </c>
      <c r="I4608" t="s">
        <v>138</v>
      </c>
      <c r="J4608">
        <v>44931</v>
      </c>
      <c r="K4608">
        <v>1369977</v>
      </c>
      <c r="L4608">
        <v>3.65</v>
      </c>
      <c r="M4608">
        <v>0.35599999999999998</v>
      </c>
    </row>
    <row r="4609" spans="1:13" x14ac:dyDescent="0.2">
      <c r="A4609" t="s">
        <v>399</v>
      </c>
      <c r="B4609" t="s">
        <v>94</v>
      </c>
      <c r="C4609">
        <v>53</v>
      </c>
      <c r="D4609">
        <v>36.113</v>
      </c>
      <c r="E4609">
        <f t="shared" si="71"/>
        <v>36.11</v>
      </c>
      <c r="F4609">
        <v>10071</v>
      </c>
      <c r="G4609">
        <v>10128</v>
      </c>
      <c r="H4609">
        <v>10135</v>
      </c>
      <c r="I4609" t="s">
        <v>23</v>
      </c>
      <c r="J4609">
        <v>28527</v>
      </c>
      <c r="K4609">
        <v>1076390</v>
      </c>
      <c r="L4609">
        <v>2.87</v>
      </c>
      <c r="M4609">
        <v>0.27900000000000003</v>
      </c>
    </row>
    <row r="4610" spans="1:13" x14ac:dyDescent="0.2">
      <c r="A4610" t="s">
        <v>399</v>
      </c>
      <c r="B4610" t="s">
        <v>95</v>
      </c>
      <c r="C4610">
        <v>54</v>
      </c>
      <c r="D4610">
        <v>36.162999999999997</v>
      </c>
      <c r="E4610">
        <f t="shared" si="71"/>
        <v>36.159999999999997</v>
      </c>
      <c r="F4610">
        <v>10135</v>
      </c>
      <c r="G4610">
        <v>10144</v>
      </c>
      <c r="H4610">
        <v>10166</v>
      </c>
      <c r="I4610" t="s">
        <v>41</v>
      </c>
      <c r="J4610">
        <v>43036</v>
      </c>
      <c r="K4610">
        <v>905426</v>
      </c>
      <c r="L4610">
        <v>2.41</v>
      </c>
      <c r="M4610">
        <v>0.23499999999999999</v>
      </c>
    </row>
    <row r="4611" spans="1:13" x14ac:dyDescent="0.2">
      <c r="A4611" t="s">
        <v>399</v>
      </c>
      <c r="B4611" t="s">
        <v>96</v>
      </c>
      <c r="C4611">
        <v>55</v>
      </c>
      <c r="D4611">
        <v>36.536000000000001</v>
      </c>
      <c r="E4611">
        <f t="shared" ref="E4611:E4674" si="72">ROUND(D4611,2)</f>
        <v>36.54</v>
      </c>
      <c r="F4611">
        <v>10178</v>
      </c>
      <c r="G4611">
        <v>10262</v>
      </c>
      <c r="H4611">
        <v>10272</v>
      </c>
      <c r="I4611" t="s">
        <v>17</v>
      </c>
      <c r="J4611">
        <v>21550</v>
      </c>
      <c r="K4611">
        <v>47576</v>
      </c>
      <c r="L4611">
        <v>0.13</v>
      </c>
      <c r="M4611">
        <v>1.2E-2</v>
      </c>
    </row>
    <row r="4612" spans="1:13" x14ac:dyDescent="0.2">
      <c r="A4612" t="s">
        <v>399</v>
      </c>
      <c r="B4612" t="s">
        <v>98</v>
      </c>
      <c r="C4612">
        <v>56</v>
      </c>
      <c r="D4612">
        <v>36.588000000000001</v>
      </c>
      <c r="E4612">
        <f t="shared" si="72"/>
        <v>36.590000000000003</v>
      </c>
      <c r="F4612">
        <v>10272</v>
      </c>
      <c r="G4612">
        <v>10278</v>
      </c>
      <c r="H4612">
        <v>10294</v>
      </c>
      <c r="I4612" t="s">
        <v>23</v>
      </c>
      <c r="J4612">
        <v>52978</v>
      </c>
      <c r="K4612">
        <v>1142952</v>
      </c>
      <c r="L4612">
        <v>3.05</v>
      </c>
      <c r="M4612">
        <v>0.29699999999999999</v>
      </c>
    </row>
    <row r="4613" spans="1:13" x14ac:dyDescent="0.2">
      <c r="A4613" t="s">
        <v>399</v>
      </c>
      <c r="B4613" t="s">
        <v>99</v>
      </c>
      <c r="C4613">
        <v>57</v>
      </c>
      <c r="D4613">
        <v>36.732999999999997</v>
      </c>
      <c r="E4613">
        <f t="shared" si="72"/>
        <v>36.729999999999997</v>
      </c>
      <c r="F4613">
        <v>10311</v>
      </c>
      <c r="G4613">
        <v>10324</v>
      </c>
      <c r="H4613">
        <v>10358</v>
      </c>
      <c r="I4613" t="s">
        <v>41</v>
      </c>
      <c r="J4613">
        <v>29024</v>
      </c>
      <c r="K4613">
        <v>1345671</v>
      </c>
      <c r="L4613">
        <v>3.59</v>
      </c>
      <c r="M4613">
        <v>0.34899999999999998</v>
      </c>
    </row>
    <row r="4614" spans="1:13" x14ac:dyDescent="0.2">
      <c r="A4614" t="s">
        <v>399</v>
      </c>
      <c r="B4614" t="s">
        <v>101</v>
      </c>
      <c r="C4614">
        <v>58</v>
      </c>
      <c r="D4614">
        <v>37.241999999999997</v>
      </c>
      <c r="E4614">
        <f t="shared" si="72"/>
        <v>37.24</v>
      </c>
      <c r="F4614">
        <v>10478</v>
      </c>
      <c r="G4614">
        <v>10485</v>
      </c>
      <c r="H4614">
        <v>10496</v>
      </c>
      <c r="I4614" t="s">
        <v>23</v>
      </c>
      <c r="J4614">
        <v>34792</v>
      </c>
      <c r="K4614">
        <v>774978</v>
      </c>
      <c r="L4614">
        <v>2.0699999999999998</v>
      </c>
      <c r="M4614">
        <v>0.20100000000000001</v>
      </c>
    </row>
    <row r="4615" spans="1:13" x14ac:dyDescent="0.2">
      <c r="A4615" t="s">
        <v>399</v>
      </c>
      <c r="B4615" t="s">
        <v>102</v>
      </c>
      <c r="C4615">
        <v>59</v>
      </c>
      <c r="D4615">
        <v>37.295000000000002</v>
      </c>
      <c r="E4615">
        <f t="shared" si="72"/>
        <v>37.299999999999997</v>
      </c>
      <c r="F4615">
        <v>10496</v>
      </c>
      <c r="G4615">
        <v>10502</v>
      </c>
      <c r="H4615">
        <v>10523</v>
      </c>
      <c r="I4615" t="s">
        <v>23</v>
      </c>
      <c r="J4615">
        <v>49291</v>
      </c>
      <c r="K4615">
        <v>992393</v>
      </c>
      <c r="L4615">
        <v>2.65</v>
      </c>
      <c r="M4615">
        <v>0.25800000000000001</v>
      </c>
    </row>
    <row r="4616" spans="1:13" x14ac:dyDescent="0.2">
      <c r="A4616" t="s">
        <v>399</v>
      </c>
      <c r="B4616" t="s">
        <v>103</v>
      </c>
      <c r="C4616">
        <v>60</v>
      </c>
      <c r="D4616">
        <v>37.58</v>
      </c>
      <c r="E4616">
        <f t="shared" si="72"/>
        <v>37.58</v>
      </c>
      <c r="F4616">
        <v>10553</v>
      </c>
      <c r="G4616">
        <v>10592</v>
      </c>
      <c r="H4616">
        <v>10603</v>
      </c>
      <c r="I4616" t="s">
        <v>25</v>
      </c>
      <c r="J4616">
        <v>46844</v>
      </c>
      <c r="K4616">
        <v>2262124</v>
      </c>
      <c r="L4616">
        <v>6.03</v>
      </c>
      <c r="M4616">
        <v>0.58699999999999997</v>
      </c>
    </row>
    <row r="4617" spans="1:13" x14ac:dyDescent="0.2">
      <c r="A4617" t="s">
        <v>399</v>
      </c>
      <c r="B4617" t="s">
        <v>104</v>
      </c>
      <c r="C4617">
        <v>61</v>
      </c>
      <c r="D4617">
        <v>37.634</v>
      </c>
      <c r="E4617">
        <f t="shared" si="72"/>
        <v>37.630000000000003</v>
      </c>
      <c r="F4617">
        <v>10603</v>
      </c>
      <c r="G4617">
        <v>10609</v>
      </c>
      <c r="H4617">
        <v>10616</v>
      </c>
      <c r="I4617" t="s">
        <v>23</v>
      </c>
      <c r="J4617">
        <v>55027</v>
      </c>
      <c r="K4617">
        <v>1077592</v>
      </c>
      <c r="L4617">
        <v>2.87</v>
      </c>
      <c r="M4617">
        <v>0.28000000000000003</v>
      </c>
    </row>
    <row r="4618" spans="1:13" x14ac:dyDescent="0.2">
      <c r="A4618" t="s">
        <v>399</v>
      </c>
      <c r="B4618" t="s">
        <v>105</v>
      </c>
      <c r="C4618">
        <v>62</v>
      </c>
      <c r="D4618">
        <v>37.716999999999999</v>
      </c>
      <c r="E4618">
        <f t="shared" si="72"/>
        <v>37.72</v>
      </c>
      <c r="F4618">
        <v>10616</v>
      </c>
      <c r="G4618">
        <v>10635</v>
      </c>
      <c r="H4618">
        <v>10644</v>
      </c>
      <c r="I4618" t="s">
        <v>23</v>
      </c>
      <c r="J4618">
        <v>63743</v>
      </c>
      <c r="K4618">
        <v>2634229</v>
      </c>
      <c r="L4618">
        <v>7.02</v>
      </c>
      <c r="M4618">
        <v>0.68400000000000005</v>
      </c>
    </row>
    <row r="4619" spans="1:13" x14ac:dyDescent="0.2">
      <c r="A4619" t="s">
        <v>399</v>
      </c>
      <c r="B4619" t="s">
        <v>106</v>
      </c>
      <c r="C4619">
        <v>63</v>
      </c>
      <c r="D4619">
        <v>37.774999999999999</v>
      </c>
      <c r="E4619">
        <f t="shared" si="72"/>
        <v>37.78</v>
      </c>
      <c r="F4619">
        <v>10644</v>
      </c>
      <c r="G4619">
        <v>10654</v>
      </c>
      <c r="H4619">
        <v>10695</v>
      </c>
      <c r="I4619" t="s">
        <v>23</v>
      </c>
      <c r="J4619">
        <v>69880</v>
      </c>
      <c r="K4619">
        <v>4983225</v>
      </c>
      <c r="L4619">
        <v>13.28</v>
      </c>
      <c r="M4619">
        <v>1.2929999999999999</v>
      </c>
    </row>
    <row r="4620" spans="1:13" x14ac:dyDescent="0.2">
      <c r="A4620" t="s">
        <v>399</v>
      </c>
      <c r="B4620" t="s">
        <v>108</v>
      </c>
      <c r="C4620">
        <v>64</v>
      </c>
      <c r="D4620">
        <v>37.988</v>
      </c>
      <c r="E4620">
        <f t="shared" si="72"/>
        <v>37.99</v>
      </c>
      <c r="F4620">
        <v>10708</v>
      </c>
      <c r="G4620">
        <v>10721</v>
      </c>
      <c r="H4620">
        <v>10782</v>
      </c>
      <c r="I4620" t="s">
        <v>53</v>
      </c>
      <c r="J4620">
        <v>655774</v>
      </c>
      <c r="K4620">
        <v>17239212</v>
      </c>
      <c r="L4620">
        <v>45.95</v>
      </c>
      <c r="M4620">
        <v>4.4740000000000002</v>
      </c>
    </row>
    <row r="4621" spans="1:13" x14ac:dyDescent="0.2">
      <c r="A4621" t="s">
        <v>399</v>
      </c>
      <c r="B4621" t="s">
        <v>109</v>
      </c>
      <c r="C4621">
        <v>65</v>
      </c>
      <c r="D4621">
        <v>38.317</v>
      </c>
      <c r="E4621">
        <f t="shared" si="72"/>
        <v>38.32</v>
      </c>
      <c r="F4621">
        <v>10806</v>
      </c>
      <c r="G4621">
        <v>10825</v>
      </c>
      <c r="H4621">
        <v>10837</v>
      </c>
      <c r="I4621" t="s">
        <v>64</v>
      </c>
      <c r="J4621">
        <v>111548</v>
      </c>
      <c r="K4621">
        <v>3417061</v>
      </c>
      <c r="L4621">
        <v>9.11</v>
      </c>
      <c r="M4621">
        <v>0.88700000000000001</v>
      </c>
    </row>
    <row r="4622" spans="1:13" x14ac:dyDescent="0.2">
      <c r="A4622" t="s">
        <v>399</v>
      </c>
      <c r="B4622" t="s">
        <v>111</v>
      </c>
      <c r="C4622">
        <v>66</v>
      </c>
      <c r="D4622">
        <v>38.409999999999997</v>
      </c>
      <c r="E4622">
        <f t="shared" si="72"/>
        <v>38.409999999999997</v>
      </c>
      <c r="F4622">
        <v>10837</v>
      </c>
      <c r="G4622">
        <v>10855</v>
      </c>
      <c r="H4622">
        <v>10918</v>
      </c>
      <c r="I4622" t="s">
        <v>53</v>
      </c>
      <c r="J4622">
        <v>184122</v>
      </c>
      <c r="K4622">
        <v>10699140</v>
      </c>
      <c r="L4622">
        <v>28.52</v>
      </c>
      <c r="M4622">
        <v>2.7770000000000001</v>
      </c>
    </row>
    <row r="4623" spans="1:13" x14ac:dyDescent="0.2">
      <c r="A4623" t="s">
        <v>399</v>
      </c>
      <c r="B4623" t="s">
        <v>112</v>
      </c>
      <c r="C4623">
        <v>67</v>
      </c>
      <c r="D4623">
        <v>38.722999999999999</v>
      </c>
      <c r="E4623">
        <f t="shared" si="72"/>
        <v>38.72</v>
      </c>
      <c r="F4623">
        <v>10942</v>
      </c>
      <c r="G4623">
        <v>10954</v>
      </c>
      <c r="H4623">
        <v>10967</v>
      </c>
      <c r="I4623" t="s">
        <v>67</v>
      </c>
      <c r="J4623">
        <v>30261</v>
      </c>
      <c r="K4623">
        <v>639115</v>
      </c>
      <c r="L4623">
        <v>1.7</v>
      </c>
      <c r="M4623">
        <v>0.16600000000000001</v>
      </c>
    </row>
    <row r="4624" spans="1:13" x14ac:dyDescent="0.2">
      <c r="A4624" t="s">
        <v>400</v>
      </c>
      <c r="B4624" t="s">
        <v>14</v>
      </c>
      <c r="C4624">
        <v>1</v>
      </c>
      <c r="D4624">
        <v>4.1580000000000004</v>
      </c>
      <c r="E4624">
        <f t="shared" si="72"/>
        <v>4.16</v>
      </c>
      <c r="F4624">
        <v>5</v>
      </c>
      <c r="G4624">
        <v>23</v>
      </c>
      <c r="H4624">
        <v>93</v>
      </c>
      <c r="I4624" t="s">
        <v>77</v>
      </c>
      <c r="J4624">
        <v>892588</v>
      </c>
      <c r="K4624">
        <v>19994906</v>
      </c>
      <c r="L4624">
        <v>6.65</v>
      </c>
      <c r="M4624">
        <v>1.91</v>
      </c>
    </row>
    <row r="4625" spans="1:13" x14ac:dyDescent="0.2">
      <c r="A4625" t="s">
        <v>400</v>
      </c>
      <c r="B4625" t="s">
        <v>16</v>
      </c>
      <c r="C4625">
        <v>2</v>
      </c>
      <c r="D4625">
        <v>4.6369999999999996</v>
      </c>
      <c r="E4625">
        <f t="shared" si="72"/>
        <v>4.6399999999999997</v>
      </c>
      <c r="F4625">
        <v>162</v>
      </c>
      <c r="G4625">
        <v>174</v>
      </c>
      <c r="H4625">
        <v>191</v>
      </c>
      <c r="I4625" t="s">
        <v>34</v>
      </c>
      <c r="J4625">
        <v>49855</v>
      </c>
      <c r="K4625">
        <v>1753264</v>
      </c>
      <c r="L4625">
        <v>0.57999999999999996</v>
      </c>
      <c r="M4625">
        <v>0.16700000000000001</v>
      </c>
    </row>
    <row r="4626" spans="1:13" x14ac:dyDescent="0.2">
      <c r="A4626" t="s">
        <v>400</v>
      </c>
      <c r="B4626" t="s">
        <v>18</v>
      </c>
      <c r="C4626">
        <v>3</v>
      </c>
      <c r="D4626">
        <v>4.7089999999999996</v>
      </c>
      <c r="E4626">
        <f t="shared" si="72"/>
        <v>4.71</v>
      </c>
      <c r="F4626">
        <v>191</v>
      </c>
      <c r="G4626">
        <v>197</v>
      </c>
      <c r="H4626">
        <v>278</v>
      </c>
      <c r="I4626" t="s">
        <v>132</v>
      </c>
      <c r="J4626">
        <v>180160</v>
      </c>
      <c r="K4626">
        <v>6154301</v>
      </c>
      <c r="L4626">
        <v>2.0499999999999998</v>
      </c>
      <c r="M4626">
        <v>0.58799999999999997</v>
      </c>
    </row>
    <row r="4627" spans="1:13" x14ac:dyDescent="0.2">
      <c r="A4627" t="s">
        <v>400</v>
      </c>
      <c r="B4627" t="s">
        <v>20</v>
      </c>
      <c r="C4627">
        <v>4</v>
      </c>
      <c r="D4627">
        <v>4.992</v>
      </c>
      <c r="E4627">
        <f t="shared" si="72"/>
        <v>4.99</v>
      </c>
      <c r="F4627">
        <v>278</v>
      </c>
      <c r="G4627">
        <v>286</v>
      </c>
      <c r="H4627">
        <v>373</v>
      </c>
      <c r="I4627" t="s">
        <v>129</v>
      </c>
      <c r="J4627">
        <v>315875</v>
      </c>
      <c r="K4627">
        <v>13586936</v>
      </c>
      <c r="L4627">
        <v>4.5199999999999996</v>
      </c>
      <c r="M4627">
        <v>1.298</v>
      </c>
    </row>
    <row r="4628" spans="1:13" x14ac:dyDescent="0.2">
      <c r="A4628" t="s">
        <v>400</v>
      </c>
      <c r="B4628" t="s">
        <v>22</v>
      </c>
      <c r="C4628">
        <v>5</v>
      </c>
      <c r="D4628">
        <v>5.3490000000000002</v>
      </c>
      <c r="E4628">
        <f t="shared" si="72"/>
        <v>5.35</v>
      </c>
      <c r="F4628">
        <v>373</v>
      </c>
      <c r="G4628">
        <v>399</v>
      </c>
      <c r="H4628">
        <v>454</v>
      </c>
      <c r="I4628" t="s">
        <v>51</v>
      </c>
      <c r="J4628">
        <v>41475</v>
      </c>
      <c r="K4628">
        <v>3074401</v>
      </c>
      <c r="L4628">
        <v>1.02</v>
      </c>
      <c r="M4628">
        <v>0.29399999999999998</v>
      </c>
    </row>
    <row r="4629" spans="1:13" x14ac:dyDescent="0.2">
      <c r="A4629" t="s">
        <v>400</v>
      </c>
      <c r="B4629" t="s">
        <v>24</v>
      </c>
      <c r="C4629">
        <v>6</v>
      </c>
      <c r="D4629">
        <v>5.7480000000000002</v>
      </c>
      <c r="E4629">
        <f t="shared" si="72"/>
        <v>5.75</v>
      </c>
      <c r="F4629">
        <v>486</v>
      </c>
      <c r="G4629">
        <v>525</v>
      </c>
      <c r="H4629">
        <v>548</v>
      </c>
      <c r="I4629" t="s">
        <v>129</v>
      </c>
      <c r="J4629">
        <v>187307</v>
      </c>
      <c r="K4629">
        <v>5723628</v>
      </c>
      <c r="L4629">
        <v>1.9</v>
      </c>
      <c r="M4629">
        <v>0.54700000000000004</v>
      </c>
    </row>
    <row r="4630" spans="1:13" x14ac:dyDescent="0.2">
      <c r="A4630" t="s">
        <v>400</v>
      </c>
      <c r="B4630" t="s">
        <v>26</v>
      </c>
      <c r="C4630">
        <v>7</v>
      </c>
      <c r="D4630">
        <v>5.8840000000000003</v>
      </c>
      <c r="E4630">
        <f t="shared" si="72"/>
        <v>5.88</v>
      </c>
      <c r="F4630">
        <v>548</v>
      </c>
      <c r="G4630">
        <v>568</v>
      </c>
      <c r="H4630">
        <v>592</v>
      </c>
      <c r="I4630" t="s">
        <v>31</v>
      </c>
      <c r="J4630">
        <v>55172</v>
      </c>
      <c r="K4630">
        <v>2428079</v>
      </c>
      <c r="L4630">
        <v>0.81</v>
      </c>
      <c r="M4630">
        <v>0.23200000000000001</v>
      </c>
    </row>
    <row r="4631" spans="1:13" x14ac:dyDescent="0.2">
      <c r="A4631" t="s">
        <v>400</v>
      </c>
      <c r="B4631" t="s">
        <v>27</v>
      </c>
      <c r="C4631">
        <v>8</v>
      </c>
      <c r="D4631">
        <v>6.1150000000000002</v>
      </c>
      <c r="E4631">
        <f t="shared" si="72"/>
        <v>6.12</v>
      </c>
      <c r="F4631">
        <v>631</v>
      </c>
      <c r="G4631">
        <v>641</v>
      </c>
      <c r="H4631">
        <v>661</v>
      </c>
      <c r="I4631" t="s">
        <v>162</v>
      </c>
      <c r="J4631">
        <v>39964</v>
      </c>
      <c r="K4631">
        <v>948951</v>
      </c>
      <c r="L4631">
        <v>0.32</v>
      </c>
      <c r="M4631">
        <v>9.0999999999999998E-2</v>
      </c>
    </row>
    <row r="4632" spans="1:13" x14ac:dyDescent="0.2">
      <c r="A4632" t="s">
        <v>400</v>
      </c>
      <c r="B4632" t="s">
        <v>28</v>
      </c>
      <c r="C4632">
        <v>9</v>
      </c>
      <c r="D4632">
        <v>6.2439999999999998</v>
      </c>
      <c r="E4632">
        <f t="shared" si="72"/>
        <v>6.24</v>
      </c>
      <c r="F4632">
        <v>661</v>
      </c>
      <c r="G4632">
        <v>682</v>
      </c>
      <c r="H4632">
        <v>701</v>
      </c>
      <c r="I4632" t="s">
        <v>162</v>
      </c>
      <c r="J4632">
        <v>155633</v>
      </c>
      <c r="K4632">
        <v>5396003</v>
      </c>
      <c r="L4632">
        <v>1.8</v>
      </c>
      <c r="M4632">
        <v>0.51500000000000001</v>
      </c>
    </row>
    <row r="4633" spans="1:13" x14ac:dyDescent="0.2">
      <c r="A4633" t="s">
        <v>400</v>
      </c>
      <c r="B4633" t="s">
        <v>30</v>
      </c>
      <c r="C4633">
        <v>10</v>
      </c>
      <c r="D4633">
        <v>6.3250000000000002</v>
      </c>
      <c r="E4633">
        <f t="shared" si="72"/>
        <v>6.33</v>
      </c>
      <c r="F4633">
        <v>701</v>
      </c>
      <c r="G4633">
        <v>708</v>
      </c>
      <c r="H4633">
        <v>791</v>
      </c>
      <c r="I4633" t="s">
        <v>48</v>
      </c>
      <c r="J4633">
        <v>102582</v>
      </c>
      <c r="K4633">
        <v>7205104</v>
      </c>
      <c r="L4633">
        <v>2.4</v>
      </c>
      <c r="M4633">
        <v>0.68799999999999994</v>
      </c>
    </row>
    <row r="4634" spans="1:13" x14ac:dyDescent="0.2">
      <c r="A4634" t="s">
        <v>400</v>
      </c>
      <c r="B4634" t="s">
        <v>32</v>
      </c>
      <c r="C4634">
        <v>11</v>
      </c>
      <c r="D4634">
        <v>7.8239999999999998</v>
      </c>
      <c r="E4634">
        <f t="shared" si="72"/>
        <v>7.82</v>
      </c>
      <c r="F4634">
        <v>1165</v>
      </c>
      <c r="G4634">
        <v>1182</v>
      </c>
      <c r="H4634">
        <v>1194</v>
      </c>
      <c r="I4634" t="s">
        <v>142</v>
      </c>
      <c r="J4634">
        <v>28546</v>
      </c>
      <c r="K4634">
        <v>801209</v>
      </c>
      <c r="L4634">
        <v>0.27</v>
      </c>
      <c r="M4634">
        <v>7.6999999999999999E-2</v>
      </c>
    </row>
    <row r="4635" spans="1:13" x14ac:dyDescent="0.2">
      <c r="A4635" t="s">
        <v>400</v>
      </c>
      <c r="B4635" t="s">
        <v>33</v>
      </c>
      <c r="C4635">
        <v>12</v>
      </c>
      <c r="D4635">
        <v>7.9089999999999998</v>
      </c>
      <c r="E4635">
        <f t="shared" si="72"/>
        <v>7.91</v>
      </c>
      <c r="F4635">
        <v>1194</v>
      </c>
      <c r="G4635">
        <v>1209</v>
      </c>
      <c r="H4635">
        <v>1232</v>
      </c>
      <c r="I4635" t="s">
        <v>48</v>
      </c>
      <c r="J4635">
        <v>49898</v>
      </c>
      <c r="K4635">
        <v>1864513</v>
      </c>
      <c r="L4635">
        <v>0.62</v>
      </c>
      <c r="M4635">
        <v>0.17799999999999999</v>
      </c>
    </row>
    <row r="4636" spans="1:13" x14ac:dyDescent="0.2">
      <c r="A4636" t="s">
        <v>400</v>
      </c>
      <c r="B4636" t="s">
        <v>35</v>
      </c>
      <c r="C4636">
        <v>13</v>
      </c>
      <c r="D4636">
        <v>8.0359999999999996</v>
      </c>
      <c r="E4636">
        <f t="shared" si="72"/>
        <v>8.0399999999999991</v>
      </c>
      <c r="F4636">
        <v>1232</v>
      </c>
      <c r="G4636">
        <v>1249</v>
      </c>
      <c r="H4636">
        <v>1280</v>
      </c>
      <c r="I4636" t="s">
        <v>48</v>
      </c>
      <c r="J4636">
        <v>41768</v>
      </c>
      <c r="K4636">
        <v>2308365</v>
      </c>
      <c r="L4636">
        <v>0.77</v>
      </c>
      <c r="M4636">
        <v>0.22</v>
      </c>
    </row>
    <row r="4637" spans="1:13" x14ac:dyDescent="0.2">
      <c r="A4637" t="s">
        <v>400</v>
      </c>
      <c r="B4637" t="s">
        <v>36</v>
      </c>
      <c r="C4637">
        <v>14</v>
      </c>
      <c r="D4637">
        <v>8.6869999999999994</v>
      </c>
      <c r="E4637">
        <f t="shared" si="72"/>
        <v>8.69</v>
      </c>
      <c r="F4637">
        <v>1408</v>
      </c>
      <c r="G4637">
        <v>1455</v>
      </c>
      <c r="H4637">
        <v>1471</v>
      </c>
      <c r="I4637" t="s">
        <v>58</v>
      </c>
      <c r="J4637">
        <v>52662</v>
      </c>
      <c r="K4637">
        <v>2835770</v>
      </c>
      <c r="L4637">
        <v>0.94</v>
      </c>
      <c r="M4637">
        <v>0.27100000000000002</v>
      </c>
    </row>
    <row r="4638" spans="1:13" x14ac:dyDescent="0.2">
      <c r="A4638" t="s">
        <v>400</v>
      </c>
      <c r="B4638" t="s">
        <v>38</v>
      </c>
      <c r="C4638">
        <v>15</v>
      </c>
      <c r="D4638">
        <v>8.8140000000000001</v>
      </c>
      <c r="E4638">
        <f t="shared" si="72"/>
        <v>8.81</v>
      </c>
      <c r="F4638">
        <v>1471</v>
      </c>
      <c r="G4638">
        <v>1495</v>
      </c>
      <c r="H4638">
        <v>1518</v>
      </c>
      <c r="I4638" t="s">
        <v>48</v>
      </c>
      <c r="J4638">
        <v>114491</v>
      </c>
      <c r="K4638">
        <v>5622610</v>
      </c>
      <c r="L4638">
        <v>1.87</v>
      </c>
      <c r="M4638">
        <v>0.53700000000000003</v>
      </c>
    </row>
    <row r="4639" spans="1:13" x14ac:dyDescent="0.2">
      <c r="A4639" t="s">
        <v>400</v>
      </c>
      <c r="B4639" t="s">
        <v>40</v>
      </c>
      <c r="C4639">
        <v>16</v>
      </c>
      <c r="D4639">
        <v>8.9700000000000006</v>
      </c>
      <c r="E4639">
        <f t="shared" si="72"/>
        <v>8.9700000000000006</v>
      </c>
      <c r="F4639">
        <v>1518</v>
      </c>
      <c r="G4639">
        <v>1544</v>
      </c>
      <c r="H4639">
        <v>1563</v>
      </c>
      <c r="I4639" t="s">
        <v>48</v>
      </c>
      <c r="J4639">
        <v>95156</v>
      </c>
      <c r="K4639">
        <v>4751526</v>
      </c>
      <c r="L4639">
        <v>1.58</v>
      </c>
      <c r="M4639">
        <v>0.45400000000000001</v>
      </c>
    </row>
    <row r="4640" spans="1:13" x14ac:dyDescent="0.2">
      <c r="A4640" t="s">
        <v>400</v>
      </c>
      <c r="B4640" t="s">
        <v>42</v>
      </c>
      <c r="C4640">
        <v>17</v>
      </c>
      <c r="D4640">
        <v>9.0589999999999993</v>
      </c>
      <c r="E4640">
        <f t="shared" si="72"/>
        <v>9.06</v>
      </c>
      <c r="F4640">
        <v>1563</v>
      </c>
      <c r="G4640">
        <v>1572</v>
      </c>
      <c r="H4640">
        <v>1599</v>
      </c>
      <c r="I4640" t="s">
        <v>48</v>
      </c>
      <c r="J4640">
        <v>53036</v>
      </c>
      <c r="K4640">
        <v>2745881</v>
      </c>
      <c r="L4640">
        <v>0.91</v>
      </c>
      <c r="M4640">
        <v>0.26200000000000001</v>
      </c>
    </row>
    <row r="4641" spans="1:13" x14ac:dyDescent="0.2">
      <c r="A4641" t="s">
        <v>400</v>
      </c>
      <c r="B4641" t="s">
        <v>43</v>
      </c>
      <c r="C4641">
        <v>18</v>
      </c>
      <c r="D4641">
        <v>9.2279999999999998</v>
      </c>
      <c r="E4641">
        <f t="shared" si="72"/>
        <v>9.23</v>
      </c>
      <c r="F4641">
        <v>1599</v>
      </c>
      <c r="G4641">
        <v>1626</v>
      </c>
      <c r="H4641">
        <v>1648</v>
      </c>
      <c r="I4641" t="s">
        <v>48</v>
      </c>
      <c r="J4641">
        <v>106422</v>
      </c>
      <c r="K4641">
        <v>4475593</v>
      </c>
      <c r="L4641">
        <v>1.49</v>
      </c>
      <c r="M4641">
        <v>0.42699999999999999</v>
      </c>
    </row>
    <row r="4642" spans="1:13" x14ac:dyDescent="0.2">
      <c r="A4642" t="s">
        <v>400</v>
      </c>
      <c r="B4642" t="s">
        <v>45</v>
      </c>
      <c r="C4642">
        <v>19</v>
      </c>
      <c r="D4642">
        <v>9.3729999999999993</v>
      </c>
      <c r="E4642">
        <f t="shared" si="72"/>
        <v>9.3699999999999992</v>
      </c>
      <c r="F4642">
        <v>1648</v>
      </c>
      <c r="G4642">
        <v>1672</v>
      </c>
      <c r="H4642">
        <v>1701</v>
      </c>
      <c r="I4642" t="s">
        <v>23</v>
      </c>
      <c r="J4642">
        <v>1095400</v>
      </c>
      <c r="K4642">
        <v>43844194</v>
      </c>
      <c r="L4642">
        <v>14.59</v>
      </c>
      <c r="M4642">
        <v>4.1870000000000003</v>
      </c>
    </row>
    <row r="4643" spans="1:13" x14ac:dyDescent="0.2">
      <c r="A4643" t="s">
        <v>400</v>
      </c>
      <c r="B4643" t="s">
        <v>47</v>
      </c>
      <c r="C4643">
        <v>20</v>
      </c>
      <c r="D4643">
        <v>9.49</v>
      </c>
      <c r="E4643">
        <f t="shared" si="72"/>
        <v>9.49</v>
      </c>
      <c r="F4643">
        <v>1701</v>
      </c>
      <c r="G4643">
        <v>1709</v>
      </c>
      <c r="H4643">
        <v>1752</v>
      </c>
      <c r="I4643" t="s">
        <v>135</v>
      </c>
      <c r="J4643">
        <v>269344</v>
      </c>
      <c r="K4643">
        <v>15348635</v>
      </c>
      <c r="L4643">
        <v>5.1100000000000003</v>
      </c>
      <c r="M4643">
        <v>1.466</v>
      </c>
    </row>
    <row r="4644" spans="1:13" x14ac:dyDescent="0.2">
      <c r="A4644" t="s">
        <v>400</v>
      </c>
      <c r="B4644" t="s">
        <v>49</v>
      </c>
      <c r="C4644">
        <v>21</v>
      </c>
      <c r="D4644">
        <v>9.7899999999999991</v>
      </c>
      <c r="E4644">
        <f t="shared" si="72"/>
        <v>9.7899999999999991</v>
      </c>
      <c r="F4644">
        <v>1791</v>
      </c>
      <c r="G4644">
        <v>1804</v>
      </c>
      <c r="H4644">
        <v>1852</v>
      </c>
      <c r="I4644" t="s">
        <v>23</v>
      </c>
      <c r="J4644">
        <v>445174</v>
      </c>
      <c r="K4644">
        <v>23900286</v>
      </c>
      <c r="L4644">
        <v>7.95</v>
      </c>
      <c r="M4644">
        <v>2.2829999999999999</v>
      </c>
    </row>
    <row r="4645" spans="1:13" x14ac:dyDescent="0.2">
      <c r="A4645" t="s">
        <v>400</v>
      </c>
      <c r="B4645" t="s">
        <v>50</v>
      </c>
      <c r="C4645">
        <v>22</v>
      </c>
      <c r="D4645">
        <v>9.9939999999999998</v>
      </c>
      <c r="E4645">
        <f t="shared" si="72"/>
        <v>9.99</v>
      </c>
      <c r="F4645">
        <v>1852</v>
      </c>
      <c r="G4645">
        <v>1868</v>
      </c>
      <c r="H4645">
        <v>1889</v>
      </c>
      <c r="I4645" t="s">
        <v>23</v>
      </c>
      <c r="J4645">
        <v>500775</v>
      </c>
      <c r="K4645">
        <v>17779824</v>
      </c>
      <c r="L4645">
        <v>5.92</v>
      </c>
      <c r="M4645">
        <v>1.698</v>
      </c>
    </row>
    <row r="4646" spans="1:13" x14ac:dyDescent="0.2">
      <c r="A4646" t="s">
        <v>400</v>
      </c>
      <c r="B4646" t="s">
        <v>52</v>
      </c>
      <c r="C4646">
        <v>23</v>
      </c>
      <c r="D4646">
        <v>10.09</v>
      </c>
      <c r="E4646">
        <f t="shared" si="72"/>
        <v>10.09</v>
      </c>
      <c r="F4646">
        <v>1889</v>
      </c>
      <c r="G4646">
        <v>1898</v>
      </c>
      <c r="H4646">
        <v>1916</v>
      </c>
      <c r="I4646" t="s">
        <v>23</v>
      </c>
      <c r="J4646">
        <v>185642</v>
      </c>
      <c r="K4646">
        <v>7356019</v>
      </c>
      <c r="L4646">
        <v>2.4500000000000002</v>
      </c>
      <c r="M4646">
        <v>0.70299999999999996</v>
      </c>
    </row>
    <row r="4647" spans="1:13" x14ac:dyDescent="0.2">
      <c r="A4647" t="s">
        <v>400</v>
      </c>
      <c r="B4647" t="s">
        <v>54</v>
      </c>
      <c r="C4647">
        <v>24</v>
      </c>
      <c r="D4647">
        <v>10.185</v>
      </c>
      <c r="E4647">
        <f t="shared" si="72"/>
        <v>10.19</v>
      </c>
      <c r="F4647">
        <v>1916</v>
      </c>
      <c r="G4647">
        <v>1929</v>
      </c>
      <c r="H4647">
        <v>1957</v>
      </c>
      <c r="I4647" t="s">
        <v>23</v>
      </c>
      <c r="J4647">
        <v>162026</v>
      </c>
      <c r="K4647">
        <v>7528226</v>
      </c>
      <c r="L4647">
        <v>2.5099999999999998</v>
      </c>
      <c r="M4647">
        <v>0.71899999999999997</v>
      </c>
    </row>
    <row r="4648" spans="1:13" x14ac:dyDescent="0.2">
      <c r="A4648" t="s">
        <v>400</v>
      </c>
      <c r="B4648" t="s">
        <v>56</v>
      </c>
      <c r="C4648">
        <v>25</v>
      </c>
      <c r="D4648">
        <v>10.589</v>
      </c>
      <c r="E4648">
        <f t="shared" si="72"/>
        <v>10.59</v>
      </c>
      <c r="F4648">
        <v>2009</v>
      </c>
      <c r="G4648">
        <v>2056</v>
      </c>
      <c r="H4648">
        <v>2081</v>
      </c>
      <c r="I4648" t="s">
        <v>25</v>
      </c>
      <c r="J4648">
        <v>44972</v>
      </c>
      <c r="K4648">
        <v>3856575</v>
      </c>
      <c r="L4648">
        <v>1.28</v>
      </c>
      <c r="M4648">
        <v>0.36799999999999999</v>
      </c>
    </row>
    <row r="4649" spans="1:13" x14ac:dyDescent="0.2">
      <c r="A4649" t="s">
        <v>400</v>
      </c>
      <c r="B4649" t="s">
        <v>57</v>
      </c>
      <c r="C4649">
        <v>26</v>
      </c>
      <c r="D4649">
        <v>10.718999999999999</v>
      </c>
      <c r="E4649">
        <f t="shared" si="72"/>
        <v>10.72</v>
      </c>
      <c r="F4649">
        <v>2081</v>
      </c>
      <c r="G4649">
        <v>2097</v>
      </c>
      <c r="H4649">
        <v>2117</v>
      </c>
      <c r="I4649" t="s">
        <v>51</v>
      </c>
      <c r="J4649">
        <v>31509</v>
      </c>
      <c r="K4649">
        <v>1212602</v>
      </c>
      <c r="L4649">
        <v>0.4</v>
      </c>
      <c r="M4649">
        <v>0.11600000000000001</v>
      </c>
    </row>
    <row r="4650" spans="1:13" x14ac:dyDescent="0.2">
      <c r="A4650" t="s">
        <v>400</v>
      </c>
      <c r="B4650" t="s">
        <v>59</v>
      </c>
      <c r="C4650">
        <v>27</v>
      </c>
      <c r="D4650">
        <v>11.07</v>
      </c>
      <c r="E4650">
        <f t="shared" si="72"/>
        <v>11.07</v>
      </c>
      <c r="F4650">
        <v>2184</v>
      </c>
      <c r="G4650">
        <v>2208</v>
      </c>
      <c r="H4650">
        <v>2216</v>
      </c>
      <c r="I4650" t="s">
        <v>129</v>
      </c>
      <c r="J4650">
        <v>45209</v>
      </c>
      <c r="K4650">
        <v>2023933</v>
      </c>
      <c r="L4650">
        <v>0.67</v>
      </c>
      <c r="M4650">
        <v>0.193</v>
      </c>
    </row>
    <row r="4651" spans="1:13" x14ac:dyDescent="0.2">
      <c r="A4651" t="s">
        <v>400</v>
      </c>
      <c r="B4651" t="s">
        <v>61</v>
      </c>
      <c r="C4651">
        <v>28</v>
      </c>
      <c r="D4651">
        <v>11.129</v>
      </c>
      <c r="E4651">
        <f t="shared" si="72"/>
        <v>11.13</v>
      </c>
      <c r="F4651">
        <v>2216</v>
      </c>
      <c r="G4651">
        <v>2227</v>
      </c>
      <c r="H4651">
        <v>2249</v>
      </c>
      <c r="I4651" t="s">
        <v>51</v>
      </c>
      <c r="J4651">
        <v>50863</v>
      </c>
      <c r="K4651">
        <v>2606081</v>
      </c>
      <c r="L4651">
        <v>0.87</v>
      </c>
      <c r="M4651">
        <v>0.249</v>
      </c>
    </row>
    <row r="4652" spans="1:13" x14ac:dyDescent="0.2">
      <c r="A4652" t="s">
        <v>400</v>
      </c>
      <c r="B4652" t="s">
        <v>62</v>
      </c>
      <c r="C4652">
        <v>29</v>
      </c>
      <c r="D4652">
        <v>11.244999999999999</v>
      </c>
      <c r="E4652">
        <f t="shared" si="72"/>
        <v>11.25</v>
      </c>
      <c r="F4652">
        <v>2249</v>
      </c>
      <c r="G4652">
        <v>2264</v>
      </c>
      <c r="H4652">
        <v>2285</v>
      </c>
      <c r="I4652" t="s">
        <v>51</v>
      </c>
      <c r="J4652">
        <v>42364</v>
      </c>
      <c r="K4652">
        <v>1834449</v>
      </c>
      <c r="L4652">
        <v>0.61</v>
      </c>
      <c r="M4652">
        <v>0.17499999999999999</v>
      </c>
    </row>
    <row r="4653" spans="1:13" x14ac:dyDescent="0.2">
      <c r="A4653" t="s">
        <v>400</v>
      </c>
      <c r="B4653" t="s">
        <v>63</v>
      </c>
      <c r="C4653">
        <v>30</v>
      </c>
      <c r="D4653">
        <v>11.365</v>
      </c>
      <c r="E4653">
        <f t="shared" si="72"/>
        <v>11.37</v>
      </c>
      <c r="F4653">
        <v>2285</v>
      </c>
      <c r="G4653">
        <v>2302</v>
      </c>
      <c r="H4653">
        <v>2315</v>
      </c>
      <c r="I4653" t="s">
        <v>51</v>
      </c>
      <c r="J4653">
        <v>40917</v>
      </c>
      <c r="K4653">
        <v>1458085</v>
      </c>
      <c r="L4653">
        <v>0.49</v>
      </c>
      <c r="M4653">
        <v>0.13900000000000001</v>
      </c>
    </row>
    <row r="4654" spans="1:13" x14ac:dyDescent="0.2">
      <c r="A4654" t="s">
        <v>400</v>
      </c>
      <c r="B4654" t="s">
        <v>65</v>
      </c>
      <c r="C4654">
        <v>31</v>
      </c>
      <c r="D4654">
        <v>11.436</v>
      </c>
      <c r="E4654">
        <f t="shared" si="72"/>
        <v>11.44</v>
      </c>
      <c r="F4654">
        <v>2315</v>
      </c>
      <c r="G4654">
        <v>2324</v>
      </c>
      <c r="H4654">
        <v>2347</v>
      </c>
      <c r="I4654" t="s">
        <v>51</v>
      </c>
      <c r="J4654">
        <v>40805</v>
      </c>
      <c r="K4654">
        <v>1734071</v>
      </c>
      <c r="L4654">
        <v>0.57999999999999996</v>
      </c>
      <c r="M4654">
        <v>0.16600000000000001</v>
      </c>
    </row>
    <row r="4655" spans="1:13" x14ac:dyDescent="0.2">
      <c r="A4655" t="s">
        <v>400</v>
      </c>
      <c r="B4655" t="s">
        <v>66</v>
      </c>
      <c r="C4655">
        <v>32</v>
      </c>
      <c r="D4655">
        <v>11.63</v>
      </c>
      <c r="E4655">
        <f t="shared" si="72"/>
        <v>11.63</v>
      </c>
      <c r="F4655">
        <v>2347</v>
      </c>
      <c r="G4655">
        <v>2386</v>
      </c>
      <c r="H4655">
        <v>2413</v>
      </c>
      <c r="I4655" t="s">
        <v>51</v>
      </c>
      <c r="J4655">
        <v>185218</v>
      </c>
      <c r="K4655">
        <v>12600374</v>
      </c>
      <c r="L4655">
        <v>4.1900000000000004</v>
      </c>
      <c r="M4655">
        <v>1.2030000000000001</v>
      </c>
    </row>
    <row r="4656" spans="1:13" x14ac:dyDescent="0.2">
      <c r="A4656" t="s">
        <v>400</v>
      </c>
      <c r="B4656" t="s">
        <v>68</v>
      </c>
      <c r="C4656">
        <v>33</v>
      </c>
      <c r="D4656">
        <v>11.757</v>
      </c>
      <c r="E4656">
        <f t="shared" si="72"/>
        <v>11.76</v>
      </c>
      <c r="F4656">
        <v>2413</v>
      </c>
      <c r="G4656">
        <v>2426</v>
      </c>
      <c r="H4656">
        <v>2431</v>
      </c>
      <c r="I4656" t="s">
        <v>51</v>
      </c>
      <c r="J4656">
        <v>92576</v>
      </c>
      <c r="K4656">
        <v>2676206</v>
      </c>
      <c r="L4656">
        <v>0.89</v>
      </c>
      <c r="M4656">
        <v>0.25600000000000001</v>
      </c>
    </row>
    <row r="4657" spans="1:13" x14ac:dyDescent="0.2">
      <c r="A4657" t="s">
        <v>400</v>
      </c>
      <c r="B4657" t="s">
        <v>69</v>
      </c>
      <c r="C4657">
        <v>34</v>
      </c>
      <c r="D4657">
        <v>11.795</v>
      </c>
      <c r="E4657">
        <f t="shared" si="72"/>
        <v>11.8</v>
      </c>
      <c r="F4657">
        <v>2431</v>
      </c>
      <c r="G4657">
        <v>2438</v>
      </c>
      <c r="H4657">
        <v>2450</v>
      </c>
      <c r="I4657" t="s">
        <v>51</v>
      </c>
      <c r="J4657">
        <v>87833</v>
      </c>
      <c r="K4657">
        <v>2825116</v>
      </c>
      <c r="L4657">
        <v>0.94</v>
      </c>
      <c r="M4657">
        <v>0.27</v>
      </c>
    </row>
    <row r="4658" spans="1:13" x14ac:dyDescent="0.2">
      <c r="A4658" t="s">
        <v>400</v>
      </c>
      <c r="B4658" t="s">
        <v>70</v>
      </c>
      <c r="C4658">
        <v>35</v>
      </c>
      <c r="D4658">
        <v>11.92</v>
      </c>
      <c r="E4658">
        <f t="shared" si="72"/>
        <v>11.92</v>
      </c>
      <c r="F4658">
        <v>2450</v>
      </c>
      <c r="G4658">
        <v>2477</v>
      </c>
      <c r="H4658">
        <v>2489</v>
      </c>
      <c r="I4658" t="s">
        <v>51</v>
      </c>
      <c r="J4658">
        <v>122253</v>
      </c>
      <c r="K4658">
        <v>7689449</v>
      </c>
      <c r="L4658">
        <v>2.56</v>
      </c>
      <c r="M4658">
        <v>0.73399999999999999</v>
      </c>
    </row>
    <row r="4659" spans="1:13" x14ac:dyDescent="0.2">
      <c r="A4659" t="s">
        <v>400</v>
      </c>
      <c r="B4659" t="s">
        <v>71</v>
      </c>
      <c r="C4659">
        <v>36</v>
      </c>
      <c r="D4659">
        <v>12.023</v>
      </c>
      <c r="E4659">
        <f t="shared" si="72"/>
        <v>12.02</v>
      </c>
      <c r="F4659">
        <v>2489</v>
      </c>
      <c r="G4659">
        <v>2510</v>
      </c>
      <c r="H4659">
        <v>2536</v>
      </c>
      <c r="I4659" t="s">
        <v>51</v>
      </c>
      <c r="J4659">
        <v>128172</v>
      </c>
      <c r="K4659">
        <v>8425263</v>
      </c>
      <c r="L4659">
        <v>2.8</v>
      </c>
      <c r="M4659">
        <v>0.80500000000000005</v>
      </c>
    </row>
    <row r="4660" spans="1:13" x14ac:dyDescent="0.2">
      <c r="A4660" t="s">
        <v>400</v>
      </c>
      <c r="B4660" t="s">
        <v>72</v>
      </c>
      <c r="C4660">
        <v>37</v>
      </c>
      <c r="D4660">
        <v>12.129</v>
      </c>
      <c r="E4660">
        <f t="shared" si="72"/>
        <v>12.13</v>
      </c>
      <c r="F4660">
        <v>2536</v>
      </c>
      <c r="G4660">
        <v>2543</v>
      </c>
      <c r="H4660">
        <v>2567</v>
      </c>
      <c r="I4660" t="s">
        <v>48</v>
      </c>
      <c r="J4660">
        <v>75014</v>
      </c>
      <c r="K4660">
        <v>2563633</v>
      </c>
      <c r="L4660">
        <v>0.85</v>
      </c>
      <c r="M4660">
        <v>0.245</v>
      </c>
    </row>
    <row r="4661" spans="1:13" x14ac:dyDescent="0.2">
      <c r="A4661" t="s">
        <v>400</v>
      </c>
      <c r="B4661" t="s">
        <v>74</v>
      </c>
      <c r="C4661">
        <v>38</v>
      </c>
      <c r="D4661">
        <v>12.308999999999999</v>
      </c>
      <c r="E4661">
        <f t="shared" si="72"/>
        <v>12.31</v>
      </c>
      <c r="F4661">
        <v>2567</v>
      </c>
      <c r="G4661">
        <v>2600</v>
      </c>
      <c r="H4661">
        <v>2613</v>
      </c>
      <c r="I4661" t="s">
        <v>48</v>
      </c>
      <c r="J4661">
        <v>99768</v>
      </c>
      <c r="K4661">
        <v>4768838</v>
      </c>
      <c r="L4661">
        <v>1.59</v>
      </c>
      <c r="M4661">
        <v>0.45500000000000002</v>
      </c>
    </row>
    <row r="4662" spans="1:13" x14ac:dyDescent="0.2">
      <c r="A4662" t="s">
        <v>400</v>
      </c>
      <c r="B4662" t="s">
        <v>75</v>
      </c>
      <c r="C4662">
        <v>39</v>
      </c>
      <c r="D4662">
        <v>12.398</v>
      </c>
      <c r="E4662">
        <f t="shared" si="72"/>
        <v>12.4</v>
      </c>
      <c r="F4662">
        <v>2613</v>
      </c>
      <c r="G4662">
        <v>2628</v>
      </c>
      <c r="H4662">
        <v>2659</v>
      </c>
      <c r="I4662" t="s">
        <v>44</v>
      </c>
      <c r="J4662">
        <v>501487</v>
      </c>
      <c r="K4662">
        <v>21367671</v>
      </c>
      <c r="L4662">
        <v>7.11</v>
      </c>
      <c r="M4662">
        <v>2.0409999999999999</v>
      </c>
    </row>
    <row r="4663" spans="1:13" x14ac:dyDescent="0.2">
      <c r="A4663" t="s">
        <v>400</v>
      </c>
      <c r="B4663" t="s">
        <v>76</v>
      </c>
      <c r="C4663">
        <v>40</v>
      </c>
      <c r="D4663">
        <v>12.54</v>
      </c>
      <c r="E4663">
        <f t="shared" si="72"/>
        <v>12.54</v>
      </c>
      <c r="F4663">
        <v>2659</v>
      </c>
      <c r="G4663">
        <v>2673</v>
      </c>
      <c r="H4663">
        <v>2724</v>
      </c>
      <c r="I4663" t="s">
        <v>34</v>
      </c>
      <c r="J4663">
        <v>589337</v>
      </c>
      <c r="K4663">
        <v>26919394</v>
      </c>
      <c r="L4663">
        <v>8.9600000000000009</v>
      </c>
      <c r="M4663">
        <v>2.5710000000000002</v>
      </c>
    </row>
    <row r="4664" spans="1:13" x14ac:dyDescent="0.2">
      <c r="A4664" t="s">
        <v>400</v>
      </c>
      <c r="B4664" t="s">
        <v>78</v>
      </c>
      <c r="C4664">
        <v>41</v>
      </c>
      <c r="D4664">
        <v>12.843999999999999</v>
      </c>
      <c r="E4664">
        <f t="shared" si="72"/>
        <v>12.84</v>
      </c>
      <c r="F4664">
        <v>2747</v>
      </c>
      <c r="G4664">
        <v>2770</v>
      </c>
      <c r="H4664">
        <v>2778</v>
      </c>
      <c r="I4664" t="s">
        <v>77</v>
      </c>
      <c r="J4664">
        <v>90067</v>
      </c>
      <c r="K4664">
        <v>2883944</v>
      </c>
      <c r="L4664">
        <v>0.96</v>
      </c>
      <c r="M4664">
        <v>0.27500000000000002</v>
      </c>
    </row>
    <row r="4665" spans="1:13" x14ac:dyDescent="0.2">
      <c r="A4665" t="s">
        <v>400</v>
      </c>
      <c r="B4665" t="s">
        <v>79</v>
      </c>
      <c r="C4665">
        <v>42</v>
      </c>
      <c r="D4665">
        <v>12.916</v>
      </c>
      <c r="E4665">
        <f t="shared" si="72"/>
        <v>12.92</v>
      </c>
      <c r="F4665">
        <v>2778</v>
      </c>
      <c r="G4665">
        <v>2792</v>
      </c>
      <c r="H4665">
        <v>2833</v>
      </c>
      <c r="I4665" t="s">
        <v>53</v>
      </c>
      <c r="J4665">
        <v>384237</v>
      </c>
      <c r="K4665">
        <v>16370628</v>
      </c>
      <c r="L4665">
        <v>5.45</v>
      </c>
      <c r="M4665">
        <v>1.5640000000000001</v>
      </c>
    </row>
    <row r="4666" spans="1:13" x14ac:dyDescent="0.2">
      <c r="A4666" t="s">
        <v>400</v>
      </c>
      <c r="B4666" t="s">
        <v>80</v>
      </c>
      <c r="C4666">
        <v>43</v>
      </c>
      <c r="D4666">
        <v>13.108000000000001</v>
      </c>
      <c r="E4666">
        <f t="shared" si="72"/>
        <v>13.11</v>
      </c>
      <c r="F4666">
        <v>2833</v>
      </c>
      <c r="G4666">
        <v>2853</v>
      </c>
      <c r="H4666">
        <v>2887</v>
      </c>
      <c r="I4666" t="s">
        <v>53</v>
      </c>
      <c r="J4666">
        <v>87394</v>
      </c>
      <c r="K4666">
        <v>4575864</v>
      </c>
      <c r="L4666">
        <v>1.52</v>
      </c>
      <c r="M4666">
        <v>0.437</v>
      </c>
    </row>
    <row r="4667" spans="1:13" x14ac:dyDescent="0.2">
      <c r="A4667" t="s">
        <v>400</v>
      </c>
      <c r="B4667" t="s">
        <v>81</v>
      </c>
      <c r="C4667">
        <v>44</v>
      </c>
      <c r="D4667">
        <v>13.298</v>
      </c>
      <c r="E4667">
        <f t="shared" si="72"/>
        <v>13.3</v>
      </c>
      <c r="F4667">
        <v>2887</v>
      </c>
      <c r="G4667">
        <v>2913</v>
      </c>
      <c r="H4667">
        <v>2923</v>
      </c>
      <c r="I4667" t="s">
        <v>64</v>
      </c>
      <c r="J4667">
        <v>35882</v>
      </c>
      <c r="K4667">
        <v>1337182</v>
      </c>
      <c r="L4667">
        <v>0.44</v>
      </c>
      <c r="M4667">
        <v>0.128</v>
      </c>
    </row>
    <row r="4668" spans="1:13" x14ac:dyDescent="0.2">
      <c r="A4668" t="s">
        <v>400</v>
      </c>
      <c r="B4668" t="s">
        <v>82</v>
      </c>
      <c r="C4668">
        <v>45</v>
      </c>
      <c r="D4668">
        <v>13.358000000000001</v>
      </c>
      <c r="E4668">
        <f t="shared" si="72"/>
        <v>13.36</v>
      </c>
      <c r="F4668">
        <v>2923</v>
      </c>
      <c r="G4668">
        <v>2932</v>
      </c>
      <c r="H4668">
        <v>2964</v>
      </c>
      <c r="I4668" t="s">
        <v>53</v>
      </c>
      <c r="J4668">
        <v>56466</v>
      </c>
      <c r="K4668">
        <v>2188265</v>
      </c>
      <c r="L4668">
        <v>0.73</v>
      </c>
      <c r="M4668">
        <v>0.20899999999999999</v>
      </c>
    </row>
    <row r="4669" spans="1:13" x14ac:dyDescent="0.2">
      <c r="A4669" t="s">
        <v>400</v>
      </c>
      <c r="B4669" t="s">
        <v>84</v>
      </c>
      <c r="C4669">
        <v>46</v>
      </c>
      <c r="D4669">
        <v>13.532</v>
      </c>
      <c r="E4669">
        <f t="shared" si="72"/>
        <v>13.53</v>
      </c>
      <c r="F4669">
        <v>2964</v>
      </c>
      <c r="G4669">
        <v>2987</v>
      </c>
      <c r="H4669">
        <v>3009</v>
      </c>
      <c r="I4669" t="s">
        <v>64</v>
      </c>
      <c r="J4669">
        <v>61165</v>
      </c>
      <c r="K4669">
        <v>2688936</v>
      </c>
      <c r="L4669">
        <v>0.89</v>
      </c>
      <c r="M4669">
        <v>0.25700000000000001</v>
      </c>
    </row>
    <row r="4670" spans="1:13" x14ac:dyDescent="0.2">
      <c r="A4670" t="s">
        <v>400</v>
      </c>
      <c r="B4670" t="s">
        <v>85</v>
      </c>
      <c r="C4670">
        <v>47</v>
      </c>
      <c r="D4670">
        <v>14.255000000000001</v>
      </c>
      <c r="E4670">
        <f t="shared" si="72"/>
        <v>14.26</v>
      </c>
      <c r="F4670">
        <v>3157</v>
      </c>
      <c r="G4670">
        <v>3216</v>
      </c>
      <c r="H4670">
        <v>3256</v>
      </c>
      <c r="I4670" t="s">
        <v>67</v>
      </c>
      <c r="J4670">
        <v>233883</v>
      </c>
      <c r="K4670">
        <v>8085540</v>
      </c>
      <c r="L4670">
        <v>2.69</v>
      </c>
      <c r="M4670">
        <v>0.77200000000000002</v>
      </c>
    </row>
    <row r="4671" spans="1:13" x14ac:dyDescent="0.2">
      <c r="A4671" t="s">
        <v>400</v>
      </c>
      <c r="B4671" t="s">
        <v>86</v>
      </c>
      <c r="C4671">
        <v>48</v>
      </c>
      <c r="D4671">
        <v>14.680999999999999</v>
      </c>
      <c r="E4671">
        <f t="shared" si="72"/>
        <v>14.68</v>
      </c>
      <c r="F4671">
        <v>3340</v>
      </c>
      <c r="G4671">
        <v>3350</v>
      </c>
      <c r="H4671">
        <v>3386</v>
      </c>
      <c r="I4671" t="s">
        <v>64</v>
      </c>
      <c r="J4671">
        <v>56979</v>
      </c>
      <c r="K4671">
        <v>2423076</v>
      </c>
      <c r="L4671">
        <v>0.81</v>
      </c>
      <c r="M4671">
        <v>0.23100000000000001</v>
      </c>
    </row>
    <row r="4672" spans="1:13" x14ac:dyDescent="0.2">
      <c r="A4672" t="s">
        <v>400</v>
      </c>
      <c r="B4672" t="s">
        <v>88</v>
      </c>
      <c r="C4672">
        <v>49</v>
      </c>
      <c r="D4672">
        <v>15.04</v>
      </c>
      <c r="E4672">
        <f t="shared" si="72"/>
        <v>15.04</v>
      </c>
      <c r="F4672">
        <v>3433</v>
      </c>
      <c r="G4672">
        <v>3464</v>
      </c>
      <c r="H4672">
        <v>3493</v>
      </c>
      <c r="I4672" t="s">
        <v>67</v>
      </c>
      <c r="J4672">
        <v>58118</v>
      </c>
      <c r="K4672">
        <v>2462128</v>
      </c>
      <c r="L4672">
        <v>0.82</v>
      </c>
      <c r="M4672">
        <v>0.23499999999999999</v>
      </c>
    </row>
    <row r="4673" spans="1:13" x14ac:dyDescent="0.2">
      <c r="A4673" t="s">
        <v>400</v>
      </c>
      <c r="B4673" t="s">
        <v>89</v>
      </c>
      <c r="C4673">
        <v>50</v>
      </c>
      <c r="D4673">
        <v>15.244</v>
      </c>
      <c r="E4673">
        <f t="shared" si="72"/>
        <v>15.24</v>
      </c>
      <c r="F4673">
        <v>3493</v>
      </c>
      <c r="G4673">
        <v>3528</v>
      </c>
      <c r="H4673">
        <v>3556</v>
      </c>
      <c r="I4673" t="s">
        <v>60</v>
      </c>
      <c r="J4673">
        <v>81005</v>
      </c>
      <c r="K4673">
        <v>5025418</v>
      </c>
      <c r="L4673">
        <v>1.67</v>
      </c>
      <c r="M4673">
        <v>0.48</v>
      </c>
    </row>
    <row r="4674" spans="1:13" x14ac:dyDescent="0.2">
      <c r="A4674" t="s">
        <v>400</v>
      </c>
      <c r="B4674" t="s">
        <v>90</v>
      </c>
      <c r="C4674">
        <v>51</v>
      </c>
      <c r="D4674">
        <v>15.398999999999999</v>
      </c>
      <c r="E4674">
        <f t="shared" si="72"/>
        <v>15.4</v>
      </c>
      <c r="F4674">
        <v>3556</v>
      </c>
      <c r="G4674">
        <v>3578</v>
      </c>
      <c r="H4674">
        <v>3600</v>
      </c>
      <c r="I4674" t="s">
        <v>60</v>
      </c>
      <c r="J4674">
        <v>212584</v>
      </c>
      <c r="K4674">
        <v>7452767</v>
      </c>
      <c r="L4674">
        <v>2.48</v>
      </c>
      <c r="M4674">
        <v>0.71199999999999997</v>
      </c>
    </row>
    <row r="4675" spans="1:13" x14ac:dyDescent="0.2">
      <c r="A4675" t="s">
        <v>400</v>
      </c>
      <c r="B4675" t="s">
        <v>92</v>
      </c>
      <c r="C4675">
        <v>52</v>
      </c>
      <c r="D4675">
        <v>15.56</v>
      </c>
      <c r="E4675">
        <f t="shared" ref="E4675:E4738" si="73">ROUND(D4675,2)</f>
        <v>15.56</v>
      </c>
      <c r="F4675">
        <v>3600</v>
      </c>
      <c r="G4675">
        <v>3629</v>
      </c>
      <c r="H4675">
        <v>3680</v>
      </c>
      <c r="I4675" t="s">
        <v>60</v>
      </c>
      <c r="J4675">
        <v>296198</v>
      </c>
      <c r="K4675">
        <v>11185568</v>
      </c>
      <c r="L4675">
        <v>3.72</v>
      </c>
      <c r="M4675">
        <v>1.0680000000000001</v>
      </c>
    </row>
    <row r="4676" spans="1:13" x14ac:dyDescent="0.2">
      <c r="A4676" t="s">
        <v>400</v>
      </c>
      <c r="B4676" t="s">
        <v>94</v>
      </c>
      <c r="C4676">
        <v>53</v>
      </c>
      <c r="D4676">
        <v>15.773999999999999</v>
      </c>
      <c r="E4676">
        <f t="shared" si="73"/>
        <v>15.77</v>
      </c>
      <c r="F4676">
        <v>3680</v>
      </c>
      <c r="G4676">
        <v>3696</v>
      </c>
      <c r="H4676">
        <v>3724</v>
      </c>
      <c r="I4676" t="s">
        <v>60</v>
      </c>
      <c r="J4676">
        <v>72013</v>
      </c>
      <c r="K4676">
        <v>2675769</v>
      </c>
      <c r="L4676">
        <v>0.89</v>
      </c>
      <c r="M4676">
        <v>0.25600000000000001</v>
      </c>
    </row>
    <row r="4677" spans="1:13" x14ac:dyDescent="0.2">
      <c r="A4677" t="s">
        <v>400</v>
      </c>
      <c r="B4677" t="s">
        <v>95</v>
      </c>
      <c r="C4677">
        <v>54</v>
      </c>
      <c r="D4677">
        <v>16.021999999999998</v>
      </c>
      <c r="E4677">
        <f t="shared" si="73"/>
        <v>16.02</v>
      </c>
      <c r="F4677">
        <v>3724</v>
      </c>
      <c r="G4677">
        <v>3774</v>
      </c>
      <c r="H4677">
        <v>3859</v>
      </c>
      <c r="I4677" t="s">
        <v>64</v>
      </c>
      <c r="J4677">
        <v>100286</v>
      </c>
      <c r="K4677">
        <v>8084556</v>
      </c>
      <c r="L4677">
        <v>2.69</v>
      </c>
      <c r="M4677">
        <v>0.77200000000000002</v>
      </c>
    </row>
    <row r="4678" spans="1:13" x14ac:dyDescent="0.2">
      <c r="A4678" t="s">
        <v>400</v>
      </c>
      <c r="B4678" t="s">
        <v>96</v>
      </c>
      <c r="C4678">
        <v>55</v>
      </c>
      <c r="D4678">
        <v>16.347999999999999</v>
      </c>
      <c r="E4678">
        <f t="shared" si="73"/>
        <v>16.350000000000001</v>
      </c>
      <c r="F4678">
        <v>3859</v>
      </c>
      <c r="G4678">
        <v>3878</v>
      </c>
      <c r="H4678">
        <v>3890</v>
      </c>
      <c r="I4678" t="s">
        <v>53</v>
      </c>
      <c r="J4678">
        <v>38183</v>
      </c>
      <c r="K4678">
        <v>1350450</v>
      </c>
      <c r="L4678">
        <v>0.45</v>
      </c>
      <c r="M4678">
        <v>0.129</v>
      </c>
    </row>
    <row r="4679" spans="1:13" x14ac:dyDescent="0.2">
      <c r="A4679" t="s">
        <v>400</v>
      </c>
      <c r="B4679" t="s">
        <v>98</v>
      </c>
      <c r="C4679">
        <v>56</v>
      </c>
      <c r="D4679">
        <v>16.446999999999999</v>
      </c>
      <c r="E4679">
        <f t="shared" si="73"/>
        <v>16.45</v>
      </c>
      <c r="F4679">
        <v>3890</v>
      </c>
      <c r="G4679">
        <v>3909</v>
      </c>
      <c r="H4679">
        <v>3949</v>
      </c>
      <c r="I4679" t="s">
        <v>53</v>
      </c>
      <c r="J4679">
        <v>226086</v>
      </c>
      <c r="K4679">
        <v>7582911</v>
      </c>
      <c r="L4679">
        <v>2.52</v>
      </c>
      <c r="M4679">
        <v>0.72399999999999998</v>
      </c>
    </row>
    <row r="4680" spans="1:13" x14ac:dyDescent="0.2">
      <c r="A4680" t="s">
        <v>400</v>
      </c>
      <c r="B4680" t="s">
        <v>99</v>
      </c>
      <c r="C4680">
        <v>57</v>
      </c>
      <c r="D4680">
        <v>16.645</v>
      </c>
      <c r="E4680">
        <f t="shared" si="73"/>
        <v>16.649999999999999</v>
      </c>
      <c r="F4680">
        <v>3949</v>
      </c>
      <c r="G4680">
        <v>3971</v>
      </c>
      <c r="H4680">
        <v>4002</v>
      </c>
      <c r="I4680" t="s">
        <v>53</v>
      </c>
      <c r="J4680">
        <v>48650</v>
      </c>
      <c r="K4680">
        <v>2560111</v>
      </c>
      <c r="L4680">
        <v>0.85</v>
      </c>
      <c r="M4680">
        <v>0.245</v>
      </c>
    </row>
    <row r="4681" spans="1:13" x14ac:dyDescent="0.2">
      <c r="A4681" t="s">
        <v>400</v>
      </c>
      <c r="B4681" t="s">
        <v>101</v>
      </c>
      <c r="C4681">
        <v>58</v>
      </c>
      <c r="D4681">
        <v>16.786000000000001</v>
      </c>
      <c r="E4681">
        <f t="shared" si="73"/>
        <v>16.79</v>
      </c>
      <c r="F4681">
        <v>4002</v>
      </c>
      <c r="G4681">
        <v>4016</v>
      </c>
      <c r="H4681">
        <v>4038</v>
      </c>
      <c r="I4681" t="s">
        <v>53</v>
      </c>
      <c r="J4681">
        <v>72220</v>
      </c>
      <c r="K4681">
        <v>3054023</v>
      </c>
      <c r="L4681">
        <v>1.02</v>
      </c>
      <c r="M4681">
        <v>0.29199999999999998</v>
      </c>
    </row>
    <row r="4682" spans="1:13" x14ac:dyDescent="0.2">
      <c r="A4682" t="s">
        <v>400</v>
      </c>
      <c r="B4682" t="s">
        <v>102</v>
      </c>
      <c r="C4682">
        <v>59</v>
      </c>
      <c r="D4682">
        <v>16.902000000000001</v>
      </c>
      <c r="E4682">
        <f t="shared" si="73"/>
        <v>16.899999999999999</v>
      </c>
      <c r="F4682">
        <v>4038</v>
      </c>
      <c r="G4682">
        <v>4053</v>
      </c>
      <c r="H4682">
        <v>4088</v>
      </c>
      <c r="I4682" t="s">
        <v>73</v>
      </c>
      <c r="J4682">
        <v>68970</v>
      </c>
      <c r="K4682">
        <v>2368599</v>
      </c>
      <c r="L4682">
        <v>0.79</v>
      </c>
      <c r="M4682">
        <v>0.22600000000000001</v>
      </c>
    </row>
    <row r="4683" spans="1:13" x14ac:dyDescent="0.2">
      <c r="A4683" t="s">
        <v>400</v>
      </c>
      <c r="B4683" t="s">
        <v>103</v>
      </c>
      <c r="C4683">
        <v>60</v>
      </c>
      <c r="D4683">
        <v>17.155999999999999</v>
      </c>
      <c r="E4683">
        <f t="shared" si="73"/>
        <v>17.16</v>
      </c>
      <c r="F4683">
        <v>4091</v>
      </c>
      <c r="G4683">
        <v>4133</v>
      </c>
      <c r="H4683">
        <v>4199</v>
      </c>
      <c r="I4683" t="s">
        <v>67</v>
      </c>
      <c r="J4683">
        <v>110388</v>
      </c>
      <c r="K4683">
        <v>7689696</v>
      </c>
      <c r="L4683">
        <v>2.56</v>
      </c>
      <c r="M4683">
        <v>0.73399999999999999</v>
      </c>
    </row>
    <row r="4684" spans="1:13" x14ac:dyDescent="0.2">
      <c r="A4684" t="s">
        <v>400</v>
      </c>
      <c r="B4684" t="s">
        <v>104</v>
      </c>
      <c r="C4684">
        <v>61</v>
      </c>
      <c r="D4684">
        <v>17.492000000000001</v>
      </c>
      <c r="E4684">
        <f t="shared" si="73"/>
        <v>17.489999999999998</v>
      </c>
      <c r="F4684">
        <v>4199</v>
      </c>
      <c r="G4684">
        <v>4239</v>
      </c>
      <c r="H4684">
        <v>4265</v>
      </c>
      <c r="I4684" t="s">
        <v>73</v>
      </c>
      <c r="J4684">
        <v>19999</v>
      </c>
      <c r="K4684">
        <v>1103014</v>
      </c>
      <c r="L4684">
        <v>0.37</v>
      </c>
      <c r="M4684">
        <v>0.105</v>
      </c>
    </row>
    <row r="4685" spans="1:13" x14ac:dyDescent="0.2">
      <c r="A4685" t="s">
        <v>400</v>
      </c>
      <c r="B4685" t="s">
        <v>105</v>
      </c>
      <c r="C4685">
        <v>62</v>
      </c>
      <c r="D4685">
        <v>17.824999999999999</v>
      </c>
      <c r="E4685">
        <f t="shared" si="73"/>
        <v>17.829999999999998</v>
      </c>
      <c r="F4685">
        <v>4316</v>
      </c>
      <c r="G4685">
        <v>4345</v>
      </c>
      <c r="H4685">
        <v>4354</v>
      </c>
      <c r="I4685" t="s">
        <v>64</v>
      </c>
      <c r="J4685">
        <v>238271</v>
      </c>
      <c r="K4685">
        <v>6300959</v>
      </c>
      <c r="L4685">
        <v>2.1</v>
      </c>
      <c r="M4685">
        <v>0.60199999999999998</v>
      </c>
    </row>
    <row r="4686" spans="1:13" x14ac:dyDescent="0.2">
      <c r="A4686" t="s">
        <v>400</v>
      </c>
      <c r="B4686" t="s">
        <v>106</v>
      </c>
      <c r="C4686">
        <v>63</v>
      </c>
      <c r="D4686">
        <v>17.876999999999999</v>
      </c>
      <c r="E4686">
        <f t="shared" si="73"/>
        <v>17.88</v>
      </c>
      <c r="F4686">
        <v>4354</v>
      </c>
      <c r="G4686">
        <v>4361</v>
      </c>
      <c r="H4686">
        <v>4387</v>
      </c>
      <c r="I4686" t="s">
        <v>44</v>
      </c>
      <c r="J4686">
        <v>220711</v>
      </c>
      <c r="K4686">
        <v>5807437</v>
      </c>
      <c r="L4686">
        <v>1.93</v>
      </c>
      <c r="M4686">
        <v>0.55500000000000005</v>
      </c>
    </row>
    <row r="4687" spans="1:13" x14ac:dyDescent="0.2">
      <c r="A4687" t="s">
        <v>400</v>
      </c>
      <c r="B4687" t="s">
        <v>108</v>
      </c>
      <c r="C4687">
        <v>64</v>
      </c>
      <c r="D4687">
        <v>18.091000000000001</v>
      </c>
      <c r="E4687">
        <f t="shared" si="73"/>
        <v>18.09</v>
      </c>
      <c r="F4687">
        <v>4406</v>
      </c>
      <c r="G4687">
        <v>4429</v>
      </c>
      <c r="H4687">
        <v>4452</v>
      </c>
      <c r="I4687" t="s">
        <v>44</v>
      </c>
      <c r="J4687">
        <v>43418</v>
      </c>
      <c r="K4687">
        <v>2523373</v>
      </c>
      <c r="L4687">
        <v>0.84</v>
      </c>
      <c r="M4687">
        <v>0.24099999999999999</v>
      </c>
    </row>
    <row r="4688" spans="1:13" x14ac:dyDescent="0.2">
      <c r="A4688" t="s">
        <v>400</v>
      </c>
      <c r="B4688" t="s">
        <v>109</v>
      </c>
      <c r="C4688">
        <v>65</v>
      </c>
      <c r="D4688">
        <v>18.209</v>
      </c>
      <c r="E4688">
        <f t="shared" si="73"/>
        <v>18.21</v>
      </c>
      <c r="F4688">
        <v>4452</v>
      </c>
      <c r="G4688">
        <v>4466</v>
      </c>
      <c r="H4688">
        <v>4487</v>
      </c>
      <c r="I4688" t="s">
        <v>44</v>
      </c>
      <c r="J4688">
        <v>160822</v>
      </c>
      <c r="K4688">
        <v>5156228</v>
      </c>
      <c r="L4688">
        <v>1.72</v>
      </c>
      <c r="M4688">
        <v>0.49199999999999999</v>
      </c>
    </row>
    <row r="4689" spans="1:13" x14ac:dyDescent="0.2">
      <c r="A4689" t="s">
        <v>400</v>
      </c>
      <c r="B4689" t="s">
        <v>111</v>
      </c>
      <c r="C4689">
        <v>66</v>
      </c>
      <c r="D4689">
        <v>18.402999999999999</v>
      </c>
      <c r="E4689">
        <f t="shared" si="73"/>
        <v>18.399999999999999</v>
      </c>
      <c r="F4689">
        <v>4512</v>
      </c>
      <c r="G4689">
        <v>4528</v>
      </c>
      <c r="H4689">
        <v>4546</v>
      </c>
      <c r="I4689" t="s">
        <v>44</v>
      </c>
      <c r="J4689">
        <v>126599</v>
      </c>
      <c r="K4689">
        <v>4341717</v>
      </c>
      <c r="L4689">
        <v>1.44</v>
      </c>
      <c r="M4689">
        <v>0.41499999999999998</v>
      </c>
    </row>
    <row r="4690" spans="1:13" x14ac:dyDescent="0.2">
      <c r="A4690" t="s">
        <v>400</v>
      </c>
      <c r="B4690" t="s">
        <v>112</v>
      </c>
      <c r="C4690">
        <v>67</v>
      </c>
      <c r="D4690">
        <v>18.515999999999998</v>
      </c>
      <c r="E4690">
        <f t="shared" si="73"/>
        <v>18.52</v>
      </c>
      <c r="F4690">
        <v>4546</v>
      </c>
      <c r="G4690">
        <v>4563</v>
      </c>
      <c r="H4690">
        <v>4621</v>
      </c>
      <c r="I4690" t="s">
        <v>53</v>
      </c>
      <c r="J4690">
        <v>1531430</v>
      </c>
      <c r="K4690">
        <v>46107859</v>
      </c>
      <c r="L4690">
        <v>15.34</v>
      </c>
      <c r="M4690">
        <v>4.4039999999999999</v>
      </c>
    </row>
    <row r="4691" spans="1:13" x14ac:dyDescent="0.2">
      <c r="A4691" t="s">
        <v>400</v>
      </c>
      <c r="B4691" t="s">
        <v>113</v>
      </c>
      <c r="C4691">
        <v>68</v>
      </c>
      <c r="D4691">
        <v>18.768000000000001</v>
      </c>
      <c r="E4691">
        <f t="shared" si="73"/>
        <v>18.77</v>
      </c>
      <c r="F4691">
        <v>4621</v>
      </c>
      <c r="G4691">
        <v>4643</v>
      </c>
      <c r="H4691">
        <v>4661</v>
      </c>
      <c r="I4691" t="s">
        <v>53</v>
      </c>
      <c r="J4691">
        <v>74922</v>
      </c>
      <c r="K4691">
        <v>3053581</v>
      </c>
      <c r="L4691">
        <v>1.02</v>
      </c>
      <c r="M4691">
        <v>0.29199999999999998</v>
      </c>
    </row>
    <row r="4692" spans="1:13" x14ac:dyDescent="0.2">
      <c r="A4692" t="s">
        <v>400</v>
      </c>
      <c r="B4692" t="s">
        <v>114</v>
      </c>
      <c r="C4692">
        <v>69</v>
      </c>
      <c r="D4692">
        <v>18.899000000000001</v>
      </c>
      <c r="E4692">
        <f t="shared" si="73"/>
        <v>18.899999999999999</v>
      </c>
      <c r="F4692">
        <v>4661</v>
      </c>
      <c r="G4692">
        <v>4684</v>
      </c>
      <c r="H4692">
        <v>4735</v>
      </c>
      <c r="I4692" t="s">
        <v>53</v>
      </c>
      <c r="J4692">
        <v>120014</v>
      </c>
      <c r="K4692">
        <v>5386825</v>
      </c>
      <c r="L4692">
        <v>1.79</v>
      </c>
      <c r="M4692">
        <v>0.51400000000000001</v>
      </c>
    </row>
    <row r="4693" spans="1:13" x14ac:dyDescent="0.2">
      <c r="A4693" t="s">
        <v>400</v>
      </c>
      <c r="B4693" t="s">
        <v>115</v>
      </c>
      <c r="C4693">
        <v>70</v>
      </c>
      <c r="D4693">
        <v>19.113</v>
      </c>
      <c r="E4693">
        <f t="shared" si="73"/>
        <v>19.11</v>
      </c>
      <c r="F4693">
        <v>4735</v>
      </c>
      <c r="G4693">
        <v>4752</v>
      </c>
      <c r="H4693">
        <v>4789</v>
      </c>
      <c r="I4693" t="s">
        <v>53</v>
      </c>
      <c r="J4693">
        <v>174776</v>
      </c>
      <c r="K4693">
        <v>5454140</v>
      </c>
      <c r="L4693">
        <v>1.81</v>
      </c>
      <c r="M4693">
        <v>0.52100000000000002</v>
      </c>
    </row>
    <row r="4694" spans="1:13" x14ac:dyDescent="0.2">
      <c r="A4694" t="s">
        <v>400</v>
      </c>
      <c r="B4694" t="s">
        <v>116</v>
      </c>
      <c r="C4694">
        <v>71</v>
      </c>
      <c r="D4694">
        <v>19.913</v>
      </c>
      <c r="E4694">
        <f t="shared" si="73"/>
        <v>19.91</v>
      </c>
      <c r="F4694">
        <v>4977</v>
      </c>
      <c r="G4694">
        <v>5005</v>
      </c>
      <c r="H4694">
        <v>5031</v>
      </c>
      <c r="I4694" t="s">
        <v>67</v>
      </c>
      <c r="J4694">
        <v>104813</v>
      </c>
      <c r="K4694">
        <v>4602036</v>
      </c>
      <c r="L4694">
        <v>1.53</v>
      </c>
      <c r="M4694">
        <v>0.44</v>
      </c>
    </row>
    <row r="4695" spans="1:13" x14ac:dyDescent="0.2">
      <c r="A4695" t="s">
        <v>400</v>
      </c>
      <c r="B4695" t="s">
        <v>117</v>
      </c>
      <c r="C4695">
        <v>72</v>
      </c>
      <c r="D4695">
        <v>20.047999999999998</v>
      </c>
      <c r="E4695">
        <f t="shared" si="73"/>
        <v>20.05</v>
      </c>
      <c r="F4695">
        <v>5031</v>
      </c>
      <c r="G4695">
        <v>5048</v>
      </c>
      <c r="H4695">
        <v>5079</v>
      </c>
      <c r="I4695" t="s">
        <v>73</v>
      </c>
      <c r="J4695">
        <v>146376</v>
      </c>
      <c r="K4695">
        <v>4724613</v>
      </c>
      <c r="L4695">
        <v>1.57</v>
      </c>
      <c r="M4695">
        <v>0.45100000000000001</v>
      </c>
    </row>
    <row r="4696" spans="1:13" x14ac:dyDescent="0.2">
      <c r="A4696" t="s">
        <v>400</v>
      </c>
      <c r="B4696" t="s">
        <v>118</v>
      </c>
      <c r="C4696">
        <v>73</v>
      </c>
      <c r="D4696">
        <v>20.846</v>
      </c>
      <c r="E4696">
        <f t="shared" si="73"/>
        <v>20.85</v>
      </c>
      <c r="F4696">
        <v>5285</v>
      </c>
      <c r="G4696">
        <v>5300</v>
      </c>
      <c r="H4696">
        <v>5318</v>
      </c>
      <c r="I4696" t="s">
        <v>64</v>
      </c>
      <c r="J4696">
        <v>113649</v>
      </c>
      <c r="K4696">
        <v>3258197</v>
      </c>
      <c r="L4696">
        <v>1.08</v>
      </c>
      <c r="M4696">
        <v>0.311</v>
      </c>
    </row>
    <row r="4697" spans="1:13" x14ac:dyDescent="0.2">
      <c r="A4697" t="s">
        <v>400</v>
      </c>
      <c r="B4697" t="s">
        <v>119</v>
      </c>
      <c r="C4697">
        <v>74</v>
      </c>
      <c r="D4697">
        <v>20.954999999999998</v>
      </c>
      <c r="E4697">
        <f t="shared" si="73"/>
        <v>20.96</v>
      </c>
      <c r="F4697">
        <v>5318</v>
      </c>
      <c r="G4697">
        <v>5334</v>
      </c>
      <c r="H4697">
        <v>5352</v>
      </c>
      <c r="I4697" t="s">
        <v>53</v>
      </c>
      <c r="J4697">
        <v>160035</v>
      </c>
      <c r="K4697">
        <v>4387311</v>
      </c>
      <c r="L4697">
        <v>1.46</v>
      </c>
      <c r="M4697">
        <v>0.41899999999999998</v>
      </c>
    </row>
    <row r="4698" spans="1:13" x14ac:dyDescent="0.2">
      <c r="A4698" t="s">
        <v>400</v>
      </c>
      <c r="B4698" t="s">
        <v>120</v>
      </c>
      <c r="C4698">
        <v>75</v>
      </c>
      <c r="D4698">
        <v>21.065999999999999</v>
      </c>
      <c r="E4698">
        <f t="shared" si="73"/>
        <v>21.07</v>
      </c>
      <c r="F4698">
        <v>5352</v>
      </c>
      <c r="G4698">
        <v>5370</v>
      </c>
      <c r="H4698">
        <v>5428</v>
      </c>
      <c r="I4698" t="s">
        <v>53</v>
      </c>
      <c r="J4698">
        <v>349641</v>
      </c>
      <c r="K4698">
        <v>13692425</v>
      </c>
      <c r="L4698">
        <v>4.5599999999999996</v>
      </c>
      <c r="M4698">
        <v>1.3080000000000001</v>
      </c>
    </row>
    <row r="4699" spans="1:13" x14ac:dyDescent="0.2">
      <c r="A4699" t="s">
        <v>400</v>
      </c>
      <c r="B4699" t="s">
        <v>121</v>
      </c>
      <c r="C4699">
        <v>76</v>
      </c>
      <c r="D4699">
        <v>21.324999999999999</v>
      </c>
      <c r="E4699">
        <f t="shared" si="73"/>
        <v>21.33</v>
      </c>
      <c r="F4699">
        <v>5428</v>
      </c>
      <c r="G4699">
        <v>5452</v>
      </c>
      <c r="H4699">
        <v>5470</v>
      </c>
      <c r="I4699" t="s">
        <v>44</v>
      </c>
      <c r="J4699">
        <v>484589</v>
      </c>
      <c r="K4699">
        <v>12925792</v>
      </c>
      <c r="L4699">
        <v>4.3</v>
      </c>
      <c r="M4699">
        <v>1.2350000000000001</v>
      </c>
    </row>
    <row r="4700" spans="1:13" x14ac:dyDescent="0.2">
      <c r="A4700" t="s">
        <v>400</v>
      </c>
      <c r="B4700" t="s">
        <v>122</v>
      </c>
      <c r="C4700">
        <v>77</v>
      </c>
      <c r="D4700">
        <v>21.568000000000001</v>
      </c>
      <c r="E4700">
        <f t="shared" si="73"/>
        <v>21.57</v>
      </c>
      <c r="F4700">
        <v>5508</v>
      </c>
      <c r="G4700">
        <v>5528</v>
      </c>
      <c r="H4700">
        <v>5554</v>
      </c>
      <c r="I4700" t="s">
        <v>19</v>
      </c>
      <c r="J4700">
        <v>35205</v>
      </c>
      <c r="K4700">
        <v>1377101</v>
      </c>
      <c r="L4700">
        <v>0.46</v>
      </c>
      <c r="M4700">
        <v>0.13200000000000001</v>
      </c>
    </row>
    <row r="4701" spans="1:13" x14ac:dyDescent="0.2">
      <c r="A4701" t="s">
        <v>400</v>
      </c>
      <c r="B4701" t="s">
        <v>123</v>
      </c>
      <c r="C4701">
        <v>78</v>
      </c>
      <c r="D4701">
        <v>22.71</v>
      </c>
      <c r="E4701">
        <f t="shared" si="73"/>
        <v>22.71</v>
      </c>
      <c r="F4701">
        <v>5870</v>
      </c>
      <c r="G4701">
        <v>5890</v>
      </c>
      <c r="H4701">
        <v>6006</v>
      </c>
      <c r="I4701" t="s">
        <v>44</v>
      </c>
      <c r="J4701">
        <v>258288</v>
      </c>
      <c r="K4701">
        <v>22892205</v>
      </c>
      <c r="L4701">
        <v>7.62</v>
      </c>
      <c r="M4701">
        <v>2.1859999999999999</v>
      </c>
    </row>
    <row r="4702" spans="1:13" x14ac:dyDescent="0.2">
      <c r="A4702" t="s">
        <v>400</v>
      </c>
      <c r="B4702" t="s">
        <v>124</v>
      </c>
      <c r="C4702">
        <v>79</v>
      </c>
      <c r="D4702">
        <v>23.14</v>
      </c>
      <c r="E4702">
        <f t="shared" si="73"/>
        <v>23.14</v>
      </c>
      <c r="F4702">
        <v>6006</v>
      </c>
      <c r="G4702">
        <v>6025</v>
      </c>
      <c r="H4702">
        <v>6043</v>
      </c>
      <c r="I4702" t="s">
        <v>44</v>
      </c>
      <c r="J4702">
        <v>44335</v>
      </c>
      <c r="K4702">
        <v>2222151</v>
      </c>
      <c r="L4702">
        <v>0.74</v>
      </c>
      <c r="M4702">
        <v>0.21199999999999999</v>
      </c>
    </row>
    <row r="4703" spans="1:13" x14ac:dyDescent="0.2">
      <c r="A4703" t="s">
        <v>400</v>
      </c>
      <c r="B4703" t="s">
        <v>125</v>
      </c>
      <c r="C4703">
        <v>80</v>
      </c>
      <c r="D4703">
        <v>23.327000000000002</v>
      </c>
      <c r="E4703">
        <f t="shared" si="73"/>
        <v>23.33</v>
      </c>
      <c r="F4703">
        <v>6043</v>
      </c>
      <c r="G4703">
        <v>6085</v>
      </c>
      <c r="H4703">
        <v>6106</v>
      </c>
      <c r="I4703" t="s">
        <v>44</v>
      </c>
      <c r="J4703">
        <v>212461</v>
      </c>
      <c r="K4703">
        <v>7027030</v>
      </c>
      <c r="L4703">
        <v>2.34</v>
      </c>
      <c r="M4703">
        <v>0.67100000000000004</v>
      </c>
    </row>
    <row r="4704" spans="1:13" x14ac:dyDescent="0.2">
      <c r="A4704" t="s">
        <v>400</v>
      </c>
      <c r="B4704" t="s">
        <v>126</v>
      </c>
      <c r="C4704">
        <v>81</v>
      </c>
      <c r="D4704">
        <v>23.457000000000001</v>
      </c>
      <c r="E4704">
        <f t="shared" si="73"/>
        <v>23.46</v>
      </c>
      <c r="F4704">
        <v>6106</v>
      </c>
      <c r="G4704">
        <v>6126</v>
      </c>
      <c r="H4704">
        <v>6144</v>
      </c>
      <c r="I4704" t="s">
        <v>44</v>
      </c>
      <c r="J4704">
        <v>71309</v>
      </c>
      <c r="K4704">
        <v>2310042</v>
      </c>
      <c r="L4704">
        <v>0.77</v>
      </c>
      <c r="M4704">
        <v>0.221</v>
      </c>
    </row>
    <row r="4705" spans="1:13" x14ac:dyDescent="0.2">
      <c r="A4705" t="s">
        <v>400</v>
      </c>
      <c r="B4705" t="s">
        <v>127</v>
      </c>
      <c r="C4705">
        <v>82</v>
      </c>
      <c r="D4705">
        <v>23.593</v>
      </c>
      <c r="E4705">
        <f t="shared" si="73"/>
        <v>23.59</v>
      </c>
      <c r="F4705">
        <v>6144</v>
      </c>
      <c r="G4705">
        <v>6169</v>
      </c>
      <c r="H4705">
        <v>6245</v>
      </c>
      <c r="I4705" t="s">
        <v>130</v>
      </c>
      <c r="J4705">
        <v>83790</v>
      </c>
      <c r="K4705">
        <v>5851024</v>
      </c>
      <c r="L4705">
        <v>1.95</v>
      </c>
      <c r="M4705">
        <v>0.55900000000000005</v>
      </c>
    </row>
    <row r="4706" spans="1:13" x14ac:dyDescent="0.2">
      <c r="A4706" t="s">
        <v>400</v>
      </c>
      <c r="B4706" t="s">
        <v>144</v>
      </c>
      <c r="C4706">
        <v>83</v>
      </c>
      <c r="D4706">
        <v>24.096</v>
      </c>
      <c r="E4706">
        <f t="shared" si="73"/>
        <v>24.1</v>
      </c>
      <c r="F4706">
        <v>6310</v>
      </c>
      <c r="G4706">
        <v>6328</v>
      </c>
      <c r="H4706">
        <v>6394</v>
      </c>
      <c r="I4706" t="s">
        <v>130</v>
      </c>
      <c r="J4706">
        <v>59892</v>
      </c>
      <c r="K4706">
        <v>3618605</v>
      </c>
      <c r="L4706">
        <v>1.2</v>
      </c>
      <c r="M4706">
        <v>0.34599999999999997</v>
      </c>
    </row>
    <row r="4707" spans="1:13" x14ac:dyDescent="0.2">
      <c r="A4707" t="s">
        <v>400</v>
      </c>
      <c r="B4707" t="s">
        <v>145</v>
      </c>
      <c r="C4707">
        <v>84</v>
      </c>
      <c r="D4707">
        <v>25.282</v>
      </c>
      <c r="E4707">
        <f t="shared" si="73"/>
        <v>25.28</v>
      </c>
      <c r="F4707">
        <v>6589</v>
      </c>
      <c r="G4707">
        <v>6703</v>
      </c>
      <c r="H4707">
        <v>6749</v>
      </c>
      <c r="I4707" t="s">
        <v>19</v>
      </c>
      <c r="J4707">
        <v>114734</v>
      </c>
      <c r="K4707">
        <v>6642831</v>
      </c>
      <c r="L4707">
        <v>2.21</v>
      </c>
      <c r="M4707">
        <v>0.63400000000000001</v>
      </c>
    </row>
    <row r="4708" spans="1:13" x14ac:dyDescent="0.2">
      <c r="A4708" t="s">
        <v>400</v>
      </c>
      <c r="B4708" t="s">
        <v>146</v>
      </c>
      <c r="C4708">
        <v>85</v>
      </c>
      <c r="D4708">
        <v>25.626999999999999</v>
      </c>
      <c r="E4708">
        <f t="shared" si="73"/>
        <v>25.63</v>
      </c>
      <c r="F4708">
        <v>6749</v>
      </c>
      <c r="G4708">
        <v>6812</v>
      </c>
      <c r="H4708">
        <v>6824</v>
      </c>
      <c r="I4708" t="s">
        <v>107</v>
      </c>
      <c r="J4708">
        <v>232037</v>
      </c>
      <c r="K4708">
        <v>6970748</v>
      </c>
      <c r="L4708">
        <v>2.3199999999999998</v>
      </c>
      <c r="M4708">
        <v>0.66600000000000004</v>
      </c>
    </row>
    <row r="4709" spans="1:13" x14ac:dyDescent="0.2">
      <c r="A4709" t="s">
        <v>400</v>
      </c>
      <c r="B4709" t="s">
        <v>147</v>
      </c>
      <c r="C4709">
        <v>86</v>
      </c>
      <c r="D4709">
        <v>25.678999999999998</v>
      </c>
      <c r="E4709">
        <f t="shared" si="73"/>
        <v>25.68</v>
      </c>
      <c r="F4709">
        <v>6824</v>
      </c>
      <c r="G4709">
        <v>6829</v>
      </c>
      <c r="H4709">
        <v>6878</v>
      </c>
      <c r="I4709" t="s">
        <v>93</v>
      </c>
      <c r="J4709">
        <v>119911</v>
      </c>
      <c r="K4709">
        <v>3639358</v>
      </c>
      <c r="L4709">
        <v>1.21</v>
      </c>
      <c r="M4709">
        <v>0.34799999999999998</v>
      </c>
    </row>
    <row r="4710" spans="1:13" x14ac:dyDescent="0.2">
      <c r="A4710" t="s">
        <v>400</v>
      </c>
      <c r="B4710" t="s">
        <v>148</v>
      </c>
      <c r="C4710">
        <v>87</v>
      </c>
      <c r="D4710">
        <v>26.091000000000001</v>
      </c>
      <c r="E4710">
        <f t="shared" si="73"/>
        <v>26.09</v>
      </c>
      <c r="F4710">
        <v>6943</v>
      </c>
      <c r="G4710">
        <v>6959</v>
      </c>
      <c r="H4710">
        <v>6992</v>
      </c>
      <c r="I4710" t="s">
        <v>186</v>
      </c>
      <c r="J4710">
        <v>53691</v>
      </c>
      <c r="K4710">
        <v>2032232</v>
      </c>
      <c r="L4710">
        <v>0.68</v>
      </c>
      <c r="M4710">
        <v>0.19400000000000001</v>
      </c>
    </row>
    <row r="4711" spans="1:13" x14ac:dyDescent="0.2">
      <c r="A4711" t="s">
        <v>400</v>
      </c>
      <c r="B4711" t="s">
        <v>149</v>
      </c>
      <c r="C4711">
        <v>88</v>
      </c>
      <c r="D4711">
        <v>26.645</v>
      </c>
      <c r="E4711">
        <f t="shared" si="73"/>
        <v>26.65</v>
      </c>
      <c r="F4711">
        <v>7108</v>
      </c>
      <c r="G4711">
        <v>7134</v>
      </c>
      <c r="H4711">
        <v>7185</v>
      </c>
      <c r="I4711" t="s">
        <v>97</v>
      </c>
      <c r="J4711">
        <v>63182</v>
      </c>
      <c r="K4711">
        <v>3477885</v>
      </c>
      <c r="L4711">
        <v>1.1599999999999999</v>
      </c>
      <c r="M4711">
        <v>0.33200000000000002</v>
      </c>
    </row>
    <row r="4712" spans="1:13" x14ac:dyDescent="0.2">
      <c r="A4712" t="s">
        <v>400</v>
      </c>
      <c r="B4712" t="s">
        <v>150</v>
      </c>
      <c r="C4712">
        <v>89</v>
      </c>
      <c r="D4712">
        <v>27.361999999999998</v>
      </c>
      <c r="E4712">
        <f t="shared" si="73"/>
        <v>27.36</v>
      </c>
      <c r="F4712">
        <v>7316</v>
      </c>
      <c r="G4712">
        <v>7361</v>
      </c>
      <c r="H4712">
        <v>7379</v>
      </c>
      <c r="I4712" t="s">
        <v>185</v>
      </c>
      <c r="J4712">
        <v>60418</v>
      </c>
      <c r="K4712">
        <v>1901097</v>
      </c>
      <c r="L4712">
        <v>0.63</v>
      </c>
      <c r="M4712">
        <v>0.182</v>
      </c>
    </row>
    <row r="4713" spans="1:13" x14ac:dyDescent="0.2">
      <c r="A4713" t="s">
        <v>400</v>
      </c>
      <c r="B4713" t="s">
        <v>151</v>
      </c>
      <c r="C4713">
        <v>90</v>
      </c>
      <c r="D4713">
        <v>27.911999999999999</v>
      </c>
      <c r="E4713">
        <f t="shared" si="73"/>
        <v>27.91</v>
      </c>
      <c r="F4713">
        <v>7507</v>
      </c>
      <c r="G4713">
        <v>7535</v>
      </c>
      <c r="H4713">
        <v>7565</v>
      </c>
      <c r="I4713" t="s">
        <v>184</v>
      </c>
      <c r="J4713">
        <v>58557</v>
      </c>
      <c r="K4713">
        <v>1903920</v>
      </c>
      <c r="L4713">
        <v>0.63</v>
      </c>
      <c r="M4713">
        <v>0.182</v>
      </c>
    </row>
    <row r="4714" spans="1:13" x14ac:dyDescent="0.2">
      <c r="A4714" t="s">
        <v>400</v>
      </c>
      <c r="B4714" t="s">
        <v>152</v>
      </c>
      <c r="C4714">
        <v>91</v>
      </c>
      <c r="D4714">
        <v>29.266999999999999</v>
      </c>
      <c r="E4714">
        <f t="shared" si="73"/>
        <v>29.27</v>
      </c>
      <c r="F4714">
        <v>7942</v>
      </c>
      <c r="G4714">
        <v>7963</v>
      </c>
      <c r="H4714">
        <v>8004</v>
      </c>
      <c r="I4714" t="s">
        <v>19</v>
      </c>
      <c r="J4714">
        <v>38759</v>
      </c>
      <c r="K4714">
        <v>1501408</v>
      </c>
      <c r="L4714">
        <v>0.5</v>
      </c>
      <c r="M4714">
        <v>0.14299999999999999</v>
      </c>
    </row>
    <row r="4715" spans="1:13" x14ac:dyDescent="0.2">
      <c r="A4715" t="s">
        <v>400</v>
      </c>
      <c r="B4715" t="s">
        <v>153</v>
      </c>
      <c r="C4715">
        <v>92</v>
      </c>
      <c r="D4715">
        <v>30.036000000000001</v>
      </c>
      <c r="E4715">
        <f t="shared" si="73"/>
        <v>30.04</v>
      </c>
      <c r="F4715">
        <v>8174</v>
      </c>
      <c r="G4715">
        <v>8206</v>
      </c>
      <c r="H4715">
        <v>8218</v>
      </c>
      <c r="I4715" t="s">
        <v>19</v>
      </c>
      <c r="J4715">
        <v>18391</v>
      </c>
      <c r="K4715">
        <v>248251</v>
      </c>
      <c r="L4715">
        <v>0.08</v>
      </c>
      <c r="M4715">
        <v>2.4E-2</v>
      </c>
    </row>
    <row r="4716" spans="1:13" x14ac:dyDescent="0.2">
      <c r="A4716" t="s">
        <v>400</v>
      </c>
      <c r="B4716" t="s">
        <v>154</v>
      </c>
      <c r="C4716">
        <v>93</v>
      </c>
      <c r="D4716">
        <v>30.757999999999999</v>
      </c>
      <c r="E4716">
        <f t="shared" si="73"/>
        <v>30.76</v>
      </c>
      <c r="F4716">
        <v>8416</v>
      </c>
      <c r="G4716">
        <v>8435</v>
      </c>
      <c r="H4716">
        <v>8459</v>
      </c>
      <c r="I4716" t="s">
        <v>19</v>
      </c>
      <c r="J4716">
        <v>56656</v>
      </c>
      <c r="K4716">
        <v>1836937</v>
      </c>
      <c r="L4716">
        <v>0.61</v>
      </c>
      <c r="M4716">
        <v>0.17499999999999999</v>
      </c>
    </row>
    <row r="4717" spans="1:13" x14ac:dyDescent="0.2">
      <c r="A4717" t="s">
        <v>400</v>
      </c>
      <c r="B4717" t="s">
        <v>155</v>
      </c>
      <c r="C4717">
        <v>94</v>
      </c>
      <c r="D4717">
        <v>30.957000000000001</v>
      </c>
      <c r="E4717">
        <f t="shared" si="73"/>
        <v>30.96</v>
      </c>
      <c r="F4717">
        <v>8459</v>
      </c>
      <c r="G4717">
        <v>8498</v>
      </c>
      <c r="H4717">
        <v>8574</v>
      </c>
      <c r="I4717" t="s">
        <v>139</v>
      </c>
      <c r="J4717">
        <v>98903</v>
      </c>
      <c r="K4717">
        <v>6744100</v>
      </c>
      <c r="L4717">
        <v>2.2400000000000002</v>
      </c>
      <c r="M4717">
        <v>0.64400000000000002</v>
      </c>
    </row>
    <row r="4718" spans="1:13" x14ac:dyDescent="0.2">
      <c r="A4718" t="s">
        <v>400</v>
      </c>
      <c r="B4718" t="s">
        <v>206</v>
      </c>
      <c r="C4718">
        <v>95</v>
      </c>
      <c r="D4718">
        <v>31.253</v>
      </c>
      <c r="E4718">
        <f t="shared" si="73"/>
        <v>31.25</v>
      </c>
      <c r="F4718">
        <v>8574</v>
      </c>
      <c r="G4718">
        <v>8591</v>
      </c>
      <c r="H4718">
        <v>8622</v>
      </c>
      <c r="I4718" t="s">
        <v>134</v>
      </c>
      <c r="J4718">
        <v>44956</v>
      </c>
      <c r="K4718">
        <v>1994882</v>
      </c>
      <c r="L4718">
        <v>0.66</v>
      </c>
      <c r="M4718">
        <v>0.191</v>
      </c>
    </row>
    <row r="4719" spans="1:13" x14ac:dyDescent="0.2">
      <c r="A4719" t="s">
        <v>400</v>
      </c>
      <c r="B4719" t="s">
        <v>207</v>
      </c>
      <c r="C4719">
        <v>96</v>
      </c>
      <c r="D4719">
        <v>31.417000000000002</v>
      </c>
      <c r="E4719">
        <f t="shared" si="73"/>
        <v>31.42</v>
      </c>
      <c r="F4719">
        <v>8622</v>
      </c>
      <c r="G4719">
        <v>8643</v>
      </c>
      <c r="H4719">
        <v>8686</v>
      </c>
      <c r="I4719" t="s">
        <v>37</v>
      </c>
      <c r="J4719">
        <v>40269</v>
      </c>
      <c r="K4719">
        <v>1978835</v>
      </c>
      <c r="L4719">
        <v>0.66</v>
      </c>
      <c r="M4719">
        <v>0.189</v>
      </c>
    </row>
    <row r="4720" spans="1:13" x14ac:dyDescent="0.2">
      <c r="A4720" t="s">
        <v>400</v>
      </c>
      <c r="B4720" t="s">
        <v>208</v>
      </c>
      <c r="C4720">
        <v>97</v>
      </c>
      <c r="D4720">
        <v>31.754999999999999</v>
      </c>
      <c r="E4720">
        <f t="shared" si="73"/>
        <v>31.76</v>
      </c>
      <c r="F4720">
        <v>8701</v>
      </c>
      <c r="G4720">
        <v>8750</v>
      </c>
      <c r="H4720">
        <v>8791</v>
      </c>
      <c r="I4720" t="s">
        <v>15</v>
      </c>
      <c r="J4720">
        <v>51283</v>
      </c>
      <c r="K4720">
        <v>2066188</v>
      </c>
      <c r="L4720">
        <v>0.69</v>
      </c>
      <c r="M4720">
        <v>0.19700000000000001</v>
      </c>
    </row>
    <row r="4721" spans="1:13" x14ac:dyDescent="0.2">
      <c r="A4721" t="s">
        <v>400</v>
      </c>
      <c r="B4721" t="s">
        <v>209</v>
      </c>
      <c r="C4721">
        <v>98</v>
      </c>
      <c r="D4721">
        <v>33.787999999999997</v>
      </c>
      <c r="E4721">
        <f t="shared" si="73"/>
        <v>33.79</v>
      </c>
      <c r="F4721">
        <v>9361</v>
      </c>
      <c r="G4721">
        <v>9393</v>
      </c>
      <c r="H4721">
        <v>9422</v>
      </c>
      <c r="I4721" t="s">
        <v>15</v>
      </c>
      <c r="J4721">
        <v>35507</v>
      </c>
      <c r="K4721">
        <v>1174463</v>
      </c>
      <c r="L4721">
        <v>0.39</v>
      </c>
      <c r="M4721">
        <v>0.112</v>
      </c>
    </row>
    <row r="4722" spans="1:13" x14ac:dyDescent="0.2">
      <c r="A4722" t="s">
        <v>400</v>
      </c>
      <c r="B4722" t="s">
        <v>210</v>
      </c>
      <c r="C4722">
        <v>99</v>
      </c>
      <c r="D4722">
        <v>34.066000000000003</v>
      </c>
      <c r="E4722">
        <f t="shared" si="73"/>
        <v>34.07</v>
      </c>
      <c r="F4722">
        <v>9429</v>
      </c>
      <c r="G4722">
        <v>9481</v>
      </c>
      <c r="H4722">
        <v>9502</v>
      </c>
      <c r="I4722" t="s">
        <v>77</v>
      </c>
      <c r="J4722">
        <v>35725</v>
      </c>
      <c r="K4722">
        <v>1538655</v>
      </c>
      <c r="L4722">
        <v>0.51</v>
      </c>
      <c r="M4722">
        <v>0.14699999999999999</v>
      </c>
    </row>
    <row r="4723" spans="1:13" x14ac:dyDescent="0.2">
      <c r="A4723" t="s">
        <v>400</v>
      </c>
      <c r="B4723" t="s">
        <v>211</v>
      </c>
      <c r="C4723">
        <v>100</v>
      </c>
      <c r="D4723">
        <v>34.859000000000002</v>
      </c>
      <c r="E4723">
        <f t="shared" si="73"/>
        <v>34.86</v>
      </c>
      <c r="F4723">
        <v>9502</v>
      </c>
      <c r="G4723">
        <v>9732</v>
      </c>
      <c r="H4723">
        <v>9741</v>
      </c>
      <c r="I4723" t="s">
        <v>39</v>
      </c>
      <c r="J4723">
        <v>15247</v>
      </c>
      <c r="K4723">
        <v>489287</v>
      </c>
      <c r="L4723">
        <v>0.16</v>
      </c>
      <c r="M4723">
        <v>4.7E-2</v>
      </c>
    </row>
    <row r="4724" spans="1:13" x14ac:dyDescent="0.2">
      <c r="A4724" t="s">
        <v>400</v>
      </c>
      <c r="B4724" t="s">
        <v>212</v>
      </c>
      <c r="C4724">
        <v>101</v>
      </c>
      <c r="D4724">
        <v>34.944000000000003</v>
      </c>
      <c r="E4724">
        <f t="shared" si="73"/>
        <v>34.94</v>
      </c>
      <c r="F4724">
        <v>9741</v>
      </c>
      <c r="G4724">
        <v>9759</v>
      </c>
      <c r="H4724">
        <v>9805</v>
      </c>
      <c r="I4724" t="s">
        <v>136</v>
      </c>
      <c r="J4724">
        <v>58280</v>
      </c>
      <c r="K4724">
        <v>2428000</v>
      </c>
      <c r="L4724">
        <v>0.81</v>
      </c>
      <c r="M4724">
        <v>0.23200000000000001</v>
      </c>
    </row>
    <row r="4725" spans="1:13" x14ac:dyDescent="0.2">
      <c r="A4725" t="s">
        <v>400</v>
      </c>
      <c r="B4725" t="s">
        <v>213</v>
      </c>
      <c r="C4725">
        <v>102</v>
      </c>
      <c r="D4725">
        <v>35.438000000000002</v>
      </c>
      <c r="E4725">
        <f t="shared" si="73"/>
        <v>35.44</v>
      </c>
      <c r="F4725">
        <v>9892</v>
      </c>
      <c r="G4725">
        <v>9915</v>
      </c>
      <c r="H4725">
        <v>9926</v>
      </c>
      <c r="I4725" t="s">
        <v>34</v>
      </c>
      <c r="J4725">
        <v>24244</v>
      </c>
      <c r="K4725">
        <v>825716</v>
      </c>
      <c r="L4725">
        <v>0.27</v>
      </c>
      <c r="M4725">
        <v>7.9000000000000001E-2</v>
      </c>
    </row>
    <row r="4726" spans="1:13" x14ac:dyDescent="0.2">
      <c r="A4726" t="s">
        <v>400</v>
      </c>
      <c r="B4726" t="s">
        <v>214</v>
      </c>
      <c r="C4726">
        <v>103</v>
      </c>
      <c r="D4726">
        <v>35.665999999999997</v>
      </c>
      <c r="E4726">
        <f t="shared" si="73"/>
        <v>35.67</v>
      </c>
      <c r="F4726">
        <v>9949</v>
      </c>
      <c r="G4726">
        <v>9987</v>
      </c>
      <c r="H4726">
        <v>10006</v>
      </c>
      <c r="I4726" t="s">
        <v>34</v>
      </c>
      <c r="J4726">
        <v>75708</v>
      </c>
      <c r="K4726">
        <v>2008750</v>
      </c>
      <c r="L4726">
        <v>0.67</v>
      </c>
      <c r="M4726">
        <v>0.192</v>
      </c>
    </row>
    <row r="4727" spans="1:13" x14ac:dyDescent="0.2">
      <c r="A4727" t="s">
        <v>400</v>
      </c>
      <c r="B4727" t="s">
        <v>215</v>
      </c>
      <c r="C4727">
        <v>104</v>
      </c>
      <c r="D4727">
        <v>35.799999999999997</v>
      </c>
      <c r="E4727">
        <f t="shared" si="73"/>
        <v>35.799999999999997</v>
      </c>
      <c r="F4727">
        <v>10006</v>
      </c>
      <c r="G4727">
        <v>10029</v>
      </c>
      <c r="H4727">
        <v>10055</v>
      </c>
      <c r="I4727" t="s">
        <v>37</v>
      </c>
      <c r="J4727">
        <v>22774</v>
      </c>
      <c r="K4727">
        <v>1014148</v>
      </c>
      <c r="L4727">
        <v>0.34</v>
      </c>
      <c r="M4727">
        <v>9.7000000000000003E-2</v>
      </c>
    </row>
    <row r="4728" spans="1:13" x14ac:dyDescent="0.2">
      <c r="A4728" t="s">
        <v>400</v>
      </c>
      <c r="B4728" t="s">
        <v>216</v>
      </c>
      <c r="C4728">
        <v>105</v>
      </c>
      <c r="D4728">
        <v>36.167000000000002</v>
      </c>
      <c r="E4728">
        <f t="shared" si="73"/>
        <v>36.17</v>
      </c>
      <c r="F4728">
        <v>10121</v>
      </c>
      <c r="G4728">
        <v>10145</v>
      </c>
      <c r="H4728">
        <v>10175</v>
      </c>
      <c r="I4728" t="s">
        <v>15</v>
      </c>
      <c r="J4728">
        <v>70838</v>
      </c>
      <c r="K4728">
        <v>2236991</v>
      </c>
      <c r="L4728">
        <v>0.74</v>
      </c>
      <c r="M4728">
        <v>0.214</v>
      </c>
    </row>
    <row r="4729" spans="1:13" x14ac:dyDescent="0.2">
      <c r="A4729" t="s">
        <v>400</v>
      </c>
      <c r="B4729" t="s">
        <v>217</v>
      </c>
      <c r="C4729">
        <v>106</v>
      </c>
      <c r="D4729">
        <v>36.539000000000001</v>
      </c>
      <c r="E4729">
        <f t="shared" si="73"/>
        <v>36.54</v>
      </c>
      <c r="F4729">
        <v>10234</v>
      </c>
      <c r="G4729">
        <v>10263</v>
      </c>
      <c r="H4729">
        <v>10271</v>
      </c>
      <c r="I4729" t="s">
        <v>77</v>
      </c>
      <c r="J4729">
        <v>47411</v>
      </c>
      <c r="K4729">
        <v>1385905</v>
      </c>
      <c r="L4729">
        <v>0.46</v>
      </c>
      <c r="M4729">
        <v>0.13200000000000001</v>
      </c>
    </row>
    <row r="4730" spans="1:13" x14ac:dyDescent="0.2">
      <c r="A4730" t="s">
        <v>400</v>
      </c>
      <c r="B4730" t="s">
        <v>218</v>
      </c>
      <c r="C4730">
        <v>107</v>
      </c>
      <c r="D4730">
        <v>36.658999999999999</v>
      </c>
      <c r="E4730">
        <f t="shared" si="73"/>
        <v>36.659999999999997</v>
      </c>
      <c r="F4730">
        <v>10271</v>
      </c>
      <c r="G4730">
        <v>10301</v>
      </c>
      <c r="H4730">
        <v>10315</v>
      </c>
      <c r="I4730" t="s">
        <v>34</v>
      </c>
      <c r="J4730">
        <v>111249</v>
      </c>
      <c r="K4730">
        <v>5152042</v>
      </c>
      <c r="L4730">
        <v>1.71</v>
      </c>
      <c r="M4730">
        <v>0.49199999999999999</v>
      </c>
    </row>
    <row r="4731" spans="1:13" x14ac:dyDescent="0.2">
      <c r="A4731" t="s">
        <v>400</v>
      </c>
      <c r="B4731" t="s">
        <v>219</v>
      </c>
      <c r="C4731">
        <v>108</v>
      </c>
      <c r="D4731">
        <v>36.747999999999998</v>
      </c>
      <c r="E4731">
        <f t="shared" si="73"/>
        <v>36.75</v>
      </c>
      <c r="F4731">
        <v>10315</v>
      </c>
      <c r="G4731">
        <v>10329</v>
      </c>
      <c r="H4731">
        <v>10362</v>
      </c>
      <c r="I4731" t="s">
        <v>34</v>
      </c>
      <c r="J4731">
        <v>38192</v>
      </c>
      <c r="K4731">
        <v>2575215</v>
      </c>
      <c r="L4731">
        <v>0.86</v>
      </c>
      <c r="M4731">
        <v>0.246</v>
      </c>
    </row>
    <row r="4732" spans="1:13" x14ac:dyDescent="0.2">
      <c r="A4732" t="s">
        <v>400</v>
      </c>
      <c r="B4732" t="s">
        <v>220</v>
      </c>
      <c r="C4732">
        <v>109</v>
      </c>
      <c r="D4732">
        <v>36.962000000000003</v>
      </c>
      <c r="E4732">
        <f t="shared" si="73"/>
        <v>36.96</v>
      </c>
      <c r="F4732">
        <v>10362</v>
      </c>
      <c r="G4732">
        <v>10397</v>
      </c>
      <c r="H4732">
        <v>10416</v>
      </c>
      <c r="I4732" t="s">
        <v>34</v>
      </c>
      <c r="J4732">
        <v>36448</v>
      </c>
      <c r="K4732">
        <v>1937383</v>
      </c>
      <c r="L4732">
        <v>0.64</v>
      </c>
      <c r="M4732">
        <v>0.185</v>
      </c>
    </row>
    <row r="4733" spans="1:13" x14ac:dyDescent="0.2">
      <c r="A4733" t="s">
        <v>400</v>
      </c>
      <c r="B4733" t="s">
        <v>221</v>
      </c>
      <c r="C4733">
        <v>110</v>
      </c>
      <c r="D4733">
        <v>37.082000000000001</v>
      </c>
      <c r="E4733">
        <f t="shared" si="73"/>
        <v>37.08</v>
      </c>
      <c r="F4733">
        <v>10416</v>
      </c>
      <c r="G4733">
        <v>10435</v>
      </c>
      <c r="H4733">
        <v>10443</v>
      </c>
      <c r="I4733" t="s">
        <v>34</v>
      </c>
      <c r="J4733">
        <v>29049</v>
      </c>
      <c r="K4733">
        <v>1165294</v>
      </c>
      <c r="L4733">
        <v>0.39</v>
      </c>
      <c r="M4733">
        <v>0.111</v>
      </c>
    </row>
    <row r="4734" spans="1:13" x14ac:dyDescent="0.2">
      <c r="A4734" t="s">
        <v>400</v>
      </c>
      <c r="B4734" t="s">
        <v>222</v>
      </c>
      <c r="C4734">
        <v>111</v>
      </c>
      <c r="D4734">
        <v>37.137</v>
      </c>
      <c r="E4734">
        <f t="shared" si="73"/>
        <v>37.14</v>
      </c>
      <c r="F4734">
        <v>10443</v>
      </c>
      <c r="G4734">
        <v>10452</v>
      </c>
      <c r="H4734">
        <v>10465</v>
      </c>
      <c r="I4734" t="s">
        <v>34</v>
      </c>
      <c r="J4734">
        <v>28306</v>
      </c>
      <c r="K4734">
        <v>873865</v>
      </c>
      <c r="L4734">
        <v>0.28999999999999998</v>
      </c>
      <c r="M4734">
        <v>8.3000000000000004E-2</v>
      </c>
    </row>
    <row r="4735" spans="1:13" x14ac:dyDescent="0.2">
      <c r="A4735" t="s">
        <v>400</v>
      </c>
      <c r="B4735" t="s">
        <v>223</v>
      </c>
      <c r="C4735">
        <v>112</v>
      </c>
      <c r="D4735">
        <v>37.296999999999997</v>
      </c>
      <c r="E4735">
        <f t="shared" si="73"/>
        <v>37.299999999999997</v>
      </c>
      <c r="F4735">
        <v>10465</v>
      </c>
      <c r="G4735">
        <v>10503</v>
      </c>
      <c r="H4735">
        <v>10521</v>
      </c>
      <c r="I4735" t="s">
        <v>34</v>
      </c>
      <c r="J4735">
        <v>72230</v>
      </c>
      <c r="K4735">
        <v>3932976</v>
      </c>
      <c r="L4735">
        <v>1.31</v>
      </c>
      <c r="M4735">
        <v>0.376</v>
      </c>
    </row>
    <row r="4736" spans="1:13" x14ac:dyDescent="0.2">
      <c r="A4736" t="s">
        <v>400</v>
      </c>
      <c r="B4736" t="s">
        <v>224</v>
      </c>
      <c r="C4736">
        <v>113</v>
      </c>
      <c r="D4736">
        <v>37.375</v>
      </c>
      <c r="E4736">
        <f t="shared" si="73"/>
        <v>37.380000000000003</v>
      </c>
      <c r="F4736">
        <v>10521</v>
      </c>
      <c r="G4736">
        <v>10527</v>
      </c>
      <c r="H4736">
        <v>10551</v>
      </c>
      <c r="I4736" t="s">
        <v>34</v>
      </c>
      <c r="J4736">
        <v>89129</v>
      </c>
      <c r="K4736">
        <v>1626772</v>
      </c>
      <c r="L4736">
        <v>0.54</v>
      </c>
      <c r="M4736">
        <v>0.155</v>
      </c>
    </row>
    <row r="4737" spans="1:13" x14ac:dyDescent="0.2">
      <c r="A4737" t="s">
        <v>400</v>
      </c>
      <c r="B4737" t="s">
        <v>225</v>
      </c>
      <c r="C4737">
        <v>114</v>
      </c>
      <c r="D4737">
        <v>37.595999999999997</v>
      </c>
      <c r="E4737">
        <f t="shared" si="73"/>
        <v>37.6</v>
      </c>
      <c r="F4737">
        <v>10551</v>
      </c>
      <c r="G4737">
        <v>10597</v>
      </c>
      <c r="H4737">
        <v>10605</v>
      </c>
      <c r="I4737" t="s">
        <v>34</v>
      </c>
      <c r="J4737">
        <v>27200</v>
      </c>
      <c r="K4737">
        <v>1454947</v>
      </c>
      <c r="L4737">
        <v>0.48</v>
      </c>
      <c r="M4737">
        <v>0.13900000000000001</v>
      </c>
    </row>
    <row r="4738" spans="1:13" x14ac:dyDescent="0.2">
      <c r="A4738" t="s">
        <v>400</v>
      </c>
      <c r="B4738" t="s">
        <v>226</v>
      </c>
      <c r="C4738">
        <v>115</v>
      </c>
      <c r="D4738">
        <v>37.719000000000001</v>
      </c>
      <c r="E4738">
        <f t="shared" si="73"/>
        <v>37.72</v>
      </c>
      <c r="F4738">
        <v>10605</v>
      </c>
      <c r="G4738">
        <v>10636</v>
      </c>
      <c r="H4738">
        <v>10646</v>
      </c>
      <c r="I4738" t="s">
        <v>34</v>
      </c>
      <c r="J4738">
        <v>64945</v>
      </c>
      <c r="K4738">
        <v>3687258</v>
      </c>
      <c r="L4738">
        <v>1.23</v>
      </c>
      <c r="M4738">
        <v>0.35199999999999998</v>
      </c>
    </row>
    <row r="4739" spans="1:13" x14ac:dyDescent="0.2">
      <c r="A4739" t="s">
        <v>400</v>
      </c>
      <c r="B4739" t="s">
        <v>227</v>
      </c>
      <c r="C4739">
        <v>116</v>
      </c>
      <c r="D4739">
        <v>37.813000000000002</v>
      </c>
      <c r="E4739">
        <f t="shared" ref="E4739:E4802" si="74">ROUND(D4739,2)</f>
        <v>37.81</v>
      </c>
      <c r="F4739">
        <v>10646</v>
      </c>
      <c r="G4739">
        <v>10666</v>
      </c>
      <c r="H4739">
        <v>10688</v>
      </c>
      <c r="I4739" t="s">
        <v>34</v>
      </c>
      <c r="J4739">
        <v>59960</v>
      </c>
      <c r="K4739">
        <v>3322391</v>
      </c>
      <c r="L4739">
        <v>1.1100000000000001</v>
      </c>
      <c r="M4739">
        <v>0.317</v>
      </c>
    </row>
    <row r="4740" spans="1:13" x14ac:dyDescent="0.2">
      <c r="A4740" t="s">
        <v>400</v>
      </c>
      <c r="B4740" t="s">
        <v>228</v>
      </c>
      <c r="C4740">
        <v>117</v>
      </c>
      <c r="D4740">
        <v>37.996000000000002</v>
      </c>
      <c r="E4740">
        <f t="shared" si="74"/>
        <v>38</v>
      </c>
      <c r="F4740">
        <v>10688</v>
      </c>
      <c r="G4740">
        <v>10724</v>
      </c>
      <c r="H4740">
        <v>10737</v>
      </c>
      <c r="I4740" t="s">
        <v>53</v>
      </c>
      <c r="J4740">
        <v>385861</v>
      </c>
      <c r="K4740">
        <v>11079025</v>
      </c>
      <c r="L4740">
        <v>3.69</v>
      </c>
      <c r="M4740">
        <v>1.0580000000000001</v>
      </c>
    </row>
    <row r="4741" spans="1:13" x14ac:dyDescent="0.2">
      <c r="A4741" t="s">
        <v>400</v>
      </c>
      <c r="B4741" t="s">
        <v>229</v>
      </c>
      <c r="C4741">
        <v>118</v>
      </c>
      <c r="D4741">
        <v>38.052</v>
      </c>
      <c r="E4741">
        <f t="shared" si="74"/>
        <v>38.049999999999997</v>
      </c>
      <c r="F4741">
        <v>10737</v>
      </c>
      <c r="G4741">
        <v>10741</v>
      </c>
      <c r="H4741">
        <v>10780</v>
      </c>
      <c r="I4741" t="s">
        <v>44</v>
      </c>
      <c r="J4741">
        <v>166113</v>
      </c>
      <c r="K4741">
        <v>5391834</v>
      </c>
      <c r="L4741">
        <v>1.79</v>
      </c>
      <c r="M4741">
        <v>0.51500000000000001</v>
      </c>
    </row>
    <row r="4742" spans="1:13" x14ac:dyDescent="0.2">
      <c r="A4742" t="s">
        <v>400</v>
      </c>
      <c r="B4742" t="s">
        <v>164</v>
      </c>
      <c r="C4742">
        <v>119</v>
      </c>
      <c r="D4742">
        <v>38.314999999999998</v>
      </c>
      <c r="E4742">
        <f t="shared" si="74"/>
        <v>38.32</v>
      </c>
      <c r="F4742">
        <v>10780</v>
      </c>
      <c r="G4742">
        <v>10825</v>
      </c>
      <c r="H4742">
        <v>10834</v>
      </c>
      <c r="I4742" t="s">
        <v>83</v>
      </c>
      <c r="J4742">
        <v>1735887</v>
      </c>
      <c r="K4742">
        <v>52822478</v>
      </c>
      <c r="L4742">
        <v>17.579999999999998</v>
      </c>
      <c r="M4742">
        <v>5.0449999999999999</v>
      </c>
    </row>
    <row r="4743" spans="1:13" x14ac:dyDescent="0.2">
      <c r="A4743" t="s">
        <v>400</v>
      </c>
      <c r="B4743" t="s">
        <v>165</v>
      </c>
      <c r="C4743">
        <v>120</v>
      </c>
      <c r="D4743">
        <v>38.406999999999996</v>
      </c>
      <c r="E4743">
        <f t="shared" si="74"/>
        <v>38.409999999999997</v>
      </c>
      <c r="F4743">
        <v>10834</v>
      </c>
      <c r="G4743">
        <v>10854</v>
      </c>
      <c r="H4743">
        <v>10979</v>
      </c>
      <c r="I4743" t="s">
        <v>44</v>
      </c>
      <c r="J4743">
        <v>4710380</v>
      </c>
      <c r="K4743">
        <v>300527896</v>
      </c>
      <c r="L4743">
        <v>100</v>
      </c>
      <c r="M4743">
        <v>28.702000000000002</v>
      </c>
    </row>
    <row r="4744" spans="1:13" x14ac:dyDescent="0.2">
      <c r="A4744" t="s">
        <v>400</v>
      </c>
      <c r="B4744" t="s">
        <v>166</v>
      </c>
      <c r="C4744">
        <v>121</v>
      </c>
      <c r="D4744">
        <v>38.82</v>
      </c>
      <c r="E4744">
        <f t="shared" si="74"/>
        <v>38.82</v>
      </c>
      <c r="F4744">
        <v>10979</v>
      </c>
      <c r="G4744">
        <v>10985</v>
      </c>
      <c r="H4744">
        <v>11029</v>
      </c>
      <c r="I4744" t="s">
        <v>44</v>
      </c>
      <c r="J4744">
        <v>158346</v>
      </c>
      <c r="K4744">
        <v>5906263</v>
      </c>
      <c r="L4744">
        <v>1.97</v>
      </c>
      <c r="M4744">
        <v>0.56399999999999995</v>
      </c>
    </row>
    <row r="4745" spans="1:13" x14ac:dyDescent="0.2">
      <c r="A4745" t="s">
        <v>400</v>
      </c>
      <c r="B4745" t="s">
        <v>167</v>
      </c>
      <c r="C4745">
        <v>122</v>
      </c>
      <c r="D4745">
        <v>39.755000000000003</v>
      </c>
      <c r="E4745">
        <f t="shared" si="74"/>
        <v>39.76</v>
      </c>
      <c r="F4745">
        <v>11269</v>
      </c>
      <c r="G4745">
        <v>11280</v>
      </c>
      <c r="H4745">
        <v>11298</v>
      </c>
      <c r="I4745" t="s">
        <v>19</v>
      </c>
      <c r="J4745">
        <v>59161</v>
      </c>
      <c r="K4745">
        <v>1389406</v>
      </c>
      <c r="L4745">
        <v>0.46</v>
      </c>
      <c r="M4745">
        <v>0.13300000000000001</v>
      </c>
    </row>
    <row r="4746" spans="1:13" x14ac:dyDescent="0.2">
      <c r="A4746" t="s">
        <v>401</v>
      </c>
      <c r="B4746" t="s">
        <v>14</v>
      </c>
      <c r="C4746">
        <v>1</v>
      </c>
      <c r="D4746">
        <v>4.1829999999999998</v>
      </c>
      <c r="E4746">
        <f t="shared" si="74"/>
        <v>4.18</v>
      </c>
      <c r="F4746">
        <v>5</v>
      </c>
      <c r="G4746">
        <v>30</v>
      </c>
      <c r="H4746">
        <v>75</v>
      </c>
      <c r="I4746" t="s">
        <v>15</v>
      </c>
      <c r="J4746">
        <v>71225</v>
      </c>
      <c r="K4746">
        <v>878050</v>
      </c>
      <c r="L4746">
        <v>3.85</v>
      </c>
      <c r="M4746">
        <v>0.60799999999999998</v>
      </c>
    </row>
    <row r="4747" spans="1:13" x14ac:dyDescent="0.2">
      <c r="A4747" t="s">
        <v>401</v>
      </c>
      <c r="B4747" t="s">
        <v>16</v>
      </c>
      <c r="C4747">
        <v>2</v>
      </c>
      <c r="D4747">
        <v>4.7290000000000001</v>
      </c>
      <c r="E4747">
        <f t="shared" si="74"/>
        <v>4.7300000000000004</v>
      </c>
      <c r="F4747">
        <v>188</v>
      </c>
      <c r="G4747">
        <v>203</v>
      </c>
      <c r="H4747">
        <v>243</v>
      </c>
      <c r="I4747" t="s">
        <v>46</v>
      </c>
      <c r="J4747">
        <v>52722</v>
      </c>
      <c r="K4747">
        <v>1169882</v>
      </c>
      <c r="L4747">
        <v>5.12</v>
      </c>
      <c r="M4747">
        <v>0.81</v>
      </c>
    </row>
    <row r="4748" spans="1:13" x14ac:dyDescent="0.2">
      <c r="A4748" t="s">
        <v>401</v>
      </c>
      <c r="B4748" t="s">
        <v>18</v>
      </c>
      <c r="C4748">
        <v>3</v>
      </c>
      <c r="D4748">
        <v>5.0279999999999996</v>
      </c>
      <c r="E4748">
        <f t="shared" si="74"/>
        <v>5.03</v>
      </c>
      <c r="F4748">
        <v>274</v>
      </c>
      <c r="G4748">
        <v>298</v>
      </c>
      <c r="H4748">
        <v>318</v>
      </c>
      <c r="I4748" t="s">
        <v>97</v>
      </c>
      <c r="J4748">
        <v>31993</v>
      </c>
      <c r="K4748">
        <v>667241</v>
      </c>
      <c r="L4748">
        <v>2.92</v>
      </c>
      <c r="M4748">
        <v>0.46200000000000002</v>
      </c>
    </row>
    <row r="4749" spans="1:13" x14ac:dyDescent="0.2">
      <c r="A4749" t="s">
        <v>401</v>
      </c>
      <c r="B4749" t="s">
        <v>20</v>
      </c>
      <c r="C4749">
        <v>4</v>
      </c>
      <c r="D4749">
        <v>6.3410000000000002</v>
      </c>
      <c r="E4749">
        <f t="shared" si="74"/>
        <v>6.34</v>
      </c>
      <c r="F4749">
        <v>703</v>
      </c>
      <c r="G4749">
        <v>713</v>
      </c>
      <c r="H4749">
        <v>744</v>
      </c>
      <c r="I4749" t="s">
        <v>159</v>
      </c>
      <c r="J4749">
        <v>29228</v>
      </c>
      <c r="K4749">
        <v>1191400</v>
      </c>
      <c r="L4749">
        <v>5.22</v>
      </c>
      <c r="M4749">
        <v>0.82499999999999996</v>
      </c>
    </row>
    <row r="4750" spans="1:13" x14ac:dyDescent="0.2">
      <c r="A4750" t="s">
        <v>401</v>
      </c>
      <c r="B4750" t="s">
        <v>22</v>
      </c>
      <c r="C4750">
        <v>5</v>
      </c>
      <c r="D4750">
        <v>8.6449999999999996</v>
      </c>
      <c r="E4750">
        <f t="shared" si="74"/>
        <v>8.65</v>
      </c>
      <c r="F4750">
        <v>1409</v>
      </c>
      <c r="G4750">
        <v>1441</v>
      </c>
      <c r="H4750">
        <v>1478</v>
      </c>
      <c r="I4750" t="s">
        <v>29</v>
      </c>
      <c r="J4750">
        <v>38123</v>
      </c>
      <c r="K4750">
        <v>1464199</v>
      </c>
      <c r="L4750">
        <v>6.41</v>
      </c>
      <c r="M4750">
        <v>1.0129999999999999</v>
      </c>
    </row>
    <row r="4751" spans="1:13" x14ac:dyDescent="0.2">
      <c r="A4751" t="s">
        <v>401</v>
      </c>
      <c r="B4751" t="s">
        <v>24</v>
      </c>
      <c r="C4751">
        <v>6</v>
      </c>
      <c r="D4751">
        <v>8.9700000000000006</v>
      </c>
      <c r="E4751">
        <f t="shared" si="74"/>
        <v>8.9700000000000006</v>
      </c>
      <c r="F4751">
        <v>1496</v>
      </c>
      <c r="G4751">
        <v>1544</v>
      </c>
      <c r="H4751">
        <v>1603</v>
      </c>
      <c r="I4751" t="s">
        <v>29</v>
      </c>
      <c r="J4751">
        <v>40619</v>
      </c>
      <c r="K4751">
        <v>3149818</v>
      </c>
      <c r="L4751">
        <v>13.8</v>
      </c>
      <c r="M4751">
        <v>2.1800000000000002</v>
      </c>
    </row>
    <row r="4752" spans="1:13" x14ac:dyDescent="0.2">
      <c r="A4752" t="s">
        <v>401</v>
      </c>
      <c r="B4752" t="s">
        <v>26</v>
      </c>
      <c r="C4752">
        <v>7</v>
      </c>
      <c r="D4752">
        <v>9.3819999999999997</v>
      </c>
      <c r="E4752">
        <f t="shared" si="74"/>
        <v>9.3800000000000008</v>
      </c>
      <c r="F4752">
        <v>1641</v>
      </c>
      <c r="G4752">
        <v>1675</v>
      </c>
      <c r="H4752">
        <v>1713</v>
      </c>
      <c r="I4752" t="s">
        <v>17</v>
      </c>
      <c r="J4752">
        <v>87365</v>
      </c>
      <c r="K4752">
        <v>3423424</v>
      </c>
      <c r="L4752">
        <v>14.99</v>
      </c>
      <c r="M4752">
        <v>2.3690000000000002</v>
      </c>
    </row>
    <row r="4753" spans="1:13" x14ac:dyDescent="0.2">
      <c r="A4753" t="s">
        <v>401</v>
      </c>
      <c r="B4753" t="s">
        <v>27</v>
      </c>
      <c r="C4753">
        <v>8</v>
      </c>
      <c r="D4753">
        <v>9.5540000000000003</v>
      </c>
      <c r="E4753">
        <f t="shared" si="74"/>
        <v>9.5500000000000007</v>
      </c>
      <c r="F4753">
        <v>1713</v>
      </c>
      <c r="G4753">
        <v>1729</v>
      </c>
      <c r="H4753">
        <v>1759</v>
      </c>
      <c r="I4753" t="s">
        <v>23</v>
      </c>
      <c r="J4753">
        <v>63522</v>
      </c>
      <c r="K4753">
        <v>2275427</v>
      </c>
      <c r="L4753">
        <v>9.9700000000000006</v>
      </c>
      <c r="M4753">
        <v>1.575</v>
      </c>
    </row>
    <row r="4754" spans="1:13" x14ac:dyDescent="0.2">
      <c r="A4754" t="s">
        <v>401</v>
      </c>
      <c r="B4754" t="s">
        <v>28</v>
      </c>
      <c r="C4754">
        <v>9</v>
      </c>
      <c r="D4754">
        <v>10.201000000000001</v>
      </c>
      <c r="E4754">
        <f t="shared" si="74"/>
        <v>10.199999999999999</v>
      </c>
      <c r="F4754">
        <v>1916</v>
      </c>
      <c r="G4754">
        <v>1934</v>
      </c>
      <c r="H4754">
        <v>1981</v>
      </c>
      <c r="I4754" t="s">
        <v>29</v>
      </c>
      <c r="J4754">
        <v>37213</v>
      </c>
      <c r="K4754">
        <v>1940512</v>
      </c>
      <c r="L4754">
        <v>8.5</v>
      </c>
      <c r="M4754">
        <v>1.343</v>
      </c>
    </row>
    <row r="4755" spans="1:13" x14ac:dyDescent="0.2">
      <c r="A4755" t="s">
        <v>401</v>
      </c>
      <c r="B4755" t="s">
        <v>30</v>
      </c>
      <c r="C4755">
        <v>10</v>
      </c>
      <c r="D4755">
        <v>12.396000000000001</v>
      </c>
      <c r="E4755">
        <f t="shared" si="74"/>
        <v>12.4</v>
      </c>
      <c r="F4755">
        <v>2604</v>
      </c>
      <c r="G4755">
        <v>2628</v>
      </c>
      <c r="H4755">
        <v>2660</v>
      </c>
      <c r="I4755" t="s">
        <v>19</v>
      </c>
      <c r="J4755">
        <v>201430</v>
      </c>
      <c r="K4755">
        <v>7486304</v>
      </c>
      <c r="L4755">
        <v>32.79</v>
      </c>
      <c r="M4755">
        <v>5.181</v>
      </c>
    </row>
    <row r="4756" spans="1:13" x14ac:dyDescent="0.2">
      <c r="A4756" t="s">
        <v>401</v>
      </c>
      <c r="B4756" t="s">
        <v>32</v>
      </c>
      <c r="C4756">
        <v>11</v>
      </c>
      <c r="D4756">
        <v>12.542999999999999</v>
      </c>
      <c r="E4756">
        <f t="shared" si="74"/>
        <v>12.54</v>
      </c>
      <c r="F4756">
        <v>2660</v>
      </c>
      <c r="G4756">
        <v>2674</v>
      </c>
      <c r="H4756">
        <v>2737</v>
      </c>
      <c r="I4756" t="s">
        <v>31</v>
      </c>
      <c r="J4756">
        <v>247726</v>
      </c>
      <c r="K4756">
        <v>10268485</v>
      </c>
      <c r="L4756">
        <v>44.97</v>
      </c>
      <c r="M4756">
        <v>7.1070000000000002</v>
      </c>
    </row>
    <row r="4757" spans="1:13" x14ac:dyDescent="0.2">
      <c r="A4757" t="s">
        <v>401</v>
      </c>
      <c r="B4757" t="s">
        <v>33</v>
      </c>
      <c r="C4757">
        <v>12</v>
      </c>
      <c r="D4757">
        <v>12.923999999999999</v>
      </c>
      <c r="E4757">
        <f t="shared" si="74"/>
        <v>12.92</v>
      </c>
      <c r="F4757">
        <v>2751</v>
      </c>
      <c r="G4757">
        <v>2795</v>
      </c>
      <c r="H4757">
        <v>2827</v>
      </c>
      <c r="I4757" t="s">
        <v>67</v>
      </c>
      <c r="J4757">
        <v>33915</v>
      </c>
      <c r="K4757">
        <v>1888014</v>
      </c>
      <c r="L4757">
        <v>8.27</v>
      </c>
      <c r="M4757">
        <v>1.3069999999999999</v>
      </c>
    </row>
    <row r="4758" spans="1:13" x14ac:dyDescent="0.2">
      <c r="A4758" t="s">
        <v>401</v>
      </c>
      <c r="B4758" t="s">
        <v>35</v>
      </c>
      <c r="C4758">
        <v>13</v>
      </c>
      <c r="D4758">
        <v>14.250999999999999</v>
      </c>
      <c r="E4758">
        <f t="shared" si="74"/>
        <v>14.25</v>
      </c>
      <c r="F4758">
        <v>3187</v>
      </c>
      <c r="G4758">
        <v>3214</v>
      </c>
      <c r="H4758">
        <v>3244</v>
      </c>
      <c r="I4758" t="s">
        <v>55</v>
      </c>
      <c r="J4758">
        <v>56742</v>
      </c>
      <c r="K4758">
        <v>1680298</v>
      </c>
      <c r="L4758">
        <v>7.36</v>
      </c>
      <c r="M4758">
        <v>1.163</v>
      </c>
    </row>
    <row r="4759" spans="1:13" x14ac:dyDescent="0.2">
      <c r="A4759" t="s">
        <v>401</v>
      </c>
      <c r="B4759" t="s">
        <v>36</v>
      </c>
      <c r="C4759">
        <v>14</v>
      </c>
      <c r="D4759">
        <v>15.565</v>
      </c>
      <c r="E4759">
        <f t="shared" si="74"/>
        <v>15.57</v>
      </c>
      <c r="F4759">
        <v>3597</v>
      </c>
      <c r="G4759">
        <v>3630</v>
      </c>
      <c r="H4759">
        <v>3676</v>
      </c>
      <c r="I4759" t="s">
        <v>67</v>
      </c>
      <c r="J4759">
        <v>158389</v>
      </c>
      <c r="K4759">
        <v>5580037</v>
      </c>
      <c r="L4759">
        <v>24.44</v>
      </c>
      <c r="M4759">
        <v>3.8620000000000001</v>
      </c>
    </row>
    <row r="4760" spans="1:13" x14ac:dyDescent="0.2">
      <c r="A4760" t="s">
        <v>401</v>
      </c>
      <c r="B4760" t="s">
        <v>38</v>
      </c>
      <c r="C4760">
        <v>15</v>
      </c>
      <c r="D4760">
        <v>15.776</v>
      </c>
      <c r="E4760">
        <f t="shared" si="74"/>
        <v>15.78</v>
      </c>
      <c r="F4760">
        <v>3676</v>
      </c>
      <c r="G4760">
        <v>3697</v>
      </c>
      <c r="H4760">
        <v>3733</v>
      </c>
      <c r="I4760" t="s">
        <v>73</v>
      </c>
      <c r="J4760">
        <v>35238</v>
      </c>
      <c r="K4760">
        <v>1353289</v>
      </c>
      <c r="L4760">
        <v>5.93</v>
      </c>
      <c r="M4760">
        <v>0.93700000000000006</v>
      </c>
    </row>
    <row r="4761" spans="1:13" x14ac:dyDescent="0.2">
      <c r="A4761" t="s">
        <v>401</v>
      </c>
      <c r="B4761" t="s">
        <v>40</v>
      </c>
      <c r="C4761">
        <v>16</v>
      </c>
      <c r="D4761">
        <v>18.082000000000001</v>
      </c>
      <c r="E4761">
        <f t="shared" si="74"/>
        <v>18.079999999999998</v>
      </c>
      <c r="F4761">
        <v>4377</v>
      </c>
      <c r="G4761">
        <v>4426</v>
      </c>
      <c r="H4761">
        <v>4457</v>
      </c>
      <c r="I4761" t="s">
        <v>67</v>
      </c>
      <c r="J4761">
        <v>35144</v>
      </c>
      <c r="K4761">
        <v>1091828</v>
      </c>
      <c r="L4761">
        <v>4.78</v>
      </c>
      <c r="M4761">
        <v>0.75600000000000001</v>
      </c>
    </row>
    <row r="4762" spans="1:13" x14ac:dyDescent="0.2">
      <c r="A4762" t="s">
        <v>401</v>
      </c>
      <c r="B4762" t="s">
        <v>42</v>
      </c>
      <c r="C4762">
        <v>17</v>
      </c>
      <c r="D4762">
        <v>18.515999999999998</v>
      </c>
      <c r="E4762">
        <f t="shared" si="74"/>
        <v>18.52</v>
      </c>
      <c r="F4762">
        <v>4546</v>
      </c>
      <c r="G4762">
        <v>4563</v>
      </c>
      <c r="H4762">
        <v>4598</v>
      </c>
      <c r="I4762" t="s">
        <v>53</v>
      </c>
      <c r="J4762">
        <v>786638</v>
      </c>
      <c r="K4762">
        <v>22831856</v>
      </c>
      <c r="L4762">
        <v>100</v>
      </c>
      <c r="M4762">
        <v>15.802</v>
      </c>
    </row>
    <row r="4763" spans="1:13" x14ac:dyDescent="0.2">
      <c r="A4763" t="s">
        <v>401</v>
      </c>
      <c r="B4763" t="s">
        <v>43</v>
      </c>
      <c r="C4763">
        <v>18</v>
      </c>
      <c r="D4763">
        <v>18.657</v>
      </c>
      <c r="E4763">
        <f t="shared" si="74"/>
        <v>18.66</v>
      </c>
      <c r="F4763">
        <v>4598</v>
      </c>
      <c r="G4763">
        <v>4608</v>
      </c>
      <c r="H4763">
        <v>4636</v>
      </c>
      <c r="I4763" t="s">
        <v>73</v>
      </c>
      <c r="J4763">
        <v>41035</v>
      </c>
      <c r="K4763">
        <v>1290191</v>
      </c>
      <c r="L4763">
        <v>5.65</v>
      </c>
      <c r="M4763">
        <v>0.89300000000000002</v>
      </c>
    </row>
    <row r="4764" spans="1:13" x14ac:dyDescent="0.2">
      <c r="A4764" t="s">
        <v>401</v>
      </c>
      <c r="B4764" t="s">
        <v>45</v>
      </c>
      <c r="C4764">
        <v>19</v>
      </c>
      <c r="D4764">
        <v>19.558</v>
      </c>
      <c r="E4764">
        <f t="shared" si="74"/>
        <v>19.559999999999999</v>
      </c>
      <c r="F4764">
        <v>4858</v>
      </c>
      <c r="G4764">
        <v>4893</v>
      </c>
      <c r="H4764">
        <v>4936</v>
      </c>
      <c r="I4764" t="s">
        <v>15</v>
      </c>
      <c r="J4764">
        <v>153136</v>
      </c>
      <c r="K4764">
        <v>4382359</v>
      </c>
      <c r="L4764">
        <v>19.190000000000001</v>
      </c>
      <c r="M4764">
        <v>3.0329999999999999</v>
      </c>
    </row>
    <row r="4765" spans="1:13" x14ac:dyDescent="0.2">
      <c r="A4765" t="s">
        <v>401</v>
      </c>
      <c r="B4765" t="s">
        <v>47</v>
      </c>
      <c r="C4765">
        <v>20</v>
      </c>
      <c r="D4765">
        <v>19.747</v>
      </c>
      <c r="E4765">
        <f t="shared" si="74"/>
        <v>19.75</v>
      </c>
      <c r="F4765">
        <v>4942</v>
      </c>
      <c r="G4765">
        <v>4952</v>
      </c>
      <c r="H4765">
        <v>4961</v>
      </c>
      <c r="I4765" t="s">
        <v>15</v>
      </c>
      <c r="J4765">
        <v>489943</v>
      </c>
      <c r="K4765">
        <v>1435270</v>
      </c>
      <c r="L4765">
        <v>6.29</v>
      </c>
      <c r="M4765">
        <v>0.99299999999999999</v>
      </c>
    </row>
    <row r="4766" spans="1:13" x14ac:dyDescent="0.2">
      <c r="A4766" t="s">
        <v>401</v>
      </c>
      <c r="B4766" t="s">
        <v>49</v>
      </c>
      <c r="C4766">
        <v>21</v>
      </c>
      <c r="D4766">
        <v>20.048999999999999</v>
      </c>
      <c r="E4766">
        <f t="shared" si="74"/>
        <v>20.05</v>
      </c>
      <c r="F4766">
        <v>5015</v>
      </c>
      <c r="G4766">
        <v>5048</v>
      </c>
      <c r="H4766">
        <v>5073</v>
      </c>
      <c r="I4766" t="s">
        <v>157</v>
      </c>
      <c r="J4766">
        <v>34798</v>
      </c>
      <c r="K4766">
        <v>985126</v>
      </c>
      <c r="L4766">
        <v>4.3099999999999996</v>
      </c>
      <c r="M4766">
        <v>0.68200000000000005</v>
      </c>
    </row>
    <row r="4767" spans="1:13" x14ac:dyDescent="0.2">
      <c r="A4767" t="s">
        <v>401</v>
      </c>
      <c r="B4767" t="s">
        <v>50</v>
      </c>
      <c r="C4767">
        <v>22</v>
      </c>
      <c r="D4767">
        <v>21.084</v>
      </c>
      <c r="E4767">
        <f t="shared" si="74"/>
        <v>21.08</v>
      </c>
      <c r="F4767">
        <v>5324</v>
      </c>
      <c r="G4767">
        <v>5375</v>
      </c>
      <c r="H4767">
        <v>5413</v>
      </c>
      <c r="I4767" t="s">
        <v>157</v>
      </c>
      <c r="J4767">
        <v>45752</v>
      </c>
      <c r="K4767">
        <v>1794065</v>
      </c>
      <c r="L4767">
        <v>7.86</v>
      </c>
      <c r="M4767">
        <v>1.242</v>
      </c>
    </row>
    <row r="4768" spans="1:13" x14ac:dyDescent="0.2">
      <c r="A4768" t="s">
        <v>401</v>
      </c>
      <c r="B4768" t="s">
        <v>52</v>
      </c>
      <c r="C4768">
        <v>23</v>
      </c>
      <c r="D4768">
        <v>22.061</v>
      </c>
      <c r="E4768">
        <f t="shared" si="74"/>
        <v>22.06</v>
      </c>
      <c r="F4768">
        <v>5662</v>
      </c>
      <c r="G4768">
        <v>5684</v>
      </c>
      <c r="H4768">
        <v>5688</v>
      </c>
      <c r="I4768" t="s">
        <v>17</v>
      </c>
      <c r="J4768">
        <v>509453</v>
      </c>
      <c r="K4768">
        <v>1430402</v>
      </c>
      <c r="L4768">
        <v>6.26</v>
      </c>
      <c r="M4768">
        <v>0.99</v>
      </c>
    </row>
    <row r="4769" spans="1:13" x14ac:dyDescent="0.2">
      <c r="A4769" t="s">
        <v>401</v>
      </c>
      <c r="B4769" t="s">
        <v>54</v>
      </c>
      <c r="C4769">
        <v>24</v>
      </c>
      <c r="D4769">
        <v>22.364000000000001</v>
      </c>
      <c r="E4769">
        <f t="shared" si="74"/>
        <v>22.36</v>
      </c>
      <c r="F4769">
        <v>5747</v>
      </c>
      <c r="G4769">
        <v>5780</v>
      </c>
      <c r="H4769">
        <v>5813</v>
      </c>
      <c r="I4769" t="s">
        <v>157</v>
      </c>
      <c r="J4769">
        <v>32553</v>
      </c>
      <c r="K4769">
        <v>1096522</v>
      </c>
      <c r="L4769">
        <v>4.8</v>
      </c>
      <c r="M4769">
        <v>0.75900000000000001</v>
      </c>
    </row>
    <row r="4770" spans="1:13" x14ac:dyDescent="0.2">
      <c r="A4770" t="s">
        <v>401</v>
      </c>
      <c r="B4770" t="s">
        <v>56</v>
      </c>
      <c r="C4770">
        <v>25</v>
      </c>
      <c r="D4770">
        <v>23.335999999999999</v>
      </c>
      <c r="E4770">
        <f t="shared" si="74"/>
        <v>23.34</v>
      </c>
      <c r="F4770">
        <v>6072</v>
      </c>
      <c r="G4770">
        <v>6088</v>
      </c>
      <c r="H4770">
        <v>6110</v>
      </c>
      <c r="I4770" t="s">
        <v>41</v>
      </c>
      <c r="J4770">
        <v>37361</v>
      </c>
      <c r="K4770">
        <v>1148380</v>
      </c>
      <c r="L4770">
        <v>5.03</v>
      </c>
      <c r="M4770">
        <v>0.79500000000000004</v>
      </c>
    </row>
    <row r="4771" spans="1:13" x14ac:dyDescent="0.2">
      <c r="A4771" t="s">
        <v>401</v>
      </c>
      <c r="B4771" t="s">
        <v>57</v>
      </c>
      <c r="C4771">
        <v>26</v>
      </c>
      <c r="D4771">
        <v>25.16</v>
      </c>
      <c r="E4771">
        <f t="shared" si="74"/>
        <v>25.16</v>
      </c>
      <c r="F4771">
        <v>6627</v>
      </c>
      <c r="G4771">
        <v>6665</v>
      </c>
      <c r="H4771">
        <v>6708</v>
      </c>
      <c r="I4771" t="s">
        <v>157</v>
      </c>
      <c r="J4771">
        <v>72175</v>
      </c>
      <c r="K4771">
        <v>2258981</v>
      </c>
      <c r="L4771">
        <v>9.89</v>
      </c>
      <c r="M4771">
        <v>1.5629999999999999</v>
      </c>
    </row>
    <row r="4772" spans="1:13" x14ac:dyDescent="0.2">
      <c r="A4772" t="s">
        <v>401</v>
      </c>
      <c r="B4772" t="s">
        <v>59</v>
      </c>
      <c r="C4772">
        <v>27</v>
      </c>
      <c r="D4772">
        <v>25.683</v>
      </c>
      <c r="E4772">
        <f t="shared" si="74"/>
        <v>25.68</v>
      </c>
      <c r="F4772">
        <v>6792</v>
      </c>
      <c r="G4772">
        <v>6830</v>
      </c>
      <c r="H4772">
        <v>6865</v>
      </c>
      <c r="I4772" t="s">
        <v>46</v>
      </c>
      <c r="J4772">
        <v>39060</v>
      </c>
      <c r="K4772">
        <v>1611051</v>
      </c>
      <c r="L4772">
        <v>7.06</v>
      </c>
      <c r="M4772">
        <v>1.115</v>
      </c>
    </row>
    <row r="4773" spans="1:13" x14ac:dyDescent="0.2">
      <c r="A4773" t="s">
        <v>401</v>
      </c>
      <c r="B4773" t="s">
        <v>61</v>
      </c>
      <c r="C4773">
        <v>28</v>
      </c>
      <c r="D4773">
        <v>30.949000000000002</v>
      </c>
      <c r="E4773">
        <f t="shared" si="74"/>
        <v>30.95</v>
      </c>
      <c r="F4773">
        <v>8458</v>
      </c>
      <c r="G4773">
        <v>8495</v>
      </c>
      <c r="H4773">
        <v>8528</v>
      </c>
      <c r="I4773" t="s">
        <v>133</v>
      </c>
      <c r="J4773">
        <v>108974</v>
      </c>
      <c r="K4773">
        <v>3830757</v>
      </c>
      <c r="L4773">
        <v>16.78</v>
      </c>
      <c r="M4773">
        <v>2.6509999999999998</v>
      </c>
    </row>
    <row r="4774" spans="1:13" x14ac:dyDescent="0.2">
      <c r="A4774" t="s">
        <v>401</v>
      </c>
      <c r="B4774" t="s">
        <v>62</v>
      </c>
      <c r="C4774">
        <v>29</v>
      </c>
      <c r="D4774">
        <v>31.411999999999999</v>
      </c>
      <c r="E4774">
        <f t="shared" si="74"/>
        <v>31.41</v>
      </c>
      <c r="F4774">
        <v>8620</v>
      </c>
      <c r="G4774">
        <v>8642</v>
      </c>
      <c r="H4774">
        <v>8675</v>
      </c>
      <c r="I4774" t="s">
        <v>110</v>
      </c>
      <c r="J4774">
        <v>32433</v>
      </c>
      <c r="K4774">
        <v>1375835</v>
      </c>
      <c r="L4774">
        <v>6.03</v>
      </c>
      <c r="M4774">
        <v>0.95199999999999996</v>
      </c>
    </row>
    <row r="4775" spans="1:13" x14ac:dyDescent="0.2">
      <c r="A4775" t="s">
        <v>401</v>
      </c>
      <c r="B4775" t="s">
        <v>63</v>
      </c>
      <c r="C4775">
        <v>30</v>
      </c>
      <c r="D4775">
        <v>31.658999999999999</v>
      </c>
      <c r="E4775">
        <f t="shared" si="74"/>
        <v>31.66</v>
      </c>
      <c r="F4775">
        <v>8675</v>
      </c>
      <c r="G4775">
        <v>8720</v>
      </c>
      <c r="H4775">
        <v>8738</v>
      </c>
      <c r="I4775" t="s">
        <v>110</v>
      </c>
      <c r="J4775">
        <v>206873</v>
      </c>
      <c r="K4775">
        <v>9802949</v>
      </c>
      <c r="L4775">
        <v>42.94</v>
      </c>
      <c r="M4775">
        <v>6.7850000000000001</v>
      </c>
    </row>
    <row r="4776" spans="1:13" x14ac:dyDescent="0.2">
      <c r="A4776" t="s">
        <v>401</v>
      </c>
      <c r="B4776" t="s">
        <v>65</v>
      </c>
      <c r="C4776">
        <v>31</v>
      </c>
      <c r="D4776">
        <v>31.733000000000001</v>
      </c>
      <c r="E4776">
        <f t="shared" si="74"/>
        <v>31.73</v>
      </c>
      <c r="F4776">
        <v>8738</v>
      </c>
      <c r="G4776">
        <v>8743</v>
      </c>
      <c r="H4776">
        <v>8832</v>
      </c>
      <c r="I4776" t="s">
        <v>107</v>
      </c>
      <c r="J4776">
        <v>171405</v>
      </c>
      <c r="K4776">
        <v>12185720</v>
      </c>
      <c r="L4776">
        <v>53.37</v>
      </c>
      <c r="M4776">
        <v>8.4339999999999993</v>
      </c>
    </row>
    <row r="4777" spans="1:13" x14ac:dyDescent="0.2">
      <c r="A4777" t="s">
        <v>401</v>
      </c>
      <c r="B4777" t="s">
        <v>66</v>
      </c>
      <c r="C4777">
        <v>32</v>
      </c>
      <c r="D4777">
        <v>34.939</v>
      </c>
      <c r="E4777">
        <f t="shared" si="74"/>
        <v>34.94</v>
      </c>
      <c r="F4777">
        <v>9743</v>
      </c>
      <c r="G4777">
        <v>9757</v>
      </c>
      <c r="H4777">
        <v>9782</v>
      </c>
      <c r="I4777" t="s">
        <v>158</v>
      </c>
      <c r="J4777">
        <v>60743</v>
      </c>
      <c r="K4777">
        <v>1576888</v>
      </c>
      <c r="L4777">
        <v>6.91</v>
      </c>
      <c r="M4777">
        <v>1.091</v>
      </c>
    </row>
    <row r="4778" spans="1:13" x14ac:dyDescent="0.2">
      <c r="A4778" t="s">
        <v>401</v>
      </c>
      <c r="B4778" t="s">
        <v>68</v>
      </c>
      <c r="C4778">
        <v>33</v>
      </c>
      <c r="D4778">
        <v>35.665999999999997</v>
      </c>
      <c r="E4778">
        <f t="shared" si="74"/>
        <v>35.67</v>
      </c>
      <c r="F4778">
        <v>9937</v>
      </c>
      <c r="G4778">
        <v>9987</v>
      </c>
      <c r="H4778">
        <v>10013</v>
      </c>
      <c r="I4778" t="s">
        <v>91</v>
      </c>
      <c r="J4778">
        <v>54362</v>
      </c>
      <c r="K4778">
        <v>1113224</v>
      </c>
      <c r="L4778">
        <v>4.88</v>
      </c>
      <c r="M4778">
        <v>0.77</v>
      </c>
    </row>
    <row r="4779" spans="1:13" x14ac:dyDescent="0.2">
      <c r="A4779" t="s">
        <v>401</v>
      </c>
      <c r="B4779" t="s">
        <v>69</v>
      </c>
      <c r="C4779">
        <v>34</v>
      </c>
      <c r="D4779">
        <v>36.164999999999999</v>
      </c>
      <c r="E4779">
        <f t="shared" si="74"/>
        <v>36.17</v>
      </c>
      <c r="F4779">
        <v>10138</v>
      </c>
      <c r="G4779">
        <v>10145</v>
      </c>
      <c r="H4779">
        <v>10174</v>
      </c>
      <c r="I4779" t="s">
        <v>159</v>
      </c>
      <c r="J4779">
        <v>50282</v>
      </c>
      <c r="K4779">
        <v>1127021</v>
      </c>
      <c r="L4779">
        <v>4.9400000000000004</v>
      </c>
      <c r="M4779">
        <v>0.78</v>
      </c>
    </row>
    <row r="4780" spans="1:13" x14ac:dyDescent="0.2">
      <c r="A4780" t="s">
        <v>401</v>
      </c>
      <c r="B4780" t="s">
        <v>70</v>
      </c>
      <c r="C4780">
        <v>35</v>
      </c>
      <c r="D4780">
        <v>36.539000000000001</v>
      </c>
      <c r="E4780">
        <f t="shared" si="74"/>
        <v>36.54</v>
      </c>
      <c r="F4780">
        <v>10182</v>
      </c>
      <c r="G4780">
        <v>10263</v>
      </c>
      <c r="H4780">
        <v>10272</v>
      </c>
      <c r="I4780" t="s">
        <v>133</v>
      </c>
      <c r="J4780">
        <v>22243</v>
      </c>
      <c r="K4780">
        <v>-137920</v>
      </c>
      <c r="L4780">
        <v>-0.6</v>
      </c>
      <c r="M4780">
        <v>-9.5000000000000001E-2</v>
      </c>
    </row>
    <row r="4781" spans="1:13" x14ac:dyDescent="0.2">
      <c r="A4781" t="s">
        <v>401</v>
      </c>
      <c r="B4781" t="s">
        <v>71</v>
      </c>
      <c r="C4781">
        <v>36</v>
      </c>
      <c r="D4781">
        <v>36.593000000000004</v>
      </c>
      <c r="E4781">
        <f t="shared" si="74"/>
        <v>36.590000000000003</v>
      </c>
      <c r="F4781">
        <v>10272</v>
      </c>
      <c r="G4781">
        <v>10280</v>
      </c>
      <c r="H4781">
        <v>10294</v>
      </c>
      <c r="I4781" t="s">
        <v>139</v>
      </c>
      <c r="J4781">
        <v>46536</v>
      </c>
      <c r="K4781">
        <v>1149243</v>
      </c>
      <c r="L4781">
        <v>5.03</v>
      </c>
      <c r="M4781">
        <v>0.79500000000000004</v>
      </c>
    </row>
    <row r="4782" spans="1:13" x14ac:dyDescent="0.2">
      <c r="A4782" t="s">
        <v>401</v>
      </c>
      <c r="B4782" t="s">
        <v>72</v>
      </c>
      <c r="C4782">
        <v>37</v>
      </c>
      <c r="D4782">
        <v>36.658999999999999</v>
      </c>
      <c r="E4782">
        <f t="shared" si="74"/>
        <v>36.659999999999997</v>
      </c>
      <c r="F4782">
        <v>10294</v>
      </c>
      <c r="G4782">
        <v>10301</v>
      </c>
      <c r="H4782">
        <v>10313</v>
      </c>
      <c r="I4782" t="s">
        <v>134</v>
      </c>
      <c r="J4782">
        <v>63939</v>
      </c>
      <c r="K4782">
        <v>1081384</v>
      </c>
      <c r="L4782">
        <v>4.74</v>
      </c>
      <c r="M4782">
        <v>0.748</v>
      </c>
    </row>
    <row r="4783" spans="1:13" x14ac:dyDescent="0.2">
      <c r="A4783" t="s">
        <v>401</v>
      </c>
      <c r="B4783" t="s">
        <v>74</v>
      </c>
      <c r="C4783">
        <v>38</v>
      </c>
      <c r="D4783">
        <v>37.295999999999999</v>
      </c>
      <c r="E4783">
        <f t="shared" si="74"/>
        <v>37.299999999999997</v>
      </c>
      <c r="F4783">
        <v>10498</v>
      </c>
      <c r="G4783">
        <v>10503</v>
      </c>
      <c r="H4783">
        <v>10520</v>
      </c>
      <c r="I4783" t="s">
        <v>134</v>
      </c>
      <c r="J4783">
        <v>48791</v>
      </c>
      <c r="K4783">
        <v>1060603</v>
      </c>
      <c r="L4783">
        <v>4.6500000000000004</v>
      </c>
      <c r="M4783">
        <v>0.73399999999999999</v>
      </c>
    </row>
    <row r="4784" spans="1:13" x14ac:dyDescent="0.2">
      <c r="A4784" t="s">
        <v>401</v>
      </c>
      <c r="B4784" t="s">
        <v>75</v>
      </c>
      <c r="C4784">
        <v>39</v>
      </c>
      <c r="D4784">
        <v>37.375</v>
      </c>
      <c r="E4784">
        <f t="shared" si="74"/>
        <v>37.380000000000003</v>
      </c>
      <c r="F4784">
        <v>10520</v>
      </c>
      <c r="G4784">
        <v>10528</v>
      </c>
      <c r="H4784">
        <v>10554</v>
      </c>
      <c r="I4784" t="s">
        <v>159</v>
      </c>
      <c r="J4784">
        <v>68461</v>
      </c>
      <c r="K4784">
        <v>1238058</v>
      </c>
      <c r="L4784">
        <v>5.42</v>
      </c>
      <c r="M4784">
        <v>0.85699999999999998</v>
      </c>
    </row>
    <row r="4785" spans="1:13" x14ac:dyDescent="0.2">
      <c r="A4785" t="s">
        <v>401</v>
      </c>
      <c r="B4785" t="s">
        <v>76</v>
      </c>
      <c r="C4785">
        <v>40</v>
      </c>
      <c r="D4785">
        <v>37.707999999999998</v>
      </c>
      <c r="E4785">
        <f t="shared" si="74"/>
        <v>37.71</v>
      </c>
      <c r="F4785">
        <v>10603</v>
      </c>
      <c r="G4785">
        <v>10633</v>
      </c>
      <c r="H4785">
        <v>10680</v>
      </c>
      <c r="I4785" t="s">
        <v>159</v>
      </c>
      <c r="J4785">
        <v>40743</v>
      </c>
      <c r="K4785">
        <v>3399791</v>
      </c>
      <c r="L4785">
        <v>14.89</v>
      </c>
      <c r="M4785">
        <v>2.3530000000000002</v>
      </c>
    </row>
    <row r="4786" spans="1:13" x14ac:dyDescent="0.2">
      <c r="A4786" t="s">
        <v>401</v>
      </c>
      <c r="B4786" t="s">
        <v>78</v>
      </c>
      <c r="C4786">
        <v>41</v>
      </c>
      <c r="D4786">
        <v>37.991999999999997</v>
      </c>
      <c r="E4786">
        <f t="shared" si="74"/>
        <v>37.99</v>
      </c>
      <c r="F4786">
        <v>10683</v>
      </c>
      <c r="G4786">
        <v>10722</v>
      </c>
      <c r="H4786">
        <v>10737</v>
      </c>
      <c r="I4786" t="s">
        <v>67</v>
      </c>
      <c r="J4786">
        <v>437183</v>
      </c>
      <c r="K4786">
        <v>8929085</v>
      </c>
      <c r="L4786">
        <v>39.11</v>
      </c>
      <c r="M4786">
        <v>6.18</v>
      </c>
    </row>
    <row r="4787" spans="1:13" x14ac:dyDescent="0.2">
      <c r="A4787" t="s">
        <v>401</v>
      </c>
      <c r="B4787" t="s">
        <v>79</v>
      </c>
      <c r="C4787">
        <v>42</v>
      </c>
      <c r="D4787">
        <v>38.054000000000002</v>
      </c>
      <c r="E4787">
        <f t="shared" si="74"/>
        <v>38.049999999999997</v>
      </c>
      <c r="F4787">
        <v>10737</v>
      </c>
      <c r="G4787">
        <v>10742</v>
      </c>
      <c r="H4787">
        <v>10781</v>
      </c>
      <c r="I4787" t="s">
        <v>44</v>
      </c>
      <c r="J4787">
        <v>136467</v>
      </c>
      <c r="K4787">
        <v>4251457</v>
      </c>
      <c r="L4787">
        <v>18.62</v>
      </c>
      <c r="M4787">
        <v>2.9430000000000001</v>
      </c>
    </row>
    <row r="4788" spans="1:13" x14ac:dyDescent="0.2">
      <c r="A4788" t="s">
        <v>401</v>
      </c>
      <c r="B4788" t="s">
        <v>80</v>
      </c>
      <c r="C4788">
        <v>43</v>
      </c>
      <c r="D4788">
        <v>38.460999999999999</v>
      </c>
      <c r="E4788">
        <f t="shared" si="74"/>
        <v>38.46</v>
      </c>
      <c r="F4788">
        <v>10834</v>
      </c>
      <c r="G4788">
        <v>10871</v>
      </c>
      <c r="H4788">
        <v>10901</v>
      </c>
      <c r="I4788" t="s">
        <v>19</v>
      </c>
      <c r="J4788">
        <v>35979</v>
      </c>
      <c r="K4788">
        <v>2556400</v>
      </c>
      <c r="L4788">
        <v>11.2</v>
      </c>
      <c r="M4788">
        <v>1.7689999999999999</v>
      </c>
    </row>
    <row r="4789" spans="1:13" x14ac:dyDescent="0.2">
      <c r="A4789" t="s">
        <v>401</v>
      </c>
      <c r="B4789" t="s">
        <v>81</v>
      </c>
      <c r="C4789">
        <v>44</v>
      </c>
      <c r="D4789">
        <v>38.822000000000003</v>
      </c>
      <c r="E4789">
        <f t="shared" si="74"/>
        <v>38.82</v>
      </c>
      <c r="F4789">
        <v>10969</v>
      </c>
      <c r="G4789">
        <v>10985</v>
      </c>
      <c r="H4789">
        <v>11028</v>
      </c>
      <c r="I4789" t="s">
        <v>44</v>
      </c>
      <c r="J4789">
        <v>63210</v>
      </c>
      <c r="K4789">
        <v>2048197</v>
      </c>
      <c r="L4789">
        <v>8.9700000000000006</v>
      </c>
      <c r="M4789">
        <v>1.4179999999999999</v>
      </c>
    </row>
    <row r="4790" spans="1:13" x14ac:dyDescent="0.2">
      <c r="A4790" t="s">
        <v>401</v>
      </c>
      <c r="B4790" t="s">
        <v>82</v>
      </c>
      <c r="C4790">
        <v>45</v>
      </c>
      <c r="D4790">
        <v>39.755000000000003</v>
      </c>
      <c r="E4790">
        <f t="shared" si="74"/>
        <v>39.76</v>
      </c>
      <c r="F4790">
        <v>11226</v>
      </c>
      <c r="G4790">
        <v>11280</v>
      </c>
      <c r="H4790">
        <v>11305</v>
      </c>
      <c r="I4790" t="s">
        <v>130</v>
      </c>
      <c r="J4790">
        <v>54980</v>
      </c>
      <c r="K4790">
        <v>2122408</v>
      </c>
      <c r="L4790">
        <v>9.3000000000000007</v>
      </c>
      <c r="M4790">
        <v>1.4690000000000001</v>
      </c>
    </row>
    <row r="4791" spans="1:13" x14ac:dyDescent="0.2">
      <c r="A4791" t="s">
        <v>402</v>
      </c>
      <c r="B4791" t="s">
        <v>14</v>
      </c>
      <c r="C4791">
        <v>1</v>
      </c>
      <c r="D4791">
        <v>4.1790000000000003</v>
      </c>
      <c r="E4791">
        <f t="shared" si="74"/>
        <v>4.18</v>
      </c>
      <c r="F4791">
        <v>5</v>
      </c>
      <c r="G4791">
        <v>29</v>
      </c>
      <c r="H4791">
        <v>90</v>
      </c>
      <c r="I4791" t="s">
        <v>15</v>
      </c>
      <c r="J4791">
        <v>33226</v>
      </c>
      <c r="K4791">
        <v>-1100721</v>
      </c>
      <c r="L4791">
        <v>-3.31</v>
      </c>
      <c r="M4791">
        <v>-0.51300000000000001</v>
      </c>
    </row>
    <row r="4792" spans="1:13" x14ac:dyDescent="0.2">
      <c r="A4792" t="s">
        <v>402</v>
      </c>
      <c r="B4792" t="s">
        <v>16</v>
      </c>
      <c r="C4792">
        <v>2</v>
      </c>
      <c r="D4792">
        <v>4.4530000000000003</v>
      </c>
      <c r="E4792">
        <f t="shared" si="74"/>
        <v>4.45</v>
      </c>
      <c r="F4792">
        <v>93</v>
      </c>
      <c r="G4792">
        <v>116</v>
      </c>
      <c r="H4792">
        <v>133</v>
      </c>
      <c r="I4792" t="s">
        <v>58</v>
      </c>
      <c r="J4792">
        <v>19875</v>
      </c>
      <c r="K4792">
        <v>785492</v>
      </c>
      <c r="L4792">
        <v>2.36</v>
      </c>
      <c r="M4792">
        <v>0.36599999999999999</v>
      </c>
    </row>
    <row r="4793" spans="1:13" x14ac:dyDescent="0.2">
      <c r="A4793" t="s">
        <v>402</v>
      </c>
      <c r="B4793" t="s">
        <v>18</v>
      </c>
      <c r="C4793">
        <v>3</v>
      </c>
      <c r="D4793">
        <v>4.7279999999999998</v>
      </c>
      <c r="E4793">
        <f t="shared" si="74"/>
        <v>4.7300000000000004</v>
      </c>
      <c r="F4793">
        <v>196</v>
      </c>
      <c r="G4793">
        <v>203</v>
      </c>
      <c r="H4793">
        <v>263</v>
      </c>
      <c r="I4793" t="s">
        <v>132</v>
      </c>
      <c r="J4793">
        <v>89082</v>
      </c>
      <c r="K4793">
        <v>2973902</v>
      </c>
      <c r="L4793">
        <v>8.9499999999999993</v>
      </c>
      <c r="M4793">
        <v>1.387</v>
      </c>
    </row>
    <row r="4794" spans="1:13" x14ac:dyDescent="0.2">
      <c r="A4794" t="s">
        <v>402</v>
      </c>
      <c r="B4794" t="s">
        <v>20</v>
      </c>
      <c r="C4794">
        <v>4</v>
      </c>
      <c r="D4794">
        <v>5.0010000000000003</v>
      </c>
      <c r="E4794">
        <f t="shared" si="74"/>
        <v>5</v>
      </c>
      <c r="F4794">
        <v>267</v>
      </c>
      <c r="G4794">
        <v>289</v>
      </c>
      <c r="H4794">
        <v>397</v>
      </c>
      <c r="I4794" t="s">
        <v>129</v>
      </c>
      <c r="J4794">
        <v>419041</v>
      </c>
      <c r="K4794">
        <v>17088943</v>
      </c>
      <c r="L4794">
        <v>51.43</v>
      </c>
      <c r="M4794">
        <v>7.9669999999999996</v>
      </c>
    </row>
    <row r="4795" spans="1:13" x14ac:dyDescent="0.2">
      <c r="A4795" t="s">
        <v>402</v>
      </c>
      <c r="B4795" t="s">
        <v>22</v>
      </c>
      <c r="C4795">
        <v>5</v>
      </c>
      <c r="D4795">
        <v>8.9740000000000002</v>
      </c>
      <c r="E4795">
        <f t="shared" si="74"/>
        <v>8.9700000000000006</v>
      </c>
      <c r="F4795">
        <v>1488</v>
      </c>
      <c r="G4795">
        <v>1546</v>
      </c>
      <c r="H4795">
        <v>1611</v>
      </c>
      <c r="I4795" t="s">
        <v>29</v>
      </c>
      <c r="J4795">
        <v>58582</v>
      </c>
      <c r="K4795">
        <v>3269713</v>
      </c>
      <c r="L4795">
        <v>9.84</v>
      </c>
      <c r="M4795">
        <v>1.524</v>
      </c>
    </row>
    <row r="4796" spans="1:13" x14ac:dyDescent="0.2">
      <c r="A4796" t="s">
        <v>402</v>
      </c>
      <c r="B4796" t="s">
        <v>24</v>
      </c>
      <c r="C4796">
        <v>6</v>
      </c>
      <c r="D4796">
        <v>9.3919999999999995</v>
      </c>
      <c r="E4796">
        <f t="shared" si="74"/>
        <v>9.39</v>
      </c>
      <c r="F4796">
        <v>1621</v>
      </c>
      <c r="G4796">
        <v>1678</v>
      </c>
      <c r="H4796">
        <v>1717</v>
      </c>
      <c r="I4796" t="s">
        <v>17</v>
      </c>
      <c r="J4796">
        <v>68173</v>
      </c>
      <c r="K4796">
        <v>2531137</v>
      </c>
      <c r="L4796">
        <v>7.62</v>
      </c>
      <c r="M4796">
        <v>1.18</v>
      </c>
    </row>
    <row r="4797" spans="1:13" x14ac:dyDescent="0.2">
      <c r="A4797" t="s">
        <v>402</v>
      </c>
      <c r="B4797" t="s">
        <v>26</v>
      </c>
      <c r="C4797">
        <v>7</v>
      </c>
      <c r="D4797">
        <v>9.56</v>
      </c>
      <c r="E4797">
        <f t="shared" si="74"/>
        <v>9.56</v>
      </c>
      <c r="F4797">
        <v>1717</v>
      </c>
      <c r="G4797">
        <v>1731</v>
      </c>
      <c r="H4797">
        <v>1758</v>
      </c>
      <c r="I4797" t="s">
        <v>34</v>
      </c>
      <c r="J4797">
        <v>89701</v>
      </c>
      <c r="K4797">
        <v>3874470</v>
      </c>
      <c r="L4797">
        <v>11.66</v>
      </c>
      <c r="M4797">
        <v>1.806</v>
      </c>
    </row>
    <row r="4798" spans="1:13" x14ac:dyDescent="0.2">
      <c r="A4798" t="s">
        <v>402</v>
      </c>
      <c r="B4798" t="s">
        <v>27</v>
      </c>
      <c r="C4798">
        <v>8</v>
      </c>
      <c r="D4798">
        <v>9.6750000000000007</v>
      </c>
      <c r="E4798">
        <f t="shared" si="74"/>
        <v>9.68</v>
      </c>
      <c r="F4798">
        <v>1758</v>
      </c>
      <c r="G4798">
        <v>1767</v>
      </c>
      <c r="H4798">
        <v>1802</v>
      </c>
      <c r="I4798" t="s">
        <v>34</v>
      </c>
      <c r="J4798">
        <v>34332</v>
      </c>
      <c r="K4798">
        <v>1493517</v>
      </c>
      <c r="L4798">
        <v>4.49</v>
      </c>
      <c r="M4798">
        <v>0.69599999999999995</v>
      </c>
    </row>
    <row r="4799" spans="1:13" x14ac:dyDescent="0.2">
      <c r="A4799" t="s">
        <v>402</v>
      </c>
      <c r="B4799" t="s">
        <v>28</v>
      </c>
      <c r="C4799">
        <v>9</v>
      </c>
      <c r="D4799">
        <v>12.401999999999999</v>
      </c>
      <c r="E4799">
        <f t="shared" si="74"/>
        <v>12.4</v>
      </c>
      <c r="F4799">
        <v>2574</v>
      </c>
      <c r="G4799">
        <v>2630</v>
      </c>
      <c r="H4799">
        <v>2664</v>
      </c>
      <c r="I4799" t="s">
        <v>19</v>
      </c>
      <c r="J4799">
        <v>98347</v>
      </c>
      <c r="K4799">
        <v>4330359</v>
      </c>
      <c r="L4799">
        <v>13.03</v>
      </c>
      <c r="M4799">
        <v>2.0190000000000001</v>
      </c>
    </row>
    <row r="4800" spans="1:13" x14ac:dyDescent="0.2">
      <c r="A4800" t="s">
        <v>402</v>
      </c>
      <c r="B4800" t="s">
        <v>30</v>
      </c>
      <c r="C4800">
        <v>10</v>
      </c>
      <c r="D4800">
        <v>12.553000000000001</v>
      </c>
      <c r="E4800">
        <f t="shared" si="74"/>
        <v>12.55</v>
      </c>
      <c r="F4800">
        <v>2664</v>
      </c>
      <c r="G4800">
        <v>2677</v>
      </c>
      <c r="H4800">
        <v>2749</v>
      </c>
      <c r="I4800" t="s">
        <v>34</v>
      </c>
      <c r="J4800">
        <v>173278</v>
      </c>
      <c r="K4800">
        <v>9566798</v>
      </c>
      <c r="L4800">
        <v>28.79</v>
      </c>
      <c r="M4800">
        <v>4.46</v>
      </c>
    </row>
    <row r="4801" spans="1:13" x14ac:dyDescent="0.2">
      <c r="A4801" t="s">
        <v>402</v>
      </c>
      <c r="B4801" t="s">
        <v>32</v>
      </c>
      <c r="C4801">
        <v>11</v>
      </c>
      <c r="D4801">
        <v>12.848000000000001</v>
      </c>
      <c r="E4801">
        <f t="shared" si="74"/>
        <v>12.85</v>
      </c>
      <c r="F4801">
        <v>2749</v>
      </c>
      <c r="G4801">
        <v>2771</v>
      </c>
      <c r="H4801">
        <v>2780</v>
      </c>
      <c r="I4801" t="s">
        <v>34</v>
      </c>
      <c r="J4801">
        <v>41779</v>
      </c>
      <c r="K4801">
        <v>1258893</v>
      </c>
      <c r="L4801">
        <v>3.79</v>
      </c>
      <c r="M4801">
        <v>0.58699999999999997</v>
      </c>
    </row>
    <row r="4802" spans="1:13" x14ac:dyDescent="0.2">
      <c r="A4802" t="s">
        <v>402</v>
      </c>
      <c r="B4802" t="s">
        <v>33</v>
      </c>
      <c r="C4802">
        <v>12</v>
      </c>
      <c r="D4802">
        <v>12.920999999999999</v>
      </c>
      <c r="E4802">
        <f t="shared" si="74"/>
        <v>12.92</v>
      </c>
      <c r="F4802">
        <v>2780</v>
      </c>
      <c r="G4802">
        <v>2794</v>
      </c>
      <c r="H4802">
        <v>2852</v>
      </c>
      <c r="I4802" t="s">
        <v>73</v>
      </c>
      <c r="J4802">
        <v>101348</v>
      </c>
      <c r="K4802">
        <v>4758859</v>
      </c>
      <c r="L4802">
        <v>14.32</v>
      </c>
      <c r="M4802">
        <v>2.2189999999999999</v>
      </c>
    </row>
    <row r="4803" spans="1:13" x14ac:dyDescent="0.2">
      <c r="A4803" t="s">
        <v>402</v>
      </c>
      <c r="B4803" t="s">
        <v>35</v>
      </c>
      <c r="C4803">
        <v>13</v>
      </c>
      <c r="D4803">
        <v>15.092000000000001</v>
      </c>
      <c r="E4803">
        <f t="shared" ref="E4803:E4866" si="75">ROUND(D4803,2)</f>
        <v>15.09</v>
      </c>
      <c r="F4803">
        <v>3426</v>
      </c>
      <c r="G4803">
        <v>3480</v>
      </c>
      <c r="H4803">
        <v>3515</v>
      </c>
      <c r="I4803" t="s">
        <v>200</v>
      </c>
      <c r="J4803">
        <v>34864</v>
      </c>
      <c r="K4803">
        <v>1496296</v>
      </c>
      <c r="L4803">
        <v>4.5</v>
      </c>
      <c r="M4803">
        <v>0.69799999999999995</v>
      </c>
    </row>
    <row r="4804" spans="1:13" x14ac:dyDescent="0.2">
      <c r="A4804" t="s">
        <v>402</v>
      </c>
      <c r="B4804" t="s">
        <v>36</v>
      </c>
      <c r="C4804">
        <v>14</v>
      </c>
      <c r="D4804">
        <v>15.244999999999999</v>
      </c>
      <c r="E4804">
        <f t="shared" si="75"/>
        <v>15.25</v>
      </c>
      <c r="F4804">
        <v>3515</v>
      </c>
      <c r="G4804">
        <v>3529</v>
      </c>
      <c r="H4804">
        <v>3595</v>
      </c>
      <c r="I4804" t="s">
        <v>403</v>
      </c>
      <c r="J4804">
        <v>43776</v>
      </c>
      <c r="K4804">
        <v>3267382</v>
      </c>
      <c r="L4804">
        <v>9.83</v>
      </c>
      <c r="M4804">
        <v>1.5229999999999999</v>
      </c>
    </row>
    <row r="4805" spans="1:13" x14ac:dyDescent="0.2">
      <c r="A4805" t="s">
        <v>402</v>
      </c>
      <c r="B4805" t="s">
        <v>38</v>
      </c>
      <c r="C4805">
        <v>15</v>
      </c>
      <c r="D4805">
        <v>15.577</v>
      </c>
      <c r="E4805">
        <f t="shared" si="75"/>
        <v>15.58</v>
      </c>
      <c r="F4805">
        <v>3603</v>
      </c>
      <c r="G4805">
        <v>3634</v>
      </c>
      <c r="H4805">
        <v>3690</v>
      </c>
      <c r="I4805" t="s">
        <v>200</v>
      </c>
      <c r="J4805">
        <v>87083</v>
      </c>
      <c r="K4805">
        <v>3976787</v>
      </c>
      <c r="L4805">
        <v>11.97</v>
      </c>
      <c r="M4805">
        <v>1.8540000000000001</v>
      </c>
    </row>
    <row r="4806" spans="1:13" x14ac:dyDescent="0.2">
      <c r="A4806" t="s">
        <v>402</v>
      </c>
      <c r="B4806" t="s">
        <v>40</v>
      </c>
      <c r="C4806">
        <v>16</v>
      </c>
      <c r="D4806">
        <v>15.788</v>
      </c>
      <c r="E4806">
        <f t="shared" si="75"/>
        <v>15.79</v>
      </c>
      <c r="F4806">
        <v>3690</v>
      </c>
      <c r="G4806">
        <v>3701</v>
      </c>
      <c r="H4806">
        <v>3755</v>
      </c>
      <c r="I4806" t="s">
        <v>186</v>
      </c>
      <c r="J4806">
        <v>36522</v>
      </c>
      <c r="K4806">
        <v>1639851</v>
      </c>
      <c r="L4806">
        <v>4.9400000000000004</v>
      </c>
      <c r="M4806">
        <v>0.76500000000000001</v>
      </c>
    </row>
    <row r="4807" spans="1:13" x14ac:dyDescent="0.2">
      <c r="A4807" t="s">
        <v>402</v>
      </c>
      <c r="B4807" t="s">
        <v>42</v>
      </c>
      <c r="C4807">
        <v>17</v>
      </c>
      <c r="D4807">
        <v>16.446000000000002</v>
      </c>
      <c r="E4807">
        <f t="shared" si="75"/>
        <v>16.45</v>
      </c>
      <c r="F4807">
        <v>3890</v>
      </c>
      <c r="G4807">
        <v>3908</v>
      </c>
      <c r="H4807">
        <v>3949</v>
      </c>
      <c r="I4807" t="s">
        <v>21</v>
      </c>
      <c r="J4807">
        <v>430189</v>
      </c>
      <c r="K4807">
        <v>12964319</v>
      </c>
      <c r="L4807">
        <v>39.020000000000003</v>
      </c>
      <c r="M4807">
        <v>6.0439999999999996</v>
      </c>
    </row>
    <row r="4808" spans="1:13" x14ac:dyDescent="0.2">
      <c r="A4808" t="s">
        <v>402</v>
      </c>
      <c r="B4808" t="s">
        <v>43</v>
      </c>
      <c r="C4808">
        <v>18</v>
      </c>
      <c r="D4808">
        <v>18.518000000000001</v>
      </c>
      <c r="E4808">
        <f t="shared" si="75"/>
        <v>18.52</v>
      </c>
      <c r="F4808">
        <v>4424</v>
      </c>
      <c r="G4808">
        <v>4564</v>
      </c>
      <c r="H4808">
        <v>4661</v>
      </c>
      <c r="I4808" t="s">
        <v>67</v>
      </c>
      <c r="J4808">
        <v>984562</v>
      </c>
      <c r="K4808">
        <v>33228375</v>
      </c>
      <c r="L4808">
        <v>100</v>
      </c>
      <c r="M4808">
        <v>15.492000000000001</v>
      </c>
    </row>
    <row r="4809" spans="1:13" x14ac:dyDescent="0.2">
      <c r="A4809" t="s">
        <v>402</v>
      </c>
      <c r="B4809" t="s">
        <v>45</v>
      </c>
      <c r="C4809">
        <v>19</v>
      </c>
      <c r="D4809">
        <v>21.321000000000002</v>
      </c>
      <c r="E4809">
        <f t="shared" si="75"/>
        <v>21.32</v>
      </c>
      <c r="F4809">
        <v>5358</v>
      </c>
      <c r="G4809">
        <v>5450</v>
      </c>
      <c r="H4809">
        <v>5527</v>
      </c>
      <c r="I4809" t="s">
        <v>46</v>
      </c>
      <c r="J4809">
        <v>329739</v>
      </c>
      <c r="K4809">
        <v>18351406</v>
      </c>
      <c r="L4809">
        <v>55.23</v>
      </c>
      <c r="M4809">
        <v>8.5559999999999992</v>
      </c>
    </row>
    <row r="4810" spans="1:13" x14ac:dyDescent="0.2">
      <c r="A4810" t="s">
        <v>402</v>
      </c>
      <c r="B4810" t="s">
        <v>47</v>
      </c>
      <c r="C4810">
        <v>20</v>
      </c>
      <c r="D4810">
        <v>23.341999999999999</v>
      </c>
      <c r="E4810">
        <f t="shared" si="75"/>
        <v>23.34</v>
      </c>
      <c r="F4810">
        <v>6061</v>
      </c>
      <c r="G4810">
        <v>6089</v>
      </c>
      <c r="H4810">
        <v>6114</v>
      </c>
      <c r="I4810" t="s">
        <v>19</v>
      </c>
      <c r="J4810">
        <v>31453</v>
      </c>
      <c r="K4810">
        <v>962597</v>
      </c>
      <c r="L4810">
        <v>2.9</v>
      </c>
      <c r="M4810">
        <v>0.44900000000000001</v>
      </c>
    </row>
    <row r="4811" spans="1:13" x14ac:dyDescent="0.2">
      <c r="A4811" t="s">
        <v>402</v>
      </c>
      <c r="B4811" t="s">
        <v>49</v>
      </c>
      <c r="C4811">
        <v>21</v>
      </c>
      <c r="D4811">
        <v>23.673999999999999</v>
      </c>
      <c r="E4811">
        <f t="shared" si="75"/>
        <v>23.67</v>
      </c>
      <c r="F4811">
        <v>6164</v>
      </c>
      <c r="G4811">
        <v>6194</v>
      </c>
      <c r="H4811">
        <v>6220</v>
      </c>
      <c r="I4811" t="s">
        <v>46</v>
      </c>
      <c r="J4811">
        <v>55702</v>
      </c>
      <c r="K4811">
        <v>1531737</v>
      </c>
      <c r="L4811">
        <v>4.6100000000000003</v>
      </c>
      <c r="M4811">
        <v>0.71399999999999997</v>
      </c>
    </row>
    <row r="4812" spans="1:13" x14ac:dyDescent="0.2">
      <c r="A4812" t="s">
        <v>402</v>
      </c>
      <c r="B4812" t="s">
        <v>50</v>
      </c>
      <c r="C4812">
        <v>22</v>
      </c>
      <c r="D4812">
        <v>23.9</v>
      </c>
      <c r="E4812">
        <f t="shared" si="75"/>
        <v>23.9</v>
      </c>
      <c r="F4812">
        <v>6234</v>
      </c>
      <c r="G4812">
        <v>6266</v>
      </c>
      <c r="H4812">
        <v>6285</v>
      </c>
      <c r="I4812" t="s">
        <v>100</v>
      </c>
      <c r="J4812">
        <v>57016</v>
      </c>
      <c r="K4812">
        <v>1518685</v>
      </c>
      <c r="L4812">
        <v>4.57</v>
      </c>
      <c r="M4812">
        <v>0.70799999999999996</v>
      </c>
    </row>
    <row r="4813" spans="1:13" x14ac:dyDescent="0.2">
      <c r="A4813" t="s">
        <v>402</v>
      </c>
      <c r="B4813" t="s">
        <v>52</v>
      </c>
      <c r="C4813">
        <v>23</v>
      </c>
      <c r="D4813">
        <v>25.29</v>
      </c>
      <c r="E4813">
        <f t="shared" si="75"/>
        <v>25.29</v>
      </c>
      <c r="F4813">
        <v>6643</v>
      </c>
      <c r="G4813">
        <v>6706</v>
      </c>
      <c r="H4813">
        <v>6733</v>
      </c>
      <c r="I4813" t="s">
        <v>133</v>
      </c>
      <c r="J4813">
        <v>46535</v>
      </c>
      <c r="K4813">
        <v>1947974</v>
      </c>
      <c r="L4813">
        <v>5.86</v>
      </c>
      <c r="M4813">
        <v>0.90800000000000003</v>
      </c>
    </row>
    <row r="4814" spans="1:13" x14ac:dyDescent="0.2">
      <c r="A4814" t="s">
        <v>402</v>
      </c>
      <c r="B4814" t="s">
        <v>54</v>
      </c>
      <c r="C4814">
        <v>24</v>
      </c>
      <c r="D4814">
        <v>26.635999999999999</v>
      </c>
      <c r="E4814">
        <f t="shared" si="75"/>
        <v>26.64</v>
      </c>
      <c r="F4814">
        <v>7096</v>
      </c>
      <c r="G4814">
        <v>7131</v>
      </c>
      <c r="H4814">
        <v>7197</v>
      </c>
      <c r="I4814" t="s">
        <v>133</v>
      </c>
      <c r="J4814">
        <v>92027</v>
      </c>
      <c r="K4814">
        <v>4327982</v>
      </c>
      <c r="L4814">
        <v>13.02</v>
      </c>
      <c r="M4814">
        <v>2.0179999999999998</v>
      </c>
    </row>
    <row r="4815" spans="1:13" x14ac:dyDescent="0.2">
      <c r="A4815" t="s">
        <v>402</v>
      </c>
      <c r="B4815" t="s">
        <v>56</v>
      </c>
      <c r="C4815">
        <v>25</v>
      </c>
      <c r="D4815">
        <v>29.035</v>
      </c>
      <c r="E4815">
        <f t="shared" si="75"/>
        <v>29.04</v>
      </c>
      <c r="F4815">
        <v>7816</v>
      </c>
      <c r="G4815">
        <v>7890</v>
      </c>
      <c r="H4815">
        <v>7922</v>
      </c>
      <c r="I4815" t="s">
        <v>100</v>
      </c>
      <c r="J4815">
        <v>100276</v>
      </c>
      <c r="K4815">
        <v>2987093</v>
      </c>
      <c r="L4815">
        <v>8.99</v>
      </c>
      <c r="M4815">
        <v>1.393</v>
      </c>
    </row>
    <row r="4816" spans="1:13" x14ac:dyDescent="0.2">
      <c r="A4816" t="s">
        <v>402</v>
      </c>
      <c r="B4816" t="s">
        <v>57</v>
      </c>
      <c r="C4816">
        <v>26</v>
      </c>
      <c r="D4816">
        <v>30.962</v>
      </c>
      <c r="E4816">
        <f t="shared" si="75"/>
        <v>30.96</v>
      </c>
      <c r="F4816">
        <v>8464</v>
      </c>
      <c r="G4816">
        <v>8499</v>
      </c>
      <c r="H4816">
        <v>8542</v>
      </c>
      <c r="I4816" t="s">
        <v>157</v>
      </c>
      <c r="J4816">
        <v>70854</v>
      </c>
      <c r="K4816">
        <v>2917429</v>
      </c>
      <c r="L4816">
        <v>8.7799999999999994</v>
      </c>
      <c r="M4816">
        <v>1.36</v>
      </c>
    </row>
    <row r="4817" spans="1:13" x14ac:dyDescent="0.2">
      <c r="A4817" t="s">
        <v>402</v>
      </c>
      <c r="B4817" t="s">
        <v>59</v>
      </c>
      <c r="C4817">
        <v>27</v>
      </c>
      <c r="D4817">
        <v>31.751999999999999</v>
      </c>
      <c r="E4817">
        <f t="shared" si="75"/>
        <v>31.75</v>
      </c>
      <c r="F4817">
        <v>8678</v>
      </c>
      <c r="G4817">
        <v>8749</v>
      </c>
      <c r="H4817">
        <v>8815</v>
      </c>
      <c r="I4817" t="s">
        <v>17</v>
      </c>
      <c r="J4817">
        <v>61636</v>
      </c>
      <c r="K4817">
        <v>4720824</v>
      </c>
      <c r="L4817">
        <v>14.21</v>
      </c>
      <c r="M4817">
        <v>2.2010000000000001</v>
      </c>
    </row>
    <row r="4818" spans="1:13" x14ac:dyDescent="0.2">
      <c r="A4818" t="s">
        <v>402</v>
      </c>
      <c r="B4818" t="s">
        <v>61</v>
      </c>
      <c r="C4818">
        <v>28</v>
      </c>
      <c r="D4818">
        <v>34.942</v>
      </c>
      <c r="E4818">
        <f t="shared" si="75"/>
        <v>34.94</v>
      </c>
      <c r="F4818">
        <v>9745</v>
      </c>
      <c r="G4818">
        <v>9758</v>
      </c>
      <c r="H4818">
        <v>9795</v>
      </c>
      <c r="I4818" t="s">
        <v>25</v>
      </c>
      <c r="J4818">
        <v>69502</v>
      </c>
      <c r="K4818">
        <v>2079087</v>
      </c>
      <c r="L4818">
        <v>6.26</v>
      </c>
      <c r="M4818">
        <v>0.96899999999999997</v>
      </c>
    </row>
    <row r="4819" spans="1:13" x14ac:dyDescent="0.2">
      <c r="A4819" t="s">
        <v>402</v>
      </c>
      <c r="B4819" t="s">
        <v>62</v>
      </c>
      <c r="C4819">
        <v>29</v>
      </c>
      <c r="D4819">
        <v>35.665999999999997</v>
      </c>
      <c r="E4819">
        <f t="shared" si="75"/>
        <v>35.67</v>
      </c>
      <c r="F4819">
        <v>9945</v>
      </c>
      <c r="G4819">
        <v>9987</v>
      </c>
      <c r="H4819">
        <v>10006</v>
      </c>
      <c r="I4819" t="s">
        <v>17</v>
      </c>
      <c r="J4819">
        <v>36743</v>
      </c>
      <c r="K4819">
        <v>907042</v>
      </c>
      <c r="L4819">
        <v>2.73</v>
      </c>
      <c r="M4819">
        <v>0.42299999999999999</v>
      </c>
    </row>
    <row r="4820" spans="1:13" x14ac:dyDescent="0.2">
      <c r="A4820" t="s">
        <v>402</v>
      </c>
      <c r="B4820" t="s">
        <v>63</v>
      </c>
      <c r="C4820">
        <v>30</v>
      </c>
      <c r="D4820">
        <v>36.167000000000002</v>
      </c>
      <c r="E4820">
        <f t="shared" si="75"/>
        <v>36.17</v>
      </c>
      <c r="F4820">
        <v>10135</v>
      </c>
      <c r="G4820">
        <v>10145</v>
      </c>
      <c r="H4820">
        <v>10171</v>
      </c>
      <c r="I4820" t="s">
        <v>41</v>
      </c>
      <c r="J4820">
        <v>49118</v>
      </c>
      <c r="K4820">
        <v>1231887</v>
      </c>
      <c r="L4820">
        <v>3.71</v>
      </c>
      <c r="M4820">
        <v>0.57399999999999995</v>
      </c>
    </row>
    <row r="4821" spans="1:13" x14ac:dyDescent="0.2">
      <c r="A4821" t="s">
        <v>402</v>
      </c>
      <c r="B4821" t="s">
        <v>65</v>
      </c>
      <c r="C4821">
        <v>31</v>
      </c>
      <c r="D4821">
        <v>36.537999999999997</v>
      </c>
      <c r="E4821">
        <f t="shared" si="75"/>
        <v>36.54</v>
      </c>
      <c r="F4821">
        <v>10231</v>
      </c>
      <c r="G4821">
        <v>10263</v>
      </c>
      <c r="H4821">
        <v>10272</v>
      </c>
      <c r="I4821" t="s">
        <v>25</v>
      </c>
      <c r="J4821">
        <v>33439</v>
      </c>
      <c r="K4821">
        <v>704287</v>
      </c>
      <c r="L4821">
        <v>2.12</v>
      </c>
      <c r="M4821">
        <v>0.32800000000000001</v>
      </c>
    </row>
    <row r="4822" spans="1:13" x14ac:dyDescent="0.2">
      <c r="A4822" t="s">
        <v>402</v>
      </c>
      <c r="B4822" t="s">
        <v>66</v>
      </c>
      <c r="C4822">
        <v>32</v>
      </c>
      <c r="D4822">
        <v>36.591999999999999</v>
      </c>
      <c r="E4822">
        <f t="shared" si="75"/>
        <v>36.590000000000003</v>
      </c>
      <c r="F4822">
        <v>10272</v>
      </c>
      <c r="G4822">
        <v>10280</v>
      </c>
      <c r="H4822">
        <v>10296</v>
      </c>
      <c r="I4822" t="s">
        <v>23</v>
      </c>
      <c r="J4822">
        <v>61074</v>
      </c>
      <c r="K4822">
        <v>1724722</v>
      </c>
      <c r="L4822">
        <v>5.19</v>
      </c>
      <c r="M4822">
        <v>0.80400000000000005</v>
      </c>
    </row>
    <row r="4823" spans="1:13" x14ac:dyDescent="0.2">
      <c r="A4823" t="s">
        <v>402</v>
      </c>
      <c r="B4823" t="s">
        <v>68</v>
      </c>
      <c r="C4823">
        <v>33</v>
      </c>
      <c r="D4823">
        <v>36.661999999999999</v>
      </c>
      <c r="E4823">
        <f t="shared" si="75"/>
        <v>36.659999999999997</v>
      </c>
      <c r="F4823">
        <v>10296</v>
      </c>
      <c r="G4823">
        <v>10302</v>
      </c>
      <c r="H4823">
        <v>10314</v>
      </c>
      <c r="I4823" t="s">
        <v>23</v>
      </c>
      <c r="J4823">
        <v>49051</v>
      </c>
      <c r="K4823">
        <v>1038227</v>
      </c>
      <c r="L4823">
        <v>3.12</v>
      </c>
      <c r="M4823">
        <v>0.48399999999999999</v>
      </c>
    </row>
    <row r="4824" spans="1:13" x14ac:dyDescent="0.2">
      <c r="A4824" t="s">
        <v>402</v>
      </c>
      <c r="B4824" t="s">
        <v>69</v>
      </c>
      <c r="C4824">
        <v>34</v>
      </c>
      <c r="D4824">
        <v>36.731999999999999</v>
      </c>
      <c r="E4824">
        <f t="shared" si="75"/>
        <v>36.729999999999997</v>
      </c>
      <c r="F4824">
        <v>10314</v>
      </c>
      <c r="G4824">
        <v>10324</v>
      </c>
      <c r="H4824">
        <v>10372</v>
      </c>
      <c r="I4824" t="s">
        <v>41</v>
      </c>
      <c r="J4824">
        <v>27905</v>
      </c>
      <c r="K4824">
        <v>1578528</v>
      </c>
      <c r="L4824">
        <v>4.75</v>
      </c>
      <c r="M4824">
        <v>0.73599999999999999</v>
      </c>
    </row>
    <row r="4825" spans="1:13" x14ac:dyDescent="0.2">
      <c r="A4825" t="s">
        <v>402</v>
      </c>
      <c r="B4825" t="s">
        <v>70</v>
      </c>
      <c r="C4825">
        <v>35</v>
      </c>
      <c r="D4825">
        <v>37.25</v>
      </c>
      <c r="E4825">
        <f t="shared" si="75"/>
        <v>37.25</v>
      </c>
      <c r="F4825">
        <v>10455</v>
      </c>
      <c r="G4825">
        <v>10488</v>
      </c>
      <c r="H4825">
        <v>10494</v>
      </c>
      <c r="I4825" t="s">
        <v>23</v>
      </c>
      <c r="J4825">
        <v>46325</v>
      </c>
      <c r="K4825">
        <v>2518918</v>
      </c>
      <c r="L4825">
        <v>7.58</v>
      </c>
      <c r="M4825">
        <v>1.1739999999999999</v>
      </c>
    </row>
    <row r="4826" spans="1:13" x14ac:dyDescent="0.2">
      <c r="A4826" t="s">
        <v>402</v>
      </c>
      <c r="B4826" t="s">
        <v>71</v>
      </c>
      <c r="C4826">
        <v>36</v>
      </c>
      <c r="D4826">
        <v>37.296999999999997</v>
      </c>
      <c r="E4826">
        <f t="shared" si="75"/>
        <v>37.299999999999997</v>
      </c>
      <c r="F4826">
        <v>10494</v>
      </c>
      <c r="G4826">
        <v>10503</v>
      </c>
      <c r="H4826">
        <v>10519</v>
      </c>
      <c r="I4826" t="s">
        <v>23</v>
      </c>
      <c r="J4826">
        <v>75721</v>
      </c>
      <c r="K4826">
        <v>2297203</v>
      </c>
      <c r="L4826">
        <v>6.91</v>
      </c>
      <c r="M4826">
        <v>1.071</v>
      </c>
    </row>
    <row r="4827" spans="1:13" x14ac:dyDescent="0.2">
      <c r="A4827" t="s">
        <v>402</v>
      </c>
      <c r="B4827" t="s">
        <v>72</v>
      </c>
      <c r="C4827">
        <v>37</v>
      </c>
      <c r="D4827">
        <v>37.375999999999998</v>
      </c>
      <c r="E4827">
        <f t="shared" si="75"/>
        <v>37.380000000000003</v>
      </c>
      <c r="F4827">
        <v>10519</v>
      </c>
      <c r="G4827">
        <v>10528</v>
      </c>
      <c r="H4827">
        <v>10553</v>
      </c>
      <c r="I4827" t="s">
        <v>23</v>
      </c>
      <c r="J4827">
        <v>75286</v>
      </c>
      <c r="K4827">
        <v>2535580</v>
      </c>
      <c r="L4827">
        <v>7.63</v>
      </c>
      <c r="M4827">
        <v>1.1819999999999999</v>
      </c>
    </row>
    <row r="4828" spans="1:13" x14ac:dyDescent="0.2">
      <c r="A4828" t="s">
        <v>402</v>
      </c>
      <c r="B4828" t="s">
        <v>74</v>
      </c>
      <c r="C4828">
        <v>38</v>
      </c>
      <c r="D4828">
        <v>37.677</v>
      </c>
      <c r="E4828">
        <f t="shared" si="75"/>
        <v>37.68</v>
      </c>
      <c r="F4828">
        <v>10585</v>
      </c>
      <c r="G4828">
        <v>10623</v>
      </c>
      <c r="H4828">
        <v>10691</v>
      </c>
      <c r="I4828" t="s">
        <v>23</v>
      </c>
      <c r="J4828">
        <v>88917</v>
      </c>
      <c r="K4828">
        <v>12828561</v>
      </c>
      <c r="L4828">
        <v>38.61</v>
      </c>
      <c r="M4828">
        <v>5.9809999999999999</v>
      </c>
    </row>
    <row r="4829" spans="1:13" x14ac:dyDescent="0.2">
      <c r="A4829" t="s">
        <v>402</v>
      </c>
      <c r="B4829" t="s">
        <v>75</v>
      </c>
      <c r="C4829">
        <v>39</v>
      </c>
      <c r="D4829">
        <v>37.991</v>
      </c>
      <c r="E4829">
        <f t="shared" si="75"/>
        <v>37.99</v>
      </c>
      <c r="F4829">
        <v>10691</v>
      </c>
      <c r="G4829">
        <v>10722</v>
      </c>
      <c r="H4829">
        <v>10812</v>
      </c>
      <c r="I4829" t="s">
        <v>53</v>
      </c>
      <c r="J4829">
        <v>470923</v>
      </c>
      <c r="K4829">
        <v>26526254</v>
      </c>
      <c r="L4829">
        <v>79.83</v>
      </c>
      <c r="M4829">
        <v>12.367000000000001</v>
      </c>
    </row>
    <row r="4830" spans="1:13" x14ac:dyDescent="0.2">
      <c r="A4830" t="s">
        <v>402</v>
      </c>
      <c r="B4830" t="s">
        <v>76</v>
      </c>
      <c r="C4830">
        <v>40</v>
      </c>
      <c r="D4830">
        <v>38.298999999999999</v>
      </c>
      <c r="E4830">
        <f t="shared" si="75"/>
        <v>38.299999999999997</v>
      </c>
      <c r="F4830">
        <v>10812</v>
      </c>
      <c r="G4830">
        <v>10820</v>
      </c>
      <c r="H4830">
        <v>10832</v>
      </c>
      <c r="I4830" t="s">
        <v>53</v>
      </c>
      <c r="J4830">
        <v>71798</v>
      </c>
      <c r="K4830">
        <v>2147676</v>
      </c>
      <c r="L4830">
        <v>6.46</v>
      </c>
      <c r="M4830">
        <v>1.0009999999999999</v>
      </c>
    </row>
    <row r="4831" spans="1:13" x14ac:dyDescent="0.2">
      <c r="A4831" t="s">
        <v>402</v>
      </c>
      <c r="B4831" t="s">
        <v>78</v>
      </c>
      <c r="C4831">
        <v>41</v>
      </c>
      <c r="D4831">
        <v>38.468000000000004</v>
      </c>
      <c r="E4831">
        <f t="shared" si="75"/>
        <v>38.47</v>
      </c>
      <c r="F4831">
        <v>10846</v>
      </c>
      <c r="G4831">
        <v>10873</v>
      </c>
      <c r="H4831">
        <v>10906</v>
      </c>
      <c r="I4831" t="s">
        <v>53</v>
      </c>
      <c r="J4831">
        <v>66768</v>
      </c>
      <c r="K4831">
        <v>5841451</v>
      </c>
      <c r="L4831">
        <v>17.579999999999998</v>
      </c>
      <c r="M4831">
        <v>2.7229999999999999</v>
      </c>
    </row>
    <row r="4832" spans="1:13" x14ac:dyDescent="0.2">
      <c r="A4832" t="s">
        <v>402</v>
      </c>
      <c r="B4832" t="s">
        <v>79</v>
      </c>
      <c r="C4832">
        <v>42</v>
      </c>
      <c r="D4832">
        <v>38.826000000000001</v>
      </c>
      <c r="E4832">
        <f t="shared" si="75"/>
        <v>38.83</v>
      </c>
      <c r="F4832">
        <v>10979</v>
      </c>
      <c r="G4832">
        <v>10986</v>
      </c>
      <c r="H4832">
        <v>11044</v>
      </c>
      <c r="I4832" t="s">
        <v>53</v>
      </c>
      <c r="J4832">
        <v>57656</v>
      </c>
      <c r="K4832">
        <v>2384516</v>
      </c>
      <c r="L4832">
        <v>7.18</v>
      </c>
      <c r="M4832">
        <v>1.1120000000000001</v>
      </c>
    </row>
    <row r="4833" spans="1:13" x14ac:dyDescent="0.2">
      <c r="A4833" t="s">
        <v>402</v>
      </c>
      <c r="B4833" t="s">
        <v>80</v>
      </c>
      <c r="C4833">
        <v>43</v>
      </c>
      <c r="D4833">
        <v>39.755000000000003</v>
      </c>
      <c r="E4833">
        <f t="shared" si="75"/>
        <v>39.76</v>
      </c>
      <c r="F4833">
        <v>11267</v>
      </c>
      <c r="G4833">
        <v>11280</v>
      </c>
      <c r="H4833">
        <v>11333</v>
      </c>
      <c r="I4833" t="s">
        <v>53</v>
      </c>
      <c r="J4833">
        <v>38888</v>
      </c>
      <c r="K4833">
        <v>1469743</v>
      </c>
      <c r="L4833">
        <v>4.42</v>
      </c>
      <c r="M4833">
        <v>0.68500000000000005</v>
      </c>
    </row>
    <row r="4834" spans="1:13" x14ac:dyDescent="0.2">
      <c r="A4834" t="s">
        <v>404</v>
      </c>
      <c r="B4834" t="s">
        <v>14</v>
      </c>
      <c r="C4834">
        <v>1</v>
      </c>
      <c r="D4834">
        <v>4.1779999999999999</v>
      </c>
      <c r="E4834">
        <f t="shared" si="75"/>
        <v>4.18</v>
      </c>
      <c r="F4834">
        <v>5</v>
      </c>
      <c r="G4834">
        <v>29</v>
      </c>
      <c r="H4834">
        <v>72</v>
      </c>
      <c r="I4834" t="s">
        <v>77</v>
      </c>
      <c r="J4834">
        <v>53409</v>
      </c>
      <c r="K4834">
        <v>83230</v>
      </c>
      <c r="L4834">
        <v>0.21</v>
      </c>
      <c r="M4834">
        <v>2.8000000000000001E-2</v>
      </c>
    </row>
    <row r="4835" spans="1:13" x14ac:dyDescent="0.2">
      <c r="A4835" t="s">
        <v>404</v>
      </c>
      <c r="B4835" t="s">
        <v>16</v>
      </c>
      <c r="C4835">
        <v>2</v>
      </c>
      <c r="D4835">
        <v>4.74</v>
      </c>
      <c r="E4835">
        <f t="shared" si="75"/>
        <v>4.74</v>
      </c>
      <c r="F4835">
        <v>186</v>
      </c>
      <c r="G4835">
        <v>207</v>
      </c>
      <c r="H4835">
        <v>264</v>
      </c>
      <c r="I4835" t="s">
        <v>188</v>
      </c>
      <c r="J4835">
        <v>47937</v>
      </c>
      <c r="K4835">
        <v>1553654</v>
      </c>
      <c r="L4835">
        <v>3.9</v>
      </c>
      <c r="M4835">
        <v>0.53200000000000003</v>
      </c>
    </row>
    <row r="4836" spans="1:13" x14ac:dyDescent="0.2">
      <c r="A4836" t="s">
        <v>404</v>
      </c>
      <c r="B4836" t="s">
        <v>18</v>
      </c>
      <c r="C4836">
        <v>3</v>
      </c>
      <c r="D4836">
        <v>6.274</v>
      </c>
      <c r="E4836">
        <f t="shared" si="75"/>
        <v>6.27</v>
      </c>
      <c r="F4836">
        <v>671</v>
      </c>
      <c r="G4836">
        <v>692</v>
      </c>
      <c r="H4836">
        <v>705</v>
      </c>
      <c r="I4836" t="s">
        <v>201</v>
      </c>
      <c r="J4836">
        <v>29736</v>
      </c>
      <c r="K4836">
        <v>1006564</v>
      </c>
      <c r="L4836">
        <v>2.5299999999999998</v>
      </c>
      <c r="M4836">
        <v>0.34399999999999997</v>
      </c>
    </row>
    <row r="4837" spans="1:13" x14ac:dyDescent="0.2">
      <c r="A4837" t="s">
        <v>404</v>
      </c>
      <c r="B4837" t="s">
        <v>20</v>
      </c>
      <c r="C4837">
        <v>4</v>
      </c>
      <c r="D4837">
        <v>6.3360000000000003</v>
      </c>
      <c r="E4837">
        <f t="shared" si="75"/>
        <v>6.34</v>
      </c>
      <c r="F4837">
        <v>705</v>
      </c>
      <c r="G4837">
        <v>711</v>
      </c>
      <c r="H4837">
        <v>740</v>
      </c>
      <c r="I4837" t="s">
        <v>31</v>
      </c>
      <c r="J4837">
        <v>33952</v>
      </c>
      <c r="K4837">
        <v>1167784</v>
      </c>
      <c r="L4837">
        <v>2.93</v>
      </c>
      <c r="M4837">
        <v>0.4</v>
      </c>
    </row>
    <row r="4838" spans="1:13" x14ac:dyDescent="0.2">
      <c r="A4838" t="s">
        <v>404</v>
      </c>
      <c r="B4838" t="s">
        <v>22</v>
      </c>
      <c r="C4838">
        <v>5</v>
      </c>
      <c r="D4838">
        <v>7.101</v>
      </c>
      <c r="E4838">
        <f t="shared" si="75"/>
        <v>7.1</v>
      </c>
      <c r="F4838">
        <v>916</v>
      </c>
      <c r="G4838">
        <v>953</v>
      </c>
      <c r="H4838">
        <v>999</v>
      </c>
      <c r="I4838" t="s">
        <v>162</v>
      </c>
      <c r="J4838">
        <v>97955</v>
      </c>
      <c r="K4838">
        <v>3164706</v>
      </c>
      <c r="L4838">
        <v>7.95</v>
      </c>
      <c r="M4838">
        <v>1.083</v>
      </c>
    </row>
    <row r="4839" spans="1:13" x14ac:dyDescent="0.2">
      <c r="A4839" t="s">
        <v>404</v>
      </c>
      <c r="B4839" t="s">
        <v>24</v>
      </c>
      <c r="C4839">
        <v>6</v>
      </c>
      <c r="D4839">
        <v>8.6479999999999997</v>
      </c>
      <c r="E4839">
        <f t="shared" si="75"/>
        <v>8.65</v>
      </c>
      <c r="F4839">
        <v>1417</v>
      </c>
      <c r="G4839">
        <v>1442</v>
      </c>
      <c r="H4839">
        <v>1483</v>
      </c>
      <c r="I4839" t="s">
        <v>129</v>
      </c>
      <c r="J4839">
        <v>54174</v>
      </c>
      <c r="K4839">
        <v>3135965</v>
      </c>
      <c r="L4839">
        <v>7.88</v>
      </c>
      <c r="M4839">
        <v>1.073</v>
      </c>
    </row>
    <row r="4840" spans="1:13" x14ac:dyDescent="0.2">
      <c r="A4840" t="s">
        <v>404</v>
      </c>
      <c r="B4840" t="s">
        <v>26</v>
      </c>
      <c r="C4840">
        <v>7</v>
      </c>
      <c r="D4840">
        <v>8.9719999999999995</v>
      </c>
      <c r="E4840">
        <f t="shared" si="75"/>
        <v>8.9700000000000006</v>
      </c>
      <c r="F4840">
        <v>1513</v>
      </c>
      <c r="G4840">
        <v>1545</v>
      </c>
      <c r="H4840">
        <v>1603</v>
      </c>
      <c r="I4840" t="s">
        <v>51</v>
      </c>
      <c r="J4840">
        <v>122234</v>
      </c>
      <c r="K4840">
        <v>7244692</v>
      </c>
      <c r="L4840">
        <v>18.2</v>
      </c>
      <c r="M4840">
        <v>2.4790000000000001</v>
      </c>
    </row>
    <row r="4841" spans="1:13" x14ac:dyDescent="0.2">
      <c r="A4841" t="s">
        <v>404</v>
      </c>
      <c r="B4841" t="s">
        <v>27</v>
      </c>
      <c r="C4841">
        <v>8</v>
      </c>
      <c r="D4841">
        <v>9.3849999999999998</v>
      </c>
      <c r="E4841">
        <f t="shared" si="75"/>
        <v>9.39</v>
      </c>
      <c r="F4841">
        <v>1652</v>
      </c>
      <c r="G4841">
        <v>1675</v>
      </c>
      <c r="H4841">
        <v>1712</v>
      </c>
      <c r="I4841" t="s">
        <v>25</v>
      </c>
      <c r="J4841">
        <v>156902</v>
      </c>
      <c r="K4841">
        <v>7570427</v>
      </c>
      <c r="L4841">
        <v>19.02</v>
      </c>
      <c r="M4841">
        <v>2.59</v>
      </c>
    </row>
    <row r="4842" spans="1:13" x14ac:dyDescent="0.2">
      <c r="A4842" t="s">
        <v>404</v>
      </c>
      <c r="B4842" t="s">
        <v>28</v>
      </c>
      <c r="C4842">
        <v>9</v>
      </c>
      <c r="D4842">
        <v>9.5530000000000008</v>
      </c>
      <c r="E4842">
        <f t="shared" si="75"/>
        <v>9.5500000000000007</v>
      </c>
      <c r="F4842">
        <v>1712</v>
      </c>
      <c r="G4842">
        <v>1729</v>
      </c>
      <c r="H4842">
        <v>1751</v>
      </c>
      <c r="I4842" t="s">
        <v>34</v>
      </c>
      <c r="J4842">
        <v>47983</v>
      </c>
      <c r="K4842">
        <v>2554894</v>
      </c>
      <c r="L4842">
        <v>6.42</v>
      </c>
      <c r="M4842">
        <v>0.874</v>
      </c>
    </row>
    <row r="4843" spans="1:13" x14ac:dyDescent="0.2">
      <c r="A4843" t="s">
        <v>404</v>
      </c>
      <c r="B4843" t="s">
        <v>30</v>
      </c>
      <c r="C4843">
        <v>10</v>
      </c>
      <c r="D4843">
        <v>9.8219999999999992</v>
      </c>
      <c r="E4843">
        <f t="shared" si="75"/>
        <v>9.82</v>
      </c>
      <c r="F4843">
        <v>1797</v>
      </c>
      <c r="G4843">
        <v>1814</v>
      </c>
      <c r="H4843">
        <v>1855</v>
      </c>
      <c r="I4843" t="s">
        <v>34</v>
      </c>
      <c r="J4843">
        <v>55921</v>
      </c>
      <c r="K4843">
        <v>2890909</v>
      </c>
      <c r="L4843">
        <v>7.26</v>
      </c>
      <c r="M4843">
        <v>0.98899999999999999</v>
      </c>
    </row>
    <row r="4844" spans="1:13" x14ac:dyDescent="0.2">
      <c r="A4844" t="s">
        <v>404</v>
      </c>
      <c r="B4844" t="s">
        <v>32</v>
      </c>
      <c r="C4844">
        <v>11</v>
      </c>
      <c r="D4844">
        <v>10.004</v>
      </c>
      <c r="E4844">
        <f t="shared" si="75"/>
        <v>10</v>
      </c>
      <c r="F4844">
        <v>1855</v>
      </c>
      <c r="G4844">
        <v>1871</v>
      </c>
      <c r="H4844">
        <v>1883</v>
      </c>
      <c r="I4844" t="s">
        <v>34</v>
      </c>
      <c r="J4844">
        <v>63798</v>
      </c>
      <c r="K4844">
        <v>2010945</v>
      </c>
      <c r="L4844">
        <v>5.05</v>
      </c>
      <c r="M4844">
        <v>0.68799999999999994</v>
      </c>
    </row>
    <row r="4845" spans="1:13" x14ac:dyDescent="0.2">
      <c r="A4845" t="s">
        <v>404</v>
      </c>
      <c r="B4845" t="s">
        <v>33</v>
      </c>
      <c r="C4845">
        <v>12</v>
      </c>
      <c r="D4845">
        <v>10.093999999999999</v>
      </c>
      <c r="E4845">
        <f t="shared" si="75"/>
        <v>10.09</v>
      </c>
      <c r="F4845">
        <v>1883</v>
      </c>
      <c r="G4845">
        <v>1900</v>
      </c>
      <c r="H4845">
        <v>1983</v>
      </c>
      <c r="I4845" t="s">
        <v>51</v>
      </c>
      <c r="J4845">
        <v>717504</v>
      </c>
      <c r="K4845">
        <v>33316825</v>
      </c>
      <c r="L4845">
        <v>83.7</v>
      </c>
      <c r="M4845">
        <v>11.4</v>
      </c>
    </row>
    <row r="4846" spans="1:13" x14ac:dyDescent="0.2">
      <c r="A4846" t="s">
        <v>404</v>
      </c>
      <c r="B4846" t="s">
        <v>35</v>
      </c>
      <c r="C4846">
        <v>13</v>
      </c>
      <c r="D4846">
        <v>11.63</v>
      </c>
      <c r="E4846">
        <f t="shared" si="75"/>
        <v>11.63</v>
      </c>
      <c r="F4846">
        <v>2299</v>
      </c>
      <c r="G4846">
        <v>2386</v>
      </c>
      <c r="H4846">
        <v>2417</v>
      </c>
      <c r="I4846" t="s">
        <v>129</v>
      </c>
      <c r="J4846">
        <v>30340</v>
      </c>
      <c r="K4846">
        <v>2570683</v>
      </c>
      <c r="L4846">
        <v>6.46</v>
      </c>
      <c r="M4846">
        <v>0.88</v>
      </c>
    </row>
    <row r="4847" spans="1:13" x14ac:dyDescent="0.2">
      <c r="A4847" t="s">
        <v>404</v>
      </c>
      <c r="B4847" t="s">
        <v>36</v>
      </c>
      <c r="C4847">
        <v>14</v>
      </c>
      <c r="D4847">
        <v>12.397</v>
      </c>
      <c r="E4847">
        <f t="shared" si="75"/>
        <v>12.4</v>
      </c>
      <c r="F4847">
        <v>2611</v>
      </c>
      <c r="G4847">
        <v>2628</v>
      </c>
      <c r="H4847">
        <v>2658</v>
      </c>
      <c r="I4847" t="s">
        <v>44</v>
      </c>
      <c r="J4847">
        <v>265350</v>
      </c>
      <c r="K4847">
        <v>9606301</v>
      </c>
      <c r="L4847">
        <v>24.13</v>
      </c>
      <c r="M4847">
        <v>3.2869999999999999</v>
      </c>
    </row>
    <row r="4848" spans="1:13" x14ac:dyDescent="0.2">
      <c r="A4848" t="s">
        <v>404</v>
      </c>
      <c r="B4848" t="s">
        <v>38</v>
      </c>
      <c r="C4848">
        <v>15</v>
      </c>
      <c r="D4848">
        <v>12.538</v>
      </c>
      <c r="E4848">
        <f t="shared" si="75"/>
        <v>12.54</v>
      </c>
      <c r="F4848">
        <v>2658</v>
      </c>
      <c r="G4848">
        <v>2673</v>
      </c>
      <c r="H4848">
        <v>2731</v>
      </c>
      <c r="I4848" t="s">
        <v>34</v>
      </c>
      <c r="J4848">
        <v>419431</v>
      </c>
      <c r="K4848">
        <v>16844545</v>
      </c>
      <c r="L4848">
        <v>42.32</v>
      </c>
      <c r="M4848">
        <v>5.7640000000000002</v>
      </c>
    </row>
    <row r="4849" spans="1:13" x14ac:dyDescent="0.2">
      <c r="A4849" t="s">
        <v>404</v>
      </c>
      <c r="B4849" t="s">
        <v>40</v>
      </c>
      <c r="C4849">
        <v>16</v>
      </c>
      <c r="D4849">
        <v>12.848000000000001</v>
      </c>
      <c r="E4849">
        <f t="shared" si="75"/>
        <v>12.85</v>
      </c>
      <c r="F4849">
        <v>2753</v>
      </c>
      <c r="G4849">
        <v>2771</v>
      </c>
      <c r="H4849">
        <v>2780</v>
      </c>
      <c r="I4849" t="s">
        <v>134</v>
      </c>
      <c r="J4849">
        <v>43109</v>
      </c>
      <c r="K4849">
        <v>1373925</v>
      </c>
      <c r="L4849">
        <v>3.45</v>
      </c>
      <c r="M4849">
        <v>0.47</v>
      </c>
    </row>
    <row r="4850" spans="1:13" x14ac:dyDescent="0.2">
      <c r="A4850" t="s">
        <v>404</v>
      </c>
      <c r="B4850" t="s">
        <v>42</v>
      </c>
      <c r="C4850">
        <v>17</v>
      </c>
      <c r="D4850">
        <v>12.917</v>
      </c>
      <c r="E4850">
        <f t="shared" si="75"/>
        <v>12.92</v>
      </c>
      <c r="F4850">
        <v>2780</v>
      </c>
      <c r="G4850">
        <v>2793</v>
      </c>
      <c r="H4850">
        <v>2833</v>
      </c>
      <c r="I4850" t="s">
        <v>53</v>
      </c>
      <c r="J4850">
        <v>72212</v>
      </c>
      <c r="K4850">
        <v>3014795</v>
      </c>
      <c r="L4850">
        <v>7.57</v>
      </c>
      <c r="M4850">
        <v>1.032</v>
      </c>
    </row>
    <row r="4851" spans="1:13" x14ac:dyDescent="0.2">
      <c r="A4851" t="s">
        <v>404</v>
      </c>
      <c r="B4851" t="s">
        <v>43</v>
      </c>
      <c r="C4851">
        <v>18</v>
      </c>
      <c r="D4851">
        <v>14.25</v>
      </c>
      <c r="E4851">
        <f t="shared" si="75"/>
        <v>14.25</v>
      </c>
      <c r="F4851">
        <v>3189</v>
      </c>
      <c r="G4851">
        <v>3214</v>
      </c>
      <c r="H4851">
        <v>3256</v>
      </c>
      <c r="I4851" t="s">
        <v>64</v>
      </c>
      <c r="J4851">
        <v>30068</v>
      </c>
      <c r="K4851">
        <v>1498492</v>
      </c>
      <c r="L4851">
        <v>3.76</v>
      </c>
      <c r="M4851">
        <v>0.51300000000000001</v>
      </c>
    </row>
    <row r="4852" spans="1:13" x14ac:dyDescent="0.2">
      <c r="A4852" t="s">
        <v>404</v>
      </c>
      <c r="B4852" t="s">
        <v>45</v>
      </c>
      <c r="C4852">
        <v>19</v>
      </c>
      <c r="D4852">
        <v>15.256</v>
      </c>
      <c r="E4852">
        <f t="shared" si="75"/>
        <v>15.26</v>
      </c>
      <c r="F4852">
        <v>3510</v>
      </c>
      <c r="G4852">
        <v>3532</v>
      </c>
      <c r="H4852">
        <v>3557</v>
      </c>
      <c r="I4852" t="s">
        <v>142</v>
      </c>
      <c r="J4852">
        <v>32304</v>
      </c>
      <c r="K4852">
        <v>1670743</v>
      </c>
      <c r="L4852">
        <v>4.2</v>
      </c>
      <c r="M4852">
        <v>0.57199999999999995</v>
      </c>
    </row>
    <row r="4853" spans="1:13" x14ac:dyDescent="0.2">
      <c r="A4853" t="s">
        <v>404</v>
      </c>
      <c r="B4853" t="s">
        <v>47</v>
      </c>
      <c r="C4853">
        <v>20</v>
      </c>
      <c r="D4853">
        <v>15.558</v>
      </c>
      <c r="E4853">
        <f t="shared" si="75"/>
        <v>15.56</v>
      </c>
      <c r="F4853">
        <v>3597</v>
      </c>
      <c r="G4853">
        <v>3628</v>
      </c>
      <c r="H4853">
        <v>3672</v>
      </c>
      <c r="I4853" t="s">
        <v>48</v>
      </c>
      <c r="J4853">
        <v>330877</v>
      </c>
      <c r="K4853">
        <v>11198581</v>
      </c>
      <c r="L4853">
        <v>28.13</v>
      </c>
      <c r="M4853">
        <v>3.8319999999999999</v>
      </c>
    </row>
    <row r="4854" spans="1:13" x14ac:dyDescent="0.2">
      <c r="A4854" t="s">
        <v>404</v>
      </c>
      <c r="B4854" t="s">
        <v>49</v>
      </c>
      <c r="C4854">
        <v>21</v>
      </c>
      <c r="D4854">
        <v>15.775</v>
      </c>
      <c r="E4854">
        <f t="shared" si="75"/>
        <v>15.78</v>
      </c>
      <c r="F4854">
        <v>3672</v>
      </c>
      <c r="G4854">
        <v>3696</v>
      </c>
      <c r="H4854">
        <v>3739</v>
      </c>
      <c r="I4854" t="s">
        <v>48</v>
      </c>
      <c r="J4854">
        <v>58624</v>
      </c>
      <c r="K4854">
        <v>2216027</v>
      </c>
      <c r="L4854">
        <v>5.57</v>
      </c>
      <c r="M4854">
        <v>0.75800000000000001</v>
      </c>
    </row>
    <row r="4855" spans="1:13" x14ac:dyDescent="0.2">
      <c r="A4855" t="s">
        <v>404</v>
      </c>
      <c r="B4855" t="s">
        <v>50</v>
      </c>
      <c r="C4855">
        <v>22</v>
      </c>
      <c r="D4855">
        <v>18.085999999999999</v>
      </c>
      <c r="E4855">
        <f t="shared" si="75"/>
        <v>18.09</v>
      </c>
      <c r="F4855">
        <v>4370</v>
      </c>
      <c r="G4855">
        <v>4427</v>
      </c>
      <c r="H4855">
        <v>4454</v>
      </c>
      <c r="I4855" t="s">
        <v>58</v>
      </c>
      <c r="J4855">
        <v>39564</v>
      </c>
      <c r="K4855">
        <v>1959053</v>
      </c>
      <c r="L4855">
        <v>4.92</v>
      </c>
      <c r="M4855">
        <v>0.67</v>
      </c>
    </row>
    <row r="4856" spans="1:13" x14ac:dyDescent="0.2">
      <c r="A4856" t="s">
        <v>404</v>
      </c>
      <c r="B4856" t="s">
        <v>52</v>
      </c>
      <c r="C4856">
        <v>23</v>
      </c>
      <c r="D4856">
        <v>18.215</v>
      </c>
      <c r="E4856">
        <f t="shared" si="75"/>
        <v>18.22</v>
      </c>
      <c r="F4856">
        <v>4454</v>
      </c>
      <c r="G4856">
        <v>4468</v>
      </c>
      <c r="H4856">
        <v>4484</v>
      </c>
      <c r="I4856" t="s">
        <v>48</v>
      </c>
      <c r="J4856">
        <v>39183</v>
      </c>
      <c r="K4856">
        <v>1524821</v>
      </c>
      <c r="L4856">
        <v>3.83</v>
      </c>
      <c r="M4856">
        <v>0.52200000000000002</v>
      </c>
    </row>
    <row r="4857" spans="1:13" x14ac:dyDescent="0.2">
      <c r="A4857" t="s">
        <v>404</v>
      </c>
      <c r="B4857" t="s">
        <v>54</v>
      </c>
      <c r="C4857">
        <v>24</v>
      </c>
      <c r="D4857">
        <v>18.405000000000001</v>
      </c>
      <c r="E4857">
        <f t="shared" si="75"/>
        <v>18.41</v>
      </c>
      <c r="F4857">
        <v>4513</v>
      </c>
      <c r="G4857">
        <v>4528</v>
      </c>
      <c r="H4857">
        <v>4547</v>
      </c>
      <c r="I4857" t="s">
        <v>48</v>
      </c>
      <c r="J4857">
        <v>52121</v>
      </c>
      <c r="K4857">
        <v>1958196</v>
      </c>
      <c r="L4857">
        <v>4.92</v>
      </c>
      <c r="M4857">
        <v>0.67</v>
      </c>
    </row>
    <row r="4858" spans="1:13" x14ac:dyDescent="0.2">
      <c r="A4858" t="s">
        <v>404</v>
      </c>
      <c r="B4858" t="s">
        <v>56</v>
      </c>
      <c r="C4858">
        <v>25</v>
      </c>
      <c r="D4858">
        <v>18.512</v>
      </c>
      <c r="E4858">
        <f t="shared" si="75"/>
        <v>18.510000000000002</v>
      </c>
      <c r="F4858">
        <v>4547</v>
      </c>
      <c r="G4858">
        <v>4562</v>
      </c>
      <c r="H4858">
        <v>4624</v>
      </c>
      <c r="I4858" t="s">
        <v>53</v>
      </c>
      <c r="J4858">
        <v>1371452</v>
      </c>
      <c r="K4858">
        <v>39806130</v>
      </c>
      <c r="L4858">
        <v>100</v>
      </c>
      <c r="M4858">
        <v>13.62</v>
      </c>
    </row>
    <row r="4859" spans="1:13" x14ac:dyDescent="0.2">
      <c r="A4859" t="s">
        <v>404</v>
      </c>
      <c r="B4859" t="s">
        <v>57</v>
      </c>
      <c r="C4859">
        <v>26</v>
      </c>
      <c r="D4859">
        <v>18.765999999999998</v>
      </c>
      <c r="E4859">
        <f t="shared" si="75"/>
        <v>18.77</v>
      </c>
      <c r="F4859">
        <v>4624</v>
      </c>
      <c r="G4859">
        <v>4642</v>
      </c>
      <c r="H4859">
        <v>4668</v>
      </c>
      <c r="I4859" t="s">
        <v>53</v>
      </c>
      <c r="J4859">
        <v>59087</v>
      </c>
      <c r="K4859">
        <v>2757467</v>
      </c>
      <c r="L4859">
        <v>6.93</v>
      </c>
      <c r="M4859">
        <v>0.94399999999999995</v>
      </c>
    </row>
    <row r="4860" spans="1:13" x14ac:dyDescent="0.2">
      <c r="A4860" t="s">
        <v>404</v>
      </c>
      <c r="B4860" t="s">
        <v>59</v>
      </c>
      <c r="C4860">
        <v>27</v>
      </c>
      <c r="D4860">
        <v>18.898</v>
      </c>
      <c r="E4860">
        <f t="shared" si="75"/>
        <v>18.899999999999999</v>
      </c>
      <c r="F4860">
        <v>4668</v>
      </c>
      <c r="G4860">
        <v>4684</v>
      </c>
      <c r="H4860">
        <v>4730</v>
      </c>
      <c r="I4860" t="s">
        <v>53</v>
      </c>
      <c r="J4860">
        <v>82141</v>
      </c>
      <c r="K4860">
        <v>3567914</v>
      </c>
      <c r="L4860">
        <v>8.9600000000000009</v>
      </c>
      <c r="M4860">
        <v>1.2210000000000001</v>
      </c>
    </row>
    <row r="4861" spans="1:13" x14ac:dyDescent="0.2">
      <c r="A4861" t="s">
        <v>404</v>
      </c>
      <c r="B4861" t="s">
        <v>61</v>
      </c>
      <c r="C4861">
        <v>28</v>
      </c>
      <c r="D4861">
        <v>19.111999999999998</v>
      </c>
      <c r="E4861">
        <f t="shared" si="75"/>
        <v>19.11</v>
      </c>
      <c r="F4861">
        <v>4730</v>
      </c>
      <c r="G4861">
        <v>4752</v>
      </c>
      <c r="H4861">
        <v>4820</v>
      </c>
      <c r="I4861" t="s">
        <v>53</v>
      </c>
      <c r="J4861">
        <v>104975</v>
      </c>
      <c r="K4861">
        <v>3949914</v>
      </c>
      <c r="L4861">
        <v>9.92</v>
      </c>
      <c r="M4861">
        <v>1.3520000000000001</v>
      </c>
    </row>
    <row r="4862" spans="1:13" x14ac:dyDescent="0.2">
      <c r="A4862" t="s">
        <v>404</v>
      </c>
      <c r="B4862" t="s">
        <v>62</v>
      </c>
      <c r="C4862">
        <v>29</v>
      </c>
      <c r="D4862">
        <v>20.044</v>
      </c>
      <c r="E4862">
        <f t="shared" si="75"/>
        <v>20.04</v>
      </c>
      <c r="F4862">
        <v>4983</v>
      </c>
      <c r="G4862">
        <v>5047</v>
      </c>
      <c r="H4862">
        <v>5062</v>
      </c>
      <c r="I4862" t="s">
        <v>17</v>
      </c>
      <c r="J4862">
        <v>54752</v>
      </c>
      <c r="K4862">
        <v>1516079</v>
      </c>
      <c r="L4862">
        <v>3.81</v>
      </c>
      <c r="M4862">
        <v>0.51900000000000002</v>
      </c>
    </row>
    <row r="4863" spans="1:13" x14ac:dyDescent="0.2">
      <c r="A4863" t="s">
        <v>404</v>
      </c>
      <c r="B4863" t="s">
        <v>63</v>
      </c>
      <c r="C4863">
        <v>30</v>
      </c>
      <c r="D4863">
        <v>20.849</v>
      </c>
      <c r="E4863">
        <f t="shared" si="75"/>
        <v>20.85</v>
      </c>
      <c r="F4863">
        <v>5283</v>
      </c>
      <c r="G4863">
        <v>5301</v>
      </c>
      <c r="H4863">
        <v>5318</v>
      </c>
      <c r="I4863" t="s">
        <v>21</v>
      </c>
      <c r="J4863">
        <v>35667</v>
      </c>
      <c r="K4863">
        <v>1046252</v>
      </c>
      <c r="L4863">
        <v>2.63</v>
      </c>
      <c r="M4863">
        <v>0.35799999999999998</v>
      </c>
    </row>
    <row r="4864" spans="1:13" x14ac:dyDescent="0.2">
      <c r="A4864" t="s">
        <v>404</v>
      </c>
      <c r="B4864" t="s">
        <v>65</v>
      </c>
      <c r="C4864">
        <v>31</v>
      </c>
      <c r="D4864">
        <v>21.081</v>
      </c>
      <c r="E4864">
        <f t="shared" si="75"/>
        <v>21.08</v>
      </c>
      <c r="F4864">
        <v>5355</v>
      </c>
      <c r="G4864">
        <v>5374</v>
      </c>
      <c r="H4864">
        <v>5414</v>
      </c>
      <c r="I4864" t="s">
        <v>135</v>
      </c>
      <c r="J4864">
        <v>137323</v>
      </c>
      <c r="K4864">
        <v>4791983</v>
      </c>
      <c r="L4864">
        <v>12.04</v>
      </c>
      <c r="M4864">
        <v>1.64</v>
      </c>
    </row>
    <row r="4865" spans="1:13" x14ac:dyDescent="0.2">
      <c r="A4865" t="s">
        <v>404</v>
      </c>
      <c r="B4865" t="s">
        <v>66</v>
      </c>
      <c r="C4865">
        <v>32</v>
      </c>
      <c r="D4865">
        <v>21.279</v>
      </c>
      <c r="E4865">
        <f t="shared" si="75"/>
        <v>21.28</v>
      </c>
      <c r="F4865">
        <v>5414</v>
      </c>
      <c r="G4865">
        <v>5437</v>
      </c>
      <c r="H4865">
        <v>5441</v>
      </c>
      <c r="I4865" t="s">
        <v>135</v>
      </c>
      <c r="J4865">
        <v>264928</v>
      </c>
      <c r="K4865">
        <v>6759644</v>
      </c>
      <c r="L4865">
        <v>16.98</v>
      </c>
      <c r="M4865">
        <v>2.3130000000000002</v>
      </c>
    </row>
    <row r="4866" spans="1:13" x14ac:dyDescent="0.2">
      <c r="A4866" t="s">
        <v>404</v>
      </c>
      <c r="B4866" t="s">
        <v>68</v>
      </c>
      <c r="C4866">
        <v>33</v>
      </c>
      <c r="D4866">
        <v>21.32</v>
      </c>
      <c r="E4866">
        <f t="shared" si="75"/>
        <v>21.32</v>
      </c>
      <c r="F4866">
        <v>5441</v>
      </c>
      <c r="G4866">
        <v>5450</v>
      </c>
      <c r="H4866">
        <v>5501</v>
      </c>
      <c r="I4866" t="s">
        <v>44</v>
      </c>
      <c r="J4866">
        <v>334153</v>
      </c>
      <c r="K4866">
        <v>10538104</v>
      </c>
      <c r="L4866">
        <v>26.47</v>
      </c>
      <c r="M4866">
        <v>3.6059999999999999</v>
      </c>
    </row>
    <row r="4867" spans="1:13" x14ac:dyDescent="0.2">
      <c r="A4867" t="s">
        <v>404</v>
      </c>
      <c r="B4867" t="s">
        <v>69</v>
      </c>
      <c r="C4867">
        <v>34</v>
      </c>
      <c r="D4867">
        <v>22.363</v>
      </c>
      <c r="E4867">
        <f t="shared" ref="E4867:E4930" si="76">ROUND(D4867,2)</f>
        <v>22.36</v>
      </c>
      <c r="F4867">
        <v>5744</v>
      </c>
      <c r="G4867">
        <v>5780</v>
      </c>
      <c r="H4867">
        <v>5818</v>
      </c>
      <c r="I4867" t="s">
        <v>19</v>
      </c>
      <c r="J4867">
        <v>44031</v>
      </c>
      <c r="K4867">
        <v>1393078</v>
      </c>
      <c r="L4867">
        <v>3.5</v>
      </c>
      <c r="M4867">
        <v>0.47699999999999998</v>
      </c>
    </row>
    <row r="4868" spans="1:13" x14ac:dyDescent="0.2">
      <c r="A4868" t="s">
        <v>404</v>
      </c>
      <c r="B4868" t="s">
        <v>70</v>
      </c>
      <c r="C4868">
        <v>35</v>
      </c>
      <c r="D4868">
        <v>22.756</v>
      </c>
      <c r="E4868">
        <f t="shared" si="76"/>
        <v>22.76</v>
      </c>
      <c r="F4868">
        <v>5883</v>
      </c>
      <c r="G4868">
        <v>5904</v>
      </c>
      <c r="H4868">
        <v>5926</v>
      </c>
      <c r="I4868" t="s">
        <v>19</v>
      </c>
      <c r="J4868">
        <v>45197</v>
      </c>
      <c r="K4868">
        <v>1613747</v>
      </c>
      <c r="L4868">
        <v>4.05</v>
      </c>
      <c r="M4868">
        <v>0.55200000000000005</v>
      </c>
    </row>
    <row r="4869" spans="1:13" x14ac:dyDescent="0.2">
      <c r="A4869" t="s">
        <v>404</v>
      </c>
      <c r="B4869" t="s">
        <v>71</v>
      </c>
      <c r="C4869">
        <v>36</v>
      </c>
      <c r="D4869">
        <v>22.864999999999998</v>
      </c>
      <c r="E4869">
        <f t="shared" si="76"/>
        <v>22.87</v>
      </c>
      <c r="F4869">
        <v>5926</v>
      </c>
      <c r="G4869">
        <v>5938</v>
      </c>
      <c r="H4869">
        <v>5955</v>
      </c>
      <c r="I4869" t="s">
        <v>44</v>
      </c>
      <c r="J4869">
        <v>47152</v>
      </c>
      <c r="K4869">
        <v>1473888</v>
      </c>
      <c r="L4869">
        <v>3.7</v>
      </c>
      <c r="M4869">
        <v>0.504</v>
      </c>
    </row>
    <row r="4870" spans="1:13" x14ac:dyDescent="0.2">
      <c r="A4870" t="s">
        <v>404</v>
      </c>
      <c r="B4870" t="s">
        <v>72</v>
      </c>
      <c r="C4870">
        <v>37</v>
      </c>
      <c r="D4870">
        <v>23.332999999999998</v>
      </c>
      <c r="E4870">
        <f t="shared" si="76"/>
        <v>23.33</v>
      </c>
      <c r="F4870">
        <v>6069</v>
      </c>
      <c r="G4870">
        <v>6087</v>
      </c>
      <c r="H4870">
        <v>6109</v>
      </c>
      <c r="I4870" t="s">
        <v>134</v>
      </c>
      <c r="J4870">
        <v>109879</v>
      </c>
      <c r="K4870">
        <v>3241450</v>
      </c>
      <c r="L4870">
        <v>8.14</v>
      </c>
      <c r="M4870">
        <v>1.109</v>
      </c>
    </row>
    <row r="4871" spans="1:13" x14ac:dyDescent="0.2">
      <c r="A4871" t="s">
        <v>404</v>
      </c>
      <c r="B4871" t="s">
        <v>74</v>
      </c>
      <c r="C4871">
        <v>38</v>
      </c>
      <c r="D4871">
        <v>23.667999999999999</v>
      </c>
      <c r="E4871">
        <f t="shared" si="76"/>
        <v>23.67</v>
      </c>
      <c r="F4871">
        <v>6149</v>
      </c>
      <c r="G4871">
        <v>6192</v>
      </c>
      <c r="H4871">
        <v>6213</v>
      </c>
      <c r="I4871" t="s">
        <v>134</v>
      </c>
      <c r="J4871">
        <v>286919</v>
      </c>
      <c r="K4871">
        <v>7969803</v>
      </c>
      <c r="L4871">
        <v>20.02</v>
      </c>
      <c r="M4871">
        <v>2.7269999999999999</v>
      </c>
    </row>
    <row r="4872" spans="1:13" x14ac:dyDescent="0.2">
      <c r="A4872" t="s">
        <v>404</v>
      </c>
      <c r="B4872" t="s">
        <v>75</v>
      </c>
      <c r="C4872">
        <v>39</v>
      </c>
      <c r="D4872">
        <v>23.893999999999998</v>
      </c>
      <c r="E4872">
        <f t="shared" si="76"/>
        <v>23.89</v>
      </c>
      <c r="F4872">
        <v>6244</v>
      </c>
      <c r="G4872">
        <v>6264</v>
      </c>
      <c r="H4872">
        <v>6281</v>
      </c>
      <c r="I4872" t="s">
        <v>139</v>
      </c>
      <c r="J4872">
        <v>257166</v>
      </c>
      <c r="K4872">
        <v>6782155</v>
      </c>
      <c r="L4872">
        <v>17.04</v>
      </c>
      <c r="M4872">
        <v>2.3210000000000002</v>
      </c>
    </row>
    <row r="4873" spans="1:13" x14ac:dyDescent="0.2">
      <c r="A4873" t="s">
        <v>404</v>
      </c>
      <c r="B4873" t="s">
        <v>76</v>
      </c>
      <c r="C4873">
        <v>40</v>
      </c>
      <c r="D4873">
        <v>23.99</v>
      </c>
      <c r="E4873">
        <f t="shared" si="76"/>
        <v>23.99</v>
      </c>
      <c r="F4873">
        <v>6281</v>
      </c>
      <c r="G4873">
        <v>6294</v>
      </c>
      <c r="H4873">
        <v>6356</v>
      </c>
      <c r="I4873" t="s">
        <v>130</v>
      </c>
      <c r="J4873">
        <v>37111</v>
      </c>
      <c r="K4873">
        <v>2025850</v>
      </c>
      <c r="L4873">
        <v>5.09</v>
      </c>
      <c r="M4873">
        <v>0.69299999999999995</v>
      </c>
    </row>
    <row r="4874" spans="1:13" x14ac:dyDescent="0.2">
      <c r="A4874" t="s">
        <v>404</v>
      </c>
      <c r="B4874" t="s">
        <v>78</v>
      </c>
      <c r="C4874">
        <v>41</v>
      </c>
      <c r="D4874">
        <v>24.933</v>
      </c>
      <c r="E4874">
        <f t="shared" si="76"/>
        <v>24.93</v>
      </c>
      <c r="F4874">
        <v>6572</v>
      </c>
      <c r="G4874">
        <v>6593</v>
      </c>
      <c r="H4874">
        <v>6612</v>
      </c>
      <c r="I4874" t="s">
        <v>44</v>
      </c>
      <c r="J4874">
        <v>123519</v>
      </c>
      <c r="K4874">
        <v>3418258</v>
      </c>
      <c r="L4874">
        <v>8.59</v>
      </c>
      <c r="M4874">
        <v>1.17</v>
      </c>
    </row>
    <row r="4875" spans="1:13" x14ac:dyDescent="0.2">
      <c r="A4875" t="s">
        <v>404</v>
      </c>
      <c r="B4875" t="s">
        <v>79</v>
      </c>
      <c r="C4875">
        <v>42</v>
      </c>
      <c r="D4875">
        <v>25.285</v>
      </c>
      <c r="E4875">
        <f t="shared" si="76"/>
        <v>25.29</v>
      </c>
      <c r="F4875">
        <v>6674</v>
      </c>
      <c r="G4875">
        <v>6704</v>
      </c>
      <c r="H4875">
        <v>6740</v>
      </c>
      <c r="I4875" t="s">
        <v>44</v>
      </c>
      <c r="J4875">
        <v>111463</v>
      </c>
      <c r="K4875">
        <v>4348562</v>
      </c>
      <c r="L4875">
        <v>10.92</v>
      </c>
      <c r="M4875">
        <v>1.488</v>
      </c>
    </row>
    <row r="4876" spans="1:13" x14ac:dyDescent="0.2">
      <c r="A4876" t="s">
        <v>404</v>
      </c>
      <c r="B4876" t="s">
        <v>80</v>
      </c>
      <c r="C4876">
        <v>43</v>
      </c>
      <c r="D4876">
        <v>25.623999999999999</v>
      </c>
      <c r="E4876">
        <f t="shared" si="76"/>
        <v>25.62</v>
      </c>
      <c r="F4876">
        <v>6770</v>
      </c>
      <c r="G4876">
        <v>6811</v>
      </c>
      <c r="H4876">
        <v>6818</v>
      </c>
      <c r="I4876" t="s">
        <v>77</v>
      </c>
      <c r="J4876">
        <v>45460</v>
      </c>
      <c r="K4876">
        <v>1159721</v>
      </c>
      <c r="L4876">
        <v>2.91</v>
      </c>
      <c r="M4876">
        <v>0.39700000000000002</v>
      </c>
    </row>
    <row r="4877" spans="1:13" x14ac:dyDescent="0.2">
      <c r="A4877" t="s">
        <v>404</v>
      </c>
      <c r="B4877" t="s">
        <v>81</v>
      </c>
      <c r="C4877">
        <v>44</v>
      </c>
      <c r="D4877">
        <v>25.681000000000001</v>
      </c>
      <c r="E4877">
        <f t="shared" si="76"/>
        <v>25.68</v>
      </c>
      <c r="F4877">
        <v>6818</v>
      </c>
      <c r="G4877">
        <v>6829</v>
      </c>
      <c r="H4877">
        <v>6886</v>
      </c>
      <c r="I4877" t="s">
        <v>23</v>
      </c>
      <c r="J4877">
        <v>79348</v>
      </c>
      <c r="K4877">
        <v>2961751</v>
      </c>
      <c r="L4877">
        <v>7.44</v>
      </c>
      <c r="M4877">
        <v>1.0129999999999999</v>
      </c>
    </row>
    <row r="4878" spans="1:13" x14ac:dyDescent="0.2">
      <c r="A4878" t="s">
        <v>404</v>
      </c>
      <c r="B4878" t="s">
        <v>82</v>
      </c>
      <c r="C4878">
        <v>45</v>
      </c>
      <c r="D4878">
        <v>26.623999999999999</v>
      </c>
      <c r="E4878">
        <f t="shared" si="76"/>
        <v>26.62</v>
      </c>
      <c r="F4878">
        <v>7089</v>
      </c>
      <c r="G4878">
        <v>7127</v>
      </c>
      <c r="H4878">
        <v>7186</v>
      </c>
      <c r="I4878" t="s">
        <v>17</v>
      </c>
      <c r="J4878">
        <v>146579</v>
      </c>
      <c r="K4878">
        <v>6772859</v>
      </c>
      <c r="L4878">
        <v>17.010000000000002</v>
      </c>
      <c r="M4878">
        <v>2.3170000000000002</v>
      </c>
    </row>
    <row r="4879" spans="1:13" x14ac:dyDescent="0.2">
      <c r="A4879" t="s">
        <v>404</v>
      </c>
      <c r="B4879" t="s">
        <v>84</v>
      </c>
      <c r="C4879">
        <v>46</v>
      </c>
      <c r="D4879">
        <v>27.911999999999999</v>
      </c>
      <c r="E4879">
        <f t="shared" si="76"/>
        <v>27.91</v>
      </c>
      <c r="F4879">
        <v>7498</v>
      </c>
      <c r="G4879">
        <v>7535</v>
      </c>
      <c r="H4879">
        <v>7558</v>
      </c>
      <c r="I4879" t="s">
        <v>17</v>
      </c>
      <c r="J4879">
        <v>31262</v>
      </c>
      <c r="K4879">
        <v>933912</v>
      </c>
      <c r="L4879">
        <v>2.35</v>
      </c>
      <c r="M4879">
        <v>0.32</v>
      </c>
    </row>
    <row r="4880" spans="1:13" x14ac:dyDescent="0.2">
      <c r="A4880" t="s">
        <v>404</v>
      </c>
      <c r="B4880" t="s">
        <v>85</v>
      </c>
      <c r="C4880">
        <v>47</v>
      </c>
      <c r="D4880">
        <v>30.957000000000001</v>
      </c>
      <c r="E4880">
        <f t="shared" si="76"/>
        <v>30.96</v>
      </c>
      <c r="F4880">
        <v>8461</v>
      </c>
      <c r="G4880">
        <v>8498</v>
      </c>
      <c r="H4880">
        <v>8529</v>
      </c>
      <c r="I4880" t="s">
        <v>25</v>
      </c>
      <c r="J4880">
        <v>46039</v>
      </c>
      <c r="K4880">
        <v>2298088</v>
      </c>
      <c r="L4880">
        <v>5.77</v>
      </c>
      <c r="M4880">
        <v>0.78600000000000003</v>
      </c>
    </row>
    <row r="4881" spans="1:13" x14ac:dyDescent="0.2">
      <c r="A4881" t="s">
        <v>404</v>
      </c>
      <c r="B4881" t="s">
        <v>86</v>
      </c>
      <c r="C4881">
        <v>48</v>
      </c>
      <c r="D4881">
        <v>31.251999999999999</v>
      </c>
      <c r="E4881">
        <f t="shared" si="76"/>
        <v>31.25</v>
      </c>
      <c r="F4881">
        <v>8574</v>
      </c>
      <c r="G4881">
        <v>8591</v>
      </c>
      <c r="H4881">
        <v>8626</v>
      </c>
      <c r="I4881" t="s">
        <v>25</v>
      </c>
      <c r="J4881">
        <v>31216</v>
      </c>
      <c r="K4881">
        <v>1075769</v>
      </c>
      <c r="L4881">
        <v>2.7</v>
      </c>
      <c r="M4881">
        <v>0.36799999999999999</v>
      </c>
    </row>
    <row r="4882" spans="1:13" x14ac:dyDescent="0.2">
      <c r="A4882" t="s">
        <v>404</v>
      </c>
      <c r="B4882" t="s">
        <v>88</v>
      </c>
      <c r="C4882">
        <v>49</v>
      </c>
      <c r="D4882">
        <v>31.745999999999999</v>
      </c>
      <c r="E4882">
        <f t="shared" si="76"/>
        <v>31.75</v>
      </c>
      <c r="F4882">
        <v>8713</v>
      </c>
      <c r="G4882">
        <v>8747</v>
      </c>
      <c r="H4882">
        <v>8786</v>
      </c>
      <c r="I4882" t="s">
        <v>17</v>
      </c>
      <c r="J4882">
        <v>66033</v>
      </c>
      <c r="K4882">
        <v>3059126</v>
      </c>
      <c r="L4882">
        <v>7.69</v>
      </c>
      <c r="M4882">
        <v>1.0469999999999999</v>
      </c>
    </row>
    <row r="4883" spans="1:13" x14ac:dyDescent="0.2">
      <c r="A4883" t="s">
        <v>404</v>
      </c>
      <c r="B4883" t="s">
        <v>89</v>
      </c>
      <c r="C4883">
        <v>50</v>
      </c>
      <c r="D4883">
        <v>34.94</v>
      </c>
      <c r="E4883">
        <f t="shared" si="76"/>
        <v>34.94</v>
      </c>
      <c r="F4883">
        <v>9745</v>
      </c>
      <c r="G4883">
        <v>9757</v>
      </c>
      <c r="H4883">
        <v>9823</v>
      </c>
      <c r="I4883" t="s">
        <v>23</v>
      </c>
      <c r="J4883">
        <v>72378</v>
      </c>
      <c r="K4883">
        <v>2662025</v>
      </c>
      <c r="L4883">
        <v>6.69</v>
      </c>
      <c r="M4883">
        <v>0.91100000000000003</v>
      </c>
    </row>
    <row r="4884" spans="1:13" x14ac:dyDescent="0.2">
      <c r="A4884" t="s">
        <v>404</v>
      </c>
      <c r="B4884" t="s">
        <v>90</v>
      </c>
      <c r="C4884">
        <v>51</v>
      </c>
      <c r="D4884">
        <v>35.67</v>
      </c>
      <c r="E4884">
        <f t="shared" si="76"/>
        <v>35.67</v>
      </c>
      <c r="F4884">
        <v>9973</v>
      </c>
      <c r="G4884">
        <v>9988</v>
      </c>
      <c r="H4884">
        <v>10002</v>
      </c>
      <c r="I4884" t="s">
        <v>25</v>
      </c>
      <c r="J4884">
        <v>24871</v>
      </c>
      <c r="K4884">
        <v>714251</v>
      </c>
      <c r="L4884">
        <v>1.79</v>
      </c>
      <c r="M4884">
        <v>0.24399999999999999</v>
      </c>
    </row>
    <row r="4885" spans="1:13" x14ac:dyDescent="0.2">
      <c r="A4885" t="s">
        <v>404</v>
      </c>
      <c r="B4885" t="s">
        <v>92</v>
      </c>
      <c r="C4885">
        <v>52</v>
      </c>
      <c r="D4885">
        <v>36.115000000000002</v>
      </c>
      <c r="E4885">
        <f t="shared" si="76"/>
        <v>36.119999999999997</v>
      </c>
      <c r="F4885">
        <v>10118</v>
      </c>
      <c r="G4885">
        <v>10129</v>
      </c>
      <c r="H4885">
        <v>10136</v>
      </c>
      <c r="I4885" t="s">
        <v>23</v>
      </c>
      <c r="J4885">
        <v>33355</v>
      </c>
      <c r="K4885">
        <v>593722</v>
      </c>
      <c r="L4885">
        <v>1.49</v>
      </c>
      <c r="M4885">
        <v>0.20300000000000001</v>
      </c>
    </row>
    <row r="4886" spans="1:13" x14ac:dyDescent="0.2">
      <c r="A4886" t="s">
        <v>404</v>
      </c>
      <c r="B4886" t="s">
        <v>94</v>
      </c>
      <c r="C4886">
        <v>53</v>
      </c>
      <c r="D4886">
        <v>36.165999999999997</v>
      </c>
      <c r="E4886">
        <f t="shared" si="76"/>
        <v>36.17</v>
      </c>
      <c r="F4886">
        <v>10136</v>
      </c>
      <c r="G4886">
        <v>10145</v>
      </c>
      <c r="H4886">
        <v>10170</v>
      </c>
      <c r="I4886" t="s">
        <v>23</v>
      </c>
      <c r="J4886">
        <v>61726</v>
      </c>
      <c r="K4886">
        <v>1597093</v>
      </c>
      <c r="L4886">
        <v>4.01</v>
      </c>
      <c r="M4886">
        <v>0.54600000000000004</v>
      </c>
    </row>
    <row r="4887" spans="1:13" x14ac:dyDescent="0.2">
      <c r="A4887" t="s">
        <v>404</v>
      </c>
      <c r="B4887" t="s">
        <v>95</v>
      </c>
      <c r="C4887">
        <v>54</v>
      </c>
      <c r="D4887">
        <v>36.539000000000001</v>
      </c>
      <c r="E4887">
        <f t="shared" si="76"/>
        <v>36.54</v>
      </c>
      <c r="F4887">
        <v>10227</v>
      </c>
      <c r="G4887">
        <v>10263</v>
      </c>
      <c r="H4887">
        <v>10271</v>
      </c>
      <c r="I4887" t="s">
        <v>25</v>
      </c>
      <c r="J4887">
        <v>32940</v>
      </c>
      <c r="K4887">
        <v>692569</v>
      </c>
      <c r="L4887">
        <v>1.74</v>
      </c>
      <c r="M4887">
        <v>0.23699999999999999</v>
      </c>
    </row>
    <row r="4888" spans="1:13" x14ac:dyDescent="0.2">
      <c r="A4888" t="s">
        <v>404</v>
      </c>
      <c r="B4888" t="s">
        <v>96</v>
      </c>
      <c r="C4888">
        <v>55</v>
      </c>
      <c r="D4888">
        <v>36.591000000000001</v>
      </c>
      <c r="E4888">
        <f t="shared" si="76"/>
        <v>36.590000000000003</v>
      </c>
      <c r="F4888">
        <v>10271</v>
      </c>
      <c r="G4888">
        <v>10280</v>
      </c>
      <c r="H4888">
        <v>10313</v>
      </c>
      <c r="I4888" t="s">
        <v>23</v>
      </c>
      <c r="J4888">
        <v>70107</v>
      </c>
      <c r="K4888">
        <v>2862554</v>
      </c>
      <c r="L4888">
        <v>7.19</v>
      </c>
      <c r="M4888">
        <v>0.97899999999999998</v>
      </c>
    </row>
    <row r="4889" spans="1:13" x14ac:dyDescent="0.2">
      <c r="A4889" t="s">
        <v>404</v>
      </c>
      <c r="B4889" t="s">
        <v>98</v>
      </c>
      <c r="C4889">
        <v>56</v>
      </c>
      <c r="D4889">
        <v>36.734999999999999</v>
      </c>
      <c r="E4889">
        <f t="shared" si="76"/>
        <v>36.74</v>
      </c>
      <c r="F4889">
        <v>10313</v>
      </c>
      <c r="G4889">
        <v>10325</v>
      </c>
      <c r="H4889">
        <v>10335</v>
      </c>
      <c r="I4889" t="s">
        <v>23</v>
      </c>
      <c r="J4889">
        <v>22869</v>
      </c>
      <c r="K4889">
        <v>702106</v>
      </c>
      <c r="L4889">
        <v>1.76</v>
      </c>
      <c r="M4889">
        <v>0.24</v>
      </c>
    </row>
    <row r="4890" spans="1:13" x14ac:dyDescent="0.2">
      <c r="A4890" t="s">
        <v>404</v>
      </c>
      <c r="B4890" t="s">
        <v>99</v>
      </c>
      <c r="C4890">
        <v>57</v>
      </c>
      <c r="D4890">
        <v>37.106999999999999</v>
      </c>
      <c r="E4890">
        <f t="shared" si="76"/>
        <v>37.11</v>
      </c>
      <c r="F4890">
        <v>10425</v>
      </c>
      <c r="G4890">
        <v>10443</v>
      </c>
      <c r="H4890">
        <v>10462</v>
      </c>
      <c r="I4890" t="s">
        <v>23</v>
      </c>
      <c r="J4890">
        <v>15248</v>
      </c>
      <c r="K4890">
        <v>544636</v>
      </c>
      <c r="L4890">
        <v>1.37</v>
      </c>
      <c r="M4890">
        <v>0.186</v>
      </c>
    </row>
    <row r="4891" spans="1:13" x14ac:dyDescent="0.2">
      <c r="A4891" t="s">
        <v>404</v>
      </c>
      <c r="B4891" t="s">
        <v>101</v>
      </c>
      <c r="C4891">
        <v>58</v>
      </c>
      <c r="D4891">
        <v>37.246000000000002</v>
      </c>
      <c r="E4891">
        <f t="shared" si="76"/>
        <v>37.25</v>
      </c>
      <c r="F4891">
        <v>10462</v>
      </c>
      <c r="G4891">
        <v>10487</v>
      </c>
      <c r="H4891">
        <v>10493</v>
      </c>
      <c r="I4891" t="s">
        <v>25</v>
      </c>
      <c r="J4891">
        <v>31304</v>
      </c>
      <c r="K4891">
        <v>1035531</v>
      </c>
      <c r="L4891">
        <v>2.6</v>
      </c>
      <c r="M4891">
        <v>0.35399999999999998</v>
      </c>
    </row>
    <row r="4892" spans="1:13" x14ac:dyDescent="0.2">
      <c r="A4892" t="s">
        <v>404</v>
      </c>
      <c r="B4892" t="s">
        <v>102</v>
      </c>
      <c r="C4892">
        <v>59</v>
      </c>
      <c r="D4892">
        <v>37.295999999999999</v>
      </c>
      <c r="E4892">
        <f t="shared" si="76"/>
        <v>37.299999999999997</v>
      </c>
      <c r="F4892">
        <v>10493</v>
      </c>
      <c r="G4892">
        <v>10503</v>
      </c>
      <c r="H4892">
        <v>10519</v>
      </c>
      <c r="I4892" t="s">
        <v>23</v>
      </c>
      <c r="J4892">
        <v>58145</v>
      </c>
      <c r="K4892">
        <v>1208884</v>
      </c>
      <c r="L4892">
        <v>3.04</v>
      </c>
      <c r="M4892">
        <v>0.41399999999999998</v>
      </c>
    </row>
    <row r="4893" spans="1:13" x14ac:dyDescent="0.2">
      <c r="A4893" t="s">
        <v>404</v>
      </c>
      <c r="B4893" t="s">
        <v>103</v>
      </c>
      <c r="C4893">
        <v>60</v>
      </c>
      <c r="D4893">
        <v>37.682000000000002</v>
      </c>
      <c r="E4893">
        <f t="shared" si="76"/>
        <v>37.68</v>
      </c>
      <c r="F4893">
        <v>10602</v>
      </c>
      <c r="G4893">
        <v>10624</v>
      </c>
      <c r="H4893">
        <v>10631</v>
      </c>
      <c r="I4893" t="s">
        <v>23</v>
      </c>
      <c r="J4893">
        <v>70684</v>
      </c>
      <c r="K4893">
        <v>2755355</v>
      </c>
      <c r="L4893">
        <v>6.92</v>
      </c>
      <c r="M4893">
        <v>0.94299999999999995</v>
      </c>
    </row>
    <row r="4894" spans="1:13" x14ac:dyDescent="0.2">
      <c r="A4894" t="s">
        <v>404</v>
      </c>
      <c r="B4894" t="s">
        <v>104</v>
      </c>
      <c r="C4894">
        <v>61</v>
      </c>
      <c r="D4894">
        <v>37.713999999999999</v>
      </c>
      <c r="E4894">
        <f t="shared" si="76"/>
        <v>37.71</v>
      </c>
      <c r="F4894">
        <v>10631</v>
      </c>
      <c r="G4894">
        <v>10635</v>
      </c>
      <c r="H4894">
        <v>10695</v>
      </c>
      <c r="I4894" t="s">
        <v>23</v>
      </c>
      <c r="J4894">
        <v>58788</v>
      </c>
      <c r="K4894">
        <v>4108127</v>
      </c>
      <c r="L4894">
        <v>10.32</v>
      </c>
      <c r="M4894">
        <v>1.4059999999999999</v>
      </c>
    </row>
    <row r="4895" spans="1:13" x14ac:dyDescent="0.2">
      <c r="A4895" t="s">
        <v>404</v>
      </c>
      <c r="B4895" t="s">
        <v>105</v>
      </c>
      <c r="C4895">
        <v>62</v>
      </c>
      <c r="D4895">
        <v>37.988999999999997</v>
      </c>
      <c r="E4895">
        <f t="shared" si="76"/>
        <v>37.99</v>
      </c>
      <c r="F4895">
        <v>10695</v>
      </c>
      <c r="G4895">
        <v>10722</v>
      </c>
      <c r="H4895">
        <v>10808</v>
      </c>
      <c r="I4895" t="s">
        <v>53</v>
      </c>
      <c r="J4895">
        <v>636479</v>
      </c>
      <c r="K4895">
        <v>22072508</v>
      </c>
      <c r="L4895">
        <v>55.45</v>
      </c>
      <c r="M4895">
        <v>7.5519999999999996</v>
      </c>
    </row>
    <row r="4896" spans="1:13" x14ac:dyDescent="0.2">
      <c r="A4896" t="s">
        <v>404</v>
      </c>
      <c r="B4896" t="s">
        <v>106</v>
      </c>
      <c r="C4896">
        <v>63</v>
      </c>
      <c r="D4896">
        <v>38.299999999999997</v>
      </c>
      <c r="E4896">
        <f t="shared" si="76"/>
        <v>38.299999999999997</v>
      </c>
      <c r="F4896">
        <v>10808</v>
      </c>
      <c r="G4896">
        <v>10820</v>
      </c>
      <c r="H4896">
        <v>10838</v>
      </c>
      <c r="I4896" t="s">
        <v>53</v>
      </c>
      <c r="J4896">
        <v>26113</v>
      </c>
      <c r="K4896">
        <v>631842</v>
      </c>
      <c r="L4896">
        <v>1.59</v>
      </c>
      <c r="M4896">
        <v>0.216</v>
      </c>
    </row>
    <row r="4897" spans="1:13" x14ac:dyDescent="0.2">
      <c r="A4897" t="s">
        <v>404</v>
      </c>
      <c r="B4897" t="s">
        <v>108</v>
      </c>
      <c r="C4897">
        <v>64</v>
      </c>
      <c r="D4897">
        <v>39.451000000000001</v>
      </c>
      <c r="E4897">
        <f t="shared" si="76"/>
        <v>39.450000000000003</v>
      </c>
      <c r="F4897">
        <v>11166</v>
      </c>
      <c r="G4897">
        <v>11184</v>
      </c>
      <c r="H4897">
        <v>11197</v>
      </c>
      <c r="I4897" t="s">
        <v>64</v>
      </c>
      <c r="J4897">
        <v>31258</v>
      </c>
      <c r="K4897">
        <v>1208355</v>
      </c>
      <c r="L4897">
        <v>3.04</v>
      </c>
      <c r="M4897">
        <v>0.41299999999999998</v>
      </c>
    </row>
    <row r="4898" spans="1:13" x14ac:dyDescent="0.2">
      <c r="A4898" t="s">
        <v>404</v>
      </c>
      <c r="B4898" t="s">
        <v>109</v>
      </c>
      <c r="C4898">
        <v>65</v>
      </c>
      <c r="D4898">
        <v>39.536000000000001</v>
      </c>
      <c r="E4898">
        <f t="shared" si="76"/>
        <v>39.54</v>
      </c>
      <c r="F4898">
        <v>11197</v>
      </c>
      <c r="G4898">
        <v>11211</v>
      </c>
      <c r="H4898">
        <v>11253</v>
      </c>
      <c r="I4898" t="s">
        <v>53</v>
      </c>
      <c r="J4898">
        <v>44901</v>
      </c>
      <c r="K4898">
        <v>2470653</v>
      </c>
      <c r="L4898">
        <v>6.21</v>
      </c>
      <c r="M4898">
        <v>0.84499999999999997</v>
      </c>
    </row>
    <row r="4899" spans="1:13" x14ac:dyDescent="0.2">
      <c r="A4899" t="s">
        <v>405</v>
      </c>
      <c r="B4899" t="s">
        <v>14</v>
      </c>
      <c r="C4899">
        <v>1</v>
      </c>
      <c r="D4899">
        <v>4.1740000000000004</v>
      </c>
      <c r="E4899">
        <f t="shared" si="76"/>
        <v>4.17</v>
      </c>
      <c r="F4899">
        <v>5</v>
      </c>
      <c r="G4899">
        <v>27</v>
      </c>
      <c r="H4899">
        <v>54</v>
      </c>
      <c r="I4899" t="s">
        <v>15</v>
      </c>
      <c r="J4899">
        <v>57875</v>
      </c>
      <c r="K4899">
        <v>918889</v>
      </c>
      <c r="L4899">
        <v>0.82</v>
      </c>
      <c r="M4899">
        <v>0.151</v>
      </c>
    </row>
    <row r="4900" spans="1:13" x14ac:dyDescent="0.2">
      <c r="A4900" t="s">
        <v>405</v>
      </c>
      <c r="B4900" t="s">
        <v>16</v>
      </c>
      <c r="C4900">
        <v>2</v>
      </c>
      <c r="D4900">
        <v>4.9820000000000002</v>
      </c>
      <c r="E4900">
        <f t="shared" si="76"/>
        <v>4.9800000000000004</v>
      </c>
      <c r="F4900">
        <v>248</v>
      </c>
      <c r="G4900">
        <v>283</v>
      </c>
      <c r="H4900">
        <v>378</v>
      </c>
      <c r="I4900" t="s">
        <v>129</v>
      </c>
      <c r="J4900">
        <v>1301795</v>
      </c>
      <c r="K4900">
        <v>41004996</v>
      </c>
      <c r="L4900">
        <v>36.42</v>
      </c>
      <c r="M4900">
        <v>6.758</v>
      </c>
    </row>
    <row r="4901" spans="1:13" x14ac:dyDescent="0.2">
      <c r="A4901" t="s">
        <v>405</v>
      </c>
      <c r="B4901" t="s">
        <v>18</v>
      </c>
      <c r="C4901">
        <v>3</v>
      </c>
      <c r="D4901">
        <v>5.3390000000000004</v>
      </c>
      <c r="E4901">
        <f t="shared" si="76"/>
        <v>5.34</v>
      </c>
      <c r="F4901">
        <v>378</v>
      </c>
      <c r="G4901">
        <v>396</v>
      </c>
      <c r="H4901">
        <v>463</v>
      </c>
      <c r="I4901" t="s">
        <v>31</v>
      </c>
      <c r="J4901">
        <v>80007</v>
      </c>
      <c r="K4901">
        <v>5126454</v>
      </c>
      <c r="L4901">
        <v>4.55</v>
      </c>
      <c r="M4901">
        <v>0.84499999999999997</v>
      </c>
    </row>
    <row r="4902" spans="1:13" x14ac:dyDescent="0.2">
      <c r="A4902" t="s">
        <v>405</v>
      </c>
      <c r="B4902" t="s">
        <v>20</v>
      </c>
      <c r="C4902">
        <v>4</v>
      </c>
      <c r="D4902">
        <v>6.2629999999999999</v>
      </c>
      <c r="E4902">
        <f t="shared" si="76"/>
        <v>6.26</v>
      </c>
      <c r="F4902">
        <v>665</v>
      </c>
      <c r="G4902">
        <v>688</v>
      </c>
      <c r="H4902">
        <v>705</v>
      </c>
      <c r="I4902" t="s">
        <v>129</v>
      </c>
      <c r="J4902">
        <v>27203</v>
      </c>
      <c r="K4902">
        <v>834088</v>
      </c>
      <c r="L4902">
        <v>0.74</v>
      </c>
      <c r="M4902">
        <v>0.13700000000000001</v>
      </c>
    </row>
    <row r="4903" spans="1:13" x14ac:dyDescent="0.2">
      <c r="A4903" t="s">
        <v>405</v>
      </c>
      <c r="B4903" t="s">
        <v>22</v>
      </c>
      <c r="C4903">
        <v>5</v>
      </c>
      <c r="D4903">
        <v>8.0180000000000007</v>
      </c>
      <c r="E4903">
        <f t="shared" si="76"/>
        <v>8.02</v>
      </c>
      <c r="F4903">
        <v>1180</v>
      </c>
      <c r="G4903">
        <v>1243</v>
      </c>
      <c r="H4903">
        <v>1281</v>
      </c>
      <c r="I4903" t="s">
        <v>129</v>
      </c>
      <c r="J4903">
        <v>91842</v>
      </c>
      <c r="K4903">
        <v>6387676</v>
      </c>
      <c r="L4903">
        <v>5.67</v>
      </c>
      <c r="M4903">
        <v>1.0529999999999999</v>
      </c>
    </row>
    <row r="4904" spans="1:13" x14ac:dyDescent="0.2">
      <c r="A4904" t="s">
        <v>405</v>
      </c>
      <c r="B4904" t="s">
        <v>24</v>
      </c>
      <c r="C4904">
        <v>6</v>
      </c>
      <c r="D4904">
        <v>8.1720000000000006</v>
      </c>
      <c r="E4904">
        <f t="shared" si="76"/>
        <v>8.17</v>
      </c>
      <c r="F4904">
        <v>1281</v>
      </c>
      <c r="G4904">
        <v>1292</v>
      </c>
      <c r="H4904">
        <v>1331</v>
      </c>
      <c r="I4904" t="s">
        <v>31</v>
      </c>
      <c r="J4904">
        <v>27305</v>
      </c>
      <c r="K4904">
        <v>1525611</v>
      </c>
      <c r="L4904">
        <v>1.35</v>
      </c>
      <c r="M4904">
        <v>0.251</v>
      </c>
    </row>
    <row r="4905" spans="1:13" x14ac:dyDescent="0.2">
      <c r="A4905" t="s">
        <v>405</v>
      </c>
      <c r="B4905" t="s">
        <v>26</v>
      </c>
      <c r="C4905">
        <v>7</v>
      </c>
      <c r="D4905">
        <v>8.4469999999999992</v>
      </c>
      <c r="E4905">
        <f t="shared" si="76"/>
        <v>8.4499999999999993</v>
      </c>
      <c r="F4905">
        <v>1366</v>
      </c>
      <c r="G4905">
        <v>1379</v>
      </c>
      <c r="H4905">
        <v>1419</v>
      </c>
      <c r="I4905" t="s">
        <v>51</v>
      </c>
      <c r="J4905">
        <v>33362</v>
      </c>
      <c r="K4905">
        <v>1462129</v>
      </c>
      <c r="L4905">
        <v>1.3</v>
      </c>
      <c r="M4905">
        <v>0.24099999999999999</v>
      </c>
    </row>
    <row r="4906" spans="1:13" x14ac:dyDescent="0.2">
      <c r="A4906" t="s">
        <v>405</v>
      </c>
      <c r="B4906" t="s">
        <v>27</v>
      </c>
      <c r="C4906">
        <v>8</v>
      </c>
      <c r="D4906">
        <v>8.6219999999999999</v>
      </c>
      <c r="E4906">
        <f t="shared" si="76"/>
        <v>8.6199999999999992</v>
      </c>
      <c r="F4906">
        <v>1419</v>
      </c>
      <c r="G4906">
        <v>1434</v>
      </c>
      <c r="H4906">
        <v>1493</v>
      </c>
      <c r="I4906" t="s">
        <v>25</v>
      </c>
      <c r="J4906">
        <v>154393</v>
      </c>
      <c r="K4906">
        <v>7269022</v>
      </c>
      <c r="L4906">
        <v>6.46</v>
      </c>
      <c r="M4906">
        <v>1.198</v>
      </c>
    </row>
    <row r="4907" spans="1:13" x14ac:dyDescent="0.2">
      <c r="A4907" t="s">
        <v>405</v>
      </c>
      <c r="B4907" t="s">
        <v>28</v>
      </c>
      <c r="C4907">
        <v>9</v>
      </c>
      <c r="D4907">
        <v>8.9689999999999994</v>
      </c>
      <c r="E4907">
        <f t="shared" si="76"/>
        <v>8.9700000000000006</v>
      </c>
      <c r="F4907">
        <v>1493</v>
      </c>
      <c r="G4907">
        <v>1544</v>
      </c>
      <c r="H4907">
        <v>1599</v>
      </c>
      <c r="I4907" t="s">
        <v>41</v>
      </c>
      <c r="J4907">
        <v>66040</v>
      </c>
      <c r="K4907">
        <v>4424793</v>
      </c>
      <c r="L4907">
        <v>3.93</v>
      </c>
      <c r="M4907">
        <v>0.72899999999999998</v>
      </c>
    </row>
    <row r="4908" spans="1:13" x14ac:dyDescent="0.2">
      <c r="A4908" t="s">
        <v>405</v>
      </c>
      <c r="B4908" t="s">
        <v>30</v>
      </c>
      <c r="C4908">
        <v>10</v>
      </c>
      <c r="D4908">
        <v>9.3789999999999996</v>
      </c>
      <c r="E4908">
        <f t="shared" si="76"/>
        <v>9.3800000000000008</v>
      </c>
      <c r="F4908">
        <v>1638</v>
      </c>
      <c r="G4908">
        <v>1673</v>
      </c>
      <c r="H4908">
        <v>1718</v>
      </c>
      <c r="I4908" t="s">
        <v>17</v>
      </c>
      <c r="J4908">
        <v>97377</v>
      </c>
      <c r="K4908">
        <v>4255288</v>
      </c>
      <c r="L4908">
        <v>3.78</v>
      </c>
      <c r="M4908">
        <v>0.70099999999999996</v>
      </c>
    </row>
    <row r="4909" spans="1:13" x14ac:dyDescent="0.2">
      <c r="A4909" t="s">
        <v>405</v>
      </c>
      <c r="B4909" t="s">
        <v>32</v>
      </c>
      <c r="C4909">
        <v>11</v>
      </c>
      <c r="D4909">
        <v>10.097</v>
      </c>
      <c r="E4909">
        <f t="shared" si="76"/>
        <v>10.1</v>
      </c>
      <c r="F4909">
        <v>1887</v>
      </c>
      <c r="G4909">
        <v>1901</v>
      </c>
      <c r="H4909">
        <v>1918</v>
      </c>
      <c r="I4909" t="s">
        <v>23</v>
      </c>
      <c r="J4909">
        <v>36534</v>
      </c>
      <c r="K4909">
        <v>1215317</v>
      </c>
      <c r="L4909">
        <v>1.08</v>
      </c>
      <c r="M4909">
        <v>0.2</v>
      </c>
    </row>
    <row r="4910" spans="1:13" x14ac:dyDescent="0.2">
      <c r="A4910" t="s">
        <v>405</v>
      </c>
      <c r="B4910" t="s">
        <v>33</v>
      </c>
      <c r="C4910">
        <v>12</v>
      </c>
      <c r="D4910">
        <v>10.195</v>
      </c>
      <c r="E4910">
        <f t="shared" si="76"/>
        <v>10.199999999999999</v>
      </c>
      <c r="F4910">
        <v>1918</v>
      </c>
      <c r="G4910">
        <v>1932</v>
      </c>
      <c r="H4910">
        <v>1961</v>
      </c>
      <c r="I4910" t="s">
        <v>135</v>
      </c>
      <c r="J4910">
        <v>34944</v>
      </c>
      <c r="K4910">
        <v>1529758</v>
      </c>
      <c r="L4910">
        <v>1.36</v>
      </c>
      <c r="M4910">
        <v>0.252</v>
      </c>
    </row>
    <row r="4911" spans="1:13" x14ac:dyDescent="0.2">
      <c r="A4911" t="s">
        <v>405</v>
      </c>
      <c r="B4911" t="s">
        <v>35</v>
      </c>
      <c r="C4911">
        <v>13</v>
      </c>
      <c r="D4911">
        <v>10.367000000000001</v>
      </c>
      <c r="E4911">
        <f t="shared" si="76"/>
        <v>10.37</v>
      </c>
      <c r="F4911">
        <v>1961</v>
      </c>
      <c r="G4911">
        <v>1986</v>
      </c>
      <c r="H4911">
        <v>2011</v>
      </c>
      <c r="I4911" t="s">
        <v>21</v>
      </c>
      <c r="J4911">
        <v>52747</v>
      </c>
      <c r="K4911">
        <v>2822150</v>
      </c>
      <c r="L4911">
        <v>2.5099999999999998</v>
      </c>
      <c r="M4911">
        <v>0.46500000000000002</v>
      </c>
    </row>
    <row r="4912" spans="1:13" x14ac:dyDescent="0.2">
      <c r="A4912" t="s">
        <v>405</v>
      </c>
      <c r="B4912" t="s">
        <v>36</v>
      </c>
      <c r="C4912">
        <v>14</v>
      </c>
      <c r="D4912">
        <v>10.478999999999999</v>
      </c>
      <c r="E4912">
        <f t="shared" si="76"/>
        <v>10.48</v>
      </c>
      <c r="F4912">
        <v>2011</v>
      </c>
      <c r="G4912">
        <v>2022</v>
      </c>
      <c r="H4912">
        <v>2058</v>
      </c>
      <c r="I4912" t="s">
        <v>186</v>
      </c>
      <c r="J4912">
        <v>30865</v>
      </c>
      <c r="K4912">
        <v>1573377</v>
      </c>
      <c r="L4912">
        <v>1.4</v>
      </c>
      <c r="M4912">
        <v>0.25900000000000001</v>
      </c>
    </row>
    <row r="4913" spans="1:13" x14ac:dyDescent="0.2">
      <c r="A4913" t="s">
        <v>405</v>
      </c>
      <c r="B4913" t="s">
        <v>38</v>
      </c>
      <c r="C4913">
        <v>15</v>
      </c>
      <c r="D4913">
        <v>11.542999999999999</v>
      </c>
      <c r="E4913">
        <f t="shared" si="76"/>
        <v>11.54</v>
      </c>
      <c r="F4913">
        <v>2262</v>
      </c>
      <c r="G4913">
        <v>2358</v>
      </c>
      <c r="H4913">
        <v>2395</v>
      </c>
      <c r="I4913" t="s">
        <v>97</v>
      </c>
      <c r="J4913">
        <v>24274</v>
      </c>
      <c r="K4913">
        <v>1014464</v>
      </c>
      <c r="L4913">
        <v>0.9</v>
      </c>
      <c r="M4913">
        <v>0.16700000000000001</v>
      </c>
    </row>
    <row r="4914" spans="1:13" x14ac:dyDescent="0.2">
      <c r="A4914" t="s">
        <v>405</v>
      </c>
      <c r="B4914" t="s">
        <v>40</v>
      </c>
      <c r="C4914">
        <v>16</v>
      </c>
      <c r="D4914">
        <v>12.391</v>
      </c>
      <c r="E4914">
        <f t="shared" si="76"/>
        <v>12.39</v>
      </c>
      <c r="F4914">
        <v>2608</v>
      </c>
      <c r="G4914">
        <v>2626</v>
      </c>
      <c r="H4914">
        <v>2659</v>
      </c>
      <c r="I4914" t="s">
        <v>44</v>
      </c>
      <c r="J4914">
        <v>295187</v>
      </c>
      <c r="K4914">
        <v>10595418</v>
      </c>
      <c r="L4914">
        <v>9.41</v>
      </c>
      <c r="M4914">
        <v>1.746</v>
      </c>
    </row>
    <row r="4915" spans="1:13" x14ac:dyDescent="0.2">
      <c r="A4915" t="s">
        <v>405</v>
      </c>
      <c r="B4915" t="s">
        <v>42</v>
      </c>
      <c r="C4915">
        <v>17</v>
      </c>
      <c r="D4915">
        <v>12.537000000000001</v>
      </c>
      <c r="E4915">
        <f t="shared" si="76"/>
        <v>12.54</v>
      </c>
      <c r="F4915">
        <v>2659</v>
      </c>
      <c r="G4915">
        <v>2672</v>
      </c>
      <c r="H4915">
        <v>2733</v>
      </c>
      <c r="I4915" t="s">
        <v>34</v>
      </c>
      <c r="J4915">
        <v>299938</v>
      </c>
      <c r="K4915">
        <v>13297442</v>
      </c>
      <c r="L4915">
        <v>11.81</v>
      </c>
      <c r="M4915">
        <v>2.1920000000000002</v>
      </c>
    </row>
    <row r="4916" spans="1:13" x14ac:dyDescent="0.2">
      <c r="A4916" t="s">
        <v>405</v>
      </c>
      <c r="B4916" t="s">
        <v>43</v>
      </c>
      <c r="C4916">
        <v>18</v>
      </c>
      <c r="D4916">
        <v>12.909000000000001</v>
      </c>
      <c r="E4916">
        <f t="shared" si="76"/>
        <v>12.91</v>
      </c>
      <c r="F4916">
        <v>2733</v>
      </c>
      <c r="G4916">
        <v>2790</v>
      </c>
      <c r="H4916">
        <v>2903</v>
      </c>
      <c r="I4916" t="s">
        <v>53</v>
      </c>
      <c r="J4916">
        <v>2922985</v>
      </c>
      <c r="K4916">
        <v>103409004</v>
      </c>
      <c r="L4916">
        <v>91.84</v>
      </c>
      <c r="M4916">
        <v>17.042999999999999</v>
      </c>
    </row>
    <row r="4917" spans="1:13" x14ac:dyDescent="0.2">
      <c r="A4917" t="s">
        <v>405</v>
      </c>
      <c r="B4917" t="s">
        <v>45</v>
      </c>
      <c r="C4917">
        <v>19</v>
      </c>
      <c r="D4917">
        <v>15.026999999999999</v>
      </c>
      <c r="E4917">
        <f t="shared" si="76"/>
        <v>15.03</v>
      </c>
      <c r="F4917">
        <v>3411</v>
      </c>
      <c r="G4917">
        <v>3460</v>
      </c>
      <c r="H4917">
        <v>3469</v>
      </c>
      <c r="I4917" t="s">
        <v>67</v>
      </c>
      <c r="J4917">
        <v>64673</v>
      </c>
      <c r="K4917">
        <v>1964002</v>
      </c>
      <c r="L4917">
        <v>1.74</v>
      </c>
      <c r="M4917">
        <v>0.32400000000000001</v>
      </c>
    </row>
    <row r="4918" spans="1:13" x14ac:dyDescent="0.2">
      <c r="A4918" t="s">
        <v>405</v>
      </c>
      <c r="B4918" t="s">
        <v>47</v>
      </c>
      <c r="C4918">
        <v>20</v>
      </c>
      <c r="D4918">
        <v>15.076000000000001</v>
      </c>
      <c r="E4918">
        <f t="shared" si="76"/>
        <v>15.08</v>
      </c>
      <c r="F4918">
        <v>3469</v>
      </c>
      <c r="G4918">
        <v>3475</v>
      </c>
      <c r="H4918">
        <v>3492</v>
      </c>
      <c r="I4918" t="s">
        <v>53</v>
      </c>
      <c r="J4918">
        <v>53880</v>
      </c>
      <c r="K4918">
        <v>1650577</v>
      </c>
      <c r="L4918">
        <v>1.47</v>
      </c>
      <c r="M4918">
        <v>0.27200000000000002</v>
      </c>
    </row>
    <row r="4919" spans="1:13" x14ac:dyDescent="0.2">
      <c r="A4919" t="s">
        <v>405</v>
      </c>
      <c r="B4919" t="s">
        <v>49</v>
      </c>
      <c r="C4919">
        <v>21</v>
      </c>
      <c r="D4919">
        <v>15.177</v>
      </c>
      <c r="E4919">
        <f t="shared" si="76"/>
        <v>15.18</v>
      </c>
      <c r="F4919">
        <v>3492</v>
      </c>
      <c r="G4919">
        <v>3507</v>
      </c>
      <c r="H4919">
        <v>3613</v>
      </c>
      <c r="I4919" t="s">
        <v>53</v>
      </c>
      <c r="J4919">
        <v>920940</v>
      </c>
      <c r="K4919">
        <v>38137585</v>
      </c>
      <c r="L4919">
        <v>33.869999999999997</v>
      </c>
      <c r="M4919">
        <v>6.2850000000000001</v>
      </c>
    </row>
    <row r="4920" spans="1:13" x14ac:dyDescent="0.2">
      <c r="A4920" t="s">
        <v>405</v>
      </c>
      <c r="B4920" t="s">
        <v>50</v>
      </c>
      <c r="C4920">
        <v>22</v>
      </c>
      <c r="D4920">
        <v>15.558999999999999</v>
      </c>
      <c r="E4920">
        <f t="shared" si="76"/>
        <v>15.56</v>
      </c>
      <c r="F4920">
        <v>3613</v>
      </c>
      <c r="G4920">
        <v>3628</v>
      </c>
      <c r="H4920">
        <v>3676</v>
      </c>
      <c r="I4920" t="s">
        <v>53</v>
      </c>
      <c r="J4920">
        <v>177288</v>
      </c>
      <c r="K4920">
        <v>6531654</v>
      </c>
      <c r="L4920">
        <v>5.8</v>
      </c>
      <c r="M4920">
        <v>1.0760000000000001</v>
      </c>
    </row>
    <row r="4921" spans="1:13" x14ac:dyDescent="0.2">
      <c r="A4921" t="s">
        <v>405</v>
      </c>
      <c r="B4921" t="s">
        <v>52</v>
      </c>
      <c r="C4921">
        <v>23</v>
      </c>
      <c r="D4921">
        <v>15.771000000000001</v>
      </c>
      <c r="E4921">
        <f t="shared" si="76"/>
        <v>15.77</v>
      </c>
      <c r="F4921">
        <v>3676</v>
      </c>
      <c r="G4921">
        <v>3695</v>
      </c>
      <c r="H4921">
        <v>3730</v>
      </c>
      <c r="I4921" t="s">
        <v>73</v>
      </c>
      <c r="J4921">
        <v>43496</v>
      </c>
      <c r="K4921">
        <v>1780109</v>
      </c>
      <c r="L4921">
        <v>1.58</v>
      </c>
      <c r="M4921">
        <v>0.29299999999999998</v>
      </c>
    </row>
    <row r="4922" spans="1:13" x14ac:dyDescent="0.2">
      <c r="A4922" t="s">
        <v>405</v>
      </c>
      <c r="B4922" t="s">
        <v>54</v>
      </c>
      <c r="C4922">
        <v>24</v>
      </c>
      <c r="D4922">
        <v>16.437999999999999</v>
      </c>
      <c r="E4922">
        <f t="shared" si="76"/>
        <v>16.440000000000001</v>
      </c>
      <c r="F4922">
        <v>3886</v>
      </c>
      <c r="G4922">
        <v>3906</v>
      </c>
      <c r="H4922">
        <v>3945</v>
      </c>
      <c r="I4922" t="s">
        <v>53</v>
      </c>
      <c r="J4922">
        <v>886729</v>
      </c>
      <c r="K4922">
        <v>24338424</v>
      </c>
      <c r="L4922">
        <v>21.61</v>
      </c>
      <c r="M4922">
        <v>4.0110000000000001</v>
      </c>
    </row>
    <row r="4923" spans="1:13" x14ac:dyDescent="0.2">
      <c r="A4923" t="s">
        <v>405</v>
      </c>
      <c r="B4923" t="s">
        <v>56</v>
      </c>
      <c r="C4923">
        <v>25</v>
      </c>
      <c r="D4923">
        <v>18.402999999999999</v>
      </c>
      <c r="E4923">
        <f t="shared" si="76"/>
        <v>18.399999999999999</v>
      </c>
      <c r="F4923">
        <v>4515</v>
      </c>
      <c r="G4923">
        <v>4528</v>
      </c>
      <c r="H4923">
        <v>4543</v>
      </c>
      <c r="I4923" t="s">
        <v>64</v>
      </c>
      <c r="J4923">
        <v>35220</v>
      </c>
      <c r="K4923">
        <v>940818</v>
      </c>
      <c r="L4923">
        <v>0.84</v>
      </c>
      <c r="M4923">
        <v>0.155</v>
      </c>
    </row>
    <row r="4924" spans="1:13" x14ac:dyDescent="0.2">
      <c r="A4924" t="s">
        <v>405</v>
      </c>
      <c r="B4924" t="s">
        <v>57</v>
      </c>
      <c r="C4924">
        <v>26</v>
      </c>
      <c r="D4924">
        <v>18.510999999999999</v>
      </c>
      <c r="E4924">
        <f t="shared" si="76"/>
        <v>18.510000000000002</v>
      </c>
      <c r="F4924">
        <v>4543</v>
      </c>
      <c r="G4924">
        <v>4562</v>
      </c>
      <c r="H4924">
        <v>4623</v>
      </c>
      <c r="I4924" t="s">
        <v>73</v>
      </c>
      <c r="J4924">
        <v>928405</v>
      </c>
      <c r="K4924">
        <v>24765214</v>
      </c>
      <c r="L4924">
        <v>21.99</v>
      </c>
      <c r="M4924">
        <v>4.0810000000000004</v>
      </c>
    </row>
    <row r="4925" spans="1:13" x14ac:dyDescent="0.2">
      <c r="A4925" t="s">
        <v>405</v>
      </c>
      <c r="B4925" t="s">
        <v>59</v>
      </c>
      <c r="C4925">
        <v>27</v>
      </c>
      <c r="D4925">
        <v>19.166</v>
      </c>
      <c r="E4925">
        <f t="shared" si="76"/>
        <v>19.170000000000002</v>
      </c>
      <c r="F4925">
        <v>4726</v>
      </c>
      <c r="G4925">
        <v>4769</v>
      </c>
      <c r="H4925">
        <v>4793</v>
      </c>
      <c r="I4925" t="s">
        <v>67</v>
      </c>
      <c r="J4925">
        <v>46797</v>
      </c>
      <c r="K4925">
        <v>2041668</v>
      </c>
      <c r="L4925">
        <v>1.81</v>
      </c>
      <c r="M4925">
        <v>0.33600000000000002</v>
      </c>
    </row>
    <row r="4926" spans="1:13" x14ac:dyDescent="0.2">
      <c r="A4926" t="s">
        <v>405</v>
      </c>
      <c r="B4926" t="s">
        <v>61</v>
      </c>
      <c r="C4926">
        <v>28</v>
      </c>
      <c r="D4926">
        <v>19.297999999999998</v>
      </c>
      <c r="E4926">
        <f t="shared" si="76"/>
        <v>19.3</v>
      </c>
      <c r="F4926">
        <v>4793</v>
      </c>
      <c r="G4926">
        <v>4811</v>
      </c>
      <c r="H4926">
        <v>4837</v>
      </c>
      <c r="I4926" t="s">
        <v>73</v>
      </c>
      <c r="J4926">
        <v>52039</v>
      </c>
      <c r="K4926">
        <v>1514195</v>
      </c>
      <c r="L4926">
        <v>1.34</v>
      </c>
      <c r="M4926">
        <v>0.25</v>
      </c>
    </row>
    <row r="4927" spans="1:13" x14ac:dyDescent="0.2">
      <c r="A4927" t="s">
        <v>405</v>
      </c>
      <c r="B4927" t="s">
        <v>62</v>
      </c>
      <c r="C4927">
        <v>29</v>
      </c>
      <c r="D4927">
        <v>19.550999999999998</v>
      </c>
      <c r="E4927">
        <f t="shared" si="76"/>
        <v>19.55</v>
      </c>
      <c r="F4927">
        <v>4850</v>
      </c>
      <c r="G4927">
        <v>4891</v>
      </c>
      <c r="H4927">
        <v>4957</v>
      </c>
      <c r="I4927" t="s">
        <v>15</v>
      </c>
      <c r="J4927">
        <v>524323</v>
      </c>
      <c r="K4927">
        <v>14385947</v>
      </c>
      <c r="L4927">
        <v>12.78</v>
      </c>
      <c r="M4927">
        <v>2.371</v>
      </c>
    </row>
    <row r="4928" spans="1:13" x14ac:dyDescent="0.2">
      <c r="A4928" t="s">
        <v>405</v>
      </c>
      <c r="B4928" t="s">
        <v>63</v>
      </c>
      <c r="C4928">
        <v>30</v>
      </c>
      <c r="D4928">
        <v>21.079000000000001</v>
      </c>
      <c r="E4928">
        <f t="shared" si="76"/>
        <v>21.08</v>
      </c>
      <c r="F4928">
        <v>5353</v>
      </c>
      <c r="G4928">
        <v>5374</v>
      </c>
      <c r="H4928">
        <v>5408</v>
      </c>
      <c r="I4928" t="s">
        <v>77</v>
      </c>
      <c r="J4928">
        <v>98000</v>
      </c>
      <c r="K4928">
        <v>3491118</v>
      </c>
      <c r="L4928">
        <v>3.1</v>
      </c>
      <c r="M4928">
        <v>0.57499999999999996</v>
      </c>
    </row>
    <row r="4929" spans="1:13" x14ac:dyDescent="0.2">
      <c r="A4929" t="s">
        <v>405</v>
      </c>
      <c r="B4929" t="s">
        <v>65</v>
      </c>
      <c r="C4929">
        <v>31</v>
      </c>
      <c r="D4929">
        <v>21.274999999999999</v>
      </c>
      <c r="E4929">
        <f t="shared" si="76"/>
        <v>21.28</v>
      </c>
      <c r="F4929">
        <v>5408</v>
      </c>
      <c r="G4929">
        <v>5436</v>
      </c>
      <c r="H4929">
        <v>5500</v>
      </c>
      <c r="I4929" t="s">
        <v>130</v>
      </c>
      <c r="J4929">
        <v>225739</v>
      </c>
      <c r="K4929">
        <v>10616400</v>
      </c>
      <c r="L4929">
        <v>9.43</v>
      </c>
      <c r="M4929">
        <v>1.75</v>
      </c>
    </row>
    <row r="4930" spans="1:13" x14ac:dyDescent="0.2">
      <c r="A4930" t="s">
        <v>405</v>
      </c>
      <c r="B4930" t="s">
        <v>66</v>
      </c>
      <c r="C4930">
        <v>32</v>
      </c>
      <c r="D4930">
        <v>21.776</v>
      </c>
      <c r="E4930">
        <f t="shared" si="76"/>
        <v>21.78</v>
      </c>
      <c r="F4930">
        <v>5568</v>
      </c>
      <c r="G4930">
        <v>5594</v>
      </c>
      <c r="H4930">
        <v>5637</v>
      </c>
      <c r="I4930" t="s">
        <v>46</v>
      </c>
      <c r="J4930">
        <v>35385</v>
      </c>
      <c r="K4930">
        <v>1261299</v>
      </c>
      <c r="L4930">
        <v>1.1200000000000001</v>
      </c>
      <c r="M4930">
        <v>0.20799999999999999</v>
      </c>
    </row>
    <row r="4931" spans="1:13" x14ac:dyDescent="0.2">
      <c r="A4931" t="s">
        <v>405</v>
      </c>
      <c r="B4931" t="s">
        <v>68</v>
      </c>
      <c r="C4931">
        <v>33</v>
      </c>
      <c r="D4931">
        <v>22.361000000000001</v>
      </c>
      <c r="E4931">
        <f t="shared" ref="E4931:E4977" si="77">ROUND(D4931,2)</f>
        <v>22.36</v>
      </c>
      <c r="F4931">
        <v>5757</v>
      </c>
      <c r="G4931">
        <v>5779</v>
      </c>
      <c r="H4931">
        <v>5816</v>
      </c>
      <c r="I4931" t="s">
        <v>19</v>
      </c>
      <c r="J4931">
        <v>52198</v>
      </c>
      <c r="K4931">
        <v>1536607</v>
      </c>
      <c r="L4931">
        <v>1.36</v>
      </c>
      <c r="M4931">
        <v>0.253</v>
      </c>
    </row>
    <row r="4932" spans="1:13" x14ac:dyDescent="0.2">
      <c r="A4932" t="s">
        <v>405</v>
      </c>
      <c r="B4932" t="s">
        <v>69</v>
      </c>
      <c r="C4932">
        <v>34</v>
      </c>
      <c r="D4932">
        <v>22.864000000000001</v>
      </c>
      <c r="E4932">
        <f t="shared" si="77"/>
        <v>22.86</v>
      </c>
      <c r="F4932">
        <v>5910</v>
      </c>
      <c r="G4932">
        <v>5938</v>
      </c>
      <c r="H4932">
        <v>5957</v>
      </c>
      <c r="I4932" t="s">
        <v>19</v>
      </c>
      <c r="J4932">
        <v>51499</v>
      </c>
      <c r="K4932">
        <v>1152606</v>
      </c>
      <c r="L4932">
        <v>1.02</v>
      </c>
      <c r="M4932">
        <v>0.19</v>
      </c>
    </row>
    <row r="4933" spans="1:13" x14ac:dyDescent="0.2">
      <c r="A4933" t="s">
        <v>405</v>
      </c>
      <c r="B4933" t="s">
        <v>70</v>
      </c>
      <c r="C4933">
        <v>35</v>
      </c>
      <c r="D4933">
        <v>23.242999999999999</v>
      </c>
      <c r="E4933">
        <f t="shared" si="77"/>
        <v>23.24</v>
      </c>
      <c r="F4933">
        <v>6039</v>
      </c>
      <c r="G4933">
        <v>6058</v>
      </c>
      <c r="H4933">
        <v>6072</v>
      </c>
      <c r="I4933" t="s">
        <v>44</v>
      </c>
      <c r="J4933">
        <v>91542</v>
      </c>
      <c r="K4933">
        <v>2763191</v>
      </c>
      <c r="L4933">
        <v>2.4500000000000002</v>
      </c>
      <c r="M4933">
        <v>0.45500000000000002</v>
      </c>
    </row>
    <row r="4934" spans="1:13" x14ac:dyDescent="0.2">
      <c r="A4934" t="s">
        <v>405</v>
      </c>
      <c r="B4934" t="s">
        <v>71</v>
      </c>
      <c r="C4934">
        <v>36</v>
      </c>
      <c r="D4934">
        <v>23.326000000000001</v>
      </c>
      <c r="E4934">
        <f t="shared" si="77"/>
        <v>23.33</v>
      </c>
      <c r="F4934">
        <v>6072</v>
      </c>
      <c r="G4934">
        <v>6084</v>
      </c>
      <c r="H4934">
        <v>6108</v>
      </c>
      <c r="I4934" t="s">
        <v>44</v>
      </c>
      <c r="J4934">
        <v>78670</v>
      </c>
      <c r="K4934">
        <v>2180624</v>
      </c>
      <c r="L4934">
        <v>1.94</v>
      </c>
      <c r="M4934">
        <v>0.35899999999999999</v>
      </c>
    </row>
    <row r="4935" spans="1:13" x14ac:dyDescent="0.2">
      <c r="A4935" t="s">
        <v>405</v>
      </c>
      <c r="B4935" t="s">
        <v>72</v>
      </c>
      <c r="C4935">
        <v>37</v>
      </c>
      <c r="D4935">
        <v>23.54</v>
      </c>
      <c r="E4935">
        <f t="shared" si="77"/>
        <v>23.54</v>
      </c>
      <c r="F4935">
        <v>6136</v>
      </c>
      <c r="G4935">
        <v>6152</v>
      </c>
      <c r="H4935">
        <v>6181</v>
      </c>
      <c r="I4935" t="s">
        <v>44</v>
      </c>
      <c r="J4935">
        <v>163040</v>
      </c>
      <c r="K4935">
        <v>4981035</v>
      </c>
      <c r="L4935">
        <v>4.42</v>
      </c>
      <c r="M4935">
        <v>0.82099999999999995</v>
      </c>
    </row>
    <row r="4936" spans="1:13" x14ac:dyDescent="0.2">
      <c r="A4936" t="s">
        <v>405</v>
      </c>
      <c r="B4936" t="s">
        <v>74</v>
      </c>
      <c r="C4936">
        <v>38</v>
      </c>
      <c r="D4936">
        <v>23.667000000000002</v>
      </c>
      <c r="E4936">
        <f t="shared" si="77"/>
        <v>23.67</v>
      </c>
      <c r="F4936">
        <v>6181</v>
      </c>
      <c r="G4936">
        <v>6192</v>
      </c>
      <c r="H4936">
        <v>6220</v>
      </c>
      <c r="I4936" t="s">
        <v>130</v>
      </c>
      <c r="J4936">
        <v>47384</v>
      </c>
      <c r="K4936">
        <v>1405475</v>
      </c>
      <c r="L4936">
        <v>1.25</v>
      </c>
      <c r="M4936">
        <v>0.23200000000000001</v>
      </c>
    </row>
    <row r="4937" spans="1:13" x14ac:dyDescent="0.2">
      <c r="A4937" t="s">
        <v>405</v>
      </c>
      <c r="B4937" t="s">
        <v>75</v>
      </c>
      <c r="C4937">
        <v>39</v>
      </c>
      <c r="D4937">
        <v>23.895</v>
      </c>
      <c r="E4937">
        <f t="shared" si="77"/>
        <v>23.9</v>
      </c>
      <c r="F4937">
        <v>6249</v>
      </c>
      <c r="G4937">
        <v>6264</v>
      </c>
      <c r="H4937">
        <v>6281</v>
      </c>
      <c r="I4937" t="s">
        <v>19</v>
      </c>
      <c r="J4937">
        <v>62087</v>
      </c>
      <c r="K4937">
        <v>1504300</v>
      </c>
      <c r="L4937">
        <v>1.34</v>
      </c>
      <c r="M4937">
        <v>0.248</v>
      </c>
    </row>
    <row r="4938" spans="1:13" x14ac:dyDescent="0.2">
      <c r="A4938" t="s">
        <v>405</v>
      </c>
      <c r="B4938" t="s">
        <v>76</v>
      </c>
      <c r="C4938">
        <v>40</v>
      </c>
      <c r="D4938">
        <v>25.152999999999999</v>
      </c>
      <c r="E4938">
        <f t="shared" si="77"/>
        <v>25.15</v>
      </c>
      <c r="F4938">
        <v>6599</v>
      </c>
      <c r="G4938">
        <v>6662</v>
      </c>
      <c r="H4938">
        <v>6695</v>
      </c>
      <c r="I4938" t="s">
        <v>19</v>
      </c>
      <c r="J4938">
        <v>103121</v>
      </c>
      <c r="K4938">
        <v>7435182</v>
      </c>
      <c r="L4938">
        <v>6.6</v>
      </c>
      <c r="M4938">
        <v>1.2250000000000001</v>
      </c>
    </row>
    <row r="4939" spans="1:13" x14ac:dyDescent="0.2">
      <c r="A4939" t="s">
        <v>405</v>
      </c>
      <c r="B4939" t="s">
        <v>78</v>
      </c>
      <c r="C4939">
        <v>41</v>
      </c>
      <c r="D4939">
        <v>25.28</v>
      </c>
      <c r="E4939">
        <f t="shared" si="77"/>
        <v>25.28</v>
      </c>
      <c r="F4939">
        <v>6695</v>
      </c>
      <c r="G4939">
        <v>6702</v>
      </c>
      <c r="H4939">
        <v>6733</v>
      </c>
      <c r="I4939" t="s">
        <v>130</v>
      </c>
      <c r="J4939">
        <v>31835</v>
      </c>
      <c r="K4939">
        <v>1151417</v>
      </c>
      <c r="L4939">
        <v>1.02</v>
      </c>
      <c r="M4939">
        <v>0.19</v>
      </c>
    </row>
    <row r="4940" spans="1:13" x14ac:dyDescent="0.2">
      <c r="A4940" t="s">
        <v>405</v>
      </c>
      <c r="B4940" t="s">
        <v>79</v>
      </c>
      <c r="C4940">
        <v>42</v>
      </c>
      <c r="D4940">
        <v>25.675999999999998</v>
      </c>
      <c r="E4940">
        <f t="shared" si="77"/>
        <v>25.68</v>
      </c>
      <c r="F4940">
        <v>6751</v>
      </c>
      <c r="G4940">
        <v>6828</v>
      </c>
      <c r="H4940">
        <v>6850</v>
      </c>
      <c r="I4940" t="s">
        <v>46</v>
      </c>
      <c r="J4940">
        <v>52471</v>
      </c>
      <c r="K4940">
        <v>1737974</v>
      </c>
      <c r="L4940">
        <v>1.54</v>
      </c>
      <c r="M4940">
        <v>0.28599999999999998</v>
      </c>
    </row>
    <row r="4941" spans="1:13" x14ac:dyDescent="0.2">
      <c r="A4941" t="s">
        <v>405</v>
      </c>
      <c r="B4941" t="s">
        <v>80</v>
      </c>
      <c r="C4941">
        <v>43</v>
      </c>
      <c r="D4941">
        <v>26.623999999999999</v>
      </c>
      <c r="E4941">
        <f t="shared" si="77"/>
        <v>26.62</v>
      </c>
      <c r="F4941">
        <v>7110</v>
      </c>
      <c r="G4941">
        <v>7127</v>
      </c>
      <c r="H4941">
        <v>7191</v>
      </c>
      <c r="I4941" t="s">
        <v>130</v>
      </c>
      <c r="J4941">
        <v>113569</v>
      </c>
      <c r="K4941">
        <v>5273608</v>
      </c>
      <c r="L4941">
        <v>4.68</v>
      </c>
      <c r="M4941">
        <v>0.86899999999999999</v>
      </c>
    </row>
    <row r="4942" spans="1:13" x14ac:dyDescent="0.2">
      <c r="A4942" t="s">
        <v>405</v>
      </c>
      <c r="B4942" t="s">
        <v>81</v>
      </c>
      <c r="C4942">
        <v>44</v>
      </c>
      <c r="D4942">
        <v>27.904</v>
      </c>
      <c r="E4942">
        <f t="shared" si="77"/>
        <v>27.9</v>
      </c>
      <c r="F4942">
        <v>7460</v>
      </c>
      <c r="G4942">
        <v>7532</v>
      </c>
      <c r="H4942">
        <v>7560</v>
      </c>
      <c r="I4942" t="s">
        <v>46</v>
      </c>
      <c r="J4942">
        <v>37013</v>
      </c>
      <c r="K4942">
        <v>1220386</v>
      </c>
      <c r="L4942">
        <v>1.08</v>
      </c>
      <c r="M4942">
        <v>0.20100000000000001</v>
      </c>
    </row>
    <row r="4943" spans="1:13" x14ac:dyDescent="0.2">
      <c r="A4943" t="s">
        <v>405</v>
      </c>
      <c r="B4943" t="s">
        <v>82</v>
      </c>
      <c r="C4943">
        <v>45</v>
      </c>
      <c r="D4943">
        <v>28.283999999999999</v>
      </c>
      <c r="E4943">
        <f t="shared" si="77"/>
        <v>28.28</v>
      </c>
      <c r="F4943">
        <v>7617</v>
      </c>
      <c r="G4943">
        <v>7652</v>
      </c>
      <c r="H4943">
        <v>7683</v>
      </c>
      <c r="I4943" t="s">
        <v>46</v>
      </c>
      <c r="J4943">
        <v>27847</v>
      </c>
      <c r="K4943">
        <v>1180984</v>
      </c>
      <c r="L4943">
        <v>1.05</v>
      </c>
      <c r="M4943">
        <v>0.19500000000000001</v>
      </c>
    </row>
    <row r="4944" spans="1:13" x14ac:dyDescent="0.2">
      <c r="A4944" t="s">
        <v>405</v>
      </c>
      <c r="B4944" t="s">
        <v>84</v>
      </c>
      <c r="C4944">
        <v>46</v>
      </c>
      <c r="D4944">
        <v>28.524999999999999</v>
      </c>
      <c r="E4944">
        <f t="shared" si="77"/>
        <v>28.53</v>
      </c>
      <c r="F4944">
        <v>7684</v>
      </c>
      <c r="G4944">
        <v>7729</v>
      </c>
      <c r="H4944">
        <v>7754</v>
      </c>
      <c r="I4944" t="s">
        <v>19</v>
      </c>
      <c r="J4944">
        <v>38581</v>
      </c>
      <c r="K4944">
        <v>1650994</v>
      </c>
      <c r="L4944">
        <v>1.47</v>
      </c>
      <c r="M4944">
        <v>0.27200000000000002</v>
      </c>
    </row>
    <row r="4945" spans="1:13" x14ac:dyDescent="0.2">
      <c r="A4945" t="s">
        <v>405</v>
      </c>
      <c r="B4945" t="s">
        <v>85</v>
      </c>
      <c r="C4945">
        <v>47</v>
      </c>
      <c r="D4945">
        <v>29.437000000000001</v>
      </c>
      <c r="E4945">
        <f t="shared" si="77"/>
        <v>29.44</v>
      </c>
      <c r="F4945">
        <v>7928</v>
      </c>
      <c r="G4945">
        <v>8017</v>
      </c>
      <c r="H4945">
        <v>8065</v>
      </c>
      <c r="I4945" t="s">
        <v>46</v>
      </c>
      <c r="J4945">
        <v>17825</v>
      </c>
      <c r="K4945">
        <v>156620</v>
      </c>
      <c r="L4945">
        <v>0.14000000000000001</v>
      </c>
      <c r="M4945">
        <v>2.5999999999999999E-2</v>
      </c>
    </row>
    <row r="4946" spans="1:13" x14ac:dyDescent="0.2">
      <c r="A4946" t="s">
        <v>405</v>
      </c>
      <c r="B4946" t="s">
        <v>86</v>
      </c>
      <c r="C4946">
        <v>48</v>
      </c>
      <c r="D4946">
        <v>30.024000000000001</v>
      </c>
      <c r="E4946">
        <f t="shared" si="77"/>
        <v>30.02</v>
      </c>
      <c r="F4946">
        <v>8178</v>
      </c>
      <c r="G4946">
        <v>8203</v>
      </c>
      <c r="H4946">
        <v>8240</v>
      </c>
      <c r="I4946" t="s">
        <v>19</v>
      </c>
      <c r="J4946">
        <v>33978</v>
      </c>
      <c r="K4946">
        <v>1313999</v>
      </c>
      <c r="L4946">
        <v>1.17</v>
      </c>
      <c r="M4946">
        <v>0.217</v>
      </c>
    </row>
    <row r="4947" spans="1:13" x14ac:dyDescent="0.2">
      <c r="A4947" t="s">
        <v>405</v>
      </c>
      <c r="B4947" t="s">
        <v>88</v>
      </c>
      <c r="C4947">
        <v>49</v>
      </c>
      <c r="D4947">
        <v>30.940999999999999</v>
      </c>
      <c r="E4947">
        <f t="shared" si="77"/>
        <v>30.94</v>
      </c>
      <c r="F4947">
        <v>8468</v>
      </c>
      <c r="G4947">
        <v>8493</v>
      </c>
      <c r="H4947">
        <v>8529</v>
      </c>
      <c r="I4947" t="s">
        <v>17</v>
      </c>
      <c r="J4947">
        <v>110418</v>
      </c>
      <c r="K4947">
        <v>4074811</v>
      </c>
      <c r="L4947">
        <v>3.62</v>
      </c>
      <c r="M4947">
        <v>0.67200000000000004</v>
      </c>
    </row>
    <row r="4948" spans="1:13" x14ac:dyDescent="0.2">
      <c r="A4948" t="s">
        <v>405</v>
      </c>
      <c r="B4948" t="s">
        <v>89</v>
      </c>
      <c r="C4948">
        <v>50</v>
      </c>
      <c r="D4948">
        <v>31.245999999999999</v>
      </c>
      <c r="E4948">
        <f t="shared" si="77"/>
        <v>31.25</v>
      </c>
      <c r="F4948">
        <v>8568</v>
      </c>
      <c r="G4948">
        <v>8589</v>
      </c>
      <c r="H4948">
        <v>8616</v>
      </c>
      <c r="I4948" t="s">
        <v>23</v>
      </c>
      <c r="J4948">
        <v>37553</v>
      </c>
      <c r="K4948">
        <v>1419738</v>
      </c>
      <c r="L4948">
        <v>1.26</v>
      </c>
      <c r="M4948">
        <v>0.23400000000000001</v>
      </c>
    </row>
    <row r="4949" spans="1:13" x14ac:dyDescent="0.2">
      <c r="A4949" t="s">
        <v>405</v>
      </c>
      <c r="B4949" t="s">
        <v>90</v>
      </c>
      <c r="C4949">
        <v>51</v>
      </c>
      <c r="D4949">
        <v>31.734999999999999</v>
      </c>
      <c r="E4949">
        <f t="shared" si="77"/>
        <v>31.74</v>
      </c>
      <c r="F4949">
        <v>8704</v>
      </c>
      <c r="G4949">
        <v>8744</v>
      </c>
      <c r="H4949">
        <v>8811</v>
      </c>
      <c r="I4949" t="s">
        <v>25</v>
      </c>
      <c r="J4949">
        <v>60189</v>
      </c>
      <c r="K4949">
        <v>3834963</v>
      </c>
      <c r="L4949">
        <v>3.41</v>
      </c>
      <c r="M4949">
        <v>0.63200000000000001</v>
      </c>
    </row>
    <row r="4950" spans="1:13" x14ac:dyDescent="0.2">
      <c r="A4950" t="s">
        <v>405</v>
      </c>
      <c r="B4950" t="s">
        <v>92</v>
      </c>
      <c r="C4950">
        <v>52</v>
      </c>
      <c r="D4950">
        <v>33.972999999999999</v>
      </c>
      <c r="E4950">
        <f t="shared" si="77"/>
        <v>33.97</v>
      </c>
      <c r="F4950">
        <v>9415</v>
      </c>
      <c r="G4950">
        <v>9451</v>
      </c>
      <c r="H4950">
        <v>9466</v>
      </c>
      <c r="I4950" t="s">
        <v>17</v>
      </c>
      <c r="J4950">
        <v>30435</v>
      </c>
      <c r="K4950">
        <v>793557</v>
      </c>
      <c r="L4950">
        <v>0.7</v>
      </c>
      <c r="M4950">
        <v>0.13100000000000001</v>
      </c>
    </row>
    <row r="4951" spans="1:13" x14ac:dyDescent="0.2">
      <c r="A4951" t="s">
        <v>405</v>
      </c>
      <c r="B4951" t="s">
        <v>94</v>
      </c>
      <c r="C4951">
        <v>53</v>
      </c>
      <c r="D4951">
        <v>34.212000000000003</v>
      </c>
      <c r="E4951">
        <f t="shared" si="77"/>
        <v>34.21</v>
      </c>
      <c r="F4951">
        <v>9497</v>
      </c>
      <c r="G4951">
        <v>9527</v>
      </c>
      <c r="H4951">
        <v>9555</v>
      </c>
      <c r="I4951" t="s">
        <v>25</v>
      </c>
      <c r="J4951">
        <v>4649972</v>
      </c>
      <c r="K4951">
        <v>112602621</v>
      </c>
      <c r="L4951">
        <v>100</v>
      </c>
      <c r="M4951">
        <v>18.558</v>
      </c>
    </row>
    <row r="4952" spans="1:13" x14ac:dyDescent="0.2">
      <c r="A4952" t="s">
        <v>405</v>
      </c>
      <c r="B4952" t="s">
        <v>95</v>
      </c>
      <c r="C4952">
        <v>54</v>
      </c>
      <c r="D4952">
        <v>34.406999999999996</v>
      </c>
      <c r="E4952">
        <f t="shared" si="77"/>
        <v>34.409999999999997</v>
      </c>
      <c r="F4952">
        <v>9555</v>
      </c>
      <c r="G4952">
        <v>9589</v>
      </c>
      <c r="H4952">
        <v>9630</v>
      </c>
      <c r="I4952" t="s">
        <v>23</v>
      </c>
      <c r="J4952">
        <v>95796</v>
      </c>
      <c r="K4952">
        <v>4138772</v>
      </c>
      <c r="L4952">
        <v>3.68</v>
      </c>
      <c r="M4952">
        <v>0.68200000000000005</v>
      </c>
    </row>
    <row r="4953" spans="1:13" x14ac:dyDescent="0.2">
      <c r="A4953" t="s">
        <v>405</v>
      </c>
      <c r="B4953" t="s">
        <v>96</v>
      </c>
      <c r="C4953">
        <v>55</v>
      </c>
      <c r="D4953">
        <v>34.576999999999998</v>
      </c>
      <c r="E4953">
        <f t="shared" si="77"/>
        <v>34.58</v>
      </c>
      <c r="F4953">
        <v>9630</v>
      </c>
      <c r="G4953">
        <v>9643</v>
      </c>
      <c r="H4953">
        <v>9672</v>
      </c>
      <c r="I4953" t="s">
        <v>23</v>
      </c>
      <c r="J4953">
        <v>76521</v>
      </c>
      <c r="K4953">
        <v>2020106</v>
      </c>
      <c r="L4953">
        <v>1.79</v>
      </c>
      <c r="M4953">
        <v>0.33300000000000002</v>
      </c>
    </row>
    <row r="4954" spans="1:13" x14ac:dyDescent="0.2">
      <c r="A4954" t="s">
        <v>405</v>
      </c>
      <c r="B4954" t="s">
        <v>98</v>
      </c>
      <c r="C4954">
        <v>56</v>
      </c>
      <c r="D4954">
        <v>34.932000000000002</v>
      </c>
      <c r="E4954">
        <f t="shared" si="77"/>
        <v>34.93</v>
      </c>
      <c r="F4954">
        <v>9744</v>
      </c>
      <c r="G4954">
        <v>9755</v>
      </c>
      <c r="H4954">
        <v>9809</v>
      </c>
      <c r="I4954" t="s">
        <v>25</v>
      </c>
      <c r="J4954">
        <v>88528</v>
      </c>
      <c r="K4954">
        <v>2361670</v>
      </c>
      <c r="L4954">
        <v>2.1</v>
      </c>
      <c r="M4954">
        <v>0.38900000000000001</v>
      </c>
    </row>
    <row r="4955" spans="1:13" x14ac:dyDescent="0.2">
      <c r="A4955" t="s">
        <v>405</v>
      </c>
      <c r="B4955" t="s">
        <v>99</v>
      </c>
      <c r="C4955">
        <v>57</v>
      </c>
      <c r="D4955">
        <v>35.164999999999999</v>
      </c>
      <c r="E4955">
        <f t="shared" si="77"/>
        <v>35.17</v>
      </c>
      <c r="F4955">
        <v>9809</v>
      </c>
      <c r="G4955">
        <v>9829</v>
      </c>
      <c r="H4955">
        <v>9842</v>
      </c>
      <c r="I4955" t="s">
        <v>25</v>
      </c>
      <c r="J4955">
        <v>50271</v>
      </c>
      <c r="K4955">
        <v>2035269</v>
      </c>
      <c r="L4955">
        <v>1.81</v>
      </c>
      <c r="M4955">
        <v>0.33500000000000002</v>
      </c>
    </row>
    <row r="4956" spans="1:13" x14ac:dyDescent="0.2">
      <c r="A4956" t="s">
        <v>405</v>
      </c>
      <c r="B4956" t="s">
        <v>101</v>
      </c>
      <c r="C4956">
        <v>58</v>
      </c>
      <c r="D4956">
        <v>35.225000000000001</v>
      </c>
      <c r="E4956">
        <f t="shared" si="77"/>
        <v>35.229999999999997</v>
      </c>
      <c r="F4956">
        <v>9842</v>
      </c>
      <c r="G4956">
        <v>9848</v>
      </c>
      <c r="H4956">
        <v>9858</v>
      </c>
      <c r="I4956" t="s">
        <v>23</v>
      </c>
      <c r="J4956">
        <v>36628</v>
      </c>
      <c r="K4956">
        <v>884055</v>
      </c>
      <c r="L4956">
        <v>0.79</v>
      </c>
      <c r="M4956">
        <v>0.14599999999999999</v>
      </c>
    </row>
    <row r="4957" spans="1:13" x14ac:dyDescent="0.2">
      <c r="A4957" t="s">
        <v>405</v>
      </c>
      <c r="B4957" t="s">
        <v>102</v>
      </c>
      <c r="C4957">
        <v>59</v>
      </c>
      <c r="D4957">
        <v>35.29</v>
      </c>
      <c r="E4957">
        <f t="shared" si="77"/>
        <v>35.29</v>
      </c>
      <c r="F4957">
        <v>9858</v>
      </c>
      <c r="G4957">
        <v>9868</v>
      </c>
      <c r="H4957">
        <v>9881</v>
      </c>
      <c r="I4957" t="s">
        <v>23</v>
      </c>
      <c r="J4957">
        <v>47221</v>
      </c>
      <c r="K4957">
        <v>1335163</v>
      </c>
      <c r="L4957">
        <v>1.19</v>
      </c>
      <c r="M4957">
        <v>0.22</v>
      </c>
    </row>
    <row r="4958" spans="1:13" x14ac:dyDescent="0.2">
      <c r="A4958" t="s">
        <v>405</v>
      </c>
      <c r="B4958" t="s">
        <v>103</v>
      </c>
      <c r="C4958">
        <v>60</v>
      </c>
      <c r="D4958">
        <v>35.664999999999999</v>
      </c>
      <c r="E4958">
        <f t="shared" si="77"/>
        <v>35.67</v>
      </c>
      <c r="F4958">
        <v>9970</v>
      </c>
      <c r="G4958">
        <v>9987</v>
      </c>
      <c r="H4958">
        <v>10018</v>
      </c>
      <c r="I4958" t="s">
        <v>23</v>
      </c>
      <c r="J4958">
        <v>41394</v>
      </c>
      <c r="K4958">
        <v>1205778</v>
      </c>
      <c r="L4958">
        <v>1.07</v>
      </c>
      <c r="M4958">
        <v>0.19900000000000001</v>
      </c>
    </row>
    <row r="4959" spans="1:13" x14ac:dyDescent="0.2">
      <c r="A4959" t="s">
        <v>405</v>
      </c>
      <c r="B4959" t="s">
        <v>104</v>
      </c>
      <c r="C4959">
        <v>61</v>
      </c>
      <c r="D4959">
        <v>36.106999999999999</v>
      </c>
      <c r="E4959">
        <f t="shared" si="77"/>
        <v>36.11</v>
      </c>
      <c r="F4959">
        <v>10096</v>
      </c>
      <c r="G4959">
        <v>10126</v>
      </c>
      <c r="H4959">
        <v>10135</v>
      </c>
      <c r="I4959" t="s">
        <v>23</v>
      </c>
      <c r="J4959">
        <v>51861</v>
      </c>
      <c r="K4959">
        <v>1235493</v>
      </c>
      <c r="L4959">
        <v>1.1000000000000001</v>
      </c>
      <c r="M4959">
        <v>0.20399999999999999</v>
      </c>
    </row>
    <row r="4960" spans="1:13" x14ac:dyDescent="0.2">
      <c r="A4960" t="s">
        <v>405</v>
      </c>
      <c r="B4960" t="s">
        <v>105</v>
      </c>
      <c r="C4960">
        <v>62</v>
      </c>
      <c r="D4960">
        <v>36.162999999999997</v>
      </c>
      <c r="E4960">
        <f t="shared" si="77"/>
        <v>36.159999999999997</v>
      </c>
      <c r="F4960">
        <v>10135</v>
      </c>
      <c r="G4960">
        <v>10144</v>
      </c>
      <c r="H4960">
        <v>10154</v>
      </c>
      <c r="I4960" t="s">
        <v>23</v>
      </c>
      <c r="J4960">
        <v>57976</v>
      </c>
      <c r="K4960">
        <v>917701</v>
      </c>
      <c r="L4960">
        <v>0.81</v>
      </c>
      <c r="M4960">
        <v>0.151</v>
      </c>
    </row>
    <row r="4961" spans="1:13" x14ac:dyDescent="0.2">
      <c r="A4961" t="s">
        <v>405</v>
      </c>
      <c r="B4961" t="s">
        <v>106</v>
      </c>
      <c r="C4961">
        <v>63</v>
      </c>
      <c r="D4961">
        <v>36.536999999999999</v>
      </c>
      <c r="E4961">
        <f t="shared" si="77"/>
        <v>36.54</v>
      </c>
      <c r="F4961">
        <v>10248</v>
      </c>
      <c r="G4961">
        <v>10262</v>
      </c>
      <c r="H4961">
        <v>10269</v>
      </c>
      <c r="I4961" t="s">
        <v>23</v>
      </c>
      <c r="J4961">
        <v>48388</v>
      </c>
      <c r="K4961">
        <v>915726</v>
      </c>
      <c r="L4961">
        <v>0.81</v>
      </c>
      <c r="M4961">
        <v>0.151</v>
      </c>
    </row>
    <row r="4962" spans="1:13" x14ac:dyDescent="0.2">
      <c r="A4962" t="s">
        <v>405</v>
      </c>
      <c r="B4962" t="s">
        <v>108</v>
      </c>
      <c r="C4962">
        <v>64</v>
      </c>
      <c r="D4962">
        <v>36.584000000000003</v>
      </c>
      <c r="E4962">
        <f t="shared" si="77"/>
        <v>36.58</v>
      </c>
      <c r="F4962">
        <v>10269</v>
      </c>
      <c r="G4962">
        <v>10277</v>
      </c>
      <c r="H4962">
        <v>10298</v>
      </c>
      <c r="I4962" t="s">
        <v>23</v>
      </c>
      <c r="J4962">
        <v>107589</v>
      </c>
      <c r="K4962">
        <v>2490924</v>
      </c>
      <c r="L4962">
        <v>2.21</v>
      </c>
      <c r="M4962">
        <v>0.41099999999999998</v>
      </c>
    </row>
    <row r="4963" spans="1:13" x14ac:dyDescent="0.2">
      <c r="A4963" t="s">
        <v>405</v>
      </c>
      <c r="B4963" t="s">
        <v>109</v>
      </c>
      <c r="C4963">
        <v>65</v>
      </c>
      <c r="D4963">
        <v>36.670999999999999</v>
      </c>
      <c r="E4963">
        <f t="shared" si="77"/>
        <v>36.67</v>
      </c>
      <c r="F4963">
        <v>10298</v>
      </c>
      <c r="G4963">
        <v>10305</v>
      </c>
      <c r="H4963">
        <v>10312</v>
      </c>
      <c r="I4963" t="s">
        <v>134</v>
      </c>
      <c r="J4963">
        <v>39367</v>
      </c>
      <c r="K4963">
        <v>754040</v>
      </c>
      <c r="L4963">
        <v>0.67</v>
      </c>
      <c r="M4963">
        <v>0.124</v>
      </c>
    </row>
    <row r="4964" spans="1:13" x14ac:dyDescent="0.2">
      <c r="A4964" t="s">
        <v>405</v>
      </c>
      <c r="B4964" t="s">
        <v>111</v>
      </c>
      <c r="C4964">
        <v>66</v>
      </c>
      <c r="D4964">
        <v>36.728999999999999</v>
      </c>
      <c r="E4964">
        <f t="shared" si="77"/>
        <v>36.729999999999997</v>
      </c>
      <c r="F4964">
        <v>10312</v>
      </c>
      <c r="G4964">
        <v>10323</v>
      </c>
      <c r="H4964">
        <v>10363</v>
      </c>
      <c r="I4964" t="s">
        <v>134</v>
      </c>
      <c r="J4964">
        <v>128574</v>
      </c>
      <c r="K4964">
        <v>4823365</v>
      </c>
      <c r="L4964">
        <v>4.28</v>
      </c>
      <c r="M4964">
        <v>0.79500000000000004</v>
      </c>
    </row>
    <row r="4965" spans="1:13" x14ac:dyDescent="0.2">
      <c r="A4965" t="s">
        <v>405</v>
      </c>
      <c r="B4965" t="s">
        <v>112</v>
      </c>
      <c r="C4965">
        <v>67</v>
      </c>
      <c r="D4965">
        <v>36.956000000000003</v>
      </c>
      <c r="E4965">
        <f t="shared" si="77"/>
        <v>36.96</v>
      </c>
      <c r="F4965">
        <v>10386</v>
      </c>
      <c r="G4965">
        <v>10395</v>
      </c>
      <c r="H4965">
        <v>10404</v>
      </c>
      <c r="I4965" t="s">
        <v>134</v>
      </c>
      <c r="J4965">
        <v>51490</v>
      </c>
      <c r="K4965">
        <v>1259317</v>
      </c>
      <c r="L4965">
        <v>1.1200000000000001</v>
      </c>
      <c r="M4965">
        <v>0.20799999999999999</v>
      </c>
    </row>
    <row r="4966" spans="1:13" x14ac:dyDescent="0.2">
      <c r="A4966" t="s">
        <v>405</v>
      </c>
      <c r="B4966" t="s">
        <v>113</v>
      </c>
      <c r="C4966">
        <v>68</v>
      </c>
      <c r="D4966">
        <v>37.112000000000002</v>
      </c>
      <c r="E4966">
        <f t="shared" si="77"/>
        <v>37.11</v>
      </c>
      <c r="F4966">
        <v>10418</v>
      </c>
      <c r="G4966">
        <v>10444</v>
      </c>
      <c r="H4966">
        <v>10461</v>
      </c>
      <c r="I4966" t="s">
        <v>134</v>
      </c>
      <c r="J4966">
        <v>45421</v>
      </c>
      <c r="K4966">
        <v>3093853</v>
      </c>
      <c r="L4966">
        <v>2.75</v>
      </c>
      <c r="M4966">
        <v>0.51</v>
      </c>
    </row>
    <row r="4967" spans="1:13" x14ac:dyDescent="0.2">
      <c r="A4967" t="s">
        <v>405</v>
      </c>
      <c r="B4967" t="s">
        <v>114</v>
      </c>
      <c r="C4967">
        <v>69</v>
      </c>
      <c r="D4967">
        <v>37.238999999999997</v>
      </c>
      <c r="E4967">
        <f t="shared" si="77"/>
        <v>37.24</v>
      </c>
      <c r="F4967">
        <v>10461</v>
      </c>
      <c r="G4967">
        <v>10484</v>
      </c>
      <c r="H4967">
        <v>10494</v>
      </c>
      <c r="I4967" t="s">
        <v>134</v>
      </c>
      <c r="J4967">
        <v>108780</v>
      </c>
      <c r="K4967">
        <v>4082161</v>
      </c>
      <c r="L4967">
        <v>3.63</v>
      </c>
      <c r="M4967">
        <v>0.67300000000000004</v>
      </c>
    </row>
    <row r="4968" spans="1:13" x14ac:dyDescent="0.2">
      <c r="A4968" t="s">
        <v>405</v>
      </c>
      <c r="B4968" t="s">
        <v>115</v>
      </c>
      <c r="C4968">
        <v>70</v>
      </c>
      <c r="D4968">
        <v>37.290999999999997</v>
      </c>
      <c r="E4968">
        <f t="shared" si="77"/>
        <v>37.29</v>
      </c>
      <c r="F4968">
        <v>10494</v>
      </c>
      <c r="G4968">
        <v>10501</v>
      </c>
      <c r="H4968">
        <v>10521</v>
      </c>
      <c r="I4968" t="s">
        <v>134</v>
      </c>
      <c r="J4968">
        <v>111467</v>
      </c>
      <c r="K4968">
        <v>3446431</v>
      </c>
      <c r="L4968">
        <v>3.06</v>
      </c>
      <c r="M4968">
        <v>0.56799999999999995</v>
      </c>
    </row>
    <row r="4969" spans="1:13" x14ac:dyDescent="0.2">
      <c r="A4969" t="s">
        <v>405</v>
      </c>
      <c r="B4969" t="s">
        <v>116</v>
      </c>
      <c r="C4969">
        <v>71</v>
      </c>
      <c r="D4969">
        <v>37.530999999999999</v>
      </c>
      <c r="E4969">
        <f t="shared" si="77"/>
        <v>37.53</v>
      </c>
      <c r="F4969">
        <v>10549</v>
      </c>
      <c r="G4969">
        <v>10577</v>
      </c>
      <c r="H4969">
        <v>10584</v>
      </c>
      <c r="I4969" t="s">
        <v>134</v>
      </c>
      <c r="J4969">
        <v>59102</v>
      </c>
      <c r="K4969">
        <v>2808934</v>
      </c>
      <c r="L4969">
        <v>2.4900000000000002</v>
      </c>
      <c r="M4969">
        <v>0.46300000000000002</v>
      </c>
    </row>
    <row r="4970" spans="1:13" x14ac:dyDescent="0.2">
      <c r="A4970" t="s">
        <v>405</v>
      </c>
      <c r="B4970" t="s">
        <v>117</v>
      </c>
      <c r="C4970">
        <v>72</v>
      </c>
      <c r="D4970">
        <v>37.631</v>
      </c>
      <c r="E4970">
        <f t="shared" si="77"/>
        <v>37.630000000000003</v>
      </c>
      <c r="F4970">
        <v>10584</v>
      </c>
      <c r="G4970">
        <v>10608</v>
      </c>
      <c r="H4970">
        <v>10615</v>
      </c>
      <c r="I4970" t="s">
        <v>134</v>
      </c>
      <c r="J4970">
        <v>124296</v>
      </c>
      <c r="K4970">
        <v>4159436</v>
      </c>
      <c r="L4970">
        <v>3.69</v>
      </c>
      <c r="M4970">
        <v>0.68600000000000005</v>
      </c>
    </row>
    <row r="4971" spans="1:13" x14ac:dyDescent="0.2">
      <c r="A4971" t="s">
        <v>405</v>
      </c>
      <c r="B4971" t="s">
        <v>118</v>
      </c>
      <c r="C4971">
        <v>73</v>
      </c>
      <c r="D4971">
        <v>37.713000000000001</v>
      </c>
      <c r="E4971">
        <f t="shared" si="77"/>
        <v>37.71</v>
      </c>
      <c r="F4971">
        <v>10615</v>
      </c>
      <c r="G4971">
        <v>10634</v>
      </c>
      <c r="H4971">
        <v>10678</v>
      </c>
      <c r="I4971" t="s">
        <v>134</v>
      </c>
      <c r="J4971">
        <v>146485</v>
      </c>
      <c r="K4971">
        <v>11215588</v>
      </c>
      <c r="L4971">
        <v>9.9600000000000009</v>
      </c>
      <c r="M4971">
        <v>1.8480000000000001</v>
      </c>
    </row>
    <row r="4972" spans="1:13" x14ac:dyDescent="0.2">
      <c r="A4972" t="s">
        <v>405</v>
      </c>
      <c r="B4972" t="s">
        <v>119</v>
      </c>
      <c r="C4972">
        <v>74</v>
      </c>
      <c r="D4972">
        <v>37.984999999999999</v>
      </c>
      <c r="E4972">
        <f t="shared" si="77"/>
        <v>37.99</v>
      </c>
      <c r="F4972">
        <v>10709</v>
      </c>
      <c r="G4972">
        <v>10720</v>
      </c>
      <c r="H4972">
        <v>10777</v>
      </c>
      <c r="I4972" t="s">
        <v>53</v>
      </c>
      <c r="J4972">
        <v>1861390</v>
      </c>
      <c r="K4972">
        <v>40986194</v>
      </c>
      <c r="L4972">
        <v>36.4</v>
      </c>
      <c r="M4972">
        <v>6.7549999999999999</v>
      </c>
    </row>
    <row r="4973" spans="1:13" x14ac:dyDescent="0.2">
      <c r="A4973" t="s">
        <v>405</v>
      </c>
      <c r="B4973" t="s">
        <v>120</v>
      </c>
      <c r="C4973">
        <v>75</v>
      </c>
      <c r="D4973">
        <v>38.296999999999997</v>
      </c>
      <c r="E4973">
        <f t="shared" si="77"/>
        <v>38.299999999999997</v>
      </c>
      <c r="F4973">
        <v>10811</v>
      </c>
      <c r="G4973">
        <v>10819</v>
      </c>
      <c r="H4973">
        <v>10825</v>
      </c>
      <c r="I4973" t="s">
        <v>53</v>
      </c>
      <c r="J4973">
        <v>63589</v>
      </c>
      <c r="K4973">
        <v>1223378</v>
      </c>
      <c r="L4973">
        <v>1.0900000000000001</v>
      </c>
      <c r="M4973">
        <v>0.20200000000000001</v>
      </c>
    </row>
    <row r="4974" spans="1:13" x14ac:dyDescent="0.2">
      <c r="A4974" t="s">
        <v>405</v>
      </c>
      <c r="B4974" t="s">
        <v>121</v>
      </c>
      <c r="C4974">
        <v>76</v>
      </c>
      <c r="D4974">
        <v>38.43</v>
      </c>
      <c r="E4974">
        <f t="shared" si="77"/>
        <v>38.43</v>
      </c>
      <c r="F4974">
        <v>10842</v>
      </c>
      <c r="G4974">
        <v>10861</v>
      </c>
      <c r="H4974">
        <v>10900</v>
      </c>
      <c r="I4974" t="s">
        <v>53</v>
      </c>
      <c r="J4974">
        <v>71129</v>
      </c>
      <c r="K4974">
        <v>4398790</v>
      </c>
      <c r="L4974">
        <v>3.91</v>
      </c>
      <c r="M4974">
        <v>0.72499999999999998</v>
      </c>
    </row>
    <row r="4975" spans="1:13" x14ac:dyDescent="0.2">
      <c r="A4975" t="s">
        <v>405</v>
      </c>
      <c r="B4975" t="s">
        <v>122</v>
      </c>
      <c r="C4975">
        <v>77</v>
      </c>
      <c r="D4975">
        <v>38.718000000000004</v>
      </c>
      <c r="E4975">
        <f t="shared" si="77"/>
        <v>38.72</v>
      </c>
      <c r="F4975">
        <v>10941</v>
      </c>
      <c r="G4975">
        <v>10952</v>
      </c>
      <c r="H4975">
        <v>10964</v>
      </c>
      <c r="I4975" t="s">
        <v>64</v>
      </c>
      <c r="J4975">
        <v>44379</v>
      </c>
      <c r="K4975">
        <v>942441</v>
      </c>
      <c r="L4975">
        <v>0.84</v>
      </c>
      <c r="M4975">
        <v>0.155</v>
      </c>
    </row>
    <row r="4976" spans="1:13" x14ac:dyDescent="0.2">
      <c r="A4976" t="s">
        <v>405</v>
      </c>
      <c r="B4976" t="s">
        <v>123</v>
      </c>
      <c r="C4976">
        <v>78</v>
      </c>
      <c r="D4976">
        <v>39.531999999999996</v>
      </c>
      <c r="E4976">
        <f t="shared" si="77"/>
        <v>39.53</v>
      </c>
      <c r="F4976">
        <v>11196</v>
      </c>
      <c r="G4976">
        <v>11210</v>
      </c>
      <c r="H4976">
        <v>11245</v>
      </c>
      <c r="I4976" t="s">
        <v>53</v>
      </c>
      <c r="J4976">
        <v>34729</v>
      </c>
      <c r="K4976">
        <v>1320860</v>
      </c>
      <c r="L4976">
        <v>1.17</v>
      </c>
      <c r="M4976">
        <v>0.218</v>
      </c>
    </row>
    <row r="4977" spans="1:13" x14ac:dyDescent="0.2">
      <c r="A4977" t="s">
        <v>405</v>
      </c>
      <c r="B4977" t="s">
        <v>124</v>
      </c>
      <c r="C4977">
        <v>79</v>
      </c>
      <c r="D4977">
        <v>40.012999999999998</v>
      </c>
      <c r="E4977">
        <f t="shared" si="77"/>
        <v>40.01</v>
      </c>
      <c r="F4977">
        <v>11350</v>
      </c>
      <c r="G4977">
        <v>11362</v>
      </c>
      <c r="H4977">
        <v>11390</v>
      </c>
      <c r="I4977" t="s">
        <v>53</v>
      </c>
      <c r="J4977">
        <v>47095</v>
      </c>
      <c r="K4977">
        <v>1258212</v>
      </c>
      <c r="L4977">
        <v>1.1200000000000001</v>
      </c>
      <c r="M4977">
        <v>0.20699999999999999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25F3-8FEB-4572-88F3-8FB13EDCF420}">
  <dimension ref="A1:V4972"/>
  <sheetViews>
    <sheetView topLeftCell="R1" zoomScale="140" zoomScaleNormal="140" workbookViewId="0">
      <pane ySplit="1" topLeftCell="A3730" activePane="bottomLeft" state="frozen"/>
      <selection pane="bottomLeft" activeCell="U3746" sqref="U3746"/>
    </sheetView>
  </sheetViews>
  <sheetFormatPr baseColWidth="10" defaultColWidth="8.83203125" defaultRowHeight="15" x14ac:dyDescent="0.2"/>
  <cols>
    <col min="1" max="1" width="19.5" bestFit="1" customWidth="1"/>
    <col min="2" max="2" width="12.1640625" bestFit="1" customWidth="1"/>
    <col min="8" max="8" width="10.83203125" bestFit="1" customWidth="1"/>
    <col min="9" max="11" width="8.83203125" style="1"/>
    <col min="18" max="18" width="20.33203125" bestFit="1" customWidth="1"/>
    <col min="19" max="19" width="17" customWidth="1"/>
    <col min="20" max="20" width="11.83203125" bestFit="1" customWidth="1"/>
    <col min="21" max="21" width="13" bestFit="1" customWidth="1"/>
  </cols>
  <sheetData>
    <row r="1" spans="1:22" s="26" customFormat="1" ht="55" x14ac:dyDescent="0.2">
      <c r="A1" s="26" t="s">
        <v>605</v>
      </c>
      <c r="B1" s="26" t="s">
        <v>649</v>
      </c>
      <c r="C1" s="26" t="s">
        <v>407</v>
      </c>
      <c r="D1" s="26" t="s">
        <v>408</v>
      </c>
      <c r="E1" s="26" t="s">
        <v>409</v>
      </c>
      <c r="F1" s="26" t="s">
        <v>646</v>
      </c>
      <c r="G1" s="26" t="s">
        <v>410</v>
      </c>
      <c r="H1" s="26" t="s">
        <v>411</v>
      </c>
      <c r="I1" s="26" t="s">
        <v>412</v>
      </c>
      <c r="J1" s="26" t="s">
        <v>413</v>
      </c>
      <c r="K1" s="26" t="s">
        <v>406</v>
      </c>
      <c r="L1" s="26" t="s">
        <v>414</v>
      </c>
      <c r="M1" s="26" t="s">
        <v>632</v>
      </c>
      <c r="N1" s="26" t="s">
        <v>634</v>
      </c>
      <c r="O1" s="26" t="s">
        <v>651</v>
      </c>
      <c r="P1" s="26" t="s">
        <v>631</v>
      </c>
      <c r="Q1" s="26" t="s">
        <v>650</v>
      </c>
      <c r="R1" s="26" t="s">
        <v>606</v>
      </c>
      <c r="S1" s="26" t="s">
        <v>0</v>
      </c>
      <c r="T1" s="26" t="s">
        <v>626</v>
      </c>
      <c r="U1" s="26" t="s">
        <v>644</v>
      </c>
      <c r="V1" s="26" t="s">
        <v>652</v>
      </c>
    </row>
    <row r="2" spans="1:22" x14ac:dyDescent="0.2">
      <c r="A2" t="s">
        <v>13</v>
      </c>
      <c r="B2" s="1" t="str">
        <f>LEFT(A2,FIND("-",A2)-1)</f>
        <v>10A</v>
      </c>
      <c r="C2">
        <v>4.1680000000000001</v>
      </c>
      <c r="D2">
        <f>ROUND(C2,2)</f>
        <v>4.17</v>
      </c>
      <c r="E2">
        <f>VLOOKUP(D2,'Peak Combiner'!$A$5:$D$4980,4,FALSE)</f>
        <v>4.1500000000000004</v>
      </c>
      <c r="F2">
        <f>IFERROR(VLOOKUP(D2,rt_comb!$A:$B,2,FALSE),D2)</f>
        <v>4.17</v>
      </c>
      <c r="G2">
        <v>3806407</v>
      </c>
      <c r="H2">
        <f>SUMIFS($G:$G,$E:$E,18.51,'RAW2'!$A:$A,'RAW2'!A2)</f>
        <v>42551864</v>
      </c>
      <c r="I2" s="1" t="str">
        <f>VLOOKUP(A2,'volatile collection data'!$G$6:$H$69,2,FALSE)</f>
        <v>A</v>
      </c>
      <c r="J2" s="1">
        <f>VLOOKUP(A2,'volatile collection data'!$G$6:$I$69,3,FALSE)</f>
        <v>10</v>
      </c>
      <c r="K2" s="1" t="str">
        <f>VLOOKUP(A2,'volatile collection data'!$G$6:$N$69,8,FALSE)</f>
        <v>4B</v>
      </c>
      <c r="L2" s="1">
        <f>VLOOKUP(A2,'volatile collection data'!$G$6:$J$69,4,FALSE)</f>
        <v>3.8</v>
      </c>
      <c r="M2" s="1">
        <f>VLOOKUP($A2,'volatile collection data'!$G$6:$M$69,6,FALSE)</f>
        <v>8</v>
      </c>
      <c r="N2" s="1">
        <f>VLOOKUP($A2,'volatile collection data'!$G$6:$M$69,7,FALSE)</f>
        <v>3.8</v>
      </c>
      <c r="O2" s="1">
        <f>VLOOKUP(A2,'volatile collection data'!$G$6:$K$69,5,FALSE)</f>
        <v>0</v>
      </c>
      <c r="P2" s="1" t="str">
        <f>J2&amp;I2</f>
        <v>10A</v>
      </c>
      <c r="Q2">
        <f>IFERROR((30/H2*G2)/L2/6,0)</f>
        <v>0.11770178300903326</v>
      </c>
      <c r="R2" t="str">
        <f>K2&amp;"_"&amp;O2&amp;"-"&amp;I2&amp;"&amp;"&amp;L2&amp;"%"&amp;N2&amp;"@"&amp;M2</f>
        <v>4B_0-A&amp;3.8%3.8@8</v>
      </c>
      <c r="S2" t="str">
        <f>A2</f>
        <v>10A-4B-VCS-Loc-22</v>
      </c>
      <c r="T2" t="str">
        <f>IFERROR(IF(VLOOKUP(S2,Bad!$A:$A,1,FALSE)='RAW2'!S2,"yes","no"),"no")</f>
        <v>no</v>
      </c>
      <c r="U2" t="str">
        <f>IFERROR(VLOOKUP(F2,compounds!$A:$B,2,FALSE),"")</f>
        <v/>
      </c>
      <c r="V2" t="str">
        <f>VLOOKUP(B2,'volatile collection data'!$O:$P,2,FALSE)</f>
        <v>24.apr.22 4</v>
      </c>
    </row>
    <row r="3" spans="1:22" x14ac:dyDescent="0.2">
      <c r="A3" t="s">
        <v>13</v>
      </c>
      <c r="B3" s="1" t="str">
        <f t="shared" ref="B3:B66" si="0">LEFT(A3,FIND("-",A3)-1)</f>
        <v>10A</v>
      </c>
      <c r="C3">
        <v>4.4509999999999996</v>
      </c>
      <c r="D3">
        <f t="shared" ref="D3:D66" si="1">ROUND(C3,2)</f>
        <v>4.45</v>
      </c>
      <c r="E3">
        <f>VLOOKUP(D3,'Peak Combiner'!$A$5:$D$4980,4,FALSE)</f>
        <v>4.45</v>
      </c>
      <c r="F3">
        <f>IFERROR(VLOOKUP(D3,rt_comb!$A:$B,2,FALSE),D3)</f>
        <v>4.45</v>
      </c>
      <c r="G3">
        <v>861335</v>
      </c>
      <c r="H3">
        <f>SUMIFS($G:$G,$E:$E,18.51,'RAW2'!$A:$A,'RAW2'!A3)</f>
        <v>42551864</v>
      </c>
      <c r="I3" s="1" t="str">
        <f>VLOOKUP(A3,'volatile collection data'!$G$6:$H$69,2,FALSE)</f>
        <v>A</v>
      </c>
      <c r="J3" s="1">
        <f>VLOOKUP(A3,'volatile collection data'!$G$6:$I$69,3,FALSE)</f>
        <v>10</v>
      </c>
      <c r="K3" s="1" t="str">
        <f>VLOOKUP(A3,'volatile collection data'!$G$6:$N$69,8,FALSE)</f>
        <v>4B</v>
      </c>
      <c r="L3" s="1">
        <f>VLOOKUP(A3,'volatile collection data'!$G$6:$J$69,4,FALSE)</f>
        <v>3.8</v>
      </c>
      <c r="M3" s="1">
        <f>VLOOKUP($A3,'volatile collection data'!$G$6:$M$69,6,FALSE)</f>
        <v>8</v>
      </c>
      <c r="N3" s="1">
        <f>VLOOKUP($A3,'volatile collection data'!$G$6:$M$69,7,FALSE)</f>
        <v>3.8</v>
      </c>
      <c r="O3" s="1">
        <f>VLOOKUP(A3,'volatile collection data'!$G$6:$K$69,5,FALSE)</f>
        <v>0</v>
      </c>
      <c r="P3" s="1" t="str">
        <f t="shared" ref="P3:P66" si="2">J3&amp;I3</f>
        <v>10A</v>
      </c>
      <c r="Q3">
        <f t="shared" ref="Q3:Q66" si="3">IFERROR((30/H3*G3)/L3/6,0)</f>
        <v>2.6634215749415571E-2</v>
      </c>
      <c r="R3" t="str">
        <f t="shared" ref="R3:R66" si="4">K3&amp;"_"&amp;O3&amp;"-"&amp;I3&amp;"&amp;"&amp;L3&amp;"%"&amp;N3&amp;"@"&amp;M3</f>
        <v>4B_0-A&amp;3.8%3.8@8</v>
      </c>
      <c r="S3" t="str">
        <f t="shared" ref="S3:S66" si="5">A3</f>
        <v>10A-4B-VCS-Loc-22</v>
      </c>
      <c r="T3" t="str">
        <f>IFERROR(IF(VLOOKUP(S3,Bad!$A:$A,1,FALSE)='RAW2'!S3,"yes","no"),"no")</f>
        <v>no</v>
      </c>
      <c r="U3" t="str">
        <f>IFERROR(VLOOKUP(F3,compounds!$A:$B,2,FALSE),"")</f>
        <v/>
      </c>
      <c r="V3" t="str">
        <f>VLOOKUP(B3,'volatile collection data'!$O:$P,2,FALSE)</f>
        <v>24.apr.22 4</v>
      </c>
    </row>
    <row r="4" spans="1:22" x14ac:dyDescent="0.2">
      <c r="A4" t="s">
        <v>13</v>
      </c>
      <c r="B4" s="1" t="str">
        <f t="shared" si="0"/>
        <v>10A</v>
      </c>
      <c r="C4">
        <v>4.7190000000000003</v>
      </c>
      <c r="D4">
        <f t="shared" si="1"/>
        <v>4.72</v>
      </c>
      <c r="E4">
        <f>VLOOKUP(D4,'Peak Combiner'!$A$5:$D$4980,4,FALSE)</f>
        <v>4.7</v>
      </c>
      <c r="F4">
        <f>IFERROR(VLOOKUP(D4,rt_comb!$A:$B,2,FALSE),D4)</f>
        <v>4.72</v>
      </c>
      <c r="G4">
        <v>5185464</v>
      </c>
      <c r="H4">
        <f>SUMIFS($G:$G,$E:$E,18.51,'RAW2'!$A:$A,'RAW2'!A4)</f>
        <v>42551864</v>
      </c>
      <c r="I4" s="1" t="str">
        <f>VLOOKUP(A4,'volatile collection data'!$G$6:$H$69,2,FALSE)</f>
        <v>A</v>
      </c>
      <c r="J4" s="1">
        <f>VLOOKUP(A4,'volatile collection data'!$G$6:$I$69,3,FALSE)</f>
        <v>10</v>
      </c>
      <c r="K4" s="1" t="str">
        <f>VLOOKUP(A4,'volatile collection data'!$G$6:$N$69,8,FALSE)</f>
        <v>4B</v>
      </c>
      <c r="L4" s="1">
        <f>VLOOKUP(A4,'volatile collection data'!$G$6:$J$69,4,FALSE)</f>
        <v>3.8</v>
      </c>
      <c r="M4" s="1">
        <f>VLOOKUP($A4,'volatile collection data'!$G$6:$M$69,6,FALSE)</f>
        <v>8</v>
      </c>
      <c r="N4" s="1">
        <f>VLOOKUP($A4,'volatile collection data'!$G$6:$M$69,7,FALSE)</f>
        <v>3.8</v>
      </c>
      <c r="O4" s="1">
        <f>VLOOKUP(A4,'volatile collection data'!$G$6:$K$69,5,FALSE)</f>
        <v>0</v>
      </c>
      <c r="P4" s="1" t="str">
        <f t="shared" si="2"/>
        <v>10A</v>
      </c>
      <c r="Q4">
        <f t="shared" si="3"/>
        <v>0.16034500738600829</v>
      </c>
      <c r="R4" t="str">
        <f t="shared" si="4"/>
        <v>4B_0-A&amp;3.8%3.8@8</v>
      </c>
      <c r="S4" t="str">
        <f t="shared" si="5"/>
        <v>10A-4B-VCS-Loc-22</v>
      </c>
      <c r="T4" t="str">
        <f>IFERROR(IF(VLOOKUP(S4,Bad!$A:$A,1,FALSE)='RAW2'!S4,"yes","no"),"no")</f>
        <v>no</v>
      </c>
      <c r="U4" t="str">
        <f>IFERROR(VLOOKUP(F4,compounds!$A:$B,2,FALSE),"")</f>
        <v/>
      </c>
      <c r="V4" t="str">
        <f>VLOOKUP(B4,'volatile collection data'!$O:$P,2,FALSE)</f>
        <v>24.apr.22 4</v>
      </c>
    </row>
    <row r="5" spans="1:22" x14ac:dyDescent="0.2">
      <c r="A5" t="s">
        <v>13</v>
      </c>
      <c r="B5" s="1" t="str">
        <f t="shared" si="0"/>
        <v>10A</v>
      </c>
      <c r="C5">
        <v>5.0279999999999996</v>
      </c>
      <c r="D5">
        <f t="shared" si="1"/>
        <v>5.03</v>
      </c>
      <c r="E5">
        <f>VLOOKUP(D5,'Peak Combiner'!$A$5:$D$4980,4,FALSE)</f>
        <v>5.03</v>
      </c>
      <c r="F5">
        <f>IFERROR(VLOOKUP(D5,rt_comb!$A:$B,2,FALSE),D5)</f>
        <v>5.03</v>
      </c>
      <c r="G5">
        <v>6976344</v>
      </c>
      <c r="H5">
        <f>SUMIFS($G:$G,$E:$E,18.51,'RAW2'!$A:$A,'RAW2'!A5)</f>
        <v>42551864</v>
      </c>
      <c r="I5" s="1" t="str">
        <f>VLOOKUP(A5,'volatile collection data'!$G$6:$H$69,2,FALSE)</f>
        <v>A</v>
      </c>
      <c r="J5" s="1">
        <f>VLOOKUP(A5,'volatile collection data'!$G$6:$I$69,3,FALSE)</f>
        <v>10</v>
      </c>
      <c r="K5" s="1" t="str">
        <f>VLOOKUP(A5,'volatile collection data'!$G$6:$N$69,8,FALSE)</f>
        <v>4B</v>
      </c>
      <c r="L5" s="1">
        <f>VLOOKUP(A5,'volatile collection data'!$G$6:$J$69,4,FALSE)</f>
        <v>3.8</v>
      </c>
      <c r="M5" s="1">
        <f>VLOOKUP($A5,'volatile collection data'!$G$6:$M$69,6,FALSE)</f>
        <v>8</v>
      </c>
      <c r="N5" s="1">
        <f>VLOOKUP($A5,'volatile collection data'!$G$6:$M$69,7,FALSE)</f>
        <v>3.8</v>
      </c>
      <c r="O5" s="1">
        <f>VLOOKUP(A5,'volatile collection data'!$G$6:$K$69,5,FALSE)</f>
        <v>0</v>
      </c>
      <c r="P5" s="1" t="str">
        <f t="shared" si="2"/>
        <v>10A</v>
      </c>
      <c r="Q5">
        <f t="shared" si="3"/>
        <v>0.21572262968315559</v>
      </c>
      <c r="R5" t="str">
        <f t="shared" si="4"/>
        <v>4B_0-A&amp;3.8%3.8@8</v>
      </c>
      <c r="S5" t="str">
        <f t="shared" si="5"/>
        <v>10A-4B-VCS-Loc-22</v>
      </c>
      <c r="T5" t="str">
        <f>IFERROR(IF(VLOOKUP(S5,Bad!$A:$A,1,FALSE)='RAW2'!S5,"yes","no"),"no")</f>
        <v>no</v>
      </c>
      <c r="U5" t="str">
        <f>IFERROR(VLOOKUP(F5,compounds!$A:$B,2,FALSE),"")</f>
        <v/>
      </c>
      <c r="V5" t="str">
        <f>VLOOKUP(B5,'volatile collection data'!$O:$P,2,FALSE)</f>
        <v>24.apr.22 4</v>
      </c>
    </row>
    <row r="6" spans="1:22" x14ac:dyDescent="0.2">
      <c r="A6" t="s">
        <v>13</v>
      </c>
      <c r="B6" s="1" t="str">
        <f t="shared" si="0"/>
        <v>10A</v>
      </c>
      <c r="C6">
        <v>5.1970000000000001</v>
      </c>
      <c r="D6">
        <f t="shared" si="1"/>
        <v>5.2</v>
      </c>
      <c r="E6">
        <f>VLOOKUP(D6,'Peak Combiner'!$A$5:$D$4980,4,FALSE)</f>
        <v>5.2</v>
      </c>
      <c r="F6">
        <f>IFERROR(VLOOKUP(D6,rt_comb!$A:$B,2,FALSE),D6)</f>
        <v>5.2</v>
      </c>
      <c r="G6">
        <v>1485790</v>
      </c>
      <c r="H6">
        <f>SUMIFS($G:$G,$E:$E,18.51,'RAW2'!$A:$A,'RAW2'!A6)</f>
        <v>42551864</v>
      </c>
      <c r="I6" s="1" t="str">
        <f>VLOOKUP(A6,'volatile collection data'!$G$6:$H$69,2,FALSE)</f>
        <v>A</v>
      </c>
      <c r="J6" s="1">
        <f>VLOOKUP(A6,'volatile collection data'!$G$6:$I$69,3,FALSE)</f>
        <v>10</v>
      </c>
      <c r="K6" s="1" t="str">
        <f>VLOOKUP(A6,'volatile collection data'!$G$6:$N$69,8,FALSE)</f>
        <v>4B</v>
      </c>
      <c r="L6" s="1">
        <f>VLOOKUP(A6,'volatile collection data'!$G$6:$J$69,4,FALSE)</f>
        <v>3.8</v>
      </c>
      <c r="M6" s="1">
        <f>VLOOKUP($A6,'volatile collection data'!$G$6:$M$69,6,FALSE)</f>
        <v>8</v>
      </c>
      <c r="N6" s="1">
        <f>VLOOKUP($A6,'volatile collection data'!$G$6:$M$69,7,FALSE)</f>
        <v>3.8</v>
      </c>
      <c r="O6" s="1">
        <f>VLOOKUP(A6,'volatile collection data'!$G$6:$K$69,5,FALSE)</f>
        <v>0</v>
      </c>
      <c r="P6" s="1" t="str">
        <f t="shared" si="2"/>
        <v>10A</v>
      </c>
      <c r="Q6">
        <f t="shared" si="3"/>
        <v>4.5943624046769438E-2</v>
      </c>
      <c r="R6" t="str">
        <f t="shared" si="4"/>
        <v>4B_0-A&amp;3.8%3.8@8</v>
      </c>
      <c r="S6" t="str">
        <f t="shared" si="5"/>
        <v>10A-4B-VCS-Loc-22</v>
      </c>
      <c r="T6" t="str">
        <f>IFERROR(IF(VLOOKUP(S6,Bad!$A:$A,1,FALSE)='RAW2'!S6,"yes","no"),"no")</f>
        <v>no</v>
      </c>
      <c r="U6" t="str">
        <f>IFERROR(VLOOKUP(F6,compounds!$A:$B,2,FALSE),"")</f>
        <v/>
      </c>
      <c r="V6" t="str">
        <f>VLOOKUP(B6,'volatile collection data'!$O:$P,2,FALSE)</f>
        <v>24.apr.22 4</v>
      </c>
    </row>
    <row r="7" spans="1:22" x14ac:dyDescent="0.2">
      <c r="A7" t="s">
        <v>13</v>
      </c>
      <c r="B7" s="1" t="str">
        <f t="shared" si="0"/>
        <v>10A</v>
      </c>
      <c r="C7">
        <v>6.2690000000000001</v>
      </c>
      <c r="D7">
        <f t="shared" si="1"/>
        <v>6.27</v>
      </c>
      <c r="E7">
        <f>VLOOKUP(D7,'Peak Combiner'!$A$5:$D$4980,4,FALSE)</f>
        <v>6.25</v>
      </c>
      <c r="F7">
        <f>IFERROR(VLOOKUP(D7,rt_comb!$A:$B,2,FALSE),D7)</f>
        <v>6.27</v>
      </c>
      <c r="G7">
        <v>1584035</v>
      </c>
      <c r="H7">
        <f>SUMIFS($G:$G,$E:$E,18.51,'RAW2'!$A:$A,'RAW2'!A7)</f>
        <v>42551864</v>
      </c>
      <c r="I7" s="1" t="str">
        <f>VLOOKUP(A7,'volatile collection data'!$G$6:$H$69,2,FALSE)</f>
        <v>A</v>
      </c>
      <c r="J7" s="1">
        <f>VLOOKUP(A7,'volatile collection data'!$G$6:$I$69,3,FALSE)</f>
        <v>10</v>
      </c>
      <c r="K7" s="1" t="str">
        <f>VLOOKUP(A7,'volatile collection data'!$G$6:$N$69,8,FALSE)</f>
        <v>4B</v>
      </c>
      <c r="L7" s="1">
        <f>VLOOKUP(A7,'volatile collection data'!$G$6:$J$69,4,FALSE)</f>
        <v>3.8</v>
      </c>
      <c r="M7" s="1">
        <f>VLOOKUP($A7,'volatile collection data'!$G$6:$M$69,6,FALSE)</f>
        <v>8</v>
      </c>
      <c r="N7" s="1">
        <f>VLOOKUP($A7,'volatile collection data'!$G$6:$M$69,7,FALSE)</f>
        <v>3.8</v>
      </c>
      <c r="O7" s="1">
        <f>VLOOKUP(A7,'volatile collection data'!$G$6:$K$69,5,FALSE)</f>
        <v>0</v>
      </c>
      <c r="P7" s="1" t="str">
        <f t="shared" si="2"/>
        <v>10A</v>
      </c>
      <c r="Q7">
        <f t="shared" si="3"/>
        <v>4.8981557633935108E-2</v>
      </c>
      <c r="R7" t="str">
        <f t="shared" si="4"/>
        <v>4B_0-A&amp;3.8%3.8@8</v>
      </c>
      <c r="S7" t="str">
        <f t="shared" si="5"/>
        <v>10A-4B-VCS-Loc-22</v>
      </c>
      <c r="T7" t="str">
        <f>IFERROR(IF(VLOOKUP(S7,Bad!$A:$A,1,FALSE)='RAW2'!S7,"yes","no"),"no")</f>
        <v>no</v>
      </c>
      <c r="U7" t="str">
        <f>IFERROR(VLOOKUP(F7,compounds!$A:$B,2,FALSE),"")</f>
        <v/>
      </c>
      <c r="V7" t="str">
        <f>VLOOKUP(B7,'volatile collection data'!$O:$P,2,FALSE)</f>
        <v>24.apr.22 4</v>
      </c>
    </row>
    <row r="8" spans="1:22" x14ac:dyDescent="0.2">
      <c r="A8" t="s">
        <v>13</v>
      </c>
      <c r="B8" s="1" t="str">
        <f t="shared" si="0"/>
        <v>10A</v>
      </c>
      <c r="C8">
        <v>6.3319999999999999</v>
      </c>
      <c r="D8">
        <f t="shared" si="1"/>
        <v>6.33</v>
      </c>
      <c r="E8">
        <f>VLOOKUP(D8,'Peak Combiner'!$A$5:$D$4980,4,FALSE)</f>
        <v>6.32</v>
      </c>
      <c r="F8">
        <f>IFERROR(VLOOKUP(D8,rt_comb!$A:$B,2,FALSE),D8)</f>
        <v>6.33</v>
      </c>
      <c r="G8">
        <v>3224612</v>
      </c>
      <c r="H8">
        <f>SUMIFS($G:$G,$E:$E,18.51,'RAW2'!$A:$A,'RAW2'!A8)</f>
        <v>42551864</v>
      </c>
      <c r="I8" s="1" t="str">
        <f>VLOOKUP(A8,'volatile collection data'!$G$6:$H$69,2,FALSE)</f>
        <v>A</v>
      </c>
      <c r="J8" s="1">
        <f>VLOOKUP(A8,'volatile collection data'!$G$6:$I$69,3,FALSE)</f>
        <v>10</v>
      </c>
      <c r="K8" s="1" t="str">
        <f>VLOOKUP(A8,'volatile collection data'!$G$6:$N$69,8,FALSE)</f>
        <v>4B</v>
      </c>
      <c r="L8" s="1">
        <f>VLOOKUP(A8,'volatile collection data'!$G$6:$J$69,4,FALSE)</f>
        <v>3.8</v>
      </c>
      <c r="M8" s="1">
        <f>VLOOKUP($A8,'volatile collection data'!$G$6:$M$69,6,FALSE)</f>
        <v>8</v>
      </c>
      <c r="N8" s="1">
        <f>VLOOKUP($A8,'volatile collection data'!$G$6:$M$69,7,FALSE)</f>
        <v>3.8</v>
      </c>
      <c r="O8" s="1">
        <f>VLOOKUP(A8,'volatile collection data'!$G$6:$K$69,5,FALSE)</f>
        <v>0</v>
      </c>
      <c r="P8" s="1" t="str">
        <f t="shared" si="2"/>
        <v>10A</v>
      </c>
      <c r="Q8">
        <f t="shared" si="3"/>
        <v>9.9711507968623644E-2</v>
      </c>
      <c r="R8" t="str">
        <f t="shared" si="4"/>
        <v>4B_0-A&amp;3.8%3.8@8</v>
      </c>
      <c r="S8" t="str">
        <f t="shared" si="5"/>
        <v>10A-4B-VCS-Loc-22</v>
      </c>
      <c r="T8" t="str">
        <f>IFERROR(IF(VLOOKUP(S8,Bad!$A:$A,1,FALSE)='RAW2'!S8,"yes","no"),"no")</f>
        <v>no</v>
      </c>
      <c r="U8" t="str">
        <f>IFERROR(VLOOKUP(F8,compounds!$A:$B,2,FALSE),"")</f>
        <v/>
      </c>
      <c r="V8" t="str">
        <f>VLOOKUP(B8,'volatile collection data'!$O:$P,2,FALSE)</f>
        <v>24.apr.22 4</v>
      </c>
    </row>
    <row r="9" spans="1:22" x14ac:dyDescent="0.2">
      <c r="A9" t="s">
        <v>13</v>
      </c>
      <c r="B9" s="1" t="str">
        <f t="shared" si="0"/>
        <v>10A</v>
      </c>
      <c r="C9">
        <v>6.423</v>
      </c>
      <c r="D9">
        <f t="shared" si="1"/>
        <v>6.42</v>
      </c>
      <c r="E9">
        <f>VLOOKUP(D9,'Peak Combiner'!$A$5:$D$4980,4,FALSE)</f>
        <v>6.42</v>
      </c>
      <c r="F9">
        <f>IFERROR(VLOOKUP(D9,rt_comb!$A:$B,2,FALSE),D9)</f>
        <v>6.42</v>
      </c>
      <c r="G9">
        <v>2660289</v>
      </c>
      <c r="H9">
        <f>SUMIFS($G:$G,$E:$E,18.51,'RAW2'!$A:$A,'RAW2'!A9)</f>
        <v>42551864</v>
      </c>
      <c r="I9" s="1" t="str">
        <f>VLOOKUP(A9,'volatile collection data'!$G$6:$H$69,2,FALSE)</f>
        <v>A</v>
      </c>
      <c r="J9" s="1">
        <f>VLOOKUP(A9,'volatile collection data'!$G$6:$I$69,3,FALSE)</f>
        <v>10</v>
      </c>
      <c r="K9" s="1" t="str">
        <f>VLOOKUP(A9,'volatile collection data'!$G$6:$N$69,8,FALSE)</f>
        <v>4B</v>
      </c>
      <c r="L9" s="1">
        <f>VLOOKUP(A9,'volatile collection data'!$G$6:$J$69,4,FALSE)</f>
        <v>3.8</v>
      </c>
      <c r="M9" s="1">
        <f>VLOOKUP($A9,'volatile collection data'!$G$6:$M$69,6,FALSE)</f>
        <v>8</v>
      </c>
      <c r="N9" s="1">
        <f>VLOOKUP($A9,'volatile collection data'!$G$6:$M$69,7,FALSE)</f>
        <v>3.8</v>
      </c>
      <c r="O9" s="1">
        <f>VLOOKUP(A9,'volatile collection data'!$G$6:$K$69,5,FALSE)</f>
        <v>0</v>
      </c>
      <c r="P9" s="1" t="str">
        <f t="shared" si="2"/>
        <v>10A</v>
      </c>
      <c r="Q9">
        <f t="shared" si="3"/>
        <v>8.226150241403983E-2</v>
      </c>
      <c r="R9" t="str">
        <f t="shared" si="4"/>
        <v>4B_0-A&amp;3.8%3.8@8</v>
      </c>
      <c r="S9" t="str">
        <f t="shared" si="5"/>
        <v>10A-4B-VCS-Loc-22</v>
      </c>
      <c r="T9" t="str">
        <f>IFERROR(IF(VLOOKUP(S9,Bad!$A:$A,1,FALSE)='RAW2'!S9,"yes","no"),"no")</f>
        <v>no</v>
      </c>
      <c r="U9" t="str">
        <f>IFERROR(VLOOKUP(F9,compounds!$A:$B,2,FALSE),"")</f>
        <v/>
      </c>
      <c r="V9" t="str">
        <f>VLOOKUP(B9,'volatile collection data'!$O:$P,2,FALSE)</f>
        <v>24.apr.22 4</v>
      </c>
    </row>
    <row r="10" spans="1:22" x14ac:dyDescent="0.2">
      <c r="A10" t="s">
        <v>13</v>
      </c>
      <c r="B10" s="1" t="str">
        <f t="shared" si="0"/>
        <v>10A</v>
      </c>
      <c r="C10">
        <v>8.6479999999999997</v>
      </c>
      <c r="D10">
        <f t="shared" si="1"/>
        <v>8.65</v>
      </c>
      <c r="E10">
        <f>VLOOKUP(D10,'Peak Combiner'!$A$5:$D$4980,4,FALSE)</f>
        <v>8.64</v>
      </c>
      <c r="F10">
        <f>IFERROR(VLOOKUP(D10,rt_comb!$A:$B,2,FALSE),D10)</f>
        <v>8.65</v>
      </c>
      <c r="G10">
        <v>2130604</v>
      </c>
      <c r="H10">
        <f>SUMIFS($G:$G,$E:$E,18.51,'RAW2'!$A:$A,'RAW2'!A10)</f>
        <v>42551864</v>
      </c>
      <c r="I10" s="1" t="str">
        <f>VLOOKUP(A10,'volatile collection data'!$G$6:$H$69,2,FALSE)</f>
        <v>A</v>
      </c>
      <c r="J10" s="1">
        <f>VLOOKUP(A10,'volatile collection data'!$G$6:$I$69,3,FALSE)</f>
        <v>10</v>
      </c>
      <c r="K10" s="1" t="str">
        <f>VLOOKUP(A10,'volatile collection data'!$G$6:$N$69,8,FALSE)</f>
        <v>4B</v>
      </c>
      <c r="L10" s="1">
        <f>VLOOKUP(A10,'volatile collection data'!$G$6:$J$69,4,FALSE)</f>
        <v>3.8</v>
      </c>
      <c r="M10" s="1">
        <f>VLOOKUP($A10,'volatile collection data'!$G$6:$M$69,6,FALSE)</f>
        <v>8</v>
      </c>
      <c r="N10" s="1">
        <f>VLOOKUP($A10,'volatile collection data'!$G$6:$M$69,7,FALSE)</f>
        <v>3.8</v>
      </c>
      <c r="O10" s="1">
        <f>VLOOKUP(A10,'volatile collection data'!$G$6:$K$69,5,FALSE)</f>
        <v>0</v>
      </c>
      <c r="P10" s="1" t="str">
        <f t="shared" si="2"/>
        <v>10A</v>
      </c>
      <c r="Q10">
        <f t="shared" si="3"/>
        <v>6.5882573693821583E-2</v>
      </c>
      <c r="R10" t="str">
        <f t="shared" si="4"/>
        <v>4B_0-A&amp;3.8%3.8@8</v>
      </c>
      <c r="S10" t="str">
        <f t="shared" si="5"/>
        <v>10A-4B-VCS-Loc-22</v>
      </c>
      <c r="T10" t="str">
        <f>IFERROR(IF(VLOOKUP(S10,Bad!$A:$A,1,FALSE)='RAW2'!S10,"yes","no"),"no")</f>
        <v>no</v>
      </c>
      <c r="U10" t="str">
        <f>IFERROR(VLOOKUP(F10,compounds!$A:$B,2,FALSE),"")</f>
        <v/>
      </c>
      <c r="V10" t="str">
        <f>VLOOKUP(B10,'volatile collection data'!$O:$P,2,FALSE)</f>
        <v>24.apr.22 4</v>
      </c>
    </row>
    <row r="11" spans="1:22" x14ac:dyDescent="0.2">
      <c r="A11" t="s">
        <v>13</v>
      </c>
      <c r="B11" s="1" t="str">
        <f t="shared" si="0"/>
        <v>10A</v>
      </c>
      <c r="C11">
        <v>8.9719999999999995</v>
      </c>
      <c r="D11">
        <f t="shared" si="1"/>
        <v>8.9700000000000006</v>
      </c>
      <c r="E11">
        <f>VLOOKUP(D11,'Peak Combiner'!$A$5:$D$4980,4,FALSE)</f>
        <v>8.9600000000000009</v>
      </c>
      <c r="F11">
        <f>IFERROR(VLOOKUP(D11,rt_comb!$A:$B,2,FALSE),D11)</f>
        <v>8.9700000000000006</v>
      </c>
      <c r="G11">
        <v>3694102</v>
      </c>
      <c r="H11">
        <f>SUMIFS($G:$G,$E:$E,18.51,'RAW2'!$A:$A,'RAW2'!A11)</f>
        <v>42551864</v>
      </c>
      <c r="I11" s="1" t="str">
        <f>VLOOKUP(A11,'volatile collection data'!$G$6:$H$69,2,FALSE)</f>
        <v>A</v>
      </c>
      <c r="J11" s="1">
        <f>VLOOKUP(A11,'volatile collection data'!$G$6:$I$69,3,FALSE)</f>
        <v>10</v>
      </c>
      <c r="K11" s="1" t="str">
        <f>VLOOKUP(A11,'volatile collection data'!$G$6:$N$69,8,FALSE)</f>
        <v>4B</v>
      </c>
      <c r="L11" s="1">
        <f>VLOOKUP(A11,'volatile collection data'!$G$6:$J$69,4,FALSE)</f>
        <v>3.8</v>
      </c>
      <c r="M11" s="1">
        <f>VLOOKUP($A11,'volatile collection data'!$G$6:$M$69,6,FALSE)</f>
        <v>8</v>
      </c>
      <c r="N11" s="1">
        <f>VLOOKUP($A11,'volatile collection data'!$G$6:$M$69,7,FALSE)</f>
        <v>3.8</v>
      </c>
      <c r="O11" s="1">
        <f>VLOOKUP(A11,'volatile collection data'!$G$6:$K$69,5,FALSE)</f>
        <v>0</v>
      </c>
      <c r="P11" s="1" t="str">
        <f t="shared" si="2"/>
        <v>10A</v>
      </c>
      <c r="Q11">
        <f t="shared" si="3"/>
        <v>0.11422908585898352</v>
      </c>
      <c r="R11" t="str">
        <f t="shared" si="4"/>
        <v>4B_0-A&amp;3.8%3.8@8</v>
      </c>
      <c r="S11" t="str">
        <f t="shared" si="5"/>
        <v>10A-4B-VCS-Loc-22</v>
      </c>
      <c r="T11" t="str">
        <f>IFERROR(IF(VLOOKUP(S11,Bad!$A:$A,1,FALSE)='RAW2'!S11,"yes","no"),"no")</f>
        <v>no</v>
      </c>
      <c r="U11" t="str">
        <f>IFERROR(VLOOKUP(F11,compounds!$A:$B,2,FALSE),"")</f>
        <v>bpinene</v>
      </c>
      <c r="V11" t="str">
        <f>VLOOKUP(B11,'volatile collection data'!$O:$P,2,FALSE)</f>
        <v>24.apr.22 4</v>
      </c>
    </row>
    <row r="12" spans="1:22" x14ac:dyDescent="0.2">
      <c r="A12" t="s">
        <v>13</v>
      </c>
      <c r="B12" s="1" t="str">
        <f t="shared" si="0"/>
        <v>10A</v>
      </c>
      <c r="C12">
        <v>9.3810000000000002</v>
      </c>
      <c r="D12">
        <f t="shared" si="1"/>
        <v>9.3800000000000008</v>
      </c>
      <c r="E12">
        <f>VLOOKUP(D12,'Peak Combiner'!$A$5:$D$4980,4,FALSE)</f>
        <v>9.3800000000000008</v>
      </c>
      <c r="F12">
        <f>IFERROR(VLOOKUP(D12,rt_comb!$A:$B,2,FALSE),D12)</f>
        <v>9.3800000000000008</v>
      </c>
      <c r="G12">
        <v>7243660</v>
      </c>
      <c r="H12">
        <f>SUMIFS($G:$G,$E:$E,18.51,'RAW2'!$A:$A,'RAW2'!A12)</f>
        <v>42551864</v>
      </c>
      <c r="I12" s="1" t="str">
        <f>VLOOKUP(A12,'volatile collection data'!$G$6:$H$69,2,FALSE)</f>
        <v>A</v>
      </c>
      <c r="J12" s="1">
        <f>VLOOKUP(A12,'volatile collection data'!$G$6:$I$69,3,FALSE)</f>
        <v>10</v>
      </c>
      <c r="K12" s="1" t="str">
        <f>VLOOKUP(A12,'volatile collection data'!$G$6:$N$69,8,FALSE)</f>
        <v>4B</v>
      </c>
      <c r="L12" s="1">
        <f>VLOOKUP(A12,'volatile collection data'!$G$6:$J$69,4,FALSE)</f>
        <v>3.8</v>
      </c>
      <c r="M12" s="1">
        <f>VLOOKUP($A12,'volatile collection data'!$G$6:$M$69,6,FALSE)</f>
        <v>8</v>
      </c>
      <c r="N12" s="1">
        <f>VLOOKUP($A12,'volatile collection data'!$G$6:$M$69,7,FALSE)</f>
        <v>3.8</v>
      </c>
      <c r="O12" s="1">
        <f>VLOOKUP(A12,'volatile collection data'!$G$6:$K$69,5,FALSE)</f>
        <v>0</v>
      </c>
      <c r="P12" s="1" t="str">
        <f t="shared" si="2"/>
        <v>10A</v>
      </c>
      <c r="Q12">
        <f t="shared" si="3"/>
        <v>0.22398857965299399</v>
      </c>
      <c r="R12" t="str">
        <f t="shared" si="4"/>
        <v>4B_0-A&amp;3.8%3.8@8</v>
      </c>
      <c r="S12" t="str">
        <f t="shared" si="5"/>
        <v>10A-4B-VCS-Loc-22</v>
      </c>
      <c r="T12" t="str">
        <f>IFERROR(IF(VLOOKUP(S12,Bad!$A:$A,1,FALSE)='RAW2'!S12,"yes","no"),"no")</f>
        <v>no</v>
      </c>
      <c r="U12" t="str">
        <f>IFERROR(VLOOKUP(F12,compounds!$A:$B,2,FALSE),"")</f>
        <v>octanal</v>
      </c>
      <c r="V12" t="str">
        <f>VLOOKUP(B12,'volatile collection data'!$O:$P,2,FALSE)</f>
        <v>24.apr.22 4</v>
      </c>
    </row>
    <row r="13" spans="1:22" x14ac:dyDescent="0.2">
      <c r="A13" t="s">
        <v>13</v>
      </c>
      <c r="B13" s="1" t="str">
        <f t="shared" si="0"/>
        <v>10A</v>
      </c>
      <c r="C13">
        <v>9.5609999999999999</v>
      </c>
      <c r="D13">
        <f t="shared" si="1"/>
        <v>9.56</v>
      </c>
      <c r="E13">
        <f>VLOOKUP(D13,'Peak Combiner'!$A$5:$D$4980,4,FALSE)</f>
        <v>9.5299999999999994</v>
      </c>
      <c r="F13">
        <f>IFERROR(VLOOKUP(D13,rt_comb!$A:$B,2,FALSE),D13)</f>
        <v>9.5399999999999991</v>
      </c>
      <c r="G13">
        <v>3833068</v>
      </c>
      <c r="H13">
        <f>SUMIFS($G:$G,$E:$E,18.51,'RAW2'!$A:$A,'RAW2'!A13)</f>
        <v>42551864</v>
      </c>
      <c r="I13" s="1" t="str">
        <f>VLOOKUP(A13,'volatile collection data'!$G$6:$H$69,2,FALSE)</f>
        <v>A</v>
      </c>
      <c r="J13" s="1">
        <f>VLOOKUP(A13,'volatile collection data'!$G$6:$I$69,3,FALSE)</f>
        <v>10</v>
      </c>
      <c r="K13" s="1" t="str">
        <f>VLOOKUP(A13,'volatile collection data'!$G$6:$N$69,8,FALSE)</f>
        <v>4B</v>
      </c>
      <c r="L13" s="1">
        <f>VLOOKUP(A13,'volatile collection data'!$G$6:$J$69,4,FALSE)</f>
        <v>3.8</v>
      </c>
      <c r="M13" s="1">
        <f>VLOOKUP($A13,'volatile collection data'!$G$6:$M$69,6,FALSE)</f>
        <v>8</v>
      </c>
      <c r="N13" s="1">
        <f>VLOOKUP($A13,'volatile collection data'!$G$6:$M$69,7,FALSE)</f>
        <v>3.8</v>
      </c>
      <c r="O13" s="1">
        <f>VLOOKUP(A13,'volatile collection data'!$G$6:$K$69,5,FALSE)</f>
        <v>0</v>
      </c>
      <c r="P13" s="1" t="str">
        <f t="shared" si="2"/>
        <v>10A</v>
      </c>
      <c r="Q13">
        <f t="shared" si="3"/>
        <v>0.11852619491159751</v>
      </c>
      <c r="R13" t="str">
        <f t="shared" si="4"/>
        <v>4B_0-A&amp;3.8%3.8@8</v>
      </c>
      <c r="S13" t="str">
        <f t="shared" si="5"/>
        <v>10A-4B-VCS-Loc-22</v>
      </c>
      <c r="T13" t="str">
        <f>IFERROR(IF(VLOOKUP(S13,Bad!$A:$A,1,FALSE)='RAW2'!S13,"yes","no"),"no")</f>
        <v>no</v>
      </c>
      <c r="U13" t="str">
        <f>IFERROR(VLOOKUP(F13,compounds!$A:$B,2,FALSE),"")</f>
        <v>z3hex</v>
      </c>
      <c r="V13" t="str">
        <f>VLOOKUP(B13,'volatile collection data'!$O:$P,2,FALSE)</f>
        <v>24.apr.22 4</v>
      </c>
    </row>
    <row r="14" spans="1:22" x14ac:dyDescent="0.2">
      <c r="A14" t="s">
        <v>13</v>
      </c>
      <c r="B14" s="1" t="str">
        <f t="shared" si="0"/>
        <v>10A</v>
      </c>
      <c r="C14">
        <v>9.6639999999999997</v>
      </c>
      <c r="D14">
        <f t="shared" si="1"/>
        <v>9.66</v>
      </c>
      <c r="E14">
        <f>VLOOKUP(D14,'Peak Combiner'!$A$5:$D$4980,4,FALSE)</f>
        <v>9.66</v>
      </c>
      <c r="F14">
        <f>IFERROR(VLOOKUP(D14,rt_comb!$A:$B,2,FALSE),D14)</f>
        <v>9.66</v>
      </c>
      <c r="G14">
        <v>1664532</v>
      </c>
      <c r="H14">
        <f>SUMIFS($G:$G,$E:$E,18.51,'RAW2'!$A:$A,'RAW2'!A14)</f>
        <v>42551864</v>
      </c>
      <c r="I14" s="1" t="str">
        <f>VLOOKUP(A14,'volatile collection data'!$G$6:$H$69,2,FALSE)</f>
        <v>A</v>
      </c>
      <c r="J14" s="1">
        <f>VLOOKUP(A14,'volatile collection data'!$G$6:$I$69,3,FALSE)</f>
        <v>10</v>
      </c>
      <c r="K14" s="1" t="str">
        <f>VLOOKUP(A14,'volatile collection data'!$G$6:$N$69,8,FALSE)</f>
        <v>4B</v>
      </c>
      <c r="L14" s="1">
        <f>VLOOKUP(A14,'volatile collection data'!$G$6:$J$69,4,FALSE)</f>
        <v>3.8</v>
      </c>
      <c r="M14" s="1">
        <f>VLOOKUP($A14,'volatile collection data'!$G$6:$M$69,6,FALSE)</f>
        <v>8</v>
      </c>
      <c r="N14" s="1">
        <f>VLOOKUP($A14,'volatile collection data'!$G$6:$M$69,7,FALSE)</f>
        <v>3.8</v>
      </c>
      <c r="O14" s="1">
        <f>VLOOKUP(A14,'volatile collection data'!$G$6:$K$69,5,FALSE)</f>
        <v>0</v>
      </c>
      <c r="P14" s="1" t="str">
        <f t="shared" si="2"/>
        <v>10A</v>
      </c>
      <c r="Q14">
        <f t="shared" si="3"/>
        <v>5.1470687258507085E-2</v>
      </c>
      <c r="R14" t="str">
        <f t="shared" si="4"/>
        <v>4B_0-A&amp;3.8%3.8@8</v>
      </c>
      <c r="S14" t="str">
        <f t="shared" si="5"/>
        <v>10A-4B-VCS-Loc-22</v>
      </c>
      <c r="T14" t="str">
        <f>IFERROR(IF(VLOOKUP(S14,Bad!$A:$A,1,FALSE)='RAW2'!S14,"yes","no"),"no")</f>
        <v>no</v>
      </c>
      <c r="U14" t="str">
        <f>IFERROR(VLOOKUP(F14,compounds!$A:$B,2,FALSE),"")</f>
        <v/>
      </c>
      <c r="V14" t="str">
        <f>VLOOKUP(B14,'volatile collection data'!$O:$P,2,FALSE)</f>
        <v>24.apr.22 4</v>
      </c>
    </row>
    <row r="15" spans="1:22" x14ac:dyDescent="0.2">
      <c r="A15" t="s">
        <v>13</v>
      </c>
      <c r="B15" s="1" t="str">
        <f t="shared" si="0"/>
        <v>10A</v>
      </c>
      <c r="C15">
        <v>9.8170000000000002</v>
      </c>
      <c r="D15">
        <f t="shared" si="1"/>
        <v>9.82</v>
      </c>
      <c r="E15">
        <f>VLOOKUP(D15,'Peak Combiner'!$A$5:$D$4980,4,FALSE)</f>
        <v>9.8000000000000007</v>
      </c>
      <c r="F15">
        <f>IFERROR(VLOOKUP(D15,rt_comb!$A:$B,2,FALSE),D15)</f>
        <v>9.81</v>
      </c>
      <c r="G15">
        <v>3358549</v>
      </c>
      <c r="H15">
        <f>SUMIFS($G:$G,$E:$E,18.51,'RAW2'!$A:$A,'RAW2'!A15)</f>
        <v>42551864</v>
      </c>
      <c r="I15" s="1" t="str">
        <f>VLOOKUP(A15,'volatile collection data'!$G$6:$H$69,2,FALSE)</f>
        <v>A</v>
      </c>
      <c r="J15" s="1">
        <f>VLOOKUP(A15,'volatile collection data'!$G$6:$I$69,3,FALSE)</f>
        <v>10</v>
      </c>
      <c r="K15" s="1" t="str">
        <f>VLOOKUP(A15,'volatile collection data'!$G$6:$N$69,8,FALSE)</f>
        <v>4B</v>
      </c>
      <c r="L15" s="1">
        <f>VLOOKUP(A15,'volatile collection data'!$G$6:$J$69,4,FALSE)</f>
        <v>3.8</v>
      </c>
      <c r="M15" s="1">
        <f>VLOOKUP($A15,'volatile collection data'!$G$6:$M$69,6,FALSE)</f>
        <v>8</v>
      </c>
      <c r="N15" s="1">
        <f>VLOOKUP($A15,'volatile collection data'!$G$6:$M$69,7,FALSE)</f>
        <v>3.8</v>
      </c>
      <c r="O15" s="1">
        <f>VLOOKUP(A15,'volatile collection data'!$G$6:$K$69,5,FALSE)</f>
        <v>0</v>
      </c>
      <c r="P15" s="1" t="str">
        <f t="shared" si="2"/>
        <v>10A</v>
      </c>
      <c r="Q15">
        <f t="shared" si="3"/>
        <v>0.10385311019636251</v>
      </c>
      <c r="R15" t="str">
        <f t="shared" si="4"/>
        <v>4B_0-A&amp;3.8%3.8@8</v>
      </c>
      <c r="S15" t="str">
        <f t="shared" si="5"/>
        <v>10A-4B-VCS-Loc-22</v>
      </c>
      <c r="T15" t="str">
        <f>IFERROR(IF(VLOOKUP(S15,Bad!$A:$A,1,FALSE)='RAW2'!S15,"yes","no"),"no")</f>
        <v>no</v>
      </c>
      <c r="U15" t="str">
        <f>IFERROR(VLOOKUP(F15,compounds!$A:$B,2,FALSE),"")</f>
        <v>sixmethyl</v>
      </c>
      <c r="V15" t="str">
        <f>VLOOKUP(B15,'volatile collection data'!$O:$P,2,FALSE)</f>
        <v>24.apr.22 4</v>
      </c>
    </row>
    <row r="16" spans="1:22" x14ac:dyDescent="0.2">
      <c r="A16" t="s">
        <v>13</v>
      </c>
      <c r="B16" s="1" t="str">
        <f t="shared" si="0"/>
        <v>10A</v>
      </c>
      <c r="C16">
        <v>10.196</v>
      </c>
      <c r="D16">
        <f t="shared" si="1"/>
        <v>10.199999999999999</v>
      </c>
      <c r="E16">
        <f>VLOOKUP(D16,'Peak Combiner'!$A$5:$D$4980,4,FALSE)</f>
        <v>10.18</v>
      </c>
      <c r="F16">
        <f>IFERROR(VLOOKUP(D16,rt_comb!$A:$B,2,FALSE),D16)</f>
        <v>10.199999999999999</v>
      </c>
      <c r="G16">
        <v>4294226</v>
      </c>
      <c r="H16">
        <f>SUMIFS($G:$G,$E:$E,18.51,'RAW2'!$A:$A,'RAW2'!A16)</f>
        <v>42551864</v>
      </c>
      <c r="I16" s="1" t="str">
        <f>VLOOKUP(A16,'volatile collection data'!$G$6:$H$69,2,FALSE)</f>
        <v>A</v>
      </c>
      <c r="J16" s="1">
        <f>VLOOKUP(A16,'volatile collection data'!$G$6:$I$69,3,FALSE)</f>
        <v>10</v>
      </c>
      <c r="K16" s="1" t="str">
        <f>VLOOKUP(A16,'volatile collection data'!$G$6:$N$69,8,FALSE)</f>
        <v>4B</v>
      </c>
      <c r="L16" s="1">
        <f>VLOOKUP(A16,'volatile collection data'!$G$6:$J$69,4,FALSE)</f>
        <v>3.8</v>
      </c>
      <c r="M16" s="1">
        <f>VLOOKUP($A16,'volatile collection data'!$G$6:$M$69,6,FALSE)</f>
        <v>8</v>
      </c>
      <c r="N16" s="1">
        <f>VLOOKUP($A16,'volatile collection data'!$G$6:$M$69,7,FALSE)</f>
        <v>3.8</v>
      </c>
      <c r="O16" s="1">
        <f>VLOOKUP(A16,'volatile collection data'!$G$6:$K$69,5,FALSE)</f>
        <v>0</v>
      </c>
      <c r="P16" s="1" t="str">
        <f t="shared" si="2"/>
        <v>10A</v>
      </c>
      <c r="Q16">
        <f t="shared" si="3"/>
        <v>0.1327861305540235</v>
      </c>
      <c r="R16" t="str">
        <f t="shared" si="4"/>
        <v>4B_0-A&amp;3.8%3.8@8</v>
      </c>
      <c r="S16" t="str">
        <f t="shared" si="5"/>
        <v>10A-4B-VCS-Loc-22</v>
      </c>
      <c r="T16" t="str">
        <f>IFERROR(IF(VLOOKUP(S16,Bad!$A:$A,1,FALSE)='RAW2'!S16,"yes","no"),"no")</f>
        <v>no</v>
      </c>
      <c r="U16" t="str">
        <f>IFERROR(VLOOKUP(F16,compounds!$A:$B,2,FALSE),"")</f>
        <v/>
      </c>
      <c r="V16" t="str">
        <f>VLOOKUP(B16,'volatile collection data'!$O:$P,2,FALSE)</f>
        <v>24.apr.22 4</v>
      </c>
    </row>
    <row r="17" spans="1:22" x14ac:dyDescent="0.2">
      <c r="A17" t="s">
        <v>13</v>
      </c>
      <c r="B17" s="1" t="str">
        <f t="shared" si="0"/>
        <v>10A</v>
      </c>
      <c r="C17">
        <v>10.333</v>
      </c>
      <c r="D17">
        <f t="shared" si="1"/>
        <v>10.33</v>
      </c>
      <c r="E17">
        <f>VLOOKUP(D17,'Peak Combiner'!$A$5:$D$4980,4,FALSE)</f>
        <v>10.33</v>
      </c>
      <c r="F17">
        <f>IFERROR(VLOOKUP(D17,rt_comb!$A:$B,2,FALSE),D17)</f>
        <v>10.33</v>
      </c>
      <c r="G17">
        <v>809070</v>
      </c>
      <c r="H17">
        <f>SUMIFS($G:$G,$E:$E,18.51,'RAW2'!$A:$A,'RAW2'!A17)</f>
        <v>42551864</v>
      </c>
      <c r="I17" s="1" t="str">
        <f>VLOOKUP(A17,'volatile collection data'!$G$6:$H$69,2,FALSE)</f>
        <v>A</v>
      </c>
      <c r="J17" s="1">
        <f>VLOOKUP(A17,'volatile collection data'!$G$6:$I$69,3,FALSE)</f>
        <v>10</v>
      </c>
      <c r="K17" s="1" t="str">
        <f>VLOOKUP(A17,'volatile collection data'!$G$6:$N$69,8,FALSE)</f>
        <v>4B</v>
      </c>
      <c r="L17" s="1">
        <f>VLOOKUP(A17,'volatile collection data'!$G$6:$J$69,4,FALSE)</f>
        <v>3.8</v>
      </c>
      <c r="M17" s="1">
        <f>VLOOKUP($A17,'volatile collection data'!$G$6:$M$69,6,FALSE)</f>
        <v>8</v>
      </c>
      <c r="N17" s="1">
        <f>VLOOKUP($A17,'volatile collection data'!$G$6:$M$69,7,FALSE)</f>
        <v>3.8</v>
      </c>
      <c r="O17" s="1">
        <f>VLOOKUP(A17,'volatile collection data'!$G$6:$K$69,5,FALSE)</f>
        <v>0</v>
      </c>
      <c r="P17" s="1" t="str">
        <f t="shared" si="2"/>
        <v>10A</v>
      </c>
      <c r="Q17">
        <f t="shared" si="3"/>
        <v>2.5018076516546587E-2</v>
      </c>
      <c r="R17" t="str">
        <f t="shared" si="4"/>
        <v>4B_0-A&amp;3.8%3.8@8</v>
      </c>
      <c r="S17" t="str">
        <f t="shared" si="5"/>
        <v>10A-4B-VCS-Loc-22</v>
      </c>
      <c r="T17" t="str">
        <f>IFERROR(IF(VLOOKUP(S17,Bad!$A:$A,1,FALSE)='RAW2'!S17,"yes","no"),"no")</f>
        <v>no</v>
      </c>
      <c r="U17" t="str">
        <f>IFERROR(VLOOKUP(F17,compounds!$A:$B,2,FALSE),"")</f>
        <v/>
      </c>
      <c r="V17" t="str">
        <f>VLOOKUP(B17,'volatile collection data'!$O:$P,2,FALSE)</f>
        <v>24.apr.22 4</v>
      </c>
    </row>
    <row r="18" spans="1:22" x14ac:dyDescent="0.2">
      <c r="A18" t="s">
        <v>13</v>
      </c>
      <c r="B18" s="1" t="str">
        <f t="shared" si="0"/>
        <v>10A</v>
      </c>
      <c r="C18">
        <v>10.573</v>
      </c>
      <c r="D18">
        <f t="shared" si="1"/>
        <v>10.57</v>
      </c>
      <c r="E18">
        <f>VLOOKUP(D18,'Peak Combiner'!$A$5:$D$4980,4,FALSE)</f>
        <v>10.57</v>
      </c>
      <c r="F18">
        <f>IFERROR(VLOOKUP(D18,rt_comb!$A:$B,2,FALSE),D18)</f>
        <v>10.57</v>
      </c>
      <c r="G18">
        <v>5894853</v>
      </c>
      <c r="H18">
        <f>SUMIFS($G:$G,$E:$E,18.51,'RAW2'!$A:$A,'RAW2'!A18)</f>
        <v>42551864</v>
      </c>
      <c r="I18" s="1" t="str">
        <f>VLOOKUP(A18,'volatile collection data'!$G$6:$H$69,2,FALSE)</f>
        <v>A</v>
      </c>
      <c r="J18" s="1">
        <f>VLOOKUP(A18,'volatile collection data'!$G$6:$I$69,3,FALSE)</f>
        <v>10</v>
      </c>
      <c r="K18" s="1" t="str">
        <f>VLOOKUP(A18,'volatile collection data'!$G$6:$N$69,8,FALSE)</f>
        <v>4B</v>
      </c>
      <c r="L18" s="1">
        <f>VLOOKUP(A18,'volatile collection data'!$G$6:$J$69,4,FALSE)</f>
        <v>3.8</v>
      </c>
      <c r="M18" s="1">
        <f>VLOOKUP($A18,'volatile collection data'!$G$6:$M$69,6,FALSE)</f>
        <v>8</v>
      </c>
      <c r="N18" s="1">
        <f>VLOOKUP($A18,'volatile collection data'!$G$6:$M$69,7,FALSE)</f>
        <v>3.8</v>
      </c>
      <c r="O18" s="1">
        <f>VLOOKUP(A18,'volatile collection data'!$G$6:$K$69,5,FALSE)</f>
        <v>0</v>
      </c>
      <c r="P18" s="1" t="str">
        <f t="shared" si="2"/>
        <v>10A</v>
      </c>
      <c r="Q18">
        <f t="shared" si="3"/>
        <v>0.1822807462985826</v>
      </c>
      <c r="R18" t="str">
        <f t="shared" si="4"/>
        <v>4B_0-A&amp;3.8%3.8@8</v>
      </c>
      <c r="S18" t="str">
        <f t="shared" si="5"/>
        <v>10A-4B-VCS-Loc-22</v>
      </c>
      <c r="T18" t="str">
        <f>IFERROR(IF(VLOOKUP(S18,Bad!$A:$A,1,FALSE)='RAW2'!S18,"yes","no"),"no")</f>
        <v>no</v>
      </c>
      <c r="U18" t="str">
        <f>IFERROR(VLOOKUP(F18,compounds!$A:$B,2,FALSE),"")</f>
        <v/>
      </c>
      <c r="V18" t="str">
        <f>VLOOKUP(B18,'volatile collection data'!$O:$P,2,FALSE)</f>
        <v>24.apr.22 4</v>
      </c>
    </row>
    <row r="19" spans="1:22" x14ac:dyDescent="0.2">
      <c r="A19" t="s">
        <v>13</v>
      </c>
      <c r="B19" s="1" t="str">
        <f t="shared" si="0"/>
        <v>10A</v>
      </c>
      <c r="C19">
        <v>10.791</v>
      </c>
      <c r="D19">
        <f t="shared" si="1"/>
        <v>10.79</v>
      </c>
      <c r="E19">
        <f>VLOOKUP(D19,'Peak Combiner'!$A$5:$D$4980,4,FALSE)</f>
        <v>10.78</v>
      </c>
      <c r="F19">
        <f>IFERROR(VLOOKUP(D19,rt_comb!$A:$B,2,FALSE),D19)</f>
        <v>10.79</v>
      </c>
      <c r="G19">
        <v>13560358</v>
      </c>
      <c r="H19">
        <f>SUMIFS($G:$G,$E:$E,18.51,'RAW2'!$A:$A,'RAW2'!A19)</f>
        <v>42551864</v>
      </c>
      <c r="I19" s="1" t="str">
        <f>VLOOKUP(A19,'volatile collection data'!$G$6:$H$69,2,FALSE)</f>
        <v>A</v>
      </c>
      <c r="J19" s="1">
        <f>VLOOKUP(A19,'volatile collection data'!$G$6:$I$69,3,FALSE)</f>
        <v>10</v>
      </c>
      <c r="K19" s="1" t="str">
        <f>VLOOKUP(A19,'volatile collection data'!$G$6:$N$69,8,FALSE)</f>
        <v>4B</v>
      </c>
      <c r="L19" s="1">
        <f>VLOOKUP(A19,'volatile collection data'!$G$6:$J$69,4,FALSE)</f>
        <v>3.8</v>
      </c>
      <c r="M19" s="1">
        <f>VLOOKUP($A19,'volatile collection data'!$G$6:$M$69,6,FALSE)</f>
        <v>8</v>
      </c>
      <c r="N19" s="1">
        <f>VLOOKUP($A19,'volatile collection data'!$G$6:$M$69,7,FALSE)</f>
        <v>3.8</v>
      </c>
      <c r="O19" s="1">
        <f>VLOOKUP(A19,'volatile collection data'!$G$6:$K$69,5,FALSE)</f>
        <v>0</v>
      </c>
      <c r="P19" s="1" t="str">
        <f t="shared" si="2"/>
        <v>10A</v>
      </c>
      <c r="Q19">
        <f t="shared" si="3"/>
        <v>0.41931362432887725</v>
      </c>
      <c r="R19" t="str">
        <f t="shared" si="4"/>
        <v>4B_0-A&amp;3.8%3.8@8</v>
      </c>
      <c r="S19" t="str">
        <f t="shared" si="5"/>
        <v>10A-4B-VCS-Loc-22</v>
      </c>
      <c r="T19" t="str">
        <f>IFERROR(IF(VLOOKUP(S19,Bad!$A:$A,1,FALSE)='RAW2'!S19,"yes","no"),"no")</f>
        <v>no</v>
      </c>
      <c r="U19" t="str">
        <f>IFERROR(VLOOKUP(F19,compounds!$A:$B,2,FALSE),"")</f>
        <v>bocimene</v>
      </c>
      <c r="V19" t="str">
        <f>VLOOKUP(B19,'volatile collection data'!$O:$P,2,FALSE)</f>
        <v>24.apr.22 4</v>
      </c>
    </row>
    <row r="20" spans="1:22" x14ac:dyDescent="0.2">
      <c r="A20" t="s">
        <v>13</v>
      </c>
      <c r="B20" s="1" t="str">
        <f t="shared" si="0"/>
        <v>10A</v>
      </c>
      <c r="C20">
        <v>11.548999999999999</v>
      </c>
      <c r="D20">
        <f t="shared" si="1"/>
        <v>11.55</v>
      </c>
      <c r="E20">
        <f>VLOOKUP(D20,'Peak Combiner'!$A$5:$D$4980,4,FALSE)</f>
        <v>11.55</v>
      </c>
      <c r="F20">
        <f>IFERROR(VLOOKUP(D20,rt_comb!$A:$B,2,FALSE),D20)</f>
        <v>11.55</v>
      </c>
      <c r="G20">
        <v>2470973</v>
      </c>
      <c r="H20">
        <f>SUMIFS($G:$G,$E:$E,18.51,'RAW2'!$A:$A,'RAW2'!A20)</f>
        <v>42551864</v>
      </c>
      <c r="I20" s="1" t="str">
        <f>VLOOKUP(A20,'volatile collection data'!$G$6:$H$69,2,FALSE)</f>
        <v>A</v>
      </c>
      <c r="J20" s="1">
        <f>VLOOKUP(A20,'volatile collection data'!$G$6:$I$69,3,FALSE)</f>
        <v>10</v>
      </c>
      <c r="K20" s="1" t="str">
        <f>VLOOKUP(A20,'volatile collection data'!$G$6:$N$69,8,FALSE)</f>
        <v>4B</v>
      </c>
      <c r="L20" s="1">
        <f>VLOOKUP(A20,'volatile collection data'!$G$6:$J$69,4,FALSE)</f>
        <v>3.8</v>
      </c>
      <c r="M20" s="1">
        <f>VLOOKUP($A20,'volatile collection data'!$G$6:$M$69,6,FALSE)</f>
        <v>8</v>
      </c>
      <c r="N20" s="1">
        <f>VLOOKUP($A20,'volatile collection data'!$G$6:$M$69,7,FALSE)</f>
        <v>3.8</v>
      </c>
      <c r="O20" s="1">
        <f>VLOOKUP(A20,'volatile collection data'!$G$6:$K$69,5,FALSE)</f>
        <v>0</v>
      </c>
      <c r="P20" s="1" t="str">
        <f t="shared" si="2"/>
        <v>10A</v>
      </c>
      <c r="Q20">
        <f t="shared" si="3"/>
        <v>7.6407469791638136E-2</v>
      </c>
      <c r="R20" t="str">
        <f t="shared" si="4"/>
        <v>4B_0-A&amp;3.8%3.8@8</v>
      </c>
      <c r="S20" t="str">
        <f t="shared" si="5"/>
        <v>10A-4B-VCS-Loc-22</v>
      </c>
      <c r="T20" t="str">
        <f>IFERROR(IF(VLOOKUP(S20,Bad!$A:$A,1,FALSE)='RAW2'!S20,"yes","no"),"no")</f>
        <v>no</v>
      </c>
      <c r="U20" t="str">
        <f>IFERROR(VLOOKUP(F20,compounds!$A:$B,2,FALSE),"")</f>
        <v/>
      </c>
      <c r="V20" t="str">
        <f>VLOOKUP(B20,'volatile collection data'!$O:$P,2,FALSE)</f>
        <v>24.apr.22 4</v>
      </c>
    </row>
    <row r="21" spans="1:22" x14ac:dyDescent="0.2">
      <c r="A21" t="s">
        <v>13</v>
      </c>
      <c r="B21" s="1" t="str">
        <f t="shared" si="0"/>
        <v>10A</v>
      </c>
      <c r="C21">
        <v>12.09</v>
      </c>
      <c r="D21">
        <f t="shared" si="1"/>
        <v>12.09</v>
      </c>
      <c r="E21">
        <f>VLOOKUP(D21,'Peak Combiner'!$A$5:$D$4980,4,FALSE)</f>
        <v>12.09</v>
      </c>
      <c r="F21">
        <f>IFERROR(VLOOKUP(D21,rt_comb!$A:$B,2,FALSE),D21)</f>
        <v>12.09</v>
      </c>
      <c r="G21">
        <v>4643597</v>
      </c>
      <c r="H21">
        <f>SUMIFS($G:$G,$E:$E,18.51,'RAW2'!$A:$A,'RAW2'!A21)</f>
        <v>42551864</v>
      </c>
      <c r="I21" s="1" t="str">
        <f>VLOOKUP(A21,'volatile collection data'!$G$6:$H$69,2,FALSE)</f>
        <v>A</v>
      </c>
      <c r="J21" s="1">
        <f>VLOOKUP(A21,'volatile collection data'!$G$6:$I$69,3,FALSE)</f>
        <v>10</v>
      </c>
      <c r="K21" s="1" t="str">
        <f>VLOOKUP(A21,'volatile collection data'!$G$6:$N$69,8,FALSE)</f>
        <v>4B</v>
      </c>
      <c r="L21" s="1">
        <f>VLOOKUP(A21,'volatile collection data'!$G$6:$J$69,4,FALSE)</f>
        <v>3.8</v>
      </c>
      <c r="M21" s="1">
        <f>VLOOKUP($A21,'volatile collection data'!$G$6:$M$69,6,FALSE)</f>
        <v>8</v>
      </c>
      <c r="N21" s="1">
        <f>VLOOKUP($A21,'volatile collection data'!$G$6:$M$69,7,FALSE)</f>
        <v>3.8</v>
      </c>
      <c r="O21" s="1">
        <f>VLOOKUP(A21,'volatile collection data'!$G$6:$K$69,5,FALSE)</f>
        <v>0</v>
      </c>
      <c r="P21" s="1" t="str">
        <f t="shared" si="2"/>
        <v>10A</v>
      </c>
      <c r="Q21">
        <f t="shared" si="3"/>
        <v>0.14358938665134807</v>
      </c>
      <c r="R21" t="str">
        <f t="shared" si="4"/>
        <v>4B_0-A&amp;3.8%3.8@8</v>
      </c>
      <c r="S21" t="str">
        <f t="shared" si="5"/>
        <v>10A-4B-VCS-Loc-22</v>
      </c>
      <c r="T21" t="str">
        <f>IFERROR(IF(VLOOKUP(S21,Bad!$A:$A,1,FALSE)='RAW2'!S21,"yes","no"),"no")</f>
        <v>no</v>
      </c>
      <c r="U21" t="str">
        <f>IFERROR(VLOOKUP(F21,compounds!$A:$B,2,FALSE),"")</f>
        <v/>
      </c>
      <c r="V21" t="str">
        <f>VLOOKUP(B21,'volatile collection data'!$O:$P,2,FALSE)</f>
        <v>24.apr.22 4</v>
      </c>
    </row>
    <row r="22" spans="1:22" x14ac:dyDescent="0.2">
      <c r="A22" t="s">
        <v>13</v>
      </c>
      <c r="B22" s="1" t="str">
        <f t="shared" si="0"/>
        <v>10A</v>
      </c>
      <c r="C22">
        <v>12.391999999999999</v>
      </c>
      <c r="D22">
        <f t="shared" si="1"/>
        <v>12.39</v>
      </c>
      <c r="E22">
        <f>VLOOKUP(D22,'Peak Combiner'!$A$5:$D$4980,4,FALSE)</f>
        <v>12.39</v>
      </c>
      <c r="F22">
        <f>IFERROR(VLOOKUP(D22,rt_comb!$A:$B,2,FALSE),D22)</f>
        <v>12.39</v>
      </c>
      <c r="G22">
        <v>23167531</v>
      </c>
      <c r="H22">
        <f>SUMIFS($G:$G,$E:$E,18.51,'RAW2'!$A:$A,'RAW2'!A22)</f>
        <v>42551864</v>
      </c>
      <c r="I22" s="1" t="str">
        <f>VLOOKUP(A22,'volatile collection data'!$G$6:$H$69,2,FALSE)</f>
        <v>A</v>
      </c>
      <c r="J22" s="1">
        <f>VLOOKUP(A22,'volatile collection data'!$G$6:$I$69,3,FALSE)</f>
        <v>10</v>
      </c>
      <c r="K22" s="1" t="str">
        <f>VLOOKUP(A22,'volatile collection data'!$G$6:$N$69,8,FALSE)</f>
        <v>4B</v>
      </c>
      <c r="L22" s="1">
        <f>VLOOKUP(A22,'volatile collection data'!$G$6:$J$69,4,FALSE)</f>
        <v>3.8</v>
      </c>
      <c r="M22" s="1">
        <f>VLOOKUP($A22,'volatile collection data'!$G$6:$M$69,6,FALSE)</f>
        <v>8</v>
      </c>
      <c r="N22" s="1">
        <f>VLOOKUP($A22,'volatile collection data'!$G$6:$M$69,7,FALSE)</f>
        <v>3.8</v>
      </c>
      <c r="O22" s="1">
        <f>VLOOKUP(A22,'volatile collection data'!$G$6:$K$69,5,FALSE)</f>
        <v>0</v>
      </c>
      <c r="P22" s="1" t="str">
        <f t="shared" si="2"/>
        <v>10A</v>
      </c>
      <c r="Q22">
        <f t="shared" si="3"/>
        <v>0.71638679379715609</v>
      </c>
      <c r="R22" t="str">
        <f t="shared" si="4"/>
        <v>4B_0-A&amp;3.8%3.8@8</v>
      </c>
      <c r="S22" t="str">
        <f t="shared" si="5"/>
        <v>10A-4B-VCS-Loc-22</v>
      </c>
      <c r="T22" t="str">
        <f>IFERROR(IF(VLOOKUP(S22,Bad!$A:$A,1,FALSE)='RAW2'!S22,"yes","no"),"no")</f>
        <v>no</v>
      </c>
      <c r="U22" t="str">
        <f>IFERROR(VLOOKUP(F22,compounds!$A:$B,2,FALSE),"")</f>
        <v>o+C5xe</v>
      </c>
      <c r="V22" t="str">
        <f>VLOOKUP(B22,'volatile collection data'!$O:$P,2,FALSE)</f>
        <v>24.apr.22 4</v>
      </c>
    </row>
    <row r="23" spans="1:22" x14ac:dyDescent="0.2">
      <c r="A23" t="s">
        <v>13</v>
      </c>
      <c r="B23" s="1" t="str">
        <f t="shared" si="0"/>
        <v>10A</v>
      </c>
      <c r="C23">
        <v>12.545999999999999</v>
      </c>
      <c r="D23">
        <f t="shared" si="1"/>
        <v>12.55</v>
      </c>
      <c r="E23">
        <f>VLOOKUP(D23,'Peak Combiner'!$A$5:$D$4980,4,FALSE)</f>
        <v>12.53</v>
      </c>
      <c r="F23">
        <f>IFERROR(VLOOKUP(D23,rt_comb!$A:$B,2,FALSE),D23)</f>
        <v>12.54</v>
      </c>
      <c r="G23">
        <v>19650731</v>
      </c>
      <c r="H23">
        <f>SUMIFS($G:$G,$E:$E,18.51,'RAW2'!$A:$A,'RAW2'!A23)</f>
        <v>42551864</v>
      </c>
      <c r="I23" s="1" t="str">
        <f>VLOOKUP(A23,'volatile collection data'!$G$6:$H$69,2,FALSE)</f>
        <v>A</v>
      </c>
      <c r="J23" s="1">
        <f>VLOOKUP(A23,'volatile collection data'!$G$6:$I$69,3,FALSE)</f>
        <v>10</v>
      </c>
      <c r="K23" s="1" t="str">
        <f>VLOOKUP(A23,'volatile collection data'!$G$6:$N$69,8,FALSE)</f>
        <v>4B</v>
      </c>
      <c r="L23" s="1">
        <f>VLOOKUP(A23,'volatile collection data'!$G$6:$J$69,4,FALSE)</f>
        <v>3.8</v>
      </c>
      <c r="M23" s="1">
        <f>VLOOKUP($A23,'volatile collection data'!$G$6:$M$69,6,FALSE)</f>
        <v>8</v>
      </c>
      <c r="N23" s="1">
        <f>VLOOKUP($A23,'volatile collection data'!$G$6:$M$69,7,FALSE)</f>
        <v>3.8</v>
      </c>
      <c r="O23" s="1">
        <f>VLOOKUP(A23,'volatile collection data'!$G$6:$K$69,5,FALSE)</f>
        <v>0</v>
      </c>
      <c r="P23" s="1" t="str">
        <f t="shared" si="2"/>
        <v>10A</v>
      </c>
      <c r="Q23">
        <f t="shared" si="3"/>
        <v>0.60764024344503453</v>
      </c>
      <c r="R23" t="str">
        <f t="shared" si="4"/>
        <v>4B_0-A&amp;3.8%3.8@8</v>
      </c>
      <c r="S23" t="str">
        <f t="shared" si="5"/>
        <v>10A-4B-VCS-Loc-22</v>
      </c>
      <c r="T23" t="str">
        <f>IFERROR(IF(VLOOKUP(S23,Bad!$A:$A,1,FALSE)='RAW2'!S23,"yes","no"),"no")</f>
        <v>no</v>
      </c>
      <c r="U23" t="str">
        <f>IFERROR(VLOOKUP(F23,compounds!$A:$B,2,FALSE),"")</f>
        <v>nonanal</v>
      </c>
      <c r="V23" t="str">
        <f>VLOOKUP(B23,'volatile collection data'!$O:$P,2,FALSE)</f>
        <v>24.apr.22 4</v>
      </c>
    </row>
    <row r="24" spans="1:22" x14ac:dyDescent="0.2">
      <c r="A24" t="s">
        <v>13</v>
      </c>
      <c r="B24" s="1" t="str">
        <f t="shared" si="0"/>
        <v>10A</v>
      </c>
      <c r="C24">
        <v>12.912000000000001</v>
      </c>
      <c r="D24">
        <f t="shared" si="1"/>
        <v>12.91</v>
      </c>
      <c r="E24">
        <f>VLOOKUP(D24,'Peak Combiner'!$A$5:$D$4980,4,FALSE)</f>
        <v>12.91</v>
      </c>
      <c r="F24">
        <f>IFERROR(VLOOKUP(D24,rt_comb!$A:$B,2,FALSE),D24)</f>
        <v>12.91</v>
      </c>
      <c r="G24">
        <v>58298095</v>
      </c>
      <c r="H24">
        <f>SUMIFS($G:$G,$E:$E,18.51,'RAW2'!$A:$A,'RAW2'!A24)</f>
        <v>42551864</v>
      </c>
      <c r="I24" s="1" t="str">
        <f>VLOOKUP(A24,'volatile collection data'!$G$6:$H$69,2,FALSE)</f>
        <v>A</v>
      </c>
      <c r="J24" s="1">
        <f>VLOOKUP(A24,'volatile collection data'!$G$6:$I$69,3,FALSE)</f>
        <v>10</v>
      </c>
      <c r="K24" s="1" t="str">
        <f>VLOOKUP(A24,'volatile collection data'!$G$6:$N$69,8,FALSE)</f>
        <v>4B</v>
      </c>
      <c r="L24" s="1">
        <f>VLOOKUP(A24,'volatile collection data'!$G$6:$J$69,4,FALSE)</f>
        <v>3.8</v>
      </c>
      <c r="M24" s="1">
        <f>VLOOKUP($A24,'volatile collection data'!$G$6:$M$69,6,FALSE)</f>
        <v>8</v>
      </c>
      <c r="N24" s="1">
        <f>VLOOKUP($A24,'volatile collection data'!$G$6:$M$69,7,FALSE)</f>
        <v>3.8</v>
      </c>
      <c r="O24" s="1">
        <f>VLOOKUP(A24,'volatile collection data'!$G$6:$K$69,5,FALSE)</f>
        <v>0</v>
      </c>
      <c r="P24" s="1" t="str">
        <f t="shared" si="2"/>
        <v>10A</v>
      </c>
      <c r="Q24">
        <f t="shared" si="3"/>
        <v>1.8026947006796716</v>
      </c>
      <c r="R24" t="str">
        <f t="shared" si="4"/>
        <v>4B_0-A&amp;3.8%3.8@8</v>
      </c>
      <c r="S24" t="str">
        <f t="shared" si="5"/>
        <v>10A-4B-VCS-Loc-22</v>
      </c>
      <c r="T24" t="str">
        <f>IFERROR(IF(VLOOKUP(S24,Bad!$A:$A,1,FALSE)='RAW2'!S24,"yes","no"),"no")</f>
        <v>no</v>
      </c>
      <c r="U24" t="str">
        <f>IFERROR(VLOOKUP(F24,compounds!$A:$B,2,FALSE),"")</f>
        <v>cyclohexene</v>
      </c>
      <c r="V24" t="str">
        <f>VLOOKUP(B24,'volatile collection data'!$O:$P,2,FALSE)</f>
        <v>24.apr.22 4</v>
      </c>
    </row>
    <row r="25" spans="1:22" x14ac:dyDescent="0.2">
      <c r="A25" t="s">
        <v>13</v>
      </c>
      <c r="B25" s="1" t="str">
        <f t="shared" si="0"/>
        <v>10A</v>
      </c>
      <c r="C25">
        <v>13.699</v>
      </c>
      <c r="D25">
        <f t="shared" si="1"/>
        <v>13.7</v>
      </c>
      <c r="E25">
        <f>VLOOKUP(D25,'Peak Combiner'!$A$5:$D$4980,4,FALSE)</f>
        <v>13.7</v>
      </c>
      <c r="F25">
        <f>IFERROR(VLOOKUP(D25,rt_comb!$A:$B,2,FALSE),D25)</f>
        <v>13.7</v>
      </c>
      <c r="G25">
        <v>1525486</v>
      </c>
      <c r="H25">
        <f>SUMIFS($G:$G,$E:$E,18.51,'RAW2'!$A:$A,'RAW2'!A25)</f>
        <v>42551864</v>
      </c>
      <c r="I25" s="1" t="str">
        <f>VLOOKUP(A25,'volatile collection data'!$G$6:$H$69,2,FALSE)</f>
        <v>A</v>
      </c>
      <c r="J25" s="1">
        <f>VLOOKUP(A25,'volatile collection data'!$G$6:$I$69,3,FALSE)</f>
        <v>10</v>
      </c>
      <c r="K25" s="1" t="str">
        <f>VLOOKUP(A25,'volatile collection data'!$G$6:$N$69,8,FALSE)</f>
        <v>4B</v>
      </c>
      <c r="L25" s="1">
        <f>VLOOKUP(A25,'volatile collection data'!$G$6:$J$69,4,FALSE)</f>
        <v>3.8</v>
      </c>
      <c r="M25" s="1">
        <f>VLOOKUP($A25,'volatile collection data'!$G$6:$M$69,6,FALSE)</f>
        <v>8</v>
      </c>
      <c r="N25" s="1">
        <f>VLOOKUP($A25,'volatile collection data'!$G$6:$M$69,7,FALSE)</f>
        <v>3.8</v>
      </c>
      <c r="O25" s="1">
        <f>VLOOKUP(A25,'volatile collection data'!$G$6:$K$69,5,FALSE)</f>
        <v>0</v>
      </c>
      <c r="P25" s="1" t="str">
        <f t="shared" si="2"/>
        <v>10A</v>
      </c>
      <c r="Q25">
        <f t="shared" si="3"/>
        <v>4.7171104444511093E-2</v>
      </c>
      <c r="R25" t="str">
        <f t="shared" si="4"/>
        <v>4B_0-A&amp;3.8%3.8@8</v>
      </c>
      <c r="S25" t="str">
        <f t="shared" si="5"/>
        <v>10A-4B-VCS-Loc-22</v>
      </c>
      <c r="T25" t="str">
        <f>IFERROR(IF(VLOOKUP(S25,Bad!$A:$A,1,FALSE)='RAW2'!S25,"yes","no"),"no")</f>
        <v>no</v>
      </c>
      <c r="U25" t="str">
        <f>IFERROR(VLOOKUP(F25,compounds!$A:$B,2,FALSE),"")</f>
        <v/>
      </c>
      <c r="V25" t="str">
        <f>VLOOKUP(B25,'volatile collection data'!$O:$P,2,FALSE)</f>
        <v>24.apr.22 4</v>
      </c>
    </row>
    <row r="26" spans="1:22" x14ac:dyDescent="0.2">
      <c r="A26" t="s">
        <v>13</v>
      </c>
      <c r="B26" s="1" t="str">
        <f t="shared" si="0"/>
        <v>10A</v>
      </c>
      <c r="C26">
        <v>14.254</v>
      </c>
      <c r="D26">
        <f t="shared" si="1"/>
        <v>14.25</v>
      </c>
      <c r="E26">
        <f>VLOOKUP(D26,'Peak Combiner'!$A$5:$D$4980,4,FALSE)</f>
        <v>14.25</v>
      </c>
      <c r="F26">
        <f>IFERROR(VLOOKUP(D26,rt_comb!$A:$B,2,FALSE),D26)</f>
        <v>14.25</v>
      </c>
      <c r="G26">
        <v>7094589</v>
      </c>
      <c r="H26">
        <f>SUMIFS($G:$G,$E:$E,18.51,'RAW2'!$A:$A,'RAW2'!A26)</f>
        <v>42551864</v>
      </c>
      <c r="I26" s="1" t="str">
        <f>VLOOKUP(A26,'volatile collection data'!$G$6:$H$69,2,FALSE)</f>
        <v>A</v>
      </c>
      <c r="J26" s="1">
        <f>VLOOKUP(A26,'volatile collection data'!$G$6:$I$69,3,FALSE)</f>
        <v>10</v>
      </c>
      <c r="K26" s="1" t="str">
        <f>VLOOKUP(A26,'volatile collection data'!$G$6:$N$69,8,FALSE)</f>
        <v>4B</v>
      </c>
      <c r="L26" s="1">
        <f>VLOOKUP(A26,'volatile collection data'!$G$6:$J$69,4,FALSE)</f>
        <v>3.8</v>
      </c>
      <c r="M26" s="1">
        <f>VLOOKUP($A26,'volatile collection data'!$G$6:$M$69,6,FALSE)</f>
        <v>8</v>
      </c>
      <c r="N26" s="1">
        <f>VLOOKUP($A26,'volatile collection data'!$G$6:$M$69,7,FALSE)</f>
        <v>3.8</v>
      </c>
      <c r="O26" s="1">
        <f>VLOOKUP(A26,'volatile collection data'!$G$6:$K$69,5,FALSE)</f>
        <v>0</v>
      </c>
      <c r="P26" s="1" t="str">
        <f t="shared" si="2"/>
        <v>10A</v>
      </c>
      <c r="Q26">
        <f t="shared" si="3"/>
        <v>0.21937900361581786</v>
      </c>
      <c r="R26" t="str">
        <f t="shared" si="4"/>
        <v>4B_0-A&amp;3.8%3.8@8</v>
      </c>
      <c r="S26" t="str">
        <f t="shared" si="5"/>
        <v>10A-4B-VCS-Loc-22</v>
      </c>
      <c r="T26" t="str">
        <f>IFERROR(IF(VLOOKUP(S26,Bad!$A:$A,1,FALSE)='RAW2'!S26,"yes","no"),"no")</f>
        <v>no</v>
      </c>
      <c r="U26" t="str">
        <f>IFERROR(VLOOKUP(F26,compounds!$A:$B,2,FALSE),"")</f>
        <v>p-trimethyl</v>
      </c>
      <c r="V26" t="str">
        <f>VLOOKUP(B26,'volatile collection data'!$O:$P,2,FALSE)</f>
        <v>24.apr.22 4</v>
      </c>
    </row>
    <row r="27" spans="1:22" x14ac:dyDescent="0.2">
      <c r="A27" t="s">
        <v>13</v>
      </c>
      <c r="B27" s="1" t="str">
        <f t="shared" si="0"/>
        <v>10A</v>
      </c>
      <c r="C27">
        <v>15.036</v>
      </c>
      <c r="D27">
        <f t="shared" si="1"/>
        <v>15.04</v>
      </c>
      <c r="E27">
        <f>VLOOKUP(D27,'Peak Combiner'!$A$5:$D$4980,4,FALSE)</f>
        <v>15.02</v>
      </c>
      <c r="F27">
        <f>IFERROR(VLOOKUP(D27,rt_comb!$A:$B,2,FALSE),D27)</f>
        <v>15.04</v>
      </c>
      <c r="G27">
        <v>3162501</v>
      </c>
      <c r="H27">
        <f>SUMIFS($G:$G,$E:$E,18.51,'RAW2'!$A:$A,'RAW2'!A27)</f>
        <v>42551864</v>
      </c>
      <c r="I27" s="1" t="str">
        <f>VLOOKUP(A27,'volatile collection data'!$G$6:$H$69,2,FALSE)</f>
        <v>A</v>
      </c>
      <c r="J27" s="1">
        <f>VLOOKUP(A27,'volatile collection data'!$G$6:$I$69,3,FALSE)</f>
        <v>10</v>
      </c>
      <c r="K27" s="1" t="str">
        <f>VLOOKUP(A27,'volatile collection data'!$G$6:$N$69,8,FALSE)</f>
        <v>4B</v>
      </c>
      <c r="L27" s="1">
        <f>VLOOKUP(A27,'volatile collection data'!$G$6:$J$69,4,FALSE)</f>
        <v>3.8</v>
      </c>
      <c r="M27" s="1">
        <f>VLOOKUP($A27,'volatile collection data'!$G$6:$M$69,6,FALSE)</f>
        <v>8</v>
      </c>
      <c r="N27" s="1">
        <f>VLOOKUP($A27,'volatile collection data'!$G$6:$M$69,7,FALSE)</f>
        <v>3.8</v>
      </c>
      <c r="O27" s="1">
        <f>VLOOKUP(A27,'volatile collection data'!$G$6:$K$69,5,FALSE)</f>
        <v>0</v>
      </c>
      <c r="P27" s="1" t="str">
        <f t="shared" si="2"/>
        <v>10A</v>
      </c>
      <c r="Q27">
        <f t="shared" si="3"/>
        <v>9.7790910553666677E-2</v>
      </c>
      <c r="R27" t="str">
        <f t="shared" si="4"/>
        <v>4B_0-A&amp;3.8%3.8@8</v>
      </c>
      <c r="S27" t="str">
        <f t="shared" si="5"/>
        <v>10A-4B-VCS-Loc-22</v>
      </c>
      <c r="T27" t="str">
        <f>IFERROR(IF(VLOOKUP(S27,Bad!$A:$A,1,FALSE)='RAW2'!S27,"yes","no"),"no")</f>
        <v>no</v>
      </c>
      <c r="U27" t="str">
        <f>IFERROR(VLOOKUP(F27,compounds!$A:$B,2,FALSE),"")</f>
        <v/>
      </c>
      <c r="V27" t="str">
        <f>VLOOKUP(B27,'volatile collection data'!$O:$P,2,FALSE)</f>
        <v>24.apr.22 4</v>
      </c>
    </row>
    <row r="28" spans="1:22" x14ac:dyDescent="0.2">
      <c r="A28" t="s">
        <v>13</v>
      </c>
      <c r="B28" s="1" t="str">
        <f t="shared" si="0"/>
        <v>10A</v>
      </c>
      <c r="C28">
        <v>15.189</v>
      </c>
      <c r="D28">
        <f t="shared" si="1"/>
        <v>15.19</v>
      </c>
      <c r="E28">
        <f>VLOOKUP(D28,'Peak Combiner'!$A$5:$D$4980,4,FALSE)</f>
        <v>15.19</v>
      </c>
      <c r="F28">
        <f>IFERROR(VLOOKUP(D28,rt_comb!$A:$B,2,FALSE),D28)</f>
        <v>15.19</v>
      </c>
      <c r="G28">
        <v>46006262</v>
      </c>
      <c r="H28">
        <f>SUMIFS($G:$G,$E:$E,18.51,'RAW2'!$A:$A,'RAW2'!A28)</f>
        <v>42551864</v>
      </c>
      <c r="I28" s="1" t="str">
        <f>VLOOKUP(A28,'volatile collection data'!$G$6:$H$69,2,FALSE)</f>
        <v>A</v>
      </c>
      <c r="J28" s="1">
        <f>VLOOKUP(A28,'volatile collection data'!$G$6:$I$69,3,FALSE)</f>
        <v>10</v>
      </c>
      <c r="K28" s="1" t="str">
        <f>VLOOKUP(A28,'volatile collection data'!$G$6:$N$69,8,FALSE)</f>
        <v>4B</v>
      </c>
      <c r="L28" s="1">
        <f>VLOOKUP(A28,'volatile collection data'!$G$6:$J$69,4,FALSE)</f>
        <v>3.8</v>
      </c>
      <c r="M28" s="1">
        <f>VLOOKUP($A28,'volatile collection data'!$G$6:$M$69,6,FALSE)</f>
        <v>8</v>
      </c>
      <c r="N28" s="1">
        <f>VLOOKUP($A28,'volatile collection data'!$G$6:$M$69,7,FALSE)</f>
        <v>3.8</v>
      </c>
      <c r="O28" s="1">
        <f>VLOOKUP(A28,'volatile collection data'!$G$6:$K$69,5,FALSE)</f>
        <v>0</v>
      </c>
      <c r="P28" s="1" t="str">
        <f t="shared" si="2"/>
        <v>10A</v>
      </c>
      <c r="Q28">
        <f t="shared" si="3"/>
        <v>1.4226064283143482</v>
      </c>
      <c r="R28" t="str">
        <f t="shared" si="4"/>
        <v>4B_0-A&amp;3.8%3.8@8</v>
      </c>
      <c r="S28" t="str">
        <f t="shared" si="5"/>
        <v>10A-4B-VCS-Loc-22</v>
      </c>
      <c r="T28" t="str">
        <f>IFERROR(IF(VLOOKUP(S28,Bad!$A:$A,1,FALSE)='RAW2'!S28,"yes","no"),"no")</f>
        <v>no</v>
      </c>
      <c r="U28" t="str">
        <f>IFERROR(VLOOKUP(F28,compounds!$A:$B,2,FALSE),"")</f>
        <v/>
      </c>
      <c r="V28" t="str">
        <f>VLOOKUP(B28,'volatile collection data'!$O:$P,2,FALSE)</f>
        <v>24.apr.22 4</v>
      </c>
    </row>
    <row r="29" spans="1:22" x14ac:dyDescent="0.2">
      <c r="A29" t="s">
        <v>13</v>
      </c>
      <c r="B29" s="1" t="str">
        <f t="shared" si="0"/>
        <v>10A</v>
      </c>
      <c r="C29">
        <v>15.571999999999999</v>
      </c>
      <c r="D29">
        <f t="shared" si="1"/>
        <v>15.57</v>
      </c>
      <c r="E29">
        <f>VLOOKUP(D29,'Peak Combiner'!$A$5:$D$4980,4,FALSE)</f>
        <v>15.55</v>
      </c>
      <c r="F29">
        <f>IFERROR(VLOOKUP(D29,rt_comb!$A:$B,2,FALSE),D29)</f>
        <v>15.56</v>
      </c>
      <c r="G29">
        <v>7418167</v>
      </c>
      <c r="H29">
        <f>SUMIFS($G:$G,$E:$E,18.51,'RAW2'!$A:$A,'RAW2'!A29)</f>
        <v>42551864</v>
      </c>
      <c r="I29" s="1" t="str">
        <f>VLOOKUP(A29,'volatile collection data'!$G$6:$H$69,2,FALSE)</f>
        <v>A</v>
      </c>
      <c r="J29" s="1">
        <f>VLOOKUP(A29,'volatile collection data'!$G$6:$I$69,3,FALSE)</f>
        <v>10</v>
      </c>
      <c r="K29" s="1" t="str">
        <f>VLOOKUP(A29,'volatile collection data'!$G$6:$N$69,8,FALSE)</f>
        <v>4B</v>
      </c>
      <c r="L29" s="1">
        <f>VLOOKUP(A29,'volatile collection data'!$G$6:$J$69,4,FALSE)</f>
        <v>3.8</v>
      </c>
      <c r="M29" s="1">
        <f>VLOOKUP($A29,'volatile collection data'!$G$6:$M$69,6,FALSE)</f>
        <v>8</v>
      </c>
      <c r="N29" s="1">
        <f>VLOOKUP($A29,'volatile collection data'!$G$6:$M$69,7,FALSE)</f>
        <v>3.8</v>
      </c>
      <c r="O29" s="1">
        <f>VLOOKUP(A29,'volatile collection data'!$G$6:$K$69,5,FALSE)</f>
        <v>0</v>
      </c>
      <c r="P29" s="1" t="str">
        <f t="shared" si="2"/>
        <v>10A</v>
      </c>
      <c r="Q29">
        <f t="shared" si="3"/>
        <v>0.22938468812157276</v>
      </c>
      <c r="R29" t="str">
        <f t="shared" si="4"/>
        <v>4B_0-A&amp;3.8%3.8@8</v>
      </c>
      <c r="S29" t="str">
        <f t="shared" si="5"/>
        <v>10A-4B-VCS-Loc-22</v>
      </c>
      <c r="T29" t="str">
        <f>IFERROR(IF(VLOOKUP(S29,Bad!$A:$A,1,FALSE)='RAW2'!S29,"yes","no"),"no")</f>
        <v>no</v>
      </c>
      <c r="U29" t="str">
        <f>IFERROR(VLOOKUP(F29,compounds!$A:$B,2,FALSE),"")</f>
        <v>decanal</v>
      </c>
      <c r="V29" t="str">
        <f>VLOOKUP(B29,'volatile collection data'!$O:$P,2,FALSE)</f>
        <v>24.apr.22 4</v>
      </c>
    </row>
    <row r="30" spans="1:22" x14ac:dyDescent="0.2">
      <c r="A30" t="s">
        <v>13</v>
      </c>
      <c r="B30" s="1" t="str">
        <f t="shared" si="0"/>
        <v>10A</v>
      </c>
      <c r="C30">
        <v>15.787000000000001</v>
      </c>
      <c r="D30">
        <f t="shared" si="1"/>
        <v>15.79</v>
      </c>
      <c r="E30">
        <f>VLOOKUP(D30,'Peak Combiner'!$A$5:$D$4980,4,FALSE)</f>
        <v>15.77</v>
      </c>
      <c r="F30">
        <f>IFERROR(VLOOKUP(D30,rt_comb!$A:$B,2,FALSE),D30)</f>
        <v>15.79</v>
      </c>
      <c r="G30">
        <v>2385934</v>
      </c>
      <c r="H30">
        <f>SUMIFS($G:$G,$E:$E,18.51,'RAW2'!$A:$A,'RAW2'!A30)</f>
        <v>42551864</v>
      </c>
      <c r="I30" s="1" t="str">
        <f>VLOOKUP(A30,'volatile collection data'!$G$6:$H$69,2,FALSE)</f>
        <v>A</v>
      </c>
      <c r="J30" s="1">
        <f>VLOOKUP(A30,'volatile collection data'!$G$6:$I$69,3,FALSE)</f>
        <v>10</v>
      </c>
      <c r="K30" s="1" t="str">
        <f>VLOOKUP(A30,'volatile collection data'!$G$6:$N$69,8,FALSE)</f>
        <v>4B</v>
      </c>
      <c r="L30" s="1">
        <f>VLOOKUP(A30,'volatile collection data'!$G$6:$J$69,4,FALSE)</f>
        <v>3.8</v>
      </c>
      <c r="M30" s="1">
        <f>VLOOKUP($A30,'volatile collection data'!$G$6:$M$69,6,FALSE)</f>
        <v>8</v>
      </c>
      <c r="N30" s="1">
        <f>VLOOKUP($A30,'volatile collection data'!$G$6:$M$69,7,FALSE)</f>
        <v>3.8</v>
      </c>
      <c r="O30" s="1">
        <f>VLOOKUP(A30,'volatile collection data'!$G$6:$K$69,5,FALSE)</f>
        <v>0</v>
      </c>
      <c r="P30" s="1" t="str">
        <f t="shared" si="2"/>
        <v>10A</v>
      </c>
      <c r="Q30">
        <f t="shared" si="3"/>
        <v>7.3777892364603886E-2</v>
      </c>
      <c r="R30" t="str">
        <f t="shared" si="4"/>
        <v>4B_0-A&amp;3.8%3.8@8</v>
      </c>
      <c r="S30" t="str">
        <f t="shared" si="5"/>
        <v>10A-4B-VCS-Loc-22</v>
      </c>
      <c r="T30" t="str">
        <f>IFERROR(IF(VLOOKUP(S30,Bad!$A:$A,1,FALSE)='RAW2'!S30,"yes","no"),"no")</f>
        <v>no</v>
      </c>
      <c r="U30" t="str">
        <f>IFERROR(VLOOKUP(F30,compounds!$A:$B,2,FALSE),"")</f>
        <v/>
      </c>
      <c r="V30" t="str">
        <f>VLOOKUP(B30,'volatile collection data'!$O:$P,2,FALSE)</f>
        <v>24.apr.22 4</v>
      </c>
    </row>
    <row r="31" spans="1:22" x14ac:dyDescent="0.2">
      <c r="A31" t="s">
        <v>13</v>
      </c>
      <c r="B31" s="1" t="str">
        <f t="shared" si="0"/>
        <v>10A</v>
      </c>
      <c r="C31">
        <v>16.006</v>
      </c>
      <c r="D31">
        <f t="shared" si="1"/>
        <v>16.010000000000002</v>
      </c>
      <c r="E31">
        <f>VLOOKUP(D31,'Peak Combiner'!$A$5:$D$4980,4,FALSE)</f>
        <v>16.010000000000002</v>
      </c>
      <c r="F31">
        <f>IFERROR(VLOOKUP(D31,rt_comb!$A:$B,2,FALSE),D31)</f>
        <v>16.010000000000002</v>
      </c>
      <c r="G31">
        <v>11883992</v>
      </c>
      <c r="H31">
        <f>SUMIFS($G:$G,$E:$E,18.51,'RAW2'!$A:$A,'RAW2'!A31)</f>
        <v>42551864</v>
      </c>
      <c r="I31" s="1" t="str">
        <f>VLOOKUP(A31,'volatile collection data'!$G$6:$H$69,2,FALSE)</f>
        <v>A</v>
      </c>
      <c r="J31" s="1">
        <f>VLOOKUP(A31,'volatile collection data'!$G$6:$I$69,3,FALSE)</f>
        <v>10</v>
      </c>
      <c r="K31" s="1" t="str">
        <f>VLOOKUP(A31,'volatile collection data'!$G$6:$N$69,8,FALSE)</f>
        <v>4B</v>
      </c>
      <c r="L31" s="1">
        <f>VLOOKUP(A31,'volatile collection data'!$G$6:$J$69,4,FALSE)</f>
        <v>3.8</v>
      </c>
      <c r="M31" s="1">
        <f>VLOOKUP($A31,'volatile collection data'!$G$6:$M$69,6,FALSE)</f>
        <v>8</v>
      </c>
      <c r="N31" s="1">
        <f>VLOOKUP($A31,'volatile collection data'!$G$6:$M$69,7,FALSE)</f>
        <v>3.8</v>
      </c>
      <c r="O31" s="1">
        <f>VLOOKUP(A31,'volatile collection data'!$G$6:$K$69,5,FALSE)</f>
        <v>0</v>
      </c>
      <c r="P31" s="1" t="str">
        <f t="shared" si="2"/>
        <v>10A</v>
      </c>
      <c r="Q31">
        <f t="shared" si="3"/>
        <v>0.36747700591793975</v>
      </c>
      <c r="R31" t="str">
        <f t="shared" si="4"/>
        <v>4B_0-A&amp;3.8%3.8@8</v>
      </c>
      <c r="S31" t="str">
        <f t="shared" si="5"/>
        <v>10A-4B-VCS-Loc-22</v>
      </c>
      <c r="T31" t="str">
        <f>IFERROR(IF(VLOOKUP(S31,Bad!$A:$A,1,FALSE)='RAW2'!S31,"yes","no"),"no")</f>
        <v>no</v>
      </c>
      <c r="U31" t="str">
        <f>IFERROR(VLOOKUP(F31,compounds!$A:$B,2,FALSE),"")</f>
        <v/>
      </c>
      <c r="V31" t="str">
        <f>VLOOKUP(B31,'volatile collection data'!$O:$P,2,FALSE)</f>
        <v>24.apr.22 4</v>
      </c>
    </row>
    <row r="32" spans="1:22" x14ac:dyDescent="0.2">
      <c r="A32" t="s">
        <v>13</v>
      </c>
      <c r="B32" s="1" t="str">
        <f t="shared" si="0"/>
        <v>10A</v>
      </c>
      <c r="C32">
        <v>16.344999999999999</v>
      </c>
      <c r="D32">
        <f t="shared" si="1"/>
        <v>16.350000000000001</v>
      </c>
      <c r="E32">
        <f>VLOOKUP(D32,'Peak Combiner'!$A$5:$D$4980,4,FALSE)</f>
        <v>16.350000000000001</v>
      </c>
      <c r="F32">
        <f>IFERROR(VLOOKUP(D32,rt_comb!$A:$B,2,FALSE),D32)</f>
        <v>16.350000000000001</v>
      </c>
      <c r="G32">
        <v>1899780</v>
      </c>
      <c r="H32">
        <f>SUMIFS($G:$G,$E:$E,18.51,'RAW2'!$A:$A,'RAW2'!A32)</f>
        <v>42551864</v>
      </c>
      <c r="I32" s="1" t="str">
        <f>VLOOKUP(A32,'volatile collection data'!$G$6:$H$69,2,FALSE)</f>
        <v>A</v>
      </c>
      <c r="J32" s="1">
        <f>VLOOKUP(A32,'volatile collection data'!$G$6:$I$69,3,FALSE)</f>
        <v>10</v>
      </c>
      <c r="K32" s="1" t="str">
        <f>VLOOKUP(A32,'volatile collection data'!$G$6:$N$69,8,FALSE)</f>
        <v>4B</v>
      </c>
      <c r="L32" s="1">
        <f>VLOOKUP(A32,'volatile collection data'!$G$6:$J$69,4,FALSE)</f>
        <v>3.8</v>
      </c>
      <c r="M32" s="1">
        <f>VLOOKUP($A32,'volatile collection data'!$G$6:$M$69,6,FALSE)</f>
        <v>8</v>
      </c>
      <c r="N32" s="1">
        <f>VLOOKUP($A32,'volatile collection data'!$G$6:$M$69,7,FALSE)</f>
        <v>3.8</v>
      </c>
      <c r="O32" s="1">
        <f>VLOOKUP(A32,'volatile collection data'!$G$6:$K$69,5,FALSE)</f>
        <v>0</v>
      </c>
      <c r="P32" s="1" t="str">
        <f t="shared" si="2"/>
        <v>10A</v>
      </c>
      <c r="Q32">
        <f t="shared" si="3"/>
        <v>5.8745029978376252E-2</v>
      </c>
      <c r="R32" t="str">
        <f t="shared" si="4"/>
        <v>4B_0-A&amp;3.8%3.8@8</v>
      </c>
      <c r="S32" t="str">
        <f t="shared" si="5"/>
        <v>10A-4B-VCS-Loc-22</v>
      </c>
      <c r="T32" t="str">
        <f>IFERROR(IF(VLOOKUP(S32,Bad!$A:$A,1,FALSE)='RAW2'!S32,"yes","no"),"no")</f>
        <v>no</v>
      </c>
      <c r="U32" t="str">
        <f>IFERROR(VLOOKUP(F32,compounds!$A:$B,2,FALSE),"")</f>
        <v/>
      </c>
      <c r="V32" t="str">
        <f>VLOOKUP(B32,'volatile collection data'!$O:$P,2,FALSE)</f>
        <v>24.apr.22 4</v>
      </c>
    </row>
    <row r="33" spans="1:22" x14ac:dyDescent="0.2">
      <c r="A33" t="s">
        <v>13</v>
      </c>
      <c r="B33" s="1" t="str">
        <f t="shared" si="0"/>
        <v>10A</v>
      </c>
      <c r="C33">
        <v>17.824000000000002</v>
      </c>
      <c r="D33">
        <f t="shared" si="1"/>
        <v>17.82</v>
      </c>
      <c r="E33">
        <f>VLOOKUP(D33,'Peak Combiner'!$A$5:$D$4980,4,FALSE)</f>
        <v>17.82</v>
      </c>
      <c r="F33">
        <f>IFERROR(VLOOKUP(D33,rt_comb!$A:$B,2,FALSE),D33)</f>
        <v>17.82</v>
      </c>
      <c r="G33">
        <v>7850606</v>
      </c>
      <c r="H33">
        <f>SUMIFS($G:$G,$E:$E,18.51,'RAW2'!$A:$A,'RAW2'!A33)</f>
        <v>42551864</v>
      </c>
      <c r="I33" s="1" t="str">
        <f>VLOOKUP(A33,'volatile collection data'!$G$6:$H$69,2,FALSE)</f>
        <v>A</v>
      </c>
      <c r="J33" s="1">
        <f>VLOOKUP(A33,'volatile collection data'!$G$6:$I$69,3,FALSE)</f>
        <v>10</v>
      </c>
      <c r="K33" s="1" t="str">
        <f>VLOOKUP(A33,'volatile collection data'!$G$6:$N$69,8,FALSE)</f>
        <v>4B</v>
      </c>
      <c r="L33" s="1">
        <f>VLOOKUP(A33,'volatile collection data'!$G$6:$J$69,4,FALSE)</f>
        <v>3.8</v>
      </c>
      <c r="M33" s="1">
        <f>VLOOKUP($A33,'volatile collection data'!$G$6:$M$69,6,FALSE)</f>
        <v>8</v>
      </c>
      <c r="N33" s="1">
        <f>VLOOKUP($A33,'volatile collection data'!$G$6:$M$69,7,FALSE)</f>
        <v>3.8</v>
      </c>
      <c r="O33" s="1">
        <f>VLOOKUP(A33,'volatile collection data'!$G$6:$K$69,5,FALSE)</f>
        <v>0</v>
      </c>
      <c r="P33" s="1" t="str">
        <f t="shared" si="2"/>
        <v>10A</v>
      </c>
      <c r="Q33">
        <f t="shared" si="3"/>
        <v>0.24275657434988293</v>
      </c>
      <c r="R33" t="str">
        <f t="shared" si="4"/>
        <v>4B_0-A&amp;3.8%3.8@8</v>
      </c>
      <c r="S33" t="str">
        <f t="shared" si="5"/>
        <v>10A-4B-VCS-Loc-22</v>
      </c>
      <c r="T33" t="str">
        <f>IFERROR(IF(VLOOKUP(S33,Bad!$A:$A,1,FALSE)='RAW2'!S33,"yes","no"),"no")</f>
        <v>no</v>
      </c>
      <c r="U33" t="str">
        <f>IFERROR(VLOOKUP(F33,compounds!$A:$B,2,FALSE),"")</f>
        <v/>
      </c>
      <c r="V33" t="str">
        <f>VLOOKUP(B33,'volatile collection data'!$O:$P,2,FALSE)</f>
        <v>24.apr.22 4</v>
      </c>
    </row>
    <row r="34" spans="1:22" x14ac:dyDescent="0.2">
      <c r="A34" t="s">
        <v>13</v>
      </c>
      <c r="B34" s="1" t="str">
        <f t="shared" si="0"/>
        <v>10A</v>
      </c>
      <c r="C34">
        <v>17.876999999999999</v>
      </c>
      <c r="D34">
        <f t="shared" si="1"/>
        <v>17.88</v>
      </c>
      <c r="E34">
        <f>VLOOKUP(D34,'Peak Combiner'!$A$5:$D$4980,4,FALSE)</f>
        <v>17.87</v>
      </c>
      <c r="F34">
        <f>IFERROR(VLOOKUP(D34,rt_comb!$A:$B,2,FALSE),D34)</f>
        <v>17.88</v>
      </c>
      <c r="G34">
        <v>4041175</v>
      </c>
      <c r="H34">
        <f>SUMIFS($G:$G,$E:$E,18.51,'RAW2'!$A:$A,'RAW2'!A34)</f>
        <v>42551864</v>
      </c>
      <c r="I34" s="1" t="str">
        <f>VLOOKUP(A34,'volatile collection data'!$G$6:$H$69,2,FALSE)</f>
        <v>A</v>
      </c>
      <c r="J34" s="1">
        <f>VLOOKUP(A34,'volatile collection data'!$G$6:$I$69,3,FALSE)</f>
        <v>10</v>
      </c>
      <c r="K34" s="1" t="str">
        <f>VLOOKUP(A34,'volatile collection data'!$G$6:$N$69,8,FALSE)</f>
        <v>4B</v>
      </c>
      <c r="L34" s="1">
        <f>VLOOKUP(A34,'volatile collection data'!$G$6:$J$69,4,FALSE)</f>
        <v>3.8</v>
      </c>
      <c r="M34" s="1">
        <f>VLOOKUP($A34,'volatile collection data'!$G$6:$M$69,6,FALSE)</f>
        <v>8</v>
      </c>
      <c r="N34" s="1">
        <f>VLOOKUP($A34,'volatile collection data'!$G$6:$M$69,7,FALSE)</f>
        <v>3.8</v>
      </c>
      <c r="O34" s="1">
        <f>VLOOKUP(A34,'volatile collection data'!$G$6:$K$69,5,FALSE)</f>
        <v>0</v>
      </c>
      <c r="P34" s="1" t="str">
        <f t="shared" si="2"/>
        <v>10A</v>
      </c>
      <c r="Q34">
        <f t="shared" si="3"/>
        <v>0.12496128316061052</v>
      </c>
      <c r="R34" t="str">
        <f t="shared" si="4"/>
        <v>4B_0-A&amp;3.8%3.8@8</v>
      </c>
      <c r="S34" t="str">
        <f t="shared" si="5"/>
        <v>10A-4B-VCS-Loc-22</v>
      </c>
      <c r="T34" t="str">
        <f>IFERROR(IF(VLOOKUP(S34,Bad!$A:$A,1,FALSE)='RAW2'!S34,"yes","no"),"no")</f>
        <v>no</v>
      </c>
      <c r="U34" t="str">
        <f>IFERROR(VLOOKUP(F34,compounds!$A:$B,2,FALSE),"")</f>
        <v/>
      </c>
      <c r="V34" t="str">
        <f>VLOOKUP(B34,'volatile collection data'!$O:$P,2,FALSE)</f>
        <v>24.apr.22 4</v>
      </c>
    </row>
    <row r="35" spans="1:22" x14ac:dyDescent="0.2">
      <c r="A35" t="s">
        <v>13</v>
      </c>
      <c r="B35" s="1" t="str">
        <f t="shared" si="0"/>
        <v>10A</v>
      </c>
      <c r="C35">
        <v>18.088000000000001</v>
      </c>
      <c r="D35">
        <f t="shared" si="1"/>
        <v>18.09</v>
      </c>
      <c r="E35">
        <f>VLOOKUP(D35,'Peak Combiner'!$A$5:$D$4980,4,FALSE)</f>
        <v>18.09</v>
      </c>
      <c r="F35">
        <f>IFERROR(VLOOKUP(D35,rt_comb!$A:$B,2,FALSE),D35)</f>
        <v>18.09</v>
      </c>
      <c r="G35">
        <v>1648624</v>
      </c>
      <c r="H35">
        <f>SUMIFS($G:$G,$E:$E,18.51,'RAW2'!$A:$A,'RAW2'!A35)</f>
        <v>42551864</v>
      </c>
      <c r="I35" s="1" t="str">
        <f>VLOOKUP(A35,'volatile collection data'!$G$6:$H$69,2,FALSE)</f>
        <v>A</v>
      </c>
      <c r="J35" s="1">
        <f>VLOOKUP(A35,'volatile collection data'!$G$6:$I$69,3,FALSE)</f>
        <v>10</v>
      </c>
      <c r="K35" s="1" t="str">
        <f>VLOOKUP(A35,'volatile collection data'!$G$6:$N$69,8,FALSE)</f>
        <v>4B</v>
      </c>
      <c r="L35" s="1">
        <f>VLOOKUP(A35,'volatile collection data'!$G$6:$J$69,4,FALSE)</f>
        <v>3.8</v>
      </c>
      <c r="M35" s="1">
        <f>VLOOKUP($A35,'volatile collection data'!$G$6:$M$69,6,FALSE)</f>
        <v>8</v>
      </c>
      <c r="N35" s="1">
        <f>VLOOKUP($A35,'volatile collection data'!$G$6:$M$69,7,FALSE)</f>
        <v>3.8</v>
      </c>
      <c r="O35" s="1">
        <f>VLOOKUP(A35,'volatile collection data'!$G$6:$K$69,5,FALSE)</f>
        <v>0</v>
      </c>
      <c r="P35" s="1" t="str">
        <f t="shared" si="2"/>
        <v>10A</v>
      </c>
      <c r="Q35">
        <f t="shared" si="3"/>
        <v>5.0978779807699097E-2</v>
      </c>
      <c r="R35" t="str">
        <f t="shared" si="4"/>
        <v>4B_0-A&amp;3.8%3.8@8</v>
      </c>
      <c r="S35" t="str">
        <f t="shared" si="5"/>
        <v>10A-4B-VCS-Loc-22</v>
      </c>
      <c r="T35" t="str">
        <f>IFERROR(IF(VLOOKUP(S35,Bad!$A:$A,1,FALSE)='RAW2'!S35,"yes","no"),"no")</f>
        <v>no</v>
      </c>
      <c r="U35" t="str">
        <f>IFERROR(VLOOKUP(F35,compounds!$A:$B,2,FALSE),"")</f>
        <v/>
      </c>
      <c r="V35" t="str">
        <f>VLOOKUP(B35,'volatile collection data'!$O:$P,2,FALSE)</f>
        <v>24.apr.22 4</v>
      </c>
    </row>
    <row r="36" spans="1:22" x14ac:dyDescent="0.2">
      <c r="A36" t="s">
        <v>13</v>
      </c>
      <c r="B36" s="1" t="str">
        <f t="shared" si="0"/>
        <v>10A</v>
      </c>
      <c r="C36">
        <v>18.288</v>
      </c>
      <c r="D36">
        <f t="shared" si="1"/>
        <v>18.29</v>
      </c>
      <c r="E36">
        <f>VLOOKUP(D36,'Peak Combiner'!$A$5:$D$4980,4,FALSE)</f>
        <v>18.29</v>
      </c>
      <c r="F36">
        <f>IFERROR(VLOOKUP(D36,rt_comb!$A:$B,2,FALSE),D36)</f>
        <v>18.29</v>
      </c>
      <c r="G36">
        <v>1736263</v>
      </c>
      <c r="H36">
        <f>SUMIFS($G:$G,$E:$E,18.51,'RAW2'!$A:$A,'RAW2'!A36)</f>
        <v>42551864</v>
      </c>
      <c r="I36" s="1" t="str">
        <f>VLOOKUP(A36,'volatile collection data'!$G$6:$H$69,2,FALSE)</f>
        <v>A</v>
      </c>
      <c r="J36" s="1">
        <f>VLOOKUP(A36,'volatile collection data'!$G$6:$I$69,3,FALSE)</f>
        <v>10</v>
      </c>
      <c r="K36" s="1" t="str">
        <f>VLOOKUP(A36,'volatile collection data'!$G$6:$N$69,8,FALSE)</f>
        <v>4B</v>
      </c>
      <c r="L36" s="1">
        <f>VLOOKUP(A36,'volatile collection data'!$G$6:$J$69,4,FALSE)</f>
        <v>3.8</v>
      </c>
      <c r="M36" s="1">
        <f>VLOOKUP($A36,'volatile collection data'!$G$6:$M$69,6,FALSE)</f>
        <v>8</v>
      </c>
      <c r="N36" s="1">
        <f>VLOOKUP($A36,'volatile collection data'!$G$6:$M$69,7,FALSE)</f>
        <v>3.8</v>
      </c>
      <c r="O36" s="1">
        <f>VLOOKUP(A36,'volatile collection data'!$G$6:$K$69,5,FALSE)</f>
        <v>0</v>
      </c>
      <c r="P36" s="1" t="str">
        <f t="shared" si="2"/>
        <v>10A</v>
      </c>
      <c r="Q36">
        <f t="shared" si="3"/>
        <v>5.3688754479647903E-2</v>
      </c>
      <c r="R36" t="str">
        <f t="shared" si="4"/>
        <v>4B_0-A&amp;3.8%3.8@8</v>
      </c>
      <c r="S36" t="str">
        <f t="shared" si="5"/>
        <v>10A-4B-VCS-Loc-22</v>
      </c>
      <c r="T36" t="str">
        <f>IFERROR(IF(VLOOKUP(S36,Bad!$A:$A,1,FALSE)='RAW2'!S36,"yes","no"),"no")</f>
        <v>no</v>
      </c>
      <c r="U36" t="str">
        <f>IFERROR(VLOOKUP(F36,compounds!$A:$B,2,FALSE),"")</f>
        <v/>
      </c>
      <c r="V36" t="str">
        <f>VLOOKUP(B36,'volatile collection data'!$O:$P,2,FALSE)</f>
        <v>24.apr.22 4</v>
      </c>
    </row>
    <row r="37" spans="1:22" x14ac:dyDescent="0.2">
      <c r="A37" t="s">
        <v>13</v>
      </c>
      <c r="B37" s="1" t="str">
        <f t="shared" si="0"/>
        <v>10A</v>
      </c>
      <c r="C37">
        <v>18.414999999999999</v>
      </c>
      <c r="D37">
        <f t="shared" si="1"/>
        <v>18.420000000000002</v>
      </c>
      <c r="E37">
        <f>VLOOKUP(D37,'Peak Combiner'!$A$5:$D$4980,4,FALSE)</f>
        <v>18.420000000000002</v>
      </c>
      <c r="F37">
        <f>IFERROR(VLOOKUP(D37,rt_comb!$A:$B,2,FALSE),D37)</f>
        <v>18.420000000000002</v>
      </c>
      <c r="G37">
        <v>1751536</v>
      </c>
      <c r="H37">
        <f>SUMIFS($G:$G,$E:$E,18.51,'RAW2'!$A:$A,'RAW2'!A37)</f>
        <v>42551864</v>
      </c>
      <c r="I37" s="1" t="str">
        <f>VLOOKUP(A37,'volatile collection data'!$G$6:$H$69,2,FALSE)</f>
        <v>A</v>
      </c>
      <c r="J37" s="1">
        <f>VLOOKUP(A37,'volatile collection data'!$G$6:$I$69,3,FALSE)</f>
        <v>10</v>
      </c>
      <c r="K37" s="1" t="str">
        <f>VLOOKUP(A37,'volatile collection data'!$G$6:$N$69,8,FALSE)</f>
        <v>4B</v>
      </c>
      <c r="L37" s="1">
        <f>VLOOKUP(A37,'volatile collection data'!$G$6:$J$69,4,FALSE)</f>
        <v>3.8</v>
      </c>
      <c r="M37" s="1">
        <f>VLOOKUP($A37,'volatile collection data'!$G$6:$M$69,6,FALSE)</f>
        <v>8</v>
      </c>
      <c r="N37" s="1">
        <f>VLOOKUP($A37,'volatile collection data'!$G$6:$M$69,7,FALSE)</f>
        <v>3.8</v>
      </c>
      <c r="O37" s="1">
        <f>VLOOKUP(A37,'volatile collection data'!$G$6:$K$69,5,FALSE)</f>
        <v>0</v>
      </c>
      <c r="P37" s="1" t="str">
        <f t="shared" si="2"/>
        <v>10A</v>
      </c>
      <c r="Q37">
        <f t="shared" si="3"/>
        <v>5.4161026449486387E-2</v>
      </c>
      <c r="R37" t="str">
        <f t="shared" si="4"/>
        <v>4B_0-A&amp;3.8%3.8@8</v>
      </c>
      <c r="S37" t="str">
        <f t="shared" si="5"/>
        <v>10A-4B-VCS-Loc-22</v>
      </c>
      <c r="T37" t="str">
        <f>IFERROR(IF(VLOOKUP(S37,Bad!$A:$A,1,FALSE)='RAW2'!S37,"yes","no"),"no")</f>
        <v>no</v>
      </c>
      <c r="U37" t="str">
        <f>IFERROR(VLOOKUP(F37,compounds!$A:$B,2,FALSE),"")</f>
        <v/>
      </c>
      <c r="V37" t="str">
        <f>VLOOKUP(B37,'volatile collection data'!$O:$P,2,FALSE)</f>
        <v>24.apr.22 4</v>
      </c>
    </row>
    <row r="38" spans="1:22" x14ac:dyDescent="0.2">
      <c r="A38" t="s">
        <v>13</v>
      </c>
      <c r="B38" s="1" t="str">
        <f t="shared" si="0"/>
        <v>10A</v>
      </c>
      <c r="C38">
        <v>18.516999999999999</v>
      </c>
      <c r="D38">
        <f t="shared" si="1"/>
        <v>18.52</v>
      </c>
      <c r="E38">
        <f>VLOOKUP(D38,'Peak Combiner'!$A$5:$D$4980,4,FALSE)</f>
        <v>18.510000000000002</v>
      </c>
      <c r="F38">
        <f>IFERROR(VLOOKUP(D38,rt_comb!$A:$B,2,FALSE),D38)</f>
        <v>18.52</v>
      </c>
      <c r="G38">
        <v>42551864</v>
      </c>
      <c r="H38">
        <f>SUMIFS($G:$G,$E:$E,18.51,'RAW2'!$A:$A,'RAW2'!A38)</f>
        <v>42551864</v>
      </c>
      <c r="I38" s="1" t="str">
        <f>VLOOKUP(A38,'volatile collection data'!$G$6:$H$69,2,FALSE)</f>
        <v>A</v>
      </c>
      <c r="J38" s="1">
        <f>VLOOKUP(A38,'volatile collection data'!$G$6:$I$69,3,FALSE)</f>
        <v>10</v>
      </c>
      <c r="K38" s="1" t="str">
        <f>VLOOKUP(A38,'volatile collection data'!$G$6:$N$69,8,FALSE)</f>
        <v>4B</v>
      </c>
      <c r="L38" s="1">
        <f>VLOOKUP(A38,'volatile collection data'!$G$6:$J$69,4,FALSE)</f>
        <v>3.8</v>
      </c>
      <c r="M38" s="1">
        <f>VLOOKUP($A38,'volatile collection data'!$G$6:$M$69,6,FALSE)</f>
        <v>8</v>
      </c>
      <c r="N38" s="1">
        <f>VLOOKUP($A38,'volatile collection data'!$G$6:$M$69,7,FALSE)</f>
        <v>3.8</v>
      </c>
      <c r="O38" s="1">
        <f>VLOOKUP(A38,'volatile collection data'!$G$6:$K$69,5,FALSE)</f>
        <v>0</v>
      </c>
      <c r="P38" s="1" t="str">
        <f t="shared" si="2"/>
        <v>10A</v>
      </c>
      <c r="Q38">
        <f t="shared" si="3"/>
        <v>1.3157894736842104</v>
      </c>
      <c r="R38" t="str">
        <f t="shared" si="4"/>
        <v>4B_0-A&amp;3.8%3.8@8</v>
      </c>
      <c r="S38" t="str">
        <f t="shared" si="5"/>
        <v>10A-4B-VCS-Loc-22</v>
      </c>
      <c r="T38" t="str">
        <f>IFERROR(IF(VLOOKUP(S38,Bad!$A:$A,1,FALSE)='RAW2'!S38,"yes","no"),"no")</f>
        <v>no</v>
      </c>
      <c r="U38" t="str">
        <f>IFERROR(VLOOKUP(F38,compounds!$A:$B,2,FALSE),"")</f>
        <v>standard</v>
      </c>
      <c r="V38" t="str">
        <f>VLOOKUP(B38,'volatile collection data'!$O:$P,2,FALSE)</f>
        <v>24.apr.22 4</v>
      </c>
    </row>
    <row r="39" spans="1:22" x14ac:dyDescent="0.2">
      <c r="A39" t="s">
        <v>13</v>
      </c>
      <c r="B39" s="1" t="str">
        <f t="shared" si="0"/>
        <v>10A</v>
      </c>
      <c r="C39">
        <v>19.161000000000001</v>
      </c>
      <c r="D39">
        <f t="shared" si="1"/>
        <v>19.16</v>
      </c>
      <c r="E39">
        <f>VLOOKUP(D39,'Peak Combiner'!$A$5:$D$4980,4,FALSE)</f>
        <v>19.16</v>
      </c>
      <c r="F39">
        <f>IFERROR(VLOOKUP(D39,rt_comb!$A:$B,2,FALSE),D39)</f>
        <v>19.16</v>
      </c>
      <c r="G39">
        <v>1797057</v>
      </c>
      <c r="H39">
        <f>SUMIFS($G:$G,$E:$E,18.51,'RAW2'!$A:$A,'RAW2'!A39)</f>
        <v>42551864</v>
      </c>
      <c r="I39" s="1" t="str">
        <f>VLOOKUP(A39,'volatile collection data'!$G$6:$H$69,2,FALSE)</f>
        <v>A</v>
      </c>
      <c r="J39" s="1">
        <f>VLOOKUP(A39,'volatile collection data'!$G$6:$I$69,3,FALSE)</f>
        <v>10</v>
      </c>
      <c r="K39" s="1" t="str">
        <f>VLOOKUP(A39,'volatile collection data'!$G$6:$N$69,8,FALSE)</f>
        <v>4B</v>
      </c>
      <c r="L39" s="1">
        <f>VLOOKUP(A39,'volatile collection data'!$G$6:$J$69,4,FALSE)</f>
        <v>3.8</v>
      </c>
      <c r="M39" s="1">
        <f>VLOOKUP($A39,'volatile collection data'!$G$6:$M$69,6,FALSE)</f>
        <v>8</v>
      </c>
      <c r="N39" s="1">
        <f>VLOOKUP($A39,'volatile collection data'!$G$6:$M$69,7,FALSE)</f>
        <v>3.8</v>
      </c>
      <c r="O39" s="1">
        <f>VLOOKUP(A39,'volatile collection data'!$G$6:$K$69,5,FALSE)</f>
        <v>0</v>
      </c>
      <c r="P39" s="1" t="str">
        <f t="shared" si="2"/>
        <v>10A</v>
      </c>
      <c r="Q39">
        <f t="shared" si="3"/>
        <v>5.5568627597853915E-2</v>
      </c>
      <c r="R39" t="str">
        <f t="shared" si="4"/>
        <v>4B_0-A&amp;3.8%3.8@8</v>
      </c>
      <c r="S39" t="str">
        <f t="shared" si="5"/>
        <v>10A-4B-VCS-Loc-22</v>
      </c>
      <c r="T39" t="str">
        <f>IFERROR(IF(VLOOKUP(S39,Bad!$A:$A,1,FALSE)='RAW2'!S39,"yes","no"),"no")</f>
        <v>no</v>
      </c>
      <c r="U39" t="str">
        <f>IFERROR(VLOOKUP(F39,compounds!$A:$B,2,FALSE),"")</f>
        <v/>
      </c>
      <c r="V39" t="str">
        <f>VLOOKUP(B39,'volatile collection data'!$O:$P,2,FALSE)</f>
        <v>24.apr.22 4</v>
      </c>
    </row>
    <row r="40" spans="1:22" x14ac:dyDescent="0.2">
      <c r="A40" t="s">
        <v>13</v>
      </c>
      <c r="B40" s="1" t="str">
        <f t="shared" si="0"/>
        <v>10A</v>
      </c>
      <c r="C40">
        <v>19.300999999999998</v>
      </c>
      <c r="D40">
        <f t="shared" si="1"/>
        <v>19.3</v>
      </c>
      <c r="E40">
        <f>VLOOKUP(D40,'Peak Combiner'!$A$5:$D$4980,4,FALSE)</f>
        <v>19.3</v>
      </c>
      <c r="F40">
        <f>IFERROR(VLOOKUP(D40,rt_comb!$A:$B,2,FALSE),D40)</f>
        <v>19.3</v>
      </c>
      <c r="G40">
        <v>2120066</v>
      </c>
      <c r="H40">
        <f>SUMIFS($G:$G,$E:$E,18.51,'RAW2'!$A:$A,'RAW2'!A40)</f>
        <v>42551864</v>
      </c>
      <c r="I40" s="1" t="str">
        <f>VLOOKUP(A40,'volatile collection data'!$G$6:$H$69,2,FALSE)</f>
        <v>A</v>
      </c>
      <c r="J40" s="1">
        <f>VLOOKUP(A40,'volatile collection data'!$G$6:$I$69,3,FALSE)</f>
        <v>10</v>
      </c>
      <c r="K40" s="1" t="str">
        <f>VLOOKUP(A40,'volatile collection data'!$G$6:$N$69,8,FALSE)</f>
        <v>4B</v>
      </c>
      <c r="L40" s="1">
        <f>VLOOKUP(A40,'volatile collection data'!$G$6:$J$69,4,FALSE)</f>
        <v>3.8</v>
      </c>
      <c r="M40" s="1">
        <f>VLOOKUP($A40,'volatile collection data'!$G$6:$M$69,6,FALSE)</f>
        <v>8</v>
      </c>
      <c r="N40" s="1">
        <f>VLOOKUP($A40,'volatile collection data'!$G$6:$M$69,7,FALSE)</f>
        <v>3.8</v>
      </c>
      <c r="O40" s="1">
        <f>VLOOKUP(A40,'volatile collection data'!$G$6:$K$69,5,FALSE)</f>
        <v>0</v>
      </c>
      <c r="P40" s="1" t="str">
        <f t="shared" si="2"/>
        <v>10A</v>
      </c>
      <c r="Q40">
        <f t="shared" si="3"/>
        <v>6.5556717475779416E-2</v>
      </c>
      <c r="R40" t="str">
        <f t="shared" si="4"/>
        <v>4B_0-A&amp;3.8%3.8@8</v>
      </c>
      <c r="S40" t="str">
        <f t="shared" si="5"/>
        <v>10A-4B-VCS-Loc-22</v>
      </c>
      <c r="T40" t="str">
        <f>IFERROR(IF(VLOOKUP(S40,Bad!$A:$A,1,FALSE)='RAW2'!S40,"yes","no"),"no")</f>
        <v>no</v>
      </c>
      <c r="U40" t="str">
        <f>IFERROR(VLOOKUP(F40,compounds!$A:$B,2,FALSE),"")</f>
        <v/>
      </c>
      <c r="V40" t="str">
        <f>VLOOKUP(B40,'volatile collection data'!$O:$P,2,FALSE)</f>
        <v>24.apr.22 4</v>
      </c>
    </row>
    <row r="41" spans="1:22" x14ac:dyDescent="0.2">
      <c r="A41" t="s">
        <v>13</v>
      </c>
      <c r="B41" s="1" t="str">
        <f t="shared" si="0"/>
        <v>10A</v>
      </c>
      <c r="C41">
        <v>19.555</v>
      </c>
      <c r="D41">
        <f t="shared" si="1"/>
        <v>19.559999999999999</v>
      </c>
      <c r="E41">
        <f>VLOOKUP(D41,'Peak Combiner'!$A$5:$D$4980,4,FALSE)</f>
        <v>19.55</v>
      </c>
      <c r="F41">
        <f>IFERROR(VLOOKUP(D41,rt_comb!$A:$B,2,FALSE),D41)</f>
        <v>19.559999999999999</v>
      </c>
      <c r="G41">
        <v>16599196</v>
      </c>
      <c r="H41">
        <f>SUMIFS($G:$G,$E:$E,18.51,'RAW2'!$A:$A,'RAW2'!A41)</f>
        <v>42551864</v>
      </c>
      <c r="I41" s="1" t="str">
        <f>VLOOKUP(A41,'volatile collection data'!$G$6:$H$69,2,FALSE)</f>
        <v>A</v>
      </c>
      <c r="J41" s="1">
        <f>VLOOKUP(A41,'volatile collection data'!$G$6:$I$69,3,FALSE)</f>
        <v>10</v>
      </c>
      <c r="K41" s="1" t="str">
        <f>VLOOKUP(A41,'volatile collection data'!$G$6:$N$69,8,FALSE)</f>
        <v>4B</v>
      </c>
      <c r="L41" s="1">
        <f>VLOOKUP(A41,'volatile collection data'!$G$6:$J$69,4,FALSE)</f>
        <v>3.8</v>
      </c>
      <c r="M41" s="1">
        <f>VLOOKUP($A41,'volatile collection data'!$G$6:$M$69,6,FALSE)</f>
        <v>8</v>
      </c>
      <c r="N41" s="1">
        <f>VLOOKUP($A41,'volatile collection data'!$G$6:$M$69,7,FALSE)</f>
        <v>3.8</v>
      </c>
      <c r="O41" s="1">
        <f>VLOOKUP(A41,'volatile collection data'!$G$6:$K$69,5,FALSE)</f>
        <v>0</v>
      </c>
      <c r="P41" s="1" t="str">
        <f t="shared" si="2"/>
        <v>10A</v>
      </c>
      <c r="Q41">
        <f t="shared" si="3"/>
        <v>0.51328062546028663</v>
      </c>
      <c r="R41" t="str">
        <f t="shared" si="4"/>
        <v>4B_0-A&amp;3.8%3.8@8</v>
      </c>
      <c r="S41" t="str">
        <f t="shared" si="5"/>
        <v>10A-4B-VCS-Loc-22</v>
      </c>
      <c r="T41" t="str">
        <f>IFERROR(IF(VLOOKUP(S41,Bad!$A:$A,1,FALSE)='RAW2'!S41,"yes","no"),"no")</f>
        <v>no</v>
      </c>
      <c r="U41" t="str">
        <f>IFERROR(VLOOKUP(F41,compounds!$A:$B,2,FALSE),"")</f>
        <v/>
      </c>
      <c r="V41" t="str">
        <f>VLOOKUP(B41,'volatile collection data'!$O:$P,2,FALSE)</f>
        <v>24.apr.22 4</v>
      </c>
    </row>
    <row r="42" spans="1:22" x14ac:dyDescent="0.2">
      <c r="A42" t="s">
        <v>13</v>
      </c>
      <c r="B42" s="1" t="str">
        <f t="shared" si="0"/>
        <v>10A</v>
      </c>
      <c r="C42">
        <v>20.048999999999999</v>
      </c>
      <c r="D42">
        <f t="shared" si="1"/>
        <v>20.05</v>
      </c>
      <c r="E42">
        <f>VLOOKUP(D42,'Peak Combiner'!$A$5:$D$4980,4,FALSE)</f>
        <v>20.05</v>
      </c>
      <c r="F42">
        <f>IFERROR(VLOOKUP(D42,rt_comb!$A:$B,2,FALSE),D42)</f>
        <v>20.05</v>
      </c>
      <c r="G42">
        <v>2056089</v>
      </c>
      <c r="H42">
        <f>SUMIFS($G:$G,$E:$E,18.51,'RAW2'!$A:$A,'RAW2'!A42)</f>
        <v>42551864</v>
      </c>
      <c r="I42" s="1" t="str">
        <f>VLOOKUP(A42,'volatile collection data'!$G$6:$H$69,2,FALSE)</f>
        <v>A</v>
      </c>
      <c r="J42" s="1">
        <f>VLOOKUP(A42,'volatile collection data'!$G$6:$I$69,3,FALSE)</f>
        <v>10</v>
      </c>
      <c r="K42" s="1" t="str">
        <f>VLOOKUP(A42,'volatile collection data'!$G$6:$N$69,8,FALSE)</f>
        <v>4B</v>
      </c>
      <c r="L42" s="1">
        <f>VLOOKUP(A42,'volatile collection data'!$G$6:$J$69,4,FALSE)</f>
        <v>3.8</v>
      </c>
      <c r="M42" s="1">
        <f>VLOOKUP($A42,'volatile collection data'!$G$6:$M$69,6,FALSE)</f>
        <v>8</v>
      </c>
      <c r="N42" s="1">
        <f>VLOOKUP($A42,'volatile collection data'!$G$6:$M$69,7,FALSE)</f>
        <v>3.8</v>
      </c>
      <c r="O42" s="1">
        <f>VLOOKUP(A42,'volatile collection data'!$G$6:$K$69,5,FALSE)</f>
        <v>0</v>
      </c>
      <c r="P42" s="1" t="str">
        <f t="shared" si="2"/>
        <v>10A</v>
      </c>
      <c r="Q42">
        <f t="shared" si="3"/>
        <v>6.3578419576587636E-2</v>
      </c>
      <c r="R42" t="str">
        <f t="shared" si="4"/>
        <v>4B_0-A&amp;3.8%3.8@8</v>
      </c>
      <c r="S42" t="str">
        <f t="shared" si="5"/>
        <v>10A-4B-VCS-Loc-22</v>
      </c>
      <c r="T42" t="str">
        <f>IFERROR(IF(VLOOKUP(S42,Bad!$A:$A,1,FALSE)='RAW2'!S42,"yes","no"),"no")</f>
        <v>no</v>
      </c>
      <c r="U42" t="str">
        <f>IFERROR(VLOOKUP(F42,compounds!$A:$B,2,FALSE),"")</f>
        <v>tridecane</v>
      </c>
      <c r="V42" t="str">
        <f>VLOOKUP(B42,'volatile collection data'!$O:$P,2,FALSE)</f>
        <v>24.apr.22 4</v>
      </c>
    </row>
    <row r="43" spans="1:22" x14ac:dyDescent="0.2">
      <c r="A43" t="s">
        <v>13</v>
      </c>
      <c r="B43" s="1" t="str">
        <f t="shared" si="0"/>
        <v>10A</v>
      </c>
      <c r="C43">
        <v>20.125</v>
      </c>
      <c r="D43">
        <f t="shared" si="1"/>
        <v>20.13</v>
      </c>
      <c r="E43">
        <f>VLOOKUP(D43,'Peak Combiner'!$A$5:$D$4980,4,FALSE)</f>
        <v>20.13</v>
      </c>
      <c r="F43">
        <f>IFERROR(VLOOKUP(D43,rt_comb!$A:$B,2,FALSE),D43)</f>
        <v>20.13</v>
      </c>
      <c r="G43">
        <v>1066844</v>
      </c>
      <c r="H43">
        <f>SUMIFS($G:$G,$E:$E,18.51,'RAW2'!$A:$A,'RAW2'!A43)</f>
        <v>42551864</v>
      </c>
      <c r="I43" s="1" t="str">
        <f>VLOOKUP(A43,'volatile collection data'!$G$6:$H$69,2,FALSE)</f>
        <v>A</v>
      </c>
      <c r="J43" s="1">
        <f>VLOOKUP(A43,'volatile collection data'!$G$6:$I$69,3,FALSE)</f>
        <v>10</v>
      </c>
      <c r="K43" s="1" t="str">
        <f>VLOOKUP(A43,'volatile collection data'!$G$6:$N$69,8,FALSE)</f>
        <v>4B</v>
      </c>
      <c r="L43" s="1">
        <f>VLOOKUP(A43,'volatile collection data'!$G$6:$J$69,4,FALSE)</f>
        <v>3.8</v>
      </c>
      <c r="M43" s="1">
        <f>VLOOKUP($A43,'volatile collection data'!$G$6:$M$69,6,FALSE)</f>
        <v>8</v>
      </c>
      <c r="N43" s="1">
        <f>VLOOKUP($A43,'volatile collection data'!$G$6:$M$69,7,FALSE)</f>
        <v>3.8</v>
      </c>
      <c r="O43" s="1">
        <f>VLOOKUP(A43,'volatile collection data'!$G$6:$K$69,5,FALSE)</f>
        <v>0</v>
      </c>
      <c r="P43" s="1" t="str">
        <f t="shared" si="2"/>
        <v>10A</v>
      </c>
      <c r="Q43">
        <f t="shared" si="3"/>
        <v>3.2988968597548581E-2</v>
      </c>
      <c r="R43" t="str">
        <f t="shared" si="4"/>
        <v>4B_0-A&amp;3.8%3.8@8</v>
      </c>
      <c r="S43" t="str">
        <f t="shared" si="5"/>
        <v>10A-4B-VCS-Loc-22</v>
      </c>
      <c r="T43" t="str">
        <f>IFERROR(IF(VLOOKUP(S43,Bad!$A:$A,1,FALSE)='RAW2'!S43,"yes","no"),"no")</f>
        <v>no</v>
      </c>
      <c r="U43" t="str">
        <f>IFERROR(VLOOKUP(F43,compounds!$A:$B,2,FALSE),"")</f>
        <v/>
      </c>
      <c r="V43" t="str">
        <f>VLOOKUP(B43,'volatile collection data'!$O:$P,2,FALSE)</f>
        <v>24.apr.22 4</v>
      </c>
    </row>
    <row r="44" spans="1:22" x14ac:dyDescent="0.2">
      <c r="A44" t="s">
        <v>13</v>
      </c>
      <c r="B44" s="1" t="str">
        <f t="shared" si="0"/>
        <v>10A</v>
      </c>
      <c r="C44">
        <v>20.85</v>
      </c>
      <c r="D44">
        <f t="shared" si="1"/>
        <v>20.85</v>
      </c>
      <c r="E44">
        <f>VLOOKUP(D44,'Peak Combiner'!$A$5:$D$4980,4,FALSE)</f>
        <v>20.85</v>
      </c>
      <c r="F44">
        <f>IFERROR(VLOOKUP(D44,rt_comb!$A:$B,2,FALSE),D44)</f>
        <v>20.85</v>
      </c>
      <c r="G44">
        <v>1080294</v>
      </c>
      <c r="H44">
        <f>SUMIFS($G:$G,$E:$E,18.51,'RAW2'!$A:$A,'RAW2'!A44)</f>
        <v>42551864</v>
      </c>
      <c r="I44" s="1" t="str">
        <f>VLOOKUP(A44,'volatile collection data'!$G$6:$H$69,2,FALSE)</f>
        <v>A</v>
      </c>
      <c r="J44" s="1">
        <f>VLOOKUP(A44,'volatile collection data'!$G$6:$I$69,3,FALSE)</f>
        <v>10</v>
      </c>
      <c r="K44" s="1" t="str">
        <f>VLOOKUP(A44,'volatile collection data'!$G$6:$N$69,8,FALSE)</f>
        <v>4B</v>
      </c>
      <c r="L44" s="1">
        <f>VLOOKUP(A44,'volatile collection data'!$G$6:$J$69,4,FALSE)</f>
        <v>3.8</v>
      </c>
      <c r="M44" s="1">
        <f>VLOOKUP($A44,'volatile collection data'!$G$6:$M$69,6,FALSE)</f>
        <v>8</v>
      </c>
      <c r="N44" s="1">
        <f>VLOOKUP($A44,'volatile collection data'!$G$6:$M$69,7,FALSE)</f>
        <v>3.8</v>
      </c>
      <c r="O44" s="1">
        <f>VLOOKUP(A44,'volatile collection data'!$G$6:$K$69,5,FALSE)</f>
        <v>0</v>
      </c>
      <c r="P44" s="1" t="str">
        <f t="shared" si="2"/>
        <v>10A</v>
      </c>
      <c r="Q44">
        <f t="shared" si="3"/>
        <v>3.3404869729895044E-2</v>
      </c>
      <c r="R44" t="str">
        <f t="shared" si="4"/>
        <v>4B_0-A&amp;3.8%3.8@8</v>
      </c>
      <c r="S44" t="str">
        <f t="shared" si="5"/>
        <v>10A-4B-VCS-Loc-22</v>
      </c>
      <c r="T44" t="str">
        <f>IFERROR(IF(VLOOKUP(S44,Bad!$A:$A,1,FALSE)='RAW2'!S44,"yes","no"),"no")</f>
        <v>no</v>
      </c>
      <c r="U44" t="str">
        <f>IFERROR(VLOOKUP(F44,compounds!$A:$B,2,FALSE),"")</f>
        <v>nanodecane</v>
      </c>
      <c r="V44" t="str">
        <f>VLOOKUP(B44,'volatile collection data'!$O:$P,2,FALSE)</f>
        <v>24.apr.22 4</v>
      </c>
    </row>
    <row r="45" spans="1:22" x14ac:dyDescent="0.2">
      <c r="A45" t="s">
        <v>13</v>
      </c>
      <c r="B45" s="1" t="str">
        <f t="shared" si="0"/>
        <v>10A</v>
      </c>
      <c r="C45">
        <v>21.324999999999999</v>
      </c>
      <c r="D45">
        <f t="shared" si="1"/>
        <v>21.33</v>
      </c>
      <c r="E45">
        <f>VLOOKUP(D45,'Peak Combiner'!$A$5:$D$4980,4,FALSE)</f>
        <v>21.28</v>
      </c>
      <c r="F45">
        <f>IFERROR(VLOOKUP(D45,rt_comb!$A:$B,2,FALSE),D45)</f>
        <v>21.33</v>
      </c>
      <c r="G45">
        <v>30706977</v>
      </c>
      <c r="H45">
        <f>SUMIFS($G:$G,$E:$E,18.51,'RAW2'!$A:$A,'RAW2'!A45)</f>
        <v>42551864</v>
      </c>
      <c r="I45" s="1" t="str">
        <f>VLOOKUP(A45,'volatile collection data'!$G$6:$H$69,2,FALSE)</f>
        <v>A</v>
      </c>
      <c r="J45" s="1">
        <f>VLOOKUP(A45,'volatile collection data'!$G$6:$I$69,3,FALSE)</f>
        <v>10</v>
      </c>
      <c r="K45" s="1" t="str">
        <f>VLOOKUP(A45,'volatile collection data'!$G$6:$N$69,8,FALSE)</f>
        <v>4B</v>
      </c>
      <c r="L45" s="1">
        <f>VLOOKUP(A45,'volatile collection data'!$G$6:$J$69,4,FALSE)</f>
        <v>3.8</v>
      </c>
      <c r="M45" s="1">
        <f>VLOOKUP($A45,'volatile collection data'!$G$6:$M$69,6,FALSE)</f>
        <v>8</v>
      </c>
      <c r="N45" s="1">
        <f>VLOOKUP($A45,'volatile collection data'!$G$6:$M$69,7,FALSE)</f>
        <v>3.8</v>
      </c>
      <c r="O45" s="1">
        <f>VLOOKUP(A45,'volatile collection data'!$G$6:$K$69,5,FALSE)</f>
        <v>0</v>
      </c>
      <c r="P45" s="1" t="str">
        <f t="shared" si="2"/>
        <v>10A</v>
      </c>
      <c r="Q45">
        <f t="shared" si="3"/>
        <v>0.94952167325180303</v>
      </c>
      <c r="R45" t="str">
        <f t="shared" si="4"/>
        <v>4B_0-A&amp;3.8%3.8@8</v>
      </c>
      <c r="S45" t="str">
        <f t="shared" si="5"/>
        <v>10A-4B-VCS-Loc-22</v>
      </c>
      <c r="T45" t="str">
        <f>IFERROR(IF(VLOOKUP(S45,Bad!$A:$A,1,FALSE)='RAW2'!S45,"yes","no"),"no")</f>
        <v>no</v>
      </c>
      <c r="U45" t="str">
        <f>IFERROR(VLOOKUP(F45,compounds!$A:$B,2,FALSE),"")</f>
        <v/>
      </c>
      <c r="V45" t="str">
        <f>VLOOKUP(B45,'volatile collection data'!$O:$P,2,FALSE)</f>
        <v>24.apr.22 4</v>
      </c>
    </row>
    <row r="46" spans="1:22" x14ac:dyDescent="0.2">
      <c r="A46" t="s">
        <v>13</v>
      </c>
      <c r="B46" s="1" t="str">
        <f t="shared" si="0"/>
        <v>10A</v>
      </c>
      <c r="C46">
        <v>22.183</v>
      </c>
      <c r="D46">
        <f t="shared" si="1"/>
        <v>22.18</v>
      </c>
      <c r="E46">
        <f>VLOOKUP(D46,'Peak Combiner'!$A$5:$D$4980,4,FALSE)</f>
        <v>22.17</v>
      </c>
      <c r="F46">
        <f>IFERROR(VLOOKUP(D46,rt_comb!$A:$B,2,FALSE),D46)</f>
        <v>22.18</v>
      </c>
      <c r="G46">
        <v>1265876</v>
      </c>
      <c r="H46">
        <f>SUMIFS($G:$G,$E:$E,18.51,'RAW2'!$A:$A,'RAW2'!A46)</f>
        <v>42551864</v>
      </c>
      <c r="I46" s="1" t="str">
        <f>VLOOKUP(A46,'volatile collection data'!$G$6:$H$69,2,FALSE)</f>
        <v>A</v>
      </c>
      <c r="J46" s="1">
        <f>VLOOKUP(A46,'volatile collection data'!$G$6:$I$69,3,FALSE)</f>
        <v>10</v>
      </c>
      <c r="K46" s="1" t="str">
        <f>VLOOKUP(A46,'volatile collection data'!$G$6:$N$69,8,FALSE)</f>
        <v>4B</v>
      </c>
      <c r="L46" s="1">
        <f>VLOOKUP(A46,'volatile collection data'!$G$6:$J$69,4,FALSE)</f>
        <v>3.8</v>
      </c>
      <c r="M46" s="1">
        <f>VLOOKUP($A46,'volatile collection data'!$G$6:$M$69,6,FALSE)</f>
        <v>8</v>
      </c>
      <c r="N46" s="1">
        <f>VLOOKUP($A46,'volatile collection data'!$G$6:$M$69,7,FALSE)</f>
        <v>3.8</v>
      </c>
      <c r="O46" s="1">
        <f>VLOOKUP(A46,'volatile collection data'!$G$6:$K$69,5,FALSE)</f>
        <v>0</v>
      </c>
      <c r="P46" s="1" t="str">
        <f t="shared" si="2"/>
        <v>10A</v>
      </c>
      <c r="Q46">
        <f t="shared" si="3"/>
        <v>3.9143439539792511E-2</v>
      </c>
      <c r="R46" t="str">
        <f t="shared" si="4"/>
        <v>4B_0-A&amp;3.8%3.8@8</v>
      </c>
      <c r="S46" t="str">
        <f t="shared" si="5"/>
        <v>10A-4B-VCS-Loc-22</v>
      </c>
      <c r="T46" t="str">
        <f>IFERROR(IF(VLOOKUP(S46,Bad!$A:$A,1,FALSE)='RAW2'!S46,"yes","no"),"no")</f>
        <v>no</v>
      </c>
      <c r="U46" t="str">
        <f>IFERROR(VLOOKUP(F46,compounds!$A:$B,2,FALSE),"")</f>
        <v>humulene</v>
      </c>
      <c r="V46" t="str">
        <f>VLOOKUP(B46,'volatile collection data'!$O:$P,2,FALSE)</f>
        <v>24.apr.22 4</v>
      </c>
    </row>
    <row r="47" spans="1:22" x14ac:dyDescent="0.2">
      <c r="A47" t="s">
        <v>13</v>
      </c>
      <c r="B47" s="1" t="str">
        <f t="shared" si="0"/>
        <v>10A</v>
      </c>
      <c r="C47">
        <v>23.331</v>
      </c>
      <c r="D47">
        <f t="shared" si="1"/>
        <v>23.33</v>
      </c>
      <c r="E47">
        <f>VLOOKUP(D47,'Peak Combiner'!$A$5:$D$4980,4,FALSE)</f>
        <v>23.32</v>
      </c>
      <c r="F47">
        <f>IFERROR(VLOOKUP(D47,rt_comb!$A:$B,2,FALSE),D47)</f>
        <v>23.33</v>
      </c>
      <c r="G47">
        <v>1138499</v>
      </c>
      <c r="H47">
        <f>SUMIFS($G:$G,$E:$E,18.51,'RAW2'!$A:$A,'RAW2'!A47)</f>
        <v>42551864</v>
      </c>
      <c r="I47" s="1" t="str">
        <f>VLOOKUP(A47,'volatile collection data'!$G$6:$H$69,2,FALSE)</f>
        <v>A</v>
      </c>
      <c r="J47" s="1">
        <f>VLOOKUP(A47,'volatile collection data'!$G$6:$I$69,3,FALSE)</f>
        <v>10</v>
      </c>
      <c r="K47" s="1" t="str">
        <f>VLOOKUP(A47,'volatile collection data'!$G$6:$N$69,8,FALSE)</f>
        <v>4B</v>
      </c>
      <c r="L47" s="1">
        <f>VLOOKUP(A47,'volatile collection data'!$G$6:$J$69,4,FALSE)</f>
        <v>3.8</v>
      </c>
      <c r="M47" s="1">
        <f>VLOOKUP($A47,'volatile collection data'!$G$6:$M$69,6,FALSE)</f>
        <v>8</v>
      </c>
      <c r="N47" s="1">
        <f>VLOOKUP($A47,'volatile collection data'!$G$6:$M$69,7,FALSE)</f>
        <v>3.8</v>
      </c>
      <c r="O47" s="1">
        <f>VLOOKUP(A47,'volatile collection data'!$G$6:$K$69,5,FALSE)</f>
        <v>0</v>
      </c>
      <c r="P47" s="1" t="str">
        <f t="shared" si="2"/>
        <v>10A</v>
      </c>
      <c r="Q47">
        <f t="shared" si="3"/>
        <v>3.5204685745376517E-2</v>
      </c>
      <c r="R47" t="str">
        <f t="shared" si="4"/>
        <v>4B_0-A&amp;3.8%3.8@8</v>
      </c>
      <c r="S47" t="str">
        <f t="shared" si="5"/>
        <v>10A-4B-VCS-Loc-22</v>
      </c>
      <c r="T47" t="str">
        <f>IFERROR(IF(VLOOKUP(S47,Bad!$A:$A,1,FALSE)='RAW2'!S47,"yes","no"),"no")</f>
        <v>no</v>
      </c>
      <c r="U47" t="str">
        <f>IFERROR(VLOOKUP(F47,compounds!$A:$B,2,FALSE),"")</f>
        <v/>
      </c>
      <c r="V47" t="str">
        <f>VLOOKUP(B47,'volatile collection data'!$O:$P,2,FALSE)</f>
        <v>24.apr.22 4</v>
      </c>
    </row>
    <row r="48" spans="1:22" x14ac:dyDescent="0.2">
      <c r="A48" t="s">
        <v>13</v>
      </c>
      <c r="B48" s="1" t="str">
        <f t="shared" si="0"/>
        <v>10A</v>
      </c>
      <c r="C48">
        <v>23.454000000000001</v>
      </c>
      <c r="D48">
        <f t="shared" si="1"/>
        <v>23.45</v>
      </c>
      <c r="E48">
        <f>VLOOKUP(D48,'Peak Combiner'!$A$5:$D$4980,4,FALSE)</f>
        <v>23.45</v>
      </c>
      <c r="F48">
        <f>IFERROR(VLOOKUP(D48,rt_comb!$A:$B,2,FALSE),D48)</f>
        <v>23.45</v>
      </c>
      <c r="G48">
        <v>900367</v>
      </c>
      <c r="H48">
        <f>SUMIFS($G:$G,$E:$E,18.51,'RAW2'!$A:$A,'RAW2'!A48)</f>
        <v>42551864</v>
      </c>
      <c r="I48" s="1" t="str">
        <f>VLOOKUP(A48,'volatile collection data'!$G$6:$H$69,2,FALSE)</f>
        <v>A</v>
      </c>
      <c r="J48" s="1">
        <f>VLOOKUP(A48,'volatile collection data'!$G$6:$I$69,3,FALSE)</f>
        <v>10</v>
      </c>
      <c r="K48" s="1" t="str">
        <f>VLOOKUP(A48,'volatile collection data'!$G$6:$N$69,8,FALSE)</f>
        <v>4B</v>
      </c>
      <c r="L48" s="1">
        <f>VLOOKUP(A48,'volatile collection data'!$G$6:$J$69,4,FALSE)</f>
        <v>3.8</v>
      </c>
      <c r="M48" s="1">
        <f>VLOOKUP($A48,'volatile collection data'!$G$6:$M$69,6,FALSE)</f>
        <v>8</v>
      </c>
      <c r="N48" s="1">
        <f>VLOOKUP($A48,'volatile collection data'!$G$6:$M$69,7,FALSE)</f>
        <v>3.8</v>
      </c>
      <c r="O48" s="1">
        <f>VLOOKUP(A48,'volatile collection data'!$G$6:$K$69,5,FALSE)</f>
        <v>0</v>
      </c>
      <c r="P48" s="1" t="str">
        <f t="shared" si="2"/>
        <v>10A</v>
      </c>
      <c r="Q48">
        <f t="shared" si="3"/>
        <v>2.7841163927686725E-2</v>
      </c>
      <c r="R48" t="str">
        <f t="shared" si="4"/>
        <v>4B_0-A&amp;3.8%3.8@8</v>
      </c>
      <c r="S48" t="str">
        <f t="shared" si="5"/>
        <v>10A-4B-VCS-Loc-22</v>
      </c>
      <c r="T48" t="str">
        <f>IFERROR(IF(VLOOKUP(S48,Bad!$A:$A,1,FALSE)='RAW2'!S48,"yes","no"),"no")</f>
        <v>no</v>
      </c>
      <c r="U48" t="str">
        <f>IFERROR(VLOOKUP(F48,compounds!$A:$B,2,FALSE),"")</f>
        <v/>
      </c>
      <c r="V48" t="str">
        <f>VLOOKUP(B48,'volatile collection data'!$O:$P,2,FALSE)</f>
        <v>24.apr.22 4</v>
      </c>
    </row>
    <row r="49" spans="1:22" x14ac:dyDescent="0.2">
      <c r="A49" t="s">
        <v>13</v>
      </c>
      <c r="B49" s="1" t="str">
        <f t="shared" si="0"/>
        <v>10A</v>
      </c>
      <c r="C49">
        <v>23.977</v>
      </c>
      <c r="D49">
        <f t="shared" si="1"/>
        <v>23.98</v>
      </c>
      <c r="E49">
        <f>VLOOKUP(D49,'Peak Combiner'!$A$5:$D$4980,4,FALSE)</f>
        <v>23.98</v>
      </c>
      <c r="F49">
        <f>IFERROR(VLOOKUP(D49,rt_comb!$A:$B,2,FALSE),D49)</f>
        <v>23.98</v>
      </c>
      <c r="G49">
        <v>7370057</v>
      </c>
      <c r="H49">
        <f>SUMIFS($G:$G,$E:$E,18.51,'RAW2'!$A:$A,'RAW2'!A49)</f>
        <v>42551864</v>
      </c>
      <c r="I49" s="1" t="str">
        <f>VLOOKUP(A49,'volatile collection data'!$G$6:$H$69,2,FALSE)</f>
        <v>A</v>
      </c>
      <c r="J49" s="1">
        <f>VLOOKUP(A49,'volatile collection data'!$G$6:$I$69,3,FALSE)</f>
        <v>10</v>
      </c>
      <c r="K49" s="1" t="str">
        <f>VLOOKUP(A49,'volatile collection data'!$G$6:$N$69,8,FALSE)</f>
        <v>4B</v>
      </c>
      <c r="L49" s="1">
        <f>VLOOKUP(A49,'volatile collection data'!$G$6:$J$69,4,FALSE)</f>
        <v>3.8</v>
      </c>
      <c r="M49" s="1">
        <f>VLOOKUP($A49,'volatile collection data'!$G$6:$M$69,6,FALSE)</f>
        <v>8</v>
      </c>
      <c r="N49" s="1">
        <f>VLOOKUP($A49,'volatile collection data'!$G$6:$M$69,7,FALSE)</f>
        <v>3.8</v>
      </c>
      <c r="O49" s="1">
        <f>VLOOKUP(A49,'volatile collection data'!$G$6:$K$69,5,FALSE)</f>
        <v>0</v>
      </c>
      <c r="P49" s="1" t="str">
        <f t="shared" si="2"/>
        <v>10A</v>
      </c>
      <c r="Q49">
        <f t="shared" si="3"/>
        <v>0.22789702987048066</v>
      </c>
      <c r="R49" t="str">
        <f t="shared" si="4"/>
        <v>4B_0-A&amp;3.8%3.8@8</v>
      </c>
      <c r="S49" t="str">
        <f t="shared" si="5"/>
        <v>10A-4B-VCS-Loc-22</v>
      </c>
      <c r="T49" t="str">
        <f>IFERROR(IF(VLOOKUP(S49,Bad!$A:$A,1,FALSE)='RAW2'!S49,"yes","no"),"no")</f>
        <v>no</v>
      </c>
      <c r="U49" t="str">
        <f>IFERROR(VLOOKUP(F49,compounds!$A:$B,2,FALSE),"")</f>
        <v/>
      </c>
      <c r="V49" t="str">
        <f>VLOOKUP(B49,'volatile collection data'!$O:$P,2,FALSE)</f>
        <v>24.apr.22 4</v>
      </c>
    </row>
    <row r="50" spans="1:22" x14ac:dyDescent="0.2">
      <c r="A50" t="s">
        <v>13</v>
      </c>
      <c r="B50" s="1" t="str">
        <f t="shared" si="0"/>
        <v>10A</v>
      </c>
      <c r="C50">
        <v>24.858000000000001</v>
      </c>
      <c r="D50">
        <f t="shared" si="1"/>
        <v>24.86</v>
      </c>
      <c r="E50">
        <f>VLOOKUP(D50,'Peak Combiner'!$A$5:$D$4980,4,FALSE)</f>
        <v>24.86</v>
      </c>
      <c r="F50">
        <f>IFERROR(VLOOKUP(D50,rt_comb!$A:$B,2,FALSE),D50)</f>
        <v>24.86</v>
      </c>
      <c r="G50">
        <v>976870</v>
      </c>
      <c r="H50">
        <f>SUMIFS($G:$G,$E:$E,18.51,'RAW2'!$A:$A,'RAW2'!A50)</f>
        <v>42551864</v>
      </c>
      <c r="I50" s="1" t="str">
        <f>VLOOKUP(A50,'volatile collection data'!$G$6:$H$69,2,FALSE)</f>
        <v>A</v>
      </c>
      <c r="J50" s="1">
        <f>VLOOKUP(A50,'volatile collection data'!$G$6:$I$69,3,FALSE)</f>
        <v>10</v>
      </c>
      <c r="K50" s="1" t="str">
        <f>VLOOKUP(A50,'volatile collection data'!$G$6:$N$69,8,FALSE)</f>
        <v>4B</v>
      </c>
      <c r="L50" s="1">
        <f>VLOOKUP(A50,'volatile collection data'!$G$6:$J$69,4,FALSE)</f>
        <v>3.8</v>
      </c>
      <c r="M50" s="1">
        <f>VLOOKUP($A50,'volatile collection data'!$G$6:$M$69,6,FALSE)</f>
        <v>8</v>
      </c>
      <c r="N50" s="1">
        <f>VLOOKUP($A50,'volatile collection data'!$G$6:$M$69,7,FALSE)</f>
        <v>3.8</v>
      </c>
      <c r="O50" s="1">
        <f>VLOOKUP(A50,'volatile collection data'!$G$6:$K$69,5,FALSE)</f>
        <v>0</v>
      </c>
      <c r="P50" s="1" t="str">
        <f t="shared" si="2"/>
        <v>10A</v>
      </c>
      <c r="Q50">
        <f t="shared" si="3"/>
        <v>3.0206791015263038E-2</v>
      </c>
      <c r="R50" t="str">
        <f t="shared" si="4"/>
        <v>4B_0-A&amp;3.8%3.8@8</v>
      </c>
      <c r="S50" t="str">
        <f t="shared" si="5"/>
        <v>10A-4B-VCS-Loc-22</v>
      </c>
      <c r="T50" t="str">
        <f>IFERROR(IF(VLOOKUP(S50,Bad!$A:$A,1,FALSE)='RAW2'!S50,"yes","no"),"no")</f>
        <v>no</v>
      </c>
      <c r="U50" t="str">
        <f>IFERROR(VLOOKUP(F50,compounds!$A:$B,2,FALSE),"")</f>
        <v/>
      </c>
      <c r="V50" t="str">
        <f>VLOOKUP(B50,'volatile collection data'!$O:$P,2,FALSE)</f>
        <v>24.apr.22 4</v>
      </c>
    </row>
    <row r="51" spans="1:22" x14ac:dyDescent="0.2">
      <c r="A51" t="s">
        <v>13</v>
      </c>
      <c r="B51" s="1" t="str">
        <f t="shared" si="0"/>
        <v>10A</v>
      </c>
      <c r="C51">
        <v>25.282</v>
      </c>
      <c r="D51">
        <f t="shared" si="1"/>
        <v>25.28</v>
      </c>
      <c r="E51">
        <f>VLOOKUP(D51,'Peak Combiner'!$A$5:$D$4980,4,FALSE)</f>
        <v>25.28</v>
      </c>
      <c r="F51">
        <f>IFERROR(VLOOKUP(D51,rt_comb!$A:$B,2,FALSE),D51)</f>
        <v>25.28</v>
      </c>
      <c r="G51">
        <v>5548508</v>
      </c>
      <c r="H51">
        <f>SUMIFS($G:$G,$E:$E,18.51,'RAW2'!$A:$A,'RAW2'!A51)</f>
        <v>42551864</v>
      </c>
      <c r="I51" s="1" t="str">
        <f>VLOOKUP(A51,'volatile collection data'!$G$6:$H$69,2,FALSE)</f>
        <v>A</v>
      </c>
      <c r="J51" s="1">
        <f>VLOOKUP(A51,'volatile collection data'!$G$6:$I$69,3,FALSE)</f>
        <v>10</v>
      </c>
      <c r="K51" s="1" t="str">
        <f>VLOOKUP(A51,'volatile collection data'!$G$6:$N$69,8,FALSE)</f>
        <v>4B</v>
      </c>
      <c r="L51" s="1">
        <f>VLOOKUP(A51,'volatile collection data'!$G$6:$J$69,4,FALSE)</f>
        <v>3.8</v>
      </c>
      <c r="M51" s="1">
        <f>VLOOKUP($A51,'volatile collection data'!$G$6:$M$69,6,FALSE)</f>
        <v>8</v>
      </c>
      <c r="N51" s="1">
        <f>VLOOKUP($A51,'volatile collection data'!$G$6:$M$69,7,FALSE)</f>
        <v>3.8</v>
      </c>
      <c r="O51" s="1">
        <f>VLOOKUP(A51,'volatile collection data'!$G$6:$K$69,5,FALSE)</f>
        <v>0</v>
      </c>
      <c r="P51" s="1" t="str">
        <f t="shared" si="2"/>
        <v>10A</v>
      </c>
      <c r="Q51">
        <f t="shared" si="3"/>
        <v>0.17157106022553162</v>
      </c>
      <c r="R51" t="str">
        <f t="shared" si="4"/>
        <v>4B_0-A&amp;3.8%3.8@8</v>
      </c>
      <c r="S51" t="str">
        <f t="shared" si="5"/>
        <v>10A-4B-VCS-Loc-22</v>
      </c>
      <c r="T51" t="str">
        <f>IFERROR(IF(VLOOKUP(S51,Bad!$A:$A,1,FALSE)='RAW2'!S51,"yes","no"),"no")</f>
        <v>no</v>
      </c>
      <c r="U51" t="str">
        <f>IFERROR(VLOOKUP(F51,compounds!$A:$B,2,FALSE),"")</f>
        <v/>
      </c>
      <c r="V51" t="str">
        <f>VLOOKUP(B51,'volatile collection data'!$O:$P,2,FALSE)</f>
        <v>24.apr.22 4</v>
      </c>
    </row>
    <row r="52" spans="1:22" x14ac:dyDescent="0.2">
      <c r="A52" t="s">
        <v>13</v>
      </c>
      <c r="B52" s="1" t="str">
        <f t="shared" si="0"/>
        <v>10A</v>
      </c>
      <c r="C52">
        <v>25.629000000000001</v>
      </c>
      <c r="D52">
        <f t="shared" si="1"/>
        <v>25.63</v>
      </c>
      <c r="E52">
        <f>VLOOKUP(D52,'Peak Combiner'!$A$5:$D$4980,4,FALSE)</f>
        <v>25.62</v>
      </c>
      <c r="F52">
        <f>IFERROR(VLOOKUP(D52,rt_comb!$A:$B,2,FALSE),D52)</f>
        <v>25.63</v>
      </c>
      <c r="G52">
        <v>2292548</v>
      </c>
      <c r="H52">
        <f>SUMIFS($G:$G,$E:$E,18.51,'RAW2'!$A:$A,'RAW2'!A52)</f>
        <v>42551864</v>
      </c>
      <c r="I52" s="1" t="str">
        <f>VLOOKUP(A52,'volatile collection data'!$G$6:$H$69,2,FALSE)</f>
        <v>A</v>
      </c>
      <c r="J52" s="1">
        <f>VLOOKUP(A52,'volatile collection data'!$G$6:$I$69,3,FALSE)</f>
        <v>10</v>
      </c>
      <c r="K52" s="1" t="str">
        <f>VLOOKUP(A52,'volatile collection data'!$G$6:$N$69,8,FALSE)</f>
        <v>4B</v>
      </c>
      <c r="L52" s="1">
        <f>VLOOKUP(A52,'volatile collection data'!$G$6:$J$69,4,FALSE)</f>
        <v>3.8</v>
      </c>
      <c r="M52" s="1">
        <f>VLOOKUP($A52,'volatile collection data'!$G$6:$M$69,6,FALSE)</f>
        <v>8</v>
      </c>
      <c r="N52" s="1">
        <f>VLOOKUP($A52,'volatile collection data'!$G$6:$M$69,7,FALSE)</f>
        <v>3.8</v>
      </c>
      <c r="O52" s="1">
        <f>VLOOKUP(A52,'volatile collection data'!$G$6:$K$69,5,FALSE)</f>
        <v>0</v>
      </c>
      <c r="P52" s="1" t="str">
        <f t="shared" si="2"/>
        <v>10A</v>
      </c>
      <c r="Q52">
        <f t="shared" si="3"/>
        <v>7.0890208859376636E-2</v>
      </c>
      <c r="R52" t="str">
        <f t="shared" si="4"/>
        <v>4B_0-A&amp;3.8%3.8@8</v>
      </c>
      <c r="S52" t="str">
        <f t="shared" si="5"/>
        <v>10A-4B-VCS-Loc-22</v>
      </c>
      <c r="T52" t="str">
        <f>IFERROR(IF(VLOOKUP(S52,Bad!$A:$A,1,FALSE)='RAW2'!S52,"yes","no"),"no")</f>
        <v>no</v>
      </c>
      <c r="U52" t="str">
        <f>IFERROR(VLOOKUP(F52,compounds!$A:$B,2,FALSE),"")</f>
        <v/>
      </c>
      <c r="V52" t="str">
        <f>VLOOKUP(B52,'volatile collection data'!$O:$P,2,FALSE)</f>
        <v>24.apr.22 4</v>
      </c>
    </row>
    <row r="53" spans="1:22" x14ac:dyDescent="0.2">
      <c r="A53" t="s">
        <v>13</v>
      </c>
      <c r="B53" s="1" t="str">
        <f t="shared" si="0"/>
        <v>10A</v>
      </c>
      <c r="C53">
        <v>25.686</v>
      </c>
      <c r="D53">
        <f t="shared" si="1"/>
        <v>25.69</v>
      </c>
      <c r="E53">
        <f>VLOOKUP(D53,'Peak Combiner'!$A$5:$D$4980,4,FALSE)</f>
        <v>25.67</v>
      </c>
      <c r="F53">
        <f>IFERROR(VLOOKUP(D53,rt_comb!$A:$B,2,FALSE),D53)</f>
        <v>25.69</v>
      </c>
      <c r="G53">
        <v>2428242</v>
      </c>
      <c r="H53">
        <f>SUMIFS($G:$G,$E:$E,18.51,'RAW2'!$A:$A,'RAW2'!A53)</f>
        <v>42551864</v>
      </c>
      <c r="I53" s="1" t="str">
        <f>VLOOKUP(A53,'volatile collection data'!$G$6:$H$69,2,FALSE)</f>
        <v>A</v>
      </c>
      <c r="J53" s="1">
        <f>VLOOKUP(A53,'volatile collection data'!$G$6:$I$69,3,FALSE)</f>
        <v>10</v>
      </c>
      <c r="K53" s="1" t="str">
        <f>VLOOKUP(A53,'volatile collection data'!$G$6:$N$69,8,FALSE)</f>
        <v>4B</v>
      </c>
      <c r="L53" s="1">
        <f>VLOOKUP(A53,'volatile collection data'!$G$6:$J$69,4,FALSE)</f>
        <v>3.8</v>
      </c>
      <c r="M53" s="1">
        <f>VLOOKUP($A53,'volatile collection data'!$G$6:$M$69,6,FALSE)</f>
        <v>8</v>
      </c>
      <c r="N53" s="1">
        <f>VLOOKUP($A53,'volatile collection data'!$G$6:$M$69,7,FALSE)</f>
        <v>3.8</v>
      </c>
      <c r="O53" s="1">
        <f>VLOOKUP(A53,'volatile collection data'!$G$6:$K$69,5,FALSE)</f>
        <v>0</v>
      </c>
      <c r="P53" s="1" t="str">
        <f t="shared" si="2"/>
        <v>10A</v>
      </c>
      <c r="Q53">
        <f t="shared" si="3"/>
        <v>7.5086141071467397E-2</v>
      </c>
      <c r="R53" t="str">
        <f t="shared" si="4"/>
        <v>4B_0-A&amp;3.8%3.8@8</v>
      </c>
      <c r="S53" t="str">
        <f t="shared" si="5"/>
        <v>10A-4B-VCS-Loc-22</v>
      </c>
      <c r="T53" t="str">
        <f>IFERROR(IF(VLOOKUP(S53,Bad!$A:$A,1,FALSE)='RAW2'!S53,"yes","no"),"no")</f>
        <v>no</v>
      </c>
      <c r="U53" t="str">
        <f>IFERROR(VLOOKUP(F53,compounds!$A:$B,2,FALSE),"")</f>
        <v/>
      </c>
      <c r="V53" t="str">
        <f>VLOOKUP(B53,'volatile collection data'!$O:$P,2,FALSE)</f>
        <v>24.apr.22 4</v>
      </c>
    </row>
    <row r="54" spans="1:22" x14ac:dyDescent="0.2">
      <c r="A54" t="s">
        <v>13</v>
      </c>
      <c r="B54" s="1" t="str">
        <f t="shared" si="0"/>
        <v>10A</v>
      </c>
      <c r="C54">
        <v>26.093</v>
      </c>
      <c r="D54">
        <f t="shared" si="1"/>
        <v>26.09</v>
      </c>
      <c r="E54">
        <f>VLOOKUP(D54,'Peak Combiner'!$A$5:$D$4980,4,FALSE)</f>
        <v>26.09</v>
      </c>
      <c r="F54">
        <f>IFERROR(VLOOKUP(D54,rt_comb!$A:$B,2,FALSE),D54)</f>
        <v>26.09</v>
      </c>
      <c r="G54">
        <v>2088645</v>
      </c>
      <c r="H54">
        <f>SUMIFS($G:$G,$E:$E,18.51,'RAW2'!$A:$A,'RAW2'!A54)</f>
        <v>42551864</v>
      </c>
      <c r="I54" s="1" t="str">
        <f>VLOOKUP(A54,'volatile collection data'!$G$6:$H$69,2,FALSE)</f>
        <v>A</v>
      </c>
      <c r="J54" s="1">
        <f>VLOOKUP(A54,'volatile collection data'!$G$6:$I$69,3,FALSE)</f>
        <v>10</v>
      </c>
      <c r="K54" s="1" t="str">
        <f>VLOOKUP(A54,'volatile collection data'!$G$6:$N$69,8,FALSE)</f>
        <v>4B</v>
      </c>
      <c r="L54" s="1">
        <f>VLOOKUP(A54,'volatile collection data'!$G$6:$J$69,4,FALSE)</f>
        <v>3.8</v>
      </c>
      <c r="M54" s="1">
        <f>VLOOKUP($A54,'volatile collection data'!$G$6:$M$69,6,FALSE)</f>
        <v>8</v>
      </c>
      <c r="N54" s="1">
        <f>VLOOKUP($A54,'volatile collection data'!$G$6:$M$69,7,FALSE)</f>
        <v>3.8</v>
      </c>
      <c r="O54" s="1">
        <f>VLOOKUP(A54,'volatile collection data'!$G$6:$K$69,5,FALSE)</f>
        <v>0</v>
      </c>
      <c r="P54" s="1" t="str">
        <f t="shared" si="2"/>
        <v>10A</v>
      </c>
      <c r="Q54">
        <f t="shared" si="3"/>
        <v>6.4585116770987008E-2</v>
      </c>
      <c r="R54" t="str">
        <f t="shared" si="4"/>
        <v>4B_0-A&amp;3.8%3.8@8</v>
      </c>
      <c r="S54" t="str">
        <f t="shared" si="5"/>
        <v>10A-4B-VCS-Loc-22</v>
      </c>
      <c r="T54" t="str">
        <f>IFERROR(IF(VLOOKUP(S54,Bad!$A:$A,1,FALSE)='RAW2'!S54,"yes","no"),"no")</f>
        <v>no</v>
      </c>
      <c r="U54" t="str">
        <f>IFERROR(VLOOKUP(F54,compounds!$A:$B,2,FALSE),"")</f>
        <v/>
      </c>
      <c r="V54" t="str">
        <f>VLOOKUP(B54,'volatile collection data'!$O:$P,2,FALSE)</f>
        <v>24.apr.22 4</v>
      </c>
    </row>
    <row r="55" spans="1:22" x14ac:dyDescent="0.2">
      <c r="A55" t="s">
        <v>13</v>
      </c>
      <c r="B55" s="1" t="str">
        <f t="shared" si="0"/>
        <v>10A</v>
      </c>
      <c r="C55">
        <v>28.530999999999999</v>
      </c>
      <c r="D55">
        <f t="shared" si="1"/>
        <v>28.53</v>
      </c>
      <c r="E55">
        <f>VLOOKUP(D55,'Peak Combiner'!$A$5:$D$4980,4,FALSE)</f>
        <v>28.53</v>
      </c>
      <c r="F55">
        <f>IFERROR(VLOOKUP(D55,rt_comb!$A:$B,2,FALSE),D55)</f>
        <v>28.53</v>
      </c>
      <c r="G55">
        <v>1640923</v>
      </c>
      <c r="H55">
        <f>SUMIFS($G:$G,$E:$E,18.51,'RAW2'!$A:$A,'RAW2'!A55)</f>
        <v>42551864</v>
      </c>
      <c r="I55" s="1" t="str">
        <f>VLOOKUP(A55,'volatile collection data'!$G$6:$H$69,2,FALSE)</f>
        <v>A</v>
      </c>
      <c r="J55" s="1">
        <f>VLOOKUP(A55,'volatile collection data'!$G$6:$I$69,3,FALSE)</f>
        <v>10</v>
      </c>
      <c r="K55" s="1" t="str">
        <f>VLOOKUP(A55,'volatile collection data'!$G$6:$N$69,8,FALSE)</f>
        <v>4B</v>
      </c>
      <c r="L55" s="1">
        <f>VLOOKUP(A55,'volatile collection data'!$G$6:$J$69,4,FALSE)</f>
        <v>3.8</v>
      </c>
      <c r="M55" s="1">
        <f>VLOOKUP($A55,'volatile collection data'!$G$6:$M$69,6,FALSE)</f>
        <v>8</v>
      </c>
      <c r="N55" s="1">
        <f>VLOOKUP($A55,'volatile collection data'!$G$6:$M$69,7,FALSE)</f>
        <v>3.8</v>
      </c>
      <c r="O55" s="1">
        <f>VLOOKUP(A55,'volatile collection data'!$G$6:$K$69,5,FALSE)</f>
        <v>0</v>
      </c>
      <c r="P55" s="1" t="str">
        <f t="shared" si="2"/>
        <v>10A</v>
      </c>
      <c r="Q55">
        <f t="shared" si="3"/>
        <v>5.0740649352665625E-2</v>
      </c>
      <c r="R55" t="str">
        <f t="shared" si="4"/>
        <v>4B_0-A&amp;3.8%3.8@8</v>
      </c>
      <c r="S55" t="str">
        <f t="shared" si="5"/>
        <v>10A-4B-VCS-Loc-22</v>
      </c>
      <c r="T55" t="str">
        <f>IFERROR(IF(VLOOKUP(S55,Bad!$A:$A,1,FALSE)='RAW2'!S55,"yes","no"),"no")</f>
        <v>no</v>
      </c>
      <c r="U55" t="str">
        <f>IFERROR(VLOOKUP(F55,compounds!$A:$B,2,FALSE),"")</f>
        <v/>
      </c>
      <c r="V55" t="str">
        <f>VLOOKUP(B55,'volatile collection data'!$O:$P,2,FALSE)</f>
        <v>24.apr.22 4</v>
      </c>
    </row>
    <row r="56" spans="1:22" x14ac:dyDescent="0.2">
      <c r="A56" t="s">
        <v>13</v>
      </c>
      <c r="B56" s="1" t="str">
        <f t="shared" si="0"/>
        <v>10A</v>
      </c>
      <c r="C56">
        <v>29.265000000000001</v>
      </c>
      <c r="D56">
        <f t="shared" si="1"/>
        <v>29.27</v>
      </c>
      <c r="E56">
        <f>VLOOKUP(D56,'Peak Combiner'!$A$5:$D$4980,4,FALSE)</f>
        <v>29.27</v>
      </c>
      <c r="F56">
        <f>IFERROR(VLOOKUP(D56,rt_comb!$A:$B,2,FALSE),D56)</f>
        <v>29.27</v>
      </c>
      <c r="G56">
        <v>2417879</v>
      </c>
      <c r="H56">
        <f>SUMIFS($G:$G,$E:$E,18.51,'RAW2'!$A:$A,'RAW2'!A56)</f>
        <v>42551864</v>
      </c>
      <c r="I56" s="1" t="str">
        <f>VLOOKUP(A56,'volatile collection data'!$G$6:$H$69,2,FALSE)</f>
        <v>A</v>
      </c>
      <c r="J56" s="1">
        <f>VLOOKUP(A56,'volatile collection data'!$G$6:$I$69,3,FALSE)</f>
        <v>10</v>
      </c>
      <c r="K56" s="1" t="str">
        <f>VLOOKUP(A56,'volatile collection data'!$G$6:$N$69,8,FALSE)</f>
        <v>4B</v>
      </c>
      <c r="L56" s="1">
        <f>VLOOKUP(A56,'volatile collection data'!$G$6:$J$69,4,FALSE)</f>
        <v>3.8</v>
      </c>
      <c r="M56" s="1">
        <f>VLOOKUP($A56,'volatile collection data'!$G$6:$M$69,6,FALSE)</f>
        <v>8</v>
      </c>
      <c r="N56" s="1">
        <f>VLOOKUP($A56,'volatile collection data'!$G$6:$M$69,7,FALSE)</f>
        <v>3.8</v>
      </c>
      <c r="O56" s="1">
        <f>VLOOKUP(A56,'volatile collection data'!$G$6:$K$69,5,FALSE)</f>
        <v>0</v>
      </c>
      <c r="P56" s="1" t="str">
        <f t="shared" si="2"/>
        <v>10A</v>
      </c>
      <c r="Q56">
        <f t="shared" si="3"/>
        <v>7.4765696206448323E-2</v>
      </c>
      <c r="R56" t="str">
        <f t="shared" si="4"/>
        <v>4B_0-A&amp;3.8%3.8@8</v>
      </c>
      <c r="S56" t="str">
        <f t="shared" si="5"/>
        <v>10A-4B-VCS-Loc-22</v>
      </c>
      <c r="T56" t="str">
        <f>IFERROR(IF(VLOOKUP(S56,Bad!$A:$A,1,FALSE)='RAW2'!S56,"yes","no"),"no")</f>
        <v>no</v>
      </c>
      <c r="U56" t="str">
        <f>IFERROR(VLOOKUP(F56,compounds!$A:$B,2,FALSE),"")</f>
        <v/>
      </c>
      <c r="V56" t="str">
        <f>VLOOKUP(B56,'volatile collection data'!$O:$P,2,FALSE)</f>
        <v>24.apr.22 4</v>
      </c>
    </row>
    <row r="57" spans="1:22" x14ac:dyDescent="0.2">
      <c r="A57" t="s">
        <v>13</v>
      </c>
      <c r="B57" s="1" t="str">
        <f t="shared" si="0"/>
        <v>10A</v>
      </c>
      <c r="C57">
        <v>30.084</v>
      </c>
      <c r="D57">
        <f t="shared" si="1"/>
        <v>30.08</v>
      </c>
      <c r="E57">
        <f>VLOOKUP(D57,'Peak Combiner'!$A$5:$D$4980,4,FALSE)</f>
        <v>30.08</v>
      </c>
      <c r="F57">
        <f>IFERROR(VLOOKUP(D57,rt_comb!$A:$B,2,FALSE),D57)</f>
        <v>30.08</v>
      </c>
      <c r="G57">
        <v>1466352</v>
      </c>
      <c r="H57">
        <f>SUMIFS($G:$G,$E:$E,18.51,'RAW2'!$A:$A,'RAW2'!A57)</f>
        <v>42551864</v>
      </c>
      <c r="I57" s="1" t="str">
        <f>VLOOKUP(A57,'volatile collection data'!$G$6:$H$69,2,FALSE)</f>
        <v>A</v>
      </c>
      <c r="J57" s="1">
        <f>VLOOKUP(A57,'volatile collection data'!$G$6:$I$69,3,FALSE)</f>
        <v>10</v>
      </c>
      <c r="K57" s="1" t="str">
        <f>VLOOKUP(A57,'volatile collection data'!$G$6:$N$69,8,FALSE)</f>
        <v>4B</v>
      </c>
      <c r="L57" s="1">
        <f>VLOOKUP(A57,'volatile collection data'!$G$6:$J$69,4,FALSE)</f>
        <v>3.8</v>
      </c>
      <c r="M57" s="1">
        <f>VLOOKUP($A57,'volatile collection data'!$G$6:$M$69,6,FALSE)</f>
        <v>8</v>
      </c>
      <c r="N57" s="1">
        <f>VLOOKUP($A57,'volatile collection data'!$G$6:$M$69,7,FALSE)</f>
        <v>3.8</v>
      </c>
      <c r="O57" s="1">
        <f>VLOOKUP(A57,'volatile collection data'!$G$6:$K$69,5,FALSE)</f>
        <v>0</v>
      </c>
      <c r="P57" s="1" t="str">
        <f t="shared" si="2"/>
        <v>10A</v>
      </c>
      <c r="Q57">
        <f t="shared" si="3"/>
        <v>4.5342561874981306E-2</v>
      </c>
      <c r="R57" t="str">
        <f t="shared" si="4"/>
        <v>4B_0-A&amp;3.8%3.8@8</v>
      </c>
      <c r="S57" t="str">
        <f t="shared" si="5"/>
        <v>10A-4B-VCS-Loc-22</v>
      </c>
      <c r="T57" t="str">
        <f>IFERROR(IF(VLOOKUP(S57,Bad!$A:$A,1,FALSE)='RAW2'!S57,"yes","no"),"no")</f>
        <v>no</v>
      </c>
      <c r="U57" t="str">
        <f>IFERROR(VLOOKUP(F57,compounds!$A:$B,2,FALSE),"")</f>
        <v/>
      </c>
      <c r="V57" t="str">
        <f>VLOOKUP(B57,'volatile collection data'!$O:$P,2,FALSE)</f>
        <v>24.apr.22 4</v>
      </c>
    </row>
    <row r="58" spans="1:22" x14ac:dyDescent="0.2">
      <c r="A58" t="s">
        <v>13</v>
      </c>
      <c r="B58" s="1" t="str">
        <f t="shared" si="0"/>
        <v>10A</v>
      </c>
      <c r="C58">
        <v>30.956</v>
      </c>
      <c r="D58">
        <f t="shared" si="1"/>
        <v>30.96</v>
      </c>
      <c r="E58">
        <f>VLOOKUP(D58,'Peak Combiner'!$A$5:$D$4980,4,FALSE)</f>
        <v>30.94</v>
      </c>
      <c r="F58">
        <f>IFERROR(VLOOKUP(D58,rt_comb!$A:$B,2,FALSE),D58)</f>
        <v>30.96</v>
      </c>
      <c r="G58">
        <v>6074407</v>
      </c>
      <c r="H58">
        <f>SUMIFS($G:$G,$E:$E,18.51,'RAW2'!$A:$A,'RAW2'!A58)</f>
        <v>42551864</v>
      </c>
      <c r="I58" s="1" t="str">
        <f>VLOOKUP(A58,'volatile collection data'!$G$6:$H$69,2,FALSE)</f>
        <v>A</v>
      </c>
      <c r="J58" s="1">
        <f>VLOOKUP(A58,'volatile collection data'!$G$6:$I$69,3,FALSE)</f>
        <v>10</v>
      </c>
      <c r="K58" s="1" t="str">
        <f>VLOOKUP(A58,'volatile collection data'!$G$6:$N$69,8,FALSE)</f>
        <v>4B</v>
      </c>
      <c r="L58" s="1">
        <f>VLOOKUP(A58,'volatile collection data'!$G$6:$J$69,4,FALSE)</f>
        <v>3.8</v>
      </c>
      <c r="M58" s="1">
        <f>VLOOKUP($A58,'volatile collection data'!$G$6:$M$69,6,FALSE)</f>
        <v>8</v>
      </c>
      <c r="N58" s="1">
        <f>VLOOKUP($A58,'volatile collection data'!$G$6:$M$69,7,FALSE)</f>
        <v>3.8</v>
      </c>
      <c r="O58" s="1">
        <f>VLOOKUP(A58,'volatile collection data'!$G$6:$K$69,5,FALSE)</f>
        <v>0</v>
      </c>
      <c r="P58" s="1" t="str">
        <f t="shared" si="2"/>
        <v>10A</v>
      </c>
      <c r="Q58">
        <f t="shared" si="3"/>
        <v>0.18783291818834735</v>
      </c>
      <c r="R58" t="str">
        <f t="shared" si="4"/>
        <v>4B_0-A&amp;3.8%3.8@8</v>
      </c>
      <c r="S58" t="str">
        <f t="shared" si="5"/>
        <v>10A-4B-VCS-Loc-22</v>
      </c>
      <c r="T58" t="str">
        <f>IFERROR(IF(VLOOKUP(S58,Bad!$A:$A,1,FALSE)='RAW2'!S58,"yes","no"),"no")</f>
        <v>no</v>
      </c>
      <c r="U58" t="str">
        <f>IFERROR(VLOOKUP(F58,compounds!$A:$B,2,FALSE),"")</f>
        <v/>
      </c>
      <c r="V58" t="str">
        <f>VLOOKUP(B58,'volatile collection data'!$O:$P,2,FALSE)</f>
        <v>24.apr.22 4</v>
      </c>
    </row>
    <row r="59" spans="1:22" x14ac:dyDescent="0.2">
      <c r="A59" t="s">
        <v>13</v>
      </c>
      <c r="B59" s="1" t="str">
        <f t="shared" si="0"/>
        <v>10A</v>
      </c>
      <c r="C59">
        <v>31.414999999999999</v>
      </c>
      <c r="D59">
        <f t="shared" si="1"/>
        <v>31.42</v>
      </c>
      <c r="E59">
        <f>VLOOKUP(D59,'Peak Combiner'!$A$5:$D$4980,4,FALSE)</f>
        <v>31.42</v>
      </c>
      <c r="F59">
        <f>IFERROR(VLOOKUP(D59,rt_comb!$A:$B,2,FALSE),D59)</f>
        <v>31.42</v>
      </c>
      <c r="G59">
        <v>2289825</v>
      </c>
      <c r="H59">
        <f>SUMIFS($G:$G,$E:$E,18.51,'RAW2'!$A:$A,'RAW2'!A59)</f>
        <v>42551864</v>
      </c>
      <c r="I59" s="1" t="str">
        <f>VLOOKUP(A59,'volatile collection data'!$G$6:$H$69,2,FALSE)</f>
        <v>A</v>
      </c>
      <c r="J59" s="1">
        <f>VLOOKUP(A59,'volatile collection data'!$G$6:$I$69,3,FALSE)</f>
        <v>10</v>
      </c>
      <c r="K59" s="1" t="str">
        <f>VLOOKUP(A59,'volatile collection data'!$G$6:$N$69,8,FALSE)</f>
        <v>4B</v>
      </c>
      <c r="L59" s="1">
        <f>VLOOKUP(A59,'volatile collection data'!$G$6:$J$69,4,FALSE)</f>
        <v>3.8</v>
      </c>
      <c r="M59" s="1">
        <f>VLOOKUP($A59,'volatile collection data'!$G$6:$M$69,6,FALSE)</f>
        <v>8</v>
      </c>
      <c r="N59" s="1">
        <f>VLOOKUP($A59,'volatile collection data'!$G$6:$M$69,7,FALSE)</f>
        <v>3.8</v>
      </c>
      <c r="O59" s="1">
        <f>VLOOKUP(A59,'volatile collection data'!$G$6:$K$69,5,FALSE)</f>
        <v>0</v>
      </c>
      <c r="P59" s="1" t="str">
        <f t="shared" si="2"/>
        <v>10A</v>
      </c>
      <c r="Q59">
        <f t="shared" si="3"/>
        <v>7.080600820633727E-2</v>
      </c>
      <c r="R59" t="str">
        <f t="shared" si="4"/>
        <v>4B_0-A&amp;3.8%3.8@8</v>
      </c>
      <c r="S59" t="str">
        <f t="shared" si="5"/>
        <v>10A-4B-VCS-Loc-22</v>
      </c>
      <c r="T59" t="str">
        <f>IFERROR(IF(VLOOKUP(S59,Bad!$A:$A,1,FALSE)='RAW2'!S59,"yes","no"),"no")</f>
        <v>no</v>
      </c>
      <c r="U59" t="str">
        <f>IFERROR(VLOOKUP(F59,compounds!$A:$B,2,FALSE),"")</f>
        <v/>
      </c>
      <c r="V59" t="str">
        <f>VLOOKUP(B59,'volatile collection data'!$O:$P,2,FALSE)</f>
        <v>24.apr.22 4</v>
      </c>
    </row>
    <row r="60" spans="1:22" x14ac:dyDescent="0.2">
      <c r="A60" t="s">
        <v>13</v>
      </c>
      <c r="B60" s="1" t="str">
        <f t="shared" si="0"/>
        <v>10A</v>
      </c>
      <c r="C60">
        <v>32.703000000000003</v>
      </c>
      <c r="D60">
        <f t="shared" si="1"/>
        <v>32.700000000000003</v>
      </c>
      <c r="E60">
        <f>VLOOKUP(D60,'Peak Combiner'!$A$5:$D$4980,4,FALSE)</f>
        <v>32.700000000000003</v>
      </c>
      <c r="F60">
        <f>IFERROR(VLOOKUP(D60,rt_comb!$A:$B,2,FALSE),D60)</f>
        <v>32.700000000000003</v>
      </c>
      <c r="G60">
        <v>1391633</v>
      </c>
      <c r="H60">
        <f>SUMIFS($G:$G,$E:$E,18.51,'RAW2'!$A:$A,'RAW2'!A60)</f>
        <v>42551864</v>
      </c>
      <c r="I60" s="1" t="str">
        <f>VLOOKUP(A60,'volatile collection data'!$G$6:$H$69,2,FALSE)</f>
        <v>A</v>
      </c>
      <c r="J60" s="1">
        <f>VLOOKUP(A60,'volatile collection data'!$G$6:$I$69,3,FALSE)</f>
        <v>10</v>
      </c>
      <c r="K60" s="1" t="str">
        <f>VLOOKUP(A60,'volatile collection data'!$G$6:$N$69,8,FALSE)</f>
        <v>4B</v>
      </c>
      <c r="L60" s="1">
        <f>VLOOKUP(A60,'volatile collection data'!$G$6:$J$69,4,FALSE)</f>
        <v>3.8</v>
      </c>
      <c r="M60" s="1">
        <f>VLOOKUP($A60,'volatile collection data'!$G$6:$M$69,6,FALSE)</f>
        <v>8</v>
      </c>
      <c r="N60" s="1">
        <f>VLOOKUP($A60,'volatile collection data'!$G$6:$M$69,7,FALSE)</f>
        <v>3.8</v>
      </c>
      <c r="O60" s="1">
        <f>VLOOKUP(A60,'volatile collection data'!$G$6:$K$69,5,FALSE)</f>
        <v>0</v>
      </c>
      <c r="P60" s="1" t="str">
        <f t="shared" si="2"/>
        <v>10A</v>
      </c>
      <c r="Q60">
        <f t="shared" si="3"/>
        <v>4.3032099666223289E-2</v>
      </c>
      <c r="R60" t="str">
        <f t="shared" si="4"/>
        <v>4B_0-A&amp;3.8%3.8@8</v>
      </c>
      <c r="S60" t="str">
        <f t="shared" si="5"/>
        <v>10A-4B-VCS-Loc-22</v>
      </c>
      <c r="T60" t="str">
        <f>IFERROR(IF(VLOOKUP(S60,Bad!$A:$A,1,FALSE)='RAW2'!S60,"yes","no"),"no")</f>
        <v>no</v>
      </c>
      <c r="U60" t="str">
        <f>IFERROR(VLOOKUP(F60,compounds!$A:$B,2,FALSE),"")</f>
        <v/>
      </c>
      <c r="V60" t="str">
        <f>VLOOKUP(B60,'volatile collection data'!$O:$P,2,FALSE)</f>
        <v>24.apr.22 4</v>
      </c>
    </row>
    <row r="61" spans="1:22" x14ac:dyDescent="0.2">
      <c r="A61" t="s">
        <v>13</v>
      </c>
      <c r="B61" s="1" t="str">
        <f t="shared" si="0"/>
        <v>10A</v>
      </c>
      <c r="C61">
        <v>34.066000000000003</v>
      </c>
      <c r="D61">
        <f t="shared" si="1"/>
        <v>34.07</v>
      </c>
      <c r="E61">
        <f>VLOOKUP(D61,'Peak Combiner'!$A$5:$D$4980,4,FALSE)</f>
        <v>34.06</v>
      </c>
      <c r="F61">
        <f>IFERROR(VLOOKUP(D61,rt_comb!$A:$B,2,FALSE),D61)</f>
        <v>34.07</v>
      </c>
      <c r="G61">
        <v>1270374</v>
      </c>
      <c r="H61">
        <f>SUMIFS($G:$G,$E:$E,18.51,'RAW2'!$A:$A,'RAW2'!A61)</f>
        <v>42551864</v>
      </c>
      <c r="I61" s="1" t="str">
        <f>VLOOKUP(A61,'volatile collection data'!$G$6:$H$69,2,FALSE)</f>
        <v>A</v>
      </c>
      <c r="J61" s="1">
        <f>VLOOKUP(A61,'volatile collection data'!$G$6:$I$69,3,FALSE)</f>
        <v>10</v>
      </c>
      <c r="K61" s="1" t="str">
        <f>VLOOKUP(A61,'volatile collection data'!$G$6:$N$69,8,FALSE)</f>
        <v>4B</v>
      </c>
      <c r="L61" s="1">
        <f>VLOOKUP(A61,'volatile collection data'!$G$6:$J$69,4,FALSE)</f>
        <v>3.8</v>
      </c>
      <c r="M61" s="1">
        <f>VLOOKUP($A61,'volatile collection data'!$G$6:$M$69,6,FALSE)</f>
        <v>8</v>
      </c>
      <c r="N61" s="1">
        <f>VLOOKUP($A61,'volatile collection data'!$G$6:$M$69,7,FALSE)</f>
        <v>3.8</v>
      </c>
      <c r="O61" s="1">
        <f>VLOOKUP(A61,'volatile collection data'!$G$6:$K$69,5,FALSE)</f>
        <v>0</v>
      </c>
      <c r="P61" s="1" t="str">
        <f t="shared" si="2"/>
        <v>10A</v>
      </c>
      <c r="Q61">
        <f t="shared" si="3"/>
        <v>3.9282526773494704E-2</v>
      </c>
      <c r="R61" t="str">
        <f t="shared" si="4"/>
        <v>4B_0-A&amp;3.8%3.8@8</v>
      </c>
      <c r="S61" t="str">
        <f t="shared" si="5"/>
        <v>10A-4B-VCS-Loc-22</v>
      </c>
      <c r="T61" t="str">
        <f>IFERROR(IF(VLOOKUP(S61,Bad!$A:$A,1,FALSE)='RAW2'!S61,"yes","no"),"no")</f>
        <v>no</v>
      </c>
      <c r="U61" t="str">
        <f>IFERROR(VLOOKUP(F61,compounds!$A:$B,2,FALSE),"")</f>
        <v/>
      </c>
      <c r="V61" t="str">
        <f>VLOOKUP(B61,'volatile collection data'!$O:$P,2,FALSE)</f>
        <v>24.apr.22 4</v>
      </c>
    </row>
    <row r="62" spans="1:22" x14ac:dyDescent="0.2">
      <c r="A62" t="s">
        <v>13</v>
      </c>
      <c r="B62" s="1" t="str">
        <f t="shared" si="0"/>
        <v>10A</v>
      </c>
      <c r="C62">
        <v>34.86</v>
      </c>
      <c r="D62">
        <f t="shared" si="1"/>
        <v>34.86</v>
      </c>
      <c r="E62">
        <f>VLOOKUP(D62,'Peak Combiner'!$A$5:$D$4980,4,FALSE)</f>
        <v>34.86</v>
      </c>
      <c r="F62">
        <f>IFERROR(VLOOKUP(D62,rt_comb!$A:$B,2,FALSE),D62)</f>
        <v>34.86</v>
      </c>
      <c r="G62">
        <v>717666</v>
      </c>
      <c r="H62">
        <f>SUMIFS($G:$G,$E:$E,18.51,'RAW2'!$A:$A,'RAW2'!A62)</f>
        <v>42551864</v>
      </c>
      <c r="I62" s="1" t="str">
        <f>VLOOKUP(A62,'volatile collection data'!$G$6:$H$69,2,FALSE)</f>
        <v>A</v>
      </c>
      <c r="J62" s="1">
        <f>VLOOKUP(A62,'volatile collection data'!$G$6:$I$69,3,FALSE)</f>
        <v>10</v>
      </c>
      <c r="K62" s="1" t="str">
        <f>VLOOKUP(A62,'volatile collection data'!$G$6:$N$69,8,FALSE)</f>
        <v>4B</v>
      </c>
      <c r="L62" s="1">
        <f>VLOOKUP(A62,'volatile collection data'!$G$6:$J$69,4,FALSE)</f>
        <v>3.8</v>
      </c>
      <c r="M62" s="1">
        <f>VLOOKUP($A62,'volatile collection data'!$G$6:$M$69,6,FALSE)</f>
        <v>8</v>
      </c>
      <c r="N62" s="1">
        <f>VLOOKUP($A62,'volatile collection data'!$G$6:$M$69,7,FALSE)</f>
        <v>3.8</v>
      </c>
      <c r="O62" s="1">
        <f>VLOOKUP(A62,'volatile collection data'!$G$6:$K$69,5,FALSE)</f>
        <v>0</v>
      </c>
      <c r="P62" s="1" t="str">
        <f t="shared" si="2"/>
        <v>10A</v>
      </c>
      <c r="Q62">
        <f t="shared" si="3"/>
        <v>2.2191680449558045E-2</v>
      </c>
      <c r="R62" t="str">
        <f t="shared" si="4"/>
        <v>4B_0-A&amp;3.8%3.8@8</v>
      </c>
      <c r="S62" t="str">
        <f t="shared" si="5"/>
        <v>10A-4B-VCS-Loc-22</v>
      </c>
      <c r="T62" t="str">
        <f>IFERROR(IF(VLOOKUP(S62,Bad!$A:$A,1,FALSE)='RAW2'!S62,"yes","no"),"no")</f>
        <v>no</v>
      </c>
      <c r="U62" t="str">
        <f>IFERROR(VLOOKUP(F62,compounds!$A:$B,2,FALSE),"")</f>
        <v/>
      </c>
      <c r="V62" t="str">
        <f>VLOOKUP(B62,'volatile collection data'!$O:$P,2,FALSE)</f>
        <v>24.apr.22 4</v>
      </c>
    </row>
    <row r="63" spans="1:22" x14ac:dyDescent="0.2">
      <c r="A63" t="s">
        <v>13</v>
      </c>
      <c r="B63" s="1" t="str">
        <f t="shared" si="0"/>
        <v>10A</v>
      </c>
      <c r="C63">
        <v>34.942999999999998</v>
      </c>
      <c r="D63">
        <f t="shared" si="1"/>
        <v>34.94</v>
      </c>
      <c r="E63">
        <f>VLOOKUP(D63,'Peak Combiner'!$A$5:$D$4980,4,FALSE)</f>
        <v>34.86</v>
      </c>
      <c r="F63">
        <f>IFERROR(VLOOKUP(D63,rt_comb!$A:$B,2,FALSE),D63)</f>
        <v>34.94</v>
      </c>
      <c r="G63">
        <v>2966556</v>
      </c>
      <c r="H63">
        <f>SUMIFS($G:$G,$E:$E,18.51,'RAW2'!$A:$A,'RAW2'!A63)</f>
        <v>42551864</v>
      </c>
      <c r="I63" s="1" t="str">
        <f>VLOOKUP(A63,'volatile collection data'!$G$6:$H$69,2,FALSE)</f>
        <v>A</v>
      </c>
      <c r="J63" s="1">
        <f>VLOOKUP(A63,'volatile collection data'!$G$6:$I$69,3,FALSE)</f>
        <v>10</v>
      </c>
      <c r="K63" s="1" t="str">
        <f>VLOOKUP(A63,'volatile collection data'!$G$6:$N$69,8,FALSE)</f>
        <v>4B</v>
      </c>
      <c r="L63" s="1">
        <f>VLOOKUP(A63,'volatile collection data'!$G$6:$J$69,4,FALSE)</f>
        <v>3.8</v>
      </c>
      <c r="M63" s="1">
        <f>VLOOKUP($A63,'volatile collection data'!$G$6:$M$69,6,FALSE)</f>
        <v>8</v>
      </c>
      <c r="N63" s="1">
        <f>VLOOKUP($A63,'volatile collection data'!$G$6:$M$69,7,FALSE)</f>
        <v>3.8</v>
      </c>
      <c r="O63" s="1">
        <f>VLOOKUP(A63,'volatile collection data'!$G$6:$K$69,5,FALSE)</f>
        <v>0</v>
      </c>
      <c r="P63" s="1" t="str">
        <f t="shared" si="2"/>
        <v>10A</v>
      </c>
      <c r="Q63">
        <f t="shared" si="3"/>
        <v>9.1731895878750136E-2</v>
      </c>
      <c r="R63" t="str">
        <f t="shared" si="4"/>
        <v>4B_0-A&amp;3.8%3.8@8</v>
      </c>
      <c r="S63" t="str">
        <f t="shared" si="5"/>
        <v>10A-4B-VCS-Loc-22</v>
      </c>
      <c r="T63" t="str">
        <f>IFERROR(IF(VLOOKUP(S63,Bad!$A:$A,1,FALSE)='RAW2'!S63,"yes","no"),"no")</f>
        <v>no</v>
      </c>
      <c r="U63" t="str">
        <f>IFERROR(VLOOKUP(F63,compounds!$A:$B,2,FALSE),"")</f>
        <v/>
      </c>
      <c r="V63" t="str">
        <f>VLOOKUP(B63,'volatile collection data'!$O:$P,2,FALSE)</f>
        <v>24.apr.22 4</v>
      </c>
    </row>
    <row r="64" spans="1:22" x14ac:dyDescent="0.2">
      <c r="A64" t="s">
        <v>13</v>
      </c>
      <c r="B64" s="1" t="str">
        <f t="shared" si="0"/>
        <v>10A</v>
      </c>
      <c r="C64">
        <v>35.668999999999997</v>
      </c>
      <c r="D64">
        <f t="shared" si="1"/>
        <v>35.67</v>
      </c>
      <c r="E64">
        <f>VLOOKUP(D64,'Peak Combiner'!$A$5:$D$4980,4,FALSE)</f>
        <v>35.67</v>
      </c>
      <c r="F64">
        <f>IFERROR(VLOOKUP(D64,rt_comb!$A:$B,2,FALSE),D64)</f>
        <v>35.67</v>
      </c>
      <c r="G64">
        <v>1055287</v>
      </c>
      <c r="H64">
        <f>SUMIFS($G:$G,$E:$E,18.51,'RAW2'!$A:$A,'RAW2'!A64)</f>
        <v>42551864</v>
      </c>
      <c r="I64" s="1" t="str">
        <f>VLOOKUP(A64,'volatile collection data'!$G$6:$H$69,2,FALSE)</f>
        <v>A</v>
      </c>
      <c r="J64" s="1">
        <f>VLOOKUP(A64,'volatile collection data'!$G$6:$I$69,3,FALSE)</f>
        <v>10</v>
      </c>
      <c r="K64" s="1" t="str">
        <f>VLOOKUP(A64,'volatile collection data'!$G$6:$N$69,8,FALSE)</f>
        <v>4B</v>
      </c>
      <c r="L64" s="1">
        <f>VLOOKUP(A64,'volatile collection data'!$G$6:$J$69,4,FALSE)</f>
        <v>3.8</v>
      </c>
      <c r="M64" s="1">
        <f>VLOOKUP($A64,'volatile collection data'!$G$6:$M$69,6,FALSE)</f>
        <v>8</v>
      </c>
      <c r="N64" s="1">
        <f>VLOOKUP($A64,'volatile collection data'!$G$6:$M$69,7,FALSE)</f>
        <v>3.8</v>
      </c>
      <c r="O64" s="1">
        <f>VLOOKUP(A64,'volatile collection data'!$G$6:$K$69,5,FALSE)</f>
        <v>0</v>
      </c>
      <c r="P64" s="1" t="str">
        <f t="shared" si="2"/>
        <v>10A</v>
      </c>
      <c r="Q64">
        <f t="shared" si="3"/>
        <v>3.2631602843903366E-2</v>
      </c>
      <c r="R64" t="str">
        <f t="shared" si="4"/>
        <v>4B_0-A&amp;3.8%3.8@8</v>
      </c>
      <c r="S64" t="str">
        <f t="shared" si="5"/>
        <v>10A-4B-VCS-Loc-22</v>
      </c>
      <c r="T64" t="str">
        <f>IFERROR(IF(VLOOKUP(S64,Bad!$A:$A,1,FALSE)='RAW2'!S64,"yes","no"),"no")</f>
        <v>no</v>
      </c>
      <c r="U64" t="str">
        <f>IFERROR(VLOOKUP(F64,compounds!$A:$B,2,FALSE),"")</f>
        <v/>
      </c>
      <c r="V64" t="str">
        <f>VLOOKUP(B64,'volatile collection data'!$O:$P,2,FALSE)</f>
        <v>24.apr.22 4</v>
      </c>
    </row>
    <row r="65" spans="1:22" x14ac:dyDescent="0.2">
      <c r="A65" t="s">
        <v>13</v>
      </c>
      <c r="B65" s="1" t="str">
        <f t="shared" si="0"/>
        <v>10A</v>
      </c>
      <c r="C65">
        <v>35.804000000000002</v>
      </c>
      <c r="D65">
        <f t="shared" si="1"/>
        <v>35.799999999999997</v>
      </c>
      <c r="E65">
        <f>VLOOKUP(D65,'Peak Combiner'!$A$5:$D$4980,4,FALSE)</f>
        <v>35.799999999999997</v>
      </c>
      <c r="F65">
        <f>IFERROR(VLOOKUP(D65,rt_comb!$A:$B,2,FALSE),D65)</f>
        <v>35.799999999999997</v>
      </c>
      <c r="G65">
        <v>694826</v>
      </c>
      <c r="H65">
        <f>SUMIFS($G:$G,$E:$E,18.51,'RAW2'!$A:$A,'RAW2'!A65)</f>
        <v>42551864</v>
      </c>
      <c r="I65" s="1" t="str">
        <f>VLOOKUP(A65,'volatile collection data'!$G$6:$H$69,2,FALSE)</f>
        <v>A</v>
      </c>
      <c r="J65" s="1">
        <f>VLOOKUP(A65,'volatile collection data'!$G$6:$I$69,3,FALSE)</f>
        <v>10</v>
      </c>
      <c r="K65" s="1" t="str">
        <f>VLOOKUP(A65,'volatile collection data'!$G$6:$N$69,8,FALSE)</f>
        <v>4B</v>
      </c>
      <c r="L65" s="1">
        <f>VLOOKUP(A65,'volatile collection data'!$G$6:$J$69,4,FALSE)</f>
        <v>3.8</v>
      </c>
      <c r="M65" s="1">
        <f>VLOOKUP($A65,'volatile collection data'!$G$6:$M$69,6,FALSE)</f>
        <v>8</v>
      </c>
      <c r="N65" s="1">
        <f>VLOOKUP($A65,'volatile collection data'!$G$6:$M$69,7,FALSE)</f>
        <v>3.8</v>
      </c>
      <c r="O65" s="1">
        <f>VLOOKUP(A65,'volatile collection data'!$G$6:$K$69,5,FALSE)</f>
        <v>0</v>
      </c>
      <c r="P65" s="1" t="str">
        <f t="shared" si="2"/>
        <v>10A</v>
      </c>
      <c r="Q65">
        <f t="shared" si="3"/>
        <v>2.1485421575000926E-2</v>
      </c>
      <c r="R65" t="str">
        <f t="shared" si="4"/>
        <v>4B_0-A&amp;3.8%3.8@8</v>
      </c>
      <c r="S65" t="str">
        <f t="shared" si="5"/>
        <v>10A-4B-VCS-Loc-22</v>
      </c>
      <c r="T65" t="str">
        <f>IFERROR(IF(VLOOKUP(S65,Bad!$A:$A,1,FALSE)='RAW2'!S65,"yes","no"),"no")</f>
        <v>no</v>
      </c>
      <c r="U65" t="str">
        <f>IFERROR(VLOOKUP(F65,compounds!$A:$B,2,FALSE),"")</f>
        <v/>
      </c>
      <c r="V65" t="str">
        <f>VLOOKUP(B65,'volatile collection data'!$O:$P,2,FALSE)</f>
        <v>24.apr.22 4</v>
      </c>
    </row>
    <row r="66" spans="1:22" x14ac:dyDescent="0.2">
      <c r="A66" t="s">
        <v>13</v>
      </c>
      <c r="B66" s="1" t="str">
        <f t="shared" si="0"/>
        <v>10A</v>
      </c>
      <c r="C66">
        <v>35.911999999999999</v>
      </c>
      <c r="D66">
        <f t="shared" si="1"/>
        <v>35.909999999999997</v>
      </c>
      <c r="E66">
        <f>VLOOKUP(D66,'Peak Combiner'!$A$5:$D$4980,4,FALSE)</f>
        <v>35.909999999999997</v>
      </c>
      <c r="F66">
        <f>IFERROR(VLOOKUP(D66,rt_comb!$A:$B,2,FALSE),D66)</f>
        <v>35.909999999999997</v>
      </c>
      <c r="G66">
        <v>512296</v>
      </c>
      <c r="H66">
        <f>SUMIFS($G:$G,$E:$E,18.51,'RAW2'!$A:$A,'RAW2'!A66)</f>
        <v>42551864</v>
      </c>
      <c r="I66" s="1" t="str">
        <f>VLOOKUP(A66,'volatile collection data'!$G$6:$H$69,2,FALSE)</f>
        <v>A</v>
      </c>
      <c r="J66" s="1">
        <f>VLOOKUP(A66,'volatile collection data'!$G$6:$I$69,3,FALSE)</f>
        <v>10</v>
      </c>
      <c r="K66" s="1" t="str">
        <f>VLOOKUP(A66,'volatile collection data'!$G$6:$N$69,8,FALSE)</f>
        <v>4B</v>
      </c>
      <c r="L66" s="1">
        <f>VLOOKUP(A66,'volatile collection data'!$G$6:$J$69,4,FALSE)</f>
        <v>3.8</v>
      </c>
      <c r="M66" s="1">
        <f>VLOOKUP($A66,'volatile collection data'!$G$6:$M$69,6,FALSE)</f>
        <v>8</v>
      </c>
      <c r="N66" s="1">
        <f>VLOOKUP($A66,'volatile collection data'!$G$6:$M$69,7,FALSE)</f>
        <v>3.8</v>
      </c>
      <c r="O66" s="1">
        <f>VLOOKUP(A66,'volatile collection data'!$G$6:$K$69,5,FALSE)</f>
        <v>0</v>
      </c>
      <c r="P66" s="1" t="str">
        <f t="shared" si="2"/>
        <v>10A</v>
      </c>
      <c r="Q66">
        <f t="shared" si="3"/>
        <v>1.5841225761826231E-2</v>
      </c>
      <c r="R66" t="str">
        <f t="shared" si="4"/>
        <v>4B_0-A&amp;3.8%3.8@8</v>
      </c>
      <c r="S66" t="str">
        <f t="shared" si="5"/>
        <v>10A-4B-VCS-Loc-22</v>
      </c>
      <c r="T66" t="str">
        <f>IFERROR(IF(VLOOKUP(S66,Bad!$A:$A,1,FALSE)='RAW2'!S66,"yes","no"),"no")</f>
        <v>no</v>
      </c>
      <c r="U66" t="str">
        <f>IFERROR(VLOOKUP(F66,compounds!$A:$B,2,FALSE),"")</f>
        <v/>
      </c>
      <c r="V66" t="str">
        <f>VLOOKUP(B66,'volatile collection data'!$O:$P,2,FALSE)</f>
        <v>24.apr.22 4</v>
      </c>
    </row>
    <row r="67" spans="1:22" x14ac:dyDescent="0.2">
      <c r="A67" t="s">
        <v>13</v>
      </c>
      <c r="B67" s="1" t="str">
        <f t="shared" ref="B67:B130" si="6">LEFT(A67,FIND("-",A67)-1)</f>
        <v>10A</v>
      </c>
      <c r="C67">
        <v>36.165999999999997</v>
      </c>
      <c r="D67">
        <f t="shared" ref="D67:D130" si="7">ROUND(C67,2)</f>
        <v>36.17</v>
      </c>
      <c r="E67">
        <f>VLOOKUP(D67,'Peak Combiner'!$A$5:$D$4980,4,FALSE)</f>
        <v>36.11</v>
      </c>
      <c r="F67">
        <f>IFERROR(VLOOKUP(D67,rt_comb!$A:$B,2,FALSE),D67)</f>
        <v>36.17</v>
      </c>
      <c r="G67">
        <v>1648143</v>
      </c>
      <c r="H67">
        <f>SUMIFS($G:$G,$E:$E,18.51,'RAW2'!$A:$A,'RAW2'!A67)</f>
        <v>42551864</v>
      </c>
      <c r="I67" s="1" t="str">
        <f>VLOOKUP(A67,'volatile collection data'!$G$6:$H$69,2,FALSE)</f>
        <v>A</v>
      </c>
      <c r="J67" s="1">
        <f>VLOOKUP(A67,'volatile collection data'!$G$6:$I$69,3,FALSE)</f>
        <v>10</v>
      </c>
      <c r="K67" s="1" t="str">
        <f>VLOOKUP(A67,'volatile collection data'!$G$6:$N$69,8,FALSE)</f>
        <v>4B</v>
      </c>
      <c r="L67" s="1">
        <f>VLOOKUP(A67,'volatile collection data'!$G$6:$J$69,4,FALSE)</f>
        <v>3.8</v>
      </c>
      <c r="M67" s="1">
        <f>VLOOKUP($A67,'volatile collection data'!$G$6:$M$69,6,FALSE)</f>
        <v>8</v>
      </c>
      <c r="N67" s="1">
        <f>VLOOKUP($A67,'volatile collection data'!$G$6:$M$69,7,FALSE)</f>
        <v>3.8</v>
      </c>
      <c r="O67" s="1">
        <f>VLOOKUP(A67,'volatile collection data'!$G$6:$K$69,5,FALSE)</f>
        <v>0</v>
      </c>
      <c r="P67" s="1" t="str">
        <f t="shared" ref="P67:P130" si="8">J67&amp;I67</f>
        <v>10A</v>
      </c>
      <c r="Q67">
        <f t="shared" ref="Q67:Q130" si="9">IFERROR((30/H67*G67)/L67/6,0)</f>
        <v>5.0963906317389902E-2</v>
      </c>
      <c r="R67" t="str">
        <f t="shared" ref="R67:R130" si="10">K67&amp;"_"&amp;O67&amp;"-"&amp;I67&amp;"&amp;"&amp;L67&amp;"%"&amp;N67&amp;"@"&amp;M67</f>
        <v>4B_0-A&amp;3.8%3.8@8</v>
      </c>
      <c r="S67" t="str">
        <f t="shared" ref="S67:S130" si="11">A67</f>
        <v>10A-4B-VCS-Loc-22</v>
      </c>
      <c r="T67" t="str">
        <f>IFERROR(IF(VLOOKUP(S67,Bad!$A:$A,1,FALSE)='RAW2'!S67,"yes","no"),"no")</f>
        <v>no</v>
      </c>
      <c r="U67" t="str">
        <f>IFERROR(VLOOKUP(F67,compounds!$A:$B,2,FALSE),"")</f>
        <v/>
      </c>
      <c r="V67" t="str">
        <f>VLOOKUP(B67,'volatile collection data'!$O:$P,2,FALSE)</f>
        <v>24.apr.22 4</v>
      </c>
    </row>
    <row r="68" spans="1:22" x14ac:dyDescent="0.2">
      <c r="A68" t="s">
        <v>13</v>
      </c>
      <c r="B68" s="1" t="str">
        <f t="shared" si="6"/>
        <v>10A</v>
      </c>
      <c r="C68">
        <v>36.542000000000002</v>
      </c>
      <c r="D68">
        <f t="shared" si="7"/>
        <v>36.54</v>
      </c>
      <c r="E68">
        <f>VLOOKUP(D68,'Peak Combiner'!$A$5:$D$4980,4,FALSE)</f>
        <v>36.54</v>
      </c>
      <c r="F68">
        <f>IFERROR(VLOOKUP(D68,rt_comb!$A:$B,2,FALSE),D68)</f>
        <v>36.54</v>
      </c>
      <c r="G68">
        <v>600398</v>
      </c>
      <c r="H68">
        <f>SUMIFS($G:$G,$E:$E,18.51,'RAW2'!$A:$A,'RAW2'!A68)</f>
        <v>42551864</v>
      </c>
      <c r="I68" s="1" t="str">
        <f>VLOOKUP(A68,'volatile collection data'!$G$6:$H$69,2,FALSE)</f>
        <v>A</v>
      </c>
      <c r="J68" s="1">
        <f>VLOOKUP(A68,'volatile collection data'!$G$6:$I$69,3,FALSE)</f>
        <v>10</v>
      </c>
      <c r="K68" s="1" t="str">
        <f>VLOOKUP(A68,'volatile collection data'!$G$6:$N$69,8,FALSE)</f>
        <v>4B</v>
      </c>
      <c r="L68" s="1">
        <f>VLOOKUP(A68,'volatile collection data'!$G$6:$J$69,4,FALSE)</f>
        <v>3.8</v>
      </c>
      <c r="M68" s="1">
        <f>VLOOKUP($A68,'volatile collection data'!$G$6:$M$69,6,FALSE)</f>
        <v>8</v>
      </c>
      <c r="N68" s="1">
        <f>VLOOKUP($A68,'volatile collection data'!$G$6:$M$69,7,FALSE)</f>
        <v>3.8</v>
      </c>
      <c r="O68" s="1">
        <f>VLOOKUP(A68,'volatile collection data'!$G$6:$K$69,5,FALSE)</f>
        <v>0</v>
      </c>
      <c r="P68" s="1" t="str">
        <f t="shared" si="8"/>
        <v>10A</v>
      </c>
      <c r="Q68">
        <f t="shared" si="9"/>
        <v>1.8565517327773295E-2</v>
      </c>
      <c r="R68" t="str">
        <f t="shared" si="10"/>
        <v>4B_0-A&amp;3.8%3.8@8</v>
      </c>
      <c r="S68" t="str">
        <f t="shared" si="11"/>
        <v>10A-4B-VCS-Loc-22</v>
      </c>
      <c r="T68" t="str">
        <f>IFERROR(IF(VLOOKUP(S68,Bad!$A:$A,1,FALSE)='RAW2'!S68,"yes","no"),"no")</f>
        <v>no</v>
      </c>
      <c r="U68" t="str">
        <f>IFERROR(VLOOKUP(F68,compounds!$A:$B,2,FALSE),"")</f>
        <v/>
      </c>
      <c r="V68" t="str">
        <f>VLOOKUP(B68,'volatile collection data'!$O:$P,2,FALSE)</f>
        <v>24.apr.22 4</v>
      </c>
    </row>
    <row r="69" spans="1:22" x14ac:dyDescent="0.2">
      <c r="A69" t="s">
        <v>13</v>
      </c>
      <c r="B69" s="1" t="str">
        <f t="shared" si="6"/>
        <v>10A</v>
      </c>
      <c r="C69">
        <v>36.594999999999999</v>
      </c>
      <c r="D69">
        <f t="shared" si="7"/>
        <v>36.6</v>
      </c>
      <c r="E69">
        <f>VLOOKUP(D69,'Peak Combiner'!$A$5:$D$4980,4,FALSE)</f>
        <v>36.590000000000003</v>
      </c>
      <c r="F69">
        <f>IFERROR(VLOOKUP(D69,rt_comb!$A:$B,2,FALSE),D69)</f>
        <v>36.6</v>
      </c>
      <c r="G69">
        <v>3259860</v>
      </c>
      <c r="H69">
        <f>SUMIFS($G:$G,$E:$E,18.51,'RAW2'!$A:$A,'RAW2'!A69)</f>
        <v>42551864</v>
      </c>
      <c r="I69" s="1" t="str">
        <f>VLOOKUP(A69,'volatile collection data'!$G$6:$H$69,2,FALSE)</f>
        <v>A</v>
      </c>
      <c r="J69" s="1">
        <f>VLOOKUP(A69,'volatile collection data'!$G$6:$I$69,3,FALSE)</f>
        <v>10</v>
      </c>
      <c r="K69" s="1" t="str">
        <f>VLOOKUP(A69,'volatile collection data'!$G$6:$N$69,8,FALSE)</f>
        <v>4B</v>
      </c>
      <c r="L69" s="1">
        <f>VLOOKUP(A69,'volatile collection data'!$G$6:$J$69,4,FALSE)</f>
        <v>3.8</v>
      </c>
      <c r="M69" s="1">
        <f>VLOOKUP($A69,'volatile collection data'!$G$6:$M$69,6,FALSE)</f>
        <v>8</v>
      </c>
      <c r="N69" s="1">
        <f>VLOOKUP($A69,'volatile collection data'!$G$6:$M$69,7,FALSE)</f>
        <v>3.8</v>
      </c>
      <c r="O69" s="1">
        <f>VLOOKUP(A69,'volatile collection data'!$G$6:$K$69,5,FALSE)</f>
        <v>0</v>
      </c>
      <c r="P69" s="1" t="str">
        <f t="shared" si="8"/>
        <v>10A</v>
      </c>
      <c r="Q69">
        <f t="shared" si="9"/>
        <v>0.10080144723352684</v>
      </c>
      <c r="R69" t="str">
        <f t="shared" si="10"/>
        <v>4B_0-A&amp;3.8%3.8@8</v>
      </c>
      <c r="S69" t="str">
        <f t="shared" si="11"/>
        <v>10A-4B-VCS-Loc-22</v>
      </c>
      <c r="T69" t="str">
        <f>IFERROR(IF(VLOOKUP(S69,Bad!$A:$A,1,FALSE)='RAW2'!S69,"yes","no"),"no")</f>
        <v>no</v>
      </c>
      <c r="U69" t="str">
        <f>IFERROR(VLOOKUP(F69,compounds!$A:$B,2,FALSE),"")</f>
        <v/>
      </c>
      <c r="V69" t="str">
        <f>VLOOKUP(B69,'volatile collection data'!$O:$P,2,FALSE)</f>
        <v>24.apr.22 4</v>
      </c>
    </row>
    <row r="70" spans="1:22" x14ac:dyDescent="0.2">
      <c r="A70" t="s">
        <v>13</v>
      </c>
      <c r="B70" s="1" t="str">
        <f t="shared" si="6"/>
        <v>10A</v>
      </c>
      <c r="C70">
        <v>36.78</v>
      </c>
      <c r="D70">
        <f t="shared" si="7"/>
        <v>36.78</v>
      </c>
      <c r="E70">
        <f>VLOOKUP(D70,'Peak Combiner'!$A$5:$D$4980,4,FALSE)</f>
        <v>36.78</v>
      </c>
      <c r="F70">
        <f>IFERROR(VLOOKUP(D70,rt_comb!$A:$B,2,FALSE),D70)</f>
        <v>36.78</v>
      </c>
      <c r="G70">
        <v>3098494</v>
      </c>
      <c r="H70">
        <f>SUMIFS($G:$G,$E:$E,18.51,'RAW2'!$A:$A,'RAW2'!A70)</f>
        <v>42551864</v>
      </c>
      <c r="I70" s="1" t="str">
        <f>VLOOKUP(A70,'volatile collection data'!$G$6:$H$69,2,FALSE)</f>
        <v>A</v>
      </c>
      <c r="J70" s="1">
        <f>VLOOKUP(A70,'volatile collection data'!$G$6:$I$69,3,FALSE)</f>
        <v>10</v>
      </c>
      <c r="K70" s="1" t="str">
        <f>VLOOKUP(A70,'volatile collection data'!$G$6:$N$69,8,FALSE)</f>
        <v>4B</v>
      </c>
      <c r="L70" s="1">
        <f>VLOOKUP(A70,'volatile collection data'!$G$6:$J$69,4,FALSE)</f>
        <v>3.8</v>
      </c>
      <c r="M70" s="1">
        <f>VLOOKUP($A70,'volatile collection data'!$G$6:$M$69,6,FALSE)</f>
        <v>8</v>
      </c>
      <c r="N70" s="1">
        <f>VLOOKUP($A70,'volatile collection data'!$G$6:$M$69,7,FALSE)</f>
        <v>3.8</v>
      </c>
      <c r="O70" s="1">
        <f>VLOOKUP(A70,'volatile collection data'!$G$6:$K$69,5,FALSE)</f>
        <v>0</v>
      </c>
      <c r="P70" s="1" t="str">
        <f t="shared" si="8"/>
        <v>10A</v>
      </c>
      <c r="Q70">
        <f t="shared" si="9"/>
        <v>9.5811684993956647E-2</v>
      </c>
      <c r="R70" t="str">
        <f t="shared" si="10"/>
        <v>4B_0-A&amp;3.8%3.8@8</v>
      </c>
      <c r="S70" t="str">
        <f t="shared" si="11"/>
        <v>10A-4B-VCS-Loc-22</v>
      </c>
      <c r="T70" t="str">
        <f>IFERROR(IF(VLOOKUP(S70,Bad!$A:$A,1,FALSE)='RAW2'!S70,"yes","no"),"no")</f>
        <v>no</v>
      </c>
      <c r="U70" t="str">
        <f>IFERROR(VLOOKUP(F70,compounds!$A:$B,2,FALSE),"")</f>
        <v/>
      </c>
      <c r="V70" t="str">
        <f>VLOOKUP(B70,'volatile collection data'!$O:$P,2,FALSE)</f>
        <v>24.apr.22 4</v>
      </c>
    </row>
    <row r="71" spans="1:22" x14ac:dyDescent="0.2">
      <c r="A71" t="s">
        <v>13</v>
      </c>
      <c r="B71" s="1" t="str">
        <f t="shared" si="6"/>
        <v>10A</v>
      </c>
      <c r="C71">
        <v>36.962000000000003</v>
      </c>
      <c r="D71">
        <f t="shared" si="7"/>
        <v>36.96</v>
      </c>
      <c r="E71">
        <f>VLOOKUP(D71,'Peak Combiner'!$A$5:$D$4980,4,FALSE)</f>
        <v>36.96</v>
      </c>
      <c r="F71">
        <f>IFERROR(VLOOKUP(D71,rt_comb!$A:$B,2,FALSE),D71)</f>
        <v>36.96</v>
      </c>
      <c r="G71">
        <v>1307941</v>
      </c>
      <c r="H71">
        <f>SUMIFS($G:$G,$E:$E,18.51,'RAW2'!$A:$A,'RAW2'!A71)</f>
        <v>42551864</v>
      </c>
      <c r="I71" s="1" t="str">
        <f>VLOOKUP(A71,'volatile collection data'!$G$6:$H$69,2,FALSE)</f>
        <v>A</v>
      </c>
      <c r="J71" s="1">
        <f>VLOOKUP(A71,'volatile collection data'!$G$6:$I$69,3,FALSE)</f>
        <v>10</v>
      </c>
      <c r="K71" s="1" t="str">
        <f>VLOOKUP(A71,'volatile collection data'!$G$6:$N$69,8,FALSE)</f>
        <v>4B</v>
      </c>
      <c r="L71" s="1">
        <f>VLOOKUP(A71,'volatile collection data'!$G$6:$J$69,4,FALSE)</f>
        <v>3.8</v>
      </c>
      <c r="M71" s="1">
        <f>VLOOKUP($A71,'volatile collection data'!$G$6:$M$69,6,FALSE)</f>
        <v>8</v>
      </c>
      <c r="N71" s="1">
        <f>VLOOKUP($A71,'volatile collection data'!$G$6:$M$69,7,FALSE)</f>
        <v>3.8</v>
      </c>
      <c r="O71" s="1">
        <f>VLOOKUP(A71,'volatile collection data'!$G$6:$K$69,5,FALSE)</f>
        <v>0</v>
      </c>
      <c r="P71" s="1" t="str">
        <f t="shared" si="8"/>
        <v>10A</v>
      </c>
      <c r="Q71">
        <f t="shared" si="9"/>
        <v>4.0444174196458231E-2</v>
      </c>
      <c r="R71" t="str">
        <f t="shared" si="10"/>
        <v>4B_0-A&amp;3.8%3.8@8</v>
      </c>
      <c r="S71" t="str">
        <f t="shared" si="11"/>
        <v>10A-4B-VCS-Loc-22</v>
      </c>
      <c r="T71" t="str">
        <f>IFERROR(IF(VLOOKUP(S71,Bad!$A:$A,1,FALSE)='RAW2'!S71,"yes","no"),"no")</f>
        <v>no</v>
      </c>
      <c r="U71" t="str">
        <f>IFERROR(VLOOKUP(F71,compounds!$A:$B,2,FALSE),"")</f>
        <v/>
      </c>
      <c r="V71" t="str">
        <f>VLOOKUP(B71,'volatile collection data'!$O:$P,2,FALSE)</f>
        <v>24.apr.22 4</v>
      </c>
    </row>
    <row r="72" spans="1:22" x14ac:dyDescent="0.2">
      <c r="A72" t="s">
        <v>13</v>
      </c>
      <c r="B72" s="1" t="str">
        <f t="shared" si="6"/>
        <v>10A</v>
      </c>
      <c r="C72">
        <v>37.061</v>
      </c>
      <c r="D72">
        <f t="shared" si="7"/>
        <v>37.06</v>
      </c>
      <c r="E72">
        <f>VLOOKUP(D72,'Peak Combiner'!$A$5:$D$4980,4,FALSE)</f>
        <v>37.06</v>
      </c>
      <c r="F72">
        <f>IFERROR(VLOOKUP(D72,rt_comb!$A:$B,2,FALSE),D72)</f>
        <v>37.06</v>
      </c>
      <c r="G72">
        <v>2174582</v>
      </c>
      <c r="H72">
        <f>SUMIFS($G:$G,$E:$E,18.51,'RAW2'!$A:$A,'RAW2'!A72)</f>
        <v>42551864</v>
      </c>
      <c r="I72" s="1" t="str">
        <f>VLOOKUP(A72,'volatile collection data'!$G$6:$H$69,2,FALSE)</f>
        <v>A</v>
      </c>
      <c r="J72" s="1">
        <f>VLOOKUP(A72,'volatile collection data'!$G$6:$I$69,3,FALSE)</f>
        <v>10</v>
      </c>
      <c r="K72" s="1" t="str">
        <f>VLOOKUP(A72,'volatile collection data'!$G$6:$N$69,8,FALSE)</f>
        <v>4B</v>
      </c>
      <c r="L72" s="1">
        <f>VLOOKUP(A72,'volatile collection data'!$G$6:$J$69,4,FALSE)</f>
        <v>3.8</v>
      </c>
      <c r="M72" s="1">
        <f>VLOOKUP($A72,'volatile collection data'!$G$6:$M$69,6,FALSE)</f>
        <v>8</v>
      </c>
      <c r="N72" s="1">
        <f>VLOOKUP($A72,'volatile collection data'!$G$6:$M$69,7,FALSE)</f>
        <v>3.8</v>
      </c>
      <c r="O72" s="1">
        <f>VLOOKUP(A72,'volatile collection data'!$G$6:$K$69,5,FALSE)</f>
        <v>0</v>
      </c>
      <c r="P72" s="1" t="str">
        <f t="shared" si="8"/>
        <v>10A</v>
      </c>
      <c r="Q72">
        <f t="shared" si="9"/>
        <v>6.7242462169534042E-2</v>
      </c>
      <c r="R72" t="str">
        <f t="shared" si="10"/>
        <v>4B_0-A&amp;3.8%3.8@8</v>
      </c>
      <c r="S72" t="str">
        <f t="shared" si="11"/>
        <v>10A-4B-VCS-Loc-22</v>
      </c>
      <c r="T72" t="str">
        <f>IFERROR(IF(VLOOKUP(S72,Bad!$A:$A,1,FALSE)='RAW2'!S72,"yes","no"),"no")</f>
        <v>no</v>
      </c>
      <c r="U72" t="str">
        <f>IFERROR(VLOOKUP(F72,compounds!$A:$B,2,FALSE),"")</f>
        <v/>
      </c>
      <c r="V72" t="str">
        <f>VLOOKUP(B72,'volatile collection data'!$O:$P,2,FALSE)</f>
        <v>24.apr.22 4</v>
      </c>
    </row>
    <row r="73" spans="1:22" x14ac:dyDescent="0.2">
      <c r="A73" t="s">
        <v>13</v>
      </c>
      <c r="B73" s="1" t="str">
        <f t="shared" si="6"/>
        <v>10A</v>
      </c>
      <c r="C73">
        <v>37.121000000000002</v>
      </c>
      <c r="D73">
        <f t="shared" si="7"/>
        <v>37.119999999999997</v>
      </c>
      <c r="E73">
        <f>VLOOKUP(D73,'Peak Combiner'!$A$5:$D$4980,4,FALSE)</f>
        <v>37.119999999999997</v>
      </c>
      <c r="F73">
        <f>IFERROR(VLOOKUP(D73,rt_comb!$A:$B,2,FALSE),D73)</f>
        <v>37.119999999999997</v>
      </c>
      <c r="G73">
        <v>2310894</v>
      </c>
      <c r="H73">
        <f>SUMIFS($G:$G,$E:$E,18.51,'RAW2'!$A:$A,'RAW2'!A73)</f>
        <v>42551864</v>
      </c>
      <c r="I73" s="1" t="str">
        <f>VLOOKUP(A73,'volatile collection data'!$G$6:$H$69,2,FALSE)</f>
        <v>A</v>
      </c>
      <c r="J73" s="1">
        <f>VLOOKUP(A73,'volatile collection data'!$G$6:$I$69,3,FALSE)</f>
        <v>10</v>
      </c>
      <c r="K73" s="1" t="str">
        <f>VLOOKUP(A73,'volatile collection data'!$G$6:$N$69,8,FALSE)</f>
        <v>4B</v>
      </c>
      <c r="L73" s="1">
        <f>VLOOKUP(A73,'volatile collection data'!$G$6:$J$69,4,FALSE)</f>
        <v>3.8</v>
      </c>
      <c r="M73" s="1">
        <f>VLOOKUP($A73,'volatile collection data'!$G$6:$M$69,6,FALSE)</f>
        <v>8</v>
      </c>
      <c r="N73" s="1">
        <f>VLOOKUP($A73,'volatile collection data'!$G$6:$M$69,7,FALSE)</f>
        <v>3.8</v>
      </c>
      <c r="O73" s="1">
        <f>VLOOKUP(A73,'volatile collection data'!$G$6:$K$69,5,FALSE)</f>
        <v>0</v>
      </c>
      <c r="P73" s="1" t="str">
        <f t="shared" si="8"/>
        <v>10A</v>
      </c>
      <c r="Q73">
        <f t="shared" si="9"/>
        <v>7.1457504188300658E-2</v>
      </c>
      <c r="R73" t="str">
        <f t="shared" si="10"/>
        <v>4B_0-A&amp;3.8%3.8@8</v>
      </c>
      <c r="S73" t="str">
        <f t="shared" si="11"/>
        <v>10A-4B-VCS-Loc-22</v>
      </c>
      <c r="T73" t="str">
        <f>IFERROR(IF(VLOOKUP(S73,Bad!$A:$A,1,FALSE)='RAW2'!S73,"yes","no"),"no")</f>
        <v>no</v>
      </c>
      <c r="U73" t="str">
        <f>IFERROR(VLOOKUP(F73,compounds!$A:$B,2,FALSE),"")</f>
        <v/>
      </c>
      <c r="V73" t="str">
        <f>VLOOKUP(B73,'volatile collection data'!$O:$P,2,FALSE)</f>
        <v>24.apr.22 4</v>
      </c>
    </row>
    <row r="74" spans="1:22" x14ac:dyDescent="0.2">
      <c r="A74" t="s">
        <v>13</v>
      </c>
      <c r="B74" s="1" t="str">
        <f t="shared" si="6"/>
        <v>10A</v>
      </c>
      <c r="C74">
        <v>37.194000000000003</v>
      </c>
      <c r="D74">
        <f t="shared" si="7"/>
        <v>37.19</v>
      </c>
      <c r="E74">
        <f>VLOOKUP(D74,'Peak Combiner'!$A$5:$D$4980,4,FALSE)</f>
        <v>37.19</v>
      </c>
      <c r="F74">
        <f>IFERROR(VLOOKUP(D74,rt_comb!$A:$B,2,FALSE),D74)</f>
        <v>37.19</v>
      </c>
      <c r="G74">
        <v>1405275</v>
      </c>
      <c r="H74">
        <f>SUMIFS($G:$G,$E:$E,18.51,'RAW2'!$A:$A,'RAW2'!A74)</f>
        <v>42551864</v>
      </c>
      <c r="I74" s="1" t="str">
        <f>VLOOKUP(A74,'volatile collection data'!$G$6:$H$69,2,FALSE)</f>
        <v>A</v>
      </c>
      <c r="J74" s="1">
        <f>VLOOKUP(A74,'volatile collection data'!$G$6:$I$69,3,FALSE)</f>
        <v>10</v>
      </c>
      <c r="K74" s="1" t="str">
        <f>VLOOKUP(A74,'volatile collection data'!$G$6:$N$69,8,FALSE)</f>
        <v>4B</v>
      </c>
      <c r="L74" s="1">
        <f>VLOOKUP(A74,'volatile collection data'!$G$6:$J$69,4,FALSE)</f>
        <v>3.8</v>
      </c>
      <c r="M74" s="1">
        <f>VLOOKUP($A74,'volatile collection data'!$G$6:$M$69,6,FALSE)</f>
        <v>8</v>
      </c>
      <c r="N74" s="1">
        <f>VLOOKUP($A74,'volatile collection data'!$G$6:$M$69,7,FALSE)</f>
        <v>3.8</v>
      </c>
      <c r="O74" s="1">
        <f>VLOOKUP(A74,'volatile collection data'!$G$6:$K$69,5,FALSE)</f>
        <v>0</v>
      </c>
      <c r="P74" s="1" t="str">
        <f t="shared" si="8"/>
        <v>10A</v>
      </c>
      <c r="Q74">
        <f t="shared" si="9"/>
        <v>4.3453937825886524E-2</v>
      </c>
      <c r="R74" t="str">
        <f t="shared" si="10"/>
        <v>4B_0-A&amp;3.8%3.8@8</v>
      </c>
      <c r="S74" t="str">
        <f t="shared" si="11"/>
        <v>10A-4B-VCS-Loc-22</v>
      </c>
      <c r="T74" t="str">
        <f>IFERROR(IF(VLOOKUP(S74,Bad!$A:$A,1,FALSE)='RAW2'!S74,"yes","no"),"no")</f>
        <v>no</v>
      </c>
      <c r="U74" t="str">
        <f>IFERROR(VLOOKUP(F74,compounds!$A:$B,2,FALSE),"")</f>
        <v/>
      </c>
      <c r="V74" t="str">
        <f>VLOOKUP(B74,'volatile collection data'!$O:$P,2,FALSE)</f>
        <v>24.apr.22 4</v>
      </c>
    </row>
    <row r="75" spans="1:22" x14ac:dyDescent="0.2">
      <c r="A75" t="s">
        <v>13</v>
      </c>
      <c r="B75" s="1" t="str">
        <f t="shared" si="6"/>
        <v>10A</v>
      </c>
      <c r="C75">
        <v>37.296999999999997</v>
      </c>
      <c r="D75">
        <f t="shared" si="7"/>
        <v>37.299999999999997</v>
      </c>
      <c r="E75">
        <f>VLOOKUP(D75,'Peak Combiner'!$A$5:$D$4980,4,FALSE)</f>
        <v>37.24</v>
      </c>
      <c r="F75">
        <f>IFERROR(VLOOKUP(D75,rt_comb!$A:$B,2,FALSE),D75)</f>
        <v>37.299999999999997</v>
      </c>
      <c r="G75">
        <v>5550569</v>
      </c>
      <c r="H75">
        <f>SUMIFS($G:$G,$E:$E,18.51,'RAW2'!$A:$A,'RAW2'!A75)</f>
        <v>42551864</v>
      </c>
      <c r="I75" s="1" t="str">
        <f>VLOOKUP(A75,'volatile collection data'!$G$6:$H$69,2,FALSE)</f>
        <v>A</v>
      </c>
      <c r="J75" s="1">
        <f>VLOOKUP(A75,'volatile collection data'!$G$6:$I$69,3,FALSE)</f>
        <v>10</v>
      </c>
      <c r="K75" s="1" t="str">
        <f>VLOOKUP(A75,'volatile collection data'!$G$6:$N$69,8,FALSE)</f>
        <v>4B</v>
      </c>
      <c r="L75" s="1">
        <f>VLOOKUP(A75,'volatile collection data'!$G$6:$J$69,4,FALSE)</f>
        <v>3.8</v>
      </c>
      <c r="M75" s="1">
        <f>VLOOKUP($A75,'volatile collection data'!$G$6:$M$69,6,FALSE)</f>
        <v>8</v>
      </c>
      <c r="N75" s="1">
        <f>VLOOKUP($A75,'volatile collection data'!$G$6:$M$69,7,FALSE)</f>
        <v>3.8</v>
      </c>
      <c r="O75" s="1">
        <f>VLOOKUP(A75,'volatile collection data'!$G$6:$K$69,5,FALSE)</f>
        <v>0</v>
      </c>
      <c r="P75" s="1" t="str">
        <f t="shared" si="8"/>
        <v>10A</v>
      </c>
      <c r="Q75">
        <f t="shared" si="9"/>
        <v>0.17163479050313504</v>
      </c>
      <c r="R75" t="str">
        <f t="shared" si="10"/>
        <v>4B_0-A&amp;3.8%3.8@8</v>
      </c>
      <c r="S75" t="str">
        <f t="shared" si="11"/>
        <v>10A-4B-VCS-Loc-22</v>
      </c>
      <c r="T75" t="str">
        <f>IFERROR(IF(VLOOKUP(S75,Bad!$A:$A,1,FALSE)='RAW2'!S75,"yes","no"),"no")</f>
        <v>no</v>
      </c>
      <c r="U75" t="str">
        <f>IFERROR(VLOOKUP(F75,compounds!$A:$B,2,FALSE),"")</f>
        <v/>
      </c>
      <c r="V75" t="str">
        <f>VLOOKUP(B75,'volatile collection data'!$O:$P,2,FALSE)</f>
        <v>24.apr.22 4</v>
      </c>
    </row>
    <row r="76" spans="1:22" x14ac:dyDescent="0.2">
      <c r="A76" t="s">
        <v>13</v>
      </c>
      <c r="B76" s="1" t="str">
        <f t="shared" si="6"/>
        <v>10A</v>
      </c>
      <c r="C76">
        <v>37.375</v>
      </c>
      <c r="D76">
        <f t="shared" si="7"/>
        <v>37.380000000000003</v>
      </c>
      <c r="E76">
        <f>VLOOKUP(D76,'Peak Combiner'!$A$5:$D$4980,4,FALSE)</f>
        <v>37.380000000000003</v>
      </c>
      <c r="F76">
        <f>IFERROR(VLOOKUP(D76,rt_comb!$A:$B,2,FALSE),D76)</f>
        <v>37.380000000000003</v>
      </c>
      <c r="G76">
        <v>3846034</v>
      </c>
      <c r="H76">
        <f>SUMIFS($G:$G,$E:$E,18.51,'RAW2'!$A:$A,'RAW2'!A76)</f>
        <v>42551864</v>
      </c>
      <c r="I76" s="1" t="str">
        <f>VLOOKUP(A76,'volatile collection data'!$G$6:$H$69,2,FALSE)</f>
        <v>A</v>
      </c>
      <c r="J76" s="1">
        <f>VLOOKUP(A76,'volatile collection data'!$G$6:$I$69,3,FALSE)</f>
        <v>10</v>
      </c>
      <c r="K76" s="1" t="str">
        <f>VLOOKUP(A76,'volatile collection data'!$G$6:$N$69,8,FALSE)</f>
        <v>4B</v>
      </c>
      <c r="L76" s="1">
        <f>VLOOKUP(A76,'volatile collection data'!$G$6:$J$69,4,FALSE)</f>
        <v>3.8</v>
      </c>
      <c r="M76" s="1">
        <f>VLOOKUP($A76,'volatile collection data'!$G$6:$M$69,6,FALSE)</f>
        <v>8</v>
      </c>
      <c r="N76" s="1">
        <f>VLOOKUP($A76,'volatile collection data'!$G$6:$M$69,7,FALSE)</f>
        <v>3.8</v>
      </c>
      <c r="O76" s="1">
        <f>VLOOKUP(A76,'volatile collection data'!$G$6:$K$69,5,FALSE)</f>
        <v>0</v>
      </c>
      <c r="P76" s="1" t="str">
        <f t="shared" si="8"/>
        <v>10A</v>
      </c>
      <c r="Q76">
        <f t="shared" si="9"/>
        <v>0.11892712978758296</v>
      </c>
      <c r="R76" t="str">
        <f t="shared" si="10"/>
        <v>4B_0-A&amp;3.8%3.8@8</v>
      </c>
      <c r="S76" t="str">
        <f t="shared" si="11"/>
        <v>10A-4B-VCS-Loc-22</v>
      </c>
      <c r="T76" t="str">
        <f>IFERROR(IF(VLOOKUP(S76,Bad!$A:$A,1,FALSE)='RAW2'!S76,"yes","no"),"no")</f>
        <v>no</v>
      </c>
      <c r="U76" t="str">
        <f>IFERROR(VLOOKUP(F76,compounds!$A:$B,2,FALSE),"")</f>
        <v/>
      </c>
      <c r="V76" t="str">
        <f>VLOOKUP(B76,'volatile collection data'!$O:$P,2,FALSE)</f>
        <v>24.apr.22 4</v>
      </c>
    </row>
    <row r="77" spans="1:22" x14ac:dyDescent="0.2">
      <c r="A77" t="s">
        <v>13</v>
      </c>
      <c r="B77" s="1" t="str">
        <f t="shared" si="6"/>
        <v>10A</v>
      </c>
      <c r="C77">
        <v>37.646000000000001</v>
      </c>
      <c r="D77">
        <f t="shared" si="7"/>
        <v>37.65</v>
      </c>
      <c r="E77">
        <f>VLOOKUP(D77,'Peak Combiner'!$A$5:$D$4980,4,FALSE)</f>
        <v>37.65</v>
      </c>
      <c r="F77">
        <f>IFERROR(VLOOKUP(D77,rt_comb!$A:$B,2,FALSE),D77)</f>
        <v>37.65</v>
      </c>
      <c r="G77">
        <v>1987535</v>
      </c>
      <c r="H77">
        <f>SUMIFS($G:$G,$E:$E,18.51,'RAW2'!$A:$A,'RAW2'!A77)</f>
        <v>42551864</v>
      </c>
      <c r="I77" s="1" t="str">
        <f>VLOOKUP(A77,'volatile collection data'!$G$6:$H$69,2,FALSE)</f>
        <v>A</v>
      </c>
      <c r="J77" s="1">
        <f>VLOOKUP(A77,'volatile collection data'!$G$6:$I$69,3,FALSE)</f>
        <v>10</v>
      </c>
      <c r="K77" s="1" t="str">
        <f>VLOOKUP(A77,'volatile collection data'!$G$6:$N$69,8,FALSE)</f>
        <v>4B</v>
      </c>
      <c r="L77" s="1">
        <f>VLOOKUP(A77,'volatile collection data'!$G$6:$J$69,4,FALSE)</f>
        <v>3.8</v>
      </c>
      <c r="M77" s="1">
        <f>VLOOKUP($A77,'volatile collection data'!$G$6:$M$69,6,FALSE)</f>
        <v>8</v>
      </c>
      <c r="N77" s="1">
        <f>VLOOKUP($A77,'volatile collection data'!$G$6:$M$69,7,FALSE)</f>
        <v>3.8</v>
      </c>
      <c r="O77" s="1">
        <f>VLOOKUP(A77,'volatile collection data'!$G$6:$K$69,5,FALSE)</f>
        <v>0</v>
      </c>
      <c r="P77" s="1" t="str">
        <f t="shared" si="8"/>
        <v>10A</v>
      </c>
      <c r="Q77">
        <f t="shared" si="9"/>
        <v>6.1458591604328955E-2</v>
      </c>
      <c r="R77" t="str">
        <f t="shared" si="10"/>
        <v>4B_0-A&amp;3.8%3.8@8</v>
      </c>
      <c r="S77" t="str">
        <f t="shared" si="11"/>
        <v>10A-4B-VCS-Loc-22</v>
      </c>
      <c r="T77" t="str">
        <f>IFERROR(IF(VLOOKUP(S77,Bad!$A:$A,1,FALSE)='RAW2'!S77,"yes","no"),"no")</f>
        <v>no</v>
      </c>
      <c r="U77" t="str">
        <f>IFERROR(VLOOKUP(F77,compounds!$A:$B,2,FALSE),"")</f>
        <v/>
      </c>
      <c r="V77" t="str">
        <f>VLOOKUP(B77,'volatile collection data'!$O:$P,2,FALSE)</f>
        <v>24.apr.22 4</v>
      </c>
    </row>
    <row r="78" spans="1:22" x14ac:dyDescent="0.2">
      <c r="A78" t="s">
        <v>13</v>
      </c>
      <c r="B78" s="1" t="str">
        <f t="shared" si="6"/>
        <v>10A</v>
      </c>
      <c r="C78">
        <v>37.718000000000004</v>
      </c>
      <c r="D78">
        <f t="shared" si="7"/>
        <v>37.72</v>
      </c>
      <c r="E78">
        <f>VLOOKUP(D78,'Peak Combiner'!$A$5:$D$4980,4,FALSE)</f>
        <v>37.67</v>
      </c>
      <c r="F78">
        <f>IFERROR(VLOOKUP(D78,rt_comb!$A:$B,2,FALSE),D78)</f>
        <v>37.72</v>
      </c>
      <c r="G78">
        <v>3998887</v>
      </c>
      <c r="H78">
        <f>SUMIFS($G:$G,$E:$E,18.51,'RAW2'!$A:$A,'RAW2'!A78)</f>
        <v>42551864</v>
      </c>
      <c r="I78" s="1" t="str">
        <f>VLOOKUP(A78,'volatile collection data'!$G$6:$H$69,2,FALSE)</f>
        <v>A</v>
      </c>
      <c r="J78" s="1">
        <f>VLOOKUP(A78,'volatile collection data'!$G$6:$I$69,3,FALSE)</f>
        <v>10</v>
      </c>
      <c r="K78" s="1" t="str">
        <f>VLOOKUP(A78,'volatile collection data'!$G$6:$N$69,8,FALSE)</f>
        <v>4B</v>
      </c>
      <c r="L78" s="1">
        <f>VLOOKUP(A78,'volatile collection data'!$G$6:$J$69,4,FALSE)</f>
        <v>3.8</v>
      </c>
      <c r="M78" s="1">
        <f>VLOOKUP($A78,'volatile collection data'!$G$6:$M$69,6,FALSE)</f>
        <v>8</v>
      </c>
      <c r="N78" s="1">
        <f>VLOOKUP($A78,'volatile collection data'!$G$6:$M$69,7,FALSE)</f>
        <v>3.8</v>
      </c>
      <c r="O78" s="1">
        <f>VLOOKUP(A78,'volatile collection data'!$G$6:$K$69,5,FALSE)</f>
        <v>0</v>
      </c>
      <c r="P78" s="1" t="str">
        <f t="shared" si="8"/>
        <v>10A</v>
      </c>
      <c r="Q78">
        <f t="shared" si="9"/>
        <v>0.12365365289409253</v>
      </c>
      <c r="R78" t="str">
        <f t="shared" si="10"/>
        <v>4B_0-A&amp;3.8%3.8@8</v>
      </c>
      <c r="S78" t="str">
        <f t="shared" si="11"/>
        <v>10A-4B-VCS-Loc-22</v>
      </c>
      <c r="T78" t="str">
        <f>IFERROR(IF(VLOOKUP(S78,Bad!$A:$A,1,FALSE)='RAW2'!S78,"yes","no"),"no")</f>
        <v>no</v>
      </c>
      <c r="U78" t="str">
        <f>IFERROR(VLOOKUP(F78,compounds!$A:$B,2,FALSE),"")</f>
        <v/>
      </c>
      <c r="V78" t="str">
        <f>VLOOKUP(B78,'volatile collection data'!$O:$P,2,FALSE)</f>
        <v>24.apr.22 4</v>
      </c>
    </row>
    <row r="79" spans="1:22" x14ac:dyDescent="0.2">
      <c r="A79" t="s">
        <v>13</v>
      </c>
      <c r="B79" s="1" t="str">
        <f t="shared" si="6"/>
        <v>10A</v>
      </c>
      <c r="C79">
        <v>37.994</v>
      </c>
      <c r="D79">
        <f t="shared" si="7"/>
        <v>37.99</v>
      </c>
      <c r="E79">
        <f>VLOOKUP(D79,'Peak Combiner'!$A$5:$D$4980,4,FALSE)</f>
        <v>37.99</v>
      </c>
      <c r="F79">
        <f>IFERROR(VLOOKUP(D79,rt_comb!$A:$B,2,FALSE),D79)</f>
        <v>37.99</v>
      </c>
      <c r="G79">
        <v>29798778</v>
      </c>
      <c r="H79">
        <f>SUMIFS($G:$G,$E:$E,18.51,'RAW2'!$A:$A,'RAW2'!A79)</f>
        <v>42551864</v>
      </c>
      <c r="I79" s="1" t="str">
        <f>VLOOKUP(A79,'volatile collection data'!$G$6:$H$69,2,FALSE)</f>
        <v>A</v>
      </c>
      <c r="J79" s="1">
        <f>VLOOKUP(A79,'volatile collection data'!$G$6:$I$69,3,FALSE)</f>
        <v>10</v>
      </c>
      <c r="K79" s="1" t="str">
        <f>VLOOKUP(A79,'volatile collection data'!$G$6:$N$69,8,FALSE)</f>
        <v>4B</v>
      </c>
      <c r="L79" s="1">
        <f>VLOOKUP(A79,'volatile collection data'!$G$6:$J$69,4,FALSE)</f>
        <v>3.8</v>
      </c>
      <c r="M79" s="1">
        <f>VLOOKUP($A79,'volatile collection data'!$G$6:$M$69,6,FALSE)</f>
        <v>8</v>
      </c>
      <c r="N79" s="1">
        <f>VLOOKUP($A79,'volatile collection data'!$G$6:$M$69,7,FALSE)</f>
        <v>3.8</v>
      </c>
      <c r="O79" s="1">
        <f>VLOOKUP(A79,'volatile collection data'!$G$6:$K$69,5,FALSE)</f>
        <v>0</v>
      </c>
      <c r="P79" s="1" t="str">
        <f t="shared" si="8"/>
        <v>10A</v>
      </c>
      <c r="Q79">
        <f t="shared" si="9"/>
        <v>0.92143832808481985</v>
      </c>
      <c r="R79" t="str">
        <f t="shared" si="10"/>
        <v>4B_0-A&amp;3.8%3.8@8</v>
      </c>
      <c r="S79" t="str">
        <f t="shared" si="11"/>
        <v>10A-4B-VCS-Loc-22</v>
      </c>
      <c r="T79" t="str">
        <f>IFERROR(IF(VLOOKUP(S79,Bad!$A:$A,1,FALSE)='RAW2'!S79,"yes","no"),"no")</f>
        <v>no</v>
      </c>
      <c r="U79" t="str">
        <f>IFERROR(VLOOKUP(F79,compounds!$A:$B,2,FALSE),"")</f>
        <v/>
      </c>
      <c r="V79" t="str">
        <f>VLOOKUP(B79,'volatile collection data'!$O:$P,2,FALSE)</f>
        <v>24.apr.22 4</v>
      </c>
    </row>
    <row r="80" spans="1:22" x14ac:dyDescent="0.2">
      <c r="A80" t="s">
        <v>13</v>
      </c>
      <c r="B80" s="1" t="str">
        <f t="shared" si="6"/>
        <v>10A</v>
      </c>
      <c r="C80">
        <v>38.296999999999997</v>
      </c>
      <c r="D80">
        <f t="shared" si="7"/>
        <v>38.299999999999997</v>
      </c>
      <c r="E80">
        <f>VLOOKUP(D80,'Peak Combiner'!$A$5:$D$4980,4,FALSE)</f>
        <v>38.299999999999997</v>
      </c>
      <c r="F80">
        <f>IFERROR(VLOOKUP(D80,rt_comb!$A:$B,2,FALSE),D80)</f>
        <v>38.299999999999997</v>
      </c>
      <c r="G80">
        <v>2223465</v>
      </c>
      <c r="H80">
        <f>SUMIFS($G:$G,$E:$E,18.51,'RAW2'!$A:$A,'RAW2'!A80)</f>
        <v>42551864</v>
      </c>
      <c r="I80" s="1" t="str">
        <f>VLOOKUP(A80,'volatile collection data'!$G$6:$H$69,2,FALSE)</f>
        <v>A</v>
      </c>
      <c r="J80" s="1">
        <f>VLOOKUP(A80,'volatile collection data'!$G$6:$I$69,3,FALSE)</f>
        <v>10</v>
      </c>
      <c r="K80" s="1" t="str">
        <f>VLOOKUP(A80,'volatile collection data'!$G$6:$N$69,8,FALSE)</f>
        <v>4B</v>
      </c>
      <c r="L80" s="1">
        <f>VLOOKUP(A80,'volatile collection data'!$G$6:$J$69,4,FALSE)</f>
        <v>3.8</v>
      </c>
      <c r="M80" s="1">
        <f>VLOOKUP($A80,'volatile collection data'!$G$6:$M$69,6,FALSE)</f>
        <v>8</v>
      </c>
      <c r="N80" s="1">
        <f>VLOOKUP($A80,'volatile collection data'!$G$6:$M$69,7,FALSE)</f>
        <v>3.8</v>
      </c>
      <c r="O80" s="1">
        <f>VLOOKUP(A80,'volatile collection data'!$G$6:$K$69,5,FALSE)</f>
        <v>0</v>
      </c>
      <c r="P80" s="1" t="str">
        <f t="shared" si="8"/>
        <v>10A</v>
      </c>
      <c r="Q80">
        <f t="shared" si="9"/>
        <v>6.8754023139979567E-2</v>
      </c>
      <c r="R80" t="str">
        <f t="shared" si="10"/>
        <v>4B_0-A&amp;3.8%3.8@8</v>
      </c>
      <c r="S80" t="str">
        <f t="shared" si="11"/>
        <v>10A-4B-VCS-Loc-22</v>
      </c>
      <c r="T80" t="str">
        <f>IFERROR(IF(VLOOKUP(S80,Bad!$A:$A,1,FALSE)='RAW2'!S80,"yes","no"),"no")</f>
        <v>no</v>
      </c>
      <c r="U80" t="str">
        <f>IFERROR(VLOOKUP(F80,compounds!$A:$B,2,FALSE),"")</f>
        <v/>
      </c>
      <c r="V80" t="str">
        <f>VLOOKUP(B80,'volatile collection data'!$O:$P,2,FALSE)</f>
        <v>24.apr.22 4</v>
      </c>
    </row>
    <row r="81" spans="1:22" x14ac:dyDescent="0.2">
      <c r="A81" t="s">
        <v>13</v>
      </c>
      <c r="B81" s="1" t="str">
        <f t="shared" si="6"/>
        <v>10A</v>
      </c>
      <c r="C81">
        <v>38.427</v>
      </c>
      <c r="D81">
        <f t="shared" si="7"/>
        <v>38.43</v>
      </c>
      <c r="E81">
        <f>VLOOKUP(D81,'Peak Combiner'!$A$5:$D$4980,4,FALSE)</f>
        <v>38.43</v>
      </c>
      <c r="F81">
        <f>IFERROR(VLOOKUP(D81,rt_comb!$A:$B,2,FALSE),D81)</f>
        <v>38.43</v>
      </c>
      <c r="G81">
        <v>3420982</v>
      </c>
      <c r="H81">
        <f>SUMIFS($G:$G,$E:$E,18.51,'RAW2'!$A:$A,'RAW2'!A81)</f>
        <v>42551864</v>
      </c>
      <c r="I81" s="1" t="str">
        <f>VLOOKUP(A81,'volatile collection data'!$G$6:$H$69,2,FALSE)</f>
        <v>A</v>
      </c>
      <c r="J81" s="1">
        <f>VLOOKUP(A81,'volatile collection data'!$G$6:$I$69,3,FALSE)</f>
        <v>10</v>
      </c>
      <c r="K81" s="1" t="str">
        <f>VLOOKUP(A81,'volatile collection data'!$G$6:$N$69,8,FALSE)</f>
        <v>4B</v>
      </c>
      <c r="L81" s="1">
        <f>VLOOKUP(A81,'volatile collection data'!$G$6:$J$69,4,FALSE)</f>
        <v>3.8</v>
      </c>
      <c r="M81" s="1">
        <f>VLOOKUP($A81,'volatile collection data'!$G$6:$M$69,6,FALSE)</f>
        <v>8</v>
      </c>
      <c r="N81" s="1">
        <f>VLOOKUP($A81,'volatile collection data'!$G$6:$M$69,7,FALSE)</f>
        <v>3.8</v>
      </c>
      <c r="O81" s="1">
        <f>VLOOKUP(A81,'volatile collection data'!$G$6:$K$69,5,FALSE)</f>
        <v>0</v>
      </c>
      <c r="P81" s="1" t="str">
        <f t="shared" si="8"/>
        <v>10A</v>
      </c>
      <c r="Q81">
        <f t="shared" si="9"/>
        <v>0.10578366450088199</v>
      </c>
      <c r="R81" t="str">
        <f t="shared" si="10"/>
        <v>4B_0-A&amp;3.8%3.8@8</v>
      </c>
      <c r="S81" t="str">
        <f t="shared" si="11"/>
        <v>10A-4B-VCS-Loc-22</v>
      </c>
      <c r="T81" t="str">
        <f>IFERROR(IF(VLOOKUP(S81,Bad!$A:$A,1,FALSE)='RAW2'!S81,"yes","no"),"no")</f>
        <v>no</v>
      </c>
      <c r="U81" t="str">
        <f>IFERROR(VLOOKUP(F81,compounds!$A:$B,2,FALSE),"")</f>
        <v/>
      </c>
      <c r="V81" t="str">
        <f>VLOOKUP(B81,'volatile collection data'!$O:$P,2,FALSE)</f>
        <v>24.apr.22 4</v>
      </c>
    </row>
    <row r="82" spans="1:22" x14ac:dyDescent="0.2">
      <c r="A82" t="s">
        <v>13</v>
      </c>
      <c r="B82" s="1" t="str">
        <f t="shared" si="6"/>
        <v>10A</v>
      </c>
      <c r="C82">
        <v>38.82</v>
      </c>
      <c r="D82">
        <f t="shared" si="7"/>
        <v>38.82</v>
      </c>
      <c r="E82">
        <f>VLOOKUP(D82,'Peak Combiner'!$A$5:$D$4980,4,FALSE)</f>
        <v>38.82</v>
      </c>
      <c r="F82">
        <f>IFERROR(VLOOKUP(D82,rt_comb!$A:$B,2,FALSE),D82)</f>
        <v>38.82</v>
      </c>
      <c r="G82">
        <v>3327416</v>
      </c>
      <c r="H82">
        <f>SUMIFS($G:$G,$E:$E,18.51,'RAW2'!$A:$A,'RAW2'!A82)</f>
        <v>42551864</v>
      </c>
      <c r="I82" s="1" t="str">
        <f>VLOOKUP(A82,'volatile collection data'!$G$6:$H$69,2,FALSE)</f>
        <v>A</v>
      </c>
      <c r="J82" s="1">
        <f>VLOOKUP(A82,'volatile collection data'!$G$6:$I$69,3,FALSE)</f>
        <v>10</v>
      </c>
      <c r="K82" s="1" t="str">
        <f>VLOOKUP(A82,'volatile collection data'!$G$6:$N$69,8,FALSE)</f>
        <v>4B</v>
      </c>
      <c r="L82" s="1">
        <f>VLOOKUP(A82,'volatile collection data'!$G$6:$J$69,4,FALSE)</f>
        <v>3.8</v>
      </c>
      <c r="M82" s="1">
        <f>VLOOKUP($A82,'volatile collection data'!$G$6:$M$69,6,FALSE)</f>
        <v>8</v>
      </c>
      <c r="N82" s="1">
        <f>VLOOKUP($A82,'volatile collection data'!$G$6:$M$69,7,FALSE)</f>
        <v>3.8</v>
      </c>
      <c r="O82" s="1">
        <f>VLOOKUP(A82,'volatile collection data'!$G$6:$K$69,5,FALSE)</f>
        <v>0</v>
      </c>
      <c r="P82" s="1" t="str">
        <f t="shared" si="8"/>
        <v>10A</v>
      </c>
      <c r="Q82">
        <f t="shared" si="9"/>
        <v>0.10289041503254524</v>
      </c>
      <c r="R82" t="str">
        <f t="shared" si="10"/>
        <v>4B_0-A&amp;3.8%3.8@8</v>
      </c>
      <c r="S82" t="str">
        <f t="shared" si="11"/>
        <v>10A-4B-VCS-Loc-22</v>
      </c>
      <c r="T82" t="str">
        <f>IFERROR(IF(VLOOKUP(S82,Bad!$A:$A,1,FALSE)='RAW2'!S82,"yes","no"),"no")</f>
        <v>no</v>
      </c>
      <c r="U82" t="str">
        <f>IFERROR(VLOOKUP(F82,compounds!$A:$B,2,FALSE),"")</f>
        <v/>
      </c>
      <c r="V82" t="str">
        <f>VLOOKUP(B82,'volatile collection data'!$O:$P,2,FALSE)</f>
        <v>24.apr.22 4</v>
      </c>
    </row>
    <row r="83" spans="1:22" x14ac:dyDescent="0.2">
      <c r="A83" t="s">
        <v>13</v>
      </c>
      <c r="B83" s="1" t="str">
        <f t="shared" si="6"/>
        <v>10A</v>
      </c>
      <c r="C83">
        <v>39.755000000000003</v>
      </c>
      <c r="D83">
        <f t="shared" si="7"/>
        <v>39.76</v>
      </c>
      <c r="E83">
        <f>VLOOKUP(D83,'Peak Combiner'!$A$5:$D$4980,4,FALSE)</f>
        <v>39.75</v>
      </c>
      <c r="F83">
        <f>IFERROR(VLOOKUP(D83,rt_comb!$A:$B,2,FALSE),D83)</f>
        <v>39.76</v>
      </c>
      <c r="G83">
        <v>1855006</v>
      </c>
      <c r="H83">
        <f>SUMIFS($G:$G,$E:$E,18.51,'RAW2'!$A:$A,'RAW2'!A83)</f>
        <v>42551864</v>
      </c>
      <c r="I83" s="1" t="str">
        <f>VLOOKUP(A83,'volatile collection data'!$G$6:$H$69,2,FALSE)</f>
        <v>A</v>
      </c>
      <c r="J83" s="1">
        <f>VLOOKUP(A83,'volatile collection data'!$G$6:$I$69,3,FALSE)</f>
        <v>10</v>
      </c>
      <c r="K83" s="1" t="str">
        <f>VLOOKUP(A83,'volatile collection data'!$G$6:$N$69,8,FALSE)</f>
        <v>4B</v>
      </c>
      <c r="L83" s="1">
        <f>VLOOKUP(A83,'volatile collection data'!$G$6:$J$69,4,FALSE)</f>
        <v>3.8</v>
      </c>
      <c r="M83" s="1">
        <f>VLOOKUP($A83,'volatile collection data'!$G$6:$M$69,6,FALSE)</f>
        <v>8</v>
      </c>
      <c r="N83" s="1">
        <f>VLOOKUP($A83,'volatile collection data'!$G$6:$M$69,7,FALSE)</f>
        <v>3.8</v>
      </c>
      <c r="O83" s="1">
        <f>VLOOKUP(A83,'volatile collection data'!$G$6:$K$69,5,FALSE)</f>
        <v>0</v>
      </c>
      <c r="P83" s="1" t="str">
        <f t="shared" si="8"/>
        <v>10A</v>
      </c>
      <c r="Q83">
        <f t="shared" si="9"/>
        <v>5.7360527576913019E-2</v>
      </c>
      <c r="R83" t="str">
        <f t="shared" si="10"/>
        <v>4B_0-A&amp;3.8%3.8@8</v>
      </c>
      <c r="S83" t="str">
        <f t="shared" si="11"/>
        <v>10A-4B-VCS-Loc-22</v>
      </c>
      <c r="T83" t="str">
        <f>IFERROR(IF(VLOOKUP(S83,Bad!$A:$A,1,FALSE)='RAW2'!S83,"yes","no"),"no")</f>
        <v>no</v>
      </c>
      <c r="U83" t="str">
        <f>IFERROR(VLOOKUP(F83,compounds!$A:$B,2,FALSE),"")</f>
        <v/>
      </c>
      <c r="V83" t="str">
        <f>VLOOKUP(B83,'volatile collection data'!$O:$P,2,FALSE)</f>
        <v>24.apr.22 4</v>
      </c>
    </row>
    <row r="84" spans="1:22" x14ac:dyDescent="0.2">
      <c r="A84" t="s">
        <v>128</v>
      </c>
      <c r="B84" s="1" t="str">
        <f t="shared" si="6"/>
        <v>10B</v>
      </c>
      <c r="C84">
        <v>4.1689999999999996</v>
      </c>
      <c r="D84">
        <f t="shared" si="7"/>
        <v>4.17</v>
      </c>
      <c r="E84">
        <f>VLOOKUP(D84,'Peak Combiner'!$A$5:$D$4980,4,FALSE)</f>
        <v>4.1500000000000004</v>
      </c>
      <c r="F84">
        <f>IFERROR(VLOOKUP(D84,rt_comb!$A:$B,2,FALSE),D84)</f>
        <v>4.17</v>
      </c>
      <c r="G84">
        <v>219580</v>
      </c>
      <c r="H84">
        <f>SUMIFS($G:$G,$E:$E,18.51,'RAW2'!$A:$A,'RAW2'!A84)</f>
        <v>19612685</v>
      </c>
      <c r="I84" s="1" t="str">
        <f>VLOOKUP(A84,'volatile collection data'!$G$6:$H$69,2,FALSE)</f>
        <v>B</v>
      </c>
      <c r="J84" s="1">
        <f>VLOOKUP(A84,'volatile collection data'!$G$6:$I$69,3,FALSE)</f>
        <v>10</v>
      </c>
      <c r="K84" s="1" t="str">
        <f>VLOOKUP(A84,'volatile collection data'!$G$6:$N$69,8,FALSE)</f>
        <v>11B</v>
      </c>
      <c r="L84" s="1">
        <f>VLOOKUP(A84,'volatile collection data'!$G$6:$J$69,4,FALSE)</f>
        <v>2.37</v>
      </c>
      <c r="M84" s="1">
        <f>VLOOKUP($A84,'volatile collection data'!$G$6:$M$69,6,FALSE)</f>
        <v>9</v>
      </c>
      <c r="N84" s="1">
        <f>VLOOKUP($A84,'volatile collection data'!$G$6:$M$69,7,FALSE)</f>
        <v>2.37</v>
      </c>
      <c r="O84" s="1">
        <f>VLOOKUP(A84,'volatile collection data'!$G$6:$K$69,5,FALSE)</f>
        <v>0</v>
      </c>
      <c r="P84" s="1" t="str">
        <f t="shared" si="8"/>
        <v>10B</v>
      </c>
      <c r="Q84">
        <f t="shared" si="9"/>
        <v>2.3619863631505797E-2</v>
      </c>
      <c r="R84" t="str">
        <f t="shared" si="10"/>
        <v>11B_0-B&amp;2.37%2.37@9</v>
      </c>
      <c r="S84" t="str">
        <f t="shared" si="11"/>
        <v>10B-11B-VCS-Loc-22</v>
      </c>
      <c r="T84" t="str">
        <f>IFERROR(IF(VLOOKUP(S84,Bad!$A:$A,1,FALSE)='RAW2'!S84,"yes","no"),"no")</f>
        <v>no</v>
      </c>
      <c r="U84" t="str">
        <f>IFERROR(VLOOKUP(F84,compounds!$A:$B,2,FALSE),"")</f>
        <v/>
      </c>
      <c r="V84" t="str">
        <f>VLOOKUP(B84,'volatile collection data'!$O:$P,2,FALSE)</f>
        <v>25 apr.22 11</v>
      </c>
    </row>
    <row r="85" spans="1:22" x14ac:dyDescent="0.2">
      <c r="A85" t="s">
        <v>128</v>
      </c>
      <c r="B85" s="1" t="str">
        <f t="shared" si="6"/>
        <v>10B</v>
      </c>
      <c r="C85">
        <v>9.3840000000000003</v>
      </c>
      <c r="D85">
        <f t="shared" si="7"/>
        <v>9.3800000000000008</v>
      </c>
      <c r="E85">
        <f>VLOOKUP(D85,'Peak Combiner'!$A$5:$D$4980,4,FALSE)</f>
        <v>9.3800000000000008</v>
      </c>
      <c r="F85">
        <f>IFERROR(VLOOKUP(D85,rt_comb!$A:$B,2,FALSE),D85)</f>
        <v>9.3800000000000008</v>
      </c>
      <c r="G85">
        <v>4362048</v>
      </c>
      <c r="H85">
        <f>SUMIFS($G:$G,$E:$E,18.51,'RAW2'!$A:$A,'RAW2'!A85)</f>
        <v>19612685</v>
      </c>
      <c r="I85" s="1" t="str">
        <f>VLOOKUP(A85,'volatile collection data'!$G$6:$H$69,2,FALSE)</f>
        <v>B</v>
      </c>
      <c r="J85" s="1">
        <f>VLOOKUP(A85,'volatile collection data'!$G$6:$I$69,3,FALSE)</f>
        <v>10</v>
      </c>
      <c r="K85" s="1" t="str">
        <f>VLOOKUP(A85,'volatile collection data'!$G$6:$N$69,8,FALSE)</f>
        <v>11B</v>
      </c>
      <c r="L85" s="1">
        <f>VLOOKUP(A85,'volatile collection data'!$G$6:$J$69,4,FALSE)</f>
        <v>2.37</v>
      </c>
      <c r="M85" s="1">
        <f>VLOOKUP($A85,'volatile collection data'!$G$6:$M$69,6,FALSE)</f>
        <v>9</v>
      </c>
      <c r="N85" s="1">
        <f>VLOOKUP($A85,'volatile collection data'!$G$6:$M$69,7,FALSE)</f>
        <v>2.37</v>
      </c>
      <c r="O85" s="1">
        <f>VLOOKUP(A85,'volatile collection data'!$G$6:$K$69,5,FALSE)</f>
        <v>0</v>
      </c>
      <c r="P85" s="1" t="str">
        <f t="shared" si="8"/>
        <v>10B</v>
      </c>
      <c r="Q85">
        <f t="shared" si="9"/>
        <v>0.46921841203243742</v>
      </c>
      <c r="R85" t="str">
        <f t="shared" si="10"/>
        <v>11B_0-B&amp;2.37%2.37@9</v>
      </c>
      <c r="S85" t="str">
        <f t="shared" si="11"/>
        <v>10B-11B-VCS-Loc-22</v>
      </c>
      <c r="T85" t="str">
        <f>IFERROR(IF(VLOOKUP(S85,Bad!$A:$A,1,FALSE)='RAW2'!S85,"yes","no"),"no")</f>
        <v>no</v>
      </c>
      <c r="U85" t="str">
        <f>IFERROR(VLOOKUP(F85,compounds!$A:$B,2,FALSE),"")</f>
        <v>octanal</v>
      </c>
      <c r="V85" t="str">
        <f>VLOOKUP(B85,'volatile collection data'!$O:$P,2,FALSE)</f>
        <v>25 apr.22 11</v>
      </c>
    </row>
    <row r="86" spans="1:22" x14ac:dyDescent="0.2">
      <c r="A86" t="s">
        <v>128</v>
      </c>
      <c r="B86" s="1" t="str">
        <f t="shared" si="6"/>
        <v>10B</v>
      </c>
      <c r="C86">
        <v>12.544</v>
      </c>
      <c r="D86">
        <f t="shared" si="7"/>
        <v>12.54</v>
      </c>
      <c r="E86">
        <f>VLOOKUP(D86,'Peak Combiner'!$A$5:$D$4980,4,FALSE)</f>
        <v>12.53</v>
      </c>
      <c r="F86">
        <f>IFERROR(VLOOKUP(D86,rt_comb!$A:$B,2,FALSE),D86)</f>
        <v>12.54</v>
      </c>
      <c r="G86">
        <v>11090969</v>
      </c>
      <c r="H86">
        <f>SUMIFS($G:$G,$E:$E,18.51,'RAW2'!$A:$A,'RAW2'!A86)</f>
        <v>19612685</v>
      </c>
      <c r="I86" s="1" t="str">
        <f>VLOOKUP(A86,'volatile collection data'!$G$6:$H$69,2,FALSE)</f>
        <v>B</v>
      </c>
      <c r="J86" s="1">
        <f>VLOOKUP(A86,'volatile collection data'!$G$6:$I$69,3,FALSE)</f>
        <v>10</v>
      </c>
      <c r="K86" s="1" t="str">
        <f>VLOOKUP(A86,'volatile collection data'!$G$6:$N$69,8,FALSE)</f>
        <v>11B</v>
      </c>
      <c r="L86" s="1">
        <f>VLOOKUP(A86,'volatile collection data'!$G$6:$J$69,4,FALSE)</f>
        <v>2.37</v>
      </c>
      <c r="M86" s="1">
        <f>VLOOKUP($A86,'volatile collection data'!$G$6:$M$69,6,FALSE)</f>
        <v>9</v>
      </c>
      <c r="N86" s="1">
        <f>VLOOKUP($A86,'volatile collection data'!$G$6:$M$69,7,FALSE)</f>
        <v>2.37</v>
      </c>
      <c r="O86" s="1">
        <f>VLOOKUP(A86,'volatile collection data'!$G$6:$K$69,5,FALSE)</f>
        <v>0</v>
      </c>
      <c r="P86" s="1" t="str">
        <f t="shared" si="8"/>
        <v>10B</v>
      </c>
      <c r="Q86">
        <f t="shared" si="9"/>
        <v>1.1930375048786692</v>
      </c>
      <c r="R86" t="str">
        <f t="shared" si="10"/>
        <v>11B_0-B&amp;2.37%2.37@9</v>
      </c>
      <c r="S86" t="str">
        <f t="shared" si="11"/>
        <v>10B-11B-VCS-Loc-22</v>
      </c>
      <c r="T86" t="str">
        <f>IFERROR(IF(VLOOKUP(S86,Bad!$A:$A,1,FALSE)='RAW2'!S86,"yes","no"),"no")</f>
        <v>no</v>
      </c>
      <c r="U86" t="str">
        <f>IFERROR(VLOOKUP(F86,compounds!$A:$B,2,FALSE),"")</f>
        <v>nonanal</v>
      </c>
      <c r="V86" t="str">
        <f>VLOOKUP(B86,'volatile collection data'!$O:$P,2,FALSE)</f>
        <v>25 apr.22 11</v>
      </c>
    </row>
    <row r="87" spans="1:22" x14ac:dyDescent="0.2">
      <c r="A87" t="s">
        <v>128</v>
      </c>
      <c r="B87" s="1" t="str">
        <f t="shared" si="6"/>
        <v>10B</v>
      </c>
      <c r="C87">
        <v>12.928000000000001</v>
      </c>
      <c r="D87">
        <f t="shared" si="7"/>
        <v>12.93</v>
      </c>
      <c r="E87">
        <f>VLOOKUP(D87,'Peak Combiner'!$A$5:$D$4980,4,FALSE)</f>
        <v>12.91</v>
      </c>
      <c r="F87">
        <f>IFERROR(VLOOKUP(D87,rt_comb!$A:$B,2,FALSE),D87)</f>
        <v>12.93</v>
      </c>
      <c r="G87">
        <v>1159953</v>
      </c>
      <c r="H87">
        <f>SUMIFS($G:$G,$E:$E,18.51,'RAW2'!$A:$A,'RAW2'!A87)</f>
        <v>19612685</v>
      </c>
      <c r="I87" s="1" t="str">
        <f>VLOOKUP(A87,'volatile collection data'!$G$6:$H$69,2,FALSE)</f>
        <v>B</v>
      </c>
      <c r="J87" s="1">
        <f>VLOOKUP(A87,'volatile collection data'!$G$6:$I$69,3,FALSE)</f>
        <v>10</v>
      </c>
      <c r="K87" s="1" t="str">
        <f>VLOOKUP(A87,'volatile collection data'!$G$6:$N$69,8,FALSE)</f>
        <v>11B</v>
      </c>
      <c r="L87" s="1">
        <f>VLOOKUP(A87,'volatile collection data'!$G$6:$J$69,4,FALSE)</f>
        <v>2.37</v>
      </c>
      <c r="M87" s="1">
        <f>VLOOKUP($A87,'volatile collection data'!$G$6:$M$69,6,FALSE)</f>
        <v>9</v>
      </c>
      <c r="N87" s="1">
        <f>VLOOKUP($A87,'volatile collection data'!$G$6:$M$69,7,FALSE)</f>
        <v>2.37</v>
      </c>
      <c r="O87" s="1">
        <f>VLOOKUP(A87,'volatile collection data'!$G$6:$K$69,5,FALSE)</f>
        <v>0</v>
      </c>
      <c r="P87" s="1" t="str">
        <f t="shared" si="8"/>
        <v>10B</v>
      </c>
      <c r="Q87">
        <f t="shared" si="9"/>
        <v>0.12477425848873323</v>
      </c>
      <c r="R87" t="str">
        <f t="shared" si="10"/>
        <v>11B_0-B&amp;2.37%2.37@9</v>
      </c>
      <c r="S87" t="str">
        <f t="shared" si="11"/>
        <v>10B-11B-VCS-Loc-22</v>
      </c>
      <c r="T87" t="str">
        <f>IFERROR(IF(VLOOKUP(S87,Bad!$A:$A,1,FALSE)='RAW2'!S87,"yes","no"),"no")</f>
        <v>no</v>
      </c>
      <c r="U87" t="str">
        <f>IFERROR(VLOOKUP(F87,compounds!$A:$B,2,FALSE),"")</f>
        <v/>
      </c>
      <c r="V87" t="str">
        <f>VLOOKUP(B87,'volatile collection data'!$O:$P,2,FALSE)</f>
        <v>25 apr.22 11</v>
      </c>
    </row>
    <row r="88" spans="1:22" x14ac:dyDescent="0.2">
      <c r="A88" t="s">
        <v>128</v>
      </c>
      <c r="B88" s="1" t="str">
        <f t="shared" si="6"/>
        <v>10B</v>
      </c>
      <c r="C88">
        <v>15.569000000000001</v>
      </c>
      <c r="D88">
        <f t="shared" si="7"/>
        <v>15.57</v>
      </c>
      <c r="E88">
        <f>VLOOKUP(D88,'Peak Combiner'!$A$5:$D$4980,4,FALSE)</f>
        <v>15.55</v>
      </c>
      <c r="F88">
        <f>IFERROR(VLOOKUP(D88,rt_comb!$A:$B,2,FALSE),D88)</f>
        <v>15.56</v>
      </c>
      <c r="G88">
        <v>5165217</v>
      </c>
      <c r="H88">
        <f>SUMIFS($G:$G,$E:$E,18.51,'RAW2'!$A:$A,'RAW2'!A88)</f>
        <v>19612685</v>
      </c>
      <c r="I88" s="1" t="str">
        <f>VLOOKUP(A88,'volatile collection data'!$G$6:$H$69,2,FALSE)</f>
        <v>B</v>
      </c>
      <c r="J88" s="1">
        <f>VLOOKUP(A88,'volatile collection data'!$G$6:$I$69,3,FALSE)</f>
        <v>10</v>
      </c>
      <c r="K88" s="1" t="str">
        <f>VLOOKUP(A88,'volatile collection data'!$G$6:$N$69,8,FALSE)</f>
        <v>11B</v>
      </c>
      <c r="L88" s="1">
        <f>VLOOKUP(A88,'volatile collection data'!$G$6:$J$69,4,FALSE)</f>
        <v>2.37</v>
      </c>
      <c r="M88" s="1">
        <f>VLOOKUP($A88,'volatile collection data'!$G$6:$M$69,6,FALSE)</f>
        <v>9</v>
      </c>
      <c r="N88" s="1">
        <f>VLOOKUP($A88,'volatile collection data'!$G$6:$M$69,7,FALSE)</f>
        <v>2.37</v>
      </c>
      <c r="O88" s="1">
        <f>VLOOKUP(A88,'volatile collection data'!$G$6:$K$69,5,FALSE)</f>
        <v>0</v>
      </c>
      <c r="P88" s="1" t="str">
        <f t="shared" si="8"/>
        <v>10B</v>
      </c>
      <c r="Q88">
        <f t="shared" si="9"/>
        <v>0.55561399566051317</v>
      </c>
      <c r="R88" t="str">
        <f t="shared" si="10"/>
        <v>11B_0-B&amp;2.37%2.37@9</v>
      </c>
      <c r="S88" t="str">
        <f t="shared" si="11"/>
        <v>10B-11B-VCS-Loc-22</v>
      </c>
      <c r="T88" t="str">
        <f>IFERROR(IF(VLOOKUP(S88,Bad!$A:$A,1,FALSE)='RAW2'!S88,"yes","no"),"no")</f>
        <v>no</v>
      </c>
      <c r="U88" t="str">
        <f>IFERROR(VLOOKUP(F88,compounds!$A:$B,2,FALSE),"")</f>
        <v>decanal</v>
      </c>
      <c r="V88" t="str">
        <f>VLOOKUP(B88,'volatile collection data'!$O:$P,2,FALSE)</f>
        <v>25 apr.22 11</v>
      </c>
    </row>
    <row r="89" spans="1:22" x14ac:dyDescent="0.2">
      <c r="A89" t="s">
        <v>128</v>
      </c>
      <c r="B89" s="1" t="str">
        <f t="shared" si="6"/>
        <v>10B</v>
      </c>
      <c r="C89">
        <v>16.456</v>
      </c>
      <c r="D89">
        <f t="shared" si="7"/>
        <v>16.46</v>
      </c>
      <c r="E89">
        <f>VLOOKUP(D89,'Peak Combiner'!$A$5:$D$4980,4,FALSE)</f>
        <v>16.46</v>
      </c>
      <c r="F89">
        <f>IFERROR(VLOOKUP(D89,rt_comb!$A:$B,2,FALSE),D89)</f>
        <v>16.46</v>
      </c>
      <c r="G89">
        <v>1641453</v>
      </c>
      <c r="H89">
        <f>SUMIFS($G:$G,$E:$E,18.51,'RAW2'!$A:$A,'RAW2'!A89)</f>
        <v>19612685</v>
      </c>
      <c r="I89" s="1" t="str">
        <f>VLOOKUP(A89,'volatile collection data'!$G$6:$H$69,2,FALSE)</f>
        <v>B</v>
      </c>
      <c r="J89" s="1">
        <f>VLOOKUP(A89,'volatile collection data'!$G$6:$I$69,3,FALSE)</f>
        <v>10</v>
      </c>
      <c r="K89" s="1" t="str">
        <f>VLOOKUP(A89,'volatile collection data'!$G$6:$N$69,8,FALSE)</f>
        <v>11B</v>
      </c>
      <c r="L89" s="1">
        <f>VLOOKUP(A89,'volatile collection data'!$G$6:$J$69,4,FALSE)</f>
        <v>2.37</v>
      </c>
      <c r="M89" s="1">
        <f>VLOOKUP($A89,'volatile collection data'!$G$6:$M$69,6,FALSE)</f>
        <v>9</v>
      </c>
      <c r="N89" s="1">
        <f>VLOOKUP($A89,'volatile collection data'!$G$6:$M$69,7,FALSE)</f>
        <v>2.37</v>
      </c>
      <c r="O89" s="1">
        <f>VLOOKUP(A89,'volatile collection data'!$G$6:$K$69,5,FALSE)</f>
        <v>0</v>
      </c>
      <c r="P89" s="1" t="str">
        <f t="shared" si="8"/>
        <v>10B</v>
      </c>
      <c r="Q89">
        <f t="shared" si="9"/>
        <v>0.17656843072012973</v>
      </c>
      <c r="R89" t="str">
        <f t="shared" si="10"/>
        <v>11B_0-B&amp;2.37%2.37@9</v>
      </c>
      <c r="S89" t="str">
        <f t="shared" si="11"/>
        <v>10B-11B-VCS-Loc-22</v>
      </c>
      <c r="T89" t="str">
        <f>IFERROR(IF(VLOOKUP(S89,Bad!$A:$A,1,FALSE)='RAW2'!S89,"yes","no"),"no")</f>
        <v>no</v>
      </c>
      <c r="U89" t="str">
        <f>IFERROR(VLOOKUP(F89,compounds!$A:$B,2,FALSE),"")</f>
        <v/>
      </c>
      <c r="V89" t="str">
        <f>VLOOKUP(B89,'volatile collection data'!$O:$P,2,FALSE)</f>
        <v>25 apr.22 11</v>
      </c>
    </row>
    <row r="90" spans="1:22" x14ac:dyDescent="0.2">
      <c r="A90" t="s">
        <v>128</v>
      </c>
      <c r="B90" s="1" t="str">
        <f t="shared" si="6"/>
        <v>10B</v>
      </c>
      <c r="C90">
        <v>18.518999999999998</v>
      </c>
      <c r="D90">
        <f t="shared" si="7"/>
        <v>18.52</v>
      </c>
      <c r="E90">
        <f>VLOOKUP(D90,'Peak Combiner'!$A$5:$D$4980,4,FALSE)</f>
        <v>18.510000000000002</v>
      </c>
      <c r="F90">
        <f>IFERROR(VLOOKUP(D90,rt_comb!$A:$B,2,FALSE),D90)</f>
        <v>18.52</v>
      </c>
      <c r="G90">
        <v>19612685</v>
      </c>
      <c r="H90">
        <f>SUMIFS($G:$G,$E:$E,18.51,'RAW2'!$A:$A,'RAW2'!A90)</f>
        <v>19612685</v>
      </c>
      <c r="I90" s="1" t="str">
        <f>VLOOKUP(A90,'volatile collection data'!$G$6:$H$69,2,FALSE)</f>
        <v>B</v>
      </c>
      <c r="J90" s="1">
        <f>VLOOKUP(A90,'volatile collection data'!$G$6:$I$69,3,FALSE)</f>
        <v>10</v>
      </c>
      <c r="K90" s="1" t="str">
        <f>VLOOKUP(A90,'volatile collection data'!$G$6:$N$69,8,FALSE)</f>
        <v>11B</v>
      </c>
      <c r="L90" s="1">
        <f>VLOOKUP(A90,'volatile collection data'!$G$6:$J$69,4,FALSE)</f>
        <v>2.37</v>
      </c>
      <c r="M90" s="1">
        <f>VLOOKUP($A90,'volatile collection data'!$G$6:$M$69,6,FALSE)</f>
        <v>9</v>
      </c>
      <c r="N90" s="1">
        <f>VLOOKUP($A90,'volatile collection data'!$G$6:$M$69,7,FALSE)</f>
        <v>2.37</v>
      </c>
      <c r="O90" s="1">
        <f>VLOOKUP(A90,'volatile collection data'!$G$6:$K$69,5,FALSE)</f>
        <v>0</v>
      </c>
      <c r="P90" s="1" t="str">
        <f t="shared" si="8"/>
        <v>10B</v>
      </c>
      <c r="Q90">
        <f t="shared" si="9"/>
        <v>2.1097046413502105</v>
      </c>
      <c r="R90" t="str">
        <f t="shared" si="10"/>
        <v>11B_0-B&amp;2.37%2.37@9</v>
      </c>
      <c r="S90" t="str">
        <f t="shared" si="11"/>
        <v>10B-11B-VCS-Loc-22</v>
      </c>
      <c r="T90" t="str">
        <f>IFERROR(IF(VLOOKUP(S90,Bad!$A:$A,1,FALSE)='RAW2'!S90,"yes","no"),"no")</f>
        <v>no</v>
      </c>
      <c r="U90" t="str">
        <f>IFERROR(VLOOKUP(F90,compounds!$A:$B,2,FALSE),"")</f>
        <v>standard</v>
      </c>
      <c r="V90" t="str">
        <f>VLOOKUP(B90,'volatile collection data'!$O:$P,2,FALSE)</f>
        <v>25 apr.22 11</v>
      </c>
    </row>
    <row r="91" spans="1:22" x14ac:dyDescent="0.2">
      <c r="A91" t="s">
        <v>128</v>
      </c>
      <c r="B91" s="1" t="str">
        <f t="shared" si="6"/>
        <v>10B</v>
      </c>
      <c r="C91">
        <v>21.324999999999999</v>
      </c>
      <c r="D91">
        <f t="shared" si="7"/>
        <v>21.33</v>
      </c>
      <c r="E91">
        <f>VLOOKUP(D91,'Peak Combiner'!$A$5:$D$4980,4,FALSE)</f>
        <v>21.28</v>
      </c>
      <c r="F91">
        <f>IFERROR(VLOOKUP(D91,rt_comb!$A:$B,2,FALSE),D91)</f>
        <v>21.33</v>
      </c>
      <c r="G91">
        <v>2548893</v>
      </c>
      <c r="H91">
        <f>SUMIFS($G:$G,$E:$E,18.51,'RAW2'!$A:$A,'RAW2'!A91)</f>
        <v>19612685</v>
      </c>
      <c r="I91" s="1" t="str">
        <f>VLOOKUP(A91,'volatile collection data'!$G$6:$H$69,2,FALSE)</f>
        <v>B</v>
      </c>
      <c r="J91" s="1">
        <f>VLOOKUP(A91,'volatile collection data'!$G$6:$I$69,3,FALSE)</f>
        <v>10</v>
      </c>
      <c r="K91" s="1" t="str">
        <f>VLOOKUP(A91,'volatile collection data'!$G$6:$N$69,8,FALSE)</f>
        <v>11B</v>
      </c>
      <c r="L91" s="1">
        <f>VLOOKUP(A91,'volatile collection data'!$G$6:$J$69,4,FALSE)</f>
        <v>2.37</v>
      </c>
      <c r="M91" s="1">
        <f>VLOOKUP($A91,'volatile collection data'!$G$6:$M$69,6,FALSE)</f>
        <v>9</v>
      </c>
      <c r="N91" s="1">
        <f>VLOOKUP($A91,'volatile collection data'!$G$6:$M$69,7,FALSE)</f>
        <v>2.37</v>
      </c>
      <c r="O91" s="1">
        <f>VLOOKUP(A91,'volatile collection data'!$G$6:$K$69,5,FALSE)</f>
        <v>0</v>
      </c>
      <c r="P91" s="1" t="str">
        <f t="shared" si="8"/>
        <v>10B</v>
      </c>
      <c r="Q91">
        <f t="shared" si="9"/>
        <v>0.27418027630612857</v>
      </c>
      <c r="R91" t="str">
        <f t="shared" si="10"/>
        <v>11B_0-B&amp;2.37%2.37@9</v>
      </c>
      <c r="S91" t="str">
        <f t="shared" si="11"/>
        <v>10B-11B-VCS-Loc-22</v>
      </c>
      <c r="T91" t="str">
        <f>IFERROR(IF(VLOOKUP(S91,Bad!$A:$A,1,FALSE)='RAW2'!S91,"yes","no"),"no")</f>
        <v>no</v>
      </c>
      <c r="U91" t="str">
        <f>IFERROR(VLOOKUP(F91,compounds!$A:$B,2,FALSE),"")</f>
        <v/>
      </c>
      <c r="V91" t="str">
        <f>VLOOKUP(B91,'volatile collection data'!$O:$P,2,FALSE)</f>
        <v>25 apr.22 11</v>
      </c>
    </row>
    <row r="92" spans="1:22" x14ac:dyDescent="0.2">
      <c r="A92" t="s">
        <v>128</v>
      </c>
      <c r="B92" s="1" t="str">
        <f t="shared" si="6"/>
        <v>10B</v>
      </c>
      <c r="C92">
        <v>31.753</v>
      </c>
      <c r="D92">
        <f t="shared" si="7"/>
        <v>31.75</v>
      </c>
      <c r="E92">
        <f>VLOOKUP(D92,'Peak Combiner'!$A$5:$D$4980,4,FALSE)</f>
        <v>31.73</v>
      </c>
      <c r="F92">
        <f>IFERROR(VLOOKUP(D92,rt_comb!$A:$B,2,FALSE),D92)</f>
        <v>31.75</v>
      </c>
      <c r="G92">
        <v>10205528</v>
      </c>
      <c r="H92">
        <f>SUMIFS($G:$G,$E:$E,18.51,'RAW2'!$A:$A,'RAW2'!A92)</f>
        <v>19612685</v>
      </c>
      <c r="I92" s="1" t="str">
        <f>VLOOKUP(A92,'volatile collection data'!$G$6:$H$69,2,FALSE)</f>
        <v>B</v>
      </c>
      <c r="J92" s="1">
        <f>VLOOKUP(A92,'volatile collection data'!$G$6:$I$69,3,FALSE)</f>
        <v>10</v>
      </c>
      <c r="K92" s="1" t="str">
        <f>VLOOKUP(A92,'volatile collection data'!$G$6:$N$69,8,FALSE)</f>
        <v>11B</v>
      </c>
      <c r="L92" s="1">
        <f>VLOOKUP(A92,'volatile collection data'!$G$6:$J$69,4,FALSE)</f>
        <v>2.37</v>
      </c>
      <c r="M92" s="1">
        <f>VLOOKUP($A92,'volatile collection data'!$G$6:$M$69,6,FALSE)</f>
        <v>9</v>
      </c>
      <c r="N92" s="1">
        <f>VLOOKUP($A92,'volatile collection data'!$G$6:$M$69,7,FALSE)</f>
        <v>2.37</v>
      </c>
      <c r="O92" s="1">
        <f>VLOOKUP(A92,'volatile collection data'!$G$6:$K$69,5,FALSE)</f>
        <v>0</v>
      </c>
      <c r="P92" s="1" t="str">
        <f t="shared" si="8"/>
        <v>10B</v>
      </c>
      <c r="Q92">
        <f t="shared" si="9"/>
        <v>1.0977920559591678</v>
      </c>
      <c r="R92" t="str">
        <f t="shared" si="10"/>
        <v>11B_0-B&amp;2.37%2.37@9</v>
      </c>
      <c r="S92" t="str">
        <f t="shared" si="11"/>
        <v>10B-11B-VCS-Loc-22</v>
      </c>
      <c r="T92" t="str">
        <f>IFERROR(IF(VLOOKUP(S92,Bad!$A:$A,1,FALSE)='RAW2'!S92,"yes","no"),"no")</f>
        <v>no</v>
      </c>
      <c r="U92" t="str">
        <f>IFERROR(VLOOKUP(F92,compounds!$A:$B,2,FALSE),"")</f>
        <v/>
      </c>
      <c r="V92" t="str">
        <f>VLOOKUP(B92,'volatile collection data'!$O:$P,2,FALSE)</f>
        <v>25 apr.22 11</v>
      </c>
    </row>
    <row r="93" spans="1:22" x14ac:dyDescent="0.2">
      <c r="A93" t="s">
        <v>128</v>
      </c>
      <c r="B93" s="1" t="str">
        <f t="shared" si="6"/>
        <v>10B</v>
      </c>
      <c r="C93">
        <v>32.048999999999999</v>
      </c>
      <c r="D93">
        <f t="shared" si="7"/>
        <v>32.049999999999997</v>
      </c>
      <c r="E93">
        <f>VLOOKUP(D93,'Peak Combiner'!$A$5:$D$4980,4,FALSE)</f>
        <v>32.049999999999997</v>
      </c>
      <c r="F93">
        <f>IFERROR(VLOOKUP(D93,rt_comb!$A:$B,2,FALSE),D93)</f>
        <v>32.049999999999997</v>
      </c>
      <c r="G93">
        <v>990491</v>
      </c>
      <c r="H93">
        <f>SUMIFS($G:$G,$E:$E,18.51,'RAW2'!$A:$A,'RAW2'!A93)</f>
        <v>19612685</v>
      </c>
      <c r="I93" s="1" t="str">
        <f>VLOOKUP(A93,'volatile collection data'!$G$6:$H$69,2,FALSE)</f>
        <v>B</v>
      </c>
      <c r="J93" s="1">
        <f>VLOOKUP(A93,'volatile collection data'!$G$6:$I$69,3,FALSE)</f>
        <v>10</v>
      </c>
      <c r="K93" s="1" t="str">
        <f>VLOOKUP(A93,'volatile collection data'!$G$6:$N$69,8,FALSE)</f>
        <v>11B</v>
      </c>
      <c r="L93" s="1">
        <f>VLOOKUP(A93,'volatile collection data'!$G$6:$J$69,4,FALSE)</f>
        <v>2.37</v>
      </c>
      <c r="M93" s="1">
        <f>VLOOKUP($A93,'volatile collection data'!$G$6:$M$69,6,FALSE)</f>
        <v>9</v>
      </c>
      <c r="N93" s="1">
        <f>VLOOKUP($A93,'volatile collection data'!$G$6:$M$69,7,FALSE)</f>
        <v>2.37</v>
      </c>
      <c r="O93" s="1">
        <f>VLOOKUP(A93,'volatile collection data'!$G$6:$K$69,5,FALSE)</f>
        <v>0</v>
      </c>
      <c r="P93" s="1" t="str">
        <f t="shared" si="8"/>
        <v>10B</v>
      </c>
      <c r="Q93">
        <f t="shared" si="9"/>
        <v>0.1065455066410138</v>
      </c>
      <c r="R93" t="str">
        <f t="shared" si="10"/>
        <v>11B_0-B&amp;2.37%2.37@9</v>
      </c>
      <c r="S93" t="str">
        <f t="shared" si="11"/>
        <v>10B-11B-VCS-Loc-22</v>
      </c>
      <c r="T93" t="str">
        <f>IFERROR(IF(VLOOKUP(S93,Bad!$A:$A,1,FALSE)='RAW2'!S93,"yes","no"),"no")</f>
        <v>no</v>
      </c>
      <c r="U93" t="str">
        <f>IFERROR(VLOOKUP(F93,compounds!$A:$B,2,FALSE),"")</f>
        <v/>
      </c>
      <c r="V93" t="str">
        <f>VLOOKUP(B93,'volatile collection data'!$O:$P,2,FALSE)</f>
        <v>25 apr.22 11</v>
      </c>
    </row>
    <row r="94" spans="1:22" x14ac:dyDescent="0.2">
      <c r="A94" t="s">
        <v>128</v>
      </c>
      <c r="B94" s="1" t="str">
        <f t="shared" si="6"/>
        <v>10B</v>
      </c>
      <c r="C94">
        <v>34.213000000000001</v>
      </c>
      <c r="D94">
        <f t="shared" si="7"/>
        <v>34.21</v>
      </c>
      <c r="E94">
        <f>VLOOKUP(D94,'Peak Combiner'!$A$5:$D$4980,4,FALSE)</f>
        <v>34.21</v>
      </c>
      <c r="F94">
        <f>IFERROR(VLOOKUP(D94,rt_comb!$A:$B,2,FALSE),D94)</f>
        <v>34.21</v>
      </c>
      <c r="G94">
        <v>22626417</v>
      </c>
      <c r="H94">
        <f>SUMIFS($G:$G,$E:$E,18.51,'RAW2'!$A:$A,'RAW2'!A94)</f>
        <v>19612685</v>
      </c>
      <c r="I94" s="1" t="str">
        <f>VLOOKUP(A94,'volatile collection data'!$G$6:$H$69,2,FALSE)</f>
        <v>B</v>
      </c>
      <c r="J94" s="1">
        <f>VLOOKUP(A94,'volatile collection data'!$G$6:$I$69,3,FALSE)</f>
        <v>10</v>
      </c>
      <c r="K94" s="1" t="str">
        <f>VLOOKUP(A94,'volatile collection data'!$G$6:$N$69,8,FALSE)</f>
        <v>11B</v>
      </c>
      <c r="L94" s="1">
        <f>VLOOKUP(A94,'volatile collection data'!$G$6:$J$69,4,FALSE)</f>
        <v>2.37</v>
      </c>
      <c r="M94" s="1">
        <f>VLOOKUP($A94,'volatile collection data'!$G$6:$M$69,6,FALSE)</f>
        <v>9</v>
      </c>
      <c r="N94" s="1">
        <f>VLOOKUP($A94,'volatile collection data'!$G$6:$M$69,7,FALSE)</f>
        <v>2.37</v>
      </c>
      <c r="O94" s="1">
        <f>VLOOKUP(A94,'volatile collection data'!$G$6:$K$69,5,FALSE)</f>
        <v>0</v>
      </c>
      <c r="P94" s="1" t="str">
        <f t="shared" si="8"/>
        <v>10B</v>
      </c>
      <c r="Q94">
        <f t="shared" si="9"/>
        <v>2.4338868932033182</v>
      </c>
      <c r="R94" t="str">
        <f t="shared" si="10"/>
        <v>11B_0-B&amp;2.37%2.37@9</v>
      </c>
      <c r="S94" t="str">
        <f t="shared" si="11"/>
        <v>10B-11B-VCS-Loc-22</v>
      </c>
      <c r="T94" t="str">
        <f>IFERROR(IF(VLOOKUP(S94,Bad!$A:$A,1,FALSE)='RAW2'!S94,"yes","no"),"no")</f>
        <v>no</v>
      </c>
      <c r="U94" t="str">
        <f>IFERROR(VLOOKUP(F94,compounds!$A:$B,2,FALSE),"")</f>
        <v>manoyl oxide</v>
      </c>
      <c r="V94" t="str">
        <f>VLOOKUP(B94,'volatile collection data'!$O:$P,2,FALSE)</f>
        <v>25 apr.22 11</v>
      </c>
    </row>
    <row r="95" spans="1:22" x14ac:dyDescent="0.2">
      <c r="A95" t="s">
        <v>128</v>
      </c>
      <c r="B95" s="1" t="str">
        <f t="shared" si="6"/>
        <v>10B</v>
      </c>
      <c r="C95">
        <v>34.942</v>
      </c>
      <c r="D95">
        <f t="shared" si="7"/>
        <v>34.94</v>
      </c>
      <c r="E95">
        <f>VLOOKUP(D95,'Peak Combiner'!$A$5:$D$4980,4,FALSE)</f>
        <v>34.86</v>
      </c>
      <c r="F95">
        <f>IFERROR(VLOOKUP(D95,rt_comb!$A:$B,2,FALSE),D95)</f>
        <v>34.94</v>
      </c>
      <c r="G95">
        <v>1837190</v>
      </c>
      <c r="H95">
        <f>SUMIFS($G:$G,$E:$E,18.51,'RAW2'!$A:$A,'RAW2'!A95)</f>
        <v>19612685</v>
      </c>
      <c r="I95" s="1" t="str">
        <f>VLOOKUP(A95,'volatile collection data'!$G$6:$H$69,2,FALSE)</f>
        <v>B</v>
      </c>
      <c r="J95" s="1">
        <f>VLOOKUP(A95,'volatile collection data'!$G$6:$I$69,3,FALSE)</f>
        <v>10</v>
      </c>
      <c r="K95" s="1" t="str">
        <f>VLOOKUP(A95,'volatile collection data'!$G$6:$N$69,8,FALSE)</f>
        <v>11B</v>
      </c>
      <c r="L95" s="1">
        <f>VLOOKUP(A95,'volatile collection data'!$G$6:$J$69,4,FALSE)</f>
        <v>2.37</v>
      </c>
      <c r="M95" s="1">
        <f>VLOOKUP($A95,'volatile collection data'!$G$6:$M$69,6,FALSE)</f>
        <v>9</v>
      </c>
      <c r="N95" s="1">
        <f>VLOOKUP($A95,'volatile collection data'!$G$6:$M$69,7,FALSE)</f>
        <v>2.37</v>
      </c>
      <c r="O95" s="1">
        <f>VLOOKUP(A95,'volatile collection data'!$G$6:$K$69,5,FALSE)</f>
        <v>0</v>
      </c>
      <c r="P95" s="1" t="str">
        <f t="shared" si="8"/>
        <v>10B</v>
      </c>
      <c r="Q95">
        <f t="shared" si="9"/>
        <v>0.19762354160290616</v>
      </c>
      <c r="R95" t="str">
        <f t="shared" si="10"/>
        <v>11B_0-B&amp;2.37%2.37@9</v>
      </c>
      <c r="S95" t="str">
        <f t="shared" si="11"/>
        <v>10B-11B-VCS-Loc-22</v>
      </c>
      <c r="T95" t="str">
        <f>IFERROR(IF(VLOOKUP(S95,Bad!$A:$A,1,FALSE)='RAW2'!S95,"yes","no"),"no")</f>
        <v>no</v>
      </c>
      <c r="U95" t="str">
        <f>IFERROR(VLOOKUP(F95,compounds!$A:$B,2,FALSE),"")</f>
        <v/>
      </c>
      <c r="V95" t="str">
        <f>VLOOKUP(B95,'volatile collection data'!$O:$P,2,FALSE)</f>
        <v>25 apr.22 11</v>
      </c>
    </row>
    <row r="96" spans="1:22" x14ac:dyDescent="0.2">
      <c r="A96" t="s">
        <v>128</v>
      </c>
      <c r="B96" s="1" t="str">
        <f t="shared" si="6"/>
        <v>10B</v>
      </c>
      <c r="C96">
        <v>36.167000000000002</v>
      </c>
      <c r="D96">
        <f t="shared" si="7"/>
        <v>36.17</v>
      </c>
      <c r="E96">
        <f>VLOOKUP(D96,'Peak Combiner'!$A$5:$D$4980,4,FALSE)</f>
        <v>36.11</v>
      </c>
      <c r="F96">
        <f>IFERROR(VLOOKUP(D96,rt_comb!$A:$B,2,FALSE),D96)</f>
        <v>36.17</v>
      </c>
      <c r="G96">
        <v>1193438</v>
      </c>
      <c r="H96">
        <f>SUMIFS($G:$G,$E:$E,18.51,'RAW2'!$A:$A,'RAW2'!A96)</f>
        <v>19612685</v>
      </c>
      <c r="I96" s="1" t="str">
        <f>VLOOKUP(A96,'volatile collection data'!$G$6:$H$69,2,FALSE)</f>
        <v>B</v>
      </c>
      <c r="J96" s="1">
        <f>VLOOKUP(A96,'volatile collection data'!$G$6:$I$69,3,FALSE)</f>
        <v>10</v>
      </c>
      <c r="K96" s="1" t="str">
        <f>VLOOKUP(A96,'volatile collection data'!$G$6:$N$69,8,FALSE)</f>
        <v>11B</v>
      </c>
      <c r="L96" s="1">
        <f>VLOOKUP(A96,'volatile collection data'!$G$6:$J$69,4,FALSE)</f>
        <v>2.37</v>
      </c>
      <c r="M96" s="1">
        <f>VLOOKUP($A96,'volatile collection data'!$G$6:$M$69,6,FALSE)</f>
        <v>9</v>
      </c>
      <c r="N96" s="1">
        <f>VLOOKUP($A96,'volatile collection data'!$G$6:$M$69,7,FALSE)</f>
        <v>2.37</v>
      </c>
      <c r="O96" s="1">
        <f>VLOOKUP(A96,'volatile collection data'!$G$6:$K$69,5,FALSE)</f>
        <v>0</v>
      </c>
      <c r="P96" s="1" t="str">
        <f t="shared" si="8"/>
        <v>10B</v>
      </c>
      <c r="Q96">
        <f t="shared" si="9"/>
        <v>0.12837618550258229</v>
      </c>
      <c r="R96" t="str">
        <f t="shared" si="10"/>
        <v>11B_0-B&amp;2.37%2.37@9</v>
      </c>
      <c r="S96" t="str">
        <f t="shared" si="11"/>
        <v>10B-11B-VCS-Loc-22</v>
      </c>
      <c r="T96" t="str">
        <f>IFERROR(IF(VLOOKUP(S96,Bad!$A:$A,1,FALSE)='RAW2'!S96,"yes","no"),"no")</f>
        <v>no</v>
      </c>
      <c r="U96" t="str">
        <f>IFERROR(VLOOKUP(F96,compounds!$A:$B,2,FALSE),"")</f>
        <v/>
      </c>
      <c r="V96" t="str">
        <f>VLOOKUP(B96,'volatile collection data'!$O:$P,2,FALSE)</f>
        <v>25 apr.22 11</v>
      </c>
    </row>
    <row r="97" spans="1:22" x14ac:dyDescent="0.2">
      <c r="A97" t="s">
        <v>128</v>
      </c>
      <c r="B97" s="1" t="str">
        <f t="shared" si="6"/>
        <v>10B</v>
      </c>
      <c r="C97">
        <v>36.537999999999997</v>
      </c>
      <c r="D97">
        <f t="shared" si="7"/>
        <v>36.54</v>
      </c>
      <c r="E97">
        <f>VLOOKUP(D97,'Peak Combiner'!$A$5:$D$4980,4,FALSE)</f>
        <v>36.54</v>
      </c>
      <c r="F97">
        <f>IFERROR(VLOOKUP(D97,rt_comb!$A:$B,2,FALSE),D97)</f>
        <v>36.54</v>
      </c>
      <c r="G97">
        <v>281726</v>
      </c>
      <c r="H97">
        <f>SUMIFS($G:$G,$E:$E,18.51,'RAW2'!$A:$A,'RAW2'!A97)</f>
        <v>19612685</v>
      </c>
      <c r="I97" s="1" t="str">
        <f>VLOOKUP(A97,'volatile collection data'!$G$6:$H$69,2,FALSE)</f>
        <v>B</v>
      </c>
      <c r="J97" s="1">
        <f>VLOOKUP(A97,'volatile collection data'!$G$6:$I$69,3,FALSE)</f>
        <v>10</v>
      </c>
      <c r="K97" s="1" t="str">
        <f>VLOOKUP(A97,'volatile collection data'!$G$6:$N$69,8,FALSE)</f>
        <v>11B</v>
      </c>
      <c r="L97" s="1">
        <f>VLOOKUP(A97,'volatile collection data'!$G$6:$J$69,4,FALSE)</f>
        <v>2.37</v>
      </c>
      <c r="M97" s="1">
        <f>VLOOKUP($A97,'volatile collection data'!$G$6:$M$69,6,FALSE)</f>
        <v>9</v>
      </c>
      <c r="N97" s="1">
        <f>VLOOKUP($A97,'volatile collection data'!$G$6:$M$69,7,FALSE)</f>
        <v>2.37</v>
      </c>
      <c r="O97" s="1">
        <f>VLOOKUP(A97,'volatile collection data'!$G$6:$K$69,5,FALSE)</f>
        <v>0</v>
      </c>
      <c r="P97" s="1" t="str">
        <f t="shared" si="8"/>
        <v>10B</v>
      </c>
      <c r="Q97">
        <f t="shared" si="9"/>
        <v>3.0304807821521094E-2</v>
      </c>
      <c r="R97" t="str">
        <f t="shared" si="10"/>
        <v>11B_0-B&amp;2.37%2.37@9</v>
      </c>
      <c r="S97" t="str">
        <f t="shared" si="11"/>
        <v>10B-11B-VCS-Loc-22</v>
      </c>
      <c r="T97" t="str">
        <f>IFERROR(IF(VLOOKUP(S97,Bad!$A:$A,1,FALSE)='RAW2'!S97,"yes","no"),"no")</f>
        <v>no</v>
      </c>
      <c r="U97" t="str">
        <f>IFERROR(VLOOKUP(F97,compounds!$A:$B,2,FALSE),"")</f>
        <v/>
      </c>
      <c r="V97" t="str">
        <f>VLOOKUP(B97,'volatile collection data'!$O:$P,2,FALSE)</f>
        <v>25 apr.22 11</v>
      </c>
    </row>
    <row r="98" spans="1:22" x14ac:dyDescent="0.2">
      <c r="A98" t="s">
        <v>128</v>
      </c>
      <c r="B98" s="1" t="str">
        <f t="shared" si="6"/>
        <v>10B</v>
      </c>
      <c r="C98">
        <v>36.618000000000002</v>
      </c>
      <c r="D98">
        <f t="shared" si="7"/>
        <v>36.619999999999997</v>
      </c>
      <c r="E98">
        <f>VLOOKUP(D98,'Peak Combiner'!$A$5:$D$4980,4,FALSE)</f>
        <v>36.619999999999997</v>
      </c>
      <c r="F98">
        <f>IFERROR(VLOOKUP(D98,rt_comb!$A:$B,2,FALSE),D98)</f>
        <v>36.619999999999997</v>
      </c>
      <c r="G98">
        <v>2089625</v>
      </c>
      <c r="H98">
        <f>SUMIFS($G:$G,$E:$E,18.51,'RAW2'!$A:$A,'RAW2'!A98)</f>
        <v>19612685</v>
      </c>
      <c r="I98" s="1" t="str">
        <f>VLOOKUP(A98,'volatile collection data'!$G$6:$H$69,2,FALSE)</f>
        <v>B</v>
      </c>
      <c r="J98" s="1">
        <f>VLOOKUP(A98,'volatile collection data'!$G$6:$I$69,3,FALSE)</f>
        <v>10</v>
      </c>
      <c r="K98" s="1" t="str">
        <f>VLOOKUP(A98,'volatile collection data'!$G$6:$N$69,8,FALSE)</f>
        <v>11B</v>
      </c>
      <c r="L98" s="1">
        <f>VLOOKUP(A98,'volatile collection data'!$G$6:$J$69,4,FALSE)</f>
        <v>2.37</v>
      </c>
      <c r="M98" s="1">
        <f>VLOOKUP($A98,'volatile collection data'!$G$6:$M$69,6,FALSE)</f>
        <v>9</v>
      </c>
      <c r="N98" s="1">
        <f>VLOOKUP($A98,'volatile collection data'!$G$6:$M$69,7,FALSE)</f>
        <v>2.37</v>
      </c>
      <c r="O98" s="1">
        <f>VLOOKUP(A98,'volatile collection data'!$G$6:$K$69,5,FALSE)</f>
        <v>0</v>
      </c>
      <c r="P98" s="1" t="str">
        <f t="shared" si="8"/>
        <v>10B</v>
      </c>
      <c r="Q98">
        <f t="shared" si="9"/>
        <v>0.22477756417244421</v>
      </c>
      <c r="R98" t="str">
        <f t="shared" si="10"/>
        <v>11B_0-B&amp;2.37%2.37@9</v>
      </c>
      <c r="S98" t="str">
        <f t="shared" si="11"/>
        <v>10B-11B-VCS-Loc-22</v>
      </c>
      <c r="T98" t="str">
        <f>IFERROR(IF(VLOOKUP(S98,Bad!$A:$A,1,FALSE)='RAW2'!S98,"yes","no"),"no")</f>
        <v>no</v>
      </c>
      <c r="U98" t="str">
        <f>IFERROR(VLOOKUP(F98,compounds!$A:$B,2,FALSE),"")</f>
        <v/>
      </c>
      <c r="V98" t="str">
        <f>VLOOKUP(B98,'volatile collection data'!$O:$P,2,FALSE)</f>
        <v>25 apr.22 11</v>
      </c>
    </row>
    <row r="99" spans="1:22" x14ac:dyDescent="0.2">
      <c r="A99" t="s">
        <v>128</v>
      </c>
      <c r="B99" s="1" t="str">
        <f t="shared" si="6"/>
        <v>10B</v>
      </c>
      <c r="C99">
        <v>37.134</v>
      </c>
      <c r="D99">
        <f t="shared" si="7"/>
        <v>37.130000000000003</v>
      </c>
      <c r="E99">
        <f>VLOOKUP(D99,'Peak Combiner'!$A$5:$D$4980,4,FALSE)</f>
        <v>37.130000000000003</v>
      </c>
      <c r="F99">
        <f>IFERROR(VLOOKUP(D99,rt_comb!$A:$B,2,FALSE),D99)</f>
        <v>37.130000000000003</v>
      </c>
      <c r="G99">
        <v>3476771</v>
      </c>
      <c r="H99">
        <f>SUMIFS($G:$G,$E:$E,18.51,'RAW2'!$A:$A,'RAW2'!A99)</f>
        <v>19612685</v>
      </c>
      <c r="I99" s="1" t="str">
        <f>VLOOKUP(A99,'volatile collection data'!$G$6:$H$69,2,FALSE)</f>
        <v>B</v>
      </c>
      <c r="J99" s="1">
        <f>VLOOKUP(A99,'volatile collection data'!$G$6:$I$69,3,FALSE)</f>
        <v>10</v>
      </c>
      <c r="K99" s="1" t="str">
        <f>VLOOKUP(A99,'volatile collection data'!$G$6:$N$69,8,FALSE)</f>
        <v>11B</v>
      </c>
      <c r="L99" s="1">
        <f>VLOOKUP(A99,'volatile collection data'!$G$6:$J$69,4,FALSE)</f>
        <v>2.37</v>
      </c>
      <c r="M99" s="1">
        <f>VLOOKUP($A99,'volatile collection data'!$G$6:$M$69,6,FALSE)</f>
        <v>9</v>
      </c>
      <c r="N99" s="1">
        <f>VLOOKUP($A99,'volatile collection data'!$G$6:$M$69,7,FALSE)</f>
        <v>2.37</v>
      </c>
      <c r="O99" s="1">
        <f>VLOOKUP(A99,'volatile collection data'!$G$6:$K$69,5,FALSE)</f>
        <v>0</v>
      </c>
      <c r="P99" s="1" t="str">
        <f t="shared" si="8"/>
        <v>10B</v>
      </c>
      <c r="Q99">
        <f t="shared" si="9"/>
        <v>0.37399060432632319</v>
      </c>
      <c r="R99" t="str">
        <f t="shared" si="10"/>
        <v>11B_0-B&amp;2.37%2.37@9</v>
      </c>
      <c r="S99" t="str">
        <f t="shared" si="11"/>
        <v>10B-11B-VCS-Loc-22</v>
      </c>
      <c r="T99" t="str">
        <f>IFERROR(IF(VLOOKUP(S99,Bad!$A:$A,1,FALSE)='RAW2'!S99,"yes","no"),"no")</f>
        <v>no</v>
      </c>
      <c r="U99" t="str">
        <f>IFERROR(VLOOKUP(F99,compounds!$A:$B,2,FALSE),"")</f>
        <v/>
      </c>
      <c r="V99" t="str">
        <f>VLOOKUP(B99,'volatile collection data'!$O:$P,2,FALSE)</f>
        <v>25 apr.22 11</v>
      </c>
    </row>
    <row r="100" spans="1:22" x14ac:dyDescent="0.2">
      <c r="A100" t="s">
        <v>128</v>
      </c>
      <c r="B100" s="1" t="str">
        <f t="shared" si="6"/>
        <v>10B</v>
      </c>
      <c r="C100">
        <v>37.194000000000003</v>
      </c>
      <c r="D100">
        <f t="shared" si="7"/>
        <v>37.19</v>
      </c>
      <c r="E100">
        <f>VLOOKUP(D100,'Peak Combiner'!$A$5:$D$4980,4,FALSE)</f>
        <v>37.19</v>
      </c>
      <c r="F100">
        <f>IFERROR(VLOOKUP(D100,rt_comb!$A:$B,2,FALSE),D100)</f>
        <v>37.19</v>
      </c>
      <c r="G100">
        <v>662891</v>
      </c>
      <c r="H100">
        <f>SUMIFS($G:$G,$E:$E,18.51,'RAW2'!$A:$A,'RAW2'!A100)</f>
        <v>19612685</v>
      </c>
      <c r="I100" s="1" t="str">
        <f>VLOOKUP(A100,'volatile collection data'!$G$6:$H$69,2,FALSE)</f>
        <v>B</v>
      </c>
      <c r="J100" s="1">
        <f>VLOOKUP(A100,'volatile collection data'!$G$6:$I$69,3,FALSE)</f>
        <v>10</v>
      </c>
      <c r="K100" s="1" t="str">
        <f>VLOOKUP(A100,'volatile collection data'!$G$6:$N$69,8,FALSE)</f>
        <v>11B</v>
      </c>
      <c r="L100" s="1">
        <f>VLOOKUP(A100,'volatile collection data'!$G$6:$J$69,4,FALSE)</f>
        <v>2.37</v>
      </c>
      <c r="M100" s="1">
        <f>VLOOKUP($A100,'volatile collection data'!$G$6:$M$69,6,FALSE)</f>
        <v>9</v>
      </c>
      <c r="N100" s="1">
        <f>VLOOKUP($A100,'volatile collection data'!$G$6:$M$69,7,FALSE)</f>
        <v>2.37</v>
      </c>
      <c r="O100" s="1">
        <f>VLOOKUP(A100,'volatile collection data'!$G$6:$K$69,5,FALSE)</f>
        <v>0</v>
      </c>
      <c r="P100" s="1" t="str">
        <f t="shared" si="8"/>
        <v>10B</v>
      </c>
      <c r="Q100">
        <f t="shared" si="9"/>
        <v>7.1306107216287967E-2</v>
      </c>
      <c r="R100" t="str">
        <f t="shared" si="10"/>
        <v>11B_0-B&amp;2.37%2.37@9</v>
      </c>
      <c r="S100" t="str">
        <f t="shared" si="11"/>
        <v>10B-11B-VCS-Loc-22</v>
      </c>
      <c r="T100" t="str">
        <f>IFERROR(IF(VLOOKUP(S100,Bad!$A:$A,1,FALSE)='RAW2'!S100,"yes","no"),"no")</f>
        <v>no</v>
      </c>
      <c r="U100" t="str">
        <f>IFERROR(VLOOKUP(F100,compounds!$A:$B,2,FALSE),"")</f>
        <v/>
      </c>
      <c r="V100" t="str">
        <f>VLOOKUP(B100,'volatile collection data'!$O:$P,2,FALSE)</f>
        <v>25 apr.22 11</v>
      </c>
    </row>
    <row r="101" spans="1:22" x14ac:dyDescent="0.2">
      <c r="A101" t="s">
        <v>128</v>
      </c>
      <c r="B101" s="1" t="str">
        <f t="shared" si="6"/>
        <v>10B</v>
      </c>
      <c r="C101">
        <v>37.296999999999997</v>
      </c>
      <c r="D101">
        <f t="shared" si="7"/>
        <v>37.299999999999997</v>
      </c>
      <c r="E101">
        <f>VLOOKUP(D101,'Peak Combiner'!$A$5:$D$4980,4,FALSE)</f>
        <v>37.24</v>
      </c>
      <c r="F101">
        <f>IFERROR(VLOOKUP(D101,rt_comb!$A:$B,2,FALSE),D101)</f>
        <v>37.299999999999997</v>
      </c>
      <c r="G101">
        <v>4952935</v>
      </c>
      <c r="H101">
        <f>SUMIFS($G:$G,$E:$E,18.51,'RAW2'!$A:$A,'RAW2'!A101)</f>
        <v>19612685</v>
      </c>
      <c r="I101" s="1" t="str">
        <f>VLOOKUP(A101,'volatile collection data'!$G$6:$H$69,2,FALSE)</f>
        <v>B</v>
      </c>
      <c r="J101" s="1">
        <f>VLOOKUP(A101,'volatile collection data'!$G$6:$I$69,3,FALSE)</f>
        <v>10</v>
      </c>
      <c r="K101" s="1" t="str">
        <f>VLOOKUP(A101,'volatile collection data'!$G$6:$N$69,8,FALSE)</f>
        <v>11B</v>
      </c>
      <c r="L101" s="1">
        <f>VLOOKUP(A101,'volatile collection data'!$G$6:$J$69,4,FALSE)</f>
        <v>2.37</v>
      </c>
      <c r="M101" s="1">
        <f>VLOOKUP($A101,'volatile collection data'!$G$6:$M$69,6,FALSE)</f>
        <v>9</v>
      </c>
      <c r="N101" s="1">
        <f>VLOOKUP($A101,'volatile collection data'!$G$6:$M$69,7,FALSE)</f>
        <v>2.37</v>
      </c>
      <c r="O101" s="1">
        <f>VLOOKUP(A101,'volatile collection data'!$G$6:$K$69,5,FALSE)</f>
        <v>0</v>
      </c>
      <c r="P101" s="1" t="str">
        <f t="shared" si="8"/>
        <v>10B</v>
      </c>
      <c r="Q101">
        <f t="shared" si="9"/>
        <v>0.53277916602473885</v>
      </c>
      <c r="R101" t="str">
        <f t="shared" si="10"/>
        <v>11B_0-B&amp;2.37%2.37@9</v>
      </c>
      <c r="S101" t="str">
        <f t="shared" si="11"/>
        <v>10B-11B-VCS-Loc-22</v>
      </c>
      <c r="T101" t="str">
        <f>IFERROR(IF(VLOOKUP(S101,Bad!$A:$A,1,FALSE)='RAW2'!S101,"yes","no"),"no")</f>
        <v>no</v>
      </c>
      <c r="U101" t="str">
        <f>IFERROR(VLOOKUP(F101,compounds!$A:$B,2,FALSE),"")</f>
        <v/>
      </c>
      <c r="V101" t="str">
        <f>VLOOKUP(B101,'volatile collection data'!$O:$P,2,FALSE)</f>
        <v>25 apr.22 11</v>
      </c>
    </row>
    <row r="102" spans="1:22" x14ac:dyDescent="0.2">
      <c r="A102" t="s">
        <v>128</v>
      </c>
      <c r="B102" s="1" t="str">
        <f t="shared" si="6"/>
        <v>10B</v>
      </c>
      <c r="C102">
        <v>37.594000000000001</v>
      </c>
      <c r="D102">
        <f t="shared" si="7"/>
        <v>37.590000000000003</v>
      </c>
      <c r="E102">
        <f>VLOOKUP(D102,'Peak Combiner'!$A$5:$D$4980,4,FALSE)</f>
        <v>37.590000000000003</v>
      </c>
      <c r="F102">
        <f>IFERROR(VLOOKUP(D102,rt_comb!$A:$B,2,FALSE),D102)</f>
        <v>37.590000000000003</v>
      </c>
      <c r="G102">
        <v>2531834</v>
      </c>
      <c r="H102">
        <f>SUMIFS($G:$G,$E:$E,18.51,'RAW2'!$A:$A,'RAW2'!A102)</f>
        <v>19612685</v>
      </c>
      <c r="I102" s="1" t="str">
        <f>VLOOKUP(A102,'volatile collection data'!$G$6:$H$69,2,FALSE)</f>
        <v>B</v>
      </c>
      <c r="J102" s="1">
        <f>VLOOKUP(A102,'volatile collection data'!$G$6:$I$69,3,FALSE)</f>
        <v>10</v>
      </c>
      <c r="K102" s="1" t="str">
        <f>VLOOKUP(A102,'volatile collection data'!$G$6:$N$69,8,FALSE)</f>
        <v>11B</v>
      </c>
      <c r="L102" s="1">
        <f>VLOOKUP(A102,'volatile collection data'!$G$6:$J$69,4,FALSE)</f>
        <v>2.37</v>
      </c>
      <c r="M102" s="1">
        <f>VLOOKUP($A102,'volatile collection data'!$G$6:$M$69,6,FALSE)</f>
        <v>9</v>
      </c>
      <c r="N102" s="1">
        <f>VLOOKUP($A102,'volatile collection data'!$G$6:$M$69,7,FALSE)</f>
        <v>2.37</v>
      </c>
      <c r="O102" s="1">
        <f>VLOOKUP(A102,'volatile collection data'!$G$6:$K$69,5,FALSE)</f>
        <v>0</v>
      </c>
      <c r="P102" s="1" t="str">
        <f t="shared" si="8"/>
        <v>10B</v>
      </c>
      <c r="Q102">
        <f t="shared" si="9"/>
        <v>0.27234526740873416</v>
      </c>
      <c r="R102" t="str">
        <f t="shared" si="10"/>
        <v>11B_0-B&amp;2.37%2.37@9</v>
      </c>
      <c r="S102" t="str">
        <f t="shared" si="11"/>
        <v>10B-11B-VCS-Loc-22</v>
      </c>
      <c r="T102" t="str">
        <f>IFERROR(IF(VLOOKUP(S102,Bad!$A:$A,1,FALSE)='RAW2'!S102,"yes","no"),"no")</f>
        <v>no</v>
      </c>
      <c r="U102" t="str">
        <f>IFERROR(VLOOKUP(F102,compounds!$A:$B,2,FALSE),"")</f>
        <v/>
      </c>
      <c r="V102" t="str">
        <f>VLOOKUP(B102,'volatile collection data'!$O:$P,2,FALSE)</f>
        <v>25 apr.22 11</v>
      </c>
    </row>
    <row r="103" spans="1:22" x14ac:dyDescent="0.2">
      <c r="A103" t="s">
        <v>128</v>
      </c>
      <c r="B103" s="1" t="str">
        <f t="shared" si="6"/>
        <v>10B</v>
      </c>
      <c r="C103">
        <v>37.668999999999997</v>
      </c>
      <c r="D103">
        <f t="shared" si="7"/>
        <v>37.67</v>
      </c>
      <c r="E103">
        <f>VLOOKUP(D103,'Peak Combiner'!$A$5:$D$4980,4,FALSE)</f>
        <v>37.67</v>
      </c>
      <c r="F103">
        <f>IFERROR(VLOOKUP(D103,rt_comb!$A:$B,2,FALSE),D103)</f>
        <v>37.67</v>
      </c>
      <c r="G103">
        <v>11621873</v>
      </c>
      <c r="H103">
        <f>SUMIFS($G:$G,$E:$E,18.51,'RAW2'!$A:$A,'RAW2'!A103)</f>
        <v>19612685</v>
      </c>
      <c r="I103" s="1" t="str">
        <f>VLOOKUP(A103,'volatile collection data'!$G$6:$H$69,2,FALSE)</f>
        <v>B</v>
      </c>
      <c r="J103" s="1">
        <f>VLOOKUP(A103,'volatile collection data'!$G$6:$I$69,3,FALSE)</f>
        <v>10</v>
      </c>
      <c r="K103" s="1" t="str">
        <f>VLOOKUP(A103,'volatile collection data'!$G$6:$N$69,8,FALSE)</f>
        <v>11B</v>
      </c>
      <c r="L103" s="1">
        <f>VLOOKUP(A103,'volatile collection data'!$G$6:$J$69,4,FALSE)</f>
        <v>2.37</v>
      </c>
      <c r="M103" s="1">
        <f>VLOOKUP($A103,'volatile collection data'!$G$6:$M$69,6,FALSE)</f>
        <v>9</v>
      </c>
      <c r="N103" s="1">
        <f>VLOOKUP($A103,'volatile collection data'!$G$6:$M$69,7,FALSE)</f>
        <v>2.37</v>
      </c>
      <c r="O103" s="1">
        <f>VLOOKUP(A103,'volatile collection data'!$G$6:$K$69,5,FALSE)</f>
        <v>0</v>
      </c>
      <c r="P103" s="1" t="str">
        <f t="shared" si="8"/>
        <v>10B</v>
      </c>
      <c r="Q103">
        <f t="shared" si="9"/>
        <v>1.2501459850745931</v>
      </c>
      <c r="R103" t="str">
        <f t="shared" si="10"/>
        <v>11B_0-B&amp;2.37%2.37@9</v>
      </c>
      <c r="S103" t="str">
        <f t="shared" si="11"/>
        <v>10B-11B-VCS-Loc-22</v>
      </c>
      <c r="T103" t="str">
        <f>IFERROR(IF(VLOOKUP(S103,Bad!$A:$A,1,FALSE)='RAW2'!S103,"yes","no"),"no")</f>
        <v>no</v>
      </c>
      <c r="U103" t="str">
        <f>IFERROR(VLOOKUP(F103,compounds!$A:$B,2,FALSE),"")</f>
        <v/>
      </c>
      <c r="V103" t="str">
        <f>VLOOKUP(B103,'volatile collection data'!$O:$P,2,FALSE)</f>
        <v>25 apr.22 11</v>
      </c>
    </row>
    <row r="104" spans="1:22" x14ac:dyDescent="0.2">
      <c r="A104" t="s">
        <v>128</v>
      </c>
      <c r="B104" s="1" t="str">
        <f t="shared" si="6"/>
        <v>10B</v>
      </c>
      <c r="C104">
        <v>37.994</v>
      </c>
      <c r="D104">
        <f t="shared" si="7"/>
        <v>37.99</v>
      </c>
      <c r="E104">
        <f>VLOOKUP(D104,'Peak Combiner'!$A$5:$D$4980,4,FALSE)</f>
        <v>37.99</v>
      </c>
      <c r="F104">
        <f>IFERROR(VLOOKUP(D104,rt_comb!$A:$B,2,FALSE),D104)</f>
        <v>37.99</v>
      </c>
      <c r="G104">
        <v>14969358</v>
      </c>
      <c r="H104">
        <f>SUMIFS($G:$G,$E:$E,18.51,'RAW2'!$A:$A,'RAW2'!A104)</f>
        <v>19612685</v>
      </c>
      <c r="I104" s="1" t="str">
        <f>VLOOKUP(A104,'volatile collection data'!$G$6:$H$69,2,FALSE)</f>
        <v>B</v>
      </c>
      <c r="J104" s="1">
        <f>VLOOKUP(A104,'volatile collection data'!$G$6:$I$69,3,FALSE)</f>
        <v>10</v>
      </c>
      <c r="K104" s="1" t="str">
        <f>VLOOKUP(A104,'volatile collection data'!$G$6:$N$69,8,FALSE)</f>
        <v>11B</v>
      </c>
      <c r="L104" s="1">
        <f>VLOOKUP(A104,'volatile collection data'!$G$6:$J$69,4,FALSE)</f>
        <v>2.37</v>
      </c>
      <c r="M104" s="1">
        <f>VLOOKUP($A104,'volatile collection data'!$G$6:$M$69,6,FALSE)</f>
        <v>9</v>
      </c>
      <c r="N104" s="1">
        <f>VLOOKUP($A104,'volatile collection data'!$G$6:$M$69,7,FALSE)</f>
        <v>2.37</v>
      </c>
      <c r="O104" s="1">
        <f>VLOOKUP(A104,'volatile collection data'!$G$6:$K$69,5,FALSE)</f>
        <v>0</v>
      </c>
      <c r="P104" s="1" t="str">
        <f t="shared" si="8"/>
        <v>10B</v>
      </c>
      <c r="Q104">
        <f t="shared" si="9"/>
        <v>1.6102295045595698</v>
      </c>
      <c r="R104" t="str">
        <f t="shared" si="10"/>
        <v>11B_0-B&amp;2.37%2.37@9</v>
      </c>
      <c r="S104" t="str">
        <f t="shared" si="11"/>
        <v>10B-11B-VCS-Loc-22</v>
      </c>
      <c r="T104" t="str">
        <f>IFERROR(IF(VLOOKUP(S104,Bad!$A:$A,1,FALSE)='RAW2'!S104,"yes","no"),"no")</f>
        <v>no</v>
      </c>
      <c r="U104" t="str">
        <f>IFERROR(VLOOKUP(F104,compounds!$A:$B,2,FALSE),"")</f>
        <v/>
      </c>
      <c r="V104" t="str">
        <f>VLOOKUP(B104,'volatile collection data'!$O:$P,2,FALSE)</f>
        <v>25 apr.22 11</v>
      </c>
    </row>
    <row r="105" spans="1:22" x14ac:dyDescent="0.2">
      <c r="A105" t="s">
        <v>128</v>
      </c>
      <c r="B105" s="1" t="str">
        <f t="shared" si="6"/>
        <v>10B</v>
      </c>
      <c r="C105">
        <v>38.46</v>
      </c>
      <c r="D105">
        <f t="shared" si="7"/>
        <v>38.46</v>
      </c>
      <c r="E105">
        <f>VLOOKUP(D105,'Peak Combiner'!$A$5:$D$4980,4,FALSE)</f>
        <v>38.46</v>
      </c>
      <c r="F105">
        <f>IFERROR(VLOOKUP(D105,rt_comb!$A:$B,2,FALSE),D105)</f>
        <v>38.46</v>
      </c>
      <c r="G105">
        <v>9556813</v>
      </c>
      <c r="H105">
        <f>SUMIFS($G:$G,$E:$E,18.51,'RAW2'!$A:$A,'RAW2'!A105)</f>
        <v>19612685</v>
      </c>
      <c r="I105" s="1" t="str">
        <f>VLOOKUP(A105,'volatile collection data'!$G$6:$H$69,2,FALSE)</f>
        <v>B</v>
      </c>
      <c r="J105" s="1">
        <f>VLOOKUP(A105,'volatile collection data'!$G$6:$I$69,3,FALSE)</f>
        <v>10</v>
      </c>
      <c r="K105" s="1" t="str">
        <f>VLOOKUP(A105,'volatile collection data'!$G$6:$N$69,8,FALSE)</f>
        <v>11B</v>
      </c>
      <c r="L105" s="1">
        <f>VLOOKUP(A105,'volatile collection data'!$G$6:$J$69,4,FALSE)</f>
        <v>2.37</v>
      </c>
      <c r="M105" s="1">
        <f>VLOOKUP($A105,'volatile collection data'!$G$6:$M$69,6,FALSE)</f>
        <v>9</v>
      </c>
      <c r="N105" s="1">
        <f>VLOOKUP($A105,'volatile collection data'!$G$6:$M$69,7,FALSE)</f>
        <v>2.37</v>
      </c>
      <c r="O105" s="1">
        <f>VLOOKUP(A105,'volatile collection data'!$G$6:$K$69,5,FALSE)</f>
        <v>0</v>
      </c>
      <c r="P105" s="1" t="str">
        <f t="shared" si="8"/>
        <v>10B</v>
      </c>
      <c r="Q105">
        <f t="shared" si="9"/>
        <v>1.0280108380171318</v>
      </c>
      <c r="R105" t="str">
        <f t="shared" si="10"/>
        <v>11B_0-B&amp;2.37%2.37@9</v>
      </c>
      <c r="S105" t="str">
        <f t="shared" si="11"/>
        <v>10B-11B-VCS-Loc-22</v>
      </c>
      <c r="T105" t="str">
        <f>IFERROR(IF(VLOOKUP(S105,Bad!$A:$A,1,FALSE)='RAW2'!S105,"yes","no"),"no")</f>
        <v>no</v>
      </c>
      <c r="U105" t="str">
        <f>IFERROR(VLOOKUP(F105,compounds!$A:$B,2,FALSE),"")</f>
        <v/>
      </c>
      <c r="V105" t="str">
        <f>VLOOKUP(B105,'volatile collection data'!$O:$P,2,FALSE)</f>
        <v>25 apr.22 11</v>
      </c>
    </row>
    <row r="106" spans="1:22" x14ac:dyDescent="0.2">
      <c r="A106" t="s">
        <v>128</v>
      </c>
      <c r="B106" s="1" t="str">
        <f t="shared" si="6"/>
        <v>10B</v>
      </c>
      <c r="C106">
        <v>39.545000000000002</v>
      </c>
      <c r="D106">
        <f t="shared" si="7"/>
        <v>39.549999999999997</v>
      </c>
      <c r="E106">
        <f>VLOOKUP(D106,'Peak Combiner'!$A$5:$D$4980,4,FALSE)</f>
        <v>39.53</v>
      </c>
      <c r="F106">
        <f>IFERROR(VLOOKUP(D106,rt_comb!$A:$B,2,FALSE),D106)</f>
        <v>39.549999999999997</v>
      </c>
      <c r="G106">
        <v>2287054</v>
      </c>
      <c r="H106">
        <f>SUMIFS($G:$G,$E:$E,18.51,'RAW2'!$A:$A,'RAW2'!A106)</f>
        <v>19612685</v>
      </c>
      <c r="I106" s="1" t="str">
        <f>VLOOKUP(A106,'volatile collection data'!$G$6:$H$69,2,FALSE)</f>
        <v>B</v>
      </c>
      <c r="J106" s="1">
        <f>VLOOKUP(A106,'volatile collection data'!$G$6:$I$69,3,FALSE)</f>
        <v>10</v>
      </c>
      <c r="K106" s="1" t="str">
        <f>VLOOKUP(A106,'volatile collection data'!$G$6:$N$69,8,FALSE)</f>
        <v>11B</v>
      </c>
      <c r="L106" s="1">
        <f>VLOOKUP(A106,'volatile collection data'!$G$6:$J$69,4,FALSE)</f>
        <v>2.37</v>
      </c>
      <c r="M106" s="1">
        <f>VLOOKUP($A106,'volatile collection data'!$G$6:$M$69,6,FALSE)</f>
        <v>9</v>
      </c>
      <c r="N106" s="1">
        <f>VLOOKUP($A106,'volatile collection data'!$G$6:$M$69,7,FALSE)</f>
        <v>2.37</v>
      </c>
      <c r="O106" s="1">
        <f>VLOOKUP(A106,'volatile collection data'!$G$6:$K$69,5,FALSE)</f>
        <v>0</v>
      </c>
      <c r="P106" s="1" t="str">
        <f t="shared" si="8"/>
        <v>10B</v>
      </c>
      <c r="Q106">
        <f t="shared" si="9"/>
        <v>0.24601468074455715</v>
      </c>
      <c r="R106" t="str">
        <f t="shared" si="10"/>
        <v>11B_0-B&amp;2.37%2.37@9</v>
      </c>
      <c r="S106" t="str">
        <f t="shared" si="11"/>
        <v>10B-11B-VCS-Loc-22</v>
      </c>
      <c r="T106" t="str">
        <f>IFERROR(IF(VLOOKUP(S106,Bad!$A:$A,1,FALSE)='RAW2'!S106,"yes","no"),"no")</f>
        <v>no</v>
      </c>
      <c r="U106" t="str">
        <f>IFERROR(VLOOKUP(F106,compounds!$A:$B,2,FALSE),"")</f>
        <v/>
      </c>
      <c r="V106" t="str">
        <f>VLOOKUP(B106,'volatile collection data'!$O:$P,2,FALSE)</f>
        <v>25 apr.22 11</v>
      </c>
    </row>
    <row r="107" spans="1:22" x14ac:dyDescent="0.2">
      <c r="A107" t="s">
        <v>131</v>
      </c>
      <c r="B107" s="1" t="str">
        <f t="shared" si="6"/>
        <v>10C</v>
      </c>
      <c r="C107">
        <v>4.1870000000000003</v>
      </c>
      <c r="D107">
        <f t="shared" si="7"/>
        <v>4.1900000000000004</v>
      </c>
      <c r="E107">
        <f>VLOOKUP(D107,'Peak Combiner'!$A$5:$D$4980,4,FALSE)</f>
        <v>4.1900000000000004</v>
      </c>
      <c r="F107">
        <f>IFERROR(VLOOKUP(D107,rt_comb!$A:$B,2,FALSE),D107)</f>
        <v>4.1900000000000004</v>
      </c>
      <c r="G107">
        <v>-343658</v>
      </c>
      <c r="H107">
        <f>SUMIFS($G:$G,$E:$E,18.51,'RAW2'!$A:$A,'RAW2'!A107)</f>
        <v>31094464</v>
      </c>
      <c r="I107" s="1" t="str">
        <f>VLOOKUP(A107,'volatile collection data'!$G$6:$H$69,2,FALSE)</f>
        <v>C</v>
      </c>
      <c r="J107" s="1">
        <f>VLOOKUP(A107,'volatile collection data'!$G$6:$I$69,3,FALSE)</f>
        <v>10</v>
      </c>
      <c r="K107" s="1" t="str">
        <f>VLOOKUP(A107,'volatile collection data'!$G$6:$N$69,8,FALSE)</f>
        <v>15B</v>
      </c>
      <c r="L107" s="1">
        <f>VLOOKUP(A107,'volatile collection data'!$G$6:$J$69,4,FALSE)</f>
        <v>3.8</v>
      </c>
      <c r="M107" s="1">
        <f>VLOOKUP($A107,'volatile collection data'!$G$6:$M$69,6,FALSE)</f>
        <v>12</v>
      </c>
      <c r="N107" s="1">
        <f>VLOOKUP($A107,'volatile collection data'!$G$6:$M$69,7,FALSE)</f>
        <v>3.8</v>
      </c>
      <c r="O107" s="1">
        <f>VLOOKUP(A107,'volatile collection data'!$G$6:$K$69,5,FALSE)</f>
        <v>0</v>
      </c>
      <c r="P107" s="1" t="str">
        <f t="shared" si="8"/>
        <v>10C</v>
      </c>
      <c r="Q107">
        <f t="shared" si="9"/>
        <v>-1.454218921243886E-2</v>
      </c>
      <c r="R107" t="str">
        <f t="shared" si="10"/>
        <v>15B_0-C&amp;3.8%3.8@12</v>
      </c>
      <c r="S107" t="str">
        <f t="shared" si="11"/>
        <v>10C-15B-VCS-Loc-22</v>
      </c>
      <c r="T107" t="str">
        <f>IFERROR(IF(VLOOKUP(S107,Bad!$A:$A,1,FALSE)='RAW2'!S107,"yes","no"),"no")</f>
        <v>no</v>
      </c>
      <c r="U107" t="str">
        <f>IFERROR(VLOOKUP(F107,compounds!$A:$B,2,FALSE),"")</f>
        <v/>
      </c>
      <c r="V107" t="str">
        <f>VLOOKUP(B107,'volatile collection data'!$O:$P,2,FALSE)</f>
        <v>26.apr.22 15</v>
      </c>
    </row>
    <row r="108" spans="1:22" x14ac:dyDescent="0.2">
      <c r="A108" t="s">
        <v>131</v>
      </c>
      <c r="B108" s="1" t="str">
        <f t="shared" si="6"/>
        <v>10C</v>
      </c>
      <c r="C108">
        <v>4.7110000000000003</v>
      </c>
      <c r="D108">
        <f t="shared" si="7"/>
        <v>4.71</v>
      </c>
      <c r="E108">
        <f>VLOOKUP(D108,'Peak Combiner'!$A$5:$D$4980,4,FALSE)</f>
        <v>4.7</v>
      </c>
      <c r="F108">
        <f>IFERROR(VLOOKUP(D108,rt_comb!$A:$B,2,FALSE),D108)</f>
        <v>4.71</v>
      </c>
      <c r="G108">
        <v>9979408</v>
      </c>
      <c r="H108">
        <f>SUMIFS($G:$G,$E:$E,18.51,'RAW2'!$A:$A,'RAW2'!A108)</f>
        <v>31094464</v>
      </c>
      <c r="I108" s="1" t="str">
        <f>VLOOKUP(A108,'volatile collection data'!$G$6:$H$69,2,FALSE)</f>
        <v>C</v>
      </c>
      <c r="J108" s="1">
        <f>VLOOKUP(A108,'volatile collection data'!$G$6:$I$69,3,FALSE)</f>
        <v>10</v>
      </c>
      <c r="K108" s="1" t="str">
        <f>VLOOKUP(A108,'volatile collection data'!$G$6:$N$69,8,FALSE)</f>
        <v>15B</v>
      </c>
      <c r="L108" s="1">
        <f>VLOOKUP(A108,'volatile collection data'!$G$6:$J$69,4,FALSE)</f>
        <v>3.8</v>
      </c>
      <c r="M108" s="1">
        <f>VLOOKUP($A108,'volatile collection data'!$G$6:$M$69,6,FALSE)</f>
        <v>12</v>
      </c>
      <c r="N108" s="1">
        <f>VLOOKUP($A108,'volatile collection data'!$G$6:$M$69,7,FALSE)</f>
        <v>3.8</v>
      </c>
      <c r="O108" s="1">
        <f>VLOOKUP(A108,'volatile collection data'!$G$6:$K$69,5,FALSE)</f>
        <v>0</v>
      </c>
      <c r="P108" s="1" t="str">
        <f t="shared" si="8"/>
        <v>10C</v>
      </c>
      <c r="Q108">
        <f t="shared" si="9"/>
        <v>0.42228738852034886</v>
      </c>
      <c r="R108" t="str">
        <f t="shared" si="10"/>
        <v>15B_0-C&amp;3.8%3.8@12</v>
      </c>
      <c r="S108" t="str">
        <f t="shared" si="11"/>
        <v>10C-15B-VCS-Loc-22</v>
      </c>
      <c r="T108" t="str">
        <f>IFERROR(IF(VLOOKUP(S108,Bad!$A:$A,1,FALSE)='RAW2'!S108,"yes","no"),"no")</f>
        <v>no</v>
      </c>
      <c r="U108" t="str">
        <f>IFERROR(VLOOKUP(F108,compounds!$A:$B,2,FALSE),"")</f>
        <v/>
      </c>
      <c r="V108" t="str">
        <f>VLOOKUP(B108,'volatile collection data'!$O:$P,2,FALSE)</f>
        <v>26.apr.22 15</v>
      </c>
    </row>
    <row r="109" spans="1:22" x14ac:dyDescent="0.2">
      <c r="A109" t="s">
        <v>131</v>
      </c>
      <c r="B109" s="1" t="str">
        <f t="shared" si="6"/>
        <v>10C</v>
      </c>
      <c r="C109">
        <v>5.0270000000000001</v>
      </c>
      <c r="D109">
        <f t="shared" si="7"/>
        <v>5.03</v>
      </c>
      <c r="E109">
        <f>VLOOKUP(D109,'Peak Combiner'!$A$5:$D$4980,4,FALSE)</f>
        <v>5.03</v>
      </c>
      <c r="F109">
        <f>IFERROR(VLOOKUP(D109,rt_comb!$A:$B,2,FALSE),D109)</f>
        <v>5.03</v>
      </c>
      <c r="G109">
        <v>1421113</v>
      </c>
      <c r="H109">
        <f>SUMIFS($G:$G,$E:$E,18.51,'RAW2'!$A:$A,'RAW2'!A109)</f>
        <v>31094464</v>
      </c>
      <c r="I109" s="1" t="str">
        <f>VLOOKUP(A109,'volatile collection data'!$G$6:$H$69,2,FALSE)</f>
        <v>C</v>
      </c>
      <c r="J109" s="1">
        <f>VLOOKUP(A109,'volatile collection data'!$G$6:$I$69,3,FALSE)</f>
        <v>10</v>
      </c>
      <c r="K109" s="1" t="str">
        <f>VLOOKUP(A109,'volatile collection data'!$G$6:$N$69,8,FALSE)</f>
        <v>15B</v>
      </c>
      <c r="L109" s="1">
        <f>VLOOKUP(A109,'volatile collection data'!$G$6:$J$69,4,FALSE)</f>
        <v>3.8</v>
      </c>
      <c r="M109" s="1">
        <f>VLOOKUP($A109,'volatile collection data'!$G$6:$M$69,6,FALSE)</f>
        <v>12</v>
      </c>
      <c r="N109" s="1">
        <f>VLOOKUP($A109,'volatile collection data'!$G$6:$M$69,7,FALSE)</f>
        <v>3.8</v>
      </c>
      <c r="O109" s="1">
        <f>VLOOKUP(A109,'volatile collection data'!$G$6:$K$69,5,FALSE)</f>
        <v>0</v>
      </c>
      <c r="P109" s="1" t="str">
        <f t="shared" si="8"/>
        <v>10C</v>
      </c>
      <c r="Q109">
        <f t="shared" si="9"/>
        <v>6.0135641068319735E-2</v>
      </c>
      <c r="R109" t="str">
        <f t="shared" si="10"/>
        <v>15B_0-C&amp;3.8%3.8@12</v>
      </c>
      <c r="S109" t="str">
        <f t="shared" si="11"/>
        <v>10C-15B-VCS-Loc-22</v>
      </c>
      <c r="T109" t="str">
        <f>IFERROR(IF(VLOOKUP(S109,Bad!$A:$A,1,FALSE)='RAW2'!S109,"yes","no"),"no")</f>
        <v>no</v>
      </c>
      <c r="U109" t="str">
        <f>IFERROR(VLOOKUP(F109,compounds!$A:$B,2,FALSE),"")</f>
        <v/>
      </c>
      <c r="V109" t="str">
        <f>VLOOKUP(B109,'volatile collection data'!$O:$P,2,FALSE)</f>
        <v>26.apr.22 15</v>
      </c>
    </row>
    <row r="110" spans="1:22" x14ac:dyDescent="0.2">
      <c r="A110" t="s">
        <v>131</v>
      </c>
      <c r="B110" s="1" t="str">
        <f t="shared" si="6"/>
        <v>10C</v>
      </c>
      <c r="C110">
        <v>5.3630000000000004</v>
      </c>
      <c r="D110">
        <f t="shared" si="7"/>
        <v>5.36</v>
      </c>
      <c r="E110">
        <f>VLOOKUP(D110,'Peak Combiner'!$A$5:$D$4980,4,FALSE)</f>
        <v>5.36</v>
      </c>
      <c r="F110">
        <f>IFERROR(VLOOKUP(D110,rt_comb!$A:$B,2,FALSE),D110)</f>
        <v>5.36</v>
      </c>
      <c r="G110">
        <v>1763229</v>
      </c>
      <c r="H110">
        <f>SUMIFS($G:$G,$E:$E,18.51,'RAW2'!$A:$A,'RAW2'!A110)</f>
        <v>31094464</v>
      </c>
      <c r="I110" s="1" t="str">
        <f>VLOOKUP(A110,'volatile collection data'!$G$6:$H$69,2,FALSE)</f>
        <v>C</v>
      </c>
      <c r="J110" s="1">
        <f>VLOOKUP(A110,'volatile collection data'!$G$6:$I$69,3,FALSE)</f>
        <v>10</v>
      </c>
      <c r="K110" s="1" t="str">
        <f>VLOOKUP(A110,'volatile collection data'!$G$6:$N$69,8,FALSE)</f>
        <v>15B</v>
      </c>
      <c r="L110" s="1">
        <f>VLOOKUP(A110,'volatile collection data'!$G$6:$J$69,4,FALSE)</f>
        <v>3.8</v>
      </c>
      <c r="M110" s="1">
        <f>VLOOKUP($A110,'volatile collection data'!$G$6:$M$69,6,FALSE)</f>
        <v>12</v>
      </c>
      <c r="N110" s="1">
        <f>VLOOKUP($A110,'volatile collection data'!$G$6:$M$69,7,FALSE)</f>
        <v>3.8</v>
      </c>
      <c r="O110" s="1">
        <f>VLOOKUP(A110,'volatile collection data'!$G$6:$K$69,5,FALSE)</f>
        <v>0</v>
      </c>
      <c r="P110" s="1" t="str">
        <f t="shared" si="8"/>
        <v>10C</v>
      </c>
      <c r="Q110">
        <f t="shared" si="9"/>
        <v>7.4612579200424134E-2</v>
      </c>
      <c r="R110" t="str">
        <f t="shared" si="10"/>
        <v>15B_0-C&amp;3.8%3.8@12</v>
      </c>
      <c r="S110" t="str">
        <f t="shared" si="11"/>
        <v>10C-15B-VCS-Loc-22</v>
      </c>
      <c r="T110" t="str">
        <f>IFERROR(IF(VLOOKUP(S110,Bad!$A:$A,1,FALSE)='RAW2'!S110,"yes","no"),"no")</f>
        <v>no</v>
      </c>
      <c r="U110" t="str">
        <f>IFERROR(VLOOKUP(F110,compounds!$A:$B,2,FALSE),"")</f>
        <v/>
      </c>
      <c r="V110" t="str">
        <f>VLOOKUP(B110,'volatile collection data'!$O:$P,2,FALSE)</f>
        <v>26.apr.22 15</v>
      </c>
    </row>
    <row r="111" spans="1:22" x14ac:dyDescent="0.2">
      <c r="A111" t="s">
        <v>131</v>
      </c>
      <c r="B111" s="1" t="str">
        <f t="shared" si="6"/>
        <v>10C</v>
      </c>
      <c r="C111">
        <v>8.9770000000000003</v>
      </c>
      <c r="D111">
        <f t="shared" si="7"/>
        <v>8.98</v>
      </c>
      <c r="E111">
        <f>VLOOKUP(D111,'Peak Combiner'!$A$5:$D$4980,4,FALSE)</f>
        <v>8.9600000000000009</v>
      </c>
      <c r="F111">
        <f>IFERROR(VLOOKUP(D111,rt_comb!$A:$B,2,FALSE),D111)</f>
        <v>8.9700000000000006</v>
      </c>
      <c r="G111">
        <v>2276017</v>
      </c>
      <c r="H111">
        <f>SUMIFS($G:$G,$E:$E,18.51,'RAW2'!$A:$A,'RAW2'!A111)</f>
        <v>31094464</v>
      </c>
      <c r="I111" s="1" t="str">
        <f>VLOOKUP(A111,'volatile collection data'!$G$6:$H$69,2,FALSE)</f>
        <v>C</v>
      </c>
      <c r="J111" s="1">
        <f>VLOOKUP(A111,'volatile collection data'!$G$6:$I$69,3,FALSE)</f>
        <v>10</v>
      </c>
      <c r="K111" s="1" t="str">
        <f>VLOOKUP(A111,'volatile collection data'!$G$6:$N$69,8,FALSE)</f>
        <v>15B</v>
      </c>
      <c r="L111" s="1">
        <f>VLOOKUP(A111,'volatile collection data'!$G$6:$J$69,4,FALSE)</f>
        <v>3.8</v>
      </c>
      <c r="M111" s="1">
        <f>VLOOKUP($A111,'volatile collection data'!$G$6:$M$69,6,FALSE)</f>
        <v>12</v>
      </c>
      <c r="N111" s="1">
        <f>VLOOKUP($A111,'volatile collection data'!$G$6:$M$69,7,FALSE)</f>
        <v>3.8</v>
      </c>
      <c r="O111" s="1">
        <f>VLOOKUP(A111,'volatile collection data'!$G$6:$K$69,5,FALSE)</f>
        <v>0</v>
      </c>
      <c r="P111" s="1" t="str">
        <f t="shared" si="8"/>
        <v>10C</v>
      </c>
      <c r="Q111">
        <f t="shared" si="9"/>
        <v>9.631165247055927E-2</v>
      </c>
      <c r="R111" t="str">
        <f t="shared" si="10"/>
        <v>15B_0-C&amp;3.8%3.8@12</v>
      </c>
      <c r="S111" t="str">
        <f t="shared" si="11"/>
        <v>10C-15B-VCS-Loc-22</v>
      </c>
      <c r="T111" t="str">
        <f>IFERROR(IF(VLOOKUP(S111,Bad!$A:$A,1,FALSE)='RAW2'!S111,"yes","no"),"no")</f>
        <v>no</v>
      </c>
      <c r="U111" t="str">
        <f>IFERROR(VLOOKUP(F111,compounds!$A:$B,2,FALSE),"")</f>
        <v>bpinene</v>
      </c>
      <c r="V111" t="str">
        <f>VLOOKUP(B111,'volatile collection data'!$O:$P,2,FALSE)</f>
        <v>26.apr.22 15</v>
      </c>
    </row>
    <row r="112" spans="1:22" x14ac:dyDescent="0.2">
      <c r="A112" t="s">
        <v>131</v>
      </c>
      <c r="B112" s="1" t="str">
        <f t="shared" si="6"/>
        <v>10C</v>
      </c>
      <c r="C112">
        <v>9.39</v>
      </c>
      <c r="D112">
        <f t="shared" si="7"/>
        <v>9.39</v>
      </c>
      <c r="E112">
        <f>VLOOKUP(D112,'Peak Combiner'!$A$5:$D$4980,4,FALSE)</f>
        <v>9.3800000000000008</v>
      </c>
      <c r="F112">
        <f>IFERROR(VLOOKUP(D112,rt_comb!$A:$B,2,FALSE),D112)</f>
        <v>9.3800000000000008</v>
      </c>
      <c r="G112">
        <v>3150772</v>
      </c>
      <c r="H112">
        <f>SUMIFS($G:$G,$E:$E,18.51,'RAW2'!$A:$A,'RAW2'!A112)</f>
        <v>31094464</v>
      </c>
      <c r="I112" s="1" t="str">
        <f>VLOOKUP(A112,'volatile collection data'!$G$6:$H$69,2,FALSE)</f>
        <v>C</v>
      </c>
      <c r="J112" s="1">
        <f>VLOOKUP(A112,'volatile collection data'!$G$6:$I$69,3,FALSE)</f>
        <v>10</v>
      </c>
      <c r="K112" s="1" t="str">
        <f>VLOOKUP(A112,'volatile collection data'!$G$6:$N$69,8,FALSE)</f>
        <v>15B</v>
      </c>
      <c r="L112" s="1">
        <f>VLOOKUP(A112,'volatile collection data'!$G$6:$J$69,4,FALSE)</f>
        <v>3.8</v>
      </c>
      <c r="M112" s="1">
        <f>VLOOKUP($A112,'volatile collection data'!$G$6:$M$69,6,FALSE)</f>
        <v>12</v>
      </c>
      <c r="N112" s="1">
        <f>VLOOKUP($A112,'volatile collection data'!$G$6:$M$69,7,FALSE)</f>
        <v>3.8</v>
      </c>
      <c r="O112" s="1">
        <f>VLOOKUP(A112,'volatile collection data'!$G$6:$K$69,5,FALSE)</f>
        <v>0</v>
      </c>
      <c r="P112" s="1" t="str">
        <f t="shared" si="8"/>
        <v>10C</v>
      </c>
      <c r="Q112">
        <f t="shared" si="9"/>
        <v>0.13332767632138467</v>
      </c>
      <c r="R112" t="str">
        <f t="shared" si="10"/>
        <v>15B_0-C&amp;3.8%3.8@12</v>
      </c>
      <c r="S112" t="str">
        <f t="shared" si="11"/>
        <v>10C-15B-VCS-Loc-22</v>
      </c>
      <c r="T112" t="str">
        <f>IFERROR(IF(VLOOKUP(S112,Bad!$A:$A,1,FALSE)='RAW2'!S112,"yes","no"),"no")</f>
        <v>no</v>
      </c>
      <c r="U112" t="str">
        <f>IFERROR(VLOOKUP(F112,compounds!$A:$B,2,FALSE),"")</f>
        <v>octanal</v>
      </c>
      <c r="V112" t="str">
        <f>VLOOKUP(B112,'volatile collection data'!$O:$P,2,FALSE)</f>
        <v>26.apr.22 15</v>
      </c>
    </row>
    <row r="113" spans="1:22" x14ac:dyDescent="0.2">
      <c r="A113" t="s">
        <v>131</v>
      </c>
      <c r="B113" s="1" t="str">
        <f t="shared" si="6"/>
        <v>10C</v>
      </c>
      <c r="C113">
        <v>10.201000000000001</v>
      </c>
      <c r="D113">
        <f t="shared" si="7"/>
        <v>10.199999999999999</v>
      </c>
      <c r="E113">
        <f>VLOOKUP(D113,'Peak Combiner'!$A$5:$D$4980,4,FALSE)</f>
        <v>10.18</v>
      </c>
      <c r="F113">
        <f>IFERROR(VLOOKUP(D113,rt_comb!$A:$B,2,FALSE),D113)</f>
        <v>10.199999999999999</v>
      </c>
      <c r="G113">
        <v>1909369</v>
      </c>
      <c r="H113">
        <f>SUMIFS($G:$G,$E:$E,18.51,'RAW2'!$A:$A,'RAW2'!A113)</f>
        <v>31094464</v>
      </c>
      <c r="I113" s="1" t="str">
        <f>VLOOKUP(A113,'volatile collection data'!$G$6:$H$69,2,FALSE)</f>
        <v>C</v>
      </c>
      <c r="J113" s="1">
        <f>VLOOKUP(A113,'volatile collection data'!$G$6:$I$69,3,FALSE)</f>
        <v>10</v>
      </c>
      <c r="K113" s="1" t="str">
        <f>VLOOKUP(A113,'volatile collection data'!$G$6:$N$69,8,FALSE)</f>
        <v>15B</v>
      </c>
      <c r="L113" s="1">
        <f>VLOOKUP(A113,'volatile collection data'!$G$6:$J$69,4,FALSE)</f>
        <v>3.8</v>
      </c>
      <c r="M113" s="1">
        <f>VLOOKUP($A113,'volatile collection data'!$G$6:$M$69,6,FALSE)</f>
        <v>12</v>
      </c>
      <c r="N113" s="1">
        <f>VLOOKUP($A113,'volatile collection data'!$G$6:$M$69,7,FALSE)</f>
        <v>3.8</v>
      </c>
      <c r="O113" s="1">
        <f>VLOOKUP(A113,'volatile collection data'!$G$6:$K$69,5,FALSE)</f>
        <v>0</v>
      </c>
      <c r="P113" s="1" t="str">
        <f t="shared" si="8"/>
        <v>10C</v>
      </c>
      <c r="Q113">
        <f t="shared" si="9"/>
        <v>8.0796621275701933E-2</v>
      </c>
      <c r="R113" t="str">
        <f t="shared" si="10"/>
        <v>15B_0-C&amp;3.8%3.8@12</v>
      </c>
      <c r="S113" t="str">
        <f t="shared" si="11"/>
        <v>10C-15B-VCS-Loc-22</v>
      </c>
      <c r="T113" t="str">
        <f>IFERROR(IF(VLOOKUP(S113,Bad!$A:$A,1,FALSE)='RAW2'!S113,"yes","no"),"no")</f>
        <v>no</v>
      </c>
      <c r="U113" t="str">
        <f>IFERROR(VLOOKUP(F113,compounds!$A:$B,2,FALSE),"")</f>
        <v/>
      </c>
      <c r="V113" t="str">
        <f>VLOOKUP(B113,'volatile collection data'!$O:$P,2,FALSE)</f>
        <v>26.apr.22 15</v>
      </c>
    </row>
    <row r="114" spans="1:22" x14ac:dyDescent="0.2">
      <c r="A114" t="s">
        <v>131</v>
      </c>
      <c r="B114" s="1" t="str">
        <f t="shared" si="6"/>
        <v>10C</v>
      </c>
      <c r="C114">
        <v>12.555</v>
      </c>
      <c r="D114">
        <f t="shared" si="7"/>
        <v>12.56</v>
      </c>
      <c r="E114">
        <f>VLOOKUP(D114,'Peak Combiner'!$A$5:$D$4980,4,FALSE)</f>
        <v>12.53</v>
      </c>
      <c r="F114">
        <f>IFERROR(VLOOKUP(D114,rt_comb!$A:$B,2,FALSE),D114)</f>
        <v>12.54</v>
      </c>
      <c r="G114">
        <v>6246891</v>
      </c>
      <c r="H114">
        <f>SUMIFS($G:$G,$E:$E,18.51,'RAW2'!$A:$A,'RAW2'!A114)</f>
        <v>31094464</v>
      </c>
      <c r="I114" s="1" t="str">
        <f>VLOOKUP(A114,'volatile collection data'!$G$6:$H$69,2,FALSE)</f>
        <v>C</v>
      </c>
      <c r="J114" s="1">
        <f>VLOOKUP(A114,'volatile collection data'!$G$6:$I$69,3,FALSE)</f>
        <v>10</v>
      </c>
      <c r="K114" s="1" t="str">
        <f>VLOOKUP(A114,'volatile collection data'!$G$6:$N$69,8,FALSE)</f>
        <v>15B</v>
      </c>
      <c r="L114" s="1">
        <f>VLOOKUP(A114,'volatile collection data'!$G$6:$J$69,4,FALSE)</f>
        <v>3.8</v>
      </c>
      <c r="M114" s="1">
        <f>VLOOKUP($A114,'volatile collection data'!$G$6:$M$69,6,FALSE)</f>
        <v>12</v>
      </c>
      <c r="N114" s="1">
        <f>VLOOKUP($A114,'volatile collection data'!$G$6:$M$69,7,FALSE)</f>
        <v>3.8</v>
      </c>
      <c r="O114" s="1">
        <f>VLOOKUP(A114,'volatile collection data'!$G$6:$K$69,5,FALSE)</f>
        <v>0</v>
      </c>
      <c r="P114" s="1" t="str">
        <f t="shared" si="8"/>
        <v>10C</v>
      </c>
      <c r="Q114">
        <f t="shared" si="9"/>
        <v>0.26434266308795779</v>
      </c>
      <c r="R114" t="str">
        <f t="shared" si="10"/>
        <v>15B_0-C&amp;3.8%3.8@12</v>
      </c>
      <c r="S114" t="str">
        <f t="shared" si="11"/>
        <v>10C-15B-VCS-Loc-22</v>
      </c>
      <c r="T114" t="str">
        <f>IFERROR(IF(VLOOKUP(S114,Bad!$A:$A,1,FALSE)='RAW2'!S114,"yes","no"),"no")</f>
        <v>no</v>
      </c>
      <c r="U114" t="str">
        <f>IFERROR(VLOOKUP(F114,compounds!$A:$B,2,FALSE),"")</f>
        <v>nonanal</v>
      </c>
      <c r="V114" t="str">
        <f>VLOOKUP(B114,'volatile collection data'!$O:$P,2,FALSE)</f>
        <v>26.apr.22 15</v>
      </c>
    </row>
    <row r="115" spans="1:22" x14ac:dyDescent="0.2">
      <c r="A115" t="s">
        <v>131</v>
      </c>
      <c r="B115" s="1" t="str">
        <f t="shared" si="6"/>
        <v>10C</v>
      </c>
      <c r="C115">
        <v>14.256</v>
      </c>
      <c r="D115">
        <f t="shared" si="7"/>
        <v>14.26</v>
      </c>
      <c r="E115">
        <f>VLOOKUP(D115,'Peak Combiner'!$A$5:$D$4980,4,FALSE)</f>
        <v>14.25</v>
      </c>
      <c r="F115">
        <f>IFERROR(VLOOKUP(D115,rt_comb!$A:$B,2,FALSE),D115)</f>
        <v>14.25</v>
      </c>
      <c r="G115">
        <v>1606323</v>
      </c>
      <c r="H115">
        <f>SUMIFS($G:$G,$E:$E,18.51,'RAW2'!$A:$A,'RAW2'!A115)</f>
        <v>31094464</v>
      </c>
      <c r="I115" s="1" t="str">
        <f>VLOOKUP(A115,'volatile collection data'!$G$6:$H$69,2,FALSE)</f>
        <v>C</v>
      </c>
      <c r="J115" s="1">
        <f>VLOOKUP(A115,'volatile collection data'!$G$6:$I$69,3,FALSE)</f>
        <v>10</v>
      </c>
      <c r="K115" s="1" t="str">
        <f>VLOOKUP(A115,'volatile collection data'!$G$6:$N$69,8,FALSE)</f>
        <v>15B</v>
      </c>
      <c r="L115" s="1">
        <f>VLOOKUP(A115,'volatile collection data'!$G$6:$J$69,4,FALSE)</f>
        <v>3.8</v>
      </c>
      <c r="M115" s="1">
        <f>VLOOKUP($A115,'volatile collection data'!$G$6:$M$69,6,FALSE)</f>
        <v>12</v>
      </c>
      <c r="N115" s="1">
        <f>VLOOKUP($A115,'volatile collection data'!$G$6:$M$69,7,FALSE)</f>
        <v>3.8</v>
      </c>
      <c r="O115" s="1">
        <f>VLOOKUP(A115,'volatile collection data'!$G$6:$K$69,5,FALSE)</f>
        <v>0</v>
      </c>
      <c r="P115" s="1" t="str">
        <f t="shared" si="8"/>
        <v>10C</v>
      </c>
      <c r="Q115">
        <f t="shared" si="9"/>
        <v>6.7972964407324796E-2</v>
      </c>
      <c r="R115" t="str">
        <f t="shared" si="10"/>
        <v>15B_0-C&amp;3.8%3.8@12</v>
      </c>
      <c r="S115" t="str">
        <f t="shared" si="11"/>
        <v>10C-15B-VCS-Loc-22</v>
      </c>
      <c r="T115" t="str">
        <f>IFERROR(IF(VLOOKUP(S115,Bad!$A:$A,1,FALSE)='RAW2'!S115,"yes","no"),"no")</f>
        <v>no</v>
      </c>
      <c r="U115" t="str">
        <f>IFERROR(VLOOKUP(F115,compounds!$A:$B,2,FALSE),"")</f>
        <v>p-trimethyl</v>
      </c>
      <c r="V115" t="str">
        <f>VLOOKUP(B115,'volatile collection data'!$O:$P,2,FALSE)</f>
        <v>26.apr.22 15</v>
      </c>
    </row>
    <row r="116" spans="1:22" x14ac:dyDescent="0.2">
      <c r="A116" t="s">
        <v>131</v>
      </c>
      <c r="B116" s="1" t="str">
        <f t="shared" si="6"/>
        <v>10C</v>
      </c>
      <c r="C116">
        <v>15.573</v>
      </c>
      <c r="D116">
        <f t="shared" si="7"/>
        <v>15.57</v>
      </c>
      <c r="E116">
        <f>VLOOKUP(D116,'Peak Combiner'!$A$5:$D$4980,4,FALSE)</f>
        <v>15.55</v>
      </c>
      <c r="F116">
        <f>IFERROR(VLOOKUP(D116,rt_comb!$A:$B,2,FALSE),D116)</f>
        <v>15.56</v>
      </c>
      <c r="G116">
        <v>4215237</v>
      </c>
      <c r="H116">
        <f>SUMIFS($G:$G,$E:$E,18.51,'RAW2'!$A:$A,'RAW2'!A116)</f>
        <v>31094464</v>
      </c>
      <c r="I116" s="1" t="str">
        <f>VLOOKUP(A116,'volatile collection data'!$G$6:$H$69,2,FALSE)</f>
        <v>C</v>
      </c>
      <c r="J116" s="1">
        <f>VLOOKUP(A116,'volatile collection data'!$G$6:$I$69,3,FALSE)</f>
        <v>10</v>
      </c>
      <c r="K116" s="1" t="str">
        <f>VLOOKUP(A116,'volatile collection data'!$G$6:$N$69,8,FALSE)</f>
        <v>15B</v>
      </c>
      <c r="L116" s="1">
        <f>VLOOKUP(A116,'volatile collection data'!$G$6:$J$69,4,FALSE)</f>
        <v>3.8</v>
      </c>
      <c r="M116" s="1">
        <f>VLOOKUP($A116,'volatile collection data'!$G$6:$M$69,6,FALSE)</f>
        <v>12</v>
      </c>
      <c r="N116" s="1">
        <f>VLOOKUP($A116,'volatile collection data'!$G$6:$M$69,7,FALSE)</f>
        <v>3.8</v>
      </c>
      <c r="O116" s="1">
        <f>VLOOKUP(A116,'volatile collection data'!$G$6:$K$69,5,FALSE)</f>
        <v>0</v>
      </c>
      <c r="P116" s="1" t="str">
        <f t="shared" si="8"/>
        <v>10C</v>
      </c>
      <c r="Q116">
        <f t="shared" si="9"/>
        <v>0.17837144495187987</v>
      </c>
      <c r="R116" t="str">
        <f t="shared" si="10"/>
        <v>15B_0-C&amp;3.8%3.8@12</v>
      </c>
      <c r="S116" t="str">
        <f t="shared" si="11"/>
        <v>10C-15B-VCS-Loc-22</v>
      </c>
      <c r="T116" t="str">
        <f>IFERROR(IF(VLOOKUP(S116,Bad!$A:$A,1,FALSE)='RAW2'!S116,"yes","no"),"no")</f>
        <v>no</v>
      </c>
      <c r="U116" t="str">
        <f>IFERROR(VLOOKUP(F116,compounds!$A:$B,2,FALSE),"")</f>
        <v>decanal</v>
      </c>
      <c r="V116" t="str">
        <f>VLOOKUP(B116,'volatile collection data'!$O:$P,2,FALSE)</f>
        <v>26.apr.22 15</v>
      </c>
    </row>
    <row r="117" spans="1:22" x14ac:dyDescent="0.2">
      <c r="A117" t="s">
        <v>131</v>
      </c>
      <c r="B117" s="1" t="str">
        <f t="shared" si="6"/>
        <v>10C</v>
      </c>
      <c r="C117">
        <v>15.781000000000001</v>
      </c>
      <c r="D117">
        <f t="shared" si="7"/>
        <v>15.78</v>
      </c>
      <c r="E117">
        <f>VLOOKUP(D117,'Peak Combiner'!$A$5:$D$4980,4,FALSE)</f>
        <v>15.77</v>
      </c>
      <c r="F117">
        <f>IFERROR(VLOOKUP(D117,rt_comb!$A:$B,2,FALSE),D117)</f>
        <v>15.78</v>
      </c>
      <c r="G117">
        <v>1986258</v>
      </c>
      <c r="H117">
        <f>SUMIFS($G:$G,$E:$E,18.51,'RAW2'!$A:$A,'RAW2'!A117)</f>
        <v>31094464</v>
      </c>
      <c r="I117" s="1" t="str">
        <f>VLOOKUP(A117,'volatile collection data'!$G$6:$H$69,2,FALSE)</f>
        <v>C</v>
      </c>
      <c r="J117" s="1">
        <f>VLOOKUP(A117,'volatile collection data'!$G$6:$I$69,3,FALSE)</f>
        <v>10</v>
      </c>
      <c r="K117" s="1" t="str">
        <f>VLOOKUP(A117,'volatile collection data'!$G$6:$N$69,8,FALSE)</f>
        <v>15B</v>
      </c>
      <c r="L117" s="1">
        <f>VLOOKUP(A117,'volatile collection data'!$G$6:$J$69,4,FALSE)</f>
        <v>3.8</v>
      </c>
      <c r="M117" s="1">
        <f>VLOOKUP($A117,'volatile collection data'!$G$6:$M$69,6,FALSE)</f>
        <v>12</v>
      </c>
      <c r="N117" s="1">
        <f>VLOOKUP($A117,'volatile collection data'!$G$6:$M$69,7,FALSE)</f>
        <v>3.8</v>
      </c>
      <c r="O117" s="1">
        <f>VLOOKUP(A117,'volatile collection data'!$G$6:$K$69,5,FALSE)</f>
        <v>0</v>
      </c>
      <c r="P117" s="1" t="str">
        <f t="shared" si="8"/>
        <v>10C</v>
      </c>
      <c r="Q117">
        <f t="shared" si="9"/>
        <v>8.4050246642651649E-2</v>
      </c>
      <c r="R117" t="str">
        <f t="shared" si="10"/>
        <v>15B_0-C&amp;3.8%3.8@12</v>
      </c>
      <c r="S117" t="str">
        <f t="shared" si="11"/>
        <v>10C-15B-VCS-Loc-22</v>
      </c>
      <c r="T117" t="str">
        <f>IFERROR(IF(VLOOKUP(S117,Bad!$A:$A,1,FALSE)='RAW2'!S117,"yes","no"),"no")</f>
        <v>no</v>
      </c>
      <c r="U117" t="str">
        <f>IFERROR(VLOOKUP(F117,compounds!$A:$B,2,FALSE),"")</f>
        <v/>
      </c>
      <c r="V117" t="str">
        <f>VLOOKUP(B117,'volatile collection data'!$O:$P,2,FALSE)</f>
        <v>26.apr.22 15</v>
      </c>
    </row>
    <row r="118" spans="1:22" x14ac:dyDescent="0.2">
      <c r="A118" t="s">
        <v>131</v>
      </c>
      <c r="B118" s="1" t="str">
        <f t="shared" si="6"/>
        <v>10C</v>
      </c>
      <c r="C118">
        <v>18.516999999999999</v>
      </c>
      <c r="D118">
        <f t="shared" si="7"/>
        <v>18.52</v>
      </c>
      <c r="E118">
        <f>VLOOKUP(D118,'Peak Combiner'!$A$5:$D$4980,4,FALSE)</f>
        <v>18.510000000000002</v>
      </c>
      <c r="F118">
        <f>IFERROR(VLOOKUP(D118,rt_comb!$A:$B,2,FALSE),D118)</f>
        <v>18.52</v>
      </c>
      <c r="G118">
        <v>31094464</v>
      </c>
      <c r="H118">
        <f>SUMIFS($G:$G,$E:$E,18.51,'RAW2'!$A:$A,'RAW2'!A118)</f>
        <v>31094464</v>
      </c>
      <c r="I118" s="1" t="str">
        <f>VLOOKUP(A118,'volatile collection data'!$G$6:$H$69,2,FALSE)</f>
        <v>C</v>
      </c>
      <c r="J118" s="1">
        <f>VLOOKUP(A118,'volatile collection data'!$G$6:$I$69,3,FALSE)</f>
        <v>10</v>
      </c>
      <c r="K118" s="1" t="str">
        <f>VLOOKUP(A118,'volatile collection data'!$G$6:$N$69,8,FALSE)</f>
        <v>15B</v>
      </c>
      <c r="L118" s="1">
        <f>VLOOKUP(A118,'volatile collection data'!$G$6:$J$69,4,FALSE)</f>
        <v>3.8</v>
      </c>
      <c r="M118" s="1">
        <f>VLOOKUP($A118,'volatile collection data'!$G$6:$M$69,6,FALSE)</f>
        <v>12</v>
      </c>
      <c r="N118" s="1">
        <f>VLOOKUP($A118,'volatile collection data'!$G$6:$M$69,7,FALSE)</f>
        <v>3.8</v>
      </c>
      <c r="O118" s="1">
        <f>VLOOKUP(A118,'volatile collection data'!$G$6:$K$69,5,FALSE)</f>
        <v>0</v>
      </c>
      <c r="P118" s="1" t="str">
        <f t="shared" si="8"/>
        <v>10C</v>
      </c>
      <c r="Q118">
        <f t="shared" si="9"/>
        <v>1.3157894736842106</v>
      </c>
      <c r="R118" t="str">
        <f t="shared" si="10"/>
        <v>15B_0-C&amp;3.8%3.8@12</v>
      </c>
      <c r="S118" t="str">
        <f t="shared" si="11"/>
        <v>10C-15B-VCS-Loc-22</v>
      </c>
      <c r="T118" t="str">
        <f>IFERROR(IF(VLOOKUP(S118,Bad!$A:$A,1,FALSE)='RAW2'!S118,"yes","no"),"no")</f>
        <v>no</v>
      </c>
      <c r="U118" t="str">
        <f>IFERROR(VLOOKUP(F118,compounds!$A:$B,2,FALSE),"")</f>
        <v>standard</v>
      </c>
      <c r="V118" t="str">
        <f>VLOOKUP(B118,'volatile collection data'!$O:$P,2,FALSE)</f>
        <v>26.apr.22 15</v>
      </c>
    </row>
    <row r="119" spans="1:22" x14ac:dyDescent="0.2">
      <c r="A119" t="s">
        <v>131</v>
      </c>
      <c r="B119" s="1" t="str">
        <f t="shared" si="6"/>
        <v>10C</v>
      </c>
      <c r="C119">
        <v>18.768999999999998</v>
      </c>
      <c r="D119">
        <f t="shared" si="7"/>
        <v>18.77</v>
      </c>
      <c r="E119">
        <f>VLOOKUP(D119,'Peak Combiner'!$A$5:$D$4980,4,FALSE)</f>
        <v>18.760000000000002</v>
      </c>
      <c r="F119">
        <f>IFERROR(VLOOKUP(D119,rt_comb!$A:$B,2,FALSE),D119)</f>
        <v>18.77</v>
      </c>
      <c r="G119">
        <v>1748437</v>
      </c>
      <c r="H119">
        <f>SUMIFS($G:$G,$E:$E,18.51,'RAW2'!$A:$A,'RAW2'!A119)</f>
        <v>31094464</v>
      </c>
      <c r="I119" s="1" t="str">
        <f>VLOOKUP(A119,'volatile collection data'!$G$6:$H$69,2,FALSE)</f>
        <v>C</v>
      </c>
      <c r="J119" s="1">
        <f>VLOOKUP(A119,'volatile collection data'!$G$6:$I$69,3,FALSE)</f>
        <v>10</v>
      </c>
      <c r="K119" s="1" t="str">
        <f>VLOOKUP(A119,'volatile collection data'!$G$6:$N$69,8,FALSE)</f>
        <v>15B</v>
      </c>
      <c r="L119" s="1">
        <f>VLOOKUP(A119,'volatile collection data'!$G$6:$J$69,4,FALSE)</f>
        <v>3.8</v>
      </c>
      <c r="M119" s="1">
        <f>VLOOKUP($A119,'volatile collection data'!$G$6:$M$69,6,FALSE)</f>
        <v>12</v>
      </c>
      <c r="N119" s="1">
        <f>VLOOKUP($A119,'volatile collection data'!$G$6:$M$69,7,FALSE)</f>
        <v>3.8</v>
      </c>
      <c r="O119" s="1">
        <f>VLOOKUP(A119,'volatile collection data'!$G$6:$K$69,5,FALSE)</f>
        <v>0</v>
      </c>
      <c r="P119" s="1" t="str">
        <f t="shared" si="8"/>
        <v>10C</v>
      </c>
      <c r="Q119">
        <f t="shared" si="9"/>
        <v>7.3986642767021174E-2</v>
      </c>
      <c r="R119" t="str">
        <f t="shared" si="10"/>
        <v>15B_0-C&amp;3.8%3.8@12</v>
      </c>
      <c r="S119" t="str">
        <f t="shared" si="11"/>
        <v>10C-15B-VCS-Loc-22</v>
      </c>
      <c r="T119" t="str">
        <f>IFERROR(IF(VLOOKUP(S119,Bad!$A:$A,1,FALSE)='RAW2'!S119,"yes","no"),"no")</f>
        <v>no</v>
      </c>
      <c r="U119" t="str">
        <f>IFERROR(VLOOKUP(F119,compounds!$A:$B,2,FALSE),"")</f>
        <v/>
      </c>
      <c r="V119" t="str">
        <f>VLOOKUP(B119,'volatile collection data'!$O:$P,2,FALSE)</f>
        <v>26.apr.22 15</v>
      </c>
    </row>
    <row r="120" spans="1:22" x14ac:dyDescent="0.2">
      <c r="A120" t="s">
        <v>131</v>
      </c>
      <c r="B120" s="1" t="str">
        <f t="shared" si="6"/>
        <v>10C</v>
      </c>
      <c r="C120">
        <v>20.047999999999998</v>
      </c>
      <c r="D120">
        <f t="shared" si="7"/>
        <v>20.05</v>
      </c>
      <c r="E120">
        <f>VLOOKUP(D120,'Peak Combiner'!$A$5:$D$4980,4,FALSE)</f>
        <v>20.05</v>
      </c>
      <c r="F120">
        <f>IFERROR(VLOOKUP(D120,rt_comb!$A:$B,2,FALSE),D120)</f>
        <v>20.05</v>
      </c>
      <c r="G120">
        <v>1772272</v>
      </c>
      <c r="H120">
        <f>SUMIFS($G:$G,$E:$E,18.51,'RAW2'!$A:$A,'RAW2'!A120)</f>
        <v>31094464</v>
      </c>
      <c r="I120" s="1" t="str">
        <f>VLOOKUP(A120,'volatile collection data'!$G$6:$H$69,2,FALSE)</f>
        <v>C</v>
      </c>
      <c r="J120" s="1">
        <f>VLOOKUP(A120,'volatile collection data'!$G$6:$I$69,3,FALSE)</f>
        <v>10</v>
      </c>
      <c r="K120" s="1" t="str">
        <f>VLOOKUP(A120,'volatile collection data'!$G$6:$N$69,8,FALSE)</f>
        <v>15B</v>
      </c>
      <c r="L120" s="1">
        <f>VLOOKUP(A120,'volatile collection data'!$G$6:$J$69,4,FALSE)</f>
        <v>3.8</v>
      </c>
      <c r="M120" s="1">
        <f>VLOOKUP($A120,'volatile collection data'!$G$6:$M$69,6,FALSE)</f>
        <v>12</v>
      </c>
      <c r="N120" s="1">
        <f>VLOOKUP($A120,'volatile collection data'!$G$6:$M$69,7,FALSE)</f>
        <v>3.8</v>
      </c>
      <c r="O120" s="1">
        <f>VLOOKUP(A120,'volatile collection data'!$G$6:$K$69,5,FALSE)</f>
        <v>0</v>
      </c>
      <c r="P120" s="1" t="str">
        <f t="shared" si="8"/>
        <v>10C</v>
      </c>
      <c r="Q120">
        <f t="shared" si="9"/>
        <v>7.4995241664408921E-2</v>
      </c>
      <c r="R120" t="str">
        <f t="shared" si="10"/>
        <v>15B_0-C&amp;3.8%3.8@12</v>
      </c>
      <c r="S120" t="str">
        <f t="shared" si="11"/>
        <v>10C-15B-VCS-Loc-22</v>
      </c>
      <c r="T120" t="str">
        <f>IFERROR(IF(VLOOKUP(S120,Bad!$A:$A,1,FALSE)='RAW2'!S120,"yes","no"),"no")</f>
        <v>no</v>
      </c>
      <c r="U120" t="str">
        <f>IFERROR(VLOOKUP(F120,compounds!$A:$B,2,FALSE),"")</f>
        <v>tridecane</v>
      </c>
      <c r="V120" t="str">
        <f>VLOOKUP(B120,'volatile collection data'!$O:$P,2,FALSE)</f>
        <v>26.apr.22 15</v>
      </c>
    </row>
    <row r="121" spans="1:22" x14ac:dyDescent="0.2">
      <c r="A121" t="s">
        <v>131</v>
      </c>
      <c r="B121" s="1" t="str">
        <f t="shared" si="6"/>
        <v>10C</v>
      </c>
      <c r="C121">
        <v>21.283000000000001</v>
      </c>
      <c r="D121">
        <f t="shared" si="7"/>
        <v>21.28</v>
      </c>
      <c r="E121">
        <f>VLOOKUP(D121,'Peak Combiner'!$A$5:$D$4980,4,FALSE)</f>
        <v>21.28</v>
      </c>
      <c r="F121">
        <f>IFERROR(VLOOKUP(D121,rt_comb!$A:$B,2,FALSE),D121)</f>
        <v>21.28</v>
      </c>
      <c r="G121">
        <v>10220510</v>
      </c>
      <c r="H121">
        <f>SUMIFS($G:$G,$E:$E,18.51,'RAW2'!$A:$A,'RAW2'!A121)</f>
        <v>31094464</v>
      </c>
      <c r="I121" s="1" t="str">
        <f>VLOOKUP(A121,'volatile collection data'!$G$6:$H$69,2,FALSE)</f>
        <v>C</v>
      </c>
      <c r="J121" s="1">
        <f>VLOOKUP(A121,'volatile collection data'!$G$6:$I$69,3,FALSE)</f>
        <v>10</v>
      </c>
      <c r="K121" s="1" t="str">
        <f>VLOOKUP(A121,'volatile collection data'!$G$6:$N$69,8,FALSE)</f>
        <v>15B</v>
      </c>
      <c r="L121" s="1">
        <f>VLOOKUP(A121,'volatile collection data'!$G$6:$J$69,4,FALSE)</f>
        <v>3.8</v>
      </c>
      <c r="M121" s="1">
        <f>VLOOKUP($A121,'volatile collection data'!$G$6:$M$69,6,FALSE)</f>
        <v>12</v>
      </c>
      <c r="N121" s="1">
        <f>VLOOKUP($A121,'volatile collection data'!$G$6:$M$69,7,FALSE)</f>
        <v>3.8</v>
      </c>
      <c r="O121" s="1">
        <f>VLOOKUP(A121,'volatile collection data'!$G$6:$K$69,5,FALSE)</f>
        <v>0</v>
      </c>
      <c r="P121" s="1" t="str">
        <f t="shared" si="8"/>
        <v>10C</v>
      </c>
      <c r="Q121">
        <f t="shared" si="9"/>
        <v>0.43248983078416181</v>
      </c>
      <c r="R121" t="str">
        <f t="shared" si="10"/>
        <v>15B_0-C&amp;3.8%3.8@12</v>
      </c>
      <c r="S121" t="str">
        <f t="shared" si="11"/>
        <v>10C-15B-VCS-Loc-22</v>
      </c>
      <c r="T121" t="str">
        <f>IFERROR(IF(VLOOKUP(S121,Bad!$A:$A,1,FALSE)='RAW2'!S121,"yes","no"),"no")</f>
        <v>no</v>
      </c>
      <c r="U121" t="str">
        <f>IFERROR(VLOOKUP(F121,compounds!$A:$B,2,FALSE),"")</f>
        <v/>
      </c>
      <c r="V121" t="str">
        <f>VLOOKUP(B121,'volatile collection data'!$O:$P,2,FALSE)</f>
        <v>26.apr.22 15</v>
      </c>
    </row>
    <row r="122" spans="1:22" x14ac:dyDescent="0.2">
      <c r="A122" t="s">
        <v>131</v>
      </c>
      <c r="B122" s="1" t="str">
        <f t="shared" si="6"/>
        <v>10C</v>
      </c>
      <c r="C122">
        <v>25.451000000000001</v>
      </c>
      <c r="D122">
        <f t="shared" si="7"/>
        <v>25.45</v>
      </c>
      <c r="E122">
        <f>VLOOKUP(D122,'Peak Combiner'!$A$5:$D$4980,4,FALSE)</f>
        <v>25.45</v>
      </c>
      <c r="F122">
        <f>IFERROR(VLOOKUP(D122,rt_comb!$A:$B,2,FALSE),D122)</f>
        <v>25.45</v>
      </c>
      <c r="G122">
        <v>1336033</v>
      </c>
      <c r="H122">
        <f>SUMIFS($G:$G,$E:$E,18.51,'RAW2'!$A:$A,'RAW2'!A122)</f>
        <v>31094464</v>
      </c>
      <c r="I122" s="1" t="str">
        <f>VLOOKUP(A122,'volatile collection data'!$G$6:$H$69,2,FALSE)</f>
        <v>C</v>
      </c>
      <c r="J122" s="1">
        <f>VLOOKUP(A122,'volatile collection data'!$G$6:$I$69,3,FALSE)</f>
        <v>10</v>
      </c>
      <c r="K122" s="1" t="str">
        <f>VLOOKUP(A122,'volatile collection data'!$G$6:$N$69,8,FALSE)</f>
        <v>15B</v>
      </c>
      <c r="L122" s="1">
        <f>VLOOKUP(A122,'volatile collection data'!$G$6:$J$69,4,FALSE)</f>
        <v>3.8</v>
      </c>
      <c r="M122" s="1">
        <f>VLOOKUP($A122,'volatile collection data'!$G$6:$M$69,6,FALSE)</f>
        <v>12</v>
      </c>
      <c r="N122" s="1">
        <f>VLOOKUP($A122,'volatile collection data'!$G$6:$M$69,7,FALSE)</f>
        <v>3.8</v>
      </c>
      <c r="O122" s="1">
        <f>VLOOKUP(A122,'volatile collection data'!$G$6:$K$69,5,FALSE)</f>
        <v>0</v>
      </c>
      <c r="P122" s="1" t="str">
        <f t="shared" si="8"/>
        <v>10C</v>
      </c>
      <c r="Q122">
        <f t="shared" si="9"/>
        <v>5.6535406363484413E-2</v>
      </c>
      <c r="R122" t="str">
        <f t="shared" si="10"/>
        <v>15B_0-C&amp;3.8%3.8@12</v>
      </c>
      <c r="S122" t="str">
        <f t="shared" si="11"/>
        <v>10C-15B-VCS-Loc-22</v>
      </c>
      <c r="T122" t="str">
        <f>IFERROR(IF(VLOOKUP(S122,Bad!$A:$A,1,FALSE)='RAW2'!S122,"yes","no"),"no")</f>
        <v>no</v>
      </c>
      <c r="U122" t="str">
        <f>IFERROR(VLOOKUP(F122,compounds!$A:$B,2,FALSE),"")</f>
        <v/>
      </c>
      <c r="V122" t="str">
        <f>VLOOKUP(B122,'volatile collection data'!$O:$P,2,FALSE)</f>
        <v>26.apr.22 15</v>
      </c>
    </row>
    <row r="123" spans="1:22" x14ac:dyDescent="0.2">
      <c r="A123" t="s">
        <v>131</v>
      </c>
      <c r="B123" s="1" t="str">
        <f t="shared" si="6"/>
        <v>10C</v>
      </c>
      <c r="C123">
        <v>25.684999999999999</v>
      </c>
      <c r="D123">
        <f t="shared" si="7"/>
        <v>25.69</v>
      </c>
      <c r="E123">
        <f>VLOOKUP(D123,'Peak Combiner'!$A$5:$D$4980,4,FALSE)</f>
        <v>25.67</v>
      </c>
      <c r="F123">
        <f>IFERROR(VLOOKUP(D123,rt_comb!$A:$B,2,FALSE),D123)</f>
        <v>25.69</v>
      </c>
      <c r="G123">
        <v>1986698</v>
      </c>
      <c r="H123">
        <f>SUMIFS($G:$G,$E:$E,18.51,'RAW2'!$A:$A,'RAW2'!A123)</f>
        <v>31094464</v>
      </c>
      <c r="I123" s="1" t="str">
        <f>VLOOKUP(A123,'volatile collection data'!$G$6:$H$69,2,FALSE)</f>
        <v>C</v>
      </c>
      <c r="J123" s="1">
        <f>VLOOKUP(A123,'volatile collection data'!$G$6:$I$69,3,FALSE)</f>
        <v>10</v>
      </c>
      <c r="K123" s="1" t="str">
        <f>VLOOKUP(A123,'volatile collection data'!$G$6:$N$69,8,FALSE)</f>
        <v>15B</v>
      </c>
      <c r="L123" s="1">
        <f>VLOOKUP(A123,'volatile collection data'!$G$6:$J$69,4,FALSE)</f>
        <v>3.8</v>
      </c>
      <c r="M123" s="1">
        <f>VLOOKUP($A123,'volatile collection data'!$G$6:$M$69,6,FALSE)</f>
        <v>12</v>
      </c>
      <c r="N123" s="1">
        <f>VLOOKUP($A123,'volatile collection data'!$G$6:$M$69,7,FALSE)</f>
        <v>3.8</v>
      </c>
      <c r="O123" s="1">
        <f>VLOOKUP(A123,'volatile collection data'!$G$6:$K$69,5,FALSE)</f>
        <v>0</v>
      </c>
      <c r="P123" s="1" t="str">
        <f t="shared" si="8"/>
        <v>10C</v>
      </c>
      <c r="Q123">
        <f t="shared" si="9"/>
        <v>8.4068865627961106E-2</v>
      </c>
      <c r="R123" t="str">
        <f t="shared" si="10"/>
        <v>15B_0-C&amp;3.8%3.8@12</v>
      </c>
      <c r="S123" t="str">
        <f t="shared" si="11"/>
        <v>10C-15B-VCS-Loc-22</v>
      </c>
      <c r="T123" t="str">
        <f>IFERROR(IF(VLOOKUP(S123,Bad!$A:$A,1,FALSE)='RAW2'!S123,"yes","no"),"no")</f>
        <v>no</v>
      </c>
      <c r="U123" t="str">
        <f>IFERROR(VLOOKUP(F123,compounds!$A:$B,2,FALSE),"")</f>
        <v/>
      </c>
      <c r="V123" t="str">
        <f>VLOOKUP(B123,'volatile collection data'!$O:$P,2,FALSE)</f>
        <v>26.apr.22 15</v>
      </c>
    </row>
    <row r="124" spans="1:22" x14ac:dyDescent="0.2">
      <c r="A124" t="s">
        <v>131</v>
      </c>
      <c r="B124" s="1" t="str">
        <f t="shared" si="6"/>
        <v>10C</v>
      </c>
      <c r="C124">
        <v>26.634</v>
      </c>
      <c r="D124">
        <f t="shared" si="7"/>
        <v>26.63</v>
      </c>
      <c r="E124">
        <f>VLOOKUP(D124,'Peak Combiner'!$A$5:$D$4980,4,FALSE)</f>
        <v>26.62</v>
      </c>
      <c r="F124">
        <f>IFERROR(VLOOKUP(D124,rt_comb!$A:$B,2,FALSE),D124)</f>
        <v>26.63</v>
      </c>
      <c r="G124">
        <v>2524098</v>
      </c>
      <c r="H124">
        <f>SUMIFS($G:$G,$E:$E,18.51,'RAW2'!$A:$A,'RAW2'!A124)</f>
        <v>31094464</v>
      </c>
      <c r="I124" s="1" t="str">
        <f>VLOOKUP(A124,'volatile collection data'!$G$6:$H$69,2,FALSE)</f>
        <v>C</v>
      </c>
      <c r="J124" s="1">
        <f>VLOOKUP(A124,'volatile collection data'!$G$6:$I$69,3,FALSE)</f>
        <v>10</v>
      </c>
      <c r="K124" s="1" t="str">
        <f>VLOOKUP(A124,'volatile collection data'!$G$6:$N$69,8,FALSE)</f>
        <v>15B</v>
      </c>
      <c r="L124" s="1">
        <f>VLOOKUP(A124,'volatile collection data'!$G$6:$J$69,4,FALSE)</f>
        <v>3.8</v>
      </c>
      <c r="M124" s="1">
        <f>VLOOKUP($A124,'volatile collection data'!$G$6:$M$69,6,FALSE)</f>
        <v>12</v>
      </c>
      <c r="N124" s="1">
        <f>VLOOKUP($A124,'volatile collection data'!$G$6:$M$69,7,FALSE)</f>
        <v>3.8</v>
      </c>
      <c r="O124" s="1">
        <f>VLOOKUP(A124,'volatile collection data'!$G$6:$K$69,5,FALSE)</f>
        <v>0</v>
      </c>
      <c r="P124" s="1" t="str">
        <f t="shared" si="8"/>
        <v>10C</v>
      </c>
      <c r="Q124">
        <f t="shared" si="9"/>
        <v>0.10680941723090544</v>
      </c>
      <c r="R124" t="str">
        <f t="shared" si="10"/>
        <v>15B_0-C&amp;3.8%3.8@12</v>
      </c>
      <c r="S124" t="str">
        <f t="shared" si="11"/>
        <v>10C-15B-VCS-Loc-22</v>
      </c>
      <c r="T124" t="str">
        <f>IFERROR(IF(VLOOKUP(S124,Bad!$A:$A,1,FALSE)='RAW2'!S124,"yes","no"),"no")</f>
        <v>no</v>
      </c>
      <c r="U124" t="str">
        <f>IFERROR(VLOOKUP(F124,compounds!$A:$B,2,FALSE),"")</f>
        <v/>
      </c>
      <c r="V124" t="str">
        <f>VLOOKUP(B124,'volatile collection data'!$O:$P,2,FALSE)</f>
        <v>26.apr.22 15</v>
      </c>
    </row>
    <row r="125" spans="1:22" x14ac:dyDescent="0.2">
      <c r="A125" t="s">
        <v>131</v>
      </c>
      <c r="B125" s="1" t="str">
        <f t="shared" si="6"/>
        <v>10C</v>
      </c>
      <c r="C125">
        <v>29.033999999999999</v>
      </c>
      <c r="D125">
        <f t="shared" si="7"/>
        <v>29.03</v>
      </c>
      <c r="E125">
        <f>VLOOKUP(D125,'Peak Combiner'!$A$5:$D$4980,4,FALSE)</f>
        <v>29.03</v>
      </c>
      <c r="F125">
        <f>IFERROR(VLOOKUP(D125,rt_comb!$A:$B,2,FALSE),D125)</f>
        <v>29.03</v>
      </c>
      <c r="G125">
        <v>3449764</v>
      </c>
      <c r="H125">
        <f>SUMIFS($G:$G,$E:$E,18.51,'RAW2'!$A:$A,'RAW2'!A125)</f>
        <v>31094464</v>
      </c>
      <c r="I125" s="1" t="str">
        <f>VLOOKUP(A125,'volatile collection data'!$G$6:$H$69,2,FALSE)</f>
        <v>C</v>
      </c>
      <c r="J125" s="1">
        <f>VLOOKUP(A125,'volatile collection data'!$G$6:$I$69,3,FALSE)</f>
        <v>10</v>
      </c>
      <c r="K125" s="1" t="str">
        <f>VLOOKUP(A125,'volatile collection data'!$G$6:$N$69,8,FALSE)</f>
        <v>15B</v>
      </c>
      <c r="L125" s="1">
        <f>VLOOKUP(A125,'volatile collection data'!$G$6:$J$69,4,FALSE)</f>
        <v>3.8</v>
      </c>
      <c r="M125" s="1">
        <f>VLOOKUP($A125,'volatile collection data'!$G$6:$M$69,6,FALSE)</f>
        <v>12</v>
      </c>
      <c r="N125" s="1">
        <f>VLOOKUP($A125,'volatile collection data'!$G$6:$M$69,7,FALSE)</f>
        <v>3.8</v>
      </c>
      <c r="O125" s="1">
        <f>VLOOKUP(A125,'volatile collection data'!$G$6:$K$69,5,FALSE)</f>
        <v>0</v>
      </c>
      <c r="P125" s="1" t="str">
        <f t="shared" si="8"/>
        <v>10C</v>
      </c>
      <c r="Q125">
        <f t="shared" si="9"/>
        <v>0.14597978462966069</v>
      </c>
      <c r="R125" t="str">
        <f t="shared" si="10"/>
        <v>15B_0-C&amp;3.8%3.8@12</v>
      </c>
      <c r="S125" t="str">
        <f t="shared" si="11"/>
        <v>10C-15B-VCS-Loc-22</v>
      </c>
      <c r="T125" t="str">
        <f>IFERROR(IF(VLOOKUP(S125,Bad!$A:$A,1,FALSE)='RAW2'!S125,"yes","no"),"no")</f>
        <v>no</v>
      </c>
      <c r="U125" t="str">
        <f>IFERROR(VLOOKUP(F125,compounds!$A:$B,2,FALSE),"")</f>
        <v/>
      </c>
      <c r="V125" t="str">
        <f>VLOOKUP(B125,'volatile collection data'!$O:$P,2,FALSE)</f>
        <v>26.apr.22 15</v>
      </c>
    </row>
    <row r="126" spans="1:22" x14ac:dyDescent="0.2">
      <c r="A126" t="s">
        <v>131</v>
      </c>
      <c r="B126" s="1" t="str">
        <f t="shared" si="6"/>
        <v>10C</v>
      </c>
      <c r="C126">
        <v>31.670999999999999</v>
      </c>
      <c r="D126">
        <f t="shared" si="7"/>
        <v>31.67</v>
      </c>
      <c r="E126">
        <f>VLOOKUP(D126,'Peak Combiner'!$A$5:$D$4980,4,FALSE)</f>
        <v>31.67</v>
      </c>
      <c r="F126">
        <f>IFERROR(VLOOKUP(D126,rt_comb!$A:$B,2,FALSE),D126)</f>
        <v>31.67</v>
      </c>
      <c r="G126">
        <v>8107574</v>
      </c>
      <c r="H126">
        <f>SUMIFS($G:$G,$E:$E,18.51,'RAW2'!$A:$A,'RAW2'!A126)</f>
        <v>31094464</v>
      </c>
      <c r="I126" s="1" t="str">
        <f>VLOOKUP(A126,'volatile collection data'!$G$6:$H$69,2,FALSE)</f>
        <v>C</v>
      </c>
      <c r="J126" s="1">
        <f>VLOOKUP(A126,'volatile collection data'!$G$6:$I$69,3,FALSE)</f>
        <v>10</v>
      </c>
      <c r="K126" s="1" t="str">
        <f>VLOOKUP(A126,'volatile collection data'!$G$6:$N$69,8,FALSE)</f>
        <v>15B</v>
      </c>
      <c r="L126" s="1">
        <f>VLOOKUP(A126,'volatile collection data'!$G$6:$J$69,4,FALSE)</f>
        <v>3.8</v>
      </c>
      <c r="M126" s="1">
        <f>VLOOKUP($A126,'volatile collection data'!$G$6:$M$69,6,FALSE)</f>
        <v>12</v>
      </c>
      <c r="N126" s="1">
        <f>VLOOKUP($A126,'volatile collection data'!$G$6:$M$69,7,FALSE)</f>
        <v>3.8</v>
      </c>
      <c r="O126" s="1">
        <f>VLOOKUP(A126,'volatile collection data'!$G$6:$K$69,5,FALSE)</f>
        <v>0</v>
      </c>
      <c r="P126" s="1" t="str">
        <f t="shared" si="8"/>
        <v>10C</v>
      </c>
      <c r="Q126">
        <f t="shared" si="9"/>
        <v>0.34307909363916966</v>
      </c>
      <c r="R126" t="str">
        <f t="shared" si="10"/>
        <v>15B_0-C&amp;3.8%3.8@12</v>
      </c>
      <c r="S126" t="str">
        <f t="shared" si="11"/>
        <v>10C-15B-VCS-Loc-22</v>
      </c>
      <c r="T126" t="str">
        <f>IFERROR(IF(VLOOKUP(S126,Bad!$A:$A,1,FALSE)='RAW2'!S126,"yes","no"),"no")</f>
        <v>no</v>
      </c>
      <c r="U126" t="str">
        <f>IFERROR(VLOOKUP(F126,compounds!$A:$B,2,FALSE),"")</f>
        <v/>
      </c>
      <c r="V126" t="str">
        <f>VLOOKUP(B126,'volatile collection data'!$O:$P,2,FALSE)</f>
        <v>26.apr.22 15</v>
      </c>
    </row>
    <row r="127" spans="1:22" x14ac:dyDescent="0.2">
      <c r="A127" t="s">
        <v>131</v>
      </c>
      <c r="B127" s="1" t="str">
        <f t="shared" si="6"/>
        <v>10C</v>
      </c>
      <c r="C127">
        <v>31.74</v>
      </c>
      <c r="D127">
        <f t="shared" si="7"/>
        <v>31.74</v>
      </c>
      <c r="E127">
        <f>VLOOKUP(D127,'Peak Combiner'!$A$5:$D$4980,4,FALSE)</f>
        <v>31.73</v>
      </c>
      <c r="F127">
        <f>IFERROR(VLOOKUP(D127,rt_comb!$A:$B,2,FALSE),D127)</f>
        <v>31.74</v>
      </c>
      <c r="G127">
        <v>7863519</v>
      </c>
      <c r="H127">
        <f>SUMIFS($G:$G,$E:$E,18.51,'RAW2'!$A:$A,'RAW2'!A127)</f>
        <v>31094464</v>
      </c>
      <c r="I127" s="1" t="str">
        <f>VLOOKUP(A127,'volatile collection data'!$G$6:$H$69,2,FALSE)</f>
        <v>C</v>
      </c>
      <c r="J127" s="1">
        <f>VLOOKUP(A127,'volatile collection data'!$G$6:$I$69,3,FALSE)</f>
        <v>10</v>
      </c>
      <c r="K127" s="1" t="str">
        <f>VLOOKUP(A127,'volatile collection data'!$G$6:$N$69,8,FALSE)</f>
        <v>15B</v>
      </c>
      <c r="L127" s="1">
        <f>VLOOKUP(A127,'volatile collection data'!$G$6:$J$69,4,FALSE)</f>
        <v>3.8</v>
      </c>
      <c r="M127" s="1">
        <f>VLOOKUP($A127,'volatile collection data'!$G$6:$M$69,6,FALSE)</f>
        <v>12</v>
      </c>
      <c r="N127" s="1">
        <f>VLOOKUP($A127,'volatile collection data'!$G$6:$M$69,7,FALSE)</f>
        <v>3.8</v>
      </c>
      <c r="O127" s="1">
        <f>VLOOKUP(A127,'volatile collection data'!$G$6:$K$69,5,FALSE)</f>
        <v>0</v>
      </c>
      <c r="P127" s="1" t="str">
        <f t="shared" si="8"/>
        <v>10C</v>
      </c>
      <c r="Q127">
        <f t="shared" si="9"/>
        <v>0.3327516925944049</v>
      </c>
      <c r="R127" t="str">
        <f t="shared" si="10"/>
        <v>15B_0-C&amp;3.8%3.8@12</v>
      </c>
      <c r="S127" t="str">
        <f t="shared" si="11"/>
        <v>10C-15B-VCS-Loc-22</v>
      </c>
      <c r="T127" t="str">
        <f>IFERROR(IF(VLOOKUP(S127,Bad!$A:$A,1,FALSE)='RAW2'!S127,"yes","no"),"no")</f>
        <v>no</v>
      </c>
      <c r="U127" t="str">
        <f>IFERROR(VLOOKUP(F127,compounds!$A:$B,2,FALSE),"")</f>
        <v/>
      </c>
      <c r="V127" t="str">
        <f>VLOOKUP(B127,'volatile collection data'!$O:$P,2,FALSE)</f>
        <v>26.apr.22 15</v>
      </c>
    </row>
    <row r="128" spans="1:22" x14ac:dyDescent="0.2">
      <c r="A128" t="s">
        <v>131</v>
      </c>
      <c r="B128" s="1" t="str">
        <f t="shared" si="6"/>
        <v>10C</v>
      </c>
      <c r="C128">
        <v>32.383000000000003</v>
      </c>
      <c r="D128">
        <f t="shared" si="7"/>
        <v>32.380000000000003</v>
      </c>
      <c r="E128">
        <f>VLOOKUP(D128,'Peak Combiner'!$A$5:$D$4980,4,FALSE)</f>
        <v>32.380000000000003</v>
      </c>
      <c r="F128">
        <f>IFERROR(VLOOKUP(D128,rt_comb!$A:$B,2,FALSE),D128)</f>
        <v>32.380000000000003</v>
      </c>
      <c r="G128">
        <v>1123585</v>
      </c>
      <c r="H128">
        <f>SUMIFS($G:$G,$E:$E,18.51,'RAW2'!$A:$A,'RAW2'!A128)</f>
        <v>31094464</v>
      </c>
      <c r="I128" s="1" t="str">
        <f>VLOOKUP(A128,'volatile collection data'!$G$6:$H$69,2,FALSE)</f>
        <v>C</v>
      </c>
      <c r="J128" s="1">
        <f>VLOOKUP(A128,'volatile collection data'!$G$6:$I$69,3,FALSE)</f>
        <v>10</v>
      </c>
      <c r="K128" s="1" t="str">
        <f>VLOOKUP(A128,'volatile collection data'!$G$6:$N$69,8,FALSE)</f>
        <v>15B</v>
      </c>
      <c r="L128" s="1">
        <f>VLOOKUP(A128,'volatile collection data'!$G$6:$J$69,4,FALSE)</f>
        <v>3.8</v>
      </c>
      <c r="M128" s="1">
        <f>VLOOKUP($A128,'volatile collection data'!$G$6:$M$69,6,FALSE)</f>
        <v>12</v>
      </c>
      <c r="N128" s="1">
        <f>VLOOKUP($A128,'volatile collection data'!$G$6:$M$69,7,FALSE)</f>
        <v>3.8</v>
      </c>
      <c r="O128" s="1">
        <f>VLOOKUP(A128,'volatile collection data'!$G$6:$K$69,5,FALSE)</f>
        <v>0</v>
      </c>
      <c r="P128" s="1" t="str">
        <f t="shared" si="8"/>
        <v>10C</v>
      </c>
      <c r="Q128">
        <f t="shared" si="9"/>
        <v>4.7545483202073323E-2</v>
      </c>
      <c r="R128" t="str">
        <f t="shared" si="10"/>
        <v>15B_0-C&amp;3.8%3.8@12</v>
      </c>
      <c r="S128" t="str">
        <f t="shared" si="11"/>
        <v>10C-15B-VCS-Loc-22</v>
      </c>
      <c r="T128" t="str">
        <f>IFERROR(IF(VLOOKUP(S128,Bad!$A:$A,1,FALSE)='RAW2'!S128,"yes","no"),"no")</f>
        <v>no</v>
      </c>
      <c r="U128" t="str">
        <f>IFERROR(VLOOKUP(F128,compounds!$A:$B,2,FALSE),"")</f>
        <v/>
      </c>
      <c r="V128" t="str">
        <f>VLOOKUP(B128,'volatile collection data'!$O:$P,2,FALSE)</f>
        <v>26.apr.22 15</v>
      </c>
    </row>
    <row r="129" spans="1:22" x14ac:dyDescent="0.2">
      <c r="A129" t="s">
        <v>131</v>
      </c>
      <c r="B129" s="1" t="str">
        <f t="shared" si="6"/>
        <v>10C</v>
      </c>
      <c r="C129">
        <v>34.42</v>
      </c>
      <c r="D129">
        <f t="shared" si="7"/>
        <v>34.42</v>
      </c>
      <c r="E129">
        <f>VLOOKUP(D129,'Peak Combiner'!$A$5:$D$4980,4,FALSE)</f>
        <v>34.42</v>
      </c>
      <c r="F129">
        <f>IFERROR(VLOOKUP(D129,rt_comb!$A:$B,2,FALSE),D129)</f>
        <v>34.42</v>
      </c>
      <c r="G129">
        <v>1524991</v>
      </c>
      <c r="H129">
        <f>SUMIFS($G:$G,$E:$E,18.51,'RAW2'!$A:$A,'RAW2'!A129)</f>
        <v>31094464</v>
      </c>
      <c r="I129" s="1" t="str">
        <f>VLOOKUP(A129,'volatile collection data'!$G$6:$H$69,2,FALSE)</f>
        <v>C</v>
      </c>
      <c r="J129" s="1">
        <f>VLOOKUP(A129,'volatile collection data'!$G$6:$I$69,3,FALSE)</f>
        <v>10</v>
      </c>
      <c r="K129" s="1" t="str">
        <f>VLOOKUP(A129,'volatile collection data'!$G$6:$N$69,8,FALSE)</f>
        <v>15B</v>
      </c>
      <c r="L129" s="1">
        <f>VLOOKUP(A129,'volatile collection data'!$G$6:$J$69,4,FALSE)</f>
        <v>3.8</v>
      </c>
      <c r="M129" s="1">
        <f>VLOOKUP($A129,'volatile collection data'!$G$6:$M$69,6,FALSE)</f>
        <v>12</v>
      </c>
      <c r="N129" s="1">
        <f>VLOOKUP($A129,'volatile collection data'!$G$6:$M$69,7,FALSE)</f>
        <v>3.8</v>
      </c>
      <c r="O129" s="1">
        <f>VLOOKUP(A129,'volatile collection data'!$G$6:$K$69,5,FALSE)</f>
        <v>0</v>
      </c>
      <c r="P129" s="1" t="str">
        <f t="shared" si="8"/>
        <v>10C</v>
      </c>
      <c r="Q129">
        <f t="shared" si="9"/>
        <v>6.453132960462539E-2</v>
      </c>
      <c r="R129" t="str">
        <f t="shared" si="10"/>
        <v>15B_0-C&amp;3.8%3.8@12</v>
      </c>
      <c r="S129" t="str">
        <f t="shared" si="11"/>
        <v>10C-15B-VCS-Loc-22</v>
      </c>
      <c r="T129" t="str">
        <f>IFERROR(IF(VLOOKUP(S129,Bad!$A:$A,1,FALSE)='RAW2'!S129,"yes","no"),"no")</f>
        <v>no</v>
      </c>
      <c r="U129" t="str">
        <f>IFERROR(VLOOKUP(F129,compounds!$A:$B,2,FALSE),"")</f>
        <v/>
      </c>
      <c r="V129" t="str">
        <f>VLOOKUP(B129,'volatile collection data'!$O:$P,2,FALSE)</f>
        <v>26.apr.22 15</v>
      </c>
    </row>
    <row r="130" spans="1:22" x14ac:dyDescent="0.2">
      <c r="A130" t="s">
        <v>131</v>
      </c>
      <c r="B130" s="1" t="str">
        <f t="shared" si="6"/>
        <v>10C</v>
      </c>
      <c r="C130">
        <v>34.939</v>
      </c>
      <c r="D130">
        <f t="shared" si="7"/>
        <v>34.94</v>
      </c>
      <c r="E130">
        <f>VLOOKUP(D130,'Peak Combiner'!$A$5:$D$4980,4,FALSE)</f>
        <v>34.86</v>
      </c>
      <c r="F130">
        <f>IFERROR(VLOOKUP(D130,rt_comb!$A:$B,2,FALSE),D130)</f>
        <v>34.94</v>
      </c>
      <c r="G130">
        <v>2540795</v>
      </c>
      <c r="H130">
        <f>SUMIFS($G:$G,$E:$E,18.51,'RAW2'!$A:$A,'RAW2'!A130)</f>
        <v>31094464</v>
      </c>
      <c r="I130" s="1" t="str">
        <f>VLOOKUP(A130,'volatile collection data'!$G$6:$H$69,2,FALSE)</f>
        <v>C</v>
      </c>
      <c r="J130" s="1">
        <f>VLOOKUP(A130,'volatile collection data'!$G$6:$I$69,3,FALSE)</f>
        <v>10</v>
      </c>
      <c r="K130" s="1" t="str">
        <f>VLOOKUP(A130,'volatile collection data'!$G$6:$N$69,8,FALSE)</f>
        <v>15B</v>
      </c>
      <c r="L130" s="1">
        <f>VLOOKUP(A130,'volatile collection data'!$G$6:$J$69,4,FALSE)</f>
        <v>3.8</v>
      </c>
      <c r="M130" s="1">
        <f>VLOOKUP($A130,'volatile collection data'!$G$6:$M$69,6,FALSE)</f>
        <v>12</v>
      </c>
      <c r="N130" s="1">
        <f>VLOOKUP($A130,'volatile collection data'!$G$6:$M$69,7,FALSE)</f>
        <v>3.8</v>
      </c>
      <c r="O130" s="1">
        <f>VLOOKUP(A130,'volatile collection data'!$G$6:$K$69,5,FALSE)</f>
        <v>0</v>
      </c>
      <c r="P130" s="1" t="str">
        <f t="shared" si="8"/>
        <v>10C</v>
      </c>
      <c r="Q130">
        <f t="shared" si="9"/>
        <v>0.10751596540752313</v>
      </c>
      <c r="R130" t="str">
        <f t="shared" si="10"/>
        <v>15B_0-C&amp;3.8%3.8@12</v>
      </c>
      <c r="S130" t="str">
        <f t="shared" si="11"/>
        <v>10C-15B-VCS-Loc-22</v>
      </c>
      <c r="T130" t="str">
        <f>IFERROR(IF(VLOOKUP(S130,Bad!$A:$A,1,FALSE)='RAW2'!S130,"yes","no"),"no")</f>
        <v>no</v>
      </c>
      <c r="U130" t="str">
        <f>IFERROR(VLOOKUP(F130,compounds!$A:$B,2,FALSE),"")</f>
        <v/>
      </c>
      <c r="V130" t="str">
        <f>VLOOKUP(B130,'volatile collection data'!$O:$P,2,FALSE)</f>
        <v>26.apr.22 15</v>
      </c>
    </row>
    <row r="131" spans="1:22" x14ac:dyDescent="0.2">
      <c r="A131" t="s">
        <v>131</v>
      </c>
      <c r="B131" s="1" t="str">
        <f t="shared" ref="B131:B194" si="12">LEFT(A131,FIND("-",A131)-1)</f>
        <v>10C</v>
      </c>
      <c r="C131">
        <v>35.298000000000002</v>
      </c>
      <c r="D131">
        <f t="shared" ref="D131:D194" si="13">ROUND(C131,2)</f>
        <v>35.299999999999997</v>
      </c>
      <c r="E131">
        <f>VLOOKUP(D131,'Peak Combiner'!$A$5:$D$4980,4,FALSE)</f>
        <v>35.299999999999997</v>
      </c>
      <c r="F131">
        <f>IFERROR(VLOOKUP(D131,rt_comb!$A:$B,2,FALSE),D131)</f>
        <v>35.299999999999997</v>
      </c>
      <c r="G131">
        <v>1070211</v>
      </c>
      <c r="H131">
        <f>SUMIFS($G:$G,$E:$E,18.51,'RAW2'!$A:$A,'RAW2'!A131)</f>
        <v>31094464</v>
      </c>
      <c r="I131" s="1" t="str">
        <f>VLOOKUP(A131,'volatile collection data'!$G$6:$H$69,2,FALSE)</f>
        <v>C</v>
      </c>
      <c r="J131" s="1">
        <f>VLOOKUP(A131,'volatile collection data'!$G$6:$I$69,3,FALSE)</f>
        <v>10</v>
      </c>
      <c r="K131" s="1" t="str">
        <f>VLOOKUP(A131,'volatile collection data'!$G$6:$N$69,8,FALSE)</f>
        <v>15B</v>
      </c>
      <c r="L131" s="1">
        <f>VLOOKUP(A131,'volatile collection data'!$G$6:$J$69,4,FALSE)</f>
        <v>3.8</v>
      </c>
      <c r="M131" s="1">
        <f>VLOOKUP($A131,'volatile collection data'!$G$6:$M$69,6,FALSE)</f>
        <v>12</v>
      </c>
      <c r="N131" s="1">
        <f>VLOOKUP($A131,'volatile collection data'!$G$6:$M$69,7,FALSE)</f>
        <v>3.8</v>
      </c>
      <c r="O131" s="1">
        <f>VLOOKUP(A131,'volatile collection data'!$G$6:$K$69,5,FALSE)</f>
        <v>0</v>
      </c>
      <c r="P131" s="1" t="str">
        <f t="shared" ref="P131:P194" si="14">J131&amp;I131</f>
        <v>10C</v>
      </c>
      <c r="Q131">
        <f t="shared" ref="Q131:Q194" si="15">IFERROR((30/H131*G131)/L131/6,0)</f>
        <v>4.5286915652286291E-2</v>
      </c>
      <c r="R131" t="str">
        <f t="shared" ref="R131:R194" si="16">K131&amp;"_"&amp;O131&amp;"-"&amp;I131&amp;"&amp;"&amp;L131&amp;"%"&amp;N131&amp;"@"&amp;M131</f>
        <v>15B_0-C&amp;3.8%3.8@12</v>
      </c>
      <c r="S131" t="str">
        <f t="shared" ref="S131:S194" si="17">A131</f>
        <v>10C-15B-VCS-Loc-22</v>
      </c>
      <c r="T131" t="str">
        <f>IFERROR(IF(VLOOKUP(S131,Bad!$A:$A,1,FALSE)='RAW2'!S131,"yes","no"),"no")</f>
        <v>no</v>
      </c>
      <c r="U131" t="str">
        <f>IFERROR(VLOOKUP(F131,compounds!$A:$B,2,FALSE),"")</f>
        <v/>
      </c>
      <c r="V131" t="str">
        <f>VLOOKUP(B131,'volatile collection data'!$O:$P,2,FALSE)</f>
        <v>26.apr.22 15</v>
      </c>
    </row>
    <row r="132" spans="1:22" x14ac:dyDescent="0.2">
      <c r="A132" t="s">
        <v>131</v>
      </c>
      <c r="B132" s="1" t="str">
        <f t="shared" si="12"/>
        <v>10C</v>
      </c>
      <c r="C132">
        <v>35.665999999999997</v>
      </c>
      <c r="D132">
        <f t="shared" si="13"/>
        <v>35.67</v>
      </c>
      <c r="E132">
        <f>VLOOKUP(D132,'Peak Combiner'!$A$5:$D$4980,4,FALSE)</f>
        <v>35.67</v>
      </c>
      <c r="F132">
        <f>IFERROR(VLOOKUP(D132,rt_comb!$A:$B,2,FALSE),D132)</f>
        <v>35.67</v>
      </c>
      <c r="G132">
        <v>3272779</v>
      </c>
      <c r="H132">
        <f>SUMIFS($G:$G,$E:$E,18.51,'RAW2'!$A:$A,'RAW2'!A132)</f>
        <v>31094464</v>
      </c>
      <c r="I132" s="1" t="str">
        <f>VLOOKUP(A132,'volatile collection data'!$G$6:$H$69,2,FALSE)</f>
        <v>C</v>
      </c>
      <c r="J132" s="1">
        <f>VLOOKUP(A132,'volatile collection data'!$G$6:$I$69,3,FALSE)</f>
        <v>10</v>
      </c>
      <c r="K132" s="1" t="str">
        <f>VLOOKUP(A132,'volatile collection data'!$G$6:$N$69,8,FALSE)</f>
        <v>15B</v>
      </c>
      <c r="L132" s="1">
        <f>VLOOKUP(A132,'volatile collection data'!$G$6:$J$69,4,FALSE)</f>
        <v>3.8</v>
      </c>
      <c r="M132" s="1">
        <f>VLOOKUP($A132,'volatile collection data'!$G$6:$M$69,6,FALSE)</f>
        <v>12</v>
      </c>
      <c r="N132" s="1">
        <f>VLOOKUP($A132,'volatile collection data'!$G$6:$M$69,7,FALSE)</f>
        <v>3.8</v>
      </c>
      <c r="O132" s="1">
        <f>VLOOKUP(A132,'volatile collection data'!$G$6:$K$69,5,FALSE)</f>
        <v>0</v>
      </c>
      <c r="P132" s="1" t="str">
        <f t="shared" si="14"/>
        <v>10C</v>
      </c>
      <c r="Q132">
        <f t="shared" si="15"/>
        <v>0.13849050936831511</v>
      </c>
      <c r="R132" t="str">
        <f t="shared" si="16"/>
        <v>15B_0-C&amp;3.8%3.8@12</v>
      </c>
      <c r="S132" t="str">
        <f t="shared" si="17"/>
        <v>10C-15B-VCS-Loc-22</v>
      </c>
      <c r="T132" t="str">
        <f>IFERROR(IF(VLOOKUP(S132,Bad!$A:$A,1,FALSE)='RAW2'!S132,"yes","no"),"no")</f>
        <v>no</v>
      </c>
      <c r="U132" t="str">
        <f>IFERROR(VLOOKUP(F132,compounds!$A:$B,2,FALSE),"")</f>
        <v/>
      </c>
      <c r="V132" t="str">
        <f>VLOOKUP(B132,'volatile collection data'!$O:$P,2,FALSE)</f>
        <v>26.apr.22 15</v>
      </c>
    </row>
    <row r="133" spans="1:22" x14ac:dyDescent="0.2">
      <c r="A133" t="s">
        <v>131</v>
      </c>
      <c r="B133" s="1" t="str">
        <f t="shared" si="12"/>
        <v>10C</v>
      </c>
      <c r="C133">
        <v>35.908000000000001</v>
      </c>
      <c r="D133">
        <f t="shared" si="13"/>
        <v>35.909999999999997</v>
      </c>
      <c r="E133">
        <f>VLOOKUP(D133,'Peak Combiner'!$A$5:$D$4980,4,FALSE)</f>
        <v>35.909999999999997</v>
      </c>
      <c r="F133">
        <f>IFERROR(VLOOKUP(D133,rt_comb!$A:$B,2,FALSE),D133)</f>
        <v>35.909999999999997</v>
      </c>
      <c r="G133">
        <v>1290052</v>
      </c>
      <c r="H133">
        <f>SUMIFS($G:$G,$E:$E,18.51,'RAW2'!$A:$A,'RAW2'!A133)</f>
        <v>31094464</v>
      </c>
      <c r="I133" s="1" t="str">
        <f>VLOOKUP(A133,'volatile collection data'!$G$6:$H$69,2,FALSE)</f>
        <v>C</v>
      </c>
      <c r="J133" s="1">
        <f>VLOOKUP(A133,'volatile collection data'!$G$6:$I$69,3,FALSE)</f>
        <v>10</v>
      </c>
      <c r="K133" s="1" t="str">
        <f>VLOOKUP(A133,'volatile collection data'!$G$6:$N$69,8,FALSE)</f>
        <v>15B</v>
      </c>
      <c r="L133" s="1">
        <f>VLOOKUP(A133,'volatile collection data'!$G$6:$J$69,4,FALSE)</f>
        <v>3.8</v>
      </c>
      <c r="M133" s="1">
        <f>VLOOKUP($A133,'volatile collection data'!$G$6:$M$69,6,FALSE)</f>
        <v>12</v>
      </c>
      <c r="N133" s="1">
        <f>VLOOKUP($A133,'volatile collection data'!$G$6:$M$69,7,FALSE)</f>
        <v>3.8</v>
      </c>
      <c r="O133" s="1">
        <f>VLOOKUP(A133,'volatile collection data'!$G$6:$K$69,5,FALSE)</f>
        <v>0</v>
      </c>
      <c r="P133" s="1" t="str">
        <f t="shared" si="14"/>
        <v>10C</v>
      </c>
      <c r="Q133">
        <f t="shared" si="15"/>
        <v>5.4589680082771756E-2</v>
      </c>
      <c r="R133" t="str">
        <f t="shared" si="16"/>
        <v>15B_0-C&amp;3.8%3.8@12</v>
      </c>
      <c r="S133" t="str">
        <f t="shared" si="17"/>
        <v>10C-15B-VCS-Loc-22</v>
      </c>
      <c r="T133" t="str">
        <f>IFERROR(IF(VLOOKUP(S133,Bad!$A:$A,1,FALSE)='RAW2'!S133,"yes","no"),"no")</f>
        <v>no</v>
      </c>
      <c r="U133" t="str">
        <f>IFERROR(VLOOKUP(F133,compounds!$A:$B,2,FALSE),"")</f>
        <v/>
      </c>
      <c r="V133" t="str">
        <f>VLOOKUP(B133,'volatile collection data'!$O:$P,2,FALSE)</f>
        <v>26.apr.22 15</v>
      </c>
    </row>
    <row r="134" spans="1:22" x14ac:dyDescent="0.2">
      <c r="A134" t="s">
        <v>131</v>
      </c>
      <c r="B134" s="1" t="str">
        <f t="shared" si="12"/>
        <v>10C</v>
      </c>
      <c r="C134">
        <v>36.167000000000002</v>
      </c>
      <c r="D134">
        <f t="shared" si="13"/>
        <v>36.17</v>
      </c>
      <c r="E134">
        <f>VLOOKUP(D134,'Peak Combiner'!$A$5:$D$4980,4,FALSE)</f>
        <v>36.11</v>
      </c>
      <c r="F134">
        <f>IFERROR(VLOOKUP(D134,rt_comb!$A:$B,2,FALSE),D134)</f>
        <v>36.17</v>
      </c>
      <c r="G134">
        <v>1235927</v>
      </c>
      <c r="H134">
        <f>SUMIFS($G:$G,$E:$E,18.51,'RAW2'!$A:$A,'RAW2'!A134)</f>
        <v>31094464</v>
      </c>
      <c r="I134" s="1" t="str">
        <f>VLOOKUP(A134,'volatile collection data'!$G$6:$H$69,2,FALSE)</f>
        <v>C</v>
      </c>
      <c r="J134" s="1">
        <f>VLOOKUP(A134,'volatile collection data'!$G$6:$I$69,3,FALSE)</f>
        <v>10</v>
      </c>
      <c r="K134" s="1" t="str">
        <f>VLOOKUP(A134,'volatile collection data'!$G$6:$N$69,8,FALSE)</f>
        <v>15B</v>
      </c>
      <c r="L134" s="1">
        <f>VLOOKUP(A134,'volatile collection data'!$G$6:$J$69,4,FALSE)</f>
        <v>3.8</v>
      </c>
      <c r="M134" s="1">
        <f>VLOOKUP($A134,'volatile collection data'!$G$6:$M$69,6,FALSE)</f>
        <v>12</v>
      </c>
      <c r="N134" s="1">
        <f>VLOOKUP($A134,'volatile collection data'!$G$6:$M$69,7,FALSE)</f>
        <v>3.8</v>
      </c>
      <c r="O134" s="1">
        <f>VLOOKUP(A134,'volatile collection data'!$G$6:$K$69,5,FALSE)</f>
        <v>0</v>
      </c>
      <c r="P134" s="1" t="str">
        <f t="shared" si="14"/>
        <v>10C</v>
      </c>
      <c r="Q134">
        <f t="shared" si="15"/>
        <v>5.2299333310331562E-2</v>
      </c>
      <c r="R134" t="str">
        <f t="shared" si="16"/>
        <v>15B_0-C&amp;3.8%3.8@12</v>
      </c>
      <c r="S134" t="str">
        <f t="shared" si="17"/>
        <v>10C-15B-VCS-Loc-22</v>
      </c>
      <c r="T134" t="str">
        <f>IFERROR(IF(VLOOKUP(S134,Bad!$A:$A,1,FALSE)='RAW2'!S134,"yes","no"),"no")</f>
        <v>no</v>
      </c>
      <c r="U134" t="str">
        <f>IFERROR(VLOOKUP(F134,compounds!$A:$B,2,FALSE),"")</f>
        <v/>
      </c>
      <c r="V134" t="str">
        <f>VLOOKUP(B134,'volatile collection data'!$O:$P,2,FALSE)</f>
        <v>26.apr.22 15</v>
      </c>
    </row>
    <row r="135" spans="1:22" x14ac:dyDescent="0.2">
      <c r="A135" t="s">
        <v>131</v>
      </c>
      <c r="B135" s="1" t="str">
        <f t="shared" si="12"/>
        <v>10C</v>
      </c>
      <c r="C135">
        <v>36.540999999999997</v>
      </c>
      <c r="D135">
        <f t="shared" si="13"/>
        <v>36.54</v>
      </c>
      <c r="E135">
        <f>VLOOKUP(D135,'Peak Combiner'!$A$5:$D$4980,4,FALSE)</f>
        <v>36.54</v>
      </c>
      <c r="F135">
        <f>IFERROR(VLOOKUP(D135,rt_comb!$A:$B,2,FALSE),D135)</f>
        <v>36.54</v>
      </c>
      <c r="G135">
        <v>339715</v>
      </c>
      <c r="H135">
        <f>SUMIFS($G:$G,$E:$E,18.51,'RAW2'!$A:$A,'RAW2'!A135)</f>
        <v>31094464</v>
      </c>
      <c r="I135" s="1" t="str">
        <f>VLOOKUP(A135,'volatile collection data'!$G$6:$H$69,2,FALSE)</f>
        <v>C</v>
      </c>
      <c r="J135" s="1">
        <f>VLOOKUP(A135,'volatile collection data'!$G$6:$I$69,3,FALSE)</f>
        <v>10</v>
      </c>
      <c r="K135" s="1" t="str">
        <f>VLOOKUP(A135,'volatile collection data'!$G$6:$N$69,8,FALSE)</f>
        <v>15B</v>
      </c>
      <c r="L135" s="1">
        <f>VLOOKUP(A135,'volatile collection data'!$G$6:$J$69,4,FALSE)</f>
        <v>3.8</v>
      </c>
      <c r="M135" s="1">
        <f>VLOOKUP($A135,'volatile collection data'!$G$6:$M$69,6,FALSE)</f>
        <v>12</v>
      </c>
      <c r="N135" s="1">
        <f>VLOOKUP($A135,'volatile collection data'!$G$6:$M$69,7,FALSE)</f>
        <v>3.8</v>
      </c>
      <c r="O135" s="1">
        <f>VLOOKUP(A135,'volatile collection data'!$G$6:$K$69,5,FALSE)</f>
        <v>0</v>
      </c>
      <c r="P135" s="1" t="str">
        <f t="shared" si="14"/>
        <v>10C</v>
      </c>
      <c r="Q135">
        <f t="shared" si="15"/>
        <v>1.4375337714540812E-2</v>
      </c>
      <c r="R135" t="str">
        <f t="shared" si="16"/>
        <v>15B_0-C&amp;3.8%3.8@12</v>
      </c>
      <c r="S135" t="str">
        <f t="shared" si="17"/>
        <v>10C-15B-VCS-Loc-22</v>
      </c>
      <c r="T135" t="str">
        <f>IFERROR(IF(VLOOKUP(S135,Bad!$A:$A,1,FALSE)='RAW2'!S135,"yes","no"),"no")</f>
        <v>no</v>
      </c>
      <c r="U135" t="str">
        <f>IFERROR(VLOOKUP(F135,compounds!$A:$B,2,FALSE),"")</f>
        <v/>
      </c>
      <c r="V135" t="str">
        <f>VLOOKUP(B135,'volatile collection data'!$O:$P,2,FALSE)</f>
        <v>26.apr.22 15</v>
      </c>
    </row>
    <row r="136" spans="1:22" x14ac:dyDescent="0.2">
      <c r="A136" t="s">
        <v>131</v>
      </c>
      <c r="B136" s="1" t="str">
        <f t="shared" si="12"/>
        <v>10C</v>
      </c>
      <c r="C136">
        <v>36.588999999999999</v>
      </c>
      <c r="D136">
        <f t="shared" si="13"/>
        <v>36.590000000000003</v>
      </c>
      <c r="E136">
        <f>VLOOKUP(D136,'Peak Combiner'!$A$5:$D$4980,4,FALSE)</f>
        <v>36.590000000000003</v>
      </c>
      <c r="F136">
        <f>IFERROR(VLOOKUP(D136,rt_comb!$A:$B,2,FALSE),D136)</f>
        <v>36.590000000000003</v>
      </c>
      <c r="G136">
        <v>1608679</v>
      </c>
      <c r="H136">
        <f>SUMIFS($G:$G,$E:$E,18.51,'RAW2'!$A:$A,'RAW2'!A136)</f>
        <v>31094464</v>
      </c>
      <c r="I136" s="1" t="str">
        <f>VLOOKUP(A136,'volatile collection data'!$G$6:$H$69,2,FALSE)</f>
        <v>C</v>
      </c>
      <c r="J136" s="1">
        <f>VLOOKUP(A136,'volatile collection data'!$G$6:$I$69,3,FALSE)</f>
        <v>10</v>
      </c>
      <c r="K136" s="1" t="str">
        <f>VLOOKUP(A136,'volatile collection data'!$G$6:$N$69,8,FALSE)</f>
        <v>15B</v>
      </c>
      <c r="L136" s="1">
        <f>VLOOKUP(A136,'volatile collection data'!$G$6:$J$69,4,FALSE)</f>
        <v>3.8</v>
      </c>
      <c r="M136" s="1">
        <f>VLOOKUP($A136,'volatile collection data'!$G$6:$M$69,6,FALSE)</f>
        <v>12</v>
      </c>
      <c r="N136" s="1">
        <f>VLOOKUP($A136,'volatile collection data'!$G$6:$M$69,7,FALSE)</f>
        <v>3.8</v>
      </c>
      <c r="O136" s="1">
        <f>VLOOKUP(A136,'volatile collection data'!$G$6:$K$69,5,FALSE)</f>
        <v>0</v>
      </c>
      <c r="P136" s="1" t="str">
        <f t="shared" si="14"/>
        <v>10C</v>
      </c>
      <c r="Q136">
        <f t="shared" si="15"/>
        <v>6.8072660610481742E-2</v>
      </c>
      <c r="R136" t="str">
        <f t="shared" si="16"/>
        <v>15B_0-C&amp;3.8%3.8@12</v>
      </c>
      <c r="S136" t="str">
        <f t="shared" si="17"/>
        <v>10C-15B-VCS-Loc-22</v>
      </c>
      <c r="T136" t="str">
        <f>IFERROR(IF(VLOOKUP(S136,Bad!$A:$A,1,FALSE)='RAW2'!S136,"yes","no"),"no")</f>
        <v>no</v>
      </c>
      <c r="U136" t="str">
        <f>IFERROR(VLOOKUP(F136,compounds!$A:$B,2,FALSE),"")</f>
        <v/>
      </c>
      <c r="V136" t="str">
        <f>VLOOKUP(B136,'volatile collection data'!$O:$P,2,FALSE)</f>
        <v>26.apr.22 15</v>
      </c>
    </row>
    <row r="137" spans="1:22" x14ac:dyDescent="0.2">
      <c r="A137" t="s">
        <v>131</v>
      </c>
      <c r="B137" s="1" t="str">
        <f t="shared" si="12"/>
        <v>10C</v>
      </c>
      <c r="C137">
        <v>36.659999999999997</v>
      </c>
      <c r="D137">
        <f t="shared" si="13"/>
        <v>36.659999999999997</v>
      </c>
      <c r="E137">
        <f>VLOOKUP(D137,'Peak Combiner'!$A$5:$D$4980,4,FALSE)</f>
        <v>36.65</v>
      </c>
      <c r="F137">
        <f>IFERROR(VLOOKUP(D137,rt_comb!$A:$B,2,FALSE),D137)</f>
        <v>36.659999999999997</v>
      </c>
      <c r="G137">
        <v>963023</v>
      </c>
      <c r="H137">
        <f>SUMIFS($G:$G,$E:$E,18.51,'RAW2'!$A:$A,'RAW2'!A137)</f>
        <v>31094464</v>
      </c>
      <c r="I137" s="1" t="str">
        <f>VLOOKUP(A137,'volatile collection data'!$G$6:$H$69,2,FALSE)</f>
        <v>C</v>
      </c>
      <c r="J137" s="1">
        <f>VLOOKUP(A137,'volatile collection data'!$G$6:$I$69,3,FALSE)</f>
        <v>10</v>
      </c>
      <c r="K137" s="1" t="str">
        <f>VLOOKUP(A137,'volatile collection data'!$G$6:$N$69,8,FALSE)</f>
        <v>15B</v>
      </c>
      <c r="L137" s="1">
        <f>VLOOKUP(A137,'volatile collection data'!$G$6:$J$69,4,FALSE)</f>
        <v>3.8</v>
      </c>
      <c r="M137" s="1">
        <f>VLOOKUP($A137,'volatile collection data'!$G$6:$M$69,6,FALSE)</f>
        <v>12</v>
      </c>
      <c r="N137" s="1">
        <f>VLOOKUP($A137,'volatile collection data'!$G$6:$M$69,7,FALSE)</f>
        <v>3.8</v>
      </c>
      <c r="O137" s="1">
        <f>VLOOKUP(A137,'volatile collection data'!$G$6:$K$69,5,FALSE)</f>
        <v>0</v>
      </c>
      <c r="P137" s="1" t="str">
        <f t="shared" si="14"/>
        <v>10C</v>
      </c>
      <c r="Q137">
        <f t="shared" si="15"/>
        <v>4.0751161567402792E-2</v>
      </c>
      <c r="R137" t="str">
        <f t="shared" si="16"/>
        <v>15B_0-C&amp;3.8%3.8@12</v>
      </c>
      <c r="S137" t="str">
        <f t="shared" si="17"/>
        <v>10C-15B-VCS-Loc-22</v>
      </c>
      <c r="T137" t="str">
        <f>IFERROR(IF(VLOOKUP(S137,Bad!$A:$A,1,FALSE)='RAW2'!S137,"yes","no"),"no")</f>
        <v>no</v>
      </c>
      <c r="U137" t="str">
        <f>IFERROR(VLOOKUP(F137,compounds!$A:$B,2,FALSE),"")</f>
        <v/>
      </c>
      <c r="V137" t="str">
        <f>VLOOKUP(B137,'volatile collection data'!$O:$P,2,FALSE)</f>
        <v>26.apr.22 15</v>
      </c>
    </row>
    <row r="138" spans="1:22" x14ac:dyDescent="0.2">
      <c r="A138" t="s">
        <v>131</v>
      </c>
      <c r="B138" s="1" t="str">
        <f t="shared" si="12"/>
        <v>10C</v>
      </c>
      <c r="C138">
        <v>37.241999999999997</v>
      </c>
      <c r="D138">
        <f t="shared" si="13"/>
        <v>37.24</v>
      </c>
      <c r="E138">
        <f>VLOOKUP(D138,'Peak Combiner'!$A$5:$D$4980,4,FALSE)</f>
        <v>37.24</v>
      </c>
      <c r="F138">
        <f>IFERROR(VLOOKUP(D138,rt_comb!$A:$B,2,FALSE),D138)</f>
        <v>37.24</v>
      </c>
      <c r="G138">
        <v>1206360</v>
      </c>
      <c r="H138">
        <f>SUMIFS($G:$G,$E:$E,18.51,'RAW2'!$A:$A,'RAW2'!A138)</f>
        <v>31094464</v>
      </c>
      <c r="I138" s="1" t="str">
        <f>VLOOKUP(A138,'volatile collection data'!$G$6:$H$69,2,FALSE)</f>
        <v>C</v>
      </c>
      <c r="J138" s="1">
        <f>VLOOKUP(A138,'volatile collection data'!$G$6:$I$69,3,FALSE)</f>
        <v>10</v>
      </c>
      <c r="K138" s="1" t="str">
        <f>VLOOKUP(A138,'volatile collection data'!$G$6:$N$69,8,FALSE)</f>
        <v>15B</v>
      </c>
      <c r="L138" s="1">
        <f>VLOOKUP(A138,'volatile collection data'!$G$6:$J$69,4,FALSE)</f>
        <v>3.8</v>
      </c>
      <c r="M138" s="1">
        <f>VLOOKUP($A138,'volatile collection data'!$G$6:$M$69,6,FALSE)</f>
        <v>12</v>
      </c>
      <c r="N138" s="1">
        <f>VLOOKUP($A138,'volatile collection data'!$G$6:$M$69,7,FALSE)</f>
        <v>3.8</v>
      </c>
      <c r="O138" s="1">
        <f>VLOOKUP(A138,'volatile collection data'!$G$6:$K$69,5,FALSE)</f>
        <v>0</v>
      </c>
      <c r="P138" s="1" t="str">
        <f t="shared" si="14"/>
        <v>10C</v>
      </c>
      <c r="Q138">
        <f t="shared" si="15"/>
        <v>5.1048179813412586E-2</v>
      </c>
      <c r="R138" t="str">
        <f t="shared" si="16"/>
        <v>15B_0-C&amp;3.8%3.8@12</v>
      </c>
      <c r="S138" t="str">
        <f t="shared" si="17"/>
        <v>10C-15B-VCS-Loc-22</v>
      </c>
      <c r="T138" t="str">
        <f>IFERROR(IF(VLOOKUP(S138,Bad!$A:$A,1,FALSE)='RAW2'!S138,"yes","no"),"no")</f>
        <v>no</v>
      </c>
      <c r="U138" t="str">
        <f>IFERROR(VLOOKUP(F138,compounds!$A:$B,2,FALSE),"")</f>
        <v/>
      </c>
      <c r="V138" t="str">
        <f>VLOOKUP(B138,'volatile collection data'!$O:$P,2,FALSE)</f>
        <v>26.apr.22 15</v>
      </c>
    </row>
    <row r="139" spans="1:22" x14ac:dyDescent="0.2">
      <c r="A139" t="s">
        <v>131</v>
      </c>
      <c r="B139" s="1" t="str">
        <f t="shared" si="12"/>
        <v>10C</v>
      </c>
      <c r="C139">
        <v>37.295000000000002</v>
      </c>
      <c r="D139">
        <f t="shared" si="13"/>
        <v>37.299999999999997</v>
      </c>
      <c r="E139">
        <f>VLOOKUP(D139,'Peak Combiner'!$A$5:$D$4980,4,FALSE)</f>
        <v>37.24</v>
      </c>
      <c r="F139">
        <f>IFERROR(VLOOKUP(D139,rt_comb!$A:$B,2,FALSE),D139)</f>
        <v>37.299999999999997</v>
      </c>
      <c r="G139">
        <v>1406749</v>
      </c>
      <c r="H139">
        <f>SUMIFS($G:$G,$E:$E,18.51,'RAW2'!$A:$A,'RAW2'!A139)</f>
        <v>31094464</v>
      </c>
      <c r="I139" s="1" t="str">
        <f>VLOOKUP(A139,'volatile collection data'!$G$6:$H$69,2,FALSE)</f>
        <v>C</v>
      </c>
      <c r="J139" s="1">
        <f>VLOOKUP(A139,'volatile collection data'!$G$6:$I$69,3,FALSE)</f>
        <v>10</v>
      </c>
      <c r="K139" s="1" t="str">
        <f>VLOOKUP(A139,'volatile collection data'!$G$6:$N$69,8,FALSE)</f>
        <v>15B</v>
      </c>
      <c r="L139" s="1">
        <f>VLOOKUP(A139,'volatile collection data'!$G$6:$J$69,4,FALSE)</f>
        <v>3.8</v>
      </c>
      <c r="M139" s="1">
        <f>VLOOKUP($A139,'volatile collection data'!$G$6:$M$69,6,FALSE)</f>
        <v>12</v>
      </c>
      <c r="N139" s="1">
        <f>VLOOKUP($A139,'volatile collection data'!$G$6:$M$69,7,FALSE)</f>
        <v>3.8</v>
      </c>
      <c r="O139" s="1">
        <f>VLOOKUP(A139,'volatile collection data'!$G$6:$K$69,5,FALSE)</f>
        <v>0</v>
      </c>
      <c r="P139" s="1" t="str">
        <f t="shared" si="14"/>
        <v>10C</v>
      </c>
      <c r="Q139">
        <f t="shared" si="15"/>
        <v>5.9527815829717778E-2</v>
      </c>
      <c r="R139" t="str">
        <f t="shared" si="16"/>
        <v>15B_0-C&amp;3.8%3.8@12</v>
      </c>
      <c r="S139" t="str">
        <f t="shared" si="17"/>
        <v>10C-15B-VCS-Loc-22</v>
      </c>
      <c r="T139" t="str">
        <f>IFERROR(IF(VLOOKUP(S139,Bad!$A:$A,1,FALSE)='RAW2'!S139,"yes","no"),"no")</f>
        <v>no</v>
      </c>
      <c r="U139" t="str">
        <f>IFERROR(VLOOKUP(F139,compounds!$A:$B,2,FALSE),"")</f>
        <v/>
      </c>
      <c r="V139" t="str">
        <f>VLOOKUP(B139,'volatile collection data'!$O:$P,2,FALSE)</f>
        <v>26.apr.22 15</v>
      </c>
    </row>
    <row r="140" spans="1:22" x14ac:dyDescent="0.2">
      <c r="A140" t="s">
        <v>131</v>
      </c>
      <c r="B140" s="1" t="str">
        <f t="shared" si="12"/>
        <v>10C</v>
      </c>
      <c r="C140">
        <v>37.375</v>
      </c>
      <c r="D140">
        <f t="shared" si="13"/>
        <v>37.380000000000003</v>
      </c>
      <c r="E140">
        <f>VLOOKUP(D140,'Peak Combiner'!$A$5:$D$4980,4,FALSE)</f>
        <v>37.380000000000003</v>
      </c>
      <c r="F140">
        <f>IFERROR(VLOOKUP(D140,rt_comb!$A:$B,2,FALSE),D140)</f>
        <v>37.380000000000003</v>
      </c>
      <c r="G140">
        <v>793040</v>
      </c>
      <c r="H140">
        <f>SUMIFS($G:$G,$E:$E,18.51,'RAW2'!$A:$A,'RAW2'!A140)</f>
        <v>31094464</v>
      </c>
      <c r="I140" s="1" t="str">
        <f>VLOOKUP(A140,'volatile collection data'!$G$6:$H$69,2,FALSE)</f>
        <v>C</v>
      </c>
      <c r="J140" s="1">
        <f>VLOOKUP(A140,'volatile collection data'!$G$6:$I$69,3,FALSE)</f>
        <v>10</v>
      </c>
      <c r="K140" s="1" t="str">
        <f>VLOOKUP(A140,'volatile collection data'!$G$6:$N$69,8,FALSE)</f>
        <v>15B</v>
      </c>
      <c r="L140" s="1">
        <f>VLOOKUP(A140,'volatile collection data'!$G$6:$J$69,4,FALSE)</f>
        <v>3.8</v>
      </c>
      <c r="M140" s="1">
        <f>VLOOKUP($A140,'volatile collection data'!$G$6:$M$69,6,FALSE)</f>
        <v>12</v>
      </c>
      <c r="N140" s="1">
        <f>VLOOKUP($A140,'volatile collection data'!$G$6:$M$69,7,FALSE)</f>
        <v>3.8</v>
      </c>
      <c r="O140" s="1">
        <f>VLOOKUP(A140,'volatile collection data'!$G$6:$K$69,5,FALSE)</f>
        <v>0</v>
      </c>
      <c r="P140" s="1" t="str">
        <f t="shared" si="14"/>
        <v>10C</v>
      </c>
      <c r="Q140">
        <f t="shared" si="15"/>
        <v>3.3558182067731618E-2</v>
      </c>
      <c r="R140" t="str">
        <f t="shared" si="16"/>
        <v>15B_0-C&amp;3.8%3.8@12</v>
      </c>
      <c r="S140" t="str">
        <f t="shared" si="17"/>
        <v>10C-15B-VCS-Loc-22</v>
      </c>
      <c r="T140" t="str">
        <f>IFERROR(IF(VLOOKUP(S140,Bad!$A:$A,1,FALSE)='RAW2'!S140,"yes","no"),"no")</f>
        <v>no</v>
      </c>
      <c r="U140" t="str">
        <f>IFERROR(VLOOKUP(F140,compounds!$A:$B,2,FALSE),"")</f>
        <v/>
      </c>
      <c r="V140" t="str">
        <f>VLOOKUP(B140,'volatile collection data'!$O:$P,2,FALSE)</f>
        <v>26.apr.22 15</v>
      </c>
    </row>
    <row r="141" spans="1:22" x14ac:dyDescent="0.2">
      <c r="A141" t="s">
        <v>131</v>
      </c>
      <c r="B141" s="1" t="str">
        <f t="shared" si="12"/>
        <v>10C</v>
      </c>
      <c r="C141">
        <v>37.683</v>
      </c>
      <c r="D141">
        <f t="shared" si="13"/>
        <v>37.68</v>
      </c>
      <c r="E141">
        <f>VLOOKUP(D141,'Peak Combiner'!$A$5:$D$4980,4,FALSE)</f>
        <v>37.67</v>
      </c>
      <c r="F141">
        <f>IFERROR(VLOOKUP(D141,rt_comb!$A:$B,2,FALSE),D141)</f>
        <v>37.68</v>
      </c>
      <c r="G141">
        <v>6108142</v>
      </c>
      <c r="H141">
        <f>SUMIFS($G:$G,$E:$E,18.51,'RAW2'!$A:$A,'RAW2'!A141)</f>
        <v>31094464</v>
      </c>
      <c r="I141" s="1" t="str">
        <f>VLOOKUP(A141,'volatile collection data'!$G$6:$H$69,2,FALSE)</f>
        <v>C</v>
      </c>
      <c r="J141" s="1">
        <f>VLOOKUP(A141,'volatile collection data'!$G$6:$I$69,3,FALSE)</f>
        <v>10</v>
      </c>
      <c r="K141" s="1" t="str">
        <f>VLOOKUP(A141,'volatile collection data'!$G$6:$N$69,8,FALSE)</f>
        <v>15B</v>
      </c>
      <c r="L141" s="1">
        <f>VLOOKUP(A141,'volatile collection data'!$G$6:$J$69,4,FALSE)</f>
        <v>3.8</v>
      </c>
      <c r="M141" s="1">
        <f>VLOOKUP($A141,'volatile collection data'!$G$6:$M$69,6,FALSE)</f>
        <v>12</v>
      </c>
      <c r="N141" s="1">
        <f>VLOOKUP($A141,'volatile collection data'!$G$6:$M$69,7,FALSE)</f>
        <v>3.8</v>
      </c>
      <c r="O141" s="1">
        <f>VLOOKUP(A141,'volatile collection data'!$G$6:$K$69,5,FALSE)</f>
        <v>0</v>
      </c>
      <c r="P141" s="1" t="str">
        <f t="shared" si="14"/>
        <v>10C</v>
      </c>
      <c r="Q141">
        <f t="shared" si="15"/>
        <v>0.258471377650003</v>
      </c>
      <c r="R141" t="str">
        <f t="shared" si="16"/>
        <v>15B_0-C&amp;3.8%3.8@12</v>
      </c>
      <c r="S141" t="str">
        <f t="shared" si="17"/>
        <v>10C-15B-VCS-Loc-22</v>
      </c>
      <c r="T141" t="str">
        <f>IFERROR(IF(VLOOKUP(S141,Bad!$A:$A,1,FALSE)='RAW2'!S141,"yes","no"),"no")</f>
        <v>no</v>
      </c>
      <c r="U141" t="str">
        <f>IFERROR(VLOOKUP(F141,compounds!$A:$B,2,FALSE),"")</f>
        <v/>
      </c>
      <c r="V141" t="str">
        <f>VLOOKUP(B141,'volatile collection data'!$O:$P,2,FALSE)</f>
        <v>26.apr.22 15</v>
      </c>
    </row>
    <row r="142" spans="1:22" x14ac:dyDescent="0.2">
      <c r="A142" t="s">
        <v>131</v>
      </c>
      <c r="B142" s="1" t="str">
        <f t="shared" si="12"/>
        <v>10C</v>
      </c>
      <c r="C142">
        <v>37.99</v>
      </c>
      <c r="D142">
        <f t="shared" si="13"/>
        <v>37.99</v>
      </c>
      <c r="E142">
        <f>VLOOKUP(D142,'Peak Combiner'!$A$5:$D$4980,4,FALSE)</f>
        <v>37.99</v>
      </c>
      <c r="F142">
        <f>IFERROR(VLOOKUP(D142,rt_comb!$A:$B,2,FALSE),D142)</f>
        <v>37.99</v>
      </c>
      <c r="G142">
        <v>35847644</v>
      </c>
      <c r="H142">
        <f>SUMIFS($G:$G,$E:$E,18.51,'RAW2'!$A:$A,'RAW2'!A142)</f>
        <v>31094464</v>
      </c>
      <c r="I142" s="1" t="str">
        <f>VLOOKUP(A142,'volatile collection data'!$G$6:$H$69,2,FALSE)</f>
        <v>C</v>
      </c>
      <c r="J142" s="1">
        <f>VLOOKUP(A142,'volatile collection data'!$G$6:$I$69,3,FALSE)</f>
        <v>10</v>
      </c>
      <c r="K142" s="1" t="str">
        <f>VLOOKUP(A142,'volatile collection data'!$G$6:$N$69,8,FALSE)</f>
        <v>15B</v>
      </c>
      <c r="L142" s="1">
        <f>VLOOKUP(A142,'volatile collection data'!$G$6:$J$69,4,FALSE)</f>
        <v>3.8</v>
      </c>
      <c r="M142" s="1">
        <f>VLOOKUP($A142,'volatile collection data'!$G$6:$M$69,6,FALSE)</f>
        <v>12</v>
      </c>
      <c r="N142" s="1">
        <f>VLOOKUP($A142,'volatile collection data'!$G$6:$M$69,7,FALSE)</f>
        <v>3.8</v>
      </c>
      <c r="O142" s="1">
        <f>VLOOKUP(A142,'volatile collection data'!$G$6:$K$69,5,FALSE)</f>
        <v>0</v>
      </c>
      <c r="P142" s="1" t="str">
        <f t="shared" si="14"/>
        <v>10C</v>
      </c>
      <c r="Q142">
        <f t="shared" si="15"/>
        <v>1.5169244477595416</v>
      </c>
      <c r="R142" t="str">
        <f t="shared" si="16"/>
        <v>15B_0-C&amp;3.8%3.8@12</v>
      </c>
      <c r="S142" t="str">
        <f t="shared" si="17"/>
        <v>10C-15B-VCS-Loc-22</v>
      </c>
      <c r="T142" t="str">
        <f>IFERROR(IF(VLOOKUP(S142,Bad!$A:$A,1,FALSE)='RAW2'!S142,"yes","no"),"no")</f>
        <v>no</v>
      </c>
      <c r="U142" t="str">
        <f>IFERROR(VLOOKUP(F142,compounds!$A:$B,2,FALSE),"")</f>
        <v/>
      </c>
      <c r="V142" t="str">
        <f>VLOOKUP(B142,'volatile collection data'!$O:$P,2,FALSE)</f>
        <v>26.apr.22 15</v>
      </c>
    </row>
    <row r="143" spans="1:22" x14ac:dyDescent="0.2">
      <c r="A143" t="s">
        <v>131</v>
      </c>
      <c r="B143" s="1" t="str">
        <f t="shared" si="12"/>
        <v>10C</v>
      </c>
      <c r="C143">
        <v>38.295000000000002</v>
      </c>
      <c r="D143">
        <f t="shared" si="13"/>
        <v>38.299999999999997</v>
      </c>
      <c r="E143">
        <f>VLOOKUP(D143,'Peak Combiner'!$A$5:$D$4980,4,FALSE)</f>
        <v>38.299999999999997</v>
      </c>
      <c r="F143">
        <f>IFERROR(VLOOKUP(D143,rt_comb!$A:$B,2,FALSE),D143)</f>
        <v>38.299999999999997</v>
      </c>
      <c r="G143">
        <v>879875</v>
      </c>
      <c r="H143">
        <f>SUMIFS($G:$G,$E:$E,18.51,'RAW2'!$A:$A,'RAW2'!A143)</f>
        <v>31094464</v>
      </c>
      <c r="I143" s="1" t="str">
        <f>VLOOKUP(A143,'volatile collection data'!$G$6:$H$69,2,FALSE)</f>
        <v>C</v>
      </c>
      <c r="J143" s="1">
        <f>VLOOKUP(A143,'volatile collection data'!$G$6:$I$69,3,FALSE)</f>
        <v>10</v>
      </c>
      <c r="K143" s="1" t="str">
        <f>VLOOKUP(A143,'volatile collection data'!$G$6:$N$69,8,FALSE)</f>
        <v>15B</v>
      </c>
      <c r="L143" s="1">
        <f>VLOOKUP(A143,'volatile collection data'!$G$6:$J$69,4,FALSE)</f>
        <v>3.8</v>
      </c>
      <c r="M143" s="1">
        <f>VLOOKUP($A143,'volatile collection data'!$G$6:$M$69,6,FALSE)</f>
        <v>12</v>
      </c>
      <c r="N143" s="1">
        <f>VLOOKUP($A143,'volatile collection data'!$G$6:$M$69,7,FALSE)</f>
        <v>3.8</v>
      </c>
      <c r="O143" s="1">
        <f>VLOOKUP(A143,'volatile collection data'!$G$6:$K$69,5,FALSE)</f>
        <v>0</v>
      </c>
      <c r="P143" s="1" t="str">
        <f t="shared" si="14"/>
        <v>10C</v>
      </c>
      <c r="Q143">
        <f t="shared" si="15"/>
        <v>3.723268113442621E-2</v>
      </c>
      <c r="R143" t="str">
        <f t="shared" si="16"/>
        <v>15B_0-C&amp;3.8%3.8@12</v>
      </c>
      <c r="S143" t="str">
        <f t="shared" si="17"/>
        <v>10C-15B-VCS-Loc-22</v>
      </c>
      <c r="T143" t="str">
        <f>IFERROR(IF(VLOOKUP(S143,Bad!$A:$A,1,FALSE)='RAW2'!S143,"yes","no"),"no")</f>
        <v>no</v>
      </c>
      <c r="U143" t="str">
        <f>IFERROR(VLOOKUP(F143,compounds!$A:$B,2,FALSE),"")</f>
        <v/>
      </c>
      <c r="V143" t="str">
        <f>VLOOKUP(B143,'volatile collection data'!$O:$P,2,FALSE)</f>
        <v>26.apr.22 15</v>
      </c>
    </row>
    <row r="144" spans="1:22" x14ac:dyDescent="0.2">
      <c r="A144" t="s">
        <v>131</v>
      </c>
      <c r="B144" s="1" t="str">
        <f t="shared" si="12"/>
        <v>10C</v>
      </c>
      <c r="C144">
        <v>38.823999999999998</v>
      </c>
      <c r="D144">
        <f t="shared" si="13"/>
        <v>38.82</v>
      </c>
      <c r="E144">
        <f>VLOOKUP(D144,'Peak Combiner'!$A$5:$D$4980,4,FALSE)</f>
        <v>38.82</v>
      </c>
      <c r="F144">
        <f>IFERROR(VLOOKUP(D144,rt_comb!$A:$B,2,FALSE),D144)</f>
        <v>38.82</v>
      </c>
      <c r="G144">
        <v>1605621</v>
      </c>
      <c r="H144">
        <f>SUMIFS($G:$G,$E:$E,18.51,'RAW2'!$A:$A,'RAW2'!A144)</f>
        <v>31094464</v>
      </c>
      <c r="I144" s="1" t="str">
        <f>VLOOKUP(A144,'volatile collection data'!$G$6:$H$69,2,FALSE)</f>
        <v>C</v>
      </c>
      <c r="J144" s="1">
        <f>VLOOKUP(A144,'volatile collection data'!$G$6:$I$69,3,FALSE)</f>
        <v>10</v>
      </c>
      <c r="K144" s="1" t="str">
        <f>VLOOKUP(A144,'volatile collection data'!$G$6:$N$69,8,FALSE)</f>
        <v>15B</v>
      </c>
      <c r="L144" s="1">
        <f>VLOOKUP(A144,'volatile collection data'!$G$6:$J$69,4,FALSE)</f>
        <v>3.8</v>
      </c>
      <c r="M144" s="1">
        <f>VLOOKUP($A144,'volatile collection data'!$G$6:$M$69,6,FALSE)</f>
        <v>12</v>
      </c>
      <c r="N144" s="1">
        <f>VLOOKUP($A144,'volatile collection data'!$G$6:$M$69,7,FALSE)</f>
        <v>3.8</v>
      </c>
      <c r="O144" s="1">
        <f>VLOOKUP(A144,'volatile collection data'!$G$6:$K$69,5,FALSE)</f>
        <v>0</v>
      </c>
      <c r="P144" s="1" t="str">
        <f t="shared" si="14"/>
        <v>10C</v>
      </c>
      <c r="Q144">
        <f t="shared" si="15"/>
        <v>6.7943258662581094E-2</v>
      </c>
      <c r="R144" t="str">
        <f t="shared" si="16"/>
        <v>15B_0-C&amp;3.8%3.8@12</v>
      </c>
      <c r="S144" t="str">
        <f t="shared" si="17"/>
        <v>10C-15B-VCS-Loc-22</v>
      </c>
      <c r="T144" t="str">
        <f>IFERROR(IF(VLOOKUP(S144,Bad!$A:$A,1,FALSE)='RAW2'!S144,"yes","no"),"no")</f>
        <v>no</v>
      </c>
      <c r="U144" t="str">
        <f>IFERROR(VLOOKUP(F144,compounds!$A:$B,2,FALSE),"")</f>
        <v/>
      </c>
      <c r="V144" t="str">
        <f>VLOOKUP(B144,'volatile collection data'!$O:$P,2,FALSE)</f>
        <v>26.apr.22 15</v>
      </c>
    </row>
    <row r="145" spans="1:22" x14ac:dyDescent="0.2">
      <c r="A145" t="s">
        <v>131</v>
      </c>
      <c r="B145" s="1" t="str">
        <f t="shared" si="12"/>
        <v>10C</v>
      </c>
      <c r="C145">
        <v>39.756999999999998</v>
      </c>
      <c r="D145">
        <f t="shared" si="13"/>
        <v>39.76</v>
      </c>
      <c r="E145">
        <f>VLOOKUP(D145,'Peak Combiner'!$A$5:$D$4980,4,FALSE)</f>
        <v>39.75</v>
      </c>
      <c r="F145">
        <f>IFERROR(VLOOKUP(D145,rt_comb!$A:$B,2,FALSE),D145)</f>
        <v>39.76</v>
      </c>
      <c r="G145">
        <v>1211626</v>
      </c>
      <c r="H145">
        <f>SUMIFS($G:$G,$E:$E,18.51,'RAW2'!$A:$A,'RAW2'!A145)</f>
        <v>31094464</v>
      </c>
      <c r="I145" s="1" t="str">
        <f>VLOOKUP(A145,'volatile collection data'!$G$6:$H$69,2,FALSE)</f>
        <v>C</v>
      </c>
      <c r="J145" s="1">
        <f>VLOOKUP(A145,'volatile collection data'!$G$6:$I$69,3,FALSE)</f>
        <v>10</v>
      </c>
      <c r="K145" s="1" t="str">
        <f>VLOOKUP(A145,'volatile collection data'!$G$6:$N$69,8,FALSE)</f>
        <v>15B</v>
      </c>
      <c r="L145" s="1">
        <f>VLOOKUP(A145,'volatile collection data'!$G$6:$J$69,4,FALSE)</f>
        <v>3.8</v>
      </c>
      <c r="M145" s="1">
        <f>VLOOKUP($A145,'volatile collection data'!$G$6:$M$69,6,FALSE)</f>
        <v>12</v>
      </c>
      <c r="N145" s="1">
        <f>VLOOKUP($A145,'volatile collection data'!$G$6:$M$69,7,FALSE)</f>
        <v>3.8</v>
      </c>
      <c r="O145" s="1">
        <f>VLOOKUP(A145,'volatile collection data'!$G$6:$K$69,5,FALSE)</f>
        <v>0</v>
      </c>
      <c r="P145" s="1" t="str">
        <f t="shared" si="14"/>
        <v>10C</v>
      </c>
      <c r="Q145">
        <f t="shared" si="15"/>
        <v>5.1271015214866072E-2</v>
      </c>
      <c r="R145" t="str">
        <f t="shared" si="16"/>
        <v>15B_0-C&amp;3.8%3.8@12</v>
      </c>
      <c r="S145" t="str">
        <f t="shared" si="17"/>
        <v>10C-15B-VCS-Loc-22</v>
      </c>
      <c r="T145" t="str">
        <f>IFERROR(IF(VLOOKUP(S145,Bad!$A:$A,1,FALSE)='RAW2'!S145,"yes","no"),"no")</f>
        <v>no</v>
      </c>
      <c r="U145" t="str">
        <f>IFERROR(VLOOKUP(F145,compounds!$A:$B,2,FALSE),"")</f>
        <v/>
      </c>
      <c r="V145" t="str">
        <f>VLOOKUP(B145,'volatile collection data'!$O:$P,2,FALSE)</f>
        <v>26.apr.22 15</v>
      </c>
    </row>
    <row r="146" spans="1:22" x14ac:dyDescent="0.2">
      <c r="A146" t="s">
        <v>137</v>
      </c>
      <c r="B146" s="1" t="str">
        <f t="shared" si="12"/>
        <v>10D</v>
      </c>
      <c r="C146">
        <v>4.18</v>
      </c>
      <c r="D146">
        <f t="shared" si="13"/>
        <v>4.18</v>
      </c>
      <c r="E146">
        <f>VLOOKUP(D146,'Peak Combiner'!$A$5:$D$4980,4,FALSE)</f>
        <v>4.1500000000000004</v>
      </c>
      <c r="F146">
        <f>IFERROR(VLOOKUP(D146,rt_comb!$A:$B,2,FALSE),D146)</f>
        <v>4.18</v>
      </c>
      <c r="G146">
        <v>732116</v>
      </c>
      <c r="H146">
        <f>SUMIFS($G:$G,$E:$E,18.51,'RAW2'!$A:$A,'RAW2'!A146)</f>
        <v>0</v>
      </c>
      <c r="I146" s="1" t="str">
        <f>VLOOKUP(A146,'volatile collection data'!$G$6:$H$69,2,FALSE)</f>
        <v>D</v>
      </c>
      <c r="J146" s="1">
        <f>VLOOKUP(A146,'volatile collection data'!$G$6:$I$69,3,FALSE)</f>
        <v>10</v>
      </c>
      <c r="K146" s="1" t="str">
        <f>VLOOKUP(A146,'volatile collection data'!$G$6:$N$69,8,FALSE)</f>
        <v>23A</v>
      </c>
      <c r="L146" s="1">
        <f>VLOOKUP(A146,'volatile collection data'!$G$6:$J$69,4,FALSE)</f>
        <v>3.05</v>
      </c>
      <c r="M146" s="1">
        <f>VLOOKUP($A146,'volatile collection data'!$G$6:$M$69,6,FALSE)</f>
        <v>8</v>
      </c>
      <c r="N146" s="1">
        <f>VLOOKUP($A146,'volatile collection data'!$G$6:$M$69,7,FALSE)</f>
        <v>3.05</v>
      </c>
      <c r="O146" s="1">
        <f>VLOOKUP(A146,'volatile collection data'!$G$6:$K$69,5,FALSE)</f>
        <v>1</v>
      </c>
      <c r="P146" s="1" t="str">
        <f t="shared" si="14"/>
        <v>10D</v>
      </c>
      <c r="Q146">
        <f t="shared" si="15"/>
        <v>0</v>
      </c>
      <c r="R146" t="str">
        <f t="shared" si="16"/>
        <v>23A_1-D&amp;3.05%3.05@8</v>
      </c>
      <c r="S146" t="str">
        <f t="shared" si="17"/>
        <v>10D-23A-VCS-Loc-22</v>
      </c>
      <c r="T146" t="str">
        <f>IFERROR(IF(VLOOKUP(S146,Bad!$A:$A,1,FALSE)='RAW2'!S146,"yes","no"),"no")</f>
        <v>yes</v>
      </c>
      <c r="U146" t="str">
        <f>IFERROR(VLOOKUP(F146,compounds!$A:$B,2,FALSE),"")</f>
        <v/>
      </c>
      <c r="V146" t="str">
        <f>VLOOKUP(B146,'volatile collection data'!$O:$P,2,FALSE)</f>
        <v>27.apr.22 23</v>
      </c>
    </row>
    <row r="147" spans="1:22" x14ac:dyDescent="0.2">
      <c r="A147" t="s">
        <v>137</v>
      </c>
      <c r="B147" s="1" t="str">
        <f t="shared" si="12"/>
        <v>10D</v>
      </c>
      <c r="C147">
        <v>4.7359999999999998</v>
      </c>
      <c r="D147">
        <f t="shared" si="13"/>
        <v>4.74</v>
      </c>
      <c r="E147">
        <f>VLOOKUP(D147,'Peak Combiner'!$A$5:$D$4980,4,FALSE)</f>
        <v>4.7</v>
      </c>
      <c r="F147">
        <f>IFERROR(VLOOKUP(D147,rt_comb!$A:$B,2,FALSE),D147)</f>
        <v>4.74</v>
      </c>
      <c r="G147">
        <v>1363365</v>
      </c>
      <c r="H147">
        <f>SUMIFS($G:$G,$E:$E,18.51,'RAW2'!$A:$A,'RAW2'!A147)</f>
        <v>0</v>
      </c>
      <c r="I147" s="1" t="str">
        <f>VLOOKUP(A147,'volatile collection data'!$G$6:$H$69,2,FALSE)</f>
        <v>D</v>
      </c>
      <c r="J147" s="1">
        <f>VLOOKUP(A147,'volatile collection data'!$G$6:$I$69,3,FALSE)</f>
        <v>10</v>
      </c>
      <c r="K147" s="1" t="str">
        <f>VLOOKUP(A147,'volatile collection data'!$G$6:$N$69,8,FALSE)</f>
        <v>23A</v>
      </c>
      <c r="L147" s="1">
        <f>VLOOKUP(A147,'volatile collection data'!$G$6:$J$69,4,FALSE)</f>
        <v>3.05</v>
      </c>
      <c r="M147" s="1">
        <f>VLOOKUP($A147,'volatile collection data'!$G$6:$M$69,6,FALSE)</f>
        <v>8</v>
      </c>
      <c r="N147" s="1">
        <f>VLOOKUP($A147,'volatile collection data'!$G$6:$M$69,7,FALSE)</f>
        <v>3.05</v>
      </c>
      <c r="O147" s="1">
        <f>VLOOKUP(A147,'volatile collection data'!$G$6:$K$69,5,FALSE)</f>
        <v>1</v>
      </c>
      <c r="P147" s="1" t="str">
        <f t="shared" si="14"/>
        <v>10D</v>
      </c>
      <c r="Q147">
        <f t="shared" si="15"/>
        <v>0</v>
      </c>
      <c r="R147" t="str">
        <f t="shared" si="16"/>
        <v>23A_1-D&amp;3.05%3.05@8</v>
      </c>
      <c r="S147" t="str">
        <f t="shared" si="17"/>
        <v>10D-23A-VCS-Loc-22</v>
      </c>
      <c r="T147" t="str">
        <f>IFERROR(IF(VLOOKUP(S147,Bad!$A:$A,1,FALSE)='RAW2'!S147,"yes","no"),"no")</f>
        <v>yes</v>
      </c>
      <c r="U147" t="str">
        <f>IFERROR(VLOOKUP(F147,compounds!$A:$B,2,FALSE),"")</f>
        <v/>
      </c>
      <c r="V147" t="str">
        <f>VLOOKUP(B147,'volatile collection data'!$O:$P,2,FALSE)</f>
        <v>27.apr.22 23</v>
      </c>
    </row>
    <row r="148" spans="1:22" x14ac:dyDescent="0.2">
      <c r="A148" t="s">
        <v>137</v>
      </c>
      <c r="B148" s="1" t="str">
        <f t="shared" si="12"/>
        <v>10D</v>
      </c>
      <c r="C148">
        <v>5.0209999999999999</v>
      </c>
      <c r="D148">
        <f t="shared" si="13"/>
        <v>5.0199999999999996</v>
      </c>
      <c r="E148">
        <f>VLOOKUP(D148,'Peak Combiner'!$A$5:$D$4980,4,FALSE)</f>
        <v>4.99</v>
      </c>
      <c r="F148">
        <f>IFERROR(VLOOKUP(D148,rt_comb!$A:$B,2,FALSE),D148)</f>
        <v>5.0199999999999996</v>
      </c>
      <c r="G148">
        <v>1670951</v>
      </c>
      <c r="H148">
        <f>SUMIFS($G:$G,$E:$E,18.51,'RAW2'!$A:$A,'RAW2'!A148)</f>
        <v>0</v>
      </c>
      <c r="I148" s="1" t="str">
        <f>VLOOKUP(A148,'volatile collection data'!$G$6:$H$69,2,FALSE)</f>
        <v>D</v>
      </c>
      <c r="J148" s="1">
        <f>VLOOKUP(A148,'volatile collection data'!$G$6:$I$69,3,FALSE)</f>
        <v>10</v>
      </c>
      <c r="K148" s="1" t="str">
        <f>VLOOKUP(A148,'volatile collection data'!$G$6:$N$69,8,FALSE)</f>
        <v>23A</v>
      </c>
      <c r="L148" s="1">
        <f>VLOOKUP(A148,'volatile collection data'!$G$6:$J$69,4,FALSE)</f>
        <v>3.05</v>
      </c>
      <c r="M148" s="1">
        <f>VLOOKUP($A148,'volatile collection data'!$G$6:$M$69,6,FALSE)</f>
        <v>8</v>
      </c>
      <c r="N148" s="1">
        <f>VLOOKUP($A148,'volatile collection data'!$G$6:$M$69,7,FALSE)</f>
        <v>3.05</v>
      </c>
      <c r="O148" s="1">
        <f>VLOOKUP(A148,'volatile collection data'!$G$6:$K$69,5,FALSE)</f>
        <v>1</v>
      </c>
      <c r="P148" s="1" t="str">
        <f t="shared" si="14"/>
        <v>10D</v>
      </c>
      <c r="Q148">
        <f t="shared" si="15"/>
        <v>0</v>
      </c>
      <c r="R148" t="str">
        <f t="shared" si="16"/>
        <v>23A_1-D&amp;3.05%3.05@8</v>
      </c>
      <c r="S148" t="str">
        <f t="shared" si="17"/>
        <v>10D-23A-VCS-Loc-22</v>
      </c>
      <c r="T148" t="str">
        <f>IFERROR(IF(VLOOKUP(S148,Bad!$A:$A,1,FALSE)='RAW2'!S148,"yes","no"),"no")</f>
        <v>yes</v>
      </c>
      <c r="U148" t="str">
        <f>IFERROR(VLOOKUP(F148,compounds!$A:$B,2,FALSE),"")</f>
        <v/>
      </c>
      <c r="V148" t="str">
        <f>VLOOKUP(B148,'volatile collection data'!$O:$P,2,FALSE)</f>
        <v>27.apr.22 23</v>
      </c>
    </row>
    <row r="149" spans="1:22" x14ac:dyDescent="0.2">
      <c r="A149" t="s">
        <v>137</v>
      </c>
      <c r="B149" s="1" t="str">
        <f t="shared" si="12"/>
        <v>10D</v>
      </c>
      <c r="C149">
        <v>5.569</v>
      </c>
      <c r="D149">
        <f t="shared" si="13"/>
        <v>5.57</v>
      </c>
      <c r="E149">
        <f>VLOOKUP(D149,'Peak Combiner'!$A$5:$D$4980,4,FALSE)</f>
        <v>5.57</v>
      </c>
      <c r="F149">
        <f>IFERROR(VLOOKUP(D149,rt_comb!$A:$B,2,FALSE),D149)</f>
        <v>5.57</v>
      </c>
      <c r="G149">
        <v>1182959</v>
      </c>
      <c r="H149">
        <f>SUMIFS($G:$G,$E:$E,18.51,'RAW2'!$A:$A,'RAW2'!A149)</f>
        <v>0</v>
      </c>
      <c r="I149" s="1" t="str">
        <f>VLOOKUP(A149,'volatile collection data'!$G$6:$H$69,2,FALSE)</f>
        <v>D</v>
      </c>
      <c r="J149" s="1">
        <f>VLOOKUP(A149,'volatile collection data'!$G$6:$I$69,3,FALSE)</f>
        <v>10</v>
      </c>
      <c r="K149" s="1" t="str">
        <f>VLOOKUP(A149,'volatile collection data'!$G$6:$N$69,8,FALSE)</f>
        <v>23A</v>
      </c>
      <c r="L149" s="1">
        <f>VLOOKUP(A149,'volatile collection data'!$G$6:$J$69,4,FALSE)</f>
        <v>3.05</v>
      </c>
      <c r="M149" s="1">
        <f>VLOOKUP($A149,'volatile collection data'!$G$6:$M$69,6,FALSE)</f>
        <v>8</v>
      </c>
      <c r="N149" s="1">
        <f>VLOOKUP($A149,'volatile collection data'!$G$6:$M$69,7,FALSE)</f>
        <v>3.05</v>
      </c>
      <c r="O149" s="1">
        <f>VLOOKUP(A149,'volatile collection data'!$G$6:$K$69,5,FALSE)</f>
        <v>1</v>
      </c>
      <c r="P149" s="1" t="str">
        <f t="shared" si="14"/>
        <v>10D</v>
      </c>
      <c r="Q149">
        <f t="shared" si="15"/>
        <v>0</v>
      </c>
      <c r="R149" t="str">
        <f t="shared" si="16"/>
        <v>23A_1-D&amp;3.05%3.05@8</v>
      </c>
      <c r="S149" t="str">
        <f t="shared" si="17"/>
        <v>10D-23A-VCS-Loc-22</v>
      </c>
      <c r="T149" t="str">
        <f>IFERROR(IF(VLOOKUP(S149,Bad!$A:$A,1,FALSE)='RAW2'!S149,"yes","no"),"no")</f>
        <v>yes</v>
      </c>
      <c r="U149" t="str">
        <f>IFERROR(VLOOKUP(F149,compounds!$A:$B,2,FALSE),"")</f>
        <v/>
      </c>
      <c r="V149" t="str">
        <f>VLOOKUP(B149,'volatile collection data'!$O:$P,2,FALSE)</f>
        <v>27.apr.22 23</v>
      </c>
    </row>
    <row r="150" spans="1:22" x14ac:dyDescent="0.2">
      <c r="A150" t="s">
        <v>137</v>
      </c>
      <c r="B150" s="1" t="str">
        <f t="shared" si="12"/>
        <v>10D</v>
      </c>
      <c r="C150">
        <v>5.76</v>
      </c>
      <c r="D150">
        <f t="shared" si="13"/>
        <v>5.76</v>
      </c>
      <c r="E150">
        <f>VLOOKUP(D150,'Peak Combiner'!$A$5:$D$4980,4,FALSE)</f>
        <v>5.76</v>
      </c>
      <c r="F150">
        <f>IFERROR(VLOOKUP(D150,rt_comb!$A:$B,2,FALSE),D150)</f>
        <v>5.76</v>
      </c>
      <c r="G150">
        <v>3921235</v>
      </c>
      <c r="H150">
        <f>SUMIFS($G:$G,$E:$E,18.51,'RAW2'!$A:$A,'RAW2'!A150)</f>
        <v>0</v>
      </c>
      <c r="I150" s="1" t="str">
        <f>VLOOKUP(A150,'volatile collection data'!$G$6:$H$69,2,FALSE)</f>
        <v>D</v>
      </c>
      <c r="J150" s="1">
        <f>VLOOKUP(A150,'volatile collection data'!$G$6:$I$69,3,FALSE)</f>
        <v>10</v>
      </c>
      <c r="K150" s="1" t="str">
        <f>VLOOKUP(A150,'volatile collection data'!$G$6:$N$69,8,FALSE)</f>
        <v>23A</v>
      </c>
      <c r="L150" s="1">
        <f>VLOOKUP(A150,'volatile collection data'!$G$6:$J$69,4,FALSE)</f>
        <v>3.05</v>
      </c>
      <c r="M150" s="1">
        <f>VLOOKUP($A150,'volatile collection data'!$G$6:$M$69,6,FALSE)</f>
        <v>8</v>
      </c>
      <c r="N150" s="1">
        <f>VLOOKUP($A150,'volatile collection data'!$G$6:$M$69,7,FALSE)</f>
        <v>3.05</v>
      </c>
      <c r="O150" s="1">
        <f>VLOOKUP(A150,'volatile collection data'!$G$6:$K$69,5,FALSE)</f>
        <v>1</v>
      </c>
      <c r="P150" s="1" t="str">
        <f t="shared" si="14"/>
        <v>10D</v>
      </c>
      <c r="Q150">
        <f t="shared" si="15"/>
        <v>0</v>
      </c>
      <c r="R150" t="str">
        <f t="shared" si="16"/>
        <v>23A_1-D&amp;3.05%3.05@8</v>
      </c>
      <c r="S150" t="str">
        <f t="shared" si="17"/>
        <v>10D-23A-VCS-Loc-22</v>
      </c>
      <c r="T150" t="str">
        <f>IFERROR(IF(VLOOKUP(S150,Bad!$A:$A,1,FALSE)='RAW2'!S150,"yes","no"),"no")</f>
        <v>yes</v>
      </c>
      <c r="U150" t="str">
        <f>IFERROR(VLOOKUP(F150,compounds!$A:$B,2,FALSE),"")</f>
        <v/>
      </c>
      <c r="V150" t="str">
        <f>VLOOKUP(B150,'volatile collection data'!$O:$P,2,FALSE)</f>
        <v>27.apr.22 23</v>
      </c>
    </row>
    <row r="151" spans="1:22" x14ac:dyDescent="0.2">
      <c r="A151" t="s">
        <v>137</v>
      </c>
      <c r="B151" s="1" t="str">
        <f t="shared" si="12"/>
        <v>10D</v>
      </c>
      <c r="C151">
        <v>5.9020000000000001</v>
      </c>
      <c r="D151">
        <f t="shared" si="13"/>
        <v>5.9</v>
      </c>
      <c r="E151">
        <f>VLOOKUP(D151,'Peak Combiner'!$A$5:$D$4980,4,FALSE)</f>
        <v>5.9</v>
      </c>
      <c r="F151">
        <f>IFERROR(VLOOKUP(D151,rt_comb!$A:$B,2,FALSE),D151)</f>
        <v>5.9</v>
      </c>
      <c r="G151">
        <v>1084900</v>
      </c>
      <c r="H151">
        <f>SUMIFS($G:$G,$E:$E,18.51,'RAW2'!$A:$A,'RAW2'!A151)</f>
        <v>0</v>
      </c>
      <c r="I151" s="1" t="str">
        <f>VLOOKUP(A151,'volatile collection data'!$G$6:$H$69,2,FALSE)</f>
        <v>D</v>
      </c>
      <c r="J151" s="1">
        <f>VLOOKUP(A151,'volatile collection data'!$G$6:$I$69,3,FALSE)</f>
        <v>10</v>
      </c>
      <c r="K151" s="1" t="str">
        <f>VLOOKUP(A151,'volatile collection data'!$G$6:$N$69,8,FALSE)</f>
        <v>23A</v>
      </c>
      <c r="L151" s="1">
        <f>VLOOKUP(A151,'volatile collection data'!$G$6:$J$69,4,FALSE)</f>
        <v>3.05</v>
      </c>
      <c r="M151" s="1">
        <f>VLOOKUP($A151,'volatile collection data'!$G$6:$M$69,6,FALSE)</f>
        <v>8</v>
      </c>
      <c r="N151" s="1">
        <f>VLOOKUP($A151,'volatile collection data'!$G$6:$M$69,7,FALSE)</f>
        <v>3.05</v>
      </c>
      <c r="O151" s="1">
        <f>VLOOKUP(A151,'volatile collection data'!$G$6:$K$69,5,FALSE)</f>
        <v>1</v>
      </c>
      <c r="P151" s="1" t="str">
        <f t="shared" si="14"/>
        <v>10D</v>
      </c>
      <c r="Q151">
        <f t="shared" si="15"/>
        <v>0</v>
      </c>
      <c r="R151" t="str">
        <f t="shared" si="16"/>
        <v>23A_1-D&amp;3.05%3.05@8</v>
      </c>
      <c r="S151" t="str">
        <f t="shared" si="17"/>
        <v>10D-23A-VCS-Loc-22</v>
      </c>
      <c r="T151" t="str">
        <f>IFERROR(IF(VLOOKUP(S151,Bad!$A:$A,1,FALSE)='RAW2'!S151,"yes","no"),"no")</f>
        <v>yes</v>
      </c>
      <c r="U151" t="str">
        <f>IFERROR(VLOOKUP(F151,compounds!$A:$B,2,FALSE),"")</f>
        <v/>
      </c>
      <c r="V151" t="str">
        <f>VLOOKUP(B151,'volatile collection data'!$O:$P,2,FALSE)</f>
        <v>27.apr.22 23</v>
      </c>
    </row>
    <row r="152" spans="1:22" x14ac:dyDescent="0.2">
      <c r="A152" t="s">
        <v>137</v>
      </c>
      <c r="B152" s="1" t="str">
        <f t="shared" si="12"/>
        <v>10D</v>
      </c>
      <c r="C152">
        <v>6.2709999999999999</v>
      </c>
      <c r="D152">
        <f t="shared" si="13"/>
        <v>6.27</v>
      </c>
      <c r="E152">
        <f>VLOOKUP(D152,'Peak Combiner'!$A$5:$D$4980,4,FALSE)</f>
        <v>6.25</v>
      </c>
      <c r="F152">
        <f>IFERROR(VLOOKUP(D152,rt_comb!$A:$B,2,FALSE),D152)</f>
        <v>6.27</v>
      </c>
      <c r="G152">
        <v>1378045</v>
      </c>
      <c r="H152">
        <f>SUMIFS($G:$G,$E:$E,18.51,'RAW2'!$A:$A,'RAW2'!A152)</f>
        <v>0</v>
      </c>
      <c r="I152" s="1" t="str">
        <f>VLOOKUP(A152,'volatile collection data'!$G$6:$H$69,2,FALSE)</f>
        <v>D</v>
      </c>
      <c r="J152" s="1">
        <f>VLOOKUP(A152,'volatile collection data'!$G$6:$I$69,3,FALSE)</f>
        <v>10</v>
      </c>
      <c r="K152" s="1" t="str">
        <f>VLOOKUP(A152,'volatile collection data'!$G$6:$N$69,8,FALSE)</f>
        <v>23A</v>
      </c>
      <c r="L152" s="1">
        <f>VLOOKUP(A152,'volatile collection data'!$G$6:$J$69,4,FALSE)</f>
        <v>3.05</v>
      </c>
      <c r="M152" s="1">
        <f>VLOOKUP($A152,'volatile collection data'!$G$6:$M$69,6,FALSE)</f>
        <v>8</v>
      </c>
      <c r="N152" s="1">
        <f>VLOOKUP($A152,'volatile collection data'!$G$6:$M$69,7,FALSE)</f>
        <v>3.05</v>
      </c>
      <c r="O152" s="1">
        <f>VLOOKUP(A152,'volatile collection data'!$G$6:$K$69,5,FALSE)</f>
        <v>1</v>
      </c>
      <c r="P152" s="1" t="str">
        <f t="shared" si="14"/>
        <v>10D</v>
      </c>
      <c r="Q152">
        <f t="shared" si="15"/>
        <v>0</v>
      </c>
      <c r="R152" t="str">
        <f t="shared" si="16"/>
        <v>23A_1-D&amp;3.05%3.05@8</v>
      </c>
      <c r="S152" t="str">
        <f t="shared" si="17"/>
        <v>10D-23A-VCS-Loc-22</v>
      </c>
      <c r="T152" t="str">
        <f>IFERROR(IF(VLOOKUP(S152,Bad!$A:$A,1,FALSE)='RAW2'!S152,"yes","no"),"no")</f>
        <v>yes</v>
      </c>
      <c r="U152" t="str">
        <f>IFERROR(VLOOKUP(F152,compounds!$A:$B,2,FALSE),"")</f>
        <v/>
      </c>
      <c r="V152" t="str">
        <f>VLOOKUP(B152,'volatile collection data'!$O:$P,2,FALSE)</f>
        <v>27.apr.22 23</v>
      </c>
    </row>
    <row r="153" spans="1:22" x14ac:dyDescent="0.2">
      <c r="A153" t="s">
        <v>137</v>
      </c>
      <c r="B153" s="1" t="str">
        <f t="shared" si="12"/>
        <v>10D</v>
      </c>
      <c r="C153">
        <v>6.3310000000000004</v>
      </c>
      <c r="D153">
        <f t="shared" si="13"/>
        <v>6.33</v>
      </c>
      <c r="E153">
        <f>VLOOKUP(D153,'Peak Combiner'!$A$5:$D$4980,4,FALSE)</f>
        <v>6.32</v>
      </c>
      <c r="F153">
        <f>IFERROR(VLOOKUP(D153,rt_comb!$A:$B,2,FALSE),D153)</f>
        <v>6.33</v>
      </c>
      <c r="G153">
        <v>2979779</v>
      </c>
      <c r="H153">
        <f>SUMIFS($G:$G,$E:$E,18.51,'RAW2'!$A:$A,'RAW2'!A153)</f>
        <v>0</v>
      </c>
      <c r="I153" s="1" t="str">
        <f>VLOOKUP(A153,'volatile collection data'!$G$6:$H$69,2,FALSE)</f>
        <v>D</v>
      </c>
      <c r="J153" s="1">
        <f>VLOOKUP(A153,'volatile collection data'!$G$6:$I$69,3,FALSE)</f>
        <v>10</v>
      </c>
      <c r="K153" s="1" t="str">
        <f>VLOOKUP(A153,'volatile collection data'!$G$6:$N$69,8,FALSE)</f>
        <v>23A</v>
      </c>
      <c r="L153" s="1">
        <f>VLOOKUP(A153,'volatile collection data'!$G$6:$J$69,4,FALSE)</f>
        <v>3.05</v>
      </c>
      <c r="M153" s="1">
        <f>VLOOKUP($A153,'volatile collection data'!$G$6:$M$69,6,FALSE)</f>
        <v>8</v>
      </c>
      <c r="N153" s="1">
        <f>VLOOKUP($A153,'volatile collection data'!$G$6:$M$69,7,FALSE)</f>
        <v>3.05</v>
      </c>
      <c r="O153" s="1">
        <f>VLOOKUP(A153,'volatile collection data'!$G$6:$K$69,5,FALSE)</f>
        <v>1</v>
      </c>
      <c r="P153" s="1" t="str">
        <f t="shared" si="14"/>
        <v>10D</v>
      </c>
      <c r="Q153">
        <f t="shared" si="15"/>
        <v>0</v>
      </c>
      <c r="R153" t="str">
        <f t="shared" si="16"/>
        <v>23A_1-D&amp;3.05%3.05@8</v>
      </c>
      <c r="S153" t="str">
        <f t="shared" si="17"/>
        <v>10D-23A-VCS-Loc-22</v>
      </c>
      <c r="T153" t="str">
        <f>IFERROR(IF(VLOOKUP(S153,Bad!$A:$A,1,FALSE)='RAW2'!S153,"yes","no"),"no")</f>
        <v>yes</v>
      </c>
      <c r="U153" t="str">
        <f>IFERROR(VLOOKUP(F153,compounds!$A:$B,2,FALSE),"")</f>
        <v/>
      </c>
      <c r="V153" t="str">
        <f>VLOOKUP(B153,'volatile collection data'!$O:$P,2,FALSE)</f>
        <v>27.apr.22 23</v>
      </c>
    </row>
    <row r="154" spans="1:22" x14ac:dyDescent="0.2">
      <c r="A154" t="s">
        <v>137</v>
      </c>
      <c r="B154" s="1" t="str">
        <f t="shared" si="12"/>
        <v>10D</v>
      </c>
      <c r="C154">
        <v>7.101</v>
      </c>
      <c r="D154">
        <f t="shared" si="13"/>
        <v>7.1</v>
      </c>
      <c r="E154">
        <f>VLOOKUP(D154,'Peak Combiner'!$A$5:$D$4980,4,FALSE)</f>
        <v>7.09</v>
      </c>
      <c r="F154">
        <f>IFERROR(VLOOKUP(D154,rt_comb!$A:$B,2,FALSE),D154)</f>
        <v>7.1</v>
      </c>
      <c r="G154">
        <v>1691636</v>
      </c>
      <c r="H154">
        <f>SUMIFS($G:$G,$E:$E,18.51,'RAW2'!$A:$A,'RAW2'!A154)</f>
        <v>0</v>
      </c>
      <c r="I154" s="1" t="str">
        <f>VLOOKUP(A154,'volatile collection data'!$G$6:$H$69,2,FALSE)</f>
        <v>D</v>
      </c>
      <c r="J154" s="1">
        <f>VLOOKUP(A154,'volatile collection data'!$G$6:$I$69,3,FALSE)</f>
        <v>10</v>
      </c>
      <c r="K154" s="1" t="str">
        <f>VLOOKUP(A154,'volatile collection data'!$G$6:$N$69,8,FALSE)</f>
        <v>23A</v>
      </c>
      <c r="L154" s="1">
        <f>VLOOKUP(A154,'volatile collection data'!$G$6:$J$69,4,FALSE)</f>
        <v>3.05</v>
      </c>
      <c r="M154" s="1">
        <f>VLOOKUP($A154,'volatile collection data'!$G$6:$M$69,6,FALSE)</f>
        <v>8</v>
      </c>
      <c r="N154" s="1">
        <f>VLOOKUP($A154,'volatile collection data'!$G$6:$M$69,7,FALSE)</f>
        <v>3.05</v>
      </c>
      <c r="O154" s="1">
        <f>VLOOKUP(A154,'volatile collection data'!$G$6:$K$69,5,FALSE)</f>
        <v>1</v>
      </c>
      <c r="P154" s="1" t="str">
        <f t="shared" si="14"/>
        <v>10D</v>
      </c>
      <c r="Q154">
        <f t="shared" si="15"/>
        <v>0</v>
      </c>
      <c r="R154" t="str">
        <f t="shared" si="16"/>
        <v>23A_1-D&amp;3.05%3.05@8</v>
      </c>
      <c r="S154" t="str">
        <f t="shared" si="17"/>
        <v>10D-23A-VCS-Loc-22</v>
      </c>
      <c r="T154" t="str">
        <f>IFERROR(IF(VLOOKUP(S154,Bad!$A:$A,1,FALSE)='RAW2'!S154,"yes","no"),"no")</f>
        <v>yes</v>
      </c>
      <c r="U154" t="str">
        <f>IFERROR(VLOOKUP(F154,compounds!$A:$B,2,FALSE),"")</f>
        <v/>
      </c>
      <c r="V154" t="str">
        <f>VLOOKUP(B154,'volatile collection data'!$O:$P,2,FALSE)</f>
        <v>27.apr.22 23</v>
      </c>
    </row>
    <row r="155" spans="1:22" x14ac:dyDescent="0.2">
      <c r="A155" t="s">
        <v>137</v>
      </c>
      <c r="B155" s="1" t="str">
        <f t="shared" si="12"/>
        <v>10D</v>
      </c>
      <c r="C155">
        <v>7.9189999999999996</v>
      </c>
      <c r="D155">
        <f t="shared" si="13"/>
        <v>7.92</v>
      </c>
      <c r="E155">
        <f>VLOOKUP(D155,'Peak Combiner'!$A$5:$D$4980,4,FALSE)</f>
        <v>7.92</v>
      </c>
      <c r="F155">
        <f>IFERROR(VLOOKUP(D155,rt_comb!$A:$B,2,FALSE),D155)</f>
        <v>7.92</v>
      </c>
      <c r="G155">
        <v>810675</v>
      </c>
      <c r="H155">
        <f>SUMIFS($G:$G,$E:$E,18.51,'RAW2'!$A:$A,'RAW2'!A155)</f>
        <v>0</v>
      </c>
      <c r="I155" s="1" t="str">
        <f>VLOOKUP(A155,'volatile collection data'!$G$6:$H$69,2,FALSE)</f>
        <v>D</v>
      </c>
      <c r="J155" s="1">
        <f>VLOOKUP(A155,'volatile collection data'!$G$6:$I$69,3,FALSE)</f>
        <v>10</v>
      </c>
      <c r="K155" s="1" t="str">
        <f>VLOOKUP(A155,'volatile collection data'!$G$6:$N$69,8,FALSE)</f>
        <v>23A</v>
      </c>
      <c r="L155" s="1">
        <f>VLOOKUP(A155,'volatile collection data'!$G$6:$J$69,4,FALSE)</f>
        <v>3.05</v>
      </c>
      <c r="M155" s="1">
        <f>VLOOKUP($A155,'volatile collection data'!$G$6:$M$69,6,FALSE)</f>
        <v>8</v>
      </c>
      <c r="N155" s="1">
        <f>VLOOKUP($A155,'volatile collection data'!$G$6:$M$69,7,FALSE)</f>
        <v>3.05</v>
      </c>
      <c r="O155" s="1">
        <f>VLOOKUP(A155,'volatile collection data'!$G$6:$K$69,5,FALSE)</f>
        <v>1</v>
      </c>
      <c r="P155" s="1" t="str">
        <f t="shared" si="14"/>
        <v>10D</v>
      </c>
      <c r="Q155">
        <f t="shared" si="15"/>
        <v>0</v>
      </c>
      <c r="R155" t="str">
        <f t="shared" si="16"/>
        <v>23A_1-D&amp;3.05%3.05@8</v>
      </c>
      <c r="S155" t="str">
        <f t="shared" si="17"/>
        <v>10D-23A-VCS-Loc-22</v>
      </c>
      <c r="T155" t="str">
        <f>IFERROR(IF(VLOOKUP(S155,Bad!$A:$A,1,FALSE)='RAW2'!S155,"yes","no"),"no")</f>
        <v>yes</v>
      </c>
      <c r="U155" t="str">
        <f>IFERROR(VLOOKUP(F155,compounds!$A:$B,2,FALSE),"")</f>
        <v/>
      </c>
      <c r="V155" t="str">
        <f>VLOOKUP(B155,'volatile collection data'!$O:$P,2,FALSE)</f>
        <v>27.apr.22 23</v>
      </c>
    </row>
    <row r="156" spans="1:22" x14ac:dyDescent="0.2">
      <c r="A156" t="s">
        <v>137</v>
      </c>
      <c r="B156" s="1" t="str">
        <f t="shared" si="12"/>
        <v>10D</v>
      </c>
      <c r="C156">
        <v>8.2769999999999992</v>
      </c>
      <c r="D156">
        <f t="shared" si="13"/>
        <v>8.2799999999999994</v>
      </c>
      <c r="E156">
        <f>VLOOKUP(D156,'Peak Combiner'!$A$5:$D$4980,4,FALSE)</f>
        <v>8.2799999999999994</v>
      </c>
      <c r="F156">
        <f>IFERROR(VLOOKUP(D156,rt_comb!$A:$B,2,FALSE),D156)</f>
        <v>8.2799999999999994</v>
      </c>
      <c r="G156">
        <v>936158</v>
      </c>
      <c r="H156">
        <f>SUMIFS($G:$G,$E:$E,18.51,'RAW2'!$A:$A,'RAW2'!A156)</f>
        <v>0</v>
      </c>
      <c r="I156" s="1" t="str">
        <f>VLOOKUP(A156,'volatile collection data'!$G$6:$H$69,2,FALSE)</f>
        <v>D</v>
      </c>
      <c r="J156" s="1">
        <f>VLOOKUP(A156,'volatile collection data'!$G$6:$I$69,3,FALSE)</f>
        <v>10</v>
      </c>
      <c r="K156" s="1" t="str">
        <f>VLOOKUP(A156,'volatile collection data'!$G$6:$N$69,8,FALSE)</f>
        <v>23A</v>
      </c>
      <c r="L156" s="1">
        <f>VLOOKUP(A156,'volatile collection data'!$G$6:$J$69,4,FALSE)</f>
        <v>3.05</v>
      </c>
      <c r="M156" s="1">
        <f>VLOOKUP($A156,'volatile collection data'!$G$6:$M$69,6,FALSE)</f>
        <v>8</v>
      </c>
      <c r="N156" s="1">
        <f>VLOOKUP($A156,'volatile collection data'!$G$6:$M$69,7,FALSE)</f>
        <v>3.05</v>
      </c>
      <c r="O156" s="1">
        <f>VLOOKUP(A156,'volatile collection data'!$G$6:$K$69,5,FALSE)</f>
        <v>1</v>
      </c>
      <c r="P156" s="1" t="str">
        <f t="shared" si="14"/>
        <v>10D</v>
      </c>
      <c r="Q156">
        <f t="shared" si="15"/>
        <v>0</v>
      </c>
      <c r="R156" t="str">
        <f t="shared" si="16"/>
        <v>23A_1-D&amp;3.05%3.05@8</v>
      </c>
      <c r="S156" t="str">
        <f t="shared" si="17"/>
        <v>10D-23A-VCS-Loc-22</v>
      </c>
      <c r="T156" t="str">
        <f>IFERROR(IF(VLOOKUP(S156,Bad!$A:$A,1,FALSE)='RAW2'!S156,"yes","no"),"no")</f>
        <v>yes</v>
      </c>
      <c r="U156" t="str">
        <f>IFERROR(VLOOKUP(F156,compounds!$A:$B,2,FALSE),"")</f>
        <v/>
      </c>
      <c r="V156" t="str">
        <f>VLOOKUP(B156,'volatile collection data'!$O:$P,2,FALSE)</f>
        <v>27.apr.22 23</v>
      </c>
    </row>
    <row r="157" spans="1:22" x14ac:dyDescent="0.2">
      <c r="A157" t="s">
        <v>137</v>
      </c>
      <c r="B157" s="1" t="str">
        <f t="shared" si="12"/>
        <v>10D</v>
      </c>
      <c r="C157">
        <v>8.6959999999999997</v>
      </c>
      <c r="D157">
        <f t="shared" si="13"/>
        <v>8.6999999999999993</v>
      </c>
      <c r="E157">
        <f>VLOOKUP(D157,'Peak Combiner'!$A$5:$D$4980,4,FALSE)</f>
        <v>8.6999999999999993</v>
      </c>
      <c r="F157">
        <f>IFERROR(VLOOKUP(D157,rt_comb!$A:$B,2,FALSE),D157)</f>
        <v>8.6999999999999993</v>
      </c>
      <c r="G157">
        <v>3008951</v>
      </c>
      <c r="H157">
        <f>SUMIFS($G:$G,$E:$E,18.51,'RAW2'!$A:$A,'RAW2'!A157)</f>
        <v>0</v>
      </c>
      <c r="I157" s="1" t="str">
        <f>VLOOKUP(A157,'volatile collection data'!$G$6:$H$69,2,FALSE)</f>
        <v>D</v>
      </c>
      <c r="J157" s="1">
        <f>VLOOKUP(A157,'volatile collection data'!$G$6:$I$69,3,FALSE)</f>
        <v>10</v>
      </c>
      <c r="K157" s="1" t="str">
        <f>VLOOKUP(A157,'volatile collection data'!$G$6:$N$69,8,FALSE)</f>
        <v>23A</v>
      </c>
      <c r="L157" s="1">
        <f>VLOOKUP(A157,'volatile collection data'!$G$6:$J$69,4,FALSE)</f>
        <v>3.05</v>
      </c>
      <c r="M157" s="1">
        <f>VLOOKUP($A157,'volatile collection data'!$G$6:$M$69,6,FALSE)</f>
        <v>8</v>
      </c>
      <c r="N157" s="1">
        <f>VLOOKUP($A157,'volatile collection data'!$G$6:$M$69,7,FALSE)</f>
        <v>3.05</v>
      </c>
      <c r="O157" s="1">
        <f>VLOOKUP(A157,'volatile collection data'!$G$6:$K$69,5,FALSE)</f>
        <v>1</v>
      </c>
      <c r="P157" s="1" t="str">
        <f t="shared" si="14"/>
        <v>10D</v>
      </c>
      <c r="Q157">
        <f t="shared" si="15"/>
        <v>0</v>
      </c>
      <c r="R157" t="str">
        <f t="shared" si="16"/>
        <v>23A_1-D&amp;3.05%3.05@8</v>
      </c>
      <c r="S157" t="str">
        <f t="shared" si="17"/>
        <v>10D-23A-VCS-Loc-22</v>
      </c>
      <c r="T157" t="str">
        <f>IFERROR(IF(VLOOKUP(S157,Bad!$A:$A,1,FALSE)='RAW2'!S157,"yes","no"),"no")</f>
        <v>yes</v>
      </c>
      <c r="U157" t="str">
        <f>IFERROR(VLOOKUP(F157,compounds!$A:$B,2,FALSE),"")</f>
        <v/>
      </c>
      <c r="V157" t="str">
        <f>VLOOKUP(B157,'volatile collection data'!$O:$P,2,FALSE)</f>
        <v>27.apr.22 23</v>
      </c>
    </row>
    <row r="158" spans="1:22" x14ac:dyDescent="0.2">
      <c r="A158" t="s">
        <v>137</v>
      </c>
      <c r="B158" s="1" t="str">
        <f t="shared" si="12"/>
        <v>10D</v>
      </c>
      <c r="C158">
        <v>8.8109999999999999</v>
      </c>
      <c r="D158">
        <f t="shared" si="13"/>
        <v>8.81</v>
      </c>
      <c r="E158">
        <f>VLOOKUP(D158,'Peak Combiner'!$A$5:$D$4980,4,FALSE)</f>
        <v>8.81</v>
      </c>
      <c r="F158">
        <f>IFERROR(VLOOKUP(D158,rt_comb!$A:$B,2,FALSE),D158)</f>
        <v>8.81</v>
      </c>
      <c r="G158">
        <v>6836904</v>
      </c>
      <c r="H158">
        <f>SUMIFS($G:$G,$E:$E,18.51,'RAW2'!$A:$A,'RAW2'!A158)</f>
        <v>0</v>
      </c>
      <c r="I158" s="1" t="str">
        <f>VLOOKUP(A158,'volatile collection data'!$G$6:$H$69,2,FALSE)</f>
        <v>D</v>
      </c>
      <c r="J158" s="1">
        <f>VLOOKUP(A158,'volatile collection data'!$G$6:$I$69,3,FALSE)</f>
        <v>10</v>
      </c>
      <c r="K158" s="1" t="str">
        <f>VLOOKUP(A158,'volatile collection data'!$G$6:$N$69,8,FALSE)</f>
        <v>23A</v>
      </c>
      <c r="L158" s="1">
        <f>VLOOKUP(A158,'volatile collection data'!$G$6:$J$69,4,FALSE)</f>
        <v>3.05</v>
      </c>
      <c r="M158" s="1">
        <f>VLOOKUP($A158,'volatile collection data'!$G$6:$M$69,6,FALSE)</f>
        <v>8</v>
      </c>
      <c r="N158" s="1">
        <f>VLOOKUP($A158,'volatile collection data'!$G$6:$M$69,7,FALSE)</f>
        <v>3.05</v>
      </c>
      <c r="O158" s="1">
        <f>VLOOKUP(A158,'volatile collection data'!$G$6:$K$69,5,FALSE)</f>
        <v>1</v>
      </c>
      <c r="P158" s="1" t="str">
        <f t="shared" si="14"/>
        <v>10D</v>
      </c>
      <c r="Q158">
        <f t="shared" si="15"/>
        <v>0</v>
      </c>
      <c r="R158" t="str">
        <f t="shared" si="16"/>
        <v>23A_1-D&amp;3.05%3.05@8</v>
      </c>
      <c r="S158" t="str">
        <f t="shared" si="17"/>
        <v>10D-23A-VCS-Loc-22</v>
      </c>
      <c r="T158" t="str">
        <f>IFERROR(IF(VLOOKUP(S158,Bad!$A:$A,1,FALSE)='RAW2'!S158,"yes","no"),"no")</f>
        <v>yes</v>
      </c>
      <c r="U158" t="str">
        <f>IFERROR(VLOOKUP(F158,compounds!$A:$B,2,FALSE),"")</f>
        <v/>
      </c>
      <c r="V158" t="str">
        <f>VLOOKUP(B158,'volatile collection data'!$O:$P,2,FALSE)</f>
        <v>27.apr.22 23</v>
      </c>
    </row>
    <row r="159" spans="1:22" x14ac:dyDescent="0.2">
      <c r="A159" t="s">
        <v>137</v>
      </c>
      <c r="B159" s="1" t="str">
        <f t="shared" si="12"/>
        <v>10D</v>
      </c>
      <c r="C159">
        <v>8.9130000000000003</v>
      </c>
      <c r="D159">
        <f t="shared" si="13"/>
        <v>8.91</v>
      </c>
      <c r="E159">
        <f>VLOOKUP(D159,'Peak Combiner'!$A$5:$D$4980,4,FALSE)</f>
        <v>8.91</v>
      </c>
      <c r="F159">
        <f>IFERROR(VLOOKUP(D159,rt_comb!$A:$B,2,FALSE),D159)</f>
        <v>8.91</v>
      </c>
      <c r="G159">
        <v>5405159</v>
      </c>
      <c r="H159">
        <f>SUMIFS($G:$G,$E:$E,18.51,'RAW2'!$A:$A,'RAW2'!A159)</f>
        <v>0</v>
      </c>
      <c r="I159" s="1" t="str">
        <f>VLOOKUP(A159,'volatile collection data'!$G$6:$H$69,2,FALSE)</f>
        <v>D</v>
      </c>
      <c r="J159" s="1">
        <f>VLOOKUP(A159,'volatile collection data'!$G$6:$I$69,3,FALSE)</f>
        <v>10</v>
      </c>
      <c r="K159" s="1" t="str">
        <f>VLOOKUP(A159,'volatile collection data'!$G$6:$N$69,8,FALSE)</f>
        <v>23A</v>
      </c>
      <c r="L159" s="1">
        <f>VLOOKUP(A159,'volatile collection data'!$G$6:$J$69,4,FALSE)</f>
        <v>3.05</v>
      </c>
      <c r="M159" s="1">
        <f>VLOOKUP($A159,'volatile collection data'!$G$6:$M$69,6,FALSE)</f>
        <v>8</v>
      </c>
      <c r="N159" s="1">
        <f>VLOOKUP($A159,'volatile collection data'!$G$6:$M$69,7,FALSE)</f>
        <v>3.05</v>
      </c>
      <c r="O159" s="1">
        <f>VLOOKUP(A159,'volatile collection data'!$G$6:$K$69,5,FALSE)</f>
        <v>1</v>
      </c>
      <c r="P159" s="1" t="str">
        <f t="shared" si="14"/>
        <v>10D</v>
      </c>
      <c r="Q159">
        <f t="shared" si="15"/>
        <v>0</v>
      </c>
      <c r="R159" t="str">
        <f t="shared" si="16"/>
        <v>23A_1-D&amp;3.05%3.05@8</v>
      </c>
      <c r="S159" t="str">
        <f t="shared" si="17"/>
        <v>10D-23A-VCS-Loc-22</v>
      </c>
      <c r="T159" t="str">
        <f>IFERROR(IF(VLOOKUP(S159,Bad!$A:$A,1,FALSE)='RAW2'!S159,"yes","no"),"no")</f>
        <v>yes</v>
      </c>
      <c r="U159" t="str">
        <f>IFERROR(VLOOKUP(F159,compounds!$A:$B,2,FALSE),"")</f>
        <v/>
      </c>
      <c r="V159" t="str">
        <f>VLOOKUP(B159,'volatile collection data'!$O:$P,2,FALSE)</f>
        <v>27.apr.22 23</v>
      </c>
    </row>
    <row r="160" spans="1:22" x14ac:dyDescent="0.2">
      <c r="A160" t="s">
        <v>137</v>
      </c>
      <c r="B160" s="1" t="str">
        <f t="shared" si="12"/>
        <v>10D</v>
      </c>
      <c r="C160">
        <v>9.077</v>
      </c>
      <c r="D160">
        <f t="shared" si="13"/>
        <v>9.08</v>
      </c>
      <c r="E160">
        <f>VLOOKUP(D160,'Peak Combiner'!$A$5:$D$4980,4,FALSE)</f>
        <v>9.08</v>
      </c>
      <c r="F160">
        <f>IFERROR(VLOOKUP(D160,rt_comb!$A:$B,2,FALSE),D160)</f>
        <v>9.08</v>
      </c>
      <c r="G160">
        <v>2896057</v>
      </c>
      <c r="H160">
        <f>SUMIFS($G:$G,$E:$E,18.51,'RAW2'!$A:$A,'RAW2'!A160)</f>
        <v>0</v>
      </c>
      <c r="I160" s="1" t="str">
        <f>VLOOKUP(A160,'volatile collection data'!$G$6:$H$69,2,FALSE)</f>
        <v>D</v>
      </c>
      <c r="J160" s="1">
        <f>VLOOKUP(A160,'volatile collection data'!$G$6:$I$69,3,FALSE)</f>
        <v>10</v>
      </c>
      <c r="K160" s="1" t="str">
        <f>VLOOKUP(A160,'volatile collection data'!$G$6:$N$69,8,FALSE)</f>
        <v>23A</v>
      </c>
      <c r="L160" s="1">
        <f>VLOOKUP(A160,'volatile collection data'!$G$6:$J$69,4,FALSE)</f>
        <v>3.05</v>
      </c>
      <c r="M160" s="1">
        <f>VLOOKUP($A160,'volatile collection data'!$G$6:$M$69,6,FALSE)</f>
        <v>8</v>
      </c>
      <c r="N160" s="1">
        <f>VLOOKUP($A160,'volatile collection data'!$G$6:$M$69,7,FALSE)</f>
        <v>3.05</v>
      </c>
      <c r="O160" s="1">
        <f>VLOOKUP(A160,'volatile collection data'!$G$6:$K$69,5,FALSE)</f>
        <v>1</v>
      </c>
      <c r="P160" s="1" t="str">
        <f t="shared" si="14"/>
        <v>10D</v>
      </c>
      <c r="Q160">
        <f t="shared" si="15"/>
        <v>0</v>
      </c>
      <c r="R160" t="str">
        <f t="shared" si="16"/>
        <v>23A_1-D&amp;3.05%3.05@8</v>
      </c>
      <c r="S160" t="str">
        <f t="shared" si="17"/>
        <v>10D-23A-VCS-Loc-22</v>
      </c>
      <c r="T160" t="str">
        <f>IFERROR(IF(VLOOKUP(S160,Bad!$A:$A,1,FALSE)='RAW2'!S160,"yes","no"),"no")</f>
        <v>yes</v>
      </c>
      <c r="U160" t="str">
        <f>IFERROR(VLOOKUP(F160,compounds!$A:$B,2,FALSE),"")</f>
        <v/>
      </c>
      <c r="V160" t="str">
        <f>VLOOKUP(B160,'volatile collection data'!$O:$P,2,FALSE)</f>
        <v>27.apr.22 23</v>
      </c>
    </row>
    <row r="161" spans="1:22" x14ac:dyDescent="0.2">
      <c r="A161" t="s">
        <v>137</v>
      </c>
      <c r="B161" s="1" t="str">
        <f t="shared" si="12"/>
        <v>10D</v>
      </c>
      <c r="C161">
        <v>9.2330000000000005</v>
      </c>
      <c r="D161">
        <f t="shared" si="13"/>
        <v>9.23</v>
      </c>
      <c r="E161">
        <f>VLOOKUP(D161,'Peak Combiner'!$A$5:$D$4980,4,FALSE)</f>
        <v>9.23</v>
      </c>
      <c r="F161">
        <f>IFERROR(VLOOKUP(D161,rt_comb!$A:$B,2,FALSE),D161)</f>
        <v>9.23</v>
      </c>
      <c r="G161">
        <v>4466811</v>
      </c>
      <c r="H161">
        <f>SUMIFS($G:$G,$E:$E,18.51,'RAW2'!$A:$A,'RAW2'!A161)</f>
        <v>0</v>
      </c>
      <c r="I161" s="1" t="str">
        <f>VLOOKUP(A161,'volatile collection data'!$G$6:$H$69,2,FALSE)</f>
        <v>D</v>
      </c>
      <c r="J161" s="1">
        <f>VLOOKUP(A161,'volatile collection data'!$G$6:$I$69,3,FALSE)</f>
        <v>10</v>
      </c>
      <c r="K161" s="1" t="str">
        <f>VLOOKUP(A161,'volatile collection data'!$G$6:$N$69,8,FALSE)</f>
        <v>23A</v>
      </c>
      <c r="L161" s="1">
        <f>VLOOKUP(A161,'volatile collection data'!$G$6:$J$69,4,FALSE)</f>
        <v>3.05</v>
      </c>
      <c r="M161" s="1">
        <f>VLOOKUP($A161,'volatile collection data'!$G$6:$M$69,6,FALSE)</f>
        <v>8</v>
      </c>
      <c r="N161" s="1">
        <f>VLOOKUP($A161,'volatile collection data'!$G$6:$M$69,7,FALSE)</f>
        <v>3.05</v>
      </c>
      <c r="O161" s="1">
        <f>VLOOKUP(A161,'volatile collection data'!$G$6:$K$69,5,FALSE)</f>
        <v>1</v>
      </c>
      <c r="P161" s="1" t="str">
        <f t="shared" si="14"/>
        <v>10D</v>
      </c>
      <c r="Q161">
        <f t="shared" si="15"/>
        <v>0</v>
      </c>
      <c r="R161" t="str">
        <f t="shared" si="16"/>
        <v>23A_1-D&amp;3.05%3.05@8</v>
      </c>
      <c r="S161" t="str">
        <f t="shared" si="17"/>
        <v>10D-23A-VCS-Loc-22</v>
      </c>
      <c r="T161" t="str">
        <f>IFERROR(IF(VLOOKUP(S161,Bad!$A:$A,1,FALSE)='RAW2'!S161,"yes","no"),"no")</f>
        <v>yes</v>
      </c>
      <c r="U161" t="str">
        <f>IFERROR(VLOOKUP(F161,compounds!$A:$B,2,FALSE),"")</f>
        <v/>
      </c>
      <c r="V161" t="str">
        <f>VLOOKUP(B161,'volatile collection data'!$O:$P,2,FALSE)</f>
        <v>27.apr.22 23</v>
      </c>
    </row>
    <row r="162" spans="1:22" x14ac:dyDescent="0.2">
      <c r="A162" t="s">
        <v>137</v>
      </c>
      <c r="B162" s="1" t="str">
        <f t="shared" si="12"/>
        <v>10D</v>
      </c>
      <c r="C162">
        <v>9.3759999999999994</v>
      </c>
      <c r="D162">
        <f t="shared" si="13"/>
        <v>9.3800000000000008</v>
      </c>
      <c r="E162">
        <f>VLOOKUP(D162,'Peak Combiner'!$A$5:$D$4980,4,FALSE)</f>
        <v>9.3800000000000008</v>
      </c>
      <c r="F162">
        <f>IFERROR(VLOOKUP(D162,rt_comb!$A:$B,2,FALSE),D162)</f>
        <v>9.3800000000000008</v>
      </c>
      <c r="G162">
        <v>11454139</v>
      </c>
      <c r="H162">
        <f>SUMIFS($G:$G,$E:$E,18.51,'RAW2'!$A:$A,'RAW2'!A162)</f>
        <v>0</v>
      </c>
      <c r="I162" s="1" t="str">
        <f>VLOOKUP(A162,'volatile collection data'!$G$6:$H$69,2,FALSE)</f>
        <v>D</v>
      </c>
      <c r="J162" s="1">
        <f>VLOOKUP(A162,'volatile collection data'!$G$6:$I$69,3,FALSE)</f>
        <v>10</v>
      </c>
      <c r="K162" s="1" t="str">
        <f>VLOOKUP(A162,'volatile collection data'!$G$6:$N$69,8,FALSE)</f>
        <v>23A</v>
      </c>
      <c r="L162" s="1">
        <f>VLOOKUP(A162,'volatile collection data'!$G$6:$J$69,4,FALSE)</f>
        <v>3.05</v>
      </c>
      <c r="M162" s="1">
        <f>VLOOKUP($A162,'volatile collection data'!$G$6:$M$69,6,FALSE)</f>
        <v>8</v>
      </c>
      <c r="N162" s="1">
        <f>VLOOKUP($A162,'volatile collection data'!$G$6:$M$69,7,FALSE)</f>
        <v>3.05</v>
      </c>
      <c r="O162" s="1">
        <f>VLOOKUP(A162,'volatile collection data'!$G$6:$K$69,5,FALSE)</f>
        <v>1</v>
      </c>
      <c r="P162" s="1" t="str">
        <f t="shared" si="14"/>
        <v>10D</v>
      </c>
      <c r="Q162">
        <f t="shared" si="15"/>
        <v>0</v>
      </c>
      <c r="R162" t="str">
        <f t="shared" si="16"/>
        <v>23A_1-D&amp;3.05%3.05@8</v>
      </c>
      <c r="S162" t="str">
        <f t="shared" si="17"/>
        <v>10D-23A-VCS-Loc-22</v>
      </c>
      <c r="T162" t="str">
        <f>IFERROR(IF(VLOOKUP(S162,Bad!$A:$A,1,FALSE)='RAW2'!S162,"yes","no"),"no")</f>
        <v>yes</v>
      </c>
      <c r="U162" t="str">
        <f>IFERROR(VLOOKUP(F162,compounds!$A:$B,2,FALSE),"")</f>
        <v>octanal</v>
      </c>
      <c r="V162" t="str">
        <f>VLOOKUP(B162,'volatile collection data'!$O:$P,2,FALSE)</f>
        <v>27.apr.22 23</v>
      </c>
    </row>
    <row r="163" spans="1:22" x14ac:dyDescent="0.2">
      <c r="A163" t="s">
        <v>137</v>
      </c>
      <c r="B163" s="1" t="str">
        <f t="shared" si="12"/>
        <v>10D</v>
      </c>
      <c r="C163">
        <v>9.5459999999999994</v>
      </c>
      <c r="D163">
        <f t="shared" si="13"/>
        <v>9.5500000000000007</v>
      </c>
      <c r="E163">
        <f>VLOOKUP(D163,'Peak Combiner'!$A$5:$D$4980,4,FALSE)</f>
        <v>9.5299999999999994</v>
      </c>
      <c r="F163">
        <f>IFERROR(VLOOKUP(D163,rt_comb!$A:$B,2,FALSE),D163)</f>
        <v>9.5399999999999991</v>
      </c>
      <c r="G163">
        <v>6868837</v>
      </c>
      <c r="H163">
        <f>SUMIFS($G:$G,$E:$E,18.51,'RAW2'!$A:$A,'RAW2'!A163)</f>
        <v>0</v>
      </c>
      <c r="I163" s="1" t="str">
        <f>VLOOKUP(A163,'volatile collection data'!$G$6:$H$69,2,FALSE)</f>
        <v>D</v>
      </c>
      <c r="J163" s="1">
        <f>VLOOKUP(A163,'volatile collection data'!$G$6:$I$69,3,FALSE)</f>
        <v>10</v>
      </c>
      <c r="K163" s="1" t="str">
        <f>VLOOKUP(A163,'volatile collection data'!$G$6:$N$69,8,FALSE)</f>
        <v>23A</v>
      </c>
      <c r="L163" s="1">
        <f>VLOOKUP(A163,'volatile collection data'!$G$6:$J$69,4,FALSE)</f>
        <v>3.05</v>
      </c>
      <c r="M163" s="1">
        <f>VLOOKUP($A163,'volatile collection data'!$G$6:$M$69,6,FALSE)</f>
        <v>8</v>
      </c>
      <c r="N163" s="1">
        <f>VLOOKUP($A163,'volatile collection data'!$G$6:$M$69,7,FALSE)</f>
        <v>3.05</v>
      </c>
      <c r="O163" s="1">
        <f>VLOOKUP(A163,'volatile collection data'!$G$6:$K$69,5,FALSE)</f>
        <v>1</v>
      </c>
      <c r="P163" s="1" t="str">
        <f t="shared" si="14"/>
        <v>10D</v>
      </c>
      <c r="Q163">
        <f t="shared" si="15"/>
        <v>0</v>
      </c>
      <c r="R163" t="str">
        <f t="shared" si="16"/>
        <v>23A_1-D&amp;3.05%3.05@8</v>
      </c>
      <c r="S163" t="str">
        <f t="shared" si="17"/>
        <v>10D-23A-VCS-Loc-22</v>
      </c>
      <c r="T163" t="str">
        <f>IFERROR(IF(VLOOKUP(S163,Bad!$A:$A,1,FALSE)='RAW2'!S163,"yes","no"),"no")</f>
        <v>yes</v>
      </c>
      <c r="U163" t="str">
        <f>IFERROR(VLOOKUP(F163,compounds!$A:$B,2,FALSE),"")</f>
        <v>z3hex</v>
      </c>
      <c r="V163" t="str">
        <f>VLOOKUP(B163,'volatile collection data'!$O:$P,2,FALSE)</f>
        <v>27.apr.22 23</v>
      </c>
    </row>
    <row r="164" spans="1:22" x14ac:dyDescent="0.2">
      <c r="A164" t="s">
        <v>137</v>
      </c>
      <c r="B164" s="1" t="str">
        <f t="shared" si="12"/>
        <v>10D</v>
      </c>
      <c r="C164">
        <v>9.6660000000000004</v>
      </c>
      <c r="D164">
        <f t="shared" si="13"/>
        <v>9.67</v>
      </c>
      <c r="E164">
        <f>VLOOKUP(D164,'Peak Combiner'!$A$5:$D$4980,4,FALSE)</f>
        <v>9.67</v>
      </c>
      <c r="F164">
        <f>IFERROR(VLOOKUP(D164,rt_comb!$A:$B,2,FALSE),D164)</f>
        <v>9.67</v>
      </c>
      <c r="G164">
        <v>2213771</v>
      </c>
      <c r="H164">
        <f>SUMIFS($G:$G,$E:$E,18.51,'RAW2'!$A:$A,'RAW2'!A164)</f>
        <v>0</v>
      </c>
      <c r="I164" s="1" t="str">
        <f>VLOOKUP(A164,'volatile collection data'!$G$6:$H$69,2,FALSE)</f>
        <v>D</v>
      </c>
      <c r="J164" s="1">
        <f>VLOOKUP(A164,'volatile collection data'!$G$6:$I$69,3,FALSE)</f>
        <v>10</v>
      </c>
      <c r="K164" s="1" t="str">
        <f>VLOOKUP(A164,'volatile collection data'!$G$6:$N$69,8,FALSE)</f>
        <v>23A</v>
      </c>
      <c r="L164" s="1">
        <f>VLOOKUP(A164,'volatile collection data'!$G$6:$J$69,4,FALSE)</f>
        <v>3.05</v>
      </c>
      <c r="M164" s="1">
        <f>VLOOKUP($A164,'volatile collection data'!$G$6:$M$69,6,FALSE)</f>
        <v>8</v>
      </c>
      <c r="N164" s="1">
        <f>VLOOKUP($A164,'volatile collection data'!$G$6:$M$69,7,FALSE)</f>
        <v>3.05</v>
      </c>
      <c r="O164" s="1">
        <f>VLOOKUP(A164,'volatile collection data'!$G$6:$K$69,5,FALSE)</f>
        <v>1</v>
      </c>
      <c r="P164" s="1" t="str">
        <f t="shared" si="14"/>
        <v>10D</v>
      </c>
      <c r="Q164">
        <f t="shared" si="15"/>
        <v>0</v>
      </c>
      <c r="R164" t="str">
        <f t="shared" si="16"/>
        <v>23A_1-D&amp;3.05%3.05@8</v>
      </c>
      <c r="S164" t="str">
        <f t="shared" si="17"/>
        <v>10D-23A-VCS-Loc-22</v>
      </c>
      <c r="T164" t="str">
        <f>IFERROR(IF(VLOOKUP(S164,Bad!$A:$A,1,FALSE)='RAW2'!S164,"yes","no"),"no")</f>
        <v>yes</v>
      </c>
      <c r="U164" t="str">
        <f>IFERROR(VLOOKUP(F164,compounds!$A:$B,2,FALSE),"")</f>
        <v/>
      </c>
      <c r="V164" t="str">
        <f>VLOOKUP(B164,'volatile collection data'!$O:$P,2,FALSE)</f>
        <v>27.apr.22 23</v>
      </c>
    </row>
    <row r="165" spans="1:22" x14ac:dyDescent="0.2">
      <c r="A165" t="s">
        <v>137</v>
      </c>
      <c r="B165" s="1" t="str">
        <f t="shared" si="12"/>
        <v>10D</v>
      </c>
      <c r="C165">
        <v>9.8059999999999992</v>
      </c>
      <c r="D165">
        <f t="shared" si="13"/>
        <v>9.81</v>
      </c>
      <c r="E165">
        <f>VLOOKUP(D165,'Peak Combiner'!$A$5:$D$4980,4,FALSE)</f>
        <v>9.8000000000000007</v>
      </c>
      <c r="F165">
        <f>IFERROR(VLOOKUP(D165,rt_comb!$A:$B,2,FALSE),D165)</f>
        <v>9.81</v>
      </c>
      <c r="G165">
        <v>1232895</v>
      </c>
      <c r="H165">
        <f>SUMIFS($G:$G,$E:$E,18.51,'RAW2'!$A:$A,'RAW2'!A165)</f>
        <v>0</v>
      </c>
      <c r="I165" s="1" t="str">
        <f>VLOOKUP(A165,'volatile collection data'!$G$6:$H$69,2,FALSE)</f>
        <v>D</v>
      </c>
      <c r="J165" s="1">
        <f>VLOOKUP(A165,'volatile collection data'!$G$6:$I$69,3,FALSE)</f>
        <v>10</v>
      </c>
      <c r="K165" s="1" t="str">
        <f>VLOOKUP(A165,'volatile collection data'!$G$6:$N$69,8,FALSE)</f>
        <v>23A</v>
      </c>
      <c r="L165" s="1">
        <f>VLOOKUP(A165,'volatile collection data'!$G$6:$J$69,4,FALSE)</f>
        <v>3.05</v>
      </c>
      <c r="M165" s="1">
        <f>VLOOKUP($A165,'volatile collection data'!$G$6:$M$69,6,FALSE)</f>
        <v>8</v>
      </c>
      <c r="N165" s="1">
        <f>VLOOKUP($A165,'volatile collection data'!$G$6:$M$69,7,FALSE)</f>
        <v>3.05</v>
      </c>
      <c r="O165" s="1">
        <f>VLOOKUP(A165,'volatile collection data'!$G$6:$K$69,5,FALSE)</f>
        <v>1</v>
      </c>
      <c r="P165" s="1" t="str">
        <f t="shared" si="14"/>
        <v>10D</v>
      </c>
      <c r="Q165">
        <f t="shared" si="15"/>
        <v>0</v>
      </c>
      <c r="R165" t="str">
        <f t="shared" si="16"/>
        <v>23A_1-D&amp;3.05%3.05@8</v>
      </c>
      <c r="S165" t="str">
        <f t="shared" si="17"/>
        <v>10D-23A-VCS-Loc-22</v>
      </c>
      <c r="T165" t="str">
        <f>IFERROR(IF(VLOOKUP(S165,Bad!$A:$A,1,FALSE)='RAW2'!S165,"yes","no"),"no")</f>
        <v>yes</v>
      </c>
      <c r="U165" t="str">
        <f>IFERROR(VLOOKUP(F165,compounds!$A:$B,2,FALSE),"")</f>
        <v>sixmethyl</v>
      </c>
      <c r="V165" t="str">
        <f>VLOOKUP(B165,'volatile collection data'!$O:$P,2,FALSE)</f>
        <v>27.apr.22 23</v>
      </c>
    </row>
    <row r="166" spans="1:22" x14ac:dyDescent="0.2">
      <c r="A166" t="s">
        <v>137</v>
      </c>
      <c r="B166" s="1" t="str">
        <f t="shared" si="12"/>
        <v>10D</v>
      </c>
      <c r="C166">
        <v>9.9990000000000006</v>
      </c>
      <c r="D166">
        <f t="shared" si="13"/>
        <v>10</v>
      </c>
      <c r="E166">
        <f>VLOOKUP(D166,'Peak Combiner'!$A$5:$D$4980,4,FALSE)</f>
        <v>9.99</v>
      </c>
      <c r="F166">
        <f>IFERROR(VLOOKUP(D166,rt_comb!$A:$B,2,FALSE),D166)</f>
        <v>10</v>
      </c>
      <c r="G166">
        <v>10975821</v>
      </c>
      <c r="H166">
        <f>SUMIFS($G:$G,$E:$E,18.51,'RAW2'!$A:$A,'RAW2'!A166)</f>
        <v>0</v>
      </c>
      <c r="I166" s="1" t="str">
        <f>VLOOKUP(A166,'volatile collection data'!$G$6:$H$69,2,FALSE)</f>
        <v>D</v>
      </c>
      <c r="J166" s="1">
        <f>VLOOKUP(A166,'volatile collection data'!$G$6:$I$69,3,FALSE)</f>
        <v>10</v>
      </c>
      <c r="K166" s="1" t="str">
        <f>VLOOKUP(A166,'volatile collection data'!$G$6:$N$69,8,FALSE)</f>
        <v>23A</v>
      </c>
      <c r="L166" s="1">
        <f>VLOOKUP(A166,'volatile collection data'!$G$6:$J$69,4,FALSE)</f>
        <v>3.05</v>
      </c>
      <c r="M166" s="1">
        <f>VLOOKUP($A166,'volatile collection data'!$G$6:$M$69,6,FALSE)</f>
        <v>8</v>
      </c>
      <c r="N166" s="1">
        <f>VLOOKUP($A166,'volatile collection data'!$G$6:$M$69,7,FALSE)</f>
        <v>3.05</v>
      </c>
      <c r="O166" s="1">
        <f>VLOOKUP(A166,'volatile collection data'!$G$6:$K$69,5,FALSE)</f>
        <v>1</v>
      </c>
      <c r="P166" s="1" t="str">
        <f t="shared" si="14"/>
        <v>10D</v>
      </c>
      <c r="Q166">
        <f t="shared" si="15"/>
        <v>0</v>
      </c>
      <c r="R166" t="str">
        <f t="shared" si="16"/>
        <v>23A_1-D&amp;3.05%3.05@8</v>
      </c>
      <c r="S166" t="str">
        <f t="shared" si="17"/>
        <v>10D-23A-VCS-Loc-22</v>
      </c>
      <c r="T166" t="str">
        <f>IFERROR(IF(VLOOKUP(S166,Bad!$A:$A,1,FALSE)='RAW2'!S166,"yes","no"),"no")</f>
        <v>yes</v>
      </c>
      <c r="U166" t="str">
        <f>IFERROR(VLOOKUP(F166,compounds!$A:$B,2,FALSE),"")</f>
        <v/>
      </c>
      <c r="V166" t="str">
        <f>VLOOKUP(B166,'volatile collection data'!$O:$P,2,FALSE)</f>
        <v>27.apr.22 23</v>
      </c>
    </row>
    <row r="167" spans="1:22" x14ac:dyDescent="0.2">
      <c r="A167" t="s">
        <v>137</v>
      </c>
      <c r="B167" s="1" t="str">
        <f t="shared" si="12"/>
        <v>10D</v>
      </c>
      <c r="C167">
        <v>10.097</v>
      </c>
      <c r="D167">
        <f t="shared" si="13"/>
        <v>10.1</v>
      </c>
      <c r="E167">
        <f>VLOOKUP(D167,'Peak Combiner'!$A$5:$D$4980,4,FALSE)</f>
        <v>10.1</v>
      </c>
      <c r="F167">
        <f>IFERROR(VLOOKUP(D167,rt_comb!$A:$B,2,FALSE),D167)</f>
        <v>10.1</v>
      </c>
      <c r="G167">
        <v>7125462</v>
      </c>
      <c r="H167">
        <f>SUMIFS($G:$G,$E:$E,18.51,'RAW2'!$A:$A,'RAW2'!A167)</f>
        <v>0</v>
      </c>
      <c r="I167" s="1" t="str">
        <f>VLOOKUP(A167,'volatile collection data'!$G$6:$H$69,2,FALSE)</f>
        <v>D</v>
      </c>
      <c r="J167" s="1">
        <f>VLOOKUP(A167,'volatile collection data'!$G$6:$I$69,3,FALSE)</f>
        <v>10</v>
      </c>
      <c r="K167" s="1" t="str">
        <f>VLOOKUP(A167,'volatile collection data'!$G$6:$N$69,8,FALSE)</f>
        <v>23A</v>
      </c>
      <c r="L167" s="1">
        <f>VLOOKUP(A167,'volatile collection data'!$G$6:$J$69,4,FALSE)</f>
        <v>3.05</v>
      </c>
      <c r="M167" s="1">
        <f>VLOOKUP($A167,'volatile collection data'!$G$6:$M$69,6,FALSE)</f>
        <v>8</v>
      </c>
      <c r="N167" s="1">
        <f>VLOOKUP($A167,'volatile collection data'!$G$6:$M$69,7,FALSE)</f>
        <v>3.05</v>
      </c>
      <c r="O167" s="1">
        <f>VLOOKUP(A167,'volatile collection data'!$G$6:$K$69,5,FALSE)</f>
        <v>1</v>
      </c>
      <c r="P167" s="1" t="str">
        <f t="shared" si="14"/>
        <v>10D</v>
      </c>
      <c r="Q167">
        <f t="shared" si="15"/>
        <v>0</v>
      </c>
      <c r="R167" t="str">
        <f t="shared" si="16"/>
        <v>23A_1-D&amp;3.05%3.05@8</v>
      </c>
      <c r="S167" t="str">
        <f t="shared" si="17"/>
        <v>10D-23A-VCS-Loc-22</v>
      </c>
      <c r="T167" t="str">
        <f>IFERROR(IF(VLOOKUP(S167,Bad!$A:$A,1,FALSE)='RAW2'!S167,"yes","no"),"no")</f>
        <v>yes</v>
      </c>
      <c r="U167" t="str">
        <f>IFERROR(VLOOKUP(F167,compounds!$A:$B,2,FALSE),"")</f>
        <v/>
      </c>
      <c r="V167" t="str">
        <f>VLOOKUP(B167,'volatile collection data'!$O:$P,2,FALSE)</f>
        <v>27.apr.22 23</v>
      </c>
    </row>
    <row r="168" spans="1:22" x14ac:dyDescent="0.2">
      <c r="A168" t="s">
        <v>137</v>
      </c>
      <c r="B168" s="1" t="str">
        <f t="shared" si="12"/>
        <v>10D</v>
      </c>
      <c r="C168">
        <v>10.183999999999999</v>
      </c>
      <c r="D168">
        <f t="shared" si="13"/>
        <v>10.18</v>
      </c>
      <c r="E168">
        <f>VLOOKUP(D168,'Peak Combiner'!$A$5:$D$4980,4,FALSE)</f>
        <v>10.18</v>
      </c>
      <c r="F168">
        <f>IFERROR(VLOOKUP(D168,rt_comb!$A:$B,2,FALSE),D168)</f>
        <v>10.18</v>
      </c>
      <c r="G168">
        <v>3927346</v>
      </c>
      <c r="H168">
        <f>SUMIFS($G:$G,$E:$E,18.51,'RAW2'!$A:$A,'RAW2'!A168)</f>
        <v>0</v>
      </c>
      <c r="I168" s="1" t="str">
        <f>VLOOKUP(A168,'volatile collection data'!$G$6:$H$69,2,FALSE)</f>
        <v>D</v>
      </c>
      <c r="J168" s="1">
        <f>VLOOKUP(A168,'volatile collection data'!$G$6:$I$69,3,FALSE)</f>
        <v>10</v>
      </c>
      <c r="K168" s="1" t="str">
        <f>VLOOKUP(A168,'volatile collection data'!$G$6:$N$69,8,FALSE)</f>
        <v>23A</v>
      </c>
      <c r="L168" s="1">
        <f>VLOOKUP(A168,'volatile collection data'!$G$6:$J$69,4,FALSE)</f>
        <v>3.05</v>
      </c>
      <c r="M168" s="1">
        <f>VLOOKUP($A168,'volatile collection data'!$G$6:$M$69,6,FALSE)</f>
        <v>8</v>
      </c>
      <c r="N168" s="1">
        <f>VLOOKUP($A168,'volatile collection data'!$G$6:$M$69,7,FALSE)</f>
        <v>3.05</v>
      </c>
      <c r="O168" s="1">
        <f>VLOOKUP(A168,'volatile collection data'!$G$6:$K$69,5,FALSE)</f>
        <v>1</v>
      </c>
      <c r="P168" s="1" t="str">
        <f t="shared" si="14"/>
        <v>10D</v>
      </c>
      <c r="Q168">
        <f t="shared" si="15"/>
        <v>0</v>
      </c>
      <c r="R168" t="str">
        <f t="shared" si="16"/>
        <v>23A_1-D&amp;3.05%3.05@8</v>
      </c>
      <c r="S168" t="str">
        <f t="shared" si="17"/>
        <v>10D-23A-VCS-Loc-22</v>
      </c>
      <c r="T168" t="str">
        <f>IFERROR(IF(VLOOKUP(S168,Bad!$A:$A,1,FALSE)='RAW2'!S168,"yes","no"),"no")</f>
        <v>yes</v>
      </c>
      <c r="U168" t="str">
        <f>IFERROR(VLOOKUP(F168,compounds!$A:$B,2,FALSE),"")</f>
        <v/>
      </c>
      <c r="V168" t="str">
        <f>VLOOKUP(B168,'volatile collection data'!$O:$P,2,FALSE)</f>
        <v>27.apr.22 23</v>
      </c>
    </row>
    <row r="169" spans="1:22" x14ac:dyDescent="0.2">
      <c r="A169" t="s">
        <v>137</v>
      </c>
      <c r="B169" s="1" t="str">
        <f t="shared" si="12"/>
        <v>10D</v>
      </c>
      <c r="C169">
        <v>10.529</v>
      </c>
      <c r="D169">
        <f t="shared" si="13"/>
        <v>10.53</v>
      </c>
      <c r="E169">
        <f>VLOOKUP(D169,'Peak Combiner'!$A$5:$D$4980,4,FALSE)</f>
        <v>10.53</v>
      </c>
      <c r="F169">
        <f>IFERROR(VLOOKUP(D169,rt_comb!$A:$B,2,FALSE),D169)</f>
        <v>10.53</v>
      </c>
      <c r="G169">
        <v>2544514</v>
      </c>
      <c r="H169">
        <f>SUMIFS($G:$G,$E:$E,18.51,'RAW2'!$A:$A,'RAW2'!A169)</f>
        <v>0</v>
      </c>
      <c r="I169" s="1" t="str">
        <f>VLOOKUP(A169,'volatile collection data'!$G$6:$H$69,2,FALSE)</f>
        <v>D</v>
      </c>
      <c r="J169" s="1">
        <f>VLOOKUP(A169,'volatile collection data'!$G$6:$I$69,3,FALSE)</f>
        <v>10</v>
      </c>
      <c r="K169" s="1" t="str">
        <f>VLOOKUP(A169,'volatile collection data'!$G$6:$N$69,8,FALSE)</f>
        <v>23A</v>
      </c>
      <c r="L169" s="1">
        <f>VLOOKUP(A169,'volatile collection data'!$G$6:$J$69,4,FALSE)</f>
        <v>3.05</v>
      </c>
      <c r="M169" s="1">
        <f>VLOOKUP($A169,'volatile collection data'!$G$6:$M$69,6,FALSE)</f>
        <v>8</v>
      </c>
      <c r="N169" s="1">
        <f>VLOOKUP($A169,'volatile collection data'!$G$6:$M$69,7,FALSE)</f>
        <v>3.05</v>
      </c>
      <c r="O169" s="1">
        <f>VLOOKUP(A169,'volatile collection data'!$G$6:$K$69,5,FALSE)</f>
        <v>1</v>
      </c>
      <c r="P169" s="1" t="str">
        <f t="shared" si="14"/>
        <v>10D</v>
      </c>
      <c r="Q169">
        <f t="shared" si="15"/>
        <v>0</v>
      </c>
      <c r="R169" t="str">
        <f t="shared" si="16"/>
        <v>23A_1-D&amp;3.05%3.05@8</v>
      </c>
      <c r="S169" t="str">
        <f t="shared" si="17"/>
        <v>10D-23A-VCS-Loc-22</v>
      </c>
      <c r="T169" t="str">
        <f>IFERROR(IF(VLOOKUP(S169,Bad!$A:$A,1,FALSE)='RAW2'!S169,"yes","no"),"no")</f>
        <v>yes</v>
      </c>
      <c r="U169" t="str">
        <f>IFERROR(VLOOKUP(F169,compounds!$A:$B,2,FALSE),"")</f>
        <v/>
      </c>
      <c r="V169" t="str">
        <f>VLOOKUP(B169,'volatile collection data'!$O:$P,2,FALSE)</f>
        <v>27.apr.22 23</v>
      </c>
    </row>
    <row r="170" spans="1:22" x14ac:dyDescent="0.2">
      <c r="A170" t="s">
        <v>137</v>
      </c>
      <c r="B170" s="1" t="str">
        <f t="shared" si="12"/>
        <v>10D</v>
      </c>
      <c r="C170">
        <v>10.618</v>
      </c>
      <c r="D170">
        <f t="shared" si="13"/>
        <v>10.62</v>
      </c>
      <c r="E170">
        <f>VLOOKUP(D170,'Peak Combiner'!$A$5:$D$4980,4,FALSE)</f>
        <v>10.62</v>
      </c>
      <c r="F170">
        <f>IFERROR(VLOOKUP(D170,rt_comb!$A:$B,2,FALSE),D170)</f>
        <v>10.62</v>
      </c>
      <c r="G170">
        <v>1762667</v>
      </c>
      <c r="H170">
        <f>SUMIFS($G:$G,$E:$E,18.51,'RAW2'!$A:$A,'RAW2'!A170)</f>
        <v>0</v>
      </c>
      <c r="I170" s="1" t="str">
        <f>VLOOKUP(A170,'volatile collection data'!$G$6:$H$69,2,FALSE)</f>
        <v>D</v>
      </c>
      <c r="J170" s="1">
        <f>VLOOKUP(A170,'volatile collection data'!$G$6:$I$69,3,FALSE)</f>
        <v>10</v>
      </c>
      <c r="K170" s="1" t="str">
        <f>VLOOKUP(A170,'volatile collection data'!$G$6:$N$69,8,FALSE)</f>
        <v>23A</v>
      </c>
      <c r="L170" s="1">
        <f>VLOOKUP(A170,'volatile collection data'!$G$6:$J$69,4,FALSE)</f>
        <v>3.05</v>
      </c>
      <c r="M170" s="1">
        <f>VLOOKUP($A170,'volatile collection data'!$G$6:$M$69,6,FALSE)</f>
        <v>8</v>
      </c>
      <c r="N170" s="1">
        <f>VLOOKUP($A170,'volatile collection data'!$G$6:$M$69,7,FALSE)</f>
        <v>3.05</v>
      </c>
      <c r="O170" s="1">
        <f>VLOOKUP(A170,'volatile collection data'!$G$6:$K$69,5,FALSE)</f>
        <v>1</v>
      </c>
      <c r="P170" s="1" t="str">
        <f t="shared" si="14"/>
        <v>10D</v>
      </c>
      <c r="Q170">
        <f t="shared" si="15"/>
        <v>0</v>
      </c>
      <c r="R170" t="str">
        <f t="shared" si="16"/>
        <v>23A_1-D&amp;3.05%3.05@8</v>
      </c>
      <c r="S170" t="str">
        <f t="shared" si="17"/>
        <v>10D-23A-VCS-Loc-22</v>
      </c>
      <c r="T170" t="str">
        <f>IFERROR(IF(VLOOKUP(S170,Bad!$A:$A,1,FALSE)='RAW2'!S170,"yes","no"),"no")</f>
        <v>yes</v>
      </c>
      <c r="U170" t="str">
        <f>IFERROR(VLOOKUP(F170,compounds!$A:$B,2,FALSE),"")</f>
        <v/>
      </c>
      <c r="V170" t="str">
        <f>VLOOKUP(B170,'volatile collection data'!$O:$P,2,FALSE)</f>
        <v>27.apr.22 23</v>
      </c>
    </row>
    <row r="171" spans="1:22" x14ac:dyDescent="0.2">
      <c r="A171" t="s">
        <v>137</v>
      </c>
      <c r="B171" s="1" t="str">
        <f t="shared" si="12"/>
        <v>10D</v>
      </c>
      <c r="C171">
        <v>10.733000000000001</v>
      </c>
      <c r="D171">
        <f t="shared" si="13"/>
        <v>10.73</v>
      </c>
      <c r="E171">
        <f>VLOOKUP(D171,'Peak Combiner'!$A$5:$D$4980,4,FALSE)</f>
        <v>10.73</v>
      </c>
      <c r="F171">
        <f>IFERROR(VLOOKUP(D171,rt_comb!$A:$B,2,FALSE),D171)</f>
        <v>10.73</v>
      </c>
      <c r="G171">
        <v>2383873</v>
      </c>
      <c r="H171">
        <f>SUMIFS($G:$G,$E:$E,18.51,'RAW2'!$A:$A,'RAW2'!A171)</f>
        <v>0</v>
      </c>
      <c r="I171" s="1" t="str">
        <f>VLOOKUP(A171,'volatile collection data'!$G$6:$H$69,2,FALSE)</f>
        <v>D</v>
      </c>
      <c r="J171" s="1">
        <f>VLOOKUP(A171,'volatile collection data'!$G$6:$I$69,3,FALSE)</f>
        <v>10</v>
      </c>
      <c r="K171" s="1" t="str">
        <f>VLOOKUP(A171,'volatile collection data'!$G$6:$N$69,8,FALSE)</f>
        <v>23A</v>
      </c>
      <c r="L171" s="1">
        <f>VLOOKUP(A171,'volatile collection data'!$G$6:$J$69,4,FALSE)</f>
        <v>3.05</v>
      </c>
      <c r="M171" s="1">
        <f>VLOOKUP($A171,'volatile collection data'!$G$6:$M$69,6,FALSE)</f>
        <v>8</v>
      </c>
      <c r="N171" s="1">
        <f>VLOOKUP($A171,'volatile collection data'!$G$6:$M$69,7,FALSE)</f>
        <v>3.05</v>
      </c>
      <c r="O171" s="1">
        <f>VLOOKUP(A171,'volatile collection data'!$G$6:$K$69,5,FALSE)</f>
        <v>1</v>
      </c>
      <c r="P171" s="1" t="str">
        <f t="shared" si="14"/>
        <v>10D</v>
      </c>
      <c r="Q171">
        <f t="shared" si="15"/>
        <v>0</v>
      </c>
      <c r="R171" t="str">
        <f t="shared" si="16"/>
        <v>23A_1-D&amp;3.05%3.05@8</v>
      </c>
      <c r="S171" t="str">
        <f t="shared" si="17"/>
        <v>10D-23A-VCS-Loc-22</v>
      </c>
      <c r="T171" t="str">
        <f>IFERROR(IF(VLOOKUP(S171,Bad!$A:$A,1,FALSE)='RAW2'!S171,"yes","no"),"no")</f>
        <v>yes</v>
      </c>
      <c r="U171" t="str">
        <f>IFERROR(VLOOKUP(F171,compounds!$A:$B,2,FALSE),"")</f>
        <v/>
      </c>
      <c r="V171" t="str">
        <f>VLOOKUP(B171,'volatile collection data'!$O:$P,2,FALSE)</f>
        <v>27.apr.22 23</v>
      </c>
    </row>
    <row r="172" spans="1:22" x14ac:dyDescent="0.2">
      <c r="A172" t="s">
        <v>137</v>
      </c>
      <c r="B172" s="1" t="str">
        <f t="shared" si="12"/>
        <v>10D</v>
      </c>
      <c r="C172">
        <v>11.125999999999999</v>
      </c>
      <c r="D172">
        <f t="shared" si="13"/>
        <v>11.13</v>
      </c>
      <c r="E172">
        <f>VLOOKUP(D172,'Peak Combiner'!$A$5:$D$4980,4,FALSE)</f>
        <v>11.13</v>
      </c>
      <c r="F172">
        <f>IFERROR(VLOOKUP(D172,rt_comb!$A:$B,2,FALSE),D172)</f>
        <v>11.13</v>
      </c>
      <c r="G172">
        <v>4970937</v>
      </c>
      <c r="H172">
        <f>SUMIFS($G:$G,$E:$E,18.51,'RAW2'!$A:$A,'RAW2'!A172)</f>
        <v>0</v>
      </c>
      <c r="I172" s="1" t="str">
        <f>VLOOKUP(A172,'volatile collection data'!$G$6:$H$69,2,FALSE)</f>
        <v>D</v>
      </c>
      <c r="J172" s="1">
        <f>VLOOKUP(A172,'volatile collection data'!$G$6:$I$69,3,FALSE)</f>
        <v>10</v>
      </c>
      <c r="K172" s="1" t="str">
        <f>VLOOKUP(A172,'volatile collection data'!$G$6:$N$69,8,FALSE)</f>
        <v>23A</v>
      </c>
      <c r="L172" s="1">
        <f>VLOOKUP(A172,'volatile collection data'!$G$6:$J$69,4,FALSE)</f>
        <v>3.05</v>
      </c>
      <c r="M172" s="1">
        <f>VLOOKUP($A172,'volatile collection data'!$G$6:$M$69,6,FALSE)</f>
        <v>8</v>
      </c>
      <c r="N172" s="1">
        <f>VLOOKUP($A172,'volatile collection data'!$G$6:$M$69,7,FALSE)</f>
        <v>3.05</v>
      </c>
      <c r="O172" s="1">
        <f>VLOOKUP(A172,'volatile collection data'!$G$6:$K$69,5,FALSE)</f>
        <v>1</v>
      </c>
      <c r="P172" s="1" t="str">
        <f t="shared" si="14"/>
        <v>10D</v>
      </c>
      <c r="Q172">
        <f t="shared" si="15"/>
        <v>0</v>
      </c>
      <c r="R172" t="str">
        <f t="shared" si="16"/>
        <v>23A_1-D&amp;3.05%3.05@8</v>
      </c>
      <c r="S172" t="str">
        <f t="shared" si="17"/>
        <v>10D-23A-VCS-Loc-22</v>
      </c>
      <c r="T172" t="str">
        <f>IFERROR(IF(VLOOKUP(S172,Bad!$A:$A,1,FALSE)='RAW2'!S172,"yes","no"),"no")</f>
        <v>yes</v>
      </c>
      <c r="U172" t="str">
        <f>IFERROR(VLOOKUP(F172,compounds!$A:$B,2,FALSE),"")</f>
        <v/>
      </c>
      <c r="V172" t="str">
        <f>VLOOKUP(B172,'volatile collection data'!$O:$P,2,FALSE)</f>
        <v>27.apr.22 23</v>
      </c>
    </row>
    <row r="173" spans="1:22" x14ac:dyDescent="0.2">
      <c r="A173" t="s">
        <v>137</v>
      </c>
      <c r="B173" s="1" t="str">
        <f t="shared" si="12"/>
        <v>10D</v>
      </c>
      <c r="C173">
        <v>11.249000000000001</v>
      </c>
      <c r="D173">
        <f t="shared" si="13"/>
        <v>11.25</v>
      </c>
      <c r="E173">
        <f>VLOOKUP(D173,'Peak Combiner'!$A$5:$D$4980,4,FALSE)</f>
        <v>11.25</v>
      </c>
      <c r="F173">
        <f>IFERROR(VLOOKUP(D173,rt_comb!$A:$B,2,FALSE),D173)</f>
        <v>11.25</v>
      </c>
      <c r="G173">
        <v>2382626</v>
      </c>
      <c r="H173">
        <f>SUMIFS($G:$G,$E:$E,18.51,'RAW2'!$A:$A,'RAW2'!A173)</f>
        <v>0</v>
      </c>
      <c r="I173" s="1" t="str">
        <f>VLOOKUP(A173,'volatile collection data'!$G$6:$H$69,2,FALSE)</f>
        <v>D</v>
      </c>
      <c r="J173" s="1">
        <f>VLOOKUP(A173,'volatile collection data'!$G$6:$I$69,3,FALSE)</f>
        <v>10</v>
      </c>
      <c r="K173" s="1" t="str">
        <f>VLOOKUP(A173,'volatile collection data'!$G$6:$N$69,8,FALSE)</f>
        <v>23A</v>
      </c>
      <c r="L173" s="1">
        <f>VLOOKUP(A173,'volatile collection data'!$G$6:$J$69,4,FALSE)</f>
        <v>3.05</v>
      </c>
      <c r="M173" s="1">
        <f>VLOOKUP($A173,'volatile collection data'!$G$6:$M$69,6,FALSE)</f>
        <v>8</v>
      </c>
      <c r="N173" s="1">
        <f>VLOOKUP($A173,'volatile collection data'!$G$6:$M$69,7,FALSE)</f>
        <v>3.05</v>
      </c>
      <c r="O173" s="1">
        <f>VLOOKUP(A173,'volatile collection data'!$G$6:$K$69,5,FALSE)</f>
        <v>1</v>
      </c>
      <c r="P173" s="1" t="str">
        <f t="shared" si="14"/>
        <v>10D</v>
      </c>
      <c r="Q173">
        <f t="shared" si="15"/>
        <v>0</v>
      </c>
      <c r="R173" t="str">
        <f t="shared" si="16"/>
        <v>23A_1-D&amp;3.05%3.05@8</v>
      </c>
      <c r="S173" t="str">
        <f t="shared" si="17"/>
        <v>10D-23A-VCS-Loc-22</v>
      </c>
      <c r="T173" t="str">
        <f>IFERROR(IF(VLOOKUP(S173,Bad!$A:$A,1,FALSE)='RAW2'!S173,"yes","no"),"no")</f>
        <v>yes</v>
      </c>
      <c r="U173" t="str">
        <f>IFERROR(VLOOKUP(F173,compounds!$A:$B,2,FALSE),"")</f>
        <v/>
      </c>
      <c r="V173" t="str">
        <f>VLOOKUP(B173,'volatile collection data'!$O:$P,2,FALSE)</f>
        <v>27.apr.22 23</v>
      </c>
    </row>
    <row r="174" spans="1:22" x14ac:dyDescent="0.2">
      <c r="A174" t="s">
        <v>137</v>
      </c>
      <c r="B174" s="1" t="str">
        <f t="shared" si="12"/>
        <v>10D</v>
      </c>
      <c r="C174">
        <v>11.371</v>
      </c>
      <c r="D174">
        <f t="shared" si="13"/>
        <v>11.37</v>
      </c>
      <c r="E174">
        <f>VLOOKUP(D174,'Peak Combiner'!$A$5:$D$4980,4,FALSE)</f>
        <v>11.37</v>
      </c>
      <c r="F174">
        <f>IFERROR(VLOOKUP(D174,rt_comb!$A:$B,2,FALSE),D174)</f>
        <v>11.37</v>
      </c>
      <c r="G174">
        <v>2438028</v>
      </c>
      <c r="H174">
        <f>SUMIFS($G:$G,$E:$E,18.51,'RAW2'!$A:$A,'RAW2'!A174)</f>
        <v>0</v>
      </c>
      <c r="I174" s="1" t="str">
        <f>VLOOKUP(A174,'volatile collection data'!$G$6:$H$69,2,FALSE)</f>
        <v>D</v>
      </c>
      <c r="J174" s="1">
        <f>VLOOKUP(A174,'volatile collection data'!$G$6:$I$69,3,FALSE)</f>
        <v>10</v>
      </c>
      <c r="K174" s="1" t="str">
        <f>VLOOKUP(A174,'volatile collection data'!$G$6:$N$69,8,FALSE)</f>
        <v>23A</v>
      </c>
      <c r="L174" s="1">
        <f>VLOOKUP(A174,'volatile collection data'!$G$6:$J$69,4,FALSE)</f>
        <v>3.05</v>
      </c>
      <c r="M174" s="1">
        <f>VLOOKUP($A174,'volatile collection data'!$G$6:$M$69,6,FALSE)</f>
        <v>8</v>
      </c>
      <c r="N174" s="1">
        <f>VLOOKUP($A174,'volatile collection data'!$G$6:$M$69,7,FALSE)</f>
        <v>3.05</v>
      </c>
      <c r="O174" s="1">
        <f>VLOOKUP(A174,'volatile collection data'!$G$6:$K$69,5,FALSE)</f>
        <v>1</v>
      </c>
      <c r="P174" s="1" t="str">
        <f t="shared" si="14"/>
        <v>10D</v>
      </c>
      <c r="Q174">
        <f t="shared" si="15"/>
        <v>0</v>
      </c>
      <c r="R174" t="str">
        <f t="shared" si="16"/>
        <v>23A_1-D&amp;3.05%3.05@8</v>
      </c>
      <c r="S174" t="str">
        <f t="shared" si="17"/>
        <v>10D-23A-VCS-Loc-22</v>
      </c>
      <c r="T174" t="str">
        <f>IFERROR(IF(VLOOKUP(S174,Bad!$A:$A,1,FALSE)='RAW2'!S174,"yes","no"),"no")</f>
        <v>yes</v>
      </c>
      <c r="U174" t="str">
        <f>IFERROR(VLOOKUP(F174,compounds!$A:$B,2,FALSE),"")</f>
        <v/>
      </c>
      <c r="V174" t="str">
        <f>VLOOKUP(B174,'volatile collection data'!$O:$P,2,FALSE)</f>
        <v>27.apr.22 23</v>
      </c>
    </row>
    <row r="175" spans="1:22" x14ac:dyDescent="0.2">
      <c r="A175" t="s">
        <v>137</v>
      </c>
      <c r="B175" s="1" t="str">
        <f t="shared" si="12"/>
        <v>10D</v>
      </c>
      <c r="C175">
        <v>11.438000000000001</v>
      </c>
      <c r="D175">
        <f t="shared" si="13"/>
        <v>11.44</v>
      </c>
      <c r="E175">
        <f>VLOOKUP(D175,'Peak Combiner'!$A$5:$D$4980,4,FALSE)</f>
        <v>11.44</v>
      </c>
      <c r="F175">
        <f>IFERROR(VLOOKUP(D175,rt_comb!$A:$B,2,FALSE),D175)</f>
        <v>11.44</v>
      </c>
      <c r="G175">
        <v>3356086</v>
      </c>
      <c r="H175">
        <f>SUMIFS($G:$G,$E:$E,18.51,'RAW2'!$A:$A,'RAW2'!A175)</f>
        <v>0</v>
      </c>
      <c r="I175" s="1" t="str">
        <f>VLOOKUP(A175,'volatile collection data'!$G$6:$H$69,2,FALSE)</f>
        <v>D</v>
      </c>
      <c r="J175" s="1">
        <f>VLOOKUP(A175,'volatile collection data'!$G$6:$I$69,3,FALSE)</f>
        <v>10</v>
      </c>
      <c r="K175" s="1" t="str">
        <f>VLOOKUP(A175,'volatile collection data'!$G$6:$N$69,8,FALSE)</f>
        <v>23A</v>
      </c>
      <c r="L175" s="1">
        <f>VLOOKUP(A175,'volatile collection data'!$G$6:$J$69,4,FALSE)</f>
        <v>3.05</v>
      </c>
      <c r="M175" s="1">
        <f>VLOOKUP($A175,'volatile collection data'!$G$6:$M$69,6,FALSE)</f>
        <v>8</v>
      </c>
      <c r="N175" s="1">
        <f>VLOOKUP($A175,'volatile collection data'!$G$6:$M$69,7,FALSE)</f>
        <v>3.05</v>
      </c>
      <c r="O175" s="1">
        <f>VLOOKUP(A175,'volatile collection data'!$G$6:$K$69,5,FALSE)</f>
        <v>1</v>
      </c>
      <c r="P175" s="1" t="str">
        <f t="shared" si="14"/>
        <v>10D</v>
      </c>
      <c r="Q175">
        <f t="shared" si="15"/>
        <v>0</v>
      </c>
      <c r="R175" t="str">
        <f t="shared" si="16"/>
        <v>23A_1-D&amp;3.05%3.05@8</v>
      </c>
      <c r="S175" t="str">
        <f t="shared" si="17"/>
        <v>10D-23A-VCS-Loc-22</v>
      </c>
      <c r="T175" t="str">
        <f>IFERROR(IF(VLOOKUP(S175,Bad!$A:$A,1,FALSE)='RAW2'!S175,"yes","no"),"no")</f>
        <v>yes</v>
      </c>
      <c r="U175" t="str">
        <f>IFERROR(VLOOKUP(F175,compounds!$A:$B,2,FALSE),"")</f>
        <v/>
      </c>
      <c r="V175" t="str">
        <f>VLOOKUP(B175,'volatile collection data'!$O:$P,2,FALSE)</f>
        <v>27.apr.22 23</v>
      </c>
    </row>
    <row r="176" spans="1:22" x14ac:dyDescent="0.2">
      <c r="A176" t="s">
        <v>137</v>
      </c>
      <c r="B176" s="1" t="str">
        <f t="shared" si="12"/>
        <v>10D</v>
      </c>
      <c r="C176">
        <v>11.635999999999999</v>
      </c>
      <c r="D176">
        <f t="shared" si="13"/>
        <v>11.64</v>
      </c>
      <c r="E176">
        <f>VLOOKUP(D176,'Peak Combiner'!$A$5:$D$4980,4,FALSE)</f>
        <v>11.64</v>
      </c>
      <c r="F176">
        <f>IFERROR(VLOOKUP(D176,rt_comb!$A:$B,2,FALSE),D176)</f>
        <v>11.64</v>
      </c>
      <c r="G176">
        <v>19574256</v>
      </c>
      <c r="H176">
        <f>SUMIFS($G:$G,$E:$E,18.51,'RAW2'!$A:$A,'RAW2'!A176)</f>
        <v>0</v>
      </c>
      <c r="I176" s="1" t="str">
        <f>VLOOKUP(A176,'volatile collection data'!$G$6:$H$69,2,FALSE)</f>
        <v>D</v>
      </c>
      <c r="J176" s="1">
        <f>VLOOKUP(A176,'volatile collection data'!$G$6:$I$69,3,FALSE)</f>
        <v>10</v>
      </c>
      <c r="K176" s="1" t="str">
        <f>VLOOKUP(A176,'volatile collection data'!$G$6:$N$69,8,FALSE)</f>
        <v>23A</v>
      </c>
      <c r="L176" s="1">
        <f>VLOOKUP(A176,'volatile collection data'!$G$6:$J$69,4,FALSE)</f>
        <v>3.05</v>
      </c>
      <c r="M176" s="1">
        <f>VLOOKUP($A176,'volatile collection data'!$G$6:$M$69,6,FALSE)</f>
        <v>8</v>
      </c>
      <c r="N176" s="1">
        <f>VLOOKUP($A176,'volatile collection data'!$G$6:$M$69,7,FALSE)</f>
        <v>3.05</v>
      </c>
      <c r="O176" s="1">
        <f>VLOOKUP(A176,'volatile collection data'!$G$6:$K$69,5,FALSE)</f>
        <v>1</v>
      </c>
      <c r="P176" s="1" t="str">
        <f t="shared" si="14"/>
        <v>10D</v>
      </c>
      <c r="Q176">
        <f t="shared" si="15"/>
        <v>0</v>
      </c>
      <c r="R176" t="str">
        <f t="shared" si="16"/>
        <v>23A_1-D&amp;3.05%3.05@8</v>
      </c>
      <c r="S176" t="str">
        <f t="shared" si="17"/>
        <v>10D-23A-VCS-Loc-22</v>
      </c>
      <c r="T176" t="str">
        <f>IFERROR(IF(VLOOKUP(S176,Bad!$A:$A,1,FALSE)='RAW2'!S176,"yes","no"),"no")</f>
        <v>yes</v>
      </c>
      <c r="U176" t="str">
        <f>IFERROR(VLOOKUP(F176,compounds!$A:$B,2,FALSE),"")</f>
        <v/>
      </c>
      <c r="V176" t="str">
        <f>VLOOKUP(B176,'volatile collection data'!$O:$P,2,FALSE)</f>
        <v>27.apr.22 23</v>
      </c>
    </row>
    <row r="177" spans="1:22" x14ac:dyDescent="0.2">
      <c r="A177" t="s">
        <v>137</v>
      </c>
      <c r="B177" s="1" t="str">
        <f t="shared" si="12"/>
        <v>10D</v>
      </c>
      <c r="C177">
        <v>11.76</v>
      </c>
      <c r="D177">
        <f t="shared" si="13"/>
        <v>11.76</v>
      </c>
      <c r="E177">
        <f>VLOOKUP(D177,'Peak Combiner'!$A$5:$D$4980,4,FALSE)</f>
        <v>11.76</v>
      </c>
      <c r="F177">
        <f>IFERROR(VLOOKUP(D177,rt_comb!$A:$B,2,FALSE),D177)</f>
        <v>11.76</v>
      </c>
      <c r="G177">
        <v>9839039</v>
      </c>
      <c r="H177">
        <f>SUMIFS($G:$G,$E:$E,18.51,'RAW2'!$A:$A,'RAW2'!A177)</f>
        <v>0</v>
      </c>
      <c r="I177" s="1" t="str">
        <f>VLOOKUP(A177,'volatile collection data'!$G$6:$H$69,2,FALSE)</f>
        <v>D</v>
      </c>
      <c r="J177" s="1">
        <f>VLOOKUP(A177,'volatile collection data'!$G$6:$I$69,3,FALSE)</f>
        <v>10</v>
      </c>
      <c r="K177" s="1" t="str">
        <f>VLOOKUP(A177,'volatile collection data'!$G$6:$N$69,8,FALSE)</f>
        <v>23A</v>
      </c>
      <c r="L177" s="1">
        <f>VLOOKUP(A177,'volatile collection data'!$G$6:$J$69,4,FALSE)</f>
        <v>3.05</v>
      </c>
      <c r="M177" s="1">
        <f>VLOOKUP($A177,'volatile collection data'!$G$6:$M$69,6,FALSE)</f>
        <v>8</v>
      </c>
      <c r="N177" s="1">
        <f>VLOOKUP($A177,'volatile collection data'!$G$6:$M$69,7,FALSE)</f>
        <v>3.05</v>
      </c>
      <c r="O177" s="1">
        <f>VLOOKUP(A177,'volatile collection data'!$G$6:$K$69,5,FALSE)</f>
        <v>1</v>
      </c>
      <c r="P177" s="1" t="str">
        <f t="shared" si="14"/>
        <v>10D</v>
      </c>
      <c r="Q177">
        <f t="shared" si="15"/>
        <v>0</v>
      </c>
      <c r="R177" t="str">
        <f t="shared" si="16"/>
        <v>23A_1-D&amp;3.05%3.05@8</v>
      </c>
      <c r="S177" t="str">
        <f t="shared" si="17"/>
        <v>10D-23A-VCS-Loc-22</v>
      </c>
      <c r="T177" t="str">
        <f>IFERROR(IF(VLOOKUP(S177,Bad!$A:$A,1,FALSE)='RAW2'!S177,"yes","no"),"no")</f>
        <v>yes</v>
      </c>
      <c r="U177" t="str">
        <f>IFERROR(VLOOKUP(F177,compounds!$A:$B,2,FALSE),"")</f>
        <v/>
      </c>
      <c r="V177" t="str">
        <f>VLOOKUP(B177,'volatile collection data'!$O:$P,2,FALSE)</f>
        <v>27.apr.22 23</v>
      </c>
    </row>
    <row r="178" spans="1:22" x14ac:dyDescent="0.2">
      <c r="A178" t="s">
        <v>137</v>
      </c>
      <c r="B178" s="1" t="str">
        <f t="shared" si="12"/>
        <v>10D</v>
      </c>
      <c r="C178">
        <v>11.917999999999999</v>
      </c>
      <c r="D178">
        <f t="shared" si="13"/>
        <v>11.92</v>
      </c>
      <c r="E178">
        <f>VLOOKUP(D178,'Peak Combiner'!$A$5:$D$4980,4,FALSE)</f>
        <v>11.92</v>
      </c>
      <c r="F178">
        <f>IFERROR(VLOOKUP(D178,rt_comb!$A:$B,2,FALSE),D178)</f>
        <v>11.92</v>
      </c>
      <c r="G178">
        <v>29790490</v>
      </c>
      <c r="H178">
        <f>SUMIFS($G:$G,$E:$E,18.51,'RAW2'!$A:$A,'RAW2'!A178)</f>
        <v>0</v>
      </c>
      <c r="I178" s="1" t="str">
        <f>VLOOKUP(A178,'volatile collection data'!$G$6:$H$69,2,FALSE)</f>
        <v>D</v>
      </c>
      <c r="J178" s="1">
        <f>VLOOKUP(A178,'volatile collection data'!$G$6:$I$69,3,FALSE)</f>
        <v>10</v>
      </c>
      <c r="K178" s="1" t="str">
        <f>VLOOKUP(A178,'volatile collection data'!$G$6:$N$69,8,FALSE)</f>
        <v>23A</v>
      </c>
      <c r="L178" s="1">
        <f>VLOOKUP(A178,'volatile collection data'!$G$6:$J$69,4,FALSE)</f>
        <v>3.05</v>
      </c>
      <c r="M178" s="1">
        <f>VLOOKUP($A178,'volatile collection data'!$G$6:$M$69,6,FALSE)</f>
        <v>8</v>
      </c>
      <c r="N178" s="1">
        <f>VLOOKUP($A178,'volatile collection data'!$G$6:$M$69,7,FALSE)</f>
        <v>3.05</v>
      </c>
      <c r="O178" s="1">
        <f>VLOOKUP(A178,'volatile collection data'!$G$6:$K$69,5,FALSE)</f>
        <v>1</v>
      </c>
      <c r="P178" s="1" t="str">
        <f t="shared" si="14"/>
        <v>10D</v>
      </c>
      <c r="Q178">
        <f t="shared" si="15"/>
        <v>0</v>
      </c>
      <c r="R178" t="str">
        <f t="shared" si="16"/>
        <v>23A_1-D&amp;3.05%3.05@8</v>
      </c>
      <c r="S178" t="str">
        <f t="shared" si="17"/>
        <v>10D-23A-VCS-Loc-22</v>
      </c>
      <c r="T178" t="str">
        <f>IFERROR(IF(VLOOKUP(S178,Bad!$A:$A,1,FALSE)='RAW2'!S178,"yes","no"),"no")</f>
        <v>yes</v>
      </c>
      <c r="U178" t="str">
        <f>IFERROR(VLOOKUP(F178,compounds!$A:$B,2,FALSE),"")</f>
        <v/>
      </c>
      <c r="V178" t="str">
        <f>VLOOKUP(B178,'volatile collection data'!$O:$P,2,FALSE)</f>
        <v>27.apr.22 23</v>
      </c>
    </row>
    <row r="179" spans="1:22" x14ac:dyDescent="0.2">
      <c r="A179" t="s">
        <v>137</v>
      </c>
      <c r="B179" s="1" t="str">
        <f t="shared" si="12"/>
        <v>10D</v>
      </c>
      <c r="C179">
        <v>12.138</v>
      </c>
      <c r="D179">
        <f t="shared" si="13"/>
        <v>12.14</v>
      </c>
      <c r="E179">
        <f>VLOOKUP(D179,'Peak Combiner'!$A$5:$D$4980,4,FALSE)</f>
        <v>12.14</v>
      </c>
      <c r="F179">
        <f>IFERROR(VLOOKUP(D179,rt_comb!$A:$B,2,FALSE),D179)</f>
        <v>12.14</v>
      </c>
      <c r="G179">
        <v>6197695</v>
      </c>
      <c r="H179">
        <f>SUMIFS($G:$G,$E:$E,18.51,'RAW2'!$A:$A,'RAW2'!A179)</f>
        <v>0</v>
      </c>
      <c r="I179" s="1" t="str">
        <f>VLOOKUP(A179,'volatile collection data'!$G$6:$H$69,2,FALSE)</f>
        <v>D</v>
      </c>
      <c r="J179" s="1">
        <f>VLOOKUP(A179,'volatile collection data'!$G$6:$I$69,3,FALSE)</f>
        <v>10</v>
      </c>
      <c r="K179" s="1" t="str">
        <f>VLOOKUP(A179,'volatile collection data'!$G$6:$N$69,8,FALSE)</f>
        <v>23A</v>
      </c>
      <c r="L179" s="1">
        <f>VLOOKUP(A179,'volatile collection data'!$G$6:$J$69,4,FALSE)</f>
        <v>3.05</v>
      </c>
      <c r="M179" s="1">
        <f>VLOOKUP($A179,'volatile collection data'!$G$6:$M$69,6,FALSE)</f>
        <v>8</v>
      </c>
      <c r="N179" s="1">
        <f>VLOOKUP($A179,'volatile collection data'!$G$6:$M$69,7,FALSE)</f>
        <v>3.05</v>
      </c>
      <c r="O179" s="1">
        <f>VLOOKUP(A179,'volatile collection data'!$G$6:$K$69,5,FALSE)</f>
        <v>1</v>
      </c>
      <c r="P179" s="1" t="str">
        <f t="shared" si="14"/>
        <v>10D</v>
      </c>
      <c r="Q179">
        <f t="shared" si="15"/>
        <v>0</v>
      </c>
      <c r="R179" t="str">
        <f t="shared" si="16"/>
        <v>23A_1-D&amp;3.05%3.05@8</v>
      </c>
      <c r="S179" t="str">
        <f t="shared" si="17"/>
        <v>10D-23A-VCS-Loc-22</v>
      </c>
      <c r="T179" t="str">
        <f>IFERROR(IF(VLOOKUP(S179,Bad!$A:$A,1,FALSE)='RAW2'!S179,"yes","no"),"no")</f>
        <v>yes</v>
      </c>
      <c r="U179" t="str">
        <f>IFERROR(VLOOKUP(F179,compounds!$A:$B,2,FALSE),"")</f>
        <v/>
      </c>
      <c r="V179" t="str">
        <f>VLOOKUP(B179,'volatile collection data'!$O:$P,2,FALSE)</f>
        <v>27.apr.22 23</v>
      </c>
    </row>
    <row r="180" spans="1:22" x14ac:dyDescent="0.2">
      <c r="A180" t="s">
        <v>137</v>
      </c>
      <c r="B180" s="1" t="str">
        <f t="shared" si="12"/>
        <v>10D</v>
      </c>
      <c r="C180">
        <v>12.308</v>
      </c>
      <c r="D180">
        <f t="shared" si="13"/>
        <v>12.31</v>
      </c>
      <c r="E180">
        <f>VLOOKUP(D180,'Peak Combiner'!$A$5:$D$4980,4,FALSE)</f>
        <v>12.31</v>
      </c>
      <c r="F180">
        <f>IFERROR(VLOOKUP(D180,rt_comb!$A:$B,2,FALSE),D180)</f>
        <v>12.31</v>
      </c>
      <c r="G180">
        <v>10661670</v>
      </c>
      <c r="H180">
        <f>SUMIFS($G:$G,$E:$E,18.51,'RAW2'!$A:$A,'RAW2'!A180)</f>
        <v>0</v>
      </c>
      <c r="I180" s="1" t="str">
        <f>VLOOKUP(A180,'volatile collection data'!$G$6:$H$69,2,FALSE)</f>
        <v>D</v>
      </c>
      <c r="J180" s="1">
        <f>VLOOKUP(A180,'volatile collection data'!$G$6:$I$69,3,FALSE)</f>
        <v>10</v>
      </c>
      <c r="K180" s="1" t="str">
        <f>VLOOKUP(A180,'volatile collection data'!$G$6:$N$69,8,FALSE)</f>
        <v>23A</v>
      </c>
      <c r="L180" s="1">
        <f>VLOOKUP(A180,'volatile collection data'!$G$6:$J$69,4,FALSE)</f>
        <v>3.05</v>
      </c>
      <c r="M180" s="1">
        <f>VLOOKUP($A180,'volatile collection data'!$G$6:$M$69,6,FALSE)</f>
        <v>8</v>
      </c>
      <c r="N180" s="1">
        <f>VLOOKUP($A180,'volatile collection data'!$G$6:$M$69,7,FALSE)</f>
        <v>3.05</v>
      </c>
      <c r="O180" s="1">
        <f>VLOOKUP(A180,'volatile collection data'!$G$6:$K$69,5,FALSE)</f>
        <v>1</v>
      </c>
      <c r="P180" s="1" t="str">
        <f t="shared" si="14"/>
        <v>10D</v>
      </c>
      <c r="Q180">
        <f t="shared" si="15"/>
        <v>0</v>
      </c>
      <c r="R180" t="str">
        <f t="shared" si="16"/>
        <v>23A_1-D&amp;3.05%3.05@8</v>
      </c>
      <c r="S180" t="str">
        <f t="shared" si="17"/>
        <v>10D-23A-VCS-Loc-22</v>
      </c>
      <c r="T180" t="str">
        <f>IFERROR(IF(VLOOKUP(S180,Bad!$A:$A,1,FALSE)='RAW2'!S180,"yes","no"),"no")</f>
        <v>yes</v>
      </c>
      <c r="U180" t="str">
        <f>IFERROR(VLOOKUP(F180,compounds!$A:$B,2,FALSE),"")</f>
        <v/>
      </c>
      <c r="V180" t="str">
        <f>VLOOKUP(B180,'volatile collection data'!$O:$P,2,FALSE)</f>
        <v>27.apr.22 23</v>
      </c>
    </row>
    <row r="181" spans="1:22" x14ac:dyDescent="0.2">
      <c r="A181" t="s">
        <v>137</v>
      </c>
      <c r="B181" s="1" t="str">
        <f t="shared" si="12"/>
        <v>10D</v>
      </c>
      <c r="C181">
        <v>12.404</v>
      </c>
      <c r="D181">
        <f t="shared" si="13"/>
        <v>12.4</v>
      </c>
      <c r="E181">
        <f>VLOOKUP(D181,'Peak Combiner'!$A$5:$D$4980,4,FALSE)</f>
        <v>12.39</v>
      </c>
      <c r="F181">
        <f>IFERROR(VLOOKUP(D181,rt_comb!$A:$B,2,FALSE),D181)</f>
        <v>12.39</v>
      </c>
      <c r="G181">
        <v>9496251</v>
      </c>
      <c r="H181">
        <f>SUMIFS($G:$G,$E:$E,18.51,'RAW2'!$A:$A,'RAW2'!A181)</f>
        <v>0</v>
      </c>
      <c r="I181" s="1" t="str">
        <f>VLOOKUP(A181,'volatile collection data'!$G$6:$H$69,2,FALSE)</f>
        <v>D</v>
      </c>
      <c r="J181" s="1">
        <f>VLOOKUP(A181,'volatile collection data'!$G$6:$I$69,3,FALSE)</f>
        <v>10</v>
      </c>
      <c r="K181" s="1" t="str">
        <f>VLOOKUP(A181,'volatile collection data'!$G$6:$N$69,8,FALSE)</f>
        <v>23A</v>
      </c>
      <c r="L181" s="1">
        <f>VLOOKUP(A181,'volatile collection data'!$G$6:$J$69,4,FALSE)</f>
        <v>3.05</v>
      </c>
      <c r="M181" s="1">
        <f>VLOOKUP($A181,'volatile collection data'!$G$6:$M$69,6,FALSE)</f>
        <v>8</v>
      </c>
      <c r="N181" s="1">
        <f>VLOOKUP($A181,'volatile collection data'!$G$6:$M$69,7,FALSE)</f>
        <v>3.05</v>
      </c>
      <c r="O181" s="1">
        <f>VLOOKUP(A181,'volatile collection data'!$G$6:$K$69,5,FALSE)</f>
        <v>1</v>
      </c>
      <c r="P181" s="1" t="str">
        <f t="shared" si="14"/>
        <v>10D</v>
      </c>
      <c r="Q181">
        <f t="shared" si="15"/>
        <v>0</v>
      </c>
      <c r="R181" t="str">
        <f t="shared" si="16"/>
        <v>23A_1-D&amp;3.05%3.05@8</v>
      </c>
      <c r="S181" t="str">
        <f t="shared" si="17"/>
        <v>10D-23A-VCS-Loc-22</v>
      </c>
      <c r="T181" t="str">
        <f>IFERROR(IF(VLOOKUP(S181,Bad!$A:$A,1,FALSE)='RAW2'!S181,"yes","no"),"no")</f>
        <v>yes</v>
      </c>
      <c r="U181" t="str">
        <f>IFERROR(VLOOKUP(F181,compounds!$A:$B,2,FALSE),"")</f>
        <v>o+C5xe</v>
      </c>
      <c r="V181" t="str">
        <f>VLOOKUP(B181,'volatile collection data'!$O:$P,2,FALSE)</f>
        <v>27.apr.22 23</v>
      </c>
    </row>
    <row r="182" spans="1:22" x14ac:dyDescent="0.2">
      <c r="A182" t="s">
        <v>137</v>
      </c>
      <c r="B182" s="1" t="str">
        <f t="shared" si="12"/>
        <v>10D</v>
      </c>
      <c r="C182">
        <v>12.462</v>
      </c>
      <c r="D182">
        <f t="shared" si="13"/>
        <v>12.46</v>
      </c>
      <c r="E182">
        <f>VLOOKUP(D182,'Peak Combiner'!$A$5:$D$4980,4,FALSE)</f>
        <v>12.46</v>
      </c>
      <c r="F182">
        <f>IFERROR(VLOOKUP(D182,rt_comb!$A:$B,2,FALSE),D182)</f>
        <v>12.46</v>
      </c>
      <c r="G182">
        <v>6434732</v>
      </c>
      <c r="H182">
        <f>SUMIFS($G:$G,$E:$E,18.51,'RAW2'!$A:$A,'RAW2'!A182)</f>
        <v>0</v>
      </c>
      <c r="I182" s="1" t="str">
        <f>VLOOKUP(A182,'volatile collection data'!$G$6:$H$69,2,FALSE)</f>
        <v>D</v>
      </c>
      <c r="J182" s="1">
        <f>VLOOKUP(A182,'volatile collection data'!$G$6:$I$69,3,FALSE)</f>
        <v>10</v>
      </c>
      <c r="K182" s="1" t="str">
        <f>VLOOKUP(A182,'volatile collection data'!$G$6:$N$69,8,FALSE)</f>
        <v>23A</v>
      </c>
      <c r="L182" s="1">
        <f>VLOOKUP(A182,'volatile collection data'!$G$6:$J$69,4,FALSE)</f>
        <v>3.05</v>
      </c>
      <c r="M182" s="1">
        <f>VLOOKUP($A182,'volatile collection data'!$G$6:$M$69,6,FALSE)</f>
        <v>8</v>
      </c>
      <c r="N182" s="1">
        <f>VLOOKUP($A182,'volatile collection data'!$G$6:$M$69,7,FALSE)</f>
        <v>3.05</v>
      </c>
      <c r="O182" s="1">
        <f>VLOOKUP(A182,'volatile collection data'!$G$6:$K$69,5,FALSE)</f>
        <v>1</v>
      </c>
      <c r="P182" s="1" t="str">
        <f t="shared" si="14"/>
        <v>10D</v>
      </c>
      <c r="Q182">
        <f t="shared" si="15"/>
        <v>0</v>
      </c>
      <c r="R182" t="str">
        <f t="shared" si="16"/>
        <v>23A_1-D&amp;3.05%3.05@8</v>
      </c>
      <c r="S182" t="str">
        <f t="shared" si="17"/>
        <v>10D-23A-VCS-Loc-22</v>
      </c>
      <c r="T182" t="str">
        <f>IFERROR(IF(VLOOKUP(S182,Bad!$A:$A,1,FALSE)='RAW2'!S182,"yes","no"),"no")</f>
        <v>yes</v>
      </c>
      <c r="U182" t="str">
        <f>IFERROR(VLOOKUP(F182,compounds!$A:$B,2,FALSE),"")</f>
        <v/>
      </c>
      <c r="V182" t="str">
        <f>VLOOKUP(B182,'volatile collection data'!$O:$P,2,FALSE)</f>
        <v>27.apr.22 23</v>
      </c>
    </row>
    <row r="183" spans="1:22" x14ac:dyDescent="0.2">
      <c r="A183" t="s">
        <v>137</v>
      </c>
      <c r="B183" s="1" t="str">
        <f t="shared" si="12"/>
        <v>10D</v>
      </c>
      <c r="C183">
        <v>12.536</v>
      </c>
      <c r="D183">
        <f t="shared" si="13"/>
        <v>12.54</v>
      </c>
      <c r="E183">
        <f>VLOOKUP(D183,'Peak Combiner'!$A$5:$D$4980,4,FALSE)</f>
        <v>12.53</v>
      </c>
      <c r="F183">
        <f>IFERROR(VLOOKUP(D183,rt_comb!$A:$B,2,FALSE),D183)</f>
        <v>12.54</v>
      </c>
      <c r="G183">
        <v>37603224</v>
      </c>
      <c r="H183">
        <f>SUMIFS($G:$G,$E:$E,18.51,'RAW2'!$A:$A,'RAW2'!A183)</f>
        <v>0</v>
      </c>
      <c r="I183" s="1" t="str">
        <f>VLOOKUP(A183,'volatile collection data'!$G$6:$H$69,2,FALSE)</f>
        <v>D</v>
      </c>
      <c r="J183" s="1">
        <f>VLOOKUP(A183,'volatile collection data'!$G$6:$I$69,3,FALSE)</f>
        <v>10</v>
      </c>
      <c r="K183" s="1" t="str">
        <f>VLOOKUP(A183,'volatile collection data'!$G$6:$N$69,8,FALSE)</f>
        <v>23A</v>
      </c>
      <c r="L183" s="1">
        <f>VLOOKUP(A183,'volatile collection data'!$G$6:$J$69,4,FALSE)</f>
        <v>3.05</v>
      </c>
      <c r="M183" s="1">
        <f>VLOOKUP($A183,'volatile collection data'!$G$6:$M$69,6,FALSE)</f>
        <v>8</v>
      </c>
      <c r="N183" s="1">
        <f>VLOOKUP($A183,'volatile collection data'!$G$6:$M$69,7,FALSE)</f>
        <v>3.05</v>
      </c>
      <c r="O183" s="1">
        <f>VLOOKUP(A183,'volatile collection data'!$G$6:$K$69,5,FALSE)</f>
        <v>1</v>
      </c>
      <c r="P183" s="1" t="str">
        <f t="shared" si="14"/>
        <v>10D</v>
      </c>
      <c r="Q183">
        <f t="shared" si="15"/>
        <v>0</v>
      </c>
      <c r="R183" t="str">
        <f t="shared" si="16"/>
        <v>23A_1-D&amp;3.05%3.05@8</v>
      </c>
      <c r="S183" t="str">
        <f t="shared" si="17"/>
        <v>10D-23A-VCS-Loc-22</v>
      </c>
      <c r="T183" t="str">
        <f>IFERROR(IF(VLOOKUP(S183,Bad!$A:$A,1,FALSE)='RAW2'!S183,"yes","no"),"no")</f>
        <v>yes</v>
      </c>
      <c r="U183" t="str">
        <f>IFERROR(VLOOKUP(F183,compounds!$A:$B,2,FALSE),"")</f>
        <v>nonanal</v>
      </c>
      <c r="V183" t="str">
        <f>VLOOKUP(B183,'volatile collection data'!$O:$P,2,FALSE)</f>
        <v>27.apr.22 23</v>
      </c>
    </row>
    <row r="184" spans="1:22" x14ac:dyDescent="0.2">
      <c r="A184" t="s">
        <v>137</v>
      </c>
      <c r="B184" s="1" t="str">
        <f t="shared" si="12"/>
        <v>10D</v>
      </c>
      <c r="C184">
        <v>12.846</v>
      </c>
      <c r="D184">
        <f t="shared" si="13"/>
        <v>12.85</v>
      </c>
      <c r="E184">
        <f>VLOOKUP(D184,'Peak Combiner'!$A$5:$D$4980,4,FALSE)</f>
        <v>12.85</v>
      </c>
      <c r="F184">
        <f>IFERROR(VLOOKUP(D184,rt_comb!$A:$B,2,FALSE),D184)</f>
        <v>12.85</v>
      </c>
      <c r="G184">
        <v>8340587</v>
      </c>
      <c r="H184">
        <f>SUMIFS($G:$G,$E:$E,18.51,'RAW2'!$A:$A,'RAW2'!A184)</f>
        <v>0</v>
      </c>
      <c r="I184" s="1" t="str">
        <f>VLOOKUP(A184,'volatile collection data'!$G$6:$H$69,2,FALSE)</f>
        <v>D</v>
      </c>
      <c r="J184" s="1">
        <f>VLOOKUP(A184,'volatile collection data'!$G$6:$I$69,3,FALSE)</f>
        <v>10</v>
      </c>
      <c r="K184" s="1" t="str">
        <f>VLOOKUP(A184,'volatile collection data'!$G$6:$N$69,8,FALSE)</f>
        <v>23A</v>
      </c>
      <c r="L184" s="1">
        <f>VLOOKUP(A184,'volatile collection data'!$G$6:$J$69,4,FALSE)</f>
        <v>3.05</v>
      </c>
      <c r="M184" s="1">
        <f>VLOOKUP($A184,'volatile collection data'!$G$6:$M$69,6,FALSE)</f>
        <v>8</v>
      </c>
      <c r="N184" s="1">
        <f>VLOOKUP($A184,'volatile collection data'!$G$6:$M$69,7,FALSE)</f>
        <v>3.05</v>
      </c>
      <c r="O184" s="1">
        <f>VLOOKUP(A184,'volatile collection data'!$G$6:$K$69,5,FALSE)</f>
        <v>1</v>
      </c>
      <c r="P184" s="1" t="str">
        <f t="shared" si="14"/>
        <v>10D</v>
      </c>
      <c r="Q184">
        <f t="shared" si="15"/>
        <v>0</v>
      </c>
      <c r="R184" t="str">
        <f t="shared" si="16"/>
        <v>23A_1-D&amp;3.05%3.05@8</v>
      </c>
      <c r="S184" t="str">
        <f t="shared" si="17"/>
        <v>10D-23A-VCS-Loc-22</v>
      </c>
      <c r="T184" t="str">
        <f>IFERROR(IF(VLOOKUP(S184,Bad!$A:$A,1,FALSE)='RAW2'!S184,"yes","no"),"no")</f>
        <v>yes</v>
      </c>
      <c r="U184" t="str">
        <f>IFERROR(VLOOKUP(F184,compounds!$A:$B,2,FALSE),"")</f>
        <v/>
      </c>
      <c r="V184" t="str">
        <f>VLOOKUP(B184,'volatile collection data'!$O:$P,2,FALSE)</f>
        <v>27.apr.22 23</v>
      </c>
    </row>
    <row r="185" spans="1:22" x14ac:dyDescent="0.2">
      <c r="A185" t="s">
        <v>137</v>
      </c>
      <c r="B185" s="1" t="str">
        <f t="shared" si="12"/>
        <v>10D</v>
      </c>
      <c r="C185">
        <v>12.914</v>
      </c>
      <c r="D185">
        <f t="shared" si="13"/>
        <v>12.91</v>
      </c>
      <c r="E185">
        <f>VLOOKUP(D185,'Peak Combiner'!$A$5:$D$4980,4,FALSE)</f>
        <v>12.91</v>
      </c>
      <c r="F185">
        <f>IFERROR(VLOOKUP(D185,rt_comb!$A:$B,2,FALSE),D185)</f>
        <v>12.91</v>
      </c>
      <c r="G185">
        <v>25600912</v>
      </c>
      <c r="H185">
        <f>SUMIFS($G:$G,$E:$E,18.51,'RAW2'!$A:$A,'RAW2'!A185)</f>
        <v>0</v>
      </c>
      <c r="I185" s="1" t="str">
        <f>VLOOKUP(A185,'volatile collection data'!$G$6:$H$69,2,FALSE)</f>
        <v>D</v>
      </c>
      <c r="J185" s="1">
        <f>VLOOKUP(A185,'volatile collection data'!$G$6:$I$69,3,FALSE)</f>
        <v>10</v>
      </c>
      <c r="K185" s="1" t="str">
        <f>VLOOKUP(A185,'volatile collection data'!$G$6:$N$69,8,FALSE)</f>
        <v>23A</v>
      </c>
      <c r="L185" s="1">
        <f>VLOOKUP(A185,'volatile collection data'!$G$6:$J$69,4,FALSE)</f>
        <v>3.05</v>
      </c>
      <c r="M185" s="1">
        <f>VLOOKUP($A185,'volatile collection data'!$G$6:$M$69,6,FALSE)</f>
        <v>8</v>
      </c>
      <c r="N185" s="1">
        <f>VLOOKUP($A185,'volatile collection data'!$G$6:$M$69,7,FALSE)</f>
        <v>3.05</v>
      </c>
      <c r="O185" s="1">
        <f>VLOOKUP(A185,'volatile collection data'!$G$6:$K$69,5,FALSE)</f>
        <v>1</v>
      </c>
      <c r="P185" s="1" t="str">
        <f t="shared" si="14"/>
        <v>10D</v>
      </c>
      <c r="Q185">
        <f t="shared" si="15"/>
        <v>0</v>
      </c>
      <c r="R185" t="str">
        <f t="shared" si="16"/>
        <v>23A_1-D&amp;3.05%3.05@8</v>
      </c>
      <c r="S185" t="str">
        <f t="shared" si="17"/>
        <v>10D-23A-VCS-Loc-22</v>
      </c>
      <c r="T185" t="str">
        <f>IFERROR(IF(VLOOKUP(S185,Bad!$A:$A,1,FALSE)='RAW2'!S185,"yes","no"),"no")</f>
        <v>yes</v>
      </c>
      <c r="U185" t="str">
        <f>IFERROR(VLOOKUP(F185,compounds!$A:$B,2,FALSE),"")</f>
        <v>cyclohexene</v>
      </c>
      <c r="V185" t="str">
        <f>VLOOKUP(B185,'volatile collection data'!$O:$P,2,FALSE)</f>
        <v>27.apr.22 23</v>
      </c>
    </row>
    <row r="186" spans="1:22" x14ac:dyDescent="0.2">
      <c r="A186" t="s">
        <v>137</v>
      </c>
      <c r="B186" s="1" t="str">
        <f t="shared" si="12"/>
        <v>10D</v>
      </c>
      <c r="C186">
        <v>13.114000000000001</v>
      </c>
      <c r="D186">
        <f t="shared" si="13"/>
        <v>13.11</v>
      </c>
      <c r="E186">
        <f>VLOOKUP(D186,'Peak Combiner'!$A$5:$D$4980,4,FALSE)</f>
        <v>13.11</v>
      </c>
      <c r="F186">
        <f>IFERROR(VLOOKUP(D186,rt_comb!$A:$B,2,FALSE),D186)</f>
        <v>13.11</v>
      </c>
      <c r="G186">
        <v>8073404</v>
      </c>
      <c r="H186">
        <f>SUMIFS($G:$G,$E:$E,18.51,'RAW2'!$A:$A,'RAW2'!A186)</f>
        <v>0</v>
      </c>
      <c r="I186" s="1" t="str">
        <f>VLOOKUP(A186,'volatile collection data'!$G$6:$H$69,2,FALSE)</f>
        <v>D</v>
      </c>
      <c r="J186" s="1">
        <f>VLOOKUP(A186,'volatile collection data'!$G$6:$I$69,3,FALSE)</f>
        <v>10</v>
      </c>
      <c r="K186" s="1" t="str">
        <f>VLOOKUP(A186,'volatile collection data'!$G$6:$N$69,8,FALSE)</f>
        <v>23A</v>
      </c>
      <c r="L186" s="1">
        <f>VLOOKUP(A186,'volatile collection data'!$G$6:$J$69,4,FALSE)</f>
        <v>3.05</v>
      </c>
      <c r="M186" s="1">
        <f>VLOOKUP($A186,'volatile collection data'!$G$6:$M$69,6,FALSE)</f>
        <v>8</v>
      </c>
      <c r="N186" s="1">
        <f>VLOOKUP($A186,'volatile collection data'!$G$6:$M$69,7,FALSE)</f>
        <v>3.05</v>
      </c>
      <c r="O186" s="1">
        <f>VLOOKUP(A186,'volatile collection data'!$G$6:$K$69,5,FALSE)</f>
        <v>1</v>
      </c>
      <c r="P186" s="1" t="str">
        <f t="shared" si="14"/>
        <v>10D</v>
      </c>
      <c r="Q186">
        <f t="shared" si="15"/>
        <v>0</v>
      </c>
      <c r="R186" t="str">
        <f t="shared" si="16"/>
        <v>23A_1-D&amp;3.05%3.05@8</v>
      </c>
      <c r="S186" t="str">
        <f t="shared" si="17"/>
        <v>10D-23A-VCS-Loc-22</v>
      </c>
      <c r="T186" t="str">
        <f>IFERROR(IF(VLOOKUP(S186,Bad!$A:$A,1,FALSE)='RAW2'!S186,"yes","no"),"no")</f>
        <v>yes</v>
      </c>
      <c r="U186" t="str">
        <f>IFERROR(VLOOKUP(F186,compounds!$A:$B,2,FALSE),"")</f>
        <v/>
      </c>
      <c r="V186" t="str">
        <f>VLOOKUP(B186,'volatile collection data'!$O:$P,2,FALSE)</f>
        <v>27.apr.22 23</v>
      </c>
    </row>
    <row r="187" spans="1:22" x14ac:dyDescent="0.2">
      <c r="A187" t="s">
        <v>137</v>
      </c>
      <c r="B187" s="1" t="str">
        <f t="shared" si="12"/>
        <v>10D</v>
      </c>
      <c r="C187">
        <v>13.3</v>
      </c>
      <c r="D187">
        <f t="shared" si="13"/>
        <v>13.3</v>
      </c>
      <c r="E187">
        <f>VLOOKUP(D187,'Peak Combiner'!$A$5:$D$4980,4,FALSE)</f>
        <v>13.3</v>
      </c>
      <c r="F187">
        <f>IFERROR(VLOOKUP(D187,rt_comb!$A:$B,2,FALSE),D187)</f>
        <v>13.3</v>
      </c>
      <c r="G187">
        <v>2721268</v>
      </c>
      <c r="H187">
        <f>SUMIFS($G:$G,$E:$E,18.51,'RAW2'!$A:$A,'RAW2'!A187)</f>
        <v>0</v>
      </c>
      <c r="I187" s="1" t="str">
        <f>VLOOKUP(A187,'volatile collection data'!$G$6:$H$69,2,FALSE)</f>
        <v>D</v>
      </c>
      <c r="J187" s="1">
        <f>VLOOKUP(A187,'volatile collection data'!$G$6:$I$69,3,FALSE)</f>
        <v>10</v>
      </c>
      <c r="K187" s="1" t="str">
        <f>VLOOKUP(A187,'volatile collection data'!$G$6:$N$69,8,FALSE)</f>
        <v>23A</v>
      </c>
      <c r="L187" s="1">
        <f>VLOOKUP(A187,'volatile collection data'!$G$6:$J$69,4,FALSE)</f>
        <v>3.05</v>
      </c>
      <c r="M187" s="1">
        <f>VLOOKUP($A187,'volatile collection data'!$G$6:$M$69,6,FALSE)</f>
        <v>8</v>
      </c>
      <c r="N187" s="1">
        <f>VLOOKUP($A187,'volatile collection data'!$G$6:$M$69,7,FALSE)</f>
        <v>3.05</v>
      </c>
      <c r="O187" s="1">
        <f>VLOOKUP(A187,'volatile collection data'!$G$6:$K$69,5,FALSE)</f>
        <v>1</v>
      </c>
      <c r="P187" s="1" t="str">
        <f t="shared" si="14"/>
        <v>10D</v>
      </c>
      <c r="Q187">
        <f t="shared" si="15"/>
        <v>0</v>
      </c>
      <c r="R187" t="str">
        <f t="shared" si="16"/>
        <v>23A_1-D&amp;3.05%3.05@8</v>
      </c>
      <c r="S187" t="str">
        <f t="shared" si="17"/>
        <v>10D-23A-VCS-Loc-22</v>
      </c>
      <c r="T187" t="str">
        <f>IFERROR(IF(VLOOKUP(S187,Bad!$A:$A,1,FALSE)='RAW2'!S187,"yes","no"),"no")</f>
        <v>yes</v>
      </c>
      <c r="U187" t="str">
        <f>IFERROR(VLOOKUP(F187,compounds!$A:$B,2,FALSE),"")</f>
        <v/>
      </c>
      <c r="V187" t="str">
        <f>VLOOKUP(B187,'volatile collection data'!$O:$P,2,FALSE)</f>
        <v>27.apr.22 23</v>
      </c>
    </row>
    <row r="188" spans="1:22" x14ac:dyDescent="0.2">
      <c r="A188" t="s">
        <v>137</v>
      </c>
      <c r="B188" s="1" t="str">
        <f t="shared" si="12"/>
        <v>10D</v>
      </c>
      <c r="C188">
        <v>13.358000000000001</v>
      </c>
      <c r="D188">
        <f t="shared" si="13"/>
        <v>13.36</v>
      </c>
      <c r="E188">
        <f>VLOOKUP(D188,'Peak Combiner'!$A$5:$D$4980,4,FALSE)</f>
        <v>13.36</v>
      </c>
      <c r="F188">
        <f>IFERROR(VLOOKUP(D188,rt_comb!$A:$B,2,FALSE),D188)</f>
        <v>13.36</v>
      </c>
      <c r="G188">
        <v>2364036</v>
      </c>
      <c r="H188">
        <f>SUMIFS($G:$G,$E:$E,18.51,'RAW2'!$A:$A,'RAW2'!A188)</f>
        <v>0</v>
      </c>
      <c r="I188" s="1" t="str">
        <f>VLOOKUP(A188,'volatile collection data'!$G$6:$H$69,2,FALSE)</f>
        <v>D</v>
      </c>
      <c r="J188" s="1">
        <f>VLOOKUP(A188,'volatile collection data'!$G$6:$I$69,3,FALSE)</f>
        <v>10</v>
      </c>
      <c r="K188" s="1" t="str">
        <f>VLOOKUP(A188,'volatile collection data'!$G$6:$N$69,8,FALSE)</f>
        <v>23A</v>
      </c>
      <c r="L188" s="1">
        <f>VLOOKUP(A188,'volatile collection data'!$G$6:$J$69,4,FALSE)</f>
        <v>3.05</v>
      </c>
      <c r="M188" s="1">
        <f>VLOOKUP($A188,'volatile collection data'!$G$6:$M$69,6,FALSE)</f>
        <v>8</v>
      </c>
      <c r="N188" s="1">
        <f>VLOOKUP($A188,'volatile collection data'!$G$6:$M$69,7,FALSE)</f>
        <v>3.05</v>
      </c>
      <c r="O188" s="1">
        <f>VLOOKUP(A188,'volatile collection data'!$G$6:$K$69,5,FALSE)</f>
        <v>1</v>
      </c>
      <c r="P188" s="1" t="str">
        <f t="shared" si="14"/>
        <v>10D</v>
      </c>
      <c r="Q188">
        <f t="shared" si="15"/>
        <v>0</v>
      </c>
      <c r="R188" t="str">
        <f t="shared" si="16"/>
        <v>23A_1-D&amp;3.05%3.05@8</v>
      </c>
      <c r="S188" t="str">
        <f t="shared" si="17"/>
        <v>10D-23A-VCS-Loc-22</v>
      </c>
      <c r="T188" t="str">
        <f>IFERROR(IF(VLOOKUP(S188,Bad!$A:$A,1,FALSE)='RAW2'!S188,"yes","no"),"no")</f>
        <v>yes</v>
      </c>
      <c r="U188" t="str">
        <f>IFERROR(VLOOKUP(F188,compounds!$A:$B,2,FALSE),"")</f>
        <v/>
      </c>
      <c r="V188" t="str">
        <f>VLOOKUP(B188,'volatile collection data'!$O:$P,2,FALSE)</f>
        <v>27.apr.22 23</v>
      </c>
    </row>
    <row r="189" spans="1:22" x14ac:dyDescent="0.2">
      <c r="A189" t="s">
        <v>137</v>
      </c>
      <c r="B189" s="1" t="str">
        <f t="shared" si="12"/>
        <v>10D</v>
      </c>
      <c r="C189">
        <v>13.535</v>
      </c>
      <c r="D189">
        <f t="shared" si="13"/>
        <v>13.54</v>
      </c>
      <c r="E189">
        <f>VLOOKUP(D189,'Peak Combiner'!$A$5:$D$4980,4,FALSE)</f>
        <v>13.54</v>
      </c>
      <c r="F189">
        <f>IFERROR(VLOOKUP(D189,rt_comb!$A:$B,2,FALSE),D189)</f>
        <v>13.54</v>
      </c>
      <c r="G189">
        <v>4443124</v>
      </c>
      <c r="H189">
        <f>SUMIFS($G:$G,$E:$E,18.51,'RAW2'!$A:$A,'RAW2'!A189)</f>
        <v>0</v>
      </c>
      <c r="I189" s="1" t="str">
        <f>VLOOKUP(A189,'volatile collection data'!$G$6:$H$69,2,FALSE)</f>
        <v>D</v>
      </c>
      <c r="J189" s="1">
        <f>VLOOKUP(A189,'volatile collection data'!$G$6:$I$69,3,FALSE)</f>
        <v>10</v>
      </c>
      <c r="K189" s="1" t="str">
        <f>VLOOKUP(A189,'volatile collection data'!$G$6:$N$69,8,FALSE)</f>
        <v>23A</v>
      </c>
      <c r="L189" s="1">
        <f>VLOOKUP(A189,'volatile collection data'!$G$6:$J$69,4,FALSE)</f>
        <v>3.05</v>
      </c>
      <c r="M189" s="1">
        <f>VLOOKUP($A189,'volatile collection data'!$G$6:$M$69,6,FALSE)</f>
        <v>8</v>
      </c>
      <c r="N189" s="1">
        <f>VLOOKUP($A189,'volatile collection data'!$G$6:$M$69,7,FALSE)</f>
        <v>3.05</v>
      </c>
      <c r="O189" s="1">
        <f>VLOOKUP(A189,'volatile collection data'!$G$6:$K$69,5,FALSE)</f>
        <v>1</v>
      </c>
      <c r="P189" s="1" t="str">
        <f t="shared" si="14"/>
        <v>10D</v>
      </c>
      <c r="Q189">
        <f t="shared" si="15"/>
        <v>0</v>
      </c>
      <c r="R189" t="str">
        <f t="shared" si="16"/>
        <v>23A_1-D&amp;3.05%3.05@8</v>
      </c>
      <c r="S189" t="str">
        <f t="shared" si="17"/>
        <v>10D-23A-VCS-Loc-22</v>
      </c>
      <c r="T189" t="str">
        <f>IFERROR(IF(VLOOKUP(S189,Bad!$A:$A,1,FALSE)='RAW2'!S189,"yes","no"),"no")</f>
        <v>yes</v>
      </c>
      <c r="U189" t="str">
        <f>IFERROR(VLOOKUP(F189,compounds!$A:$B,2,FALSE),"")</f>
        <v/>
      </c>
      <c r="V189" t="str">
        <f>VLOOKUP(B189,'volatile collection data'!$O:$P,2,FALSE)</f>
        <v>27.apr.22 23</v>
      </c>
    </row>
    <row r="190" spans="1:22" x14ac:dyDescent="0.2">
      <c r="A190" t="s">
        <v>137</v>
      </c>
      <c r="B190" s="1" t="str">
        <f t="shared" si="12"/>
        <v>10D</v>
      </c>
      <c r="C190">
        <v>14.253</v>
      </c>
      <c r="D190">
        <f t="shared" si="13"/>
        <v>14.25</v>
      </c>
      <c r="E190">
        <f>VLOOKUP(D190,'Peak Combiner'!$A$5:$D$4980,4,FALSE)</f>
        <v>14.25</v>
      </c>
      <c r="F190">
        <f>IFERROR(VLOOKUP(D190,rt_comb!$A:$B,2,FALSE),D190)</f>
        <v>14.25</v>
      </c>
      <c r="G190">
        <v>4261169</v>
      </c>
      <c r="H190">
        <f>SUMIFS($G:$G,$E:$E,18.51,'RAW2'!$A:$A,'RAW2'!A190)</f>
        <v>0</v>
      </c>
      <c r="I190" s="1" t="str">
        <f>VLOOKUP(A190,'volatile collection data'!$G$6:$H$69,2,FALSE)</f>
        <v>D</v>
      </c>
      <c r="J190" s="1">
        <f>VLOOKUP(A190,'volatile collection data'!$G$6:$I$69,3,FALSE)</f>
        <v>10</v>
      </c>
      <c r="K190" s="1" t="str">
        <f>VLOOKUP(A190,'volatile collection data'!$G$6:$N$69,8,FALSE)</f>
        <v>23A</v>
      </c>
      <c r="L190" s="1">
        <f>VLOOKUP(A190,'volatile collection data'!$G$6:$J$69,4,FALSE)</f>
        <v>3.05</v>
      </c>
      <c r="M190" s="1">
        <f>VLOOKUP($A190,'volatile collection data'!$G$6:$M$69,6,FALSE)</f>
        <v>8</v>
      </c>
      <c r="N190" s="1">
        <f>VLOOKUP($A190,'volatile collection data'!$G$6:$M$69,7,FALSE)</f>
        <v>3.05</v>
      </c>
      <c r="O190" s="1">
        <f>VLOOKUP(A190,'volatile collection data'!$G$6:$K$69,5,FALSE)</f>
        <v>1</v>
      </c>
      <c r="P190" s="1" t="str">
        <f t="shared" si="14"/>
        <v>10D</v>
      </c>
      <c r="Q190">
        <f t="shared" si="15"/>
        <v>0</v>
      </c>
      <c r="R190" t="str">
        <f t="shared" si="16"/>
        <v>23A_1-D&amp;3.05%3.05@8</v>
      </c>
      <c r="S190" t="str">
        <f t="shared" si="17"/>
        <v>10D-23A-VCS-Loc-22</v>
      </c>
      <c r="T190" t="str">
        <f>IFERROR(IF(VLOOKUP(S190,Bad!$A:$A,1,FALSE)='RAW2'!S190,"yes","no"),"no")</f>
        <v>yes</v>
      </c>
      <c r="U190" t="str">
        <f>IFERROR(VLOOKUP(F190,compounds!$A:$B,2,FALSE),"")</f>
        <v>p-trimethyl</v>
      </c>
      <c r="V190" t="str">
        <f>VLOOKUP(B190,'volatile collection data'!$O:$P,2,FALSE)</f>
        <v>27.apr.22 23</v>
      </c>
    </row>
    <row r="191" spans="1:22" x14ac:dyDescent="0.2">
      <c r="A191" t="s">
        <v>137</v>
      </c>
      <c r="B191" s="1" t="str">
        <f t="shared" si="12"/>
        <v>10D</v>
      </c>
      <c r="C191">
        <v>14.83</v>
      </c>
      <c r="D191">
        <f t="shared" si="13"/>
        <v>14.83</v>
      </c>
      <c r="E191">
        <f>VLOOKUP(D191,'Peak Combiner'!$A$5:$D$4980,4,FALSE)</f>
        <v>14.83</v>
      </c>
      <c r="F191">
        <f>IFERROR(VLOOKUP(D191,rt_comb!$A:$B,2,FALSE),D191)</f>
        <v>14.83</v>
      </c>
      <c r="G191">
        <v>538520</v>
      </c>
      <c r="H191">
        <f>SUMIFS($G:$G,$E:$E,18.51,'RAW2'!$A:$A,'RAW2'!A191)</f>
        <v>0</v>
      </c>
      <c r="I191" s="1" t="str">
        <f>VLOOKUP(A191,'volatile collection data'!$G$6:$H$69,2,FALSE)</f>
        <v>D</v>
      </c>
      <c r="J191" s="1">
        <f>VLOOKUP(A191,'volatile collection data'!$G$6:$I$69,3,FALSE)</f>
        <v>10</v>
      </c>
      <c r="K191" s="1" t="str">
        <f>VLOOKUP(A191,'volatile collection data'!$G$6:$N$69,8,FALSE)</f>
        <v>23A</v>
      </c>
      <c r="L191" s="1">
        <f>VLOOKUP(A191,'volatile collection data'!$G$6:$J$69,4,FALSE)</f>
        <v>3.05</v>
      </c>
      <c r="M191" s="1">
        <f>VLOOKUP($A191,'volatile collection data'!$G$6:$M$69,6,FALSE)</f>
        <v>8</v>
      </c>
      <c r="N191" s="1">
        <f>VLOOKUP($A191,'volatile collection data'!$G$6:$M$69,7,FALSE)</f>
        <v>3.05</v>
      </c>
      <c r="O191" s="1">
        <f>VLOOKUP(A191,'volatile collection data'!$G$6:$K$69,5,FALSE)</f>
        <v>1</v>
      </c>
      <c r="P191" s="1" t="str">
        <f t="shared" si="14"/>
        <v>10D</v>
      </c>
      <c r="Q191">
        <f t="shared" si="15"/>
        <v>0</v>
      </c>
      <c r="R191" t="str">
        <f t="shared" si="16"/>
        <v>23A_1-D&amp;3.05%3.05@8</v>
      </c>
      <c r="S191" t="str">
        <f t="shared" si="17"/>
        <v>10D-23A-VCS-Loc-22</v>
      </c>
      <c r="T191" t="str">
        <f>IFERROR(IF(VLOOKUP(S191,Bad!$A:$A,1,FALSE)='RAW2'!S191,"yes","no"),"no")</f>
        <v>yes</v>
      </c>
      <c r="U191" t="str">
        <f>IFERROR(VLOOKUP(F191,compounds!$A:$B,2,FALSE),"")</f>
        <v/>
      </c>
      <c r="V191" t="str">
        <f>VLOOKUP(B191,'volatile collection data'!$O:$P,2,FALSE)</f>
        <v>27.apr.22 23</v>
      </c>
    </row>
    <row r="192" spans="1:22" x14ac:dyDescent="0.2">
      <c r="A192" t="s">
        <v>137</v>
      </c>
      <c r="B192" s="1" t="str">
        <f t="shared" si="12"/>
        <v>10D</v>
      </c>
      <c r="C192">
        <v>15.042999999999999</v>
      </c>
      <c r="D192">
        <f t="shared" si="13"/>
        <v>15.04</v>
      </c>
      <c r="E192">
        <f>VLOOKUP(D192,'Peak Combiner'!$A$5:$D$4980,4,FALSE)</f>
        <v>15.02</v>
      </c>
      <c r="F192">
        <f>IFERROR(VLOOKUP(D192,rt_comb!$A:$B,2,FALSE),D192)</f>
        <v>15.04</v>
      </c>
      <c r="G192">
        <v>2158637</v>
      </c>
      <c r="H192">
        <f>SUMIFS($G:$G,$E:$E,18.51,'RAW2'!$A:$A,'RAW2'!A192)</f>
        <v>0</v>
      </c>
      <c r="I192" s="1" t="str">
        <f>VLOOKUP(A192,'volatile collection data'!$G$6:$H$69,2,FALSE)</f>
        <v>D</v>
      </c>
      <c r="J192" s="1">
        <f>VLOOKUP(A192,'volatile collection data'!$G$6:$I$69,3,FALSE)</f>
        <v>10</v>
      </c>
      <c r="K192" s="1" t="str">
        <f>VLOOKUP(A192,'volatile collection data'!$G$6:$N$69,8,FALSE)</f>
        <v>23A</v>
      </c>
      <c r="L192" s="1">
        <f>VLOOKUP(A192,'volatile collection data'!$G$6:$J$69,4,FALSE)</f>
        <v>3.05</v>
      </c>
      <c r="M192" s="1">
        <f>VLOOKUP($A192,'volatile collection data'!$G$6:$M$69,6,FALSE)</f>
        <v>8</v>
      </c>
      <c r="N192" s="1">
        <f>VLOOKUP($A192,'volatile collection data'!$G$6:$M$69,7,FALSE)</f>
        <v>3.05</v>
      </c>
      <c r="O192" s="1">
        <f>VLOOKUP(A192,'volatile collection data'!$G$6:$K$69,5,FALSE)</f>
        <v>1</v>
      </c>
      <c r="P192" s="1" t="str">
        <f t="shared" si="14"/>
        <v>10D</v>
      </c>
      <c r="Q192">
        <f t="shared" si="15"/>
        <v>0</v>
      </c>
      <c r="R192" t="str">
        <f t="shared" si="16"/>
        <v>23A_1-D&amp;3.05%3.05@8</v>
      </c>
      <c r="S192" t="str">
        <f t="shared" si="17"/>
        <v>10D-23A-VCS-Loc-22</v>
      </c>
      <c r="T192" t="str">
        <f>IFERROR(IF(VLOOKUP(S192,Bad!$A:$A,1,FALSE)='RAW2'!S192,"yes","no"),"no")</f>
        <v>yes</v>
      </c>
      <c r="U192" t="str">
        <f>IFERROR(VLOOKUP(F192,compounds!$A:$B,2,FALSE),"")</f>
        <v/>
      </c>
      <c r="V192" t="str">
        <f>VLOOKUP(B192,'volatile collection data'!$O:$P,2,FALSE)</f>
        <v>27.apr.22 23</v>
      </c>
    </row>
    <row r="193" spans="1:22" x14ac:dyDescent="0.2">
      <c r="A193" t="s">
        <v>137</v>
      </c>
      <c r="B193" s="1" t="str">
        <f t="shared" si="12"/>
        <v>10D</v>
      </c>
      <c r="C193">
        <v>15.144</v>
      </c>
      <c r="D193">
        <f t="shared" si="13"/>
        <v>15.14</v>
      </c>
      <c r="E193">
        <f>VLOOKUP(D193,'Peak Combiner'!$A$5:$D$4980,4,FALSE)</f>
        <v>15.14</v>
      </c>
      <c r="F193">
        <f>IFERROR(VLOOKUP(D193,rt_comb!$A:$B,2,FALSE),D193)</f>
        <v>15.14</v>
      </c>
      <c r="G193">
        <v>1308466</v>
      </c>
      <c r="H193">
        <f>SUMIFS($G:$G,$E:$E,18.51,'RAW2'!$A:$A,'RAW2'!A193)</f>
        <v>0</v>
      </c>
      <c r="I193" s="1" t="str">
        <f>VLOOKUP(A193,'volatile collection data'!$G$6:$H$69,2,FALSE)</f>
        <v>D</v>
      </c>
      <c r="J193" s="1">
        <f>VLOOKUP(A193,'volatile collection data'!$G$6:$I$69,3,FALSE)</f>
        <v>10</v>
      </c>
      <c r="K193" s="1" t="str">
        <f>VLOOKUP(A193,'volatile collection data'!$G$6:$N$69,8,FALSE)</f>
        <v>23A</v>
      </c>
      <c r="L193" s="1">
        <f>VLOOKUP(A193,'volatile collection data'!$G$6:$J$69,4,FALSE)</f>
        <v>3.05</v>
      </c>
      <c r="M193" s="1">
        <f>VLOOKUP($A193,'volatile collection data'!$G$6:$M$69,6,FALSE)</f>
        <v>8</v>
      </c>
      <c r="N193" s="1">
        <f>VLOOKUP($A193,'volatile collection data'!$G$6:$M$69,7,FALSE)</f>
        <v>3.05</v>
      </c>
      <c r="O193" s="1">
        <f>VLOOKUP(A193,'volatile collection data'!$G$6:$K$69,5,FALSE)</f>
        <v>1</v>
      </c>
      <c r="P193" s="1" t="str">
        <f t="shared" si="14"/>
        <v>10D</v>
      </c>
      <c r="Q193">
        <f t="shared" si="15"/>
        <v>0</v>
      </c>
      <c r="R193" t="str">
        <f t="shared" si="16"/>
        <v>23A_1-D&amp;3.05%3.05@8</v>
      </c>
      <c r="S193" t="str">
        <f t="shared" si="17"/>
        <v>10D-23A-VCS-Loc-22</v>
      </c>
      <c r="T193" t="str">
        <f>IFERROR(IF(VLOOKUP(S193,Bad!$A:$A,1,FALSE)='RAW2'!S193,"yes","no"),"no")</f>
        <v>yes</v>
      </c>
      <c r="U193" t="str">
        <f>IFERROR(VLOOKUP(F193,compounds!$A:$B,2,FALSE),"")</f>
        <v/>
      </c>
      <c r="V193" t="str">
        <f>VLOOKUP(B193,'volatile collection data'!$O:$P,2,FALSE)</f>
        <v>27.apr.22 23</v>
      </c>
    </row>
    <row r="194" spans="1:22" x14ac:dyDescent="0.2">
      <c r="A194" t="s">
        <v>137</v>
      </c>
      <c r="B194" s="1" t="str">
        <f t="shared" si="12"/>
        <v>10D</v>
      </c>
      <c r="C194">
        <v>15.364000000000001</v>
      </c>
      <c r="D194">
        <f t="shared" si="13"/>
        <v>15.36</v>
      </c>
      <c r="E194">
        <f>VLOOKUP(D194,'Peak Combiner'!$A$5:$D$4980,4,FALSE)</f>
        <v>15.36</v>
      </c>
      <c r="F194">
        <f>IFERROR(VLOOKUP(D194,rt_comb!$A:$B,2,FALSE),D194)</f>
        <v>15.36</v>
      </c>
      <c r="G194">
        <v>2719845</v>
      </c>
      <c r="H194">
        <f>SUMIFS($G:$G,$E:$E,18.51,'RAW2'!$A:$A,'RAW2'!A194)</f>
        <v>0</v>
      </c>
      <c r="I194" s="1" t="str">
        <f>VLOOKUP(A194,'volatile collection data'!$G$6:$H$69,2,FALSE)</f>
        <v>D</v>
      </c>
      <c r="J194" s="1">
        <f>VLOOKUP(A194,'volatile collection data'!$G$6:$I$69,3,FALSE)</f>
        <v>10</v>
      </c>
      <c r="K194" s="1" t="str">
        <f>VLOOKUP(A194,'volatile collection data'!$G$6:$N$69,8,FALSE)</f>
        <v>23A</v>
      </c>
      <c r="L194" s="1">
        <f>VLOOKUP(A194,'volatile collection data'!$G$6:$J$69,4,FALSE)</f>
        <v>3.05</v>
      </c>
      <c r="M194" s="1">
        <f>VLOOKUP($A194,'volatile collection data'!$G$6:$M$69,6,FALSE)</f>
        <v>8</v>
      </c>
      <c r="N194" s="1">
        <f>VLOOKUP($A194,'volatile collection data'!$G$6:$M$69,7,FALSE)</f>
        <v>3.05</v>
      </c>
      <c r="O194" s="1">
        <f>VLOOKUP(A194,'volatile collection data'!$G$6:$K$69,5,FALSE)</f>
        <v>1</v>
      </c>
      <c r="P194" s="1" t="str">
        <f t="shared" si="14"/>
        <v>10D</v>
      </c>
      <c r="Q194">
        <f t="shared" si="15"/>
        <v>0</v>
      </c>
      <c r="R194" t="str">
        <f t="shared" si="16"/>
        <v>23A_1-D&amp;3.05%3.05@8</v>
      </c>
      <c r="S194" t="str">
        <f t="shared" si="17"/>
        <v>10D-23A-VCS-Loc-22</v>
      </c>
      <c r="T194" t="str">
        <f>IFERROR(IF(VLOOKUP(S194,Bad!$A:$A,1,FALSE)='RAW2'!S194,"yes","no"),"no")</f>
        <v>yes</v>
      </c>
      <c r="U194" t="str">
        <f>IFERROR(VLOOKUP(F194,compounds!$A:$B,2,FALSE),"")</f>
        <v/>
      </c>
      <c r="V194" t="str">
        <f>VLOOKUP(B194,'volatile collection data'!$O:$P,2,FALSE)</f>
        <v>27.apr.22 23</v>
      </c>
    </row>
    <row r="195" spans="1:22" x14ac:dyDescent="0.2">
      <c r="A195" t="s">
        <v>137</v>
      </c>
      <c r="B195" s="1" t="str">
        <f t="shared" ref="B195:B258" si="18">LEFT(A195,FIND("-",A195)-1)</f>
        <v>10D</v>
      </c>
      <c r="C195">
        <v>15.557</v>
      </c>
      <c r="D195">
        <f t="shared" ref="D195:D258" si="19">ROUND(C195,2)</f>
        <v>15.56</v>
      </c>
      <c r="E195">
        <f>VLOOKUP(D195,'Peak Combiner'!$A$5:$D$4980,4,FALSE)</f>
        <v>15.55</v>
      </c>
      <c r="F195">
        <f>IFERROR(VLOOKUP(D195,rt_comb!$A:$B,2,FALSE),D195)</f>
        <v>15.56</v>
      </c>
      <c r="G195">
        <v>14525574</v>
      </c>
      <c r="H195">
        <f>SUMIFS($G:$G,$E:$E,18.51,'RAW2'!$A:$A,'RAW2'!A195)</f>
        <v>0</v>
      </c>
      <c r="I195" s="1" t="str">
        <f>VLOOKUP(A195,'volatile collection data'!$G$6:$H$69,2,FALSE)</f>
        <v>D</v>
      </c>
      <c r="J195" s="1">
        <f>VLOOKUP(A195,'volatile collection data'!$G$6:$I$69,3,FALSE)</f>
        <v>10</v>
      </c>
      <c r="K195" s="1" t="str">
        <f>VLOOKUP(A195,'volatile collection data'!$G$6:$N$69,8,FALSE)</f>
        <v>23A</v>
      </c>
      <c r="L195" s="1">
        <f>VLOOKUP(A195,'volatile collection data'!$G$6:$J$69,4,FALSE)</f>
        <v>3.05</v>
      </c>
      <c r="M195" s="1">
        <f>VLOOKUP($A195,'volatile collection data'!$G$6:$M$69,6,FALSE)</f>
        <v>8</v>
      </c>
      <c r="N195" s="1">
        <f>VLOOKUP($A195,'volatile collection data'!$G$6:$M$69,7,FALSE)</f>
        <v>3.05</v>
      </c>
      <c r="O195" s="1">
        <f>VLOOKUP(A195,'volatile collection data'!$G$6:$K$69,5,FALSE)</f>
        <v>1</v>
      </c>
      <c r="P195" s="1" t="str">
        <f t="shared" ref="P195:P258" si="20">J195&amp;I195</f>
        <v>10D</v>
      </c>
      <c r="Q195">
        <f t="shared" ref="Q195:Q258" si="21">IFERROR((30/H195*G195)/L195/6,0)</f>
        <v>0</v>
      </c>
      <c r="R195" t="str">
        <f t="shared" ref="R195:R258" si="22">K195&amp;"_"&amp;O195&amp;"-"&amp;I195&amp;"&amp;"&amp;L195&amp;"%"&amp;N195&amp;"@"&amp;M195</f>
        <v>23A_1-D&amp;3.05%3.05@8</v>
      </c>
      <c r="S195" t="str">
        <f t="shared" ref="S195:S258" si="23">A195</f>
        <v>10D-23A-VCS-Loc-22</v>
      </c>
      <c r="T195" t="str">
        <f>IFERROR(IF(VLOOKUP(S195,Bad!$A:$A,1,FALSE)='RAW2'!S195,"yes","no"),"no")</f>
        <v>yes</v>
      </c>
      <c r="U195" t="str">
        <f>IFERROR(VLOOKUP(F195,compounds!$A:$B,2,FALSE),"")</f>
        <v>decanal</v>
      </c>
      <c r="V195" t="str">
        <f>VLOOKUP(B195,'volatile collection data'!$O:$P,2,FALSE)</f>
        <v>27.apr.22 23</v>
      </c>
    </row>
    <row r="196" spans="1:22" x14ac:dyDescent="0.2">
      <c r="A196" t="s">
        <v>137</v>
      </c>
      <c r="B196" s="1" t="str">
        <f t="shared" si="18"/>
        <v>10D</v>
      </c>
      <c r="C196">
        <v>16.366</v>
      </c>
      <c r="D196">
        <f t="shared" si="19"/>
        <v>16.37</v>
      </c>
      <c r="E196">
        <f>VLOOKUP(D196,'Peak Combiner'!$A$5:$D$4980,4,FALSE)</f>
        <v>16.37</v>
      </c>
      <c r="F196">
        <f>IFERROR(VLOOKUP(D196,rt_comb!$A:$B,2,FALSE),D196)</f>
        <v>16.37</v>
      </c>
      <c r="G196">
        <v>2505984</v>
      </c>
      <c r="H196">
        <f>SUMIFS($G:$G,$E:$E,18.51,'RAW2'!$A:$A,'RAW2'!A196)</f>
        <v>0</v>
      </c>
      <c r="I196" s="1" t="str">
        <f>VLOOKUP(A196,'volatile collection data'!$G$6:$H$69,2,FALSE)</f>
        <v>D</v>
      </c>
      <c r="J196" s="1">
        <f>VLOOKUP(A196,'volatile collection data'!$G$6:$I$69,3,FALSE)</f>
        <v>10</v>
      </c>
      <c r="K196" s="1" t="str">
        <f>VLOOKUP(A196,'volatile collection data'!$G$6:$N$69,8,FALSE)</f>
        <v>23A</v>
      </c>
      <c r="L196" s="1">
        <f>VLOOKUP(A196,'volatile collection data'!$G$6:$J$69,4,FALSE)</f>
        <v>3.05</v>
      </c>
      <c r="M196" s="1">
        <f>VLOOKUP($A196,'volatile collection data'!$G$6:$M$69,6,FALSE)</f>
        <v>8</v>
      </c>
      <c r="N196" s="1">
        <f>VLOOKUP($A196,'volatile collection data'!$G$6:$M$69,7,FALSE)</f>
        <v>3.05</v>
      </c>
      <c r="O196" s="1">
        <f>VLOOKUP(A196,'volatile collection data'!$G$6:$K$69,5,FALSE)</f>
        <v>1</v>
      </c>
      <c r="P196" s="1" t="str">
        <f t="shared" si="20"/>
        <v>10D</v>
      </c>
      <c r="Q196">
        <f t="shared" si="21"/>
        <v>0</v>
      </c>
      <c r="R196" t="str">
        <f t="shared" si="22"/>
        <v>23A_1-D&amp;3.05%3.05@8</v>
      </c>
      <c r="S196" t="str">
        <f t="shared" si="23"/>
        <v>10D-23A-VCS-Loc-22</v>
      </c>
      <c r="T196" t="str">
        <f>IFERROR(IF(VLOOKUP(S196,Bad!$A:$A,1,FALSE)='RAW2'!S196,"yes","no"),"no")</f>
        <v>yes</v>
      </c>
      <c r="U196" t="str">
        <f>IFERROR(VLOOKUP(F196,compounds!$A:$B,2,FALSE),"")</f>
        <v/>
      </c>
      <c r="V196" t="str">
        <f>VLOOKUP(B196,'volatile collection data'!$O:$P,2,FALSE)</f>
        <v>27.apr.22 23</v>
      </c>
    </row>
    <row r="197" spans="1:22" x14ac:dyDescent="0.2">
      <c r="A197" t="s">
        <v>137</v>
      </c>
      <c r="B197" s="1" t="str">
        <f t="shared" si="18"/>
        <v>10D</v>
      </c>
      <c r="C197">
        <v>16.446000000000002</v>
      </c>
      <c r="D197">
        <f t="shared" si="19"/>
        <v>16.45</v>
      </c>
      <c r="E197">
        <f>VLOOKUP(D197,'Peak Combiner'!$A$5:$D$4980,4,FALSE)</f>
        <v>16.440000000000001</v>
      </c>
      <c r="F197">
        <f>IFERROR(VLOOKUP(D197,rt_comb!$A:$B,2,FALSE),D197)</f>
        <v>16.45</v>
      </c>
      <c r="G197">
        <v>4941018</v>
      </c>
      <c r="H197">
        <f>SUMIFS($G:$G,$E:$E,18.51,'RAW2'!$A:$A,'RAW2'!A197)</f>
        <v>0</v>
      </c>
      <c r="I197" s="1" t="str">
        <f>VLOOKUP(A197,'volatile collection data'!$G$6:$H$69,2,FALSE)</f>
        <v>D</v>
      </c>
      <c r="J197" s="1">
        <f>VLOOKUP(A197,'volatile collection data'!$G$6:$I$69,3,FALSE)</f>
        <v>10</v>
      </c>
      <c r="K197" s="1" t="str">
        <f>VLOOKUP(A197,'volatile collection data'!$G$6:$N$69,8,FALSE)</f>
        <v>23A</v>
      </c>
      <c r="L197" s="1">
        <f>VLOOKUP(A197,'volatile collection data'!$G$6:$J$69,4,FALSE)</f>
        <v>3.05</v>
      </c>
      <c r="M197" s="1">
        <f>VLOOKUP($A197,'volatile collection data'!$G$6:$M$69,6,FALSE)</f>
        <v>8</v>
      </c>
      <c r="N197" s="1">
        <f>VLOOKUP($A197,'volatile collection data'!$G$6:$M$69,7,FALSE)</f>
        <v>3.05</v>
      </c>
      <c r="O197" s="1">
        <f>VLOOKUP(A197,'volatile collection data'!$G$6:$K$69,5,FALSE)</f>
        <v>1</v>
      </c>
      <c r="P197" s="1" t="str">
        <f t="shared" si="20"/>
        <v>10D</v>
      </c>
      <c r="Q197">
        <f t="shared" si="21"/>
        <v>0</v>
      </c>
      <c r="R197" t="str">
        <f t="shared" si="22"/>
        <v>23A_1-D&amp;3.05%3.05@8</v>
      </c>
      <c r="S197" t="str">
        <f t="shared" si="23"/>
        <v>10D-23A-VCS-Loc-22</v>
      </c>
      <c r="T197" t="str">
        <f>IFERROR(IF(VLOOKUP(S197,Bad!$A:$A,1,FALSE)='RAW2'!S197,"yes","no"),"no")</f>
        <v>yes</v>
      </c>
      <c r="U197" t="str">
        <f>IFERROR(VLOOKUP(F197,compounds!$A:$B,2,FALSE),"")</f>
        <v/>
      </c>
      <c r="V197" t="str">
        <f>VLOOKUP(B197,'volatile collection data'!$O:$P,2,FALSE)</f>
        <v>27.apr.22 23</v>
      </c>
    </row>
    <row r="198" spans="1:22" x14ac:dyDescent="0.2">
      <c r="A198" t="s">
        <v>137</v>
      </c>
      <c r="B198" s="1" t="str">
        <f t="shared" si="18"/>
        <v>10D</v>
      </c>
      <c r="C198">
        <v>16.718</v>
      </c>
      <c r="D198">
        <f t="shared" si="19"/>
        <v>16.72</v>
      </c>
      <c r="E198">
        <f>VLOOKUP(D198,'Peak Combiner'!$A$5:$D$4980,4,FALSE)</f>
        <v>16.72</v>
      </c>
      <c r="F198">
        <f>IFERROR(VLOOKUP(D198,rt_comb!$A:$B,2,FALSE),D198)</f>
        <v>16.72</v>
      </c>
      <c r="G198">
        <v>1109098</v>
      </c>
      <c r="H198">
        <f>SUMIFS($G:$G,$E:$E,18.51,'RAW2'!$A:$A,'RAW2'!A198)</f>
        <v>0</v>
      </c>
      <c r="I198" s="1" t="str">
        <f>VLOOKUP(A198,'volatile collection data'!$G$6:$H$69,2,FALSE)</f>
        <v>D</v>
      </c>
      <c r="J198" s="1">
        <f>VLOOKUP(A198,'volatile collection data'!$G$6:$I$69,3,FALSE)</f>
        <v>10</v>
      </c>
      <c r="K198" s="1" t="str">
        <f>VLOOKUP(A198,'volatile collection data'!$G$6:$N$69,8,FALSE)</f>
        <v>23A</v>
      </c>
      <c r="L198" s="1">
        <f>VLOOKUP(A198,'volatile collection data'!$G$6:$J$69,4,FALSE)</f>
        <v>3.05</v>
      </c>
      <c r="M198" s="1">
        <f>VLOOKUP($A198,'volatile collection data'!$G$6:$M$69,6,FALSE)</f>
        <v>8</v>
      </c>
      <c r="N198" s="1">
        <f>VLOOKUP($A198,'volatile collection data'!$G$6:$M$69,7,FALSE)</f>
        <v>3.05</v>
      </c>
      <c r="O198" s="1">
        <f>VLOOKUP(A198,'volatile collection data'!$G$6:$K$69,5,FALSE)</f>
        <v>1</v>
      </c>
      <c r="P198" s="1" t="str">
        <f t="shared" si="20"/>
        <v>10D</v>
      </c>
      <c r="Q198">
        <f t="shared" si="21"/>
        <v>0</v>
      </c>
      <c r="R198" t="str">
        <f t="shared" si="22"/>
        <v>23A_1-D&amp;3.05%3.05@8</v>
      </c>
      <c r="S198" t="str">
        <f t="shared" si="23"/>
        <v>10D-23A-VCS-Loc-22</v>
      </c>
      <c r="T198" t="str">
        <f>IFERROR(IF(VLOOKUP(S198,Bad!$A:$A,1,FALSE)='RAW2'!S198,"yes","no"),"no")</f>
        <v>yes</v>
      </c>
      <c r="U198" t="str">
        <f>IFERROR(VLOOKUP(F198,compounds!$A:$B,2,FALSE),"")</f>
        <v/>
      </c>
      <c r="V198" t="str">
        <f>VLOOKUP(B198,'volatile collection data'!$O:$P,2,FALSE)</f>
        <v>27.apr.22 23</v>
      </c>
    </row>
    <row r="199" spans="1:22" x14ac:dyDescent="0.2">
      <c r="A199" t="s">
        <v>137</v>
      </c>
      <c r="B199" s="1" t="str">
        <f t="shared" si="18"/>
        <v>10D</v>
      </c>
      <c r="C199">
        <v>16.902999999999999</v>
      </c>
      <c r="D199">
        <f t="shared" si="19"/>
        <v>16.899999999999999</v>
      </c>
      <c r="E199">
        <f>VLOOKUP(D199,'Peak Combiner'!$A$5:$D$4980,4,FALSE)</f>
        <v>16.899999999999999</v>
      </c>
      <c r="F199">
        <f>IFERROR(VLOOKUP(D199,rt_comb!$A:$B,2,FALSE),D199)</f>
        <v>16.899999999999999</v>
      </c>
      <c r="G199">
        <v>5504008</v>
      </c>
      <c r="H199">
        <f>SUMIFS($G:$G,$E:$E,18.51,'RAW2'!$A:$A,'RAW2'!A199)</f>
        <v>0</v>
      </c>
      <c r="I199" s="1" t="str">
        <f>VLOOKUP(A199,'volatile collection data'!$G$6:$H$69,2,FALSE)</f>
        <v>D</v>
      </c>
      <c r="J199" s="1">
        <f>VLOOKUP(A199,'volatile collection data'!$G$6:$I$69,3,FALSE)</f>
        <v>10</v>
      </c>
      <c r="K199" s="1" t="str">
        <f>VLOOKUP(A199,'volatile collection data'!$G$6:$N$69,8,FALSE)</f>
        <v>23A</v>
      </c>
      <c r="L199" s="1">
        <f>VLOOKUP(A199,'volatile collection data'!$G$6:$J$69,4,FALSE)</f>
        <v>3.05</v>
      </c>
      <c r="M199" s="1">
        <f>VLOOKUP($A199,'volatile collection data'!$G$6:$M$69,6,FALSE)</f>
        <v>8</v>
      </c>
      <c r="N199" s="1">
        <f>VLOOKUP($A199,'volatile collection data'!$G$6:$M$69,7,FALSE)</f>
        <v>3.05</v>
      </c>
      <c r="O199" s="1">
        <f>VLOOKUP(A199,'volatile collection data'!$G$6:$K$69,5,FALSE)</f>
        <v>1</v>
      </c>
      <c r="P199" s="1" t="str">
        <f t="shared" si="20"/>
        <v>10D</v>
      </c>
      <c r="Q199">
        <f t="shared" si="21"/>
        <v>0</v>
      </c>
      <c r="R199" t="str">
        <f t="shared" si="22"/>
        <v>23A_1-D&amp;3.05%3.05@8</v>
      </c>
      <c r="S199" t="str">
        <f t="shared" si="23"/>
        <v>10D-23A-VCS-Loc-22</v>
      </c>
      <c r="T199" t="str">
        <f>IFERROR(IF(VLOOKUP(S199,Bad!$A:$A,1,FALSE)='RAW2'!S199,"yes","no"),"no")</f>
        <v>yes</v>
      </c>
      <c r="U199" t="str">
        <f>IFERROR(VLOOKUP(F199,compounds!$A:$B,2,FALSE),"")</f>
        <v/>
      </c>
      <c r="V199" t="str">
        <f>VLOOKUP(B199,'volatile collection data'!$O:$P,2,FALSE)</f>
        <v>27.apr.22 23</v>
      </c>
    </row>
    <row r="200" spans="1:22" x14ac:dyDescent="0.2">
      <c r="A200" t="s">
        <v>137</v>
      </c>
      <c r="B200" s="1" t="str">
        <f t="shared" si="18"/>
        <v>10D</v>
      </c>
      <c r="C200">
        <v>17.213999999999999</v>
      </c>
      <c r="D200">
        <f t="shared" si="19"/>
        <v>17.21</v>
      </c>
      <c r="E200">
        <f>VLOOKUP(D200,'Peak Combiner'!$A$5:$D$4980,4,FALSE)</f>
        <v>17.21</v>
      </c>
      <c r="F200">
        <f>IFERROR(VLOOKUP(D200,rt_comb!$A:$B,2,FALSE),D200)</f>
        <v>17.21</v>
      </c>
      <c r="G200">
        <v>2598540</v>
      </c>
      <c r="H200">
        <f>SUMIFS($G:$G,$E:$E,18.51,'RAW2'!$A:$A,'RAW2'!A200)</f>
        <v>0</v>
      </c>
      <c r="I200" s="1" t="str">
        <f>VLOOKUP(A200,'volatile collection data'!$G$6:$H$69,2,FALSE)</f>
        <v>D</v>
      </c>
      <c r="J200" s="1">
        <f>VLOOKUP(A200,'volatile collection data'!$G$6:$I$69,3,FALSE)</f>
        <v>10</v>
      </c>
      <c r="K200" s="1" t="str">
        <f>VLOOKUP(A200,'volatile collection data'!$G$6:$N$69,8,FALSE)</f>
        <v>23A</v>
      </c>
      <c r="L200" s="1">
        <f>VLOOKUP(A200,'volatile collection data'!$G$6:$J$69,4,FALSE)</f>
        <v>3.05</v>
      </c>
      <c r="M200" s="1">
        <f>VLOOKUP($A200,'volatile collection data'!$G$6:$M$69,6,FALSE)</f>
        <v>8</v>
      </c>
      <c r="N200" s="1">
        <f>VLOOKUP($A200,'volatile collection data'!$G$6:$M$69,7,FALSE)</f>
        <v>3.05</v>
      </c>
      <c r="O200" s="1">
        <f>VLOOKUP(A200,'volatile collection data'!$G$6:$K$69,5,FALSE)</f>
        <v>1</v>
      </c>
      <c r="P200" s="1" t="str">
        <f t="shared" si="20"/>
        <v>10D</v>
      </c>
      <c r="Q200">
        <f t="shared" si="21"/>
        <v>0</v>
      </c>
      <c r="R200" t="str">
        <f t="shared" si="22"/>
        <v>23A_1-D&amp;3.05%3.05@8</v>
      </c>
      <c r="S200" t="str">
        <f t="shared" si="23"/>
        <v>10D-23A-VCS-Loc-22</v>
      </c>
      <c r="T200" t="str">
        <f>IFERROR(IF(VLOOKUP(S200,Bad!$A:$A,1,FALSE)='RAW2'!S200,"yes","no"),"no")</f>
        <v>yes</v>
      </c>
      <c r="U200" t="str">
        <f>IFERROR(VLOOKUP(F200,compounds!$A:$B,2,FALSE),"")</f>
        <v/>
      </c>
      <c r="V200" t="str">
        <f>VLOOKUP(B200,'volatile collection data'!$O:$P,2,FALSE)</f>
        <v>27.apr.22 23</v>
      </c>
    </row>
    <row r="201" spans="1:22" x14ac:dyDescent="0.2">
      <c r="A201" t="s">
        <v>137</v>
      </c>
      <c r="B201" s="1" t="str">
        <f t="shared" si="18"/>
        <v>10D</v>
      </c>
      <c r="C201">
        <v>17.693000000000001</v>
      </c>
      <c r="D201">
        <f t="shared" si="19"/>
        <v>17.690000000000001</v>
      </c>
      <c r="E201">
        <f>VLOOKUP(D201,'Peak Combiner'!$A$5:$D$4980,4,FALSE)</f>
        <v>17.690000000000001</v>
      </c>
      <c r="F201">
        <f>IFERROR(VLOOKUP(D201,rt_comb!$A:$B,2,FALSE),D201)</f>
        <v>17.690000000000001</v>
      </c>
      <c r="G201">
        <v>978816</v>
      </c>
      <c r="H201">
        <f>SUMIFS($G:$G,$E:$E,18.51,'RAW2'!$A:$A,'RAW2'!A201)</f>
        <v>0</v>
      </c>
      <c r="I201" s="1" t="str">
        <f>VLOOKUP(A201,'volatile collection data'!$G$6:$H$69,2,FALSE)</f>
        <v>D</v>
      </c>
      <c r="J201" s="1">
        <f>VLOOKUP(A201,'volatile collection data'!$G$6:$I$69,3,FALSE)</f>
        <v>10</v>
      </c>
      <c r="K201" s="1" t="str">
        <f>VLOOKUP(A201,'volatile collection data'!$G$6:$N$69,8,FALSE)</f>
        <v>23A</v>
      </c>
      <c r="L201" s="1">
        <f>VLOOKUP(A201,'volatile collection data'!$G$6:$J$69,4,FALSE)</f>
        <v>3.05</v>
      </c>
      <c r="M201" s="1">
        <f>VLOOKUP($A201,'volatile collection data'!$G$6:$M$69,6,FALSE)</f>
        <v>8</v>
      </c>
      <c r="N201" s="1">
        <f>VLOOKUP($A201,'volatile collection data'!$G$6:$M$69,7,FALSE)</f>
        <v>3.05</v>
      </c>
      <c r="O201" s="1">
        <f>VLOOKUP(A201,'volatile collection data'!$G$6:$K$69,5,FALSE)</f>
        <v>1</v>
      </c>
      <c r="P201" s="1" t="str">
        <f t="shared" si="20"/>
        <v>10D</v>
      </c>
      <c r="Q201">
        <f t="shared" si="21"/>
        <v>0</v>
      </c>
      <c r="R201" t="str">
        <f t="shared" si="22"/>
        <v>23A_1-D&amp;3.05%3.05@8</v>
      </c>
      <c r="S201" t="str">
        <f t="shared" si="23"/>
        <v>10D-23A-VCS-Loc-22</v>
      </c>
      <c r="T201" t="str">
        <f>IFERROR(IF(VLOOKUP(S201,Bad!$A:$A,1,FALSE)='RAW2'!S201,"yes","no"),"no")</f>
        <v>yes</v>
      </c>
      <c r="U201" t="str">
        <f>IFERROR(VLOOKUP(F201,compounds!$A:$B,2,FALSE),"")</f>
        <v/>
      </c>
      <c r="V201" t="str">
        <f>VLOOKUP(B201,'volatile collection data'!$O:$P,2,FALSE)</f>
        <v>27.apr.22 23</v>
      </c>
    </row>
    <row r="202" spans="1:22" x14ac:dyDescent="0.2">
      <c r="A202" t="s">
        <v>137</v>
      </c>
      <c r="B202" s="1" t="str">
        <f t="shared" si="18"/>
        <v>10D</v>
      </c>
      <c r="C202">
        <v>18.146999999999998</v>
      </c>
      <c r="D202">
        <f t="shared" si="19"/>
        <v>18.149999999999999</v>
      </c>
      <c r="E202">
        <f>VLOOKUP(D202,'Peak Combiner'!$A$5:$D$4980,4,FALSE)</f>
        <v>18.149999999999999</v>
      </c>
      <c r="F202">
        <f>IFERROR(VLOOKUP(D202,rt_comb!$A:$B,2,FALSE),D202)</f>
        <v>18.149999999999999</v>
      </c>
      <c r="G202">
        <v>2760564</v>
      </c>
      <c r="H202">
        <f>SUMIFS($G:$G,$E:$E,18.51,'RAW2'!$A:$A,'RAW2'!A202)</f>
        <v>0</v>
      </c>
      <c r="I202" s="1" t="str">
        <f>VLOOKUP(A202,'volatile collection data'!$G$6:$H$69,2,FALSE)</f>
        <v>D</v>
      </c>
      <c r="J202" s="1">
        <f>VLOOKUP(A202,'volatile collection data'!$G$6:$I$69,3,FALSE)</f>
        <v>10</v>
      </c>
      <c r="K202" s="1" t="str">
        <f>VLOOKUP(A202,'volatile collection data'!$G$6:$N$69,8,FALSE)</f>
        <v>23A</v>
      </c>
      <c r="L202" s="1">
        <f>VLOOKUP(A202,'volatile collection data'!$G$6:$J$69,4,FALSE)</f>
        <v>3.05</v>
      </c>
      <c r="M202" s="1">
        <f>VLOOKUP($A202,'volatile collection data'!$G$6:$M$69,6,FALSE)</f>
        <v>8</v>
      </c>
      <c r="N202" s="1">
        <f>VLOOKUP($A202,'volatile collection data'!$G$6:$M$69,7,FALSE)</f>
        <v>3.05</v>
      </c>
      <c r="O202" s="1">
        <f>VLOOKUP(A202,'volatile collection data'!$G$6:$K$69,5,FALSE)</f>
        <v>1</v>
      </c>
      <c r="P202" s="1" t="str">
        <f t="shared" si="20"/>
        <v>10D</v>
      </c>
      <c r="Q202">
        <f t="shared" si="21"/>
        <v>0</v>
      </c>
      <c r="R202" t="str">
        <f t="shared" si="22"/>
        <v>23A_1-D&amp;3.05%3.05@8</v>
      </c>
      <c r="S202" t="str">
        <f t="shared" si="23"/>
        <v>10D-23A-VCS-Loc-22</v>
      </c>
      <c r="T202" t="str">
        <f>IFERROR(IF(VLOOKUP(S202,Bad!$A:$A,1,FALSE)='RAW2'!S202,"yes","no"),"no")</f>
        <v>yes</v>
      </c>
      <c r="U202" t="str">
        <f>IFERROR(VLOOKUP(F202,compounds!$A:$B,2,FALSE),"")</f>
        <v/>
      </c>
      <c r="V202" t="str">
        <f>VLOOKUP(B202,'volatile collection data'!$O:$P,2,FALSE)</f>
        <v>27.apr.22 23</v>
      </c>
    </row>
    <row r="203" spans="1:22" x14ac:dyDescent="0.2">
      <c r="A203" t="s">
        <v>137</v>
      </c>
      <c r="B203" s="1" t="str">
        <f t="shared" si="18"/>
        <v>10D</v>
      </c>
      <c r="C203">
        <v>18.222999999999999</v>
      </c>
      <c r="D203">
        <f t="shared" si="19"/>
        <v>18.22</v>
      </c>
      <c r="E203">
        <f>VLOOKUP(D203,'Peak Combiner'!$A$5:$D$4980,4,FALSE)</f>
        <v>18.21</v>
      </c>
      <c r="F203">
        <f>IFERROR(VLOOKUP(D203,rt_comb!$A:$B,2,FALSE),D203)</f>
        <v>18.22</v>
      </c>
      <c r="G203">
        <v>1789797</v>
      </c>
      <c r="H203">
        <f>SUMIFS($G:$G,$E:$E,18.51,'RAW2'!$A:$A,'RAW2'!A203)</f>
        <v>0</v>
      </c>
      <c r="I203" s="1" t="str">
        <f>VLOOKUP(A203,'volatile collection data'!$G$6:$H$69,2,FALSE)</f>
        <v>D</v>
      </c>
      <c r="J203" s="1">
        <f>VLOOKUP(A203,'volatile collection data'!$G$6:$I$69,3,FALSE)</f>
        <v>10</v>
      </c>
      <c r="K203" s="1" t="str">
        <f>VLOOKUP(A203,'volatile collection data'!$G$6:$N$69,8,FALSE)</f>
        <v>23A</v>
      </c>
      <c r="L203" s="1">
        <f>VLOOKUP(A203,'volatile collection data'!$G$6:$J$69,4,FALSE)</f>
        <v>3.05</v>
      </c>
      <c r="M203" s="1">
        <f>VLOOKUP($A203,'volatile collection data'!$G$6:$M$69,6,FALSE)</f>
        <v>8</v>
      </c>
      <c r="N203" s="1">
        <f>VLOOKUP($A203,'volatile collection data'!$G$6:$M$69,7,FALSE)</f>
        <v>3.05</v>
      </c>
      <c r="O203" s="1">
        <f>VLOOKUP(A203,'volatile collection data'!$G$6:$K$69,5,FALSE)</f>
        <v>1</v>
      </c>
      <c r="P203" s="1" t="str">
        <f t="shared" si="20"/>
        <v>10D</v>
      </c>
      <c r="Q203">
        <f t="shared" si="21"/>
        <v>0</v>
      </c>
      <c r="R203" t="str">
        <f t="shared" si="22"/>
        <v>23A_1-D&amp;3.05%3.05@8</v>
      </c>
      <c r="S203" t="str">
        <f t="shared" si="23"/>
        <v>10D-23A-VCS-Loc-22</v>
      </c>
      <c r="T203" t="str">
        <f>IFERROR(IF(VLOOKUP(S203,Bad!$A:$A,1,FALSE)='RAW2'!S203,"yes","no"),"no")</f>
        <v>yes</v>
      </c>
      <c r="U203" t="str">
        <f>IFERROR(VLOOKUP(F203,compounds!$A:$B,2,FALSE),"")</f>
        <v/>
      </c>
      <c r="V203" t="str">
        <f>VLOOKUP(B203,'volatile collection data'!$O:$P,2,FALSE)</f>
        <v>27.apr.22 23</v>
      </c>
    </row>
    <row r="204" spans="1:22" x14ac:dyDescent="0.2">
      <c r="A204" t="s">
        <v>137</v>
      </c>
      <c r="B204" s="1" t="str">
        <f t="shared" si="18"/>
        <v>10D</v>
      </c>
      <c r="C204">
        <v>18.399999999999999</v>
      </c>
      <c r="D204">
        <f t="shared" si="19"/>
        <v>18.399999999999999</v>
      </c>
      <c r="E204">
        <f>VLOOKUP(D204,'Peak Combiner'!$A$5:$D$4980,4,FALSE)</f>
        <v>18.399999999999999</v>
      </c>
      <c r="F204">
        <f>IFERROR(VLOOKUP(D204,rt_comb!$A:$B,2,FALSE),D204)</f>
        <v>18.399999999999999</v>
      </c>
      <c r="G204">
        <v>2604769</v>
      </c>
      <c r="H204">
        <f>SUMIFS($G:$G,$E:$E,18.51,'RAW2'!$A:$A,'RAW2'!A204)</f>
        <v>0</v>
      </c>
      <c r="I204" s="1" t="str">
        <f>VLOOKUP(A204,'volatile collection data'!$G$6:$H$69,2,FALSE)</f>
        <v>D</v>
      </c>
      <c r="J204" s="1">
        <f>VLOOKUP(A204,'volatile collection data'!$G$6:$I$69,3,FALSE)</f>
        <v>10</v>
      </c>
      <c r="K204" s="1" t="str">
        <f>VLOOKUP(A204,'volatile collection data'!$G$6:$N$69,8,FALSE)</f>
        <v>23A</v>
      </c>
      <c r="L204" s="1">
        <f>VLOOKUP(A204,'volatile collection data'!$G$6:$J$69,4,FALSE)</f>
        <v>3.05</v>
      </c>
      <c r="M204" s="1">
        <f>VLOOKUP($A204,'volatile collection data'!$G$6:$M$69,6,FALSE)</f>
        <v>8</v>
      </c>
      <c r="N204" s="1">
        <f>VLOOKUP($A204,'volatile collection data'!$G$6:$M$69,7,FALSE)</f>
        <v>3.05</v>
      </c>
      <c r="O204" s="1">
        <f>VLOOKUP(A204,'volatile collection data'!$G$6:$K$69,5,FALSE)</f>
        <v>1</v>
      </c>
      <c r="P204" s="1" t="str">
        <f t="shared" si="20"/>
        <v>10D</v>
      </c>
      <c r="Q204">
        <f t="shared" si="21"/>
        <v>0</v>
      </c>
      <c r="R204" t="str">
        <f t="shared" si="22"/>
        <v>23A_1-D&amp;3.05%3.05@8</v>
      </c>
      <c r="S204" t="str">
        <f t="shared" si="23"/>
        <v>10D-23A-VCS-Loc-22</v>
      </c>
      <c r="T204" t="str">
        <f>IFERROR(IF(VLOOKUP(S204,Bad!$A:$A,1,FALSE)='RAW2'!S204,"yes","no"),"no")</f>
        <v>yes</v>
      </c>
      <c r="U204" t="str">
        <f>IFERROR(VLOOKUP(F204,compounds!$A:$B,2,FALSE),"")</f>
        <v/>
      </c>
      <c r="V204" t="str">
        <f>VLOOKUP(B204,'volatile collection data'!$O:$P,2,FALSE)</f>
        <v>27.apr.22 23</v>
      </c>
    </row>
    <row r="205" spans="1:22" x14ac:dyDescent="0.2">
      <c r="A205" t="s">
        <v>137</v>
      </c>
      <c r="B205" s="1" t="str">
        <f t="shared" si="18"/>
        <v>10D</v>
      </c>
      <c r="C205">
        <v>18.760999999999999</v>
      </c>
      <c r="D205">
        <f t="shared" si="19"/>
        <v>18.760000000000002</v>
      </c>
      <c r="E205">
        <f>VLOOKUP(D205,'Peak Combiner'!$A$5:$D$4980,4,FALSE)</f>
        <v>18.760000000000002</v>
      </c>
      <c r="F205">
        <f>IFERROR(VLOOKUP(D205,rt_comb!$A:$B,2,FALSE),D205)</f>
        <v>18.760000000000002</v>
      </c>
      <c r="G205">
        <v>19677381</v>
      </c>
      <c r="H205">
        <f>SUMIFS($G:$G,$E:$E,18.51,'RAW2'!$A:$A,'RAW2'!A205)</f>
        <v>0</v>
      </c>
      <c r="I205" s="1" t="str">
        <f>VLOOKUP(A205,'volatile collection data'!$G$6:$H$69,2,FALSE)</f>
        <v>D</v>
      </c>
      <c r="J205" s="1">
        <f>VLOOKUP(A205,'volatile collection data'!$G$6:$I$69,3,FALSE)</f>
        <v>10</v>
      </c>
      <c r="K205" s="1" t="str">
        <f>VLOOKUP(A205,'volatile collection data'!$G$6:$N$69,8,FALSE)</f>
        <v>23A</v>
      </c>
      <c r="L205" s="1">
        <f>VLOOKUP(A205,'volatile collection data'!$G$6:$J$69,4,FALSE)</f>
        <v>3.05</v>
      </c>
      <c r="M205" s="1">
        <f>VLOOKUP($A205,'volatile collection data'!$G$6:$M$69,6,FALSE)</f>
        <v>8</v>
      </c>
      <c r="N205" s="1">
        <f>VLOOKUP($A205,'volatile collection data'!$G$6:$M$69,7,FALSE)</f>
        <v>3.05</v>
      </c>
      <c r="O205" s="1">
        <f>VLOOKUP(A205,'volatile collection data'!$G$6:$K$69,5,FALSE)</f>
        <v>1</v>
      </c>
      <c r="P205" s="1" t="str">
        <f t="shared" si="20"/>
        <v>10D</v>
      </c>
      <c r="Q205">
        <f t="shared" si="21"/>
        <v>0</v>
      </c>
      <c r="R205" t="str">
        <f t="shared" si="22"/>
        <v>23A_1-D&amp;3.05%3.05@8</v>
      </c>
      <c r="S205" t="str">
        <f t="shared" si="23"/>
        <v>10D-23A-VCS-Loc-22</v>
      </c>
      <c r="T205" t="str">
        <f>IFERROR(IF(VLOOKUP(S205,Bad!$A:$A,1,FALSE)='RAW2'!S205,"yes","no"),"no")</f>
        <v>yes</v>
      </c>
      <c r="U205" t="str">
        <f>IFERROR(VLOOKUP(F205,compounds!$A:$B,2,FALSE),"")</f>
        <v/>
      </c>
      <c r="V205" t="str">
        <f>VLOOKUP(B205,'volatile collection data'!$O:$P,2,FALSE)</f>
        <v>27.apr.22 23</v>
      </c>
    </row>
    <row r="206" spans="1:22" x14ac:dyDescent="0.2">
      <c r="A206" t="s">
        <v>137</v>
      </c>
      <c r="B206" s="1" t="str">
        <f t="shared" si="18"/>
        <v>10D</v>
      </c>
      <c r="C206">
        <v>18.891999999999999</v>
      </c>
      <c r="D206">
        <f t="shared" si="19"/>
        <v>18.89</v>
      </c>
      <c r="E206">
        <f>VLOOKUP(D206,'Peak Combiner'!$A$5:$D$4980,4,FALSE)</f>
        <v>18.89</v>
      </c>
      <c r="F206">
        <f>IFERROR(VLOOKUP(D206,rt_comb!$A:$B,2,FALSE),D206)</f>
        <v>18.89</v>
      </c>
      <c r="G206">
        <v>37505533</v>
      </c>
      <c r="H206">
        <f>SUMIFS($G:$G,$E:$E,18.51,'RAW2'!$A:$A,'RAW2'!A206)</f>
        <v>0</v>
      </c>
      <c r="I206" s="1" t="str">
        <f>VLOOKUP(A206,'volatile collection data'!$G$6:$H$69,2,FALSE)</f>
        <v>D</v>
      </c>
      <c r="J206" s="1">
        <f>VLOOKUP(A206,'volatile collection data'!$G$6:$I$69,3,FALSE)</f>
        <v>10</v>
      </c>
      <c r="K206" s="1" t="str">
        <f>VLOOKUP(A206,'volatile collection data'!$G$6:$N$69,8,FALSE)</f>
        <v>23A</v>
      </c>
      <c r="L206" s="1">
        <f>VLOOKUP(A206,'volatile collection data'!$G$6:$J$69,4,FALSE)</f>
        <v>3.05</v>
      </c>
      <c r="M206" s="1">
        <f>VLOOKUP($A206,'volatile collection data'!$G$6:$M$69,6,FALSE)</f>
        <v>8</v>
      </c>
      <c r="N206" s="1">
        <f>VLOOKUP($A206,'volatile collection data'!$G$6:$M$69,7,FALSE)</f>
        <v>3.05</v>
      </c>
      <c r="O206" s="1">
        <f>VLOOKUP(A206,'volatile collection data'!$G$6:$K$69,5,FALSE)</f>
        <v>1</v>
      </c>
      <c r="P206" s="1" t="str">
        <f t="shared" si="20"/>
        <v>10D</v>
      </c>
      <c r="Q206">
        <f t="shared" si="21"/>
        <v>0</v>
      </c>
      <c r="R206" t="str">
        <f t="shared" si="22"/>
        <v>23A_1-D&amp;3.05%3.05@8</v>
      </c>
      <c r="S206" t="str">
        <f t="shared" si="23"/>
        <v>10D-23A-VCS-Loc-22</v>
      </c>
      <c r="T206" t="str">
        <f>IFERROR(IF(VLOOKUP(S206,Bad!$A:$A,1,FALSE)='RAW2'!S206,"yes","no"),"no")</f>
        <v>yes</v>
      </c>
      <c r="U206" t="str">
        <f>IFERROR(VLOOKUP(F206,compounds!$A:$B,2,FALSE),"")</f>
        <v/>
      </c>
      <c r="V206" t="str">
        <f>VLOOKUP(B206,'volatile collection data'!$O:$P,2,FALSE)</f>
        <v>27.apr.22 23</v>
      </c>
    </row>
    <row r="207" spans="1:22" x14ac:dyDescent="0.2">
      <c r="A207" t="s">
        <v>137</v>
      </c>
      <c r="B207" s="1" t="str">
        <f t="shared" si="18"/>
        <v>10D</v>
      </c>
      <c r="C207">
        <v>19.109000000000002</v>
      </c>
      <c r="D207">
        <f t="shared" si="19"/>
        <v>19.11</v>
      </c>
      <c r="E207">
        <f>VLOOKUP(D207,'Peak Combiner'!$A$5:$D$4980,4,FALSE)</f>
        <v>19.100000000000001</v>
      </c>
      <c r="F207">
        <f>IFERROR(VLOOKUP(D207,rt_comb!$A:$B,2,FALSE),D207)</f>
        <v>19.11</v>
      </c>
      <c r="G207">
        <v>37392802</v>
      </c>
      <c r="H207">
        <f>SUMIFS($G:$G,$E:$E,18.51,'RAW2'!$A:$A,'RAW2'!A207)</f>
        <v>0</v>
      </c>
      <c r="I207" s="1" t="str">
        <f>VLOOKUP(A207,'volatile collection data'!$G$6:$H$69,2,FALSE)</f>
        <v>D</v>
      </c>
      <c r="J207" s="1">
        <f>VLOOKUP(A207,'volatile collection data'!$G$6:$I$69,3,FALSE)</f>
        <v>10</v>
      </c>
      <c r="K207" s="1" t="str">
        <f>VLOOKUP(A207,'volatile collection data'!$G$6:$N$69,8,FALSE)</f>
        <v>23A</v>
      </c>
      <c r="L207" s="1">
        <f>VLOOKUP(A207,'volatile collection data'!$G$6:$J$69,4,FALSE)</f>
        <v>3.05</v>
      </c>
      <c r="M207" s="1">
        <f>VLOOKUP($A207,'volatile collection data'!$G$6:$M$69,6,FALSE)</f>
        <v>8</v>
      </c>
      <c r="N207" s="1">
        <f>VLOOKUP($A207,'volatile collection data'!$G$6:$M$69,7,FALSE)</f>
        <v>3.05</v>
      </c>
      <c r="O207" s="1">
        <f>VLOOKUP(A207,'volatile collection data'!$G$6:$K$69,5,FALSE)</f>
        <v>1</v>
      </c>
      <c r="P207" s="1" t="str">
        <f t="shared" si="20"/>
        <v>10D</v>
      </c>
      <c r="Q207">
        <f t="shared" si="21"/>
        <v>0</v>
      </c>
      <c r="R207" t="str">
        <f t="shared" si="22"/>
        <v>23A_1-D&amp;3.05%3.05@8</v>
      </c>
      <c r="S207" t="str">
        <f t="shared" si="23"/>
        <v>10D-23A-VCS-Loc-22</v>
      </c>
      <c r="T207" t="str">
        <f>IFERROR(IF(VLOOKUP(S207,Bad!$A:$A,1,FALSE)='RAW2'!S207,"yes","no"),"no")</f>
        <v>yes</v>
      </c>
      <c r="U207" t="str">
        <f>IFERROR(VLOOKUP(F207,compounds!$A:$B,2,FALSE),"")</f>
        <v/>
      </c>
      <c r="V207" t="str">
        <f>VLOOKUP(B207,'volatile collection data'!$O:$P,2,FALSE)</f>
        <v>27.apr.22 23</v>
      </c>
    </row>
    <row r="208" spans="1:22" x14ac:dyDescent="0.2">
      <c r="A208" t="s">
        <v>137</v>
      </c>
      <c r="B208" s="1" t="str">
        <f t="shared" si="18"/>
        <v>10D</v>
      </c>
      <c r="C208">
        <v>19.768000000000001</v>
      </c>
      <c r="D208">
        <f t="shared" si="19"/>
        <v>19.77</v>
      </c>
      <c r="E208">
        <f>VLOOKUP(D208,'Peak Combiner'!$A$5:$D$4980,4,FALSE)</f>
        <v>19.760000000000002</v>
      </c>
      <c r="F208">
        <f>IFERROR(VLOOKUP(D208,rt_comb!$A:$B,2,FALSE),D208)</f>
        <v>19.77</v>
      </c>
      <c r="G208">
        <v>1609424</v>
      </c>
      <c r="H208">
        <f>SUMIFS($G:$G,$E:$E,18.51,'RAW2'!$A:$A,'RAW2'!A208)</f>
        <v>0</v>
      </c>
      <c r="I208" s="1" t="str">
        <f>VLOOKUP(A208,'volatile collection data'!$G$6:$H$69,2,FALSE)</f>
        <v>D</v>
      </c>
      <c r="J208" s="1">
        <f>VLOOKUP(A208,'volatile collection data'!$G$6:$I$69,3,FALSE)</f>
        <v>10</v>
      </c>
      <c r="K208" s="1" t="str">
        <f>VLOOKUP(A208,'volatile collection data'!$G$6:$N$69,8,FALSE)</f>
        <v>23A</v>
      </c>
      <c r="L208" s="1">
        <f>VLOOKUP(A208,'volatile collection data'!$G$6:$J$69,4,FALSE)</f>
        <v>3.05</v>
      </c>
      <c r="M208" s="1">
        <f>VLOOKUP($A208,'volatile collection data'!$G$6:$M$69,6,FALSE)</f>
        <v>8</v>
      </c>
      <c r="N208" s="1">
        <f>VLOOKUP($A208,'volatile collection data'!$G$6:$M$69,7,FALSE)</f>
        <v>3.05</v>
      </c>
      <c r="O208" s="1">
        <f>VLOOKUP(A208,'volatile collection data'!$G$6:$K$69,5,FALSE)</f>
        <v>1</v>
      </c>
      <c r="P208" s="1" t="str">
        <f t="shared" si="20"/>
        <v>10D</v>
      </c>
      <c r="Q208">
        <f t="shared" si="21"/>
        <v>0</v>
      </c>
      <c r="R208" t="str">
        <f t="shared" si="22"/>
        <v>23A_1-D&amp;3.05%3.05@8</v>
      </c>
      <c r="S208" t="str">
        <f t="shared" si="23"/>
        <v>10D-23A-VCS-Loc-22</v>
      </c>
      <c r="T208" t="str">
        <f>IFERROR(IF(VLOOKUP(S208,Bad!$A:$A,1,FALSE)='RAW2'!S208,"yes","no"),"no")</f>
        <v>yes</v>
      </c>
      <c r="U208" t="str">
        <f>IFERROR(VLOOKUP(F208,compounds!$A:$B,2,FALSE),"")</f>
        <v/>
      </c>
      <c r="V208" t="str">
        <f>VLOOKUP(B208,'volatile collection data'!$O:$P,2,FALSE)</f>
        <v>27.apr.22 23</v>
      </c>
    </row>
    <row r="209" spans="1:22" x14ac:dyDescent="0.2">
      <c r="A209" t="s">
        <v>137</v>
      </c>
      <c r="B209" s="1" t="str">
        <f t="shared" si="18"/>
        <v>10D</v>
      </c>
      <c r="C209">
        <v>19.977</v>
      </c>
      <c r="D209">
        <f t="shared" si="19"/>
        <v>19.98</v>
      </c>
      <c r="E209">
        <f>VLOOKUP(D209,'Peak Combiner'!$A$5:$D$4980,4,FALSE)</f>
        <v>19.98</v>
      </c>
      <c r="F209">
        <f>IFERROR(VLOOKUP(D209,rt_comb!$A:$B,2,FALSE),D209)</f>
        <v>19.98</v>
      </c>
      <c r="G209">
        <v>1879538</v>
      </c>
      <c r="H209">
        <f>SUMIFS($G:$G,$E:$E,18.51,'RAW2'!$A:$A,'RAW2'!A209)</f>
        <v>0</v>
      </c>
      <c r="I209" s="1" t="str">
        <f>VLOOKUP(A209,'volatile collection data'!$G$6:$H$69,2,FALSE)</f>
        <v>D</v>
      </c>
      <c r="J209" s="1">
        <f>VLOOKUP(A209,'volatile collection data'!$G$6:$I$69,3,FALSE)</f>
        <v>10</v>
      </c>
      <c r="K209" s="1" t="str">
        <f>VLOOKUP(A209,'volatile collection data'!$G$6:$N$69,8,FALSE)</f>
        <v>23A</v>
      </c>
      <c r="L209" s="1">
        <f>VLOOKUP(A209,'volatile collection data'!$G$6:$J$69,4,FALSE)</f>
        <v>3.05</v>
      </c>
      <c r="M209" s="1">
        <f>VLOOKUP($A209,'volatile collection data'!$G$6:$M$69,6,FALSE)</f>
        <v>8</v>
      </c>
      <c r="N209" s="1">
        <f>VLOOKUP($A209,'volatile collection data'!$G$6:$M$69,7,FALSE)</f>
        <v>3.05</v>
      </c>
      <c r="O209" s="1">
        <f>VLOOKUP(A209,'volatile collection data'!$G$6:$K$69,5,FALSE)</f>
        <v>1</v>
      </c>
      <c r="P209" s="1" t="str">
        <f t="shared" si="20"/>
        <v>10D</v>
      </c>
      <c r="Q209">
        <f t="shared" si="21"/>
        <v>0</v>
      </c>
      <c r="R209" t="str">
        <f t="shared" si="22"/>
        <v>23A_1-D&amp;3.05%3.05@8</v>
      </c>
      <c r="S209" t="str">
        <f t="shared" si="23"/>
        <v>10D-23A-VCS-Loc-22</v>
      </c>
      <c r="T209" t="str">
        <f>IFERROR(IF(VLOOKUP(S209,Bad!$A:$A,1,FALSE)='RAW2'!S209,"yes","no"),"no")</f>
        <v>yes</v>
      </c>
      <c r="U209" t="str">
        <f>IFERROR(VLOOKUP(F209,compounds!$A:$B,2,FALSE),"")</f>
        <v/>
      </c>
      <c r="V209" t="str">
        <f>VLOOKUP(B209,'volatile collection data'!$O:$P,2,FALSE)</f>
        <v>27.apr.22 23</v>
      </c>
    </row>
    <row r="210" spans="1:22" x14ac:dyDescent="0.2">
      <c r="A210" t="s">
        <v>137</v>
      </c>
      <c r="B210" s="1" t="str">
        <f t="shared" si="18"/>
        <v>10D</v>
      </c>
      <c r="C210">
        <v>20.047999999999998</v>
      </c>
      <c r="D210">
        <f t="shared" si="19"/>
        <v>20.05</v>
      </c>
      <c r="E210">
        <f>VLOOKUP(D210,'Peak Combiner'!$A$5:$D$4980,4,FALSE)</f>
        <v>20.05</v>
      </c>
      <c r="F210">
        <f>IFERROR(VLOOKUP(D210,rt_comb!$A:$B,2,FALSE),D210)</f>
        <v>20.05</v>
      </c>
      <c r="G210">
        <v>8283353</v>
      </c>
      <c r="H210">
        <f>SUMIFS($G:$G,$E:$E,18.51,'RAW2'!$A:$A,'RAW2'!A210)</f>
        <v>0</v>
      </c>
      <c r="I210" s="1" t="str">
        <f>VLOOKUP(A210,'volatile collection data'!$G$6:$H$69,2,FALSE)</f>
        <v>D</v>
      </c>
      <c r="J210" s="1">
        <f>VLOOKUP(A210,'volatile collection data'!$G$6:$I$69,3,FALSE)</f>
        <v>10</v>
      </c>
      <c r="K210" s="1" t="str">
        <f>VLOOKUP(A210,'volatile collection data'!$G$6:$N$69,8,FALSE)</f>
        <v>23A</v>
      </c>
      <c r="L210" s="1">
        <f>VLOOKUP(A210,'volatile collection data'!$G$6:$J$69,4,FALSE)</f>
        <v>3.05</v>
      </c>
      <c r="M210" s="1">
        <f>VLOOKUP($A210,'volatile collection data'!$G$6:$M$69,6,FALSE)</f>
        <v>8</v>
      </c>
      <c r="N210" s="1">
        <f>VLOOKUP($A210,'volatile collection data'!$G$6:$M$69,7,FALSE)</f>
        <v>3.05</v>
      </c>
      <c r="O210" s="1">
        <f>VLOOKUP(A210,'volatile collection data'!$G$6:$K$69,5,FALSE)</f>
        <v>1</v>
      </c>
      <c r="P210" s="1" t="str">
        <f t="shared" si="20"/>
        <v>10D</v>
      </c>
      <c r="Q210">
        <f t="shared" si="21"/>
        <v>0</v>
      </c>
      <c r="R210" t="str">
        <f t="shared" si="22"/>
        <v>23A_1-D&amp;3.05%3.05@8</v>
      </c>
      <c r="S210" t="str">
        <f t="shared" si="23"/>
        <v>10D-23A-VCS-Loc-22</v>
      </c>
      <c r="T210" t="str">
        <f>IFERROR(IF(VLOOKUP(S210,Bad!$A:$A,1,FALSE)='RAW2'!S210,"yes","no"),"no")</f>
        <v>yes</v>
      </c>
      <c r="U210" t="str">
        <f>IFERROR(VLOOKUP(F210,compounds!$A:$B,2,FALSE),"")</f>
        <v>tridecane</v>
      </c>
      <c r="V210" t="str">
        <f>VLOOKUP(B210,'volatile collection data'!$O:$P,2,FALSE)</f>
        <v>27.apr.22 23</v>
      </c>
    </row>
    <row r="211" spans="1:22" x14ac:dyDescent="0.2">
      <c r="A211" t="s">
        <v>137</v>
      </c>
      <c r="B211" s="1" t="str">
        <f t="shared" si="18"/>
        <v>10D</v>
      </c>
      <c r="C211">
        <v>20.126000000000001</v>
      </c>
      <c r="D211">
        <f t="shared" si="19"/>
        <v>20.13</v>
      </c>
      <c r="E211">
        <f>VLOOKUP(D211,'Peak Combiner'!$A$5:$D$4980,4,FALSE)</f>
        <v>20.13</v>
      </c>
      <c r="F211">
        <f>IFERROR(VLOOKUP(D211,rt_comb!$A:$B,2,FALSE),D211)</f>
        <v>20.13</v>
      </c>
      <c r="G211">
        <v>1864320</v>
      </c>
      <c r="H211">
        <f>SUMIFS($G:$G,$E:$E,18.51,'RAW2'!$A:$A,'RAW2'!A211)</f>
        <v>0</v>
      </c>
      <c r="I211" s="1" t="str">
        <f>VLOOKUP(A211,'volatile collection data'!$G$6:$H$69,2,FALSE)</f>
        <v>D</v>
      </c>
      <c r="J211" s="1">
        <f>VLOOKUP(A211,'volatile collection data'!$G$6:$I$69,3,FALSE)</f>
        <v>10</v>
      </c>
      <c r="K211" s="1" t="str">
        <f>VLOOKUP(A211,'volatile collection data'!$G$6:$N$69,8,FALSE)</f>
        <v>23A</v>
      </c>
      <c r="L211" s="1">
        <f>VLOOKUP(A211,'volatile collection data'!$G$6:$J$69,4,FALSE)</f>
        <v>3.05</v>
      </c>
      <c r="M211" s="1">
        <f>VLOOKUP($A211,'volatile collection data'!$G$6:$M$69,6,FALSE)</f>
        <v>8</v>
      </c>
      <c r="N211" s="1">
        <f>VLOOKUP($A211,'volatile collection data'!$G$6:$M$69,7,FALSE)</f>
        <v>3.05</v>
      </c>
      <c r="O211" s="1">
        <f>VLOOKUP(A211,'volatile collection data'!$G$6:$K$69,5,FALSE)</f>
        <v>1</v>
      </c>
      <c r="P211" s="1" t="str">
        <f t="shared" si="20"/>
        <v>10D</v>
      </c>
      <c r="Q211">
        <f t="shared" si="21"/>
        <v>0</v>
      </c>
      <c r="R211" t="str">
        <f t="shared" si="22"/>
        <v>23A_1-D&amp;3.05%3.05@8</v>
      </c>
      <c r="S211" t="str">
        <f t="shared" si="23"/>
        <v>10D-23A-VCS-Loc-22</v>
      </c>
      <c r="T211" t="str">
        <f>IFERROR(IF(VLOOKUP(S211,Bad!$A:$A,1,FALSE)='RAW2'!S211,"yes","no"),"no")</f>
        <v>yes</v>
      </c>
      <c r="U211" t="str">
        <f>IFERROR(VLOOKUP(F211,compounds!$A:$B,2,FALSE),"")</f>
        <v/>
      </c>
      <c r="V211" t="str">
        <f>VLOOKUP(B211,'volatile collection data'!$O:$P,2,FALSE)</f>
        <v>27.apr.22 23</v>
      </c>
    </row>
    <row r="212" spans="1:22" x14ac:dyDescent="0.2">
      <c r="A212" t="s">
        <v>137</v>
      </c>
      <c r="B212" s="1" t="str">
        <f t="shared" si="18"/>
        <v>10D</v>
      </c>
      <c r="C212">
        <v>20.334</v>
      </c>
      <c r="D212">
        <f t="shared" si="19"/>
        <v>20.329999999999998</v>
      </c>
      <c r="E212">
        <f>VLOOKUP(D212,'Peak Combiner'!$A$5:$D$4980,4,FALSE)</f>
        <v>20.329999999999998</v>
      </c>
      <c r="F212">
        <f>IFERROR(VLOOKUP(D212,rt_comb!$A:$B,2,FALSE),D212)</f>
        <v>20.329999999999998</v>
      </c>
      <c r="G212">
        <v>3262124</v>
      </c>
      <c r="H212">
        <f>SUMIFS($G:$G,$E:$E,18.51,'RAW2'!$A:$A,'RAW2'!A212)</f>
        <v>0</v>
      </c>
      <c r="I212" s="1" t="str">
        <f>VLOOKUP(A212,'volatile collection data'!$G$6:$H$69,2,FALSE)</f>
        <v>D</v>
      </c>
      <c r="J212" s="1">
        <f>VLOOKUP(A212,'volatile collection data'!$G$6:$I$69,3,FALSE)</f>
        <v>10</v>
      </c>
      <c r="K212" s="1" t="str">
        <f>VLOOKUP(A212,'volatile collection data'!$G$6:$N$69,8,FALSE)</f>
        <v>23A</v>
      </c>
      <c r="L212" s="1">
        <f>VLOOKUP(A212,'volatile collection data'!$G$6:$J$69,4,FALSE)</f>
        <v>3.05</v>
      </c>
      <c r="M212" s="1">
        <f>VLOOKUP($A212,'volatile collection data'!$G$6:$M$69,6,FALSE)</f>
        <v>8</v>
      </c>
      <c r="N212" s="1">
        <f>VLOOKUP($A212,'volatile collection data'!$G$6:$M$69,7,FALSE)</f>
        <v>3.05</v>
      </c>
      <c r="O212" s="1">
        <f>VLOOKUP(A212,'volatile collection data'!$G$6:$K$69,5,FALSE)</f>
        <v>1</v>
      </c>
      <c r="P212" s="1" t="str">
        <f t="shared" si="20"/>
        <v>10D</v>
      </c>
      <c r="Q212">
        <f t="shared" si="21"/>
        <v>0</v>
      </c>
      <c r="R212" t="str">
        <f t="shared" si="22"/>
        <v>23A_1-D&amp;3.05%3.05@8</v>
      </c>
      <c r="S212" t="str">
        <f t="shared" si="23"/>
        <v>10D-23A-VCS-Loc-22</v>
      </c>
      <c r="T212" t="str">
        <f>IFERROR(IF(VLOOKUP(S212,Bad!$A:$A,1,FALSE)='RAW2'!S212,"yes","no"),"no")</f>
        <v>yes</v>
      </c>
      <c r="U212" t="str">
        <f>IFERROR(VLOOKUP(F212,compounds!$A:$B,2,FALSE),"")</f>
        <v/>
      </c>
      <c r="V212" t="str">
        <f>VLOOKUP(B212,'volatile collection data'!$O:$P,2,FALSE)</f>
        <v>27.apr.22 23</v>
      </c>
    </row>
    <row r="213" spans="1:22" x14ac:dyDescent="0.2">
      <c r="A213" t="s">
        <v>137</v>
      </c>
      <c r="B213" s="1" t="str">
        <f t="shared" si="18"/>
        <v>10D</v>
      </c>
      <c r="C213">
        <v>20.506</v>
      </c>
      <c r="D213">
        <f t="shared" si="19"/>
        <v>20.51</v>
      </c>
      <c r="E213">
        <f>VLOOKUP(D213,'Peak Combiner'!$A$5:$D$4980,4,FALSE)</f>
        <v>20.51</v>
      </c>
      <c r="F213">
        <f>IFERROR(VLOOKUP(D213,rt_comb!$A:$B,2,FALSE),D213)</f>
        <v>20.51</v>
      </c>
      <c r="G213">
        <v>1081902</v>
      </c>
      <c r="H213">
        <f>SUMIFS($G:$G,$E:$E,18.51,'RAW2'!$A:$A,'RAW2'!A213)</f>
        <v>0</v>
      </c>
      <c r="I213" s="1" t="str">
        <f>VLOOKUP(A213,'volatile collection data'!$G$6:$H$69,2,FALSE)</f>
        <v>D</v>
      </c>
      <c r="J213" s="1">
        <f>VLOOKUP(A213,'volatile collection data'!$G$6:$I$69,3,FALSE)</f>
        <v>10</v>
      </c>
      <c r="K213" s="1" t="str">
        <f>VLOOKUP(A213,'volatile collection data'!$G$6:$N$69,8,FALSE)</f>
        <v>23A</v>
      </c>
      <c r="L213" s="1">
        <f>VLOOKUP(A213,'volatile collection data'!$G$6:$J$69,4,FALSE)</f>
        <v>3.05</v>
      </c>
      <c r="M213" s="1">
        <f>VLOOKUP($A213,'volatile collection data'!$G$6:$M$69,6,FALSE)</f>
        <v>8</v>
      </c>
      <c r="N213" s="1">
        <f>VLOOKUP($A213,'volatile collection data'!$G$6:$M$69,7,FALSE)</f>
        <v>3.05</v>
      </c>
      <c r="O213" s="1">
        <f>VLOOKUP(A213,'volatile collection data'!$G$6:$K$69,5,FALSE)</f>
        <v>1</v>
      </c>
      <c r="P213" s="1" t="str">
        <f t="shared" si="20"/>
        <v>10D</v>
      </c>
      <c r="Q213">
        <f t="shared" si="21"/>
        <v>0</v>
      </c>
      <c r="R213" t="str">
        <f t="shared" si="22"/>
        <v>23A_1-D&amp;3.05%3.05@8</v>
      </c>
      <c r="S213" t="str">
        <f t="shared" si="23"/>
        <v>10D-23A-VCS-Loc-22</v>
      </c>
      <c r="T213" t="str">
        <f>IFERROR(IF(VLOOKUP(S213,Bad!$A:$A,1,FALSE)='RAW2'!S213,"yes","no"),"no")</f>
        <v>yes</v>
      </c>
      <c r="U213" t="str">
        <f>IFERROR(VLOOKUP(F213,compounds!$A:$B,2,FALSE),"")</f>
        <v/>
      </c>
      <c r="V213" t="str">
        <f>VLOOKUP(B213,'volatile collection data'!$O:$P,2,FALSE)</f>
        <v>27.apr.22 23</v>
      </c>
    </row>
    <row r="214" spans="1:22" x14ac:dyDescent="0.2">
      <c r="A214" t="s">
        <v>137</v>
      </c>
      <c r="B214" s="1" t="str">
        <f t="shared" si="18"/>
        <v>10D</v>
      </c>
      <c r="C214">
        <v>20.863</v>
      </c>
      <c r="D214">
        <f t="shared" si="19"/>
        <v>20.86</v>
      </c>
      <c r="E214">
        <f>VLOOKUP(D214,'Peak Combiner'!$A$5:$D$4980,4,FALSE)</f>
        <v>20.85</v>
      </c>
      <c r="F214">
        <f>IFERROR(VLOOKUP(D214,rt_comb!$A:$B,2,FALSE),D214)</f>
        <v>20.85</v>
      </c>
      <c r="G214">
        <v>4480998</v>
      </c>
      <c r="H214">
        <f>SUMIFS($G:$G,$E:$E,18.51,'RAW2'!$A:$A,'RAW2'!A214)</f>
        <v>0</v>
      </c>
      <c r="I214" s="1" t="str">
        <f>VLOOKUP(A214,'volatile collection data'!$G$6:$H$69,2,FALSE)</f>
        <v>D</v>
      </c>
      <c r="J214" s="1">
        <f>VLOOKUP(A214,'volatile collection data'!$G$6:$I$69,3,FALSE)</f>
        <v>10</v>
      </c>
      <c r="K214" s="1" t="str">
        <f>VLOOKUP(A214,'volatile collection data'!$G$6:$N$69,8,FALSE)</f>
        <v>23A</v>
      </c>
      <c r="L214" s="1">
        <f>VLOOKUP(A214,'volatile collection data'!$G$6:$J$69,4,FALSE)</f>
        <v>3.05</v>
      </c>
      <c r="M214" s="1">
        <f>VLOOKUP($A214,'volatile collection data'!$G$6:$M$69,6,FALSE)</f>
        <v>8</v>
      </c>
      <c r="N214" s="1">
        <f>VLOOKUP($A214,'volatile collection data'!$G$6:$M$69,7,FALSE)</f>
        <v>3.05</v>
      </c>
      <c r="O214" s="1">
        <f>VLOOKUP(A214,'volatile collection data'!$G$6:$K$69,5,FALSE)</f>
        <v>1</v>
      </c>
      <c r="P214" s="1" t="str">
        <f t="shared" si="20"/>
        <v>10D</v>
      </c>
      <c r="Q214">
        <f t="shared" si="21"/>
        <v>0</v>
      </c>
      <c r="R214" t="str">
        <f t="shared" si="22"/>
        <v>23A_1-D&amp;3.05%3.05@8</v>
      </c>
      <c r="S214" t="str">
        <f t="shared" si="23"/>
        <v>10D-23A-VCS-Loc-22</v>
      </c>
      <c r="T214" t="str">
        <f>IFERROR(IF(VLOOKUP(S214,Bad!$A:$A,1,FALSE)='RAW2'!S214,"yes","no"),"no")</f>
        <v>yes</v>
      </c>
      <c r="U214" t="str">
        <f>IFERROR(VLOOKUP(F214,compounds!$A:$B,2,FALSE),"")</f>
        <v>nanodecane</v>
      </c>
      <c r="V214" t="str">
        <f>VLOOKUP(B214,'volatile collection data'!$O:$P,2,FALSE)</f>
        <v>27.apr.22 23</v>
      </c>
    </row>
    <row r="215" spans="1:22" x14ac:dyDescent="0.2">
      <c r="A215" t="s">
        <v>137</v>
      </c>
      <c r="B215" s="1" t="str">
        <f t="shared" si="18"/>
        <v>10D</v>
      </c>
      <c r="C215">
        <v>20.956</v>
      </c>
      <c r="D215">
        <f t="shared" si="19"/>
        <v>20.96</v>
      </c>
      <c r="E215">
        <f>VLOOKUP(D215,'Peak Combiner'!$A$5:$D$4980,4,FALSE)</f>
        <v>20.96</v>
      </c>
      <c r="F215">
        <f>IFERROR(VLOOKUP(D215,rt_comb!$A:$B,2,FALSE),D215)</f>
        <v>20.96</v>
      </c>
      <c r="G215">
        <v>10948403</v>
      </c>
      <c r="H215">
        <f>SUMIFS($G:$G,$E:$E,18.51,'RAW2'!$A:$A,'RAW2'!A215)</f>
        <v>0</v>
      </c>
      <c r="I215" s="1" t="str">
        <f>VLOOKUP(A215,'volatile collection data'!$G$6:$H$69,2,FALSE)</f>
        <v>D</v>
      </c>
      <c r="J215" s="1">
        <f>VLOOKUP(A215,'volatile collection data'!$G$6:$I$69,3,FALSE)</f>
        <v>10</v>
      </c>
      <c r="K215" s="1" t="str">
        <f>VLOOKUP(A215,'volatile collection data'!$G$6:$N$69,8,FALSE)</f>
        <v>23A</v>
      </c>
      <c r="L215" s="1">
        <f>VLOOKUP(A215,'volatile collection data'!$G$6:$J$69,4,FALSE)</f>
        <v>3.05</v>
      </c>
      <c r="M215" s="1">
        <f>VLOOKUP($A215,'volatile collection data'!$G$6:$M$69,6,FALSE)</f>
        <v>8</v>
      </c>
      <c r="N215" s="1">
        <f>VLOOKUP($A215,'volatile collection data'!$G$6:$M$69,7,FALSE)</f>
        <v>3.05</v>
      </c>
      <c r="O215" s="1">
        <f>VLOOKUP(A215,'volatile collection data'!$G$6:$K$69,5,FALSE)</f>
        <v>1</v>
      </c>
      <c r="P215" s="1" t="str">
        <f t="shared" si="20"/>
        <v>10D</v>
      </c>
      <c r="Q215">
        <f t="shared" si="21"/>
        <v>0</v>
      </c>
      <c r="R215" t="str">
        <f t="shared" si="22"/>
        <v>23A_1-D&amp;3.05%3.05@8</v>
      </c>
      <c r="S215" t="str">
        <f t="shared" si="23"/>
        <v>10D-23A-VCS-Loc-22</v>
      </c>
      <c r="T215" t="str">
        <f>IFERROR(IF(VLOOKUP(S215,Bad!$A:$A,1,FALSE)='RAW2'!S215,"yes","no"),"no")</f>
        <v>yes</v>
      </c>
      <c r="U215" t="str">
        <f>IFERROR(VLOOKUP(F215,compounds!$A:$B,2,FALSE),"")</f>
        <v/>
      </c>
      <c r="V215" t="str">
        <f>VLOOKUP(B215,'volatile collection data'!$O:$P,2,FALSE)</f>
        <v>27.apr.22 23</v>
      </c>
    </row>
    <row r="216" spans="1:22" x14ac:dyDescent="0.2">
      <c r="A216" t="s">
        <v>137</v>
      </c>
      <c r="B216" s="1" t="str">
        <f t="shared" si="18"/>
        <v>10D</v>
      </c>
      <c r="C216">
        <v>21.08</v>
      </c>
      <c r="D216">
        <f t="shared" si="19"/>
        <v>21.08</v>
      </c>
      <c r="E216">
        <f>VLOOKUP(D216,'Peak Combiner'!$A$5:$D$4980,4,FALSE)</f>
        <v>21.07</v>
      </c>
      <c r="F216">
        <f>IFERROR(VLOOKUP(D216,rt_comb!$A:$B,2,FALSE),D216)</f>
        <v>21.08</v>
      </c>
      <c r="G216">
        <v>3698333</v>
      </c>
      <c r="H216">
        <f>SUMIFS($G:$G,$E:$E,18.51,'RAW2'!$A:$A,'RAW2'!A216)</f>
        <v>0</v>
      </c>
      <c r="I216" s="1" t="str">
        <f>VLOOKUP(A216,'volatile collection data'!$G$6:$H$69,2,FALSE)</f>
        <v>D</v>
      </c>
      <c r="J216" s="1">
        <f>VLOOKUP(A216,'volatile collection data'!$G$6:$I$69,3,FALSE)</f>
        <v>10</v>
      </c>
      <c r="K216" s="1" t="str">
        <f>VLOOKUP(A216,'volatile collection data'!$G$6:$N$69,8,FALSE)</f>
        <v>23A</v>
      </c>
      <c r="L216" s="1">
        <f>VLOOKUP(A216,'volatile collection data'!$G$6:$J$69,4,FALSE)</f>
        <v>3.05</v>
      </c>
      <c r="M216" s="1">
        <f>VLOOKUP($A216,'volatile collection data'!$G$6:$M$69,6,FALSE)</f>
        <v>8</v>
      </c>
      <c r="N216" s="1">
        <f>VLOOKUP($A216,'volatile collection data'!$G$6:$M$69,7,FALSE)</f>
        <v>3.05</v>
      </c>
      <c r="O216" s="1">
        <f>VLOOKUP(A216,'volatile collection data'!$G$6:$K$69,5,FALSE)</f>
        <v>1</v>
      </c>
      <c r="P216" s="1" t="str">
        <f t="shared" si="20"/>
        <v>10D</v>
      </c>
      <c r="Q216">
        <f t="shared" si="21"/>
        <v>0</v>
      </c>
      <c r="R216" t="str">
        <f t="shared" si="22"/>
        <v>23A_1-D&amp;3.05%3.05@8</v>
      </c>
      <c r="S216" t="str">
        <f t="shared" si="23"/>
        <v>10D-23A-VCS-Loc-22</v>
      </c>
      <c r="T216" t="str">
        <f>IFERROR(IF(VLOOKUP(S216,Bad!$A:$A,1,FALSE)='RAW2'!S216,"yes","no"),"no")</f>
        <v>yes</v>
      </c>
      <c r="U216" t="str">
        <f>IFERROR(VLOOKUP(F216,compounds!$A:$B,2,FALSE),"")</f>
        <v/>
      </c>
      <c r="V216" t="str">
        <f>VLOOKUP(B216,'volatile collection data'!$O:$P,2,FALSE)</f>
        <v>27.apr.22 23</v>
      </c>
    </row>
    <row r="217" spans="1:22" x14ac:dyDescent="0.2">
      <c r="A217" t="s">
        <v>137</v>
      </c>
      <c r="B217" s="1" t="str">
        <f t="shared" si="18"/>
        <v>10D</v>
      </c>
      <c r="C217">
        <v>21.280999999999999</v>
      </c>
      <c r="D217">
        <f t="shared" si="19"/>
        <v>21.28</v>
      </c>
      <c r="E217">
        <f>VLOOKUP(D217,'Peak Combiner'!$A$5:$D$4980,4,FALSE)</f>
        <v>21.28</v>
      </c>
      <c r="F217">
        <f>IFERROR(VLOOKUP(D217,rt_comb!$A:$B,2,FALSE),D217)</f>
        <v>21.28</v>
      </c>
      <c r="G217">
        <v>9016436</v>
      </c>
      <c r="H217">
        <f>SUMIFS($G:$G,$E:$E,18.51,'RAW2'!$A:$A,'RAW2'!A217)</f>
        <v>0</v>
      </c>
      <c r="I217" s="1" t="str">
        <f>VLOOKUP(A217,'volatile collection data'!$G$6:$H$69,2,FALSE)</f>
        <v>D</v>
      </c>
      <c r="J217" s="1">
        <f>VLOOKUP(A217,'volatile collection data'!$G$6:$I$69,3,FALSE)</f>
        <v>10</v>
      </c>
      <c r="K217" s="1" t="str">
        <f>VLOOKUP(A217,'volatile collection data'!$G$6:$N$69,8,FALSE)</f>
        <v>23A</v>
      </c>
      <c r="L217" s="1">
        <f>VLOOKUP(A217,'volatile collection data'!$G$6:$J$69,4,FALSE)</f>
        <v>3.05</v>
      </c>
      <c r="M217" s="1">
        <f>VLOOKUP($A217,'volatile collection data'!$G$6:$M$69,6,FALSE)</f>
        <v>8</v>
      </c>
      <c r="N217" s="1">
        <f>VLOOKUP($A217,'volatile collection data'!$G$6:$M$69,7,FALSE)</f>
        <v>3.05</v>
      </c>
      <c r="O217" s="1">
        <f>VLOOKUP(A217,'volatile collection data'!$G$6:$K$69,5,FALSE)</f>
        <v>1</v>
      </c>
      <c r="P217" s="1" t="str">
        <f t="shared" si="20"/>
        <v>10D</v>
      </c>
      <c r="Q217">
        <f t="shared" si="21"/>
        <v>0</v>
      </c>
      <c r="R217" t="str">
        <f t="shared" si="22"/>
        <v>23A_1-D&amp;3.05%3.05@8</v>
      </c>
      <c r="S217" t="str">
        <f t="shared" si="23"/>
        <v>10D-23A-VCS-Loc-22</v>
      </c>
      <c r="T217" t="str">
        <f>IFERROR(IF(VLOOKUP(S217,Bad!$A:$A,1,FALSE)='RAW2'!S217,"yes","no"),"no")</f>
        <v>yes</v>
      </c>
      <c r="U217" t="str">
        <f>IFERROR(VLOOKUP(F217,compounds!$A:$B,2,FALSE),"")</f>
        <v/>
      </c>
      <c r="V217" t="str">
        <f>VLOOKUP(B217,'volatile collection data'!$O:$P,2,FALSE)</f>
        <v>27.apr.22 23</v>
      </c>
    </row>
    <row r="218" spans="1:22" x14ac:dyDescent="0.2">
      <c r="A218" t="s">
        <v>137</v>
      </c>
      <c r="B218" s="1" t="str">
        <f t="shared" si="18"/>
        <v>10D</v>
      </c>
      <c r="C218">
        <v>21.318999999999999</v>
      </c>
      <c r="D218">
        <f t="shared" si="19"/>
        <v>21.32</v>
      </c>
      <c r="E218">
        <f>VLOOKUP(D218,'Peak Combiner'!$A$5:$D$4980,4,FALSE)</f>
        <v>21.28</v>
      </c>
      <c r="F218">
        <f>IFERROR(VLOOKUP(D218,rt_comb!$A:$B,2,FALSE),D218)</f>
        <v>21.32</v>
      </c>
      <c r="G218">
        <v>5104099</v>
      </c>
      <c r="H218">
        <f>SUMIFS($G:$G,$E:$E,18.51,'RAW2'!$A:$A,'RAW2'!A218)</f>
        <v>0</v>
      </c>
      <c r="I218" s="1" t="str">
        <f>VLOOKUP(A218,'volatile collection data'!$G$6:$H$69,2,FALSE)</f>
        <v>D</v>
      </c>
      <c r="J218" s="1">
        <f>VLOOKUP(A218,'volatile collection data'!$G$6:$I$69,3,FALSE)</f>
        <v>10</v>
      </c>
      <c r="K218" s="1" t="str">
        <f>VLOOKUP(A218,'volatile collection data'!$G$6:$N$69,8,FALSE)</f>
        <v>23A</v>
      </c>
      <c r="L218" s="1">
        <f>VLOOKUP(A218,'volatile collection data'!$G$6:$J$69,4,FALSE)</f>
        <v>3.05</v>
      </c>
      <c r="M218" s="1">
        <f>VLOOKUP($A218,'volatile collection data'!$G$6:$M$69,6,FALSE)</f>
        <v>8</v>
      </c>
      <c r="N218" s="1">
        <f>VLOOKUP($A218,'volatile collection data'!$G$6:$M$69,7,FALSE)</f>
        <v>3.05</v>
      </c>
      <c r="O218" s="1">
        <f>VLOOKUP(A218,'volatile collection data'!$G$6:$K$69,5,FALSE)</f>
        <v>1</v>
      </c>
      <c r="P218" s="1" t="str">
        <f t="shared" si="20"/>
        <v>10D</v>
      </c>
      <c r="Q218">
        <f t="shared" si="21"/>
        <v>0</v>
      </c>
      <c r="R218" t="str">
        <f t="shared" si="22"/>
        <v>23A_1-D&amp;3.05%3.05@8</v>
      </c>
      <c r="S218" t="str">
        <f t="shared" si="23"/>
        <v>10D-23A-VCS-Loc-22</v>
      </c>
      <c r="T218" t="str">
        <f>IFERROR(IF(VLOOKUP(S218,Bad!$A:$A,1,FALSE)='RAW2'!S218,"yes","no"),"no")</f>
        <v>yes</v>
      </c>
      <c r="U218" t="str">
        <f>IFERROR(VLOOKUP(F218,compounds!$A:$B,2,FALSE),"")</f>
        <v/>
      </c>
      <c r="V218" t="str">
        <f>VLOOKUP(B218,'volatile collection data'!$O:$P,2,FALSE)</f>
        <v>27.apr.22 23</v>
      </c>
    </row>
    <row r="219" spans="1:22" x14ac:dyDescent="0.2">
      <c r="A219" t="s">
        <v>137</v>
      </c>
      <c r="B219" s="1" t="str">
        <f t="shared" si="18"/>
        <v>10D</v>
      </c>
      <c r="C219">
        <v>21.440999999999999</v>
      </c>
      <c r="D219">
        <f t="shared" si="19"/>
        <v>21.44</v>
      </c>
      <c r="E219">
        <f>VLOOKUP(D219,'Peak Combiner'!$A$5:$D$4980,4,FALSE)</f>
        <v>21.44</v>
      </c>
      <c r="F219">
        <f>IFERROR(VLOOKUP(D219,rt_comb!$A:$B,2,FALSE),D219)</f>
        <v>21.44</v>
      </c>
      <c r="G219">
        <v>5095647</v>
      </c>
      <c r="H219">
        <f>SUMIFS($G:$G,$E:$E,18.51,'RAW2'!$A:$A,'RAW2'!A219)</f>
        <v>0</v>
      </c>
      <c r="I219" s="1" t="str">
        <f>VLOOKUP(A219,'volatile collection data'!$G$6:$H$69,2,FALSE)</f>
        <v>D</v>
      </c>
      <c r="J219" s="1">
        <f>VLOOKUP(A219,'volatile collection data'!$G$6:$I$69,3,FALSE)</f>
        <v>10</v>
      </c>
      <c r="K219" s="1" t="str">
        <f>VLOOKUP(A219,'volatile collection data'!$G$6:$N$69,8,FALSE)</f>
        <v>23A</v>
      </c>
      <c r="L219" s="1">
        <f>VLOOKUP(A219,'volatile collection data'!$G$6:$J$69,4,FALSE)</f>
        <v>3.05</v>
      </c>
      <c r="M219" s="1">
        <f>VLOOKUP($A219,'volatile collection data'!$G$6:$M$69,6,FALSE)</f>
        <v>8</v>
      </c>
      <c r="N219" s="1">
        <f>VLOOKUP($A219,'volatile collection data'!$G$6:$M$69,7,FALSE)</f>
        <v>3.05</v>
      </c>
      <c r="O219" s="1">
        <f>VLOOKUP(A219,'volatile collection data'!$G$6:$K$69,5,FALSE)</f>
        <v>1</v>
      </c>
      <c r="P219" s="1" t="str">
        <f t="shared" si="20"/>
        <v>10D</v>
      </c>
      <c r="Q219">
        <f t="shared" si="21"/>
        <v>0</v>
      </c>
      <c r="R219" t="str">
        <f t="shared" si="22"/>
        <v>23A_1-D&amp;3.05%3.05@8</v>
      </c>
      <c r="S219" t="str">
        <f t="shared" si="23"/>
        <v>10D-23A-VCS-Loc-22</v>
      </c>
      <c r="T219" t="str">
        <f>IFERROR(IF(VLOOKUP(S219,Bad!$A:$A,1,FALSE)='RAW2'!S219,"yes","no"),"no")</f>
        <v>yes</v>
      </c>
      <c r="U219" t="str">
        <f>IFERROR(VLOOKUP(F219,compounds!$A:$B,2,FALSE),"")</f>
        <v/>
      </c>
      <c r="V219" t="str">
        <f>VLOOKUP(B219,'volatile collection data'!$O:$P,2,FALSE)</f>
        <v>27.apr.22 23</v>
      </c>
    </row>
    <row r="220" spans="1:22" x14ac:dyDescent="0.2">
      <c r="A220" t="s">
        <v>137</v>
      </c>
      <c r="B220" s="1" t="str">
        <f t="shared" si="18"/>
        <v>10D</v>
      </c>
      <c r="C220">
        <v>21.602</v>
      </c>
      <c r="D220">
        <f t="shared" si="19"/>
        <v>21.6</v>
      </c>
      <c r="E220">
        <f>VLOOKUP(D220,'Peak Combiner'!$A$5:$D$4980,4,FALSE)</f>
        <v>21.6</v>
      </c>
      <c r="F220">
        <f>IFERROR(VLOOKUP(D220,rt_comb!$A:$B,2,FALSE),D220)</f>
        <v>21.6</v>
      </c>
      <c r="G220">
        <v>2169216</v>
      </c>
      <c r="H220">
        <f>SUMIFS($G:$G,$E:$E,18.51,'RAW2'!$A:$A,'RAW2'!A220)</f>
        <v>0</v>
      </c>
      <c r="I220" s="1" t="str">
        <f>VLOOKUP(A220,'volatile collection data'!$G$6:$H$69,2,FALSE)</f>
        <v>D</v>
      </c>
      <c r="J220" s="1">
        <f>VLOOKUP(A220,'volatile collection data'!$G$6:$I$69,3,FALSE)</f>
        <v>10</v>
      </c>
      <c r="K220" s="1" t="str">
        <f>VLOOKUP(A220,'volatile collection data'!$G$6:$N$69,8,FALSE)</f>
        <v>23A</v>
      </c>
      <c r="L220" s="1">
        <f>VLOOKUP(A220,'volatile collection data'!$G$6:$J$69,4,FALSE)</f>
        <v>3.05</v>
      </c>
      <c r="M220" s="1">
        <f>VLOOKUP($A220,'volatile collection data'!$G$6:$M$69,6,FALSE)</f>
        <v>8</v>
      </c>
      <c r="N220" s="1">
        <f>VLOOKUP($A220,'volatile collection data'!$G$6:$M$69,7,FALSE)</f>
        <v>3.05</v>
      </c>
      <c r="O220" s="1">
        <f>VLOOKUP(A220,'volatile collection data'!$G$6:$K$69,5,FALSE)</f>
        <v>1</v>
      </c>
      <c r="P220" s="1" t="str">
        <f t="shared" si="20"/>
        <v>10D</v>
      </c>
      <c r="Q220">
        <f t="shared" si="21"/>
        <v>0</v>
      </c>
      <c r="R220" t="str">
        <f t="shared" si="22"/>
        <v>23A_1-D&amp;3.05%3.05@8</v>
      </c>
      <c r="S220" t="str">
        <f t="shared" si="23"/>
        <v>10D-23A-VCS-Loc-22</v>
      </c>
      <c r="T220" t="str">
        <f>IFERROR(IF(VLOOKUP(S220,Bad!$A:$A,1,FALSE)='RAW2'!S220,"yes","no"),"no")</f>
        <v>yes</v>
      </c>
      <c r="U220" t="str">
        <f>IFERROR(VLOOKUP(F220,compounds!$A:$B,2,FALSE),"")</f>
        <v/>
      </c>
      <c r="V220" t="str">
        <f>VLOOKUP(B220,'volatile collection data'!$O:$P,2,FALSE)</f>
        <v>27.apr.22 23</v>
      </c>
    </row>
    <row r="221" spans="1:22" x14ac:dyDescent="0.2">
      <c r="A221" t="s">
        <v>137</v>
      </c>
      <c r="B221" s="1" t="str">
        <f t="shared" si="18"/>
        <v>10D</v>
      </c>
      <c r="C221">
        <v>21.754000000000001</v>
      </c>
      <c r="D221">
        <f t="shared" si="19"/>
        <v>21.75</v>
      </c>
      <c r="E221">
        <f>VLOOKUP(D221,'Peak Combiner'!$A$5:$D$4980,4,FALSE)</f>
        <v>21.75</v>
      </c>
      <c r="F221">
        <f>IFERROR(VLOOKUP(D221,rt_comb!$A:$B,2,FALSE),D221)</f>
        <v>21.75</v>
      </c>
      <c r="G221">
        <v>1541617</v>
      </c>
      <c r="H221">
        <f>SUMIFS($G:$G,$E:$E,18.51,'RAW2'!$A:$A,'RAW2'!A221)</f>
        <v>0</v>
      </c>
      <c r="I221" s="1" t="str">
        <f>VLOOKUP(A221,'volatile collection data'!$G$6:$H$69,2,FALSE)</f>
        <v>D</v>
      </c>
      <c r="J221" s="1">
        <f>VLOOKUP(A221,'volatile collection data'!$G$6:$I$69,3,FALSE)</f>
        <v>10</v>
      </c>
      <c r="K221" s="1" t="str">
        <f>VLOOKUP(A221,'volatile collection data'!$G$6:$N$69,8,FALSE)</f>
        <v>23A</v>
      </c>
      <c r="L221" s="1">
        <f>VLOOKUP(A221,'volatile collection data'!$G$6:$J$69,4,FALSE)</f>
        <v>3.05</v>
      </c>
      <c r="M221" s="1">
        <f>VLOOKUP($A221,'volatile collection data'!$G$6:$M$69,6,FALSE)</f>
        <v>8</v>
      </c>
      <c r="N221" s="1">
        <f>VLOOKUP($A221,'volatile collection data'!$G$6:$M$69,7,FALSE)</f>
        <v>3.05</v>
      </c>
      <c r="O221" s="1">
        <f>VLOOKUP(A221,'volatile collection data'!$G$6:$K$69,5,FALSE)</f>
        <v>1</v>
      </c>
      <c r="P221" s="1" t="str">
        <f t="shared" si="20"/>
        <v>10D</v>
      </c>
      <c r="Q221">
        <f t="shared" si="21"/>
        <v>0</v>
      </c>
      <c r="R221" t="str">
        <f t="shared" si="22"/>
        <v>23A_1-D&amp;3.05%3.05@8</v>
      </c>
      <c r="S221" t="str">
        <f t="shared" si="23"/>
        <v>10D-23A-VCS-Loc-22</v>
      </c>
      <c r="T221" t="str">
        <f>IFERROR(IF(VLOOKUP(S221,Bad!$A:$A,1,FALSE)='RAW2'!S221,"yes","no"),"no")</f>
        <v>yes</v>
      </c>
      <c r="U221" t="str">
        <f>IFERROR(VLOOKUP(F221,compounds!$A:$B,2,FALSE),"")</f>
        <v/>
      </c>
      <c r="V221" t="str">
        <f>VLOOKUP(B221,'volatile collection data'!$O:$P,2,FALSE)</f>
        <v>27.apr.22 23</v>
      </c>
    </row>
    <row r="222" spans="1:22" x14ac:dyDescent="0.2">
      <c r="A222" t="s">
        <v>137</v>
      </c>
      <c r="B222" s="1" t="str">
        <f t="shared" si="18"/>
        <v>10D</v>
      </c>
      <c r="C222">
        <v>22.068000000000001</v>
      </c>
      <c r="D222">
        <f t="shared" si="19"/>
        <v>22.07</v>
      </c>
      <c r="E222">
        <f>VLOOKUP(D222,'Peak Combiner'!$A$5:$D$4980,4,FALSE)</f>
        <v>22.07</v>
      </c>
      <c r="F222">
        <f>IFERROR(VLOOKUP(D222,rt_comb!$A:$B,2,FALSE),D222)</f>
        <v>22.07</v>
      </c>
      <c r="G222">
        <v>1560979</v>
      </c>
      <c r="H222">
        <f>SUMIFS($G:$G,$E:$E,18.51,'RAW2'!$A:$A,'RAW2'!A222)</f>
        <v>0</v>
      </c>
      <c r="I222" s="1" t="str">
        <f>VLOOKUP(A222,'volatile collection data'!$G$6:$H$69,2,FALSE)</f>
        <v>D</v>
      </c>
      <c r="J222" s="1">
        <f>VLOOKUP(A222,'volatile collection data'!$G$6:$I$69,3,FALSE)</f>
        <v>10</v>
      </c>
      <c r="K222" s="1" t="str">
        <f>VLOOKUP(A222,'volatile collection data'!$G$6:$N$69,8,FALSE)</f>
        <v>23A</v>
      </c>
      <c r="L222" s="1">
        <f>VLOOKUP(A222,'volatile collection data'!$G$6:$J$69,4,FALSE)</f>
        <v>3.05</v>
      </c>
      <c r="M222" s="1">
        <f>VLOOKUP($A222,'volatile collection data'!$G$6:$M$69,6,FALSE)</f>
        <v>8</v>
      </c>
      <c r="N222" s="1">
        <f>VLOOKUP($A222,'volatile collection data'!$G$6:$M$69,7,FALSE)</f>
        <v>3.05</v>
      </c>
      <c r="O222" s="1">
        <f>VLOOKUP(A222,'volatile collection data'!$G$6:$K$69,5,FALSE)</f>
        <v>1</v>
      </c>
      <c r="P222" s="1" t="str">
        <f t="shared" si="20"/>
        <v>10D</v>
      </c>
      <c r="Q222">
        <f t="shared" si="21"/>
        <v>0</v>
      </c>
      <c r="R222" t="str">
        <f t="shared" si="22"/>
        <v>23A_1-D&amp;3.05%3.05@8</v>
      </c>
      <c r="S222" t="str">
        <f t="shared" si="23"/>
        <v>10D-23A-VCS-Loc-22</v>
      </c>
      <c r="T222" t="str">
        <f>IFERROR(IF(VLOOKUP(S222,Bad!$A:$A,1,FALSE)='RAW2'!S222,"yes","no"),"no")</f>
        <v>yes</v>
      </c>
      <c r="U222" t="str">
        <f>IFERROR(VLOOKUP(F222,compounds!$A:$B,2,FALSE),"")</f>
        <v/>
      </c>
      <c r="V222" t="str">
        <f>VLOOKUP(B222,'volatile collection data'!$O:$P,2,FALSE)</f>
        <v>27.apr.22 23</v>
      </c>
    </row>
    <row r="223" spans="1:22" x14ac:dyDescent="0.2">
      <c r="A223" t="s">
        <v>137</v>
      </c>
      <c r="B223" s="1" t="str">
        <f t="shared" si="18"/>
        <v>10D</v>
      </c>
      <c r="C223">
        <v>22.495000000000001</v>
      </c>
      <c r="D223">
        <f t="shared" si="19"/>
        <v>22.5</v>
      </c>
      <c r="E223">
        <f>VLOOKUP(D223,'Peak Combiner'!$A$5:$D$4980,4,FALSE)</f>
        <v>22.5</v>
      </c>
      <c r="F223">
        <f>IFERROR(VLOOKUP(D223,rt_comb!$A:$B,2,FALSE),D223)</f>
        <v>22.5</v>
      </c>
      <c r="G223">
        <v>1469098</v>
      </c>
      <c r="H223">
        <f>SUMIFS($G:$G,$E:$E,18.51,'RAW2'!$A:$A,'RAW2'!A223)</f>
        <v>0</v>
      </c>
      <c r="I223" s="1" t="str">
        <f>VLOOKUP(A223,'volatile collection data'!$G$6:$H$69,2,FALSE)</f>
        <v>D</v>
      </c>
      <c r="J223" s="1">
        <f>VLOOKUP(A223,'volatile collection data'!$G$6:$I$69,3,FALSE)</f>
        <v>10</v>
      </c>
      <c r="K223" s="1" t="str">
        <f>VLOOKUP(A223,'volatile collection data'!$G$6:$N$69,8,FALSE)</f>
        <v>23A</v>
      </c>
      <c r="L223" s="1">
        <f>VLOOKUP(A223,'volatile collection data'!$G$6:$J$69,4,FALSE)</f>
        <v>3.05</v>
      </c>
      <c r="M223" s="1">
        <f>VLOOKUP($A223,'volatile collection data'!$G$6:$M$69,6,FALSE)</f>
        <v>8</v>
      </c>
      <c r="N223" s="1">
        <f>VLOOKUP($A223,'volatile collection data'!$G$6:$M$69,7,FALSE)</f>
        <v>3.05</v>
      </c>
      <c r="O223" s="1">
        <f>VLOOKUP(A223,'volatile collection data'!$G$6:$K$69,5,FALSE)</f>
        <v>1</v>
      </c>
      <c r="P223" s="1" t="str">
        <f t="shared" si="20"/>
        <v>10D</v>
      </c>
      <c r="Q223">
        <f t="shared" si="21"/>
        <v>0</v>
      </c>
      <c r="R223" t="str">
        <f t="shared" si="22"/>
        <v>23A_1-D&amp;3.05%3.05@8</v>
      </c>
      <c r="S223" t="str">
        <f t="shared" si="23"/>
        <v>10D-23A-VCS-Loc-22</v>
      </c>
      <c r="T223" t="str">
        <f>IFERROR(IF(VLOOKUP(S223,Bad!$A:$A,1,FALSE)='RAW2'!S223,"yes","no"),"no")</f>
        <v>yes</v>
      </c>
      <c r="U223" t="str">
        <f>IFERROR(VLOOKUP(F223,compounds!$A:$B,2,FALSE),"")</f>
        <v/>
      </c>
      <c r="V223" t="str">
        <f>VLOOKUP(B223,'volatile collection data'!$O:$P,2,FALSE)</f>
        <v>27.apr.22 23</v>
      </c>
    </row>
    <row r="224" spans="1:22" x14ac:dyDescent="0.2">
      <c r="A224" t="s">
        <v>137</v>
      </c>
      <c r="B224" s="1" t="str">
        <f t="shared" si="18"/>
        <v>10D</v>
      </c>
      <c r="C224">
        <v>22.638000000000002</v>
      </c>
      <c r="D224">
        <f t="shared" si="19"/>
        <v>22.64</v>
      </c>
      <c r="E224">
        <f>VLOOKUP(D224,'Peak Combiner'!$A$5:$D$4980,4,FALSE)</f>
        <v>22.64</v>
      </c>
      <c r="F224">
        <f>IFERROR(VLOOKUP(D224,rt_comb!$A:$B,2,FALSE),D224)</f>
        <v>22.64</v>
      </c>
      <c r="G224">
        <v>2231702</v>
      </c>
      <c r="H224">
        <f>SUMIFS($G:$G,$E:$E,18.51,'RAW2'!$A:$A,'RAW2'!A224)</f>
        <v>0</v>
      </c>
      <c r="I224" s="1" t="str">
        <f>VLOOKUP(A224,'volatile collection data'!$G$6:$H$69,2,FALSE)</f>
        <v>D</v>
      </c>
      <c r="J224" s="1">
        <f>VLOOKUP(A224,'volatile collection data'!$G$6:$I$69,3,FALSE)</f>
        <v>10</v>
      </c>
      <c r="K224" s="1" t="str">
        <f>VLOOKUP(A224,'volatile collection data'!$G$6:$N$69,8,FALSE)</f>
        <v>23A</v>
      </c>
      <c r="L224" s="1">
        <f>VLOOKUP(A224,'volatile collection data'!$G$6:$J$69,4,FALSE)</f>
        <v>3.05</v>
      </c>
      <c r="M224" s="1">
        <f>VLOOKUP($A224,'volatile collection data'!$G$6:$M$69,6,FALSE)</f>
        <v>8</v>
      </c>
      <c r="N224" s="1">
        <f>VLOOKUP($A224,'volatile collection data'!$G$6:$M$69,7,FALSE)</f>
        <v>3.05</v>
      </c>
      <c r="O224" s="1">
        <f>VLOOKUP(A224,'volatile collection data'!$G$6:$K$69,5,FALSE)</f>
        <v>1</v>
      </c>
      <c r="P224" s="1" t="str">
        <f t="shared" si="20"/>
        <v>10D</v>
      </c>
      <c r="Q224">
        <f t="shared" si="21"/>
        <v>0</v>
      </c>
      <c r="R224" t="str">
        <f t="shared" si="22"/>
        <v>23A_1-D&amp;3.05%3.05@8</v>
      </c>
      <c r="S224" t="str">
        <f t="shared" si="23"/>
        <v>10D-23A-VCS-Loc-22</v>
      </c>
      <c r="T224" t="str">
        <f>IFERROR(IF(VLOOKUP(S224,Bad!$A:$A,1,FALSE)='RAW2'!S224,"yes","no"),"no")</f>
        <v>yes</v>
      </c>
      <c r="U224" t="str">
        <f>IFERROR(VLOOKUP(F224,compounds!$A:$B,2,FALSE),"")</f>
        <v/>
      </c>
      <c r="V224" t="str">
        <f>VLOOKUP(B224,'volatile collection data'!$O:$P,2,FALSE)</f>
        <v>27.apr.22 23</v>
      </c>
    </row>
    <row r="225" spans="1:22" x14ac:dyDescent="0.2">
      <c r="A225" t="s">
        <v>137</v>
      </c>
      <c r="B225" s="1" t="str">
        <f t="shared" si="18"/>
        <v>10D</v>
      </c>
      <c r="C225">
        <v>22.748000000000001</v>
      </c>
      <c r="D225">
        <f t="shared" si="19"/>
        <v>22.75</v>
      </c>
      <c r="E225">
        <f>VLOOKUP(D225,'Peak Combiner'!$A$5:$D$4980,4,FALSE)</f>
        <v>22.75</v>
      </c>
      <c r="F225">
        <f>IFERROR(VLOOKUP(D225,rt_comb!$A:$B,2,FALSE),D225)</f>
        <v>22.75</v>
      </c>
      <c r="G225">
        <v>1379628</v>
      </c>
      <c r="H225">
        <f>SUMIFS($G:$G,$E:$E,18.51,'RAW2'!$A:$A,'RAW2'!A225)</f>
        <v>0</v>
      </c>
      <c r="I225" s="1" t="str">
        <f>VLOOKUP(A225,'volatile collection data'!$G$6:$H$69,2,FALSE)</f>
        <v>D</v>
      </c>
      <c r="J225" s="1">
        <f>VLOOKUP(A225,'volatile collection data'!$G$6:$I$69,3,FALSE)</f>
        <v>10</v>
      </c>
      <c r="K225" s="1" t="str">
        <f>VLOOKUP(A225,'volatile collection data'!$G$6:$N$69,8,FALSE)</f>
        <v>23A</v>
      </c>
      <c r="L225" s="1">
        <f>VLOOKUP(A225,'volatile collection data'!$G$6:$J$69,4,FALSE)</f>
        <v>3.05</v>
      </c>
      <c r="M225" s="1">
        <f>VLOOKUP($A225,'volatile collection data'!$G$6:$M$69,6,FALSE)</f>
        <v>8</v>
      </c>
      <c r="N225" s="1">
        <f>VLOOKUP($A225,'volatile collection data'!$G$6:$M$69,7,FALSE)</f>
        <v>3.05</v>
      </c>
      <c r="O225" s="1">
        <f>VLOOKUP(A225,'volatile collection data'!$G$6:$K$69,5,FALSE)</f>
        <v>1</v>
      </c>
      <c r="P225" s="1" t="str">
        <f t="shared" si="20"/>
        <v>10D</v>
      </c>
      <c r="Q225">
        <f t="shared" si="21"/>
        <v>0</v>
      </c>
      <c r="R225" t="str">
        <f t="shared" si="22"/>
        <v>23A_1-D&amp;3.05%3.05@8</v>
      </c>
      <c r="S225" t="str">
        <f t="shared" si="23"/>
        <v>10D-23A-VCS-Loc-22</v>
      </c>
      <c r="T225" t="str">
        <f>IFERROR(IF(VLOOKUP(S225,Bad!$A:$A,1,FALSE)='RAW2'!S225,"yes","no"),"no")</f>
        <v>yes</v>
      </c>
      <c r="U225" t="str">
        <f>IFERROR(VLOOKUP(F225,compounds!$A:$B,2,FALSE),"")</f>
        <v/>
      </c>
      <c r="V225" t="str">
        <f>VLOOKUP(B225,'volatile collection data'!$O:$P,2,FALSE)</f>
        <v>27.apr.22 23</v>
      </c>
    </row>
    <row r="226" spans="1:22" x14ac:dyDescent="0.2">
      <c r="A226" t="s">
        <v>137</v>
      </c>
      <c r="B226" s="1" t="str">
        <f t="shared" si="18"/>
        <v>10D</v>
      </c>
      <c r="C226">
        <v>22.978000000000002</v>
      </c>
      <c r="D226">
        <f t="shared" si="19"/>
        <v>22.98</v>
      </c>
      <c r="E226">
        <f>VLOOKUP(D226,'Peak Combiner'!$A$5:$D$4980,4,FALSE)</f>
        <v>22.98</v>
      </c>
      <c r="F226">
        <f>IFERROR(VLOOKUP(D226,rt_comb!$A:$B,2,FALSE),D226)</f>
        <v>22.98</v>
      </c>
      <c r="G226">
        <v>1981239</v>
      </c>
      <c r="H226">
        <f>SUMIFS($G:$G,$E:$E,18.51,'RAW2'!$A:$A,'RAW2'!A226)</f>
        <v>0</v>
      </c>
      <c r="I226" s="1" t="str">
        <f>VLOOKUP(A226,'volatile collection data'!$G$6:$H$69,2,FALSE)</f>
        <v>D</v>
      </c>
      <c r="J226" s="1">
        <f>VLOOKUP(A226,'volatile collection data'!$G$6:$I$69,3,FALSE)</f>
        <v>10</v>
      </c>
      <c r="K226" s="1" t="str">
        <f>VLOOKUP(A226,'volatile collection data'!$G$6:$N$69,8,FALSE)</f>
        <v>23A</v>
      </c>
      <c r="L226" s="1">
        <f>VLOOKUP(A226,'volatile collection data'!$G$6:$J$69,4,FALSE)</f>
        <v>3.05</v>
      </c>
      <c r="M226" s="1">
        <f>VLOOKUP($A226,'volatile collection data'!$G$6:$M$69,6,FALSE)</f>
        <v>8</v>
      </c>
      <c r="N226" s="1">
        <f>VLOOKUP($A226,'volatile collection data'!$G$6:$M$69,7,FALSE)</f>
        <v>3.05</v>
      </c>
      <c r="O226" s="1">
        <f>VLOOKUP(A226,'volatile collection data'!$G$6:$K$69,5,FALSE)</f>
        <v>1</v>
      </c>
      <c r="P226" s="1" t="str">
        <f t="shared" si="20"/>
        <v>10D</v>
      </c>
      <c r="Q226">
        <f t="shared" si="21"/>
        <v>0</v>
      </c>
      <c r="R226" t="str">
        <f t="shared" si="22"/>
        <v>23A_1-D&amp;3.05%3.05@8</v>
      </c>
      <c r="S226" t="str">
        <f t="shared" si="23"/>
        <v>10D-23A-VCS-Loc-22</v>
      </c>
      <c r="T226" t="str">
        <f>IFERROR(IF(VLOOKUP(S226,Bad!$A:$A,1,FALSE)='RAW2'!S226,"yes","no"),"no")</f>
        <v>yes</v>
      </c>
      <c r="U226" t="str">
        <f>IFERROR(VLOOKUP(F226,compounds!$A:$B,2,FALSE),"")</f>
        <v/>
      </c>
      <c r="V226" t="str">
        <f>VLOOKUP(B226,'volatile collection data'!$O:$P,2,FALSE)</f>
        <v>27.apr.22 23</v>
      </c>
    </row>
    <row r="227" spans="1:22" x14ac:dyDescent="0.2">
      <c r="A227" t="s">
        <v>137</v>
      </c>
      <c r="B227" s="1" t="str">
        <f t="shared" si="18"/>
        <v>10D</v>
      </c>
      <c r="C227">
        <v>23.332999999999998</v>
      </c>
      <c r="D227">
        <f t="shared" si="19"/>
        <v>23.33</v>
      </c>
      <c r="E227">
        <f>VLOOKUP(D227,'Peak Combiner'!$A$5:$D$4980,4,FALSE)</f>
        <v>23.32</v>
      </c>
      <c r="F227">
        <f>IFERROR(VLOOKUP(D227,rt_comb!$A:$B,2,FALSE),D227)</f>
        <v>23.33</v>
      </c>
      <c r="G227">
        <v>1709836</v>
      </c>
      <c r="H227">
        <f>SUMIFS($G:$G,$E:$E,18.51,'RAW2'!$A:$A,'RAW2'!A227)</f>
        <v>0</v>
      </c>
      <c r="I227" s="1" t="str">
        <f>VLOOKUP(A227,'volatile collection data'!$G$6:$H$69,2,FALSE)</f>
        <v>D</v>
      </c>
      <c r="J227" s="1">
        <f>VLOOKUP(A227,'volatile collection data'!$G$6:$I$69,3,FALSE)</f>
        <v>10</v>
      </c>
      <c r="K227" s="1" t="str">
        <f>VLOOKUP(A227,'volatile collection data'!$G$6:$N$69,8,FALSE)</f>
        <v>23A</v>
      </c>
      <c r="L227" s="1">
        <f>VLOOKUP(A227,'volatile collection data'!$G$6:$J$69,4,FALSE)</f>
        <v>3.05</v>
      </c>
      <c r="M227" s="1">
        <f>VLOOKUP($A227,'volatile collection data'!$G$6:$M$69,6,FALSE)</f>
        <v>8</v>
      </c>
      <c r="N227" s="1">
        <f>VLOOKUP($A227,'volatile collection data'!$G$6:$M$69,7,FALSE)</f>
        <v>3.05</v>
      </c>
      <c r="O227" s="1">
        <f>VLOOKUP(A227,'volatile collection data'!$G$6:$K$69,5,FALSE)</f>
        <v>1</v>
      </c>
      <c r="P227" s="1" t="str">
        <f t="shared" si="20"/>
        <v>10D</v>
      </c>
      <c r="Q227">
        <f t="shared" si="21"/>
        <v>0</v>
      </c>
      <c r="R227" t="str">
        <f t="shared" si="22"/>
        <v>23A_1-D&amp;3.05%3.05@8</v>
      </c>
      <c r="S227" t="str">
        <f t="shared" si="23"/>
        <v>10D-23A-VCS-Loc-22</v>
      </c>
      <c r="T227" t="str">
        <f>IFERROR(IF(VLOOKUP(S227,Bad!$A:$A,1,FALSE)='RAW2'!S227,"yes","no"),"no")</f>
        <v>yes</v>
      </c>
      <c r="U227" t="str">
        <f>IFERROR(VLOOKUP(F227,compounds!$A:$B,2,FALSE),"")</f>
        <v/>
      </c>
      <c r="V227" t="str">
        <f>VLOOKUP(B227,'volatile collection data'!$O:$P,2,FALSE)</f>
        <v>27.apr.22 23</v>
      </c>
    </row>
    <row r="228" spans="1:22" x14ac:dyDescent="0.2">
      <c r="A228" t="s">
        <v>137</v>
      </c>
      <c r="B228" s="1" t="str">
        <f t="shared" si="18"/>
        <v>10D</v>
      </c>
      <c r="C228">
        <v>23.997</v>
      </c>
      <c r="D228">
        <f t="shared" si="19"/>
        <v>24</v>
      </c>
      <c r="E228">
        <f>VLOOKUP(D228,'Peak Combiner'!$A$5:$D$4980,4,FALSE)</f>
        <v>24</v>
      </c>
      <c r="F228">
        <f>IFERROR(VLOOKUP(D228,rt_comb!$A:$B,2,FALSE),D228)</f>
        <v>24</v>
      </c>
      <c r="G228">
        <v>1270009</v>
      </c>
      <c r="H228">
        <f>SUMIFS($G:$G,$E:$E,18.51,'RAW2'!$A:$A,'RAW2'!A228)</f>
        <v>0</v>
      </c>
      <c r="I228" s="1" t="str">
        <f>VLOOKUP(A228,'volatile collection data'!$G$6:$H$69,2,FALSE)</f>
        <v>D</v>
      </c>
      <c r="J228" s="1">
        <f>VLOOKUP(A228,'volatile collection data'!$G$6:$I$69,3,FALSE)</f>
        <v>10</v>
      </c>
      <c r="K228" s="1" t="str">
        <f>VLOOKUP(A228,'volatile collection data'!$G$6:$N$69,8,FALSE)</f>
        <v>23A</v>
      </c>
      <c r="L228" s="1">
        <f>VLOOKUP(A228,'volatile collection data'!$G$6:$J$69,4,FALSE)</f>
        <v>3.05</v>
      </c>
      <c r="M228" s="1">
        <f>VLOOKUP($A228,'volatile collection data'!$G$6:$M$69,6,FALSE)</f>
        <v>8</v>
      </c>
      <c r="N228" s="1">
        <f>VLOOKUP($A228,'volatile collection data'!$G$6:$M$69,7,FALSE)</f>
        <v>3.05</v>
      </c>
      <c r="O228" s="1">
        <f>VLOOKUP(A228,'volatile collection data'!$G$6:$K$69,5,FALSE)</f>
        <v>1</v>
      </c>
      <c r="P228" s="1" t="str">
        <f t="shared" si="20"/>
        <v>10D</v>
      </c>
      <c r="Q228">
        <f t="shared" si="21"/>
        <v>0</v>
      </c>
      <c r="R228" t="str">
        <f t="shared" si="22"/>
        <v>23A_1-D&amp;3.05%3.05@8</v>
      </c>
      <c r="S228" t="str">
        <f t="shared" si="23"/>
        <v>10D-23A-VCS-Loc-22</v>
      </c>
      <c r="T228" t="str">
        <f>IFERROR(IF(VLOOKUP(S228,Bad!$A:$A,1,FALSE)='RAW2'!S228,"yes","no"),"no")</f>
        <v>yes</v>
      </c>
      <c r="U228" t="str">
        <f>IFERROR(VLOOKUP(F228,compounds!$A:$B,2,FALSE),"")</f>
        <v/>
      </c>
      <c r="V228" t="str">
        <f>VLOOKUP(B228,'volatile collection data'!$O:$P,2,FALSE)</f>
        <v>27.apr.22 23</v>
      </c>
    </row>
    <row r="229" spans="1:22" x14ac:dyDescent="0.2">
      <c r="A229" t="s">
        <v>137</v>
      </c>
      <c r="B229" s="1" t="str">
        <f t="shared" si="18"/>
        <v>10D</v>
      </c>
      <c r="C229">
        <v>24.048999999999999</v>
      </c>
      <c r="D229">
        <f t="shared" si="19"/>
        <v>24.05</v>
      </c>
      <c r="E229">
        <f>VLOOKUP(D229,'Peak Combiner'!$A$5:$D$4980,4,FALSE)</f>
        <v>24.05</v>
      </c>
      <c r="F229">
        <f>IFERROR(VLOOKUP(D229,rt_comb!$A:$B,2,FALSE),D229)</f>
        <v>24.05</v>
      </c>
      <c r="G229">
        <v>1330766</v>
      </c>
      <c r="H229">
        <f>SUMIFS($G:$G,$E:$E,18.51,'RAW2'!$A:$A,'RAW2'!A229)</f>
        <v>0</v>
      </c>
      <c r="I229" s="1" t="str">
        <f>VLOOKUP(A229,'volatile collection data'!$G$6:$H$69,2,FALSE)</f>
        <v>D</v>
      </c>
      <c r="J229" s="1">
        <f>VLOOKUP(A229,'volatile collection data'!$G$6:$I$69,3,FALSE)</f>
        <v>10</v>
      </c>
      <c r="K229" s="1" t="str">
        <f>VLOOKUP(A229,'volatile collection data'!$G$6:$N$69,8,FALSE)</f>
        <v>23A</v>
      </c>
      <c r="L229" s="1">
        <f>VLOOKUP(A229,'volatile collection data'!$G$6:$J$69,4,FALSE)</f>
        <v>3.05</v>
      </c>
      <c r="M229" s="1">
        <f>VLOOKUP($A229,'volatile collection data'!$G$6:$M$69,6,FALSE)</f>
        <v>8</v>
      </c>
      <c r="N229" s="1">
        <f>VLOOKUP($A229,'volatile collection data'!$G$6:$M$69,7,FALSE)</f>
        <v>3.05</v>
      </c>
      <c r="O229" s="1">
        <f>VLOOKUP(A229,'volatile collection data'!$G$6:$K$69,5,FALSE)</f>
        <v>1</v>
      </c>
      <c r="P229" s="1" t="str">
        <f t="shared" si="20"/>
        <v>10D</v>
      </c>
      <c r="Q229">
        <f t="shared" si="21"/>
        <v>0</v>
      </c>
      <c r="R229" t="str">
        <f t="shared" si="22"/>
        <v>23A_1-D&amp;3.05%3.05@8</v>
      </c>
      <c r="S229" t="str">
        <f t="shared" si="23"/>
        <v>10D-23A-VCS-Loc-22</v>
      </c>
      <c r="T229" t="str">
        <f>IFERROR(IF(VLOOKUP(S229,Bad!$A:$A,1,FALSE)='RAW2'!S229,"yes","no"),"no")</f>
        <v>yes</v>
      </c>
      <c r="U229" t="str">
        <f>IFERROR(VLOOKUP(F229,compounds!$A:$B,2,FALSE),"")</f>
        <v/>
      </c>
      <c r="V229" t="str">
        <f>VLOOKUP(B229,'volatile collection data'!$O:$P,2,FALSE)</f>
        <v>27.apr.22 23</v>
      </c>
    </row>
    <row r="230" spans="1:22" x14ac:dyDescent="0.2">
      <c r="A230" t="s">
        <v>137</v>
      </c>
      <c r="B230" s="1" t="str">
        <f t="shared" si="18"/>
        <v>10D</v>
      </c>
      <c r="C230">
        <v>24.245000000000001</v>
      </c>
      <c r="D230">
        <f t="shared" si="19"/>
        <v>24.25</v>
      </c>
      <c r="E230">
        <f>VLOOKUP(D230,'Peak Combiner'!$A$5:$D$4980,4,FALSE)</f>
        <v>24.25</v>
      </c>
      <c r="F230">
        <f>IFERROR(VLOOKUP(D230,rt_comb!$A:$B,2,FALSE),D230)</f>
        <v>24.25</v>
      </c>
      <c r="G230">
        <v>1139245</v>
      </c>
      <c r="H230">
        <f>SUMIFS($G:$G,$E:$E,18.51,'RAW2'!$A:$A,'RAW2'!A230)</f>
        <v>0</v>
      </c>
      <c r="I230" s="1" t="str">
        <f>VLOOKUP(A230,'volatile collection data'!$G$6:$H$69,2,FALSE)</f>
        <v>D</v>
      </c>
      <c r="J230" s="1">
        <f>VLOOKUP(A230,'volatile collection data'!$G$6:$I$69,3,FALSE)</f>
        <v>10</v>
      </c>
      <c r="K230" s="1" t="str">
        <f>VLOOKUP(A230,'volatile collection data'!$G$6:$N$69,8,FALSE)</f>
        <v>23A</v>
      </c>
      <c r="L230" s="1">
        <f>VLOOKUP(A230,'volatile collection data'!$G$6:$J$69,4,FALSE)</f>
        <v>3.05</v>
      </c>
      <c r="M230" s="1">
        <f>VLOOKUP($A230,'volatile collection data'!$G$6:$M$69,6,FALSE)</f>
        <v>8</v>
      </c>
      <c r="N230" s="1">
        <f>VLOOKUP($A230,'volatile collection data'!$G$6:$M$69,7,FALSE)</f>
        <v>3.05</v>
      </c>
      <c r="O230" s="1">
        <f>VLOOKUP(A230,'volatile collection data'!$G$6:$K$69,5,FALSE)</f>
        <v>1</v>
      </c>
      <c r="P230" s="1" t="str">
        <f t="shared" si="20"/>
        <v>10D</v>
      </c>
      <c r="Q230">
        <f t="shared" si="21"/>
        <v>0</v>
      </c>
      <c r="R230" t="str">
        <f t="shared" si="22"/>
        <v>23A_1-D&amp;3.05%3.05@8</v>
      </c>
      <c r="S230" t="str">
        <f t="shared" si="23"/>
        <v>10D-23A-VCS-Loc-22</v>
      </c>
      <c r="T230" t="str">
        <f>IFERROR(IF(VLOOKUP(S230,Bad!$A:$A,1,FALSE)='RAW2'!S230,"yes","no"),"no")</f>
        <v>yes</v>
      </c>
      <c r="U230" t="str">
        <f>IFERROR(VLOOKUP(F230,compounds!$A:$B,2,FALSE),"")</f>
        <v/>
      </c>
      <c r="V230" t="str">
        <f>VLOOKUP(B230,'volatile collection data'!$O:$P,2,FALSE)</f>
        <v>27.apr.22 23</v>
      </c>
    </row>
    <row r="231" spans="1:22" x14ac:dyDescent="0.2">
      <c r="A231" t="s">
        <v>137</v>
      </c>
      <c r="B231" s="1" t="str">
        <f t="shared" si="18"/>
        <v>10D</v>
      </c>
      <c r="C231">
        <v>25.283999999999999</v>
      </c>
      <c r="D231">
        <f t="shared" si="19"/>
        <v>25.28</v>
      </c>
      <c r="E231">
        <f>VLOOKUP(D231,'Peak Combiner'!$A$5:$D$4980,4,FALSE)</f>
        <v>25.28</v>
      </c>
      <c r="F231">
        <f>IFERROR(VLOOKUP(D231,rt_comb!$A:$B,2,FALSE),D231)</f>
        <v>25.28</v>
      </c>
      <c r="G231">
        <v>2042289</v>
      </c>
      <c r="H231">
        <f>SUMIFS($G:$G,$E:$E,18.51,'RAW2'!$A:$A,'RAW2'!A231)</f>
        <v>0</v>
      </c>
      <c r="I231" s="1" t="str">
        <f>VLOOKUP(A231,'volatile collection data'!$G$6:$H$69,2,FALSE)</f>
        <v>D</v>
      </c>
      <c r="J231" s="1">
        <f>VLOOKUP(A231,'volatile collection data'!$G$6:$I$69,3,FALSE)</f>
        <v>10</v>
      </c>
      <c r="K231" s="1" t="str">
        <f>VLOOKUP(A231,'volatile collection data'!$G$6:$N$69,8,FALSE)</f>
        <v>23A</v>
      </c>
      <c r="L231" s="1">
        <f>VLOOKUP(A231,'volatile collection data'!$G$6:$J$69,4,FALSE)</f>
        <v>3.05</v>
      </c>
      <c r="M231" s="1">
        <f>VLOOKUP($A231,'volatile collection data'!$G$6:$M$69,6,FALSE)</f>
        <v>8</v>
      </c>
      <c r="N231" s="1">
        <f>VLOOKUP($A231,'volatile collection data'!$G$6:$M$69,7,FALSE)</f>
        <v>3.05</v>
      </c>
      <c r="O231" s="1">
        <f>VLOOKUP(A231,'volatile collection data'!$G$6:$K$69,5,FALSE)</f>
        <v>1</v>
      </c>
      <c r="P231" s="1" t="str">
        <f t="shared" si="20"/>
        <v>10D</v>
      </c>
      <c r="Q231">
        <f t="shared" si="21"/>
        <v>0</v>
      </c>
      <c r="R231" t="str">
        <f t="shared" si="22"/>
        <v>23A_1-D&amp;3.05%3.05@8</v>
      </c>
      <c r="S231" t="str">
        <f t="shared" si="23"/>
        <v>10D-23A-VCS-Loc-22</v>
      </c>
      <c r="T231" t="str">
        <f>IFERROR(IF(VLOOKUP(S231,Bad!$A:$A,1,FALSE)='RAW2'!S231,"yes","no"),"no")</f>
        <v>yes</v>
      </c>
      <c r="U231" t="str">
        <f>IFERROR(VLOOKUP(F231,compounds!$A:$B,2,FALSE),"")</f>
        <v/>
      </c>
      <c r="V231" t="str">
        <f>VLOOKUP(B231,'volatile collection data'!$O:$P,2,FALSE)</f>
        <v>27.apr.22 23</v>
      </c>
    </row>
    <row r="232" spans="1:22" x14ac:dyDescent="0.2">
      <c r="A232" t="s">
        <v>137</v>
      </c>
      <c r="B232" s="1" t="str">
        <f t="shared" si="18"/>
        <v>10D</v>
      </c>
      <c r="C232">
        <v>25.454999999999998</v>
      </c>
      <c r="D232">
        <f t="shared" si="19"/>
        <v>25.46</v>
      </c>
      <c r="E232">
        <f>VLOOKUP(D232,'Peak Combiner'!$A$5:$D$4980,4,FALSE)</f>
        <v>25.46</v>
      </c>
      <c r="F232">
        <f>IFERROR(VLOOKUP(D232,rt_comb!$A:$B,2,FALSE),D232)</f>
        <v>25.46</v>
      </c>
      <c r="G232">
        <v>1528978</v>
      </c>
      <c r="H232">
        <f>SUMIFS($G:$G,$E:$E,18.51,'RAW2'!$A:$A,'RAW2'!A232)</f>
        <v>0</v>
      </c>
      <c r="I232" s="1" t="str">
        <f>VLOOKUP(A232,'volatile collection data'!$G$6:$H$69,2,FALSE)</f>
        <v>D</v>
      </c>
      <c r="J232" s="1">
        <f>VLOOKUP(A232,'volatile collection data'!$G$6:$I$69,3,FALSE)</f>
        <v>10</v>
      </c>
      <c r="K232" s="1" t="str">
        <f>VLOOKUP(A232,'volatile collection data'!$G$6:$N$69,8,FALSE)</f>
        <v>23A</v>
      </c>
      <c r="L232" s="1">
        <f>VLOOKUP(A232,'volatile collection data'!$G$6:$J$69,4,FALSE)</f>
        <v>3.05</v>
      </c>
      <c r="M232" s="1">
        <f>VLOOKUP($A232,'volatile collection data'!$G$6:$M$69,6,FALSE)</f>
        <v>8</v>
      </c>
      <c r="N232" s="1">
        <f>VLOOKUP($A232,'volatile collection data'!$G$6:$M$69,7,FALSE)</f>
        <v>3.05</v>
      </c>
      <c r="O232" s="1">
        <f>VLOOKUP(A232,'volatile collection data'!$G$6:$K$69,5,FALSE)</f>
        <v>1</v>
      </c>
      <c r="P232" s="1" t="str">
        <f t="shared" si="20"/>
        <v>10D</v>
      </c>
      <c r="Q232">
        <f t="shared" si="21"/>
        <v>0</v>
      </c>
      <c r="R232" t="str">
        <f t="shared" si="22"/>
        <v>23A_1-D&amp;3.05%3.05@8</v>
      </c>
      <c r="S232" t="str">
        <f t="shared" si="23"/>
        <v>10D-23A-VCS-Loc-22</v>
      </c>
      <c r="T232" t="str">
        <f>IFERROR(IF(VLOOKUP(S232,Bad!$A:$A,1,FALSE)='RAW2'!S232,"yes","no"),"no")</f>
        <v>yes</v>
      </c>
      <c r="U232" t="str">
        <f>IFERROR(VLOOKUP(F232,compounds!$A:$B,2,FALSE),"")</f>
        <v/>
      </c>
      <c r="V232" t="str">
        <f>VLOOKUP(B232,'volatile collection data'!$O:$P,2,FALSE)</f>
        <v>27.apr.22 23</v>
      </c>
    </row>
    <row r="233" spans="1:22" x14ac:dyDescent="0.2">
      <c r="A233" t="s">
        <v>137</v>
      </c>
      <c r="B233" s="1" t="str">
        <f t="shared" si="18"/>
        <v>10D</v>
      </c>
      <c r="C233">
        <v>26.65</v>
      </c>
      <c r="D233">
        <f t="shared" si="19"/>
        <v>26.65</v>
      </c>
      <c r="E233">
        <f>VLOOKUP(D233,'Peak Combiner'!$A$5:$D$4980,4,FALSE)</f>
        <v>26.62</v>
      </c>
      <c r="F233">
        <f>IFERROR(VLOOKUP(D233,rt_comb!$A:$B,2,FALSE),D233)</f>
        <v>26.65</v>
      </c>
      <c r="G233">
        <v>2033270</v>
      </c>
      <c r="H233">
        <f>SUMIFS($G:$G,$E:$E,18.51,'RAW2'!$A:$A,'RAW2'!A233)</f>
        <v>0</v>
      </c>
      <c r="I233" s="1" t="str">
        <f>VLOOKUP(A233,'volatile collection data'!$G$6:$H$69,2,FALSE)</f>
        <v>D</v>
      </c>
      <c r="J233" s="1">
        <f>VLOOKUP(A233,'volatile collection data'!$G$6:$I$69,3,FALSE)</f>
        <v>10</v>
      </c>
      <c r="K233" s="1" t="str">
        <f>VLOOKUP(A233,'volatile collection data'!$G$6:$N$69,8,FALSE)</f>
        <v>23A</v>
      </c>
      <c r="L233" s="1">
        <f>VLOOKUP(A233,'volatile collection data'!$G$6:$J$69,4,FALSE)</f>
        <v>3.05</v>
      </c>
      <c r="M233" s="1">
        <f>VLOOKUP($A233,'volatile collection data'!$G$6:$M$69,6,FALSE)</f>
        <v>8</v>
      </c>
      <c r="N233" s="1">
        <f>VLOOKUP($A233,'volatile collection data'!$G$6:$M$69,7,FALSE)</f>
        <v>3.05</v>
      </c>
      <c r="O233" s="1">
        <f>VLOOKUP(A233,'volatile collection data'!$G$6:$K$69,5,FALSE)</f>
        <v>1</v>
      </c>
      <c r="P233" s="1" t="str">
        <f t="shared" si="20"/>
        <v>10D</v>
      </c>
      <c r="Q233">
        <f t="shared" si="21"/>
        <v>0</v>
      </c>
      <c r="R233" t="str">
        <f t="shared" si="22"/>
        <v>23A_1-D&amp;3.05%3.05@8</v>
      </c>
      <c r="S233" t="str">
        <f t="shared" si="23"/>
        <v>10D-23A-VCS-Loc-22</v>
      </c>
      <c r="T233" t="str">
        <f>IFERROR(IF(VLOOKUP(S233,Bad!$A:$A,1,FALSE)='RAW2'!S233,"yes","no"),"no")</f>
        <v>yes</v>
      </c>
      <c r="U233" t="str">
        <f>IFERROR(VLOOKUP(F233,compounds!$A:$B,2,FALSE),"")</f>
        <v/>
      </c>
      <c r="V233" t="str">
        <f>VLOOKUP(B233,'volatile collection data'!$O:$P,2,FALSE)</f>
        <v>27.apr.22 23</v>
      </c>
    </row>
    <row r="234" spans="1:22" x14ac:dyDescent="0.2">
      <c r="A234" t="s">
        <v>137</v>
      </c>
      <c r="B234" s="1" t="str">
        <f t="shared" si="18"/>
        <v>10D</v>
      </c>
      <c r="C234">
        <v>34.216000000000001</v>
      </c>
      <c r="D234">
        <f t="shared" si="19"/>
        <v>34.22</v>
      </c>
      <c r="E234">
        <f>VLOOKUP(D234,'Peak Combiner'!$A$5:$D$4980,4,FALSE)</f>
        <v>34.21</v>
      </c>
      <c r="F234">
        <f>IFERROR(VLOOKUP(D234,rt_comb!$A:$B,2,FALSE),D234)</f>
        <v>34.22</v>
      </c>
      <c r="G234">
        <v>70371123</v>
      </c>
      <c r="H234">
        <f>SUMIFS($G:$G,$E:$E,18.51,'RAW2'!$A:$A,'RAW2'!A234)</f>
        <v>0</v>
      </c>
      <c r="I234" s="1" t="str">
        <f>VLOOKUP(A234,'volatile collection data'!$G$6:$H$69,2,FALSE)</f>
        <v>D</v>
      </c>
      <c r="J234" s="1">
        <f>VLOOKUP(A234,'volatile collection data'!$G$6:$I$69,3,FALSE)</f>
        <v>10</v>
      </c>
      <c r="K234" s="1" t="str">
        <f>VLOOKUP(A234,'volatile collection data'!$G$6:$N$69,8,FALSE)</f>
        <v>23A</v>
      </c>
      <c r="L234" s="1">
        <f>VLOOKUP(A234,'volatile collection data'!$G$6:$J$69,4,FALSE)</f>
        <v>3.05</v>
      </c>
      <c r="M234" s="1">
        <f>VLOOKUP($A234,'volatile collection data'!$G$6:$M$69,6,FALSE)</f>
        <v>8</v>
      </c>
      <c r="N234" s="1">
        <f>VLOOKUP($A234,'volatile collection data'!$G$6:$M$69,7,FALSE)</f>
        <v>3.05</v>
      </c>
      <c r="O234" s="1">
        <f>VLOOKUP(A234,'volatile collection data'!$G$6:$K$69,5,FALSE)</f>
        <v>1</v>
      </c>
      <c r="P234" s="1" t="str">
        <f t="shared" si="20"/>
        <v>10D</v>
      </c>
      <c r="Q234">
        <f t="shared" si="21"/>
        <v>0</v>
      </c>
      <c r="R234" t="str">
        <f t="shared" si="22"/>
        <v>23A_1-D&amp;3.05%3.05@8</v>
      </c>
      <c r="S234" t="str">
        <f t="shared" si="23"/>
        <v>10D-23A-VCS-Loc-22</v>
      </c>
      <c r="T234" t="str">
        <f>IFERROR(IF(VLOOKUP(S234,Bad!$A:$A,1,FALSE)='RAW2'!S234,"yes","no"),"no")</f>
        <v>yes</v>
      </c>
      <c r="U234" t="str">
        <f>IFERROR(VLOOKUP(F234,compounds!$A:$B,2,FALSE),"")</f>
        <v/>
      </c>
      <c r="V234" t="str">
        <f>VLOOKUP(B234,'volatile collection data'!$O:$P,2,FALSE)</f>
        <v>27.apr.22 23</v>
      </c>
    </row>
    <row r="235" spans="1:22" x14ac:dyDescent="0.2">
      <c r="A235" t="s">
        <v>137</v>
      </c>
      <c r="B235" s="1" t="str">
        <f t="shared" si="18"/>
        <v>10D</v>
      </c>
      <c r="C235">
        <v>34.582999999999998</v>
      </c>
      <c r="D235">
        <f t="shared" si="19"/>
        <v>34.58</v>
      </c>
      <c r="E235">
        <f>VLOOKUP(D235,'Peak Combiner'!$A$5:$D$4980,4,FALSE)</f>
        <v>34.58</v>
      </c>
      <c r="F235">
        <f>IFERROR(VLOOKUP(D235,rt_comb!$A:$B,2,FALSE),D235)</f>
        <v>34.58</v>
      </c>
      <c r="G235">
        <v>1175252</v>
      </c>
      <c r="H235">
        <f>SUMIFS($G:$G,$E:$E,18.51,'RAW2'!$A:$A,'RAW2'!A235)</f>
        <v>0</v>
      </c>
      <c r="I235" s="1" t="str">
        <f>VLOOKUP(A235,'volatile collection data'!$G$6:$H$69,2,FALSE)</f>
        <v>D</v>
      </c>
      <c r="J235" s="1">
        <f>VLOOKUP(A235,'volatile collection data'!$G$6:$I$69,3,FALSE)</f>
        <v>10</v>
      </c>
      <c r="K235" s="1" t="str">
        <f>VLOOKUP(A235,'volatile collection data'!$G$6:$N$69,8,FALSE)</f>
        <v>23A</v>
      </c>
      <c r="L235" s="1">
        <f>VLOOKUP(A235,'volatile collection data'!$G$6:$J$69,4,FALSE)</f>
        <v>3.05</v>
      </c>
      <c r="M235" s="1">
        <f>VLOOKUP($A235,'volatile collection data'!$G$6:$M$69,6,FALSE)</f>
        <v>8</v>
      </c>
      <c r="N235" s="1">
        <f>VLOOKUP($A235,'volatile collection data'!$G$6:$M$69,7,FALSE)</f>
        <v>3.05</v>
      </c>
      <c r="O235" s="1">
        <f>VLOOKUP(A235,'volatile collection data'!$G$6:$K$69,5,FALSE)</f>
        <v>1</v>
      </c>
      <c r="P235" s="1" t="str">
        <f t="shared" si="20"/>
        <v>10D</v>
      </c>
      <c r="Q235">
        <f t="shared" si="21"/>
        <v>0</v>
      </c>
      <c r="R235" t="str">
        <f t="shared" si="22"/>
        <v>23A_1-D&amp;3.05%3.05@8</v>
      </c>
      <c r="S235" t="str">
        <f t="shared" si="23"/>
        <v>10D-23A-VCS-Loc-22</v>
      </c>
      <c r="T235" t="str">
        <f>IFERROR(IF(VLOOKUP(S235,Bad!$A:$A,1,FALSE)='RAW2'!S235,"yes","no"),"no")</f>
        <v>yes</v>
      </c>
      <c r="U235" t="str">
        <f>IFERROR(VLOOKUP(F235,compounds!$A:$B,2,FALSE),"")</f>
        <v/>
      </c>
      <c r="V235" t="str">
        <f>VLOOKUP(B235,'volatile collection data'!$O:$P,2,FALSE)</f>
        <v>27.apr.22 23</v>
      </c>
    </row>
    <row r="236" spans="1:22" x14ac:dyDescent="0.2">
      <c r="A236" t="s">
        <v>137</v>
      </c>
      <c r="B236" s="1" t="str">
        <f t="shared" si="18"/>
        <v>10D</v>
      </c>
      <c r="C236">
        <v>37.683999999999997</v>
      </c>
      <c r="D236">
        <f t="shared" si="19"/>
        <v>37.68</v>
      </c>
      <c r="E236">
        <f>VLOOKUP(D236,'Peak Combiner'!$A$5:$D$4980,4,FALSE)</f>
        <v>37.67</v>
      </c>
      <c r="F236">
        <f>IFERROR(VLOOKUP(D236,rt_comb!$A:$B,2,FALSE),D236)</f>
        <v>37.68</v>
      </c>
      <c r="G236">
        <v>2452420</v>
      </c>
      <c r="H236">
        <f>SUMIFS($G:$G,$E:$E,18.51,'RAW2'!$A:$A,'RAW2'!A236)</f>
        <v>0</v>
      </c>
      <c r="I236" s="1" t="str">
        <f>VLOOKUP(A236,'volatile collection data'!$G$6:$H$69,2,FALSE)</f>
        <v>D</v>
      </c>
      <c r="J236" s="1">
        <f>VLOOKUP(A236,'volatile collection data'!$G$6:$I$69,3,FALSE)</f>
        <v>10</v>
      </c>
      <c r="K236" s="1" t="str">
        <f>VLOOKUP(A236,'volatile collection data'!$G$6:$N$69,8,FALSE)</f>
        <v>23A</v>
      </c>
      <c r="L236" s="1">
        <f>VLOOKUP(A236,'volatile collection data'!$G$6:$J$69,4,FALSE)</f>
        <v>3.05</v>
      </c>
      <c r="M236" s="1">
        <f>VLOOKUP($A236,'volatile collection data'!$G$6:$M$69,6,FALSE)</f>
        <v>8</v>
      </c>
      <c r="N236" s="1">
        <f>VLOOKUP($A236,'volatile collection data'!$G$6:$M$69,7,FALSE)</f>
        <v>3.05</v>
      </c>
      <c r="O236" s="1">
        <f>VLOOKUP(A236,'volatile collection data'!$G$6:$K$69,5,FALSE)</f>
        <v>1</v>
      </c>
      <c r="P236" s="1" t="str">
        <f t="shared" si="20"/>
        <v>10D</v>
      </c>
      <c r="Q236">
        <f t="shared" si="21"/>
        <v>0</v>
      </c>
      <c r="R236" t="str">
        <f t="shared" si="22"/>
        <v>23A_1-D&amp;3.05%3.05@8</v>
      </c>
      <c r="S236" t="str">
        <f t="shared" si="23"/>
        <v>10D-23A-VCS-Loc-22</v>
      </c>
      <c r="T236" t="str">
        <f>IFERROR(IF(VLOOKUP(S236,Bad!$A:$A,1,FALSE)='RAW2'!S236,"yes","no"),"no")</f>
        <v>yes</v>
      </c>
      <c r="U236" t="str">
        <f>IFERROR(VLOOKUP(F236,compounds!$A:$B,2,FALSE),"")</f>
        <v/>
      </c>
      <c r="V236" t="str">
        <f>VLOOKUP(B236,'volatile collection data'!$O:$P,2,FALSE)</f>
        <v>27.apr.22 23</v>
      </c>
    </row>
    <row r="237" spans="1:22" x14ac:dyDescent="0.2">
      <c r="A237" t="s">
        <v>137</v>
      </c>
      <c r="B237" s="1" t="str">
        <f t="shared" si="18"/>
        <v>10D</v>
      </c>
      <c r="C237">
        <v>37.777000000000001</v>
      </c>
      <c r="D237">
        <f t="shared" si="19"/>
        <v>37.78</v>
      </c>
      <c r="E237">
        <f>VLOOKUP(D237,'Peak Combiner'!$A$5:$D$4980,4,FALSE)</f>
        <v>37.78</v>
      </c>
      <c r="F237">
        <f>IFERROR(VLOOKUP(D237,rt_comb!$A:$B,2,FALSE),D237)</f>
        <v>37.78</v>
      </c>
      <c r="G237">
        <v>1265628</v>
      </c>
      <c r="H237">
        <f>SUMIFS($G:$G,$E:$E,18.51,'RAW2'!$A:$A,'RAW2'!A237)</f>
        <v>0</v>
      </c>
      <c r="I237" s="1" t="str">
        <f>VLOOKUP(A237,'volatile collection data'!$G$6:$H$69,2,FALSE)</f>
        <v>D</v>
      </c>
      <c r="J237" s="1">
        <f>VLOOKUP(A237,'volatile collection data'!$G$6:$I$69,3,FALSE)</f>
        <v>10</v>
      </c>
      <c r="K237" s="1" t="str">
        <f>VLOOKUP(A237,'volatile collection data'!$G$6:$N$69,8,FALSE)</f>
        <v>23A</v>
      </c>
      <c r="L237" s="1">
        <f>VLOOKUP(A237,'volatile collection data'!$G$6:$J$69,4,FALSE)</f>
        <v>3.05</v>
      </c>
      <c r="M237" s="1">
        <f>VLOOKUP($A237,'volatile collection data'!$G$6:$M$69,6,FALSE)</f>
        <v>8</v>
      </c>
      <c r="N237" s="1">
        <f>VLOOKUP($A237,'volatile collection data'!$G$6:$M$69,7,FALSE)</f>
        <v>3.05</v>
      </c>
      <c r="O237" s="1">
        <f>VLOOKUP(A237,'volatile collection data'!$G$6:$K$69,5,FALSE)</f>
        <v>1</v>
      </c>
      <c r="P237" s="1" t="str">
        <f t="shared" si="20"/>
        <v>10D</v>
      </c>
      <c r="Q237">
        <f t="shared" si="21"/>
        <v>0</v>
      </c>
      <c r="R237" t="str">
        <f t="shared" si="22"/>
        <v>23A_1-D&amp;3.05%3.05@8</v>
      </c>
      <c r="S237" t="str">
        <f t="shared" si="23"/>
        <v>10D-23A-VCS-Loc-22</v>
      </c>
      <c r="T237" t="str">
        <f>IFERROR(IF(VLOOKUP(S237,Bad!$A:$A,1,FALSE)='RAW2'!S237,"yes","no"),"no")</f>
        <v>yes</v>
      </c>
      <c r="U237" t="str">
        <f>IFERROR(VLOOKUP(F237,compounds!$A:$B,2,FALSE),"")</f>
        <v/>
      </c>
      <c r="V237" t="str">
        <f>VLOOKUP(B237,'volatile collection data'!$O:$P,2,FALSE)</f>
        <v>27.apr.22 23</v>
      </c>
    </row>
    <row r="238" spans="1:22" x14ac:dyDescent="0.2">
      <c r="A238" t="s">
        <v>137</v>
      </c>
      <c r="B238" s="1" t="str">
        <f t="shared" si="18"/>
        <v>10D</v>
      </c>
      <c r="C238">
        <v>38</v>
      </c>
      <c r="D238">
        <f t="shared" si="19"/>
        <v>38</v>
      </c>
      <c r="E238">
        <f>VLOOKUP(D238,'Peak Combiner'!$A$5:$D$4980,4,FALSE)</f>
        <v>37.99</v>
      </c>
      <c r="F238">
        <f>IFERROR(VLOOKUP(D238,rt_comb!$A:$B,2,FALSE),D238)</f>
        <v>38</v>
      </c>
      <c r="G238">
        <v>9706255</v>
      </c>
      <c r="H238">
        <f>SUMIFS($G:$G,$E:$E,18.51,'RAW2'!$A:$A,'RAW2'!A238)</f>
        <v>0</v>
      </c>
      <c r="I238" s="1" t="str">
        <f>VLOOKUP(A238,'volatile collection data'!$G$6:$H$69,2,FALSE)</f>
        <v>D</v>
      </c>
      <c r="J238" s="1">
        <f>VLOOKUP(A238,'volatile collection data'!$G$6:$I$69,3,FALSE)</f>
        <v>10</v>
      </c>
      <c r="K238" s="1" t="str">
        <f>VLOOKUP(A238,'volatile collection data'!$G$6:$N$69,8,FALSE)</f>
        <v>23A</v>
      </c>
      <c r="L238" s="1">
        <f>VLOOKUP(A238,'volatile collection data'!$G$6:$J$69,4,FALSE)</f>
        <v>3.05</v>
      </c>
      <c r="M238" s="1">
        <f>VLOOKUP($A238,'volatile collection data'!$G$6:$M$69,6,FALSE)</f>
        <v>8</v>
      </c>
      <c r="N238" s="1">
        <f>VLOOKUP($A238,'volatile collection data'!$G$6:$M$69,7,FALSE)</f>
        <v>3.05</v>
      </c>
      <c r="O238" s="1">
        <f>VLOOKUP(A238,'volatile collection data'!$G$6:$K$69,5,FALSE)</f>
        <v>1</v>
      </c>
      <c r="P238" s="1" t="str">
        <f t="shared" si="20"/>
        <v>10D</v>
      </c>
      <c r="Q238">
        <f t="shared" si="21"/>
        <v>0</v>
      </c>
      <c r="R238" t="str">
        <f t="shared" si="22"/>
        <v>23A_1-D&amp;3.05%3.05@8</v>
      </c>
      <c r="S238" t="str">
        <f t="shared" si="23"/>
        <v>10D-23A-VCS-Loc-22</v>
      </c>
      <c r="T238" t="str">
        <f>IFERROR(IF(VLOOKUP(S238,Bad!$A:$A,1,FALSE)='RAW2'!S238,"yes","no"),"no")</f>
        <v>yes</v>
      </c>
      <c r="U238" t="str">
        <f>IFERROR(VLOOKUP(F238,compounds!$A:$B,2,FALSE),"")</f>
        <v/>
      </c>
      <c r="V238" t="str">
        <f>VLOOKUP(B238,'volatile collection data'!$O:$P,2,FALSE)</f>
        <v>27.apr.22 23</v>
      </c>
    </row>
    <row r="239" spans="1:22" x14ac:dyDescent="0.2">
      <c r="A239" t="s">
        <v>137</v>
      </c>
      <c r="B239" s="1" t="str">
        <f t="shared" si="18"/>
        <v>10D</v>
      </c>
      <c r="C239">
        <v>38.444000000000003</v>
      </c>
      <c r="D239">
        <f t="shared" si="19"/>
        <v>38.44</v>
      </c>
      <c r="E239">
        <f>VLOOKUP(D239,'Peak Combiner'!$A$5:$D$4980,4,FALSE)</f>
        <v>38.44</v>
      </c>
      <c r="F239">
        <f>IFERROR(VLOOKUP(D239,rt_comb!$A:$B,2,FALSE),D239)</f>
        <v>38.44</v>
      </c>
      <c r="G239">
        <v>5061398</v>
      </c>
      <c r="H239">
        <f>SUMIFS($G:$G,$E:$E,18.51,'RAW2'!$A:$A,'RAW2'!A239)</f>
        <v>0</v>
      </c>
      <c r="I239" s="1" t="str">
        <f>VLOOKUP(A239,'volatile collection data'!$G$6:$H$69,2,FALSE)</f>
        <v>D</v>
      </c>
      <c r="J239" s="1">
        <f>VLOOKUP(A239,'volatile collection data'!$G$6:$I$69,3,FALSE)</f>
        <v>10</v>
      </c>
      <c r="K239" s="1" t="str">
        <f>VLOOKUP(A239,'volatile collection data'!$G$6:$N$69,8,FALSE)</f>
        <v>23A</v>
      </c>
      <c r="L239" s="1">
        <f>VLOOKUP(A239,'volatile collection data'!$G$6:$J$69,4,FALSE)</f>
        <v>3.05</v>
      </c>
      <c r="M239" s="1">
        <f>VLOOKUP($A239,'volatile collection data'!$G$6:$M$69,6,FALSE)</f>
        <v>8</v>
      </c>
      <c r="N239" s="1">
        <f>VLOOKUP($A239,'volatile collection data'!$G$6:$M$69,7,FALSE)</f>
        <v>3.05</v>
      </c>
      <c r="O239" s="1">
        <f>VLOOKUP(A239,'volatile collection data'!$G$6:$K$69,5,FALSE)</f>
        <v>1</v>
      </c>
      <c r="P239" s="1" t="str">
        <f t="shared" si="20"/>
        <v>10D</v>
      </c>
      <c r="Q239">
        <f t="shared" si="21"/>
        <v>0</v>
      </c>
      <c r="R239" t="str">
        <f t="shared" si="22"/>
        <v>23A_1-D&amp;3.05%3.05@8</v>
      </c>
      <c r="S239" t="str">
        <f t="shared" si="23"/>
        <v>10D-23A-VCS-Loc-22</v>
      </c>
      <c r="T239" t="str">
        <f>IFERROR(IF(VLOOKUP(S239,Bad!$A:$A,1,FALSE)='RAW2'!S239,"yes","no"),"no")</f>
        <v>yes</v>
      </c>
      <c r="U239" t="str">
        <f>IFERROR(VLOOKUP(F239,compounds!$A:$B,2,FALSE),"")</f>
        <v/>
      </c>
      <c r="V239" t="str">
        <f>VLOOKUP(B239,'volatile collection data'!$O:$P,2,FALSE)</f>
        <v>27.apr.22 23</v>
      </c>
    </row>
    <row r="240" spans="1:22" x14ac:dyDescent="0.2">
      <c r="A240" t="s">
        <v>156</v>
      </c>
      <c r="B240" s="1" t="str">
        <f t="shared" si="18"/>
        <v>10E</v>
      </c>
      <c r="C240">
        <v>4.1779999999999999</v>
      </c>
      <c r="D240">
        <f t="shared" si="19"/>
        <v>4.18</v>
      </c>
      <c r="E240">
        <f>VLOOKUP(D240,'Peak Combiner'!$A$5:$D$4980,4,FALSE)</f>
        <v>4.1500000000000004</v>
      </c>
      <c r="F240">
        <f>IFERROR(VLOOKUP(D240,rt_comb!$A:$B,2,FALSE),D240)</f>
        <v>4.18</v>
      </c>
      <c r="G240">
        <v>1229488</v>
      </c>
      <c r="H240">
        <f>SUMIFS($G:$G,$E:$E,18.51,'RAW2'!$A:$A,'RAW2'!A240)</f>
        <v>19535508</v>
      </c>
      <c r="I240" s="1" t="str">
        <f>VLOOKUP(A240,'volatile collection data'!$G$6:$H$69,2,FALSE)</f>
        <v>E</v>
      </c>
      <c r="J240" s="1">
        <f>VLOOKUP(A240,'volatile collection data'!$G$6:$I$69,3,FALSE)</f>
        <v>10</v>
      </c>
      <c r="K240" s="1" t="str">
        <f>VLOOKUP(A240,'volatile collection data'!$G$6:$N$69,8,FALSE)</f>
        <v>25B</v>
      </c>
      <c r="L240" s="1">
        <f>VLOOKUP(A240,'volatile collection data'!$G$6:$J$69,4,FALSE)</f>
        <v>3.88</v>
      </c>
      <c r="M240" s="1">
        <f>VLOOKUP($A240,'volatile collection data'!$G$6:$M$69,6,FALSE)</f>
        <v>11</v>
      </c>
      <c r="N240" s="1">
        <f>VLOOKUP($A240,'volatile collection data'!$G$6:$M$69,7,FALSE)</f>
        <v>3.88</v>
      </c>
      <c r="O240" s="1">
        <f>VLOOKUP(A240,'volatile collection data'!$G$6:$K$69,5,FALSE)</f>
        <v>0</v>
      </c>
      <c r="P240" s="1" t="str">
        <f t="shared" si="20"/>
        <v>10E</v>
      </c>
      <c r="Q240">
        <f t="shared" si="21"/>
        <v>8.1103176460899803E-2</v>
      </c>
      <c r="R240" t="str">
        <f t="shared" si="22"/>
        <v>25B_0-E&amp;3.88%3.88@11</v>
      </c>
      <c r="S240" t="str">
        <f t="shared" si="23"/>
        <v>10E-25B-VCS-Loc-22</v>
      </c>
      <c r="T240" t="str">
        <f>IFERROR(IF(VLOOKUP(S240,Bad!$A:$A,1,FALSE)='RAW2'!S240,"yes","no"),"no")</f>
        <v>no</v>
      </c>
      <c r="U240" t="str">
        <f>IFERROR(VLOOKUP(F240,compounds!$A:$B,2,FALSE),"")</f>
        <v/>
      </c>
      <c r="V240" t="str">
        <f>VLOOKUP(B240,'volatile collection data'!$O:$P,2,FALSE)</f>
        <v>02.may.22 25</v>
      </c>
    </row>
    <row r="241" spans="1:22" x14ac:dyDescent="0.2">
      <c r="A241" t="s">
        <v>156</v>
      </c>
      <c r="B241" s="1" t="str">
        <f t="shared" si="18"/>
        <v>10E</v>
      </c>
      <c r="C241">
        <v>5.343</v>
      </c>
      <c r="D241">
        <f t="shared" si="19"/>
        <v>5.34</v>
      </c>
      <c r="E241">
        <f>VLOOKUP(D241,'Peak Combiner'!$A$5:$D$4980,4,FALSE)</f>
        <v>5.34</v>
      </c>
      <c r="F241">
        <f>IFERROR(VLOOKUP(D241,rt_comb!$A:$B,2,FALSE),D241)</f>
        <v>5.34</v>
      </c>
      <c r="G241">
        <v>2880599</v>
      </c>
      <c r="H241">
        <f>SUMIFS($G:$G,$E:$E,18.51,'RAW2'!$A:$A,'RAW2'!A241)</f>
        <v>19535508</v>
      </c>
      <c r="I241" s="1" t="str">
        <f>VLOOKUP(A241,'volatile collection data'!$G$6:$H$69,2,FALSE)</f>
        <v>E</v>
      </c>
      <c r="J241" s="1">
        <f>VLOOKUP(A241,'volatile collection data'!$G$6:$I$69,3,FALSE)</f>
        <v>10</v>
      </c>
      <c r="K241" s="1" t="str">
        <f>VLOOKUP(A241,'volatile collection data'!$G$6:$N$69,8,FALSE)</f>
        <v>25B</v>
      </c>
      <c r="L241" s="1">
        <f>VLOOKUP(A241,'volatile collection data'!$G$6:$J$69,4,FALSE)</f>
        <v>3.88</v>
      </c>
      <c r="M241" s="1">
        <f>VLOOKUP($A241,'volatile collection data'!$G$6:$M$69,6,FALSE)</f>
        <v>11</v>
      </c>
      <c r="N241" s="1">
        <f>VLOOKUP($A241,'volatile collection data'!$G$6:$M$69,7,FALSE)</f>
        <v>3.88</v>
      </c>
      <c r="O241" s="1">
        <f>VLOOKUP(A241,'volatile collection data'!$G$6:$K$69,5,FALSE)</f>
        <v>0</v>
      </c>
      <c r="P241" s="1" t="str">
        <f t="shared" si="20"/>
        <v>10E</v>
      </c>
      <c r="Q241">
        <f t="shared" si="21"/>
        <v>0.19001871430228801</v>
      </c>
      <c r="R241" t="str">
        <f t="shared" si="22"/>
        <v>25B_0-E&amp;3.88%3.88@11</v>
      </c>
      <c r="S241" t="str">
        <f t="shared" si="23"/>
        <v>10E-25B-VCS-Loc-22</v>
      </c>
      <c r="T241" t="str">
        <f>IFERROR(IF(VLOOKUP(S241,Bad!$A:$A,1,FALSE)='RAW2'!S241,"yes","no"),"no")</f>
        <v>no</v>
      </c>
      <c r="U241" t="str">
        <f>IFERROR(VLOOKUP(F241,compounds!$A:$B,2,FALSE),"")</f>
        <v/>
      </c>
      <c r="V241" t="str">
        <f>VLOOKUP(B241,'volatile collection data'!$O:$P,2,FALSE)</f>
        <v>02.may.22 25</v>
      </c>
    </row>
    <row r="242" spans="1:22" x14ac:dyDescent="0.2">
      <c r="A242" t="s">
        <v>156</v>
      </c>
      <c r="B242" s="1" t="str">
        <f t="shared" si="18"/>
        <v>10E</v>
      </c>
      <c r="C242">
        <v>8.6449999999999996</v>
      </c>
      <c r="D242">
        <f t="shared" si="19"/>
        <v>8.65</v>
      </c>
      <c r="E242">
        <f>VLOOKUP(D242,'Peak Combiner'!$A$5:$D$4980,4,FALSE)</f>
        <v>8.64</v>
      </c>
      <c r="F242">
        <f>IFERROR(VLOOKUP(D242,rt_comb!$A:$B,2,FALSE),D242)</f>
        <v>8.65</v>
      </c>
      <c r="G242">
        <v>1221265</v>
      </c>
      <c r="H242">
        <f>SUMIFS($G:$G,$E:$E,18.51,'RAW2'!$A:$A,'RAW2'!A242)</f>
        <v>19535508</v>
      </c>
      <c r="I242" s="1" t="str">
        <f>VLOOKUP(A242,'volatile collection data'!$G$6:$H$69,2,FALSE)</f>
        <v>E</v>
      </c>
      <c r="J242" s="1">
        <f>VLOOKUP(A242,'volatile collection data'!$G$6:$I$69,3,FALSE)</f>
        <v>10</v>
      </c>
      <c r="K242" s="1" t="str">
        <f>VLOOKUP(A242,'volatile collection data'!$G$6:$N$69,8,FALSE)</f>
        <v>25B</v>
      </c>
      <c r="L242" s="1">
        <f>VLOOKUP(A242,'volatile collection data'!$G$6:$J$69,4,FALSE)</f>
        <v>3.88</v>
      </c>
      <c r="M242" s="1">
        <f>VLOOKUP($A242,'volatile collection data'!$G$6:$M$69,6,FALSE)</f>
        <v>11</v>
      </c>
      <c r="N242" s="1">
        <f>VLOOKUP($A242,'volatile collection data'!$G$6:$M$69,7,FALSE)</f>
        <v>3.88</v>
      </c>
      <c r="O242" s="1">
        <f>VLOOKUP(A242,'volatile collection data'!$G$6:$K$69,5,FALSE)</f>
        <v>0</v>
      </c>
      <c r="P242" s="1" t="str">
        <f t="shared" si="20"/>
        <v>10E</v>
      </c>
      <c r="Q242">
        <f t="shared" si="21"/>
        <v>8.0560746262282171E-2</v>
      </c>
      <c r="R242" t="str">
        <f t="shared" si="22"/>
        <v>25B_0-E&amp;3.88%3.88@11</v>
      </c>
      <c r="S242" t="str">
        <f t="shared" si="23"/>
        <v>10E-25B-VCS-Loc-22</v>
      </c>
      <c r="T242" t="str">
        <f>IFERROR(IF(VLOOKUP(S242,Bad!$A:$A,1,FALSE)='RAW2'!S242,"yes","no"),"no")</f>
        <v>no</v>
      </c>
      <c r="U242" t="str">
        <f>IFERROR(VLOOKUP(F242,compounds!$A:$B,2,FALSE),"")</f>
        <v/>
      </c>
      <c r="V242" t="str">
        <f>VLOOKUP(B242,'volatile collection data'!$O:$P,2,FALSE)</f>
        <v>02.may.22 25</v>
      </c>
    </row>
    <row r="243" spans="1:22" x14ac:dyDescent="0.2">
      <c r="A243" t="s">
        <v>156</v>
      </c>
      <c r="B243" s="1" t="str">
        <f t="shared" si="18"/>
        <v>10E</v>
      </c>
      <c r="C243">
        <v>9.3819999999999997</v>
      </c>
      <c r="D243">
        <f t="shared" si="19"/>
        <v>9.3800000000000008</v>
      </c>
      <c r="E243">
        <f>VLOOKUP(D243,'Peak Combiner'!$A$5:$D$4980,4,FALSE)</f>
        <v>9.3800000000000008</v>
      </c>
      <c r="F243">
        <f>IFERROR(VLOOKUP(D243,rt_comb!$A:$B,2,FALSE),D243)</f>
        <v>9.3800000000000008</v>
      </c>
      <c r="G243">
        <v>6853343</v>
      </c>
      <c r="H243">
        <f>SUMIFS($G:$G,$E:$E,18.51,'RAW2'!$A:$A,'RAW2'!A243)</f>
        <v>19535508</v>
      </c>
      <c r="I243" s="1" t="str">
        <f>VLOOKUP(A243,'volatile collection data'!$G$6:$H$69,2,FALSE)</f>
        <v>E</v>
      </c>
      <c r="J243" s="1">
        <f>VLOOKUP(A243,'volatile collection data'!$G$6:$I$69,3,FALSE)</f>
        <v>10</v>
      </c>
      <c r="K243" s="1" t="str">
        <f>VLOOKUP(A243,'volatile collection data'!$G$6:$N$69,8,FALSE)</f>
        <v>25B</v>
      </c>
      <c r="L243" s="1">
        <f>VLOOKUP(A243,'volatile collection data'!$G$6:$J$69,4,FALSE)</f>
        <v>3.88</v>
      </c>
      <c r="M243" s="1">
        <f>VLOOKUP($A243,'volatile collection data'!$G$6:$M$69,6,FALSE)</f>
        <v>11</v>
      </c>
      <c r="N243" s="1">
        <f>VLOOKUP($A243,'volatile collection data'!$G$6:$M$69,7,FALSE)</f>
        <v>3.88</v>
      </c>
      <c r="O243" s="1">
        <f>VLOOKUP(A243,'volatile collection data'!$G$6:$K$69,5,FALSE)</f>
        <v>0</v>
      </c>
      <c r="P243" s="1" t="str">
        <f t="shared" si="20"/>
        <v>10E</v>
      </c>
      <c r="Q243">
        <f t="shared" si="21"/>
        <v>0.45208077401005325</v>
      </c>
      <c r="R243" t="str">
        <f t="shared" si="22"/>
        <v>25B_0-E&amp;3.88%3.88@11</v>
      </c>
      <c r="S243" t="str">
        <f t="shared" si="23"/>
        <v>10E-25B-VCS-Loc-22</v>
      </c>
      <c r="T243" t="str">
        <f>IFERROR(IF(VLOOKUP(S243,Bad!$A:$A,1,FALSE)='RAW2'!S243,"yes","no"),"no")</f>
        <v>no</v>
      </c>
      <c r="U243" t="str">
        <f>IFERROR(VLOOKUP(F243,compounds!$A:$B,2,FALSE),"")</f>
        <v>octanal</v>
      </c>
      <c r="V243" t="str">
        <f>VLOOKUP(B243,'volatile collection data'!$O:$P,2,FALSE)</f>
        <v>02.may.22 25</v>
      </c>
    </row>
    <row r="244" spans="1:22" x14ac:dyDescent="0.2">
      <c r="A244" t="s">
        <v>156</v>
      </c>
      <c r="B244" s="1" t="str">
        <f t="shared" si="18"/>
        <v>10E</v>
      </c>
      <c r="C244">
        <v>9.5489999999999995</v>
      </c>
      <c r="D244">
        <f t="shared" si="19"/>
        <v>9.5500000000000007</v>
      </c>
      <c r="E244">
        <f>VLOOKUP(D244,'Peak Combiner'!$A$5:$D$4980,4,FALSE)</f>
        <v>9.5299999999999994</v>
      </c>
      <c r="F244">
        <f>IFERROR(VLOOKUP(D244,rt_comb!$A:$B,2,FALSE),D244)</f>
        <v>9.5399999999999991</v>
      </c>
      <c r="G244">
        <v>2223037</v>
      </c>
      <c r="H244">
        <f>SUMIFS($G:$G,$E:$E,18.51,'RAW2'!$A:$A,'RAW2'!A244)</f>
        <v>19535508</v>
      </c>
      <c r="I244" s="1" t="str">
        <f>VLOOKUP(A244,'volatile collection data'!$G$6:$H$69,2,FALSE)</f>
        <v>E</v>
      </c>
      <c r="J244" s="1">
        <f>VLOOKUP(A244,'volatile collection data'!$G$6:$I$69,3,FALSE)</f>
        <v>10</v>
      </c>
      <c r="K244" s="1" t="str">
        <f>VLOOKUP(A244,'volatile collection data'!$G$6:$N$69,8,FALSE)</f>
        <v>25B</v>
      </c>
      <c r="L244" s="1">
        <f>VLOOKUP(A244,'volatile collection data'!$G$6:$J$69,4,FALSE)</f>
        <v>3.88</v>
      </c>
      <c r="M244" s="1">
        <f>VLOOKUP($A244,'volatile collection data'!$G$6:$M$69,6,FALSE)</f>
        <v>11</v>
      </c>
      <c r="N244" s="1">
        <f>VLOOKUP($A244,'volatile collection data'!$G$6:$M$69,7,FALSE)</f>
        <v>3.88</v>
      </c>
      <c r="O244" s="1">
        <f>VLOOKUP(A244,'volatile collection data'!$G$6:$K$69,5,FALSE)</f>
        <v>0</v>
      </c>
      <c r="P244" s="1" t="str">
        <f t="shared" si="20"/>
        <v>10E</v>
      </c>
      <c r="Q244">
        <f t="shared" si="21"/>
        <v>0.14664263668300079</v>
      </c>
      <c r="R244" t="str">
        <f t="shared" si="22"/>
        <v>25B_0-E&amp;3.88%3.88@11</v>
      </c>
      <c r="S244" t="str">
        <f t="shared" si="23"/>
        <v>10E-25B-VCS-Loc-22</v>
      </c>
      <c r="T244" t="str">
        <f>IFERROR(IF(VLOOKUP(S244,Bad!$A:$A,1,FALSE)='RAW2'!S244,"yes","no"),"no")</f>
        <v>no</v>
      </c>
      <c r="U244" t="str">
        <f>IFERROR(VLOOKUP(F244,compounds!$A:$B,2,FALSE),"")</f>
        <v>z3hex</v>
      </c>
      <c r="V244" t="str">
        <f>VLOOKUP(B244,'volatile collection data'!$O:$P,2,FALSE)</f>
        <v>02.may.22 25</v>
      </c>
    </row>
    <row r="245" spans="1:22" x14ac:dyDescent="0.2">
      <c r="A245" t="s">
        <v>156</v>
      </c>
      <c r="B245" s="1" t="str">
        <f t="shared" si="18"/>
        <v>10E</v>
      </c>
      <c r="C245">
        <v>9.766</v>
      </c>
      <c r="D245">
        <f t="shared" si="19"/>
        <v>9.77</v>
      </c>
      <c r="E245">
        <f>VLOOKUP(D245,'Peak Combiner'!$A$5:$D$4980,4,FALSE)</f>
        <v>9.77</v>
      </c>
      <c r="F245">
        <f>IFERROR(VLOOKUP(D245,rt_comb!$A:$B,2,FALSE),D245)</f>
        <v>9.77</v>
      </c>
      <c r="G245">
        <v>911344</v>
      </c>
      <c r="H245">
        <f>SUMIFS($G:$G,$E:$E,18.51,'RAW2'!$A:$A,'RAW2'!A245)</f>
        <v>19535508</v>
      </c>
      <c r="I245" s="1" t="str">
        <f>VLOOKUP(A245,'volatile collection data'!$G$6:$H$69,2,FALSE)</f>
        <v>E</v>
      </c>
      <c r="J245" s="1">
        <f>VLOOKUP(A245,'volatile collection data'!$G$6:$I$69,3,FALSE)</f>
        <v>10</v>
      </c>
      <c r="K245" s="1" t="str">
        <f>VLOOKUP(A245,'volatile collection data'!$G$6:$N$69,8,FALSE)</f>
        <v>25B</v>
      </c>
      <c r="L245" s="1">
        <f>VLOOKUP(A245,'volatile collection data'!$G$6:$J$69,4,FALSE)</f>
        <v>3.88</v>
      </c>
      <c r="M245" s="1">
        <f>VLOOKUP($A245,'volatile collection data'!$G$6:$M$69,6,FALSE)</f>
        <v>11</v>
      </c>
      <c r="N245" s="1">
        <f>VLOOKUP($A245,'volatile collection data'!$G$6:$M$69,7,FALSE)</f>
        <v>3.88</v>
      </c>
      <c r="O245" s="1">
        <f>VLOOKUP(A245,'volatile collection data'!$G$6:$K$69,5,FALSE)</f>
        <v>0</v>
      </c>
      <c r="P245" s="1" t="str">
        <f t="shared" si="20"/>
        <v>10E</v>
      </c>
      <c r="Q245">
        <f t="shared" si="21"/>
        <v>6.0116807360935831E-2</v>
      </c>
      <c r="R245" t="str">
        <f t="shared" si="22"/>
        <v>25B_0-E&amp;3.88%3.88@11</v>
      </c>
      <c r="S245" t="str">
        <f t="shared" si="23"/>
        <v>10E-25B-VCS-Loc-22</v>
      </c>
      <c r="T245" t="str">
        <f>IFERROR(IF(VLOOKUP(S245,Bad!$A:$A,1,FALSE)='RAW2'!S245,"yes","no"),"no")</f>
        <v>no</v>
      </c>
      <c r="U245" t="str">
        <f>IFERROR(VLOOKUP(F245,compounds!$A:$B,2,FALSE),"")</f>
        <v/>
      </c>
      <c r="V245" t="str">
        <f>VLOOKUP(B245,'volatile collection data'!$O:$P,2,FALSE)</f>
        <v>02.may.22 25</v>
      </c>
    </row>
    <row r="246" spans="1:22" x14ac:dyDescent="0.2">
      <c r="A246" t="s">
        <v>156</v>
      </c>
      <c r="B246" s="1" t="str">
        <f t="shared" si="18"/>
        <v>10E</v>
      </c>
      <c r="C246">
        <v>9.8130000000000006</v>
      </c>
      <c r="D246">
        <f t="shared" si="19"/>
        <v>9.81</v>
      </c>
      <c r="E246">
        <f>VLOOKUP(D246,'Peak Combiner'!$A$5:$D$4980,4,FALSE)</f>
        <v>9.8000000000000007</v>
      </c>
      <c r="F246">
        <f>IFERROR(VLOOKUP(D246,rt_comb!$A:$B,2,FALSE),D246)</f>
        <v>9.81</v>
      </c>
      <c r="G246">
        <v>1960198</v>
      </c>
      <c r="H246">
        <f>SUMIFS($G:$G,$E:$E,18.51,'RAW2'!$A:$A,'RAW2'!A246)</f>
        <v>19535508</v>
      </c>
      <c r="I246" s="1" t="str">
        <f>VLOOKUP(A246,'volatile collection data'!$G$6:$H$69,2,FALSE)</f>
        <v>E</v>
      </c>
      <c r="J246" s="1">
        <f>VLOOKUP(A246,'volatile collection data'!$G$6:$I$69,3,FALSE)</f>
        <v>10</v>
      </c>
      <c r="K246" s="1" t="str">
        <f>VLOOKUP(A246,'volatile collection data'!$G$6:$N$69,8,FALSE)</f>
        <v>25B</v>
      </c>
      <c r="L246" s="1">
        <f>VLOOKUP(A246,'volatile collection data'!$G$6:$J$69,4,FALSE)</f>
        <v>3.88</v>
      </c>
      <c r="M246" s="1">
        <f>VLOOKUP($A246,'volatile collection data'!$G$6:$M$69,6,FALSE)</f>
        <v>11</v>
      </c>
      <c r="N246" s="1">
        <f>VLOOKUP($A246,'volatile collection data'!$G$6:$M$69,7,FALSE)</f>
        <v>3.88</v>
      </c>
      <c r="O246" s="1">
        <f>VLOOKUP(A246,'volatile collection data'!$G$6:$K$69,5,FALSE)</f>
        <v>0</v>
      </c>
      <c r="P246" s="1" t="str">
        <f t="shared" si="20"/>
        <v>10E</v>
      </c>
      <c r="Q246">
        <f t="shared" si="21"/>
        <v>0.12930446193236766</v>
      </c>
      <c r="R246" t="str">
        <f t="shared" si="22"/>
        <v>25B_0-E&amp;3.88%3.88@11</v>
      </c>
      <c r="S246" t="str">
        <f t="shared" si="23"/>
        <v>10E-25B-VCS-Loc-22</v>
      </c>
      <c r="T246" t="str">
        <f>IFERROR(IF(VLOOKUP(S246,Bad!$A:$A,1,FALSE)='RAW2'!S246,"yes","no"),"no")</f>
        <v>no</v>
      </c>
      <c r="U246" t="str">
        <f>IFERROR(VLOOKUP(F246,compounds!$A:$B,2,FALSE),"")</f>
        <v>sixmethyl</v>
      </c>
      <c r="V246" t="str">
        <f>VLOOKUP(B246,'volatile collection data'!$O:$P,2,FALSE)</f>
        <v>02.may.22 25</v>
      </c>
    </row>
    <row r="247" spans="1:22" x14ac:dyDescent="0.2">
      <c r="A247" t="s">
        <v>156</v>
      </c>
      <c r="B247" s="1" t="str">
        <f t="shared" si="18"/>
        <v>10E</v>
      </c>
      <c r="C247">
        <v>12.4</v>
      </c>
      <c r="D247">
        <f t="shared" si="19"/>
        <v>12.4</v>
      </c>
      <c r="E247">
        <f>VLOOKUP(D247,'Peak Combiner'!$A$5:$D$4980,4,FALSE)</f>
        <v>12.39</v>
      </c>
      <c r="F247">
        <f>IFERROR(VLOOKUP(D247,rt_comb!$A:$B,2,FALSE),D247)</f>
        <v>12.39</v>
      </c>
      <c r="G247">
        <v>2700311</v>
      </c>
      <c r="H247">
        <f>SUMIFS($G:$G,$E:$E,18.51,'RAW2'!$A:$A,'RAW2'!A247)</f>
        <v>19535508</v>
      </c>
      <c r="I247" s="1" t="str">
        <f>VLOOKUP(A247,'volatile collection data'!$G$6:$H$69,2,FALSE)</f>
        <v>E</v>
      </c>
      <c r="J247" s="1">
        <f>VLOOKUP(A247,'volatile collection data'!$G$6:$I$69,3,FALSE)</f>
        <v>10</v>
      </c>
      <c r="K247" s="1" t="str">
        <f>VLOOKUP(A247,'volatile collection data'!$G$6:$N$69,8,FALSE)</f>
        <v>25B</v>
      </c>
      <c r="L247" s="1">
        <f>VLOOKUP(A247,'volatile collection data'!$G$6:$J$69,4,FALSE)</f>
        <v>3.88</v>
      </c>
      <c r="M247" s="1">
        <f>VLOOKUP($A247,'volatile collection data'!$G$6:$M$69,6,FALSE)</f>
        <v>11</v>
      </c>
      <c r="N247" s="1">
        <f>VLOOKUP($A247,'volatile collection data'!$G$6:$M$69,7,FALSE)</f>
        <v>3.88</v>
      </c>
      <c r="O247" s="1">
        <f>VLOOKUP(A247,'volatile collection data'!$G$6:$K$69,5,FALSE)</f>
        <v>0</v>
      </c>
      <c r="P247" s="1" t="str">
        <f t="shared" si="20"/>
        <v>10E</v>
      </c>
      <c r="Q247">
        <f t="shared" si="21"/>
        <v>0.17812601630297228</v>
      </c>
      <c r="R247" t="str">
        <f t="shared" si="22"/>
        <v>25B_0-E&amp;3.88%3.88@11</v>
      </c>
      <c r="S247" t="str">
        <f t="shared" si="23"/>
        <v>10E-25B-VCS-Loc-22</v>
      </c>
      <c r="T247" t="str">
        <f>IFERROR(IF(VLOOKUP(S247,Bad!$A:$A,1,FALSE)='RAW2'!S247,"yes","no"),"no")</f>
        <v>no</v>
      </c>
      <c r="U247" t="str">
        <f>IFERROR(VLOOKUP(F247,compounds!$A:$B,2,FALSE),"")</f>
        <v>o+C5xe</v>
      </c>
      <c r="V247" t="str">
        <f>VLOOKUP(B247,'volatile collection data'!$O:$P,2,FALSE)</f>
        <v>02.may.22 25</v>
      </c>
    </row>
    <row r="248" spans="1:22" x14ac:dyDescent="0.2">
      <c r="A248" t="s">
        <v>156</v>
      </c>
      <c r="B248" s="1" t="str">
        <f t="shared" si="18"/>
        <v>10E</v>
      </c>
      <c r="C248">
        <v>12.542</v>
      </c>
      <c r="D248">
        <f t="shared" si="19"/>
        <v>12.54</v>
      </c>
      <c r="E248">
        <f>VLOOKUP(D248,'Peak Combiner'!$A$5:$D$4980,4,FALSE)</f>
        <v>12.53</v>
      </c>
      <c r="F248">
        <f>IFERROR(VLOOKUP(D248,rt_comb!$A:$B,2,FALSE),D248)</f>
        <v>12.54</v>
      </c>
      <c r="G248">
        <v>7619901</v>
      </c>
      <c r="H248">
        <f>SUMIFS($G:$G,$E:$E,18.51,'RAW2'!$A:$A,'RAW2'!A248)</f>
        <v>19535508</v>
      </c>
      <c r="I248" s="1" t="str">
        <f>VLOOKUP(A248,'volatile collection data'!$G$6:$H$69,2,FALSE)</f>
        <v>E</v>
      </c>
      <c r="J248" s="1">
        <f>VLOOKUP(A248,'volatile collection data'!$G$6:$I$69,3,FALSE)</f>
        <v>10</v>
      </c>
      <c r="K248" s="1" t="str">
        <f>VLOOKUP(A248,'volatile collection data'!$G$6:$N$69,8,FALSE)</f>
        <v>25B</v>
      </c>
      <c r="L248" s="1">
        <f>VLOOKUP(A248,'volatile collection data'!$G$6:$J$69,4,FALSE)</f>
        <v>3.88</v>
      </c>
      <c r="M248" s="1">
        <f>VLOOKUP($A248,'volatile collection data'!$G$6:$M$69,6,FALSE)</f>
        <v>11</v>
      </c>
      <c r="N248" s="1">
        <f>VLOOKUP($A248,'volatile collection data'!$G$6:$M$69,7,FALSE)</f>
        <v>3.88</v>
      </c>
      <c r="O248" s="1">
        <f>VLOOKUP(A248,'volatile collection data'!$G$6:$K$69,5,FALSE)</f>
        <v>0</v>
      </c>
      <c r="P248" s="1" t="str">
        <f t="shared" si="20"/>
        <v>10E</v>
      </c>
      <c r="Q248">
        <f t="shared" si="21"/>
        <v>0.50264677281729209</v>
      </c>
      <c r="R248" t="str">
        <f t="shared" si="22"/>
        <v>25B_0-E&amp;3.88%3.88@11</v>
      </c>
      <c r="S248" t="str">
        <f t="shared" si="23"/>
        <v>10E-25B-VCS-Loc-22</v>
      </c>
      <c r="T248" t="str">
        <f>IFERROR(IF(VLOOKUP(S248,Bad!$A:$A,1,FALSE)='RAW2'!S248,"yes","no"),"no")</f>
        <v>no</v>
      </c>
      <c r="U248" t="str">
        <f>IFERROR(VLOOKUP(F248,compounds!$A:$B,2,FALSE),"")</f>
        <v>nonanal</v>
      </c>
      <c r="V248" t="str">
        <f>VLOOKUP(B248,'volatile collection data'!$O:$P,2,FALSE)</f>
        <v>02.may.22 25</v>
      </c>
    </row>
    <row r="249" spans="1:22" x14ac:dyDescent="0.2">
      <c r="A249" t="s">
        <v>156</v>
      </c>
      <c r="B249" s="1" t="str">
        <f t="shared" si="18"/>
        <v>10E</v>
      </c>
      <c r="C249">
        <v>14.257</v>
      </c>
      <c r="D249">
        <f t="shared" si="19"/>
        <v>14.26</v>
      </c>
      <c r="E249">
        <f>VLOOKUP(D249,'Peak Combiner'!$A$5:$D$4980,4,FALSE)</f>
        <v>14.25</v>
      </c>
      <c r="F249">
        <f>IFERROR(VLOOKUP(D249,rt_comb!$A:$B,2,FALSE),D249)</f>
        <v>14.25</v>
      </c>
      <c r="G249">
        <v>1054364</v>
      </c>
      <c r="H249">
        <f>SUMIFS($G:$G,$E:$E,18.51,'RAW2'!$A:$A,'RAW2'!A249)</f>
        <v>19535508</v>
      </c>
      <c r="I249" s="1" t="str">
        <f>VLOOKUP(A249,'volatile collection data'!$G$6:$H$69,2,FALSE)</f>
        <v>E</v>
      </c>
      <c r="J249" s="1">
        <f>VLOOKUP(A249,'volatile collection data'!$G$6:$I$69,3,FALSE)</f>
        <v>10</v>
      </c>
      <c r="K249" s="1" t="str">
        <f>VLOOKUP(A249,'volatile collection data'!$G$6:$N$69,8,FALSE)</f>
        <v>25B</v>
      </c>
      <c r="L249" s="1">
        <f>VLOOKUP(A249,'volatile collection data'!$G$6:$J$69,4,FALSE)</f>
        <v>3.88</v>
      </c>
      <c r="M249" s="1">
        <f>VLOOKUP($A249,'volatile collection data'!$G$6:$M$69,6,FALSE)</f>
        <v>11</v>
      </c>
      <c r="N249" s="1">
        <f>VLOOKUP($A249,'volatile collection data'!$G$6:$M$69,7,FALSE)</f>
        <v>3.88</v>
      </c>
      <c r="O249" s="1">
        <f>VLOOKUP(A249,'volatile collection data'!$G$6:$K$69,5,FALSE)</f>
        <v>0</v>
      </c>
      <c r="P249" s="1" t="str">
        <f t="shared" si="20"/>
        <v>10E</v>
      </c>
      <c r="Q249">
        <f t="shared" si="21"/>
        <v>6.9551121723855913E-2</v>
      </c>
      <c r="R249" t="str">
        <f t="shared" si="22"/>
        <v>25B_0-E&amp;3.88%3.88@11</v>
      </c>
      <c r="S249" t="str">
        <f t="shared" si="23"/>
        <v>10E-25B-VCS-Loc-22</v>
      </c>
      <c r="T249" t="str">
        <f>IFERROR(IF(VLOOKUP(S249,Bad!$A:$A,1,FALSE)='RAW2'!S249,"yes","no"),"no")</f>
        <v>no</v>
      </c>
      <c r="U249" t="str">
        <f>IFERROR(VLOOKUP(F249,compounds!$A:$B,2,FALSE),"")</f>
        <v>p-trimethyl</v>
      </c>
      <c r="V249" t="str">
        <f>VLOOKUP(B249,'volatile collection data'!$O:$P,2,FALSE)</f>
        <v>02.may.22 25</v>
      </c>
    </row>
    <row r="250" spans="1:22" x14ac:dyDescent="0.2">
      <c r="A250" t="s">
        <v>156</v>
      </c>
      <c r="B250" s="1" t="str">
        <f t="shared" si="18"/>
        <v>10E</v>
      </c>
      <c r="C250">
        <v>15.56</v>
      </c>
      <c r="D250">
        <f t="shared" si="19"/>
        <v>15.56</v>
      </c>
      <c r="E250">
        <f>VLOOKUP(D250,'Peak Combiner'!$A$5:$D$4980,4,FALSE)</f>
        <v>15.55</v>
      </c>
      <c r="F250">
        <f>IFERROR(VLOOKUP(D250,rt_comb!$A:$B,2,FALSE),D250)</f>
        <v>15.56</v>
      </c>
      <c r="G250">
        <v>4967076</v>
      </c>
      <c r="H250">
        <f>SUMIFS($G:$G,$E:$E,18.51,'RAW2'!$A:$A,'RAW2'!A250)</f>
        <v>19535508</v>
      </c>
      <c r="I250" s="1" t="str">
        <f>VLOOKUP(A250,'volatile collection data'!$G$6:$H$69,2,FALSE)</f>
        <v>E</v>
      </c>
      <c r="J250" s="1">
        <f>VLOOKUP(A250,'volatile collection data'!$G$6:$I$69,3,FALSE)</f>
        <v>10</v>
      </c>
      <c r="K250" s="1" t="str">
        <f>VLOOKUP(A250,'volatile collection data'!$G$6:$N$69,8,FALSE)</f>
        <v>25B</v>
      </c>
      <c r="L250" s="1">
        <f>VLOOKUP(A250,'volatile collection data'!$G$6:$J$69,4,FALSE)</f>
        <v>3.88</v>
      </c>
      <c r="M250" s="1">
        <f>VLOOKUP($A250,'volatile collection data'!$G$6:$M$69,6,FALSE)</f>
        <v>11</v>
      </c>
      <c r="N250" s="1">
        <f>VLOOKUP($A250,'volatile collection data'!$G$6:$M$69,7,FALSE)</f>
        <v>3.88</v>
      </c>
      <c r="O250" s="1">
        <f>VLOOKUP(A250,'volatile collection data'!$G$6:$K$69,5,FALSE)</f>
        <v>0</v>
      </c>
      <c r="P250" s="1" t="str">
        <f t="shared" si="20"/>
        <v>10E</v>
      </c>
      <c r="Q250">
        <f t="shared" si="21"/>
        <v>0.32765317052521076</v>
      </c>
      <c r="R250" t="str">
        <f t="shared" si="22"/>
        <v>25B_0-E&amp;3.88%3.88@11</v>
      </c>
      <c r="S250" t="str">
        <f t="shared" si="23"/>
        <v>10E-25B-VCS-Loc-22</v>
      </c>
      <c r="T250" t="str">
        <f>IFERROR(IF(VLOOKUP(S250,Bad!$A:$A,1,FALSE)='RAW2'!S250,"yes","no"),"no")</f>
        <v>no</v>
      </c>
      <c r="U250" t="str">
        <f>IFERROR(VLOOKUP(F250,compounds!$A:$B,2,FALSE),"")</f>
        <v>decanal</v>
      </c>
      <c r="V250" t="str">
        <f>VLOOKUP(B250,'volatile collection data'!$O:$P,2,FALSE)</f>
        <v>02.may.22 25</v>
      </c>
    </row>
    <row r="251" spans="1:22" x14ac:dyDescent="0.2">
      <c r="A251" t="s">
        <v>156</v>
      </c>
      <c r="B251" s="1" t="str">
        <f t="shared" si="18"/>
        <v>10E</v>
      </c>
      <c r="C251">
        <v>15.77</v>
      </c>
      <c r="D251">
        <f t="shared" si="19"/>
        <v>15.77</v>
      </c>
      <c r="E251">
        <f>VLOOKUP(D251,'Peak Combiner'!$A$5:$D$4980,4,FALSE)</f>
        <v>15.77</v>
      </c>
      <c r="F251">
        <f>IFERROR(VLOOKUP(D251,rt_comb!$A:$B,2,FALSE),D251)</f>
        <v>15.77</v>
      </c>
      <c r="G251">
        <v>1292478</v>
      </c>
      <c r="H251">
        <f>SUMIFS($G:$G,$E:$E,18.51,'RAW2'!$A:$A,'RAW2'!A251)</f>
        <v>19535508</v>
      </c>
      <c r="I251" s="1" t="str">
        <f>VLOOKUP(A251,'volatile collection data'!$G$6:$H$69,2,FALSE)</f>
        <v>E</v>
      </c>
      <c r="J251" s="1">
        <f>VLOOKUP(A251,'volatile collection data'!$G$6:$I$69,3,FALSE)</f>
        <v>10</v>
      </c>
      <c r="K251" s="1" t="str">
        <f>VLOOKUP(A251,'volatile collection data'!$G$6:$N$69,8,FALSE)</f>
        <v>25B</v>
      </c>
      <c r="L251" s="1">
        <f>VLOOKUP(A251,'volatile collection data'!$G$6:$J$69,4,FALSE)</f>
        <v>3.88</v>
      </c>
      <c r="M251" s="1">
        <f>VLOOKUP($A251,'volatile collection data'!$G$6:$M$69,6,FALSE)</f>
        <v>11</v>
      </c>
      <c r="N251" s="1">
        <f>VLOOKUP($A251,'volatile collection data'!$G$6:$M$69,7,FALSE)</f>
        <v>3.88</v>
      </c>
      <c r="O251" s="1">
        <f>VLOOKUP(A251,'volatile collection data'!$G$6:$K$69,5,FALSE)</f>
        <v>0</v>
      </c>
      <c r="P251" s="1" t="str">
        <f t="shared" si="20"/>
        <v>10E</v>
      </c>
      <c r="Q251">
        <f t="shared" si="21"/>
        <v>8.5258311838611558E-2</v>
      </c>
      <c r="R251" t="str">
        <f t="shared" si="22"/>
        <v>25B_0-E&amp;3.88%3.88@11</v>
      </c>
      <c r="S251" t="str">
        <f t="shared" si="23"/>
        <v>10E-25B-VCS-Loc-22</v>
      </c>
      <c r="T251" t="str">
        <f>IFERROR(IF(VLOOKUP(S251,Bad!$A:$A,1,FALSE)='RAW2'!S251,"yes","no"),"no")</f>
        <v>no</v>
      </c>
      <c r="U251" t="str">
        <f>IFERROR(VLOOKUP(F251,compounds!$A:$B,2,FALSE),"")</f>
        <v>caprylyl acetate</v>
      </c>
      <c r="V251" t="str">
        <f>VLOOKUP(B251,'volatile collection data'!$O:$P,2,FALSE)</f>
        <v>02.may.22 25</v>
      </c>
    </row>
    <row r="252" spans="1:22" x14ac:dyDescent="0.2">
      <c r="A252" t="s">
        <v>156</v>
      </c>
      <c r="B252" s="1" t="str">
        <f t="shared" si="18"/>
        <v>10E</v>
      </c>
      <c r="C252">
        <v>16.016999999999999</v>
      </c>
      <c r="D252">
        <f t="shared" si="19"/>
        <v>16.02</v>
      </c>
      <c r="E252">
        <f>VLOOKUP(D252,'Peak Combiner'!$A$5:$D$4980,4,FALSE)</f>
        <v>16.02</v>
      </c>
      <c r="F252">
        <f>IFERROR(VLOOKUP(D252,rt_comb!$A:$B,2,FALSE),D252)</f>
        <v>16.02</v>
      </c>
      <c r="G252">
        <v>1417417</v>
      </c>
      <c r="H252">
        <f>SUMIFS($G:$G,$E:$E,18.51,'RAW2'!$A:$A,'RAW2'!A252)</f>
        <v>19535508</v>
      </c>
      <c r="I252" s="1" t="str">
        <f>VLOOKUP(A252,'volatile collection data'!$G$6:$H$69,2,FALSE)</f>
        <v>E</v>
      </c>
      <c r="J252" s="1">
        <f>VLOOKUP(A252,'volatile collection data'!$G$6:$I$69,3,FALSE)</f>
        <v>10</v>
      </c>
      <c r="K252" s="1" t="str">
        <f>VLOOKUP(A252,'volatile collection data'!$G$6:$N$69,8,FALSE)</f>
        <v>25B</v>
      </c>
      <c r="L252" s="1">
        <f>VLOOKUP(A252,'volatile collection data'!$G$6:$J$69,4,FALSE)</f>
        <v>3.88</v>
      </c>
      <c r="M252" s="1">
        <f>VLOOKUP($A252,'volatile collection data'!$G$6:$M$69,6,FALSE)</f>
        <v>11</v>
      </c>
      <c r="N252" s="1">
        <f>VLOOKUP($A252,'volatile collection data'!$G$6:$M$69,7,FALSE)</f>
        <v>3.88</v>
      </c>
      <c r="O252" s="1">
        <f>VLOOKUP(A252,'volatile collection data'!$G$6:$K$69,5,FALSE)</f>
        <v>0</v>
      </c>
      <c r="P252" s="1" t="str">
        <f t="shared" si="20"/>
        <v>10E</v>
      </c>
      <c r="Q252">
        <f t="shared" si="21"/>
        <v>9.3499913028577117E-2</v>
      </c>
      <c r="R252" t="str">
        <f t="shared" si="22"/>
        <v>25B_0-E&amp;3.88%3.88@11</v>
      </c>
      <c r="S252" t="str">
        <f t="shared" si="23"/>
        <v>10E-25B-VCS-Loc-22</v>
      </c>
      <c r="T252" t="str">
        <f>IFERROR(IF(VLOOKUP(S252,Bad!$A:$A,1,FALSE)='RAW2'!S252,"yes","no"),"no")</f>
        <v>no</v>
      </c>
      <c r="U252" t="str">
        <f>IFERROR(VLOOKUP(F252,compounds!$A:$B,2,FALSE),"")</f>
        <v/>
      </c>
      <c r="V252" t="str">
        <f>VLOOKUP(B252,'volatile collection data'!$O:$P,2,FALSE)</f>
        <v>02.may.22 25</v>
      </c>
    </row>
    <row r="253" spans="1:22" x14ac:dyDescent="0.2">
      <c r="A253" t="s">
        <v>156</v>
      </c>
      <c r="B253" s="1" t="str">
        <f t="shared" si="18"/>
        <v>10E</v>
      </c>
      <c r="C253">
        <v>17.824000000000002</v>
      </c>
      <c r="D253">
        <f t="shared" si="19"/>
        <v>17.82</v>
      </c>
      <c r="E253">
        <f>VLOOKUP(D253,'Peak Combiner'!$A$5:$D$4980,4,FALSE)</f>
        <v>17.82</v>
      </c>
      <c r="F253">
        <f>IFERROR(VLOOKUP(D253,rt_comb!$A:$B,2,FALSE),D253)</f>
        <v>17.82</v>
      </c>
      <c r="G253">
        <v>3609977</v>
      </c>
      <c r="H253">
        <f>SUMIFS($G:$G,$E:$E,18.51,'RAW2'!$A:$A,'RAW2'!A253)</f>
        <v>19535508</v>
      </c>
      <c r="I253" s="1" t="str">
        <f>VLOOKUP(A253,'volatile collection data'!$G$6:$H$69,2,FALSE)</f>
        <v>E</v>
      </c>
      <c r="J253" s="1">
        <f>VLOOKUP(A253,'volatile collection data'!$G$6:$I$69,3,FALSE)</f>
        <v>10</v>
      </c>
      <c r="K253" s="1" t="str">
        <f>VLOOKUP(A253,'volatile collection data'!$G$6:$N$69,8,FALSE)</f>
        <v>25B</v>
      </c>
      <c r="L253" s="1">
        <f>VLOOKUP(A253,'volatile collection data'!$G$6:$J$69,4,FALSE)</f>
        <v>3.88</v>
      </c>
      <c r="M253" s="1">
        <f>VLOOKUP($A253,'volatile collection data'!$G$6:$M$69,6,FALSE)</f>
        <v>11</v>
      </c>
      <c r="N253" s="1">
        <f>VLOOKUP($A253,'volatile collection data'!$G$6:$M$69,7,FALSE)</f>
        <v>3.88</v>
      </c>
      <c r="O253" s="1">
        <f>VLOOKUP(A253,'volatile collection data'!$G$6:$K$69,5,FALSE)</f>
        <v>0</v>
      </c>
      <c r="P253" s="1" t="str">
        <f t="shared" si="20"/>
        <v>10E</v>
      </c>
      <c r="Q253">
        <f t="shared" si="21"/>
        <v>0.23813213439316991</v>
      </c>
      <c r="R253" t="str">
        <f t="shared" si="22"/>
        <v>25B_0-E&amp;3.88%3.88@11</v>
      </c>
      <c r="S253" t="str">
        <f t="shared" si="23"/>
        <v>10E-25B-VCS-Loc-22</v>
      </c>
      <c r="T253" t="str">
        <f>IFERROR(IF(VLOOKUP(S253,Bad!$A:$A,1,FALSE)='RAW2'!S253,"yes","no"),"no")</f>
        <v>no</v>
      </c>
      <c r="U253" t="str">
        <f>IFERROR(VLOOKUP(F253,compounds!$A:$B,2,FALSE),"")</f>
        <v/>
      </c>
      <c r="V253" t="str">
        <f>VLOOKUP(B253,'volatile collection data'!$O:$P,2,FALSE)</f>
        <v>02.may.22 25</v>
      </c>
    </row>
    <row r="254" spans="1:22" x14ac:dyDescent="0.2">
      <c r="A254" t="s">
        <v>156</v>
      </c>
      <c r="B254" s="1" t="str">
        <f t="shared" si="18"/>
        <v>10E</v>
      </c>
      <c r="C254">
        <v>17.876000000000001</v>
      </c>
      <c r="D254">
        <f t="shared" si="19"/>
        <v>17.88</v>
      </c>
      <c r="E254">
        <f>VLOOKUP(D254,'Peak Combiner'!$A$5:$D$4980,4,FALSE)</f>
        <v>17.87</v>
      </c>
      <c r="F254">
        <f>IFERROR(VLOOKUP(D254,rt_comb!$A:$B,2,FALSE),D254)</f>
        <v>17.88</v>
      </c>
      <c r="G254">
        <v>2137773</v>
      </c>
      <c r="H254">
        <f>SUMIFS($G:$G,$E:$E,18.51,'RAW2'!$A:$A,'RAW2'!A254)</f>
        <v>19535508</v>
      </c>
      <c r="I254" s="1" t="str">
        <f>VLOOKUP(A254,'volatile collection data'!$G$6:$H$69,2,FALSE)</f>
        <v>E</v>
      </c>
      <c r="J254" s="1">
        <f>VLOOKUP(A254,'volatile collection data'!$G$6:$I$69,3,FALSE)</f>
        <v>10</v>
      </c>
      <c r="K254" s="1" t="str">
        <f>VLOOKUP(A254,'volatile collection data'!$G$6:$N$69,8,FALSE)</f>
        <v>25B</v>
      </c>
      <c r="L254" s="1">
        <f>VLOOKUP(A254,'volatile collection data'!$G$6:$J$69,4,FALSE)</f>
        <v>3.88</v>
      </c>
      <c r="M254" s="1">
        <f>VLOOKUP($A254,'volatile collection data'!$G$6:$M$69,6,FALSE)</f>
        <v>11</v>
      </c>
      <c r="N254" s="1">
        <f>VLOOKUP($A254,'volatile collection data'!$G$6:$M$69,7,FALSE)</f>
        <v>3.88</v>
      </c>
      <c r="O254" s="1">
        <f>VLOOKUP(A254,'volatile collection data'!$G$6:$K$69,5,FALSE)</f>
        <v>0</v>
      </c>
      <c r="P254" s="1" t="str">
        <f t="shared" si="20"/>
        <v>10E</v>
      </c>
      <c r="Q254">
        <f t="shared" si="21"/>
        <v>0.14101819688548986</v>
      </c>
      <c r="R254" t="str">
        <f t="shared" si="22"/>
        <v>25B_0-E&amp;3.88%3.88@11</v>
      </c>
      <c r="S254" t="str">
        <f t="shared" si="23"/>
        <v>10E-25B-VCS-Loc-22</v>
      </c>
      <c r="T254" t="str">
        <f>IFERROR(IF(VLOOKUP(S254,Bad!$A:$A,1,FALSE)='RAW2'!S254,"yes","no"),"no")</f>
        <v>no</v>
      </c>
      <c r="U254" t="str">
        <f>IFERROR(VLOOKUP(F254,compounds!$A:$B,2,FALSE),"")</f>
        <v/>
      </c>
      <c r="V254" t="str">
        <f>VLOOKUP(B254,'volatile collection data'!$O:$P,2,FALSE)</f>
        <v>02.may.22 25</v>
      </c>
    </row>
    <row r="255" spans="1:22" x14ac:dyDescent="0.2">
      <c r="A255" t="s">
        <v>156</v>
      </c>
      <c r="B255" s="1" t="str">
        <f t="shared" si="18"/>
        <v>10E</v>
      </c>
      <c r="C255">
        <v>18.513999999999999</v>
      </c>
      <c r="D255">
        <f t="shared" si="19"/>
        <v>18.510000000000002</v>
      </c>
      <c r="E255">
        <f>VLOOKUP(D255,'Peak Combiner'!$A$5:$D$4980,4,FALSE)</f>
        <v>18.510000000000002</v>
      </c>
      <c r="F255">
        <f>IFERROR(VLOOKUP(D255,rt_comb!$A:$B,2,FALSE),D255)</f>
        <v>18.52</v>
      </c>
      <c r="G255">
        <v>19535508</v>
      </c>
      <c r="H255">
        <f>SUMIFS($G:$G,$E:$E,18.51,'RAW2'!$A:$A,'RAW2'!A255)</f>
        <v>19535508</v>
      </c>
      <c r="I255" s="1" t="str">
        <f>VLOOKUP(A255,'volatile collection data'!$G$6:$H$69,2,FALSE)</f>
        <v>E</v>
      </c>
      <c r="J255" s="1">
        <f>VLOOKUP(A255,'volatile collection data'!$G$6:$I$69,3,FALSE)</f>
        <v>10</v>
      </c>
      <c r="K255" s="1" t="str">
        <f>VLOOKUP(A255,'volatile collection data'!$G$6:$N$69,8,FALSE)</f>
        <v>25B</v>
      </c>
      <c r="L255" s="1">
        <f>VLOOKUP(A255,'volatile collection data'!$G$6:$J$69,4,FALSE)</f>
        <v>3.88</v>
      </c>
      <c r="M255" s="1">
        <f>VLOOKUP($A255,'volatile collection data'!$G$6:$M$69,6,FALSE)</f>
        <v>11</v>
      </c>
      <c r="N255" s="1">
        <f>VLOOKUP($A255,'volatile collection data'!$G$6:$M$69,7,FALSE)</f>
        <v>3.88</v>
      </c>
      <c r="O255" s="1">
        <f>VLOOKUP(A255,'volatile collection data'!$G$6:$K$69,5,FALSE)</f>
        <v>0</v>
      </c>
      <c r="P255" s="1" t="str">
        <f t="shared" si="20"/>
        <v>10E</v>
      </c>
      <c r="Q255">
        <f t="shared" si="21"/>
        <v>1.2886597938144331</v>
      </c>
      <c r="R255" t="str">
        <f t="shared" si="22"/>
        <v>25B_0-E&amp;3.88%3.88@11</v>
      </c>
      <c r="S255" t="str">
        <f t="shared" si="23"/>
        <v>10E-25B-VCS-Loc-22</v>
      </c>
      <c r="T255" t="str">
        <f>IFERROR(IF(VLOOKUP(S255,Bad!$A:$A,1,FALSE)='RAW2'!S255,"yes","no"),"no")</f>
        <v>no</v>
      </c>
      <c r="U255" t="str">
        <f>IFERROR(VLOOKUP(F255,compounds!$A:$B,2,FALSE),"")</f>
        <v>standard</v>
      </c>
      <c r="V255" t="str">
        <f>VLOOKUP(B255,'volatile collection data'!$O:$P,2,FALSE)</f>
        <v>02.may.22 25</v>
      </c>
    </row>
    <row r="256" spans="1:22" x14ac:dyDescent="0.2">
      <c r="A256" t="s">
        <v>156</v>
      </c>
      <c r="B256" s="1" t="str">
        <f t="shared" si="18"/>
        <v>10E</v>
      </c>
      <c r="C256">
        <v>20.044</v>
      </c>
      <c r="D256">
        <f t="shared" si="19"/>
        <v>20.04</v>
      </c>
      <c r="E256">
        <f>VLOOKUP(D256,'Peak Combiner'!$A$5:$D$4980,4,FALSE)</f>
        <v>20.04</v>
      </c>
      <c r="F256">
        <f>IFERROR(VLOOKUP(D256,rt_comb!$A:$B,2,FALSE),D256)</f>
        <v>20.05</v>
      </c>
      <c r="G256">
        <v>799596</v>
      </c>
      <c r="H256">
        <f>SUMIFS($G:$G,$E:$E,18.51,'RAW2'!$A:$A,'RAW2'!A256)</f>
        <v>19535508</v>
      </c>
      <c r="I256" s="1" t="str">
        <f>VLOOKUP(A256,'volatile collection data'!$G$6:$H$69,2,FALSE)</f>
        <v>E</v>
      </c>
      <c r="J256" s="1">
        <f>VLOOKUP(A256,'volatile collection data'!$G$6:$I$69,3,FALSE)</f>
        <v>10</v>
      </c>
      <c r="K256" s="1" t="str">
        <f>VLOOKUP(A256,'volatile collection data'!$G$6:$N$69,8,FALSE)</f>
        <v>25B</v>
      </c>
      <c r="L256" s="1">
        <f>VLOOKUP(A256,'volatile collection data'!$G$6:$J$69,4,FALSE)</f>
        <v>3.88</v>
      </c>
      <c r="M256" s="1">
        <f>VLOOKUP($A256,'volatile collection data'!$G$6:$M$69,6,FALSE)</f>
        <v>11</v>
      </c>
      <c r="N256" s="1">
        <f>VLOOKUP($A256,'volatile collection data'!$G$6:$M$69,7,FALSE)</f>
        <v>3.88</v>
      </c>
      <c r="O256" s="1">
        <f>VLOOKUP(A256,'volatile collection data'!$G$6:$K$69,5,FALSE)</f>
        <v>0</v>
      </c>
      <c r="P256" s="1" t="str">
        <f t="shared" si="20"/>
        <v>10E</v>
      </c>
      <c r="Q256">
        <f t="shared" si="21"/>
        <v>5.2745350491773514E-2</v>
      </c>
      <c r="R256" t="str">
        <f t="shared" si="22"/>
        <v>25B_0-E&amp;3.88%3.88@11</v>
      </c>
      <c r="S256" t="str">
        <f t="shared" si="23"/>
        <v>10E-25B-VCS-Loc-22</v>
      </c>
      <c r="T256" t="str">
        <f>IFERROR(IF(VLOOKUP(S256,Bad!$A:$A,1,FALSE)='RAW2'!S256,"yes","no"),"no")</f>
        <v>no</v>
      </c>
      <c r="U256" t="str">
        <f>IFERROR(VLOOKUP(F256,compounds!$A:$B,2,FALSE),"")</f>
        <v>tridecane</v>
      </c>
      <c r="V256" t="str">
        <f>VLOOKUP(B256,'volatile collection data'!$O:$P,2,FALSE)</f>
        <v>02.may.22 25</v>
      </c>
    </row>
    <row r="257" spans="1:22" x14ac:dyDescent="0.2">
      <c r="A257" t="s">
        <v>156</v>
      </c>
      <c r="B257" s="1" t="str">
        <f t="shared" si="18"/>
        <v>10E</v>
      </c>
      <c r="C257">
        <v>21.074000000000002</v>
      </c>
      <c r="D257">
        <f t="shared" si="19"/>
        <v>21.07</v>
      </c>
      <c r="E257">
        <f>VLOOKUP(D257,'Peak Combiner'!$A$5:$D$4980,4,FALSE)</f>
        <v>21.07</v>
      </c>
      <c r="F257">
        <f>IFERROR(VLOOKUP(D257,rt_comb!$A:$B,2,FALSE),D257)</f>
        <v>21.07</v>
      </c>
      <c r="G257">
        <v>1055110</v>
      </c>
      <c r="H257">
        <f>SUMIFS($G:$G,$E:$E,18.51,'RAW2'!$A:$A,'RAW2'!A257)</f>
        <v>19535508</v>
      </c>
      <c r="I257" s="1" t="str">
        <f>VLOOKUP(A257,'volatile collection data'!$G$6:$H$69,2,FALSE)</f>
        <v>E</v>
      </c>
      <c r="J257" s="1">
        <f>VLOOKUP(A257,'volatile collection data'!$G$6:$I$69,3,FALSE)</f>
        <v>10</v>
      </c>
      <c r="K257" s="1" t="str">
        <f>VLOOKUP(A257,'volatile collection data'!$G$6:$N$69,8,FALSE)</f>
        <v>25B</v>
      </c>
      <c r="L257" s="1">
        <f>VLOOKUP(A257,'volatile collection data'!$G$6:$J$69,4,FALSE)</f>
        <v>3.88</v>
      </c>
      <c r="M257" s="1">
        <f>VLOOKUP($A257,'volatile collection data'!$G$6:$M$69,6,FALSE)</f>
        <v>11</v>
      </c>
      <c r="N257" s="1">
        <f>VLOOKUP($A257,'volatile collection data'!$G$6:$M$69,7,FALSE)</f>
        <v>3.88</v>
      </c>
      <c r="O257" s="1">
        <f>VLOOKUP(A257,'volatile collection data'!$G$6:$K$69,5,FALSE)</f>
        <v>0</v>
      </c>
      <c r="P257" s="1" t="str">
        <f t="shared" si="20"/>
        <v>10E</v>
      </c>
      <c r="Q257">
        <f t="shared" si="21"/>
        <v>6.9600331614184094E-2</v>
      </c>
      <c r="R257" t="str">
        <f t="shared" si="22"/>
        <v>25B_0-E&amp;3.88%3.88@11</v>
      </c>
      <c r="S257" t="str">
        <f t="shared" si="23"/>
        <v>10E-25B-VCS-Loc-22</v>
      </c>
      <c r="T257" t="str">
        <f>IFERROR(IF(VLOOKUP(S257,Bad!$A:$A,1,FALSE)='RAW2'!S257,"yes","no"),"no")</f>
        <v>no</v>
      </c>
      <c r="U257" t="str">
        <f>IFERROR(VLOOKUP(F257,compounds!$A:$B,2,FALSE),"")</f>
        <v/>
      </c>
      <c r="V257" t="str">
        <f>VLOOKUP(B257,'volatile collection data'!$O:$P,2,FALSE)</f>
        <v>02.may.22 25</v>
      </c>
    </row>
    <row r="258" spans="1:22" x14ac:dyDescent="0.2">
      <c r="A258" t="s">
        <v>156</v>
      </c>
      <c r="B258" s="1" t="str">
        <f t="shared" si="18"/>
        <v>10E</v>
      </c>
      <c r="C258">
        <v>21.276</v>
      </c>
      <c r="D258">
        <f t="shared" si="19"/>
        <v>21.28</v>
      </c>
      <c r="E258">
        <f>VLOOKUP(D258,'Peak Combiner'!$A$5:$D$4980,4,FALSE)</f>
        <v>21.28</v>
      </c>
      <c r="F258">
        <f>IFERROR(VLOOKUP(D258,rt_comb!$A:$B,2,FALSE),D258)</f>
        <v>21.28</v>
      </c>
      <c r="G258">
        <v>8592273</v>
      </c>
      <c r="H258">
        <f>SUMIFS($G:$G,$E:$E,18.51,'RAW2'!$A:$A,'RAW2'!A258)</f>
        <v>19535508</v>
      </c>
      <c r="I258" s="1" t="str">
        <f>VLOOKUP(A258,'volatile collection data'!$G$6:$H$69,2,FALSE)</f>
        <v>E</v>
      </c>
      <c r="J258" s="1">
        <f>VLOOKUP(A258,'volatile collection data'!$G$6:$I$69,3,FALSE)</f>
        <v>10</v>
      </c>
      <c r="K258" s="1" t="str">
        <f>VLOOKUP(A258,'volatile collection data'!$G$6:$N$69,8,FALSE)</f>
        <v>25B</v>
      </c>
      <c r="L258" s="1">
        <f>VLOOKUP(A258,'volatile collection data'!$G$6:$J$69,4,FALSE)</f>
        <v>3.88</v>
      </c>
      <c r="M258" s="1">
        <f>VLOOKUP($A258,'volatile collection data'!$G$6:$M$69,6,FALSE)</f>
        <v>11</v>
      </c>
      <c r="N258" s="1">
        <f>VLOOKUP($A258,'volatile collection data'!$G$6:$M$69,7,FALSE)</f>
        <v>3.88</v>
      </c>
      <c r="O258" s="1">
        <f>VLOOKUP(A258,'volatile collection data'!$G$6:$K$69,5,FALSE)</f>
        <v>0</v>
      </c>
      <c r="P258" s="1" t="str">
        <f t="shared" si="20"/>
        <v>10E</v>
      </c>
      <c r="Q258">
        <f t="shared" si="21"/>
        <v>0.56678929222507646</v>
      </c>
      <c r="R258" t="str">
        <f t="shared" si="22"/>
        <v>25B_0-E&amp;3.88%3.88@11</v>
      </c>
      <c r="S258" t="str">
        <f t="shared" si="23"/>
        <v>10E-25B-VCS-Loc-22</v>
      </c>
      <c r="T258" t="str">
        <f>IFERROR(IF(VLOOKUP(S258,Bad!$A:$A,1,FALSE)='RAW2'!S258,"yes","no"),"no")</f>
        <v>no</v>
      </c>
      <c r="U258" t="str">
        <f>IFERROR(VLOOKUP(F258,compounds!$A:$B,2,FALSE),"")</f>
        <v/>
      </c>
      <c r="V258" t="str">
        <f>VLOOKUP(B258,'volatile collection data'!$O:$P,2,FALSE)</f>
        <v>02.may.22 25</v>
      </c>
    </row>
    <row r="259" spans="1:22" x14ac:dyDescent="0.2">
      <c r="A259" t="s">
        <v>156</v>
      </c>
      <c r="B259" s="1" t="str">
        <f t="shared" ref="B259:B322" si="24">LEFT(A259,FIND("-",A259)-1)</f>
        <v>10E</v>
      </c>
      <c r="C259">
        <v>25.283000000000001</v>
      </c>
      <c r="D259">
        <f t="shared" ref="D259:D322" si="25">ROUND(C259,2)</f>
        <v>25.28</v>
      </c>
      <c r="E259">
        <f>VLOOKUP(D259,'Peak Combiner'!$A$5:$D$4980,4,FALSE)</f>
        <v>25.28</v>
      </c>
      <c r="F259">
        <f>IFERROR(VLOOKUP(D259,rt_comb!$A:$B,2,FALSE),D259)</f>
        <v>25.28</v>
      </c>
      <c r="G259">
        <v>779817</v>
      </c>
      <c r="H259">
        <f>SUMIFS($G:$G,$E:$E,18.51,'RAW2'!$A:$A,'RAW2'!A259)</f>
        <v>19535508</v>
      </c>
      <c r="I259" s="1" t="str">
        <f>VLOOKUP(A259,'volatile collection data'!$G$6:$H$69,2,FALSE)</f>
        <v>E</v>
      </c>
      <c r="J259" s="1">
        <f>VLOOKUP(A259,'volatile collection data'!$G$6:$I$69,3,FALSE)</f>
        <v>10</v>
      </c>
      <c r="K259" s="1" t="str">
        <f>VLOOKUP(A259,'volatile collection data'!$G$6:$N$69,8,FALSE)</f>
        <v>25B</v>
      </c>
      <c r="L259" s="1">
        <f>VLOOKUP(A259,'volatile collection data'!$G$6:$J$69,4,FALSE)</f>
        <v>3.88</v>
      </c>
      <c r="M259" s="1">
        <f>VLOOKUP($A259,'volatile collection data'!$G$6:$M$69,6,FALSE)</f>
        <v>11</v>
      </c>
      <c r="N259" s="1">
        <f>VLOOKUP($A259,'volatile collection data'!$G$6:$M$69,7,FALSE)</f>
        <v>3.88</v>
      </c>
      <c r="O259" s="1">
        <f>VLOOKUP(A259,'volatile collection data'!$G$6:$K$69,5,FALSE)</f>
        <v>0</v>
      </c>
      <c r="P259" s="1" t="str">
        <f t="shared" ref="P259:P322" si="26">J259&amp;I259</f>
        <v>10E</v>
      </c>
      <c r="Q259">
        <f t="shared" ref="Q259:Q322" si="27">IFERROR((30/H259*G259)/L259/6,0)</f>
        <v>5.1440628748071954E-2</v>
      </c>
      <c r="R259" t="str">
        <f t="shared" ref="R259:R322" si="28">K259&amp;"_"&amp;O259&amp;"-"&amp;I259&amp;"&amp;"&amp;L259&amp;"%"&amp;N259&amp;"@"&amp;M259</f>
        <v>25B_0-E&amp;3.88%3.88@11</v>
      </c>
      <c r="S259" t="str">
        <f t="shared" ref="S259:S322" si="29">A259</f>
        <v>10E-25B-VCS-Loc-22</v>
      </c>
      <c r="T259" t="str">
        <f>IFERROR(IF(VLOOKUP(S259,Bad!$A:$A,1,FALSE)='RAW2'!S259,"yes","no"),"no")</f>
        <v>no</v>
      </c>
      <c r="U259" t="str">
        <f>IFERROR(VLOOKUP(F259,compounds!$A:$B,2,FALSE),"")</f>
        <v/>
      </c>
      <c r="V259" t="str">
        <f>VLOOKUP(B259,'volatile collection data'!$O:$P,2,FALSE)</f>
        <v>02.may.22 25</v>
      </c>
    </row>
    <row r="260" spans="1:22" x14ac:dyDescent="0.2">
      <c r="A260" t="s">
        <v>156</v>
      </c>
      <c r="B260" s="1" t="str">
        <f t="shared" si="24"/>
        <v>10E</v>
      </c>
      <c r="C260">
        <v>25.625</v>
      </c>
      <c r="D260">
        <f t="shared" si="25"/>
        <v>25.63</v>
      </c>
      <c r="E260">
        <f>VLOOKUP(D260,'Peak Combiner'!$A$5:$D$4980,4,FALSE)</f>
        <v>25.62</v>
      </c>
      <c r="F260">
        <f>IFERROR(VLOOKUP(D260,rt_comb!$A:$B,2,FALSE),D260)</f>
        <v>25.63</v>
      </c>
      <c r="G260">
        <v>-434094</v>
      </c>
      <c r="H260">
        <f>SUMIFS($G:$G,$E:$E,18.51,'RAW2'!$A:$A,'RAW2'!A260)</f>
        <v>19535508</v>
      </c>
      <c r="I260" s="1" t="str">
        <f>VLOOKUP(A260,'volatile collection data'!$G$6:$H$69,2,FALSE)</f>
        <v>E</v>
      </c>
      <c r="J260" s="1">
        <f>VLOOKUP(A260,'volatile collection data'!$G$6:$I$69,3,FALSE)</f>
        <v>10</v>
      </c>
      <c r="K260" s="1" t="str">
        <f>VLOOKUP(A260,'volatile collection data'!$G$6:$N$69,8,FALSE)</f>
        <v>25B</v>
      </c>
      <c r="L260" s="1">
        <f>VLOOKUP(A260,'volatile collection data'!$G$6:$J$69,4,FALSE)</f>
        <v>3.88</v>
      </c>
      <c r="M260" s="1">
        <f>VLOOKUP($A260,'volatile collection data'!$G$6:$M$69,6,FALSE)</f>
        <v>11</v>
      </c>
      <c r="N260" s="1">
        <f>VLOOKUP($A260,'volatile collection data'!$G$6:$M$69,7,FALSE)</f>
        <v>3.88</v>
      </c>
      <c r="O260" s="1">
        <f>VLOOKUP(A260,'volatile collection data'!$G$6:$K$69,5,FALSE)</f>
        <v>0</v>
      </c>
      <c r="P260" s="1" t="str">
        <f t="shared" si="26"/>
        <v>10E</v>
      </c>
      <c r="Q260">
        <f t="shared" si="27"/>
        <v>-2.8635010900974905E-2</v>
      </c>
      <c r="R260" t="str">
        <f t="shared" si="28"/>
        <v>25B_0-E&amp;3.88%3.88@11</v>
      </c>
      <c r="S260" t="str">
        <f t="shared" si="29"/>
        <v>10E-25B-VCS-Loc-22</v>
      </c>
      <c r="T260" t="str">
        <f>IFERROR(IF(VLOOKUP(S260,Bad!$A:$A,1,FALSE)='RAW2'!S260,"yes","no"),"no")</f>
        <v>no</v>
      </c>
      <c r="U260" t="str">
        <f>IFERROR(VLOOKUP(F260,compounds!$A:$B,2,FALSE),"")</f>
        <v/>
      </c>
      <c r="V260" t="str">
        <f>VLOOKUP(B260,'volatile collection data'!$O:$P,2,FALSE)</f>
        <v>02.may.22 25</v>
      </c>
    </row>
    <row r="261" spans="1:22" x14ac:dyDescent="0.2">
      <c r="A261" t="s">
        <v>156</v>
      </c>
      <c r="B261" s="1" t="str">
        <f t="shared" si="24"/>
        <v>10E</v>
      </c>
      <c r="C261">
        <v>26.088999999999999</v>
      </c>
      <c r="D261">
        <f t="shared" si="25"/>
        <v>26.09</v>
      </c>
      <c r="E261">
        <f>VLOOKUP(D261,'Peak Combiner'!$A$5:$D$4980,4,FALSE)</f>
        <v>26.09</v>
      </c>
      <c r="F261">
        <f>IFERROR(VLOOKUP(D261,rt_comb!$A:$B,2,FALSE),D261)</f>
        <v>26.09</v>
      </c>
      <c r="G261">
        <v>1113182</v>
      </c>
      <c r="H261">
        <f>SUMIFS($G:$G,$E:$E,18.51,'RAW2'!$A:$A,'RAW2'!A261)</f>
        <v>19535508</v>
      </c>
      <c r="I261" s="1" t="str">
        <f>VLOOKUP(A261,'volatile collection data'!$G$6:$H$69,2,FALSE)</f>
        <v>E</v>
      </c>
      <c r="J261" s="1">
        <f>VLOOKUP(A261,'volatile collection data'!$G$6:$I$69,3,FALSE)</f>
        <v>10</v>
      </c>
      <c r="K261" s="1" t="str">
        <f>VLOOKUP(A261,'volatile collection data'!$G$6:$N$69,8,FALSE)</f>
        <v>25B</v>
      </c>
      <c r="L261" s="1">
        <f>VLOOKUP(A261,'volatile collection data'!$G$6:$J$69,4,FALSE)</f>
        <v>3.88</v>
      </c>
      <c r="M261" s="1">
        <f>VLOOKUP($A261,'volatile collection data'!$G$6:$M$69,6,FALSE)</f>
        <v>11</v>
      </c>
      <c r="N261" s="1">
        <f>VLOOKUP($A261,'volatile collection data'!$G$6:$M$69,7,FALSE)</f>
        <v>3.88</v>
      </c>
      <c r="O261" s="1">
        <f>VLOOKUP(A261,'volatile collection data'!$G$6:$K$69,5,FALSE)</f>
        <v>0</v>
      </c>
      <c r="P261" s="1" t="str">
        <f t="shared" si="26"/>
        <v>10E</v>
      </c>
      <c r="Q261">
        <f t="shared" si="27"/>
        <v>7.3431051119732235E-2</v>
      </c>
      <c r="R261" t="str">
        <f t="shared" si="28"/>
        <v>25B_0-E&amp;3.88%3.88@11</v>
      </c>
      <c r="S261" t="str">
        <f t="shared" si="29"/>
        <v>10E-25B-VCS-Loc-22</v>
      </c>
      <c r="T261" t="str">
        <f>IFERROR(IF(VLOOKUP(S261,Bad!$A:$A,1,FALSE)='RAW2'!S261,"yes","no"),"no")</f>
        <v>no</v>
      </c>
      <c r="U261" t="str">
        <f>IFERROR(VLOOKUP(F261,compounds!$A:$B,2,FALSE),"")</f>
        <v/>
      </c>
      <c r="V261" t="str">
        <f>VLOOKUP(B261,'volatile collection data'!$O:$P,2,FALSE)</f>
        <v>02.may.22 25</v>
      </c>
    </row>
    <row r="262" spans="1:22" x14ac:dyDescent="0.2">
      <c r="A262" t="s">
        <v>156</v>
      </c>
      <c r="B262" s="1" t="str">
        <f t="shared" si="24"/>
        <v>10E</v>
      </c>
      <c r="C262">
        <v>26.63</v>
      </c>
      <c r="D262">
        <f t="shared" si="25"/>
        <v>26.63</v>
      </c>
      <c r="E262">
        <f>VLOOKUP(D262,'Peak Combiner'!$A$5:$D$4980,4,FALSE)</f>
        <v>26.62</v>
      </c>
      <c r="F262">
        <f>IFERROR(VLOOKUP(D262,rt_comb!$A:$B,2,FALSE),D262)</f>
        <v>26.63</v>
      </c>
      <c r="G262">
        <v>2846406</v>
      </c>
      <c r="H262">
        <f>SUMIFS($G:$G,$E:$E,18.51,'RAW2'!$A:$A,'RAW2'!A262)</f>
        <v>19535508</v>
      </c>
      <c r="I262" s="1" t="str">
        <f>VLOOKUP(A262,'volatile collection data'!$G$6:$H$69,2,FALSE)</f>
        <v>E</v>
      </c>
      <c r="J262" s="1">
        <f>VLOOKUP(A262,'volatile collection data'!$G$6:$I$69,3,FALSE)</f>
        <v>10</v>
      </c>
      <c r="K262" s="1" t="str">
        <f>VLOOKUP(A262,'volatile collection data'!$G$6:$N$69,8,FALSE)</f>
        <v>25B</v>
      </c>
      <c r="L262" s="1">
        <f>VLOOKUP(A262,'volatile collection data'!$G$6:$J$69,4,FALSE)</f>
        <v>3.88</v>
      </c>
      <c r="M262" s="1">
        <f>VLOOKUP($A262,'volatile collection data'!$G$6:$M$69,6,FALSE)</f>
        <v>11</v>
      </c>
      <c r="N262" s="1">
        <f>VLOOKUP($A262,'volatile collection data'!$G$6:$M$69,7,FALSE)</f>
        <v>3.88</v>
      </c>
      <c r="O262" s="1">
        <f>VLOOKUP(A262,'volatile collection data'!$G$6:$K$69,5,FALSE)</f>
        <v>0</v>
      </c>
      <c r="P262" s="1" t="str">
        <f t="shared" si="26"/>
        <v>10E</v>
      </c>
      <c r="Q262">
        <f t="shared" si="27"/>
        <v>0.18776317304224519</v>
      </c>
      <c r="R262" t="str">
        <f t="shared" si="28"/>
        <v>25B_0-E&amp;3.88%3.88@11</v>
      </c>
      <c r="S262" t="str">
        <f t="shared" si="29"/>
        <v>10E-25B-VCS-Loc-22</v>
      </c>
      <c r="T262" t="str">
        <f>IFERROR(IF(VLOOKUP(S262,Bad!$A:$A,1,FALSE)='RAW2'!S262,"yes","no"),"no")</f>
        <v>no</v>
      </c>
      <c r="U262" t="str">
        <f>IFERROR(VLOOKUP(F262,compounds!$A:$B,2,FALSE),"")</f>
        <v/>
      </c>
      <c r="V262" t="str">
        <f>VLOOKUP(B262,'volatile collection data'!$O:$P,2,FALSE)</f>
        <v>02.may.22 25</v>
      </c>
    </row>
    <row r="263" spans="1:22" x14ac:dyDescent="0.2">
      <c r="A263" t="s">
        <v>156</v>
      </c>
      <c r="B263" s="1" t="str">
        <f t="shared" si="24"/>
        <v>10E</v>
      </c>
      <c r="C263">
        <v>29.262</v>
      </c>
      <c r="D263">
        <f t="shared" si="25"/>
        <v>29.26</v>
      </c>
      <c r="E263">
        <f>VLOOKUP(D263,'Peak Combiner'!$A$5:$D$4980,4,FALSE)</f>
        <v>29.26</v>
      </c>
      <c r="F263">
        <f>IFERROR(VLOOKUP(D263,rt_comb!$A:$B,2,FALSE),D263)</f>
        <v>29.26</v>
      </c>
      <c r="G263">
        <v>1550706</v>
      </c>
      <c r="H263">
        <f>SUMIFS($G:$G,$E:$E,18.51,'RAW2'!$A:$A,'RAW2'!A263)</f>
        <v>19535508</v>
      </c>
      <c r="I263" s="1" t="str">
        <f>VLOOKUP(A263,'volatile collection data'!$G$6:$H$69,2,FALSE)</f>
        <v>E</v>
      </c>
      <c r="J263" s="1">
        <f>VLOOKUP(A263,'volatile collection data'!$G$6:$I$69,3,FALSE)</f>
        <v>10</v>
      </c>
      <c r="K263" s="1" t="str">
        <f>VLOOKUP(A263,'volatile collection data'!$G$6:$N$69,8,FALSE)</f>
        <v>25B</v>
      </c>
      <c r="L263" s="1">
        <f>VLOOKUP(A263,'volatile collection data'!$G$6:$J$69,4,FALSE)</f>
        <v>3.88</v>
      </c>
      <c r="M263" s="1">
        <f>VLOOKUP($A263,'volatile collection data'!$G$6:$M$69,6,FALSE)</f>
        <v>11</v>
      </c>
      <c r="N263" s="1">
        <f>VLOOKUP($A263,'volatile collection data'!$G$6:$M$69,7,FALSE)</f>
        <v>3.88</v>
      </c>
      <c r="O263" s="1">
        <f>VLOOKUP(A263,'volatile collection data'!$G$6:$K$69,5,FALSE)</f>
        <v>0</v>
      </c>
      <c r="P263" s="1" t="str">
        <f t="shared" si="26"/>
        <v>10E</v>
      </c>
      <c r="Q263">
        <f t="shared" si="27"/>
        <v>0.10229232197221615</v>
      </c>
      <c r="R263" t="str">
        <f t="shared" si="28"/>
        <v>25B_0-E&amp;3.88%3.88@11</v>
      </c>
      <c r="S263" t="str">
        <f t="shared" si="29"/>
        <v>10E-25B-VCS-Loc-22</v>
      </c>
      <c r="T263" t="str">
        <f>IFERROR(IF(VLOOKUP(S263,Bad!$A:$A,1,FALSE)='RAW2'!S263,"yes","no"),"no")</f>
        <v>no</v>
      </c>
      <c r="U263" t="str">
        <f>IFERROR(VLOOKUP(F263,compounds!$A:$B,2,FALSE),"")</f>
        <v/>
      </c>
      <c r="V263" t="str">
        <f>VLOOKUP(B263,'volatile collection data'!$O:$P,2,FALSE)</f>
        <v>02.may.22 25</v>
      </c>
    </row>
    <row r="264" spans="1:22" x14ac:dyDescent="0.2">
      <c r="A264" t="s">
        <v>156</v>
      </c>
      <c r="B264" s="1" t="str">
        <f t="shared" si="24"/>
        <v>10E</v>
      </c>
      <c r="C264">
        <v>30.946999999999999</v>
      </c>
      <c r="D264">
        <f t="shared" si="25"/>
        <v>30.95</v>
      </c>
      <c r="E264">
        <f>VLOOKUP(D264,'Peak Combiner'!$A$5:$D$4980,4,FALSE)</f>
        <v>30.94</v>
      </c>
      <c r="F264">
        <f>IFERROR(VLOOKUP(D264,rt_comb!$A:$B,2,FALSE),D264)</f>
        <v>30.95</v>
      </c>
      <c r="G264">
        <v>1348484</v>
      </c>
      <c r="H264">
        <f>SUMIFS($G:$G,$E:$E,18.51,'RAW2'!$A:$A,'RAW2'!A264)</f>
        <v>19535508</v>
      </c>
      <c r="I264" s="1" t="str">
        <f>VLOOKUP(A264,'volatile collection data'!$G$6:$H$69,2,FALSE)</f>
        <v>E</v>
      </c>
      <c r="J264" s="1">
        <f>VLOOKUP(A264,'volatile collection data'!$G$6:$I$69,3,FALSE)</f>
        <v>10</v>
      </c>
      <c r="K264" s="1" t="str">
        <f>VLOOKUP(A264,'volatile collection data'!$G$6:$N$69,8,FALSE)</f>
        <v>25B</v>
      </c>
      <c r="L264" s="1">
        <f>VLOOKUP(A264,'volatile collection data'!$G$6:$J$69,4,FALSE)</f>
        <v>3.88</v>
      </c>
      <c r="M264" s="1">
        <f>VLOOKUP($A264,'volatile collection data'!$G$6:$M$69,6,FALSE)</f>
        <v>11</v>
      </c>
      <c r="N264" s="1">
        <f>VLOOKUP($A264,'volatile collection data'!$G$6:$M$69,7,FALSE)</f>
        <v>3.88</v>
      </c>
      <c r="O264" s="1">
        <f>VLOOKUP(A264,'volatile collection data'!$G$6:$K$69,5,FALSE)</f>
        <v>0</v>
      </c>
      <c r="P264" s="1" t="str">
        <f t="shared" si="26"/>
        <v>10E</v>
      </c>
      <c r="Q264">
        <f t="shared" si="27"/>
        <v>8.8952747653250785E-2</v>
      </c>
      <c r="R264" t="str">
        <f t="shared" si="28"/>
        <v>25B_0-E&amp;3.88%3.88@11</v>
      </c>
      <c r="S264" t="str">
        <f t="shared" si="29"/>
        <v>10E-25B-VCS-Loc-22</v>
      </c>
      <c r="T264" t="str">
        <f>IFERROR(IF(VLOOKUP(S264,Bad!$A:$A,1,FALSE)='RAW2'!S264,"yes","no"),"no")</f>
        <v>no</v>
      </c>
      <c r="U264" t="str">
        <f>IFERROR(VLOOKUP(F264,compounds!$A:$B,2,FALSE),"")</f>
        <v/>
      </c>
      <c r="V264" t="str">
        <f>VLOOKUP(B264,'volatile collection data'!$O:$P,2,FALSE)</f>
        <v>02.may.22 25</v>
      </c>
    </row>
    <row r="265" spans="1:22" x14ac:dyDescent="0.2">
      <c r="A265" t="s">
        <v>156</v>
      </c>
      <c r="B265" s="1" t="str">
        <f t="shared" si="24"/>
        <v>10E</v>
      </c>
      <c r="C265">
        <v>31.404</v>
      </c>
      <c r="D265">
        <f t="shared" si="25"/>
        <v>31.4</v>
      </c>
      <c r="E265">
        <f>VLOOKUP(D265,'Peak Combiner'!$A$5:$D$4980,4,FALSE)</f>
        <v>31.4</v>
      </c>
      <c r="F265">
        <f>IFERROR(VLOOKUP(D265,rt_comb!$A:$B,2,FALSE),D265)</f>
        <v>31.4</v>
      </c>
      <c r="G265">
        <v>1164755</v>
      </c>
      <c r="H265">
        <f>SUMIFS($G:$G,$E:$E,18.51,'RAW2'!$A:$A,'RAW2'!A265)</f>
        <v>19535508</v>
      </c>
      <c r="I265" s="1" t="str">
        <f>VLOOKUP(A265,'volatile collection data'!$G$6:$H$69,2,FALSE)</f>
        <v>E</v>
      </c>
      <c r="J265" s="1">
        <f>VLOOKUP(A265,'volatile collection data'!$G$6:$I$69,3,FALSE)</f>
        <v>10</v>
      </c>
      <c r="K265" s="1" t="str">
        <f>VLOOKUP(A265,'volatile collection data'!$G$6:$N$69,8,FALSE)</f>
        <v>25B</v>
      </c>
      <c r="L265" s="1">
        <f>VLOOKUP(A265,'volatile collection data'!$G$6:$J$69,4,FALSE)</f>
        <v>3.88</v>
      </c>
      <c r="M265" s="1">
        <f>VLOOKUP($A265,'volatile collection data'!$G$6:$M$69,6,FALSE)</f>
        <v>11</v>
      </c>
      <c r="N265" s="1">
        <f>VLOOKUP($A265,'volatile collection data'!$G$6:$M$69,7,FALSE)</f>
        <v>3.88</v>
      </c>
      <c r="O265" s="1">
        <f>VLOOKUP(A265,'volatile collection data'!$G$6:$K$69,5,FALSE)</f>
        <v>0</v>
      </c>
      <c r="P265" s="1" t="str">
        <f t="shared" si="26"/>
        <v>10E</v>
      </c>
      <c r="Q265">
        <f t="shared" si="27"/>
        <v>7.683306408742123E-2</v>
      </c>
      <c r="R265" t="str">
        <f t="shared" si="28"/>
        <v>25B_0-E&amp;3.88%3.88@11</v>
      </c>
      <c r="S265" t="str">
        <f t="shared" si="29"/>
        <v>10E-25B-VCS-Loc-22</v>
      </c>
      <c r="T265" t="str">
        <f>IFERROR(IF(VLOOKUP(S265,Bad!$A:$A,1,FALSE)='RAW2'!S265,"yes","no"),"no")</f>
        <v>no</v>
      </c>
      <c r="U265" t="str">
        <f>IFERROR(VLOOKUP(F265,compounds!$A:$B,2,FALSE),"")</f>
        <v/>
      </c>
      <c r="V265" t="str">
        <f>VLOOKUP(B265,'volatile collection data'!$O:$P,2,FALSE)</f>
        <v>02.may.22 25</v>
      </c>
    </row>
    <row r="266" spans="1:22" x14ac:dyDescent="0.2">
      <c r="A266" t="s">
        <v>156</v>
      </c>
      <c r="B266" s="1" t="str">
        <f t="shared" si="24"/>
        <v>10E</v>
      </c>
      <c r="C266">
        <v>31.744</v>
      </c>
      <c r="D266">
        <f t="shared" si="25"/>
        <v>31.74</v>
      </c>
      <c r="E266">
        <f>VLOOKUP(D266,'Peak Combiner'!$A$5:$D$4980,4,FALSE)</f>
        <v>31.73</v>
      </c>
      <c r="F266">
        <f>IFERROR(VLOOKUP(D266,rt_comb!$A:$B,2,FALSE),D266)</f>
        <v>31.74</v>
      </c>
      <c r="G266">
        <v>1902378</v>
      </c>
      <c r="H266">
        <f>SUMIFS($G:$G,$E:$E,18.51,'RAW2'!$A:$A,'RAW2'!A266)</f>
        <v>19535508</v>
      </c>
      <c r="I266" s="1" t="str">
        <f>VLOOKUP(A266,'volatile collection data'!$G$6:$H$69,2,FALSE)</f>
        <v>E</v>
      </c>
      <c r="J266" s="1">
        <f>VLOOKUP(A266,'volatile collection data'!$G$6:$I$69,3,FALSE)</f>
        <v>10</v>
      </c>
      <c r="K266" s="1" t="str">
        <f>VLOOKUP(A266,'volatile collection data'!$G$6:$N$69,8,FALSE)</f>
        <v>25B</v>
      </c>
      <c r="L266" s="1">
        <f>VLOOKUP(A266,'volatile collection data'!$G$6:$J$69,4,FALSE)</f>
        <v>3.88</v>
      </c>
      <c r="M266" s="1">
        <f>VLOOKUP($A266,'volatile collection data'!$G$6:$M$69,6,FALSE)</f>
        <v>11</v>
      </c>
      <c r="N266" s="1">
        <f>VLOOKUP($A266,'volatile collection data'!$G$6:$M$69,7,FALSE)</f>
        <v>3.88</v>
      </c>
      <c r="O266" s="1">
        <f>VLOOKUP(A266,'volatile collection data'!$G$6:$K$69,5,FALSE)</f>
        <v>0</v>
      </c>
      <c r="P266" s="1" t="str">
        <f t="shared" si="26"/>
        <v>10E</v>
      </c>
      <c r="Q266">
        <f t="shared" si="27"/>
        <v>0.12549036560693039</v>
      </c>
      <c r="R266" t="str">
        <f t="shared" si="28"/>
        <v>25B_0-E&amp;3.88%3.88@11</v>
      </c>
      <c r="S266" t="str">
        <f t="shared" si="29"/>
        <v>10E-25B-VCS-Loc-22</v>
      </c>
      <c r="T266" t="str">
        <f>IFERROR(IF(VLOOKUP(S266,Bad!$A:$A,1,FALSE)='RAW2'!S266,"yes","no"),"no")</f>
        <v>no</v>
      </c>
      <c r="U266" t="str">
        <f>IFERROR(VLOOKUP(F266,compounds!$A:$B,2,FALSE),"")</f>
        <v/>
      </c>
      <c r="V266" t="str">
        <f>VLOOKUP(B266,'volatile collection data'!$O:$P,2,FALSE)</f>
        <v>02.may.22 25</v>
      </c>
    </row>
    <row r="267" spans="1:22" x14ac:dyDescent="0.2">
      <c r="A267" t="s">
        <v>156</v>
      </c>
      <c r="B267" s="1" t="str">
        <f t="shared" si="24"/>
        <v>10E</v>
      </c>
      <c r="C267">
        <v>34.212000000000003</v>
      </c>
      <c r="D267">
        <f t="shared" si="25"/>
        <v>34.21</v>
      </c>
      <c r="E267">
        <f>VLOOKUP(D267,'Peak Combiner'!$A$5:$D$4980,4,FALSE)</f>
        <v>34.21</v>
      </c>
      <c r="F267">
        <f>IFERROR(VLOOKUP(D267,rt_comb!$A:$B,2,FALSE),D267)</f>
        <v>34.21</v>
      </c>
      <c r="G267">
        <v>42753472</v>
      </c>
      <c r="H267">
        <f>SUMIFS($G:$G,$E:$E,18.51,'RAW2'!$A:$A,'RAW2'!A267)</f>
        <v>19535508</v>
      </c>
      <c r="I267" s="1" t="str">
        <f>VLOOKUP(A267,'volatile collection data'!$G$6:$H$69,2,FALSE)</f>
        <v>E</v>
      </c>
      <c r="J267" s="1">
        <f>VLOOKUP(A267,'volatile collection data'!$G$6:$I$69,3,FALSE)</f>
        <v>10</v>
      </c>
      <c r="K267" s="1" t="str">
        <f>VLOOKUP(A267,'volatile collection data'!$G$6:$N$69,8,FALSE)</f>
        <v>25B</v>
      </c>
      <c r="L267" s="1">
        <f>VLOOKUP(A267,'volatile collection data'!$G$6:$J$69,4,FALSE)</f>
        <v>3.88</v>
      </c>
      <c r="M267" s="1">
        <f>VLOOKUP($A267,'volatile collection data'!$G$6:$M$69,6,FALSE)</f>
        <v>11</v>
      </c>
      <c r="N267" s="1">
        <f>VLOOKUP($A267,'volatile collection data'!$G$6:$M$69,7,FALSE)</f>
        <v>3.88</v>
      </c>
      <c r="O267" s="1">
        <f>VLOOKUP(A267,'volatile collection data'!$G$6:$K$69,5,FALSE)</f>
        <v>0</v>
      </c>
      <c r="P267" s="1" t="str">
        <f t="shared" si="26"/>
        <v>10E</v>
      </c>
      <c r="Q267">
        <f t="shared" si="27"/>
        <v>2.820232799288922</v>
      </c>
      <c r="R267" t="str">
        <f t="shared" si="28"/>
        <v>25B_0-E&amp;3.88%3.88@11</v>
      </c>
      <c r="S267" t="str">
        <f t="shared" si="29"/>
        <v>10E-25B-VCS-Loc-22</v>
      </c>
      <c r="T267" t="str">
        <f>IFERROR(IF(VLOOKUP(S267,Bad!$A:$A,1,FALSE)='RAW2'!S267,"yes","no"),"no")</f>
        <v>no</v>
      </c>
      <c r="U267" t="str">
        <f>IFERROR(VLOOKUP(F267,compounds!$A:$B,2,FALSE),"")</f>
        <v>manoyl oxide</v>
      </c>
      <c r="V267" t="str">
        <f>VLOOKUP(B267,'volatile collection data'!$O:$P,2,FALSE)</f>
        <v>02.may.22 25</v>
      </c>
    </row>
    <row r="268" spans="1:22" x14ac:dyDescent="0.2">
      <c r="A268" t="s">
        <v>156</v>
      </c>
      <c r="B268" s="1" t="str">
        <f t="shared" si="24"/>
        <v>10E</v>
      </c>
      <c r="C268">
        <v>34.411000000000001</v>
      </c>
      <c r="D268">
        <f t="shared" si="25"/>
        <v>34.409999999999997</v>
      </c>
      <c r="E268">
        <f>VLOOKUP(D268,'Peak Combiner'!$A$5:$D$4980,4,FALSE)</f>
        <v>34.409999999999997</v>
      </c>
      <c r="F268">
        <f>IFERROR(VLOOKUP(D268,rt_comb!$A:$B,2,FALSE),D268)</f>
        <v>34.409999999999997</v>
      </c>
      <c r="G268">
        <v>1250013</v>
      </c>
      <c r="H268">
        <f>SUMIFS($G:$G,$E:$E,18.51,'RAW2'!$A:$A,'RAW2'!A268)</f>
        <v>19535508</v>
      </c>
      <c r="I268" s="1" t="str">
        <f>VLOOKUP(A268,'volatile collection data'!$G$6:$H$69,2,FALSE)</f>
        <v>E</v>
      </c>
      <c r="J268" s="1">
        <f>VLOOKUP(A268,'volatile collection data'!$G$6:$I$69,3,FALSE)</f>
        <v>10</v>
      </c>
      <c r="K268" s="1" t="str">
        <f>VLOOKUP(A268,'volatile collection data'!$G$6:$N$69,8,FALSE)</f>
        <v>25B</v>
      </c>
      <c r="L268" s="1">
        <f>VLOOKUP(A268,'volatile collection data'!$G$6:$J$69,4,FALSE)</f>
        <v>3.88</v>
      </c>
      <c r="M268" s="1">
        <f>VLOOKUP($A268,'volatile collection data'!$G$6:$M$69,6,FALSE)</f>
        <v>11</v>
      </c>
      <c r="N268" s="1">
        <f>VLOOKUP($A268,'volatile collection data'!$G$6:$M$69,7,FALSE)</f>
        <v>3.88</v>
      </c>
      <c r="O268" s="1">
        <f>VLOOKUP(A268,'volatile collection data'!$G$6:$K$69,5,FALSE)</f>
        <v>0</v>
      </c>
      <c r="P268" s="1" t="str">
        <f t="shared" si="26"/>
        <v>10E</v>
      </c>
      <c r="Q268">
        <f t="shared" si="27"/>
        <v>8.2457108094929552E-2</v>
      </c>
      <c r="R268" t="str">
        <f t="shared" si="28"/>
        <v>25B_0-E&amp;3.88%3.88@11</v>
      </c>
      <c r="S268" t="str">
        <f t="shared" si="29"/>
        <v>10E-25B-VCS-Loc-22</v>
      </c>
      <c r="T268" t="str">
        <f>IFERROR(IF(VLOOKUP(S268,Bad!$A:$A,1,FALSE)='RAW2'!S268,"yes","no"),"no")</f>
        <v>no</v>
      </c>
      <c r="U268" t="str">
        <f>IFERROR(VLOOKUP(F268,compounds!$A:$B,2,FALSE),"")</f>
        <v/>
      </c>
      <c r="V268" t="str">
        <f>VLOOKUP(B268,'volatile collection data'!$O:$P,2,FALSE)</f>
        <v>02.may.22 25</v>
      </c>
    </row>
    <row r="269" spans="1:22" x14ac:dyDescent="0.2">
      <c r="A269" t="s">
        <v>156</v>
      </c>
      <c r="B269" s="1" t="str">
        <f t="shared" si="24"/>
        <v>10E</v>
      </c>
      <c r="C269">
        <v>34.936999999999998</v>
      </c>
      <c r="D269">
        <f t="shared" si="25"/>
        <v>34.94</v>
      </c>
      <c r="E269">
        <f>VLOOKUP(D269,'Peak Combiner'!$A$5:$D$4980,4,FALSE)</f>
        <v>34.86</v>
      </c>
      <c r="F269">
        <f>IFERROR(VLOOKUP(D269,rt_comb!$A:$B,2,FALSE),D269)</f>
        <v>34.94</v>
      </c>
      <c r="G269">
        <v>1556088</v>
      </c>
      <c r="H269">
        <f>SUMIFS($G:$G,$E:$E,18.51,'RAW2'!$A:$A,'RAW2'!A269)</f>
        <v>19535508</v>
      </c>
      <c r="I269" s="1" t="str">
        <f>VLOOKUP(A269,'volatile collection data'!$G$6:$H$69,2,FALSE)</f>
        <v>E</v>
      </c>
      <c r="J269" s="1">
        <f>VLOOKUP(A269,'volatile collection data'!$G$6:$I$69,3,FALSE)</f>
        <v>10</v>
      </c>
      <c r="K269" s="1" t="str">
        <f>VLOOKUP(A269,'volatile collection data'!$G$6:$N$69,8,FALSE)</f>
        <v>25B</v>
      </c>
      <c r="L269" s="1">
        <f>VLOOKUP(A269,'volatile collection data'!$G$6:$J$69,4,FALSE)</f>
        <v>3.88</v>
      </c>
      <c r="M269" s="1">
        <f>VLOOKUP($A269,'volatile collection data'!$G$6:$M$69,6,FALSE)</f>
        <v>11</v>
      </c>
      <c r="N269" s="1">
        <f>VLOOKUP($A269,'volatile collection data'!$G$6:$M$69,7,FALSE)</f>
        <v>3.88</v>
      </c>
      <c r="O269" s="1">
        <f>VLOOKUP(A269,'volatile collection data'!$G$6:$K$69,5,FALSE)</f>
        <v>0</v>
      </c>
      <c r="P269" s="1" t="str">
        <f t="shared" si="26"/>
        <v>10E</v>
      </c>
      <c r="Q269">
        <f t="shared" si="27"/>
        <v>0.1026473456045839</v>
      </c>
      <c r="R269" t="str">
        <f t="shared" si="28"/>
        <v>25B_0-E&amp;3.88%3.88@11</v>
      </c>
      <c r="S269" t="str">
        <f t="shared" si="29"/>
        <v>10E-25B-VCS-Loc-22</v>
      </c>
      <c r="T269" t="str">
        <f>IFERROR(IF(VLOOKUP(S269,Bad!$A:$A,1,FALSE)='RAW2'!S269,"yes","no"),"no")</f>
        <v>no</v>
      </c>
      <c r="U269" t="str">
        <f>IFERROR(VLOOKUP(F269,compounds!$A:$B,2,FALSE),"")</f>
        <v/>
      </c>
      <c r="V269" t="str">
        <f>VLOOKUP(B269,'volatile collection data'!$O:$P,2,FALSE)</f>
        <v>02.may.22 25</v>
      </c>
    </row>
    <row r="270" spans="1:22" x14ac:dyDescent="0.2">
      <c r="A270" t="s">
        <v>156</v>
      </c>
      <c r="B270" s="1" t="str">
        <f t="shared" si="24"/>
        <v>10E</v>
      </c>
      <c r="C270">
        <v>35.667000000000002</v>
      </c>
      <c r="D270">
        <f t="shared" si="25"/>
        <v>35.67</v>
      </c>
      <c r="E270">
        <f>VLOOKUP(D270,'Peak Combiner'!$A$5:$D$4980,4,FALSE)</f>
        <v>35.67</v>
      </c>
      <c r="F270">
        <f>IFERROR(VLOOKUP(D270,rt_comb!$A:$B,2,FALSE),D270)</f>
        <v>35.67</v>
      </c>
      <c r="G270">
        <v>969137</v>
      </c>
      <c r="H270">
        <f>SUMIFS($G:$G,$E:$E,18.51,'RAW2'!$A:$A,'RAW2'!A270)</f>
        <v>19535508</v>
      </c>
      <c r="I270" s="1" t="str">
        <f>VLOOKUP(A270,'volatile collection data'!$G$6:$H$69,2,FALSE)</f>
        <v>E</v>
      </c>
      <c r="J270" s="1">
        <f>VLOOKUP(A270,'volatile collection data'!$G$6:$I$69,3,FALSE)</f>
        <v>10</v>
      </c>
      <c r="K270" s="1" t="str">
        <f>VLOOKUP(A270,'volatile collection data'!$G$6:$N$69,8,FALSE)</f>
        <v>25B</v>
      </c>
      <c r="L270" s="1">
        <f>VLOOKUP(A270,'volatile collection data'!$G$6:$J$69,4,FALSE)</f>
        <v>3.88</v>
      </c>
      <c r="M270" s="1">
        <f>VLOOKUP($A270,'volatile collection data'!$G$6:$M$69,6,FALSE)</f>
        <v>11</v>
      </c>
      <c r="N270" s="1">
        <f>VLOOKUP($A270,'volatile collection data'!$G$6:$M$69,7,FALSE)</f>
        <v>3.88</v>
      </c>
      <c r="O270" s="1">
        <f>VLOOKUP(A270,'volatile collection data'!$G$6:$K$69,5,FALSE)</f>
        <v>0</v>
      </c>
      <c r="P270" s="1" t="str">
        <f t="shared" si="26"/>
        <v>10E</v>
      </c>
      <c r="Q270">
        <f t="shared" si="27"/>
        <v>6.3929122631361218E-2</v>
      </c>
      <c r="R270" t="str">
        <f t="shared" si="28"/>
        <v>25B_0-E&amp;3.88%3.88@11</v>
      </c>
      <c r="S270" t="str">
        <f t="shared" si="29"/>
        <v>10E-25B-VCS-Loc-22</v>
      </c>
      <c r="T270" t="str">
        <f>IFERROR(IF(VLOOKUP(S270,Bad!$A:$A,1,FALSE)='RAW2'!S270,"yes","no"),"no")</f>
        <v>no</v>
      </c>
      <c r="U270" t="str">
        <f>IFERROR(VLOOKUP(F270,compounds!$A:$B,2,FALSE),"")</f>
        <v/>
      </c>
      <c r="V270" t="str">
        <f>VLOOKUP(B270,'volatile collection data'!$O:$P,2,FALSE)</f>
        <v>02.may.22 25</v>
      </c>
    </row>
    <row r="271" spans="1:22" x14ac:dyDescent="0.2">
      <c r="A271" t="s">
        <v>156</v>
      </c>
      <c r="B271" s="1" t="str">
        <f t="shared" si="24"/>
        <v>10E</v>
      </c>
      <c r="C271">
        <v>36.112000000000002</v>
      </c>
      <c r="D271">
        <f t="shared" si="25"/>
        <v>36.11</v>
      </c>
      <c r="E271">
        <f>VLOOKUP(D271,'Peak Combiner'!$A$5:$D$4980,4,FALSE)</f>
        <v>36.11</v>
      </c>
      <c r="F271">
        <f>IFERROR(VLOOKUP(D271,rt_comb!$A:$B,2,FALSE),D271)</f>
        <v>36.11</v>
      </c>
      <c r="G271">
        <v>886709</v>
      </c>
      <c r="H271">
        <f>SUMIFS($G:$G,$E:$E,18.51,'RAW2'!$A:$A,'RAW2'!A271)</f>
        <v>19535508</v>
      </c>
      <c r="I271" s="1" t="str">
        <f>VLOOKUP(A271,'volatile collection data'!$G$6:$H$69,2,FALSE)</f>
        <v>E</v>
      </c>
      <c r="J271" s="1">
        <f>VLOOKUP(A271,'volatile collection data'!$G$6:$I$69,3,FALSE)</f>
        <v>10</v>
      </c>
      <c r="K271" s="1" t="str">
        <f>VLOOKUP(A271,'volatile collection data'!$G$6:$N$69,8,FALSE)</f>
        <v>25B</v>
      </c>
      <c r="L271" s="1">
        <f>VLOOKUP(A271,'volatile collection data'!$G$6:$J$69,4,FALSE)</f>
        <v>3.88</v>
      </c>
      <c r="M271" s="1">
        <f>VLOOKUP($A271,'volatile collection data'!$G$6:$M$69,6,FALSE)</f>
        <v>11</v>
      </c>
      <c r="N271" s="1">
        <f>VLOOKUP($A271,'volatile collection data'!$G$6:$M$69,7,FALSE)</f>
        <v>3.88</v>
      </c>
      <c r="O271" s="1">
        <f>VLOOKUP(A271,'volatile collection data'!$G$6:$K$69,5,FALSE)</f>
        <v>0</v>
      </c>
      <c r="P271" s="1" t="str">
        <f t="shared" si="26"/>
        <v>10E</v>
      </c>
      <c r="Q271">
        <f t="shared" si="27"/>
        <v>5.8491759575097918E-2</v>
      </c>
      <c r="R271" t="str">
        <f t="shared" si="28"/>
        <v>25B_0-E&amp;3.88%3.88@11</v>
      </c>
      <c r="S271" t="str">
        <f t="shared" si="29"/>
        <v>10E-25B-VCS-Loc-22</v>
      </c>
      <c r="T271" t="str">
        <f>IFERROR(IF(VLOOKUP(S271,Bad!$A:$A,1,FALSE)='RAW2'!S271,"yes","no"),"no")</f>
        <v>no</v>
      </c>
      <c r="U271" t="str">
        <f>IFERROR(VLOOKUP(F271,compounds!$A:$B,2,FALSE),"")</f>
        <v/>
      </c>
      <c r="V271" t="str">
        <f>VLOOKUP(B271,'volatile collection data'!$O:$P,2,FALSE)</f>
        <v>02.may.22 25</v>
      </c>
    </row>
    <row r="272" spans="1:22" x14ac:dyDescent="0.2">
      <c r="A272" t="s">
        <v>156</v>
      </c>
      <c r="B272" s="1" t="str">
        <f t="shared" si="24"/>
        <v>10E</v>
      </c>
      <c r="C272">
        <v>36.161999999999999</v>
      </c>
      <c r="D272">
        <f t="shared" si="25"/>
        <v>36.159999999999997</v>
      </c>
      <c r="E272">
        <f>VLOOKUP(D272,'Peak Combiner'!$A$5:$D$4980,4,FALSE)</f>
        <v>36.11</v>
      </c>
      <c r="F272">
        <f>IFERROR(VLOOKUP(D272,rt_comb!$A:$B,2,FALSE),D272)</f>
        <v>36.159999999999997</v>
      </c>
      <c r="G272">
        <v>1068766</v>
      </c>
      <c r="H272">
        <f>SUMIFS($G:$G,$E:$E,18.51,'RAW2'!$A:$A,'RAW2'!A272)</f>
        <v>19535508</v>
      </c>
      <c r="I272" s="1" t="str">
        <f>VLOOKUP(A272,'volatile collection data'!$G$6:$H$69,2,FALSE)</f>
        <v>E</v>
      </c>
      <c r="J272" s="1">
        <f>VLOOKUP(A272,'volatile collection data'!$G$6:$I$69,3,FALSE)</f>
        <v>10</v>
      </c>
      <c r="K272" s="1" t="str">
        <f>VLOOKUP(A272,'volatile collection data'!$G$6:$N$69,8,FALSE)</f>
        <v>25B</v>
      </c>
      <c r="L272" s="1">
        <f>VLOOKUP(A272,'volatile collection data'!$G$6:$J$69,4,FALSE)</f>
        <v>3.88</v>
      </c>
      <c r="M272" s="1">
        <f>VLOOKUP($A272,'volatile collection data'!$G$6:$M$69,6,FALSE)</f>
        <v>11</v>
      </c>
      <c r="N272" s="1">
        <f>VLOOKUP($A272,'volatile collection data'!$G$6:$M$69,7,FALSE)</f>
        <v>3.88</v>
      </c>
      <c r="O272" s="1">
        <f>VLOOKUP(A272,'volatile collection data'!$G$6:$K$69,5,FALSE)</f>
        <v>0</v>
      </c>
      <c r="P272" s="1" t="str">
        <f t="shared" si="26"/>
        <v>10E</v>
      </c>
      <c r="Q272">
        <f t="shared" si="27"/>
        <v>7.05011496601919E-2</v>
      </c>
      <c r="R272" t="str">
        <f t="shared" si="28"/>
        <v>25B_0-E&amp;3.88%3.88@11</v>
      </c>
      <c r="S272" t="str">
        <f t="shared" si="29"/>
        <v>10E-25B-VCS-Loc-22</v>
      </c>
      <c r="T272" t="str">
        <f>IFERROR(IF(VLOOKUP(S272,Bad!$A:$A,1,FALSE)='RAW2'!S272,"yes","no"),"no")</f>
        <v>no</v>
      </c>
      <c r="U272" t="str">
        <f>IFERROR(VLOOKUP(F272,compounds!$A:$B,2,FALSE),"")</f>
        <v/>
      </c>
      <c r="V272" t="str">
        <f>VLOOKUP(B272,'volatile collection data'!$O:$P,2,FALSE)</f>
        <v>02.may.22 25</v>
      </c>
    </row>
    <row r="273" spans="1:22" x14ac:dyDescent="0.2">
      <c r="A273" t="s">
        <v>156</v>
      </c>
      <c r="B273" s="1" t="str">
        <f t="shared" si="24"/>
        <v>10E</v>
      </c>
      <c r="C273">
        <v>36.539000000000001</v>
      </c>
      <c r="D273">
        <f t="shared" si="25"/>
        <v>36.54</v>
      </c>
      <c r="E273">
        <f>VLOOKUP(D273,'Peak Combiner'!$A$5:$D$4980,4,FALSE)</f>
        <v>36.54</v>
      </c>
      <c r="F273">
        <f>IFERROR(VLOOKUP(D273,rt_comb!$A:$B,2,FALSE),D273)</f>
        <v>36.54</v>
      </c>
      <c r="G273">
        <v>560398</v>
      </c>
      <c r="H273">
        <f>SUMIFS($G:$G,$E:$E,18.51,'RAW2'!$A:$A,'RAW2'!A273)</f>
        <v>19535508</v>
      </c>
      <c r="I273" s="1" t="str">
        <f>VLOOKUP(A273,'volatile collection data'!$G$6:$H$69,2,FALSE)</f>
        <v>E</v>
      </c>
      <c r="J273" s="1">
        <f>VLOOKUP(A273,'volatile collection data'!$G$6:$I$69,3,FALSE)</f>
        <v>10</v>
      </c>
      <c r="K273" s="1" t="str">
        <f>VLOOKUP(A273,'volatile collection data'!$G$6:$N$69,8,FALSE)</f>
        <v>25B</v>
      </c>
      <c r="L273" s="1">
        <f>VLOOKUP(A273,'volatile collection data'!$G$6:$J$69,4,FALSE)</f>
        <v>3.88</v>
      </c>
      <c r="M273" s="1">
        <f>VLOOKUP($A273,'volatile collection data'!$G$6:$M$69,6,FALSE)</f>
        <v>11</v>
      </c>
      <c r="N273" s="1">
        <f>VLOOKUP($A273,'volatile collection data'!$G$6:$M$69,7,FALSE)</f>
        <v>3.88</v>
      </c>
      <c r="O273" s="1">
        <f>VLOOKUP(A273,'volatile collection data'!$G$6:$K$69,5,FALSE)</f>
        <v>0</v>
      </c>
      <c r="P273" s="1" t="str">
        <f t="shared" si="26"/>
        <v>10E</v>
      </c>
      <c r="Q273">
        <f t="shared" si="27"/>
        <v>3.6966654316540969E-2</v>
      </c>
      <c r="R273" t="str">
        <f t="shared" si="28"/>
        <v>25B_0-E&amp;3.88%3.88@11</v>
      </c>
      <c r="S273" t="str">
        <f t="shared" si="29"/>
        <v>10E-25B-VCS-Loc-22</v>
      </c>
      <c r="T273" t="str">
        <f>IFERROR(IF(VLOOKUP(S273,Bad!$A:$A,1,FALSE)='RAW2'!S273,"yes","no"),"no")</f>
        <v>no</v>
      </c>
      <c r="U273" t="str">
        <f>IFERROR(VLOOKUP(F273,compounds!$A:$B,2,FALSE),"")</f>
        <v/>
      </c>
      <c r="V273" t="str">
        <f>VLOOKUP(B273,'volatile collection data'!$O:$P,2,FALSE)</f>
        <v>02.may.22 25</v>
      </c>
    </row>
    <row r="274" spans="1:22" x14ac:dyDescent="0.2">
      <c r="A274" t="s">
        <v>156</v>
      </c>
      <c r="B274" s="1" t="str">
        <f t="shared" si="24"/>
        <v>10E</v>
      </c>
      <c r="C274">
        <v>36.585999999999999</v>
      </c>
      <c r="D274">
        <f t="shared" si="25"/>
        <v>36.590000000000003</v>
      </c>
      <c r="E274">
        <f>VLOOKUP(D274,'Peak Combiner'!$A$5:$D$4980,4,FALSE)</f>
        <v>36.590000000000003</v>
      </c>
      <c r="F274">
        <f>IFERROR(VLOOKUP(D274,rt_comb!$A:$B,2,FALSE),D274)</f>
        <v>36.590000000000003</v>
      </c>
      <c r="G274">
        <v>1163289</v>
      </c>
      <c r="H274">
        <f>SUMIFS($G:$G,$E:$E,18.51,'RAW2'!$A:$A,'RAW2'!A274)</f>
        <v>19535508</v>
      </c>
      <c r="I274" s="1" t="str">
        <f>VLOOKUP(A274,'volatile collection data'!$G$6:$H$69,2,FALSE)</f>
        <v>E</v>
      </c>
      <c r="J274" s="1">
        <f>VLOOKUP(A274,'volatile collection data'!$G$6:$I$69,3,FALSE)</f>
        <v>10</v>
      </c>
      <c r="K274" s="1" t="str">
        <f>VLOOKUP(A274,'volatile collection data'!$G$6:$N$69,8,FALSE)</f>
        <v>25B</v>
      </c>
      <c r="L274" s="1">
        <f>VLOOKUP(A274,'volatile collection data'!$G$6:$J$69,4,FALSE)</f>
        <v>3.88</v>
      </c>
      <c r="M274" s="1">
        <f>VLOOKUP($A274,'volatile collection data'!$G$6:$M$69,6,FALSE)</f>
        <v>11</v>
      </c>
      <c r="N274" s="1">
        <f>VLOOKUP($A274,'volatile collection data'!$G$6:$M$69,7,FALSE)</f>
        <v>3.88</v>
      </c>
      <c r="O274" s="1">
        <f>VLOOKUP(A274,'volatile collection data'!$G$6:$K$69,5,FALSE)</f>
        <v>0</v>
      </c>
      <c r="P274" s="1" t="str">
        <f t="shared" si="26"/>
        <v>10E</v>
      </c>
      <c r="Q274">
        <f t="shared" si="27"/>
        <v>7.6736359396776269E-2</v>
      </c>
      <c r="R274" t="str">
        <f t="shared" si="28"/>
        <v>25B_0-E&amp;3.88%3.88@11</v>
      </c>
      <c r="S274" t="str">
        <f t="shared" si="29"/>
        <v>10E-25B-VCS-Loc-22</v>
      </c>
      <c r="T274" t="str">
        <f>IFERROR(IF(VLOOKUP(S274,Bad!$A:$A,1,FALSE)='RAW2'!S274,"yes","no"),"no")</f>
        <v>no</v>
      </c>
      <c r="U274" t="str">
        <f>IFERROR(VLOOKUP(F274,compounds!$A:$B,2,FALSE),"")</f>
        <v/>
      </c>
      <c r="V274" t="str">
        <f>VLOOKUP(B274,'volatile collection data'!$O:$P,2,FALSE)</f>
        <v>02.may.22 25</v>
      </c>
    </row>
    <row r="275" spans="1:22" x14ac:dyDescent="0.2">
      <c r="A275" t="s">
        <v>156</v>
      </c>
      <c r="B275" s="1" t="str">
        <f t="shared" si="24"/>
        <v>10E</v>
      </c>
      <c r="C275">
        <v>36.729999999999997</v>
      </c>
      <c r="D275">
        <f t="shared" si="25"/>
        <v>36.729999999999997</v>
      </c>
      <c r="E275">
        <f>VLOOKUP(D275,'Peak Combiner'!$A$5:$D$4980,4,FALSE)</f>
        <v>36.72</v>
      </c>
      <c r="F275">
        <f>IFERROR(VLOOKUP(D275,rt_comb!$A:$B,2,FALSE),D275)</f>
        <v>36.729999999999997</v>
      </c>
      <c r="G275">
        <v>856145</v>
      </c>
      <c r="H275">
        <f>SUMIFS($G:$G,$E:$E,18.51,'RAW2'!$A:$A,'RAW2'!A275)</f>
        <v>19535508</v>
      </c>
      <c r="I275" s="1" t="str">
        <f>VLOOKUP(A275,'volatile collection data'!$G$6:$H$69,2,FALSE)</f>
        <v>E</v>
      </c>
      <c r="J275" s="1">
        <f>VLOOKUP(A275,'volatile collection data'!$G$6:$I$69,3,FALSE)</f>
        <v>10</v>
      </c>
      <c r="K275" s="1" t="str">
        <f>VLOOKUP(A275,'volatile collection data'!$G$6:$N$69,8,FALSE)</f>
        <v>25B</v>
      </c>
      <c r="L275" s="1">
        <f>VLOOKUP(A275,'volatile collection data'!$G$6:$J$69,4,FALSE)</f>
        <v>3.88</v>
      </c>
      <c r="M275" s="1">
        <f>VLOOKUP($A275,'volatile collection data'!$G$6:$M$69,6,FALSE)</f>
        <v>11</v>
      </c>
      <c r="N275" s="1">
        <f>VLOOKUP($A275,'volatile collection data'!$G$6:$M$69,7,FALSE)</f>
        <v>3.88</v>
      </c>
      <c r="O275" s="1">
        <f>VLOOKUP(A275,'volatile collection data'!$G$6:$K$69,5,FALSE)</f>
        <v>0</v>
      </c>
      <c r="P275" s="1" t="str">
        <f t="shared" si="26"/>
        <v>10E</v>
      </c>
      <c r="Q275">
        <f t="shared" si="27"/>
        <v>5.6475605301651625E-2</v>
      </c>
      <c r="R275" t="str">
        <f t="shared" si="28"/>
        <v>25B_0-E&amp;3.88%3.88@11</v>
      </c>
      <c r="S275" t="str">
        <f t="shared" si="29"/>
        <v>10E-25B-VCS-Loc-22</v>
      </c>
      <c r="T275" t="str">
        <f>IFERROR(IF(VLOOKUP(S275,Bad!$A:$A,1,FALSE)='RAW2'!S275,"yes","no"),"no")</f>
        <v>no</v>
      </c>
      <c r="U275" t="str">
        <f>IFERROR(VLOOKUP(F275,compounds!$A:$B,2,FALSE),"")</f>
        <v/>
      </c>
      <c r="V275" t="str">
        <f>VLOOKUP(B275,'volatile collection data'!$O:$P,2,FALSE)</f>
        <v>02.may.22 25</v>
      </c>
    </row>
    <row r="276" spans="1:22" x14ac:dyDescent="0.2">
      <c r="A276" t="s">
        <v>156</v>
      </c>
      <c r="B276" s="1" t="str">
        <f t="shared" si="24"/>
        <v>10E</v>
      </c>
      <c r="C276">
        <v>37.192999999999998</v>
      </c>
      <c r="D276">
        <f t="shared" si="25"/>
        <v>37.19</v>
      </c>
      <c r="E276">
        <f>VLOOKUP(D276,'Peak Combiner'!$A$5:$D$4980,4,FALSE)</f>
        <v>37.19</v>
      </c>
      <c r="F276">
        <f>IFERROR(VLOOKUP(D276,rt_comb!$A:$B,2,FALSE),D276)</f>
        <v>37.19</v>
      </c>
      <c r="G276">
        <v>577215</v>
      </c>
      <c r="H276">
        <f>SUMIFS($G:$G,$E:$E,18.51,'RAW2'!$A:$A,'RAW2'!A276)</f>
        <v>19535508</v>
      </c>
      <c r="I276" s="1" t="str">
        <f>VLOOKUP(A276,'volatile collection data'!$G$6:$H$69,2,FALSE)</f>
        <v>E</v>
      </c>
      <c r="J276" s="1">
        <f>VLOOKUP(A276,'volatile collection data'!$G$6:$I$69,3,FALSE)</f>
        <v>10</v>
      </c>
      <c r="K276" s="1" t="str">
        <f>VLOOKUP(A276,'volatile collection data'!$G$6:$N$69,8,FALSE)</f>
        <v>25B</v>
      </c>
      <c r="L276" s="1">
        <f>VLOOKUP(A276,'volatile collection data'!$G$6:$J$69,4,FALSE)</f>
        <v>3.88</v>
      </c>
      <c r="M276" s="1">
        <f>VLOOKUP($A276,'volatile collection data'!$G$6:$M$69,6,FALSE)</f>
        <v>11</v>
      </c>
      <c r="N276" s="1">
        <f>VLOOKUP($A276,'volatile collection data'!$G$6:$M$69,7,FALSE)</f>
        <v>3.88</v>
      </c>
      <c r="O276" s="1">
        <f>VLOOKUP(A276,'volatile collection data'!$G$6:$K$69,5,FALSE)</f>
        <v>0</v>
      </c>
      <c r="P276" s="1" t="str">
        <f t="shared" si="26"/>
        <v>10E</v>
      </c>
      <c r="Q276">
        <f t="shared" si="27"/>
        <v>3.8075987728939421E-2</v>
      </c>
      <c r="R276" t="str">
        <f t="shared" si="28"/>
        <v>25B_0-E&amp;3.88%3.88@11</v>
      </c>
      <c r="S276" t="str">
        <f t="shared" si="29"/>
        <v>10E-25B-VCS-Loc-22</v>
      </c>
      <c r="T276" t="str">
        <f>IFERROR(IF(VLOOKUP(S276,Bad!$A:$A,1,FALSE)='RAW2'!S276,"yes","no"),"no")</f>
        <v>no</v>
      </c>
      <c r="U276" t="str">
        <f>IFERROR(VLOOKUP(F276,compounds!$A:$B,2,FALSE),"")</f>
        <v/>
      </c>
      <c r="V276" t="str">
        <f>VLOOKUP(B276,'volatile collection data'!$O:$P,2,FALSE)</f>
        <v>02.may.22 25</v>
      </c>
    </row>
    <row r="277" spans="1:22" x14ac:dyDescent="0.2">
      <c r="A277" t="s">
        <v>156</v>
      </c>
      <c r="B277" s="1" t="str">
        <f t="shared" si="24"/>
        <v>10E</v>
      </c>
      <c r="C277">
        <v>37.24</v>
      </c>
      <c r="D277">
        <f t="shared" si="25"/>
        <v>37.24</v>
      </c>
      <c r="E277">
        <f>VLOOKUP(D277,'Peak Combiner'!$A$5:$D$4980,4,FALSE)</f>
        <v>37.24</v>
      </c>
      <c r="F277">
        <f>IFERROR(VLOOKUP(D277,rt_comb!$A:$B,2,FALSE),D277)</f>
        <v>37.24</v>
      </c>
      <c r="G277">
        <v>806125</v>
      </c>
      <c r="H277">
        <f>SUMIFS($G:$G,$E:$E,18.51,'RAW2'!$A:$A,'RAW2'!A277)</f>
        <v>19535508</v>
      </c>
      <c r="I277" s="1" t="str">
        <f>VLOOKUP(A277,'volatile collection data'!$G$6:$H$69,2,FALSE)</f>
        <v>E</v>
      </c>
      <c r="J277" s="1">
        <f>VLOOKUP(A277,'volatile collection data'!$G$6:$I$69,3,FALSE)</f>
        <v>10</v>
      </c>
      <c r="K277" s="1" t="str">
        <f>VLOOKUP(A277,'volatile collection data'!$G$6:$N$69,8,FALSE)</f>
        <v>25B</v>
      </c>
      <c r="L277" s="1">
        <f>VLOOKUP(A277,'volatile collection data'!$G$6:$J$69,4,FALSE)</f>
        <v>3.88</v>
      </c>
      <c r="M277" s="1">
        <f>VLOOKUP($A277,'volatile collection data'!$G$6:$M$69,6,FALSE)</f>
        <v>11</v>
      </c>
      <c r="N277" s="1">
        <f>VLOOKUP($A277,'volatile collection data'!$G$6:$M$69,7,FALSE)</f>
        <v>3.88</v>
      </c>
      <c r="O277" s="1">
        <f>VLOOKUP(A277,'volatile collection data'!$G$6:$K$69,5,FALSE)</f>
        <v>0</v>
      </c>
      <c r="P277" s="1" t="str">
        <f t="shared" si="26"/>
        <v>10E</v>
      </c>
      <c r="Q277">
        <f t="shared" si="27"/>
        <v>5.3176035979645875E-2</v>
      </c>
      <c r="R277" t="str">
        <f t="shared" si="28"/>
        <v>25B_0-E&amp;3.88%3.88@11</v>
      </c>
      <c r="S277" t="str">
        <f t="shared" si="29"/>
        <v>10E-25B-VCS-Loc-22</v>
      </c>
      <c r="T277" t="str">
        <f>IFERROR(IF(VLOOKUP(S277,Bad!$A:$A,1,FALSE)='RAW2'!S277,"yes","no"),"no")</f>
        <v>no</v>
      </c>
      <c r="U277" t="str">
        <f>IFERROR(VLOOKUP(F277,compounds!$A:$B,2,FALSE),"")</f>
        <v/>
      </c>
      <c r="V277" t="str">
        <f>VLOOKUP(B277,'volatile collection data'!$O:$P,2,FALSE)</f>
        <v>02.may.22 25</v>
      </c>
    </row>
    <row r="278" spans="1:22" x14ac:dyDescent="0.2">
      <c r="A278" t="s">
        <v>156</v>
      </c>
      <c r="B278" s="1" t="str">
        <f t="shared" si="24"/>
        <v>10E</v>
      </c>
      <c r="C278">
        <v>37.292999999999999</v>
      </c>
      <c r="D278">
        <f t="shared" si="25"/>
        <v>37.29</v>
      </c>
      <c r="E278">
        <f>VLOOKUP(D278,'Peak Combiner'!$A$5:$D$4980,4,FALSE)</f>
        <v>37.24</v>
      </c>
      <c r="F278">
        <f>IFERROR(VLOOKUP(D278,rt_comb!$A:$B,2,FALSE),D278)</f>
        <v>37.29</v>
      </c>
      <c r="G278">
        <v>1302528</v>
      </c>
      <c r="H278">
        <f>SUMIFS($G:$G,$E:$E,18.51,'RAW2'!$A:$A,'RAW2'!A278)</f>
        <v>19535508</v>
      </c>
      <c r="I278" s="1" t="str">
        <f>VLOOKUP(A278,'volatile collection data'!$G$6:$H$69,2,FALSE)</f>
        <v>E</v>
      </c>
      <c r="J278" s="1">
        <f>VLOOKUP(A278,'volatile collection data'!$G$6:$I$69,3,FALSE)</f>
        <v>10</v>
      </c>
      <c r="K278" s="1" t="str">
        <f>VLOOKUP(A278,'volatile collection data'!$G$6:$N$69,8,FALSE)</f>
        <v>25B</v>
      </c>
      <c r="L278" s="1">
        <f>VLOOKUP(A278,'volatile collection data'!$G$6:$J$69,4,FALSE)</f>
        <v>3.88</v>
      </c>
      <c r="M278" s="1">
        <f>VLOOKUP($A278,'volatile collection data'!$G$6:$M$69,6,FALSE)</f>
        <v>11</v>
      </c>
      <c r="N278" s="1">
        <f>VLOOKUP($A278,'volatile collection data'!$G$6:$M$69,7,FALSE)</f>
        <v>3.88</v>
      </c>
      <c r="O278" s="1">
        <f>VLOOKUP(A278,'volatile collection data'!$G$6:$K$69,5,FALSE)</f>
        <v>0</v>
      </c>
      <c r="P278" s="1" t="str">
        <f t="shared" si="26"/>
        <v>10E</v>
      </c>
      <c r="Q278">
        <f t="shared" si="27"/>
        <v>8.5921260093032928E-2</v>
      </c>
      <c r="R278" t="str">
        <f t="shared" si="28"/>
        <v>25B_0-E&amp;3.88%3.88@11</v>
      </c>
      <c r="S278" t="str">
        <f t="shared" si="29"/>
        <v>10E-25B-VCS-Loc-22</v>
      </c>
      <c r="T278" t="str">
        <f>IFERROR(IF(VLOOKUP(S278,Bad!$A:$A,1,FALSE)='RAW2'!S278,"yes","no"),"no")</f>
        <v>no</v>
      </c>
      <c r="U278" t="str">
        <f>IFERROR(VLOOKUP(F278,compounds!$A:$B,2,FALSE),"")</f>
        <v/>
      </c>
      <c r="V278" t="str">
        <f>VLOOKUP(B278,'volatile collection data'!$O:$P,2,FALSE)</f>
        <v>02.may.22 25</v>
      </c>
    </row>
    <row r="279" spans="1:22" x14ac:dyDescent="0.2">
      <c r="A279" t="s">
        <v>156</v>
      </c>
      <c r="B279" s="1" t="str">
        <f t="shared" si="24"/>
        <v>10E</v>
      </c>
      <c r="C279">
        <v>37.664999999999999</v>
      </c>
      <c r="D279">
        <f t="shared" si="25"/>
        <v>37.67</v>
      </c>
      <c r="E279">
        <f>VLOOKUP(D279,'Peak Combiner'!$A$5:$D$4980,4,FALSE)</f>
        <v>37.67</v>
      </c>
      <c r="F279">
        <f>IFERROR(VLOOKUP(D279,rt_comb!$A:$B,2,FALSE),D279)</f>
        <v>37.67</v>
      </c>
      <c r="G279">
        <v>3877273</v>
      </c>
      <c r="H279">
        <f>SUMIFS($G:$G,$E:$E,18.51,'RAW2'!$A:$A,'RAW2'!A279)</f>
        <v>19535508</v>
      </c>
      <c r="I279" s="1" t="str">
        <f>VLOOKUP(A279,'volatile collection data'!$G$6:$H$69,2,FALSE)</f>
        <v>E</v>
      </c>
      <c r="J279" s="1">
        <f>VLOOKUP(A279,'volatile collection data'!$G$6:$I$69,3,FALSE)</f>
        <v>10</v>
      </c>
      <c r="K279" s="1" t="str">
        <f>VLOOKUP(A279,'volatile collection data'!$G$6:$N$69,8,FALSE)</f>
        <v>25B</v>
      </c>
      <c r="L279" s="1">
        <f>VLOOKUP(A279,'volatile collection data'!$G$6:$J$69,4,FALSE)</f>
        <v>3.88</v>
      </c>
      <c r="M279" s="1">
        <f>VLOOKUP($A279,'volatile collection data'!$G$6:$M$69,6,FALSE)</f>
        <v>11</v>
      </c>
      <c r="N279" s="1">
        <f>VLOOKUP($A279,'volatile collection data'!$G$6:$M$69,7,FALSE)</f>
        <v>3.88</v>
      </c>
      <c r="O279" s="1">
        <f>VLOOKUP(A279,'volatile collection data'!$G$6:$K$69,5,FALSE)</f>
        <v>0</v>
      </c>
      <c r="P279" s="1" t="str">
        <f t="shared" si="26"/>
        <v>10E</v>
      </c>
      <c r="Q279">
        <f t="shared" si="27"/>
        <v>0.25576431515076387</v>
      </c>
      <c r="R279" t="str">
        <f t="shared" si="28"/>
        <v>25B_0-E&amp;3.88%3.88@11</v>
      </c>
      <c r="S279" t="str">
        <f t="shared" si="29"/>
        <v>10E-25B-VCS-Loc-22</v>
      </c>
      <c r="T279" t="str">
        <f>IFERROR(IF(VLOOKUP(S279,Bad!$A:$A,1,FALSE)='RAW2'!S279,"yes","no"),"no")</f>
        <v>no</v>
      </c>
      <c r="U279" t="str">
        <f>IFERROR(VLOOKUP(F279,compounds!$A:$B,2,FALSE),"")</f>
        <v/>
      </c>
      <c r="V279" t="str">
        <f>VLOOKUP(B279,'volatile collection data'!$O:$P,2,FALSE)</f>
        <v>02.may.22 25</v>
      </c>
    </row>
    <row r="280" spans="1:22" x14ac:dyDescent="0.2">
      <c r="A280" t="s">
        <v>156</v>
      </c>
      <c r="B280" s="1" t="str">
        <f t="shared" si="24"/>
        <v>10E</v>
      </c>
      <c r="C280">
        <v>37.709000000000003</v>
      </c>
      <c r="D280">
        <f t="shared" si="25"/>
        <v>37.71</v>
      </c>
      <c r="E280">
        <f>VLOOKUP(D280,'Peak Combiner'!$A$5:$D$4980,4,FALSE)</f>
        <v>37.67</v>
      </c>
      <c r="F280">
        <f>IFERROR(VLOOKUP(D280,rt_comb!$A:$B,2,FALSE),D280)</f>
        <v>37.71</v>
      </c>
      <c r="G280">
        <v>4139857</v>
      </c>
      <c r="H280">
        <f>SUMIFS($G:$G,$E:$E,18.51,'RAW2'!$A:$A,'RAW2'!A280)</f>
        <v>19535508</v>
      </c>
      <c r="I280" s="1" t="str">
        <f>VLOOKUP(A280,'volatile collection data'!$G$6:$H$69,2,FALSE)</f>
        <v>E</v>
      </c>
      <c r="J280" s="1">
        <f>VLOOKUP(A280,'volatile collection data'!$G$6:$I$69,3,FALSE)</f>
        <v>10</v>
      </c>
      <c r="K280" s="1" t="str">
        <f>VLOOKUP(A280,'volatile collection data'!$G$6:$N$69,8,FALSE)</f>
        <v>25B</v>
      </c>
      <c r="L280" s="1">
        <f>VLOOKUP(A280,'volatile collection data'!$G$6:$J$69,4,FALSE)</f>
        <v>3.88</v>
      </c>
      <c r="M280" s="1">
        <f>VLOOKUP($A280,'volatile collection data'!$G$6:$M$69,6,FALSE)</f>
        <v>11</v>
      </c>
      <c r="N280" s="1">
        <f>VLOOKUP($A280,'volatile collection data'!$G$6:$M$69,7,FALSE)</f>
        <v>3.88</v>
      </c>
      <c r="O280" s="1">
        <f>VLOOKUP(A280,'volatile collection data'!$G$6:$K$69,5,FALSE)</f>
        <v>0</v>
      </c>
      <c r="P280" s="1" t="str">
        <f t="shared" si="26"/>
        <v>10E</v>
      </c>
      <c r="Q280">
        <f t="shared" si="27"/>
        <v>0.27308566882628477</v>
      </c>
      <c r="R280" t="str">
        <f t="shared" si="28"/>
        <v>25B_0-E&amp;3.88%3.88@11</v>
      </c>
      <c r="S280" t="str">
        <f t="shared" si="29"/>
        <v>10E-25B-VCS-Loc-22</v>
      </c>
      <c r="T280" t="str">
        <f>IFERROR(IF(VLOOKUP(S280,Bad!$A:$A,1,FALSE)='RAW2'!S280,"yes","no"),"no")</f>
        <v>no</v>
      </c>
      <c r="U280" t="str">
        <f>IFERROR(VLOOKUP(F280,compounds!$A:$B,2,FALSE),"")</f>
        <v/>
      </c>
      <c r="V280" t="str">
        <f>VLOOKUP(B280,'volatile collection data'!$O:$P,2,FALSE)</f>
        <v>02.may.22 25</v>
      </c>
    </row>
    <row r="281" spans="1:22" x14ac:dyDescent="0.2">
      <c r="A281" t="s">
        <v>156</v>
      </c>
      <c r="B281" s="1" t="str">
        <f t="shared" si="24"/>
        <v>10E</v>
      </c>
      <c r="C281">
        <v>37.985999999999997</v>
      </c>
      <c r="D281">
        <f t="shared" si="25"/>
        <v>37.99</v>
      </c>
      <c r="E281">
        <f>VLOOKUP(D281,'Peak Combiner'!$A$5:$D$4980,4,FALSE)</f>
        <v>37.99</v>
      </c>
      <c r="F281">
        <f>IFERROR(VLOOKUP(D281,rt_comb!$A:$B,2,FALSE),D281)</f>
        <v>37.99</v>
      </c>
      <c r="G281">
        <v>19291629</v>
      </c>
      <c r="H281">
        <f>SUMIFS($G:$G,$E:$E,18.51,'RAW2'!$A:$A,'RAW2'!A281)</f>
        <v>19535508</v>
      </c>
      <c r="I281" s="1" t="str">
        <f>VLOOKUP(A281,'volatile collection data'!$G$6:$H$69,2,FALSE)</f>
        <v>E</v>
      </c>
      <c r="J281" s="1">
        <f>VLOOKUP(A281,'volatile collection data'!$G$6:$I$69,3,FALSE)</f>
        <v>10</v>
      </c>
      <c r="K281" s="1" t="str">
        <f>VLOOKUP(A281,'volatile collection data'!$G$6:$N$69,8,FALSE)</f>
        <v>25B</v>
      </c>
      <c r="L281" s="1">
        <f>VLOOKUP(A281,'volatile collection data'!$G$6:$J$69,4,FALSE)</f>
        <v>3.88</v>
      </c>
      <c r="M281" s="1">
        <f>VLOOKUP($A281,'volatile collection data'!$G$6:$M$69,6,FALSE)</f>
        <v>11</v>
      </c>
      <c r="N281" s="1">
        <f>VLOOKUP($A281,'volatile collection data'!$G$6:$M$69,7,FALSE)</f>
        <v>3.88</v>
      </c>
      <c r="O281" s="1">
        <f>VLOOKUP(A281,'volatile collection data'!$G$6:$K$69,5,FALSE)</f>
        <v>0</v>
      </c>
      <c r="P281" s="1" t="str">
        <f t="shared" si="26"/>
        <v>10E</v>
      </c>
      <c r="Q281">
        <f t="shared" si="27"/>
        <v>1.2725723154721411</v>
      </c>
      <c r="R281" t="str">
        <f t="shared" si="28"/>
        <v>25B_0-E&amp;3.88%3.88@11</v>
      </c>
      <c r="S281" t="str">
        <f t="shared" si="29"/>
        <v>10E-25B-VCS-Loc-22</v>
      </c>
      <c r="T281" t="str">
        <f>IFERROR(IF(VLOOKUP(S281,Bad!$A:$A,1,FALSE)='RAW2'!S281,"yes","no"),"no")</f>
        <v>no</v>
      </c>
      <c r="U281" t="str">
        <f>IFERROR(VLOOKUP(F281,compounds!$A:$B,2,FALSE),"")</f>
        <v/>
      </c>
      <c r="V281" t="str">
        <f>VLOOKUP(B281,'volatile collection data'!$O:$P,2,FALSE)</f>
        <v>02.may.22 25</v>
      </c>
    </row>
    <row r="282" spans="1:22" x14ac:dyDescent="0.2">
      <c r="A282" t="s">
        <v>156</v>
      </c>
      <c r="B282" s="1" t="str">
        <f t="shared" si="24"/>
        <v>10E</v>
      </c>
      <c r="C282">
        <v>38.319000000000003</v>
      </c>
      <c r="D282">
        <f t="shared" si="25"/>
        <v>38.32</v>
      </c>
      <c r="E282">
        <f>VLOOKUP(D282,'Peak Combiner'!$A$5:$D$4980,4,FALSE)</f>
        <v>38.32</v>
      </c>
      <c r="F282">
        <f>IFERROR(VLOOKUP(D282,rt_comb!$A:$B,2,FALSE),D282)</f>
        <v>38.32</v>
      </c>
      <c r="G282">
        <v>3849524</v>
      </c>
      <c r="H282">
        <f>SUMIFS($G:$G,$E:$E,18.51,'RAW2'!$A:$A,'RAW2'!A282)</f>
        <v>19535508</v>
      </c>
      <c r="I282" s="1" t="str">
        <f>VLOOKUP(A282,'volatile collection data'!$G$6:$H$69,2,FALSE)</f>
        <v>E</v>
      </c>
      <c r="J282" s="1">
        <f>VLOOKUP(A282,'volatile collection data'!$G$6:$I$69,3,FALSE)</f>
        <v>10</v>
      </c>
      <c r="K282" s="1" t="str">
        <f>VLOOKUP(A282,'volatile collection data'!$G$6:$N$69,8,FALSE)</f>
        <v>25B</v>
      </c>
      <c r="L282" s="1">
        <f>VLOOKUP(A282,'volatile collection data'!$G$6:$J$69,4,FALSE)</f>
        <v>3.88</v>
      </c>
      <c r="M282" s="1">
        <f>VLOOKUP($A282,'volatile collection data'!$G$6:$M$69,6,FALSE)</f>
        <v>11</v>
      </c>
      <c r="N282" s="1">
        <f>VLOOKUP($A282,'volatile collection data'!$G$6:$M$69,7,FALSE)</f>
        <v>3.88</v>
      </c>
      <c r="O282" s="1">
        <f>VLOOKUP(A282,'volatile collection data'!$G$6:$K$69,5,FALSE)</f>
        <v>0</v>
      </c>
      <c r="P282" s="1" t="str">
        <f t="shared" si="26"/>
        <v>10E</v>
      </c>
      <c r="Q282">
        <f t="shared" si="27"/>
        <v>0.25393385235355598</v>
      </c>
      <c r="R282" t="str">
        <f t="shared" si="28"/>
        <v>25B_0-E&amp;3.88%3.88@11</v>
      </c>
      <c r="S282" t="str">
        <f t="shared" si="29"/>
        <v>10E-25B-VCS-Loc-22</v>
      </c>
      <c r="T282" t="str">
        <f>IFERROR(IF(VLOOKUP(S282,Bad!$A:$A,1,FALSE)='RAW2'!S282,"yes","no"),"no")</f>
        <v>no</v>
      </c>
      <c r="U282" t="str">
        <f>IFERROR(VLOOKUP(F282,compounds!$A:$B,2,FALSE),"")</f>
        <v/>
      </c>
      <c r="V282" t="str">
        <f>VLOOKUP(B282,'volatile collection data'!$O:$P,2,FALSE)</f>
        <v>02.may.22 25</v>
      </c>
    </row>
    <row r="283" spans="1:22" x14ac:dyDescent="0.2">
      <c r="A283" t="s">
        <v>156</v>
      </c>
      <c r="B283" s="1" t="str">
        <f t="shared" si="24"/>
        <v>10E</v>
      </c>
      <c r="C283">
        <v>38.404000000000003</v>
      </c>
      <c r="D283">
        <f t="shared" si="25"/>
        <v>38.4</v>
      </c>
      <c r="E283">
        <f>VLOOKUP(D283,'Peak Combiner'!$A$5:$D$4980,4,FALSE)</f>
        <v>38.4</v>
      </c>
      <c r="F283">
        <f>IFERROR(VLOOKUP(D283,rt_comb!$A:$B,2,FALSE),D283)</f>
        <v>38.4</v>
      </c>
      <c r="G283">
        <v>13070771</v>
      </c>
      <c r="H283">
        <f>SUMIFS($G:$G,$E:$E,18.51,'RAW2'!$A:$A,'RAW2'!A283)</f>
        <v>19535508</v>
      </c>
      <c r="I283" s="1" t="str">
        <f>VLOOKUP(A283,'volatile collection data'!$G$6:$H$69,2,FALSE)</f>
        <v>E</v>
      </c>
      <c r="J283" s="1">
        <f>VLOOKUP(A283,'volatile collection data'!$G$6:$I$69,3,FALSE)</f>
        <v>10</v>
      </c>
      <c r="K283" s="1" t="str">
        <f>VLOOKUP(A283,'volatile collection data'!$G$6:$N$69,8,FALSE)</f>
        <v>25B</v>
      </c>
      <c r="L283" s="1">
        <f>VLOOKUP(A283,'volatile collection data'!$G$6:$J$69,4,FALSE)</f>
        <v>3.88</v>
      </c>
      <c r="M283" s="1">
        <f>VLOOKUP($A283,'volatile collection data'!$G$6:$M$69,6,FALSE)</f>
        <v>11</v>
      </c>
      <c r="N283" s="1">
        <f>VLOOKUP($A283,'volatile collection data'!$G$6:$M$69,7,FALSE)</f>
        <v>3.88</v>
      </c>
      <c r="O283" s="1">
        <f>VLOOKUP(A283,'volatile collection data'!$G$6:$K$69,5,FALSE)</f>
        <v>0</v>
      </c>
      <c r="P283" s="1" t="str">
        <f t="shared" si="26"/>
        <v>10E</v>
      </c>
      <c r="Q283">
        <f t="shared" si="27"/>
        <v>0.86221341476534274</v>
      </c>
      <c r="R283" t="str">
        <f t="shared" si="28"/>
        <v>25B_0-E&amp;3.88%3.88@11</v>
      </c>
      <c r="S283" t="str">
        <f t="shared" si="29"/>
        <v>10E-25B-VCS-Loc-22</v>
      </c>
      <c r="T283" t="str">
        <f>IFERROR(IF(VLOOKUP(S283,Bad!$A:$A,1,FALSE)='RAW2'!S283,"yes","no"),"no")</f>
        <v>no</v>
      </c>
      <c r="U283" t="str">
        <f>IFERROR(VLOOKUP(F283,compounds!$A:$B,2,FALSE),"")</f>
        <v/>
      </c>
      <c r="V283" t="str">
        <f>VLOOKUP(B283,'volatile collection data'!$O:$P,2,FALSE)</f>
        <v>02.may.22 25</v>
      </c>
    </row>
    <row r="284" spans="1:22" x14ac:dyDescent="0.2">
      <c r="A284" t="s">
        <v>156</v>
      </c>
      <c r="B284" s="1" t="str">
        <f t="shared" si="24"/>
        <v>10E</v>
      </c>
      <c r="C284">
        <v>38.616</v>
      </c>
      <c r="D284">
        <f t="shared" si="25"/>
        <v>38.619999999999997</v>
      </c>
      <c r="E284">
        <f>VLOOKUP(D284,'Peak Combiner'!$A$5:$D$4980,4,FALSE)</f>
        <v>38.619999999999997</v>
      </c>
      <c r="F284">
        <f>IFERROR(VLOOKUP(D284,rt_comb!$A:$B,2,FALSE),D284)</f>
        <v>38.619999999999997</v>
      </c>
      <c r="G284">
        <v>2173375</v>
      </c>
      <c r="H284">
        <f>SUMIFS($G:$G,$E:$E,18.51,'RAW2'!$A:$A,'RAW2'!A284)</f>
        <v>19535508</v>
      </c>
      <c r="I284" s="1" t="str">
        <f>VLOOKUP(A284,'volatile collection data'!$G$6:$H$69,2,FALSE)</f>
        <v>E</v>
      </c>
      <c r="J284" s="1">
        <f>VLOOKUP(A284,'volatile collection data'!$G$6:$I$69,3,FALSE)</f>
        <v>10</v>
      </c>
      <c r="K284" s="1" t="str">
        <f>VLOOKUP(A284,'volatile collection data'!$G$6:$N$69,8,FALSE)</f>
        <v>25B</v>
      </c>
      <c r="L284" s="1">
        <f>VLOOKUP(A284,'volatile collection data'!$G$6:$J$69,4,FALSE)</f>
        <v>3.88</v>
      </c>
      <c r="M284" s="1">
        <f>VLOOKUP($A284,'volatile collection data'!$G$6:$M$69,6,FALSE)</f>
        <v>11</v>
      </c>
      <c r="N284" s="1">
        <f>VLOOKUP($A284,'volatile collection data'!$G$6:$M$69,7,FALSE)</f>
        <v>3.88</v>
      </c>
      <c r="O284" s="1">
        <f>VLOOKUP(A284,'volatile collection data'!$G$6:$K$69,5,FALSE)</f>
        <v>0</v>
      </c>
      <c r="P284" s="1" t="str">
        <f t="shared" si="26"/>
        <v>10E</v>
      </c>
      <c r="Q284">
        <f t="shared" si="27"/>
        <v>0.14336668283115253</v>
      </c>
      <c r="R284" t="str">
        <f t="shared" si="28"/>
        <v>25B_0-E&amp;3.88%3.88@11</v>
      </c>
      <c r="S284" t="str">
        <f t="shared" si="29"/>
        <v>10E-25B-VCS-Loc-22</v>
      </c>
      <c r="T284" t="str">
        <f>IFERROR(IF(VLOOKUP(S284,Bad!$A:$A,1,FALSE)='RAW2'!S284,"yes","no"),"no")</f>
        <v>no</v>
      </c>
      <c r="U284" t="str">
        <f>IFERROR(VLOOKUP(F284,compounds!$A:$B,2,FALSE),"")</f>
        <v/>
      </c>
      <c r="V284" t="str">
        <f>VLOOKUP(B284,'volatile collection data'!$O:$P,2,FALSE)</f>
        <v>02.may.22 25</v>
      </c>
    </row>
    <row r="285" spans="1:22" x14ac:dyDescent="0.2">
      <c r="A285" t="s">
        <v>156</v>
      </c>
      <c r="B285" s="1" t="str">
        <f t="shared" si="24"/>
        <v>10E</v>
      </c>
      <c r="C285">
        <v>38.655000000000001</v>
      </c>
      <c r="D285">
        <f t="shared" si="25"/>
        <v>38.659999999999997</v>
      </c>
      <c r="E285">
        <f>VLOOKUP(D285,'Peak Combiner'!$A$5:$D$4980,4,FALSE)</f>
        <v>38.659999999999997</v>
      </c>
      <c r="F285">
        <f>IFERROR(VLOOKUP(D285,rt_comb!$A:$B,2,FALSE),D285)</f>
        <v>38.659999999999997</v>
      </c>
      <c r="G285">
        <v>5308179</v>
      </c>
      <c r="H285">
        <f>SUMIFS($G:$G,$E:$E,18.51,'RAW2'!$A:$A,'RAW2'!A285)</f>
        <v>19535508</v>
      </c>
      <c r="I285" s="1" t="str">
        <f>VLOOKUP(A285,'volatile collection data'!$G$6:$H$69,2,FALSE)</f>
        <v>E</v>
      </c>
      <c r="J285" s="1">
        <f>VLOOKUP(A285,'volatile collection data'!$G$6:$I$69,3,FALSE)</f>
        <v>10</v>
      </c>
      <c r="K285" s="1" t="str">
        <f>VLOOKUP(A285,'volatile collection data'!$G$6:$N$69,8,FALSE)</f>
        <v>25B</v>
      </c>
      <c r="L285" s="1">
        <f>VLOOKUP(A285,'volatile collection data'!$G$6:$J$69,4,FALSE)</f>
        <v>3.88</v>
      </c>
      <c r="M285" s="1">
        <f>VLOOKUP($A285,'volatile collection data'!$G$6:$M$69,6,FALSE)</f>
        <v>11</v>
      </c>
      <c r="N285" s="1">
        <f>VLOOKUP($A285,'volatile collection data'!$G$6:$M$69,7,FALSE)</f>
        <v>3.88</v>
      </c>
      <c r="O285" s="1">
        <f>VLOOKUP(A285,'volatile collection data'!$G$6:$K$69,5,FALSE)</f>
        <v>0</v>
      </c>
      <c r="P285" s="1" t="str">
        <f t="shared" si="26"/>
        <v>10E</v>
      </c>
      <c r="Q285">
        <f t="shared" si="27"/>
        <v>0.35015403007027524</v>
      </c>
      <c r="R285" t="str">
        <f t="shared" si="28"/>
        <v>25B_0-E&amp;3.88%3.88@11</v>
      </c>
      <c r="S285" t="str">
        <f t="shared" si="29"/>
        <v>10E-25B-VCS-Loc-22</v>
      </c>
      <c r="T285" t="str">
        <f>IFERROR(IF(VLOOKUP(S285,Bad!$A:$A,1,FALSE)='RAW2'!S285,"yes","no"),"no")</f>
        <v>no</v>
      </c>
      <c r="U285" t="str">
        <f>IFERROR(VLOOKUP(F285,compounds!$A:$B,2,FALSE),"")</f>
        <v/>
      </c>
      <c r="V285" t="str">
        <f>VLOOKUP(B285,'volatile collection data'!$O:$P,2,FALSE)</f>
        <v>02.may.22 25</v>
      </c>
    </row>
    <row r="286" spans="1:22" x14ac:dyDescent="0.2">
      <c r="A286" t="s">
        <v>156</v>
      </c>
      <c r="B286" s="1" t="str">
        <f t="shared" si="24"/>
        <v>10E</v>
      </c>
      <c r="C286">
        <v>38.713000000000001</v>
      </c>
      <c r="D286">
        <f t="shared" si="25"/>
        <v>38.71</v>
      </c>
      <c r="E286">
        <f>VLOOKUP(D286,'Peak Combiner'!$A$5:$D$4980,4,FALSE)</f>
        <v>38.71</v>
      </c>
      <c r="F286">
        <f>IFERROR(VLOOKUP(D286,rt_comb!$A:$B,2,FALSE),D286)</f>
        <v>38.71</v>
      </c>
      <c r="G286">
        <v>6321456</v>
      </c>
      <c r="H286">
        <f>SUMIFS($G:$G,$E:$E,18.51,'RAW2'!$A:$A,'RAW2'!A286)</f>
        <v>19535508</v>
      </c>
      <c r="I286" s="1" t="str">
        <f>VLOOKUP(A286,'volatile collection data'!$G$6:$H$69,2,FALSE)</f>
        <v>E</v>
      </c>
      <c r="J286" s="1">
        <f>VLOOKUP(A286,'volatile collection data'!$G$6:$I$69,3,FALSE)</f>
        <v>10</v>
      </c>
      <c r="K286" s="1" t="str">
        <f>VLOOKUP(A286,'volatile collection data'!$G$6:$N$69,8,FALSE)</f>
        <v>25B</v>
      </c>
      <c r="L286" s="1">
        <f>VLOOKUP(A286,'volatile collection data'!$G$6:$J$69,4,FALSE)</f>
        <v>3.88</v>
      </c>
      <c r="M286" s="1">
        <f>VLOOKUP($A286,'volatile collection data'!$G$6:$M$69,6,FALSE)</f>
        <v>11</v>
      </c>
      <c r="N286" s="1">
        <f>VLOOKUP($A286,'volatile collection data'!$G$6:$M$69,7,FALSE)</f>
        <v>3.88</v>
      </c>
      <c r="O286" s="1">
        <f>VLOOKUP(A286,'volatile collection data'!$G$6:$K$69,5,FALSE)</f>
        <v>0</v>
      </c>
      <c r="P286" s="1" t="str">
        <f t="shared" si="26"/>
        <v>10E</v>
      </c>
      <c r="Q286">
        <f t="shared" si="27"/>
        <v>0.41699484782105539</v>
      </c>
      <c r="R286" t="str">
        <f t="shared" si="28"/>
        <v>25B_0-E&amp;3.88%3.88@11</v>
      </c>
      <c r="S286" t="str">
        <f t="shared" si="29"/>
        <v>10E-25B-VCS-Loc-22</v>
      </c>
      <c r="T286" t="str">
        <f>IFERROR(IF(VLOOKUP(S286,Bad!$A:$A,1,FALSE)='RAW2'!S286,"yes","no"),"no")</f>
        <v>no</v>
      </c>
      <c r="U286" t="str">
        <f>IFERROR(VLOOKUP(F286,compounds!$A:$B,2,FALSE),"")</f>
        <v/>
      </c>
      <c r="V286" t="str">
        <f>VLOOKUP(B286,'volatile collection data'!$O:$P,2,FALSE)</f>
        <v>02.may.22 25</v>
      </c>
    </row>
    <row r="287" spans="1:22" x14ac:dyDescent="0.2">
      <c r="A287" t="s">
        <v>156</v>
      </c>
      <c r="B287" s="1" t="str">
        <f t="shared" si="24"/>
        <v>10E</v>
      </c>
      <c r="C287">
        <v>39.398000000000003</v>
      </c>
      <c r="D287">
        <f t="shared" si="25"/>
        <v>39.4</v>
      </c>
      <c r="E287">
        <f>VLOOKUP(D287,'Peak Combiner'!$A$5:$D$4980,4,FALSE)</f>
        <v>39.4</v>
      </c>
      <c r="F287">
        <f>IFERROR(VLOOKUP(D287,rt_comb!$A:$B,2,FALSE),D287)</f>
        <v>39.4</v>
      </c>
      <c r="G287">
        <v>1954255</v>
      </c>
      <c r="H287">
        <f>SUMIFS($G:$G,$E:$E,18.51,'RAW2'!$A:$A,'RAW2'!A287)</f>
        <v>19535508</v>
      </c>
      <c r="I287" s="1" t="str">
        <f>VLOOKUP(A287,'volatile collection data'!$G$6:$H$69,2,FALSE)</f>
        <v>E</v>
      </c>
      <c r="J287" s="1">
        <f>VLOOKUP(A287,'volatile collection data'!$G$6:$I$69,3,FALSE)</f>
        <v>10</v>
      </c>
      <c r="K287" s="1" t="str">
        <f>VLOOKUP(A287,'volatile collection data'!$G$6:$N$69,8,FALSE)</f>
        <v>25B</v>
      </c>
      <c r="L287" s="1">
        <f>VLOOKUP(A287,'volatile collection data'!$G$6:$J$69,4,FALSE)</f>
        <v>3.88</v>
      </c>
      <c r="M287" s="1">
        <f>VLOOKUP($A287,'volatile collection data'!$G$6:$M$69,6,FALSE)</f>
        <v>11</v>
      </c>
      <c r="N287" s="1">
        <f>VLOOKUP($A287,'volatile collection data'!$G$6:$M$69,7,FALSE)</f>
        <v>3.88</v>
      </c>
      <c r="O287" s="1">
        <f>VLOOKUP(A287,'volatile collection data'!$G$6:$K$69,5,FALSE)</f>
        <v>0</v>
      </c>
      <c r="P287" s="1" t="str">
        <f t="shared" si="26"/>
        <v>10E</v>
      </c>
      <c r="Q287">
        <f t="shared" si="27"/>
        <v>0.1289124319347531</v>
      </c>
      <c r="R287" t="str">
        <f t="shared" si="28"/>
        <v>25B_0-E&amp;3.88%3.88@11</v>
      </c>
      <c r="S287" t="str">
        <f t="shared" si="29"/>
        <v>10E-25B-VCS-Loc-22</v>
      </c>
      <c r="T287" t="str">
        <f>IFERROR(IF(VLOOKUP(S287,Bad!$A:$A,1,FALSE)='RAW2'!S287,"yes","no"),"no")</f>
        <v>no</v>
      </c>
      <c r="U287" t="str">
        <f>IFERROR(VLOOKUP(F287,compounds!$A:$B,2,FALSE),"")</f>
        <v/>
      </c>
      <c r="V287" t="str">
        <f>VLOOKUP(B287,'volatile collection data'!$O:$P,2,FALSE)</f>
        <v>02.may.22 25</v>
      </c>
    </row>
    <row r="288" spans="1:22" x14ac:dyDescent="0.2">
      <c r="A288" t="s">
        <v>156</v>
      </c>
      <c r="B288" s="1" t="str">
        <f t="shared" si="24"/>
        <v>10E</v>
      </c>
      <c r="C288">
        <v>39.536999999999999</v>
      </c>
      <c r="D288">
        <f t="shared" si="25"/>
        <v>39.54</v>
      </c>
      <c r="E288">
        <f>VLOOKUP(D288,'Peak Combiner'!$A$5:$D$4980,4,FALSE)</f>
        <v>39.53</v>
      </c>
      <c r="F288">
        <f>IFERROR(VLOOKUP(D288,rt_comb!$A:$B,2,FALSE),D288)</f>
        <v>39.54</v>
      </c>
      <c r="G288">
        <v>1878766</v>
      </c>
      <c r="H288">
        <f>SUMIFS($G:$G,$E:$E,18.51,'RAW2'!$A:$A,'RAW2'!A288)</f>
        <v>19535508</v>
      </c>
      <c r="I288" s="1" t="str">
        <f>VLOOKUP(A288,'volatile collection data'!$G$6:$H$69,2,FALSE)</f>
        <v>E</v>
      </c>
      <c r="J288" s="1">
        <f>VLOOKUP(A288,'volatile collection data'!$G$6:$I$69,3,FALSE)</f>
        <v>10</v>
      </c>
      <c r="K288" s="1" t="str">
        <f>VLOOKUP(A288,'volatile collection data'!$G$6:$N$69,8,FALSE)</f>
        <v>25B</v>
      </c>
      <c r="L288" s="1">
        <f>VLOOKUP(A288,'volatile collection data'!$G$6:$J$69,4,FALSE)</f>
        <v>3.88</v>
      </c>
      <c r="M288" s="1">
        <f>VLOOKUP($A288,'volatile collection data'!$G$6:$M$69,6,FALSE)</f>
        <v>11</v>
      </c>
      <c r="N288" s="1">
        <f>VLOOKUP($A288,'volatile collection data'!$G$6:$M$69,7,FALSE)</f>
        <v>3.88</v>
      </c>
      <c r="O288" s="1">
        <f>VLOOKUP(A288,'volatile collection data'!$G$6:$K$69,5,FALSE)</f>
        <v>0</v>
      </c>
      <c r="P288" s="1" t="str">
        <f t="shared" si="26"/>
        <v>10E</v>
      </c>
      <c r="Q288">
        <f t="shared" si="27"/>
        <v>0.12393280001654255</v>
      </c>
      <c r="R288" t="str">
        <f t="shared" si="28"/>
        <v>25B_0-E&amp;3.88%3.88@11</v>
      </c>
      <c r="S288" t="str">
        <f t="shared" si="29"/>
        <v>10E-25B-VCS-Loc-22</v>
      </c>
      <c r="T288" t="str">
        <f>IFERROR(IF(VLOOKUP(S288,Bad!$A:$A,1,FALSE)='RAW2'!S288,"yes","no"),"no")</f>
        <v>no</v>
      </c>
      <c r="U288" t="str">
        <f>IFERROR(VLOOKUP(F288,compounds!$A:$B,2,FALSE),"")</f>
        <v/>
      </c>
      <c r="V288" t="str">
        <f>VLOOKUP(B288,'volatile collection data'!$O:$P,2,FALSE)</f>
        <v>02.may.22 25</v>
      </c>
    </row>
    <row r="289" spans="1:22" x14ac:dyDescent="0.2">
      <c r="A289" t="s">
        <v>156</v>
      </c>
      <c r="B289" s="1" t="str">
        <f t="shared" si="24"/>
        <v>10E</v>
      </c>
      <c r="C289">
        <v>39.942</v>
      </c>
      <c r="D289">
        <f t="shared" si="25"/>
        <v>39.94</v>
      </c>
      <c r="E289">
        <f>VLOOKUP(D289,'Peak Combiner'!$A$5:$D$4980,4,FALSE)</f>
        <v>39.94</v>
      </c>
      <c r="F289">
        <f>IFERROR(VLOOKUP(D289,rt_comb!$A:$B,2,FALSE),D289)</f>
        <v>39.94</v>
      </c>
      <c r="G289">
        <v>9054440</v>
      </c>
      <c r="H289">
        <f>SUMIFS($G:$G,$E:$E,18.51,'RAW2'!$A:$A,'RAW2'!A289)</f>
        <v>19535508</v>
      </c>
      <c r="I289" s="1" t="str">
        <f>VLOOKUP(A289,'volatile collection data'!$G$6:$H$69,2,FALSE)</f>
        <v>E</v>
      </c>
      <c r="J289" s="1">
        <f>VLOOKUP(A289,'volatile collection data'!$G$6:$I$69,3,FALSE)</f>
        <v>10</v>
      </c>
      <c r="K289" s="1" t="str">
        <f>VLOOKUP(A289,'volatile collection data'!$G$6:$N$69,8,FALSE)</f>
        <v>25B</v>
      </c>
      <c r="L289" s="1">
        <f>VLOOKUP(A289,'volatile collection data'!$G$6:$J$69,4,FALSE)</f>
        <v>3.88</v>
      </c>
      <c r="M289" s="1">
        <f>VLOOKUP($A289,'volatile collection data'!$G$6:$M$69,6,FALSE)</f>
        <v>11</v>
      </c>
      <c r="N289" s="1">
        <f>VLOOKUP($A289,'volatile collection data'!$G$6:$M$69,7,FALSE)</f>
        <v>3.88</v>
      </c>
      <c r="O289" s="1">
        <f>VLOOKUP(A289,'volatile collection data'!$G$6:$K$69,5,FALSE)</f>
        <v>0</v>
      </c>
      <c r="P289" s="1" t="str">
        <f t="shared" si="26"/>
        <v>10E</v>
      </c>
      <c r="Q289">
        <f t="shared" si="27"/>
        <v>0.59727613858340189</v>
      </c>
      <c r="R289" t="str">
        <f t="shared" si="28"/>
        <v>25B_0-E&amp;3.88%3.88@11</v>
      </c>
      <c r="S289" t="str">
        <f t="shared" si="29"/>
        <v>10E-25B-VCS-Loc-22</v>
      </c>
      <c r="T289" t="str">
        <f>IFERROR(IF(VLOOKUP(S289,Bad!$A:$A,1,FALSE)='RAW2'!S289,"yes","no"),"no")</f>
        <v>no</v>
      </c>
      <c r="U289" t="str">
        <f>IFERROR(VLOOKUP(F289,compounds!$A:$B,2,FALSE),"")</f>
        <v/>
      </c>
      <c r="V289" t="str">
        <f>VLOOKUP(B289,'volatile collection data'!$O:$P,2,FALSE)</f>
        <v>02.may.22 25</v>
      </c>
    </row>
    <row r="290" spans="1:22" x14ac:dyDescent="0.2">
      <c r="A290" t="s">
        <v>156</v>
      </c>
      <c r="B290" s="1" t="str">
        <f t="shared" si="24"/>
        <v>10E</v>
      </c>
      <c r="C290">
        <v>39.996000000000002</v>
      </c>
      <c r="D290">
        <f t="shared" si="25"/>
        <v>40</v>
      </c>
      <c r="E290">
        <f>VLOOKUP(D290,'Peak Combiner'!$A$5:$D$4980,4,FALSE)</f>
        <v>40</v>
      </c>
      <c r="F290">
        <f>IFERROR(VLOOKUP(D290,rt_comb!$A:$B,2,FALSE),D290)</f>
        <v>40</v>
      </c>
      <c r="G290">
        <v>40775515</v>
      </c>
      <c r="H290">
        <f>SUMIFS($G:$G,$E:$E,18.51,'RAW2'!$A:$A,'RAW2'!A290)</f>
        <v>19535508</v>
      </c>
      <c r="I290" s="1" t="str">
        <f>VLOOKUP(A290,'volatile collection data'!$G$6:$H$69,2,FALSE)</f>
        <v>E</v>
      </c>
      <c r="J290" s="1">
        <f>VLOOKUP(A290,'volatile collection data'!$G$6:$I$69,3,FALSE)</f>
        <v>10</v>
      </c>
      <c r="K290" s="1" t="str">
        <f>VLOOKUP(A290,'volatile collection data'!$G$6:$N$69,8,FALSE)</f>
        <v>25B</v>
      </c>
      <c r="L290" s="1">
        <f>VLOOKUP(A290,'volatile collection data'!$G$6:$J$69,4,FALSE)</f>
        <v>3.88</v>
      </c>
      <c r="M290" s="1">
        <f>VLOOKUP($A290,'volatile collection data'!$G$6:$M$69,6,FALSE)</f>
        <v>11</v>
      </c>
      <c r="N290" s="1">
        <f>VLOOKUP($A290,'volatile collection data'!$G$6:$M$69,7,FALSE)</f>
        <v>3.88</v>
      </c>
      <c r="O290" s="1">
        <f>VLOOKUP(A290,'volatile collection data'!$G$6:$K$69,5,FALSE)</f>
        <v>0</v>
      </c>
      <c r="P290" s="1" t="str">
        <f t="shared" si="26"/>
        <v>10E</v>
      </c>
      <c r="Q290">
        <f t="shared" si="27"/>
        <v>2.6897568649137416</v>
      </c>
      <c r="R290" t="str">
        <f t="shared" si="28"/>
        <v>25B_0-E&amp;3.88%3.88@11</v>
      </c>
      <c r="S290" t="str">
        <f t="shared" si="29"/>
        <v>10E-25B-VCS-Loc-22</v>
      </c>
      <c r="T290" t="str">
        <f>IFERROR(IF(VLOOKUP(S290,Bad!$A:$A,1,FALSE)='RAW2'!S290,"yes","no"),"no")</f>
        <v>no</v>
      </c>
      <c r="U290" t="str">
        <f>IFERROR(VLOOKUP(F290,compounds!$A:$B,2,FALSE),"")</f>
        <v/>
      </c>
      <c r="V290" t="str">
        <f>VLOOKUP(B290,'volatile collection data'!$O:$P,2,FALSE)</f>
        <v>02.may.22 25</v>
      </c>
    </row>
    <row r="291" spans="1:22" x14ac:dyDescent="0.2">
      <c r="A291" t="s">
        <v>161</v>
      </c>
      <c r="B291" s="1" t="str">
        <f t="shared" si="24"/>
        <v>11A</v>
      </c>
      <c r="C291">
        <v>4.1550000000000002</v>
      </c>
      <c r="D291">
        <f t="shared" si="25"/>
        <v>4.16</v>
      </c>
      <c r="E291">
        <f>VLOOKUP(D291,'Peak Combiner'!$A$5:$D$4980,4,FALSE)</f>
        <v>4.1500000000000004</v>
      </c>
      <c r="F291">
        <f>IFERROR(VLOOKUP(D291,rt_comb!$A:$B,2,FALSE),D291)</f>
        <v>4.16</v>
      </c>
      <c r="G291">
        <v>9492717</v>
      </c>
      <c r="H291">
        <f>SUMIFS($G:$G,$E:$E,18.51,'RAW2'!$A:$A,'RAW2'!A291)</f>
        <v>37339595</v>
      </c>
      <c r="I291" s="1" t="str">
        <f>VLOOKUP(A291,'volatile collection data'!$G$6:$H$69,2,FALSE)</f>
        <v>A</v>
      </c>
      <c r="J291" s="1">
        <f>VLOOKUP(A291,'volatile collection data'!$G$6:$I$69,3,FALSE)</f>
        <v>11</v>
      </c>
      <c r="K291" s="1" t="str">
        <f>VLOOKUP(A291,'volatile collection data'!$G$6:$N$69,8,FALSE)</f>
        <v>5A</v>
      </c>
      <c r="L291" s="1">
        <f>VLOOKUP(A291,'volatile collection data'!$G$6:$J$69,4,FALSE)</f>
        <v>4.55</v>
      </c>
      <c r="M291" s="1">
        <f>VLOOKUP($A291,'volatile collection data'!$G$6:$M$69,6,FALSE)</f>
        <v>12</v>
      </c>
      <c r="N291" s="1">
        <f>VLOOKUP($A291,'volatile collection data'!$G$6:$M$69,7,FALSE)</f>
        <v>4.55</v>
      </c>
      <c r="O291" s="1">
        <f>VLOOKUP(A291,'volatile collection data'!$G$6:$K$69,5,FALSE)</f>
        <v>1</v>
      </c>
      <c r="P291" s="1" t="str">
        <f t="shared" si="26"/>
        <v>11A</v>
      </c>
      <c r="Q291">
        <f t="shared" si="27"/>
        <v>0.27936985237405876</v>
      </c>
      <c r="R291" t="str">
        <f t="shared" si="28"/>
        <v>5A_1-A&amp;4.55%4.55@12</v>
      </c>
      <c r="S291" t="str">
        <f t="shared" si="29"/>
        <v>11A-5A-VCS-Loc-22</v>
      </c>
      <c r="T291" t="str">
        <f>IFERROR(IF(VLOOKUP(S291,Bad!$A:$A,1,FALSE)='RAW2'!S291,"yes","no"),"no")</f>
        <v>no</v>
      </c>
      <c r="U291" t="str">
        <f>IFERROR(VLOOKUP(F291,compounds!$A:$B,2,FALSE),"")</f>
        <v/>
      </c>
      <c r="V291" t="str">
        <f>VLOOKUP(B291,'volatile collection data'!$O:$P,2,FALSE)</f>
        <v>24.apr.22 5</v>
      </c>
    </row>
    <row r="292" spans="1:22" x14ac:dyDescent="0.2">
      <c r="A292" t="s">
        <v>161</v>
      </c>
      <c r="B292" s="1" t="str">
        <f t="shared" si="24"/>
        <v>11A</v>
      </c>
      <c r="C292">
        <v>4.4379999999999997</v>
      </c>
      <c r="D292">
        <f t="shared" si="25"/>
        <v>4.4400000000000004</v>
      </c>
      <c r="E292">
        <f>VLOOKUP(D292,'Peak Combiner'!$A$5:$D$4980,4,FALSE)</f>
        <v>4.4400000000000004</v>
      </c>
      <c r="F292">
        <f>IFERROR(VLOOKUP(D292,rt_comb!$A:$B,2,FALSE),D292)</f>
        <v>4.4400000000000004</v>
      </c>
      <c r="G292">
        <v>1232924</v>
      </c>
      <c r="H292">
        <f>SUMIFS($G:$G,$E:$E,18.51,'RAW2'!$A:$A,'RAW2'!A292)</f>
        <v>37339595</v>
      </c>
      <c r="I292" s="1" t="str">
        <f>VLOOKUP(A292,'volatile collection data'!$G$6:$H$69,2,FALSE)</f>
        <v>A</v>
      </c>
      <c r="J292" s="1">
        <f>VLOOKUP(A292,'volatile collection data'!$G$6:$I$69,3,FALSE)</f>
        <v>11</v>
      </c>
      <c r="K292" s="1" t="str">
        <f>VLOOKUP(A292,'volatile collection data'!$G$6:$N$69,8,FALSE)</f>
        <v>5A</v>
      </c>
      <c r="L292" s="1">
        <f>VLOOKUP(A292,'volatile collection data'!$G$6:$J$69,4,FALSE)</f>
        <v>4.55</v>
      </c>
      <c r="M292" s="1">
        <f>VLOOKUP($A292,'volatile collection data'!$G$6:$M$69,6,FALSE)</f>
        <v>12</v>
      </c>
      <c r="N292" s="1">
        <f>VLOOKUP($A292,'volatile collection data'!$G$6:$M$69,7,FALSE)</f>
        <v>4.55</v>
      </c>
      <c r="O292" s="1">
        <f>VLOOKUP(A292,'volatile collection data'!$G$6:$K$69,5,FALSE)</f>
        <v>1</v>
      </c>
      <c r="P292" s="1" t="str">
        <f t="shared" si="26"/>
        <v>11A</v>
      </c>
      <c r="Q292">
        <f t="shared" si="27"/>
        <v>3.6284848254554941E-2</v>
      </c>
      <c r="R292" t="str">
        <f t="shared" si="28"/>
        <v>5A_1-A&amp;4.55%4.55@12</v>
      </c>
      <c r="S292" t="str">
        <f t="shared" si="29"/>
        <v>11A-5A-VCS-Loc-22</v>
      </c>
      <c r="T292" t="str">
        <f>IFERROR(IF(VLOOKUP(S292,Bad!$A:$A,1,FALSE)='RAW2'!S292,"yes","no"),"no")</f>
        <v>no</v>
      </c>
      <c r="U292" t="str">
        <f>IFERROR(VLOOKUP(F292,compounds!$A:$B,2,FALSE),"")</f>
        <v/>
      </c>
      <c r="V292" t="str">
        <f>VLOOKUP(B292,'volatile collection data'!$O:$P,2,FALSE)</f>
        <v>24.apr.22 5</v>
      </c>
    </row>
    <row r="293" spans="1:22" x14ac:dyDescent="0.2">
      <c r="A293" t="s">
        <v>161</v>
      </c>
      <c r="B293" s="1" t="str">
        <f t="shared" si="24"/>
        <v>11A</v>
      </c>
      <c r="C293">
        <v>4.7160000000000002</v>
      </c>
      <c r="D293">
        <f t="shared" si="25"/>
        <v>4.72</v>
      </c>
      <c r="E293">
        <f>VLOOKUP(D293,'Peak Combiner'!$A$5:$D$4980,4,FALSE)</f>
        <v>4.7</v>
      </c>
      <c r="F293">
        <f>IFERROR(VLOOKUP(D293,rt_comb!$A:$B,2,FALSE),D293)</f>
        <v>4.72</v>
      </c>
      <c r="G293">
        <v>5378686</v>
      </c>
      <c r="H293">
        <f>SUMIFS($G:$G,$E:$E,18.51,'RAW2'!$A:$A,'RAW2'!A293)</f>
        <v>37339595</v>
      </c>
      <c r="I293" s="1" t="str">
        <f>VLOOKUP(A293,'volatile collection data'!$G$6:$H$69,2,FALSE)</f>
        <v>A</v>
      </c>
      <c r="J293" s="1">
        <f>VLOOKUP(A293,'volatile collection data'!$G$6:$I$69,3,FALSE)</f>
        <v>11</v>
      </c>
      <c r="K293" s="1" t="str">
        <f>VLOOKUP(A293,'volatile collection data'!$G$6:$N$69,8,FALSE)</f>
        <v>5A</v>
      </c>
      <c r="L293" s="1">
        <f>VLOOKUP(A293,'volatile collection data'!$G$6:$J$69,4,FALSE)</f>
        <v>4.55</v>
      </c>
      <c r="M293" s="1">
        <f>VLOOKUP($A293,'volatile collection data'!$G$6:$M$69,6,FALSE)</f>
        <v>12</v>
      </c>
      <c r="N293" s="1">
        <f>VLOOKUP($A293,'volatile collection data'!$G$6:$M$69,7,FALSE)</f>
        <v>4.55</v>
      </c>
      <c r="O293" s="1">
        <f>VLOOKUP(A293,'volatile collection data'!$G$6:$K$69,5,FALSE)</f>
        <v>1</v>
      </c>
      <c r="P293" s="1" t="str">
        <f t="shared" si="26"/>
        <v>11A</v>
      </c>
      <c r="Q293">
        <f t="shared" si="27"/>
        <v>0.15829427062730478</v>
      </c>
      <c r="R293" t="str">
        <f t="shared" si="28"/>
        <v>5A_1-A&amp;4.55%4.55@12</v>
      </c>
      <c r="S293" t="str">
        <f t="shared" si="29"/>
        <v>11A-5A-VCS-Loc-22</v>
      </c>
      <c r="T293" t="str">
        <f>IFERROR(IF(VLOOKUP(S293,Bad!$A:$A,1,FALSE)='RAW2'!S293,"yes","no"),"no")</f>
        <v>no</v>
      </c>
      <c r="U293" t="str">
        <f>IFERROR(VLOOKUP(F293,compounds!$A:$B,2,FALSE),"")</f>
        <v/>
      </c>
      <c r="V293" t="str">
        <f>VLOOKUP(B293,'volatile collection data'!$O:$P,2,FALSE)</f>
        <v>24.apr.22 5</v>
      </c>
    </row>
    <row r="294" spans="1:22" x14ac:dyDescent="0.2">
      <c r="A294" t="s">
        <v>161</v>
      </c>
      <c r="B294" s="1" t="str">
        <f t="shared" si="24"/>
        <v>11A</v>
      </c>
      <c r="C294">
        <v>5.7439999999999998</v>
      </c>
      <c r="D294">
        <f t="shared" si="25"/>
        <v>5.74</v>
      </c>
      <c r="E294">
        <f>VLOOKUP(D294,'Peak Combiner'!$A$5:$D$4980,4,FALSE)</f>
        <v>5.74</v>
      </c>
      <c r="F294">
        <f>IFERROR(VLOOKUP(D294,rt_comb!$A:$B,2,FALSE),D294)</f>
        <v>5.74</v>
      </c>
      <c r="G294">
        <v>901721</v>
      </c>
      <c r="H294">
        <f>SUMIFS($G:$G,$E:$E,18.51,'RAW2'!$A:$A,'RAW2'!A294)</f>
        <v>37339595</v>
      </c>
      <c r="I294" s="1" t="str">
        <f>VLOOKUP(A294,'volatile collection data'!$G$6:$H$69,2,FALSE)</f>
        <v>A</v>
      </c>
      <c r="J294" s="1">
        <f>VLOOKUP(A294,'volatile collection data'!$G$6:$I$69,3,FALSE)</f>
        <v>11</v>
      </c>
      <c r="K294" s="1" t="str">
        <f>VLOOKUP(A294,'volatile collection data'!$G$6:$N$69,8,FALSE)</f>
        <v>5A</v>
      </c>
      <c r="L294" s="1">
        <f>VLOOKUP(A294,'volatile collection data'!$G$6:$J$69,4,FALSE)</f>
        <v>4.55</v>
      </c>
      <c r="M294" s="1">
        <f>VLOOKUP($A294,'volatile collection data'!$G$6:$M$69,6,FALSE)</f>
        <v>12</v>
      </c>
      <c r="N294" s="1">
        <f>VLOOKUP($A294,'volatile collection data'!$G$6:$M$69,7,FALSE)</f>
        <v>4.55</v>
      </c>
      <c r="O294" s="1">
        <f>VLOOKUP(A294,'volatile collection data'!$G$6:$K$69,5,FALSE)</f>
        <v>1</v>
      </c>
      <c r="P294" s="1" t="str">
        <f t="shared" si="26"/>
        <v>11A</v>
      </c>
      <c r="Q294">
        <f t="shared" si="27"/>
        <v>2.6537572188509218E-2</v>
      </c>
      <c r="R294" t="str">
        <f t="shared" si="28"/>
        <v>5A_1-A&amp;4.55%4.55@12</v>
      </c>
      <c r="S294" t="str">
        <f t="shared" si="29"/>
        <v>11A-5A-VCS-Loc-22</v>
      </c>
      <c r="T294" t="str">
        <f>IFERROR(IF(VLOOKUP(S294,Bad!$A:$A,1,FALSE)='RAW2'!S294,"yes","no"),"no")</f>
        <v>no</v>
      </c>
      <c r="U294" t="str">
        <f>IFERROR(VLOOKUP(F294,compounds!$A:$B,2,FALSE),"")</f>
        <v/>
      </c>
      <c r="V294" t="str">
        <f>VLOOKUP(B294,'volatile collection data'!$O:$P,2,FALSE)</f>
        <v>24.apr.22 5</v>
      </c>
    </row>
    <row r="295" spans="1:22" x14ac:dyDescent="0.2">
      <c r="A295" t="s">
        <v>161</v>
      </c>
      <c r="B295" s="1" t="str">
        <f t="shared" si="24"/>
        <v>11A</v>
      </c>
      <c r="C295">
        <v>5.8849999999999998</v>
      </c>
      <c r="D295">
        <f t="shared" si="25"/>
        <v>5.89</v>
      </c>
      <c r="E295">
        <f>VLOOKUP(D295,'Peak Combiner'!$A$5:$D$4980,4,FALSE)</f>
        <v>5.89</v>
      </c>
      <c r="F295">
        <f>IFERROR(VLOOKUP(D295,rt_comb!$A:$B,2,FALSE),D295)</f>
        <v>5.89</v>
      </c>
      <c r="G295">
        <v>2085825</v>
      </c>
      <c r="H295">
        <f>SUMIFS($G:$G,$E:$E,18.51,'RAW2'!$A:$A,'RAW2'!A295)</f>
        <v>37339595</v>
      </c>
      <c r="I295" s="1" t="str">
        <f>VLOOKUP(A295,'volatile collection data'!$G$6:$H$69,2,FALSE)</f>
        <v>A</v>
      </c>
      <c r="J295" s="1">
        <f>VLOOKUP(A295,'volatile collection data'!$G$6:$I$69,3,FALSE)</f>
        <v>11</v>
      </c>
      <c r="K295" s="1" t="str">
        <f>VLOOKUP(A295,'volatile collection data'!$G$6:$N$69,8,FALSE)</f>
        <v>5A</v>
      </c>
      <c r="L295" s="1">
        <f>VLOOKUP(A295,'volatile collection data'!$G$6:$J$69,4,FALSE)</f>
        <v>4.55</v>
      </c>
      <c r="M295" s="1">
        <f>VLOOKUP($A295,'volatile collection data'!$G$6:$M$69,6,FALSE)</f>
        <v>12</v>
      </c>
      <c r="N295" s="1">
        <f>VLOOKUP($A295,'volatile collection data'!$G$6:$M$69,7,FALSE)</f>
        <v>4.55</v>
      </c>
      <c r="O295" s="1">
        <f>VLOOKUP(A295,'volatile collection data'!$G$6:$K$69,5,FALSE)</f>
        <v>1</v>
      </c>
      <c r="P295" s="1" t="str">
        <f t="shared" si="26"/>
        <v>11A</v>
      </c>
      <c r="Q295">
        <f t="shared" si="27"/>
        <v>6.1385652003332784E-2</v>
      </c>
      <c r="R295" t="str">
        <f t="shared" si="28"/>
        <v>5A_1-A&amp;4.55%4.55@12</v>
      </c>
      <c r="S295" t="str">
        <f t="shared" si="29"/>
        <v>11A-5A-VCS-Loc-22</v>
      </c>
      <c r="T295" t="str">
        <f>IFERROR(IF(VLOOKUP(S295,Bad!$A:$A,1,FALSE)='RAW2'!S295,"yes","no"),"no")</f>
        <v>no</v>
      </c>
      <c r="U295" t="str">
        <f>IFERROR(VLOOKUP(F295,compounds!$A:$B,2,FALSE),"")</f>
        <v/>
      </c>
      <c r="V295" t="str">
        <f>VLOOKUP(B295,'volatile collection data'!$O:$P,2,FALSE)</f>
        <v>24.apr.22 5</v>
      </c>
    </row>
    <row r="296" spans="1:22" x14ac:dyDescent="0.2">
      <c r="A296" t="s">
        <v>161</v>
      </c>
      <c r="B296" s="1" t="str">
        <f t="shared" si="24"/>
        <v>11A</v>
      </c>
      <c r="C296">
        <v>6.2629999999999999</v>
      </c>
      <c r="D296">
        <f t="shared" si="25"/>
        <v>6.26</v>
      </c>
      <c r="E296">
        <f>VLOOKUP(D296,'Peak Combiner'!$A$5:$D$4980,4,FALSE)</f>
        <v>6.25</v>
      </c>
      <c r="F296">
        <f>IFERROR(VLOOKUP(D296,rt_comb!$A:$B,2,FALSE),D296)</f>
        <v>6.26</v>
      </c>
      <c r="G296">
        <v>1139390</v>
      </c>
      <c r="H296">
        <f>SUMIFS($G:$G,$E:$E,18.51,'RAW2'!$A:$A,'RAW2'!A296)</f>
        <v>37339595</v>
      </c>
      <c r="I296" s="1" t="str">
        <f>VLOOKUP(A296,'volatile collection data'!$G$6:$H$69,2,FALSE)</f>
        <v>A</v>
      </c>
      <c r="J296" s="1">
        <f>VLOOKUP(A296,'volatile collection data'!$G$6:$I$69,3,FALSE)</f>
        <v>11</v>
      </c>
      <c r="K296" s="1" t="str">
        <f>VLOOKUP(A296,'volatile collection data'!$G$6:$N$69,8,FALSE)</f>
        <v>5A</v>
      </c>
      <c r="L296" s="1">
        <f>VLOOKUP(A296,'volatile collection data'!$G$6:$J$69,4,FALSE)</f>
        <v>4.55</v>
      </c>
      <c r="M296" s="1">
        <f>VLOOKUP($A296,'volatile collection data'!$G$6:$M$69,6,FALSE)</f>
        <v>12</v>
      </c>
      <c r="N296" s="1">
        <f>VLOOKUP($A296,'volatile collection data'!$G$6:$M$69,7,FALSE)</f>
        <v>4.55</v>
      </c>
      <c r="O296" s="1">
        <f>VLOOKUP(A296,'volatile collection data'!$G$6:$K$69,5,FALSE)</f>
        <v>1</v>
      </c>
      <c r="P296" s="1" t="str">
        <f t="shared" si="26"/>
        <v>11A</v>
      </c>
      <c r="Q296">
        <f t="shared" si="27"/>
        <v>3.3532150605193309E-2</v>
      </c>
      <c r="R296" t="str">
        <f t="shared" si="28"/>
        <v>5A_1-A&amp;4.55%4.55@12</v>
      </c>
      <c r="S296" t="str">
        <f t="shared" si="29"/>
        <v>11A-5A-VCS-Loc-22</v>
      </c>
      <c r="T296" t="str">
        <f>IFERROR(IF(VLOOKUP(S296,Bad!$A:$A,1,FALSE)='RAW2'!S296,"yes","no"),"no")</f>
        <v>no</v>
      </c>
      <c r="U296" t="str">
        <f>IFERROR(VLOOKUP(F296,compounds!$A:$B,2,FALSE),"")</f>
        <v/>
      </c>
      <c r="V296" t="str">
        <f>VLOOKUP(B296,'volatile collection data'!$O:$P,2,FALSE)</f>
        <v>24.apr.22 5</v>
      </c>
    </row>
    <row r="297" spans="1:22" x14ac:dyDescent="0.2">
      <c r="A297" t="s">
        <v>161</v>
      </c>
      <c r="B297" s="1" t="str">
        <f t="shared" si="24"/>
        <v>11A</v>
      </c>
      <c r="C297">
        <v>6.3470000000000004</v>
      </c>
      <c r="D297">
        <f t="shared" si="25"/>
        <v>6.35</v>
      </c>
      <c r="E297">
        <f>VLOOKUP(D297,'Peak Combiner'!$A$5:$D$4980,4,FALSE)</f>
        <v>6.35</v>
      </c>
      <c r="F297">
        <f>IFERROR(VLOOKUP(D297,rt_comb!$A:$B,2,FALSE),D297)</f>
        <v>6.35</v>
      </c>
      <c r="G297">
        <v>1942809</v>
      </c>
      <c r="H297">
        <f>SUMIFS($G:$G,$E:$E,18.51,'RAW2'!$A:$A,'RAW2'!A297)</f>
        <v>37339595</v>
      </c>
      <c r="I297" s="1" t="str">
        <f>VLOOKUP(A297,'volatile collection data'!$G$6:$H$69,2,FALSE)</f>
        <v>A</v>
      </c>
      <c r="J297" s="1">
        <f>VLOOKUP(A297,'volatile collection data'!$G$6:$I$69,3,FALSE)</f>
        <v>11</v>
      </c>
      <c r="K297" s="1" t="str">
        <f>VLOOKUP(A297,'volatile collection data'!$G$6:$N$69,8,FALSE)</f>
        <v>5A</v>
      </c>
      <c r="L297" s="1">
        <f>VLOOKUP(A297,'volatile collection data'!$G$6:$J$69,4,FALSE)</f>
        <v>4.55</v>
      </c>
      <c r="M297" s="1">
        <f>VLOOKUP($A297,'volatile collection data'!$G$6:$M$69,6,FALSE)</f>
        <v>12</v>
      </c>
      <c r="N297" s="1">
        <f>VLOOKUP($A297,'volatile collection data'!$G$6:$M$69,7,FALSE)</f>
        <v>4.55</v>
      </c>
      <c r="O297" s="1">
        <f>VLOOKUP(A297,'volatile collection data'!$G$6:$K$69,5,FALSE)</f>
        <v>1</v>
      </c>
      <c r="P297" s="1" t="str">
        <f t="shared" si="26"/>
        <v>11A</v>
      </c>
      <c r="Q297">
        <f t="shared" si="27"/>
        <v>5.7176703310653075E-2</v>
      </c>
      <c r="R297" t="str">
        <f t="shared" si="28"/>
        <v>5A_1-A&amp;4.55%4.55@12</v>
      </c>
      <c r="S297" t="str">
        <f t="shared" si="29"/>
        <v>11A-5A-VCS-Loc-22</v>
      </c>
      <c r="T297" t="str">
        <f>IFERROR(IF(VLOOKUP(S297,Bad!$A:$A,1,FALSE)='RAW2'!S297,"yes","no"),"no")</f>
        <v>no</v>
      </c>
      <c r="U297" t="str">
        <f>IFERROR(VLOOKUP(F297,compounds!$A:$B,2,FALSE),"")</f>
        <v/>
      </c>
      <c r="V297" t="str">
        <f>VLOOKUP(B297,'volatile collection data'!$O:$P,2,FALSE)</f>
        <v>24.apr.22 5</v>
      </c>
    </row>
    <row r="298" spans="1:22" x14ac:dyDescent="0.2">
      <c r="A298" t="s">
        <v>161</v>
      </c>
      <c r="B298" s="1" t="str">
        <f t="shared" si="24"/>
        <v>11A</v>
      </c>
      <c r="C298">
        <v>6.9160000000000004</v>
      </c>
      <c r="D298">
        <f t="shared" si="25"/>
        <v>6.92</v>
      </c>
      <c r="E298">
        <f>VLOOKUP(D298,'Peak Combiner'!$A$5:$D$4980,4,FALSE)</f>
        <v>6.92</v>
      </c>
      <c r="F298">
        <f>IFERROR(VLOOKUP(D298,rt_comb!$A:$B,2,FALSE),D298)</f>
        <v>6.92</v>
      </c>
      <c r="G298">
        <v>998492</v>
      </c>
      <c r="H298">
        <f>SUMIFS($G:$G,$E:$E,18.51,'RAW2'!$A:$A,'RAW2'!A298)</f>
        <v>37339595</v>
      </c>
      <c r="I298" s="1" t="str">
        <f>VLOOKUP(A298,'volatile collection data'!$G$6:$H$69,2,FALSE)</f>
        <v>A</v>
      </c>
      <c r="J298" s="1">
        <f>VLOOKUP(A298,'volatile collection data'!$G$6:$I$69,3,FALSE)</f>
        <v>11</v>
      </c>
      <c r="K298" s="1" t="str">
        <f>VLOOKUP(A298,'volatile collection data'!$G$6:$N$69,8,FALSE)</f>
        <v>5A</v>
      </c>
      <c r="L298" s="1">
        <f>VLOOKUP(A298,'volatile collection data'!$G$6:$J$69,4,FALSE)</f>
        <v>4.55</v>
      </c>
      <c r="M298" s="1">
        <f>VLOOKUP($A298,'volatile collection data'!$G$6:$M$69,6,FALSE)</f>
        <v>12</v>
      </c>
      <c r="N298" s="1">
        <f>VLOOKUP($A298,'volatile collection data'!$G$6:$M$69,7,FALSE)</f>
        <v>4.55</v>
      </c>
      <c r="O298" s="1">
        <f>VLOOKUP(A298,'volatile collection data'!$G$6:$K$69,5,FALSE)</f>
        <v>1</v>
      </c>
      <c r="P298" s="1" t="str">
        <f t="shared" si="26"/>
        <v>11A</v>
      </c>
      <c r="Q298">
        <f t="shared" si="27"/>
        <v>2.9385534472025101E-2</v>
      </c>
      <c r="R298" t="str">
        <f t="shared" si="28"/>
        <v>5A_1-A&amp;4.55%4.55@12</v>
      </c>
      <c r="S298" t="str">
        <f t="shared" si="29"/>
        <v>11A-5A-VCS-Loc-22</v>
      </c>
      <c r="T298" t="str">
        <f>IFERROR(IF(VLOOKUP(S298,Bad!$A:$A,1,FALSE)='RAW2'!S298,"yes","no"),"no")</f>
        <v>no</v>
      </c>
      <c r="U298" t="str">
        <f>IFERROR(VLOOKUP(F298,compounds!$A:$B,2,FALSE),"")</f>
        <v/>
      </c>
      <c r="V298" t="str">
        <f>VLOOKUP(B298,'volatile collection data'!$O:$P,2,FALSE)</f>
        <v>24.apr.22 5</v>
      </c>
    </row>
    <row r="299" spans="1:22" x14ac:dyDescent="0.2">
      <c r="A299" t="s">
        <v>161</v>
      </c>
      <c r="B299" s="1" t="str">
        <f t="shared" si="24"/>
        <v>11A</v>
      </c>
      <c r="C299">
        <v>7.09</v>
      </c>
      <c r="D299">
        <f t="shared" si="25"/>
        <v>7.09</v>
      </c>
      <c r="E299">
        <f>VLOOKUP(D299,'Peak Combiner'!$A$5:$D$4980,4,FALSE)</f>
        <v>7.09</v>
      </c>
      <c r="F299">
        <f>IFERROR(VLOOKUP(D299,rt_comb!$A:$B,2,FALSE),D299)</f>
        <v>7.09</v>
      </c>
      <c r="G299">
        <v>7794710</v>
      </c>
      <c r="H299">
        <f>SUMIFS($G:$G,$E:$E,18.51,'RAW2'!$A:$A,'RAW2'!A299)</f>
        <v>37339595</v>
      </c>
      <c r="I299" s="1" t="str">
        <f>VLOOKUP(A299,'volatile collection data'!$G$6:$H$69,2,FALSE)</f>
        <v>A</v>
      </c>
      <c r="J299" s="1">
        <f>VLOOKUP(A299,'volatile collection data'!$G$6:$I$69,3,FALSE)</f>
        <v>11</v>
      </c>
      <c r="K299" s="1" t="str">
        <f>VLOOKUP(A299,'volatile collection data'!$G$6:$N$69,8,FALSE)</f>
        <v>5A</v>
      </c>
      <c r="L299" s="1">
        <f>VLOOKUP(A299,'volatile collection data'!$G$6:$J$69,4,FALSE)</f>
        <v>4.55</v>
      </c>
      <c r="M299" s="1">
        <f>VLOOKUP($A299,'volatile collection data'!$G$6:$M$69,6,FALSE)</f>
        <v>12</v>
      </c>
      <c r="N299" s="1">
        <f>VLOOKUP($A299,'volatile collection data'!$G$6:$M$69,7,FALSE)</f>
        <v>4.55</v>
      </c>
      <c r="O299" s="1">
        <f>VLOOKUP(A299,'volatile collection data'!$G$6:$K$69,5,FALSE)</f>
        <v>1</v>
      </c>
      <c r="P299" s="1" t="str">
        <f t="shared" si="26"/>
        <v>11A</v>
      </c>
      <c r="Q299">
        <f t="shared" si="27"/>
        <v>0.22939765106224064</v>
      </c>
      <c r="R299" t="str">
        <f t="shared" si="28"/>
        <v>5A_1-A&amp;4.55%4.55@12</v>
      </c>
      <c r="S299" t="str">
        <f t="shared" si="29"/>
        <v>11A-5A-VCS-Loc-22</v>
      </c>
      <c r="T299" t="str">
        <f>IFERROR(IF(VLOOKUP(S299,Bad!$A:$A,1,FALSE)='RAW2'!S299,"yes","no"),"no")</f>
        <v>no</v>
      </c>
      <c r="U299" t="str">
        <f>IFERROR(VLOOKUP(F299,compounds!$A:$B,2,FALSE),"")</f>
        <v/>
      </c>
      <c r="V299" t="str">
        <f>VLOOKUP(B299,'volatile collection data'!$O:$P,2,FALSE)</f>
        <v>24.apr.22 5</v>
      </c>
    </row>
    <row r="300" spans="1:22" x14ac:dyDescent="0.2">
      <c r="A300" t="s">
        <v>161</v>
      </c>
      <c r="B300" s="1" t="str">
        <f t="shared" si="24"/>
        <v>11A</v>
      </c>
      <c r="C300">
        <v>7.5529999999999999</v>
      </c>
      <c r="D300">
        <f t="shared" si="25"/>
        <v>7.55</v>
      </c>
      <c r="E300">
        <f>VLOOKUP(D300,'Peak Combiner'!$A$5:$D$4980,4,FALSE)</f>
        <v>7.55</v>
      </c>
      <c r="F300">
        <f>IFERROR(VLOOKUP(D300,rt_comb!$A:$B,2,FALSE),D300)</f>
        <v>7.55</v>
      </c>
      <c r="G300">
        <v>2234174</v>
      </c>
      <c r="H300">
        <f>SUMIFS($G:$G,$E:$E,18.51,'RAW2'!$A:$A,'RAW2'!A300)</f>
        <v>37339595</v>
      </c>
      <c r="I300" s="1" t="str">
        <f>VLOOKUP(A300,'volatile collection data'!$G$6:$H$69,2,FALSE)</f>
        <v>A</v>
      </c>
      <c r="J300" s="1">
        <f>VLOOKUP(A300,'volatile collection data'!$G$6:$I$69,3,FALSE)</f>
        <v>11</v>
      </c>
      <c r="K300" s="1" t="str">
        <f>VLOOKUP(A300,'volatile collection data'!$G$6:$N$69,8,FALSE)</f>
        <v>5A</v>
      </c>
      <c r="L300" s="1">
        <f>VLOOKUP(A300,'volatile collection data'!$G$6:$J$69,4,FALSE)</f>
        <v>4.55</v>
      </c>
      <c r="M300" s="1">
        <f>VLOOKUP($A300,'volatile collection data'!$G$6:$M$69,6,FALSE)</f>
        <v>12</v>
      </c>
      <c r="N300" s="1">
        <f>VLOOKUP($A300,'volatile collection data'!$G$6:$M$69,7,FALSE)</f>
        <v>4.55</v>
      </c>
      <c r="O300" s="1">
        <f>VLOOKUP(A300,'volatile collection data'!$G$6:$K$69,5,FALSE)</f>
        <v>1</v>
      </c>
      <c r="P300" s="1" t="str">
        <f t="shared" si="26"/>
        <v>11A</v>
      </c>
      <c r="Q300">
        <f t="shared" si="27"/>
        <v>6.5751550431552994E-2</v>
      </c>
      <c r="R300" t="str">
        <f t="shared" si="28"/>
        <v>5A_1-A&amp;4.55%4.55@12</v>
      </c>
      <c r="S300" t="str">
        <f t="shared" si="29"/>
        <v>11A-5A-VCS-Loc-22</v>
      </c>
      <c r="T300" t="str">
        <f>IFERROR(IF(VLOOKUP(S300,Bad!$A:$A,1,FALSE)='RAW2'!S300,"yes","no"),"no")</f>
        <v>no</v>
      </c>
      <c r="U300" t="str">
        <f>IFERROR(VLOOKUP(F300,compounds!$A:$B,2,FALSE),"")</f>
        <v/>
      </c>
      <c r="V300" t="str">
        <f>VLOOKUP(B300,'volatile collection data'!$O:$P,2,FALSE)</f>
        <v>24.apr.22 5</v>
      </c>
    </row>
    <row r="301" spans="1:22" x14ac:dyDescent="0.2">
      <c r="A301" t="s">
        <v>161</v>
      </c>
      <c r="B301" s="1" t="str">
        <f t="shared" si="24"/>
        <v>11A</v>
      </c>
      <c r="C301">
        <v>7.8470000000000004</v>
      </c>
      <c r="D301">
        <f t="shared" si="25"/>
        <v>7.85</v>
      </c>
      <c r="E301">
        <f>VLOOKUP(D301,'Peak Combiner'!$A$5:$D$4980,4,FALSE)</f>
        <v>7.85</v>
      </c>
      <c r="F301">
        <f>IFERROR(VLOOKUP(D301,rt_comb!$A:$B,2,FALSE),D301)</f>
        <v>7.85</v>
      </c>
      <c r="G301">
        <v>-94016</v>
      </c>
      <c r="H301">
        <f>SUMIFS($G:$G,$E:$E,18.51,'RAW2'!$A:$A,'RAW2'!A301)</f>
        <v>37339595</v>
      </c>
      <c r="I301" s="1" t="str">
        <f>VLOOKUP(A301,'volatile collection data'!$G$6:$H$69,2,FALSE)</f>
        <v>A</v>
      </c>
      <c r="J301" s="1">
        <f>VLOOKUP(A301,'volatile collection data'!$G$6:$I$69,3,FALSE)</f>
        <v>11</v>
      </c>
      <c r="K301" s="1" t="str">
        <f>VLOOKUP(A301,'volatile collection data'!$G$6:$N$69,8,FALSE)</f>
        <v>5A</v>
      </c>
      <c r="L301" s="1">
        <f>VLOOKUP(A301,'volatile collection data'!$G$6:$J$69,4,FALSE)</f>
        <v>4.55</v>
      </c>
      <c r="M301" s="1">
        <f>VLOOKUP($A301,'volatile collection data'!$G$6:$M$69,6,FALSE)</f>
        <v>12</v>
      </c>
      <c r="N301" s="1">
        <f>VLOOKUP($A301,'volatile collection data'!$G$6:$M$69,7,FALSE)</f>
        <v>4.55</v>
      </c>
      <c r="O301" s="1">
        <f>VLOOKUP(A301,'volatile collection data'!$G$6:$K$69,5,FALSE)</f>
        <v>1</v>
      </c>
      <c r="P301" s="1" t="str">
        <f t="shared" si="26"/>
        <v>11A</v>
      </c>
      <c r="Q301">
        <f t="shared" si="27"/>
        <v>-2.7668828682872889E-3</v>
      </c>
      <c r="R301" t="str">
        <f t="shared" si="28"/>
        <v>5A_1-A&amp;4.55%4.55@12</v>
      </c>
      <c r="S301" t="str">
        <f t="shared" si="29"/>
        <v>11A-5A-VCS-Loc-22</v>
      </c>
      <c r="T301" t="str">
        <f>IFERROR(IF(VLOOKUP(S301,Bad!$A:$A,1,FALSE)='RAW2'!S301,"yes","no"),"no")</f>
        <v>no</v>
      </c>
      <c r="U301" t="str">
        <f>IFERROR(VLOOKUP(F301,compounds!$A:$B,2,FALSE),"")</f>
        <v/>
      </c>
      <c r="V301" t="str">
        <f>VLOOKUP(B301,'volatile collection data'!$O:$P,2,FALSE)</f>
        <v>24.apr.22 5</v>
      </c>
    </row>
    <row r="302" spans="1:22" x14ac:dyDescent="0.2">
      <c r="A302" t="s">
        <v>161</v>
      </c>
      <c r="B302" s="1" t="str">
        <f t="shared" si="24"/>
        <v>11A</v>
      </c>
      <c r="C302">
        <v>8.3480000000000008</v>
      </c>
      <c r="D302">
        <f t="shared" si="25"/>
        <v>8.35</v>
      </c>
      <c r="E302">
        <f>VLOOKUP(D302,'Peak Combiner'!$A$5:$D$4980,4,FALSE)</f>
        <v>8.35</v>
      </c>
      <c r="F302">
        <f>IFERROR(VLOOKUP(D302,rt_comb!$A:$B,2,FALSE),D302)</f>
        <v>8.35</v>
      </c>
      <c r="G302">
        <v>617127</v>
      </c>
      <c r="H302">
        <f>SUMIFS($G:$G,$E:$E,18.51,'RAW2'!$A:$A,'RAW2'!A302)</f>
        <v>37339595</v>
      </c>
      <c r="I302" s="1" t="str">
        <f>VLOOKUP(A302,'volatile collection data'!$G$6:$H$69,2,FALSE)</f>
        <v>A</v>
      </c>
      <c r="J302" s="1">
        <f>VLOOKUP(A302,'volatile collection data'!$G$6:$I$69,3,FALSE)</f>
        <v>11</v>
      </c>
      <c r="K302" s="1" t="str">
        <f>VLOOKUP(A302,'volatile collection data'!$G$6:$N$69,8,FALSE)</f>
        <v>5A</v>
      </c>
      <c r="L302" s="1">
        <f>VLOOKUP(A302,'volatile collection data'!$G$6:$J$69,4,FALSE)</f>
        <v>4.55</v>
      </c>
      <c r="M302" s="1">
        <f>VLOOKUP($A302,'volatile collection data'!$G$6:$M$69,6,FALSE)</f>
        <v>12</v>
      </c>
      <c r="N302" s="1">
        <f>VLOOKUP($A302,'volatile collection data'!$G$6:$M$69,7,FALSE)</f>
        <v>4.55</v>
      </c>
      <c r="O302" s="1">
        <f>VLOOKUP(A302,'volatile collection data'!$G$6:$K$69,5,FALSE)</f>
        <v>1</v>
      </c>
      <c r="P302" s="1" t="str">
        <f t="shared" si="26"/>
        <v>11A</v>
      </c>
      <c r="Q302">
        <f t="shared" si="27"/>
        <v>1.8161995020608512E-2</v>
      </c>
      <c r="R302" t="str">
        <f t="shared" si="28"/>
        <v>5A_1-A&amp;4.55%4.55@12</v>
      </c>
      <c r="S302" t="str">
        <f t="shared" si="29"/>
        <v>11A-5A-VCS-Loc-22</v>
      </c>
      <c r="T302" t="str">
        <f>IFERROR(IF(VLOOKUP(S302,Bad!$A:$A,1,FALSE)='RAW2'!S302,"yes","no"),"no")</f>
        <v>no</v>
      </c>
      <c r="U302" t="str">
        <f>IFERROR(VLOOKUP(F302,compounds!$A:$B,2,FALSE),"")</f>
        <v/>
      </c>
      <c r="V302" t="str">
        <f>VLOOKUP(B302,'volatile collection data'!$O:$P,2,FALSE)</f>
        <v>24.apr.22 5</v>
      </c>
    </row>
    <row r="303" spans="1:22" x14ac:dyDescent="0.2">
      <c r="A303" t="s">
        <v>161</v>
      </c>
      <c r="B303" s="1" t="str">
        <f t="shared" si="24"/>
        <v>11A</v>
      </c>
      <c r="C303">
        <v>8.4</v>
      </c>
      <c r="D303">
        <f t="shared" si="25"/>
        <v>8.4</v>
      </c>
      <c r="E303">
        <f>VLOOKUP(D303,'Peak Combiner'!$A$5:$D$4980,4,FALSE)</f>
        <v>8.4</v>
      </c>
      <c r="F303">
        <f>IFERROR(VLOOKUP(D303,rt_comb!$A:$B,2,FALSE),D303)</f>
        <v>8.4</v>
      </c>
      <c r="G303">
        <v>779066</v>
      </c>
      <c r="H303">
        <f>SUMIFS($G:$G,$E:$E,18.51,'RAW2'!$A:$A,'RAW2'!A303)</f>
        <v>37339595</v>
      </c>
      <c r="I303" s="1" t="str">
        <f>VLOOKUP(A303,'volatile collection data'!$G$6:$H$69,2,FALSE)</f>
        <v>A</v>
      </c>
      <c r="J303" s="1">
        <f>VLOOKUP(A303,'volatile collection data'!$G$6:$I$69,3,FALSE)</f>
        <v>11</v>
      </c>
      <c r="K303" s="1" t="str">
        <f>VLOOKUP(A303,'volatile collection data'!$G$6:$N$69,8,FALSE)</f>
        <v>5A</v>
      </c>
      <c r="L303" s="1">
        <f>VLOOKUP(A303,'volatile collection data'!$G$6:$J$69,4,FALSE)</f>
        <v>4.55</v>
      </c>
      <c r="M303" s="1">
        <f>VLOOKUP($A303,'volatile collection data'!$G$6:$M$69,6,FALSE)</f>
        <v>12</v>
      </c>
      <c r="N303" s="1">
        <f>VLOOKUP($A303,'volatile collection data'!$G$6:$M$69,7,FALSE)</f>
        <v>4.55</v>
      </c>
      <c r="O303" s="1">
        <f>VLOOKUP(A303,'volatile collection data'!$G$6:$K$69,5,FALSE)</f>
        <v>1</v>
      </c>
      <c r="P303" s="1" t="str">
        <f t="shared" si="26"/>
        <v>11A</v>
      </c>
      <c r="Q303">
        <f t="shared" si="27"/>
        <v>2.2927845990736741E-2</v>
      </c>
      <c r="R303" t="str">
        <f t="shared" si="28"/>
        <v>5A_1-A&amp;4.55%4.55@12</v>
      </c>
      <c r="S303" t="str">
        <f t="shared" si="29"/>
        <v>11A-5A-VCS-Loc-22</v>
      </c>
      <c r="T303" t="str">
        <f>IFERROR(IF(VLOOKUP(S303,Bad!$A:$A,1,FALSE)='RAW2'!S303,"yes","no"),"no")</f>
        <v>no</v>
      </c>
      <c r="U303" t="str">
        <f>IFERROR(VLOOKUP(F303,compounds!$A:$B,2,FALSE),"")</f>
        <v/>
      </c>
      <c r="V303" t="str">
        <f>VLOOKUP(B303,'volatile collection data'!$O:$P,2,FALSE)</f>
        <v>24.apr.22 5</v>
      </c>
    </row>
    <row r="304" spans="1:22" x14ac:dyDescent="0.2">
      <c r="A304" t="s">
        <v>161</v>
      </c>
      <c r="B304" s="1" t="str">
        <f t="shared" si="24"/>
        <v>11A</v>
      </c>
      <c r="C304">
        <v>8.6489999999999991</v>
      </c>
      <c r="D304">
        <f t="shared" si="25"/>
        <v>8.65</v>
      </c>
      <c r="E304">
        <f>VLOOKUP(D304,'Peak Combiner'!$A$5:$D$4980,4,FALSE)</f>
        <v>8.64</v>
      </c>
      <c r="F304">
        <f>IFERROR(VLOOKUP(D304,rt_comb!$A:$B,2,FALSE),D304)</f>
        <v>8.65</v>
      </c>
      <c r="G304">
        <v>1112712</v>
      </c>
      <c r="H304">
        <f>SUMIFS($G:$G,$E:$E,18.51,'RAW2'!$A:$A,'RAW2'!A304)</f>
        <v>37339595</v>
      </c>
      <c r="I304" s="1" t="str">
        <f>VLOOKUP(A304,'volatile collection data'!$G$6:$H$69,2,FALSE)</f>
        <v>A</v>
      </c>
      <c r="J304" s="1">
        <f>VLOOKUP(A304,'volatile collection data'!$G$6:$I$69,3,FALSE)</f>
        <v>11</v>
      </c>
      <c r="K304" s="1" t="str">
        <f>VLOOKUP(A304,'volatile collection data'!$G$6:$N$69,8,FALSE)</f>
        <v>5A</v>
      </c>
      <c r="L304" s="1">
        <f>VLOOKUP(A304,'volatile collection data'!$G$6:$J$69,4,FALSE)</f>
        <v>4.55</v>
      </c>
      <c r="M304" s="1">
        <f>VLOOKUP($A304,'volatile collection data'!$G$6:$M$69,6,FALSE)</f>
        <v>12</v>
      </c>
      <c r="N304" s="1">
        <f>VLOOKUP($A304,'volatile collection data'!$G$6:$M$69,7,FALSE)</f>
        <v>4.55</v>
      </c>
      <c r="O304" s="1">
        <f>VLOOKUP(A304,'volatile collection data'!$G$6:$K$69,5,FALSE)</f>
        <v>1</v>
      </c>
      <c r="P304" s="1" t="str">
        <f t="shared" si="26"/>
        <v>11A</v>
      </c>
      <c r="Q304">
        <f t="shared" si="27"/>
        <v>3.2747019338598603E-2</v>
      </c>
      <c r="R304" t="str">
        <f t="shared" si="28"/>
        <v>5A_1-A&amp;4.55%4.55@12</v>
      </c>
      <c r="S304" t="str">
        <f t="shared" si="29"/>
        <v>11A-5A-VCS-Loc-22</v>
      </c>
      <c r="T304" t="str">
        <f>IFERROR(IF(VLOOKUP(S304,Bad!$A:$A,1,FALSE)='RAW2'!S304,"yes","no"),"no")</f>
        <v>no</v>
      </c>
      <c r="U304" t="str">
        <f>IFERROR(VLOOKUP(F304,compounds!$A:$B,2,FALSE),"")</f>
        <v/>
      </c>
      <c r="V304" t="str">
        <f>VLOOKUP(B304,'volatile collection data'!$O:$P,2,FALSE)</f>
        <v>24.apr.22 5</v>
      </c>
    </row>
    <row r="305" spans="1:22" x14ac:dyDescent="0.2">
      <c r="A305" t="s">
        <v>161</v>
      </c>
      <c r="B305" s="1" t="str">
        <f t="shared" si="24"/>
        <v>11A</v>
      </c>
      <c r="C305">
        <v>8.9659999999999993</v>
      </c>
      <c r="D305">
        <f t="shared" si="25"/>
        <v>8.9700000000000006</v>
      </c>
      <c r="E305">
        <f>VLOOKUP(D305,'Peak Combiner'!$A$5:$D$4980,4,FALSE)</f>
        <v>8.9600000000000009</v>
      </c>
      <c r="F305">
        <f>IFERROR(VLOOKUP(D305,rt_comb!$A:$B,2,FALSE),D305)</f>
        <v>8.9700000000000006</v>
      </c>
      <c r="G305">
        <v>11965187</v>
      </c>
      <c r="H305">
        <f>SUMIFS($G:$G,$E:$E,18.51,'RAW2'!$A:$A,'RAW2'!A305)</f>
        <v>37339595</v>
      </c>
      <c r="I305" s="1" t="str">
        <f>VLOOKUP(A305,'volatile collection data'!$G$6:$H$69,2,FALSE)</f>
        <v>A</v>
      </c>
      <c r="J305" s="1">
        <f>VLOOKUP(A305,'volatile collection data'!$G$6:$I$69,3,FALSE)</f>
        <v>11</v>
      </c>
      <c r="K305" s="1" t="str">
        <f>VLOOKUP(A305,'volatile collection data'!$G$6:$N$69,8,FALSE)</f>
        <v>5A</v>
      </c>
      <c r="L305" s="1">
        <f>VLOOKUP(A305,'volatile collection data'!$G$6:$J$69,4,FALSE)</f>
        <v>4.55</v>
      </c>
      <c r="M305" s="1">
        <f>VLOOKUP($A305,'volatile collection data'!$G$6:$M$69,6,FALSE)</f>
        <v>12</v>
      </c>
      <c r="N305" s="1">
        <f>VLOOKUP($A305,'volatile collection data'!$G$6:$M$69,7,FALSE)</f>
        <v>4.55</v>
      </c>
      <c r="O305" s="1">
        <f>VLOOKUP(A305,'volatile collection data'!$G$6:$K$69,5,FALSE)</f>
        <v>1</v>
      </c>
      <c r="P305" s="1" t="str">
        <f t="shared" si="26"/>
        <v>11A</v>
      </c>
      <c r="Q305">
        <f t="shared" si="27"/>
        <v>0.35213443377886505</v>
      </c>
      <c r="R305" t="str">
        <f t="shared" si="28"/>
        <v>5A_1-A&amp;4.55%4.55@12</v>
      </c>
      <c r="S305" t="str">
        <f t="shared" si="29"/>
        <v>11A-5A-VCS-Loc-22</v>
      </c>
      <c r="T305" t="str">
        <f>IFERROR(IF(VLOOKUP(S305,Bad!$A:$A,1,FALSE)='RAW2'!S305,"yes","no"),"no")</f>
        <v>no</v>
      </c>
      <c r="U305" t="str">
        <f>IFERROR(VLOOKUP(F305,compounds!$A:$B,2,FALSE),"")</f>
        <v>bpinene</v>
      </c>
      <c r="V305" t="str">
        <f>VLOOKUP(B305,'volatile collection data'!$O:$P,2,FALSE)</f>
        <v>24.apr.22 5</v>
      </c>
    </row>
    <row r="306" spans="1:22" x14ac:dyDescent="0.2">
      <c r="A306" t="s">
        <v>161</v>
      </c>
      <c r="B306" s="1" t="str">
        <f t="shared" si="24"/>
        <v>11A</v>
      </c>
      <c r="C306">
        <v>9.3800000000000008</v>
      </c>
      <c r="D306">
        <f t="shared" si="25"/>
        <v>9.3800000000000008</v>
      </c>
      <c r="E306">
        <f>VLOOKUP(D306,'Peak Combiner'!$A$5:$D$4980,4,FALSE)</f>
        <v>9.3800000000000008</v>
      </c>
      <c r="F306">
        <f>IFERROR(VLOOKUP(D306,rt_comb!$A:$B,2,FALSE),D306)</f>
        <v>9.3800000000000008</v>
      </c>
      <c r="G306">
        <v>18888866</v>
      </c>
      <c r="H306">
        <f>SUMIFS($G:$G,$E:$E,18.51,'RAW2'!$A:$A,'RAW2'!A306)</f>
        <v>37339595</v>
      </c>
      <c r="I306" s="1" t="str">
        <f>VLOOKUP(A306,'volatile collection data'!$G$6:$H$69,2,FALSE)</f>
        <v>A</v>
      </c>
      <c r="J306" s="1">
        <f>VLOOKUP(A306,'volatile collection data'!$G$6:$I$69,3,FALSE)</f>
        <v>11</v>
      </c>
      <c r="K306" s="1" t="str">
        <f>VLOOKUP(A306,'volatile collection data'!$G$6:$N$69,8,FALSE)</f>
        <v>5A</v>
      </c>
      <c r="L306" s="1">
        <f>VLOOKUP(A306,'volatile collection data'!$G$6:$J$69,4,FALSE)</f>
        <v>4.55</v>
      </c>
      <c r="M306" s="1">
        <f>VLOOKUP($A306,'volatile collection data'!$G$6:$M$69,6,FALSE)</f>
        <v>12</v>
      </c>
      <c r="N306" s="1">
        <f>VLOOKUP($A306,'volatile collection data'!$G$6:$M$69,7,FALSE)</f>
        <v>4.55</v>
      </c>
      <c r="O306" s="1">
        <f>VLOOKUP(A306,'volatile collection data'!$G$6:$K$69,5,FALSE)</f>
        <v>1</v>
      </c>
      <c r="P306" s="1" t="str">
        <f t="shared" si="26"/>
        <v>11A</v>
      </c>
      <c r="Q306">
        <f t="shared" si="27"/>
        <v>0.55589771673730271</v>
      </c>
      <c r="R306" t="str">
        <f t="shared" si="28"/>
        <v>5A_1-A&amp;4.55%4.55@12</v>
      </c>
      <c r="S306" t="str">
        <f t="shared" si="29"/>
        <v>11A-5A-VCS-Loc-22</v>
      </c>
      <c r="T306" t="str">
        <f>IFERROR(IF(VLOOKUP(S306,Bad!$A:$A,1,FALSE)='RAW2'!S306,"yes","no"),"no")</f>
        <v>no</v>
      </c>
      <c r="U306" t="str">
        <f>IFERROR(VLOOKUP(F306,compounds!$A:$B,2,FALSE),"")</f>
        <v>octanal</v>
      </c>
      <c r="V306" t="str">
        <f>VLOOKUP(B306,'volatile collection data'!$O:$P,2,FALSE)</f>
        <v>24.apr.22 5</v>
      </c>
    </row>
    <row r="307" spans="1:22" x14ac:dyDescent="0.2">
      <c r="A307" t="s">
        <v>161</v>
      </c>
      <c r="B307" s="1" t="str">
        <f t="shared" si="24"/>
        <v>11A</v>
      </c>
      <c r="C307">
        <v>9.5440000000000005</v>
      </c>
      <c r="D307">
        <f t="shared" si="25"/>
        <v>9.5399999999999991</v>
      </c>
      <c r="E307">
        <f>VLOOKUP(D307,'Peak Combiner'!$A$5:$D$4980,4,FALSE)</f>
        <v>9.5299999999999994</v>
      </c>
      <c r="F307">
        <f>IFERROR(VLOOKUP(D307,rt_comb!$A:$B,2,FALSE),D307)</f>
        <v>9.5399999999999991</v>
      </c>
      <c r="G307">
        <v>8854569</v>
      </c>
      <c r="H307">
        <f>SUMIFS($G:$G,$E:$E,18.51,'RAW2'!$A:$A,'RAW2'!A307)</f>
        <v>37339595</v>
      </c>
      <c r="I307" s="1" t="str">
        <f>VLOOKUP(A307,'volatile collection data'!$G$6:$H$69,2,FALSE)</f>
        <v>A</v>
      </c>
      <c r="J307" s="1">
        <f>VLOOKUP(A307,'volatile collection data'!$G$6:$I$69,3,FALSE)</f>
        <v>11</v>
      </c>
      <c r="K307" s="1" t="str">
        <f>VLOOKUP(A307,'volatile collection data'!$G$6:$N$69,8,FALSE)</f>
        <v>5A</v>
      </c>
      <c r="L307" s="1">
        <f>VLOOKUP(A307,'volatile collection data'!$G$6:$J$69,4,FALSE)</f>
        <v>4.55</v>
      </c>
      <c r="M307" s="1">
        <f>VLOOKUP($A307,'volatile collection data'!$G$6:$M$69,6,FALSE)</f>
        <v>12</v>
      </c>
      <c r="N307" s="1">
        <f>VLOOKUP($A307,'volatile collection data'!$G$6:$M$69,7,FALSE)</f>
        <v>4.55</v>
      </c>
      <c r="O307" s="1">
        <f>VLOOKUP(A307,'volatile collection data'!$G$6:$K$69,5,FALSE)</f>
        <v>1</v>
      </c>
      <c r="P307" s="1" t="str">
        <f t="shared" si="26"/>
        <v>11A</v>
      </c>
      <c r="Q307">
        <f t="shared" si="27"/>
        <v>0.26058921111478589</v>
      </c>
      <c r="R307" t="str">
        <f t="shared" si="28"/>
        <v>5A_1-A&amp;4.55%4.55@12</v>
      </c>
      <c r="S307" t="str">
        <f t="shared" si="29"/>
        <v>11A-5A-VCS-Loc-22</v>
      </c>
      <c r="T307" t="str">
        <f>IFERROR(IF(VLOOKUP(S307,Bad!$A:$A,1,FALSE)='RAW2'!S307,"yes","no"),"no")</f>
        <v>no</v>
      </c>
      <c r="U307" t="str">
        <f>IFERROR(VLOOKUP(F307,compounds!$A:$B,2,FALSE),"")</f>
        <v>z3hex</v>
      </c>
      <c r="V307" t="str">
        <f>VLOOKUP(B307,'volatile collection data'!$O:$P,2,FALSE)</f>
        <v>24.apr.22 5</v>
      </c>
    </row>
    <row r="308" spans="1:22" x14ac:dyDescent="0.2">
      <c r="A308" t="s">
        <v>161</v>
      </c>
      <c r="B308" s="1" t="str">
        <f t="shared" si="24"/>
        <v>11A</v>
      </c>
      <c r="C308">
        <v>9.6679999999999993</v>
      </c>
      <c r="D308">
        <f t="shared" si="25"/>
        <v>9.67</v>
      </c>
      <c r="E308">
        <f>VLOOKUP(D308,'Peak Combiner'!$A$5:$D$4980,4,FALSE)</f>
        <v>9.67</v>
      </c>
      <c r="F308">
        <f>IFERROR(VLOOKUP(D308,rt_comb!$A:$B,2,FALSE),D308)</f>
        <v>9.67</v>
      </c>
      <c r="G308">
        <v>2244300</v>
      </c>
      <c r="H308">
        <f>SUMIFS($G:$G,$E:$E,18.51,'RAW2'!$A:$A,'RAW2'!A308)</f>
        <v>37339595</v>
      </c>
      <c r="I308" s="1" t="str">
        <f>VLOOKUP(A308,'volatile collection data'!$G$6:$H$69,2,FALSE)</f>
        <v>A</v>
      </c>
      <c r="J308" s="1">
        <f>VLOOKUP(A308,'volatile collection data'!$G$6:$I$69,3,FALSE)</f>
        <v>11</v>
      </c>
      <c r="K308" s="1" t="str">
        <f>VLOOKUP(A308,'volatile collection data'!$G$6:$N$69,8,FALSE)</f>
        <v>5A</v>
      </c>
      <c r="L308" s="1">
        <f>VLOOKUP(A308,'volatile collection data'!$G$6:$J$69,4,FALSE)</f>
        <v>4.55</v>
      </c>
      <c r="M308" s="1">
        <f>VLOOKUP($A308,'volatile collection data'!$G$6:$M$69,6,FALSE)</f>
        <v>12</v>
      </c>
      <c r="N308" s="1">
        <f>VLOOKUP($A308,'volatile collection data'!$G$6:$M$69,7,FALSE)</f>
        <v>4.55</v>
      </c>
      <c r="O308" s="1">
        <f>VLOOKUP(A308,'volatile collection data'!$G$6:$K$69,5,FALSE)</f>
        <v>1</v>
      </c>
      <c r="P308" s="1" t="str">
        <f t="shared" si="26"/>
        <v>11A</v>
      </c>
      <c r="Q308">
        <f t="shared" si="27"/>
        <v>6.60495577486509E-2</v>
      </c>
      <c r="R308" t="str">
        <f t="shared" si="28"/>
        <v>5A_1-A&amp;4.55%4.55@12</v>
      </c>
      <c r="S308" t="str">
        <f t="shared" si="29"/>
        <v>11A-5A-VCS-Loc-22</v>
      </c>
      <c r="T308" t="str">
        <f>IFERROR(IF(VLOOKUP(S308,Bad!$A:$A,1,FALSE)='RAW2'!S308,"yes","no"),"no")</f>
        <v>no</v>
      </c>
      <c r="U308" t="str">
        <f>IFERROR(VLOOKUP(F308,compounds!$A:$B,2,FALSE),"")</f>
        <v/>
      </c>
      <c r="V308" t="str">
        <f>VLOOKUP(B308,'volatile collection data'!$O:$P,2,FALSE)</f>
        <v>24.apr.22 5</v>
      </c>
    </row>
    <row r="309" spans="1:22" x14ac:dyDescent="0.2">
      <c r="A309" t="s">
        <v>161</v>
      </c>
      <c r="B309" s="1" t="str">
        <f t="shared" si="24"/>
        <v>11A</v>
      </c>
      <c r="C309">
        <v>9.8190000000000008</v>
      </c>
      <c r="D309">
        <f t="shared" si="25"/>
        <v>9.82</v>
      </c>
      <c r="E309">
        <f>VLOOKUP(D309,'Peak Combiner'!$A$5:$D$4980,4,FALSE)</f>
        <v>9.8000000000000007</v>
      </c>
      <c r="F309">
        <f>IFERROR(VLOOKUP(D309,rt_comb!$A:$B,2,FALSE),D309)</f>
        <v>9.81</v>
      </c>
      <c r="G309">
        <v>5936589</v>
      </c>
      <c r="H309">
        <f>SUMIFS($G:$G,$E:$E,18.51,'RAW2'!$A:$A,'RAW2'!A309)</f>
        <v>37339595</v>
      </c>
      <c r="I309" s="1" t="str">
        <f>VLOOKUP(A309,'volatile collection data'!$G$6:$H$69,2,FALSE)</f>
        <v>A</v>
      </c>
      <c r="J309" s="1">
        <f>VLOOKUP(A309,'volatile collection data'!$G$6:$I$69,3,FALSE)</f>
        <v>11</v>
      </c>
      <c r="K309" s="1" t="str">
        <f>VLOOKUP(A309,'volatile collection data'!$G$6:$N$69,8,FALSE)</f>
        <v>5A</v>
      </c>
      <c r="L309" s="1">
        <f>VLOOKUP(A309,'volatile collection data'!$G$6:$J$69,4,FALSE)</f>
        <v>4.55</v>
      </c>
      <c r="M309" s="1">
        <f>VLOOKUP($A309,'volatile collection data'!$G$6:$M$69,6,FALSE)</f>
        <v>12</v>
      </c>
      <c r="N309" s="1">
        <f>VLOOKUP($A309,'volatile collection data'!$G$6:$M$69,7,FALSE)</f>
        <v>4.55</v>
      </c>
      <c r="O309" s="1">
        <f>VLOOKUP(A309,'volatile collection data'!$G$6:$K$69,5,FALSE)</f>
        <v>1</v>
      </c>
      <c r="P309" s="1" t="str">
        <f t="shared" si="26"/>
        <v>11A</v>
      </c>
      <c r="Q309">
        <f t="shared" si="27"/>
        <v>0.17471330837477417</v>
      </c>
      <c r="R309" t="str">
        <f t="shared" si="28"/>
        <v>5A_1-A&amp;4.55%4.55@12</v>
      </c>
      <c r="S309" t="str">
        <f t="shared" si="29"/>
        <v>11A-5A-VCS-Loc-22</v>
      </c>
      <c r="T309" t="str">
        <f>IFERROR(IF(VLOOKUP(S309,Bad!$A:$A,1,FALSE)='RAW2'!S309,"yes","no"),"no")</f>
        <v>no</v>
      </c>
      <c r="U309" t="str">
        <f>IFERROR(VLOOKUP(F309,compounds!$A:$B,2,FALSE),"")</f>
        <v>sixmethyl</v>
      </c>
      <c r="V309" t="str">
        <f>VLOOKUP(B309,'volatile collection data'!$O:$P,2,FALSE)</f>
        <v>24.apr.22 5</v>
      </c>
    </row>
    <row r="310" spans="1:22" x14ac:dyDescent="0.2">
      <c r="A310" t="s">
        <v>161</v>
      </c>
      <c r="B310" s="1" t="str">
        <f t="shared" si="24"/>
        <v>11A</v>
      </c>
      <c r="C310">
        <v>9.9930000000000003</v>
      </c>
      <c r="D310">
        <f t="shared" si="25"/>
        <v>9.99</v>
      </c>
      <c r="E310">
        <f>VLOOKUP(D310,'Peak Combiner'!$A$5:$D$4980,4,FALSE)</f>
        <v>9.99</v>
      </c>
      <c r="F310">
        <f>IFERROR(VLOOKUP(D310,rt_comb!$A:$B,2,FALSE),D310)</f>
        <v>9.99</v>
      </c>
      <c r="G310">
        <v>2682966</v>
      </c>
      <c r="H310">
        <f>SUMIFS($G:$G,$E:$E,18.51,'RAW2'!$A:$A,'RAW2'!A310)</f>
        <v>37339595</v>
      </c>
      <c r="I310" s="1" t="str">
        <f>VLOOKUP(A310,'volatile collection data'!$G$6:$H$69,2,FALSE)</f>
        <v>A</v>
      </c>
      <c r="J310" s="1">
        <f>VLOOKUP(A310,'volatile collection data'!$G$6:$I$69,3,FALSE)</f>
        <v>11</v>
      </c>
      <c r="K310" s="1" t="str">
        <f>VLOOKUP(A310,'volatile collection data'!$G$6:$N$69,8,FALSE)</f>
        <v>5A</v>
      </c>
      <c r="L310" s="1">
        <f>VLOOKUP(A310,'volatile collection data'!$G$6:$J$69,4,FALSE)</f>
        <v>4.55</v>
      </c>
      <c r="M310" s="1">
        <f>VLOOKUP($A310,'volatile collection data'!$G$6:$M$69,6,FALSE)</f>
        <v>12</v>
      </c>
      <c r="N310" s="1">
        <f>VLOOKUP($A310,'volatile collection data'!$G$6:$M$69,7,FALSE)</f>
        <v>4.55</v>
      </c>
      <c r="O310" s="1">
        <f>VLOOKUP(A310,'volatile collection data'!$G$6:$K$69,5,FALSE)</f>
        <v>1</v>
      </c>
      <c r="P310" s="1" t="str">
        <f t="shared" si="26"/>
        <v>11A</v>
      </c>
      <c r="Q310">
        <f t="shared" si="27"/>
        <v>7.8959460747077881E-2</v>
      </c>
      <c r="R310" t="str">
        <f t="shared" si="28"/>
        <v>5A_1-A&amp;4.55%4.55@12</v>
      </c>
      <c r="S310" t="str">
        <f t="shared" si="29"/>
        <v>11A-5A-VCS-Loc-22</v>
      </c>
      <c r="T310" t="str">
        <f>IFERROR(IF(VLOOKUP(S310,Bad!$A:$A,1,FALSE)='RAW2'!S310,"yes","no"),"no")</f>
        <v>no</v>
      </c>
      <c r="U310" t="str">
        <f>IFERROR(VLOOKUP(F310,compounds!$A:$B,2,FALSE),"")</f>
        <v/>
      </c>
      <c r="V310" t="str">
        <f>VLOOKUP(B310,'volatile collection data'!$O:$P,2,FALSE)</f>
        <v>24.apr.22 5</v>
      </c>
    </row>
    <row r="311" spans="1:22" x14ac:dyDescent="0.2">
      <c r="A311" t="s">
        <v>161</v>
      </c>
      <c r="B311" s="1" t="str">
        <f t="shared" si="24"/>
        <v>11A</v>
      </c>
      <c r="C311">
        <v>10.089</v>
      </c>
      <c r="D311">
        <f t="shared" si="25"/>
        <v>10.09</v>
      </c>
      <c r="E311">
        <f>VLOOKUP(D311,'Peak Combiner'!$A$5:$D$4980,4,FALSE)</f>
        <v>10.1</v>
      </c>
      <c r="F311">
        <f>IFERROR(VLOOKUP(D311,rt_comb!$A:$B,2,FALSE),D311)</f>
        <v>10.09</v>
      </c>
      <c r="G311">
        <v>60837459</v>
      </c>
      <c r="H311">
        <f>SUMIFS($G:$G,$E:$E,18.51,'RAW2'!$A:$A,'RAW2'!A311)</f>
        <v>37339595</v>
      </c>
      <c r="I311" s="1" t="str">
        <f>VLOOKUP(A311,'volatile collection data'!$G$6:$H$69,2,FALSE)</f>
        <v>A</v>
      </c>
      <c r="J311" s="1">
        <f>VLOOKUP(A311,'volatile collection data'!$G$6:$I$69,3,FALSE)</f>
        <v>11</v>
      </c>
      <c r="K311" s="1" t="str">
        <f>VLOOKUP(A311,'volatile collection data'!$G$6:$N$69,8,FALSE)</f>
        <v>5A</v>
      </c>
      <c r="L311" s="1">
        <f>VLOOKUP(A311,'volatile collection data'!$G$6:$J$69,4,FALSE)</f>
        <v>4.55</v>
      </c>
      <c r="M311" s="1">
        <f>VLOOKUP($A311,'volatile collection data'!$G$6:$M$69,6,FALSE)</f>
        <v>12</v>
      </c>
      <c r="N311" s="1">
        <f>VLOOKUP($A311,'volatile collection data'!$G$6:$M$69,7,FALSE)</f>
        <v>4.55</v>
      </c>
      <c r="O311" s="1">
        <f>VLOOKUP(A311,'volatile collection data'!$G$6:$K$69,5,FALSE)</f>
        <v>1</v>
      </c>
      <c r="P311" s="1" t="str">
        <f t="shared" si="26"/>
        <v>11A</v>
      </c>
      <c r="Q311">
        <f t="shared" si="27"/>
        <v>1.7904412340158096</v>
      </c>
      <c r="R311" t="str">
        <f t="shared" si="28"/>
        <v>5A_1-A&amp;4.55%4.55@12</v>
      </c>
      <c r="S311" t="str">
        <f t="shared" si="29"/>
        <v>11A-5A-VCS-Loc-22</v>
      </c>
      <c r="T311" t="str">
        <f>IFERROR(IF(VLOOKUP(S311,Bad!$A:$A,1,FALSE)='RAW2'!S311,"yes","no"),"no")</f>
        <v>no</v>
      </c>
      <c r="U311" t="str">
        <f>IFERROR(VLOOKUP(F311,compounds!$A:$B,2,FALSE),"")</f>
        <v/>
      </c>
      <c r="V311" t="str">
        <f>VLOOKUP(B311,'volatile collection data'!$O:$P,2,FALSE)</f>
        <v>24.apr.22 5</v>
      </c>
    </row>
    <row r="312" spans="1:22" x14ac:dyDescent="0.2">
      <c r="A312" t="s">
        <v>161</v>
      </c>
      <c r="B312" s="1" t="str">
        <f t="shared" si="24"/>
        <v>11A</v>
      </c>
      <c r="C312">
        <v>10.178000000000001</v>
      </c>
      <c r="D312">
        <f t="shared" si="25"/>
        <v>10.18</v>
      </c>
      <c r="E312">
        <f>VLOOKUP(D312,'Peak Combiner'!$A$5:$D$4980,4,FALSE)</f>
        <v>10.18</v>
      </c>
      <c r="F312">
        <f>IFERROR(VLOOKUP(D312,rt_comb!$A:$B,2,FALSE),D312)</f>
        <v>10.18</v>
      </c>
      <c r="G312">
        <v>23938117</v>
      </c>
      <c r="H312">
        <f>SUMIFS($G:$G,$E:$E,18.51,'RAW2'!$A:$A,'RAW2'!A312)</f>
        <v>37339595</v>
      </c>
      <c r="I312" s="1" t="str">
        <f>VLOOKUP(A312,'volatile collection data'!$G$6:$H$69,2,FALSE)</f>
        <v>A</v>
      </c>
      <c r="J312" s="1">
        <f>VLOOKUP(A312,'volatile collection data'!$G$6:$I$69,3,FALSE)</f>
        <v>11</v>
      </c>
      <c r="K312" s="1" t="str">
        <f>VLOOKUP(A312,'volatile collection data'!$G$6:$N$69,8,FALSE)</f>
        <v>5A</v>
      </c>
      <c r="L312" s="1">
        <f>VLOOKUP(A312,'volatile collection data'!$G$6:$J$69,4,FALSE)</f>
        <v>4.55</v>
      </c>
      <c r="M312" s="1">
        <f>VLOOKUP($A312,'volatile collection data'!$G$6:$M$69,6,FALSE)</f>
        <v>12</v>
      </c>
      <c r="N312" s="1">
        <f>VLOOKUP($A312,'volatile collection data'!$G$6:$M$69,7,FALSE)</f>
        <v>4.55</v>
      </c>
      <c r="O312" s="1">
        <f>VLOOKUP(A312,'volatile collection data'!$G$6:$K$69,5,FALSE)</f>
        <v>1</v>
      </c>
      <c r="P312" s="1" t="str">
        <f t="shared" si="26"/>
        <v>11A</v>
      </c>
      <c r="Q312">
        <f t="shared" si="27"/>
        <v>0.70449674338789903</v>
      </c>
      <c r="R312" t="str">
        <f t="shared" si="28"/>
        <v>5A_1-A&amp;4.55%4.55@12</v>
      </c>
      <c r="S312" t="str">
        <f t="shared" si="29"/>
        <v>11A-5A-VCS-Loc-22</v>
      </c>
      <c r="T312" t="str">
        <f>IFERROR(IF(VLOOKUP(S312,Bad!$A:$A,1,FALSE)='RAW2'!S312,"yes","no"),"no")</f>
        <v>no</v>
      </c>
      <c r="U312" t="str">
        <f>IFERROR(VLOOKUP(F312,compounds!$A:$B,2,FALSE),"")</f>
        <v/>
      </c>
      <c r="V312" t="str">
        <f>VLOOKUP(B312,'volatile collection data'!$O:$P,2,FALSE)</f>
        <v>24.apr.22 5</v>
      </c>
    </row>
    <row r="313" spans="1:22" x14ac:dyDescent="0.2">
      <c r="A313" t="s">
        <v>161</v>
      </c>
      <c r="B313" s="1" t="str">
        <f t="shared" si="24"/>
        <v>11A</v>
      </c>
      <c r="C313">
        <v>11.632999999999999</v>
      </c>
      <c r="D313">
        <f t="shared" si="25"/>
        <v>11.63</v>
      </c>
      <c r="E313">
        <f>VLOOKUP(D313,'Peak Combiner'!$A$5:$D$4980,4,FALSE)</f>
        <v>11.63</v>
      </c>
      <c r="F313">
        <f>IFERROR(VLOOKUP(D313,rt_comb!$A:$B,2,FALSE),D313)</f>
        <v>11.63</v>
      </c>
      <c r="G313">
        <v>2696121</v>
      </c>
      <c r="H313">
        <f>SUMIFS($G:$G,$E:$E,18.51,'RAW2'!$A:$A,'RAW2'!A313)</f>
        <v>37339595</v>
      </c>
      <c r="I313" s="1" t="str">
        <f>VLOOKUP(A313,'volatile collection data'!$G$6:$H$69,2,FALSE)</f>
        <v>A</v>
      </c>
      <c r="J313" s="1">
        <f>VLOOKUP(A313,'volatile collection data'!$G$6:$I$69,3,FALSE)</f>
        <v>11</v>
      </c>
      <c r="K313" s="1" t="str">
        <f>VLOOKUP(A313,'volatile collection data'!$G$6:$N$69,8,FALSE)</f>
        <v>5A</v>
      </c>
      <c r="L313" s="1">
        <f>VLOOKUP(A313,'volatile collection data'!$G$6:$J$69,4,FALSE)</f>
        <v>4.55</v>
      </c>
      <c r="M313" s="1">
        <f>VLOOKUP($A313,'volatile collection data'!$G$6:$M$69,6,FALSE)</f>
        <v>12</v>
      </c>
      <c r="N313" s="1">
        <f>VLOOKUP($A313,'volatile collection data'!$G$6:$M$69,7,FALSE)</f>
        <v>4.55</v>
      </c>
      <c r="O313" s="1">
        <f>VLOOKUP(A313,'volatile collection data'!$G$6:$K$69,5,FALSE)</f>
        <v>1</v>
      </c>
      <c r="P313" s="1" t="str">
        <f t="shared" si="26"/>
        <v>11A</v>
      </c>
      <c r="Q313">
        <f t="shared" si="27"/>
        <v>7.9346611276055065E-2</v>
      </c>
      <c r="R313" t="str">
        <f t="shared" si="28"/>
        <v>5A_1-A&amp;4.55%4.55@12</v>
      </c>
      <c r="S313" t="str">
        <f t="shared" si="29"/>
        <v>11A-5A-VCS-Loc-22</v>
      </c>
      <c r="T313" t="str">
        <f>IFERROR(IF(VLOOKUP(S313,Bad!$A:$A,1,FALSE)='RAW2'!S313,"yes","no"),"no")</f>
        <v>no</v>
      </c>
      <c r="U313" t="str">
        <f>IFERROR(VLOOKUP(F313,compounds!$A:$B,2,FALSE),"")</f>
        <v/>
      </c>
      <c r="V313" t="str">
        <f>VLOOKUP(B313,'volatile collection data'!$O:$P,2,FALSE)</f>
        <v>24.apr.22 5</v>
      </c>
    </row>
    <row r="314" spans="1:22" x14ac:dyDescent="0.2">
      <c r="A314" t="s">
        <v>161</v>
      </c>
      <c r="B314" s="1" t="str">
        <f t="shared" si="24"/>
        <v>11A</v>
      </c>
      <c r="C314">
        <v>11.994999999999999</v>
      </c>
      <c r="D314">
        <f t="shared" si="25"/>
        <v>12</v>
      </c>
      <c r="E314">
        <f>VLOOKUP(D314,'Peak Combiner'!$A$5:$D$4980,4,FALSE)</f>
        <v>12</v>
      </c>
      <c r="F314">
        <f>IFERROR(VLOOKUP(D314,rt_comb!$A:$B,2,FALSE),D314)</f>
        <v>12</v>
      </c>
      <c r="G314">
        <v>2771573</v>
      </c>
      <c r="H314">
        <f>SUMIFS($G:$G,$E:$E,18.51,'RAW2'!$A:$A,'RAW2'!A314)</f>
        <v>37339595</v>
      </c>
      <c r="I314" s="1" t="str">
        <f>VLOOKUP(A314,'volatile collection data'!$G$6:$H$69,2,FALSE)</f>
        <v>A</v>
      </c>
      <c r="J314" s="1">
        <f>VLOOKUP(A314,'volatile collection data'!$G$6:$I$69,3,FALSE)</f>
        <v>11</v>
      </c>
      <c r="K314" s="1" t="str">
        <f>VLOOKUP(A314,'volatile collection data'!$G$6:$N$69,8,FALSE)</f>
        <v>5A</v>
      </c>
      <c r="L314" s="1">
        <f>VLOOKUP(A314,'volatile collection data'!$G$6:$J$69,4,FALSE)</f>
        <v>4.55</v>
      </c>
      <c r="M314" s="1">
        <f>VLOOKUP($A314,'volatile collection data'!$G$6:$M$69,6,FALSE)</f>
        <v>12</v>
      </c>
      <c r="N314" s="1">
        <f>VLOOKUP($A314,'volatile collection data'!$G$6:$M$69,7,FALSE)</f>
        <v>4.55</v>
      </c>
      <c r="O314" s="1">
        <f>VLOOKUP(A314,'volatile collection data'!$G$6:$K$69,5,FALSE)</f>
        <v>1</v>
      </c>
      <c r="P314" s="1" t="str">
        <f t="shared" si="26"/>
        <v>11A</v>
      </c>
      <c r="Q314">
        <f t="shared" si="27"/>
        <v>8.1567157206301116E-2</v>
      </c>
      <c r="R314" t="str">
        <f t="shared" si="28"/>
        <v>5A_1-A&amp;4.55%4.55@12</v>
      </c>
      <c r="S314" t="str">
        <f t="shared" si="29"/>
        <v>11A-5A-VCS-Loc-22</v>
      </c>
      <c r="T314" t="str">
        <f>IFERROR(IF(VLOOKUP(S314,Bad!$A:$A,1,FALSE)='RAW2'!S314,"yes","no"),"no")</f>
        <v>no</v>
      </c>
      <c r="U314" t="str">
        <f>IFERROR(VLOOKUP(F314,compounds!$A:$B,2,FALSE),"")</f>
        <v/>
      </c>
      <c r="V314" t="str">
        <f>VLOOKUP(B314,'volatile collection data'!$O:$P,2,FALSE)</f>
        <v>24.apr.22 5</v>
      </c>
    </row>
    <row r="315" spans="1:22" x14ac:dyDescent="0.2">
      <c r="A315" t="s">
        <v>161</v>
      </c>
      <c r="B315" s="1" t="str">
        <f t="shared" si="24"/>
        <v>11A</v>
      </c>
      <c r="C315">
        <v>12.301</v>
      </c>
      <c r="D315">
        <f t="shared" si="25"/>
        <v>12.3</v>
      </c>
      <c r="E315">
        <f>VLOOKUP(D315,'Peak Combiner'!$A$5:$D$4980,4,FALSE)</f>
        <v>12.3</v>
      </c>
      <c r="F315">
        <f>IFERROR(VLOOKUP(D315,rt_comb!$A:$B,2,FALSE),D315)</f>
        <v>12.3</v>
      </c>
      <c r="G315">
        <v>1848187</v>
      </c>
      <c r="H315">
        <f>SUMIFS($G:$G,$E:$E,18.51,'RAW2'!$A:$A,'RAW2'!A315)</f>
        <v>37339595</v>
      </c>
      <c r="I315" s="1" t="str">
        <f>VLOOKUP(A315,'volatile collection data'!$G$6:$H$69,2,FALSE)</f>
        <v>A</v>
      </c>
      <c r="J315" s="1">
        <f>VLOOKUP(A315,'volatile collection data'!$G$6:$I$69,3,FALSE)</f>
        <v>11</v>
      </c>
      <c r="K315" s="1" t="str">
        <f>VLOOKUP(A315,'volatile collection data'!$G$6:$N$69,8,FALSE)</f>
        <v>5A</v>
      </c>
      <c r="L315" s="1">
        <f>VLOOKUP(A315,'volatile collection data'!$G$6:$J$69,4,FALSE)</f>
        <v>4.55</v>
      </c>
      <c r="M315" s="1">
        <f>VLOOKUP($A315,'volatile collection data'!$G$6:$M$69,6,FALSE)</f>
        <v>12</v>
      </c>
      <c r="N315" s="1">
        <f>VLOOKUP($A315,'volatile collection data'!$G$6:$M$69,7,FALSE)</f>
        <v>4.55</v>
      </c>
      <c r="O315" s="1">
        <f>VLOOKUP(A315,'volatile collection data'!$G$6:$K$69,5,FALSE)</f>
        <v>1</v>
      </c>
      <c r="P315" s="1" t="str">
        <f t="shared" si="26"/>
        <v>11A</v>
      </c>
      <c r="Q315">
        <f t="shared" si="27"/>
        <v>5.4391985914006978E-2</v>
      </c>
      <c r="R315" t="str">
        <f t="shared" si="28"/>
        <v>5A_1-A&amp;4.55%4.55@12</v>
      </c>
      <c r="S315" t="str">
        <f t="shared" si="29"/>
        <v>11A-5A-VCS-Loc-22</v>
      </c>
      <c r="T315" t="str">
        <f>IFERROR(IF(VLOOKUP(S315,Bad!$A:$A,1,FALSE)='RAW2'!S315,"yes","no"),"no")</f>
        <v>no</v>
      </c>
      <c r="U315" t="str">
        <f>IFERROR(VLOOKUP(F315,compounds!$A:$B,2,FALSE),"")</f>
        <v/>
      </c>
      <c r="V315" t="str">
        <f>VLOOKUP(B315,'volatile collection data'!$O:$P,2,FALSE)</f>
        <v>24.apr.22 5</v>
      </c>
    </row>
    <row r="316" spans="1:22" x14ac:dyDescent="0.2">
      <c r="A316" t="s">
        <v>161</v>
      </c>
      <c r="B316" s="1" t="str">
        <f t="shared" si="24"/>
        <v>11A</v>
      </c>
      <c r="C316">
        <v>12.401</v>
      </c>
      <c r="D316">
        <f t="shared" si="25"/>
        <v>12.4</v>
      </c>
      <c r="E316">
        <f>VLOOKUP(D316,'Peak Combiner'!$A$5:$D$4980,4,FALSE)</f>
        <v>12.39</v>
      </c>
      <c r="F316">
        <f>IFERROR(VLOOKUP(D316,rt_comb!$A:$B,2,FALSE),D316)</f>
        <v>12.39</v>
      </c>
      <c r="G316">
        <v>5385578</v>
      </c>
      <c r="H316">
        <f>SUMIFS($G:$G,$E:$E,18.51,'RAW2'!$A:$A,'RAW2'!A316)</f>
        <v>37339595</v>
      </c>
      <c r="I316" s="1" t="str">
        <f>VLOOKUP(A316,'volatile collection data'!$G$6:$H$69,2,FALSE)</f>
        <v>A</v>
      </c>
      <c r="J316" s="1">
        <f>VLOOKUP(A316,'volatile collection data'!$G$6:$I$69,3,FALSE)</f>
        <v>11</v>
      </c>
      <c r="K316" s="1" t="str">
        <f>VLOOKUP(A316,'volatile collection data'!$G$6:$N$69,8,FALSE)</f>
        <v>5A</v>
      </c>
      <c r="L316" s="1">
        <f>VLOOKUP(A316,'volatile collection data'!$G$6:$J$69,4,FALSE)</f>
        <v>4.55</v>
      </c>
      <c r="M316" s="1">
        <f>VLOOKUP($A316,'volatile collection data'!$G$6:$M$69,6,FALSE)</f>
        <v>12</v>
      </c>
      <c r="N316" s="1">
        <f>VLOOKUP($A316,'volatile collection data'!$G$6:$M$69,7,FALSE)</f>
        <v>4.55</v>
      </c>
      <c r="O316" s="1">
        <f>VLOOKUP(A316,'volatile collection data'!$G$6:$K$69,5,FALSE)</f>
        <v>1</v>
      </c>
      <c r="P316" s="1" t="str">
        <f t="shared" si="26"/>
        <v>11A</v>
      </c>
      <c r="Q316">
        <f t="shared" si="27"/>
        <v>0.15849710159999278</v>
      </c>
      <c r="R316" t="str">
        <f t="shared" si="28"/>
        <v>5A_1-A&amp;4.55%4.55@12</v>
      </c>
      <c r="S316" t="str">
        <f t="shared" si="29"/>
        <v>11A-5A-VCS-Loc-22</v>
      </c>
      <c r="T316" t="str">
        <f>IFERROR(IF(VLOOKUP(S316,Bad!$A:$A,1,FALSE)='RAW2'!S316,"yes","no"),"no")</f>
        <v>no</v>
      </c>
      <c r="U316" t="str">
        <f>IFERROR(VLOOKUP(F316,compounds!$A:$B,2,FALSE),"")</f>
        <v>o+C5xe</v>
      </c>
      <c r="V316" t="str">
        <f>VLOOKUP(B316,'volatile collection data'!$O:$P,2,FALSE)</f>
        <v>24.apr.22 5</v>
      </c>
    </row>
    <row r="317" spans="1:22" x14ac:dyDescent="0.2">
      <c r="A317" t="s">
        <v>161</v>
      </c>
      <c r="B317" s="1" t="str">
        <f t="shared" si="24"/>
        <v>11A</v>
      </c>
      <c r="C317">
        <v>12.547000000000001</v>
      </c>
      <c r="D317">
        <f t="shared" si="25"/>
        <v>12.55</v>
      </c>
      <c r="E317">
        <f>VLOOKUP(D317,'Peak Combiner'!$A$5:$D$4980,4,FALSE)</f>
        <v>12.53</v>
      </c>
      <c r="F317">
        <f>IFERROR(VLOOKUP(D317,rt_comb!$A:$B,2,FALSE),D317)</f>
        <v>12.54</v>
      </c>
      <c r="G317">
        <v>16488138</v>
      </c>
      <c r="H317">
        <f>SUMIFS($G:$G,$E:$E,18.51,'RAW2'!$A:$A,'RAW2'!A317)</f>
        <v>37339595</v>
      </c>
      <c r="I317" s="1" t="str">
        <f>VLOOKUP(A317,'volatile collection data'!$G$6:$H$69,2,FALSE)</f>
        <v>A</v>
      </c>
      <c r="J317" s="1">
        <f>VLOOKUP(A317,'volatile collection data'!$G$6:$I$69,3,FALSE)</f>
        <v>11</v>
      </c>
      <c r="K317" s="1" t="str">
        <f>VLOOKUP(A317,'volatile collection data'!$G$6:$N$69,8,FALSE)</f>
        <v>5A</v>
      </c>
      <c r="L317" s="1">
        <f>VLOOKUP(A317,'volatile collection data'!$G$6:$J$69,4,FALSE)</f>
        <v>4.55</v>
      </c>
      <c r="M317" s="1">
        <f>VLOOKUP($A317,'volatile collection data'!$G$6:$M$69,6,FALSE)</f>
        <v>12</v>
      </c>
      <c r="N317" s="1">
        <f>VLOOKUP($A317,'volatile collection data'!$G$6:$M$69,7,FALSE)</f>
        <v>4.55</v>
      </c>
      <c r="O317" s="1">
        <f>VLOOKUP(A317,'volatile collection data'!$G$6:$K$69,5,FALSE)</f>
        <v>1</v>
      </c>
      <c r="P317" s="1" t="str">
        <f t="shared" si="26"/>
        <v>11A</v>
      </c>
      <c r="Q317">
        <f t="shared" si="27"/>
        <v>0.48524449627889554</v>
      </c>
      <c r="R317" t="str">
        <f t="shared" si="28"/>
        <v>5A_1-A&amp;4.55%4.55@12</v>
      </c>
      <c r="S317" t="str">
        <f t="shared" si="29"/>
        <v>11A-5A-VCS-Loc-22</v>
      </c>
      <c r="T317" t="str">
        <f>IFERROR(IF(VLOOKUP(S317,Bad!$A:$A,1,FALSE)='RAW2'!S317,"yes","no"),"no")</f>
        <v>no</v>
      </c>
      <c r="U317" t="str">
        <f>IFERROR(VLOOKUP(F317,compounds!$A:$B,2,FALSE),"")</f>
        <v>nonanal</v>
      </c>
      <c r="V317" t="str">
        <f>VLOOKUP(B317,'volatile collection data'!$O:$P,2,FALSE)</f>
        <v>24.apr.22 5</v>
      </c>
    </row>
    <row r="318" spans="1:22" x14ac:dyDescent="0.2">
      <c r="A318" t="s">
        <v>161</v>
      </c>
      <c r="B318" s="1" t="str">
        <f t="shared" si="24"/>
        <v>11A</v>
      </c>
      <c r="C318">
        <v>12.848000000000001</v>
      </c>
      <c r="D318">
        <f t="shared" si="25"/>
        <v>12.85</v>
      </c>
      <c r="E318">
        <f>VLOOKUP(D318,'Peak Combiner'!$A$5:$D$4980,4,FALSE)</f>
        <v>12.85</v>
      </c>
      <c r="F318">
        <f>IFERROR(VLOOKUP(D318,rt_comb!$A:$B,2,FALSE),D318)</f>
        <v>12.85</v>
      </c>
      <c r="G318">
        <v>1467267</v>
      </c>
      <c r="H318">
        <f>SUMIFS($G:$G,$E:$E,18.51,'RAW2'!$A:$A,'RAW2'!A318)</f>
        <v>37339595</v>
      </c>
      <c r="I318" s="1" t="str">
        <f>VLOOKUP(A318,'volatile collection data'!$G$6:$H$69,2,FALSE)</f>
        <v>A</v>
      </c>
      <c r="J318" s="1">
        <f>VLOOKUP(A318,'volatile collection data'!$G$6:$I$69,3,FALSE)</f>
        <v>11</v>
      </c>
      <c r="K318" s="1" t="str">
        <f>VLOOKUP(A318,'volatile collection data'!$G$6:$N$69,8,FALSE)</f>
        <v>5A</v>
      </c>
      <c r="L318" s="1">
        <f>VLOOKUP(A318,'volatile collection data'!$G$6:$J$69,4,FALSE)</f>
        <v>4.55</v>
      </c>
      <c r="M318" s="1">
        <f>VLOOKUP($A318,'volatile collection data'!$G$6:$M$69,6,FALSE)</f>
        <v>12</v>
      </c>
      <c r="N318" s="1">
        <f>VLOOKUP($A318,'volatile collection data'!$G$6:$M$69,7,FALSE)</f>
        <v>4.55</v>
      </c>
      <c r="O318" s="1">
        <f>VLOOKUP(A318,'volatile collection data'!$G$6:$K$69,5,FALSE)</f>
        <v>1</v>
      </c>
      <c r="P318" s="1" t="str">
        <f t="shared" si="26"/>
        <v>11A</v>
      </c>
      <c r="Q318">
        <f t="shared" si="27"/>
        <v>4.3181542774669048E-2</v>
      </c>
      <c r="R318" t="str">
        <f t="shared" si="28"/>
        <v>5A_1-A&amp;4.55%4.55@12</v>
      </c>
      <c r="S318" t="str">
        <f t="shared" si="29"/>
        <v>11A-5A-VCS-Loc-22</v>
      </c>
      <c r="T318" t="str">
        <f>IFERROR(IF(VLOOKUP(S318,Bad!$A:$A,1,FALSE)='RAW2'!S318,"yes","no"),"no")</f>
        <v>no</v>
      </c>
      <c r="U318" t="str">
        <f>IFERROR(VLOOKUP(F318,compounds!$A:$B,2,FALSE),"")</f>
        <v/>
      </c>
      <c r="V318" t="str">
        <f>VLOOKUP(B318,'volatile collection data'!$O:$P,2,FALSE)</f>
        <v>24.apr.22 5</v>
      </c>
    </row>
    <row r="319" spans="1:22" x14ac:dyDescent="0.2">
      <c r="A319" t="s">
        <v>161</v>
      </c>
      <c r="B319" s="1" t="str">
        <f t="shared" si="24"/>
        <v>11A</v>
      </c>
      <c r="C319">
        <v>12.919</v>
      </c>
      <c r="D319">
        <f t="shared" si="25"/>
        <v>12.92</v>
      </c>
      <c r="E319">
        <f>VLOOKUP(D319,'Peak Combiner'!$A$5:$D$4980,4,FALSE)</f>
        <v>12.91</v>
      </c>
      <c r="F319">
        <f>IFERROR(VLOOKUP(D319,rt_comb!$A:$B,2,FALSE),D319)</f>
        <v>12.92</v>
      </c>
      <c r="G319">
        <v>8838161</v>
      </c>
      <c r="H319">
        <f>SUMIFS($G:$G,$E:$E,18.51,'RAW2'!$A:$A,'RAW2'!A319)</f>
        <v>37339595</v>
      </c>
      <c r="I319" s="1" t="str">
        <f>VLOOKUP(A319,'volatile collection data'!$G$6:$H$69,2,FALSE)</f>
        <v>A</v>
      </c>
      <c r="J319" s="1">
        <f>VLOOKUP(A319,'volatile collection data'!$G$6:$I$69,3,FALSE)</f>
        <v>11</v>
      </c>
      <c r="K319" s="1" t="str">
        <f>VLOOKUP(A319,'volatile collection data'!$G$6:$N$69,8,FALSE)</f>
        <v>5A</v>
      </c>
      <c r="L319" s="1">
        <f>VLOOKUP(A319,'volatile collection data'!$G$6:$J$69,4,FALSE)</f>
        <v>4.55</v>
      </c>
      <c r="M319" s="1">
        <f>VLOOKUP($A319,'volatile collection data'!$G$6:$M$69,6,FALSE)</f>
        <v>12</v>
      </c>
      <c r="N319" s="1">
        <f>VLOOKUP($A319,'volatile collection data'!$G$6:$M$69,7,FALSE)</f>
        <v>4.55</v>
      </c>
      <c r="O319" s="1">
        <f>VLOOKUP(A319,'volatile collection data'!$G$6:$K$69,5,FALSE)</f>
        <v>1</v>
      </c>
      <c r="P319" s="1" t="str">
        <f t="shared" si="26"/>
        <v>11A</v>
      </c>
      <c r="Q319">
        <f t="shared" si="27"/>
        <v>0.26010632507301795</v>
      </c>
      <c r="R319" t="str">
        <f t="shared" si="28"/>
        <v>5A_1-A&amp;4.55%4.55@12</v>
      </c>
      <c r="S319" t="str">
        <f t="shared" si="29"/>
        <v>11A-5A-VCS-Loc-22</v>
      </c>
      <c r="T319" t="str">
        <f>IFERROR(IF(VLOOKUP(S319,Bad!$A:$A,1,FALSE)='RAW2'!S319,"yes","no"),"no")</f>
        <v>no</v>
      </c>
      <c r="U319" t="str">
        <f>IFERROR(VLOOKUP(F319,compounds!$A:$B,2,FALSE),"")</f>
        <v/>
      </c>
      <c r="V319" t="str">
        <f>VLOOKUP(B319,'volatile collection data'!$O:$P,2,FALSE)</f>
        <v>24.apr.22 5</v>
      </c>
    </row>
    <row r="320" spans="1:22" x14ac:dyDescent="0.2">
      <c r="A320" t="s">
        <v>161</v>
      </c>
      <c r="B320" s="1" t="str">
        <f t="shared" si="24"/>
        <v>11A</v>
      </c>
      <c r="C320">
        <v>13.375999999999999</v>
      </c>
      <c r="D320">
        <f t="shared" si="25"/>
        <v>13.38</v>
      </c>
      <c r="E320">
        <f>VLOOKUP(D320,'Peak Combiner'!$A$5:$D$4980,4,FALSE)</f>
        <v>13.38</v>
      </c>
      <c r="F320">
        <f>IFERROR(VLOOKUP(D320,rt_comb!$A:$B,2,FALSE),D320)</f>
        <v>13.38</v>
      </c>
      <c r="G320">
        <v>1755414</v>
      </c>
      <c r="H320">
        <f>SUMIFS($G:$G,$E:$E,18.51,'RAW2'!$A:$A,'RAW2'!A320)</f>
        <v>37339595</v>
      </c>
      <c r="I320" s="1" t="str">
        <f>VLOOKUP(A320,'volatile collection data'!$G$6:$H$69,2,FALSE)</f>
        <v>A</v>
      </c>
      <c r="J320" s="1">
        <f>VLOOKUP(A320,'volatile collection data'!$G$6:$I$69,3,FALSE)</f>
        <v>11</v>
      </c>
      <c r="K320" s="1" t="str">
        <f>VLOOKUP(A320,'volatile collection data'!$G$6:$N$69,8,FALSE)</f>
        <v>5A</v>
      </c>
      <c r="L320" s="1">
        <f>VLOOKUP(A320,'volatile collection data'!$G$6:$J$69,4,FALSE)</f>
        <v>4.55</v>
      </c>
      <c r="M320" s="1">
        <f>VLOOKUP($A320,'volatile collection data'!$G$6:$M$69,6,FALSE)</f>
        <v>12</v>
      </c>
      <c r="N320" s="1">
        <f>VLOOKUP($A320,'volatile collection data'!$G$6:$M$69,7,FALSE)</f>
        <v>4.55</v>
      </c>
      <c r="O320" s="1">
        <f>VLOOKUP(A320,'volatile collection data'!$G$6:$K$69,5,FALSE)</f>
        <v>1</v>
      </c>
      <c r="P320" s="1" t="str">
        <f t="shared" si="26"/>
        <v>11A</v>
      </c>
      <c r="Q320">
        <f t="shared" si="27"/>
        <v>5.1661684429795601E-2</v>
      </c>
      <c r="R320" t="str">
        <f t="shared" si="28"/>
        <v>5A_1-A&amp;4.55%4.55@12</v>
      </c>
      <c r="S320" t="str">
        <f t="shared" si="29"/>
        <v>11A-5A-VCS-Loc-22</v>
      </c>
      <c r="T320" t="str">
        <f>IFERROR(IF(VLOOKUP(S320,Bad!$A:$A,1,FALSE)='RAW2'!S320,"yes","no"),"no")</f>
        <v>no</v>
      </c>
      <c r="U320" t="str">
        <f>IFERROR(VLOOKUP(F320,compounds!$A:$B,2,FALSE),"")</f>
        <v/>
      </c>
      <c r="V320" t="str">
        <f>VLOOKUP(B320,'volatile collection data'!$O:$P,2,FALSE)</f>
        <v>24.apr.22 5</v>
      </c>
    </row>
    <row r="321" spans="1:22" x14ac:dyDescent="0.2">
      <c r="A321" t="s">
        <v>161</v>
      </c>
      <c r="B321" s="1" t="str">
        <f t="shared" si="24"/>
        <v>11A</v>
      </c>
      <c r="C321">
        <v>14.253</v>
      </c>
      <c r="D321">
        <f t="shared" si="25"/>
        <v>14.25</v>
      </c>
      <c r="E321">
        <f>VLOOKUP(D321,'Peak Combiner'!$A$5:$D$4980,4,FALSE)</f>
        <v>14.25</v>
      </c>
      <c r="F321">
        <f>IFERROR(VLOOKUP(D321,rt_comb!$A:$B,2,FALSE),D321)</f>
        <v>14.25</v>
      </c>
      <c r="G321">
        <v>10838725</v>
      </c>
      <c r="H321">
        <f>SUMIFS($G:$G,$E:$E,18.51,'RAW2'!$A:$A,'RAW2'!A321)</f>
        <v>37339595</v>
      </c>
      <c r="I321" s="1" t="str">
        <f>VLOOKUP(A321,'volatile collection data'!$G$6:$H$69,2,FALSE)</f>
        <v>A</v>
      </c>
      <c r="J321" s="1">
        <f>VLOOKUP(A321,'volatile collection data'!$G$6:$I$69,3,FALSE)</f>
        <v>11</v>
      </c>
      <c r="K321" s="1" t="str">
        <f>VLOOKUP(A321,'volatile collection data'!$G$6:$N$69,8,FALSE)</f>
        <v>5A</v>
      </c>
      <c r="L321" s="1">
        <f>VLOOKUP(A321,'volatile collection data'!$G$6:$J$69,4,FALSE)</f>
        <v>4.55</v>
      </c>
      <c r="M321" s="1">
        <f>VLOOKUP($A321,'volatile collection data'!$G$6:$M$69,6,FALSE)</f>
        <v>12</v>
      </c>
      <c r="N321" s="1">
        <f>VLOOKUP($A321,'volatile collection data'!$G$6:$M$69,7,FALSE)</f>
        <v>4.55</v>
      </c>
      <c r="O321" s="1">
        <f>VLOOKUP(A321,'volatile collection data'!$G$6:$K$69,5,FALSE)</f>
        <v>1</v>
      </c>
      <c r="P321" s="1" t="str">
        <f t="shared" si="26"/>
        <v>11A</v>
      </c>
      <c r="Q321">
        <f t="shared" si="27"/>
        <v>0.31898275311199314</v>
      </c>
      <c r="R321" t="str">
        <f t="shared" si="28"/>
        <v>5A_1-A&amp;4.55%4.55@12</v>
      </c>
      <c r="S321" t="str">
        <f t="shared" si="29"/>
        <v>11A-5A-VCS-Loc-22</v>
      </c>
      <c r="T321" t="str">
        <f>IFERROR(IF(VLOOKUP(S321,Bad!$A:$A,1,FALSE)='RAW2'!S321,"yes","no"),"no")</f>
        <v>no</v>
      </c>
      <c r="U321" t="str">
        <f>IFERROR(VLOOKUP(F321,compounds!$A:$B,2,FALSE),"")</f>
        <v>p-trimethyl</v>
      </c>
      <c r="V321" t="str">
        <f>VLOOKUP(B321,'volatile collection data'!$O:$P,2,FALSE)</f>
        <v>24.apr.22 5</v>
      </c>
    </row>
    <row r="322" spans="1:22" x14ac:dyDescent="0.2">
      <c r="A322" t="s">
        <v>161</v>
      </c>
      <c r="B322" s="1" t="str">
        <f t="shared" si="24"/>
        <v>11A</v>
      </c>
      <c r="C322">
        <v>15.095000000000001</v>
      </c>
      <c r="D322">
        <f t="shared" si="25"/>
        <v>15.1</v>
      </c>
      <c r="E322">
        <f>VLOOKUP(D322,'Peak Combiner'!$A$5:$D$4980,4,FALSE)</f>
        <v>15.1</v>
      </c>
      <c r="F322">
        <f>IFERROR(VLOOKUP(D322,rt_comb!$A:$B,2,FALSE),D322)</f>
        <v>15.08</v>
      </c>
      <c r="G322">
        <v>749121</v>
      </c>
      <c r="H322">
        <f>SUMIFS($G:$G,$E:$E,18.51,'RAW2'!$A:$A,'RAW2'!A322)</f>
        <v>37339595</v>
      </c>
      <c r="I322" s="1" t="str">
        <f>VLOOKUP(A322,'volatile collection data'!$G$6:$H$69,2,FALSE)</f>
        <v>A</v>
      </c>
      <c r="J322" s="1">
        <f>VLOOKUP(A322,'volatile collection data'!$G$6:$I$69,3,FALSE)</f>
        <v>11</v>
      </c>
      <c r="K322" s="1" t="str">
        <f>VLOOKUP(A322,'volatile collection data'!$G$6:$N$69,8,FALSE)</f>
        <v>5A</v>
      </c>
      <c r="L322" s="1">
        <f>VLOOKUP(A322,'volatile collection data'!$G$6:$J$69,4,FALSE)</f>
        <v>4.55</v>
      </c>
      <c r="M322" s="1">
        <f>VLOOKUP($A322,'volatile collection data'!$G$6:$M$69,6,FALSE)</f>
        <v>12</v>
      </c>
      <c r="N322" s="1">
        <f>VLOOKUP($A322,'volatile collection data'!$G$6:$M$69,7,FALSE)</f>
        <v>4.55</v>
      </c>
      <c r="O322" s="1">
        <f>VLOOKUP(A322,'volatile collection data'!$G$6:$K$69,5,FALSE)</f>
        <v>1</v>
      </c>
      <c r="P322" s="1" t="str">
        <f t="shared" si="26"/>
        <v>11A</v>
      </c>
      <c r="Q322">
        <f t="shared" si="27"/>
        <v>2.2046567192544272E-2</v>
      </c>
      <c r="R322" t="str">
        <f t="shared" si="28"/>
        <v>5A_1-A&amp;4.55%4.55@12</v>
      </c>
      <c r="S322" t="str">
        <f t="shared" si="29"/>
        <v>11A-5A-VCS-Loc-22</v>
      </c>
      <c r="T322" t="str">
        <f>IFERROR(IF(VLOOKUP(S322,Bad!$A:$A,1,FALSE)='RAW2'!S322,"yes","no"),"no")</f>
        <v>no</v>
      </c>
      <c r="U322" t="str">
        <f>IFERROR(VLOOKUP(F322,compounds!$A:$B,2,FALSE),"")</f>
        <v>a-terpinol</v>
      </c>
      <c r="V322" t="str">
        <f>VLOOKUP(B322,'volatile collection data'!$O:$P,2,FALSE)</f>
        <v>24.apr.22 5</v>
      </c>
    </row>
    <row r="323" spans="1:22" x14ac:dyDescent="0.2">
      <c r="A323" t="s">
        <v>161</v>
      </c>
      <c r="B323" s="1" t="str">
        <f t="shared" ref="B323:B386" si="30">LEFT(A323,FIND("-",A323)-1)</f>
        <v>11A</v>
      </c>
      <c r="C323">
        <v>15.571</v>
      </c>
      <c r="D323">
        <f t="shared" ref="D323:D381" si="31">ROUND(C323,2)</f>
        <v>15.57</v>
      </c>
      <c r="E323">
        <f>VLOOKUP(D323,'Peak Combiner'!$A$5:$D$4980,4,FALSE)</f>
        <v>15.55</v>
      </c>
      <c r="F323">
        <f>IFERROR(VLOOKUP(D323,rt_comb!$A:$B,2,FALSE),D323)</f>
        <v>15.56</v>
      </c>
      <c r="G323">
        <v>8395454</v>
      </c>
      <c r="H323">
        <f>SUMIFS($G:$G,$E:$E,18.51,'RAW2'!$A:$A,'RAW2'!A323)</f>
        <v>37339595</v>
      </c>
      <c r="I323" s="1" t="str">
        <f>VLOOKUP(A323,'volatile collection data'!$G$6:$H$69,2,FALSE)</f>
        <v>A</v>
      </c>
      <c r="J323" s="1">
        <f>VLOOKUP(A323,'volatile collection data'!$G$6:$I$69,3,FALSE)</f>
        <v>11</v>
      </c>
      <c r="K323" s="1" t="str">
        <f>VLOOKUP(A323,'volatile collection data'!$G$6:$N$69,8,FALSE)</f>
        <v>5A</v>
      </c>
      <c r="L323" s="1">
        <f>VLOOKUP(A323,'volatile collection data'!$G$6:$J$69,4,FALSE)</f>
        <v>4.55</v>
      </c>
      <c r="M323" s="1">
        <f>VLOOKUP($A323,'volatile collection data'!$G$6:$M$69,6,FALSE)</f>
        <v>12</v>
      </c>
      <c r="N323" s="1">
        <f>VLOOKUP($A323,'volatile collection data'!$G$6:$M$69,7,FALSE)</f>
        <v>4.55</v>
      </c>
      <c r="O323" s="1">
        <f>VLOOKUP(A323,'volatile collection data'!$G$6:$K$69,5,FALSE)</f>
        <v>1</v>
      </c>
      <c r="P323" s="1" t="str">
        <f t="shared" ref="P323:P386" si="32">J323&amp;I323</f>
        <v>11A</v>
      </c>
      <c r="Q323">
        <f t="shared" ref="Q323:Q381" si="33">IFERROR((30/H323*G323)/L323/6,0)</f>
        <v>0.24707749578895075</v>
      </c>
      <c r="R323" t="str">
        <f t="shared" ref="R323:R386" si="34">K323&amp;"_"&amp;O323&amp;"-"&amp;I323&amp;"&amp;"&amp;L323&amp;"%"&amp;N323&amp;"@"&amp;M323</f>
        <v>5A_1-A&amp;4.55%4.55@12</v>
      </c>
      <c r="S323" t="str">
        <f t="shared" ref="S323:S386" si="35">A323</f>
        <v>11A-5A-VCS-Loc-22</v>
      </c>
      <c r="T323" t="str">
        <f>IFERROR(IF(VLOOKUP(S323,Bad!$A:$A,1,FALSE)='RAW2'!S323,"yes","no"),"no")</f>
        <v>no</v>
      </c>
      <c r="U323" t="str">
        <f>IFERROR(VLOOKUP(F323,compounds!$A:$B,2,FALSE),"")</f>
        <v>decanal</v>
      </c>
      <c r="V323" t="str">
        <f>VLOOKUP(B323,'volatile collection data'!$O:$P,2,FALSE)</f>
        <v>24.apr.22 5</v>
      </c>
    </row>
    <row r="324" spans="1:22" x14ac:dyDescent="0.2">
      <c r="A324" t="s">
        <v>161</v>
      </c>
      <c r="B324" s="1" t="str">
        <f t="shared" si="30"/>
        <v>11A</v>
      </c>
      <c r="C324">
        <v>15.794</v>
      </c>
      <c r="D324">
        <f t="shared" si="31"/>
        <v>15.79</v>
      </c>
      <c r="E324">
        <f>VLOOKUP(D324,'Peak Combiner'!$A$5:$D$4980,4,FALSE)</f>
        <v>15.77</v>
      </c>
      <c r="F324">
        <f>IFERROR(VLOOKUP(D324,rt_comb!$A:$B,2,FALSE),D324)</f>
        <v>15.79</v>
      </c>
      <c r="G324">
        <v>1647010</v>
      </c>
      <c r="H324">
        <f>SUMIFS($G:$G,$E:$E,18.51,'RAW2'!$A:$A,'RAW2'!A324)</f>
        <v>37339595</v>
      </c>
      <c r="I324" s="1" t="str">
        <f>VLOOKUP(A324,'volatile collection data'!$G$6:$H$69,2,FALSE)</f>
        <v>A</v>
      </c>
      <c r="J324" s="1">
        <f>VLOOKUP(A324,'volatile collection data'!$G$6:$I$69,3,FALSE)</f>
        <v>11</v>
      </c>
      <c r="K324" s="1" t="str">
        <f>VLOOKUP(A324,'volatile collection data'!$G$6:$N$69,8,FALSE)</f>
        <v>5A</v>
      </c>
      <c r="L324" s="1">
        <f>VLOOKUP(A324,'volatile collection data'!$G$6:$J$69,4,FALSE)</f>
        <v>4.55</v>
      </c>
      <c r="M324" s="1">
        <f>VLOOKUP($A324,'volatile collection data'!$G$6:$M$69,6,FALSE)</f>
        <v>12</v>
      </c>
      <c r="N324" s="1">
        <f>VLOOKUP($A324,'volatile collection data'!$G$6:$M$69,7,FALSE)</f>
        <v>4.55</v>
      </c>
      <c r="O324" s="1">
        <f>VLOOKUP(A324,'volatile collection data'!$G$6:$K$69,5,FALSE)</f>
        <v>1</v>
      </c>
      <c r="P324" s="1" t="str">
        <f t="shared" si="32"/>
        <v>11A</v>
      </c>
      <c r="Q324">
        <f t="shared" si="33"/>
        <v>4.8471363947603041E-2</v>
      </c>
      <c r="R324" t="str">
        <f t="shared" si="34"/>
        <v>5A_1-A&amp;4.55%4.55@12</v>
      </c>
      <c r="S324" t="str">
        <f t="shared" si="35"/>
        <v>11A-5A-VCS-Loc-22</v>
      </c>
      <c r="T324" t="str">
        <f>IFERROR(IF(VLOOKUP(S324,Bad!$A:$A,1,FALSE)='RAW2'!S324,"yes","no"),"no")</f>
        <v>no</v>
      </c>
      <c r="U324" t="str">
        <f>IFERROR(VLOOKUP(F324,compounds!$A:$B,2,FALSE),"")</f>
        <v/>
      </c>
      <c r="V324" t="str">
        <f>VLOOKUP(B324,'volatile collection data'!$O:$P,2,FALSE)</f>
        <v>24.apr.22 5</v>
      </c>
    </row>
    <row r="325" spans="1:22" x14ac:dyDescent="0.2">
      <c r="A325" t="s">
        <v>161</v>
      </c>
      <c r="B325" s="1" t="str">
        <f t="shared" si="30"/>
        <v>11A</v>
      </c>
      <c r="C325">
        <v>15.919</v>
      </c>
      <c r="D325">
        <f t="shared" si="31"/>
        <v>15.92</v>
      </c>
      <c r="E325">
        <f>VLOOKUP(D325,'Peak Combiner'!$A$5:$D$4980,4,FALSE)</f>
        <v>15.92</v>
      </c>
      <c r="F325">
        <f>IFERROR(VLOOKUP(D325,rt_comb!$A:$B,2,FALSE),D325)</f>
        <v>15.92</v>
      </c>
      <c r="G325">
        <v>1075294</v>
      </c>
      <c r="H325">
        <f>SUMIFS($G:$G,$E:$E,18.51,'RAW2'!$A:$A,'RAW2'!A325)</f>
        <v>37339595</v>
      </c>
      <c r="I325" s="1" t="str">
        <f>VLOOKUP(A325,'volatile collection data'!$G$6:$H$69,2,FALSE)</f>
        <v>A</v>
      </c>
      <c r="J325" s="1">
        <f>VLOOKUP(A325,'volatile collection data'!$G$6:$I$69,3,FALSE)</f>
        <v>11</v>
      </c>
      <c r="K325" s="1" t="str">
        <f>VLOOKUP(A325,'volatile collection data'!$G$6:$N$69,8,FALSE)</f>
        <v>5A</v>
      </c>
      <c r="L325" s="1">
        <f>VLOOKUP(A325,'volatile collection data'!$G$6:$J$69,4,FALSE)</f>
        <v>4.55</v>
      </c>
      <c r="M325" s="1">
        <f>VLOOKUP($A325,'volatile collection data'!$G$6:$M$69,6,FALSE)</f>
        <v>12</v>
      </c>
      <c r="N325" s="1">
        <f>VLOOKUP($A325,'volatile collection data'!$G$6:$M$69,7,FALSE)</f>
        <v>4.55</v>
      </c>
      <c r="O325" s="1">
        <f>VLOOKUP(A325,'volatile collection data'!$G$6:$K$69,5,FALSE)</f>
        <v>1</v>
      </c>
      <c r="P325" s="1" t="str">
        <f t="shared" si="32"/>
        <v>11A</v>
      </c>
      <c r="Q325">
        <f t="shared" si="33"/>
        <v>3.1645810787228897E-2</v>
      </c>
      <c r="R325" t="str">
        <f t="shared" si="34"/>
        <v>5A_1-A&amp;4.55%4.55@12</v>
      </c>
      <c r="S325" t="str">
        <f t="shared" si="35"/>
        <v>11A-5A-VCS-Loc-22</v>
      </c>
      <c r="T325" t="str">
        <f>IFERROR(IF(VLOOKUP(S325,Bad!$A:$A,1,FALSE)='RAW2'!S325,"yes","no"),"no")</f>
        <v>no</v>
      </c>
      <c r="U325" t="str">
        <f>IFERROR(VLOOKUP(F325,compounds!$A:$B,2,FALSE),"")</f>
        <v/>
      </c>
      <c r="V325" t="str">
        <f>VLOOKUP(B325,'volatile collection data'!$O:$P,2,FALSE)</f>
        <v>24.apr.22 5</v>
      </c>
    </row>
    <row r="326" spans="1:22" x14ac:dyDescent="0.2">
      <c r="A326" t="s">
        <v>161</v>
      </c>
      <c r="B326" s="1" t="str">
        <f t="shared" si="30"/>
        <v>11A</v>
      </c>
      <c r="C326">
        <v>16.02</v>
      </c>
      <c r="D326">
        <f t="shared" si="31"/>
        <v>16.02</v>
      </c>
      <c r="E326">
        <f>VLOOKUP(D326,'Peak Combiner'!$A$5:$D$4980,4,FALSE)</f>
        <v>16.02</v>
      </c>
      <c r="F326">
        <f>IFERROR(VLOOKUP(D326,rt_comb!$A:$B,2,FALSE),D326)</f>
        <v>16.02</v>
      </c>
      <c r="G326">
        <v>9920945</v>
      </c>
      <c r="H326">
        <f>SUMIFS($G:$G,$E:$E,18.51,'RAW2'!$A:$A,'RAW2'!A326)</f>
        <v>37339595</v>
      </c>
      <c r="I326" s="1" t="str">
        <f>VLOOKUP(A326,'volatile collection data'!$G$6:$H$69,2,FALSE)</f>
        <v>A</v>
      </c>
      <c r="J326" s="1">
        <f>VLOOKUP(A326,'volatile collection data'!$G$6:$I$69,3,FALSE)</f>
        <v>11</v>
      </c>
      <c r="K326" s="1" t="str">
        <f>VLOOKUP(A326,'volatile collection data'!$G$6:$N$69,8,FALSE)</f>
        <v>5A</v>
      </c>
      <c r="L326" s="1">
        <f>VLOOKUP(A326,'volatile collection data'!$G$6:$J$69,4,FALSE)</f>
        <v>4.55</v>
      </c>
      <c r="M326" s="1">
        <f>VLOOKUP($A326,'volatile collection data'!$G$6:$M$69,6,FALSE)</f>
        <v>12</v>
      </c>
      <c r="N326" s="1">
        <f>VLOOKUP($A326,'volatile collection data'!$G$6:$M$69,7,FALSE)</f>
        <v>4.55</v>
      </c>
      <c r="O326" s="1">
        <f>VLOOKUP(A326,'volatile collection data'!$G$6:$K$69,5,FALSE)</f>
        <v>1</v>
      </c>
      <c r="P326" s="1" t="str">
        <f t="shared" si="32"/>
        <v>11A</v>
      </c>
      <c r="Q326">
        <f t="shared" si="33"/>
        <v>0.29197256592197535</v>
      </c>
      <c r="R326" t="str">
        <f t="shared" si="34"/>
        <v>5A_1-A&amp;4.55%4.55@12</v>
      </c>
      <c r="S326" t="str">
        <f t="shared" si="35"/>
        <v>11A-5A-VCS-Loc-22</v>
      </c>
      <c r="T326" t="str">
        <f>IFERROR(IF(VLOOKUP(S326,Bad!$A:$A,1,FALSE)='RAW2'!S326,"yes","no"),"no")</f>
        <v>no</v>
      </c>
      <c r="U326" t="str">
        <f>IFERROR(VLOOKUP(F326,compounds!$A:$B,2,FALSE),"")</f>
        <v/>
      </c>
      <c r="V326" t="str">
        <f>VLOOKUP(B326,'volatile collection data'!$O:$P,2,FALSE)</f>
        <v>24.apr.22 5</v>
      </c>
    </row>
    <row r="327" spans="1:22" x14ac:dyDescent="0.2">
      <c r="A327" t="s">
        <v>161</v>
      </c>
      <c r="B327" s="1" t="str">
        <f t="shared" si="30"/>
        <v>11A</v>
      </c>
      <c r="C327">
        <v>17.824000000000002</v>
      </c>
      <c r="D327">
        <f t="shared" si="31"/>
        <v>17.82</v>
      </c>
      <c r="E327">
        <f>VLOOKUP(D327,'Peak Combiner'!$A$5:$D$4980,4,FALSE)</f>
        <v>17.82</v>
      </c>
      <c r="F327">
        <f>IFERROR(VLOOKUP(D327,rt_comb!$A:$B,2,FALSE),D327)</f>
        <v>17.82</v>
      </c>
      <c r="G327">
        <v>8235462</v>
      </c>
      <c r="H327">
        <f>SUMIFS($G:$G,$E:$E,18.51,'RAW2'!$A:$A,'RAW2'!A327)</f>
        <v>37339595</v>
      </c>
      <c r="I327" s="1" t="str">
        <f>VLOOKUP(A327,'volatile collection data'!$G$6:$H$69,2,FALSE)</f>
        <v>A</v>
      </c>
      <c r="J327" s="1">
        <f>VLOOKUP(A327,'volatile collection data'!$G$6:$I$69,3,FALSE)</f>
        <v>11</v>
      </c>
      <c r="K327" s="1" t="str">
        <f>VLOOKUP(A327,'volatile collection data'!$G$6:$N$69,8,FALSE)</f>
        <v>5A</v>
      </c>
      <c r="L327" s="1">
        <f>VLOOKUP(A327,'volatile collection data'!$G$6:$J$69,4,FALSE)</f>
        <v>4.55</v>
      </c>
      <c r="M327" s="1">
        <f>VLOOKUP($A327,'volatile collection data'!$G$6:$M$69,6,FALSE)</f>
        <v>12</v>
      </c>
      <c r="N327" s="1">
        <f>VLOOKUP($A327,'volatile collection data'!$G$6:$M$69,7,FALSE)</f>
        <v>4.55</v>
      </c>
      <c r="O327" s="1">
        <f>VLOOKUP(A327,'volatile collection data'!$G$6:$K$69,5,FALSE)</f>
        <v>1</v>
      </c>
      <c r="P327" s="1" t="str">
        <f t="shared" si="32"/>
        <v>11A</v>
      </c>
      <c r="Q327">
        <f t="shared" si="33"/>
        <v>0.24236894486290603</v>
      </c>
      <c r="R327" t="str">
        <f t="shared" si="34"/>
        <v>5A_1-A&amp;4.55%4.55@12</v>
      </c>
      <c r="S327" t="str">
        <f t="shared" si="35"/>
        <v>11A-5A-VCS-Loc-22</v>
      </c>
      <c r="T327" t="str">
        <f>IFERROR(IF(VLOOKUP(S327,Bad!$A:$A,1,FALSE)='RAW2'!S327,"yes","no"),"no")</f>
        <v>no</v>
      </c>
      <c r="U327" t="str">
        <f>IFERROR(VLOOKUP(F327,compounds!$A:$B,2,FALSE),"")</f>
        <v/>
      </c>
      <c r="V327" t="str">
        <f>VLOOKUP(B327,'volatile collection data'!$O:$P,2,FALSE)</f>
        <v>24.apr.22 5</v>
      </c>
    </row>
    <row r="328" spans="1:22" x14ac:dyDescent="0.2">
      <c r="A328" t="s">
        <v>161</v>
      </c>
      <c r="B328" s="1" t="str">
        <f t="shared" si="30"/>
        <v>11A</v>
      </c>
      <c r="C328">
        <v>17.876999999999999</v>
      </c>
      <c r="D328">
        <f t="shared" si="31"/>
        <v>17.88</v>
      </c>
      <c r="E328">
        <f>VLOOKUP(D328,'Peak Combiner'!$A$5:$D$4980,4,FALSE)</f>
        <v>17.87</v>
      </c>
      <c r="F328">
        <f>IFERROR(VLOOKUP(D328,rt_comb!$A:$B,2,FALSE),D328)</f>
        <v>17.88</v>
      </c>
      <c r="G328">
        <v>8003438</v>
      </c>
      <c r="H328">
        <f>SUMIFS($G:$G,$E:$E,18.51,'RAW2'!$A:$A,'RAW2'!A328)</f>
        <v>37339595</v>
      </c>
      <c r="I328" s="1" t="str">
        <f>VLOOKUP(A328,'volatile collection data'!$G$6:$H$69,2,FALSE)</f>
        <v>A</v>
      </c>
      <c r="J328" s="1">
        <f>VLOOKUP(A328,'volatile collection data'!$G$6:$I$69,3,FALSE)</f>
        <v>11</v>
      </c>
      <c r="K328" s="1" t="str">
        <f>VLOOKUP(A328,'volatile collection data'!$G$6:$N$69,8,FALSE)</f>
        <v>5A</v>
      </c>
      <c r="L328" s="1">
        <f>VLOOKUP(A328,'volatile collection data'!$G$6:$J$69,4,FALSE)</f>
        <v>4.55</v>
      </c>
      <c r="M328" s="1">
        <f>VLOOKUP($A328,'volatile collection data'!$G$6:$M$69,6,FALSE)</f>
        <v>12</v>
      </c>
      <c r="N328" s="1">
        <f>VLOOKUP($A328,'volatile collection data'!$G$6:$M$69,7,FALSE)</f>
        <v>4.55</v>
      </c>
      <c r="O328" s="1">
        <f>VLOOKUP(A328,'volatile collection data'!$G$6:$K$69,5,FALSE)</f>
        <v>1</v>
      </c>
      <c r="P328" s="1" t="str">
        <f t="shared" si="32"/>
        <v>11A</v>
      </c>
      <c r="Q328">
        <f t="shared" si="33"/>
        <v>0.2355404983151749</v>
      </c>
      <c r="R328" t="str">
        <f t="shared" si="34"/>
        <v>5A_1-A&amp;4.55%4.55@12</v>
      </c>
      <c r="S328" t="str">
        <f t="shared" si="35"/>
        <v>11A-5A-VCS-Loc-22</v>
      </c>
      <c r="T328" t="str">
        <f>IFERROR(IF(VLOOKUP(S328,Bad!$A:$A,1,FALSE)='RAW2'!S328,"yes","no"),"no")</f>
        <v>no</v>
      </c>
      <c r="U328" t="str">
        <f>IFERROR(VLOOKUP(F328,compounds!$A:$B,2,FALSE),"")</f>
        <v/>
      </c>
      <c r="V328" t="str">
        <f>VLOOKUP(B328,'volatile collection data'!$O:$P,2,FALSE)</f>
        <v>24.apr.22 5</v>
      </c>
    </row>
    <row r="329" spans="1:22" x14ac:dyDescent="0.2">
      <c r="A329" t="s">
        <v>161</v>
      </c>
      <c r="B329" s="1" t="str">
        <f t="shared" si="30"/>
        <v>11A</v>
      </c>
      <c r="C329">
        <v>18.216000000000001</v>
      </c>
      <c r="D329">
        <f t="shared" si="31"/>
        <v>18.22</v>
      </c>
      <c r="E329">
        <f>VLOOKUP(D329,'Peak Combiner'!$A$5:$D$4980,4,FALSE)</f>
        <v>18.21</v>
      </c>
      <c r="F329">
        <f>IFERROR(VLOOKUP(D329,rt_comb!$A:$B,2,FALSE),D329)</f>
        <v>18.22</v>
      </c>
      <c r="G329">
        <v>1702075</v>
      </c>
      <c r="H329">
        <f>SUMIFS($G:$G,$E:$E,18.51,'RAW2'!$A:$A,'RAW2'!A329)</f>
        <v>37339595</v>
      </c>
      <c r="I329" s="1" t="str">
        <f>VLOOKUP(A329,'volatile collection data'!$G$6:$H$69,2,FALSE)</f>
        <v>A</v>
      </c>
      <c r="J329" s="1">
        <f>VLOOKUP(A329,'volatile collection data'!$G$6:$I$69,3,FALSE)</f>
        <v>11</v>
      </c>
      <c r="K329" s="1" t="str">
        <f>VLOOKUP(A329,'volatile collection data'!$G$6:$N$69,8,FALSE)</f>
        <v>5A</v>
      </c>
      <c r="L329" s="1">
        <f>VLOOKUP(A329,'volatile collection data'!$G$6:$J$69,4,FALSE)</f>
        <v>4.55</v>
      </c>
      <c r="M329" s="1">
        <f>VLOOKUP($A329,'volatile collection data'!$G$6:$M$69,6,FALSE)</f>
        <v>12</v>
      </c>
      <c r="N329" s="1">
        <f>VLOOKUP($A329,'volatile collection data'!$G$6:$M$69,7,FALSE)</f>
        <v>4.55</v>
      </c>
      <c r="O329" s="1">
        <f>VLOOKUP(A329,'volatile collection data'!$G$6:$K$69,5,FALSE)</f>
        <v>1</v>
      </c>
      <c r="P329" s="1" t="str">
        <f t="shared" si="32"/>
        <v>11A</v>
      </c>
      <c r="Q329">
        <f t="shared" si="33"/>
        <v>5.0091922205157492E-2</v>
      </c>
      <c r="R329" t="str">
        <f t="shared" si="34"/>
        <v>5A_1-A&amp;4.55%4.55@12</v>
      </c>
      <c r="S329" t="str">
        <f t="shared" si="35"/>
        <v>11A-5A-VCS-Loc-22</v>
      </c>
      <c r="T329" t="str">
        <f>IFERROR(IF(VLOOKUP(S329,Bad!$A:$A,1,FALSE)='RAW2'!S329,"yes","no"),"no")</f>
        <v>no</v>
      </c>
      <c r="U329" t="str">
        <f>IFERROR(VLOOKUP(F329,compounds!$A:$B,2,FALSE),"")</f>
        <v/>
      </c>
      <c r="V329" t="str">
        <f>VLOOKUP(B329,'volatile collection data'!$O:$P,2,FALSE)</f>
        <v>24.apr.22 5</v>
      </c>
    </row>
    <row r="330" spans="1:22" x14ac:dyDescent="0.2">
      <c r="A330" t="s">
        <v>161</v>
      </c>
      <c r="B330" s="1" t="str">
        <f t="shared" si="30"/>
        <v>11A</v>
      </c>
      <c r="C330">
        <v>18.420999999999999</v>
      </c>
      <c r="D330">
        <f t="shared" si="31"/>
        <v>18.420000000000002</v>
      </c>
      <c r="E330">
        <f>VLOOKUP(D330,'Peak Combiner'!$A$5:$D$4980,4,FALSE)</f>
        <v>18.420000000000002</v>
      </c>
      <c r="F330">
        <f>IFERROR(VLOOKUP(D330,rt_comb!$A:$B,2,FALSE),D330)</f>
        <v>18.420000000000002</v>
      </c>
      <c r="G330">
        <v>795273</v>
      </c>
      <c r="H330">
        <f>SUMIFS($G:$G,$E:$E,18.51,'RAW2'!$A:$A,'RAW2'!A330)</f>
        <v>37339595</v>
      </c>
      <c r="I330" s="1" t="str">
        <f>VLOOKUP(A330,'volatile collection data'!$G$6:$H$69,2,FALSE)</f>
        <v>A</v>
      </c>
      <c r="J330" s="1">
        <f>VLOOKUP(A330,'volatile collection data'!$G$6:$I$69,3,FALSE)</f>
        <v>11</v>
      </c>
      <c r="K330" s="1" t="str">
        <f>VLOOKUP(A330,'volatile collection data'!$G$6:$N$69,8,FALSE)</f>
        <v>5A</v>
      </c>
      <c r="L330" s="1">
        <f>VLOOKUP(A330,'volatile collection data'!$G$6:$J$69,4,FALSE)</f>
        <v>4.55</v>
      </c>
      <c r="M330" s="1">
        <f>VLOOKUP($A330,'volatile collection data'!$G$6:$M$69,6,FALSE)</f>
        <v>12</v>
      </c>
      <c r="N330" s="1">
        <f>VLOOKUP($A330,'volatile collection data'!$G$6:$M$69,7,FALSE)</f>
        <v>4.55</v>
      </c>
      <c r="O330" s="1">
        <f>VLOOKUP(A330,'volatile collection data'!$G$6:$K$69,5,FALSE)</f>
        <v>1</v>
      </c>
      <c r="P330" s="1" t="str">
        <f t="shared" si="32"/>
        <v>11A</v>
      </c>
      <c r="Q330">
        <f t="shared" si="33"/>
        <v>2.3404816619633225E-2</v>
      </c>
      <c r="R330" t="str">
        <f t="shared" si="34"/>
        <v>5A_1-A&amp;4.55%4.55@12</v>
      </c>
      <c r="S330" t="str">
        <f t="shared" si="35"/>
        <v>11A-5A-VCS-Loc-22</v>
      </c>
      <c r="T330" t="str">
        <f>IFERROR(IF(VLOOKUP(S330,Bad!$A:$A,1,FALSE)='RAW2'!S330,"yes","no"),"no")</f>
        <v>no</v>
      </c>
      <c r="U330" t="str">
        <f>IFERROR(VLOOKUP(F330,compounds!$A:$B,2,FALSE),"")</f>
        <v/>
      </c>
      <c r="V330" t="str">
        <f>VLOOKUP(B330,'volatile collection data'!$O:$P,2,FALSE)</f>
        <v>24.apr.22 5</v>
      </c>
    </row>
    <row r="331" spans="1:22" x14ac:dyDescent="0.2">
      <c r="A331" t="s">
        <v>161</v>
      </c>
      <c r="B331" s="1" t="str">
        <f t="shared" si="30"/>
        <v>11A</v>
      </c>
      <c r="C331">
        <v>18.518999999999998</v>
      </c>
      <c r="D331">
        <f t="shared" si="31"/>
        <v>18.52</v>
      </c>
      <c r="E331">
        <f>VLOOKUP(D331,'Peak Combiner'!$A$5:$D$4980,4,FALSE)</f>
        <v>18.510000000000002</v>
      </c>
      <c r="F331">
        <f>IFERROR(VLOOKUP(D331,rt_comb!$A:$B,2,FALSE),D331)</f>
        <v>18.52</v>
      </c>
      <c r="G331">
        <v>37339595</v>
      </c>
      <c r="H331">
        <f>SUMIFS($G:$G,$E:$E,18.51,'RAW2'!$A:$A,'RAW2'!A331)</f>
        <v>37339595</v>
      </c>
      <c r="I331" s="1" t="str">
        <f>VLOOKUP(A331,'volatile collection data'!$G$6:$H$69,2,FALSE)</f>
        <v>A</v>
      </c>
      <c r="J331" s="1">
        <f>VLOOKUP(A331,'volatile collection data'!$G$6:$I$69,3,FALSE)</f>
        <v>11</v>
      </c>
      <c r="K331" s="1" t="str">
        <f>VLOOKUP(A331,'volatile collection data'!$G$6:$N$69,8,FALSE)</f>
        <v>5A</v>
      </c>
      <c r="L331" s="1">
        <f>VLOOKUP(A331,'volatile collection data'!$G$6:$J$69,4,FALSE)</f>
        <v>4.55</v>
      </c>
      <c r="M331" s="1">
        <f>VLOOKUP($A331,'volatile collection data'!$G$6:$M$69,6,FALSE)</f>
        <v>12</v>
      </c>
      <c r="N331" s="1">
        <f>VLOOKUP($A331,'volatile collection data'!$G$6:$M$69,7,FALSE)</f>
        <v>4.55</v>
      </c>
      <c r="O331" s="1">
        <f>VLOOKUP(A331,'volatile collection data'!$G$6:$K$69,5,FALSE)</f>
        <v>1</v>
      </c>
      <c r="P331" s="1" t="str">
        <f t="shared" si="32"/>
        <v>11A</v>
      </c>
      <c r="Q331">
        <f t="shared" si="33"/>
        <v>1.098901098901099</v>
      </c>
      <c r="R331" t="str">
        <f t="shared" si="34"/>
        <v>5A_1-A&amp;4.55%4.55@12</v>
      </c>
      <c r="S331" t="str">
        <f t="shared" si="35"/>
        <v>11A-5A-VCS-Loc-22</v>
      </c>
      <c r="T331" t="str">
        <f>IFERROR(IF(VLOOKUP(S331,Bad!$A:$A,1,FALSE)='RAW2'!S331,"yes","no"),"no")</f>
        <v>no</v>
      </c>
      <c r="U331" t="str">
        <f>IFERROR(VLOOKUP(F331,compounds!$A:$B,2,FALSE),"")</f>
        <v>standard</v>
      </c>
      <c r="V331" t="str">
        <f>VLOOKUP(B331,'volatile collection data'!$O:$P,2,FALSE)</f>
        <v>24.apr.22 5</v>
      </c>
    </row>
    <row r="332" spans="1:22" x14ac:dyDescent="0.2">
      <c r="A332" t="s">
        <v>161</v>
      </c>
      <c r="B332" s="1" t="str">
        <f t="shared" si="30"/>
        <v>11A</v>
      </c>
      <c r="C332">
        <v>19.111000000000001</v>
      </c>
      <c r="D332">
        <f t="shared" si="31"/>
        <v>19.11</v>
      </c>
      <c r="E332">
        <f>VLOOKUP(D332,'Peak Combiner'!$A$5:$D$4980,4,FALSE)</f>
        <v>19.100000000000001</v>
      </c>
      <c r="F332">
        <f>IFERROR(VLOOKUP(D332,rt_comb!$A:$B,2,FALSE),D332)</f>
        <v>19.11</v>
      </c>
      <c r="G332">
        <v>1454846</v>
      </c>
      <c r="H332">
        <f>SUMIFS($G:$G,$E:$E,18.51,'RAW2'!$A:$A,'RAW2'!A332)</f>
        <v>37339595</v>
      </c>
      <c r="I332" s="1" t="str">
        <f>VLOOKUP(A332,'volatile collection data'!$G$6:$H$69,2,FALSE)</f>
        <v>A</v>
      </c>
      <c r="J332" s="1">
        <f>VLOOKUP(A332,'volatile collection data'!$G$6:$I$69,3,FALSE)</f>
        <v>11</v>
      </c>
      <c r="K332" s="1" t="str">
        <f>VLOOKUP(A332,'volatile collection data'!$G$6:$N$69,8,FALSE)</f>
        <v>5A</v>
      </c>
      <c r="L332" s="1">
        <f>VLOOKUP(A332,'volatile collection data'!$G$6:$J$69,4,FALSE)</f>
        <v>4.55</v>
      </c>
      <c r="M332" s="1">
        <f>VLOOKUP($A332,'volatile collection data'!$G$6:$M$69,6,FALSE)</f>
        <v>12</v>
      </c>
      <c r="N332" s="1">
        <f>VLOOKUP($A332,'volatile collection data'!$G$6:$M$69,7,FALSE)</f>
        <v>4.55</v>
      </c>
      <c r="O332" s="1">
        <f>VLOOKUP(A332,'volatile collection data'!$G$6:$K$69,5,FALSE)</f>
        <v>1</v>
      </c>
      <c r="P332" s="1" t="str">
        <f t="shared" si="32"/>
        <v>11A</v>
      </c>
      <c r="Q332">
        <f t="shared" si="33"/>
        <v>4.2815993803142965E-2</v>
      </c>
      <c r="R332" t="str">
        <f t="shared" si="34"/>
        <v>5A_1-A&amp;4.55%4.55@12</v>
      </c>
      <c r="S332" t="str">
        <f t="shared" si="35"/>
        <v>11A-5A-VCS-Loc-22</v>
      </c>
      <c r="T332" t="str">
        <f>IFERROR(IF(VLOOKUP(S332,Bad!$A:$A,1,FALSE)='RAW2'!S332,"yes","no"),"no")</f>
        <v>no</v>
      </c>
      <c r="U332" t="str">
        <f>IFERROR(VLOOKUP(F332,compounds!$A:$B,2,FALSE),"")</f>
        <v/>
      </c>
      <c r="V332" t="str">
        <f>VLOOKUP(B332,'volatile collection data'!$O:$P,2,FALSE)</f>
        <v>24.apr.22 5</v>
      </c>
    </row>
    <row r="333" spans="1:22" x14ac:dyDescent="0.2">
      <c r="A333" t="s">
        <v>161</v>
      </c>
      <c r="B333" s="1" t="str">
        <f t="shared" si="30"/>
        <v>11A</v>
      </c>
      <c r="C333">
        <v>19.190999999999999</v>
      </c>
      <c r="D333">
        <f t="shared" si="31"/>
        <v>19.190000000000001</v>
      </c>
      <c r="E333">
        <f>VLOOKUP(D333,'Peak Combiner'!$A$5:$D$4980,4,FALSE)</f>
        <v>19.190000000000001</v>
      </c>
      <c r="F333">
        <f>IFERROR(VLOOKUP(D333,rt_comb!$A:$B,2,FALSE),D333)</f>
        <v>19.190000000000001</v>
      </c>
      <c r="G333">
        <v>1209066</v>
      </c>
      <c r="H333">
        <f>SUMIFS($G:$G,$E:$E,18.51,'RAW2'!$A:$A,'RAW2'!A333)</f>
        <v>37339595</v>
      </c>
      <c r="I333" s="1" t="str">
        <f>VLOOKUP(A333,'volatile collection data'!$G$6:$H$69,2,FALSE)</f>
        <v>A</v>
      </c>
      <c r="J333" s="1">
        <f>VLOOKUP(A333,'volatile collection data'!$G$6:$I$69,3,FALSE)</f>
        <v>11</v>
      </c>
      <c r="K333" s="1" t="str">
        <f>VLOOKUP(A333,'volatile collection data'!$G$6:$N$69,8,FALSE)</f>
        <v>5A</v>
      </c>
      <c r="L333" s="1">
        <f>VLOOKUP(A333,'volatile collection data'!$G$6:$J$69,4,FALSE)</f>
        <v>4.55</v>
      </c>
      <c r="M333" s="1">
        <f>VLOOKUP($A333,'volatile collection data'!$G$6:$M$69,6,FALSE)</f>
        <v>12</v>
      </c>
      <c r="N333" s="1">
        <f>VLOOKUP($A333,'volatile collection data'!$G$6:$M$69,7,FALSE)</f>
        <v>4.55</v>
      </c>
      <c r="O333" s="1">
        <f>VLOOKUP(A333,'volatile collection data'!$G$6:$K$69,5,FALSE)</f>
        <v>1</v>
      </c>
      <c r="P333" s="1" t="str">
        <f t="shared" si="32"/>
        <v>11A</v>
      </c>
      <c r="Q333">
        <f t="shared" si="33"/>
        <v>3.5582709347649753E-2</v>
      </c>
      <c r="R333" t="str">
        <f t="shared" si="34"/>
        <v>5A_1-A&amp;4.55%4.55@12</v>
      </c>
      <c r="S333" t="str">
        <f t="shared" si="35"/>
        <v>11A-5A-VCS-Loc-22</v>
      </c>
      <c r="T333" t="str">
        <f>IFERROR(IF(VLOOKUP(S333,Bad!$A:$A,1,FALSE)='RAW2'!S333,"yes","no"),"no")</f>
        <v>no</v>
      </c>
      <c r="U333" t="str">
        <f>IFERROR(VLOOKUP(F333,compounds!$A:$B,2,FALSE),"")</f>
        <v/>
      </c>
      <c r="V333" t="str">
        <f>VLOOKUP(B333,'volatile collection data'!$O:$P,2,FALSE)</f>
        <v>24.apr.22 5</v>
      </c>
    </row>
    <row r="334" spans="1:22" x14ac:dyDescent="0.2">
      <c r="A334" t="s">
        <v>161</v>
      </c>
      <c r="B334" s="1" t="str">
        <f t="shared" si="30"/>
        <v>11A</v>
      </c>
      <c r="C334">
        <v>20.050999999999998</v>
      </c>
      <c r="D334">
        <f t="shared" si="31"/>
        <v>20.05</v>
      </c>
      <c r="E334">
        <f>VLOOKUP(D334,'Peak Combiner'!$A$5:$D$4980,4,FALSE)</f>
        <v>20.05</v>
      </c>
      <c r="F334">
        <f>IFERROR(VLOOKUP(D334,rt_comb!$A:$B,2,FALSE),D334)</f>
        <v>20.05</v>
      </c>
      <c r="G334">
        <v>1109252</v>
      </c>
      <c r="H334">
        <f>SUMIFS($G:$G,$E:$E,18.51,'RAW2'!$A:$A,'RAW2'!A334)</f>
        <v>37339595</v>
      </c>
      <c r="I334" s="1" t="str">
        <f>VLOOKUP(A334,'volatile collection data'!$G$6:$H$69,2,FALSE)</f>
        <v>A</v>
      </c>
      <c r="J334" s="1">
        <f>VLOOKUP(A334,'volatile collection data'!$G$6:$I$69,3,FALSE)</f>
        <v>11</v>
      </c>
      <c r="K334" s="1" t="str">
        <f>VLOOKUP(A334,'volatile collection data'!$G$6:$N$69,8,FALSE)</f>
        <v>5A</v>
      </c>
      <c r="L334" s="1">
        <f>VLOOKUP(A334,'volatile collection data'!$G$6:$J$69,4,FALSE)</f>
        <v>4.55</v>
      </c>
      <c r="M334" s="1">
        <f>VLOOKUP($A334,'volatile collection data'!$G$6:$M$69,6,FALSE)</f>
        <v>12</v>
      </c>
      <c r="N334" s="1">
        <f>VLOOKUP($A334,'volatile collection data'!$G$6:$M$69,7,FALSE)</f>
        <v>4.55</v>
      </c>
      <c r="O334" s="1">
        <f>VLOOKUP(A334,'volatile collection data'!$G$6:$K$69,5,FALSE)</f>
        <v>1</v>
      </c>
      <c r="P334" s="1" t="str">
        <f t="shared" si="32"/>
        <v>11A</v>
      </c>
      <c r="Q334">
        <f t="shared" si="33"/>
        <v>3.2645191833447627E-2</v>
      </c>
      <c r="R334" t="str">
        <f t="shared" si="34"/>
        <v>5A_1-A&amp;4.55%4.55@12</v>
      </c>
      <c r="S334" t="str">
        <f t="shared" si="35"/>
        <v>11A-5A-VCS-Loc-22</v>
      </c>
      <c r="T334" t="str">
        <f>IFERROR(IF(VLOOKUP(S334,Bad!$A:$A,1,FALSE)='RAW2'!S334,"yes","no"),"no")</f>
        <v>no</v>
      </c>
      <c r="U334" t="str">
        <f>IFERROR(VLOOKUP(F334,compounds!$A:$B,2,FALSE),"")</f>
        <v>tridecane</v>
      </c>
      <c r="V334" t="str">
        <f>VLOOKUP(B334,'volatile collection data'!$O:$P,2,FALSE)</f>
        <v>24.apr.22 5</v>
      </c>
    </row>
    <row r="335" spans="1:22" x14ac:dyDescent="0.2">
      <c r="A335" t="s">
        <v>161</v>
      </c>
      <c r="B335" s="1" t="str">
        <f t="shared" si="30"/>
        <v>11A</v>
      </c>
      <c r="C335">
        <v>20.852</v>
      </c>
      <c r="D335">
        <f t="shared" si="31"/>
        <v>20.85</v>
      </c>
      <c r="E335">
        <f>VLOOKUP(D335,'Peak Combiner'!$A$5:$D$4980,4,FALSE)</f>
        <v>20.85</v>
      </c>
      <c r="F335">
        <f>IFERROR(VLOOKUP(D335,rt_comb!$A:$B,2,FALSE),D335)</f>
        <v>20.85</v>
      </c>
      <c r="G335">
        <v>1958525</v>
      </c>
      <c r="H335">
        <f>SUMIFS($G:$G,$E:$E,18.51,'RAW2'!$A:$A,'RAW2'!A335)</f>
        <v>37339595</v>
      </c>
      <c r="I335" s="1" t="str">
        <f>VLOOKUP(A335,'volatile collection data'!$G$6:$H$69,2,FALSE)</f>
        <v>A</v>
      </c>
      <c r="J335" s="1">
        <f>VLOOKUP(A335,'volatile collection data'!$G$6:$I$69,3,FALSE)</f>
        <v>11</v>
      </c>
      <c r="K335" s="1" t="str">
        <f>VLOOKUP(A335,'volatile collection data'!$G$6:$N$69,8,FALSE)</f>
        <v>5A</v>
      </c>
      <c r="L335" s="1">
        <f>VLOOKUP(A335,'volatile collection data'!$G$6:$J$69,4,FALSE)</f>
        <v>4.55</v>
      </c>
      <c r="M335" s="1">
        <f>VLOOKUP($A335,'volatile collection data'!$G$6:$M$69,6,FALSE)</f>
        <v>12</v>
      </c>
      <c r="N335" s="1">
        <f>VLOOKUP($A335,'volatile collection data'!$G$6:$M$69,7,FALSE)</f>
        <v>4.55</v>
      </c>
      <c r="O335" s="1">
        <f>VLOOKUP(A335,'volatile collection data'!$G$6:$K$69,5,FALSE)</f>
        <v>1</v>
      </c>
      <c r="P335" s="1" t="str">
        <f t="shared" si="32"/>
        <v>11A</v>
      </c>
      <c r="Q335">
        <f t="shared" si="33"/>
        <v>5.7639223851390857E-2</v>
      </c>
      <c r="R335" t="str">
        <f t="shared" si="34"/>
        <v>5A_1-A&amp;4.55%4.55@12</v>
      </c>
      <c r="S335" t="str">
        <f t="shared" si="35"/>
        <v>11A-5A-VCS-Loc-22</v>
      </c>
      <c r="T335" t="str">
        <f>IFERROR(IF(VLOOKUP(S335,Bad!$A:$A,1,FALSE)='RAW2'!S335,"yes","no"),"no")</f>
        <v>no</v>
      </c>
      <c r="U335" t="str">
        <f>IFERROR(VLOOKUP(F335,compounds!$A:$B,2,FALSE),"")</f>
        <v>nanodecane</v>
      </c>
      <c r="V335" t="str">
        <f>VLOOKUP(B335,'volatile collection data'!$O:$P,2,FALSE)</f>
        <v>24.apr.22 5</v>
      </c>
    </row>
    <row r="336" spans="1:22" x14ac:dyDescent="0.2">
      <c r="A336" t="s">
        <v>161</v>
      </c>
      <c r="B336" s="1" t="str">
        <f t="shared" si="30"/>
        <v>11A</v>
      </c>
      <c r="C336">
        <v>20.959</v>
      </c>
      <c r="D336">
        <f t="shared" si="31"/>
        <v>20.96</v>
      </c>
      <c r="E336">
        <f>VLOOKUP(D336,'Peak Combiner'!$A$5:$D$4980,4,FALSE)</f>
        <v>20.96</v>
      </c>
      <c r="F336">
        <f>IFERROR(VLOOKUP(D336,rt_comb!$A:$B,2,FALSE),D336)</f>
        <v>20.96</v>
      </c>
      <c r="G336">
        <v>1110824</v>
      </c>
      <c r="H336">
        <f>SUMIFS($G:$G,$E:$E,18.51,'RAW2'!$A:$A,'RAW2'!A336)</f>
        <v>37339595</v>
      </c>
      <c r="I336" s="1" t="str">
        <f>VLOOKUP(A336,'volatile collection data'!$G$6:$H$69,2,FALSE)</f>
        <v>A</v>
      </c>
      <c r="J336" s="1">
        <f>VLOOKUP(A336,'volatile collection data'!$G$6:$I$69,3,FALSE)</f>
        <v>11</v>
      </c>
      <c r="K336" s="1" t="str">
        <f>VLOOKUP(A336,'volatile collection data'!$G$6:$N$69,8,FALSE)</f>
        <v>5A</v>
      </c>
      <c r="L336" s="1">
        <f>VLOOKUP(A336,'volatile collection data'!$G$6:$J$69,4,FALSE)</f>
        <v>4.55</v>
      </c>
      <c r="M336" s="1">
        <f>VLOOKUP($A336,'volatile collection data'!$G$6:$M$69,6,FALSE)</f>
        <v>12</v>
      </c>
      <c r="N336" s="1">
        <f>VLOOKUP($A336,'volatile collection data'!$G$6:$M$69,7,FALSE)</f>
        <v>4.55</v>
      </c>
      <c r="O336" s="1">
        <f>VLOOKUP(A336,'volatile collection data'!$G$6:$K$69,5,FALSE)</f>
        <v>1</v>
      </c>
      <c r="P336" s="1" t="str">
        <f t="shared" si="32"/>
        <v>11A</v>
      </c>
      <c r="Q336">
        <f t="shared" si="33"/>
        <v>3.2691455659487313E-2</v>
      </c>
      <c r="R336" t="str">
        <f t="shared" si="34"/>
        <v>5A_1-A&amp;4.55%4.55@12</v>
      </c>
      <c r="S336" t="str">
        <f t="shared" si="35"/>
        <v>11A-5A-VCS-Loc-22</v>
      </c>
      <c r="T336" t="str">
        <f>IFERROR(IF(VLOOKUP(S336,Bad!$A:$A,1,FALSE)='RAW2'!S336,"yes","no"),"no")</f>
        <v>no</v>
      </c>
      <c r="U336" t="str">
        <f>IFERROR(VLOOKUP(F336,compounds!$A:$B,2,FALSE),"")</f>
        <v/>
      </c>
      <c r="V336" t="str">
        <f>VLOOKUP(B336,'volatile collection data'!$O:$P,2,FALSE)</f>
        <v>24.apr.22 5</v>
      </c>
    </row>
    <row r="337" spans="1:22" x14ac:dyDescent="0.2">
      <c r="A337" t="s">
        <v>161</v>
      </c>
      <c r="B337" s="1" t="str">
        <f t="shared" si="30"/>
        <v>11A</v>
      </c>
      <c r="C337">
        <v>21.084</v>
      </c>
      <c r="D337">
        <f t="shared" si="31"/>
        <v>21.08</v>
      </c>
      <c r="E337">
        <f>VLOOKUP(D337,'Peak Combiner'!$A$5:$D$4980,4,FALSE)</f>
        <v>21.07</v>
      </c>
      <c r="F337">
        <f>IFERROR(VLOOKUP(D337,rt_comb!$A:$B,2,FALSE),D337)</f>
        <v>21.08</v>
      </c>
      <c r="G337">
        <v>4696149</v>
      </c>
      <c r="H337">
        <f>SUMIFS($G:$G,$E:$E,18.51,'RAW2'!$A:$A,'RAW2'!A337)</f>
        <v>37339595</v>
      </c>
      <c r="I337" s="1" t="str">
        <f>VLOOKUP(A337,'volatile collection data'!$G$6:$H$69,2,FALSE)</f>
        <v>A</v>
      </c>
      <c r="J337" s="1">
        <f>VLOOKUP(A337,'volatile collection data'!$G$6:$I$69,3,FALSE)</f>
        <v>11</v>
      </c>
      <c r="K337" s="1" t="str">
        <f>VLOOKUP(A337,'volatile collection data'!$G$6:$N$69,8,FALSE)</f>
        <v>5A</v>
      </c>
      <c r="L337" s="1">
        <f>VLOOKUP(A337,'volatile collection data'!$G$6:$J$69,4,FALSE)</f>
        <v>4.55</v>
      </c>
      <c r="M337" s="1">
        <f>VLOOKUP($A337,'volatile collection data'!$G$6:$M$69,6,FALSE)</f>
        <v>12</v>
      </c>
      <c r="N337" s="1">
        <f>VLOOKUP($A337,'volatile collection data'!$G$6:$M$69,7,FALSE)</f>
        <v>4.55</v>
      </c>
      <c r="O337" s="1">
        <f>VLOOKUP(A337,'volatile collection data'!$G$6:$K$69,5,FALSE)</f>
        <v>1</v>
      </c>
      <c r="P337" s="1" t="str">
        <f t="shared" si="32"/>
        <v>11A</v>
      </c>
      <c r="Q337">
        <f t="shared" si="33"/>
        <v>0.13820726488070631</v>
      </c>
      <c r="R337" t="str">
        <f t="shared" si="34"/>
        <v>5A_1-A&amp;4.55%4.55@12</v>
      </c>
      <c r="S337" t="str">
        <f t="shared" si="35"/>
        <v>11A-5A-VCS-Loc-22</v>
      </c>
      <c r="T337" t="str">
        <f>IFERROR(IF(VLOOKUP(S337,Bad!$A:$A,1,FALSE)='RAW2'!S337,"yes","no"),"no")</f>
        <v>no</v>
      </c>
      <c r="U337" t="str">
        <f>IFERROR(VLOOKUP(F337,compounds!$A:$B,2,FALSE),"")</f>
        <v/>
      </c>
      <c r="V337" t="str">
        <f>VLOOKUP(B337,'volatile collection data'!$O:$P,2,FALSE)</f>
        <v>24.apr.22 5</v>
      </c>
    </row>
    <row r="338" spans="1:22" x14ac:dyDescent="0.2">
      <c r="A338" t="s">
        <v>161</v>
      </c>
      <c r="B338" s="1" t="str">
        <f t="shared" si="30"/>
        <v>11A</v>
      </c>
      <c r="C338">
        <v>21.324000000000002</v>
      </c>
      <c r="D338">
        <f t="shared" si="31"/>
        <v>21.32</v>
      </c>
      <c r="E338">
        <f>VLOOKUP(D338,'Peak Combiner'!$A$5:$D$4980,4,FALSE)</f>
        <v>21.28</v>
      </c>
      <c r="F338">
        <f>IFERROR(VLOOKUP(D338,rt_comb!$A:$B,2,FALSE),D338)</f>
        <v>21.32</v>
      </c>
      <c r="G338">
        <v>42347604</v>
      </c>
      <c r="H338">
        <f>SUMIFS($G:$G,$E:$E,18.51,'RAW2'!$A:$A,'RAW2'!A338)</f>
        <v>37339595</v>
      </c>
      <c r="I338" s="1" t="str">
        <f>VLOOKUP(A338,'volatile collection data'!$G$6:$H$69,2,FALSE)</f>
        <v>A</v>
      </c>
      <c r="J338" s="1">
        <f>VLOOKUP(A338,'volatile collection data'!$G$6:$I$69,3,FALSE)</f>
        <v>11</v>
      </c>
      <c r="K338" s="1" t="str">
        <f>VLOOKUP(A338,'volatile collection data'!$G$6:$N$69,8,FALSE)</f>
        <v>5A</v>
      </c>
      <c r="L338" s="1">
        <f>VLOOKUP(A338,'volatile collection data'!$G$6:$J$69,4,FALSE)</f>
        <v>4.55</v>
      </c>
      <c r="M338" s="1">
        <f>VLOOKUP($A338,'volatile collection data'!$G$6:$M$69,6,FALSE)</f>
        <v>12</v>
      </c>
      <c r="N338" s="1">
        <f>VLOOKUP($A338,'volatile collection data'!$G$6:$M$69,7,FALSE)</f>
        <v>4.55</v>
      </c>
      <c r="O338" s="1">
        <f>VLOOKUP(A338,'volatile collection data'!$G$6:$K$69,5,FALSE)</f>
        <v>1</v>
      </c>
      <c r="P338" s="1" t="str">
        <f t="shared" si="32"/>
        <v>11A</v>
      </c>
      <c r="Q338">
        <f t="shared" si="33"/>
        <v>1.2462863770061932</v>
      </c>
      <c r="R338" t="str">
        <f t="shared" si="34"/>
        <v>5A_1-A&amp;4.55%4.55@12</v>
      </c>
      <c r="S338" t="str">
        <f t="shared" si="35"/>
        <v>11A-5A-VCS-Loc-22</v>
      </c>
      <c r="T338" t="str">
        <f>IFERROR(IF(VLOOKUP(S338,Bad!$A:$A,1,FALSE)='RAW2'!S338,"yes","no"),"no")</f>
        <v>no</v>
      </c>
      <c r="U338" t="str">
        <f>IFERROR(VLOOKUP(F338,compounds!$A:$B,2,FALSE),"")</f>
        <v/>
      </c>
      <c r="V338" t="str">
        <f>VLOOKUP(B338,'volatile collection data'!$O:$P,2,FALSE)</f>
        <v>24.apr.22 5</v>
      </c>
    </row>
    <row r="339" spans="1:22" x14ac:dyDescent="0.2">
      <c r="A339" t="s">
        <v>161</v>
      </c>
      <c r="B339" s="1" t="str">
        <f t="shared" si="30"/>
        <v>11A</v>
      </c>
      <c r="C339">
        <v>22.18</v>
      </c>
      <c r="D339">
        <f t="shared" si="31"/>
        <v>22.18</v>
      </c>
      <c r="E339">
        <f>VLOOKUP(D339,'Peak Combiner'!$A$5:$D$4980,4,FALSE)</f>
        <v>22.17</v>
      </c>
      <c r="F339">
        <f>IFERROR(VLOOKUP(D339,rt_comb!$A:$B,2,FALSE),D339)</f>
        <v>22.18</v>
      </c>
      <c r="G339">
        <v>1742396</v>
      </c>
      <c r="H339">
        <f>SUMIFS($G:$G,$E:$E,18.51,'RAW2'!$A:$A,'RAW2'!A339)</f>
        <v>37339595</v>
      </c>
      <c r="I339" s="1" t="str">
        <f>VLOOKUP(A339,'volatile collection data'!$G$6:$H$69,2,FALSE)</f>
        <v>A</v>
      </c>
      <c r="J339" s="1">
        <f>VLOOKUP(A339,'volatile collection data'!$G$6:$I$69,3,FALSE)</f>
        <v>11</v>
      </c>
      <c r="K339" s="1" t="str">
        <f>VLOOKUP(A339,'volatile collection data'!$G$6:$N$69,8,FALSE)</f>
        <v>5A</v>
      </c>
      <c r="L339" s="1">
        <f>VLOOKUP(A339,'volatile collection data'!$G$6:$J$69,4,FALSE)</f>
        <v>4.55</v>
      </c>
      <c r="M339" s="1">
        <f>VLOOKUP($A339,'volatile collection data'!$G$6:$M$69,6,FALSE)</f>
        <v>12</v>
      </c>
      <c r="N339" s="1">
        <f>VLOOKUP($A339,'volatile collection data'!$G$6:$M$69,7,FALSE)</f>
        <v>4.55</v>
      </c>
      <c r="O339" s="1">
        <f>VLOOKUP(A339,'volatile collection data'!$G$6:$K$69,5,FALSE)</f>
        <v>1</v>
      </c>
      <c r="P339" s="1" t="str">
        <f t="shared" si="32"/>
        <v>11A</v>
      </c>
      <c r="Q339">
        <f t="shared" si="33"/>
        <v>5.1278565799143749E-2</v>
      </c>
      <c r="R339" t="str">
        <f t="shared" si="34"/>
        <v>5A_1-A&amp;4.55%4.55@12</v>
      </c>
      <c r="S339" t="str">
        <f t="shared" si="35"/>
        <v>11A-5A-VCS-Loc-22</v>
      </c>
      <c r="T339" t="str">
        <f>IFERROR(IF(VLOOKUP(S339,Bad!$A:$A,1,FALSE)='RAW2'!S339,"yes","no"),"no")</f>
        <v>no</v>
      </c>
      <c r="U339" t="str">
        <f>IFERROR(VLOOKUP(F339,compounds!$A:$B,2,FALSE),"")</f>
        <v>humulene</v>
      </c>
      <c r="V339" t="str">
        <f>VLOOKUP(B339,'volatile collection data'!$O:$P,2,FALSE)</f>
        <v>24.apr.22 5</v>
      </c>
    </row>
    <row r="340" spans="1:22" x14ac:dyDescent="0.2">
      <c r="A340" t="s">
        <v>161</v>
      </c>
      <c r="B340" s="1" t="str">
        <f t="shared" si="30"/>
        <v>11A</v>
      </c>
      <c r="C340">
        <v>22.361999999999998</v>
      </c>
      <c r="D340">
        <f t="shared" si="31"/>
        <v>22.36</v>
      </c>
      <c r="E340">
        <f>VLOOKUP(D340,'Peak Combiner'!$A$5:$D$4980,4,FALSE)</f>
        <v>22.36</v>
      </c>
      <c r="F340">
        <f>IFERROR(VLOOKUP(D340,rt_comb!$A:$B,2,FALSE),D340)</f>
        <v>22.36</v>
      </c>
      <c r="G340">
        <v>4506517</v>
      </c>
      <c r="H340">
        <f>SUMIFS($G:$G,$E:$E,18.51,'RAW2'!$A:$A,'RAW2'!A340)</f>
        <v>37339595</v>
      </c>
      <c r="I340" s="1" t="str">
        <f>VLOOKUP(A340,'volatile collection data'!$G$6:$H$69,2,FALSE)</f>
        <v>A</v>
      </c>
      <c r="J340" s="1">
        <f>VLOOKUP(A340,'volatile collection data'!$G$6:$I$69,3,FALSE)</f>
        <v>11</v>
      </c>
      <c r="K340" s="1" t="str">
        <f>VLOOKUP(A340,'volatile collection data'!$G$6:$N$69,8,FALSE)</f>
        <v>5A</v>
      </c>
      <c r="L340" s="1">
        <f>VLOOKUP(A340,'volatile collection data'!$G$6:$J$69,4,FALSE)</f>
        <v>4.55</v>
      </c>
      <c r="M340" s="1">
        <f>VLOOKUP($A340,'volatile collection data'!$G$6:$M$69,6,FALSE)</f>
        <v>12</v>
      </c>
      <c r="N340" s="1">
        <f>VLOOKUP($A340,'volatile collection data'!$G$6:$M$69,7,FALSE)</f>
        <v>4.55</v>
      </c>
      <c r="O340" s="1">
        <f>VLOOKUP(A340,'volatile collection data'!$G$6:$K$69,5,FALSE)</f>
        <v>1</v>
      </c>
      <c r="P340" s="1" t="str">
        <f t="shared" si="32"/>
        <v>11A</v>
      </c>
      <c r="Q340">
        <f t="shared" si="33"/>
        <v>0.13262641128047808</v>
      </c>
      <c r="R340" t="str">
        <f t="shared" si="34"/>
        <v>5A_1-A&amp;4.55%4.55@12</v>
      </c>
      <c r="S340" t="str">
        <f t="shared" si="35"/>
        <v>11A-5A-VCS-Loc-22</v>
      </c>
      <c r="T340" t="str">
        <f>IFERROR(IF(VLOOKUP(S340,Bad!$A:$A,1,FALSE)='RAW2'!S340,"yes","no"),"no")</f>
        <v>no</v>
      </c>
      <c r="U340" t="str">
        <f>IFERROR(VLOOKUP(F340,compounds!$A:$B,2,FALSE),"")</f>
        <v/>
      </c>
      <c r="V340" t="str">
        <f>VLOOKUP(B340,'volatile collection data'!$O:$P,2,FALSE)</f>
        <v>24.apr.22 5</v>
      </c>
    </row>
    <row r="341" spans="1:22" x14ac:dyDescent="0.2">
      <c r="A341" t="s">
        <v>161</v>
      </c>
      <c r="B341" s="1" t="str">
        <f t="shared" si="30"/>
        <v>11A</v>
      </c>
      <c r="C341">
        <v>22.866</v>
      </c>
      <c r="D341">
        <f t="shared" si="31"/>
        <v>22.87</v>
      </c>
      <c r="E341">
        <f>VLOOKUP(D341,'Peak Combiner'!$A$5:$D$4980,4,FALSE)</f>
        <v>22.87</v>
      </c>
      <c r="F341">
        <f>IFERROR(VLOOKUP(D341,rt_comb!$A:$B,2,FALSE),D341)</f>
        <v>22.87</v>
      </c>
      <c r="G341">
        <v>2540980</v>
      </c>
      <c r="H341">
        <f>SUMIFS($G:$G,$E:$E,18.51,'RAW2'!$A:$A,'RAW2'!A341)</f>
        <v>37339595</v>
      </c>
      <c r="I341" s="1" t="str">
        <f>VLOOKUP(A341,'volatile collection data'!$G$6:$H$69,2,FALSE)</f>
        <v>A</v>
      </c>
      <c r="J341" s="1">
        <f>VLOOKUP(A341,'volatile collection data'!$G$6:$I$69,3,FALSE)</f>
        <v>11</v>
      </c>
      <c r="K341" s="1" t="str">
        <f>VLOOKUP(A341,'volatile collection data'!$G$6:$N$69,8,FALSE)</f>
        <v>5A</v>
      </c>
      <c r="L341" s="1">
        <f>VLOOKUP(A341,'volatile collection data'!$G$6:$J$69,4,FALSE)</f>
        <v>4.55</v>
      </c>
      <c r="M341" s="1">
        <f>VLOOKUP($A341,'volatile collection data'!$G$6:$M$69,6,FALSE)</f>
        <v>12</v>
      </c>
      <c r="N341" s="1">
        <f>VLOOKUP($A341,'volatile collection data'!$G$6:$M$69,7,FALSE)</f>
        <v>4.55</v>
      </c>
      <c r="O341" s="1">
        <f>VLOOKUP(A341,'volatile collection data'!$G$6:$K$69,5,FALSE)</f>
        <v>1</v>
      </c>
      <c r="P341" s="1" t="str">
        <f t="shared" si="32"/>
        <v>11A</v>
      </c>
      <c r="Q341">
        <f t="shared" si="33"/>
        <v>7.4780824866625198E-2</v>
      </c>
      <c r="R341" t="str">
        <f t="shared" si="34"/>
        <v>5A_1-A&amp;4.55%4.55@12</v>
      </c>
      <c r="S341" t="str">
        <f t="shared" si="35"/>
        <v>11A-5A-VCS-Loc-22</v>
      </c>
      <c r="T341" t="str">
        <f>IFERROR(IF(VLOOKUP(S341,Bad!$A:$A,1,FALSE)='RAW2'!S341,"yes","no"),"no")</f>
        <v>no</v>
      </c>
      <c r="U341" t="str">
        <f>IFERROR(VLOOKUP(F341,compounds!$A:$B,2,FALSE),"")</f>
        <v/>
      </c>
      <c r="V341" t="str">
        <f>VLOOKUP(B341,'volatile collection data'!$O:$P,2,FALSE)</f>
        <v>24.apr.22 5</v>
      </c>
    </row>
    <row r="342" spans="1:22" x14ac:dyDescent="0.2">
      <c r="A342" t="s">
        <v>161</v>
      </c>
      <c r="B342" s="1" t="str">
        <f t="shared" si="30"/>
        <v>11A</v>
      </c>
      <c r="C342">
        <v>23.248000000000001</v>
      </c>
      <c r="D342">
        <f t="shared" si="31"/>
        <v>23.25</v>
      </c>
      <c r="E342">
        <f>VLOOKUP(D342,'Peak Combiner'!$A$5:$D$4980,4,FALSE)</f>
        <v>23.25</v>
      </c>
      <c r="F342">
        <f>IFERROR(VLOOKUP(D342,rt_comb!$A:$B,2,FALSE),D342)</f>
        <v>23.25</v>
      </c>
      <c r="G342">
        <v>3303754</v>
      </c>
      <c r="H342">
        <f>SUMIFS($G:$G,$E:$E,18.51,'RAW2'!$A:$A,'RAW2'!A342)</f>
        <v>37339595</v>
      </c>
      <c r="I342" s="1" t="str">
        <f>VLOOKUP(A342,'volatile collection data'!$G$6:$H$69,2,FALSE)</f>
        <v>A</v>
      </c>
      <c r="J342" s="1">
        <f>VLOOKUP(A342,'volatile collection data'!$G$6:$I$69,3,FALSE)</f>
        <v>11</v>
      </c>
      <c r="K342" s="1" t="str">
        <f>VLOOKUP(A342,'volatile collection data'!$G$6:$N$69,8,FALSE)</f>
        <v>5A</v>
      </c>
      <c r="L342" s="1">
        <f>VLOOKUP(A342,'volatile collection data'!$G$6:$J$69,4,FALSE)</f>
        <v>4.55</v>
      </c>
      <c r="M342" s="1">
        <f>VLOOKUP($A342,'volatile collection data'!$G$6:$M$69,6,FALSE)</f>
        <v>12</v>
      </c>
      <c r="N342" s="1">
        <f>VLOOKUP($A342,'volatile collection data'!$G$6:$M$69,7,FALSE)</f>
        <v>4.55</v>
      </c>
      <c r="O342" s="1">
        <f>VLOOKUP(A342,'volatile collection data'!$G$6:$K$69,5,FALSE)</f>
        <v>1</v>
      </c>
      <c r="P342" s="1" t="str">
        <f t="shared" si="32"/>
        <v>11A</v>
      </c>
      <c r="Q342">
        <f t="shared" si="33"/>
        <v>9.7229198685708854E-2</v>
      </c>
      <c r="R342" t="str">
        <f t="shared" si="34"/>
        <v>5A_1-A&amp;4.55%4.55@12</v>
      </c>
      <c r="S342" t="str">
        <f t="shared" si="35"/>
        <v>11A-5A-VCS-Loc-22</v>
      </c>
      <c r="T342" t="str">
        <f>IFERROR(IF(VLOOKUP(S342,Bad!$A:$A,1,FALSE)='RAW2'!S342,"yes","no"),"no")</f>
        <v>no</v>
      </c>
      <c r="U342" t="str">
        <f>IFERROR(VLOOKUP(F342,compounds!$A:$B,2,FALSE),"")</f>
        <v/>
      </c>
      <c r="V342" t="str">
        <f>VLOOKUP(B342,'volatile collection data'!$O:$P,2,FALSE)</f>
        <v>24.apr.22 5</v>
      </c>
    </row>
    <row r="343" spans="1:22" x14ac:dyDescent="0.2">
      <c r="A343" t="s">
        <v>161</v>
      </c>
      <c r="B343" s="1" t="str">
        <f t="shared" si="30"/>
        <v>11A</v>
      </c>
      <c r="C343">
        <v>23.335999999999999</v>
      </c>
      <c r="D343">
        <f t="shared" si="31"/>
        <v>23.34</v>
      </c>
      <c r="E343">
        <f>VLOOKUP(D343,'Peak Combiner'!$A$5:$D$4980,4,FALSE)</f>
        <v>23.32</v>
      </c>
      <c r="F343">
        <f>IFERROR(VLOOKUP(D343,rt_comb!$A:$B,2,FALSE),D343)</f>
        <v>23.34</v>
      </c>
      <c r="G343">
        <v>2949174</v>
      </c>
      <c r="H343">
        <f>SUMIFS($G:$G,$E:$E,18.51,'RAW2'!$A:$A,'RAW2'!A343)</f>
        <v>37339595</v>
      </c>
      <c r="I343" s="1" t="str">
        <f>VLOOKUP(A343,'volatile collection data'!$G$6:$H$69,2,FALSE)</f>
        <v>A</v>
      </c>
      <c r="J343" s="1">
        <f>VLOOKUP(A343,'volatile collection data'!$G$6:$I$69,3,FALSE)</f>
        <v>11</v>
      </c>
      <c r="K343" s="1" t="str">
        <f>VLOOKUP(A343,'volatile collection data'!$G$6:$N$69,8,FALSE)</f>
        <v>5A</v>
      </c>
      <c r="L343" s="1">
        <f>VLOOKUP(A343,'volatile collection data'!$G$6:$J$69,4,FALSE)</f>
        <v>4.55</v>
      </c>
      <c r="M343" s="1">
        <f>VLOOKUP($A343,'volatile collection data'!$G$6:$M$69,6,FALSE)</f>
        <v>12</v>
      </c>
      <c r="N343" s="1">
        <f>VLOOKUP($A343,'volatile collection data'!$G$6:$M$69,7,FALSE)</f>
        <v>4.55</v>
      </c>
      <c r="O343" s="1">
        <f>VLOOKUP(A343,'volatile collection data'!$G$6:$K$69,5,FALSE)</f>
        <v>1</v>
      </c>
      <c r="P343" s="1" t="str">
        <f t="shared" si="32"/>
        <v>11A</v>
      </c>
      <c r="Q343">
        <f t="shared" si="33"/>
        <v>8.6793939501768821E-2</v>
      </c>
      <c r="R343" t="str">
        <f t="shared" si="34"/>
        <v>5A_1-A&amp;4.55%4.55@12</v>
      </c>
      <c r="S343" t="str">
        <f t="shared" si="35"/>
        <v>11A-5A-VCS-Loc-22</v>
      </c>
      <c r="T343" t="str">
        <f>IFERROR(IF(VLOOKUP(S343,Bad!$A:$A,1,FALSE)='RAW2'!S343,"yes","no"),"no")</f>
        <v>no</v>
      </c>
      <c r="U343" t="str">
        <f>IFERROR(VLOOKUP(F343,compounds!$A:$B,2,FALSE),"")</f>
        <v/>
      </c>
      <c r="V343" t="str">
        <f>VLOOKUP(B343,'volatile collection data'!$O:$P,2,FALSE)</f>
        <v>24.apr.22 5</v>
      </c>
    </row>
    <row r="344" spans="1:22" x14ac:dyDescent="0.2">
      <c r="A344" t="s">
        <v>161</v>
      </c>
      <c r="B344" s="1" t="str">
        <f t="shared" si="30"/>
        <v>11A</v>
      </c>
      <c r="C344">
        <v>23.457999999999998</v>
      </c>
      <c r="D344">
        <f t="shared" si="31"/>
        <v>23.46</v>
      </c>
      <c r="E344">
        <f>VLOOKUP(D344,'Peak Combiner'!$A$5:$D$4980,4,FALSE)</f>
        <v>23.46</v>
      </c>
      <c r="F344">
        <f>IFERROR(VLOOKUP(D344,rt_comb!$A:$B,2,FALSE),D344)</f>
        <v>23.46</v>
      </c>
      <c r="G344">
        <v>1002055</v>
      </c>
      <c r="H344">
        <f>SUMIFS($G:$G,$E:$E,18.51,'RAW2'!$A:$A,'RAW2'!A344)</f>
        <v>37339595</v>
      </c>
      <c r="I344" s="1" t="str">
        <f>VLOOKUP(A344,'volatile collection data'!$G$6:$H$69,2,FALSE)</f>
        <v>A</v>
      </c>
      <c r="J344" s="1">
        <f>VLOOKUP(A344,'volatile collection data'!$G$6:$I$69,3,FALSE)</f>
        <v>11</v>
      </c>
      <c r="K344" s="1" t="str">
        <f>VLOOKUP(A344,'volatile collection data'!$G$6:$N$69,8,FALSE)</f>
        <v>5A</v>
      </c>
      <c r="L344" s="1">
        <f>VLOOKUP(A344,'volatile collection data'!$G$6:$J$69,4,FALSE)</f>
        <v>4.55</v>
      </c>
      <c r="M344" s="1">
        <f>VLOOKUP($A344,'volatile collection data'!$G$6:$M$69,6,FALSE)</f>
        <v>12</v>
      </c>
      <c r="N344" s="1">
        <f>VLOOKUP($A344,'volatile collection data'!$G$6:$M$69,7,FALSE)</f>
        <v>4.55</v>
      </c>
      <c r="O344" s="1">
        <f>VLOOKUP(A344,'volatile collection data'!$G$6:$K$69,5,FALSE)</f>
        <v>1</v>
      </c>
      <c r="P344" s="1" t="str">
        <f t="shared" si="32"/>
        <v>11A</v>
      </c>
      <c r="Q344">
        <f t="shared" si="33"/>
        <v>2.9490393258398775E-2</v>
      </c>
      <c r="R344" t="str">
        <f t="shared" si="34"/>
        <v>5A_1-A&amp;4.55%4.55@12</v>
      </c>
      <c r="S344" t="str">
        <f t="shared" si="35"/>
        <v>11A-5A-VCS-Loc-22</v>
      </c>
      <c r="T344" t="str">
        <f>IFERROR(IF(VLOOKUP(S344,Bad!$A:$A,1,FALSE)='RAW2'!S344,"yes","no"),"no")</f>
        <v>no</v>
      </c>
      <c r="U344" t="str">
        <f>IFERROR(VLOOKUP(F344,compounds!$A:$B,2,FALSE),"")</f>
        <v/>
      </c>
      <c r="V344" t="str">
        <f>VLOOKUP(B344,'volatile collection data'!$O:$P,2,FALSE)</f>
        <v>24.apr.22 5</v>
      </c>
    </row>
    <row r="345" spans="1:22" x14ac:dyDescent="0.2">
      <c r="A345" t="s">
        <v>161</v>
      </c>
      <c r="B345" s="1" t="str">
        <f t="shared" si="30"/>
        <v>11A</v>
      </c>
      <c r="C345">
        <v>23.562999999999999</v>
      </c>
      <c r="D345">
        <f t="shared" si="31"/>
        <v>23.56</v>
      </c>
      <c r="E345">
        <f>VLOOKUP(D345,'Peak Combiner'!$A$5:$D$4980,4,FALSE)</f>
        <v>23.56</v>
      </c>
      <c r="F345">
        <f>IFERROR(VLOOKUP(D345,rt_comb!$A:$B,2,FALSE),D345)</f>
        <v>23.56</v>
      </c>
      <c r="G345">
        <v>1361441</v>
      </c>
      <c r="H345">
        <f>SUMIFS($G:$G,$E:$E,18.51,'RAW2'!$A:$A,'RAW2'!A345)</f>
        <v>37339595</v>
      </c>
      <c r="I345" s="1" t="str">
        <f>VLOOKUP(A345,'volatile collection data'!$G$6:$H$69,2,FALSE)</f>
        <v>A</v>
      </c>
      <c r="J345" s="1">
        <f>VLOOKUP(A345,'volatile collection data'!$G$6:$I$69,3,FALSE)</f>
        <v>11</v>
      </c>
      <c r="K345" s="1" t="str">
        <f>VLOOKUP(A345,'volatile collection data'!$G$6:$N$69,8,FALSE)</f>
        <v>5A</v>
      </c>
      <c r="L345" s="1">
        <f>VLOOKUP(A345,'volatile collection data'!$G$6:$J$69,4,FALSE)</f>
        <v>4.55</v>
      </c>
      <c r="M345" s="1">
        <f>VLOOKUP($A345,'volatile collection data'!$G$6:$M$69,6,FALSE)</f>
        <v>12</v>
      </c>
      <c r="N345" s="1">
        <f>VLOOKUP($A345,'volatile collection data'!$G$6:$M$69,7,FALSE)</f>
        <v>4.55</v>
      </c>
      <c r="O345" s="1">
        <f>VLOOKUP(A345,'volatile collection data'!$G$6:$K$69,5,FALSE)</f>
        <v>1</v>
      </c>
      <c r="P345" s="1" t="str">
        <f t="shared" si="32"/>
        <v>11A</v>
      </c>
      <c r="Q345">
        <f t="shared" si="33"/>
        <v>4.0067092612788409E-2</v>
      </c>
      <c r="R345" t="str">
        <f t="shared" si="34"/>
        <v>5A_1-A&amp;4.55%4.55@12</v>
      </c>
      <c r="S345" t="str">
        <f t="shared" si="35"/>
        <v>11A-5A-VCS-Loc-22</v>
      </c>
      <c r="T345" t="str">
        <f>IFERROR(IF(VLOOKUP(S345,Bad!$A:$A,1,FALSE)='RAW2'!S345,"yes","no"),"no")</f>
        <v>no</v>
      </c>
      <c r="U345" t="str">
        <f>IFERROR(VLOOKUP(F345,compounds!$A:$B,2,FALSE),"")</f>
        <v/>
      </c>
      <c r="V345" t="str">
        <f>VLOOKUP(B345,'volatile collection data'!$O:$P,2,FALSE)</f>
        <v>24.apr.22 5</v>
      </c>
    </row>
    <row r="346" spans="1:22" x14ac:dyDescent="0.2">
      <c r="A346" t="s">
        <v>161</v>
      </c>
      <c r="B346" s="1" t="str">
        <f t="shared" si="30"/>
        <v>11A</v>
      </c>
      <c r="C346">
        <v>23.67</v>
      </c>
      <c r="D346">
        <f t="shared" si="31"/>
        <v>23.67</v>
      </c>
      <c r="E346">
        <f>VLOOKUP(D346,'Peak Combiner'!$A$5:$D$4980,4,FALSE)</f>
        <v>23.67</v>
      </c>
      <c r="F346">
        <f>IFERROR(VLOOKUP(D346,rt_comb!$A:$B,2,FALSE),D346)</f>
        <v>23.67</v>
      </c>
      <c r="G346">
        <v>2389566</v>
      </c>
      <c r="H346">
        <f>SUMIFS($G:$G,$E:$E,18.51,'RAW2'!$A:$A,'RAW2'!A346)</f>
        <v>37339595</v>
      </c>
      <c r="I346" s="1" t="str">
        <f>VLOOKUP(A346,'volatile collection data'!$G$6:$H$69,2,FALSE)</f>
        <v>A</v>
      </c>
      <c r="J346" s="1">
        <f>VLOOKUP(A346,'volatile collection data'!$G$6:$I$69,3,FALSE)</f>
        <v>11</v>
      </c>
      <c r="K346" s="1" t="str">
        <f>VLOOKUP(A346,'volatile collection data'!$G$6:$N$69,8,FALSE)</f>
        <v>5A</v>
      </c>
      <c r="L346" s="1">
        <f>VLOOKUP(A346,'volatile collection data'!$G$6:$J$69,4,FALSE)</f>
        <v>4.55</v>
      </c>
      <c r="M346" s="1">
        <f>VLOOKUP($A346,'volatile collection data'!$G$6:$M$69,6,FALSE)</f>
        <v>12</v>
      </c>
      <c r="N346" s="1">
        <f>VLOOKUP($A346,'volatile collection data'!$G$6:$M$69,7,FALSE)</f>
        <v>4.55</v>
      </c>
      <c r="O346" s="1">
        <f>VLOOKUP(A346,'volatile collection data'!$G$6:$K$69,5,FALSE)</f>
        <v>1</v>
      </c>
      <c r="P346" s="1" t="str">
        <f t="shared" si="32"/>
        <v>11A</v>
      </c>
      <c r="Q346">
        <f t="shared" si="33"/>
        <v>7.0324723749593518E-2</v>
      </c>
      <c r="R346" t="str">
        <f t="shared" si="34"/>
        <v>5A_1-A&amp;4.55%4.55@12</v>
      </c>
      <c r="S346" t="str">
        <f t="shared" si="35"/>
        <v>11A-5A-VCS-Loc-22</v>
      </c>
      <c r="T346" t="str">
        <f>IFERROR(IF(VLOOKUP(S346,Bad!$A:$A,1,FALSE)='RAW2'!S346,"yes","no"),"no")</f>
        <v>no</v>
      </c>
      <c r="U346" t="str">
        <f>IFERROR(VLOOKUP(F346,compounds!$A:$B,2,FALSE),"")</f>
        <v>y-cadinene</v>
      </c>
      <c r="V346" t="str">
        <f>VLOOKUP(B346,'volatile collection data'!$O:$P,2,FALSE)</f>
        <v>24.apr.22 5</v>
      </c>
    </row>
    <row r="347" spans="1:22" x14ac:dyDescent="0.2">
      <c r="A347" t="s">
        <v>161</v>
      </c>
      <c r="B347" s="1" t="str">
        <f t="shared" si="30"/>
        <v>11A</v>
      </c>
      <c r="C347">
        <v>23.898</v>
      </c>
      <c r="D347">
        <f t="shared" si="31"/>
        <v>23.9</v>
      </c>
      <c r="E347">
        <f>VLOOKUP(D347,'Peak Combiner'!$A$5:$D$4980,4,FALSE)</f>
        <v>23.89</v>
      </c>
      <c r="F347">
        <f>IFERROR(VLOOKUP(D347,rt_comb!$A:$B,2,FALSE),D347)</f>
        <v>23.9</v>
      </c>
      <c r="G347">
        <v>2287911</v>
      </c>
      <c r="H347">
        <f>SUMIFS($G:$G,$E:$E,18.51,'RAW2'!$A:$A,'RAW2'!A347)</f>
        <v>37339595</v>
      </c>
      <c r="I347" s="1" t="str">
        <f>VLOOKUP(A347,'volatile collection data'!$G$6:$H$69,2,FALSE)</f>
        <v>A</v>
      </c>
      <c r="J347" s="1">
        <f>VLOOKUP(A347,'volatile collection data'!$G$6:$I$69,3,FALSE)</f>
        <v>11</v>
      </c>
      <c r="K347" s="1" t="str">
        <f>VLOOKUP(A347,'volatile collection data'!$G$6:$N$69,8,FALSE)</f>
        <v>5A</v>
      </c>
      <c r="L347" s="1">
        <f>VLOOKUP(A347,'volatile collection data'!$G$6:$J$69,4,FALSE)</f>
        <v>4.55</v>
      </c>
      <c r="M347" s="1">
        <f>VLOOKUP($A347,'volatile collection data'!$G$6:$M$69,6,FALSE)</f>
        <v>12</v>
      </c>
      <c r="N347" s="1">
        <f>VLOOKUP($A347,'volatile collection data'!$G$6:$M$69,7,FALSE)</f>
        <v>4.55</v>
      </c>
      <c r="O347" s="1">
        <f>VLOOKUP(A347,'volatile collection data'!$G$6:$K$69,5,FALSE)</f>
        <v>1</v>
      </c>
      <c r="P347" s="1" t="str">
        <f t="shared" si="32"/>
        <v>11A</v>
      </c>
      <c r="Q347">
        <f t="shared" si="33"/>
        <v>6.7333025762274915E-2</v>
      </c>
      <c r="R347" t="str">
        <f t="shared" si="34"/>
        <v>5A_1-A&amp;4.55%4.55@12</v>
      </c>
      <c r="S347" t="str">
        <f t="shared" si="35"/>
        <v>11A-5A-VCS-Loc-22</v>
      </c>
      <c r="T347" t="str">
        <f>IFERROR(IF(VLOOKUP(S347,Bad!$A:$A,1,FALSE)='RAW2'!S347,"yes","no"),"no")</f>
        <v>no</v>
      </c>
      <c r="U347" t="str">
        <f>IFERROR(VLOOKUP(F347,compounds!$A:$B,2,FALSE),"")</f>
        <v/>
      </c>
      <c r="V347" t="str">
        <f>VLOOKUP(B347,'volatile collection data'!$O:$P,2,FALSE)</f>
        <v>24.apr.22 5</v>
      </c>
    </row>
    <row r="348" spans="1:22" x14ac:dyDescent="0.2">
      <c r="A348" t="s">
        <v>163</v>
      </c>
      <c r="B348" s="1" t="str">
        <f t="shared" si="30"/>
        <v>11B</v>
      </c>
      <c r="C348">
        <v>4.1829999999999998</v>
      </c>
      <c r="D348">
        <f t="shared" si="31"/>
        <v>4.18</v>
      </c>
      <c r="E348">
        <f>VLOOKUP(D348,'Peak Combiner'!$A$5:$D$4980,4,FALSE)</f>
        <v>4.1500000000000004</v>
      </c>
      <c r="F348">
        <f>IFERROR(VLOOKUP(D348,rt_comb!$A:$B,2,FALSE),D348)</f>
        <v>4.18</v>
      </c>
      <c r="G348">
        <v>3998809</v>
      </c>
      <c r="H348">
        <f>SUMIFS($G:$G,$E:$E,18.51,'RAW2'!$A:$A,'RAW2'!A348)</f>
        <v>29434537</v>
      </c>
      <c r="I348" s="1" t="str">
        <f>VLOOKUP(A348,'volatile collection data'!$G$6:$H$69,2,FALSE)</f>
        <v>B</v>
      </c>
      <c r="J348" s="1">
        <f>VLOOKUP(A348,'volatile collection data'!$G$6:$I$69,3,FALSE)</f>
        <v>11</v>
      </c>
      <c r="K348" s="1" t="str">
        <f>VLOOKUP(A348,'volatile collection data'!$G$6:$N$69,8,FALSE)</f>
        <v>8B</v>
      </c>
      <c r="L348" s="1">
        <f>VLOOKUP(A348,'volatile collection data'!$G$6:$J$69,4,FALSE)</f>
        <v>3.42</v>
      </c>
      <c r="M348" s="1">
        <f>VLOOKUP($A348,'volatile collection data'!$G$6:$M$69,6,FALSE)</f>
        <v>10</v>
      </c>
      <c r="N348" s="1">
        <f>VLOOKUP($A348,'volatile collection data'!$G$6:$M$69,7,FALSE)</f>
        <v>3.42</v>
      </c>
      <c r="O348" s="1">
        <f>VLOOKUP(A348,'volatile collection data'!$G$6:$K$69,5,FALSE)</f>
        <v>0</v>
      </c>
      <c r="P348" s="1" t="str">
        <f t="shared" si="32"/>
        <v>11B</v>
      </c>
      <c r="Q348">
        <f t="shared" si="33"/>
        <v>0.19861742647095462</v>
      </c>
      <c r="R348" t="str">
        <f t="shared" si="34"/>
        <v>8B_0-B&amp;3.42%3.42@10</v>
      </c>
      <c r="S348" t="str">
        <f t="shared" si="35"/>
        <v>11B-8B-VCS-Loc-22</v>
      </c>
      <c r="T348" t="str">
        <f>IFERROR(IF(VLOOKUP(S348,Bad!$A:$A,1,FALSE)='RAW2'!S348,"yes","no"),"no")</f>
        <v>no</v>
      </c>
      <c r="U348" t="str">
        <f>IFERROR(VLOOKUP(F348,compounds!$A:$B,2,FALSE),"")</f>
        <v/>
      </c>
      <c r="V348" t="str">
        <f>VLOOKUP(B348,'volatile collection data'!$O:$P,2,FALSE)</f>
        <v>25 apr.22 8</v>
      </c>
    </row>
    <row r="349" spans="1:22" x14ac:dyDescent="0.2">
      <c r="A349" t="s">
        <v>163</v>
      </c>
      <c r="B349" s="1" t="str">
        <f t="shared" si="30"/>
        <v>11B</v>
      </c>
      <c r="C349">
        <v>12.398</v>
      </c>
      <c r="D349">
        <f t="shared" si="31"/>
        <v>12.4</v>
      </c>
      <c r="E349">
        <f>VLOOKUP(D349,'Peak Combiner'!$A$5:$D$4980,4,FALSE)</f>
        <v>12.39</v>
      </c>
      <c r="F349">
        <f>IFERROR(VLOOKUP(D349,rt_comb!$A:$B,2,FALSE),D349)</f>
        <v>12.39</v>
      </c>
      <c r="G349">
        <v>7368099</v>
      </c>
      <c r="H349">
        <f>SUMIFS($G:$G,$E:$E,18.51,'RAW2'!$A:$A,'RAW2'!A349)</f>
        <v>29434537</v>
      </c>
      <c r="I349" s="1" t="str">
        <f>VLOOKUP(A349,'volatile collection data'!$G$6:$H$69,2,FALSE)</f>
        <v>B</v>
      </c>
      <c r="J349" s="1">
        <f>VLOOKUP(A349,'volatile collection data'!$G$6:$I$69,3,FALSE)</f>
        <v>11</v>
      </c>
      <c r="K349" s="1" t="str">
        <f>VLOOKUP(A349,'volatile collection data'!$G$6:$N$69,8,FALSE)</f>
        <v>8B</v>
      </c>
      <c r="L349" s="1">
        <f>VLOOKUP(A349,'volatile collection data'!$G$6:$J$69,4,FALSE)</f>
        <v>3.42</v>
      </c>
      <c r="M349" s="1">
        <f>VLOOKUP($A349,'volatile collection data'!$G$6:$M$69,6,FALSE)</f>
        <v>10</v>
      </c>
      <c r="N349" s="1">
        <f>VLOOKUP($A349,'volatile collection data'!$G$6:$M$69,7,FALSE)</f>
        <v>3.42</v>
      </c>
      <c r="O349" s="1">
        <f>VLOOKUP(A349,'volatile collection data'!$G$6:$K$69,5,FALSE)</f>
        <v>0</v>
      </c>
      <c r="P349" s="1" t="str">
        <f t="shared" si="32"/>
        <v>11B</v>
      </c>
      <c r="Q349">
        <f t="shared" si="33"/>
        <v>0.36596718206926471</v>
      </c>
      <c r="R349" t="str">
        <f t="shared" si="34"/>
        <v>8B_0-B&amp;3.42%3.42@10</v>
      </c>
      <c r="S349" t="str">
        <f t="shared" si="35"/>
        <v>11B-8B-VCS-Loc-22</v>
      </c>
      <c r="T349" t="str">
        <f>IFERROR(IF(VLOOKUP(S349,Bad!$A:$A,1,FALSE)='RAW2'!S349,"yes","no"),"no")</f>
        <v>no</v>
      </c>
      <c r="U349" t="str">
        <f>IFERROR(VLOOKUP(F349,compounds!$A:$B,2,FALSE),"")</f>
        <v>o+C5xe</v>
      </c>
      <c r="V349" t="str">
        <f>VLOOKUP(B349,'volatile collection data'!$O:$P,2,FALSE)</f>
        <v>25 apr.22 8</v>
      </c>
    </row>
    <row r="350" spans="1:22" x14ac:dyDescent="0.2">
      <c r="A350" t="s">
        <v>163</v>
      </c>
      <c r="B350" s="1" t="str">
        <f t="shared" si="30"/>
        <v>11B</v>
      </c>
      <c r="C350">
        <v>12.55</v>
      </c>
      <c r="D350">
        <f t="shared" si="31"/>
        <v>12.55</v>
      </c>
      <c r="E350">
        <f>VLOOKUP(D350,'Peak Combiner'!$A$5:$D$4980,4,FALSE)</f>
        <v>12.53</v>
      </c>
      <c r="F350">
        <f>IFERROR(VLOOKUP(D350,rt_comb!$A:$B,2,FALSE),D350)</f>
        <v>12.54</v>
      </c>
      <c r="G350">
        <v>4126454</v>
      </c>
      <c r="H350">
        <f>SUMIFS($G:$G,$E:$E,18.51,'RAW2'!$A:$A,'RAW2'!A350)</f>
        <v>29434537</v>
      </c>
      <c r="I350" s="1" t="str">
        <f>VLOOKUP(A350,'volatile collection data'!$G$6:$H$69,2,FALSE)</f>
        <v>B</v>
      </c>
      <c r="J350" s="1">
        <f>VLOOKUP(A350,'volatile collection data'!$G$6:$I$69,3,FALSE)</f>
        <v>11</v>
      </c>
      <c r="K350" s="1" t="str">
        <f>VLOOKUP(A350,'volatile collection data'!$G$6:$N$69,8,FALSE)</f>
        <v>8B</v>
      </c>
      <c r="L350" s="1">
        <f>VLOOKUP(A350,'volatile collection data'!$G$6:$J$69,4,FALSE)</f>
        <v>3.42</v>
      </c>
      <c r="M350" s="1">
        <f>VLOOKUP($A350,'volatile collection data'!$G$6:$M$69,6,FALSE)</f>
        <v>10</v>
      </c>
      <c r="N350" s="1">
        <f>VLOOKUP($A350,'volatile collection data'!$G$6:$M$69,7,FALSE)</f>
        <v>3.42</v>
      </c>
      <c r="O350" s="1">
        <f>VLOOKUP(A350,'volatile collection data'!$G$6:$K$69,5,FALSE)</f>
        <v>0</v>
      </c>
      <c r="P350" s="1" t="str">
        <f t="shared" si="32"/>
        <v>11B</v>
      </c>
      <c r="Q350">
        <f t="shared" si="33"/>
        <v>0.20495744456181242</v>
      </c>
      <c r="R350" t="str">
        <f t="shared" si="34"/>
        <v>8B_0-B&amp;3.42%3.42@10</v>
      </c>
      <c r="S350" t="str">
        <f t="shared" si="35"/>
        <v>11B-8B-VCS-Loc-22</v>
      </c>
      <c r="T350" t="str">
        <f>IFERROR(IF(VLOOKUP(S350,Bad!$A:$A,1,FALSE)='RAW2'!S350,"yes","no"),"no")</f>
        <v>no</v>
      </c>
      <c r="U350" t="str">
        <f>IFERROR(VLOOKUP(F350,compounds!$A:$B,2,FALSE),"")</f>
        <v>nonanal</v>
      </c>
      <c r="V350" t="str">
        <f>VLOOKUP(B350,'volatile collection data'!$O:$P,2,FALSE)</f>
        <v>25 apr.22 8</v>
      </c>
    </row>
    <row r="351" spans="1:22" x14ac:dyDescent="0.2">
      <c r="A351" t="s">
        <v>163</v>
      </c>
      <c r="B351" s="1" t="str">
        <f t="shared" si="30"/>
        <v>11B</v>
      </c>
      <c r="C351">
        <v>18.518000000000001</v>
      </c>
      <c r="D351">
        <f t="shared" si="31"/>
        <v>18.52</v>
      </c>
      <c r="E351">
        <f>VLOOKUP(D351,'Peak Combiner'!$A$5:$D$4980,4,FALSE)</f>
        <v>18.510000000000002</v>
      </c>
      <c r="F351">
        <f>IFERROR(VLOOKUP(D351,rt_comb!$A:$B,2,FALSE),D351)</f>
        <v>18.52</v>
      </c>
      <c r="G351">
        <v>29434537</v>
      </c>
      <c r="H351">
        <f>SUMIFS($G:$G,$E:$E,18.51,'RAW2'!$A:$A,'RAW2'!A351)</f>
        <v>29434537</v>
      </c>
      <c r="I351" s="1" t="str">
        <f>VLOOKUP(A351,'volatile collection data'!$G$6:$H$69,2,FALSE)</f>
        <v>B</v>
      </c>
      <c r="J351" s="1">
        <f>VLOOKUP(A351,'volatile collection data'!$G$6:$I$69,3,FALSE)</f>
        <v>11</v>
      </c>
      <c r="K351" s="1" t="str">
        <f>VLOOKUP(A351,'volatile collection data'!$G$6:$N$69,8,FALSE)</f>
        <v>8B</v>
      </c>
      <c r="L351" s="1">
        <f>VLOOKUP(A351,'volatile collection data'!$G$6:$J$69,4,FALSE)</f>
        <v>3.42</v>
      </c>
      <c r="M351" s="1">
        <f>VLOOKUP($A351,'volatile collection data'!$G$6:$M$69,6,FALSE)</f>
        <v>10</v>
      </c>
      <c r="N351" s="1">
        <f>VLOOKUP($A351,'volatile collection data'!$G$6:$M$69,7,FALSE)</f>
        <v>3.42</v>
      </c>
      <c r="O351" s="1">
        <f>VLOOKUP(A351,'volatile collection data'!$G$6:$K$69,5,FALSE)</f>
        <v>0</v>
      </c>
      <c r="P351" s="1" t="str">
        <f t="shared" si="32"/>
        <v>11B</v>
      </c>
      <c r="Q351">
        <f t="shared" si="33"/>
        <v>1.4619883040935673</v>
      </c>
      <c r="R351" t="str">
        <f t="shared" si="34"/>
        <v>8B_0-B&amp;3.42%3.42@10</v>
      </c>
      <c r="S351" t="str">
        <f t="shared" si="35"/>
        <v>11B-8B-VCS-Loc-22</v>
      </c>
      <c r="T351" t="str">
        <f>IFERROR(IF(VLOOKUP(S351,Bad!$A:$A,1,FALSE)='RAW2'!S351,"yes","no"),"no")</f>
        <v>no</v>
      </c>
      <c r="U351" t="str">
        <f>IFERROR(VLOOKUP(F351,compounds!$A:$B,2,FALSE),"")</f>
        <v>standard</v>
      </c>
      <c r="V351" t="str">
        <f>VLOOKUP(B351,'volatile collection data'!$O:$P,2,FALSE)</f>
        <v>25 apr.22 8</v>
      </c>
    </row>
    <row r="352" spans="1:22" x14ac:dyDescent="0.2">
      <c r="A352" t="s">
        <v>163</v>
      </c>
      <c r="B352" s="1" t="str">
        <f t="shared" si="30"/>
        <v>11B</v>
      </c>
      <c r="C352">
        <v>19.556000000000001</v>
      </c>
      <c r="D352">
        <f t="shared" si="31"/>
        <v>19.559999999999999</v>
      </c>
      <c r="E352">
        <f>VLOOKUP(D352,'Peak Combiner'!$A$5:$D$4980,4,FALSE)</f>
        <v>19.55</v>
      </c>
      <c r="F352">
        <f>IFERROR(VLOOKUP(D352,rt_comb!$A:$B,2,FALSE),D352)</f>
        <v>19.559999999999999</v>
      </c>
      <c r="G352">
        <v>8549182</v>
      </c>
      <c r="H352">
        <f>SUMIFS($G:$G,$E:$E,18.51,'RAW2'!$A:$A,'RAW2'!A352)</f>
        <v>29434537</v>
      </c>
      <c r="I352" s="1" t="str">
        <f>VLOOKUP(A352,'volatile collection data'!$G$6:$H$69,2,FALSE)</f>
        <v>B</v>
      </c>
      <c r="J352" s="1">
        <f>VLOOKUP(A352,'volatile collection data'!$G$6:$I$69,3,FALSE)</f>
        <v>11</v>
      </c>
      <c r="K352" s="1" t="str">
        <f>VLOOKUP(A352,'volatile collection data'!$G$6:$N$69,8,FALSE)</f>
        <v>8B</v>
      </c>
      <c r="L352" s="1">
        <f>VLOOKUP(A352,'volatile collection data'!$G$6:$J$69,4,FALSE)</f>
        <v>3.42</v>
      </c>
      <c r="M352" s="1">
        <f>VLOOKUP($A352,'volatile collection data'!$G$6:$M$69,6,FALSE)</f>
        <v>10</v>
      </c>
      <c r="N352" s="1">
        <f>VLOOKUP($A352,'volatile collection data'!$G$6:$M$69,7,FALSE)</f>
        <v>3.42</v>
      </c>
      <c r="O352" s="1">
        <f>VLOOKUP(A352,'volatile collection data'!$G$6:$K$69,5,FALSE)</f>
        <v>0</v>
      </c>
      <c r="P352" s="1" t="str">
        <f t="shared" si="32"/>
        <v>11B</v>
      </c>
      <c r="Q352">
        <f t="shared" si="33"/>
        <v>0.42463056556885032</v>
      </c>
      <c r="R352" t="str">
        <f t="shared" si="34"/>
        <v>8B_0-B&amp;3.42%3.42@10</v>
      </c>
      <c r="S352" t="str">
        <f t="shared" si="35"/>
        <v>11B-8B-VCS-Loc-22</v>
      </c>
      <c r="T352" t="str">
        <f>IFERROR(IF(VLOOKUP(S352,Bad!$A:$A,1,FALSE)='RAW2'!S352,"yes","no"),"no")</f>
        <v>no</v>
      </c>
      <c r="U352" t="str">
        <f>IFERROR(VLOOKUP(F352,compounds!$A:$B,2,FALSE),"")</f>
        <v/>
      </c>
      <c r="V352" t="str">
        <f>VLOOKUP(B352,'volatile collection data'!$O:$P,2,FALSE)</f>
        <v>25 apr.22 8</v>
      </c>
    </row>
    <row r="353" spans="1:22" x14ac:dyDescent="0.2">
      <c r="A353" t="s">
        <v>163</v>
      </c>
      <c r="B353" s="1" t="str">
        <f t="shared" si="30"/>
        <v>11B</v>
      </c>
      <c r="C353">
        <v>21.082000000000001</v>
      </c>
      <c r="D353">
        <f t="shared" si="31"/>
        <v>21.08</v>
      </c>
      <c r="E353">
        <f>VLOOKUP(D353,'Peak Combiner'!$A$5:$D$4980,4,FALSE)</f>
        <v>21.07</v>
      </c>
      <c r="F353">
        <f>IFERROR(VLOOKUP(D353,rt_comb!$A:$B,2,FALSE),D353)</f>
        <v>21.08</v>
      </c>
      <c r="G353">
        <v>4100708</v>
      </c>
      <c r="H353">
        <f>SUMIFS($G:$G,$E:$E,18.51,'RAW2'!$A:$A,'RAW2'!A353)</f>
        <v>29434537</v>
      </c>
      <c r="I353" s="1" t="str">
        <f>VLOOKUP(A353,'volatile collection data'!$G$6:$H$69,2,FALSE)</f>
        <v>B</v>
      </c>
      <c r="J353" s="1">
        <f>VLOOKUP(A353,'volatile collection data'!$G$6:$I$69,3,FALSE)</f>
        <v>11</v>
      </c>
      <c r="K353" s="1" t="str">
        <f>VLOOKUP(A353,'volatile collection data'!$G$6:$N$69,8,FALSE)</f>
        <v>8B</v>
      </c>
      <c r="L353" s="1">
        <f>VLOOKUP(A353,'volatile collection data'!$G$6:$J$69,4,FALSE)</f>
        <v>3.42</v>
      </c>
      <c r="M353" s="1">
        <f>VLOOKUP($A353,'volatile collection data'!$G$6:$M$69,6,FALSE)</f>
        <v>10</v>
      </c>
      <c r="N353" s="1">
        <f>VLOOKUP($A353,'volatile collection data'!$G$6:$M$69,7,FALSE)</f>
        <v>3.42</v>
      </c>
      <c r="O353" s="1">
        <f>VLOOKUP(A353,'volatile collection data'!$G$6:$K$69,5,FALSE)</f>
        <v>0</v>
      </c>
      <c r="P353" s="1" t="str">
        <f t="shared" si="32"/>
        <v>11B</v>
      </c>
      <c r="Q353">
        <f t="shared" si="33"/>
        <v>0.20367866273904442</v>
      </c>
      <c r="R353" t="str">
        <f t="shared" si="34"/>
        <v>8B_0-B&amp;3.42%3.42@10</v>
      </c>
      <c r="S353" t="str">
        <f t="shared" si="35"/>
        <v>11B-8B-VCS-Loc-22</v>
      </c>
      <c r="T353" t="str">
        <f>IFERROR(IF(VLOOKUP(S353,Bad!$A:$A,1,FALSE)='RAW2'!S353,"yes","no"),"no")</f>
        <v>no</v>
      </c>
      <c r="U353" t="str">
        <f>IFERROR(VLOOKUP(F353,compounds!$A:$B,2,FALSE),"")</f>
        <v/>
      </c>
      <c r="V353" t="str">
        <f>VLOOKUP(B353,'volatile collection data'!$O:$P,2,FALSE)</f>
        <v>25 apr.22 8</v>
      </c>
    </row>
    <row r="354" spans="1:22" x14ac:dyDescent="0.2">
      <c r="A354" t="s">
        <v>163</v>
      </c>
      <c r="B354" s="1" t="str">
        <f t="shared" si="30"/>
        <v>11B</v>
      </c>
      <c r="C354">
        <v>21.324999999999999</v>
      </c>
      <c r="D354">
        <f t="shared" si="31"/>
        <v>21.33</v>
      </c>
      <c r="E354">
        <f>VLOOKUP(D354,'Peak Combiner'!$A$5:$D$4980,4,FALSE)</f>
        <v>21.28</v>
      </c>
      <c r="F354">
        <f>IFERROR(VLOOKUP(D354,rt_comb!$A:$B,2,FALSE),D354)</f>
        <v>21.33</v>
      </c>
      <c r="G354">
        <v>30060411</v>
      </c>
      <c r="H354">
        <f>SUMIFS($G:$G,$E:$E,18.51,'RAW2'!$A:$A,'RAW2'!A354)</f>
        <v>29434537</v>
      </c>
      <c r="I354" s="1" t="str">
        <f>VLOOKUP(A354,'volatile collection data'!$G$6:$H$69,2,FALSE)</f>
        <v>B</v>
      </c>
      <c r="J354" s="1">
        <f>VLOOKUP(A354,'volatile collection data'!$G$6:$I$69,3,FALSE)</f>
        <v>11</v>
      </c>
      <c r="K354" s="1" t="str">
        <f>VLOOKUP(A354,'volatile collection data'!$G$6:$N$69,8,FALSE)</f>
        <v>8B</v>
      </c>
      <c r="L354" s="1">
        <f>VLOOKUP(A354,'volatile collection data'!$G$6:$J$69,4,FALSE)</f>
        <v>3.42</v>
      </c>
      <c r="M354" s="1">
        <f>VLOOKUP($A354,'volatile collection data'!$G$6:$M$69,6,FALSE)</f>
        <v>10</v>
      </c>
      <c r="N354" s="1">
        <f>VLOOKUP($A354,'volatile collection data'!$G$6:$M$69,7,FALSE)</f>
        <v>3.42</v>
      </c>
      <c r="O354" s="1">
        <f>VLOOKUP(A354,'volatile collection data'!$G$6:$K$69,5,FALSE)</f>
        <v>0</v>
      </c>
      <c r="P354" s="1" t="str">
        <f t="shared" si="32"/>
        <v>11B</v>
      </c>
      <c r="Q354">
        <f t="shared" si="33"/>
        <v>1.4930749309304785</v>
      </c>
      <c r="R354" t="str">
        <f t="shared" si="34"/>
        <v>8B_0-B&amp;3.42%3.42@10</v>
      </c>
      <c r="S354" t="str">
        <f t="shared" si="35"/>
        <v>11B-8B-VCS-Loc-22</v>
      </c>
      <c r="T354" t="str">
        <f>IFERROR(IF(VLOOKUP(S354,Bad!$A:$A,1,FALSE)='RAW2'!S354,"yes","no"),"no")</f>
        <v>no</v>
      </c>
      <c r="U354" t="str">
        <f>IFERROR(VLOOKUP(F354,compounds!$A:$B,2,FALSE),"")</f>
        <v/>
      </c>
      <c r="V354" t="str">
        <f>VLOOKUP(B354,'volatile collection data'!$O:$P,2,FALSE)</f>
        <v>25 apr.22 8</v>
      </c>
    </row>
    <row r="355" spans="1:22" x14ac:dyDescent="0.2">
      <c r="A355" t="s">
        <v>163</v>
      </c>
      <c r="B355" s="1" t="str">
        <f t="shared" si="30"/>
        <v>11B</v>
      </c>
      <c r="C355">
        <v>23.670999999999999</v>
      </c>
      <c r="D355">
        <f t="shared" si="31"/>
        <v>23.67</v>
      </c>
      <c r="E355">
        <f>VLOOKUP(D355,'Peak Combiner'!$A$5:$D$4980,4,FALSE)</f>
        <v>23.67</v>
      </c>
      <c r="F355">
        <f>IFERROR(VLOOKUP(D355,rt_comb!$A:$B,2,FALSE),D355)</f>
        <v>23.67</v>
      </c>
      <c r="G355">
        <v>9848509</v>
      </c>
      <c r="H355">
        <f>SUMIFS($G:$G,$E:$E,18.51,'RAW2'!$A:$A,'RAW2'!A355)</f>
        <v>29434537</v>
      </c>
      <c r="I355" s="1" t="str">
        <f>VLOOKUP(A355,'volatile collection data'!$G$6:$H$69,2,FALSE)</f>
        <v>B</v>
      </c>
      <c r="J355" s="1">
        <f>VLOOKUP(A355,'volatile collection data'!$G$6:$I$69,3,FALSE)</f>
        <v>11</v>
      </c>
      <c r="K355" s="1" t="str">
        <f>VLOOKUP(A355,'volatile collection data'!$G$6:$N$69,8,FALSE)</f>
        <v>8B</v>
      </c>
      <c r="L355" s="1">
        <f>VLOOKUP(A355,'volatile collection data'!$G$6:$J$69,4,FALSE)</f>
        <v>3.42</v>
      </c>
      <c r="M355" s="1">
        <f>VLOOKUP($A355,'volatile collection data'!$G$6:$M$69,6,FALSE)</f>
        <v>10</v>
      </c>
      <c r="N355" s="1">
        <f>VLOOKUP($A355,'volatile collection data'!$G$6:$M$69,7,FALSE)</f>
        <v>3.42</v>
      </c>
      <c r="O355" s="1">
        <f>VLOOKUP(A355,'volatile collection data'!$G$6:$K$69,5,FALSE)</f>
        <v>0</v>
      </c>
      <c r="P355" s="1" t="str">
        <f t="shared" si="32"/>
        <v>11B</v>
      </c>
      <c r="Q355">
        <f t="shared" si="33"/>
        <v>0.48916702752145325</v>
      </c>
      <c r="R355" t="str">
        <f t="shared" si="34"/>
        <v>8B_0-B&amp;3.42%3.42@10</v>
      </c>
      <c r="S355" t="str">
        <f t="shared" si="35"/>
        <v>11B-8B-VCS-Loc-22</v>
      </c>
      <c r="T355" t="str">
        <f>IFERROR(IF(VLOOKUP(S355,Bad!$A:$A,1,FALSE)='RAW2'!S355,"yes","no"),"no")</f>
        <v>no</v>
      </c>
      <c r="U355" t="str">
        <f>IFERROR(VLOOKUP(F355,compounds!$A:$B,2,FALSE),"")</f>
        <v>y-cadinene</v>
      </c>
      <c r="V355" t="str">
        <f>VLOOKUP(B355,'volatile collection data'!$O:$P,2,FALSE)</f>
        <v>25 apr.22 8</v>
      </c>
    </row>
    <row r="356" spans="1:22" x14ac:dyDescent="0.2">
      <c r="A356" t="s">
        <v>163</v>
      </c>
      <c r="B356" s="1" t="str">
        <f t="shared" si="30"/>
        <v>11B</v>
      </c>
      <c r="C356">
        <v>23.896000000000001</v>
      </c>
      <c r="D356">
        <f t="shared" si="31"/>
        <v>23.9</v>
      </c>
      <c r="E356">
        <f>VLOOKUP(D356,'Peak Combiner'!$A$5:$D$4980,4,FALSE)</f>
        <v>23.89</v>
      </c>
      <c r="F356">
        <f>IFERROR(VLOOKUP(D356,rt_comb!$A:$B,2,FALSE),D356)</f>
        <v>23.9</v>
      </c>
      <c r="G356">
        <v>10105971</v>
      </c>
      <c r="H356">
        <f>SUMIFS($G:$G,$E:$E,18.51,'RAW2'!$A:$A,'RAW2'!A356)</f>
        <v>29434537</v>
      </c>
      <c r="I356" s="1" t="str">
        <f>VLOOKUP(A356,'volatile collection data'!$G$6:$H$69,2,FALSE)</f>
        <v>B</v>
      </c>
      <c r="J356" s="1">
        <f>VLOOKUP(A356,'volatile collection data'!$G$6:$I$69,3,FALSE)</f>
        <v>11</v>
      </c>
      <c r="K356" s="1" t="str">
        <f>VLOOKUP(A356,'volatile collection data'!$G$6:$N$69,8,FALSE)</f>
        <v>8B</v>
      </c>
      <c r="L356" s="1">
        <f>VLOOKUP(A356,'volatile collection data'!$G$6:$J$69,4,FALSE)</f>
        <v>3.42</v>
      </c>
      <c r="M356" s="1">
        <f>VLOOKUP($A356,'volatile collection data'!$G$6:$M$69,6,FALSE)</f>
        <v>10</v>
      </c>
      <c r="N356" s="1">
        <f>VLOOKUP($A356,'volatile collection data'!$G$6:$M$69,7,FALSE)</f>
        <v>3.42</v>
      </c>
      <c r="O356" s="1">
        <f>VLOOKUP(A356,'volatile collection data'!$G$6:$K$69,5,FALSE)</f>
        <v>0</v>
      </c>
      <c r="P356" s="1" t="str">
        <f t="shared" si="32"/>
        <v>11B</v>
      </c>
      <c r="Q356">
        <f t="shared" si="33"/>
        <v>0.50195494508742466</v>
      </c>
      <c r="R356" t="str">
        <f t="shared" si="34"/>
        <v>8B_0-B&amp;3.42%3.42@10</v>
      </c>
      <c r="S356" t="str">
        <f t="shared" si="35"/>
        <v>11B-8B-VCS-Loc-22</v>
      </c>
      <c r="T356" t="str">
        <f>IFERROR(IF(VLOOKUP(S356,Bad!$A:$A,1,FALSE)='RAW2'!S356,"yes","no"),"no")</f>
        <v>no</v>
      </c>
      <c r="U356" t="str">
        <f>IFERROR(VLOOKUP(F356,compounds!$A:$B,2,FALSE),"")</f>
        <v/>
      </c>
      <c r="V356" t="str">
        <f>VLOOKUP(B356,'volatile collection data'!$O:$P,2,FALSE)</f>
        <v>25 apr.22 8</v>
      </c>
    </row>
    <row r="357" spans="1:22" x14ac:dyDescent="0.2">
      <c r="A357" t="s">
        <v>163</v>
      </c>
      <c r="B357" s="1" t="str">
        <f t="shared" si="30"/>
        <v>11B</v>
      </c>
      <c r="C357">
        <v>24.934000000000001</v>
      </c>
      <c r="D357">
        <f t="shared" si="31"/>
        <v>24.93</v>
      </c>
      <c r="E357">
        <f>VLOOKUP(D357,'Peak Combiner'!$A$5:$D$4980,4,FALSE)</f>
        <v>24.93</v>
      </c>
      <c r="F357">
        <f>IFERROR(VLOOKUP(D357,rt_comb!$A:$B,2,FALSE),D357)</f>
        <v>24.93</v>
      </c>
      <c r="G357">
        <v>3950163</v>
      </c>
      <c r="H357">
        <f>SUMIFS($G:$G,$E:$E,18.51,'RAW2'!$A:$A,'RAW2'!A357)</f>
        <v>29434537</v>
      </c>
      <c r="I357" s="1" t="str">
        <f>VLOOKUP(A357,'volatile collection data'!$G$6:$H$69,2,FALSE)</f>
        <v>B</v>
      </c>
      <c r="J357" s="1">
        <f>VLOOKUP(A357,'volatile collection data'!$G$6:$I$69,3,FALSE)</f>
        <v>11</v>
      </c>
      <c r="K357" s="1" t="str">
        <f>VLOOKUP(A357,'volatile collection data'!$G$6:$N$69,8,FALSE)</f>
        <v>8B</v>
      </c>
      <c r="L357" s="1">
        <f>VLOOKUP(A357,'volatile collection data'!$G$6:$J$69,4,FALSE)</f>
        <v>3.42</v>
      </c>
      <c r="M357" s="1">
        <f>VLOOKUP($A357,'volatile collection data'!$G$6:$M$69,6,FALSE)</f>
        <v>10</v>
      </c>
      <c r="N357" s="1">
        <f>VLOOKUP($A357,'volatile collection data'!$G$6:$M$69,7,FALSE)</f>
        <v>3.42</v>
      </c>
      <c r="O357" s="1">
        <f>VLOOKUP(A357,'volatile collection data'!$G$6:$K$69,5,FALSE)</f>
        <v>0</v>
      </c>
      <c r="P357" s="1" t="str">
        <f t="shared" si="32"/>
        <v>11B</v>
      </c>
      <c r="Q357">
        <f t="shared" si="33"/>
        <v>0.19620122121381278</v>
      </c>
      <c r="R357" t="str">
        <f t="shared" si="34"/>
        <v>8B_0-B&amp;3.42%3.42@10</v>
      </c>
      <c r="S357" t="str">
        <f t="shared" si="35"/>
        <v>11B-8B-VCS-Loc-22</v>
      </c>
      <c r="T357" t="str">
        <f>IFERROR(IF(VLOOKUP(S357,Bad!$A:$A,1,FALSE)='RAW2'!S357,"yes","no"),"no")</f>
        <v>no</v>
      </c>
      <c r="U357" t="str">
        <f>IFERROR(VLOOKUP(F357,compounds!$A:$B,2,FALSE),"")</f>
        <v/>
      </c>
      <c r="V357" t="str">
        <f>VLOOKUP(B357,'volatile collection data'!$O:$P,2,FALSE)</f>
        <v>25 apr.22 8</v>
      </c>
    </row>
    <row r="358" spans="1:22" x14ac:dyDescent="0.2">
      <c r="A358" t="s">
        <v>163</v>
      </c>
      <c r="B358" s="1" t="str">
        <f t="shared" si="30"/>
        <v>11B</v>
      </c>
      <c r="C358">
        <v>25.282</v>
      </c>
      <c r="D358">
        <f t="shared" si="31"/>
        <v>25.28</v>
      </c>
      <c r="E358">
        <f>VLOOKUP(D358,'Peak Combiner'!$A$5:$D$4980,4,FALSE)</f>
        <v>25.28</v>
      </c>
      <c r="F358">
        <f>IFERROR(VLOOKUP(D358,rt_comb!$A:$B,2,FALSE),D358)</f>
        <v>25.28</v>
      </c>
      <c r="G358">
        <v>8764739</v>
      </c>
      <c r="H358">
        <f>SUMIFS($G:$G,$E:$E,18.51,'RAW2'!$A:$A,'RAW2'!A358)</f>
        <v>29434537</v>
      </c>
      <c r="I358" s="1" t="str">
        <f>VLOOKUP(A358,'volatile collection data'!$G$6:$H$69,2,FALSE)</f>
        <v>B</v>
      </c>
      <c r="J358" s="1">
        <f>VLOOKUP(A358,'volatile collection data'!$G$6:$I$69,3,FALSE)</f>
        <v>11</v>
      </c>
      <c r="K358" s="1" t="str">
        <f>VLOOKUP(A358,'volatile collection data'!$G$6:$N$69,8,FALSE)</f>
        <v>8B</v>
      </c>
      <c r="L358" s="1">
        <f>VLOOKUP(A358,'volatile collection data'!$G$6:$J$69,4,FALSE)</f>
        <v>3.42</v>
      </c>
      <c r="M358" s="1">
        <f>VLOOKUP($A358,'volatile collection data'!$G$6:$M$69,6,FALSE)</f>
        <v>10</v>
      </c>
      <c r="N358" s="1">
        <f>VLOOKUP($A358,'volatile collection data'!$G$6:$M$69,7,FALSE)</f>
        <v>3.42</v>
      </c>
      <c r="O358" s="1">
        <f>VLOOKUP(A358,'volatile collection data'!$G$6:$K$69,5,FALSE)</f>
        <v>0</v>
      </c>
      <c r="P358" s="1" t="str">
        <f t="shared" si="32"/>
        <v>11B</v>
      </c>
      <c r="Q358">
        <f t="shared" si="33"/>
        <v>0.43533709758820899</v>
      </c>
      <c r="R358" t="str">
        <f t="shared" si="34"/>
        <v>8B_0-B&amp;3.42%3.42@10</v>
      </c>
      <c r="S358" t="str">
        <f t="shared" si="35"/>
        <v>11B-8B-VCS-Loc-22</v>
      </c>
      <c r="T358" t="str">
        <f>IFERROR(IF(VLOOKUP(S358,Bad!$A:$A,1,FALSE)='RAW2'!S358,"yes","no"),"no")</f>
        <v>no</v>
      </c>
      <c r="U358" t="str">
        <f>IFERROR(VLOOKUP(F358,compounds!$A:$B,2,FALSE),"")</f>
        <v/>
      </c>
      <c r="V358" t="str">
        <f>VLOOKUP(B358,'volatile collection data'!$O:$P,2,FALSE)</f>
        <v>25 apr.22 8</v>
      </c>
    </row>
    <row r="359" spans="1:22" x14ac:dyDescent="0.2">
      <c r="A359" t="s">
        <v>163</v>
      </c>
      <c r="B359" s="1" t="str">
        <f t="shared" si="30"/>
        <v>11B</v>
      </c>
      <c r="C359">
        <v>34.213000000000001</v>
      </c>
      <c r="D359">
        <f t="shared" si="31"/>
        <v>34.21</v>
      </c>
      <c r="E359">
        <f>VLOOKUP(D359,'Peak Combiner'!$A$5:$D$4980,4,FALSE)</f>
        <v>34.21</v>
      </c>
      <c r="F359">
        <f>IFERROR(VLOOKUP(D359,rt_comb!$A:$B,2,FALSE),D359)</f>
        <v>34.21</v>
      </c>
      <c r="G359">
        <v>66615183</v>
      </c>
      <c r="H359">
        <f>SUMIFS($G:$G,$E:$E,18.51,'RAW2'!$A:$A,'RAW2'!A359)</f>
        <v>29434537</v>
      </c>
      <c r="I359" s="1" t="str">
        <f>VLOOKUP(A359,'volatile collection data'!$G$6:$H$69,2,FALSE)</f>
        <v>B</v>
      </c>
      <c r="J359" s="1">
        <f>VLOOKUP(A359,'volatile collection data'!$G$6:$I$69,3,FALSE)</f>
        <v>11</v>
      </c>
      <c r="K359" s="1" t="str">
        <f>VLOOKUP(A359,'volatile collection data'!$G$6:$N$69,8,FALSE)</f>
        <v>8B</v>
      </c>
      <c r="L359" s="1">
        <f>VLOOKUP(A359,'volatile collection data'!$G$6:$J$69,4,FALSE)</f>
        <v>3.42</v>
      </c>
      <c r="M359" s="1">
        <f>VLOOKUP($A359,'volatile collection data'!$G$6:$M$69,6,FALSE)</f>
        <v>10</v>
      </c>
      <c r="N359" s="1">
        <f>VLOOKUP($A359,'volatile collection data'!$G$6:$M$69,7,FALSE)</f>
        <v>3.42</v>
      </c>
      <c r="O359" s="1">
        <f>VLOOKUP(A359,'volatile collection data'!$G$6:$K$69,5,FALSE)</f>
        <v>0</v>
      </c>
      <c r="P359" s="1" t="str">
        <f t="shared" si="32"/>
        <v>11B</v>
      </c>
      <c r="Q359">
        <f t="shared" si="33"/>
        <v>3.3087192239868641</v>
      </c>
      <c r="R359" t="str">
        <f t="shared" si="34"/>
        <v>8B_0-B&amp;3.42%3.42@10</v>
      </c>
      <c r="S359" t="str">
        <f t="shared" si="35"/>
        <v>11B-8B-VCS-Loc-22</v>
      </c>
      <c r="T359" t="str">
        <f>IFERROR(IF(VLOOKUP(S359,Bad!$A:$A,1,FALSE)='RAW2'!S359,"yes","no"),"no")</f>
        <v>no</v>
      </c>
      <c r="U359" t="str">
        <f>IFERROR(VLOOKUP(F359,compounds!$A:$B,2,FALSE),"")</f>
        <v>manoyl oxide</v>
      </c>
      <c r="V359" t="str">
        <f>VLOOKUP(B359,'volatile collection data'!$O:$P,2,FALSE)</f>
        <v>25 apr.22 8</v>
      </c>
    </row>
    <row r="360" spans="1:22" x14ac:dyDescent="0.2">
      <c r="A360" t="s">
        <v>163</v>
      </c>
      <c r="B360" s="1" t="str">
        <f t="shared" si="30"/>
        <v>11B</v>
      </c>
      <c r="C360">
        <v>37.991999999999997</v>
      </c>
      <c r="D360">
        <f t="shared" si="31"/>
        <v>37.99</v>
      </c>
      <c r="E360">
        <f>VLOOKUP(D360,'Peak Combiner'!$A$5:$D$4980,4,FALSE)</f>
        <v>37.99</v>
      </c>
      <c r="F360">
        <f>IFERROR(VLOOKUP(D360,rt_comb!$A:$B,2,FALSE),D360)</f>
        <v>37.99</v>
      </c>
      <c r="G360">
        <v>2953285</v>
      </c>
      <c r="H360">
        <f>SUMIFS($G:$G,$E:$E,18.51,'RAW2'!$A:$A,'RAW2'!A360)</f>
        <v>29434537</v>
      </c>
      <c r="I360" s="1" t="str">
        <f>VLOOKUP(A360,'volatile collection data'!$G$6:$H$69,2,FALSE)</f>
        <v>B</v>
      </c>
      <c r="J360" s="1">
        <f>VLOOKUP(A360,'volatile collection data'!$G$6:$I$69,3,FALSE)</f>
        <v>11</v>
      </c>
      <c r="K360" s="1" t="str">
        <f>VLOOKUP(A360,'volatile collection data'!$G$6:$N$69,8,FALSE)</f>
        <v>8B</v>
      </c>
      <c r="L360" s="1">
        <f>VLOOKUP(A360,'volatile collection data'!$G$6:$J$69,4,FALSE)</f>
        <v>3.42</v>
      </c>
      <c r="M360" s="1">
        <f>VLOOKUP($A360,'volatile collection data'!$G$6:$M$69,6,FALSE)</f>
        <v>10</v>
      </c>
      <c r="N360" s="1">
        <f>VLOOKUP($A360,'volatile collection data'!$G$6:$M$69,7,FALSE)</f>
        <v>3.42</v>
      </c>
      <c r="O360" s="1">
        <f>VLOOKUP(A360,'volatile collection data'!$G$6:$K$69,5,FALSE)</f>
        <v>0</v>
      </c>
      <c r="P360" s="1" t="str">
        <f t="shared" si="32"/>
        <v>11B</v>
      </c>
      <c r="Q360">
        <f t="shared" si="33"/>
        <v>0.14668714268055144</v>
      </c>
      <c r="R360" t="str">
        <f t="shared" si="34"/>
        <v>8B_0-B&amp;3.42%3.42@10</v>
      </c>
      <c r="S360" t="str">
        <f t="shared" si="35"/>
        <v>11B-8B-VCS-Loc-22</v>
      </c>
      <c r="T360" t="str">
        <f>IFERROR(IF(VLOOKUP(S360,Bad!$A:$A,1,FALSE)='RAW2'!S360,"yes","no"),"no")</f>
        <v>no</v>
      </c>
      <c r="U360" t="str">
        <f>IFERROR(VLOOKUP(F360,compounds!$A:$B,2,FALSE),"")</f>
        <v/>
      </c>
      <c r="V360" t="str">
        <f>VLOOKUP(B360,'volatile collection data'!$O:$P,2,FALSE)</f>
        <v>25 apr.22 8</v>
      </c>
    </row>
    <row r="361" spans="1:22" x14ac:dyDescent="0.2">
      <c r="A361" t="s">
        <v>183</v>
      </c>
      <c r="B361" s="1" t="str">
        <f t="shared" si="30"/>
        <v>11C</v>
      </c>
      <c r="C361">
        <v>4.1829999999999998</v>
      </c>
      <c r="D361">
        <f t="shared" si="31"/>
        <v>4.18</v>
      </c>
      <c r="E361">
        <f>VLOOKUP(D361,'Peak Combiner'!$A$5:$D$4980,4,FALSE)</f>
        <v>4.1500000000000004</v>
      </c>
      <c r="F361">
        <f>IFERROR(VLOOKUP(D361,rt_comb!$A:$B,2,FALSE),D361)</f>
        <v>4.18</v>
      </c>
      <c r="G361">
        <v>636249</v>
      </c>
      <c r="H361">
        <f>SUMIFS($G:$G,$E:$E,18.51,'RAW2'!$A:$A,'RAW2'!A361)</f>
        <v>36763195</v>
      </c>
      <c r="I361" s="1" t="str">
        <f>VLOOKUP(A361,'volatile collection data'!$G$6:$H$69,2,FALSE)</f>
        <v>C</v>
      </c>
      <c r="J361" s="1">
        <f>VLOOKUP(A361,'volatile collection data'!$G$6:$I$69,3,FALSE)</f>
        <v>11</v>
      </c>
      <c r="K361" s="1" t="str">
        <f>VLOOKUP(A361,'volatile collection data'!$G$6:$N$69,8,FALSE)</f>
        <v>18A</v>
      </c>
      <c r="L361" s="1">
        <f>VLOOKUP(A361,'volatile collection data'!$G$6:$J$69,4,FALSE)</f>
        <v>6.21</v>
      </c>
      <c r="M361" s="1">
        <f>VLOOKUP($A361,'volatile collection data'!$G$6:$M$69,6,FALSE)</f>
        <v>6</v>
      </c>
      <c r="N361" s="1">
        <f>VLOOKUP($A361,'volatile collection data'!$G$6:$M$69,7,FALSE)</f>
        <v>6.21</v>
      </c>
      <c r="O361" s="1">
        <f>VLOOKUP(A361,'volatile collection data'!$G$6:$K$69,5,FALSE)</f>
        <v>1</v>
      </c>
      <c r="P361" s="1" t="str">
        <f t="shared" si="32"/>
        <v>11C</v>
      </c>
      <c r="Q361">
        <f t="shared" si="33"/>
        <v>1.3934528208926829E-2</v>
      </c>
      <c r="R361" t="str">
        <f t="shared" si="34"/>
        <v>18A_1-C&amp;6.21%6.21@6</v>
      </c>
      <c r="S361" t="str">
        <f t="shared" si="35"/>
        <v>11C-18A-VCS-Loc-22</v>
      </c>
      <c r="T361" t="str">
        <f>IFERROR(IF(VLOOKUP(S361,Bad!$A:$A,1,FALSE)='RAW2'!S361,"yes","no"),"no")</f>
        <v>no</v>
      </c>
      <c r="U361" t="str">
        <f>IFERROR(VLOOKUP(F361,compounds!$A:$B,2,FALSE),"")</f>
        <v/>
      </c>
      <c r="V361" t="str">
        <f>VLOOKUP(B361,'volatile collection data'!$O:$P,2,FALSE)</f>
        <v>26.apr.22 18</v>
      </c>
    </row>
    <row r="362" spans="1:22" x14ac:dyDescent="0.2">
      <c r="A362" t="s">
        <v>183</v>
      </c>
      <c r="B362" s="1" t="str">
        <f t="shared" si="30"/>
        <v>11C</v>
      </c>
      <c r="C362">
        <v>4.7060000000000004</v>
      </c>
      <c r="D362">
        <f t="shared" si="31"/>
        <v>4.71</v>
      </c>
      <c r="E362">
        <f>VLOOKUP(D362,'Peak Combiner'!$A$5:$D$4980,4,FALSE)</f>
        <v>4.7</v>
      </c>
      <c r="F362">
        <f>IFERROR(VLOOKUP(D362,rt_comb!$A:$B,2,FALSE),D362)</f>
        <v>4.71</v>
      </c>
      <c r="G362">
        <v>8829116</v>
      </c>
      <c r="H362">
        <f>SUMIFS($G:$G,$E:$E,18.51,'RAW2'!$A:$A,'RAW2'!A362)</f>
        <v>36763195</v>
      </c>
      <c r="I362" s="1" t="str">
        <f>VLOOKUP(A362,'volatile collection data'!$G$6:$H$69,2,FALSE)</f>
        <v>C</v>
      </c>
      <c r="J362" s="1">
        <f>VLOOKUP(A362,'volatile collection data'!$G$6:$I$69,3,FALSE)</f>
        <v>11</v>
      </c>
      <c r="K362" s="1" t="str">
        <f>VLOOKUP(A362,'volatile collection data'!$G$6:$N$69,8,FALSE)</f>
        <v>18A</v>
      </c>
      <c r="L362" s="1">
        <f>VLOOKUP(A362,'volatile collection data'!$G$6:$J$69,4,FALSE)</f>
        <v>6.21</v>
      </c>
      <c r="M362" s="1">
        <f>VLOOKUP($A362,'volatile collection data'!$G$6:$M$69,6,FALSE)</f>
        <v>6</v>
      </c>
      <c r="N362" s="1">
        <f>VLOOKUP($A362,'volatile collection data'!$G$6:$M$69,7,FALSE)</f>
        <v>6.21</v>
      </c>
      <c r="O362" s="1">
        <f>VLOOKUP(A362,'volatile collection data'!$G$6:$K$69,5,FALSE)</f>
        <v>1</v>
      </c>
      <c r="P362" s="1" t="str">
        <f t="shared" si="32"/>
        <v>11C</v>
      </c>
      <c r="Q362">
        <f t="shared" si="33"/>
        <v>0.19336700876840232</v>
      </c>
      <c r="R362" t="str">
        <f t="shared" si="34"/>
        <v>18A_1-C&amp;6.21%6.21@6</v>
      </c>
      <c r="S362" t="str">
        <f t="shared" si="35"/>
        <v>11C-18A-VCS-Loc-22</v>
      </c>
      <c r="T362" t="str">
        <f>IFERROR(IF(VLOOKUP(S362,Bad!$A:$A,1,FALSE)='RAW2'!S362,"yes","no"),"no")</f>
        <v>no</v>
      </c>
      <c r="U362" t="str">
        <f>IFERROR(VLOOKUP(F362,compounds!$A:$B,2,FALSE),"")</f>
        <v/>
      </c>
      <c r="V362" t="str">
        <f>VLOOKUP(B362,'volatile collection data'!$O:$P,2,FALSE)</f>
        <v>26.apr.22 18</v>
      </c>
    </row>
    <row r="363" spans="1:22" x14ac:dyDescent="0.2">
      <c r="A363" t="s">
        <v>183</v>
      </c>
      <c r="B363" s="1" t="str">
        <f t="shared" si="30"/>
        <v>11C</v>
      </c>
      <c r="C363">
        <v>4.9909999999999997</v>
      </c>
      <c r="D363">
        <f t="shared" si="31"/>
        <v>4.99</v>
      </c>
      <c r="E363">
        <f>VLOOKUP(D363,'Peak Combiner'!$A$5:$D$4980,4,FALSE)</f>
        <v>4.99</v>
      </c>
      <c r="F363">
        <f>IFERROR(VLOOKUP(D363,rt_comb!$A:$B,2,FALSE),D363)</f>
        <v>4.99</v>
      </c>
      <c r="G363">
        <v>37563750</v>
      </c>
      <c r="H363">
        <f>SUMIFS($G:$G,$E:$E,18.51,'RAW2'!$A:$A,'RAW2'!A363)</f>
        <v>36763195</v>
      </c>
      <c r="I363" s="1" t="str">
        <f>VLOOKUP(A363,'volatile collection data'!$G$6:$H$69,2,FALSE)</f>
        <v>C</v>
      </c>
      <c r="J363" s="1">
        <f>VLOOKUP(A363,'volatile collection data'!$G$6:$I$69,3,FALSE)</f>
        <v>11</v>
      </c>
      <c r="K363" s="1" t="str">
        <f>VLOOKUP(A363,'volatile collection data'!$G$6:$N$69,8,FALSE)</f>
        <v>18A</v>
      </c>
      <c r="L363" s="1">
        <f>VLOOKUP(A363,'volatile collection data'!$G$6:$J$69,4,FALSE)</f>
        <v>6.21</v>
      </c>
      <c r="M363" s="1">
        <f>VLOOKUP($A363,'volatile collection data'!$G$6:$M$69,6,FALSE)</f>
        <v>6</v>
      </c>
      <c r="N363" s="1">
        <f>VLOOKUP($A363,'volatile collection data'!$G$6:$M$69,7,FALSE)</f>
        <v>6.21</v>
      </c>
      <c r="O363" s="1">
        <f>VLOOKUP(A363,'volatile collection data'!$G$6:$K$69,5,FALSE)</f>
        <v>1</v>
      </c>
      <c r="P363" s="1" t="str">
        <f t="shared" si="32"/>
        <v>11C</v>
      </c>
      <c r="Q363">
        <f t="shared" si="33"/>
        <v>0.82268598301620155</v>
      </c>
      <c r="R363" t="str">
        <f t="shared" si="34"/>
        <v>18A_1-C&amp;6.21%6.21@6</v>
      </c>
      <c r="S363" t="str">
        <f t="shared" si="35"/>
        <v>11C-18A-VCS-Loc-22</v>
      </c>
      <c r="T363" t="str">
        <f>IFERROR(IF(VLOOKUP(S363,Bad!$A:$A,1,FALSE)='RAW2'!S363,"yes","no"),"no")</f>
        <v>no</v>
      </c>
      <c r="U363" t="str">
        <f>IFERROR(VLOOKUP(F363,compounds!$A:$B,2,FALSE),"")</f>
        <v/>
      </c>
      <c r="V363" t="str">
        <f>VLOOKUP(B363,'volatile collection data'!$O:$P,2,FALSE)</f>
        <v>26.apr.22 18</v>
      </c>
    </row>
    <row r="364" spans="1:22" x14ac:dyDescent="0.2">
      <c r="A364" t="s">
        <v>183</v>
      </c>
      <c r="B364" s="1" t="str">
        <f t="shared" si="30"/>
        <v>11C</v>
      </c>
      <c r="C364">
        <v>5.36</v>
      </c>
      <c r="D364">
        <f t="shared" si="31"/>
        <v>5.36</v>
      </c>
      <c r="E364">
        <f>VLOOKUP(D364,'Peak Combiner'!$A$5:$D$4980,4,FALSE)</f>
        <v>5.36</v>
      </c>
      <c r="F364">
        <f>IFERROR(VLOOKUP(D364,rt_comb!$A:$B,2,FALSE),D364)</f>
        <v>5.36</v>
      </c>
      <c r="G364">
        <v>905588</v>
      </c>
      <c r="H364">
        <f>SUMIFS($G:$G,$E:$E,18.51,'RAW2'!$A:$A,'RAW2'!A364)</f>
        <v>36763195</v>
      </c>
      <c r="I364" s="1" t="str">
        <f>VLOOKUP(A364,'volatile collection data'!$G$6:$H$69,2,FALSE)</f>
        <v>C</v>
      </c>
      <c r="J364" s="1">
        <f>VLOOKUP(A364,'volatile collection data'!$G$6:$I$69,3,FALSE)</f>
        <v>11</v>
      </c>
      <c r="K364" s="1" t="str">
        <f>VLOOKUP(A364,'volatile collection data'!$G$6:$N$69,8,FALSE)</f>
        <v>18A</v>
      </c>
      <c r="L364" s="1">
        <f>VLOOKUP(A364,'volatile collection data'!$G$6:$J$69,4,FALSE)</f>
        <v>6.21</v>
      </c>
      <c r="M364" s="1">
        <f>VLOOKUP($A364,'volatile collection data'!$G$6:$M$69,6,FALSE)</f>
        <v>6</v>
      </c>
      <c r="N364" s="1">
        <f>VLOOKUP($A364,'volatile collection data'!$G$6:$M$69,7,FALSE)</f>
        <v>6.21</v>
      </c>
      <c r="O364" s="1">
        <f>VLOOKUP(A364,'volatile collection data'!$G$6:$K$69,5,FALSE)</f>
        <v>1</v>
      </c>
      <c r="P364" s="1" t="str">
        <f t="shared" si="32"/>
        <v>11C</v>
      </c>
      <c r="Q364">
        <f t="shared" si="33"/>
        <v>1.9833338098237684E-2</v>
      </c>
      <c r="R364" t="str">
        <f t="shared" si="34"/>
        <v>18A_1-C&amp;6.21%6.21@6</v>
      </c>
      <c r="S364" t="str">
        <f t="shared" si="35"/>
        <v>11C-18A-VCS-Loc-22</v>
      </c>
      <c r="T364" t="str">
        <f>IFERROR(IF(VLOOKUP(S364,Bad!$A:$A,1,FALSE)='RAW2'!S364,"yes","no"),"no")</f>
        <v>no</v>
      </c>
      <c r="U364" t="str">
        <f>IFERROR(VLOOKUP(F364,compounds!$A:$B,2,FALSE),"")</f>
        <v/>
      </c>
      <c r="V364" t="str">
        <f>VLOOKUP(B364,'volatile collection data'!$O:$P,2,FALSE)</f>
        <v>26.apr.22 18</v>
      </c>
    </row>
    <row r="365" spans="1:22" x14ac:dyDescent="0.2">
      <c r="A365" t="s">
        <v>183</v>
      </c>
      <c r="B365" s="1" t="str">
        <f t="shared" si="30"/>
        <v>11C</v>
      </c>
      <c r="C365">
        <v>6.2690000000000001</v>
      </c>
      <c r="D365">
        <f t="shared" si="31"/>
        <v>6.27</v>
      </c>
      <c r="E365">
        <f>VLOOKUP(D365,'Peak Combiner'!$A$5:$D$4980,4,FALSE)</f>
        <v>6.25</v>
      </c>
      <c r="F365">
        <f>IFERROR(VLOOKUP(D365,rt_comb!$A:$B,2,FALSE),D365)</f>
        <v>6.27</v>
      </c>
      <c r="G365">
        <v>1219848</v>
      </c>
      <c r="H365">
        <f>SUMIFS($G:$G,$E:$E,18.51,'RAW2'!$A:$A,'RAW2'!A365)</f>
        <v>36763195</v>
      </c>
      <c r="I365" s="1" t="str">
        <f>VLOOKUP(A365,'volatile collection data'!$G$6:$H$69,2,FALSE)</f>
        <v>C</v>
      </c>
      <c r="J365" s="1">
        <f>VLOOKUP(A365,'volatile collection data'!$G$6:$I$69,3,FALSE)</f>
        <v>11</v>
      </c>
      <c r="K365" s="1" t="str">
        <f>VLOOKUP(A365,'volatile collection data'!$G$6:$N$69,8,FALSE)</f>
        <v>18A</v>
      </c>
      <c r="L365" s="1">
        <f>VLOOKUP(A365,'volatile collection data'!$G$6:$J$69,4,FALSE)</f>
        <v>6.21</v>
      </c>
      <c r="M365" s="1">
        <f>VLOOKUP($A365,'volatile collection data'!$G$6:$M$69,6,FALSE)</f>
        <v>6</v>
      </c>
      <c r="N365" s="1">
        <f>VLOOKUP($A365,'volatile collection data'!$G$6:$M$69,7,FALSE)</f>
        <v>6.21</v>
      </c>
      <c r="O365" s="1">
        <f>VLOOKUP(A365,'volatile collection data'!$G$6:$K$69,5,FALSE)</f>
        <v>1</v>
      </c>
      <c r="P365" s="1" t="str">
        <f t="shared" si="32"/>
        <v>11C</v>
      </c>
      <c r="Q365">
        <f t="shared" si="33"/>
        <v>2.6715965552170571E-2</v>
      </c>
      <c r="R365" t="str">
        <f t="shared" si="34"/>
        <v>18A_1-C&amp;6.21%6.21@6</v>
      </c>
      <c r="S365" t="str">
        <f t="shared" si="35"/>
        <v>11C-18A-VCS-Loc-22</v>
      </c>
      <c r="T365" t="str">
        <f>IFERROR(IF(VLOOKUP(S365,Bad!$A:$A,1,FALSE)='RAW2'!S365,"yes","no"),"no")</f>
        <v>no</v>
      </c>
      <c r="U365" t="str">
        <f>IFERROR(VLOOKUP(F365,compounds!$A:$B,2,FALSE),"")</f>
        <v/>
      </c>
      <c r="V365" t="str">
        <f>VLOOKUP(B365,'volatile collection data'!$O:$P,2,FALSE)</f>
        <v>26.apr.22 18</v>
      </c>
    </row>
    <row r="366" spans="1:22" x14ac:dyDescent="0.2">
      <c r="A366" t="s">
        <v>183</v>
      </c>
      <c r="B366" s="1" t="str">
        <f t="shared" si="30"/>
        <v>11C</v>
      </c>
      <c r="C366">
        <v>6.9279999999999999</v>
      </c>
      <c r="D366">
        <f t="shared" si="31"/>
        <v>6.93</v>
      </c>
      <c r="E366">
        <f>VLOOKUP(D366,'Peak Combiner'!$A$5:$D$4980,4,FALSE)</f>
        <v>6.93</v>
      </c>
      <c r="F366">
        <f>IFERROR(VLOOKUP(D366,rt_comb!$A:$B,2,FALSE),D366)</f>
        <v>6.93</v>
      </c>
      <c r="G366">
        <v>1205637</v>
      </c>
      <c r="H366">
        <f>SUMIFS($G:$G,$E:$E,18.51,'RAW2'!$A:$A,'RAW2'!A366)</f>
        <v>36763195</v>
      </c>
      <c r="I366" s="1" t="str">
        <f>VLOOKUP(A366,'volatile collection data'!$G$6:$H$69,2,FALSE)</f>
        <v>C</v>
      </c>
      <c r="J366" s="1">
        <f>VLOOKUP(A366,'volatile collection data'!$G$6:$I$69,3,FALSE)</f>
        <v>11</v>
      </c>
      <c r="K366" s="1" t="str">
        <f>VLOOKUP(A366,'volatile collection data'!$G$6:$N$69,8,FALSE)</f>
        <v>18A</v>
      </c>
      <c r="L366" s="1">
        <f>VLOOKUP(A366,'volatile collection data'!$G$6:$J$69,4,FALSE)</f>
        <v>6.21</v>
      </c>
      <c r="M366" s="1">
        <f>VLOOKUP($A366,'volatile collection data'!$G$6:$M$69,6,FALSE)</f>
        <v>6</v>
      </c>
      <c r="N366" s="1">
        <f>VLOOKUP($A366,'volatile collection data'!$G$6:$M$69,7,FALSE)</f>
        <v>6.21</v>
      </c>
      <c r="O366" s="1">
        <f>VLOOKUP(A366,'volatile collection data'!$G$6:$K$69,5,FALSE)</f>
        <v>1</v>
      </c>
      <c r="P366" s="1" t="str">
        <f t="shared" si="32"/>
        <v>11C</v>
      </c>
      <c r="Q366">
        <f t="shared" si="33"/>
        <v>2.640472957321098E-2</v>
      </c>
      <c r="R366" t="str">
        <f t="shared" si="34"/>
        <v>18A_1-C&amp;6.21%6.21@6</v>
      </c>
      <c r="S366" t="str">
        <f t="shared" si="35"/>
        <v>11C-18A-VCS-Loc-22</v>
      </c>
      <c r="T366" t="str">
        <f>IFERROR(IF(VLOOKUP(S366,Bad!$A:$A,1,FALSE)='RAW2'!S366,"yes","no"),"no")</f>
        <v>no</v>
      </c>
      <c r="U366" t="str">
        <f>IFERROR(VLOOKUP(F366,compounds!$A:$B,2,FALSE),"")</f>
        <v/>
      </c>
      <c r="V366" t="str">
        <f>VLOOKUP(B366,'volatile collection data'!$O:$P,2,FALSE)</f>
        <v>26.apr.22 18</v>
      </c>
    </row>
    <row r="367" spans="1:22" x14ac:dyDescent="0.2">
      <c r="A367" t="s">
        <v>183</v>
      </c>
      <c r="B367" s="1" t="str">
        <f t="shared" si="30"/>
        <v>11C</v>
      </c>
      <c r="C367">
        <v>7.1</v>
      </c>
      <c r="D367">
        <f t="shared" si="31"/>
        <v>7.1</v>
      </c>
      <c r="E367">
        <f>VLOOKUP(D367,'Peak Combiner'!$A$5:$D$4980,4,FALSE)</f>
        <v>7.09</v>
      </c>
      <c r="F367">
        <f>IFERROR(VLOOKUP(D367,rt_comb!$A:$B,2,FALSE),D367)</f>
        <v>7.1</v>
      </c>
      <c r="G367">
        <v>8333839</v>
      </c>
      <c r="H367">
        <f>SUMIFS($G:$G,$E:$E,18.51,'RAW2'!$A:$A,'RAW2'!A367)</f>
        <v>36763195</v>
      </c>
      <c r="I367" s="1" t="str">
        <f>VLOOKUP(A367,'volatile collection data'!$G$6:$H$69,2,FALSE)</f>
        <v>C</v>
      </c>
      <c r="J367" s="1">
        <f>VLOOKUP(A367,'volatile collection data'!$G$6:$I$69,3,FALSE)</f>
        <v>11</v>
      </c>
      <c r="K367" s="1" t="str">
        <f>VLOOKUP(A367,'volatile collection data'!$G$6:$N$69,8,FALSE)</f>
        <v>18A</v>
      </c>
      <c r="L367" s="1">
        <f>VLOOKUP(A367,'volatile collection data'!$G$6:$J$69,4,FALSE)</f>
        <v>6.21</v>
      </c>
      <c r="M367" s="1">
        <f>VLOOKUP($A367,'volatile collection data'!$G$6:$M$69,6,FALSE)</f>
        <v>6</v>
      </c>
      <c r="N367" s="1">
        <f>VLOOKUP($A367,'volatile collection data'!$G$6:$M$69,7,FALSE)</f>
        <v>6.21</v>
      </c>
      <c r="O367" s="1">
        <f>VLOOKUP(A367,'volatile collection data'!$G$6:$K$69,5,FALSE)</f>
        <v>1</v>
      </c>
      <c r="P367" s="1" t="str">
        <f t="shared" si="32"/>
        <v>11C</v>
      </c>
      <c r="Q367">
        <f t="shared" si="33"/>
        <v>0.18251991694156619</v>
      </c>
      <c r="R367" t="str">
        <f t="shared" si="34"/>
        <v>18A_1-C&amp;6.21%6.21@6</v>
      </c>
      <c r="S367" t="str">
        <f t="shared" si="35"/>
        <v>11C-18A-VCS-Loc-22</v>
      </c>
      <c r="T367" t="str">
        <f>IFERROR(IF(VLOOKUP(S367,Bad!$A:$A,1,FALSE)='RAW2'!S367,"yes","no"),"no")</f>
        <v>no</v>
      </c>
      <c r="U367" t="str">
        <f>IFERROR(VLOOKUP(F367,compounds!$A:$B,2,FALSE),"")</f>
        <v/>
      </c>
      <c r="V367" t="str">
        <f>VLOOKUP(B367,'volatile collection data'!$O:$P,2,FALSE)</f>
        <v>26.apr.22 18</v>
      </c>
    </row>
    <row r="368" spans="1:22" x14ac:dyDescent="0.2">
      <c r="A368" t="s">
        <v>183</v>
      </c>
      <c r="B368" s="1" t="str">
        <f t="shared" si="30"/>
        <v>11C</v>
      </c>
      <c r="C368">
        <v>8.0459999999999994</v>
      </c>
      <c r="D368">
        <f t="shared" si="31"/>
        <v>8.0500000000000007</v>
      </c>
      <c r="E368">
        <f>VLOOKUP(D368,'Peak Combiner'!$A$5:$D$4980,4,FALSE)</f>
        <v>8.0500000000000007</v>
      </c>
      <c r="F368">
        <f>IFERROR(VLOOKUP(D368,rt_comb!$A:$B,2,FALSE),D368)</f>
        <v>8.0500000000000007</v>
      </c>
      <c r="G368">
        <v>3392122</v>
      </c>
      <c r="H368">
        <f>SUMIFS($G:$G,$E:$E,18.51,'RAW2'!$A:$A,'RAW2'!A368)</f>
        <v>36763195</v>
      </c>
      <c r="I368" s="1" t="str">
        <f>VLOOKUP(A368,'volatile collection data'!$G$6:$H$69,2,FALSE)</f>
        <v>C</v>
      </c>
      <c r="J368" s="1">
        <f>VLOOKUP(A368,'volatile collection data'!$G$6:$I$69,3,FALSE)</f>
        <v>11</v>
      </c>
      <c r="K368" s="1" t="str">
        <f>VLOOKUP(A368,'volatile collection data'!$G$6:$N$69,8,FALSE)</f>
        <v>18A</v>
      </c>
      <c r="L368" s="1">
        <f>VLOOKUP(A368,'volatile collection data'!$G$6:$J$69,4,FALSE)</f>
        <v>6.21</v>
      </c>
      <c r="M368" s="1">
        <f>VLOOKUP($A368,'volatile collection data'!$G$6:$M$69,6,FALSE)</f>
        <v>6</v>
      </c>
      <c r="N368" s="1">
        <f>VLOOKUP($A368,'volatile collection data'!$G$6:$M$69,7,FALSE)</f>
        <v>6.21</v>
      </c>
      <c r="O368" s="1">
        <f>VLOOKUP(A368,'volatile collection data'!$G$6:$K$69,5,FALSE)</f>
        <v>1</v>
      </c>
      <c r="P368" s="1" t="str">
        <f t="shared" si="32"/>
        <v>11C</v>
      </c>
      <c r="Q368">
        <f t="shared" si="33"/>
        <v>7.4291071101284703E-2</v>
      </c>
      <c r="R368" t="str">
        <f t="shared" si="34"/>
        <v>18A_1-C&amp;6.21%6.21@6</v>
      </c>
      <c r="S368" t="str">
        <f t="shared" si="35"/>
        <v>11C-18A-VCS-Loc-22</v>
      </c>
      <c r="T368" t="str">
        <f>IFERROR(IF(VLOOKUP(S368,Bad!$A:$A,1,FALSE)='RAW2'!S368,"yes","no"),"no")</f>
        <v>no</v>
      </c>
      <c r="U368" t="str">
        <f>IFERROR(VLOOKUP(F368,compounds!$A:$B,2,FALSE),"")</f>
        <v/>
      </c>
      <c r="V368" t="str">
        <f>VLOOKUP(B368,'volatile collection data'!$O:$P,2,FALSE)</f>
        <v>26.apr.22 18</v>
      </c>
    </row>
    <row r="369" spans="1:22" x14ac:dyDescent="0.2">
      <c r="A369" t="s">
        <v>183</v>
      </c>
      <c r="B369" s="1" t="str">
        <f t="shared" si="30"/>
        <v>11C</v>
      </c>
      <c r="C369">
        <v>8.3550000000000004</v>
      </c>
      <c r="D369">
        <f t="shared" si="31"/>
        <v>8.36</v>
      </c>
      <c r="E369">
        <f>VLOOKUP(D369,'Peak Combiner'!$A$5:$D$4980,4,FALSE)</f>
        <v>8.36</v>
      </c>
      <c r="F369">
        <f>IFERROR(VLOOKUP(D369,rt_comb!$A:$B,2,FALSE),D369)</f>
        <v>8.36</v>
      </c>
      <c r="G369">
        <v>1975240</v>
      </c>
      <c r="H369">
        <f>SUMIFS($G:$G,$E:$E,18.51,'RAW2'!$A:$A,'RAW2'!A369)</f>
        <v>36763195</v>
      </c>
      <c r="I369" s="1" t="str">
        <f>VLOOKUP(A369,'volatile collection data'!$G$6:$H$69,2,FALSE)</f>
        <v>C</v>
      </c>
      <c r="J369" s="1">
        <f>VLOOKUP(A369,'volatile collection data'!$G$6:$I$69,3,FALSE)</f>
        <v>11</v>
      </c>
      <c r="K369" s="1" t="str">
        <f>VLOOKUP(A369,'volatile collection data'!$G$6:$N$69,8,FALSE)</f>
        <v>18A</v>
      </c>
      <c r="L369" s="1">
        <f>VLOOKUP(A369,'volatile collection data'!$G$6:$J$69,4,FALSE)</f>
        <v>6.21</v>
      </c>
      <c r="M369" s="1">
        <f>VLOOKUP($A369,'volatile collection data'!$G$6:$M$69,6,FALSE)</f>
        <v>6</v>
      </c>
      <c r="N369" s="1">
        <f>VLOOKUP($A369,'volatile collection data'!$G$6:$M$69,7,FALSE)</f>
        <v>6.21</v>
      </c>
      <c r="O369" s="1">
        <f>VLOOKUP(A369,'volatile collection data'!$G$6:$K$69,5,FALSE)</f>
        <v>1</v>
      </c>
      <c r="P369" s="1" t="str">
        <f t="shared" si="32"/>
        <v>11C</v>
      </c>
      <c r="Q369">
        <f t="shared" si="33"/>
        <v>4.325985188094697E-2</v>
      </c>
      <c r="R369" t="str">
        <f t="shared" si="34"/>
        <v>18A_1-C&amp;6.21%6.21@6</v>
      </c>
      <c r="S369" t="str">
        <f t="shared" si="35"/>
        <v>11C-18A-VCS-Loc-22</v>
      </c>
      <c r="T369" t="str">
        <f>IFERROR(IF(VLOOKUP(S369,Bad!$A:$A,1,FALSE)='RAW2'!S369,"yes","no"),"no")</f>
        <v>no</v>
      </c>
      <c r="U369" t="str">
        <f>IFERROR(VLOOKUP(F369,compounds!$A:$B,2,FALSE),"")</f>
        <v/>
      </c>
      <c r="V369" t="str">
        <f>VLOOKUP(B369,'volatile collection data'!$O:$P,2,FALSE)</f>
        <v>26.apr.22 18</v>
      </c>
    </row>
    <row r="370" spans="1:22" x14ac:dyDescent="0.2">
      <c r="A370" t="s">
        <v>183</v>
      </c>
      <c r="B370" s="1" t="str">
        <f t="shared" si="30"/>
        <v>11C</v>
      </c>
      <c r="C370">
        <v>8.4049999999999994</v>
      </c>
      <c r="D370">
        <f t="shared" si="31"/>
        <v>8.41</v>
      </c>
      <c r="E370">
        <f>VLOOKUP(D370,'Peak Combiner'!$A$5:$D$4980,4,FALSE)</f>
        <v>8.41</v>
      </c>
      <c r="F370">
        <f>IFERROR(VLOOKUP(D370,rt_comb!$A:$B,2,FALSE),D370)</f>
        <v>8.41</v>
      </c>
      <c r="G370">
        <v>2289217</v>
      </c>
      <c r="H370">
        <f>SUMIFS($G:$G,$E:$E,18.51,'RAW2'!$A:$A,'RAW2'!A370)</f>
        <v>36763195</v>
      </c>
      <c r="I370" s="1" t="str">
        <f>VLOOKUP(A370,'volatile collection data'!$G$6:$H$69,2,FALSE)</f>
        <v>C</v>
      </c>
      <c r="J370" s="1">
        <f>VLOOKUP(A370,'volatile collection data'!$G$6:$I$69,3,FALSE)</f>
        <v>11</v>
      </c>
      <c r="K370" s="1" t="str">
        <f>VLOOKUP(A370,'volatile collection data'!$G$6:$N$69,8,FALSE)</f>
        <v>18A</v>
      </c>
      <c r="L370" s="1">
        <f>VLOOKUP(A370,'volatile collection data'!$G$6:$J$69,4,FALSE)</f>
        <v>6.21</v>
      </c>
      <c r="M370" s="1">
        <f>VLOOKUP($A370,'volatile collection data'!$G$6:$M$69,6,FALSE)</f>
        <v>6</v>
      </c>
      <c r="N370" s="1">
        <f>VLOOKUP($A370,'volatile collection data'!$G$6:$M$69,7,FALSE)</f>
        <v>6.21</v>
      </c>
      <c r="O370" s="1">
        <f>VLOOKUP(A370,'volatile collection data'!$G$6:$K$69,5,FALSE)</f>
        <v>1</v>
      </c>
      <c r="P370" s="1" t="str">
        <f t="shared" si="32"/>
        <v>11C</v>
      </c>
      <c r="Q370">
        <f t="shared" si="33"/>
        <v>5.0136281334595183E-2</v>
      </c>
      <c r="R370" t="str">
        <f t="shared" si="34"/>
        <v>18A_1-C&amp;6.21%6.21@6</v>
      </c>
      <c r="S370" t="str">
        <f t="shared" si="35"/>
        <v>11C-18A-VCS-Loc-22</v>
      </c>
      <c r="T370" t="str">
        <f>IFERROR(IF(VLOOKUP(S370,Bad!$A:$A,1,FALSE)='RAW2'!S370,"yes","no"),"no")</f>
        <v>no</v>
      </c>
      <c r="U370" t="str">
        <f>IFERROR(VLOOKUP(F370,compounds!$A:$B,2,FALSE),"")</f>
        <v/>
      </c>
      <c r="V370" t="str">
        <f>VLOOKUP(B370,'volatile collection data'!$O:$P,2,FALSE)</f>
        <v>26.apr.22 18</v>
      </c>
    </row>
    <row r="371" spans="1:22" x14ac:dyDescent="0.2">
      <c r="A371" t="s">
        <v>183</v>
      </c>
      <c r="B371" s="1" t="str">
        <f t="shared" si="30"/>
        <v>11C</v>
      </c>
      <c r="C371">
        <v>8.9710000000000001</v>
      </c>
      <c r="D371">
        <f t="shared" si="31"/>
        <v>8.9700000000000006</v>
      </c>
      <c r="E371">
        <f>VLOOKUP(D371,'Peak Combiner'!$A$5:$D$4980,4,FALSE)</f>
        <v>8.9600000000000009</v>
      </c>
      <c r="F371">
        <f>IFERROR(VLOOKUP(D371,rt_comb!$A:$B,2,FALSE),D371)</f>
        <v>8.9700000000000006</v>
      </c>
      <c r="G371">
        <v>18547322</v>
      </c>
      <c r="H371">
        <f>SUMIFS($G:$G,$E:$E,18.51,'RAW2'!$A:$A,'RAW2'!A371)</f>
        <v>36763195</v>
      </c>
      <c r="I371" s="1" t="str">
        <f>VLOOKUP(A371,'volatile collection data'!$G$6:$H$69,2,FALSE)</f>
        <v>C</v>
      </c>
      <c r="J371" s="1">
        <f>VLOOKUP(A371,'volatile collection data'!$G$6:$I$69,3,FALSE)</f>
        <v>11</v>
      </c>
      <c r="K371" s="1" t="str">
        <f>VLOOKUP(A371,'volatile collection data'!$G$6:$N$69,8,FALSE)</f>
        <v>18A</v>
      </c>
      <c r="L371" s="1">
        <f>VLOOKUP(A371,'volatile collection data'!$G$6:$J$69,4,FALSE)</f>
        <v>6.21</v>
      </c>
      <c r="M371" s="1">
        <f>VLOOKUP($A371,'volatile collection data'!$G$6:$M$69,6,FALSE)</f>
        <v>6</v>
      </c>
      <c r="N371" s="1">
        <f>VLOOKUP($A371,'volatile collection data'!$G$6:$M$69,7,FALSE)</f>
        <v>6.21</v>
      </c>
      <c r="O371" s="1">
        <f>VLOOKUP(A371,'volatile collection data'!$G$6:$K$69,5,FALSE)</f>
        <v>1</v>
      </c>
      <c r="P371" s="1" t="str">
        <f t="shared" si="32"/>
        <v>11C</v>
      </c>
      <c r="Q371">
        <f t="shared" si="33"/>
        <v>0.40620603192940058</v>
      </c>
      <c r="R371" t="str">
        <f t="shared" si="34"/>
        <v>18A_1-C&amp;6.21%6.21@6</v>
      </c>
      <c r="S371" t="str">
        <f t="shared" si="35"/>
        <v>11C-18A-VCS-Loc-22</v>
      </c>
      <c r="T371" t="str">
        <f>IFERROR(IF(VLOOKUP(S371,Bad!$A:$A,1,FALSE)='RAW2'!S371,"yes","no"),"no")</f>
        <v>no</v>
      </c>
      <c r="U371" t="str">
        <f>IFERROR(VLOOKUP(F371,compounds!$A:$B,2,FALSE),"")</f>
        <v>bpinene</v>
      </c>
      <c r="V371" t="str">
        <f>VLOOKUP(B371,'volatile collection data'!$O:$P,2,FALSE)</f>
        <v>26.apr.22 18</v>
      </c>
    </row>
    <row r="372" spans="1:22" x14ac:dyDescent="0.2">
      <c r="A372" t="s">
        <v>183</v>
      </c>
      <c r="B372" s="1" t="str">
        <f t="shared" si="30"/>
        <v>11C</v>
      </c>
      <c r="C372">
        <v>9.3859999999999992</v>
      </c>
      <c r="D372">
        <f t="shared" si="31"/>
        <v>9.39</v>
      </c>
      <c r="E372">
        <f>VLOOKUP(D372,'Peak Combiner'!$A$5:$D$4980,4,FALSE)</f>
        <v>9.3800000000000008</v>
      </c>
      <c r="F372">
        <f>IFERROR(VLOOKUP(D372,rt_comb!$A:$B,2,FALSE),D372)</f>
        <v>9.3800000000000008</v>
      </c>
      <c r="G372">
        <v>6338484</v>
      </c>
      <c r="H372">
        <f>SUMIFS($G:$G,$E:$E,18.51,'RAW2'!$A:$A,'RAW2'!A372)</f>
        <v>36763195</v>
      </c>
      <c r="I372" s="1" t="str">
        <f>VLOOKUP(A372,'volatile collection data'!$G$6:$H$69,2,FALSE)</f>
        <v>C</v>
      </c>
      <c r="J372" s="1">
        <f>VLOOKUP(A372,'volatile collection data'!$G$6:$I$69,3,FALSE)</f>
        <v>11</v>
      </c>
      <c r="K372" s="1" t="str">
        <f>VLOOKUP(A372,'volatile collection data'!$G$6:$N$69,8,FALSE)</f>
        <v>18A</v>
      </c>
      <c r="L372" s="1">
        <f>VLOOKUP(A372,'volatile collection data'!$G$6:$J$69,4,FALSE)</f>
        <v>6.21</v>
      </c>
      <c r="M372" s="1">
        <f>VLOOKUP($A372,'volatile collection data'!$G$6:$M$69,6,FALSE)</f>
        <v>6</v>
      </c>
      <c r="N372" s="1">
        <f>VLOOKUP($A372,'volatile collection data'!$G$6:$M$69,7,FALSE)</f>
        <v>6.21</v>
      </c>
      <c r="O372" s="1">
        <f>VLOOKUP(A372,'volatile collection data'!$G$6:$K$69,5,FALSE)</f>
        <v>1</v>
      </c>
      <c r="P372" s="1" t="str">
        <f t="shared" si="32"/>
        <v>11C</v>
      </c>
      <c r="Q372">
        <f t="shared" si="33"/>
        <v>0.13881952521706339</v>
      </c>
      <c r="R372" t="str">
        <f t="shared" si="34"/>
        <v>18A_1-C&amp;6.21%6.21@6</v>
      </c>
      <c r="S372" t="str">
        <f t="shared" si="35"/>
        <v>11C-18A-VCS-Loc-22</v>
      </c>
      <c r="T372" t="str">
        <f>IFERROR(IF(VLOOKUP(S372,Bad!$A:$A,1,FALSE)='RAW2'!S372,"yes","no"),"no")</f>
        <v>no</v>
      </c>
      <c r="U372" t="str">
        <f>IFERROR(VLOOKUP(F372,compounds!$A:$B,2,FALSE),"")</f>
        <v>octanal</v>
      </c>
      <c r="V372" t="str">
        <f>VLOOKUP(B372,'volatile collection data'!$O:$P,2,FALSE)</f>
        <v>26.apr.22 18</v>
      </c>
    </row>
    <row r="373" spans="1:22" x14ac:dyDescent="0.2">
      <c r="A373" t="s">
        <v>183</v>
      </c>
      <c r="B373" s="1" t="str">
        <f t="shared" si="30"/>
        <v>11C</v>
      </c>
      <c r="C373">
        <v>9.5239999999999991</v>
      </c>
      <c r="D373">
        <f t="shared" si="31"/>
        <v>9.52</v>
      </c>
      <c r="E373">
        <f>VLOOKUP(D373,'Peak Combiner'!$A$5:$D$4980,4,FALSE)</f>
        <v>9.52</v>
      </c>
      <c r="F373">
        <f>IFERROR(VLOOKUP(D373,rt_comb!$A:$B,2,FALSE),D373)</f>
        <v>9.5399999999999991</v>
      </c>
      <c r="G373">
        <v>176386799</v>
      </c>
      <c r="H373">
        <f>SUMIFS($G:$G,$E:$E,18.51,'RAW2'!$A:$A,'RAW2'!A373)</f>
        <v>36763195</v>
      </c>
      <c r="I373" s="1" t="str">
        <f>VLOOKUP(A373,'volatile collection data'!$G$6:$H$69,2,FALSE)</f>
        <v>C</v>
      </c>
      <c r="J373" s="1">
        <f>VLOOKUP(A373,'volatile collection data'!$G$6:$I$69,3,FALSE)</f>
        <v>11</v>
      </c>
      <c r="K373" s="1" t="str">
        <f>VLOOKUP(A373,'volatile collection data'!$G$6:$N$69,8,FALSE)</f>
        <v>18A</v>
      </c>
      <c r="L373" s="1">
        <f>VLOOKUP(A373,'volatile collection data'!$G$6:$J$69,4,FALSE)</f>
        <v>6.21</v>
      </c>
      <c r="M373" s="1">
        <f>VLOOKUP($A373,'volatile collection data'!$G$6:$M$69,6,FALSE)</f>
        <v>6</v>
      </c>
      <c r="N373" s="1">
        <f>VLOOKUP($A373,'volatile collection data'!$G$6:$M$69,7,FALSE)</f>
        <v>6.21</v>
      </c>
      <c r="O373" s="1">
        <f>VLOOKUP(A373,'volatile collection data'!$G$6:$K$69,5,FALSE)</f>
        <v>1</v>
      </c>
      <c r="P373" s="1" t="str">
        <f t="shared" si="32"/>
        <v>11C</v>
      </c>
      <c r="Q373">
        <f t="shared" si="33"/>
        <v>3.8630580580052882</v>
      </c>
      <c r="R373" t="str">
        <f t="shared" si="34"/>
        <v>18A_1-C&amp;6.21%6.21@6</v>
      </c>
      <c r="S373" t="str">
        <f t="shared" si="35"/>
        <v>11C-18A-VCS-Loc-22</v>
      </c>
      <c r="T373" t="str">
        <f>IFERROR(IF(VLOOKUP(S373,Bad!$A:$A,1,FALSE)='RAW2'!S373,"yes","no"),"no")</f>
        <v>no</v>
      </c>
      <c r="U373" t="str">
        <f>IFERROR(VLOOKUP(F373,compounds!$A:$B,2,FALSE),"")</f>
        <v>z3hex</v>
      </c>
      <c r="V373" t="str">
        <f>VLOOKUP(B373,'volatile collection data'!$O:$P,2,FALSE)</f>
        <v>26.apr.22 18</v>
      </c>
    </row>
    <row r="374" spans="1:22" x14ac:dyDescent="0.2">
      <c r="A374" t="s">
        <v>183</v>
      </c>
      <c r="B374" s="1" t="str">
        <f t="shared" si="30"/>
        <v>11C</v>
      </c>
      <c r="C374">
        <v>10.093999999999999</v>
      </c>
      <c r="D374">
        <f t="shared" si="31"/>
        <v>10.09</v>
      </c>
      <c r="E374">
        <f>VLOOKUP(D374,'Peak Combiner'!$A$5:$D$4980,4,FALSE)</f>
        <v>10.1</v>
      </c>
      <c r="F374">
        <f>IFERROR(VLOOKUP(D374,rt_comb!$A:$B,2,FALSE),D374)</f>
        <v>10.09</v>
      </c>
      <c r="G374">
        <v>71184866</v>
      </c>
      <c r="H374">
        <f>SUMIFS($G:$G,$E:$E,18.51,'RAW2'!$A:$A,'RAW2'!A374)</f>
        <v>36763195</v>
      </c>
      <c r="I374" s="1" t="str">
        <f>VLOOKUP(A374,'volatile collection data'!$G$6:$H$69,2,FALSE)</f>
        <v>C</v>
      </c>
      <c r="J374" s="1">
        <f>VLOOKUP(A374,'volatile collection data'!$G$6:$I$69,3,FALSE)</f>
        <v>11</v>
      </c>
      <c r="K374" s="1" t="str">
        <f>VLOOKUP(A374,'volatile collection data'!$G$6:$N$69,8,FALSE)</f>
        <v>18A</v>
      </c>
      <c r="L374" s="1">
        <f>VLOOKUP(A374,'volatile collection data'!$G$6:$J$69,4,FALSE)</f>
        <v>6.21</v>
      </c>
      <c r="M374" s="1">
        <f>VLOOKUP($A374,'volatile collection data'!$G$6:$M$69,6,FALSE)</f>
        <v>6</v>
      </c>
      <c r="N374" s="1">
        <f>VLOOKUP($A374,'volatile collection data'!$G$6:$M$69,7,FALSE)</f>
        <v>6.21</v>
      </c>
      <c r="O374" s="1">
        <f>VLOOKUP(A374,'volatile collection data'!$G$6:$K$69,5,FALSE)</f>
        <v>1</v>
      </c>
      <c r="P374" s="1" t="str">
        <f t="shared" si="32"/>
        <v>11C</v>
      </c>
      <c r="Q374">
        <f t="shared" si="33"/>
        <v>1.5590240979957162</v>
      </c>
      <c r="R374" t="str">
        <f t="shared" si="34"/>
        <v>18A_1-C&amp;6.21%6.21@6</v>
      </c>
      <c r="S374" t="str">
        <f t="shared" si="35"/>
        <v>11C-18A-VCS-Loc-22</v>
      </c>
      <c r="T374" t="str">
        <f>IFERROR(IF(VLOOKUP(S374,Bad!$A:$A,1,FALSE)='RAW2'!S374,"yes","no"),"no")</f>
        <v>no</v>
      </c>
      <c r="U374" t="str">
        <f>IFERROR(VLOOKUP(F374,compounds!$A:$B,2,FALSE),"")</f>
        <v/>
      </c>
      <c r="V374" t="str">
        <f>VLOOKUP(B374,'volatile collection data'!$O:$P,2,FALSE)</f>
        <v>26.apr.22 18</v>
      </c>
    </row>
    <row r="375" spans="1:22" x14ac:dyDescent="0.2">
      <c r="A375" t="s">
        <v>183</v>
      </c>
      <c r="B375" s="1" t="str">
        <f t="shared" si="30"/>
        <v>11C</v>
      </c>
      <c r="C375">
        <v>10.403</v>
      </c>
      <c r="D375">
        <f t="shared" si="31"/>
        <v>10.4</v>
      </c>
      <c r="E375">
        <f>VLOOKUP(D375,'Peak Combiner'!$A$5:$D$4980,4,FALSE)</f>
        <v>10.4</v>
      </c>
      <c r="F375">
        <f>IFERROR(VLOOKUP(D375,rt_comb!$A:$B,2,FALSE),D375)</f>
        <v>10.4</v>
      </c>
      <c r="G375">
        <v>2178556</v>
      </c>
      <c r="H375">
        <f>SUMIFS($G:$G,$E:$E,18.51,'RAW2'!$A:$A,'RAW2'!A375)</f>
        <v>36763195</v>
      </c>
      <c r="I375" s="1" t="str">
        <f>VLOOKUP(A375,'volatile collection data'!$G$6:$H$69,2,FALSE)</f>
        <v>C</v>
      </c>
      <c r="J375" s="1">
        <f>VLOOKUP(A375,'volatile collection data'!$G$6:$I$69,3,FALSE)</f>
        <v>11</v>
      </c>
      <c r="K375" s="1" t="str">
        <f>VLOOKUP(A375,'volatile collection data'!$G$6:$N$69,8,FALSE)</f>
        <v>18A</v>
      </c>
      <c r="L375" s="1">
        <f>VLOOKUP(A375,'volatile collection data'!$G$6:$J$69,4,FALSE)</f>
        <v>6.21</v>
      </c>
      <c r="M375" s="1">
        <f>VLOOKUP($A375,'volatile collection data'!$G$6:$M$69,6,FALSE)</f>
        <v>6</v>
      </c>
      <c r="N375" s="1">
        <f>VLOOKUP($A375,'volatile collection data'!$G$6:$M$69,7,FALSE)</f>
        <v>6.21</v>
      </c>
      <c r="O375" s="1">
        <f>VLOOKUP(A375,'volatile collection data'!$G$6:$K$69,5,FALSE)</f>
        <v>1</v>
      </c>
      <c r="P375" s="1" t="str">
        <f t="shared" si="32"/>
        <v>11C</v>
      </c>
      <c r="Q375">
        <f t="shared" si="33"/>
        <v>4.771268801479734E-2</v>
      </c>
      <c r="R375" t="str">
        <f t="shared" si="34"/>
        <v>18A_1-C&amp;6.21%6.21@6</v>
      </c>
      <c r="S375" t="str">
        <f t="shared" si="35"/>
        <v>11C-18A-VCS-Loc-22</v>
      </c>
      <c r="T375" t="str">
        <f>IFERROR(IF(VLOOKUP(S375,Bad!$A:$A,1,FALSE)='RAW2'!S375,"yes","no"),"no")</f>
        <v>no</v>
      </c>
      <c r="U375" t="str">
        <f>IFERROR(VLOOKUP(F375,compounds!$A:$B,2,FALSE),"")</f>
        <v/>
      </c>
      <c r="V375" t="str">
        <f>VLOOKUP(B375,'volatile collection data'!$O:$P,2,FALSE)</f>
        <v>26.apr.22 18</v>
      </c>
    </row>
    <row r="376" spans="1:22" x14ac:dyDescent="0.2">
      <c r="A376" t="s">
        <v>183</v>
      </c>
      <c r="B376" s="1" t="str">
        <f t="shared" si="30"/>
        <v>11C</v>
      </c>
      <c r="C376">
        <v>11.077999999999999</v>
      </c>
      <c r="D376">
        <f t="shared" si="31"/>
        <v>11.08</v>
      </c>
      <c r="E376">
        <f>VLOOKUP(D376,'Peak Combiner'!$A$5:$D$4980,4,FALSE)</f>
        <v>11.08</v>
      </c>
      <c r="F376">
        <f>IFERROR(VLOOKUP(D376,rt_comb!$A:$B,2,FALSE),D376)</f>
        <v>11.08</v>
      </c>
      <c r="G376">
        <v>1991523</v>
      </c>
      <c r="H376">
        <f>SUMIFS($G:$G,$E:$E,18.51,'RAW2'!$A:$A,'RAW2'!A376)</f>
        <v>36763195</v>
      </c>
      <c r="I376" s="1" t="str">
        <f>VLOOKUP(A376,'volatile collection data'!$G$6:$H$69,2,FALSE)</f>
        <v>C</v>
      </c>
      <c r="J376" s="1">
        <f>VLOOKUP(A376,'volatile collection data'!$G$6:$I$69,3,FALSE)</f>
        <v>11</v>
      </c>
      <c r="K376" s="1" t="str">
        <f>VLOOKUP(A376,'volatile collection data'!$G$6:$N$69,8,FALSE)</f>
        <v>18A</v>
      </c>
      <c r="L376" s="1">
        <f>VLOOKUP(A376,'volatile collection data'!$G$6:$J$69,4,FALSE)</f>
        <v>6.21</v>
      </c>
      <c r="M376" s="1">
        <f>VLOOKUP($A376,'volatile collection data'!$G$6:$M$69,6,FALSE)</f>
        <v>6</v>
      </c>
      <c r="N376" s="1">
        <f>VLOOKUP($A376,'volatile collection data'!$G$6:$M$69,7,FALSE)</f>
        <v>6.21</v>
      </c>
      <c r="O376" s="1">
        <f>VLOOKUP(A376,'volatile collection data'!$G$6:$K$69,5,FALSE)</f>
        <v>1</v>
      </c>
      <c r="P376" s="1" t="str">
        <f t="shared" si="32"/>
        <v>11C</v>
      </c>
      <c r="Q376">
        <f t="shared" si="33"/>
        <v>4.3616466858457277E-2</v>
      </c>
      <c r="R376" t="str">
        <f t="shared" si="34"/>
        <v>18A_1-C&amp;6.21%6.21@6</v>
      </c>
      <c r="S376" t="str">
        <f t="shared" si="35"/>
        <v>11C-18A-VCS-Loc-22</v>
      </c>
      <c r="T376" t="str">
        <f>IFERROR(IF(VLOOKUP(S376,Bad!$A:$A,1,FALSE)='RAW2'!S376,"yes","no"),"no")</f>
        <v>no</v>
      </c>
      <c r="U376" t="str">
        <f>IFERROR(VLOOKUP(F376,compounds!$A:$B,2,FALSE),"")</f>
        <v/>
      </c>
      <c r="V376" t="str">
        <f>VLOOKUP(B376,'volatile collection data'!$O:$P,2,FALSE)</f>
        <v>26.apr.22 18</v>
      </c>
    </row>
    <row r="377" spans="1:22" x14ac:dyDescent="0.2">
      <c r="A377" t="s">
        <v>183</v>
      </c>
      <c r="B377" s="1" t="str">
        <f t="shared" si="30"/>
        <v>11C</v>
      </c>
      <c r="C377">
        <v>12.398</v>
      </c>
      <c r="D377">
        <f t="shared" si="31"/>
        <v>12.4</v>
      </c>
      <c r="E377">
        <f>VLOOKUP(D377,'Peak Combiner'!$A$5:$D$4980,4,FALSE)</f>
        <v>12.39</v>
      </c>
      <c r="F377">
        <f>IFERROR(VLOOKUP(D377,rt_comb!$A:$B,2,FALSE),D377)</f>
        <v>12.39</v>
      </c>
      <c r="G377">
        <v>8497305</v>
      </c>
      <c r="H377">
        <f>SUMIFS($G:$G,$E:$E,18.51,'RAW2'!$A:$A,'RAW2'!A377)</f>
        <v>36763195</v>
      </c>
      <c r="I377" s="1" t="str">
        <f>VLOOKUP(A377,'volatile collection data'!$G$6:$H$69,2,FALSE)</f>
        <v>C</v>
      </c>
      <c r="J377" s="1">
        <f>VLOOKUP(A377,'volatile collection data'!$G$6:$I$69,3,FALSE)</f>
        <v>11</v>
      </c>
      <c r="K377" s="1" t="str">
        <f>VLOOKUP(A377,'volatile collection data'!$G$6:$N$69,8,FALSE)</f>
        <v>18A</v>
      </c>
      <c r="L377" s="1">
        <f>VLOOKUP(A377,'volatile collection data'!$G$6:$J$69,4,FALSE)</f>
        <v>6.21</v>
      </c>
      <c r="M377" s="1">
        <f>VLOOKUP($A377,'volatile collection data'!$G$6:$M$69,6,FALSE)</f>
        <v>6</v>
      </c>
      <c r="N377" s="1">
        <f>VLOOKUP($A377,'volatile collection data'!$G$6:$M$69,7,FALSE)</f>
        <v>6.21</v>
      </c>
      <c r="O377" s="1">
        <f>VLOOKUP(A377,'volatile collection data'!$G$6:$K$69,5,FALSE)</f>
        <v>1</v>
      </c>
      <c r="P377" s="1" t="str">
        <f t="shared" si="32"/>
        <v>11C</v>
      </c>
      <c r="Q377">
        <f t="shared" si="33"/>
        <v>0.18609999579151401</v>
      </c>
      <c r="R377" t="str">
        <f t="shared" si="34"/>
        <v>18A_1-C&amp;6.21%6.21@6</v>
      </c>
      <c r="S377" t="str">
        <f t="shared" si="35"/>
        <v>11C-18A-VCS-Loc-22</v>
      </c>
      <c r="T377" t="str">
        <f>IFERROR(IF(VLOOKUP(S377,Bad!$A:$A,1,FALSE)='RAW2'!S377,"yes","no"),"no")</f>
        <v>no</v>
      </c>
      <c r="U377" t="str">
        <f>IFERROR(VLOOKUP(F377,compounds!$A:$B,2,FALSE),"")</f>
        <v>o+C5xe</v>
      </c>
      <c r="V377" t="str">
        <f>VLOOKUP(B377,'volatile collection data'!$O:$P,2,FALSE)</f>
        <v>26.apr.22 18</v>
      </c>
    </row>
    <row r="378" spans="1:22" x14ac:dyDescent="0.2">
      <c r="A378" t="s">
        <v>183</v>
      </c>
      <c r="B378" s="1" t="str">
        <f t="shared" si="30"/>
        <v>11C</v>
      </c>
      <c r="C378">
        <v>12.544</v>
      </c>
      <c r="D378">
        <f t="shared" si="31"/>
        <v>12.54</v>
      </c>
      <c r="E378">
        <f>VLOOKUP(D378,'Peak Combiner'!$A$5:$D$4980,4,FALSE)</f>
        <v>12.53</v>
      </c>
      <c r="F378">
        <f>IFERROR(VLOOKUP(D378,rt_comb!$A:$B,2,FALSE),D378)</f>
        <v>12.54</v>
      </c>
      <c r="G378">
        <v>14612172</v>
      </c>
      <c r="H378">
        <f>SUMIFS($G:$G,$E:$E,18.51,'RAW2'!$A:$A,'RAW2'!A378)</f>
        <v>36763195</v>
      </c>
      <c r="I378" s="1" t="str">
        <f>VLOOKUP(A378,'volatile collection data'!$G$6:$H$69,2,FALSE)</f>
        <v>C</v>
      </c>
      <c r="J378" s="1">
        <f>VLOOKUP(A378,'volatile collection data'!$G$6:$I$69,3,FALSE)</f>
        <v>11</v>
      </c>
      <c r="K378" s="1" t="str">
        <f>VLOOKUP(A378,'volatile collection data'!$G$6:$N$69,8,FALSE)</f>
        <v>18A</v>
      </c>
      <c r="L378" s="1">
        <f>VLOOKUP(A378,'volatile collection data'!$G$6:$J$69,4,FALSE)</f>
        <v>6.21</v>
      </c>
      <c r="M378" s="1">
        <f>VLOOKUP($A378,'volatile collection data'!$G$6:$M$69,6,FALSE)</f>
        <v>6</v>
      </c>
      <c r="N378" s="1">
        <f>VLOOKUP($A378,'volatile collection data'!$G$6:$M$69,7,FALSE)</f>
        <v>6.21</v>
      </c>
      <c r="O378" s="1">
        <f>VLOOKUP(A378,'volatile collection data'!$G$6:$K$69,5,FALSE)</f>
        <v>1</v>
      </c>
      <c r="P378" s="1" t="str">
        <f t="shared" si="32"/>
        <v>11C</v>
      </c>
      <c r="Q378">
        <f t="shared" si="33"/>
        <v>0.32002207143381095</v>
      </c>
      <c r="R378" t="str">
        <f t="shared" si="34"/>
        <v>18A_1-C&amp;6.21%6.21@6</v>
      </c>
      <c r="S378" t="str">
        <f t="shared" si="35"/>
        <v>11C-18A-VCS-Loc-22</v>
      </c>
      <c r="T378" t="str">
        <f>IFERROR(IF(VLOOKUP(S378,Bad!$A:$A,1,FALSE)='RAW2'!S378,"yes","no"),"no")</f>
        <v>no</v>
      </c>
      <c r="U378" t="str">
        <f>IFERROR(VLOOKUP(F378,compounds!$A:$B,2,FALSE),"")</f>
        <v>nonanal</v>
      </c>
      <c r="V378" t="str">
        <f>VLOOKUP(B378,'volatile collection data'!$O:$P,2,FALSE)</f>
        <v>26.apr.22 18</v>
      </c>
    </row>
    <row r="379" spans="1:22" x14ac:dyDescent="0.2">
      <c r="A379" t="s">
        <v>183</v>
      </c>
      <c r="B379" s="1" t="str">
        <f t="shared" si="30"/>
        <v>11C</v>
      </c>
      <c r="C379">
        <v>12.914</v>
      </c>
      <c r="D379">
        <f t="shared" si="31"/>
        <v>12.91</v>
      </c>
      <c r="E379">
        <f>VLOOKUP(D379,'Peak Combiner'!$A$5:$D$4980,4,FALSE)</f>
        <v>12.91</v>
      </c>
      <c r="F379">
        <f>IFERROR(VLOOKUP(D379,rt_comb!$A:$B,2,FALSE),D379)</f>
        <v>12.91</v>
      </c>
      <c r="G379">
        <v>40426455</v>
      </c>
      <c r="H379">
        <f>SUMIFS($G:$G,$E:$E,18.51,'RAW2'!$A:$A,'RAW2'!A379)</f>
        <v>36763195</v>
      </c>
      <c r="I379" s="1" t="str">
        <f>VLOOKUP(A379,'volatile collection data'!$G$6:$H$69,2,FALSE)</f>
        <v>C</v>
      </c>
      <c r="J379" s="1">
        <f>VLOOKUP(A379,'volatile collection data'!$G$6:$I$69,3,FALSE)</f>
        <v>11</v>
      </c>
      <c r="K379" s="1" t="str">
        <f>VLOOKUP(A379,'volatile collection data'!$G$6:$N$69,8,FALSE)</f>
        <v>18A</v>
      </c>
      <c r="L379" s="1">
        <f>VLOOKUP(A379,'volatile collection data'!$G$6:$J$69,4,FALSE)</f>
        <v>6.21</v>
      </c>
      <c r="M379" s="1">
        <f>VLOOKUP($A379,'volatile collection data'!$G$6:$M$69,6,FALSE)</f>
        <v>6</v>
      </c>
      <c r="N379" s="1">
        <f>VLOOKUP($A379,'volatile collection data'!$G$6:$M$69,7,FALSE)</f>
        <v>6.21</v>
      </c>
      <c r="O379" s="1">
        <f>VLOOKUP(A379,'volatile collection data'!$G$6:$K$69,5,FALSE)</f>
        <v>1</v>
      </c>
      <c r="P379" s="1" t="str">
        <f t="shared" si="32"/>
        <v>11C</v>
      </c>
      <c r="Q379">
        <f t="shared" si="33"/>
        <v>0.88538226006549481</v>
      </c>
      <c r="R379" t="str">
        <f t="shared" si="34"/>
        <v>18A_1-C&amp;6.21%6.21@6</v>
      </c>
      <c r="S379" t="str">
        <f t="shared" si="35"/>
        <v>11C-18A-VCS-Loc-22</v>
      </c>
      <c r="T379" t="str">
        <f>IFERROR(IF(VLOOKUP(S379,Bad!$A:$A,1,FALSE)='RAW2'!S379,"yes","no"),"no")</f>
        <v>no</v>
      </c>
      <c r="U379" t="str">
        <f>IFERROR(VLOOKUP(F379,compounds!$A:$B,2,FALSE),"")</f>
        <v>cyclohexene</v>
      </c>
      <c r="V379" t="str">
        <f>VLOOKUP(B379,'volatile collection data'!$O:$P,2,FALSE)</f>
        <v>26.apr.22 18</v>
      </c>
    </row>
    <row r="380" spans="1:22" x14ac:dyDescent="0.2">
      <c r="A380" t="s">
        <v>183</v>
      </c>
      <c r="B380" s="1" t="str">
        <f t="shared" si="30"/>
        <v>11C</v>
      </c>
      <c r="C380">
        <v>14.255000000000001</v>
      </c>
      <c r="D380">
        <f t="shared" si="31"/>
        <v>14.26</v>
      </c>
      <c r="E380">
        <f>VLOOKUP(D380,'Peak Combiner'!$A$5:$D$4980,4,FALSE)</f>
        <v>14.25</v>
      </c>
      <c r="F380">
        <f>IFERROR(VLOOKUP(D380,rt_comb!$A:$B,2,FALSE),D380)</f>
        <v>14.25</v>
      </c>
      <c r="G380">
        <v>1637186</v>
      </c>
      <c r="H380">
        <f>SUMIFS($G:$G,$E:$E,18.51,'RAW2'!$A:$A,'RAW2'!A380)</f>
        <v>36763195</v>
      </c>
      <c r="I380" s="1" t="str">
        <f>VLOOKUP(A380,'volatile collection data'!$G$6:$H$69,2,FALSE)</f>
        <v>C</v>
      </c>
      <c r="J380" s="1">
        <f>VLOOKUP(A380,'volatile collection data'!$G$6:$I$69,3,FALSE)</f>
        <v>11</v>
      </c>
      <c r="K380" s="1" t="str">
        <f>VLOOKUP(A380,'volatile collection data'!$G$6:$N$69,8,FALSE)</f>
        <v>18A</v>
      </c>
      <c r="L380" s="1">
        <f>VLOOKUP(A380,'volatile collection data'!$G$6:$J$69,4,FALSE)</f>
        <v>6.21</v>
      </c>
      <c r="M380" s="1">
        <f>VLOOKUP($A380,'volatile collection data'!$G$6:$M$69,6,FALSE)</f>
        <v>6</v>
      </c>
      <c r="N380" s="1">
        <f>VLOOKUP($A380,'volatile collection data'!$G$6:$M$69,7,FALSE)</f>
        <v>6.21</v>
      </c>
      <c r="O380" s="1">
        <f>VLOOKUP(A380,'volatile collection data'!$G$6:$K$69,5,FALSE)</f>
        <v>1</v>
      </c>
      <c r="P380" s="1" t="str">
        <f t="shared" si="32"/>
        <v>11C</v>
      </c>
      <c r="Q380">
        <f t="shared" si="33"/>
        <v>3.5856110579757419E-2</v>
      </c>
      <c r="R380" t="str">
        <f t="shared" si="34"/>
        <v>18A_1-C&amp;6.21%6.21@6</v>
      </c>
      <c r="S380" t="str">
        <f t="shared" si="35"/>
        <v>11C-18A-VCS-Loc-22</v>
      </c>
      <c r="T380" t="str">
        <f>IFERROR(IF(VLOOKUP(S380,Bad!$A:$A,1,FALSE)='RAW2'!S380,"yes","no"),"no")</f>
        <v>no</v>
      </c>
      <c r="U380" t="str">
        <f>IFERROR(VLOOKUP(F380,compounds!$A:$B,2,FALSE),"")</f>
        <v>p-trimethyl</v>
      </c>
      <c r="V380" t="str">
        <f>VLOOKUP(B380,'volatile collection data'!$O:$P,2,FALSE)</f>
        <v>26.apr.22 18</v>
      </c>
    </row>
    <row r="381" spans="1:22" x14ac:dyDescent="0.2">
      <c r="A381" t="s">
        <v>183</v>
      </c>
      <c r="B381" s="1" t="str">
        <f t="shared" si="30"/>
        <v>11C</v>
      </c>
      <c r="C381">
        <v>15.087</v>
      </c>
      <c r="D381">
        <f t="shared" si="31"/>
        <v>15.09</v>
      </c>
      <c r="E381">
        <f>VLOOKUP(D381,'Peak Combiner'!$A$5:$D$4980,4,FALSE)</f>
        <v>15.07</v>
      </c>
      <c r="F381">
        <f>IFERROR(VLOOKUP(D381,rt_comb!$A:$B,2,FALSE),D381)</f>
        <v>15.08</v>
      </c>
      <c r="G381">
        <v>4443797</v>
      </c>
      <c r="H381">
        <f>SUMIFS($G:$G,$E:$E,18.51,'RAW2'!$A:$A,'RAW2'!A381)</f>
        <v>36763195</v>
      </c>
      <c r="I381" s="1" t="str">
        <f>VLOOKUP(A381,'volatile collection data'!$G$6:$H$69,2,FALSE)</f>
        <v>C</v>
      </c>
      <c r="J381" s="1">
        <f>VLOOKUP(A381,'volatile collection data'!$G$6:$I$69,3,FALSE)</f>
        <v>11</v>
      </c>
      <c r="K381" s="1" t="str">
        <f>VLOOKUP(A381,'volatile collection data'!$G$6:$N$69,8,FALSE)</f>
        <v>18A</v>
      </c>
      <c r="L381" s="1">
        <f>VLOOKUP(A381,'volatile collection data'!$G$6:$J$69,4,FALSE)</f>
        <v>6.21</v>
      </c>
      <c r="M381" s="1">
        <f>VLOOKUP($A381,'volatile collection data'!$G$6:$M$69,6,FALSE)</f>
        <v>6</v>
      </c>
      <c r="N381" s="1">
        <f>VLOOKUP($A381,'volatile collection data'!$G$6:$M$69,7,FALSE)</f>
        <v>6.21</v>
      </c>
      <c r="O381" s="1">
        <f>VLOOKUP(A381,'volatile collection data'!$G$6:$K$69,5,FALSE)</f>
        <v>1</v>
      </c>
      <c r="P381" s="1" t="str">
        <f t="shared" si="32"/>
        <v>11C</v>
      </c>
      <c r="Q381">
        <f t="shared" si="33"/>
        <v>9.7323869509019903E-2</v>
      </c>
      <c r="R381" t="str">
        <f t="shared" si="34"/>
        <v>18A_1-C&amp;6.21%6.21@6</v>
      </c>
      <c r="S381" t="str">
        <f t="shared" si="35"/>
        <v>11C-18A-VCS-Loc-22</v>
      </c>
      <c r="T381" t="str">
        <f>IFERROR(IF(VLOOKUP(S381,Bad!$A:$A,1,FALSE)='RAW2'!S381,"yes","no"),"no")</f>
        <v>no</v>
      </c>
      <c r="U381" t="str">
        <f>IFERROR(VLOOKUP(F381,compounds!$A:$B,2,FALSE),"")</f>
        <v>a-terpinol</v>
      </c>
      <c r="V381" t="str">
        <f>VLOOKUP(B381,'volatile collection data'!$O:$P,2,FALSE)</f>
        <v>26.apr.22 18</v>
      </c>
    </row>
    <row r="382" spans="1:22" x14ac:dyDescent="0.2">
      <c r="A382" t="s">
        <v>183</v>
      </c>
      <c r="B382" s="1" t="str">
        <f t="shared" si="30"/>
        <v>11C</v>
      </c>
      <c r="C382">
        <v>15.25</v>
      </c>
      <c r="D382">
        <f t="shared" ref="D382:D445" si="36">ROUND(C382,2)</f>
        <v>15.25</v>
      </c>
      <c r="E382">
        <f>VLOOKUP(D382,'Peak Combiner'!$A$5:$D$4980,4,FALSE)</f>
        <v>15.25</v>
      </c>
      <c r="F382">
        <f>IFERROR(VLOOKUP(D382,rt_comb!$A:$B,2,FALSE),D382)</f>
        <v>15.25</v>
      </c>
      <c r="G382">
        <v>3755418</v>
      </c>
      <c r="H382">
        <f>SUMIFS($G:$G,$E:$E,18.51,'RAW2'!$A:$A,'RAW2'!A382)</f>
        <v>36763195</v>
      </c>
      <c r="I382" s="1" t="str">
        <f>VLOOKUP(A382,'volatile collection data'!$G$6:$H$69,2,FALSE)</f>
        <v>C</v>
      </c>
      <c r="J382" s="1">
        <f>VLOOKUP(A382,'volatile collection data'!$G$6:$I$69,3,FALSE)</f>
        <v>11</v>
      </c>
      <c r="K382" s="1" t="str">
        <f>VLOOKUP(A382,'volatile collection data'!$G$6:$N$69,8,FALSE)</f>
        <v>18A</v>
      </c>
      <c r="L382" s="1">
        <f>VLOOKUP(A382,'volatile collection data'!$G$6:$J$69,4,FALSE)</f>
        <v>6.21</v>
      </c>
      <c r="M382" s="1">
        <f>VLOOKUP($A382,'volatile collection data'!$G$6:$M$69,6,FALSE)</f>
        <v>6</v>
      </c>
      <c r="N382" s="1">
        <f>VLOOKUP($A382,'volatile collection data'!$G$6:$M$69,7,FALSE)</f>
        <v>6.21</v>
      </c>
      <c r="O382" s="1">
        <f>VLOOKUP(A382,'volatile collection data'!$G$6:$K$69,5,FALSE)</f>
        <v>1</v>
      </c>
      <c r="P382" s="1" t="str">
        <f t="shared" si="32"/>
        <v>11C</v>
      </c>
      <c r="Q382">
        <f t="shared" ref="Q382:Q445" si="37">IFERROR((30/H382*G382)/L382/6,0)</f>
        <v>8.2247638986169838E-2</v>
      </c>
      <c r="R382" t="str">
        <f t="shared" si="34"/>
        <v>18A_1-C&amp;6.21%6.21@6</v>
      </c>
      <c r="S382" t="str">
        <f t="shared" si="35"/>
        <v>11C-18A-VCS-Loc-22</v>
      </c>
      <c r="T382" t="str">
        <f>IFERROR(IF(VLOOKUP(S382,Bad!$A:$A,1,FALSE)='RAW2'!S382,"yes","no"),"no")</f>
        <v>no</v>
      </c>
      <c r="U382" t="str">
        <f>IFERROR(VLOOKUP(F382,compounds!$A:$B,2,FALSE),"")</f>
        <v/>
      </c>
      <c r="V382" t="str">
        <f>VLOOKUP(B382,'volatile collection data'!$O:$P,2,FALSE)</f>
        <v>26.apr.22 18</v>
      </c>
    </row>
    <row r="383" spans="1:22" x14ac:dyDescent="0.2">
      <c r="A383" t="s">
        <v>183</v>
      </c>
      <c r="B383" s="1" t="str">
        <f t="shared" si="30"/>
        <v>11C</v>
      </c>
      <c r="C383">
        <v>15.567</v>
      </c>
      <c r="D383">
        <f t="shared" si="36"/>
        <v>15.57</v>
      </c>
      <c r="E383">
        <f>VLOOKUP(D383,'Peak Combiner'!$A$5:$D$4980,4,FALSE)</f>
        <v>15.55</v>
      </c>
      <c r="F383">
        <f>IFERROR(VLOOKUP(D383,rt_comb!$A:$B,2,FALSE),D383)</f>
        <v>15.56</v>
      </c>
      <c r="G383">
        <v>8573055</v>
      </c>
      <c r="H383">
        <f>SUMIFS($G:$G,$E:$E,18.51,'RAW2'!$A:$A,'RAW2'!A383)</f>
        <v>36763195</v>
      </c>
      <c r="I383" s="1" t="str">
        <f>VLOOKUP(A383,'volatile collection data'!$G$6:$H$69,2,FALSE)</f>
        <v>C</v>
      </c>
      <c r="J383" s="1">
        <f>VLOOKUP(A383,'volatile collection data'!$G$6:$I$69,3,FALSE)</f>
        <v>11</v>
      </c>
      <c r="K383" s="1" t="str">
        <f>VLOOKUP(A383,'volatile collection data'!$G$6:$N$69,8,FALSE)</f>
        <v>18A</v>
      </c>
      <c r="L383" s="1">
        <f>VLOOKUP(A383,'volatile collection data'!$G$6:$J$69,4,FALSE)</f>
        <v>6.21</v>
      </c>
      <c r="M383" s="1">
        <f>VLOOKUP($A383,'volatile collection data'!$G$6:$M$69,6,FALSE)</f>
        <v>6</v>
      </c>
      <c r="N383" s="1">
        <f>VLOOKUP($A383,'volatile collection data'!$G$6:$M$69,7,FALSE)</f>
        <v>6.21</v>
      </c>
      <c r="O383" s="1">
        <f>VLOOKUP(A383,'volatile collection data'!$G$6:$K$69,5,FALSE)</f>
        <v>1</v>
      </c>
      <c r="P383" s="1" t="str">
        <f t="shared" si="32"/>
        <v>11C</v>
      </c>
      <c r="Q383">
        <f t="shared" si="37"/>
        <v>0.18775900116806657</v>
      </c>
      <c r="R383" t="str">
        <f t="shared" si="34"/>
        <v>18A_1-C&amp;6.21%6.21@6</v>
      </c>
      <c r="S383" t="str">
        <f t="shared" si="35"/>
        <v>11C-18A-VCS-Loc-22</v>
      </c>
      <c r="T383" t="str">
        <f>IFERROR(IF(VLOOKUP(S383,Bad!$A:$A,1,FALSE)='RAW2'!S383,"yes","no"),"no")</f>
        <v>no</v>
      </c>
      <c r="U383" t="str">
        <f>IFERROR(VLOOKUP(F383,compounds!$A:$B,2,FALSE),"")</f>
        <v>decanal</v>
      </c>
      <c r="V383" t="str">
        <f>VLOOKUP(B383,'volatile collection data'!$O:$P,2,FALSE)</f>
        <v>26.apr.22 18</v>
      </c>
    </row>
    <row r="384" spans="1:22" x14ac:dyDescent="0.2">
      <c r="A384" t="s">
        <v>183</v>
      </c>
      <c r="B384" s="1" t="str">
        <f t="shared" si="30"/>
        <v>11C</v>
      </c>
      <c r="C384">
        <v>15.784000000000001</v>
      </c>
      <c r="D384">
        <f t="shared" si="36"/>
        <v>15.78</v>
      </c>
      <c r="E384">
        <f>VLOOKUP(D384,'Peak Combiner'!$A$5:$D$4980,4,FALSE)</f>
        <v>15.77</v>
      </c>
      <c r="F384">
        <f>IFERROR(VLOOKUP(D384,rt_comb!$A:$B,2,FALSE),D384)</f>
        <v>15.78</v>
      </c>
      <c r="G384">
        <v>1712353</v>
      </c>
      <c r="H384">
        <f>SUMIFS($G:$G,$E:$E,18.51,'RAW2'!$A:$A,'RAW2'!A384)</f>
        <v>36763195</v>
      </c>
      <c r="I384" s="1" t="str">
        <f>VLOOKUP(A384,'volatile collection data'!$G$6:$H$69,2,FALSE)</f>
        <v>C</v>
      </c>
      <c r="J384" s="1">
        <f>VLOOKUP(A384,'volatile collection data'!$G$6:$I$69,3,FALSE)</f>
        <v>11</v>
      </c>
      <c r="K384" s="1" t="str">
        <f>VLOOKUP(A384,'volatile collection data'!$G$6:$N$69,8,FALSE)</f>
        <v>18A</v>
      </c>
      <c r="L384" s="1">
        <f>VLOOKUP(A384,'volatile collection data'!$G$6:$J$69,4,FALSE)</f>
        <v>6.21</v>
      </c>
      <c r="M384" s="1">
        <f>VLOOKUP($A384,'volatile collection data'!$G$6:$M$69,6,FALSE)</f>
        <v>6</v>
      </c>
      <c r="N384" s="1">
        <f>VLOOKUP($A384,'volatile collection data'!$G$6:$M$69,7,FALSE)</f>
        <v>6.21</v>
      </c>
      <c r="O384" s="1">
        <f>VLOOKUP(A384,'volatile collection data'!$G$6:$K$69,5,FALSE)</f>
        <v>1</v>
      </c>
      <c r="P384" s="1" t="str">
        <f t="shared" si="32"/>
        <v>11C</v>
      </c>
      <c r="Q384">
        <f t="shared" si="37"/>
        <v>3.7502347637702348E-2</v>
      </c>
      <c r="R384" t="str">
        <f t="shared" si="34"/>
        <v>18A_1-C&amp;6.21%6.21@6</v>
      </c>
      <c r="S384" t="str">
        <f t="shared" si="35"/>
        <v>11C-18A-VCS-Loc-22</v>
      </c>
      <c r="T384" t="str">
        <f>IFERROR(IF(VLOOKUP(S384,Bad!$A:$A,1,FALSE)='RAW2'!S384,"yes","no"),"no")</f>
        <v>no</v>
      </c>
      <c r="U384" t="str">
        <f>IFERROR(VLOOKUP(F384,compounds!$A:$B,2,FALSE),"")</f>
        <v/>
      </c>
      <c r="V384" t="str">
        <f>VLOOKUP(B384,'volatile collection data'!$O:$P,2,FALSE)</f>
        <v>26.apr.22 18</v>
      </c>
    </row>
    <row r="385" spans="1:22" x14ac:dyDescent="0.2">
      <c r="A385" t="s">
        <v>183</v>
      </c>
      <c r="B385" s="1" t="str">
        <f t="shared" si="30"/>
        <v>11C</v>
      </c>
      <c r="C385">
        <v>16.452000000000002</v>
      </c>
      <c r="D385">
        <f t="shared" si="36"/>
        <v>16.45</v>
      </c>
      <c r="E385">
        <f>VLOOKUP(D385,'Peak Combiner'!$A$5:$D$4980,4,FALSE)</f>
        <v>16.440000000000001</v>
      </c>
      <c r="F385">
        <f>IFERROR(VLOOKUP(D385,rt_comb!$A:$B,2,FALSE),D385)</f>
        <v>16.45</v>
      </c>
      <c r="G385">
        <v>4771977</v>
      </c>
      <c r="H385">
        <f>SUMIFS($G:$G,$E:$E,18.51,'RAW2'!$A:$A,'RAW2'!A385)</f>
        <v>36763195</v>
      </c>
      <c r="I385" s="1" t="str">
        <f>VLOOKUP(A385,'volatile collection data'!$G$6:$H$69,2,FALSE)</f>
        <v>C</v>
      </c>
      <c r="J385" s="1">
        <f>VLOOKUP(A385,'volatile collection data'!$G$6:$I$69,3,FALSE)</f>
        <v>11</v>
      </c>
      <c r="K385" s="1" t="str">
        <f>VLOOKUP(A385,'volatile collection data'!$G$6:$N$69,8,FALSE)</f>
        <v>18A</v>
      </c>
      <c r="L385" s="1">
        <f>VLOOKUP(A385,'volatile collection data'!$G$6:$J$69,4,FALSE)</f>
        <v>6.21</v>
      </c>
      <c r="M385" s="1">
        <f>VLOOKUP($A385,'volatile collection data'!$G$6:$M$69,6,FALSE)</f>
        <v>6</v>
      </c>
      <c r="N385" s="1">
        <f>VLOOKUP($A385,'volatile collection data'!$G$6:$M$69,7,FALSE)</f>
        <v>6.21</v>
      </c>
      <c r="O385" s="1">
        <f>VLOOKUP(A385,'volatile collection data'!$G$6:$K$69,5,FALSE)</f>
        <v>1</v>
      </c>
      <c r="P385" s="1" t="str">
        <f t="shared" si="32"/>
        <v>11C</v>
      </c>
      <c r="Q385">
        <f t="shared" si="37"/>
        <v>0.10451135973313909</v>
      </c>
      <c r="R385" t="str">
        <f t="shared" si="34"/>
        <v>18A_1-C&amp;6.21%6.21@6</v>
      </c>
      <c r="S385" t="str">
        <f t="shared" si="35"/>
        <v>11C-18A-VCS-Loc-22</v>
      </c>
      <c r="T385" t="str">
        <f>IFERROR(IF(VLOOKUP(S385,Bad!$A:$A,1,FALSE)='RAW2'!S385,"yes","no"),"no")</f>
        <v>no</v>
      </c>
      <c r="U385" t="str">
        <f>IFERROR(VLOOKUP(F385,compounds!$A:$B,2,FALSE),"")</f>
        <v/>
      </c>
      <c r="V385" t="str">
        <f>VLOOKUP(B385,'volatile collection data'!$O:$P,2,FALSE)</f>
        <v>26.apr.22 18</v>
      </c>
    </row>
    <row r="386" spans="1:22" x14ac:dyDescent="0.2">
      <c r="A386" t="s">
        <v>183</v>
      </c>
      <c r="B386" s="1" t="str">
        <f t="shared" si="30"/>
        <v>11C</v>
      </c>
      <c r="C386">
        <v>18.414999999999999</v>
      </c>
      <c r="D386">
        <f t="shared" si="36"/>
        <v>18.420000000000002</v>
      </c>
      <c r="E386">
        <f>VLOOKUP(D386,'Peak Combiner'!$A$5:$D$4980,4,FALSE)</f>
        <v>18.420000000000002</v>
      </c>
      <c r="F386">
        <f>IFERROR(VLOOKUP(D386,rt_comb!$A:$B,2,FALSE),D386)</f>
        <v>18.420000000000002</v>
      </c>
      <c r="G386">
        <v>781671</v>
      </c>
      <c r="H386">
        <f>SUMIFS($G:$G,$E:$E,18.51,'RAW2'!$A:$A,'RAW2'!A386)</f>
        <v>36763195</v>
      </c>
      <c r="I386" s="1" t="str">
        <f>VLOOKUP(A386,'volatile collection data'!$G$6:$H$69,2,FALSE)</f>
        <v>C</v>
      </c>
      <c r="J386" s="1">
        <f>VLOOKUP(A386,'volatile collection data'!$G$6:$I$69,3,FALSE)</f>
        <v>11</v>
      </c>
      <c r="K386" s="1" t="str">
        <f>VLOOKUP(A386,'volatile collection data'!$G$6:$N$69,8,FALSE)</f>
        <v>18A</v>
      </c>
      <c r="L386" s="1">
        <f>VLOOKUP(A386,'volatile collection data'!$G$6:$J$69,4,FALSE)</f>
        <v>6.21</v>
      </c>
      <c r="M386" s="1">
        <f>VLOOKUP($A386,'volatile collection data'!$G$6:$M$69,6,FALSE)</f>
        <v>6</v>
      </c>
      <c r="N386" s="1">
        <f>VLOOKUP($A386,'volatile collection data'!$G$6:$M$69,7,FALSE)</f>
        <v>6.21</v>
      </c>
      <c r="O386" s="1">
        <f>VLOOKUP(A386,'volatile collection data'!$G$6:$K$69,5,FALSE)</f>
        <v>1</v>
      </c>
      <c r="P386" s="1" t="str">
        <f t="shared" si="32"/>
        <v>11C</v>
      </c>
      <c r="Q386">
        <f t="shared" si="37"/>
        <v>1.7119424312808419E-2</v>
      </c>
      <c r="R386" t="str">
        <f t="shared" si="34"/>
        <v>18A_1-C&amp;6.21%6.21@6</v>
      </c>
      <c r="S386" t="str">
        <f t="shared" si="35"/>
        <v>11C-18A-VCS-Loc-22</v>
      </c>
      <c r="T386" t="str">
        <f>IFERROR(IF(VLOOKUP(S386,Bad!$A:$A,1,FALSE)='RAW2'!S386,"yes","no"),"no")</f>
        <v>no</v>
      </c>
      <c r="U386" t="str">
        <f>IFERROR(VLOOKUP(F386,compounds!$A:$B,2,FALSE),"")</f>
        <v/>
      </c>
      <c r="V386" t="str">
        <f>VLOOKUP(B386,'volatile collection data'!$O:$P,2,FALSE)</f>
        <v>26.apr.22 18</v>
      </c>
    </row>
    <row r="387" spans="1:22" x14ac:dyDescent="0.2">
      <c r="A387" t="s">
        <v>183</v>
      </c>
      <c r="B387" s="1" t="str">
        <f t="shared" ref="B387:B450" si="38">LEFT(A387,FIND("-",A387)-1)</f>
        <v>11C</v>
      </c>
      <c r="C387">
        <v>18.516999999999999</v>
      </c>
      <c r="D387">
        <f t="shared" si="36"/>
        <v>18.52</v>
      </c>
      <c r="E387">
        <f>VLOOKUP(D387,'Peak Combiner'!$A$5:$D$4980,4,FALSE)</f>
        <v>18.510000000000002</v>
      </c>
      <c r="F387">
        <f>IFERROR(VLOOKUP(D387,rt_comb!$A:$B,2,FALSE),D387)</f>
        <v>18.52</v>
      </c>
      <c r="G387">
        <v>36763195</v>
      </c>
      <c r="H387">
        <f>SUMIFS($G:$G,$E:$E,18.51,'RAW2'!$A:$A,'RAW2'!A387)</f>
        <v>36763195</v>
      </c>
      <c r="I387" s="1" t="str">
        <f>VLOOKUP(A387,'volatile collection data'!$G$6:$H$69,2,FALSE)</f>
        <v>C</v>
      </c>
      <c r="J387" s="1">
        <f>VLOOKUP(A387,'volatile collection data'!$G$6:$I$69,3,FALSE)</f>
        <v>11</v>
      </c>
      <c r="K387" s="1" t="str">
        <f>VLOOKUP(A387,'volatile collection data'!$G$6:$N$69,8,FALSE)</f>
        <v>18A</v>
      </c>
      <c r="L387" s="1">
        <f>VLOOKUP(A387,'volatile collection data'!$G$6:$J$69,4,FALSE)</f>
        <v>6.21</v>
      </c>
      <c r="M387" s="1">
        <f>VLOOKUP($A387,'volatile collection data'!$G$6:$M$69,6,FALSE)</f>
        <v>6</v>
      </c>
      <c r="N387" s="1">
        <f>VLOOKUP($A387,'volatile collection data'!$G$6:$M$69,7,FALSE)</f>
        <v>6.21</v>
      </c>
      <c r="O387" s="1">
        <f>VLOOKUP(A387,'volatile collection data'!$G$6:$K$69,5,FALSE)</f>
        <v>1</v>
      </c>
      <c r="P387" s="1" t="str">
        <f t="shared" ref="P387:P450" si="39">J387&amp;I387</f>
        <v>11C</v>
      </c>
      <c r="Q387">
        <f t="shared" si="37"/>
        <v>0.80515297906602246</v>
      </c>
      <c r="R387" t="str">
        <f t="shared" ref="R387:R450" si="40">K387&amp;"_"&amp;O387&amp;"-"&amp;I387&amp;"&amp;"&amp;L387&amp;"%"&amp;N387&amp;"@"&amp;M387</f>
        <v>18A_1-C&amp;6.21%6.21@6</v>
      </c>
      <c r="S387" t="str">
        <f t="shared" ref="S387:S450" si="41">A387</f>
        <v>11C-18A-VCS-Loc-22</v>
      </c>
      <c r="T387" t="str">
        <f>IFERROR(IF(VLOOKUP(S387,Bad!$A:$A,1,FALSE)='RAW2'!S387,"yes","no"),"no")</f>
        <v>no</v>
      </c>
      <c r="U387" t="str">
        <f>IFERROR(VLOOKUP(F387,compounds!$A:$B,2,FALSE),"")</f>
        <v>standard</v>
      </c>
      <c r="V387" t="str">
        <f>VLOOKUP(B387,'volatile collection data'!$O:$P,2,FALSE)</f>
        <v>26.apr.22 18</v>
      </c>
    </row>
    <row r="388" spans="1:22" x14ac:dyDescent="0.2">
      <c r="A388" t="s">
        <v>183</v>
      </c>
      <c r="B388" s="1" t="str">
        <f t="shared" si="38"/>
        <v>11C</v>
      </c>
      <c r="C388">
        <v>20.052</v>
      </c>
      <c r="D388">
        <f t="shared" si="36"/>
        <v>20.05</v>
      </c>
      <c r="E388">
        <f>VLOOKUP(D388,'Peak Combiner'!$A$5:$D$4980,4,FALSE)</f>
        <v>20.05</v>
      </c>
      <c r="F388">
        <f>IFERROR(VLOOKUP(D388,rt_comb!$A:$B,2,FALSE),D388)</f>
        <v>20.05</v>
      </c>
      <c r="G388">
        <v>1576293</v>
      </c>
      <c r="H388">
        <f>SUMIFS($G:$G,$E:$E,18.51,'RAW2'!$A:$A,'RAW2'!A388)</f>
        <v>36763195</v>
      </c>
      <c r="I388" s="1" t="str">
        <f>VLOOKUP(A388,'volatile collection data'!$G$6:$H$69,2,FALSE)</f>
        <v>C</v>
      </c>
      <c r="J388" s="1">
        <f>VLOOKUP(A388,'volatile collection data'!$G$6:$I$69,3,FALSE)</f>
        <v>11</v>
      </c>
      <c r="K388" s="1" t="str">
        <f>VLOOKUP(A388,'volatile collection data'!$G$6:$N$69,8,FALSE)</f>
        <v>18A</v>
      </c>
      <c r="L388" s="1">
        <f>VLOOKUP(A388,'volatile collection data'!$G$6:$J$69,4,FALSE)</f>
        <v>6.21</v>
      </c>
      <c r="M388" s="1">
        <f>VLOOKUP($A388,'volatile collection data'!$G$6:$M$69,6,FALSE)</f>
        <v>6</v>
      </c>
      <c r="N388" s="1">
        <f>VLOOKUP($A388,'volatile collection data'!$G$6:$M$69,7,FALSE)</f>
        <v>6.21</v>
      </c>
      <c r="O388" s="1">
        <f>VLOOKUP(A388,'volatile collection data'!$G$6:$K$69,5,FALSE)</f>
        <v>1</v>
      </c>
      <c r="P388" s="1" t="str">
        <f t="shared" si="39"/>
        <v>11C</v>
      </c>
      <c r="Q388">
        <f t="shared" si="37"/>
        <v>3.4522489267619909E-2</v>
      </c>
      <c r="R388" t="str">
        <f t="shared" si="40"/>
        <v>18A_1-C&amp;6.21%6.21@6</v>
      </c>
      <c r="S388" t="str">
        <f t="shared" si="41"/>
        <v>11C-18A-VCS-Loc-22</v>
      </c>
      <c r="T388" t="str">
        <f>IFERROR(IF(VLOOKUP(S388,Bad!$A:$A,1,FALSE)='RAW2'!S388,"yes","no"),"no")</f>
        <v>no</v>
      </c>
      <c r="U388" t="str">
        <f>IFERROR(VLOOKUP(F388,compounds!$A:$B,2,FALSE),"")</f>
        <v>tridecane</v>
      </c>
      <c r="V388" t="str">
        <f>VLOOKUP(B388,'volatile collection data'!$O:$P,2,FALSE)</f>
        <v>26.apr.22 18</v>
      </c>
    </row>
    <row r="389" spans="1:22" x14ac:dyDescent="0.2">
      <c r="A389" t="s">
        <v>183</v>
      </c>
      <c r="B389" s="1" t="str">
        <f t="shared" si="38"/>
        <v>11C</v>
      </c>
      <c r="C389">
        <v>21.085999999999999</v>
      </c>
      <c r="D389">
        <f t="shared" si="36"/>
        <v>21.09</v>
      </c>
      <c r="E389">
        <f>VLOOKUP(D389,'Peak Combiner'!$A$5:$D$4980,4,FALSE)</f>
        <v>21.07</v>
      </c>
      <c r="F389">
        <f>IFERROR(VLOOKUP(D389,rt_comb!$A:$B,2,FALSE),D389)</f>
        <v>21.09</v>
      </c>
      <c r="G389">
        <v>3636445</v>
      </c>
      <c r="H389">
        <f>SUMIFS($G:$G,$E:$E,18.51,'RAW2'!$A:$A,'RAW2'!A389)</f>
        <v>36763195</v>
      </c>
      <c r="I389" s="1" t="str">
        <f>VLOOKUP(A389,'volatile collection data'!$G$6:$H$69,2,FALSE)</f>
        <v>C</v>
      </c>
      <c r="J389" s="1">
        <f>VLOOKUP(A389,'volatile collection data'!$G$6:$I$69,3,FALSE)</f>
        <v>11</v>
      </c>
      <c r="K389" s="1" t="str">
        <f>VLOOKUP(A389,'volatile collection data'!$G$6:$N$69,8,FALSE)</f>
        <v>18A</v>
      </c>
      <c r="L389" s="1">
        <f>VLOOKUP(A389,'volatile collection data'!$G$6:$J$69,4,FALSE)</f>
        <v>6.21</v>
      </c>
      <c r="M389" s="1">
        <f>VLOOKUP($A389,'volatile collection data'!$G$6:$M$69,6,FALSE)</f>
        <v>6</v>
      </c>
      <c r="N389" s="1">
        <f>VLOOKUP($A389,'volatile collection data'!$G$6:$M$69,7,FALSE)</f>
        <v>6.21</v>
      </c>
      <c r="O389" s="1">
        <f>VLOOKUP(A389,'volatile collection data'!$G$6:$K$69,5,FALSE)</f>
        <v>1</v>
      </c>
      <c r="P389" s="1" t="str">
        <f t="shared" si="39"/>
        <v>11C</v>
      </c>
      <c r="Q389">
        <f t="shared" si="37"/>
        <v>7.9642004046703282E-2</v>
      </c>
      <c r="R389" t="str">
        <f t="shared" si="40"/>
        <v>18A_1-C&amp;6.21%6.21@6</v>
      </c>
      <c r="S389" t="str">
        <f t="shared" si="41"/>
        <v>11C-18A-VCS-Loc-22</v>
      </c>
      <c r="T389" t="str">
        <f>IFERROR(IF(VLOOKUP(S389,Bad!$A:$A,1,FALSE)='RAW2'!S389,"yes","no"),"no")</f>
        <v>no</v>
      </c>
      <c r="U389" t="str">
        <f>IFERROR(VLOOKUP(F389,compounds!$A:$B,2,FALSE),"")</f>
        <v/>
      </c>
      <c r="V389" t="str">
        <f>VLOOKUP(B389,'volatile collection data'!$O:$P,2,FALSE)</f>
        <v>26.apr.22 18</v>
      </c>
    </row>
    <row r="390" spans="1:22" x14ac:dyDescent="0.2">
      <c r="A390" t="s">
        <v>183</v>
      </c>
      <c r="B390" s="1" t="str">
        <f t="shared" si="38"/>
        <v>11C</v>
      </c>
      <c r="C390">
        <v>21.283000000000001</v>
      </c>
      <c r="D390">
        <f t="shared" si="36"/>
        <v>21.28</v>
      </c>
      <c r="E390">
        <f>VLOOKUP(D390,'Peak Combiner'!$A$5:$D$4980,4,FALSE)</f>
        <v>21.28</v>
      </c>
      <c r="F390">
        <f>IFERROR(VLOOKUP(D390,rt_comb!$A:$B,2,FALSE),D390)</f>
        <v>21.28</v>
      </c>
      <c r="G390">
        <v>15585413</v>
      </c>
      <c r="H390">
        <f>SUMIFS($G:$G,$E:$E,18.51,'RAW2'!$A:$A,'RAW2'!A390)</f>
        <v>36763195</v>
      </c>
      <c r="I390" s="1" t="str">
        <f>VLOOKUP(A390,'volatile collection data'!$G$6:$H$69,2,FALSE)</f>
        <v>C</v>
      </c>
      <c r="J390" s="1">
        <f>VLOOKUP(A390,'volatile collection data'!$G$6:$I$69,3,FALSE)</f>
        <v>11</v>
      </c>
      <c r="K390" s="1" t="str">
        <f>VLOOKUP(A390,'volatile collection data'!$G$6:$N$69,8,FALSE)</f>
        <v>18A</v>
      </c>
      <c r="L390" s="1">
        <f>VLOOKUP(A390,'volatile collection data'!$G$6:$J$69,4,FALSE)</f>
        <v>6.21</v>
      </c>
      <c r="M390" s="1">
        <f>VLOOKUP($A390,'volatile collection data'!$G$6:$M$69,6,FALSE)</f>
        <v>6</v>
      </c>
      <c r="N390" s="1">
        <f>VLOOKUP($A390,'volatile collection data'!$G$6:$M$69,7,FALSE)</f>
        <v>6.21</v>
      </c>
      <c r="O390" s="1">
        <f>VLOOKUP(A390,'volatile collection data'!$G$6:$K$69,5,FALSE)</f>
        <v>1</v>
      </c>
      <c r="P390" s="1" t="str">
        <f t="shared" si="39"/>
        <v>11C</v>
      </c>
      <c r="Q390">
        <f t="shared" si="37"/>
        <v>0.34133708201706398</v>
      </c>
      <c r="R390" t="str">
        <f t="shared" si="40"/>
        <v>18A_1-C&amp;6.21%6.21@6</v>
      </c>
      <c r="S390" t="str">
        <f t="shared" si="41"/>
        <v>11C-18A-VCS-Loc-22</v>
      </c>
      <c r="T390" t="str">
        <f>IFERROR(IF(VLOOKUP(S390,Bad!$A:$A,1,FALSE)='RAW2'!S390,"yes","no"),"no")</f>
        <v>no</v>
      </c>
      <c r="U390" t="str">
        <f>IFERROR(VLOOKUP(F390,compounds!$A:$B,2,FALSE),"")</f>
        <v/>
      </c>
      <c r="V390" t="str">
        <f>VLOOKUP(B390,'volatile collection data'!$O:$P,2,FALSE)</f>
        <v>26.apr.22 18</v>
      </c>
    </row>
    <row r="391" spans="1:22" x14ac:dyDescent="0.2">
      <c r="A391" t="s">
        <v>183</v>
      </c>
      <c r="B391" s="1" t="str">
        <f t="shared" si="38"/>
        <v>11C</v>
      </c>
      <c r="C391">
        <v>22.364999999999998</v>
      </c>
      <c r="D391">
        <f t="shared" si="36"/>
        <v>22.37</v>
      </c>
      <c r="E391">
        <f>VLOOKUP(D391,'Peak Combiner'!$A$5:$D$4980,4,FALSE)</f>
        <v>22.37</v>
      </c>
      <c r="F391">
        <f>IFERROR(VLOOKUP(D391,rt_comb!$A:$B,2,FALSE),D391)</f>
        <v>22.37</v>
      </c>
      <c r="G391">
        <v>2008175</v>
      </c>
      <c r="H391">
        <f>SUMIFS($G:$G,$E:$E,18.51,'RAW2'!$A:$A,'RAW2'!A391)</f>
        <v>36763195</v>
      </c>
      <c r="I391" s="1" t="str">
        <f>VLOOKUP(A391,'volatile collection data'!$G$6:$H$69,2,FALSE)</f>
        <v>C</v>
      </c>
      <c r="J391" s="1">
        <f>VLOOKUP(A391,'volatile collection data'!$G$6:$I$69,3,FALSE)</f>
        <v>11</v>
      </c>
      <c r="K391" s="1" t="str">
        <f>VLOOKUP(A391,'volatile collection data'!$G$6:$N$69,8,FALSE)</f>
        <v>18A</v>
      </c>
      <c r="L391" s="1">
        <f>VLOOKUP(A391,'volatile collection data'!$G$6:$J$69,4,FALSE)</f>
        <v>6.21</v>
      </c>
      <c r="M391" s="1">
        <f>VLOOKUP($A391,'volatile collection data'!$G$6:$M$69,6,FALSE)</f>
        <v>6</v>
      </c>
      <c r="N391" s="1">
        <f>VLOOKUP($A391,'volatile collection data'!$G$6:$M$69,7,FALSE)</f>
        <v>6.21</v>
      </c>
      <c r="O391" s="1">
        <f>VLOOKUP(A391,'volatile collection data'!$G$6:$K$69,5,FALSE)</f>
        <v>1</v>
      </c>
      <c r="P391" s="1" t="str">
        <f t="shared" si="39"/>
        <v>11C</v>
      </c>
      <c r="Q391">
        <f t="shared" si="37"/>
        <v>4.3981163327504846E-2</v>
      </c>
      <c r="R391" t="str">
        <f t="shared" si="40"/>
        <v>18A_1-C&amp;6.21%6.21@6</v>
      </c>
      <c r="S391" t="str">
        <f t="shared" si="41"/>
        <v>11C-18A-VCS-Loc-22</v>
      </c>
      <c r="T391" t="str">
        <f>IFERROR(IF(VLOOKUP(S391,Bad!$A:$A,1,FALSE)='RAW2'!S391,"yes","no"),"no")</f>
        <v>no</v>
      </c>
      <c r="U391" t="str">
        <f>IFERROR(VLOOKUP(F391,compounds!$A:$B,2,FALSE),"")</f>
        <v/>
      </c>
      <c r="V391" t="str">
        <f>VLOOKUP(B391,'volatile collection data'!$O:$P,2,FALSE)</f>
        <v>26.apr.22 18</v>
      </c>
    </row>
    <row r="392" spans="1:22" x14ac:dyDescent="0.2">
      <c r="A392" t="s">
        <v>183</v>
      </c>
      <c r="B392" s="1" t="str">
        <f t="shared" si="38"/>
        <v>11C</v>
      </c>
      <c r="C392">
        <v>23.248999999999999</v>
      </c>
      <c r="D392">
        <f t="shared" si="36"/>
        <v>23.25</v>
      </c>
      <c r="E392">
        <f>VLOOKUP(D392,'Peak Combiner'!$A$5:$D$4980,4,FALSE)</f>
        <v>23.25</v>
      </c>
      <c r="F392">
        <f>IFERROR(VLOOKUP(D392,rt_comb!$A:$B,2,FALSE),D392)</f>
        <v>23.25</v>
      </c>
      <c r="G392">
        <v>1772873</v>
      </c>
      <c r="H392">
        <f>SUMIFS($G:$G,$E:$E,18.51,'RAW2'!$A:$A,'RAW2'!A392)</f>
        <v>36763195</v>
      </c>
      <c r="I392" s="1" t="str">
        <f>VLOOKUP(A392,'volatile collection data'!$G$6:$H$69,2,FALSE)</f>
        <v>C</v>
      </c>
      <c r="J392" s="1">
        <f>VLOOKUP(A392,'volatile collection data'!$G$6:$I$69,3,FALSE)</f>
        <v>11</v>
      </c>
      <c r="K392" s="1" t="str">
        <f>VLOOKUP(A392,'volatile collection data'!$G$6:$N$69,8,FALSE)</f>
        <v>18A</v>
      </c>
      <c r="L392" s="1">
        <f>VLOOKUP(A392,'volatile collection data'!$G$6:$J$69,4,FALSE)</f>
        <v>6.21</v>
      </c>
      <c r="M392" s="1">
        <f>VLOOKUP($A392,'volatile collection data'!$G$6:$M$69,6,FALSE)</f>
        <v>6</v>
      </c>
      <c r="N392" s="1">
        <f>VLOOKUP($A392,'volatile collection data'!$G$6:$M$69,7,FALSE)</f>
        <v>6.21</v>
      </c>
      <c r="O392" s="1">
        <f>VLOOKUP(A392,'volatile collection data'!$G$6:$K$69,5,FALSE)</f>
        <v>1</v>
      </c>
      <c r="P392" s="1" t="str">
        <f t="shared" si="39"/>
        <v>11C</v>
      </c>
      <c r="Q392">
        <f t="shared" si="37"/>
        <v>3.8827799854058286E-2</v>
      </c>
      <c r="R392" t="str">
        <f t="shared" si="40"/>
        <v>18A_1-C&amp;6.21%6.21@6</v>
      </c>
      <c r="S392" t="str">
        <f t="shared" si="41"/>
        <v>11C-18A-VCS-Loc-22</v>
      </c>
      <c r="T392" t="str">
        <f>IFERROR(IF(VLOOKUP(S392,Bad!$A:$A,1,FALSE)='RAW2'!S392,"yes","no"),"no")</f>
        <v>no</v>
      </c>
      <c r="U392" t="str">
        <f>IFERROR(VLOOKUP(F392,compounds!$A:$B,2,FALSE),"")</f>
        <v/>
      </c>
      <c r="V392" t="str">
        <f>VLOOKUP(B392,'volatile collection data'!$O:$P,2,FALSE)</f>
        <v>26.apr.22 18</v>
      </c>
    </row>
    <row r="393" spans="1:22" x14ac:dyDescent="0.2">
      <c r="A393" t="s">
        <v>183</v>
      </c>
      <c r="B393" s="1" t="str">
        <f t="shared" si="38"/>
        <v>11C</v>
      </c>
      <c r="C393">
        <v>23.335999999999999</v>
      </c>
      <c r="D393">
        <f t="shared" si="36"/>
        <v>23.34</v>
      </c>
      <c r="E393">
        <f>VLOOKUP(D393,'Peak Combiner'!$A$5:$D$4980,4,FALSE)</f>
        <v>23.32</v>
      </c>
      <c r="F393">
        <f>IFERROR(VLOOKUP(D393,rt_comb!$A:$B,2,FALSE),D393)</f>
        <v>23.34</v>
      </c>
      <c r="G393">
        <v>1549010</v>
      </c>
      <c r="H393">
        <f>SUMIFS($G:$G,$E:$E,18.51,'RAW2'!$A:$A,'RAW2'!A393)</f>
        <v>36763195</v>
      </c>
      <c r="I393" s="1" t="str">
        <f>VLOOKUP(A393,'volatile collection data'!$G$6:$H$69,2,FALSE)</f>
        <v>C</v>
      </c>
      <c r="J393" s="1">
        <f>VLOOKUP(A393,'volatile collection data'!$G$6:$I$69,3,FALSE)</f>
        <v>11</v>
      </c>
      <c r="K393" s="1" t="str">
        <f>VLOOKUP(A393,'volatile collection data'!$G$6:$N$69,8,FALSE)</f>
        <v>18A</v>
      </c>
      <c r="L393" s="1">
        <f>VLOOKUP(A393,'volatile collection data'!$G$6:$J$69,4,FALSE)</f>
        <v>6.21</v>
      </c>
      <c r="M393" s="1">
        <f>VLOOKUP($A393,'volatile collection data'!$G$6:$M$69,6,FALSE)</f>
        <v>6</v>
      </c>
      <c r="N393" s="1">
        <f>VLOOKUP($A393,'volatile collection data'!$G$6:$M$69,7,FALSE)</f>
        <v>6.21</v>
      </c>
      <c r="O393" s="1">
        <f>VLOOKUP(A393,'volatile collection data'!$G$6:$K$69,5,FALSE)</f>
        <v>1</v>
      </c>
      <c r="P393" s="1" t="str">
        <f t="shared" si="39"/>
        <v>11C</v>
      </c>
      <c r="Q393">
        <f t="shared" si="37"/>
        <v>3.3924962618266982E-2</v>
      </c>
      <c r="R393" t="str">
        <f t="shared" si="40"/>
        <v>18A_1-C&amp;6.21%6.21@6</v>
      </c>
      <c r="S393" t="str">
        <f t="shared" si="41"/>
        <v>11C-18A-VCS-Loc-22</v>
      </c>
      <c r="T393" t="str">
        <f>IFERROR(IF(VLOOKUP(S393,Bad!$A:$A,1,FALSE)='RAW2'!S393,"yes","no"),"no")</f>
        <v>no</v>
      </c>
      <c r="U393" t="str">
        <f>IFERROR(VLOOKUP(F393,compounds!$A:$B,2,FALSE),"")</f>
        <v/>
      </c>
      <c r="V393" t="str">
        <f>VLOOKUP(B393,'volatile collection data'!$O:$P,2,FALSE)</f>
        <v>26.apr.22 18</v>
      </c>
    </row>
    <row r="394" spans="1:22" x14ac:dyDescent="0.2">
      <c r="A394" t="s">
        <v>183</v>
      </c>
      <c r="B394" s="1" t="str">
        <f t="shared" si="38"/>
        <v>11C</v>
      </c>
      <c r="C394">
        <v>25.158999999999999</v>
      </c>
      <c r="D394">
        <f t="shared" si="36"/>
        <v>25.16</v>
      </c>
      <c r="E394">
        <f>VLOOKUP(D394,'Peak Combiner'!$A$5:$D$4980,4,FALSE)</f>
        <v>25.16</v>
      </c>
      <c r="F394">
        <f>IFERROR(VLOOKUP(D394,rt_comb!$A:$B,2,FALSE),D394)</f>
        <v>25.16</v>
      </c>
      <c r="G394">
        <v>4696416</v>
      </c>
      <c r="H394">
        <f>SUMIFS($G:$G,$E:$E,18.51,'RAW2'!$A:$A,'RAW2'!A394)</f>
        <v>36763195</v>
      </c>
      <c r="I394" s="1" t="str">
        <f>VLOOKUP(A394,'volatile collection data'!$G$6:$H$69,2,FALSE)</f>
        <v>C</v>
      </c>
      <c r="J394" s="1">
        <f>VLOOKUP(A394,'volatile collection data'!$G$6:$I$69,3,FALSE)</f>
        <v>11</v>
      </c>
      <c r="K394" s="1" t="str">
        <f>VLOOKUP(A394,'volatile collection data'!$G$6:$N$69,8,FALSE)</f>
        <v>18A</v>
      </c>
      <c r="L394" s="1">
        <f>VLOOKUP(A394,'volatile collection data'!$G$6:$J$69,4,FALSE)</f>
        <v>6.21</v>
      </c>
      <c r="M394" s="1">
        <f>VLOOKUP($A394,'volatile collection data'!$G$6:$M$69,6,FALSE)</f>
        <v>6</v>
      </c>
      <c r="N394" s="1">
        <f>VLOOKUP($A394,'volatile collection data'!$G$6:$M$69,7,FALSE)</f>
        <v>6.21</v>
      </c>
      <c r="O394" s="1">
        <f>VLOOKUP(A394,'volatile collection data'!$G$6:$K$69,5,FALSE)</f>
        <v>1</v>
      </c>
      <c r="P394" s="1" t="str">
        <f t="shared" si="39"/>
        <v>11C</v>
      </c>
      <c r="Q394">
        <f t="shared" si="37"/>
        <v>0.10285649365713</v>
      </c>
      <c r="R394" t="str">
        <f t="shared" si="40"/>
        <v>18A_1-C&amp;6.21%6.21@6</v>
      </c>
      <c r="S394" t="str">
        <f t="shared" si="41"/>
        <v>11C-18A-VCS-Loc-22</v>
      </c>
      <c r="T394" t="str">
        <f>IFERROR(IF(VLOOKUP(S394,Bad!$A:$A,1,FALSE)='RAW2'!S394,"yes","no"),"no")</f>
        <v>no</v>
      </c>
      <c r="U394" t="str">
        <f>IFERROR(VLOOKUP(F394,compounds!$A:$B,2,FALSE),"")</f>
        <v/>
      </c>
      <c r="V394" t="str">
        <f>VLOOKUP(B394,'volatile collection data'!$O:$P,2,FALSE)</f>
        <v>26.apr.22 18</v>
      </c>
    </row>
    <row r="395" spans="1:22" x14ac:dyDescent="0.2">
      <c r="A395" t="s">
        <v>183</v>
      </c>
      <c r="B395" s="1" t="str">
        <f t="shared" si="38"/>
        <v>11C</v>
      </c>
      <c r="C395">
        <v>25.225000000000001</v>
      </c>
      <c r="D395">
        <f t="shared" si="36"/>
        <v>25.23</v>
      </c>
      <c r="E395">
        <f>VLOOKUP(D395,'Peak Combiner'!$A$5:$D$4980,4,FALSE)</f>
        <v>25.23</v>
      </c>
      <c r="F395">
        <f>IFERROR(VLOOKUP(D395,rt_comb!$A:$B,2,FALSE),D395)</f>
        <v>25.23</v>
      </c>
      <c r="G395">
        <v>2149363</v>
      </c>
      <c r="H395">
        <f>SUMIFS($G:$G,$E:$E,18.51,'RAW2'!$A:$A,'RAW2'!A395)</f>
        <v>36763195</v>
      </c>
      <c r="I395" s="1" t="str">
        <f>VLOOKUP(A395,'volatile collection data'!$G$6:$H$69,2,FALSE)</f>
        <v>C</v>
      </c>
      <c r="J395" s="1">
        <f>VLOOKUP(A395,'volatile collection data'!$G$6:$I$69,3,FALSE)</f>
        <v>11</v>
      </c>
      <c r="K395" s="1" t="str">
        <f>VLOOKUP(A395,'volatile collection data'!$G$6:$N$69,8,FALSE)</f>
        <v>18A</v>
      </c>
      <c r="L395" s="1">
        <f>VLOOKUP(A395,'volatile collection data'!$G$6:$J$69,4,FALSE)</f>
        <v>6.21</v>
      </c>
      <c r="M395" s="1">
        <f>VLOOKUP($A395,'volatile collection data'!$G$6:$M$69,6,FALSE)</f>
        <v>6</v>
      </c>
      <c r="N395" s="1">
        <f>VLOOKUP($A395,'volatile collection data'!$G$6:$M$69,7,FALSE)</f>
        <v>6.21</v>
      </c>
      <c r="O395" s="1">
        <f>VLOOKUP(A395,'volatile collection data'!$G$6:$K$69,5,FALSE)</f>
        <v>1</v>
      </c>
      <c r="P395" s="1" t="str">
        <f t="shared" si="39"/>
        <v>11C</v>
      </c>
      <c r="Q395">
        <f t="shared" si="37"/>
        <v>4.7073330338788112E-2</v>
      </c>
      <c r="R395" t="str">
        <f t="shared" si="40"/>
        <v>18A_1-C&amp;6.21%6.21@6</v>
      </c>
      <c r="S395" t="str">
        <f t="shared" si="41"/>
        <v>11C-18A-VCS-Loc-22</v>
      </c>
      <c r="T395" t="str">
        <f>IFERROR(IF(VLOOKUP(S395,Bad!$A:$A,1,FALSE)='RAW2'!S395,"yes","no"),"no")</f>
        <v>no</v>
      </c>
      <c r="U395" t="str">
        <f>IFERROR(VLOOKUP(F395,compounds!$A:$B,2,FALSE),"")</f>
        <v/>
      </c>
      <c r="V395" t="str">
        <f>VLOOKUP(B395,'volatile collection data'!$O:$P,2,FALSE)</f>
        <v>26.apr.22 18</v>
      </c>
    </row>
    <row r="396" spans="1:22" x14ac:dyDescent="0.2">
      <c r="A396" t="s">
        <v>183</v>
      </c>
      <c r="B396" s="1" t="str">
        <f t="shared" si="38"/>
        <v>11C</v>
      </c>
      <c r="C396">
        <v>25.285</v>
      </c>
      <c r="D396">
        <f t="shared" si="36"/>
        <v>25.29</v>
      </c>
      <c r="E396">
        <f>VLOOKUP(D396,'Peak Combiner'!$A$5:$D$4980,4,FALSE)</f>
        <v>25.28</v>
      </c>
      <c r="F396">
        <f>IFERROR(VLOOKUP(D396,rt_comb!$A:$B,2,FALSE),D396)</f>
        <v>25.29</v>
      </c>
      <c r="G396">
        <v>3046982</v>
      </c>
      <c r="H396">
        <f>SUMIFS($G:$G,$E:$E,18.51,'RAW2'!$A:$A,'RAW2'!A396)</f>
        <v>36763195</v>
      </c>
      <c r="I396" s="1" t="str">
        <f>VLOOKUP(A396,'volatile collection data'!$G$6:$H$69,2,FALSE)</f>
        <v>C</v>
      </c>
      <c r="J396" s="1">
        <f>VLOOKUP(A396,'volatile collection data'!$G$6:$I$69,3,FALSE)</f>
        <v>11</v>
      </c>
      <c r="K396" s="1" t="str">
        <f>VLOOKUP(A396,'volatile collection data'!$G$6:$N$69,8,FALSE)</f>
        <v>18A</v>
      </c>
      <c r="L396" s="1">
        <f>VLOOKUP(A396,'volatile collection data'!$G$6:$J$69,4,FALSE)</f>
        <v>6.21</v>
      </c>
      <c r="M396" s="1">
        <f>VLOOKUP($A396,'volatile collection data'!$G$6:$M$69,6,FALSE)</f>
        <v>6</v>
      </c>
      <c r="N396" s="1">
        <f>VLOOKUP($A396,'volatile collection data'!$G$6:$M$69,7,FALSE)</f>
        <v>6.21</v>
      </c>
      <c r="O396" s="1">
        <f>VLOOKUP(A396,'volatile collection data'!$G$6:$K$69,5,FALSE)</f>
        <v>1</v>
      </c>
      <c r="P396" s="1" t="str">
        <f t="shared" si="39"/>
        <v>11C</v>
      </c>
      <c r="Q396">
        <f t="shared" si="37"/>
        <v>6.6732138881306358E-2</v>
      </c>
      <c r="R396" t="str">
        <f t="shared" si="40"/>
        <v>18A_1-C&amp;6.21%6.21@6</v>
      </c>
      <c r="S396" t="str">
        <f t="shared" si="41"/>
        <v>11C-18A-VCS-Loc-22</v>
      </c>
      <c r="T396" t="str">
        <f>IFERROR(IF(VLOOKUP(S396,Bad!$A:$A,1,FALSE)='RAW2'!S396,"yes","no"),"no")</f>
        <v>no</v>
      </c>
      <c r="U396" t="str">
        <f>IFERROR(VLOOKUP(F396,compounds!$A:$B,2,FALSE),"")</f>
        <v/>
      </c>
      <c r="V396" t="str">
        <f>VLOOKUP(B396,'volatile collection data'!$O:$P,2,FALSE)</f>
        <v>26.apr.22 18</v>
      </c>
    </row>
    <row r="397" spans="1:22" x14ac:dyDescent="0.2">
      <c r="A397" t="s">
        <v>183</v>
      </c>
      <c r="B397" s="1" t="str">
        <f t="shared" si="38"/>
        <v>11C</v>
      </c>
      <c r="C397">
        <v>25.45</v>
      </c>
      <c r="D397">
        <f t="shared" si="36"/>
        <v>25.45</v>
      </c>
      <c r="E397">
        <f>VLOOKUP(D397,'Peak Combiner'!$A$5:$D$4980,4,FALSE)</f>
        <v>25.45</v>
      </c>
      <c r="F397">
        <f>IFERROR(VLOOKUP(D397,rt_comb!$A:$B,2,FALSE),D397)</f>
        <v>25.45</v>
      </c>
      <c r="G397">
        <v>7188514</v>
      </c>
      <c r="H397">
        <f>SUMIFS($G:$G,$E:$E,18.51,'RAW2'!$A:$A,'RAW2'!A397)</f>
        <v>36763195</v>
      </c>
      <c r="I397" s="1" t="str">
        <f>VLOOKUP(A397,'volatile collection data'!$G$6:$H$69,2,FALSE)</f>
        <v>C</v>
      </c>
      <c r="J397" s="1">
        <f>VLOOKUP(A397,'volatile collection data'!$G$6:$I$69,3,FALSE)</f>
        <v>11</v>
      </c>
      <c r="K397" s="1" t="str">
        <f>VLOOKUP(A397,'volatile collection data'!$G$6:$N$69,8,FALSE)</f>
        <v>18A</v>
      </c>
      <c r="L397" s="1">
        <f>VLOOKUP(A397,'volatile collection data'!$G$6:$J$69,4,FALSE)</f>
        <v>6.21</v>
      </c>
      <c r="M397" s="1">
        <f>VLOOKUP($A397,'volatile collection data'!$G$6:$M$69,6,FALSE)</f>
        <v>6</v>
      </c>
      <c r="N397" s="1">
        <f>VLOOKUP($A397,'volatile collection data'!$G$6:$M$69,7,FALSE)</f>
        <v>6.21</v>
      </c>
      <c r="O397" s="1">
        <f>VLOOKUP(A397,'volatile collection data'!$G$6:$K$69,5,FALSE)</f>
        <v>1</v>
      </c>
      <c r="P397" s="1" t="str">
        <f t="shared" si="39"/>
        <v>11C</v>
      </c>
      <c r="Q397">
        <f t="shared" si="37"/>
        <v>0.15743608416400723</v>
      </c>
      <c r="R397" t="str">
        <f t="shared" si="40"/>
        <v>18A_1-C&amp;6.21%6.21@6</v>
      </c>
      <c r="S397" t="str">
        <f t="shared" si="41"/>
        <v>11C-18A-VCS-Loc-22</v>
      </c>
      <c r="T397" t="str">
        <f>IFERROR(IF(VLOOKUP(S397,Bad!$A:$A,1,FALSE)='RAW2'!S397,"yes","no"),"no")</f>
        <v>no</v>
      </c>
      <c r="U397" t="str">
        <f>IFERROR(VLOOKUP(F397,compounds!$A:$B,2,FALSE),"")</f>
        <v/>
      </c>
      <c r="V397" t="str">
        <f>VLOOKUP(B397,'volatile collection data'!$O:$P,2,FALSE)</f>
        <v>26.apr.22 18</v>
      </c>
    </row>
    <row r="398" spans="1:22" x14ac:dyDescent="0.2">
      <c r="A398" t="s">
        <v>183</v>
      </c>
      <c r="B398" s="1" t="str">
        <f t="shared" si="38"/>
        <v>11C</v>
      </c>
      <c r="C398">
        <v>25.684000000000001</v>
      </c>
      <c r="D398">
        <f t="shared" si="36"/>
        <v>25.68</v>
      </c>
      <c r="E398">
        <f>VLOOKUP(D398,'Peak Combiner'!$A$5:$D$4980,4,FALSE)</f>
        <v>25.67</v>
      </c>
      <c r="F398">
        <f>IFERROR(VLOOKUP(D398,rt_comb!$A:$B,2,FALSE),D398)</f>
        <v>25.68</v>
      </c>
      <c r="G398">
        <v>3900113</v>
      </c>
      <c r="H398">
        <f>SUMIFS($G:$G,$E:$E,18.51,'RAW2'!$A:$A,'RAW2'!A398)</f>
        <v>36763195</v>
      </c>
      <c r="I398" s="1" t="str">
        <f>VLOOKUP(A398,'volatile collection data'!$G$6:$H$69,2,FALSE)</f>
        <v>C</v>
      </c>
      <c r="J398" s="1">
        <f>VLOOKUP(A398,'volatile collection data'!$G$6:$I$69,3,FALSE)</f>
        <v>11</v>
      </c>
      <c r="K398" s="1" t="str">
        <f>VLOOKUP(A398,'volatile collection data'!$G$6:$N$69,8,FALSE)</f>
        <v>18A</v>
      </c>
      <c r="L398" s="1">
        <f>VLOOKUP(A398,'volatile collection data'!$G$6:$J$69,4,FALSE)</f>
        <v>6.21</v>
      </c>
      <c r="M398" s="1">
        <f>VLOOKUP($A398,'volatile collection data'!$G$6:$M$69,6,FALSE)</f>
        <v>6</v>
      </c>
      <c r="N398" s="1">
        <f>VLOOKUP($A398,'volatile collection data'!$G$6:$M$69,7,FALSE)</f>
        <v>6.21</v>
      </c>
      <c r="O398" s="1">
        <f>VLOOKUP(A398,'volatile collection data'!$G$6:$K$69,5,FALSE)</f>
        <v>1</v>
      </c>
      <c r="P398" s="1" t="str">
        <f t="shared" si="39"/>
        <v>11C</v>
      </c>
      <c r="Q398">
        <f t="shared" si="37"/>
        <v>8.5416613018648738E-2</v>
      </c>
      <c r="R398" t="str">
        <f t="shared" si="40"/>
        <v>18A_1-C&amp;6.21%6.21@6</v>
      </c>
      <c r="S398" t="str">
        <f t="shared" si="41"/>
        <v>11C-18A-VCS-Loc-22</v>
      </c>
      <c r="T398" t="str">
        <f>IFERROR(IF(VLOOKUP(S398,Bad!$A:$A,1,FALSE)='RAW2'!S398,"yes","no"),"no")</f>
        <v>no</v>
      </c>
      <c r="U398" t="str">
        <f>IFERROR(VLOOKUP(F398,compounds!$A:$B,2,FALSE),"")</f>
        <v/>
      </c>
      <c r="V398" t="str">
        <f>VLOOKUP(B398,'volatile collection data'!$O:$P,2,FALSE)</f>
        <v>26.apr.22 18</v>
      </c>
    </row>
    <row r="399" spans="1:22" x14ac:dyDescent="0.2">
      <c r="A399" t="s">
        <v>183</v>
      </c>
      <c r="B399" s="1" t="str">
        <f t="shared" si="38"/>
        <v>11C</v>
      </c>
      <c r="C399">
        <v>26.628</v>
      </c>
      <c r="D399">
        <f t="shared" si="36"/>
        <v>26.63</v>
      </c>
      <c r="E399">
        <f>VLOOKUP(D399,'Peak Combiner'!$A$5:$D$4980,4,FALSE)</f>
        <v>26.62</v>
      </c>
      <c r="F399">
        <f>IFERROR(VLOOKUP(D399,rt_comb!$A:$B,2,FALSE),D399)</f>
        <v>26.63</v>
      </c>
      <c r="G399">
        <v>5314653</v>
      </c>
      <c r="H399">
        <f>SUMIFS($G:$G,$E:$E,18.51,'RAW2'!$A:$A,'RAW2'!A399)</f>
        <v>36763195</v>
      </c>
      <c r="I399" s="1" t="str">
        <f>VLOOKUP(A399,'volatile collection data'!$G$6:$H$69,2,FALSE)</f>
        <v>C</v>
      </c>
      <c r="J399" s="1">
        <f>VLOOKUP(A399,'volatile collection data'!$G$6:$I$69,3,FALSE)</f>
        <v>11</v>
      </c>
      <c r="K399" s="1" t="str">
        <f>VLOOKUP(A399,'volatile collection data'!$G$6:$N$69,8,FALSE)</f>
        <v>18A</v>
      </c>
      <c r="L399" s="1">
        <f>VLOOKUP(A399,'volatile collection data'!$G$6:$J$69,4,FALSE)</f>
        <v>6.21</v>
      </c>
      <c r="M399" s="1">
        <f>VLOOKUP($A399,'volatile collection data'!$G$6:$M$69,6,FALSE)</f>
        <v>6</v>
      </c>
      <c r="N399" s="1">
        <f>VLOOKUP($A399,'volatile collection data'!$G$6:$M$69,7,FALSE)</f>
        <v>6.21</v>
      </c>
      <c r="O399" s="1">
        <f>VLOOKUP(A399,'volatile collection data'!$G$6:$K$69,5,FALSE)</f>
        <v>1</v>
      </c>
      <c r="P399" s="1" t="str">
        <f t="shared" si="39"/>
        <v>11C</v>
      </c>
      <c r="Q399">
        <f t="shared" si="37"/>
        <v>0.11639653995394507</v>
      </c>
      <c r="R399" t="str">
        <f t="shared" si="40"/>
        <v>18A_1-C&amp;6.21%6.21@6</v>
      </c>
      <c r="S399" t="str">
        <f t="shared" si="41"/>
        <v>11C-18A-VCS-Loc-22</v>
      </c>
      <c r="T399" t="str">
        <f>IFERROR(IF(VLOOKUP(S399,Bad!$A:$A,1,FALSE)='RAW2'!S399,"yes","no"),"no")</f>
        <v>no</v>
      </c>
      <c r="U399" t="str">
        <f>IFERROR(VLOOKUP(F399,compounds!$A:$B,2,FALSE),"")</f>
        <v/>
      </c>
      <c r="V399" t="str">
        <f>VLOOKUP(B399,'volatile collection data'!$O:$P,2,FALSE)</f>
        <v>26.apr.22 18</v>
      </c>
    </row>
    <row r="400" spans="1:22" x14ac:dyDescent="0.2">
      <c r="A400" t="s">
        <v>183</v>
      </c>
      <c r="B400" s="1" t="str">
        <f t="shared" si="38"/>
        <v>11C</v>
      </c>
      <c r="C400">
        <v>27.917000000000002</v>
      </c>
      <c r="D400">
        <f t="shared" si="36"/>
        <v>27.92</v>
      </c>
      <c r="E400">
        <f>VLOOKUP(D400,'Peak Combiner'!$A$5:$D$4980,4,FALSE)</f>
        <v>27.92</v>
      </c>
      <c r="F400">
        <f>IFERROR(VLOOKUP(D400,rt_comb!$A:$B,2,FALSE),D400)</f>
        <v>27.92</v>
      </c>
      <c r="G400">
        <v>1058451</v>
      </c>
      <c r="H400">
        <f>SUMIFS($G:$G,$E:$E,18.51,'RAW2'!$A:$A,'RAW2'!A400)</f>
        <v>36763195</v>
      </c>
      <c r="I400" s="1" t="str">
        <f>VLOOKUP(A400,'volatile collection data'!$G$6:$H$69,2,FALSE)</f>
        <v>C</v>
      </c>
      <c r="J400" s="1">
        <f>VLOOKUP(A400,'volatile collection data'!$G$6:$I$69,3,FALSE)</f>
        <v>11</v>
      </c>
      <c r="K400" s="1" t="str">
        <f>VLOOKUP(A400,'volatile collection data'!$G$6:$N$69,8,FALSE)</f>
        <v>18A</v>
      </c>
      <c r="L400" s="1">
        <f>VLOOKUP(A400,'volatile collection data'!$G$6:$J$69,4,FALSE)</f>
        <v>6.21</v>
      </c>
      <c r="M400" s="1">
        <f>VLOOKUP($A400,'volatile collection data'!$G$6:$M$69,6,FALSE)</f>
        <v>6</v>
      </c>
      <c r="N400" s="1">
        <f>VLOOKUP($A400,'volatile collection data'!$G$6:$M$69,7,FALSE)</f>
        <v>6.21</v>
      </c>
      <c r="O400" s="1">
        <f>VLOOKUP(A400,'volatile collection data'!$G$6:$K$69,5,FALSE)</f>
        <v>1</v>
      </c>
      <c r="P400" s="1" t="str">
        <f t="shared" si="39"/>
        <v>11C</v>
      </c>
      <c r="Q400">
        <f t="shared" si="37"/>
        <v>2.318119999759027E-2</v>
      </c>
      <c r="R400" t="str">
        <f t="shared" si="40"/>
        <v>18A_1-C&amp;6.21%6.21@6</v>
      </c>
      <c r="S400" t="str">
        <f t="shared" si="41"/>
        <v>11C-18A-VCS-Loc-22</v>
      </c>
      <c r="T400" t="str">
        <f>IFERROR(IF(VLOOKUP(S400,Bad!$A:$A,1,FALSE)='RAW2'!S400,"yes","no"),"no")</f>
        <v>no</v>
      </c>
      <c r="U400" t="str">
        <f>IFERROR(VLOOKUP(F400,compounds!$A:$B,2,FALSE),"")</f>
        <v/>
      </c>
      <c r="V400" t="str">
        <f>VLOOKUP(B400,'volatile collection data'!$O:$P,2,FALSE)</f>
        <v>26.apr.22 18</v>
      </c>
    </row>
    <row r="401" spans="1:22" x14ac:dyDescent="0.2">
      <c r="A401" t="s">
        <v>183</v>
      </c>
      <c r="B401" s="1" t="str">
        <f t="shared" si="38"/>
        <v>11C</v>
      </c>
      <c r="C401">
        <v>29.035</v>
      </c>
      <c r="D401">
        <f t="shared" si="36"/>
        <v>29.04</v>
      </c>
      <c r="E401">
        <f>VLOOKUP(D401,'Peak Combiner'!$A$5:$D$4980,4,FALSE)</f>
        <v>29.04</v>
      </c>
      <c r="F401">
        <f>IFERROR(VLOOKUP(D401,rt_comb!$A:$B,2,FALSE),D401)</f>
        <v>29.04</v>
      </c>
      <c r="G401">
        <v>22410430</v>
      </c>
      <c r="H401">
        <f>SUMIFS($G:$G,$E:$E,18.51,'RAW2'!$A:$A,'RAW2'!A401)</f>
        <v>36763195</v>
      </c>
      <c r="I401" s="1" t="str">
        <f>VLOOKUP(A401,'volatile collection data'!$G$6:$H$69,2,FALSE)</f>
        <v>C</v>
      </c>
      <c r="J401" s="1">
        <f>VLOOKUP(A401,'volatile collection data'!$G$6:$I$69,3,FALSE)</f>
        <v>11</v>
      </c>
      <c r="K401" s="1" t="str">
        <f>VLOOKUP(A401,'volatile collection data'!$G$6:$N$69,8,FALSE)</f>
        <v>18A</v>
      </c>
      <c r="L401" s="1">
        <f>VLOOKUP(A401,'volatile collection data'!$G$6:$J$69,4,FALSE)</f>
        <v>6.21</v>
      </c>
      <c r="M401" s="1">
        <f>VLOOKUP($A401,'volatile collection data'!$G$6:$M$69,6,FALSE)</f>
        <v>6</v>
      </c>
      <c r="N401" s="1">
        <f>VLOOKUP($A401,'volatile collection data'!$G$6:$M$69,7,FALSE)</f>
        <v>6.21</v>
      </c>
      <c r="O401" s="1">
        <f>VLOOKUP(A401,'volatile collection data'!$G$6:$K$69,5,FALSE)</f>
        <v>1</v>
      </c>
      <c r="P401" s="1" t="str">
        <f t="shared" si="39"/>
        <v>11C</v>
      </c>
      <c r="Q401">
        <f t="shared" si="37"/>
        <v>0.49081219618290967</v>
      </c>
      <c r="R401" t="str">
        <f t="shared" si="40"/>
        <v>18A_1-C&amp;6.21%6.21@6</v>
      </c>
      <c r="S401" t="str">
        <f t="shared" si="41"/>
        <v>11C-18A-VCS-Loc-22</v>
      </c>
      <c r="T401" t="str">
        <f>IFERROR(IF(VLOOKUP(S401,Bad!$A:$A,1,FALSE)='RAW2'!S401,"yes","no"),"no")</f>
        <v>no</v>
      </c>
      <c r="U401" t="str">
        <f>IFERROR(VLOOKUP(F401,compounds!$A:$B,2,FALSE),"")</f>
        <v/>
      </c>
      <c r="V401" t="str">
        <f>VLOOKUP(B401,'volatile collection data'!$O:$P,2,FALSE)</f>
        <v>26.apr.22 18</v>
      </c>
    </row>
    <row r="402" spans="1:22" x14ac:dyDescent="0.2">
      <c r="A402" t="s">
        <v>183</v>
      </c>
      <c r="B402" s="1" t="str">
        <f t="shared" si="38"/>
        <v>11C</v>
      </c>
      <c r="C402">
        <v>30.036999999999999</v>
      </c>
      <c r="D402">
        <f t="shared" si="36"/>
        <v>30.04</v>
      </c>
      <c r="E402">
        <f>VLOOKUP(D402,'Peak Combiner'!$A$5:$D$4980,4,FALSE)</f>
        <v>30.03</v>
      </c>
      <c r="F402">
        <f>IFERROR(VLOOKUP(D402,rt_comb!$A:$B,2,FALSE),D402)</f>
        <v>30.04</v>
      </c>
      <c r="G402">
        <v>2103002</v>
      </c>
      <c r="H402">
        <f>SUMIFS($G:$G,$E:$E,18.51,'RAW2'!$A:$A,'RAW2'!A402)</f>
        <v>36763195</v>
      </c>
      <c r="I402" s="1" t="str">
        <f>VLOOKUP(A402,'volatile collection data'!$G$6:$H$69,2,FALSE)</f>
        <v>C</v>
      </c>
      <c r="J402" s="1">
        <f>VLOOKUP(A402,'volatile collection data'!$G$6:$I$69,3,FALSE)</f>
        <v>11</v>
      </c>
      <c r="K402" s="1" t="str">
        <f>VLOOKUP(A402,'volatile collection data'!$G$6:$N$69,8,FALSE)</f>
        <v>18A</v>
      </c>
      <c r="L402" s="1">
        <f>VLOOKUP(A402,'volatile collection data'!$G$6:$J$69,4,FALSE)</f>
        <v>6.21</v>
      </c>
      <c r="M402" s="1">
        <f>VLOOKUP($A402,'volatile collection data'!$G$6:$M$69,6,FALSE)</f>
        <v>6</v>
      </c>
      <c r="N402" s="1">
        <f>VLOOKUP($A402,'volatile collection data'!$G$6:$M$69,7,FALSE)</f>
        <v>6.21</v>
      </c>
      <c r="O402" s="1">
        <f>VLOOKUP(A402,'volatile collection data'!$G$6:$K$69,5,FALSE)</f>
        <v>1</v>
      </c>
      <c r="P402" s="1" t="str">
        <f t="shared" si="39"/>
        <v>11C</v>
      </c>
      <c r="Q402">
        <f t="shared" si="37"/>
        <v>4.6057975246215771E-2</v>
      </c>
      <c r="R402" t="str">
        <f t="shared" si="40"/>
        <v>18A_1-C&amp;6.21%6.21@6</v>
      </c>
      <c r="S402" t="str">
        <f t="shared" si="41"/>
        <v>11C-18A-VCS-Loc-22</v>
      </c>
      <c r="T402" t="str">
        <f>IFERROR(IF(VLOOKUP(S402,Bad!$A:$A,1,FALSE)='RAW2'!S402,"yes","no"),"no")</f>
        <v>no</v>
      </c>
      <c r="U402" t="str">
        <f>IFERROR(VLOOKUP(F402,compounds!$A:$B,2,FALSE),"")</f>
        <v/>
      </c>
      <c r="V402" t="str">
        <f>VLOOKUP(B402,'volatile collection data'!$O:$P,2,FALSE)</f>
        <v>26.apr.22 18</v>
      </c>
    </row>
    <row r="403" spans="1:22" x14ac:dyDescent="0.2">
      <c r="A403" t="s">
        <v>183</v>
      </c>
      <c r="B403" s="1" t="str">
        <f t="shared" si="38"/>
        <v>11C</v>
      </c>
      <c r="C403">
        <v>30.956</v>
      </c>
      <c r="D403">
        <f t="shared" si="36"/>
        <v>30.96</v>
      </c>
      <c r="E403">
        <f>VLOOKUP(D403,'Peak Combiner'!$A$5:$D$4980,4,FALSE)</f>
        <v>30.94</v>
      </c>
      <c r="F403">
        <f>IFERROR(VLOOKUP(D403,rt_comb!$A:$B,2,FALSE),D403)</f>
        <v>30.96</v>
      </c>
      <c r="G403">
        <v>5373032</v>
      </c>
      <c r="H403">
        <f>SUMIFS($G:$G,$E:$E,18.51,'RAW2'!$A:$A,'RAW2'!A403)</f>
        <v>36763195</v>
      </c>
      <c r="I403" s="1" t="str">
        <f>VLOOKUP(A403,'volatile collection data'!$G$6:$H$69,2,FALSE)</f>
        <v>C</v>
      </c>
      <c r="J403" s="1">
        <f>VLOOKUP(A403,'volatile collection data'!$G$6:$I$69,3,FALSE)</f>
        <v>11</v>
      </c>
      <c r="K403" s="1" t="str">
        <f>VLOOKUP(A403,'volatile collection data'!$G$6:$N$69,8,FALSE)</f>
        <v>18A</v>
      </c>
      <c r="L403" s="1">
        <f>VLOOKUP(A403,'volatile collection data'!$G$6:$J$69,4,FALSE)</f>
        <v>6.21</v>
      </c>
      <c r="M403" s="1">
        <f>VLOOKUP($A403,'volatile collection data'!$G$6:$M$69,6,FALSE)</f>
        <v>6</v>
      </c>
      <c r="N403" s="1">
        <f>VLOOKUP($A403,'volatile collection data'!$G$6:$M$69,7,FALSE)</f>
        <v>6.21</v>
      </c>
      <c r="O403" s="1">
        <f>VLOOKUP(A403,'volatile collection data'!$G$6:$K$69,5,FALSE)</f>
        <v>1</v>
      </c>
      <c r="P403" s="1" t="str">
        <f t="shared" si="39"/>
        <v>11C</v>
      </c>
      <c r="Q403">
        <f t="shared" si="37"/>
        <v>0.11767510199853599</v>
      </c>
      <c r="R403" t="str">
        <f t="shared" si="40"/>
        <v>18A_1-C&amp;6.21%6.21@6</v>
      </c>
      <c r="S403" t="str">
        <f t="shared" si="41"/>
        <v>11C-18A-VCS-Loc-22</v>
      </c>
      <c r="T403" t="str">
        <f>IFERROR(IF(VLOOKUP(S403,Bad!$A:$A,1,FALSE)='RAW2'!S403,"yes","no"),"no")</f>
        <v>no</v>
      </c>
      <c r="U403" t="str">
        <f>IFERROR(VLOOKUP(F403,compounds!$A:$B,2,FALSE),"")</f>
        <v/>
      </c>
      <c r="V403" t="str">
        <f>VLOOKUP(B403,'volatile collection data'!$O:$P,2,FALSE)</f>
        <v>26.apr.22 18</v>
      </c>
    </row>
    <row r="404" spans="1:22" x14ac:dyDescent="0.2">
      <c r="A404" t="s">
        <v>183</v>
      </c>
      <c r="B404" s="1" t="str">
        <f t="shared" si="38"/>
        <v>11C</v>
      </c>
      <c r="C404">
        <v>31.082999999999998</v>
      </c>
      <c r="D404">
        <f t="shared" si="36"/>
        <v>31.08</v>
      </c>
      <c r="E404">
        <f>VLOOKUP(D404,'Peak Combiner'!$A$5:$D$4980,4,FALSE)</f>
        <v>31.08</v>
      </c>
      <c r="F404">
        <f>IFERROR(VLOOKUP(D404,rt_comb!$A:$B,2,FALSE),D404)</f>
        <v>31.08</v>
      </c>
      <c r="G404">
        <v>2320077</v>
      </c>
      <c r="H404">
        <f>SUMIFS($G:$G,$E:$E,18.51,'RAW2'!$A:$A,'RAW2'!A404)</f>
        <v>36763195</v>
      </c>
      <c r="I404" s="1" t="str">
        <f>VLOOKUP(A404,'volatile collection data'!$G$6:$H$69,2,FALSE)</f>
        <v>C</v>
      </c>
      <c r="J404" s="1">
        <f>VLOOKUP(A404,'volatile collection data'!$G$6:$I$69,3,FALSE)</f>
        <v>11</v>
      </c>
      <c r="K404" s="1" t="str">
        <f>VLOOKUP(A404,'volatile collection data'!$G$6:$N$69,8,FALSE)</f>
        <v>18A</v>
      </c>
      <c r="L404" s="1">
        <f>VLOOKUP(A404,'volatile collection data'!$G$6:$J$69,4,FALSE)</f>
        <v>6.21</v>
      </c>
      <c r="M404" s="1">
        <f>VLOOKUP($A404,'volatile collection data'!$G$6:$M$69,6,FALSE)</f>
        <v>6</v>
      </c>
      <c r="N404" s="1">
        <f>VLOOKUP($A404,'volatile collection data'!$G$6:$M$69,7,FALSE)</f>
        <v>6.21</v>
      </c>
      <c r="O404" s="1">
        <f>VLOOKUP(A404,'volatile collection data'!$G$6:$K$69,5,FALSE)</f>
        <v>1</v>
      </c>
      <c r="P404" s="1" t="str">
        <f t="shared" si="39"/>
        <v>11C</v>
      </c>
      <c r="Q404">
        <f t="shared" si="37"/>
        <v>5.0812148079419112E-2</v>
      </c>
      <c r="R404" t="str">
        <f t="shared" si="40"/>
        <v>18A_1-C&amp;6.21%6.21@6</v>
      </c>
      <c r="S404" t="str">
        <f t="shared" si="41"/>
        <v>11C-18A-VCS-Loc-22</v>
      </c>
      <c r="T404" t="str">
        <f>IFERROR(IF(VLOOKUP(S404,Bad!$A:$A,1,FALSE)='RAW2'!S404,"yes","no"),"no")</f>
        <v>no</v>
      </c>
      <c r="U404" t="str">
        <f>IFERROR(VLOOKUP(F404,compounds!$A:$B,2,FALSE),"")</f>
        <v/>
      </c>
      <c r="V404" t="str">
        <f>VLOOKUP(B404,'volatile collection data'!$O:$P,2,FALSE)</f>
        <v>26.apr.22 18</v>
      </c>
    </row>
    <row r="405" spans="1:22" x14ac:dyDescent="0.2">
      <c r="A405" t="s">
        <v>183</v>
      </c>
      <c r="B405" s="1" t="str">
        <f t="shared" si="38"/>
        <v>11C</v>
      </c>
      <c r="C405">
        <v>31.253</v>
      </c>
      <c r="D405">
        <f t="shared" si="36"/>
        <v>31.25</v>
      </c>
      <c r="E405">
        <f>VLOOKUP(D405,'Peak Combiner'!$A$5:$D$4980,4,FALSE)</f>
        <v>31.25</v>
      </c>
      <c r="F405">
        <f>IFERROR(VLOOKUP(D405,rt_comb!$A:$B,2,FALSE),D405)</f>
        <v>31.25</v>
      </c>
      <c r="G405">
        <v>2113235</v>
      </c>
      <c r="H405">
        <f>SUMIFS($G:$G,$E:$E,18.51,'RAW2'!$A:$A,'RAW2'!A405)</f>
        <v>36763195</v>
      </c>
      <c r="I405" s="1" t="str">
        <f>VLOOKUP(A405,'volatile collection data'!$G$6:$H$69,2,FALSE)</f>
        <v>C</v>
      </c>
      <c r="J405" s="1">
        <f>VLOOKUP(A405,'volatile collection data'!$G$6:$I$69,3,FALSE)</f>
        <v>11</v>
      </c>
      <c r="K405" s="1" t="str">
        <f>VLOOKUP(A405,'volatile collection data'!$G$6:$N$69,8,FALSE)</f>
        <v>18A</v>
      </c>
      <c r="L405" s="1">
        <f>VLOOKUP(A405,'volatile collection data'!$G$6:$J$69,4,FALSE)</f>
        <v>6.21</v>
      </c>
      <c r="M405" s="1">
        <f>VLOOKUP($A405,'volatile collection data'!$G$6:$M$69,6,FALSE)</f>
        <v>6</v>
      </c>
      <c r="N405" s="1">
        <f>VLOOKUP($A405,'volatile collection data'!$G$6:$M$69,7,FALSE)</f>
        <v>6.21</v>
      </c>
      <c r="O405" s="1">
        <f>VLOOKUP(A405,'volatile collection data'!$G$6:$K$69,5,FALSE)</f>
        <v>1</v>
      </c>
      <c r="P405" s="1" t="str">
        <f t="shared" si="39"/>
        <v>11C</v>
      </c>
      <c r="Q405">
        <f t="shared" si="37"/>
        <v>4.628208880421264E-2</v>
      </c>
      <c r="R405" t="str">
        <f t="shared" si="40"/>
        <v>18A_1-C&amp;6.21%6.21@6</v>
      </c>
      <c r="S405" t="str">
        <f t="shared" si="41"/>
        <v>11C-18A-VCS-Loc-22</v>
      </c>
      <c r="T405" t="str">
        <f>IFERROR(IF(VLOOKUP(S405,Bad!$A:$A,1,FALSE)='RAW2'!S405,"yes","no"),"no")</f>
        <v>no</v>
      </c>
      <c r="U405" t="str">
        <f>IFERROR(VLOOKUP(F405,compounds!$A:$B,2,FALSE),"")</f>
        <v/>
      </c>
      <c r="V405" t="str">
        <f>VLOOKUP(B405,'volatile collection data'!$O:$P,2,FALSE)</f>
        <v>26.apr.22 18</v>
      </c>
    </row>
    <row r="406" spans="1:22" x14ac:dyDescent="0.2">
      <c r="A406" t="s">
        <v>183</v>
      </c>
      <c r="B406" s="1" t="str">
        <f t="shared" si="38"/>
        <v>11C</v>
      </c>
      <c r="C406">
        <v>31.74</v>
      </c>
      <c r="D406">
        <f t="shared" si="36"/>
        <v>31.74</v>
      </c>
      <c r="E406">
        <f>VLOOKUP(D406,'Peak Combiner'!$A$5:$D$4980,4,FALSE)</f>
        <v>31.73</v>
      </c>
      <c r="F406">
        <f>IFERROR(VLOOKUP(D406,rt_comb!$A:$B,2,FALSE),D406)</f>
        <v>31.74</v>
      </c>
      <c r="G406">
        <v>11514449</v>
      </c>
      <c r="H406">
        <f>SUMIFS($G:$G,$E:$E,18.51,'RAW2'!$A:$A,'RAW2'!A406)</f>
        <v>36763195</v>
      </c>
      <c r="I406" s="1" t="str">
        <f>VLOOKUP(A406,'volatile collection data'!$G$6:$H$69,2,FALSE)</f>
        <v>C</v>
      </c>
      <c r="J406" s="1">
        <f>VLOOKUP(A406,'volatile collection data'!$G$6:$I$69,3,FALSE)</f>
        <v>11</v>
      </c>
      <c r="K406" s="1" t="str">
        <f>VLOOKUP(A406,'volatile collection data'!$G$6:$N$69,8,FALSE)</f>
        <v>18A</v>
      </c>
      <c r="L406" s="1">
        <f>VLOOKUP(A406,'volatile collection data'!$G$6:$J$69,4,FALSE)</f>
        <v>6.21</v>
      </c>
      <c r="M406" s="1">
        <f>VLOOKUP($A406,'volatile collection data'!$G$6:$M$69,6,FALSE)</f>
        <v>6</v>
      </c>
      <c r="N406" s="1">
        <f>VLOOKUP($A406,'volatile collection data'!$G$6:$M$69,7,FALSE)</f>
        <v>6.21</v>
      </c>
      <c r="O406" s="1">
        <f>VLOOKUP(A406,'volatile collection data'!$G$6:$K$69,5,FALSE)</f>
        <v>1</v>
      </c>
      <c r="P406" s="1" t="str">
        <f t="shared" si="39"/>
        <v>11C</v>
      </c>
      <c r="Q406">
        <f t="shared" si="37"/>
        <v>0.25217865081241669</v>
      </c>
      <c r="R406" t="str">
        <f t="shared" si="40"/>
        <v>18A_1-C&amp;6.21%6.21@6</v>
      </c>
      <c r="S406" t="str">
        <f t="shared" si="41"/>
        <v>11C-18A-VCS-Loc-22</v>
      </c>
      <c r="T406" t="str">
        <f>IFERROR(IF(VLOOKUP(S406,Bad!$A:$A,1,FALSE)='RAW2'!S406,"yes","no"),"no")</f>
        <v>no</v>
      </c>
      <c r="U406" t="str">
        <f>IFERROR(VLOOKUP(F406,compounds!$A:$B,2,FALSE),"")</f>
        <v/>
      </c>
      <c r="V406" t="str">
        <f>VLOOKUP(B406,'volatile collection data'!$O:$P,2,FALSE)</f>
        <v>26.apr.22 18</v>
      </c>
    </row>
    <row r="407" spans="1:22" x14ac:dyDescent="0.2">
      <c r="A407" t="s">
        <v>183</v>
      </c>
      <c r="B407" s="1" t="str">
        <f t="shared" si="38"/>
        <v>11C</v>
      </c>
      <c r="C407">
        <v>32.052</v>
      </c>
      <c r="D407">
        <f t="shared" si="36"/>
        <v>32.049999999999997</v>
      </c>
      <c r="E407">
        <f>VLOOKUP(D407,'Peak Combiner'!$A$5:$D$4980,4,FALSE)</f>
        <v>32.049999999999997</v>
      </c>
      <c r="F407">
        <f>IFERROR(VLOOKUP(D407,rt_comb!$A:$B,2,FALSE),D407)</f>
        <v>32.049999999999997</v>
      </c>
      <c r="G407">
        <v>1853778</v>
      </c>
      <c r="H407">
        <f>SUMIFS($G:$G,$E:$E,18.51,'RAW2'!$A:$A,'RAW2'!A407)</f>
        <v>36763195</v>
      </c>
      <c r="I407" s="1" t="str">
        <f>VLOOKUP(A407,'volatile collection data'!$G$6:$H$69,2,FALSE)</f>
        <v>C</v>
      </c>
      <c r="J407" s="1">
        <f>VLOOKUP(A407,'volatile collection data'!$G$6:$I$69,3,FALSE)</f>
        <v>11</v>
      </c>
      <c r="K407" s="1" t="str">
        <f>VLOOKUP(A407,'volatile collection data'!$G$6:$N$69,8,FALSE)</f>
        <v>18A</v>
      </c>
      <c r="L407" s="1">
        <f>VLOOKUP(A407,'volatile collection data'!$G$6:$J$69,4,FALSE)</f>
        <v>6.21</v>
      </c>
      <c r="M407" s="1">
        <f>VLOOKUP($A407,'volatile collection data'!$G$6:$M$69,6,FALSE)</f>
        <v>6</v>
      </c>
      <c r="N407" s="1">
        <f>VLOOKUP($A407,'volatile collection data'!$G$6:$M$69,7,FALSE)</f>
        <v>6.21</v>
      </c>
      <c r="O407" s="1">
        <f>VLOOKUP(A407,'volatile collection data'!$G$6:$K$69,5,FALSE)</f>
        <v>1</v>
      </c>
      <c r="P407" s="1" t="str">
        <f t="shared" si="39"/>
        <v>11C</v>
      </c>
      <c r="Q407">
        <f t="shared" si="37"/>
        <v>4.0599705200460766E-2</v>
      </c>
      <c r="R407" t="str">
        <f t="shared" si="40"/>
        <v>18A_1-C&amp;6.21%6.21@6</v>
      </c>
      <c r="S407" t="str">
        <f t="shared" si="41"/>
        <v>11C-18A-VCS-Loc-22</v>
      </c>
      <c r="T407" t="str">
        <f>IFERROR(IF(VLOOKUP(S407,Bad!$A:$A,1,FALSE)='RAW2'!S407,"yes","no"),"no")</f>
        <v>no</v>
      </c>
      <c r="U407" t="str">
        <f>IFERROR(VLOOKUP(F407,compounds!$A:$B,2,FALSE),"")</f>
        <v/>
      </c>
      <c r="V407" t="str">
        <f>VLOOKUP(B407,'volatile collection data'!$O:$P,2,FALSE)</f>
        <v>26.apr.22 18</v>
      </c>
    </row>
    <row r="408" spans="1:22" x14ac:dyDescent="0.2">
      <c r="A408" t="s">
        <v>183</v>
      </c>
      <c r="B408" s="1" t="str">
        <f t="shared" si="38"/>
        <v>11C</v>
      </c>
      <c r="C408">
        <v>32.28</v>
      </c>
      <c r="D408">
        <f t="shared" si="36"/>
        <v>32.28</v>
      </c>
      <c r="E408">
        <f>VLOOKUP(D408,'Peak Combiner'!$A$5:$D$4980,4,FALSE)</f>
        <v>32.28</v>
      </c>
      <c r="F408">
        <f>IFERROR(VLOOKUP(D408,rt_comb!$A:$B,2,FALSE),D408)</f>
        <v>32.28</v>
      </c>
      <c r="G408">
        <v>4736361</v>
      </c>
      <c r="H408">
        <f>SUMIFS($G:$G,$E:$E,18.51,'RAW2'!$A:$A,'RAW2'!A408)</f>
        <v>36763195</v>
      </c>
      <c r="I408" s="1" t="str">
        <f>VLOOKUP(A408,'volatile collection data'!$G$6:$H$69,2,FALSE)</f>
        <v>C</v>
      </c>
      <c r="J408" s="1">
        <f>VLOOKUP(A408,'volatile collection data'!$G$6:$I$69,3,FALSE)</f>
        <v>11</v>
      </c>
      <c r="K408" s="1" t="str">
        <f>VLOOKUP(A408,'volatile collection data'!$G$6:$N$69,8,FALSE)</f>
        <v>18A</v>
      </c>
      <c r="L408" s="1">
        <f>VLOOKUP(A408,'volatile collection data'!$G$6:$J$69,4,FALSE)</f>
        <v>6.21</v>
      </c>
      <c r="M408" s="1">
        <f>VLOOKUP($A408,'volatile collection data'!$G$6:$M$69,6,FALSE)</f>
        <v>6</v>
      </c>
      <c r="N408" s="1">
        <f>VLOOKUP($A408,'volatile collection data'!$G$6:$M$69,7,FALSE)</f>
        <v>6.21</v>
      </c>
      <c r="O408" s="1">
        <f>VLOOKUP(A408,'volatile collection data'!$G$6:$K$69,5,FALSE)</f>
        <v>1</v>
      </c>
      <c r="P408" s="1" t="str">
        <f t="shared" si="39"/>
        <v>11C</v>
      </c>
      <c r="Q408">
        <f t="shared" si="37"/>
        <v>0.10373133154183485</v>
      </c>
      <c r="R408" t="str">
        <f t="shared" si="40"/>
        <v>18A_1-C&amp;6.21%6.21@6</v>
      </c>
      <c r="S408" t="str">
        <f t="shared" si="41"/>
        <v>11C-18A-VCS-Loc-22</v>
      </c>
      <c r="T408" t="str">
        <f>IFERROR(IF(VLOOKUP(S408,Bad!$A:$A,1,FALSE)='RAW2'!S408,"yes","no"),"no")</f>
        <v>no</v>
      </c>
      <c r="U408" t="str">
        <f>IFERROR(VLOOKUP(F408,compounds!$A:$B,2,FALSE),"")</f>
        <v/>
      </c>
      <c r="V408" t="str">
        <f>VLOOKUP(B408,'volatile collection data'!$O:$P,2,FALSE)</f>
        <v>26.apr.22 18</v>
      </c>
    </row>
    <row r="409" spans="1:22" x14ac:dyDescent="0.2">
      <c r="A409" t="s">
        <v>183</v>
      </c>
      <c r="B409" s="1" t="str">
        <f t="shared" si="38"/>
        <v>11C</v>
      </c>
      <c r="C409">
        <v>33.979999999999997</v>
      </c>
      <c r="D409">
        <f t="shared" si="36"/>
        <v>33.979999999999997</v>
      </c>
      <c r="E409">
        <f>VLOOKUP(D409,'Peak Combiner'!$A$5:$D$4980,4,FALSE)</f>
        <v>33.979999999999997</v>
      </c>
      <c r="F409">
        <f>IFERROR(VLOOKUP(D409,rt_comb!$A:$B,2,FALSE),D409)</f>
        <v>33.979999999999997</v>
      </c>
      <c r="G409">
        <v>1281416</v>
      </c>
      <c r="H409">
        <f>SUMIFS($G:$G,$E:$E,18.51,'RAW2'!$A:$A,'RAW2'!A409)</f>
        <v>36763195</v>
      </c>
      <c r="I409" s="1" t="str">
        <f>VLOOKUP(A409,'volatile collection data'!$G$6:$H$69,2,FALSE)</f>
        <v>C</v>
      </c>
      <c r="J409" s="1">
        <f>VLOOKUP(A409,'volatile collection data'!$G$6:$I$69,3,FALSE)</f>
        <v>11</v>
      </c>
      <c r="K409" s="1" t="str">
        <f>VLOOKUP(A409,'volatile collection data'!$G$6:$N$69,8,FALSE)</f>
        <v>18A</v>
      </c>
      <c r="L409" s="1">
        <f>VLOOKUP(A409,'volatile collection data'!$G$6:$J$69,4,FALSE)</f>
        <v>6.21</v>
      </c>
      <c r="M409" s="1">
        <f>VLOOKUP($A409,'volatile collection data'!$G$6:$M$69,6,FALSE)</f>
        <v>6</v>
      </c>
      <c r="N409" s="1">
        <f>VLOOKUP($A409,'volatile collection data'!$G$6:$M$69,7,FALSE)</f>
        <v>6.21</v>
      </c>
      <c r="O409" s="1">
        <f>VLOOKUP(A409,'volatile collection data'!$G$6:$K$69,5,FALSE)</f>
        <v>1</v>
      </c>
      <c r="P409" s="1" t="str">
        <f t="shared" si="39"/>
        <v>11C</v>
      </c>
      <c r="Q409">
        <f t="shared" si="37"/>
        <v>2.8064370080534792E-2</v>
      </c>
      <c r="R409" t="str">
        <f t="shared" si="40"/>
        <v>18A_1-C&amp;6.21%6.21@6</v>
      </c>
      <c r="S409" t="str">
        <f t="shared" si="41"/>
        <v>11C-18A-VCS-Loc-22</v>
      </c>
      <c r="T409" t="str">
        <f>IFERROR(IF(VLOOKUP(S409,Bad!$A:$A,1,FALSE)='RAW2'!S409,"yes","no"),"no")</f>
        <v>no</v>
      </c>
      <c r="U409" t="str">
        <f>IFERROR(VLOOKUP(F409,compounds!$A:$B,2,FALSE),"")</f>
        <v/>
      </c>
      <c r="V409" t="str">
        <f>VLOOKUP(B409,'volatile collection data'!$O:$P,2,FALSE)</f>
        <v>26.apr.22 18</v>
      </c>
    </row>
    <row r="410" spans="1:22" x14ac:dyDescent="0.2">
      <c r="A410" t="s">
        <v>183</v>
      </c>
      <c r="B410" s="1" t="str">
        <f t="shared" si="38"/>
        <v>11C</v>
      </c>
      <c r="C410">
        <v>34.067</v>
      </c>
      <c r="D410">
        <f t="shared" si="36"/>
        <v>34.07</v>
      </c>
      <c r="E410">
        <f>VLOOKUP(D410,'Peak Combiner'!$A$5:$D$4980,4,FALSE)</f>
        <v>34.06</v>
      </c>
      <c r="F410">
        <f>IFERROR(VLOOKUP(D410,rt_comb!$A:$B,2,FALSE),D410)</f>
        <v>34.07</v>
      </c>
      <c r="G410">
        <v>1150380</v>
      </c>
      <c r="H410">
        <f>SUMIFS($G:$G,$E:$E,18.51,'RAW2'!$A:$A,'RAW2'!A410)</f>
        <v>36763195</v>
      </c>
      <c r="I410" s="1" t="str">
        <f>VLOOKUP(A410,'volatile collection data'!$G$6:$H$69,2,FALSE)</f>
        <v>C</v>
      </c>
      <c r="J410" s="1">
        <f>VLOOKUP(A410,'volatile collection data'!$G$6:$I$69,3,FALSE)</f>
        <v>11</v>
      </c>
      <c r="K410" s="1" t="str">
        <f>VLOOKUP(A410,'volatile collection data'!$G$6:$N$69,8,FALSE)</f>
        <v>18A</v>
      </c>
      <c r="L410" s="1">
        <f>VLOOKUP(A410,'volatile collection data'!$G$6:$J$69,4,FALSE)</f>
        <v>6.21</v>
      </c>
      <c r="M410" s="1">
        <f>VLOOKUP($A410,'volatile collection data'!$G$6:$M$69,6,FALSE)</f>
        <v>6</v>
      </c>
      <c r="N410" s="1">
        <f>VLOOKUP($A410,'volatile collection data'!$G$6:$M$69,7,FALSE)</f>
        <v>6.21</v>
      </c>
      <c r="O410" s="1">
        <f>VLOOKUP(A410,'volatile collection data'!$G$6:$K$69,5,FALSE)</f>
        <v>1</v>
      </c>
      <c r="P410" s="1" t="str">
        <f t="shared" si="39"/>
        <v>11C</v>
      </c>
      <c r="Q410">
        <f t="shared" si="37"/>
        <v>2.5194542641301197E-2</v>
      </c>
      <c r="R410" t="str">
        <f t="shared" si="40"/>
        <v>18A_1-C&amp;6.21%6.21@6</v>
      </c>
      <c r="S410" t="str">
        <f t="shared" si="41"/>
        <v>11C-18A-VCS-Loc-22</v>
      </c>
      <c r="T410" t="str">
        <f>IFERROR(IF(VLOOKUP(S410,Bad!$A:$A,1,FALSE)='RAW2'!S410,"yes","no"),"no")</f>
        <v>no</v>
      </c>
      <c r="U410" t="str">
        <f>IFERROR(VLOOKUP(F410,compounds!$A:$B,2,FALSE),"")</f>
        <v/>
      </c>
      <c r="V410" t="str">
        <f>VLOOKUP(B410,'volatile collection data'!$O:$P,2,FALSE)</f>
        <v>26.apr.22 18</v>
      </c>
    </row>
    <row r="411" spans="1:22" x14ac:dyDescent="0.2">
      <c r="A411" t="s">
        <v>183</v>
      </c>
      <c r="B411" s="1" t="str">
        <f t="shared" si="38"/>
        <v>11C</v>
      </c>
      <c r="C411">
        <v>34.210999999999999</v>
      </c>
      <c r="D411">
        <f t="shared" si="36"/>
        <v>34.21</v>
      </c>
      <c r="E411">
        <f>VLOOKUP(D411,'Peak Combiner'!$A$5:$D$4980,4,FALSE)</f>
        <v>34.21</v>
      </c>
      <c r="F411">
        <f>IFERROR(VLOOKUP(D411,rt_comb!$A:$B,2,FALSE),D411)</f>
        <v>34.21</v>
      </c>
      <c r="G411">
        <v>1649369</v>
      </c>
      <c r="H411">
        <f>SUMIFS($G:$G,$E:$E,18.51,'RAW2'!$A:$A,'RAW2'!A411)</f>
        <v>36763195</v>
      </c>
      <c r="I411" s="1" t="str">
        <f>VLOOKUP(A411,'volatile collection data'!$G$6:$H$69,2,FALSE)</f>
        <v>C</v>
      </c>
      <c r="J411" s="1">
        <f>VLOOKUP(A411,'volatile collection data'!$G$6:$I$69,3,FALSE)</f>
        <v>11</v>
      </c>
      <c r="K411" s="1" t="str">
        <f>VLOOKUP(A411,'volatile collection data'!$G$6:$N$69,8,FALSE)</f>
        <v>18A</v>
      </c>
      <c r="L411" s="1">
        <f>VLOOKUP(A411,'volatile collection data'!$G$6:$J$69,4,FALSE)</f>
        <v>6.21</v>
      </c>
      <c r="M411" s="1">
        <f>VLOOKUP($A411,'volatile collection data'!$G$6:$M$69,6,FALSE)</f>
        <v>6</v>
      </c>
      <c r="N411" s="1">
        <f>VLOOKUP($A411,'volatile collection data'!$G$6:$M$69,7,FALSE)</f>
        <v>6.21</v>
      </c>
      <c r="O411" s="1">
        <f>VLOOKUP(A411,'volatile collection data'!$G$6:$K$69,5,FALSE)</f>
        <v>1</v>
      </c>
      <c r="P411" s="1" t="str">
        <f t="shared" si="39"/>
        <v>11C</v>
      </c>
      <c r="Q411">
        <f t="shared" si="37"/>
        <v>3.6122931206853663E-2</v>
      </c>
      <c r="R411" t="str">
        <f t="shared" si="40"/>
        <v>18A_1-C&amp;6.21%6.21@6</v>
      </c>
      <c r="S411" t="str">
        <f t="shared" si="41"/>
        <v>11C-18A-VCS-Loc-22</v>
      </c>
      <c r="T411" t="str">
        <f>IFERROR(IF(VLOOKUP(S411,Bad!$A:$A,1,FALSE)='RAW2'!S411,"yes","no"),"no")</f>
        <v>no</v>
      </c>
      <c r="U411" t="str">
        <f>IFERROR(VLOOKUP(F411,compounds!$A:$B,2,FALSE),"")</f>
        <v>manoyl oxide</v>
      </c>
      <c r="V411" t="str">
        <f>VLOOKUP(B411,'volatile collection data'!$O:$P,2,FALSE)</f>
        <v>26.apr.22 18</v>
      </c>
    </row>
    <row r="412" spans="1:22" x14ac:dyDescent="0.2">
      <c r="A412" t="s">
        <v>183</v>
      </c>
      <c r="B412" s="1" t="str">
        <f t="shared" si="38"/>
        <v>11C</v>
      </c>
      <c r="C412">
        <v>34.421999999999997</v>
      </c>
      <c r="D412">
        <f t="shared" si="36"/>
        <v>34.42</v>
      </c>
      <c r="E412">
        <f>VLOOKUP(D412,'Peak Combiner'!$A$5:$D$4980,4,FALSE)</f>
        <v>34.42</v>
      </c>
      <c r="F412">
        <f>IFERROR(VLOOKUP(D412,rt_comb!$A:$B,2,FALSE),D412)</f>
        <v>34.42</v>
      </c>
      <c r="G412">
        <v>1973027</v>
      </c>
      <c r="H412">
        <f>SUMIFS($G:$G,$E:$E,18.51,'RAW2'!$A:$A,'RAW2'!A412)</f>
        <v>36763195</v>
      </c>
      <c r="I412" s="1" t="str">
        <f>VLOOKUP(A412,'volatile collection data'!$G$6:$H$69,2,FALSE)</f>
        <v>C</v>
      </c>
      <c r="J412" s="1">
        <f>VLOOKUP(A412,'volatile collection data'!$G$6:$I$69,3,FALSE)</f>
        <v>11</v>
      </c>
      <c r="K412" s="1" t="str">
        <f>VLOOKUP(A412,'volatile collection data'!$G$6:$N$69,8,FALSE)</f>
        <v>18A</v>
      </c>
      <c r="L412" s="1">
        <f>VLOOKUP(A412,'volatile collection data'!$G$6:$J$69,4,FALSE)</f>
        <v>6.21</v>
      </c>
      <c r="M412" s="1">
        <f>VLOOKUP($A412,'volatile collection data'!$G$6:$M$69,6,FALSE)</f>
        <v>6</v>
      </c>
      <c r="N412" s="1">
        <f>VLOOKUP($A412,'volatile collection data'!$G$6:$M$69,7,FALSE)</f>
        <v>6.21</v>
      </c>
      <c r="O412" s="1">
        <f>VLOOKUP(A412,'volatile collection data'!$G$6:$K$69,5,FALSE)</f>
        <v>1</v>
      </c>
      <c r="P412" s="1" t="str">
        <f t="shared" si="39"/>
        <v>11C</v>
      </c>
      <c r="Q412">
        <f t="shared" si="37"/>
        <v>4.3211384832784444E-2</v>
      </c>
      <c r="R412" t="str">
        <f t="shared" si="40"/>
        <v>18A_1-C&amp;6.21%6.21@6</v>
      </c>
      <c r="S412" t="str">
        <f t="shared" si="41"/>
        <v>11C-18A-VCS-Loc-22</v>
      </c>
      <c r="T412" t="str">
        <f>IFERROR(IF(VLOOKUP(S412,Bad!$A:$A,1,FALSE)='RAW2'!S412,"yes","no"),"no")</f>
        <v>no</v>
      </c>
      <c r="U412" t="str">
        <f>IFERROR(VLOOKUP(F412,compounds!$A:$B,2,FALSE),"")</f>
        <v/>
      </c>
      <c r="V412" t="str">
        <f>VLOOKUP(B412,'volatile collection data'!$O:$P,2,FALSE)</f>
        <v>26.apr.22 18</v>
      </c>
    </row>
    <row r="413" spans="1:22" x14ac:dyDescent="0.2">
      <c r="A413" t="s">
        <v>183</v>
      </c>
      <c r="B413" s="1" t="str">
        <f t="shared" si="38"/>
        <v>11C</v>
      </c>
      <c r="C413">
        <v>34.579000000000001</v>
      </c>
      <c r="D413">
        <f t="shared" si="36"/>
        <v>34.58</v>
      </c>
      <c r="E413">
        <f>VLOOKUP(D413,'Peak Combiner'!$A$5:$D$4980,4,FALSE)</f>
        <v>34.58</v>
      </c>
      <c r="F413">
        <f>IFERROR(VLOOKUP(D413,rt_comb!$A:$B,2,FALSE),D413)</f>
        <v>34.58</v>
      </c>
      <c r="G413">
        <v>8564347</v>
      </c>
      <c r="H413">
        <f>SUMIFS($G:$G,$E:$E,18.51,'RAW2'!$A:$A,'RAW2'!A413)</f>
        <v>36763195</v>
      </c>
      <c r="I413" s="1" t="str">
        <f>VLOOKUP(A413,'volatile collection data'!$G$6:$H$69,2,FALSE)</f>
        <v>C</v>
      </c>
      <c r="J413" s="1">
        <f>VLOOKUP(A413,'volatile collection data'!$G$6:$I$69,3,FALSE)</f>
        <v>11</v>
      </c>
      <c r="K413" s="1" t="str">
        <f>VLOOKUP(A413,'volatile collection data'!$G$6:$N$69,8,FALSE)</f>
        <v>18A</v>
      </c>
      <c r="L413" s="1">
        <f>VLOOKUP(A413,'volatile collection data'!$G$6:$J$69,4,FALSE)</f>
        <v>6.21</v>
      </c>
      <c r="M413" s="1">
        <f>VLOOKUP($A413,'volatile collection data'!$G$6:$M$69,6,FALSE)</f>
        <v>6</v>
      </c>
      <c r="N413" s="1">
        <f>VLOOKUP($A413,'volatile collection data'!$G$6:$M$69,7,FALSE)</f>
        <v>6.21</v>
      </c>
      <c r="O413" s="1">
        <f>VLOOKUP(A413,'volatile collection data'!$G$6:$K$69,5,FALSE)</f>
        <v>1</v>
      </c>
      <c r="P413" s="1" t="str">
        <f t="shared" si="39"/>
        <v>11C</v>
      </c>
      <c r="Q413">
        <f t="shared" si="37"/>
        <v>0.18756828672821155</v>
      </c>
      <c r="R413" t="str">
        <f t="shared" si="40"/>
        <v>18A_1-C&amp;6.21%6.21@6</v>
      </c>
      <c r="S413" t="str">
        <f t="shared" si="41"/>
        <v>11C-18A-VCS-Loc-22</v>
      </c>
      <c r="T413" t="str">
        <f>IFERROR(IF(VLOOKUP(S413,Bad!$A:$A,1,FALSE)='RAW2'!S413,"yes","no"),"no")</f>
        <v>no</v>
      </c>
      <c r="U413" t="str">
        <f>IFERROR(VLOOKUP(F413,compounds!$A:$B,2,FALSE),"")</f>
        <v/>
      </c>
      <c r="V413" t="str">
        <f>VLOOKUP(B413,'volatile collection data'!$O:$P,2,FALSE)</f>
        <v>26.apr.22 18</v>
      </c>
    </row>
    <row r="414" spans="1:22" x14ac:dyDescent="0.2">
      <c r="A414" t="s">
        <v>183</v>
      </c>
      <c r="B414" s="1" t="str">
        <f t="shared" si="38"/>
        <v>11C</v>
      </c>
      <c r="C414">
        <v>34.857999999999997</v>
      </c>
      <c r="D414">
        <f t="shared" si="36"/>
        <v>34.86</v>
      </c>
      <c r="E414">
        <f>VLOOKUP(D414,'Peak Combiner'!$A$5:$D$4980,4,FALSE)</f>
        <v>34.86</v>
      </c>
      <c r="F414">
        <f>IFERROR(VLOOKUP(D414,rt_comb!$A:$B,2,FALSE),D414)</f>
        <v>34.86</v>
      </c>
      <c r="G414">
        <v>1507628</v>
      </c>
      <c r="H414">
        <f>SUMIFS($G:$G,$E:$E,18.51,'RAW2'!$A:$A,'RAW2'!A414)</f>
        <v>36763195</v>
      </c>
      <c r="I414" s="1" t="str">
        <f>VLOOKUP(A414,'volatile collection data'!$G$6:$H$69,2,FALSE)</f>
        <v>C</v>
      </c>
      <c r="J414" s="1">
        <f>VLOOKUP(A414,'volatile collection data'!$G$6:$I$69,3,FALSE)</f>
        <v>11</v>
      </c>
      <c r="K414" s="1" t="str">
        <f>VLOOKUP(A414,'volatile collection data'!$G$6:$N$69,8,FALSE)</f>
        <v>18A</v>
      </c>
      <c r="L414" s="1">
        <f>VLOOKUP(A414,'volatile collection data'!$G$6:$J$69,4,FALSE)</f>
        <v>6.21</v>
      </c>
      <c r="M414" s="1">
        <f>VLOOKUP($A414,'volatile collection data'!$G$6:$M$69,6,FALSE)</f>
        <v>6</v>
      </c>
      <c r="N414" s="1">
        <f>VLOOKUP($A414,'volatile collection data'!$G$6:$M$69,7,FALSE)</f>
        <v>6.21</v>
      </c>
      <c r="O414" s="1">
        <f>VLOOKUP(A414,'volatile collection data'!$G$6:$K$69,5,FALSE)</f>
        <v>1</v>
      </c>
      <c r="P414" s="1" t="str">
        <f t="shared" si="39"/>
        <v>11C</v>
      </c>
      <c r="Q414">
        <f t="shared" si="37"/>
        <v>3.3018652908795042E-2</v>
      </c>
      <c r="R414" t="str">
        <f t="shared" si="40"/>
        <v>18A_1-C&amp;6.21%6.21@6</v>
      </c>
      <c r="S414" t="str">
        <f t="shared" si="41"/>
        <v>11C-18A-VCS-Loc-22</v>
      </c>
      <c r="T414" t="str">
        <f>IFERROR(IF(VLOOKUP(S414,Bad!$A:$A,1,FALSE)='RAW2'!S414,"yes","no"),"no")</f>
        <v>no</v>
      </c>
      <c r="U414" t="str">
        <f>IFERROR(VLOOKUP(F414,compounds!$A:$B,2,FALSE),"")</f>
        <v/>
      </c>
      <c r="V414" t="str">
        <f>VLOOKUP(B414,'volatile collection data'!$O:$P,2,FALSE)</f>
        <v>26.apr.22 18</v>
      </c>
    </row>
    <row r="415" spans="1:22" x14ac:dyDescent="0.2">
      <c r="A415" t="s">
        <v>183</v>
      </c>
      <c r="B415" s="1" t="str">
        <f t="shared" si="38"/>
        <v>11C</v>
      </c>
      <c r="C415">
        <v>34.94</v>
      </c>
      <c r="D415">
        <f t="shared" si="36"/>
        <v>34.94</v>
      </c>
      <c r="E415">
        <f>VLOOKUP(D415,'Peak Combiner'!$A$5:$D$4980,4,FALSE)</f>
        <v>34.86</v>
      </c>
      <c r="F415">
        <f>IFERROR(VLOOKUP(D415,rt_comb!$A:$B,2,FALSE),D415)</f>
        <v>34.94</v>
      </c>
      <c r="G415">
        <v>6020787</v>
      </c>
      <c r="H415">
        <f>SUMIFS($G:$G,$E:$E,18.51,'RAW2'!$A:$A,'RAW2'!A415)</f>
        <v>36763195</v>
      </c>
      <c r="I415" s="1" t="str">
        <f>VLOOKUP(A415,'volatile collection data'!$G$6:$H$69,2,FALSE)</f>
        <v>C</v>
      </c>
      <c r="J415" s="1">
        <f>VLOOKUP(A415,'volatile collection data'!$G$6:$I$69,3,FALSE)</f>
        <v>11</v>
      </c>
      <c r="K415" s="1" t="str">
        <f>VLOOKUP(A415,'volatile collection data'!$G$6:$N$69,8,FALSE)</f>
        <v>18A</v>
      </c>
      <c r="L415" s="1">
        <f>VLOOKUP(A415,'volatile collection data'!$G$6:$J$69,4,FALSE)</f>
        <v>6.21</v>
      </c>
      <c r="M415" s="1">
        <f>VLOOKUP($A415,'volatile collection data'!$G$6:$M$69,6,FALSE)</f>
        <v>6</v>
      </c>
      <c r="N415" s="1">
        <f>VLOOKUP($A415,'volatile collection data'!$G$6:$M$69,7,FALSE)</f>
        <v>6.21</v>
      </c>
      <c r="O415" s="1">
        <f>VLOOKUP(A415,'volatile collection data'!$G$6:$K$69,5,FALSE)</f>
        <v>1</v>
      </c>
      <c r="P415" s="1" t="str">
        <f t="shared" si="39"/>
        <v>11C</v>
      </c>
      <c r="Q415">
        <f t="shared" si="37"/>
        <v>0.13186162381621022</v>
      </c>
      <c r="R415" t="str">
        <f t="shared" si="40"/>
        <v>18A_1-C&amp;6.21%6.21@6</v>
      </c>
      <c r="S415" t="str">
        <f t="shared" si="41"/>
        <v>11C-18A-VCS-Loc-22</v>
      </c>
      <c r="T415" t="str">
        <f>IFERROR(IF(VLOOKUP(S415,Bad!$A:$A,1,FALSE)='RAW2'!S415,"yes","no"),"no")</f>
        <v>no</v>
      </c>
      <c r="U415" t="str">
        <f>IFERROR(VLOOKUP(F415,compounds!$A:$B,2,FALSE),"")</f>
        <v/>
      </c>
      <c r="V415" t="str">
        <f>VLOOKUP(B415,'volatile collection data'!$O:$P,2,FALSE)</f>
        <v>26.apr.22 18</v>
      </c>
    </row>
    <row r="416" spans="1:22" x14ac:dyDescent="0.2">
      <c r="A416" t="s">
        <v>183</v>
      </c>
      <c r="B416" s="1" t="str">
        <f t="shared" si="38"/>
        <v>11C</v>
      </c>
      <c r="C416">
        <v>35.226999999999997</v>
      </c>
      <c r="D416">
        <f t="shared" si="36"/>
        <v>35.229999999999997</v>
      </c>
      <c r="E416">
        <f>VLOOKUP(D416,'Peak Combiner'!$A$5:$D$4980,4,FALSE)</f>
        <v>35.229999999999997</v>
      </c>
      <c r="F416">
        <f>IFERROR(VLOOKUP(D416,rt_comb!$A:$B,2,FALSE),D416)</f>
        <v>35.229999999999997</v>
      </c>
      <c r="G416">
        <v>2858902</v>
      </c>
      <c r="H416">
        <f>SUMIFS($G:$G,$E:$E,18.51,'RAW2'!$A:$A,'RAW2'!A416)</f>
        <v>36763195</v>
      </c>
      <c r="I416" s="1" t="str">
        <f>VLOOKUP(A416,'volatile collection data'!$G$6:$H$69,2,FALSE)</f>
        <v>C</v>
      </c>
      <c r="J416" s="1">
        <f>VLOOKUP(A416,'volatile collection data'!$G$6:$I$69,3,FALSE)</f>
        <v>11</v>
      </c>
      <c r="K416" s="1" t="str">
        <f>VLOOKUP(A416,'volatile collection data'!$G$6:$N$69,8,FALSE)</f>
        <v>18A</v>
      </c>
      <c r="L416" s="1">
        <f>VLOOKUP(A416,'volatile collection data'!$G$6:$J$69,4,FALSE)</f>
        <v>6.21</v>
      </c>
      <c r="M416" s="1">
        <f>VLOOKUP($A416,'volatile collection data'!$G$6:$M$69,6,FALSE)</f>
        <v>6</v>
      </c>
      <c r="N416" s="1">
        <f>VLOOKUP($A416,'volatile collection data'!$G$6:$M$69,7,FALSE)</f>
        <v>6.21</v>
      </c>
      <c r="O416" s="1">
        <f>VLOOKUP(A416,'volatile collection data'!$G$6:$K$69,5,FALSE)</f>
        <v>1</v>
      </c>
      <c r="P416" s="1" t="str">
        <f t="shared" si="39"/>
        <v>11C</v>
      </c>
      <c r="Q416">
        <f t="shared" si="37"/>
        <v>6.2612987314019083E-2</v>
      </c>
      <c r="R416" t="str">
        <f t="shared" si="40"/>
        <v>18A_1-C&amp;6.21%6.21@6</v>
      </c>
      <c r="S416" t="str">
        <f t="shared" si="41"/>
        <v>11C-18A-VCS-Loc-22</v>
      </c>
      <c r="T416" t="str">
        <f>IFERROR(IF(VLOOKUP(S416,Bad!$A:$A,1,FALSE)='RAW2'!S416,"yes","no"),"no")</f>
        <v>no</v>
      </c>
      <c r="U416" t="str">
        <f>IFERROR(VLOOKUP(F416,compounds!$A:$B,2,FALSE),"")</f>
        <v/>
      </c>
      <c r="V416" t="str">
        <f>VLOOKUP(B416,'volatile collection data'!$O:$P,2,FALSE)</f>
        <v>26.apr.22 18</v>
      </c>
    </row>
    <row r="417" spans="1:22" x14ac:dyDescent="0.2">
      <c r="A417" t="s">
        <v>183</v>
      </c>
      <c r="B417" s="1" t="str">
        <f t="shared" si="38"/>
        <v>11C</v>
      </c>
      <c r="C417">
        <v>35.299999999999997</v>
      </c>
      <c r="D417">
        <f t="shared" si="36"/>
        <v>35.299999999999997</v>
      </c>
      <c r="E417">
        <f>VLOOKUP(D417,'Peak Combiner'!$A$5:$D$4980,4,FALSE)</f>
        <v>35.299999999999997</v>
      </c>
      <c r="F417">
        <f>IFERROR(VLOOKUP(D417,rt_comb!$A:$B,2,FALSE),D417)</f>
        <v>35.299999999999997</v>
      </c>
      <c r="G417">
        <v>2951000</v>
      </c>
      <c r="H417">
        <f>SUMIFS($G:$G,$E:$E,18.51,'RAW2'!$A:$A,'RAW2'!A417)</f>
        <v>36763195</v>
      </c>
      <c r="I417" s="1" t="str">
        <f>VLOOKUP(A417,'volatile collection data'!$G$6:$H$69,2,FALSE)</f>
        <v>C</v>
      </c>
      <c r="J417" s="1">
        <f>VLOOKUP(A417,'volatile collection data'!$G$6:$I$69,3,FALSE)</f>
        <v>11</v>
      </c>
      <c r="K417" s="1" t="str">
        <f>VLOOKUP(A417,'volatile collection data'!$G$6:$N$69,8,FALSE)</f>
        <v>18A</v>
      </c>
      <c r="L417" s="1">
        <f>VLOOKUP(A417,'volatile collection data'!$G$6:$J$69,4,FALSE)</f>
        <v>6.21</v>
      </c>
      <c r="M417" s="1">
        <f>VLOOKUP($A417,'volatile collection data'!$G$6:$M$69,6,FALSE)</f>
        <v>6</v>
      </c>
      <c r="N417" s="1">
        <f>VLOOKUP($A417,'volatile collection data'!$G$6:$M$69,7,FALSE)</f>
        <v>6.21</v>
      </c>
      <c r="O417" s="1">
        <f>VLOOKUP(A417,'volatile collection data'!$G$6:$K$69,5,FALSE)</f>
        <v>1</v>
      </c>
      <c r="P417" s="1" t="str">
        <f t="shared" si="39"/>
        <v>11C</v>
      </c>
      <c r="Q417">
        <f t="shared" si="37"/>
        <v>6.4630031237051952E-2</v>
      </c>
      <c r="R417" t="str">
        <f t="shared" si="40"/>
        <v>18A_1-C&amp;6.21%6.21@6</v>
      </c>
      <c r="S417" t="str">
        <f t="shared" si="41"/>
        <v>11C-18A-VCS-Loc-22</v>
      </c>
      <c r="T417" t="str">
        <f>IFERROR(IF(VLOOKUP(S417,Bad!$A:$A,1,FALSE)='RAW2'!S417,"yes","no"),"no")</f>
        <v>no</v>
      </c>
      <c r="U417" t="str">
        <f>IFERROR(VLOOKUP(F417,compounds!$A:$B,2,FALSE),"")</f>
        <v/>
      </c>
      <c r="V417" t="str">
        <f>VLOOKUP(B417,'volatile collection data'!$O:$P,2,FALSE)</f>
        <v>26.apr.22 18</v>
      </c>
    </row>
    <row r="418" spans="1:22" x14ac:dyDescent="0.2">
      <c r="A418" t="s">
        <v>183</v>
      </c>
      <c r="B418" s="1" t="str">
        <f t="shared" si="38"/>
        <v>11C</v>
      </c>
      <c r="C418">
        <v>35.4</v>
      </c>
      <c r="D418">
        <f t="shared" si="36"/>
        <v>35.4</v>
      </c>
      <c r="E418">
        <f>VLOOKUP(D418,'Peak Combiner'!$A$5:$D$4980,4,FALSE)</f>
        <v>35.4</v>
      </c>
      <c r="F418">
        <f>IFERROR(VLOOKUP(D418,rt_comb!$A:$B,2,FALSE),D418)</f>
        <v>35.4</v>
      </c>
      <c r="G418">
        <v>4001569</v>
      </c>
      <c r="H418">
        <f>SUMIFS($G:$G,$E:$E,18.51,'RAW2'!$A:$A,'RAW2'!A418)</f>
        <v>36763195</v>
      </c>
      <c r="I418" s="1" t="str">
        <f>VLOOKUP(A418,'volatile collection data'!$G$6:$H$69,2,FALSE)</f>
        <v>C</v>
      </c>
      <c r="J418" s="1">
        <f>VLOOKUP(A418,'volatile collection data'!$G$6:$I$69,3,FALSE)</f>
        <v>11</v>
      </c>
      <c r="K418" s="1" t="str">
        <f>VLOOKUP(A418,'volatile collection data'!$G$6:$N$69,8,FALSE)</f>
        <v>18A</v>
      </c>
      <c r="L418" s="1">
        <f>VLOOKUP(A418,'volatile collection data'!$G$6:$J$69,4,FALSE)</f>
        <v>6.21</v>
      </c>
      <c r="M418" s="1">
        <f>VLOOKUP($A418,'volatile collection data'!$G$6:$M$69,6,FALSE)</f>
        <v>6</v>
      </c>
      <c r="N418" s="1">
        <f>VLOOKUP($A418,'volatile collection data'!$G$6:$M$69,7,FALSE)</f>
        <v>6.21</v>
      </c>
      <c r="O418" s="1">
        <f>VLOOKUP(A418,'volatile collection data'!$G$6:$K$69,5,FALSE)</f>
        <v>1</v>
      </c>
      <c r="P418" s="1" t="str">
        <f t="shared" si="39"/>
        <v>11C</v>
      </c>
      <c r="Q418">
        <f t="shared" si="37"/>
        <v>8.7638607071236455E-2</v>
      </c>
      <c r="R418" t="str">
        <f t="shared" si="40"/>
        <v>18A_1-C&amp;6.21%6.21@6</v>
      </c>
      <c r="S418" t="str">
        <f t="shared" si="41"/>
        <v>11C-18A-VCS-Loc-22</v>
      </c>
      <c r="T418" t="str">
        <f>IFERROR(IF(VLOOKUP(S418,Bad!$A:$A,1,FALSE)='RAW2'!S418,"yes","no"),"no")</f>
        <v>no</v>
      </c>
      <c r="U418" t="str">
        <f>IFERROR(VLOOKUP(F418,compounds!$A:$B,2,FALSE),"")</f>
        <v/>
      </c>
      <c r="V418" t="str">
        <f>VLOOKUP(B418,'volatile collection data'!$O:$P,2,FALSE)</f>
        <v>26.apr.22 18</v>
      </c>
    </row>
    <row r="419" spans="1:22" x14ac:dyDescent="0.2">
      <c r="A419" t="s">
        <v>183</v>
      </c>
      <c r="B419" s="1" t="str">
        <f t="shared" si="38"/>
        <v>11C</v>
      </c>
      <c r="C419">
        <v>35.668999999999997</v>
      </c>
      <c r="D419">
        <f t="shared" si="36"/>
        <v>35.67</v>
      </c>
      <c r="E419">
        <f>VLOOKUP(D419,'Peak Combiner'!$A$5:$D$4980,4,FALSE)</f>
        <v>35.67</v>
      </c>
      <c r="F419">
        <f>IFERROR(VLOOKUP(D419,rt_comb!$A:$B,2,FALSE),D419)</f>
        <v>35.67</v>
      </c>
      <c r="G419">
        <v>4120277</v>
      </c>
      <c r="H419">
        <f>SUMIFS($G:$G,$E:$E,18.51,'RAW2'!$A:$A,'RAW2'!A419)</f>
        <v>36763195</v>
      </c>
      <c r="I419" s="1" t="str">
        <f>VLOOKUP(A419,'volatile collection data'!$G$6:$H$69,2,FALSE)</f>
        <v>C</v>
      </c>
      <c r="J419" s="1">
        <f>VLOOKUP(A419,'volatile collection data'!$G$6:$I$69,3,FALSE)</f>
        <v>11</v>
      </c>
      <c r="K419" s="1" t="str">
        <f>VLOOKUP(A419,'volatile collection data'!$G$6:$N$69,8,FALSE)</f>
        <v>18A</v>
      </c>
      <c r="L419" s="1">
        <f>VLOOKUP(A419,'volatile collection data'!$G$6:$J$69,4,FALSE)</f>
        <v>6.21</v>
      </c>
      <c r="M419" s="1">
        <f>VLOOKUP($A419,'volatile collection data'!$G$6:$M$69,6,FALSE)</f>
        <v>6</v>
      </c>
      <c r="N419" s="1">
        <f>VLOOKUP($A419,'volatile collection data'!$G$6:$M$69,7,FALSE)</f>
        <v>6.21</v>
      </c>
      <c r="O419" s="1">
        <f>VLOOKUP(A419,'volatile collection data'!$G$6:$K$69,5,FALSE)</f>
        <v>1</v>
      </c>
      <c r="P419" s="1" t="str">
        <f t="shared" si="39"/>
        <v>11C</v>
      </c>
      <c r="Q419">
        <f t="shared" si="37"/>
        <v>9.0238438229517701E-2</v>
      </c>
      <c r="R419" t="str">
        <f t="shared" si="40"/>
        <v>18A_1-C&amp;6.21%6.21@6</v>
      </c>
      <c r="S419" t="str">
        <f t="shared" si="41"/>
        <v>11C-18A-VCS-Loc-22</v>
      </c>
      <c r="T419" t="str">
        <f>IFERROR(IF(VLOOKUP(S419,Bad!$A:$A,1,FALSE)='RAW2'!S419,"yes","no"),"no")</f>
        <v>no</v>
      </c>
      <c r="U419" t="str">
        <f>IFERROR(VLOOKUP(F419,compounds!$A:$B,2,FALSE),"")</f>
        <v/>
      </c>
      <c r="V419" t="str">
        <f>VLOOKUP(B419,'volatile collection data'!$O:$P,2,FALSE)</f>
        <v>26.apr.22 18</v>
      </c>
    </row>
    <row r="420" spans="1:22" x14ac:dyDescent="0.2">
      <c r="A420" t="s">
        <v>183</v>
      </c>
      <c r="B420" s="1" t="str">
        <f t="shared" si="38"/>
        <v>11C</v>
      </c>
      <c r="C420">
        <v>35.844999999999999</v>
      </c>
      <c r="D420">
        <f t="shared" si="36"/>
        <v>35.85</v>
      </c>
      <c r="E420">
        <f>VLOOKUP(D420,'Peak Combiner'!$A$5:$D$4980,4,FALSE)</f>
        <v>35.85</v>
      </c>
      <c r="F420">
        <f>IFERROR(VLOOKUP(D420,rt_comb!$A:$B,2,FALSE),D420)</f>
        <v>35.85</v>
      </c>
      <c r="G420">
        <v>1297405</v>
      </c>
      <c r="H420">
        <f>SUMIFS($G:$G,$E:$E,18.51,'RAW2'!$A:$A,'RAW2'!A420)</f>
        <v>36763195</v>
      </c>
      <c r="I420" s="1" t="str">
        <f>VLOOKUP(A420,'volatile collection data'!$G$6:$H$69,2,FALSE)</f>
        <v>C</v>
      </c>
      <c r="J420" s="1">
        <f>VLOOKUP(A420,'volatile collection data'!$G$6:$I$69,3,FALSE)</f>
        <v>11</v>
      </c>
      <c r="K420" s="1" t="str">
        <f>VLOOKUP(A420,'volatile collection data'!$G$6:$N$69,8,FALSE)</f>
        <v>18A</v>
      </c>
      <c r="L420" s="1">
        <f>VLOOKUP(A420,'volatile collection data'!$G$6:$J$69,4,FALSE)</f>
        <v>6.21</v>
      </c>
      <c r="M420" s="1">
        <f>VLOOKUP($A420,'volatile collection data'!$G$6:$M$69,6,FALSE)</f>
        <v>6</v>
      </c>
      <c r="N420" s="1">
        <f>VLOOKUP($A420,'volatile collection data'!$G$6:$M$69,7,FALSE)</f>
        <v>6.21</v>
      </c>
      <c r="O420" s="1">
        <f>VLOOKUP(A420,'volatile collection data'!$G$6:$K$69,5,FALSE)</f>
        <v>1</v>
      </c>
      <c r="P420" s="1" t="str">
        <f t="shared" si="39"/>
        <v>11C</v>
      </c>
      <c r="Q420">
        <f t="shared" si="37"/>
        <v>2.8414546146088574E-2</v>
      </c>
      <c r="R420" t="str">
        <f t="shared" si="40"/>
        <v>18A_1-C&amp;6.21%6.21@6</v>
      </c>
      <c r="S420" t="str">
        <f t="shared" si="41"/>
        <v>11C-18A-VCS-Loc-22</v>
      </c>
      <c r="T420" t="str">
        <f>IFERROR(IF(VLOOKUP(S420,Bad!$A:$A,1,FALSE)='RAW2'!S420,"yes","no"),"no")</f>
        <v>no</v>
      </c>
      <c r="U420" t="str">
        <f>IFERROR(VLOOKUP(F420,compounds!$A:$B,2,FALSE),"")</f>
        <v/>
      </c>
      <c r="V420" t="str">
        <f>VLOOKUP(B420,'volatile collection data'!$O:$P,2,FALSE)</f>
        <v>26.apr.22 18</v>
      </c>
    </row>
    <row r="421" spans="1:22" x14ac:dyDescent="0.2">
      <c r="A421" t="s">
        <v>183</v>
      </c>
      <c r="B421" s="1" t="str">
        <f t="shared" si="38"/>
        <v>11C</v>
      </c>
      <c r="C421">
        <v>35.908000000000001</v>
      </c>
      <c r="D421">
        <f t="shared" si="36"/>
        <v>35.909999999999997</v>
      </c>
      <c r="E421">
        <f>VLOOKUP(D421,'Peak Combiner'!$A$5:$D$4980,4,FALSE)</f>
        <v>35.909999999999997</v>
      </c>
      <c r="F421">
        <f>IFERROR(VLOOKUP(D421,rt_comb!$A:$B,2,FALSE),D421)</f>
        <v>35.909999999999997</v>
      </c>
      <c r="G421">
        <v>2768752</v>
      </c>
      <c r="H421">
        <f>SUMIFS($G:$G,$E:$E,18.51,'RAW2'!$A:$A,'RAW2'!A421)</f>
        <v>36763195</v>
      </c>
      <c r="I421" s="1" t="str">
        <f>VLOOKUP(A421,'volatile collection data'!$G$6:$H$69,2,FALSE)</f>
        <v>C</v>
      </c>
      <c r="J421" s="1">
        <f>VLOOKUP(A421,'volatile collection data'!$G$6:$I$69,3,FALSE)</f>
        <v>11</v>
      </c>
      <c r="K421" s="1" t="str">
        <f>VLOOKUP(A421,'volatile collection data'!$G$6:$N$69,8,FALSE)</f>
        <v>18A</v>
      </c>
      <c r="L421" s="1">
        <f>VLOOKUP(A421,'volatile collection data'!$G$6:$J$69,4,FALSE)</f>
        <v>6.21</v>
      </c>
      <c r="M421" s="1">
        <f>VLOOKUP($A421,'volatile collection data'!$G$6:$M$69,6,FALSE)</f>
        <v>6</v>
      </c>
      <c r="N421" s="1">
        <f>VLOOKUP($A421,'volatile collection data'!$G$6:$M$69,7,FALSE)</f>
        <v>6.21</v>
      </c>
      <c r="O421" s="1">
        <f>VLOOKUP(A421,'volatile collection data'!$G$6:$K$69,5,FALSE)</f>
        <v>1</v>
      </c>
      <c r="P421" s="1" t="str">
        <f t="shared" si="39"/>
        <v>11C</v>
      </c>
      <c r="Q421">
        <f t="shared" si="37"/>
        <v>6.0638606657963438E-2</v>
      </c>
      <c r="R421" t="str">
        <f t="shared" si="40"/>
        <v>18A_1-C&amp;6.21%6.21@6</v>
      </c>
      <c r="S421" t="str">
        <f t="shared" si="41"/>
        <v>11C-18A-VCS-Loc-22</v>
      </c>
      <c r="T421" t="str">
        <f>IFERROR(IF(VLOOKUP(S421,Bad!$A:$A,1,FALSE)='RAW2'!S421,"yes","no"),"no")</f>
        <v>no</v>
      </c>
      <c r="U421" t="str">
        <f>IFERROR(VLOOKUP(F421,compounds!$A:$B,2,FALSE),"")</f>
        <v/>
      </c>
      <c r="V421" t="str">
        <f>VLOOKUP(B421,'volatile collection data'!$O:$P,2,FALSE)</f>
        <v>26.apr.22 18</v>
      </c>
    </row>
    <row r="422" spans="1:22" x14ac:dyDescent="0.2">
      <c r="A422" t="s">
        <v>183</v>
      </c>
      <c r="B422" s="1" t="str">
        <f t="shared" si="38"/>
        <v>11C</v>
      </c>
      <c r="C422">
        <v>36.113999999999997</v>
      </c>
      <c r="D422">
        <f t="shared" si="36"/>
        <v>36.11</v>
      </c>
      <c r="E422">
        <f>VLOOKUP(D422,'Peak Combiner'!$A$5:$D$4980,4,FALSE)</f>
        <v>36.11</v>
      </c>
      <c r="F422">
        <f>IFERROR(VLOOKUP(D422,rt_comb!$A:$B,2,FALSE),D422)</f>
        <v>36.11</v>
      </c>
      <c r="G422">
        <v>1709047</v>
      </c>
      <c r="H422">
        <f>SUMIFS($G:$G,$E:$E,18.51,'RAW2'!$A:$A,'RAW2'!A422)</f>
        <v>36763195</v>
      </c>
      <c r="I422" s="1" t="str">
        <f>VLOOKUP(A422,'volatile collection data'!$G$6:$H$69,2,FALSE)</f>
        <v>C</v>
      </c>
      <c r="J422" s="1">
        <f>VLOOKUP(A422,'volatile collection data'!$G$6:$I$69,3,FALSE)</f>
        <v>11</v>
      </c>
      <c r="K422" s="1" t="str">
        <f>VLOOKUP(A422,'volatile collection data'!$G$6:$N$69,8,FALSE)</f>
        <v>18A</v>
      </c>
      <c r="L422" s="1">
        <f>VLOOKUP(A422,'volatile collection data'!$G$6:$J$69,4,FALSE)</f>
        <v>6.21</v>
      </c>
      <c r="M422" s="1">
        <f>VLOOKUP($A422,'volatile collection data'!$G$6:$M$69,6,FALSE)</f>
        <v>6</v>
      </c>
      <c r="N422" s="1">
        <f>VLOOKUP($A422,'volatile collection data'!$G$6:$M$69,7,FALSE)</f>
        <v>6.21</v>
      </c>
      <c r="O422" s="1">
        <f>VLOOKUP(A422,'volatile collection data'!$G$6:$K$69,5,FALSE)</f>
        <v>1</v>
      </c>
      <c r="P422" s="1" t="str">
        <f t="shared" si="39"/>
        <v>11C</v>
      </c>
      <c r="Q422">
        <f t="shared" si="37"/>
        <v>3.7429942729783103E-2</v>
      </c>
      <c r="R422" t="str">
        <f t="shared" si="40"/>
        <v>18A_1-C&amp;6.21%6.21@6</v>
      </c>
      <c r="S422" t="str">
        <f t="shared" si="41"/>
        <v>11C-18A-VCS-Loc-22</v>
      </c>
      <c r="T422" t="str">
        <f>IFERROR(IF(VLOOKUP(S422,Bad!$A:$A,1,FALSE)='RAW2'!S422,"yes","no"),"no")</f>
        <v>no</v>
      </c>
      <c r="U422" t="str">
        <f>IFERROR(VLOOKUP(F422,compounds!$A:$B,2,FALSE),"")</f>
        <v/>
      </c>
      <c r="V422" t="str">
        <f>VLOOKUP(B422,'volatile collection data'!$O:$P,2,FALSE)</f>
        <v>26.apr.22 18</v>
      </c>
    </row>
    <row r="423" spans="1:22" x14ac:dyDescent="0.2">
      <c r="A423" t="s">
        <v>183</v>
      </c>
      <c r="B423" s="1" t="str">
        <f t="shared" si="38"/>
        <v>11C</v>
      </c>
      <c r="C423">
        <v>36.165999999999997</v>
      </c>
      <c r="D423">
        <f t="shared" si="36"/>
        <v>36.17</v>
      </c>
      <c r="E423">
        <f>VLOOKUP(D423,'Peak Combiner'!$A$5:$D$4980,4,FALSE)</f>
        <v>36.11</v>
      </c>
      <c r="F423">
        <f>IFERROR(VLOOKUP(D423,rt_comb!$A:$B,2,FALSE),D423)</f>
        <v>36.17</v>
      </c>
      <c r="G423">
        <v>2162614</v>
      </c>
      <c r="H423">
        <f>SUMIFS($G:$G,$E:$E,18.51,'RAW2'!$A:$A,'RAW2'!A423)</f>
        <v>36763195</v>
      </c>
      <c r="I423" s="1" t="str">
        <f>VLOOKUP(A423,'volatile collection data'!$G$6:$H$69,2,FALSE)</f>
        <v>C</v>
      </c>
      <c r="J423" s="1">
        <f>VLOOKUP(A423,'volatile collection data'!$G$6:$I$69,3,FALSE)</f>
        <v>11</v>
      </c>
      <c r="K423" s="1" t="str">
        <f>VLOOKUP(A423,'volatile collection data'!$G$6:$N$69,8,FALSE)</f>
        <v>18A</v>
      </c>
      <c r="L423" s="1">
        <f>VLOOKUP(A423,'volatile collection data'!$G$6:$J$69,4,FALSE)</f>
        <v>6.21</v>
      </c>
      <c r="M423" s="1">
        <f>VLOOKUP($A423,'volatile collection data'!$G$6:$M$69,6,FALSE)</f>
        <v>6</v>
      </c>
      <c r="N423" s="1">
        <f>VLOOKUP($A423,'volatile collection data'!$G$6:$M$69,7,FALSE)</f>
        <v>6.21</v>
      </c>
      <c r="O423" s="1">
        <f>VLOOKUP(A423,'volatile collection data'!$G$6:$K$69,5,FALSE)</f>
        <v>1</v>
      </c>
      <c r="P423" s="1" t="str">
        <f t="shared" si="39"/>
        <v>11C</v>
      </c>
      <c r="Q423">
        <f t="shared" si="37"/>
        <v>4.7363541299114159E-2</v>
      </c>
      <c r="R423" t="str">
        <f t="shared" si="40"/>
        <v>18A_1-C&amp;6.21%6.21@6</v>
      </c>
      <c r="S423" t="str">
        <f t="shared" si="41"/>
        <v>11C-18A-VCS-Loc-22</v>
      </c>
      <c r="T423" t="str">
        <f>IFERROR(IF(VLOOKUP(S423,Bad!$A:$A,1,FALSE)='RAW2'!S423,"yes","no"),"no")</f>
        <v>no</v>
      </c>
      <c r="U423" t="str">
        <f>IFERROR(VLOOKUP(F423,compounds!$A:$B,2,FALSE),"")</f>
        <v/>
      </c>
      <c r="V423" t="str">
        <f>VLOOKUP(B423,'volatile collection data'!$O:$P,2,FALSE)</f>
        <v>26.apr.22 18</v>
      </c>
    </row>
    <row r="424" spans="1:22" x14ac:dyDescent="0.2">
      <c r="A424" t="s">
        <v>183</v>
      </c>
      <c r="B424" s="1" t="str">
        <f t="shared" si="38"/>
        <v>11C</v>
      </c>
      <c r="C424">
        <v>36.54</v>
      </c>
      <c r="D424">
        <f t="shared" si="36"/>
        <v>36.54</v>
      </c>
      <c r="E424">
        <f>VLOOKUP(D424,'Peak Combiner'!$A$5:$D$4980,4,FALSE)</f>
        <v>36.54</v>
      </c>
      <c r="F424">
        <f>IFERROR(VLOOKUP(D424,rt_comb!$A:$B,2,FALSE),D424)</f>
        <v>36.54</v>
      </c>
      <c r="G424">
        <v>2605986</v>
      </c>
      <c r="H424">
        <f>SUMIFS($G:$G,$E:$E,18.51,'RAW2'!$A:$A,'RAW2'!A424)</f>
        <v>36763195</v>
      </c>
      <c r="I424" s="1" t="str">
        <f>VLOOKUP(A424,'volatile collection data'!$G$6:$H$69,2,FALSE)</f>
        <v>C</v>
      </c>
      <c r="J424" s="1">
        <f>VLOOKUP(A424,'volatile collection data'!$G$6:$I$69,3,FALSE)</f>
        <v>11</v>
      </c>
      <c r="K424" s="1" t="str">
        <f>VLOOKUP(A424,'volatile collection data'!$G$6:$N$69,8,FALSE)</f>
        <v>18A</v>
      </c>
      <c r="L424" s="1">
        <f>VLOOKUP(A424,'volatile collection data'!$G$6:$J$69,4,FALSE)</f>
        <v>6.21</v>
      </c>
      <c r="M424" s="1">
        <f>VLOOKUP($A424,'volatile collection data'!$G$6:$M$69,6,FALSE)</f>
        <v>6</v>
      </c>
      <c r="N424" s="1">
        <f>VLOOKUP($A424,'volatile collection data'!$G$6:$M$69,7,FALSE)</f>
        <v>6.21</v>
      </c>
      <c r="O424" s="1">
        <f>VLOOKUP(A424,'volatile collection data'!$G$6:$K$69,5,FALSE)</f>
        <v>1</v>
      </c>
      <c r="P424" s="1" t="str">
        <f t="shared" si="39"/>
        <v>11C</v>
      </c>
      <c r="Q424">
        <f t="shared" si="37"/>
        <v>5.7073858550769262E-2</v>
      </c>
      <c r="R424" t="str">
        <f t="shared" si="40"/>
        <v>18A_1-C&amp;6.21%6.21@6</v>
      </c>
      <c r="S424" t="str">
        <f t="shared" si="41"/>
        <v>11C-18A-VCS-Loc-22</v>
      </c>
      <c r="T424" t="str">
        <f>IFERROR(IF(VLOOKUP(S424,Bad!$A:$A,1,FALSE)='RAW2'!S424,"yes","no"),"no")</f>
        <v>no</v>
      </c>
      <c r="U424" t="str">
        <f>IFERROR(VLOOKUP(F424,compounds!$A:$B,2,FALSE),"")</f>
        <v/>
      </c>
      <c r="V424" t="str">
        <f>VLOOKUP(B424,'volatile collection data'!$O:$P,2,FALSE)</f>
        <v>26.apr.22 18</v>
      </c>
    </row>
    <row r="425" spans="1:22" x14ac:dyDescent="0.2">
      <c r="A425" t="s">
        <v>183</v>
      </c>
      <c r="B425" s="1" t="str">
        <f t="shared" si="38"/>
        <v>11C</v>
      </c>
      <c r="C425">
        <v>36.588999999999999</v>
      </c>
      <c r="D425">
        <f t="shared" si="36"/>
        <v>36.590000000000003</v>
      </c>
      <c r="E425">
        <f>VLOOKUP(D425,'Peak Combiner'!$A$5:$D$4980,4,FALSE)</f>
        <v>36.590000000000003</v>
      </c>
      <c r="F425">
        <f>IFERROR(VLOOKUP(D425,rt_comb!$A:$B,2,FALSE),D425)</f>
        <v>36.590000000000003</v>
      </c>
      <c r="G425">
        <v>5508334</v>
      </c>
      <c r="H425">
        <f>SUMIFS($G:$G,$E:$E,18.51,'RAW2'!$A:$A,'RAW2'!A425)</f>
        <v>36763195</v>
      </c>
      <c r="I425" s="1" t="str">
        <f>VLOOKUP(A425,'volatile collection data'!$G$6:$H$69,2,FALSE)</f>
        <v>C</v>
      </c>
      <c r="J425" s="1">
        <f>VLOOKUP(A425,'volatile collection data'!$G$6:$I$69,3,FALSE)</f>
        <v>11</v>
      </c>
      <c r="K425" s="1" t="str">
        <f>VLOOKUP(A425,'volatile collection data'!$G$6:$N$69,8,FALSE)</f>
        <v>18A</v>
      </c>
      <c r="L425" s="1">
        <f>VLOOKUP(A425,'volatile collection data'!$G$6:$J$69,4,FALSE)</f>
        <v>6.21</v>
      </c>
      <c r="M425" s="1">
        <f>VLOOKUP($A425,'volatile collection data'!$G$6:$M$69,6,FALSE)</f>
        <v>6</v>
      </c>
      <c r="N425" s="1">
        <f>VLOOKUP($A425,'volatile collection data'!$G$6:$M$69,7,FALSE)</f>
        <v>6.21</v>
      </c>
      <c r="O425" s="1">
        <f>VLOOKUP(A425,'volatile collection data'!$G$6:$K$69,5,FALSE)</f>
        <v>1</v>
      </c>
      <c r="P425" s="1" t="str">
        <f t="shared" si="39"/>
        <v>11C</v>
      </c>
      <c r="Q425">
        <f t="shared" si="37"/>
        <v>0.12063835936432239</v>
      </c>
      <c r="R425" t="str">
        <f t="shared" si="40"/>
        <v>18A_1-C&amp;6.21%6.21@6</v>
      </c>
      <c r="S425" t="str">
        <f t="shared" si="41"/>
        <v>11C-18A-VCS-Loc-22</v>
      </c>
      <c r="T425" t="str">
        <f>IFERROR(IF(VLOOKUP(S425,Bad!$A:$A,1,FALSE)='RAW2'!S425,"yes","no"),"no")</f>
        <v>no</v>
      </c>
      <c r="U425" t="str">
        <f>IFERROR(VLOOKUP(F425,compounds!$A:$B,2,FALSE),"")</f>
        <v/>
      </c>
      <c r="V425" t="str">
        <f>VLOOKUP(B425,'volatile collection data'!$O:$P,2,FALSE)</f>
        <v>26.apr.22 18</v>
      </c>
    </row>
    <row r="426" spans="1:22" x14ac:dyDescent="0.2">
      <c r="A426" t="s">
        <v>183</v>
      </c>
      <c r="B426" s="1" t="str">
        <f t="shared" si="38"/>
        <v>11C</v>
      </c>
      <c r="C426">
        <v>36.734999999999999</v>
      </c>
      <c r="D426">
        <f t="shared" si="36"/>
        <v>36.74</v>
      </c>
      <c r="E426">
        <f>VLOOKUP(D426,'Peak Combiner'!$A$5:$D$4980,4,FALSE)</f>
        <v>36.72</v>
      </c>
      <c r="F426">
        <f>IFERROR(VLOOKUP(D426,rt_comb!$A:$B,2,FALSE),D426)</f>
        <v>36.74</v>
      </c>
      <c r="G426">
        <v>8991836</v>
      </c>
      <c r="H426">
        <f>SUMIFS($G:$G,$E:$E,18.51,'RAW2'!$A:$A,'RAW2'!A426)</f>
        <v>36763195</v>
      </c>
      <c r="I426" s="1" t="str">
        <f>VLOOKUP(A426,'volatile collection data'!$G$6:$H$69,2,FALSE)</f>
        <v>C</v>
      </c>
      <c r="J426" s="1">
        <f>VLOOKUP(A426,'volatile collection data'!$G$6:$I$69,3,FALSE)</f>
        <v>11</v>
      </c>
      <c r="K426" s="1" t="str">
        <f>VLOOKUP(A426,'volatile collection data'!$G$6:$N$69,8,FALSE)</f>
        <v>18A</v>
      </c>
      <c r="L426" s="1">
        <f>VLOOKUP(A426,'volatile collection data'!$G$6:$J$69,4,FALSE)</f>
        <v>6.21</v>
      </c>
      <c r="M426" s="1">
        <f>VLOOKUP($A426,'volatile collection data'!$G$6:$M$69,6,FALSE)</f>
        <v>6</v>
      </c>
      <c r="N426" s="1">
        <f>VLOOKUP($A426,'volatile collection data'!$G$6:$M$69,7,FALSE)</f>
        <v>6.21</v>
      </c>
      <c r="O426" s="1">
        <f>VLOOKUP(A426,'volatile collection data'!$G$6:$K$69,5,FALSE)</f>
        <v>1</v>
      </c>
      <c r="P426" s="1" t="str">
        <f t="shared" si="39"/>
        <v>11C</v>
      </c>
      <c r="Q426">
        <f t="shared" si="37"/>
        <v>0.19693074942678698</v>
      </c>
      <c r="R426" t="str">
        <f t="shared" si="40"/>
        <v>18A_1-C&amp;6.21%6.21@6</v>
      </c>
      <c r="S426" t="str">
        <f t="shared" si="41"/>
        <v>11C-18A-VCS-Loc-22</v>
      </c>
      <c r="T426" t="str">
        <f>IFERROR(IF(VLOOKUP(S426,Bad!$A:$A,1,FALSE)='RAW2'!S426,"yes","no"),"no")</f>
        <v>no</v>
      </c>
      <c r="U426" t="str">
        <f>IFERROR(VLOOKUP(F426,compounds!$A:$B,2,FALSE),"")</f>
        <v/>
      </c>
      <c r="V426" t="str">
        <f>VLOOKUP(B426,'volatile collection data'!$O:$P,2,FALSE)</f>
        <v>26.apr.22 18</v>
      </c>
    </row>
    <row r="427" spans="1:22" x14ac:dyDescent="0.2">
      <c r="A427" t="s">
        <v>183</v>
      </c>
      <c r="B427" s="1" t="str">
        <f t="shared" si="38"/>
        <v>11C</v>
      </c>
      <c r="C427">
        <v>36.962000000000003</v>
      </c>
      <c r="D427">
        <f t="shared" si="36"/>
        <v>36.96</v>
      </c>
      <c r="E427">
        <f>VLOOKUP(D427,'Peak Combiner'!$A$5:$D$4980,4,FALSE)</f>
        <v>36.96</v>
      </c>
      <c r="F427">
        <f>IFERROR(VLOOKUP(D427,rt_comb!$A:$B,2,FALSE),D427)</f>
        <v>36.96</v>
      </c>
      <c r="G427">
        <v>2368931</v>
      </c>
      <c r="H427">
        <f>SUMIFS($G:$G,$E:$E,18.51,'RAW2'!$A:$A,'RAW2'!A427)</f>
        <v>36763195</v>
      </c>
      <c r="I427" s="1" t="str">
        <f>VLOOKUP(A427,'volatile collection data'!$G$6:$H$69,2,FALSE)</f>
        <v>C</v>
      </c>
      <c r="J427" s="1">
        <f>VLOOKUP(A427,'volatile collection data'!$G$6:$I$69,3,FALSE)</f>
        <v>11</v>
      </c>
      <c r="K427" s="1" t="str">
        <f>VLOOKUP(A427,'volatile collection data'!$G$6:$N$69,8,FALSE)</f>
        <v>18A</v>
      </c>
      <c r="L427" s="1">
        <f>VLOOKUP(A427,'volatile collection data'!$G$6:$J$69,4,FALSE)</f>
        <v>6.21</v>
      </c>
      <c r="M427" s="1">
        <f>VLOOKUP($A427,'volatile collection data'!$G$6:$M$69,6,FALSE)</f>
        <v>6</v>
      </c>
      <c r="N427" s="1">
        <f>VLOOKUP($A427,'volatile collection data'!$G$6:$M$69,7,FALSE)</f>
        <v>6.21</v>
      </c>
      <c r="O427" s="1">
        <f>VLOOKUP(A427,'volatile collection data'!$G$6:$K$69,5,FALSE)</f>
        <v>1</v>
      </c>
      <c r="P427" s="1" t="str">
        <f t="shared" si="39"/>
        <v>11C</v>
      </c>
      <c r="Q427">
        <f t="shared" si="37"/>
        <v>5.1882102517255418E-2</v>
      </c>
      <c r="R427" t="str">
        <f t="shared" si="40"/>
        <v>18A_1-C&amp;6.21%6.21@6</v>
      </c>
      <c r="S427" t="str">
        <f t="shared" si="41"/>
        <v>11C-18A-VCS-Loc-22</v>
      </c>
      <c r="T427" t="str">
        <f>IFERROR(IF(VLOOKUP(S427,Bad!$A:$A,1,FALSE)='RAW2'!S427,"yes","no"),"no")</f>
        <v>no</v>
      </c>
      <c r="U427" t="str">
        <f>IFERROR(VLOOKUP(F427,compounds!$A:$B,2,FALSE),"")</f>
        <v/>
      </c>
      <c r="V427" t="str">
        <f>VLOOKUP(B427,'volatile collection data'!$O:$P,2,FALSE)</f>
        <v>26.apr.22 18</v>
      </c>
    </row>
    <row r="428" spans="1:22" x14ac:dyDescent="0.2">
      <c r="A428" t="s">
        <v>183</v>
      </c>
      <c r="B428" s="1" t="str">
        <f t="shared" si="38"/>
        <v>11C</v>
      </c>
      <c r="C428">
        <v>37.090000000000003</v>
      </c>
      <c r="D428">
        <f t="shared" si="36"/>
        <v>37.090000000000003</v>
      </c>
      <c r="E428">
        <f>VLOOKUP(D428,'Peak Combiner'!$A$5:$D$4980,4,FALSE)</f>
        <v>37.090000000000003</v>
      </c>
      <c r="F428">
        <f>IFERROR(VLOOKUP(D428,rt_comb!$A:$B,2,FALSE),D428)</f>
        <v>37.090000000000003</v>
      </c>
      <c r="G428">
        <v>6523718</v>
      </c>
      <c r="H428">
        <f>SUMIFS($G:$G,$E:$E,18.51,'RAW2'!$A:$A,'RAW2'!A428)</f>
        <v>36763195</v>
      </c>
      <c r="I428" s="1" t="str">
        <f>VLOOKUP(A428,'volatile collection data'!$G$6:$H$69,2,FALSE)</f>
        <v>C</v>
      </c>
      <c r="J428" s="1">
        <f>VLOOKUP(A428,'volatile collection data'!$G$6:$I$69,3,FALSE)</f>
        <v>11</v>
      </c>
      <c r="K428" s="1" t="str">
        <f>VLOOKUP(A428,'volatile collection data'!$G$6:$N$69,8,FALSE)</f>
        <v>18A</v>
      </c>
      <c r="L428" s="1">
        <f>VLOOKUP(A428,'volatile collection data'!$G$6:$J$69,4,FALSE)</f>
        <v>6.21</v>
      </c>
      <c r="M428" s="1">
        <f>VLOOKUP($A428,'volatile collection data'!$G$6:$M$69,6,FALSE)</f>
        <v>6</v>
      </c>
      <c r="N428" s="1">
        <f>VLOOKUP($A428,'volatile collection data'!$G$6:$M$69,7,FALSE)</f>
        <v>6.21</v>
      </c>
      <c r="O428" s="1">
        <f>VLOOKUP(A428,'volatile collection data'!$G$6:$K$69,5,FALSE)</f>
        <v>1</v>
      </c>
      <c r="P428" s="1" t="str">
        <f t="shared" si="39"/>
        <v>11C</v>
      </c>
      <c r="Q428">
        <f t="shared" si="37"/>
        <v>0.14287634636452665</v>
      </c>
      <c r="R428" t="str">
        <f t="shared" si="40"/>
        <v>18A_1-C&amp;6.21%6.21@6</v>
      </c>
      <c r="S428" t="str">
        <f t="shared" si="41"/>
        <v>11C-18A-VCS-Loc-22</v>
      </c>
      <c r="T428" t="str">
        <f>IFERROR(IF(VLOOKUP(S428,Bad!$A:$A,1,FALSE)='RAW2'!S428,"yes","no"),"no")</f>
        <v>no</v>
      </c>
      <c r="U428" t="str">
        <f>IFERROR(VLOOKUP(F428,compounds!$A:$B,2,FALSE),"")</f>
        <v/>
      </c>
      <c r="V428" t="str">
        <f>VLOOKUP(B428,'volatile collection data'!$O:$P,2,FALSE)</f>
        <v>26.apr.22 18</v>
      </c>
    </row>
    <row r="429" spans="1:22" x14ac:dyDescent="0.2">
      <c r="A429" t="s">
        <v>183</v>
      </c>
      <c r="B429" s="1" t="str">
        <f t="shared" si="38"/>
        <v>11C</v>
      </c>
      <c r="C429">
        <v>37.247</v>
      </c>
      <c r="D429">
        <f t="shared" si="36"/>
        <v>37.25</v>
      </c>
      <c r="E429">
        <f>VLOOKUP(D429,'Peak Combiner'!$A$5:$D$4980,4,FALSE)</f>
        <v>37.24</v>
      </c>
      <c r="F429">
        <f>IFERROR(VLOOKUP(D429,rt_comb!$A:$B,2,FALSE),D429)</f>
        <v>37.25</v>
      </c>
      <c r="G429">
        <v>4934920</v>
      </c>
      <c r="H429">
        <f>SUMIFS($G:$G,$E:$E,18.51,'RAW2'!$A:$A,'RAW2'!A429)</f>
        <v>36763195</v>
      </c>
      <c r="I429" s="1" t="str">
        <f>VLOOKUP(A429,'volatile collection data'!$G$6:$H$69,2,FALSE)</f>
        <v>C</v>
      </c>
      <c r="J429" s="1">
        <f>VLOOKUP(A429,'volatile collection data'!$G$6:$I$69,3,FALSE)</f>
        <v>11</v>
      </c>
      <c r="K429" s="1" t="str">
        <f>VLOOKUP(A429,'volatile collection data'!$G$6:$N$69,8,FALSE)</f>
        <v>18A</v>
      </c>
      <c r="L429" s="1">
        <f>VLOOKUP(A429,'volatile collection data'!$G$6:$J$69,4,FALSE)</f>
        <v>6.21</v>
      </c>
      <c r="M429" s="1">
        <f>VLOOKUP($A429,'volatile collection data'!$G$6:$M$69,6,FALSE)</f>
        <v>6</v>
      </c>
      <c r="N429" s="1">
        <f>VLOOKUP($A429,'volatile collection data'!$G$6:$M$69,7,FALSE)</f>
        <v>6.21</v>
      </c>
      <c r="O429" s="1">
        <f>VLOOKUP(A429,'volatile collection data'!$G$6:$K$69,5,FALSE)</f>
        <v>1</v>
      </c>
      <c r="P429" s="1" t="str">
        <f t="shared" si="39"/>
        <v>11C</v>
      </c>
      <c r="Q429">
        <f t="shared" si="37"/>
        <v>0.10807998432814382</v>
      </c>
      <c r="R429" t="str">
        <f t="shared" si="40"/>
        <v>18A_1-C&amp;6.21%6.21@6</v>
      </c>
      <c r="S429" t="str">
        <f t="shared" si="41"/>
        <v>11C-18A-VCS-Loc-22</v>
      </c>
      <c r="T429" t="str">
        <f>IFERROR(IF(VLOOKUP(S429,Bad!$A:$A,1,FALSE)='RAW2'!S429,"yes","no"),"no")</f>
        <v>no</v>
      </c>
      <c r="U429" t="str">
        <f>IFERROR(VLOOKUP(F429,compounds!$A:$B,2,FALSE),"")</f>
        <v/>
      </c>
      <c r="V429" t="str">
        <f>VLOOKUP(B429,'volatile collection data'!$O:$P,2,FALSE)</f>
        <v>26.apr.22 18</v>
      </c>
    </row>
    <row r="430" spans="1:22" x14ac:dyDescent="0.2">
      <c r="A430" t="s">
        <v>183</v>
      </c>
      <c r="B430" s="1" t="str">
        <f t="shared" si="38"/>
        <v>11C</v>
      </c>
      <c r="C430">
        <v>37.295000000000002</v>
      </c>
      <c r="D430">
        <f t="shared" si="36"/>
        <v>37.299999999999997</v>
      </c>
      <c r="E430">
        <f>VLOOKUP(D430,'Peak Combiner'!$A$5:$D$4980,4,FALSE)</f>
        <v>37.24</v>
      </c>
      <c r="F430">
        <f>IFERROR(VLOOKUP(D430,rt_comb!$A:$B,2,FALSE),D430)</f>
        <v>37.299999999999997</v>
      </c>
      <c r="G430">
        <v>8589498</v>
      </c>
      <c r="H430">
        <f>SUMIFS($G:$G,$E:$E,18.51,'RAW2'!$A:$A,'RAW2'!A430)</f>
        <v>36763195</v>
      </c>
      <c r="I430" s="1" t="str">
        <f>VLOOKUP(A430,'volatile collection data'!$G$6:$H$69,2,FALSE)</f>
        <v>C</v>
      </c>
      <c r="J430" s="1">
        <f>VLOOKUP(A430,'volatile collection data'!$G$6:$I$69,3,FALSE)</f>
        <v>11</v>
      </c>
      <c r="K430" s="1" t="str">
        <f>VLOOKUP(A430,'volatile collection data'!$G$6:$N$69,8,FALSE)</f>
        <v>18A</v>
      </c>
      <c r="L430" s="1">
        <f>VLOOKUP(A430,'volatile collection data'!$G$6:$J$69,4,FALSE)</f>
        <v>6.21</v>
      </c>
      <c r="M430" s="1">
        <f>VLOOKUP($A430,'volatile collection data'!$G$6:$M$69,6,FALSE)</f>
        <v>6</v>
      </c>
      <c r="N430" s="1">
        <f>VLOOKUP($A430,'volatile collection data'!$G$6:$M$69,7,FALSE)</f>
        <v>6.21</v>
      </c>
      <c r="O430" s="1">
        <f>VLOOKUP(A430,'volatile collection data'!$G$6:$K$69,5,FALSE)</f>
        <v>1</v>
      </c>
      <c r="P430" s="1" t="str">
        <f t="shared" si="39"/>
        <v>11C</v>
      </c>
      <c r="Q430">
        <f t="shared" si="37"/>
        <v>0.18811912031534916</v>
      </c>
      <c r="R430" t="str">
        <f t="shared" si="40"/>
        <v>18A_1-C&amp;6.21%6.21@6</v>
      </c>
      <c r="S430" t="str">
        <f t="shared" si="41"/>
        <v>11C-18A-VCS-Loc-22</v>
      </c>
      <c r="T430" t="str">
        <f>IFERROR(IF(VLOOKUP(S430,Bad!$A:$A,1,FALSE)='RAW2'!S430,"yes","no"),"no")</f>
        <v>no</v>
      </c>
      <c r="U430" t="str">
        <f>IFERROR(VLOOKUP(F430,compounds!$A:$B,2,FALSE),"")</f>
        <v/>
      </c>
      <c r="V430" t="str">
        <f>VLOOKUP(B430,'volatile collection data'!$O:$P,2,FALSE)</f>
        <v>26.apr.22 18</v>
      </c>
    </row>
    <row r="431" spans="1:22" x14ac:dyDescent="0.2">
      <c r="A431" t="s">
        <v>183</v>
      </c>
      <c r="B431" s="1" t="str">
        <f t="shared" si="38"/>
        <v>11C</v>
      </c>
      <c r="C431">
        <v>37.537999999999997</v>
      </c>
      <c r="D431">
        <f t="shared" si="36"/>
        <v>37.54</v>
      </c>
      <c r="E431">
        <f>VLOOKUP(D431,'Peak Combiner'!$A$5:$D$4980,4,FALSE)</f>
        <v>37.54</v>
      </c>
      <c r="F431">
        <f>IFERROR(VLOOKUP(D431,rt_comb!$A:$B,2,FALSE),D431)</f>
        <v>37.54</v>
      </c>
      <c r="G431">
        <v>2855474</v>
      </c>
      <c r="H431">
        <f>SUMIFS($G:$G,$E:$E,18.51,'RAW2'!$A:$A,'RAW2'!A431)</f>
        <v>36763195</v>
      </c>
      <c r="I431" s="1" t="str">
        <f>VLOOKUP(A431,'volatile collection data'!$G$6:$H$69,2,FALSE)</f>
        <v>C</v>
      </c>
      <c r="J431" s="1">
        <f>VLOOKUP(A431,'volatile collection data'!$G$6:$I$69,3,FALSE)</f>
        <v>11</v>
      </c>
      <c r="K431" s="1" t="str">
        <f>VLOOKUP(A431,'volatile collection data'!$G$6:$N$69,8,FALSE)</f>
        <v>18A</v>
      </c>
      <c r="L431" s="1">
        <f>VLOOKUP(A431,'volatile collection data'!$G$6:$J$69,4,FALSE)</f>
        <v>6.21</v>
      </c>
      <c r="M431" s="1">
        <f>VLOOKUP($A431,'volatile collection data'!$G$6:$M$69,6,FALSE)</f>
        <v>6</v>
      </c>
      <c r="N431" s="1">
        <f>VLOOKUP($A431,'volatile collection data'!$G$6:$M$69,7,FALSE)</f>
        <v>6.21</v>
      </c>
      <c r="O431" s="1">
        <f>VLOOKUP(A431,'volatile collection data'!$G$6:$K$69,5,FALSE)</f>
        <v>1</v>
      </c>
      <c r="P431" s="1" t="str">
        <f t="shared" si="39"/>
        <v>11C</v>
      </c>
      <c r="Q431">
        <f t="shared" si="37"/>
        <v>6.2537910476648501E-2</v>
      </c>
      <c r="R431" t="str">
        <f t="shared" si="40"/>
        <v>18A_1-C&amp;6.21%6.21@6</v>
      </c>
      <c r="S431" t="str">
        <f t="shared" si="41"/>
        <v>11C-18A-VCS-Loc-22</v>
      </c>
      <c r="T431" t="str">
        <f>IFERROR(IF(VLOOKUP(S431,Bad!$A:$A,1,FALSE)='RAW2'!S431,"yes","no"),"no")</f>
        <v>no</v>
      </c>
      <c r="U431" t="str">
        <f>IFERROR(VLOOKUP(F431,compounds!$A:$B,2,FALSE),"")</f>
        <v/>
      </c>
      <c r="V431" t="str">
        <f>VLOOKUP(B431,'volatile collection data'!$O:$P,2,FALSE)</f>
        <v>26.apr.22 18</v>
      </c>
    </row>
    <row r="432" spans="1:22" x14ac:dyDescent="0.2">
      <c r="A432" t="s">
        <v>183</v>
      </c>
      <c r="B432" s="1" t="str">
        <f t="shared" si="38"/>
        <v>11C</v>
      </c>
      <c r="C432">
        <v>37.584000000000003</v>
      </c>
      <c r="D432">
        <f t="shared" si="36"/>
        <v>37.58</v>
      </c>
      <c r="E432">
        <f>VLOOKUP(D432,'Peak Combiner'!$A$5:$D$4980,4,FALSE)</f>
        <v>37.58</v>
      </c>
      <c r="F432">
        <f>IFERROR(VLOOKUP(D432,rt_comb!$A:$B,2,FALSE),D432)</f>
        <v>37.58</v>
      </c>
      <c r="G432">
        <v>2098714</v>
      </c>
      <c r="H432">
        <f>SUMIFS($G:$G,$E:$E,18.51,'RAW2'!$A:$A,'RAW2'!A432)</f>
        <v>36763195</v>
      </c>
      <c r="I432" s="1" t="str">
        <f>VLOOKUP(A432,'volatile collection data'!$G$6:$H$69,2,FALSE)</f>
        <v>C</v>
      </c>
      <c r="J432" s="1">
        <f>VLOOKUP(A432,'volatile collection data'!$G$6:$I$69,3,FALSE)</f>
        <v>11</v>
      </c>
      <c r="K432" s="1" t="str">
        <f>VLOOKUP(A432,'volatile collection data'!$G$6:$N$69,8,FALSE)</f>
        <v>18A</v>
      </c>
      <c r="L432" s="1">
        <f>VLOOKUP(A432,'volatile collection data'!$G$6:$J$69,4,FALSE)</f>
        <v>6.21</v>
      </c>
      <c r="M432" s="1">
        <f>VLOOKUP($A432,'volatile collection data'!$G$6:$M$69,6,FALSE)</f>
        <v>6</v>
      </c>
      <c r="N432" s="1">
        <f>VLOOKUP($A432,'volatile collection data'!$G$6:$M$69,7,FALSE)</f>
        <v>6.21</v>
      </c>
      <c r="O432" s="1">
        <f>VLOOKUP(A432,'volatile collection data'!$G$6:$K$69,5,FALSE)</f>
        <v>1</v>
      </c>
      <c r="P432" s="1" t="str">
        <f t="shared" si="39"/>
        <v>11C</v>
      </c>
      <c r="Q432">
        <f t="shared" si="37"/>
        <v>4.5964063496319298E-2</v>
      </c>
      <c r="R432" t="str">
        <f t="shared" si="40"/>
        <v>18A_1-C&amp;6.21%6.21@6</v>
      </c>
      <c r="S432" t="str">
        <f t="shared" si="41"/>
        <v>11C-18A-VCS-Loc-22</v>
      </c>
      <c r="T432" t="str">
        <f>IFERROR(IF(VLOOKUP(S432,Bad!$A:$A,1,FALSE)='RAW2'!S432,"yes","no"),"no")</f>
        <v>no</v>
      </c>
      <c r="U432" t="str">
        <f>IFERROR(VLOOKUP(F432,compounds!$A:$B,2,FALSE),"")</f>
        <v/>
      </c>
      <c r="V432" t="str">
        <f>VLOOKUP(B432,'volatile collection data'!$O:$P,2,FALSE)</f>
        <v>26.apr.22 18</v>
      </c>
    </row>
    <row r="433" spans="1:22" x14ac:dyDescent="0.2">
      <c r="A433" t="s">
        <v>183</v>
      </c>
      <c r="B433" s="1" t="str">
        <f t="shared" si="38"/>
        <v>11C</v>
      </c>
      <c r="C433">
        <v>37.674999999999997</v>
      </c>
      <c r="D433">
        <f t="shared" si="36"/>
        <v>37.68</v>
      </c>
      <c r="E433">
        <f>VLOOKUP(D433,'Peak Combiner'!$A$5:$D$4980,4,FALSE)</f>
        <v>37.67</v>
      </c>
      <c r="F433">
        <f>IFERROR(VLOOKUP(D433,rt_comb!$A:$B,2,FALSE),D433)</f>
        <v>37.68</v>
      </c>
      <c r="G433">
        <v>5485762</v>
      </c>
      <c r="H433">
        <f>SUMIFS($G:$G,$E:$E,18.51,'RAW2'!$A:$A,'RAW2'!A433)</f>
        <v>36763195</v>
      </c>
      <c r="I433" s="1" t="str">
        <f>VLOOKUP(A433,'volatile collection data'!$G$6:$H$69,2,FALSE)</f>
        <v>C</v>
      </c>
      <c r="J433" s="1">
        <f>VLOOKUP(A433,'volatile collection data'!$G$6:$I$69,3,FALSE)</f>
        <v>11</v>
      </c>
      <c r="K433" s="1" t="str">
        <f>VLOOKUP(A433,'volatile collection data'!$G$6:$N$69,8,FALSE)</f>
        <v>18A</v>
      </c>
      <c r="L433" s="1">
        <f>VLOOKUP(A433,'volatile collection data'!$G$6:$J$69,4,FALSE)</f>
        <v>6.21</v>
      </c>
      <c r="M433" s="1">
        <f>VLOOKUP($A433,'volatile collection data'!$G$6:$M$69,6,FALSE)</f>
        <v>6</v>
      </c>
      <c r="N433" s="1">
        <f>VLOOKUP($A433,'volatile collection data'!$G$6:$M$69,7,FALSE)</f>
        <v>6.21</v>
      </c>
      <c r="O433" s="1">
        <f>VLOOKUP(A433,'volatile collection data'!$G$6:$K$69,5,FALSE)</f>
        <v>1</v>
      </c>
      <c r="P433" s="1" t="str">
        <f t="shared" si="39"/>
        <v>11C</v>
      </c>
      <c r="Q433">
        <f t="shared" si="37"/>
        <v>0.12014400861370134</v>
      </c>
      <c r="R433" t="str">
        <f t="shared" si="40"/>
        <v>18A_1-C&amp;6.21%6.21@6</v>
      </c>
      <c r="S433" t="str">
        <f t="shared" si="41"/>
        <v>11C-18A-VCS-Loc-22</v>
      </c>
      <c r="T433" t="str">
        <f>IFERROR(IF(VLOOKUP(S433,Bad!$A:$A,1,FALSE)='RAW2'!S433,"yes","no"),"no")</f>
        <v>no</v>
      </c>
      <c r="U433" t="str">
        <f>IFERROR(VLOOKUP(F433,compounds!$A:$B,2,FALSE),"")</f>
        <v/>
      </c>
      <c r="V433" t="str">
        <f>VLOOKUP(B433,'volatile collection data'!$O:$P,2,FALSE)</f>
        <v>26.apr.22 18</v>
      </c>
    </row>
    <row r="434" spans="1:22" x14ac:dyDescent="0.2">
      <c r="A434" t="s">
        <v>183</v>
      </c>
      <c r="B434" s="1" t="str">
        <f t="shared" si="38"/>
        <v>11C</v>
      </c>
      <c r="C434">
        <v>37.716999999999999</v>
      </c>
      <c r="D434">
        <f t="shared" si="36"/>
        <v>37.72</v>
      </c>
      <c r="E434">
        <f>VLOOKUP(D434,'Peak Combiner'!$A$5:$D$4980,4,FALSE)</f>
        <v>37.67</v>
      </c>
      <c r="F434">
        <f>IFERROR(VLOOKUP(D434,rt_comb!$A:$B,2,FALSE),D434)</f>
        <v>37.72</v>
      </c>
      <c r="G434">
        <v>5565695</v>
      </c>
      <c r="H434">
        <f>SUMIFS($G:$G,$E:$E,18.51,'RAW2'!$A:$A,'RAW2'!A434)</f>
        <v>36763195</v>
      </c>
      <c r="I434" s="1" t="str">
        <f>VLOOKUP(A434,'volatile collection data'!$G$6:$H$69,2,FALSE)</f>
        <v>C</v>
      </c>
      <c r="J434" s="1">
        <f>VLOOKUP(A434,'volatile collection data'!$G$6:$I$69,3,FALSE)</f>
        <v>11</v>
      </c>
      <c r="K434" s="1" t="str">
        <f>VLOOKUP(A434,'volatile collection data'!$G$6:$N$69,8,FALSE)</f>
        <v>18A</v>
      </c>
      <c r="L434" s="1">
        <f>VLOOKUP(A434,'volatile collection data'!$G$6:$J$69,4,FALSE)</f>
        <v>6.21</v>
      </c>
      <c r="M434" s="1">
        <f>VLOOKUP($A434,'volatile collection data'!$G$6:$M$69,6,FALSE)</f>
        <v>6</v>
      </c>
      <c r="N434" s="1">
        <f>VLOOKUP($A434,'volatile collection data'!$G$6:$M$69,7,FALSE)</f>
        <v>6.21</v>
      </c>
      <c r="O434" s="1">
        <f>VLOOKUP(A434,'volatile collection data'!$G$6:$K$69,5,FALSE)</f>
        <v>1</v>
      </c>
      <c r="P434" s="1" t="str">
        <f t="shared" si="39"/>
        <v>11C</v>
      </c>
      <c r="Q434">
        <f t="shared" si="37"/>
        <v>0.12189462612873735</v>
      </c>
      <c r="R434" t="str">
        <f t="shared" si="40"/>
        <v>18A_1-C&amp;6.21%6.21@6</v>
      </c>
      <c r="S434" t="str">
        <f t="shared" si="41"/>
        <v>11C-18A-VCS-Loc-22</v>
      </c>
      <c r="T434" t="str">
        <f>IFERROR(IF(VLOOKUP(S434,Bad!$A:$A,1,FALSE)='RAW2'!S434,"yes","no"),"no")</f>
        <v>no</v>
      </c>
      <c r="U434" t="str">
        <f>IFERROR(VLOOKUP(F434,compounds!$A:$B,2,FALSE),"")</f>
        <v/>
      </c>
      <c r="V434" t="str">
        <f>VLOOKUP(B434,'volatile collection data'!$O:$P,2,FALSE)</f>
        <v>26.apr.22 18</v>
      </c>
    </row>
    <row r="435" spans="1:22" x14ac:dyDescent="0.2">
      <c r="A435" t="s">
        <v>183</v>
      </c>
      <c r="B435" s="1" t="str">
        <f t="shared" si="38"/>
        <v>11C</v>
      </c>
      <c r="C435">
        <v>37.792000000000002</v>
      </c>
      <c r="D435">
        <f t="shared" si="36"/>
        <v>37.79</v>
      </c>
      <c r="E435">
        <f>VLOOKUP(D435,'Peak Combiner'!$A$5:$D$4980,4,FALSE)</f>
        <v>37.79</v>
      </c>
      <c r="F435">
        <f>IFERROR(VLOOKUP(D435,rt_comb!$A:$B,2,FALSE),D435)</f>
        <v>37.79</v>
      </c>
      <c r="G435">
        <v>6252759</v>
      </c>
      <c r="H435">
        <f>SUMIFS($G:$G,$E:$E,18.51,'RAW2'!$A:$A,'RAW2'!A435)</f>
        <v>36763195</v>
      </c>
      <c r="I435" s="1" t="str">
        <f>VLOOKUP(A435,'volatile collection data'!$G$6:$H$69,2,FALSE)</f>
        <v>C</v>
      </c>
      <c r="J435" s="1">
        <f>VLOOKUP(A435,'volatile collection data'!$G$6:$I$69,3,FALSE)</f>
        <v>11</v>
      </c>
      <c r="K435" s="1" t="str">
        <f>VLOOKUP(A435,'volatile collection data'!$G$6:$N$69,8,FALSE)</f>
        <v>18A</v>
      </c>
      <c r="L435" s="1">
        <f>VLOOKUP(A435,'volatile collection data'!$G$6:$J$69,4,FALSE)</f>
        <v>6.21</v>
      </c>
      <c r="M435" s="1">
        <f>VLOOKUP($A435,'volatile collection data'!$G$6:$M$69,6,FALSE)</f>
        <v>6</v>
      </c>
      <c r="N435" s="1">
        <f>VLOOKUP($A435,'volatile collection data'!$G$6:$M$69,7,FALSE)</f>
        <v>6.21</v>
      </c>
      <c r="O435" s="1">
        <f>VLOOKUP(A435,'volatile collection data'!$G$6:$K$69,5,FALSE)</f>
        <v>1</v>
      </c>
      <c r="P435" s="1" t="str">
        <f t="shared" si="39"/>
        <v>11C</v>
      </c>
      <c r="Q435">
        <f t="shared" si="37"/>
        <v>0.13694205675627169</v>
      </c>
      <c r="R435" t="str">
        <f t="shared" si="40"/>
        <v>18A_1-C&amp;6.21%6.21@6</v>
      </c>
      <c r="S435" t="str">
        <f t="shared" si="41"/>
        <v>11C-18A-VCS-Loc-22</v>
      </c>
      <c r="T435" t="str">
        <f>IFERROR(IF(VLOOKUP(S435,Bad!$A:$A,1,FALSE)='RAW2'!S435,"yes","no"),"no")</f>
        <v>no</v>
      </c>
      <c r="U435" t="str">
        <f>IFERROR(VLOOKUP(F435,compounds!$A:$B,2,FALSE),"")</f>
        <v/>
      </c>
      <c r="V435" t="str">
        <f>VLOOKUP(B435,'volatile collection data'!$O:$P,2,FALSE)</f>
        <v>26.apr.22 18</v>
      </c>
    </row>
    <row r="436" spans="1:22" x14ac:dyDescent="0.2">
      <c r="A436" t="s">
        <v>183</v>
      </c>
      <c r="B436" s="1" t="str">
        <f t="shared" si="38"/>
        <v>11C</v>
      </c>
      <c r="C436">
        <v>37.99</v>
      </c>
      <c r="D436">
        <f t="shared" si="36"/>
        <v>37.99</v>
      </c>
      <c r="E436">
        <f>VLOOKUP(D436,'Peak Combiner'!$A$5:$D$4980,4,FALSE)</f>
        <v>37.99</v>
      </c>
      <c r="F436">
        <f>IFERROR(VLOOKUP(D436,rt_comb!$A:$B,2,FALSE),D436)</f>
        <v>37.99</v>
      </c>
      <c r="G436">
        <v>36690153</v>
      </c>
      <c r="H436">
        <f>SUMIFS($G:$G,$E:$E,18.51,'RAW2'!$A:$A,'RAW2'!A436)</f>
        <v>36763195</v>
      </c>
      <c r="I436" s="1" t="str">
        <f>VLOOKUP(A436,'volatile collection data'!$G$6:$H$69,2,FALSE)</f>
        <v>C</v>
      </c>
      <c r="J436" s="1">
        <f>VLOOKUP(A436,'volatile collection data'!$G$6:$I$69,3,FALSE)</f>
        <v>11</v>
      </c>
      <c r="K436" s="1" t="str">
        <f>VLOOKUP(A436,'volatile collection data'!$G$6:$N$69,8,FALSE)</f>
        <v>18A</v>
      </c>
      <c r="L436" s="1">
        <f>VLOOKUP(A436,'volatile collection data'!$G$6:$J$69,4,FALSE)</f>
        <v>6.21</v>
      </c>
      <c r="M436" s="1">
        <f>VLOOKUP($A436,'volatile collection data'!$G$6:$M$69,6,FALSE)</f>
        <v>6</v>
      </c>
      <c r="N436" s="1">
        <f>VLOOKUP($A436,'volatile collection data'!$G$6:$M$69,7,FALSE)</f>
        <v>6.21</v>
      </c>
      <c r="O436" s="1">
        <f>VLOOKUP(A436,'volatile collection data'!$G$6:$K$69,5,FALSE)</f>
        <v>1</v>
      </c>
      <c r="P436" s="1" t="str">
        <f t="shared" si="39"/>
        <v>11C</v>
      </c>
      <c r="Q436">
        <f t="shared" si="37"/>
        <v>0.80355328176286533</v>
      </c>
      <c r="R436" t="str">
        <f t="shared" si="40"/>
        <v>18A_1-C&amp;6.21%6.21@6</v>
      </c>
      <c r="S436" t="str">
        <f t="shared" si="41"/>
        <v>11C-18A-VCS-Loc-22</v>
      </c>
      <c r="T436" t="str">
        <f>IFERROR(IF(VLOOKUP(S436,Bad!$A:$A,1,FALSE)='RAW2'!S436,"yes","no"),"no")</f>
        <v>no</v>
      </c>
      <c r="U436" t="str">
        <f>IFERROR(VLOOKUP(F436,compounds!$A:$B,2,FALSE),"")</f>
        <v/>
      </c>
      <c r="V436" t="str">
        <f>VLOOKUP(B436,'volatile collection data'!$O:$P,2,FALSE)</f>
        <v>26.apr.22 18</v>
      </c>
    </row>
    <row r="437" spans="1:22" x14ac:dyDescent="0.2">
      <c r="A437" t="s">
        <v>183</v>
      </c>
      <c r="B437" s="1" t="str">
        <f t="shared" si="38"/>
        <v>11C</v>
      </c>
      <c r="C437">
        <v>38.298000000000002</v>
      </c>
      <c r="D437">
        <f t="shared" si="36"/>
        <v>38.299999999999997</v>
      </c>
      <c r="E437">
        <f>VLOOKUP(D437,'Peak Combiner'!$A$5:$D$4980,4,FALSE)</f>
        <v>38.299999999999997</v>
      </c>
      <c r="F437">
        <f>IFERROR(VLOOKUP(D437,rt_comb!$A:$B,2,FALSE),D437)</f>
        <v>38.299999999999997</v>
      </c>
      <c r="G437">
        <v>3980356</v>
      </c>
      <c r="H437">
        <f>SUMIFS($G:$G,$E:$E,18.51,'RAW2'!$A:$A,'RAW2'!A437)</f>
        <v>36763195</v>
      </c>
      <c r="I437" s="1" t="str">
        <f>VLOOKUP(A437,'volatile collection data'!$G$6:$H$69,2,FALSE)</f>
        <v>C</v>
      </c>
      <c r="J437" s="1">
        <f>VLOOKUP(A437,'volatile collection data'!$G$6:$I$69,3,FALSE)</f>
        <v>11</v>
      </c>
      <c r="K437" s="1" t="str">
        <f>VLOOKUP(A437,'volatile collection data'!$G$6:$N$69,8,FALSE)</f>
        <v>18A</v>
      </c>
      <c r="L437" s="1">
        <f>VLOOKUP(A437,'volatile collection data'!$G$6:$J$69,4,FALSE)</f>
        <v>6.21</v>
      </c>
      <c r="M437" s="1">
        <f>VLOOKUP($A437,'volatile collection data'!$G$6:$M$69,6,FALSE)</f>
        <v>6</v>
      </c>
      <c r="N437" s="1">
        <f>VLOOKUP($A437,'volatile collection data'!$G$6:$M$69,7,FALSE)</f>
        <v>6.21</v>
      </c>
      <c r="O437" s="1">
        <f>VLOOKUP(A437,'volatile collection data'!$G$6:$K$69,5,FALSE)</f>
        <v>1</v>
      </c>
      <c r="P437" s="1" t="str">
        <f t="shared" si="39"/>
        <v>11C</v>
      </c>
      <c r="Q437">
        <f t="shared" si="37"/>
        <v>8.7174019862618482E-2</v>
      </c>
      <c r="R437" t="str">
        <f t="shared" si="40"/>
        <v>18A_1-C&amp;6.21%6.21@6</v>
      </c>
      <c r="S437" t="str">
        <f t="shared" si="41"/>
        <v>11C-18A-VCS-Loc-22</v>
      </c>
      <c r="T437" t="str">
        <f>IFERROR(IF(VLOOKUP(S437,Bad!$A:$A,1,FALSE)='RAW2'!S437,"yes","no"),"no")</f>
        <v>no</v>
      </c>
      <c r="U437" t="str">
        <f>IFERROR(VLOOKUP(F437,compounds!$A:$B,2,FALSE),"")</f>
        <v/>
      </c>
      <c r="V437" t="str">
        <f>VLOOKUP(B437,'volatile collection data'!$O:$P,2,FALSE)</f>
        <v>26.apr.22 18</v>
      </c>
    </row>
    <row r="438" spans="1:22" x14ac:dyDescent="0.2">
      <c r="A438" t="s">
        <v>183</v>
      </c>
      <c r="B438" s="1" t="str">
        <f t="shared" si="38"/>
        <v>11C</v>
      </c>
      <c r="C438">
        <v>38.728000000000002</v>
      </c>
      <c r="D438">
        <f t="shared" si="36"/>
        <v>38.729999999999997</v>
      </c>
      <c r="E438">
        <f>VLOOKUP(D438,'Peak Combiner'!$A$5:$D$4980,4,FALSE)</f>
        <v>38.729999999999997</v>
      </c>
      <c r="F438">
        <f>IFERROR(VLOOKUP(D438,rt_comb!$A:$B,2,FALSE),D438)</f>
        <v>38.729999999999997</v>
      </c>
      <c r="G438">
        <v>2166705</v>
      </c>
      <c r="H438">
        <f>SUMIFS($G:$G,$E:$E,18.51,'RAW2'!$A:$A,'RAW2'!A438)</f>
        <v>36763195</v>
      </c>
      <c r="I438" s="1" t="str">
        <f>VLOOKUP(A438,'volatile collection data'!$G$6:$H$69,2,FALSE)</f>
        <v>C</v>
      </c>
      <c r="J438" s="1">
        <f>VLOOKUP(A438,'volatile collection data'!$G$6:$I$69,3,FALSE)</f>
        <v>11</v>
      </c>
      <c r="K438" s="1" t="str">
        <f>VLOOKUP(A438,'volatile collection data'!$G$6:$N$69,8,FALSE)</f>
        <v>18A</v>
      </c>
      <c r="L438" s="1">
        <f>VLOOKUP(A438,'volatile collection data'!$G$6:$J$69,4,FALSE)</f>
        <v>6.21</v>
      </c>
      <c r="M438" s="1">
        <f>VLOOKUP($A438,'volatile collection data'!$G$6:$M$69,6,FALSE)</f>
        <v>6</v>
      </c>
      <c r="N438" s="1">
        <f>VLOOKUP($A438,'volatile collection data'!$G$6:$M$69,7,FALSE)</f>
        <v>6.21</v>
      </c>
      <c r="O438" s="1">
        <f>VLOOKUP(A438,'volatile collection data'!$G$6:$K$69,5,FALSE)</f>
        <v>1</v>
      </c>
      <c r="P438" s="1" t="str">
        <f t="shared" si="39"/>
        <v>11C</v>
      </c>
      <c r="Q438">
        <f t="shared" si="37"/>
        <v>4.745313853997854E-2</v>
      </c>
      <c r="R438" t="str">
        <f t="shared" si="40"/>
        <v>18A_1-C&amp;6.21%6.21@6</v>
      </c>
      <c r="S438" t="str">
        <f t="shared" si="41"/>
        <v>11C-18A-VCS-Loc-22</v>
      </c>
      <c r="T438" t="str">
        <f>IFERROR(IF(VLOOKUP(S438,Bad!$A:$A,1,FALSE)='RAW2'!S438,"yes","no"),"no")</f>
        <v>no</v>
      </c>
      <c r="U438" t="str">
        <f>IFERROR(VLOOKUP(F438,compounds!$A:$B,2,FALSE),"")</f>
        <v/>
      </c>
      <c r="V438" t="str">
        <f>VLOOKUP(B438,'volatile collection data'!$O:$P,2,FALSE)</f>
        <v>26.apr.22 18</v>
      </c>
    </row>
    <row r="439" spans="1:22" x14ac:dyDescent="0.2">
      <c r="A439" t="s">
        <v>187</v>
      </c>
      <c r="B439" s="1" t="str">
        <f t="shared" si="38"/>
        <v>11D</v>
      </c>
      <c r="C439">
        <v>4.1829999999999998</v>
      </c>
      <c r="D439">
        <f t="shared" si="36"/>
        <v>4.18</v>
      </c>
      <c r="E439">
        <f>VLOOKUP(D439,'Peak Combiner'!$A$5:$D$4980,4,FALSE)</f>
        <v>4.1500000000000004</v>
      </c>
      <c r="F439">
        <f>IFERROR(VLOOKUP(D439,rt_comb!$A:$B,2,FALSE),D439)</f>
        <v>4.18</v>
      </c>
      <c r="G439">
        <v>236378</v>
      </c>
      <c r="H439">
        <f>SUMIFS($G:$G,$E:$E,18.51,'RAW2'!$A:$A,'RAW2'!A439)</f>
        <v>35350392</v>
      </c>
      <c r="I439" s="1" t="str">
        <f>VLOOKUP(A439,'volatile collection data'!$G$6:$H$69,2,FALSE)</f>
        <v>D</v>
      </c>
      <c r="J439" s="1">
        <f>VLOOKUP(A439,'volatile collection data'!$G$6:$I$69,3,FALSE)</f>
        <v>11</v>
      </c>
      <c r="K439" s="1" t="str">
        <f>VLOOKUP(A439,'volatile collection data'!$G$6:$N$69,8,FALSE)</f>
        <v>20B</v>
      </c>
      <c r="L439" s="1">
        <f>VLOOKUP(A439,'volatile collection data'!$G$6:$J$69,4,FALSE)</f>
        <v>2.59</v>
      </c>
      <c r="M439" s="1">
        <f>VLOOKUP($A439,'volatile collection data'!$G$6:$M$69,6,FALSE)</f>
        <v>10</v>
      </c>
      <c r="N439" s="1">
        <f>VLOOKUP($A439,'volatile collection data'!$G$6:$M$69,7,FALSE)</f>
        <v>2.59</v>
      </c>
      <c r="O439" s="1">
        <f>VLOOKUP(A439,'volatile collection data'!$G$6:$K$69,5,FALSE)</f>
        <v>0</v>
      </c>
      <c r="P439" s="1" t="str">
        <f t="shared" si="39"/>
        <v>11D</v>
      </c>
      <c r="Q439">
        <f t="shared" si="37"/>
        <v>1.290871641050502E-2</v>
      </c>
      <c r="R439" t="str">
        <f t="shared" si="40"/>
        <v>20B_0-D&amp;2.59%2.59@10</v>
      </c>
      <c r="S439" t="str">
        <f t="shared" si="41"/>
        <v>11D-20B-VCS-Loc-22</v>
      </c>
      <c r="T439" t="str">
        <f>IFERROR(IF(VLOOKUP(S439,Bad!$A:$A,1,FALSE)='RAW2'!S439,"yes","no"),"no")</f>
        <v>no</v>
      </c>
      <c r="U439" t="str">
        <f>IFERROR(VLOOKUP(F439,compounds!$A:$B,2,FALSE),"")</f>
        <v/>
      </c>
      <c r="V439" t="str">
        <f>VLOOKUP(B439,'volatile collection data'!$O:$P,2,FALSE)</f>
        <v>27.apr.22 20</v>
      </c>
    </row>
    <row r="440" spans="1:22" x14ac:dyDescent="0.2">
      <c r="A440" t="s">
        <v>187</v>
      </c>
      <c r="B440" s="1" t="str">
        <f t="shared" si="38"/>
        <v>11D</v>
      </c>
      <c r="C440">
        <v>4.7380000000000004</v>
      </c>
      <c r="D440">
        <f t="shared" si="36"/>
        <v>4.74</v>
      </c>
      <c r="E440">
        <f>VLOOKUP(D440,'Peak Combiner'!$A$5:$D$4980,4,FALSE)</f>
        <v>4.7</v>
      </c>
      <c r="F440">
        <f>IFERROR(VLOOKUP(D440,rt_comb!$A:$B,2,FALSE),D440)</f>
        <v>4.74</v>
      </c>
      <c r="G440">
        <v>870178</v>
      </c>
      <c r="H440">
        <f>SUMIFS($G:$G,$E:$E,18.51,'RAW2'!$A:$A,'RAW2'!A440)</f>
        <v>35350392</v>
      </c>
      <c r="I440" s="1" t="str">
        <f>VLOOKUP(A440,'volatile collection data'!$G$6:$H$69,2,FALSE)</f>
        <v>D</v>
      </c>
      <c r="J440" s="1">
        <f>VLOOKUP(A440,'volatile collection data'!$G$6:$I$69,3,FALSE)</f>
        <v>11</v>
      </c>
      <c r="K440" s="1" t="str">
        <f>VLOOKUP(A440,'volatile collection data'!$G$6:$N$69,8,FALSE)</f>
        <v>20B</v>
      </c>
      <c r="L440" s="1">
        <f>VLOOKUP(A440,'volatile collection data'!$G$6:$J$69,4,FALSE)</f>
        <v>2.59</v>
      </c>
      <c r="M440" s="1">
        <f>VLOOKUP($A440,'volatile collection data'!$G$6:$M$69,6,FALSE)</f>
        <v>10</v>
      </c>
      <c r="N440" s="1">
        <f>VLOOKUP($A440,'volatile collection data'!$G$6:$M$69,7,FALSE)</f>
        <v>2.59</v>
      </c>
      <c r="O440" s="1">
        <f>VLOOKUP(A440,'volatile collection data'!$G$6:$K$69,5,FALSE)</f>
        <v>0</v>
      </c>
      <c r="P440" s="1" t="str">
        <f t="shared" si="39"/>
        <v>11D</v>
      </c>
      <c r="Q440">
        <f t="shared" si="37"/>
        <v>4.7520839624078541E-2</v>
      </c>
      <c r="R440" t="str">
        <f t="shared" si="40"/>
        <v>20B_0-D&amp;2.59%2.59@10</v>
      </c>
      <c r="S440" t="str">
        <f t="shared" si="41"/>
        <v>11D-20B-VCS-Loc-22</v>
      </c>
      <c r="T440" t="str">
        <f>IFERROR(IF(VLOOKUP(S440,Bad!$A:$A,1,FALSE)='RAW2'!S440,"yes","no"),"no")</f>
        <v>no</v>
      </c>
      <c r="U440" t="str">
        <f>IFERROR(VLOOKUP(F440,compounds!$A:$B,2,FALSE),"")</f>
        <v/>
      </c>
      <c r="V440" t="str">
        <f>VLOOKUP(B440,'volatile collection data'!$O:$P,2,FALSE)</f>
        <v>27.apr.22 20</v>
      </c>
    </row>
    <row r="441" spans="1:22" x14ac:dyDescent="0.2">
      <c r="A441" t="s">
        <v>187</v>
      </c>
      <c r="B441" s="1" t="str">
        <f t="shared" si="38"/>
        <v>11D</v>
      </c>
      <c r="C441">
        <v>5.0209999999999999</v>
      </c>
      <c r="D441">
        <f t="shared" si="36"/>
        <v>5.0199999999999996</v>
      </c>
      <c r="E441">
        <f>VLOOKUP(D441,'Peak Combiner'!$A$5:$D$4980,4,FALSE)</f>
        <v>4.99</v>
      </c>
      <c r="F441">
        <f>IFERROR(VLOOKUP(D441,rt_comb!$A:$B,2,FALSE),D441)</f>
        <v>5.0199999999999996</v>
      </c>
      <c r="G441">
        <v>3425581</v>
      </c>
      <c r="H441">
        <f>SUMIFS($G:$G,$E:$E,18.51,'RAW2'!$A:$A,'RAW2'!A441)</f>
        <v>35350392</v>
      </c>
      <c r="I441" s="1" t="str">
        <f>VLOOKUP(A441,'volatile collection data'!$G$6:$H$69,2,FALSE)</f>
        <v>D</v>
      </c>
      <c r="J441" s="1">
        <f>VLOOKUP(A441,'volatile collection data'!$G$6:$I$69,3,FALSE)</f>
        <v>11</v>
      </c>
      <c r="K441" s="1" t="str">
        <f>VLOOKUP(A441,'volatile collection data'!$G$6:$N$69,8,FALSE)</f>
        <v>20B</v>
      </c>
      <c r="L441" s="1">
        <f>VLOOKUP(A441,'volatile collection data'!$G$6:$J$69,4,FALSE)</f>
        <v>2.59</v>
      </c>
      <c r="M441" s="1">
        <f>VLOOKUP($A441,'volatile collection data'!$G$6:$M$69,6,FALSE)</f>
        <v>10</v>
      </c>
      <c r="N441" s="1">
        <f>VLOOKUP($A441,'volatile collection data'!$G$6:$M$69,7,FALSE)</f>
        <v>2.59</v>
      </c>
      <c r="O441" s="1">
        <f>VLOOKUP(A441,'volatile collection data'!$G$6:$K$69,5,FALSE)</f>
        <v>0</v>
      </c>
      <c r="P441" s="1" t="str">
        <f t="shared" si="39"/>
        <v>11D</v>
      </c>
      <c r="Q441">
        <f t="shared" si="37"/>
        <v>0.18707262803735625</v>
      </c>
      <c r="R441" t="str">
        <f t="shared" si="40"/>
        <v>20B_0-D&amp;2.59%2.59@10</v>
      </c>
      <c r="S441" t="str">
        <f t="shared" si="41"/>
        <v>11D-20B-VCS-Loc-22</v>
      </c>
      <c r="T441" t="str">
        <f>IFERROR(IF(VLOOKUP(S441,Bad!$A:$A,1,FALSE)='RAW2'!S441,"yes","no"),"no")</f>
        <v>no</v>
      </c>
      <c r="U441" t="str">
        <f>IFERROR(VLOOKUP(F441,compounds!$A:$B,2,FALSE),"")</f>
        <v/>
      </c>
      <c r="V441" t="str">
        <f>VLOOKUP(B441,'volatile collection data'!$O:$P,2,FALSE)</f>
        <v>27.apr.22 20</v>
      </c>
    </row>
    <row r="442" spans="1:22" x14ac:dyDescent="0.2">
      <c r="A442" t="s">
        <v>187</v>
      </c>
      <c r="B442" s="1" t="str">
        <f t="shared" si="38"/>
        <v>11D</v>
      </c>
      <c r="C442">
        <v>9.3819999999999997</v>
      </c>
      <c r="D442">
        <f t="shared" si="36"/>
        <v>9.3800000000000008</v>
      </c>
      <c r="E442">
        <f>VLOOKUP(D442,'Peak Combiner'!$A$5:$D$4980,4,FALSE)</f>
        <v>9.3800000000000008</v>
      </c>
      <c r="F442">
        <f>IFERROR(VLOOKUP(D442,rt_comb!$A:$B,2,FALSE),D442)</f>
        <v>9.3800000000000008</v>
      </c>
      <c r="G442">
        <v>11037671</v>
      </c>
      <c r="H442">
        <f>SUMIFS($G:$G,$E:$E,18.51,'RAW2'!$A:$A,'RAW2'!A442)</f>
        <v>35350392</v>
      </c>
      <c r="I442" s="1" t="str">
        <f>VLOOKUP(A442,'volatile collection data'!$G$6:$H$69,2,FALSE)</f>
        <v>D</v>
      </c>
      <c r="J442" s="1">
        <f>VLOOKUP(A442,'volatile collection data'!$G$6:$I$69,3,FALSE)</f>
        <v>11</v>
      </c>
      <c r="K442" s="1" t="str">
        <f>VLOOKUP(A442,'volatile collection data'!$G$6:$N$69,8,FALSE)</f>
        <v>20B</v>
      </c>
      <c r="L442" s="1">
        <f>VLOOKUP(A442,'volatile collection data'!$G$6:$J$69,4,FALSE)</f>
        <v>2.59</v>
      </c>
      <c r="M442" s="1">
        <f>VLOOKUP($A442,'volatile collection data'!$G$6:$M$69,6,FALSE)</f>
        <v>10</v>
      </c>
      <c r="N442" s="1">
        <f>VLOOKUP($A442,'volatile collection data'!$G$6:$M$69,7,FALSE)</f>
        <v>2.59</v>
      </c>
      <c r="O442" s="1">
        <f>VLOOKUP(A442,'volatile collection data'!$G$6:$K$69,5,FALSE)</f>
        <v>0</v>
      </c>
      <c r="P442" s="1" t="str">
        <f t="shared" si="39"/>
        <v>11D</v>
      </c>
      <c r="Q442">
        <f t="shared" si="37"/>
        <v>0.60277252862557162</v>
      </c>
      <c r="R442" t="str">
        <f t="shared" si="40"/>
        <v>20B_0-D&amp;2.59%2.59@10</v>
      </c>
      <c r="S442" t="str">
        <f t="shared" si="41"/>
        <v>11D-20B-VCS-Loc-22</v>
      </c>
      <c r="T442" t="str">
        <f>IFERROR(IF(VLOOKUP(S442,Bad!$A:$A,1,FALSE)='RAW2'!S442,"yes","no"),"no")</f>
        <v>no</v>
      </c>
      <c r="U442" t="str">
        <f>IFERROR(VLOOKUP(F442,compounds!$A:$B,2,FALSE),"")</f>
        <v>octanal</v>
      </c>
      <c r="V442" t="str">
        <f>VLOOKUP(B442,'volatile collection data'!$O:$P,2,FALSE)</f>
        <v>27.apr.22 20</v>
      </c>
    </row>
    <row r="443" spans="1:22" x14ac:dyDescent="0.2">
      <c r="A443" t="s">
        <v>187</v>
      </c>
      <c r="B443" s="1" t="str">
        <f t="shared" si="38"/>
        <v>11D</v>
      </c>
      <c r="C443">
        <v>10.196</v>
      </c>
      <c r="D443">
        <f t="shared" si="36"/>
        <v>10.199999999999999</v>
      </c>
      <c r="E443">
        <f>VLOOKUP(D443,'Peak Combiner'!$A$5:$D$4980,4,FALSE)</f>
        <v>10.18</v>
      </c>
      <c r="F443">
        <f>IFERROR(VLOOKUP(D443,rt_comb!$A:$B,2,FALSE),D443)</f>
        <v>10.199999999999999</v>
      </c>
      <c r="G443">
        <v>4239895</v>
      </c>
      <c r="H443">
        <f>SUMIFS($G:$G,$E:$E,18.51,'RAW2'!$A:$A,'RAW2'!A443)</f>
        <v>35350392</v>
      </c>
      <c r="I443" s="1" t="str">
        <f>VLOOKUP(A443,'volatile collection data'!$G$6:$H$69,2,FALSE)</f>
        <v>D</v>
      </c>
      <c r="J443" s="1">
        <f>VLOOKUP(A443,'volatile collection data'!$G$6:$I$69,3,FALSE)</f>
        <v>11</v>
      </c>
      <c r="K443" s="1" t="str">
        <f>VLOOKUP(A443,'volatile collection data'!$G$6:$N$69,8,FALSE)</f>
        <v>20B</v>
      </c>
      <c r="L443" s="1">
        <f>VLOOKUP(A443,'volatile collection data'!$G$6:$J$69,4,FALSE)</f>
        <v>2.59</v>
      </c>
      <c r="M443" s="1">
        <f>VLOOKUP($A443,'volatile collection data'!$G$6:$M$69,6,FALSE)</f>
        <v>10</v>
      </c>
      <c r="N443" s="1">
        <f>VLOOKUP($A443,'volatile collection data'!$G$6:$M$69,7,FALSE)</f>
        <v>2.59</v>
      </c>
      <c r="O443" s="1">
        <f>VLOOKUP(A443,'volatile collection data'!$G$6:$K$69,5,FALSE)</f>
        <v>0</v>
      </c>
      <c r="P443" s="1" t="str">
        <f t="shared" si="39"/>
        <v>11D</v>
      </c>
      <c r="Q443">
        <f t="shared" si="37"/>
        <v>0.23154270771949245</v>
      </c>
      <c r="R443" t="str">
        <f t="shared" si="40"/>
        <v>20B_0-D&amp;2.59%2.59@10</v>
      </c>
      <c r="S443" t="str">
        <f t="shared" si="41"/>
        <v>11D-20B-VCS-Loc-22</v>
      </c>
      <c r="T443" t="str">
        <f>IFERROR(IF(VLOOKUP(S443,Bad!$A:$A,1,FALSE)='RAW2'!S443,"yes","no"),"no")</f>
        <v>no</v>
      </c>
      <c r="U443" t="str">
        <f>IFERROR(VLOOKUP(F443,compounds!$A:$B,2,FALSE),"")</f>
        <v/>
      </c>
      <c r="V443" t="str">
        <f>VLOOKUP(B443,'volatile collection data'!$O:$P,2,FALSE)</f>
        <v>27.apr.22 20</v>
      </c>
    </row>
    <row r="444" spans="1:22" x14ac:dyDescent="0.2">
      <c r="A444" t="s">
        <v>187</v>
      </c>
      <c r="B444" s="1" t="str">
        <f t="shared" si="38"/>
        <v>11D</v>
      </c>
      <c r="C444">
        <v>12.4</v>
      </c>
      <c r="D444">
        <f t="shared" si="36"/>
        <v>12.4</v>
      </c>
      <c r="E444">
        <f>VLOOKUP(D444,'Peak Combiner'!$A$5:$D$4980,4,FALSE)</f>
        <v>12.39</v>
      </c>
      <c r="F444">
        <f>IFERROR(VLOOKUP(D444,rt_comb!$A:$B,2,FALSE),D444)</f>
        <v>12.39</v>
      </c>
      <c r="G444">
        <v>2370478</v>
      </c>
      <c r="H444">
        <f>SUMIFS($G:$G,$E:$E,18.51,'RAW2'!$A:$A,'RAW2'!A444)</f>
        <v>35350392</v>
      </c>
      <c r="I444" s="1" t="str">
        <f>VLOOKUP(A444,'volatile collection data'!$G$6:$H$69,2,FALSE)</f>
        <v>D</v>
      </c>
      <c r="J444" s="1">
        <f>VLOOKUP(A444,'volatile collection data'!$G$6:$I$69,3,FALSE)</f>
        <v>11</v>
      </c>
      <c r="K444" s="1" t="str">
        <f>VLOOKUP(A444,'volatile collection data'!$G$6:$N$69,8,FALSE)</f>
        <v>20B</v>
      </c>
      <c r="L444" s="1">
        <f>VLOOKUP(A444,'volatile collection data'!$G$6:$J$69,4,FALSE)</f>
        <v>2.59</v>
      </c>
      <c r="M444" s="1">
        <f>VLOOKUP($A444,'volatile collection data'!$G$6:$M$69,6,FALSE)</f>
        <v>10</v>
      </c>
      <c r="N444" s="1">
        <f>VLOOKUP($A444,'volatile collection data'!$G$6:$M$69,7,FALSE)</f>
        <v>2.59</v>
      </c>
      <c r="O444" s="1">
        <f>VLOOKUP(A444,'volatile collection data'!$G$6:$K$69,5,FALSE)</f>
        <v>0</v>
      </c>
      <c r="P444" s="1" t="str">
        <f t="shared" si="39"/>
        <v>11D</v>
      </c>
      <c r="Q444">
        <f t="shared" si="37"/>
        <v>0.129452945110548</v>
      </c>
      <c r="R444" t="str">
        <f t="shared" si="40"/>
        <v>20B_0-D&amp;2.59%2.59@10</v>
      </c>
      <c r="S444" t="str">
        <f t="shared" si="41"/>
        <v>11D-20B-VCS-Loc-22</v>
      </c>
      <c r="T444" t="str">
        <f>IFERROR(IF(VLOOKUP(S444,Bad!$A:$A,1,FALSE)='RAW2'!S444,"yes","no"),"no")</f>
        <v>no</v>
      </c>
      <c r="U444" t="str">
        <f>IFERROR(VLOOKUP(F444,compounds!$A:$B,2,FALSE),"")</f>
        <v>o+C5xe</v>
      </c>
      <c r="V444" t="str">
        <f>VLOOKUP(B444,'volatile collection data'!$O:$P,2,FALSE)</f>
        <v>27.apr.22 20</v>
      </c>
    </row>
    <row r="445" spans="1:22" x14ac:dyDescent="0.2">
      <c r="A445" t="s">
        <v>187</v>
      </c>
      <c r="B445" s="1" t="str">
        <f t="shared" si="38"/>
        <v>11D</v>
      </c>
      <c r="C445">
        <v>12.542</v>
      </c>
      <c r="D445">
        <f t="shared" si="36"/>
        <v>12.54</v>
      </c>
      <c r="E445">
        <f>VLOOKUP(D445,'Peak Combiner'!$A$5:$D$4980,4,FALSE)</f>
        <v>12.53</v>
      </c>
      <c r="F445">
        <f>IFERROR(VLOOKUP(D445,rt_comb!$A:$B,2,FALSE),D445)</f>
        <v>12.54</v>
      </c>
      <c r="G445">
        <v>13931797</v>
      </c>
      <c r="H445">
        <f>SUMIFS($G:$G,$E:$E,18.51,'RAW2'!$A:$A,'RAW2'!A445)</f>
        <v>35350392</v>
      </c>
      <c r="I445" s="1" t="str">
        <f>VLOOKUP(A445,'volatile collection data'!$G$6:$H$69,2,FALSE)</f>
        <v>D</v>
      </c>
      <c r="J445" s="1">
        <f>VLOOKUP(A445,'volatile collection data'!$G$6:$I$69,3,FALSE)</f>
        <v>11</v>
      </c>
      <c r="K445" s="1" t="str">
        <f>VLOOKUP(A445,'volatile collection data'!$G$6:$N$69,8,FALSE)</f>
        <v>20B</v>
      </c>
      <c r="L445" s="1">
        <f>VLOOKUP(A445,'volatile collection data'!$G$6:$J$69,4,FALSE)</f>
        <v>2.59</v>
      </c>
      <c r="M445" s="1">
        <f>VLOOKUP($A445,'volatile collection data'!$G$6:$M$69,6,FALSE)</f>
        <v>10</v>
      </c>
      <c r="N445" s="1">
        <f>VLOOKUP($A445,'volatile collection data'!$G$6:$M$69,7,FALSE)</f>
        <v>2.59</v>
      </c>
      <c r="O445" s="1">
        <f>VLOOKUP(A445,'volatile collection data'!$G$6:$K$69,5,FALSE)</f>
        <v>0</v>
      </c>
      <c r="P445" s="1" t="str">
        <f t="shared" si="39"/>
        <v>11D</v>
      </c>
      <c r="Q445">
        <f t="shared" si="37"/>
        <v>0.76082214318474906</v>
      </c>
      <c r="R445" t="str">
        <f t="shared" si="40"/>
        <v>20B_0-D&amp;2.59%2.59@10</v>
      </c>
      <c r="S445" t="str">
        <f t="shared" si="41"/>
        <v>11D-20B-VCS-Loc-22</v>
      </c>
      <c r="T445" t="str">
        <f>IFERROR(IF(VLOOKUP(S445,Bad!$A:$A,1,FALSE)='RAW2'!S445,"yes","no"),"no")</f>
        <v>no</v>
      </c>
      <c r="U445" t="str">
        <f>IFERROR(VLOOKUP(F445,compounds!$A:$B,2,FALSE),"")</f>
        <v>nonanal</v>
      </c>
      <c r="V445" t="str">
        <f>VLOOKUP(B445,'volatile collection data'!$O:$P,2,FALSE)</f>
        <v>27.apr.22 20</v>
      </c>
    </row>
    <row r="446" spans="1:22" x14ac:dyDescent="0.2">
      <c r="A446" t="s">
        <v>187</v>
      </c>
      <c r="B446" s="1" t="str">
        <f t="shared" si="38"/>
        <v>11D</v>
      </c>
      <c r="C446">
        <v>12.922000000000001</v>
      </c>
      <c r="D446">
        <f t="shared" ref="D446:D509" si="42">ROUND(C446,2)</f>
        <v>12.92</v>
      </c>
      <c r="E446">
        <f>VLOOKUP(D446,'Peak Combiner'!$A$5:$D$4980,4,FALSE)</f>
        <v>12.91</v>
      </c>
      <c r="F446">
        <f>IFERROR(VLOOKUP(D446,rt_comb!$A:$B,2,FALSE),D446)</f>
        <v>12.92</v>
      </c>
      <c r="G446">
        <v>2699370</v>
      </c>
      <c r="H446">
        <f>SUMIFS($G:$G,$E:$E,18.51,'RAW2'!$A:$A,'RAW2'!A446)</f>
        <v>35350392</v>
      </c>
      <c r="I446" s="1" t="str">
        <f>VLOOKUP(A446,'volatile collection data'!$G$6:$H$69,2,FALSE)</f>
        <v>D</v>
      </c>
      <c r="J446" s="1">
        <f>VLOOKUP(A446,'volatile collection data'!$G$6:$I$69,3,FALSE)</f>
        <v>11</v>
      </c>
      <c r="K446" s="1" t="str">
        <f>VLOOKUP(A446,'volatile collection data'!$G$6:$N$69,8,FALSE)</f>
        <v>20B</v>
      </c>
      <c r="L446" s="1">
        <f>VLOOKUP(A446,'volatile collection data'!$G$6:$J$69,4,FALSE)</f>
        <v>2.59</v>
      </c>
      <c r="M446" s="1">
        <f>VLOOKUP($A446,'volatile collection data'!$G$6:$M$69,6,FALSE)</f>
        <v>10</v>
      </c>
      <c r="N446" s="1">
        <f>VLOOKUP($A446,'volatile collection data'!$G$6:$M$69,7,FALSE)</f>
        <v>2.59</v>
      </c>
      <c r="O446" s="1">
        <f>VLOOKUP(A446,'volatile collection data'!$G$6:$K$69,5,FALSE)</f>
        <v>0</v>
      </c>
      <c r="P446" s="1" t="str">
        <f t="shared" si="39"/>
        <v>11D</v>
      </c>
      <c r="Q446">
        <f t="shared" ref="Q446:Q509" si="43">IFERROR((30/H446*G446)/L446/6,0)</f>
        <v>0.14741389561221829</v>
      </c>
      <c r="R446" t="str">
        <f t="shared" si="40"/>
        <v>20B_0-D&amp;2.59%2.59@10</v>
      </c>
      <c r="S446" t="str">
        <f t="shared" si="41"/>
        <v>11D-20B-VCS-Loc-22</v>
      </c>
      <c r="T446" t="str">
        <f>IFERROR(IF(VLOOKUP(S446,Bad!$A:$A,1,FALSE)='RAW2'!S446,"yes","no"),"no")</f>
        <v>no</v>
      </c>
      <c r="U446" t="str">
        <f>IFERROR(VLOOKUP(F446,compounds!$A:$B,2,FALSE),"")</f>
        <v/>
      </c>
      <c r="V446" t="str">
        <f>VLOOKUP(B446,'volatile collection data'!$O:$P,2,FALSE)</f>
        <v>27.apr.22 20</v>
      </c>
    </row>
    <row r="447" spans="1:22" x14ac:dyDescent="0.2">
      <c r="A447" t="s">
        <v>187</v>
      </c>
      <c r="B447" s="1" t="str">
        <f t="shared" si="38"/>
        <v>11D</v>
      </c>
      <c r="C447">
        <v>14.253</v>
      </c>
      <c r="D447">
        <f t="shared" si="42"/>
        <v>14.25</v>
      </c>
      <c r="E447">
        <f>VLOOKUP(D447,'Peak Combiner'!$A$5:$D$4980,4,FALSE)</f>
        <v>14.25</v>
      </c>
      <c r="F447">
        <f>IFERROR(VLOOKUP(D447,rt_comb!$A:$B,2,FALSE),D447)</f>
        <v>14.25</v>
      </c>
      <c r="G447">
        <v>1423766</v>
      </c>
      <c r="H447">
        <f>SUMIFS($G:$G,$E:$E,18.51,'RAW2'!$A:$A,'RAW2'!A447)</f>
        <v>35350392</v>
      </c>
      <c r="I447" s="1" t="str">
        <f>VLOOKUP(A447,'volatile collection data'!$G$6:$H$69,2,FALSE)</f>
        <v>D</v>
      </c>
      <c r="J447" s="1">
        <f>VLOOKUP(A447,'volatile collection data'!$G$6:$I$69,3,FALSE)</f>
        <v>11</v>
      </c>
      <c r="K447" s="1" t="str">
        <f>VLOOKUP(A447,'volatile collection data'!$G$6:$N$69,8,FALSE)</f>
        <v>20B</v>
      </c>
      <c r="L447" s="1">
        <f>VLOOKUP(A447,'volatile collection data'!$G$6:$J$69,4,FALSE)</f>
        <v>2.59</v>
      </c>
      <c r="M447" s="1">
        <f>VLOOKUP($A447,'volatile collection data'!$G$6:$M$69,6,FALSE)</f>
        <v>10</v>
      </c>
      <c r="N447" s="1">
        <f>VLOOKUP($A447,'volatile collection data'!$G$6:$M$69,7,FALSE)</f>
        <v>2.59</v>
      </c>
      <c r="O447" s="1">
        <f>VLOOKUP(A447,'volatile collection data'!$G$6:$K$69,5,FALSE)</f>
        <v>0</v>
      </c>
      <c r="P447" s="1" t="str">
        <f t="shared" si="39"/>
        <v>11D</v>
      </c>
      <c r="Q447">
        <f t="shared" si="43"/>
        <v>7.7752546890654334E-2</v>
      </c>
      <c r="R447" t="str">
        <f t="shared" si="40"/>
        <v>20B_0-D&amp;2.59%2.59@10</v>
      </c>
      <c r="S447" t="str">
        <f t="shared" si="41"/>
        <v>11D-20B-VCS-Loc-22</v>
      </c>
      <c r="T447" t="str">
        <f>IFERROR(IF(VLOOKUP(S447,Bad!$A:$A,1,FALSE)='RAW2'!S447,"yes","no"),"no")</f>
        <v>no</v>
      </c>
      <c r="U447" t="str">
        <f>IFERROR(VLOOKUP(F447,compounds!$A:$B,2,FALSE),"")</f>
        <v>p-trimethyl</v>
      </c>
      <c r="V447" t="str">
        <f>VLOOKUP(B447,'volatile collection data'!$O:$P,2,FALSE)</f>
        <v>27.apr.22 20</v>
      </c>
    </row>
    <row r="448" spans="1:22" x14ac:dyDescent="0.2">
      <c r="A448" t="s">
        <v>187</v>
      </c>
      <c r="B448" s="1" t="str">
        <f t="shared" si="38"/>
        <v>11D</v>
      </c>
      <c r="C448">
        <v>15.228999999999999</v>
      </c>
      <c r="D448">
        <f t="shared" si="42"/>
        <v>15.23</v>
      </c>
      <c r="E448">
        <f>VLOOKUP(D448,'Peak Combiner'!$A$5:$D$4980,4,FALSE)</f>
        <v>15.23</v>
      </c>
      <c r="F448">
        <f>IFERROR(VLOOKUP(D448,rt_comb!$A:$B,2,FALSE),D448)</f>
        <v>15.23</v>
      </c>
      <c r="G448">
        <v>4275051</v>
      </c>
      <c r="H448">
        <f>SUMIFS($G:$G,$E:$E,18.51,'RAW2'!$A:$A,'RAW2'!A448)</f>
        <v>35350392</v>
      </c>
      <c r="I448" s="1" t="str">
        <f>VLOOKUP(A448,'volatile collection data'!$G$6:$H$69,2,FALSE)</f>
        <v>D</v>
      </c>
      <c r="J448" s="1">
        <f>VLOOKUP(A448,'volatile collection data'!$G$6:$I$69,3,FALSE)</f>
        <v>11</v>
      </c>
      <c r="K448" s="1" t="str">
        <f>VLOOKUP(A448,'volatile collection data'!$G$6:$N$69,8,FALSE)</f>
        <v>20B</v>
      </c>
      <c r="L448" s="1">
        <f>VLOOKUP(A448,'volatile collection data'!$G$6:$J$69,4,FALSE)</f>
        <v>2.59</v>
      </c>
      <c r="M448" s="1">
        <f>VLOOKUP($A448,'volatile collection data'!$G$6:$M$69,6,FALSE)</f>
        <v>10</v>
      </c>
      <c r="N448" s="1">
        <f>VLOOKUP($A448,'volatile collection data'!$G$6:$M$69,7,FALSE)</f>
        <v>2.59</v>
      </c>
      <c r="O448" s="1">
        <f>VLOOKUP(A448,'volatile collection data'!$G$6:$K$69,5,FALSE)</f>
        <v>0</v>
      </c>
      <c r="P448" s="1" t="str">
        <f t="shared" si="39"/>
        <v>11D</v>
      </c>
      <c r="Q448">
        <f t="shared" si="43"/>
        <v>0.23346259380926271</v>
      </c>
      <c r="R448" t="str">
        <f t="shared" si="40"/>
        <v>20B_0-D&amp;2.59%2.59@10</v>
      </c>
      <c r="S448" t="str">
        <f t="shared" si="41"/>
        <v>11D-20B-VCS-Loc-22</v>
      </c>
      <c r="T448" t="str">
        <f>IFERROR(IF(VLOOKUP(S448,Bad!$A:$A,1,FALSE)='RAW2'!S448,"yes","no"),"no")</f>
        <v>no</v>
      </c>
      <c r="U448" t="str">
        <f>IFERROR(VLOOKUP(F448,compounds!$A:$B,2,FALSE),"")</f>
        <v/>
      </c>
      <c r="V448" t="str">
        <f>VLOOKUP(B448,'volatile collection data'!$O:$P,2,FALSE)</f>
        <v>27.apr.22 20</v>
      </c>
    </row>
    <row r="449" spans="1:22" x14ac:dyDescent="0.2">
      <c r="A449" t="s">
        <v>187</v>
      </c>
      <c r="B449" s="1" t="str">
        <f t="shared" si="38"/>
        <v>11D</v>
      </c>
      <c r="C449">
        <v>15.4</v>
      </c>
      <c r="D449">
        <f t="shared" si="42"/>
        <v>15.4</v>
      </c>
      <c r="E449">
        <f>VLOOKUP(D449,'Peak Combiner'!$A$5:$D$4980,4,FALSE)</f>
        <v>15.4</v>
      </c>
      <c r="F449">
        <f>IFERROR(VLOOKUP(D449,rt_comb!$A:$B,2,FALSE),D449)</f>
        <v>15.4</v>
      </c>
      <c r="G449">
        <v>2000039</v>
      </c>
      <c r="H449">
        <f>SUMIFS($G:$G,$E:$E,18.51,'RAW2'!$A:$A,'RAW2'!A449)</f>
        <v>35350392</v>
      </c>
      <c r="I449" s="1" t="str">
        <f>VLOOKUP(A449,'volatile collection data'!$G$6:$H$69,2,FALSE)</f>
        <v>D</v>
      </c>
      <c r="J449" s="1">
        <f>VLOOKUP(A449,'volatile collection data'!$G$6:$I$69,3,FALSE)</f>
        <v>11</v>
      </c>
      <c r="K449" s="1" t="str">
        <f>VLOOKUP(A449,'volatile collection data'!$G$6:$N$69,8,FALSE)</f>
        <v>20B</v>
      </c>
      <c r="L449" s="1">
        <f>VLOOKUP(A449,'volatile collection data'!$G$6:$J$69,4,FALSE)</f>
        <v>2.59</v>
      </c>
      <c r="M449" s="1">
        <f>VLOOKUP($A449,'volatile collection data'!$G$6:$M$69,6,FALSE)</f>
        <v>10</v>
      </c>
      <c r="N449" s="1">
        <f>VLOOKUP($A449,'volatile collection data'!$G$6:$M$69,7,FALSE)</f>
        <v>2.59</v>
      </c>
      <c r="O449" s="1">
        <f>VLOOKUP(A449,'volatile collection data'!$G$6:$K$69,5,FALSE)</f>
        <v>0</v>
      </c>
      <c r="P449" s="1" t="str">
        <f t="shared" si="39"/>
        <v>11D</v>
      </c>
      <c r="Q449">
        <f t="shared" si="43"/>
        <v>0.109223092931449</v>
      </c>
      <c r="R449" t="str">
        <f t="shared" si="40"/>
        <v>20B_0-D&amp;2.59%2.59@10</v>
      </c>
      <c r="S449" t="str">
        <f t="shared" si="41"/>
        <v>11D-20B-VCS-Loc-22</v>
      </c>
      <c r="T449" t="str">
        <f>IFERROR(IF(VLOOKUP(S449,Bad!$A:$A,1,FALSE)='RAW2'!S449,"yes","no"),"no")</f>
        <v>no</v>
      </c>
      <c r="U449" t="str">
        <f>IFERROR(VLOOKUP(F449,compounds!$A:$B,2,FALSE),"")</f>
        <v/>
      </c>
      <c r="V449" t="str">
        <f>VLOOKUP(B449,'volatile collection data'!$O:$P,2,FALSE)</f>
        <v>27.apr.22 20</v>
      </c>
    </row>
    <row r="450" spans="1:22" x14ac:dyDescent="0.2">
      <c r="A450" t="s">
        <v>187</v>
      </c>
      <c r="B450" s="1" t="str">
        <f t="shared" si="38"/>
        <v>11D</v>
      </c>
      <c r="C450">
        <v>15.561</v>
      </c>
      <c r="D450">
        <f t="shared" si="42"/>
        <v>15.56</v>
      </c>
      <c r="E450">
        <f>VLOOKUP(D450,'Peak Combiner'!$A$5:$D$4980,4,FALSE)</f>
        <v>15.55</v>
      </c>
      <c r="F450">
        <f>IFERROR(VLOOKUP(D450,rt_comb!$A:$B,2,FALSE),D450)</f>
        <v>15.56</v>
      </c>
      <c r="G450">
        <v>10133551</v>
      </c>
      <c r="H450">
        <f>SUMIFS($G:$G,$E:$E,18.51,'RAW2'!$A:$A,'RAW2'!A450)</f>
        <v>35350392</v>
      </c>
      <c r="I450" s="1" t="str">
        <f>VLOOKUP(A450,'volatile collection data'!$G$6:$H$69,2,FALSE)</f>
        <v>D</v>
      </c>
      <c r="J450" s="1">
        <f>VLOOKUP(A450,'volatile collection data'!$G$6:$I$69,3,FALSE)</f>
        <v>11</v>
      </c>
      <c r="K450" s="1" t="str">
        <f>VLOOKUP(A450,'volatile collection data'!$G$6:$N$69,8,FALSE)</f>
        <v>20B</v>
      </c>
      <c r="L450" s="1">
        <f>VLOOKUP(A450,'volatile collection data'!$G$6:$J$69,4,FALSE)</f>
        <v>2.59</v>
      </c>
      <c r="M450" s="1">
        <f>VLOOKUP($A450,'volatile collection data'!$G$6:$M$69,6,FALSE)</f>
        <v>10</v>
      </c>
      <c r="N450" s="1">
        <f>VLOOKUP($A450,'volatile collection data'!$G$6:$M$69,7,FALSE)</f>
        <v>2.59</v>
      </c>
      <c r="O450" s="1">
        <f>VLOOKUP(A450,'volatile collection data'!$G$6:$K$69,5,FALSE)</f>
        <v>0</v>
      </c>
      <c r="P450" s="1" t="str">
        <f t="shared" si="39"/>
        <v>11D</v>
      </c>
      <c r="Q450">
        <f t="shared" si="43"/>
        <v>0.55339810003633827</v>
      </c>
      <c r="R450" t="str">
        <f t="shared" si="40"/>
        <v>20B_0-D&amp;2.59%2.59@10</v>
      </c>
      <c r="S450" t="str">
        <f t="shared" si="41"/>
        <v>11D-20B-VCS-Loc-22</v>
      </c>
      <c r="T450" t="str">
        <f>IFERROR(IF(VLOOKUP(S450,Bad!$A:$A,1,FALSE)='RAW2'!S450,"yes","no"),"no")</f>
        <v>no</v>
      </c>
      <c r="U450" t="str">
        <f>IFERROR(VLOOKUP(F450,compounds!$A:$B,2,FALSE),"")</f>
        <v>decanal</v>
      </c>
      <c r="V450" t="str">
        <f>VLOOKUP(B450,'volatile collection data'!$O:$P,2,FALSE)</f>
        <v>27.apr.22 20</v>
      </c>
    </row>
    <row r="451" spans="1:22" x14ac:dyDescent="0.2">
      <c r="A451" t="s">
        <v>187</v>
      </c>
      <c r="B451" s="1" t="str">
        <f t="shared" ref="B451:B514" si="44">LEFT(A451,FIND("-",A451)-1)</f>
        <v>11D</v>
      </c>
      <c r="C451">
        <v>15.779</v>
      </c>
      <c r="D451">
        <f t="shared" si="42"/>
        <v>15.78</v>
      </c>
      <c r="E451">
        <f>VLOOKUP(D451,'Peak Combiner'!$A$5:$D$4980,4,FALSE)</f>
        <v>15.77</v>
      </c>
      <c r="F451">
        <f>IFERROR(VLOOKUP(D451,rt_comb!$A:$B,2,FALSE),D451)</f>
        <v>15.78</v>
      </c>
      <c r="G451">
        <v>1719300</v>
      </c>
      <c r="H451">
        <f>SUMIFS($G:$G,$E:$E,18.51,'RAW2'!$A:$A,'RAW2'!A451)</f>
        <v>35350392</v>
      </c>
      <c r="I451" s="1" t="str">
        <f>VLOOKUP(A451,'volatile collection data'!$G$6:$H$69,2,FALSE)</f>
        <v>D</v>
      </c>
      <c r="J451" s="1">
        <f>VLOOKUP(A451,'volatile collection data'!$G$6:$I$69,3,FALSE)</f>
        <v>11</v>
      </c>
      <c r="K451" s="1" t="str">
        <f>VLOOKUP(A451,'volatile collection data'!$G$6:$N$69,8,FALSE)</f>
        <v>20B</v>
      </c>
      <c r="L451" s="1">
        <f>VLOOKUP(A451,'volatile collection data'!$G$6:$J$69,4,FALSE)</f>
        <v>2.59</v>
      </c>
      <c r="M451" s="1">
        <f>VLOOKUP($A451,'volatile collection data'!$G$6:$M$69,6,FALSE)</f>
        <v>10</v>
      </c>
      <c r="N451" s="1">
        <f>VLOOKUP($A451,'volatile collection data'!$G$6:$M$69,7,FALSE)</f>
        <v>2.59</v>
      </c>
      <c r="O451" s="1">
        <f>VLOOKUP(A451,'volatile collection data'!$G$6:$K$69,5,FALSE)</f>
        <v>0</v>
      </c>
      <c r="P451" s="1" t="str">
        <f t="shared" ref="P451:P514" si="45">J451&amp;I451</f>
        <v>11D</v>
      </c>
      <c r="Q451">
        <f t="shared" si="43"/>
        <v>9.3891800948401619E-2</v>
      </c>
      <c r="R451" t="str">
        <f t="shared" ref="R451:R514" si="46">K451&amp;"_"&amp;O451&amp;"-"&amp;I451&amp;"&amp;"&amp;L451&amp;"%"&amp;N451&amp;"@"&amp;M451</f>
        <v>20B_0-D&amp;2.59%2.59@10</v>
      </c>
      <c r="S451" t="str">
        <f t="shared" ref="S451:S514" si="47">A451</f>
        <v>11D-20B-VCS-Loc-22</v>
      </c>
      <c r="T451" t="str">
        <f>IFERROR(IF(VLOOKUP(S451,Bad!$A:$A,1,FALSE)='RAW2'!S451,"yes","no"),"no")</f>
        <v>no</v>
      </c>
      <c r="U451" t="str">
        <f>IFERROR(VLOOKUP(F451,compounds!$A:$B,2,FALSE),"")</f>
        <v/>
      </c>
      <c r="V451" t="str">
        <f>VLOOKUP(B451,'volatile collection data'!$O:$P,2,FALSE)</f>
        <v>27.apr.22 20</v>
      </c>
    </row>
    <row r="452" spans="1:22" x14ac:dyDescent="0.2">
      <c r="A452" t="s">
        <v>187</v>
      </c>
      <c r="B452" s="1" t="str">
        <f t="shared" si="44"/>
        <v>11D</v>
      </c>
      <c r="C452">
        <v>16.45</v>
      </c>
      <c r="D452">
        <f t="shared" si="42"/>
        <v>16.45</v>
      </c>
      <c r="E452">
        <f>VLOOKUP(D452,'Peak Combiner'!$A$5:$D$4980,4,FALSE)</f>
        <v>16.440000000000001</v>
      </c>
      <c r="F452">
        <f>IFERROR(VLOOKUP(D452,rt_comb!$A:$B,2,FALSE),D452)</f>
        <v>16.45</v>
      </c>
      <c r="G452">
        <v>4045674</v>
      </c>
      <c r="H452">
        <f>SUMIFS($G:$G,$E:$E,18.51,'RAW2'!$A:$A,'RAW2'!A452)</f>
        <v>35350392</v>
      </c>
      <c r="I452" s="1" t="str">
        <f>VLOOKUP(A452,'volatile collection data'!$G$6:$H$69,2,FALSE)</f>
        <v>D</v>
      </c>
      <c r="J452" s="1">
        <f>VLOOKUP(A452,'volatile collection data'!$G$6:$I$69,3,FALSE)</f>
        <v>11</v>
      </c>
      <c r="K452" s="1" t="str">
        <f>VLOOKUP(A452,'volatile collection data'!$G$6:$N$69,8,FALSE)</f>
        <v>20B</v>
      </c>
      <c r="L452" s="1">
        <f>VLOOKUP(A452,'volatile collection data'!$G$6:$J$69,4,FALSE)</f>
        <v>2.59</v>
      </c>
      <c r="M452" s="1">
        <f>VLOOKUP($A452,'volatile collection data'!$G$6:$M$69,6,FALSE)</f>
        <v>10</v>
      </c>
      <c r="N452" s="1">
        <f>VLOOKUP($A452,'volatile collection data'!$G$6:$M$69,7,FALSE)</f>
        <v>2.59</v>
      </c>
      <c r="O452" s="1">
        <f>VLOOKUP(A452,'volatile collection data'!$G$6:$K$69,5,FALSE)</f>
        <v>0</v>
      </c>
      <c r="P452" s="1" t="str">
        <f t="shared" si="45"/>
        <v>11D</v>
      </c>
      <c r="Q452">
        <f t="shared" si="43"/>
        <v>0.22093620538016856</v>
      </c>
      <c r="R452" t="str">
        <f t="shared" si="46"/>
        <v>20B_0-D&amp;2.59%2.59@10</v>
      </c>
      <c r="S452" t="str">
        <f t="shared" si="47"/>
        <v>11D-20B-VCS-Loc-22</v>
      </c>
      <c r="T452" t="str">
        <f>IFERROR(IF(VLOOKUP(S452,Bad!$A:$A,1,FALSE)='RAW2'!S452,"yes","no"),"no")</f>
        <v>no</v>
      </c>
      <c r="U452" t="str">
        <f>IFERROR(VLOOKUP(F452,compounds!$A:$B,2,FALSE),"")</f>
        <v/>
      </c>
      <c r="V452" t="str">
        <f>VLOOKUP(B452,'volatile collection data'!$O:$P,2,FALSE)</f>
        <v>27.apr.22 20</v>
      </c>
    </row>
    <row r="453" spans="1:22" x14ac:dyDescent="0.2">
      <c r="A453" t="s">
        <v>187</v>
      </c>
      <c r="B453" s="1" t="str">
        <f t="shared" si="44"/>
        <v>11D</v>
      </c>
      <c r="C453">
        <v>18.210999999999999</v>
      </c>
      <c r="D453">
        <f t="shared" si="42"/>
        <v>18.21</v>
      </c>
      <c r="E453">
        <f>VLOOKUP(D453,'Peak Combiner'!$A$5:$D$4980,4,FALSE)</f>
        <v>18.21</v>
      </c>
      <c r="F453">
        <f>IFERROR(VLOOKUP(D453,rt_comb!$A:$B,2,FALSE),D453)</f>
        <v>18.21</v>
      </c>
      <c r="G453">
        <v>1431056</v>
      </c>
      <c r="H453">
        <f>SUMIFS($G:$G,$E:$E,18.51,'RAW2'!$A:$A,'RAW2'!A453)</f>
        <v>35350392</v>
      </c>
      <c r="I453" s="1" t="str">
        <f>VLOOKUP(A453,'volatile collection data'!$G$6:$H$69,2,FALSE)</f>
        <v>D</v>
      </c>
      <c r="J453" s="1">
        <f>VLOOKUP(A453,'volatile collection data'!$G$6:$I$69,3,FALSE)</f>
        <v>11</v>
      </c>
      <c r="K453" s="1" t="str">
        <f>VLOOKUP(A453,'volatile collection data'!$G$6:$N$69,8,FALSE)</f>
        <v>20B</v>
      </c>
      <c r="L453" s="1">
        <f>VLOOKUP(A453,'volatile collection data'!$G$6:$J$69,4,FALSE)</f>
        <v>2.59</v>
      </c>
      <c r="M453" s="1">
        <f>VLOOKUP($A453,'volatile collection data'!$G$6:$M$69,6,FALSE)</f>
        <v>10</v>
      </c>
      <c r="N453" s="1">
        <f>VLOOKUP($A453,'volatile collection data'!$G$6:$M$69,7,FALSE)</f>
        <v>2.59</v>
      </c>
      <c r="O453" s="1">
        <f>VLOOKUP(A453,'volatile collection data'!$G$6:$K$69,5,FALSE)</f>
        <v>0</v>
      </c>
      <c r="P453" s="1" t="str">
        <f t="shared" si="45"/>
        <v>11D</v>
      </c>
      <c r="Q453">
        <f t="shared" si="43"/>
        <v>7.8150657301236465E-2</v>
      </c>
      <c r="R453" t="str">
        <f t="shared" si="46"/>
        <v>20B_0-D&amp;2.59%2.59@10</v>
      </c>
      <c r="S453" t="str">
        <f t="shared" si="47"/>
        <v>11D-20B-VCS-Loc-22</v>
      </c>
      <c r="T453" t="str">
        <f>IFERROR(IF(VLOOKUP(S453,Bad!$A:$A,1,FALSE)='RAW2'!S453,"yes","no"),"no")</f>
        <v>no</v>
      </c>
      <c r="U453" t="str">
        <f>IFERROR(VLOOKUP(F453,compounds!$A:$B,2,FALSE),"")</f>
        <v/>
      </c>
      <c r="V453" t="str">
        <f>VLOOKUP(B453,'volatile collection data'!$O:$P,2,FALSE)</f>
        <v>27.apr.22 20</v>
      </c>
    </row>
    <row r="454" spans="1:22" x14ac:dyDescent="0.2">
      <c r="A454" t="s">
        <v>187</v>
      </c>
      <c r="B454" s="1" t="str">
        <f t="shared" si="44"/>
        <v>11D</v>
      </c>
      <c r="C454">
        <v>18.414000000000001</v>
      </c>
      <c r="D454">
        <f t="shared" si="42"/>
        <v>18.41</v>
      </c>
      <c r="E454">
        <f>VLOOKUP(D454,'Peak Combiner'!$A$5:$D$4980,4,FALSE)</f>
        <v>18.41</v>
      </c>
      <c r="F454">
        <f>IFERROR(VLOOKUP(D454,rt_comb!$A:$B,2,FALSE),D454)</f>
        <v>18.41</v>
      </c>
      <c r="G454">
        <v>1338701</v>
      </c>
      <c r="H454">
        <f>SUMIFS($G:$G,$E:$E,18.51,'RAW2'!$A:$A,'RAW2'!A454)</f>
        <v>35350392</v>
      </c>
      <c r="I454" s="1" t="str">
        <f>VLOOKUP(A454,'volatile collection data'!$G$6:$H$69,2,FALSE)</f>
        <v>D</v>
      </c>
      <c r="J454" s="1">
        <f>VLOOKUP(A454,'volatile collection data'!$G$6:$I$69,3,FALSE)</f>
        <v>11</v>
      </c>
      <c r="K454" s="1" t="str">
        <f>VLOOKUP(A454,'volatile collection data'!$G$6:$N$69,8,FALSE)</f>
        <v>20B</v>
      </c>
      <c r="L454" s="1">
        <f>VLOOKUP(A454,'volatile collection data'!$G$6:$J$69,4,FALSE)</f>
        <v>2.59</v>
      </c>
      <c r="M454" s="1">
        <f>VLOOKUP($A454,'volatile collection data'!$G$6:$M$69,6,FALSE)</f>
        <v>10</v>
      </c>
      <c r="N454" s="1">
        <f>VLOOKUP($A454,'volatile collection data'!$G$6:$M$69,7,FALSE)</f>
        <v>2.59</v>
      </c>
      <c r="O454" s="1">
        <f>VLOOKUP(A454,'volatile collection data'!$G$6:$K$69,5,FALSE)</f>
        <v>0</v>
      </c>
      <c r="P454" s="1" t="str">
        <f t="shared" si="45"/>
        <v>11D</v>
      </c>
      <c r="Q454">
        <f t="shared" si="43"/>
        <v>7.3107106276639452E-2</v>
      </c>
      <c r="R454" t="str">
        <f t="shared" si="46"/>
        <v>20B_0-D&amp;2.59%2.59@10</v>
      </c>
      <c r="S454" t="str">
        <f t="shared" si="47"/>
        <v>11D-20B-VCS-Loc-22</v>
      </c>
      <c r="T454" t="str">
        <f>IFERROR(IF(VLOOKUP(S454,Bad!$A:$A,1,FALSE)='RAW2'!S454,"yes","no"),"no")</f>
        <v>no</v>
      </c>
      <c r="U454" t="str">
        <f>IFERROR(VLOOKUP(F454,compounds!$A:$B,2,FALSE),"")</f>
        <v/>
      </c>
      <c r="V454" t="str">
        <f>VLOOKUP(B454,'volatile collection data'!$O:$P,2,FALSE)</f>
        <v>27.apr.22 20</v>
      </c>
    </row>
    <row r="455" spans="1:22" x14ac:dyDescent="0.2">
      <c r="A455" t="s">
        <v>187</v>
      </c>
      <c r="B455" s="1" t="str">
        <f t="shared" si="44"/>
        <v>11D</v>
      </c>
      <c r="C455">
        <v>18.515999999999998</v>
      </c>
      <c r="D455">
        <f t="shared" si="42"/>
        <v>18.52</v>
      </c>
      <c r="E455">
        <f>VLOOKUP(D455,'Peak Combiner'!$A$5:$D$4980,4,FALSE)</f>
        <v>18.510000000000002</v>
      </c>
      <c r="F455">
        <f>IFERROR(VLOOKUP(D455,rt_comb!$A:$B,2,FALSE),D455)</f>
        <v>18.52</v>
      </c>
      <c r="G455">
        <v>35350392</v>
      </c>
      <c r="H455">
        <f>SUMIFS($G:$G,$E:$E,18.51,'RAW2'!$A:$A,'RAW2'!A455)</f>
        <v>35350392</v>
      </c>
      <c r="I455" s="1" t="str">
        <f>VLOOKUP(A455,'volatile collection data'!$G$6:$H$69,2,FALSE)</f>
        <v>D</v>
      </c>
      <c r="J455" s="1">
        <f>VLOOKUP(A455,'volatile collection data'!$G$6:$I$69,3,FALSE)</f>
        <v>11</v>
      </c>
      <c r="K455" s="1" t="str">
        <f>VLOOKUP(A455,'volatile collection data'!$G$6:$N$69,8,FALSE)</f>
        <v>20B</v>
      </c>
      <c r="L455" s="1">
        <f>VLOOKUP(A455,'volatile collection data'!$G$6:$J$69,4,FALSE)</f>
        <v>2.59</v>
      </c>
      <c r="M455" s="1">
        <f>VLOOKUP($A455,'volatile collection data'!$G$6:$M$69,6,FALSE)</f>
        <v>10</v>
      </c>
      <c r="N455" s="1">
        <f>VLOOKUP($A455,'volatile collection data'!$G$6:$M$69,7,FALSE)</f>
        <v>2.59</v>
      </c>
      <c r="O455" s="1">
        <f>VLOOKUP(A455,'volatile collection data'!$G$6:$K$69,5,FALSE)</f>
        <v>0</v>
      </c>
      <c r="P455" s="1" t="str">
        <f t="shared" si="45"/>
        <v>11D</v>
      </c>
      <c r="Q455">
        <f t="shared" si="43"/>
        <v>1.9305019305019304</v>
      </c>
      <c r="R455" t="str">
        <f t="shared" si="46"/>
        <v>20B_0-D&amp;2.59%2.59@10</v>
      </c>
      <c r="S455" t="str">
        <f t="shared" si="47"/>
        <v>11D-20B-VCS-Loc-22</v>
      </c>
      <c r="T455" t="str">
        <f>IFERROR(IF(VLOOKUP(S455,Bad!$A:$A,1,FALSE)='RAW2'!S455,"yes","no"),"no")</f>
        <v>no</v>
      </c>
      <c r="U455" t="str">
        <f>IFERROR(VLOOKUP(F455,compounds!$A:$B,2,FALSE),"")</f>
        <v>standard</v>
      </c>
      <c r="V455" t="str">
        <f>VLOOKUP(B455,'volatile collection data'!$O:$P,2,FALSE)</f>
        <v>27.apr.22 20</v>
      </c>
    </row>
    <row r="456" spans="1:22" x14ac:dyDescent="0.2">
      <c r="A456" t="s">
        <v>187</v>
      </c>
      <c r="B456" s="1" t="str">
        <f t="shared" si="44"/>
        <v>11D</v>
      </c>
      <c r="C456">
        <v>20.047000000000001</v>
      </c>
      <c r="D456">
        <f t="shared" si="42"/>
        <v>20.05</v>
      </c>
      <c r="E456">
        <f>VLOOKUP(D456,'Peak Combiner'!$A$5:$D$4980,4,FALSE)</f>
        <v>20.05</v>
      </c>
      <c r="F456">
        <f>IFERROR(VLOOKUP(D456,rt_comb!$A:$B,2,FALSE),D456)</f>
        <v>20.05</v>
      </c>
      <c r="G456">
        <v>1185889</v>
      </c>
      <c r="H456">
        <f>SUMIFS($G:$G,$E:$E,18.51,'RAW2'!$A:$A,'RAW2'!A456)</f>
        <v>35350392</v>
      </c>
      <c r="I456" s="1" t="str">
        <f>VLOOKUP(A456,'volatile collection data'!$G$6:$H$69,2,FALSE)</f>
        <v>D</v>
      </c>
      <c r="J456" s="1">
        <f>VLOOKUP(A456,'volatile collection data'!$G$6:$I$69,3,FALSE)</f>
        <v>11</v>
      </c>
      <c r="K456" s="1" t="str">
        <f>VLOOKUP(A456,'volatile collection data'!$G$6:$N$69,8,FALSE)</f>
        <v>20B</v>
      </c>
      <c r="L456" s="1">
        <f>VLOOKUP(A456,'volatile collection data'!$G$6:$J$69,4,FALSE)</f>
        <v>2.59</v>
      </c>
      <c r="M456" s="1">
        <f>VLOOKUP($A456,'volatile collection data'!$G$6:$M$69,6,FALSE)</f>
        <v>10</v>
      </c>
      <c r="N456" s="1">
        <f>VLOOKUP($A456,'volatile collection data'!$G$6:$M$69,7,FALSE)</f>
        <v>2.59</v>
      </c>
      <c r="O456" s="1">
        <f>VLOOKUP(A456,'volatile collection data'!$G$6:$K$69,5,FALSE)</f>
        <v>0</v>
      </c>
      <c r="P456" s="1" t="str">
        <f t="shared" si="45"/>
        <v>11D</v>
      </c>
      <c r="Q456">
        <f t="shared" si="43"/>
        <v>6.476196936828886E-2</v>
      </c>
      <c r="R456" t="str">
        <f t="shared" si="46"/>
        <v>20B_0-D&amp;2.59%2.59@10</v>
      </c>
      <c r="S456" t="str">
        <f t="shared" si="47"/>
        <v>11D-20B-VCS-Loc-22</v>
      </c>
      <c r="T456" t="str">
        <f>IFERROR(IF(VLOOKUP(S456,Bad!$A:$A,1,FALSE)='RAW2'!S456,"yes","no"),"no")</f>
        <v>no</v>
      </c>
      <c r="U456" t="str">
        <f>IFERROR(VLOOKUP(F456,compounds!$A:$B,2,FALSE),"")</f>
        <v>tridecane</v>
      </c>
      <c r="V456" t="str">
        <f>VLOOKUP(B456,'volatile collection data'!$O:$P,2,FALSE)</f>
        <v>27.apr.22 20</v>
      </c>
    </row>
    <row r="457" spans="1:22" x14ac:dyDescent="0.2">
      <c r="A457" t="s">
        <v>187</v>
      </c>
      <c r="B457" s="1" t="str">
        <f t="shared" si="44"/>
        <v>11D</v>
      </c>
      <c r="C457">
        <v>21.280999999999999</v>
      </c>
      <c r="D457">
        <f t="shared" si="42"/>
        <v>21.28</v>
      </c>
      <c r="E457">
        <f>VLOOKUP(D457,'Peak Combiner'!$A$5:$D$4980,4,FALSE)</f>
        <v>21.28</v>
      </c>
      <c r="F457">
        <f>IFERROR(VLOOKUP(D457,rt_comb!$A:$B,2,FALSE),D457)</f>
        <v>21.28</v>
      </c>
      <c r="G457">
        <v>7046184</v>
      </c>
      <c r="H457">
        <f>SUMIFS($G:$G,$E:$E,18.51,'RAW2'!$A:$A,'RAW2'!A457)</f>
        <v>35350392</v>
      </c>
      <c r="I457" s="1" t="str">
        <f>VLOOKUP(A457,'volatile collection data'!$G$6:$H$69,2,FALSE)</f>
        <v>D</v>
      </c>
      <c r="J457" s="1">
        <f>VLOOKUP(A457,'volatile collection data'!$G$6:$I$69,3,FALSE)</f>
        <v>11</v>
      </c>
      <c r="K457" s="1" t="str">
        <f>VLOOKUP(A457,'volatile collection data'!$G$6:$N$69,8,FALSE)</f>
        <v>20B</v>
      </c>
      <c r="L457" s="1">
        <f>VLOOKUP(A457,'volatile collection data'!$G$6:$J$69,4,FALSE)</f>
        <v>2.59</v>
      </c>
      <c r="M457" s="1">
        <f>VLOOKUP($A457,'volatile collection data'!$G$6:$M$69,6,FALSE)</f>
        <v>10</v>
      </c>
      <c r="N457" s="1">
        <f>VLOOKUP($A457,'volatile collection data'!$G$6:$M$69,7,FALSE)</f>
        <v>2.59</v>
      </c>
      <c r="O457" s="1">
        <f>VLOOKUP(A457,'volatile collection data'!$G$6:$K$69,5,FALSE)</f>
        <v>0</v>
      </c>
      <c r="P457" s="1" t="str">
        <f t="shared" si="45"/>
        <v>11D</v>
      </c>
      <c r="Q457">
        <f t="shared" si="43"/>
        <v>0.38479550140976704</v>
      </c>
      <c r="R457" t="str">
        <f t="shared" si="46"/>
        <v>20B_0-D&amp;2.59%2.59@10</v>
      </c>
      <c r="S457" t="str">
        <f t="shared" si="47"/>
        <v>11D-20B-VCS-Loc-22</v>
      </c>
      <c r="T457" t="str">
        <f>IFERROR(IF(VLOOKUP(S457,Bad!$A:$A,1,FALSE)='RAW2'!S457,"yes","no"),"no")</f>
        <v>no</v>
      </c>
      <c r="U457" t="str">
        <f>IFERROR(VLOOKUP(F457,compounds!$A:$B,2,FALSE),"")</f>
        <v/>
      </c>
      <c r="V457" t="str">
        <f>VLOOKUP(B457,'volatile collection data'!$O:$P,2,FALSE)</f>
        <v>27.apr.22 20</v>
      </c>
    </row>
    <row r="458" spans="1:22" x14ac:dyDescent="0.2">
      <c r="A458" t="s">
        <v>187</v>
      </c>
      <c r="B458" s="1" t="str">
        <f t="shared" si="44"/>
        <v>11D</v>
      </c>
      <c r="C458">
        <v>23.332999999999998</v>
      </c>
      <c r="D458">
        <f t="shared" si="42"/>
        <v>23.33</v>
      </c>
      <c r="E458">
        <f>VLOOKUP(D458,'Peak Combiner'!$A$5:$D$4980,4,FALSE)</f>
        <v>23.32</v>
      </c>
      <c r="F458">
        <f>IFERROR(VLOOKUP(D458,rt_comb!$A:$B,2,FALSE),D458)</f>
        <v>23.33</v>
      </c>
      <c r="G458">
        <v>2097922</v>
      </c>
      <c r="H458">
        <f>SUMIFS($G:$G,$E:$E,18.51,'RAW2'!$A:$A,'RAW2'!A458)</f>
        <v>35350392</v>
      </c>
      <c r="I458" s="1" t="str">
        <f>VLOOKUP(A458,'volatile collection data'!$G$6:$H$69,2,FALSE)</f>
        <v>D</v>
      </c>
      <c r="J458" s="1">
        <f>VLOOKUP(A458,'volatile collection data'!$G$6:$I$69,3,FALSE)</f>
        <v>11</v>
      </c>
      <c r="K458" s="1" t="str">
        <f>VLOOKUP(A458,'volatile collection data'!$G$6:$N$69,8,FALSE)</f>
        <v>20B</v>
      </c>
      <c r="L458" s="1">
        <f>VLOOKUP(A458,'volatile collection data'!$G$6:$J$69,4,FALSE)</f>
        <v>2.59</v>
      </c>
      <c r="M458" s="1">
        <f>VLOOKUP($A458,'volatile collection data'!$G$6:$M$69,6,FALSE)</f>
        <v>10</v>
      </c>
      <c r="N458" s="1">
        <f>VLOOKUP($A458,'volatile collection data'!$G$6:$M$69,7,FALSE)</f>
        <v>2.59</v>
      </c>
      <c r="O458" s="1">
        <f>VLOOKUP(A458,'volatile collection data'!$G$6:$K$69,5,FALSE)</f>
        <v>0</v>
      </c>
      <c r="P458" s="1" t="str">
        <f t="shared" si="45"/>
        <v>11D</v>
      </c>
      <c r="Q458">
        <f t="shared" si="43"/>
        <v>0.11456853069811705</v>
      </c>
      <c r="R458" t="str">
        <f t="shared" si="46"/>
        <v>20B_0-D&amp;2.59%2.59@10</v>
      </c>
      <c r="S458" t="str">
        <f t="shared" si="47"/>
        <v>11D-20B-VCS-Loc-22</v>
      </c>
      <c r="T458" t="str">
        <f>IFERROR(IF(VLOOKUP(S458,Bad!$A:$A,1,FALSE)='RAW2'!S458,"yes","no"),"no")</f>
        <v>no</v>
      </c>
      <c r="U458" t="str">
        <f>IFERROR(VLOOKUP(F458,compounds!$A:$B,2,FALSE),"")</f>
        <v/>
      </c>
      <c r="V458" t="str">
        <f>VLOOKUP(B458,'volatile collection data'!$O:$P,2,FALSE)</f>
        <v>27.apr.22 20</v>
      </c>
    </row>
    <row r="459" spans="1:22" x14ac:dyDescent="0.2">
      <c r="A459" t="s">
        <v>187</v>
      </c>
      <c r="B459" s="1" t="str">
        <f t="shared" si="44"/>
        <v>11D</v>
      </c>
      <c r="C459">
        <v>25.684000000000001</v>
      </c>
      <c r="D459">
        <f t="shared" si="42"/>
        <v>25.68</v>
      </c>
      <c r="E459">
        <f>VLOOKUP(D459,'Peak Combiner'!$A$5:$D$4980,4,FALSE)</f>
        <v>25.67</v>
      </c>
      <c r="F459">
        <f>IFERROR(VLOOKUP(D459,rt_comb!$A:$B,2,FALSE),D459)</f>
        <v>25.68</v>
      </c>
      <c r="G459">
        <v>3410450</v>
      </c>
      <c r="H459">
        <f>SUMIFS($G:$G,$E:$E,18.51,'RAW2'!$A:$A,'RAW2'!A459)</f>
        <v>35350392</v>
      </c>
      <c r="I459" s="1" t="str">
        <f>VLOOKUP(A459,'volatile collection data'!$G$6:$H$69,2,FALSE)</f>
        <v>D</v>
      </c>
      <c r="J459" s="1">
        <f>VLOOKUP(A459,'volatile collection data'!$G$6:$I$69,3,FALSE)</f>
        <v>11</v>
      </c>
      <c r="K459" s="1" t="str">
        <f>VLOOKUP(A459,'volatile collection data'!$G$6:$N$69,8,FALSE)</f>
        <v>20B</v>
      </c>
      <c r="L459" s="1">
        <f>VLOOKUP(A459,'volatile collection data'!$G$6:$J$69,4,FALSE)</f>
        <v>2.59</v>
      </c>
      <c r="M459" s="1">
        <f>VLOOKUP($A459,'volatile collection data'!$G$6:$M$69,6,FALSE)</f>
        <v>10</v>
      </c>
      <c r="N459" s="1">
        <f>VLOOKUP($A459,'volatile collection data'!$G$6:$M$69,7,FALSE)</f>
        <v>2.59</v>
      </c>
      <c r="O459" s="1">
        <f>VLOOKUP(A459,'volatile collection data'!$G$6:$K$69,5,FALSE)</f>
        <v>0</v>
      </c>
      <c r="P459" s="1" t="str">
        <f t="shared" si="45"/>
        <v>11D</v>
      </c>
      <c r="Q459">
        <f t="shared" si="43"/>
        <v>0.18624631684085169</v>
      </c>
      <c r="R459" t="str">
        <f t="shared" si="46"/>
        <v>20B_0-D&amp;2.59%2.59@10</v>
      </c>
      <c r="S459" t="str">
        <f t="shared" si="47"/>
        <v>11D-20B-VCS-Loc-22</v>
      </c>
      <c r="T459" t="str">
        <f>IFERROR(IF(VLOOKUP(S459,Bad!$A:$A,1,FALSE)='RAW2'!S459,"yes","no"),"no")</f>
        <v>no</v>
      </c>
      <c r="U459" t="str">
        <f>IFERROR(VLOOKUP(F459,compounds!$A:$B,2,FALSE),"")</f>
        <v/>
      </c>
      <c r="V459" t="str">
        <f>VLOOKUP(B459,'volatile collection data'!$O:$P,2,FALSE)</f>
        <v>27.apr.22 20</v>
      </c>
    </row>
    <row r="460" spans="1:22" x14ac:dyDescent="0.2">
      <c r="A460" t="s">
        <v>187</v>
      </c>
      <c r="B460" s="1" t="str">
        <f t="shared" si="44"/>
        <v>11D</v>
      </c>
      <c r="C460">
        <v>26.634</v>
      </c>
      <c r="D460">
        <f t="shared" si="42"/>
        <v>26.63</v>
      </c>
      <c r="E460">
        <f>VLOOKUP(D460,'Peak Combiner'!$A$5:$D$4980,4,FALSE)</f>
        <v>26.62</v>
      </c>
      <c r="F460">
        <f>IFERROR(VLOOKUP(D460,rt_comb!$A:$B,2,FALSE),D460)</f>
        <v>26.63</v>
      </c>
      <c r="G460">
        <v>3619107</v>
      </c>
      <c r="H460">
        <f>SUMIFS($G:$G,$E:$E,18.51,'RAW2'!$A:$A,'RAW2'!A460)</f>
        <v>35350392</v>
      </c>
      <c r="I460" s="1" t="str">
        <f>VLOOKUP(A460,'volatile collection data'!$G$6:$H$69,2,FALSE)</f>
        <v>D</v>
      </c>
      <c r="J460" s="1">
        <f>VLOOKUP(A460,'volatile collection data'!$G$6:$I$69,3,FALSE)</f>
        <v>11</v>
      </c>
      <c r="K460" s="1" t="str">
        <f>VLOOKUP(A460,'volatile collection data'!$G$6:$N$69,8,FALSE)</f>
        <v>20B</v>
      </c>
      <c r="L460" s="1">
        <f>VLOOKUP(A460,'volatile collection data'!$G$6:$J$69,4,FALSE)</f>
        <v>2.59</v>
      </c>
      <c r="M460" s="1">
        <f>VLOOKUP($A460,'volatile collection data'!$G$6:$M$69,6,FALSE)</f>
        <v>10</v>
      </c>
      <c r="N460" s="1">
        <f>VLOOKUP($A460,'volatile collection data'!$G$6:$M$69,7,FALSE)</f>
        <v>2.59</v>
      </c>
      <c r="O460" s="1">
        <f>VLOOKUP(A460,'volatile collection data'!$G$6:$K$69,5,FALSE)</f>
        <v>0</v>
      </c>
      <c r="P460" s="1" t="str">
        <f t="shared" si="45"/>
        <v>11D</v>
      </c>
      <c r="Q460">
        <f t="shared" si="43"/>
        <v>0.19764117609199497</v>
      </c>
      <c r="R460" t="str">
        <f t="shared" si="46"/>
        <v>20B_0-D&amp;2.59%2.59@10</v>
      </c>
      <c r="S460" t="str">
        <f t="shared" si="47"/>
        <v>11D-20B-VCS-Loc-22</v>
      </c>
      <c r="T460" t="str">
        <f>IFERROR(IF(VLOOKUP(S460,Bad!$A:$A,1,FALSE)='RAW2'!S460,"yes","no"),"no")</f>
        <v>no</v>
      </c>
      <c r="U460" t="str">
        <f>IFERROR(VLOOKUP(F460,compounds!$A:$B,2,FALSE),"")</f>
        <v/>
      </c>
      <c r="V460" t="str">
        <f>VLOOKUP(B460,'volatile collection data'!$O:$P,2,FALSE)</f>
        <v>27.apr.22 20</v>
      </c>
    </row>
    <row r="461" spans="1:22" x14ac:dyDescent="0.2">
      <c r="A461" t="s">
        <v>187</v>
      </c>
      <c r="B461" s="1" t="str">
        <f t="shared" si="44"/>
        <v>11D</v>
      </c>
      <c r="C461">
        <v>30.963000000000001</v>
      </c>
      <c r="D461">
        <f t="shared" si="42"/>
        <v>30.96</v>
      </c>
      <c r="E461">
        <f>VLOOKUP(D461,'Peak Combiner'!$A$5:$D$4980,4,FALSE)</f>
        <v>30.94</v>
      </c>
      <c r="F461">
        <f>IFERROR(VLOOKUP(D461,rt_comb!$A:$B,2,FALSE),D461)</f>
        <v>30.96</v>
      </c>
      <c r="G461">
        <v>1258672</v>
      </c>
      <c r="H461">
        <f>SUMIFS($G:$G,$E:$E,18.51,'RAW2'!$A:$A,'RAW2'!A461)</f>
        <v>35350392</v>
      </c>
      <c r="I461" s="1" t="str">
        <f>VLOOKUP(A461,'volatile collection data'!$G$6:$H$69,2,FALSE)</f>
        <v>D</v>
      </c>
      <c r="J461" s="1">
        <f>VLOOKUP(A461,'volatile collection data'!$G$6:$I$69,3,FALSE)</f>
        <v>11</v>
      </c>
      <c r="K461" s="1" t="str">
        <f>VLOOKUP(A461,'volatile collection data'!$G$6:$N$69,8,FALSE)</f>
        <v>20B</v>
      </c>
      <c r="L461" s="1">
        <f>VLOOKUP(A461,'volatile collection data'!$G$6:$J$69,4,FALSE)</f>
        <v>2.59</v>
      </c>
      <c r="M461" s="1">
        <f>VLOOKUP($A461,'volatile collection data'!$G$6:$M$69,6,FALSE)</f>
        <v>10</v>
      </c>
      <c r="N461" s="1">
        <f>VLOOKUP($A461,'volatile collection data'!$G$6:$M$69,7,FALSE)</f>
        <v>2.59</v>
      </c>
      <c r="O461" s="1">
        <f>VLOOKUP(A461,'volatile collection data'!$G$6:$K$69,5,FALSE)</f>
        <v>0</v>
      </c>
      <c r="P461" s="1" t="str">
        <f t="shared" si="45"/>
        <v>11D</v>
      </c>
      <c r="Q461">
        <f t="shared" si="43"/>
        <v>6.8736684047767463E-2</v>
      </c>
      <c r="R461" t="str">
        <f t="shared" si="46"/>
        <v>20B_0-D&amp;2.59%2.59@10</v>
      </c>
      <c r="S461" t="str">
        <f t="shared" si="47"/>
        <v>11D-20B-VCS-Loc-22</v>
      </c>
      <c r="T461" t="str">
        <f>IFERROR(IF(VLOOKUP(S461,Bad!$A:$A,1,FALSE)='RAW2'!S461,"yes","no"),"no")</f>
        <v>no</v>
      </c>
      <c r="U461" t="str">
        <f>IFERROR(VLOOKUP(F461,compounds!$A:$B,2,FALSE),"")</f>
        <v/>
      </c>
      <c r="V461" t="str">
        <f>VLOOKUP(B461,'volatile collection data'!$O:$P,2,FALSE)</f>
        <v>27.apr.22 20</v>
      </c>
    </row>
    <row r="462" spans="1:22" x14ac:dyDescent="0.2">
      <c r="A462" t="s">
        <v>187</v>
      </c>
      <c r="B462" s="1" t="str">
        <f t="shared" si="44"/>
        <v>11D</v>
      </c>
      <c r="C462">
        <v>34.213999999999999</v>
      </c>
      <c r="D462">
        <f t="shared" si="42"/>
        <v>34.21</v>
      </c>
      <c r="E462">
        <f>VLOOKUP(D462,'Peak Combiner'!$A$5:$D$4980,4,FALSE)</f>
        <v>34.21</v>
      </c>
      <c r="F462">
        <f>IFERROR(VLOOKUP(D462,rt_comb!$A:$B,2,FALSE),D462)</f>
        <v>34.21</v>
      </c>
      <c r="G462">
        <v>28961262</v>
      </c>
      <c r="H462">
        <f>SUMIFS($G:$G,$E:$E,18.51,'RAW2'!$A:$A,'RAW2'!A462)</f>
        <v>35350392</v>
      </c>
      <c r="I462" s="1" t="str">
        <f>VLOOKUP(A462,'volatile collection data'!$G$6:$H$69,2,FALSE)</f>
        <v>D</v>
      </c>
      <c r="J462" s="1">
        <f>VLOOKUP(A462,'volatile collection data'!$G$6:$I$69,3,FALSE)</f>
        <v>11</v>
      </c>
      <c r="K462" s="1" t="str">
        <f>VLOOKUP(A462,'volatile collection data'!$G$6:$N$69,8,FALSE)</f>
        <v>20B</v>
      </c>
      <c r="L462" s="1">
        <f>VLOOKUP(A462,'volatile collection data'!$G$6:$J$69,4,FALSE)</f>
        <v>2.59</v>
      </c>
      <c r="M462" s="1">
        <f>VLOOKUP($A462,'volatile collection data'!$G$6:$M$69,6,FALSE)</f>
        <v>10</v>
      </c>
      <c r="N462" s="1">
        <f>VLOOKUP($A462,'volatile collection data'!$G$6:$M$69,7,FALSE)</f>
        <v>2.59</v>
      </c>
      <c r="O462" s="1">
        <f>VLOOKUP(A462,'volatile collection data'!$G$6:$K$69,5,FALSE)</f>
        <v>0</v>
      </c>
      <c r="P462" s="1" t="str">
        <f t="shared" si="45"/>
        <v>11D</v>
      </c>
      <c r="Q462">
        <f t="shared" si="43"/>
        <v>1.5815884644439644</v>
      </c>
      <c r="R462" t="str">
        <f t="shared" si="46"/>
        <v>20B_0-D&amp;2.59%2.59@10</v>
      </c>
      <c r="S462" t="str">
        <f t="shared" si="47"/>
        <v>11D-20B-VCS-Loc-22</v>
      </c>
      <c r="T462" t="str">
        <f>IFERROR(IF(VLOOKUP(S462,Bad!$A:$A,1,FALSE)='RAW2'!S462,"yes","no"),"no")</f>
        <v>no</v>
      </c>
      <c r="U462" t="str">
        <f>IFERROR(VLOOKUP(F462,compounds!$A:$B,2,FALSE),"")</f>
        <v>manoyl oxide</v>
      </c>
      <c r="V462" t="str">
        <f>VLOOKUP(B462,'volatile collection data'!$O:$P,2,FALSE)</f>
        <v>27.apr.22 20</v>
      </c>
    </row>
    <row r="463" spans="1:22" x14ac:dyDescent="0.2">
      <c r="A463" t="s">
        <v>187</v>
      </c>
      <c r="B463" s="1" t="str">
        <f t="shared" si="44"/>
        <v>11D</v>
      </c>
      <c r="C463">
        <v>34.942</v>
      </c>
      <c r="D463">
        <f t="shared" si="42"/>
        <v>34.94</v>
      </c>
      <c r="E463">
        <f>VLOOKUP(D463,'Peak Combiner'!$A$5:$D$4980,4,FALSE)</f>
        <v>34.86</v>
      </c>
      <c r="F463">
        <f>IFERROR(VLOOKUP(D463,rt_comb!$A:$B,2,FALSE),D463)</f>
        <v>34.94</v>
      </c>
      <c r="G463">
        <v>2201423</v>
      </c>
      <c r="H463">
        <f>SUMIFS($G:$G,$E:$E,18.51,'RAW2'!$A:$A,'RAW2'!A463)</f>
        <v>35350392</v>
      </c>
      <c r="I463" s="1" t="str">
        <f>VLOOKUP(A463,'volatile collection data'!$G$6:$H$69,2,FALSE)</f>
        <v>D</v>
      </c>
      <c r="J463" s="1">
        <f>VLOOKUP(A463,'volatile collection data'!$G$6:$I$69,3,FALSE)</f>
        <v>11</v>
      </c>
      <c r="K463" s="1" t="str">
        <f>VLOOKUP(A463,'volatile collection data'!$G$6:$N$69,8,FALSE)</f>
        <v>20B</v>
      </c>
      <c r="L463" s="1">
        <f>VLOOKUP(A463,'volatile collection data'!$G$6:$J$69,4,FALSE)</f>
        <v>2.59</v>
      </c>
      <c r="M463" s="1">
        <f>VLOOKUP($A463,'volatile collection data'!$G$6:$M$69,6,FALSE)</f>
        <v>10</v>
      </c>
      <c r="N463" s="1">
        <f>VLOOKUP($A463,'volatile collection data'!$G$6:$M$69,7,FALSE)</f>
        <v>2.59</v>
      </c>
      <c r="O463" s="1">
        <f>VLOOKUP(A463,'volatile collection data'!$G$6:$K$69,5,FALSE)</f>
        <v>0</v>
      </c>
      <c r="P463" s="1" t="str">
        <f t="shared" si="45"/>
        <v>11D</v>
      </c>
      <c r="Q463">
        <f t="shared" si="43"/>
        <v>0.12022077015019668</v>
      </c>
      <c r="R463" t="str">
        <f t="shared" si="46"/>
        <v>20B_0-D&amp;2.59%2.59@10</v>
      </c>
      <c r="S463" t="str">
        <f t="shared" si="47"/>
        <v>11D-20B-VCS-Loc-22</v>
      </c>
      <c r="T463" t="str">
        <f>IFERROR(IF(VLOOKUP(S463,Bad!$A:$A,1,FALSE)='RAW2'!S463,"yes","no"),"no")</f>
        <v>no</v>
      </c>
      <c r="U463" t="str">
        <f>IFERROR(VLOOKUP(F463,compounds!$A:$B,2,FALSE),"")</f>
        <v/>
      </c>
      <c r="V463" t="str">
        <f>VLOOKUP(B463,'volatile collection data'!$O:$P,2,FALSE)</f>
        <v>27.apr.22 20</v>
      </c>
    </row>
    <row r="464" spans="1:22" x14ac:dyDescent="0.2">
      <c r="A464" t="s">
        <v>187</v>
      </c>
      <c r="B464" s="1" t="str">
        <f t="shared" si="44"/>
        <v>11D</v>
      </c>
      <c r="C464">
        <v>36.167000000000002</v>
      </c>
      <c r="D464">
        <f t="shared" si="42"/>
        <v>36.17</v>
      </c>
      <c r="E464">
        <f>VLOOKUP(D464,'Peak Combiner'!$A$5:$D$4980,4,FALSE)</f>
        <v>36.11</v>
      </c>
      <c r="F464">
        <f>IFERROR(VLOOKUP(D464,rt_comb!$A:$B,2,FALSE),D464)</f>
        <v>36.17</v>
      </c>
      <c r="G464">
        <v>1647232</v>
      </c>
      <c r="H464">
        <f>SUMIFS($G:$G,$E:$E,18.51,'RAW2'!$A:$A,'RAW2'!A464)</f>
        <v>35350392</v>
      </c>
      <c r="I464" s="1" t="str">
        <f>VLOOKUP(A464,'volatile collection data'!$G$6:$H$69,2,FALSE)</f>
        <v>D</v>
      </c>
      <c r="J464" s="1">
        <f>VLOOKUP(A464,'volatile collection data'!$G$6:$I$69,3,FALSE)</f>
        <v>11</v>
      </c>
      <c r="K464" s="1" t="str">
        <f>VLOOKUP(A464,'volatile collection data'!$G$6:$N$69,8,FALSE)</f>
        <v>20B</v>
      </c>
      <c r="L464" s="1">
        <f>VLOOKUP(A464,'volatile collection data'!$G$6:$J$69,4,FALSE)</f>
        <v>2.59</v>
      </c>
      <c r="M464" s="1">
        <f>VLOOKUP($A464,'volatile collection data'!$G$6:$M$69,6,FALSE)</f>
        <v>10</v>
      </c>
      <c r="N464" s="1">
        <f>VLOOKUP($A464,'volatile collection data'!$G$6:$M$69,7,FALSE)</f>
        <v>2.59</v>
      </c>
      <c r="O464" s="1">
        <f>VLOOKUP(A464,'volatile collection data'!$G$6:$K$69,5,FALSE)</f>
        <v>0</v>
      </c>
      <c r="P464" s="1" t="str">
        <f t="shared" si="45"/>
        <v>11D</v>
      </c>
      <c r="Q464">
        <f t="shared" si="43"/>
        <v>8.9956132763239396E-2</v>
      </c>
      <c r="R464" t="str">
        <f t="shared" si="46"/>
        <v>20B_0-D&amp;2.59%2.59@10</v>
      </c>
      <c r="S464" t="str">
        <f t="shared" si="47"/>
        <v>11D-20B-VCS-Loc-22</v>
      </c>
      <c r="T464" t="str">
        <f>IFERROR(IF(VLOOKUP(S464,Bad!$A:$A,1,FALSE)='RAW2'!S464,"yes","no"),"no")</f>
        <v>no</v>
      </c>
      <c r="U464" t="str">
        <f>IFERROR(VLOOKUP(F464,compounds!$A:$B,2,FALSE),"")</f>
        <v/>
      </c>
      <c r="V464" t="str">
        <f>VLOOKUP(B464,'volatile collection data'!$O:$P,2,FALSE)</f>
        <v>27.apr.22 20</v>
      </c>
    </row>
    <row r="465" spans="1:22" x14ac:dyDescent="0.2">
      <c r="A465" t="s">
        <v>187</v>
      </c>
      <c r="B465" s="1" t="str">
        <f t="shared" si="44"/>
        <v>11D</v>
      </c>
      <c r="C465">
        <v>36.591999999999999</v>
      </c>
      <c r="D465">
        <f t="shared" si="42"/>
        <v>36.590000000000003</v>
      </c>
      <c r="E465">
        <f>VLOOKUP(D465,'Peak Combiner'!$A$5:$D$4980,4,FALSE)</f>
        <v>36.590000000000003</v>
      </c>
      <c r="F465">
        <f>IFERROR(VLOOKUP(D465,rt_comb!$A:$B,2,FALSE),D465)</f>
        <v>36.590000000000003</v>
      </c>
      <c r="G465">
        <v>842657</v>
      </c>
      <c r="H465">
        <f>SUMIFS($G:$G,$E:$E,18.51,'RAW2'!$A:$A,'RAW2'!A465)</f>
        <v>35350392</v>
      </c>
      <c r="I465" s="1" t="str">
        <f>VLOOKUP(A465,'volatile collection data'!$G$6:$H$69,2,FALSE)</f>
        <v>D</v>
      </c>
      <c r="J465" s="1">
        <f>VLOOKUP(A465,'volatile collection data'!$G$6:$I$69,3,FALSE)</f>
        <v>11</v>
      </c>
      <c r="K465" s="1" t="str">
        <f>VLOOKUP(A465,'volatile collection data'!$G$6:$N$69,8,FALSE)</f>
        <v>20B</v>
      </c>
      <c r="L465" s="1">
        <f>VLOOKUP(A465,'volatile collection data'!$G$6:$J$69,4,FALSE)</f>
        <v>2.59</v>
      </c>
      <c r="M465" s="1">
        <f>VLOOKUP($A465,'volatile collection data'!$G$6:$M$69,6,FALSE)</f>
        <v>10</v>
      </c>
      <c r="N465" s="1">
        <f>VLOOKUP($A465,'volatile collection data'!$G$6:$M$69,7,FALSE)</f>
        <v>2.59</v>
      </c>
      <c r="O465" s="1">
        <f>VLOOKUP(A465,'volatile collection data'!$G$6:$K$69,5,FALSE)</f>
        <v>0</v>
      </c>
      <c r="P465" s="1" t="str">
        <f t="shared" si="45"/>
        <v>11D</v>
      </c>
      <c r="Q465">
        <f t="shared" si="43"/>
        <v>4.6017904561029062E-2</v>
      </c>
      <c r="R465" t="str">
        <f t="shared" si="46"/>
        <v>20B_0-D&amp;2.59%2.59@10</v>
      </c>
      <c r="S465" t="str">
        <f t="shared" si="47"/>
        <v>11D-20B-VCS-Loc-22</v>
      </c>
      <c r="T465" t="str">
        <f>IFERROR(IF(VLOOKUP(S465,Bad!$A:$A,1,FALSE)='RAW2'!S465,"yes","no"),"no")</f>
        <v>no</v>
      </c>
      <c r="U465" t="str">
        <f>IFERROR(VLOOKUP(F465,compounds!$A:$B,2,FALSE),"")</f>
        <v/>
      </c>
      <c r="V465" t="str">
        <f>VLOOKUP(B465,'volatile collection data'!$O:$P,2,FALSE)</f>
        <v>27.apr.22 20</v>
      </c>
    </row>
    <row r="466" spans="1:22" x14ac:dyDescent="0.2">
      <c r="A466" t="s">
        <v>187</v>
      </c>
      <c r="B466" s="1" t="str">
        <f t="shared" si="44"/>
        <v>11D</v>
      </c>
      <c r="C466">
        <v>37.244</v>
      </c>
      <c r="D466">
        <f t="shared" si="42"/>
        <v>37.24</v>
      </c>
      <c r="E466">
        <f>VLOOKUP(D466,'Peak Combiner'!$A$5:$D$4980,4,FALSE)</f>
        <v>37.24</v>
      </c>
      <c r="F466">
        <f>IFERROR(VLOOKUP(D466,rt_comb!$A:$B,2,FALSE),D466)</f>
        <v>37.24</v>
      </c>
      <c r="G466">
        <v>1031810</v>
      </c>
      <c r="H466">
        <f>SUMIFS($G:$G,$E:$E,18.51,'RAW2'!$A:$A,'RAW2'!A466)</f>
        <v>35350392</v>
      </c>
      <c r="I466" s="1" t="str">
        <f>VLOOKUP(A466,'volatile collection data'!$G$6:$H$69,2,FALSE)</f>
        <v>D</v>
      </c>
      <c r="J466" s="1">
        <f>VLOOKUP(A466,'volatile collection data'!$G$6:$I$69,3,FALSE)</f>
        <v>11</v>
      </c>
      <c r="K466" s="1" t="str">
        <f>VLOOKUP(A466,'volatile collection data'!$G$6:$N$69,8,FALSE)</f>
        <v>20B</v>
      </c>
      <c r="L466" s="1">
        <f>VLOOKUP(A466,'volatile collection data'!$G$6:$J$69,4,FALSE)</f>
        <v>2.59</v>
      </c>
      <c r="M466" s="1">
        <f>VLOOKUP($A466,'volatile collection data'!$G$6:$M$69,6,FALSE)</f>
        <v>10</v>
      </c>
      <c r="N466" s="1">
        <f>VLOOKUP($A466,'volatile collection data'!$G$6:$M$69,7,FALSE)</f>
        <v>2.59</v>
      </c>
      <c r="O466" s="1">
        <f>VLOOKUP(A466,'volatile collection data'!$G$6:$K$69,5,FALSE)</f>
        <v>0</v>
      </c>
      <c r="P466" s="1" t="str">
        <f t="shared" si="45"/>
        <v>11D</v>
      </c>
      <c r="Q466">
        <f t="shared" si="43"/>
        <v>5.6347640979800086E-2</v>
      </c>
      <c r="R466" t="str">
        <f t="shared" si="46"/>
        <v>20B_0-D&amp;2.59%2.59@10</v>
      </c>
      <c r="S466" t="str">
        <f t="shared" si="47"/>
        <v>11D-20B-VCS-Loc-22</v>
      </c>
      <c r="T466" t="str">
        <f>IFERROR(IF(VLOOKUP(S466,Bad!$A:$A,1,FALSE)='RAW2'!S466,"yes","no"),"no")</f>
        <v>no</v>
      </c>
      <c r="U466" t="str">
        <f>IFERROR(VLOOKUP(F466,compounds!$A:$B,2,FALSE),"")</f>
        <v/>
      </c>
      <c r="V466" t="str">
        <f>VLOOKUP(B466,'volatile collection data'!$O:$P,2,FALSE)</f>
        <v>27.apr.22 20</v>
      </c>
    </row>
    <row r="467" spans="1:22" x14ac:dyDescent="0.2">
      <c r="A467" t="s">
        <v>187</v>
      </c>
      <c r="B467" s="1" t="str">
        <f t="shared" si="44"/>
        <v>11D</v>
      </c>
      <c r="C467">
        <v>37.296999999999997</v>
      </c>
      <c r="D467">
        <f t="shared" si="42"/>
        <v>37.299999999999997</v>
      </c>
      <c r="E467">
        <f>VLOOKUP(D467,'Peak Combiner'!$A$5:$D$4980,4,FALSE)</f>
        <v>37.24</v>
      </c>
      <c r="F467">
        <f>IFERROR(VLOOKUP(D467,rt_comb!$A:$B,2,FALSE),D467)</f>
        <v>37.299999999999997</v>
      </c>
      <c r="G467">
        <v>1208452</v>
      </c>
      <c r="H467">
        <f>SUMIFS($G:$G,$E:$E,18.51,'RAW2'!$A:$A,'RAW2'!A467)</f>
        <v>35350392</v>
      </c>
      <c r="I467" s="1" t="str">
        <f>VLOOKUP(A467,'volatile collection data'!$G$6:$H$69,2,FALSE)</f>
        <v>D</v>
      </c>
      <c r="J467" s="1">
        <f>VLOOKUP(A467,'volatile collection data'!$G$6:$I$69,3,FALSE)</f>
        <v>11</v>
      </c>
      <c r="K467" s="1" t="str">
        <f>VLOOKUP(A467,'volatile collection data'!$G$6:$N$69,8,FALSE)</f>
        <v>20B</v>
      </c>
      <c r="L467" s="1">
        <f>VLOOKUP(A467,'volatile collection data'!$G$6:$J$69,4,FALSE)</f>
        <v>2.59</v>
      </c>
      <c r="M467" s="1">
        <f>VLOOKUP($A467,'volatile collection data'!$G$6:$M$69,6,FALSE)</f>
        <v>10</v>
      </c>
      <c r="N467" s="1">
        <f>VLOOKUP($A467,'volatile collection data'!$G$6:$M$69,7,FALSE)</f>
        <v>2.59</v>
      </c>
      <c r="O467" s="1">
        <f>VLOOKUP(A467,'volatile collection data'!$G$6:$K$69,5,FALSE)</f>
        <v>0</v>
      </c>
      <c r="P467" s="1" t="str">
        <f t="shared" si="45"/>
        <v>11D</v>
      </c>
      <c r="Q467">
        <f t="shared" si="43"/>
        <v>6.5994145663757262E-2</v>
      </c>
      <c r="R467" t="str">
        <f t="shared" si="46"/>
        <v>20B_0-D&amp;2.59%2.59@10</v>
      </c>
      <c r="S467" t="str">
        <f t="shared" si="47"/>
        <v>11D-20B-VCS-Loc-22</v>
      </c>
      <c r="T467" t="str">
        <f>IFERROR(IF(VLOOKUP(S467,Bad!$A:$A,1,FALSE)='RAW2'!S467,"yes","no"),"no")</f>
        <v>no</v>
      </c>
      <c r="U467" t="str">
        <f>IFERROR(VLOOKUP(F467,compounds!$A:$B,2,FALSE),"")</f>
        <v/>
      </c>
      <c r="V467" t="str">
        <f>VLOOKUP(B467,'volatile collection data'!$O:$P,2,FALSE)</f>
        <v>27.apr.22 20</v>
      </c>
    </row>
    <row r="468" spans="1:22" x14ac:dyDescent="0.2">
      <c r="A468" t="s">
        <v>187</v>
      </c>
      <c r="B468" s="1" t="str">
        <f t="shared" si="44"/>
        <v>11D</v>
      </c>
      <c r="C468">
        <v>37.377000000000002</v>
      </c>
      <c r="D468">
        <f t="shared" si="42"/>
        <v>37.380000000000003</v>
      </c>
      <c r="E468">
        <f>VLOOKUP(D468,'Peak Combiner'!$A$5:$D$4980,4,FALSE)</f>
        <v>37.380000000000003</v>
      </c>
      <c r="F468">
        <f>IFERROR(VLOOKUP(D468,rt_comb!$A:$B,2,FALSE),D468)</f>
        <v>37.380000000000003</v>
      </c>
      <c r="G468">
        <v>696724</v>
      </c>
      <c r="H468">
        <f>SUMIFS($G:$G,$E:$E,18.51,'RAW2'!$A:$A,'RAW2'!A468)</f>
        <v>35350392</v>
      </c>
      <c r="I468" s="1" t="str">
        <f>VLOOKUP(A468,'volatile collection data'!$G$6:$H$69,2,FALSE)</f>
        <v>D</v>
      </c>
      <c r="J468" s="1">
        <f>VLOOKUP(A468,'volatile collection data'!$G$6:$I$69,3,FALSE)</f>
        <v>11</v>
      </c>
      <c r="K468" s="1" t="str">
        <f>VLOOKUP(A468,'volatile collection data'!$G$6:$N$69,8,FALSE)</f>
        <v>20B</v>
      </c>
      <c r="L468" s="1">
        <f>VLOOKUP(A468,'volatile collection data'!$G$6:$J$69,4,FALSE)</f>
        <v>2.59</v>
      </c>
      <c r="M468" s="1">
        <f>VLOOKUP($A468,'volatile collection data'!$G$6:$M$69,6,FALSE)</f>
        <v>10</v>
      </c>
      <c r="N468" s="1">
        <f>VLOOKUP($A468,'volatile collection data'!$G$6:$M$69,7,FALSE)</f>
        <v>2.59</v>
      </c>
      <c r="O468" s="1">
        <f>VLOOKUP(A468,'volatile collection data'!$G$6:$K$69,5,FALSE)</f>
        <v>0</v>
      </c>
      <c r="P468" s="1" t="str">
        <f t="shared" si="45"/>
        <v>11D</v>
      </c>
      <c r="Q468">
        <f t="shared" si="43"/>
        <v>3.8048433155338908E-2</v>
      </c>
      <c r="R468" t="str">
        <f t="shared" si="46"/>
        <v>20B_0-D&amp;2.59%2.59@10</v>
      </c>
      <c r="S468" t="str">
        <f t="shared" si="47"/>
        <v>11D-20B-VCS-Loc-22</v>
      </c>
      <c r="T468" t="str">
        <f>IFERROR(IF(VLOOKUP(S468,Bad!$A:$A,1,FALSE)='RAW2'!S468,"yes","no"),"no")</f>
        <v>no</v>
      </c>
      <c r="U468" t="str">
        <f>IFERROR(VLOOKUP(F468,compounds!$A:$B,2,FALSE),"")</f>
        <v/>
      </c>
      <c r="V468" t="str">
        <f>VLOOKUP(B468,'volatile collection data'!$O:$P,2,FALSE)</f>
        <v>27.apr.22 20</v>
      </c>
    </row>
    <row r="469" spans="1:22" x14ac:dyDescent="0.2">
      <c r="A469" t="s">
        <v>187</v>
      </c>
      <c r="B469" s="1" t="str">
        <f t="shared" si="44"/>
        <v>11D</v>
      </c>
      <c r="C469">
        <v>37.713999999999999</v>
      </c>
      <c r="D469">
        <f t="shared" si="42"/>
        <v>37.71</v>
      </c>
      <c r="E469">
        <f>VLOOKUP(D469,'Peak Combiner'!$A$5:$D$4980,4,FALSE)</f>
        <v>37.67</v>
      </c>
      <c r="F469">
        <f>IFERROR(VLOOKUP(D469,rt_comb!$A:$B,2,FALSE),D469)</f>
        <v>37.71</v>
      </c>
      <c r="G469">
        <v>2756253</v>
      </c>
      <c r="H469">
        <f>SUMIFS($G:$G,$E:$E,18.51,'RAW2'!$A:$A,'RAW2'!A469)</f>
        <v>35350392</v>
      </c>
      <c r="I469" s="1" t="str">
        <f>VLOOKUP(A469,'volatile collection data'!$G$6:$H$69,2,FALSE)</f>
        <v>D</v>
      </c>
      <c r="J469" s="1">
        <f>VLOOKUP(A469,'volatile collection data'!$G$6:$I$69,3,FALSE)</f>
        <v>11</v>
      </c>
      <c r="K469" s="1" t="str">
        <f>VLOOKUP(A469,'volatile collection data'!$G$6:$N$69,8,FALSE)</f>
        <v>20B</v>
      </c>
      <c r="L469" s="1">
        <f>VLOOKUP(A469,'volatile collection data'!$G$6:$J$69,4,FALSE)</f>
        <v>2.59</v>
      </c>
      <c r="M469" s="1">
        <f>VLOOKUP($A469,'volatile collection data'!$G$6:$M$69,6,FALSE)</f>
        <v>10</v>
      </c>
      <c r="N469" s="1">
        <f>VLOOKUP($A469,'volatile collection data'!$G$6:$M$69,7,FALSE)</f>
        <v>2.59</v>
      </c>
      <c r="O469" s="1">
        <f>VLOOKUP(A469,'volatile collection data'!$G$6:$K$69,5,FALSE)</f>
        <v>0</v>
      </c>
      <c r="P469" s="1" t="str">
        <f t="shared" si="45"/>
        <v>11D</v>
      </c>
      <c r="Q469">
        <f t="shared" si="43"/>
        <v>0.15052030363487168</v>
      </c>
      <c r="R469" t="str">
        <f t="shared" si="46"/>
        <v>20B_0-D&amp;2.59%2.59@10</v>
      </c>
      <c r="S469" t="str">
        <f t="shared" si="47"/>
        <v>11D-20B-VCS-Loc-22</v>
      </c>
      <c r="T469" t="str">
        <f>IFERROR(IF(VLOOKUP(S469,Bad!$A:$A,1,FALSE)='RAW2'!S469,"yes","no"),"no")</f>
        <v>no</v>
      </c>
      <c r="U469" t="str">
        <f>IFERROR(VLOOKUP(F469,compounds!$A:$B,2,FALSE),"")</f>
        <v/>
      </c>
      <c r="V469" t="str">
        <f>VLOOKUP(B469,'volatile collection data'!$O:$P,2,FALSE)</f>
        <v>27.apr.22 20</v>
      </c>
    </row>
    <row r="470" spans="1:22" x14ac:dyDescent="0.2">
      <c r="A470" t="s">
        <v>187</v>
      </c>
      <c r="B470" s="1" t="str">
        <f t="shared" si="44"/>
        <v>11D</v>
      </c>
      <c r="C470">
        <v>37.771000000000001</v>
      </c>
      <c r="D470">
        <f t="shared" si="42"/>
        <v>37.770000000000003</v>
      </c>
      <c r="E470">
        <f>VLOOKUP(D470,'Peak Combiner'!$A$5:$D$4980,4,FALSE)</f>
        <v>37.770000000000003</v>
      </c>
      <c r="F470">
        <f>IFERROR(VLOOKUP(D470,rt_comb!$A:$B,2,FALSE),D470)</f>
        <v>37.770000000000003</v>
      </c>
      <c r="G470">
        <v>1851096</v>
      </c>
      <c r="H470">
        <f>SUMIFS($G:$G,$E:$E,18.51,'RAW2'!$A:$A,'RAW2'!A470)</f>
        <v>35350392</v>
      </c>
      <c r="I470" s="1" t="str">
        <f>VLOOKUP(A470,'volatile collection data'!$G$6:$H$69,2,FALSE)</f>
        <v>D</v>
      </c>
      <c r="J470" s="1">
        <f>VLOOKUP(A470,'volatile collection data'!$G$6:$I$69,3,FALSE)</f>
        <v>11</v>
      </c>
      <c r="K470" s="1" t="str">
        <f>VLOOKUP(A470,'volatile collection data'!$G$6:$N$69,8,FALSE)</f>
        <v>20B</v>
      </c>
      <c r="L470" s="1">
        <f>VLOOKUP(A470,'volatile collection data'!$G$6:$J$69,4,FALSE)</f>
        <v>2.59</v>
      </c>
      <c r="M470" s="1">
        <f>VLOOKUP($A470,'volatile collection data'!$G$6:$M$69,6,FALSE)</f>
        <v>10</v>
      </c>
      <c r="N470" s="1">
        <f>VLOOKUP($A470,'volatile collection data'!$G$6:$M$69,7,FALSE)</f>
        <v>2.59</v>
      </c>
      <c r="O470" s="1">
        <f>VLOOKUP(A470,'volatile collection data'!$G$6:$K$69,5,FALSE)</f>
        <v>0</v>
      </c>
      <c r="P470" s="1" t="str">
        <f t="shared" si="45"/>
        <v>11D</v>
      </c>
      <c r="Q470">
        <f t="shared" si="43"/>
        <v>0.10108924397625922</v>
      </c>
      <c r="R470" t="str">
        <f t="shared" si="46"/>
        <v>20B_0-D&amp;2.59%2.59@10</v>
      </c>
      <c r="S470" t="str">
        <f t="shared" si="47"/>
        <v>11D-20B-VCS-Loc-22</v>
      </c>
      <c r="T470" t="str">
        <f>IFERROR(IF(VLOOKUP(S470,Bad!$A:$A,1,FALSE)='RAW2'!S470,"yes","no"),"no")</f>
        <v>no</v>
      </c>
      <c r="U470" t="str">
        <f>IFERROR(VLOOKUP(F470,compounds!$A:$B,2,FALSE),"")</f>
        <v/>
      </c>
      <c r="V470" t="str">
        <f>VLOOKUP(B470,'volatile collection data'!$O:$P,2,FALSE)</f>
        <v>27.apr.22 20</v>
      </c>
    </row>
    <row r="471" spans="1:22" x14ac:dyDescent="0.2">
      <c r="A471" t="s">
        <v>187</v>
      </c>
      <c r="B471" s="1" t="str">
        <f t="shared" si="44"/>
        <v>11D</v>
      </c>
      <c r="C471">
        <v>37.99</v>
      </c>
      <c r="D471">
        <f t="shared" si="42"/>
        <v>37.99</v>
      </c>
      <c r="E471">
        <f>VLOOKUP(D471,'Peak Combiner'!$A$5:$D$4980,4,FALSE)</f>
        <v>37.99</v>
      </c>
      <c r="F471">
        <f>IFERROR(VLOOKUP(D471,rt_comb!$A:$B,2,FALSE),D471)</f>
        <v>37.99</v>
      </c>
      <c r="G471">
        <v>8701006</v>
      </c>
      <c r="H471">
        <f>SUMIFS($G:$G,$E:$E,18.51,'RAW2'!$A:$A,'RAW2'!A471)</f>
        <v>35350392</v>
      </c>
      <c r="I471" s="1" t="str">
        <f>VLOOKUP(A471,'volatile collection data'!$G$6:$H$69,2,FALSE)</f>
        <v>D</v>
      </c>
      <c r="J471" s="1">
        <f>VLOOKUP(A471,'volatile collection data'!$G$6:$I$69,3,FALSE)</f>
        <v>11</v>
      </c>
      <c r="K471" s="1" t="str">
        <f>VLOOKUP(A471,'volatile collection data'!$G$6:$N$69,8,FALSE)</f>
        <v>20B</v>
      </c>
      <c r="L471" s="1">
        <f>VLOOKUP(A471,'volatile collection data'!$G$6:$J$69,4,FALSE)</f>
        <v>2.59</v>
      </c>
      <c r="M471" s="1">
        <f>VLOOKUP($A471,'volatile collection data'!$G$6:$M$69,6,FALSE)</f>
        <v>10</v>
      </c>
      <c r="N471" s="1">
        <f>VLOOKUP($A471,'volatile collection data'!$G$6:$M$69,7,FALSE)</f>
        <v>2.59</v>
      </c>
      <c r="O471" s="1">
        <f>VLOOKUP(A471,'volatile collection data'!$G$6:$K$69,5,FALSE)</f>
        <v>0</v>
      </c>
      <c r="P471" s="1" t="str">
        <f t="shared" si="45"/>
        <v>11D</v>
      </c>
      <c r="Q471">
        <f t="shared" si="43"/>
        <v>0.47516612772805694</v>
      </c>
      <c r="R471" t="str">
        <f t="shared" si="46"/>
        <v>20B_0-D&amp;2.59%2.59@10</v>
      </c>
      <c r="S471" t="str">
        <f t="shared" si="47"/>
        <v>11D-20B-VCS-Loc-22</v>
      </c>
      <c r="T471" t="str">
        <f>IFERROR(IF(VLOOKUP(S471,Bad!$A:$A,1,FALSE)='RAW2'!S471,"yes","no"),"no")</f>
        <v>no</v>
      </c>
      <c r="U471" t="str">
        <f>IFERROR(VLOOKUP(F471,compounds!$A:$B,2,FALSE),"")</f>
        <v/>
      </c>
      <c r="V471" t="str">
        <f>VLOOKUP(B471,'volatile collection data'!$O:$P,2,FALSE)</f>
        <v>27.apr.22 20</v>
      </c>
    </row>
    <row r="472" spans="1:22" x14ac:dyDescent="0.2">
      <c r="A472" t="s">
        <v>187</v>
      </c>
      <c r="B472" s="1" t="str">
        <f t="shared" si="44"/>
        <v>11D</v>
      </c>
      <c r="C472">
        <v>38.054000000000002</v>
      </c>
      <c r="D472">
        <f t="shared" si="42"/>
        <v>38.049999999999997</v>
      </c>
      <c r="E472">
        <f>VLOOKUP(D472,'Peak Combiner'!$A$5:$D$4980,4,FALSE)</f>
        <v>38.049999999999997</v>
      </c>
      <c r="F472">
        <f>IFERROR(VLOOKUP(D472,rt_comb!$A:$B,2,FALSE),D472)</f>
        <v>38.049999999999997</v>
      </c>
      <c r="G472">
        <v>5577508</v>
      </c>
      <c r="H472">
        <f>SUMIFS($G:$G,$E:$E,18.51,'RAW2'!$A:$A,'RAW2'!A472)</f>
        <v>35350392</v>
      </c>
      <c r="I472" s="1" t="str">
        <f>VLOOKUP(A472,'volatile collection data'!$G$6:$H$69,2,FALSE)</f>
        <v>D</v>
      </c>
      <c r="J472" s="1">
        <f>VLOOKUP(A472,'volatile collection data'!$G$6:$I$69,3,FALSE)</f>
        <v>11</v>
      </c>
      <c r="K472" s="1" t="str">
        <f>VLOOKUP(A472,'volatile collection data'!$G$6:$N$69,8,FALSE)</f>
        <v>20B</v>
      </c>
      <c r="L472" s="1">
        <f>VLOOKUP(A472,'volatile collection data'!$G$6:$J$69,4,FALSE)</f>
        <v>2.59</v>
      </c>
      <c r="M472" s="1">
        <f>VLOOKUP($A472,'volatile collection data'!$G$6:$M$69,6,FALSE)</f>
        <v>10</v>
      </c>
      <c r="N472" s="1">
        <f>VLOOKUP($A472,'volatile collection data'!$G$6:$M$69,7,FALSE)</f>
        <v>2.59</v>
      </c>
      <c r="O472" s="1">
        <f>VLOOKUP(A472,'volatile collection data'!$G$6:$K$69,5,FALSE)</f>
        <v>0</v>
      </c>
      <c r="P472" s="1" t="str">
        <f t="shared" si="45"/>
        <v>11D</v>
      </c>
      <c r="Q472">
        <f t="shared" si="43"/>
        <v>0.30459039779219316</v>
      </c>
      <c r="R472" t="str">
        <f t="shared" si="46"/>
        <v>20B_0-D&amp;2.59%2.59@10</v>
      </c>
      <c r="S472" t="str">
        <f t="shared" si="47"/>
        <v>11D-20B-VCS-Loc-22</v>
      </c>
      <c r="T472" t="str">
        <f>IFERROR(IF(VLOOKUP(S472,Bad!$A:$A,1,FALSE)='RAW2'!S472,"yes","no"),"no")</f>
        <v>no</v>
      </c>
      <c r="U472" t="str">
        <f>IFERROR(VLOOKUP(F472,compounds!$A:$B,2,FALSE),"")</f>
        <v/>
      </c>
      <c r="V472" t="str">
        <f>VLOOKUP(B472,'volatile collection data'!$O:$P,2,FALSE)</f>
        <v>27.apr.22 20</v>
      </c>
    </row>
    <row r="473" spans="1:22" x14ac:dyDescent="0.2">
      <c r="A473" t="s">
        <v>187</v>
      </c>
      <c r="B473" s="1" t="str">
        <f t="shared" si="44"/>
        <v>11D</v>
      </c>
      <c r="C473">
        <v>38.823</v>
      </c>
      <c r="D473">
        <f t="shared" si="42"/>
        <v>38.82</v>
      </c>
      <c r="E473">
        <f>VLOOKUP(D473,'Peak Combiner'!$A$5:$D$4980,4,FALSE)</f>
        <v>38.82</v>
      </c>
      <c r="F473">
        <f>IFERROR(VLOOKUP(D473,rt_comb!$A:$B,2,FALSE),D473)</f>
        <v>38.82</v>
      </c>
      <c r="G473">
        <v>732841</v>
      </c>
      <c r="H473">
        <f>SUMIFS($G:$G,$E:$E,18.51,'RAW2'!$A:$A,'RAW2'!A473)</f>
        <v>35350392</v>
      </c>
      <c r="I473" s="1" t="str">
        <f>VLOOKUP(A473,'volatile collection data'!$G$6:$H$69,2,FALSE)</f>
        <v>D</v>
      </c>
      <c r="J473" s="1">
        <f>VLOOKUP(A473,'volatile collection data'!$G$6:$I$69,3,FALSE)</f>
        <v>11</v>
      </c>
      <c r="K473" s="1" t="str">
        <f>VLOOKUP(A473,'volatile collection data'!$G$6:$N$69,8,FALSE)</f>
        <v>20B</v>
      </c>
      <c r="L473" s="1">
        <f>VLOOKUP(A473,'volatile collection data'!$G$6:$J$69,4,FALSE)</f>
        <v>2.59</v>
      </c>
      <c r="M473" s="1">
        <f>VLOOKUP($A473,'volatile collection data'!$G$6:$M$69,6,FALSE)</f>
        <v>10</v>
      </c>
      <c r="N473" s="1">
        <f>VLOOKUP($A473,'volatile collection data'!$G$6:$M$69,7,FALSE)</f>
        <v>2.59</v>
      </c>
      <c r="O473" s="1">
        <f>VLOOKUP(A473,'volatile collection data'!$G$6:$K$69,5,FALSE)</f>
        <v>0</v>
      </c>
      <c r="P473" s="1" t="str">
        <f t="shared" si="45"/>
        <v>11D</v>
      </c>
      <c r="Q473">
        <f t="shared" si="43"/>
        <v>4.0020799917889607E-2</v>
      </c>
      <c r="R473" t="str">
        <f t="shared" si="46"/>
        <v>20B_0-D&amp;2.59%2.59@10</v>
      </c>
      <c r="S473" t="str">
        <f t="shared" si="47"/>
        <v>11D-20B-VCS-Loc-22</v>
      </c>
      <c r="T473" t="str">
        <f>IFERROR(IF(VLOOKUP(S473,Bad!$A:$A,1,FALSE)='RAW2'!S473,"yes","no"),"no")</f>
        <v>no</v>
      </c>
      <c r="U473" t="str">
        <f>IFERROR(VLOOKUP(F473,compounds!$A:$B,2,FALSE),"")</f>
        <v/>
      </c>
      <c r="V473" t="str">
        <f>VLOOKUP(B473,'volatile collection data'!$O:$P,2,FALSE)</f>
        <v>27.apr.22 20</v>
      </c>
    </row>
    <row r="474" spans="1:22" x14ac:dyDescent="0.2">
      <c r="A474" t="s">
        <v>187</v>
      </c>
      <c r="B474" s="1" t="str">
        <f t="shared" si="44"/>
        <v>11D</v>
      </c>
      <c r="C474">
        <v>39.537999999999997</v>
      </c>
      <c r="D474">
        <f t="shared" si="42"/>
        <v>39.54</v>
      </c>
      <c r="E474">
        <f>VLOOKUP(D474,'Peak Combiner'!$A$5:$D$4980,4,FALSE)</f>
        <v>39.53</v>
      </c>
      <c r="F474">
        <f>IFERROR(VLOOKUP(D474,rt_comb!$A:$B,2,FALSE),D474)</f>
        <v>39.54</v>
      </c>
      <c r="G474">
        <v>1690011</v>
      </c>
      <c r="H474">
        <f>SUMIFS($G:$G,$E:$E,18.51,'RAW2'!$A:$A,'RAW2'!A474)</f>
        <v>35350392</v>
      </c>
      <c r="I474" s="1" t="str">
        <f>VLOOKUP(A474,'volatile collection data'!$G$6:$H$69,2,FALSE)</f>
        <v>D</v>
      </c>
      <c r="J474" s="1">
        <f>VLOOKUP(A474,'volatile collection data'!$G$6:$I$69,3,FALSE)</f>
        <v>11</v>
      </c>
      <c r="K474" s="1" t="str">
        <f>VLOOKUP(A474,'volatile collection data'!$G$6:$N$69,8,FALSE)</f>
        <v>20B</v>
      </c>
      <c r="L474" s="1">
        <f>VLOOKUP(A474,'volatile collection data'!$G$6:$J$69,4,FALSE)</f>
        <v>2.59</v>
      </c>
      <c r="M474" s="1">
        <f>VLOOKUP($A474,'volatile collection data'!$G$6:$M$69,6,FALSE)</f>
        <v>10</v>
      </c>
      <c r="N474" s="1">
        <f>VLOOKUP($A474,'volatile collection data'!$G$6:$M$69,7,FALSE)</f>
        <v>2.59</v>
      </c>
      <c r="O474" s="1">
        <f>VLOOKUP(A474,'volatile collection data'!$G$6:$K$69,5,FALSE)</f>
        <v>0</v>
      </c>
      <c r="P474" s="1" t="str">
        <f t="shared" si="45"/>
        <v>11D</v>
      </c>
      <c r="Q474">
        <f t="shared" si="43"/>
        <v>9.2292314553951704E-2</v>
      </c>
      <c r="R474" t="str">
        <f t="shared" si="46"/>
        <v>20B_0-D&amp;2.59%2.59@10</v>
      </c>
      <c r="S474" t="str">
        <f t="shared" si="47"/>
        <v>11D-20B-VCS-Loc-22</v>
      </c>
      <c r="T474" t="str">
        <f>IFERROR(IF(VLOOKUP(S474,Bad!$A:$A,1,FALSE)='RAW2'!S474,"yes","no"),"no")</f>
        <v>no</v>
      </c>
      <c r="U474" t="str">
        <f>IFERROR(VLOOKUP(F474,compounds!$A:$B,2,FALSE),"")</f>
        <v/>
      </c>
      <c r="V474" t="str">
        <f>VLOOKUP(B474,'volatile collection data'!$O:$P,2,FALSE)</f>
        <v>27.apr.22 20</v>
      </c>
    </row>
    <row r="475" spans="1:22" x14ac:dyDescent="0.2">
      <c r="A475" t="s">
        <v>187</v>
      </c>
      <c r="B475" s="1" t="str">
        <f t="shared" si="44"/>
        <v>11D</v>
      </c>
      <c r="C475">
        <v>39.753999999999998</v>
      </c>
      <c r="D475">
        <f t="shared" si="42"/>
        <v>39.75</v>
      </c>
      <c r="E475">
        <f>VLOOKUP(D475,'Peak Combiner'!$A$5:$D$4980,4,FALSE)</f>
        <v>39.75</v>
      </c>
      <c r="F475">
        <f>IFERROR(VLOOKUP(D475,rt_comb!$A:$B,2,FALSE),D475)</f>
        <v>39.75</v>
      </c>
      <c r="G475">
        <v>1137146</v>
      </c>
      <c r="H475">
        <f>SUMIFS($G:$G,$E:$E,18.51,'RAW2'!$A:$A,'RAW2'!A475)</f>
        <v>35350392</v>
      </c>
      <c r="I475" s="1" t="str">
        <f>VLOOKUP(A475,'volatile collection data'!$G$6:$H$69,2,FALSE)</f>
        <v>D</v>
      </c>
      <c r="J475" s="1">
        <f>VLOOKUP(A475,'volatile collection data'!$G$6:$I$69,3,FALSE)</f>
        <v>11</v>
      </c>
      <c r="K475" s="1" t="str">
        <f>VLOOKUP(A475,'volatile collection data'!$G$6:$N$69,8,FALSE)</f>
        <v>20B</v>
      </c>
      <c r="L475" s="1">
        <f>VLOOKUP(A475,'volatile collection data'!$G$6:$J$69,4,FALSE)</f>
        <v>2.59</v>
      </c>
      <c r="M475" s="1">
        <f>VLOOKUP($A475,'volatile collection data'!$G$6:$M$69,6,FALSE)</f>
        <v>10</v>
      </c>
      <c r="N475" s="1">
        <f>VLOOKUP($A475,'volatile collection data'!$G$6:$M$69,7,FALSE)</f>
        <v>2.59</v>
      </c>
      <c r="O475" s="1">
        <f>VLOOKUP(A475,'volatile collection data'!$G$6:$K$69,5,FALSE)</f>
        <v>0</v>
      </c>
      <c r="P475" s="1" t="str">
        <f t="shared" si="45"/>
        <v>11D</v>
      </c>
      <c r="Q475">
        <f t="shared" si="43"/>
        <v>6.2100090665544776E-2</v>
      </c>
      <c r="R475" t="str">
        <f t="shared" si="46"/>
        <v>20B_0-D&amp;2.59%2.59@10</v>
      </c>
      <c r="S475" t="str">
        <f t="shared" si="47"/>
        <v>11D-20B-VCS-Loc-22</v>
      </c>
      <c r="T475" t="str">
        <f>IFERROR(IF(VLOOKUP(S475,Bad!$A:$A,1,FALSE)='RAW2'!S475,"yes","no"),"no")</f>
        <v>no</v>
      </c>
      <c r="U475" t="str">
        <f>IFERROR(VLOOKUP(F475,compounds!$A:$B,2,FALSE),"")</f>
        <v/>
      </c>
      <c r="V475" t="str">
        <f>VLOOKUP(B475,'volatile collection data'!$O:$P,2,FALSE)</f>
        <v>27.apr.22 20</v>
      </c>
    </row>
    <row r="476" spans="1:22" x14ac:dyDescent="0.2">
      <c r="A476" t="s">
        <v>190</v>
      </c>
      <c r="B476" s="1" t="str">
        <f t="shared" si="44"/>
        <v>11E</v>
      </c>
      <c r="C476">
        <v>4.1769999999999996</v>
      </c>
      <c r="D476">
        <f t="shared" si="42"/>
        <v>4.18</v>
      </c>
      <c r="E476">
        <f>VLOOKUP(D476,'Peak Combiner'!$A$5:$D$4980,4,FALSE)</f>
        <v>4.1500000000000004</v>
      </c>
      <c r="F476">
        <f>IFERROR(VLOOKUP(D476,rt_comb!$A:$B,2,FALSE),D476)</f>
        <v>4.18</v>
      </c>
      <c r="G476">
        <v>1178915</v>
      </c>
      <c r="H476">
        <f>SUMIFS($G:$G,$E:$E,18.51,'RAW2'!$A:$A,'RAW2'!A476)</f>
        <v>21146307</v>
      </c>
      <c r="I476" s="1" t="str">
        <f>VLOOKUP(A476,'volatile collection data'!$G$6:$H$69,2,FALSE)</f>
        <v>E</v>
      </c>
      <c r="J476" s="1">
        <f>VLOOKUP(A476,'volatile collection data'!$G$6:$I$69,3,FALSE)</f>
        <v>11</v>
      </c>
      <c r="K476" s="1" t="str">
        <f>VLOOKUP(A476,'volatile collection data'!$G$6:$N$69,8,FALSE)</f>
        <v>29B</v>
      </c>
      <c r="L476" s="1">
        <f>VLOOKUP(A476,'volatile collection data'!$G$6:$J$69,4,FALSE)</f>
        <v>3.56</v>
      </c>
      <c r="M476" s="1">
        <f>VLOOKUP($A476,'volatile collection data'!$G$6:$M$69,6,FALSE)</f>
        <v>13</v>
      </c>
      <c r="N476" s="1">
        <f>VLOOKUP($A476,'volatile collection data'!$G$6:$M$69,7,FALSE)</f>
        <v>3.56</v>
      </c>
      <c r="O476" s="1">
        <f>VLOOKUP(A476,'volatile collection data'!$G$6:$K$69,5,FALSE)</f>
        <v>0</v>
      </c>
      <c r="P476" s="1" t="str">
        <f t="shared" si="45"/>
        <v>11E</v>
      </c>
      <c r="Q476">
        <f t="shared" si="43"/>
        <v>7.8301118695667402E-2</v>
      </c>
      <c r="R476" t="str">
        <f t="shared" si="46"/>
        <v>29B_0-E&amp;3.56%3.56@13</v>
      </c>
      <c r="S476" t="str">
        <f t="shared" si="47"/>
        <v>11E-29B-VCS-Loc-22</v>
      </c>
      <c r="T476" t="str">
        <f>IFERROR(IF(VLOOKUP(S476,Bad!$A:$A,1,FALSE)='RAW2'!S476,"yes","no"),"no")</f>
        <v>no</v>
      </c>
      <c r="U476" t="str">
        <f>IFERROR(VLOOKUP(F476,compounds!$A:$B,2,FALSE),"")</f>
        <v/>
      </c>
      <c r="V476" t="str">
        <f>VLOOKUP(B476,'volatile collection data'!$O:$P,2,FALSE)</f>
        <v>02.may.22 29</v>
      </c>
    </row>
    <row r="477" spans="1:22" x14ac:dyDescent="0.2">
      <c r="A477" t="s">
        <v>190</v>
      </c>
      <c r="B477" s="1" t="str">
        <f t="shared" si="44"/>
        <v>11E</v>
      </c>
      <c r="C477">
        <v>5.032</v>
      </c>
      <c r="D477">
        <f t="shared" si="42"/>
        <v>5.03</v>
      </c>
      <c r="E477">
        <f>VLOOKUP(D477,'Peak Combiner'!$A$5:$D$4980,4,FALSE)</f>
        <v>5.03</v>
      </c>
      <c r="F477">
        <f>IFERROR(VLOOKUP(D477,rt_comb!$A:$B,2,FALSE),D477)</f>
        <v>5.03</v>
      </c>
      <c r="G477">
        <v>15147773</v>
      </c>
      <c r="H477">
        <f>SUMIFS($G:$G,$E:$E,18.51,'RAW2'!$A:$A,'RAW2'!A477)</f>
        <v>21146307</v>
      </c>
      <c r="I477" s="1" t="str">
        <f>VLOOKUP(A477,'volatile collection data'!$G$6:$H$69,2,FALSE)</f>
        <v>E</v>
      </c>
      <c r="J477" s="1">
        <f>VLOOKUP(A477,'volatile collection data'!$G$6:$I$69,3,FALSE)</f>
        <v>11</v>
      </c>
      <c r="K477" s="1" t="str">
        <f>VLOOKUP(A477,'volatile collection data'!$G$6:$N$69,8,FALSE)</f>
        <v>29B</v>
      </c>
      <c r="L477" s="1">
        <f>VLOOKUP(A477,'volatile collection data'!$G$6:$J$69,4,FALSE)</f>
        <v>3.56</v>
      </c>
      <c r="M477" s="1">
        <f>VLOOKUP($A477,'volatile collection data'!$G$6:$M$69,6,FALSE)</f>
        <v>13</v>
      </c>
      <c r="N477" s="1">
        <f>VLOOKUP($A477,'volatile collection data'!$G$6:$M$69,7,FALSE)</f>
        <v>3.56</v>
      </c>
      <c r="O477" s="1">
        <f>VLOOKUP(A477,'volatile collection data'!$G$6:$K$69,5,FALSE)</f>
        <v>0</v>
      </c>
      <c r="P477" s="1" t="str">
        <f t="shared" si="45"/>
        <v>11E</v>
      </c>
      <c r="Q477">
        <f t="shared" si="43"/>
        <v>1.0060840447767871</v>
      </c>
      <c r="R477" t="str">
        <f t="shared" si="46"/>
        <v>29B_0-E&amp;3.56%3.56@13</v>
      </c>
      <c r="S477" t="str">
        <f t="shared" si="47"/>
        <v>11E-29B-VCS-Loc-22</v>
      </c>
      <c r="T477" t="str">
        <f>IFERROR(IF(VLOOKUP(S477,Bad!$A:$A,1,FALSE)='RAW2'!S477,"yes","no"),"no")</f>
        <v>no</v>
      </c>
      <c r="U477" t="str">
        <f>IFERROR(VLOOKUP(F477,compounds!$A:$B,2,FALSE),"")</f>
        <v/>
      </c>
      <c r="V477" t="str">
        <f>VLOOKUP(B477,'volatile collection data'!$O:$P,2,FALSE)</f>
        <v>02.may.22 29</v>
      </c>
    </row>
    <row r="478" spans="1:22" x14ac:dyDescent="0.2">
      <c r="A478" t="s">
        <v>190</v>
      </c>
      <c r="B478" s="1" t="str">
        <f t="shared" si="44"/>
        <v>11E</v>
      </c>
      <c r="C478">
        <v>5.2009999999999996</v>
      </c>
      <c r="D478">
        <f t="shared" si="42"/>
        <v>5.2</v>
      </c>
      <c r="E478">
        <f>VLOOKUP(D478,'Peak Combiner'!$A$5:$D$4980,4,FALSE)</f>
        <v>5.2</v>
      </c>
      <c r="F478">
        <f>IFERROR(VLOOKUP(D478,rt_comb!$A:$B,2,FALSE),D478)</f>
        <v>5.2</v>
      </c>
      <c r="G478">
        <v>4777474</v>
      </c>
      <c r="H478">
        <f>SUMIFS($G:$G,$E:$E,18.51,'RAW2'!$A:$A,'RAW2'!A478)</f>
        <v>21146307</v>
      </c>
      <c r="I478" s="1" t="str">
        <f>VLOOKUP(A478,'volatile collection data'!$G$6:$H$69,2,FALSE)</f>
        <v>E</v>
      </c>
      <c r="J478" s="1">
        <f>VLOOKUP(A478,'volatile collection data'!$G$6:$I$69,3,FALSE)</f>
        <v>11</v>
      </c>
      <c r="K478" s="1" t="str">
        <f>VLOOKUP(A478,'volatile collection data'!$G$6:$N$69,8,FALSE)</f>
        <v>29B</v>
      </c>
      <c r="L478" s="1">
        <f>VLOOKUP(A478,'volatile collection data'!$G$6:$J$69,4,FALSE)</f>
        <v>3.56</v>
      </c>
      <c r="M478" s="1">
        <f>VLOOKUP($A478,'volatile collection data'!$G$6:$M$69,6,FALSE)</f>
        <v>13</v>
      </c>
      <c r="N478" s="1">
        <f>VLOOKUP($A478,'volatile collection data'!$G$6:$M$69,7,FALSE)</f>
        <v>3.56</v>
      </c>
      <c r="O478" s="1">
        <f>VLOOKUP(A478,'volatile collection data'!$G$6:$K$69,5,FALSE)</f>
        <v>0</v>
      </c>
      <c r="P478" s="1" t="str">
        <f t="shared" si="45"/>
        <v>11E</v>
      </c>
      <c r="Q478">
        <f t="shared" si="43"/>
        <v>0.31731003400539048</v>
      </c>
      <c r="R478" t="str">
        <f t="shared" si="46"/>
        <v>29B_0-E&amp;3.56%3.56@13</v>
      </c>
      <c r="S478" t="str">
        <f t="shared" si="47"/>
        <v>11E-29B-VCS-Loc-22</v>
      </c>
      <c r="T478" t="str">
        <f>IFERROR(IF(VLOOKUP(S478,Bad!$A:$A,1,FALSE)='RAW2'!S478,"yes","no"),"no")</f>
        <v>no</v>
      </c>
      <c r="U478" t="str">
        <f>IFERROR(VLOOKUP(F478,compounds!$A:$B,2,FALSE),"")</f>
        <v/>
      </c>
      <c r="V478" t="str">
        <f>VLOOKUP(B478,'volatile collection data'!$O:$P,2,FALSE)</f>
        <v>02.may.22 29</v>
      </c>
    </row>
    <row r="479" spans="1:22" x14ac:dyDescent="0.2">
      <c r="A479" t="s">
        <v>190</v>
      </c>
      <c r="B479" s="1" t="str">
        <f t="shared" si="44"/>
        <v>11E</v>
      </c>
      <c r="C479">
        <v>8.0440000000000005</v>
      </c>
      <c r="D479">
        <f t="shared" si="42"/>
        <v>8.0399999999999991</v>
      </c>
      <c r="E479">
        <f>VLOOKUP(D479,'Peak Combiner'!$A$5:$D$4980,4,FALSE)</f>
        <v>8.0399999999999991</v>
      </c>
      <c r="F479">
        <f>IFERROR(VLOOKUP(D479,rt_comb!$A:$B,2,FALSE),D479)</f>
        <v>8.0399999999999991</v>
      </c>
      <c r="G479">
        <v>1731749</v>
      </c>
      <c r="H479">
        <f>SUMIFS($G:$G,$E:$E,18.51,'RAW2'!$A:$A,'RAW2'!A479)</f>
        <v>21146307</v>
      </c>
      <c r="I479" s="1" t="str">
        <f>VLOOKUP(A479,'volatile collection data'!$G$6:$H$69,2,FALSE)</f>
        <v>E</v>
      </c>
      <c r="J479" s="1">
        <f>VLOOKUP(A479,'volatile collection data'!$G$6:$I$69,3,FALSE)</f>
        <v>11</v>
      </c>
      <c r="K479" s="1" t="str">
        <f>VLOOKUP(A479,'volatile collection data'!$G$6:$N$69,8,FALSE)</f>
        <v>29B</v>
      </c>
      <c r="L479" s="1">
        <f>VLOOKUP(A479,'volatile collection data'!$G$6:$J$69,4,FALSE)</f>
        <v>3.56</v>
      </c>
      <c r="M479" s="1">
        <f>VLOOKUP($A479,'volatile collection data'!$G$6:$M$69,6,FALSE)</f>
        <v>13</v>
      </c>
      <c r="N479" s="1">
        <f>VLOOKUP($A479,'volatile collection data'!$G$6:$M$69,7,FALSE)</f>
        <v>3.56</v>
      </c>
      <c r="O479" s="1">
        <f>VLOOKUP(A479,'volatile collection data'!$G$6:$K$69,5,FALSE)</f>
        <v>0</v>
      </c>
      <c r="P479" s="1" t="str">
        <f t="shared" si="45"/>
        <v>11E</v>
      </c>
      <c r="Q479">
        <f t="shared" si="43"/>
        <v>0.11501922021528553</v>
      </c>
      <c r="R479" t="str">
        <f t="shared" si="46"/>
        <v>29B_0-E&amp;3.56%3.56@13</v>
      </c>
      <c r="S479" t="str">
        <f t="shared" si="47"/>
        <v>11E-29B-VCS-Loc-22</v>
      </c>
      <c r="T479" t="str">
        <f>IFERROR(IF(VLOOKUP(S479,Bad!$A:$A,1,FALSE)='RAW2'!S479,"yes","no"),"no")</f>
        <v>no</v>
      </c>
      <c r="U479" t="str">
        <f>IFERROR(VLOOKUP(F479,compounds!$A:$B,2,FALSE),"")</f>
        <v/>
      </c>
      <c r="V479" t="str">
        <f>VLOOKUP(B479,'volatile collection data'!$O:$P,2,FALSE)</f>
        <v>02.may.22 29</v>
      </c>
    </row>
    <row r="480" spans="1:22" x14ac:dyDescent="0.2">
      <c r="A480" t="s">
        <v>190</v>
      </c>
      <c r="B480" s="1" t="str">
        <f t="shared" si="44"/>
        <v>11E</v>
      </c>
      <c r="C480">
        <v>8.6289999999999996</v>
      </c>
      <c r="D480">
        <f t="shared" si="42"/>
        <v>8.6300000000000008</v>
      </c>
      <c r="E480">
        <f>VLOOKUP(D480,'Peak Combiner'!$A$5:$D$4980,4,FALSE)</f>
        <v>8.6300000000000008</v>
      </c>
      <c r="F480">
        <f>IFERROR(VLOOKUP(D480,rt_comb!$A:$B,2,FALSE),D480)</f>
        <v>8.6300000000000008</v>
      </c>
      <c r="G480">
        <v>5368720</v>
      </c>
      <c r="H480">
        <f>SUMIFS($G:$G,$E:$E,18.51,'RAW2'!$A:$A,'RAW2'!A480)</f>
        <v>21146307</v>
      </c>
      <c r="I480" s="1" t="str">
        <f>VLOOKUP(A480,'volatile collection data'!$G$6:$H$69,2,FALSE)</f>
        <v>E</v>
      </c>
      <c r="J480" s="1">
        <f>VLOOKUP(A480,'volatile collection data'!$G$6:$I$69,3,FALSE)</f>
        <v>11</v>
      </c>
      <c r="K480" s="1" t="str">
        <f>VLOOKUP(A480,'volatile collection data'!$G$6:$N$69,8,FALSE)</f>
        <v>29B</v>
      </c>
      <c r="L480" s="1">
        <f>VLOOKUP(A480,'volatile collection data'!$G$6:$J$69,4,FALSE)</f>
        <v>3.56</v>
      </c>
      <c r="M480" s="1">
        <f>VLOOKUP($A480,'volatile collection data'!$G$6:$M$69,6,FALSE)</f>
        <v>13</v>
      </c>
      <c r="N480" s="1">
        <f>VLOOKUP($A480,'volatile collection data'!$G$6:$M$69,7,FALSE)</f>
        <v>3.56</v>
      </c>
      <c r="O480" s="1">
        <f>VLOOKUP(A480,'volatile collection data'!$G$6:$K$69,5,FALSE)</f>
        <v>0</v>
      </c>
      <c r="P480" s="1" t="str">
        <f t="shared" si="45"/>
        <v>11E</v>
      </c>
      <c r="Q480">
        <f t="shared" si="43"/>
        <v>0.35657938185857629</v>
      </c>
      <c r="R480" t="str">
        <f t="shared" si="46"/>
        <v>29B_0-E&amp;3.56%3.56@13</v>
      </c>
      <c r="S480" t="str">
        <f t="shared" si="47"/>
        <v>11E-29B-VCS-Loc-22</v>
      </c>
      <c r="T480" t="str">
        <f>IFERROR(IF(VLOOKUP(S480,Bad!$A:$A,1,FALSE)='RAW2'!S480,"yes","no"),"no")</f>
        <v>no</v>
      </c>
      <c r="U480" t="str">
        <f>IFERROR(VLOOKUP(F480,compounds!$A:$B,2,FALSE),"")</f>
        <v/>
      </c>
      <c r="V480" t="str">
        <f>VLOOKUP(B480,'volatile collection data'!$O:$P,2,FALSE)</f>
        <v>02.may.22 29</v>
      </c>
    </row>
    <row r="481" spans="1:22" x14ac:dyDescent="0.2">
      <c r="A481" t="s">
        <v>190</v>
      </c>
      <c r="B481" s="1" t="str">
        <f t="shared" si="44"/>
        <v>11E</v>
      </c>
      <c r="C481">
        <v>8.9710000000000001</v>
      </c>
      <c r="D481">
        <f t="shared" si="42"/>
        <v>8.9700000000000006</v>
      </c>
      <c r="E481">
        <f>VLOOKUP(D481,'Peak Combiner'!$A$5:$D$4980,4,FALSE)</f>
        <v>8.9600000000000009</v>
      </c>
      <c r="F481">
        <f>IFERROR(VLOOKUP(D481,rt_comb!$A:$B,2,FALSE),D481)</f>
        <v>8.9700000000000006</v>
      </c>
      <c r="G481">
        <v>2603851</v>
      </c>
      <c r="H481">
        <f>SUMIFS($G:$G,$E:$E,18.51,'RAW2'!$A:$A,'RAW2'!A481)</f>
        <v>21146307</v>
      </c>
      <c r="I481" s="1" t="str">
        <f>VLOOKUP(A481,'volatile collection data'!$G$6:$H$69,2,FALSE)</f>
        <v>E</v>
      </c>
      <c r="J481" s="1">
        <f>VLOOKUP(A481,'volatile collection data'!$G$6:$I$69,3,FALSE)</f>
        <v>11</v>
      </c>
      <c r="K481" s="1" t="str">
        <f>VLOOKUP(A481,'volatile collection data'!$G$6:$N$69,8,FALSE)</f>
        <v>29B</v>
      </c>
      <c r="L481" s="1">
        <f>VLOOKUP(A481,'volatile collection data'!$G$6:$J$69,4,FALSE)</f>
        <v>3.56</v>
      </c>
      <c r="M481" s="1">
        <f>VLOOKUP($A481,'volatile collection data'!$G$6:$M$69,6,FALSE)</f>
        <v>13</v>
      </c>
      <c r="N481" s="1">
        <f>VLOOKUP($A481,'volatile collection data'!$G$6:$M$69,7,FALSE)</f>
        <v>3.56</v>
      </c>
      <c r="O481" s="1">
        <f>VLOOKUP(A481,'volatile collection data'!$G$6:$K$69,5,FALSE)</f>
        <v>0</v>
      </c>
      <c r="P481" s="1" t="str">
        <f t="shared" si="45"/>
        <v>11E</v>
      </c>
      <c r="Q481">
        <f t="shared" si="43"/>
        <v>0.17294244811274118</v>
      </c>
      <c r="R481" t="str">
        <f t="shared" si="46"/>
        <v>29B_0-E&amp;3.56%3.56@13</v>
      </c>
      <c r="S481" t="str">
        <f t="shared" si="47"/>
        <v>11E-29B-VCS-Loc-22</v>
      </c>
      <c r="T481" t="str">
        <f>IFERROR(IF(VLOOKUP(S481,Bad!$A:$A,1,FALSE)='RAW2'!S481,"yes","no"),"no")</f>
        <v>no</v>
      </c>
      <c r="U481" t="str">
        <f>IFERROR(VLOOKUP(F481,compounds!$A:$B,2,FALSE),"")</f>
        <v>bpinene</v>
      </c>
      <c r="V481" t="str">
        <f>VLOOKUP(B481,'volatile collection data'!$O:$P,2,FALSE)</f>
        <v>02.may.22 29</v>
      </c>
    </row>
    <row r="482" spans="1:22" x14ac:dyDescent="0.2">
      <c r="A482" t="s">
        <v>190</v>
      </c>
      <c r="B482" s="1" t="str">
        <f t="shared" si="44"/>
        <v>11E</v>
      </c>
      <c r="C482">
        <v>9.3810000000000002</v>
      </c>
      <c r="D482">
        <f t="shared" si="42"/>
        <v>9.3800000000000008</v>
      </c>
      <c r="E482">
        <f>VLOOKUP(D482,'Peak Combiner'!$A$5:$D$4980,4,FALSE)</f>
        <v>9.3800000000000008</v>
      </c>
      <c r="F482">
        <f>IFERROR(VLOOKUP(D482,rt_comb!$A:$B,2,FALSE),D482)</f>
        <v>9.3800000000000008</v>
      </c>
      <c r="G482">
        <v>13972220</v>
      </c>
      <c r="H482">
        <f>SUMIFS($G:$G,$E:$E,18.51,'RAW2'!$A:$A,'RAW2'!A482)</f>
        <v>21146307</v>
      </c>
      <c r="I482" s="1" t="str">
        <f>VLOOKUP(A482,'volatile collection data'!$G$6:$H$69,2,FALSE)</f>
        <v>E</v>
      </c>
      <c r="J482" s="1">
        <f>VLOOKUP(A482,'volatile collection data'!$G$6:$I$69,3,FALSE)</f>
        <v>11</v>
      </c>
      <c r="K482" s="1" t="str">
        <f>VLOOKUP(A482,'volatile collection data'!$G$6:$N$69,8,FALSE)</f>
        <v>29B</v>
      </c>
      <c r="L482" s="1">
        <f>VLOOKUP(A482,'volatile collection data'!$G$6:$J$69,4,FALSE)</f>
        <v>3.56</v>
      </c>
      <c r="M482" s="1">
        <f>VLOOKUP($A482,'volatile collection data'!$G$6:$M$69,6,FALSE)</f>
        <v>13</v>
      </c>
      <c r="N482" s="1">
        <f>VLOOKUP($A482,'volatile collection data'!$G$6:$M$69,7,FALSE)</f>
        <v>3.56</v>
      </c>
      <c r="O482" s="1">
        <f>VLOOKUP(A482,'volatile collection data'!$G$6:$K$69,5,FALSE)</f>
        <v>0</v>
      </c>
      <c r="P482" s="1" t="str">
        <f t="shared" si="45"/>
        <v>11E</v>
      </c>
      <c r="Q482">
        <f t="shared" si="43"/>
        <v>0.92800622323236037</v>
      </c>
      <c r="R482" t="str">
        <f t="shared" si="46"/>
        <v>29B_0-E&amp;3.56%3.56@13</v>
      </c>
      <c r="S482" t="str">
        <f t="shared" si="47"/>
        <v>11E-29B-VCS-Loc-22</v>
      </c>
      <c r="T482" t="str">
        <f>IFERROR(IF(VLOOKUP(S482,Bad!$A:$A,1,FALSE)='RAW2'!S482,"yes","no"),"no")</f>
        <v>no</v>
      </c>
      <c r="U482" t="str">
        <f>IFERROR(VLOOKUP(F482,compounds!$A:$B,2,FALSE),"")</f>
        <v>octanal</v>
      </c>
      <c r="V482" t="str">
        <f>VLOOKUP(B482,'volatile collection data'!$O:$P,2,FALSE)</f>
        <v>02.may.22 29</v>
      </c>
    </row>
    <row r="483" spans="1:22" x14ac:dyDescent="0.2">
      <c r="A483" t="s">
        <v>190</v>
      </c>
      <c r="B483" s="1" t="str">
        <f t="shared" si="44"/>
        <v>11E</v>
      </c>
      <c r="C483">
        <v>9.5429999999999993</v>
      </c>
      <c r="D483">
        <f t="shared" si="42"/>
        <v>9.5399999999999991</v>
      </c>
      <c r="E483">
        <f>VLOOKUP(D483,'Peak Combiner'!$A$5:$D$4980,4,FALSE)</f>
        <v>9.5299999999999994</v>
      </c>
      <c r="F483">
        <f>IFERROR(VLOOKUP(D483,rt_comb!$A:$B,2,FALSE),D483)</f>
        <v>9.5399999999999991</v>
      </c>
      <c r="G483">
        <v>3355658</v>
      </c>
      <c r="H483">
        <f>SUMIFS($G:$G,$E:$E,18.51,'RAW2'!$A:$A,'RAW2'!A483)</f>
        <v>21146307</v>
      </c>
      <c r="I483" s="1" t="str">
        <f>VLOOKUP(A483,'volatile collection data'!$G$6:$H$69,2,FALSE)</f>
        <v>E</v>
      </c>
      <c r="J483" s="1">
        <f>VLOOKUP(A483,'volatile collection data'!$G$6:$I$69,3,FALSE)</f>
        <v>11</v>
      </c>
      <c r="K483" s="1" t="str">
        <f>VLOOKUP(A483,'volatile collection data'!$G$6:$N$69,8,FALSE)</f>
        <v>29B</v>
      </c>
      <c r="L483" s="1">
        <f>VLOOKUP(A483,'volatile collection data'!$G$6:$J$69,4,FALSE)</f>
        <v>3.56</v>
      </c>
      <c r="M483" s="1">
        <f>VLOOKUP($A483,'volatile collection data'!$G$6:$M$69,6,FALSE)</f>
        <v>13</v>
      </c>
      <c r="N483" s="1">
        <f>VLOOKUP($A483,'volatile collection data'!$G$6:$M$69,7,FALSE)</f>
        <v>3.56</v>
      </c>
      <c r="O483" s="1">
        <f>VLOOKUP(A483,'volatile collection data'!$G$6:$K$69,5,FALSE)</f>
        <v>0</v>
      </c>
      <c r="P483" s="1" t="str">
        <f t="shared" si="45"/>
        <v>11E</v>
      </c>
      <c r="Q483">
        <f t="shared" si="43"/>
        <v>0.22287592859541691</v>
      </c>
      <c r="R483" t="str">
        <f t="shared" si="46"/>
        <v>29B_0-E&amp;3.56%3.56@13</v>
      </c>
      <c r="S483" t="str">
        <f t="shared" si="47"/>
        <v>11E-29B-VCS-Loc-22</v>
      </c>
      <c r="T483" t="str">
        <f>IFERROR(IF(VLOOKUP(S483,Bad!$A:$A,1,FALSE)='RAW2'!S483,"yes","no"),"no")</f>
        <v>no</v>
      </c>
      <c r="U483" t="str">
        <f>IFERROR(VLOOKUP(F483,compounds!$A:$B,2,FALSE),"")</f>
        <v>z3hex</v>
      </c>
      <c r="V483" t="str">
        <f>VLOOKUP(B483,'volatile collection data'!$O:$P,2,FALSE)</f>
        <v>02.may.22 29</v>
      </c>
    </row>
    <row r="484" spans="1:22" x14ac:dyDescent="0.2">
      <c r="A484" t="s">
        <v>190</v>
      </c>
      <c r="B484" s="1" t="str">
        <f t="shared" si="44"/>
        <v>11E</v>
      </c>
      <c r="C484">
        <v>9.8079999999999998</v>
      </c>
      <c r="D484">
        <f t="shared" si="42"/>
        <v>9.81</v>
      </c>
      <c r="E484">
        <f>VLOOKUP(D484,'Peak Combiner'!$A$5:$D$4980,4,FALSE)</f>
        <v>9.8000000000000007</v>
      </c>
      <c r="F484">
        <f>IFERROR(VLOOKUP(D484,rt_comb!$A:$B,2,FALSE),D484)</f>
        <v>9.81</v>
      </c>
      <c r="G484">
        <v>3240975</v>
      </c>
      <c r="H484">
        <f>SUMIFS($G:$G,$E:$E,18.51,'RAW2'!$A:$A,'RAW2'!A484)</f>
        <v>21146307</v>
      </c>
      <c r="I484" s="1" t="str">
        <f>VLOOKUP(A484,'volatile collection data'!$G$6:$H$69,2,FALSE)</f>
        <v>E</v>
      </c>
      <c r="J484" s="1">
        <f>VLOOKUP(A484,'volatile collection data'!$G$6:$I$69,3,FALSE)</f>
        <v>11</v>
      </c>
      <c r="K484" s="1" t="str">
        <f>VLOOKUP(A484,'volatile collection data'!$G$6:$N$69,8,FALSE)</f>
        <v>29B</v>
      </c>
      <c r="L484" s="1">
        <f>VLOOKUP(A484,'volatile collection data'!$G$6:$J$69,4,FALSE)</f>
        <v>3.56</v>
      </c>
      <c r="M484" s="1">
        <f>VLOOKUP($A484,'volatile collection data'!$G$6:$M$69,6,FALSE)</f>
        <v>13</v>
      </c>
      <c r="N484" s="1">
        <f>VLOOKUP($A484,'volatile collection data'!$G$6:$M$69,7,FALSE)</f>
        <v>3.56</v>
      </c>
      <c r="O484" s="1">
        <f>VLOOKUP(A484,'volatile collection data'!$G$6:$K$69,5,FALSE)</f>
        <v>0</v>
      </c>
      <c r="P484" s="1" t="str">
        <f t="shared" si="45"/>
        <v>11E</v>
      </c>
      <c r="Q484">
        <f t="shared" si="43"/>
        <v>0.21525891872161326</v>
      </c>
      <c r="R484" t="str">
        <f t="shared" si="46"/>
        <v>29B_0-E&amp;3.56%3.56@13</v>
      </c>
      <c r="S484" t="str">
        <f t="shared" si="47"/>
        <v>11E-29B-VCS-Loc-22</v>
      </c>
      <c r="T484" t="str">
        <f>IFERROR(IF(VLOOKUP(S484,Bad!$A:$A,1,FALSE)='RAW2'!S484,"yes","no"),"no")</f>
        <v>no</v>
      </c>
      <c r="U484" t="str">
        <f>IFERROR(VLOOKUP(F484,compounds!$A:$B,2,FALSE),"")</f>
        <v>sixmethyl</v>
      </c>
      <c r="V484" t="str">
        <f>VLOOKUP(B484,'volatile collection data'!$O:$P,2,FALSE)</f>
        <v>02.may.22 29</v>
      </c>
    </row>
    <row r="485" spans="1:22" x14ac:dyDescent="0.2">
      <c r="A485" t="s">
        <v>190</v>
      </c>
      <c r="B485" s="1" t="str">
        <f t="shared" si="44"/>
        <v>11E</v>
      </c>
      <c r="C485">
        <v>10.193</v>
      </c>
      <c r="D485">
        <f t="shared" si="42"/>
        <v>10.19</v>
      </c>
      <c r="E485">
        <f>VLOOKUP(D485,'Peak Combiner'!$A$5:$D$4980,4,FALSE)</f>
        <v>10.18</v>
      </c>
      <c r="F485">
        <f>IFERROR(VLOOKUP(D485,rt_comb!$A:$B,2,FALSE),D485)</f>
        <v>10.19</v>
      </c>
      <c r="G485">
        <v>1893679</v>
      </c>
      <c r="H485">
        <f>SUMIFS($G:$G,$E:$E,18.51,'RAW2'!$A:$A,'RAW2'!A485)</f>
        <v>21146307</v>
      </c>
      <c r="I485" s="1" t="str">
        <f>VLOOKUP(A485,'volatile collection data'!$G$6:$H$69,2,FALSE)</f>
        <v>E</v>
      </c>
      <c r="J485" s="1">
        <f>VLOOKUP(A485,'volatile collection data'!$G$6:$I$69,3,FALSE)</f>
        <v>11</v>
      </c>
      <c r="K485" s="1" t="str">
        <f>VLOOKUP(A485,'volatile collection data'!$G$6:$N$69,8,FALSE)</f>
        <v>29B</v>
      </c>
      <c r="L485" s="1">
        <f>VLOOKUP(A485,'volatile collection data'!$G$6:$J$69,4,FALSE)</f>
        <v>3.56</v>
      </c>
      <c r="M485" s="1">
        <f>VLOOKUP($A485,'volatile collection data'!$G$6:$M$69,6,FALSE)</f>
        <v>13</v>
      </c>
      <c r="N485" s="1">
        <f>VLOOKUP($A485,'volatile collection data'!$G$6:$M$69,7,FALSE)</f>
        <v>3.56</v>
      </c>
      <c r="O485" s="1">
        <f>VLOOKUP(A485,'volatile collection data'!$G$6:$K$69,5,FALSE)</f>
        <v>0</v>
      </c>
      <c r="P485" s="1" t="str">
        <f t="shared" si="45"/>
        <v>11E</v>
      </c>
      <c r="Q485">
        <f t="shared" si="43"/>
        <v>0.12577427901968569</v>
      </c>
      <c r="R485" t="str">
        <f t="shared" si="46"/>
        <v>29B_0-E&amp;3.56%3.56@13</v>
      </c>
      <c r="S485" t="str">
        <f t="shared" si="47"/>
        <v>11E-29B-VCS-Loc-22</v>
      </c>
      <c r="T485" t="str">
        <f>IFERROR(IF(VLOOKUP(S485,Bad!$A:$A,1,FALSE)='RAW2'!S485,"yes","no"),"no")</f>
        <v>no</v>
      </c>
      <c r="U485" t="str">
        <f>IFERROR(VLOOKUP(F485,compounds!$A:$B,2,FALSE),"")</f>
        <v/>
      </c>
      <c r="V485" t="str">
        <f>VLOOKUP(B485,'volatile collection data'!$O:$P,2,FALSE)</f>
        <v>02.may.22 29</v>
      </c>
    </row>
    <row r="486" spans="1:22" x14ac:dyDescent="0.2">
      <c r="A486" t="s">
        <v>190</v>
      </c>
      <c r="B486" s="1" t="str">
        <f t="shared" si="44"/>
        <v>11E</v>
      </c>
      <c r="C486">
        <v>10.472</v>
      </c>
      <c r="D486">
        <f t="shared" si="42"/>
        <v>10.47</v>
      </c>
      <c r="E486">
        <f>VLOOKUP(D486,'Peak Combiner'!$A$5:$D$4980,4,FALSE)</f>
        <v>10.47</v>
      </c>
      <c r="F486">
        <f>IFERROR(VLOOKUP(D486,rt_comb!$A:$B,2,FALSE),D486)</f>
        <v>10.47</v>
      </c>
      <c r="G486">
        <v>3540122</v>
      </c>
      <c r="H486">
        <f>SUMIFS($G:$G,$E:$E,18.51,'RAW2'!$A:$A,'RAW2'!A486)</f>
        <v>21146307</v>
      </c>
      <c r="I486" s="1" t="str">
        <f>VLOOKUP(A486,'volatile collection data'!$G$6:$H$69,2,FALSE)</f>
        <v>E</v>
      </c>
      <c r="J486" s="1">
        <f>VLOOKUP(A486,'volatile collection data'!$G$6:$I$69,3,FALSE)</f>
        <v>11</v>
      </c>
      <c r="K486" s="1" t="str">
        <f>VLOOKUP(A486,'volatile collection data'!$G$6:$N$69,8,FALSE)</f>
        <v>29B</v>
      </c>
      <c r="L486" s="1">
        <f>VLOOKUP(A486,'volatile collection data'!$G$6:$J$69,4,FALSE)</f>
        <v>3.56</v>
      </c>
      <c r="M486" s="1">
        <f>VLOOKUP($A486,'volatile collection data'!$G$6:$M$69,6,FALSE)</f>
        <v>13</v>
      </c>
      <c r="N486" s="1">
        <f>VLOOKUP($A486,'volatile collection data'!$G$6:$M$69,7,FALSE)</f>
        <v>3.56</v>
      </c>
      <c r="O486" s="1">
        <f>VLOOKUP(A486,'volatile collection data'!$G$6:$K$69,5,FALSE)</f>
        <v>0</v>
      </c>
      <c r="P486" s="1" t="str">
        <f t="shared" si="45"/>
        <v>11E</v>
      </c>
      <c r="Q486">
        <f t="shared" si="43"/>
        <v>0.23512764950750775</v>
      </c>
      <c r="R486" t="str">
        <f t="shared" si="46"/>
        <v>29B_0-E&amp;3.56%3.56@13</v>
      </c>
      <c r="S486" t="str">
        <f t="shared" si="47"/>
        <v>11E-29B-VCS-Loc-22</v>
      </c>
      <c r="T486" t="str">
        <f>IFERROR(IF(VLOOKUP(S486,Bad!$A:$A,1,FALSE)='RAW2'!S486,"yes","no"),"no")</f>
        <v>no</v>
      </c>
      <c r="U486" t="str">
        <f>IFERROR(VLOOKUP(F486,compounds!$A:$B,2,FALSE),"")</f>
        <v/>
      </c>
      <c r="V486" t="str">
        <f>VLOOKUP(B486,'volatile collection data'!$O:$P,2,FALSE)</f>
        <v>02.may.22 29</v>
      </c>
    </row>
    <row r="487" spans="1:22" x14ac:dyDescent="0.2">
      <c r="A487" t="s">
        <v>190</v>
      </c>
      <c r="B487" s="1" t="str">
        <f t="shared" si="44"/>
        <v>11E</v>
      </c>
      <c r="C487">
        <v>10.788</v>
      </c>
      <c r="D487">
        <f t="shared" si="42"/>
        <v>10.79</v>
      </c>
      <c r="E487">
        <f>VLOOKUP(D487,'Peak Combiner'!$A$5:$D$4980,4,FALSE)</f>
        <v>10.78</v>
      </c>
      <c r="F487">
        <f>IFERROR(VLOOKUP(D487,rt_comb!$A:$B,2,FALSE),D487)</f>
        <v>10.79</v>
      </c>
      <c r="G487">
        <v>18011871</v>
      </c>
      <c r="H487">
        <f>SUMIFS($G:$G,$E:$E,18.51,'RAW2'!$A:$A,'RAW2'!A487)</f>
        <v>21146307</v>
      </c>
      <c r="I487" s="1" t="str">
        <f>VLOOKUP(A487,'volatile collection data'!$G$6:$H$69,2,FALSE)</f>
        <v>E</v>
      </c>
      <c r="J487" s="1">
        <f>VLOOKUP(A487,'volatile collection data'!$G$6:$I$69,3,FALSE)</f>
        <v>11</v>
      </c>
      <c r="K487" s="1" t="str">
        <f>VLOOKUP(A487,'volatile collection data'!$G$6:$N$69,8,FALSE)</f>
        <v>29B</v>
      </c>
      <c r="L487" s="1">
        <f>VLOOKUP(A487,'volatile collection data'!$G$6:$J$69,4,FALSE)</f>
        <v>3.56</v>
      </c>
      <c r="M487" s="1">
        <f>VLOOKUP($A487,'volatile collection data'!$G$6:$M$69,6,FALSE)</f>
        <v>13</v>
      </c>
      <c r="N487" s="1">
        <f>VLOOKUP($A487,'volatile collection data'!$G$6:$M$69,7,FALSE)</f>
        <v>3.56</v>
      </c>
      <c r="O487" s="1">
        <f>VLOOKUP(A487,'volatile collection data'!$G$6:$K$69,5,FALSE)</f>
        <v>0</v>
      </c>
      <c r="P487" s="1" t="str">
        <f t="shared" si="45"/>
        <v>11E</v>
      </c>
      <c r="Q487">
        <f t="shared" si="43"/>
        <v>1.1963115653817702</v>
      </c>
      <c r="R487" t="str">
        <f t="shared" si="46"/>
        <v>29B_0-E&amp;3.56%3.56@13</v>
      </c>
      <c r="S487" t="str">
        <f t="shared" si="47"/>
        <v>11E-29B-VCS-Loc-22</v>
      </c>
      <c r="T487" t="str">
        <f>IFERROR(IF(VLOOKUP(S487,Bad!$A:$A,1,FALSE)='RAW2'!S487,"yes","no"),"no")</f>
        <v>no</v>
      </c>
      <c r="U487" t="str">
        <f>IFERROR(VLOOKUP(F487,compounds!$A:$B,2,FALSE),"")</f>
        <v>bocimene</v>
      </c>
      <c r="V487" t="str">
        <f>VLOOKUP(B487,'volatile collection data'!$O:$P,2,FALSE)</f>
        <v>02.may.22 29</v>
      </c>
    </row>
    <row r="488" spans="1:22" x14ac:dyDescent="0.2">
      <c r="A488" t="s">
        <v>190</v>
      </c>
      <c r="B488" s="1" t="str">
        <f t="shared" si="44"/>
        <v>11E</v>
      </c>
      <c r="C488">
        <v>11.493</v>
      </c>
      <c r="D488">
        <f t="shared" si="42"/>
        <v>11.49</v>
      </c>
      <c r="E488">
        <f>VLOOKUP(D488,'Peak Combiner'!$A$5:$D$4980,4,FALSE)</f>
        <v>11.49</v>
      </c>
      <c r="F488">
        <f>IFERROR(VLOOKUP(D488,rt_comb!$A:$B,2,FALSE),D488)</f>
        <v>11.49</v>
      </c>
      <c r="G488">
        <v>2571669</v>
      </c>
      <c r="H488">
        <f>SUMIFS($G:$G,$E:$E,18.51,'RAW2'!$A:$A,'RAW2'!A488)</f>
        <v>21146307</v>
      </c>
      <c r="I488" s="1" t="str">
        <f>VLOOKUP(A488,'volatile collection data'!$G$6:$H$69,2,FALSE)</f>
        <v>E</v>
      </c>
      <c r="J488" s="1">
        <f>VLOOKUP(A488,'volatile collection data'!$G$6:$I$69,3,FALSE)</f>
        <v>11</v>
      </c>
      <c r="K488" s="1" t="str">
        <f>VLOOKUP(A488,'volatile collection data'!$G$6:$N$69,8,FALSE)</f>
        <v>29B</v>
      </c>
      <c r="L488" s="1">
        <f>VLOOKUP(A488,'volatile collection data'!$G$6:$J$69,4,FALSE)</f>
        <v>3.56</v>
      </c>
      <c r="M488" s="1">
        <f>VLOOKUP($A488,'volatile collection data'!$G$6:$M$69,6,FALSE)</f>
        <v>13</v>
      </c>
      <c r="N488" s="1">
        <f>VLOOKUP($A488,'volatile collection data'!$G$6:$M$69,7,FALSE)</f>
        <v>3.56</v>
      </c>
      <c r="O488" s="1">
        <f>VLOOKUP(A488,'volatile collection data'!$G$6:$K$69,5,FALSE)</f>
        <v>0</v>
      </c>
      <c r="P488" s="1" t="str">
        <f t="shared" si="45"/>
        <v>11E</v>
      </c>
      <c r="Q488">
        <f t="shared" si="43"/>
        <v>0.17080498561386384</v>
      </c>
      <c r="R488" t="str">
        <f t="shared" si="46"/>
        <v>29B_0-E&amp;3.56%3.56@13</v>
      </c>
      <c r="S488" t="str">
        <f t="shared" si="47"/>
        <v>11E-29B-VCS-Loc-22</v>
      </c>
      <c r="T488" t="str">
        <f>IFERROR(IF(VLOOKUP(S488,Bad!$A:$A,1,FALSE)='RAW2'!S488,"yes","no"),"no")</f>
        <v>no</v>
      </c>
      <c r="U488" t="str">
        <f>IFERROR(VLOOKUP(F488,compounds!$A:$B,2,FALSE),"")</f>
        <v/>
      </c>
      <c r="V488" t="str">
        <f>VLOOKUP(B488,'volatile collection data'!$O:$P,2,FALSE)</f>
        <v>02.may.22 29</v>
      </c>
    </row>
    <row r="489" spans="1:22" x14ac:dyDescent="0.2">
      <c r="A489" t="s">
        <v>190</v>
      </c>
      <c r="B489" s="1" t="str">
        <f t="shared" si="44"/>
        <v>11E</v>
      </c>
      <c r="C489">
        <v>12.391999999999999</v>
      </c>
      <c r="D489">
        <f t="shared" si="42"/>
        <v>12.39</v>
      </c>
      <c r="E489">
        <f>VLOOKUP(D489,'Peak Combiner'!$A$5:$D$4980,4,FALSE)</f>
        <v>12.39</v>
      </c>
      <c r="F489">
        <f>IFERROR(VLOOKUP(D489,rt_comb!$A:$B,2,FALSE),D489)</f>
        <v>12.39</v>
      </c>
      <c r="G489">
        <v>22180974</v>
      </c>
      <c r="H489">
        <f>SUMIFS($G:$G,$E:$E,18.51,'RAW2'!$A:$A,'RAW2'!A489)</f>
        <v>21146307</v>
      </c>
      <c r="I489" s="1" t="str">
        <f>VLOOKUP(A489,'volatile collection data'!$G$6:$H$69,2,FALSE)</f>
        <v>E</v>
      </c>
      <c r="J489" s="1">
        <f>VLOOKUP(A489,'volatile collection data'!$G$6:$I$69,3,FALSE)</f>
        <v>11</v>
      </c>
      <c r="K489" s="1" t="str">
        <f>VLOOKUP(A489,'volatile collection data'!$G$6:$N$69,8,FALSE)</f>
        <v>29B</v>
      </c>
      <c r="L489" s="1">
        <f>VLOOKUP(A489,'volatile collection data'!$G$6:$J$69,4,FALSE)</f>
        <v>3.56</v>
      </c>
      <c r="M489" s="1">
        <f>VLOOKUP($A489,'volatile collection data'!$G$6:$M$69,6,FALSE)</f>
        <v>13</v>
      </c>
      <c r="N489" s="1">
        <f>VLOOKUP($A489,'volatile collection data'!$G$6:$M$69,7,FALSE)</f>
        <v>3.56</v>
      </c>
      <c r="O489" s="1">
        <f>VLOOKUP(A489,'volatile collection data'!$G$6:$K$69,5,FALSE)</f>
        <v>0</v>
      </c>
      <c r="P489" s="1" t="str">
        <f t="shared" si="45"/>
        <v>11E</v>
      </c>
      <c r="Q489">
        <f t="shared" si="43"/>
        <v>1.4732148441232089</v>
      </c>
      <c r="R489" t="str">
        <f t="shared" si="46"/>
        <v>29B_0-E&amp;3.56%3.56@13</v>
      </c>
      <c r="S489" t="str">
        <f t="shared" si="47"/>
        <v>11E-29B-VCS-Loc-22</v>
      </c>
      <c r="T489" t="str">
        <f>IFERROR(IF(VLOOKUP(S489,Bad!$A:$A,1,FALSE)='RAW2'!S489,"yes","no"),"no")</f>
        <v>no</v>
      </c>
      <c r="U489" t="str">
        <f>IFERROR(VLOOKUP(F489,compounds!$A:$B,2,FALSE),"")</f>
        <v>o+C5xe</v>
      </c>
      <c r="V489" t="str">
        <f>VLOOKUP(B489,'volatile collection data'!$O:$P,2,FALSE)</f>
        <v>02.may.22 29</v>
      </c>
    </row>
    <row r="490" spans="1:22" x14ac:dyDescent="0.2">
      <c r="A490" t="s">
        <v>190</v>
      </c>
      <c r="B490" s="1" t="str">
        <f t="shared" si="44"/>
        <v>11E</v>
      </c>
      <c r="C490">
        <v>12.537000000000001</v>
      </c>
      <c r="D490">
        <f t="shared" si="42"/>
        <v>12.54</v>
      </c>
      <c r="E490">
        <f>VLOOKUP(D490,'Peak Combiner'!$A$5:$D$4980,4,FALSE)</f>
        <v>12.53</v>
      </c>
      <c r="F490">
        <f>IFERROR(VLOOKUP(D490,rt_comb!$A:$B,2,FALSE),D490)</f>
        <v>12.54</v>
      </c>
      <c r="G490">
        <v>12606858</v>
      </c>
      <c r="H490">
        <f>SUMIFS($G:$G,$E:$E,18.51,'RAW2'!$A:$A,'RAW2'!A490)</f>
        <v>21146307</v>
      </c>
      <c r="I490" s="1" t="str">
        <f>VLOOKUP(A490,'volatile collection data'!$G$6:$H$69,2,FALSE)</f>
        <v>E</v>
      </c>
      <c r="J490" s="1">
        <f>VLOOKUP(A490,'volatile collection data'!$G$6:$I$69,3,FALSE)</f>
        <v>11</v>
      </c>
      <c r="K490" s="1" t="str">
        <f>VLOOKUP(A490,'volatile collection data'!$G$6:$N$69,8,FALSE)</f>
        <v>29B</v>
      </c>
      <c r="L490" s="1">
        <f>VLOOKUP(A490,'volatile collection data'!$G$6:$J$69,4,FALSE)</f>
        <v>3.56</v>
      </c>
      <c r="M490" s="1">
        <f>VLOOKUP($A490,'volatile collection data'!$G$6:$M$69,6,FALSE)</f>
        <v>13</v>
      </c>
      <c r="N490" s="1">
        <f>VLOOKUP($A490,'volatile collection data'!$G$6:$M$69,7,FALSE)</f>
        <v>3.56</v>
      </c>
      <c r="O490" s="1">
        <f>VLOOKUP(A490,'volatile collection data'!$G$6:$K$69,5,FALSE)</f>
        <v>0</v>
      </c>
      <c r="P490" s="1" t="str">
        <f t="shared" si="45"/>
        <v>11E</v>
      </c>
      <c r="Q490">
        <f t="shared" si="43"/>
        <v>0.83732167682778169</v>
      </c>
      <c r="R490" t="str">
        <f t="shared" si="46"/>
        <v>29B_0-E&amp;3.56%3.56@13</v>
      </c>
      <c r="S490" t="str">
        <f t="shared" si="47"/>
        <v>11E-29B-VCS-Loc-22</v>
      </c>
      <c r="T490" t="str">
        <f>IFERROR(IF(VLOOKUP(S490,Bad!$A:$A,1,FALSE)='RAW2'!S490,"yes","no"),"no")</f>
        <v>no</v>
      </c>
      <c r="U490" t="str">
        <f>IFERROR(VLOOKUP(F490,compounds!$A:$B,2,FALSE),"")</f>
        <v>nonanal</v>
      </c>
      <c r="V490" t="str">
        <f>VLOOKUP(B490,'volatile collection data'!$O:$P,2,FALSE)</f>
        <v>02.may.22 29</v>
      </c>
    </row>
    <row r="491" spans="1:22" x14ac:dyDescent="0.2">
      <c r="A491" t="s">
        <v>190</v>
      </c>
      <c r="B491" s="1" t="str">
        <f t="shared" si="44"/>
        <v>11E</v>
      </c>
      <c r="C491">
        <v>12.834</v>
      </c>
      <c r="D491">
        <f t="shared" si="42"/>
        <v>12.83</v>
      </c>
      <c r="E491">
        <f>VLOOKUP(D491,'Peak Combiner'!$A$5:$D$4980,4,FALSE)</f>
        <v>12.83</v>
      </c>
      <c r="F491">
        <f>IFERROR(VLOOKUP(D491,rt_comb!$A:$B,2,FALSE),D491)</f>
        <v>12.83</v>
      </c>
      <c r="G491">
        <v>2142651</v>
      </c>
      <c r="H491">
        <f>SUMIFS($G:$G,$E:$E,18.51,'RAW2'!$A:$A,'RAW2'!A491)</f>
        <v>21146307</v>
      </c>
      <c r="I491" s="1" t="str">
        <f>VLOOKUP(A491,'volatile collection data'!$G$6:$H$69,2,FALSE)</f>
        <v>E</v>
      </c>
      <c r="J491" s="1">
        <f>VLOOKUP(A491,'volatile collection data'!$G$6:$I$69,3,FALSE)</f>
        <v>11</v>
      </c>
      <c r="K491" s="1" t="str">
        <f>VLOOKUP(A491,'volatile collection data'!$G$6:$N$69,8,FALSE)</f>
        <v>29B</v>
      </c>
      <c r="L491" s="1">
        <f>VLOOKUP(A491,'volatile collection data'!$G$6:$J$69,4,FALSE)</f>
        <v>3.56</v>
      </c>
      <c r="M491" s="1">
        <f>VLOOKUP($A491,'volatile collection data'!$G$6:$M$69,6,FALSE)</f>
        <v>13</v>
      </c>
      <c r="N491" s="1">
        <f>VLOOKUP($A491,'volatile collection data'!$G$6:$M$69,7,FALSE)</f>
        <v>3.56</v>
      </c>
      <c r="O491" s="1">
        <f>VLOOKUP(A491,'volatile collection data'!$G$6:$K$69,5,FALSE)</f>
        <v>0</v>
      </c>
      <c r="P491" s="1" t="str">
        <f t="shared" si="45"/>
        <v>11E</v>
      </c>
      <c r="Q491">
        <f t="shared" si="43"/>
        <v>0.14231048911447428</v>
      </c>
      <c r="R491" t="str">
        <f t="shared" si="46"/>
        <v>29B_0-E&amp;3.56%3.56@13</v>
      </c>
      <c r="S491" t="str">
        <f t="shared" si="47"/>
        <v>11E-29B-VCS-Loc-22</v>
      </c>
      <c r="T491" t="str">
        <f>IFERROR(IF(VLOOKUP(S491,Bad!$A:$A,1,FALSE)='RAW2'!S491,"yes","no"),"no")</f>
        <v>no</v>
      </c>
      <c r="U491" t="str">
        <f>IFERROR(VLOOKUP(F491,compounds!$A:$B,2,FALSE),"")</f>
        <v/>
      </c>
      <c r="V491" t="str">
        <f>VLOOKUP(B491,'volatile collection data'!$O:$P,2,FALSE)</f>
        <v>02.may.22 29</v>
      </c>
    </row>
    <row r="492" spans="1:22" x14ac:dyDescent="0.2">
      <c r="A492" t="s">
        <v>190</v>
      </c>
      <c r="B492" s="1" t="str">
        <f t="shared" si="44"/>
        <v>11E</v>
      </c>
      <c r="C492">
        <v>12.914</v>
      </c>
      <c r="D492">
        <f t="shared" si="42"/>
        <v>12.91</v>
      </c>
      <c r="E492">
        <f>VLOOKUP(D492,'Peak Combiner'!$A$5:$D$4980,4,FALSE)</f>
        <v>12.91</v>
      </c>
      <c r="F492">
        <f>IFERROR(VLOOKUP(D492,rt_comb!$A:$B,2,FALSE),D492)</f>
        <v>12.91</v>
      </c>
      <c r="G492">
        <v>16995246</v>
      </c>
      <c r="H492">
        <f>SUMIFS($G:$G,$E:$E,18.51,'RAW2'!$A:$A,'RAW2'!A492)</f>
        <v>21146307</v>
      </c>
      <c r="I492" s="1" t="str">
        <f>VLOOKUP(A492,'volatile collection data'!$G$6:$H$69,2,FALSE)</f>
        <v>E</v>
      </c>
      <c r="J492" s="1">
        <f>VLOOKUP(A492,'volatile collection data'!$G$6:$I$69,3,FALSE)</f>
        <v>11</v>
      </c>
      <c r="K492" s="1" t="str">
        <f>VLOOKUP(A492,'volatile collection data'!$G$6:$N$69,8,FALSE)</f>
        <v>29B</v>
      </c>
      <c r="L492" s="1">
        <f>VLOOKUP(A492,'volatile collection data'!$G$6:$J$69,4,FALSE)</f>
        <v>3.56</v>
      </c>
      <c r="M492" s="1">
        <f>VLOOKUP($A492,'volatile collection data'!$G$6:$M$69,6,FALSE)</f>
        <v>13</v>
      </c>
      <c r="N492" s="1">
        <f>VLOOKUP($A492,'volatile collection data'!$G$6:$M$69,7,FALSE)</f>
        <v>3.56</v>
      </c>
      <c r="O492" s="1">
        <f>VLOOKUP(A492,'volatile collection data'!$G$6:$K$69,5,FALSE)</f>
        <v>0</v>
      </c>
      <c r="P492" s="1" t="str">
        <f t="shared" si="45"/>
        <v>11E</v>
      </c>
      <c r="Q492">
        <f t="shared" si="43"/>
        <v>1.1287894159528606</v>
      </c>
      <c r="R492" t="str">
        <f t="shared" si="46"/>
        <v>29B_0-E&amp;3.56%3.56@13</v>
      </c>
      <c r="S492" t="str">
        <f t="shared" si="47"/>
        <v>11E-29B-VCS-Loc-22</v>
      </c>
      <c r="T492" t="str">
        <f>IFERROR(IF(VLOOKUP(S492,Bad!$A:$A,1,FALSE)='RAW2'!S492,"yes","no"),"no")</f>
        <v>no</v>
      </c>
      <c r="U492" t="str">
        <f>IFERROR(VLOOKUP(F492,compounds!$A:$B,2,FALSE),"")</f>
        <v>cyclohexene</v>
      </c>
      <c r="V492" t="str">
        <f>VLOOKUP(B492,'volatile collection data'!$O:$P,2,FALSE)</f>
        <v>02.may.22 29</v>
      </c>
    </row>
    <row r="493" spans="1:22" x14ac:dyDescent="0.2">
      <c r="A493" t="s">
        <v>190</v>
      </c>
      <c r="B493" s="1" t="str">
        <f t="shared" si="44"/>
        <v>11E</v>
      </c>
      <c r="C493">
        <v>14.257</v>
      </c>
      <c r="D493">
        <f t="shared" si="42"/>
        <v>14.26</v>
      </c>
      <c r="E493">
        <f>VLOOKUP(D493,'Peak Combiner'!$A$5:$D$4980,4,FALSE)</f>
        <v>14.25</v>
      </c>
      <c r="F493">
        <f>IFERROR(VLOOKUP(D493,rt_comb!$A:$B,2,FALSE),D493)</f>
        <v>14.25</v>
      </c>
      <c r="G493">
        <v>875300</v>
      </c>
      <c r="H493">
        <f>SUMIFS($G:$G,$E:$E,18.51,'RAW2'!$A:$A,'RAW2'!A493)</f>
        <v>21146307</v>
      </c>
      <c r="I493" s="1" t="str">
        <f>VLOOKUP(A493,'volatile collection data'!$G$6:$H$69,2,FALSE)</f>
        <v>E</v>
      </c>
      <c r="J493" s="1">
        <f>VLOOKUP(A493,'volatile collection data'!$G$6:$I$69,3,FALSE)</f>
        <v>11</v>
      </c>
      <c r="K493" s="1" t="str">
        <f>VLOOKUP(A493,'volatile collection data'!$G$6:$N$69,8,FALSE)</f>
        <v>29B</v>
      </c>
      <c r="L493" s="1">
        <f>VLOOKUP(A493,'volatile collection data'!$G$6:$J$69,4,FALSE)</f>
        <v>3.56</v>
      </c>
      <c r="M493" s="1">
        <f>VLOOKUP($A493,'volatile collection data'!$G$6:$M$69,6,FALSE)</f>
        <v>13</v>
      </c>
      <c r="N493" s="1">
        <f>VLOOKUP($A493,'volatile collection data'!$G$6:$M$69,7,FALSE)</f>
        <v>3.56</v>
      </c>
      <c r="O493" s="1">
        <f>VLOOKUP(A493,'volatile collection data'!$G$6:$K$69,5,FALSE)</f>
        <v>0</v>
      </c>
      <c r="P493" s="1" t="str">
        <f t="shared" si="45"/>
        <v>11E</v>
      </c>
      <c r="Q493">
        <f t="shared" si="43"/>
        <v>5.8135632504733324E-2</v>
      </c>
      <c r="R493" t="str">
        <f t="shared" si="46"/>
        <v>29B_0-E&amp;3.56%3.56@13</v>
      </c>
      <c r="S493" t="str">
        <f t="shared" si="47"/>
        <v>11E-29B-VCS-Loc-22</v>
      </c>
      <c r="T493" t="str">
        <f>IFERROR(IF(VLOOKUP(S493,Bad!$A:$A,1,FALSE)='RAW2'!S493,"yes","no"),"no")</f>
        <v>no</v>
      </c>
      <c r="U493" t="str">
        <f>IFERROR(VLOOKUP(F493,compounds!$A:$B,2,FALSE),"")</f>
        <v>p-trimethyl</v>
      </c>
      <c r="V493" t="str">
        <f>VLOOKUP(B493,'volatile collection data'!$O:$P,2,FALSE)</f>
        <v>02.may.22 29</v>
      </c>
    </row>
    <row r="494" spans="1:22" x14ac:dyDescent="0.2">
      <c r="A494" t="s">
        <v>190</v>
      </c>
      <c r="B494" s="1" t="str">
        <f t="shared" si="44"/>
        <v>11E</v>
      </c>
      <c r="C494">
        <v>14.657999999999999</v>
      </c>
      <c r="D494">
        <f t="shared" si="42"/>
        <v>14.66</v>
      </c>
      <c r="E494">
        <f>VLOOKUP(D494,'Peak Combiner'!$A$5:$D$4980,4,FALSE)</f>
        <v>14.66</v>
      </c>
      <c r="F494">
        <f>IFERROR(VLOOKUP(D494,rt_comb!$A:$B,2,FALSE),D494)</f>
        <v>14.66</v>
      </c>
      <c r="G494">
        <v>1721428</v>
      </c>
      <c r="H494">
        <f>SUMIFS($G:$G,$E:$E,18.51,'RAW2'!$A:$A,'RAW2'!A494)</f>
        <v>21146307</v>
      </c>
      <c r="I494" s="1" t="str">
        <f>VLOOKUP(A494,'volatile collection data'!$G$6:$H$69,2,FALSE)</f>
        <v>E</v>
      </c>
      <c r="J494" s="1">
        <f>VLOOKUP(A494,'volatile collection data'!$G$6:$I$69,3,FALSE)</f>
        <v>11</v>
      </c>
      <c r="K494" s="1" t="str">
        <f>VLOOKUP(A494,'volatile collection data'!$G$6:$N$69,8,FALSE)</f>
        <v>29B</v>
      </c>
      <c r="L494" s="1">
        <f>VLOOKUP(A494,'volatile collection data'!$G$6:$J$69,4,FALSE)</f>
        <v>3.56</v>
      </c>
      <c r="M494" s="1">
        <f>VLOOKUP($A494,'volatile collection data'!$G$6:$M$69,6,FALSE)</f>
        <v>13</v>
      </c>
      <c r="N494" s="1">
        <f>VLOOKUP($A494,'volatile collection data'!$G$6:$M$69,7,FALSE)</f>
        <v>3.56</v>
      </c>
      <c r="O494" s="1">
        <f>VLOOKUP(A494,'volatile collection data'!$G$6:$K$69,5,FALSE)</f>
        <v>0</v>
      </c>
      <c r="P494" s="1" t="str">
        <f t="shared" si="45"/>
        <v>11E</v>
      </c>
      <c r="Q494">
        <f t="shared" si="43"/>
        <v>0.11433372054308016</v>
      </c>
      <c r="R494" t="str">
        <f t="shared" si="46"/>
        <v>29B_0-E&amp;3.56%3.56@13</v>
      </c>
      <c r="S494" t="str">
        <f t="shared" si="47"/>
        <v>11E-29B-VCS-Loc-22</v>
      </c>
      <c r="T494" t="str">
        <f>IFERROR(IF(VLOOKUP(S494,Bad!$A:$A,1,FALSE)='RAW2'!S494,"yes","no"),"no")</f>
        <v>no</v>
      </c>
      <c r="U494" t="str">
        <f>IFERROR(VLOOKUP(F494,compounds!$A:$B,2,FALSE),"")</f>
        <v/>
      </c>
      <c r="V494" t="str">
        <f>VLOOKUP(B494,'volatile collection data'!$O:$P,2,FALSE)</f>
        <v>02.may.22 29</v>
      </c>
    </row>
    <row r="495" spans="1:22" x14ac:dyDescent="0.2">
      <c r="A495" t="s">
        <v>190</v>
      </c>
      <c r="B495" s="1" t="str">
        <f t="shared" si="44"/>
        <v>11E</v>
      </c>
      <c r="C495">
        <v>15.031000000000001</v>
      </c>
      <c r="D495">
        <f t="shared" si="42"/>
        <v>15.03</v>
      </c>
      <c r="E495">
        <f>VLOOKUP(D495,'Peak Combiner'!$A$5:$D$4980,4,FALSE)</f>
        <v>15.02</v>
      </c>
      <c r="F495">
        <f>IFERROR(VLOOKUP(D495,rt_comb!$A:$B,2,FALSE),D495)</f>
        <v>15.03</v>
      </c>
      <c r="G495">
        <v>758058</v>
      </c>
      <c r="H495">
        <f>SUMIFS($G:$G,$E:$E,18.51,'RAW2'!$A:$A,'RAW2'!A495)</f>
        <v>21146307</v>
      </c>
      <c r="I495" s="1" t="str">
        <f>VLOOKUP(A495,'volatile collection data'!$G$6:$H$69,2,FALSE)</f>
        <v>E</v>
      </c>
      <c r="J495" s="1">
        <f>VLOOKUP(A495,'volatile collection data'!$G$6:$I$69,3,FALSE)</f>
        <v>11</v>
      </c>
      <c r="K495" s="1" t="str">
        <f>VLOOKUP(A495,'volatile collection data'!$G$6:$N$69,8,FALSE)</f>
        <v>29B</v>
      </c>
      <c r="L495" s="1">
        <f>VLOOKUP(A495,'volatile collection data'!$G$6:$J$69,4,FALSE)</f>
        <v>3.56</v>
      </c>
      <c r="M495" s="1">
        <f>VLOOKUP($A495,'volatile collection data'!$G$6:$M$69,6,FALSE)</f>
        <v>13</v>
      </c>
      <c r="N495" s="1">
        <f>VLOOKUP($A495,'volatile collection data'!$G$6:$M$69,7,FALSE)</f>
        <v>3.56</v>
      </c>
      <c r="O495" s="1">
        <f>VLOOKUP(A495,'volatile collection data'!$G$6:$K$69,5,FALSE)</f>
        <v>0</v>
      </c>
      <c r="P495" s="1" t="str">
        <f t="shared" si="45"/>
        <v>11E</v>
      </c>
      <c r="Q495">
        <f t="shared" si="43"/>
        <v>5.0348659094336945E-2</v>
      </c>
      <c r="R495" t="str">
        <f t="shared" si="46"/>
        <v>29B_0-E&amp;3.56%3.56@13</v>
      </c>
      <c r="S495" t="str">
        <f t="shared" si="47"/>
        <v>11E-29B-VCS-Loc-22</v>
      </c>
      <c r="T495" t="str">
        <f>IFERROR(IF(VLOOKUP(S495,Bad!$A:$A,1,FALSE)='RAW2'!S495,"yes","no"),"no")</f>
        <v>no</v>
      </c>
      <c r="U495" t="str">
        <f>IFERROR(VLOOKUP(F495,compounds!$A:$B,2,FALSE),"")</f>
        <v/>
      </c>
      <c r="V495" t="str">
        <f>VLOOKUP(B495,'volatile collection data'!$O:$P,2,FALSE)</f>
        <v>02.may.22 29</v>
      </c>
    </row>
    <row r="496" spans="1:22" x14ac:dyDescent="0.2">
      <c r="A496" t="s">
        <v>190</v>
      </c>
      <c r="B496" s="1" t="str">
        <f t="shared" si="44"/>
        <v>11E</v>
      </c>
      <c r="C496">
        <v>15.178000000000001</v>
      </c>
      <c r="D496">
        <f t="shared" si="42"/>
        <v>15.18</v>
      </c>
      <c r="E496">
        <f>VLOOKUP(D496,'Peak Combiner'!$A$5:$D$4980,4,FALSE)</f>
        <v>15.18</v>
      </c>
      <c r="F496">
        <f>IFERROR(VLOOKUP(D496,rt_comb!$A:$B,2,FALSE),D496)</f>
        <v>15.18</v>
      </c>
      <c r="G496">
        <v>34571898</v>
      </c>
      <c r="H496">
        <f>SUMIFS($G:$G,$E:$E,18.51,'RAW2'!$A:$A,'RAW2'!A496)</f>
        <v>21146307</v>
      </c>
      <c r="I496" s="1" t="str">
        <f>VLOOKUP(A496,'volatile collection data'!$G$6:$H$69,2,FALSE)</f>
        <v>E</v>
      </c>
      <c r="J496" s="1">
        <f>VLOOKUP(A496,'volatile collection data'!$G$6:$I$69,3,FALSE)</f>
        <v>11</v>
      </c>
      <c r="K496" s="1" t="str">
        <f>VLOOKUP(A496,'volatile collection data'!$G$6:$N$69,8,FALSE)</f>
        <v>29B</v>
      </c>
      <c r="L496" s="1">
        <f>VLOOKUP(A496,'volatile collection data'!$G$6:$J$69,4,FALSE)</f>
        <v>3.56</v>
      </c>
      <c r="M496" s="1">
        <f>VLOOKUP($A496,'volatile collection data'!$G$6:$M$69,6,FALSE)</f>
        <v>13</v>
      </c>
      <c r="N496" s="1">
        <f>VLOOKUP($A496,'volatile collection data'!$G$6:$M$69,7,FALSE)</f>
        <v>3.56</v>
      </c>
      <c r="O496" s="1">
        <f>VLOOKUP(A496,'volatile collection data'!$G$6:$K$69,5,FALSE)</f>
        <v>0</v>
      </c>
      <c r="P496" s="1" t="str">
        <f t="shared" si="45"/>
        <v>11E</v>
      </c>
      <c r="Q496">
        <f t="shared" si="43"/>
        <v>2.2961946271211295</v>
      </c>
      <c r="R496" t="str">
        <f t="shared" si="46"/>
        <v>29B_0-E&amp;3.56%3.56@13</v>
      </c>
      <c r="S496" t="str">
        <f t="shared" si="47"/>
        <v>11E-29B-VCS-Loc-22</v>
      </c>
      <c r="T496" t="str">
        <f>IFERROR(IF(VLOOKUP(S496,Bad!$A:$A,1,FALSE)='RAW2'!S496,"yes","no"),"no")</f>
        <v>no</v>
      </c>
      <c r="U496" t="str">
        <f>IFERROR(VLOOKUP(F496,compounds!$A:$B,2,FALSE),"")</f>
        <v/>
      </c>
      <c r="V496" t="str">
        <f>VLOOKUP(B496,'volatile collection data'!$O:$P,2,FALSE)</f>
        <v>02.may.22 29</v>
      </c>
    </row>
    <row r="497" spans="1:22" x14ac:dyDescent="0.2">
      <c r="A497" t="s">
        <v>190</v>
      </c>
      <c r="B497" s="1" t="str">
        <f t="shared" si="44"/>
        <v>11E</v>
      </c>
      <c r="C497">
        <v>15.4</v>
      </c>
      <c r="D497">
        <f t="shared" si="42"/>
        <v>15.4</v>
      </c>
      <c r="E497">
        <f>VLOOKUP(D497,'Peak Combiner'!$A$5:$D$4980,4,FALSE)</f>
        <v>15.4</v>
      </c>
      <c r="F497">
        <f>IFERROR(VLOOKUP(D497,rt_comb!$A:$B,2,FALSE),D497)</f>
        <v>15.4</v>
      </c>
      <c r="G497">
        <v>3822437</v>
      </c>
      <c r="H497">
        <f>SUMIFS($G:$G,$E:$E,18.51,'RAW2'!$A:$A,'RAW2'!A497)</f>
        <v>21146307</v>
      </c>
      <c r="I497" s="1" t="str">
        <f>VLOOKUP(A497,'volatile collection data'!$G$6:$H$69,2,FALSE)</f>
        <v>E</v>
      </c>
      <c r="J497" s="1">
        <f>VLOOKUP(A497,'volatile collection data'!$G$6:$I$69,3,FALSE)</f>
        <v>11</v>
      </c>
      <c r="K497" s="1" t="str">
        <f>VLOOKUP(A497,'volatile collection data'!$G$6:$N$69,8,FALSE)</f>
        <v>29B</v>
      </c>
      <c r="L497" s="1">
        <f>VLOOKUP(A497,'volatile collection data'!$G$6:$J$69,4,FALSE)</f>
        <v>3.56</v>
      </c>
      <c r="M497" s="1">
        <f>VLOOKUP($A497,'volatile collection data'!$G$6:$M$69,6,FALSE)</f>
        <v>13</v>
      </c>
      <c r="N497" s="1">
        <f>VLOOKUP($A497,'volatile collection data'!$G$6:$M$69,7,FALSE)</f>
        <v>3.56</v>
      </c>
      <c r="O497" s="1">
        <f>VLOOKUP(A497,'volatile collection data'!$G$6:$K$69,5,FALSE)</f>
        <v>0</v>
      </c>
      <c r="P497" s="1" t="str">
        <f t="shared" si="45"/>
        <v>11E</v>
      </c>
      <c r="Q497">
        <f t="shared" si="43"/>
        <v>0.25387843334227728</v>
      </c>
      <c r="R497" t="str">
        <f t="shared" si="46"/>
        <v>29B_0-E&amp;3.56%3.56@13</v>
      </c>
      <c r="S497" t="str">
        <f t="shared" si="47"/>
        <v>11E-29B-VCS-Loc-22</v>
      </c>
      <c r="T497" t="str">
        <f>IFERROR(IF(VLOOKUP(S497,Bad!$A:$A,1,FALSE)='RAW2'!S497,"yes","no"),"no")</f>
        <v>no</v>
      </c>
      <c r="U497" t="str">
        <f>IFERROR(VLOOKUP(F497,compounds!$A:$B,2,FALSE),"")</f>
        <v/>
      </c>
      <c r="V497" t="str">
        <f>VLOOKUP(B497,'volatile collection data'!$O:$P,2,FALSE)</f>
        <v>02.may.22 29</v>
      </c>
    </row>
    <row r="498" spans="1:22" x14ac:dyDescent="0.2">
      <c r="A498" t="s">
        <v>190</v>
      </c>
      <c r="B498" s="1" t="str">
        <f t="shared" si="44"/>
        <v>11E</v>
      </c>
      <c r="C498">
        <v>15.555999999999999</v>
      </c>
      <c r="D498">
        <f t="shared" si="42"/>
        <v>15.56</v>
      </c>
      <c r="E498">
        <f>VLOOKUP(D498,'Peak Combiner'!$A$5:$D$4980,4,FALSE)</f>
        <v>15.55</v>
      </c>
      <c r="F498">
        <f>IFERROR(VLOOKUP(D498,rt_comb!$A:$B,2,FALSE),D498)</f>
        <v>15.56</v>
      </c>
      <c r="G498">
        <v>7722636</v>
      </c>
      <c r="H498">
        <f>SUMIFS($G:$G,$E:$E,18.51,'RAW2'!$A:$A,'RAW2'!A498)</f>
        <v>21146307</v>
      </c>
      <c r="I498" s="1" t="str">
        <f>VLOOKUP(A498,'volatile collection data'!$G$6:$H$69,2,FALSE)</f>
        <v>E</v>
      </c>
      <c r="J498" s="1">
        <f>VLOOKUP(A498,'volatile collection data'!$G$6:$I$69,3,FALSE)</f>
        <v>11</v>
      </c>
      <c r="K498" s="1" t="str">
        <f>VLOOKUP(A498,'volatile collection data'!$G$6:$N$69,8,FALSE)</f>
        <v>29B</v>
      </c>
      <c r="L498" s="1">
        <f>VLOOKUP(A498,'volatile collection data'!$G$6:$J$69,4,FALSE)</f>
        <v>3.56</v>
      </c>
      <c r="M498" s="1">
        <f>VLOOKUP($A498,'volatile collection data'!$G$6:$M$69,6,FALSE)</f>
        <v>13</v>
      </c>
      <c r="N498" s="1">
        <f>VLOOKUP($A498,'volatile collection data'!$G$6:$M$69,7,FALSE)</f>
        <v>3.56</v>
      </c>
      <c r="O498" s="1">
        <f>VLOOKUP(A498,'volatile collection data'!$G$6:$K$69,5,FALSE)</f>
        <v>0</v>
      </c>
      <c r="P498" s="1" t="str">
        <f t="shared" si="45"/>
        <v>11E</v>
      </c>
      <c r="Q498">
        <f t="shared" si="43"/>
        <v>0.51292165938972201</v>
      </c>
      <c r="R498" t="str">
        <f t="shared" si="46"/>
        <v>29B_0-E&amp;3.56%3.56@13</v>
      </c>
      <c r="S498" t="str">
        <f t="shared" si="47"/>
        <v>11E-29B-VCS-Loc-22</v>
      </c>
      <c r="T498" t="str">
        <f>IFERROR(IF(VLOOKUP(S498,Bad!$A:$A,1,FALSE)='RAW2'!S498,"yes","no"),"no")</f>
        <v>no</v>
      </c>
      <c r="U498" t="str">
        <f>IFERROR(VLOOKUP(F498,compounds!$A:$B,2,FALSE),"")</f>
        <v>decanal</v>
      </c>
      <c r="V498" t="str">
        <f>VLOOKUP(B498,'volatile collection data'!$O:$P,2,FALSE)</f>
        <v>02.may.22 29</v>
      </c>
    </row>
    <row r="499" spans="1:22" x14ac:dyDescent="0.2">
      <c r="A499" t="s">
        <v>190</v>
      </c>
      <c r="B499" s="1" t="str">
        <f t="shared" si="44"/>
        <v>11E</v>
      </c>
      <c r="C499">
        <v>15.77</v>
      </c>
      <c r="D499">
        <f t="shared" si="42"/>
        <v>15.77</v>
      </c>
      <c r="E499">
        <f>VLOOKUP(D499,'Peak Combiner'!$A$5:$D$4980,4,FALSE)</f>
        <v>15.77</v>
      </c>
      <c r="F499">
        <f>IFERROR(VLOOKUP(D499,rt_comb!$A:$B,2,FALSE),D499)</f>
        <v>15.77</v>
      </c>
      <c r="G499">
        <v>1629040</v>
      </c>
      <c r="H499">
        <f>SUMIFS($G:$G,$E:$E,18.51,'RAW2'!$A:$A,'RAW2'!A499)</f>
        <v>21146307</v>
      </c>
      <c r="I499" s="1" t="str">
        <f>VLOOKUP(A499,'volatile collection data'!$G$6:$H$69,2,FALSE)</f>
        <v>E</v>
      </c>
      <c r="J499" s="1">
        <f>VLOOKUP(A499,'volatile collection data'!$G$6:$I$69,3,FALSE)</f>
        <v>11</v>
      </c>
      <c r="K499" s="1" t="str">
        <f>VLOOKUP(A499,'volatile collection data'!$G$6:$N$69,8,FALSE)</f>
        <v>29B</v>
      </c>
      <c r="L499" s="1">
        <f>VLOOKUP(A499,'volatile collection data'!$G$6:$J$69,4,FALSE)</f>
        <v>3.56</v>
      </c>
      <c r="M499" s="1">
        <f>VLOOKUP($A499,'volatile collection data'!$G$6:$M$69,6,FALSE)</f>
        <v>13</v>
      </c>
      <c r="N499" s="1">
        <f>VLOOKUP($A499,'volatile collection data'!$G$6:$M$69,7,FALSE)</f>
        <v>3.56</v>
      </c>
      <c r="O499" s="1">
        <f>VLOOKUP(A499,'volatile collection data'!$G$6:$K$69,5,FALSE)</f>
        <v>0</v>
      </c>
      <c r="P499" s="1" t="str">
        <f t="shared" si="45"/>
        <v>11E</v>
      </c>
      <c r="Q499">
        <f t="shared" si="43"/>
        <v>0.10819749888667973</v>
      </c>
      <c r="R499" t="str">
        <f t="shared" si="46"/>
        <v>29B_0-E&amp;3.56%3.56@13</v>
      </c>
      <c r="S499" t="str">
        <f t="shared" si="47"/>
        <v>11E-29B-VCS-Loc-22</v>
      </c>
      <c r="T499" t="str">
        <f>IFERROR(IF(VLOOKUP(S499,Bad!$A:$A,1,FALSE)='RAW2'!S499,"yes","no"),"no")</f>
        <v>no</v>
      </c>
      <c r="U499" t="str">
        <f>IFERROR(VLOOKUP(F499,compounds!$A:$B,2,FALSE),"")</f>
        <v>caprylyl acetate</v>
      </c>
      <c r="V499" t="str">
        <f>VLOOKUP(B499,'volatile collection data'!$O:$P,2,FALSE)</f>
        <v>02.may.22 29</v>
      </c>
    </row>
    <row r="500" spans="1:22" x14ac:dyDescent="0.2">
      <c r="A500" t="s">
        <v>190</v>
      </c>
      <c r="B500" s="1" t="str">
        <f t="shared" si="44"/>
        <v>11E</v>
      </c>
      <c r="C500">
        <v>16.337</v>
      </c>
      <c r="D500">
        <f t="shared" si="42"/>
        <v>16.34</v>
      </c>
      <c r="E500">
        <f>VLOOKUP(D500,'Peak Combiner'!$A$5:$D$4980,4,FALSE)</f>
        <v>16.34</v>
      </c>
      <c r="F500">
        <f>IFERROR(VLOOKUP(D500,rt_comb!$A:$B,2,FALSE),D500)</f>
        <v>16.34</v>
      </c>
      <c r="G500">
        <v>2168488</v>
      </c>
      <c r="H500">
        <f>SUMIFS($G:$G,$E:$E,18.51,'RAW2'!$A:$A,'RAW2'!A500)</f>
        <v>21146307</v>
      </c>
      <c r="I500" s="1" t="str">
        <f>VLOOKUP(A500,'volatile collection data'!$G$6:$H$69,2,FALSE)</f>
        <v>E</v>
      </c>
      <c r="J500" s="1">
        <f>VLOOKUP(A500,'volatile collection data'!$G$6:$I$69,3,FALSE)</f>
        <v>11</v>
      </c>
      <c r="K500" s="1" t="str">
        <f>VLOOKUP(A500,'volatile collection data'!$G$6:$N$69,8,FALSE)</f>
        <v>29B</v>
      </c>
      <c r="L500" s="1">
        <f>VLOOKUP(A500,'volatile collection data'!$G$6:$J$69,4,FALSE)</f>
        <v>3.56</v>
      </c>
      <c r="M500" s="1">
        <f>VLOOKUP($A500,'volatile collection data'!$G$6:$M$69,6,FALSE)</f>
        <v>13</v>
      </c>
      <c r="N500" s="1">
        <f>VLOOKUP($A500,'volatile collection data'!$G$6:$M$69,7,FALSE)</f>
        <v>3.56</v>
      </c>
      <c r="O500" s="1">
        <f>VLOOKUP(A500,'volatile collection data'!$G$6:$K$69,5,FALSE)</f>
        <v>0</v>
      </c>
      <c r="P500" s="1" t="str">
        <f t="shared" si="45"/>
        <v>11E</v>
      </c>
      <c r="Q500">
        <f t="shared" si="43"/>
        <v>0.144026529714297</v>
      </c>
      <c r="R500" t="str">
        <f t="shared" si="46"/>
        <v>29B_0-E&amp;3.56%3.56@13</v>
      </c>
      <c r="S500" t="str">
        <f t="shared" si="47"/>
        <v>11E-29B-VCS-Loc-22</v>
      </c>
      <c r="T500" t="str">
        <f>IFERROR(IF(VLOOKUP(S500,Bad!$A:$A,1,FALSE)='RAW2'!S500,"yes","no"),"no")</f>
        <v>no</v>
      </c>
      <c r="U500" t="str">
        <f>IFERROR(VLOOKUP(F500,compounds!$A:$B,2,FALSE),"")</f>
        <v/>
      </c>
      <c r="V500" t="str">
        <f>VLOOKUP(B500,'volatile collection data'!$O:$P,2,FALSE)</f>
        <v>02.may.22 29</v>
      </c>
    </row>
    <row r="501" spans="1:22" x14ac:dyDescent="0.2">
      <c r="A501" t="s">
        <v>190</v>
      </c>
      <c r="B501" s="1" t="str">
        <f t="shared" si="44"/>
        <v>11E</v>
      </c>
      <c r="C501">
        <v>16.437999999999999</v>
      </c>
      <c r="D501">
        <f t="shared" si="42"/>
        <v>16.440000000000001</v>
      </c>
      <c r="E501">
        <f>VLOOKUP(D501,'Peak Combiner'!$A$5:$D$4980,4,FALSE)</f>
        <v>16.440000000000001</v>
      </c>
      <c r="F501">
        <f>IFERROR(VLOOKUP(D501,rt_comb!$A:$B,2,FALSE),D501)</f>
        <v>16.440000000000001</v>
      </c>
      <c r="G501">
        <v>20807387</v>
      </c>
      <c r="H501">
        <f>SUMIFS($G:$G,$E:$E,18.51,'RAW2'!$A:$A,'RAW2'!A501)</f>
        <v>21146307</v>
      </c>
      <c r="I501" s="1" t="str">
        <f>VLOOKUP(A501,'volatile collection data'!$G$6:$H$69,2,FALSE)</f>
        <v>E</v>
      </c>
      <c r="J501" s="1">
        <f>VLOOKUP(A501,'volatile collection data'!$G$6:$I$69,3,FALSE)</f>
        <v>11</v>
      </c>
      <c r="K501" s="1" t="str">
        <f>VLOOKUP(A501,'volatile collection data'!$G$6:$N$69,8,FALSE)</f>
        <v>29B</v>
      </c>
      <c r="L501" s="1">
        <f>VLOOKUP(A501,'volatile collection data'!$G$6:$J$69,4,FALSE)</f>
        <v>3.56</v>
      </c>
      <c r="M501" s="1">
        <f>VLOOKUP($A501,'volatile collection data'!$G$6:$M$69,6,FALSE)</f>
        <v>13</v>
      </c>
      <c r="N501" s="1">
        <f>VLOOKUP($A501,'volatile collection data'!$G$6:$M$69,7,FALSE)</f>
        <v>3.56</v>
      </c>
      <c r="O501" s="1">
        <f>VLOOKUP(A501,'volatile collection data'!$G$6:$K$69,5,FALSE)</f>
        <v>0</v>
      </c>
      <c r="P501" s="1" t="str">
        <f t="shared" si="45"/>
        <v>11E</v>
      </c>
      <c r="Q501">
        <f t="shared" si="43"/>
        <v>1.3819840100717073</v>
      </c>
      <c r="R501" t="str">
        <f t="shared" si="46"/>
        <v>29B_0-E&amp;3.56%3.56@13</v>
      </c>
      <c r="S501" t="str">
        <f t="shared" si="47"/>
        <v>11E-29B-VCS-Loc-22</v>
      </c>
      <c r="T501" t="str">
        <f>IFERROR(IF(VLOOKUP(S501,Bad!$A:$A,1,FALSE)='RAW2'!S501,"yes","no"),"no")</f>
        <v>no</v>
      </c>
      <c r="U501" t="str">
        <f>IFERROR(VLOOKUP(F501,compounds!$A:$B,2,FALSE),"")</f>
        <v/>
      </c>
      <c r="V501" t="str">
        <f>VLOOKUP(B501,'volatile collection data'!$O:$P,2,FALSE)</f>
        <v>02.may.22 29</v>
      </c>
    </row>
    <row r="502" spans="1:22" x14ac:dyDescent="0.2">
      <c r="A502" t="s">
        <v>190</v>
      </c>
      <c r="B502" s="1" t="str">
        <f t="shared" si="44"/>
        <v>11E</v>
      </c>
      <c r="C502">
        <v>18.209</v>
      </c>
      <c r="D502">
        <f t="shared" si="42"/>
        <v>18.21</v>
      </c>
      <c r="E502">
        <f>VLOOKUP(D502,'Peak Combiner'!$A$5:$D$4980,4,FALSE)</f>
        <v>18.21</v>
      </c>
      <c r="F502">
        <f>IFERROR(VLOOKUP(D502,rt_comb!$A:$B,2,FALSE),D502)</f>
        <v>18.21</v>
      </c>
      <c r="G502">
        <v>1894309</v>
      </c>
      <c r="H502">
        <f>SUMIFS($G:$G,$E:$E,18.51,'RAW2'!$A:$A,'RAW2'!A502)</f>
        <v>21146307</v>
      </c>
      <c r="I502" s="1" t="str">
        <f>VLOOKUP(A502,'volatile collection data'!$G$6:$H$69,2,FALSE)</f>
        <v>E</v>
      </c>
      <c r="J502" s="1">
        <f>VLOOKUP(A502,'volatile collection data'!$G$6:$I$69,3,FALSE)</f>
        <v>11</v>
      </c>
      <c r="K502" s="1" t="str">
        <f>VLOOKUP(A502,'volatile collection data'!$G$6:$N$69,8,FALSE)</f>
        <v>29B</v>
      </c>
      <c r="L502" s="1">
        <f>VLOOKUP(A502,'volatile collection data'!$G$6:$J$69,4,FALSE)</f>
        <v>3.56</v>
      </c>
      <c r="M502" s="1">
        <f>VLOOKUP($A502,'volatile collection data'!$G$6:$M$69,6,FALSE)</f>
        <v>13</v>
      </c>
      <c r="N502" s="1">
        <f>VLOOKUP($A502,'volatile collection data'!$G$6:$M$69,7,FALSE)</f>
        <v>3.56</v>
      </c>
      <c r="O502" s="1">
        <f>VLOOKUP(A502,'volatile collection data'!$G$6:$K$69,5,FALSE)</f>
        <v>0</v>
      </c>
      <c r="P502" s="1" t="str">
        <f t="shared" si="45"/>
        <v>11E</v>
      </c>
      <c r="Q502">
        <f t="shared" si="43"/>
        <v>0.1258161223288117</v>
      </c>
      <c r="R502" t="str">
        <f t="shared" si="46"/>
        <v>29B_0-E&amp;3.56%3.56@13</v>
      </c>
      <c r="S502" t="str">
        <f t="shared" si="47"/>
        <v>11E-29B-VCS-Loc-22</v>
      </c>
      <c r="T502" t="str">
        <f>IFERROR(IF(VLOOKUP(S502,Bad!$A:$A,1,FALSE)='RAW2'!S502,"yes","no"),"no")</f>
        <v>no</v>
      </c>
      <c r="U502" t="str">
        <f>IFERROR(VLOOKUP(F502,compounds!$A:$B,2,FALSE),"")</f>
        <v/>
      </c>
      <c r="V502" t="str">
        <f>VLOOKUP(B502,'volatile collection data'!$O:$P,2,FALSE)</f>
        <v>02.may.22 29</v>
      </c>
    </row>
    <row r="503" spans="1:22" x14ac:dyDescent="0.2">
      <c r="A503" t="s">
        <v>190</v>
      </c>
      <c r="B503" s="1" t="str">
        <f t="shared" si="44"/>
        <v>11E</v>
      </c>
      <c r="C503">
        <v>18.399999999999999</v>
      </c>
      <c r="D503">
        <f t="shared" si="42"/>
        <v>18.399999999999999</v>
      </c>
      <c r="E503">
        <f>VLOOKUP(D503,'Peak Combiner'!$A$5:$D$4980,4,FALSE)</f>
        <v>18.399999999999999</v>
      </c>
      <c r="F503">
        <f>IFERROR(VLOOKUP(D503,rt_comb!$A:$B,2,FALSE),D503)</f>
        <v>18.399999999999999</v>
      </c>
      <c r="G503">
        <v>1238567</v>
      </c>
      <c r="H503">
        <f>SUMIFS($G:$G,$E:$E,18.51,'RAW2'!$A:$A,'RAW2'!A503)</f>
        <v>21146307</v>
      </c>
      <c r="I503" s="1" t="str">
        <f>VLOOKUP(A503,'volatile collection data'!$G$6:$H$69,2,FALSE)</f>
        <v>E</v>
      </c>
      <c r="J503" s="1">
        <f>VLOOKUP(A503,'volatile collection data'!$G$6:$I$69,3,FALSE)</f>
        <v>11</v>
      </c>
      <c r="K503" s="1" t="str">
        <f>VLOOKUP(A503,'volatile collection data'!$G$6:$N$69,8,FALSE)</f>
        <v>29B</v>
      </c>
      <c r="L503" s="1">
        <f>VLOOKUP(A503,'volatile collection data'!$G$6:$J$69,4,FALSE)</f>
        <v>3.56</v>
      </c>
      <c r="M503" s="1">
        <f>VLOOKUP($A503,'volatile collection data'!$G$6:$M$69,6,FALSE)</f>
        <v>13</v>
      </c>
      <c r="N503" s="1">
        <f>VLOOKUP($A503,'volatile collection data'!$G$6:$M$69,7,FALSE)</f>
        <v>3.56</v>
      </c>
      <c r="O503" s="1">
        <f>VLOOKUP(A503,'volatile collection data'!$G$6:$K$69,5,FALSE)</f>
        <v>0</v>
      </c>
      <c r="P503" s="1" t="str">
        <f t="shared" si="45"/>
        <v>11E</v>
      </c>
      <c r="Q503">
        <f t="shared" si="43"/>
        <v>8.2263082308340035E-2</v>
      </c>
      <c r="R503" t="str">
        <f t="shared" si="46"/>
        <v>29B_0-E&amp;3.56%3.56@13</v>
      </c>
      <c r="S503" t="str">
        <f t="shared" si="47"/>
        <v>11E-29B-VCS-Loc-22</v>
      </c>
      <c r="T503" t="str">
        <f>IFERROR(IF(VLOOKUP(S503,Bad!$A:$A,1,FALSE)='RAW2'!S503,"yes","no"),"no")</f>
        <v>no</v>
      </c>
      <c r="U503" t="str">
        <f>IFERROR(VLOOKUP(F503,compounds!$A:$B,2,FALSE),"")</f>
        <v/>
      </c>
      <c r="V503" t="str">
        <f>VLOOKUP(B503,'volatile collection data'!$O:$P,2,FALSE)</f>
        <v>02.may.22 29</v>
      </c>
    </row>
    <row r="504" spans="1:22" x14ac:dyDescent="0.2">
      <c r="A504" t="s">
        <v>190</v>
      </c>
      <c r="B504" s="1" t="str">
        <f t="shared" si="44"/>
        <v>11E</v>
      </c>
      <c r="C504">
        <v>18.513999999999999</v>
      </c>
      <c r="D504">
        <f t="shared" si="42"/>
        <v>18.510000000000002</v>
      </c>
      <c r="E504">
        <f>VLOOKUP(D504,'Peak Combiner'!$A$5:$D$4980,4,FALSE)</f>
        <v>18.510000000000002</v>
      </c>
      <c r="F504">
        <f>IFERROR(VLOOKUP(D504,rt_comb!$A:$B,2,FALSE),D504)</f>
        <v>18.52</v>
      </c>
      <c r="G504">
        <v>21146307</v>
      </c>
      <c r="H504">
        <f>SUMIFS($G:$G,$E:$E,18.51,'RAW2'!$A:$A,'RAW2'!A504)</f>
        <v>21146307</v>
      </c>
      <c r="I504" s="1" t="str">
        <f>VLOOKUP(A504,'volatile collection data'!$G$6:$H$69,2,FALSE)</f>
        <v>E</v>
      </c>
      <c r="J504" s="1">
        <f>VLOOKUP(A504,'volatile collection data'!$G$6:$I$69,3,FALSE)</f>
        <v>11</v>
      </c>
      <c r="K504" s="1" t="str">
        <f>VLOOKUP(A504,'volatile collection data'!$G$6:$N$69,8,FALSE)</f>
        <v>29B</v>
      </c>
      <c r="L504" s="1">
        <f>VLOOKUP(A504,'volatile collection data'!$G$6:$J$69,4,FALSE)</f>
        <v>3.56</v>
      </c>
      <c r="M504" s="1">
        <f>VLOOKUP($A504,'volatile collection data'!$G$6:$M$69,6,FALSE)</f>
        <v>13</v>
      </c>
      <c r="N504" s="1">
        <f>VLOOKUP($A504,'volatile collection data'!$G$6:$M$69,7,FALSE)</f>
        <v>3.56</v>
      </c>
      <c r="O504" s="1">
        <f>VLOOKUP(A504,'volatile collection data'!$G$6:$K$69,5,FALSE)</f>
        <v>0</v>
      </c>
      <c r="P504" s="1" t="str">
        <f t="shared" si="45"/>
        <v>11E</v>
      </c>
      <c r="Q504">
        <f t="shared" si="43"/>
        <v>1.404494382022472</v>
      </c>
      <c r="R504" t="str">
        <f t="shared" si="46"/>
        <v>29B_0-E&amp;3.56%3.56@13</v>
      </c>
      <c r="S504" t="str">
        <f t="shared" si="47"/>
        <v>11E-29B-VCS-Loc-22</v>
      </c>
      <c r="T504" t="str">
        <f>IFERROR(IF(VLOOKUP(S504,Bad!$A:$A,1,FALSE)='RAW2'!S504,"yes","no"),"no")</f>
        <v>no</v>
      </c>
      <c r="U504" t="str">
        <f>IFERROR(VLOOKUP(F504,compounds!$A:$B,2,FALSE),"")</f>
        <v>standard</v>
      </c>
      <c r="V504" t="str">
        <f>VLOOKUP(B504,'volatile collection data'!$O:$P,2,FALSE)</f>
        <v>02.may.22 29</v>
      </c>
    </row>
    <row r="505" spans="1:22" x14ac:dyDescent="0.2">
      <c r="A505" t="s">
        <v>190</v>
      </c>
      <c r="B505" s="1" t="str">
        <f t="shared" si="44"/>
        <v>11E</v>
      </c>
      <c r="C505">
        <v>20.692</v>
      </c>
      <c r="D505">
        <f t="shared" si="42"/>
        <v>20.69</v>
      </c>
      <c r="E505">
        <f>VLOOKUP(D505,'Peak Combiner'!$A$5:$D$4980,4,FALSE)</f>
        <v>20.69</v>
      </c>
      <c r="F505">
        <f>IFERROR(VLOOKUP(D505,rt_comb!$A:$B,2,FALSE),D505)</f>
        <v>20.69</v>
      </c>
      <c r="G505">
        <v>2759373</v>
      </c>
      <c r="H505">
        <f>SUMIFS($G:$G,$E:$E,18.51,'RAW2'!$A:$A,'RAW2'!A505)</f>
        <v>21146307</v>
      </c>
      <c r="I505" s="1" t="str">
        <f>VLOOKUP(A505,'volatile collection data'!$G$6:$H$69,2,FALSE)</f>
        <v>E</v>
      </c>
      <c r="J505" s="1">
        <f>VLOOKUP(A505,'volatile collection data'!$G$6:$I$69,3,FALSE)</f>
        <v>11</v>
      </c>
      <c r="K505" s="1" t="str">
        <f>VLOOKUP(A505,'volatile collection data'!$G$6:$N$69,8,FALSE)</f>
        <v>29B</v>
      </c>
      <c r="L505" s="1">
        <f>VLOOKUP(A505,'volatile collection data'!$G$6:$J$69,4,FALSE)</f>
        <v>3.56</v>
      </c>
      <c r="M505" s="1">
        <f>VLOOKUP($A505,'volatile collection data'!$G$6:$M$69,6,FALSE)</f>
        <v>13</v>
      </c>
      <c r="N505" s="1">
        <f>VLOOKUP($A505,'volatile collection data'!$G$6:$M$69,7,FALSE)</f>
        <v>3.56</v>
      </c>
      <c r="O505" s="1">
        <f>VLOOKUP(A505,'volatile collection data'!$G$6:$K$69,5,FALSE)</f>
        <v>0</v>
      </c>
      <c r="P505" s="1" t="str">
        <f t="shared" si="45"/>
        <v>11E</v>
      </c>
      <c r="Q505">
        <f t="shared" si="43"/>
        <v>0.18327190068717411</v>
      </c>
      <c r="R505" t="str">
        <f t="shared" si="46"/>
        <v>29B_0-E&amp;3.56%3.56@13</v>
      </c>
      <c r="S505" t="str">
        <f t="shared" si="47"/>
        <v>11E-29B-VCS-Loc-22</v>
      </c>
      <c r="T505" t="str">
        <f>IFERROR(IF(VLOOKUP(S505,Bad!$A:$A,1,FALSE)='RAW2'!S505,"yes","no"),"no")</f>
        <v>no</v>
      </c>
      <c r="U505" t="str">
        <f>IFERROR(VLOOKUP(F505,compounds!$A:$B,2,FALSE),"")</f>
        <v/>
      </c>
      <c r="V505" t="str">
        <f>VLOOKUP(B505,'volatile collection data'!$O:$P,2,FALSE)</f>
        <v>02.may.22 29</v>
      </c>
    </row>
    <row r="506" spans="1:22" x14ac:dyDescent="0.2">
      <c r="A506" t="s">
        <v>190</v>
      </c>
      <c r="B506" s="1" t="str">
        <f t="shared" si="44"/>
        <v>11E</v>
      </c>
      <c r="C506">
        <v>20.843</v>
      </c>
      <c r="D506">
        <f t="shared" si="42"/>
        <v>20.84</v>
      </c>
      <c r="E506">
        <f>VLOOKUP(D506,'Peak Combiner'!$A$5:$D$4980,4,FALSE)</f>
        <v>20.84</v>
      </c>
      <c r="F506">
        <f>IFERROR(VLOOKUP(D506,rt_comb!$A:$B,2,FALSE),D506)</f>
        <v>20.85</v>
      </c>
      <c r="G506">
        <v>1946489</v>
      </c>
      <c r="H506">
        <f>SUMIFS($G:$G,$E:$E,18.51,'RAW2'!$A:$A,'RAW2'!A506)</f>
        <v>21146307</v>
      </c>
      <c r="I506" s="1" t="str">
        <f>VLOOKUP(A506,'volatile collection data'!$G$6:$H$69,2,FALSE)</f>
        <v>E</v>
      </c>
      <c r="J506" s="1">
        <f>VLOOKUP(A506,'volatile collection data'!$G$6:$I$69,3,FALSE)</f>
        <v>11</v>
      </c>
      <c r="K506" s="1" t="str">
        <f>VLOOKUP(A506,'volatile collection data'!$G$6:$N$69,8,FALSE)</f>
        <v>29B</v>
      </c>
      <c r="L506" s="1">
        <f>VLOOKUP(A506,'volatile collection data'!$G$6:$J$69,4,FALSE)</f>
        <v>3.56</v>
      </c>
      <c r="M506" s="1">
        <f>VLOOKUP($A506,'volatile collection data'!$G$6:$M$69,6,FALSE)</f>
        <v>13</v>
      </c>
      <c r="N506" s="1">
        <f>VLOOKUP($A506,'volatile collection data'!$G$6:$M$69,7,FALSE)</f>
        <v>3.56</v>
      </c>
      <c r="O506" s="1">
        <f>VLOOKUP(A506,'volatile collection data'!$G$6:$K$69,5,FALSE)</f>
        <v>0</v>
      </c>
      <c r="P506" s="1" t="str">
        <f t="shared" si="45"/>
        <v>11E</v>
      </c>
      <c r="Q506">
        <f t="shared" si="43"/>
        <v>0.12928181101165984</v>
      </c>
      <c r="R506" t="str">
        <f t="shared" si="46"/>
        <v>29B_0-E&amp;3.56%3.56@13</v>
      </c>
      <c r="S506" t="str">
        <f t="shared" si="47"/>
        <v>11E-29B-VCS-Loc-22</v>
      </c>
      <c r="T506" t="str">
        <f>IFERROR(IF(VLOOKUP(S506,Bad!$A:$A,1,FALSE)='RAW2'!S506,"yes","no"),"no")</f>
        <v>no</v>
      </c>
      <c r="U506" t="str">
        <f>IFERROR(VLOOKUP(F506,compounds!$A:$B,2,FALSE),"")</f>
        <v>nanodecane</v>
      </c>
      <c r="V506" t="str">
        <f>VLOOKUP(B506,'volatile collection data'!$O:$P,2,FALSE)</f>
        <v>02.may.22 29</v>
      </c>
    </row>
    <row r="507" spans="1:22" x14ac:dyDescent="0.2">
      <c r="A507" t="s">
        <v>190</v>
      </c>
      <c r="B507" s="1" t="str">
        <f t="shared" si="44"/>
        <v>11E</v>
      </c>
      <c r="C507">
        <v>21.067</v>
      </c>
      <c r="D507">
        <f t="shared" si="42"/>
        <v>21.07</v>
      </c>
      <c r="E507">
        <f>VLOOKUP(D507,'Peak Combiner'!$A$5:$D$4980,4,FALSE)</f>
        <v>21.07</v>
      </c>
      <c r="F507">
        <f>IFERROR(VLOOKUP(D507,rt_comb!$A:$B,2,FALSE),D507)</f>
        <v>21.07</v>
      </c>
      <c r="G507">
        <v>3343451</v>
      </c>
      <c r="H507">
        <f>SUMIFS($G:$G,$E:$E,18.51,'RAW2'!$A:$A,'RAW2'!A507)</f>
        <v>21146307</v>
      </c>
      <c r="I507" s="1" t="str">
        <f>VLOOKUP(A507,'volatile collection data'!$G$6:$H$69,2,FALSE)</f>
        <v>E</v>
      </c>
      <c r="J507" s="1">
        <f>VLOOKUP(A507,'volatile collection data'!$G$6:$I$69,3,FALSE)</f>
        <v>11</v>
      </c>
      <c r="K507" s="1" t="str">
        <f>VLOOKUP(A507,'volatile collection data'!$G$6:$N$69,8,FALSE)</f>
        <v>29B</v>
      </c>
      <c r="L507" s="1">
        <f>VLOOKUP(A507,'volatile collection data'!$G$6:$J$69,4,FALSE)</f>
        <v>3.56</v>
      </c>
      <c r="M507" s="1">
        <f>VLOOKUP($A507,'volatile collection data'!$G$6:$M$69,6,FALSE)</f>
        <v>13</v>
      </c>
      <c r="N507" s="1">
        <f>VLOOKUP($A507,'volatile collection data'!$G$6:$M$69,7,FALSE)</f>
        <v>3.56</v>
      </c>
      <c r="O507" s="1">
        <f>VLOOKUP(A507,'volatile collection data'!$G$6:$K$69,5,FALSE)</f>
        <v>0</v>
      </c>
      <c r="P507" s="1" t="str">
        <f t="shared" si="45"/>
        <v>11E</v>
      </c>
      <c r="Q507">
        <f t="shared" si="43"/>
        <v>0.22206516466763751</v>
      </c>
      <c r="R507" t="str">
        <f t="shared" si="46"/>
        <v>29B_0-E&amp;3.56%3.56@13</v>
      </c>
      <c r="S507" t="str">
        <f t="shared" si="47"/>
        <v>11E-29B-VCS-Loc-22</v>
      </c>
      <c r="T507" t="str">
        <f>IFERROR(IF(VLOOKUP(S507,Bad!$A:$A,1,FALSE)='RAW2'!S507,"yes","no"),"no")</f>
        <v>no</v>
      </c>
      <c r="U507" t="str">
        <f>IFERROR(VLOOKUP(F507,compounds!$A:$B,2,FALSE),"")</f>
        <v/>
      </c>
      <c r="V507" t="str">
        <f>VLOOKUP(B507,'volatile collection data'!$O:$P,2,FALSE)</f>
        <v>02.may.22 29</v>
      </c>
    </row>
    <row r="508" spans="1:22" x14ac:dyDescent="0.2">
      <c r="A508" t="s">
        <v>190</v>
      </c>
      <c r="B508" s="1" t="str">
        <f t="shared" si="44"/>
        <v>11E</v>
      </c>
      <c r="C508">
        <v>21.324000000000002</v>
      </c>
      <c r="D508">
        <f t="shared" si="42"/>
        <v>21.32</v>
      </c>
      <c r="E508">
        <f>VLOOKUP(D508,'Peak Combiner'!$A$5:$D$4980,4,FALSE)</f>
        <v>21.28</v>
      </c>
      <c r="F508">
        <f>IFERROR(VLOOKUP(D508,rt_comb!$A:$B,2,FALSE),D508)</f>
        <v>21.32</v>
      </c>
      <c r="G508">
        <v>27920783</v>
      </c>
      <c r="H508">
        <f>SUMIFS($G:$G,$E:$E,18.51,'RAW2'!$A:$A,'RAW2'!A508)</f>
        <v>21146307</v>
      </c>
      <c r="I508" s="1" t="str">
        <f>VLOOKUP(A508,'volatile collection data'!$G$6:$H$69,2,FALSE)</f>
        <v>E</v>
      </c>
      <c r="J508" s="1">
        <f>VLOOKUP(A508,'volatile collection data'!$G$6:$I$69,3,FALSE)</f>
        <v>11</v>
      </c>
      <c r="K508" s="1" t="str">
        <f>VLOOKUP(A508,'volatile collection data'!$G$6:$N$69,8,FALSE)</f>
        <v>29B</v>
      </c>
      <c r="L508" s="1">
        <f>VLOOKUP(A508,'volatile collection data'!$G$6:$J$69,4,FALSE)</f>
        <v>3.56</v>
      </c>
      <c r="M508" s="1">
        <f>VLOOKUP($A508,'volatile collection data'!$G$6:$M$69,6,FALSE)</f>
        <v>13</v>
      </c>
      <c r="N508" s="1">
        <f>VLOOKUP($A508,'volatile collection data'!$G$6:$M$69,7,FALSE)</f>
        <v>3.56</v>
      </c>
      <c r="O508" s="1">
        <f>VLOOKUP(A508,'volatile collection data'!$G$6:$K$69,5,FALSE)</f>
        <v>0</v>
      </c>
      <c r="P508" s="1" t="str">
        <f t="shared" si="45"/>
        <v>11E</v>
      </c>
      <c r="Q508">
        <f t="shared" si="43"/>
        <v>1.8544411969980643</v>
      </c>
      <c r="R508" t="str">
        <f t="shared" si="46"/>
        <v>29B_0-E&amp;3.56%3.56@13</v>
      </c>
      <c r="S508" t="str">
        <f t="shared" si="47"/>
        <v>11E-29B-VCS-Loc-22</v>
      </c>
      <c r="T508" t="str">
        <f>IFERROR(IF(VLOOKUP(S508,Bad!$A:$A,1,FALSE)='RAW2'!S508,"yes","no"),"no")</f>
        <v>no</v>
      </c>
      <c r="U508" t="str">
        <f>IFERROR(VLOOKUP(F508,compounds!$A:$B,2,FALSE),"")</f>
        <v/>
      </c>
      <c r="V508" t="str">
        <f>VLOOKUP(B508,'volatile collection data'!$O:$P,2,FALSE)</f>
        <v>02.may.22 29</v>
      </c>
    </row>
    <row r="509" spans="1:22" x14ac:dyDescent="0.2">
      <c r="A509" t="s">
        <v>190</v>
      </c>
      <c r="B509" s="1" t="str">
        <f t="shared" si="44"/>
        <v>11E</v>
      </c>
      <c r="C509">
        <v>22.178000000000001</v>
      </c>
      <c r="D509">
        <f t="shared" si="42"/>
        <v>22.18</v>
      </c>
      <c r="E509">
        <f>VLOOKUP(D509,'Peak Combiner'!$A$5:$D$4980,4,FALSE)</f>
        <v>22.17</v>
      </c>
      <c r="F509">
        <f>IFERROR(VLOOKUP(D509,rt_comb!$A:$B,2,FALSE),D509)</f>
        <v>22.18</v>
      </c>
      <c r="G509">
        <v>-94871</v>
      </c>
      <c r="H509">
        <f>SUMIFS($G:$G,$E:$E,18.51,'RAW2'!$A:$A,'RAW2'!A509)</f>
        <v>21146307</v>
      </c>
      <c r="I509" s="1" t="str">
        <f>VLOOKUP(A509,'volatile collection data'!$G$6:$H$69,2,FALSE)</f>
        <v>E</v>
      </c>
      <c r="J509" s="1">
        <f>VLOOKUP(A509,'volatile collection data'!$G$6:$I$69,3,FALSE)</f>
        <v>11</v>
      </c>
      <c r="K509" s="1" t="str">
        <f>VLOOKUP(A509,'volatile collection data'!$G$6:$N$69,8,FALSE)</f>
        <v>29B</v>
      </c>
      <c r="L509" s="1">
        <f>VLOOKUP(A509,'volatile collection data'!$G$6:$J$69,4,FALSE)</f>
        <v>3.56</v>
      </c>
      <c r="M509" s="1">
        <f>VLOOKUP($A509,'volatile collection data'!$G$6:$M$69,6,FALSE)</f>
        <v>13</v>
      </c>
      <c r="N509" s="1">
        <f>VLOOKUP($A509,'volatile collection data'!$G$6:$M$69,7,FALSE)</f>
        <v>3.56</v>
      </c>
      <c r="O509" s="1">
        <f>VLOOKUP(A509,'volatile collection data'!$G$6:$K$69,5,FALSE)</f>
        <v>0</v>
      </c>
      <c r="P509" s="1" t="str">
        <f t="shared" si="45"/>
        <v>11E</v>
      </c>
      <c r="Q509">
        <f t="shared" si="43"/>
        <v>-6.3011374287176439E-3</v>
      </c>
      <c r="R509" t="str">
        <f t="shared" si="46"/>
        <v>29B_0-E&amp;3.56%3.56@13</v>
      </c>
      <c r="S509" t="str">
        <f t="shared" si="47"/>
        <v>11E-29B-VCS-Loc-22</v>
      </c>
      <c r="T509" t="str">
        <f>IFERROR(IF(VLOOKUP(S509,Bad!$A:$A,1,FALSE)='RAW2'!S509,"yes","no"),"no")</f>
        <v>no</v>
      </c>
      <c r="U509" t="str">
        <f>IFERROR(VLOOKUP(F509,compounds!$A:$B,2,FALSE),"")</f>
        <v>humulene</v>
      </c>
      <c r="V509" t="str">
        <f>VLOOKUP(B509,'volatile collection data'!$O:$P,2,FALSE)</f>
        <v>02.may.22 29</v>
      </c>
    </row>
    <row r="510" spans="1:22" x14ac:dyDescent="0.2">
      <c r="A510" t="s">
        <v>190</v>
      </c>
      <c r="B510" s="1" t="str">
        <f t="shared" si="44"/>
        <v>11E</v>
      </c>
      <c r="C510">
        <v>22.709</v>
      </c>
      <c r="D510">
        <f t="shared" ref="D510:D573" si="48">ROUND(C510,2)</f>
        <v>22.71</v>
      </c>
      <c r="E510">
        <f>VLOOKUP(D510,'Peak Combiner'!$A$5:$D$4980,4,FALSE)</f>
        <v>22.71</v>
      </c>
      <c r="F510">
        <f>IFERROR(VLOOKUP(D510,rt_comb!$A:$B,2,FALSE),D510)</f>
        <v>22.71</v>
      </c>
      <c r="G510">
        <v>1424003</v>
      </c>
      <c r="H510">
        <f>SUMIFS($G:$G,$E:$E,18.51,'RAW2'!$A:$A,'RAW2'!A510)</f>
        <v>21146307</v>
      </c>
      <c r="I510" s="1" t="str">
        <f>VLOOKUP(A510,'volatile collection data'!$G$6:$H$69,2,FALSE)</f>
        <v>E</v>
      </c>
      <c r="J510" s="1">
        <f>VLOOKUP(A510,'volatile collection data'!$G$6:$I$69,3,FALSE)</f>
        <v>11</v>
      </c>
      <c r="K510" s="1" t="str">
        <f>VLOOKUP(A510,'volatile collection data'!$G$6:$N$69,8,FALSE)</f>
        <v>29B</v>
      </c>
      <c r="L510" s="1">
        <f>VLOOKUP(A510,'volatile collection data'!$G$6:$J$69,4,FALSE)</f>
        <v>3.56</v>
      </c>
      <c r="M510" s="1">
        <f>VLOOKUP($A510,'volatile collection data'!$G$6:$M$69,6,FALSE)</f>
        <v>13</v>
      </c>
      <c r="N510" s="1">
        <f>VLOOKUP($A510,'volatile collection data'!$G$6:$M$69,7,FALSE)</f>
        <v>3.56</v>
      </c>
      <c r="O510" s="1">
        <f>VLOOKUP(A510,'volatile collection data'!$G$6:$K$69,5,FALSE)</f>
        <v>0</v>
      </c>
      <c r="P510" s="1" t="str">
        <f t="shared" si="45"/>
        <v>11E</v>
      </c>
      <c r="Q510">
        <f t="shared" ref="Q510:Q573" si="49">IFERROR((30/H510*G510)/L510/6,0)</f>
        <v>9.457936146879671E-2</v>
      </c>
      <c r="R510" t="str">
        <f t="shared" si="46"/>
        <v>29B_0-E&amp;3.56%3.56@13</v>
      </c>
      <c r="S510" t="str">
        <f t="shared" si="47"/>
        <v>11E-29B-VCS-Loc-22</v>
      </c>
      <c r="T510" t="str">
        <f>IFERROR(IF(VLOOKUP(S510,Bad!$A:$A,1,FALSE)='RAW2'!S510,"yes","no"),"no")</f>
        <v>no</v>
      </c>
      <c r="U510" t="str">
        <f>IFERROR(VLOOKUP(F510,compounds!$A:$B,2,FALSE),"")</f>
        <v/>
      </c>
      <c r="V510" t="str">
        <f>VLOOKUP(B510,'volatile collection data'!$O:$P,2,FALSE)</f>
        <v>02.may.22 29</v>
      </c>
    </row>
    <row r="511" spans="1:22" x14ac:dyDescent="0.2">
      <c r="A511" t="s">
        <v>190</v>
      </c>
      <c r="B511" s="1" t="str">
        <f t="shared" si="44"/>
        <v>11E</v>
      </c>
      <c r="C511">
        <v>23.327000000000002</v>
      </c>
      <c r="D511">
        <f t="shared" si="48"/>
        <v>23.33</v>
      </c>
      <c r="E511">
        <f>VLOOKUP(D511,'Peak Combiner'!$A$5:$D$4980,4,FALSE)</f>
        <v>23.32</v>
      </c>
      <c r="F511">
        <f>IFERROR(VLOOKUP(D511,rt_comb!$A:$B,2,FALSE),D511)</f>
        <v>23.33</v>
      </c>
      <c r="G511">
        <v>3219759</v>
      </c>
      <c r="H511">
        <f>SUMIFS($G:$G,$E:$E,18.51,'RAW2'!$A:$A,'RAW2'!A511)</f>
        <v>21146307</v>
      </c>
      <c r="I511" s="1" t="str">
        <f>VLOOKUP(A511,'volatile collection data'!$G$6:$H$69,2,FALSE)</f>
        <v>E</v>
      </c>
      <c r="J511" s="1">
        <f>VLOOKUP(A511,'volatile collection data'!$G$6:$I$69,3,FALSE)</f>
        <v>11</v>
      </c>
      <c r="K511" s="1" t="str">
        <f>VLOOKUP(A511,'volatile collection data'!$G$6:$N$69,8,FALSE)</f>
        <v>29B</v>
      </c>
      <c r="L511" s="1">
        <f>VLOOKUP(A511,'volatile collection data'!$G$6:$J$69,4,FALSE)</f>
        <v>3.56</v>
      </c>
      <c r="M511" s="1">
        <f>VLOOKUP($A511,'volatile collection data'!$G$6:$M$69,6,FALSE)</f>
        <v>13</v>
      </c>
      <c r="N511" s="1">
        <f>VLOOKUP($A511,'volatile collection data'!$G$6:$M$69,7,FALSE)</f>
        <v>3.56</v>
      </c>
      <c r="O511" s="1">
        <f>VLOOKUP(A511,'volatile collection data'!$G$6:$K$69,5,FALSE)</f>
        <v>0</v>
      </c>
      <c r="P511" s="1" t="str">
        <f t="shared" si="45"/>
        <v>11E</v>
      </c>
      <c r="Q511">
        <f t="shared" si="49"/>
        <v>0.21384979547333219</v>
      </c>
      <c r="R511" t="str">
        <f t="shared" si="46"/>
        <v>29B_0-E&amp;3.56%3.56@13</v>
      </c>
      <c r="S511" t="str">
        <f t="shared" si="47"/>
        <v>11E-29B-VCS-Loc-22</v>
      </c>
      <c r="T511" t="str">
        <f>IFERROR(IF(VLOOKUP(S511,Bad!$A:$A,1,FALSE)='RAW2'!S511,"yes","no"),"no")</f>
        <v>no</v>
      </c>
      <c r="U511" t="str">
        <f>IFERROR(VLOOKUP(F511,compounds!$A:$B,2,FALSE),"")</f>
        <v/>
      </c>
      <c r="V511" t="str">
        <f>VLOOKUP(B511,'volatile collection data'!$O:$P,2,FALSE)</f>
        <v>02.may.22 29</v>
      </c>
    </row>
    <row r="512" spans="1:22" x14ac:dyDescent="0.2">
      <c r="A512" t="s">
        <v>190</v>
      </c>
      <c r="B512" s="1" t="str">
        <f t="shared" si="44"/>
        <v>11E</v>
      </c>
      <c r="C512">
        <v>23.67</v>
      </c>
      <c r="D512">
        <f t="shared" si="48"/>
        <v>23.67</v>
      </c>
      <c r="E512">
        <f>VLOOKUP(D512,'Peak Combiner'!$A$5:$D$4980,4,FALSE)</f>
        <v>23.67</v>
      </c>
      <c r="F512">
        <f>IFERROR(VLOOKUP(D512,rt_comb!$A:$B,2,FALSE),D512)</f>
        <v>23.67</v>
      </c>
      <c r="G512">
        <v>2558837</v>
      </c>
      <c r="H512">
        <f>SUMIFS($G:$G,$E:$E,18.51,'RAW2'!$A:$A,'RAW2'!A512)</f>
        <v>21146307</v>
      </c>
      <c r="I512" s="1" t="str">
        <f>VLOOKUP(A512,'volatile collection data'!$G$6:$H$69,2,FALSE)</f>
        <v>E</v>
      </c>
      <c r="J512" s="1">
        <f>VLOOKUP(A512,'volatile collection data'!$G$6:$I$69,3,FALSE)</f>
        <v>11</v>
      </c>
      <c r="K512" s="1" t="str">
        <f>VLOOKUP(A512,'volatile collection data'!$G$6:$N$69,8,FALSE)</f>
        <v>29B</v>
      </c>
      <c r="L512" s="1">
        <f>VLOOKUP(A512,'volatile collection data'!$G$6:$J$69,4,FALSE)</f>
        <v>3.56</v>
      </c>
      <c r="M512" s="1">
        <f>VLOOKUP($A512,'volatile collection data'!$G$6:$M$69,6,FALSE)</f>
        <v>13</v>
      </c>
      <c r="N512" s="1">
        <f>VLOOKUP($A512,'volatile collection data'!$G$6:$M$69,7,FALSE)</f>
        <v>3.56</v>
      </c>
      <c r="O512" s="1">
        <f>VLOOKUP(A512,'volatile collection data'!$G$6:$K$69,5,FALSE)</f>
        <v>0</v>
      </c>
      <c r="P512" s="1" t="str">
        <f t="shared" si="45"/>
        <v>11E</v>
      </c>
      <c r="Q512">
        <f t="shared" si="49"/>
        <v>0.16995271046671345</v>
      </c>
      <c r="R512" t="str">
        <f t="shared" si="46"/>
        <v>29B_0-E&amp;3.56%3.56@13</v>
      </c>
      <c r="S512" t="str">
        <f t="shared" si="47"/>
        <v>11E-29B-VCS-Loc-22</v>
      </c>
      <c r="T512" t="str">
        <f>IFERROR(IF(VLOOKUP(S512,Bad!$A:$A,1,FALSE)='RAW2'!S512,"yes","no"),"no")</f>
        <v>no</v>
      </c>
      <c r="U512" t="str">
        <f>IFERROR(VLOOKUP(F512,compounds!$A:$B,2,FALSE),"")</f>
        <v>y-cadinene</v>
      </c>
      <c r="V512" t="str">
        <f>VLOOKUP(B512,'volatile collection data'!$O:$P,2,FALSE)</f>
        <v>02.may.22 29</v>
      </c>
    </row>
    <row r="513" spans="1:22" x14ac:dyDescent="0.2">
      <c r="A513" t="s">
        <v>190</v>
      </c>
      <c r="B513" s="1" t="str">
        <f t="shared" si="44"/>
        <v>11E</v>
      </c>
      <c r="C513">
        <v>23.896000000000001</v>
      </c>
      <c r="D513">
        <f t="shared" si="48"/>
        <v>23.9</v>
      </c>
      <c r="E513">
        <f>VLOOKUP(D513,'Peak Combiner'!$A$5:$D$4980,4,FALSE)</f>
        <v>23.89</v>
      </c>
      <c r="F513">
        <f>IFERROR(VLOOKUP(D513,rt_comb!$A:$B,2,FALSE),D513)</f>
        <v>23.9</v>
      </c>
      <c r="G513">
        <v>2292857</v>
      </c>
      <c r="H513">
        <f>SUMIFS($G:$G,$E:$E,18.51,'RAW2'!$A:$A,'RAW2'!A513)</f>
        <v>21146307</v>
      </c>
      <c r="I513" s="1" t="str">
        <f>VLOOKUP(A513,'volatile collection data'!$G$6:$H$69,2,FALSE)</f>
        <v>E</v>
      </c>
      <c r="J513" s="1">
        <f>VLOOKUP(A513,'volatile collection data'!$G$6:$I$69,3,FALSE)</f>
        <v>11</v>
      </c>
      <c r="K513" s="1" t="str">
        <f>VLOOKUP(A513,'volatile collection data'!$G$6:$N$69,8,FALSE)</f>
        <v>29B</v>
      </c>
      <c r="L513" s="1">
        <f>VLOOKUP(A513,'volatile collection data'!$G$6:$J$69,4,FALSE)</f>
        <v>3.56</v>
      </c>
      <c r="M513" s="1">
        <f>VLOOKUP($A513,'volatile collection data'!$G$6:$M$69,6,FALSE)</f>
        <v>13</v>
      </c>
      <c r="N513" s="1">
        <f>VLOOKUP($A513,'volatile collection data'!$G$6:$M$69,7,FALSE)</f>
        <v>3.56</v>
      </c>
      <c r="O513" s="1">
        <f>VLOOKUP(A513,'volatile collection data'!$G$6:$K$69,5,FALSE)</f>
        <v>0</v>
      </c>
      <c r="P513" s="1" t="str">
        <f t="shared" si="45"/>
        <v>11E</v>
      </c>
      <c r="Q513">
        <f t="shared" si="49"/>
        <v>0.15228686386142501</v>
      </c>
      <c r="R513" t="str">
        <f t="shared" si="46"/>
        <v>29B_0-E&amp;3.56%3.56@13</v>
      </c>
      <c r="S513" t="str">
        <f t="shared" si="47"/>
        <v>11E-29B-VCS-Loc-22</v>
      </c>
      <c r="T513" t="str">
        <f>IFERROR(IF(VLOOKUP(S513,Bad!$A:$A,1,FALSE)='RAW2'!S513,"yes","no"),"no")</f>
        <v>no</v>
      </c>
      <c r="U513" t="str">
        <f>IFERROR(VLOOKUP(F513,compounds!$A:$B,2,FALSE),"")</f>
        <v/>
      </c>
      <c r="V513" t="str">
        <f>VLOOKUP(B513,'volatile collection data'!$O:$P,2,FALSE)</f>
        <v>02.may.22 29</v>
      </c>
    </row>
    <row r="514" spans="1:22" x14ac:dyDescent="0.2">
      <c r="A514" t="s">
        <v>190</v>
      </c>
      <c r="B514" s="1" t="str">
        <f t="shared" si="44"/>
        <v>11E</v>
      </c>
      <c r="C514">
        <v>25.216999999999999</v>
      </c>
      <c r="D514">
        <f t="shared" si="48"/>
        <v>25.22</v>
      </c>
      <c r="E514">
        <f>VLOOKUP(D514,'Peak Combiner'!$A$5:$D$4980,4,FALSE)</f>
        <v>25.22</v>
      </c>
      <c r="F514">
        <f>IFERROR(VLOOKUP(D514,rt_comb!$A:$B,2,FALSE),D514)</f>
        <v>25.22</v>
      </c>
      <c r="G514">
        <v>3594297</v>
      </c>
      <c r="H514">
        <f>SUMIFS($G:$G,$E:$E,18.51,'RAW2'!$A:$A,'RAW2'!A514)</f>
        <v>21146307</v>
      </c>
      <c r="I514" s="1" t="str">
        <f>VLOOKUP(A514,'volatile collection data'!$G$6:$H$69,2,FALSE)</f>
        <v>E</v>
      </c>
      <c r="J514" s="1">
        <f>VLOOKUP(A514,'volatile collection data'!$G$6:$I$69,3,FALSE)</f>
        <v>11</v>
      </c>
      <c r="K514" s="1" t="str">
        <f>VLOOKUP(A514,'volatile collection data'!$G$6:$N$69,8,FALSE)</f>
        <v>29B</v>
      </c>
      <c r="L514" s="1">
        <f>VLOOKUP(A514,'volatile collection data'!$G$6:$J$69,4,FALSE)</f>
        <v>3.56</v>
      </c>
      <c r="M514" s="1">
        <f>VLOOKUP($A514,'volatile collection data'!$G$6:$M$69,6,FALSE)</f>
        <v>13</v>
      </c>
      <c r="N514" s="1">
        <f>VLOOKUP($A514,'volatile collection data'!$G$6:$M$69,7,FALSE)</f>
        <v>3.56</v>
      </c>
      <c r="O514" s="1">
        <f>VLOOKUP(A514,'volatile collection data'!$G$6:$K$69,5,FALSE)</f>
        <v>0</v>
      </c>
      <c r="P514" s="1" t="str">
        <f t="shared" si="45"/>
        <v>11E</v>
      </c>
      <c r="Q514">
        <f t="shared" si="49"/>
        <v>0.2387258420025882</v>
      </c>
      <c r="R514" t="str">
        <f t="shared" si="46"/>
        <v>29B_0-E&amp;3.56%3.56@13</v>
      </c>
      <c r="S514" t="str">
        <f t="shared" si="47"/>
        <v>11E-29B-VCS-Loc-22</v>
      </c>
      <c r="T514" t="str">
        <f>IFERROR(IF(VLOOKUP(S514,Bad!$A:$A,1,FALSE)='RAW2'!S514,"yes","no"),"no")</f>
        <v>no</v>
      </c>
      <c r="U514" t="str">
        <f>IFERROR(VLOOKUP(F514,compounds!$A:$B,2,FALSE),"")</f>
        <v/>
      </c>
      <c r="V514" t="str">
        <f>VLOOKUP(B514,'volatile collection data'!$O:$P,2,FALSE)</f>
        <v>02.may.22 29</v>
      </c>
    </row>
    <row r="515" spans="1:22" x14ac:dyDescent="0.2">
      <c r="A515" t="s">
        <v>190</v>
      </c>
      <c r="B515" s="1" t="str">
        <f t="shared" ref="B515:B578" si="50">LEFT(A515,FIND("-",A515)-1)</f>
        <v>11E</v>
      </c>
      <c r="C515">
        <v>25.283000000000001</v>
      </c>
      <c r="D515">
        <f t="shared" si="48"/>
        <v>25.28</v>
      </c>
      <c r="E515">
        <f>VLOOKUP(D515,'Peak Combiner'!$A$5:$D$4980,4,FALSE)</f>
        <v>25.28</v>
      </c>
      <c r="F515">
        <f>IFERROR(VLOOKUP(D515,rt_comb!$A:$B,2,FALSE),D515)</f>
        <v>25.28</v>
      </c>
      <c r="G515">
        <v>3151175</v>
      </c>
      <c r="H515">
        <f>SUMIFS($G:$G,$E:$E,18.51,'RAW2'!$A:$A,'RAW2'!A515)</f>
        <v>21146307</v>
      </c>
      <c r="I515" s="1" t="str">
        <f>VLOOKUP(A515,'volatile collection data'!$G$6:$H$69,2,FALSE)</f>
        <v>E</v>
      </c>
      <c r="J515" s="1">
        <f>VLOOKUP(A515,'volatile collection data'!$G$6:$I$69,3,FALSE)</f>
        <v>11</v>
      </c>
      <c r="K515" s="1" t="str">
        <f>VLOOKUP(A515,'volatile collection data'!$G$6:$N$69,8,FALSE)</f>
        <v>29B</v>
      </c>
      <c r="L515" s="1">
        <f>VLOOKUP(A515,'volatile collection data'!$G$6:$J$69,4,FALSE)</f>
        <v>3.56</v>
      </c>
      <c r="M515" s="1">
        <f>VLOOKUP($A515,'volatile collection data'!$G$6:$M$69,6,FALSE)</f>
        <v>13</v>
      </c>
      <c r="N515" s="1">
        <f>VLOOKUP($A515,'volatile collection data'!$G$6:$M$69,7,FALSE)</f>
        <v>3.56</v>
      </c>
      <c r="O515" s="1">
        <f>VLOOKUP(A515,'volatile collection data'!$G$6:$K$69,5,FALSE)</f>
        <v>0</v>
      </c>
      <c r="P515" s="1" t="str">
        <f t="shared" ref="P515:P578" si="51">J515&amp;I515</f>
        <v>11E</v>
      </c>
      <c r="Q515">
        <f t="shared" si="49"/>
        <v>0.20929458672238435</v>
      </c>
      <c r="R515" t="str">
        <f t="shared" ref="R515:R578" si="52">K515&amp;"_"&amp;O515&amp;"-"&amp;I515&amp;"&amp;"&amp;L515&amp;"%"&amp;N515&amp;"@"&amp;M515</f>
        <v>29B_0-E&amp;3.56%3.56@13</v>
      </c>
      <c r="S515" t="str">
        <f t="shared" ref="S515:S578" si="53">A515</f>
        <v>11E-29B-VCS-Loc-22</v>
      </c>
      <c r="T515" t="str">
        <f>IFERROR(IF(VLOOKUP(S515,Bad!$A:$A,1,FALSE)='RAW2'!S515,"yes","no"),"no")</f>
        <v>no</v>
      </c>
      <c r="U515" t="str">
        <f>IFERROR(VLOOKUP(F515,compounds!$A:$B,2,FALSE),"")</f>
        <v/>
      </c>
      <c r="V515" t="str">
        <f>VLOOKUP(B515,'volatile collection data'!$O:$P,2,FALSE)</f>
        <v>02.may.22 29</v>
      </c>
    </row>
    <row r="516" spans="1:22" x14ac:dyDescent="0.2">
      <c r="A516" t="s">
        <v>190</v>
      </c>
      <c r="B516" s="1" t="str">
        <f t="shared" si="50"/>
        <v>11E</v>
      </c>
      <c r="C516">
        <v>25.626000000000001</v>
      </c>
      <c r="D516">
        <f t="shared" si="48"/>
        <v>25.63</v>
      </c>
      <c r="E516">
        <f>VLOOKUP(D516,'Peak Combiner'!$A$5:$D$4980,4,FALSE)</f>
        <v>25.62</v>
      </c>
      <c r="F516">
        <f>IFERROR(VLOOKUP(D516,rt_comb!$A:$B,2,FALSE),D516)</f>
        <v>25.63</v>
      </c>
      <c r="G516">
        <v>2023128</v>
      </c>
      <c r="H516">
        <f>SUMIFS($G:$G,$E:$E,18.51,'RAW2'!$A:$A,'RAW2'!A516)</f>
        <v>21146307</v>
      </c>
      <c r="I516" s="1" t="str">
        <f>VLOOKUP(A516,'volatile collection data'!$G$6:$H$69,2,FALSE)</f>
        <v>E</v>
      </c>
      <c r="J516" s="1">
        <f>VLOOKUP(A516,'volatile collection data'!$G$6:$I$69,3,FALSE)</f>
        <v>11</v>
      </c>
      <c r="K516" s="1" t="str">
        <f>VLOOKUP(A516,'volatile collection data'!$G$6:$N$69,8,FALSE)</f>
        <v>29B</v>
      </c>
      <c r="L516" s="1">
        <f>VLOOKUP(A516,'volatile collection data'!$G$6:$J$69,4,FALSE)</f>
        <v>3.56</v>
      </c>
      <c r="M516" s="1">
        <f>VLOOKUP($A516,'volatile collection data'!$G$6:$M$69,6,FALSE)</f>
        <v>13</v>
      </c>
      <c r="N516" s="1">
        <f>VLOOKUP($A516,'volatile collection data'!$G$6:$M$69,7,FALSE)</f>
        <v>3.56</v>
      </c>
      <c r="O516" s="1">
        <f>VLOOKUP(A516,'volatile collection data'!$G$6:$K$69,5,FALSE)</f>
        <v>0</v>
      </c>
      <c r="P516" s="1" t="str">
        <f t="shared" si="51"/>
        <v>11E</v>
      </c>
      <c r="Q516">
        <f t="shared" si="49"/>
        <v>0.13437201635786142</v>
      </c>
      <c r="R516" t="str">
        <f t="shared" si="52"/>
        <v>29B_0-E&amp;3.56%3.56@13</v>
      </c>
      <c r="S516" t="str">
        <f t="shared" si="53"/>
        <v>11E-29B-VCS-Loc-22</v>
      </c>
      <c r="T516" t="str">
        <f>IFERROR(IF(VLOOKUP(S516,Bad!$A:$A,1,FALSE)='RAW2'!S516,"yes","no"),"no")</f>
        <v>no</v>
      </c>
      <c r="U516" t="str">
        <f>IFERROR(VLOOKUP(F516,compounds!$A:$B,2,FALSE),"")</f>
        <v/>
      </c>
      <c r="V516" t="str">
        <f>VLOOKUP(B516,'volatile collection data'!$O:$P,2,FALSE)</f>
        <v>02.may.22 29</v>
      </c>
    </row>
    <row r="517" spans="1:22" x14ac:dyDescent="0.2">
      <c r="A517" t="s">
        <v>190</v>
      </c>
      <c r="B517" s="1" t="str">
        <f t="shared" si="50"/>
        <v>11E</v>
      </c>
      <c r="C517">
        <v>25.675000000000001</v>
      </c>
      <c r="D517">
        <f t="shared" si="48"/>
        <v>25.68</v>
      </c>
      <c r="E517">
        <f>VLOOKUP(D517,'Peak Combiner'!$A$5:$D$4980,4,FALSE)</f>
        <v>25.67</v>
      </c>
      <c r="F517">
        <f>IFERROR(VLOOKUP(D517,rt_comb!$A:$B,2,FALSE),D517)</f>
        <v>25.68</v>
      </c>
      <c r="G517">
        <v>1661539</v>
      </c>
      <c r="H517">
        <f>SUMIFS($G:$G,$E:$E,18.51,'RAW2'!$A:$A,'RAW2'!A517)</f>
        <v>21146307</v>
      </c>
      <c r="I517" s="1" t="str">
        <f>VLOOKUP(A517,'volatile collection data'!$G$6:$H$69,2,FALSE)</f>
        <v>E</v>
      </c>
      <c r="J517" s="1">
        <f>VLOOKUP(A517,'volatile collection data'!$G$6:$I$69,3,FALSE)</f>
        <v>11</v>
      </c>
      <c r="K517" s="1" t="str">
        <f>VLOOKUP(A517,'volatile collection data'!$G$6:$N$69,8,FALSE)</f>
        <v>29B</v>
      </c>
      <c r="L517" s="1">
        <f>VLOOKUP(A517,'volatile collection data'!$G$6:$J$69,4,FALSE)</f>
        <v>3.56</v>
      </c>
      <c r="M517" s="1">
        <f>VLOOKUP($A517,'volatile collection data'!$G$6:$M$69,6,FALSE)</f>
        <v>13</v>
      </c>
      <c r="N517" s="1">
        <f>VLOOKUP($A517,'volatile collection data'!$G$6:$M$69,7,FALSE)</f>
        <v>3.56</v>
      </c>
      <c r="O517" s="1">
        <f>VLOOKUP(A517,'volatile collection data'!$G$6:$K$69,5,FALSE)</f>
        <v>0</v>
      </c>
      <c r="P517" s="1" t="str">
        <f t="shared" si="51"/>
        <v>11E</v>
      </c>
      <c r="Q517">
        <f t="shared" si="49"/>
        <v>0.11035601587602205</v>
      </c>
      <c r="R517" t="str">
        <f t="shared" si="52"/>
        <v>29B_0-E&amp;3.56%3.56@13</v>
      </c>
      <c r="S517" t="str">
        <f t="shared" si="53"/>
        <v>11E-29B-VCS-Loc-22</v>
      </c>
      <c r="T517" t="str">
        <f>IFERROR(IF(VLOOKUP(S517,Bad!$A:$A,1,FALSE)='RAW2'!S517,"yes","no"),"no")</f>
        <v>no</v>
      </c>
      <c r="U517" t="str">
        <f>IFERROR(VLOOKUP(F517,compounds!$A:$B,2,FALSE),"")</f>
        <v/>
      </c>
      <c r="V517" t="str">
        <f>VLOOKUP(B517,'volatile collection data'!$O:$P,2,FALSE)</f>
        <v>02.may.22 29</v>
      </c>
    </row>
    <row r="518" spans="1:22" x14ac:dyDescent="0.2">
      <c r="A518" t="s">
        <v>190</v>
      </c>
      <c r="B518" s="1" t="str">
        <f t="shared" si="50"/>
        <v>11E</v>
      </c>
      <c r="C518">
        <v>26.635999999999999</v>
      </c>
      <c r="D518">
        <f t="shared" si="48"/>
        <v>26.64</v>
      </c>
      <c r="E518">
        <f>VLOOKUP(D518,'Peak Combiner'!$A$5:$D$4980,4,FALSE)</f>
        <v>26.62</v>
      </c>
      <c r="F518">
        <f>IFERROR(VLOOKUP(D518,rt_comb!$A:$B,2,FALSE),D518)</f>
        <v>26.64</v>
      </c>
      <c r="G518">
        <v>2536241</v>
      </c>
      <c r="H518">
        <f>SUMIFS($G:$G,$E:$E,18.51,'RAW2'!$A:$A,'RAW2'!A518)</f>
        <v>21146307</v>
      </c>
      <c r="I518" s="1" t="str">
        <f>VLOOKUP(A518,'volatile collection data'!$G$6:$H$69,2,FALSE)</f>
        <v>E</v>
      </c>
      <c r="J518" s="1">
        <f>VLOOKUP(A518,'volatile collection data'!$G$6:$I$69,3,FALSE)</f>
        <v>11</v>
      </c>
      <c r="K518" s="1" t="str">
        <f>VLOOKUP(A518,'volatile collection data'!$G$6:$N$69,8,FALSE)</f>
        <v>29B</v>
      </c>
      <c r="L518" s="1">
        <f>VLOOKUP(A518,'volatile collection data'!$G$6:$J$69,4,FALSE)</f>
        <v>3.56</v>
      </c>
      <c r="M518" s="1">
        <f>VLOOKUP($A518,'volatile collection data'!$G$6:$M$69,6,FALSE)</f>
        <v>13</v>
      </c>
      <c r="N518" s="1">
        <f>VLOOKUP($A518,'volatile collection data'!$G$6:$M$69,7,FALSE)</f>
        <v>3.56</v>
      </c>
      <c r="O518" s="1">
        <f>VLOOKUP(A518,'volatile collection data'!$G$6:$K$69,5,FALSE)</f>
        <v>0</v>
      </c>
      <c r="P518" s="1" t="str">
        <f t="shared" si="51"/>
        <v>11E</v>
      </c>
      <c r="Q518">
        <f t="shared" si="49"/>
        <v>0.16845193044606119</v>
      </c>
      <c r="R518" t="str">
        <f t="shared" si="52"/>
        <v>29B_0-E&amp;3.56%3.56@13</v>
      </c>
      <c r="S518" t="str">
        <f t="shared" si="53"/>
        <v>11E-29B-VCS-Loc-22</v>
      </c>
      <c r="T518" t="str">
        <f>IFERROR(IF(VLOOKUP(S518,Bad!$A:$A,1,FALSE)='RAW2'!S518,"yes","no"),"no")</f>
        <v>no</v>
      </c>
      <c r="U518" t="str">
        <f>IFERROR(VLOOKUP(F518,compounds!$A:$B,2,FALSE),"")</f>
        <v/>
      </c>
      <c r="V518" t="str">
        <f>VLOOKUP(B518,'volatile collection data'!$O:$P,2,FALSE)</f>
        <v>02.may.22 29</v>
      </c>
    </row>
    <row r="519" spans="1:22" x14ac:dyDescent="0.2">
      <c r="A519" t="s">
        <v>190</v>
      </c>
      <c r="B519" s="1" t="str">
        <f t="shared" si="50"/>
        <v>11E</v>
      </c>
      <c r="C519">
        <v>27.905999999999999</v>
      </c>
      <c r="D519">
        <f t="shared" si="48"/>
        <v>27.91</v>
      </c>
      <c r="E519">
        <f>VLOOKUP(D519,'Peak Combiner'!$A$5:$D$4980,4,FALSE)</f>
        <v>27.91</v>
      </c>
      <c r="F519">
        <f>IFERROR(VLOOKUP(D519,rt_comb!$A:$B,2,FALSE),D519)</f>
        <v>27.91</v>
      </c>
      <c r="G519">
        <v>936957</v>
      </c>
      <c r="H519">
        <f>SUMIFS($G:$G,$E:$E,18.51,'RAW2'!$A:$A,'RAW2'!A519)</f>
        <v>21146307</v>
      </c>
      <c r="I519" s="1" t="str">
        <f>VLOOKUP(A519,'volatile collection data'!$G$6:$H$69,2,FALSE)</f>
        <v>E</v>
      </c>
      <c r="J519" s="1">
        <f>VLOOKUP(A519,'volatile collection data'!$G$6:$I$69,3,FALSE)</f>
        <v>11</v>
      </c>
      <c r="K519" s="1" t="str">
        <f>VLOOKUP(A519,'volatile collection data'!$G$6:$N$69,8,FALSE)</f>
        <v>29B</v>
      </c>
      <c r="L519" s="1">
        <f>VLOOKUP(A519,'volatile collection data'!$G$6:$J$69,4,FALSE)</f>
        <v>3.56</v>
      </c>
      <c r="M519" s="1">
        <f>VLOOKUP($A519,'volatile collection data'!$G$6:$M$69,6,FALSE)</f>
        <v>13</v>
      </c>
      <c r="N519" s="1">
        <f>VLOOKUP($A519,'volatile collection data'!$G$6:$M$69,7,FALSE)</f>
        <v>3.56</v>
      </c>
      <c r="O519" s="1">
        <f>VLOOKUP(A519,'volatile collection data'!$G$6:$K$69,5,FALSE)</f>
        <v>0</v>
      </c>
      <c r="P519" s="1" t="str">
        <f t="shared" si="51"/>
        <v>11E</v>
      </c>
      <c r="Q519">
        <f t="shared" si="49"/>
        <v>6.2230764109148191E-2</v>
      </c>
      <c r="R519" t="str">
        <f t="shared" si="52"/>
        <v>29B_0-E&amp;3.56%3.56@13</v>
      </c>
      <c r="S519" t="str">
        <f t="shared" si="53"/>
        <v>11E-29B-VCS-Loc-22</v>
      </c>
      <c r="T519" t="str">
        <f>IFERROR(IF(VLOOKUP(S519,Bad!$A:$A,1,FALSE)='RAW2'!S519,"yes","no"),"no")</f>
        <v>no</v>
      </c>
      <c r="U519" t="str">
        <f>IFERROR(VLOOKUP(F519,compounds!$A:$B,2,FALSE),"")</f>
        <v/>
      </c>
      <c r="V519" t="str">
        <f>VLOOKUP(B519,'volatile collection data'!$O:$P,2,FALSE)</f>
        <v>02.may.22 29</v>
      </c>
    </row>
    <row r="520" spans="1:22" x14ac:dyDescent="0.2">
      <c r="A520" t="s">
        <v>190</v>
      </c>
      <c r="B520" s="1" t="str">
        <f t="shared" si="50"/>
        <v>11E</v>
      </c>
      <c r="C520">
        <v>30.946999999999999</v>
      </c>
      <c r="D520">
        <f t="shared" si="48"/>
        <v>30.95</v>
      </c>
      <c r="E520">
        <f>VLOOKUP(D520,'Peak Combiner'!$A$5:$D$4980,4,FALSE)</f>
        <v>30.94</v>
      </c>
      <c r="F520">
        <f>IFERROR(VLOOKUP(D520,rt_comb!$A:$B,2,FALSE),D520)</f>
        <v>30.95</v>
      </c>
      <c r="G520">
        <v>3802532</v>
      </c>
      <c r="H520">
        <f>SUMIFS($G:$G,$E:$E,18.51,'RAW2'!$A:$A,'RAW2'!A520)</f>
        <v>21146307</v>
      </c>
      <c r="I520" s="1" t="str">
        <f>VLOOKUP(A520,'volatile collection data'!$G$6:$H$69,2,FALSE)</f>
        <v>E</v>
      </c>
      <c r="J520" s="1">
        <f>VLOOKUP(A520,'volatile collection data'!$G$6:$I$69,3,FALSE)</f>
        <v>11</v>
      </c>
      <c r="K520" s="1" t="str">
        <f>VLOOKUP(A520,'volatile collection data'!$G$6:$N$69,8,FALSE)</f>
        <v>29B</v>
      </c>
      <c r="L520" s="1">
        <f>VLOOKUP(A520,'volatile collection data'!$G$6:$J$69,4,FALSE)</f>
        <v>3.56</v>
      </c>
      <c r="M520" s="1">
        <f>VLOOKUP($A520,'volatile collection data'!$G$6:$M$69,6,FALSE)</f>
        <v>13</v>
      </c>
      <c r="N520" s="1">
        <f>VLOOKUP($A520,'volatile collection data'!$G$6:$M$69,7,FALSE)</f>
        <v>3.56</v>
      </c>
      <c r="O520" s="1">
        <f>VLOOKUP(A520,'volatile collection data'!$G$6:$K$69,5,FALSE)</f>
        <v>0</v>
      </c>
      <c r="P520" s="1" t="str">
        <f t="shared" si="51"/>
        <v>11E</v>
      </c>
      <c r="Q520">
        <f t="shared" si="49"/>
        <v>0.25255638402774888</v>
      </c>
      <c r="R520" t="str">
        <f t="shared" si="52"/>
        <v>29B_0-E&amp;3.56%3.56@13</v>
      </c>
      <c r="S520" t="str">
        <f t="shared" si="53"/>
        <v>11E-29B-VCS-Loc-22</v>
      </c>
      <c r="T520" t="str">
        <f>IFERROR(IF(VLOOKUP(S520,Bad!$A:$A,1,FALSE)='RAW2'!S520,"yes","no"),"no")</f>
        <v>no</v>
      </c>
      <c r="U520" t="str">
        <f>IFERROR(VLOOKUP(F520,compounds!$A:$B,2,FALSE),"")</f>
        <v/>
      </c>
      <c r="V520" t="str">
        <f>VLOOKUP(B520,'volatile collection data'!$O:$P,2,FALSE)</f>
        <v>02.may.22 29</v>
      </c>
    </row>
    <row r="521" spans="1:22" x14ac:dyDescent="0.2">
      <c r="A521" t="s">
        <v>190</v>
      </c>
      <c r="B521" s="1" t="str">
        <f t="shared" si="50"/>
        <v>11E</v>
      </c>
      <c r="C521">
        <v>34.421999999999997</v>
      </c>
      <c r="D521">
        <f t="shared" si="48"/>
        <v>34.42</v>
      </c>
      <c r="E521">
        <f>VLOOKUP(D521,'Peak Combiner'!$A$5:$D$4980,4,FALSE)</f>
        <v>34.42</v>
      </c>
      <c r="F521">
        <f>IFERROR(VLOOKUP(D521,rt_comb!$A:$B,2,FALSE),D521)</f>
        <v>34.42</v>
      </c>
      <c r="G521">
        <v>873985</v>
      </c>
      <c r="H521">
        <f>SUMIFS($G:$G,$E:$E,18.51,'RAW2'!$A:$A,'RAW2'!A521)</f>
        <v>21146307</v>
      </c>
      <c r="I521" s="1" t="str">
        <f>VLOOKUP(A521,'volatile collection data'!$G$6:$H$69,2,FALSE)</f>
        <v>E</v>
      </c>
      <c r="J521" s="1">
        <f>VLOOKUP(A521,'volatile collection data'!$G$6:$I$69,3,FALSE)</f>
        <v>11</v>
      </c>
      <c r="K521" s="1" t="str">
        <f>VLOOKUP(A521,'volatile collection data'!$G$6:$N$69,8,FALSE)</f>
        <v>29B</v>
      </c>
      <c r="L521" s="1">
        <f>VLOOKUP(A521,'volatile collection data'!$G$6:$J$69,4,FALSE)</f>
        <v>3.56</v>
      </c>
      <c r="M521" s="1">
        <f>VLOOKUP($A521,'volatile collection data'!$G$6:$M$69,6,FALSE)</f>
        <v>13</v>
      </c>
      <c r="N521" s="1">
        <f>VLOOKUP($A521,'volatile collection data'!$G$6:$M$69,7,FALSE)</f>
        <v>3.56</v>
      </c>
      <c r="O521" s="1">
        <f>VLOOKUP(A521,'volatile collection data'!$G$6:$K$69,5,FALSE)</f>
        <v>0</v>
      </c>
      <c r="P521" s="1" t="str">
        <f t="shared" si="51"/>
        <v>11E</v>
      </c>
      <c r="Q521">
        <f t="shared" si="49"/>
        <v>5.8048292899176679E-2</v>
      </c>
      <c r="R521" t="str">
        <f t="shared" si="52"/>
        <v>29B_0-E&amp;3.56%3.56@13</v>
      </c>
      <c r="S521" t="str">
        <f t="shared" si="53"/>
        <v>11E-29B-VCS-Loc-22</v>
      </c>
      <c r="T521" t="str">
        <f>IFERROR(IF(VLOOKUP(S521,Bad!$A:$A,1,FALSE)='RAW2'!S521,"yes","no"),"no")</f>
        <v>no</v>
      </c>
      <c r="U521" t="str">
        <f>IFERROR(VLOOKUP(F521,compounds!$A:$B,2,FALSE),"")</f>
        <v/>
      </c>
      <c r="V521" t="str">
        <f>VLOOKUP(B521,'volatile collection data'!$O:$P,2,FALSE)</f>
        <v>02.may.22 29</v>
      </c>
    </row>
    <row r="522" spans="1:22" x14ac:dyDescent="0.2">
      <c r="A522" t="s">
        <v>190</v>
      </c>
      <c r="B522" s="1" t="str">
        <f t="shared" si="50"/>
        <v>11E</v>
      </c>
      <c r="C522">
        <v>34.936999999999998</v>
      </c>
      <c r="D522">
        <f t="shared" si="48"/>
        <v>34.94</v>
      </c>
      <c r="E522">
        <f>VLOOKUP(D522,'Peak Combiner'!$A$5:$D$4980,4,FALSE)</f>
        <v>34.86</v>
      </c>
      <c r="F522">
        <f>IFERROR(VLOOKUP(D522,rt_comb!$A:$B,2,FALSE),D522)</f>
        <v>34.94</v>
      </c>
      <c r="G522">
        <v>1507525</v>
      </c>
      <c r="H522">
        <f>SUMIFS($G:$G,$E:$E,18.51,'RAW2'!$A:$A,'RAW2'!A522)</f>
        <v>21146307</v>
      </c>
      <c r="I522" s="1" t="str">
        <f>VLOOKUP(A522,'volatile collection data'!$G$6:$H$69,2,FALSE)</f>
        <v>E</v>
      </c>
      <c r="J522" s="1">
        <f>VLOOKUP(A522,'volatile collection data'!$G$6:$I$69,3,FALSE)</f>
        <v>11</v>
      </c>
      <c r="K522" s="1" t="str">
        <f>VLOOKUP(A522,'volatile collection data'!$G$6:$N$69,8,FALSE)</f>
        <v>29B</v>
      </c>
      <c r="L522" s="1">
        <f>VLOOKUP(A522,'volatile collection data'!$G$6:$J$69,4,FALSE)</f>
        <v>3.56</v>
      </c>
      <c r="M522" s="1">
        <f>VLOOKUP($A522,'volatile collection data'!$G$6:$M$69,6,FALSE)</f>
        <v>13</v>
      </c>
      <c r="N522" s="1">
        <f>VLOOKUP($A522,'volatile collection data'!$G$6:$M$69,7,FALSE)</f>
        <v>3.56</v>
      </c>
      <c r="O522" s="1">
        <f>VLOOKUP(A522,'volatile collection data'!$G$6:$K$69,5,FALSE)</f>
        <v>0</v>
      </c>
      <c r="P522" s="1" t="str">
        <f t="shared" si="51"/>
        <v>11E</v>
      </c>
      <c r="Q522">
        <f t="shared" si="49"/>
        <v>0.10012672157168752</v>
      </c>
      <c r="R522" t="str">
        <f t="shared" si="52"/>
        <v>29B_0-E&amp;3.56%3.56@13</v>
      </c>
      <c r="S522" t="str">
        <f t="shared" si="53"/>
        <v>11E-29B-VCS-Loc-22</v>
      </c>
      <c r="T522" t="str">
        <f>IFERROR(IF(VLOOKUP(S522,Bad!$A:$A,1,FALSE)='RAW2'!S522,"yes","no"),"no")</f>
        <v>no</v>
      </c>
      <c r="U522" t="str">
        <f>IFERROR(VLOOKUP(F522,compounds!$A:$B,2,FALSE),"")</f>
        <v/>
      </c>
      <c r="V522" t="str">
        <f>VLOOKUP(B522,'volatile collection data'!$O:$P,2,FALSE)</f>
        <v>02.may.22 29</v>
      </c>
    </row>
    <row r="523" spans="1:22" x14ac:dyDescent="0.2">
      <c r="A523" t="s">
        <v>190</v>
      </c>
      <c r="B523" s="1" t="str">
        <f t="shared" si="50"/>
        <v>11E</v>
      </c>
      <c r="C523">
        <v>36.110999999999997</v>
      </c>
      <c r="D523">
        <f t="shared" si="48"/>
        <v>36.11</v>
      </c>
      <c r="E523">
        <f>VLOOKUP(D523,'Peak Combiner'!$A$5:$D$4980,4,FALSE)</f>
        <v>36.11</v>
      </c>
      <c r="F523">
        <f>IFERROR(VLOOKUP(D523,rt_comb!$A:$B,2,FALSE),D523)</f>
        <v>36.11</v>
      </c>
      <c r="G523">
        <v>950475</v>
      </c>
      <c r="H523">
        <f>SUMIFS($G:$G,$E:$E,18.51,'RAW2'!$A:$A,'RAW2'!A523)</f>
        <v>21146307</v>
      </c>
      <c r="I523" s="1" t="str">
        <f>VLOOKUP(A523,'volatile collection data'!$G$6:$H$69,2,FALSE)</f>
        <v>E</v>
      </c>
      <c r="J523" s="1">
        <f>VLOOKUP(A523,'volatile collection data'!$G$6:$I$69,3,FALSE)</f>
        <v>11</v>
      </c>
      <c r="K523" s="1" t="str">
        <f>VLOOKUP(A523,'volatile collection data'!$G$6:$N$69,8,FALSE)</f>
        <v>29B</v>
      </c>
      <c r="L523" s="1">
        <f>VLOOKUP(A523,'volatile collection data'!$G$6:$J$69,4,FALSE)</f>
        <v>3.56</v>
      </c>
      <c r="M523" s="1">
        <f>VLOOKUP($A523,'volatile collection data'!$G$6:$M$69,6,FALSE)</f>
        <v>13</v>
      </c>
      <c r="N523" s="1">
        <f>VLOOKUP($A523,'volatile collection data'!$G$6:$M$69,7,FALSE)</f>
        <v>3.56</v>
      </c>
      <c r="O523" s="1">
        <f>VLOOKUP(A523,'volatile collection data'!$G$6:$K$69,5,FALSE)</f>
        <v>0</v>
      </c>
      <c r="P523" s="1" t="str">
        <f t="shared" si="51"/>
        <v>11E</v>
      </c>
      <c r="Q523">
        <f t="shared" si="49"/>
        <v>6.3128601970680223E-2</v>
      </c>
      <c r="R523" t="str">
        <f t="shared" si="52"/>
        <v>29B_0-E&amp;3.56%3.56@13</v>
      </c>
      <c r="S523" t="str">
        <f t="shared" si="53"/>
        <v>11E-29B-VCS-Loc-22</v>
      </c>
      <c r="T523" t="str">
        <f>IFERROR(IF(VLOOKUP(S523,Bad!$A:$A,1,FALSE)='RAW2'!S523,"yes","no"),"no")</f>
        <v>no</v>
      </c>
      <c r="U523" t="str">
        <f>IFERROR(VLOOKUP(F523,compounds!$A:$B,2,FALSE),"")</f>
        <v/>
      </c>
      <c r="V523" t="str">
        <f>VLOOKUP(B523,'volatile collection data'!$O:$P,2,FALSE)</f>
        <v>02.may.22 29</v>
      </c>
    </row>
    <row r="524" spans="1:22" x14ac:dyDescent="0.2">
      <c r="A524" t="s">
        <v>190</v>
      </c>
      <c r="B524" s="1" t="str">
        <f t="shared" si="50"/>
        <v>11E</v>
      </c>
      <c r="C524">
        <v>36.164000000000001</v>
      </c>
      <c r="D524">
        <f t="shared" si="48"/>
        <v>36.159999999999997</v>
      </c>
      <c r="E524">
        <f>VLOOKUP(D524,'Peak Combiner'!$A$5:$D$4980,4,FALSE)</f>
        <v>36.11</v>
      </c>
      <c r="F524">
        <f>IFERROR(VLOOKUP(D524,rt_comb!$A:$B,2,FALSE),D524)</f>
        <v>36.159999999999997</v>
      </c>
      <c r="G524">
        <v>921996</v>
      </c>
      <c r="H524">
        <f>SUMIFS($G:$G,$E:$E,18.51,'RAW2'!$A:$A,'RAW2'!A524)</f>
        <v>21146307</v>
      </c>
      <c r="I524" s="1" t="str">
        <f>VLOOKUP(A524,'volatile collection data'!$G$6:$H$69,2,FALSE)</f>
        <v>E</v>
      </c>
      <c r="J524" s="1">
        <f>VLOOKUP(A524,'volatile collection data'!$G$6:$I$69,3,FALSE)</f>
        <v>11</v>
      </c>
      <c r="K524" s="1" t="str">
        <f>VLOOKUP(A524,'volatile collection data'!$G$6:$N$69,8,FALSE)</f>
        <v>29B</v>
      </c>
      <c r="L524" s="1">
        <f>VLOOKUP(A524,'volatile collection data'!$G$6:$J$69,4,FALSE)</f>
        <v>3.56</v>
      </c>
      <c r="M524" s="1">
        <f>VLOOKUP($A524,'volatile collection data'!$G$6:$M$69,6,FALSE)</f>
        <v>13</v>
      </c>
      <c r="N524" s="1">
        <f>VLOOKUP($A524,'volatile collection data'!$G$6:$M$69,7,FALSE)</f>
        <v>3.56</v>
      </c>
      <c r="O524" s="1">
        <f>VLOOKUP(A524,'volatile collection data'!$G$6:$K$69,5,FALSE)</f>
        <v>0</v>
      </c>
      <c r="P524" s="1" t="str">
        <f t="shared" si="51"/>
        <v>11E</v>
      </c>
      <c r="Q524">
        <f t="shared" si="49"/>
        <v>6.1237085144332348E-2</v>
      </c>
      <c r="R524" t="str">
        <f t="shared" si="52"/>
        <v>29B_0-E&amp;3.56%3.56@13</v>
      </c>
      <c r="S524" t="str">
        <f t="shared" si="53"/>
        <v>11E-29B-VCS-Loc-22</v>
      </c>
      <c r="T524" t="str">
        <f>IFERROR(IF(VLOOKUP(S524,Bad!$A:$A,1,FALSE)='RAW2'!S524,"yes","no"),"no")</f>
        <v>no</v>
      </c>
      <c r="U524" t="str">
        <f>IFERROR(VLOOKUP(F524,compounds!$A:$B,2,FALSE),"")</f>
        <v/>
      </c>
      <c r="V524" t="str">
        <f>VLOOKUP(B524,'volatile collection data'!$O:$P,2,FALSE)</f>
        <v>02.may.22 29</v>
      </c>
    </row>
    <row r="525" spans="1:22" x14ac:dyDescent="0.2">
      <c r="A525" t="s">
        <v>190</v>
      </c>
      <c r="B525" s="1" t="str">
        <f t="shared" si="50"/>
        <v>11E</v>
      </c>
      <c r="C525">
        <v>36.537999999999997</v>
      </c>
      <c r="D525">
        <f t="shared" si="48"/>
        <v>36.54</v>
      </c>
      <c r="E525">
        <f>VLOOKUP(D525,'Peak Combiner'!$A$5:$D$4980,4,FALSE)</f>
        <v>36.54</v>
      </c>
      <c r="F525">
        <f>IFERROR(VLOOKUP(D525,rt_comb!$A:$B,2,FALSE),D525)</f>
        <v>36.54</v>
      </c>
      <c r="G525">
        <v>142812</v>
      </c>
      <c r="H525">
        <f>SUMIFS($G:$G,$E:$E,18.51,'RAW2'!$A:$A,'RAW2'!A525)</f>
        <v>21146307</v>
      </c>
      <c r="I525" s="1" t="str">
        <f>VLOOKUP(A525,'volatile collection data'!$G$6:$H$69,2,FALSE)</f>
        <v>E</v>
      </c>
      <c r="J525" s="1">
        <f>VLOOKUP(A525,'volatile collection data'!$G$6:$I$69,3,FALSE)</f>
        <v>11</v>
      </c>
      <c r="K525" s="1" t="str">
        <f>VLOOKUP(A525,'volatile collection data'!$G$6:$N$69,8,FALSE)</f>
        <v>29B</v>
      </c>
      <c r="L525" s="1">
        <f>VLOOKUP(A525,'volatile collection data'!$G$6:$J$69,4,FALSE)</f>
        <v>3.56</v>
      </c>
      <c r="M525" s="1">
        <f>VLOOKUP($A525,'volatile collection data'!$G$6:$M$69,6,FALSE)</f>
        <v>13</v>
      </c>
      <c r="N525" s="1">
        <f>VLOOKUP($A525,'volatile collection data'!$G$6:$M$69,7,FALSE)</f>
        <v>3.56</v>
      </c>
      <c r="O525" s="1">
        <f>VLOOKUP(A525,'volatile collection data'!$G$6:$K$69,5,FALSE)</f>
        <v>0</v>
      </c>
      <c r="P525" s="1" t="str">
        <f t="shared" si="51"/>
        <v>11E</v>
      </c>
      <c r="Q525">
        <f t="shared" si="49"/>
        <v>9.485280417303751E-3</v>
      </c>
      <c r="R525" t="str">
        <f t="shared" si="52"/>
        <v>29B_0-E&amp;3.56%3.56@13</v>
      </c>
      <c r="S525" t="str">
        <f t="shared" si="53"/>
        <v>11E-29B-VCS-Loc-22</v>
      </c>
      <c r="T525" t="str">
        <f>IFERROR(IF(VLOOKUP(S525,Bad!$A:$A,1,FALSE)='RAW2'!S525,"yes","no"),"no")</f>
        <v>no</v>
      </c>
      <c r="U525" t="str">
        <f>IFERROR(VLOOKUP(F525,compounds!$A:$B,2,FALSE),"")</f>
        <v/>
      </c>
      <c r="V525" t="str">
        <f>VLOOKUP(B525,'volatile collection data'!$O:$P,2,FALSE)</f>
        <v>02.may.22 29</v>
      </c>
    </row>
    <row r="526" spans="1:22" x14ac:dyDescent="0.2">
      <c r="A526" t="s">
        <v>190</v>
      </c>
      <c r="B526" s="1" t="str">
        <f t="shared" si="50"/>
        <v>11E</v>
      </c>
      <c r="C526">
        <v>36.588000000000001</v>
      </c>
      <c r="D526">
        <f t="shared" si="48"/>
        <v>36.590000000000003</v>
      </c>
      <c r="E526">
        <f>VLOOKUP(D526,'Peak Combiner'!$A$5:$D$4980,4,FALSE)</f>
        <v>36.590000000000003</v>
      </c>
      <c r="F526">
        <f>IFERROR(VLOOKUP(D526,rt_comb!$A:$B,2,FALSE),D526)</f>
        <v>36.590000000000003</v>
      </c>
      <c r="G526">
        <v>1554501</v>
      </c>
      <c r="H526">
        <f>SUMIFS($G:$G,$E:$E,18.51,'RAW2'!$A:$A,'RAW2'!A526)</f>
        <v>21146307</v>
      </c>
      <c r="I526" s="1" t="str">
        <f>VLOOKUP(A526,'volatile collection data'!$G$6:$H$69,2,FALSE)</f>
        <v>E</v>
      </c>
      <c r="J526" s="1">
        <f>VLOOKUP(A526,'volatile collection data'!$G$6:$I$69,3,FALSE)</f>
        <v>11</v>
      </c>
      <c r="K526" s="1" t="str">
        <f>VLOOKUP(A526,'volatile collection data'!$G$6:$N$69,8,FALSE)</f>
        <v>29B</v>
      </c>
      <c r="L526" s="1">
        <f>VLOOKUP(A526,'volatile collection data'!$G$6:$J$69,4,FALSE)</f>
        <v>3.56</v>
      </c>
      <c r="M526" s="1">
        <f>VLOOKUP($A526,'volatile collection data'!$G$6:$M$69,6,FALSE)</f>
        <v>13</v>
      </c>
      <c r="N526" s="1">
        <f>VLOOKUP($A526,'volatile collection data'!$G$6:$M$69,7,FALSE)</f>
        <v>3.56</v>
      </c>
      <c r="O526" s="1">
        <f>VLOOKUP(A526,'volatile collection data'!$G$6:$K$69,5,FALSE)</f>
        <v>0</v>
      </c>
      <c r="P526" s="1" t="str">
        <f t="shared" si="51"/>
        <v>11E</v>
      </c>
      <c r="Q526">
        <f t="shared" si="49"/>
        <v>0.10324677123756477</v>
      </c>
      <c r="R526" t="str">
        <f t="shared" si="52"/>
        <v>29B_0-E&amp;3.56%3.56@13</v>
      </c>
      <c r="S526" t="str">
        <f t="shared" si="53"/>
        <v>11E-29B-VCS-Loc-22</v>
      </c>
      <c r="T526" t="str">
        <f>IFERROR(IF(VLOOKUP(S526,Bad!$A:$A,1,FALSE)='RAW2'!S526,"yes","no"),"no")</f>
        <v>no</v>
      </c>
      <c r="U526" t="str">
        <f>IFERROR(VLOOKUP(F526,compounds!$A:$B,2,FALSE),"")</f>
        <v/>
      </c>
      <c r="V526" t="str">
        <f>VLOOKUP(B526,'volatile collection data'!$O:$P,2,FALSE)</f>
        <v>02.may.22 29</v>
      </c>
    </row>
    <row r="527" spans="1:22" x14ac:dyDescent="0.2">
      <c r="A527" t="s">
        <v>190</v>
      </c>
      <c r="B527" s="1" t="str">
        <f t="shared" si="50"/>
        <v>11E</v>
      </c>
      <c r="C527">
        <v>37.195</v>
      </c>
      <c r="D527">
        <f t="shared" si="48"/>
        <v>37.200000000000003</v>
      </c>
      <c r="E527">
        <f>VLOOKUP(D527,'Peak Combiner'!$A$5:$D$4980,4,FALSE)</f>
        <v>37.200000000000003</v>
      </c>
      <c r="F527">
        <f>IFERROR(VLOOKUP(D527,rt_comb!$A:$B,2,FALSE),D527)</f>
        <v>37.200000000000003</v>
      </c>
      <c r="G527">
        <v>547165</v>
      </c>
      <c r="H527">
        <f>SUMIFS($G:$G,$E:$E,18.51,'RAW2'!$A:$A,'RAW2'!A527)</f>
        <v>21146307</v>
      </c>
      <c r="I527" s="1" t="str">
        <f>VLOOKUP(A527,'volatile collection data'!$G$6:$H$69,2,FALSE)</f>
        <v>E</v>
      </c>
      <c r="J527" s="1">
        <f>VLOOKUP(A527,'volatile collection data'!$G$6:$I$69,3,FALSE)</f>
        <v>11</v>
      </c>
      <c r="K527" s="1" t="str">
        <f>VLOOKUP(A527,'volatile collection data'!$G$6:$N$69,8,FALSE)</f>
        <v>29B</v>
      </c>
      <c r="L527" s="1">
        <f>VLOOKUP(A527,'volatile collection data'!$G$6:$J$69,4,FALSE)</f>
        <v>3.56</v>
      </c>
      <c r="M527" s="1">
        <f>VLOOKUP($A527,'volatile collection data'!$G$6:$M$69,6,FALSE)</f>
        <v>13</v>
      </c>
      <c r="N527" s="1">
        <f>VLOOKUP($A527,'volatile collection data'!$G$6:$M$69,7,FALSE)</f>
        <v>3.56</v>
      </c>
      <c r="O527" s="1">
        <f>VLOOKUP(A527,'volatile collection data'!$G$6:$K$69,5,FALSE)</f>
        <v>0</v>
      </c>
      <c r="P527" s="1" t="str">
        <f t="shared" si="51"/>
        <v>11E</v>
      </c>
      <c r="Q527">
        <f t="shared" si="49"/>
        <v>3.6341578155435171E-2</v>
      </c>
      <c r="R527" t="str">
        <f t="shared" si="52"/>
        <v>29B_0-E&amp;3.56%3.56@13</v>
      </c>
      <c r="S527" t="str">
        <f t="shared" si="53"/>
        <v>11E-29B-VCS-Loc-22</v>
      </c>
      <c r="T527" t="str">
        <f>IFERROR(IF(VLOOKUP(S527,Bad!$A:$A,1,FALSE)='RAW2'!S527,"yes","no"),"no")</f>
        <v>no</v>
      </c>
      <c r="U527" t="str">
        <f>IFERROR(VLOOKUP(F527,compounds!$A:$B,2,FALSE),"")</f>
        <v/>
      </c>
      <c r="V527" t="str">
        <f>VLOOKUP(B527,'volatile collection data'!$O:$P,2,FALSE)</f>
        <v>02.may.22 29</v>
      </c>
    </row>
    <row r="528" spans="1:22" x14ac:dyDescent="0.2">
      <c r="A528" t="s">
        <v>190</v>
      </c>
      <c r="B528" s="1" t="str">
        <f t="shared" si="50"/>
        <v>11E</v>
      </c>
      <c r="C528">
        <v>37.241999999999997</v>
      </c>
      <c r="D528">
        <f t="shared" si="48"/>
        <v>37.24</v>
      </c>
      <c r="E528">
        <f>VLOOKUP(D528,'Peak Combiner'!$A$5:$D$4980,4,FALSE)</f>
        <v>37.24</v>
      </c>
      <c r="F528">
        <f>IFERROR(VLOOKUP(D528,rt_comb!$A:$B,2,FALSE),D528)</f>
        <v>37.24</v>
      </c>
      <c r="G528">
        <v>999719</v>
      </c>
      <c r="H528">
        <f>SUMIFS($G:$G,$E:$E,18.51,'RAW2'!$A:$A,'RAW2'!A528)</f>
        <v>21146307</v>
      </c>
      <c r="I528" s="1" t="str">
        <f>VLOOKUP(A528,'volatile collection data'!$G$6:$H$69,2,FALSE)</f>
        <v>E</v>
      </c>
      <c r="J528" s="1">
        <f>VLOOKUP(A528,'volatile collection data'!$G$6:$I$69,3,FALSE)</f>
        <v>11</v>
      </c>
      <c r="K528" s="1" t="str">
        <f>VLOOKUP(A528,'volatile collection data'!$G$6:$N$69,8,FALSE)</f>
        <v>29B</v>
      </c>
      <c r="L528" s="1">
        <f>VLOOKUP(A528,'volatile collection data'!$G$6:$J$69,4,FALSE)</f>
        <v>3.56</v>
      </c>
      <c r="M528" s="1">
        <f>VLOOKUP($A528,'volatile collection data'!$G$6:$M$69,6,FALSE)</f>
        <v>13</v>
      </c>
      <c r="N528" s="1">
        <f>VLOOKUP($A528,'volatile collection data'!$G$6:$M$69,7,FALSE)</f>
        <v>3.56</v>
      </c>
      <c r="O528" s="1">
        <f>VLOOKUP(A528,'volatile collection data'!$G$6:$K$69,5,FALSE)</f>
        <v>0</v>
      </c>
      <c r="P528" s="1" t="str">
        <f t="shared" si="51"/>
        <v>11E</v>
      </c>
      <c r="Q528">
        <f t="shared" si="49"/>
        <v>6.6399287549411046E-2</v>
      </c>
      <c r="R528" t="str">
        <f t="shared" si="52"/>
        <v>29B_0-E&amp;3.56%3.56@13</v>
      </c>
      <c r="S528" t="str">
        <f t="shared" si="53"/>
        <v>11E-29B-VCS-Loc-22</v>
      </c>
      <c r="T528" t="str">
        <f>IFERROR(IF(VLOOKUP(S528,Bad!$A:$A,1,FALSE)='RAW2'!S528,"yes","no"),"no")</f>
        <v>no</v>
      </c>
      <c r="U528" t="str">
        <f>IFERROR(VLOOKUP(F528,compounds!$A:$B,2,FALSE),"")</f>
        <v/>
      </c>
      <c r="V528" t="str">
        <f>VLOOKUP(B528,'volatile collection data'!$O:$P,2,FALSE)</f>
        <v>02.may.22 29</v>
      </c>
    </row>
    <row r="529" spans="1:22" x14ac:dyDescent="0.2">
      <c r="A529" t="s">
        <v>190</v>
      </c>
      <c r="B529" s="1" t="str">
        <f t="shared" si="50"/>
        <v>11E</v>
      </c>
      <c r="C529">
        <v>37.292999999999999</v>
      </c>
      <c r="D529">
        <f t="shared" si="48"/>
        <v>37.29</v>
      </c>
      <c r="E529">
        <f>VLOOKUP(D529,'Peak Combiner'!$A$5:$D$4980,4,FALSE)</f>
        <v>37.24</v>
      </c>
      <c r="F529">
        <f>IFERROR(VLOOKUP(D529,rt_comb!$A:$B,2,FALSE),D529)</f>
        <v>37.29</v>
      </c>
      <c r="G529">
        <v>1186815</v>
      </c>
      <c r="H529">
        <f>SUMIFS($G:$G,$E:$E,18.51,'RAW2'!$A:$A,'RAW2'!A529)</f>
        <v>21146307</v>
      </c>
      <c r="I529" s="1" t="str">
        <f>VLOOKUP(A529,'volatile collection data'!$G$6:$H$69,2,FALSE)</f>
        <v>E</v>
      </c>
      <c r="J529" s="1">
        <f>VLOOKUP(A529,'volatile collection data'!$G$6:$I$69,3,FALSE)</f>
        <v>11</v>
      </c>
      <c r="K529" s="1" t="str">
        <f>VLOOKUP(A529,'volatile collection data'!$G$6:$N$69,8,FALSE)</f>
        <v>29B</v>
      </c>
      <c r="L529" s="1">
        <f>VLOOKUP(A529,'volatile collection data'!$G$6:$J$69,4,FALSE)</f>
        <v>3.56</v>
      </c>
      <c r="M529" s="1">
        <f>VLOOKUP($A529,'volatile collection data'!$G$6:$M$69,6,FALSE)</f>
        <v>13</v>
      </c>
      <c r="N529" s="1">
        <f>VLOOKUP($A529,'volatile collection data'!$G$6:$M$69,7,FALSE)</f>
        <v>3.56</v>
      </c>
      <c r="O529" s="1">
        <f>VLOOKUP(A529,'volatile collection data'!$G$6:$K$69,5,FALSE)</f>
        <v>0</v>
      </c>
      <c r="P529" s="1" t="str">
        <f t="shared" si="51"/>
        <v>11E</v>
      </c>
      <c r="Q529">
        <f t="shared" si="49"/>
        <v>7.8825820508517164E-2</v>
      </c>
      <c r="R529" t="str">
        <f t="shared" si="52"/>
        <v>29B_0-E&amp;3.56%3.56@13</v>
      </c>
      <c r="S529" t="str">
        <f t="shared" si="53"/>
        <v>11E-29B-VCS-Loc-22</v>
      </c>
      <c r="T529" t="str">
        <f>IFERROR(IF(VLOOKUP(S529,Bad!$A:$A,1,FALSE)='RAW2'!S529,"yes","no"),"no")</f>
        <v>no</v>
      </c>
      <c r="U529" t="str">
        <f>IFERROR(VLOOKUP(F529,compounds!$A:$B,2,FALSE),"")</f>
        <v/>
      </c>
      <c r="V529" t="str">
        <f>VLOOKUP(B529,'volatile collection data'!$O:$P,2,FALSE)</f>
        <v>02.may.22 29</v>
      </c>
    </row>
    <row r="530" spans="1:22" x14ac:dyDescent="0.2">
      <c r="A530" t="s">
        <v>190</v>
      </c>
      <c r="B530" s="1" t="str">
        <f t="shared" si="50"/>
        <v>11E</v>
      </c>
      <c r="C530">
        <v>37.673000000000002</v>
      </c>
      <c r="D530">
        <f t="shared" si="48"/>
        <v>37.67</v>
      </c>
      <c r="E530">
        <f>VLOOKUP(D530,'Peak Combiner'!$A$5:$D$4980,4,FALSE)</f>
        <v>37.67</v>
      </c>
      <c r="F530">
        <f>IFERROR(VLOOKUP(D530,rt_comb!$A:$B,2,FALSE),D530)</f>
        <v>37.67</v>
      </c>
      <c r="G530">
        <v>7900216</v>
      </c>
      <c r="H530">
        <f>SUMIFS($G:$G,$E:$E,18.51,'RAW2'!$A:$A,'RAW2'!A530)</f>
        <v>21146307</v>
      </c>
      <c r="I530" s="1" t="str">
        <f>VLOOKUP(A530,'volatile collection data'!$G$6:$H$69,2,FALSE)</f>
        <v>E</v>
      </c>
      <c r="J530" s="1">
        <f>VLOOKUP(A530,'volatile collection data'!$G$6:$I$69,3,FALSE)</f>
        <v>11</v>
      </c>
      <c r="K530" s="1" t="str">
        <f>VLOOKUP(A530,'volatile collection data'!$G$6:$N$69,8,FALSE)</f>
        <v>29B</v>
      </c>
      <c r="L530" s="1">
        <f>VLOOKUP(A530,'volatile collection data'!$G$6:$J$69,4,FALSE)</f>
        <v>3.56</v>
      </c>
      <c r="M530" s="1">
        <f>VLOOKUP($A530,'volatile collection data'!$G$6:$M$69,6,FALSE)</f>
        <v>13</v>
      </c>
      <c r="N530" s="1">
        <f>VLOOKUP($A530,'volatile collection data'!$G$6:$M$69,7,FALSE)</f>
        <v>3.56</v>
      </c>
      <c r="O530" s="1">
        <f>VLOOKUP(A530,'volatile collection data'!$G$6:$K$69,5,FALSE)</f>
        <v>0</v>
      </c>
      <c r="P530" s="1" t="str">
        <f t="shared" si="51"/>
        <v>11E</v>
      </c>
      <c r="Q530">
        <f t="shared" si="49"/>
        <v>0.52471615912717262</v>
      </c>
      <c r="R530" t="str">
        <f t="shared" si="52"/>
        <v>29B_0-E&amp;3.56%3.56@13</v>
      </c>
      <c r="S530" t="str">
        <f t="shared" si="53"/>
        <v>11E-29B-VCS-Loc-22</v>
      </c>
      <c r="T530" t="str">
        <f>IFERROR(IF(VLOOKUP(S530,Bad!$A:$A,1,FALSE)='RAW2'!S530,"yes","no"),"no")</f>
        <v>no</v>
      </c>
      <c r="U530" t="str">
        <f>IFERROR(VLOOKUP(F530,compounds!$A:$B,2,FALSE),"")</f>
        <v/>
      </c>
      <c r="V530" t="str">
        <f>VLOOKUP(B530,'volatile collection data'!$O:$P,2,FALSE)</f>
        <v>02.may.22 29</v>
      </c>
    </row>
    <row r="531" spans="1:22" x14ac:dyDescent="0.2">
      <c r="A531" t="s">
        <v>190</v>
      </c>
      <c r="B531" s="1" t="str">
        <f t="shared" si="50"/>
        <v>11E</v>
      </c>
      <c r="C531">
        <v>37.762999999999998</v>
      </c>
      <c r="D531">
        <f t="shared" si="48"/>
        <v>37.76</v>
      </c>
      <c r="E531">
        <f>VLOOKUP(D531,'Peak Combiner'!$A$5:$D$4980,4,FALSE)</f>
        <v>37.76</v>
      </c>
      <c r="F531">
        <f>IFERROR(VLOOKUP(D531,rt_comb!$A:$B,2,FALSE),D531)</f>
        <v>37.76</v>
      </c>
      <c r="G531">
        <v>4276892</v>
      </c>
      <c r="H531">
        <f>SUMIFS($G:$G,$E:$E,18.51,'RAW2'!$A:$A,'RAW2'!A531)</f>
        <v>21146307</v>
      </c>
      <c r="I531" s="1" t="str">
        <f>VLOOKUP(A531,'volatile collection data'!$G$6:$H$69,2,FALSE)</f>
        <v>E</v>
      </c>
      <c r="J531" s="1">
        <f>VLOOKUP(A531,'volatile collection data'!$G$6:$I$69,3,FALSE)</f>
        <v>11</v>
      </c>
      <c r="K531" s="1" t="str">
        <f>VLOOKUP(A531,'volatile collection data'!$G$6:$N$69,8,FALSE)</f>
        <v>29B</v>
      </c>
      <c r="L531" s="1">
        <f>VLOOKUP(A531,'volatile collection data'!$G$6:$J$69,4,FALSE)</f>
        <v>3.56</v>
      </c>
      <c r="M531" s="1">
        <f>VLOOKUP($A531,'volatile collection data'!$G$6:$M$69,6,FALSE)</f>
        <v>13</v>
      </c>
      <c r="N531" s="1">
        <f>VLOOKUP($A531,'volatile collection data'!$G$6:$M$69,7,FALSE)</f>
        <v>3.56</v>
      </c>
      <c r="O531" s="1">
        <f>VLOOKUP(A531,'volatile collection data'!$G$6:$K$69,5,FALSE)</f>
        <v>0</v>
      </c>
      <c r="P531" s="1" t="str">
        <f t="shared" si="51"/>
        <v>11E</v>
      </c>
      <c r="Q531">
        <f t="shared" si="49"/>
        <v>0.28406240326109206</v>
      </c>
      <c r="R531" t="str">
        <f t="shared" si="52"/>
        <v>29B_0-E&amp;3.56%3.56@13</v>
      </c>
      <c r="S531" t="str">
        <f t="shared" si="53"/>
        <v>11E-29B-VCS-Loc-22</v>
      </c>
      <c r="T531" t="str">
        <f>IFERROR(IF(VLOOKUP(S531,Bad!$A:$A,1,FALSE)='RAW2'!S531,"yes","no"),"no")</f>
        <v>no</v>
      </c>
      <c r="U531" t="str">
        <f>IFERROR(VLOOKUP(F531,compounds!$A:$B,2,FALSE),"")</f>
        <v/>
      </c>
      <c r="V531" t="str">
        <f>VLOOKUP(B531,'volatile collection data'!$O:$P,2,FALSE)</f>
        <v>02.may.22 29</v>
      </c>
    </row>
    <row r="532" spans="1:22" x14ac:dyDescent="0.2">
      <c r="A532" t="s">
        <v>190</v>
      </c>
      <c r="B532" s="1" t="str">
        <f t="shared" si="50"/>
        <v>11E</v>
      </c>
      <c r="C532">
        <v>37.988999999999997</v>
      </c>
      <c r="D532">
        <f t="shared" si="48"/>
        <v>37.99</v>
      </c>
      <c r="E532">
        <f>VLOOKUP(D532,'Peak Combiner'!$A$5:$D$4980,4,FALSE)</f>
        <v>37.99</v>
      </c>
      <c r="F532">
        <f>IFERROR(VLOOKUP(D532,rt_comb!$A:$B,2,FALSE),D532)</f>
        <v>37.99</v>
      </c>
      <c r="G532">
        <v>13344510</v>
      </c>
      <c r="H532">
        <f>SUMIFS($G:$G,$E:$E,18.51,'RAW2'!$A:$A,'RAW2'!A532)</f>
        <v>21146307</v>
      </c>
      <c r="I532" s="1" t="str">
        <f>VLOOKUP(A532,'volatile collection data'!$G$6:$H$69,2,FALSE)</f>
        <v>E</v>
      </c>
      <c r="J532" s="1">
        <f>VLOOKUP(A532,'volatile collection data'!$G$6:$I$69,3,FALSE)</f>
        <v>11</v>
      </c>
      <c r="K532" s="1" t="str">
        <f>VLOOKUP(A532,'volatile collection data'!$G$6:$N$69,8,FALSE)</f>
        <v>29B</v>
      </c>
      <c r="L532" s="1">
        <f>VLOOKUP(A532,'volatile collection data'!$G$6:$J$69,4,FALSE)</f>
        <v>3.56</v>
      </c>
      <c r="M532" s="1">
        <f>VLOOKUP($A532,'volatile collection data'!$G$6:$M$69,6,FALSE)</f>
        <v>13</v>
      </c>
      <c r="N532" s="1">
        <f>VLOOKUP($A532,'volatile collection data'!$G$6:$M$69,7,FALSE)</f>
        <v>3.56</v>
      </c>
      <c r="O532" s="1">
        <f>VLOOKUP(A532,'volatile collection data'!$G$6:$K$69,5,FALSE)</f>
        <v>0</v>
      </c>
      <c r="P532" s="1" t="str">
        <f t="shared" si="51"/>
        <v>11E</v>
      </c>
      <c r="Q532">
        <f t="shared" si="49"/>
        <v>0.88631501121414225</v>
      </c>
      <c r="R532" t="str">
        <f t="shared" si="52"/>
        <v>29B_0-E&amp;3.56%3.56@13</v>
      </c>
      <c r="S532" t="str">
        <f t="shared" si="53"/>
        <v>11E-29B-VCS-Loc-22</v>
      </c>
      <c r="T532" t="str">
        <f>IFERROR(IF(VLOOKUP(S532,Bad!$A:$A,1,FALSE)='RAW2'!S532,"yes","no"),"no")</f>
        <v>no</v>
      </c>
      <c r="U532" t="str">
        <f>IFERROR(VLOOKUP(F532,compounds!$A:$B,2,FALSE),"")</f>
        <v/>
      </c>
      <c r="V532" t="str">
        <f>VLOOKUP(B532,'volatile collection data'!$O:$P,2,FALSE)</f>
        <v>02.may.22 29</v>
      </c>
    </row>
    <row r="533" spans="1:22" x14ac:dyDescent="0.2">
      <c r="A533" t="s">
        <v>190</v>
      </c>
      <c r="B533" s="1" t="str">
        <f t="shared" si="50"/>
        <v>11E</v>
      </c>
      <c r="C533">
        <v>38.317999999999998</v>
      </c>
      <c r="D533">
        <f t="shared" si="48"/>
        <v>38.32</v>
      </c>
      <c r="E533">
        <f>VLOOKUP(D533,'Peak Combiner'!$A$5:$D$4980,4,FALSE)</f>
        <v>38.32</v>
      </c>
      <c r="F533">
        <f>IFERROR(VLOOKUP(D533,rt_comb!$A:$B,2,FALSE),D533)</f>
        <v>38.32</v>
      </c>
      <c r="G533">
        <v>52173167</v>
      </c>
      <c r="H533">
        <f>SUMIFS($G:$G,$E:$E,18.51,'RAW2'!$A:$A,'RAW2'!A533)</f>
        <v>21146307</v>
      </c>
      <c r="I533" s="1" t="str">
        <f>VLOOKUP(A533,'volatile collection data'!$G$6:$H$69,2,FALSE)</f>
        <v>E</v>
      </c>
      <c r="J533" s="1">
        <f>VLOOKUP(A533,'volatile collection data'!$G$6:$I$69,3,FALSE)</f>
        <v>11</v>
      </c>
      <c r="K533" s="1" t="str">
        <f>VLOOKUP(A533,'volatile collection data'!$G$6:$N$69,8,FALSE)</f>
        <v>29B</v>
      </c>
      <c r="L533" s="1">
        <f>VLOOKUP(A533,'volatile collection data'!$G$6:$J$69,4,FALSE)</f>
        <v>3.56</v>
      </c>
      <c r="M533" s="1">
        <f>VLOOKUP($A533,'volatile collection data'!$G$6:$M$69,6,FALSE)</f>
        <v>13</v>
      </c>
      <c r="N533" s="1">
        <f>VLOOKUP($A533,'volatile collection data'!$G$6:$M$69,7,FALSE)</f>
        <v>3.56</v>
      </c>
      <c r="O533" s="1">
        <f>VLOOKUP(A533,'volatile collection data'!$G$6:$K$69,5,FALSE)</f>
        <v>0</v>
      </c>
      <c r="P533" s="1" t="str">
        <f t="shared" si="51"/>
        <v>11E</v>
      </c>
      <c r="Q533">
        <f t="shared" si="49"/>
        <v>3.4652348489890095</v>
      </c>
      <c r="R533" t="str">
        <f t="shared" si="52"/>
        <v>29B_0-E&amp;3.56%3.56@13</v>
      </c>
      <c r="S533" t="str">
        <f t="shared" si="53"/>
        <v>11E-29B-VCS-Loc-22</v>
      </c>
      <c r="T533" t="str">
        <f>IFERROR(IF(VLOOKUP(S533,Bad!$A:$A,1,FALSE)='RAW2'!S533,"yes","no"),"no")</f>
        <v>no</v>
      </c>
      <c r="U533" t="str">
        <f>IFERROR(VLOOKUP(F533,compounds!$A:$B,2,FALSE),"")</f>
        <v/>
      </c>
      <c r="V533" t="str">
        <f>VLOOKUP(B533,'volatile collection data'!$O:$P,2,FALSE)</f>
        <v>02.may.22 29</v>
      </c>
    </row>
    <row r="534" spans="1:22" x14ac:dyDescent="0.2">
      <c r="A534" t="s">
        <v>190</v>
      </c>
      <c r="B534" s="1" t="str">
        <f t="shared" si="50"/>
        <v>11E</v>
      </c>
      <c r="C534">
        <v>38.415999999999997</v>
      </c>
      <c r="D534">
        <f t="shared" si="48"/>
        <v>38.42</v>
      </c>
      <c r="E534">
        <f>VLOOKUP(D534,'Peak Combiner'!$A$5:$D$4980,4,FALSE)</f>
        <v>38.42</v>
      </c>
      <c r="F534">
        <f>IFERROR(VLOOKUP(D534,rt_comb!$A:$B,2,FALSE),D534)</f>
        <v>38.42</v>
      </c>
      <c r="G534">
        <v>232205996</v>
      </c>
      <c r="H534">
        <f>SUMIFS($G:$G,$E:$E,18.51,'RAW2'!$A:$A,'RAW2'!A534)</f>
        <v>21146307</v>
      </c>
      <c r="I534" s="1" t="str">
        <f>VLOOKUP(A534,'volatile collection data'!$G$6:$H$69,2,FALSE)</f>
        <v>E</v>
      </c>
      <c r="J534" s="1">
        <f>VLOOKUP(A534,'volatile collection data'!$G$6:$I$69,3,FALSE)</f>
        <v>11</v>
      </c>
      <c r="K534" s="1" t="str">
        <f>VLOOKUP(A534,'volatile collection data'!$G$6:$N$69,8,FALSE)</f>
        <v>29B</v>
      </c>
      <c r="L534" s="1">
        <f>VLOOKUP(A534,'volatile collection data'!$G$6:$J$69,4,FALSE)</f>
        <v>3.56</v>
      </c>
      <c r="M534" s="1">
        <f>VLOOKUP($A534,'volatile collection data'!$G$6:$M$69,6,FALSE)</f>
        <v>13</v>
      </c>
      <c r="N534" s="1">
        <f>VLOOKUP($A534,'volatile collection data'!$G$6:$M$69,7,FALSE)</f>
        <v>3.56</v>
      </c>
      <c r="O534" s="1">
        <f>VLOOKUP(A534,'volatile collection data'!$G$6:$K$69,5,FALSE)</f>
        <v>0</v>
      </c>
      <c r="P534" s="1" t="str">
        <f t="shared" si="51"/>
        <v>11E</v>
      </c>
      <c r="Q534">
        <f t="shared" si="49"/>
        <v>15.422646462757426</v>
      </c>
      <c r="R534" t="str">
        <f t="shared" si="52"/>
        <v>29B_0-E&amp;3.56%3.56@13</v>
      </c>
      <c r="S534" t="str">
        <f t="shared" si="53"/>
        <v>11E-29B-VCS-Loc-22</v>
      </c>
      <c r="T534" t="str">
        <f>IFERROR(IF(VLOOKUP(S534,Bad!$A:$A,1,FALSE)='RAW2'!S534,"yes","no"),"no")</f>
        <v>no</v>
      </c>
      <c r="U534" t="str">
        <f>IFERROR(VLOOKUP(F534,compounds!$A:$B,2,FALSE),"")</f>
        <v/>
      </c>
      <c r="V534" t="str">
        <f>VLOOKUP(B534,'volatile collection data'!$O:$P,2,FALSE)</f>
        <v>02.may.22 29</v>
      </c>
    </row>
    <row r="535" spans="1:22" x14ac:dyDescent="0.2">
      <c r="A535" t="s">
        <v>191</v>
      </c>
      <c r="B535" s="1" t="str">
        <f t="shared" si="50"/>
        <v>12A</v>
      </c>
      <c r="C535">
        <v>4.1710000000000003</v>
      </c>
      <c r="D535">
        <f t="shared" si="48"/>
        <v>4.17</v>
      </c>
      <c r="E535">
        <f>VLOOKUP(D535,'Peak Combiner'!$A$5:$D$4980,4,FALSE)</f>
        <v>4.1500000000000004</v>
      </c>
      <c r="F535">
        <f>IFERROR(VLOOKUP(D535,rt_comb!$A:$B,2,FALSE),D535)</f>
        <v>4.17</v>
      </c>
      <c r="G535">
        <v>10234895</v>
      </c>
      <c r="H535">
        <f>SUMIFS($G:$G,$E:$E,18.51,'RAW2'!$A:$A,'RAW2'!A535)</f>
        <v>37917133</v>
      </c>
      <c r="I535" s="1" t="str">
        <f>VLOOKUP(A535,'volatile collection data'!$G$6:$H$69,2,FALSE)</f>
        <v>A</v>
      </c>
      <c r="J535" s="1">
        <f>VLOOKUP(A535,'volatile collection data'!$G$6:$I$69,3,FALSE)</f>
        <v>12</v>
      </c>
      <c r="K535" s="1" t="str">
        <f>VLOOKUP(A535,'volatile collection data'!$G$6:$N$69,8,FALSE)</f>
        <v>5B</v>
      </c>
      <c r="L535" s="1">
        <f>VLOOKUP(A535,'volatile collection data'!$G$6:$J$69,4,FALSE)</f>
        <v>3.71</v>
      </c>
      <c r="M535" s="1">
        <f>VLOOKUP($A535,'volatile collection data'!$G$6:$M$69,6,FALSE)</f>
        <v>13</v>
      </c>
      <c r="N535" s="1">
        <f>VLOOKUP($A535,'volatile collection data'!$G$6:$M$69,7,FALSE)</f>
        <v>3.71</v>
      </c>
      <c r="O535" s="1">
        <f>VLOOKUP(A535,'volatile collection data'!$G$6:$K$69,5,FALSE)</f>
        <v>0</v>
      </c>
      <c r="P535" s="1" t="str">
        <f t="shared" si="51"/>
        <v>12A</v>
      </c>
      <c r="Q535">
        <f t="shared" si="49"/>
        <v>0.36378433542561345</v>
      </c>
      <c r="R535" t="str">
        <f t="shared" si="52"/>
        <v>5B_0-A&amp;3.71%3.71@13</v>
      </c>
      <c r="S535" t="str">
        <f t="shared" si="53"/>
        <v>12A-5B-VCS-Loc-22</v>
      </c>
      <c r="T535" t="str">
        <f>IFERROR(IF(VLOOKUP(S535,Bad!$A:$A,1,FALSE)='RAW2'!S535,"yes","no"),"no")</f>
        <v>no</v>
      </c>
      <c r="U535" t="str">
        <f>IFERROR(VLOOKUP(F535,compounds!$A:$B,2,FALSE),"")</f>
        <v/>
      </c>
      <c r="V535" t="str">
        <f>VLOOKUP(B535,'volatile collection data'!$O:$P,2,FALSE)</f>
        <v>24.apr.22 5</v>
      </c>
    </row>
    <row r="536" spans="1:22" x14ac:dyDescent="0.2">
      <c r="A536" t="s">
        <v>191</v>
      </c>
      <c r="B536" s="1" t="str">
        <f t="shared" si="50"/>
        <v>12A</v>
      </c>
      <c r="C536">
        <v>4.45</v>
      </c>
      <c r="D536">
        <f t="shared" si="48"/>
        <v>4.45</v>
      </c>
      <c r="E536">
        <f>VLOOKUP(D536,'Peak Combiner'!$A$5:$D$4980,4,FALSE)</f>
        <v>4.45</v>
      </c>
      <c r="F536">
        <f>IFERROR(VLOOKUP(D536,rt_comb!$A:$B,2,FALSE),D536)</f>
        <v>4.45</v>
      </c>
      <c r="G536">
        <v>1537849</v>
      </c>
      <c r="H536">
        <f>SUMIFS($G:$G,$E:$E,18.51,'RAW2'!$A:$A,'RAW2'!A536)</f>
        <v>37917133</v>
      </c>
      <c r="I536" s="1" t="str">
        <f>VLOOKUP(A536,'volatile collection data'!$G$6:$H$69,2,FALSE)</f>
        <v>A</v>
      </c>
      <c r="J536" s="1">
        <f>VLOOKUP(A536,'volatile collection data'!$G$6:$I$69,3,FALSE)</f>
        <v>12</v>
      </c>
      <c r="K536" s="1" t="str">
        <f>VLOOKUP(A536,'volatile collection data'!$G$6:$N$69,8,FALSE)</f>
        <v>5B</v>
      </c>
      <c r="L536" s="1">
        <f>VLOOKUP(A536,'volatile collection data'!$G$6:$J$69,4,FALSE)</f>
        <v>3.71</v>
      </c>
      <c r="M536" s="1">
        <f>VLOOKUP($A536,'volatile collection data'!$G$6:$M$69,6,FALSE)</f>
        <v>13</v>
      </c>
      <c r="N536" s="1">
        <f>VLOOKUP($A536,'volatile collection data'!$G$6:$M$69,7,FALSE)</f>
        <v>3.71</v>
      </c>
      <c r="O536" s="1">
        <f>VLOOKUP(A536,'volatile collection data'!$G$6:$K$69,5,FALSE)</f>
        <v>0</v>
      </c>
      <c r="P536" s="1" t="str">
        <f t="shared" si="51"/>
        <v>12A</v>
      </c>
      <c r="Q536">
        <f t="shared" si="49"/>
        <v>5.4660587768603795E-2</v>
      </c>
      <c r="R536" t="str">
        <f t="shared" si="52"/>
        <v>5B_0-A&amp;3.71%3.71@13</v>
      </c>
      <c r="S536" t="str">
        <f t="shared" si="53"/>
        <v>12A-5B-VCS-Loc-22</v>
      </c>
      <c r="T536" t="str">
        <f>IFERROR(IF(VLOOKUP(S536,Bad!$A:$A,1,FALSE)='RAW2'!S536,"yes","no"),"no")</f>
        <v>no</v>
      </c>
      <c r="U536" t="str">
        <f>IFERROR(VLOOKUP(F536,compounds!$A:$B,2,FALSE),"")</f>
        <v/>
      </c>
      <c r="V536" t="str">
        <f>VLOOKUP(B536,'volatile collection data'!$O:$P,2,FALSE)</f>
        <v>24.apr.22 5</v>
      </c>
    </row>
    <row r="537" spans="1:22" x14ac:dyDescent="0.2">
      <c r="A537" t="s">
        <v>191</v>
      </c>
      <c r="B537" s="1" t="str">
        <f t="shared" si="50"/>
        <v>12A</v>
      </c>
      <c r="C537">
        <v>4.718</v>
      </c>
      <c r="D537">
        <f t="shared" si="48"/>
        <v>4.72</v>
      </c>
      <c r="E537">
        <f>VLOOKUP(D537,'Peak Combiner'!$A$5:$D$4980,4,FALSE)</f>
        <v>4.7</v>
      </c>
      <c r="F537">
        <f>IFERROR(VLOOKUP(D537,rt_comb!$A:$B,2,FALSE),D537)</f>
        <v>4.72</v>
      </c>
      <c r="G537">
        <v>6515199</v>
      </c>
      <c r="H537">
        <f>SUMIFS($G:$G,$E:$E,18.51,'RAW2'!$A:$A,'RAW2'!A537)</f>
        <v>37917133</v>
      </c>
      <c r="I537" s="1" t="str">
        <f>VLOOKUP(A537,'volatile collection data'!$G$6:$H$69,2,FALSE)</f>
        <v>A</v>
      </c>
      <c r="J537" s="1">
        <f>VLOOKUP(A537,'volatile collection data'!$G$6:$I$69,3,FALSE)</f>
        <v>12</v>
      </c>
      <c r="K537" s="1" t="str">
        <f>VLOOKUP(A537,'volatile collection data'!$G$6:$N$69,8,FALSE)</f>
        <v>5B</v>
      </c>
      <c r="L537" s="1">
        <f>VLOOKUP(A537,'volatile collection data'!$G$6:$J$69,4,FALSE)</f>
        <v>3.71</v>
      </c>
      <c r="M537" s="1">
        <f>VLOOKUP($A537,'volatile collection data'!$G$6:$M$69,6,FALSE)</f>
        <v>13</v>
      </c>
      <c r="N537" s="1">
        <f>VLOOKUP($A537,'volatile collection data'!$G$6:$M$69,7,FALSE)</f>
        <v>3.71</v>
      </c>
      <c r="O537" s="1">
        <f>VLOOKUP(A537,'volatile collection data'!$G$6:$K$69,5,FALSE)</f>
        <v>0</v>
      </c>
      <c r="P537" s="1" t="str">
        <f t="shared" si="51"/>
        <v>12A</v>
      </c>
      <c r="Q537">
        <f t="shared" si="49"/>
        <v>0.23157319526781869</v>
      </c>
      <c r="R537" t="str">
        <f t="shared" si="52"/>
        <v>5B_0-A&amp;3.71%3.71@13</v>
      </c>
      <c r="S537" t="str">
        <f t="shared" si="53"/>
        <v>12A-5B-VCS-Loc-22</v>
      </c>
      <c r="T537" t="str">
        <f>IFERROR(IF(VLOOKUP(S537,Bad!$A:$A,1,FALSE)='RAW2'!S537,"yes","no"),"no")</f>
        <v>no</v>
      </c>
      <c r="U537" t="str">
        <f>IFERROR(VLOOKUP(F537,compounds!$A:$B,2,FALSE),"")</f>
        <v/>
      </c>
      <c r="V537" t="str">
        <f>VLOOKUP(B537,'volatile collection data'!$O:$P,2,FALSE)</f>
        <v>24.apr.22 5</v>
      </c>
    </row>
    <row r="538" spans="1:22" x14ac:dyDescent="0.2">
      <c r="A538" t="s">
        <v>191</v>
      </c>
      <c r="B538" s="1" t="str">
        <f t="shared" si="50"/>
        <v>12A</v>
      </c>
      <c r="C538">
        <v>5.8949999999999996</v>
      </c>
      <c r="D538">
        <f t="shared" si="48"/>
        <v>5.9</v>
      </c>
      <c r="E538">
        <f>VLOOKUP(D538,'Peak Combiner'!$A$5:$D$4980,4,FALSE)</f>
        <v>5.9</v>
      </c>
      <c r="F538">
        <f>IFERROR(VLOOKUP(D538,rt_comb!$A:$B,2,FALSE),D538)</f>
        <v>5.9</v>
      </c>
      <c r="G538">
        <v>2379000</v>
      </c>
      <c r="H538">
        <f>SUMIFS($G:$G,$E:$E,18.51,'RAW2'!$A:$A,'RAW2'!A538)</f>
        <v>37917133</v>
      </c>
      <c r="I538" s="1" t="str">
        <f>VLOOKUP(A538,'volatile collection data'!$G$6:$H$69,2,FALSE)</f>
        <v>A</v>
      </c>
      <c r="J538" s="1">
        <f>VLOOKUP(A538,'volatile collection data'!$G$6:$I$69,3,FALSE)</f>
        <v>12</v>
      </c>
      <c r="K538" s="1" t="str">
        <f>VLOOKUP(A538,'volatile collection data'!$G$6:$N$69,8,FALSE)</f>
        <v>5B</v>
      </c>
      <c r="L538" s="1">
        <f>VLOOKUP(A538,'volatile collection data'!$G$6:$J$69,4,FALSE)</f>
        <v>3.71</v>
      </c>
      <c r="M538" s="1">
        <f>VLOOKUP($A538,'volatile collection data'!$G$6:$M$69,6,FALSE)</f>
        <v>13</v>
      </c>
      <c r="N538" s="1">
        <f>VLOOKUP($A538,'volatile collection data'!$G$6:$M$69,7,FALSE)</f>
        <v>3.71</v>
      </c>
      <c r="O538" s="1">
        <f>VLOOKUP(A538,'volatile collection data'!$G$6:$K$69,5,FALSE)</f>
        <v>0</v>
      </c>
      <c r="P538" s="1" t="str">
        <f t="shared" si="51"/>
        <v>12A</v>
      </c>
      <c r="Q538">
        <f t="shared" si="49"/>
        <v>8.4558066690233191E-2</v>
      </c>
      <c r="R538" t="str">
        <f t="shared" si="52"/>
        <v>5B_0-A&amp;3.71%3.71@13</v>
      </c>
      <c r="S538" t="str">
        <f t="shared" si="53"/>
        <v>12A-5B-VCS-Loc-22</v>
      </c>
      <c r="T538" t="str">
        <f>IFERROR(IF(VLOOKUP(S538,Bad!$A:$A,1,FALSE)='RAW2'!S538,"yes","no"),"no")</f>
        <v>no</v>
      </c>
      <c r="U538" t="str">
        <f>IFERROR(VLOOKUP(F538,compounds!$A:$B,2,FALSE),"")</f>
        <v/>
      </c>
      <c r="V538" t="str">
        <f>VLOOKUP(B538,'volatile collection data'!$O:$P,2,FALSE)</f>
        <v>24.apr.22 5</v>
      </c>
    </row>
    <row r="539" spans="1:22" x14ac:dyDescent="0.2">
      <c r="A539" t="s">
        <v>191</v>
      </c>
      <c r="B539" s="1" t="str">
        <f t="shared" si="50"/>
        <v>12A</v>
      </c>
      <c r="C539">
        <v>6.266</v>
      </c>
      <c r="D539">
        <f t="shared" si="48"/>
        <v>6.27</v>
      </c>
      <c r="E539">
        <f>VLOOKUP(D539,'Peak Combiner'!$A$5:$D$4980,4,FALSE)</f>
        <v>6.25</v>
      </c>
      <c r="F539">
        <f>IFERROR(VLOOKUP(D539,rt_comb!$A:$B,2,FALSE),D539)</f>
        <v>6.27</v>
      </c>
      <c r="G539">
        <v>1639534</v>
      </c>
      <c r="H539">
        <f>SUMIFS($G:$G,$E:$E,18.51,'RAW2'!$A:$A,'RAW2'!A539)</f>
        <v>37917133</v>
      </c>
      <c r="I539" s="1" t="str">
        <f>VLOOKUP(A539,'volatile collection data'!$G$6:$H$69,2,FALSE)</f>
        <v>A</v>
      </c>
      <c r="J539" s="1">
        <f>VLOOKUP(A539,'volatile collection data'!$G$6:$I$69,3,FALSE)</f>
        <v>12</v>
      </c>
      <c r="K539" s="1" t="str">
        <f>VLOOKUP(A539,'volatile collection data'!$G$6:$N$69,8,FALSE)</f>
        <v>5B</v>
      </c>
      <c r="L539" s="1">
        <f>VLOOKUP(A539,'volatile collection data'!$G$6:$J$69,4,FALSE)</f>
        <v>3.71</v>
      </c>
      <c r="M539" s="1">
        <f>VLOOKUP($A539,'volatile collection data'!$G$6:$M$69,6,FALSE)</f>
        <v>13</v>
      </c>
      <c r="N539" s="1">
        <f>VLOOKUP($A539,'volatile collection data'!$G$6:$M$69,7,FALSE)</f>
        <v>3.71</v>
      </c>
      <c r="O539" s="1">
        <f>VLOOKUP(A539,'volatile collection data'!$G$6:$K$69,5,FALSE)</f>
        <v>0</v>
      </c>
      <c r="P539" s="1" t="str">
        <f t="shared" si="51"/>
        <v>12A</v>
      </c>
      <c r="Q539">
        <f t="shared" si="49"/>
        <v>5.8274831993654817E-2</v>
      </c>
      <c r="R539" t="str">
        <f t="shared" si="52"/>
        <v>5B_0-A&amp;3.71%3.71@13</v>
      </c>
      <c r="S539" t="str">
        <f t="shared" si="53"/>
        <v>12A-5B-VCS-Loc-22</v>
      </c>
      <c r="T539" t="str">
        <f>IFERROR(IF(VLOOKUP(S539,Bad!$A:$A,1,FALSE)='RAW2'!S539,"yes","no"),"no")</f>
        <v>no</v>
      </c>
      <c r="U539" t="str">
        <f>IFERROR(VLOOKUP(F539,compounds!$A:$B,2,FALSE),"")</f>
        <v/>
      </c>
      <c r="V539" t="str">
        <f>VLOOKUP(B539,'volatile collection data'!$O:$P,2,FALSE)</f>
        <v>24.apr.22 5</v>
      </c>
    </row>
    <row r="540" spans="1:22" x14ac:dyDescent="0.2">
      <c r="A540" t="s">
        <v>191</v>
      </c>
      <c r="B540" s="1" t="str">
        <f t="shared" si="50"/>
        <v>12A</v>
      </c>
      <c r="C540">
        <v>6.327</v>
      </c>
      <c r="D540">
        <f t="shared" si="48"/>
        <v>6.33</v>
      </c>
      <c r="E540">
        <f>VLOOKUP(D540,'Peak Combiner'!$A$5:$D$4980,4,FALSE)</f>
        <v>6.32</v>
      </c>
      <c r="F540">
        <f>IFERROR(VLOOKUP(D540,rt_comb!$A:$B,2,FALSE),D540)</f>
        <v>6.33</v>
      </c>
      <c r="G540">
        <v>4545363</v>
      </c>
      <c r="H540">
        <f>SUMIFS($G:$G,$E:$E,18.51,'RAW2'!$A:$A,'RAW2'!A540)</f>
        <v>37917133</v>
      </c>
      <c r="I540" s="1" t="str">
        <f>VLOOKUP(A540,'volatile collection data'!$G$6:$H$69,2,FALSE)</f>
        <v>A</v>
      </c>
      <c r="J540" s="1">
        <f>VLOOKUP(A540,'volatile collection data'!$G$6:$I$69,3,FALSE)</f>
        <v>12</v>
      </c>
      <c r="K540" s="1" t="str">
        <f>VLOOKUP(A540,'volatile collection data'!$G$6:$N$69,8,FALSE)</f>
        <v>5B</v>
      </c>
      <c r="L540" s="1">
        <f>VLOOKUP(A540,'volatile collection data'!$G$6:$J$69,4,FALSE)</f>
        <v>3.71</v>
      </c>
      <c r="M540" s="1">
        <f>VLOOKUP($A540,'volatile collection data'!$G$6:$M$69,6,FALSE)</f>
        <v>13</v>
      </c>
      <c r="N540" s="1">
        <f>VLOOKUP($A540,'volatile collection data'!$G$6:$M$69,7,FALSE)</f>
        <v>3.71</v>
      </c>
      <c r="O540" s="1">
        <f>VLOOKUP(A540,'volatile collection data'!$G$6:$K$69,5,FALSE)</f>
        <v>0</v>
      </c>
      <c r="P540" s="1" t="str">
        <f t="shared" si="51"/>
        <v>12A</v>
      </c>
      <c r="Q540">
        <f t="shared" si="49"/>
        <v>0.16155826300349663</v>
      </c>
      <c r="R540" t="str">
        <f t="shared" si="52"/>
        <v>5B_0-A&amp;3.71%3.71@13</v>
      </c>
      <c r="S540" t="str">
        <f t="shared" si="53"/>
        <v>12A-5B-VCS-Loc-22</v>
      </c>
      <c r="T540" t="str">
        <f>IFERROR(IF(VLOOKUP(S540,Bad!$A:$A,1,FALSE)='RAW2'!S540,"yes","no"),"no")</f>
        <v>no</v>
      </c>
      <c r="U540" t="str">
        <f>IFERROR(VLOOKUP(F540,compounds!$A:$B,2,FALSE),"")</f>
        <v/>
      </c>
      <c r="V540" t="str">
        <f>VLOOKUP(B540,'volatile collection data'!$O:$P,2,FALSE)</f>
        <v>24.apr.22 5</v>
      </c>
    </row>
    <row r="541" spans="1:22" x14ac:dyDescent="0.2">
      <c r="A541" t="s">
        <v>191</v>
      </c>
      <c r="B541" s="1" t="str">
        <f t="shared" si="50"/>
        <v>12A</v>
      </c>
      <c r="C541">
        <v>8.9760000000000009</v>
      </c>
      <c r="D541">
        <f t="shared" si="48"/>
        <v>8.98</v>
      </c>
      <c r="E541">
        <f>VLOOKUP(D541,'Peak Combiner'!$A$5:$D$4980,4,FALSE)</f>
        <v>8.9600000000000009</v>
      </c>
      <c r="F541">
        <f>IFERROR(VLOOKUP(D541,rt_comb!$A:$B,2,FALSE),D541)</f>
        <v>8.9700000000000006</v>
      </c>
      <c r="G541">
        <v>3263437</v>
      </c>
      <c r="H541">
        <f>SUMIFS($G:$G,$E:$E,18.51,'RAW2'!$A:$A,'RAW2'!A541)</f>
        <v>37917133</v>
      </c>
      <c r="I541" s="1" t="str">
        <f>VLOOKUP(A541,'volatile collection data'!$G$6:$H$69,2,FALSE)</f>
        <v>A</v>
      </c>
      <c r="J541" s="1">
        <f>VLOOKUP(A541,'volatile collection data'!$G$6:$I$69,3,FALSE)</f>
        <v>12</v>
      </c>
      <c r="K541" s="1" t="str">
        <f>VLOOKUP(A541,'volatile collection data'!$G$6:$N$69,8,FALSE)</f>
        <v>5B</v>
      </c>
      <c r="L541" s="1">
        <f>VLOOKUP(A541,'volatile collection data'!$G$6:$J$69,4,FALSE)</f>
        <v>3.71</v>
      </c>
      <c r="M541" s="1">
        <f>VLOOKUP($A541,'volatile collection data'!$G$6:$M$69,6,FALSE)</f>
        <v>13</v>
      </c>
      <c r="N541" s="1">
        <f>VLOOKUP($A541,'volatile collection data'!$G$6:$M$69,7,FALSE)</f>
        <v>3.71</v>
      </c>
      <c r="O541" s="1">
        <f>VLOOKUP(A541,'volatile collection data'!$G$6:$K$69,5,FALSE)</f>
        <v>0</v>
      </c>
      <c r="P541" s="1" t="str">
        <f t="shared" si="51"/>
        <v>12A</v>
      </c>
      <c r="Q541">
        <f t="shared" si="49"/>
        <v>0.1159940830119271</v>
      </c>
      <c r="R541" t="str">
        <f t="shared" si="52"/>
        <v>5B_0-A&amp;3.71%3.71@13</v>
      </c>
      <c r="S541" t="str">
        <f t="shared" si="53"/>
        <v>12A-5B-VCS-Loc-22</v>
      </c>
      <c r="T541" t="str">
        <f>IFERROR(IF(VLOOKUP(S541,Bad!$A:$A,1,FALSE)='RAW2'!S541,"yes","no"),"no")</f>
        <v>no</v>
      </c>
      <c r="U541" t="str">
        <f>IFERROR(VLOOKUP(F541,compounds!$A:$B,2,FALSE),"")</f>
        <v>bpinene</v>
      </c>
      <c r="V541" t="str">
        <f>VLOOKUP(B541,'volatile collection data'!$O:$P,2,FALSE)</f>
        <v>24.apr.22 5</v>
      </c>
    </row>
    <row r="542" spans="1:22" x14ac:dyDescent="0.2">
      <c r="A542" t="s">
        <v>191</v>
      </c>
      <c r="B542" s="1" t="str">
        <f t="shared" si="50"/>
        <v>12A</v>
      </c>
      <c r="C542">
        <v>9.3800000000000008</v>
      </c>
      <c r="D542">
        <f t="shared" si="48"/>
        <v>9.3800000000000008</v>
      </c>
      <c r="E542">
        <f>VLOOKUP(D542,'Peak Combiner'!$A$5:$D$4980,4,FALSE)</f>
        <v>9.3800000000000008</v>
      </c>
      <c r="F542">
        <f>IFERROR(VLOOKUP(D542,rt_comb!$A:$B,2,FALSE),D542)</f>
        <v>9.3800000000000008</v>
      </c>
      <c r="G542">
        <v>16836069</v>
      </c>
      <c r="H542">
        <f>SUMIFS($G:$G,$E:$E,18.51,'RAW2'!$A:$A,'RAW2'!A542)</f>
        <v>37917133</v>
      </c>
      <c r="I542" s="1" t="str">
        <f>VLOOKUP(A542,'volatile collection data'!$G$6:$H$69,2,FALSE)</f>
        <v>A</v>
      </c>
      <c r="J542" s="1">
        <f>VLOOKUP(A542,'volatile collection data'!$G$6:$I$69,3,FALSE)</f>
        <v>12</v>
      </c>
      <c r="K542" s="1" t="str">
        <f>VLOOKUP(A542,'volatile collection data'!$G$6:$N$69,8,FALSE)</f>
        <v>5B</v>
      </c>
      <c r="L542" s="1">
        <f>VLOOKUP(A542,'volatile collection data'!$G$6:$J$69,4,FALSE)</f>
        <v>3.71</v>
      </c>
      <c r="M542" s="1">
        <f>VLOOKUP($A542,'volatile collection data'!$G$6:$M$69,6,FALSE)</f>
        <v>13</v>
      </c>
      <c r="N542" s="1">
        <f>VLOOKUP($A542,'volatile collection data'!$G$6:$M$69,7,FALSE)</f>
        <v>3.71</v>
      </c>
      <c r="O542" s="1">
        <f>VLOOKUP(A542,'volatile collection data'!$G$6:$K$69,5,FALSE)</f>
        <v>0</v>
      </c>
      <c r="P542" s="1" t="str">
        <f t="shared" si="51"/>
        <v>12A</v>
      </c>
      <c r="Q542">
        <f t="shared" si="49"/>
        <v>0.59841338600393768</v>
      </c>
      <c r="R542" t="str">
        <f t="shared" si="52"/>
        <v>5B_0-A&amp;3.71%3.71@13</v>
      </c>
      <c r="S542" t="str">
        <f t="shared" si="53"/>
        <v>12A-5B-VCS-Loc-22</v>
      </c>
      <c r="T542" t="str">
        <f>IFERROR(IF(VLOOKUP(S542,Bad!$A:$A,1,FALSE)='RAW2'!S542,"yes","no"),"no")</f>
        <v>no</v>
      </c>
      <c r="U542" t="str">
        <f>IFERROR(VLOOKUP(F542,compounds!$A:$B,2,FALSE),"")</f>
        <v>octanal</v>
      </c>
      <c r="V542" t="str">
        <f>VLOOKUP(B542,'volatile collection data'!$O:$P,2,FALSE)</f>
        <v>24.apr.22 5</v>
      </c>
    </row>
    <row r="543" spans="1:22" x14ac:dyDescent="0.2">
      <c r="A543" t="s">
        <v>191</v>
      </c>
      <c r="B543" s="1" t="str">
        <f t="shared" si="50"/>
        <v>12A</v>
      </c>
      <c r="C543">
        <v>9.5050000000000008</v>
      </c>
      <c r="D543">
        <f t="shared" si="48"/>
        <v>9.51</v>
      </c>
      <c r="E543">
        <f>VLOOKUP(D543,'Peak Combiner'!$A$5:$D$4980,4,FALSE)</f>
        <v>9.51</v>
      </c>
      <c r="F543">
        <f>IFERROR(VLOOKUP(D543,rt_comb!$A:$B,2,FALSE),D543)</f>
        <v>9.5399999999999991</v>
      </c>
      <c r="G543">
        <v>8291256</v>
      </c>
      <c r="H543">
        <f>SUMIFS($G:$G,$E:$E,18.51,'RAW2'!$A:$A,'RAW2'!A543)</f>
        <v>37917133</v>
      </c>
      <c r="I543" s="1" t="str">
        <f>VLOOKUP(A543,'volatile collection data'!$G$6:$H$69,2,FALSE)</f>
        <v>A</v>
      </c>
      <c r="J543" s="1">
        <f>VLOOKUP(A543,'volatile collection data'!$G$6:$I$69,3,FALSE)</f>
        <v>12</v>
      </c>
      <c r="K543" s="1" t="str">
        <f>VLOOKUP(A543,'volatile collection data'!$G$6:$N$69,8,FALSE)</f>
        <v>5B</v>
      </c>
      <c r="L543" s="1">
        <f>VLOOKUP(A543,'volatile collection data'!$G$6:$J$69,4,FALSE)</f>
        <v>3.71</v>
      </c>
      <c r="M543" s="1">
        <f>VLOOKUP($A543,'volatile collection data'!$G$6:$M$69,6,FALSE)</f>
        <v>13</v>
      </c>
      <c r="N543" s="1">
        <f>VLOOKUP($A543,'volatile collection data'!$G$6:$M$69,7,FALSE)</f>
        <v>3.71</v>
      </c>
      <c r="O543" s="1">
        <f>VLOOKUP(A543,'volatile collection data'!$G$6:$K$69,5,FALSE)</f>
        <v>0</v>
      </c>
      <c r="P543" s="1" t="str">
        <f t="shared" si="51"/>
        <v>12A</v>
      </c>
      <c r="Q543">
        <f t="shared" si="49"/>
        <v>0.29470053711382771</v>
      </c>
      <c r="R543" t="str">
        <f t="shared" si="52"/>
        <v>5B_0-A&amp;3.71%3.71@13</v>
      </c>
      <c r="S543" t="str">
        <f t="shared" si="53"/>
        <v>12A-5B-VCS-Loc-22</v>
      </c>
      <c r="T543" t="str">
        <f>IFERROR(IF(VLOOKUP(S543,Bad!$A:$A,1,FALSE)='RAW2'!S543,"yes","no"),"no")</f>
        <v>no</v>
      </c>
      <c r="U543" t="str">
        <f>IFERROR(VLOOKUP(F543,compounds!$A:$B,2,FALSE),"")</f>
        <v>z3hex</v>
      </c>
      <c r="V543" t="str">
        <f>VLOOKUP(B543,'volatile collection data'!$O:$P,2,FALSE)</f>
        <v>24.apr.22 5</v>
      </c>
    </row>
    <row r="544" spans="1:22" x14ac:dyDescent="0.2">
      <c r="A544" t="s">
        <v>191</v>
      </c>
      <c r="B544" s="1" t="str">
        <f t="shared" si="50"/>
        <v>12A</v>
      </c>
      <c r="C544">
        <v>9.8049999999999997</v>
      </c>
      <c r="D544">
        <f t="shared" si="48"/>
        <v>9.81</v>
      </c>
      <c r="E544">
        <f>VLOOKUP(D544,'Peak Combiner'!$A$5:$D$4980,4,FALSE)</f>
        <v>9.8000000000000007</v>
      </c>
      <c r="F544">
        <f>IFERROR(VLOOKUP(D544,rt_comb!$A:$B,2,FALSE),D544)</f>
        <v>9.81</v>
      </c>
      <c r="G544">
        <v>13486535</v>
      </c>
      <c r="H544">
        <f>SUMIFS($G:$G,$E:$E,18.51,'RAW2'!$A:$A,'RAW2'!A544)</f>
        <v>37917133</v>
      </c>
      <c r="I544" s="1" t="str">
        <f>VLOOKUP(A544,'volatile collection data'!$G$6:$H$69,2,FALSE)</f>
        <v>A</v>
      </c>
      <c r="J544" s="1">
        <f>VLOOKUP(A544,'volatile collection data'!$G$6:$I$69,3,FALSE)</f>
        <v>12</v>
      </c>
      <c r="K544" s="1" t="str">
        <f>VLOOKUP(A544,'volatile collection data'!$G$6:$N$69,8,FALSE)</f>
        <v>5B</v>
      </c>
      <c r="L544" s="1">
        <f>VLOOKUP(A544,'volatile collection data'!$G$6:$J$69,4,FALSE)</f>
        <v>3.71</v>
      </c>
      <c r="M544" s="1">
        <f>VLOOKUP($A544,'volatile collection data'!$G$6:$M$69,6,FALSE)</f>
        <v>13</v>
      </c>
      <c r="N544" s="1">
        <f>VLOOKUP($A544,'volatile collection data'!$G$6:$M$69,7,FALSE)</f>
        <v>3.71</v>
      </c>
      <c r="O544" s="1">
        <f>VLOOKUP(A544,'volatile collection data'!$G$6:$K$69,5,FALSE)</f>
        <v>0</v>
      </c>
      <c r="P544" s="1" t="str">
        <f t="shared" si="51"/>
        <v>12A</v>
      </c>
      <c r="Q544">
        <f t="shared" si="49"/>
        <v>0.47935911137039272</v>
      </c>
      <c r="R544" t="str">
        <f t="shared" si="52"/>
        <v>5B_0-A&amp;3.71%3.71@13</v>
      </c>
      <c r="S544" t="str">
        <f t="shared" si="53"/>
        <v>12A-5B-VCS-Loc-22</v>
      </c>
      <c r="T544" t="str">
        <f>IFERROR(IF(VLOOKUP(S544,Bad!$A:$A,1,FALSE)='RAW2'!S544,"yes","no"),"no")</f>
        <v>no</v>
      </c>
      <c r="U544" t="str">
        <f>IFERROR(VLOOKUP(F544,compounds!$A:$B,2,FALSE),"")</f>
        <v>sixmethyl</v>
      </c>
      <c r="V544" t="str">
        <f>VLOOKUP(B544,'volatile collection data'!$O:$P,2,FALSE)</f>
        <v>24.apr.22 5</v>
      </c>
    </row>
    <row r="545" spans="1:22" x14ac:dyDescent="0.2">
      <c r="A545" t="s">
        <v>191</v>
      </c>
      <c r="B545" s="1" t="str">
        <f t="shared" si="50"/>
        <v>12A</v>
      </c>
      <c r="C545">
        <v>10.196</v>
      </c>
      <c r="D545">
        <f t="shared" si="48"/>
        <v>10.199999999999999</v>
      </c>
      <c r="E545">
        <f>VLOOKUP(D545,'Peak Combiner'!$A$5:$D$4980,4,FALSE)</f>
        <v>10.18</v>
      </c>
      <c r="F545">
        <f>IFERROR(VLOOKUP(D545,rt_comb!$A:$B,2,FALSE),D545)</f>
        <v>10.199999999999999</v>
      </c>
      <c r="G545">
        <v>5230466</v>
      </c>
      <c r="H545">
        <f>SUMIFS($G:$G,$E:$E,18.51,'RAW2'!$A:$A,'RAW2'!A545)</f>
        <v>37917133</v>
      </c>
      <c r="I545" s="1" t="str">
        <f>VLOOKUP(A545,'volatile collection data'!$G$6:$H$69,2,FALSE)</f>
        <v>A</v>
      </c>
      <c r="J545" s="1">
        <f>VLOOKUP(A545,'volatile collection data'!$G$6:$I$69,3,FALSE)</f>
        <v>12</v>
      </c>
      <c r="K545" s="1" t="str">
        <f>VLOOKUP(A545,'volatile collection data'!$G$6:$N$69,8,FALSE)</f>
        <v>5B</v>
      </c>
      <c r="L545" s="1">
        <f>VLOOKUP(A545,'volatile collection data'!$G$6:$J$69,4,FALSE)</f>
        <v>3.71</v>
      </c>
      <c r="M545" s="1">
        <f>VLOOKUP($A545,'volatile collection data'!$G$6:$M$69,6,FALSE)</f>
        <v>13</v>
      </c>
      <c r="N545" s="1">
        <f>VLOOKUP($A545,'volatile collection data'!$G$6:$M$69,7,FALSE)</f>
        <v>3.71</v>
      </c>
      <c r="O545" s="1">
        <f>VLOOKUP(A545,'volatile collection data'!$G$6:$K$69,5,FALSE)</f>
        <v>0</v>
      </c>
      <c r="P545" s="1" t="str">
        <f t="shared" si="51"/>
        <v>12A</v>
      </c>
      <c r="Q545">
        <f t="shared" si="49"/>
        <v>0.18590924457713212</v>
      </c>
      <c r="R545" t="str">
        <f t="shared" si="52"/>
        <v>5B_0-A&amp;3.71%3.71@13</v>
      </c>
      <c r="S545" t="str">
        <f t="shared" si="53"/>
        <v>12A-5B-VCS-Loc-22</v>
      </c>
      <c r="T545" t="str">
        <f>IFERROR(IF(VLOOKUP(S545,Bad!$A:$A,1,FALSE)='RAW2'!S545,"yes","no"),"no")</f>
        <v>no</v>
      </c>
      <c r="U545" t="str">
        <f>IFERROR(VLOOKUP(F545,compounds!$A:$B,2,FALSE),"")</f>
        <v/>
      </c>
      <c r="V545" t="str">
        <f>VLOOKUP(B545,'volatile collection data'!$O:$P,2,FALSE)</f>
        <v>24.apr.22 5</v>
      </c>
    </row>
    <row r="546" spans="1:22" x14ac:dyDescent="0.2">
      <c r="A546" t="s">
        <v>191</v>
      </c>
      <c r="B546" s="1" t="str">
        <f t="shared" si="50"/>
        <v>12A</v>
      </c>
      <c r="C546">
        <v>12.403</v>
      </c>
      <c r="D546">
        <f t="shared" si="48"/>
        <v>12.4</v>
      </c>
      <c r="E546">
        <f>VLOOKUP(D546,'Peak Combiner'!$A$5:$D$4980,4,FALSE)</f>
        <v>12.39</v>
      </c>
      <c r="F546">
        <f>IFERROR(VLOOKUP(D546,rt_comb!$A:$B,2,FALSE),D546)</f>
        <v>12.39</v>
      </c>
      <c r="G546">
        <v>3284332</v>
      </c>
      <c r="H546">
        <f>SUMIFS($G:$G,$E:$E,18.51,'RAW2'!$A:$A,'RAW2'!A546)</f>
        <v>37917133</v>
      </c>
      <c r="I546" s="1" t="str">
        <f>VLOOKUP(A546,'volatile collection data'!$G$6:$H$69,2,FALSE)</f>
        <v>A</v>
      </c>
      <c r="J546" s="1">
        <f>VLOOKUP(A546,'volatile collection data'!$G$6:$I$69,3,FALSE)</f>
        <v>12</v>
      </c>
      <c r="K546" s="1" t="str">
        <f>VLOOKUP(A546,'volatile collection data'!$G$6:$N$69,8,FALSE)</f>
        <v>5B</v>
      </c>
      <c r="L546" s="1">
        <f>VLOOKUP(A546,'volatile collection data'!$G$6:$J$69,4,FALSE)</f>
        <v>3.71</v>
      </c>
      <c r="M546" s="1">
        <f>VLOOKUP($A546,'volatile collection data'!$G$6:$M$69,6,FALSE)</f>
        <v>13</v>
      </c>
      <c r="N546" s="1">
        <f>VLOOKUP($A546,'volatile collection data'!$G$6:$M$69,7,FALSE)</f>
        <v>3.71</v>
      </c>
      <c r="O546" s="1">
        <f>VLOOKUP(A546,'volatile collection data'!$G$6:$K$69,5,FALSE)</f>
        <v>0</v>
      </c>
      <c r="P546" s="1" t="str">
        <f t="shared" si="51"/>
        <v>12A</v>
      </c>
      <c r="Q546">
        <f t="shared" si="49"/>
        <v>0.1167367651487461</v>
      </c>
      <c r="R546" t="str">
        <f t="shared" si="52"/>
        <v>5B_0-A&amp;3.71%3.71@13</v>
      </c>
      <c r="S546" t="str">
        <f t="shared" si="53"/>
        <v>12A-5B-VCS-Loc-22</v>
      </c>
      <c r="T546" t="str">
        <f>IFERROR(IF(VLOOKUP(S546,Bad!$A:$A,1,FALSE)='RAW2'!S546,"yes","no"),"no")</f>
        <v>no</v>
      </c>
      <c r="U546" t="str">
        <f>IFERROR(VLOOKUP(F546,compounds!$A:$B,2,FALSE),"")</f>
        <v>o+C5xe</v>
      </c>
      <c r="V546" t="str">
        <f>VLOOKUP(B546,'volatile collection data'!$O:$P,2,FALSE)</f>
        <v>24.apr.22 5</v>
      </c>
    </row>
    <row r="547" spans="1:22" x14ac:dyDescent="0.2">
      <c r="A547" t="s">
        <v>191</v>
      </c>
      <c r="B547" s="1" t="str">
        <f t="shared" si="50"/>
        <v>12A</v>
      </c>
      <c r="C547">
        <v>12.545999999999999</v>
      </c>
      <c r="D547">
        <f t="shared" si="48"/>
        <v>12.55</v>
      </c>
      <c r="E547">
        <f>VLOOKUP(D547,'Peak Combiner'!$A$5:$D$4980,4,FALSE)</f>
        <v>12.53</v>
      </c>
      <c r="F547">
        <f>IFERROR(VLOOKUP(D547,rt_comb!$A:$B,2,FALSE),D547)</f>
        <v>12.54</v>
      </c>
      <c r="G547">
        <v>16891803</v>
      </c>
      <c r="H547">
        <f>SUMIFS($G:$G,$E:$E,18.51,'RAW2'!$A:$A,'RAW2'!A547)</f>
        <v>37917133</v>
      </c>
      <c r="I547" s="1" t="str">
        <f>VLOOKUP(A547,'volatile collection data'!$G$6:$H$69,2,FALSE)</f>
        <v>A</v>
      </c>
      <c r="J547" s="1">
        <f>VLOOKUP(A547,'volatile collection data'!$G$6:$I$69,3,FALSE)</f>
        <v>12</v>
      </c>
      <c r="K547" s="1" t="str">
        <f>VLOOKUP(A547,'volatile collection data'!$G$6:$N$69,8,FALSE)</f>
        <v>5B</v>
      </c>
      <c r="L547" s="1">
        <f>VLOOKUP(A547,'volatile collection data'!$G$6:$J$69,4,FALSE)</f>
        <v>3.71</v>
      </c>
      <c r="M547" s="1">
        <f>VLOOKUP($A547,'volatile collection data'!$G$6:$M$69,6,FALSE)</f>
        <v>13</v>
      </c>
      <c r="N547" s="1">
        <f>VLOOKUP($A547,'volatile collection data'!$G$6:$M$69,7,FALSE)</f>
        <v>3.71</v>
      </c>
      <c r="O547" s="1">
        <f>VLOOKUP(A547,'volatile collection data'!$G$6:$K$69,5,FALSE)</f>
        <v>0</v>
      </c>
      <c r="P547" s="1" t="str">
        <f t="shared" si="51"/>
        <v>12A</v>
      </c>
      <c r="Q547">
        <f t="shared" si="49"/>
        <v>0.60039436931159362</v>
      </c>
      <c r="R547" t="str">
        <f t="shared" si="52"/>
        <v>5B_0-A&amp;3.71%3.71@13</v>
      </c>
      <c r="S547" t="str">
        <f t="shared" si="53"/>
        <v>12A-5B-VCS-Loc-22</v>
      </c>
      <c r="T547" t="str">
        <f>IFERROR(IF(VLOOKUP(S547,Bad!$A:$A,1,FALSE)='RAW2'!S547,"yes","no"),"no")</f>
        <v>no</v>
      </c>
      <c r="U547" t="str">
        <f>IFERROR(VLOOKUP(F547,compounds!$A:$B,2,FALSE),"")</f>
        <v>nonanal</v>
      </c>
      <c r="V547" t="str">
        <f>VLOOKUP(B547,'volatile collection data'!$O:$P,2,FALSE)</f>
        <v>24.apr.22 5</v>
      </c>
    </row>
    <row r="548" spans="1:22" x14ac:dyDescent="0.2">
      <c r="A548" t="s">
        <v>191</v>
      </c>
      <c r="B548" s="1" t="str">
        <f t="shared" si="50"/>
        <v>12A</v>
      </c>
      <c r="C548">
        <v>12.848000000000001</v>
      </c>
      <c r="D548">
        <f t="shared" si="48"/>
        <v>12.85</v>
      </c>
      <c r="E548">
        <f>VLOOKUP(D548,'Peak Combiner'!$A$5:$D$4980,4,FALSE)</f>
        <v>12.85</v>
      </c>
      <c r="F548">
        <f>IFERROR(VLOOKUP(D548,rt_comb!$A:$B,2,FALSE),D548)</f>
        <v>12.85</v>
      </c>
      <c r="G548">
        <v>1657244</v>
      </c>
      <c r="H548">
        <f>SUMIFS($G:$G,$E:$E,18.51,'RAW2'!$A:$A,'RAW2'!A548)</f>
        <v>37917133</v>
      </c>
      <c r="I548" s="1" t="str">
        <f>VLOOKUP(A548,'volatile collection data'!$G$6:$H$69,2,FALSE)</f>
        <v>A</v>
      </c>
      <c r="J548" s="1">
        <f>VLOOKUP(A548,'volatile collection data'!$G$6:$I$69,3,FALSE)</f>
        <v>12</v>
      </c>
      <c r="K548" s="1" t="str">
        <f>VLOOKUP(A548,'volatile collection data'!$G$6:$N$69,8,FALSE)</f>
        <v>5B</v>
      </c>
      <c r="L548" s="1">
        <f>VLOOKUP(A548,'volatile collection data'!$G$6:$J$69,4,FALSE)</f>
        <v>3.71</v>
      </c>
      <c r="M548" s="1">
        <f>VLOOKUP($A548,'volatile collection data'!$G$6:$M$69,6,FALSE)</f>
        <v>13</v>
      </c>
      <c r="N548" s="1">
        <f>VLOOKUP($A548,'volatile collection data'!$G$6:$M$69,7,FALSE)</f>
        <v>3.71</v>
      </c>
      <c r="O548" s="1">
        <f>VLOOKUP(A548,'volatile collection data'!$G$6:$K$69,5,FALSE)</f>
        <v>0</v>
      </c>
      <c r="P548" s="1" t="str">
        <f t="shared" si="51"/>
        <v>12A</v>
      </c>
      <c r="Q548">
        <f t="shared" si="49"/>
        <v>5.8904307975615321E-2</v>
      </c>
      <c r="R548" t="str">
        <f t="shared" si="52"/>
        <v>5B_0-A&amp;3.71%3.71@13</v>
      </c>
      <c r="S548" t="str">
        <f t="shared" si="53"/>
        <v>12A-5B-VCS-Loc-22</v>
      </c>
      <c r="T548" t="str">
        <f>IFERROR(IF(VLOOKUP(S548,Bad!$A:$A,1,FALSE)='RAW2'!S548,"yes","no"),"no")</f>
        <v>no</v>
      </c>
      <c r="U548" t="str">
        <f>IFERROR(VLOOKUP(F548,compounds!$A:$B,2,FALSE),"")</f>
        <v/>
      </c>
      <c r="V548" t="str">
        <f>VLOOKUP(B548,'volatile collection data'!$O:$P,2,FALSE)</f>
        <v>24.apr.22 5</v>
      </c>
    </row>
    <row r="549" spans="1:22" x14ac:dyDescent="0.2">
      <c r="A549" t="s">
        <v>191</v>
      </c>
      <c r="B549" s="1" t="str">
        <f t="shared" si="50"/>
        <v>12A</v>
      </c>
      <c r="C549">
        <v>12.914999999999999</v>
      </c>
      <c r="D549">
        <f t="shared" si="48"/>
        <v>12.92</v>
      </c>
      <c r="E549">
        <f>VLOOKUP(D549,'Peak Combiner'!$A$5:$D$4980,4,FALSE)</f>
        <v>12.91</v>
      </c>
      <c r="F549">
        <f>IFERROR(VLOOKUP(D549,rt_comb!$A:$B,2,FALSE),D549)</f>
        <v>12.92</v>
      </c>
      <c r="G549">
        <v>25100612</v>
      </c>
      <c r="H549">
        <f>SUMIFS($G:$G,$E:$E,18.51,'RAW2'!$A:$A,'RAW2'!A549)</f>
        <v>37917133</v>
      </c>
      <c r="I549" s="1" t="str">
        <f>VLOOKUP(A549,'volatile collection data'!$G$6:$H$69,2,FALSE)</f>
        <v>A</v>
      </c>
      <c r="J549" s="1">
        <f>VLOOKUP(A549,'volatile collection data'!$G$6:$I$69,3,FALSE)</f>
        <v>12</v>
      </c>
      <c r="K549" s="1" t="str">
        <f>VLOOKUP(A549,'volatile collection data'!$G$6:$N$69,8,FALSE)</f>
        <v>5B</v>
      </c>
      <c r="L549" s="1">
        <f>VLOOKUP(A549,'volatile collection data'!$G$6:$J$69,4,FALSE)</f>
        <v>3.71</v>
      </c>
      <c r="M549" s="1">
        <f>VLOOKUP($A549,'volatile collection data'!$G$6:$M$69,6,FALSE)</f>
        <v>13</v>
      </c>
      <c r="N549" s="1">
        <f>VLOOKUP($A549,'volatile collection data'!$G$6:$M$69,7,FALSE)</f>
        <v>3.71</v>
      </c>
      <c r="O549" s="1">
        <f>VLOOKUP(A549,'volatile collection data'!$G$6:$K$69,5,FALSE)</f>
        <v>0</v>
      </c>
      <c r="P549" s="1" t="str">
        <f t="shared" si="51"/>
        <v>12A</v>
      </c>
      <c r="Q549">
        <f t="shared" si="49"/>
        <v>0.89216444870183598</v>
      </c>
      <c r="R549" t="str">
        <f t="shared" si="52"/>
        <v>5B_0-A&amp;3.71%3.71@13</v>
      </c>
      <c r="S549" t="str">
        <f t="shared" si="53"/>
        <v>12A-5B-VCS-Loc-22</v>
      </c>
      <c r="T549" t="str">
        <f>IFERROR(IF(VLOOKUP(S549,Bad!$A:$A,1,FALSE)='RAW2'!S549,"yes","no"),"no")</f>
        <v>no</v>
      </c>
      <c r="U549" t="str">
        <f>IFERROR(VLOOKUP(F549,compounds!$A:$B,2,FALSE),"")</f>
        <v/>
      </c>
      <c r="V549" t="str">
        <f>VLOOKUP(B549,'volatile collection data'!$O:$P,2,FALSE)</f>
        <v>24.apr.22 5</v>
      </c>
    </row>
    <row r="550" spans="1:22" x14ac:dyDescent="0.2">
      <c r="A550" t="s">
        <v>191</v>
      </c>
      <c r="B550" s="1" t="str">
        <f t="shared" si="50"/>
        <v>12A</v>
      </c>
      <c r="C550">
        <v>14.252000000000001</v>
      </c>
      <c r="D550">
        <f t="shared" si="48"/>
        <v>14.25</v>
      </c>
      <c r="E550">
        <f>VLOOKUP(D550,'Peak Combiner'!$A$5:$D$4980,4,FALSE)</f>
        <v>14.25</v>
      </c>
      <c r="F550">
        <f>IFERROR(VLOOKUP(D550,rt_comb!$A:$B,2,FALSE),D550)</f>
        <v>14.25</v>
      </c>
      <c r="G550">
        <v>2921896</v>
      </c>
      <c r="H550">
        <f>SUMIFS($G:$G,$E:$E,18.51,'RAW2'!$A:$A,'RAW2'!A550)</f>
        <v>37917133</v>
      </c>
      <c r="I550" s="1" t="str">
        <f>VLOOKUP(A550,'volatile collection data'!$G$6:$H$69,2,FALSE)</f>
        <v>A</v>
      </c>
      <c r="J550" s="1">
        <f>VLOOKUP(A550,'volatile collection data'!$G$6:$I$69,3,FALSE)</f>
        <v>12</v>
      </c>
      <c r="K550" s="1" t="str">
        <f>VLOOKUP(A550,'volatile collection data'!$G$6:$N$69,8,FALSE)</f>
        <v>5B</v>
      </c>
      <c r="L550" s="1">
        <f>VLOOKUP(A550,'volatile collection data'!$G$6:$J$69,4,FALSE)</f>
        <v>3.71</v>
      </c>
      <c r="M550" s="1">
        <f>VLOOKUP($A550,'volatile collection data'!$G$6:$M$69,6,FALSE)</f>
        <v>13</v>
      </c>
      <c r="N550" s="1">
        <f>VLOOKUP($A550,'volatile collection data'!$G$6:$M$69,7,FALSE)</f>
        <v>3.71</v>
      </c>
      <c r="O550" s="1">
        <f>VLOOKUP(A550,'volatile collection data'!$G$6:$K$69,5,FALSE)</f>
        <v>0</v>
      </c>
      <c r="P550" s="1" t="str">
        <f t="shared" si="51"/>
        <v>12A</v>
      </c>
      <c r="Q550">
        <f t="shared" si="49"/>
        <v>0.10385450896592081</v>
      </c>
      <c r="R550" t="str">
        <f t="shared" si="52"/>
        <v>5B_0-A&amp;3.71%3.71@13</v>
      </c>
      <c r="S550" t="str">
        <f t="shared" si="53"/>
        <v>12A-5B-VCS-Loc-22</v>
      </c>
      <c r="T550" t="str">
        <f>IFERROR(IF(VLOOKUP(S550,Bad!$A:$A,1,FALSE)='RAW2'!S550,"yes","no"),"no")</f>
        <v>no</v>
      </c>
      <c r="U550" t="str">
        <f>IFERROR(VLOOKUP(F550,compounds!$A:$B,2,FALSE),"")</f>
        <v>p-trimethyl</v>
      </c>
      <c r="V550" t="str">
        <f>VLOOKUP(B550,'volatile collection data'!$O:$P,2,FALSE)</f>
        <v>24.apr.22 5</v>
      </c>
    </row>
    <row r="551" spans="1:22" x14ac:dyDescent="0.2">
      <c r="A551" t="s">
        <v>191</v>
      </c>
      <c r="B551" s="1" t="str">
        <f t="shared" si="50"/>
        <v>12A</v>
      </c>
      <c r="C551">
        <v>15.569000000000001</v>
      </c>
      <c r="D551">
        <f t="shared" si="48"/>
        <v>15.57</v>
      </c>
      <c r="E551">
        <f>VLOOKUP(D551,'Peak Combiner'!$A$5:$D$4980,4,FALSE)</f>
        <v>15.55</v>
      </c>
      <c r="F551">
        <f>IFERROR(VLOOKUP(D551,rt_comb!$A:$B,2,FALSE),D551)</f>
        <v>15.56</v>
      </c>
      <c r="G551">
        <v>8369537</v>
      </c>
      <c r="H551">
        <f>SUMIFS($G:$G,$E:$E,18.51,'RAW2'!$A:$A,'RAW2'!A551)</f>
        <v>37917133</v>
      </c>
      <c r="I551" s="1" t="str">
        <f>VLOOKUP(A551,'volatile collection data'!$G$6:$H$69,2,FALSE)</f>
        <v>A</v>
      </c>
      <c r="J551" s="1">
        <f>VLOOKUP(A551,'volatile collection data'!$G$6:$I$69,3,FALSE)</f>
        <v>12</v>
      </c>
      <c r="K551" s="1" t="str">
        <f>VLOOKUP(A551,'volatile collection data'!$G$6:$N$69,8,FALSE)</f>
        <v>5B</v>
      </c>
      <c r="L551" s="1">
        <f>VLOOKUP(A551,'volatile collection data'!$G$6:$J$69,4,FALSE)</f>
        <v>3.71</v>
      </c>
      <c r="M551" s="1">
        <f>VLOOKUP($A551,'volatile collection data'!$G$6:$M$69,6,FALSE)</f>
        <v>13</v>
      </c>
      <c r="N551" s="1">
        <f>VLOOKUP($A551,'volatile collection data'!$G$6:$M$69,7,FALSE)</f>
        <v>3.71</v>
      </c>
      <c r="O551" s="1">
        <f>VLOOKUP(A551,'volatile collection data'!$G$6:$K$69,5,FALSE)</f>
        <v>0</v>
      </c>
      <c r="P551" s="1" t="str">
        <f t="shared" si="51"/>
        <v>12A</v>
      </c>
      <c r="Q551">
        <f t="shared" si="49"/>
        <v>0.29748292047598751</v>
      </c>
      <c r="R551" t="str">
        <f t="shared" si="52"/>
        <v>5B_0-A&amp;3.71%3.71@13</v>
      </c>
      <c r="S551" t="str">
        <f t="shared" si="53"/>
        <v>12A-5B-VCS-Loc-22</v>
      </c>
      <c r="T551" t="str">
        <f>IFERROR(IF(VLOOKUP(S551,Bad!$A:$A,1,FALSE)='RAW2'!S551,"yes","no"),"no")</f>
        <v>no</v>
      </c>
      <c r="U551" t="str">
        <f>IFERROR(VLOOKUP(F551,compounds!$A:$B,2,FALSE),"")</f>
        <v>decanal</v>
      </c>
      <c r="V551" t="str">
        <f>VLOOKUP(B551,'volatile collection data'!$O:$P,2,FALSE)</f>
        <v>24.apr.22 5</v>
      </c>
    </row>
    <row r="552" spans="1:22" x14ac:dyDescent="0.2">
      <c r="A552" t="s">
        <v>191</v>
      </c>
      <c r="B552" s="1" t="str">
        <f t="shared" si="50"/>
        <v>12A</v>
      </c>
      <c r="C552">
        <v>15.781000000000001</v>
      </c>
      <c r="D552">
        <f t="shared" si="48"/>
        <v>15.78</v>
      </c>
      <c r="E552">
        <f>VLOOKUP(D552,'Peak Combiner'!$A$5:$D$4980,4,FALSE)</f>
        <v>15.77</v>
      </c>
      <c r="F552">
        <f>IFERROR(VLOOKUP(D552,rt_comb!$A:$B,2,FALSE),D552)</f>
        <v>15.78</v>
      </c>
      <c r="G552">
        <v>2191233</v>
      </c>
      <c r="H552">
        <f>SUMIFS($G:$G,$E:$E,18.51,'RAW2'!$A:$A,'RAW2'!A552)</f>
        <v>37917133</v>
      </c>
      <c r="I552" s="1" t="str">
        <f>VLOOKUP(A552,'volatile collection data'!$G$6:$H$69,2,FALSE)</f>
        <v>A</v>
      </c>
      <c r="J552" s="1">
        <f>VLOOKUP(A552,'volatile collection data'!$G$6:$I$69,3,FALSE)</f>
        <v>12</v>
      </c>
      <c r="K552" s="1" t="str">
        <f>VLOOKUP(A552,'volatile collection data'!$G$6:$N$69,8,FALSE)</f>
        <v>5B</v>
      </c>
      <c r="L552" s="1">
        <f>VLOOKUP(A552,'volatile collection data'!$G$6:$J$69,4,FALSE)</f>
        <v>3.71</v>
      </c>
      <c r="M552" s="1">
        <f>VLOOKUP($A552,'volatile collection data'!$G$6:$M$69,6,FALSE)</f>
        <v>13</v>
      </c>
      <c r="N552" s="1">
        <f>VLOOKUP($A552,'volatile collection data'!$G$6:$M$69,7,FALSE)</f>
        <v>3.71</v>
      </c>
      <c r="O552" s="1">
        <f>VLOOKUP(A552,'volatile collection data'!$G$6:$K$69,5,FALSE)</f>
        <v>0</v>
      </c>
      <c r="P552" s="1" t="str">
        <f t="shared" si="51"/>
        <v>12A</v>
      </c>
      <c r="Q552">
        <f t="shared" si="49"/>
        <v>7.7884163996569888E-2</v>
      </c>
      <c r="R552" t="str">
        <f t="shared" si="52"/>
        <v>5B_0-A&amp;3.71%3.71@13</v>
      </c>
      <c r="S552" t="str">
        <f t="shared" si="53"/>
        <v>12A-5B-VCS-Loc-22</v>
      </c>
      <c r="T552" t="str">
        <f>IFERROR(IF(VLOOKUP(S552,Bad!$A:$A,1,FALSE)='RAW2'!S552,"yes","no"),"no")</f>
        <v>no</v>
      </c>
      <c r="U552" t="str">
        <f>IFERROR(VLOOKUP(F552,compounds!$A:$B,2,FALSE),"")</f>
        <v/>
      </c>
      <c r="V552" t="str">
        <f>VLOOKUP(B552,'volatile collection data'!$O:$P,2,FALSE)</f>
        <v>24.apr.22 5</v>
      </c>
    </row>
    <row r="553" spans="1:22" x14ac:dyDescent="0.2">
      <c r="A553" t="s">
        <v>191</v>
      </c>
      <c r="B553" s="1" t="str">
        <f t="shared" si="50"/>
        <v>12A</v>
      </c>
      <c r="C553">
        <v>16.013999999999999</v>
      </c>
      <c r="D553">
        <f t="shared" si="48"/>
        <v>16.010000000000002</v>
      </c>
      <c r="E553">
        <f>VLOOKUP(D553,'Peak Combiner'!$A$5:$D$4980,4,FALSE)</f>
        <v>16.010000000000002</v>
      </c>
      <c r="F553">
        <f>IFERROR(VLOOKUP(D553,rt_comb!$A:$B,2,FALSE),D553)</f>
        <v>16.010000000000002</v>
      </c>
      <c r="G553">
        <v>12731692</v>
      </c>
      <c r="H553">
        <f>SUMIFS($G:$G,$E:$E,18.51,'RAW2'!$A:$A,'RAW2'!A553)</f>
        <v>37917133</v>
      </c>
      <c r="I553" s="1" t="str">
        <f>VLOOKUP(A553,'volatile collection data'!$G$6:$H$69,2,FALSE)</f>
        <v>A</v>
      </c>
      <c r="J553" s="1">
        <f>VLOOKUP(A553,'volatile collection data'!$G$6:$I$69,3,FALSE)</f>
        <v>12</v>
      </c>
      <c r="K553" s="1" t="str">
        <f>VLOOKUP(A553,'volatile collection data'!$G$6:$N$69,8,FALSE)</f>
        <v>5B</v>
      </c>
      <c r="L553" s="1">
        <f>VLOOKUP(A553,'volatile collection data'!$G$6:$J$69,4,FALSE)</f>
        <v>3.71</v>
      </c>
      <c r="M553" s="1">
        <f>VLOOKUP($A553,'volatile collection data'!$G$6:$M$69,6,FALSE)</f>
        <v>13</v>
      </c>
      <c r="N553" s="1">
        <f>VLOOKUP($A553,'volatile collection data'!$G$6:$M$69,7,FALSE)</f>
        <v>3.71</v>
      </c>
      <c r="O553" s="1">
        <f>VLOOKUP(A553,'volatile collection data'!$G$6:$K$69,5,FALSE)</f>
        <v>0</v>
      </c>
      <c r="P553" s="1" t="str">
        <f t="shared" si="51"/>
        <v>12A</v>
      </c>
      <c r="Q553">
        <f t="shared" si="49"/>
        <v>0.45252932375599347</v>
      </c>
      <c r="R553" t="str">
        <f t="shared" si="52"/>
        <v>5B_0-A&amp;3.71%3.71@13</v>
      </c>
      <c r="S553" t="str">
        <f t="shared" si="53"/>
        <v>12A-5B-VCS-Loc-22</v>
      </c>
      <c r="T553" t="str">
        <f>IFERROR(IF(VLOOKUP(S553,Bad!$A:$A,1,FALSE)='RAW2'!S553,"yes","no"),"no")</f>
        <v>no</v>
      </c>
      <c r="U553" t="str">
        <f>IFERROR(VLOOKUP(F553,compounds!$A:$B,2,FALSE),"")</f>
        <v/>
      </c>
      <c r="V553" t="str">
        <f>VLOOKUP(B553,'volatile collection data'!$O:$P,2,FALSE)</f>
        <v>24.apr.22 5</v>
      </c>
    </row>
    <row r="554" spans="1:22" x14ac:dyDescent="0.2">
      <c r="A554" t="s">
        <v>191</v>
      </c>
      <c r="B554" s="1" t="str">
        <f t="shared" si="50"/>
        <v>12A</v>
      </c>
      <c r="C554">
        <v>16.795999999999999</v>
      </c>
      <c r="D554">
        <f t="shared" si="48"/>
        <v>16.8</v>
      </c>
      <c r="E554">
        <f>VLOOKUP(D554,'Peak Combiner'!$A$5:$D$4980,4,FALSE)</f>
        <v>16.8</v>
      </c>
      <c r="F554">
        <f>IFERROR(VLOOKUP(D554,rt_comb!$A:$B,2,FALSE),D554)</f>
        <v>16.8</v>
      </c>
      <c r="G554">
        <v>1980277</v>
      </c>
      <c r="H554">
        <f>SUMIFS($G:$G,$E:$E,18.51,'RAW2'!$A:$A,'RAW2'!A554)</f>
        <v>37917133</v>
      </c>
      <c r="I554" s="1" t="str">
        <f>VLOOKUP(A554,'volatile collection data'!$G$6:$H$69,2,FALSE)</f>
        <v>A</v>
      </c>
      <c r="J554" s="1">
        <f>VLOOKUP(A554,'volatile collection data'!$G$6:$I$69,3,FALSE)</f>
        <v>12</v>
      </c>
      <c r="K554" s="1" t="str">
        <f>VLOOKUP(A554,'volatile collection data'!$G$6:$N$69,8,FALSE)</f>
        <v>5B</v>
      </c>
      <c r="L554" s="1">
        <f>VLOOKUP(A554,'volatile collection data'!$G$6:$J$69,4,FALSE)</f>
        <v>3.71</v>
      </c>
      <c r="M554" s="1">
        <f>VLOOKUP($A554,'volatile collection data'!$G$6:$M$69,6,FALSE)</f>
        <v>13</v>
      </c>
      <c r="N554" s="1">
        <f>VLOOKUP($A554,'volatile collection data'!$G$6:$M$69,7,FALSE)</f>
        <v>3.71</v>
      </c>
      <c r="O554" s="1">
        <f>VLOOKUP(A554,'volatile collection data'!$G$6:$K$69,5,FALSE)</f>
        <v>0</v>
      </c>
      <c r="P554" s="1" t="str">
        <f t="shared" si="51"/>
        <v>12A</v>
      </c>
      <c r="Q554">
        <f t="shared" si="49"/>
        <v>7.0386042299762475E-2</v>
      </c>
      <c r="R554" t="str">
        <f t="shared" si="52"/>
        <v>5B_0-A&amp;3.71%3.71@13</v>
      </c>
      <c r="S554" t="str">
        <f t="shared" si="53"/>
        <v>12A-5B-VCS-Loc-22</v>
      </c>
      <c r="T554" t="str">
        <f>IFERROR(IF(VLOOKUP(S554,Bad!$A:$A,1,FALSE)='RAW2'!S554,"yes","no"),"no")</f>
        <v>no</v>
      </c>
      <c r="U554" t="str">
        <f>IFERROR(VLOOKUP(F554,compounds!$A:$B,2,FALSE),"")</f>
        <v/>
      </c>
      <c r="V554" t="str">
        <f>VLOOKUP(B554,'volatile collection data'!$O:$P,2,FALSE)</f>
        <v>24.apr.22 5</v>
      </c>
    </row>
    <row r="555" spans="1:22" x14ac:dyDescent="0.2">
      <c r="A555" t="s">
        <v>191</v>
      </c>
      <c r="B555" s="1" t="str">
        <f t="shared" si="50"/>
        <v>12A</v>
      </c>
      <c r="C555">
        <v>17.248999999999999</v>
      </c>
      <c r="D555">
        <f t="shared" si="48"/>
        <v>17.25</v>
      </c>
      <c r="E555">
        <f>VLOOKUP(D555,'Peak Combiner'!$A$5:$D$4980,4,FALSE)</f>
        <v>17.25</v>
      </c>
      <c r="F555">
        <f>IFERROR(VLOOKUP(D555,rt_comb!$A:$B,2,FALSE),D555)</f>
        <v>17.25</v>
      </c>
      <c r="G555">
        <v>2537961</v>
      </c>
      <c r="H555">
        <f>SUMIFS($G:$G,$E:$E,18.51,'RAW2'!$A:$A,'RAW2'!A555)</f>
        <v>37917133</v>
      </c>
      <c r="I555" s="1" t="str">
        <f>VLOOKUP(A555,'volatile collection data'!$G$6:$H$69,2,FALSE)</f>
        <v>A</v>
      </c>
      <c r="J555" s="1">
        <f>VLOOKUP(A555,'volatile collection data'!$G$6:$I$69,3,FALSE)</f>
        <v>12</v>
      </c>
      <c r="K555" s="1" t="str">
        <f>VLOOKUP(A555,'volatile collection data'!$G$6:$N$69,8,FALSE)</f>
        <v>5B</v>
      </c>
      <c r="L555" s="1">
        <f>VLOOKUP(A555,'volatile collection data'!$G$6:$J$69,4,FALSE)</f>
        <v>3.71</v>
      </c>
      <c r="M555" s="1">
        <f>VLOOKUP($A555,'volatile collection data'!$G$6:$M$69,6,FALSE)</f>
        <v>13</v>
      </c>
      <c r="N555" s="1">
        <f>VLOOKUP($A555,'volatile collection data'!$G$6:$M$69,7,FALSE)</f>
        <v>3.71</v>
      </c>
      <c r="O555" s="1">
        <f>VLOOKUP(A555,'volatile collection data'!$G$6:$K$69,5,FALSE)</f>
        <v>0</v>
      </c>
      <c r="P555" s="1" t="str">
        <f t="shared" si="51"/>
        <v>12A</v>
      </c>
      <c r="Q555">
        <f t="shared" si="49"/>
        <v>9.0208102351917174E-2</v>
      </c>
      <c r="R555" t="str">
        <f t="shared" si="52"/>
        <v>5B_0-A&amp;3.71%3.71@13</v>
      </c>
      <c r="S555" t="str">
        <f t="shared" si="53"/>
        <v>12A-5B-VCS-Loc-22</v>
      </c>
      <c r="T555" t="str">
        <f>IFERROR(IF(VLOOKUP(S555,Bad!$A:$A,1,FALSE)='RAW2'!S555,"yes","no"),"no")</f>
        <v>no</v>
      </c>
      <c r="U555" t="str">
        <f>IFERROR(VLOOKUP(F555,compounds!$A:$B,2,FALSE),"")</f>
        <v/>
      </c>
      <c r="V555" t="str">
        <f>VLOOKUP(B555,'volatile collection data'!$O:$P,2,FALSE)</f>
        <v>24.apr.22 5</v>
      </c>
    </row>
    <row r="556" spans="1:22" x14ac:dyDescent="0.2">
      <c r="A556" t="s">
        <v>191</v>
      </c>
      <c r="B556" s="1" t="str">
        <f t="shared" si="50"/>
        <v>12A</v>
      </c>
      <c r="C556">
        <v>17.823</v>
      </c>
      <c r="D556">
        <f t="shared" si="48"/>
        <v>17.82</v>
      </c>
      <c r="E556">
        <f>VLOOKUP(D556,'Peak Combiner'!$A$5:$D$4980,4,FALSE)</f>
        <v>17.82</v>
      </c>
      <c r="F556">
        <f>IFERROR(VLOOKUP(D556,rt_comb!$A:$B,2,FALSE),D556)</f>
        <v>17.82</v>
      </c>
      <c r="G556">
        <v>11874593</v>
      </c>
      <c r="H556">
        <f>SUMIFS($G:$G,$E:$E,18.51,'RAW2'!$A:$A,'RAW2'!A556)</f>
        <v>37917133</v>
      </c>
      <c r="I556" s="1" t="str">
        <f>VLOOKUP(A556,'volatile collection data'!$G$6:$H$69,2,FALSE)</f>
        <v>A</v>
      </c>
      <c r="J556" s="1">
        <f>VLOOKUP(A556,'volatile collection data'!$G$6:$I$69,3,FALSE)</f>
        <v>12</v>
      </c>
      <c r="K556" s="1" t="str">
        <f>VLOOKUP(A556,'volatile collection data'!$G$6:$N$69,8,FALSE)</f>
        <v>5B</v>
      </c>
      <c r="L556" s="1">
        <f>VLOOKUP(A556,'volatile collection data'!$G$6:$J$69,4,FALSE)</f>
        <v>3.71</v>
      </c>
      <c r="M556" s="1">
        <f>VLOOKUP($A556,'volatile collection data'!$G$6:$M$69,6,FALSE)</f>
        <v>13</v>
      </c>
      <c r="N556" s="1">
        <f>VLOOKUP($A556,'volatile collection data'!$G$6:$M$69,7,FALSE)</f>
        <v>3.71</v>
      </c>
      <c r="O556" s="1">
        <f>VLOOKUP(A556,'volatile collection data'!$G$6:$K$69,5,FALSE)</f>
        <v>0</v>
      </c>
      <c r="P556" s="1" t="str">
        <f t="shared" si="51"/>
        <v>12A</v>
      </c>
      <c r="Q556">
        <f t="shared" si="49"/>
        <v>0.42206499655879631</v>
      </c>
      <c r="R556" t="str">
        <f t="shared" si="52"/>
        <v>5B_0-A&amp;3.71%3.71@13</v>
      </c>
      <c r="S556" t="str">
        <f t="shared" si="53"/>
        <v>12A-5B-VCS-Loc-22</v>
      </c>
      <c r="T556" t="str">
        <f>IFERROR(IF(VLOOKUP(S556,Bad!$A:$A,1,FALSE)='RAW2'!S556,"yes","no"),"no")</f>
        <v>no</v>
      </c>
      <c r="U556" t="str">
        <f>IFERROR(VLOOKUP(F556,compounds!$A:$B,2,FALSE),"")</f>
        <v/>
      </c>
      <c r="V556" t="str">
        <f>VLOOKUP(B556,'volatile collection data'!$O:$P,2,FALSE)</f>
        <v>24.apr.22 5</v>
      </c>
    </row>
    <row r="557" spans="1:22" x14ac:dyDescent="0.2">
      <c r="A557" t="s">
        <v>191</v>
      </c>
      <c r="B557" s="1" t="str">
        <f t="shared" si="50"/>
        <v>12A</v>
      </c>
      <c r="C557">
        <v>17.876000000000001</v>
      </c>
      <c r="D557">
        <f t="shared" si="48"/>
        <v>17.88</v>
      </c>
      <c r="E557">
        <f>VLOOKUP(D557,'Peak Combiner'!$A$5:$D$4980,4,FALSE)</f>
        <v>17.87</v>
      </c>
      <c r="F557">
        <f>IFERROR(VLOOKUP(D557,rt_comb!$A:$B,2,FALSE),D557)</f>
        <v>17.88</v>
      </c>
      <c r="G557">
        <v>6420404</v>
      </c>
      <c r="H557">
        <f>SUMIFS($G:$G,$E:$E,18.51,'RAW2'!$A:$A,'RAW2'!A557)</f>
        <v>37917133</v>
      </c>
      <c r="I557" s="1" t="str">
        <f>VLOOKUP(A557,'volatile collection data'!$G$6:$H$69,2,FALSE)</f>
        <v>A</v>
      </c>
      <c r="J557" s="1">
        <f>VLOOKUP(A557,'volatile collection data'!$G$6:$I$69,3,FALSE)</f>
        <v>12</v>
      </c>
      <c r="K557" s="1" t="str">
        <f>VLOOKUP(A557,'volatile collection data'!$G$6:$N$69,8,FALSE)</f>
        <v>5B</v>
      </c>
      <c r="L557" s="1">
        <f>VLOOKUP(A557,'volatile collection data'!$G$6:$J$69,4,FALSE)</f>
        <v>3.71</v>
      </c>
      <c r="M557" s="1">
        <f>VLOOKUP($A557,'volatile collection data'!$G$6:$M$69,6,FALSE)</f>
        <v>13</v>
      </c>
      <c r="N557" s="1">
        <f>VLOOKUP($A557,'volatile collection data'!$G$6:$M$69,7,FALSE)</f>
        <v>3.71</v>
      </c>
      <c r="O557" s="1">
        <f>VLOOKUP(A557,'volatile collection data'!$G$6:$K$69,5,FALSE)</f>
        <v>0</v>
      </c>
      <c r="P557" s="1" t="str">
        <f t="shared" si="51"/>
        <v>12A</v>
      </c>
      <c r="Q557">
        <f t="shared" si="49"/>
        <v>0.22820384599001262</v>
      </c>
      <c r="R557" t="str">
        <f t="shared" si="52"/>
        <v>5B_0-A&amp;3.71%3.71@13</v>
      </c>
      <c r="S557" t="str">
        <f t="shared" si="53"/>
        <v>12A-5B-VCS-Loc-22</v>
      </c>
      <c r="T557" t="str">
        <f>IFERROR(IF(VLOOKUP(S557,Bad!$A:$A,1,FALSE)='RAW2'!S557,"yes","no"),"no")</f>
        <v>no</v>
      </c>
      <c r="U557" t="str">
        <f>IFERROR(VLOOKUP(F557,compounds!$A:$B,2,FALSE),"")</f>
        <v/>
      </c>
      <c r="V557" t="str">
        <f>VLOOKUP(B557,'volatile collection data'!$O:$P,2,FALSE)</f>
        <v>24.apr.22 5</v>
      </c>
    </row>
    <row r="558" spans="1:22" x14ac:dyDescent="0.2">
      <c r="A558" t="s">
        <v>191</v>
      </c>
      <c r="B558" s="1" t="str">
        <f t="shared" si="50"/>
        <v>12A</v>
      </c>
      <c r="C558">
        <v>18.087</v>
      </c>
      <c r="D558">
        <f t="shared" si="48"/>
        <v>18.09</v>
      </c>
      <c r="E558">
        <f>VLOOKUP(D558,'Peak Combiner'!$A$5:$D$4980,4,FALSE)</f>
        <v>18.09</v>
      </c>
      <c r="F558">
        <f>IFERROR(VLOOKUP(D558,rt_comb!$A:$B,2,FALSE),D558)</f>
        <v>18.09</v>
      </c>
      <c r="G558">
        <v>2882883</v>
      </c>
      <c r="H558">
        <f>SUMIFS($G:$G,$E:$E,18.51,'RAW2'!$A:$A,'RAW2'!A558)</f>
        <v>37917133</v>
      </c>
      <c r="I558" s="1" t="str">
        <f>VLOOKUP(A558,'volatile collection data'!$G$6:$H$69,2,FALSE)</f>
        <v>A</v>
      </c>
      <c r="J558" s="1">
        <f>VLOOKUP(A558,'volatile collection data'!$G$6:$I$69,3,FALSE)</f>
        <v>12</v>
      </c>
      <c r="K558" s="1" t="str">
        <f>VLOOKUP(A558,'volatile collection data'!$G$6:$N$69,8,FALSE)</f>
        <v>5B</v>
      </c>
      <c r="L558" s="1">
        <f>VLOOKUP(A558,'volatile collection data'!$G$6:$J$69,4,FALSE)</f>
        <v>3.71</v>
      </c>
      <c r="M558" s="1">
        <f>VLOOKUP($A558,'volatile collection data'!$G$6:$M$69,6,FALSE)</f>
        <v>13</v>
      </c>
      <c r="N558" s="1">
        <f>VLOOKUP($A558,'volatile collection data'!$G$6:$M$69,7,FALSE)</f>
        <v>3.71</v>
      </c>
      <c r="O558" s="1">
        <f>VLOOKUP(A558,'volatile collection data'!$G$6:$K$69,5,FALSE)</f>
        <v>0</v>
      </c>
      <c r="P558" s="1" t="str">
        <f t="shared" si="51"/>
        <v>12A</v>
      </c>
      <c r="Q558">
        <f t="shared" si="49"/>
        <v>0.10246784908538864</v>
      </c>
      <c r="R558" t="str">
        <f t="shared" si="52"/>
        <v>5B_0-A&amp;3.71%3.71@13</v>
      </c>
      <c r="S558" t="str">
        <f t="shared" si="53"/>
        <v>12A-5B-VCS-Loc-22</v>
      </c>
      <c r="T558" t="str">
        <f>IFERROR(IF(VLOOKUP(S558,Bad!$A:$A,1,FALSE)='RAW2'!S558,"yes","no"),"no")</f>
        <v>no</v>
      </c>
      <c r="U558" t="str">
        <f>IFERROR(VLOOKUP(F558,compounds!$A:$B,2,FALSE),"")</f>
        <v/>
      </c>
      <c r="V558" t="str">
        <f>VLOOKUP(B558,'volatile collection data'!$O:$P,2,FALSE)</f>
        <v>24.apr.22 5</v>
      </c>
    </row>
    <row r="559" spans="1:22" x14ac:dyDescent="0.2">
      <c r="A559" t="s">
        <v>191</v>
      </c>
      <c r="B559" s="1" t="str">
        <f t="shared" si="50"/>
        <v>12A</v>
      </c>
      <c r="C559">
        <v>18.215</v>
      </c>
      <c r="D559">
        <f t="shared" si="48"/>
        <v>18.22</v>
      </c>
      <c r="E559">
        <f>VLOOKUP(D559,'Peak Combiner'!$A$5:$D$4980,4,FALSE)</f>
        <v>18.21</v>
      </c>
      <c r="F559">
        <f>IFERROR(VLOOKUP(D559,rt_comb!$A:$B,2,FALSE),D559)</f>
        <v>18.22</v>
      </c>
      <c r="G559">
        <v>2167688</v>
      </c>
      <c r="H559">
        <f>SUMIFS($G:$G,$E:$E,18.51,'RAW2'!$A:$A,'RAW2'!A559)</f>
        <v>37917133</v>
      </c>
      <c r="I559" s="1" t="str">
        <f>VLOOKUP(A559,'volatile collection data'!$G$6:$H$69,2,FALSE)</f>
        <v>A</v>
      </c>
      <c r="J559" s="1">
        <f>VLOOKUP(A559,'volatile collection data'!$G$6:$I$69,3,FALSE)</f>
        <v>12</v>
      </c>
      <c r="K559" s="1" t="str">
        <f>VLOOKUP(A559,'volatile collection data'!$G$6:$N$69,8,FALSE)</f>
        <v>5B</v>
      </c>
      <c r="L559" s="1">
        <f>VLOOKUP(A559,'volatile collection data'!$G$6:$J$69,4,FALSE)</f>
        <v>3.71</v>
      </c>
      <c r="M559" s="1">
        <f>VLOOKUP($A559,'volatile collection data'!$G$6:$M$69,6,FALSE)</f>
        <v>13</v>
      </c>
      <c r="N559" s="1">
        <f>VLOOKUP($A559,'volatile collection data'!$G$6:$M$69,7,FALSE)</f>
        <v>3.71</v>
      </c>
      <c r="O559" s="1">
        <f>VLOOKUP(A559,'volatile collection data'!$G$6:$K$69,5,FALSE)</f>
        <v>0</v>
      </c>
      <c r="P559" s="1" t="str">
        <f t="shared" si="51"/>
        <v>12A</v>
      </c>
      <c r="Q559">
        <f t="shared" si="49"/>
        <v>7.7047291495425899E-2</v>
      </c>
      <c r="R559" t="str">
        <f t="shared" si="52"/>
        <v>5B_0-A&amp;3.71%3.71@13</v>
      </c>
      <c r="S559" t="str">
        <f t="shared" si="53"/>
        <v>12A-5B-VCS-Loc-22</v>
      </c>
      <c r="T559" t="str">
        <f>IFERROR(IF(VLOOKUP(S559,Bad!$A:$A,1,FALSE)='RAW2'!S559,"yes","no"),"no")</f>
        <v>no</v>
      </c>
      <c r="U559" t="str">
        <f>IFERROR(VLOOKUP(F559,compounds!$A:$B,2,FALSE),"")</f>
        <v/>
      </c>
      <c r="V559" t="str">
        <f>VLOOKUP(B559,'volatile collection data'!$O:$P,2,FALSE)</f>
        <v>24.apr.22 5</v>
      </c>
    </row>
    <row r="560" spans="1:22" x14ac:dyDescent="0.2">
      <c r="A560" t="s">
        <v>191</v>
      </c>
      <c r="B560" s="1" t="str">
        <f t="shared" si="50"/>
        <v>12A</v>
      </c>
      <c r="C560">
        <v>18.41</v>
      </c>
      <c r="D560">
        <f t="shared" si="48"/>
        <v>18.41</v>
      </c>
      <c r="E560">
        <f>VLOOKUP(D560,'Peak Combiner'!$A$5:$D$4980,4,FALSE)</f>
        <v>18.41</v>
      </c>
      <c r="F560">
        <f>IFERROR(VLOOKUP(D560,rt_comb!$A:$B,2,FALSE),D560)</f>
        <v>18.41</v>
      </c>
      <c r="G560">
        <v>2048766</v>
      </c>
      <c r="H560">
        <f>SUMIFS($G:$G,$E:$E,18.51,'RAW2'!$A:$A,'RAW2'!A560)</f>
        <v>37917133</v>
      </c>
      <c r="I560" s="1" t="str">
        <f>VLOOKUP(A560,'volatile collection data'!$G$6:$H$69,2,FALSE)</f>
        <v>A</v>
      </c>
      <c r="J560" s="1">
        <f>VLOOKUP(A560,'volatile collection data'!$G$6:$I$69,3,FALSE)</f>
        <v>12</v>
      </c>
      <c r="K560" s="1" t="str">
        <f>VLOOKUP(A560,'volatile collection data'!$G$6:$N$69,8,FALSE)</f>
        <v>5B</v>
      </c>
      <c r="L560" s="1">
        <f>VLOOKUP(A560,'volatile collection data'!$G$6:$J$69,4,FALSE)</f>
        <v>3.71</v>
      </c>
      <c r="M560" s="1">
        <f>VLOOKUP($A560,'volatile collection data'!$G$6:$M$69,6,FALSE)</f>
        <v>13</v>
      </c>
      <c r="N560" s="1">
        <f>VLOOKUP($A560,'volatile collection data'!$G$6:$M$69,7,FALSE)</f>
        <v>3.71</v>
      </c>
      <c r="O560" s="1">
        <f>VLOOKUP(A560,'volatile collection data'!$G$6:$K$69,5,FALSE)</f>
        <v>0</v>
      </c>
      <c r="P560" s="1" t="str">
        <f t="shared" si="51"/>
        <v>12A</v>
      </c>
      <c r="Q560">
        <f t="shared" si="49"/>
        <v>7.282038337985805E-2</v>
      </c>
      <c r="R560" t="str">
        <f t="shared" si="52"/>
        <v>5B_0-A&amp;3.71%3.71@13</v>
      </c>
      <c r="S560" t="str">
        <f t="shared" si="53"/>
        <v>12A-5B-VCS-Loc-22</v>
      </c>
      <c r="T560" t="str">
        <f>IFERROR(IF(VLOOKUP(S560,Bad!$A:$A,1,FALSE)='RAW2'!S560,"yes","no"),"no")</f>
        <v>no</v>
      </c>
      <c r="U560" t="str">
        <f>IFERROR(VLOOKUP(F560,compounds!$A:$B,2,FALSE),"")</f>
        <v/>
      </c>
      <c r="V560" t="str">
        <f>VLOOKUP(B560,'volatile collection data'!$O:$P,2,FALSE)</f>
        <v>24.apr.22 5</v>
      </c>
    </row>
    <row r="561" spans="1:22" x14ac:dyDescent="0.2">
      <c r="A561" t="s">
        <v>191</v>
      </c>
      <c r="B561" s="1" t="str">
        <f t="shared" si="50"/>
        <v>12A</v>
      </c>
      <c r="C561">
        <v>18.518000000000001</v>
      </c>
      <c r="D561">
        <f t="shared" si="48"/>
        <v>18.52</v>
      </c>
      <c r="E561">
        <f>VLOOKUP(D561,'Peak Combiner'!$A$5:$D$4980,4,FALSE)</f>
        <v>18.510000000000002</v>
      </c>
      <c r="F561">
        <f>IFERROR(VLOOKUP(D561,rt_comb!$A:$B,2,FALSE),D561)</f>
        <v>18.52</v>
      </c>
      <c r="G561">
        <v>37917133</v>
      </c>
      <c r="H561">
        <f>SUMIFS($G:$G,$E:$E,18.51,'RAW2'!$A:$A,'RAW2'!A561)</f>
        <v>37917133</v>
      </c>
      <c r="I561" s="1" t="str">
        <f>VLOOKUP(A561,'volatile collection data'!$G$6:$H$69,2,FALSE)</f>
        <v>A</v>
      </c>
      <c r="J561" s="1">
        <f>VLOOKUP(A561,'volatile collection data'!$G$6:$I$69,3,FALSE)</f>
        <v>12</v>
      </c>
      <c r="K561" s="1" t="str">
        <f>VLOOKUP(A561,'volatile collection data'!$G$6:$N$69,8,FALSE)</f>
        <v>5B</v>
      </c>
      <c r="L561" s="1">
        <f>VLOOKUP(A561,'volatile collection data'!$G$6:$J$69,4,FALSE)</f>
        <v>3.71</v>
      </c>
      <c r="M561" s="1">
        <f>VLOOKUP($A561,'volatile collection data'!$G$6:$M$69,6,FALSE)</f>
        <v>13</v>
      </c>
      <c r="N561" s="1">
        <f>VLOOKUP($A561,'volatile collection data'!$G$6:$M$69,7,FALSE)</f>
        <v>3.71</v>
      </c>
      <c r="O561" s="1">
        <f>VLOOKUP(A561,'volatile collection data'!$G$6:$K$69,5,FALSE)</f>
        <v>0</v>
      </c>
      <c r="P561" s="1" t="str">
        <f t="shared" si="51"/>
        <v>12A</v>
      </c>
      <c r="Q561">
        <f t="shared" si="49"/>
        <v>1.3477088948787062</v>
      </c>
      <c r="R561" t="str">
        <f t="shared" si="52"/>
        <v>5B_0-A&amp;3.71%3.71@13</v>
      </c>
      <c r="S561" t="str">
        <f t="shared" si="53"/>
        <v>12A-5B-VCS-Loc-22</v>
      </c>
      <c r="T561" t="str">
        <f>IFERROR(IF(VLOOKUP(S561,Bad!$A:$A,1,FALSE)='RAW2'!S561,"yes","no"),"no")</f>
        <v>no</v>
      </c>
      <c r="U561" t="str">
        <f>IFERROR(VLOOKUP(F561,compounds!$A:$B,2,FALSE),"")</f>
        <v>standard</v>
      </c>
      <c r="V561" t="str">
        <f>VLOOKUP(B561,'volatile collection data'!$O:$P,2,FALSE)</f>
        <v>24.apr.22 5</v>
      </c>
    </row>
    <row r="562" spans="1:22" x14ac:dyDescent="0.2">
      <c r="A562" t="s">
        <v>191</v>
      </c>
      <c r="B562" s="1" t="str">
        <f t="shared" si="50"/>
        <v>12A</v>
      </c>
      <c r="C562">
        <v>20.045000000000002</v>
      </c>
      <c r="D562">
        <f t="shared" si="48"/>
        <v>20.05</v>
      </c>
      <c r="E562">
        <f>VLOOKUP(D562,'Peak Combiner'!$A$5:$D$4980,4,FALSE)</f>
        <v>20.05</v>
      </c>
      <c r="F562">
        <f>IFERROR(VLOOKUP(D562,rt_comb!$A:$B,2,FALSE),D562)</f>
        <v>20.05</v>
      </c>
      <c r="G562">
        <v>2010571</v>
      </c>
      <c r="H562">
        <f>SUMIFS($G:$G,$E:$E,18.51,'RAW2'!$A:$A,'RAW2'!A562)</f>
        <v>37917133</v>
      </c>
      <c r="I562" s="1" t="str">
        <f>VLOOKUP(A562,'volatile collection data'!$G$6:$H$69,2,FALSE)</f>
        <v>A</v>
      </c>
      <c r="J562" s="1">
        <f>VLOOKUP(A562,'volatile collection data'!$G$6:$I$69,3,FALSE)</f>
        <v>12</v>
      </c>
      <c r="K562" s="1" t="str">
        <f>VLOOKUP(A562,'volatile collection data'!$G$6:$N$69,8,FALSE)</f>
        <v>5B</v>
      </c>
      <c r="L562" s="1">
        <f>VLOOKUP(A562,'volatile collection data'!$G$6:$J$69,4,FALSE)</f>
        <v>3.71</v>
      </c>
      <c r="M562" s="1">
        <f>VLOOKUP($A562,'volatile collection data'!$G$6:$M$69,6,FALSE)</f>
        <v>13</v>
      </c>
      <c r="N562" s="1">
        <f>VLOOKUP($A562,'volatile collection data'!$G$6:$M$69,7,FALSE)</f>
        <v>3.71</v>
      </c>
      <c r="O562" s="1">
        <f>VLOOKUP(A562,'volatile collection data'!$G$6:$K$69,5,FALSE)</f>
        <v>0</v>
      </c>
      <c r="P562" s="1" t="str">
        <f t="shared" si="51"/>
        <v>12A</v>
      </c>
      <c r="Q562">
        <f t="shared" si="49"/>
        <v>7.146279810989864E-2</v>
      </c>
      <c r="R562" t="str">
        <f t="shared" si="52"/>
        <v>5B_0-A&amp;3.71%3.71@13</v>
      </c>
      <c r="S562" t="str">
        <f t="shared" si="53"/>
        <v>12A-5B-VCS-Loc-22</v>
      </c>
      <c r="T562" t="str">
        <f>IFERROR(IF(VLOOKUP(S562,Bad!$A:$A,1,FALSE)='RAW2'!S562,"yes","no"),"no")</f>
        <v>no</v>
      </c>
      <c r="U562" t="str">
        <f>IFERROR(VLOOKUP(F562,compounds!$A:$B,2,FALSE),"")</f>
        <v>tridecane</v>
      </c>
      <c r="V562" t="str">
        <f>VLOOKUP(B562,'volatile collection data'!$O:$P,2,FALSE)</f>
        <v>24.apr.22 5</v>
      </c>
    </row>
    <row r="563" spans="1:22" x14ac:dyDescent="0.2">
      <c r="A563" t="s">
        <v>191</v>
      </c>
      <c r="B563" s="1" t="str">
        <f t="shared" si="50"/>
        <v>12A</v>
      </c>
      <c r="C563">
        <v>20.85</v>
      </c>
      <c r="D563">
        <f t="shared" si="48"/>
        <v>20.85</v>
      </c>
      <c r="E563">
        <f>VLOOKUP(D563,'Peak Combiner'!$A$5:$D$4980,4,FALSE)</f>
        <v>20.85</v>
      </c>
      <c r="F563">
        <f>IFERROR(VLOOKUP(D563,rt_comb!$A:$B,2,FALSE),D563)</f>
        <v>20.85</v>
      </c>
      <c r="G563">
        <v>1812936</v>
      </c>
      <c r="H563">
        <f>SUMIFS($G:$G,$E:$E,18.51,'RAW2'!$A:$A,'RAW2'!A563)</f>
        <v>37917133</v>
      </c>
      <c r="I563" s="1" t="str">
        <f>VLOOKUP(A563,'volatile collection data'!$G$6:$H$69,2,FALSE)</f>
        <v>A</v>
      </c>
      <c r="J563" s="1">
        <f>VLOOKUP(A563,'volatile collection data'!$G$6:$I$69,3,FALSE)</f>
        <v>12</v>
      </c>
      <c r="K563" s="1" t="str">
        <f>VLOOKUP(A563,'volatile collection data'!$G$6:$N$69,8,FALSE)</f>
        <v>5B</v>
      </c>
      <c r="L563" s="1">
        <f>VLOOKUP(A563,'volatile collection data'!$G$6:$J$69,4,FALSE)</f>
        <v>3.71</v>
      </c>
      <c r="M563" s="1">
        <f>VLOOKUP($A563,'volatile collection data'!$G$6:$M$69,6,FALSE)</f>
        <v>13</v>
      </c>
      <c r="N563" s="1">
        <f>VLOOKUP($A563,'volatile collection data'!$G$6:$M$69,7,FALSE)</f>
        <v>3.71</v>
      </c>
      <c r="O563" s="1">
        <f>VLOOKUP(A563,'volatile collection data'!$G$6:$K$69,5,FALSE)</f>
        <v>0</v>
      </c>
      <c r="P563" s="1" t="str">
        <f t="shared" si="51"/>
        <v>12A</v>
      </c>
      <c r="Q563">
        <f t="shared" si="49"/>
        <v>6.443815182560933E-2</v>
      </c>
      <c r="R563" t="str">
        <f t="shared" si="52"/>
        <v>5B_0-A&amp;3.71%3.71@13</v>
      </c>
      <c r="S563" t="str">
        <f t="shared" si="53"/>
        <v>12A-5B-VCS-Loc-22</v>
      </c>
      <c r="T563" t="str">
        <f>IFERROR(IF(VLOOKUP(S563,Bad!$A:$A,1,FALSE)='RAW2'!S563,"yes","no"),"no")</f>
        <v>no</v>
      </c>
      <c r="U563" t="str">
        <f>IFERROR(VLOOKUP(F563,compounds!$A:$B,2,FALSE),"")</f>
        <v>nanodecane</v>
      </c>
      <c r="V563" t="str">
        <f>VLOOKUP(B563,'volatile collection data'!$O:$P,2,FALSE)</f>
        <v>24.apr.22 5</v>
      </c>
    </row>
    <row r="564" spans="1:22" x14ac:dyDescent="0.2">
      <c r="A564" t="s">
        <v>191</v>
      </c>
      <c r="B564" s="1" t="str">
        <f t="shared" si="50"/>
        <v>12A</v>
      </c>
      <c r="C564">
        <v>21.09</v>
      </c>
      <c r="D564">
        <f t="shared" si="48"/>
        <v>21.09</v>
      </c>
      <c r="E564">
        <f>VLOOKUP(D564,'Peak Combiner'!$A$5:$D$4980,4,FALSE)</f>
        <v>21.07</v>
      </c>
      <c r="F564">
        <f>IFERROR(VLOOKUP(D564,rt_comb!$A:$B,2,FALSE),D564)</f>
        <v>21.09</v>
      </c>
      <c r="G564">
        <v>1722245</v>
      </c>
      <c r="H564">
        <f>SUMIFS($G:$G,$E:$E,18.51,'RAW2'!$A:$A,'RAW2'!A564)</f>
        <v>37917133</v>
      </c>
      <c r="I564" s="1" t="str">
        <f>VLOOKUP(A564,'volatile collection data'!$G$6:$H$69,2,FALSE)</f>
        <v>A</v>
      </c>
      <c r="J564" s="1">
        <f>VLOOKUP(A564,'volatile collection data'!$G$6:$I$69,3,FALSE)</f>
        <v>12</v>
      </c>
      <c r="K564" s="1" t="str">
        <f>VLOOKUP(A564,'volatile collection data'!$G$6:$N$69,8,FALSE)</f>
        <v>5B</v>
      </c>
      <c r="L564" s="1">
        <f>VLOOKUP(A564,'volatile collection data'!$G$6:$J$69,4,FALSE)</f>
        <v>3.71</v>
      </c>
      <c r="M564" s="1">
        <f>VLOOKUP($A564,'volatile collection data'!$G$6:$M$69,6,FALSE)</f>
        <v>13</v>
      </c>
      <c r="N564" s="1">
        <f>VLOOKUP($A564,'volatile collection data'!$G$6:$M$69,7,FALSE)</f>
        <v>3.71</v>
      </c>
      <c r="O564" s="1">
        <f>VLOOKUP(A564,'volatile collection data'!$G$6:$K$69,5,FALSE)</f>
        <v>0</v>
      </c>
      <c r="P564" s="1" t="str">
        <f t="shared" si="51"/>
        <v>12A</v>
      </c>
      <c r="Q564">
        <f t="shared" si="49"/>
        <v>6.1214673210138994E-2</v>
      </c>
      <c r="R564" t="str">
        <f t="shared" si="52"/>
        <v>5B_0-A&amp;3.71%3.71@13</v>
      </c>
      <c r="S564" t="str">
        <f t="shared" si="53"/>
        <v>12A-5B-VCS-Loc-22</v>
      </c>
      <c r="T564" t="str">
        <f>IFERROR(IF(VLOOKUP(S564,Bad!$A:$A,1,FALSE)='RAW2'!S564,"yes","no"),"no")</f>
        <v>no</v>
      </c>
      <c r="U564" t="str">
        <f>IFERROR(VLOOKUP(F564,compounds!$A:$B,2,FALSE),"")</f>
        <v/>
      </c>
      <c r="V564" t="str">
        <f>VLOOKUP(B564,'volatile collection data'!$O:$P,2,FALSE)</f>
        <v>24.apr.22 5</v>
      </c>
    </row>
    <row r="565" spans="1:22" x14ac:dyDescent="0.2">
      <c r="A565" t="s">
        <v>191</v>
      </c>
      <c r="B565" s="1" t="str">
        <f t="shared" si="50"/>
        <v>12A</v>
      </c>
      <c r="C565">
        <v>21.324999999999999</v>
      </c>
      <c r="D565">
        <f t="shared" si="48"/>
        <v>21.33</v>
      </c>
      <c r="E565">
        <f>VLOOKUP(D565,'Peak Combiner'!$A$5:$D$4980,4,FALSE)</f>
        <v>21.28</v>
      </c>
      <c r="F565">
        <f>IFERROR(VLOOKUP(D565,rt_comb!$A:$B,2,FALSE),D565)</f>
        <v>21.33</v>
      </c>
      <c r="G565">
        <v>7963279</v>
      </c>
      <c r="H565">
        <f>SUMIFS($G:$G,$E:$E,18.51,'RAW2'!$A:$A,'RAW2'!A565)</f>
        <v>37917133</v>
      </c>
      <c r="I565" s="1" t="str">
        <f>VLOOKUP(A565,'volatile collection data'!$G$6:$H$69,2,FALSE)</f>
        <v>A</v>
      </c>
      <c r="J565" s="1">
        <f>VLOOKUP(A565,'volatile collection data'!$G$6:$I$69,3,FALSE)</f>
        <v>12</v>
      </c>
      <c r="K565" s="1" t="str">
        <f>VLOOKUP(A565,'volatile collection data'!$G$6:$N$69,8,FALSE)</f>
        <v>5B</v>
      </c>
      <c r="L565" s="1">
        <f>VLOOKUP(A565,'volatile collection data'!$G$6:$J$69,4,FALSE)</f>
        <v>3.71</v>
      </c>
      <c r="M565" s="1">
        <f>VLOOKUP($A565,'volatile collection data'!$G$6:$M$69,6,FALSE)</f>
        <v>13</v>
      </c>
      <c r="N565" s="1">
        <f>VLOOKUP($A565,'volatile collection data'!$G$6:$M$69,7,FALSE)</f>
        <v>3.71</v>
      </c>
      <c r="O565" s="1">
        <f>VLOOKUP(A565,'volatile collection data'!$G$6:$K$69,5,FALSE)</f>
        <v>0</v>
      </c>
      <c r="P565" s="1" t="str">
        <f t="shared" si="51"/>
        <v>12A</v>
      </c>
      <c r="Q565">
        <f t="shared" si="49"/>
        <v>0.28304307555903047</v>
      </c>
      <c r="R565" t="str">
        <f t="shared" si="52"/>
        <v>5B_0-A&amp;3.71%3.71@13</v>
      </c>
      <c r="S565" t="str">
        <f t="shared" si="53"/>
        <v>12A-5B-VCS-Loc-22</v>
      </c>
      <c r="T565" t="str">
        <f>IFERROR(IF(VLOOKUP(S565,Bad!$A:$A,1,FALSE)='RAW2'!S565,"yes","no"),"no")</f>
        <v>no</v>
      </c>
      <c r="U565" t="str">
        <f>IFERROR(VLOOKUP(F565,compounds!$A:$B,2,FALSE),"")</f>
        <v/>
      </c>
      <c r="V565" t="str">
        <f>VLOOKUP(B565,'volatile collection data'!$O:$P,2,FALSE)</f>
        <v>24.apr.22 5</v>
      </c>
    </row>
    <row r="566" spans="1:22" x14ac:dyDescent="0.2">
      <c r="A566" t="s">
        <v>191</v>
      </c>
      <c r="B566" s="1" t="str">
        <f t="shared" si="50"/>
        <v>12A</v>
      </c>
      <c r="C566">
        <v>23.332000000000001</v>
      </c>
      <c r="D566">
        <f t="shared" si="48"/>
        <v>23.33</v>
      </c>
      <c r="E566">
        <f>VLOOKUP(D566,'Peak Combiner'!$A$5:$D$4980,4,FALSE)</f>
        <v>23.32</v>
      </c>
      <c r="F566">
        <f>IFERROR(VLOOKUP(D566,rt_comb!$A:$B,2,FALSE),D566)</f>
        <v>23.33</v>
      </c>
      <c r="G566">
        <v>3220859</v>
      </c>
      <c r="H566">
        <f>SUMIFS($G:$G,$E:$E,18.51,'RAW2'!$A:$A,'RAW2'!A566)</f>
        <v>37917133</v>
      </c>
      <c r="I566" s="1" t="str">
        <f>VLOOKUP(A566,'volatile collection data'!$G$6:$H$69,2,FALSE)</f>
        <v>A</v>
      </c>
      <c r="J566" s="1">
        <f>VLOOKUP(A566,'volatile collection data'!$G$6:$I$69,3,FALSE)</f>
        <v>12</v>
      </c>
      <c r="K566" s="1" t="str">
        <f>VLOOKUP(A566,'volatile collection data'!$G$6:$N$69,8,FALSE)</f>
        <v>5B</v>
      </c>
      <c r="L566" s="1">
        <f>VLOOKUP(A566,'volatile collection data'!$G$6:$J$69,4,FALSE)</f>
        <v>3.71</v>
      </c>
      <c r="M566" s="1">
        <f>VLOOKUP($A566,'volatile collection data'!$G$6:$M$69,6,FALSE)</f>
        <v>13</v>
      </c>
      <c r="N566" s="1">
        <f>VLOOKUP($A566,'volatile collection data'!$G$6:$M$69,7,FALSE)</f>
        <v>3.71</v>
      </c>
      <c r="O566" s="1">
        <f>VLOOKUP(A566,'volatile collection data'!$G$6:$K$69,5,FALSE)</f>
        <v>0</v>
      </c>
      <c r="P566" s="1" t="str">
        <f t="shared" si="51"/>
        <v>12A</v>
      </c>
      <c r="Q566">
        <f t="shared" si="49"/>
        <v>0.11448071043372754</v>
      </c>
      <c r="R566" t="str">
        <f t="shared" si="52"/>
        <v>5B_0-A&amp;3.71%3.71@13</v>
      </c>
      <c r="S566" t="str">
        <f t="shared" si="53"/>
        <v>12A-5B-VCS-Loc-22</v>
      </c>
      <c r="T566" t="str">
        <f>IFERROR(IF(VLOOKUP(S566,Bad!$A:$A,1,FALSE)='RAW2'!S566,"yes","no"),"no")</f>
        <v>no</v>
      </c>
      <c r="U566" t="str">
        <f>IFERROR(VLOOKUP(F566,compounds!$A:$B,2,FALSE),"")</f>
        <v/>
      </c>
      <c r="V566" t="str">
        <f>VLOOKUP(B566,'volatile collection data'!$O:$P,2,FALSE)</f>
        <v>24.apr.22 5</v>
      </c>
    </row>
    <row r="567" spans="1:22" x14ac:dyDescent="0.2">
      <c r="A567" t="s">
        <v>191</v>
      </c>
      <c r="B567" s="1" t="str">
        <f t="shared" si="50"/>
        <v>12A</v>
      </c>
      <c r="C567">
        <v>25.285</v>
      </c>
      <c r="D567">
        <f t="shared" si="48"/>
        <v>25.29</v>
      </c>
      <c r="E567">
        <f>VLOOKUP(D567,'Peak Combiner'!$A$5:$D$4980,4,FALSE)</f>
        <v>25.28</v>
      </c>
      <c r="F567">
        <f>IFERROR(VLOOKUP(D567,rt_comb!$A:$B,2,FALSE),D567)</f>
        <v>25.29</v>
      </c>
      <c r="G567">
        <v>4568721</v>
      </c>
      <c r="H567">
        <f>SUMIFS($G:$G,$E:$E,18.51,'RAW2'!$A:$A,'RAW2'!A567)</f>
        <v>37917133</v>
      </c>
      <c r="I567" s="1" t="str">
        <f>VLOOKUP(A567,'volatile collection data'!$G$6:$H$69,2,FALSE)</f>
        <v>A</v>
      </c>
      <c r="J567" s="1">
        <f>VLOOKUP(A567,'volatile collection data'!$G$6:$I$69,3,FALSE)</f>
        <v>12</v>
      </c>
      <c r="K567" s="1" t="str">
        <f>VLOOKUP(A567,'volatile collection data'!$G$6:$N$69,8,FALSE)</f>
        <v>5B</v>
      </c>
      <c r="L567" s="1">
        <f>VLOOKUP(A567,'volatile collection data'!$G$6:$J$69,4,FALSE)</f>
        <v>3.71</v>
      </c>
      <c r="M567" s="1">
        <f>VLOOKUP($A567,'volatile collection data'!$G$6:$M$69,6,FALSE)</f>
        <v>13</v>
      </c>
      <c r="N567" s="1">
        <f>VLOOKUP($A567,'volatile collection data'!$G$6:$M$69,7,FALSE)</f>
        <v>3.71</v>
      </c>
      <c r="O567" s="1">
        <f>VLOOKUP(A567,'volatile collection data'!$G$6:$K$69,5,FALSE)</f>
        <v>0</v>
      </c>
      <c r="P567" s="1" t="str">
        <f t="shared" si="51"/>
        <v>12A</v>
      </c>
      <c r="Q567">
        <f t="shared" si="49"/>
        <v>0.1623884888638373</v>
      </c>
      <c r="R567" t="str">
        <f t="shared" si="52"/>
        <v>5B_0-A&amp;3.71%3.71@13</v>
      </c>
      <c r="S567" t="str">
        <f t="shared" si="53"/>
        <v>12A-5B-VCS-Loc-22</v>
      </c>
      <c r="T567" t="str">
        <f>IFERROR(IF(VLOOKUP(S567,Bad!$A:$A,1,FALSE)='RAW2'!S567,"yes","no"),"no")</f>
        <v>no</v>
      </c>
      <c r="U567" t="str">
        <f>IFERROR(VLOOKUP(F567,compounds!$A:$B,2,FALSE),"")</f>
        <v/>
      </c>
      <c r="V567" t="str">
        <f>VLOOKUP(B567,'volatile collection data'!$O:$P,2,FALSE)</f>
        <v>24.apr.22 5</v>
      </c>
    </row>
    <row r="568" spans="1:22" x14ac:dyDescent="0.2">
      <c r="A568" t="s">
        <v>191</v>
      </c>
      <c r="B568" s="1" t="str">
        <f t="shared" si="50"/>
        <v>12A</v>
      </c>
      <c r="C568">
        <v>25.626999999999999</v>
      </c>
      <c r="D568">
        <f t="shared" si="48"/>
        <v>25.63</v>
      </c>
      <c r="E568">
        <f>VLOOKUP(D568,'Peak Combiner'!$A$5:$D$4980,4,FALSE)</f>
        <v>25.62</v>
      </c>
      <c r="F568">
        <f>IFERROR(VLOOKUP(D568,rt_comb!$A:$B,2,FALSE),D568)</f>
        <v>25.63</v>
      </c>
      <c r="G568">
        <v>4022215</v>
      </c>
      <c r="H568">
        <f>SUMIFS($G:$G,$E:$E,18.51,'RAW2'!$A:$A,'RAW2'!A568)</f>
        <v>37917133</v>
      </c>
      <c r="I568" s="1" t="str">
        <f>VLOOKUP(A568,'volatile collection data'!$G$6:$H$69,2,FALSE)</f>
        <v>A</v>
      </c>
      <c r="J568" s="1">
        <f>VLOOKUP(A568,'volatile collection data'!$G$6:$I$69,3,FALSE)</f>
        <v>12</v>
      </c>
      <c r="K568" s="1" t="str">
        <f>VLOOKUP(A568,'volatile collection data'!$G$6:$N$69,8,FALSE)</f>
        <v>5B</v>
      </c>
      <c r="L568" s="1">
        <f>VLOOKUP(A568,'volatile collection data'!$G$6:$J$69,4,FALSE)</f>
        <v>3.71</v>
      </c>
      <c r="M568" s="1">
        <f>VLOOKUP($A568,'volatile collection data'!$G$6:$M$69,6,FALSE)</f>
        <v>13</v>
      </c>
      <c r="N568" s="1">
        <f>VLOOKUP($A568,'volatile collection data'!$G$6:$M$69,7,FALSE)</f>
        <v>3.71</v>
      </c>
      <c r="O568" s="1">
        <f>VLOOKUP(A568,'volatile collection data'!$G$6:$K$69,5,FALSE)</f>
        <v>0</v>
      </c>
      <c r="P568" s="1" t="str">
        <f t="shared" si="51"/>
        <v>12A</v>
      </c>
      <c r="Q568">
        <f t="shared" si="49"/>
        <v>0.14296373443146546</v>
      </c>
      <c r="R568" t="str">
        <f t="shared" si="52"/>
        <v>5B_0-A&amp;3.71%3.71@13</v>
      </c>
      <c r="S568" t="str">
        <f t="shared" si="53"/>
        <v>12A-5B-VCS-Loc-22</v>
      </c>
      <c r="T568" t="str">
        <f>IFERROR(IF(VLOOKUP(S568,Bad!$A:$A,1,FALSE)='RAW2'!S568,"yes","no"),"no")</f>
        <v>no</v>
      </c>
      <c r="U568" t="str">
        <f>IFERROR(VLOOKUP(F568,compounds!$A:$B,2,FALSE),"")</f>
        <v/>
      </c>
      <c r="V568" t="str">
        <f>VLOOKUP(B568,'volatile collection data'!$O:$P,2,FALSE)</f>
        <v>24.apr.22 5</v>
      </c>
    </row>
    <row r="569" spans="1:22" x14ac:dyDescent="0.2">
      <c r="A569" t="s">
        <v>191</v>
      </c>
      <c r="B569" s="1" t="str">
        <f t="shared" si="50"/>
        <v>12A</v>
      </c>
      <c r="C569">
        <v>25.684000000000001</v>
      </c>
      <c r="D569">
        <f t="shared" si="48"/>
        <v>25.68</v>
      </c>
      <c r="E569">
        <f>VLOOKUP(D569,'Peak Combiner'!$A$5:$D$4980,4,FALSE)</f>
        <v>25.67</v>
      </c>
      <c r="F569">
        <f>IFERROR(VLOOKUP(D569,rt_comb!$A:$B,2,FALSE),D569)</f>
        <v>25.68</v>
      </c>
      <c r="G569">
        <v>4299050</v>
      </c>
      <c r="H569">
        <f>SUMIFS($G:$G,$E:$E,18.51,'RAW2'!$A:$A,'RAW2'!A569)</f>
        <v>37917133</v>
      </c>
      <c r="I569" s="1" t="str">
        <f>VLOOKUP(A569,'volatile collection data'!$G$6:$H$69,2,FALSE)</f>
        <v>A</v>
      </c>
      <c r="J569" s="1">
        <f>VLOOKUP(A569,'volatile collection data'!$G$6:$I$69,3,FALSE)</f>
        <v>12</v>
      </c>
      <c r="K569" s="1" t="str">
        <f>VLOOKUP(A569,'volatile collection data'!$G$6:$N$69,8,FALSE)</f>
        <v>5B</v>
      </c>
      <c r="L569" s="1">
        <f>VLOOKUP(A569,'volatile collection data'!$G$6:$J$69,4,FALSE)</f>
        <v>3.71</v>
      </c>
      <c r="M569" s="1">
        <f>VLOOKUP($A569,'volatile collection data'!$G$6:$M$69,6,FALSE)</f>
        <v>13</v>
      </c>
      <c r="N569" s="1">
        <f>VLOOKUP($A569,'volatile collection data'!$G$6:$M$69,7,FALSE)</f>
        <v>3.71</v>
      </c>
      <c r="O569" s="1">
        <f>VLOOKUP(A569,'volatile collection data'!$G$6:$K$69,5,FALSE)</f>
        <v>0</v>
      </c>
      <c r="P569" s="1" t="str">
        <f t="shared" si="51"/>
        <v>12A</v>
      </c>
      <c r="Q569">
        <f t="shared" si="49"/>
        <v>0.15280342858539178</v>
      </c>
      <c r="R569" t="str">
        <f t="shared" si="52"/>
        <v>5B_0-A&amp;3.71%3.71@13</v>
      </c>
      <c r="S569" t="str">
        <f t="shared" si="53"/>
        <v>12A-5B-VCS-Loc-22</v>
      </c>
      <c r="T569" t="str">
        <f>IFERROR(IF(VLOOKUP(S569,Bad!$A:$A,1,FALSE)='RAW2'!S569,"yes","no"),"no")</f>
        <v>no</v>
      </c>
      <c r="U569" t="str">
        <f>IFERROR(VLOOKUP(F569,compounds!$A:$B,2,FALSE),"")</f>
        <v/>
      </c>
      <c r="V569" t="str">
        <f>VLOOKUP(B569,'volatile collection data'!$O:$P,2,FALSE)</f>
        <v>24.apr.22 5</v>
      </c>
    </row>
    <row r="570" spans="1:22" x14ac:dyDescent="0.2">
      <c r="A570" t="s">
        <v>191</v>
      </c>
      <c r="B570" s="1" t="str">
        <f t="shared" si="50"/>
        <v>12A</v>
      </c>
      <c r="C570">
        <v>26.094000000000001</v>
      </c>
      <c r="D570">
        <f t="shared" si="48"/>
        <v>26.09</v>
      </c>
      <c r="E570">
        <f>VLOOKUP(D570,'Peak Combiner'!$A$5:$D$4980,4,FALSE)</f>
        <v>26.09</v>
      </c>
      <c r="F570">
        <f>IFERROR(VLOOKUP(D570,rt_comb!$A:$B,2,FALSE),D570)</f>
        <v>26.09</v>
      </c>
      <c r="G570">
        <v>2235324</v>
      </c>
      <c r="H570">
        <f>SUMIFS($G:$G,$E:$E,18.51,'RAW2'!$A:$A,'RAW2'!A570)</f>
        <v>37917133</v>
      </c>
      <c r="I570" s="1" t="str">
        <f>VLOOKUP(A570,'volatile collection data'!$G$6:$H$69,2,FALSE)</f>
        <v>A</v>
      </c>
      <c r="J570" s="1">
        <f>VLOOKUP(A570,'volatile collection data'!$G$6:$I$69,3,FALSE)</f>
        <v>12</v>
      </c>
      <c r="K570" s="1" t="str">
        <f>VLOOKUP(A570,'volatile collection data'!$G$6:$N$69,8,FALSE)</f>
        <v>5B</v>
      </c>
      <c r="L570" s="1">
        <f>VLOOKUP(A570,'volatile collection data'!$G$6:$J$69,4,FALSE)</f>
        <v>3.71</v>
      </c>
      <c r="M570" s="1">
        <f>VLOOKUP($A570,'volatile collection data'!$G$6:$M$69,6,FALSE)</f>
        <v>13</v>
      </c>
      <c r="N570" s="1">
        <f>VLOOKUP($A570,'volatile collection data'!$G$6:$M$69,7,FALSE)</f>
        <v>3.71</v>
      </c>
      <c r="O570" s="1">
        <f>VLOOKUP(A570,'volatile collection data'!$G$6:$K$69,5,FALSE)</f>
        <v>0</v>
      </c>
      <c r="P570" s="1" t="str">
        <f t="shared" si="51"/>
        <v>12A</v>
      </c>
      <c r="Q570">
        <f t="shared" si="49"/>
        <v>7.9451313941268961E-2</v>
      </c>
      <c r="R570" t="str">
        <f t="shared" si="52"/>
        <v>5B_0-A&amp;3.71%3.71@13</v>
      </c>
      <c r="S570" t="str">
        <f t="shared" si="53"/>
        <v>12A-5B-VCS-Loc-22</v>
      </c>
      <c r="T570" t="str">
        <f>IFERROR(IF(VLOOKUP(S570,Bad!$A:$A,1,FALSE)='RAW2'!S570,"yes","no"),"no")</f>
        <v>no</v>
      </c>
      <c r="U570" t="str">
        <f>IFERROR(VLOOKUP(F570,compounds!$A:$B,2,FALSE),"")</f>
        <v/>
      </c>
      <c r="V570" t="str">
        <f>VLOOKUP(B570,'volatile collection data'!$O:$P,2,FALSE)</f>
        <v>24.apr.22 5</v>
      </c>
    </row>
    <row r="571" spans="1:22" x14ac:dyDescent="0.2">
      <c r="A571" t="s">
        <v>191</v>
      </c>
      <c r="B571" s="1" t="str">
        <f t="shared" si="50"/>
        <v>12A</v>
      </c>
      <c r="C571">
        <v>27.916</v>
      </c>
      <c r="D571">
        <f t="shared" si="48"/>
        <v>27.92</v>
      </c>
      <c r="E571">
        <f>VLOOKUP(D571,'Peak Combiner'!$A$5:$D$4980,4,FALSE)</f>
        <v>27.92</v>
      </c>
      <c r="F571">
        <f>IFERROR(VLOOKUP(D571,rt_comb!$A:$B,2,FALSE),D571)</f>
        <v>27.92</v>
      </c>
      <c r="G571">
        <v>1498642</v>
      </c>
      <c r="H571">
        <f>SUMIFS($G:$G,$E:$E,18.51,'RAW2'!$A:$A,'RAW2'!A571)</f>
        <v>37917133</v>
      </c>
      <c r="I571" s="1" t="str">
        <f>VLOOKUP(A571,'volatile collection data'!$G$6:$H$69,2,FALSE)</f>
        <v>A</v>
      </c>
      <c r="J571" s="1">
        <f>VLOOKUP(A571,'volatile collection data'!$G$6:$I$69,3,FALSE)</f>
        <v>12</v>
      </c>
      <c r="K571" s="1" t="str">
        <f>VLOOKUP(A571,'volatile collection data'!$G$6:$N$69,8,FALSE)</f>
        <v>5B</v>
      </c>
      <c r="L571" s="1">
        <f>VLOOKUP(A571,'volatile collection data'!$G$6:$J$69,4,FALSE)</f>
        <v>3.71</v>
      </c>
      <c r="M571" s="1">
        <f>VLOOKUP($A571,'volatile collection data'!$G$6:$M$69,6,FALSE)</f>
        <v>13</v>
      </c>
      <c r="N571" s="1">
        <f>VLOOKUP($A571,'volatile collection data'!$G$6:$M$69,7,FALSE)</f>
        <v>3.71</v>
      </c>
      <c r="O571" s="1">
        <f>VLOOKUP(A571,'volatile collection data'!$G$6:$K$69,5,FALSE)</f>
        <v>0</v>
      </c>
      <c r="P571" s="1" t="str">
        <f t="shared" si="51"/>
        <v>12A</v>
      </c>
      <c r="Q571">
        <f t="shared" si="49"/>
        <v>5.3267032442532343E-2</v>
      </c>
      <c r="R571" t="str">
        <f t="shared" si="52"/>
        <v>5B_0-A&amp;3.71%3.71@13</v>
      </c>
      <c r="S571" t="str">
        <f t="shared" si="53"/>
        <v>12A-5B-VCS-Loc-22</v>
      </c>
      <c r="T571" t="str">
        <f>IFERROR(IF(VLOOKUP(S571,Bad!$A:$A,1,FALSE)='RAW2'!S571,"yes","no"),"no")</f>
        <v>no</v>
      </c>
      <c r="U571" t="str">
        <f>IFERROR(VLOOKUP(F571,compounds!$A:$B,2,FALSE),"")</f>
        <v/>
      </c>
      <c r="V571" t="str">
        <f>VLOOKUP(B571,'volatile collection data'!$O:$P,2,FALSE)</f>
        <v>24.apr.22 5</v>
      </c>
    </row>
    <row r="572" spans="1:22" x14ac:dyDescent="0.2">
      <c r="A572" t="s">
        <v>191</v>
      </c>
      <c r="B572" s="1" t="str">
        <f t="shared" si="50"/>
        <v>12A</v>
      </c>
      <c r="C572">
        <v>29.265000000000001</v>
      </c>
      <c r="D572">
        <f t="shared" si="48"/>
        <v>29.27</v>
      </c>
      <c r="E572">
        <f>VLOOKUP(D572,'Peak Combiner'!$A$5:$D$4980,4,FALSE)</f>
        <v>29.27</v>
      </c>
      <c r="F572">
        <f>IFERROR(VLOOKUP(D572,rt_comb!$A:$B,2,FALSE),D572)</f>
        <v>29.27</v>
      </c>
      <c r="G572">
        <v>3275855</v>
      </c>
      <c r="H572">
        <f>SUMIFS($G:$G,$E:$E,18.51,'RAW2'!$A:$A,'RAW2'!A572)</f>
        <v>37917133</v>
      </c>
      <c r="I572" s="1" t="str">
        <f>VLOOKUP(A572,'volatile collection data'!$G$6:$H$69,2,FALSE)</f>
        <v>A</v>
      </c>
      <c r="J572" s="1">
        <f>VLOOKUP(A572,'volatile collection data'!$G$6:$I$69,3,FALSE)</f>
        <v>12</v>
      </c>
      <c r="K572" s="1" t="str">
        <f>VLOOKUP(A572,'volatile collection data'!$G$6:$N$69,8,FALSE)</f>
        <v>5B</v>
      </c>
      <c r="L572" s="1">
        <f>VLOOKUP(A572,'volatile collection data'!$G$6:$J$69,4,FALSE)</f>
        <v>3.71</v>
      </c>
      <c r="M572" s="1">
        <f>VLOOKUP($A572,'volatile collection data'!$G$6:$M$69,6,FALSE)</f>
        <v>13</v>
      </c>
      <c r="N572" s="1">
        <f>VLOOKUP($A572,'volatile collection data'!$G$6:$M$69,7,FALSE)</f>
        <v>3.71</v>
      </c>
      <c r="O572" s="1">
        <f>VLOOKUP(A572,'volatile collection data'!$G$6:$K$69,5,FALSE)</f>
        <v>0</v>
      </c>
      <c r="P572" s="1" t="str">
        <f t="shared" si="51"/>
        <v>12A</v>
      </c>
      <c r="Q572">
        <f t="shared" si="49"/>
        <v>0.11643546261350729</v>
      </c>
      <c r="R572" t="str">
        <f t="shared" si="52"/>
        <v>5B_0-A&amp;3.71%3.71@13</v>
      </c>
      <c r="S572" t="str">
        <f t="shared" si="53"/>
        <v>12A-5B-VCS-Loc-22</v>
      </c>
      <c r="T572" t="str">
        <f>IFERROR(IF(VLOOKUP(S572,Bad!$A:$A,1,FALSE)='RAW2'!S572,"yes","no"),"no")</f>
        <v>no</v>
      </c>
      <c r="U572" t="str">
        <f>IFERROR(VLOOKUP(F572,compounds!$A:$B,2,FALSE),"")</f>
        <v/>
      </c>
      <c r="V572" t="str">
        <f>VLOOKUP(B572,'volatile collection data'!$O:$P,2,FALSE)</f>
        <v>24.apr.22 5</v>
      </c>
    </row>
    <row r="573" spans="1:22" x14ac:dyDescent="0.2">
      <c r="A573" t="s">
        <v>191</v>
      </c>
      <c r="B573" s="1" t="str">
        <f t="shared" si="50"/>
        <v>12A</v>
      </c>
      <c r="C573">
        <v>30.038</v>
      </c>
      <c r="D573">
        <f t="shared" si="48"/>
        <v>30.04</v>
      </c>
      <c r="E573">
        <f>VLOOKUP(D573,'Peak Combiner'!$A$5:$D$4980,4,FALSE)</f>
        <v>30.03</v>
      </c>
      <c r="F573">
        <f>IFERROR(VLOOKUP(D573,rt_comb!$A:$B,2,FALSE),D573)</f>
        <v>30.04</v>
      </c>
      <c r="G573">
        <v>1341760</v>
      </c>
      <c r="H573">
        <f>SUMIFS($G:$G,$E:$E,18.51,'RAW2'!$A:$A,'RAW2'!A573)</f>
        <v>37917133</v>
      </c>
      <c r="I573" s="1" t="str">
        <f>VLOOKUP(A573,'volatile collection data'!$G$6:$H$69,2,FALSE)</f>
        <v>A</v>
      </c>
      <c r="J573" s="1">
        <f>VLOOKUP(A573,'volatile collection data'!$G$6:$I$69,3,FALSE)</f>
        <v>12</v>
      </c>
      <c r="K573" s="1" t="str">
        <f>VLOOKUP(A573,'volatile collection data'!$G$6:$N$69,8,FALSE)</f>
        <v>5B</v>
      </c>
      <c r="L573" s="1">
        <f>VLOOKUP(A573,'volatile collection data'!$G$6:$J$69,4,FALSE)</f>
        <v>3.71</v>
      </c>
      <c r="M573" s="1">
        <f>VLOOKUP($A573,'volatile collection data'!$G$6:$M$69,6,FALSE)</f>
        <v>13</v>
      </c>
      <c r="N573" s="1">
        <f>VLOOKUP($A573,'volatile collection data'!$G$6:$M$69,7,FALSE)</f>
        <v>3.71</v>
      </c>
      <c r="O573" s="1">
        <f>VLOOKUP(A573,'volatile collection data'!$G$6:$K$69,5,FALSE)</f>
        <v>0</v>
      </c>
      <c r="P573" s="1" t="str">
        <f t="shared" si="51"/>
        <v>12A</v>
      </c>
      <c r="Q573">
        <f t="shared" si="49"/>
        <v>4.7690891787426359E-2</v>
      </c>
      <c r="R573" t="str">
        <f t="shared" si="52"/>
        <v>5B_0-A&amp;3.71%3.71@13</v>
      </c>
      <c r="S573" t="str">
        <f t="shared" si="53"/>
        <v>12A-5B-VCS-Loc-22</v>
      </c>
      <c r="T573" t="str">
        <f>IFERROR(IF(VLOOKUP(S573,Bad!$A:$A,1,FALSE)='RAW2'!S573,"yes","no"),"no")</f>
        <v>no</v>
      </c>
      <c r="U573" t="str">
        <f>IFERROR(VLOOKUP(F573,compounds!$A:$B,2,FALSE),"")</f>
        <v/>
      </c>
      <c r="V573" t="str">
        <f>VLOOKUP(B573,'volatile collection data'!$O:$P,2,FALSE)</f>
        <v>24.apr.22 5</v>
      </c>
    </row>
    <row r="574" spans="1:22" x14ac:dyDescent="0.2">
      <c r="A574" t="s">
        <v>191</v>
      </c>
      <c r="B574" s="1" t="str">
        <f t="shared" si="50"/>
        <v>12A</v>
      </c>
      <c r="C574">
        <v>30.966000000000001</v>
      </c>
      <c r="D574">
        <f t="shared" ref="D574:D637" si="54">ROUND(C574,2)</f>
        <v>30.97</v>
      </c>
      <c r="E574">
        <f>VLOOKUP(D574,'Peak Combiner'!$A$5:$D$4980,4,FALSE)</f>
        <v>30.94</v>
      </c>
      <c r="F574">
        <f>IFERROR(VLOOKUP(D574,rt_comb!$A:$B,2,FALSE),D574)</f>
        <v>30.97</v>
      </c>
      <c r="G574">
        <v>1801233</v>
      </c>
      <c r="H574">
        <f>SUMIFS($G:$G,$E:$E,18.51,'RAW2'!$A:$A,'RAW2'!A574)</f>
        <v>37917133</v>
      </c>
      <c r="I574" s="1" t="str">
        <f>VLOOKUP(A574,'volatile collection data'!$G$6:$H$69,2,FALSE)</f>
        <v>A</v>
      </c>
      <c r="J574" s="1">
        <f>VLOOKUP(A574,'volatile collection data'!$G$6:$I$69,3,FALSE)</f>
        <v>12</v>
      </c>
      <c r="K574" s="1" t="str">
        <f>VLOOKUP(A574,'volatile collection data'!$G$6:$N$69,8,FALSE)</f>
        <v>5B</v>
      </c>
      <c r="L574" s="1">
        <f>VLOOKUP(A574,'volatile collection data'!$G$6:$J$69,4,FALSE)</f>
        <v>3.71</v>
      </c>
      <c r="M574" s="1">
        <f>VLOOKUP($A574,'volatile collection data'!$G$6:$M$69,6,FALSE)</f>
        <v>13</v>
      </c>
      <c r="N574" s="1">
        <f>VLOOKUP($A574,'volatile collection data'!$G$6:$M$69,7,FALSE)</f>
        <v>3.71</v>
      </c>
      <c r="O574" s="1">
        <f>VLOOKUP(A574,'volatile collection data'!$G$6:$K$69,5,FALSE)</f>
        <v>0</v>
      </c>
      <c r="P574" s="1" t="str">
        <f t="shared" si="51"/>
        <v>12A</v>
      </c>
      <c r="Q574">
        <f t="shared" ref="Q574:Q637" si="55">IFERROR((30/H574*G574)/L574/6,0)</f>
        <v>6.402218585063002E-2</v>
      </c>
      <c r="R574" t="str">
        <f t="shared" si="52"/>
        <v>5B_0-A&amp;3.71%3.71@13</v>
      </c>
      <c r="S574" t="str">
        <f t="shared" si="53"/>
        <v>12A-5B-VCS-Loc-22</v>
      </c>
      <c r="T574" t="str">
        <f>IFERROR(IF(VLOOKUP(S574,Bad!$A:$A,1,FALSE)='RAW2'!S574,"yes","no"),"no")</f>
        <v>no</v>
      </c>
      <c r="U574" t="str">
        <f>IFERROR(VLOOKUP(F574,compounds!$A:$B,2,FALSE),"")</f>
        <v/>
      </c>
      <c r="V574" t="str">
        <f>VLOOKUP(B574,'volatile collection data'!$O:$P,2,FALSE)</f>
        <v>24.apr.22 5</v>
      </c>
    </row>
    <row r="575" spans="1:22" x14ac:dyDescent="0.2">
      <c r="A575" t="s">
        <v>191</v>
      </c>
      <c r="B575" s="1" t="str">
        <f t="shared" si="50"/>
        <v>12A</v>
      </c>
      <c r="C575">
        <v>31.254000000000001</v>
      </c>
      <c r="D575">
        <f t="shared" si="54"/>
        <v>31.25</v>
      </c>
      <c r="E575">
        <f>VLOOKUP(D575,'Peak Combiner'!$A$5:$D$4980,4,FALSE)</f>
        <v>31.25</v>
      </c>
      <c r="F575">
        <f>IFERROR(VLOOKUP(D575,rt_comb!$A:$B,2,FALSE),D575)</f>
        <v>31.25</v>
      </c>
      <c r="G575">
        <v>894705</v>
      </c>
      <c r="H575">
        <f>SUMIFS($G:$G,$E:$E,18.51,'RAW2'!$A:$A,'RAW2'!A575)</f>
        <v>37917133</v>
      </c>
      <c r="I575" s="1" t="str">
        <f>VLOOKUP(A575,'volatile collection data'!$G$6:$H$69,2,FALSE)</f>
        <v>A</v>
      </c>
      <c r="J575" s="1">
        <f>VLOOKUP(A575,'volatile collection data'!$G$6:$I$69,3,FALSE)</f>
        <v>12</v>
      </c>
      <c r="K575" s="1" t="str">
        <f>VLOOKUP(A575,'volatile collection data'!$G$6:$N$69,8,FALSE)</f>
        <v>5B</v>
      </c>
      <c r="L575" s="1">
        <f>VLOOKUP(A575,'volatile collection data'!$G$6:$J$69,4,FALSE)</f>
        <v>3.71</v>
      </c>
      <c r="M575" s="1">
        <f>VLOOKUP($A575,'volatile collection data'!$G$6:$M$69,6,FALSE)</f>
        <v>13</v>
      </c>
      <c r="N575" s="1">
        <f>VLOOKUP($A575,'volatile collection data'!$G$6:$M$69,7,FALSE)</f>
        <v>3.71</v>
      </c>
      <c r="O575" s="1">
        <f>VLOOKUP(A575,'volatile collection data'!$G$6:$K$69,5,FALSE)</f>
        <v>0</v>
      </c>
      <c r="P575" s="1" t="str">
        <f t="shared" si="51"/>
        <v>12A</v>
      </c>
      <c r="Q575">
        <f t="shared" si="55"/>
        <v>3.18009773258029E-2</v>
      </c>
      <c r="R575" t="str">
        <f t="shared" si="52"/>
        <v>5B_0-A&amp;3.71%3.71@13</v>
      </c>
      <c r="S575" t="str">
        <f t="shared" si="53"/>
        <v>12A-5B-VCS-Loc-22</v>
      </c>
      <c r="T575" t="str">
        <f>IFERROR(IF(VLOOKUP(S575,Bad!$A:$A,1,FALSE)='RAW2'!S575,"yes","no"),"no")</f>
        <v>no</v>
      </c>
      <c r="U575" t="str">
        <f>IFERROR(VLOOKUP(F575,compounds!$A:$B,2,FALSE),"")</f>
        <v/>
      </c>
      <c r="V575" t="str">
        <f>VLOOKUP(B575,'volatile collection data'!$O:$P,2,FALSE)</f>
        <v>24.apr.22 5</v>
      </c>
    </row>
    <row r="576" spans="1:22" x14ac:dyDescent="0.2">
      <c r="A576" t="s">
        <v>191</v>
      </c>
      <c r="B576" s="1" t="str">
        <f t="shared" si="50"/>
        <v>12A</v>
      </c>
      <c r="C576">
        <v>31.414000000000001</v>
      </c>
      <c r="D576">
        <f t="shared" si="54"/>
        <v>31.41</v>
      </c>
      <c r="E576">
        <f>VLOOKUP(D576,'Peak Combiner'!$A$5:$D$4980,4,FALSE)</f>
        <v>31.41</v>
      </c>
      <c r="F576">
        <f>IFERROR(VLOOKUP(D576,rt_comb!$A:$B,2,FALSE),D576)</f>
        <v>31.41</v>
      </c>
      <c r="G576">
        <v>2351187</v>
      </c>
      <c r="H576">
        <f>SUMIFS($G:$G,$E:$E,18.51,'RAW2'!$A:$A,'RAW2'!A576)</f>
        <v>37917133</v>
      </c>
      <c r="I576" s="1" t="str">
        <f>VLOOKUP(A576,'volatile collection data'!$G$6:$H$69,2,FALSE)</f>
        <v>A</v>
      </c>
      <c r="J576" s="1">
        <f>VLOOKUP(A576,'volatile collection data'!$G$6:$I$69,3,FALSE)</f>
        <v>12</v>
      </c>
      <c r="K576" s="1" t="str">
        <f>VLOOKUP(A576,'volatile collection data'!$G$6:$N$69,8,FALSE)</f>
        <v>5B</v>
      </c>
      <c r="L576" s="1">
        <f>VLOOKUP(A576,'volatile collection data'!$G$6:$J$69,4,FALSE)</f>
        <v>3.71</v>
      </c>
      <c r="M576" s="1">
        <f>VLOOKUP($A576,'volatile collection data'!$G$6:$M$69,6,FALSE)</f>
        <v>13</v>
      </c>
      <c r="N576" s="1">
        <f>VLOOKUP($A576,'volatile collection data'!$G$6:$M$69,7,FALSE)</f>
        <v>3.71</v>
      </c>
      <c r="O576" s="1">
        <f>VLOOKUP(A576,'volatile collection data'!$G$6:$K$69,5,FALSE)</f>
        <v>0</v>
      </c>
      <c r="P576" s="1" t="str">
        <f t="shared" si="51"/>
        <v>12A</v>
      </c>
      <c r="Q576">
        <f t="shared" si="55"/>
        <v>8.356949438722544E-2</v>
      </c>
      <c r="R576" t="str">
        <f t="shared" si="52"/>
        <v>5B_0-A&amp;3.71%3.71@13</v>
      </c>
      <c r="S576" t="str">
        <f t="shared" si="53"/>
        <v>12A-5B-VCS-Loc-22</v>
      </c>
      <c r="T576" t="str">
        <f>IFERROR(IF(VLOOKUP(S576,Bad!$A:$A,1,FALSE)='RAW2'!S576,"yes","no"),"no")</f>
        <v>no</v>
      </c>
      <c r="U576" t="str">
        <f>IFERROR(VLOOKUP(F576,compounds!$A:$B,2,FALSE),"")</f>
        <v/>
      </c>
      <c r="V576" t="str">
        <f>VLOOKUP(B576,'volatile collection data'!$O:$P,2,FALSE)</f>
        <v>24.apr.22 5</v>
      </c>
    </row>
    <row r="577" spans="1:22" x14ac:dyDescent="0.2">
      <c r="A577" t="s">
        <v>191</v>
      </c>
      <c r="B577" s="1" t="str">
        <f t="shared" si="50"/>
        <v>12A</v>
      </c>
      <c r="C577">
        <v>31.754000000000001</v>
      </c>
      <c r="D577">
        <f t="shared" si="54"/>
        <v>31.75</v>
      </c>
      <c r="E577">
        <f>VLOOKUP(D577,'Peak Combiner'!$A$5:$D$4980,4,FALSE)</f>
        <v>31.73</v>
      </c>
      <c r="F577">
        <f>IFERROR(VLOOKUP(D577,rt_comb!$A:$B,2,FALSE),D577)</f>
        <v>31.75</v>
      </c>
      <c r="G577">
        <v>1371163</v>
      </c>
      <c r="H577">
        <f>SUMIFS($G:$G,$E:$E,18.51,'RAW2'!$A:$A,'RAW2'!A577)</f>
        <v>37917133</v>
      </c>
      <c r="I577" s="1" t="str">
        <f>VLOOKUP(A577,'volatile collection data'!$G$6:$H$69,2,FALSE)</f>
        <v>A</v>
      </c>
      <c r="J577" s="1">
        <f>VLOOKUP(A577,'volatile collection data'!$G$6:$I$69,3,FALSE)</f>
        <v>12</v>
      </c>
      <c r="K577" s="1" t="str">
        <f>VLOOKUP(A577,'volatile collection data'!$G$6:$N$69,8,FALSE)</f>
        <v>5B</v>
      </c>
      <c r="L577" s="1">
        <f>VLOOKUP(A577,'volatile collection data'!$G$6:$J$69,4,FALSE)</f>
        <v>3.71</v>
      </c>
      <c r="M577" s="1">
        <f>VLOOKUP($A577,'volatile collection data'!$G$6:$M$69,6,FALSE)</f>
        <v>13</v>
      </c>
      <c r="N577" s="1">
        <f>VLOOKUP($A577,'volatile collection data'!$G$6:$M$69,7,FALSE)</f>
        <v>3.71</v>
      </c>
      <c r="O577" s="1">
        <f>VLOOKUP(A577,'volatile collection data'!$G$6:$K$69,5,FALSE)</f>
        <v>0</v>
      </c>
      <c r="P577" s="1" t="str">
        <f t="shared" si="51"/>
        <v>12A</v>
      </c>
      <c r="Q577">
        <f t="shared" si="55"/>
        <v>4.8735978309029093E-2</v>
      </c>
      <c r="R577" t="str">
        <f t="shared" si="52"/>
        <v>5B_0-A&amp;3.71%3.71@13</v>
      </c>
      <c r="S577" t="str">
        <f t="shared" si="53"/>
        <v>12A-5B-VCS-Loc-22</v>
      </c>
      <c r="T577" t="str">
        <f>IFERROR(IF(VLOOKUP(S577,Bad!$A:$A,1,FALSE)='RAW2'!S577,"yes","no"),"no")</f>
        <v>no</v>
      </c>
      <c r="U577" t="str">
        <f>IFERROR(VLOOKUP(F577,compounds!$A:$B,2,FALSE),"")</f>
        <v/>
      </c>
      <c r="V577" t="str">
        <f>VLOOKUP(B577,'volatile collection data'!$O:$P,2,FALSE)</f>
        <v>24.apr.22 5</v>
      </c>
    </row>
    <row r="578" spans="1:22" x14ac:dyDescent="0.2">
      <c r="A578" t="s">
        <v>191</v>
      </c>
      <c r="B578" s="1" t="str">
        <f t="shared" si="50"/>
        <v>12A</v>
      </c>
      <c r="C578">
        <v>32.701999999999998</v>
      </c>
      <c r="D578">
        <f t="shared" si="54"/>
        <v>32.700000000000003</v>
      </c>
      <c r="E578">
        <f>VLOOKUP(D578,'Peak Combiner'!$A$5:$D$4980,4,FALSE)</f>
        <v>32.700000000000003</v>
      </c>
      <c r="F578">
        <f>IFERROR(VLOOKUP(D578,rt_comb!$A:$B,2,FALSE),D578)</f>
        <v>32.700000000000003</v>
      </c>
      <c r="G578">
        <v>2624931</v>
      </c>
      <c r="H578">
        <f>SUMIFS($G:$G,$E:$E,18.51,'RAW2'!$A:$A,'RAW2'!A578)</f>
        <v>37917133</v>
      </c>
      <c r="I578" s="1" t="str">
        <f>VLOOKUP(A578,'volatile collection data'!$G$6:$H$69,2,FALSE)</f>
        <v>A</v>
      </c>
      <c r="J578" s="1">
        <f>VLOOKUP(A578,'volatile collection data'!$G$6:$I$69,3,FALSE)</f>
        <v>12</v>
      </c>
      <c r="K578" s="1" t="str">
        <f>VLOOKUP(A578,'volatile collection data'!$G$6:$N$69,8,FALSE)</f>
        <v>5B</v>
      </c>
      <c r="L578" s="1">
        <f>VLOOKUP(A578,'volatile collection data'!$G$6:$J$69,4,FALSE)</f>
        <v>3.71</v>
      </c>
      <c r="M578" s="1">
        <f>VLOOKUP($A578,'volatile collection data'!$G$6:$M$69,6,FALSE)</f>
        <v>13</v>
      </c>
      <c r="N578" s="1">
        <f>VLOOKUP($A578,'volatile collection data'!$G$6:$M$69,7,FALSE)</f>
        <v>3.71</v>
      </c>
      <c r="O578" s="1">
        <f>VLOOKUP(A578,'volatile collection data'!$G$6:$K$69,5,FALSE)</f>
        <v>0</v>
      </c>
      <c r="P578" s="1" t="str">
        <f t="shared" si="51"/>
        <v>12A</v>
      </c>
      <c r="Q578">
        <f t="shared" si="55"/>
        <v>9.329932347846176E-2</v>
      </c>
      <c r="R578" t="str">
        <f t="shared" si="52"/>
        <v>5B_0-A&amp;3.71%3.71@13</v>
      </c>
      <c r="S578" t="str">
        <f t="shared" si="53"/>
        <v>12A-5B-VCS-Loc-22</v>
      </c>
      <c r="T578" t="str">
        <f>IFERROR(IF(VLOOKUP(S578,Bad!$A:$A,1,FALSE)='RAW2'!S578,"yes","no"),"no")</f>
        <v>no</v>
      </c>
      <c r="U578" t="str">
        <f>IFERROR(VLOOKUP(F578,compounds!$A:$B,2,FALSE),"")</f>
        <v/>
      </c>
      <c r="V578" t="str">
        <f>VLOOKUP(B578,'volatile collection data'!$O:$P,2,FALSE)</f>
        <v>24.apr.22 5</v>
      </c>
    </row>
    <row r="579" spans="1:22" x14ac:dyDescent="0.2">
      <c r="A579" t="s">
        <v>191</v>
      </c>
      <c r="B579" s="1" t="str">
        <f t="shared" ref="B579:B642" si="56">LEFT(A579,FIND("-",A579)-1)</f>
        <v>12A</v>
      </c>
      <c r="C579">
        <v>34.064999999999998</v>
      </c>
      <c r="D579">
        <f t="shared" si="54"/>
        <v>34.07</v>
      </c>
      <c r="E579">
        <f>VLOOKUP(D579,'Peak Combiner'!$A$5:$D$4980,4,FALSE)</f>
        <v>34.06</v>
      </c>
      <c r="F579">
        <f>IFERROR(VLOOKUP(D579,rt_comb!$A:$B,2,FALSE),D579)</f>
        <v>34.07</v>
      </c>
      <c r="G579">
        <v>1628643</v>
      </c>
      <c r="H579">
        <f>SUMIFS($G:$G,$E:$E,18.51,'RAW2'!$A:$A,'RAW2'!A579)</f>
        <v>37917133</v>
      </c>
      <c r="I579" s="1" t="str">
        <f>VLOOKUP(A579,'volatile collection data'!$G$6:$H$69,2,FALSE)</f>
        <v>A</v>
      </c>
      <c r="J579" s="1">
        <f>VLOOKUP(A579,'volatile collection data'!$G$6:$I$69,3,FALSE)</f>
        <v>12</v>
      </c>
      <c r="K579" s="1" t="str">
        <f>VLOOKUP(A579,'volatile collection data'!$G$6:$N$69,8,FALSE)</f>
        <v>5B</v>
      </c>
      <c r="L579" s="1">
        <f>VLOOKUP(A579,'volatile collection data'!$G$6:$J$69,4,FALSE)</f>
        <v>3.71</v>
      </c>
      <c r="M579" s="1">
        <f>VLOOKUP($A579,'volatile collection data'!$G$6:$M$69,6,FALSE)</f>
        <v>13</v>
      </c>
      <c r="N579" s="1">
        <f>VLOOKUP($A579,'volatile collection data'!$G$6:$M$69,7,FALSE)</f>
        <v>3.71</v>
      </c>
      <c r="O579" s="1">
        <f>VLOOKUP(A579,'volatile collection data'!$G$6:$K$69,5,FALSE)</f>
        <v>0</v>
      </c>
      <c r="P579" s="1" t="str">
        <f t="shared" ref="P579:P642" si="57">J579&amp;I579</f>
        <v>12A</v>
      </c>
      <c r="Q579">
        <f t="shared" si="55"/>
        <v>5.788772736804601E-2</v>
      </c>
      <c r="R579" t="str">
        <f t="shared" ref="R579:R642" si="58">K579&amp;"_"&amp;O579&amp;"-"&amp;I579&amp;"&amp;"&amp;L579&amp;"%"&amp;N579&amp;"@"&amp;M579</f>
        <v>5B_0-A&amp;3.71%3.71@13</v>
      </c>
      <c r="S579" t="str">
        <f t="shared" ref="S579:S642" si="59">A579</f>
        <v>12A-5B-VCS-Loc-22</v>
      </c>
      <c r="T579" t="str">
        <f>IFERROR(IF(VLOOKUP(S579,Bad!$A:$A,1,FALSE)='RAW2'!S579,"yes","no"),"no")</f>
        <v>no</v>
      </c>
      <c r="U579" t="str">
        <f>IFERROR(VLOOKUP(F579,compounds!$A:$B,2,FALSE),"")</f>
        <v/>
      </c>
      <c r="V579" t="str">
        <f>VLOOKUP(B579,'volatile collection data'!$O:$P,2,FALSE)</f>
        <v>24.apr.22 5</v>
      </c>
    </row>
    <row r="580" spans="1:22" x14ac:dyDescent="0.2">
      <c r="A580" t="s">
        <v>191</v>
      </c>
      <c r="B580" s="1" t="str">
        <f t="shared" si="56"/>
        <v>12A</v>
      </c>
      <c r="C580">
        <v>34.947000000000003</v>
      </c>
      <c r="D580">
        <f t="shared" si="54"/>
        <v>34.950000000000003</v>
      </c>
      <c r="E580">
        <f>VLOOKUP(D580,'Peak Combiner'!$A$5:$D$4980,4,FALSE)</f>
        <v>34.86</v>
      </c>
      <c r="F580">
        <f>IFERROR(VLOOKUP(D580,rt_comb!$A:$B,2,FALSE),D580)</f>
        <v>34.950000000000003</v>
      </c>
      <c r="G580">
        <v>2419946</v>
      </c>
      <c r="H580">
        <f>SUMIFS($G:$G,$E:$E,18.51,'RAW2'!$A:$A,'RAW2'!A580)</f>
        <v>37917133</v>
      </c>
      <c r="I580" s="1" t="str">
        <f>VLOOKUP(A580,'volatile collection data'!$G$6:$H$69,2,FALSE)</f>
        <v>A</v>
      </c>
      <c r="J580" s="1">
        <f>VLOOKUP(A580,'volatile collection data'!$G$6:$I$69,3,FALSE)</f>
        <v>12</v>
      </c>
      <c r="K580" s="1" t="str">
        <f>VLOOKUP(A580,'volatile collection data'!$G$6:$N$69,8,FALSE)</f>
        <v>5B</v>
      </c>
      <c r="L580" s="1">
        <f>VLOOKUP(A580,'volatile collection data'!$G$6:$J$69,4,FALSE)</f>
        <v>3.71</v>
      </c>
      <c r="M580" s="1">
        <f>VLOOKUP($A580,'volatile collection data'!$G$6:$M$69,6,FALSE)</f>
        <v>13</v>
      </c>
      <c r="N580" s="1">
        <f>VLOOKUP($A580,'volatile collection data'!$G$6:$M$69,7,FALSE)</f>
        <v>3.71</v>
      </c>
      <c r="O580" s="1">
        <f>VLOOKUP(A580,'volatile collection data'!$G$6:$K$69,5,FALSE)</f>
        <v>0</v>
      </c>
      <c r="P580" s="1" t="str">
        <f t="shared" si="57"/>
        <v>12A</v>
      </c>
      <c r="Q580">
        <f t="shared" si="55"/>
        <v>8.6013432221422048E-2</v>
      </c>
      <c r="R580" t="str">
        <f t="shared" si="58"/>
        <v>5B_0-A&amp;3.71%3.71@13</v>
      </c>
      <c r="S580" t="str">
        <f t="shared" si="59"/>
        <v>12A-5B-VCS-Loc-22</v>
      </c>
      <c r="T580" t="str">
        <f>IFERROR(IF(VLOOKUP(S580,Bad!$A:$A,1,FALSE)='RAW2'!S580,"yes","no"),"no")</f>
        <v>no</v>
      </c>
      <c r="U580" t="str">
        <f>IFERROR(VLOOKUP(F580,compounds!$A:$B,2,FALSE),"")</f>
        <v/>
      </c>
      <c r="V580" t="str">
        <f>VLOOKUP(B580,'volatile collection data'!$O:$P,2,FALSE)</f>
        <v>24.apr.22 5</v>
      </c>
    </row>
    <row r="581" spans="1:22" x14ac:dyDescent="0.2">
      <c r="A581" t="s">
        <v>191</v>
      </c>
      <c r="B581" s="1" t="str">
        <f t="shared" si="56"/>
        <v>12A</v>
      </c>
      <c r="C581">
        <v>36.165999999999997</v>
      </c>
      <c r="D581">
        <f t="shared" si="54"/>
        <v>36.17</v>
      </c>
      <c r="E581">
        <f>VLOOKUP(D581,'Peak Combiner'!$A$5:$D$4980,4,FALSE)</f>
        <v>36.11</v>
      </c>
      <c r="F581">
        <f>IFERROR(VLOOKUP(D581,rt_comb!$A:$B,2,FALSE),D581)</f>
        <v>36.17</v>
      </c>
      <c r="G581">
        <v>1849961</v>
      </c>
      <c r="H581">
        <f>SUMIFS($G:$G,$E:$E,18.51,'RAW2'!$A:$A,'RAW2'!A581)</f>
        <v>37917133</v>
      </c>
      <c r="I581" s="1" t="str">
        <f>VLOOKUP(A581,'volatile collection data'!$G$6:$H$69,2,FALSE)</f>
        <v>A</v>
      </c>
      <c r="J581" s="1">
        <f>VLOOKUP(A581,'volatile collection data'!$G$6:$I$69,3,FALSE)</f>
        <v>12</v>
      </c>
      <c r="K581" s="1" t="str">
        <f>VLOOKUP(A581,'volatile collection data'!$G$6:$N$69,8,FALSE)</f>
        <v>5B</v>
      </c>
      <c r="L581" s="1">
        <f>VLOOKUP(A581,'volatile collection data'!$G$6:$J$69,4,FALSE)</f>
        <v>3.71</v>
      </c>
      <c r="M581" s="1">
        <f>VLOOKUP($A581,'volatile collection data'!$G$6:$M$69,6,FALSE)</f>
        <v>13</v>
      </c>
      <c r="N581" s="1">
        <f>VLOOKUP($A581,'volatile collection data'!$G$6:$M$69,7,FALSE)</f>
        <v>3.71</v>
      </c>
      <c r="O581" s="1">
        <f>VLOOKUP(A581,'volatile collection data'!$G$6:$K$69,5,FALSE)</f>
        <v>0</v>
      </c>
      <c r="P581" s="1" t="str">
        <f t="shared" si="57"/>
        <v>12A</v>
      </c>
      <c r="Q581">
        <f t="shared" si="55"/>
        <v>6.5754151161130939E-2</v>
      </c>
      <c r="R581" t="str">
        <f t="shared" si="58"/>
        <v>5B_0-A&amp;3.71%3.71@13</v>
      </c>
      <c r="S581" t="str">
        <f t="shared" si="59"/>
        <v>12A-5B-VCS-Loc-22</v>
      </c>
      <c r="T581" t="str">
        <f>IFERROR(IF(VLOOKUP(S581,Bad!$A:$A,1,FALSE)='RAW2'!S581,"yes","no"),"no")</f>
        <v>no</v>
      </c>
      <c r="U581" t="str">
        <f>IFERROR(VLOOKUP(F581,compounds!$A:$B,2,FALSE),"")</f>
        <v/>
      </c>
      <c r="V581" t="str">
        <f>VLOOKUP(B581,'volatile collection data'!$O:$P,2,FALSE)</f>
        <v>24.apr.22 5</v>
      </c>
    </row>
    <row r="582" spans="1:22" x14ac:dyDescent="0.2">
      <c r="A582" t="s">
        <v>191</v>
      </c>
      <c r="B582" s="1" t="str">
        <f t="shared" si="56"/>
        <v>12A</v>
      </c>
      <c r="C582">
        <v>36.545000000000002</v>
      </c>
      <c r="D582">
        <f t="shared" si="54"/>
        <v>36.549999999999997</v>
      </c>
      <c r="E582">
        <f>VLOOKUP(D582,'Peak Combiner'!$A$5:$D$4980,4,FALSE)</f>
        <v>36.54</v>
      </c>
      <c r="F582">
        <f>IFERROR(VLOOKUP(D582,rt_comb!$A:$B,2,FALSE),D582)</f>
        <v>36.549999999999997</v>
      </c>
      <c r="G582">
        <v>549132</v>
      </c>
      <c r="H582">
        <f>SUMIFS($G:$G,$E:$E,18.51,'RAW2'!$A:$A,'RAW2'!A582)</f>
        <v>37917133</v>
      </c>
      <c r="I582" s="1" t="str">
        <f>VLOOKUP(A582,'volatile collection data'!$G$6:$H$69,2,FALSE)</f>
        <v>A</v>
      </c>
      <c r="J582" s="1">
        <f>VLOOKUP(A582,'volatile collection data'!$G$6:$I$69,3,FALSE)</f>
        <v>12</v>
      </c>
      <c r="K582" s="1" t="str">
        <f>VLOOKUP(A582,'volatile collection data'!$G$6:$N$69,8,FALSE)</f>
        <v>5B</v>
      </c>
      <c r="L582" s="1">
        <f>VLOOKUP(A582,'volatile collection data'!$G$6:$J$69,4,FALSE)</f>
        <v>3.71</v>
      </c>
      <c r="M582" s="1">
        <f>VLOOKUP($A582,'volatile collection data'!$G$6:$M$69,6,FALSE)</f>
        <v>13</v>
      </c>
      <c r="N582" s="1">
        <f>VLOOKUP($A582,'volatile collection data'!$G$6:$M$69,7,FALSE)</f>
        <v>3.71</v>
      </c>
      <c r="O582" s="1">
        <f>VLOOKUP(A582,'volatile collection data'!$G$6:$K$69,5,FALSE)</f>
        <v>0</v>
      </c>
      <c r="P582" s="1" t="str">
        <f t="shared" si="57"/>
        <v>12A</v>
      </c>
      <c r="Q582">
        <f t="shared" si="55"/>
        <v>1.9518091751887828E-2</v>
      </c>
      <c r="R582" t="str">
        <f t="shared" si="58"/>
        <v>5B_0-A&amp;3.71%3.71@13</v>
      </c>
      <c r="S582" t="str">
        <f t="shared" si="59"/>
        <v>12A-5B-VCS-Loc-22</v>
      </c>
      <c r="T582" t="str">
        <f>IFERROR(IF(VLOOKUP(S582,Bad!$A:$A,1,FALSE)='RAW2'!S582,"yes","no"),"no")</f>
        <v>no</v>
      </c>
      <c r="U582" t="str">
        <f>IFERROR(VLOOKUP(F582,compounds!$A:$B,2,FALSE),"")</f>
        <v/>
      </c>
      <c r="V582" t="str">
        <f>VLOOKUP(B582,'volatile collection data'!$O:$P,2,FALSE)</f>
        <v>24.apr.22 5</v>
      </c>
    </row>
    <row r="583" spans="1:22" x14ac:dyDescent="0.2">
      <c r="A583" t="s">
        <v>191</v>
      </c>
      <c r="B583" s="1" t="str">
        <f t="shared" si="56"/>
        <v>12A</v>
      </c>
      <c r="C583">
        <v>36.598999999999997</v>
      </c>
      <c r="D583">
        <f t="shared" si="54"/>
        <v>36.6</v>
      </c>
      <c r="E583">
        <f>VLOOKUP(D583,'Peak Combiner'!$A$5:$D$4980,4,FALSE)</f>
        <v>36.590000000000003</v>
      </c>
      <c r="F583">
        <f>IFERROR(VLOOKUP(D583,rt_comb!$A:$B,2,FALSE),D583)</f>
        <v>36.6</v>
      </c>
      <c r="G583">
        <v>2034660</v>
      </c>
      <c r="H583">
        <f>SUMIFS($G:$G,$E:$E,18.51,'RAW2'!$A:$A,'RAW2'!A583)</f>
        <v>37917133</v>
      </c>
      <c r="I583" s="1" t="str">
        <f>VLOOKUP(A583,'volatile collection data'!$G$6:$H$69,2,FALSE)</f>
        <v>A</v>
      </c>
      <c r="J583" s="1">
        <f>VLOOKUP(A583,'volatile collection data'!$G$6:$I$69,3,FALSE)</f>
        <v>12</v>
      </c>
      <c r="K583" s="1" t="str">
        <f>VLOOKUP(A583,'volatile collection data'!$G$6:$N$69,8,FALSE)</f>
        <v>5B</v>
      </c>
      <c r="L583" s="1">
        <f>VLOOKUP(A583,'volatile collection data'!$G$6:$J$69,4,FALSE)</f>
        <v>3.71</v>
      </c>
      <c r="M583" s="1">
        <f>VLOOKUP($A583,'volatile collection data'!$G$6:$M$69,6,FALSE)</f>
        <v>13</v>
      </c>
      <c r="N583" s="1">
        <f>VLOOKUP($A583,'volatile collection data'!$G$6:$M$69,7,FALSE)</f>
        <v>3.71</v>
      </c>
      <c r="O583" s="1">
        <f>VLOOKUP(A583,'volatile collection data'!$G$6:$K$69,5,FALSE)</f>
        <v>0</v>
      </c>
      <c r="P583" s="1" t="str">
        <f t="shared" si="57"/>
        <v>12A</v>
      </c>
      <c r="Q583">
        <f t="shared" si="55"/>
        <v>7.231900629337952E-2</v>
      </c>
      <c r="R583" t="str">
        <f t="shared" si="58"/>
        <v>5B_0-A&amp;3.71%3.71@13</v>
      </c>
      <c r="S583" t="str">
        <f t="shared" si="59"/>
        <v>12A-5B-VCS-Loc-22</v>
      </c>
      <c r="T583" t="str">
        <f>IFERROR(IF(VLOOKUP(S583,Bad!$A:$A,1,FALSE)='RAW2'!S583,"yes","no"),"no")</f>
        <v>no</v>
      </c>
      <c r="U583" t="str">
        <f>IFERROR(VLOOKUP(F583,compounds!$A:$B,2,FALSE),"")</f>
        <v/>
      </c>
      <c r="V583" t="str">
        <f>VLOOKUP(B583,'volatile collection data'!$O:$P,2,FALSE)</f>
        <v>24.apr.22 5</v>
      </c>
    </row>
    <row r="584" spans="1:22" x14ac:dyDescent="0.2">
      <c r="A584" t="s">
        <v>191</v>
      </c>
      <c r="B584" s="1" t="str">
        <f t="shared" si="56"/>
        <v>12A</v>
      </c>
      <c r="C584">
        <v>36.750999999999998</v>
      </c>
      <c r="D584">
        <f t="shared" si="54"/>
        <v>36.75</v>
      </c>
      <c r="E584">
        <f>VLOOKUP(D584,'Peak Combiner'!$A$5:$D$4980,4,FALSE)</f>
        <v>36.72</v>
      </c>
      <c r="F584">
        <f>IFERROR(VLOOKUP(D584,rt_comb!$A:$B,2,FALSE),D584)</f>
        <v>36.75</v>
      </c>
      <c r="G584">
        <v>1363491</v>
      </c>
      <c r="H584">
        <f>SUMIFS($G:$G,$E:$E,18.51,'RAW2'!$A:$A,'RAW2'!A584)</f>
        <v>37917133</v>
      </c>
      <c r="I584" s="1" t="str">
        <f>VLOOKUP(A584,'volatile collection data'!$G$6:$H$69,2,FALSE)</f>
        <v>A</v>
      </c>
      <c r="J584" s="1">
        <f>VLOOKUP(A584,'volatile collection data'!$G$6:$I$69,3,FALSE)</f>
        <v>12</v>
      </c>
      <c r="K584" s="1" t="str">
        <f>VLOOKUP(A584,'volatile collection data'!$G$6:$N$69,8,FALSE)</f>
        <v>5B</v>
      </c>
      <c r="L584" s="1">
        <f>VLOOKUP(A584,'volatile collection data'!$G$6:$J$69,4,FALSE)</f>
        <v>3.71</v>
      </c>
      <c r="M584" s="1">
        <f>VLOOKUP($A584,'volatile collection data'!$G$6:$M$69,6,FALSE)</f>
        <v>13</v>
      </c>
      <c r="N584" s="1">
        <f>VLOOKUP($A584,'volatile collection data'!$G$6:$M$69,7,FALSE)</f>
        <v>3.71</v>
      </c>
      <c r="O584" s="1">
        <f>VLOOKUP(A584,'volatile collection data'!$G$6:$K$69,5,FALSE)</f>
        <v>0</v>
      </c>
      <c r="P584" s="1" t="str">
        <f t="shared" si="57"/>
        <v>12A</v>
      </c>
      <c r="Q584">
        <f t="shared" si="55"/>
        <v>4.8463288318424863E-2</v>
      </c>
      <c r="R584" t="str">
        <f t="shared" si="58"/>
        <v>5B_0-A&amp;3.71%3.71@13</v>
      </c>
      <c r="S584" t="str">
        <f t="shared" si="59"/>
        <v>12A-5B-VCS-Loc-22</v>
      </c>
      <c r="T584" t="str">
        <f>IFERROR(IF(VLOOKUP(S584,Bad!$A:$A,1,FALSE)='RAW2'!S584,"yes","no"),"no")</f>
        <v>no</v>
      </c>
      <c r="U584" t="str">
        <f>IFERROR(VLOOKUP(F584,compounds!$A:$B,2,FALSE),"")</f>
        <v/>
      </c>
      <c r="V584" t="str">
        <f>VLOOKUP(B584,'volatile collection data'!$O:$P,2,FALSE)</f>
        <v>24.apr.22 5</v>
      </c>
    </row>
    <row r="585" spans="1:22" x14ac:dyDescent="0.2">
      <c r="A585" t="s">
        <v>191</v>
      </c>
      <c r="B585" s="1" t="str">
        <f t="shared" si="56"/>
        <v>12A</v>
      </c>
      <c r="C585">
        <v>37.140999999999998</v>
      </c>
      <c r="D585">
        <f t="shared" si="54"/>
        <v>37.14</v>
      </c>
      <c r="E585">
        <f>VLOOKUP(D585,'Peak Combiner'!$A$5:$D$4980,4,FALSE)</f>
        <v>37.14</v>
      </c>
      <c r="F585">
        <f>IFERROR(VLOOKUP(D585,rt_comb!$A:$B,2,FALSE),D585)</f>
        <v>37.14</v>
      </c>
      <c r="G585">
        <v>1456280</v>
      </c>
      <c r="H585">
        <f>SUMIFS($G:$G,$E:$E,18.51,'RAW2'!$A:$A,'RAW2'!A585)</f>
        <v>37917133</v>
      </c>
      <c r="I585" s="1" t="str">
        <f>VLOOKUP(A585,'volatile collection data'!$G$6:$H$69,2,FALSE)</f>
        <v>A</v>
      </c>
      <c r="J585" s="1">
        <f>VLOOKUP(A585,'volatile collection data'!$G$6:$I$69,3,FALSE)</f>
        <v>12</v>
      </c>
      <c r="K585" s="1" t="str">
        <f>VLOOKUP(A585,'volatile collection data'!$G$6:$N$69,8,FALSE)</f>
        <v>5B</v>
      </c>
      <c r="L585" s="1">
        <f>VLOOKUP(A585,'volatile collection data'!$G$6:$J$69,4,FALSE)</f>
        <v>3.71</v>
      </c>
      <c r="M585" s="1">
        <f>VLOOKUP($A585,'volatile collection data'!$G$6:$M$69,6,FALSE)</f>
        <v>13</v>
      </c>
      <c r="N585" s="1">
        <f>VLOOKUP($A585,'volatile collection data'!$G$6:$M$69,7,FALSE)</f>
        <v>3.71</v>
      </c>
      <c r="O585" s="1">
        <f>VLOOKUP(A585,'volatile collection data'!$G$6:$K$69,5,FALSE)</f>
        <v>0</v>
      </c>
      <c r="P585" s="1" t="str">
        <f t="shared" si="57"/>
        <v>12A</v>
      </c>
      <c r="Q585">
        <f t="shared" si="55"/>
        <v>5.1761337267613623E-2</v>
      </c>
      <c r="R585" t="str">
        <f t="shared" si="58"/>
        <v>5B_0-A&amp;3.71%3.71@13</v>
      </c>
      <c r="S585" t="str">
        <f t="shared" si="59"/>
        <v>12A-5B-VCS-Loc-22</v>
      </c>
      <c r="T585" t="str">
        <f>IFERROR(IF(VLOOKUP(S585,Bad!$A:$A,1,FALSE)='RAW2'!S585,"yes","no"),"no")</f>
        <v>no</v>
      </c>
      <c r="U585" t="str">
        <f>IFERROR(VLOOKUP(F585,compounds!$A:$B,2,FALSE),"")</f>
        <v/>
      </c>
      <c r="V585" t="str">
        <f>VLOOKUP(B585,'volatile collection data'!$O:$P,2,FALSE)</f>
        <v>24.apr.22 5</v>
      </c>
    </row>
    <row r="586" spans="1:22" x14ac:dyDescent="0.2">
      <c r="A586" t="s">
        <v>191</v>
      </c>
      <c r="B586" s="1" t="str">
        <f t="shared" si="56"/>
        <v>12A</v>
      </c>
      <c r="C586">
        <v>37.200000000000003</v>
      </c>
      <c r="D586">
        <f t="shared" si="54"/>
        <v>37.200000000000003</v>
      </c>
      <c r="E586">
        <f>VLOOKUP(D586,'Peak Combiner'!$A$5:$D$4980,4,FALSE)</f>
        <v>37.200000000000003</v>
      </c>
      <c r="F586">
        <f>IFERROR(VLOOKUP(D586,rt_comb!$A:$B,2,FALSE),D586)</f>
        <v>37.200000000000003</v>
      </c>
      <c r="G586">
        <v>446580</v>
      </c>
      <c r="H586">
        <f>SUMIFS($G:$G,$E:$E,18.51,'RAW2'!$A:$A,'RAW2'!A586)</f>
        <v>37917133</v>
      </c>
      <c r="I586" s="1" t="str">
        <f>VLOOKUP(A586,'volatile collection data'!$G$6:$H$69,2,FALSE)</f>
        <v>A</v>
      </c>
      <c r="J586" s="1">
        <f>VLOOKUP(A586,'volatile collection data'!$G$6:$I$69,3,FALSE)</f>
        <v>12</v>
      </c>
      <c r="K586" s="1" t="str">
        <f>VLOOKUP(A586,'volatile collection data'!$G$6:$N$69,8,FALSE)</f>
        <v>5B</v>
      </c>
      <c r="L586" s="1">
        <f>VLOOKUP(A586,'volatile collection data'!$G$6:$J$69,4,FALSE)</f>
        <v>3.71</v>
      </c>
      <c r="M586" s="1">
        <f>VLOOKUP($A586,'volatile collection data'!$G$6:$M$69,6,FALSE)</f>
        <v>13</v>
      </c>
      <c r="N586" s="1">
        <f>VLOOKUP($A586,'volatile collection data'!$G$6:$M$69,7,FALSE)</f>
        <v>3.71</v>
      </c>
      <c r="O586" s="1">
        <f>VLOOKUP(A586,'volatile collection data'!$G$6:$K$69,5,FALSE)</f>
        <v>0</v>
      </c>
      <c r="P586" s="1" t="str">
        <f t="shared" si="57"/>
        <v>12A</v>
      </c>
      <c r="Q586">
        <f t="shared" si="55"/>
        <v>1.5873031283112373E-2</v>
      </c>
      <c r="R586" t="str">
        <f t="shared" si="58"/>
        <v>5B_0-A&amp;3.71%3.71@13</v>
      </c>
      <c r="S586" t="str">
        <f t="shared" si="59"/>
        <v>12A-5B-VCS-Loc-22</v>
      </c>
      <c r="T586" t="str">
        <f>IFERROR(IF(VLOOKUP(S586,Bad!$A:$A,1,FALSE)='RAW2'!S586,"yes","no"),"no")</f>
        <v>no</v>
      </c>
      <c r="U586" t="str">
        <f>IFERROR(VLOOKUP(F586,compounds!$A:$B,2,FALSE),"")</f>
        <v/>
      </c>
      <c r="V586" t="str">
        <f>VLOOKUP(B586,'volatile collection data'!$O:$P,2,FALSE)</f>
        <v>24.apr.22 5</v>
      </c>
    </row>
    <row r="587" spans="1:22" x14ac:dyDescent="0.2">
      <c r="A587" t="s">
        <v>191</v>
      </c>
      <c r="B587" s="1" t="str">
        <f t="shared" si="56"/>
        <v>12A</v>
      </c>
      <c r="C587">
        <v>37.295999999999999</v>
      </c>
      <c r="D587">
        <f t="shared" si="54"/>
        <v>37.299999999999997</v>
      </c>
      <c r="E587">
        <f>VLOOKUP(D587,'Peak Combiner'!$A$5:$D$4980,4,FALSE)</f>
        <v>37.24</v>
      </c>
      <c r="F587">
        <f>IFERROR(VLOOKUP(D587,rt_comb!$A:$B,2,FALSE),D587)</f>
        <v>37.299999999999997</v>
      </c>
      <c r="G587">
        <v>2347101</v>
      </c>
      <c r="H587">
        <f>SUMIFS($G:$G,$E:$E,18.51,'RAW2'!$A:$A,'RAW2'!A587)</f>
        <v>37917133</v>
      </c>
      <c r="I587" s="1" t="str">
        <f>VLOOKUP(A587,'volatile collection data'!$G$6:$H$69,2,FALSE)</f>
        <v>A</v>
      </c>
      <c r="J587" s="1">
        <f>VLOOKUP(A587,'volatile collection data'!$G$6:$I$69,3,FALSE)</f>
        <v>12</v>
      </c>
      <c r="K587" s="1" t="str">
        <f>VLOOKUP(A587,'volatile collection data'!$G$6:$N$69,8,FALSE)</f>
        <v>5B</v>
      </c>
      <c r="L587" s="1">
        <f>VLOOKUP(A587,'volatile collection data'!$G$6:$J$69,4,FALSE)</f>
        <v>3.71</v>
      </c>
      <c r="M587" s="1">
        <f>VLOOKUP($A587,'volatile collection data'!$G$6:$M$69,6,FALSE)</f>
        <v>13</v>
      </c>
      <c r="N587" s="1">
        <f>VLOOKUP($A587,'volatile collection data'!$G$6:$M$69,7,FALSE)</f>
        <v>3.71</v>
      </c>
      <c r="O587" s="1">
        <f>VLOOKUP(A587,'volatile collection data'!$G$6:$K$69,5,FALSE)</f>
        <v>0</v>
      </c>
      <c r="P587" s="1" t="str">
        <f t="shared" si="57"/>
        <v>12A</v>
      </c>
      <c r="Q587">
        <f t="shared" si="55"/>
        <v>8.3424263508496452E-2</v>
      </c>
      <c r="R587" t="str">
        <f t="shared" si="58"/>
        <v>5B_0-A&amp;3.71%3.71@13</v>
      </c>
      <c r="S587" t="str">
        <f t="shared" si="59"/>
        <v>12A-5B-VCS-Loc-22</v>
      </c>
      <c r="T587" t="str">
        <f>IFERROR(IF(VLOOKUP(S587,Bad!$A:$A,1,FALSE)='RAW2'!S587,"yes","no"),"no")</f>
        <v>no</v>
      </c>
      <c r="U587" t="str">
        <f>IFERROR(VLOOKUP(F587,compounds!$A:$B,2,FALSE),"")</f>
        <v/>
      </c>
      <c r="V587" t="str">
        <f>VLOOKUP(B587,'volatile collection data'!$O:$P,2,FALSE)</f>
        <v>24.apr.22 5</v>
      </c>
    </row>
    <row r="588" spans="1:22" x14ac:dyDescent="0.2">
      <c r="A588" t="s">
        <v>191</v>
      </c>
      <c r="B588" s="1" t="str">
        <f t="shared" si="56"/>
        <v>12A</v>
      </c>
      <c r="C588">
        <v>37.692</v>
      </c>
      <c r="D588">
        <f t="shared" si="54"/>
        <v>37.69</v>
      </c>
      <c r="E588">
        <f>VLOOKUP(D588,'Peak Combiner'!$A$5:$D$4980,4,FALSE)</f>
        <v>37.67</v>
      </c>
      <c r="F588">
        <f>IFERROR(VLOOKUP(D588,rt_comb!$A:$B,2,FALSE),D588)</f>
        <v>37.69</v>
      </c>
      <c r="G588">
        <v>5236968</v>
      </c>
      <c r="H588">
        <f>SUMIFS($G:$G,$E:$E,18.51,'RAW2'!$A:$A,'RAW2'!A588)</f>
        <v>37917133</v>
      </c>
      <c r="I588" s="1" t="str">
        <f>VLOOKUP(A588,'volatile collection data'!$G$6:$H$69,2,FALSE)</f>
        <v>A</v>
      </c>
      <c r="J588" s="1">
        <f>VLOOKUP(A588,'volatile collection data'!$G$6:$I$69,3,FALSE)</f>
        <v>12</v>
      </c>
      <c r="K588" s="1" t="str">
        <f>VLOOKUP(A588,'volatile collection data'!$G$6:$N$69,8,FALSE)</f>
        <v>5B</v>
      </c>
      <c r="L588" s="1">
        <f>VLOOKUP(A588,'volatile collection data'!$G$6:$J$69,4,FALSE)</f>
        <v>3.71</v>
      </c>
      <c r="M588" s="1">
        <f>VLOOKUP($A588,'volatile collection data'!$G$6:$M$69,6,FALSE)</f>
        <v>13</v>
      </c>
      <c r="N588" s="1">
        <f>VLOOKUP($A588,'volatile collection data'!$G$6:$M$69,7,FALSE)</f>
        <v>3.71</v>
      </c>
      <c r="O588" s="1">
        <f>VLOOKUP(A588,'volatile collection data'!$G$6:$K$69,5,FALSE)</f>
        <v>0</v>
      </c>
      <c r="P588" s="1" t="str">
        <f t="shared" si="57"/>
        <v>12A</v>
      </c>
      <c r="Q588">
        <f t="shared" si="55"/>
        <v>0.18614034863329854</v>
      </c>
      <c r="R588" t="str">
        <f t="shared" si="58"/>
        <v>5B_0-A&amp;3.71%3.71@13</v>
      </c>
      <c r="S588" t="str">
        <f t="shared" si="59"/>
        <v>12A-5B-VCS-Loc-22</v>
      </c>
      <c r="T588" t="str">
        <f>IFERROR(IF(VLOOKUP(S588,Bad!$A:$A,1,FALSE)='RAW2'!S588,"yes","no"),"no")</f>
        <v>no</v>
      </c>
      <c r="U588" t="str">
        <f>IFERROR(VLOOKUP(F588,compounds!$A:$B,2,FALSE),"")</f>
        <v/>
      </c>
      <c r="V588" t="str">
        <f>VLOOKUP(B588,'volatile collection data'!$O:$P,2,FALSE)</f>
        <v>24.apr.22 5</v>
      </c>
    </row>
    <row r="589" spans="1:22" x14ac:dyDescent="0.2">
      <c r="A589" t="s">
        <v>191</v>
      </c>
      <c r="B589" s="1" t="str">
        <f t="shared" si="56"/>
        <v>12A</v>
      </c>
      <c r="C589">
        <v>37.927999999999997</v>
      </c>
      <c r="D589">
        <f t="shared" si="54"/>
        <v>37.93</v>
      </c>
      <c r="E589">
        <f>VLOOKUP(D589,'Peak Combiner'!$A$5:$D$4980,4,FALSE)</f>
        <v>37.93</v>
      </c>
      <c r="F589">
        <f>IFERROR(VLOOKUP(D589,rt_comb!$A:$B,2,FALSE),D589)</f>
        <v>37.93</v>
      </c>
      <c r="G589">
        <v>240084</v>
      </c>
      <c r="H589">
        <f>SUMIFS($G:$G,$E:$E,18.51,'RAW2'!$A:$A,'RAW2'!A589)</f>
        <v>37917133</v>
      </c>
      <c r="I589" s="1" t="str">
        <f>VLOOKUP(A589,'volatile collection data'!$G$6:$H$69,2,FALSE)</f>
        <v>A</v>
      </c>
      <c r="J589" s="1">
        <f>VLOOKUP(A589,'volatile collection data'!$G$6:$I$69,3,FALSE)</f>
        <v>12</v>
      </c>
      <c r="K589" s="1" t="str">
        <f>VLOOKUP(A589,'volatile collection data'!$G$6:$N$69,8,FALSE)</f>
        <v>5B</v>
      </c>
      <c r="L589" s="1">
        <f>VLOOKUP(A589,'volatile collection data'!$G$6:$J$69,4,FALSE)</f>
        <v>3.71</v>
      </c>
      <c r="M589" s="1">
        <f>VLOOKUP($A589,'volatile collection data'!$G$6:$M$69,6,FALSE)</f>
        <v>13</v>
      </c>
      <c r="N589" s="1">
        <f>VLOOKUP($A589,'volatile collection data'!$G$6:$M$69,7,FALSE)</f>
        <v>3.71</v>
      </c>
      <c r="O589" s="1">
        <f>VLOOKUP(A589,'volatile collection data'!$G$6:$K$69,5,FALSE)</f>
        <v>0</v>
      </c>
      <c r="P589" s="1" t="str">
        <f t="shared" si="57"/>
        <v>12A</v>
      </c>
      <c r="Q589">
        <f t="shared" si="55"/>
        <v>8.5334337466405827E-3</v>
      </c>
      <c r="R589" t="str">
        <f t="shared" si="58"/>
        <v>5B_0-A&amp;3.71%3.71@13</v>
      </c>
      <c r="S589" t="str">
        <f t="shared" si="59"/>
        <v>12A-5B-VCS-Loc-22</v>
      </c>
      <c r="T589" t="str">
        <f>IFERROR(IF(VLOOKUP(S589,Bad!$A:$A,1,FALSE)='RAW2'!S589,"yes","no"),"no")</f>
        <v>no</v>
      </c>
      <c r="U589" t="str">
        <f>IFERROR(VLOOKUP(F589,compounds!$A:$B,2,FALSE),"")</f>
        <v/>
      </c>
      <c r="V589" t="str">
        <f>VLOOKUP(B589,'volatile collection data'!$O:$P,2,FALSE)</f>
        <v>24.apr.22 5</v>
      </c>
    </row>
    <row r="590" spans="1:22" x14ac:dyDescent="0.2">
      <c r="A590" t="s">
        <v>191</v>
      </c>
      <c r="B590" s="1" t="str">
        <f t="shared" si="56"/>
        <v>12A</v>
      </c>
      <c r="C590">
        <v>37.993000000000002</v>
      </c>
      <c r="D590">
        <f t="shared" si="54"/>
        <v>37.99</v>
      </c>
      <c r="E590">
        <f>VLOOKUP(D590,'Peak Combiner'!$A$5:$D$4980,4,FALSE)</f>
        <v>37.99</v>
      </c>
      <c r="F590">
        <f>IFERROR(VLOOKUP(D590,rt_comb!$A:$B,2,FALSE),D590)</f>
        <v>37.99</v>
      </c>
      <c r="G590">
        <v>22745091</v>
      </c>
      <c r="H590">
        <f>SUMIFS($G:$G,$E:$E,18.51,'RAW2'!$A:$A,'RAW2'!A590)</f>
        <v>37917133</v>
      </c>
      <c r="I590" s="1" t="str">
        <f>VLOOKUP(A590,'volatile collection data'!$G$6:$H$69,2,FALSE)</f>
        <v>A</v>
      </c>
      <c r="J590" s="1">
        <f>VLOOKUP(A590,'volatile collection data'!$G$6:$I$69,3,FALSE)</f>
        <v>12</v>
      </c>
      <c r="K590" s="1" t="str">
        <f>VLOOKUP(A590,'volatile collection data'!$G$6:$N$69,8,FALSE)</f>
        <v>5B</v>
      </c>
      <c r="L590" s="1">
        <f>VLOOKUP(A590,'volatile collection data'!$G$6:$J$69,4,FALSE)</f>
        <v>3.71</v>
      </c>
      <c r="M590" s="1">
        <f>VLOOKUP($A590,'volatile collection data'!$G$6:$M$69,6,FALSE)</f>
        <v>13</v>
      </c>
      <c r="N590" s="1">
        <f>VLOOKUP($A590,'volatile collection data'!$G$6:$M$69,7,FALSE)</f>
        <v>3.71</v>
      </c>
      <c r="O590" s="1">
        <f>VLOOKUP(A590,'volatile collection data'!$G$6:$K$69,5,FALSE)</f>
        <v>0</v>
      </c>
      <c r="P590" s="1" t="str">
        <f t="shared" si="57"/>
        <v>12A</v>
      </c>
      <c r="Q590">
        <f t="shared" si="55"/>
        <v>0.808440908639522</v>
      </c>
      <c r="R590" t="str">
        <f t="shared" si="58"/>
        <v>5B_0-A&amp;3.71%3.71@13</v>
      </c>
      <c r="S590" t="str">
        <f t="shared" si="59"/>
        <v>12A-5B-VCS-Loc-22</v>
      </c>
      <c r="T590" t="str">
        <f>IFERROR(IF(VLOOKUP(S590,Bad!$A:$A,1,FALSE)='RAW2'!S590,"yes","no"),"no")</f>
        <v>no</v>
      </c>
      <c r="U590" t="str">
        <f>IFERROR(VLOOKUP(F590,compounds!$A:$B,2,FALSE),"")</f>
        <v/>
      </c>
      <c r="V590" t="str">
        <f>VLOOKUP(B590,'volatile collection data'!$O:$P,2,FALSE)</f>
        <v>24.apr.22 5</v>
      </c>
    </row>
    <row r="591" spans="1:22" x14ac:dyDescent="0.2">
      <c r="A591" t="s">
        <v>194</v>
      </c>
      <c r="B591" s="1" t="str">
        <f t="shared" si="56"/>
        <v>12B</v>
      </c>
      <c r="C591">
        <v>4.1879999999999997</v>
      </c>
      <c r="D591">
        <f t="shared" si="54"/>
        <v>4.1900000000000004</v>
      </c>
      <c r="E591">
        <f>VLOOKUP(D591,'Peak Combiner'!$A$5:$D$4980,4,FALSE)</f>
        <v>4.1900000000000004</v>
      </c>
      <c r="F591">
        <f>IFERROR(VLOOKUP(D591,rt_comb!$A:$B,2,FALSE),D591)</f>
        <v>4.1900000000000004</v>
      </c>
      <c r="G591">
        <v>1683208</v>
      </c>
      <c r="H591">
        <f>SUMIFS($G:$G,$E:$E,18.51,'RAW2'!$A:$A,'RAW2'!A591)</f>
        <v>35310400</v>
      </c>
      <c r="I591" s="1" t="str">
        <f>VLOOKUP(A591,'volatile collection data'!$G$6:$H$69,2,FALSE)</f>
        <v>B</v>
      </c>
      <c r="J591" s="1">
        <f>VLOOKUP(A591,'volatile collection data'!$G$6:$I$69,3,FALSE)</f>
        <v>12</v>
      </c>
      <c r="K591" s="1" t="str">
        <f>VLOOKUP(A591,'volatile collection data'!$G$6:$N$69,8,FALSE)</f>
        <v>8A</v>
      </c>
      <c r="L591" s="1">
        <f>VLOOKUP(A591,'volatile collection data'!$G$6:$J$69,4,FALSE)</f>
        <v>6.12</v>
      </c>
      <c r="M591" s="1">
        <f>VLOOKUP($A591,'volatile collection data'!$G$6:$M$69,6,FALSE)</f>
        <v>12</v>
      </c>
      <c r="N591" s="1">
        <f>VLOOKUP($A591,'volatile collection data'!$G$6:$M$69,7,FALSE)</f>
        <v>6.12</v>
      </c>
      <c r="O591" s="1">
        <f>VLOOKUP(A591,'volatile collection data'!$G$6:$K$69,5,FALSE)</f>
        <v>1</v>
      </c>
      <c r="P591" s="1" t="str">
        <f t="shared" si="57"/>
        <v>12B</v>
      </c>
      <c r="Q591">
        <f t="shared" si="55"/>
        <v>3.8945181437778184E-2</v>
      </c>
      <c r="R591" t="str">
        <f t="shared" si="58"/>
        <v>8A_1-B&amp;6.12%6.12@12</v>
      </c>
      <c r="S591" t="str">
        <f t="shared" si="59"/>
        <v>12B-8A-VCS-Loc-22</v>
      </c>
      <c r="T591" t="str">
        <f>IFERROR(IF(VLOOKUP(S591,Bad!$A:$A,1,FALSE)='RAW2'!S591,"yes","no"),"no")</f>
        <v>no</v>
      </c>
      <c r="U591" t="str">
        <f>IFERROR(VLOOKUP(F591,compounds!$A:$B,2,FALSE),"")</f>
        <v/>
      </c>
      <c r="V591" t="str">
        <f>VLOOKUP(B591,'volatile collection data'!$O:$P,2,FALSE)</f>
        <v>25 apr.22 8</v>
      </c>
    </row>
    <row r="592" spans="1:22" x14ac:dyDescent="0.2">
      <c r="A592" t="s">
        <v>194</v>
      </c>
      <c r="B592" s="1" t="str">
        <f t="shared" si="56"/>
        <v>12B</v>
      </c>
      <c r="C592">
        <v>4.4509999999999996</v>
      </c>
      <c r="D592">
        <f t="shared" si="54"/>
        <v>4.45</v>
      </c>
      <c r="E592">
        <f>VLOOKUP(D592,'Peak Combiner'!$A$5:$D$4980,4,FALSE)</f>
        <v>4.45</v>
      </c>
      <c r="F592">
        <f>IFERROR(VLOOKUP(D592,rt_comb!$A:$B,2,FALSE),D592)</f>
        <v>4.45</v>
      </c>
      <c r="G592">
        <v>941019</v>
      </c>
      <c r="H592">
        <f>SUMIFS($G:$G,$E:$E,18.51,'RAW2'!$A:$A,'RAW2'!A592)</f>
        <v>35310400</v>
      </c>
      <c r="I592" s="1" t="str">
        <f>VLOOKUP(A592,'volatile collection data'!$G$6:$H$69,2,FALSE)</f>
        <v>B</v>
      </c>
      <c r="J592" s="1">
        <f>VLOOKUP(A592,'volatile collection data'!$G$6:$I$69,3,FALSE)</f>
        <v>12</v>
      </c>
      <c r="K592" s="1" t="str">
        <f>VLOOKUP(A592,'volatile collection data'!$G$6:$N$69,8,FALSE)</f>
        <v>8A</v>
      </c>
      <c r="L592" s="1">
        <f>VLOOKUP(A592,'volatile collection data'!$G$6:$J$69,4,FALSE)</f>
        <v>6.12</v>
      </c>
      <c r="M592" s="1">
        <f>VLOOKUP($A592,'volatile collection data'!$G$6:$M$69,6,FALSE)</f>
        <v>12</v>
      </c>
      <c r="N592" s="1">
        <f>VLOOKUP($A592,'volatile collection data'!$G$6:$M$69,7,FALSE)</f>
        <v>6.12</v>
      </c>
      <c r="O592" s="1">
        <f>VLOOKUP(A592,'volatile collection data'!$G$6:$K$69,5,FALSE)</f>
        <v>1</v>
      </c>
      <c r="P592" s="1" t="str">
        <f t="shared" si="57"/>
        <v>12B</v>
      </c>
      <c r="Q592">
        <f t="shared" si="55"/>
        <v>2.1772802702575433E-2</v>
      </c>
      <c r="R592" t="str">
        <f t="shared" si="58"/>
        <v>8A_1-B&amp;6.12%6.12@12</v>
      </c>
      <c r="S592" t="str">
        <f t="shared" si="59"/>
        <v>12B-8A-VCS-Loc-22</v>
      </c>
      <c r="T592" t="str">
        <f>IFERROR(IF(VLOOKUP(S592,Bad!$A:$A,1,FALSE)='RAW2'!S592,"yes","no"),"no")</f>
        <v>no</v>
      </c>
      <c r="U592" t="str">
        <f>IFERROR(VLOOKUP(F592,compounds!$A:$B,2,FALSE),"")</f>
        <v/>
      </c>
      <c r="V592" t="str">
        <f>VLOOKUP(B592,'volatile collection data'!$O:$P,2,FALSE)</f>
        <v>25 apr.22 8</v>
      </c>
    </row>
    <row r="593" spans="1:22" x14ac:dyDescent="0.2">
      <c r="A593" t="s">
        <v>194</v>
      </c>
      <c r="B593" s="1" t="str">
        <f t="shared" si="56"/>
        <v>12B</v>
      </c>
      <c r="C593">
        <v>4.7380000000000004</v>
      </c>
      <c r="D593">
        <f t="shared" si="54"/>
        <v>4.74</v>
      </c>
      <c r="E593">
        <f>VLOOKUP(D593,'Peak Combiner'!$A$5:$D$4980,4,FALSE)</f>
        <v>4.7</v>
      </c>
      <c r="F593">
        <f>IFERROR(VLOOKUP(D593,rt_comb!$A:$B,2,FALSE),D593)</f>
        <v>4.74</v>
      </c>
      <c r="G593">
        <v>1603733</v>
      </c>
      <c r="H593">
        <f>SUMIFS($G:$G,$E:$E,18.51,'RAW2'!$A:$A,'RAW2'!A593)</f>
        <v>35310400</v>
      </c>
      <c r="I593" s="1" t="str">
        <f>VLOOKUP(A593,'volatile collection data'!$G$6:$H$69,2,FALSE)</f>
        <v>B</v>
      </c>
      <c r="J593" s="1">
        <f>VLOOKUP(A593,'volatile collection data'!$G$6:$I$69,3,FALSE)</f>
        <v>12</v>
      </c>
      <c r="K593" s="1" t="str">
        <f>VLOOKUP(A593,'volatile collection data'!$G$6:$N$69,8,FALSE)</f>
        <v>8A</v>
      </c>
      <c r="L593" s="1">
        <f>VLOOKUP(A593,'volatile collection data'!$G$6:$J$69,4,FALSE)</f>
        <v>6.12</v>
      </c>
      <c r="M593" s="1">
        <f>VLOOKUP($A593,'volatile collection data'!$G$6:$M$69,6,FALSE)</f>
        <v>12</v>
      </c>
      <c r="N593" s="1">
        <f>VLOOKUP($A593,'volatile collection data'!$G$6:$M$69,7,FALSE)</f>
        <v>6.12</v>
      </c>
      <c r="O593" s="1">
        <f>VLOOKUP(A593,'volatile collection data'!$G$6:$K$69,5,FALSE)</f>
        <v>1</v>
      </c>
      <c r="P593" s="1" t="str">
        <f t="shared" si="57"/>
        <v>12B</v>
      </c>
      <c r="Q593">
        <f t="shared" si="55"/>
        <v>3.7106330686850535E-2</v>
      </c>
      <c r="R593" t="str">
        <f t="shared" si="58"/>
        <v>8A_1-B&amp;6.12%6.12@12</v>
      </c>
      <c r="S593" t="str">
        <f t="shared" si="59"/>
        <v>12B-8A-VCS-Loc-22</v>
      </c>
      <c r="T593" t="str">
        <f>IFERROR(IF(VLOOKUP(S593,Bad!$A:$A,1,FALSE)='RAW2'!S593,"yes","no"),"no")</f>
        <v>no</v>
      </c>
      <c r="U593" t="str">
        <f>IFERROR(VLOOKUP(F593,compounds!$A:$B,2,FALSE),"")</f>
        <v/>
      </c>
      <c r="V593" t="str">
        <f>VLOOKUP(B593,'volatile collection data'!$O:$P,2,FALSE)</f>
        <v>25 apr.22 8</v>
      </c>
    </row>
    <row r="594" spans="1:22" x14ac:dyDescent="0.2">
      <c r="A594" t="s">
        <v>194</v>
      </c>
      <c r="B594" s="1" t="str">
        <f t="shared" si="56"/>
        <v>12B</v>
      </c>
      <c r="C594">
        <v>5.0309999999999997</v>
      </c>
      <c r="D594">
        <f t="shared" si="54"/>
        <v>5.03</v>
      </c>
      <c r="E594">
        <f>VLOOKUP(D594,'Peak Combiner'!$A$5:$D$4980,4,FALSE)</f>
        <v>5.03</v>
      </c>
      <c r="F594">
        <f>IFERROR(VLOOKUP(D594,rt_comb!$A:$B,2,FALSE),D594)</f>
        <v>5.03</v>
      </c>
      <c r="G594">
        <v>841260</v>
      </c>
      <c r="H594">
        <f>SUMIFS($G:$G,$E:$E,18.51,'RAW2'!$A:$A,'RAW2'!A594)</f>
        <v>35310400</v>
      </c>
      <c r="I594" s="1" t="str">
        <f>VLOOKUP(A594,'volatile collection data'!$G$6:$H$69,2,FALSE)</f>
        <v>B</v>
      </c>
      <c r="J594" s="1">
        <f>VLOOKUP(A594,'volatile collection data'!$G$6:$I$69,3,FALSE)</f>
        <v>12</v>
      </c>
      <c r="K594" s="1" t="str">
        <f>VLOOKUP(A594,'volatile collection data'!$G$6:$N$69,8,FALSE)</f>
        <v>8A</v>
      </c>
      <c r="L594" s="1">
        <f>VLOOKUP(A594,'volatile collection data'!$G$6:$J$69,4,FALSE)</f>
        <v>6.12</v>
      </c>
      <c r="M594" s="1">
        <f>VLOOKUP($A594,'volatile collection data'!$G$6:$M$69,6,FALSE)</f>
        <v>12</v>
      </c>
      <c r="N594" s="1">
        <f>VLOOKUP($A594,'volatile collection data'!$G$6:$M$69,7,FALSE)</f>
        <v>6.12</v>
      </c>
      <c r="O594" s="1">
        <f>VLOOKUP(A594,'volatile collection data'!$G$6:$K$69,5,FALSE)</f>
        <v>1</v>
      </c>
      <c r="P594" s="1" t="str">
        <f t="shared" si="57"/>
        <v>12B</v>
      </c>
      <c r="Q594">
        <f t="shared" si="55"/>
        <v>1.946463142781241E-2</v>
      </c>
      <c r="R594" t="str">
        <f t="shared" si="58"/>
        <v>8A_1-B&amp;6.12%6.12@12</v>
      </c>
      <c r="S594" t="str">
        <f t="shared" si="59"/>
        <v>12B-8A-VCS-Loc-22</v>
      </c>
      <c r="T594" t="str">
        <f>IFERROR(IF(VLOOKUP(S594,Bad!$A:$A,1,FALSE)='RAW2'!S594,"yes","no"),"no")</f>
        <v>no</v>
      </c>
      <c r="U594" t="str">
        <f>IFERROR(VLOOKUP(F594,compounds!$A:$B,2,FALSE),"")</f>
        <v/>
      </c>
      <c r="V594" t="str">
        <f>VLOOKUP(B594,'volatile collection data'!$O:$P,2,FALSE)</f>
        <v>25 apr.22 8</v>
      </c>
    </row>
    <row r="595" spans="1:22" x14ac:dyDescent="0.2">
      <c r="A595" t="s">
        <v>194</v>
      </c>
      <c r="B595" s="1" t="str">
        <f t="shared" si="56"/>
        <v>12B</v>
      </c>
      <c r="C595">
        <v>5.3710000000000004</v>
      </c>
      <c r="D595">
        <f t="shared" si="54"/>
        <v>5.37</v>
      </c>
      <c r="E595">
        <f>VLOOKUP(D595,'Peak Combiner'!$A$5:$D$4980,4,FALSE)</f>
        <v>5.37</v>
      </c>
      <c r="F595">
        <f>IFERROR(VLOOKUP(D595,rt_comb!$A:$B,2,FALSE),D595)</f>
        <v>5.37</v>
      </c>
      <c r="G595">
        <v>1527815</v>
      </c>
      <c r="H595">
        <f>SUMIFS($G:$G,$E:$E,18.51,'RAW2'!$A:$A,'RAW2'!A595)</f>
        <v>35310400</v>
      </c>
      <c r="I595" s="1" t="str">
        <f>VLOOKUP(A595,'volatile collection data'!$G$6:$H$69,2,FALSE)</f>
        <v>B</v>
      </c>
      <c r="J595" s="1">
        <f>VLOOKUP(A595,'volatile collection data'!$G$6:$I$69,3,FALSE)</f>
        <v>12</v>
      </c>
      <c r="K595" s="1" t="str">
        <f>VLOOKUP(A595,'volatile collection data'!$G$6:$N$69,8,FALSE)</f>
        <v>8A</v>
      </c>
      <c r="L595" s="1">
        <f>VLOOKUP(A595,'volatile collection data'!$G$6:$J$69,4,FALSE)</f>
        <v>6.12</v>
      </c>
      <c r="M595" s="1">
        <f>VLOOKUP($A595,'volatile collection data'!$G$6:$M$69,6,FALSE)</f>
        <v>12</v>
      </c>
      <c r="N595" s="1">
        <f>VLOOKUP($A595,'volatile collection data'!$G$6:$M$69,7,FALSE)</f>
        <v>6.12</v>
      </c>
      <c r="O595" s="1">
        <f>VLOOKUP(A595,'volatile collection data'!$G$6:$K$69,5,FALSE)</f>
        <v>1</v>
      </c>
      <c r="P595" s="1" t="str">
        <f t="shared" si="57"/>
        <v>12B</v>
      </c>
      <c r="Q595">
        <f t="shared" si="55"/>
        <v>3.5349779931154728E-2</v>
      </c>
      <c r="R595" t="str">
        <f t="shared" si="58"/>
        <v>8A_1-B&amp;6.12%6.12@12</v>
      </c>
      <c r="S595" t="str">
        <f t="shared" si="59"/>
        <v>12B-8A-VCS-Loc-22</v>
      </c>
      <c r="T595" t="str">
        <f>IFERROR(IF(VLOOKUP(S595,Bad!$A:$A,1,FALSE)='RAW2'!S595,"yes","no"),"no")</f>
        <v>no</v>
      </c>
      <c r="U595" t="str">
        <f>IFERROR(VLOOKUP(F595,compounds!$A:$B,2,FALSE),"")</f>
        <v/>
      </c>
      <c r="V595" t="str">
        <f>VLOOKUP(B595,'volatile collection data'!$O:$P,2,FALSE)</f>
        <v>25 apr.22 8</v>
      </c>
    </row>
    <row r="596" spans="1:22" x14ac:dyDescent="0.2">
      <c r="A596" t="s">
        <v>194</v>
      </c>
      <c r="B596" s="1" t="str">
        <f t="shared" si="56"/>
        <v>12B</v>
      </c>
      <c r="C596">
        <v>6.2789999999999999</v>
      </c>
      <c r="D596">
        <f t="shared" si="54"/>
        <v>6.28</v>
      </c>
      <c r="E596">
        <f>VLOOKUP(D596,'Peak Combiner'!$A$5:$D$4980,4,FALSE)</f>
        <v>6.28</v>
      </c>
      <c r="F596">
        <f>IFERROR(VLOOKUP(D596,rt_comb!$A:$B,2,FALSE),D596)</f>
        <v>6.28</v>
      </c>
      <c r="G596">
        <v>1060056</v>
      </c>
      <c r="H596">
        <f>SUMIFS($G:$G,$E:$E,18.51,'RAW2'!$A:$A,'RAW2'!A596)</f>
        <v>35310400</v>
      </c>
      <c r="I596" s="1" t="str">
        <f>VLOOKUP(A596,'volatile collection data'!$G$6:$H$69,2,FALSE)</f>
        <v>B</v>
      </c>
      <c r="J596" s="1">
        <f>VLOOKUP(A596,'volatile collection data'!$G$6:$I$69,3,FALSE)</f>
        <v>12</v>
      </c>
      <c r="K596" s="1" t="str">
        <f>VLOOKUP(A596,'volatile collection data'!$G$6:$N$69,8,FALSE)</f>
        <v>8A</v>
      </c>
      <c r="L596" s="1">
        <f>VLOOKUP(A596,'volatile collection data'!$G$6:$J$69,4,FALSE)</f>
        <v>6.12</v>
      </c>
      <c r="M596" s="1">
        <f>VLOOKUP($A596,'volatile collection data'!$G$6:$M$69,6,FALSE)</f>
        <v>12</v>
      </c>
      <c r="N596" s="1">
        <f>VLOOKUP($A596,'volatile collection data'!$G$6:$M$69,7,FALSE)</f>
        <v>6.12</v>
      </c>
      <c r="O596" s="1">
        <f>VLOOKUP(A596,'volatile collection data'!$G$6:$K$69,5,FALSE)</f>
        <v>1</v>
      </c>
      <c r="P596" s="1" t="str">
        <f t="shared" si="57"/>
        <v>12B</v>
      </c>
      <c r="Q596">
        <f t="shared" si="55"/>
        <v>2.4527018202269352E-2</v>
      </c>
      <c r="R596" t="str">
        <f t="shared" si="58"/>
        <v>8A_1-B&amp;6.12%6.12@12</v>
      </c>
      <c r="S596" t="str">
        <f t="shared" si="59"/>
        <v>12B-8A-VCS-Loc-22</v>
      </c>
      <c r="T596" t="str">
        <f>IFERROR(IF(VLOOKUP(S596,Bad!$A:$A,1,FALSE)='RAW2'!S596,"yes","no"),"no")</f>
        <v>no</v>
      </c>
      <c r="U596" t="str">
        <f>IFERROR(VLOOKUP(F596,compounds!$A:$B,2,FALSE),"")</f>
        <v/>
      </c>
      <c r="V596" t="str">
        <f>VLOOKUP(B596,'volatile collection data'!$O:$P,2,FALSE)</f>
        <v>25 apr.22 8</v>
      </c>
    </row>
    <row r="597" spans="1:22" x14ac:dyDescent="0.2">
      <c r="A597" t="s">
        <v>194</v>
      </c>
      <c r="B597" s="1" t="str">
        <f t="shared" si="56"/>
        <v>12B</v>
      </c>
      <c r="C597">
        <v>6.93</v>
      </c>
      <c r="D597">
        <f t="shared" si="54"/>
        <v>6.93</v>
      </c>
      <c r="E597">
        <f>VLOOKUP(D597,'Peak Combiner'!$A$5:$D$4980,4,FALSE)</f>
        <v>6.93</v>
      </c>
      <c r="F597">
        <f>IFERROR(VLOOKUP(D597,rt_comb!$A:$B,2,FALSE),D597)</f>
        <v>6.93</v>
      </c>
      <c r="G597">
        <v>898301</v>
      </c>
      <c r="H597">
        <f>SUMIFS($G:$G,$E:$E,18.51,'RAW2'!$A:$A,'RAW2'!A597)</f>
        <v>35310400</v>
      </c>
      <c r="I597" s="1" t="str">
        <f>VLOOKUP(A597,'volatile collection data'!$G$6:$H$69,2,FALSE)</f>
        <v>B</v>
      </c>
      <c r="J597" s="1">
        <f>VLOOKUP(A597,'volatile collection data'!$G$6:$I$69,3,FALSE)</f>
        <v>12</v>
      </c>
      <c r="K597" s="1" t="str">
        <f>VLOOKUP(A597,'volatile collection data'!$G$6:$N$69,8,FALSE)</f>
        <v>8A</v>
      </c>
      <c r="L597" s="1">
        <f>VLOOKUP(A597,'volatile collection data'!$G$6:$J$69,4,FALSE)</f>
        <v>6.12</v>
      </c>
      <c r="M597" s="1">
        <f>VLOOKUP($A597,'volatile collection data'!$G$6:$M$69,6,FALSE)</f>
        <v>12</v>
      </c>
      <c r="N597" s="1">
        <f>VLOOKUP($A597,'volatile collection data'!$G$6:$M$69,7,FALSE)</f>
        <v>6.12</v>
      </c>
      <c r="O597" s="1">
        <f>VLOOKUP(A597,'volatile collection data'!$G$6:$K$69,5,FALSE)</f>
        <v>1</v>
      </c>
      <c r="P597" s="1" t="str">
        <f t="shared" si="57"/>
        <v>12B</v>
      </c>
      <c r="Q597">
        <f t="shared" si="55"/>
        <v>2.0784416085675439E-2</v>
      </c>
      <c r="R597" t="str">
        <f t="shared" si="58"/>
        <v>8A_1-B&amp;6.12%6.12@12</v>
      </c>
      <c r="S597" t="str">
        <f t="shared" si="59"/>
        <v>12B-8A-VCS-Loc-22</v>
      </c>
      <c r="T597" t="str">
        <f>IFERROR(IF(VLOOKUP(S597,Bad!$A:$A,1,FALSE)='RAW2'!S597,"yes","no"),"no")</f>
        <v>no</v>
      </c>
      <c r="U597" t="str">
        <f>IFERROR(VLOOKUP(F597,compounds!$A:$B,2,FALSE),"")</f>
        <v/>
      </c>
      <c r="V597" t="str">
        <f>VLOOKUP(B597,'volatile collection data'!$O:$P,2,FALSE)</f>
        <v>25 apr.22 8</v>
      </c>
    </row>
    <row r="598" spans="1:22" x14ac:dyDescent="0.2">
      <c r="A598" t="s">
        <v>194</v>
      </c>
      <c r="B598" s="1" t="str">
        <f t="shared" si="56"/>
        <v>12B</v>
      </c>
      <c r="C598">
        <v>7.101</v>
      </c>
      <c r="D598">
        <f t="shared" si="54"/>
        <v>7.1</v>
      </c>
      <c r="E598">
        <f>VLOOKUP(D598,'Peak Combiner'!$A$5:$D$4980,4,FALSE)</f>
        <v>7.09</v>
      </c>
      <c r="F598">
        <f>IFERROR(VLOOKUP(D598,rt_comb!$A:$B,2,FALSE),D598)</f>
        <v>7.1</v>
      </c>
      <c r="G598">
        <v>5638305</v>
      </c>
      <c r="H598">
        <f>SUMIFS($G:$G,$E:$E,18.51,'RAW2'!$A:$A,'RAW2'!A598)</f>
        <v>35310400</v>
      </c>
      <c r="I598" s="1" t="str">
        <f>VLOOKUP(A598,'volatile collection data'!$G$6:$H$69,2,FALSE)</f>
        <v>B</v>
      </c>
      <c r="J598" s="1">
        <f>VLOOKUP(A598,'volatile collection data'!$G$6:$I$69,3,FALSE)</f>
        <v>12</v>
      </c>
      <c r="K598" s="1" t="str">
        <f>VLOOKUP(A598,'volatile collection data'!$G$6:$N$69,8,FALSE)</f>
        <v>8A</v>
      </c>
      <c r="L598" s="1">
        <f>VLOOKUP(A598,'volatile collection data'!$G$6:$J$69,4,FALSE)</f>
        <v>6.12</v>
      </c>
      <c r="M598" s="1">
        <f>VLOOKUP($A598,'volatile collection data'!$G$6:$M$69,6,FALSE)</f>
        <v>12</v>
      </c>
      <c r="N598" s="1">
        <f>VLOOKUP($A598,'volatile collection data'!$G$6:$M$69,7,FALSE)</f>
        <v>6.12</v>
      </c>
      <c r="O598" s="1">
        <f>VLOOKUP(A598,'volatile collection data'!$G$6:$K$69,5,FALSE)</f>
        <v>1</v>
      </c>
      <c r="P598" s="1" t="str">
        <f t="shared" si="57"/>
        <v>12B</v>
      </c>
      <c r="Q598">
        <f t="shared" si="55"/>
        <v>0.13045613568051717</v>
      </c>
      <c r="R598" t="str">
        <f t="shared" si="58"/>
        <v>8A_1-B&amp;6.12%6.12@12</v>
      </c>
      <c r="S598" t="str">
        <f t="shared" si="59"/>
        <v>12B-8A-VCS-Loc-22</v>
      </c>
      <c r="T598" t="str">
        <f>IFERROR(IF(VLOOKUP(S598,Bad!$A:$A,1,FALSE)='RAW2'!S598,"yes","no"),"no")</f>
        <v>no</v>
      </c>
      <c r="U598" t="str">
        <f>IFERROR(VLOOKUP(F598,compounds!$A:$B,2,FALSE),"")</f>
        <v/>
      </c>
      <c r="V598" t="str">
        <f>VLOOKUP(B598,'volatile collection data'!$O:$P,2,FALSE)</f>
        <v>25 apr.22 8</v>
      </c>
    </row>
    <row r="599" spans="1:22" x14ac:dyDescent="0.2">
      <c r="A599" t="s">
        <v>194</v>
      </c>
      <c r="B599" s="1" t="str">
        <f t="shared" si="56"/>
        <v>12B</v>
      </c>
      <c r="C599">
        <v>8.9730000000000008</v>
      </c>
      <c r="D599">
        <f t="shared" si="54"/>
        <v>8.9700000000000006</v>
      </c>
      <c r="E599">
        <f>VLOOKUP(D599,'Peak Combiner'!$A$5:$D$4980,4,FALSE)</f>
        <v>8.9600000000000009</v>
      </c>
      <c r="F599">
        <f>IFERROR(VLOOKUP(D599,rt_comb!$A:$B,2,FALSE),D599)</f>
        <v>8.9700000000000006</v>
      </c>
      <c r="G599">
        <v>14496862</v>
      </c>
      <c r="H599">
        <f>SUMIFS($G:$G,$E:$E,18.51,'RAW2'!$A:$A,'RAW2'!A599)</f>
        <v>35310400</v>
      </c>
      <c r="I599" s="1" t="str">
        <f>VLOOKUP(A599,'volatile collection data'!$G$6:$H$69,2,FALSE)</f>
        <v>B</v>
      </c>
      <c r="J599" s="1">
        <f>VLOOKUP(A599,'volatile collection data'!$G$6:$I$69,3,FALSE)</f>
        <v>12</v>
      </c>
      <c r="K599" s="1" t="str">
        <f>VLOOKUP(A599,'volatile collection data'!$G$6:$N$69,8,FALSE)</f>
        <v>8A</v>
      </c>
      <c r="L599" s="1">
        <f>VLOOKUP(A599,'volatile collection data'!$G$6:$J$69,4,FALSE)</f>
        <v>6.12</v>
      </c>
      <c r="M599" s="1">
        <f>VLOOKUP($A599,'volatile collection data'!$G$6:$M$69,6,FALSE)</f>
        <v>12</v>
      </c>
      <c r="N599" s="1">
        <f>VLOOKUP($A599,'volatile collection data'!$G$6:$M$69,7,FALSE)</f>
        <v>6.12</v>
      </c>
      <c r="O599" s="1">
        <f>VLOOKUP(A599,'volatile collection data'!$G$6:$K$69,5,FALSE)</f>
        <v>1</v>
      </c>
      <c r="P599" s="1" t="str">
        <f t="shared" si="57"/>
        <v>12B</v>
      </c>
      <c r="Q599">
        <f t="shared" si="55"/>
        <v>0.33542076847806807</v>
      </c>
      <c r="R599" t="str">
        <f t="shared" si="58"/>
        <v>8A_1-B&amp;6.12%6.12@12</v>
      </c>
      <c r="S599" t="str">
        <f t="shared" si="59"/>
        <v>12B-8A-VCS-Loc-22</v>
      </c>
      <c r="T599" t="str">
        <f>IFERROR(IF(VLOOKUP(S599,Bad!$A:$A,1,FALSE)='RAW2'!S599,"yes","no"),"no")</f>
        <v>no</v>
      </c>
      <c r="U599" t="str">
        <f>IFERROR(VLOOKUP(F599,compounds!$A:$B,2,FALSE),"")</f>
        <v>bpinene</v>
      </c>
      <c r="V599" t="str">
        <f>VLOOKUP(B599,'volatile collection data'!$O:$P,2,FALSE)</f>
        <v>25 apr.22 8</v>
      </c>
    </row>
    <row r="600" spans="1:22" x14ac:dyDescent="0.2">
      <c r="A600" t="s">
        <v>194</v>
      </c>
      <c r="B600" s="1" t="str">
        <f t="shared" si="56"/>
        <v>12B</v>
      </c>
      <c r="C600">
        <v>9.3889999999999993</v>
      </c>
      <c r="D600">
        <f t="shared" si="54"/>
        <v>9.39</v>
      </c>
      <c r="E600">
        <f>VLOOKUP(D600,'Peak Combiner'!$A$5:$D$4980,4,FALSE)</f>
        <v>9.3800000000000008</v>
      </c>
      <c r="F600">
        <f>IFERROR(VLOOKUP(D600,rt_comb!$A:$B,2,FALSE),D600)</f>
        <v>9.3800000000000008</v>
      </c>
      <c r="G600">
        <v>3823218</v>
      </c>
      <c r="H600">
        <f>SUMIFS($G:$G,$E:$E,18.51,'RAW2'!$A:$A,'RAW2'!A600)</f>
        <v>35310400</v>
      </c>
      <c r="I600" s="1" t="str">
        <f>VLOOKUP(A600,'volatile collection data'!$G$6:$H$69,2,FALSE)</f>
        <v>B</v>
      </c>
      <c r="J600" s="1">
        <f>VLOOKUP(A600,'volatile collection data'!$G$6:$I$69,3,FALSE)</f>
        <v>12</v>
      </c>
      <c r="K600" s="1" t="str">
        <f>VLOOKUP(A600,'volatile collection data'!$G$6:$N$69,8,FALSE)</f>
        <v>8A</v>
      </c>
      <c r="L600" s="1">
        <f>VLOOKUP(A600,'volatile collection data'!$G$6:$J$69,4,FALSE)</f>
        <v>6.12</v>
      </c>
      <c r="M600" s="1">
        <f>VLOOKUP($A600,'volatile collection data'!$G$6:$M$69,6,FALSE)</f>
        <v>12</v>
      </c>
      <c r="N600" s="1">
        <f>VLOOKUP($A600,'volatile collection data'!$G$6:$M$69,7,FALSE)</f>
        <v>6.12</v>
      </c>
      <c r="O600" s="1">
        <f>VLOOKUP(A600,'volatile collection data'!$G$6:$K$69,5,FALSE)</f>
        <v>1</v>
      </c>
      <c r="P600" s="1" t="str">
        <f t="shared" si="57"/>
        <v>12B</v>
      </c>
      <c r="Q600">
        <f t="shared" si="55"/>
        <v>8.8459607301165047E-2</v>
      </c>
      <c r="R600" t="str">
        <f t="shared" si="58"/>
        <v>8A_1-B&amp;6.12%6.12@12</v>
      </c>
      <c r="S600" t="str">
        <f t="shared" si="59"/>
        <v>12B-8A-VCS-Loc-22</v>
      </c>
      <c r="T600" t="str">
        <f>IFERROR(IF(VLOOKUP(S600,Bad!$A:$A,1,FALSE)='RAW2'!S600,"yes","no"),"no")</f>
        <v>no</v>
      </c>
      <c r="U600" t="str">
        <f>IFERROR(VLOOKUP(F600,compounds!$A:$B,2,FALSE),"")</f>
        <v>octanal</v>
      </c>
      <c r="V600" t="str">
        <f>VLOOKUP(B600,'volatile collection data'!$O:$P,2,FALSE)</f>
        <v>25 apr.22 8</v>
      </c>
    </row>
    <row r="601" spans="1:22" x14ac:dyDescent="0.2">
      <c r="A601" t="s">
        <v>194</v>
      </c>
      <c r="B601" s="1" t="str">
        <f t="shared" si="56"/>
        <v>12B</v>
      </c>
      <c r="C601">
        <v>9.5619999999999994</v>
      </c>
      <c r="D601">
        <f t="shared" si="54"/>
        <v>9.56</v>
      </c>
      <c r="E601">
        <f>VLOOKUP(D601,'Peak Combiner'!$A$5:$D$4980,4,FALSE)</f>
        <v>9.5299999999999994</v>
      </c>
      <c r="F601">
        <f>IFERROR(VLOOKUP(D601,rt_comb!$A:$B,2,FALSE),D601)</f>
        <v>9.5399999999999991</v>
      </c>
      <c r="G601">
        <v>4198767</v>
      </c>
      <c r="H601">
        <f>SUMIFS($G:$G,$E:$E,18.51,'RAW2'!$A:$A,'RAW2'!A601)</f>
        <v>35310400</v>
      </c>
      <c r="I601" s="1" t="str">
        <f>VLOOKUP(A601,'volatile collection data'!$G$6:$H$69,2,FALSE)</f>
        <v>B</v>
      </c>
      <c r="J601" s="1">
        <f>VLOOKUP(A601,'volatile collection data'!$G$6:$I$69,3,FALSE)</f>
        <v>12</v>
      </c>
      <c r="K601" s="1" t="str">
        <f>VLOOKUP(A601,'volatile collection data'!$G$6:$N$69,8,FALSE)</f>
        <v>8A</v>
      </c>
      <c r="L601" s="1">
        <f>VLOOKUP(A601,'volatile collection data'!$G$6:$J$69,4,FALSE)</f>
        <v>6.12</v>
      </c>
      <c r="M601" s="1">
        <f>VLOOKUP($A601,'volatile collection data'!$G$6:$M$69,6,FALSE)</f>
        <v>12</v>
      </c>
      <c r="N601" s="1">
        <f>VLOOKUP($A601,'volatile collection data'!$G$6:$M$69,7,FALSE)</f>
        <v>6.12</v>
      </c>
      <c r="O601" s="1">
        <f>VLOOKUP(A601,'volatile collection data'!$G$6:$K$69,5,FALSE)</f>
        <v>1</v>
      </c>
      <c r="P601" s="1" t="str">
        <f t="shared" si="57"/>
        <v>12B</v>
      </c>
      <c r="Q601">
        <f t="shared" si="55"/>
        <v>9.714886254696721E-2</v>
      </c>
      <c r="R601" t="str">
        <f t="shared" si="58"/>
        <v>8A_1-B&amp;6.12%6.12@12</v>
      </c>
      <c r="S601" t="str">
        <f t="shared" si="59"/>
        <v>12B-8A-VCS-Loc-22</v>
      </c>
      <c r="T601" t="str">
        <f>IFERROR(IF(VLOOKUP(S601,Bad!$A:$A,1,FALSE)='RAW2'!S601,"yes","no"),"no")</f>
        <v>no</v>
      </c>
      <c r="U601" t="str">
        <f>IFERROR(VLOOKUP(F601,compounds!$A:$B,2,FALSE),"")</f>
        <v>z3hex</v>
      </c>
      <c r="V601" t="str">
        <f>VLOOKUP(B601,'volatile collection data'!$O:$P,2,FALSE)</f>
        <v>25 apr.22 8</v>
      </c>
    </row>
    <row r="602" spans="1:22" x14ac:dyDescent="0.2">
      <c r="A602" t="s">
        <v>194</v>
      </c>
      <c r="B602" s="1" t="str">
        <f t="shared" si="56"/>
        <v>12B</v>
      </c>
      <c r="C602">
        <v>10.093999999999999</v>
      </c>
      <c r="D602">
        <f t="shared" si="54"/>
        <v>10.09</v>
      </c>
      <c r="E602">
        <f>VLOOKUP(D602,'Peak Combiner'!$A$5:$D$4980,4,FALSE)</f>
        <v>10.1</v>
      </c>
      <c r="F602">
        <f>IFERROR(VLOOKUP(D602,rt_comb!$A:$B,2,FALSE),D602)</f>
        <v>10.09</v>
      </c>
      <c r="G602">
        <v>53793482</v>
      </c>
      <c r="H602">
        <f>SUMIFS($G:$G,$E:$E,18.51,'RAW2'!$A:$A,'RAW2'!A602)</f>
        <v>35310400</v>
      </c>
      <c r="I602" s="1" t="str">
        <f>VLOOKUP(A602,'volatile collection data'!$G$6:$H$69,2,FALSE)</f>
        <v>B</v>
      </c>
      <c r="J602" s="1">
        <f>VLOOKUP(A602,'volatile collection data'!$G$6:$I$69,3,FALSE)</f>
        <v>12</v>
      </c>
      <c r="K602" s="1" t="str">
        <f>VLOOKUP(A602,'volatile collection data'!$G$6:$N$69,8,FALSE)</f>
        <v>8A</v>
      </c>
      <c r="L602" s="1">
        <f>VLOOKUP(A602,'volatile collection data'!$G$6:$J$69,4,FALSE)</f>
        <v>6.12</v>
      </c>
      <c r="M602" s="1">
        <f>VLOOKUP($A602,'volatile collection data'!$G$6:$M$69,6,FALSE)</f>
        <v>12</v>
      </c>
      <c r="N602" s="1">
        <f>VLOOKUP($A602,'volatile collection data'!$G$6:$M$69,7,FALSE)</f>
        <v>6.12</v>
      </c>
      <c r="O602" s="1">
        <f>VLOOKUP(A602,'volatile collection data'!$G$6:$K$69,5,FALSE)</f>
        <v>1</v>
      </c>
      <c r="P602" s="1" t="str">
        <f t="shared" si="57"/>
        <v>12B</v>
      </c>
      <c r="Q602">
        <f t="shared" si="55"/>
        <v>1.2446452943782675</v>
      </c>
      <c r="R602" t="str">
        <f t="shared" si="58"/>
        <v>8A_1-B&amp;6.12%6.12@12</v>
      </c>
      <c r="S602" t="str">
        <f t="shared" si="59"/>
        <v>12B-8A-VCS-Loc-22</v>
      </c>
      <c r="T602" t="str">
        <f>IFERROR(IF(VLOOKUP(S602,Bad!$A:$A,1,FALSE)='RAW2'!S602,"yes","no"),"no")</f>
        <v>no</v>
      </c>
      <c r="U602" t="str">
        <f>IFERROR(VLOOKUP(F602,compounds!$A:$B,2,FALSE),"")</f>
        <v/>
      </c>
      <c r="V602" t="str">
        <f>VLOOKUP(B602,'volatile collection data'!$O:$P,2,FALSE)</f>
        <v>25 apr.22 8</v>
      </c>
    </row>
    <row r="603" spans="1:22" x14ac:dyDescent="0.2">
      <c r="A603" t="s">
        <v>194</v>
      </c>
      <c r="B603" s="1" t="str">
        <f t="shared" si="56"/>
        <v>12B</v>
      </c>
      <c r="C603">
        <v>11.632999999999999</v>
      </c>
      <c r="D603">
        <f t="shared" si="54"/>
        <v>11.63</v>
      </c>
      <c r="E603">
        <f>VLOOKUP(D603,'Peak Combiner'!$A$5:$D$4980,4,FALSE)</f>
        <v>11.63</v>
      </c>
      <c r="F603">
        <f>IFERROR(VLOOKUP(D603,rt_comb!$A:$B,2,FALSE),D603)</f>
        <v>11.63</v>
      </c>
      <c r="G603">
        <v>3044025</v>
      </c>
      <c r="H603">
        <f>SUMIFS($G:$G,$E:$E,18.51,'RAW2'!$A:$A,'RAW2'!A603)</f>
        <v>35310400</v>
      </c>
      <c r="I603" s="1" t="str">
        <f>VLOOKUP(A603,'volatile collection data'!$G$6:$H$69,2,FALSE)</f>
        <v>B</v>
      </c>
      <c r="J603" s="1">
        <f>VLOOKUP(A603,'volatile collection data'!$G$6:$I$69,3,FALSE)</f>
        <v>12</v>
      </c>
      <c r="K603" s="1" t="str">
        <f>VLOOKUP(A603,'volatile collection data'!$G$6:$N$69,8,FALSE)</f>
        <v>8A</v>
      </c>
      <c r="L603" s="1">
        <f>VLOOKUP(A603,'volatile collection data'!$G$6:$J$69,4,FALSE)</f>
        <v>6.12</v>
      </c>
      <c r="M603" s="1">
        <f>VLOOKUP($A603,'volatile collection data'!$G$6:$M$69,6,FALSE)</f>
        <v>12</v>
      </c>
      <c r="N603" s="1">
        <f>VLOOKUP($A603,'volatile collection data'!$G$6:$M$69,7,FALSE)</f>
        <v>6.12</v>
      </c>
      <c r="O603" s="1">
        <f>VLOOKUP(A603,'volatile collection data'!$G$6:$K$69,5,FALSE)</f>
        <v>1</v>
      </c>
      <c r="P603" s="1" t="str">
        <f t="shared" si="57"/>
        <v>12B</v>
      </c>
      <c r="Q603">
        <f t="shared" si="55"/>
        <v>7.043104947584182E-2</v>
      </c>
      <c r="R603" t="str">
        <f t="shared" si="58"/>
        <v>8A_1-B&amp;6.12%6.12@12</v>
      </c>
      <c r="S603" t="str">
        <f t="shared" si="59"/>
        <v>12B-8A-VCS-Loc-22</v>
      </c>
      <c r="T603" t="str">
        <f>IFERROR(IF(VLOOKUP(S603,Bad!$A:$A,1,FALSE)='RAW2'!S603,"yes","no"),"no")</f>
        <v>no</v>
      </c>
      <c r="U603" t="str">
        <f>IFERROR(VLOOKUP(F603,compounds!$A:$B,2,FALSE),"")</f>
        <v/>
      </c>
      <c r="V603" t="str">
        <f>VLOOKUP(B603,'volatile collection data'!$O:$P,2,FALSE)</f>
        <v>25 apr.22 8</v>
      </c>
    </row>
    <row r="604" spans="1:22" x14ac:dyDescent="0.2">
      <c r="A604" t="s">
        <v>194</v>
      </c>
      <c r="B604" s="1" t="str">
        <f t="shared" si="56"/>
        <v>12B</v>
      </c>
      <c r="C604">
        <v>12.025</v>
      </c>
      <c r="D604">
        <f t="shared" si="54"/>
        <v>12.03</v>
      </c>
      <c r="E604">
        <f>VLOOKUP(D604,'Peak Combiner'!$A$5:$D$4980,4,FALSE)</f>
        <v>12.03</v>
      </c>
      <c r="F604">
        <f>IFERROR(VLOOKUP(D604,rt_comb!$A:$B,2,FALSE),D604)</f>
        <v>12.03</v>
      </c>
      <c r="G604">
        <v>4820803</v>
      </c>
      <c r="H604">
        <f>SUMIFS($G:$G,$E:$E,18.51,'RAW2'!$A:$A,'RAW2'!A604)</f>
        <v>35310400</v>
      </c>
      <c r="I604" s="1" t="str">
        <f>VLOOKUP(A604,'volatile collection data'!$G$6:$H$69,2,FALSE)</f>
        <v>B</v>
      </c>
      <c r="J604" s="1">
        <f>VLOOKUP(A604,'volatile collection data'!$G$6:$I$69,3,FALSE)</f>
        <v>12</v>
      </c>
      <c r="K604" s="1" t="str">
        <f>VLOOKUP(A604,'volatile collection data'!$G$6:$N$69,8,FALSE)</f>
        <v>8A</v>
      </c>
      <c r="L604" s="1">
        <f>VLOOKUP(A604,'volatile collection data'!$G$6:$J$69,4,FALSE)</f>
        <v>6.12</v>
      </c>
      <c r="M604" s="1">
        <f>VLOOKUP($A604,'volatile collection data'!$G$6:$M$69,6,FALSE)</f>
        <v>12</v>
      </c>
      <c r="N604" s="1">
        <f>VLOOKUP($A604,'volatile collection data'!$G$6:$M$69,7,FALSE)</f>
        <v>6.12</v>
      </c>
      <c r="O604" s="1">
        <f>VLOOKUP(A604,'volatile collection data'!$G$6:$K$69,5,FALSE)</f>
        <v>1</v>
      </c>
      <c r="P604" s="1" t="str">
        <f t="shared" si="57"/>
        <v>12B</v>
      </c>
      <c r="Q604">
        <f t="shared" si="55"/>
        <v>0.11154120436142496</v>
      </c>
      <c r="R604" t="str">
        <f t="shared" si="58"/>
        <v>8A_1-B&amp;6.12%6.12@12</v>
      </c>
      <c r="S604" t="str">
        <f t="shared" si="59"/>
        <v>12B-8A-VCS-Loc-22</v>
      </c>
      <c r="T604" t="str">
        <f>IFERROR(IF(VLOOKUP(S604,Bad!$A:$A,1,FALSE)='RAW2'!S604,"yes","no"),"no")</f>
        <v>no</v>
      </c>
      <c r="U604" t="str">
        <f>IFERROR(VLOOKUP(F604,compounds!$A:$B,2,FALSE),"")</f>
        <v/>
      </c>
      <c r="V604" t="str">
        <f>VLOOKUP(B604,'volatile collection data'!$O:$P,2,FALSE)</f>
        <v>25 apr.22 8</v>
      </c>
    </row>
    <row r="605" spans="1:22" x14ac:dyDescent="0.2">
      <c r="A605" t="s">
        <v>194</v>
      </c>
      <c r="B605" s="1" t="str">
        <f t="shared" si="56"/>
        <v>12B</v>
      </c>
      <c r="C605">
        <v>12.394</v>
      </c>
      <c r="D605">
        <f t="shared" si="54"/>
        <v>12.39</v>
      </c>
      <c r="E605">
        <f>VLOOKUP(D605,'Peak Combiner'!$A$5:$D$4980,4,FALSE)</f>
        <v>12.39</v>
      </c>
      <c r="F605">
        <f>IFERROR(VLOOKUP(D605,rt_comb!$A:$B,2,FALSE),D605)</f>
        <v>12.39</v>
      </c>
      <c r="G605">
        <v>21579614</v>
      </c>
      <c r="H605">
        <f>SUMIFS($G:$G,$E:$E,18.51,'RAW2'!$A:$A,'RAW2'!A605)</f>
        <v>35310400</v>
      </c>
      <c r="I605" s="1" t="str">
        <f>VLOOKUP(A605,'volatile collection data'!$G$6:$H$69,2,FALSE)</f>
        <v>B</v>
      </c>
      <c r="J605" s="1">
        <f>VLOOKUP(A605,'volatile collection data'!$G$6:$I$69,3,FALSE)</f>
        <v>12</v>
      </c>
      <c r="K605" s="1" t="str">
        <f>VLOOKUP(A605,'volatile collection data'!$G$6:$N$69,8,FALSE)</f>
        <v>8A</v>
      </c>
      <c r="L605" s="1">
        <f>VLOOKUP(A605,'volatile collection data'!$G$6:$J$69,4,FALSE)</f>
        <v>6.12</v>
      </c>
      <c r="M605" s="1">
        <f>VLOOKUP($A605,'volatile collection data'!$G$6:$M$69,6,FALSE)</f>
        <v>12</v>
      </c>
      <c r="N605" s="1">
        <f>VLOOKUP($A605,'volatile collection data'!$G$6:$M$69,7,FALSE)</f>
        <v>6.12</v>
      </c>
      <c r="O605" s="1">
        <f>VLOOKUP(A605,'volatile collection data'!$G$6:$K$69,5,FALSE)</f>
        <v>1</v>
      </c>
      <c r="P605" s="1" t="str">
        <f t="shared" si="57"/>
        <v>12B</v>
      </c>
      <c r="Q605">
        <f t="shared" si="55"/>
        <v>0.49929775915229629</v>
      </c>
      <c r="R605" t="str">
        <f t="shared" si="58"/>
        <v>8A_1-B&amp;6.12%6.12@12</v>
      </c>
      <c r="S605" t="str">
        <f t="shared" si="59"/>
        <v>12B-8A-VCS-Loc-22</v>
      </c>
      <c r="T605" t="str">
        <f>IFERROR(IF(VLOOKUP(S605,Bad!$A:$A,1,FALSE)='RAW2'!S605,"yes","no"),"no")</f>
        <v>no</v>
      </c>
      <c r="U605" t="str">
        <f>IFERROR(VLOOKUP(F605,compounds!$A:$B,2,FALSE),"")</f>
        <v>o+C5xe</v>
      </c>
      <c r="V605" t="str">
        <f>VLOOKUP(B605,'volatile collection data'!$O:$P,2,FALSE)</f>
        <v>25 apr.22 8</v>
      </c>
    </row>
    <row r="606" spans="1:22" x14ac:dyDescent="0.2">
      <c r="A606" t="s">
        <v>194</v>
      </c>
      <c r="B606" s="1" t="str">
        <f t="shared" si="56"/>
        <v>12B</v>
      </c>
      <c r="C606">
        <v>12.545999999999999</v>
      </c>
      <c r="D606">
        <f t="shared" si="54"/>
        <v>12.55</v>
      </c>
      <c r="E606">
        <f>VLOOKUP(D606,'Peak Combiner'!$A$5:$D$4980,4,FALSE)</f>
        <v>12.53</v>
      </c>
      <c r="F606">
        <f>IFERROR(VLOOKUP(D606,rt_comb!$A:$B,2,FALSE),D606)</f>
        <v>12.54</v>
      </c>
      <c r="G606">
        <v>15210987</v>
      </c>
      <c r="H606">
        <f>SUMIFS($G:$G,$E:$E,18.51,'RAW2'!$A:$A,'RAW2'!A606)</f>
        <v>35310400</v>
      </c>
      <c r="I606" s="1" t="str">
        <f>VLOOKUP(A606,'volatile collection data'!$G$6:$H$69,2,FALSE)</f>
        <v>B</v>
      </c>
      <c r="J606" s="1">
        <f>VLOOKUP(A606,'volatile collection data'!$G$6:$I$69,3,FALSE)</f>
        <v>12</v>
      </c>
      <c r="K606" s="1" t="str">
        <f>VLOOKUP(A606,'volatile collection data'!$G$6:$N$69,8,FALSE)</f>
        <v>8A</v>
      </c>
      <c r="L606" s="1">
        <f>VLOOKUP(A606,'volatile collection data'!$G$6:$J$69,4,FALSE)</f>
        <v>6.12</v>
      </c>
      <c r="M606" s="1">
        <f>VLOOKUP($A606,'volatile collection data'!$G$6:$M$69,6,FALSE)</f>
        <v>12</v>
      </c>
      <c r="N606" s="1">
        <f>VLOOKUP($A606,'volatile collection data'!$G$6:$M$69,7,FALSE)</f>
        <v>6.12</v>
      </c>
      <c r="O606" s="1">
        <f>VLOOKUP(A606,'volatile collection data'!$G$6:$K$69,5,FALSE)</f>
        <v>1</v>
      </c>
      <c r="P606" s="1" t="str">
        <f t="shared" si="57"/>
        <v>12B</v>
      </c>
      <c r="Q606">
        <f t="shared" si="55"/>
        <v>0.35194381714124773</v>
      </c>
      <c r="R606" t="str">
        <f t="shared" si="58"/>
        <v>8A_1-B&amp;6.12%6.12@12</v>
      </c>
      <c r="S606" t="str">
        <f t="shared" si="59"/>
        <v>12B-8A-VCS-Loc-22</v>
      </c>
      <c r="T606" t="str">
        <f>IFERROR(IF(VLOOKUP(S606,Bad!$A:$A,1,FALSE)='RAW2'!S606,"yes","no"),"no")</f>
        <v>no</v>
      </c>
      <c r="U606" t="str">
        <f>IFERROR(VLOOKUP(F606,compounds!$A:$B,2,FALSE),"")</f>
        <v>nonanal</v>
      </c>
      <c r="V606" t="str">
        <f>VLOOKUP(B606,'volatile collection data'!$O:$P,2,FALSE)</f>
        <v>25 apr.22 8</v>
      </c>
    </row>
    <row r="607" spans="1:22" x14ac:dyDescent="0.2">
      <c r="A607" t="s">
        <v>194</v>
      </c>
      <c r="B607" s="1" t="str">
        <f t="shared" si="56"/>
        <v>12B</v>
      </c>
      <c r="C607">
        <v>12.836</v>
      </c>
      <c r="D607">
        <f t="shared" si="54"/>
        <v>12.84</v>
      </c>
      <c r="E607">
        <f>VLOOKUP(D607,'Peak Combiner'!$A$5:$D$4980,4,FALSE)</f>
        <v>12.84</v>
      </c>
      <c r="F607">
        <f>IFERROR(VLOOKUP(D607,rt_comb!$A:$B,2,FALSE),D607)</f>
        <v>12.84</v>
      </c>
      <c r="G607">
        <v>6901609</v>
      </c>
      <c r="H607">
        <f>SUMIFS($G:$G,$E:$E,18.51,'RAW2'!$A:$A,'RAW2'!A607)</f>
        <v>35310400</v>
      </c>
      <c r="I607" s="1" t="str">
        <f>VLOOKUP(A607,'volatile collection data'!$G$6:$H$69,2,FALSE)</f>
        <v>B</v>
      </c>
      <c r="J607" s="1">
        <f>VLOOKUP(A607,'volatile collection data'!$G$6:$I$69,3,FALSE)</f>
        <v>12</v>
      </c>
      <c r="K607" s="1" t="str">
        <f>VLOOKUP(A607,'volatile collection data'!$G$6:$N$69,8,FALSE)</f>
        <v>8A</v>
      </c>
      <c r="L607" s="1">
        <f>VLOOKUP(A607,'volatile collection data'!$G$6:$J$69,4,FALSE)</f>
        <v>6.12</v>
      </c>
      <c r="M607" s="1">
        <f>VLOOKUP($A607,'volatile collection data'!$G$6:$M$69,6,FALSE)</f>
        <v>12</v>
      </c>
      <c r="N607" s="1">
        <f>VLOOKUP($A607,'volatile collection data'!$G$6:$M$69,7,FALSE)</f>
        <v>6.12</v>
      </c>
      <c r="O607" s="1">
        <f>VLOOKUP(A607,'volatile collection data'!$G$6:$K$69,5,FALSE)</f>
        <v>1</v>
      </c>
      <c r="P607" s="1" t="str">
        <f t="shared" si="57"/>
        <v>12B</v>
      </c>
      <c r="Q607">
        <f t="shared" si="55"/>
        <v>0.15968579921055678</v>
      </c>
      <c r="R607" t="str">
        <f t="shared" si="58"/>
        <v>8A_1-B&amp;6.12%6.12@12</v>
      </c>
      <c r="S607" t="str">
        <f t="shared" si="59"/>
        <v>12B-8A-VCS-Loc-22</v>
      </c>
      <c r="T607" t="str">
        <f>IFERROR(IF(VLOOKUP(S607,Bad!$A:$A,1,FALSE)='RAW2'!S607,"yes","no"),"no")</f>
        <v>no</v>
      </c>
      <c r="U607" t="str">
        <f>IFERROR(VLOOKUP(F607,compounds!$A:$B,2,FALSE),"")</f>
        <v/>
      </c>
      <c r="V607" t="str">
        <f>VLOOKUP(B607,'volatile collection data'!$O:$P,2,FALSE)</f>
        <v>25 apr.22 8</v>
      </c>
    </row>
    <row r="608" spans="1:22" x14ac:dyDescent="0.2">
      <c r="A608" t="s">
        <v>194</v>
      </c>
      <c r="B608" s="1" t="str">
        <f t="shared" si="56"/>
        <v>12B</v>
      </c>
      <c r="C608">
        <v>12.92</v>
      </c>
      <c r="D608">
        <f t="shared" si="54"/>
        <v>12.92</v>
      </c>
      <c r="E608">
        <f>VLOOKUP(D608,'Peak Combiner'!$A$5:$D$4980,4,FALSE)</f>
        <v>12.91</v>
      </c>
      <c r="F608">
        <f>IFERROR(VLOOKUP(D608,rt_comb!$A:$B,2,FALSE),D608)</f>
        <v>12.92</v>
      </c>
      <c r="G608">
        <v>8587219</v>
      </c>
      <c r="H608">
        <f>SUMIFS($G:$G,$E:$E,18.51,'RAW2'!$A:$A,'RAW2'!A608)</f>
        <v>35310400</v>
      </c>
      <c r="I608" s="1" t="str">
        <f>VLOOKUP(A608,'volatile collection data'!$G$6:$H$69,2,FALSE)</f>
        <v>B</v>
      </c>
      <c r="J608" s="1">
        <f>VLOOKUP(A608,'volatile collection data'!$G$6:$I$69,3,FALSE)</f>
        <v>12</v>
      </c>
      <c r="K608" s="1" t="str">
        <f>VLOOKUP(A608,'volatile collection data'!$G$6:$N$69,8,FALSE)</f>
        <v>8A</v>
      </c>
      <c r="L608" s="1">
        <f>VLOOKUP(A608,'volatile collection data'!$G$6:$J$69,4,FALSE)</f>
        <v>6.12</v>
      </c>
      <c r="M608" s="1">
        <f>VLOOKUP($A608,'volatile collection data'!$G$6:$M$69,6,FALSE)</f>
        <v>12</v>
      </c>
      <c r="N608" s="1">
        <f>VLOOKUP($A608,'volatile collection data'!$G$6:$M$69,7,FALSE)</f>
        <v>6.12</v>
      </c>
      <c r="O608" s="1">
        <f>VLOOKUP(A608,'volatile collection data'!$G$6:$K$69,5,FALSE)</f>
        <v>1</v>
      </c>
      <c r="P608" s="1" t="str">
        <f t="shared" si="57"/>
        <v>12B</v>
      </c>
      <c r="Q608">
        <f t="shared" si="55"/>
        <v>0.1986865568610274</v>
      </c>
      <c r="R608" t="str">
        <f t="shared" si="58"/>
        <v>8A_1-B&amp;6.12%6.12@12</v>
      </c>
      <c r="S608" t="str">
        <f t="shared" si="59"/>
        <v>12B-8A-VCS-Loc-22</v>
      </c>
      <c r="T608" t="str">
        <f>IFERROR(IF(VLOOKUP(S608,Bad!$A:$A,1,FALSE)='RAW2'!S608,"yes","no"),"no")</f>
        <v>no</v>
      </c>
      <c r="U608" t="str">
        <f>IFERROR(VLOOKUP(F608,compounds!$A:$B,2,FALSE),"")</f>
        <v/>
      </c>
      <c r="V608" t="str">
        <f>VLOOKUP(B608,'volatile collection data'!$O:$P,2,FALSE)</f>
        <v>25 apr.22 8</v>
      </c>
    </row>
    <row r="609" spans="1:22" x14ac:dyDescent="0.2">
      <c r="A609" t="s">
        <v>194</v>
      </c>
      <c r="B609" s="1" t="str">
        <f t="shared" si="56"/>
        <v>12B</v>
      </c>
      <c r="C609">
        <v>13.382999999999999</v>
      </c>
      <c r="D609">
        <f t="shared" si="54"/>
        <v>13.38</v>
      </c>
      <c r="E609">
        <f>VLOOKUP(D609,'Peak Combiner'!$A$5:$D$4980,4,FALSE)</f>
        <v>13.38</v>
      </c>
      <c r="F609">
        <f>IFERROR(VLOOKUP(D609,rt_comb!$A:$B,2,FALSE),D609)</f>
        <v>13.38</v>
      </c>
      <c r="G609">
        <v>1262576</v>
      </c>
      <c r="H609">
        <f>SUMIFS($G:$G,$E:$E,18.51,'RAW2'!$A:$A,'RAW2'!A609)</f>
        <v>35310400</v>
      </c>
      <c r="I609" s="1" t="str">
        <f>VLOOKUP(A609,'volatile collection data'!$G$6:$H$69,2,FALSE)</f>
        <v>B</v>
      </c>
      <c r="J609" s="1">
        <f>VLOOKUP(A609,'volatile collection data'!$G$6:$I$69,3,FALSE)</f>
        <v>12</v>
      </c>
      <c r="K609" s="1" t="str">
        <f>VLOOKUP(A609,'volatile collection data'!$G$6:$N$69,8,FALSE)</f>
        <v>8A</v>
      </c>
      <c r="L609" s="1">
        <f>VLOOKUP(A609,'volatile collection data'!$G$6:$J$69,4,FALSE)</f>
        <v>6.12</v>
      </c>
      <c r="M609" s="1">
        <f>VLOOKUP($A609,'volatile collection data'!$G$6:$M$69,6,FALSE)</f>
        <v>12</v>
      </c>
      <c r="N609" s="1">
        <f>VLOOKUP($A609,'volatile collection data'!$G$6:$M$69,7,FALSE)</f>
        <v>6.12</v>
      </c>
      <c r="O609" s="1">
        <f>VLOOKUP(A609,'volatile collection data'!$G$6:$K$69,5,FALSE)</f>
        <v>1</v>
      </c>
      <c r="P609" s="1" t="str">
        <f t="shared" si="57"/>
        <v>12B</v>
      </c>
      <c r="Q609">
        <f t="shared" si="55"/>
        <v>2.9212819448923857E-2</v>
      </c>
      <c r="R609" t="str">
        <f t="shared" si="58"/>
        <v>8A_1-B&amp;6.12%6.12@12</v>
      </c>
      <c r="S609" t="str">
        <f t="shared" si="59"/>
        <v>12B-8A-VCS-Loc-22</v>
      </c>
      <c r="T609" t="str">
        <f>IFERROR(IF(VLOOKUP(S609,Bad!$A:$A,1,FALSE)='RAW2'!S609,"yes","no"),"no")</f>
        <v>no</v>
      </c>
      <c r="U609" t="str">
        <f>IFERROR(VLOOKUP(F609,compounds!$A:$B,2,FALSE),"")</f>
        <v/>
      </c>
      <c r="V609" t="str">
        <f>VLOOKUP(B609,'volatile collection data'!$O:$P,2,FALSE)</f>
        <v>25 apr.22 8</v>
      </c>
    </row>
    <row r="610" spans="1:22" x14ac:dyDescent="0.2">
      <c r="A610" t="s">
        <v>194</v>
      </c>
      <c r="B610" s="1" t="str">
        <f t="shared" si="56"/>
        <v>12B</v>
      </c>
      <c r="C610">
        <v>14.252000000000001</v>
      </c>
      <c r="D610">
        <f t="shared" si="54"/>
        <v>14.25</v>
      </c>
      <c r="E610">
        <f>VLOOKUP(D610,'Peak Combiner'!$A$5:$D$4980,4,FALSE)</f>
        <v>14.25</v>
      </c>
      <c r="F610">
        <f>IFERROR(VLOOKUP(D610,rt_comb!$A:$B,2,FALSE),D610)</f>
        <v>14.25</v>
      </c>
      <c r="G610">
        <v>1840295</v>
      </c>
      <c r="H610">
        <f>SUMIFS($G:$G,$E:$E,18.51,'RAW2'!$A:$A,'RAW2'!A610)</f>
        <v>35310400</v>
      </c>
      <c r="I610" s="1" t="str">
        <f>VLOOKUP(A610,'volatile collection data'!$G$6:$H$69,2,FALSE)</f>
        <v>B</v>
      </c>
      <c r="J610" s="1">
        <f>VLOOKUP(A610,'volatile collection data'!$G$6:$I$69,3,FALSE)</f>
        <v>12</v>
      </c>
      <c r="K610" s="1" t="str">
        <f>VLOOKUP(A610,'volatile collection data'!$G$6:$N$69,8,FALSE)</f>
        <v>8A</v>
      </c>
      <c r="L610" s="1">
        <f>VLOOKUP(A610,'volatile collection data'!$G$6:$J$69,4,FALSE)</f>
        <v>6.12</v>
      </c>
      <c r="M610" s="1">
        <f>VLOOKUP($A610,'volatile collection data'!$G$6:$M$69,6,FALSE)</f>
        <v>12</v>
      </c>
      <c r="N610" s="1">
        <f>VLOOKUP($A610,'volatile collection data'!$G$6:$M$69,7,FALSE)</f>
        <v>6.12</v>
      </c>
      <c r="O610" s="1">
        <f>VLOOKUP(A610,'volatile collection data'!$G$6:$K$69,5,FALSE)</f>
        <v>1</v>
      </c>
      <c r="P610" s="1" t="str">
        <f t="shared" si="57"/>
        <v>12B</v>
      </c>
      <c r="Q610">
        <f t="shared" si="55"/>
        <v>4.2579777825459485E-2</v>
      </c>
      <c r="R610" t="str">
        <f t="shared" si="58"/>
        <v>8A_1-B&amp;6.12%6.12@12</v>
      </c>
      <c r="S610" t="str">
        <f t="shared" si="59"/>
        <v>12B-8A-VCS-Loc-22</v>
      </c>
      <c r="T610" t="str">
        <f>IFERROR(IF(VLOOKUP(S610,Bad!$A:$A,1,FALSE)='RAW2'!S610,"yes","no"),"no")</f>
        <v>no</v>
      </c>
      <c r="U610" t="str">
        <f>IFERROR(VLOOKUP(F610,compounds!$A:$B,2,FALSE),"")</f>
        <v>p-trimethyl</v>
      </c>
      <c r="V610" t="str">
        <f>VLOOKUP(B610,'volatile collection data'!$O:$P,2,FALSE)</f>
        <v>25 apr.22 8</v>
      </c>
    </row>
    <row r="611" spans="1:22" x14ac:dyDescent="0.2">
      <c r="A611" t="s">
        <v>194</v>
      </c>
      <c r="B611" s="1" t="str">
        <f t="shared" si="56"/>
        <v>12B</v>
      </c>
      <c r="C611">
        <v>15.237</v>
      </c>
      <c r="D611">
        <f t="shared" si="54"/>
        <v>15.24</v>
      </c>
      <c r="E611">
        <f>VLOOKUP(D611,'Peak Combiner'!$A$5:$D$4980,4,FALSE)</f>
        <v>15.24</v>
      </c>
      <c r="F611">
        <f>IFERROR(VLOOKUP(D611,rt_comb!$A:$B,2,FALSE),D611)</f>
        <v>15.24</v>
      </c>
      <c r="G611">
        <v>7968329</v>
      </c>
      <c r="H611">
        <f>SUMIFS($G:$G,$E:$E,18.51,'RAW2'!$A:$A,'RAW2'!A611)</f>
        <v>35310400</v>
      </c>
      <c r="I611" s="1" t="str">
        <f>VLOOKUP(A611,'volatile collection data'!$G$6:$H$69,2,FALSE)</f>
        <v>B</v>
      </c>
      <c r="J611" s="1">
        <f>VLOOKUP(A611,'volatile collection data'!$G$6:$I$69,3,FALSE)</f>
        <v>12</v>
      </c>
      <c r="K611" s="1" t="str">
        <f>VLOOKUP(A611,'volatile collection data'!$G$6:$N$69,8,FALSE)</f>
        <v>8A</v>
      </c>
      <c r="L611" s="1">
        <f>VLOOKUP(A611,'volatile collection data'!$G$6:$J$69,4,FALSE)</f>
        <v>6.12</v>
      </c>
      <c r="M611" s="1">
        <f>VLOOKUP($A611,'volatile collection data'!$G$6:$M$69,6,FALSE)</f>
        <v>12</v>
      </c>
      <c r="N611" s="1">
        <f>VLOOKUP($A611,'volatile collection data'!$G$6:$M$69,7,FALSE)</f>
        <v>6.12</v>
      </c>
      <c r="O611" s="1">
        <f>VLOOKUP(A611,'volatile collection data'!$G$6:$K$69,5,FALSE)</f>
        <v>1</v>
      </c>
      <c r="P611" s="1" t="str">
        <f t="shared" si="57"/>
        <v>12B</v>
      </c>
      <c r="Q611">
        <f t="shared" si="55"/>
        <v>0.18436700553996274</v>
      </c>
      <c r="R611" t="str">
        <f t="shared" si="58"/>
        <v>8A_1-B&amp;6.12%6.12@12</v>
      </c>
      <c r="S611" t="str">
        <f t="shared" si="59"/>
        <v>12B-8A-VCS-Loc-22</v>
      </c>
      <c r="T611" t="str">
        <f>IFERROR(IF(VLOOKUP(S611,Bad!$A:$A,1,FALSE)='RAW2'!S611,"yes","no"),"no")</f>
        <v>no</v>
      </c>
      <c r="U611" t="str">
        <f>IFERROR(VLOOKUP(F611,compounds!$A:$B,2,FALSE),"")</f>
        <v/>
      </c>
      <c r="V611" t="str">
        <f>VLOOKUP(B611,'volatile collection data'!$O:$P,2,FALSE)</f>
        <v>25 apr.22 8</v>
      </c>
    </row>
    <row r="612" spans="1:22" x14ac:dyDescent="0.2">
      <c r="A612" t="s">
        <v>194</v>
      </c>
      <c r="B612" s="1" t="str">
        <f t="shared" si="56"/>
        <v>12B</v>
      </c>
      <c r="C612">
        <v>15.57</v>
      </c>
      <c r="D612">
        <f t="shared" si="54"/>
        <v>15.57</v>
      </c>
      <c r="E612">
        <f>VLOOKUP(D612,'Peak Combiner'!$A$5:$D$4980,4,FALSE)</f>
        <v>15.55</v>
      </c>
      <c r="F612">
        <f>IFERROR(VLOOKUP(D612,rt_comb!$A:$B,2,FALSE),D612)</f>
        <v>15.56</v>
      </c>
      <c r="G612">
        <v>9455161</v>
      </c>
      <c r="H612">
        <f>SUMIFS($G:$G,$E:$E,18.51,'RAW2'!$A:$A,'RAW2'!A612)</f>
        <v>35310400</v>
      </c>
      <c r="I612" s="1" t="str">
        <f>VLOOKUP(A612,'volatile collection data'!$G$6:$H$69,2,FALSE)</f>
        <v>B</v>
      </c>
      <c r="J612" s="1">
        <f>VLOOKUP(A612,'volatile collection data'!$G$6:$I$69,3,FALSE)</f>
        <v>12</v>
      </c>
      <c r="K612" s="1" t="str">
        <f>VLOOKUP(A612,'volatile collection data'!$G$6:$N$69,8,FALSE)</f>
        <v>8A</v>
      </c>
      <c r="L612" s="1">
        <f>VLOOKUP(A612,'volatile collection data'!$G$6:$J$69,4,FALSE)</f>
        <v>6.12</v>
      </c>
      <c r="M612" s="1">
        <f>VLOOKUP($A612,'volatile collection data'!$G$6:$M$69,6,FALSE)</f>
        <v>12</v>
      </c>
      <c r="N612" s="1">
        <f>VLOOKUP($A612,'volatile collection data'!$G$6:$M$69,7,FALSE)</f>
        <v>6.12</v>
      </c>
      <c r="O612" s="1">
        <f>VLOOKUP(A612,'volatile collection data'!$G$6:$K$69,5,FALSE)</f>
        <v>1</v>
      </c>
      <c r="P612" s="1" t="str">
        <f t="shared" si="57"/>
        <v>12B</v>
      </c>
      <c r="Q612">
        <f t="shared" si="55"/>
        <v>0.21876854237171175</v>
      </c>
      <c r="R612" t="str">
        <f t="shared" si="58"/>
        <v>8A_1-B&amp;6.12%6.12@12</v>
      </c>
      <c r="S612" t="str">
        <f t="shared" si="59"/>
        <v>12B-8A-VCS-Loc-22</v>
      </c>
      <c r="T612" t="str">
        <f>IFERROR(IF(VLOOKUP(S612,Bad!$A:$A,1,FALSE)='RAW2'!S612,"yes","no"),"no")</f>
        <v>no</v>
      </c>
      <c r="U612" t="str">
        <f>IFERROR(VLOOKUP(F612,compounds!$A:$B,2,FALSE),"")</f>
        <v>decanal</v>
      </c>
      <c r="V612" t="str">
        <f>VLOOKUP(B612,'volatile collection data'!$O:$P,2,FALSE)</f>
        <v>25 apr.22 8</v>
      </c>
    </row>
    <row r="613" spans="1:22" x14ac:dyDescent="0.2">
      <c r="A613" t="s">
        <v>194</v>
      </c>
      <c r="B613" s="1" t="str">
        <f t="shared" si="56"/>
        <v>12B</v>
      </c>
      <c r="C613">
        <v>15.785</v>
      </c>
      <c r="D613">
        <f t="shared" si="54"/>
        <v>15.79</v>
      </c>
      <c r="E613">
        <f>VLOOKUP(D613,'Peak Combiner'!$A$5:$D$4980,4,FALSE)</f>
        <v>15.77</v>
      </c>
      <c r="F613">
        <f>IFERROR(VLOOKUP(D613,rt_comb!$A:$B,2,FALSE),D613)</f>
        <v>15.79</v>
      </c>
      <c r="G613">
        <v>2222315</v>
      </c>
      <c r="H613">
        <f>SUMIFS($G:$G,$E:$E,18.51,'RAW2'!$A:$A,'RAW2'!A613)</f>
        <v>35310400</v>
      </c>
      <c r="I613" s="1" t="str">
        <f>VLOOKUP(A613,'volatile collection data'!$G$6:$H$69,2,FALSE)</f>
        <v>B</v>
      </c>
      <c r="J613" s="1">
        <f>VLOOKUP(A613,'volatile collection data'!$G$6:$I$69,3,FALSE)</f>
        <v>12</v>
      </c>
      <c r="K613" s="1" t="str">
        <f>VLOOKUP(A613,'volatile collection data'!$G$6:$N$69,8,FALSE)</f>
        <v>8A</v>
      </c>
      <c r="L613" s="1">
        <f>VLOOKUP(A613,'volatile collection data'!$G$6:$J$69,4,FALSE)</f>
        <v>6.12</v>
      </c>
      <c r="M613" s="1">
        <f>VLOOKUP($A613,'volatile collection data'!$G$6:$M$69,6,FALSE)</f>
        <v>12</v>
      </c>
      <c r="N613" s="1">
        <f>VLOOKUP($A613,'volatile collection data'!$G$6:$M$69,7,FALSE)</f>
        <v>6.12</v>
      </c>
      <c r="O613" s="1">
        <f>VLOOKUP(A613,'volatile collection data'!$G$6:$K$69,5,FALSE)</f>
        <v>1</v>
      </c>
      <c r="P613" s="1" t="str">
        <f t="shared" si="57"/>
        <v>12B</v>
      </c>
      <c r="Q613">
        <f t="shared" si="55"/>
        <v>5.1418755665904647E-2</v>
      </c>
      <c r="R613" t="str">
        <f t="shared" si="58"/>
        <v>8A_1-B&amp;6.12%6.12@12</v>
      </c>
      <c r="S613" t="str">
        <f t="shared" si="59"/>
        <v>12B-8A-VCS-Loc-22</v>
      </c>
      <c r="T613" t="str">
        <f>IFERROR(IF(VLOOKUP(S613,Bad!$A:$A,1,FALSE)='RAW2'!S613,"yes","no"),"no")</f>
        <v>no</v>
      </c>
      <c r="U613" t="str">
        <f>IFERROR(VLOOKUP(F613,compounds!$A:$B,2,FALSE),"")</f>
        <v/>
      </c>
      <c r="V613" t="str">
        <f>VLOOKUP(B613,'volatile collection data'!$O:$P,2,FALSE)</f>
        <v>25 apr.22 8</v>
      </c>
    </row>
    <row r="614" spans="1:22" x14ac:dyDescent="0.2">
      <c r="A614" t="s">
        <v>194</v>
      </c>
      <c r="B614" s="1" t="str">
        <f t="shared" si="56"/>
        <v>12B</v>
      </c>
      <c r="C614">
        <v>18.518999999999998</v>
      </c>
      <c r="D614">
        <f t="shared" si="54"/>
        <v>18.52</v>
      </c>
      <c r="E614">
        <f>VLOOKUP(D614,'Peak Combiner'!$A$5:$D$4980,4,FALSE)</f>
        <v>18.510000000000002</v>
      </c>
      <c r="F614">
        <f>IFERROR(VLOOKUP(D614,rt_comb!$A:$B,2,FALSE),D614)</f>
        <v>18.52</v>
      </c>
      <c r="G614">
        <v>35310400</v>
      </c>
      <c r="H614">
        <f>SUMIFS($G:$G,$E:$E,18.51,'RAW2'!$A:$A,'RAW2'!A614)</f>
        <v>35310400</v>
      </c>
      <c r="I614" s="1" t="str">
        <f>VLOOKUP(A614,'volatile collection data'!$G$6:$H$69,2,FALSE)</f>
        <v>B</v>
      </c>
      <c r="J614" s="1">
        <f>VLOOKUP(A614,'volatile collection data'!$G$6:$I$69,3,FALSE)</f>
        <v>12</v>
      </c>
      <c r="K614" s="1" t="str">
        <f>VLOOKUP(A614,'volatile collection data'!$G$6:$N$69,8,FALSE)</f>
        <v>8A</v>
      </c>
      <c r="L614" s="1">
        <f>VLOOKUP(A614,'volatile collection data'!$G$6:$J$69,4,FALSE)</f>
        <v>6.12</v>
      </c>
      <c r="M614" s="1">
        <f>VLOOKUP($A614,'volatile collection data'!$G$6:$M$69,6,FALSE)</f>
        <v>12</v>
      </c>
      <c r="N614" s="1">
        <f>VLOOKUP($A614,'volatile collection data'!$G$6:$M$69,7,FALSE)</f>
        <v>6.12</v>
      </c>
      <c r="O614" s="1">
        <f>VLOOKUP(A614,'volatile collection data'!$G$6:$K$69,5,FALSE)</f>
        <v>1</v>
      </c>
      <c r="P614" s="1" t="str">
        <f t="shared" si="57"/>
        <v>12B</v>
      </c>
      <c r="Q614">
        <f t="shared" si="55"/>
        <v>0.81699346405228768</v>
      </c>
      <c r="R614" t="str">
        <f t="shared" si="58"/>
        <v>8A_1-B&amp;6.12%6.12@12</v>
      </c>
      <c r="S614" t="str">
        <f t="shared" si="59"/>
        <v>12B-8A-VCS-Loc-22</v>
      </c>
      <c r="T614" t="str">
        <f>IFERROR(IF(VLOOKUP(S614,Bad!$A:$A,1,FALSE)='RAW2'!S614,"yes","no"),"no")</f>
        <v>no</v>
      </c>
      <c r="U614" t="str">
        <f>IFERROR(VLOOKUP(F614,compounds!$A:$B,2,FALSE),"")</f>
        <v>standard</v>
      </c>
      <c r="V614" t="str">
        <f>VLOOKUP(B614,'volatile collection data'!$O:$P,2,FALSE)</f>
        <v>25 apr.22 8</v>
      </c>
    </row>
    <row r="615" spans="1:22" x14ac:dyDescent="0.2">
      <c r="A615" t="s">
        <v>194</v>
      </c>
      <c r="B615" s="1" t="str">
        <f t="shared" si="56"/>
        <v>12B</v>
      </c>
      <c r="C615">
        <v>19.116</v>
      </c>
      <c r="D615">
        <f t="shared" si="54"/>
        <v>19.12</v>
      </c>
      <c r="E615">
        <f>VLOOKUP(D615,'Peak Combiner'!$A$5:$D$4980,4,FALSE)</f>
        <v>19.12</v>
      </c>
      <c r="F615">
        <f>IFERROR(VLOOKUP(D615,rt_comb!$A:$B,2,FALSE),D615)</f>
        <v>19.12</v>
      </c>
      <c r="G615">
        <v>1178931</v>
      </c>
      <c r="H615">
        <f>SUMIFS($G:$G,$E:$E,18.51,'RAW2'!$A:$A,'RAW2'!A615)</f>
        <v>35310400</v>
      </c>
      <c r="I615" s="1" t="str">
        <f>VLOOKUP(A615,'volatile collection data'!$G$6:$H$69,2,FALSE)</f>
        <v>B</v>
      </c>
      <c r="J615" s="1">
        <f>VLOOKUP(A615,'volatile collection data'!$G$6:$I$69,3,FALSE)</f>
        <v>12</v>
      </c>
      <c r="K615" s="1" t="str">
        <f>VLOOKUP(A615,'volatile collection data'!$G$6:$N$69,8,FALSE)</f>
        <v>8A</v>
      </c>
      <c r="L615" s="1">
        <f>VLOOKUP(A615,'volatile collection data'!$G$6:$J$69,4,FALSE)</f>
        <v>6.12</v>
      </c>
      <c r="M615" s="1">
        <f>VLOOKUP($A615,'volatile collection data'!$G$6:$M$69,6,FALSE)</f>
        <v>12</v>
      </c>
      <c r="N615" s="1">
        <f>VLOOKUP($A615,'volatile collection data'!$G$6:$M$69,7,FALSE)</f>
        <v>6.12</v>
      </c>
      <c r="O615" s="1">
        <f>VLOOKUP(A615,'volatile collection data'!$G$6:$K$69,5,FALSE)</f>
        <v>1</v>
      </c>
      <c r="P615" s="1" t="str">
        <f t="shared" si="57"/>
        <v>12B</v>
      </c>
      <c r="Q615">
        <f t="shared" si="55"/>
        <v>2.7277485431165534E-2</v>
      </c>
      <c r="R615" t="str">
        <f t="shared" si="58"/>
        <v>8A_1-B&amp;6.12%6.12@12</v>
      </c>
      <c r="S615" t="str">
        <f t="shared" si="59"/>
        <v>12B-8A-VCS-Loc-22</v>
      </c>
      <c r="T615" t="str">
        <f>IFERROR(IF(VLOOKUP(S615,Bad!$A:$A,1,FALSE)='RAW2'!S615,"yes","no"),"no")</f>
        <v>no</v>
      </c>
      <c r="U615" t="str">
        <f>IFERROR(VLOOKUP(F615,compounds!$A:$B,2,FALSE),"")</f>
        <v/>
      </c>
      <c r="V615" t="str">
        <f>VLOOKUP(B615,'volatile collection data'!$O:$P,2,FALSE)</f>
        <v>25 apr.22 8</v>
      </c>
    </row>
    <row r="616" spans="1:22" x14ac:dyDescent="0.2">
      <c r="A616" t="s">
        <v>194</v>
      </c>
      <c r="B616" s="1" t="str">
        <f t="shared" si="56"/>
        <v>12B</v>
      </c>
      <c r="C616">
        <v>20.05</v>
      </c>
      <c r="D616">
        <f t="shared" si="54"/>
        <v>20.05</v>
      </c>
      <c r="E616">
        <f>VLOOKUP(D616,'Peak Combiner'!$A$5:$D$4980,4,FALSE)</f>
        <v>20.05</v>
      </c>
      <c r="F616">
        <f>IFERROR(VLOOKUP(D616,rt_comb!$A:$B,2,FALSE),D616)</f>
        <v>20.05</v>
      </c>
      <c r="G616">
        <v>1554007</v>
      </c>
      <c r="H616">
        <f>SUMIFS($G:$G,$E:$E,18.51,'RAW2'!$A:$A,'RAW2'!A616)</f>
        <v>35310400</v>
      </c>
      <c r="I616" s="1" t="str">
        <f>VLOOKUP(A616,'volatile collection data'!$G$6:$H$69,2,FALSE)</f>
        <v>B</v>
      </c>
      <c r="J616" s="1">
        <f>VLOOKUP(A616,'volatile collection data'!$G$6:$I$69,3,FALSE)</f>
        <v>12</v>
      </c>
      <c r="K616" s="1" t="str">
        <f>VLOOKUP(A616,'volatile collection data'!$G$6:$N$69,8,FALSE)</f>
        <v>8A</v>
      </c>
      <c r="L616" s="1">
        <f>VLOOKUP(A616,'volatile collection data'!$G$6:$J$69,4,FALSE)</f>
        <v>6.12</v>
      </c>
      <c r="M616" s="1">
        <f>VLOOKUP($A616,'volatile collection data'!$G$6:$M$69,6,FALSE)</f>
        <v>12</v>
      </c>
      <c r="N616" s="1">
        <f>VLOOKUP($A616,'volatile collection data'!$G$6:$M$69,7,FALSE)</f>
        <v>6.12</v>
      </c>
      <c r="O616" s="1">
        <f>VLOOKUP(A616,'volatile collection data'!$G$6:$K$69,5,FALSE)</f>
        <v>1</v>
      </c>
      <c r="P616" s="1" t="str">
        <f t="shared" si="57"/>
        <v>12B</v>
      </c>
      <c r="Q616">
        <f t="shared" si="55"/>
        <v>3.5955796651737253E-2</v>
      </c>
      <c r="R616" t="str">
        <f t="shared" si="58"/>
        <v>8A_1-B&amp;6.12%6.12@12</v>
      </c>
      <c r="S616" t="str">
        <f t="shared" si="59"/>
        <v>12B-8A-VCS-Loc-22</v>
      </c>
      <c r="T616" t="str">
        <f>IFERROR(IF(VLOOKUP(S616,Bad!$A:$A,1,FALSE)='RAW2'!S616,"yes","no"),"no")</f>
        <v>no</v>
      </c>
      <c r="U616" t="str">
        <f>IFERROR(VLOOKUP(F616,compounds!$A:$B,2,FALSE),"")</f>
        <v>tridecane</v>
      </c>
      <c r="V616" t="str">
        <f>VLOOKUP(B616,'volatile collection data'!$O:$P,2,FALSE)</f>
        <v>25 apr.22 8</v>
      </c>
    </row>
    <row r="617" spans="1:22" x14ac:dyDescent="0.2">
      <c r="A617" t="s">
        <v>194</v>
      </c>
      <c r="B617" s="1" t="str">
        <f t="shared" si="56"/>
        <v>12B</v>
      </c>
      <c r="C617">
        <v>20.271000000000001</v>
      </c>
      <c r="D617">
        <f t="shared" si="54"/>
        <v>20.27</v>
      </c>
      <c r="E617">
        <f>VLOOKUP(D617,'Peak Combiner'!$A$5:$D$4980,4,FALSE)</f>
        <v>20.27</v>
      </c>
      <c r="F617">
        <f>IFERROR(VLOOKUP(D617,rt_comb!$A:$B,2,FALSE),D617)</f>
        <v>20.27</v>
      </c>
      <c r="G617">
        <v>1047692</v>
      </c>
      <c r="H617">
        <f>SUMIFS($G:$G,$E:$E,18.51,'RAW2'!$A:$A,'RAW2'!A617)</f>
        <v>35310400</v>
      </c>
      <c r="I617" s="1" t="str">
        <f>VLOOKUP(A617,'volatile collection data'!$G$6:$H$69,2,FALSE)</f>
        <v>B</v>
      </c>
      <c r="J617" s="1">
        <f>VLOOKUP(A617,'volatile collection data'!$G$6:$I$69,3,FALSE)</f>
        <v>12</v>
      </c>
      <c r="K617" s="1" t="str">
        <f>VLOOKUP(A617,'volatile collection data'!$G$6:$N$69,8,FALSE)</f>
        <v>8A</v>
      </c>
      <c r="L617" s="1">
        <f>VLOOKUP(A617,'volatile collection data'!$G$6:$J$69,4,FALSE)</f>
        <v>6.12</v>
      </c>
      <c r="M617" s="1">
        <f>VLOOKUP($A617,'volatile collection data'!$G$6:$M$69,6,FALSE)</f>
        <v>12</v>
      </c>
      <c r="N617" s="1">
        <f>VLOOKUP($A617,'volatile collection data'!$G$6:$M$69,7,FALSE)</f>
        <v>6.12</v>
      </c>
      <c r="O617" s="1">
        <f>VLOOKUP(A617,'volatile collection data'!$G$6:$K$69,5,FALSE)</f>
        <v>1</v>
      </c>
      <c r="P617" s="1" t="str">
        <f t="shared" si="57"/>
        <v>12B</v>
      </c>
      <c r="Q617">
        <f t="shared" si="55"/>
        <v>2.4240946472990091E-2</v>
      </c>
      <c r="R617" t="str">
        <f t="shared" si="58"/>
        <v>8A_1-B&amp;6.12%6.12@12</v>
      </c>
      <c r="S617" t="str">
        <f t="shared" si="59"/>
        <v>12B-8A-VCS-Loc-22</v>
      </c>
      <c r="T617" t="str">
        <f>IFERROR(IF(VLOOKUP(S617,Bad!$A:$A,1,FALSE)='RAW2'!S617,"yes","no"),"no")</f>
        <v>no</v>
      </c>
      <c r="U617" t="str">
        <f>IFERROR(VLOOKUP(F617,compounds!$A:$B,2,FALSE),"")</f>
        <v/>
      </c>
      <c r="V617" t="str">
        <f>VLOOKUP(B617,'volatile collection data'!$O:$P,2,FALSE)</f>
        <v>25 apr.22 8</v>
      </c>
    </row>
    <row r="618" spans="1:22" x14ac:dyDescent="0.2">
      <c r="A618" t="s">
        <v>194</v>
      </c>
      <c r="B618" s="1" t="str">
        <f t="shared" si="56"/>
        <v>12B</v>
      </c>
      <c r="C618">
        <v>21.324999999999999</v>
      </c>
      <c r="D618">
        <f t="shared" si="54"/>
        <v>21.33</v>
      </c>
      <c r="E618">
        <f>VLOOKUP(D618,'Peak Combiner'!$A$5:$D$4980,4,FALSE)</f>
        <v>21.28</v>
      </c>
      <c r="F618">
        <f>IFERROR(VLOOKUP(D618,rt_comb!$A:$B,2,FALSE),D618)</f>
        <v>21.33</v>
      </c>
      <c r="G618">
        <v>5225667</v>
      </c>
      <c r="H618">
        <f>SUMIFS($G:$G,$E:$E,18.51,'RAW2'!$A:$A,'RAW2'!A618)</f>
        <v>35310400</v>
      </c>
      <c r="I618" s="1" t="str">
        <f>VLOOKUP(A618,'volatile collection data'!$G$6:$H$69,2,FALSE)</f>
        <v>B</v>
      </c>
      <c r="J618" s="1">
        <f>VLOOKUP(A618,'volatile collection data'!$G$6:$I$69,3,FALSE)</f>
        <v>12</v>
      </c>
      <c r="K618" s="1" t="str">
        <f>VLOOKUP(A618,'volatile collection data'!$G$6:$N$69,8,FALSE)</f>
        <v>8A</v>
      </c>
      <c r="L618" s="1">
        <f>VLOOKUP(A618,'volatile collection data'!$G$6:$J$69,4,FALSE)</f>
        <v>6.12</v>
      </c>
      <c r="M618" s="1">
        <f>VLOOKUP($A618,'volatile collection data'!$G$6:$M$69,6,FALSE)</f>
        <v>12</v>
      </c>
      <c r="N618" s="1">
        <f>VLOOKUP($A618,'volatile collection data'!$G$6:$M$69,7,FALSE)</f>
        <v>6.12</v>
      </c>
      <c r="O618" s="1">
        <f>VLOOKUP(A618,'volatile collection data'!$G$6:$K$69,5,FALSE)</f>
        <v>1</v>
      </c>
      <c r="P618" s="1" t="str">
        <f t="shared" si="57"/>
        <v>12B</v>
      </c>
      <c r="Q618">
        <f t="shared" si="55"/>
        <v>0.1209087346592994</v>
      </c>
      <c r="R618" t="str">
        <f t="shared" si="58"/>
        <v>8A_1-B&amp;6.12%6.12@12</v>
      </c>
      <c r="S618" t="str">
        <f t="shared" si="59"/>
        <v>12B-8A-VCS-Loc-22</v>
      </c>
      <c r="T618" t="str">
        <f>IFERROR(IF(VLOOKUP(S618,Bad!$A:$A,1,FALSE)='RAW2'!S618,"yes","no"),"no")</f>
        <v>no</v>
      </c>
      <c r="U618" t="str">
        <f>IFERROR(VLOOKUP(F618,compounds!$A:$B,2,FALSE),"")</f>
        <v/>
      </c>
      <c r="V618" t="str">
        <f>VLOOKUP(B618,'volatile collection data'!$O:$P,2,FALSE)</f>
        <v>25 apr.22 8</v>
      </c>
    </row>
    <row r="619" spans="1:22" x14ac:dyDescent="0.2">
      <c r="A619" t="s">
        <v>194</v>
      </c>
      <c r="B619" s="1" t="str">
        <f t="shared" si="56"/>
        <v>12B</v>
      </c>
      <c r="C619">
        <v>23.337</v>
      </c>
      <c r="D619">
        <f t="shared" si="54"/>
        <v>23.34</v>
      </c>
      <c r="E619">
        <f>VLOOKUP(D619,'Peak Combiner'!$A$5:$D$4980,4,FALSE)</f>
        <v>23.32</v>
      </c>
      <c r="F619">
        <f>IFERROR(VLOOKUP(D619,rt_comb!$A:$B,2,FALSE),D619)</f>
        <v>23.34</v>
      </c>
      <c r="G619">
        <v>1174201</v>
      </c>
      <c r="H619">
        <f>SUMIFS($G:$G,$E:$E,18.51,'RAW2'!$A:$A,'RAW2'!A619)</f>
        <v>35310400</v>
      </c>
      <c r="I619" s="1" t="str">
        <f>VLOOKUP(A619,'volatile collection data'!$G$6:$H$69,2,FALSE)</f>
        <v>B</v>
      </c>
      <c r="J619" s="1">
        <f>VLOOKUP(A619,'volatile collection data'!$G$6:$I$69,3,FALSE)</f>
        <v>12</v>
      </c>
      <c r="K619" s="1" t="str">
        <f>VLOOKUP(A619,'volatile collection data'!$G$6:$N$69,8,FALSE)</f>
        <v>8A</v>
      </c>
      <c r="L619" s="1">
        <f>VLOOKUP(A619,'volatile collection data'!$G$6:$J$69,4,FALSE)</f>
        <v>6.12</v>
      </c>
      <c r="M619" s="1">
        <f>VLOOKUP($A619,'volatile collection data'!$G$6:$M$69,6,FALSE)</f>
        <v>12</v>
      </c>
      <c r="N619" s="1">
        <f>VLOOKUP($A619,'volatile collection data'!$G$6:$M$69,7,FALSE)</f>
        <v>6.12</v>
      </c>
      <c r="O619" s="1">
        <f>VLOOKUP(A619,'volatile collection data'!$G$6:$K$69,5,FALSE)</f>
        <v>1</v>
      </c>
      <c r="P619" s="1" t="str">
        <f t="shared" si="57"/>
        <v>12B</v>
      </c>
      <c r="Q619">
        <f t="shared" si="55"/>
        <v>2.7168045178861192E-2</v>
      </c>
      <c r="R619" t="str">
        <f t="shared" si="58"/>
        <v>8A_1-B&amp;6.12%6.12@12</v>
      </c>
      <c r="S619" t="str">
        <f t="shared" si="59"/>
        <v>12B-8A-VCS-Loc-22</v>
      </c>
      <c r="T619" t="str">
        <f>IFERROR(IF(VLOOKUP(S619,Bad!$A:$A,1,FALSE)='RAW2'!S619,"yes","no"),"no")</f>
        <v>no</v>
      </c>
      <c r="U619" t="str">
        <f>IFERROR(VLOOKUP(F619,compounds!$A:$B,2,FALSE),"")</f>
        <v/>
      </c>
      <c r="V619" t="str">
        <f>VLOOKUP(B619,'volatile collection data'!$O:$P,2,FALSE)</f>
        <v>25 apr.22 8</v>
      </c>
    </row>
    <row r="620" spans="1:22" x14ac:dyDescent="0.2">
      <c r="A620" t="s">
        <v>194</v>
      </c>
      <c r="B620" s="1" t="str">
        <f t="shared" si="56"/>
        <v>12B</v>
      </c>
      <c r="C620">
        <v>24.227</v>
      </c>
      <c r="D620">
        <f t="shared" si="54"/>
        <v>24.23</v>
      </c>
      <c r="E620">
        <f>VLOOKUP(D620,'Peak Combiner'!$A$5:$D$4980,4,FALSE)</f>
        <v>24.23</v>
      </c>
      <c r="F620">
        <f>IFERROR(VLOOKUP(D620,rt_comb!$A:$B,2,FALSE),D620)</f>
        <v>24.23</v>
      </c>
      <c r="G620">
        <v>1628278</v>
      </c>
      <c r="H620">
        <f>SUMIFS($G:$G,$E:$E,18.51,'RAW2'!$A:$A,'RAW2'!A620)</f>
        <v>35310400</v>
      </c>
      <c r="I620" s="1" t="str">
        <f>VLOOKUP(A620,'volatile collection data'!$G$6:$H$69,2,FALSE)</f>
        <v>B</v>
      </c>
      <c r="J620" s="1">
        <f>VLOOKUP(A620,'volatile collection data'!$G$6:$I$69,3,FALSE)</f>
        <v>12</v>
      </c>
      <c r="K620" s="1" t="str">
        <f>VLOOKUP(A620,'volatile collection data'!$G$6:$N$69,8,FALSE)</f>
        <v>8A</v>
      </c>
      <c r="L620" s="1">
        <f>VLOOKUP(A620,'volatile collection data'!$G$6:$J$69,4,FALSE)</f>
        <v>6.12</v>
      </c>
      <c r="M620" s="1">
        <f>VLOOKUP($A620,'volatile collection data'!$G$6:$M$69,6,FALSE)</f>
        <v>12</v>
      </c>
      <c r="N620" s="1">
        <f>VLOOKUP($A620,'volatile collection data'!$G$6:$M$69,7,FALSE)</f>
        <v>6.12</v>
      </c>
      <c r="O620" s="1">
        <f>VLOOKUP(A620,'volatile collection data'!$G$6:$K$69,5,FALSE)</f>
        <v>1</v>
      </c>
      <c r="P620" s="1" t="str">
        <f t="shared" si="57"/>
        <v>12B</v>
      </c>
      <c r="Q620">
        <f t="shared" si="55"/>
        <v>3.7674239987656059E-2</v>
      </c>
      <c r="R620" t="str">
        <f t="shared" si="58"/>
        <v>8A_1-B&amp;6.12%6.12@12</v>
      </c>
      <c r="S620" t="str">
        <f t="shared" si="59"/>
        <v>12B-8A-VCS-Loc-22</v>
      </c>
      <c r="T620" t="str">
        <f>IFERROR(IF(VLOOKUP(S620,Bad!$A:$A,1,FALSE)='RAW2'!S620,"yes","no"),"no")</f>
        <v>no</v>
      </c>
      <c r="U620" t="str">
        <f>IFERROR(VLOOKUP(F620,compounds!$A:$B,2,FALSE),"")</f>
        <v/>
      </c>
      <c r="V620" t="str">
        <f>VLOOKUP(B620,'volatile collection data'!$O:$P,2,FALSE)</f>
        <v>25 apr.22 8</v>
      </c>
    </row>
    <row r="621" spans="1:22" x14ac:dyDescent="0.2">
      <c r="A621" t="s">
        <v>194</v>
      </c>
      <c r="B621" s="1" t="str">
        <f t="shared" si="56"/>
        <v>12B</v>
      </c>
      <c r="C621">
        <v>25.167000000000002</v>
      </c>
      <c r="D621">
        <f t="shared" si="54"/>
        <v>25.17</v>
      </c>
      <c r="E621">
        <f>VLOOKUP(D621,'Peak Combiner'!$A$5:$D$4980,4,FALSE)</f>
        <v>25.17</v>
      </c>
      <c r="F621">
        <f>IFERROR(VLOOKUP(D621,rt_comb!$A:$B,2,FALSE),D621)</f>
        <v>25.17</v>
      </c>
      <c r="G621">
        <v>1134067</v>
      </c>
      <c r="H621">
        <f>SUMIFS($G:$G,$E:$E,18.51,'RAW2'!$A:$A,'RAW2'!A621)</f>
        <v>35310400</v>
      </c>
      <c r="I621" s="1" t="str">
        <f>VLOOKUP(A621,'volatile collection data'!$G$6:$H$69,2,FALSE)</f>
        <v>B</v>
      </c>
      <c r="J621" s="1">
        <f>VLOOKUP(A621,'volatile collection data'!$G$6:$I$69,3,FALSE)</f>
        <v>12</v>
      </c>
      <c r="K621" s="1" t="str">
        <f>VLOOKUP(A621,'volatile collection data'!$G$6:$N$69,8,FALSE)</f>
        <v>8A</v>
      </c>
      <c r="L621" s="1">
        <f>VLOOKUP(A621,'volatile collection data'!$G$6:$J$69,4,FALSE)</f>
        <v>6.12</v>
      </c>
      <c r="M621" s="1">
        <f>VLOOKUP($A621,'volatile collection data'!$G$6:$M$69,6,FALSE)</f>
        <v>12</v>
      </c>
      <c r="N621" s="1">
        <f>VLOOKUP($A621,'volatile collection data'!$G$6:$M$69,7,FALSE)</f>
        <v>6.12</v>
      </c>
      <c r="O621" s="1">
        <f>VLOOKUP(A621,'volatile collection data'!$G$6:$K$69,5,FALSE)</f>
        <v>1</v>
      </c>
      <c r="P621" s="1" t="str">
        <f t="shared" si="57"/>
        <v>12B</v>
      </c>
      <c r="Q621">
        <f t="shared" si="55"/>
        <v>2.6239445794932533E-2</v>
      </c>
      <c r="R621" t="str">
        <f t="shared" si="58"/>
        <v>8A_1-B&amp;6.12%6.12@12</v>
      </c>
      <c r="S621" t="str">
        <f t="shared" si="59"/>
        <v>12B-8A-VCS-Loc-22</v>
      </c>
      <c r="T621" t="str">
        <f>IFERROR(IF(VLOOKUP(S621,Bad!$A:$A,1,FALSE)='RAW2'!S621,"yes","no"),"no")</f>
        <v>no</v>
      </c>
      <c r="U621" t="str">
        <f>IFERROR(VLOOKUP(F621,compounds!$A:$B,2,FALSE),"")</f>
        <v/>
      </c>
      <c r="V621" t="str">
        <f>VLOOKUP(B621,'volatile collection data'!$O:$P,2,FALSE)</f>
        <v>25 apr.22 8</v>
      </c>
    </row>
    <row r="622" spans="1:22" x14ac:dyDescent="0.2">
      <c r="A622" t="s">
        <v>194</v>
      </c>
      <c r="B622" s="1" t="str">
        <f t="shared" si="56"/>
        <v>12B</v>
      </c>
      <c r="C622">
        <v>25.286000000000001</v>
      </c>
      <c r="D622">
        <f t="shared" si="54"/>
        <v>25.29</v>
      </c>
      <c r="E622">
        <f>VLOOKUP(D622,'Peak Combiner'!$A$5:$D$4980,4,FALSE)</f>
        <v>25.28</v>
      </c>
      <c r="F622">
        <f>IFERROR(VLOOKUP(D622,rt_comb!$A:$B,2,FALSE),D622)</f>
        <v>25.29</v>
      </c>
      <c r="G622">
        <v>2957366</v>
      </c>
      <c r="H622">
        <f>SUMIFS($G:$G,$E:$E,18.51,'RAW2'!$A:$A,'RAW2'!A622)</f>
        <v>35310400</v>
      </c>
      <c r="I622" s="1" t="str">
        <f>VLOOKUP(A622,'volatile collection data'!$G$6:$H$69,2,FALSE)</f>
        <v>B</v>
      </c>
      <c r="J622" s="1">
        <f>VLOOKUP(A622,'volatile collection data'!$G$6:$I$69,3,FALSE)</f>
        <v>12</v>
      </c>
      <c r="K622" s="1" t="str">
        <f>VLOOKUP(A622,'volatile collection data'!$G$6:$N$69,8,FALSE)</f>
        <v>8A</v>
      </c>
      <c r="L622" s="1">
        <f>VLOOKUP(A622,'volatile collection data'!$G$6:$J$69,4,FALSE)</f>
        <v>6.12</v>
      </c>
      <c r="M622" s="1">
        <f>VLOOKUP($A622,'volatile collection data'!$G$6:$M$69,6,FALSE)</f>
        <v>12</v>
      </c>
      <c r="N622" s="1">
        <f>VLOOKUP($A622,'volatile collection data'!$G$6:$M$69,7,FALSE)</f>
        <v>6.12</v>
      </c>
      <c r="O622" s="1">
        <f>VLOOKUP(A622,'volatile collection data'!$G$6:$K$69,5,FALSE)</f>
        <v>1</v>
      </c>
      <c r="P622" s="1" t="str">
        <f t="shared" si="57"/>
        <v>12B</v>
      </c>
      <c r="Q622">
        <f t="shared" si="55"/>
        <v>6.84259791112663E-2</v>
      </c>
      <c r="R622" t="str">
        <f t="shared" si="58"/>
        <v>8A_1-B&amp;6.12%6.12@12</v>
      </c>
      <c r="S622" t="str">
        <f t="shared" si="59"/>
        <v>12B-8A-VCS-Loc-22</v>
      </c>
      <c r="T622" t="str">
        <f>IFERROR(IF(VLOOKUP(S622,Bad!$A:$A,1,FALSE)='RAW2'!S622,"yes","no"),"no")</f>
        <v>no</v>
      </c>
      <c r="U622" t="str">
        <f>IFERROR(VLOOKUP(F622,compounds!$A:$B,2,FALSE),"")</f>
        <v/>
      </c>
      <c r="V622" t="str">
        <f>VLOOKUP(B622,'volatile collection data'!$O:$P,2,FALSE)</f>
        <v>25 apr.22 8</v>
      </c>
    </row>
    <row r="623" spans="1:22" x14ac:dyDescent="0.2">
      <c r="A623" t="s">
        <v>194</v>
      </c>
      <c r="B623" s="1" t="str">
        <f t="shared" si="56"/>
        <v>12B</v>
      </c>
      <c r="C623">
        <v>25.687000000000001</v>
      </c>
      <c r="D623">
        <f t="shared" si="54"/>
        <v>25.69</v>
      </c>
      <c r="E623">
        <f>VLOOKUP(D623,'Peak Combiner'!$A$5:$D$4980,4,FALSE)</f>
        <v>25.67</v>
      </c>
      <c r="F623">
        <f>IFERROR(VLOOKUP(D623,rt_comb!$A:$B,2,FALSE),D623)</f>
        <v>25.69</v>
      </c>
      <c r="G623">
        <v>1788841</v>
      </c>
      <c r="H623">
        <f>SUMIFS($G:$G,$E:$E,18.51,'RAW2'!$A:$A,'RAW2'!A623)</f>
        <v>35310400</v>
      </c>
      <c r="I623" s="1" t="str">
        <f>VLOOKUP(A623,'volatile collection data'!$G$6:$H$69,2,FALSE)</f>
        <v>B</v>
      </c>
      <c r="J623" s="1">
        <f>VLOOKUP(A623,'volatile collection data'!$G$6:$I$69,3,FALSE)</f>
        <v>12</v>
      </c>
      <c r="K623" s="1" t="str">
        <f>VLOOKUP(A623,'volatile collection data'!$G$6:$N$69,8,FALSE)</f>
        <v>8A</v>
      </c>
      <c r="L623" s="1">
        <f>VLOOKUP(A623,'volatile collection data'!$G$6:$J$69,4,FALSE)</f>
        <v>6.12</v>
      </c>
      <c r="M623" s="1">
        <f>VLOOKUP($A623,'volatile collection data'!$G$6:$M$69,6,FALSE)</f>
        <v>12</v>
      </c>
      <c r="N623" s="1">
        <f>VLOOKUP($A623,'volatile collection data'!$G$6:$M$69,7,FALSE)</f>
        <v>6.12</v>
      </c>
      <c r="O623" s="1">
        <f>VLOOKUP(A623,'volatile collection data'!$G$6:$K$69,5,FALSE)</f>
        <v>1</v>
      </c>
      <c r="P623" s="1" t="str">
        <f t="shared" si="57"/>
        <v>12B</v>
      </c>
      <c r="Q623">
        <f t="shared" si="55"/>
        <v>4.1389262235170317E-2</v>
      </c>
      <c r="R623" t="str">
        <f t="shared" si="58"/>
        <v>8A_1-B&amp;6.12%6.12@12</v>
      </c>
      <c r="S623" t="str">
        <f t="shared" si="59"/>
        <v>12B-8A-VCS-Loc-22</v>
      </c>
      <c r="T623" t="str">
        <f>IFERROR(IF(VLOOKUP(S623,Bad!$A:$A,1,FALSE)='RAW2'!S623,"yes","no"),"no")</f>
        <v>no</v>
      </c>
      <c r="U623" t="str">
        <f>IFERROR(VLOOKUP(F623,compounds!$A:$B,2,FALSE),"")</f>
        <v/>
      </c>
      <c r="V623" t="str">
        <f>VLOOKUP(B623,'volatile collection data'!$O:$P,2,FALSE)</f>
        <v>25 apr.22 8</v>
      </c>
    </row>
    <row r="624" spans="1:22" x14ac:dyDescent="0.2">
      <c r="A624" t="s">
        <v>194</v>
      </c>
      <c r="B624" s="1" t="str">
        <f t="shared" si="56"/>
        <v>12B</v>
      </c>
      <c r="C624">
        <v>26.637</v>
      </c>
      <c r="D624">
        <f t="shared" si="54"/>
        <v>26.64</v>
      </c>
      <c r="E624">
        <f>VLOOKUP(D624,'Peak Combiner'!$A$5:$D$4980,4,FALSE)</f>
        <v>26.62</v>
      </c>
      <c r="F624">
        <f>IFERROR(VLOOKUP(D624,rt_comb!$A:$B,2,FALSE),D624)</f>
        <v>26.64</v>
      </c>
      <c r="G624">
        <v>1683584</v>
      </c>
      <c r="H624">
        <f>SUMIFS($G:$G,$E:$E,18.51,'RAW2'!$A:$A,'RAW2'!A624)</f>
        <v>35310400</v>
      </c>
      <c r="I624" s="1" t="str">
        <f>VLOOKUP(A624,'volatile collection data'!$G$6:$H$69,2,FALSE)</f>
        <v>B</v>
      </c>
      <c r="J624" s="1">
        <f>VLOOKUP(A624,'volatile collection data'!$G$6:$I$69,3,FALSE)</f>
        <v>12</v>
      </c>
      <c r="K624" s="1" t="str">
        <f>VLOOKUP(A624,'volatile collection data'!$G$6:$N$69,8,FALSE)</f>
        <v>8A</v>
      </c>
      <c r="L624" s="1">
        <f>VLOOKUP(A624,'volatile collection data'!$G$6:$J$69,4,FALSE)</f>
        <v>6.12</v>
      </c>
      <c r="M624" s="1">
        <f>VLOOKUP($A624,'volatile collection data'!$G$6:$M$69,6,FALSE)</f>
        <v>12</v>
      </c>
      <c r="N624" s="1">
        <f>VLOOKUP($A624,'volatile collection data'!$G$6:$M$69,7,FALSE)</f>
        <v>6.12</v>
      </c>
      <c r="O624" s="1">
        <f>VLOOKUP(A624,'volatile collection data'!$G$6:$K$69,5,FALSE)</f>
        <v>1</v>
      </c>
      <c r="P624" s="1" t="str">
        <f t="shared" si="57"/>
        <v>12B</v>
      </c>
      <c r="Q624">
        <f t="shared" si="55"/>
        <v>3.8953881128024788E-2</v>
      </c>
      <c r="R624" t="str">
        <f t="shared" si="58"/>
        <v>8A_1-B&amp;6.12%6.12@12</v>
      </c>
      <c r="S624" t="str">
        <f t="shared" si="59"/>
        <v>12B-8A-VCS-Loc-22</v>
      </c>
      <c r="T624" t="str">
        <f>IFERROR(IF(VLOOKUP(S624,Bad!$A:$A,1,FALSE)='RAW2'!S624,"yes","no"),"no")</f>
        <v>no</v>
      </c>
      <c r="U624" t="str">
        <f>IFERROR(VLOOKUP(F624,compounds!$A:$B,2,FALSE),"")</f>
        <v/>
      </c>
      <c r="V624" t="str">
        <f>VLOOKUP(B624,'volatile collection data'!$O:$P,2,FALSE)</f>
        <v>25 apr.22 8</v>
      </c>
    </row>
    <row r="625" spans="1:22" x14ac:dyDescent="0.2">
      <c r="A625" t="s">
        <v>194</v>
      </c>
      <c r="B625" s="1" t="str">
        <f t="shared" si="56"/>
        <v>12B</v>
      </c>
      <c r="C625">
        <v>27.919</v>
      </c>
      <c r="D625">
        <f t="shared" si="54"/>
        <v>27.92</v>
      </c>
      <c r="E625">
        <f>VLOOKUP(D625,'Peak Combiner'!$A$5:$D$4980,4,FALSE)</f>
        <v>27.92</v>
      </c>
      <c r="F625">
        <f>IFERROR(VLOOKUP(D625,rt_comb!$A:$B,2,FALSE),D625)</f>
        <v>27.92</v>
      </c>
      <c r="G625">
        <v>968318</v>
      </c>
      <c r="H625">
        <f>SUMIFS($G:$G,$E:$E,18.51,'RAW2'!$A:$A,'RAW2'!A625)</f>
        <v>35310400</v>
      </c>
      <c r="I625" s="1" t="str">
        <f>VLOOKUP(A625,'volatile collection data'!$G$6:$H$69,2,FALSE)</f>
        <v>B</v>
      </c>
      <c r="J625" s="1">
        <f>VLOOKUP(A625,'volatile collection data'!$G$6:$I$69,3,FALSE)</f>
        <v>12</v>
      </c>
      <c r="K625" s="1" t="str">
        <f>VLOOKUP(A625,'volatile collection data'!$G$6:$N$69,8,FALSE)</f>
        <v>8A</v>
      </c>
      <c r="L625" s="1">
        <f>VLOOKUP(A625,'volatile collection data'!$G$6:$J$69,4,FALSE)</f>
        <v>6.12</v>
      </c>
      <c r="M625" s="1">
        <f>VLOOKUP($A625,'volatile collection data'!$G$6:$M$69,6,FALSE)</f>
        <v>12</v>
      </c>
      <c r="N625" s="1">
        <f>VLOOKUP($A625,'volatile collection data'!$G$6:$M$69,7,FALSE)</f>
        <v>6.12</v>
      </c>
      <c r="O625" s="1">
        <f>VLOOKUP(A625,'volatile collection data'!$G$6:$K$69,5,FALSE)</f>
        <v>1</v>
      </c>
      <c r="P625" s="1" t="str">
        <f t="shared" si="57"/>
        <v>12B</v>
      </c>
      <c r="Q625">
        <f t="shared" si="55"/>
        <v>2.2404432606942516E-2</v>
      </c>
      <c r="R625" t="str">
        <f t="shared" si="58"/>
        <v>8A_1-B&amp;6.12%6.12@12</v>
      </c>
      <c r="S625" t="str">
        <f t="shared" si="59"/>
        <v>12B-8A-VCS-Loc-22</v>
      </c>
      <c r="T625" t="str">
        <f>IFERROR(IF(VLOOKUP(S625,Bad!$A:$A,1,FALSE)='RAW2'!S625,"yes","no"),"no")</f>
        <v>no</v>
      </c>
      <c r="U625" t="str">
        <f>IFERROR(VLOOKUP(F625,compounds!$A:$B,2,FALSE),"")</f>
        <v/>
      </c>
      <c r="V625" t="str">
        <f>VLOOKUP(B625,'volatile collection data'!$O:$P,2,FALSE)</f>
        <v>25 apr.22 8</v>
      </c>
    </row>
    <row r="626" spans="1:22" x14ac:dyDescent="0.2">
      <c r="A626" t="s">
        <v>194</v>
      </c>
      <c r="B626" s="1" t="str">
        <f t="shared" si="56"/>
        <v>12B</v>
      </c>
      <c r="C626">
        <v>30.033999999999999</v>
      </c>
      <c r="D626">
        <f t="shared" si="54"/>
        <v>30.03</v>
      </c>
      <c r="E626">
        <f>VLOOKUP(D626,'Peak Combiner'!$A$5:$D$4980,4,FALSE)</f>
        <v>30.03</v>
      </c>
      <c r="F626">
        <f>IFERROR(VLOOKUP(D626,rt_comb!$A:$B,2,FALSE),D626)</f>
        <v>30.03</v>
      </c>
      <c r="G626">
        <v>1668640</v>
      </c>
      <c r="H626">
        <f>SUMIFS($G:$G,$E:$E,18.51,'RAW2'!$A:$A,'RAW2'!A626)</f>
        <v>35310400</v>
      </c>
      <c r="I626" s="1" t="str">
        <f>VLOOKUP(A626,'volatile collection data'!$G$6:$H$69,2,FALSE)</f>
        <v>B</v>
      </c>
      <c r="J626" s="1">
        <f>VLOOKUP(A626,'volatile collection data'!$G$6:$I$69,3,FALSE)</f>
        <v>12</v>
      </c>
      <c r="K626" s="1" t="str">
        <f>VLOOKUP(A626,'volatile collection data'!$G$6:$N$69,8,FALSE)</f>
        <v>8A</v>
      </c>
      <c r="L626" s="1">
        <f>VLOOKUP(A626,'volatile collection data'!$G$6:$J$69,4,FALSE)</f>
        <v>6.12</v>
      </c>
      <c r="M626" s="1">
        <f>VLOOKUP($A626,'volatile collection data'!$G$6:$M$69,6,FALSE)</f>
        <v>12</v>
      </c>
      <c r="N626" s="1">
        <f>VLOOKUP($A626,'volatile collection data'!$G$6:$M$69,7,FALSE)</f>
        <v>6.12</v>
      </c>
      <c r="O626" s="1">
        <f>VLOOKUP(A626,'volatile collection data'!$G$6:$K$69,5,FALSE)</f>
        <v>1</v>
      </c>
      <c r="P626" s="1" t="str">
        <f t="shared" si="57"/>
        <v>12B</v>
      </c>
      <c r="Q626">
        <f t="shared" si="55"/>
        <v>3.8608114715670432E-2</v>
      </c>
      <c r="R626" t="str">
        <f t="shared" si="58"/>
        <v>8A_1-B&amp;6.12%6.12@12</v>
      </c>
      <c r="S626" t="str">
        <f t="shared" si="59"/>
        <v>12B-8A-VCS-Loc-22</v>
      </c>
      <c r="T626" t="str">
        <f>IFERROR(IF(VLOOKUP(S626,Bad!$A:$A,1,FALSE)='RAW2'!S626,"yes","no"),"no")</f>
        <v>no</v>
      </c>
      <c r="U626" t="str">
        <f>IFERROR(VLOOKUP(F626,compounds!$A:$B,2,FALSE),"")</f>
        <v/>
      </c>
      <c r="V626" t="str">
        <f>VLOOKUP(B626,'volatile collection data'!$O:$P,2,FALSE)</f>
        <v>25 apr.22 8</v>
      </c>
    </row>
    <row r="627" spans="1:22" x14ac:dyDescent="0.2">
      <c r="A627" t="s">
        <v>194</v>
      </c>
      <c r="B627" s="1" t="str">
        <f t="shared" si="56"/>
        <v>12B</v>
      </c>
      <c r="C627">
        <v>30.753</v>
      </c>
      <c r="D627">
        <f t="shared" si="54"/>
        <v>30.75</v>
      </c>
      <c r="E627">
        <f>VLOOKUP(D627,'Peak Combiner'!$A$5:$D$4980,4,FALSE)</f>
        <v>30.75</v>
      </c>
      <c r="F627">
        <f>IFERROR(VLOOKUP(D627,rt_comb!$A:$B,2,FALSE),D627)</f>
        <v>30.75</v>
      </c>
      <c r="G627">
        <v>758547</v>
      </c>
      <c r="H627">
        <f>SUMIFS($G:$G,$E:$E,18.51,'RAW2'!$A:$A,'RAW2'!A627)</f>
        <v>35310400</v>
      </c>
      <c r="I627" s="1" t="str">
        <f>VLOOKUP(A627,'volatile collection data'!$G$6:$H$69,2,FALSE)</f>
        <v>B</v>
      </c>
      <c r="J627" s="1">
        <f>VLOOKUP(A627,'volatile collection data'!$G$6:$I$69,3,FALSE)</f>
        <v>12</v>
      </c>
      <c r="K627" s="1" t="str">
        <f>VLOOKUP(A627,'volatile collection data'!$G$6:$N$69,8,FALSE)</f>
        <v>8A</v>
      </c>
      <c r="L627" s="1">
        <f>VLOOKUP(A627,'volatile collection data'!$G$6:$J$69,4,FALSE)</f>
        <v>6.12</v>
      </c>
      <c r="M627" s="1">
        <f>VLOOKUP($A627,'volatile collection data'!$G$6:$M$69,6,FALSE)</f>
        <v>12</v>
      </c>
      <c r="N627" s="1">
        <f>VLOOKUP($A627,'volatile collection data'!$G$6:$M$69,7,FALSE)</f>
        <v>6.12</v>
      </c>
      <c r="O627" s="1">
        <f>VLOOKUP(A627,'volatile collection data'!$G$6:$K$69,5,FALSE)</f>
        <v>1</v>
      </c>
      <c r="P627" s="1" t="str">
        <f t="shared" si="57"/>
        <v>12B</v>
      </c>
      <c r="Q627">
        <f t="shared" si="55"/>
        <v>1.7550861535878114E-2</v>
      </c>
      <c r="R627" t="str">
        <f t="shared" si="58"/>
        <v>8A_1-B&amp;6.12%6.12@12</v>
      </c>
      <c r="S627" t="str">
        <f t="shared" si="59"/>
        <v>12B-8A-VCS-Loc-22</v>
      </c>
      <c r="T627" t="str">
        <f>IFERROR(IF(VLOOKUP(S627,Bad!$A:$A,1,FALSE)='RAW2'!S627,"yes","no"),"no")</f>
        <v>no</v>
      </c>
      <c r="U627" t="str">
        <f>IFERROR(VLOOKUP(F627,compounds!$A:$B,2,FALSE),"")</f>
        <v/>
      </c>
      <c r="V627" t="str">
        <f>VLOOKUP(B627,'volatile collection data'!$O:$P,2,FALSE)</f>
        <v>25 apr.22 8</v>
      </c>
    </row>
    <row r="628" spans="1:22" x14ac:dyDescent="0.2">
      <c r="A628" t="s">
        <v>194</v>
      </c>
      <c r="B628" s="1" t="str">
        <f t="shared" si="56"/>
        <v>12B</v>
      </c>
      <c r="C628">
        <v>30.951000000000001</v>
      </c>
      <c r="D628">
        <f t="shared" si="54"/>
        <v>30.95</v>
      </c>
      <c r="E628">
        <f>VLOOKUP(D628,'Peak Combiner'!$A$5:$D$4980,4,FALSE)</f>
        <v>30.94</v>
      </c>
      <c r="F628">
        <f>IFERROR(VLOOKUP(D628,rt_comb!$A:$B,2,FALSE),D628)</f>
        <v>30.95</v>
      </c>
      <c r="G628">
        <v>3599361</v>
      </c>
      <c r="H628">
        <f>SUMIFS($G:$G,$E:$E,18.51,'RAW2'!$A:$A,'RAW2'!A628)</f>
        <v>35310400</v>
      </c>
      <c r="I628" s="1" t="str">
        <f>VLOOKUP(A628,'volatile collection data'!$G$6:$H$69,2,FALSE)</f>
        <v>B</v>
      </c>
      <c r="J628" s="1">
        <f>VLOOKUP(A628,'volatile collection data'!$G$6:$I$69,3,FALSE)</f>
        <v>12</v>
      </c>
      <c r="K628" s="1" t="str">
        <f>VLOOKUP(A628,'volatile collection data'!$G$6:$N$69,8,FALSE)</f>
        <v>8A</v>
      </c>
      <c r="L628" s="1">
        <f>VLOOKUP(A628,'volatile collection data'!$G$6:$J$69,4,FALSE)</f>
        <v>6.12</v>
      </c>
      <c r="M628" s="1">
        <f>VLOOKUP($A628,'volatile collection data'!$G$6:$M$69,6,FALSE)</f>
        <v>12</v>
      </c>
      <c r="N628" s="1">
        <f>VLOOKUP($A628,'volatile collection data'!$G$6:$M$69,7,FALSE)</f>
        <v>6.12</v>
      </c>
      <c r="O628" s="1">
        <f>VLOOKUP(A628,'volatile collection data'!$G$6:$K$69,5,FALSE)</f>
        <v>1</v>
      </c>
      <c r="P628" s="1" t="str">
        <f t="shared" si="57"/>
        <v>12B</v>
      </c>
      <c r="Q628">
        <f t="shared" si="55"/>
        <v>8.3280121770489879E-2</v>
      </c>
      <c r="R628" t="str">
        <f t="shared" si="58"/>
        <v>8A_1-B&amp;6.12%6.12@12</v>
      </c>
      <c r="S628" t="str">
        <f t="shared" si="59"/>
        <v>12B-8A-VCS-Loc-22</v>
      </c>
      <c r="T628" t="str">
        <f>IFERROR(IF(VLOOKUP(S628,Bad!$A:$A,1,FALSE)='RAW2'!S628,"yes","no"),"no")</f>
        <v>no</v>
      </c>
      <c r="U628" t="str">
        <f>IFERROR(VLOOKUP(F628,compounds!$A:$B,2,FALSE),"")</f>
        <v/>
      </c>
      <c r="V628" t="str">
        <f>VLOOKUP(B628,'volatile collection data'!$O:$P,2,FALSE)</f>
        <v>25 apr.22 8</v>
      </c>
    </row>
    <row r="629" spans="1:22" x14ac:dyDescent="0.2">
      <c r="A629" t="s">
        <v>194</v>
      </c>
      <c r="B629" s="1" t="str">
        <f t="shared" si="56"/>
        <v>12B</v>
      </c>
      <c r="C629">
        <v>31.251999999999999</v>
      </c>
      <c r="D629">
        <f t="shared" si="54"/>
        <v>31.25</v>
      </c>
      <c r="E629">
        <f>VLOOKUP(D629,'Peak Combiner'!$A$5:$D$4980,4,FALSE)</f>
        <v>31.25</v>
      </c>
      <c r="F629">
        <f>IFERROR(VLOOKUP(D629,rt_comb!$A:$B,2,FALSE),D629)</f>
        <v>31.25</v>
      </c>
      <c r="G629">
        <v>1720166</v>
      </c>
      <c r="H629">
        <f>SUMIFS($G:$G,$E:$E,18.51,'RAW2'!$A:$A,'RAW2'!A629)</f>
        <v>35310400</v>
      </c>
      <c r="I629" s="1" t="str">
        <f>VLOOKUP(A629,'volatile collection data'!$G$6:$H$69,2,FALSE)</f>
        <v>B</v>
      </c>
      <c r="J629" s="1">
        <f>VLOOKUP(A629,'volatile collection data'!$G$6:$I$69,3,FALSE)</f>
        <v>12</v>
      </c>
      <c r="K629" s="1" t="str">
        <f>VLOOKUP(A629,'volatile collection data'!$G$6:$N$69,8,FALSE)</f>
        <v>8A</v>
      </c>
      <c r="L629" s="1">
        <f>VLOOKUP(A629,'volatile collection data'!$G$6:$J$69,4,FALSE)</f>
        <v>6.12</v>
      </c>
      <c r="M629" s="1">
        <f>VLOOKUP($A629,'volatile collection data'!$G$6:$M$69,6,FALSE)</f>
        <v>12</v>
      </c>
      <c r="N629" s="1">
        <f>VLOOKUP($A629,'volatile collection data'!$G$6:$M$69,7,FALSE)</f>
        <v>6.12</v>
      </c>
      <c r="O629" s="1">
        <f>VLOOKUP(A629,'volatile collection data'!$G$6:$K$69,5,FALSE)</f>
        <v>1</v>
      </c>
      <c r="P629" s="1" t="str">
        <f t="shared" si="57"/>
        <v>12B</v>
      </c>
      <c r="Q629">
        <f t="shared" si="55"/>
        <v>3.9800296204091916E-2</v>
      </c>
      <c r="R629" t="str">
        <f t="shared" si="58"/>
        <v>8A_1-B&amp;6.12%6.12@12</v>
      </c>
      <c r="S629" t="str">
        <f t="shared" si="59"/>
        <v>12B-8A-VCS-Loc-22</v>
      </c>
      <c r="T629" t="str">
        <f>IFERROR(IF(VLOOKUP(S629,Bad!$A:$A,1,FALSE)='RAW2'!S629,"yes","no"),"no")</f>
        <v>no</v>
      </c>
      <c r="U629" t="str">
        <f>IFERROR(VLOOKUP(F629,compounds!$A:$B,2,FALSE),"")</f>
        <v/>
      </c>
      <c r="V629" t="str">
        <f>VLOOKUP(B629,'volatile collection data'!$O:$P,2,FALSE)</f>
        <v>25 apr.22 8</v>
      </c>
    </row>
    <row r="630" spans="1:22" x14ac:dyDescent="0.2">
      <c r="A630" t="s">
        <v>194</v>
      </c>
      <c r="B630" s="1" t="str">
        <f t="shared" si="56"/>
        <v>12B</v>
      </c>
      <c r="C630">
        <v>31.408000000000001</v>
      </c>
      <c r="D630">
        <f t="shared" si="54"/>
        <v>31.41</v>
      </c>
      <c r="E630">
        <f>VLOOKUP(D630,'Peak Combiner'!$A$5:$D$4980,4,FALSE)</f>
        <v>31.41</v>
      </c>
      <c r="F630">
        <f>IFERROR(VLOOKUP(D630,rt_comb!$A:$B,2,FALSE),D630)</f>
        <v>31.41</v>
      </c>
      <c r="G630">
        <v>1881802</v>
      </c>
      <c r="H630">
        <f>SUMIFS($G:$G,$E:$E,18.51,'RAW2'!$A:$A,'RAW2'!A630)</f>
        <v>35310400</v>
      </c>
      <c r="I630" s="1" t="str">
        <f>VLOOKUP(A630,'volatile collection data'!$G$6:$H$69,2,FALSE)</f>
        <v>B</v>
      </c>
      <c r="J630" s="1">
        <f>VLOOKUP(A630,'volatile collection data'!$G$6:$I$69,3,FALSE)</f>
        <v>12</v>
      </c>
      <c r="K630" s="1" t="str">
        <f>VLOOKUP(A630,'volatile collection data'!$G$6:$N$69,8,FALSE)</f>
        <v>8A</v>
      </c>
      <c r="L630" s="1">
        <f>VLOOKUP(A630,'volatile collection data'!$G$6:$J$69,4,FALSE)</f>
        <v>6.12</v>
      </c>
      <c r="M630" s="1">
        <f>VLOOKUP($A630,'volatile collection data'!$G$6:$M$69,6,FALSE)</f>
        <v>12</v>
      </c>
      <c r="N630" s="1">
        <f>VLOOKUP($A630,'volatile collection data'!$G$6:$M$69,7,FALSE)</f>
        <v>6.12</v>
      </c>
      <c r="O630" s="1">
        <f>VLOOKUP(A630,'volatile collection data'!$G$6:$K$69,5,FALSE)</f>
        <v>1</v>
      </c>
      <c r="P630" s="1" t="str">
        <f t="shared" si="57"/>
        <v>12B</v>
      </c>
      <c r="Q630">
        <f t="shared" si="55"/>
        <v>4.3540144961272675E-2</v>
      </c>
      <c r="R630" t="str">
        <f t="shared" si="58"/>
        <v>8A_1-B&amp;6.12%6.12@12</v>
      </c>
      <c r="S630" t="str">
        <f t="shared" si="59"/>
        <v>12B-8A-VCS-Loc-22</v>
      </c>
      <c r="T630" t="str">
        <f>IFERROR(IF(VLOOKUP(S630,Bad!$A:$A,1,FALSE)='RAW2'!S630,"yes","no"),"no")</f>
        <v>no</v>
      </c>
      <c r="U630" t="str">
        <f>IFERROR(VLOOKUP(F630,compounds!$A:$B,2,FALSE),"")</f>
        <v/>
      </c>
      <c r="V630" t="str">
        <f>VLOOKUP(B630,'volatile collection data'!$O:$P,2,FALSE)</f>
        <v>25 apr.22 8</v>
      </c>
    </row>
    <row r="631" spans="1:22" x14ac:dyDescent="0.2">
      <c r="A631" t="s">
        <v>194</v>
      </c>
      <c r="B631" s="1" t="str">
        <f t="shared" si="56"/>
        <v>12B</v>
      </c>
      <c r="C631">
        <v>31.658000000000001</v>
      </c>
      <c r="D631">
        <f t="shared" si="54"/>
        <v>31.66</v>
      </c>
      <c r="E631">
        <f>VLOOKUP(D631,'Peak Combiner'!$A$5:$D$4980,4,FALSE)</f>
        <v>31.66</v>
      </c>
      <c r="F631">
        <f>IFERROR(VLOOKUP(D631,rt_comb!$A:$B,2,FALSE),D631)</f>
        <v>31.66</v>
      </c>
      <c r="G631">
        <v>52248036</v>
      </c>
      <c r="H631">
        <f>SUMIFS($G:$G,$E:$E,18.51,'RAW2'!$A:$A,'RAW2'!A631)</f>
        <v>35310400</v>
      </c>
      <c r="I631" s="1" t="str">
        <f>VLOOKUP(A631,'volatile collection data'!$G$6:$H$69,2,FALSE)</f>
        <v>B</v>
      </c>
      <c r="J631" s="1">
        <f>VLOOKUP(A631,'volatile collection data'!$G$6:$I$69,3,FALSE)</f>
        <v>12</v>
      </c>
      <c r="K631" s="1" t="str">
        <f>VLOOKUP(A631,'volatile collection data'!$G$6:$N$69,8,FALSE)</f>
        <v>8A</v>
      </c>
      <c r="L631" s="1">
        <f>VLOOKUP(A631,'volatile collection data'!$G$6:$J$69,4,FALSE)</f>
        <v>6.12</v>
      </c>
      <c r="M631" s="1">
        <f>VLOOKUP($A631,'volatile collection data'!$G$6:$M$69,6,FALSE)</f>
        <v>12</v>
      </c>
      <c r="N631" s="1">
        <f>VLOOKUP($A631,'volatile collection data'!$G$6:$M$69,7,FALSE)</f>
        <v>6.12</v>
      </c>
      <c r="O631" s="1">
        <f>VLOOKUP(A631,'volatile collection data'!$G$6:$K$69,5,FALSE)</f>
        <v>1</v>
      </c>
      <c r="P631" s="1" t="str">
        <f t="shared" si="57"/>
        <v>12B</v>
      </c>
      <c r="Q631">
        <f t="shared" si="55"/>
        <v>1.2088875776419588</v>
      </c>
      <c r="R631" t="str">
        <f t="shared" si="58"/>
        <v>8A_1-B&amp;6.12%6.12@12</v>
      </c>
      <c r="S631" t="str">
        <f t="shared" si="59"/>
        <v>12B-8A-VCS-Loc-22</v>
      </c>
      <c r="T631" t="str">
        <f>IFERROR(IF(VLOOKUP(S631,Bad!$A:$A,1,FALSE)='RAW2'!S631,"yes","no"),"no")</f>
        <v>no</v>
      </c>
      <c r="U631" t="str">
        <f>IFERROR(VLOOKUP(F631,compounds!$A:$B,2,FALSE),"")</f>
        <v/>
      </c>
      <c r="V631" t="str">
        <f>VLOOKUP(B631,'volatile collection data'!$O:$P,2,FALSE)</f>
        <v>25 apr.22 8</v>
      </c>
    </row>
    <row r="632" spans="1:22" x14ac:dyDescent="0.2">
      <c r="A632" t="s">
        <v>194</v>
      </c>
      <c r="B632" s="1" t="str">
        <f t="shared" si="56"/>
        <v>12B</v>
      </c>
      <c r="C632">
        <v>32.040999999999997</v>
      </c>
      <c r="D632">
        <f t="shared" si="54"/>
        <v>32.04</v>
      </c>
      <c r="E632">
        <f>VLOOKUP(D632,'Peak Combiner'!$A$5:$D$4980,4,FALSE)</f>
        <v>32.04</v>
      </c>
      <c r="F632">
        <f>IFERROR(VLOOKUP(D632,rt_comb!$A:$B,2,FALSE),D632)</f>
        <v>32.04</v>
      </c>
      <c r="G632">
        <v>3728251</v>
      </c>
      <c r="H632">
        <f>SUMIFS($G:$G,$E:$E,18.51,'RAW2'!$A:$A,'RAW2'!A632)</f>
        <v>35310400</v>
      </c>
      <c r="I632" s="1" t="str">
        <f>VLOOKUP(A632,'volatile collection data'!$G$6:$H$69,2,FALSE)</f>
        <v>B</v>
      </c>
      <c r="J632" s="1">
        <f>VLOOKUP(A632,'volatile collection data'!$G$6:$I$69,3,FALSE)</f>
        <v>12</v>
      </c>
      <c r="K632" s="1" t="str">
        <f>VLOOKUP(A632,'volatile collection data'!$G$6:$N$69,8,FALSE)</f>
        <v>8A</v>
      </c>
      <c r="L632" s="1">
        <f>VLOOKUP(A632,'volatile collection data'!$G$6:$J$69,4,FALSE)</f>
        <v>6.12</v>
      </c>
      <c r="M632" s="1">
        <f>VLOOKUP($A632,'volatile collection data'!$G$6:$M$69,6,FALSE)</f>
        <v>12</v>
      </c>
      <c r="N632" s="1">
        <f>VLOOKUP($A632,'volatile collection data'!$G$6:$M$69,7,FALSE)</f>
        <v>6.12</v>
      </c>
      <c r="O632" s="1">
        <f>VLOOKUP(A632,'volatile collection data'!$G$6:$K$69,5,FALSE)</f>
        <v>1</v>
      </c>
      <c r="P632" s="1" t="str">
        <f t="shared" si="57"/>
        <v>12B</v>
      </c>
      <c r="Q632">
        <f t="shared" si="55"/>
        <v>8.6262310802098105E-2</v>
      </c>
      <c r="R632" t="str">
        <f t="shared" si="58"/>
        <v>8A_1-B&amp;6.12%6.12@12</v>
      </c>
      <c r="S632" t="str">
        <f t="shared" si="59"/>
        <v>12B-8A-VCS-Loc-22</v>
      </c>
      <c r="T632" t="str">
        <f>IFERROR(IF(VLOOKUP(S632,Bad!$A:$A,1,FALSE)='RAW2'!S632,"yes","no"),"no")</f>
        <v>no</v>
      </c>
      <c r="U632" t="str">
        <f>IFERROR(VLOOKUP(F632,compounds!$A:$B,2,FALSE),"")</f>
        <v/>
      </c>
      <c r="V632" t="str">
        <f>VLOOKUP(B632,'volatile collection data'!$O:$P,2,FALSE)</f>
        <v>25 apr.22 8</v>
      </c>
    </row>
    <row r="633" spans="1:22" x14ac:dyDescent="0.2">
      <c r="A633" t="s">
        <v>194</v>
      </c>
      <c r="B633" s="1" t="str">
        <f t="shared" si="56"/>
        <v>12B</v>
      </c>
      <c r="C633">
        <v>33.787999999999997</v>
      </c>
      <c r="D633">
        <f t="shared" si="54"/>
        <v>33.79</v>
      </c>
      <c r="E633">
        <f>VLOOKUP(D633,'Peak Combiner'!$A$5:$D$4980,4,FALSE)</f>
        <v>33.79</v>
      </c>
      <c r="F633">
        <f>IFERROR(VLOOKUP(D633,rt_comb!$A:$B,2,FALSE),D633)</f>
        <v>33.79</v>
      </c>
      <c r="G633">
        <v>1285046</v>
      </c>
      <c r="H633">
        <f>SUMIFS($G:$G,$E:$E,18.51,'RAW2'!$A:$A,'RAW2'!A633)</f>
        <v>35310400</v>
      </c>
      <c r="I633" s="1" t="str">
        <f>VLOOKUP(A633,'volatile collection data'!$G$6:$H$69,2,FALSE)</f>
        <v>B</v>
      </c>
      <c r="J633" s="1">
        <f>VLOOKUP(A633,'volatile collection data'!$G$6:$I$69,3,FALSE)</f>
        <v>12</v>
      </c>
      <c r="K633" s="1" t="str">
        <f>VLOOKUP(A633,'volatile collection data'!$G$6:$N$69,8,FALSE)</f>
        <v>8A</v>
      </c>
      <c r="L633" s="1">
        <f>VLOOKUP(A633,'volatile collection data'!$G$6:$J$69,4,FALSE)</f>
        <v>6.12</v>
      </c>
      <c r="M633" s="1">
        <f>VLOOKUP($A633,'volatile collection data'!$G$6:$M$69,6,FALSE)</f>
        <v>12</v>
      </c>
      <c r="N633" s="1">
        <f>VLOOKUP($A633,'volatile collection data'!$G$6:$M$69,7,FALSE)</f>
        <v>6.12</v>
      </c>
      <c r="O633" s="1">
        <f>VLOOKUP(A633,'volatile collection data'!$G$6:$K$69,5,FALSE)</f>
        <v>1</v>
      </c>
      <c r="P633" s="1" t="str">
        <f t="shared" si="57"/>
        <v>12B</v>
      </c>
      <c r="Q633">
        <f t="shared" si="55"/>
        <v>2.9732718491054643E-2</v>
      </c>
      <c r="R633" t="str">
        <f t="shared" si="58"/>
        <v>8A_1-B&amp;6.12%6.12@12</v>
      </c>
      <c r="S633" t="str">
        <f t="shared" si="59"/>
        <v>12B-8A-VCS-Loc-22</v>
      </c>
      <c r="T633" t="str">
        <f>IFERROR(IF(VLOOKUP(S633,Bad!$A:$A,1,FALSE)='RAW2'!S633,"yes","no"),"no")</f>
        <v>no</v>
      </c>
      <c r="U633" t="str">
        <f>IFERROR(VLOOKUP(F633,compounds!$A:$B,2,FALSE),"")</f>
        <v/>
      </c>
      <c r="V633" t="str">
        <f>VLOOKUP(B633,'volatile collection data'!$O:$P,2,FALSE)</f>
        <v>25 apr.22 8</v>
      </c>
    </row>
    <row r="634" spans="1:22" x14ac:dyDescent="0.2">
      <c r="A634" t="s">
        <v>194</v>
      </c>
      <c r="B634" s="1" t="str">
        <f t="shared" si="56"/>
        <v>12B</v>
      </c>
      <c r="C634">
        <v>33.976999999999997</v>
      </c>
      <c r="D634">
        <f t="shared" si="54"/>
        <v>33.979999999999997</v>
      </c>
      <c r="E634">
        <f>VLOOKUP(D634,'Peak Combiner'!$A$5:$D$4980,4,FALSE)</f>
        <v>33.979999999999997</v>
      </c>
      <c r="F634">
        <f>IFERROR(VLOOKUP(D634,rt_comb!$A:$B,2,FALSE),D634)</f>
        <v>33.979999999999997</v>
      </c>
      <c r="G634">
        <v>1393253</v>
      </c>
      <c r="H634">
        <f>SUMIFS($G:$G,$E:$E,18.51,'RAW2'!$A:$A,'RAW2'!A634)</f>
        <v>35310400</v>
      </c>
      <c r="I634" s="1" t="str">
        <f>VLOOKUP(A634,'volatile collection data'!$G$6:$H$69,2,FALSE)</f>
        <v>B</v>
      </c>
      <c r="J634" s="1">
        <f>VLOOKUP(A634,'volatile collection data'!$G$6:$I$69,3,FALSE)</f>
        <v>12</v>
      </c>
      <c r="K634" s="1" t="str">
        <f>VLOOKUP(A634,'volatile collection data'!$G$6:$N$69,8,FALSE)</f>
        <v>8A</v>
      </c>
      <c r="L634" s="1">
        <f>VLOOKUP(A634,'volatile collection data'!$G$6:$J$69,4,FALSE)</f>
        <v>6.12</v>
      </c>
      <c r="M634" s="1">
        <f>VLOOKUP($A634,'volatile collection data'!$G$6:$M$69,6,FALSE)</f>
        <v>12</v>
      </c>
      <c r="N634" s="1">
        <f>VLOOKUP($A634,'volatile collection data'!$G$6:$M$69,7,FALSE)</f>
        <v>6.12</v>
      </c>
      <c r="O634" s="1">
        <f>VLOOKUP(A634,'volatile collection data'!$G$6:$K$69,5,FALSE)</f>
        <v>1</v>
      </c>
      <c r="P634" s="1" t="str">
        <f t="shared" si="57"/>
        <v>12B</v>
      </c>
      <c r="Q634">
        <f t="shared" si="55"/>
        <v>3.2236355146677519E-2</v>
      </c>
      <c r="R634" t="str">
        <f t="shared" si="58"/>
        <v>8A_1-B&amp;6.12%6.12@12</v>
      </c>
      <c r="S634" t="str">
        <f t="shared" si="59"/>
        <v>12B-8A-VCS-Loc-22</v>
      </c>
      <c r="T634" t="str">
        <f>IFERROR(IF(VLOOKUP(S634,Bad!$A:$A,1,FALSE)='RAW2'!S634,"yes","no"),"no")</f>
        <v>no</v>
      </c>
      <c r="U634" t="str">
        <f>IFERROR(VLOOKUP(F634,compounds!$A:$B,2,FALSE),"")</f>
        <v/>
      </c>
      <c r="V634" t="str">
        <f>VLOOKUP(B634,'volatile collection data'!$O:$P,2,FALSE)</f>
        <v>25 apr.22 8</v>
      </c>
    </row>
    <row r="635" spans="1:22" x14ac:dyDescent="0.2">
      <c r="A635" t="s">
        <v>194</v>
      </c>
      <c r="B635" s="1" t="str">
        <f t="shared" si="56"/>
        <v>12B</v>
      </c>
      <c r="C635">
        <v>34.064</v>
      </c>
      <c r="D635">
        <f t="shared" si="54"/>
        <v>34.06</v>
      </c>
      <c r="E635">
        <f>VLOOKUP(D635,'Peak Combiner'!$A$5:$D$4980,4,FALSE)</f>
        <v>34.06</v>
      </c>
      <c r="F635">
        <f>IFERROR(VLOOKUP(D635,rt_comb!$A:$B,2,FALSE),D635)</f>
        <v>34.06</v>
      </c>
      <c r="G635">
        <v>1033503</v>
      </c>
      <c r="H635">
        <f>SUMIFS($G:$G,$E:$E,18.51,'RAW2'!$A:$A,'RAW2'!A635)</f>
        <v>35310400</v>
      </c>
      <c r="I635" s="1" t="str">
        <f>VLOOKUP(A635,'volatile collection data'!$G$6:$H$69,2,FALSE)</f>
        <v>B</v>
      </c>
      <c r="J635" s="1">
        <f>VLOOKUP(A635,'volatile collection data'!$G$6:$I$69,3,FALSE)</f>
        <v>12</v>
      </c>
      <c r="K635" s="1" t="str">
        <f>VLOOKUP(A635,'volatile collection data'!$G$6:$N$69,8,FALSE)</f>
        <v>8A</v>
      </c>
      <c r="L635" s="1">
        <f>VLOOKUP(A635,'volatile collection data'!$G$6:$J$69,4,FALSE)</f>
        <v>6.12</v>
      </c>
      <c r="M635" s="1">
        <f>VLOOKUP($A635,'volatile collection data'!$G$6:$M$69,6,FALSE)</f>
        <v>12</v>
      </c>
      <c r="N635" s="1">
        <f>VLOOKUP($A635,'volatile collection data'!$G$6:$M$69,7,FALSE)</f>
        <v>6.12</v>
      </c>
      <c r="O635" s="1">
        <f>VLOOKUP(A635,'volatile collection data'!$G$6:$K$69,5,FALSE)</f>
        <v>1</v>
      </c>
      <c r="P635" s="1" t="str">
        <f t="shared" si="57"/>
        <v>12B</v>
      </c>
      <c r="Q635">
        <f t="shared" si="55"/>
        <v>2.3912648853551117E-2</v>
      </c>
      <c r="R635" t="str">
        <f t="shared" si="58"/>
        <v>8A_1-B&amp;6.12%6.12@12</v>
      </c>
      <c r="S635" t="str">
        <f t="shared" si="59"/>
        <v>12B-8A-VCS-Loc-22</v>
      </c>
      <c r="T635" t="str">
        <f>IFERROR(IF(VLOOKUP(S635,Bad!$A:$A,1,FALSE)='RAW2'!S635,"yes","no"),"no")</f>
        <v>no</v>
      </c>
      <c r="U635" t="str">
        <f>IFERROR(VLOOKUP(F635,compounds!$A:$B,2,FALSE),"")</f>
        <v/>
      </c>
      <c r="V635" t="str">
        <f>VLOOKUP(B635,'volatile collection data'!$O:$P,2,FALSE)</f>
        <v>25 apr.22 8</v>
      </c>
    </row>
    <row r="636" spans="1:22" x14ac:dyDescent="0.2">
      <c r="A636" t="s">
        <v>194</v>
      </c>
      <c r="B636" s="1" t="str">
        <f t="shared" si="56"/>
        <v>12B</v>
      </c>
      <c r="C636">
        <v>34.415999999999997</v>
      </c>
      <c r="D636">
        <f t="shared" si="54"/>
        <v>34.42</v>
      </c>
      <c r="E636">
        <f>VLOOKUP(D636,'Peak Combiner'!$A$5:$D$4980,4,FALSE)</f>
        <v>34.42</v>
      </c>
      <c r="F636">
        <f>IFERROR(VLOOKUP(D636,rt_comb!$A:$B,2,FALSE),D636)</f>
        <v>34.42</v>
      </c>
      <c r="G636">
        <v>1010112</v>
      </c>
      <c r="H636">
        <f>SUMIFS($G:$G,$E:$E,18.51,'RAW2'!$A:$A,'RAW2'!A636)</f>
        <v>35310400</v>
      </c>
      <c r="I636" s="1" t="str">
        <f>VLOOKUP(A636,'volatile collection data'!$G$6:$H$69,2,FALSE)</f>
        <v>B</v>
      </c>
      <c r="J636" s="1">
        <f>VLOOKUP(A636,'volatile collection data'!$G$6:$I$69,3,FALSE)</f>
        <v>12</v>
      </c>
      <c r="K636" s="1" t="str">
        <f>VLOOKUP(A636,'volatile collection data'!$G$6:$N$69,8,FALSE)</f>
        <v>8A</v>
      </c>
      <c r="L636" s="1">
        <f>VLOOKUP(A636,'volatile collection data'!$G$6:$J$69,4,FALSE)</f>
        <v>6.12</v>
      </c>
      <c r="M636" s="1">
        <f>VLOOKUP($A636,'volatile collection data'!$G$6:$M$69,6,FALSE)</f>
        <v>12</v>
      </c>
      <c r="N636" s="1">
        <f>VLOOKUP($A636,'volatile collection data'!$G$6:$M$69,7,FALSE)</f>
        <v>6.12</v>
      </c>
      <c r="O636" s="1">
        <f>VLOOKUP(A636,'volatile collection data'!$G$6:$K$69,5,FALSE)</f>
        <v>1</v>
      </c>
      <c r="P636" s="1" t="str">
        <f t="shared" si="57"/>
        <v>12B</v>
      </c>
      <c r="Q636">
        <f t="shared" si="55"/>
        <v>2.3371440197810966E-2</v>
      </c>
      <c r="R636" t="str">
        <f t="shared" si="58"/>
        <v>8A_1-B&amp;6.12%6.12@12</v>
      </c>
      <c r="S636" t="str">
        <f t="shared" si="59"/>
        <v>12B-8A-VCS-Loc-22</v>
      </c>
      <c r="T636" t="str">
        <f>IFERROR(IF(VLOOKUP(S636,Bad!$A:$A,1,FALSE)='RAW2'!S636,"yes","no"),"no")</f>
        <v>no</v>
      </c>
      <c r="U636" t="str">
        <f>IFERROR(VLOOKUP(F636,compounds!$A:$B,2,FALSE),"")</f>
        <v/>
      </c>
      <c r="V636" t="str">
        <f>VLOOKUP(B636,'volatile collection data'!$O:$P,2,FALSE)</f>
        <v>25 apr.22 8</v>
      </c>
    </row>
    <row r="637" spans="1:22" x14ac:dyDescent="0.2">
      <c r="A637" t="s">
        <v>194</v>
      </c>
      <c r="B637" s="1" t="str">
        <f t="shared" si="56"/>
        <v>12B</v>
      </c>
      <c r="C637">
        <v>34.859000000000002</v>
      </c>
      <c r="D637">
        <f t="shared" si="54"/>
        <v>34.86</v>
      </c>
      <c r="E637">
        <f>VLOOKUP(D637,'Peak Combiner'!$A$5:$D$4980,4,FALSE)</f>
        <v>34.86</v>
      </c>
      <c r="F637">
        <f>IFERROR(VLOOKUP(D637,rt_comb!$A:$B,2,FALSE),D637)</f>
        <v>34.86</v>
      </c>
      <c r="G637">
        <v>720166</v>
      </c>
      <c r="H637">
        <f>SUMIFS($G:$G,$E:$E,18.51,'RAW2'!$A:$A,'RAW2'!A637)</f>
        <v>35310400</v>
      </c>
      <c r="I637" s="1" t="str">
        <f>VLOOKUP(A637,'volatile collection data'!$G$6:$H$69,2,FALSE)</f>
        <v>B</v>
      </c>
      <c r="J637" s="1">
        <f>VLOOKUP(A637,'volatile collection data'!$G$6:$I$69,3,FALSE)</f>
        <v>12</v>
      </c>
      <c r="K637" s="1" t="str">
        <f>VLOOKUP(A637,'volatile collection data'!$G$6:$N$69,8,FALSE)</f>
        <v>8A</v>
      </c>
      <c r="L637" s="1">
        <f>VLOOKUP(A637,'volatile collection data'!$G$6:$J$69,4,FALSE)</f>
        <v>6.12</v>
      </c>
      <c r="M637" s="1">
        <f>VLOOKUP($A637,'volatile collection data'!$G$6:$M$69,6,FALSE)</f>
        <v>12</v>
      </c>
      <c r="N637" s="1">
        <f>VLOOKUP($A637,'volatile collection data'!$G$6:$M$69,7,FALSE)</f>
        <v>6.12</v>
      </c>
      <c r="O637" s="1">
        <f>VLOOKUP(A637,'volatile collection data'!$G$6:$K$69,5,FALSE)</f>
        <v>1</v>
      </c>
      <c r="P637" s="1" t="str">
        <f t="shared" si="57"/>
        <v>12B</v>
      </c>
      <c r="Q637">
        <f t="shared" si="55"/>
        <v>1.6662822143976838E-2</v>
      </c>
      <c r="R637" t="str">
        <f t="shared" si="58"/>
        <v>8A_1-B&amp;6.12%6.12@12</v>
      </c>
      <c r="S637" t="str">
        <f t="shared" si="59"/>
        <v>12B-8A-VCS-Loc-22</v>
      </c>
      <c r="T637" t="str">
        <f>IFERROR(IF(VLOOKUP(S637,Bad!$A:$A,1,FALSE)='RAW2'!S637,"yes","no"),"no")</f>
        <v>no</v>
      </c>
      <c r="U637" t="str">
        <f>IFERROR(VLOOKUP(F637,compounds!$A:$B,2,FALSE),"")</f>
        <v/>
      </c>
      <c r="V637" t="str">
        <f>VLOOKUP(B637,'volatile collection data'!$O:$P,2,FALSE)</f>
        <v>25 apr.22 8</v>
      </c>
    </row>
    <row r="638" spans="1:22" x14ac:dyDescent="0.2">
      <c r="A638" t="s">
        <v>194</v>
      </c>
      <c r="B638" s="1" t="str">
        <f t="shared" si="56"/>
        <v>12B</v>
      </c>
      <c r="C638">
        <v>34.936999999999998</v>
      </c>
      <c r="D638">
        <f t="shared" ref="D638:D701" si="60">ROUND(C638,2)</f>
        <v>34.94</v>
      </c>
      <c r="E638">
        <f>VLOOKUP(D638,'Peak Combiner'!$A$5:$D$4980,4,FALSE)</f>
        <v>34.86</v>
      </c>
      <c r="F638">
        <f>IFERROR(VLOOKUP(D638,rt_comb!$A:$B,2,FALSE),D638)</f>
        <v>34.94</v>
      </c>
      <c r="G638">
        <v>2931950</v>
      </c>
      <c r="H638">
        <f>SUMIFS($G:$G,$E:$E,18.51,'RAW2'!$A:$A,'RAW2'!A638)</f>
        <v>35310400</v>
      </c>
      <c r="I638" s="1" t="str">
        <f>VLOOKUP(A638,'volatile collection data'!$G$6:$H$69,2,FALSE)</f>
        <v>B</v>
      </c>
      <c r="J638" s="1">
        <f>VLOOKUP(A638,'volatile collection data'!$G$6:$I$69,3,FALSE)</f>
        <v>12</v>
      </c>
      <c r="K638" s="1" t="str">
        <f>VLOOKUP(A638,'volatile collection data'!$G$6:$N$69,8,FALSE)</f>
        <v>8A</v>
      </c>
      <c r="L638" s="1">
        <f>VLOOKUP(A638,'volatile collection data'!$G$6:$J$69,4,FALSE)</f>
        <v>6.12</v>
      </c>
      <c r="M638" s="1">
        <f>VLOOKUP($A638,'volatile collection data'!$G$6:$M$69,6,FALSE)</f>
        <v>12</v>
      </c>
      <c r="N638" s="1">
        <f>VLOOKUP($A638,'volatile collection data'!$G$6:$M$69,7,FALSE)</f>
        <v>6.12</v>
      </c>
      <c r="O638" s="1">
        <f>VLOOKUP(A638,'volatile collection data'!$G$6:$K$69,5,FALSE)</f>
        <v>1</v>
      </c>
      <c r="P638" s="1" t="str">
        <f t="shared" si="57"/>
        <v>12B</v>
      </c>
      <c r="Q638">
        <f t="shared" ref="Q638:Q701" si="61">IFERROR((30/H638*G638)/L638/6,0)</f>
        <v>6.7837917070554421E-2</v>
      </c>
      <c r="R638" t="str">
        <f t="shared" si="58"/>
        <v>8A_1-B&amp;6.12%6.12@12</v>
      </c>
      <c r="S638" t="str">
        <f t="shared" si="59"/>
        <v>12B-8A-VCS-Loc-22</v>
      </c>
      <c r="T638" t="str">
        <f>IFERROR(IF(VLOOKUP(S638,Bad!$A:$A,1,FALSE)='RAW2'!S638,"yes","no"),"no")</f>
        <v>no</v>
      </c>
      <c r="U638" t="str">
        <f>IFERROR(VLOOKUP(F638,compounds!$A:$B,2,FALSE),"")</f>
        <v/>
      </c>
      <c r="V638" t="str">
        <f>VLOOKUP(B638,'volatile collection data'!$O:$P,2,FALSE)</f>
        <v>25 apr.22 8</v>
      </c>
    </row>
    <row r="639" spans="1:22" x14ac:dyDescent="0.2">
      <c r="A639" t="s">
        <v>194</v>
      </c>
      <c r="B639" s="1" t="str">
        <f t="shared" si="56"/>
        <v>12B</v>
      </c>
      <c r="C639">
        <v>35.232999999999997</v>
      </c>
      <c r="D639">
        <f t="shared" si="60"/>
        <v>35.229999999999997</v>
      </c>
      <c r="E639">
        <f>VLOOKUP(D639,'Peak Combiner'!$A$5:$D$4980,4,FALSE)</f>
        <v>35.229999999999997</v>
      </c>
      <c r="F639">
        <f>IFERROR(VLOOKUP(D639,rt_comb!$A:$B,2,FALSE),D639)</f>
        <v>35.229999999999997</v>
      </c>
      <c r="G639">
        <v>1614047</v>
      </c>
      <c r="H639">
        <f>SUMIFS($G:$G,$E:$E,18.51,'RAW2'!$A:$A,'RAW2'!A639)</f>
        <v>35310400</v>
      </c>
      <c r="I639" s="1" t="str">
        <f>VLOOKUP(A639,'volatile collection data'!$G$6:$H$69,2,FALSE)</f>
        <v>B</v>
      </c>
      <c r="J639" s="1">
        <f>VLOOKUP(A639,'volatile collection data'!$G$6:$I$69,3,FALSE)</f>
        <v>12</v>
      </c>
      <c r="K639" s="1" t="str">
        <f>VLOOKUP(A639,'volatile collection data'!$G$6:$N$69,8,FALSE)</f>
        <v>8A</v>
      </c>
      <c r="L639" s="1">
        <f>VLOOKUP(A639,'volatile collection data'!$G$6:$J$69,4,FALSE)</f>
        <v>6.12</v>
      </c>
      <c r="M639" s="1">
        <f>VLOOKUP($A639,'volatile collection data'!$G$6:$M$69,6,FALSE)</f>
        <v>12</v>
      </c>
      <c r="N639" s="1">
        <f>VLOOKUP($A639,'volatile collection data'!$G$6:$M$69,7,FALSE)</f>
        <v>6.12</v>
      </c>
      <c r="O639" s="1">
        <f>VLOOKUP(A639,'volatile collection data'!$G$6:$K$69,5,FALSE)</f>
        <v>1</v>
      </c>
      <c r="P639" s="1" t="str">
        <f t="shared" si="57"/>
        <v>12B</v>
      </c>
      <c r="Q639">
        <f t="shared" si="61"/>
        <v>3.7344970594306567E-2</v>
      </c>
      <c r="R639" t="str">
        <f t="shared" si="58"/>
        <v>8A_1-B&amp;6.12%6.12@12</v>
      </c>
      <c r="S639" t="str">
        <f t="shared" si="59"/>
        <v>12B-8A-VCS-Loc-22</v>
      </c>
      <c r="T639" t="str">
        <f>IFERROR(IF(VLOOKUP(S639,Bad!$A:$A,1,FALSE)='RAW2'!S639,"yes","no"),"no")</f>
        <v>no</v>
      </c>
      <c r="U639" t="str">
        <f>IFERROR(VLOOKUP(F639,compounds!$A:$B,2,FALSE),"")</f>
        <v/>
      </c>
      <c r="V639" t="str">
        <f>VLOOKUP(B639,'volatile collection data'!$O:$P,2,FALSE)</f>
        <v>25 apr.22 8</v>
      </c>
    </row>
    <row r="640" spans="1:22" x14ac:dyDescent="0.2">
      <c r="A640" t="s">
        <v>194</v>
      </c>
      <c r="B640" s="1" t="str">
        <f t="shared" si="56"/>
        <v>12B</v>
      </c>
      <c r="C640">
        <v>35.298000000000002</v>
      </c>
      <c r="D640">
        <f t="shared" si="60"/>
        <v>35.299999999999997</v>
      </c>
      <c r="E640">
        <f>VLOOKUP(D640,'Peak Combiner'!$A$5:$D$4980,4,FALSE)</f>
        <v>35.299999999999997</v>
      </c>
      <c r="F640">
        <f>IFERROR(VLOOKUP(D640,rt_comb!$A:$B,2,FALSE),D640)</f>
        <v>35.299999999999997</v>
      </c>
      <c r="G640">
        <v>1397724</v>
      </c>
      <c r="H640">
        <f>SUMIFS($G:$G,$E:$E,18.51,'RAW2'!$A:$A,'RAW2'!A640)</f>
        <v>35310400</v>
      </c>
      <c r="I640" s="1" t="str">
        <f>VLOOKUP(A640,'volatile collection data'!$G$6:$H$69,2,FALSE)</f>
        <v>B</v>
      </c>
      <c r="J640" s="1">
        <f>VLOOKUP(A640,'volatile collection data'!$G$6:$I$69,3,FALSE)</f>
        <v>12</v>
      </c>
      <c r="K640" s="1" t="str">
        <f>VLOOKUP(A640,'volatile collection data'!$G$6:$N$69,8,FALSE)</f>
        <v>8A</v>
      </c>
      <c r="L640" s="1">
        <f>VLOOKUP(A640,'volatile collection data'!$G$6:$J$69,4,FALSE)</f>
        <v>6.12</v>
      </c>
      <c r="M640" s="1">
        <f>VLOOKUP($A640,'volatile collection data'!$G$6:$M$69,6,FALSE)</f>
        <v>12</v>
      </c>
      <c r="N640" s="1">
        <f>VLOOKUP($A640,'volatile collection data'!$G$6:$M$69,7,FALSE)</f>
        <v>6.12</v>
      </c>
      <c r="O640" s="1">
        <f>VLOOKUP(A640,'volatile collection data'!$G$6:$K$69,5,FALSE)</f>
        <v>1</v>
      </c>
      <c r="P640" s="1" t="str">
        <f t="shared" si="57"/>
        <v>12B</v>
      </c>
      <c r="Q640">
        <f t="shared" si="61"/>
        <v>3.2339802793200291E-2</v>
      </c>
      <c r="R640" t="str">
        <f t="shared" si="58"/>
        <v>8A_1-B&amp;6.12%6.12@12</v>
      </c>
      <c r="S640" t="str">
        <f t="shared" si="59"/>
        <v>12B-8A-VCS-Loc-22</v>
      </c>
      <c r="T640" t="str">
        <f>IFERROR(IF(VLOOKUP(S640,Bad!$A:$A,1,FALSE)='RAW2'!S640,"yes","no"),"no")</f>
        <v>no</v>
      </c>
      <c r="U640" t="str">
        <f>IFERROR(VLOOKUP(F640,compounds!$A:$B,2,FALSE),"")</f>
        <v/>
      </c>
      <c r="V640" t="str">
        <f>VLOOKUP(B640,'volatile collection data'!$O:$P,2,FALSE)</f>
        <v>25 apr.22 8</v>
      </c>
    </row>
    <row r="641" spans="1:22" x14ac:dyDescent="0.2">
      <c r="A641" t="s">
        <v>194</v>
      </c>
      <c r="B641" s="1" t="str">
        <f t="shared" si="56"/>
        <v>12B</v>
      </c>
      <c r="C641">
        <v>35.664999999999999</v>
      </c>
      <c r="D641">
        <f t="shared" si="60"/>
        <v>35.67</v>
      </c>
      <c r="E641">
        <f>VLOOKUP(D641,'Peak Combiner'!$A$5:$D$4980,4,FALSE)</f>
        <v>35.67</v>
      </c>
      <c r="F641">
        <f>IFERROR(VLOOKUP(D641,rt_comb!$A:$B,2,FALSE),D641)</f>
        <v>35.67</v>
      </c>
      <c r="G641">
        <v>1993938</v>
      </c>
      <c r="H641">
        <f>SUMIFS($G:$G,$E:$E,18.51,'RAW2'!$A:$A,'RAW2'!A641)</f>
        <v>35310400</v>
      </c>
      <c r="I641" s="1" t="str">
        <f>VLOOKUP(A641,'volatile collection data'!$G$6:$H$69,2,FALSE)</f>
        <v>B</v>
      </c>
      <c r="J641" s="1">
        <f>VLOOKUP(A641,'volatile collection data'!$G$6:$I$69,3,FALSE)</f>
        <v>12</v>
      </c>
      <c r="K641" s="1" t="str">
        <f>VLOOKUP(A641,'volatile collection data'!$G$6:$N$69,8,FALSE)</f>
        <v>8A</v>
      </c>
      <c r="L641" s="1">
        <f>VLOOKUP(A641,'volatile collection data'!$G$6:$J$69,4,FALSE)</f>
        <v>6.12</v>
      </c>
      <c r="M641" s="1">
        <f>VLOOKUP($A641,'volatile collection data'!$G$6:$M$69,6,FALSE)</f>
        <v>12</v>
      </c>
      <c r="N641" s="1">
        <f>VLOOKUP($A641,'volatile collection data'!$G$6:$M$69,7,FALSE)</f>
        <v>6.12</v>
      </c>
      <c r="O641" s="1">
        <f>VLOOKUP(A641,'volatile collection data'!$G$6:$K$69,5,FALSE)</f>
        <v>1</v>
      </c>
      <c r="P641" s="1" t="str">
        <f t="shared" si="57"/>
        <v>12B</v>
      </c>
      <c r="Q641">
        <f t="shared" si="61"/>
        <v>4.6134688752477747E-2</v>
      </c>
      <c r="R641" t="str">
        <f t="shared" si="58"/>
        <v>8A_1-B&amp;6.12%6.12@12</v>
      </c>
      <c r="S641" t="str">
        <f t="shared" si="59"/>
        <v>12B-8A-VCS-Loc-22</v>
      </c>
      <c r="T641" t="str">
        <f>IFERROR(IF(VLOOKUP(S641,Bad!$A:$A,1,FALSE)='RAW2'!S641,"yes","no"),"no")</f>
        <v>no</v>
      </c>
      <c r="U641" t="str">
        <f>IFERROR(VLOOKUP(F641,compounds!$A:$B,2,FALSE),"")</f>
        <v/>
      </c>
      <c r="V641" t="str">
        <f>VLOOKUP(B641,'volatile collection data'!$O:$P,2,FALSE)</f>
        <v>25 apr.22 8</v>
      </c>
    </row>
    <row r="642" spans="1:22" x14ac:dyDescent="0.2">
      <c r="A642" t="s">
        <v>194</v>
      </c>
      <c r="B642" s="1" t="str">
        <f t="shared" si="56"/>
        <v>12B</v>
      </c>
      <c r="C642">
        <v>36.113</v>
      </c>
      <c r="D642">
        <f t="shared" si="60"/>
        <v>36.11</v>
      </c>
      <c r="E642">
        <f>VLOOKUP(D642,'Peak Combiner'!$A$5:$D$4980,4,FALSE)</f>
        <v>36.11</v>
      </c>
      <c r="F642">
        <f>IFERROR(VLOOKUP(D642,rt_comb!$A:$B,2,FALSE),D642)</f>
        <v>36.11</v>
      </c>
      <c r="G642">
        <v>1229354</v>
      </c>
      <c r="H642">
        <f>SUMIFS($G:$G,$E:$E,18.51,'RAW2'!$A:$A,'RAW2'!A642)</f>
        <v>35310400</v>
      </c>
      <c r="I642" s="1" t="str">
        <f>VLOOKUP(A642,'volatile collection data'!$G$6:$H$69,2,FALSE)</f>
        <v>B</v>
      </c>
      <c r="J642" s="1">
        <f>VLOOKUP(A642,'volatile collection data'!$G$6:$I$69,3,FALSE)</f>
        <v>12</v>
      </c>
      <c r="K642" s="1" t="str">
        <f>VLOOKUP(A642,'volatile collection data'!$G$6:$N$69,8,FALSE)</f>
        <v>8A</v>
      </c>
      <c r="L642" s="1">
        <f>VLOOKUP(A642,'volatile collection data'!$G$6:$J$69,4,FALSE)</f>
        <v>6.12</v>
      </c>
      <c r="M642" s="1">
        <f>VLOOKUP($A642,'volatile collection data'!$G$6:$M$69,6,FALSE)</f>
        <v>12</v>
      </c>
      <c r="N642" s="1">
        <f>VLOOKUP($A642,'volatile collection data'!$G$6:$M$69,7,FALSE)</f>
        <v>6.12</v>
      </c>
      <c r="O642" s="1">
        <f>VLOOKUP(A642,'volatile collection data'!$G$6:$K$69,5,FALSE)</f>
        <v>1</v>
      </c>
      <c r="P642" s="1" t="str">
        <f t="shared" si="57"/>
        <v>12B</v>
      </c>
      <c r="Q642">
        <f t="shared" si="61"/>
        <v>2.8444146285698715E-2</v>
      </c>
      <c r="R642" t="str">
        <f t="shared" si="58"/>
        <v>8A_1-B&amp;6.12%6.12@12</v>
      </c>
      <c r="S642" t="str">
        <f t="shared" si="59"/>
        <v>12B-8A-VCS-Loc-22</v>
      </c>
      <c r="T642" t="str">
        <f>IFERROR(IF(VLOOKUP(S642,Bad!$A:$A,1,FALSE)='RAW2'!S642,"yes","no"),"no")</f>
        <v>no</v>
      </c>
      <c r="U642" t="str">
        <f>IFERROR(VLOOKUP(F642,compounds!$A:$B,2,FALSE),"")</f>
        <v/>
      </c>
      <c r="V642" t="str">
        <f>VLOOKUP(B642,'volatile collection data'!$O:$P,2,FALSE)</f>
        <v>25 apr.22 8</v>
      </c>
    </row>
    <row r="643" spans="1:22" x14ac:dyDescent="0.2">
      <c r="A643" t="s">
        <v>194</v>
      </c>
      <c r="B643" s="1" t="str">
        <f t="shared" ref="B643:B706" si="62">LEFT(A643,FIND("-",A643)-1)</f>
        <v>12B</v>
      </c>
      <c r="C643">
        <v>36.165999999999997</v>
      </c>
      <c r="D643">
        <f t="shared" si="60"/>
        <v>36.17</v>
      </c>
      <c r="E643">
        <f>VLOOKUP(D643,'Peak Combiner'!$A$5:$D$4980,4,FALSE)</f>
        <v>36.11</v>
      </c>
      <c r="F643">
        <f>IFERROR(VLOOKUP(D643,rt_comb!$A:$B,2,FALSE),D643)</f>
        <v>36.17</v>
      </c>
      <c r="G643">
        <v>1564604</v>
      </c>
      <c r="H643">
        <f>SUMIFS($G:$G,$E:$E,18.51,'RAW2'!$A:$A,'RAW2'!A643)</f>
        <v>35310400</v>
      </c>
      <c r="I643" s="1" t="str">
        <f>VLOOKUP(A643,'volatile collection data'!$G$6:$H$69,2,FALSE)</f>
        <v>B</v>
      </c>
      <c r="J643" s="1">
        <f>VLOOKUP(A643,'volatile collection data'!$G$6:$I$69,3,FALSE)</f>
        <v>12</v>
      </c>
      <c r="K643" s="1" t="str">
        <f>VLOOKUP(A643,'volatile collection data'!$G$6:$N$69,8,FALSE)</f>
        <v>8A</v>
      </c>
      <c r="L643" s="1">
        <f>VLOOKUP(A643,'volatile collection data'!$G$6:$J$69,4,FALSE)</f>
        <v>6.12</v>
      </c>
      <c r="M643" s="1">
        <f>VLOOKUP($A643,'volatile collection data'!$G$6:$M$69,6,FALSE)</f>
        <v>12</v>
      </c>
      <c r="N643" s="1">
        <f>VLOOKUP($A643,'volatile collection data'!$G$6:$M$69,7,FALSE)</f>
        <v>6.12</v>
      </c>
      <c r="O643" s="1">
        <f>VLOOKUP(A643,'volatile collection data'!$G$6:$K$69,5,FALSE)</f>
        <v>1</v>
      </c>
      <c r="P643" s="1" t="str">
        <f t="shared" ref="P643:P706" si="63">J643&amp;I643</f>
        <v>12B</v>
      </c>
      <c r="Q643">
        <f t="shared" si="61"/>
        <v>3.6200984464352298E-2</v>
      </c>
      <c r="R643" t="str">
        <f t="shared" ref="R643:R706" si="64">K643&amp;"_"&amp;O643&amp;"-"&amp;I643&amp;"&amp;"&amp;L643&amp;"%"&amp;N643&amp;"@"&amp;M643</f>
        <v>8A_1-B&amp;6.12%6.12@12</v>
      </c>
      <c r="S643" t="str">
        <f t="shared" ref="S643:S706" si="65">A643</f>
        <v>12B-8A-VCS-Loc-22</v>
      </c>
      <c r="T643" t="str">
        <f>IFERROR(IF(VLOOKUP(S643,Bad!$A:$A,1,FALSE)='RAW2'!S643,"yes","no"),"no")</f>
        <v>no</v>
      </c>
      <c r="U643" t="str">
        <f>IFERROR(VLOOKUP(F643,compounds!$A:$B,2,FALSE),"")</f>
        <v/>
      </c>
      <c r="V643" t="str">
        <f>VLOOKUP(B643,'volatile collection data'!$O:$P,2,FALSE)</f>
        <v>25 apr.22 8</v>
      </c>
    </row>
    <row r="644" spans="1:22" x14ac:dyDescent="0.2">
      <c r="A644" t="s">
        <v>194</v>
      </c>
      <c r="B644" s="1" t="str">
        <f t="shared" si="62"/>
        <v>12B</v>
      </c>
      <c r="C644">
        <v>36.54</v>
      </c>
      <c r="D644">
        <f t="shared" si="60"/>
        <v>36.54</v>
      </c>
      <c r="E644">
        <f>VLOOKUP(D644,'Peak Combiner'!$A$5:$D$4980,4,FALSE)</f>
        <v>36.54</v>
      </c>
      <c r="F644">
        <f>IFERROR(VLOOKUP(D644,rt_comb!$A:$B,2,FALSE),D644)</f>
        <v>36.54</v>
      </c>
      <c r="G644">
        <v>289904</v>
      </c>
      <c r="H644">
        <f>SUMIFS($G:$G,$E:$E,18.51,'RAW2'!$A:$A,'RAW2'!A644)</f>
        <v>35310400</v>
      </c>
      <c r="I644" s="1" t="str">
        <f>VLOOKUP(A644,'volatile collection data'!$G$6:$H$69,2,FALSE)</f>
        <v>B</v>
      </c>
      <c r="J644" s="1">
        <f>VLOOKUP(A644,'volatile collection data'!$G$6:$I$69,3,FALSE)</f>
        <v>12</v>
      </c>
      <c r="K644" s="1" t="str">
        <f>VLOOKUP(A644,'volatile collection data'!$G$6:$N$69,8,FALSE)</f>
        <v>8A</v>
      </c>
      <c r="L644" s="1">
        <f>VLOOKUP(A644,'volatile collection data'!$G$6:$J$69,4,FALSE)</f>
        <v>6.12</v>
      </c>
      <c r="M644" s="1">
        <f>VLOOKUP($A644,'volatile collection data'!$G$6:$M$69,6,FALSE)</f>
        <v>12</v>
      </c>
      <c r="N644" s="1">
        <f>VLOOKUP($A644,'volatile collection data'!$G$6:$M$69,7,FALSE)</f>
        <v>6.12</v>
      </c>
      <c r="O644" s="1">
        <f>VLOOKUP(A644,'volatile collection data'!$G$6:$K$69,5,FALSE)</f>
        <v>1</v>
      </c>
      <c r="P644" s="1" t="str">
        <f t="shared" si="63"/>
        <v>12B</v>
      </c>
      <c r="Q644">
        <f t="shared" si="61"/>
        <v>6.7076462799236028E-3</v>
      </c>
      <c r="R644" t="str">
        <f t="shared" si="64"/>
        <v>8A_1-B&amp;6.12%6.12@12</v>
      </c>
      <c r="S644" t="str">
        <f t="shared" si="65"/>
        <v>12B-8A-VCS-Loc-22</v>
      </c>
      <c r="T644" t="str">
        <f>IFERROR(IF(VLOOKUP(S644,Bad!$A:$A,1,FALSE)='RAW2'!S644,"yes","no"),"no")</f>
        <v>no</v>
      </c>
      <c r="U644" t="str">
        <f>IFERROR(VLOOKUP(F644,compounds!$A:$B,2,FALSE),"")</f>
        <v/>
      </c>
      <c r="V644" t="str">
        <f>VLOOKUP(B644,'volatile collection data'!$O:$P,2,FALSE)</f>
        <v>25 apr.22 8</v>
      </c>
    </row>
    <row r="645" spans="1:22" x14ac:dyDescent="0.2">
      <c r="A645" t="s">
        <v>194</v>
      </c>
      <c r="B645" s="1" t="str">
        <f t="shared" si="62"/>
        <v>12B</v>
      </c>
      <c r="C645">
        <v>36.591000000000001</v>
      </c>
      <c r="D645">
        <f t="shared" si="60"/>
        <v>36.590000000000003</v>
      </c>
      <c r="E645">
        <f>VLOOKUP(D645,'Peak Combiner'!$A$5:$D$4980,4,FALSE)</f>
        <v>36.590000000000003</v>
      </c>
      <c r="F645">
        <f>IFERROR(VLOOKUP(D645,rt_comb!$A:$B,2,FALSE),D645)</f>
        <v>36.590000000000003</v>
      </c>
      <c r="G645">
        <v>1966661</v>
      </c>
      <c r="H645">
        <f>SUMIFS($G:$G,$E:$E,18.51,'RAW2'!$A:$A,'RAW2'!A645)</f>
        <v>35310400</v>
      </c>
      <c r="I645" s="1" t="str">
        <f>VLOOKUP(A645,'volatile collection data'!$G$6:$H$69,2,FALSE)</f>
        <v>B</v>
      </c>
      <c r="J645" s="1">
        <f>VLOOKUP(A645,'volatile collection data'!$G$6:$I$69,3,FALSE)</f>
        <v>12</v>
      </c>
      <c r="K645" s="1" t="str">
        <f>VLOOKUP(A645,'volatile collection data'!$G$6:$N$69,8,FALSE)</f>
        <v>8A</v>
      </c>
      <c r="L645" s="1">
        <f>VLOOKUP(A645,'volatile collection data'!$G$6:$J$69,4,FALSE)</f>
        <v>6.12</v>
      </c>
      <c r="M645" s="1">
        <f>VLOOKUP($A645,'volatile collection data'!$G$6:$M$69,6,FALSE)</f>
        <v>12</v>
      </c>
      <c r="N645" s="1">
        <f>VLOOKUP($A645,'volatile collection data'!$G$6:$M$69,7,FALSE)</f>
        <v>6.12</v>
      </c>
      <c r="O645" s="1">
        <f>VLOOKUP(A645,'volatile collection data'!$G$6:$K$69,5,FALSE)</f>
        <v>1</v>
      </c>
      <c r="P645" s="1" t="str">
        <f t="shared" si="63"/>
        <v>12B</v>
      </c>
      <c r="Q645">
        <f t="shared" si="61"/>
        <v>4.5503567872539986E-2</v>
      </c>
      <c r="R645" t="str">
        <f t="shared" si="64"/>
        <v>8A_1-B&amp;6.12%6.12@12</v>
      </c>
      <c r="S645" t="str">
        <f t="shared" si="65"/>
        <v>12B-8A-VCS-Loc-22</v>
      </c>
      <c r="T645" t="str">
        <f>IFERROR(IF(VLOOKUP(S645,Bad!$A:$A,1,FALSE)='RAW2'!S645,"yes","no"),"no")</f>
        <v>no</v>
      </c>
      <c r="U645" t="str">
        <f>IFERROR(VLOOKUP(F645,compounds!$A:$B,2,FALSE),"")</f>
        <v/>
      </c>
      <c r="V645" t="str">
        <f>VLOOKUP(B645,'volatile collection data'!$O:$P,2,FALSE)</f>
        <v>25 apr.22 8</v>
      </c>
    </row>
    <row r="646" spans="1:22" x14ac:dyDescent="0.2">
      <c r="A646" t="s">
        <v>194</v>
      </c>
      <c r="B646" s="1" t="str">
        <f t="shared" si="62"/>
        <v>12B</v>
      </c>
      <c r="C646">
        <v>36.659999999999997</v>
      </c>
      <c r="D646">
        <f t="shared" si="60"/>
        <v>36.659999999999997</v>
      </c>
      <c r="E646">
        <f>VLOOKUP(D646,'Peak Combiner'!$A$5:$D$4980,4,FALSE)</f>
        <v>36.65</v>
      </c>
      <c r="F646">
        <f>IFERROR(VLOOKUP(D646,rt_comb!$A:$B,2,FALSE),D646)</f>
        <v>36.659999999999997</v>
      </c>
      <c r="G646">
        <v>1247247</v>
      </c>
      <c r="H646">
        <f>SUMIFS($G:$G,$E:$E,18.51,'RAW2'!$A:$A,'RAW2'!A646)</f>
        <v>35310400</v>
      </c>
      <c r="I646" s="1" t="str">
        <f>VLOOKUP(A646,'volatile collection data'!$G$6:$H$69,2,FALSE)</f>
        <v>B</v>
      </c>
      <c r="J646" s="1">
        <f>VLOOKUP(A646,'volatile collection data'!$G$6:$I$69,3,FALSE)</f>
        <v>12</v>
      </c>
      <c r="K646" s="1" t="str">
        <f>VLOOKUP(A646,'volatile collection data'!$G$6:$N$69,8,FALSE)</f>
        <v>8A</v>
      </c>
      <c r="L646" s="1">
        <f>VLOOKUP(A646,'volatile collection data'!$G$6:$J$69,4,FALSE)</f>
        <v>6.12</v>
      </c>
      <c r="M646" s="1">
        <f>VLOOKUP($A646,'volatile collection data'!$G$6:$M$69,6,FALSE)</f>
        <v>12</v>
      </c>
      <c r="N646" s="1">
        <f>VLOOKUP($A646,'volatile collection data'!$G$6:$M$69,7,FALSE)</f>
        <v>6.12</v>
      </c>
      <c r="O646" s="1">
        <f>VLOOKUP(A646,'volatile collection data'!$G$6:$K$69,5,FALSE)</f>
        <v>1</v>
      </c>
      <c r="P646" s="1" t="str">
        <f t="shared" si="63"/>
        <v>12B</v>
      </c>
      <c r="Q646">
        <f t="shared" si="61"/>
        <v>2.8858145109056352E-2</v>
      </c>
      <c r="R646" t="str">
        <f t="shared" si="64"/>
        <v>8A_1-B&amp;6.12%6.12@12</v>
      </c>
      <c r="S646" t="str">
        <f t="shared" si="65"/>
        <v>12B-8A-VCS-Loc-22</v>
      </c>
      <c r="T646" t="str">
        <f>IFERROR(IF(VLOOKUP(S646,Bad!$A:$A,1,FALSE)='RAW2'!S646,"yes","no"),"no")</f>
        <v>no</v>
      </c>
      <c r="U646" t="str">
        <f>IFERROR(VLOOKUP(F646,compounds!$A:$B,2,FALSE),"")</f>
        <v/>
      </c>
      <c r="V646" t="str">
        <f>VLOOKUP(B646,'volatile collection data'!$O:$P,2,FALSE)</f>
        <v>25 apr.22 8</v>
      </c>
    </row>
    <row r="647" spans="1:22" x14ac:dyDescent="0.2">
      <c r="A647" t="s">
        <v>194</v>
      </c>
      <c r="B647" s="1" t="str">
        <f t="shared" si="62"/>
        <v>12B</v>
      </c>
      <c r="C647">
        <v>36.737000000000002</v>
      </c>
      <c r="D647">
        <f t="shared" si="60"/>
        <v>36.74</v>
      </c>
      <c r="E647">
        <f>VLOOKUP(D647,'Peak Combiner'!$A$5:$D$4980,4,FALSE)</f>
        <v>36.72</v>
      </c>
      <c r="F647">
        <f>IFERROR(VLOOKUP(D647,rt_comb!$A:$B,2,FALSE),D647)</f>
        <v>36.74</v>
      </c>
      <c r="G647">
        <v>1749166</v>
      </c>
      <c r="H647">
        <f>SUMIFS($G:$G,$E:$E,18.51,'RAW2'!$A:$A,'RAW2'!A647)</f>
        <v>35310400</v>
      </c>
      <c r="I647" s="1" t="str">
        <f>VLOOKUP(A647,'volatile collection data'!$G$6:$H$69,2,FALSE)</f>
        <v>B</v>
      </c>
      <c r="J647" s="1">
        <f>VLOOKUP(A647,'volatile collection data'!$G$6:$I$69,3,FALSE)</f>
        <v>12</v>
      </c>
      <c r="K647" s="1" t="str">
        <f>VLOOKUP(A647,'volatile collection data'!$G$6:$N$69,8,FALSE)</f>
        <v>8A</v>
      </c>
      <c r="L647" s="1">
        <f>VLOOKUP(A647,'volatile collection data'!$G$6:$J$69,4,FALSE)</f>
        <v>6.12</v>
      </c>
      <c r="M647" s="1">
        <f>VLOOKUP($A647,'volatile collection data'!$G$6:$M$69,6,FALSE)</f>
        <v>12</v>
      </c>
      <c r="N647" s="1">
        <f>VLOOKUP($A647,'volatile collection data'!$G$6:$M$69,7,FALSE)</f>
        <v>6.12</v>
      </c>
      <c r="O647" s="1">
        <f>VLOOKUP(A647,'volatile collection data'!$G$6:$K$69,5,FALSE)</f>
        <v>1</v>
      </c>
      <c r="P647" s="1" t="str">
        <f t="shared" si="63"/>
        <v>12B</v>
      </c>
      <c r="Q647">
        <f t="shared" si="61"/>
        <v>4.0471282951835254E-2</v>
      </c>
      <c r="R647" t="str">
        <f t="shared" si="64"/>
        <v>8A_1-B&amp;6.12%6.12@12</v>
      </c>
      <c r="S647" t="str">
        <f t="shared" si="65"/>
        <v>12B-8A-VCS-Loc-22</v>
      </c>
      <c r="T647" t="str">
        <f>IFERROR(IF(VLOOKUP(S647,Bad!$A:$A,1,FALSE)='RAW2'!S647,"yes","no"),"no")</f>
        <v>no</v>
      </c>
      <c r="U647" t="str">
        <f>IFERROR(VLOOKUP(F647,compounds!$A:$B,2,FALSE),"")</f>
        <v/>
      </c>
      <c r="V647" t="str">
        <f>VLOOKUP(B647,'volatile collection data'!$O:$P,2,FALSE)</f>
        <v>25 apr.22 8</v>
      </c>
    </row>
    <row r="648" spans="1:22" x14ac:dyDescent="0.2">
      <c r="A648" t="s">
        <v>194</v>
      </c>
      <c r="B648" s="1" t="str">
        <f t="shared" si="62"/>
        <v>12B</v>
      </c>
      <c r="C648">
        <v>37.034999999999997</v>
      </c>
      <c r="D648">
        <f t="shared" si="60"/>
        <v>37.04</v>
      </c>
      <c r="E648">
        <f>VLOOKUP(D648,'Peak Combiner'!$A$5:$D$4980,4,FALSE)</f>
        <v>37.04</v>
      </c>
      <c r="F648">
        <f>IFERROR(VLOOKUP(D648,rt_comb!$A:$B,2,FALSE),D648)</f>
        <v>37.04</v>
      </c>
      <c r="G648">
        <v>1269738</v>
      </c>
      <c r="H648">
        <f>SUMIFS($G:$G,$E:$E,18.51,'RAW2'!$A:$A,'RAW2'!A648)</f>
        <v>35310400</v>
      </c>
      <c r="I648" s="1" t="str">
        <f>VLOOKUP(A648,'volatile collection data'!$G$6:$H$69,2,FALSE)</f>
        <v>B</v>
      </c>
      <c r="J648" s="1">
        <f>VLOOKUP(A648,'volatile collection data'!$G$6:$I$69,3,FALSE)</f>
        <v>12</v>
      </c>
      <c r="K648" s="1" t="str">
        <f>VLOOKUP(A648,'volatile collection data'!$G$6:$N$69,8,FALSE)</f>
        <v>8A</v>
      </c>
      <c r="L648" s="1">
        <f>VLOOKUP(A648,'volatile collection data'!$G$6:$J$69,4,FALSE)</f>
        <v>6.12</v>
      </c>
      <c r="M648" s="1">
        <f>VLOOKUP($A648,'volatile collection data'!$G$6:$M$69,6,FALSE)</f>
        <v>12</v>
      </c>
      <c r="N648" s="1">
        <f>VLOOKUP($A648,'volatile collection data'!$G$6:$M$69,7,FALSE)</f>
        <v>6.12</v>
      </c>
      <c r="O648" s="1">
        <f>VLOOKUP(A648,'volatile collection data'!$G$6:$K$69,5,FALSE)</f>
        <v>1</v>
      </c>
      <c r="P648" s="1" t="str">
        <f t="shared" si="63"/>
        <v>12B</v>
      </c>
      <c r="Q648">
        <f t="shared" si="61"/>
        <v>2.9378530038142402E-2</v>
      </c>
      <c r="R648" t="str">
        <f t="shared" si="64"/>
        <v>8A_1-B&amp;6.12%6.12@12</v>
      </c>
      <c r="S648" t="str">
        <f t="shared" si="65"/>
        <v>12B-8A-VCS-Loc-22</v>
      </c>
      <c r="T648" t="str">
        <f>IFERROR(IF(VLOOKUP(S648,Bad!$A:$A,1,FALSE)='RAW2'!S648,"yes","no"),"no")</f>
        <v>no</v>
      </c>
      <c r="U648" t="str">
        <f>IFERROR(VLOOKUP(F648,compounds!$A:$B,2,FALSE),"")</f>
        <v/>
      </c>
      <c r="V648" t="str">
        <f>VLOOKUP(B648,'volatile collection data'!$O:$P,2,FALSE)</f>
        <v>25 apr.22 8</v>
      </c>
    </row>
    <row r="649" spans="1:22" x14ac:dyDescent="0.2">
      <c r="A649" t="s">
        <v>194</v>
      </c>
      <c r="B649" s="1" t="str">
        <f t="shared" si="62"/>
        <v>12B</v>
      </c>
      <c r="C649">
        <v>37.247</v>
      </c>
      <c r="D649">
        <f t="shared" si="60"/>
        <v>37.25</v>
      </c>
      <c r="E649">
        <f>VLOOKUP(D649,'Peak Combiner'!$A$5:$D$4980,4,FALSE)</f>
        <v>37.24</v>
      </c>
      <c r="F649">
        <f>IFERROR(VLOOKUP(D649,rt_comb!$A:$B,2,FALSE),D649)</f>
        <v>37.25</v>
      </c>
      <c r="G649">
        <v>929500</v>
      </c>
      <c r="H649">
        <f>SUMIFS($G:$G,$E:$E,18.51,'RAW2'!$A:$A,'RAW2'!A649)</f>
        <v>35310400</v>
      </c>
      <c r="I649" s="1" t="str">
        <f>VLOOKUP(A649,'volatile collection data'!$G$6:$H$69,2,FALSE)</f>
        <v>B</v>
      </c>
      <c r="J649" s="1">
        <f>VLOOKUP(A649,'volatile collection data'!$G$6:$I$69,3,FALSE)</f>
        <v>12</v>
      </c>
      <c r="K649" s="1" t="str">
        <f>VLOOKUP(A649,'volatile collection data'!$G$6:$N$69,8,FALSE)</f>
        <v>8A</v>
      </c>
      <c r="L649" s="1">
        <f>VLOOKUP(A649,'volatile collection data'!$G$6:$J$69,4,FALSE)</f>
        <v>6.12</v>
      </c>
      <c r="M649" s="1">
        <f>VLOOKUP($A649,'volatile collection data'!$G$6:$M$69,6,FALSE)</f>
        <v>12</v>
      </c>
      <c r="N649" s="1">
        <f>VLOOKUP($A649,'volatile collection data'!$G$6:$M$69,7,FALSE)</f>
        <v>6.12</v>
      </c>
      <c r="O649" s="1">
        <f>VLOOKUP(A649,'volatile collection data'!$G$6:$K$69,5,FALSE)</f>
        <v>1</v>
      </c>
      <c r="P649" s="1" t="str">
        <f t="shared" si="63"/>
        <v>12B</v>
      </c>
      <c r="Q649">
        <f t="shared" si="61"/>
        <v>2.1506282138876967E-2</v>
      </c>
      <c r="R649" t="str">
        <f t="shared" si="64"/>
        <v>8A_1-B&amp;6.12%6.12@12</v>
      </c>
      <c r="S649" t="str">
        <f t="shared" si="65"/>
        <v>12B-8A-VCS-Loc-22</v>
      </c>
      <c r="T649" t="str">
        <f>IFERROR(IF(VLOOKUP(S649,Bad!$A:$A,1,FALSE)='RAW2'!S649,"yes","no"),"no")</f>
        <v>no</v>
      </c>
      <c r="U649" t="str">
        <f>IFERROR(VLOOKUP(F649,compounds!$A:$B,2,FALSE),"")</f>
        <v/>
      </c>
      <c r="V649" t="str">
        <f>VLOOKUP(B649,'volatile collection data'!$O:$P,2,FALSE)</f>
        <v>25 apr.22 8</v>
      </c>
    </row>
    <row r="650" spans="1:22" x14ac:dyDescent="0.2">
      <c r="A650" t="s">
        <v>194</v>
      </c>
      <c r="B650" s="1" t="str">
        <f t="shared" si="62"/>
        <v>12B</v>
      </c>
      <c r="C650">
        <v>37.295999999999999</v>
      </c>
      <c r="D650">
        <f t="shared" si="60"/>
        <v>37.299999999999997</v>
      </c>
      <c r="E650">
        <f>VLOOKUP(D650,'Peak Combiner'!$A$5:$D$4980,4,FALSE)</f>
        <v>37.24</v>
      </c>
      <c r="F650">
        <f>IFERROR(VLOOKUP(D650,rt_comb!$A:$B,2,FALSE),D650)</f>
        <v>37.299999999999997</v>
      </c>
      <c r="G650">
        <v>1461411</v>
      </c>
      <c r="H650">
        <f>SUMIFS($G:$G,$E:$E,18.51,'RAW2'!$A:$A,'RAW2'!A650)</f>
        <v>35310400</v>
      </c>
      <c r="I650" s="1" t="str">
        <f>VLOOKUP(A650,'volatile collection data'!$G$6:$H$69,2,FALSE)</f>
        <v>B</v>
      </c>
      <c r="J650" s="1">
        <f>VLOOKUP(A650,'volatile collection data'!$G$6:$I$69,3,FALSE)</f>
        <v>12</v>
      </c>
      <c r="K650" s="1" t="str">
        <f>VLOOKUP(A650,'volatile collection data'!$G$6:$N$69,8,FALSE)</f>
        <v>8A</v>
      </c>
      <c r="L650" s="1">
        <f>VLOOKUP(A650,'volatile collection data'!$G$6:$J$69,4,FALSE)</f>
        <v>6.12</v>
      </c>
      <c r="M650" s="1">
        <f>VLOOKUP($A650,'volatile collection data'!$G$6:$M$69,6,FALSE)</f>
        <v>12</v>
      </c>
      <c r="N650" s="1">
        <f>VLOOKUP($A650,'volatile collection data'!$G$6:$M$69,7,FALSE)</f>
        <v>6.12</v>
      </c>
      <c r="O650" s="1">
        <f>VLOOKUP(A650,'volatile collection data'!$G$6:$K$69,5,FALSE)</f>
        <v>1</v>
      </c>
      <c r="P650" s="1" t="str">
        <f t="shared" si="63"/>
        <v>12B</v>
      </c>
      <c r="Q650">
        <f t="shared" si="61"/>
        <v>3.3813359103666847E-2</v>
      </c>
      <c r="R650" t="str">
        <f t="shared" si="64"/>
        <v>8A_1-B&amp;6.12%6.12@12</v>
      </c>
      <c r="S650" t="str">
        <f t="shared" si="65"/>
        <v>12B-8A-VCS-Loc-22</v>
      </c>
      <c r="T650" t="str">
        <f>IFERROR(IF(VLOOKUP(S650,Bad!$A:$A,1,FALSE)='RAW2'!S650,"yes","no"),"no")</f>
        <v>no</v>
      </c>
      <c r="U650" t="str">
        <f>IFERROR(VLOOKUP(F650,compounds!$A:$B,2,FALSE),"")</f>
        <v/>
      </c>
      <c r="V650" t="str">
        <f>VLOOKUP(B650,'volatile collection data'!$O:$P,2,FALSE)</f>
        <v>25 apr.22 8</v>
      </c>
    </row>
    <row r="651" spans="1:22" x14ac:dyDescent="0.2">
      <c r="A651" t="s">
        <v>194</v>
      </c>
      <c r="B651" s="1" t="str">
        <f t="shared" si="62"/>
        <v>12B</v>
      </c>
      <c r="C651">
        <v>37.375</v>
      </c>
      <c r="D651">
        <f t="shared" si="60"/>
        <v>37.380000000000003</v>
      </c>
      <c r="E651">
        <f>VLOOKUP(D651,'Peak Combiner'!$A$5:$D$4980,4,FALSE)</f>
        <v>37.380000000000003</v>
      </c>
      <c r="F651">
        <f>IFERROR(VLOOKUP(D651,rt_comb!$A:$B,2,FALSE),D651)</f>
        <v>37.380000000000003</v>
      </c>
      <c r="G651">
        <v>1054857</v>
      </c>
      <c r="H651">
        <f>SUMIFS($G:$G,$E:$E,18.51,'RAW2'!$A:$A,'RAW2'!A651)</f>
        <v>35310400</v>
      </c>
      <c r="I651" s="1" t="str">
        <f>VLOOKUP(A651,'volatile collection data'!$G$6:$H$69,2,FALSE)</f>
        <v>B</v>
      </c>
      <c r="J651" s="1">
        <f>VLOOKUP(A651,'volatile collection data'!$G$6:$I$69,3,FALSE)</f>
        <v>12</v>
      </c>
      <c r="K651" s="1" t="str">
        <f>VLOOKUP(A651,'volatile collection data'!$G$6:$N$69,8,FALSE)</f>
        <v>8A</v>
      </c>
      <c r="L651" s="1">
        <f>VLOOKUP(A651,'volatile collection data'!$G$6:$J$69,4,FALSE)</f>
        <v>6.12</v>
      </c>
      <c r="M651" s="1">
        <f>VLOOKUP($A651,'volatile collection data'!$G$6:$M$69,6,FALSE)</f>
        <v>12</v>
      </c>
      <c r="N651" s="1">
        <f>VLOOKUP($A651,'volatile collection data'!$G$6:$M$69,7,FALSE)</f>
        <v>6.12</v>
      </c>
      <c r="O651" s="1">
        <f>VLOOKUP(A651,'volatile collection data'!$G$6:$K$69,5,FALSE)</f>
        <v>1</v>
      </c>
      <c r="P651" s="1" t="str">
        <f t="shared" si="63"/>
        <v>12B</v>
      </c>
      <c r="Q651">
        <f t="shared" si="61"/>
        <v>2.4406726474630814E-2</v>
      </c>
      <c r="R651" t="str">
        <f t="shared" si="64"/>
        <v>8A_1-B&amp;6.12%6.12@12</v>
      </c>
      <c r="S651" t="str">
        <f t="shared" si="65"/>
        <v>12B-8A-VCS-Loc-22</v>
      </c>
      <c r="T651" t="str">
        <f>IFERROR(IF(VLOOKUP(S651,Bad!$A:$A,1,FALSE)='RAW2'!S651,"yes","no"),"no")</f>
        <v>no</v>
      </c>
      <c r="U651" t="str">
        <f>IFERROR(VLOOKUP(F651,compounds!$A:$B,2,FALSE),"")</f>
        <v/>
      </c>
      <c r="V651" t="str">
        <f>VLOOKUP(B651,'volatile collection data'!$O:$P,2,FALSE)</f>
        <v>25 apr.22 8</v>
      </c>
    </row>
    <row r="652" spans="1:22" x14ac:dyDescent="0.2">
      <c r="A652" t="s">
        <v>194</v>
      </c>
      <c r="B652" s="1" t="str">
        <f t="shared" si="62"/>
        <v>12B</v>
      </c>
      <c r="C652">
        <v>37.677999999999997</v>
      </c>
      <c r="D652">
        <f t="shared" si="60"/>
        <v>37.68</v>
      </c>
      <c r="E652">
        <f>VLOOKUP(D652,'Peak Combiner'!$A$5:$D$4980,4,FALSE)</f>
        <v>37.67</v>
      </c>
      <c r="F652">
        <f>IFERROR(VLOOKUP(D652,rt_comb!$A:$B,2,FALSE),D652)</f>
        <v>37.68</v>
      </c>
      <c r="G652">
        <v>4118391</v>
      </c>
      <c r="H652">
        <f>SUMIFS($G:$G,$E:$E,18.51,'RAW2'!$A:$A,'RAW2'!A652)</f>
        <v>35310400</v>
      </c>
      <c r="I652" s="1" t="str">
        <f>VLOOKUP(A652,'volatile collection data'!$G$6:$H$69,2,FALSE)</f>
        <v>B</v>
      </c>
      <c r="J652" s="1">
        <f>VLOOKUP(A652,'volatile collection data'!$G$6:$I$69,3,FALSE)</f>
        <v>12</v>
      </c>
      <c r="K652" s="1" t="str">
        <f>VLOOKUP(A652,'volatile collection data'!$G$6:$N$69,8,FALSE)</f>
        <v>8A</v>
      </c>
      <c r="L652" s="1">
        <f>VLOOKUP(A652,'volatile collection data'!$G$6:$J$69,4,FALSE)</f>
        <v>6.12</v>
      </c>
      <c r="M652" s="1">
        <f>VLOOKUP($A652,'volatile collection data'!$G$6:$M$69,6,FALSE)</f>
        <v>12</v>
      </c>
      <c r="N652" s="1">
        <f>VLOOKUP($A652,'volatile collection data'!$G$6:$M$69,7,FALSE)</f>
        <v>6.12</v>
      </c>
      <c r="O652" s="1">
        <f>VLOOKUP(A652,'volatile collection data'!$G$6:$K$69,5,FALSE)</f>
        <v>1</v>
      </c>
      <c r="P652" s="1" t="str">
        <f t="shared" si="63"/>
        <v>12B</v>
      </c>
      <c r="Q652">
        <f t="shared" si="61"/>
        <v>9.5289164931911405E-2</v>
      </c>
      <c r="R652" t="str">
        <f t="shared" si="64"/>
        <v>8A_1-B&amp;6.12%6.12@12</v>
      </c>
      <c r="S652" t="str">
        <f t="shared" si="65"/>
        <v>12B-8A-VCS-Loc-22</v>
      </c>
      <c r="T652" t="str">
        <f>IFERROR(IF(VLOOKUP(S652,Bad!$A:$A,1,FALSE)='RAW2'!S652,"yes","no"),"no")</f>
        <v>no</v>
      </c>
      <c r="U652" t="str">
        <f>IFERROR(VLOOKUP(F652,compounds!$A:$B,2,FALSE),"")</f>
        <v/>
      </c>
      <c r="V652" t="str">
        <f>VLOOKUP(B652,'volatile collection data'!$O:$P,2,FALSE)</f>
        <v>25 apr.22 8</v>
      </c>
    </row>
    <row r="653" spans="1:22" x14ac:dyDescent="0.2">
      <c r="A653" t="s">
        <v>194</v>
      </c>
      <c r="B653" s="1" t="str">
        <f t="shared" si="62"/>
        <v>12B</v>
      </c>
      <c r="C653">
        <v>37.99</v>
      </c>
      <c r="D653">
        <f t="shared" si="60"/>
        <v>37.99</v>
      </c>
      <c r="E653">
        <f>VLOOKUP(D653,'Peak Combiner'!$A$5:$D$4980,4,FALSE)</f>
        <v>37.99</v>
      </c>
      <c r="F653">
        <f>IFERROR(VLOOKUP(D653,rt_comb!$A:$B,2,FALSE),D653)</f>
        <v>37.99</v>
      </c>
      <c r="G653">
        <v>24878630</v>
      </c>
      <c r="H653">
        <f>SUMIFS($G:$G,$E:$E,18.51,'RAW2'!$A:$A,'RAW2'!A653)</f>
        <v>35310400</v>
      </c>
      <c r="I653" s="1" t="str">
        <f>VLOOKUP(A653,'volatile collection data'!$G$6:$H$69,2,FALSE)</f>
        <v>B</v>
      </c>
      <c r="J653" s="1">
        <f>VLOOKUP(A653,'volatile collection data'!$G$6:$I$69,3,FALSE)</f>
        <v>12</v>
      </c>
      <c r="K653" s="1" t="str">
        <f>VLOOKUP(A653,'volatile collection data'!$G$6:$N$69,8,FALSE)</f>
        <v>8A</v>
      </c>
      <c r="L653" s="1">
        <f>VLOOKUP(A653,'volatile collection data'!$G$6:$J$69,4,FALSE)</f>
        <v>6.12</v>
      </c>
      <c r="M653" s="1">
        <f>VLOOKUP($A653,'volatile collection data'!$G$6:$M$69,6,FALSE)</f>
        <v>12</v>
      </c>
      <c r="N653" s="1">
        <f>VLOOKUP($A653,'volatile collection data'!$G$6:$M$69,7,FALSE)</f>
        <v>6.12</v>
      </c>
      <c r="O653" s="1">
        <f>VLOOKUP(A653,'volatile collection data'!$G$6:$K$69,5,FALSE)</f>
        <v>1</v>
      </c>
      <c r="P653" s="1" t="str">
        <f t="shared" si="63"/>
        <v>12B</v>
      </c>
      <c r="Q653">
        <f t="shared" si="61"/>
        <v>0.57562865627620086</v>
      </c>
      <c r="R653" t="str">
        <f t="shared" si="64"/>
        <v>8A_1-B&amp;6.12%6.12@12</v>
      </c>
      <c r="S653" t="str">
        <f t="shared" si="65"/>
        <v>12B-8A-VCS-Loc-22</v>
      </c>
      <c r="T653" t="str">
        <f>IFERROR(IF(VLOOKUP(S653,Bad!$A:$A,1,FALSE)='RAW2'!S653,"yes","no"),"no")</f>
        <v>no</v>
      </c>
      <c r="U653" t="str">
        <f>IFERROR(VLOOKUP(F653,compounds!$A:$B,2,FALSE),"")</f>
        <v/>
      </c>
      <c r="V653" t="str">
        <f>VLOOKUP(B653,'volatile collection data'!$O:$P,2,FALSE)</f>
        <v>25 apr.22 8</v>
      </c>
    </row>
    <row r="654" spans="1:22" x14ac:dyDescent="0.2">
      <c r="A654" t="s">
        <v>194</v>
      </c>
      <c r="B654" s="1" t="str">
        <f t="shared" si="62"/>
        <v>12B</v>
      </c>
      <c r="C654">
        <v>38.295000000000002</v>
      </c>
      <c r="D654">
        <f t="shared" si="60"/>
        <v>38.299999999999997</v>
      </c>
      <c r="E654">
        <f>VLOOKUP(D654,'Peak Combiner'!$A$5:$D$4980,4,FALSE)</f>
        <v>38.299999999999997</v>
      </c>
      <c r="F654">
        <f>IFERROR(VLOOKUP(D654,rt_comb!$A:$B,2,FALSE),D654)</f>
        <v>38.299999999999997</v>
      </c>
      <c r="G654">
        <v>640871</v>
      </c>
      <c r="H654">
        <f>SUMIFS($G:$G,$E:$E,18.51,'RAW2'!$A:$A,'RAW2'!A654)</f>
        <v>35310400</v>
      </c>
      <c r="I654" s="1" t="str">
        <f>VLOOKUP(A654,'volatile collection data'!$G$6:$H$69,2,FALSE)</f>
        <v>B</v>
      </c>
      <c r="J654" s="1">
        <f>VLOOKUP(A654,'volatile collection data'!$G$6:$I$69,3,FALSE)</f>
        <v>12</v>
      </c>
      <c r="K654" s="1" t="str">
        <f>VLOOKUP(A654,'volatile collection data'!$G$6:$N$69,8,FALSE)</f>
        <v>8A</v>
      </c>
      <c r="L654" s="1">
        <f>VLOOKUP(A654,'volatile collection data'!$G$6:$J$69,4,FALSE)</f>
        <v>6.12</v>
      </c>
      <c r="M654" s="1">
        <f>VLOOKUP($A654,'volatile collection data'!$G$6:$M$69,6,FALSE)</f>
        <v>12</v>
      </c>
      <c r="N654" s="1">
        <f>VLOOKUP($A654,'volatile collection data'!$G$6:$M$69,7,FALSE)</f>
        <v>6.12</v>
      </c>
      <c r="O654" s="1">
        <f>VLOOKUP(A654,'volatile collection data'!$G$6:$K$69,5,FALSE)</f>
        <v>1</v>
      </c>
      <c r="P654" s="1" t="str">
        <f t="shared" si="63"/>
        <v>12B</v>
      </c>
      <c r="Q654">
        <f t="shared" si="61"/>
        <v>1.4828136138380014E-2</v>
      </c>
      <c r="R654" t="str">
        <f t="shared" si="64"/>
        <v>8A_1-B&amp;6.12%6.12@12</v>
      </c>
      <c r="S654" t="str">
        <f t="shared" si="65"/>
        <v>12B-8A-VCS-Loc-22</v>
      </c>
      <c r="T654" t="str">
        <f>IFERROR(IF(VLOOKUP(S654,Bad!$A:$A,1,FALSE)='RAW2'!S654,"yes","no"),"no")</f>
        <v>no</v>
      </c>
      <c r="U654" t="str">
        <f>IFERROR(VLOOKUP(F654,compounds!$A:$B,2,FALSE),"")</f>
        <v/>
      </c>
      <c r="V654" t="str">
        <f>VLOOKUP(B654,'volatile collection data'!$O:$P,2,FALSE)</f>
        <v>25 apr.22 8</v>
      </c>
    </row>
    <row r="655" spans="1:22" x14ac:dyDescent="0.2">
      <c r="A655" t="s">
        <v>194</v>
      </c>
      <c r="B655" s="1" t="str">
        <f t="shared" si="62"/>
        <v>12B</v>
      </c>
      <c r="C655">
        <v>38.454000000000001</v>
      </c>
      <c r="D655">
        <f t="shared" si="60"/>
        <v>38.450000000000003</v>
      </c>
      <c r="E655">
        <f>VLOOKUP(D655,'Peak Combiner'!$A$5:$D$4980,4,FALSE)</f>
        <v>38.450000000000003</v>
      </c>
      <c r="F655">
        <f>IFERROR(VLOOKUP(D655,rt_comb!$A:$B,2,FALSE),D655)</f>
        <v>38.450000000000003</v>
      </c>
      <c r="G655">
        <v>2695474</v>
      </c>
      <c r="H655">
        <f>SUMIFS($G:$G,$E:$E,18.51,'RAW2'!$A:$A,'RAW2'!A655)</f>
        <v>35310400</v>
      </c>
      <c r="I655" s="1" t="str">
        <f>VLOOKUP(A655,'volatile collection data'!$G$6:$H$69,2,FALSE)</f>
        <v>B</v>
      </c>
      <c r="J655" s="1">
        <f>VLOOKUP(A655,'volatile collection data'!$G$6:$I$69,3,FALSE)</f>
        <v>12</v>
      </c>
      <c r="K655" s="1" t="str">
        <f>VLOOKUP(A655,'volatile collection data'!$G$6:$N$69,8,FALSE)</f>
        <v>8A</v>
      </c>
      <c r="L655" s="1">
        <f>VLOOKUP(A655,'volatile collection data'!$G$6:$J$69,4,FALSE)</f>
        <v>6.12</v>
      </c>
      <c r="M655" s="1">
        <f>VLOOKUP($A655,'volatile collection data'!$G$6:$M$69,6,FALSE)</f>
        <v>12</v>
      </c>
      <c r="N655" s="1">
        <f>VLOOKUP($A655,'volatile collection data'!$G$6:$M$69,7,FALSE)</f>
        <v>6.12</v>
      </c>
      <c r="O655" s="1">
        <f>VLOOKUP(A655,'volatile collection data'!$G$6:$K$69,5,FALSE)</f>
        <v>1</v>
      </c>
      <c r="P655" s="1" t="str">
        <f t="shared" si="63"/>
        <v>12B</v>
      </c>
      <c r="Q655">
        <f t="shared" si="61"/>
        <v>6.2366459754714637E-2</v>
      </c>
      <c r="R655" t="str">
        <f t="shared" si="64"/>
        <v>8A_1-B&amp;6.12%6.12@12</v>
      </c>
      <c r="S655" t="str">
        <f t="shared" si="65"/>
        <v>12B-8A-VCS-Loc-22</v>
      </c>
      <c r="T655" t="str">
        <f>IFERROR(IF(VLOOKUP(S655,Bad!$A:$A,1,FALSE)='RAW2'!S655,"yes","no"),"no")</f>
        <v>no</v>
      </c>
      <c r="U655" t="str">
        <f>IFERROR(VLOOKUP(F655,compounds!$A:$B,2,FALSE),"")</f>
        <v/>
      </c>
      <c r="V655" t="str">
        <f>VLOOKUP(B655,'volatile collection data'!$O:$P,2,FALSE)</f>
        <v>25 apr.22 8</v>
      </c>
    </row>
    <row r="656" spans="1:22" x14ac:dyDescent="0.2">
      <c r="A656" t="s">
        <v>194</v>
      </c>
      <c r="B656" s="1" t="str">
        <f t="shared" si="62"/>
        <v>12B</v>
      </c>
      <c r="C656">
        <v>38.819000000000003</v>
      </c>
      <c r="D656">
        <f t="shared" si="60"/>
        <v>38.82</v>
      </c>
      <c r="E656">
        <f>VLOOKUP(D656,'Peak Combiner'!$A$5:$D$4980,4,FALSE)</f>
        <v>38.82</v>
      </c>
      <c r="F656">
        <f>IFERROR(VLOOKUP(D656,rt_comb!$A:$B,2,FALSE),D656)</f>
        <v>38.82</v>
      </c>
      <c r="G656">
        <v>2203912</v>
      </c>
      <c r="H656">
        <f>SUMIFS($G:$G,$E:$E,18.51,'RAW2'!$A:$A,'RAW2'!A656)</f>
        <v>35310400</v>
      </c>
      <c r="I656" s="1" t="str">
        <f>VLOOKUP(A656,'volatile collection data'!$G$6:$H$69,2,FALSE)</f>
        <v>B</v>
      </c>
      <c r="J656" s="1">
        <f>VLOOKUP(A656,'volatile collection data'!$G$6:$I$69,3,FALSE)</f>
        <v>12</v>
      </c>
      <c r="K656" s="1" t="str">
        <f>VLOOKUP(A656,'volatile collection data'!$G$6:$N$69,8,FALSE)</f>
        <v>8A</v>
      </c>
      <c r="L656" s="1">
        <f>VLOOKUP(A656,'volatile collection data'!$G$6:$J$69,4,FALSE)</f>
        <v>6.12</v>
      </c>
      <c r="M656" s="1">
        <f>VLOOKUP($A656,'volatile collection data'!$G$6:$M$69,6,FALSE)</f>
        <v>12</v>
      </c>
      <c r="N656" s="1">
        <f>VLOOKUP($A656,'volatile collection data'!$G$6:$M$69,7,FALSE)</f>
        <v>6.12</v>
      </c>
      <c r="O656" s="1">
        <f>VLOOKUP(A656,'volatile collection data'!$G$6:$K$69,5,FALSE)</f>
        <v>1</v>
      </c>
      <c r="P656" s="1" t="str">
        <f t="shared" si="63"/>
        <v>12B</v>
      </c>
      <c r="Q656">
        <f t="shared" si="61"/>
        <v>5.0992956730776355E-2</v>
      </c>
      <c r="R656" t="str">
        <f t="shared" si="64"/>
        <v>8A_1-B&amp;6.12%6.12@12</v>
      </c>
      <c r="S656" t="str">
        <f t="shared" si="65"/>
        <v>12B-8A-VCS-Loc-22</v>
      </c>
      <c r="T656" t="str">
        <f>IFERROR(IF(VLOOKUP(S656,Bad!$A:$A,1,FALSE)='RAW2'!S656,"yes","no"),"no")</f>
        <v>no</v>
      </c>
      <c r="U656" t="str">
        <f>IFERROR(VLOOKUP(F656,compounds!$A:$B,2,FALSE),"")</f>
        <v/>
      </c>
      <c r="V656" t="str">
        <f>VLOOKUP(B656,'volatile collection data'!$O:$P,2,FALSE)</f>
        <v>25 apr.22 8</v>
      </c>
    </row>
    <row r="657" spans="1:22" x14ac:dyDescent="0.2">
      <c r="A657" t="s">
        <v>194</v>
      </c>
      <c r="B657" s="1" t="str">
        <f t="shared" si="62"/>
        <v>12B</v>
      </c>
      <c r="C657">
        <v>39.685000000000002</v>
      </c>
      <c r="D657">
        <f t="shared" si="60"/>
        <v>39.69</v>
      </c>
      <c r="E657">
        <f>VLOOKUP(D657,'Peak Combiner'!$A$5:$D$4980,4,FALSE)</f>
        <v>39.69</v>
      </c>
      <c r="F657">
        <f>IFERROR(VLOOKUP(D657,rt_comb!$A:$B,2,FALSE),D657)</f>
        <v>39.69</v>
      </c>
      <c r="G657">
        <v>2515092</v>
      </c>
      <c r="H657">
        <f>SUMIFS($G:$G,$E:$E,18.51,'RAW2'!$A:$A,'RAW2'!A657)</f>
        <v>35310400</v>
      </c>
      <c r="I657" s="1" t="str">
        <f>VLOOKUP(A657,'volatile collection data'!$G$6:$H$69,2,FALSE)</f>
        <v>B</v>
      </c>
      <c r="J657" s="1">
        <f>VLOOKUP(A657,'volatile collection data'!$G$6:$I$69,3,FALSE)</f>
        <v>12</v>
      </c>
      <c r="K657" s="1" t="str">
        <f>VLOOKUP(A657,'volatile collection data'!$G$6:$N$69,8,FALSE)</f>
        <v>8A</v>
      </c>
      <c r="L657" s="1">
        <f>VLOOKUP(A657,'volatile collection data'!$G$6:$J$69,4,FALSE)</f>
        <v>6.12</v>
      </c>
      <c r="M657" s="1">
        <f>VLOOKUP($A657,'volatile collection data'!$G$6:$M$69,6,FALSE)</f>
        <v>12</v>
      </c>
      <c r="N657" s="1">
        <f>VLOOKUP($A657,'volatile collection data'!$G$6:$M$69,7,FALSE)</f>
        <v>6.12</v>
      </c>
      <c r="O657" s="1">
        <f>VLOOKUP(A657,'volatile collection data'!$G$6:$K$69,5,FALSE)</f>
        <v>1</v>
      </c>
      <c r="P657" s="1" t="str">
        <f t="shared" si="63"/>
        <v>12B</v>
      </c>
      <c r="Q657">
        <f t="shared" si="61"/>
        <v>5.8192875908802955E-2</v>
      </c>
      <c r="R657" t="str">
        <f t="shared" si="64"/>
        <v>8A_1-B&amp;6.12%6.12@12</v>
      </c>
      <c r="S657" t="str">
        <f t="shared" si="65"/>
        <v>12B-8A-VCS-Loc-22</v>
      </c>
      <c r="T657" t="str">
        <f>IFERROR(IF(VLOOKUP(S657,Bad!$A:$A,1,FALSE)='RAW2'!S657,"yes","no"),"no")</f>
        <v>no</v>
      </c>
      <c r="U657" t="str">
        <f>IFERROR(VLOOKUP(F657,compounds!$A:$B,2,FALSE),"")</f>
        <v/>
      </c>
      <c r="V657" t="str">
        <f>VLOOKUP(B657,'volatile collection data'!$O:$P,2,FALSE)</f>
        <v>25 apr.22 8</v>
      </c>
    </row>
    <row r="658" spans="1:22" x14ac:dyDescent="0.2">
      <c r="A658" t="s">
        <v>194</v>
      </c>
      <c r="B658" s="1" t="str">
        <f t="shared" si="62"/>
        <v>12B</v>
      </c>
      <c r="C658">
        <v>39.752000000000002</v>
      </c>
      <c r="D658">
        <f t="shared" si="60"/>
        <v>39.75</v>
      </c>
      <c r="E658">
        <f>VLOOKUP(D658,'Peak Combiner'!$A$5:$D$4980,4,FALSE)</f>
        <v>39.75</v>
      </c>
      <c r="F658">
        <f>IFERROR(VLOOKUP(D658,rt_comb!$A:$B,2,FALSE),D658)</f>
        <v>39.75</v>
      </c>
      <c r="G658">
        <v>2295151</v>
      </c>
      <c r="H658">
        <f>SUMIFS($G:$G,$E:$E,18.51,'RAW2'!$A:$A,'RAW2'!A658)</f>
        <v>35310400</v>
      </c>
      <c r="I658" s="1" t="str">
        <f>VLOOKUP(A658,'volatile collection data'!$G$6:$H$69,2,FALSE)</f>
        <v>B</v>
      </c>
      <c r="J658" s="1">
        <f>VLOOKUP(A658,'volatile collection data'!$G$6:$I$69,3,FALSE)</f>
        <v>12</v>
      </c>
      <c r="K658" s="1" t="str">
        <f>VLOOKUP(A658,'volatile collection data'!$G$6:$N$69,8,FALSE)</f>
        <v>8A</v>
      </c>
      <c r="L658" s="1">
        <f>VLOOKUP(A658,'volatile collection data'!$G$6:$J$69,4,FALSE)</f>
        <v>6.12</v>
      </c>
      <c r="M658" s="1">
        <f>VLOOKUP($A658,'volatile collection data'!$G$6:$M$69,6,FALSE)</f>
        <v>12</v>
      </c>
      <c r="N658" s="1">
        <f>VLOOKUP($A658,'volatile collection data'!$G$6:$M$69,7,FALSE)</f>
        <v>6.12</v>
      </c>
      <c r="O658" s="1">
        <f>VLOOKUP(A658,'volatile collection data'!$G$6:$K$69,5,FALSE)</f>
        <v>1</v>
      </c>
      <c r="P658" s="1" t="str">
        <f t="shared" si="63"/>
        <v>12B</v>
      </c>
      <c r="Q658">
        <f t="shared" si="61"/>
        <v>5.3103996726547191E-2</v>
      </c>
      <c r="R658" t="str">
        <f t="shared" si="64"/>
        <v>8A_1-B&amp;6.12%6.12@12</v>
      </c>
      <c r="S658" t="str">
        <f t="shared" si="65"/>
        <v>12B-8A-VCS-Loc-22</v>
      </c>
      <c r="T658" t="str">
        <f>IFERROR(IF(VLOOKUP(S658,Bad!$A:$A,1,FALSE)='RAW2'!S658,"yes","no"),"no")</f>
        <v>no</v>
      </c>
      <c r="U658" t="str">
        <f>IFERROR(VLOOKUP(F658,compounds!$A:$B,2,FALSE),"")</f>
        <v/>
      </c>
      <c r="V658" t="str">
        <f>VLOOKUP(B658,'volatile collection data'!$O:$P,2,FALSE)</f>
        <v>25 apr.22 8</v>
      </c>
    </row>
    <row r="659" spans="1:22" x14ac:dyDescent="0.2">
      <c r="A659" t="s">
        <v>195</v>
      </c>
      <c r="B659" s="1" t="str">
        <f t="shared" si="62"/>
        <v>12C</v>
      </c>
      <c r="C659">
        <v>4.1870000000000003</v>
      </c>
      <c r="D659">
        <f t="shared" si="60"/>
        <v>4.1900000000000004</v>
      </c>
      <c r="E659">
        <f>VLOOKUP(D659,'Peak Combiner'!$A$5:$D$4980,4,FALSE)</f>
        <v>4.1900000000000004</v>
      </c>
      <c r="F659">
        <f>IFERROR(VLOOKUP(D659,rt_comb!$A:$B,2,FALSE),D659)</f>
        <v>4.1900000000000004</v>
      </c>
      <c r="G659">
        <v>255465</v>
      </c>
      <c r="H659">
        <f>SUMIFS($G:$G,$E:$E,18.51,'RAW2'!$A:$A,'RAW2'!A659)</f>
        <v>27191948</v>
      </c>
      <c r="I659" s="1" t="str">
        <f>VLOOKUP(A659,'volatile collection data'!$G$6:$H$69,2,FALSE)</f>
        <v>C</v>
      </c>
      <c r="J659" s="1">
        <f>VLOOKUP(A659,'volatile collection data'!$G$6:$I$69,3,FALSE)</f>
        <v>12</v>
      </c>
      <c r="K659" s="1" t="str">
        <f>VLOOKUP(A659,'volatile collection data'!$G$6:$N$69,8,FALSE)</f>
        <v>18B</v>
      </c>
      <c r="L659" s="1">
        <f>VLOOKUP(A659,'volatile collection data'!$G$6:$J$69,4,FALSE)</f>
        <v>4.32</v>
      </c>
      <c r="M659" s="1">
        <f>VLOOKUP($A659,'volatile collection data'!$G$6:$M$69,6,FALSE)</f>
        <v>9</v>
      </c>
      <c r="N659" s="1">
        <f>VLOOKUP($A659,'volatile collection data'!$G$6:$M$69,7,FALSE)</f>
        <v>4.32</v>
      </c>
      <c r="O659" s="1">
        <f>VLOOKUP(A659,'volatile collection data'!$G$6:$K$69,5,FALSE)</f>
        <v>0</v>
      </c>
      <c r="P659" s="1" t="str">
        <f t="shared" si="63"/>
        <v>12C</v>
      </c>
      <c r="Q659">
        <f t="shared" si="61"/>
        <v>1.0873699939898875E-2</v>
      </c>
      <c r="R659" t="str">
        <f t="shared" si="64"/>
        <v>18B_0-C&amp;4.32%4.32@9</v>
      </c>
      <c r="S659" t="str">
        <f t="shared" si="65"/>
        <v>12C-18B-VCS-Loc-22</v>
      </c>
      <c r="T659" t="str">
        <f>IFERROR(IF(VLOOKUP(S659,Bad!$A:$A,1,FALSE)='RAW2'!S659,"yes","no"),"no")</f>
        <v>no</v>
      </c>
      <c r="U659" t="str">
        <f>IFERROR(VLOOKUP(F659,compounds!$A:$B,2,FALSE),"")</f>
        <v/>
      </c>
      <c r="V659" t="str">
        <f>VLOOKUP(B659,'volatile collection data'!$O:$P,2,FALSE)</f>
        <v>26.apr.22 18</v>
      </c>
    </row>
    <row r="660" spans="1:22" x14ac:dyDescent="0.2">
      <c r="A660" t="s">
        <v>195</v>
      </c>
      <c r="B660" s="1" t="str">
        <f t="shared" si="62"/>
        <v>12C</v>
      </c>
      <c r="C660">
        <v>4.7050000000000001</v>
      </c>
      <c r="D660">
        <f t="shared" si="60"/>
        <v>4.71</v>
      </c>
      <c r="E660">
        <f>VLOOKUP(D660,'Peak Combiner'!$A$5:$D$4980,4,FALSE)</f>
        <v>4.7</v>
      </c>
      <c r="F660">
        <f>IFERROR(VLOOKUP(D660,rt_comb!$A:$B,2,FALSE),D660)</f>
        <v>4.71</v>
      </c>
      <c r="G660">
        <v>8951725</v>
      </c>
      <c r="H660">
        <f>SUMIFS($G:$G,$E:$E,18.51,'RAW2'!$A:$A,'RAW2'!A660)</f>
        <v>27191948</v>
      </c>
      <c r="I660" s="1" t="str">
        <f>VLOOKUP(A660,'volatile collection data'!$G$6:$H$69,2,FALSE)</f>
        <v>C</v>
      </c>
      <c r="J660" s="1">
        <f>VLOOKUP(A660,'volatile collection data'!$G$6:$I$69,3,FALSE)</f>
        <v>12</v>
      </c>
      <c r="K660" s="1" t="str">
        <f>VLOOKUP(A660,'volatile collection data'!$G$6:$N$69,8,FALSE)</f>
        <v>18B</v>
      </c>
      <c r="L660" s="1">
        <f>VLOOKUP(A660,'volatile collection data'!$G$6:$J$69,4,FALSE)</f>
        <v>4.32</v>
      </c>
      <c r="M660" s="1">
        <f>VLOOKUP($A660,'volatile collection data'!$G$6:$M$69,6,FALSE)</f>
        <v>9</v>
      </c>
      <c r="N660" s="1">
        <f>VLOOKUP($A660,'volatile collection data'!$G$6:$M$69,7,FALSE)</f>
        <v>4.32</v>
      </c>
      <c r="O660" s="1">
        <f>VLOOKUP(A660,'volatile collection data'!$G$6:$K$69,5,FALSE)</f>
        <v>0</v>
      </c>
      <c r="P660" s="1" t="str">
        <f t="shared" si="63"/>
        <v>12C</v>
      </c>
      <c r="Q660">
        <f t="shared" si="61"/>
        <v>0.38102429528307691</v>
      </c>
      <c r="R660" t="str">
        <f t="shared" si="64"/>
        <v>18B_0-C&amp;4.32%4.32@9</v>
      </c>
      <c r="S660" t="str">
        <f t="shared" si="65"/>
        <v>12C-18B-VCS-Loc-22</v>
      </c>
      <c r="T660" t="str">
        <f>IFERROR(IF(VLOOKUP(S660,Bad!$A:$A,1,FALSE)='RAW2'!S660,"yes","no"),"no")</f>
        <v>no</v>
      </c>
      <c r="U660" t="str">
        <f>IFERROR(VLOOKUP(F660,compounds!$A:$B,2,FALSE),"")</f>
        <v/>
      </c>
      <c r="V660" t="str">
        <f>VLOOKUP(B660,'volatile collection data'!$O:$P,2,FALSE)</f>
        <v>26.apr.22 18</v>
      </c>
    </row>
    <row r="661" spans="1:22" x14ac:dyDescent="0.2">
      <c r="A661" t="s">
        <v>195</v>
      </c>
      <c r="B661" s="1" t="str">
        <f t="shared" si="62"/>
        <v>12C</v>
      </c>
      <c r="C661">
        <v>5.0019999999999998</v>
      </c>
      <c r="D661">
        <f t="shared" si="60"/>
        <v>5</v>
      </c>
      <c r="E661">
        <f>VLOOKUP(D661,'Peak Combiner'!$A$5:$D$4980,4,FALSE)</f>
        <v>4.99</v>
      </c>
      <c r="F661">
        <f>IFERROR(VLOOKUP(D661,rt_comb!$A:$B,2,FALSE),D661)</f>
        <v>5</v>
      </c>
      <c r="G661">
        <v>14434402</v>
      </c>
      <c r="H661">
        <f>SUMIFS($G:$G,$E:$E,18.51,'RAW2'!$A:$A,'RAW2'!A661)</f>
        <v>27191948</v>
      </c>
      <c r="I661" s="1" t="str">
        <f>VLOOKUP(A661,'volatile collection data'!$G$6:$H$69,2,FALSE)</f>
        <v>C</v>
      </c>
      <c r="J661" s="1">
        <f>VLOOKUP(A661,'volatile collection data'!$G$6:$I$69,3,FALSE)</f>
        <v>12</v>
      </c>
      <c r="K661" s="1" t="str">
        <f>VLOOKUP(A661,'volatile collection data'!$G$6:$N$69,8,FALSE)</f>
        <v>18B</v>
      </c>
      <c r="L661" s="1">
        <f>VLOOKUP(A661,'volatile collection data'!$G$6:$J$69,4,FALSE)</f>
        <v>4.32</v>
      </c>
      <c r="M661" s="1">
        <f>VLOOKUP($A661,'volatile collection data'!$G$6:$M$69,6,FALSE)</f>
        <v>9</v>
      </c>
      <c r="N661" s="1">
        <f>VLOOKUP($A661,'volatile collection data'!$G$6:$M$69,7,FALSE)</f>
        <v>4.32</v>
      </c>
      <c r="O661" s="1">
        <f>VLOOKUP(A661,'volatile collection data'!$G$6:$K$69,5,FALSE)</f>
        <v>0</v>
      </c>
      <c r="P661" s="1" t="str">
        <f t="shared" si="63"/>
        <v>12C</v>
      </c>
      <c r="Q661">
        <f t="shared" si="61"/>
        <v>0.61439084085834139</v>
      </c>
      <c r="R661" t="str">
        <f t="shared" si="64"/>
        <v>18B_0-C&amp;4.32%4.32@9</v>
      </c>
      <c r="S661" t="str">
        <f t="shared" si="65"/>
        <v>12C-18B-VCS-Loc-22</v>
      </c>
      <c r="T661" t="str">
        <f>IFERROR(IF(VLOOKUP(S661,Bad!$A:$A,1,FALSE)='RAW2'!S661,"yes","no"),"no")</f>
        <v>no</v>
      </c>
      <c r="U661" t="str">
        <f>IFERROR(VLOOKUP(F661,compounds!$A:$B,2,FALSE),"")</f>
        <v/>
      </c>
      <c r="V661" t="str">
        <f>VLOOKUP(B661,'volatile collection data'!$O:$P,2,FALSE)</f>
        <v>26.apr.22 18</v>
      </c>
    </row>
    <row r="662" spans="1:22" x14ac:dyDescent="0.2">
      <c r="A662" t="s">
        <v>195</v>
      </c>
      <c r="B662" s="1" t="str">
        <f t="shared" si="62"/>
        <v>12C</v>
      </c>
      <c r="C662">
        <v>8.98</v>
      </c>
      <c r="D662">
        <f t="shared" si="60"/>
        <v>8.98</v>
      </c>
      <c r="E662">
        <f>VLOOKUP(D662,'Peak Combiner'!$A$5:$D$4980,4,FALSE)</f>
        <v>8.9600000000000009</v>
      </c>
      <c r="F662">
        <f>IFERROR(VLOOKUP(D662,rt_comb!$A:$B,2,FALSE),D662)</f>
        <v>8.9700000000000006</v>
      </c>
      <c r="G662">
        <v>4129411</v>
      </c>
      <c r="H662">
        <f>SUMIFS($G:$G,$E:$E,18.51,'RAW2'!$A:$A,'RAW2'!A662)</f>
        <v>27191948</v>
      </c>
      <c r="I662" s="1" t="str">
        <f>VLOOKUP(A662,'volatile collection data'!$G$6:$H$69,2,FALSE)</f>
        <v>C</v>
      </c>
      <c r="J662" s="1">
        <f>VLOOKUP(A662,'volatile collection data'!$G$6:$I$69,3,FALSE)</f>
        <v>12</v>
      </c>
      <c r="K662" s="1" t="str">
        <f>VLOOKUP(A662,'volatile collection data'!$G$6:$N$69,8,FALSE)</f>
        <v>18B</v>
      </c>
      <c r="L662" s="1">
        <f>VLOOKUP(A662,'volatile collection data'!$G$6:$J$69,4,FALSE)</f>
        <v>4.32</v>
      </c>
      <c r="M662" s="1">
        <f>VLOOKUP($A662,'volatile collection data'!$G$6:$M$69,6,FALSE)</f>
        <v>9</v>
      </c>
      <c r="N662" s="1">
        <f>VLOOKUP($A662,'volatile collection data'!$G$6:$M$69,7,FALSE)</f>
        <v>4.32</v>
      </c>
      <c r="O662" s="1">
        <f>VLOOKUP(A662,'volatile collection data'!$G$6:$K$69,5,FALSE)</f>
        <v>0</v>
      </c>
      <c r="P662" s="1" t="str">
        <f t="shared" si="63"/>
        <v>12C</v>
      </c>
      <c r="Q662">
        <f t="shared" si="61"/>
        <v>0.17576566708753741</v>
      </c>
      <c r="R662" t="str">
        <f t="shared" si="64"/>
        <v>18B_0-C&amp;4.32%4.32@9</v>
      </c>
      <c r="S662" t="str">
        <f t="shared" si="65"/>
        <v>12C-18B-VCS-Loc-22</v>
      </c>
      <c r="T662" t="str">
        <f>IFERROR(IF(VLOOKUP(S662,Bad!$A:$A,1,FALSE)='RAW2'!S662,"yes","no"),"no")</f>
        <v>no</v>
      </c>
      <c r="U662" t="str">
        <f>IFERROR(VLOOKUP(F662,compounds!$A:$B,2,FALSE),"")</f>
        <v>bpinene</v>
      </c>
      <c r="V662" t="str">
        <f>VLOOKUP(B662,'volatile collection data'!$O:$P,2,FALSE)</f>
        <v>26.apr.22 18</v>
      </c>
    </row>
    <row r="663" spans="1:22" x14ac:dyDescent="0.2">
      <c r="A663" t="s">
        <v>195</v>
      </c>
      <c r="B663" s="1" t="str">
        <f t="shared" si="62"/>
        <v>12C</v>
      </c>
      <c r="C663">
        <v>9.3889999999999993</v>
      </c>
      <c r="D663">
        <f t="shared" si="60"/>
        <v>9.39</v>
      </c>
      <c r="E663">
        <f>VLOOKUP(D663,'Peak Combiner'!$A$5:$D$4980,4,FALSE)</f>
        <v>9.3800000000000008</v>
      </c>
      <c r="F663">
        <f>IFERROR(VLOOKUP(D663,rt_comb!$A:$B,2,FALSE),D663)</f>
        <v>9.3800000000000008</v>
      </c>
      <c r="G663">
        <v>4788898</v>
      </c>
      <c r="H663">
        <f>SUMIFS($G:$G,$E:$E,18.51,'RAW2'!$A:$A,'RAW2'!A663)</f>
        <v>27191948</v>
      </c>
      <c r="I663" s="1" t="str">
        <f>VLOOKUP(A663,'volatile collection data'!$G$6:$H$69,2,FALSE)</f>
        <v>C</v>
      </c>
      <c r="J663" s="1">
        <f>VLOOKUP(A663,'volatile collection data'!$G$6:$I$69,3,FALSE)</f>
        <v>12</v>
      </c>
      <c r="K663" s="1" t="str">
        <f>VLOOKUP(A663,'volatile collection data'!$G$6:$N$69,8,FALSE)</f>
        <v>18B</v>
      </c>
      <c r="L663" s="1">
        <f>VLOOKUP(A663,'volatile collection data'!$G$6:$J$69,4,FALSE)</f>
        <v>4.32</v>
      </c>
      <c r="M663" s="1">
        <f>VLOOKUP($A663,'volatile collection data'!$G$6:$M$69,6,FALSE)</f>
        <v>9</v>
      </c>
      <c r="N663" s="1">
        <f>VLOOKUP($A663,'volatile collection data'!$G$6:$M$69,7,FALSE)</f>
        <v>4.32</v>
      </c>
      <c r="O663" s="1">
        <f>VLOOKUP(A663,'volatile collection data'!$G$6:$K$69,5,FALSE)</f>
        <v>0</v>
      </c>
      <c r="P663" s="1" t="str">
        <f t="shared" si="63"/>
        <v>12C</v>
      </c>
      <c r="Q663">
        <f t="shared" si="61"/>
        <v>0.20383629810260442</v>
      </c>
      <c r="R663" t="str">
        <f t="shared" si="64"/>
        <v>18B_0-C&amp;4.32%4.32@9</v>
      </c>
      <c r="S663" t="str">
        <f t="shared" si="65"/>
        <v>12C-18B-VCS-Loc-22</v>
      </c>
      <c r="T663" t="str">
        <f>IFERROR(IF(VLOOKUP(S663,Bad!$A:$A,1,FALSE)='RAW2'!S663,"yes","no"),"no")</f>
        <v>no</v>
      </c>
      <c r="U663" t="str">
        <f>IFERROR(VLOOKUP(F663,compounds!$A:$B,2,FALSE),"")</f>
        <v>octanal</v>
      </c>
      <c r="V663" t="str">
        <f>VLOOKUP(B663,'volatile collection data'!$O:$P,2,FALSE)</f>
        <v>26.apr.22 18</v>
      </c>
    </row>
    <row r="664" spans="1:22" x14ac:dyDescent="0.2">
      <c r="A664" t="s">
        <v>195</v>
      </c>
      <c r="B664" s="1" t="str">
        <f t="shared" si="62"/>
        <v>12C</v>
      </c>
      <c r="C664">
        <v>9.5589999999999993</v>
      </c>
      <c r="D664">
        <f t="shared" si="60"/>
        <v>9.56</v>
      </c>
      <c r="E664">
        <f>VLOOKUP(D664,'Peak Combiner'!$A$5:$D$4980,4,FALSE)</f>
        <v>9.5299999999999994</v>
      </c>
      <c r="F664">
        <f>IFERROR(VLOOKUP(D664,rt_comb!$A:$B,2,FALSE),D664)</f>
        <v>9.5399999999999991</v>
      </c>
      <c r="G664">
        <v>3962909</v>
      </c>
      <c r="H664">
        <f>SUMIFS($G:$G,$E:$E,18.51,'RAW2'!$A:$A,'RAW2'!A664)</f>
        <v>27191948</v>
      </c>
      <c r="I664" s="1" t="str">
        <f>VLOOKUP(A664,'volatile collection data'!$G$6:$H$69,2,FALSE)</f>
        <v>C</v>
      </c>
      <c r="J664" s="1">
        <f>VLOOKUP(A664,'volatile collection data'!$G$6:$I$69,3,FALSE)</f>
        <v>12</v>
      </c>
      <c r="K664" s="1" t="str">
        <f>VLOOKUP(A664,'volatile collection data'!$G$6:$N$69,8,FALSE)</f>
        <v>18B</v>
      </c>
      <c r="L664" s="1">
        <f>VLOOKUP(A664,'volatile collection data'!$G$6:$J$69,4,FALSE)</f>
        <v>4.32</v>
      </c>
      <c r="M664" s="1">
        <f>VLOOKUP($A664,'volatile collection data'!$G$6:$M$69,6,FALSE)</f>
        <v>9</v>
      </c>
      <c r="N664" s="1">
        <f>VLOOKUP($A664,'volatile collection data'!$G$6:$M$69,7,FALSE)</f>
        <v>4.32</v>
      </c>
      <c r="O664" s="1">
        <f>VLOOKUP(A664,'volatile collection data'!$G$6:$K$69,5,FALSE)</f>
        <v>0</v>
      </c>
      <c r="P664" s="1" t="str">
        <f t="shared" si="63"/>
        <v>12C</v>
      </c>
      <c r="Q664">
        <f t="shared" si="61"/>
        <v>0.16867861881324134</v>
      </c>
      <c r="R664" t="str">
        <f t="shared" si="64"/>
        <v>18B_0-C&amp;4.32%4.32@9</v>
      </c>
      <c r="S664" t="str">
        <f t="shared" si="65"/>
        <v>12C-18B-VCS-Loc-22</v>
      </c>
      <c r="T664" t="str">
        <f>IFERROR(IF(VLOOKUP(S664,Bad!$A:$A,1,FALSE)='RAW2'!S664,"yes","no"),"no")</f>
        <v>no</v>
      </c>
      <c r="U664" t="str">
        <f>IFERROR(VLOOKUP(F664,compounds!$A:$B,2,FALSE),"")</f>
        <v>z3hex</v>
      </c>
      <c r="V664" t="str">
        <f>VLOOKUP(B664,'volatile collection data'!$O:$P,2,FALSE)</f>
        <v>26.apr.22 18</v>
      </c>
    </row>
    <row r="665" spans="1:22" x14ac:dyDescent="0.2">
      <c r="A665" t="s">
        <v>195</v>
      </c>
      <c r="B665" s="1" t="str">
        <f t="shared" si="62"/>
        <v>12C</v>
      </c>
      <c r="C665">
        <v>9.6750000000000007</v>
      </c>
      <c r="D665">
        <f t="shared" si="60"/>
        <v>9.68</v>
      </c>
      <c r="E665">
        <f>VLOOKUP(D665,'Peak Combiner'!$A$5:$D$4980,4,FALSE)</f>
        <v>9.68</v>
      </c>
      <c r="F665">
        <f>IFERROR(VLOOKUP(D665,rt_comb!$A:$B,2,FALSE),D665)</f>
        <v>9.68</v>
      </c>
      <c r="G665">
        <v>1611509</v>
      </c>
      <c r="H665">
        <f>SUMIFS($G:$G,$E:$E,18.51,'RAW2'!$A:$A,'RAW2'!A665)</f>
        <v>27191948</v>
      </c>
      <c r="I665" s="1" t="str">
        <f>VLOOKUP(A665,'volatile collection data'!$G$6:$H$69,2,FALSE)</f>
        <v>C</v>
      </c>
      <c r="J665" s="1">
        <f>VLOOKUP(A665,'volatile collection data'!$G$6:$I$69,3,FALSE)</f>
        <v>12</v>
      </c>
      <c r="K665" s="1" t="str">
        <f>VLOOKUP(A665,'volatile collection data'!$G$6:$N$69,8,FALSE)</f>
        <v>18B</v>
      </c>
      <c r="L665" s="1">
        <f>VLOOKUP(A665,'volatile collection data'!$G$6:$J$69,4,FALSE)</f>
        <v>4.32</v>
      </c>
      <c r="M665" s="1">
        <f>VLOOKUP($A665,'volatile collection data'!$G$6:$M$69,6,FALSE)</f>
        <v>9</v>
      </c>
      <c r="N665" s="1">
        <f>VLOOKUP($A665,'volatile collection data'!$G$6:$M$69,7,FALSE)</f>
        <v>4.32</v>
      </c>
      <c r="O665" s="1">
        <f>VLOOKUP(A665,'volatile collection data'!$G$6:$K$69,5,FALSE)</f>
        <v>0</v>
      </c>
      <c r="P665" s="1" t="str">
        <f t="shared" si="63"/>
        <v>12C</v>
      </c>
      <c r="Q665">
        <f t="shared" si="61"/>
        <v>6.8592822173082393E-2</v>
      </c>
      <c r="R665" t="str">
        <f t="shared" si="64"/>
        <v>18B_0-C&amp;4.32%4.32@9</v>
      </c>
      <c r="S665" t="str">
        <f t="shared" si="65"/>
        <v>12C-18B-VCS-Loc-22</v>
      </c>
      <c r="T665" t="str">
        <f>IFERROR(IF(VLOOKUP(S665,Bad!$A:$A,1,FALSE)='RAW2'!S665,"yes","no"),"no")</f>
        <v>no</v>
      </c>
      <c r="U665" t="str">
        <f>IFERROR(VLOOKUP(F665,compounds!$A:$B,2,FALSE),"")</f>
        <v/>
      </c>
      <c r="V665" t="str">
        <f>VLOOKUP(B665,'volatile collection data'!$O:$P,2,FALSE)</f>
        <v>26.apr.22 18</v>
      </c>
    </row>
    <row r="666" spans="1:22" x14ac:dyDescent="0.2">
      <c r="A666" t="s">
        <v>195</v>
      </c>
      <c r="B666" s="1" t="str">
        <f t="shared" si="62"/>
        <v>12C</v>
      </c>
      <c r="C666">
        <v>10.8</v>
      </c>
      <c r="D666">
        <f t="shared" si="60"/>
        <v>10.8</v>
      </c>
      <c r="E666">
        <f>VLOOKUP(D666,'Peak Combiner'!$A$5:$D$4980,4,FALSE)</f>
        <v>10.8</v>
      </c>
      <c r="F666">
        <f>IFERROR(VLOOKUP(D666,rt_comb!$A:$B,2,FALSE),D666)</f>
        <v>10.79</v>
      </c>
      <c r="G666">
        <v>4575283</v>
      </c>
      <c r="H666">
        <f>SUMIFS($G:$G,$E:$E,18.51,'RAW2'!$A:$A,'RAW2'!A666)</f>
        <v>27191948</v>
      </c>
      <c r="I666" s="1" t="str">
        <f>VLOOKUP(A666,'volatile collection data'!$G$6:$H$69,2,FALSE)</f>
        <v>C</v>
      </c>
      <c r="J666" s="1">
        <f>VLOOKUP(A666,'volatile collection data'!$G$6:$I$69,3,FALSE)</f>
        <v>12</v>
      </c>
      <c r="K666" s="1" t="str">
        <f>VLOOKUP(A666,'volatile collection data'!$G$6:$N$69,8,FALSE)</f>
        <v>18B</v>
      </c>
      <c r="L666" s="1">
        <f>VLOOKUP(A666,'volatile collection data'!$G$6:$J$69,4,FALSE)</f>
        <v>4.32</v>
      </c>
      <c r="M666" s="1">
        <f>VLOOKUP($A666,'volatile collection data'!$G$6:$M$69,6,FALSE)</f>
        <v>9</v>
      </c>
      <c r="N666" s="1">
        <f>VLOOKUP($A666,'volatile collection data'!$G$6:$M$69,7,FALSE)</f>
        <v>4.32</v>
      </c>
      <c r="O666" s="1">
        <f>VLOOKUP(A666,'volatile collection data'!$G$6:$K$69,5,FALSE)</f>
        <v>0</v>
      </c>
      <c r="P666" s="1" t="str">
        <f t="shared" si="63"/>
        <v>12C</v>
      </c>
      <c r="Q666">
        <f t="shared" si="61"/>
        <v>0.19474391592633175</v>
      </c>
      <c r="R666" t="str">
        <f t="shared" si="64"/>
        <v>18B_0-C&amp;4.32%4.32@9</v>
      </c>
      <c r="S666" t="str">
        <f t="shared" si="65"/>
        <v>12C-18B-VCS-Loc-22</v>
      </c>
      <c r="T666" t="str">
        <f>IFERROR(IF(VLOOKUP(S666,Bad!$A:$A,1,FALSE)='RAW2'!S666,"yes","no"),"no")</f>
        <v>no</v>
      </c>
      <c r="U666" t="str">
        <f>IFERROR(VLOOKUP(F666,compounds!$A:$B,2,FALSE),"")</f>
        <v>bocimene</v>
      </c>
      <c r="V666" t="str">
        <f>VLOOKUP(B666,'volatile collection data'!$O:$P,2,FALSE)</f>
        <v>26.apr.22 18</v>
      </c>
    </row>
    <row r="667" spans="1:22" x14ac:dyDescent="0.2">
      <c r="A667" t="s">
        <v>195</v>
      </c>
      <c r="B667" s="1" t="str">
        <f t="shared" si="62"/>
        <v>12C</v>
      </c>
      <c r="C667">
        <v>12.403</v>
      </c>
      <c r="D667">
        <f t="shared" si="60"/>
        <v>12.4</v>
      </c>
      <c r="E667">
        <f>VLOOKUP(D667,'Peak Combiner'!$A$5:$D$4980,4,FALSE)</f>
        <v>12.39</v>
      </c>
      <c r="F667">
        <f>IFERROR(VLOOKUP(D667,rt_comb!$A:$B,2,FALSE),D667)</f>
        <v>12.39</v>
      </c>
      <c r="G667">
        <v>6687652</v>
      </c>
      <c r="H667">
        <f>SUMIFS($G:$G,$E:$E,18.51,'RAW2'!$A:$A,'RAW2'!A667)</f>
        <v>27191948</v>
      </c>
      <c r="I667" s="1" t="str">
        <f>VLOOKUP(A667,'volatile collection data'!$G$6:$H$69,2,FALSE)</f>
        <v>C</v>
      </c>
      <c r="J667" s="1">
        <f>VLOOKUP(A667,'volatile collection data'!$G$6:$I$69,3,FALSE)</f>
        <v>12</v>
      </c>
      <c r="K667" s="1" t="str">
        <f>VLOOKUP(A667,'volatile collection data'!$G$6:$N$69,8,FALSE)</f>
        <v>18B</v>
      </c>
      <c r="L667" s="1">
        <f>VLOOKUP(A667,'volatile collection data'!$G$6:$J$69,4,FALSE)</f>
        <v>4.32</v>
      </c>
      <c r="M667" s="1">
        <f>VLOOKUP($A667,'volatile collection data'!$G$6:$M$69,6,FALSE)</f>
        <v>9</v>
      </c>
      <c r="N667" s="1">
        <f>VLOOKUP($A667,'volatile collection data'!$G$6:$M$69,7,FALSE)</f>
        <v>4.32</v>
      </c>
      <c r="O667" s="1">
        <f>VLOOKUP(A667,'volatile collection data'!$G$6:$K$69,5,FALSE)</f>
        <v>0</v>
      </c>
      <c r="P667" s="1" t="str">
        <f t="shared" si="63"/>
        <v>12C</v>
      </c>
      <c r="Q667">
        <f t="shared" si="61"/>
        <v>0.28465551504301795</v>
      </c>
      <c r="R667" t="str">
        <f t="shared" si="64"/>
        <v>18B_0-C&amp;4.32%4.32@9</v>
      </c>
      <c r="S667" t="str">
        <f t="shared" si="65"/>
        <v>12C-18B-VCS-Loc-22</v>
      </c>
      <c r="T667" t="str">
        <f>IFERROR(IF(VLOOKUP(S667,Bad!$A:$A,1,FALSE)='RAW2'!S667,"yes","no"),"no")</f>
        <v>no</v>
      </c>
      <c r="U667" t="str">
        <f>IFERROR(VLOOKUP(F667,compounds!$A:$B,2,FALSE),"")</f>
        <v>o+C5xe</v>
      </c>
      <c r="V667" t="str">
        <f>VLOOKUP(B667,'volatile collection data'!$O:$P,2,FALSE)</f>
        <v>26.apr.22 18</v>
      </c>
    </row>
    <row r="668" spans="1:22" x14ac:dyDescent="0.2">
      <c r="A668" t="s">
        <v>195</v>
      </c>
      <c r="B668" s="1" t="str">
        <f t="shared" si="62"/>
        <v>12C</v>
      </c>
      <c r="C668">
        <v>12.548</v>
      </c>
      <c r="D668">
        <f t="shared" si="60"/>
        <v>12.55</v>
      </c>
      <c r="E668">
        <f>VLOOKUP(D668,'Peak Combiner'!$A$5:$D$4980,4,FALSE)</f>
        <v>12.53</v>
      </c>
      <c r="F668">
        <f>IFERROR(VLOOKUP(D668,rt_comb!$A:$B,2,FALSE),D668)</f>
        <v>12.54</v>
      </c>
      <c r="G668">
        <v>11036811</v>
      </c>
      <c r="H668">
        <f>SUMIFS($G:$G,$E:$E,18.51,'RAW2'!$A:$A,'RAW2'!A668)</f>
        <v>27191948</v>
      </c>
      <c r="I668" s="1" t="str">
        <f>VLOOKUP(A668,'volatile collection data'!$G$6:$H$69,2,FALSE)</f>
        <v>C</v>
      </c>
      <c r="J668" s="1">
        <f>VLOOKUP(A668,'volatile collection data'!$G$6:$I$69,3,FALSE)</f>
        <v>12</v>
      </c>
      <c r="K668" s="1" t="str">
        <f>VLOOKUP(A668,'volatile collection data'!$G$6:$N$69,8,FALSE)</f>
        <v>18B</v>
      </c>
      <c r="L668" s="1">
        <f>VLOOKUP(A668,'volatile collection data'!$G$6:$J$69,4,FALSE)</f>
        <v>4.32</v>
      </c>
      <c r="M668" s="1">
        <f>VLOOKUP($A668,'volatile collection data'!$G$6:$M$69,6,FALSE)</f>
        <v>9</v>
      </c>
      <c r="N668" s="1">
        <f>VLOOKUP($A668,'volatile collection data'!$G$6:$M$69,7,FALSE)</f>
        <v>4.32</v>
      </c>
      <c r="O668" s="1">
        <f>VLOOKUP(A668,'volatile collection data'!$G$6:$K$69,5,FALSE)</f>
        <v>0</v>
      </c>
      <c r="P668" s="1" t="str">
        <f t="shared" si="63"/>
        <v>12C</v>
      </c>
      <c r="Q668">
        <f t="shared" si="61"/>
        <v>0.46977461142377708</v>
      </c>
      <c r="R668" t="str">
        <f t="shared" si="64"/>
        <v>18B_0-C&amp;4.32%4.32@9</v>
      </c>
      <c r="S668" t="str">
        <f t="shared" si="65"/>
        <v>12C-18B-VCS-Loc-22</v>
      </c>
      <c r="T668" t="str">
        <f>IFERROR(IF(VLOOKUP(S668,Bad!$A:$A,1,FALSE)='RAW2'!S668,"yes","no"),"no")</f>
        <v>no</v>
      </c>
      <c r="U668" t="str">
        <f>IFERROR(VLOOKUP(F668,compounds!$A:$B,2,FALSE),"")</f>
        <v>nonanal</v>
      </c>
      <c r="V668" t="str">
        <f>VLOOKUP(B668,'volatile collection data'!$O:$P,2,FALSE)</f>
        <v>26.apr.22 18</v>
      </c>
    </row>
    <row r="669" spans="1:22" x14ac:dyDescent="0.2">
      <c r="A669" t="s">
        <v>195</v>
      </c>
      <c r="B669" s="1" t="str">
        <f t="shared" si="62"/>
        <v>12C</v>
      </c>
      <c r="C669">
        <v>12.917</v>
      </c>
      <c r="D669">
        <f t="shared" si="60"/>
        <v>12.92</v>
      </c>
      <c r="E669">
        <f>VLOOKUP(D669,'Peak Combiner'!$A$5:$D$4980,4,FALSE)</f>
        <v>12.91</v>
      </c>
      <c r="F669">
        <f>IFERROR(VLOOKUP(D669,rt_comb!$A:$B,2,FALSE),D669)</f>
        <v>12.92</v>
      </c>
      <c r="G669">
        <v>16061745</v>
      </c>
      <c r="H669">
        <f>SUMIFS($G:$G,$E:$E,18.51,'RAW2'!$A:$A,'RAW2'!A669)</f>
        <v>27191948</v>
      </c>
      <c r="I669" s="1" t="str">
        <f>VLOOKUP(A669,'volatile collection data'!$G$6:$H$69,2,FALSE)</f>
        <v>C</v>
      </c>
      <c r="J669" s="1">
        <f>VLOOKUP(A669,'volatile collection data'!$G$6:$I$69,3,FALSE)</f>
        <v>12</v>
      </c>
      <c r="K669" s="1" t="str">
        <f>VLOOKUP(A669,'volatile collection data'!$G$6:$N$69,8,FALSE)</f>
        <v>18B</v>
      </c>
      <c r="L669" s="1">
        <f>VLOOKUP(A669,'volatile collection data'!$G$6:$J$69,4,FALSE)</f>
        <v>4.32</v>
      </c>
      <c r="M669" s="1">
        <f>VLOOKUP($A669,'volatile collection data'!$G$6:$M$69,6,FALSE)</f>
        <v>9</v>
      </c>
      <c r="N669" s="1">
        <f>VLOOKUP($A669,'volatile collection data'!$G$6:$M$69,7,FALSE)</f>
        <v>4.32</v>
      </c>
      <c r="O669" s="1">
        <f>VLOOKUP(A669,'volatile collection data'!$G$6:$K$69,5,FALSE)</f>
        <v>0</v>
      </c>
      <c r="P669" s="1" t="str">
        <f t="shared" si="63"/>
        <v>12C</v>
      </c>
      <c r="Q669">
        <f t="shared" si="61"/>
        <v>0.68365762684191989</v>
      </c>
      <c r="R669" t="str">
        <f t="shared" si="64"/>
        <v>18B_0-C&amp;4.32%4.32@9</v>
      </c>
      <c r="S669" t="str">
        <f t="shared" si="65"/>
        <v>12C-18B-VCS-Loc-22</v>
      </c>
      <c r="T669" t="str">
        <f>IFERROR(IF(VLOOKUP(S669,Bad!$A:$A,1,FALSE)='RAW2'!S669,"yes","no"),"no")</f>
        <v>no</v>
      </c>
      <c r="U669" t="str">
        <f>IFERROR(VLOOKUP(F669,compounds!$A:$B,2,FALSE),"")</f>
        <v/>
      </c>
      <c r="V669" t="str">
        <f>VLOOKUP(B669,'volatile collection data'!$O:$P,2,FALSE)</f>
        <v>26.apr.22 18</v>
      </c>
    </row>
    <row r="670" spans="1:22" x14ac:dyDescent="0.2">
      <c r="A670" t="s">
        <v>195</v>
      </c>
      <c r="B670" s="1" t="str">
        <f t="shared" si="62"/>
        <v>12C</v>
      </c>
      <c r="C670">
        <v>15.571999999999999</v>
      </c>
      <c r="D670">
        <f t="shared" si="60"/>
        <v>15.57</v>
      </c>
      <c r="E670">
        <f>VLOOKUP(D670,'Peak Combiner'!$A$5:$D$4980,4,FALSE)</f>
        <v>15.55</v>
      </c>
      <c r="F670">
        <f>IFERROR(VLOOKUP(D670,rt_comb!$A:$B,2,FALSE),D670)</f>
        <v>15.56</v>
      </c>
      <c r="G670">
        <v>8127258</v>
      </c>
      <c r="H670">
        <f>SUMIFS($G:$G,$E:$E,18.51,'RAW2'!$A:$A,'RAW2'!A670)</f>
        <v>27191948</v>
      </c>
      <c r="I670" s="1" t="str">
        <f>VLOOKUP(A670,'volatile collection data'!$G$6:$H$69,2,FALSE)</f>
        <v>C</v>
      </c>
      <c r="J670" s="1">
        <f>VLOOKUP(A670,'volatile collection data'!$G$6:$I$69,3,FALSE)</f>
        <v>12</v>
      </c>
      <c r="K670" s="1" t="str">
        <f>VLOOKUP(A670,'volatile collection data'!$G$6:$N$69,8,FALSE)</f>
        <v>18B</v>
      </c>
      <c r="L670" s="1">
        <f>VLOOKUP(A670,'volatile collection data'!$G$6:$J$69,4,FALSE)</f>
        <v>4.32</v>
      </c>
      <c r="M670" s="1">
        <f>VLOOKUP($A670,'volatile collection data'!$G$6:$M$69,6,FALSE)</f>
        <v>9</v>
      </c>
      <c r="N670" s="1">
        <f>VLOOKUP($A670,'volatile collection data'!$G$6:$M$69,7,FALSE)</f>
        <v>4.32</v>
      </c>
      <c r="O670" s="1">
        <f>VLOOKUP(A670,'volatile collection data'!$G$6:$K$69,5,FALSE)</f>
        <v>0</v>
      </c>
      <c r="P670" s="1" t="str">
        <f t="shared" si="63"/>
        <v>12C</v>
      </c>
      <c r="Q670">
        <f t="shared" si="61"/>
        <v>0.34593139892408997</v>
      </c>
      <c r="R670" t="str">
        <f t="shared" si="64"/>
        <v>18B_0-C&amp;4.32%4.32@9</v>
      </c>
      <c r="S670" t="str">
        <f t="shared" si="65"/>
        <v>12C-18B-VCS-Loc-22</v>
      </c>
      <c r="T670" t="str">
        <f>IFERROR(IF(VLOOKUP(S670,Bad!$A:$A,1,FALSE)='RAW2'!S670,"yes","no"),"no")</f>
        <v>no</v>
      </c>
      <c r="U670" t="str">
        <f>IFERROR(VLOOKUP(F670,compounds!$A:$B,2,FALSE),"")</f>
        <v>decanal</v>
      </c>
      <c r="V670" t="str">
        <f>VLOOKUP(B670,'volatile collection data'!$O:$P,2,FALSE)</f>
        <v>26.apr.22 18</v>
      </c>
    </row>
    <row r="671" spans="1:22" x14ac:dyDescent="0.2">
      <c r="A671" t="s">
        <v>195</v>
      </c>
      <c r="B671" s="1" t="str">
        <f t="shared" si="62"/>
        <v>12C</v>
      </c>
      <c r="C671">
        <v>15.798</v>
      </c>
      <c r="D671">
        <f t="shared" si="60"/>
        <v>15.8</v>
      </c>
      <c r="E671">
        <f>VLOOKUP(D671,'Peak Combiner'!$A$5:$D$4980,4,FALSE)</f>
        <v>15.8</v>
      </c>
      <c r="F671">
        <f>IFERROR(VLOOKUP(D671,rt_comb!$A:$B,2,FALSE),D671)</f>
        <v>15.8</v>
      </c>
      <c r="G671">
        <v>1921494</v>
      </c>
      <c r="H671">
        <f>SUMIFS($G:$G,$E:$E,18.51,'RAW2'!$A:$A,'RAW2'!A671)</f>
        <v>27191948</v>
      </c>
      <c r="I671" s="1" t="str">
        <f>VLOOKUP(A671,'volatile collection data'!$G$6:$H$69,2,FALSE)</f>
        <v>C</v>
      </c>
      <c r="J671" s="1">
        <f>VLOOKUP(A671,'volatile collection data'!$G$6:$I$69,3,FALSE)</f>
        <v>12</v>
      </c>
      <c r="K671" s="1" t="str">
        <f>VLOOKUP(A671,'volatile collection data'!$G$6:$N$69,8,FALSE)</f>
        <v>18B</v>
      </c>
      <c r="L671" s="1">
        <f>VLOOKUP(A671,'volatile collection data'!$G$6:$J$69,4,FALSE)</f>
        <v>4.32</v>
      </c>
      <c r="M671" s="1">
        <f>VLOOKUP($A671,'volatile collection data'!$G$6:$M$69,6,FALSE)</f>
        <v>9</v>
      </c>
      <c r="N671" s="1">
        <f>VLOOKUP($A671,'volatile collection data'!$G$6:$M$69,7,FALSE)</f>
        <v>4.32</v>
      </c>
      <c r="O671" s="1">
        <f>VLOOKUP(A671,'volatile collection data'!$G$6:$K$69,5,FALSE)</f>
        <v>0</v>
      </c>
      <c r="P671" s="1" t="str">
        <f t="shared" si="63"/>
        <v>12C</v>
      </c>
      <c r="Q671">
        <f t="shared" si="61"/>
        <v>8.1787130105165265E-2</v>
      </c>
      <c r="R671" t="str">
        <f t="shared" si="64"/>
        <v>18B_0-C&amp;4.32%4.32@9</v>
      </c>
      <c r="S671" t="str">
        <f t="shared" si="65"/>
        <v>12C-18B-VCS-Loc-22</v>
      </c>
      <c r="T671" t="str">
        <f>IFERROR(IF(VLOOKUP(S671,Bad!$A:$A,1,FALSE)='RAW2'!S671,"yes","no"),"no")</f>
        <v>no</v>
      </c>
      <c r="U671" t="str">
        <f>IFERROR(VLOOKUP(F671,compounds!$A:$B,2,FALSE),"")</f>
        <v/>
      </c>
      <c r="V671" t="str">
        <f>VLOOKUP(B671,'volatile collection data'!$O:$P,2,FALSE)</f>
        <v>26.apr.22 18</v>
      </c>
    </row>
    <row r="672" spans="1:22" x14ac:dyDescent="0.2">
      <c r="A672" t="s">
        <v>195</v>
      </c>
      <c r="B672" s="1" t="str">
        <f t="shared" si="62"/>
        <v>12C</v>
      </c>
      <c r="C672">
        <v>16.457000000000001</v>
      </c>
      <c r="D672">
        <f t="shared" si="60"/>
        <v>16.46</v>
      </c>
      <c r="E672">
        <f>VLOOKUP(D672,'Peak Combiner'!$A$5:$D$4980,4,FALSE)</f>
        <v>16.46</v>
      </c>
      <c r="F672">
        <f>IFERROR(VLOOKUP(D672,rt_comb!$A:$B,2,FALSE),D672)</f>
        <v>16.46</v>
      </c>
      <c r="G672">
        <v>1955598</v>
      </c>
      <c r="H672">
        <f>SUMIFS($G:$G,$E:$E,18.51,'RAW2'!$A:$A,'RAW2'!A672)</f>
        <v>27191948</v>
      </c>
      <c r="I672" s="1" t="str">
        <f>VLOOKUP(A672,'volatile collection data'!$G$6:$H$69,2,FALSE)</f>
        <v>C</v>
      </c>
      <c r="J672" s="1">
        <f>VLOOKUP(A672,'volatile collection data'!$G$6:$I$69,3,FALSE)</f>
        <v>12</v>
      </c>
      <c r="K672" s="1" t="str">
        <f>VLOOKUP(A672,'volatile collection data'!$G$6:$N$69,8,FALSE)</f>
        <v>18B</v>
      </c>
      <c r="L672" s="1">
        <f>VLOOKUP(A672,'volatile collection data'!$G$6:$J$69,4,FALSE)</f>
        <v>4.32</v>
      </c>
      <c r="M672" s="1">
        <f>VLOOKUP($A672,'volatile collection data'!$G$6:$M$69,6,FALSE)</f>
        <v>9</v>
      </c>
      <c r="N672" s="1">
        <f>VLOOKUP($A672,'volatile collection data'!$G$6:$M$69,7,FALSE)</f>
        <v>4.32</v>
      </c>
      <c r="O672" s="1">
        <f>VLOOKUP(A672,'volatile collection data'!$G$6:$K$69,5,FALSE)</f>
        <v>0</v>
      </c>
      <c r="P672" s="1" t="str">
        <f t="shared" si="63"/>
        <v>12C</v>
      </c>
      <c r="Q672">
        <f t="shared" si="61"/>
        <v>8.3238744466233569E-2</v>
      </c>
      <c r="R672" t="str">
        <f t="shared" si="64"/>
        <v>18B_0-C&amp;4.32%4.32@9</v>
      </c>
      <c r="S672" t="str">
        <f t="shared" si="65"/>
        <v>12C-18B-VCS-Loc-22</v>
      </c>
      <c r="T672" t="str">
        <f>IFERROR(IF(VLOOKUP(S672,Bad!$A:$A,1,FALSE)='RAW2'!S672,"yes","no"),"no")</f>
        <v>no</v>
      </c>
      <c r="U672" t="str">
        <f>IFERROR(VLOOKUP(F672,compounds!$A:$B,2,FALSE),"")</f>
        <v/>
      </c>
      <c r="V672" t="str">
        <f>VLOOKUP(B672,'volatile collection data'!$O:$P,2,FALSE)</f>
        <v>26.apr.22 18</v>
      </c>
    </row>
    <row r="673" spans="1:22" x14ac:dyDescent="0.2">
      <c r="A673" t="s">
        <v>195</v>
      </c>
      <c r="B673" s="1" t="str">
        <f t="shared" si="62"/>
        <v>12C</v>
      </c>
      <c r="C673">
        <v>18.52</v>
      </c>
      <c r="D673">
        <f t="shared" si="60"/>
        <v>18.52</v>
      </c>
      <c r="E673">
        <f>VLOOKUP(D673,'Peak Combiner'!$A$5:$D$4980,4,FALSE)</f>
        <v>18.510000000000002</v>
      </c>
      <c r="F673">
        <f>IFERROR(VLOOKUP(D673,rt_comb!$A:$B,2,FALSE),D673)</f>
        <v>18.52</v>
      </c>
      <c r="G673">
        <v>27191948</v>
      </c>
      <c r="H673">
        <f>SUMIFS($G:$G,$E:$E,18.51,'RAW2'!$A:$A,'RAW2'!A673)</f>
        <v>27191948</v>
      </c>
      <c r="I673" s="1" t="str">
        <f>VLOOKUP(A673,'volatile collection data'!$G$6:$H$69,2,FALSE)</f>
        <v>C</v>
      </c>
      <c r="J673" s="1">
        <f>VLOOKUP(A673,'volatile collection data'!$G$6:$I$69,3,FALSE)</f>
        <v>12</v>
      </c>
      <c r="K673" s="1" t="str">
        <f>VLOOKUP(A673,'volatile collection data'!$G$6:$N$69,8,FALSE)</f>
        <v>18B</v>
      </c>
      <c r="L673" s="1">
        <f>VLOOKUP(A673,'volatile collection data'!$G$6:$J$69,4,FALSE)</f>
        <v>4.32</v>
      </c>
      <c r="M673" s="1">
        <f>VLOOKUP($A673,'volatile collection data'!$G$6:$M$69,6,FALSE)</f>
        <v>9</v>
      </c>
      <c r="N673" s="1">
        <f>VLOOKUP($A673,'volatile collection data'!$G$6:$M$69,7,FALSE)</f>
        <v>4.32</v>
      </c>
      <c r="O673" s="1">
        <f>VLOOKUP(A673,'volatile collection data'!$G$6:$K$69,5,FALSE)</f>
        <v>0</v>
      </c>
      <c r="P673" s="1" t="str">
        <f t="shared" si="63"/>
        <v>12C</v>
      </c>
      <c r="Q673">
        <f t="shared" si="61"/>
        <v>1.1574074074074072</v>
      </c>
      <c r="R673" t="str">
        <f t="shared" si="64"/>
        <v>18B_0-C&amp;4.32%4.32@9</v>
      </c>
      <c r="S673" t="str">
        <f t="shared" si="65"/>
        <v>12C-18B-VCS-Loc-22</v>
      </c>
      <c r="T673" t="str">
        <f>IFERROR(IF(VLOOKUP(S673,Bad!$A:$A,1,FALSE)='RAW2'!S673,"yes","no"),"no")</f>
        <v>no</v>
      </c>
      <c r="U673" t="str">
        <f>IFERROR(VLOOKUP(F673,compounds!$A:$B,2,FALSE),"")</f>
        <v>standard</v>
      </c>
      <c r="V673" t="str">
        <f>VLOOKUP(B673,'volatile collection data'!$O:$P,2,FALSE)</f>
        <v>26.apr.22 18</v>
      </c>
    </row>
    <row r="674" spans="1:22" x14ac:dyDescent="0.2">
      <c r="A674" t="s">
        <v>195</v>
      </c>
      <c r="B674" s="1" t="str">
        <f t="shared" si="62"/>
        <v>12C</v>
      </c>
      <c r="C674">
        <v>18.773</v>
      </c>
      <c r="D674">
        <f t="shared" si="60"/>
        <v>18.77</v>
      </c>
      <c r="E674">
        <f>VLOOKUP(D674,'Peak Combiner'!$A$5:$D$4980,4,FALSE)</f>
        <v>18.760000000000002</v>
      </c>
      <c r="F674">
        <f>IFERROR(VLOOKUP(D674,rt_comb!$A:$B,2,FALSE),D674)</f>
        <v>18.77</v>
      </c>
      <c r="G674">
        <v>1452192</v>
      </c>
      <c r="H674">
        <f>SUMIFS($G:$G,$E:$E,18.51,'RAW2'!$A:$A,'RAW2'!A674)</f>
        <v>27191948</v>
      </c>
      <c r="I674" s="1" t="str">
        <f>VLOOKUP(A674,'volatile collection data'!$G$6:$H$69,2,FALSE)</f>
        <v>C</v>
      </c>
      <c r="J674" s="1">
        <f>VLOOKUP(A674,'volatile collection data'!$G$6:$I$69,3,FALSE)</f>
        <v>12</v>
      </c>
      <c r="K674" s="1" t="str">
        <f>VLOOKUP(A674,'volatile collection data'!$G$6:$N$69,8,FALSE)</f>
        <v>18B</v>
      </c>
      <c r="L674" s="1">
        <f>VLOOKUP(A674,'volatile collection data'!$G$6:$J$69,4,FALSE)</f>
        <v>4.32</v>
      </c>
      <c r="M674" s="1">
        <f>VLOOKUP($A674,'volatile collection data'!$G$6:$M$69,6,FALSE)</f>
        <v>9</v>
      </c>
      <c r="N674" s="1">
        <f>VLOOKUP($A674,'volatile collection data'!$G$6:$M$69,7,FALSE)</f>
        <v>4.32</v>
      </c>
      <c r="O674" s="1">
        <f>VLOOKUP(A674,'volatile collection data'!$G$6:$K$69,5,FALSE)</f>
        <v>0</v>
      </c>
      <c r="P674" s="1" t="str">
        <f t="shared" si="63"/>
        <v>12C</v>
      </c>
      <c r="Q674">
        <f t="shared" si="61"/>
        <v>6.1811598704799575E-2</v>
      </c>
      <c r="R674" t="str">
        <f t="shared" si="64"/>
        <v>18B_0-C&amp;4.32%4.32@9</v>
      </c>
      <c r="S674" t="str">
        <f t="shared" si="65"/>
        <v>12C-18B-VCS-Loc-22</v>
      </c>
      <c r="T674" t="str">
        <f>IFERROR(IF(VLOOKUP(S674,Bad!$A:$A,1,FALSE)='RAW2'!S674,"yes","no"),"no")</f>
        <v>no</v>
      </c>
      <c r="U674" t="str">
        <f>IFERROR(VLOOKUP(F674,compounds!$A:$B,2,FALSE),"")</f>
        <v/>
      </c>
      <c r="V674" t="str">
        <f>VLOOKUP(B674,'volatile collection data'!$O:$P,2,FALSE)</f>
        <v>26.apr.22 18</v>
      </c>
    </row>
    <row r="675" spans="1:22" x14ac:dyDescent="0.2">
      <c r="A675" t="s">
        <v>195</v>
      </c>
      <c r="B675" s="1" t="str">
        <f t="shared" si="62"/>
        <v>12C</v>
      </c>
      <c r="C675">
        <v>19.122</v>
      </c>
      <c r="D675">
        <f t="shared" si="60"/>
        <v>19.12</v>
      </c>
      <c r="E675">
        <f>VLOOKUP(D675,'Peak Combiner'!$A$5:$D$4980,4,FALSE)</f>
        <v>19.12</v>
      </c>
      <c r="F675">
        <f>IFERROR(VLOOKUP(D675,rt_comb!$A:$B,2,FALSE),D675)</f>
        <v>19.12</v>
      </c>
      <c r="G675">
        <v>1336200</v>
      </c>
      <c r="H675">
        <f>SUMIFS($G:$G,$E:$E,18.51,'RAW2'!$A:$A,'RAW2'!A675)</f>
        <v>27191948</v>
      </c>
      <c r="I675" s="1" t="str">
        <f>VLOOKUP(A675,'volatile collection data'!$G$6:$H$69,2,FALSE)</f>
        <v>C</v>
      </c>
      <c r="J675" s="1">
        <f>VLOOKUP(A675,'volatile collection data'!$G$6:$I$69,3,FALSE)</f>
        <v>12</v>
      </c>
      <c r="K675" s="1" t="str">
        <f>VLOOKUP(A675,'volatile collection data'!$G$6:$N$69,8,FALSE)</f>
        <v>18B</v>
      </c>
      <c r="L675" s="1">
        <f>VLOOKUP(A675,'volatile collection data'!$G$6:$J$69,4,FALSE)</f>
        <v>4.32</v>
      </c>
      <c r="M675" s="1">
        <f>VLOOKUP($A675,'volatile collection data'!$G$6:$M$69,6,FALSE)</f>
        <v>9</v>
      </c>
      <c r="N675" s="1">
        <f>VLOOKUP($A675,'volatile collection data'!$G$6:$M$69,7,FALSE)</f>
        <v>4.32</v>
      </c>
      <c r="O675" s="1">
        <f>VLOOKUP(A675,'volatile collection data'!$G$6:$K$69,5,FALSE)</f>
        <v>0</v>
      </c>
      <c r="P675" s="1" t="str">
        <f t="shared" si="63"/>
        <v>12C</v>
      </c>
      <c r="Q675">
        <f t="shared" si="61"/>
        <v>5.6874475406387855E-2</v>
      </c>
      <c r="R675" t="str">
        <f t="shared" si="64"/>
        <v>18B_0-C&amp;4.32%4.32@9</v>
      </c>
      <c r="S675" t="str">
        <f t="shared" si="65"/>
        <v>12C-18B-VCS-Loc-22</v>
      </c>
      <c r="T675" t="str">
        <f>IFERROR(IF(VLOOKUP(S675,Bad!$A:$A,1,FALSE)='RAW2'!S675,"yes","no"),"no")</f>
        <v>no</v>
      </c>
      <c r="U675" t="str">
        <f>IFERROR(VLOOKUP(F675,compounds!$A:$B,2,FALSE),"")</f>
        <v/>
      </c>
      <c r="V675" t="str">
        <f>VLOOKUP(B675,'volatile collection data'!$O:$P,2,FALSE)</f>
        <v>26.apr.22 18</v>
      </c>
    </row>
    <row r="676" spans="1:22" x14ac:dyDescent="0.2">
      <c r="A676" t="s">
        <v>195</v>
      </c>
      <c r="B676" s="1" t="str">
        <f t="shared" si="62"/>
        <v>12C</v>
      </c>
      <c r="C676">
        <v>21.283999999999999</v>
      </c>
      <c r="D676">
        <f t="shared" si="60"/>
        <v>21.28</v>
      </c>
      <c r="E676">
        <f>VLOOKUP(D676,'Peak Combiner'!$A$5:$D$4980,4,FALSE)</f>
        <v>21.28</v>
      </c>
      <c r="F676">
        <f>IFERROR(VLOOKUP(D676,rt_comb!$A:$B,2,FALSE),D676)</f>
        <v>21.28</v>
      </c>
      <c r="G676">
        <v>6274587</v>
      </c>
      <c r="H676">
        <f>SUMIFS($G:$G,$E:$E,18.51,'RAW2'!$A:$A,'RAW2'!A676)</f>
        <v>27191948</v>
      </c>
      <c r="I676" s="1" t="str">
        <f>VLOOKUP(A676,'volatile collection data'!$G$6:$H$69,2,FALSE)</f>
        <v>C</v>
      </c>
      <c r="J676" s="1">
        <f>VLOOKUP(A676,'volatile collection data'!$G$6:$I$69,3,FALSE)</f>
        <v>12</v>
      </c>
      <c r="K676" s="1" t="str">
        <f>VLOOKUP(A676,'volatile collection data'!$G$6:$N$69,8,FALSE)</f>
        <v>18B</v>
      </c>
      <c r="L676" s="1">
        <f>VLOOKUP(A676,'volatile collection data'!$G$6:$J$69,4,FALSE)</f>
        <v>4.32</v>
      </c>
      <c r="M676" s="1">
        <f>VLOOKUP($A676,'volatile collection data'!$G$6:$M$69,6,FALSE)</f>
        <v>9</v>
      </c>
      <c r="N676" s="1">
        <f>VLOOKUP($A676,'volatile collection data'!$G$6:$M$69,7,FALSE)</f>
        <v>4.32</v>
      </c>
      <c r="O676" s="1">
        <f>VLOOKUP(A676,'volatile collection data'!$G$6:$K$69,5,FALSE)</f>
        <v>0</v>
      </c>
      <c r="P676" s="1" t="str">
        <f t="shared" si="63"/>
        <v>12C</v>
      </c>
      <c r="Q676">
        <f t="shared" si="61"/>
        <v>0.26707367461213966</v>
      </c>
      <c r="R676" t="str">
        <f t="shared" si="64"/>
        <v>18B_0-C&amp;4.32%4.32@9</v>
      </c>
      <c r="S676" t="str">
        <f t="shared" si="65"/>
        <v>12C-18B-VCS-Loc-22</v>
      </c>
      <c r="T676" t="str">
        <f>IFERROR(IF(VLOOKUP(S676,Bad!$A:$A,1,FALSE)='RAW2'!S676,"yes","no"),"no")</f>
        <v>no</v>
      </c>
      <c r="U676" t="str">
        <f>IFERROR(VLOOKUP(F676,compounds!$A:$B,2,FALSE),"")</f>
        <v/>
      </c>
      <c r="V676" t="str">
        <f>VLOOKUP(B676,'volatile collection data'!$O:$P,2,FALSE)</f>
        <v>26.apr.22 18</v>
      </c>
    </row>
    <row r="677" spans="1:22" x14ac:dyDescent="0.2">
      <c r="A677" t="s">
        <v>195</v>
      </c>
      <c r="B677" s="1" t="str">
        <f t="shared" si="62"/>
        <v>12C</v>
      </c>
      <c r="C677">
        <v>23.34</v>
      </c>
      <c r="D677">
        <f t="shared" si="60"/>
        <v>23.34</v>
      </c>
      <c r="E677">
        <f>VLOOKUP(D677,'Peak Combiner'!$A$5:$D$4980,4,FALSE)</f>
        <v>23.32</v>
      </c>
      <c r="F677">
        <f>IFERROR(VLOOKUP(D677,rt_comb!$A:$B,2,FALSE),D677)</f>
        <v>23.34</v>
      </c>
      <c r="G677">
        <v>1238373</v>
      </c>
      <c r="H677">
        <f>SUMIFS($G:$G,$E:$E,18.51,'RAW2'!$A:$A,'RAW2'!A677)</f>
        <v>27191948</v>
      </c>
      <c r="I677" s="1" t="str">
        <f>VLOOKUP(A677,'volatile collection data'!$G$6:$H$69,2,FALSE)</f>
        <v>C</v>
      </c>
      <c r="J677" s="1">
        <f>VLOOKUP(A677,'volatile collection data'!$G$6:$I$69,3,FALSE)</f>
        <v>12</v>
      </c>
      <c r="K677" s="1" t="str">
        <f>VLOOKUP(A677,'volatile collection data'!$G$6:$N$69,8,FALSE)</f>
        <v>18B</v>
      </c>
      <c r="L677" s="1">
        <f>VLOOKUP(A677,'volatile collection data'!$G$6:$J$69,4,FALSE)</f>
        <v>4.32</v>
      </c>
      <c r="M677" s="1">
        <f>VLOOKUP($A677,'volatile collection data'!$G$6:$M$69,6,FALSE)</f>
        <v>9</v>
      </c>
      <c r="N677" s="1">
        <f>VLOOKUP($A677,'volatile collection data'!$G$6:$M$69,7,FALSE)</f>
        <v>4.32</v>
      </c>
      <c r="O677" s="1">
        <f>VLOOKUP(A677,'volatile collection data'!$G$6:$K$69,5,FALSE)</f>
        <v>0</v>
      </c>
      <c r="P677" s="1" t="str">
        <f t="shared" si="63"/>
        <v>12C</v>
      </c>
      <c r="Q677">
        <f t="shared" si="61"/>
        <v>5.2710533402510668E-2</v>
      </c>
      <c r="R677" t="str">
        <f t="shared" si="64"/>
        <v>18B_0-C&amp;4.32%4.32@9</v>
      </c>
      <c r="S677" t="str">
        <f t="shared" si="65"/>
        <v>12C-18B-VCS-Loc-22</v>
      </c>
      <c r="T677" t="str">
        <f>IFERROR(IF(VLOOKUP(S677,Bad!$A:$A,1,FALSE)='RAW2'!S677,"yes","no"),"no")</f>
        <v>no</v>
      </c>
      <c r="U677" t="str">
        <f>IFERROR(VLOOKUP(F677,compounds!$A:$B,2,FALSE),"")</f>
        <v/>
      </c>
      <c r="V677" t="str">
        <f>VLOOKUP(B677,'volatile collection data'!$O:$P,2,FALSE)</f>
        <v>26.apr.22 18</v>
      </c>
    </row>
    <row r="678" spans="1:22" x14ac:dyDescent="0.2">
      <c r="A678" t="s">
        <v>195</v>
      </c>
      <c r="B678" s="1" t="str">
        <f t="shared" si="62"/>
        <v>12C</v>
      </c>
      <c r="C678">
        <v>25.45</v>
      </c>
      <c r="D678">
        <f t="shared" si="60"/>
        <v>25.45</v>
      </c>
      <c r="E678">
        <f>VLOOKUP(D678,'Peak Combiner'!$A$5:$D$4980,4,FALSE)</f>
        <v>25.45</v>
      </c>
      <c r="F678">
        <f>IFERROR(VLOOKUP(D678,rt_comb!$A:$B,2,FALSE),D678)</f>
        <v>25.45</v>
      </c>
      <c r="G678">
        <v>2295230</v>
      </c>
      <c r="H678">
        <f>SUMIFS($G:$G,$E:$E,18.51,'RAW2'!$A:$A,'RAW2'!A678)</f>
        <v>27191948</v>
      </c>
      <c r="I678" s="1" t="str">
        <f>VLOOKUP(A678,'volatile collection data'!$G$6:$H$69,2,FALSE)</f>
        <v>C</v>
      </c>
      <c r="J678" s="1">
        <f>VLOOKUP(A678,'volatile collection data'!$G$6:$I$69,3,FALSE)</f>
        <v>12</v>
      </c>
      <c r="K678" s="1" t="str">
        <f>VLOOKUP(A678,'volatile collection data'!$G$6:$N$69,8,FALSE)</f>
        <v>18B</v>
      </c>
      <c r="L678" s="1">
        <f>VLOOKUP(A678,'volatile collection data'!$G$6:$J$69,4,FALSE)</f>
        <v>4.32</v>
      </c>
      <c r="M678" s="1">
        <f>VLOOKUP($A678,'volatile collection data'!$G$6:$M$69,6,FALSE)</f>
        <v>9</v>
      </c>
      <c r="N678" s="1">
        <f>VLOOKUP($A678,'volatile collection data'!$G$6:$M$69,7,FALSE)</f>
        <v>4.32</v>
      </c>
      <c r="O678" s="1">
        <f>VLOOKUP(A678,'volatile collection data'!$G$6:$K$69,5,FALSE)</f>
        <v>0</v>
      </c>
      <c r="P678" s="1" t="str">
        <f t="shared" si="63"/>
        <v>12C</v>
      </c>
      <c r="Q678">
        <f t="shared" si="61"/>
        <v>9.7694957481667122E-2</v>
      </c>
      <c r="R678" t="str">
        <f t="shared" si="64"/>
        <v>18B_0-C&amp;4.32%4.32@9</v>
      </c>
      <c r="S678" t="str">
        <f t="shared" si="65"/>
        <v>12C-18B-VCS-Loc-22</v>
      </c>
      <c r="T678" t="str">
        <f>IFERROR(IF(VLOOKUP(S678,Bad!$A:$A,1,FALSE)='RAW2'!S678,"yes","no"),"no")</f>
        <v>no</v>
      </c>
      <c r="U678" t="str">
        <f>IFERROR(VLOOKUP(F678,compounds!$A:$B,2,FALSE),"")</f>
        <v/>
      </c>
      <c r="V678" t="str">
        <f>VLOOKUP(B678,'volatile collection data'!$O:$P,2,FALSE)</f>
        <v>26.apr.22 18</v>
      </c>
    </row>
    <row r="679" spans="1:22" x14ac:dyDescent="0.2">
      <c r="A679" t="s">
        <v>195</v>
      </c>
      <c r="B679" s="1" t="str">
        <f t="shared" si="62"/>
        <v>12C</v>
      </c>
      <c r="C679">
        <v>25.693999999999999</v>
      </c>
      <c r="D679">
        <f t="shared" si="60"/>
        <v>25.69</v>
      </c>
      <c r="E679">
        <f>VLOOKUP(D679,'Peak Combiner'!$A$5:$D$4980,4,FALSE)</f>
        <v>25.67</v>
      </c>
      <c r="F679">
        <f>IFERROR(VLOOKUP(D679,rt_comb!$A:$B,2,FALSE),D679)</f>
        <v>25.69</v>
      </c>
      <c r="G679">
        <v>1479562</v>
      </c>
      <c r="H679">
        <f>SUMIFS($G:$G,$E:$E,18.51,'RAW2'!$A:$A,'RAW2'!A679)</f>
        <v>27191948</v>
      </c>
      <c r="I679" s="1" t="str">
        <f>VLOOKUP(A679,'volatile collection data'!$G$6:$H$69,2,FALSE)</f>
        <v>C</v>
      </c>
      <c r="J679" s="1">
        <f>VLOOKUP(A679,'volatile collection data'!$G$6:$I$69,3,FALSE)</f>
        <v>12</v>
      </c>
      <c r="K679" s="1" t="str">
        <f>VLOOKUP(A679,'volatile collection data'!$G$6:$N$69,8,FALSE)</f>
        <v>18B</v>
      </c>
      <c r="L679" s="1">
        <f>VLOOKUP(A679,'volatile collection data'!$G$6:$J$69,4,FALSE)</f>
        <v>4.32</v>
      </c>
      <c r="M679" s="1">
        <f>VLOOKUP($A679,'volatile collection data'!$G$6:$M$69,6,FALSE)</f>
        <v>9</v>
      </c>
      <c r="N679" s="1">
        <f>VLOOKUP($A679,'volatile collection data'!$G$6:$M$69,7,FALSE)</f>
        <v>4.32</v>
      </c>
      <c r="O679" s="1">
        <f>VLOOKUP(A679,'volatile collection data'!$G$6:$K$69,5,FALSE)</f>
        <v>0</v>
      </c>
      <c r="P679" s="1" t="str">
        <f t="shared" si="63"/>
        <v>12C</v>
      </c>
      <c r="Q679">
        <f t="shared" si="61"/>
        <v>6.2976584778645442E-2</v>
      </c>
      <c r="R679" t="str">
        <f t="shared" si="64"/>
        <v>18B_0-C&amp;4.32%4.32@9</v>
      </c>
      <c r="S679" t="str">
        <f t="shared" si="65"/>
        <v>12C-18B-VCS-Loc-22</v>
      </c>
      <c r="T679" t="str">
        <f>IFERROR(IF(VLOOKUP(S679,Bad!$A:$A,1,FALSE)='RAW2'!S679,"yes","no"),"no")</f>
        <v>no</v>
      </c>
      <c r="U679" t="str">
        <f>IFERROR(VLOOKUP(F679,compounds!$A:$B,2,FALSE),"")</f>
        <v/>
      </c>
      <c r="V679" t="str">
        <f>VLOOKUP(B679,'volatile collection data'!$O:$P,2,FALSE)</f>
        <v>26.apr.22 18</v>
      </c>
    </row>
    <row r="680" spans="1:22" x14ac:dyDescent="0.2">
      <c r="A680" t="s">
        <v>195</v>
      </c>
      <c r="B680" s="1" t="str">
        <f t="shared" si="62"/>
        <v>12C</v>
      </c>
      <c r="C680">
        <v>26.637</v>
      </c>
      <c r="D680">
        <f t="shared" si="60"/>
        <v>26.64</v>
      </c>
      <c r="E680">
        <f>VLOOKUP(D680,'Peak Combiner'!$A$5:$D$4980,4,FALSE)</f>
        <v>26.62</v>
      </c>
      <c r="F680">
        <f>IFERROR(VLOOKUP(D680,rt_comb!$A:$B,2,FALSE),D680)</f>
        <v>26.64</v>
      </c>
      <c r="G680">
        <v>3597743</v>
      </c>
      <c r="H680">
        <f>SUMIFS($G:$G,$E:$E,18.51,'RAW2'!$A:$A,'RAW2'!A680)</f>
        <v>27191948</v>
      </c>
      <c r="I680" s="1" t="str">
        <f>VLOOKUP(A680,'volatile collection data'!$G$6:$H$69,2,FALSE)</f>
        <v>C</v>
      </c>
      <c r="J680" s="1">
        <f>VLOOKUP(A680,'volatile collection data'!$G$6:$I$69,3,FALSE)</f>
        <v>12</v>
      </c>
      <c r="K680" s="1" t="str">
        <f>VLOOKUP(A680,'volatile collection data'!$G$6:$N$69,8,FALSE)</f>
        <v>18B</v>
      </c>
      <c r="L680" s="1">
        <f>VLOOKUP(A680,'volatile collection data'!$G$6:$J$69,4,FALSE)</f>
        <v>4.32</v>
      </c>
      <c r="M680" s="1">
        <f>VLOOKUP($A680,'volatile collection data'!$G$6:$M$69,6,FALSE)</f>
        <v>9</v>
      </c>
      <c r="N680" s="1">
        <f>VLOOKUP($A680,'volatile collection data'!$G$6:$M$69,7,FALSE)</f>
        <v>4.32</v>
      </c>
      <c r="O680" s="1">
        <f>VLOOKUP(A680,'volatile collection data'!$G$6:$K$69,5,FALSE)</f>
        <v>0</v>
      </c>
      <c r="P680" s="1" t="str">
        <f t="shared" si="63"/>
        <v>12C</v>
      </c>
      <c r="Q680">
        <f t="shared" si="61"/>
        <v>0.15313556785810814</v>
      </c>
      <c r="R680" t="str">
        <f t="shared" si="64"/>
        <v>18B_0-C&amp;4.32%4.32@9</v>
      </c>
      <c r="S680" t="str">
        <f t="shared" si="65"/>
        <v>12C-18B-VCS-Loc-22</v>
      </c>
      <c r="T680" t="str">
        <f>IFERROR(IF(VLOOKUP(S680,Bad!$A:$A,1,FALSE)='RAW2'!S680,"yes","no"),"no")</f>
        <v>no</v>
      </c>
      <c r="U680" t="str">
        <f>IFERROR(VLOOKUP(F680,compounds!$A:$B,2,FALSE),"")</f>
        <v/>
      </c>
      <c r="V680" t="str">
        <f>VLOOKUP(B680,'volatile collection data'!$O:$P,2,FALSE)</f>
        <v>26.apr.22 18</v>
      </c>
    </row>
    <row r="681" spans="1:22" x14ac:dyDescent="0.2">
      <c r="A681" t="s">
        <v>195</v>
      </c>
      <c r="B681" s="1" t="str">
        <f t="shared" si="62"/>
        <v>12C</v>
      </c>
      <c r="C681">
        <v>29.033999999999999</v>
      </c>
      <c r="D681">
        <f t="shared" si="60"/>
        <v>29.03</v>
      </c>
      <c r="E681">
        <f>VLOOKUP(D681,'Peak Combiner'!$A$5:$D$4980,4,FALSE)</f>
        <v>29.03</v>
      </c>
      <c r="F681">
        <f>IFERROR(VLOOKUP(D681,rt_comb!$A:$B,2,FALSE),D681)</f>
        <v>29.03</v>
      </c>
      <c r="G681">
        <v>4289833</v>
      </c>
      <c r="H681">
        <f>SUMIFS($G:$G,$E:$E,18.51,'RAW2'!$A:$A,'RAW2'!A681)</f>
        <v>27191948</v>
      </c>
      <c r="I681" s="1" t="str">
        <f>VLOOKUP(A681,'volatile collection data'!$G$6:$H$69,2,FALSE)</f>
        <v>C</v>
      </c>
      <c r="J681" s="1">
        <f>VLOOKUP(A681,'volatile collection data'!$G$6:$I$69,3,FALSE)</f>
        <v>12</v>
      </c>
      <c r="K681" s="1" t="str">
        <f>VLOOKUP(A681,'volatile collection data'!$G$6:$N$69,8,FALSE)</f>
        <v>18B</v>
      </c>
      <c r="L681" s="1">
        <f>VLOOKUP(A681,'volatile collection data'!$G$6:$J$69,4,FALSE)</f>
        <v>4.32</v>
      </c>
      <c r="M681" s="1">
        <f>VLOOKUP($A681,'volatile collection data'!$G$6:$M$69,6,FALSE)</f>
        <v>9</v>
      </c>
      <c r="N681" s="1">
        <f>VLOOKUP($A681,'volatile collection data'!$G$6:$M$69,7,FALSE)</f>
        <v>4.32</v>
      </c>
      <c r="O681" s="1">
        <f>VLOOKUP(A681,'volatile collection data'!$G$6:$K$69,5,FALSE)</f>
        <v>0</v>
      </c>
      <c r="P681" s="1" t="str">
        <f t="shared" si="63"/>
        <v>12C</v>
      </c>
      <c r="Q681">
        <f t="shared" si="61"/>
        <v>0.18259392415507489</v>
      </c>
      <c r="R681" t="str">
        <f t="shared" si="64"/>
        <v>18B_0-C&amp;4.32%4.32@9</v>
      </c>
      <c r="S681" t="str">
        <f t="shared" si="65"/>
        <v>12C-18B-VCS-Loc-22</v>
      </c>
      <c r="T681" t="str">
        <f>IFERROR(IF(VLOOKUP(S681,Bad!$A:$A,1,FALSE)='RAW2'!S681,"yes","no"),"no")</f>
        <v>no</v>
      </c>
      <c r="U681" t="str">
        <f>IFERROR(VLOOKUP(F681,compounds!$A:$B,2,FALSE),"")</f>
        <v/>
      </c>
      <c r="V681" t="str">
        <f>VLOOKUP(B681,'volatile collection data'!$O:$P,2,FALSE)</f>
        <v>26.apr.22 18</v>
      </c>
    </row>
    <row r="682" spans="1:22" x14ac:dyDescent="0.2">
      <c r="A682" t="s">
        <v>195</v>
      </c>
      <c r="B682" s="1" t="str">
        <f t="shared" si="62"/>
        <v>12C</v>
      </c>
      <c r="C682">
        <v>30.966999999999999</v>
      </c>
      <c r="D682">
        <f t="shared" si="60"/>
        <v>30.97</v>
      </c>
      <c r="E682">
        <f>VLOOKUP(D682,'Peak Combiner'!$A$5:$D$4980,4,FALSE)</f>
        <v>30.94</v>
      </c>
      <c r="F682">
        <f>IFERROR(VLOOKUP(D682,rt_comb!$A:$B,2,FALSE),D682)</f>
        <v>30.97</v>
      </c>
      <c r="G682">
        <v>1273677</v>
      </c>
      <c r="H682">
        <f>SUMIFS($G:$G,$E:$E,18.51,'RAW2'!$A:$A,'RAW2'!A682)</f>
        <v>27191948</v>
      </c>
      <c r="I682" s="1" t="str">
        <f>VLOOKUP(A682,'volatile collection data'!$G$6:$H$69,2,FALSE)</f>
        <v>C</v>
      </c>
      <c r="J682" s="1">
        <f>VLOOKUP(A682,'volatile collection data'!$G$6:$I$69,3,FALSE)</f>
        <v>12</v>
      </c>
      <c r="K682" s="1" t="str">
        <f>VLOOKUP(A682,'volatile collection data'!$G$6:$N$69,8,FALSE)</f>
        <v>18B</v>
      </c>
      <c r="L682" s="1">
        <f>VLOOKUP(A682,'volatile collection data'!$G$6:$J$69,4,FALSE)</f>
        <v>4.32</v>
      </c>
      <c r="M682" s="1">
        <f>VLOOKUP($A682,'volatile collection data'!$G$6:$M$69,6,FALSE)</f>
        <v>9</v>
      </c>
      <c r="N682" s="1">
        <f>VLOOKUP($A682,'volatile collection data'!$G$6:$M$69,7,FALSE)</f>
        <v>4.32</v>
      </c>
      <c r="O682" s="1">
        <f>VLOOKUP(A682,'volatile collection data'!$G$6:$K$69,5,FALSE)</f>
        <v>0</v>
      </c>
      <c r="P682" s="1" t="str">
        <f t="shared" si="63"/>
        <v>12C</v>
      </c>
      <c r="Q682">
        <f t="shared" si="61"/>
        <v>5.4213224975439206E-2</v>
      </c>
      <c r="R682" t="str">
        <f t="shared" si="64"/>
        <v>18B_0-C&amp;4.32%4.32@9</v>
      </c>
      <c r="S682" t="str">
        <f t="shared" si="65"/>
        <v>12C-18B-VCS-Loc-22</v>
      </c>
      <c r="T682" t="str">
        <f>IFERROR(IF(VLOOKUP(S682,Bad!$A:$A,1,FALSE)='RAW2'!S682,"yes","no"),"no")</f>
        <v>no</v>
      </c>
      <c r="U682" t="str">
        <f>IFERROR(VLOOKUP(F682,compounds!$A:$B,2,FALSE),"")</f>
        <v/>
      </c>
      <c r="V682" t="str">
        <f>VLOOKUP(B682,'volatile collection data'!$O:$P,2,FALSE)</f>
        <v>26.apr.22 18</v>
      </c>
    </row>
    <row r="683" spans="1:22" x14ac:dyDescent="0.2">
      <c r="A683" t="s">
        <v>195</v>
      </c>
      <c r="B683" s="1" t="str">
        <f t="shared" si="62"/>
        <v>12C</v>
      </c>
      <c r="C683">
        <v>31.759</v>
      </c>
      <c r="D683">
        <f t="shared" si="60"/>
        <v>31.76</v>
      </c>
      <c r="E683">
        <f>VLOOKUP(D683,'Peak Combiner'!$A$5:$D$4980,4,FALSE)</f>
        <v>31.76</v>
      </c>
      <c r="F683">
        <f>IFERROR(VLOOKUP(D683,rt_comb!$A:$B,2,FALSE),D683)</f>
        <v>31.76</v>
      </c>
      <c r="G683">
        <v>1865334</v>
      </c>
      <c r="H683">
        <f>SUMIFS($G:$G,$E:$E,18.51,'RAW2'!$A:$A,'RAW2'!A683)</f>
        <v>27191948</v>
      </c>
      <c r="I683" s="1" t="str">
        <f>VLOOKUP(A683,'volatile collection data'!$G$6:$H$69,2,FALSE)</f>
        <v>C</v>
      </c>
      <c r="J683" s="1">
        <f>VLOOKUP(A683,'volatile collection data'!$G$6:$I$69,3,FALSE)</f>
        <v>12</v>
      </c>
      <c r="K683" s="1" t="str">
        <f>VLOOKUP(A683,'volatile collection data'!$G$6:$N$69,8,FALSE)</f>
        <v>18B</v>
      </c>
      <c r="L683" s="1">
        <f>VLOOKUP(A683,'volatile collection data'!$G$6:$J$69,4,FALSE)</f>
        <v>4.32</v>
      </c>
      <c r="M683" s="1">
        <f>VLOOKUP($A683,'volatile collection data'!$G$6:$M$69,6,FALSE)</f>
        <v>9</v>
      </c>
      <c r="N683" s="1">
        <f>VLOOKUP($A683,'volatile collection data'!$G$6:$M$69,7,FALSE)</f>
        <v>4.32</v>
      </c>
      <c r="O683" s="1">
        <f>VLOOKUP(A683,'volatile collection data'!$G$6:$K$69,5,FALSE)</f>
        <v>0</v>
      </c>
      <c r="P683" s="1" t="str">
        <f t="shared" si="63"/>
        <v>12C</v>
      </c>
      <c r="Q683">
        <f t="shared" si="61"/>
        <v>7.9396716590105595E-2</v>
      </c>
      <c r="R683" t="str">
        <f t="shared" si="64"/>
        <v>18B_0-C&amp;4.32%4.32@9</v>
      </c>
      <c r="S683" t="str">
        <f t="shared" si="65"/>
        <v>12C-18B-VCS-Loc-22</v>
      </c>
      <c r="T683" t="str">
        <f>IFERROR(IF(VLOOKUP(S683,Bad!$A:$A,1,FALSE)='RAW2'!S683,"yes","no"),"no")</f>
        <v>no</v>
      </c>
      <c r="U683" t="str">
        <f>IFERROR(VLOOKUP(F683,compounds!$A:$B,2,FALSE),"")</f>
        <v/>
      </c>
      <c r="V683" t="str">
        <f>VLOOKUP(B683,'volatile collection data'!$O:$P,2,FALSE)</f>
        <v>26.apr.22 18</v>
      </c>
    </row>
    <row r="684" spans="1:22" x14ac:dyDescent="0.2">
      <c r="A684" t="s">
        <v>195</v>
      </c>
      <c r="B684" s="1" t="str">
        <f t="shared" si="62"/>
        <v>12C</v>
      </c>
      <c r="C684">
        <v>34.944000000000003</v>
      </c>
      <c r="D684">
        <f t="shared" si="60"/>
        <v>34.94</v>
      </c>
      <c r="E684">
        <f>VLOOKUP(D684,'Peak Combiner'!$A$5:$D$4980,4,FALSE)</f>
        <v>34.86</v>
      </c>
      <c r="F684">
        <f>IFERROR(VLOOKUP(D684,rt_comb!$A:$B,2,FALSE),D684)</f>
        <v>34.94</v>
      </c>
      <c r="G684">
        <v>1870879</v>
      </c>
      <c r="H684">
        <f>SUMIFS($G:$G,$E:$E,18.51,'RAW2'!$A:$A,'RAW2'!A684)</f>
        <v>27191948</v>
      </c>
      <c r="I684" s="1" t="str">
        <f>VLOOKUP(A684,'volatile collection data'!$G$6:$H$69,2,FALSE)</f>
        <v>C</v>
      </c>
      <c r="J684" s="1">
        <f>VLOOKUP(A684,'volatile collection data'!$G$6:$I$69,3,FALSE)</f>
        <v>12</v>
      </c>
      <c r="K684" s="1" t="str">
        <f>VLOOKUP(A684,'volatile collection data'!$G$6:$N$69,8,FALSE)</f>
        <v>18B</v>
      </c>
      <c r="L684" s="1">
        <f>VLOOKUP(A684,'volatile collection data'!$G$6:$J$69,4,FALSE)</f>
        <v>4.32</v>
      </c>
      <c r="M684" s="1">
        <f>VLOOKUP($A684,'volatile collection data'!$G$6:$M$69,6,FALSE)</f>
        <v>9</v>
      </c>
      <c r="N684" s="1">
        <f>VLOOKUP($A684,'volatile collection data'!$G$6:$M$69,7,FALSE)</f>
        <v>4.32</v>
      </c>
      <c r="O684" s="1">
        <f>VLOOKUP(A684,'volatile collection data'!$G$6:$K$69,5,FALSE)</f>
        <v>0</v>
      </c>
      <c r="P684" s="1" t="str">
        <f t="shared" si="63"/>
        <v>12C</v>
      </c>
      <c r="Q684">
        <f t="shared" si="61"/>
        <v>7.9632735873243155E-2</v>
      </c>
      <c r="R684" t="str">
        <f t="shared" si="64"/>
        <v>18B_0-C&amp;4.32%4.32@9</v>
      </c>
      <c r="S684" t="str">
        <f t="shared" si="65"/>
        <v>12C-18B-VCS-Loc-22</v>
      </c>
      <c r="T684" t="str">
        <f>IFERROR(IF(VLOOKUP(S684,Bad!$A:$A,1,FALSE)='RAW2'!S684,"yes","no"),"no")</f>
        <v>no</v>
      </c>
      <c r="U684" t="str">
        <f>IFERROR(VLOOKUP(F684,compounds!$A:$B,2,FALSE),"")</f>
        <v/>
      </c>
      <c r="V684" t="str">
        <f>VLOOKUP(B684,'volatile collection data'!$O:$P,2,FALSE)</f>
        <v>26.apr.22 18</v>
      </c>
    </row>
    <row r="685" spans="1:22" x14ac:dyDescent="0.2">
      <c r="A685" t="s">
        <v>195</v>
      </c>
      <c r="B685" s="1" t="str">
        <f t="shared" si="62"/>
        <v>12C</v>
      </c>
      <c r="C685">
        <v>36.165999999999997</v>
      </c>
      <c r="D685">
        <f t="shared" si="60"/>
        <v>36.17</v>
      </c>
      <c r="E685">
        <f>VLOOKUP(D685,'Peak Combiner'!$A$5:$D$4980,4,FALSE)</f>
        <v>36.11</v>
      </c>
      <c r="F685">
        <f>IFERROR(VLOOKUP(D685,rt_comb!$A:$B,2,FALSE),D685)</f>
        <v>36.17</v>
      </c>
      <c r="G685">
        <v>1454307</v>
      </c>
      <c r="H685">
        <f>SUMIFS($G:$G,$E:$E,18.51,'RAW2'!$A:$A,'RAW2'!A685)</f>
        <v>27191948</v>
      </c>
      <c r="I685" s="1" t="str">
        <f>VLOOKUP(A685,'volatile collection data'!$G$6:$H$69,2,FALSE)</f>
        <v>C</v>
      </c>
      <c r="J685" s="1">
        <f>VLOOKUP(A685,'volatile collection data'!$G$6:$I$69,3,FALSE)</f>
        <v>12</v>
      </c>
      <c r="K685" s="1" t="str">
        <f>VLOOKUP(A685,'volatile collection data'!$G$6:$N$69,8,FALSE)</f>
        <v>18B</v>
      </c>
      <c r="L685" s="1">
        <f>VLOOKUP(A685,'volatile collection data'!$G$6:$J$69,4,FALSE)</f>
        <v>4.32</v>
      </c>
      <c r="M685" s="1">
        <f>VLOOKUP($A685,'volatile collection data'!$G$6:$M$69,6,FALSE)</f>
        <v>9</v>
      </c>
      <c r="N685" s="1">
        <f>VLOOKUP($A685,'volatile collection data'!$G$6:$M$69,7,FALSE)</f>
        <v>4.32</v>
      </c>
      <c r="O685" s="1">
        <f>VLOOKUP(A685,'volatile collection data'!$G$6:$K$69,5,FALSE)</f>
        <v>0</v>
      </c>
      <c r="P685" s="1" t="str">
        <f t="shared" si="63"/>
        <v>12C</v>
      </c>
      <c r="Q685">
        <f t="shared" si="61"/>
        <v>6.1901622290703277E-2</v>
      </c>
      <c r="R685" t="str">
        <f t="shared" si="64"/>
        <v>18B_0-C&amp;4.32%4.32@9</v>
      </c>
      <c r="S685" t="str">
        <f t="shared" si="65"/>
        <v>12C-18B-VCS-Loc-22</v>
      </c>
      <c r="T685" t="str">
        <f>IFERROR(IF(VLOOKUP(S685,Bad!$A:$A,1,FALSE)='RAW2'!S685,"yes","no"),"no")</f>
        <v>no</v>
      </c>
      <c r="U685" t="str">
        <f>IFERROR(VLOOKUP(F685,compounds!$A:$B,2,FALSE),"")</f>
        <v/>
      </c>
      <c r="V685" t="str">
        <f>VLOOKUP(B685,'volatile collection data'!$O:$P,2,FALSE)</f>
        <v>26.apr.22 18</v>
      </c>
    </row>
    <row r="686" spans="1:22" x14ac:dyDescent="0.2">
      <c r="A686" t="s">
        <v>195</v>
      </c>
      <c r="B686" s="1" t="str">
        <f t="shared" si="62"/>
        <v>12C</v>
      </c>
      <c r="C686">
        <v>36.542000000000002</v>
      </c>
      <c r="D686">
        <f t="shared" si="60"/>
        <v>36.54</v>
      </c>
      <c r="E686">
        <f>VLOOKUP(D686,'Peak Combiner'!$A$5:$D$4980,4,FALSE)</f>
        <v>36.54</v>
      </c>
      <c r="F686">
        <f>IFERROR(VLOOKUP(D686,rt_comb!$A:$B,2,FALSE),D686)</f>
        <v>36.54</v>
      </c>
      <c r="G686">
        <v>657336</v>
      </c>
      <c r="H686">
        <f>SUMIFS($G:$G,$E:$E,18.51,'RAW2'!$A:$A,'RAW2'!A686)</f>
        <v>27191948</v>
      </c>
      <c r="I686" s="1" t="str">
        <f>VLOOKUP(A686,'volatile collection data'!$G$6:$H$69,2,FALSE)</f>
        <v>C</v>
      </c>
      <c r="J686" s="1">
        <f>VLOOKUP(A686,'volatile collection data'!$G$6:$I$69,3,FALSE)</f>
        <v>12</v>
      </c>
      <c r="K686" s="1" t="str">
        <f>VLOOKUP(A686,'volatile collection data'!$G$6:$N$69,8,FALSE)</f>
        <v>18B</v>
      </c>
      <c r="L686" s="1">
        <f>VLOOKUP(A686,'volatile collection data'!$G$6:$J$69,4,FALSE)</f>
        <v>4.32</v>
      </c>
      <c r="M686" s="1">
        <f>VLOOKUP($A686,'volatile collection data'!$G$6:$M$69,6,FALSE)</f>
        <v>9</v>
      </c>
      <c r="N686" s="1">
        <f>VLOOKUP($A686,'volatile collection data'!$G$6:$M$69,7,FALSE)</f>
        <v>4.32</v>
      </c>
      <c r="O686" s="1">
        <f>VLOOKUP(A686,'volatile collection data'!$G$6:$K$69,5,FALSE)</f>
        <v>0</v>
      </c>
      <c r="P686" s="1" t="str">
        <f t="shared" si="63"/>
        <v>12C</v>
      </c>
      <c r="Q686">
        <f t="shared" si="61"/>
        <v>2.7979075112807492E-2</v>
      </c>
      <c r="R686" t="str">
        <f t="shared" si="64"/>
        <v>18B_0-C&amp;4.32%4.32@9</v>
      </c>
      <c r="S686" t="str">
        <f t="shared" si="65"/>
        <v>12C-18B-VCS-Loc-22</v>
      </c>
      <c r="T686" t="str">
        <f>IFERROR(IF(VLOOKUP(S686,Bad!$A:$A,1,FALSE)='RAW2'!S686,"yes","no"),"no")</f>
        <v>no</v>
      </c>
      <c r="U686" t="str">
        <f>IFERROR(VLOOKUP(F686,compounds!$A:$B,2,FALSE),"")</f>
        <v/>
      </c>
      <c r="V686" t="str">
        <f>VLOOKUP(B686,'volatile collection data'!$O:$P,2,FALSE)</f>
        <v>26.apr.22 18</v>
      </c>
    </row>
    <row r="687" spans="1:22" x14ac:dyDescent="0.2">
      <c r="A687" t="s">
        <v>195</v>
      </c>
      <c r="B687" s="1" t="str">
        <f t="shared" si="62"/>
        <v>12C</v>
      </c>
      <c r="C687">
        <v>36.594000000000001</v>
      </c>
      <c r="D687">
        <f t="shared" si="60"/>
        <v>36.590000000000003</v>
      </c>
      <c r="E687">
        <f>VLOOKUP(D687,'Peak Combiner'!$A$5:$D$4980,4,FALSE)</f>
        <v>36.590000000000003</v>
      </c>
      <c r="F687">
        <f>IFERROR(VLOOKUP(D687,rt_comb!$A:$B,2,FALSE),D687)</f>
        <v>36.590000000000003</v>
      </c>
      <c r="G687">
        <v>1843239</v>
      </c>
      <c r="H687">
        <f>SUMIFS($G:$G,$E:$E,18.51,'RAW2'!$A:$A,'RAW2'!A687)</f>
        <v>27191948</v>
      </c>
      <c r="I687" s="1" t="str">
        <f>VLOOKUP(A687,'volatile collection data'!$G$6:$H$69,2,FALSE)</f>
        <v>C</v>
      </c>
      <c r="J687" s="1">
        <f>VLOOKUP(A687,'volatile collection data'!$G$6:$I$69,3,FALSE)</f>
        <v>12</v>
      </c>
      <c r="K687" s="1" t="str">
        <f>VLOOKUP(A687,'volatile collection data'!$G$6:$N$69,8,FALSE)</f>
        <v>18B</v>
      </c>
      <c r="L687" s="1">
        <f>VLOOKUP(A687,'volatile collection data'!$G$6:$J$69,4,FALSE)</f>
        <v>4.32</v>
      </c>
      <c r="M687" s="1">
        <f>VLOOKUP($A687,'volatile collection data'!$G$6:$M$69,6,FALSE)</f>
        <v>9</v>
      </c>
      <c r="N687" s="1">
        <f>VLOOKUP($A687,'volatile collection data'!$G$6:$M$69,7,FALSE)</f>
        <v>4.32</v>
      </c>
      <c r="O687" s="1">
        <f>VLOOKUP(A687,'volatile collection data'!$G$6:$K$69,5,FALSE)</f>
        <v>0</v>
      </c>
      <c r="P687" s="1" t="str">
        <f t="shared" si="63"/>
        <v>12C</v>
      </c>
      <c r="Q687">
        <f t="shared" si="61"/>
        <v>7.8456257426728751E-2</v>
      </c>
      <c r="R687" t="str">
        <f t="shared" si="64"/>
        <v>18B_0-C&amp;4.32%4.32@9</v>
      </c>
      <c r="S687" t="str">
        <f t="shared" si="65"/>
        <v>12C-18B-VCS-Loc-22</v>
      </c>
      <c r="T687" t="str">
        <f>IFERROR(IF(VLOOKUP(S687,Bad!$A:$A,1,FALSE)='RAW2'!S687,"yes","no"),"no")</f>
        <v>no</v>
      </c>
      <c r="U687" t="str">
        <f>IFERROR(VLOOKUP(F687,compounds!$A:$B,2,FALSE),"")</f>
        <v/>
      </c>
      <c r="V687" t="str">
        <f>VLOOKUP(B687,'volatile collection data'!$O:$P,2,FALSE)</f>
        <v>26.apr.22 18</v>
      </c>
    </row>
    <row r="688" spans="1:22" x14ac:dyDescent="0.2">
      <c r="A688" t="s">
        <v>195</v>
      </c>
      <c r="B688" s="1" t="str">
        <f t="shared" si="62"/>
        <v>12C</v>
      </c>
      <c r="C688">
        <v>36.743000000000002</v>
      </c>
      <c r="D688">
        <f t="shared" si="60"/>
        <v>36.74</v>
      </c>
      <c r="E688">
        <f>VLOOKUP(D688,'Peak Combiner'!$A$5:$D$4980,4,FALSE)</f>
        <v>36.72</v>
      </c>
      <c r="F688">
        <f>IFERROR(VLOOKUP(D688,rt_comb!$A:$B,2,FALSE),D688)</f>
        <v>36.74</v>
      </c>
      <c r="G688">
        <v>1392396</v>
      </c>
      <c r="H688">
        <f>SUMIFS($G:$G,$E:$E,18.51,'RAW2'!$A:$A,'RAW2'!A688)</f>
        <v>27191948</v>
      </c>
      <c r="I688" s="1" t="str">
        <f>VLOOKUP(A688,'volatile collection data'!$G$6:$H$69,2,FALSE)</f>
        <v>C</v>
      </c>
      <c r="J688" s="1">
        <f>VLOOKUP(A688,'volatile collection data'!$G$6:$I$69,3,FALSE)</f>
        <v>12</v>
      </c>
      <c r="K688" s="1" t="str">
        <f>VLOOKUP(A688,'volatile collection data'!$G$6:$N$69,8,FALSE)</f>
        <v>18B</v>
      </c>
      <c r="L688" s="1">
        <f>VLOOKUP(A688,'volatile collection data'!$G$6:$J$69,4,FALSE)</f>
        <v>4.32</v>
      </c>
      <c r="M688" s="1">
        <f>VLOOKUP($A688,'volatile collection data'!$G$6:$M$69,6,FALSE)</f>
        <v>9</v>
      </c>
      <c r="N688" s="1">
        <f>VLOOKUP($A688,'volatile collection data'!$G$6:$M$69,7,FALSE)</f>
        <v>4.32</v>
      </c>
      <c r="O688" s="1">
        <f>VLOOKUP(A688,'volatile collection data'!$G$6:$K$69,5,FALSE)</f>
        <v>0</v>
      </c>
      <c r="P688" s="1" t="str">
        <f t="shared" si="63"/>
        <v>12C</v>
      </c>
      <c r="Q688">
        <f t="shared" si="61"/>
        <v>5.9266421237803346E-2</v>
      </c>
      <c r="R688" t="str">
        <f t="shared" si="64"/>
        <v>18B_0-C&amp;4.32%4.32@9</v>
      </c>
      <c r="S688" t="str">
        <f t="shared" si="65"/>
        <v>12C-18B-VCS-Loc-22</v>
      </c>
      <c r="T688" t="str">
        <f>IFERROR(IF(VLOOKUP(S688,Bad!$A:$A,1,FALSE)='RAW2'!S688,"yes","no"),"no")</f>
        <v>no</v>
      </c>
      <c r="U688" t="str">
        <f>IFERROR(VLOOKUP(F688,compounds!$A:$B,2,FALSE),"")</f>
        <v/>
      </c>
      <c r="V688" t="str">
        <f>VLOOKUP(B688,'volatile collection data'!$O:$P,2,FALSE)</f>
        <v>26.apr.22 18</v>
      </c>
    </row>
    <row r="689" spans="1:22" x14ac:dyDescent="0.2">
      <c r="A689" t="s">
        <v>195</v>
      </c>
      <c r="B689" s="1" t="str">
        <f t="shared" si="62"/>
        <v>12C</v>
      </c>
      <c r="C689">
        <v>37.296999999999997</v>
      </c>
      <c r="D689">
        <f t="shared" si="60"/>
        <v>37.299999999999997</v>
      </c>
      <c r="E689">
        <f>VLOOKUP(D689,'Peak Combiner'!$A$5:$D$4980,4,FALSE)</f>
        <v>37.24</v>
      </c>
      <c r="F689">
        <f>IFERROR(VLOOKUP(D689,rt_comb!$A:$B,2,FALSE),D689)</f>
        <v>37.299999999999997</v>
      </c>
      <c r="G689">
        <v>2930859</v>
      </c>
      <c r="H689">
        <f>SUMIFS($G:$G,$E:$E,18.51,'RAW2'!$A:$A,'RAW2'!A689)</f>
        <v>27191948</v>
      </c>
      <c r="I689" s="1" t="str">
        <f>VLOOKUP(A689,'volatile collection data'!$G$6:$H$69,2,FALSE)</f>
        <v>C</v>
      </c>
      <c r="J689" s="1">
        <f>VLOOKUP(A689,'volatile collection data'!$G$6:$I$69,3,FALSE)</f>
        <v>12</v>
      </c>
      <c r="K689" s="1" t="str">
        <f>VLOOKUP(A689,'volatile collection data'!$G$6:$N$69,8,FALSE)</f>
        <v>18B</v>
      </c>
      <c r="L689" s="1">
        <f>VLOOKUP(A689,'volatile collection data'!$G$6:$J$69,4,FALSE)</f>
        <v>4.32</v>
      </c>
      <c r="M689" s="1">
        <f>VLOOKUP($A689,'volatile collection data'!$G$6:$M$69,6,FALSE)</f>
        <v>9</v>
      </c>
      <c r="N689" s="1">
        <f>VLOOKUP($A689,'volatile collection data'!$G$6:$M$69,7,FALSE)</f>
        <v>4.32</v>
      </c>
      <c r="O689" s="1">
        <f>VLOOKUP(A689,'volatile collection data'!$G$6:$K$69,5,FALSE)</f>
        <v>0</v>
      </c>
      <c r="P689" s="1" t="str">
        <f t="shared" si="63"/>
        <v>12C</v>
      </c>
      <c r="Q689">
        <f t="shared" si="61"/>
        <v>0.1247500883962659</v>
      </c>
      <c r="R689" t="str">
        <f t="shared" si="64"/>
        <v>18B_0-C&amp;4.32%4.32@9</v>
      </c>
      <c r="S689" t="str">
        <f t="shared" si="65"/>
        <v>12C-18B-VCS-Loc-22</v>
      </c>
      <c r="T689" t="str">
        <f>IFERROR(IF(VLOOKUP(S689,Bad!$A:$A,1,FALSE)='RAW2'!S689,"yes","no"),"no")</f>
        <v>no</v>
      </c>
      <c r="U689" t="str">
        <f>IFERROR(VLOOKUP(F689,compounds!$A:$B,2,FALSE),"")</f>
        <v/>
      </c>
      <c r="V689" t="str">
        <f>VLOOKUP(B689,'volatile collection data'!$O:$P,2,FALSE)</f>
        <v>26.apr.22 18</v>
      </c>
    </row>
    <row r="690" spans="1:22" x14ac:dyDescent="0.2">
      <c r="A690" t="s">
        <v>195</v>
      </c>
      <c r="B690" s="1" t="str">
        <f t="shared" si="62"/>
        <v>12C</v>
      </c>
      <c r="C690">
        <v>37.704999999999998</v>
      </c>
      <c r="D690">
        <f t="shared" si="60"/>
        <v>37.71</v>
      </c>
      <c r="E690">
        <f>VLOOKUP(D690,'Peak Combiner'!$A$5:$D$4980,4,FALSE)</f>
        <v>37.67</v>
      </c>
      <c r="F690">
        <f>IFERROR(VLOOKUP(D690,rt_comb!$A:$B,2,FALSE),D690)</f>
        <v>37.71</v>
      </c>
      <c r="G690">
        <v>4637849</v>
      </c>
      <c r="H690">
        <f>SUMIFS($G:$G,$E:$E,18.51,'RAW2'!$A:$A,'RAW2'!A690)</f>
        <v>27191948</v>
      </c>
      <c r="I690" s="1" t="str">
        <f>VLOOKUP(A690,'volatile collection data'!$G$6:$H$69,2,FALSE)</f>
        <v>C</v>
      </c>
      <c r="J690" s="1">
        <f>VLOOKUP(A690,'volatile collection data'!$G$6:$I$69,3,FALSE)</f>
        <v>12</v>
      </c>
      <c r="K690" s="1" t="str">
        <f>VLOOKUP(A690,'volatile collection data'!$G$6:$N$69,8,FALSE)</f>
        <v>18B</v>
      </c>
      <c r="L690" s="1">
        <f>VLOOKUP(A690,'volatile collection data'!$G$6:$J$69,4,FALSE)</f>
        <v>4.32</v>
      </c>
      <c r="M690" s="1">
        <f>VLOOKUP($A690,'volatile collection data'!$G$6:$M$69,6,FALSE)</f>
        <v>9</v>
      </c>
      <c r="N690" s="1">
        <f>VLOOKUP($A690,'volatile collection data'!$G$6:$M$69,7,FALSE)</f>
        <v>4.32</v>
      </c>
      <c r="O690" s="1">
        <f>VLOOKUP(A690,'volatile collection data'!$G$6:$K$69,5,FALSE)</f>
        <v>0</v>
      </c>
      <c r="P690" s="1" t="str">
        <f t="shared" si="63"/>
        <v>12C</v>
      </c>
      <c r="Q690">
        <f t="shared" si="61"/>
        <v>0.19740699662403871</v>
      </c>
      <c r="R690" t="str">
        <f t="shared" si="64"/>
        <v>18B_0-C&amp;4.32%4.32@9</v>
      </c>
      <c r="S690" t="str">
        <f t="shared" si="65"/>
        <v>12C-18B-VCS-Loc-22</v>
      </c>
      <c r="T690" t="str">
        <f>IFERROR(IF(VLOOKUP(S690,Bad!$A:$A,1,FALSE)='RAW2'!S690,"yes","no"),"no")</f>
        <v>no</v>
      </c>
      <c r="U690" t="str">
        <f>IFERROR(VLOOKUP(F690,compounds!$A:$B,2,FALSE),"")</f>
        <v/>
      </c>
      <c r="V690" t="str">
        <f>VLOOKUP(B690,'volatile collection data'!$O:$P,2,FALSE)</f>
        <v>26.apr.22 18</v>
      </c>
    </row>
    <row r="691" spans="1:22" x14ac:dyDescent="0.2">
      <c r="A691" t="s">
        <v>195</v>
      </c>
      <c r="B691" s="1" t="str">
        <f t="shared" si="62"/>
        <v>12C</v>
      </c>
      <c r="C691">
        <v>37.795000000000002</v>
      </c>
      <c r="D691">
        <f t="shared" si="60"/>
        <v>37.799999999999997</v>
      </c>
      <c r="E691">
        <f>VLOOKUP(D691,'Peak Combiner'!$A$5:$D$4980,4,FALSE)</f>
        <v>37.799999999999997</v>
      </c>
      <c r="F691">
        <f>IFERROR(VLOOKUP(D691,rt_comb!$A:$B,2,FALSE),D691)</f>
        <v>37.799999999999997</v>
      </c>
      <c r="G691">
        <v>2176435</v>
      </c>
      <c r="H691">
        <f>SUMIFS($G:$G,$E:$E,18.51,'RAW2'!$A:$A,'RAW2'!A691)</f>
        <v>27191948</v>
      </c>
      <c r="I691" s="1" t="str">
        <f>VLOOKUP(A691,'volatile collection data'!$G$6:$H$69,2,FALSE)</f>
        <v>C</v>
      </c>
      <c r="J691" s="1">
        <f>VLOOKUP(A691,'volatile collection data'!$G$6:$I$69,3,FALSE)</f>
        <v>12</v>
      </c>
      <c r="K691" s="1" t="str">
        <f>VLOOKUP(A691,'volatile collection data'!$G$6:$N$69,8,FALSE)</f>
        <v>18B</v>
      </c>
      <c r="L691" s="1">
        <f>VLOOKUP(A691,'volatile collection data'!$G$6:$J$69,4,FALSE)</f>
        <v>4.32</v>
      </c>
      <c r="M691" s="1">
        <f>VLOOKUP($A691,'volatile collection data'!$G$6:$M$69,6,FALSE)</f>
        <v>9</v>
      </c>
      <c r="N691" s="1">
        <f>VLOOKUP($A691,'volatile collection data'!$G$6:$M$69,7,FALSE)</f>
        <v>4.32</v>
      </c>
      <c r="O691" s="1">
        <f>VLOOKUP(A691,'volatile collection data'!$G$6:$K$69,5,FALSE)</f>
        <v>0</v>
      </c>
      <c r="P691" s="1" t="str">
        <f t="shared" si="63"/>
        <v>12C</v>
      </c>
      <c r="Q691">
        <f t="shared" si="61"/>
        <v>9.2638526329218499E-2</v>
      </c>
      <c r="R691" t="str">
        <f t="shared" si="64"/>
        <v>18B_0-C&amp;4.32%4.32@9</v>
      </c>
      <c r="S691" t="str">
        <f t="shared" si="65"/>
        <v>12C-18B-VCS-Loc-22</v>
      </c>
      <c r="T691" t="str">
        <f>IFERROR(IF(VLOOKUP(S691,Bad!$A:$A,1,FALSE)='RAW2'!S691,"yes","no"),"no")</f>
        <v>no</v>
      </c>
      <c r="U691" t="str">
        <f>IFERROR(VLOOKUP(F691,compounds!$A:$B,2,FALSE),"")</f>
        <v/>
      </c>
      <c r="V691" t="str">
        <f>VLOOKUP(B691,'volatile collection data'!$O:$P,2,FALSE)</f>
        <v>26.apr.22 18</v>
      </c>
    </row>
    <row r="692" spans="1:22" x14ac:dyDescent="0.2">
      <c r="A692" t="s">
        <v>195</v>
      </c>
      <c r="B692" s="1" t="str">
        <f t="shared" si="62"/>
        <v>12C</v>
      </c>
      <c r="C692">
        <v>37.991999999999997</v>
      </c>
      <c r="D692">
        <f t="shared" si="60"/>
        <v>37.99</v>
      </c>
      <c r="E692">
        <f>VLOOKUP(D692,'Peak Combiner'!$A$5:$D$4980,4,FALSE)</f>
        <v>37.99</v>
      </c>
      <c r="F692">
        <f>IFERROR(VLOOKUP(D692,rt_comb!$A:$B,2,FALSE),D692)</f>
        <v>37.99</v>
      </c>
      <c r="G692">
        <v>10764267</v>
      </c>
      <c r="H692">
        <f>SUMIFS($G:$G,$E:$E,18.51,'RAW2'!$A:$A,'RAW2'!A692)</f>
        <v>27191948</v>
      </c>
      <c r="I692" s="1" t="str">
        <f>VLOOKUP(A692,'volatile collection data'!$G$6:$H$69,2,FALSE)</f>
        <v>C</v>
      </c>
      <c r="J692" s="1">
        <f>VLOOKUP(A692,'volatile collection data'!$G$6:$I$69,3,FALSE)</f>
        <v>12</v>
      </c>
      <c r="K692" s="1" t="str">
        <f>VLOOKUP(A692,'volatile collection data'!$G$6:$N$69,8,FALSE)</f>
        <v>18B</v>
      </c>
      <c r="L692" s="1">
        <f>VLOOKUP(A692,'volatile collection data'!$G$6:$J$69,4,FALSE)</f>
        <v>4.32</v>
      </c>
      <c r="M692" s="1">
        <f>VLOOKUP($A692,'volatile collection data'!$G$6:$M$69,6,FALSE)</f>
        <v>9</v>
      </c>
      <c r="N692" s="1">
        <f>VLOOKUP($A692,'volatile collection data'!$G$6:$M$69,7,FALSE)</f>
        <v>4.32</v>
      </c>
      <c r="O692" s="1">
        <f>VLOOKUP(A692,'volatile collection data'!$G$6:$K$69,5,FALSE)</f>
        <v>0</v>
      </c>
      <c r="P692" s="1" t="str">
        <f t="shared" si="63"/>
        <v>12C</v>
      </c>
      <c r="Q692">
        <f t="shared" si="61"/>
        <v>0.45817395506607728</v>
      </c>
      <c r="R692" t="str">
        <f t="shared" si="64"/>
        <v>18B_0-C&amp;4.32%4.32@9</v>
      </c>
      <c r="S692" t="str">
        <f t="shared" si="65"/>
        <v>12C-18B-VCS-Loc-22</v>
      </c>
      <c r="T692" t="str">
        <f>IFERROR(IF(VLOOKUP(S692,Bad!$A:$A,1,FALSE)='RAW2'!S692,"yes","no"),"no")</f>
        <v>no</v>
      </c>
      <c r="U692" t="str">
        <f>IFERROR(VLOOKUP(F692,compounds!$A:$B,2,FALSE),"")</f>
        <v/>
      </c>
      <c r="V692" t="str">
        <f>VLOOKUP(B692,'volatile collection data'!$O:$P,2,FALSE)</f>
        <v>26.apr.22 18</v>
      </c>
    </row>
    <row r="693" spans="1:22" x14ac:dyDescent="0.2">
      <c r="A693" t="s">
        <v>196</v>
      </c>
      <c r="B693" s="1" t="str">
        <f t="shared" si="62"/>
        <v>12D</v>
      </c>
      <c r="C693">
        <v>4.18</v>
      </c>
      <c r="D693">
        <f t="shared" si="60"/>
        <v>4.18</v>
      </c>
      <c r="E693">
        <f>VLOOKUP(D693,'Peak Combiner'!$A$5:$D$4980,4,FALSE)</f>
        <v>4.1500000000000004</v>
      </c>
      <c r="F693">
        <f>IFERROR(VLOOKUP(D693,rt_comb!$A:$B,2,FALSE),D693)</f>
        <v>4.18</v>
      </c>
      <c r="G693">
        <v>3925941</v>
      </c>
      <c r="H693">
        <f>SUMIFS($G:$G,$E:$E,18.51,'RAW2'!$A:$A,'RAW2'!A693)</f>
        <v>32009088</v>
      </c>
      <c r="I693" s="1" t="str">
        <f>VLOOKUP(A693,'volatile collection data'!$G$6:$H$69,2,FALSE)</f>
        <v>D</v>
      </c>
      <c r="J693" s="1">
        <f>VLOOKUP(A693,'volatile collection data'!$G$6:$I$69,3,FALSE)</f>
        <v>12</v>
      </c>
      <c r="K693" s="1" t="str">
        <f>VLOOKUP(A693,'volatile collection data'!$G$6:$N$69,8,FALSE)</f>
        <v>20A</v>
      </c>
      <c r="L693" s="1">
        <f>VLOOKUP(A693,'volatile collection data'!$G$6:$J$69,4,FALSE)</f>
        <v>4.74</v>
      </c>
      <c r="M693" s="1">
        <f>VLOOKUP($A693,'volatile collection data'!$G$6:$M$69,6,FALSE)</f>
        <v>9</v>
      </c>
      <c r="N693" s="1">
        <f>VLOOKUP($A693,'volatile collection data'!$G$6:$M$69,7,FALSE)</f>
        <v>4.74</v>
      </c>
      <c r="O693" s="1">
        <f>VLOOKUP(A693,'volatile collection data'!$G$6:$K$69,5,FALSE)</f>
        <v>1</v>
      </c>
      <c r="P693" s="1" t="str">
        <f t="shared" si="63"/>
        <v>12D</v>
      </c>
      <c r="Q693">
        <f t="shared" si="61"/>
        <v>0.1293785057132382</v>
      </c>
      <c r="R693" t="str">
        <f t="shared" si="64"/>
        <v>20A_1-D&amp;4.74%4.74@9</v>
      </c>
      <c r="S693" t="str">
        <f t="shared" si="65"/>
        <v>12D-20A-VCS-Loc-22</v>
      </c>
      <c r="T693" t="str">
        <f>IFERROR(IF(VLOOKUP(S693,Bad!$A:$A,1,FALSE)='RAW2'!S693,"yes","no"),"no")</f>
        <v>no</v>
      </c>
      <c r="U693" t="str">
        <f>IFERROR(VLOOKUP(F693,compounds!$A:$B,2,FALSE),"")</f>
        <v/>
      </c>
      <c r="V693" t="str">
        <f>VLOOKUP(B693,'volatile collection data'!$O:$P,2,FALSE)</f>
        <v>27.apr.22 20</v>
      </c>
    </row>
    <row r="694" spans="1:22" x14ac:dyDescent="0.2">
      <c r="A694" t="s">
        <v>196</v>
      </c>
      <c r="B694" s="1" t="str">
        <f t="shared" si="62"/>
        <v>12D</v>
      </c>
      <c r="C694">
        <v>4.7329999999999997</v>
      </c>
      <c r="D694">
        <f t="shared" si="60"/>
        <v>4.7300000000000004</v>
      </c>
      <c r="E694">
        <f>VLOOKUP(D694,'Peak Combiner'!$A$5:$D$4980,4,FALSE)</f>
        <v>4.7</v>
      </c>
      <c r="F694">
        <f>IFERROR(VLOOKUP(D694,rt_comb!$A:$B,2,FALSE),D694)</f>
        <v>4.7300000000000004</v>
      </c>
      <c r="G694">
        <v>1236826</v>
      </c>
      <c r="H694">
        <f>SUMIFS($G:$G,$E:$E,18.51,'RAW2'!$A:$A,'RAW2'!A694)</f>
        <v>32009088</v>
      </c>
      <c r="I694" s="1" t="str">
        <f>VLOOKUP(A694,'volatile collection data'!$G$6:$H$69,2,FALSE)</f>
        <v>D</v>
      </c>
      <c r="J694" s="1">
        <f>VLOOKUP(A694,'volatile collection data'!$G$6:$I$69,3,FALSE)</f>
        <v>12</v>
      </c>
      <c r="K694" s="1" t="str">
        <f>VLOOKUP(A694,'volatile collection data'!$G$6:$N$69,8,FALSE)</f>
        <v>20A</v>
      </c>
      <c r="L694" s="1">
        <f>VLOOKUP(A694,'volatile collection data'!$G$6:$J$69,4,FALSE)</f>
        <v>4.74</v>
      </c>
      <c r="M694" s="1">
        <f>VLOOKUP($A694,'volatile collection data'!$G$6:$M$69,6,FALSE)</f>
        <v>9</v>
      </c>
      <c r="N694" s="1">
        <f>VLOOKUP($A694,'volatile collection data'!$G$6:$M$69,7,FALSE)</f>
        <v>4.74</v>
      </c>
      <c r="O694" s="1">
        <f>VLOOKUP(A694,'volatile collection data'!$G$6:$K$69,5,FALSE)</f>
        <v>1</v>
      </c>
      <c r="P694" s="1" t="str">
        <f t="shared" si="63"/>
        <v>12D</v>
      </c>
      <c r="Q694">
        <f t="shared" si="61"/>
        <v>4.0759323613697086E-2</v>
      </c>
      <c r="R694" t="str">
        <f t="shared" si="64"/>
        <v>20A_1-D&amp;4.74%4.74@9</v>
      </c>
      <c r="S694" t="str">
        <f t="shared" si="65"/>
        <v>12D-20A-VCS-Loc-22</v>
      </c>
      <c r="T694" t="str">
        <f>IFERROR(IF(VLOOKUP(S694,Bad!$A:$A,1,FALSE)='RAW2'!S694,"yes","no"),"no")</f>
        <v>no</v>
      </c>
      <c r="U694" t="str">
        <f>IFERROR(VLOOKUP(F694,compounds!$A:$B,2,FALSE),"")</f>
        <v/>
      </c>
      <c r="V694" t="str">
        <f>VLOOKUP(B694,'volatile collection data'!$O:$P,2,FALSE)</f>
        <v>27.apr.22 20</v>
      </c>
    </row>
    <row r="695" spans="1:22" x14ac:dyDescent="0.2">
      <c r="A695" t="s">
        <v>196</v>
      </c>
      <c r="B695" s="1" t="str">
        <f t="shared" si="62"/>
        <v>12D</v>
      </c>
      <c r="C695">
        <v>4.9950000000000001</v>
      </c>
      <c r="D695">
        <f t="shared" si="60"/>
        <v>5</v>
      </c>
      <c r="E695">
        <f>VLOOKUP(D695,'Peak Combiner'!$A$5:$D$4980,4,FALSE)</f>
        <v>4.99</v>
      </c>
      <c r="F695">
        <f>IFERROR(VLOOKUP(D695,rt_comb!$A:$B,2,FALSE),D695)</f>
        <v>5</v>
      </c>
      <c r="G695">
        <v>23063285</v>
      </c>
      <c r="H695">
        <f>SUMIFS($G:$G,$E:$E,18.51,'RAW2'!$A:$A,'RAW2'!A695)</f>
        <v>32009088</v>
      </c>
      <c r="I695" s="1" t="str">
        <f>VLOOKUP(A695,'volatile collection data'!$G$6:$H$69,2,FALSE)</f>
        <v>D</v>
      </c>
      <c r="J695" s="1">
        <f>VLOOKUP(A695,'volatile collection data'!$G$6:$I$69,3,FALSE)</f>
        <v>12</v>
      </c>
      <c r="K695" s="1" t="str">
        <f>VLOOKUP(A695,'volatile collection data'!$G$6:$N$69,8,FALSE)</f>
        <v>20A</v>
      </c>
      <c r="L695" s="1">
        <f>VLOOKUP(A695,'volatile collection data'!$G$6:$J$69,4,FALSE)</f>
        <v>4.74</v>
      </c>
      <c r="M695" s="1">
        <f>VLOOKUP($A695,'volatile collection data'!$G$6:$M$69,6,FALSE)</f>
        <v>9</v>
      </c>
      <c r="N695" s="1">
        <f>VLOOKUP($A695,'volatile collection data'!$G$6:$M$69,7,FALSE)</f>
        <v>4.74</v>
      </c>
      <c r="O695" s="1">
        <f>VLOOKUP(A695,'volatile collection data'!$G$6:$K$69,5,FALSE)</f>
        <v>1</v>
      </c>
      <c r="P695" s="1" t="str">
        <f t="shared" si="63"/>
        <v>12D</v>
      </c>
      <c r="Q695">
        <f t="shared" si="61"/>
        <v>0.76004538787988418</v>
      </c>
      <c r="R695" t="str">
        <f t="shared" si="64"/>
        <v>20A_1-D&amp;4.74%4.74@9</v>
      </c>
      <c r="S695" t="str">
        <f t="shared" si="65"/>
        <v>12D-20A-VCS-Loc-22</v>
      </c>
      <c r="T695" t="str">
        <f>IFERROR(IF(VLOOKUP(S695,Bad!$A:$A,1,FALSE)='RAW2'!S695,"yes","no"),"no")</f>
        <v>no</v>
      </c>
      <c r="U695" t="str">
        <f>IFERROR(VLOOKUP(F695,compounds!$A:$B,2,FALSE),"")</f>
        <v/>
      </c>
      <c r="V695" t="str">
        <f>VLOOKUP(B695,'volatile collection data'!$O:$P,2,FALSE)</f>
        <v>27.apr.22 20</v>
      </c>
    </row>
    <row r="696" spans="1:22" x14ac:dyDescent="0.2">
      <c r="A696" t="s">
        <v>196</v>
      </c>
      <c r="B696" s="1" t="str">
        <f t="shared" si="62"/>
        <v>12D</v>
      </c>
      <c r="C696">
        <v>5.3650000000000002</v>
      </c>
      <c r="D696">
        <f t="shared" si="60"/>
        <v>5.37</v>
      </c>
      <c r="E696">
        <f>VLOOKUP(D696,'Peak Combiner'!$A$5:$D$4980,4,FALSE)</f>
        <v>5.37</v>
      </c>
      <c r="F696">
        <f>IFERROR(VLOOKUP(D696,rt_comb!$A:$B,2,FALSE),D696)</f>
        <v>5.37</v>
      </c>
      <c r="G696">
        <v>1163567</v>
      </c>
      <c r="H696">
        <f>SUMIFS($G:$G,$E:$E,18.51,'RAW2'!$A:$A,'RAW2'!A696)</f>
        <v>32009088</v>
      </c>
      <c r="I696" s="1" t="str">
        <f>VLOOKUP(A696,'volatile collection data'!$G$6:$H$69,2,FALSE)</f>
        <v>D</v>
      </c>
      <c r="J696" s="1">
        <f>VLOOKUP(A696,'volatile collection data'!$G$6:$I$69,3,FALSE)</f>
        <v>12</v>
      </c>
      <c r="K696" s="1" t="str">
        <f>VLOOKUP(A696,'volatile collection data'!$G$6:$N$69,8,FALSE)</f>
        <v>20A</v>
      </c>
      <c r="L696" s="1">
        <f>VLOOKUP(A696,'volatile collection data'!$G$6:$J$69,4,FALSE)</f>
        <v>4.74</v>
      </c>
      <c r="M696" s="1">
        <f>VLOOKUP($A696,'volatile collection data'!$G$6:$M$69,6,FALSE)</f>
        <v>9</v>
      </c>
      <c r="N696" s="1">
        <f>VLOOKUP($A696,'volatile collection data'!$G$6:$M$69,7,FALSE)</f>
        <v>4.74</v>
      </c>
      <c r="O696" s="1">
        <f>VLOOKUP(A696,'volatile collection data'!$G$6:$K$69,5,FALSE)</f>
        <v>1</v>
      </c>
      <c r="P696" s="1" t="str">
        <f t="shared" si="63"/>
        <v>12D</v>
      </c>
      <c r="Q696">
        <f t="shared" si="61"/>
        <v>3.8345089688621256E-2</v>
      </c>
      <c r="R696" t="str">
        <f t="shared" si="64"/>
        <v>20A_1-D&amp;4.74%4.74@9</v>
      </c>
      <c r="S696" t="str">
        <f t="shared" si="65"/>
        <v>12D-20A-VCS-Loc-22</v>
      </c>
      <c r="T696" t="str">
        <f>IFERROR(IF(VLOOKUP(S696,Bad!$A:$A,1,FALSE)='RAW2'!S696,"yes","no"),"no")</f>
        <v>no</v>
      </c>
      <c r="U696" t="str">
        <f>IFERROR(VLOOKUP(F696,compounds!$A:$B,2,FALSE),"")</f>
        <v/>
      </c>
      <c r="V696" t="str">
        <f>VLOOKUP(B696,'volatile collection data'!$O:$P,2,FALSE)</f>
        <v>27.apr.22 20</v>
      </c>
    </row>
    <row r="697" spans="1:22" x14ac:dyDescent="0.2">
      <c r="A697" t="s">
        <v>196</v>
      </c>
      <c r="B697" s="1" t="str">
        <f t="shared" si="62"/>
        <v>12D</v>
      </c>
      <c r="C697">
        <v>6.133</v>
      </c>
      <c r="D697">
        <f t="shared" si="60"/>
        <v>6.13</v>
      </c>
      <c r="E697">
        <f>VLOOKUP(D697,'Peak Combiner'!$A$5:$D$4980,4,FALSE)</f>
        <v>6.13</v>
      </c>
      <c r="F697">
        <f>IFERROR(VLOOKUP(D697,rt_comb!$A:$B,2,FALSE),D697)</f>
        <v>6.13</v>
      </c>
      <c r="G697">
        <v>1141753</v>
      </c>
      <c r="H697">
        <f>SUMIFS($G:$G,$E:$E,18.51,'RAW2'!$A:$A,'RAW2'!A697)</f>
        <v>32009088</v>
      </c>
      <c r="I697" s="1" t="str">
        <f>VLOOKUP(A697,'volatile collection data'!$G$6:$H$69,2,FALSE)</f>
        <v>D</v>
      </c>
      <c r="J697" s="1">
        <f>VLOOKUP(A697,'volatile collection data'!$G$6:$I$69,3,FALSE)</f>
        <v>12</v>
      </c>
      <c r="K697" s="1" t="str">
        <f>VLOOKUP(A697,'volatile collection data'!$G$6:$N$69,8,FALSE)</f>
        <v>20A</v>
      </c>
      <c r="L697" s="1">
        <f>VLOOKUP(A697,'volatile collection data'!$G$6:$J$69,4,FALSE)</f>
        <v>4.74</v>
      </c>
      <c r="M697" s="1">
        <f>VLOOKUP($A697,'volatile collection data'!$G$6:$M$69,6,FALSE)</f>
        <v>9</v>
      </c>
      <c r="N697" s="1">
        <f>VLOOKUP($A697,'volatile collection data'!$G$6:$M$69,7,FALSE)</f>
        <v>4.74</v>
      </c>
      <c r="O697" s="1">
        <f>VLOOKUP(A697,'volatile collection data'!$G$6:$K$69,5,FALSE)</f>
        <v>1</v>
      </c>
      <c r="P697" s="1" t="str">
        <f t="shared" si="63"/>
        <v>12D</v>
      </c>
      <c r="Q697">
        <f t="shared" si="61"/>
        <v>3.7626214207907571E-2</v>
      </c>
      <c r="R697" t="str">
        <f t="shared" si="64"/>
        <v>20A_1-D&amp;4.74%4.74@9</v>
      </c>
      <c r="S697" t="str">
        <f t="shared" si="65"/>
        <v>12D-20A-VCS-Loc-22</v>
      </c>
      <c r="T697" t="str">
        <f>IFERROR(IF(VLOOKUP(S697,Bad!$A:$A,1,FALSE)='RAW2'!S697,"yes","no"),"no")</f>
        <v>no</v>
      </c>
      <c r="U697" t="str">
        <f>IFERROR(VLOOKUP(F697,compounds!$A:$B,2,FALSE),"")</f>
        <v/>
      </c>
      <c r="V697" t="str">
        <f>VLOOKUP(B697,'volatile collection data'!$O:$P,2,FALSE)</f>
        <v>27.apr.22 20</v>
      </c>
    </row>
    <row r="698" spans="1:22" x14ac:dyDescent="0.2">
      <c r="A698" t="s">
        <v>196</v>
      </c>
      <c r="B698" s="1" t="str">
        <f t="shared" si="62"/>
        <v>12D</v>
      </c>
      <c r="C698">
        <v>6.27</v>
      </c>
      <c r="D698">
        <f t="shared" si="60"/>
        <v>6.27</v>
      </c>
      <c r="E698">
        <f>VLOOKUP(D698,'Peak Combiner'!$A$5:$D$4980,4,FALSE)</f>
        <v>6.25</v>
      </c>
      <c r="F698">
        <f>IFERROR(VLOOKUP(D698,rt_comb!$A:$B,2,FALSE),D698)</f>
        <v>6.27</v>
      </c>
      <c r="G698">
        <v>833775</v>
      </c>
      <c r="H698">
        <f>SUMIFS($G:$G,$E:$E,18.51,'RAW2'!$A:$A,'RAW2'!A698)</f>
        <v>32009088</v>
      </c>
      <c r="I698" s="1" t="str">
        <f>VLOOKUP(A698,'volatile collection data'!$G$6:$H$69,2,FALSE)</f>
        <v>D</v>
      </c>
      <c r="J698" s="1">
        <f>VLOOKUP(A698,'volatile collection data'!$G$6:$I$69,3,FALSE)</f>
        <v>12</v>
      </c>
      <c r="K698" s="1" t="str">
        <f>VLOOKUP(A698,'volatile collection data'!$G$6:$N$69,8,FALSE)</f>
        <v>20A</v>
      </c>
      <c r="L698" s="1">
        <f>VLOOKUP(A698,'volatile collection data'!$G$6:$J$69,4,FALSE)</f>
        <v>4.74</v>
      </c>
      <c r="M698" s="1">
        <f>VLOOKUP($A698,'volatile collection data'!$G$6:$M$69,6,FALSE)</f>
        <v>9</v>
      </c>
      <c r="N698" s="1">
        <f>VLOOKUP($A698,'volatile collection data'!$G$6:$M$69,7,FALSE)</f>
        <v>4.74</v>
      </c>
      <c r="O698" s="1">
        <f>VLOOKUP(A698,'volatile collection data'!$G$6:$K$69,5,FALSE)</f>
        <v>1</v>
      </c>
      <c r="P698" s="1" t="str">
        <f t="shared" si="63"/>
        <v>12D</v>
      </c>
      <c r="Q698">
        <f t="shared" si="61"/>
        <v>2.7476868246633146E-2</v>
      </c>
      <c r="R698" t="str">
        <f t="shared" si="64"/>
        <v>20A_1-D&amp;4.74%4.74@9</v>
      </c>
      <c r="S698" t="str">
        <f t="shared" si="65"/>
        <v>12D-20A-VCS-Loc-22</v>
      </c>
      <c r="T698" t="str">
        <f>IFERROR(IF(VLOOKUP(S698,Bad!$A:$A,1,FALSE)='RAW2'!S698,"yes","no"),"no")</f>
        <v>no</v>
      </c>
      <c r="U698" t="str">
        <f>IFERROR(VLOOKUP(F698,compounds!$A:$B,2,FALSE),"")</f>
        <v/>
      </c>
      <c r="V698" t="str">
        <f>VLOOKUP(B698,'volatile collection data'!$O:$P,2,FALSE)</f>
        <v>27.apr.22 20</v>
      </c>
    </row>
    <row r="699" spans="1:22" x14ac:dyDescent="0.2">
      <c r="A699" t="s">
        <v>196</v>
      </c>
      <c r="B699" s="1" t="str">
        <f t="shared" si="62"/>
        <v>12D</v>
      </c>
      <c r="C699">
        <v>8.0310000000000006</v>
      </c>
      <c r="D699">
        <f t="shared" si="60"/>
        <v>8.0299999999999994</v>
      </c>
      <c r="E699">
        <f>VLOOKUP(D699,'Peak Combiner'!$A$5:$D$4980,4,FALSE)</f>
        <v>8.0299999999999994</v>
      </c>
      <c r="F699">
        <f>IFERROR(VLOOKUP(D699,rt_comb!$A:$B,2,FALSE),D699)</f>
        <v>8.0299999999999994</v>
      </c>
      <c r="G699">
        <v>9805034</v>
      </c>
      <c r="H699">
        <f>SUMIFS($G:$G,$E:$E,18.51,'RAW2'!$A:$A,'RAW2'!A699)</f>
        <v>32009088</v>
      </c>
      <c r="I699" s="1" t="str">
        <f>VLOOKUP(A699,'volatile collection data'!$G$6:$H$69,2,FALSE)</f>
        <v>D</v>
      </c>
      <c r="J699" s="1">
        <f>VLOOKUP(A699,'volatile collection data'!$G$6:$I$69,3,FALSE)</f>
        <v>12</v>
      </c>
      <c r="K699" s="1" t="str">
        <f>VLOOKUP(A699,'volatile collection data'!$G$6:$N$69,8,FALSE)</f>
        <v>20A</v>
      </c>
      <c r="L699" s="1">
        <f>VLOOKUP(A699,'volatile collection data'!$G$6:$J$69,4,FALSE)</f>
        <v>4.74</v>
      </c>
      <c r="M699" s="1">
        <f>VLOOKUP($A699,'volatile collection data'!$G$6:$M$69,6,FALSE)</f>
        <v>9</v>
      </c>
      <c r="N699" s="1">
        <f>VLOOKUP($A699,'volatile collection data'!$G$6:$M$69,7,FALSE)</f>
        <v>4.74</v>
      </c>
      <c r="O699" s="1">
        <f>VLOOKUP(A699,'volatile collection data'!$G$6:$K$69,5,FALSE)</f>
        <v>1</v>
      </c>
      <c r="P699" s="1" t="str">
        <f t="shared" si="63"/>
        <v>12D</v>
      </c>
      <c r="Q699">
        <f t="shared" si="61"/>
        <v>0.3231226978162674</v>
      </c>
      <c r="R699" t="str">
        <f t="shared" si="64"/>
        <v>20A_1-D&amp;4.74%4.74@9</v>
      </c>
      <c r="S699" t="str">
        <f t="shared" si="65"/>
        <v>12D-20A-VCS-Loc-22</v>
      </c>
      <c r="T699" t="str">
        <f>IFERROR(IF(VLOOKUP(S699,Bad!$A:$A,1,FALSE)='RAW2'!S699,"yes","no"),"no")</f>
        <v>no</v>
      </c>
      <c r="U699" t="str">
        <f>IFERROR(VLOOKUP(F699,compounds!$A:$B,2,FALSE),"")</f>
        <v/>
      </c>
      <c r="V699" t="str">
        <f>VLOOKUP(B699,'volatile collection data'!$O:$P,2,FALSE)</f>
        <v>27.apr.22 20</v>
      </c>
    </row>
    <row r="700" spans="1:22" x14ac:dyDescent="0.2">
      <c r="A700" t="s">
        <v>196</v>
      </c>
      <c r="B700" s="1" t="str">
        <f t="shared" si="62"/>
        <v>12D</v>
      </c>
      <c r="C700">
        <v>8.3539999999999992</v>
      </c>
      <c r="D700">
        <f t="shared" si="60"/>
        <v>8.35</v>
      </c>
      <c r="E700">
        <f>VLOOKUP(D700,'Peak Combiner'!$A$5:$D$4980,4,FALSE)</f>
        <v>8.35</v>
      </c>
      <c r="F700">
        <f>IFERROR(VLOOKUP(D700,rt_comb!$A:$B,2,FALSE),D700)</f>
        <v>8.35</v>
      </c>
      <c r="G700">
        <v>1246708</v>
      </c>
      <c r="H700">
        <f>SUMIFS($G:$G,$E:$E,18.51,'RAW2'!$A:$A,'RAW2'!A700)</f>
        <v>32009088</v>
      </c>
      <c r="I700" s="1" t="str">
        <f>VLOOKUP(A700,'volatile collection data'!$G$6:$H$69,2,FALSE)</f>
        <v>D</v>
      </c>
      <c r="J700" s="1">
        <f>VLOOKUP(A700,'volatile collection data'!$G$6:$I$69,3,FALSE)</f>
        <v>12</v>
      </c>
      <c r="K700" s="1" t="str">
        <f>VLOOKUP(A700,'volatile collection data'!$G$6:$N$69,8,FALSE)</f>
        <v>20A</v>
      </c>
      <c r="L700" s="1">
        <f>VLOOKUP(A700,'volatile collection data'!$G$6:$J$69,4,FALSE)</f>
        <v>4.74</v>
      </c>
      <c r="M700" s="1">
        <f>VLOOKUP($A700,'volatile collection data'!$G$6:$M$69,6,FALSE)</f>
        <v>9</v>
      </c>
      <c r="N700" s="1">
        <f>VLOOKUP($A700,'volatile collection data'!$G$6:$M$69,7,FALSE)</f>
        <v>4.74</v>
      </c>
      <c r="O700" s="1">
        <f>VLOOKUP(A700,'volatile collection data'!$G$6:$K$69,5,FALSE)</f>
        <v>1</v>
      </c>
      <c r="P700" s="1" t="str">
        <f t="shared" si="63"/>
        <v>12D</v>
      </c>
      <c r="Q700">
        <f t="shared" si="61"/>
        <v>4.1084982708792558E-2</v>
      </c>
      <c r="R700" t="str">
        <f t="shared" si="64"/>
        <v>20A_1-D&amp;4.74%4.74@9</v>
      </c>
      <c r="S700" t="str">
        <f t="shared" si="65"/>
        <v>12D-20A-VCS-Loc-22</v>
      </c>
      <c r="T700" t="str">
        <f>IFERROR(IF(VLOOKUP(S700,Bad!$A:$A,1,FALSE)='RAW2'!S700,"yes","no"),"no")</f>
        <v>no</v>
      </c>
      <c r="U700" t="str">
        <f>IFERROR(VLOOKUP(F700,compounds!$A:$B,2,FALSE),"")</f>
        <v/>
      </c>
      <c r="V700" t="str">
        <f>VLOOKUP(B700,'volatile collection data'!$O:$P,2,FALSE)</f>
        <v>27.apr.22 20</v>
      </c>
    </row>
    <row r="701" spans="1:22" x14ac:dyDescent="0.2">
      <c r="A701" t="s">
        <v>196</v>
      </c>
      <c r="B701" s="1" t="str">
        <f t="shared" si="62"/>
        <v>12D</v>
      </c>
      <c r="C701">
        <v>8.6489999999999991</v>
      </c>
      <c r="D701">
        <f t="shared" si="60"/>
        <v>8.65</v>
      </c>
      <c r="E701">
        <f>VLOOKUP(D701,'Peak Combiner'!$A$5:$D$4980,4,FALSE)</f>
        <v>8.64</v>
      </c>
      <c r="F701">
        <f>IFERROR(VLOOKUP(D701,rt_comb!$A:$B,2,FALSE),D701)</f>
        <v>8.65</v>
      </c>
      <c r="G701">
        <v>1335111</v>
      </c>
      <c r="H701">
        <f>SUMIFS($G:$G,$E:$E,18.51,'RAW2'!$A:$A,'RAW2'!A701)</f>
        <v>32009088</v>
      </c>
      <c r="I701" s="1" t="str">
        <f>VLOOKUP(A701,'volatile collection data'!$G$6:$H$69,2,FALSE)</f>
        <v>D</v>
      </c>
      <c r="J701" s="1">
        <f>VLOOKUP(A701,'volatile collection data'!$G$6:$I$69,3,FALSE)</f>
        <v>12</v>
      </c>
      <c r="K701" s="1" t="str">
        <f>VLOOKUP(A701,'volatile collection data'!$G$6:$N$69,8,FALSE)</f>
        <v>20A</v>
      </c>
      <c r="L701" s="1">
        <f>VLOOKUP(A701,'volatile collection data'!$G$6:$J$69,4,FALSE)</f>
        <v>4.74</v>
      </c>
      <c r="M701" s="1">
        <f>VLOOKUP($A701,'volatile collection data'!$G$6:$M$69,6,FALSE)</f>
        <v>9</v>
      </c>
      <c r="N701" s="1">
        <f>VLOOKUP($A701,'volatile collection data'!$G$6:$M$69,7,FALSE)</f>
        <v>4.74</v>
      </c>
      <c r="O701" s="1">
        <f>VLOOKUP(A701,'volatile collection data'!$G$6:$K$69,5,FALSE)</f>
        <v>1</v>
      </c>
      <c r="P701" s="1" t="str">
        <f t="shared" si="63"/>
        <v>12D</v>
      </c>
      <c r="Q701">
        <f t="shared" si="61"/>
        <v>4.3998283759564182E-2</v>
      </c>
      <c r="R701" t="str">
        <f t="shared" si="64"/>
        <v>20A_1-D&amp;4.74%4.74@9</v>
      </c>
      <c r="S701" t="str">
        <f t="shared" si="65"/>
        <v>12D-20A-VCS-Loc-22</v>
      </c>
      <c r="T701" t="str">
        <f>IFERROR(IF(VLOOKUP(S701,Bad!$A:$A,1,FALSE)='RAW2'!S701,"yes","no"),"no")</f>
        <v>no</v>
      </c>
      <c r="U701" t="str">
        <f>IFERROR(VLOOKUP(F701,compounds!$A:$B,2,FALSE),"")</f>
        <v/>
      </c>
      <c r="V701" t="str">
        <f>VLOOKUP(B701,'volatile collection data'!$O:$P,2,FALSE)</f>
        <v>27.apr.22 20</v>
      </c>
    </row>
    <row r="702" spans="1:22" x14ac:dyDescent="0.2">
      <c r="A702" t="s">
        <v>196</v>
      </c>
      <c r="B702" s="1" t="str">
        <f t="shared" si="62"/>
        <v>12D</v>
      </c>
      <c r="C702">
        <v>8.9740000000000002</v>
      </c>
      <c r="D702">
        <f t="shared" ref="D702:D765" si="66">ROUND(C702,2)</f>
        <v>8.9700000000000006</v>
      </c>
      <c r="E702">
        <f>VLOOKUP(D702,'Peak Combiner'!$A$5:$D$4980,4,FALSE)</f>
        <v>8.9600000000000009</v>
      </c>
      <c r="F702">
        <f>IFERROR(VLOOKUP(D702,rt_comb!$A:$B,2,FALSE),D702)</f>
        <v>8.9700000000000006</v>
      </c>
      <c r="G702">
        <v>3647494</v>
      </c>
      <c r="H702">
        <f>SUMIFS($G:$G,$E:$E,18.51,'RAW2'!$A:$A,'RAW2'!A702)</f>
        <v>32009088</v>
      </c>
      <c r="I702" s="1" t="str">
        <f>VLOOKUP(A702,'volatile collection data'!$G$6:$H$69,2,FALSE)</f>
        <v>D</v>
      </c>
      <c r="J702" s="1">
        <f>VLOOKUP(A702,'volatile collection data'!$G$6:$I$69,3,FALSE)</f>
        <v>12</v>
      </c>
      <c r="K702" s="1" t="str">
        <f>VLOOKUP(A702,'volatile collection data'!$G$6:$N$69,8,FALSE)</f>
        <v>20A</v>
      </c>
      <c r="L702" s="1">
        <f>VLOOKUP(A702,'volatile collection data'!$G$6:$J$69,4,FALSE)</f>
        <v>4.74</v>
      </c>
      <c r="M702" s="1">
        <f>VLOOKUP($A702,'volatile collection data'!$G$6:$M$69,6,FALSE)</f>
        <v>9</v>
      </c>
      <c r="N702" s="1">
        <f>VLOOKUP($A702,'volatile collection data'!$G$6:$M$69,7,FALSE)</f>
        <v>4.74</v>
      </c>
      <c r="O702" s="1">
        <f>VLOOKUP(A702,'volatile collection data'!$G$6:$K$69,5,FALSE)</f>
        <v>1</v>
      </c>
      <c r="P702" s="1" t="str">
        <f t="shared" si="63"/>
        <v>12D</v>
      </c>
      <c r="Q702">
        <f t="shared" ref="Q702:Q765" si="67">IFERROR((30/H702*G702)/L702/6,0)</f>
        <v>0.12020234723802574</v>
      </c>
      <c r="R702" t="str">
        <f t="shared" si="64"/>
        <v>20A_1-D&amp;4.74%4.74@9</v>
      </c>
      <c r="S702" t="str">
        <f t="shared" si="65"/>
        <v>12D-20A-VCS-Loc-22</v>
      </c>
      <c r="T702" t="str">
        <f>IFERROR(IF(VLOOKUP(S702,Bad!$A:$A,1,FALSE)='RAW2'!S702,"yes","no"),"no")</f>
        <v>no</v>
      </c>
      <c r="U702" t="str">
        <f>IFERROR(VLOOKUP(F702,compounds!$A:$B,2,FALSE),"")</f>
        <v>bpinene</v>
      </c>
      <c r="V702" t="str">
        <f>VLOOKUP(B702,'volatile collection data'!$O:$P,2,FALSE)</f>
        <v>27.apr.22 20</v>
      </c>
    </row>
    <row r="703" spans="1:22" x14ac:dyDescent="0.2">
      <c r="A703" t="s">
        <v>196</v>
      </c>
      <c r="B703" s="1" t="str">
        <f t="shared" si="62"/>
        <v>12D</v>
      </c>
      <c r="C703">
        <v>9.234</v>
      </c>
      <c r="D703">
        <f t="shared" si="66"/>
        <v>9.23</v>
      </c>
      <c r="E703">
        <f>VLOOKUP(D703,'Peak Combiner'!$A$5:$D$4980,4,FALSE)</f>
        <v>9.23</v>
      </c>
      <c r="F703">
        <f>IFERROR(VLOOKUP(D703,rt_comb!$A:$B,2,FALSE),D703)</f>
        <v>9.23</v>
      </c>
      <c r="G703">
        <v>900357</v>
      </c>
      <c r="H703">
        <f>SUMIFS($G:$G,$E:$E,18.51,'RAW2'!$A:$A,'RAW2'!A703)</f>
        <v>32009088</v>
      </c>
      <c r="I703" s="1" t="str">
        <f>VLOOKUP(A703,'volatile collection data'!$G$6:$H$69,2,FALSE)</f>
        <v>D</v>
      </c>
      <c r="J703" s="1">
        <f>VLOOKUP(A703,'volatile collection data'!$G$6:$I$69,3,FALSE)</f>
        <v>12</v>
      </c>
      <c r="K703" s="1" t="str">
        <f>VLOOKUP(A703,'volatile collection data'!$G$6:$N$69,8,FALSE)</f>
        <v>20A</v>
      </c>
      <c r="L703" s="1">
        <f>VLOOKUP(A703,'volatile collection data'!$G$6:$J$69,4,FALSE)</f>
        <v>4.74</v>
      </c>
      <c r="M703" s="1">
        <f>VLOOKUP($A703,'volatile collection data'!$G$6:$M$69,6,FALSE)</f>
        <v>9</v>
      </c>
      <c r="N703" s="1">
        <f>VLOOKUP($A703,'volatile collection data'!$G$6:$M$69,7,FALSE)</f>
        <v>4.74</v>
      </c>
      <c r="O703" s="1">
        <f>VLOOKUP(A703,'volatile collection data'!$G$6:$K$69,5,FALSE)</f>
        <v>1</v>
      </c>
      <c r="P703" s="1" t="str">
        <f t="shared" si="63"/>
        <v>12D</v>
      </c>
      <c r="Q703">
        <f t="shared" si="67"/>
        <v>2.9671063133260026E-2</v>
      </c>
      <c r="R703" t="str">
        <f t="shared" si="64"/>
        <v>20A_1-D&amp;4.74%4.74@9</v>
      </c>
      <c r="S703" t="str">
        <f t="shared" si="65"/>
        <v>12D-20A-VCS-Loc-22</v>
      </c>
      <c r="T703" t="str">
        <f>IFERROR(IF(VLOOKUP(S703,Bad!$A:$A,1,FALSE)='RAW2'!S703,"yes","no"),"no")</f>
        <v>no</v>
      </c>
      <c r="U703" t="str">
        <f>IFERROR(VLOOKUP(F703,compounds!$A:$B,2,FALSE),"")</f>
        <v/>
      </c>
      <c r="V703" t="str">
        <f>VLOOKUP(B703,'volatile collection data'!$O:$P,2,FALSE)</f>
        <v>27.apr.22 20</v>
      </c>
    </row>
    <row r="704" spans="1:22" x14ac:dyDescent="0.2">
      <c r="A704" t="s">
        <v>196</v>
      </c>
      <c r="B704" s="1" t="str">
        <f t="shared" si="62"/>
        <v>12D</v>
      </c>
      <c r="C704">
        <v>9.3800000000000008</v>
      </c>
      <c r="D704">
        <f t="shared" si="66"/>
        <v>9.3800000000000008</v>
      </c>
      <c r="E704">
        <f>VLOOKUP(D704,'Peak Combiner'!$A$5:$D$4980,4,FALSE)</f>
        <v>9.3800000000000008</v>
      </c>
      <c r="F704">
        <f>IFERROR(VLOOKUP(D704,rt_comb!$A:$B,2,FALSE),D704)</f>
        <v>9.3800000000000008</v>
      </c>
      <c r="G704">
        <v>15222751</v>
      </c>
      <c r="H704">
        <f>SUMIFS($G:$G,$E:$E,18.51,'RAW2'!$A:$A,'RAW2'!A704)</f>
        <v>32009088</v>
      </c>
      <c r="I704" s="1" t="str">
        <f>VLOOKUP(A704,'volatile collection data'!$G$6:$H$69,2,FALSE)</f>
        <v>D</v>
      </c>
      <c r="J704" s="1">
        <f>VLOOKUP(A704,'volatile collection data'!$G$6:$I$69,3,FALSE)</f>
        <v>12</v>
      </c>
      <c r="K704" s="1" t="str">
        <f>VLOOKUP(A704,'volatile collection data'!$G$6:$N$69,8,FALSE)</f>
        <v>20A</v>
      </c>
      <c r="L704" s="1">
        <f>VLOOKUP(A704,'volatile collection data'!$G$6:$J$69,4,FALSE)</f>
        <v>4.74</v>
      </c>
      <c r="M704" s="1">
        <f>VLOOKUP($A704,'volatile collection data'!$G$6:$M$69,6,FALSE)</f>
        <v>9</v>
      </c>
      <c r="N704" s="1">
        <f>VLOOKUP($A704,'volatile collection data'!$G$6:$M$69,7,FALSE)</f>
        <v>4.74</v>
      </c>
      <c r="O704" s="1">
        <f>VLOOKUP(A704,'volatile collection data'!$G$6:$K$69,5,FALSE)</f>
        <v>1</v>
      </c>
      <c r="P704" s="1" t="str">
        <f t="shared" si="63"/>
        <v>12D</v>
      </c>
      <c r="Q704">
        <f t="shared" si="67"/>
        <v>0.50166234724992109</v>
      </c>
      <c r="R704" t="str">
        <f t="shared" si="64"/>
        <v>20A_1-D&amp;4.74%4.74@9</v>
      </c>
      <c r="S704" t="str">
        <f t="shared" si="65"/>
        <v>12D-20A-VCS-Loc-22</v>
      </c>
      <c r="T704" t="str">
        <f>IFERROR(IF(VLOOKUP(S704,Bad!$A:$A,1,FALSE)='RAW2'!S704,"yes","no"),"no")</f>
        <v>no</v>
      </c>
      <c r="U704" t="str">
        <f>IFERROR(VLOOKUP(F704,compounds!$A:$B,2,FALSE),"")</f>
        <v>octanal</v>
      </c>
      <c r="V704" t="str">
        <f>VLOOKUP(B704,'volatile collection data'!$O:$P,2,FALSE)</f>
        <v>27.apr.22 20</v>
      </c>
    </row>
    <row r="705" spans="1:22" x14ac:dyDescent="0.2">
      <c r="A705" t="s">
        <v>196</v>
      </c>
      <c r="B705" s="1" t="str">
        <f t="shared" si="62"/>
        <v>12D</v>
      </c>
      <c r="C705">
        <v>9.5440000000000005</v>
      </c>
      <c r="D705">
        <f t="shared" si="66"/>
        <v>9.5399999999999991</v>
      </c>
      <c r="E705">
        <f>VLOOKUP(D705,'Peak Combiner'!$A$5:$D$4980,4,FALSE)</f>
        <v>9.5299999999999994</v>
      </c>
      <c r="F705">
        <f>IFERROR(VLOOKUP(D705,rt_comb!$A:$B,2,FALSE),D705)</f>
        <v>9.5399999999999991</v>
      </c>
      <c r="G705">
        <v>7951852</v>
      </c>
      <c r="H705">
        <f>SUMIFS($G:$G,$E:$E,18.51,'RAW2'!$A:$A,'RAW2'!A705)</f>
        <v>32009088</v>
      </c>
      <c r="I705" s="1" t="str">
        <f>VLOOKUP(A705,'volatile collection data'!$G$6:$H$69,2,FALSE)</f>
        <v>D</v>
      </c>
      <c r="J705" s="1">
        <f>VLOOKUP(A705,'volatile collection data'!$G$6:$I$69,3,FALSE)</f>
        <v>12</v>
      </c>
      <c r="K705" s="1" t="str">
        <f>VLOOKUP(A705,'volatile collection data'!$G$6:$N$69,8,FALSE)</f>
        <v>20A</v>
      </c>
      <c r="L705" s="1">
        <f>VLOOKUP(A705,'volatile collection data'!$G$6:$J$69,4,FALSE)</f>
        <v>4.74</v>
      </c>
      <c r="M705" s="1">
        <f>VLOOKUP($A705,'volatile collection data'!$G$6:$M$69,6,FALSE)</f>
        <v>9</v>
      </c>
      <c r="N705" s="1">
        <f>VLOOKUP($A705,'volatile collection data'!$G$6:$M$69,7,FALSE)</f>
        <v>4.74</v>
      </c>
      <c r="O705" s="1">
        <f>VLOOKUP(A705,'volatile collection data'!$G$6:$K$69,5,FALSE)</f>
        <v>1</v>
      </c>
      <c r="P705" s="1" t="str">
        <f t="shared" si="63"/>
        <v>12D</v>
      </c>
      <c r="Q705">
        <f t="shared" si="67"/>
        <v>0.26205150036967562</v>
      </c>
      <c r="R705" t="str">
        <f t="shared" si="64"/>
        <v>20A_1-D&amp;4.74%4.74@9</v>
      </c>
      <c r="S705" t="str">
        <f t="shared" si="65"/>
        <v>12D-20A-VCS-Loc-22</v>
      </c>
      <c r="T705" t="str">
        <f>IFERROR(IF(VLOOKUP(S705,Bad!$A:$A,1,FALSE)='RAW2'!S705,"yes","no"),"no")</f>
        <v>no</v>
      </c>
      <c r="U705" t="str">
        <f>IFERROR(VLOOKUP(F705,compounds!$A:$B,2,FALSE),"")</f>
        <v>z3hex</v>
      </c>
      <c r="V705" t="str">
        <f>VLOOKUP(B705,'volatile collection data'!$O:$P,2,FALSE)</f>
        <v>27.apr.22 20</v>
      </c>
    </row>
    <row r="706" spans="1:22" x14ac:dyDescent="0.2">
      <c r="A706" t="s">
        <v>196</v>
      </c>
      <c r="B706" s="1" t="str">
        <f t="shared" si="62"/>
        <v>12D</v>
      </c>
      <c r="C706">
        <v>9.8109999999999999</v>
      </c>
      <c r="D706">
        <f t="shared" si="66"/>
        <v>9.81</v>
      </c>
      <c r="E706">
        <f>VLOOKUP(D706,'Peak Combiner'!$A$5:$D$4980,4,FALSE)</f>
        <v>9.8000000000000007</v>
      </c>
      <c r="F706">
        <f>IFERROR(VLOOKUP(D706,rt_comb!$A:$B,2,FALSE),D706)</f>
        <v>9.81</v>
      </c>
      <c r="G706">
        <v>6318692</v>
      </c>
      <c r="H706">
        <f>SUMIFS($G:$G,$E:$E,18.51,'RAW2'!$A:$A,'RAW2'!A706)</f>
        <v>32009088</v>
      </c>
      <c r="I706" s="1" t="str">
        <f>VLOOKUP(A706,'volatile collection data'!$G$6:$H$69,2,FALSE)</f>
        <v>D</v>
      </c>
      <c r="J706" s="1">
        <f>VLOOKUP(A706,'volatile collection data'!$G$6:$I$69,3,FALSE)</f>
        <v>12</v>
      </c>
      <c r="K706" s="1" t="str">
        <f>VLOOKUP(A706,'volatile collection data'!$G$6:$N$69,8,FALSE)</f>
        <v>20A</v>
      </c>
      <c r="L706" s="1">
        <f>VLOOKUP(A706,'volatile collection data'!$G$6:$J$69,4,FALSE)</f>
        <v>4.74</v>
      </c>
      <c r="M706" s="1">
        <f>VLOOKUP($A706,'volatile collection data'!$G$6:$M$69,6,FALSE)</f>
        <v>9</v>
      </c>
      <c r="N706" s="1">
        <f>VLOOKUP($A706,'volatile collection data'!$G$6:$M$69,7,FALSE)</f>
        <v>4.74</v>
      </c>
      <c r="O706" s="1">
        <f>VLOOKUP(A706,'volatile collection data'!$G$6:$K$69,5,FALSE)</f>
        <v>1</v>
      </c>
      <c r="P706" s="1" t="str">
        <f t="shared" si="63"/>
        <v>12D</v>
      </c>
      <c r="Q706">
        <f t="shared" si="67"/>
        <v>0.2082310786183981</v>
      </c>
      <c r="R706" t="str">
        <f t="shared" si="64"/>
        <v>20A_1-D&amp;4.74%4.74@9</v>
      </c>
      <c r="S706" t="str">
        <f t="shared" si="65"/>
        <v>12D-20A-VCS-Loc-22</v>
      </c>
      <c r="T706" t="str">
        <f>IFERROR(IF(VLOOKUP(S706,Bad!$A:$A,1,FALSE)='RAW2'!S706,"yes","no"),"no")</f>
        <v>no</v>
      </c>
      <c r="U706" t="str">
        <f>IFERROR(VLOOKUP(F706,compounds!$A:$B,2,FALSE),"")</f>
        <v>sixmethyl</v>
      </c>
      <c r="V706" t="str">
        <f>VLOOKUP(B706,'volatile collection data'!$O:$P,2,FALSE)</f>
        <v>27.apr.22 20</v>
      </c>
    </row>
    <row r="707" spans="1:22" x14ac:dyDescent="0.2">
      <c r="A707" t="s">
        <v>196</v>
      </c>
      <c r="B707" s="1" t="str">
        <f t="shared" ref="B707:B770" si="68">LEFT(A707,FIND("-",A707)-1)</f>
        <v>12D</v>
      </c>
      <c r="C707">
        <v>10.095000000000001</v>
      </c>
      <c r="D707">
        <f t="shared" si="66"/>
        <v>10.1</v>
      </c>
      <c r="E707">
        <f>VLOOKUP(D707,'Peak Combiner'!$A$5:$D$4980,4,FALSE)</f>
        <v>10.1</v>
      </c>
      <c r="F707">
        <f>IFERROR(VLOOKUP(D707,rt_comb!$A:$B,2,FALSE),D707)</f>
        <v>10.1</v>
      </c>
      <c r="G707">
        <v>1681670</v>
      </c>
      <c r="H707">
        <f>SUMIFS($G:$G,$E:$E,18.51,'RAW2'!$A:$A,'RAW2'!A707)</f>
        <v>32009088</v>
      </c>
      <c r="I707" s="1" t="str">
        <f>VLOOKUP(A707,'volatile collection data'!$G$6:$H$69,2,FALSE)</f>
        <v>D</v>
      </c>
      <c r="J707" s="1">
        <f>VLOOKUP(A707,'volatile collection data'!$G$6:$I$69,3,FALSE)</f>
        <v>12</v>
      </c>
      <c r="K707" s="1" t="str">
        <f>VLOOKUP(A707,'volatile collection data'!$G$6:$N$69,8,FALSE)</f>
        <v>20A</v>
      </c>
      <c r="L707" s="1">
        <f>VLOOKUP(A707,'volatile collection data'!$G$6:$J$69,4,FALSE)</f>
        <v>4.74</v>
      </c>
      <c r="M707" s="1">
        <f>VLOOKUP($A707,'volatile collection data'!$G$6:$M$69,6,FALSE)</f>
        <v>9</v>
      </c>
      <c r="N707" s="1">
        <f>VLOOKUP($A707,'volatile collection data'!$G$6:$M$69,7,FALSE)</f>
        <v>4.74</v>
      </c>
      <c r="O707" s="1">
        <f>VLOOKUP(A707,'volatile collection data'!$G$6:$K$69,5,FALSE)</f>
        <v>1</v>
      </c>
      <c r="P707" s="1" t="str">
        <f t="shared" ref="P707:P770" si="69">J707&amp;I707</f>
        <v>12D</v>
      </c>
      <c r="Q707">
        <f t="shared" si="67"/>
        <v>5.5419057928476588E-2</v>
      </c>
      <c r="R707" t="str">
        <f t="shared" ref="R707:R770" si="70">K707&amp;"_"&amp;O707&amp;"-"&amp;I707&amp;"&amp;"&amp;L707&amp;"%"&amp;N707&amp;"@"&amp;M707</f>
        <v>20A_1-D&amp;4.74%4.74@9</v>
      </c>
      <c r="S707" t="str">
        <f t="shared" ref="S707:S770" si="71">A707</f>
        <v>12D-20A-VCS-Loc-22</v>
      </c>
      <c r="T707" t="str">
        <f>IFERROR(IF(VLOOKUP(S707,Bad!$A:$A,1,FALSE)='RAW2'!S707,"yes","no"),"no")</f>
        <v>no</v>
      </c>
      <c r="U707" t="str">
        <f>IFERROR(VLOOKUP(F707,compounds!$A:$B,2,FALSE),"")</f>
        <v/>
      </c>
      <c r="V707" t="str">
        <f>VLOOKUP(B707,'volatile collection data'!$O:$P,2,FALSE)</f>
        <v>27.apr.22 20</v>
      </c>
    </row>
    <row r="708" spans="1:22" x14ac:dyDescent="0.2">
      <c r="A708" t="s">
        <v>196</v>
      </c>
      <c r="B708" s="1" t="str">
        <f t="shared" si="68"/>
        <v>12D</v>
      </c>
      <c r="C708">
        <v>10.195</v>
      </c>
      <c r="D708">
        <f t="shared" si="66"/>
        <v>10.199999999999999</v>
      </c>
      <c r="E708">
        <f>VLOOKUP(D708,'Peak Combiner'!$A$5:$D$4980,4,FALSE)</f>
        <v>10.18</v>
      </c>
      <c r="F708">
        <f>IFERROR(VLOOKUP(D708,rt_comb!$A:$B,2,FALSE),D708)</f>
        <v>10.199999999999999</v>
      </c>
      <c r="G708">
        <v>2445487</v>
      </c>
      <c r="H708">
        <f>SUMIFS($G:$G,$E:$E,18.51,'RAW2'!$A:$A,'RAW2'!A708)</f>
        <v>32009088</v>
      </c>
      <c r="I708" s="1" t="str">
        <f>VLOOKUP(A708,'volatile collection data'!$G$6:$H$69,2,FALSE)</f>
        <v>D</v>
      </c>
      <c r="J708" s="1">
        <f>VLOOKUP(A708,'volatile collection data'!$G$6:$I$69,3,FALSE)</f>
        <v>12</v>
      </c>
      <c r="K708" s="1" t="str">
        <f>VLOOKUP(A708,'volatile collection data'!$G$6:$N$69,8,FALSE)</f>
        <v>20A</v>
      </c>
      <c r="L708" s="1">
        <f>VLOOKUP(A708,'volatile collection data'!$G$6:$J$69,4,FALSE)</f>
        <v>4.74</v>
      </c>
      <c r="M708" s="1">
        <f>VLOOKUP($A708,'volatile collection data'!$G$6:$M$69,6,FALSE)</f>
        <v>9</v>
      </c>
      <c r="N708" s="1">
        <f>VLOOKUP($A708,'volatile collection data'!$G$6:$M$69,7,FALSE)</f>
        <v>4.74</v>
      </c>
      <c r="O708" s="1">
        <f>VLOOKUP(A708,'volatile collection data'!$G$6:$K$69,5,FALSE)</f>
        <v>1</v>
      </c>
      <c r="P708" s="1" t="str">
        <f t="shared" si="69"/>
        <v>12D</v>
      </c>
      <c r="Q708">
        <f t="shared" si="67"/>
        <v>8.0590475965163444E-2</v>
      </c>
      <c r="R708" t="str">
        <f t="shared" si="70"/>
        <v>20A_1-D&amp;4.74%4.74@9</v>
      </c>
      <c r="S708" t="str">
        <f t="shared" si="71"/>
        <v>12D-20A-VCS-Loc-22</v>
      </c>
      <c r="T708" t="str">
        <f>IFERROR(IF(VLOOKUP(S708,Bad!$A:$A,1,FALSE)='RAW2'!S708,"yes","no"),"no")</f>
        <v>no</v>
      </c>
      <c r="U708" t="str">
        <f>IFERROR(VLOOKUP(F708,compounds!$A:$B,2,FALSE),"")</f>
        <v/>
      </c>
      <c r="V708" t="str">
        <f>VLOOKUP(B708,'volatile collection data'!$O:$P,2,FALSE)</f>
        <v>27.apr.22 20</v>
      </c>
    </row>
    <row r="709" spans="1:22" x14ac:dyDescent="0.2">
      <c r="A709" t="s">
        <v>196</v>
      </c>
      <c r="B709" s="1" t="str">
        <f t="shared" si="68"/>
        <v>12D</v>
      </c>
      <c r="C709">
        <v>10.468999999999999</v>
      </c>
      <c r="D709">
        <f t="shared" si="66"/>
        <v>10.47</v>
      </c>
      <c r="E709">
        <f>VLOOKUP(D709,'Peak Combiner'!$A$5:$D$4980,4,FALSE)</f>
        <v>10.47</v>
      </c>
      <c r="F709">
        <f>IFERROR(VLOOKUP(D709,rt_comb!$A:$B,2,FALSE),D709)</f>
        <v>10.47</v>
      </c>
      <c r="G709">
        <v>10412935</v>
      </c>
      <c r="H709">
        <f>SUMIFS($G:$G,$E:$E,18.51,'RAW2'!$A:$A,'RAW2'!A709)</f>
        <v>32009088</v>
      </c>
      <c r="I709" s="1" t="str">
        <f>VLOOKUP(A709,'volatile collection data'!$G$6:$H$69,2,FALSE)</f>
        <v>D</v>
      </c>
      <c r="J709" s="1">
        <f>VLOOKUP(A709,'volatile collection data'!$G$6:$I$69,3,FALSE)</f>
        <v>12</v>
      </c>
      <c r="K709" s="1" t="str">
        <f>VLOOKUP(A709,'volatile collection data'!$G$6:$N$69,8,FALSE)</f>
        <v>20A</v>
      </c>
      <c r="L709" s="1">
        <f>VLOOKUP(A709,'volatile collection data'!$G$6:$J$69,4,FALSE)</f>
        <v>4.74</v>
      </c>
      <c r="M709" s="1">
        <f>VLOOKUP($A709,'volatile collection data'!$G$6:$M$69,6,FALSE)</f>
        <v>9</v>
      </c>
      <c r="N709" s="1">
        <f>VLOOKUP($A709,'volatile collection data'!$G$6:$M$69,7,FALSE)</f>
        <v>4.74</v>
      </c>
      <c r="O709" s="1">
        <f>VLOOKUP(A709,'volatile collection data'!$G$6:$K$69,5,FALSE)</f>
        <v>1</v>
      </c>
      <c r="P709" s="1" t="str">
        <f t="shared" si="69"/>
        <v>12D</v>
      </c>
      <c r="Q709">
        <f t="shared" si="67"/>
        <v>0.34315593901922564</v>
      </c>
      <c r="R709" t="str">
        <f t="shared" si="70"/>
        <v>20A_1-D&amp;4.74%4.74@9</v>
      </c>
      <c r="S709" t="str">
        <f t="shared" si="71"/>
        <v>12D-20A-VCS-Loc-22</v>
      </c>
      <c r="T709" t="str">
        <f>IFERROR(IF(VLOOKUP(S709,Bad!$A:$A,1,FALSE)='RAW2'!S709,"yes","no"),"no")</f>
        <v>no</v>
      </c>
      <c r="U709" t="str">
        <f>IFERROR(VLOOKUP(F709,compounds!$A:$B,2,FALSE),"")</f>
        <v/>
      </c>
      <c r="V709" t="str">
        <f>VLOOKUP(B709,'volatile collection data'!$O:$P,2,FALSE)</f>
        <v>27.apr.22 20</v>
      </c>
    </row>
    <row r="710" spans="1:22" x14ac:dyDescent="0.2">
      <c r="A710" t="s">
        <v>196</v>
      </c>
      <c r="B710" s="1" t="str">
        <f t="shared" si="68"/>
        <v>12D</v>
      </c>
      <c r="C710">
        <v>11.557</v>
      </c>
      <c r="D710">
        <f t="shared" si="66"/>
        <v>11.56</v>
      </c>
      <c r="E710">
        <f>VLOOKUP(D710,'Peak Combiner'!$A$5:$D$4980,4,FALSE)</f>
        <v>11.56</v>
      </c>
      <c r="F710">
        <f>IFERROR(VLOOKUP(D710,rt_comb!$A:$B,2,FALSE),D710)</f>
        <v>11.56</v>
      </c>
      <c r="G710">
        <v>2028918</v>
      </c>
      <c r="H710">
        <f>SUMIFS($G:$G,$E:$E,18.51,'RAW2'!$A:$A,'RAW2'!A710)</f>
        <v>32009088</v>
      </c>
      <c r="I710" s="1" t="str">
        <f>VLOOKUP(A710,'volatile collection data'!$G$6:$H$69,2,FALSE)</f>
        <v>D</v>
      </c>
      <c r="J710" s="1">
        <f>VLOOKUP(A710,'volatile collection data'!$G$6:$I$69,3,FALSE)</f>
        <v>12</v>
      </c>
      <c r="K710" s="1" t="str">
        <f>VLOOKUP(A710,'volatile collection data'!$G$6:$N$69,8,FALSE)</f>
        <v>20A</v>
      </c>
      <c r="L710" s="1">
        <f>VLOOKUP(A710,'volatile collection data'!$G$6:$J$69,4,FALSE)</f>
        <v>4.74</v>
      </c>
      <c r="M710" s="1">
        <f>VLOOKUP($A710,'volatile collection data'!$G$6:$M$69,6,FALSE)</f>
        <v>9</v>
      </c>
      <c r="N710" s="1">
        <f>VLOOKUP($A710,'volatile collection data'!$G$6:$M$69,7,FALSE)</f>
        <v>4.74</v>
      </c>
      <c r="O710" s="1">
        <f>VLOOKUP(A710,'volatile collection data'!$G$6:$K$69,5,FALSE)</f>
        <v>1</v>
      </c>
      <c r="P710" s="1" t="str">
        <f t="shared" si="69"/>
        <v>12D</v>
      </c>
      <c r="Q710">
        <f t="shared" si="67"/>
        <v>6.6862537937959793E-2</v>
      </c>
      <c r="R710" t="str">
        <f t="shared" si="70"/>
        <v>20A_1-D&amp;4.74%4.74@9</v>
      </c>
      <c r="S710" t="str">
        <f t="shared" si="71"/>
        <v>12D-20A-VCS-Loc-22</v>
      </c>
      <c r="T710" t="str">
        <f>IFERROR(IF(VLOOKUP(S710,Bad!$A:$A,1,FALSE)='RAW2'!S710,"yes","no"),"no")</f>
        <v>no</v>
      </c>
      <c r="U710" t="str">
        <f>IFERROR(VLOOKUP(F710,compounds!$A:$B,2,FALSE),"")</f>
        <v/>
      </c>
      <c r="V710" t="str">
        <f>VLOOKUP(B710,'volatile collection data'!$O:$P,2,FALSE)</f>
        <v>27.apr.22 20</v>
      </c>
    </row>
    <row r="711" spans="1:22" x14ac:dyDescent="0.2">
      <c r="A711" t="s">
        <v>196</v>
      </c>
      <c r="B711" s="1" t="str">
        <f t="shared" si="68"/>
        <v>12D</v>
      </c>
      <c r="C711">
        <v>12.224</v>
      </c>
      <c r="D711">
        <f t="shared" si="66"/>
        <v>12.22</v>
      </c>
      <c r="E711">
        <f>VLOOKUP(D711,'Peak Combiner'!$A$5:$D$4980,4,FALSE)</f>
        <v>12.22</v>
      </c>
      <c r="F711">
        <f>IFERROR(VLOOKUP(D711,rt_comb!$A:$B,2,FALSE),D711)</f>
        <v>12.22</v>
      </c>
      <c r="G711">
        <v>13373410</v>
      </c>
      <c r="H711">
        <f>SUMIFS($G:$G,$E:$E,18.51,'RAW2'!$A:$A,'RAW2'!A711)</f>
        <v>32009088</v>
      </c>
      <c r="I711" s="1" t="str">
        <f>VLOOKUP(A711,'volatile collection data'!$G$6:$H$69,2,FALSE)</f>
        <v>D</v>
      </c>
      <c r="J711" s="1">
        <f>VLOOKUP(A711,'volatile collection data'!$G$6:$I$69,3,FALSE)</f>
        <v>12</v>
      </c>
      <c r="K711" s="1" t="str">
        <f>VLOOKUP(A711,'volatile collection data'!$G$6:$N$69,8,FALSE)</f>
        <v>20A</v>
      </c>
      <c r="L711" s="1">
        <f>VLOOKUP(A711,'volatile collection data'!$G$6:$J$69,4,FALSE)</f>
        <v>4.74</v>
      </c>
      <c r="M711" s="1">
        <f>VLOOKUP($A711,'volatile collection data'!$G$6:$M$69,6,FALSE)</f>
        <v>9</v>
      </c>
      <c r="N711" s="1">
        <f>VLOOKUP($A711,'volatile collection data'!$G$6:$M$69,7,FALSE)</f>
        <v>4.74</v>
      </c>
      <c r="O711" s="1">
        <f>VLOOKUP(A711,'volatile collection data'!$G$6:$K$69,5,FALSE)</f>
        <v>1</v>
      </c>
      <c r="P711" s="1" t="str">
        <f t="shared" si="69"/>
        <v>12D</v>
      </c>
      <c r="Q711">
        <f t="shared" si="67"/>
        <v>0.44071772909742574</v>
      </c>
      <c r="R711" t="str">
        <f t="shared" si="70"/>
        <v>20A_1-D&amp;4.74%4.74@9</v>
      </c>
      <c r="S711" t="str">
        <f t="shared" si="71"/>
        <v>12D-20A-VCS-Loc-22</v>
      </c>
      <c r="T711" t="str">
        <f>IFERROR(IF(VLOOKUP(S711,Bad!$A:$A,1,FALSE)='RAW2'!S711,"yes","no"),"no")</f>
        <v>no</v>
      </c>
      <c r="U711" t="str">
        <f>IFERROR(VLOOKUP(F711,compounds!$A:$B,2,FALSE),"")</f>
        <v/>
      </c>
      <c r="V711" t="str">
        <f>VLOOKUP(B711,'volatile collection data'!$O:$P,2,FALSE)</f>
        <v>27.apr.22 20</v>
      </c>
    </row>
    <row r="712" spans="1:22" x14ac:dyDescent="0.2">
      <c r="A712" t="s">
        <v>196</v>
      </c>
      <c r="B712" s="1" t="str">
        <f t="shared" si="68"/>
        <v>12D</v>
      </c>
      <c r="C712">
        <v>12.391999999999999</v>
      </c>
      <c r="D712">
        <f t="shared" si="66"/>
        <v>12.39</v>
      </c>
      <c r="E712">
        <f>VLOOKUP(D712,'Peak Combiner'!$A$5:$D$4980,4,FALSE)</f>
        <v>12.39</v>
      </c>
      <c r="F712">
        <f>IFERROR(VLOOKUP(D712,rt_comb!$A:$B,2,FALSE),D712)</f>
        <v>12.39</v>
      </c>
      <c r="G712">
        <v>38024716</v>
      </c>
      <c r="H712">
        <f>SUMIFS($G:$G,$E:$E,18.51,'RAW2'!$A:$A,'RAW2'!A712)</f>
        <v>32009088</v>
      </c>
      <c r="I712" s="1" t="str">
        <f>VLOOKUP(A712,'volatile collection data'!$G$6:$H$69,2,FALSE)</f>
        <v>D</v>
      </c>
      <c r="J712" s="1">
        <f>VLOOKUP(A712,'volatile collection data'!$G$6:$I$69,3,FALSE)</f>
        <v>12</v>
      </c>
      <c r="K712" s="1" t="str">
        <f>VLOOKUP(A712,'volatile collection data'!$G$6:$N$69,8,FALSE)</f>
        <v>20A</v>
      </c>
      <c r="L712" s="1">
        <f>VLOOKUP(A712,'volatile collection data'!$G$6:$J$69,4,FALSE)</f>
        <v>4.74</v>
      </c>
      <c r="M712" s="1">
        <f>VLOOKUP($A712,'volatile collection data'!$G$6:$M$69,6,FALSE)</f>
        <v>9</v>
      </c>
      <c r="N712" s="1">
        <f>VLOOKUP($A712,'volatile collection data'!$G$6:$M$69,7,FALSE)</f>
        <v>4.74</v>
      </c>
      <c r="O712" s="1">
        <f>VLOOKUP(A712,'volatile collection data'!$G$6:$K$69,5,FALSE)</f>
        <v>1</v>
      </c>
      <c r="P712" s="1" t="str">
        <f t="shared" si="69"/>
        <v>12D</v>
      </c>
      <c r="Q712">
        <f t="shared" si="67"/>
        <v>1.2530959931008285</v>
      </c>
      <c r="R712" t="str">
        <f t="shared" si="70"/>
        <v>20A_1-D&amp;4.74%4.74@9</v>
      </c>
      <c r="S712" t="str">
        <f t="shared" si="71"/>
        <v>12D-20A-VCS-Loc-22</v>
      </c>
      <c r="T712" t="str">
        <f>IFERROR(IF(VLOOKUP(S712,Bad!$A:$A,1,FALSE)='RAW2'!S712,"yes","no"),"no")</f>
        <v>no</v>
      </c>
      <c r="U712" t="str">
        <f>IFERROR(VLOOKUP(F712,compounds!$A:$B,2,FALSE),"")</f>
        <v>o+C5xe</v>
      </c>
      <c r="V712" t="str">
        <f>VLOOKUP(B712,'volatile collection data'!$O:$P,2,FALSE)</f>
        <v>27.apr.22 20</v>
      </c>
    </row>
    <row r="713" spans="1:22" x14ac:dyDescent="0.2">
      <c r="A713" t="s">
        <v>196</v>
      </c>
      <c r="B713" s="1" t="str">
        <f t="shared" si="68"/>
        <v>12D</v>
      </c>
      <c r="C713">
        <v>12.537000000000001</v>
      </c>
      <c r="D713">
        <f t="shared" si="66"/>
        <v>12.54</v>
      </c>
      <c r="E713">
        <f>VLOOKUP(D713,'Peak Combiner'!$A$5:$D$4980,4,FALSE)</f>
        <v>12.53</v>
      </c>
      <c r="F713">
        <f>IFERROR(VLOOKUP(D713,rt_comb!$A:$B,2,FALSE),D713)</f>
        <v>12.54</v>
      </c>
      <c r="G713">
        <v>17429191</v>
      </c>
      <c r="H713">
        <f>SUMIFS($G:$G,$E:$E,18.51,'RAW2'!$A:$A,'RAW2'!A713)</f>
        <v>32009088</v>
      </c>
      <c r="I713" s="1" t="str">
        <f>VLOOKUP(A713,'volatile collection data'!$G$6:$H$69,2,FALSE)</f>
        <v>D</v>
      </c>
      <c r="J713" s="1">
        <f>VLOOKUP(A713,'volatile collection data'!$G$6:$I$69,3,FALSE)</f>
        <v>12</v>
      </c>
      <c r="K713" s="1" t="str">
        <f>VLOOKUP(A713,'volatile collection data'!$G$6:$N$69,8,FALSE)</f>
        <v>20A</v>
      </c>
      <c r="L713" s="1">
        <f>VLOOKUP(A713,'volatile collection data'!$G$6:$J$69,4,FALSE)</f>
        <v>4.74</v>
      </c>
      <c r="M713" s="1">
        <f>VLOOKUP($A713,'volatile collection data'!$G$6:$M$69,6,FALSE)</f>
        <v>9</v>
      </c>
      <c r="N713" s="1">
        <f>VLOOKUP($A713,'volatile collection data'!$G$6:$M$69,7,FALSE)</f>
        <v>4.74</v>
      </c>
      <c r="O713" s="1">
        <f>VLOOKUP(A713,'volatile collection data'!$G$6:$K$69,5,FALSE)</f>
        <v>1</v>
      </c>
      <c r="P713" s="1" t="str">
        <f t="shared" si="69"/>
        <v>12D</v>
      </c>
      <c r="Q713">
        <f t="shared" si="67"/>
        <v>0.57437508290894324</v>
      </c>
      <c r="R713" t="str">
        <f t="shared" si="70"/>
        <v>20A_1-D&amp;4.74%4.74@9</v>
      </c>
      <c r="S713" t="str">
        <f t="shared" si="71"/>
        <v>12D-20A-VCS-Loc-22</v>
      </c>
      <c r="T713" t="str">
        <f>IFERROR(IF(VLOOKUP(S713,Bad!$A:$A,1,FALSE)='RAW2'!S713,"yes","no"),"no")</f>
        <v>no</v>
      </c>
      <c r="U713" t="str">
        <f>IFERROR(VLOOKUP(F713,compounds!$A:$B,2,FALSE),"")</f>
        <v>nonanal</v>
      </c>
      <c r="V713" t="str">
        <f>VLOOKUP(B713,'volatile collection data'!$O:$P,2,FALSE)</f>
        <v>27.apr.22 20</v>
      </c>
    </row>
    <row r="714" spans="1:22" x14ac:dyDescent="0.2">
      <c r="A714" t="s">
        <v>196</v>
      </c>
      <c r="B714" s="1" t="str">
        <f t="shared" si="68"/>
        <v>12D</v>
      </c>
      <c r="C714">
        <v>12.907</v>
      </c>
      <c r="D714">
        <f t="shared" si="66"/>
        <v>12.91</v>
      </c>
      <c r="E714">
        <f>VLOOKUP(D714,'Peak Combiner'!$A$5:$D$4980,4,FALSE)</f>
        <v>12.91</v>
      </c>
      <c r="F714">
        <f>IFERROR(VLOOKUP(D714,rt_comb!$A:$B,2,FALSE),D714)</f>
        <v>12.91</v>
      </c>
      <c r="G714">
        <v>167761855</v>
      </c>
      <c r="H714">
        <f>SUMIFS($G:$G,$E:$E,18.51,'RAW2'!$A:$A,'RAW2'!A714)</f>
        <v>32009088</v>
      </c>
      <c r="I714" s="1" t="str">
        <f>VLOOKUP(A714,'volatile collection data'!$G$6:$H$69,2,FALSE)</f>
        <v>D</v>
      </c>
      <c r="J714" s="1">
        <f>VLOOKUP(A714,'volatile collection data'!$G$6:$I$69,3,FALSE)</f>
        <v>12</v>
      </c>
      <c r="K714" s="1" t="str">
        <f>VLOOKUP(A714,'volatile collection data'!$G$6:$N$69,8,FALSE)</f>
        <v>20A</v>
      </c>
      <c r="L714" s="1">
        <f>VLOOKUP(A714,'volatile collection data'!$G$6:$J$69,4,FALSE)</f>
        <v>4.74</v>
      </c>
      <c r="M714" s="1">
        <f>VLOOKUP($A714,'volatile collection data'!$G$6:$M$69,6,FALSE)</f>
        <v>9</v>
      </c>
      <c r="N714" s="1">
        <f>VLOOKUP($A714,'volatile collection data'!$G$6:$M$69,7,FALSE)</f>
        <v>4.74</v>
      </c>
      <c r="O714" s="1">
        <f>VLOOKUP(A714,'volatile collection data'!$G$6:$K$69,5,FALSE)</f>
        <v>1</v>
      </c>
      <c r="P714" s="1" t="str">
        <f t="shared" si="69"/>
        <v>12D</v>
      </c>
      <c r="Q714">
        <f t="shared" si="67"/>
        <v>5.5285543301799338</v>
      </c>
      <c r="R714" t="str">
        <f t="shared" si="70"/>
        <v>20A_1-D&amp;4.74%4.74@9</v>
      </c>
      <c r="S714" t="str">
        <f t="shared" si="71"/>
        <v>12D-20A-VCS-Loc-22</v>
      </c>
      <c r="T714" t="str">
        <f>IFERROR(IF(VLOOKUP(S714,Bad!$A:$A,1,FALSE)='RAW2'!S714,"yes","no"),"no")</f>
        <v>no</v>
      </c>
      <c r="U714" t="str">
        <f>IFERROR(VLOOKUP(F714,compounds!$A:$B,2,FALSE),"")</f>
        <v>cyclohexene</v>
      </c>
      <c r="V714" t="str">
        <f>VLOOKUP(B714,'volatile collection data'!$O:$P,2,FALSE)</f>
        <v>27.apr.22 20</v>
      </c>
    </row>
    <row r="715" spans="1:22" x14ac:dyDescent="0.2">
      <c r="A715" t="s">
        <v>196</v>
      </c>
      <c r="B715" s="1" t="str">
        <f t="shared" si="68"/>
        <v>12D</v>
      </c>
      <c r="C715">
        <v>14.252000000000001</v>
      </c>
      <c r="D715">
        <f t="shared" si="66"/>
        <v>14.25</v>
      </c>
      <c r="E715">
        <f>VLOOKUP(D715,'Peak Combiner'!$A$5:$D$4980,4,FALSE)</f>
        <v>14.25</v>
      </c>
      <c r="F715">
        <f>IFERROR(VLOOKUP(D715,rt_comb!$A:$B,2,FALSE),D715)</f>
        <v>14.25</v>
      </c>
      <c r="G715">
        <v>811191</v>
      </c>
      <c r="H715">
        <f>SUMIFS($G:$G,$E:$E,18.51,'RAW2'!$A:$A,'RAW2'!A715)</f>
        <v>32009088</v>
      </c>
      <c r="I715" s="1" t="str">
        <f>VLOOKUP(A715,'volatile collection data'!$G$6:$H$69,2,FALSE)</f>
        <v>D</v>
      </c>
      <c r="J715" s="1">
        <f>VLOOKUP(A715,'volatile collection data'!$G$6:$I$69,3,FALSE)</f>
        <v>12</v>
      </c>
      <c r="K715" s="1" t="str">
        <f>VLOOKUP(A715,'volatile collection data'!$G$6:$N$69,8,FALSE)</f>
        <v>20A</v>
      </c>
      <c r="L715" s="1">
        <f>VLOOKUP(A715,'volatile collection data'!$G$6:$J$69,4,FALSE)</f>
        <v>4.74</v>
      </c>
      <c r="M715" s="1">
        <f>VLOOKUP($A715,'volatile collection data'!$G$6:$M$69,6,FALSE)</f>
        <v>9</v>
      </c>
      <c r="N715" s="1">
        <f>VLOOKUP($A715,'volatile collection data'!$G$6:$M$69,7,FALSE)</f>
        <v>4.74</v>
      </c>
      <c r="O715" s="1">
        <f>VLOOKUP(A715,'volatile collection data'!$G$6:$K$69,5,FALSE)</f>
        <v>1</v>
      </c>
      <c r="P715" s="1" t="str">
        <f t="shared" si="69"/>
        <v>12D</v>
      </c>
      <c r="Q715">
        <f t="shared" si="67"/>
        <v>2.6732617588503597E-2</v>
      </c>
      <c r="R715" t="str">
        <f t="shared" si="70"/>
        <v>20A_1-D&amp;4.74%4.74@9</v>
      </c>
      <c r="S715" t="str">
        <f t="shared" si="71"/>
        <v>12D-20A-VCS-Loc-22</v>
      </c>
      <c r="T715" t="str">
        <f>IFERROR(IF(VLOOKUP(S715,Bad!$A:$A,1,FALSE)='RAW2'!S715,"yes","no"),"no")</f>
        <v>no</v>
      </c>
      <c r="U715" t="str">
        <f>IFERROR(VLOOKUP(F715,compounds!$A:$B,2,FALSE),"")</f>
        <v>p-trimethyl</v>
      </c>
      <c r="V715" t="str">
        <f>VLOOKUP(B715,'volatile collection data'!$O:$P,2,FALSE)</f>
        <v>27.apr.22 20</v>
      </c>
    </row>
    <row r="716" spans="1:22" x14ac:dyDescent="0.2">
      <c r="A716" t="s">
        <v>196</v>
      </c>
      <c r="B716" s="1" t="str">
        <f t="shared" si="68"/>
        <v>12D</v>
      </c>
      <c r="C716">
        <v>15.082000000000001</v>
      </c>
      <c r="D716">
        <f t="shared" si="66"/>
        <v>15.08</v>
      </c>
      <c r="E716">
        <f>VLOOKUP(D716,'Peak Combiner'!$A$5:$D$4980,4,FALSE)</f>
        <v>15.07</v>
      </c>
      <c r="F716">
        <f>IFERROR(VLOOKUP(D716,rt_comb!$A:$B,2,FALSE),D716)</f>
        <v>15.08</v>
      </c>
      <c r="G716">
        <v>2746356</v>
      </c>
      <c r="H716">
        <f>SUMIFS($G:$G,$E:$E,18.51,'RAW2'!$A:$A,'RAW2'!A716)</f>
        <v>32009088</v>
      </c>
      <c r="I716" s="1" t="str">
        <f>VLOOKUP(A716,'volatile collection data'!$G$6:$H$69,2,FALSE)</f>
        <v>D</v>
      </c>
      <c r="J716" s="1">
        <f>VLOOKUP(A716,'volatile collection data'!$G$6:$I$69,3,FALSE)</f>
        <v>12</v>
      </c>
      <c r="K716" s="1" t="str">
        <f>VLOOKUP(A716,'volatile collection data'!$G$6:$N$69,8,FALSE)</f>
        <v>20A</v>
      </c>
      <c r="L716" s="1">
        <f>VLOOKUP(A716,'volatile collection data'!$G$6:$J$69,4,FALSE)</f>
        <v>4.74</v>
      </c>
      <c r="M716" s="1">
        <f>VLOOKUP($A716,'volatile collection data'!$G$6:$M$69,6,FALSE)</f>
        <v>9</v>
      </c>
      <c r="N716" s="1">
        <f>VLOOKUP($A716,'volatile collection data'!$G$6:$M$69,7,FALSE)</f>
        <v>4.74</v>
      </c>
      <c r="O716" s="1">
        <f>VLOOKUP(A716,'volatile collection data'!$G$6:$K$69,5,FALSE)</f>
        <v>1</v>
      </c>
      <c r="P716" s="1" t="str">
        <f t="shared" si="69"/>
        <v>12D</v>
      </c>
      <c r="Q716">
        <f t="shared" si="67"/>
        <v>9.0505546424815342E-2</v>
      </c>
      <c r="R716" t="str">
        <f t="shared" si="70"/>
        <v>20A_1-D&amp;4.74%4.74@9</v>
      </c>
      <c r="S716" t="str">
        <f t="shared" si="71"/>
        <v>12D-20A-VCS-Loc-22</v>
      </c>
      <c r="T716" t="str">
        <f>IFERROR(IF(VLOOKUP(S716,Bad!$A:$A,1,FALSE)='RAW2'!S716,"yes","no"),"no")</f>
        <v>no</v>
      </c>
      <c r="U716" t="str">
        <f>IFERROR(VLOOKUP(F716,compounds!$A:$B,2,FALSE),"")</f>
        <v>a-terpinol</v>
      </c>
      <c r="V716" t="str">
        <f>VLOOKUP(B716,'volatile collection data'!$O:$P,2,FALSE)</f>
        <v>27.apr.22 20</v>
      </c>
    </row>
    <row r="717" spans="1:22" x14ac:dyDescent="0.2">
      <c r="A717" t="s">
        <v>196</v>
      </c>
      <c r="B717" s="1" t="str">
        <f t="shared" si="68"/>
        <v>12D</v>
      </c>
      <c r="C717">
        <v>15.19</v>
      </c>
      <c r="D717">
        <f t="shared" si="66"/>
        <v>15.19</v>
      </c>
      <c r="E717">
        <f>VLOOKUP(D717,'Peak Combiner'!$A$5:$D$4980,4,FALSE)</f>
        <v>15.19</v>
      </c>
      <c r="F717">
        <f>IFERROR(VLOOKUP(D717,rt_comb!$A:$B,2,FALSE),D717)</f>
        <v>15.19</v>
      </c>
      <c r="G717">
        <v>24291945</v>
      </c>
      <c r="H717">
        <f>SUMIFS($G:$G,$E:$E,18.51,'RAW2'!$A:$A,'RAW2'!A717)</f>
        <v>32009088</v>
      </c>
      <c r="I717" s="1" t="str">
        <f>VLOOKUP(A717,'volatile collection data'!$G$6:$H$69,2,FALSE)</f>
        <v>D</v>
      </c>
      <c r="J717" s="1">
        <f>VLOOKUP(A717,'volatile collection data'!$G$6:$I$69,3,FALSE)</f>
        <v>12</v>
      </c>
      <c r="K717" s="1" t="str">
        <f>VLOOKUP(A717,'volatile collection data'!$G$6:$N$69,8,FALSE)</f>
        <v>20A</v>
      </c>
      <c r="L717" s="1">
        <f>VLOOKUP(A717,'volatile collection data'!$G$6:$J$69,4,FALSE)</f>
        <v>4.74</v>
      </c>
      <c r="M717" s="1">
        <f>VLOOKUP($A717,'volatile collection data'!$G$6:$M$69,6,FALSE)</f>
        <v>9</v>
      </c>
      <c r="N717" s="1">
        <f>VLOOKUP($A717,'volatile collection data'!$G$6:$M$69,7,FALSE)</f>
        <v>4.74</v>
      </c>
      <c r="O717" s="1">
        <f>VLOOKUP(A717,'volatile collection data'!$G$6:$K$69,5,FALSE)</f>
        <v>1</v>
      </c>
      <c r="P717" s="1" t="str">
        <f t="shared" si="69"/>
        <v>12D</v>
      </c>
      <c r="Q717">
        <f t="shared" si="67"/>
        <v>0.80053560279386982</v>
      </c>
      <c r="R717" t="str">
        <f t="shared" si="70"/>
        <v>20A_1-D&amp;4.74%4.74@9</v>
      </c>
      <c r="S717" t="str">
        <f t="shared" si="71"/>
        <v>12D-20A-VCS-Loc-22</v>
      </c>
      <c r="T717" t="str">
        <f>IFERROR(IF(VLOOKUP(S717,Bad!$A:$A,1,FALSE)='RAW2'!S717,"yes","no"),"no")</f>
        <v>no</v>
      </c>
      <c r="U717" t="str">
        <f>IFERROR(VLOOKUP(F717,compounds!$A:$B,2,FALSE),"")</f>
        <v/>
      </c>
      <c r="V717" t="str">
        <f>VLOOKUP(B717,'volatile collection data'!$O:$P,2,FALSE)</f>
        <v>27.apr.22 20</v>
      </c>
    </row>
    <row r="718" spans="1:22" x14ac:dyDescent="0.2">
      <c r="A718" t="s">
        <v>196</v>
      </c>
      <c r="B718" s="1" t="str">
        <f t="shared" si="68"/>
        <v>12D</v>
      </c>
      <c r="C718">
        <v>15.398</v>
      </c>
      <c r="D718">
        <f t="shared" si="66"/>
        <v>15.4</v>
      </c>
      <c r="E718">
        <f>VLOOKUP(D718,'Peak Combiner'!$A$5:$D$4980,4,FALSE)</f>
        <v>15.4</v>
      </c>
      <c r="F718">
        <f>IFERROR(VLOOKUP(D718,rt_comb!$A:$B,2,FALSE),D718)</f>
        <v>15.4</v>
      </c>
      <c r="G718">
        <v>8464599</v>
      </c>
      <c r="H718">
        <f>SUMIFS($G:$G,$E:$E,18.51,'RAW2'!$A:$A,'RAW2'!A718)</f>
        <v>32009088</v>
      </c>
      <c r="I718" s="1" t="str">
        <f>VLOOKUP(A718,'volatile collection data'!$G$6:$H$69,2,FALSE)</f>
        <v>D</v>
      </c>
      <c r="J718" s="1">
        <f>VLOOKUP(A718,'volatile collection data'!$G$6:$I$69,3,FALSE)</f>
        <v>12</v>
      </c>
      <c r="K718" s="1" t="str">
        <f>VLOOKUP(A718,'volatile collection data'!$G$6:$N$69,8,FALSE)</f>
        <v>20A</v>
      </c>
      <c r="L718" s="1">
        <f>VLOOKUP(A718,'volatile collection data'!$G$6:$J$69,4,FALSE)</f>
        <v>4.74</v>
      </c>
      <c r="M718" s="1">
        <f>VLOOKUP($A718,'volatile collection data'!$G$6:$M$69,6,FALSE)</f>
        <v>9</v>
      </c>
      <c r="N718" s="1">
        <f>VLOOKUP($A718,'volatile collection data'!$G$6:$M$69,7,FALSE)</f>
        <v>4.74</v>
      </c>
      <c r="O718" s="1">
        <f>VLOOKUP(A718,'volatile collection data'!$G$6:$K$69,5,FALSE)</f>
        <v>1</v>
      </c>
      <c r="P718" s="1" t="str">
        <f t="shared" si="69"/>
        <v>12D</v>
      </c>
      <c r="Q718">
        <f t="shared" si="67"/>
        <v>0.27894896282999931</v>
      </c>
      <c r="R718" t="str">
        <f t="shared" si="70"/>
        <v>20A_1-D&amp;4.74%4.74@9</v>
      </c>
      <c r="S718" t="str">
        <f t="shared" si="71"/>
        <v>12D-20A-VCS-Loc-22</v>
      </c>
      <c r="T718" t="str">
        <f>IFERROR(IF(VLOOKUP(S718,Bad!$A:$A,1,FALSE)='RAW2'!S718,"yes","no"),"no")</f>
        <v>no</v>
      </c>
      <c r="U718" t="str">
        <f>IFERROR(VLOOKUP(F718,compounds!$A:$B,2,FALSE),"")</f>
        <v/>
      </c>
      <c r="V718" t="str">
        <f>VLOOKUP(B718,'volatile collection data'!$O:$P,2,FALSE)</f>
        <v>27.apr.22 20</v>
      </c>
    </row>
    <row r="719" spans="1:22" x14ac:dyDescent="0.2">
      <c r="A719" t="s">
        <v>196</v>
      </c>
      <c r="B719" s="1" t="str">
        <f t="shared" si="68"/>
        <v>12D</v>
      </c>
      <c r="C719">
        <v>15.563000000000001</v>
      </c>
      <c r="D719">
        <f t="shared" si="66"/>
        <v>15.56</v>
      </c>
      <c r="E719">
        <f>VLOOKUP(D719,'Peak Combiner'!$A$5:$D$4980,4,FALSE)</f>
        <v>15.55</v>
      </c>
      <c r="F719">
        <f>IFERROR(VLOOKUP(D719,rt_comb!$A:$B,2,FALSE),D719)</f>
        <v>15.56</v>
      </c>
      <c r="G719">
        <v>8974849</v>
      </c>
      <c r="H719">
        <f>SUMIFS($G:$G,$E:$E,18.51,'RAW2'!$A:$A,'RAW2'!A719)</f>
        <v>32009088</v>
      </c>
      <c r="I719" s="1" t="str">
        <f>VLOOKUP(A719,'volatile collection data'!$G$6:$H$69,2,FALSE)</f>
        <v>D</v>
      </c>
      <c r="J719" s="1">
        <f>VLOOKUP(A719,'volatile collection data'!$G$6:$I$69,3,FALSE)</f>
        <v>12</v>
      </c>
      <c r="K719" s="1" t="str">
        <f>VLOOKUP(A719,'volatile collection data'!$G$6:$N$69,8,FALSE)</f>
        <v>20A</v>
      </c>
      <c r="L719" s="1">
        <f>VLOOKUP(A719,'volatile collection data'!$G$6:$J$69,4,FALSE)</f>
        <v>4.74</v>
      </c>
      <c r="M719" s="1">
        <f>VLOOKUP($A719,'volatile collection data'!$G$6:$M$69,6,FALSE)</f>
        <v>9</v>
      </c>
      <c r="N719" s="1">
        <f>VLOOKUP($A719,'volatile collection data'!$G$6:$M$69,7,FALSE)</f>
        <v>4.74</v>
      </c>
      <c r="O719" s="1">
        <f>VLOOKUP(A719,'volatile collection data'!$G$6:$K$69,5,FALSE)</f>
        <v>1</v>
      </c>
      <c r="P719" s="1" t="str">
        <f t="shared" si="69"/>
        <v>12D</v>
      </c>
      <c r="Q719">
        <f t="shared" si="67"/>
        <v>0.29576413721498868</v>
      </c>
      <c r="R719" t="str">
        <f t="shared" si="70"/>
        <v>20A_1-D&amp;4.74%4.74@9</v>
      </c>
      <c r="S719" t="str">
        <f t="shared" si="71"/>
        <v>12D-20A-VCS-Loc-22</v>
      </c>
      <c r="T719" t="str">
        <f>IFERROR(IF(VLOOKUP(S719,Bad!$A:$A,1,FALSE)='RAW2'!S719,"yes","no"),"no")</f>
        <v>no</v>
      </c>
      <c r="U719" t="str">
        <f>IFERROR(VLOOKUP(F719,compounds!$A:$B,2,FALSE),"")</f>
        <v>decanal</v>
      </c>
      <c r="V719" t="str">
        <f>VLOOKUP(B719,'volatile collection data'!$O:$P,2,FALSE)</f>
        <v>27.apr.22 20</v>
      </c>
    </row>
    <row r="720" spans="1:22" x14ac:dyDescent="0.2">
      <c r="A720" t="s">
        <v>196</v>
      </c>
      <c r="B720" s="1" t="str">
        <f t="shared" si="68"/>
        <v>12D</v>
      </c>
      <c r="C720">
        <v>15.779</v>
      </c>
      <c r="D720">
        <f t="shared" si="66"/>
        <v>15.78</v>
      </c>
      <c r="E720">
        <f>VLOOKUP(D720,'Peak Combiner'!$A$5:$D$4980,4,FALSE)</f>
        <v>15.77</v>
      </c>
      <c r="F720">
        <f>IFERROR(VLOOKUP(D720,rt_comb!$A:$B,2,FALSE),D720)</f>
        <v>15.78</v>
      </c>
      <c r="G720">
        <v>2208971</v>
      </c>
      <c r="H720">
        <f>SUMIFS($G:$G,$E:$E,18.51,'RAW2'!$A:$A,'RAW2'!A720)</f>
        <v>32009088</v>
      </c>
      <c r="I720" s="1" t="str">
        <f>VLOOKUP(A720,'volatile collection data'!$G$6:$H$69,2,FALSE)</f>
        <v>D</v>
      </c>
      <c r="J720" s="1">
        <f>VLOOKUP(A720,'volatile collection data'!$G$6:$I$69,3,FALSE)</f>
        <v>12</v>
      </c>
      <c r="K720" s="1" t="str">
        <f>VLOOKUP(A720,'volatile collection data'!$G$6:$N$69,8,FALSE)</f>
        <v>20A</v>
      </c>
      <c r="L720" s="1">
        <f>VLOOKUP(A720,'volatile collection data'!$G$6:$J$69,4,FALSE)</f>
        <v>4.74</v>
      </c>
      <c r="M720" s="1">
        <f>VLOOKUP($A720,'volatile collection data'!$G$6:$M$69,6,FALSE)</f>
        <v>9</v>
      </c>
      <c r="N720" s="1">
        <f>VLOOKUP($A720,'volatile collection data'!$G$6:$M$69,7,FALSE)</f>
        <v>4.74</v>
      </c>
      <c r="O720" s="1">
        <f>VLOOKUP(A720,'volatile collection data'!$G$6:$K$69,5,FALSE)</f>
        <v>1</v>
      </c>
      <c r="P720" s="1" t="str">
        <f t="shared" si="69"/>
        <v>12D</v>
      </c>
      <c r="Q720">
        <f t="shared" si="67"/>
        <v>7.2796144196735885E-2</v>
      </c>
      <c r="R720" t="str">
        <f t="shared" si="70"/>
        <v>20A_1-D&amp;4.74%4.74@9</v>
      </c>
      <c r="S720" t="str">
        <f t="shared" si="71"/>
        <v>12D-20A-VCS-Loc-22</v>
      </c>
      <c r="T720" t="str">
        <f>IFERROR(IF(VLOOKUP(S720,Bad!$A:$A,1,FALSE)='RAW2'!S720,"yes","no"),"no")</f>
        <v>no</v>
      </c>
      <c r="U720" t="str">
        <f>IFERROR(VLOOKUP(F720,compounds!$A:$B,2,FALSE),"")</f>
        <v/>
      </c>
      <c r="V720" t="str">
        <f>VLOOKUP(B720,'volatile collection data'!$O:$P,2,FALSE)</f>
        <v>27.apr.22 20</v>
      </c>
    </row>
    <row r="721" spans="1:22" x14ac:dyDescent="0.2">
      <c r="A721" t="s">
        <v>196</v>
      </c>
      <c r="B721" s="1" t="str">
        <f t="shared" si="68"/>
        <v>12D</v>
      </c>
      <c r="C721">
        <v>16.03</v>
      </c>
      <c r="D721">
        <f t="shared" si="66"/>
        <v>16.03</v>
      </c>
      <c r="E721">
        <f>VLOOKUP(D721,'Peak Combiner'!$A$5:$D$4980,4,FALSE)</f>
        <v>16.03</v>
      </c>
      <c r="F721">
        <f>IFERROR(VLOOKUP(D721,rt_comb!$A:$B,2,FALSE),D721)</f>
        <v>16.03</v>
      </c>
      <c r="G721">
        <v>3419632</v>
      </c>
      <c r="H721">
        <f>SUMIFS($G:$G,$E:$E,18.51,'RAW2'!$A:$A,'RAW2'!A721)</f>
        <v>32009088</v>
      </c>
      <c r="I721" s="1" t="str">
        <f>VLOOKUP(A721,'volatile collection data'!$G$6:$H$69,2,FALSE)</f>
        <v>D</v>
      </c>
      <c r="J721" s="1">
        <f>VLOOKUP(A721,'volatile collection data'!$G$6:$I$69,3,FALSE)</f>
        <v>12</v>
      </c>
      <c r="K721" s="1" t="str">
        <f>VLOOKUP(A721,'volatile collection data'!$G$6:$N$69,8,FALSE)</f>
        <v>20A</v>
      </c>
      <c r="L721" s="1">
        <f>VLOOKUP(A721,'volatile collection data'!$G$6:$J$69,4,FALSE)</f>
        <v>4.74</v>
      </c>
      <c r="M721" s="1">
        <f>VLOOKUP($A721,'volatile collection data'!$G$6:$M$69,6,FALSE)</f>
        <v>9</v>
      </c>
      <c r="N721" s="1">
        <f>VLOOKUP($A721,'volatile collection data'!$G$6:$M$69,7,FALSE)</f>
        <v>4.74</v>
      </c>
      <c r="O721" s="1">
        <f>VLOOKUP(A721,'volatile collection data'!$G$6:$K$69,5,FALSE)</f>
        <v>1</v>
      </c>
      <c r="P721" s="1" t="str">
        <f t="shared" si="69"/>
        <v>12D</v>
      </c>
      <c r="Q721">
        <f t="shared" si="67"/>
        <v>0.11269320609993176</v>
      </c>
      <c r="R721" t="str">
        <f t="shared" si="70"/>
        <v>20A_1-D&amp;4.74%4.74@9</v>
      </c>
      <c r="S721" t="str">
        <f t="shared" si="71"/>
        <v>12D-20A-VCS-Loc-22</v>
      </c>
      <c r="T721" t="str">
        <f>IFERROR(IF(VLOOKUP(S721,Bad!$A:$A,1,FALSE)='RAW2'!S721,"yes","no"),"no")</f>
        <v>no</v>
      </c>
      <c r="U721" t="str">
        <f>IFERROR(VLOOKUP(F721,compounds!$A:$B,2,FALSE),"")</f>
        <v/>
      </c>
      <c r="V721" t="str">
        <f>VLOOKUP(B721,'volatile collection data'!$O:$P,2,FALSE)</f>
        <v>27.apr.22 20</v>
      </c>
    </row>
    <row r="722" spans="1:22" x14ac:dyDescent="0.2">
      <c r="A722" t="s">
        <v>196</v>
      </c>
      <c r="B722" s="1" t="str">
        <f t="shared" si="68"/>
        <v>12D</v>
      </c>
      <c r="C722">
        <v>16.445</v>
      </c>
      <c r="D722">
        <f t="shared" si="66"/>
        <v>16.45</v>
      </c>
      <c r="E722">
        <f>VLOOKUP(D722,'Peak Combiner'!$A$5:$D$4980,4,FALSE)</f>
        <v>16.440000000000001</v>
      </c>
      <c r="F722">
        <f>IFERROR(VLOOKUP(D722,rt_comb!$A:$B,2,FALSE),D722)</f>
        <v>16.45</v>
      </c>
      <c r="G722">
        <v>6445236</v>
      </c>
      <c r="H722">
        <f>SUMIFS($G:$G,$E:$E,18.51,'RAW2'!$A:$A,'RAW2'!A722)</f>
        <v>32009088</v>
      </c>
      <c r="I722" s="1" t="str">
        <f>VLOOKUP(A722,'volatile collection data'!$G$6:$H$69,2,FALSE)</f>
        <v>D</v>
      </c>
      <c r="J722" s="1">
        <f>VLOOKUP(A722,'volatile collection data'!$G$6:$I$69,3,FALSE)</f>
        <v>12</v>
      </c>
      <c r="K722" s="1" t="str">
        <f>VLOOKUP(A722,'volatile collection data'!$G$6:$N$69,8,FALSE)</f>
        <v>20A</v>
      </c>
      <c r="L722" s="1">
        <f>VLOOKUP(A722,'volatile collection data'!$G$6:$J$69,4,FALSE)</f>
        <v>4.74</v>
      </c>
      <c r="M722" s="1">
        <f>VLOOKUP($A722,'volatile collection data'!$G$6:$M$69,6,FALSE)</f>
        <v>9</v>
      </c>
      <c r="N722" s="1">
        <f>VLOOKUP($A722,'volatile collection data'!$G$6:$M$69,7,FALSE)</f>
        <v>4.74</v>
      </c>
      <c r="O722" s="1">
        <f>VLOOKUP(A722,'volatile collection data'!$G$6:$K$69,5,FALSE)</f>
        <v>1</v>
      </c>
      <c r="P722" s="1" t="str">
        <f t="shared" si="69"/>
        <v>12D</v>
      </c>
      <c r="Q722">
        <f t="shared" si="67"/>
        <v>0.21240130777542721</v>
      </c>
      <c r="R722" t="str">
        <f t="shared" si="70"/>
        <v>20A_1-D&amp;4.74%4.74@9</v>
      </c>
      <c r="S722" t="str">
        <f t="shared" si="71"/>
        <v>12D-20A-VCS-Loc-22</v>
      </c>
      <c r="T722" t="str">
        <f>IFERROR(IF(VLOOKUP(S722,Bad!$A:$A,1,FALSE)='RAW2'!S722,"yes","no"),"no")</f>
        <v>no</v>
      </c>
      <c r="U722" t="str">
        <f>IFERROR(VLOOKUP(F722,compounds!$A:$B,2,FALSE),"")</f>
        <v/>
      </c>
      <c r="V722" t="str">
        <f>VLOOKUP(B722,'volatile collection data'!$O:$P,2,FALSE)</f>
        <v>27.apr.22 20</v>
      </c>
    </row>
    <row r="723" spans="1:22" x14ac:dyDescent="0.2">
      <c r="A723" t="s">
        <v>196</v>
      </c>
      <c r="B723" s="1" t="str">
        <f t="shared" si="68"/>
        <v>12D</v>
      </c>
      <c r="C723">
        <v>17.222999999999999</v>
      </c>
      <c r="D723">
        <f t="shared" si="66"/>
        <v>17.22</v>
      </c>
      <c r="E723">
        <f>VLOOKUP(D723,'Peak Combiner'!$A$5:$D$4980,4,FALSE)</f>
        <v>17.22</v>
      </c>
      <c r="F723">
        <f>IFERROR(VLOOKUP(D723,rt_comb!$A:$B,2,FALSE),D723)</f>
        <v>17.22</v>
      </c>
      <c r="G723">
        <v>1510088</v>
      </c>
      <c r="H723">
        <f>SUMIFS($G:$G,$E:$E,18.51,'RAW2'!$A:$A,'RAW2'!A723)</f>
        <v>32009088</v>
      </c>
      <c r="I723" s="1" t="str">
        <f>VLOOKUP(A723,'volatile collection data'!$G$6:$H$69,2,FALSE)</f>
        <v>D</v>
      </c>
      <c r="J723" s="1">
        <f>VLOOKUP(A723,'volatile collection data'!$G$6:$I$69,3,FALSE)</f>
        <v>12</v>
      </c>
      <c r="K723" s="1" t="str">
        <f>VLOOKUP(A723,'volatile collection data'!$G$6:$N$69,8,FALSE)</f>
        <v>20A</v>
      </c>
      <c r="L723" s="1">
        <f>VLOOKUP(A723,'volatile collection data'!$G$6:$J$69,4,FALSE)</f>
        <v>4.74</v>
      </c>
      <c r="M723" s="1">
        <f>VLOOKUP($A723,'volatile collection data'!$G$6:$M$69,6,FALSE)</f>
        <v>9</v>
      </c>
      <c r="N723" s="1">
        <f>VLOOKUP($A723,'volatile collection data'!$G$6:$M$69,7,FALSE)</f>
        <v>4.74</v>
      </c>
      <c r="O723" s="1">
        <f>VLOOKUP(A723,'volatile collection data'!$G$6:$K$69,5,FALSE)</f>
        <v>1</v>
      </c>
      <c r="P723" s="1" t="str">
        <f t="shared" si="69"/>
        <v>12D</v>
      </c>
      <c r="Q723">
        <f t="shared" si="67"/>
        <v>4.9764611576050798E-2</v>
      </c>
      <c r="R723" t="str">
        <f t="shared" si="70"/>
        <v>20A_1-D&amp;4.74%4.74@9</v>
      </c>
      <c r="S723" t="str">
        <f t="shared" si="71"/>
        <v>12D-20A-VCS-Loc-22</v>
      </c>
      <c r="T723" t="str">
        <f>IFERROR(IF(VLOOKUP(S723,Bad!$A:$A,1,FALSE)='RAW2'!S723,"yes","no"),"no")</f>
        <v>no</v>
      </c>
      <c r="U723" t="str">
        <f>IFERROR(VLOOKUP(F723,compounds!$A:$B,2,FALSE),"")</f>
        <v/>
      </c>
      <c r="V723" t="str">
        <f>VLOOKUP(B723,'volatile collection data'!$O:$P,2,FALSE)</f>
        <v>27.apr.22 20</v>
      </c>
    </row>
    <row r="724" spans="1:22" x14ac:dyDescent="0.2">
      <c r="A724" t="s">
        <v>196</v>
      </c>
      <c r="B724" s="1" t="str">
        <f t="shared" si="68"/>
        <v>12D</v>
      </c>
      <c r="C724">
        <v>18.09</v>
      </c>
      <c r="D724">
        <f t="shared" si="66"/>
        <v>18.09</v>
      </c>
      <c r="E724">
        <f>VLOOKUP(D724,'Peak Combiner'!$A$5:$D$4980,4,FALSE)</f>
        <v>18.09</v>
      </c>
      <c r="F724">
        <f>IFERROR(VLOOKUP(D724,rt_comb!$A:$B,2,FALSE),D724)</f>
        <v>18.09</v>
      </c>
      <c r="G724">
        <v>1148400</v>
      </c>
      <c r="H724">
        <f>SUMIFS($G:$G,$E:$E,18.51,'RAW2'!$A:$A,'RAW2'!A724)</f>
        <v>32009088</v>
      </c>
      <c r="I724" s="1" t="str">
        <f>VLOOKUP(A724,'volatile collection data'!$G$6:$H$69,2,FALSE)</f>
        <v>D</v>
      </c>
      <c r="J724" s="1">
        <f>VLOOKUP(A724,'volatile collection data'!$G$6:$I$69,3,FALSE)</f>
        <v>12</v>
      </c>
      <c r="K724" s="1" t="str">
        <f>VLOOKUP(A724,'volatile collection data'!$G$6:$N$69,8,FALSE)</f>
        <v>20A</v>
      </c>
      <c r="L724" s="1">
        <f>VLOOKUP(A724,'volatile collection data'!$G$6:$J$69,4,FALSE)</f>
        <v>4.74</v>
      </c>
      <c r="M724" s="1">
        <f>VLOOKUP($A724,'volatile collection data'!$G$6:$M$69,6,FALSE)</f>
        <v>9</v>
      </c>
      <c r="N724" s="1">
        <f>VLOOKUP($A724,'volatile collection data'!$G$6:$M$69,7,FALSE)</f>
        <v>4.74</v>
      </c>
      <c r="O724" s="1">
        <f>VLOOKUP(A724,'volatile collection data'!$G$6:$K$69,5,FALSE)</f>
        <v>1</v>
      </c>
      <c r="P724" s="1" t="str">
        <f t="shared" si="69"/>
        <v>12D</v>
      </c>
      <c r="Q724">
        <f t="shared" si="67"/>
        <v>3.7845264603080568E-2</v>
      </c>
      <c r="R724" t="str">
        <f t="shared" si="70"/>
        <v>20A_1-D&amp;4.74%4.74@9</v>
      </c>
      <c r="S724" t="str">
        <f t="shared" si="71"/>
        <v>12D-20A-VCS-Loc-22</v>
      </c>
      <c r="T724" t="str">
        <f>IFERROR(IF(VLOOKUP(S724,Bad!$A:$A,1,FALSE)='RAW2'!S724,"yes","no"),"no")</f>
        <v>no</v>
      </c>
      <c r="U724" t="str">
        <f>IFERROR(VLOOKUP(F724,compounds!$A:$B,2,FALSE),"")</f>
        <v/>
      </c>
      <c r="V724" t="str">
        <f>VLOOKUP(B724,'volatile collection data'!$O:$P,2,FALSE)</f>
        <v>27.apr.22 20</v>
      </c>
    </row>
    <row r="725" spans="1:22" x14ac:dyDescent="0.2">
      <c r="A725" t="s">
        <v>196</v>
      </c>
      <c r="B725" s="1" t="str">
        <f t="shared" si="68"/>
        <v>12D</v>
      </c>
      <c r="C725">
        <v>18.207999999999998</v>
      </c>
      <c r="D725">
        <f t="shared" si="66"/>
        <v>18.21</v>
      </c>
      <c r="E725">
        <f>VLOOKUP(D725,'Peak Combiner'!$A$5:$D$4980,4,FALSE)</f>
        <v>18.21</v>
      </c>
      <c r="F725">
        <f>IFERROR(VLOOKUP(D725,rt_comb!$A:$B,2,FALSE),D725)</f>
        <v>18.21</v>
      </c>
      <c r="G725">
        <v>4247367</v>
      </c>
      <c r="H725">
        <f>SUMIFS($G:$G,$E:$E,18.51,'RAW2'!$A:$A,'RAW2'!A725)</f>
        <v>32009088</v>
      </c>
      <c r="I725" s="1" t="str">
        <f>VLOOKUP(A725,'volatile collection data'!$G$6:$H$69,2,FALSE)</f>
        <v>D</v>
      </c>
      <c r="J725" s="1">
        <f>VLOOKUP(A725,'volatile collection data'!$G$6:$I$69,3,FALSE)</f>
        <v>12</v>
      </c>
      <c r="K725" s="1" t="str">
        <f>VLOOKUP(A725,'volatile collection data'!$G$6:$N$69,8,FALSE)</f>
        <v>20A</v>
      </c>
      <c r="L725" s="1">
        <f>VLOOKUP(A725,'volatile collection data'!$G$6:$J$69,4,FALSE)</f>
        <v>4.74</v>
      </c>
      <c r="M725" s="1">
        <f>VLOOKUP($A725,'volatile collection data'!$G$6:$M$69,6,FALSE)</f>
        <v>9</v>
      </c>
      <c r="N725" s="1">
        <f>VLOOKUP($A725,'volatile collection data'!$G$6:$M$69,7,FALSE)</f>
        <v>4.74</v>
      </c>
      <c r="O725" s="1">
        <f>VLOOKUP(A725,'volatile collection data'!$G$6:$K$69,5,FALSE)</f>
        <v>1</v>
      </c>
      <c r="P725" s="1" t="str">
        <f t="shared" si="69"/>
        <v>12D</v>
      </c>
      <c r="Q725">
        <f t="shared" si="67"/>
        <v>0.13997102750034179</v>
      </c>
      <c r="R725" t="str">
        <f t="shared" si="70"/>
        <v>20A_1-D&amp;4.74%4.74@9</v>
      </c>
      <c r="S725" t="str">
        <f t="shared" si="71"/>
        <v>12D-20A-VCS-Loc-22</v>
      </c>
      <c r="T725" t="str">
        <f>IFERROR(IF(VLOOKUP(S725,Bad!$A:$A,1,FALSE)='RAW2'!S725,"yes","no"),"no")</f>
        <v>no</v>
      </c>
      <c r="U725" t="str">
        <f>IFERROR(VLOOKUP(F725,compounds!$A:$B,2,FALSE),"")</f>
        <v/>
      </c>
      <c r="V725" t="str">
        <f>VLOOKUP(B725,'volatile collection data'!$O:$P,2,FALSE)</f>
        <v>27.apr.22 20</v>
      </c>
    </row>
    <row r="726" spans="1:22" x14ac:dyDescent="0.2">
      <c r="A726" t="s">
        <v>196</v>
      </c>
      <c r="B726" s="1" t="str">
        <f t="shared" si="68"/>
        <v>12D</v>
      </c>
      <c r="C726">
        <v>18.515000000000001</v>
      </c>
      <c r="D726">
        <f t="shared" si="66"/>
        <v>18.52</v>
      </c>
      <c r="E726">
        <f>VLOOKUP(D726,'Peak Combiner'!$A$5:$D$4980,4,FALSE)</f>
        <v>18.510000000000002</v>
      </c>
      <c r="F726">
        <f>IFERROR(VLOOKUP(D726,rt_comb!$A:$B,2,FALSE),D726)</f>
        <v>18.52</v>
      </c>
      <c r="G726">
        <v>32009088</v>
      </c>
      <c r="H726">
        <f>SUMIFS($G:$G,$E:$E,18.51,'RAW2'!$A:$A,'RAW2'!A726)</f>
        <v>32009088</v>
      </c>
      <c r="I726" s="1" t="str">
        <f>VLOOKUP(A726,'volatile collection data'!$G$6:$H$69,2,FALSE)</f>
        <v>D</v>
      </c>
      <c r="J726" s="1">
        <f>VLOOKUP(A726,'volatile collection data'!$G$6:$I$69,3,FALSE)</f>
        <v>12</v>
      </c>
      <c r="K726" s="1" t="str">
        <f>VLOOKUP(A726,'volatile collection data'!$G$6:$N$69,8,FALSE)</f>
        <v>20A</v>
      </c>
      <c r="L726" s="1">
        <f>VLOOKUP(A726,'volatile collection data'!$G$6:$J$69,4,FALSE)</f>
        <v>4.74</v>
      </c>
      <c r="M726" s="1">
        <f>VLOOKUP($A726,'volatile collection data'!$G$6:$M$69,6,FALSE)</f>
        <v>9</v>
      </c>
      <c r="N726" s="1">
        <f>VLOOKUP($A726,'volatile collection data'!$G$6:$M$69,7,FALSE)</f>
        <v>4.74</v>
      </c>
      <c r="O726" s="1">
        <f>VLOOKUP(A726,'volatile collection data'!$G$6:$K$69,5,FALSE)</f>
        <v>1</v>
      </c>
      <c r="P726" s="1" t="str">
        <f t="shared" si="69"/>
        <v>12D</v>
      </c>
      <c r="Q726">
        <f t="shared" si="67"/>
        <v>1.0548523206751055</v>
      </c>
      <c r="R726" t="str">
        <f t="shared" si="70"/>
        <v>20A_1-D&amp;4.74%4.74@9</v>
      </c>
      <c r="S726" t="str">
        <f t="shared" si="71"/>
        <v>12D-20A-VCS-Loc-22</v>
      </c>
      <c r="T726" t="str">
        <f>IFERROR(IF(VLOOKUP(S726,Bad!$A:$A,1,FALSE)='RAW2'!S726,"yes","no"),"no")</f>
        <v>no</v>
      </c>
      <c r="U726" t="str">
        <f>IFERROR(VLOOKUP(F726,compounds!$A:$B,2,FALSE),"")</f>
        <v>standard</v>
      </c>
      <c r="V726" t="str">
        <f>VLOOKUP(B726,'volatile collection data'!$O:$P,2,FALSE)</f>
        <v>27.apr.22 20</v>
      </c>
    </row>
    <row r="727" spans="1:22" x14ac:dyDescent="0.2">
      <c r="A727" t="s">
        <v>196</v>
      </c>
      <c r="B727" s="1" t="str">
        <f t="shared" si="68"/>
        <v>12D</v>
      </c>
      <c r="C727">
        <v>20.048999999999999</v>
      </c>
      <c r="D727">
        <f t="shared" si="66"/>
        <v>20.05</v>
      </c>
      <c r="E727">
        <f>VLOOKUP(D727,'Peak Combiner'!$A$5:$D$4980,4,FALSE)</f>
        <v>20.05</v>
      </c>
      <c r="F727">
        <f>IFERROR(VLOOKUP(D727,rt_comb!$A:$B,2,FALSE),D727)</f>
        <v>20.05</v>
      </c>
      <c r="G727">
        <v>1189467</v>
      </c>
      <c r="H727">
        <f>SUMIFS($G:$G,$E:$E,18.51,'RAW2'!$A:$A,'RAW2'!A727)</f>
        <v>32009088</v>
      </c>
      <c r="I727" s="1" t="str">
        <f>VLOOKUP(A727,'volatile collection data'!$G$6:$H$69,2,FALSE)</f>
        <v>D</v>
      </c>
      <c r="J727" s="1">
        <f>VLOOKUP(A727,'volatile collection data'!$G$6:$I$69,3,FALSE)</f>
        <v>12</v>
      </c>
      <c r="K727" s="1" t="str">
        <f>VLOOKUP(A727,'volatile collection data'!$G$6:$N$69,8,FALSE)</f>
        <v>20A</v>
      </c>
      <c r="L727" s="1">
        <f>VLOOKUP(A727,'volatile collection data'!$G$6:$J$69,4,FALSE)</f>
        <v>4.74</v>
      </c>
      <c r="M727" s="1">
        <f>VLOOKUP($A727,'volatile collection data'!$G$6:$M$69,6,FALSE)</f>
        <v>9</v>
      </c>
      <c r="N727" s="1">
        <f>VLOOKUP($A727,'volatile collection data'!$G$6:$M$69,7,FALSE)</f>
        <v>4.74</v>
      </c>
      <c r="O727" s="1">
        <f>VLOOKUP(A727,'volatile collection data'!$G$6:$K$69,5,FALSE)</f>
        <v>1</v>
      </c>
      <c r="P727" s="1" t="str">
        <f t="shared" si="69"/>
        <v>12D</v>
      </c>
      <c r="Q727">
        <f t="shared" si="67"/>
        <v>3.9198618383518312E-2</v>
      </c>
      <c r="R727" t="str">
        <f t="shared" si="70"/>
        <v>20A_1-D&amp;4.74%4.74@9</v>
      </c>
      <c r="S727" t="str">
        <f t="shared" si="71"/>
        <v>12D-20A-VCS-Loc-22</v>
      </c>
      <c r="T727" t="str">
        <f>IFERROR(IF(VLOOKUP(S727,Bad!$A:$A,1,FALSE)='RAW2'!S727,"yes","no"),"no")</f>
        <v>no</v>
      </c>
      <c r="U727" t="str">
        <f>IFERROR(VLOOKUP(F727,compounds!$A:$B,2,FALSE),"")</f>
        <v>tridecane</v>
      </c>
      <c r="V727" t="str">
        <f>VLOOKUP(B727,'volatile collection data'!$O:$P,2,FALSE)</f>
        <v>27.apr.22 20</v>
      </c>
    </row>
    <row r="728" spans="1:22" x14ac:dyDescent="0.2">
      <c r="A728" t="s">
        <v>196</v>
      </c>
      <c r="B728" s="1" t="str">
        <f t="shared" si="68"/>
        <v>12D</v>
      </c>
      <c r="C728">
        <v>20.638000000000002</v>
      </c>
      <c r="D728">
        <f t="shared" si="66"/>
        <v>20.64</v>
      </c>
      <c r="E728">
        <f>VLOOKUP(D728,'Peak Combiner'!$A$5:$D$4980,4,FALSE)</f>
        <v>20.64</v>
      </c>
      <c r="F728">
        <f>IFERROR(VLOOKUP(D728,rt_comb!$A:$B,2,FALSE),D728)</f>
        <v>20.64</v>
      </c>
      <c r="G728">
        <v>1037498</v>
      </c>
      <c r="H728">
        <f>SUMIFS($G:$G,$E:$E,18.51,'RAW2'!$A:$A,'RAW2'!A728)</f>
        <v>32009088</v>
      </c>
      <c r="I728" s="1" t="str">
        <f>VLOOKUP(A728,'volatile collection data'!$G$6:$H$69,2,FALSE)</f>
        <v>D</v>
      </c>
      <c r="J728" s="1">
        <f>VLOOKUP(A728,'volatile collection data'!$G$6:$I$69,3,FALSE)</f>
        <v>12</v>
      </c>
      <c r="K728" s="1" t="str">
        <f>VLOOKUP(A728,'volatile collection data'!$G$6:$N$69,8,FALSE)</f>
        <v>20A</v>
      </c>
      <c r="L728" s="1">
        <f>VLOOKUP(A728,'volatile collection data'!$G$6:$J$69,4,FALSE)</f>
        <v>4.74</v>
      </c>
      <c r="M728" s="1">
        <f>VLOOKUP($A728,'volatile collection data'!$G$6:$M$69,6,FALSE)</f>
        <v>9</v>
      </c>
      <c r="N728" s="1">
        <f>VLOOKUP($A728,'volatile collection data'!$G$6:$M$69,7,FALSE)</f>
        <v>4.74</v>
      </c>
      <c r="O728" s="1">
        <f>VLOOKUP(A728,'volatile collection data'!$G$6:$K$69,5,FALSE)</f>
        <v>1</v>
      </c>
      <c r="P728" s="1" t="str">
        <f t="shared" si="69"/>
        <v>12D</v>
      </c>
      <c r="Q728">
        <f t="shared" si="67"/>
        <v>3.41905140501279E-2</v>
      </c>
      <c r="R728" t="str">
        <f t="shared" si="70"/>
        <v>20A_1-D&amp;4.74%4.74@9</v>
      </c>
      <c r="S728" t="str">
        <f t="shared" si="71"/>
        <v>12D-20A-VCS-Loc-22</v>
      </c>
      <c r="T728" t="str">
        <f>IFERROR(IF(VLOOKUP(S728,Bad!$A:$A,1,FALSE)='RAW2'!S728,"yes","no"),"no")</f>
        <v>no</v>
      </c>
      <c r="U728" t="str">
        <f>IFERROR(VLOOKUP(F728,compounds!$A:$B,2,FALSE),"")</f>
        <v/>
      </c>
      <c r="V728" t="str">
        <f>VLOOKUP(B728,'volatile collection data'!$O:$P,2,FALSE)</f>
        <v>27.apr.22 20</v>
      </c>
    </row>
    <row r="729" spans="1:22" x14ac:dyDescent="0.2">
      <c r="A729" t="s">
        <v>196</v>
      </c>
      <c r="B729" s="1" t="str">
        <f t="shared" si="68"/>
        <v>12D</v>
      </c>
      <c r="C729">
        <v>20.846</v>
      </c>
      <c r="D729">
        <f t="shared" si="66"/>
        <v>20.85</v>
      </c>
      <c r="E729">
        <f>VLOOKUP(D729,'Peak Combiner'!$A$5:$D$4980,4,FALSE)</f>
        <v>20.85</v>
      </c>
      <c r="F729">
        <f>IFERROR(VLOOKUP(D729,rt_comb!$A:$B,2,FALSE),D729)</f>
        <v>20.85</v>
      </c>
      <c r="G729">
        <v>2163743</v>
      </c>
      <c r="H729">
        <f>SUMIFS($G:$G,$E:$E,18.51,'RAW2'!$A:$A,'RAW2'!A729)</f>
        <v>32009088</v>
      </c>
      <c r="I729" s="1" t="str">
        <f>VLOOKUP(A729,'volatile collection data'!$G$6:$H$69,2,FALSE)</f>
        <v>D</v>
      </c>
      <c r="J729" s="1">
        <f>VLOOKUP(A729,'volatile collection data'!$G$6:$I$69,3,FALSE)</f>
        <v>12</v>
      </c>
      <c r="K729" s="1" t="str">
        <f>VLOOKUP(A729,'volatile collection data'!$G$6:$N$69,8,FALSE)</f>
        <v>20A</v>
      </c>
      <c r="L729" s="1">
        <f>VLOOKUP(A729,'volatile collection data'!$G$6:$J$69,4,FALSE)</f>
        <v>4.74</v>
      </c>
      <c r="M729" s="1">
        <f>VLOOKUP($A729,'volatile collection data'!$G$6:$M$69,6,FALSE)</f>
        <v>9</v>
      </c>
      <c r="N729" s="1">
        <f>VLOOKUP($A729,'volatile collection data'!$G$6:$M$69,7,FALSE)</f>
        <v>4.74</v>
      </c>
      <c r="O729" s="1">
        <f>VLOOKUP(A729,'volatile collection data'!$G$6:$K$69,5,FALSE)</f>
        <v>1</v>
      </c>
      <c r="P729" s="1" t="str">
        <f t="shared" si="69"/>
        <v>12D</v>
      </c>
      <c r="Q729">
        <f t="shared" si="67"/>
        <v>7.1305665593924913E-2</v>
      </c>
      <c r="R729" t="str">
        <f t="shared" si="70"/>
        <v>20A_1-D&amp;4.74%4.74@9</v>
      </c>
      <c r="S729" t="str">
        <f t="shared" si="71"/>
        <v>12D-20A-VCS-Loc-22</v>
      </c>
      <c r="T729" t="str">
        <f>IFERROR(IF(VLOOKUP(S729,Bad!$A:$A,1,FALSE)='RAW2'!S729,"yes","no"),"no")</f>
        <v>no</v>
      </c>
      <c r="U729" t="str">
        <f>IFERROR(VLOOKUP(F729,compounds!$A:$B,2,FALSE),"")</f>
        <v>nanodecane</v>
      </c>
      <c r="V729" t="str">
        <f>VLOOKUP(B729,'volatile collection data'!$O:$P,2,FALSE)</f>
        <v>27.apr.22 20</v>
      </c>
    </row>
    <row r="730" spans="1:22" x14ac:dyDescent="0.2">
      <c r="A730" t="s">
        <v>196</v>
      </c>
      <c r="B730" s="1" t="str">
        <f t="shared" si="68"/>
        <v>12D</v>
      </c>
      <c r="C730">
        <v>21.081</v>
      </c>
      <c r="D730">
        <f t="shared" si="66"/>
        <v>21.08</v>
      </c>
      <c r="E730">
        <f>VLOOKUP(D730,'Peak Combiner'!$A$5:$D$4980,4,FALSE)</f>
        <v>21.07</v>
      </c>
      <c r="F730">
        <f>IFERROR(VLOOKUP(D730,rt_comb!$A:$B,2,FALSE),D730)</f>
        <v>21.08</v>
      </c>
      <c r="G730">
        <v>10310971</v>
      </c>
      <c r="H730">
        <f>SUMIFS($G:$G,$E:$E,18.51,'RAW2'!$A:$A,'RAW2'!A730)</f>
        <v>32009088</v>
      </c>
      <c r="I730" s="1" t="str">
        <f>VLOOKUP(A730,'volatile collection data'!$G$6:$H$69,2,FALSE)</f>
        <v>D</v>
      </c>
      <c r="J730" s="1">
        <f>VLOOKUP(A730,'volatile collection data'!$G$6:$I$69,3,FALSE)</f>
        <v>12</v>
      </c>
      <c r="K730" s="1" t="str">
        <f>VLOOKUP(A730,'volatile collection data'!$G$6:$N$69,8,FALSE)</f>
        <v>20A</v>
      </c>
      <c r="L730" s="1">
        <f>VLOOKUP(A730,'volatile collection data'!$G$6:$J$69,4,FALSE)</f>
        <v>4.74</v>
      </c>
      <c r="M730" s="1">
        <f>VLOOKUP($A730,'volatile collection data'!$G$6:$M$69,6,FALSE)</f>
        <v>9</v>
      </c>
      <c r="N730" s="1">
        <f>VLOOKUP($A730,'volatile collection data'!$G$6:$M$69,7,FALSE)</f>
        <v>4.74</v>
      </c>
      <c r="O730" s="1">
        <f>VLOOKUP(A730,'volatile collection data'!$G$6:$K$69,5,FALSE)</f>
        <v>1</v>
      </c>
      <c r="P730" s="1" t="str">
        <f t="shared" si="69"/>
        <v>12D</v>
      </c>
      <c r="Q730">
        <f t="shared" si="67"/>
        <v>0.33979573825295217</v>
      </c>
      <c r="R730" t="str">
        <f t="shared" si="70"/>
        <v>20A_1-D&amp;4.74%4.74@9</v>
      </c>
      <c r="S730" t="str">
        <f t="shared" si="71"/>
        <v>12D-20A-VCS-Loc-22</v>
      </c>
      <c r="T730" t="str">
        <f>IFERROR(IF(VLOOKUP(S730,Bad!$A:$A,1,FALSE)='RAW2'!S730,"yes","no"),"no")</f>
        <v>no</v>
      </c>
      <c r="U730" t="str">
        <f>IFERROR(VLOOKUP(F730,compounds!$A:$B,2,FALSE),"")</f>
        <v/>
      </c>
      <c r="V730" t="str">
        <f>VLOOKUP(B730,'volatile collection data'!$O:$P,2,FALSE)</f>
        <v>27.apr.22 20</v>
      </c>
    </row>
    <row r="731" spans="1:22" x14ac:dyDescent="0.2">
      <c r="A731" t="s">
        <v>196</v>
      </c>
      <c r="B731" s="1" t="str">
        <f t="shared" si="68"/>
        <v>12D</v>
      </c>
      <c r="C731">
        <v>21.324999999999999</v>
      </c>
      <c r="D731">
        <f t="shared" si="66"/>
        <v>21.33</v>
      </c>
      <c r="E731">
        <f>VLOOKUP(D731,'Peak Combiner'!$A$5:$D$4980,4,FALSE)</f>
        <v>21.28</v>
      </c>
      <c r="F731">
        <f>IFERROR(VLOOKUP(D731,rt_comb!$A:$B,2,FALSE),D731)</f>
        <v>21.33</v>
      </c>
      <c r="G731">
        <v>212306322</v>
      </c>
      <c r="H731">
        <f>SUMIFS($G:$G,$E:$E,18.51,'RAW2'!$A:$A,'RAW2'!A731)</f>
        <v>32009088</v>
      </c>
      <c r="I731" s="1" t="str">
        <f>VLOOKUP(A731,'volatile collection data'!$G$6:$H$69,2,FALSE)</f>
        <v>D</v>
      </c>
      <c r="J731" s="1">
        <f>VLOOKUP(A731,'volatile collection data'!$G$6:$I$69,3,FALSE)</f>
        <v>12</v>
      </c>
      <c r="K731" s="1" t="str">
        <f>VLOOKUP(A731,'volatile collection data'!$G$6:$N$69,8,FALSE)</f>
        <v>20A</v>
      </c>
      <c r="L731" s="1">
        <f>VLOOKUP(A731,'volatile collection data'!$G$6:$J$69,4,FALSE)</f>
        <v>4.74</v>
      </c>
      <c r="M731" s="1">
        <f>VLOOKUP($A731,'volatile collection data'!$G$6:$M$69,6,FALSE)</f>
        <v>9</v>
      </c>
      <c r="N731" s="1">
        <f>VLOOKUP($A731,'volatile collection data'!$G$6:$M$69,7,FALSE)</f>
        <v>4.74</v>
      </c>
      <c r="O731" s="1">
        <f>VLOOKUP(A731,'volatile collection data'!$G$6:$K$69,5,FALSE)</f>
        <v>1</v>
      </c>
      <c r="P731" s="1" t="str">
        <f t="shared" si="69"/>
        <v>12D</v>
      </c>
      <c r="Q731">
        <f t="shared" si="67"/>
        <v>6.9965072561797506</v>
      </c>
      <c r="R731" t="str">
        <f t="shared" si="70"/>
        <v>20A_1-D&amp;4.74%4.74@9</v>
      </c>
      <c r="S731" t="str">
        <f t="shared" si="71"/>
        <v>12D-20A-VCS-Loc-22</v>
      </c>
      <c r="T731" t="str">
        <f>IFERROR(IF(VLOOKUP(S731,Bad!$A:$A,1,FALSE)='RAW2'!S731,"yes","no"),"no")</f>
        <v>no</v>
      </c>
      <c r="U731" t="str">
        <f>IFERROR(VLOOKUP(F731,compounds!$A:$B,2,FALSE),"")</f>
        <v/>
      </c>
      <c r="V731" t="str">
        <f>VLOOKUP(B731,'volatile collection data'!$O:$P,2,FALSE)</f>
        <v>27.apr.22 20</v>
      </c>
    </row>
    <row r="732" spans="1:22" x14ac:dyDescent="0.2">
      <c r="A732" t="s">
        <v>196</v>
      </c>
      <c r="B732" s="1" t="str">
        <f t="shared" si="68"/>
        <v>12D</v>
      </c>
      <c r="C732">
        <v>21.564</v>
      </c>
      <c r="D732">
        <f t="shared" si="66"/>
        <v>21.56</v>
      </c>
      <c r="E732">
        <f>VLOOKUP(D732,'Peak Combiner'!$A$5:$D$4980,4,FALSE)</f>
        <v>21.56</v>
      </c>
      <c r="F732">
        <f>IFERROR(VLOOKUP(D732,rt_comb!$A:$B,2,FALSE),D732)</f>
        <v>21.56</v>
      </c>
      <c r="G732">
        <v>1731362</v>
      </c>
      <c r="H732">
        <f>SUMIFS($G:$G,$E:$E,18.51,'RAW2'!$A:$A,'RAW2'!A732)</f>
        <v>32009088</v>
      </c>
      <c r="I732" s="1" t="str">
        <f>VLOOKUP(A732,'volatile collection data'!$G$6:$H$69,2,FALSE)</f>
        <v>D</v>
      </c>
      <c r="J732" s="1">
        <f>VLOOKUP(A732,'volatile collection data'!$G$6:$I$69,3,FALSE)</f>
        <v>12</v>
      </c>
      <c r="K732" s="1" t="str">
        <f>VLOOKUP(A732,'volatile collection data'!$G$6:$N$69,8,FALSE)</f>
        <v>20A</v>
      </c>
      <c r="L732" s="1">
        <f>VLOOKUP(A732,'volatile collection data'!$G$6:$J$69,4,FALSE)</f>
        <v>4.74</v>
      </c>
      <c r="M732" s="1">
        <f>VLOOKUP($A732,'volatile collection data'!$G$6:$M$69,6,FALSE)</f>
        <v>9</v>
      </c>
      <c r="N732" s="1">
        <f>VLOOKUP($A732,'volatile collection data'!$G$6:$M$69,7,FALSE)</f>
        <v>4.74</v>
      </c>
      <c r="O732" s="1">
        <f>VLOOKUP(A732,'volatile collection data'!$G$6:$K$69,5,FALSE)</f>
        <v>1</v>
      </c>
      <c r="P732" s="1" t="str">
        <f t="shared" si="69"/>
        <v>12D</v>
      </c>
      <c r="Q732">
        <f t="shared" si="67"/>
        <v>5.7056646650747805E-2</v>
      </c>
      <c r="R732" t="str">
        <f t="shared" si="70"/>
        <v>20A_1-D&amp;4.74%4.74@9</v>
      </c>
      <c r="S732" t="str">
        <f t="shared" si="71"/>
        <v>12D-20A-VCS-Loc-22</v>
      </c>
      <c r="T732" t="str">
        <f>IFERROR(IF(VLOOKUP(S732,Bad!$A:$A,1,FALSE)='RAW2'!S732,"yes","no"),"no")</f>
        <v>no</v>
      </c>
      <c r="U732" t="str">
        <f>IFERROR(VLOOKUP(F732,compounds!$A:$B,2,FALSE),"")</f>
        <v/>
      </c>
      <c r="V732" t="str">
        <f>VLOOKUP(B732,'volatile collection data'!$O:$P,2,FALSE)</f>
        <v>27.apr.22 20</v>
      </c>
    </row>
    <row r="733" spans="1:22" x14ac:dyDescent="0.2">
      <c r="A733" t="s">
        <v>196</v>
      </c>
      <c r="B733" s="1" t="str">
        <f t="shared" si="68"/>
        <v>12D</v>
      </c>
      <c r="C733">
        <v>22.18</v>
      </c>
      <c r="D733">
        <f t="shared" si="66"/>
        <v>22.18</v>
      </c>
      <c r="E733">
        <f>VLOOKUP(D733,'Peak Combiner'!$A$5:$D$4980,4,FALSE)</f>
        <v>22.17</v>
      </c>
      <c r="F733">
        <f>IFERROR(VLOOKUP(D733,rt_comb!$A:$B,2,FALSE),D733)</f>
        <v>22.18</v>
      </c>
      <c r="G733">
        <v>8405444</v>
      </c>
      <c r="H733">
        <f>SUMIFS($G:$G,$E:$E,18.51,'RAW2'!$A:$A,'RAW2'!A733)</f>
        <v>32009088</v>
      </c>
      <c r="I733" s="1" t="str">
        <f>VLOOKUP(A733,'volatile collection data'!$G$6:$H$69,2,FALSE)</f>
        <v>D</v>
      </c>
      <c r="J733" s="1">
        <f>VLOOKUP(A733,'volatile collection data'!$G$6:$I$69,3,FALSE)</f>
        <v>12</v>
      </c>
      <c r="K733" s="1" t="str">
        <f>VLOOKUP(A733,'volatile collection data'!$G$6:$N$69,8,FALSE)</f>
        <v>20A</v>
      </c>
      <c r="L733" s="1">
        <f>VLOOKUP(A733,'volatile collection data'!$G$6:$J$69,4,FALSE)</f>
        <v>4.74</v>
      </c>
      <c r="M733" s="1">
        <f>VLOOKUP($A733,'volatile collection data'!$G$6:$M$69,6,FALSE)</f>
        <v>9</v>
      </c>
      <c r="N733" s="1">
        <f>VLOOKUP($A733,'volatile collection data'!$G$6:$M$69,7,FALSE)</f>
        <v>4.74</v>
      </c>
      <c r="O733" s="1">
        <f>VLOOKUP(A733,'volatile collection data'!$G$6:$K$69,5,FALSE)</f>
        <v>1</v>
      </c>
      <c r="P733" s="1" t="str">
        <f t="shared" si="69"/>
        <v>12D</v>
      </c>
      <c r="Q733">
        <f t="shared" si="67"/>
        <v>0.27699952306371994</v>
      </c>
      <c r="R733" t="str">
        <f t="shared" si="70"/>
        <v>20A_1-D&amp;4.74%4.74@9</v>
      </c>
      <c r="S733" t="str">
        <f t="shared" si="71"/>
        <v>12D-20A-VCS-Loc-22</v>
      </c>
      <c r="T733" t="str">
        <f>IFERROR(IF(VLOOKUP(S733,Bad!$A:$A,1,FALSE)='RAW2'!S733,"yes","no"),"no")</f>
        <v>no</v>
      </c>
      <c r="U733" t="str">
        <f>IFERROR(VLOOKUP(F733,compounds!$A:$B,2,FALSE),"")</f>
        <v>humulene</v>
      </c>
      <c r="V733" t="str">
        <f>VLOOKUP(B733,'volatile collection data'!$O:$P,2,FALSE)</f>
        <v>27.apr.22 20</v>
      </c>
    </row>
    <row r="734" spans="1:22" x14ac:dyDescent="0.2">
      <c r="A734" t="s">
        <v>196</v>
      </c>
      <c r="B734" s="1" t="str">
        <f t="shared" si="68"/>
        <v>12D</v>
      </c>
      <c r="C734">
        <v>22.361999999999998</v>
      </c>
      <c r="D734">
        <f t="shared" si="66"/>
        <v>22.36</v>
      </c>
      <c r="E734">
        <f>VLOOKUP(D734,'Peak Combiner'!$A$5:$D$4980,4,FALSE)</f>
        <v>22.36</v>
      </c>
      <c r="F734">
        <f>IFERROR(VLOOKUP(D734,rt_comb!$A:$B,2,FALSE),D734)</f>
        <v>22.36</v>
      </c>
      <c r="G734">
        <v>5846614</v>
      </c>
      <c r="H734">
        <f>SUMIFS($G:$G,$E:$E,18.51,'RAW2'!$A:$A,'RAW2'!A734)</f>
        <v>32009088</v>
      </c>
      <c r="I734" s="1" t="str">
        <f>VLOOKUP(A734,'volatile collection data'!$G$6:$H$69,2,FALSE)</f>
        <v>D</v>
      </c>
      <c r="J734" s="1">
        <f>VLOOKUP(A734,'volatile collection data'!$G$6:$I$69,3,FALSE)</f>
        <v>12</v>
      </c>
      <c r="K734" s="1" t="str">
        <f>VLOOKUP(A734,'volatile collection data'!$G$6:$N$69,8,FALSE)</f>
        <v>20A</v>
      </c>
      <c r="L734" s="1">
        <f>VLOOKUP(A734,'volatile collection data'!$G$6:$J$69,4,FALSE)</f>
        <v>4.74</v>
      </c>
      <c r="M734" s="1">
        <f>VLOOKUP($A734,'volatile collection data'!$G$6:$M$69,6,FALSE)</f>
        <v>9</v>
      </c>
      <c r="N734" s="1">
        <f>VLOOKUP($A734,'volatile collection data'!$G$6:$M$69,7,FALSE)</f>
        <v>4.74</v>
      </c>
      <c r="O734" s="1">
        <f>VLOOKUP(A734,'volatile collection data'!$G$6:$K$69,5,FALSE)</f>
        <v>1</v>
      </c>
      <c r="P734" s="1" t="str">
        <f t="shared" si="69"/>
        <v>12D</v>
      </c>
      <c r="Q734">
        <f t="shared" si="67"/>
        <v>0.19267385393771796</v>
      </c>
      <c r="R734" t="str">
        <f t="shared" si="70"/>
        <v>20A_1-D&amp;4.74%4.74@9</v>
      </c>
      <c r="S734" t="str">
        <f t="shared" si="71"/>
        <v>12D-20A-VCS-Loc-22</v>
      </c>
      <c r="T734" t="str">
        <f>IFERROR(IF(VLOOKUP(S734,Bad!$A:$A,1,FALSE)='RAW2'!S734,"yes","no"),"no")</f>
        <v>no</v>
      </c>
      <c r="U734" t="str">
        <f>IFERROR(VLOOKUP(F734,compounds!$A:$B,2,FALSE),"")</f>
        <v/>
      </c>
      <c r="V734" t="str">
        <f>VLOOKUP(B734,'volatile collection data'!$O:$P,2,FALSE)</f>
        <v>27.apr.22 20</v>
      </c>
    </row>
    <row r="735" spans="1:22" x14ac:dyDescent="0.2">
      <c r="A735" t="s">
        <v>196</v>
      </c>
      <c r="B735" s="1" t="str">
        <f t="shared" si="68"/>
        <v>12D</v>
      </c>
      <c r="C735">
        <v>22.759</v>
      </c>
      <c r="D735">
        <f t="shared" si="66"/>
        <v>22.76</v>
      </c>
      <c r="E735">
        <f>VLOOKUP(D735,'Peak Combiner'!$A$5:$D$4980,4,FALSE)</f>
        <v>22.76</v>
      </c>
      <c r="F735">
        <f>IFERROR(VLOOKUP(D735,rt_comb!$A:$B,2,FALSE),D735)</f>
        <v>22.76</v>
      </c>
      <c r="G735">
        <v>3145783</v>
      </c>
      <c r="H735">
        <f>SUMIFS($G:$G,$E:$E,18.51,'RAW2'!$A:$A,'RAW2'!A735)</f>
        <v>32009088</v>
      </c>
      <c r="I735" s="1" t="str">
        <f>VLOOKUP(A735,'volatile collection data'!$G$6:$H$69,2,FALSE)</f>
        <v>D</v>
      </c>
      <c r="J735" s="1">
        <f>VLOOKUP(A735,'volatile collection data'!$G$6:$I$69,3,FALSE)</f>
        <v>12</v>
      </c>
      <c r="K735" s="1" t="str">
        <f>VLOOKUP(A735,'volatile collection data'!$G$6:$N$69,8,FALSE)</f>
        <v>20A</v>
      </c>
      <c r="L735" s="1">
        <f>VLOOKUP(A735,'volatile collection data'!$G$6:$J$69,4,FALSE)</f>
        <v>4.74</v>
      </c>
      <c r="M735" s="1">
        <f>VLOOKUP($A735,'volatile collection data'!$G$6:$M$69,6,FALSE)</f>
        <v>9</v>
      </c>
      <c r="N735" s="1">
        <f>VLOOKUP($A735,'volatile collection data'!$G$6:$M$69,7,FALSE)</f>
        <v>4.74</v>
      </c>
      <c r="O735" s="1">
        <f>VLOOKUP(A735,'volatile collection data'!$G$6:$K$69,5,FALSE)</f>
        <v>1</v>
      </c>
      <c r="P735" s="1" t="str">
        <f t="shared" si="69"/>
        <v>12D</v>
      </c>
      <c r="Q735">
        <f t="shared" si="67"/>
        <v>0.10366857368414543</v>
      </c>
      <c r="R735" t="str">
        <f t="shared" si="70"/>
        <v>20A_1-D&amp;4.74%4.74@9</v>
      </c>
      <c r="S735" t="str">
        <f t="shared" si="71"/>
        <v>12D-20A-VCS-Loc-22</v>
      </c>
      <c r="T735" t="str">
        <f>IFERROR(IF(VLOOKUP(S735,Bad!$A:$A,1,FALSE)='RAW2'!S735,"yes","no"),"no")</f>
        <v>no</v>
      </c>
      <c r="U735" t="str">
        <f>IFERROR(VLOOKUP(F735,compounds!$A:$B,2,FALSE),"")</f>
        <v/>
      </c>
      <c r="V735" t="str">
        <f>VLOOKUP(B735,'volatile collection data'!$O:$P,2,FALSE)</f>
        <v>27.apr.22 20</v>
      </c>
    </row>
    <row r="736" spans="1:22" x14ac:dyDescent="0.2">
      <c r="A736" t="s">
        <v>196</v>
      </c>
      <c r="B736" s="1" t="str">
        <f t="shared" si="68"/>
        <v>12D</v>
      </c>
      <c r="C736">
        <v>22.864999999999998</v>
      </c>
      <c r="D736">
        <f t="shared" si="66"/>
        <v>22.87</v>
      </c>
      <c r="E736">
        <f>VLOOKUP(D736,'Peak Combiner'!$A$5:$D$4980,4,FALSE)</f>
        <v>22.87</v>
      </c>
      <c r="F736">
        <f>IFERROR(VLOOKUP(D736,rt_comb!$A:$B,2,FALSE),D736)</f>
        <v>22.87</v>
      </c>
      <c r="G736">
        <v>4664689</v>
      </c>
      <c r="H736">
        <f>SUMIFS($G:$G,$E:$E,18.51,'RAW2'!$A:$A,'RAW2'!A736)</f>
        <v>32009088</v>
      </c>
      <c r="I736" s="1" t="str">
        <f>VLOOKUP(A736,'volatile collection data'!$G$6:$H$69,2,FALSE)</f>
        <v>D</v>
      </c>
      <c r="J736" s="1">
        <f>VLOOKUP(A736,'volatile collection data'!$G$6:$I$69,3,FALSE)</f>
        <v>12</v>
      </c>
      <c r="K736" s="1" t="str">
        <f>VLOOKUP(A736,'volatile collection data'!$G$6:$N$69,8,FALSE)</f>
        <v>20A</v>
      </c>
      <c r="L736" s="1">
        <f>VLOOKUP(A736,'volatile collection data'!$G$6:$J$69,4,FALSE)</f>
        <v>4.74</v>
      </c>
      <c r="M736" s="1">
        <f>VLOOKUP($A736,'volatile collection data'!$G$6:$M$69,6,FALSE)</f>
        <v>9</v>
      </c>
      <c r="N736" s="1">
        <f>VLOOKUP($A736,'volatile collection data'!$G$6:$M$69,7,FALSE)</f>
        <v>4.74</v>
      </c>
      <c r="O736" s="1">
        <f>VLOOKUP(A736,'volatile collection data'!$G$6:$K$69,5,FALSE)</f>
        <v>1</v>
      </c>
      <c r="P736" s="1" t="str">
        <f t="shared" si="69"/>
        <v>12D</v>
      </c>
      <c r="Q736">
        <f t="shared" si="67"/>
        <v>0.15372378047377161</v>
      </c>
      <c r="R736" t="str">
        <f t="shared" si="70"/>
        <v>20A_1-D&amp;4.74%4.74@9</v>
      </c>
      <c r="S736" t="str">
        <f t="shared" si="71"/>
        <v>12D-20A-VCS-Loc-22</v>
      </c>
      <c r="T736" t="str">
        <f>IFERROR(IF(VLOOKUP(S736,Bad!$A:$A,1,FALSE)='RAW2'!S736,"yes","no"),"no")</f>
        <v>no</v>
      </c>
      <c r="U736" t="str">
        <f>IFERROR(VLOOKUP(F736,compounds!$A:$B,2,FALSE),"")</f>
        <v/>
      </c>
      <c r="V736" t="str">
        <f>VLOOKUP(B736,'volatile collection data'!$O:$P,2,FALSE)</f>
        <v>27.apr.22 20</v>
      </c>
    </row>
    <row r="737" spans="1:22" x14ac:dyDescent="0.2">
      <c r="A737" t="s">
        <v>196</v>
      </c>
      <c r="B737" s="1" t="str">
        <f t="shared" si="68"/>
        <v>12D</v>
      </c>
      <c r="C737">
        <v>22.989000000000001</v>
      </c>
      <c r="D737">
        <f t="shared" si="66"/>
        <v>22.99</v>
      </c>
      <c r="E737">
        <f>VLOOKUP(D737,'Peak Combiner'!$A$5:$D$4980,4,FALSE)</f>
        <v>22.99</v>
      </c>
      <c r="F737">
        <f>IFERROR(VLOOKUP(D737,rt_comb!$A:$B,2,FALSE),D737)</f>
        <v>22.99</v>
      </c>
      <c r="G737">
        <v>1239974</v>
      </c>
      <c r="H737">
        <f>SUMIFS($G:$G,$E:$E,18.51,'RAW2'!$A:$A,'RAW2'!A737)</f>
        <v>32009088</v>
      </c>
      <c r="I737" s="1" t="str">
        <f>VLOOKUP(A737,'volatile collection data'!$G$6:$H$69,2,FALSE)</f>
        <v>D</v>
      </c>
      <c r="J737" s="1">
        <f>VLOOKUP(A737,'volatile collection data'!$G$6:$I$69,3,FALSE)</f>
        <v>12</v>
      </c>
      <c r="K737" s="1" t="str">
        <f>VLOOKUP(A737,'volatile collection data'!$G$6:$N$69,8,FALSE)</f>
        <v>20A</v>
      </c>
      <c r="L737" s="1">
        <f>VLOOKUP(A737,'volatile collection data'!$G$6:$J$69,4,FALSE)</f>
        <v>4.74</v>
      </c>
      <c r="M737" s="1">
        <f>VLOOKUP($A737,'volatile collection data'!$G$6:$M$69,6,FALSE)</f>
        <v>9</v>
      </c>
      <c r="N737" s="1">
        <f>VLOOKUP($A737,'volatile collection data'!$G$6:$M$69,7,FALSE)</f>
        <v>4.74</v>
      </c>
      <c r="O737" s="1">
        <f>VLOOKUP(A737,'volatile collection data'!$G$6:$K$69,5,FALSE)</f>
        <v>1</v>
      </c>
      <c r="P737" s="1" t="str">
        <f t="shared" si="69"/>
        <v>12D</v>
      </c>
      <c r="Q737">
        <f t="shared" si="67"/>
        <v>4.0863065248119321E-2</v>
      </c>
      <c r="R737" t="str">
        <f t="shared" si="70"/>
        <v>20A_1-D&amp;4.74%4.74@9</v>
      </c>
      <c r="S737" t="str">
        <f t="shared" si="71"/>
        <v>12D-20A-VCS-Loc-22</v>
      </c>
      <c r="T737" t="str">
        <f>IFERROR(IF(VLOOKUP(S737,Bad!$A:$A,1,FALSE)='RAW2'!S737,"yes","no"),"no")</f>
        <v>no</v>
      </c>
      <c r="U737" t="str">
        <f>IFERROR(VLOOKUP(F737,compounds!$A:$B,2,FALSE),"")</f>
        <v/>
      </c>
      <c r="V737" t="str">
        <f>VLOOKUP(B737,'volatile collection data'!$O:$P,2,FALSE)</f>
        <v>27.apr.22 20</v>
      </c>
    </row>
    <row r="738" spans="1:22" x14ac:dyDescent="0.2">
      <c r="A738" t="s">
        <v>196</v>
      </c>
      <c r="B738" s="1" t="str">
        <f t="shared" si="68"/>
        <v>12D</v>
      </c>
      <c r="C738">
        <v>23.047000000000001</v>
      </c>
      <c r="D738">
        <f t="shared" si="66"/>
        <v>23.05</v>
      </c>
      <c r="E738">
        <f>VLOOKUP(D738,'Peak Combiner'!$A$5:$D$4980,4,FALSE)</f>
        <v>23.05</v>
      </c>
      <c r="F738">
        <f>IFERROR(VLOOKUP(D738,rt_comb!$A:$B,2,FALSE),D738)</f>
        <v>23.05</v>
      </c>
      <c r="G738">
        <v>1211453</v>
      </c>
      <c r="H738">
        <f>SUMIFS($G:$G,$E:$E,18.51,'RAW2'!$A:$A,'RAW2'!A738)</f>
        <v>32009088</v>
      </c>
      <c r="I738" s="1" t="str">
        <f>VLOOKUP(A738,'volatile collection data'!$G$6:$H$69,2,FALSE)</f>
        <v>D</v>
      </c>
      <c r="J738" s="1">
        <f>VLOOKUP(A738,'volatile collection data'!$G$6:$I$69,3,FALSE)</f>
        <v>12</v>
      </c>
      <c r="K738" s="1" t="str">
        <f>VLOOKUP(A738,'volatile collection data'!$G$6:$N$69,8,FALSE)</f>
        <v>20A</v>
      </c>
      <c r="L738" s="1">
        <f>VLOOKUP(A738,'volatile collection data'!$G$6:$J$69,4,FALSE)</f>
        <v>4.74</v>
      </c>
      <c r="M738" s="1">
        <f>VLOOKUP($A738,'volatile collection data'!$G$6:$M$69,6,FALSE)</f>
        <v>9</v>
      </c>
      <c r="N738" s="1">
        <f>VLOOKUP($A738,'volatile collection data'!$G$6:$M$69,7,FALSE)</f>
        <v>4.74</v>
      </c>
      <c r="O738" s="1">
        <f>VLOOKUP(A738,'volatile collection data'!$G$6:$K$69,5,FALSE)</f>
        <v>1</v>
      </c>
      <c r="P738" s="1" t="str">
        <f t="shared" si="69"/>
        <v>12D</v>
      </c>
      <c r="Q738">
        <f t="shared" si="67"/>
        <v>3.9923162085680745E-2</v>
      </c>
      <c r="R738" t="str">
        <f t="shared" si="70"/>
        <v>20A_1-D&amp;4.74%4.74@9</v>
      </c>
      <c r="S738" t="str">
        <f t="shared" si="71"/>
        <v>12D-20A-VCS-Loc-22</v>
      </c>
      <c r="T738" t="str">
        <f>IFERROR(IF(VLOOKUP(S738,Bad!$A:$A,1,FALSE)='RAW2'!S738,"yes","no"),"no")</f>
        <v>no</v>
      </c>
      <c r="U738" t="str">
        <f>IFERROR(VLOOKUP(F738,compounds!$A:$B,2,FALSE),"")</f>
        <v/>
      </c>
      <c r="V738" t="str">
        <f>VLOOKUP(B738,'volatile collection data'!$O:$P,2,FALSE)</f>
        <v>27.apr.22 20</v>
      </c>
    </row>
    <row r="739" spans="1:22" x14ac:dyDescent="0.2">
      <c r="A739" t="s">
        <v>196</v>
      </c>
      <c r="B739" s="1" t="str">
        <f t="shared" si="68"/>
        <v>12D</v>
      </c>
      <c r="C739">
        <v>23.244</v>
      </c>
      <c r="D739">
        <f t="shared" si="66"/>
        <v>23.24</v>
      </c>
      <c r="E739">
        <f>VLOOKUP(D739,'Peak Combiner'!$A$5:$D$4980,4,FALSE)</f>
        <v>23.24</v>
      </c>
      <c r="F739">
        <f>IFERROR(VLOOKUP(D739,rt_comb!$A:$B,2,FALSE),D739)</f>
        <v>23.24</v>
      </c>
      <c r="G739">
        <v>2237889</v>
      </c>
      <c r="H739">
        <f>SUMIFS($G:$G,$E:$E,18.51,'RAW2'!$A:$A,'RAW2'!A739)</f>
        <v>32009088</v>
      </c>
      <c r="I739" s="1" t="str">
        <f>VLOOKUP(A739,'volatile collection data'!$G$6:$H$69,2,FALSE)</f>
        <v>D</v>
      </c>
      <c r="J739" s="1">
        <f>VLOOKUP(A739,'volatile collection data'!$G$6:$I$69,3,FALSE)</f>
        <v>12</v>
      </c>
      <c r="K739" s="1" t="str">
        <f>VLOOKUP(A739,'volatile collection data'!$G$6:$N$69,8,FALSE)</f>
        <v>20A</v>
      </c>
      <c r="L739" s="1">
        <f>VLOOKUP(A739,'volatile collection data'!$G$6:$J$69,4,FALSE)</f>
        <v>4.74</v>
      </c>
      <c r="M739" s="1">
        <f>VLOOKUP($A739,'volatile collection data'!$G$6:$M$69,6,FALSE)</f>
        <v>9</v>
      </c>
      <c r="N739" s="1">
        <f>VLOOKUP($A739,'volatile collection data'!$G$6:$M$69,7,FALSE)</f>
        <v>4.74</v>
      </c>
      <c r="O739" s="1">
        <f>VLOOKUP(A739,'volatile collection data'!$G$6:$K$69,5,FALSE)</f>
        <v>1</v>
      </c>
      <c r="P739" s="1" t="str">
        <f t="shared" si="69"/>
        <v>12D</v>
      </c>
      <c r="Q739">
        <f t="shared" si="67"/>
        <v>7.3749130405192764E-2</v>
      </c>
      <c r="R739" t="str">
        <f t="shared" si="70"/>
        <v>20A_1-D&amp;4.74%4.74@9</v>
      </c>
      <c r="S739" t="str">
        <f t="shared" si="71"/>
        <v>12D-20A-VCS-Loc-22</v>
      </c>
      <c r="T739" t="str">
        <f>IFERROR(IF(VLOOKUP(S739,Bad!$A:$A,1,FALSE)='RAW2'!S739,"yes","no"),"no")</f>
        <v>no</v>
      </c>
      <c r="U739" t="str">
        <f>IFERROR(VLOOKUP(F739,compounds!$A:$B,2,FALSE),"")</f>
        <v/>
      </c>
      <c r="V739" t="str">
        <f>VLOOKUP(B739,'volatile collection data'!$O:$P,2,FALSE)</f>
        <v>27.apr.22 20</v>
      </c>
    </row>
    <row r="740" spans="1:22" x14ac:dyDescent="0.2">
      <c r="A740" t="s">
        <v>196</v>
      </c>
      <c r="B740" s="1" t="str">
        <f t="shared" si="68"/>
        <v>12D</v>
      </c>
      <c r="C740">
        <v>23.331</v>
      </c>
      <c r="D740">
        <f t="shared" si="66"/>
        <v>23.33</v>
      </c>
      <c r="E740">
        <f>VLOOKUP(D740,'Peak Combiner'!$A$5:$D$4980,4,FALSE)</f>
        <v>23.32</v>
      </c>
      <c r="F740">
        <f>IFERROR(VLOOKUP(D740,rt_comb!$A:$B,2,FALSE),D740)</f>
        <v>23.33</v>
      </c>
      <c r="G740">
        <v>6702385</v>
      </c>
      <c r="H740">
        <f>SUMIFS($G:$G,$E:$E,18.51,'RAW2'!$A:$A,'RAW2'!A740)</f>
        <v>32009088</v>
      </c>
      <c r="I740" s="1" t="str">
        <f>VLOOKUP(A740,'volatile collection data'!$G$6:$H$69,2,FALSE)</f>
        <v>D</v>
      </c>
      <c r="J740" s="1">
        <f>VLOOKUP(A740,'volatile collection data'!$G$6:$I$69,3,FALSE)</f>
        <v>12</v>
      </c>
      <c r="K740" s="1" t="str">
        <f>VLOOKUP(A740,'volatile collection data'!$G$6:$N$69,8,FALSE)</f>
        <v>20A</v>
      </c>
      <c r="L740" s="1">
        <f>VLOOKUP(A740,'volatile collection data'!$G$6:$J$69,4,FALSE)</f>
        <v>4.74</v>
      </c>
      <c r="M740" s="1">
        <f>VLOOKUP($A740,'volatile collection data'!$G$6:$M$69,6,FALSE)</f>
        <v>9</v>
      </c>
      <c r="N740" s="1">
        <f>VLOOKUP($A740,'volatile collection data'!$G$6:$M$69,7,FALSE)</f>
        <v>4.74</v>
      </c>
      <c r="O740" s="1">
        <f>VLOOKUP(A740,'volatile collection data'!$G$6:$K$69,5,FALSE)</f>
        <v>1</v>
      </c>
      <c r="P740" s="1" t="str">
        <f t="shared" si="69"/>
        <v>12D</v>
      </c>
      <c r="Q740">
        <f t="shared" si="67"/>
        <v>0.22087559543427215</v>
      </c>
      <c r="R740" t="str">
        <f t="shared" si="70"/>
        <v>20A_1-D&amp;4.74%4.74@9</v>
      </c>
      <c r="S740" t="str">
        <f t="shared" si="71"/>
        <v>12D-20A-VCS-Loc-22</v>
      </c>
      <c r="T740" t="str">
        <f>IFERROR(IF(VLOOKUP(S740,Bad!$A:$A,1,FALSE)='RAW2'!S740,"yes","no"),"no")</f>
        <v>no</v>
      </c>
      <c r="U740" t="str">
        <f>IFERROR(VLOOKUP(F740,compounds!$A:$B,2,FALSE),"")</f>
        <v/>
      </c>
      <c r="V740" t="str">
        <f>VLOOKUP(B740,'volatile collection data'!$O:$P,2,FALSE)</f>
        <v>27.apr.22 20</v>
      </c>
    </row>
    <row r="741" spans="1:22" x14ac:dyDescent="0.2">
      <c r="A741" t="s">
        <v>196</v>
      </c>
      <c r="B741" s="1" t="str">
        <f t="shared" si="68"/>
        <v>12D</v>
      </c>
      <c r="C741">
        <v>23.669</v>
      </c>
      <c r="D741">
        <f t="shared" si="66"/>
        <v>23.67</v>
      </c>
      <c r="E741">
        <f>VLOOKUP(D741,'Peak Combiner'!$A$5:$D$4980,4,FALSE)</f>
        <v>23.67</v>
      </c>
      <c r="F741">
        <f>IFERROR(VLOOKUP(D741,rt_comb!$A:$B,2,FALSE),D741)</f>
        <v>23.67</v>
      </c>
      <c r="G741">
        <v>7805166</v>
      </c>
      <c r="H741">
        <f>SUMIFS($G:$G,$E:$E,18.51,'RAW2'!$A:$A,'RAW2'!A741)</f>
        <v>32009088</v>
      </c>
      <c r="I741" s="1" t="str">
        <f>VLOOKUP(A741,'volatile collection data'!$G$6:$H$69,2,FALSE)</f>
        <v>D</v>
      </c>
      <c r="J741" s="1">
        <f>VLOOKUP(A741,'volatile collection data'!$G$6:$I$69,3,FALSE)</f>
        <v>12</v>
      </c>
      <c r="K741" s="1" t="str">
        <f>VLOOKUP(A741,'volatile collection data'!$G$6:$N$69,8,FALSE)</f>
        <v>20A</v>
      </c>
      <c r="L741" s="1">
        <f>VLOOKUP(A741,'volatile collection data'!$G$6:$J$69,4,FALSE)</f>
        <v>4.74</v>
      </c>
      <c r="M741" s="1">
        <f>VLOOKUP($A741,'volatile collection data'!$G$6:$M$69,6,FALSE)</f>
        <v>9</v>
      </c>
      <c r="N741" s="1">
        <f>VLOOKUP($A741,'volatile collection data'!$G$6:$M$69,7,FALSE)</f>
        <v>4.74</v>
      </c>
      <c r="O741" s="1">
        <f>VLOOKUP(A741,'volatile collection data'!$G$6:$K$69,5,FALSE)</f>
        <v>1</v>
      </c>
      <c r="P741" s="1" t="str">
        <f t="shared" si="69"/>
        <v>12D</v>
      </c>
      <c r="Q741">
        <f t="shared" si="67"/>
        <v>0.25721749611717865</v>
      </c>
      <c r="R741" t="str">
        <f t="shared" si="70"/>
        <v>20A_1-D&amp;4.74%4.74@9</v>
      </c>
      <c r="S741" t="str">
        <f t="shared" si="71"/>
        <v>12D-20A-VCS-Loc-22</v>
      </c>
      <c r="T741" t="str">
        <f>IFERROR(IF(VLOOKUP(S741,Bad!$A:$A,1,FALSE)='RAW2'!S741,"yes","no"),"no")</f>
        <v>no</v>
      </c>
      <c r="U741" t="str">
        <f>IFERROR(VLOOKUP(F741,compounds!$A:$B,2,FALSE),"")</f>
        <v>y-cadinene</v>
      </c>
      <c r="V741" t="str">
        <f>VLOOKUP(B741,'volatile collection data'!$O:$P,2,FALSE)</f>
        <v>27.apr.22 20</v>
      </c>
    </row>
    <row r="742" spans="1:22" x14ac:dyDescent="0.2">
      <c r="A742" t="s">
        <v>196</v>
      </c>
      <c r="B742" s="1" t="str">
        <f t="shared" si="68"/>
        <v>12D</v>
      </c>
      <c r="C742">
        <v>23.895</v>
      </c>
      <c r="D742">
        <f t="shared" si="66"/>
        <v>23.9</v>
      </c>
      <c r="E742">
        <f>VLOOKUP(D742,'Peak Combiner'!$A$5:$D$4980,4,FALSE)</f>
        <v>23.89</v>
      </c>
      <c r="F742">
        <f>IFERROR(VLOOKUP(D742,rt_comb!$A:$B,2,FALSE),D742)</f>
        <v>23.9</v>
      </c>
      <c r="G742">
        <v>9200973</v>
      </c>
      <c r="H742">
        <f>SUMIFS($G:$G,$E:$E,18.51,'RAW2'!$A:$A,'RAW2'!A742)</f>
        <v>32009088</v>
      </c>
      <c r="I742" s="1" t="str">
        <f>VLOOKUP(A742,'volatile collection data'!$G$6:$H$69,2,FALSE)</f>
        <v>D</v>
      </c>
      <c r="J742" s="1">
        <f>VLOOKUP(A742,'volatile collection data'!$G$6:$I$69,3,FALSE)</f>
        <v>12</v>
      </c>
      <c r="K742" s="1" t="str">
        <f>VLOOKUP(A742,'volatile collection data'!$G$6:$N$69,8,FALSE)</f>
        <v>20A</v>
      </c>
      <c r="L742" s="1">
        <f>VLOOKUP(A742,'volatile collection data'!$G$6:$J$69,4,FALSE)</f>
        <v>4.74</v>
      </c>
      <c r="M742" s="1">
        <f>VLOOKUP($A742,'volatile collection data'!$G$6:$M$69,6,FALSE)</f>
        <v>9</v>
      </c>
      <c r="N742" s="1">
        <f>VLOOKUP($A742,'volatile collection data'!$G$6:$M$69,7,FALSE)</f>
        <v>4.74</v>
      </c>
      <c r="O742" s="1">
        <f>VLOOKUP(A742,'volatile collection data'!$G$6:$K$69,5,FALSE)</f>
        <v>1</v>
      </c>
      <c r="P742" s="1" t="str">
        <f t="shared" si="69"/>
        <v>12D</v>
      </c>
      <c r="Q742">
        <f t="shared" si="67"/>
        <v>0.30321600295262979</v>
      </c>
      <c r="R742" t="str">
        <f t="shared" si="70"/>
        <v>20A_1-D&amp;4.74%4.74@9</v>
      </c>
      <c r="S742" t="str">
        <f t="shared" si="71"/>
        <v>12D-20A-VCS-Loc-22</v>
      </c>
      <c r="T742" t="str">
        <f>IFERROR(IF(VLOOKUP(S742,Bad!$A:$A,1,FALSE)='RAW2'!S742,"yes","no"),"no")</f>
        <v>no</v>
      </c>
      <c r="U742" t="str">
        <f>IFERROR(VLOOKUP(F742,compounds!$A:$B,2,FALSE),"")</f>
        <v/>
      </c>
      <c r="V742" t="str">
        <f>VLOOKUP(B742,'volatile collection data'!$O:$P,2,FALSE)</f>
        <v>27.apr.22 20</v>
      </c>
    </row>
    <row r="743" spans="1:22" x14ac:dyDescent="0.2">
      <c r="A743" t="s">
        <v>196</v>
      </c>
      <c r="B743" s="1" t="str">
        <f t="shared" si="68"/>
        <v>12D</v>
      </c>
      <c r="C743">
        <v>24.817</v>
      </c>
      <c r="D743">
        <f t="shared" si="66"/>
        <v>24.82</v>
      </c>
      <c r="E743">
        <f>VLOOKUP(D743,'Peak Combiner'!$A$5:$D$4980,4,FALSE)</f>
        <v>24.82</v>
      </c>
      <c r="F743">
        <f>IFERROR(VLOOKUP(D743,rt_comb!$A:$B,2,FALSE),D743)</f>
        <v>24.82</v>
      </c>
      <c r="G743">
        <v>2042616</v>
      </c>
      <c r="H743">
        <f>SUMIFS($G:$G,$E:$E,18.51,'RAW2'!$A:$A,'RAW2'!A743)</f>
        <v>32009088</v>
      </c>
      <c r="I743" s="1" t="str">
        <f>VLOOKUP(A743,'volatile collection data'!$G$6:$H$69,2,FALSE)</f>
        <v>D</v>
      </c>
      <c r="J743" s="1">
        <f>VLOOKUP(A743,'volatile collection data'!$G$6:$I$69,3,FALSE)</f>
        <v>12</v>
      </c>
      <c r="K743" s="1" t="str">
        <f>VLOOKUP(A743,'volatile collection data'!$G$6:$N$69,8,FALSE)</f>
        <v>20A</v>
      </c>
      <c r="L743" s="1">
        <f>VLOOKUP(A743,'volatile collection data'!$G$6:$J$69,4,FALSE)</f>
        <v>4.74</v>
      </c>
      <c r="M743" s="1">
        <f>VLOOKUP($A743,'volatile collection data'!$G$6:$M$69,6,FALSE)</f>
        <v>9</v>
      </c>
      <c r="N743" s="1">
        <f>VLOOKUP($A743,'volatile collection data'!$G$6:$M$69,7,FALSE)</f>
        <v>4.74</v>
      </c>
      <c r="O743" s="1">
        <f>VLOOKUP(A743,'volatile collection data'!$G$6:$K$69,5,FALSE)</f>
        <v>1</v>
      </c>
      <c r="P743" s="1" t="str">
        <f t="shared" si="69"/>
        <v>12D</v>
      </c>
      <c r="Q743">
        <f t="shared" si="67"/>
        <v>6.7313952457755163E-2</v>
      </c>
      <c r="R743" t="str">
        <f t="shared" si="70"/>
        <v>20A_1-D&amp;4.74%4.74@9</v>
      </c>
      <c r="S743" t="str">
        <f t="shared" si="71"/>
        <v>12D-20A-VCS-Loc-22</v>
      </c>
      <c r="T743" t="str">
        <f>IFERROR(IF(VLOOKUP(S743,Bad!$A:$A,1,FALSE)='RAW2'!S743,"yes","no"),"no")</f>
        <v>no</v>
      </c>
      <c r="U743" t="str">
        <f>IFERROR(VLOOKUP(F743,compounds!$A:$B,2,FALSE),"")</f>
        <v/>
      </c>
      <c r="V743" t="str">
        <f>VLOOKUP(B743,'volatile collection data'!$O:$P,2,FALSE)</f>
        <v>27.apr.22 20</v>
      </c>
    </row>
    <row r="744" spans="1:22" x14ac:dyDescent="0.2">
      <c r="A744" t="s">
        <v>196</v>
      </c>
      <c r="B744" s="1" t="str">
        <f t="shared" si="68"/>
        <v>12D</v>
      </c>
      <c r="C744">
        <v>24.934000000000001</v>
      </c>
      <c r="D744">
        <f t="shared" si="66"/>
        <v>24.93</v>
      </c>
      <c r="E744">
        <f>VLOOKUP(D744,'Peak Combiner'!$A$5:$D$4980,4,FALSE)</f>
        <v>24.93</v>
      </c>
      <c r="F744">
        <f>IFERROR(VLOOKUP(D744,rt_comb!$A:$B,2,FALSE),D744)</f>
        <v>24.93</v>
      </c>
      <c r="G744">
        <v>9190126</v>
      </c>
      <c r="H744">
        <f>SUMIFS($G:$G,$E:$E,18.51,'RAW2'!$A:$A,'RAW2'!A744)</f>
        <v>32009088</v>
      </c>
      <c r="I744" s="1" t="str">
        <f>VLOOKUP(A744,'volatile collection data'!$G$6:$H$69,2,FALSE)</f>
        <v>D</v>
      </c>
      <c r="J744" s="1">
        <f>VLOOKUP(A744,'volatile collection data'!$G$6:$I$69,3,FALSE)</f>
        <v>12</v>
      </c>
      <c r="K744" s="1" t="str">
        <f>VLOOKUP(A744,'volatile collection data'!$G$6:$N$69,8,FALSE)</f>
        <v>20A</v>
      </c>
      <c r="L744" s="1">
        <f>VLOOKUP(A744,'volatile collection data'!$G$6:$J$69,4,FALSE)</f>
        <v>4.74</v>
      </c>
      <c r="M744" s="1">
        <f>VLOOKUP($A744,'volatile collection data'!$G$6:$M$69,6,FALSE)</f>
        <v>9</v>
      </c>
      <c r="N744" s="1">
        <f>VLOOKUP($A744,'volatile collection data'!$G$6:$M$69,7,FALSE)</f>
        <v>4.74</v>
      </c>
      <c r="O744" s="1">
        <f>VLOOKUP(A744,'volatile collection data'!$G$6:$K$69,5,FALSE)</f>
        <v>1</v>
      </c>
      <c r="P744" s="1" t="str">
        <f t="shared" si="69"/>
        <v>12D</v>
      </c>
      <c r="Q744">
        <f t="shared" si="67"/>
        <v>0.30285854249882482</v>
      </c>
      <c r="R744" t="str">
        <f t="shared" si="70"/>
        <v>20A_1-D&amp;4.74%4.74@9</v>
      </c>
      <c r="S744" t="str">
        <f t="shared" si="71"/>
        <v>12D-20A-VCS-Loc-22</v>
      </c>
      <c r="T744" t="str">
        <f>IFERROR(IF(VLOOKUP(S744,Bad!$A:$A,1,FALSE)='RAW2'!S744,"yes","no"),"no")</f>
        <v>no</v>
      </c>
      <c r="U744" t="str">
        <f>IFERROR(VLOOKUP(F744,compounds!$A:$B,2,FALSE),"")</f>
        <v/>
      </c>
      <c r="V744" t="str">
        <f>VLOOKUP(B744,'volatile collection data'!$O:$P,2,FALSE)</f>
        <v>27.apr.22 20</v>
      </c>
    </row>
    <row r="745" spans="1:22" x14ac:dyDescent="0.2">
      <c r="A745" t="s">
        <v>196</v>
      </c>
      <c r="B745" s="1" t="str">
        <f t="shared" si="68"/>
        <v>12D</v>
      </c>
      <c r="C745">
        <v>25.154</v>
      </c>
      <c r="D745">
        <f t="shared" si="66"/>
        <v>25.15</v>
      </c>
      <c r="E745">
        <f>VLOOKUP(D745,'Peak Combiner'!$A$5:$D$4980,4,FALSE)</f>
        <v>25.15</v>
      </c>
      <c r="F745">
        <f>IFERROR(VLOOKUP(D745,rt_comb!$A:$B,2,FALSE),D745)</f>
        <v>25.15</v>
      </c>
      <c r="G745">
        <v>10569858</v>
      </c>
      <c r="H745">
        <f>SUMIFS($G:$G,$E:$E,18.51,'RAW2'!$A:$A,'RAW2'!A745)</f>
        <v>32009088</v>
      </c>
      <c r="I745" s="1" t="str">
        <f>VLOOKUP(A745,'volatile collection data'!$G$6:$H$69,2,FALSE)</f>
        <v>D</v>
      </c>
      <c r="J745" s="1">
        <f>VLOOKUP(A745,'volatile collection data'!$G$6:$I$69,3,FALSE)</f>
        <v>12</v>
      </c>
      <c r="K745" s="1" t="str">
        <f>VLOOKUP(A745,'volatile collection data'!$G$6:$N$69,8,FALSE)</f>
        <v>20A</v>
      </c>
      <c r="L745" s="1">
        <f>VLOOKUP(A745,'volatile collection data'!$G$6:$J$69,4,FALSE)</f>
        <v>4.74</v>
      </c>
      <c r="M745" s="1">
        <f>VLOOKUP($A745,'volatile collection data'!$G$6:$M$69,6,FALSE)</f>
        <v>9</v>
      </c>
      <c r="N745" s="1">
        <f>VLOOKUP($A745,'volatile collection data'!$G$6:$M$69,7,FALSE)</f>
        <v>4.74</v>
      </c>
      <c r="O745" s="1">
        <f>VLOOKUP(A745,'volatile collection data'!$G$6:$K$69,5,FALSE)</f>
        <v>1</v>
      </c>
      <c r="P745" s="1" t="str">
        <f t="shared" si="69"/>
        <v>12D</v>
      </c>
      <c r="Q745">
        <f t="shared" si="67"/>
        <v>0.34832730131225009</v>
      </c>
      <c r="R745" t="str">
        <f t="shared" si="70"/>
        <v>20A_1-D&amp;4.74%4.74@9</v>
      </c>
      <c r="S745" t="str">
        <f t="shared" si="71"/>
        <v>12D-20A-VCS-Loc-22</v>
      </c>
      <c r="T745" t="str">
        <f>IFERROR(IF(VLOOKUP(S745,Bad!$A:$A,1,FALSE)='RAW2'!S745,"yes","no"),"no")</f>
        <v>no</v>
      </c>
      <c r="U745" t="str">
        <f>IFERROR(VLOOKUP(F745,compounds!$A:$B,2,FALSE),"")</f>
        <v/>
      </c>
      <c r="V745" t="str">
        <f>VLOOKUP(B745,'volatile collection data'!$O:$P,2,FALSE)</f>
        <v>27.apr.22 20</v>
      </c>
    </row>
    <row r="746" spans="1:22" x14ac:dyDescent="0.2">
      <c r="A746" t="s">
        <v>196</v>
      </c>
      <c r="B746" s="1" t="str">
        <f t="shared" si="68"/>
        <v>12D</v>
      </c>
      <c r="C746">
        <v>25.282</v>
      </c>
      <c r="D746">
        <f t="shared" si="66"/>
        <v>25.28</v>
      </c>
      <c r="E746">
        <f>VLOOKUP(D746,'Peak Combiner'!$A$5:$D$4980,4,FALSE)</f>
        <v>25.28</v>
      </c>
      <c r="F746">
        <f>IFERROR(VLOOKUP(D746,rt_comb!$A:$B,2,FALSE),D746)</f>
        <v>25.28</v>
      </c>
      <c r="G746">
        <v>88445785</v>
      </c>
      <c r="H746">
        <f>SUMIFS($G:$G,$E:$E,18.51,'RAW2'!$A:$A,'RAW2'!A746)</f>
        <v>32009088</v>
      </c>
      <c r="I746" s="1" t="str">
        <f>VLOOKUP(A746,'volatile collection data'!$G$6:$H$69,2,FALSE)</f>
        <v>D</v>
      </c>
      <c r="J746" s="1">
        <f>VLOOKUP(A746,'volatile collection data'!$G$6:$I$69,3,FALSE)</f>
        <v>12</v>
      </c>
      <c r="K746" s="1" t="str">
        <f>VLOOKUP(A746,'volatile collection data'!$G$6:$N$69,8,FALSE)</f>
        <v>20A</v>
      </c>
      <c r="L746" s="1">
        <f>VLOOKUP(A746,'volatile collection data'!$G$6:$J$69,4,FALSE)</f>
        <v>4.74</v>
      </c>
      <c r="M746" s="1">
        <f>VLOOKUP($A746,'volatile collection data'!$G$6:$M$69,6,FALSE)</f>
        <v>9</v>
      </c>
      <c r="N746" s="1">
        <f>VLOOKUP($A746,'volatile collection data'!$G$6:$M$69,7,FALSE)</f>
        <v>4.74</v>
      </c>
      <c r="O746" s="1">
        <f>VLOOKUP(A746,'volatile collection data'!$G$6:$K$69,5,FALSE)</f>
        <v>1</v>
      </c>
      <c r="P746" s="1" t="str">
        <f t="shared" si="69"/>
        <v>12D</v>
      </c>
      <c r="Q746">
        <f t="shared" si="67"/>
        <v>2.9147110208569966</v>
      </c>
      <c r="R746" t="str">
        <f t="shared" si="70"/>
        <v>20A_1-D&amp;4.74%4.74@9</v>
      </c>
      <c r="S746" t="str">
        <f t="shared" si="71"/>
        <v>12D-20A-VCS-Loc-22</v>
      </c>
      <c r="T746" t="str">
        <f>IFERROR(IF(VLOOKUP(S746,Bad!$A:$A,1,FALSE)='RAW2'!S746,"yes","no"),"no")</f>
        <v>no</v>
      </c>
      <c r="U746" t="str">
        <f>IFERROR(VLOOKUP(F746,compounds!$A:$B,2,FALSE),"")</f>
        <v/>
      </c>
      <c r="V746" t="str">
        <f>VLOOKUP(B746,'volatile collection data'!$O:$P,2,FALSE)</f>
        <v>27.apr.22 20</v>
      </c>
    </row>
    <row r="747" spans="1:22" x14ac:dyDescent="0.2">
      <c r="A747" t="s">
        <v>196</v>
      </c>
      <c r="B747" s="1" t="str">
        <f t="shared" si="68"/>
        <v>12D</v>
      </c>
      <c r="C747">
        <v>25.626000000000001</v>
      </c>
      <c r="D747">
        <f t="shared" si="66"/>
        <v>25.63</v>
      </c>
      <c r="E747">
        <f>VLOOKUP(D747,'Peak Combiner'!$A$5:$D$4980,4,FALSE)</f>
        <v>25.62</v>
      </c>
      <c r="F747">
        <f>IFERROR(VLOOKUP(D747,rt_comb!$A:$B,2,FALSE),D747)</f>
        <v>25.63</v>
      </c>
      <c r="G747">
        <v>3972421</v>
      </c>
      <c r="H747">
        <f>SUMIFS($G:$G,$E:$E,18.51,'RAW2'!$A:$A,'RAW2'!A747)</f>
        <v>32009088</v>
      </c>
      <c r="I747" s="1" t="str">
        <f>VLOOKUP(A747,'volatile collection data'!$G$6:$H$69,2,FALSE)</f>
        <v>D</v>
      </c>
      <c r="J747" s="1">
        <f>VLOOKUP(A747,'volatile collection data'!$G$6:$I$69,3,FALSE)</f>
        <v>12</v>
      </c>
      <c r="K747" s="1" t="str">
        <f>VLOOKUP(A747,'volatile collection data'!$G$6:$N$69,8,FALSE)</f>
        <v>20A</v>
      </c>
      <c r="L747" s="1">
        <f>VLOOKUP(A747,'volatile collection data'!$G$6:$J$69,4,FALSE)</f>
        <v>4.74</v>
      </c>
      <c r="M747" s="1">
        <f>VLOOKUP($A747,'volatile collection data'!$G$6:$M$69,6,FALSE)</f>
        <v>9</v>
      </c>
      <c r="N747" s="1">
        <f>VLOOKUP($A747,'volatile collection data'!$G$6:$M$69,7,FALSE)</f>
        <v>4.74</v>
      </c>
      <c r="O747" s="1">
        <f>VLOOKUP(A747,'volatile collection data'!$G$6:$K$69,5,FALSE)</f>
        <v>1</v>
      </c>
      <c r="P747" s="1" t="str">
        <f t="shared" si="69"/>
        <v>12D</v>
      </c>
      <c r="Q747">
        <f t="shared" si="67"/>
        <v>0.13091024369543183</v>
      </c>
      <c r="R747" t="str">
        <f t="shared" si="70"/>
        <v>20A_1-D&amp;4.74%4.74@9</v>
      </c>
      <c r="S747" t="str">
        <f t="shared" si="71"/>
        <v>12D-20A-VCS-Loc-22</v>
      </c>
      <c r="T747" t="str">
        <f>IFERROR(IF(VLOOKUP(S747,Bad!$A:$A,1,FALSE)='RAW2'!S747,"yes","no"),"no")</f>
        <v>no</v>
      </c>
      <c r="U747" t="str">
        <f>IFERROR(VLOOKUP(F747,compounds!$A:$B,2,FALSE),"")</f>
        <v/>
      </c>
      <c r="V747" t="str">
        <f>VLOOKUP(B747,'volatile collection data'!$O:$P,2,FALSE)</f>
        <v>27.apr.22 20</v>
      </c>
    </row>
    <row r="748" spans="1:22" x14ac:dyDescent="0.2">
      <c r="A748" t="s">
        <v>196</v>
      </c>
      <c r="B748" s="1" t="str">
        <f t="shared" si="68"/>
        <v>12D</v>
      </c>
      <c r="C748">
        <v>25.677</v>
      </c>
      <c r="D748">
        <f t="shared" si="66"/>
        <v>25.68</v>
      </c>
      <c r="E748">
        <f>VLOOKUP(D748,'Peak Combiner'!$A$5:$D$4980,4,FALSE)</f>
        <v>25.67</v>
      </c>
      <c r="F748">
        <f>IFERROR(VLOOKUP(D748,rt_comb!$A:$B,2,FALSE),D748)</f>
        <v>25.68</v>
      </c>
      <c r="G748">
        <v>3027172</v>
      </c>
      <c r="H748">
        <f>SUMIFS($G:$G,$E:$E,18.51,'RAW2'!$A:$A,'RAW2'!A748)</f>
        <v>32009088</v>
      </c>
      <c r="I748" s="1" t="str">
        <f>VLOOKUP(A748,'volatile collection data'!$G$6:$H$69,2,FALSE)</f>
        <v>D</v>
      </c>
      <c r="J748" s="1">
        <f>VLOOKUP(A748,'volatile collection data'!$G$6:$I$69,3,FALSE)</f>
        <v>12</v>
      </c>
      <c r="K748" s="1" t="str">
        <f>VLOOKUP(A748,'volatile collection data'!$G$6:$N$69,8,FALSE)</f>
        <v>20A</v>
      </c>
      <c r="L748" s="1">
        <f>VLOOKUP(A748,'volatile collection data'!$G$6:$J$69,4,FALSE)</f>
        <v>4.74</v>
      </c>
      <c r="M748" s="1">
        <f>VLOOKUP($A748,'volatile collection data'!$G$6:$M$69,6,FALSE)</f>
        <v>9</v>
      </c>
      <c r="N748" s="1">
        <f>VLOOKUP($A748,'volatile collection data'!$G$6:$M$69,7,FALSE)</f>
        <v>4.74</v>
      </c>
      <c r="O748" s="1">
        <f>VLOOKUP(A748,'volatile collection data'!$G$6:$K$69,5,FALSE)</f>
        <v>1</v>
      </c>
      <c r="P748" s="1" t="str">
        <f t="shared" si="69"/>
        <v>12D</v>
      </c>
      <c r="Q748">
        <f t="shared" si="67"/>
        <v>9.9759774764051401E-2</v>
      </c>
      <c r="R748" t="str">
        <f t="shared" si="70"/>
        <v>20A_1-D&amp;4.74%4.74@9</v>
      </c>
      <c r="S748" t="str">
        <f t="shared" si="71"/>
        <v>12D-20A-VCS-Loc-22</v>
      </c>
      <c r="T748" t="str">
        <f>IFERROR(IF(VLOOKUP(S748,Bad!$A:$A,1,FALSE)='RAW2'!S748,"yes","no"),"no")</f>
        <v>no</v>
      </c>
      <c r="U748" t="str">
        <f>IFERROR(VLOOKUP(F748,compounds!$A:$B,2,FALSE),"")</f>
        <v/>
      </c>
      <c r="V748" t="str">
        <f>VLOOKUP(B748,'volatile collection data'!$O:$P,2,FALSE)</f>
        <v>27.apr.22 20</v>
      </c>
    </row>
    <row r="749" spans="1:22" x14ac:dyDescent="0.2">
      <c r="A749" t="s">
        <v>196</v>
      </c>
      <c r="B749" s="1" t="str">
        <f t="shared" si="68"/>
        <v>12D</v>
      </c>
      <c r="C749">
        <v>25.89</v>
      </c>
      <c r="D749">
        <f t="shared" si="66"/>
        <v>25.89</v>
      </c>
      <c r="E749">
        <f>VLOOKUP(D749,'Peak Combiner'!$A$5:$D$4980,4,FALSE)</f>
        <v>25.89</v>
      </c>
      <c r="F749">
        <f>IFERROR(VLOOKUP(D749,rt_comb!$A:$B,2,FALSE),D749)</f>
        <v>25.89</v>
      </c>
      <c r="G749">
        <v>4620591</v>
      </c>
      <c r="H749">
        <f>SUMIFS($G:$G,$E:$E,18.51,'RAW2'!$A:$A,'RAW2'!A749)</f>
        <v>32009088</v>
      </c>
      <c r="I749" s="1" t="str">
        <f>VLOOKUP(A749,'volatile collection data'!$G$6:$H$69,2,FALSE)</f>
        <v>D</v>
      </c>
      <c r="J749" s="1">
        <f>VLOOKUP(A749,'volatile collection data'!$G$6:$I$69,3,FALSE)</f>
        <v>12</v>
      </c>
      <c r="K749" s="1" t="str">
        <f>VLOOKUP(A749,'volatile collection data'!$G$6:$N$69,8,FALSE)</f>
        <v>20A</v>
      </c>
      <c r="L749" s="1">
        <f>VLOOKUP(A749,'volatile collection data'!$G$6:$J$69,4,FALSE)</f>
        <v>4.74</v>
      </c>
      <c r="M749" s="1">
        <f>VLOOKUP($A749,'volatile collection data'!$G$6:$M$69,6,FALSE)</f>
        <v>9</v>
      </c>
      <c r="N749" s="1">
        <f>VLOOKUP($A749,'volatile collection data'!$G$6:$M$69,7,FALSE)</f>
        <v>4.74</v>
      </c>
      <c r="O749" s="1">
        <f>VLOOKUP(A749,'volatile collection data'!$G$6:$K$69,5,FALSE)</f>
        <v>1</v>
      </c>
      <c r="P749" s="1" t="str">
        <f t="shared" si="69"/>
        <v>12D</v>
      </c>
      <c r="Q749">
        <f t="shared" si="67"/>
        <v>0.15227054076768778</v>
      </c>
      <c r="R749" t="str">
        <f t="shared" si="70"/>
        <v>20A_1-D&amp;4.74%4.74@9</v>
      </c>
      <c r="S749" t="str">
        <f t="shared" si="71"/>
        <v>12D-20A-VCS-Loc-22</v>
      </c>
      <c r="T749" t="str">
        <f>IFERROR(IF(VLOOKUP(S749,Bad!$A:$A,1,FALSE)='RAW2'!S749,"yes","no"),"no")</f>
        <v>no</v>
      </c>
      <c r="U749" t="str">
        <f>IFERROR(VLOOKUP(F749,compounds!$A:$B,2,FALSE),"")</f>
        <v/>
      </c>
      <c r="V749" t="str">
        <f>VLOOKUP(B749,'volatile collection data'!$O:$P,2,FALSE)</f>
        <v>27.apr.22 20</v>
      </c>
    </row>
    <row r="750" spans="1:22" x14ac:dyDescent="0.2">
      <c r="A750" t="s">
        <v>196</v>
      </c>
      <c r="B750" s="1" t="str">
        <f t="shared" si="68"/>
        <v>12D</v>
      </c>
      <c r="C750">
        <v>26.509</v>
      </c>
      <c r="D750">
        <f t="shared" si="66"/>
        <v>26.51</v>
      </c>
      <c r="E750">
        <f>VLOOKUP(D750,'Peak Combiner'!$A$5:$D$4980,4,FALSE)</f>
        <v>26.51</v>
      </c>
      <c r="F750">
        <f>IFERROR(VLOOKUP(D750,rt_comb!$A:$B,2,FALSE),D750)</f>
        <v>26.51</v>
      </c>
      <c r="G750">
        <v>2883715</v>
      </c>
      <c r="H750">
        <f>SUMIFS($G:$G,$E:$E,18.51,'RAW2'!$A:$A,'RAW2'!A750)</f>
        <v>32009088</v>
      </c>
      <c r="I750" s="1" t="str">
        <f>VLOOKUP(A750,'volatile collection data'!$G$6:$H$69,2,FALSE)</f>
        <v>D</v>
      </c>
      <c r="J750" s="1">
        <f>VLOOKUP(A750,'volatile collection data'!$G$6:$I$69,3,FALSE)</f>
        <v>12</v>
      </c>
      <c r="K750" s="1" t="str">
        <f>VLOOKUP(A750,'volatile collection data'!$G$6:$N$69,8,FALSE)</f>
        <v>20A</v>
      </c>
      <c r="L750" s="1">
        <f>VLOOKUP(A750,'volatile collection data'!$G$6:$J$69,4,FALSE)</f>
        <v>4.74</v>
      </c>
      <c r="M750" s="1">
        <f>VLOOKUP($A750,'volatile collection data'!$G$6:$M$69,6,FALSE)</f>
        <v>9</v>
      </c>
      <c r="N750" s="1">
        <f>VLOOKUP($A750,'volatile collection data'!$G$6:$M$69,7,FALSE)</f>
        <v>4.74</v>
      </c>
      <c r="O750" s="1">
        <f>VLOOKUP(A750,'volatile collection data'!$G$6:$K$69,5,FALSE)</f>
        <v>1</v>
      </c>
      <c r="P750" s="1" t="str">
        <f t="shared" si="69"/>
        <v>12D</v>
      </c>
      <c r="Q750">
        <f t="shared" si="67"/>
        <v>9.5032181482821734E-2</v>
      </c>
      <c r="R750" t="str">
        <f t="shared" si="70"/>
        <v>20A_1-D&amp;4.74%4.74@9</v>
      </c>
      <c r="S750" t="str">
        <f t="shared" si="71"/>
        <v>12D-20A-VCS-Loc-22</v>
      </c>
      <c r="T750" t="str">
        <f>IFERROR(IF(VLOOKUP(S750,Bad!$A:$A,1,FALSE)='RAW2'!S750,"yes","no"),"no")</f>
        <v>no</v>
      </c>
      <c r="U750" t="str">
        <f>IFERROR(VLOOKUP(F750,compounds!$A:$B,2,FALSE),"")</f>
        <v/>
      </c>
      <c r="V750" t="str">
        <f>VLOOKUP(B750,'volatile collection data'!$O:$P,2,FALSE)</f>
        <v>27.apr.22 20</v>
      </c>
    </row>
    <row r="751" spans="1:22" x14ac:dyDescent="0.2">
      <c r="A751" t="s">
        <v>196</v>
      </c>
      <c r="B751" s="1" t="str">
        <f t="shared" si="68"/>
        <v>12D</v>
      </c>
      <c r="C751">
        <v>26.626999999999999</v>
      </c>
      <c r="D751">
        <f t="shared" si="66"/>
        <v>26.63</v>
      </c>
      <c r="E751">
        <f>VLOOKUP(D751,'Peak Combiner'!$A$5:$D$4980,4,FALSE)</f>
        <v>26.62</v>
      </c>
      <c r="F751">
        <f>IFERROR(VLOOKUP(D751,rt_comb!$A:$B,2,FALSE),D751)</f>
        <v>26.63</v>
      </c>
      <c r="G751">
        <v>7686257</v>
      </c>
      <c r="H751">
        <f>SUMIFS($G:$G,$E:$E,18.51,'RAW2'!$A:$A,'RAW2'!A751)</f>
        <v>32009088</v>
      </c>
      <c r="I751" s="1" t="str">
        <f>VLOOKUP(A751,'volatile collection data'!$G$6:$H$69,2,FALSE)</f>
        <v>D</v>
      </c>
      <c r="J751" s="1">
        <f>VLOOKUP(A751,'volatile collection data'!$G$6:$I$69,3,FALSE)</f>
        <v>12</v>
      </c>
      <c r="K751" s="1" t="str">
        <f>VLOOKUP(A751,'volatile collection data'!$G$6:$N$69,8,FALSE)</f>
        <v>20A</v>
      </c>
      <c r="L751" s="1">
        <f>VLOOKUP(A751,'volatile collection data'!$G$6:$J$69,4,FALSE)</f>
        <v>4.74</v>
      </c>
      <c r="M751" s="1">
        <f>VLOOKUP($A751,'volatile collection data'!$G$6:$M$69,6,FALSE)</f>
        <v>9</v>
      </c>
      <c r="N751" s="1">
        <f>VLOOKUP($A751,'volatile collection data'!$G$6:$M$69,7,FALSE)</f>
        <v>4.74</v>
      </c>
      <c r="O751" s="1">
        <f>VLOOKUP(A751,'volatile collection data'!$G$6:$K$69,5,FALSE)</f>
        <v>1</v>
      </c>
      <c r="P751" s="1" t="str">
        <f t="shared" si="69"/>
        <v>12D</v>
      </c>
      <c r="Q751">
        <f t="shared" si="67"/>
        <v>0.2532988766738769</v>
      </c>
      <c r="R751" t="str">
        <f t="shared" si="70"/>
        <v>20A_1-D&amp;4.74%4.74@9</v>
      </c>
      <c r="S751" t="str">
        <f t="shared" si="71"/>
        <v>12D-20A-VCS-Loc-22</v>
      </c>
      <c r="T751" t="str">
        <f>IFERROR(IF(VLOOKUP(S751,Bad!$A:$A,1,FALSE)='RAW2'!S751,"yes","no"),"no")</f>
        <v>no</v>
      </c>
      <c r="U751" t="str">
        <f>IFERROR(VLOOKUP(F751,compounds!$A:$B,2,FALSE),"")</f>
        <v/>
      </c>
      <c r="V751" t="str">
        <f>VLOOKUP(B751,'volatile collection data'!$O:$P,2,FALSE)</f>
        <v>27.apr.22 20</v>
      </c>
    </row>
    <row r="752" spans="1:22" x14ac:dyDescent="0.2">
      <c r="A752" t="s">
        <v>196</v>
      </c>
      <c r="B752" s="1" t="str">
        <f t="shared" si="68"/>
        <v>12D</v>
      </c>
      <c r="C752">
        <v>26.983000000000001</v>
      </c>
      <c r="D752">
        <f t="shared" si="66"/>
        <v>26.98</v>
      </c>
      <c r="E752">
        <f>VLOOKUP(D752,'Peak Combiner'!$A$5:$D$4980,4,FALSE)</f>
        <v>26.98</v>
      </c>
      <c r="F752">
        <f>IFERROR(VLOOKUP(D752,rt_comb!$A:$B,2,FALSE),D752)</f>
        <v>26.98</v>
      </c>
      <c r="G752">
        <v>2412799</v>
      </c>
      <c r="H752">
        <f>SUMIFS($G:$G,$E:$E,18.51,'RAW2'!$A:$A,'RAW2'!A752)</f>
        <v>32009088</v>
      </c>
      <c r="I752" s="1" t="str">
        <f>VLOOKUP(A752,'volatile collection data'!$G$6:$H$69,2,FALSE)</f>
        <v>D</v>
      </c>
      <c r="J752" s="1">
        <f>VLOOKUP(A752,'volatile collection data'!$G$6:$I$69,3,FALSE)</f>
        <v>12</v>
      </c>
      <c r="K752" s="1" t="str">
        <f>VLOOKUP(A752,'volatile collection data'!$G$6:$N$69,8,FALSE)</f>
        <v>20A</v>
      </c>
      <c r="L752" s="1">
        <f>VLOOKUP(A752,'volatile collection data'!$G$6:$J$69,4,FALSE)</f>
        <v>4.74</v>
      </c>
      <c r="M752" s="1">
        <f>VLOOKUP($A752,'volatile collection data'!$G$6:$M$69,6,FALSE)</f>
        <v>9</v>
      </c>
      <c r="N752" s="1">
        <f>VLOOKUP($A752,'volatile collection data'!$G$6:$M$69,7,FALSE)</f>
        <v>4.74</v>
      </c>
      <c r="O752" s="1">
        <f>VLOOKUP(A752,'volatile collection data'!$G$6:$K$69,5,FALSE)</f>
        <v>1</v>
      </c>
      <c r="P752" s="1" t="str">
        <f t="shared" si="69"/>
        <v>12D</v>
      </c>
      <c r="Q752">
        <f t="shared" si="67"/>
        <v>7.9513250251696435E-2</v>
      </c>
      <c r="R752" t="str">
        <f t="shared" si="70"/>
        <v>20A_1-D&amp;4.74%4.74@9</v>
      </c>
      <c r="S752" t="str">
        <f t="shared" si="71"/>
        <v>12D-20A-VCS-Loc-22</v>
      </c>
      <c r="T752" t="str">
        <f>IFERROR(IF(VLOOKUP(S752,Bad!$A:$A,1,FALSE)='RAW2'!S752,"yes","no"),"no")</f>
        <v>no</v>
      </c>
      <c r="U752" t="str">
        <f>IFERROR(VLOOKUP(F752,compounds!$A:$B,2,FALSE),"")</f>
        <v/>
      </c>
      <c r="V752" t="str">
        <f>VLOOKUP(B752,'volatile collection data'!$O:$P,2,FALSE)</f>
        <v>27.apr.22 20</v>
      </c>
    </row>
    <row r="753" spans="1:22" x14ac:dyDescent="0.2">
      <c r="A753" t="s">
        <v>196</v>
      </c>
      <c r="B753" s="1" t="str">
        <f t="shared" si="68"/>
        <v>12D</v>
      </c>
      <c r="C753">
        <v>27.295999999999999</v>
      </c>
      <c r="D753">
        <f t="shared" si="66"/>
        <v>27.3</v>
      </c>
      <c r="E753">
        <f>VLOOKUP(D753,'Peak Combiner'!$A$5:$D$4980,4,FALSE)</f>
        <v>27.3</v>
      </c>
      <c r="F753">
        <f>IFERROR(VLOOKUP(D753,rt_comb!$A:$B,2,FALSE),D753)</f>
        <v>27.3</v>
      </c>
      <c r="G753">
        <v>6419751</v>
      </c>
      <c r="H753">
        <f>SUMIFS($G:$G,$E:$E,18.51,'RAW2'!$A:$A,'RAW2'!A753)</f>
        <v>32009088</v>
      </c>
      <c r="I753" s="1" t="str">
        <f>VLOOKUP(A753,'volatile collection data'!$G$6:$H$69,2,FALSE)</f>
        <v>D</v>
      </c>
      <c r="J753" s="1">
        <f>VLOOKUP(A753,'volatile collection data'!$G$6:$I$69,3,FALSE)</f>
        <v>12</v>
      </c>
      <c r="K753" s="1" t="str">
        <f>VLOOKUP(A753,'volatile collection data'!$G$6:$N$69,8,FALSE)</f>
        <v>20A</v>
      </c>
      <c r="L753" s="1">
        <f>VLOOKUP(A753,'volatile collection data'!$G$6:$J$69,4,FALSE)</f>
        <v>4.74</v>
      </c>
      <c r="M753" s="1">
        <f>VLOOKUP($A753,'volatile collection data'!$G$6:$M$69,6,FALSE)</f>
        <v>9</v>
      </c>
      <c r="N753" s="1">
        <f>VLOOKUP($A753,'volatile collection data'!$G$6:$M$69,7,FALSE)</f>
        <v>4.74</v>
      </c>
      <c r="O753" s="1">
        <f>VLOOKUP(A753,'volatile collection data'!$G$6:$K$69,5,FALSE)</f>
        <v>1</v>
      </c>
      <c r="P753" s="1" t="str">
        <f t="shared" si="69"/>
        <v>12D</v>
      </c>
      <c r="Q753">
        <f t="shared" si="67"/>
        <v>0.21156145531251402</v>
      </c>
      <c r="R753" t="str">
        <f t="shared" si="70"/>
        <v>20A_1-D&amp;4.74%4.74@9</v>
      </c>
      <c r="S753" t="str">
        <f t="shared" si="71"/>
        <v>12D-20A-VCS-Loc-22</v>
      </c>
      <c r="T753" t="str">
        <f>IFERROR(IF(VLOOKUP(S753,Bad!$A:$A,1,FALSE)='RAW2'!S753,"yes","no"),"no")</f>
        <v>no</v>
      </c>
      <c r="U753" t="str">
        <f>IFERROR(VLOOKUP(F753,compounds!$A:$B,2,FALSE),"")</f>
        <v/>
      </c>
      <c r="V753" t="str">
        <f>VLOOKUP(B753,'volatile collection data'!$O:$P,2,FALSE)</f>
        <v>27.apr.22 20</v>
      </c>
    </row>
    <row r="754" spans="1:22" x14ac:dyDescent="0.2">
      <c r="A754" t="s">
        <v>196</v>
      </c>
      <c r="B754" s="1" t="str">
        <f t="shared" si="68"/>
        <v>12D</v>
      </c>
      <c r="C754">
        <v>27.914000000000001</v>
      </c>
      <c r="D754">
        <f t="shared" si="66"/>
        <v>27.91</v>
      </c>
      <c r="E754">
        <f>VLOOKUP(D754,'Peak Combiner'!$A$5:$D$4980,4,FALSE)</f>
        <v>27.91</v>
      </c>
      <c r="F754">
        <f>IFERROR(VLOOKUP(D754,rt_comb!$A:$B,2,FALSE),D754)</f>
        <v>27.91</v>
      </c>
      <c r="G754">
        <v>1306134</v>
      </c>
      <c r="H754">
        <f>SUMIFS($G:$G,$E:$E,18.51,'RAW2'!$A:$A,'RAW2'!A754)</f>
        <v>32009088</v>
      </c>
      <c r="I754" s="1" t="str">
        <f>VLOOKUP(A754,'volatile collection data'!$G$6:$H$69,2,FALSE)</f>
        <v>D</v>
      </c>
      <c r="J754" s="1">
        <f>VLOOKUP(A754,'volatile collection data'!$G$6:$I$69,3,FALSE)</f>
        <v>12</v>
      </c>
      <c r="K754" s="1" t="str">
        <f>VLOOKUP(A754,'volatile collection data'!$G$6:$N$69,8,FALSE)</f>
        <v>20A</v>
      </c>
      <c r="L754" s="1">
        <f>VLOOKUP(A754,'volatile collection data'!$G$6:$J$69,4,FALSE)</f>
        <v>4.74</v>
      </c>
      <c r="M754" s="1">
        <f>VLOOKUP($A754,'volatile collection data'!$G$6:$M$69,6,FALSE)</f>
        <v>9</v>
      </c>
      <c r="N754" s="1">
        <f>VLOOKUP($A754,'volatile collection data'!$G$6:$M$69,7,FALSE)</f>
        <v>4.74</v>
      </c>
      <c r="O754" s="1">
        <f>VLOOKUP(A754,'volatile collection data'!$G$6:$K$69,5,FALSE)</f>
        <v>1</v>
      </c>
      <c r="P754" s="1" t="str">
        <f t="shared" si="69"/>
        <v>12D</v>
      </c>
      <c r="Q754">
        <f t="shared" si="67"/>
        <v>4.3043353219331282E-2</v>
      </c>
      <c r="R754" t="str">
        <f t="shared" si="70"/>
        <v>20A_1-D&amp;4.74%4.74@9</v>
      </c>
      <c r="S754" t="str">
        <f t="shared" si="71"/>
        <v>12D-20A-VCS-Loc-22</v>
      </c>
      <c r="T754" t="str">
        <f>IFERROR(IF(VLOOKUP(S754,Bad!$A:$A,1,FALSE)='RAW2'!S754,"yes","no"),"no")</f>
        <v>no</v>
      </c>
      <c r="U754" t="str">
        <f>IFERROR(VLOOKUP(F754,compounds!$A:$B,2,FALSE),"")</f>
        <v/>
      </c>
      <c r="V754" t="str">
        <f>VLOOKUP(B754,'volatile collection data'!$O:$P,2,FALSE)</f>
        <v>27.apr.22 20</v>
      </c>
    </row>
    <row r="755" spans="1:22" x14ac:dyDescent="0.2">
      <c r="A755" t="s">
        <v>196</v>
      </c>
      <c r="B755" s="1" t="str">
        <f t="shared" si="68"/>
        <v>12D</v>
      </c>
      <c r="C755">
        <v>28.288</v>
      </c>
      <c r="D755">
        <f t="shared" si="66"/>
        <v>28.29</v>
      </c>
      <c r="E755">
        <f>VLOOKUP(D755,'Peak Combiner'!$A$5:$D$4980,4,FALSE)</f>
        <v>28.29</v>
      </c>
      <c r="F755">
        <f>IFERROR(VLOOKUP(D755,rt_comb!$A:$B,2,FALSE),D755)</f>
        <v>28.29</v>
      </c>
      <c r="G755">
        <v>1387652</v>
      </c>
      <c r="H755">
        <f>SUMIFS($G:$G,$E:$E,18.51,'RAW2'!$A:$A,'RAW2'!A755)</f>
        <v>32009088</v>
      </c>
      <c r="I755" s="1" t="str">
        <f>VLOOKUP(A755,'volatile collection data'!$G$6:$H$69,2,FALSE)</f>
        <v>D</v>
      </c>
      <c r="J755" s="1">
        <f>VLOOKUP(A755,'volatile collection data'!$G$6:$I$69,3,FALSE)</f>
        <v>12</v>
      </c>
      <c r="K755" s="1" t="str">
        <f>VLOOKUP(A755,'volatile collection data'!$G$6:$N$69,8,FALSE)</f>
        <v>20A</v>
      </c>
      <c r="L755" s="1">
        <f>VLOOKUP(A755,'volatile collection data'!$G$6:$J$69,4,FALSE)</f>
        <v>4.74</v>
      </c>
      <c r="M755" s="1">
        <f>VLOOKUP($A755,'volatile collection data'!$G$6:$M$69,6,FALSE)</f>
        <v>9</v>
      </c>
      <c r="N755" s="1">
        <f>VLOOKUP($A755,'volatile collection data'!$G$6:$M$69,7,FALSE)</f>
        <v>4.74</v>
      </c>
      <c r="O755" s="1">
        <f>VLOOKUP(A755,'volatile collection data'!$G$6:$K$69,5,FALSE)</f>
        <v>1</v>
      </c>
      <c r="P755" s="1" t="str">
        <f t="shared" si="69"/>
        <v>12D</v>
      </c>
      <c r="Q755">
        <f t="shared" si="67"/>
        <v>4.5729760638274088E-2</v>
      </c>
      <c r="R755" t="str">
        <f t="shared" si="70"/>
        <v>20A_1-D&amp;4.74%4.74@9</v>
      </c>
      <c r="S755" t="str">
        <f t="shared" si="71"/>
        <v>12D-20A-VCS-Loc-22</v>
      </c>
      <c r="T755" t="str">
        <f>IFERROR(IF(VLOOKUP(S755,Bad!$A:$A,1,FALSE)='RAW2'!S755,"yes","no"),"no")</f>
        <v>no</v>
      </c>
      <c r="U755" t="str">
        <f>IFERROR(VLOOKUP(F755,compounds!$A:$B,2,FALSE),"")</f>
        <v/>
      </c>
      <c r="V755" t="str">
        <f>VLOOKUP(B755,'volatile collection data'!$O:$P,2,FALSE)</f>
        <v>27.apr.22 20</v>
      </c>
    </row>
    <row r="756" spans="1:22" x14ac:dyDescent="0.2">
      <c r="A756" t="s">
        <v>196</v>
      </c>
      <c r="B756" s="1" t="str">
        <f t="shared" si="68"/>
        <v>12D</v>
      </c>
      <c r="C756">
        <v>28.713999999999999</v>
      </c>
      <c r="D756">
        <f t="shared" si="66"/>
        <v>28.71</v>
      </c>
      <c r="E756">
        <f>VLOOKUP(D756,'Peak Combiner'!$A$5:$D$4980,4,FALSE)</f>
        <v>28.71</v>
      </c>
      <c r="F756">
        <f>IFERROR(VLOOKUP(D756,rt_comb!$A:$B,2,FALSE),D756)</f>
        <v>28.71</v>
      </c>
      <c r="G756">
        <v>1212404</v>
      </c>
      <c r="H756">
        <f>SUMIFS($G:$G,$E:$E,18.51,'RAW2'!$A:$A,'RAW2'!A756)</f>
        <v>32009088</v>
      </c>
      <c r="I756" s="1" t="str">
        <f>VLOOKUP(A756,'volatile collection data'!$G$6:$H$69,2,FALSE)</f>
        <v>D</v>
      </c>
      <c r="J756" s="1">
        <f>VLOOKUP(A756,'volatile collection data'!$G$6:$I$69,3,FALSE)</f>
        <v>12</v>
      </c>
      <c r="K756" s="1" t="str">
        <f>VLOOKUP(A756,'volatile collection data'!$G$6:$N$69,8,FALSE)</f>
        <v>20A</v>
      </c>
      <c r="L756" s="1">
        <f>VLOOKUP(A756,'volatile collection data'!$G$6:$J$69,4,FALSE)</f>
        <v>4.74</v>
      </c>
      <c r="M756" s="1">
        <f>VLOOKUP($A756,'volatile collection data'!$G$6:$M$69,6,FALSE)</f>
        <v>9</v>
      </c>
      <c r="N756" s="1">
        <f>VLOOKUP($A756,'volatile collection data'!$G$6:$M$69,7,FALSE)</f>
        <v>4.74</v>
      </c>
      <c r="O756" s="1">
        <f>VLOOKUP(A756,'volatile collection data'!$G$6:$K$69,5,FALSE)</f>
        <v>1</v>
      </c>
      <c r="P756" s="1" t="str">
        <f t="shared" si="69"/>
        <v>12D</v>
      </c>
      <c r="Q756">
        <f t="shared" si="67"/>
        <v>3.9954502077528119E-2</v>
      </c>
      <c r="R756" t="str">
        <f t="shared" si="70"/>
        <v>20A_1-D&amp;4.74%4.74@9</v>
      </c>
      <c r="S756" t="str">
        <f t="shared" si="71"/>
        <v>12D-20A-VCS-Loc-22</v>
      </c>
      <c r="T756" t="str">
        <f>IFERROR(IF(VLOOKUP(S756,Bad!$A:$A,1,FALSE)='RAW2'!S756,"yes","no"),"no")</f>
        <v>no</v>
      </c>
      <c r="U756" t="str">
        <f>IFERROR(VLOOKUP(F756,compounds!$A:$B,2,FALSE),"")</f>
        <v/>
      </c>
      <c r="V756" t="str">
        <f>VLOOKUP(B756,'volatile collection data'!$O:$P,2,FALSE)</f>
        <v>27.apr.22 20</v>
      </c>
    </row>
    <row r="757" spans="1:22" x14ac:dyDescent="0.2">
      <c r="A757" t="s">
        <v>196</v>
      </c>
      <c r="B757" s="1" t="str">
        <f t="shared" si="68"/>
        <v>12D</v>
      </c>
      <c r="C757">
        <v>29.616</v>
      </c>
      <c r="D757">
        <f t="shared" si="66"/>
        <v>29.62</v>
      </c>
      <c r="E757">
        <f>VLOOKUP(D757,'Peak Combiner'!$A$5:$D$4980,4,FALSE)</f>
        <v>29.62</v>
      </c>
      <c r="F757">
        <f>IFERROR(VLOOKUP(D757,rt_comb!$A:$B,2,FALSE),D757)</f>
        <v>29.62</v>
      </c>
      <c r="G757">
        <v>2019553</v>
      </c>
      <c r="H757">
        <f>SUMIFS($G:$G,$E:$E,18.51,'RAW2'!$A:$A,'RAW2'!A757)</f>
        <v>32009088</v>
      </c>
      <c r="I757" s="1" t="str">
        <f>VLOOKUP(A757,'volatile collection data'!$G$6:$H$69,2,FALSE)</f>
        <v>D</v>
      </c>
      <c r="J757" s="1">
        <f>VLOOKUP(A757,'volatile collection data'!$G$6:$I$69,3,FALSE)</f>
        <v>12</v>
      </c>
      <c r="K757" s="1" t="str">
        <f>VLOOKUP(A757,'volatile collection data'!$G$6:$N$69,8,FALSE)</f>
        <v>20A</v>
      </c>
      <c r="L757" s="1">
        <f>VLOOKUP(A757,'volatile collection data'!$G$6:$J$69,4,FALSE)</f>
        <v>4.74</v>
      </c>
      <c r="M757" s="1">
        <f>VLOOKUP($A757,'volatile collection data'!$G$6:$M$69,6,FALSE)</f>
        <v>9</v>
      </c>
      <c r="N757" s="1">
        <f>VLOOKUP($A757,'volatile collection data'!$G$6:$M$69,7,FALSE)</f>
        <v>4.74</v>
      </c>
      <c r="O757" s="1">
        <f>VLOOKUP(A757,'volatile collection data'!$G$6:$K$69,5,FALSE)</f>
        <v>1</v>
      </c>
      <c r="P757" s="1" t="str">
        <f t="shared" si="69"/>
        <v>12D</v>
      </c>
      <c r="Q757">
        <f t="shared" si="67"/>
        <v>6.6553916461986398E-2</v>
      </c>
      <c r="R757" t="str">
        <f t="shared" si="70"/>
        <v>20A_1-D&amp;4.74%4.74@9</v>
      </c>
      <c r="S757" t="str">
        <f t="shared" si="71"/>
        <v>12D-20A-VCS-Loc-22</v>
      </c>
      <c r="T757" t="str">
        <f>IFERROR(IF(VLOOKUP(S757,Bad!$A:$A,1,FALSE)='RAW2'!S757,"yes","no"),"no")</f>
        <v>no</v>
      </c>
      <c r="U757" t="str">
        <f>IFERROR(VLOOKUP(F757,compounds!$A:$B,2,FALSE),"")</f>
        <v/>
      </c>
      <c r="V757" t="str">
        <f>VLOOKUP(B757,'volatile collection data'!$O:$P,2,FALSE)</f>
        <v>27.apr.22 20</v>
      </c>
    </row>
    <row r="758" spans="1:22" x14ac:dyDescent="0.2">
      <c r="A758" t="s">
        <v>196</v>
      </c>
      <c r="B758" s="1" t="str">
        <f t="shared" si="68"/>
        <v>12D</v>
      </c>
      <c r="C758">
        <v>30.956</v>
      </c>
      <c r="D758">
        <f t="shared" si="66"/>
        <v>30.96</v>
      </c>
      <c r="E758">
        <f>VLOOKUP(D758,'Peak Combiner'!$A$5:$D$4980,4,FALSE)</f>
        <v>30.94</v>
      </c>
      <c r="F758">
        <f>IFERROR(VLOOKUP(D758,rt_comb!$A:$B,2,FALSE),D758)</f>
        <v>30.96</v>
      </c>
      <c r="G758">
        <v>6786389</v>
      </c>
      <c r="H758">
        <f>SUMIFS($G:$G,$E:$E,18.51,'RAW2'!$A:$A,'RAW2'!A758)</f>
        <v>32009088</v>
      </c>
      <c r="I758" s="1" t="str">
        <f>VLOOKUP(A758,'volatile collection data'!$G$6:$H$69,2,FALSE)</f>
        <v>D</v>
      </c>
      <c r="J758" s="1">
        <f>VLOOKUP(A758,'volatile collection data'!$G$6:$I$69,3,FALSE)</f>
        <v>12</v>
      </c>
      <c r="K758" s="1" t="str">
        <f>VLOOKUP(A758,'volatile collection data'!$G$6:$N$69,8,FALSE)</f>
        <v>20A</v>
      </c>
      <c r="L758" s="1">
        <f>VLOOKUP(A758,'volatile collection data'!$G$6:$J$69,4,FALSE)</f>
        <v>4.74</v>
      </c>
      <c r="M758" s="1">
        <f>VLOOKUP($A758,'volatile collection data'!$G$6:$M$69,6,FALSE)</f>
        <v>9</v>
      </c>
      <c r="N758" s="1">
        <f>VLOOKUP($A758,'volatile collection data'!$G$6:$M$69,7,FALSE)</f>
        <v>4.74</v>
      </c>
      <c r="O758" s="1">
        <f>VLOOKUP(A758,'volatile collection data'!$G$6:$K$69,5,FALSE)</f>
        <v>1</v>
      </c>
      <c r="P758" s="1" t="str">
        <f t="shared" si="69"/>
        <v>12D</v>
      </c>
      <c r="Q758">
        <f t="shared" si="67"/>
        <v>0.22364392842601477</v>
      </c>
      <c r="R758" t="str">
        <f t="shared" si="70"/>
        <v>20A_1-D&amp;4.74%4.74@9</v>
      </c>
      <c r="S758" t="str">
        <f t="shared" si="71"/>
        <v>12D-20A-VCS-Loc-22</v>
      </c>
      <c r="T758" t="str">
        <f>IFERROR(IF(VLOOKUP(S758,Bad!$A:$A,1,FALSE)='RAW2'!S758,"yes","no"),"no")</f>
        <v>no</v>
      </c>
      <c r="U758" t="str">
        <f>IFERROR(VLOOKUP(F758,compounds!$A:$B,2,FALSE),"")</f>
        <v/>
      </c>
      <c r="V758" t="str">
        <f>VLOOKUP(B758,'volatile collection data'!$O:$P,2,FALSE)</f>
        <v>27.apr.22 20</v>
      </c>
    </row>
    <row r="759" spans="1:22" x14ac:dyDescent="0.2">
      <c r="A759" t="s">
        <v>196</v>
      </c>
      <c r="B759" s="1" t="str">
        <f t="shared" si="68"/>
        <v>12D</v>
      </c>
      <c r="C759">
        <v>34.942</v>
      </c>
      <c r="D759">
        <f t="shared" si="66"/>
        <v>34.94</v>
      </c>
      <c r="E759">
        <f>VLOOKUP(D759,'Peak Combiner'!$A$5:$D$4980,4,FALSE)</f>
        <v>34.86</v>
      </c>
      <c r="F759">
        <f>IFERROR(VLOOKUP(D759,rt_comb!$A:$B,2,FALSE),D759)</f>
        <v>34.94</v>
      </c>
      <c r="G759">
        <v>1886197</v>
      </c>
      <c r="H759">
        <f>SUMIFS($G:$G,$E:$E,18.51,'RAW2'!$A:$A,'RAW2'!A759)</f>
        <v>32009088</v>
      </c>
      <c r="I759" s="1" t="str">
        <f>VLOOKUP(A759,'volatile collection data'!$G$6:$H$69,2,FALSE)</f>
        <v>D</v>
      </c>
      <c r="J759" s="1">
        <f>VLOOKUP(A759,'volatile collection data'!$G$6:$I$69,3,FALSE)</f>
        <v>12</v>
      </c>
      <c r="K759" s="1" t="str">
        <f>VLOOKUP(A759,'volatile collection data'!$G$6:$N$69,8,FALSE)</f>
        <v>20A</v>
      </c>
      <c r="L759" s="1">
        <f>VLOOKUP(A759,'volatile collection data'!$G$6:$J$69,4,FALSE)</f>
        <v>4.74</v>
      </c>
      <c r="M759" s="1">
        <f>VLOOKUP($A759,'volatile collection data'!$G$6:$M$69,6,FALSE)</f>
        <v>9</v>
      </c>
      <c r="N759" s="1">
        <f>VLOOKUP($A759,'volatile collection data'!$G$6:$M$69,7,FALSE)</f>
        <v>4.74</v>
      </c>
      <c r="O759" s="1">
        <f>VLOOKUP(A759,'volatile collection data'!$G$6:$K$69,5,FALSE)</f>
        <v>1</v>
      </c>
      <c r="P759" s="1" t="str">
        <f t="shared" si="69"/>
        <v>12D</v>
      </c>
      <c r="Q759">
        <f t="shared" si="67"/>
        <v>6.2159199371766595E-2</v>
      </c>
      <c r="R759" t="str">
        <f t="shared" si="70"/>
        <v>20A_1-D&amp;4.74%4.74@9</v>
      </c>
      <c r="S759" t="str">
        <f t="shared" si="71"/>
        <v>12D-20A-VCS-Loc-22</v>
      </c>
      <c r="T759" t="str">
        <f>IFERROR(IF(VLOOKUP(S759,Bad!$A:$A,1,FALSE)='RAW2'!S759,"yes","no"),"no")</f>
        <v>no</v>
      </c>
      <c r="U759" t="str">
        <f>IFERROR(VLOOKUP(F759,compounds!$A:$B,2,FALSE),"")</f>
        <v/>
      </c>
      <c r="V759" t="str">
        <f>VLOOKUP(B759,'volatile collection data'!$O:$P,2,FALSE)</f>
        <v>27.apr.22 20</v>
      </c>
    </row>
    <row r="760" spans="1:22" x14ac:dyDescent="0.2">
      <c r="A760" t="s">
        <v>196</v>
      </c>
      <c r="B760" s="1" t="str">
        <f t="shared" si="68"/>
        <v>12D</v>
      </c>
      <c r="C760">
        <v>35.667000000000002</v>
      </c>
      <c r="D760">
        <f t="shared" si="66"/>
        <v>35.67</v>
      </c>
      <c r="E760">
        <f>VLOOKUP(D760,'Peak Combiner'!$A$5:$D$4980,4,FALSE)</f>
        <v>35.67</v>
      </c>
      <c r="F760">
        <f>IFERROR(VLOOKUP(D760,rt_comb!$A:$B,2,FALSE),D760)</f>
        <v>35.67</v>
      </c>
      <c r="G760">
        <v>965862</v>
      </c>
      <c r="H760">
        <f>SUMIFS($G:$G,$E:$E,18.51,'RAW2'!$A:$A,'RAW2'!A760)</f>
        <v>32009088</v>
      </c>
      <c r="I760" s="1" t="str">
        <f>VLOOKUP(A760,'volatile collection data'!$G$6:$H$69,2,FALSE)</f>
        <v>D</v>
      </c>
      <c r="J760" s="1">
        <f>VLOOKUP(A760,'volatile collection data'!$G$6:$I$69,3,FALSE)</f>
        <v>12</v>
      </c>
      <c r="K760" s="1" t="str">
        <f>VLOOKUP(A760,'volatile collection data'!$G$6:$N$69,8,FALSE)</f>
        <v>20A</v>
      </c>
      <c r="L760" s="1">
        <f>VLOOKUP(A760,'volatile collection data'!$G$6:$J$69,4,FALSE)</f>
        <v>4.74</v>
      </c>
      <c r="M760" s="1">
        <f>VLOOKUP($A760,'volatile collection data'!$G$6:$M$69,6,FALSE)</f>
        <v>9</v>
      </c>
      <c r="N760" s="1">
        <f>VLOOKUP($A760,'volatile collection data'!$G$6:$M$69,7,FALSE)</f>
        <v>4.74</v>
      </c>
      <c r="O760" s="1">
        <f>VLOOKUP(A760,'volatile collection data'!$G$6:$K$69,5,FALSE)</f>
        <v>1</v>
      </c>
      <c r="P760" s="1" t="str">
        <f t="shared" si="69"/>
        <v>12D</v>
      </c>
      <c r="Q760">
        <f t="shared" si="67"/>
        <v>3.1829765726280566E-2</v>
      </c>
      <c r="R760" t="str">
        <f t="shared" si="70"/>
        <v>20A_1-D&amp;4.74%4.74@9</v>
      </c>
      <c r="S760" t="str">
        <f t="shared" si="71"/>
        <v>12D-20A-VCS-Loc-22</v>
      </c>
      <c r="T760" t="str">
        <f>IFERROR(IF(VLOOKUP(S760,Bad!$A:$A,1,FALSE)='RAW2'!S760,"yes","no"),"no")</f>
        <v>no</v>
      </c>
      <c r="U760" t="str">
        <f>IFERROR(VLOOKUP(F760,compounds!$A:$B,2,FALSE),"")</f>
        <v/>
      </c>
      <c r="V760" t="str">
        <f>VLOOKUP(B760,'volatile collection data'!$O:$P,2,FALSE)</f>
        <v>27.apr.22 20</v>
      </c>
    </row>
    <row r="761" spans="1:22" x14ac:dyDescent="0.2">
      <c r="A761" t="s">
        <v>196</v>
      </c>
      <c r="B761" s="1" t="str">
        <f t="shared" si="68"/>
        <v>12D</v>
      </c>
      <c r="C761">
        <v>36.115000000000002</v>
      </c>
      <c r="D761">
        <f t="shared" si="66"/>
        <v>36.119999999999997</v>
      </c>
      <c r="E761">
        <f>VLOOKUP(D761,'Peak Combiner'!$A$5:$D$4980,4,FALSE)</f>
        <v>36.11</v>
      </c>
      <c r="F761">
        <f>IFERROR(VLOOKUP(D761,rt_comb!$A:$B,2,FALSE),D761)</f>
        <v>36.119999999999997</v>
      </c>
      <c r="G761">
        <v>389679</v>
      </c>
      <c r="H761">
        <f>SUMIFS($G:$G,$E:$E,18.51,'RAW2'!$A:$A,'RAW2'!A761)</f>
        <v>32009088</v>
      </c>
      <c r="I761" s="1" t="str">
        <f>VLOOKUP(A761,'volatile collection data'!$G$6:$H$69,2,FALSE)</f>
        <v>D</v>
      </c>
      <c r="J761" s="1">
        <f>VLOOKUP(A761,'volatile collection data'!$G$6:$I$69,3,FALSE)</f>
        <v>12</v>
      </c>
      <c r="K761" s="1" t="str">
        <f>VLOOKUP(A761,'volatile collection data'!$G$6:$N$69,8,FALSE)</f>
        <v>20A</v>
      </c>
      <c r="L761" s="1">
        <f>VLOOKUP(A761,'volatile collection data'!$G$6:$J$69,4,FALSE)</f>
        <v>4.74</v>
      </c>
      <c r="M761" s="1">
        <f>VLOOKUP($A761,'volatile collection data'!$G$6:$M$69,6,FALSE)</f>
        <v>9</v>
      </c>
      <c r="N761" s="1">
        <f>VLOOKUP($A761,'volatile collection data'!$G$6:$M$69,7,FALSE)</f>
        <v>4.74</v>
      </c>
      <c r="O761" s="1">
        <f>VLOOKUP(A761,'volatile collection data'!$G$6:$K$69,5,FALSE)</f>
        <v>1</v>
      </c>
      <c r="P761" s="1" t="str">
        <f t="shared" si="69"/>
        <v>12D</v>
      </c>
      <c r="Q761">
        <f t="shared" si="67"/>
        <v>1.2841784104200483E-2</v>
      </c>
      <c r="R761" t="str">
        <f t="shared" si="70"/>
        <v>20A_1-D&amp;4.74%4.74@9</v>
      </c>
      <c r="S761" t="str">
        <f t="shared" si="71"/>
        <v>12D-20A-VCS-Loc-22</v>
      </c>
      <c r="T761" t="str">
        <f>IFERROR(IF(VLOOKUP(S761,Bad!$A:$A,1,FALSE)='RAW2'!S761,"yes","no"),"no")</f>
        <v>no</v>
      </c>
      <c r="U761" t="str">
        <f>IFERROR(VLOOKUP(F761,compounds!$A:$B,2,FALSE),"")</f>
        <v/>
      </c>
      <c r="V761" t="str">
        <f>VLOOKUP(B761,'volatile collection data'!$O:$P,2,FALSE)</f>
        <v>27.apr.22 20</v>
      </c>
    </row>
    <row r="762" spans="1:22" x14ac:dyDescent="0.2">
      <c r="A762" t="s">
        <v>196</v>
      </c>
      <c r="B762" s="1" t="str">
        <f t="shared" si="68"/>
        <v>12D</v>
      </c>
      <c r="C762">
        <v>36.167000000000002</v>
      </c>
      <c r="D762">
        <f t="shared" si="66"/>
        <v>36.17</v>
      </c>
      <c r="E762">
        <f>VLOOKUP(D762,'Peak Combiner'!$A$5:$D$4980,4,FALSE)</f>
        <v>36.11</v>
      </c>
      <c r="F762">
        <f>IFERROR(VLOOKUP(D762,rt_comb!$A:$B,2,FALSE),D762)</f>
        <v>36.17</v>
      </c>
      <c r="G762">
        <v>1043187</v>
      </c>
      <c r="H762">
        <f>SUMIFS($G:$G,$E:$E,18.51,'RAW2'!$A:$A,'RAW2'!A762)</f>
        <v>32009088</v>
      </c>
      <c r="I762" s="1" t="str">
        <f>VLOOKUP(A762,'volatile collection data'!$G$6:$H$69,2,FALSE)</f>
        <v>D</v>
      </c>
      <c r="J762" s="1">
        <f>VLOOKUP(A762,'volatile collection data'!$G$6:$I$69,3,FALSE)</f>
        <v>12</v>
      </c>
      <c r="K762" s="1" t="str">
        <f>VLOOKUP(A762,'volatile collection data'!$G$6:$N$69,8,FALSE)</f>
        <v>20A</v>
      </c>
      <c r="L762" s="1">
        <f>VLOOKUP(A762,'volatile collection data'!$G$6:$J$69,4,FALSE)</f>
        <v>4.74</v>
      </c>
      <c r="M762" s="1">
        <f>VLOOKUP($A762,'volatile collection data'!$G$6:$M$69,6,FALSE)</f>
        <v>9</v>
      </c>
      <c r="N762" s="1">
        <f>VLOOKUP($A762,'volatile collection data'!$G$6:$M$69,7,FALSE)</f>
        <v>4.74</v>
      </c>
      <c r="O762" s="1">
        <f>VLOOKUP(A762,'volatile collection data'!$G$6:$K$69,5,FALSE)</f>
        <v>1</v>
      </c>
      <c r="P762" s="1" t="str">
        <f t="shared" si="69"/>
        <v>12D</v>
      </c>
      <c r="Q762">
        <f t="shared" si="67"/>
        <v>3.4377993770022479E-2</v>
      </c>
      <c r="R762" t="str">
        <f t="shared" si="70"/>
        <v>20A_1-D&amp;4.74%4.74@9</v>
      </c>
      <c r="S762" t="str">
        <f t="shared" si="71"/>
        <v>12D-20A-VCS-Loc-22</v>
      </c>
      <c r="T762" t="str">
        <f>IFERROR(IF(VLOOKUP(S762,Bad!$A:$A,1,FALSE)='RAW2'!S762,"yes","no"),"no")</f>
        <v>no</v>
      </c>
      <c r="U762" t="str">
        <f>IFERROR(VLOOKUP(F762,compounds!$A:$B,2,FALSE),"")</f>
        <v/>
      </c>
      <c r="V762" t="str">
        <f>VLOOKUP(B762,'volatile collection data'!$O:$P,2,FALSE)</f>
        <v>27.apr.22 20</v>
      </c>
    </row>
    <row r="763" spans="1:22" x14ac:dyDescent="0.2">
      <c r="A763" t="s">
        <v>196</v>
      </c>
      <c r="B763" s="1" t="str">
        <f t="shared" si="68"/>
        <v>12D</v>
      </c>
      <c r="C763">
        <v>36.539000000000001</v>
      </c>
      <c r="D763">
        <f t="shared" si="66"/>
        <v>36.54</v>
      </c>
      <c r="E763">
        <f>VLOOKUP(D763,'Peak Combiner'!$A$5:$D$4980,4,FALSE)</f>
        <v>36.54</v>
      </c>
      <c r="F763">
        <f>IFERROR(VLOOKUP(D763,rt_comb!$A:$B,2,FALSE),D763)</f>
        <v>36.54</v>
      </c>
      <c r="G763">
        <v>-29444</v>
      </c>
      <c r="H763">
        <f>SUMIFS($G:$G,$E:$E,18.51,'RAW2'!$A:$A,'RAW2'!A763)</f>
        <v>32009088</v>
      </c>
      <c r="I763" s="1" t="str">
        <f>VLOOKUP(A763,'volatile collection data'!$G$6:$H$69,2,FALSE)</f>
        <v>D</v>
      </c>
      <c r="J763" s="1">
        <f>VLOOKUP(A763,'volatile collection data'!$G$6:$I$69,3,FALSE)</f>
        <v>12</v>
      </c>
      <c r="K763" s="1" t="str">
        <f>VLOOKUP(A763,'volatile collection data'!$G$6:$N$69,8,FALSE)</f>
        <v>20A</v>
      </c>
      <c r="L763" s="1">
        <f>VLOOKUP(A763,'volatile collection data'!$G$6:$J$69,4,FALSE)</f>
        <v>4.74</v>
      </c>
      <c r="M763" s="1">
        <f>VLOOKUP($A763,'volatile collection data'!$G$6:$M$69,6,FALSE)</f>
        <v>9</v>
      </c>
      <c r="N763" s="1">
        <f>VLOOKUP($A763,'volatile collection data'!$G$6:$M$69,7,FALSE)</f>
        <v>4.74</v>
      </c>
      <c r="O763" s="1">
        <f>VLOOKUP(A763,'volatile collection data'!$G$6:$K$69,5,FALSE)</f>
        <v>1</v>
      </c>
      <c r="P763" s="1" t="str">
        <f t="shared" si="69"/>
        <v>12D</v>
      </c>
      <c r="Q763">
        <f t="shared" si="67"/>
        <v>-9.7032042056174189E-4</v>
      </c>
      <c r="R763" t="str">
        <f t="shared" si="70"/>
        <v>20A_1-D&amp;4.74%4.74@9</v>
      </c>
      <c r="S763" t="str">
        <f t="shared" si="71"/>
        <v>12D-20A-VCS-Loc-22</v>
      </c>
      <c r="T763" t="str">
        <f>IFERROR(IF(VLOOKUP(S763,Bad!$A:$A,1,FALSE)='RAW2'!S763,"yes","no"),"no")</f>
        <v>no</v>
      </c>
      <c r="U763" t="str">
        <f>IFERROR(VLOOKUP(F763,compounds!$A:$B,2,FALSE),"")</f>
        <v/>
      </c>
      <c r="V763" t="str">
        <f>VLOOKUP(B763,'volatile collection data'!$O:$P,2,FALSE)</f>
        <v>27.apr.22 20</v>
      </c>
    </row>
    <row r="764" spans="1:22" x14ac:dyDescent="0.2">
      <c r="A764" t="s">
        <v>196</v>
      </c>
      <c r="B764" s="1" t="str">
        <f t="shared" si="68"/>
        <v>12D</v>
      </c>
      <c r="C764">
        <v>36.590000000000003</v>
      </c>
      <c r="D764">
        <f t="shared" si="66"/>
        <v>36.590000000000003</v>
      </c>
      <c r="E764">
        <f>VLOOKUP(D764,'Peak Combiner'!$A$5:$D$4980,4,FALSE)</f>
        <v>36.590000000000003</v>
      </c>
      <c r="F764">
        <f>IFERROR(VLOOKUP(D764,rt_comb!$A:$B,2,FALSE),D764)</f>
        <v>36.590000000000003</v>
      </c>
      <c r="G764">
        <v>2273246</v>
      </c>
      <c r="H764">
        <f>SUMIFS($G:$G,$E:$E,18.51,'RAW2'!$A:$A,'RAW2'!A764)</f>
        <v>32009088</v>
      </c>
      <c r="I764" s="1" t="str">
        <f>VLOOKUP(A764,'volatile collection data'!$G$6:$H$69,2,FALSE)</f>
        <v>D</v>
      </c>
      <c r="J764" s="1">
        <f>VLOOKUP(A764,'volatile collection data'!$G$6:$I$69,3,FALSE)</f>
        <v>12</v>
      </c>
      <c r="K764" s="1" t="str">
        <f>VLOOKUP(A764,'volatile collection data'!$G$6:$N$69,8,FALSE)</f>
        <v>20A</v>
      </c>
      <c r="L764" s="1">
        <f>VLOOKUP(A764,'volatile collection data'!$G$6:$J$69,4,FALSE)</f>
        <v>4.74</v>
      </c>
      <c r="M764" s="1">
        <f>VLOOKUP($A764,'volatile collection data'!$G$6:$M$69,6,FALSE)</f>
        <v>9</v>
      </c>
      <c r="N764" s="1">
        <f>VLOOKUP($A764,'volatile collection data'!$G$6:$M$69,7,FALSE)</f>
        <v>4.74</v>
      </c>
      <c r="O764" s="1">
        <f>VLOOKUP(A764,'volatile collection data'!$G$6:$K$69,5,FALSE)</f>
        <v>1</v>
      </c>
      <c r="P764" s="1" t="str">
        <f t="shared" si="69"/>
        <v>12D</v>
      </c>
      <c r="Q764">
        <f t="shared" si="67"/>
        <v>7.4914312415442788E-2</v>
      </c>
      <c r="R764" t="str">
        <f t="shared" si="70"/>
        <v>20A_1-D&amp;4.74%4.74@9</v>
      </c>
      <c r="S764" t="str">
        <f t="shared" si="71"/>
        <v>12D-20A-VCS-Loc-22</v>
      </c>
      <c r="T764" t="str">
        <f>IFERROR(IF(VLOOKUP(S764,Bad!$A:$A,1,FALSE)='RAW2'!S764,"yes","no"),"no")</f>
        <v>no</v>
      </c>
      <c r="U764" t="str">
        <f>IFERROR(VLOOKUP(F764,compounds!$A:$B,2,FALSE),"")</f>
        <v/>
      </c>
      <c r="V764" t="str">
        <f>VLOOKUP(B764,'volatile collection data'!$O:$P,2,FALSE)</f>
        <v>27.apr.22 20</v>
      </c>
    </row>
    <row r="765" spans="1:22" x14ac:dyDescent="0.2">
      <c r="A765" t="s">
        <v>196</v>
      </c>
      <c r="B765" s="1" t="str">
        <f t="shared" si="68"/>
        <v>12D</v>
      </c>
      <c r="C765">
        <v>36.735999999999997</v>
      </c>
      <c r="D765">
        <f t="shared" si="66"/>
        <v>36.74</v>
      </c>
      <c r="E765">
        <f>VLOOKUP(D765,'Peak Combiner'!$A$5:$D$4980,4,FALSE)</f>
        <v>36.72</v>
      </c>
      <c r="F765">
        <f>IFERROR(VLOOKUP(D765,rt_comb!$A:$B,2,FALSE),D765)</f>
        <v>36.74</v>
      </c>
      <c r="G765">
        <v>2427674</v>
      </c>
      <c r="H765">
        <f>SUMIFS($G:$G,$E:$E,18.51,'RAW2'!$A:$A,'RAW2'!A765)</f>
        <v>32009088</v>
      </c>
      <c r="I765" s="1" t="str">
        <f>VLOOKUP(A765,'volatile collection data'!$G$6:$H$69,2,FALSE)</f>
        <v>D</v>
      </c>
      <c r="J765" s="1">
        <f>VLOOKUP(A765,'volatile collection data'!$G$6:$I$69,3,FALSE)</f>
        <v>12</v>
      </c>
      <c r="K765" s="1" t="str">
        <f>VLOOKUP(A765,'volatile collection data'!$G$6:$N$69,8,FALSE)</f>
        <v>20A</v>
      </c>
      <c r="L765" s="1">
        <f>VLOOKUP(A765,'volatile collection data'!$G$6:$J$69,4,FALSE)</f>
        <v>4.74</v>
      </c>
      <c r="M765" s="1">
        <f>VLOOKUP($A765,'volatile collection data'!$G$6:$M$69,6,FALSE)</f>
        <v>9</v>
      </c>
      <c r="N765" s="1">
        <f>VLOOKUP($A765,'volatile collection data'!$G$6:$M$69,7,FALSE)</f>
        <v>4.74</v>
      </c>
      <c r="O765" s="1">
        <f>VLOOKUP(A765,'volatile collection data'!$G$6:$K$69,5,FALSE)</f>
        <v>1</v>
      </c>
      <c r="P765" s="1" t="str">
        <f t="shared" si="69"/>
        <v>12D</v>
      </c>
      <c r="Q765">
        <f t="shared" si="67"/>
        <v>8.0003452542684622E-2</v>
      </c>
      <c r="R765" t="str">
        <f t="shared" si="70"/>
        <v>20A_1-D&amp;4.74%4.74@9</v>
      </c>
      <c r="S765" t="str">
        <f t="shared" si="71"/>
        <v>12D-20A-VCS-Loc-22</v>
      </c>
      <c r="T765" t="str">
        <f>IFERROR(IF(VLOOKUP(S765,Bad!$A:$A,1,FALSE)='RAW2'!S765,"yes","no"),"no")</f>
        <v>no</v>
      </c>
      <c r="U765" t="str">
        <f>IFERROR(VLOOKUP(F765,compounds!$A:$B,2,FALSE),"")</f>
        <v/>
      </c>
      <c r="V765" t="str">
        <f>VLOOKUP(B765,'volatile collection data'!$O:$P,2,FALSE)</f>
        <v>27.apr.22 20</v>
      </c>
    </row>
    <row r="766" spans="1:22" x14ac:dyDescent="0.2">
      <c r="A766" t="s">
        <v>196</v>
      </c>
      <c r="B766" s="1" t="str">
        <f t="shared" si="68"/>
        <v>12D</v>
      </c>
      <c r="C766">
        <v>36.96</v>
      </c>
      <c r="D766">
        <f t="shared" ref="D766:D829" si="72">ROUND(C766,2)</f>
        <v>36.96</v>
      </c>
      <c r="E766">
        <f>VLOOKUP(D766,'Peak Combiner'!$A$5:$D$4980,4,FALSE)</f>
        <v>36.96</v>
      </c>
      <c r="F766">
        <f>IFERROR(VLOOKUP(D766,rt_comb!$A:$B,2,FALSE),D766)</f>
        <v>36.96</v>
      </c>
      <c r="G766">
        <v>471319</v>
      </c>
      <c r="H766">
        <f>SUMIFS($G:$G,$E:$E,18.51,'RAW2'!$A:$A,'RAW2'!A766)</f>
        <v>32009088</v>
      </c>
      <c r="I766" s="1" t="str">
        <f>VLOOKUP(A766,'volatile collection data'!$G$6:$H$69,2,FALSE)</f>
        <v>D</v>
      </c>
      <c r="J766" s="1">
        <f>VLOOKUP(A766,'volatile collection data'!$G$6:$I$69,3,FALSE)</f>
        <v>12</v>
      </c>
      <c r="K766" s="1" t="str">
        <f>VLOOKUP(A766,'volatile collection data'!$G$6:$N$69,8,FALSE)</f>
        <v>20A</v>
      </c>
      <c r="L766" s="1">
        <f>VLOOKUP(A766,'volatile collection data'!$G$6:$J$69,4,FALSE)</f>
        <v>4.74</v>
      </c>
      <c r="M766" s="1">
        <f>VLOOKUP($A766,'volatile collection data'!$G$6:$M$69,6,FALSE)</f>
        <v>9</v>
      </c>
      <c r="N766" s="1">
        <f>VLOOKUP($A766,'volatile collection data'!$G$6:$M$69,7,FALSE)</f>
        <v>4.74</v>
      </c>
      <c r="O766" s="1">
        <f>VLOOKUP(A766,'volatile collection data'!$G$6:$K$69,5,FALSE)</f>
        <v>1</v>
      </c>
      <c r="P766" s="1" t="str">
        <f t="shared" si="69"/>
        <v>12D</v>
      </c>
      <c r="Q766">
        <f t="shared" ref="Q766:Q829" si="73">IFERROR((30/H766*G766)/L766/6,0)</f>
        <v>1.553221200579879E-2</v>
      </c>
      <c r="R766" t="str">
        <f t="shared" si="70"/>
        <v>20A_1-D&amp;4.74%4.74@9</v>
      </c>
      <c r="S766" t="str">
        <f t="shared" si="71"/>
        <v>12D-20A-VCS-Loc-22</v>
      </c>
      <c r="T766" t="str">
        <f>IFERROR(IF(VLOOKUP(S766,Bad!$A:$A,1,FALSE)='RAW2'!S766,"yes","no"),"no")</f>
        <v>no</v>
      </c>
      <c r="U766" t="str">
        <f>IFERROR(VLOOKUP(F766,compounds!$A:$B,2,FALSE),"")</f>
        <v/>
      </c>
      <c r="V766" t="str">
        <f>VLOOKUP(B766,'volatile collection data'!$O:$P,2,FALSE)</f>
        <v>27.apr.22 20</v>
      </c>
    </row>
    <row r="767" spans="1:22" x14ac:dyDescent="0.2">
      <c r="A767" t="s">
        <v>196</v>
      </c>
      <c r="B767" s="1" t="str">
        <f t="shared" si="68"/>
        <v>12D</v>
      </c>
      <c r="C767">
        <v>37.03</v>
      </c>
      <c r="D767">
        <f t="shared" si="72"/>
        <v>37.03</v>
      </c>
      <c r="E767">
        <f>VLOOKUP(D767,'Peak Combiner'!$A$5:$D$4980,4,FALSE)</f>
        <v>37.03</v>
      </c>
      <c r="F767">
        <f>IFERROR(VLOOKUP(D767,rt_comb!$A:$B,2,FALSE),D767)</f>
        <v>37.03</v>
      </c>
      <c r="G767">
        <v>891032</v>
      </c>
      <c r="H767">
        <f>SUMIFS($G:$G,$E:$E,18.51,'RAW2'!$A:$A,'RAW2'!A767)</f>
        <v>32009088</v>
      </c>
      <c r="I767" s="1" t="str">
        <f>VLOOKUP(A767,'volatile collection data'!$G$6:$H$69,2,FALSE)</f>
        <v>D</v>
      </c>
      <c r="J767" s="1">
        <f>VLOOKUP(A767,'volatile collection data'!$G$6:$I$69,3,FALSE)</f>
        <v>12</v>
      </c>
      <c r="K767" s="1" t="str">
        <f>VLOOKUP(A767,'volatile collection data'!$G$6:$N$69,8,FALSE)</f>
        <v>20A</v>
      </c>
      <c r="L767" s="1">
        <f>VLOOKUP(A767,'volatile collection data'!$G$6:$J$69,4,FALSE)</f>
        <v>4.74</v>
      </c>
      <c r="M767" s="1">
        <f>VLOOKUP($A767,'volatile collection data'!$G$6:$M$69,6,FALSE)</f>
        <v>9</v>
      </c>
      <c r="N767" s="1">
        <f>VLOOKUP($A767,'volatile collection data'!$G$6:$M$69,7,FALSE)</f>
        <v>4.74</v>
      </c>
      <c r="O767" s="1">
        <f>VLOOKUP(A767,'volatile collection data'!$G$6:$K$69,5,FALSE)</f>
        <v>1</v>
      </c>
      <c r="P767" s="1" t="str">
        <f t="shared" si="69"/>
        <v>12D</v>
      </c>
      <c r="Q767">
        <f t="shared" si="73"/>
        <v>2.9363759848321222E-2</v>
      </c>
      <c r="R767" t="str">
        <f t="shared" si="70"/>
        <v>20A_1-D&amp;4.74%4.74@9</v>
      </c>
      <c r="S767" t="str">
        <f t="shared" si="71"/>
        <v>12D-20A-VCS-Loc-22</v>
      </c>
      <c r="T767" t="str">
        <f>IFERROR(IF(VLOOKUP(S767,Bad!$A:$A,1,FALSE)='RAW2'!S767,"yes","no"),"no")</f>
        <v>no</v>
      </c>
      <c r="U767" t="str">
        <f>IFERROR(VLOOKUP(F767,compounds!$A:$B,2,FALSE),"")</f>
        <v/>
      </c>
      <c r="V767" t="str">
        <f>VLOOKUP(B767,'volatile collection data'!$O:$P,2,FALSE)</f>
        <v>27.apr.22 20</v>
      </c>
    </row>
    <row r="768" spans="1:22" x14ac:dyDescent="0.2">
      <c r="A768" t="s">
        <v>196</v>
      </c>
      <c r="B768" s="1" t="str">
        <f t="shared" si="68"/>
        <v>12D</v>
      </c>
      <c r="C768">
        <v>37.087000000000003</v>
      </c>
      <c r="D768">
        <f t="shared" si="72"/>
        <v>37.090000000000003</v>
      </c>
      <c r="E768">
        <f>VLOOKUP(D768,'Peak Combiner'!$A$5:$D$4980,4,FALSE)</f>
        <v>37.090000000000003</v>
      </c>
      <c r="F768">
        <f>IFERROR(VLOOKUP(D768,rt_comb!$A:$B,2,FALSE),D768)</f>
        <v>37.090000000000003</v>
      </c>
      <c r="G768">
        <v>949036</v>
      </c>
      <c r="H768">
        <f>SUMIFS($G:$G,$E:$E,18.51,'RAW2'!$A:$A,'RAW2'!A768)</f>
        <v>32009088</v>
      </c>
      <c r="I768" s="1" t="str">
        <f>VLOOKUP(A768,'volatile collection data'!$G$6:$H$69,2,FALSE)</f>
        <v>D</v>
      </c>
      <c r="J768" s="1">
        <f>VLOOKUP(A768,'volatile collection data'!$G$6:$I$69,3,FALSE)</f>
        <v>12</v>
      </c>
      <c r="K768" s="1" t="str">
        <f>VLOOKUP(A768,'volatile collection data'!$G$6:$N$69,8,FALSE)</f>
        <v>20A</v>
      </c>
      <c r="L768" s="1">
        <f>VLOOKUP(A768,'volatile collection data'!$G$6:$J$69,4,FALSE)</f>
        <v>4.74</v>
      </c>
      <c r="M768" s="1">
        <f>VLOOKUP($A768,'volatile collection data'!$G$6:$M$69,6,FALSE)</f>
        <v>9</v>
      </c>
      <c r="N768" s="1">
        <f>VLOOKUP($A768,'volatile collection data'!$G$6:$M$69,7,FALSE)</f>
        <v>4.74</v>
      </c>
      <c r="O768" s="1">
        <f>VLOOKUP(A768,'volatile collection data'!$G$6:$K$69,5,FALSE)</f>
        <v>1</v>
      </c>
      <c r="P768" s="1" t="str">
        <f t="shared" si="69"/>
        <v>12D</v>
      </c>
      <c r="Q768">
        <f t="shared" si="73"/>
        <v>3.1275268667580257E-2</v>
      </c>
      <c r="R768" t="str">
        <f t="shared" si="70"/>
        <v>20A_1-D&amp;4.74%4.74@9</v>
      </c>
      <c r="S768" t="str">
        <f t="shared" si="71"/>
        <v>12D-20A-VCS-Loc-22</v>
      </c>
      <c r="T768" t="str">
        <f>IFERROR(IF(VLOOKUP(S768,Bad!$A:$A,1,FALSE)='RAW2'!S768,"yes","no"),"no")</f>
        <v>no</v>
      </c>
      <c r="U768" t="str">
        <f>IFERROR(VLOOKUP(F768,compounds!$A:$B,2,FALSE),"")</f>
        <v/>
      </c>
      <c r="V768" t="str">
        <f>VLOOKUP(B768,'volatile collection data'!$O:$P,2,FALSE)</f>
        <v>27.apr.22 20</v>
      </c>
    </row>
    <row r="769" spans="1:22" x14ac:dyDescent="0.2">
      <c r="A769" t="s">
        <v>196</v>
      </c>
      <c r="B769" s="1" t="str">
        <f t="shared" si="68"/>
        <v>12D</v>
      </c>
      <c r="C769">
        <v>37.241999999999997</v>
      </c>
      <c r="D769">
        <f t="shared" si="72"/>
        <v>37.24</v>
      </c>
      <c r="E769">
        <f>VLOOKUP(D769,'Peak Combiner'!$A$5:$D$4980,4,FALSE)</f>
        <v>37.24</v>
      </c>
      <c r="F769">
        <f>IFERROR(VLOOKUP(D769,rt_comb!$A:$B,2,FALSE),D769)</f>
        <v>37.24</v>
      </c>
      <c r="G769">
        <v>1023313</v>
      </c>
      <c r="H769">
        <f>SUMIFS($G:$G,$E:$E,18.51,'RAW2'!$A:$A,'RAW2'!A769)</f>
        <v>32009088</v>
      </c>
      <c r="I769" s="1" t="str">
        <f>VLOOKUP(A769,'volatile collection data'!$G$6:$H$69,2,FALSE)</f>
        <v>D</v>
      </c>
      <c r="J769" s="1">
        <f>VLOOKUP(A769,'volatile collection data'!$G$6:$I$69,3,FALSE)</f>
        <v>12</v>
      </c>
      <c r="K769" s="1" t="str">
        <f>VLOOKUP(A769,'volatile collection data'!$G$6:$N$69,8,FALSE)</f>
        <v>20A</v>
      </c>
      <c r="L769" s="1">
        <f>VLOOKUP(A769,'volatile collection data'!$G$6:$J$69,4,FALSE)</f>
        <v>4.74</v>
      </c>
      <c r="M769" s="1">
        <f>VLOOKUP($A769,'volatile collection data'!$G$6:$M$69,6,FALSE)</f>
        <v>9</v>
      </c>
      <c r="N769" s="1">
        <f>VLOOKUP($A769,'volatile collection data'!$G$6:$M$69,7,FALSE)</f>
        <v>4.74</v>
      </c>
      <c r="O769" s="1">
        <f>VLOOKUP(A769,'volatile collection data'!$G$6:$K$69,5,FALSE)</f>
        <v>1</v>
      </c>
      <c r="P769" s="1" t="str">
        <f t="shared" si="69"/>
        <v>12D</v>
      </c>
      <c r="Q769">
        <f t="shared" si="73"/>
        <v>3.3723050554486406E-2</v>
      </c>
      <c r="R769" t="str">
        <f t="shared" si="70"/>
        <v>20A_1-D&amp;4.74%4.74@9</v>
      </c>
      <c r="S769" t="str">
        <f t="shared" si="71"/>
        <v>12D-20A-VCS-Loc-22</v>
      </c>
      <c r="T769" t="str">
        <f>IFERROR(IF(VLOOKUP(S769,Bad!$A:$A,1,FALSE)='RAW2'!S769,"yes","no"),"no")</f>
        <v>no</v>
      </c>
      <c r="U769" t="str">
        <f>IFERROR(VLOOKUP(F769,compounds!$A:$B,2,FALSE),"")</f>
        <v/>
      </c>
      <c r="V769" t="str">
        <f>VLOOKUP(B769,'volatile collection data'!$O:$P,2,FALSE)</f>
        <v>27.apr.22 20</v>
      </c>
    </row>
    <row r="770" spans="1:22" x14ac:dyDescent="0.2">
      <c r="A770" t="s">
        <v>196</v>
      </c>
      <c r="B770" s="1" t="str">
        <f t="shared" si="68"/>
        <v>12D</v>
      </c>
      <c r="C770">
        <v>37.293999999999997</v>
      </c>
      <c r="D770">
        <f t="shared" si="72"/>
        <v>37.29</v>
      </c>
      <c r="E770">
        <f>VLOOKUP(D770,'Peak Combiner'!$A$5:$D$4980,4,FALSE)</f>
        <v>37.24</v>
      </c>
      <c r="F770">
        <f>IFERROR(VLOOKUP(D770,rt_comb!$A:$B,2,FALSE),D770)</f>
        <v>37.29</v>
      </c>
      <c r="G770">
        <v>987811</v>
      </c>
      <c r="H770">
        <f>SUMIFS($G:$G,$E:$E,18.51,'RAW2'!$A:$A,'RAW2'!A770)</f>
        <v>32009088</v>
      </c>
      <c r="I770" s="1" t="str">
        <f>VLOOKUP(A770,'volatile collection data'!$G$6:$H$69,2,FALSE)</f>
        <v>D</v>
      </c>
      <c r="J770" s="1">
        <f>VLOOKUP(A770,'volatile collection data'!$G$6:$I$69,3,FALSE)</f>
        <v>12</v>
      </c>
      <c r="K770" s="1" t="str">
        <f>VLOOKUP(A770,'volatile collection data'!$G$6:$N$69,8,FALSE)</f>
        <v>20A</v>
      </c>
      <c r="L770" s="1">
        <f>VLOOKUP(A770,'volatile collection data'!$G$6:$J$69,4,FALSE)</f>
        <v>4.74</v>
      </c>
      <c r="M770" s="1">
        <f>VLOOKUP($A770,'volatile collection data'!$G$6:$M$69,6,FALSE)</f>
        <v>9</v>
      </c>
      <c r="N770" s="1">
        <f>VLOOKUP($A770,'volatile collection data'!$G$6:$M$69,7,FALSE)</f>
        <v>4.74</v>
      </c>
      <c r="O770" s="1">
        <f>VLOOKUP(A770,'volatile collection data'!$G$6:$K$69,5,FALSE)</f>
        <v>1</v>
      </c>
      <c r="P770" s="1" t="str">
        <f t="shared" si="69"/>
        <v>12D</v>
      </c>
      <c r="Q770">
        <f t="shared" si="73"/>
        <v>3.2553090101736001E-2</v>
      </c>
      <c r="R770" t="str">
        <f t="shared" si="70"/>
        <v>20A_1-D&amp;4.74%4.74@9</v>
      </c>
      <c r="S770" t="str">
        <f t="shared" si="71"/>
        <v>12D-20A-VCS-Loc-22</v>
      </c>
      <c r="T770" t="str">
        <f>IFERROR(IF(VLOOKUP(S770,Bad!$A:$A,1,FALSE)='RAW2'!S770,"yes","no"),"no")</f>
        <v>no</v>
      </c>
      <c r="U770" t="str">
        <f>IFERROR(VLOOKUP(F770,compounds!$A:$B,2,FALSE),"")</f>
        <v/>
      </c>
      <c r="V770" t="str">
        <f>VLOOKUP(B770,'volatile collection data'!$O:$P,2,FALSE)</f>
        <v>27.apr.22 20</v>
      </c>
    </row>
    <row r="771" spans="1:22" x14ac:dyDescent="0.2">
      <c r="A771" t="s">
        <v>196</v>
      </c>
      <c r="B771" s="1" t="str">
        <f t="shared" ref="B771:B834" si="74">LEFT(A771,FIND("-",A771)-1)</f>
        <v>12D</v>
      </c>
      <c r="C771">
        <v>37.677</v>
      </c>
      <c r="D771">
        <f t="shared" si="72"/>
        <v>37.68</v>
      </c>
      <c r="E771">
        <f>VLOOKUP(D771,'Peak Combiner'!$A$5:$D$4980,4,FALSE)</f>
        <v>37.67</v>
      </c>
      <c r="F771">
        <f>IFERROR(VLOOKUP(D771,rt_comb!$A:$B,2,FALSE),D771)</f>
        <v>37.68</v>
      </c>
      <c r="G771">
        <v>3706939</v>
      </c>
      <c r="H771">
        <f>SUMIFS($G:$G,$E:$E,18.51,'RAW2'!$A:$A,'RAW2'!A771)</f>
        <v>32009088</v>
      </c>
      <c r="I771" s="1" t="str">
        <f>VLOOKUP(A771,'volatile collection data'!$G$6:$H$69,2,FALSE)</f>
        <v>D</v>
      </c>
      <c r="J771" s="1">
        <f>VLOOKUP(A771,'volatile collection data'!$G$6:$I$69,3,FALSE)</f>
        <v>12</v>
      </c>
      <c r="K771" s="1" t="str">
        <f>VLOOKUP(A771,'volatile collection data'!$G$6:$N$69,8,FALSE)</f>
        <v>20A</v>
      </c>
      <c r="L771" s="1">
        <f>VLOOKUP(A771,'volatile collection data'!$G$6:$J$69,4,FALSE)</f>
        <v>4.74</v>
      </c>
      <c r="M771" s="1">
        <f>VLOOKUP($A771,'volatile collection data'!$G$6:$M$69,6,FALSE)</f>
        <v>9</v>
      </c>
      <c r="N771" s="1">
        <f>VLOOKUP($A771,'volatile collection data'!$G$6:$M$69,7,FALSE)</f>
        <v>4.74</v>
      </c>
      <c r="O771" s="1">
        <f>VLOOKUP(A771,'volatile collection data'!$G$6:$K$69,5,FALSE)</f>
        <v>1</v>
      </c>
      <c r="P771" s="1" t="str">
        <f t="shared" ref="P771:P834" si="75">J771&amp;I771</f>
        <v>12D</v>
      </c>
      <c r="Q771">
        <f t="shared" si="73"/>
        <v>0.1221613438893059</v>
      </c>
      <c r="R771" t="str">
        <f t="shared" ref="R771:R834" si="76">K771&amp;"_"&amp;O771&amp;"-"&amp;I771&amp;"&amp;"&amp;L771&amp;"%"&amp;N771&amp;"@"&amp;M771</f>
        <v>20A_1-D&amp;4.74%4.74@9</v>
      </c>
      <c r="S771" t="str">
        <f t="shared" ref="S771:S834" si="77">A771</f>
        <v>12D-20A-VCS-Loc-22</v>
      </c>
      <c r="T771" t="str">
        <f>IFERROR(IF(VLOOKUP(S771,Bad!$A:$A,1,FALSE)='RAW2'!S771,"yes","no"),"no")</f>
        <v>no</v>
      </c>
      <c r="U771" t="str">
        <f>IFERROR(VLOOKUP(F771,compounds!$A:$B,2,FALSE),"")</f>
        <v/>
      </c>
      <c r="V771" t="str">
        <f>VLOOKUP(B771,'volatile collection data'!$O:$P,2,FALSE)</f>
        <v>27.apr.22 20</v>
      </c>
    </row>
    <row r="772" spans="1:22" x14ac:dyDescent="0.2">
      <c r="A772" t="s">
        <v>196</v>
      </c>
      <c r="B772" s="1" t="str">
        <f t="shared" si="74"/>
        <v>12D</v>
      </c>
      <c r="C772">
        <v>37.783000000000001</v>
      </c>
      <c r="D772">
        <f t="shared" si="72"/>
        <v>37.78</v>
      </c>
      <c r="E772">
        <f>VLOOKUP(D772,'Peak Combiner'!$A$5:$D$4980,4,FALSE)</f>
        <v>37.78</v>
      </c>
      <c r="F772">
        <f>IFERROR(VLOOKUP(D772,rt_comb!$A:$B,2,FALSE),D772)</f>
        <v>37.78</v>
      </c>
      <c r="G772">
        <v>3258106</v>
      </c>
      <c r="H772">
        <f>SUMIFS($G:$G,$E:$E,18.51,'RAW2'!$A:$A,'RAW2'!A772)</f>
        <v>32009088</v>
      </c>
      <c r="I772" s="1" t="str">
        <f>VLOOKUP(A772,'volatile collection data'!$G$6:$H$69,2,FALSE)</f>
        <v>D</v>
      </c>
      <c r="J772" s="1">
        <f>VLOOKUP(A772,'volatile collection data'!$G$6:$I$69,3,FALSE)</f>
        <v>12</v>
      </c>
      <c r="K772" s="1" t="str">
        <f>VLOOKUP(A772,'volatile collection data'!$G$6:$N$69,8,FALSE)</f>
        <v>20A</v>
      </c>
      <c r="L772" s="1">
        <f>VLOOKUP(A772,'volatile collection data'!$G$6:$J$69,4,FALSE)</f>
        <v>4.74</v>
      </c>
      <c r="M772" s="1">
        <f>VLOOKUP($A772,'volatile collection data'!$G$6:$M$69,6,FALSE)</f>
        <v>9</v>
      </c>
      <c r="N772" s="1">
        <f>VLOOKUP($A772,'volatile collection data'!$G$6:$M$69,7,FALSE)</f>
        <v>4.74</v>
      </c>
      <c r="O772" s="1">
        <f>VLOOKUP(A772,'volatile collection data'!$G$6:$K$69,5,FALSE)</f>
        <v>1</v>
      </c>
      <c r="P772" s="1" t="str">
        <f t="shared" si="75"/>
        <v>12D</v>
      </c>
      <c r="Q772">
        <f t="shared" si="73"/>
        <v>0.1073701529736019</v>
      </c>
      <c r="R772" t="str">
        <f t="shared" si="76"/>
        <v>20A_1-D&amp;4.74%4.74@9</v>
      </c>
      <c r="S772" t="str">
        <f t="shared" si="77"/>
        <v>12D-20A-VCS-Loc-22</v>
      </c>
      <c r="T772" t="str">
        <f>IFERROR(IF(VLOOKUP(S772,Bad!$A:$A,1,FALSE)='RAW2'!S772,"yes","no"),"no")</f>
        <v>no</v>
      </c>
      <c r="U772" t="str">
        <f>IFERROR(VLOOKUP(F772,compounds!$A:$B,2,FALSE),"")</f>
        <v/>
      </c>
      <c r="V772" t="str">
        <f>VLOOKUP(B772,'volatile collection data'!$O:$P,2,FALSE)</f>
        <v>27.apr.22 20</v>
      </c>
    </row>
    <row r="773" spans="1:22" x14ac:dyDescent="0.2">
      <c r="A773" t="s">
        <v>196</v>
      </c>
      <c r="B773" s="1" t="str">
        <f t="shared" si="74"/>
        <v>12D</v>
      </c>
      <c r="C773">
        <v>37.988999999999997</v>
      </c>
      <c r="D773">
        <f t="shared" si="72"/>
        <v>37.99</v>
      </c>
      <c r="E773">
        <f>VLOOKUP(D773,'Peak Combiner'!$A$5:$D$4980,4,FALSE)</f>
        <v>37.99</v>
      </c>
      <c r="F773">
        <f>IFERROR(VLOOKUP(D773,rt_comb!$A:$B,2,FALSE),D773)</f>
        <v>37.99</v>
      </c>
      <c r="G773">
        <v>23276730</v>
      </c>
      <c r="H773">
        <f>SUMIFS($G:$G,$E:$E,18.51,'RAW2'!$A:$A,'RAW2'!A773)</f>
        <v>32009088</v>
      </c>
      <c r="I773" s="1" t="str">
        <f>VLOOKUP(A773,'volatile collection data'!$G$6:$H$69,2,FALSE)</f>
        <v>D</v>
      </c>
      <c r="J773" s="1">
        <f>VLOOKUP(A773,'volatile collection data'!$G$6:$I$69,3,FALSE)</f>
        <v>12</v>
      </c>
      <c r="K773" s="1" t="str">
        <f>VLOOKUP(A773,'volatile collection data'!$G$6:$N$69,8,FALSE)</f>
        <v>20A</v>
      </c>
      <c r="L773" s="1">
        <f>VLOOKUP(A773,'volatile collection data'!$G$6:$J$69,4,FALSE)</f>
        <v>4.74</v>
      </c>
      <c r="M773" s="1">
        <f>VLOOKUP($A773,'volatile collection data'!$G$6:$M$69,6,FALSE)</f>
        <v>9</v>
      </c>
      <c r="N773" s="1">
        <f>VLOOKUP($A773,'volatile collection data'!$G$6:$M$69,7,FALSE)</f>
        <v>4.74</v>
      </c>
      <c r="O773" s="1">
        <f>VLOOKUP(A773,'volatile collection data'!$G$6:$K$69,5,FALSE)</f>
        <v>1</v>
      </c>
      <c r="P773" s="1" t="str">
        <f t="shared" si="75"/>
        <v>12D</v>
      </c>
      <c r="Q773">
        <f t="shared" si="73"/>
        <v>0.76707942001433616</v>
      </c>
      <c r="R773" t="str">
        <f t="shared" si="76"/>
        <v>20A_1-D&amp;4.74%4.74@9</v>
      </c>
      <c r="S773" t="str">
        <f t="shared" si="77"/>
        <v>12D-20A-VCS-Loc-22</v>
      </c>
      <c r="T773" t="str">
        <f>IFERROR(IF(VLOOKUP(S773,Bad!$A:$A,1,FALSE)='RAW2'!S773,"yes","no"),"no")</f>
        <v>no</v>
      </c>
      <c r="U773" t="str">
        <f>IFERROR(VLOOKUP(F773,compounds!$A:$B,2,FALSE),"")</f>
        <v/>
      </c>
      <c r="V773" t="str">
        <f>VLOOKUP(B773,'volatile collection data'!$O:$P,2,FALSE)</f>
        <v>27.apr.22 20</v>
      </c>
    </row>
    <row r="774" spans="1:22" x14ac:dyDescent="0.2">
      <c r="A774" t="s">
        <v>196</v>
      </c>
      <c r="B774" s="1" t="str">
        <f t="shared" si="74"/>
        <v>12D</v>
      </c>
      <c r="C774">
        <v>38.295000000000002</v>
      </c>
      <c r="D774">
        <f t="shared" si="72"/>
        <v>38.299999999999997</v>
      </c>
      <c r="E774">
        <f>VLOOKUP(D774,'Peak Combiner'!$A$5:$D$4980,4,FALSE)</f>
        <v>38.299999999999997</v>
      </c>
      <c r="F774">
        <f>IFERROR(VLOOKUP(D774,rt_comb!$A:$B,2,FALSE),D774)</f>
        <v>38.299999999999997</v>
      </c>
      <c r="G774">
        <v>1406235</v>
      </c>
      <c r="H774">
        <f>SUMIFS($G:$G,$E:$E,18.51,'RAW2'!$A:$A,'RAW2'!A774)</f>
        <v>32009088</v>
      </c>
      <c r="I774" s="1" t="str">
        <f>VLOOKUP(A774,'volatile collection data'!$G$6:$H$69,2,FALSE)</f>
        <v>D</v>
      </c>
      <c r="J774" s="1">
        <f>VLOOKUP(A774,'volatile collection data'!$G$6:$I$69,3,FALSE)</f>
        <v>12</v>
      </c>
      <c r="K774" s="1" t="str">
        <f>VLOOKUP(A774,'volatile collection data'!$G$6:$N$69,8,FALSE)</f>
        <v>20A</v>
      </c>
      <c r="L774" s="1">
        <f>VLOOKUP(A774,'volatile collection data'!$G$6:$J$69,4,FALSE)</f>
        <v>4.74</v>
      </c>
      <c r="M774" s="1">
        <f>VLOOKUP($A774,'volatile collection data'!$G$6:$M$69,6,FALSE)</f>
        <v>9</v>
      </c>
      <c r="N774" s="1">
        <f>VLOOKUP($A774,'volatile collection data'!$G$6:$M$69,7,FALSE)</f>
        <v>4.74</v>
      </c>
      <c r="O774" s="1">
        <f>VLOOKUP(A774,'volatile collection data'!$G$6:$K$69,5,FALSE)</f>
        <v>1</v>
      </c>
      <c r="P774" s="1" t="str">
        <f t="shared" si="75"/>
        <v>12D</v>
      </c>
      <c r="Q774">
        <f t="shared" si="73"/>
        <v>4.6342159238168763E-2</v>
      </c>
      <c r="R774" t="str">
        <f t="shared" si="76"/>
        <v>20A_1-D&amp;4.74%4.74@9</v>
      </c>
      <c r="S774" t="str">
        <f t="shared" si="77"/>
        <v>12D-20A-VCS-Loc-22</v>
      </c>
      <c r="T774" t="str">
        <f>IFERROR(IF(VLOOKUP(S774,Bad!$A:$A,1,FALSE)='RAW2'!S774,"yes","no"),"no")</f>
        <v>no</v>
      </c>
      <c r="U774" t="str">
        <f>IFERROR(VLOOKUP(F774,compounds!$A:$B,2,FALSE),"")</f>
        <v/>
      </c>
      <c r="V774" t="str">
        <f>VLOOKUP(B774,'volatile collection data'!$O:$P,2,FALSE)</f>
        <v>27.apr.22 20</v>
      </c>
    </row>
    <row r="775" spans="1:22" x14ac:dyDescent="0.2">
      <c r="A775" t="s">
        <v>196</v>
      </c>
      <c r="B775" s="1" t="str">
        <f t="shared" si="74"/>
        <v>12D</v>
      </c>
      <c r="C775">
        <v>38.447000000000003</v>
      </c>
      <c r="D775">
        <f t="shared" si="72"/>
        <v>38.450000000000003</v>
      </c>
      <c r="E775">
        <f>VLOOKUP(D775,'Peak Combiner'!$A$5:$D$4980,4,FALSE)</f>
        <v>38.450000000000003</v>
      </c>
      <c r="F775">
        <f>IFERROR(VLOOKUP(D775,rt_comb!$A:$B,2,FALSE),D775)</f>
        <v>38.450000000000003</v>
      </c>
      <c r="G775">
        <v>2980537</v>
      </c>
      <c r="H775">
        <f>SUMIFS($G:$G,$E:$E,18.51,'RAW2'!$A:$A,'RAW2'!A775)</f>
        <v>32009088</v>
      </c>
      <c r="I775" s="1" t="str">
        <f>VLOOKUP(A775,'volatile collection data'!$G$6:$H$69,2,FALSE)</f>
        <v>D</v>
      </c>
      <c r="J775" s="1">
        <f>VLOOKUP(A775,'volatile collection data'!$G$6:$I$69,3,FALSE)</f>
        <v>12</v>
      </c>
      <c r="K775" s="1" t="str">
        <f>VLOOKUP(A775,'volatile collection data'!$G$6:$N$69,8,FALSE)</f>
        <v>20A</v>
      </c>
      <c r="L775" s="1">
        <f>VLOOKUP(A775,'volatile collection data'!$G$6:$J$69,4,FALSE)</f>
        <v>4.74</v>
      </c>
      <c r="M775" s="1">
        <f>VLOOKUP($A775,'volatile collection data'!$G$6:$M$69,6,FALSE)</f>
        <v>9</v>
      </c>
      <c r="N775" s="1">
        <f>VLOOKUP($A775,'volatile collection data'!$G$6:$M$69,7,FALSE)</f>
        <v>4.74</v>
      </c>
      <c r="O775" s="1">
        <f>VLOOKUP(A775,'volatile collection data'!$G$6:$K$69,5,FALSE)</f>
        <v>1</v>
      </c>
      <c r="P775" s="1" t="str">
        <f t="shared" si="75"/>
        <v>12D</v>
      </c>
      <c r="Q775">
        <f t="shared" si="73"/>
        <v>9.8222928791598704E-2</v>
      </c>
      <c r="R775" t="str">
        <f t="shared" si="76"/>
        <v>20A_1-D&amp;4.74%4.74@9</v>
      </c>
      <c r="S775" t="str">
        <f t="shared" si="77"/>
        <v>12D-20A-VCS-Loc-22</v>
      </c>
      <c r="T775" t="str">
        <f>IFERROR(IF(VLOOKUP(S775,Bad!$A:$A,1,FALSE)='RAW2'!S775,"yes","no"),"no")</f>
        <v>no</v>
      </c>
      <c r="U775" t="str">
        <f>IFERROR(VLOOKUP(F775,compounds!$A:$B,2,FALSE),"")</f>
        <v/>
      </c>
      <c r="V775" t="str">
        <f>VLOOKUP(B775,'volatile collection data'!$O:$P,2,FALSE)</f>
        <v>27.apr.22 20</v>
      </c>
    </row>
    <row r="776" spans="1:22" x14ac:dyDescent="0.2">
      <c r="A776" t="s">
        <v>196</v>
      </c>
      <c r="B776" s="1" t="str">
        <f t="shared" si="74"/>
        <v>12D</v>
      </c>
      <c r="C776">
        <v>39.68</v>
      </c>
      <c r="D776">
        <f t="shared" si="72"/>
        <v>39.68</v>
      </c>
      <c r="E776">
        <f>VLOOKUP(D776,'Peak Combiner'!$A$5:$D$4980,4,FALSE)</f>
        <v>39.68</v>
      </c>
      <c r="F776">
        <f>IFERROR(VLOOKUP(D776,rt_comb!$A:$B,2,FALSE),D776)</f>
        <v>39.68</v>
      </c>
      <c r="G776">
        <v>3858972</v>
      </c>
      <c r="H776">
        <f>SUMIFS($G:$G,$E:$E,18.51,'RAW2'!$A:$A,'RAW2'!A776)</f>
        <v>32009088</v>
      </c>
      <c r="I776" s="1" t="str">
        <f>VLOOKUP(A776,'volatile collection data'!$G$6:$H$69,2,FALSE)</f>
        <v>D</v>
      </c>
      <c r="J776" s="1">
        <f>VLOOKUP(A776,'volatile collection data'!$G$6:$I$69,3,FALSE)</f>
        <v>12</v>
      </c>
      <c r="K776" s="1" t="str">
        <f>VLOOKUP(A776,'volatile collection data'!$G$6:$N$69,8,FALSE)</f>
        <v>20A</v>
      </c>
      <c r="L776" s="1">
        <f>VLOOKUP(A776,'volatile collection data'!$G$6:$J$69,4,FALSE)</f>
        <v>4.74</v>
      </c>
      <c r="M776" s="1">
        <f>VLOOKUP($A776,'volatile collection data'!$G$6:$M$69,6,FALSE)</f>
        <v>9</v>
      </c>
      <c r="N776" s="1">
        <f>VLOOKUP($A776,'volatile collection data'!$G$6:$M$69,7,FALSE)</f>
        <v>4.74</v>
      </c>
      <c r="O776" s="1">
        <f>VLOOKUP(A776,'volatile collection data'!$G$6:$K$69,5,FALSE)</f>
        <v>1</v>
      </c>
      <c r="P776" s="1" t="str">
        <f t="shared" si="75"/>
        <v>12D</v>
      </c>
      <c r="Q776">
        <f t="shared" si="73"/>
        <v>0.12717155732835164</v>
      </c>
      <c r="R776" t="str">
        <f t="shared" si="76"/>
        <v>20A_1-D&amp;4.74%4.74@9</v>
      </c>
      <c r="S776" t="str">
        <f t="shared" si="77"/>
        <v>12D-20A-VCS-Loc-22</v>
      </c>
      <c r="T776" t="str">
        <f>IFERROR(IF(VLOOKUP(S776,Bad!$A:$A,1,FALSE)='RAW2'!S776,"yes","no"),"no")</f>
        <v>no</v>
      </c>
      <c r="U776" t="str">
        <f>IFERROR(VLOOKUP(F776,compounds!$A:$B,2,FALSE),"")</f>
        <v/>
      </c>
      <c r="V776" t="str">
        <f>VLOOKUP(B776,'volatile collection data'!$O:$P,2,FALSE)</f>
        <v>27.apr.22 20</v>
      </c>
    </row>
    <row r="777" spans="1:22" x14ac:dyDescent="0.2">
      <c r="A777" t="s">
        <v>197</v>
      </c>
      <c r="B777" s="1" t="str">
        <f t="shared" si="74"/>
        <v>12E</v>
      </c>
      <c r="C777">
        <v>4.1669999999999998</v>
      </c>
      <c r="D777">
        <f t="shared" si="72"/>
        <v>4.17</v>
      </c>
      <c r="E777">
        <f>VLOOKUP(D777,'Peak Combiner'!$A$5:$D$4980,4,FALSE)</f>
        <v>4.1500000000000004</v>
      </c>
      <c r="F777">
        <f>IFERROR(VLOOKUP(D777,rt_comb!$A:$B,2,FALSE),D777)</f>
        <v>4.17</v>
      </c>
      <c r="G777">
        <v>792633</v>
      </c>
      <c r="H777">
        <f>SUMIFS($G:$G,$E:$E,18.51,'RAW2'!$A:$A,'RAW2'!A777)</f>
        <v>19477311</v>
      </c>
      <c r="I777" s="1" t="str">
        <f>VLOOKUP(A777,'volatile collection data'!$G$6:$H$69,2,FALSE)</f>
        <v>E</v>
      </c>
      <c r="J777" s="1">
        <f>VLOOKUP(A777,'volatile collection data'!$G$6:$I$69,3,FALSE)</f>
        <v>12</v>
      </c>
      <c r="K777" s="1" t="str">
        <f>VLOOKUP(A777,'volatile collection data'!$G$6:$N$69,8,FALSE)</f>
        <v>29A</v>
      </c>
      <c r="L777" s="1">
        <f>VLOOKUP(A777,'volatile collection data'!$G$6:$J$69,4,FALSE)</f>
        <v>4.6500000000000004</v>
      </c>
      <c r="M777" s="1">
        <f>VLOOKUP($A777,'volatile collection data'!$G$6:$M$69,6,FALSE)</f>
        <v>11</v>
      </c>
      <c r="N777" s="1">
        <f>VLOOKUP($A777,'volatile collection data'!$G$6:$M$69,7,FALSE)</f>
        <v>4.6500000000000004</v>
      </c>
      <c r="O777" s="1">
        <f>VLOOKUP(A777,'volatile collection data'!$G$6:$K$69,5,FALSE)</f>
        <v>1</v>
      </c>
      <c r="P777" s="1" t="str">
        <f t="shared" si="75"/>
        <v>12E</v>
      </c>
      <c r="Q777">
        <f t="shared" si="73"/>
        <v>4.3758275892760386E-2</v>
      </c>
      <c r="R777" t="str">
        <f t="shared" si="76"/>
        <v>29A_1-E&amp;4.65%4.65@11</v>
      </c>
      <c r="S777" t="str">
        <f t="shared" si="77"/>
        <v>12E-29A-VCS-Loc-22</v>
      </c>
      <c r="T777" t="str">
        <f>IFERROR(IF(VLOOKUP(S777,Bad!$A:$A,1,FALSE)='RAW2'!S777,"yes","no"),"no")</f>
        <v>no</v>
      </c>
      <c r="U777" t="str">
        <f>IFERROR(VLOOKUP(F777,compounds!$A:$B,2,FALSE),"")</f>
        <v/>
      </c>
      <c r="V777" t="str">
        <f>VLOOKUP(B777,'volatile collection data'!$O:$P,2,FALSE)</f>
        <v>02.may.22 29</v>
      </c>
    </row>
    <row r="778" spans="1:22" x14ac:dyDescent="0.2">
      <c r="A778" t="s">
        <v>197</v>
      </c>
      <c r="B778" s="1" t="str">
        <f t="shared" si="74"/>
        <v>12E</v>
      </c>
      <c r="C778">
        <v>4.9859999999999998</v>
      </c>
      <c r="D778">
        <f t="shared" si="72"/>
        <v>4.99</v>
      </c>
      <c r="E778">
        <f>VLOOKUP(D778,'Peak Combiner'!$A$5:$D$4980,4,FALSE)</f>
        <v>4.99</v>
      </c>
      <c r="F778">
        <f>IFERROR(VLOOKUP(D778,rt_comb!$A:$B,2,FALSE),D778)</f>
        <v>4.99</v>
      </c>
      <c r="G778">
        <v>14433504</v>
      </c>
      <c r="H778">
        <f>SUMIFS($G:$G,$E:$E,18.51,'RAW2'!$A:$A,'RAW2'!A778)</f>
        <v>19477311</v>
      </c>
      <c r="I778" s="1" t="str">
        <f>VLOOKUP(A778,'volatile collection data'!$G$6:$H$69,2,FALSE)</f>
        <v>E</v>
      </c>
      <c r="J778" s="1">
        <f>VLOOKUP(A778,'volatile collection data'!$G$6:$I$69,3,FALSE)</f>
        <v>12</v>
      </c>
      <c r="K778" s="1" t="str">
        <f>VLOOKUP(A778,'volatile collection data'!$G$6:$N$69,8,FALSE)</f>
        <v>29A</v>
      </c>
      <c r="L778" s="1">
        <f>VLOOKUP(A778,'volatile collection data'!$G$6:$J$69,4,FALSE)</f>
        <v>4.6500000000000004</v>
      </c>
      <c r="M778" s="1">
        <f>VLOOKUP($A778,'volatile collection data'!$G$6:$M$69,6,FALSE)</f>
        <v>11</v>
      </c>
      <c r="N778" s="1">
        <f>VLOOKUP($A778,'volatile collection data'!$G$6:$M$69,7,FALSE)</f>
        <v>4.6500000000000004</v>
      </c>
      <c r="O778" s="1">
        <f>VLOOKUP(A778,'volatile collection data'!$G$6:$K$69,5,FALSE)</f>
        <v>1</v>
      </c>
      <c r="P778" s="1" t="str">
        <f t="shared" si="75"/>
        <v>12E</v>
      </c>
      <c r="Q778">
        <f t="shared" si="73"/>
        <v>0.7968192721363615</v>
      </c>
      <c r="R778" t="str">
        <f t="shared" si="76"/>
        <v>29A_1-E&amp;4.65%4.65@11</v>
      </c>
      <c r="S778" t="str">
        <f t="shared" si="77"/>
        <v>12E-29A-VCS-Loc-22</v>
      </c>
      <c r="T778" t="str">
        <f>IFERROR(IF(VLOOKUP(S778,Bad!$A:$A,1,FALSE)='RAW2'!S778,"yes","no"),"no")</f>
        <v>no</v>
      </c>
      <c r="U778" t="str">
        <f>IFERROR(VLOOKUP(F778,compounds!$A:$B,2,FALSE),"")</f>
        <v/>
      </c>
      <c r="V778" t="str">
        <f>VLOOKUP(B778,'volatile collection data'!$O:$P,2,FALSE)</f>
        <v>02.may.22 29</v>
      </c>
    </row>
    <row r="779" spans="1:22" x14ac:dyDescent="0.2">
      <c r="A779" t="s">
        <v>197</v>
      </c>
      <c r="B779" s="1" t="str">
        <f t="shared" si="74"/>
        <v>12E</v>
      </c>
      <c r="C779">
        <v>8.6310000000000002</v>
      </c>
      <c r="D779">
        <f t="shared" si="72"/>
        <v>8.6300000000000008</v>
      </c>
      <c r="E779">
        <f>VLOOKUP(D779,'Peak Combiner'!$A$5:$D$4980,4,FALSE)</f>
        <v>8.6300000000000008</v>
      </c>
      <c r="F779">
        <f>IFERROR(VLOOKUP(D779,rt_comb!$A:$B,2,FALSE),D779)</f>
        <v>8.6300000000000008</v>
      </c>
      <c r="G779">
        <v>1063750</v>
      </c>
      <c r="H779">
        <f>SUMIFS($G:$G,$E:$E,18.51,'RAW2'!$A:$A,'RAW2'!A779)</f>
        <v>19477311</v>
      </c>
      <c r="I779" s="1" t="str">
        <f>VLOOKUP(A779,'volatile collection data'!$G$6:$H$69,2,FALSE)</f>
        <v>E</v>
      </c>
      <c r="J779" s="1">
        <f>VLOOKUP(A779,'volatile collection data'!$G$6:$I$69,3,FALSE)</f>
        <v>12</v>
      </c>
      <c r="K779" s="1" t="str">
        <f>VLOOKUP(A779,'volatile collection data'!$G$6:$N$69,8,FALSE)</f>
        <v>29A</v>
      </c>
      <c r="L779" s="1">
        <f>VLOOKUP(A779,'volatile collection data'!$G$6:$J$69,4,FALSE)</f>
        <v>4.6500000000000004</v>
      </c>
      <c r="M779" s="1">
        <f>VLOOKUP($A779,'volatile collection data'!$G$6:$M$69,6,FALSE)</f>
        <v>11</v>
      </c>
      <c r="N779" s="1">
        <f>VLOOKUP($A779,'volatile collection data'!$G$6:$M$69,7,FALSE)</f>
        <v>4.6500000000000004</v>
      </c>
      <c r="O779" s="1">
        <f>VLOOKUP(A779,'volatile collection data'!$G$6:$K$69,5,FALSE)</f>
        <v>1</v>
      </c>
      <c r="P779" s="1" t="str">
        <f t="shared" si="75"/>
        <v>12E</v>
      </c>
      <c r="Q779">
        <f t="shared" si="73"/>
        <v>5.8725622048191116E-2</v>
      </c>
      <c r="R779" t="str">
        <f t="shared" si="76"/>
        <v>29A_1-E&amp;4.65%4.65@11</v>
      </c>
      <c r="S779" t="str">
        <f t="shared" si="77"/>
        <v>12E-29A-VCS-Loc-22</v>
      </c>
      <c r="T779" t="str">
        <f>IFERROR(IF(VLOOKUP(S779,Bad!$A:$A,1,FALSE)='RAW2'!S779,"yes","no"),"no")</f>
        <v>no</v>
      </c>
      <c r="U779" t="str">
        <f>IFERROR(VLOOKUP(F779,compounds!$A:$B,2,FALSE),"")</f>
        <v/>
      </c>
      <c r="V779" t="str">
        <f>VLOOKUP(B779,'volatile collection data'!$O:$P,2,FALSE)</f>
        <v>02.may.22 29</v>
      </c>
    </row>
    <row r="780" spans="1:22" x14ac:dyDescent="0.2">
      <c r="A780" t="s">
        <v>197</v>
      </c>
      <c r="B780" s="1" t="str">
        <f t="shared" si="74"/>
        <v>12E</v>
      </c>
      <c r="C780">
        <v>8.9689999999999994</v>
      </c>
      <c r="D780">
        <f t="shared" si="72"/>
        <v>8.9700000000000006</v>
      </c>
      <c r="E780">
        <f>VLOOKUP(D780,'Peak Combiner'!$A$5:$D$4980,4,FALSE)</f>
        <v>8.9600000000000009</v>
      </c>
      <c r="F780">
        <f>IFERROR(VLOOKUP(D780,rt_comb!$A:$B,2,FALSE),D780)</f>
        <v>8.9700000000000006</v>
      </c>
      <c r="G780">
        <v>2791834</v>
      </c>
      <c r="H780">
        <f>SUMIFS($G:$G,$E:$E,18.51,'RAW2'!$A:$A,'RAW2'!A780)</f>
        <v>19477311</v>
      </c>
      <c r="I780" s="1" t="str">
        <f>VLOOKUP(A780,'volatile collection data'!$G$6:$H$69,2,FALSE)</f>
        <v>E</v>
      </c>
      <c r="J780" s="1">
        <f>VLOOKUP(A780,'volatile collection data'!$G$6:$I$69,3,FALSE)</f>
        <v>12</v>
      </c>
      <c r="K780" s="1" t="str">
        <f>VLOOKUP(A780,'volatile collection data'!$G$6:$N$69,8,FALSE)</f>
        <v>29A</v>
      </c>
      <c r="L780" s="1">
        <f>VLOOKUP(A780,'volatile collection data'!$G$6:$J$69,4,FALSE)</f>
        <v>4.6500000000000004</v>
      </c>
      <c r="M780" s="1">
        <f>VLOOKUP($A780,'volatile collection data'!$G$6:$M$69,6,FALSE)</f>
        <v>11</v>
      </c>
      <c r="N780" s="1">
        <f>VLOOKUP($A780,'volatile collection data'!$G$6:$M$69,7,FALSE)</f>
        <v>4.6500000000000004</v>
      </c>
      <c r="O780" s="1">
        <f>VLOOKUP(A780,'volatile collection data'!$G$6:$K$69,5,FALSE)</f>
        <v>1</v>
      </c>
      <c r="P780" s="1" t="str">
        <f t="shared" si="75"/>
        <v>12E</v>
      </c>
      <c r="Q780">
        <f t="shared" si="73"/>
        <v>0.15412661650320994</v>
      </c>
      <c r="R780" t="str">
        <f t="shared" si="76"/>
        <v>29A_1-E&amp;4.65%4.65@11</v>
      </c>
      <c r="S780" t="str">
        <f t="shared" si="77"/>
        <v>12E-29A-VCS-Loc-22</v>
      </c>
      <c r="T780" t="str">
        <f>IFERROR(IF(VLOOKUP(S780,Bad!$A:$A,1,FALSE)='RAW2'!S780,"yes","no"),"no")</f>
        <v>no</v>
      </c>
      <c r="U780" t="str">
        <f>IFERROR(VLOOKUP(F780,compounds!$A:$B,2,FALSE),"")</f>
        <v>bpinene</v>
      </c>
      <c r="V780" t="str">
        <f>VLOOKUP(B780,'volatile collection data'!$O:$P,2,FALSE)</f>
        <v>02.may.22 29</v>
      </c>
    </row>
    <row r="781" spans="1:22" x14ac:dyDescent="0.2">
      <c r="A781" t="s">
        <v>197</v>
      </c>
      <c r="B781" s="1" t="str">
        <f t="shared" si="74"/>
        <v>12E</v>
      </c>
      <c r="C781">
        <v>9.3780000000000001</v>
      </c>
      <c r="D781">
        <f t="shared" si="72"/>
        <v>9.3800000000000008</v>
      </c>
      <c r="E781">
        <f>VLOOKUP(D781,'Peak Combiner'!$A$5:$D$4980,4,FALSE)</f>
        <v>9.3800000000000008</v>
      </c>
      <c r="F781">
        <f>IFERROR(VLOOKUP(D781,rt_comb!$A:$B,2,FALSE),D781)</f>
        <v>9.3800000000000008</v>
      </c>
      <c r="G781">
        <v>10305098</v>
      </c>
      <c r="H781">
        <f>SUMIFS($G:$G,$E:$E,18.51,'RAW2'!$A:$A,'RAW2'!A781)</f>
        <v>19477311</v>
      </c>
      <c r="I781" s="1" t="str">
        <f>VLOOKUP(A781,'volatile collection data'!$G$6:$H$69,2,FALSE)</f>
        <v>E</v>
      </c>
      <c r="J781" s="1">
        <f>VLOOKUP(A781,'volatile collection data'!$G$6:$I$69,3,FALSE)</f>
        <v>12</v>
      </c>
      <c r="K781" s="1" t="str">
        <f>VLOOKUP(A781,'volatile collection data'!$G$6:$N$69,8,FALSE)</f>
        <v>29A</v>
      </c>
      <c r="L781" s="1">
        <f>VLOOKUP(A781,'volatile collection data'!$G$6:$J$69,4,FALSE)</f>
        <v>4.6500000000000004</v>
      </c>
      <c r="M781" s="1">
        <f>VLOOKUP($A781,'volatile collection data'!$G$6:$M$69,6,FALSE)</f>
        <v>11</v>
      </c>
      <c r="N781" s="1">
        <f>VLOOKUP($A781,'volatile collection data'!$G$6:$M$69,7,FALSE)</f>
        <v>4.6500000000000004</v>
      </c>
      <c r="O781" s="1">
        <f>VLOOKUP(A781,'volatile collection data'!$G$6:$K$69,5,FALSE)</f>
        <v>1</v>
      </c>
      <c r="P781" s="1" t="str">
        <f t="shared" si="75"/>
        <v>12E</v>
      </c>
      <c r="Q781">
        <f t="shared" si="73"/>
        <v>0.56890556081557708</v>
      </c>
      <c r="R781" t="str">
        <f t="shared" si="76"/>
        <v>29A_1-E&amp;4.65%4.65@11</v>
      </c>
      <c r="S781" t="str">
        <f t="shared" si="77"/>
        <v>12E-29A-VCS-Loc-22</v>
      </c>
      <c r="T781" t="str">
        <f>IFERROR(IF(VLOOKUP(S781,Bad!$A:$A,1,FALSE)='RAW2'!S781,"yes","no"),"no")</f>
        <v>no</v>
      </c>
      <c r="U781" t="str">
        <f>IFERROR(VLOOKUP(F781,compounds!$A:$B,2,FALSE),"")</f>
        <v>octanal</v>
      </c>
      <c r="V781" t="str">
        <f>VLOOKUP(B781,'volatile collection data'!$O:$P,2,FALSE)</f>
        <v>02.may.22 29</v>
      </c>
    </row>
    <row r="782" spans="1:22" x14ac:dyDescent="0.2">
      <c r="A782" t="s">
        <v>197</v>
      </c>
      <c r="B782" s="1" t="str">
        <f t="shared" si="74"/>
        <v>12E</v>
      </c>
      <c r="C782">
        <v>9.5310000000000006</v>
      </c>
      <c r="D782">
        <f t="shared" si="72"/>
        <v>9.5299999999999994</v>
      </c>
      <c r="E782">
        <f>VLOOKUP(D782,'Peak Combiner'!$A$5:$D$4980,4,FALSE)</f>
        <v>9.5299999999999994</v>
      </c>
      <c r="F782">
        <f>IFERROR(VLOOKUP(D782,rt_comb!$A:$B,2,FALSE),D782)</f>
        <v>9.5399999999999991</v>
      </c>
      <c r="G782">
        <v>15653830</v>
      </c>
      <c r="H782">
        <f>SUMIFS($G:$G,$E:$E,18.51,'RAW2'!$A:$A,'RAW2'!A782)</f>
        <v>19477311</v>
      </c>
      <c r="I782" s="1" t="str">
        <f>VLOOKUP(A782,'volatile collection data'!$G$6:$H$69,2,FALSE)</f>
        <v>E</v>
      </c>
      <c r="J782" s="1">
        <f>VLOOKUP(A782,'volatile collection data'!$G$6:$I$69,3,FALSE)</f>
        <v>12</v>
      </c>
      <c r="K782" s="1" t="str">
        <f>VLOOKUP(A782,'volatile collection data'!$G$6:$N$69,8,FALSE)</f>
        <v>29A</v>
      </c>
      <c r="L782" s="1">
        <f>VLOOKUP(A782,'volatile collection data'!$G$6:$J$69,4,FALSE)</f>
        <v>4.6500000000000004</v>
      </c>
      <c r="M782" s="1">
        <f>VLOOKUP($A782,'volatile collection data'!$G$6:$M$69,6,FALSE)</f>
        <v>11</v>
      </c>
      <c r="N782" s="1">
        <f>VLOOKUP($A782,'volatile collection data'!$G$6:$M$69,7,FALSE)</f>
        <v>4.6500000000000004</v>
      </c>
      <c r="O782" s="1">
        <f>VLOOKUP(A782,'volatile collection data'!$G$6:$K$69,5,FALSE)</f>
        <v>1</v>
      </c>
      <c r="P782" s="1" t="str">
        <f t="shared" si="75"/>
        <v>12E</v>
      </c>
      <c r="Q782">
        <f t="shared" si="73"/>
        <v>0.86418886410024476</v>
      </c>
      <c r="R782" t="str">
        <f t="shared" si="76"/>
        <v>29A_1-E&amp;4.65%4.65@11</v>
      </c>
      <c r="S782" t="str">
        <f t="shared" si="77"/>
        <v>12E-29A-VCS-Loc-22</v>
      </c>
      <c r="T782" t="str">
        <f>IFERROR(IF(VLOOKUP(S782,Bad!$A:$A,1,FALSE)='RAW2'!S782,"yes","no"),"no")</f>
        <v>no</v>
      </c>
      <c r="U782" t="str">
        <f>IFERROR(VLOOKUP(F782,compounds!$A:$B,2,FALSE),"")</f>
        <v>z3hex</v>
      </c>
      <c r="V782" t="str">
        <f>VLOOKUP(B782,'volatile collection data'!$O:$P,2,FALSE)</f>
        <v>02.may.22 29</v>
      </c>
    </row>
    <row r="783" spans="1:22" x14ac:dyDescent="0.2">
      <c r="A783" t="s">
        <v>197</v>
      </c>
      <c r="B783" s="1" t="str">
        <f t="shared" si="74"/>
        <v>12E</v>
      </c>
      <c r="C783">
        <v>9.8130000000000006</v>
      </c>
      <c r="D783">
        <f t="shared" si="72"/>
        <v>9.81</v>
      </c>
      <c r="E783">
        <f>VLOOKUP(D783,'Peak Combiner'!$A$5:$D$4980,4,FALSE)</f>
        <v>9.8000000000000007</v>
      </c>
      <c r="F783">
        <f>IFERROR(VLOOKUP(D783,rt_comb!$A:$B,2,FALSE),D783)</f>
        <v>9.81</v>
      </c>
      <c r="G783">
        <v>2600432</v>
      </c>
      <c r="H783">
        <f>SUMIFS($G:$G,$E:$E,18.51,'RAW2'!$A:$A,'RAW2'!A783)</f>
        <v>19477311</v>
      </c>
      <c r="I783" s="1" t="str">
        <f>VLOOKUP(A783,'volatile collection data'!$G$6:$H$69,2,FALSE)</f>
        <v>E</v>
      </c>
      <c r="J783" s="1">
        <f>VLOOKUP(A783,'volatile collection data'!$G$6:$I$69,3,FALSE)</f>
        <v>12</v>
      </c>
      <c r="K783" s="1" t="str">
        <f>VLOOKUP(A783,'volatile collection data'!$G$6:$N$69,8,FALSE)</f>
        <v>29A</v>
      </c>
      <c r="L783" s="1">
        <f>VLOOKUP(A783,'volatile collection data'!$G$6:$J$69,4,FALSE)</f>
        <v>4.6500000000000004</v>
      </c>
      <c r="M783" s="1">
        <f>VLOOKUP($A783,'volatile collection data'!$G$6:$M$69,6,FALSE)</f>
        <v>11</v>
      </c>
      <c r="N783" s="1">
        <f>VLOOKUP($A783,'volatile collection data'!$G$6:$M$69,7,FALSE)</f>
        <v>4.6500000000000004</v>
      </c>
      <c r="O783" s="1">
        <f>VLOOKUP(A783,'volatile collection data'!$G$6:$K$69,5,FALSE)</f>
        <v>1</v>
      </c>
      <c r="P783" s="1" t="str">
        <f t="shared" si="75"/>
        <v>12E</v>
      </c>
      <c r="Q783">
        <f t="shared" si="73"/>
        <v>0.14356003458897457</v>
      </c>
      <c r="R783" t="str">
        <f t="shared" si="76"/>
        <v>29A_1-E&amp;4.65%4.65@11</v>
      </c>
      <c r="S783" t="str">
        <f t="shared" si="77"/>
        <v>12E-29A-VCS-Loc-22</v>
      </c>
      <c r="T783" t="str">
        <f>IFERROR(IF(VLOOKUP(S783,Bad!$A:$A,1,FALSE)='RAW2'!S783,"yes","no"),"no")</f>
        <v>no</v>
      </c>
      <c r="U783" t="str">
        <f>IFERROR(VLOOKUP(F783,compounds!$A:$B,2,FALSE),"")</f>
        <v>sixmethyl</v>
      </c>
      <c r="V783" t="str">
        <f>VLOOKUP(B783,'volatile collection data'!$O:$P,2,FALSE)</f>
        <v>02.may.22 29</v>
      </c>
    </row>
    <row r="784" spans="1:22" x14ac:dyDescent="0.2">
      <c r="A784" t="s">
        <v>197</v>
      </c>
      <c r="B784" s="1" t="str">
        <f t="shared" si="74"/>
        <v>12E</v>
      </c>
      <c r="C784">
        <v>10.193</v>
      </c>
      <c r="D784">
        <f t="shared" si="72"/>
        <v>10.19</v>
      </c>
      <c r="E784">
        <f>VLOOKUP(D784,'Peak Combiner'!$A$5:$D$4980,4,FALSE)</f>
        <v>10.18</v>
      </c>
      <c r="F784">
        <f>IFERROR(VLOOKUP(D784,rt_comb!$A:$B,2,FALSE),D784)</f>
        <v>10.19</v>
      </c>
      <c r="G784">
        <v>1335420</v>
      </c>
      <c r="H784">
        <f>SUMIFS($G:$G,$E:$E,18.51,'RAW2'!$A:$A,'RAW2'!A784)</f>
        <v>19477311</v>
      </c>
      <c r="I784" s="1" t="str">
        <f>VLOOKUP(A784,'volatile collection data'!$G$6:$H$69,2,FALSE)</f>
        <v>E</v>
      </c>
      <c r="J784" s="1">
        <f>VLOOKUP(A784,'volatile collection data'!$G$6:$I$69,3,FALSE)</f>
        <v>12</v>
      </c>
      <c r="K784" s="1" t="str">
        <f>VLOOKUP(A784,'volatile collection data'!$G$6:$N$69,8,FALSE)</f>
        <v>29A</v>
      </c>
      <c r="L784" s="1">
        <f>VLOOKUP(A784,'volatile collection data'!$G$6:$J$69,4,FALSE)</f>
        <v>4.6500000000000004</v>
      </c>
      <c r="M784" s="1">
        <f>VLOOKUP($A784,'volatile collection data'!$G$6:$M$69,6,FALSE)</f>
        <v>11</v>
      </c>
      <c r="N784" s="1">
        <f>VLOOKUP($A784,'volatile collection data'!$G$6:$M$69,7,FALSE)</f>
        <v>4.6500000000000004</v>
      </c>
      <c r="O784" s="1">
        <f>VLOOKUP(A784,'volatile collection data'!$G$6:$K$69,5,FALSE)</f>
        <v>1</v>
      </c>
      <c r="P784" s="1" t="str">
        <f t="shared" si="75"/>
        <v>12E</v>
      </c>
      <c r="Q784">
        <f t="shared" si="73"/>
        <v>7.3723497246153111E-2</v>
      </c>
      <c r="R784" t="str">
        <f t="shared" si="76"/>
        <v>29A_1-E&amp;4.65%4.65@11</v>
      </c>
      <c r="S784" t="str">
        <f t="shared" si="77"/>
        <v>12E-29A-VCS-Loc-22</v>
      </c>
      <c r="T784" t="str">
        <f>IFERROR(IF(VLOOKUP(S784,Bad!$A:$A,1,FALSE)='RAW2'!S784,"yes","no"),"no")</f>
        <v>no</v>
      </c>
      <c r="U784" t="str">
        <f>IFERROR(VLOOKUP(F784,compounds!$A:$B,2,FALSE),"")</f>
        <v/>
      </c>
      <c r="V784" t="str">
        <f>VLOOKUP(B784,'volatile collection data'!$O:$P,2,FALSE)</f>
        <v>02.may.22 29</v>
      </c>
    </row>
    <row r="785" spans="1:22" x14ac:dyDescent="0.2">
      <c r="A785" t="s">
        <v>197</v>
      </c>
      <c r="B785" s="1" t="str">
        <f t="shared" si="74"/>
        <v>12E</v>
      </c>
      <c r="C785">
        <v>10.791</v>
      </c>
      <c r="D785">
        <f t="shared" si="72"/>
        <v>10.79</v>
      </c>
      <c r="E785">
        <f>VLOOKUP(D785,'Peak Combiner'!$A$5:$D$4980,4,FALSE)</f>
        <v>10.78</v>
      </c>
      <c r="F785">
        <f>IFERROR(VLOOKUP(D785,rt_comb!$A:$B,2,FALSE),D785)</f>
        <v>10.79</v>
      </c>
      <c r="G785">
        <v>4217081</v>
      </c>
      <c r="H785">
        <f>SUMIFS($G:$G,$E:$E,18.51,'RAW2'!$A:$A,'RAW2'!A785)</f>
        <v>19477311</v>
      </c>
      <c r="I785" s="1" t="str">
        <f>VLOOKUP(A785,'volatile collection data'!$G$6:$H$69,2,FALSE)</f>
        <v>E</v>
      </c>
      <c r="J785" s="1">
        <f>VLOOKUP(A785,'volatile collection data'!$G$6:$I$69,3,FALSE)</f>
        <v>12</v>
      </c>
      <c r="K785" s="1" t="str">
        <f>VLOOKUP(A785,'volatile collection data'!$G$6:$N$69,8,FALSE)</f>
        <v>29A</v>
      </c>
      <c r="L785" s="1">
        <f>VLOOKUP(A785,'volatile collection data'!$G$6:$J$69,4,FALSE)</f>
        <v>4.6500000000000004</v>
      </c>
      <c r="M785" s="1">
        <f>VLOOKUP($A785,'volatile collection data'!$G$6:$M$69,6,FALSE)</f>
        <v>11</v>
      </c>
      <c r="N785" s="1">
        <f>VLOOKUP($A785,'volatile collection data'!$G$6:$M$69,7,FALSE)</f>
        <v>4.6500000000000004</v>
      </c>
      <c r="O785" s="1">
        <f>VLOOKUP(A785,'volatile collection data'!$G$6:$K$69,5,FALSE)</f>
        <v>1</v>
      </c>
      <c r="P785" s="1" t="str">
        <f t="shared" si="75"/>
        <v>12E</v>
      </c>
      <c r="Q785">
        <f t="shared" si="73"/>
        <v>0.23280912333970183</v>
      </c>
      <c r="R785" t="str">
        <f t="shared" si="76"/>
        <v>29A_1-E&amp;4.65%4.65@11</v>
      </c>
      <c r="S785" t="str">
        <f t="shared" si="77"/>
        <v>12E-29A-VCS-Loc-22</v>
      </c>
      <c r="T785" t="str">
        <f>IFERROR(IF(VLOOKUP(S785,Bad!$A:$A,1,FALSE)='RAW2'!S785,"yes","no"),"no")</f>
        <v>no</v>
      </c>
      <c r="U785" t="str">
        <f>IFERROR(VLOOKUP(F785,compounds!$A:$B,2,FALSE),"")</f>
        <v>bocimene</v>
      </c>
      <c r="V785" t="str">
        <f>VLOOKUP(B785,'volatile collection data'!$O:$P,2,FALSE)</f>
        <v>02.may.22 29</v>
      </c>
    </row>
    <row r="786" spans="1:22" x14ac:dyDescent="0.2">
      <c r="A786" t="s">
        <v>197</v>
      </c>
      <c r="B786" s="1" t="str">
        <f t="shared" si="74"/>
        <v>12E</v>
      </c>
      <c r="C786">
        <v>12.387</v>
      </c>
      <c r="D786">
        <f t="shared" si="72"/>
        <v>12.39</v>
      </c>
      <c r="E786">
        <f>VLOOKUP(D786,'Peak Combiner'!$A$5:$D$4980,4,FALSE)</f>
        <v>12.39</v>
      </c>
      <c r="F786">
        <f>IFERROR(VLOOKUP(D786,rt_comb!$A:$B,2,FALSE),D786)</f>
        <v>12.39</v>
      </c>
      <c r="G786">
        <v>24514221</v>
      </c>
      <c r="H786">
        <f>SUMIFS($G:$G,$E:$E,18.51,'RAW2'!$A:$A,'RAW2'!A786)</f>
        <v>19477311</v>
      </c>
      <c r="I786" s="1" t="str">
        <f>VLOOKUP(A786,'volatile collection data'!$G$6:$H$69,2,FALSE)</f>
        <v>E</v>
      </c>
      <c r="J786" s="1">
        <f>VLOOKUP(A786,'volatile collection data'!$G$6:$I$69,3,FALSE)</f>
        <v>12</v>
      </c>
      <c r="K786" s="1" t="str">
        <f>VLOOKUP(A786,'volatile collection data'!$G$6:$N$69,8,FALSE)</f>
        <v>29A</v>
      </c>
      <c r="L786" s="1">
        <f>VLOOKUP(A786,'volatile collection data'!$G$6:$J$69,4,FALSE)</f>
        <v>4.6500000000000004</v>
      </c>
      <c r="M786" s="1">
        <f>VLOOKUP($A786,'volatile collection data'!$G$6:$M$69,6,FALSE)</f>
        <v>11</v>
      </c>
      <c r="N786" s="1">
        <f>VLOOKUP($A786,'volatile collection data'!$G$6:$M$69,7,FALSE)</f>
        <v>4.6500000000000004</v>
      </c>
      <c r="O786" s="1">
        <f>VLOOKUP(A786,'volatile collection data'!$G$6:$K$69,5,FALSE)</f>
        <v>1</v>
      </c>
      <c r="P786" s="1" t="str">
        <f t="shared" si="75"/>
        <v>12E</v>
      </c>
      <c r="Q786">
        <f t="shared" si="73"/>
        <v>1.3533376049370902</v>
      </c>
      <c r="R786" t="str">
        <f t="shared" si="76"/>
        <v>29A_1-E&amp;4.65%4.65@11</v>
      </c>
      <c r="S786" t="str">
        <f t="shared" si="77"/>
        <v>12E-29A-VCS-Loc-22</v>
      </c>
      <c r="T786" t="str">
        <f>IFERROR(IF(VLOOKUP(S786,Bad!$A:$A,1,FALSE)='RAW2'!S786,"yes","no"),"no")</f>
        <v>no</v>
      </c>
      <c r="U786" t="str">
        <f>IFERROR(VLOOKUP(F786,compounds!$A:$B,2,FALSE),"")</f>
        <v>o+C5xe</v>
      </c>
      <c r="V786" t="str">
        <f>VLOOKUP(B786,'volatile collection data'!$O:$P,2,FALSE)</f>
        <v>02.may.22 29</v>
      </c>
    </row>
    <row r="787" spans="1:22" x14ac:dyDescent="0.2">
      <c r="A787" t="s">
        <v>197</v>
      </c>
      <c r="B787" s="1" t="str">
        <f t="shared" si="74"/>
        <v>12E</v>
      </c>
      <c r="C787">
        <v>12.535</v>
      </c>
      <c r="D787">
        <f t="shared" si="72"/>
        <v>12.54</v>
      </c>
      <c r="E787">
        <f>VLOOKUP(D787,'Peak Combiner'!$A$5:$D$4980,4,FALSE)</f>
        <v>12.53</v>
      </c>
      <c r="F787">
        <f>IFERROR(VLOOKUP(D787,rt_comb!$A:$B,2,FALSE),D787)</f>
        <v>12.54</v>
      </c>
      <c r="G787">
        <v>9878753</v>
      </c>
      <c r="H787">
        <f>SUMIFS($G:$G,$E:$E,18.51,'RAW2'!$A:$A,'RAW2'!A787)</f>
        <v>19477311</v>
      </c>
      <c r="I787" s="1" t="str">
        <f>VLOOKUP(A787,'volatile collection data'!$G$6:$H$69,2,FALSE)</f>
        <v>E</v>
      </c>
      <c r="J787" s="1">
        <f>VLOOKUP(A787,'volatile collection data'!$G$6:$I$69,3,FALSE)</f>
        <v>12</v>
      </c>
      <c r="K787" s="1" t="str">
        <f>VLOOKUP(A787,'volatile collection data'!$G$6:$N$69,8,FALSE)</f>
        <v>29A</v>
      </c>
      <c r="L787" s="1">
        <f>VLOOKUP(A787,'volatile collection data'!$G$6:$J$69,4,FALSE)</f>
        <v>4.6500000000000004</v>
      </c>
      <c r="M787" s="1">
        <f>VLOOKUP($A787,'volatile collection data'!$G$6:$M$69,6,FALSE)</f>
        <v>11</v>
      </c>
      <c r="N787" s="1">
        <f>VLOOKUP($A787,'volatile collection data'!$G$6:$M$69,7,FALSE)</f>
        <v>4.6500000000000004</v>
      </c>
      <c r="O787" s="1">
        <f>VLOOKUP(A787,'volatile collection data'!$G$6:$K$69,5,FALSE)</f>
        <v>1</v>
      </c>
      <c r="P787" s="1" t="str">
        <f t="shared" si="75"/>
        <v>12E</v>
      </c>
      <c r="Q787">
        <f t="shared" si="73"/>
        <v>0.54536866273601314</v>
      </c>
      <c r="R787" t="str">
        <f t="shared" si="76"/>
        <v>29A_1-E&amp;4.65%4.65@11</v>
      </c>
      <c r="S787" t="str">
        <f t="shared" si="77"/>
        <v>12E-29A-VCS-Loc-22</v>
      </c>
      <c r="T787" t="str">
        <f>IFERROR(IF(VLOOKUP(S787,Bad!$A:$A,1,FALSE)='RAW2'!S787,"yes","no"),"no")</f>
        <v>no</v>
      </c>
      <c r="U787" t="str">
        <f>IFERROR(VLOOKUP(F787,compounds!$A:$B,2,FALSE),"")</f>
        <v>nonanal</v>
      </c>
      <c r="V787" t="str">
        <f>VLOOKUP(B787,'volatile collection data'!$O:$P,2,FALSE)</f>
        <v>02.may.22 29</v>
      </c>
    </row>
    <row r="788" spans="1:22" x14ac:dyDescent="0.2">
      <c r="A788" t="s">
        <v>197</v>
      </c>
      <c r="B788" s="1" t="str">
        <f t="shared" si="74"/>
        <v>12E</v>
      </c>
      <c r="C788">
        <v>12.907999999999999</v>
      </c>
      <c r="D788">
        <f t="shared" si="72"/>
        <v>12.91</v>
      </c>
      <c r="E788">
        <f>VLOOKUP(D788,'Peak Combiner'!$A$5:$D$4980,4,FALSE)</f>
        <v>12.91</v>
      </c>
      <c r="F788">
        <f>IFERROR(VLOOKUP(D788,rt_comb!$A:$B,2,FALSE),D788)</f>
        <v>12.91</v>
      </c>
      <c r="G788">
        <v>61905334</v>
      </c>
      <c r="H788">
        <f>SUMIFS($G:$G,$E:$E,18.51,'RAW2'!$A:$A,'RAW2'!A788)</f>
        <v>19477311</v>
      </c>
      <c r="I788" s="1" t="str">
        <f>VLOOKUP(A788,'volatile collection data'!$G$6:$H$69,2,FALSE)</f>
        <v>E</v>
      </c>
      <c r="J788" s="1">
        <f>VLOOKUP(A788,'volatile collection data'!$G$6:$I$69,3,FALSE)</f>
        <v>12</v>
      </c>
      <c r="K788" s="1" t="str">
        <f>VLOOKUP(A788,'volatile collection data'!$G$6:$N$69,8,FALSE)</f>
        <v>29A</v>
      </c>
      <c r="L788" s="1">
        <f>VLOOKUP(A788,'volatile collection data'!$G$6:$J$69,4,FALSE)</f>
        <v>4.6500000000000004</v>
      </c>
      <c r="M788" s="1">
        <f>VLOOKUP($A788,'volatile collection data'!$G$6:$M$69,6,FALSE)</f>
        <v>11</v>
      </c>
      <c r="N788" s="1">
        <f>VLOOKUP($A788,'volatile collection data'!$G$6:$M$69,7,FALSE)</f>
        <v>4.6500000000000004</v>
      </c>
      <c r="O788" s="1">
        <f>VLOOKUP(A788,'volatile collection data'!$G$6:$K$69,5,FALSE)</f>
        <v>1</v>
      </c>
      <c r="P788" s="1" t="str">
        <f t="shared" si="75"/>
        <v>12E</v>
      </c>
      <c r="Q788">
        <f t="shared" si="73"/>
        <v>3.4175598094016784</v>
      </c>
      <c r="R788" t="str">
        <f t="shared" si="76"/>
        <v>29A_1-E&amp;4.65%4.65@11</v>
      </c>
      <c r="S788" t="str">
        <f t="shared" si="77"/>
        <v>12E-29A-VCS-Loc-22</v>
      </c>
      <c r="T788" t="str">
        <f>IFERROR(IF(VLOOKUP(S788,Bad!$A:$A,1,FALSE)='RAW2'!S788,"yes","no"),"no")</f>
        <v>no</v>
      </c>
      <c r="U788" t="str">
        <f>IFERROR(VLOOKUP(F788,compounds!$A:$B,2,FALSE),"")</f>
        <v>cyclohexene</v>
      </c>
      <c r="V788" t="str">
        <f>VLOOKUP(B788,'volatile collection data'!$O:$P,2,FALSE)</f>
        <v>02.may.22 29</v>
      </c>
    </row>
    <row r="789" spans="1:22" x14ac:dyDescent="0.2">
      <c r="A789" t="s">
        <v>197</v>
      </c>
      <c r="B789" s="1" t="str">
        <f t="shared" si="74"/>
        <v>12E</v>
      </c>
      <c r="C789">
        <v>15.029</v>
      </c>
      <c r="D789">
        <f t="shared" si="72"/>
        <v>15.03</v>
      </c>
      <c r="E789">
        <f>VLOOKUP(D789,'Peak Combiner'!$A$5:$D$4980,4,FALSE)</f>
        <v>15.02</v>
      </c>
      <c r="F789">
        <f>IFERROR(VLOOKUP(D789,rt_comb!$A:$B,2,FALSE),D789)</f>
        <v>15.03</v>
      </c>
      <c r="G789">
        <v>1727583</v>
      </c>
      <c r="H789">
        <f>SUMIFS($G:$G,$E:$E,18.51,'RAW2'!$A:$A,'RAW2'!A789)</f>
        <v>19477311</v>
      </c>
      <c r="I789" s="1" t="str">
        <f>VLOOKUP(A789,'volatile collection data'!$G$6:$H$69,2,FALSE)</f>
        <v>E</v>
      </c>
      <c r="J789" s="1">
        <f>VLOOKUP(A789,'volatile collection data'!$G$6:$I$69,3,FALSE)</f>
        <v>12</v>
      </c>
      <c r="K789" s="1" t="str">
        <f>VLOOKUP(A789,'volatile collection data'!$G$6:$N$69,8,FALSE)</f>
        <v>29A</v>
      </c>
      <c r="L789" s="1">
        <f>VLOOKUP(A789,'volatile collection data'!$G$6:$J$69,4,FALSE)</f>
        <v>4.6500000000000004</v>
      </c>
      <c r="M789" s="1">
        <f>VLOOKUP($A789,'volatile collection data'!$G$6:$M$69,6,FALSE)</f>
        <v>11</v>
      </c>
      <c r="N789" s="1">
        <f>VLOOKUP($A789,'volatile collection data'!$G$6:$M$69,7,FALSE)</f>
        <v>4.6500000000000004</v>
      </c>
      <c r="O789" s="1">
        <f>VLOOKUP(A789,'volatile collection data'!$G$6:$K$69,5,FALSE)</f>
        <v>1</v>
      </c>
      <c r="P789" s="1" t="str">
        <f t="shared" si="75"/>
        <v>12E</v>
      </c>
      <c r="Q789">
        <f t="shared" si="73"/>
        <v>9.5373336136197542E-2</v>
      </c>
      <c r="R789" t="str">
        <f t="shared" si="76"/>
        <v>29A_1-E&amp;4.65%4.65@11</v>
      </c>
      <c r="S789" t="str">
        <f t="shared" si="77"/>
        <v>12E-29A-VCS-Loc-22</v>
      </c>
      <c r="T789" t="str">
        <f>IFERROR(IF(VLOOKUP(S789,Bad!$A:$A,1,FALSE)='RAW2'!S789,"yes","no"),"no")</f>
        <v>no</v>
      </c>
      <c r="U789" t="str">
        <f>IFERROR(VLOOKUP(F789,compounds!$A:$B,2,FALSE),"")</f>
        <v/>
      </c>
      <c r="V789" t="str">
        <f>VLOOKUP(B789,'volatile collection data'!$O:$P,2,FALSE)</f>
        <v>02.may.22 29</v>
      </c>
    </row>
    <row r="790" spans="1:22" x14ac:dyDescent="0.2">
      <c r="A790" t="s">
        <v>197</v>
      </c>
      <c r="B790" s="1" t="str">
        <f t="shared" si="74"/>
        <v>12E</v>
      </c>
      <c r="C790">
        <v>15.079000000000001</v>
      </c>
      <c r="D790">
        <f t="shared" si="72"/>
        <v>15.08</v>
      </c>
      <c r="E790">
        <f>VLOOKUP(D790,'Peak Combiner'!$A$5:$D$4980,4,FALSE)</f>
        <v>15.07</v>
      </c>
      <c r="F790">
        <f>IFERROR(VLOOKUP(D790,rt_comb!$A:$B,2,FALSE),D790)</f>
        <v>15.08</v>
      </c>
      <c r="G790">
        <v>2632296</v>
      </c>
      <c r="H790">
        <f>SUMIFS($G:$G,$E:$E,18.51,'RAW2'!$A:$A,'RAW2'!A790)</f>
        <v>19477311</v>
      </c>
      <c r="I790" s="1" t="str">
        <f>VLOOKUP(A790,'volatile collection data'!$G$6:$H$69,2,FALSE)</f>
        <v>E</v>
      </c>
      <c r="J790" s="1">
        <f>VLOOKUP(A790,'volatile collection data'!$G$6:$I$69,3,FALSE)</f>
        <v>12</v>
      </c>
      <c r="K790" s="1" t="str">
        <f>VLOOKUP(A790,'volatile collection data'!$G$6:$N$69,8,FALSE)</f>
        <v>29A</v>
      </c>
      <c r="L790" s="1">
        <f>VLOOKUP(A790,'volatile collection data'!$G$6:$J$69,4,FALSE)</f>
        <v>4.6500000000000004</v>
      </c>
      <c r="M790" s="1">
        <f>VLOOKUP($A790,'volatile collection data'!$G$6:$M$69,6,FALSE)</f>
        <v>11</v>
      </c>
      <c r="N790" s="1">
        <f>VLOOKUP($A790,'volatile collection data'!$G$6:$M$69,7,FALSE)</f>
        <v>4.6500000000000004</v>
      </c>
      <c r="O790" s="1">
        <f>VLOOKUP(A790,'volatile collection data'!$G$6:$K$69,5,FALSE)</f>
        <v>1</v>
      </c>
      <c r="P790" s="1" t="str">
        <f t="shared" si="75"/>
        <v>12E</v>
      </c>
      <c r="Q790">
        <f t="shared" si="73"/>
        <v>0.14531912574849848</v>
      </c>
      <c r="R790" t="str">
        <f t="shared" si="76"/>
        <v>29A_1-E&amp;4.65%4.65@11</v>
      </c>
      <c r="S790" t="str">
        <f t="shared" si="77"/>
        <v>12E-29A-VCS-Loc-22</v>
      </c>
      <c r="T790" t="str">
        <f>IFERROR(IF(VLOOKUP(S790,Bad!$A:$A,1,FALSE)='RAW2'!S790,"yes","no"),"no")</f>
        <v>no</v>
      </c>
      <c r="U790" t="str">
        <f>IFERROR(VLOOKUP(F790,compounds!$A:$B,2,FALSE),"")</f>
        <v>a-terpinol</v>
      </c>
      <c r="V790" t="str">
        <f>VLOOKUP(B790,'volatile collection data'!$O:$P,2,FALSE)</f>
        <v>02.may.22 29</v>
      </c>
    </row>
    <row r="791" spans="1:22" x14ac:dyDescent="0.2">
      <c r="A791" t="s">
        <v>197</v>
      </c>
      <c r="B791" s="1" t="str">
        <f t="shared" si="74"/>
        <v>12E</v>
      </c>
      <c r="C791">
        <v>15.205</v>
      </c>
      <c r="D791">
        <f t="shared" si="72"/>
        <v>15.21</v>
      </c>
      <c r="E791">
        <f>VLOOKUP(D791,'Peak Combiner'!$A$5:$D$4980,4,FALSE)</f>
        <v>15.21</v>
      </c>
      <c r="F791">
        <f>IFERROR(VLOOKUP(D791,rt_comb!$A:$B,2,FALSE),D791)</f>
        <v>15.21</v>
      </c>
      <c r="G791">
        <v>5387988</v>
      </c>
      <c r="H791">
        <f>SUMIFS($G:$G,$E:$E,18.51,'RAW2'!$A:$A,'RAW2'!A791)</f>
        <v>19477311</v>
      </c>
      <c r="I791" s="1" t="str">
        <f>VLOOKUP(A791,'volatile collection data'!$G$6:$H$69,2,FALSE)</f>
        <v>E</v>
      </c>
      <c r="J791" s="1">
        <f>VLOOKUP(A791,'volatile collection data'!$G$6:$I$69,3,FALSE)</f>
        <v>12</v>
      </c>
      <c r="K791" s="1" t="str">
        <f>VLOOKUP(A791,'volatile collection data'!$G$6:$N$69,8,FALSE)</f>
        <v>29A</v>
      </c>
      <c r="L791" s="1">
        <f>VLOOKUP(A791,'volatile collection data'!$G$6:$J$69,4,FALSE)</f>
        <v>4.6500000000000004</v>
      </c>
      <c r="M791" s="1">
        <f>VLOOKUP($A791,'volatile collection data'!$G$6:$M$69,6,FALSE)</f>
        <v>11</v>
      </c>
      <c r="N791" s="1">
        <f>VLOOKUP($A791,'volatile collection data'!$G$6:$M$69,7,FALSE)</f>
        <v>4.6500000000000004</v>
      </c>
      <c r="O791" s="1">
        <f>VLOOKUP(A791,'volatile collection data'!$G$6:$K$69,5,FALSE)</f>
        <v>1</v>
      </c>
      <c r="P791" s="1" t="str">
        <f t="shared" si="75"/>
        <v>12E</v>
      </c>
      <c r="Q791">
        <f t="shared" si="73"/>
        <v>0.29745047886081233</v>
      </c>
      <c r="R791" t="str">
        <f t="shared" si="76"/>
        <v>29A_1-E&amp;4.65%4.65@11</v>
      </c>
      <c r="S791" t="str">
        <f t="shared" si="77"/>
        <v>12E-29A-VCS-Loc-22</v>
      </c>
      <c r="T791" t="str">
        <f>IFERROR(IF(VLOOKUP(S791,Bad!$A:$A,1,FALSE)='RAW2'!S791,"yes","no"),"no")</f>
        <v>no</v>
      </c>
      <c r="U791" t="str">
        <f>IFERROR(VLOOKUP(F791,compounds!$A:$B,2,FALSE),"")</f>
        <v/>
      </c>
      <c r="V791" t="str">
        <f>VLOOKUP(B791,'volatile collection data'!$O:$P,2,FALSE)</f>
        <v>02.may.22 29</v>
      </c>
    </row>
    <row r="792" spans="1:22" x14ac:dyDescent="0.2">
      <c r="A792" t="s">
        <v>197</v>
      </c>
      <c r="B792" s="1" t="str">
        <f t="shared" si="74"/>
        <v>12E</v>
      </c>
      <c r="C792">
        <v>15.4</v>
      </c>
      <c r="D792">
        <f t="shared" si="72"/>
        <v>15.4</v>
      </c>
      <c r="E792">
        <f>VLOOKUP(D792,'Peak Combiner'!$A$5:$D$4980,4,FALSE)</f>
        <v>15.4</v>
      </c>
      <c r="F792">
        <f>IFERROR(VLOOKUP(D792,rt_comb!$A:$B,2,FALSE),D792)</f>
        <v>15.4</v>
      </c>
      <c r="G792">
        <v>1318571</v>
      </c>
      <c r="H792">
        <f>SUMIFS($G:$G,$E:$E,18.51,'RAW2'!$A:$A,'RAW2'!A792)</f>
        <v>19477311</v>
      </c>
      <c r="I792" s="1" t="str">
        <f>VLOOKUP(A792,'volatile collection data'!$G$6:$H$69,2,FALSE)</f>
        <v>E</v>
      </c>
      <c r="J792" s="1">
        <f>VLOOKUP(A792,'volatile collection data'!$G$6:$I$69,3,FALSE)</f>
        <v>12</v>
      </c>
      <c r="K792" s="1" t="str">
        <f>VLOOKUP(A792,'volatile collection data'!$G$6:$N$69,8,FALSE)</f>
        <v>29A</v>
      </c>
      <c r="L792" s="1">
        <f>VLOOKUP(A792,'volatile collection data'!$G$6:$J$69,4,FALSE)</f>
        <v>4.6500000000000004</v>
      </c>
      <c r="M792" s="1">
        <f>VLOOKUP($A792,'volatile collection data'!$G$6:$M$69,6,FALSE)</f>
        <v>11</v>
      </c>
      <c r="N792" s="1">
        <f>VLOOKUP($A792,'volatile collection data'!$G$6:$M$69,7,FALSE)</f>
        <v>4.6500000000000004</v>
      </c>
      <c r="O792" s="1">
        <f>VLOOKUP(A792,'volatile collection data'!$G$6:$K$69,5,FALSE)</f>
        <v>1</v>
      </c>
      <c r="P792" s="1" t="str">
        <f t="shared" si="75"/>
        <v>12E</v>
      </c>
      <c r="Q792">
        <f t="shared" si="73"/>
        <v>7.279332755788992E-2</v>
      </c>
      <c r="R792" t="str">
        <f t="shared" si="76"/>
        <v>29A_1-E&amp;4.65%4.65@11</v>
      </c>
      <c r="S792" t="str">
        <f t="shared" si="77"/>
        <v>12E-29A-VCS-Loc-22</v>
      </c>
      <c r="T792" t="str">
        <f>IFERROR(IF(VLOOKUP(S792,Bad!$A:$A,1,FALSE)='RAW2'!S792,"yes","no"),"no")</f>
        <v>no</v>
      </c>
      <c r="U792" t="str">
        <f>IFERROR(VLOOKUP(F792,compounds!$A:$B,2,FALSE),"")</f>
        <v/>
      </c>
      <c r="V792" t="str">
        <f>VLOOKUP(B792,'volatile collection data'!$O:$P,2,FALSE)</f>
        <v>02.may.22 29</v>
      </c>
    </row>
    <row r="793" spans="1:22" x14ac:dyDescent="0.2">
      <c r="A793" t="s">
        <v>197</v>
      </c>
      <c r="B793" s="1" t="str">
        <f t="shared" si="74"/>
        <v>12E</v>
      </c>
      <c r="C793">
        <v>15.557</v>
      </c>
      <c r="D793">
        <f t="shared" si="72"/>
        <v>15.56</v>
      </c>
      <c r="E793">
        <f>VLOOKUP(D793,'Peak Combiner'!$A$5:$D$4980,4,FALSE)</f>
        <v>15.55</v>
      </c>
      <c r="F793">
        <f>IFERROR(VLOOKUP(D793,rt_comb!$A:$B,2,FALSE),D793)</f>
        <v>15.56</v>
      </c>
      <c r="G793">
        <v>6630961</v>
      </c>
      <c r="H793">
        <f>SUMIFS($G:$G,$E:$E,18.51,'RAW2'!$A:$A,'RAW2'!A793)</f>
        <v>19477311</v>
      </c>
      <c r="I793" s="1" t="str">
        <f>VLOOKUP(A793,'volatile collection data'!$G$6:$H$69,2,FALSE)</f>
        <v>E</v>
      </c>
      <c r="J793" s="1">
        <f>VLOOKUP(A793,'volatile collection data'!$G$6:$I$69,3,FALSE)</f>
        <v>12</v>
      </c>
      <c r="K793" s="1" t="str">
        <f>VLOOKUP(A793,'volatile collection data'!$G$6:$N$69,8,FALSE)</f>
        <v>29A</v>
      </c>
      <c r="L793" s="1">
        <f>VLOOKUP(A793,'volatile collection data'!$G$6:$J$69,4,FALSE)</f>
        <v>4.6500000000000004</v>
      </c>
      <c r="M793" s="1">
        <f>VLOOKUP($A793,'volatile collection data'!$G$6:$M$69,6,FALSE)</f>
        <v>11</v>
      </c>
      <c r="N793" s="1">
        <f>VLOOKUP($A793,'volatile collection data'!$G$6:$M$69,7,FALSE)</f>
        <v>4.6500000000000004</v>
      </c>
      <c r="O793" s="1">
        <f>VLOOKUP(A793,'volatile collection data'!$G$6:$K$69,5,FALSE)</f>
        <v>1</v>
      </c>
      <c r="P793" s="1" t="str">
        <f t="shared" si="75"/>
        <v>12E</v>
      </c>
      <c r="Q793">
        <f t="shared" si="73"/>
        <v>0.36607032620662316</v>
      </c>
      <c r="R793" t="str">
        <f t="shared" si="76"/>
        <v>29A_1-E&amp;4.65%4.65@11</v>
      </c>
      <c r="S793" t="str">
        <f t="shared" si="77"/>
        <v>12E-29A-VCS-Loc-22</v>
      </c>
      <c r="T793" t="str">
        <f>IFERROR(IF(VLOOKUP(S793,Bad!$A:$A,1,FALSE)='RAW2'!S793,"yes","no"),"no")</f>
        <v>no</v>
      </c>
      <c r="U793" t="str">
        <f>IFERROR(VLOOKUP(F793,compounds!$A:$B,2,FALSE),"")</f>
        <v>decanal</v>
      </c>
      <c r="V793" t="str">
        <f>VLOOKUP(B793,'volatile collection data'!$O:$P,2,FALSE)</f>
        <v>02.may.22 29</v>
      </c>
    </row>
    <row r="794" spans="1:22" x14ac:dyDescent="0.2">
      <c r="A794" t="s">
        <v>197</v>
      </c>
      <c r="B794" s="1" t="str">
        <f t="shared" si="74"/>
        <v>12E</v>
      </c>
      <c r="C794">
        <v>16.445</v>
      </c>
      <c r="D794">
        <f t="shared" si="72"/>
        <v>16.45</v>
      </c>
      <c r="E794">
        <f>VLOOKUP(D794,'Peak Combiner'!$A$5:$D$4980,4,FALSE)</f>
        <v>16.440000000000001</v>
      </c>
      <c r="F794">
        <f>IFERROR(VLOOKUP(D794,rt_comb!$A:$B,2,FALSE),D794)</f>
        <v>16.45</v>
      </c>
      <c r="G794">
        <v>3526474</v>
      </c>
      <c r="H794">
        <f>SUMIFS($G:$G,$E:$E,18.51,'RAW2'!$A:$A,'RAW2'!A794)</f>
        <v>19477311</v>
      </c>
      <c r="I794" s="1" t="str">
        <f>VLOOKUP(A794,'volatile collection data'!$G$6:$H$69,2,FALSE)</f>
        <v>E</v>
      </c>
      <c r="J794" s="1">
        <f>VLOOKUP(A794,'volatile collection data'!$G$6:$I$69,3,FALSE)</f>
        <v>12</v>
      </c>
      <c r="K794" s="1" t="str">
        <f>VLOOKUP(A794,'volatile collection data'!$G$6:$N$69,8,FALSE)</f>
        <v>29A</v>
      </c>
      <c r="L794" s="1">
        <f>VLOOKUP(A794,'volatile collection data'!$G$6:$J$69,4,FALSE)</f>
        <v>4.6500000000000004</v>
      </c>
      <c r="M794" s="1">
        <f>VLOOKUP($A794,'volatile collection data'!$G$6:$M$69,6,FALSE)</f>
        <v>11</v>
      </c>
      <c r="N794" s="1">
        <f>VLOOKUP($A794,'volatile collection data'!$G$6:$M$69,7,FALSE)</f>
        <v>4.6500000000000004</v>
      </c>
      <c r="O794" s="1">
        <f>VLOOKUP(A794,'volatile collection data'!$G$6:$K$69,5,FALSE)</f>
        <v>1</v>
      </c>
      <c r="P794" s="1" t="str">
        <f t="shared" si="75"/>
        <v>12E</v>
      </c>
      <c r="Q794">
        <f t="shared" si="73"/>
        <v>0.19468331777839973</v>
      </c>
      <c r="R794" t="str">
        <f t="shared" si="76"/>
        <v>29A_1-E&amp;4.65%4.65@11</v>
      </c>
      <c r="S794" t="str">
        <f t="shared" si="77"/>
        <v>12E-29A-VCS-Loc-22</v>
      </c>
      <c r="T794" t="str">
        <f>IFERROR(IF(VLOOKUP(S794,Bad!$A:$A,1,FALSE)='RAW2'!S794,"yes","no"),"no")</f>
        <v>no</v>
      </c>
      <c r="U794" t="str">
        <f>IFERROR(VLOOKUP(F794,compounds!$A:$B,2,FALSE),"")</f>
        <v/>
      </c>
      <c r="V794" t="str">
        <f>VLOOKUP(B794,'volatile collection data'!$O:$P,2,FALSE)</f>
        <v>02.may.22 29</v>
      </c>
    </row>
    <row r="795" spans="1:22" x14ac:dyDescent="0.2">
      <c r="A795" t="s">
        <v>197</v>
      </c>
      <c r="B795" s="1" t="str">
        <f t="shared" si="74"/>
        <v>12E</v>
      </c>
      <c r="C795">
        <v>18.210999999999999</v>
      </c>
      <c r="D795">
        <f t="shared" si="72"/>
        <v>18.21</v>
      </c>
      <c r="E795">
        <f>VLOOKUP(D795,'Peak Combiner'!$A$5:$D$4980,4,FALSE)</f>
        <v>18.21</v>
      </c>
      <c r="F795">
        <f>IFERROR(VLOOKUP(D795,rt_comb!$A:$B,2,FALSE),D795)</f>
        <v>18.21</v>
      </c>
      <c r="G795">
        <v>1343209</v>
      </c>
      <c r="H795">
        <f>SUMIFS($G:$G,$E:$E,18.51,'RAW2'!$A:$A,'RAW2'!A795)</f>
        <v>19477311</v>
      </c>
      <c r="I795" s="1" t="str">
        <f>VLOOKUP(A795,'volatile collection data'!$G$6:$H$69,2,FALSE)</f>
        <v>E</v>
      </c>
      <c r="J795" s="1">
        <f>VLOOKUP(A795,'volatile collection data'!$G$6:$I$69,3,FALSE)</f>
        <v>12</v>
      </c>
      <c r="K795" s="1" t="str">
        <f>VLOOKUP(A795,'volatile collection data'!$G$6:$N$69,8,FALSE)</f>
        <v>29A</v>
      </c>
      <c r="L795" s="1">
        <f>VLOOKUP(A795,'volatile collection data'!$G$6:$J$69,4,FALSE)</f>
        <v>4.6500000000000004</v>
      </c>
      <c r="M795" s="1">
        <f>VLOOKUP($A795,'volatile collection data'!$G$6:$M$69,6,FALSE)</f>
        <v>11</v>
      </c>
      <c r="N795" s="1">
        <f>VLOOKUP($A795,'volatile collection data'!$G$6:$M$69,7,FALSE)</f>
        <v>4.6500000000000004</v>
      </c>
      <c r="O795" s="1">
        <f>VLOOKUP(A795,'volatile collection data'!$G$6:$K$69,5,FALSE)</f>
        <v>1</v>
      </c>
      <c r="P795" s="1" t="str">
        <f t="shared" si="75"/>
        <v>12E</v>
      </c>
      <c r="Q795">
        <f t="shared" si="73"/>
        <v>7.4153498534175064E-2</v>
      </c>
      <c r="R795" t="str">
        <f t="shared" si="76"/>
        <v>29A_1-E&amp;4.65%4.65@11</v>
      </c>
      <c r="S795" t="str">
        <f t="shared" si="77"/>
        <v>12E-29A-VCS-Loc-22</v>
      </c>
      <c r="T795" t="str">
        <f>IFERROR(IF(VLOOKUP(S795,Bad!$A:$A,1,FALSE)='RAW2'!S795,"yes","no"),"no")</f>
        <v>no</v>
      </c>
      <c r="U795" t="str">
        <f>IFERROR(VLOOKUP(F795,compounds!$A:$B,2,FALSE),"")</f>
        <v/>
      </c>
      <c r="V795" t="str">
        <f>VLOOKUP(B795,'volatile collection data'!$O:$P,2,FALSE)</f>
        <v>02.may.22 29</v>
      </c>
    </row>
    <row r="796" spans="1:22" x14ac:dyDescent="0.2">
      <c r="A796" t="s">
        <v>197</v>
      </c>
      <c r="B796" s="1" t="str">
        <f t="shared" si="74"/>
        <v>12E</v>
      </c>
      <c r="C796">
        <v>18.407</v>
      </c>
      <c r="D796">
        <f t="shared" si="72"/>
        <v>18.41</v>
      </c>
      <c r="E796">
        <f>VLOOKUP(D796,'Peak Combiner'!$A$5:$D$4980,4,FALSE)</f>
        <v>18.41</v>
      </c>
      <c r="F796">
        <f>IFERROR(VLOOKUP(D796,rt_comb!$A:$B,2,FALSE),D796)</f>
        <v>18.41</v>
      </c>
      <c r="G796">
        <v>1167936</v>
      </c>
      <c r="H796">
        <f>SUMIFS($G:$G,$E:$E,18.51,'RAW2'!$A:$A,'RAW2'!A796)</f>
        <v>19477311</v>
      </c>
      <c r="I796" s="1" t="str">
        <f>VLOOKUP(A796,'volatile collection data'!$G$6:$H$69,2,FALSE)</f>
        <v>E</v>
      </c>
      <c r="J796" s="1">
        <f>VLOOKUP(A796,'volatile collection data'!$G$6:$I$69,3,FALSE)</f>
        <v>12</v>
      </c>
      <c r="K796" s="1" t="str">
        <f>VLOOKUP(A796,'volatile collection data'!$G$6:$N$69,8,FALSE)</f>
        <v>29A</v>
      </c>
      <c r="L796" s="1">
        <f>VLOOKUP(A796,'volatile collection data'!$G$6:$J$69,4,FALSE)</f>
        <v>4.6500000000000004</v>
      </c>
      <c r="M796" s="1">
        <f>VLOOKUP($A796,'volatile collection data'!$G$6:$M$69,6,FALSE)</f>
        <v>11</v>
      </c>
      <c r="N796" s="1">
        <f>VLOOKUP($A796,'volatile collection data'!$G$6:$M$69,7,FALSE)</f>
        <v>4.6500000000000004</v>
      </c>
      <c r="O796" s="1">
        <f>VLOOKUP(A796,'volatile collection data'!$G$6:$K$69,5,FALSE)</f>
        <v>1</v>
      </c>
      <c r="P796" s="1" t="str">
        <f t="shared" si="75"/>
        <v>12E</v>
      </c>
      <c r="Q796">
        <f t="shared" si="73"/>
        <v>6.4477337826064518E-2</v>
      </c>
      <c r="R796" t="str">
        <f t="shared" si="76"/>
        <v>29A_1-E&amp;4.65%4.65@11</v>
      </c>
      <c r="S796" t="str">
        <f t="shared" si="77"/>
        <v>12E-29A-VCS-Loc-22</v>
      </c>
      <c r="T796" t="str">
        <f>IFERROR(IF(VLOOKUP(S796,Bad!$A:$A,1,FALSE)='RAW2'!S796,"yes","no"),"no")</f>
        <v>no</v>
      </c>
      <c r="U796" t="str">
        <f>IFERROR(VLOOKUP(F796,compounds!$A:$B,2,FALSE),"")</f>
        <v/>
      </c>
      <c r="V796" t="str">
        <f>VLOOKUP(B796,'volatile collection data'!$O:$P,2,FALSE)</f>
        <v>02.may.22 29</v>
      </c>
    </row>
    <row r="797" spans="1:22" x14ac:dyDescent="0.2">
      <c r="A797" t="s">
        <v>197</v>
      </c>
      <c r="B797" s="1" t="str">
        <f t="shared" si="74"/>
        <v>12E</v>
      </c>
      <c r="C797">
        <v>18.513999999999999</v>
      </c>
      <c r="D797">
        <f t="shared" si="72"/>
        <v>18.510000000000002</v>
      </c>
      <c r="E797">
        <f>VLOOKUP(D797,'Peak Combiner'!$A$5:$D$4980,4,FALSE)</f>
        <v>18.510000000000002</v>
      </c>
      <c r="F797">
        <f>IFERROR(VLOOKUP(D797,rt_comb!$A:$B,2,FALSE),D797)</f>
        <v>18.52</v>
      </c>
      <c r="G797">
        <v>19477311</v>
      </c>
      <c r="H797">
        <f>SUMIFS($G:$G,$E:$E,18.51,'RAW2'!$A:$A,'RAW2'!A797)</f>
        <v>19477311</v>
      </c>
      <c r="I797" s="1" t="str">
        <f>VLOOKUP(A797,'volatile collection data'!$G$6:$H$69,2,FALSE)</f>
        <v>E</v>
      </c>
      <c r="J797" s="1">
        <f>VLOOKUP(A797,'volatile collection data'!$G$6:$I$69,3,FALSE)</f>
        <v>12</v>
      </c>
      <c r="K797" s="1" t="str">
        <f>VLOOKUP(A797,'volatile collection data'!$G$6:$N$69,8,FALSE)</f>
        <v>29A</v>
      </c>
      <c r="L797" s="1">
        <f>VLOOKUP(A797,'volatile collection data'!$G$6:$J$69,4,FALSE)</f>
        <v>4.6500000000000004</v>
      </c>
      <c r="M797" s="1">
        <f>VLOOKUP($A797,'volatile collection data'!$G$6:$M$69,6,FALSE)</f>
        <v>11</v>
      </c>
      <c r="N797" s="1">
        <f>VLOOKUP($A797,'volatile collection data'!$G$6:$M$69,7,FALSE)</f>
        <v>4.6500000000000004</v>
      </c>
      <c r="O797" s="1">
        <f>VLOOKUP(A797,'volatile collection data'!$G$6:$K$69,5,FALSE)</f>
        <v>1</v>
      </c>
      <c r="P797" s="1" t="str">
        <f t="shared" si="75"/>
        <v>12E</v>
      </c>
      <c r="Q797">
        <f t="shared" si="73"/>
        <v>1.075268817204301</v>
      </c>
      <c r="R797" t="str">
        <f t="shared" si="76"/>
        <v>29A_1-E&amp;4.65%4.65@11</v>
      </c>
      <c r="S797" t="str">
        <f t="shared" si="77"/>
        <v>12E-29A-VCS-Loc-22</v>
      </c>
      <c r="T797" t="str">
        <f>IFERROR(IF(VLOOKUP(S797,Bad!$A:$A,1,FALSE)='RAW2'!S797,"yes","no"),"no")</f>
        <v>no</v>
      </c>
      <c r="U797" t="str">
        <f>IFERROR(VLOOKUP(F797,compounds!$A:$B,2,FALSE),"")</f>
        <v>standard</v>
      </c>
      <c r="V797" t="str">
        <f>VLOOKUP(B797,'volatile collection data'!$O:$P,2,FALSE)</f>
        <v>02.may.22 29</v>
      </c>
    </row>
    <row r="798" spans="1:22" x14ac:dyDescent="0.2">
      <c r="A798" t="s">
        <v>197</v>
      </c>
      <c r="B798" s="1" t="str">
        <f t="shared" si="74"/>
        <v>12E</v>
      </c>
      <c r="C798">
        <v>21.073</v>
      </c>
      <c r="D798">
        <f t="shared" si="72"/>
        <v>21.07</v>
      </c>
      <c r="E798">
        <f>VLOOKUP(D798,'Peak Combiner'!$A$5:$D$4980,4,FALSE)</f>
        <v>21.07</v>
      </c>
      <c r="F798">
        <f>IFERROR(VLOOKUP(D798,rt_comb!$A:$B,2,FALSE),D798)</f>
        <v>21.07</v>
      </c>
      <c r="G798">
        <v>1749962</v>
      </c>
      <c r="H798">
        <f>SUMIFS($G:$G,$E:$E,18.51,'RAW2'!$A:$A,'RAW2'!A798)</f>
        <v>19477311</v>
      </c>
      <c r="I798" s="1" t="str">
        <f>VLOOKUP(A798,'volatile collection data'!$G$6:$H$69,2,FALSE)</f>
        <v>E</v>
      </c>
      <c r="J798" s="1">
        <f>VLOOKUP(A798,'volatile collection data'!$G$6:$I$69,3,FALSE)</f>
        <v>12</v>
      </c>
      <c r="K798" s="1" t="str">
        <f>VLOOKUP(A798,'volatile collection data'!$G$6:$N$69,8,FALSE)</f>
        <v>29A</v>
      </c>
      <c r="L798" s="1">
        <f>VLOOKUP(A798,'volatile collection data'!$G$6:$J$69,4,FALSE)</f>
        <v>4.6500000000000004</v>
      </c>
      <c r="M798" s="1">
        <f>VLOOKUP($A798,'volatile collection data'!$G$6:$M$69,6,FALSE)</f>
        <v>11</v>
      </c>
      <c r="N798" s="1">
        <f>VLOOKUP($A798,'volatile collection data'!$G$6:$M$69,7,FALSE)</f>
        <v>4.6500000000000004</v>
      </c>
      <c r="O798" s="1">
        <f>VLOOKUP(A798,'volatile collection data'!$G$6:$K$69,5,FALSE)</f>
        <v>1</v>
      </c>
      <c r="P798" s="1" t="str">
        <f t="shared" si="75"/>
        <v>12E</v>
      </c>
      <c r="Q798">
        <f t="shared" si="73"/>
        <v>9.6608796249773546E-2</v>
      </c>
      <c r="R798" t="str">
        <f t="shared" si="76"/>
        <v>29A_1-E&amp;4.65%4.65@11</v>
      </c>
      <c r="S798" t="str">
        <f t="shared" si="77"/>
        <v>12E-29A-VCS-Loc-22</v>
      </c>
      <c r="T798" t="str">
        <f>IFERROR(IF(VLOOKUP(S798,Bad!$A:$A,1,FALSE)='RAW2'!S798,"yes","no"),"no")</f>
        <v>no</v>
      </c>
      <c r="U798" t="str">
        <f>IFERROR(VLOOKUP(F798,compounds!$A:$B,2,FALSE),"")</f>
        <v/>
      </c>
      <c r="V798" t="str">
        <f>VLOOKUP(B798,'volatile collection data'!$O:$P,2,FALSE)</f>
        <v>02.may.22 29</v>
      </c>
    </row>
    <row r="799" spans="1:22" x14ac:dyDescent="0.2">
      <c r="A799" t="s">
        <v>197</v>
      </c>
      <c r="B799" s="1" t="str">
        <f t="shared" si="74"/>
        <v>12E</v>
      </c>
      <c r="C799">
        <v>21.324000000000002</v>
      </c>
      <c r="D799">
        <f t="shared" si="72"/>
        <v>21.32</v>
      </c>
      <c r="E799">
        <f>VLOOKUP(D799,'Peak Combiner'!$A$5:$D$4980,4,FALSE)</f>
        <v>21.28</v>
      </c>
      <c r="F799">
        <f>IFERROR(VLOOKUP(D799,rt_comb!$A:$B,2,FALSE),D799)</f>
        <v>21.32</v>
      </c>
      <c r="G799">
        <v>57640766</v>
      </c>
      <c r="H799">
        <f>SUMIFS($G:$G,$E:$E,18.51,'RAW2'!$A:$A,'RAW2'!A799)</f>
        <v>19477311</v>
      </c>
      <c r="I799" s="1" t="str">
        <f>VLOOKUP(A799,'volatile collection data'!$G$6:$H$69,2,FALSE)</f>
        <v>E</v>
      </c>
      <c r="J799" s="1">
        <f>VLOOKUP(A799,'volatile collection data'!$G$6:$I$69,3,FALSE)</f>
        <v>12</v>
      </c>
      <c r="K799" s="1" t="str">
        <f>VLOOKUP(A799,'volatile collection data'!$G$6:$N$69,8,FALSE)</f>
        <v>29A</v>
      </c>
      <c r="L799" s="1">
        <f>VLOOKUP(A799,'volatile collection data'!$G$6:$J$69,4,FALSE)</f>
        <v>4.6500000000000004</v>
      </c>
      <c r="M799" s="1">
        <f>VLOOKUP($A799,'volatile collection data'!$G$6:$M$69,6,FALSE)</f>
        <v>11</v>
      </c>
      <c r="N799" s="1">
        <f>VLOOKUP($A799,'volatile collection data'!$G$6:$M$69,7,FALSE)</f>
        <v>4.6500000000000004</v>
      </c>
      <c r="O799" s="1">
        <f>VLOOKUP(A799,'volatile collection data'!$G$6:$K$69,5,FALSE)</f>
        <v>1</v>
      </c>
      <c r="P799" s="1" t="str">
        <f t="shared" si="75"/>
        <v>12E</v>
      </c>
      <c r="Q799">
        <f t="shared" si="73"/>
        <v>3.1821291080462744</v>
      </c>
      <c r="R799" t="str">
        <f t="shared" si="76"/>
        <v>29A_1-E&amp;4.65%4.65@11</v>
      </c>
      <c r="S799" t="str">
        <f t="shared" si="77"/>
        <v>12E-29A-VCS-Loc-22</v>
      </c>
      <c r="T799" t="str">
        <f>IFERROR(IF(VLOOKUP(S799,Bad!$A:$A,1,FALSE)='RAW2'!S799,"yes","no"),"no")</f>
        <v>no</v>
      </c>
      <c r="U799" t="str">
        <f>IFERROR(VLOOKUP(F799,compounds!$A:$B,2,FALSE),"")</f>
        <v/>
      </c>
      <c r="V799" t="str">
        <f>VLOOKUP(B799,'volatile collection data'!$O:$P,2,FALSE)</f>
        <v>02.may.22 29</v>
      </c>
    </row>
    <row r="800" spans="1:22" x14ac:dyDescent="0.2">
      <c r="A800" t="s">
        <v>197</v>
      </c>
      <c r="B800" s="1" t="str">
        <f t="shared" si="74"/>
        <v>12E</v>
      </c>
      <c r="C800">
        <v>22.181000000000001</v>
      </c>
      <c r="D800">
        <f t="shared" si="72"/>
        <v>22.18</v>
      </c>
      <c r="E800">
        <f>VLOOKUP(D800,'Peak Combiner'!$A$5:$D$4980,4,FALSE)</f>
        <v>22.17</v>
      </c>
      <c r="F800">
        <f>IFERROR(VLOOKUP(D800,rt_comb!$A:$B,2,FALSE),D800)</f>
        <v>22.18</v>
      </c>
      <c r="G800">
        <v>2473829</v>
      </c>
      <c r="H800">
        <f>SUMIFS($G:$G,$E:$E,18.51,'RAW2'!$A:$A,'RAW2'!A800)</f>
        <v>19477311</v>
      </c>
      <c r="I800" s="1" t="str">
        <f>VLOOKUP(A800,'volatile collection data'!$G$6:$H$69,2,FALSE)</f>
        <v>E</v>
      </c>
      <c r="J800" s="1">
        <f>VLOOKUP(A800,'volatile collection data'!$G$6:$I$69,3,FALSE)</f>
        <v>12</v>
      </c>
      <c r="K800" s="1" t="str">
        <f>VLOOKUP(A800,'volatile collection data'!$G$6:$N$69,8,FALSE)</f>
        <v>29A</v>
      </c>
      <c r="L800" s="1">
        <f>VLOOKUP(A800,'volatile collection data'!$G$6:$J$69,4,FALSE)</f>
        <v>4.6500000000000004</v>
      </c>
      <c r="M800" s="1">
        <f>VLOOKUP($A800,'volatile collection data'!$G$6:$M$69,6,FALSE)</f>
        <v>11</v>
      </c>
      <c r="N800" s="1">
        <f>VLOOKUP($A800,'volatile collection data'!$G$6:$M$69,7,FALSE)</f>
        <v>4.6500000000000004</v>
      </c>
      <c r="O800" s="1">
        <f>VLOOKUP(A800,'volatile collection data'!$G$6:$K$69,5,FALSE)</f>
        <v>1</v>
      </c>
      <c r="P800" s="1" t="str">
        <f t="shared" si="75"/>
        <v>12E</v>
      </c>
      <c r="Q800">
        <f t="shared" si="73"/>
        <v>0.13657076086096784</v>
      </c>
      <c r="R800" t="str">
        <f t="shared" si="76"/>
        <v>29A_1-E&amp;4.65%4.65@11</v>
      </c>
      <c r="S800" t="str">
        <f t="shared" si="77"/>
        <v>12E-29A-VCS-Loc-22</v>
      </c>
      <c r="T800" t="str">
        <f>IFERROR(IF(VLOOKUP(S800,Bad!$A:$A,1,FALSE)='RAW2'!S800,"yes","no"),"no")</f>
        <v>no</v>
      </c>
      <c r="U800" t="str">
        <f>IFERROR(VLOOKUP(F800,compounds!$A:$B,2,FALSE),"")</f>
        <v>humulene</v>
      </c>
      <c r="V800" t="str">
        <f>VLOOKUP(B800,'volatile collection data'!$O:$P,2,FALSE)</f>
        <v>02.may.22 29</v>
      </c>
    </row>
    <row r="801" spans="1:22" x14ac:dyDescent="0.2">
      <c r="A801" t="s">
        <v>197</v>
      </c>
      <c r="B801" s="1" t="str">
        <f t="shared" si="74"/>
        <v>12E</v>
      </c>
      <c r="C801">
        <v>22.756</v>
      </c>
      <c r="D801">
        <f t="shared" si="72"/>
        <v>22.76</v>
      </c>
      <c r="E801">
        <f>VLOOKUP(D801,'Peak Combiner'!$A$5:$D$4980,4,FALSE)</f>
        <v>22.76</v>
      </c>
      <c r="F801">
        <f>IFERROR(VLOOKUP(D801,rt_comb!$A:$B,2,FALSE),D801)</f>
        <v>22.76</v>
      </c>
      <c r="G801">
        <v>1416389</v>
      </c>
      <c r="H801">
        <f>SUMIFS($G:$G,$E:$E,18.51,'RAW2'!$A:$A,'RAW2'!A801)</f>
        <v>19477311</v>
      </c>
      <c r="I801" s="1" t="str">
        <f>VLOOKUP(A801,'volatile collection data'!$G$6:$H$69,2,FALSE)</f>
        <v>E</v>
      </c>
      <c r="J801" s="1">
        <f>VLOOKUP(A801,'volatile collection data'!$G$6:$I$69,3,FALSE)</f>
        <v>12</v>
      </c>
      <c r="K801" s="1" t="str">
        <f>VLOOKUP(A801,'volatile collection data'!$G$6:$N$69,8,FALSE)</f>
        <v>29A</v>
      </c>
      <c r="L801" s="1">
        <f>VLOOKUP(A801,'volatile collection data'!$G$6:$J$69,4,FALSE)</f>
        <v>4.6500000000000004</v>
      </c>
      <c r="M801" s="1">
        <f>VLOOKUP($A801,'volatile collection data'!$G$6:$M$69,6,FALSE)</f>
        <v>11</v>
      </c>
      <c r="N801" s="1">
        <f>VLOOKUP($A801,'volatile collection data'!$G$6:$M$69,7,FALSE)</f>
        <v>4.6500000000000004</v>
      </c>
      <c r="O801" s="1">
        <f>VLOOKUP(A801,'volatile collection data'!$G$6:$K$69,5,FALSE)</f>
        <v>1</v>
      </c>
      <c r="P801" s="1" t="str">
        <f t="shared" si="75"/>
        <v>12E</v>
      </c>
      <c r="Q801">
        <f t="shared" si="73"/>
        <v>7.8193490093739465E-2</v>
      </c>
      <c r="R801" t="str">
        <f t="shared" si="76"/>
        <v>29A_1-E&amp;4.65%4.65@11</v>
      </c>
      <c r="S801" t="str">
        <f t="shared" si="77"/>
        <v>12E-29A-VCS-Loc-22</v>
      </c>
      <c r="T801" t="str">
        <f>IFERROR(IF(VLOOKUP(S801,Bad!$A:$A,1,FALSE)='RAW2'!S801,"yes","no"),"no")</f>
        <v>no</v>
      </c>
      <c r="U801" t="str">
        <f>IFERROR(VLOOKUP(F801,compounds!$A:$B,2,FALSE),"")</f>
        <v/>
      </c>
      <c r="V801" t="str">
        <f>VLOOKUP(B801,'volatile collection data'!$O:$P,2,FALSE)</f>
        <v>02.may.22 29</v>
      </c>
    </row>
    <row r="802" spans="1:22" x14ac:dyDescent="0.2">
      <c r="A802" t="s">
        <v>197</v>
      </c>
      <c r="B802" s="1" t="str">
        <f t="shared" si="74"/>
        <v>12E</v>
      </c>
      <c r="C802">
        <v>22.866</v>
      </c>
      <c r="D802">
        <f t="shared" si="72"/>
        <v>22.87</v>
      </c>
      <c r="E802">
        <f>VLOOKUP(D802,'Peak Combiner'!$A$5:$D$4980,4,FALSE)</f>
        <v>22.87</v>
      </c>
      <c r="F802">
        <f>IFERROR(VLOOKUP(D802,rt_comb!$A:$B,2,FALSE),D802)</f>
        <v>22.87</v>
      </c>
      <c r="G802">
        <v>2425895</v>
      </c>
      <c r="H802">
        <f>SUMIFS($G:$G,$E:$E,18.51,'RAW2'!$A:$A,'RAW2'!A802)</f>
        <v>19477311</v>
      </c>
      <c r="I802" s="1" t="str">
        <f>VLOOKUP(A802,'volatile collection data'!$G$6:$H$69,2,FALSE)</f>
        <v>E</v>
      </c>
      <c r="J802" s="1">
        <f>VLOOKUP(A802,'volatile collection data'!$G$6:$I$69,3,FALSE)</f>
        <v>12</v>
      </c>
      <c r="K802" s="1" t="str">
        <f>VLOOKUP(A802,'volatile collection data'!$G$6:$N$69,8,FALSE)</f>
        <v>29A</v>
      </c>
      <c r="L802" s="1">
        <f>VLOOKUP(A802,'volatile collection data'!$G$6:$J$69,4,FALSE)</f>
        <v>4.6500000000000004</v>
      </c>
      <c r="M802" s="1">
        <f>VLOOKUP($A802,'volatile collection data'!$G$6:$M$69,6,FALSE)</f>
        <v>11</v>
      </c>
      <c r="N802" s="1">
        <f>VLOOKUP($A802,'volatile collection data'!$G$6:$M$69,7,FALSE)</f>
        <v>4.6500000000000004</v>
      </c>
      <c r="O802" s="1">
        <f>VLOOKUP(A802,'volatile collection data'!$G$6:$K$69,5,FALSE)</f>
        <v>1</v>
      </c>
      <c r="P802" s="1" t="str">
        <f t="shared" si="75"/>
        <v>12E</v>
      </c>
      <c r="Q802">
        <f t="shared" si="73"/>
        <v>0.13392450566260547</v>
      </c>
      <c r="R802" t="str">
        <f t="shared" si="76"/>
        <v>29A_1-E&amp;4.65%4.65@11</v>
      </c>
      <c r="S802" t="str">
        <f t="shared" si="77"/>
        <v>12E-29A-VCS-Loc-22</v>
      </c>
      <c r="T802" t="str">
        <f>IFERROR(IF(VLOOKUP(S802,Bad!$A:$A,1,FALSE)='RAW2'!S802,"yes","no"),"no")</f>
        <v>no</v>
      </c>
      <c r="U802" t="str">
        <f>IFERROR(VLOOKUP(F802,compounds!$A:$B,2,FALSE),"")</f>
        <v/>
      </c>
      <c r="V802" t="str">
        <f>VLOOKUP(B802,'volatile collection data'!$O:$P,2,FALSE)</f>
        <v>02.may.22 29</v>
      </c>
    </row>
    <row r="803" spans="1:22" x14ac:dyDescent="0.2">
      <c r="A803" t="s">
        <v>197</v>
      </c>
      <c r="B803" s="1" t="str">
        <f t="shared" si="74"/>
        <v>12E</v>
      </c>
      <c r="C803">
        <v>23.331</v>
      </c>
      <c r="D803">
        <f t="shared" si="72"/>
        <v>23.33</v>
      </c>
      <c r="E803">
        <f>VLOOKUP(D803,'Peak Combiner'!$A$5:$D$4980,4,FALSE)</f>
        <v>23.32</v>
      </c>
      <c r="F803">
        <f>IFERROR(VLOOKUP(D803,rt_comb!$A:$B,2,FALSE),D803)</f>
        <v>23.33</v>
      </c>
      <c r="G803">
        <v>2754851</v>
      </c>
      <c r="H803">
        <f>SUMIFS($G:$G,$E:$E,18.51,'RAW2'!$A:$A,'RAW2'!A803)</f>
        <v>19477311</v>
      </c>
      <c r="I803" s="1" t="str">
        <f>VLOOKUP(A803,'volatile collection data'!$G$6:$H$69,2,FALSE)</f>
        <v>E</v>
      </c>
      <c r="J803" s="1">
        <f>VLOOKUP(A803,'volatile collection data'!$G$6:$I$69,3,FALSE)</f>
        <v>12</v>
      </c>
      <c r="K803" s="1" t="str">
        <f>VLOOKUP(A803,'volatile collection data'!$G$6:$N$69,8,FALSE)</f>
        <v>29A</v>
      </c>
      <c r="L803" s="1">
        <f>VLOOKUP(A803,'volatile collection data'!$G$6:$J$69,4,FALSE)</f>
        <v>4.6500000000000004</v>
      </c>
      <c r="M803" s="1">
        <f>VLOOKUP($A803,'volatile collection data'!$G$6:$M$69,6,FALSE)</f>
        <v>11</v>
      </c>
      <c r="N803" s="1">
        <f>VLOOKUP($A803,'volatile collection data'!$G$6:$M$69,7,FALSE)</f>
        <v>4.6500000000000004</v>
      </c>
      <c r="O803" s="1">
        <f>VLOOKUP(A803,'volatile collection data'!$G$6:$K$69,5,FALSE)</f>
        <v>1</v>
      </c>
      <c r="P803" s="1" t="str">
        <f t="shared" si="75"/>
        <v>12E</v>
      </c>
      <c r="Q803">
        <f t="shared" si="73"/>
        <v>0.15208492467692722</v>
      </c>
      <c r="R803" t="str">
        <f t="shared" si="76"/>
        <v>29A_1-E&amp;4.65%4.65@11</v>
      </c>
      <c r="S803" t="str">
        <f t="shared" si="77"/>
        <v>12E-29A-VCS-Loc-22</v>
      </c>
      <c r="T803" t="str">
        <f>IFERROR(IF(VLOOKUP(S803,Bad!$A:$A,1,FALSE)='RAW2'!S803,"yes","no"),"no")</f>
        <v>no</v>
      </c>
      <c r="U803" t="str">
        <f>IFERROR(VLOOKUP(F803,compounds!$A:$B,2,FALSE),"")</f>
        <v/>
      </c>
      <c r="V803" t="str">
        <f>VLOOKUP(B803,'volatile collection data'!$O:$P,2,FALSE)</f>
        <v>02.may.22 29</v>
      </c>
    </row>
    <row r="804" spans="1:22" x14ac:dyDescent="0.2">
      <c r="A804" t="s">
        <v>197</v>
      </c>
      <c r="B804" s="1" t="str">
        <f t="shared" si="74"/>
        <v>12E</v>
      </c>
      <c r="C804">
        <v>23.669</v>
      </c>
      <c r="D804">
        <f t="shared" si="72"/>
        <v>23.67</v>
      </c>
      <c r="E804">
        <f>VLOOKUP(D804,'Peak Combiner'!$A$5:$D$4980,4,FALSE)</f>
        <v>23.67</v>
      </c>
      <c r="F804">
        <f>IFERROR(VLOOKUP(D804,rt_comb!$A:$B,2,FALSE),D804)</f>
        <v>23.67</v>
      </c>
      <c r="G804">
        <v>5824607</v>
      </c>
      <c r="H804">
        <f>SUMIFS($G:$G,$E:$E,18.51,'RAW2'!$A:$A,'RAW2'!A804)</f>
        <v>19477311</v>
      </c>
      <c r="I804" s="1" t="str">
        <f>VLOOKUP(A804,'volatile collection data'!$G$6:$H$69,2,FALSE)</f>
        <v>E</v>
      </c>
      <c r="J804" s="1">
        <f>VLOOKUP(A804,'volatile collection data'!$G$6:$I$69,3,FALSE)</f>
        <v>12</v>
      </c>
      <c r="K804" s="1" t="str">
        <f>VLOOKUP(A804,'volatile collection data'!$G$6:$N$69,8,FALSE)</f>
        <v>29A</v>
      </c>
      <c r="L804" s="1">
        <f>VLOOKUP(A804,'volatile collection data'!$G$6:$J$69,4,FALSE)</f>
        <v>4.6500000000000004</v>
      </c>
      <c r="M804" s="1">
        <f>VLOOKUP($A804,'volatile collection data'!$G$6:$M$69,6,FALSE)</f>
        <v>11</v>
      </c>
      <c r="N804" s="1">
        <f>VLOOKUP($A804,'volatile collection data'!$G$6:$M$69,7,FALSE)</f>
        <v>4.6500000000000004</v>
      </c>
      <c r="O804" s="1">
        <f>VLOOKUP(A804,'volatile collection data'!$G$6:$K$69,5,FALSE)</f>
        <v>1</v>
      </c>
      <c r="P804" s="1" t="str">
        <f t="shared" si="75"/>
        <v>12E</v>
      </c>
      <c r="Q804">
        <f t="shared" si="73"/>
        <v>0.32155456569800073</v>
      </c>
      <c r="R804" t="str">
        <f t="shared" si="76"/>
        <v>29A_1-E&amp;4.65%4.65@11</v>
      </c>
      <c r="S804" t="str">
        <f t="shared" si="77"/>
        <v>12E-29A-VCS-Loc-22</v>
      </c>
      <c r="T804" t="str">
        <f>IFERROR(IF(VLOOKUP(S804,Bad!$A:$A,1,FALSE)='RAW2'!S804,"yes","no"),"no")</f>
        <v>no</v>
      </c>
      <c r="U804" t="str">
        <f>IFERROR(VLOOKUP(F804,compounds!$A:$B,2,FALSE),"")</f>
        <v>y-cadinene</v>
      </c>
      <c r="V804" t="str">
        <f>VLOOKUP(B804,'volatile collection data'!$O:$P,2,FALSE)</f>
        <v>02.may.22 29</v>
      </c>
    </row>
    <row r="805" spans="1:22" x14ac:dyDescent="0.2">
      <c r="A805" t="s">
        <v>197</v>
      </c>
      <c r="B805" s="1" t="str">
        <f t="shared" si="74"/>
        <v>12E</v>
      </c>
      <c r="C805">
        <v>23.896000000000001</v>
      </c>
      <c r="D805">
        <f t="shared" si="72"/>
        <v>23.9</v>
      </c>
      <c r="E805">
        <f>VLOOKUP(D805,'Peak Combiner'!$A$5:$D$4980,4,FALSE)</f>
        <v>23.89</v>
      </c>
      <c r="F805">
        <f>IFERROR(VLOOKUP(D805,rt_comb!$A:$B,2,FALSE),D805)</f>
        <v>23.9</v>
      </c>
      <c r="G805">
        <v>6041260</v>
      </c>
      <c r="H805">
        <f>SUMIFS($G:$G,$E:$E,18.51,'RAW2'!$A:$A,'RAW2'!A805)</f>
        <v>19477311</v>
      </c>
      <c r="I805" s="1" t="str">
        <f>VLOOKUP(A805,'volatile collection data'!$G$6:$H$69,2,FALSE)</f>
        <v>E</v>
      </c>
      <c r="J805" s="1">
        <f>VLOOKUP(A805,'volatile collection data'!$G$6:$I$69,3,FALSE)</f>
        <v>12</v>
      </c>
      <c r="K805" s="1" t="str">
        <f>VLOOKUP(A805,'volatile collection data'!$G$6:$N$69,8,FALSE)</f>
        <v>29A</v>
      </c>
      <c r="L805" s="1">
        <f>VLOOKUP(A805,'volatile collection data'!$G$6:$J$69,4,FALSE)</f>
        <v>4.6500000000000004</v>
      </c>
      <c r="M805" s="1">
        <f>VLOOKUP($A805,'volatile collection data'!$G$6:$M$69,6,FALSE)</f>
        <v>11</v>
      </c>
      <c r="N805" s="1">
        <f>VLOOKUP($A805,'volatile collection data'!$G$6:$M$69,7,FALSE)</f>
        <v>4.6500000000000004</v>
      </c>
      <c r="O805" s="1">
        <f>VLOOKUP(A805,'volatile collection data'!$G$6:$K$69,5,FALSE)</f>
        <v>1</v>
      </c>
      <c r="P805" s="1" t="str">
        <f t="shared" si="75"/>
        <v>12E</v>
      </c>
      <c r="Q805">
        <f t="shared" si="73"/>
        <v>0.33351516000456405</v>
      </c>
      <c r="R805" t="str">
        <f t="shared" si="76"/>
        <v>29A_1-E&amp;4.65%4.65@11</v>
      </c>
      <c r="S805" t="str">
        <f t="shared" si="77"/>
        <v>12E-29A-VCS-Loc-22</v>
      </c>
      <c r="T805" t="str">
        <f>IFERROR(IF(VLOOKUP(S805,Bad!$A:$A,1,FALSE)='RAW2'!S805,"yes","no"),"no")</f>
        <v>no</v>
      </c>
      <c r="U805" t="str">
        <f>IFERROR(VLOOKUP(F805,compounds!$A:$B,2,FALSE),"")</f>
        <v/>
      </c>
      <c r="V805" t="str">
        <f>VLOOKUP(B805,'volatile collection data'!$O:$P,2,FALSE)</f>
        <v>02.may.22 29</v>
      </c>
    </row>
    <row r="806" spans="1:22" x14ac:dyDescent="0.2">
      <c r="A806" t="s">
        <v>197</v>
      </c>
      <c r="B806" s="1" t="str">
        <f t="shared" si="74"/>
        <v>12E</v>
      </c>
      <c r="C806">
        <v>24.844999999999999</v>
      </c>
      <c r="D806">
        <f t="shared" si="72"/>
        <v>24.85</v>
      </c>
      <c r="E806">
        <f>VLOOKUP(D806,'Peak Combiner'!$A$5:$D$4980,4,FALSE)</f>
        <v>24.85</v>
      </c>
      <c r="F806">
        <f>IFERROR(VLOOKUP(D806,rt_comb!$A:$B,2,FALSE),D806)</f>
        <v>24.85</v>
      </c>
      <c r="G806">
        <v>1468484</v>
      </c>
      <c r="H806">
        <f>SUMIFS($G:$G,$E:$E,18.51,'RAW2'!$A:$A,'RAW2'!A806)</f>
        <v>19477311</v>
      </c>
      <c r="I806" s="1" t="str">
        <f>VLOOKUP(A806,'volatile collection data'!$G$6:$H$69,2,FALSE)</f>
        <v>E</v>
      </c>
      <c r="J806" s="1">
        <f>VLOOKUP(A806,'volatile collection data'!$G$6:$I$69,3,FALSE)</f>
        <v>12</v>
      </c>
      <c r="K806" s="1" t="str">
        <f>VLOOKUP(A806,'volatile collection data'!$G$6:$N$69,8,FALSE)</f>
        <v>29A</v>
      </c>
      <c r="L806" s="1">
        <f>VLOOKUP(A806,'volatile collection data'!$G$6:$J$69,4,FALSE)</f>
        <v>4.6500000000000004</v>
      </c>
      <c r="M806" s="1">
        <f>VLOOKUP($A806,'volatile collection data'!$G$6:$M$69,6,FALSE)</f>
        <v>11</v>
      </c>
      <c r="N806" s="1">
        <f>VLOOKUP($A806,'volatile collection data'!$G$6:$M$69,7,FALSE)</f>
        <v>4.6500000000000004</v>
      </c>
      <c r="O806" s="1">
        <f>VLOOKUP(A806,'volatile collection data'!$G$6:$K$69,5,FALSE)</f>
        <v>1</v>
      </c>
      <c r="P806" s="1" t="str">
        <f t="shared" si="75"/>
        <v>12E</v>
      </c>
      <c r="Q806">
        <f t="shared" si="73"/>
        <v>8.1069458395126567E-2</v>
      </c>
      <c r="R806" t="str">
        <f t="shared" si="76"/>
        <v>29A_1-E&amp;4.65%4.65@11</v>
      </c>
      <c r="S806" t="str">
        <f t="shared" si="77"/>
        <v>12E-29A-VCS-Loc-22</v>
      </c>
      <c r="T806" t="str">
        <f>IFERROR(IF(VLOOKUP(S806,Bad!$A:$A,1,FALSE)='RAW2'!S806,"yes","no"),"no")</f>
        <v>no</v>
      </c>
      <c r="U806" t="str">
        <f>IFERROR(VLOOKUP(F806,compounds!$A:$B,2,FALSE),"")</f>
        <v/>
      </c>
      <c r="V806" t="str">
        <f>VLOOKUP(B806,'volatile collection data'!$O:$P,2,FALSE)</f>
        <v>02.may.22 29</v>
      </c>
    </row>
    <row r="807" spans="1:22" x14ac:dyDescent="0.2">
      <c r="A807" t="s">
        <v>197</v>
      </c>
      <c r="B807" s="1" t="str">
        <f t="shared" si="74"/>
        <v>12E</v>
      </c>
      <c r="C807">
        <v>25.15</v>
      </c>
      <c r="D807">
        <f t="shared" si="72"/>
        <v>25.15</v>
      </c>
      <c r="E807">
        <f>VLOOKUP(D807,'Peak Combiner'!$A$5:$D$4980,4,FALSE)</f>
        <v>25.15</v>
      </c>
      <c r="F807">
        <f>IFERROR(VLOOKUP(D807,rt_comb!$A:$B,2,FALSE),D807)</f>
        <v>25.15</v>
      </c>
      <c r="G807">
        <v>5224904</v>
      </c>
      <c r="H807">
        <f>SUMIFS($G:$G,$E:$E,18.51,'RAW2'!$A:$A,'RAW2'!A807)</f>
        <v>19477311</v>
      </c>
      <c r="I807" s="1" t="str">
        <f>VLOOKUP(A807,'volatile collection data'!$G$6:$H$69,2,FALSE)</f>
        <v>E</v>
      </c>
      <c r="J807" s="1">
        <f>VLOOKUP(A807,'volatile collection data'!$G$6:$I$69,3,FALSE)</f>
        <v>12</v>
      </c>
      <c r="K807" s="1" t="str">
        <f>VLOOKUP(A807,'volatile collection data'!$G$6:$N$69,8,FALSE)</f>
        <v>29A</v>
      </c>
      <c r="L807" s="1">
        <f>VLOOKUP(A807,'volatile collection data'!$G$6:$J$69,4,FALSE)</f>
        <v>4.6500000000000004</v>
      </c>
      <c r="M807" s="1">
        <f>VLOOKUP($A807,'volatile collection data'!$G$6:$M$69,6,FALSE)</f>
        <v>11</v>
      </c>
      <c r="N807" s="1">
        <f>VLOOKUP($A807,'volatile collection data'!$G$6:$M$69,7,FALSE)</f>
        <v>4.6500000000000004</v>
      </c>
      <c r="O807" s="1">
        <f>VLOOKUP(A807,'volatile collection data'!$G$6:$K$69,5,FALSE)</f>
        <v>1</v>
      </c>
      <c r="P807" s="1" t="str">
        <f t="shared" si="75"/>
        <v>12E</v>
      </c>
      <c r="Q807">
        <f t="shared" si="73"/>
        <v>0.28844722683156937</v>
      </c>
      <c r="R807" t="str">
        <f t="shared" si="76"/>
        <v>29A_1-E&amp;4.65%4.65@11</v>
      </c>
      <c r="S807" t="str">
        <f t="shared" si="77"/>
        <v>12E-29A-VCS-Loc-22</v>
      </c>
      <c r="T807" t="str">
        <f>IFERROR(IF(VLOOKUP(S807,Bad!$A:$A,1,FALSE)='RAW2'!S807,"yes","no"),"no")</f>
        <v>no</v>
      </c>
      <c r="U807" t="str">
        <f>IFERROR(VLOOKUP(F807,compounds!$A:$B,2,FALSE),"")</f>
        <v/>
      </c>
      <c r="V807" t="str">
        <f>VLOOKUP(B807,'volatile collection data'!$O:$P,2,FALSE)</f>
        <v>02.may.22 29</v>
      </c>
    </row>
    <row r="808" spans="1:22" x14ac:dyDescent="0.2">
      <c r="A808" t="s">
        <v>197</v>
      </c>
      <c r="B808" s="1" t="str">
        <f t="shared" si="74"/>
        <v>12E</v>
      </c>
      <c r="C808">
        <v>25.231000000000002</v>
      </c>
      <c r="D808">
        <f t="shared" si="72"/>
        <v>25.23</v>
      </c>
      <c r="E808">
        <f>VLOOKUP(D808,'Peak Combiner'!$A$5:$D$4980,4,FALSE)</f>
        <v>25.23</v>
      </c>
      <c r="F808">
        <f>IFERROR(VLOOKUP(D808,rt_comb!$A:$B,2,FALSE),D808)</f>
        <v>25.23</v>
      </c>
      <c r="G808">
        <v>6005539</v>
      </c>
      <c r="H808">
        <f>SUMIFS($G:$G,$E:$E,18.51,'RAW2'!$A:$A,'RAW2'!A808)</f>
        <v>19477311</v>
      </c>
      <c r="I808" s="1" t="str">
        <f>VLOOKUP(A808,'volatile collection data'!$G$6:$H$69,2,FALSE)</f>
        <v>E</v>
      </c>
      <c r="J808" s="1">
        <f>VLOOKUP(A808,'volatile collection data'!$G$6:$I$69,3,FALSE)</f>
        <v>12</v>
      </c>
      <c r="K808" s="1" t="str">
        <f>VLOOKUP(A808,'volatile collection data'!$G$6:$N$69,8,FALSE)</f>
        <v>29A</v>
      </c>
      <c r="L808" s="1">
        <f>VLOOKUP(A808,'volatile collection data'!$G$6:$J$69,4,FALSE)</f>
        <v>4.6500000000000004</v>
      </c>
      <c r="M808" s="1">
        <f>VLOOKUP($A808,'volatile collection data'!$G$6:$M$69,6,FALSE)</f>
        <v>11</v>
      </c>
      <c r="N808" s="1">
        <f>VLOOKUP($A808,'volatile collection data'!$G$6:$M$69,7,FALSE)</f>
        <v>4.6500000000000004</v>
      </c>
      <c r="O808" s="1">
        <f>VLOOKUP(A808,'volatile collection data'!$G$6:$K$69,5,FALSE)</f>
        <v>1</v>
      </c>
      <c r="P808" s="1" t="str">
        <f t="shared" si="75"/>
        <v>12E</v>
      </c>
      <c r="Q808">
        <f t="shared" si="73"/>
        <v>0.33154313843447386</v>
      </c>
      <c r="R808" t="str">
        <f t="shared" si="76"/>
        <v>29A_1-E&amp;4.65%4.65@11</v>
      </c>
      <c r="S808" t="str">
        <f t="shared" si="77"/>
        <v>12E-29A-VCS-Loc-22</v>
      </c>
      <c r="T808" t="str">
        <f>IFERROR(IF(VLOOKUP(S808,Bad!$A:$A,1,FALSE)='RAW2'!S808,"yes","no"),"no")</f>
        <v>no</v>
      </c>
      <c r="U808" t="str">
        <f>IFERROR(VLOOKUP(F808,compounds!$A:$B,2,FALSE),"")</f>
        <v/>
      </c>
      <c r="V808" t="str">
        <f>VLOOKUP(B808,'volatile collection data'!$O:$P,2,FALSE)</f>
        <v>02.may.22 29</v>
      </c>
    </row>
    <row r="809" spans="1:22" x14ac:dyDescent="0.2">
      <c r="A809" t="s">
        <v>197</v>
      </c>
      <c r="B809" s="1" t="str">
        <f t="shared" si="74"/>
        <v>12E</v>
      </c>
      <c r="C809">
        <v>25.282</v>
      </c>
      <c r="D809">
        <f t="shared" si="72"/>
        <v>25.28</v>
      </c>
      <c r="E809">
        <f>VLOOKUP(D809,'Peak Combiner'!$A$5:$D$4980,4,FALSE)</f>
        <v>25.28</v>
      </c>
      <c r="F809">
        <f>IFERROR(VLOOKUP(D809,rt_comb!$A:$B,2,FALSE),D809)</f>
        <v>25.28</v>
      </c>
      <c r="G809">
        <v>9408049</v>
      </c>
      <c r="H809">
        <f>SUMIFS($G:$G,$E:$E,18.51,'RAW2'!$A:$A,'RAW2'!A809)</f>
        <v>19477311</v>
      </c>
      <c r="I809" s="1" t="str">
        <f>VLOOKUP(A809,'volatile collection data'!$G$6:$H$69,2,FALSE)</f>
        <v>E</v>
      </c>
      <c r="J809" s="1">
        <f>VLOOKUP(A809,'volatile collection data'!$G$6:$I$69,3,FALSE)</f>
        <v>12</v>
      </c>
      <c r="K809" s="1" t="str">
        <f>VLOOKUP(A809,'volatile collection data'!$G$6:$N$69,8,FALSE)</f>
        <v>29A</v>
      </c>
      <c r="L809" s="1">
        <f>VLOOKUP(A809,'volatile collection data'!$G$6:$J$69,4,FALSE)</f>
        <v>4.6500000000000004</v>
      </c>
      <c r="M809" s="1">
        <f>VLOOKUP($A809,'volatile collection data'!$G$6:$M$69,6,FALSE)</f>
        <v>11</v>
      </c>
      <c r="N809" s="1">
        <f>VLOOKUP($A809,'volatile collection data'!$G$6:$M$69,7,FALSE)</f>
        <v>4.6500000000000004</v>
      </c>
      <c r="O809" s="1">
        <f>VLOOKUP(A809,'volatile collection data'!$G$6:$K$69,5,FALSE)</f>
        <v>1</v>
      </c>
      <c r="P809" s="1" t="str">
        <f t="shared" si="75"/>
        <v>12E</v>
      </c>
      <c r="Q809">
        <f t="shared" si="73"/>
        <v>0.51938287171314912</v>
      </c>
      <c r="R809" t="str">
        <f t="shared" si="76"/>
        <v>29A_1-E&amp;4.65%4.65@11</v>
      </c>
      <c r="S809" t="str">
        <f t="shared" si="77"/>
        <v>12E-29A-VCS-Loc-22</v>
      </c>
      <c r="T809" t="str">
        <f>IFERROR(IF(VLOOKUP(S809,Bad!$A:$A,1,FALSE)='RAW2'!S809,"yes","no"),"no")</f>
        <v>no</v>
      </c>
      <c r="U809" t="str">
        <f>IFERROR(VLOOKUP(F809,compounds!$A:$B,2,FALSE),"")</f>
        <v/>
      </c>
      <c r="V809" t="str">
        <f>VLOOKUP(B809,'volatile collection data'!$O:$P,2,FALSE)</f>
        <v>02.may.22 29</v>
      </c>
    </row>
    <row r="810" spans="1:22" x14ac:dyDescent="0.2">
      <c r="A810" t="s">
        <v>197</v>
      </c>
      <c r="B810" s="1" t="str">
        <f t="shared" si="74"/>
        <v>12E</v>
      </c>
      <c r="C810">
        <v>25.626999999999999</v>
      </c>
      <c r="D810">
        <f t="shared" si="72"/>
        <v>25.63</v>
      </c>
      <c r="E810">
        <f>VLOOKUP(D810,'Peak Combiner'!$A$5:$D$4980,4,FALSE)</f>
        <v>25.62</v>
      </c>
      <c r="F810">
        <f>IFERROR(VLOOKUP(D810,rt_comb!$A:$B,2,FALSE),D810)</f>
        <v>25.63</v>
      </c>
      <c r="G810">
        <v>2866950</v>
      </c>
      <c r="H810">
        <f>SUMIFS($G:$G,$E:$E,18.51,'RAW2'!$A:$A,'RAW2'!A810)</f>
        <v>19477311</v>
      </c>
      <c r="I810" s="1" t="str">
        <f>VLOOKUP(A810,'volatile collection data'!$G$6:$H$69,2,FALSE)</f>
        <v>E</v>
      </c>
      <c r="J810" s="1">
        <f>VLOOKUP(A810,'volatile collection data'!$G$6:$I$69,3,FALSE)</f>
        <v>12</v>
      </c>
      <c r="K810" s="1" t="str">
        <f>VLOOKUP(A810,'volatile collection data'!$G$6:$N$69,8,FALSE)</f>
        <v>29A</v>
      </c>
      <c r="L810" s="1">
        <f>VLOOKUP(A810,'volatile collection data'!$G$6:$J$69,4,FALSE)</f>
        <v>4.6500000000000004</v>
      </c>
      <c r="M810" s="1">
        <f>VLOOKUP($A810,'volatile collection data'!$G$6:$M$69,6,FALSE)</f>
        <v>11</v>
      </c>
      <c r="N810" s="1">
        <f>VLOOKUP($A810,'volatile collection data'!$G$6:$M$69,7,FALSE)</f>
        <v>4.6500000000000004</v>
      </c>
      <c r="O810" s="1">
        <f>VLOOKUP(A810,'volatile collection data'!$G$6:$K$69,5,FALSE)</f>
        <v>1</v>
      </c>
      <c r="P810" s="1" t="str">
        <f t="shared" si="75"/>
        <v>12E</v>
      </c>
      <c r="Q810">
        <f t="shared" si="73"/>
        <v>0.15827348731474641</v>
      </c>
      <c r="R810" t="str">
        <f t="shared" si="76"/>
        <v>29A_1-E&amp;4.65%4.65@11</v>
      </c>
      <c r="S810" t="str">
        <f t="shared" si="77"/>
        <v>12E-29A-VCS-Loc-22</v>
      </c>
      <c r="T810" t="str">
        <f>IFERROR(IF(VLOOKUP(S810,Bad!$A:$A,1,FALSE)='RAW2'!S810,"yes","no"),"no")</f>
        <v>no</v>
      </c>
      <c r="U810" t="str">
        <f>IFERROR(VLOOKUP(F810,compounds!$A:$B,2,FALSE),"")</f>
        <v/>
      </c>
      <c r="V810" t="str">
        <f>VLOOKUP(B810,'volatile collection data'!$O:$P,2,FALSE)</f>
        <v>02.may.22 29</v>
      </c>
    </row>
    <row r="811" spans="1:22" x14ac:dyDescent="0.2">
      <c r="A811" t="s">
        <v>197</v>
      </c>
      <c r="B811" s="1" t="str">
        <f t="shared" si="74"/>
        <v>12E</v>
      </c>
      <c r="C811">
        <v>25.675000000000001</v>
      </c>
      <c r="D811">
        <f t="shared" si="72"/>
        <v>25.68</v>
      </c>
      <c r="E811">
        <f>VLOOKUP(D811,'Peak Combiner'!$A$5:$D$4980,4,FALSE)</f>
        <v>25.67</v>
      </c>
      <c r="F811">
        <f>IFERROR(VLOOKUP(D811,rt_comb!$A:$B,2,FALSE),D811)</f>
        <v>25.68</v>
      </c>
      <c r="G811">
        <v>2144012</v>
      </c>
      <c r="H811">
        <f>SUMIFS($G:$G,$E:$E,18.51,'RAW2'!$A:$A,'RAW2'!A811)</f>
        <v>19477311</v>
      </c>
      <c r="I811" s="1" t="str">
        <f>VLOOKUP(A811,'volatile collection data'!$G$6:$H$69,2,FALSE)</f>
        <v>E</v>
      </c>
      <c r="J811" s="1">
        <f>VLOOKUP(A811,'volatile collection data'!$G$6:$I$69,3,FALSE)</f>
        <v>12</v>
      </c>
      <c r="K811" s="1" t="str">
        <f>VLOOKUP(A811,'volatile collection data'!$G$6:$N$69,8,FALSE)</f>
        <v>29A</v>
      </c>
      <c r="L811" s="1">
        <f>VLOOKUP(A811,'volatile collection data'!$G$6:$J$69,4,FALSE)</f>
        <v>4.6500000000000004</v>
      </c>
      <c r="M811" s="1">
        <f>VLOOKUP($A811,'volatile collection data'!$G$6:$M$69,6,FALSE)</f>
        <v>11</v>
      </c>
      <c r="N811" s="1">
        <f>VLOOKUP($A811,'volatile collection data'!$G$6:$M$69,7,FALSE)</f>
        <v>4.6500000000000004</v>
      </c>
      <c r="O811" s="1">
        <f>VLOOKUP(A811,'volatile collection data'!$G$6:$K$69,5,FALSE)</f>
        <v>1</v>
      </c>
      <c r="P811" s="1" t="str">
        <f t="shared" si="75"/>
        <v>12E</v>
      </c>
      <c r="Q811">
        <f t="shared" si="73"/>
        <v>0.11836280928675565</v>
      </c>
      <c r="R811" t="str">
        <f t="shared" si="76"/>
        <v>29A_1-E&amp;4.65%4.65@11</v>
      </c>
      <c r="S811" t="str">
        <f t="shared" si="77"/>
        <v>12E-29A-VCS-Loc-22</v>
      </c>
      <c r="T811" t="str">
        <f>IFERROR(IF(VLOOKUP(S811,Bad!$A:$A,1,FALSE)='RAW2'!S811,"yes","no"),"no")</f>
        <v>no</v>
      </c>
      <c r="U811" t="str">
        <f>IFERROR(VLOOKUP(F811,compounds!$A:$B,2,FALSE),"")</f>
        <v/>
      </c>
      <c r="V811" t="str">
        <f>VLOOKUP(B811,'volatile collection data'!$O:$P,2,FALSE)</f>
        <v>02.may.22 29</v>
      </c>
    </row>
    <row r="812" spans="1:22" x14ac:dyDescent="0.2">
      <c r="A812" t="s">
        <v>197</v>
      </c>
      <c r="B812" s="1" t="str">
        <f t="shared" si="74"/>
        <v>12E</v>
      </c>
      <c r="C812">
        <v>26.626999999999999</v>
      </c>
      <c r="D812">
        <f t="shared" si="72"/>
        <v>26.63</v>
      </c>
      <c r="E812">
        <f>VLOOKUP(D812,'Peak Combiner'!$A$5:$D$4980,4,FALSE)</f>
        <v>26.62</v>
      </c>
      <c r="F812">
        <f>IFERROR(VLOOKUP(D812,rt_comb!$A:$B,2,FALSE),D812)</f>
        <v>26.63</v>
      </c>
      <c r="G812">
        <v>5266171</v>
      </c>
      <c r="H812">
        <f>SUMIFS($G:$G,$E:$E,18.51,'RAW2'!$A:$A,'RAW2'!A812)</f>
        <v>19477311</v>
      </c>
      <c r="I812" s="1" t="str">
        <f>VLOOKUP(A812,'volatile collection data'!$G$6:$H$69,2,FALSE)</f>
        <v>E</v>
      </c>
      <c r="J812" s="1">
        <f>VLOOKUP(A812,'volatile collection data'!$G$6:$I$69,3,FALSE)</f>
        <v>12</v>
      </c>
      <c r="K812" s="1" t="str">
        <f>VLOOKUP(A812,'volatile collection data'!$G$6:$N$69,8,FALSE)</f>
        <v>29A</v>
      </c>
      <c r="L812" s="1">
        <f>VLOOKUP(A812,'volatile collection data'!$G$6:$J$69,4,FALSE)</f>
        <v>4.6500000000000004</v>
      </c>
      <c r="M812" s="1">
        <f>VLOOKUP($A812,'volatile collection data'!$G$6:$M$69,6,FALSE)</f>
        <v>11</v>
      </c>
      <c r="N812" s="1">
        <f>VLOOKUP($A812,'volatile collection data'!$G$6:$M$69,7,FALSE)</f>
        <v>4.6500000000000004</v>
      </c>
      <c r="O812" s="1">
        <f>VLOOKUP(A812,'volatile collection data'!$G$6:$K$69,5,FALSE)</f>
        <v>1</v>
      </c>
      <c r="P812" s="1" t="str">
        <f t="shared" si="75"/>
        <v>12E</v>
      </c>
      <c r="Q812">
        <f t="shared" si="73"/>
        <v>0.29072542212657543</v>
      </c>
      <c r="R812" t="str">
        <f t="shared" si="76"/>
        <v>29A_1-E&amp;4.65%4.65@11</v>
      </c>
      <c r="S812" t="str">
        <f t="shared" si="77"/>
        <v>12E-29A-VCS-Loc-22</v>
      </c>
      <c r="T812" t="str">
        <f>IFERROR(IF(VLOOKUP(S812,Bad!$A:$A,1,FALSE)='RAW2'!S812,"yes","no"),"no")</f>
        <v>no</v>
      </c>
      <c r="U812" t="str">
        <f>IFERROR(VLOOKUP(F812,compounds!$A:$B,2,FALSE),"")</f>
        <v/>
      </c>
      <c r="V812" t="str">
        <f>VLOOKUP(B812,'volatile collection data'!$O:$P,2,FALSE)</f>
        <v>02.may.22 29</v>
      </c>
    </row>
    <row r="813" spans="1:22" x14ac:dyDescent="0.2">
      <c r="A813" t="s">
        <v>197</v>
      </c>
      <c r="B813" s="1" t="str">
        <f t="shared" si="74"/>
        <v>12E</v>
      </c>
      <c r="C813">
        <v>27.908000000000001</v>
      </c>
      <c r="D813">
        <f t="shared" si="72"/>
        <v>27.91</v>
      </c>
      <c r="E813">
        <f>VLOOKUP(D813,'Peak Combiner'!$A$5:$D$4980,4,FALSE)</f>
        <v>27.91</v>
      </c>
      <c r="F813">
        <f>IFERROR(VLOOKUP(D813,rt_comb!$A:$B,2,FALSE),D813)</f>
        <v>27.91</v>
      </c>
      <c r="G813">
        <v>776927</v>
      </c>
      <c r="H813">
        <f>SUMIFS($G:$G,$E:$E,18.51,'RAW2'!$A:$A,'RAW2'!A813)</f>
        <v>19477311</v>
      </c>
      <c r="I813" s="1" t="str">
        <f>VLOOKUP(A813,'volatile collection data'!$G$6:$H$69,2,FALSE)</f>
        <v>E</v>
      </c>
      <c r="J813" s="1">
        <f>VLOOKUP(A813,'volatile collection data'!$G$6:$I$69,3,FALSE)</f>
        <v>12</v>
      </c>
      <c r="K813" s="1" t="str">
        <f>VLOOKUP(A813,'volatile collection data'!$G$6:$N$69,8,FALSE)</f>
        <v>29A</v>
      </c>
      <c r="L813" s="1">
        <f>VLOOKUP(A813,'volatile collection data'!$G$6:$J$69,4,FALSE)</f>
        <v>4.6500000000000004</v>
      </c>
      <c r="M813" s="1">
        <f>VLOOKUP($A813,'volatile collection data'!$G$6:$M$69,6,FALSE)</f>
        <v>11</v>
      </c>
      <c r="N813" s="1">
        <f>VLOOKUP($A813,'volatile collection data'!$G$6:$M$69,7,FALSE)</f>
        <v>4.6500000000000004</v>
      </c>
      <c r="O813" s="1">
        <f>VLOOKUP(A813,'volatile collection data'!$G$6:$K$69,5,FALSE)</f>
        <v>1</v>
      </c>
      <c r="P813" s="1" t="str">
        <f t="shared" si="75"/>
        <v>12E</v>
      </c>
      <c r="Q813">
        <f t="shared" si="73"/>
        <v>4.2891206919891872E-2</v>
      </c>
      <c r="R813" t="str">
        <f t="shared" si="76"/>
        <v>29A_1-E&amp;4.65%4.65@11</v>
      </c>
      <c r="S813" t="str">
        <f t="shared" si="77"/>
        <v>12E-29A-VCS-Loc-22</v>
      </c>
      <c r="T813" t="str">
        <f>IFERROR(IF(VLOOKUP(S813,Bad!$A:$A,1,FALSE)='RAW2'!S813,"yes","no"),"no")</f>
        <v>no</v>
      </c>
      <c r="U813" t="str">
        <f>IFERROR(VLOOKUP(F813,compounds!$A:$B,2,FALSE),"")</f>
        <v/>
      </c>
      <c r="V813" t="str">
        <f>VLOOKUP(B813,'volatile collection data'!$O:$P,2,FALSE)</f>
        <v>02.may.22 29</v>
      </c>
    </row>
    <row r="814" spans="1:22" x14ac:dyDescent="0.2">
      <c r="A814" t="s">
        <v>197</v>
      </c>
      <c r="B814" s="1" t="str">
        <f t="shared" si="74"/>
        <v>12E</v>
      </c>
      <c r="C814">
        <v>30.946999999999999</v>
      </c>
      <c r="D814">
        <f t="shared" si="72"/>
        <v>30.95</v>
      </c>
      <c r="E814">
        <f>VLOOKUP(D814,'Peak Combiner'!$A$5:$D$4980,4,FALSE)</f>
        <v>30.94</v>
      </c>
      <c r="F814">
        <f>IFERROR(VLOOKUP(D814,rt_comb!$A:$B,2,FALSE),D814)</f>
        <v>30.95</v>
      </c>
      <c r="G814">
        <v>3187039</v>
      </c>
      <c r="H814">
        <f>SUMIFS($G:$G,$E:$E,18.51,'RAW2'!$A:$A,'RAW2'!A814)</f>
        <v>19477311</v>
      </c>
      <c r="I814" s="1" t="str">
        <f>VLOOKUP(A814,'volatile collection data'!$G$6:$H$69,2,FALSE)</f>
        <v>E</v>
      </c>
      <c r="J814" s="1">
        <f>VLOOKUP(A814,'volatile collection data'!$G$6:$I$69,3,FALSE)</f>
        <v>12</v>
      </c>
      <c r="K814" s="1" t="str">
        <f>VLOOKUP(A814,'volatile collection data'!$G$6:$N$69,8,FALSE)</f>
        <v>29A</v>
      </c>
      <c r="L814" s="1">
        <f>VLOOKUP(A814,'volatile collection data'!$G$6:$J$69,4,FALSE)</f>
        <v>4.6500000000000004</v>
      </c>
      <c r="M814" s="1">
        <f>VLOOKUP($A814,'volatile collection data'!$G$6:$M$69,6,FALSE)</f>
        <v>11</v>
      </c>
      <c r="N814" s="1">
        <f>VLOOKUP($A814,'volatile collection data'!$G$6:$M$69,7,FALSE)</f>
        <v>4.6500000000000004</v>
      </c>
      <c r="O814" s="1">
        <f>VLOOKUP(A814,'volatile collection data'!$G$6:$K$69,5,FALSE)</f>
        <v>1</v>
      </c>
      <c r="P814" s="1" t="str">
        <f t="shared" si="75"/>
        <v>12E</v>
      </c>
      <c r="Q814">
        <f t="shared" si="73"/>
        <v>0.17594439273028903</v>
      </c>
      <c r="R814" t="str">
        <f t="shared" si="76"/>
        <v>29A_1-E&amp;4.65%4.65@11</v>
      </c>
      <c r="S814" t="str">
        <f t="shared" si="77"/>
        <v>12E-29A-VCS-Loc-22</v>
      </c>
      <c r="T814" t="str">
        <f>IFERROR(IF(VLOOKUP(S814,Bad!$A:$A,1,FALSE)='RAW2'!S814,"yes","no"),"no")</f>
        <v>no</v>
      </c>
      <c r="U814" t="str">
        <f>IFERROR(VLOOKUP(F814,compounds!$A:$B,2,FALSE),"")</f>
        <v/>
      </c>
      <c r="V814" t="str">
        <f>VLOOKUP(B814,'volatile collection data'!$O:$P,2,FALSE)</f>
        <v>02.may.22 29</v>
      </c>
    </row>
    <row r="815" spans="1:22" x14ac:dyDescent="0.2">
      <c r="A815" t="s">
        <v>197</v>
      </c>
      <c r="B815" s="1" t="str">
        <f t="shared" si="74"/>
        <v>12E</v>
      </c>
      <c r="C815">
        <v>31.742999999999999</v>
      </c>
      <c r="D815">
        <f t="shared" si="72"/>
        <v>31.74</v>
      </c>
      <c r="E815">
        <f>VLOOKUP(D815,'Peak Combiner'!$A$5:$D$4980,4,FALSE)</f>
        <v>31.73</v>
      </c>
      <c r="F815">
        <f>IFERROR(VLOOKUP(D815,rt_comb!$A:$B,2,FALSE),D815)</f>
        <v>31.74</v>
      </c>
      <c r="G815">
        <v>4983558</v>
      </c>
      <c r="H815">
        <f>SUMIFS($G:$G,$E:$E,18.51,'RAW2'!$A:$A,'RAW2'!A815)</f>
        <v>19477311</v>
      </c>
      <c r="I815" s="1" t="str">
        <f>VLOOKUP(A815,'volatile collection data'!$G$6:$H$69,2,FALSE)</f>
        <v>E</v>
      </c>
      <c r="J815" s="1">
        <f>VLOOKUP(A815,'volatile collection data'!$G$6:$I$69,3,FALSE)</f>
        <v>12</v>
      </c>
      <c r="K815" s="1" t="str">
        <f>VLOOKUP(A815,'volatile collection data'!$G$6:$N$69,8,FALSE)</f>
        <v>29A</v>
      </c>
      <c r="L815" s="1">
        <f>VLOOKUP(A815,'volatile collection data'!$G$6:$J$69,4,FALSE)</f>
        <v>4.6500000000000004</v>
      </c>
      <c r="M815" s="1">
        <f>VLOOKUP($A815,'volatile collection data'!$G$6:$M$69,6,FALSE)</f>
        <v>11</v>
      </c>
      <c r="N815" s="1">
        <f>VLOOKUP($A815,'volatile collection data'!$G$6:$M$69,7,FALSE)</f>
        <v>4.6500000000000004</v>
      </c>
      <c r="O815" s="1">
        <f>VLOOKUP(A815,'volatile collection data'!$G$6:$K$69,5,FALSE)</f>
        <v>1</v>
      </c>
      <c r="P815" s="1" t="str">
        <f t="shared" si="75"/>
        <v>12E</v>
      </c>
      <c r="Q815">
        <f t="shared" si="73"/>
        <v>0.27512342520633531</v>
      </c>
      <c r="R815" t="str">
        <f t="shared" si="76"/>
        <v>29A_1-E&amp;4.65%4.65@11</v>
      </c>
      <c r="S815" t="str">
        <f t="shared" si="77"/>
        <v>12E-29A-VCS-Loc-22</v>
      </c>
      <c r="T815" t="str">
        <f>IFERROR(IF(VLOOKUP(S815,Bad!$A:$A,1,FALSE)='RAW2'!S815,"yes","no"),"no")</f>
        <v>no</v>
      </c>
      <c r="U815" t="str">
        <f>IFERROR(VLOOKUP(F815,compounds!$A:$B,2,FALSE),"")</f>
        <v/>
      </c>
      <c r="V815" t="str">
        <f>VLOOKUP(B815,'volatile collection data'!$O:$P,2,FALSE)</f>
        <v>02.may.22 29</v>
      </c>
    </row>
    <row r="816" spans="1:22" x14ac:dyDescent="0.2">
      <c r="A816" t="s">
        <v>197</v>
      </c>
      <c r="B816" s="1" t="str">
        <f t="shared" si="74"/>
        <v>12E</v>
      </c>
      <c r="C816">
        <v>34.212000000000003</v>
      </c>
      <c r="D816">
        <f t="shared" si="72"/>
        <v>34.21</v>
      </c>
      <c r="E816">
        <f>VLOOKUP(D816,'Peak Combiner'!$A$5:$D$4980,4,FALSE)</f>
        <v>34.21</v>
      </c>
      <c r="F816">
        <f>IFERROR(VLOOKUP(D816,rt_comb!$A:$B,2,FALSE),D816)</f>
        <v>34.21</v>
      </c>
      <c r="G816">
        <v>35173472</v>
      </c>
      <c r="H816">
        <f>SUMIFS($G:$G,$E:$E,18.51,'RAW2'!$A:$A,'RAW2'!A816)</f>
        <v>19477311</v>
      </c>
      <c r="I816" s="1" t="str">
        <f>VLOOKUP(A816,'volatile collection data'!$G$6:$H$69,2,FALSE)</f>
        <v>E</v>
      </c>
      <c r="J816" s="1">
        <f>VLOOKUP(A816,'volatile collection data'!$G$6:$I$69,3,FALSE)</f>
        <v>12</v>
      </c>
      <c r="K816" s="1" t="str">
        <f>VLOOKUP(A816,'volatile collection data'!$G$6:$N$69,8,FALSE)</f>
        <v>29A</v>
      </c>
      <c r="L816" s="1">
        <f>VLOOKUP(A816,'volatile collection data'!$G$6:$J$69,4,FALSE)</f>
        <v>4.6500000000000004</v>
      </c>
      <c r="M816" s="1">
        <f>VLOOKUP($A816,'volatile collection data'!$G$6:$M$69,6,FALSE)</f>
        <v>11</v>
      </c>
      <c r="N816" s="1">
        <f>VLOOKUP($A816,'volatile collection data'!$G$6:$M$69,7,FALSE)</f>
        <v>4.6500000000000004</v>
      </c>
      <c r="O816" s="1">
        <f>VLOOKUP(A816,'volatile collection data'!$G$6:$K$69,5,FALSE)</f>
        <v>1</v>
      </c>
      <c r="P816" s="1" t="str">
        <f t="shared" si="75"/>
        <v>12E</v>
      </c>
      <c r="Q816">
        <f t="shared" si="73"/>
        <v>1.9417946160231565</v>
      </c>
      <c r="R816" t="str">
        <f t="shared" si="76"/>
        <v>29A_1-E&amp;4.65%4.65@11</v>
      </c>
      <c r="S816" t="str">
        <f t="shared" si="77"/>
        <v>12E-29A-VCS-Loc-22</v>
      </c>
      <c r="T816" t="str">
        <f>IFERROR(IF(VLOOKUP(S816,Bad!$A:$A,1,FALSE)='RAW2'!S816,"yes","no"),"no")</f>
        <v>no</v>
      </c>
      <c r="U816" t="str">
        <f>IFERROR(VLOOKUP(F816,compounds!$A:$B,2,FALSE),"")</f>
        <v>manoyl oxide</v>
      </c>
      <c r="V816" t="str">
        <f>VLOOKUP(B816,'volatile collection data'!$O:$P,2,FALSE)</f>
        <v>02.may.22 29</v>
      </c>
    </row>
    <row r="817" spans="1:22" x14ac:dyDescent="0.2">
      <c r="A817" t="s">
        <v>197</v>
      </c>
      <c r="B817" s="1" t="str">
        <f t="shared" si="74"/>
        <v>12E</v>
      </c>
      <c r="C817">
        <v>34.414999999999999</v>
      </c>
      <c r="D817">
        <f t="shared" si="72"/>
        <v>34.42</v>
      </c>
      <c r="E817">
        <f>VLOOKUP(D817,'Peak Combiner'!$A$5:$D$4980,4,FALSE)</f>
        <v>34.42</v>
      </c>
      <c r="F817">
        <f>IFERROR(VLOOKUP(D817,rt_comb!$A:$B,2,FALSE),D817)</f>
        <v>34.42</v>
      </c>
      <c r="G817">
        <v>2129242</v>
      </c>
      <c r="H817">
        <f>SUMIFS($G:$G,$E:$E,18.51,'RAW2'!$A:$A,'RAW2'!A817)</f>
        <v>19477311</v>
      </c>
      <c r="I817" s="1" t="str">
        <f>VLOOKUP(A817,'volatile collection data'!$G$6:$H$69,2,FALSE)</f>
        <v>E</v>
      </c>
      <c r="J817" s="1">
        <f>VLOOKUP(A817,'volatile collection data'!$G$6:$I$69,3,FALSE)</f>
        <v>12</v>
      </c>
      <c r="K817" s="1" t="str">
        <f>VLOOKUP(A817,'volatile collection data'!$G$6:$N$69,8,FALSE)</f>
        <v>29A</v>
      </c>
      <c r="L817" s="1">
        <f>VLOOKUP(A817,'volatile collection data'!$G$6:$J$69,4,FALSE)</f>
        <v>4.6500000000000004</v>
      </c>
      <c r="M817" s="1">
        <f>VLOOKUP($A817,'volatile collection data'!$G$6:$M$69,6,FALSE)</f>
        <v>11</v>
      </c>
      <c r="N817" s="1">
        <f>VLOOKUP($A817,'volatile collection data'!$G$6:$M$69,7,FALSE)</f>
        <v>4.6500000000000004</v>
      </c>
      <c r="O817" s="1">
        <f>VLOOKUP(A817,'volatile collection data'!$G$6:$K$69,5,FALSE)</f>
        <v>1</v>
      </c>
      <c r="P817" s="1" t="str">
        <f t="shared" si="75"/>
        <v>12E</v>
      </c>
      <c r="Q817">
        <f t="shared" si="73"/>
        <v>0.11754741334066703</v>
      </c>
      <c r="R817" t="str">
        <f t="shared" si="76"/>
        <v>29A_1-E&amp;4.65%4.65@11</v>
      </c>
      <c r="S817" t="str">
        <f t="shared" si="77"/>
        <v>12E-29A-VCS-Loc-22</v>
      </c>
      <c r="T817" t="str">
        <f>IFERROR(IF(VLOOKUP(S817,Bad!$A:$A,1,FALSE)='RAW2'!S817,"yes","no"),"no")</f>
        <v>no</v>
      </c>
      <c r="U817" t="str">
        <f>IFERROR(VLOOKUP(F817,compounds!$A:$B,2,FALSE),"")</f>
        <v/>
      </c>
      <c r="V817" t="str">
        <f>VLOOKUP(B817,'volatile collection data'!$O:$P,2,FALSE)</f>
        <v>02.may.22 29</v>
      </c>
    </row>
    <row r="818" spans="1:22" x14ac:dyDescent="0.2">
      <c r="A818" t="s">
        <v>197</v>
      </c>
      <c r="B818" s="1" t="str">
        <f t="shared" si="74"/>
        <v>12E</v>
      </c>
      <c r="C818">
        <v>34.935000000000002</v>
      </c>
      <c r="D818">
        <f t="shared" si="72"/>
        <v>34.94</v>
      </c>
      <c r="E818">
        <f>VLOOKUP(D818,'Peak Combiner'!$A$5:$D$4980,4,FALSE)</f>
        <v>34.86</v>
      </c>
      <c r="F818">
        <f>IFERROR(VLOOKUP(D818,rt_comb!$A:$B,2,FALSE),D818)</f>
        <v>34.94</v>
      </c>
      <c r="G818">
        <v>1569775</v>
      </c>
      <c r="H818">
        <f>SUMIFS($G:$G,$E:$E,18.51,'RAW2'!$A:$A,'RAW2'!A818)</f>
        <v>19477311</v>
      </c>
      <c r="I818" s="1" t="str">
        <f>VLOOKUP(A818,'volatile collection data'!$G$6:$H$69,2,FALSE)</f>
        <v>E</v>
      </c>
      <c r="J818" s="1">
        <f>VLOOKUP(A818,'volatile collection data'!$G$6:$I$69,3,FALSE)</f>
        <v>12</v>
      </c>
      <c r="K818" s="1" t="str">
        <f>VLOOKUP(A818,'volatile collection data'!$G$6:$N$69,8,FALSE)</f>
        <v>29A</v>
      </c>
      <c r="L818" s="1">
        <f>VLOOKUP(A818,'volatile collection data'!$G$6:$J$69,4,FALSE)</f>
        <v>4.6500000000000004</v>
      </c>
      <c r="M818" s="1">
        <f>VLOOKUP($A818,'volatile collection data'!$G$6:$M$69,6,FALSE)</f>
        <v>11</v>
      </c>
      <c r="N818" s="1">
        <f>VLOOKUP($A818,'volatile collection data'!$G$6:$M$69,7,FALSE)</f>
        <v>4.6500000000000004</v>
      </c>
      <c r="O818" s="1">
        <f>VLOOKUP(A818,'volatile collection data'!$G$6:$K$69,5,FALSE)</f>
        <v>1</v>
      </c>
      <c r="P818" s="1" t="str">
        <f t="shared" si="75"/>
        <v>12E</v>
      </c>
      <c r="Q818">
        <f t="shared" si="73"/>
        <v>8.6661352151068571E-2</v>
      </c>
      <c r="R818" t="str">
        <f t="shared" si="76"/>
        <v>29A_1-E&amp;4.65%4.65@11</v>
      </c>
      <c r="S818" t="str">
        <f t="shared" si="77"/>
        <v>12E-29A-VCS-Loc-22</v>
      </c>
      <c r="T818" t="str">
        <f>IFERROR(IF(VLOOKUP(S818,Bad!$A:$A,1,FALSE)='RAW2'!S818,"yes","no"),"no")</f>
        <v>no</v>
      </c>
      <c r="U818" t="str">
        <f>IFERROR(VLOOKUP(F818,compounds!$A:$B,2,FALSE),"")</f>
        <v/>
      </c>
      <c r="V818" t="str">
        <f>VLOOKUP(B818,'volatile collection data'!$O:$P,2,FALSE)</f>
        <v>02.may.22 29</v>
      </c>
    </row>
    <row r="819" spans="1:22" x14ac:dyDescent="0.2">
      <c r="A819" t="s">
        <v>197</v>
      </c>
      <c r="B819" s="1" t="str">
        <f t="shared" si="74"/>
        <v>12E</v>
      </c>
      <c r="C819">
        <v>35.665999999999997</v>
      </c>
      <c r="D819">
        <f t="shared" si="72"/>
        <v>35.67</v>
      </c>
      <c r="E819">
        <f>VLOOKUP(D819,'Peak Combiner'!$A$5:$D$4980,4,FALSE)</f>
        <v>35.67</v>
      </c>
      <c r="F819">
        <f>IFERROR(VLOOKUP(D819,rt_comb!$A:$B,2,FALSE),D819)</f>
        <v>35.67</v>
      </c>
      <c r="G819">
        <v>693875</v>
      </c>
      <c r="H819">
        <f>SUMIFS($G:$G,$E:$E,18.51,'RAW2'!$A:$A,'RAW2'!A819)</f>
        <v>19477311</v>
      </c>
      <c r="I819" s="1" t="str">
        <f>VLOOKUP(A819,'volatile collection data'!$G$6:$H$69,2,FALSE)</f>
        <v>E</v>
      </c>
      <c r="J819" s="1">
        <f>VLOOKUP(A819,'volatile collection data'!$G$6:$I$69,3,FALSE)</f>
        <v>12</v>
      </c>
      <c r="K819" s="1" t="str">
        <f>VLOOKUP(A819,'volatile collection data'!$G$6:$N$69,8,FALSE)</f>
        <v>29A</v>
      </c>
      <c r="L819" s="1">
        <f>VLOOKUP(A819,'volatile collection data'!$G$6:$J$69,4,FALSE)</f>
        <v>4.6500000000000004</v>
      </c>
      <c r="M819" s="1">
        <f>VLOOKUP($A819,'volatile collection data'!$G$6:$M$69,6,FALSE)</f>
        <v>11</v>
      </c>
      <c r="N819" s="1">
        <f>VLOOKUP($A819,'volatile collection data'!$G$6:$M$69,7,FALSE)</f>
        <v>4.6500000000000004</v>
      </c>
      <c r="O819" s="1">
        <f>VLOOKUP(A819,'volatile collection data'!$G$6:$K$69,5,FALSE)</f>
        <v>1</v>
      </c>
      <c r="P819" s="1" t="str">
        <f t="shared" si="75"/>
        <v>12E</v>
      </c>
      <c r="Q819">
        <f t="shared" si="73"/>
        <v>3.8306219505230187E-2</v>
      </c>
      <c r="R819" t="str">
        <f t="shared" si="76"/>
        <v>29A_1-E&amp;4.65%4.65@11</v>
      </c>
      <c r="S819" t="str">
        <f t="shared" si="77"/>
        <v>12E-29A-VCS-Loc-22</v>
      </c>
      <c r="T819" t="str">
        <f>IFERROR(IF(VLOOKUP(S819,Bad!$A:$A,1,FALSE)='RAW2'!S819,"yes","no"),"no")</f>
        <v>no</v>
      </c>
      <c r="U819" t="str">
        <f>IFERROR(VLOOKUP(F819,compounds!$A:$B,2,FALSE),"")</f>
        <v/>
      </c>
      <c r="V819" t="str">
        <f>VLOOKUP(B819,'volatile collection data'!$O:$P,2,FALSE)</f>
        <v>02.may.22 29</v>
      </c>
    </row>
    <row r="820" spans="1:22" x14ac:dyDescent="0.2">
      <c r="A820" t="s">
        <v>197</v>
      </c>
      <c r="B820" s="1" t="str">
        <f t="shared" si="74"/>
        <v>12E</v>
      </c>
      <c r="C820">
        <v>36.110999999999997</v>
      </c>
      <c r="D820">
        <f t="shared" si="72"/>
        <v>36.11</v>
      </c>
      <c r="E820">
        <f>VLOOKUP(D820,'Peak Combiner'!$A$5:$D$4980,4,FALSE)</f>
        <v>36.11</v>
      </c>
      <c r="F820">
        <f>IFERROR(VLOOKUP(D820,rt_comb!$A:$B,2,FALSE),D820)</f>
        <v>36.11</v>
      </c>
      <c r="G820">
        <v>1015712</v>
      </c>
      <c r="H820">
        <f>SUMIFS($G:$G,$E:$E,18.51,'RAW2'!$A:$A,'RAW2'!A820)</f>
        <v>19477311</v>
      </c>
      <c r="I820" s="1" t="str">
        <f>VLOOKUP(A820,'volatile collection data'!$G$6:$H$69,2,FALSE)</f>
        <v>E</v>
      </c>
      <c r="J820" s="1">
        <f>VLOOKUP(A820,'volatile collection data'!$G$6:$I$69,3,FALSE)</f>
        <v>12</v>
      </c>
      <c r="K820" s="1" t="str">
        <f>VLOOKUP(A820,'volatile collection data'!$G$6:$N$69,8,FALSE)</f>
        <v>29A</v>
      </c>
      <c r="L820" s="1">
        <f>VLOOKUP(A820,'volatile collection data'!$G$6:$J$69,4,FALSE)</f>
        <v>4.6500000000000004</v>
      </c>
      <c r="M820" s="1">
        <f>VLOOKUP($A820,'volatile collection data'!$G$6:$M$69,6,FALSE)</f>
        <v>11</v>
      </c>
      <c r="N820" s="1">
        <f>VLOOKUP($A820,'volatile collection data'!$G$6:$M$69,7,FALSE)</f>
        <v>4.6500000000000004</v>
      </c>
      <c r="O820" s="1">
        <f>VLOOKUP(A820,'volatile collection data'!$G$6:$K$69,5,FALSE)</f>
        <v>1</v>
      </c>
      <c r="P820" s="1" t="str">
        <f t="shared" si="75"/>
        <v>12E</v>
      </c>
      <c r="Q820">
        <f t="shared" si="73"/>
        <v>5.6073625402408733E-2</v>
      </c>
      <c r="R820" t="str">
        <f t="shared" si="76"/>
        <v>29A_1-E&amp;4.65%4.65@11</v>
      </c>
      <c r="S820" t="str">
        <f t="shared" si="77"/>
        <v>12E-29A-VCS-Loc-22</v>
      </c>
      <c r="T820" t="str">
        <f>IFERROR(IF(VLOOKUP(S820,Bad!$A:$A,1,FALSE)='RAW2'!S820,"yes","no"),"no")</f>
        <v>no</v>
      </c>
      <c r="U820" t="str">
        <f>IFERROR(VLOOKUP(F820,compounds!$A:$B,2,FALSE),"")</f>
        <v/>
      </c>
      <c r="V820" t="str">
        <f>VLOOKUP(B820,'volatile collection data'!$O:$P,2,FALSE)</f>
        <v>02.may.22 29</v>
      </c>
    </row>
    <row r="821" spans="1:22" x14ac:dyDescent="0.2">
      <c r="A821" t="s">
        <v>197</v>
      </c>
      <c r="B821" s="1" t="str">
        <f t="shared" si="74"/>
        <v>12E</v>
      </c>
      <c r="C821">
        <v>36.164000000000001</v>
      </c>
      <c r="D821">
        <f t="shared" si="72"/>
        <v>36.159999999999997</v>
      </c>
      <c r="E821">
        <f>VLOOKUP(D821,'Peak Combiner'!$A$5:$D$4980,4,FALSE)</f>
        <v>36.11</v>
      </c>
      <c r="F821">
        <f>IFERROR(VLOOKUP(D821,rt_comb!$A:$B,2,FALSE),D821)</f>
        <v>36.159999999999997</v>
      </c>
      <c r="G821">
        <v>968525</v>
      </c>
      <c r="H821">
        <f>SUMIFS($G:$G,$E:$E,18.51,'RAW2'!$A:$A,'RAW2'!A821)</f>
        <v>19477311</v>
      </c>
      <c r="I821" s="1" t="str">
        <f>VLOOKUP(A821,'volatile collection data'!$G$6:$H$69,2,FALSE)</f>
        <v>E</v>
      </c>
      <c r="J821" s="1">
        <f>VLOOKUP(A821,'volatile collection data'!$G$6:$I$69,3,FALSE)</f>
        <v>12</v>
      </c>
      <c r="K821" s="1" t="str">
        <f>VLOOKUP(A821,'volatile collection data'!$G$6:$N$69,8,FALSE)</f>
        <v>29A</v>
      </c>
      <c r="L821" s="1">
        <f>VLOOKUP(A821,'volatile collection data'!$G$6:$J$69,4,FALSE)</f>
        <v>4.6500000000000004</v>
      </c>
      <c r="M821" s="1">
        <f>VLOOKUP($A821,'volatile collection data'!$G$6:$M$69,6,FALSE)</f>
        <v>11</v>
      </c>
      <c r="N821" s="1">
        <f>VLOOKUP($A821,'volatile collection data'!$G$6:$M$69,7,FALSE)</f>
        <v>4.6500000000000004</v>
      </c>
      <c r="O821" s="1">
        <f>VLOOKUP(A821,'volatile collection data'!$G$6:$K$69,5,FALSE)</f>
        <v>1</v>
      </c>
      <c r="P821" s="1" t="str">
        <f t="shared" si="75"/>
        <v>12E</v>
      </c>
      <c r="Q821">
        <f t="shared" si="73"/>
        <v>5.3468609254264908E-2</v>
      </c>
      <c r="R821" t="str">
        <f t="shared" si="76"/>
        <v>29A_1-E&amp;4.65%4.65@11</v>
      </c>
      <c r="S821" t="str">
        <f t="shared" si="77"/>
        <v>12E-29A-VCS-Loc-22</v>
      </c>
      <c r="T821" t="str">
        <f>IFERROR(IF(VLOOKUP(S821,Bad!$A:$A,1,FALSE)='RAW2'!S821,"yes","no"),"no")</f>
        <v>no</v>
      </c>
      <c r="U821" t="str">
        <f>IFERROR(VLOOKUP(F821,compounds!$A:$B,2,FALSE),"")</f>
        <v/>
      </c>
      <c r="V821" t="str">
        <f>VLOOKUP(B821,'volatile collection data'!$O:$P,2,FALSE)</f>
        <v>02.may.22 29</v>
      </c>
    </row>
    <row r="822" spans="1:22" x14ac:dyDescent="0.2">
      <c r="A822" t="s">
        <v>197</v>
      </c>
      <c r="B822" s="1" t="str">
        <f t="shared" si="74"/>
        <v>12E</v>
      </c>
      <c r="C822">
        <v>36.536999999999999</v>
      </c>
      <c r="D822">
        <f t="shared" si="72"/>
        <v>36.54</v>
      </c>
      <c r="E822">
        <f>VLOOKUP(D822,'Peak Combiner'!$A$5:$D$4980,4,FALSE)</f>
        <v>36.54</v>
      </c>
      <c r="F822">
        <f>IFERROR(VLOOKUP(D822,rt_comb!$A:$B,2,FALSE),D822)</f>
        <v>36.54</v>
      </c>
      <c r="G822">
        <v>362285</v>
      </c>
      <c r="H822">
        <f>SUMIFS($G:$G,$E:$E,18.51,'RAW2'!$A:$A,'RAW2'!A822)</f>
        <v>19477311</v>
      </c>
      <c r="I822" s="1" t="str">
        <f>VLOOKUP(A822,'volatile collection data'!$G$6:$H$69,2,FALSE)</f>
        <v>E</v>
      </c>
      <c r="J822" s="1">
        <f>VLOOKUP(A822,'volatile collection data'!$G$6:$I$69,3,FALSE)</f>
        <v>12</v>
      </c>
      <c r="K822" s="1" t="str">
        <f>VLOOKUP(A822,'volatile collection data'!$G$6:$N$69,8,FALSE)</f>
        <v>29A</v>
      </c>
      <c r="L822" s="1">
        <f>VLOOKUP(A822,'volatile collection data'!$G$6:$J$69,4,FALSE)</f>
        <v>4.6500000000000004</v>
      </c>
      <c r="M822" s="1">
        <f>VLOOKUP($A822,'volatile collection data'!$G$6:$M$69,6,FALSE)</f>
        <v>11</v>
      </c>
      <c r="N822" s="1">
        <f>VLOOKUP($A822,'volatile collection data'!$G$6:$M$69,7,FALSE)</f>
        <v>4.6500000000000004</v>
      </c>
      <c r="O822" s="1">
        <f>VLOOKUP(A822,'volatile collection data'!$G$6:$K$69,5,FALSE)</f>
        <v>1</v>
      </c>
      <c r="P822" s="1" t="str">
        <f t="shared" si="75"/>
        <v>12E</v>
      </c>
      <c r="Q822">
        <f t="shared" si="73"/>
        <v>2.0000387293752211E-2</v>
      </c>
      <c r="R822" t="str">
        <f t="shared" si="76"/>
        <v>29A_1-E&amp;4.65%4.65@11</v>
      </c>
      <c r="S822" t="str">
        <f t="shared" si="77"/>
        <v>12E-29A-VCS-Loc-22</v>
      </c>
      <c r="T822" t="str">
        <f>IFERROR(IF(VLOOKUP(S822,Bad!$A:$A,1,FALSE)='RAW2'!S822,"yes","no"),"no")</f>
        <v>no</v>
      </c>
      <c r="U822" t="str">
        <f>IFERROR(VLOOKUP(F822,compounds!$A:$B,2,FALSE),"")</f>
        <v/>
      </c>
      <c r="V822" t="str">
        <f>VLOOKUP(B822,'volatile collection data'!$O:$P,2,FALSE)</f>
        <v>02.may.22 29</v>
      </c>
    </row>
    <row r="823" spans="1:22" x14ac:dyDescent="0.2">
      <c r="A823" t="s">
        <v>197</v>
      </c>
      <c r="B823" s="1" t="str">
        <f t="shared" si="74"/>
        <v>12E</v>
      </c>
      <c r="C823">
        <v>36.585000000000001</v>
      </c>
      <c r="D823">
        <f t="shared" si="72"/>
        <v>36.590000000000003</v>
      </c>
      <c r="E823">
        <f>VLOOKUP(D823,'Peak Combiner'!$A$5:$D$4980,4,FALSE)</f>
        <v>36.590000000000003</v>
      </c>
      <c r="F823">
        <f>IFERROR(VLOOKUP(D823,rt_comb!$A:$B,2,FALSE),D823)</f>
        <v>36.590000000000003</v>
      </c>
      <c r="G823">
        <v>1490958</v>
      </c>
      <c r="H823">
        <f>SUMIFS($G:$G,$E:$E,18.51,'RAW2'!$A:$A,'RAW2'!A823)</f>
        <v>19477311</v>
      </c>
      <c r="I823" s="1" t="str">
        <f>VLOOKUP(A823,'volatile collection data'!$G$6:$H$69,2,FALSE)</f>
        <v>E</v>
      </c>
      <c r="J823" s="1">
        <f>VLOOKUP(A823,'volatile collection data'!$G$6:$I$69,3,FALSE)</f>
        <v>12</v>
      </c>
      <c r="K823" s="1" t="str">
        <f>VLOOKUP(A823,'volatile collection data'!$G$6:$N$69,8,FALSE)</f>
        <v>29A</v>
      </c>
      <c r="L823" s="1">
        <f>VLOOKUP(A823,'volatile collection data'!$G$6:$J$69,4,FALSE)</f>
        <v>4.6500000000000004</v>
      </c>
      <c r="M823" s="1">
        <f>VLOOKUP($A823,'volatile collection data'!$G$6:$M$69,6,FALSE)</f>
        <v>11</v>
      </c>
      <c r="N823" s="1">
        <f>VLOOKUP($A823,'volatile collection data'!$G$6:$M$69,7,FALSE)</f>
        <v>4.6500000000000004</v>
      </c>
      <c r="O823" s="1">
        <f>VLOOKUP(A823,'volatile collection data'!$G$6:$K$69,5,FALSE)</f>
        <v>1</v>
      </c>
      <c r="P823" s="1" t="str">
        <f t="shared" si="75"/>
        <v>12E</v>
      </c>
      <c r="Q823">
        <f t="shared" si="73"/>
        <v>8.2310163100095812E-2</v>
      </c>
      <c r="R823" t="str">
        <f t="shared" si="76"/>
        <v>29A_1-E&amp;4.65%4.65@11</v>
      </c>
      <c r="S823" t="str">
        <f t="shared" si="77"/>
        <v>12E-29A-VCS-Loc-22</v>
      </c>
      <c r="T823" t="str">
        <f>IFERROR(IF(VLOOKUP(S823,Bad!$A:$A,1,FALSE)='RAW2'!S823,"yes","no"),"no")</f>
        <v>no</v>
      </c>
      <c r="U823" t="str">
        <f>IFERROR(VLOOKUP(F823,compounds!$A:$B,2,FALSE),"")</f>
        <v/>
      </c>
      <c r="V823" t="str">
        <f>VLOOKUP(B823,'volatile collection data'!$O:$P,2,FALSE)</f>
        <v>02.may.22 29</v>
      </c>
    </row>
    <row r="824" spans="1:22" x14ac:dyDescent="0.2">
      <c r="A824" t="s">
        <v>197</v>
      </c>
      <c r="B824" s="1" t="str">
        <f t="shared" si="74"/>
        <v>12E</v>
      </c>
      <c r="C824">
        <v>36.659999999999997</v>
      </c>
      <c r="D824">
        <f t="shared" si="72"/>
        <v>36.659999999999997</v>
      </c>
      <c r="E824">
        <f>VLOOKUP(D824,'Peak Combiner'!$A$5:$D$4980,4,FALSE)</f>
        <v>36.65</v>
      </c>
      <c r="F824">
        <f>IFERROR(VLOOKUP(D824,rt_comb!$A:$B,2,FALSE),D824)</f>
        <v>36.659999999999997</v>
      </c>
      <c r="G824">
        <v>935691</v>
      </c>
      <c r="H824">
        <f>SUMIFS($G:$G,$E:$E,18.51,'RAW2'!$A:$A,'RAW2'!A824)</f>
        <v>19477311</v>
      </c>
      <c r="I824" s="1" t="str">
        <f>VLOOKUP(A824,'volatile collection data'!$G$6:$H$69,2,FALSE)</f>
        <v>E</v>
      </c>
      <c r="J824" s="1">
        <f>VLOOKUP(A824,'volatile collection data'!$G$6:$I$69,3,FALSE)</f>
        <v>12</v>
      </c>
      <c r="K824" s="1" t="str">
        <f>VLOOKUP(A824,'volatile collection data'!$G$6:$N$69,8,FALSE)</f>
        <v>29A</v>
      </c>
      <c r="L824" s="1">
        <f>VLOOKUP(A824,'volatile collection data'!$G$6:$J$69,4,FALSE)</f>
        <v>4.6500000000000004</v>
      </c>
      <c r="M824" s="1">
        <f>VLOOKUP($A824,'volatile collection data'!$G$6:$M$69,6,FALSE)</f>
        <v>11</v>
      </c>
      <c r="N824" s="1">
        <f>VLOOKUP($A824,'volatile collection data'!$G$6:$M$69,7,FALSE)</f>
        <v>4.6500000000000004</v>
      </c>
      <c r="O824" s="1">
        <f>VLOOKUP(A824,'volatile collection data'!$G$6:$K$69,5,FALSE)</f>
        <v>1</v>
      </c>
      <c r="P824" s="1" t="str">
        <f t="shared" si="75"/>
        <v>12E</v>
      </c>
      <c r="Q824">
        <f t="shared" si="73"/>
        <v>5.1655968056304569E-2</v>
      </c>
      <c r="R824" t="str">
        <f t="shared" si="76"/>
        <v>29A_1-E&amp;4.65%4.65@11</v>
      </c>
      <c r="S824" t="str">
        <f t="shared" si="77"/>
        <v>12E-29A-VCS-Loc-22</v>
      </c>
      <c r="T824" t="str">
        <f>IFERROR(IF(VLOOKUP(S824,Bad!$A:$A,1,FALSE)='RAW2'!S824,"yes","no"),"no")</f>
        <v>no</v>
      </c>
      <c r="U824" t="str">
        <f>IFERROR(VLOOKUP(F824,compounds!$A:$B,2,FALSE),"")</f>
        <v/>
      </c>
      <c r="V824" t="str">
        <f>VLOOKUP(B824,'volatile collection data'!$O:$P,2,FALSE)</f>
        <v>02.may.22 29</v>
      </c>
    </row>
    <row r="825" spans="1:22" x14ac:dyDescent="0.2">
      <c r="A825" t="s">
        <v>197</v>
      </c>
      <c r="B825" s="1" t="str">
        <f t="shared" si="74"/>
        <v>12E</v>
      </c>
      <c r="C825">
        <v>36.731000000000002</v>
      </c>
      <c r="D825">
        <f t="shared" si="72"/>
        <v>36.729999999999997</v>
      </c>
      <c r="E825">
        <f>VLOOKUP(D825,'Peak Combiner'!$A$5:$D$4980,4,FALSE)</f>
        <v>36.72</v>
      </c>
      <c r="F825">
        <f>IFERROR(VLOOKUP(D825,rt_comb!$A:$B,2,FALSE),D825)</f>
        <v>36.729999999999997</v>
      </c>
      <c r="G825">
        <v>1492071</v>
      </c>
      <c r="H825">
        <f>SUMIFS($G:$G,$E:$E,18.51,'RAW2'!$A:$A,'RAW2'!A825)</f>
        <v>19477311</v>
      </c>
      <c r="I825" s="1" t="str">
        <f>VLOOKUP(A825,'volatile collection data'!$G$6:$H$69,2,FALSE)</f>
        <v>E</v>
      </c>
      <c r="J825" s="1">
        <f>VLOOKUP(A825,'volatile collection data'!$G$6:$I$69,3,FALSE)</f>
        <v>12</v>
      </c>
      <c r="K825" s="1" t="str">
        <f>VLOOKUP(A825,'volatile collection data'!$G$6:$N$69,8,FALSE)</f>
        <v>29A</v>
      </c>
      <c r="L825" s="1">
        <f>VLOOKUP(A825,'volatile collection data'!$G$6:$J$69,4,FALSE)</f>
        <v>4.6500000000000004</v>
      </c>
      <c r="M825" s="1">
        <f>VLOOKUP($A825,'volatile collection data'!$G$6:$M$69,6,FALSE)</f>
        <v>11</v>
      </c>
      <c r="N825" s="1">
        <f>VLOOKUP($A825,'volatile collection data'!$G$6:$M$69,7,FALSE)</f>
        <v>4.6500000000000004</v>
      </c>
      <c r="O825" s="1">
        <f>VLOOKUP(A825,'volatile collection data'!$G$6:$K$69,5,FALSE)</f>
        <v>1</v>
      </c>
      <c r="P825" s="1" t="str">
        <f t="shared" si="75"/>
        <v>12E</v>
      </c>
      <c r="Q825">
        <f t="shared" si="73"/>
        <v>8.2371607628734717E-2</v>
      </c>
      <c r="R825" t="str">
        <f t="shared" si="76"/>
        <v>29A_1-E&amp;4.65%4.65@11</v>
      </c>
      <c r="S825" t="str">
        <f t="shared" si="77"/>
        <v>12E-29A-VCS-Loc-22</v>
      </c>
      <c r="T825" t="str">
        <f>IFERROR(IF(VLOOKUP(S825,Bad!$A:$A,1,FALSE)='RAW2'!S825,"yes","no"),"no")</f>
        <v>no</v>
      </c>
      <c r="U825" t="str">
        <f>IFERROR(VLOOKUP(F825,compounds!$A:$B,2,FALSE),"")</f>
        <v/>
      </c>
      <c r="V825" t="str">
        <f>VLOOKUP(B825,'volatile collection data'!$O:$P,2,FALSE)</f>
        <v>02.may.22 29</v>
      </c>
    </row>
    <row r="826" spans="1:22" x14ac:dyDescent="0.2">
      <c r="A826" t="s">
        <v>197</v>
      </c>
      <c r="B826" s="1" t="str">
        <f t="shared" si="74"/>
        <v>12E</v>
      </c>
      <c r="C826">
        <v>37.192999999999998</v>
      </c>
      <c r="D826">
        <f t="shared" si="72"/>
        <v>37.19</v>
      </c>
      <c r="E826">
        <f>VLOOKUP(D826,'Peak Combiner'!$A$5:$D$4980,4,FALSE)</f>
        <v>37.19</v>
      </c>
      <c r="F826">
        <f>IFERROR(VLOOKUP(D826,rt_comb!$A:$B,2,FALSE),D826)</f>
        <v>37.19</v>
      </c>
      <c r="G826">
        <v>2225560</v>
      </c>
      <c r="H826">
        <f>SUMIFS($G:$G,$E:$E,18.51,'RAW2'!$A:$A,'RAW2'!A826)</f>
        <v>19477311</v>
      </c>
      <c r="I826" s="1" t="str">
        <f>VLOOKUP(A826,'volatile collection data'!$G$6:$H$69,2,FALSE)</f>
        <v>E</v>
      </c>
      <c r="J826" s="1">
        <f>VLOOKUP(A826,'volatile collection data'!$G$6:$I$69,3,FALSE)</f>
        <v>12</v>
      </c>
      <c r="K826" s="1" t="str">
        <f>VLOOKUP(A826,'volatile collection data'!$G$6:$N$69,8,FALSE)</f>
        <v>29A</v>
      </c>
      <c r="L826" s="1">
        <f>VLOOKUP(A826,'volatile collection data'!$G$6:$J$69,4,FALSE)</f>
        <v>4.6500000000000004</v>
      </c>
      <c r="M826" s="1">
        <f>VLOOKUP($A826,'volatile collection data'!$G$6:$M$69,6,FALSE)</f>
        <v>11</v>
      </c>
      <c r="N826" s="1">
        <f>VLOOKUP($A826,'volatile collection data'!$G$6:$M$69,7,FALSE)</f>
        <v>4.6500000000000004</v>
      </c>
      <c r="O826" s="1">
        <f>VLOOKUP(A826,'volatile collection data'!$G$6:$K$69,5,FALSE)</f>
        <v>1</v>
      </c>
      <c r="P826" s="1" t="str">
        <f t="shared" si="75"/>
        <v>12E</v>
      </c>
      <c r="Q826">
        <f t="shared" si="73"/>
        <v>0.12286476653872828</v>
      </c>
      <c r="R826" t="str">
        <f t="shared" si="76"/>
        <v>29A_1-E&amp;4.65%4.65@11</v>
      </c>
      <c r="S826" t="str">
        <f t="shared" si="77"/>
        <v>12E-29A-VCS-Loc-22</v>
      </c>
      <c r="T826" t="str">
        <f>IFERROR(IF(VLOOKUP(S826,Bad!$A:$A,1,FALSE)='RAW2'!S826,"yes","no"),"no")</f>
        <v>no</v>
      </c>
      <c r="U826" t="str">
        <f>IFERROR(VLOOKUP(F826,compounds!$A:$B,2,FALSE),"")</f>
        <v/>
      </c>
      <c r="V826" t="str">
        <f>VLOOKUP(B826,'volatile collection data'!$O:$P,2,FALSE)</f>
        <v>02.may.22 29</v>
      </c>
    </row>
    <row r="827" spans="1:22" x14ac:dyDescent="0.2">
      <c r="A827" t="s">
        <v>197</v>
      </c>
      <c r="B827" s="1" t="str">
        <f t="shared" si="74"/>
        <v>12E</v>
      </c>
      <c r="C827">
        <v>37.24</v>
      </c>
      <c r="D827">
        <f t="shared" si="72"/>
        <v>37.24</v>
      </c>
      <c r="E827">
        <f>VLOOKUP(D827,'Peak Combiner'!$A$5:$D$4980,4,FALSE)</f>
        <v>37.24</v>
      </c>
      <c r="F827">
        <f>IFERROR(VLOOKUP(D827,rt_comb!$A:$B,2,FALSE),D827)</f>
        <v>37.24</v>
      </c>
      <c r="G827">
        <v>1151222</v>
      </c>
      <c r="H827">
        <f>SUMIFS($G:$G,$E:$E,18.51,'RAW2'!$A:$A,'RAW2'!A827)</f>
        <v>19477311</v>
      </c>
      <c r="I827" s="1" t="str">
        <f>VLOOKUP(A827,'volatile collection data'!$G$6:$H$69,2,FALSE)</f>
        <v>E</v>
      </c>
      <c r="J827" s="1">
        <f>VLOOKUP(A827,'volatile collection data'!$G$6:$I$69,3,FALSE)</f>
        <v>12</v>
      </c>
      <c r="K827" s="1" t="str">
        <f>VLOOKUP(A827,'volatile collection data'!$G$6:$N$69,8,FALSE)</f>
        <v>29A</v>
      </c>
      <c r="L827" s="1">
        <f>VLOOKUP(A827,'volatile collection data'!$G$6:$J$69,4,FALSE)</f>
        <v>4.6500000000000004</v>
      </c>
      <c r="M827" s="1">
        <f>VLOOKUP($A827,'volatile collection data'!$G$6:$M$69,6,FALSE)</f>
        <v>11</v>
      </c>
      <c r="N827" s="1">
        <f>VLOOKUP($A827,'volatile collection data'!$G$6:$M$69,7,FALSE)</f>
        <v>4.6500000000000004</v>
      </c>
      <c r="O827" s="1">
        <f>VLOOKUP(A827,'volatile collection data'!$G$6:$K$69,5,FALSE)</f>
        <v>1</v>
      </c>
      <c r="P827" s="1" t="str">
        <f t="shared" si="75"/>
        <v>12E</v>
      </c>
      <c r="Q827">
        <f t="shared" si="73"/>
        <v>6.3554620978202261E-2</v>
      </c>
      <c r="R827" t="str">
        <f t="shared" si="76"/>
        <v>29A_1-E&amp;4.65%4.65@11</v>
      </c>
      <c r="S827" t="str">
        <f t="shared" si="77"/>
        <v>12E-29A-VCS-Loc-22</v>
      </c>
      <c r="T827" t="str">
        <f>IFERROR(IF(VLOOKUP(S827,Bad!$A:$A,1,FALSE)='RAW2'!S827,"yes","no"),"no")</f>
        <v>no</v>
      </c>
      <c r="U827" t="str">
        <f>IFERROR(VLOOKUP(F827,compounds!$A:$B,2,FALSE),"")</f>
        <v/>
      </c>
      <c r="V827" t="str">
        <f>VLOOKUP(B827,'volatile collection data'!$O:$P,2,FALSE)</f>
        <v>02.may.22 29</v>
      </c>
    </row>
    <row r="828" spans="1:22" x14ac:dyDescent="0.2">
      <c r="A828" t="s">
        <v>197</v>
      </c>
      <c r="B828" s="1" t="str">
        <f t="shared" si="74"/>
        <v>12E</v>
      </c>
      <c r="C828">
        <v>37.292999999999999</v>
      </c>
      <c r="D828">
        <f t="shared" si="72"/>
        <v>37.29</v>
      </c>
      <c r="E828">
        <f>VLOOKUP(D828,'Peak Combiner'!$A$5:$D$4980,4,FALSE)</f>
        <v>37.24</v>
      </c>
      <c r="F828">
        <f>IFERROR(VLOOKUP(D828,rt_comb!$A:$B,2,FALSE),D828)</f>
        <v>37.29</v>
      </c>
      <c r="G828">
        <v>1934207</v>
      </c>
      <c r="H828">
        <f>SUMIFS($G:$G,$E:$E,18.51,'RAW2'!$A:$A,'RAW2'!A828)</f>
        <v>19477311</v>
      </c>
      <c r="I828" s="1" t="str">
        <f>VLOOKUP(A828,'volatile collection data'!$G$6:$H$69,2,FALSE)</f>
        <v>E</v>
      </c>
      <c r="J828" s="1">
        <f>VLOOKUP(A828,'volatile collection data'!$G$6:$I$69,3,FALSE)</f>
        <v>12</v>
      </c>
      <c r="K828" s="1" t="str">
        <f>VLOOKUP(A828,'volatile collection data'!$G$6:$N$69,8,FALSE)</f>
        <v>29A</v>
      </c>
      <c r="L828" s="1">
        <f>VLOOKUP(A828,'volatile collection data'!$G$6:$J$69,4,FALSE)</f>
        <v>4.6500000000000004</v>
      </c>
      <c r="M828" s="1">
        <f>VLOOKUP($A828,'volatile collection data'!$G$6:$M$69,6,FALSE)</f>
        <v>11</v>
      </c>
      <c r="N828" s="1">
        <f>VLOOKUP($A828,'volatile collection data'!$G$6:$M$69,7,FALSE)</f>
        <v>4.6500000000000004</v>
      </c>
      <c r="O828" s="1">
        <f>VLOOKUP(A828,'volatile collection data'!$G$6:$K$69,5,FALSE)</f>
        <v>1</v>
      </c>
      <c r="P828" s="1" t="str">
        <f t="shared" si="75"/>
        <v>12E</v>
      </c>
      <c r="Q828">
        <f t="shared" si="73"/>
        <v>0.10678026721030842</v>
      </c>
      <c r="R828" t="str">
        <f t="shared" si="76"/>
        <v>29A_1-E&amp;4.65%4.65@11</v>
      </c>
      <c r="S828" t="str">
        <f t="shared" si="77"/>
        <v>12E-29A-VCS-Loc-22</v>
      </c>
      <c r="T828" t="str">
        <f>IFERROR(IF(VLOOKUP(S828,Bad!$A:$A,1,FALSE)='RAW2'!S828,"yes","no"),"no")</f>
        <v>no</v>
      </c>
      <c r="U828" t="str">
        <f>IFERROR(VLOOKUP(F828,compounds!$A:$B,2,FALSE),"")</f>
        <v/>
      </c>
      <c r="V828" t="str">
        <f>VLOOKUP(B828,'volatile collection data'!$O:$P,2,FALSE)</f>
        <v>02.may.22 29</v>
      </c>
    </row>
    <row r="829" spans="1:22" x14ac:dyDescent="0.2">
      <c r="A829" t="s">
        <v>197</v>
      </c>
      <c r="B829" s="1" t="str">
        <f t="shared" si="74"/>
        <v>12E</v>
      </c>
      <c r="C829">
        <v>37.375999999999998</v>
      </c>
      <c r="D829">
        <f t="shared" si="72"/>
        <v>37.380000000000003</v>
      </c>
      <c r="E829">
        <f>VLOOKUP(D829,'Peak Combiner'!$A$5:$D$4980,4,FALSE)</f>
        <v>37.380000000000003</v>
      </c>
      <c r="F829">
        <f>IFERROR(VLOOKUP(D829,rt_comb!$A:$B,2,FALSE),D829)</f>
        <v>37.380000000000003</v>
      </c>
      <c r="G829">
        <v>1763459</v>
      </c>
      <c r="H829">
        <f>SUMIFS($G:$G,$E:$E,18.51,'RAW2'!$A:$A,'RAW2'!A829)</f>
        <v>19477311</v>
      </c>
      <c r="I829" s="1" t="str">
        <f>VLOOKUP(A829,'volatile collection data'!$G$6:$H$69,2,FALSE)</f>
        <v>E</v>
      </c>
      <c r="J829" s="1">
        <f>VLOOKUP(A829,'volatile collection data'!$G$6:$I$69,3,FALSE)</f>
        <v>12</v>
      </c>
      <c r="K829" s="1" t="str">
        <f>VLOOKUP(A829,'volatile collection data'!$G$6:$N$69,8,FALSE)</f>
        <v>29A</v>
      </c>
      <c r="L829" s="1">
        <f>VLOOKUP(A829,'volatile collection data'!$G$6:$J$69,4,FALSE)</f>
        <v>4.6500000000000004</v>
      </c>
      <c r="M829" s="1">
        <f>VLOOKUP($A829,'volatile collection data'!$G$6:$M$69,6,FALSE)</f>
        <v>11</v>
      </c>
      <c r="N829" s="1">
        <f>VLOOKUP($A829,'volatile collection data'!$G$6:$M$69,7,FALSE)</f>
        <v>4.6500000000000004</v>
      </c>
      <c r="O829" s="1">
        <f>VLOOKUP(A829,'volatile collection data'!$G$6:$K$69,5,FALSE)</f>
        <v>1</v>
      </c>
      <c r="P829" s="1" t="str">
        <f t="shared" si="75"/>
        <v>12E</v>
      </c>
      <c r="Q829">
        <f t="shared" si="73"/>
        <v>9.7353914671192518E-2</v>
      </c>
      <c r="R829" t="str">
        <f t="shared" si="76"/>
        <v>29A_1-E&amp;4.65%4.65@11</v>
      </c>
      <c r="S829" t="str">
        <f t="shared" si="77"/>
        <v>12E-29A-VCS-Loc-22</v>
      </c>
      <c r="T829" t="str">
        <f>IFERROR(IF(VLOOKUP(S829,Bad!$A:$A,1,FALSE)='RAW2'!S829,"yes","no"),"no")</f>
        <v>no</v>
      </c>
      <c r="U829" t="str">
        <f>IFERROR(VLOOKUP(F829,compounds!$A:$B,2,FALSE),"")</f>
        <v/>
      </c>
      <c r="V829" t="str">
        <f>VLOOKUP(B829,'volatile collection data'!$O:$P,2,FALSE)</f>
        <v>02.may.22 29</v>
      </c>
    </row>
    <row r="830" spans="1:22" x14ac:dyDescent="0.2">
      <c r="A830" t="s">
        <v>197</v>
      </c>
      <c r="B830" s="1" t="str">
        <f t="shared" si="74"/>
        <v>12E</v>
      </c>
      <c r="C830">
        <v>37.636000000000003</v>
      </c>
      <c r="D830">
        <f t="shared" ref="D830:D893" si="78">ROUND(C830,2)</f>
        <v>37.64</v>
      </c>
      <c r="E830">
        <f>VLOOKUP(D830,'Peak Combiner'!$A$5:$D$4980,4,FALSE)</f>
        <v>37.64</v>
      </c>
      <c r="F830">
        <f>IFERROR(VLOOKUP(D830,rt_comb!$A:$B,2,FALSE),D830)</f>
        <v>37.64</v>
      </c>
      <c r="G830">
        <v>2980121</v>
      </c>
      <c r="H830">
        <f>SUMIFS($G:$G,$E:$E,18.51,'RAW2'!$A:$A,'RAW2'!A830)</f>
        <v>19477311</v>
      </c>
      <c r="I830" s="1" t="str">
        <f>VLOOKUP(A830,'volatile collection data'!$G$6:$H$69,2,FALSE)</f>
        <v>E</v>
      </c>
      <c r="J830" s="1">
        <f>VLOOKUP(A830,'volatile collection data'!$G$6:$I$69,3,FALSE)</f>
        <v>12</v>
      </c>
      <c r="K830" s="1" t="str">
        <f>VLOOKUP(A830,'volatile collection data'!$G$6:$N$69,8,FALSE)</f>
        <v>29A</v>
      </c>
      <c r="L830" s="1">
        <f>VLOOKUP(A830,'volatile collection data'!$G$6:$J$69,4,FALSE)</f>
        <v>4.6500000000000004</v>
      </c>
      <c r="M830" s="1">
        <f>VLOOKUP($A830,'volatile collection data'!$G$6:$M$69,6,FALSE)</f>
        <v>11</v>
      </c>
      <c r="N830" s="1">
        <f>VLOOKUP($A830,'volatile collection data'!$G$6:$M$69,7,FALSE)</f>
        <v>4.6500000000000004</v>
      </c>
      <c r="O830" s="1">
        <f>VLOOKUP(A830,'volatile collection data'!$G$6:$K$69,5,FALSE)</f>
        <v>1</v>
      </c>
      <c r="P830" s="1" t="str">
        <f t="shared" si="75"/>
        <v>12E</v>
      </c>
      <c r="Q830">
        <f t="shared" ref="Q830:Q893" si="79">IFERROR((30/H830*G830)/L830/6,0)</f>
        <v>0.16452123102597163</v>
      </c>
      <c r="R830" t="str">
        <f t="shared" si="76"/>
        <v>29A_1-E&amp;4.65%4.65@11</v>
      </c>
      <c r="S830" t="str">
        <f t="shared" si="77"/>
        <v>12E-29A-VCS-Loc-22</v>
      </c>
      <c r="T830" t="str">
        <f>IFERROR(IF(VLOOKUP(S830,Bad!$A:$A,1,FALSE)='RAW2'!S830,"yes","no"),"no")</f>
        <v>no</v>
      </c>
      <c r="U830" t="str">
        <f>IFERROR(VLOOKUP(F830,compounds!$A:$B,2,FALSE),"")</f>
        <v/>
      </c>
      <c r="V830" t="str">
        <f>VLOOKUP(B830,'volatile collection data'!$O:$P,2,FALSE)</f>
        <v>02.may.22 29</v>
      </c>
    </row>
    <row r="831" spans="1:22" x14ac:dyDescent="0.2">
      <c r="A831" t="s">
        <v>197</v>
      </c>
      <c r="B831" s="1" t="str">
        <f t="shared" si="74"/>
        <v>12E</v>
      </c>
      <c r="C831">
        <v>37.673000000000002</v>
      </c>
      <c r="D831">
        <f t="shared" si="78"/>
        <v>37.67</v>
      </c>
      <c r="E831">
        <f>VLOOKUP(D831,'Peak Combiner'!$A$5:$D$4980,4,FALSE)</f>
        <v>37.67</v>
      </c>
      <c r="F831">
        <f>IFERROR(VLOOKUP(D831,rt_comb!$A:$B,2,FALSE),D831)</f>
        <v>37.67</v>
      </c>
      <c r="G831">
        <v>2219646</v>
      </c>
      <c r="H831">
        <f>SUMIFS($G:$G,$E:$E,18.51,'RAW2'!$A:$A,'RAW2'!A831)</f>
        <v>19477311</v>
      </c>
      <c r="I831" s="1" t="str">
        <f>VLOOKUP(A831,'volatile collection data'!$G$6:$H$69,2,FALSE)</f>
        <v>E</v>
      </c>
      <c r="J831" s="1">
        <f>VLOOKUP(A831,'volatile collection data'!$G$6:$I$69,3,FALSE)</f>
        <v>12</v>
      </c>
      <c r="K831" s="1" t="str">
        <f>VLOOKUP(A831,'volatile collection data'!$G$6:$N$69,8,FALSE)</f>
        <v>29A</v>
      </c>
      <c r="L831" s="1">
        <f>VLOOKUP(A831,'volatile collection data'!$G$6:$J$69,4,FALSE)</f>
        <v>4.6500000000000004</v>
      </c>
      <c r="M831" s="1">
        <f>VLOOKUP($A831,'volatile collection data'!$G$6:$M$69,6,FALSE)</f>
        <v>11</v>
      </c>
      <c r="N831" s="1">
        <f>VLOOKUP($A831,'volatile collection data'!$G$6:$M$69,7,FALSE)</f>
        <v>4.6500000000000004</v>
      </c>
      <c r="O831" s="1">
        <f>VLOOKUP(A831,'volatile collection data'!$G$6:$K$69,5,FALSE)</f>
        <v>1</v>
      </c>
      <c r="P831" s="1" t="str">
        <f t="shared" si="75"/>
        <v>12E</v>
      </c>
      <c r="Q831">
        <f t="shared" si="79"/>
        <v>0.12253827692294167</v>
      </c>
      <c r="R831" t="str">
        <f t="shared" si="76"/>
        <v>29A_1-E&amp;4.65%4.65@11</v>
      </c>
      <c r="S831" t="str">
        <f t="shared" si="77"/>
        <v>12E-29A-VCS-Loc-22</v>
      </c>
      <c r="T831" t="str">
        <f>IFERROR(IF(VLOOKUP(S831,Bad!$A:$A,1,FALSE)='RAW2'!S831,"yes","no"),"no")</f>
        <v>no</v>
      </c>
      <c r="U831" t="str">
        <f>IFERROR(VLOOKUP(F831,compounds!$A:$B,2,FALSE),"")</f>
        <v/>
      </c>
      <c r="V831" t="str">
        <f>VLOOKUP(B831,'volatile collection data'!$O:$P,2,FALSE)</f>
        <v>02.may.22 29</v>
      </c>
    </row>
    <row r="832" spans="1:22" x14ac:dyDescent="0.2">
      <c r="A832" t="s">
        <v>197</v>
      </c>
      <c r="B832" s="1" t="str">
        <f t="shared" si="74"/>
        <v>12E</v>
      </c>
      <c r="C832">
        <v>37.71</v>
      </c>
      <c r="D832">
        <f t="shared" si="78"/>
        <v>37.71</v>
      </c>
      <c r="E832">
        <f>VLOOKUP(D832,'Peak Combiner'!$A$5:$D$4980,4,FALSE)</f>
        <v>37.67</v>
      </c>
      <c r="F832">
        <f>IFERROR(VLOOKUP(D832,rt_comb!$A:$B,2,FALSE),D832)</f>
        <v>37.71</v>
      </c>
      <c r="G832">
        <v>3390818</v>
      </c>
      <c r="H832">
        <f>SUMIFS($G:$G,$E:$E,18.51,'RAW2'!$A:$A,'RAW2'!A832)</f>
        <v>19477311</v>
      </c>
      <c r="I832" s="1" t="str">
        <f>VLOOKUP(A832,'volatile collection data'!$G$6:$H$69,2,FALSE)</f>
        <v>E</v>
      </c>
      <c r="J832" s="1">
        <f>VLOOKUP(A832,'volatile collection data'!$G$6:$I$69,3,FALSE)</f>
        <v>12</v>
      </c>
      <c r="K832" s="1" t="str">
        <f>VLOOKUP(A832,'volatile collection data'!$G$6:$N$69,8,FALSE)</f>
        <v>29A</v>
      </c>
      <c r="L832" s="1">
        <f>VLOOKUP(A832,'volatile collection data'!$G$6:$J$69,4,FALSE)</f>
        <v>4.6500000000000004</v>
      </c>
      <c r="M832" s="1">
        <f>VLOOKUP($A832,'volatile collection data'!$G$6:$M$69,6,FALSE)</f>
        <v>11</v>
      </c>
      <c r="N832" s="1">
        <f>VLOOKUP($A832,'volatile collection data'!$G$6:$M$69,7,FALSE)</f>
        <v>4.6500000000000004</v>
      </c>
      <c r="O832" s="1">
        <f>VLOOKUP(A832,'volatile collection data'!$G$6:$K$69,5,FALSE)</f>
        <v>1</v>
      </c>
      <c r="P832" s="1" t="str">
        <f t="shared" si="75"/>
        <v>12E</v>
      </c>
      <c r="Q832">
        <f t="shared" si="79"/>
        <v>0.18719426209372811</v>
      </c>
      <c r="R832" t="str">
        <f t="shared" si="76"/>
        <v>29A_1-E&amp;4.65%4.65@11</v>
      </c>
      <c r="S832" t="str">
        <f t="shared" si="77"/>
        <v>12E-29A-VCS-Loc-22</v>
      </c>
      <c r="T832" t="str">
        <f>IFERROR(IF(VLOOKUP(S832,Bad!$A:$A,1,FALSE)='RAW2'!S832,"yes","no"),"no")</f>
        <v>no</v>
      </c>
      <c r="U832" t="str">
        <f>IFERROR(VLOOKUP(F832,compounds!$A:$B,2,FALSE),"")</f>
        <v/>
      </c>
      <c r="V832" t="str">
        <f>VLOOKUP(B832,'volatile collection data'!$O:$P,2,FALSE)</f>
        <v>02.may.22 29</v>
      </c>
    </row>
    <row r="833" spans="1:22" x14ac:dyDescent="0.2">
      <c r="A833" t="s">
        <v>197</v>
      </c>
      <c r="B833" s="1" t="str">
        <f t="shared" si="74"/>
        <v>12E</v>
      </c>
      <c r="C833">
        <v>37.987000000000002</v>
      </c>
      <c r="D833">
        <f t="shared" si="78"/>
        <v>37.99</v>
      </c>
      <c r="E833">
        <f>VLOOKUP(D833,'Peak Combiner'!$A$5:$D$4980,4,FALSE)</f>
        <v>37.99</v>
      </c>
      <c r="F833">
        <f>IFERROR(VLOOKUP(D833,rt_comb!$A:$B,2,FALSE),D833)</f>
        <v>37.99</v>
      </c>
      <c r="G833">
        <v>22752749</v>
      </c>
      <c r="H833">
        <f>SUMIFS($G:$G,$E:$E,18.51,'RAW2'!$A:$A,'RAW2'!A833)</f>
        <v>19477311</v>
      </c>
      <c r="I833" s="1" t="str">
        <f>VLOOKUP(A833,'volatile collection data'!$G$6:$H$69,2,FALSE)</f>
        <v>E</v>
      </c>
      <c r="J833" s="1">
        <f>VLOOKUP(A833,'volatile collection data'!$G$6:$I$69,3,FALSE)</f>
        <v>12</v>
      </c>
      <c r="K833" s="1" t="str">
        <f>VLOOKUP(A833,'volatile collection data'!$G$6:$N$69,8,FALSE)</f>
        <v>29A</v>
      </c>
      <c r="L833" s="1">
        <f>VLOOKUP(A833,'volatile collection data'!$G$6:$J$69,4,FALSE)</f>
        <v>4.6500000000000004</v>
      </c>
      <c r="M833" s="1">
        <f>VLOOKUP($A833,'volatile collection data'!$G$6:$M$69,6,FALSE)</f>
        <v>11</v>
      </c>
      <c r="N833" s="1">
        <f>VLOOKUP($A833,'volatile collection data'!$G$6:$M$69,7,FALSE)</f>
        <v>4.6500000000000004</v>
      </c>
      <c r="O833" s="1">
        <f>VLOOKUP(A833,'volatile collection data'!$G$6:$K$69,5,FALSE)</f>
        <v>1</v>
      </c>
      <c r="P833" s="1" t="str">
        <f t="shared" si="75"/>
        <v>12E</v>
      </c>
      <c r="Q833">
        <f t="shared" si="79"/>
        <v>1.2560933850353544</v>
      </c>
      <c r="R833" t="str">
        <f t="shared" si="76"/>
        <v>29A_1-E&amp;4.65%4.65@11</v>
      </c>
      <c r="S833" t="str">
        <f t="shared" si="77"/>
        <v>12E-29A-VCS-Loc-22</v>
      </c>
      <c r="T833" t="str">
        <f>IFERROR(IF(VLOOKUP(S833,Bad!$A:$A,1,FALSE)='RAW2'!S833,"yes","no"),"no")</f>
        <v>no</v>
      </c>
      <c r="U833" t="str">
        <f>IFERROR(VLOOKUP(F833,compounds!$A:$B,2,FALSE),"")</f>
        <v/>
      </c>
      <c r="V833" t="str">
        <f>VLOOKUP(B833,'volatile collection data'!$O:$P,2,FALSE)</f>
        <v>02.may.22 29</v>
      </c>
    </row>
    <row r="834" spans="1:22" x14ac:dyDescent="0.2">
      <c r="A834" t="s">
        <v>197</v>
      </c>
      <c r="B834" s="1" t="str">
        <f t="shared" si="74"/>
        <v>12E</v>
      </c>
      <c r="C834">
        <v>38.43</v>
      </c>
      <c r="D834">
        <f t="shared" si="78"/>
        <v>38.43</v>
      </c>
      <c r="E834">
        <f>VLOOKUP(D834,'Peak Combiner'!$A$5:$D$4980,4,FALSE)</f>
        <v>38.43</v>
      </c>
      <c r="F834">
        <f>IFERROR(VLOOKUP(D834,rt_comb!$A:$B,2,FALSE),D834)</f>
        <v>38.43</v>
      </c>
      <c r="G834">
        <v>8709821</v>
      </c>
      <c r="H834">
        <f>SUMIFS($G:$G,$E:$E,18.51,'RAW2'!$A:$A,'RAW2'!A834)</f>
        <v>19477311</v>
      </c>
      <c r="I834" s="1" t="str">
        <f>VLOOKUP(A834,'volatile collection data'!$G$6:$H$69,2,FALSE)</f>
        <v>E</v>
      </c>
      <c r="J834" s="1">
        <f>VLOOKUP(A834,'volatile collection data'!$G$6:$I$69,3,FALSE)</f>
        <v>12</v>
      </c>
      <c r="K834" s="1" t="str">
        <f>VLOOKUP(A834,'volatile collection data'!$G$6:$N$69,8,FALSE)</f>
        <v>29A</v>
      </c>
      <c r="L834" s="1">
        <f>VLOOKUP(A834,'volatile collection data'!$G$6:$J$69,4,FALSE)</f>
        <v>4.6500000000000004</v>
      </c>
      <c r="M834" s="1">
        <f>VLOOKUP($A834,'volatile collection data'!$G$6:$M$69,6,FALSE)</f>
        <v>11</v>
      </c>
      <c r="N834" s="1">
        <f>VLOOKUP($A834,'volatile collection data'!$G$6:$M$69,7,FALSE)</f>
        <v>4.6500000000000004</v>
      </c>
      <c r="O834" s="1">
        <f>VLOOKUP(A834,'volatile collection data'!$G$6:$K$69,5,FALSE)</f>
        <v>1</v>
      </c>
      <c r="P834" s="1" t="str">
        <f t="shared" si="75"/>
        <v>12E</v>
      </c>
      <c r="Q834">
        <f t="shared" si="79"/>
        <v>0.48083633950965726</v>
      </c>
      <c r="R834" t="str">
        <f t="shared" si="76"/>
        <v>29A_1-E&amp;4.65%4.65@11</v>
      </c>
      <c r="S834" t="str">
        <f t="shared" si="77"/>
        <v>12E-29A-VCS-Loc-22</v>
      </c>
      <c r="T834" t="str">
        <f>IFERROR(IF(VLOOKUP(S834,Bad!$A:$A,1,FALSE)='RAW2'!S834,"yes","no"),"no")</f>
        <v>no</v>
      </c>
      <c r="U834" t="str">
        <f>IFERROR(VLOOKUP(F834,compounds!$A:$B,2,FALSE),"")</f>
        <v/>
      </c>
      <c r="V834" t="str">
        <f>VLOOKUP(B834,'volatile collection data'!$O:$P,2,FALSE)</f>
        <v>02.may.22 29</v>
      </c>
    </row>
    <row r="835" spans="1:22" x14ac:dyDescent="0.2">
      <c r="A835" t="s">
        <v>197</v>
      </c>
      <c r="B835" s="1" t="str">
        <f t="shared" ref="B835:B898" si="80">LEFT(A835,FIND("-",A835)-1)</f>
        <v>12E</v>
      </c>
      <c r="C835">
        <v>38.720999999999997</v>
      </c>
      <c r="D835">
        <f t="shared" si="78"/>
        <v>38.72</v>
      </c>
      <c r="E835">
        <f>VLOOKUP(D835,'Peak Combiner'!$A$5:$D$4980,4,FALSE)</f>
        <v>38.72</v>
      </c>
      <c r="F835">
        <f>IFERROR(VLOOKUP(D835,rt_comb!$A:$B,2,FALSE),D835)</f>
        <v>38.72</v>
      </c>
      <c r="G835">
        <v>2278060</v>
      </c>
      <c r="H835">
        <f>SUMIFS($G:$G,$E:$E,18.51,'RAW2'!$A:$A,'RAW2'!A835)</f>
        <v>19477311</v>
      </c>
      <c r="I835" s="1" t="str">
        <f>VLOOKUP(A835,'volatile collection data'!$G$6:$H$69,2,FALSE)</f>
        <v>E</v>
      </c>
      <c r="J835" s="1">
        <f>VLOOKUP(A835,'volatile collection data'!$G$6:$I$69,3,FALSE)</f>
        <v>12</v>
      </c>
      <c r="K835" s="1" t="str">
        <f>VLOOKUP(A835,'volatile collection data'!$G$6:$N$69,8,FALSE)</f>
        <v>29A</v>
      </c>
      <c r="L835" s="1">
        <f>VLOOKUP(A835,'volatile collection data'!$G$6:$J$69,4,FALSE)</f>
        <v>4.6500000000000004</v>
      </c>
      <c r="M835" s="1">
        <f>VLOOKUP($A835,'volatile collection data'!$G$6:$M$69,6,FALSE)</f>
        <v>11</v>
      </c>
      <c r="N835" s="1">
        <f>VLOOKUP($A835,'volatile collection data'!$G$6:$M$69,7,FALSE)</f>
        <v>4.6500000000000004</v>
      </c>
      <c r="O835" s="1">
        <f>VLOOKUP(A835,'volatile collection data'!$G$6:$K$69,5,FALSE)</f>
        <v>1</v>
      </c>
      <c r="P835" s="1" t="str">
        <f t="shared" ref="P835:P898" si="81">J835&amp;I835</f>
        <v>12E</v>
      </c>
      <c r="Q835">
        <f t="shared" si="79"/>
        <v>0.12576309336131822</v>
      </c>
      <c r="R835" t="str">
        <f t="shared" ref="R835:R898" si="82">K835&amp;"_"&amp;O835&amp;"-"&amp;I835&amp;"&amp;"&amp;L835&amp;"%"&amp;N835&amp;"@"&amp;M835</f>
        <v>29A_1-E&amp;4.65%4.65@11</v>
      </c>
      <c r="S835" t="str">
        <f t="shared" ref="S835:S898" si="83">A835</f>
        <v>12E-29A-VCS-Loc-22</v>
      </c>
      <c r="T835" t="str">
        <f>IFERROR(IF(VLOOKUP(S835,Bad!$A:$A,1,FALSE)='RAW2'!S835,"yes","no"),"no")</f>
        <v>no</v>
      </c>
      <c r="U835" t="str">
        <f>IFERROR(VLOOKUP(F835,compounds!$A:$B,2,FALSE),"")</f>
        <v/>
      </c>
      <c r="V835" t="str">
        <f>VLOOKUP(B835,'volatile collection data'!$O:$P,2,FALSE)</f>
        <v>02.may.22 29</v>
      </c>
    </row>
    <row r="836" spans="1:22" x14ac:dyDescent="0.2">
      <c r="A836" t="s">
        <v>197</v>
      </c>
      <c r="B836" s="1" t="str">
        <f t="shared" si="80"/>
        <v>12E</v>
      </c>
      <c r="C836">
        <v>38.820999999999998</v>
      </c>
      <c r="D836">
        <f t="shared" si="78"/>
        <v>38.82</v>
      </c>
      <c r="E836">
        <f>VLOOKUP(D836,'Peak Combiner'!$A$5:$D$4980,4,FALSE)</f>
        <v>38.82</v>
      </c>
      <c r="F836">
        <f>IFERROR(VLOOKUP(D836,rt_comb!$A:$B,2,FALSE),D836)</f>
        <v>38.82</v>
      </c>
      <c r="G836">
        <v>1061783</v>
      </c>
      <c r="H836">
        <f>SUMIFS($G:$G,$E:$E,18.51,'RAW2'!$A:$A,'RAW2'!A836)</f>
        <v>19477311</v>
      </c>
      <c r="I836" s="1" t="str">
        <f>VLOOKUP(A836,'volatile collection data'!$G$6:$H$69,2,FALSE)</f>
        <v>E</v>
      </c>
      <c r="J836" s="1">
        <f>VLOOKUP(A836,'volatile collection data'!$G$6:$I$69,3,FALSE)</f>
        <v>12</v>
      </c>
      <c r="K836" s="1" t="str">
        <f>VLOOKUP(A836,'volatile collection data'!$G$6:$N$69,8,FALSE)</f>
        <v>29A</v>
      </c>
      <c r="L836" s="1">
        <f>VLOOKUP(A836,'volatile collection data'!$G$6:$J$69,4,FALSE)</f>
        <v>4.6500000000000004</v>
      </c>
      <c r="M836" s="1">
        <f>VLOOKUP($A836,'volatile collection data'!$G$6:$M$69,6,FALSE)</f>
        <v>11</v>
      </c>
      <c r="N836" s="1">
        <f>VLOOKUP($A836,'volatile collection data'!$G$6:$M$69,7,FALSE)</f>
        <v>4.6500000000000004</v>
      </c>
      <c r="O836" s="1">
        <f>VLOOKUP(A836,'volatile collection data'!$G$6:$K$69,5,FALSE)</f>
        <v>1</v>
      </c>
      <c r="P836" s="1" t="str">
        <f t="shared" si="81"/>
        <v>12E</v>
      </c>
      <c r="Q836">
        <f t="shared" si="79"/>
        <v>5.8617031403238075E-2</v>
      </c>
      <c r="R836" t="str">
        <f t="shared" si="82"/>
        <v>29A_1-E&amp;4.65%4.65@11</v>
      </c>
      <c r="S836" t="str">
        <f t="shared" si="83"/>
        <v>12E-29A-VCS-Loc-22</v>
      </c>
      <c r="T836" t="str">
        <f>IFERROR(IF(VLOOKUP(S836,Bad!$A:$A,1,FALSE)='RAW2'!S836,"yes","no"),"no")</f>
        <v>no</v>
      </c>
      <c r="U836" t="str">
        <f>IFERROR(VLOOKUP(F836,compounds!$A:$B,2,FALSE),"")</f>
        <v/>
      </c>
      <c r="V836" t="str">
        <f>VLOOKUP(B836,'volatile collection data'!$O:$P,2,FALSE)</f>
        <v>02.may.22 29</v>
      </c>
    </row>
    <row r="837" spans="1:22" x14ac:dyDescent="0.2">
      <c r="A837" t="s">
        <v>197</v>
      </c>
      <c r="B837" s="1" t="str">
        <f t="shared" si="80"/>
        <v>12E</v>
      </c>
      <c r="C837">
        <v>39.750999999999998</v>
      </c>
      <c r="D837">
        <f t="shared" si="78"/>
        <v>39.75</v>
      </c>
      <c r="E837">
        <f>VLOOKUP(D837,'Peak Combiner'!$A$5:$D$4980,4,FALSE)</f>
        <v>39.75</v>
      </c>
      <c r="F837">
        <f>IFERROR(VLOOKUP(D837,rt_comb!$A:$B,2,FALSE),D837)</f>
        <v>39.75</v>
      </c>
      <c r="G837">
        <v>1454783</v>
      </c>
      <c r="H837">
        <f>SUMIFS($G:$G,$E:$E,18.51,'RAW2'!$A:$A,'RAW2'!A837)</f>
        <v>19477311</v>
      </c>
      <c r="I837" s="1" t="str">
        <f>VLOOKUP(A837,'volatile collection data'!$G$6:$H$69,2,FALSE)</f>
        <v>E</v>
      </c>
      <c r="J837" s="1">
        <f>VLOOKUP(A837,'volatile collection data'!$G$6:$I$69,3,FALSE)</f>
        <v>12</v>
      </c>
      <c r="K837" s="1" t="str">
        <f>VLOOKUP(A837,'volatile collection data'!$G$6:$N$69,8,FALSE)</f>
        <v>29A</v>
      </c>
      <c r="L837" s="1">
        <f>VLOOKUP(A837,'volatile collection data'!$G$6:$J$69,4,FALSE)</f>
        <v>4.6500000000000004</v>
      </c>
      <c r="M837" s="1">
        <f>VLOOKUP($A837,'volatile collection data'!$G$6:$M$69,6,FALSE)</f>
        <v>11</v>
      </c>
      <c r="N837" s="1">
        <f>VLOOKUP($A837,'volatile collection data'!$G$6:$M$69,7,FALSE)</f>
        <v>4.6500000000000004</v>
      </c>
      <c r="O837" s="1">
        <f>VLOOKUP(A837,'volatile collection data'!$G$6:$K$69,5,FALSE)</f>
        <v>1</v>
      </c>
      <c r="P837" s="1" t="str">
        <f t="shared" si="81"/>
        <v>12E</v>
      </c>
      <c r="Q837">
        <f t="shared" si="79"/>
        <v>8.0313077903768376E-2</v>
      </c>
      <c r="R837" t="str">
        <f t="shared" si="82"/>
        <v>29A_1-E&amp;4.65%4.65@11</v>
      </c>
      <c r="S837" t="str">
        <f t="shared" si="83"/>
        <v>12E-29A-VCS-Loc-22</v>
      </c>
      <c r="T837" t="str">
        <f>IFERROR(IF(VLOOKUP(S837,Bad!$A:$A,1,FALSE)='RAW2'!S837,"yes","no"),"no")</f>
        <v>no</v>
      </c>
      <c r="U837" t="str">
        <f>IFERROR(VLOOKUP(F837,compounds!$A:$B,2,FALSE),"")</f>
        <v/>
      </c>
      <c r="V837" t="str">
        <f>VLOOKUP(B837,'volatile collection data'!$O:$P,2,FALSE)</f>
        <v>02.may.22 29</v>
      </c>
    </row>
    <row r="838" spans="1:22" x14ac:dyDescent="0.2">
      <c r="A838" t="s">
        <v>198</v>
      </c>
      <c r="B838" s="1" t="str">
        <f t="shared" si="80"/>
        <v>1A</v>
      </c>
      <c r="C838">
        <v>4.1849999999999996</v>
      </c>
      <c r="D838">
        <f t="shared" si="78"/>
        <v>4.1900000000000004</v>
      </c>
      <c r="E838">
        <f>VLOOKUP(D838,'Peak Combiner'!$A$5:$D$4980,4,FALSE)</f>
        <v>4.1900000000000004</v>
      </c>
      <c r="F838">
        <f>IFERROR(VLOOKUP(D838,rt_comb!$A:$B,2,FALSE),D838)</f>
        <v>4.1900000000000004</v>
      </c>
      <c r="G838">
        <v>10300144</v>
      </c>
      <c r="H838">
        <f>SUMIFS($G:$G,$E:$E,18.51,'RAW2'!$A:$A,'RAW2'!A838)</f>
        <v>21427559</v>
      </c>
      <c r="I838" s="1" t="str">
        <f>VLOOKUP(A838,'volatile collection data'!$G$6:$H$69,2,FALSE)</f>
        <v>A</v>
      </c>
      <c r="J838" s="1">
        <f>VLOOKUP(A838,'volatile collection data'!$G$6:$I$69,3,FALSE)</f>
        <v>1</v>
      </c>
      <c r="K838" s="1" t="str">
        <f>VLOOKUP(A838,'volatile collection data'!$G$6:$N$69,8,FALSE)</f>
        <v>6A</v>
      </c>
      <c r="L838" s="1">
        <f>VLOOKUP(A838,'volatile collection data'!$G$6:$J$69,4,FALSE)</f>
        <v>2.11</v>
      </c>
      <c r="M838" s="1">
        <f>VLOOKUP($A838,'volatile collection data'!$G$6:$M$69,6,FALSE)</f>
        <v>11</v>
      </c>
      <c r="N838" s="1">
        <f>VLOOKUP($A838,'volatile collection data'!$G$6:$M$69,7,FALSE)</f>
        <v>2.11</v>
      </c>
      <c r="O838" s="1">
        <f>VLOOKUP(A838,'volatile collection data'!$G$6:$K$69,5,FALSE)</f>
        <v>1</v>
      </c>
      <c r="P838" s="1" t="str">
        <f t="shared" si="81"/>
        <v>1A</v>
      </c>
      <c r="Q838">
        <f t="shared" si="79"/>
        <v>1.1390902795141582</v>
      </c>
      <c r="R838" t="str">
        <f t="shared" si="82"/>
        <v>6A_1-A&amp;2.11%2.11@11</v>
      </c>
      <c r="S838" t="str">
        <f t="shared" si="83"/>
        <v>1A-6A-VCS-Loc-22</v>
      </c>
      <c r="T838" t="str">
        <f>IFERROR(IF(VLOOKUP(S838,Bad!$A:$A,1,FALSE)='RAW2'!S838,"yes","no"),"no")</f>
        <v>no</v>
      </c>
      <c r="U838" t="str">
        <f>IFERROR(VLOOKUP(F838,compounds!$A:$B,2,FALSE),"")</f>
        <v/>
      </c>
      <c r="V838" t="str">
        <f>VLOOKUP(B838,'volatile collection data'!$O:$P,2,FALSE)</f>
        <v>24.apr.22 6</v>
      </c>
    </row>
    <row r="839" spans="1:22" x14ac:dyDescent="0.2">
      <c r="A839" t="s">
        <v>198</v>
      </c>
      <c r="B839" s="1" t="str">
        <f t="shared" si="80"/>
        <v>1A</v>
      </c>
      <c r="C839">
        <v>4.4459999999999997</v>
      </c>
      <c r="D839">
        <f t="shared" si="78"/>
        <v>4.45</v>
      </c>
      <c r="E839">
        <f>VLOOKUP(D839,'Peak Combiner'!$A$5:$D$4980,4,FALSE)</f>
        <v>4.45</v>
      </c>
      <c r="F839">
        <f>IFERROR(VLOOKUP(D839,rt_comb!$A:$B,2,FALSE),D839)</f>
        <v>4.45</v>
      </c>
      <c r="G839">
        <v>947201</v>
      </c>
      <c r="H839">
        <f>SUMIFS($G:$G,$E:$E,18.51,'RAW2'!$A:$A,'RAW2'!A839)</f>
        <v>21427559</v>
      </c>
      <c r="I839" s="1" t="str">
        <f>VLOOKUP(A839,'volatile collection data'!$G$6:$H$69,2,FALSE)</f>
        <v>A</v>
      </c>
      <c r="J839" s="1">
        <f>VLOOKUP(A839,'volatile collection data'!$G$6:$I$69,3,FALSE)</f>
        <v>1</v>
      </c>
      <c r="K839" s="1" t="str">
        <f>VLOOKUP(A839,'volatile collection data'!$G$6:$N$69,8,FALSE)</f>
        <v>6A</v>
      </c>
      <c r="L839" s="1">
        <f>VLOOKUP(A839,'volatile collection data'!$G$6:$J$69,4,FALSE)</f>
        <v>2.11</v>
      </c>
      <c r="M839" s="1">
        <f>VLOOKUP($A839,'volatile collection data'!$G$6:$M$69,6,FALSE)</f>
        <v>11</v>
      </c>
      <c r="N839" s="1">
        <f>VLOOKUP($A839,'volatile collection data'!$G$6:$M$69,7,FALSE)</f>
        <v>2.11</v>
      </c>
      <c r="O839" s="1">
        <f>VLOOKUP(A839,'volatile collection data'!$G$6:$K$69,5,FALSE)</f>
        <v>1</v>
      </c>
      <c r="P839" s="1" t="str">
        <f t="shared" si="81"/>
        <v>1A</v>
      </c>
      <c r="Q839">
        <f t="shared" si="79"/>
        <v>0.10475071531486259</v>
      </c>
      <c r="R839" t="str">
        <f t="shared" si="82"/>
        <v>6A_1-A&amp;2.11%2.11@11</v>
      </c>
      <c r="S839" t="str">
        <f t="shared" si="83"/>
        <v>1A-6A-VCS-Loc-22</v>
      </c>
      <c r="T839" t="str">
        <f>IFERROR(IF(VLOOKUP(S839,Bad!$A:$A,1,FALSE)='RAW2'!S839,"yes","no"),"no")</f>
        <v>no</v>
      </c>
      <c r="U839" t="str">
        <f>IFERROR(VLOOKUP(F839,compounds!$A:$B,2,FALSE),"")</f>
        <v/>
      </c>
      <c r="V839" t="str">
        <f>VLOOKUP(B839,'volatile collection data'!$O:$P,2,FALSE)</f>
        <v>24.apr.22 6</v>
      </c>
    </row>
    <row r="840" spans="1:22" x14ac:dyDescent="0.2">
      <c r="A840" t="s">
        <v>198</v>
      </c>
      <c r="B840" s="1" t="str">
        <f t="shared" si="80"/>
        <v>1A</v>
      </c>
      <c r="C840">
        <v>4.7060000000000004</v>
      </c>
      <c r="D840">
        <f t="shared" si="78"/>
        <v>4.71</v>
      </c>
      <c r="E840">
        <f>VLOOKUP(D840,'Peak Combiner'!$A$5:$D$4980,4,FALSE)</f>
        <v>4.7</v>
      </c>
      <c r="F840">
        <f>IFERROR(VLOOKUP(D840,rt_comb!$A:$B,2,FALSE),D840)</f>
        <v>4.71</v>
      </c>
      <c r="G840">
        <v>7460192</v>
      </c>
      <c r="H840">
        <f>SUMIFS($G:$G,$E:$E,18.51,'RAW2'!$A:$A,'RAW2'!A840)</f>
        <v>21427559</v>
      </c>
      <c r="I840" s="1" t="str">
        <f>VLOOKUP(A840,'volatile collection data'!$G$6:$H$69,2,FALSE)</f>
        <v>A</v>
      </c>
      <c r="J840" s="1">
        <f>VLOOKUP(A840,'volatile collection data'!$G$6:$I$69,3,FALSE)</f>
        <v>1</v>
      </c>
      <c r="K840" s="1" t="str">
        <f>VLOOKUP(A840,'volatile collection data'!$G$6:$N$69,8,FALSE)</f>
        <v>6A</v>
      </c>
      <c r="L840" s="1">
        <f>VLOOKUP(A840,'volatile collection data'!$G$6:$J$69,4,FALSE)</f>
        <v>2.11</v>
      </c>
      <c r="M840" s="1">
        <f>VLOOKUP($A840,'volatile collection data'!$G$6:$M$69,6,FALSE)</f>
        <v>11</v>
      </c>
      <c r="N840" s="1">
        <f>VLOOKUP($A840,'volatile collection data'!$G$6:$M$69,7,FALSE)</f>
        <v>2.11</v>
      </c>
      <c r="O840" s="1">
        <f>VLOOKUP(A840,'volatile collection data'!$G$6:$K$69,5,FALSE)</f>
        <v>1</v>
      </c>
      <c r="P840" s="1" t="str">
        <f t="shared" si="81"/>
        <v>1A</v>
      </c>
      <c r="Q840">
        <f t="shared" si="79"/>
        <v>0.82502071723553438</v>
      </c>
      <c r="R840" t="str">
        <f t="shared" si="82"/>
        <v>6A_1-A&amp;2.11%2.11@11</v>
      </c>
      <c r="S840" t="str">
        <f t="shared" si="83"/>
        <v>1A-6A-VCS-Loc-22</v>
      </c>
      <c r="T840" t="str">
        <f>IFERROR(IF(VLOOKUP(S840,Bad!$A:$A,1,FALSE)='RAW2'!S840,"yes","no"),"no")</f>
        <v>no</v>
      </c>
      <c r="U840" t="str">
        <f>IFERROR(VLOOKUP(F840,compounds!$A:$B,2,FALSE),"")</f>
        <v/>
      </c>
      <c r="V840" t="str">
        <f>VLOOKUP(B840,'volatile collection data'!$O:$P,2,FALSE)</f>
        <v>24.apr.22 6</v>
      </c>
    </row>
    <row r="841" spans="1:22" x14ac:dyDescent="0.2">
      <c r="A841" t="s">
        <v>198</v>
      </c>
      <c r="B841" s="1" t="str">
        <f t="shared" si="80"/>
        <v>1A</v>
      </c>
      <c r="C841">
        <v>5.0259999999999998</v>
      </c>
      <c r="D841">
        <f t="shared" si="78"/>
        <v>5.03</v>
      </c>
      <c r="E841">
        <f>VLOOKUP(D841,'Peak Combiner'!$A$5:$D$4980,4,FALSE)</f>
        <v>5.03</v>
      </c>
      <c r="F841">
        <f>IFERROR(VLOOKUP(D841,rt_comb!$A:$B,2,FALSE),D841)</f>
        <v>5.03</v>
      </c>
      <c r="G841">
        <v>4380755</v>
      </c>
      <c r="H841">
        <f>SUMIFS($G:$G,$E:$E,18.51,'RAW2'!$A:$A,'RAW2'!A841)</f>
        <v>21427559</v>
      </c>
      <c r="I841" s="1" t="str">
        <f>VLOOKUP(A841,'volatile collection data'!$G$6:$H$69,2,FALSE)</f>
        <v>A</v>
      </c>
      <c r="J841" s="1">
        <f>VLOOKUP(A841,'volatile collection data'!$G$6:$I$69,3,FALSE)</f>
        <v>1</v>
      </c>
      <c r="K841" s="1" t="str">
        <f>VLOOKUP(A841,'volatile collection data'!$G$6:$N$69,8,FALSE)</f>
        <v>6A</v>
      </c>
      <c r="L841" s="1">
        <f>VLOOKUP(A841,'volatile collection data'!$G$6:$J$69,4,FALSE)</f>
        <v>2.11</v>
      </c>
      <c r="M841" s="1">
        <f>VLOOKUP($A841,'volatile collection data'!$G$6:$M$69,6,FALSE)</f>
        <v>11</v>
      </c>
      <c r="N841" s="1">
        <f>VLOOKUP($A841,'volatile collection data'!$G$6:$M$69,7,FALSE)</f>
        <v>2.11</v>
      </c>
      <c r="O841" s="1">
        <f>VLOOKUP(A841,'volatile collection data'!$G$6:$K$69,5,FALSE)</f>
        <v>1</v>
      </c>
      <c r="P841" s="1" t="str">
        <f t="shared" si="81"/>
        <v>1A</v>
      </c>
      <c r="Q841">
        <f t="shared" si="79"/>
        <v>0.48446657031523493</v>
      </c>
      <c r="R841" t="str">
        <f t="shared" si="82"/>
        <v>6A_1-A&amp;2.11%2.11@11</v>
      </c>
      <c r="S841" t="str">
        <f t="shared" si="83"/>
        <v>1A-6A-VCS-Loc-22</v>
      </c>
      <c r="T841" t="str">
        <f>IFERROR(IF(VLOOKUP(S841,Bad!$A:$A,1,FALSE)='RAW2'!S841,"yes","no"),"no")</f>
        <v>no</v>
      </c>
      <c r="U841" t="str">
        <f>IFERROR(VLOOKUP(F841,compounds!$A:$B,2,FALSE),"")</f>
        <v/>
      </c>
      <c r="V841" t="str">
        <f>VLOOKUP(B841,'volatile collection data'!$O:$P,2,FALSE)</f>
        <v>24.apr.22 6</v>
      </c>
    </row>
    <row r="842" spans="1:22" x14ac:dyDescent="0.2">
      <c r="A842" t="s">
        <v>198</v>
      </c>
      <c r="B842" s="1" t="str">
        <f t="shared" si="80"/>
        <v>1A</v>
      </c>
      <c r="C842">
        <v>5.2960000000000003</v>
      </c>
      <c r="D842">
        <f t="shared" si="78"/>
        <v>5.3</v>
      </c>
      <c r="E842">
        <f>VLOOKUP(D842,'Peak Combiner'!$A$5:$D$4980,4,FALSE)</f>
        <v>5.3</v>
      </c>
      <c r="F842">
        <f>IFERROR(VLOOKUP(D842,rt_comb!$A:$B,2,FALSE),D842)</f>
        <v>5.3</v>
      </c>
      <c r="G842">
        <v>1089747</v>
      </c>
      <c r="H842">
        <f>SUMIFS($G:$G,$E:$E,18.51,'RAW2'!$A:$A,'RAW2'!A842)</f>
        <v>21427559</v>
      </c>
      <c r="I842" s="1" t="str">
        <f>VLOOKUP(A842,'volatile collection data'!$G$6:$H$69,2,FALSE)</f>
        <v>A</v>
      </c>
      <c r="J842" s="1">
        <f>VLOOKUP(A842,'volatile collection data'!$G$6:$I$69,3,FALSE)</f>
        <v>1</v>
      </c>
      <c r="K842" s="1" t="str">
        <f>VLOOKUP(A842,'volatile collection data'!$G$6:$N$69,8,FALSE)</f>
        <v>6A</v>
      </c>
      <c r="L842" s="1">
        <f>VLOOKUP(A842,'volatile collection data'!$G$6:$J$69,4,FALSE)</f>
        <v>2.11</v>
      </c>
      <c r="M842" s="1">
        <f>VLOOKUP($A842,'volatile collection data'!$G$6:$M$69,6,FALSE)</f>
        <v>11</v>
      </c>
      <c r="N842" s="1">
        <f>VLOOKUP($A842,'volatile collection data'!$G$6:$M$69,7,FALSE)</f>
        <v>2.11</v>
      </c>
      <c r="O842" s="1">
        <f>VLOOKUP(A842,'volatile collection data'!$G$6:$K$69,5,FALSE)</f>
        <v>1</v>
      </c>
      <c r="P842" s="1" t="str">
        <f t="shared" si="81"/>
        <v>1A</v>
      </c>
      <c r="Q842">
        <f t="shared" si="79"/>
        <v>0.12051484084394502</v>
      </c>
      <c r="R842" t="str">
        <f t="shared" si="82"/>
        <v>6A_1-A&amp;2.11%2.11@11</v>
      </c>
      <c r="S842" t="str">
        <f t="shared" si="83"/>
        <v>1A-6A-VCS-Loc-22</v>
      </c>
      <c r="T842" t="str">
        <f>IFERROR(IF(VLOOKUP(S842,Bad!$A:$A,1,FALSE)='RAW2'!S842,"yes","no"),"no")</f>
        <v>no</v>
      </c>
      <c r="U842" t="str">
        <f>IFERROR(VLOOKUP(F842,compounds!$A:$B,2,FALSE),"")</f>
        <v/>
      </c>
      <c r="V842" t="str">
        <f>VLOOKUP(B842,'volatile collection data'!$O:$P,2,FALSE)</f>
        <v>24.apr.22 6</v>
      </c>
    </row>
    <row r="843" spans="1:22" x14ac:dyDescent="0.2">
      <c r="A843" t="s">
        <v>198</v>
      </c>
      <c r="B843" s="1" t="str">
        <f t="shared" si="80"/>
        <v>1A</v>
      </c>
      <c r="C843">
        <v>5.7530000000000001</v>
      </c>
      <c r="D843">
        <f t="shared" si="78"/>
        <v>5.75</v>
      </c>
      <c r="E843">
        <f>VLOOKUP(D843,'Peak Combiner'!$A$5:$D$4980,4,FALSE)</f>
        <v>5.75</v>
      </c>
      <c r="F843">
        <f>IFERROR(VLOOKUP(D843,rt_comb!$A:$B,2,FALSE),D843)</f>
        <v>5.75</v>
      </c>
      <c r="G843">
        <v>1604716</v>
      </c>
      <c r="H843">
        <f>SUMIFS($G:$G,$E:$E,18.51,'RAW2'!$A:$A,'RAW2'!A843)</f>
        <v>21427559</v>
      </c>
      <c r="I843" s="1" t="str">
        <f>VLOOKUP(A843,'volatile collection data'!$G$6:$H$69,2,FALSE)</f>
        <v>A</v>
      </c>
      <c r="J843" s="1">
        <f>VLOOKUP(A843,'volatile collection data'!$G$6:$I$69,3,FALSE)</f>
        <v>1</v>
      </c>
      <c r="K843" s="1" t="str">
        <f>VLOOKUP(A843,'volatile collection data'!$G$6:$N$69,8,FALSE)</f>
        <v>6A</v>
      </c>
      <c r="L843" s="1">
        <f>VLOOKUP(A843,'volatile collection data'!$G$6:$J$69,4,FALSE)</f>
        <v>2.11</v>
      </c>
      <c r="M843" s="1">
        <f>VLOOKUP($A843,'volatile collection data'!$G$6:$M$69,6,FALSE)</f>
        <v>11</v>
      </c>
      <c r="N843" s="1">
        <f>VLOOKUP($A843,'volatile collection data'!$G$6:$M$69,7,FALSE)</f>
        <v>2.11</v>
      </c>
      <c r="O843" s="1">
        <f>VLOOKUP(A843,'volatile collection data'!$G$6:$K$69,5,FALSE)</f>
        <v>1</v>
      </c>
      <c r="P843" s="1" t="str">
        <f t="shared" si="81"/>
        <v>1A</v>
      </c>
      <c r="Q843">
        <f t="shared" si="79"/>
        <v>0.17746513029146405</v>
      </c>
      <c r="R843" t="str">
        <f t="shared" si="82"/>
        <v>6A_1-A&amp;2.11%2.11@11</v>
      </c>
      <c r="S843" t="str">
        <f t="shared" si="83"/>
        <v>1A-6A-VCS-Loc-22</v>
      </c>
      <c r="T843" t="str">
        <f>IFERROR(IF(VLOOKUP(S843,Bad!$A:$A,1,FALSE)='RAW2'!S843,"yes","no"),"no")</f>
        <v>no</v>
      </c>
      <c r="U843" t="str">
        <f>IFERROR(VLOOKUP(F843,compounds!$A:$B,2,FALSE),"")</f>
        <v/>
      </c>
      <c r="V843" t="str">
        <f>VLOOKUP(B843,'volatile collection data'!$O:$P,2,FALSE)</f>
        <v>24.apr.22 6</v>
      </c>
    </row>
    <row r="844" spans="1:22" x14ac:dyDescent="0.2">
      <c r="A844" t="s">
        <v>198</v>
      </c>
      <c r="B844" s="1" t="str">
        <f t="shared" si="80"/>
        <v>1A</v>
      </c>
      <c r="C844">
        <v>6.3220000000000001</v>
      </c>
      <c r="D844">
        <f t="shared" si="78"/>
        <v>6.32</v>
      </c>
      <c r="E844">
        <f>VLOOKUP(D844,'Peak Combiner'!$A$5:$D$4980,4,FALSE)</f>
        <v>6.32</v>
      </c>
      <c r="F844">
        <f>IFERROR(VLOOKUP(D844,rt_comb!$A:$B,2,FALSE),D844)</f>
        <v>6.32</v>
      </c>
      <c r="G844">
        <v>4996119</v>
      </c>
      <c r="H844">
        <f>SUMIFS($G:$G,$E:$E,18.51,'RAW2'!$A:$A,'RAW2'!A844)</f>
        <v>21427559</v>
      </c>
      <c r="I844" s="1" t="str">
        <f>VLOOKUP(A844,'volatile collection data'!$G$6:$H$69,2,FALSE)</f>
        <v>A</v>
      </c>
      <c r="J844" s="1">
        <f>VLOOKUP(A844,'volatile collection data'!$G$6:$I$69,3,FALSE)</f>
        <v>1</v>
      </c>
      <c r="K844" s="1" t="str">
        <f>VLOOKUP(A844,'volatile collection data'!$G$6:$N$69,8,FALSE)</f>
        <v>6A</v>
      </c>
      <c r="L844" s="1">
        <f>VLOOKUP(A844,'volatile collection data'!$G$6:$J$69,4,FALSE)</f>
        <v>2.11</v>
      </c>
      <c r="M844" s="1">
        <f>VLOOKUP($A844,'volatile collection data'!$G$6:$M$69,6,FALSE)</f>
        <v>11</v>
      </c>
      <c r="N844" s="1">
        <f>VLOOKUP($A844,'volatile collection data'!$G$6:$M$69,7,FALSE)</f>
        <v>2.11</v>
      </c>
      <c r="O844" s="1">
        <f>VLOOKUP(A844,'volatile collection data'!$G$6:$K$69,5,FALSE)</f>
        <v>1</v>
      </c>
      <c r="P844" s="1" t="str">
        <f t="shared" si="81"/>
        <v>1A</v>
      </c>
      <c r="Q844">
        <f t="shared" si="79"/>
        <v>0.55251951702772273</v>
      </c>
      <c r="R844" t="str">
        <f t="shared" si="82"/>
        <v>6A_1-A&amp;2.11%2.11@11</v>
      </c>
      <c r="S844" t="str">
        <f t="shared" si="83"/>
        <v>1A-6A-VCS-Loc-22</v>
      </c>
      <c r="T844" t="str">
        <f>IFERROR(IF(VLOOKUP(S844,Bad!$A:$A,1,FALSE)='RAW2'!S844,"yes","no"),"no")</f>
        <v>no</v>
      </c>
      <c r="U844" t="str">
        <f>IFERROR(VLOOKUP(F844,compounds!$A:$B,2,FALSE),"")</f>
        <v/>
      </c>
      <c r="V844" t="str">
        <f>VLOOKUP(B844,'volatile collection data'!$O:$P,2,FALSE)</f>
        <v>24.apr.22 6</v>
      </c>
    </row>
    <row r="845" spans="1:22" x14ac:dyDescent="0.2">
      <c r="A845" t="s">
        <v>198</v>
      </c>
      <c r="B845" s="1" t="str">
        <f t="shared" si="80"/>
        <v>1A</v>
      </c>
      <c r="C845">
        <v>8.6470000000000002</v>
      </c>
      <c r="D845">
        <f t="shared" si="78"/>
        <v>8.65</v>
      </c>
      <c r="E845">
        <f>VLOOKUP(D845,'Peak Combiner'!$A$5:$D$4980,4,FALSE)</f>
        <v>8.64</v>
      </c>
      <c r="F845">
        <f>IFERROR(VLOOKUP(D845,rt_comb!$A:$B,2,FALSE),D845)</f>
        <v>8.65</v>
      </c>
      <c r="G845">
        <v>3089884</v>
      </c>
      <c r="H845">
        <f>SUMIFS($G:$G,$E:$E,18.51,'RAW2'!$A:$A,'RAW2'!A845)</f>
        <v>21427559</v>
      </c>
      <c r="I845" s="1" t="str">
        <f>VLOOKUP(A845,'volatile collection data'!$G$6:$H$69,2,FALSE)</f>
        <v>A</v>
      </c>
      <c r="J845" s="1">
        <f>VLOOKUP(A845,'volatile collection data'!$G$6:$I$69,3,FALSE)</f>
        <v>1</v>
      </c>
      <c r="K845" s="1" t="str">
        <f>VLOOKUP(A845,'volatile collection data'!$G$6:$N$69,8,FALSE)</f>
        <v>6A</v>
      </c>
      <c r="L845" s="1">
        <f>VLOOKUP(A845,'volatile collection data'!$G$6:$J$69,4,FALSE)</f>
        <v>2.11</v>
      </c>
      <c r="M845" s="1">
        <f>VLOOKUP($A845,'volatile collection data'!$G$6:$M$69,6,FALSE)</f>
        <v>11</v>
      </c>
      <c r="N845" s="1">
        <f>VLOOKUP($A845,'volatile collection data'!$G$6:$M$69,7,FALSE)</f>
        <v>2.11</v>
      </c>
      <c r="O845" s="1">
        <f>VLOOKUP(A845,'volatile collection data'!$G$6:$K$69,5,FALSE)</f>
        <v>1</v>
      </c>
      <c r="P845" s="1" t="str">
        <f t="shared" si="81"/>
        <v>1A</v>
      </c>
      <c r="Q845">
        <f t="shared" si="79"/>
        <v>0.34170947796713569</v>
      </c>
      <c r="R845" t="str">
        <f t="shared" si="82"/>
        <v>6A_1-A&amp;2.11%2.11@11</v>
      </c>
      <c r="S845" t="str">
        <f t="shared" si="83"/>
        <v>1A-6A-VCS-Loc-22</v>
      </c>
      <c r="T845" t="str">
        <f>IFERROR(IF(VLOOKUP(S845,Bad!$A:$A,1,FALSE)='RAW2'!S845,"yes","no"),"no")</f>
        <v>no</v>
      </c>
      <c r="U845" t="str">
        <f>IFERROR(VLOOKUP(F845,compounds!$A:$B,2,FALSE),"")</f>
        <v/>
      </c>
      <c r="V845" t="str">
        <f>VLOOKUP(B845,'volatile collection data'!$O:$P,2,FALSE)</f>
        <v>24.apr.22 6</v>
      </c>
    </row>
    <row r="846" spans="1:22" x14ac:dyDescent="0.2">
      <c r="A846" t="s">
        <v>198</v>
      </c>
      <c r="B846" s="1" t="str">
        <f t="shared" si="80"/>
        <v>1A</v>
      </c>
      <c r="C846">
        <v>9.4009999999999998</v>
      </c>
      <c r="D846">
        <f t="shared" si="78"/>
        <v>9.4</v>
      </c>
      <c r="E846">
        <f>VLOOKUP(D846,'Peak Combiner'!$A$5:$D$4980,4,FALSE)</f>
        <v>9.3800000000000008</v>
      </c>
      <c r="F846">
        <f>IFERROR(VLOOKUP(D846,rt_comb!$A:$B,2,FALSE),D846)</f>
        <v>9.3800000000000008</v>
      </c>
      <c r="G846">
        <v>3668320</v>
      </c>
      <c r="H846">
        <f>SUMIFS($G:$G,$E:$E,18.51,'RAW2'!$A:$A,'RAW2'!A846)</f>
        <v>21427559</v>
      </c>
      <c r="I846" s="1" t="str">
        <f>VLOOKUP(A846,'volatile collection data'!$G$6:$H$69,2,FALSE)</f>
        <v>A</v>
      </c>
      <c r="J846" s="1">
        <f>VLOOKUP(A846,'volatile collection data'!$G$6:$I$69,3,FALSE)</f>
        <v>1</v>
      </c>
      <c r="K846" s="1" t="str">
        <f>VLOOKUP(A846,'volatile collection data'!$G$6:$N$69,8,FALSE)</f>
        <v>6A</v>
      </c>
      <c r="L846" s="1">
        <f>VLOOKUP(A846,'volatile collection data'!$G$6:$J$69,4,FALSE)</f>
        <v>2.11</v>
      </c>
      <c r="M846" s="1">
        <f>VLOOKUP($A846,'volatile collection data'!$G$6:$M$69,6,FALSE)</f>
        <v>11</v>
      </c>
      <c r="N846" s="1">
        <f>VLOOKUP($A846,'volatile collection data'!$G$6:$M$69,7,FALSE)</f>
        <v>2.11</v>
      </c>
      <c r="O846" s="1">
        <f>VLOOKUP(A846,'volatile collection data'!$G$6:$K$69,5,FALSE)</f>
        <v>1</v>
      </c>
      <c r="P846" s="1" t="str">
        <f t="shared" si="81"/>
        <v>1A</v>
      </c>
      <c r="Q846">
        <f t="shared" si="79"/>
        <v>0.40567856664405627</v>
      </c>
      <c r="R846" t="str">
        <f t="shared" si="82"/>
        <v>6A_1-A&amp;2.11%2.11@11</v>
      </c>
      <c r="S846" t="str">
        <f t="shared" si="83"/>
        <v>1A-6A-VCS-Loc-22</v>
      </c>
      <c r="T846" t="str">
        <f>IFERROR(IF(VLOOKUP(S846,Bad!$A:$A,1,FALSE)='RAW2'!S846,"yes","no"),"no")</f>
        <v>no</v>
      </c>
      <c r="U846" t="str">
        <f>IFERROR(VLOOKUP(F846,compounds!$A:$B,2,FALSE),"")</f>
        <v>octanal</v>
      </c>
      <c r="V846" t="str">
        <f>VLOOKUP(B846,'volatile collection data'!$O:$P,2,FALSE)</f>
        <v>24.apr.22 6</v>
      </c>
    </row>
    <row r="847" spans="1:22" x14ac:dyDescent="0.2">
      <c r="A847" t="s">
        <v>198</v>
      </c>
      <c r="B847" s="1" t="str">
        <f t="shared" si="80"/>
        <v>1A</v>
      </c>
      <c r="C847">
        <v>9.5690000000000008</v>
      </c>
      <c r="D847">
        <f t="shared" si="78"/>
        <v>9.57</v>
      </c>
      <c r="E847">
        <f>VLOOKUP(D847,'Peak Combiner'!$A$5:$D$4980,4,FALSE)</f>
        <v>9.5299999999999994</v>
      </c>
      <c r="F847">
        <f>IFERROR(VLOOKUP(D847,rt_comb!$A:$B,2,FALSE),D847)</f>
        <v>9.5399999999999991</v>
      </c>
      <c r="G847">
        <v>2692801</v>
      </c>
      <c r="H847">
        <f>SUMIFS($G:$G,$E:$E,18.51,'RAW2'!$A:$A,'RAW2'!A847)</f>
        <v>21427559</v>
      </c>
      <c r="I847" s="1" t="str">
        <f>VLOOKUP(A847,'volatile collection data'!$G$6:$H$69,2,FALSE)</f>
        <v>A</v>
      </c>
      <c r="J847" s="1">
        <f>VLOOKUP(A847,'volatile collection data'!$G$6:$I$69,3,FALSE)</f>
        <v>1</v>
      </c>
      <c r="K847" s="1" t="str">
        <f>VLOOKUP(A847,'volatile collection data'!$G$6:$N$69,8,FALSE)</f>
        <v>6A</v>
      </c>
      <c r="L847" s="1">
        <f>VLOOKUP(A847,'volatile collection data'!$G$6:$J$69,4,FALSE)</f>
        <v>2.11</v>
      </c>
      <c r="M847" s="1">
        <f>VLOOKUP($A847,'volatile collection data'!$G$6:$M$69,6,FALSE)</f>
        <v>11</v>
      </c>
      <c r="N847" s="1">
        <f>VLOOKUP($A847,'volatile collection data'!$G$6:$M$69,7,FALSE)</f>
        <v>2.11</v>
      </c>
      <c r="O847" s="1">
        <f>VLOOKUP(A847,'volatile collection data'!$G$6:$K$69,5,FALSE)</f>
        <v>1</v>
      </c>
      <c r="P847" s="1" t="str">
        <f t="shared" si="81"/>
        <v>1A</v>
      </c>
      <c r="Q847">
        <f t="shared" si="79"/>
        <v>0.29779617098227018</v>
      </c>
      <c r="R847" t="str">
        <f t="shared" si="82"/>
        <v>6A_1-A&amp;2.11%2.11@11</v>
      </c>
      <c r="S847" t="str">
        <f t="shared" si="83"/>
        <v>1A-6A-VCS-Loc-22</v>
      </c>
      <c r="T847" t="str">
        <f>IFERROR(IF(VLOOKUP(S847,Bad!$A:$A,1,FALSE)='RAW2'!S847,"yes","no"),"no")</f>
        <v>no</v>
      </c>
      <c r="U847" t="str">
        <f>IFERROR(VLOOKUP(F847,compounds!$A:$B,2,FALSE),"")</f>
        <v>z3hex</v>
      </c>
      <c r="V847" t="str">
        <f>VLOOKUP(B847,'volatile collection data'!$O:$P,2,FALSE)</f>
        <v>24.apr.22 6</v>
      </c>
    </row>
    <row r="848" spans="1:22" x14ac:dyDescent="0.2">
      <c r="A848" t="s">
        <v>198</v>
      </c>
      <c r="B848" s="1" t="str">
        <f t="shared" si="80"/>
        <v>1A</v>
      </c>
      <c r="C848">
        <v>9.67</v>
      </c>
      <c r="D848">
        <f t="shared" si="78"/>
        <v>9.67</v>
      </c>
      <c r="E848">
        <f>VLOOKUP(D848,'Peak Combiner'!$A$5:$D$4980,4,FALSE)</f>
        <v>9.67</v>
      </c>
      <c r="F848">
        <f>IFERROR(VLOOKUP(D848,rt_comb!$A:$B,2,FALSE),D848)</f>
        <v>9.67</v>
      </c>
      <c r="G848">
        <v>2023750</v>
      </c>
      <c r="H848">
        <f>SUMIFS($G:$G,$E:$E,18.51,'RAW2'!$A:$A,'RAW2'!A848)</f>
        <v>21427559</v>
      </c>
      <c r="I848" s="1" t="str">
        <f>VLOOKUP(A848,'volatile collection data'!$G$6:$H$69,2,FALSE)</f>
        <v>A</v>
      </c>
      <c r="J848" s="1">
        <f>VLOOKUP(A848,'volatile collection data'!$G$6:$I$69,3,FALSE)</f>
        <v>1</v>
      </c>
      <c r="K848" s="1" t="str">
        <f>VLOOKUP(A848,'volatile collection data'!$G$6:$N$69,8,FALSE)</f>
        <v>6A</v>
      </c>
      <c r="L848" s="1">
        <f>VLOOKUP(A848,'volatile collection data'!$G$6:$J$69,4,FALSE)</f>
        <v>2.11</v>
      </c>
      <c r="M848" s="1">
        <f>VLOOKUP($A848,'volatile collection data'!$G$6:$M$69,6,FALSE)</f>
        <v>11</v>
      </c>
      <c r="N848" s="1">
        <f>VLOOKUP($A848,'volatile collection data'!$G$6:$M$69,7,FALSE)</f>
        <v>2.11</v>
      </c>
      <c r="O848" s="1">
        <f>VLOOKUP(A848,'volatile collection data'!$G$6:$K$69,5,FALSE)</f>
        <v>1</v>
      </c>
      <c r="P848" s="1" t="str">
        <f t="shared" si="81"/>
        <v>1A</v>
      </c>
      <c r="Q848">
        <f t="shared" si="79"/>
        <v>0.22380599272852664</v>
      </c>
      <c r="R848" t="str">
        <f t="shared" si="82"/>
        <v>6A_1-A&amp;2.11%2.11@11</v>
      </c>
      <c r="S848" t="str">
        <f t="shared" si="83"/>
        <v>1A-6A-VCS-Loc-22</v>
      </c>
      <c r="T848" t="str">
        <f>IFERROR(IF(VLOOKUP(S848,Bad!$A:$A,1,FALSE)='RAW2'!S848,"yes","no"),"no")</f>
        <v>no</v>
      </c>
      <c r="U848" t="str">
        <f>IFERROR(VLOOKUP(F848,compounds!$A:$B,2,FALSE),"")</f>
        <v/>
      </c>
      <c r="V848" t="str">
        <f>VLOOKUP(B848,'volatile collection data'!$O:$P,2,FALSE)</f>
        <v>24.apr.22 6</v>
      </c>
    </row>
    <row r="849" spans="1:22" x14ac:dyDescent="0.2">
      <c r="A849" t="s">
        <v>198</v>
      </c>
      <c r="B849" s="1" t="str">
        <f t="shared" si="80"/>
        <v>1A</v>
      </c>
      <c r="C849">
        <v>10.196</v>
      </c>
      <c r="D849">
        <f t="shared" si="78"/>
        <v>10.199999999999999</v>
      </c>
      <c r="E849">
        <f>VLOOKUP(D849,'Peak Combiner'!$A$5:$D$4980,4,FALSE)</f>
        <v>10.18</v>
      </c>
      <c r="F849">
        <f>IFERROR(VLOOKUP(D849,rt_comb!$A:$B,2,FALSE),D849)</f>
        <v>10.199999999999999</v>
      </c>
      <c r="G849">
        <v>6124545</v>
      </c>
      <c r="H849">
        <f>SUMIFS($G:$G,$E:$E,18.51,'RAW2'!$A:$A,'RAW2'!A849)</f>
        <v>21427559</v>
      </c>
      <c r="I849" s="1" t="str">
        <f>VLOOKUP(A849,'volatile collection data'!$G$6:$H$69,2,FALSE)</f>
        <v>A</v>
      </c>
      <c r="J849" s="1">
        <f>VLOOKUP(A849,'volatile collection data'!$G$6:$I$69,3,FALSE)</f>
        <v>1</v>
      </c>
      <c r="K849" s="1" t="str">
        <f>VLOOKUP(A849,'volatile collection data'!$G$6:$N$69,8,FALSE)</f>
        <v>6A</v>
      </c>
      <c r="L849" s="1">
        <f>VLOOKUP(A849,'volatile collection data'!$G$6:$J$69,4,FALSE)</f>
        <v>2.11</v>
      </c>
      <c r="M849" s="1">
        <f>VLOOKUP($A849,'volatile collection data'!$G$6:$M$69,6,FALSE)</f>
        <v>11</v>
      </c>
      <c r="N849" s="1">
        <f>VLOOKUP($A849,'volatile collection data'!$G$6:$M$69,7,FALSE)</f>
        <v>2.11</v>
      </c>
      <c r="O849" s="1">
        <f>VLOOKUP(A849,'volatile collection data'!$G$6:$K$69,5,FALSE)</f>
        <v>1</v>
      </c>
      <c r="P849" s="1" t="str">
        <f t="shared" si="81"/>
        <v>1A</v>
      </c>
      <c r="Q849">
        <f t="shared" si="79"/>
        <v>0.67731185854751541</v>
      </c>
      <c r="R849" t="str">
        <f t="shared" si="82"/>
        <v>6A_1-A&amp;2.11%2.11@11</v>
      </c>
      <c r="S849" t="str">
        <f t="shared" si="83"/>
        <v>1A-6A-VCS-Loc-22</v>
      </c>
      <c r="T849" t="str">
        <f>IFERROR(IF(VLOOKUP(S849,Bad!$A:$A,1,FALSE)='RAW2'!S849,"yes","no"),"no")</f>
        <v>no</v>
      </c>
      <c r="U849" t="str">
        <f>IFERROR(VLOOKUP(F849,compounds!$A:$B,2,FALSE),"")</f>
        <v/>
      </c>
      <c r="V849" t="str">
        <f>VLOOKUP(B849,'volatile collection data'!$O:$P,2,FALSE)</f>
        <v>24.apr.22 6</v>
      </c>
    </row>
    <row r="850" spans="1:22" x14ac:dyDescent="0.2">
      <c r="A850" t="s">
        <v>198</v>
      </c>
      <c r="B850" s="1" t="str">
        <f t="shared" si="80"/>
        <v>1A</v>
      </c>
      <c r="C850">
        <v>11.907</v>
      </c>
      <c r="D850">
        <f t="shared" si="78"/>
        <v>11.91</v>
      </c>
      <c r="E850">
        <f>VLOOKUP(D850,'Peak Combiner'!$A$5:$D$4980,4,FALSE)</f>
        <v>11.91</v>
      </c>
      <c r="F850">
        <f>IFERROR(VLOOKUP(D850,rt_comb!$A:$B,2,FALSE),D850)</f>
        <v>11.91</v>
      </c>
      <c r="G850">
        <v>4328000</v>
      </c>
      <c r="H850">
        <f>SUMIFS($G:$G,$E:$E,18.51,'RAW2'!$A:$A,'RAW2'!A850)</f>
        <v>21427559</v>
      </c>
      <c r="I850" s="1" t="str">
        <f>VLOOKUP(A850,'volatile collection data'!$G$6:$H$69,2,FALSE)</f>
        <v>A</v>
      </c>
      <c r="J850" s="1">
        <f>VLOOKUP(A850,'volatile collection data'!$G$6:$I$69,3,FALSE)</f>
        <v>1</v>
      </c>
      <c r="K850" s="1" t="str">
        <f>VLOOKUP(A850,'volatile collection data'!$G$6:$N$69,8,FALSE)</f>
        <v>6A</v>
      </c>
      <c r="L850" s="1">
        <f>VLOOKUP(A850,'volatile collection data'!$G$6:$J$69,4,FALSE)</f>
        <v>2.11</v>
      </c>
      <c r="M850" s="1">
        <f>VLOOKUP($A850,'volatile collection data'!$G$6:$M$69,6,FALSE)</f>
        <v>11</v>
      </c>
      <c r="N850" s="1">
        <f>VLOOKUP($A850,'volatile collection data'!$G$6:$M$69,7,FALSE)</f>
        <v>2.11</v>
      </c>
      <c r="O850" s="1">
        <f>VLOOKUP(A850,'volatile collection data'!$G$6:$K$69,5,FALSE)</f>
        <v>1</v>
      </c>
      <c r="P850" s="1" t="str">
        <f t="shared" si="81"/>
        <v>1A</v>
      </c>
      <c r="Q850">
        <f t="shared" si="79"/>
        <v>0.47863240841460813</v>
      </c>
      <c r="R850" t="str">
        <f t="shared" si="82"/>
        <v>6A_1-A&amp;2.11%2.11@11</v>
      </c>
      <c r="S850" t="str">
        <f t="shared" si="83"/>
        <v>1A-6A-VCS-Loc-22</v>
      </c>
      <c r="T850" t="str">
        <f>IFERROR(IF(VLOOKUP(S850,Bad!$A:$A,1,FALSE)='RAW2'!S850,"yes","no"),"no")</f>
        <v>no</v>
      </c>
      <c r="U850" t="str">
        <f>IFERROR(VLOOKUP(F850,compounds!$A:$B,2,FALSE),"")</f>
        <v/>
      </c>
      <c r="V850" t="str">
        <f>VLOOKUP(B850,'volatile collection data'!$O:$P,2,FALSE)</f>
        <v>24.apr.22 6</v>
      </c>
    </row>
    <row r="851" spans="1:22" x14ac:dyDescent="0.2">
      <c r="A851" t="s">
        <v>198</v>
      </c>
      <c r="B851" s="1" t="str">
        <f t="shared" si="80"/>
        <v>1A</v>
      </c>
      <c r="C851">
        <v>12.568</v>
      </c>
      <c r="D851">
        <f t="shared" si="78"/>
        <v>12.57</v>
      </c>
      <c r="E851">
        <f>VLOOKUP(D851,'Peak Combiner'!$A$5:$D$4980,4,FALSE)</f>
        <v>12.57</v>
      </c>
      <c r="F851">
        <f>IFERROR(VLOOKUP(D851,rt_comb!$A:$B,2,FALSE),D851)</f>
        <v>12.54</v>
      </c>
      <c r="G851">
        <v>6168382</v>
      </c>
      <c r="H851">
        <f>SUMIFS($G:$G,$E:$E,18.51,'RAW2'!$A:$A,'RAW2'!A851)</f>
        <v>21427559</v>
      </c>
      <c r="I851" s="1" t="str">
        <f>VLOOKUP(A851,'volatile collection data'!$G$6:$H$69,2,FALSE)</f>
        <v>A</v>
      </c>
      <c r="J851" s="1">
        <f>VLOOKUP(A851,'volatile collection data'!$G$6:$I$69,3,FALSE)</f>
        <v>1</v>
      </c>
      <c r="K851" s="1" t="str">
        <f>VLOOKUP(A851,'volatile collection data'!$G$6:$N$69,8,FALSE)</f>
        <v>6A</v>
      </c>
      <c r="L851" s="1">
        <f>VLOOKUP(A851,'volatile collection data'!$G$6:$J$69,4,FALSE)</f>
        <v>2.11</v>
      </c>
      <c r="M851" s="1">
        <f>VLOOKUP($A851,'volatile collection data'!$G$6:$M$69,6,FALSE)</f>
        <v>11</v>
      </c>
      <c r="N851" s="1">
        <f>VLOOKUP($A851,'volatile collection data'!$G$6:$M$69,7,FALSE)</f>
        <v>2.11</v>
      </c>
      <c r="O851" s="1">
        <f>VLOOKUP(A851,'volatile collection data'!$G$6:$K$69,5,FALSE)</f>
        <v>1</v>
      </c>
      <c r="P851" s="1" t="str">
        <f t="shared" si="81"/>
        <v>1A</v>
      </c>
      <c r="Q851">
        <f t="shared" si="79"/>
        <v>0.68215978111860387</v>
      </c>
      <c r="R851" t="str">
        <f t="shared" si="82"/>
        <v>6A_1-A&amp;2.11%2.11@11</v>
      </c>
      <c r="S851" t="str">
        <f t="shared" si="83"/>
        <v>1A-6A-VCS-Loc-22</v>
      </c>
      <c r="T851" t="str">
        <f>IFERROR(IF(VLOOKUP(S851,Bad!$A:$A,1,FALSE)='RAW2'!S851,"yes","no"),"no")</f>
        <v>no</v>
      </c>
      <c r="U851" t="str">
        <f>IFERROR(VLOOKUP(F851,compounds!$A:$B,2,FALSE),"")</f>
        <v>nonanal</v>
      </c>
      <c r="V851" t="str">
        <f>VLOOKUP(B851,'volatile collection data'!$O:$P,2,FALSE)</f>
        <v>24.apr.22 6</v>
      </c>
    </row>
    <row r="852" spans="1:22" x14ac:dyDescent="0.2">
      <c r="A852" t="s">
        <v>198</v>
      </c>
      <c r="B852" s="1" t="str">
        <f t="shared" si="80"/>
        <v>1A</v>
      </c>
      <c r="C852">
        <v>12.913</v>
      </c>
      <c r="D852">
        <f t="shared" si="78"/>
        <v>12.91</v>
      </c>
      <c r="E852">
        <f>VLOOKUP(D852,'Peak Combiner'!$A$5:$D$4980,4,FALSE)</f>
        <v>12.91</v>
      </c>
      <c r="F852">
        <f>IFERROR(VLOOKUP(D852,rt_comb!$A:$B,2,FALSE),D852)</f>
        <v>12.91</v>
      </c>
      <c r="G852">
        <v>39564039</v>
      </c>
      <c r="H852">
        <f>SUMIFS($G:$G,$E:$E,18.51,'RAW2'!$A:$A,'RAW2'!A852)</f>
        <v>21427559</v>
      </c>
      <c r="I852" s="1" t="str">
        <f>VLOOKUP(A852,'volatile collection data'!$G$6:$H$69,2,FALSE)</f>
        <v>A</v>
      </c>
      <c r="J852" s="1">
        <f>VLOOKUP(A852,'volatile collection data'!$G$6:$I$69,3,FALSE)</f>
        <v>1</v>
      </c>
      <c r="K852" s="1" t="str">
        <f>VLOOKUP(A852,'volatile collection data'!$G$6:$N$69,8,FALSE)</f>
        <v>6A</v>
      </c>
      <c r="L852" s="1">
        <f>VLOOKUP(A852,'volatile collection data'!$G$6:$J$69,4,FALSE)</f>
        <v>2.11</v>
      </c>
      <c r="M852" s="1">
        <f>VLOOKUP($A852,'volatile collection data'!$G$6:$M$69,6,FALSE)</f>
        <v>11</v>
      </c>
      <c r="N852" s="1">
        <f>VLOOKUP($A852,'volatile collection data'!$G$6:$M$69,7,FALSE)</f>
        <v>2.11</v>
      </c>
      <c r="O852" s="1">
        <f>VLOOKUP(A852,'volatile collection data'!$G$6:$K$69,5,FALSE)</f>
        <v>1</v>
      </c>
      <c r="P852" s="1" t="str">
        <f t="shared" si="81"/>
        <v>1A</v>
      </c>
      <c r="Q852">
        <f t="shared" si="79"/>
        <v>4.3753769115479413</v>
      </c>
      <c r="R852" t="str">
        <f t="shared" si="82"/>
        <v>6A_1-A&amp;2.11%2.11@11</v>
      </c>
      <c r="S852" t="str">
        <f t="shared" si="83"/>
        <v>1A-6A-VCS-Loc-22</v>
      </c>
      <c r="T852" t="str">
        <f>IFERROR(IF(VLOOKUP(S852,Bad!$A:$A,1,FALSE)='RAW2'!S852,"yes","no"),"no")</f>
        <v>no</v>
      </c>
      <c r="U852" t="str">
        <f>IFERROR(VLOOKUP(F852,compounds!$A:$B,2,FALSE),"")</f>
        <v>cyclohexene</v>
      </c>
      <c r="V852" t="str">
        <f>VLOOKUP(B852,'volatile collection data'!$O:$P,2,FALSE)</f>
        <v>24.apr.22 6</v>
      </c>
    </row>
    <row r="853" spans="1:22" x14ac:dyDescent="0.2">
      <c r="A853" t="s">
        <v>198</v>
      </c>
      <c r="B853" s="1" t="str">
        <f t="shared" si="80"/>
        <v>1A</v>
      </c>
      <c r="C853">
        <v>14.252000000000001</v>
      </c>
      <c r="D853">
        <f t="shared" si="78"/>
        <v>14.25</v>
      </c>
      <c r="E853">
        <f>VLOOKUP(D853,'Peak Combiner'!$A$5:$D$4980,4,FALSE)</f>
        <v>14.25</v>
      </c>
      <c r="F853">
        <f>IFERROR(VLOOKUP(D853,rt_comb!$A:$B,2,FALSE),D853)</f>
        <v>14.25</v>
      </c>
      <c r="G853">
        <v>3778820</v>
      </c>
      <c r="H853">
        <f>SUMIFS($G:$G,$E:$E,18.51,'RAW2'!$A:$A,'RAW2'!A853)</f>
        <v>21427559</v>
      </c>
      <c r="I853" s="1" t="str">
        <f>VLOOKUP(A853,'volatile collection data'!$G$6:$H$69,2,FALSE)</f>
        <v>A</v>
      </c>
      <c r="J853" s="1">
        <f>VLOOKUP(A853,'volatile collection data'!$G$6:$I$69,3,FALSE)</f>
        <v>1</v>
      </c>
      <c r="K853" s="1" t="str">
        <f>VLOOKUP(A853,'volatile collection data'!$G$6:$N$69,8,FALSE)</f>
        <v>6A</v>
      </c>
      <c r="L853" s="1">
        <f>VLOOKUP(A853,'volatile collection data'!$G$6:$J$69,4,FALSE)</f>
        <v>2.11</v>
      </c>
      <c r="M853" s="1">
        <f>VLOOKUP($A853,'volatile collection data'!$G$6:$M$69,6,FALSE)</f>
        <v>11</v>
      </c>
      <c r="N853" s="1">
        <f>VLOOKUP($A853,'volatile collection data'!$G$6:$M$69,7,FALSE)</f>
        <v>2.11</v>
      </c>
      <c r="O853" s="1">
        <f>VLOOKUP(A853,'volatile collection data'!$G$6:$K$69,5,FALSE)</f>
        <v>1</v>
      </c>
      <c r="P853" s="1" t="str">
        <f t="shared" si="81"/>
        <v>1A</v>
      </c>
      <c r="Q853">
        <f t="shared" si="79"/>
        <v>0.41789873326369914</v>
      </c>
      <c r="R853" t="str">
        <f t="shared" si="82"/>
        <v>6A_1-A&amp;2.11%2.11@11</v>
      </c>
      <c r="S853" t="str">
        <f t="shared" si="83"/>
        <v>1A-6A-VCS-Loc-22</v>
      </c>
      <c r="T853" t="str">
        <f>IFERROR(IF(VLOOKUP(S853,Bad!$A:$A,1,FALSE)='RAW2'!S853,"yes","no"),"no")</f>
        <v>no</v>
      </c>
      <c r="U853" t="str">
        <f>IFERROR(VLOOKUP(F853,compounds!$A:$B,2,FALSE),"")</f>
        <v>p-trimethyl</v>
      </c>
      <c r="V853" t="str">
        <f>VLOOKUP(B853,'volatile collection data'!$O:$P,2,FALSE)</f>
        <v>24.apr.22 6</v>
      </c>
    </row>
    <row r="854" spans="1:22" x14ac:dyDescent="0.2">
      <c r="A854" t="s">
        <v>198</v>
      </c>
      <c r="B854" s="1" t="str">
        <f t="shared" si="80"/>
        <v>1A</v>
      </c>
      <c r="C854">
        <v>16.073</v>
      </c>
      <c r="D854">
        <f t="shared" si="78"/>
        <v>16.07</v>
      </c>
      <c r="E854">
        <f>VLOOKUP(D854,'Peak Combiner'!$A$5:$D$4980,4,FALSE)</f>
        <v>16.07</v>
      </c>
      <c r="F854">
        <f>IFERROR(VLOOKUP(D854,rt_comb!$A:$B,2,FALSE),D854)</f>
        <v>16.07</v>
      </c>
      <c r="G854">
        <v>5671921</v>
      </c>
      <c r="H854">
        <f>SUMIFS($G:$G,$E:$E,18.51,'RAW2'!$A:$A,'RAW2'!A854)</f>
        <v>21427559</v>
      </c>
      <c r="I854" s="1" t="str">
        <f>VLOOKUP(A854,'volatile collection data'!$G$6:$H$69,2,FALSE)</f>
        <v>A</v>
      </c>
      <c r="J854" s="1">
        <f>VLOOKUP(A854,'volatile collection data'!$G$6:$I$69,3,FALSE)</f>
        <v>1</v>
      </c>
      <c r="K854" s="1" t="str">
        <f>VLOOKUP(A854,'volatile collection data'!$G$6:$N$69,8,FALSE)</f>
        <v>6A</v>
      </c>
      <c r="L854" s="1">
        <f>VLOOKUP(A854,'volatile collection data'!$G$6:$J$69,4,FALSE)</f>
        <v>2.11</v>
      </c>
      <c r="M854" s="1">
        <f>VLOOKUP($A854,'volatile collection data'!$G$6:$M$69,6,FALSE)</f>
        <v>11</v>
      </c>
      <c r="N854" s="1">
        <f>VLOOKUP($A854,'volatile collection data'!$G$6:$M$69,7,FALSE)</f>
        <v>2.11</v>
      </c>
      <c r="O854" s="1">
        <f>VLOOKUP(A854,'volatile collection data'!$G$6:$K$69,5,FALSE)</f>
        <v>1</v>
      </c>
      <c r="P854" s="1" t="str">
        <f t="shared" si="81"/>
        <v>1A</v>
      </c>
      <c r="Q854">
        <f t="shared" si="79"/>
        <v>0.62725628663756772</v>
      </c>
      <c r="R854" t="str">
        <f t="shared" si="82"/>
        <v>6A_1-A&amp;2.11%2.11@11</v>
      </c>
      <c r="S854" t="str">
        <f t="shared" si="83"/>
        <v>1A-6A-VCS-Loc-22</v>
      </c>
      <c r="T854" t="str">
        <f>IFERROR(IF(VLOOKUP(S854,Bad!$A:$A,1,FALSE)='RAW2'!S854,"yes","no"),"no")</f>
        <v>no</v>
      </c>
      <c r="U854" t="str">
        <f>IFERROR(VLOOKUP(F854,compounds!$A:$B,2,FALSE),"")</f>
        <v/>
      </c>
      <c r="V854" t="str">
        <f>VLOOKUP(B854,'volatile collection data'!$O:$P,2,FALSE)</f>
        <v>24.apr.22 6</v>
      </c>
    </row>
    <row r="855" spans="1:22" x14ac:dyDescent="0.2">
      <c r="A855" t="s">
        <v>198</v>
      </c>
      <c r="B855" s="1" t="str">
        <f t="shared" si="80"/>
        <v>1A</v>
      </c>
      <c r="C855">
        <v>17.826000000000001</v>
      </c>
      <c r="D855">
        <f t="shared" si="78"/>
        <v>17.829999999999998</v>
      </c>
      <c r="E855">
        <f>VLOOKUP(D855,'Peak Combiner'!$A$5:$D$4980,4,FALSE)</f>
        <v>17.82</v>
      </c>
      <c r="F855">
        <f>IFERROR(VLOOKUP(D855,rt_comb!$A:$B,2,FALSE),D855)</f>
        <v>17.829999999999998</v>
      </c>
      <c r="G855">
        <v>6725382</v>
      </c>
      <c r="H855">
        <f>SUMIFS($G:$G,$E:$E,18.51,'RAW2'!$A:$A,'RAW2'!A855)</f>
        <v>21427559</v>
      </c>
      <c r="I855" s="1" t="str">
        <f>VLOOKUP(A855,'volatile collection data'!$G$6:$H$69,2,FALSE)</f>
        <v>A</v>
      </c>
      <c r="J855" s="1">
        <f>VLOOKUP(A855,'volatile collection data'!$G$6:$I$69,3,FALSE)</f>
        <v>1</v>
      </c>
      <c r="K855" s="1" t="str">
        <f>VLOOKUP(A855,'volatile collection data'!$G$6:$N$69,8,FALSE)</f>
        <v>6A</v>
      </c>
      <c r="L855" s="1">
        <f>VLOOKUP(A855,'volatile collection data'!$G$6:$J$69,4,FALSE)</f>
        <v>2.11</v>
      </c>
      <c r="M855" s="1">
        <f>VLOOKUP($A855,'volatile collection data'!$G$6:$M$69,6,FALSE)</f>
        <v>11</v>
      </c>
      <c r="N855" s="1">
        <f>VLOOKUP($A855,'volatile collection data'!$G$6:$M$69,7,FALSE)</f>
        <v>2.11</v>
      </c>
      <c r="O855" s="1">
        <f>VLOOKUP(A855,'volatile collection data'!$G$6:$K$69,5,FALSE)</f>
        <v>1</v>
      </c>
      <c r="P855" s="1" t="str">
        <f t="shared" si="81"/>
        <v>1A</v>
      </c>
      <c r="Q855">
        <f t="shared" si="79"/>
        <v>0.74375826806105694</v>
      </c>
      <c r="R855" t="str">
        <f t="shared" si="82"/>
        <v>6A_1-A&amp;2.11%2.11@11</v>
      </c>
      <c r="S855" t="str">
        <f t="shared" si="83"/>
        <v>1A-6A-VCS-Loc-22</v>
      </c>
      <c r="T855" t="str">
        <f>IFERROR(IF(VLOOKUP(S855,Bad!$A:$A,1,FALSE)='RAW2'!S855,"yes","no"),"no")</f>
        <v>no</v>
      </c>
      <c r="U855" t="str">
        <f>IFERROR(VLOOKUP(F855,compounds!$A:$B,2,FALSE),"")</f>
        <v/>
      </c>
      <c r="V855" t="str">
        <f>VLOOKUP(B855,'volatile collection data'!$O:$P,2,FALSE)</f>
        <v>24.apr.22 6</v>
      </c>
    </row>
    <row r="856" spans="1:22" x14ac:dyDescent="0.2">
      <c r="A856" t="s">
        <v>198</v>
      </c>
      <c r="B856" s="1" t="str">
        <f t="shared" si="80"/>
        <v>1A</v>
      </c>
      <c r="C856">
        <v>17.875</v>
      </c>
      <c r="D856">
        <f t="shared" si="78"/>
        <v>17.88</v>
      </c>
      <c r="E856">
        <f>VLOOKUP(D856,'Peak Combiner'!$A$5:$D$4980,4,FALSE)</f>
        <v>17.87</v>
      </c>
      <c r="F856">
        <f>IFERROR(VLOOKUP(D856,rt_comb!$A:$B,2,FALSE),D856)</f>
        <v>17.88</v>
      </c>
      <c r="G856">
        <v>3207414</v>
      </c>
      <c r="H856">
        <f>SUMIFS($G:$G,$E:$E,18.51,'RAW2'!$A:$A,'RAW2'!A856)</f>
        <v>21427559</v>
      </c>
      <c r="I856" s="1" t="str">
        <f>VLOOKUP(A856,'volatile collection data'!$G$6:$H$69,2,FALSE)</f>
        <v>A</v>
      </c>
      <c r="J856" s="1">
        <f>VLOOKUP(A856,'volatile collection data'!$G$6:$I$69,3,FALSE)</f>
        <v>1</v>
      </c>
      <c r="K856" s="1" t="str">
        <f>VLOOKUP(A856,'volatile collection data'!$G$6:$N$69,8,FALSE)</f>
        <v>6A</v>
      </c>
      <c r="L856" s="1">
        <f>VLOOKUP(A856,'volatile collection data'!$G$6:$J$69,4,FALSE)</f>
        <v>2.11</v>
      </c>
      <c r="M856" s="1">
        <f>VLOOKUP($A856,'volatile collection data'!$G$6:$M$69,6,FALSE)</f>
        <v>11</v>
      </c>
      <c r="N856" s="1">
        <f>VLOOKUP($A856,'volatile collection data'!$G$6:$M$69,7,FALSE)</f>
        <v>2.11</v>
      </c>
      <c r="O856" s="1">
        <f>VLOOKUP(A856,'volatile collection data'!$G$6:$K$69,5,FALSE)</f>
        <v>1</v>
      </c>
      <c r="P856" s="1" t="str">
        <f t="shared" si="81"/>
        <v>1A</v>
      </c>
      <c r="Q856">
        <f t="shared" si="79"/>
        <v>0.35470709048122284</v>
      </c>
      <c r="R856" t="str">
        <f t="shared" si="82"/>
        <v>6A_1-A&amp;2.11%2.11@11</v>
      </c>
      <c r="S856" t="str">
        <f t="shared" si="83"/>
        <v>1A-6A-VCS-Loc-22</v>
      </c>
      <c r="T856" t="str">
        <f>IFERROR(IF(VLOOKUP(S856,Bad!$A:$A,1,FALSE)='RAW2'!S856,"yes","no"),"no")</f>
        <v>no</v>
      </c>
      <c r="U856" t="str">
        <f>IFERROR(VLOOKUP(F856,compounds!$A:$B,2,FALSE),"")</f>
        <v/>
      </c>
      <c r="V856" t="str">
        <f>VLOOKUP(B856,'volatile collection data'!$O:$P,2,FALSE)</f>
        <v>24.apr.22 6</v>
      </c>
    </row>
    <row r="857" spans="1:22" x14ac:dyDescent="0.2">
      <c r="A857" t="s">
        <v>198</v>
      </c>
      <c r="B857" s="1" t="str">
        <f t="shared" si="80"/>
        <v>1A</v>
      </c>
      <c r="C857">
        <v>18.530999999999999</v>
      </c>
      <c r="D857">
        <f t="shared" si="78"/>
        <v>18.53</v>
      </c>
      <c r="E857">
        <f>VLOOKUP(D857,'Peak Combiner'!$A$5:$D$4980,4,FALSE)</f>
        <v>18.510000000000002</v>
      </c>
      <c r="F857">
        <f>IFERROR(VLOOKUP(D857,rt_comb!$A:$B,2,FALSE),D857)</f>
        <v>18.52</v>
      </c>
      <c r="G857">
        <v>21427559</v>
      </c>
      <c r="H857">
        <f>SUMIFS($G:$G,$E:$E,18.51,'RAW2'!$A:$A,'RAW2'!A857)</f>
        <v>21427559</v>
      </c>
      <c r="I857" s="1" t="str">
        <f>VLOOKUP(A857,'volatile collection data'!$G$6:$H$69,2,FALSE)</f>
        <v>A</v>
      </c>
      <c r="J857" s="1">
        <f>VLOOKUP(A857,'volatile collection data'!$G$6:$I$69,3,FALSE)</f>
        <v>1</v>
      </c>
      <c r="K857" s="1" t="str">
        <f>VLOOKUP(A857,'volatile collection data'!$G$6:$N$69,8,FALSE)</f>
        <v>6A</v>
      </c>
      <c r="L857" s="1">
        <f>VLOOKUP(A857,'volatile collection data'!$G$6:$J$69,4,FALSE)</f>
        <v>2.11</v>
      </c>
      <c r="M857" s="1">
        <f>VLOOKUP($A857,'volatile collection data'!$G$6:$M$69,6,FALSE)</f>
        <v>11</v>
      </c>
      <c r="N857" s="1">
        <f>VLOOKUP($A857,'volatile collection data'!$G$6:$M$69,7,FALSE)</f>
        <v>2.11</v>
      </c>
      <c r="O857" s="1">
        <f>VLOOKUP(A857,'volatile collection data'!$G$6:$K$69,5,FALSE)</f>
        <v>1</v>
      </c>
      <c r="P857" s="1" t="str">
        <f t="shared" si="81"/>
        <v>1A</v>
      </c>
      <c r="Q857">
        <f t="shared" si="79"/>
        <v>2.3696682464454977</v>
      </c>
      <c r="R857" t="str">
        <f t="shared" si="82"/>
        <v>6A_1-A&amp;2.11%2.11@11</v>
      </c>
      <c r="S857" t="str">
        <f t="shared" si="83"/>
        <v>1A-6A-VCS-Loc-22</v>
      </c>
      <c r="T857" t="str">
        <f>IFERROR(IF(VLOOKUP(S857,Bad!$A:$A,1,FALSE)='RAW2'!S857,"yes","no"),"no")</f>
        <v>no</v>
      </c>
      <c r="U857" t="str">
        <f>IFERROR(VLOOKUP(F857,compounds!$A:$B,2,FALSE),"")</f>
        <v>standard</v>
      </c>
      <c r="V857" t="str">
        <f>VLOOKUP(B857,'volatile collection data'!$O:$P,2,FALSE)</f>
        <v>24.apr.22 6</v>
      </c>
    </row>
    <row r="858" spans="1:22" x14ac:dyDescent="0.2">
      <c r="A858" t="s">
        <v>198</v>
      </c>
      <c r="B858" s="1" t="str">
        <f t="shared" si="80"/>
        <v>1A</v>
      </c>
      <c r="C858">
        <v>21.324999999999999</v>
      </c>
      <c r="D858">
        <f t="shared" si="78"/>
        <v>21.33</v>
      </c>
      <c r="E858">
        <f>VLOOKUP(D858,'Peak Combiner'!$A$5:$D$4980,4,FALSE)</f>
        <v>21.28</v>
      </c>
      <c r="F858">
        <f>IFERROR(VLOOKUP(D858,rt_comb!$A:$B,2,FALSE),D858)</f>
        <v>21.33</v>
      </c>
      <c r="G858">
        <v>2317291</v>
      </c>
      <c r="H858">
        <f>SUMIFS($G:$G,$E:$E,18.51,'RAW2'!$A:$A,'RAW2'!A858)</f>
        <v>21427559</v>
      </c>
      <c r="I858" s="1" t="str">
        <f>VLOOKUP(A858,'volatile collection data'!$G$6:$H$69,2,FALSE)</f>
        <v>A</v>
      </c>
      <c r="J858" s="1">
        <f>VLOOKUP(A858,'volatile collection data'!$G$6:$I$69,3,FALSE)</f>
        <v>1</v>
      </c>
      <c r="K858" s="1" t="str">
        <f>VLOOKUP(A858,'volatile collection data'!$G$6:$N$69,8,FALSE)</f>
        <v>6A</v>
      </c>
      <c r="L858" s="1">
        <f>VLOOKUP(A858,'volatile collection data'!$G$6:$J$69,4,FALSE)</f>
        <v>2.11</v>
      </c>
      <c r="M858" s="1">
        <f>VLOOKUP($A858,'volatile collection data'!$G$6:$M$69,6,FALSE)</f>
        <v>11</v>
      </c>
      <c r="N858" s="1">
        <f>VLOOKUP($A858,'volatile collection data'!$G$6:$M$69,7,FALSE)</f>
        <v>2.11</v>
      </c>
      <c r="O858" s="1">
        <f>VLOOKUP(A858,'volatile collection data'!$G$6:$K$69,5,FALSE)</f>
        <v>1</v>
      </c>
      <c r="P858" s="1" t="str">
        <f t="shared" si="81"/>
        <v>1A</v>
      </c>
      <c r="Q858">
        <f t="shared" si="79"/>
        <v>0.2562686165266857</v>
      </c>
      <c r="R858" t="str">
        <f t="shared" si="82"/>
        <v>6A_1-A&amp;2.11%2.11@11</v>
      </c>
      <c r="S858" t="str">
        <f t="shared" si="83"/>
        <v>1A-6A-VCS-Loc-22</v>
      </c>
      <c r="T858" t="str">
        <f>IFERROR(IF(VLOOKUP(S858,Bad!$A:$A,1,FALSE)='RAW2'!S858,"yes","no"),"no")</f>
        <v>no</v>
      </c>
      <c r="U858" t="str">
        <f>IFERROR(VLOOKUP(F858,compounds!$A:$B,2,FALSE),"")</f>
        <v/>
      </c>
      <c r="V858" t="str">
        <f>VLOOKUP(B858,'volatile collection data'!$O:$P,2,FALSE)</f>
        <v>24.apr.22 6</v>
      </c>
    </row>
    <row r="859" spans="1:22" x14ac:dyDescent="0.2">
      <c r="A859" t="s">
        <v>198</v>
      </c>
      <c r="B859" s="1" t="str">
        <f t="shared" si="80"/>
        <v>1A</v>
      </c>
      <c r="C859">
        <v>26.103999999999999</v>
      </c>
      <c r="D859">
        <f t="shared" si="78"/>
        <v>26.1</v>
      </c>
      <c r="E859">
        <f>VLOOKUP(D859,'Peak Combiner'!$A$5:$D$4980,4,FALSE)</f>
        <v>26.1</v>
      </c>
      <c r="F859">
        <f>IFERROR(VLOOKUP(D859,rt_comb!$A:$B,2,FALSE),D859)</f>
        <v>26.1</v>
      </c>
      <c r="G859">
        <v>1077048</v>
      </c>
      <c r="H859">
        <f>SUMIFS($G:$G,$E:$E,18.51,'RAW2'!$A:$A,'RAW2'!A859)</f>
        <v>21427559</v>
      </c>
      <c r="I859" s="1" t="str">
        <f>VLOOKUP(A859,'volatile collection data'!$G$6:$H$69,2,FALSE)</f>
        <v>A</v>
      </c>
      <c r="J859" s="1">
        <f>VLOOKUP(A859,'volatile collection data'!$G$6:$I$69,3,FALSE)</f>
        <v>1</v>
      </c>
      <c r="K859" s="1" t="str">
        <f>VLOOKUP(A859,'volatile collection data'!$G$6:$N$69,8,FALSE)</f>
        <v>6A</v>
      </c>
      <c r="L859" s="1">
        <f>VLOOKUP(A859,'volatile collection data'!$G$6:$J$69,4,FALSE)</f>
        <v>2.11</v>
      </c>
      <c r="M859" s="1">
        <f>VLOOKUP($A859,'volatile collection data'!$G$6:$M$69,6,FALSE)</f>
        <v>11</v>
      </c>
      <c r="N859" s="1">
        <f>VLOOKUP($A859,'volatile collection data'!$G$6:$M$69,7,FALSE)</f>
        <v>2.11</v>
      </c>
      <c r="O859" s="1">
        <f>VLOOKUP(A859,'volatile collection data'!$G$6:$K$69,5,FALSE)</f>
        <v>1</v>
      </c>
      <c r="P859" s="1" t="str">
        <f t="shared" si="81"/>
        <v>1A</v>
      </c>
      <c r="Q859">
        <f t="shared" si="79"/>
        <v>0.11911046169550299</v>
      </c>
      <c r="R859" t="str">
        <f t="shared" si="82"/>
        <v>6A_1-A&amp;2.11%2.11@11</v>
      </c>
      <c r="S859" t="str">
        <f t="shared" si="83"/>
        <v>1A-6A-VCS-Loc-22</v>
      </c>
      <c r="T859" t="str">
        <f>IFERROR(IF(VLOOKUP(S859,Bad!$A:$A,1,FALSE)='RAW2'!S859,"yes","no"),"no")</f>
        <v>no</v>
      </c>
      <c r="U859" t="str">
        <f>IFERROR(VLOOKUP(F859,compounds!$A:$B,2,FALSE),"")</f>
        <v/>
      </c>
      <c r="V859" t="str">
        <f>VLOOKUP(B859,'volatile collection data'!$O:$P,2,FALSE)</f>
        <v>24.apr.22 6</v>
      </c>
    </row>
    <row r="860" spans="1:22" x14ac:dyDescent="0.2">
      <c r="A860" t="s">
        <v>198</v>
      </c>
      <c r="B860" s="1" t="str">
        <f t="shared" si="80"/>
        <v>1A</v>
      </c>
      <c r="C860">
        <v>34.213999999999999</v>
      </c>
      <c r="D860">
        <f t="shared" si="78"/>
        <v>34.21</v>
      </c>
      <c r="E860">
        <f>VLOOKUP(D860,'Peak Combiner'!$A$5:$D$4980,4,FALSE)</f>
        <v>34.21</v>
      </c>
      <c r="F860">
        <f>IFERROR(VLOOKUP(D860,rt_comb!$A:$B,2,FALSE),D860)</f>
        <v>34.21</v>
      </c>
      <c r="G860">
        <v>58117995</v>
      </c>
      <c r="H860">
        <f>SUMIFS($G:$G,$E:$E,18.51,'RAW2'!$A:$A,'RAW2'!A860)</f>
        <v>21427559</v>
      </c>
      <c r="I860" s="1" t="str">
        <f>VLOOKUP(A860,'volatile collection data'!$G$6:$H$69,2,FALSE)</f>
        <v>A</v>
      </c>
      <c r="J860" s="1">
        <f>VLOOKUP(A860,'volatile collection data'!$G$6:$I$69,3,FALSE)</f>
        <v>1</v>
      </c>
      <c r="K860" s="1" t="str">
        <f>VLOOKUP(A860,'volatile collection data'!$G$6:$N$69,8,FALSE)</f>
        <v>6A</v>
      </c>
      <c r="L860" s="1">
        <f>VLOOKUP(A860,'volatile collection data'!$G$6:$J$69,4,FALSE)</f>
        <v>2.11</v>
      </c>
      <c r="M860" s="1">
        <f>VLOOKUP($A860,'volatile collection data'!$G$6:$M$69,6,FALSE)</f>
        <v>11</v>
      </c>
      <c r="N860" s="1">
        <f>VLOOKUP($A860,'volatile collection data'!$G$6:$M$69,7,FALSE)</f>
        <v>2.11</v>
      </c>
      <c r="O860" s="1">
        <f>VLOOKUP(A860,'volatile collection data'!$G$6:$K$69,5,FALSE)</f>
        <v>1</v>
      </c>
      <c r="P860" s="1" t="str">
        <f t="shared" si="81"/>
        <v>1A</v>
      </c>
      <c r="Q860">
        <f t="shared" si="79"/>
        <v>6.4272541402675971</v>
      </c>
      <c r="R860" t="str">
        <f t="shared" si="82"/>
        <v>6A_1-A&amp;2.11%2.11@11</v>
      </c>
      <c r="S860" t="str">
        <f t="shared" si="83"/>
        <v>1A-6A-VCS-Loc-22</v>
      </c>
      <c r="T860" t="str">
        <f>IFERROR(IF(VLOOKUP(S860,Bad!$A:$A,1,FALSE)='RAW2'!S860,"yes","no"),"no")</f>
        <v>no</v>
      </c>
      <c r="U860" t="str">
        <f>IFERROR(VLOOKUP(F860,compounds!$A:$B,2,FALSE),"")</f>
        <v>manoyl oxide</v>
      </c>
      <c r="V860" t="str">
        <f>VLOOKUP(B860,'volatile collection data'!$O:$P,2,FALSE)</f>
        <v>24.apr.22 6</v>
      </c>
    </row>
    <row r="861" spans="1:22" x14ac:dyDescent="0.2">
      <c r="A861" t="s">
        <v>198</v>
      </c>
      <c r="B861" s="1" t="str">
        <f t="shared" si="80"/>
        <v>1A</v>
      </c>
      <c r="C861">
        <v>34.581000000000003</v>
      </c>
      <c r="D861">
        <f t="shared" si="78"/>
        <v>34.58</v>
      </c>
      <c r="E861">
        <f>VLOOKUP(D861,'Peak Combiner'!$A$5:$D$4980,4,FALSE)</f>
        <v>34.58</v>
      </c>
      <c r="F861">
        <f>IFERROR(VLOOKUP(D861,rt_comb!$A:$B,2,FALSE),D861)</f>
        <v>34.58</v>
      </c>
      <c r="G861">
        <v>998610</v>
      </c>
      <c r="H861">
        <f>SUMIFS($G:$G,$E:$E,18.51,'RAW2'!$A:$A,'RAW2'!A861)</f>
        <v>21427559</v>
      </c>
      <c r="I861" s="1" t="str">
        <f>VLOOKUP(A861,'volatile collection data'!$G$6:$H$69,2,FALSE)</f>
        <v>A</v>
      </c>
      <c r="J861" s="1">
        <f>VLOOKUP(A861,'volatile collection data'!$G$6:$I$69,3,FALSE)</f>
        <v>1</v>
      </c>
      <c r="K861" s="1" t="str">
        <f>VLOOKUP(A861,'volatile collection data'!$G$6:$N$69,8,FALSE)</f>
        <v>6A</v>
      </c>
      <c r="L861" s="1">
        <f>VLOOKUP(A861,'volatile collection data'!$G$6:$J$69,4,FALSE)</f>
        <v>2.11</v>
      </c>
      <c r="M861" s="1">
        <f>VLOOKUP($A861,'volatile collection data'!$G$6:$M$69,6,FALSE)</f>
        <v>11</v>
      </c>
      <c r="N861" s="1">
        <f>VLOOKUP($A861,'volatile collection data'!$G$6:$M$69,7,FALSE)</f>
        <v>2.11</v>
      </c>
      <c r="O861" s="1">
        <f>VLOOKUP(A861,'volatile collection data'!$G$6:$K$69,5,FALSE)</f>
        <v>1</v>
      </c>
      <c r="P861" s="1" t="str">
        <f t="shared" si="81"/>
        <v>1A</v>
      </c>
      <c r="Q861">
        <f t="shared" si="79"/>
        <v>0.11043602342119037</v>
      </c>
      <c r="R861" t="str">
        <f t="shared" si="82"/>
        <v>6A_1-A&amp;2.11%2.11@11</v>
      </c>
      <c r="S861" t="str">
        <f t="shared" si="83"/>
        <v>1A-6A-VCS-Loc-22</v>
      </c>
      <c r="T861" t="str">
        <f>IFERROR(IF(VLOOKUP(S861,Bad!$A:$A,1,FALSE)='RAW2'!S861,"yes","no"),"no")</f>
        <v>no</v>
      </c>
      <c r="U861" t="str">
        <f>IFERROR(VLOOKUP(F861,compounds!$A:$B,2,FALSE),"")</f>
        <v/>
      </c>
      <c r="V861" t="str">
        <f>VLOOKUP(B861,'volatile collection data'!$O:$P,2,FALSE)</f>
        <v>24.apr.22 6</v>
      </c>
    </row>
    <row r="862" spans="1:22" x14ac:dyDescent="0.2">
      <c r="A862" t="s">
        <v>198</v>
      </c>
      <c r="B862" s="1" t="str">
        <f t="shared" si="80"/>
        <v>1A</v>
      </c>
      <c r="C862">
        <v>36.655000000000001</v>
      </c>
      <c r="D862">
        <f t="shared" si="78"/>
        <v>36.659999999999997</v>
      </c>
      <c r="E862">
        <f>VLOOKUP(D862,'Peak Combiner'!$A$5:$D$4980,4,FALSE)</f>
        <v>36.65</v>
      </c>
      <c r="F862">
        <f>IFERROR(VLOOKUP(D862,rt_comb!$A:$B,2,FALSE),D862)</f>
        <v>36.659999999999997</v>
      </c>
      <c r="G862">
        <v>2289007</v>
      </c>
      <c r="H862">
        <f>SUMIFS($G:$G,$E:$E,18.51,'RAW2'!$A:$A,'RAW2'!A862)</f>
        <v>21427559</v>
      </c>
      <c r="I862" s="1" t="str">
        <f>VLOOKUP(A862,'volatile collection data'!$G$6:$H$69,2,FALSE)</f>
        <v>A</v>
      </c>
      <c r="J862" s="1">
        <f>VLOOKUP(A862,'volatile collection data'!$G$6:$I$69,3,FALSE)</f>
        <v>1</v>
      </c>
      <c r="K862" s="1" t="str">
        <f>VLOOKUP(A862,'volatile collection data'!$G$6:$N$69,8,FALSE)</f>
        <v>6A</v>
      </c>
      <c r="L862" s="1">
        <f>VLOOKUP(A862,'volatile collection data'!$G$6:$J$69,4,FALSE)</f>
        <v>2.11</v>
      </c>
      <c r="M862" s="1">
        <f>VLOOKUP($A862,'volatile collection data'!$G$6:$M$69,6,FALSE)</f>
        <v>11</v>
      </c>
      <c r="N862" s="1">
        <f>VLOOKUP($A862,'volatile collection data'!$G$6:$M$69,7,FALSE)</f>
        <v>2.11</v>
      </c>
      <c r="O862" s="1">
        <f>VLOOKUP(A862,'volatile collection data'!$G$6:$K$69,5,FALSE)</f>
        <v>1</v>
      </c>
      <c r="P862" s="1" t="str">
        <f t="shared" si="81"/>
        <v>1A</v>
      </c>
      <c r="Q862">
        <f t="shared" si="79"/>
        <v>0.2531406962310298</v>
      </c>
      <c r="R862" t="str">
        <f t="shared" si="82"/>
        <v>6A_1-A&amp;2.11%2.11@11</v>
      </c>
      <c r="S862" t="str">
        <f t="shared" si="83"/>
        <v>1A-6A-VCS-Loc-22</v>
      </c>
      <c r="T862" t="str">
        <f>IFERROR(IF(VLOOKUP(S862,Bad!$A:$A,1,FALSE)='RAW2'!S862,"yes","no"),"no")</f>
        <v>no</v>
      </c>
      <c r="U862" t="str">
        <f>IFERROR(VLOOKUP(F862,compounds!$A:$B,2,FALSE),"")</f>
        <v/>
      </c>
      <c r="V862" t="str">
        <f>VLOOKUP(B862,'volatile collection data'!$O:$P,2,FALSE)</f>
        <v>24.apr.22 6</v>
      </c>
    </row>
    <row r="863" spans="1:22" x14ac:dyDescent="0.2">
      <c r="A863" t="s">
        <v>198</v>
      </c>
      <c r="B863" s="1" t="str">
        <f t="shared" si="80"/>
        <v>1A</v>
      </c>
      <c r="C863">
        <v>37.237000000000002</v>
      </c>
      <c r="D863">
        <f t="shared" si="78"/>
        <v>37.24</v>
      </c>
      <c r="E863">
        <f>VLOOKUP(D863,'Peak Combiner'!$A$5:$D$4980,4,FALSE)</f>
        <v>37.24</v>
      </c>
      <c r="F863">
        <f>IFERROR(VLOOKUP(D863,rt_comb!$A:$B,2,FALSE),D863)</f>
        <v>37.24</v>
      </c>
      <c r="G863">
        <v>779614</v>
      </c>
      <c r="H863">
        <f>SUMIFS($G:$G,$E:$E,18.51,'RAW2'!$A:$A,'RAW2'!A863)</f>
        <v>21427559</v>
      </c>
      <c r="I863" s="1" t="str">
        <f>VLOOKUP(A863,'volatile collection data'!$G$6:$H$69,2,FALSE)</f>
        <v>A</v>
      </c>
      <c r="J863" s="1">
        <f>VLOOKUP(A863,'volatile collection data'!$G$6:$I$69,3,FALSE)</f>
        <v>1</v>
      </c>
      <c r="K863" s="1" t="str">
        <f>VLOOKUP(A863,'volatile collection data'!$G$6:$N$69,8,FALSE)</f>
        <v>6A</v>
      </c>
      <c r="L863" s="1">
        <f>VLOOKUP(A863,'volatile collection data'!$G$6:$J$69,4,FALSE)</f>
        <v>2.11</v>
      </c>
      <c r="M863" s="1">
        <f>VLOOKUP($A863,'volatile collection data'!$G$6:$M$69,6,FALSE)</f>
        <v>11</v>
      </c>
      <c r="N863" s="1">
        <f>VLOOKUP($A863,'volatile collection data'!$G$6:$M$69,7,FALSE)</f>
        <v>2.11</v>
      </c>
      <c r="O863" s="1">
        <f>VLOOKUP(A863,'volatile collection data'!$G$6:$K$69,5,FALSE)</f>
        <v>1</v>
      </c>
      <c r="P863" s="1" t="str">
        <f t="shared" si="81"/>
        <v>1A</v>
      </c>
      <c r="Q863">
        <f t="shared" si="79"/>
        <v>8.6217312027205728E-2</v>
      </c>
      <c r="R863" t="str">
        <f t="shared" si="82"/>
        <v>6A_1-A&amp;2.11%2.11@11</v>
      </c>
      <c r="S863" t="str">
        <f t="shared" si="83"/>
        <v>1A-6A-VCS-Loc-22</v>
      </c>
      <c r="T863" t="str">
        <f>IFERROR(IF(VLOOKUP(S863,Bad!$A:$A,1,FALSE)='RAW2'!S863,"yes","no"),"no")</f>
        <v>no</v>
      </c>
      <c r="U863" t="str">
        <f>IFERROR(VLOOKUP(F863,compounds!$A:$B,2,FALSE),"")</f>
        <v/>
      </c>
      <c r="V863" t="str">
        <f>VLOOKUP(B863,'volatile collection data'!$O:$P,2,FALSE)</f>
        <v>24.apr.22 6</v>
      </c>
    </row>
    <row r="864" spans="1:22" x14ac:dyDescent="0.2">
      <c r="A864" t="s">
        <v>198</v>
      </c>
      <c r="B864" s="1" t="str">
        <f t="shared" si="80"/>
        <v>1A</v>
      </c>
      <c r="C864">
        <v>37.308</v>
      </c>
      <c r="D864">
        <f t="shared" si="78"/>
        <v>37.31</v>
      </c>
      <c r="E864">
        <f>VLOOKUP(D864,'Peak Combiner'!$A$5:$D$4980,4,FALSE)</f>
        <v>37.31</v>
      </c>
      <c r="F864">
        <f>IFERROR(VLOOKUP(D864,rt_comb!$A:$B,2,FALSE),D864)</f>
        <v>37.31</v>
      </c>
      <c r="G864">
        <v>415886</v>
      </c>
      <c r="H864">
        <f>SUMIFS($G:$G,$E:$E,18.51,'RAW2'!$A:$A,'RAW2'!A864)</f>
        <v>21427559</v>
      </c>
      <c r="I864" s="1" t="str">
        <f>VLOOKUP(A864,'volatile collection data'!$G$6:$H$69,2,FALSE)</f>
        <v>A</v>
      </c>
      <c r="J864" s="1">
        <f>VLOOKUP(A864,'volatile collection data'!$G$6:$I$69,3,FALSE)</f>
        <v>1</v>
      </c>
      <c r="K864" s="1" t="str">
        <f>VLOOKUP(A864,'volatile collection data'!$G$6:$N$69,8,FALSE)</f>
        <v>6A</v>
      </c>
      <c r="L864" s="1">
        <f>VLOOKUP(A864,'volatile collection data'!$G$6:$J$69,4,FALSE)</f>
        <v>2.11</v>
      </c>
      <c r="M864" s="1">
        <f>VLOOKUP($A864,'volatile collection data'!$G$6:$M$69,6,FALSE)</f>
        <v>11</v>
      </c>
      <c r="N864" s="1">
        <f>VLOOKUP($A864,'volatile collection data'!$G$6:$M$69,7,FALSE)</f>
        <v>2.11</v>
      </c>
      <c r="O864" s="1">
        <f>VLOOKUP(A864,'volatile collection data'!$G$6:$K$69,5,FALSE)</f>
        <v>1</v>
      </c>
      <c r="P864" s="1" t="str">
        <f t="shared" si="81"/>
        <v>1A</v>
      </c>
      <c r="Q864">
        <f t="shared" si="79"/>
        <v>4.5992725925581734E-2</v>
      </c>
      <c r="R864" t="str">
        <f t="shared" si="82"/>
        <v>6A_1-A&amp;2.11%2.11@11</v>
      </c>
      <c r="S864" t="str">
        <f t="shared" si="83"/>
        <v>1A-6A-VCS-Loc-22</v>
      </c>
      <c r="T864" t="str">
        <f>IFERROR(IF(VLOOKUP(S864,Bad!$A:$A,1,FALSE)='RAW2'!S864,"yes","no"),"no")</f>
        <v>no</v>
      </c>
      <c r="U864" t="str">
        <f>IFERROR(VLOOKUP(F864,compounds!$A:$B,2,FALSE),"")</f>
        <v/>
      </c>
      <c r="V864" t="str">
        <f>VLOOKUP(B864,'volatile collection data'!$O:$P,2,FALSE)</f>
        <v>24.apr.22 6</v>
      </c>
    </row>
    <row r="865" spans="1:22" x14ac:dyDescent="0.2">
      <c r="A865" t="s">
        <v>198</v>
      </c>
      <c r="B865" s="1" t="str">
        <f t="shared" si="80"/>
        <v>1A</v>
      </c>
      <c r="C865">
        <v>37.378</v>
      </c>
      <c r="D865">
        <f t="shared" si="78"/>
        <v>37.380000000000003</v>
      </c>
      <c r="E865">
        <f>VLOOKUP(D865,'Peak Combiner'!$A$5:$D$4980,4,FALSE)</f>
        <v>37.380000000000003</v>
      </c>
      <c r="F865">
        <f>IFERROR(VLOOKUP(D865,rt_comb!$A:$B,2,FALSE),D865)</f>
        <v>37.380000000000003</v>
      </c>
      <c r="G865">
        <v>763704</v>
      </c>
      <c r="H865">
        <f>SUMIFS($G:$G,$E:$E,18.51,'RAW2'!$A:$A,'RAW2'!A865)</f>
        <v>21427559</v>
      </c>
      <c r="I865" s="1" t="str">
        <f>VLOOKUP(A865,'volatile collection data'!$G$6:$H$69,2,FALSE)</f>
        <v>A</v>
      </c>
      <c r="J865" s="1">
        <f>VLOOKUP(A865,'volatile collection data'!$G$6:$I$69,3,FALSE)</f>
        <v>1</v>
      </c>
      <c r="K865" s="1" t="str">
        <f>VLOOKUP(A865,'volatile collection data'!$G$6:$N$69,8,FALSE)</f>
        <v>6A</v>
      </c>
      <c r="L865" s="1">
        <f>VLOOKUP(A865,'volatile collection data'!$G$6:$J$69,4,FALSE)</f>
        <v>2.11</v>
      </c>
      <c r="M865" s="1">
        <f>VLOOKUP($A865,'volatile collection data'!$G$6:$M$69,6,FALSE)</f>
        <v>11</v>
      </c>
      <c r="N865" s="1">
        <f>VLOOKUP($A865,'volatile collection data'!$G$6:$M$69,7,FALSE)</f>
        <v>2.11</v>
      </c>
      <c r="O865" s="1">
        <f>VLOOKUP(A865,'volatile collection data'!$G$6:$K$69,5,FALSE)</f>
        <v>1</v>
      </c>
      <c r="P865" s="1" t="str">
        <f t="shared" si="81"/>
        <v>1A</v>
      </c>
      <c r="Q865">
        <f t="shared" si="79"/>
        <v>8.4457829213463495E-2</v>
      </c>
      <c r="R865" t="str">
        <f t="shared" si="82"/>
        <v>6A_1-A&amp;2.11%2.11@11</v>
      </c>
      <c r="S865" t="str">
        <f t="shared" si="83"/>
        <v>1A-6A-VCS-Loc-22</v>
      </c>
      <c r="T865" t="str">
        <f>IFERROR(IF(VLOOKUP(S865,Bad!$A:$A,1,FALSE)='RAW2'!S865,"yes","no"),"no")</f>
        <v>no</v>
      </c>
      <c r="U865" t="str">
        <f>IFERROR(VLOOKUP(F865,compounds!$A:$B,2,FALSE),"")</f>
        <v/>
      </c>
      <c r="V865" t="str">
        <f>VLOOKUP(B865,'volatile collection data'!$O:$P,2,FALSE)</f>
        <v>24.apr.22 6</v>
      </c>
    </row>
    <row r="866" spans="1:22" x14ac:dyDescent="0.2">
      <c r="A866" t="s">
        <v>198</v>
      </c>
      <c r="B866" s="1" t="str">
        <f t="shared" si="80"/>
        <v>1A</v>
      </c>
      <c r="C866">
        <v>38.023000000000003</v>
      </c>
      <c r="D866">
        <f t="shared" si="78"/>
        <v>38.020000000000003</v>
      </c>
      <c r="E866">
        <f>VLOOKUP(D866,'Peak Combiner'!$A$5:$D$4980,4,FALSE)</f>
        <v>38.020000000000003</v>
      </c>
      <c r="F866">
        <f>IFERROR(VLOOKUP(D866,rt_comb!$A:$B,2,FALSE),D866)</f>
        <v>38.020000000000003</v>
      </c>
      <c r="G866">
        <v>4561901</v>
      </c>
      <c r="H866">
        <f>SUMIFS($G:$G,$E:$E,18.51,'RAW2'!$A:$A,'RAW2'!A866)</f>
        <v>21427559</v>
      </c>
      <c r="I866" s="1" t="str">
        <f>VLOOKUP(A866,'volatile collection data'!$G$6:$H$69,2,FALSE)</f>
        <v>A</v>
      </c>
      <c r="J866" s="1">
        <f>VLOOKUP(A866,'volatile collection data'!$G$6:$I$69,3,FALSE)</f>
        <v>1</v>
      </c>
      <c r="K866" s="1" t="str">
        <f>VLOOKUP(A866,'volatile collection data'!$G$6:$N$69,8,FALSE)</f>
        <v>6A</v>
      </c>
      <c r="L866" s="1">
        <f>VLOOKUP(A866,'volatile collection data'!$G$6:$J$69,4,FALSE)</f>
        <v>2.11</v>
      </c>
      <c r="M866" s="1">
        <f>VLOOKUP($A866,'volatile collection data'!$G$6:$M$69,6,FALSE)</f>
        <v>11</v>
      </c>
      <c r="N866" s="1">
        <f>VLOOKUP($A866,'volatile collection data'!$G$6:$M$69,7,FALSE)</f>
        <v>2.11</v>
      </c>
      <c r="O866" s="1">
        <f>VLOOKUP(A866,'volatile collection data'!$G$6:$K$69,5,FALSE)</f>
        <v>1</v>
      </c>
      <c r="P866" s="1" t="str">
        <f t="shared" si="81"/>
        <v>1A</v>
      </c>
      <c r="Q866">
        <f t="shared" si="79"/>
        <v>0.50449945993045509</v>
      </c>
      <c r="R866" t="str">
        <f t="shared" si="82"/>
        <v>6A_1-A&amp;2.11%2.11@11</v>
      </c>
      <c r="S866" t="str">
        <f t="shared" si="83"/>
        <v>1A-6A-VCS-Loc-22</v>
      </c>
      <c r="T866" t="str">
        <f>IFERROR(IF(VLOOKUP(S866,Bad!$A:$A,1,FALSE)='RAW2'!S866,"yes","no"),"no")</f>
        <v>no</v>
      </c>
      <c r="U866" t="str">
        <f>IFERROR(VLOOKUP(F866,compounds!$A:$B,2,FALSE),"")</f>
        <v/>
      </c>
      <c r="V866" t="str">
        <f>VLOOKUP(B866,'volatile collection data'!$O:$P,2,FALSE)</f>
        <v>24.apr.22 6</v>
      </c>
    </row>
    <row r="867" spans="1:22" x14ac:dyDescent="0.2">
      <c r="A867" t="s">
        <v>199</v>
      </c>
      <c r="B867" s="1" t="str">
        <f t="shared" si="80"/>
        <v>1B</v>
      </c>
      <c r="C867">
        <v>4.1740000000000004</v>
      </c>
      <c r="D867">
        <f t="shared" si="78"/>
        <v>4.17</v>
      </c>
      <c r="E867">
        <f>VLOOKUP(D867,'Peak Combiner'!$A$5:$D$4980,4,FALSE)</f>
        <v>4.1500000000000004</v>
      </c>
      <c r="F867">
        <f>IFERROR(VLOOKUP(D867,rt_comb!$A:$B,2,FALSE),D867)</f>
        <v>4.17</v>
      </c>
      <c r="G867">
        <v>1315756</v>
      </c>
      <c r="H867">
        <f>SUMIFS($G:$G,$E:$E,18.51,'RAW2'!$A:$A,'RAW2'!A867)</f>
        <v>33018876</v>
      </c>
      <c r="I867" s="1" t="str">
        <f>VLOOKUP(A867,'volatile collection data'!$G$6:$H$69,2,FALSE)</f>
        <v>B</v>
      </c>
      <c r="J867" s="1">
        <f>VLOOKUP(A867,'volatile collection data'!$G$6:$I$69,3,FALSE)</f>
        <v>1</v>
      </c>
      <c r="K867" s="1" t="str">
        <f>VLOOKUP(A867,'volatile collection data'!$G$6:$N$69,8,FALSE)</f>
        <v>10A</v>
      </c>
      <c r="L867" s="1">
        <f>VLOOKUP(A867,'volatile collection data'!$G$6:$J$69,4,FALSE)</f>
        <v>4.46</v>
      </c>
      <c r="M867" s="1">
        <f>VLOOKUP($A867,'volatile collection data'!$G$6:$M$69,6,FALSE)</f>
        <v>8</v>
      </c>
      <c r="N867" s="1">
        <f>VLOOKUP($A867,'volatile collection data'!$G$6:$M$69,7,FALSE)</f>
        <v>4.46</v>
      </c>
      <c r="O867" s="1">
        <f>VLOOKUP(A867,'volatile collection data'!$G$6:$K$69,5,FALSE)</f>
        <v>1</v>
      </c>
      <c r="P867" s="1" t="str">
        <f t="shared" si="81"/>
        <v>1B</v>
      </c>
      <c r="Q867">
        <f t="shared" si="79"/>
        <v>4.4673318990902607E-2</v>
      </c>
      <c r="R867" t="str">
        <f t="shared" si="82"/>
        <v>10A_1-B&amp;4.46%4.46@8</v>
      </c>
      <c r="S867" t="str">
        <f t="shared" si="83"/>
        <v>1B-10A-VCS-Loc-22</v>
      </c>
      <c r="T867" t="str">
        <f>IFERROR(IF(VLOOKUP(S867,Bad!$A:$A,1,FALSE)='RAW2'!S867,"yes","no"),"no")</f>
        <v>no</v>
      </c>
      <c r="U867" t="str">
        <f>IFERROR(VLOOKUP(F867,compounds!$A:$B,2,FALSE),"")</f>
        <v/>
      </c>
      <c r="V867" t="str">
        <f>VLOOKUP(B867,'volatile collection data'!$O:$P,2,FALSE)</f>
        <v>25 apr.22 10</v>
      </c>
    </row>
    <row r="868" spans="1:22" x14ac:dyDescent="0.2">
      <c r="A868" t="s">
        <v>199</v>
      </c>
      <c r="B868" s="1" t="str">
        <f t="shared" si="80"/>
        <v>1B</v>
      </c>
      <c r="C868">
        <v>4.4649999999999999</v>
      </c>
      <c r="D868">
        <f t="shared" si="78"/>
        <v>4.47</v>
      </c>
      <c r="E868">
        <f>VLOOKUP(D868,'Peak Combiner'!$A$5:$D$4980,4,FALSE)</f>
        <v>4.47</v>
      </c>
      <c r="F868">
        <f>IFERROR(VLOOKUP(D868,rt_comb!$A:$B,2,FALSE),D868)</f>
        <v>4.47</v>
      </c>
      <c r="G868">
        <v>1015301</v>
      </c>
      <c r="H868">
        <f>SUMIFS($G:$G,$E:$E,18.51,'RAW2'!$A:$A,'RAW2'!A868)</f>
        <v>33018876</v>
      </c>
      <c r="I868" s="1" t="str">
        <f>VLOOKUP(A868,'volatile collection data'!$G$6:$H$69,2,FALSE)</f>
        <v>B</v>
      </c>
      <c r="J868" s="1">
        <f>VLOOKUP(A868,'volatile collection data'!$G$6:$I$69,3,FALSE)</f>
        <v>1</v>
      </c>
      <c r="K868" s="1" t="str">
        <f>VLOOKUP(A868,'volatile collection data'!$G$6:$N$69,8,FALSE)</f>
        <v>10A</v>
      </c>
      <c r="L868" s="1">
        <f>VLOOKUP(A868,'volatile collection data'!$G$6:$J$69,4,FALSE)</f>
        <v>4.46</v>
      </c>
      <c r="M868" s="1">
        <f>VLOOKUP($A868,'volatile collection data'!$G$6:$M$69,6,FALSE)</f>
        <v>8</v>
      </c>
      <c r="N868" s="1">
        <f>VLOOKUP($A868,'volatile collection data'!$G$6:$M$69,7,FALSE)</f>
        <v>4.46</v>
      </c>
      <c r="O868" s="1">
        <f>VLOOKUP(A868,'volatile collection data'!$G$6:$K$69,5,FALSE)</f>
        <v>1</v>
      </c>
      <c r="P868" s="1" t="str">
        <f t="shared" si="81"/>
        <v>1B</v>
      </c>
      <c r="Q868">
        <f t="shared" si="79"/>
        <v>3.4472094708124006E-2</v>
      </c>
      <c r="R868" t="str">
        <f t="shared" si="82"/>
        <v>10A_1-B&amp;4.46%4.46@8</v>
      </c>
      <c r="S868" t="str">
        <f t="shared" si="83"/>
        <v>1B-10A-VCS-Loc-22</v>
      </c>
      <c r="T868" t="str">
        <f>IFERROR(IF(VLOOKUP(S868,Bad!$A:$A,1,FALSE)='RAW2'!S868,"yes","no"),"no")</f>
        <v>no</v>
      </c>
      <c r="U868" t="str">
        <f>IFERROR(VLOOKUP(F868,compounds!$A:$B,2,FALSE),"")</f>
        <v/>
      </c>
      <c r="V868" t="str">
        <f>VLOOKUP(B868,'volatile collection data'!$O:$P,2,FALSE)</f>
        <v>25 apr.22 10</v>
      </c>
    </row>
    <row r="869" spans="1:22" x14ac:dyDescent="0.2">
      <c r="A869" t="s">
        <v>199</v>
      </c>
      <c r="B869" s="1" t="str">
        <f t="shared" si="80"/>
        <v>1B</v>
      </c>
      <c r="C869">
        <v>4.7370000000000001</v>
      </c>
      <c r="D869">
        <f t="shared" si="78"/>
        <v>4.74</v>
      </c>
      <c r="E869">
        <f>VLOOKUP(D869,'Peak Combiner'!$A$5:$D$4980,4,FALSE)</f>
        <v>4.7</v>
      </c>
      <c r="F869">
        <f>IFERROR(VLOOKUP(D869,rt_comb!$A:$B,2,FALSE),D869)</f>
        <v>4.74</v>
      </c>
      <c r="G869">
        <v>1098606</v>
      </c>
      <c r="H869">
        <f>SUMIFS($G:$G,$E:$E,18.51,'RAW2'!$A:$A,'RAW2'!A869)</f>
        <v>33018876</v>
      </c>
      <c r="I869" s="1" t="str">
        <f>VLOOKUP(A869,'volatile collection data'!$G$6:$H$69,2,FALSE)</f>
        <v>B</v>
      </c>
      <c r="J869" s="1">
        <f>VLOOKUP(A869,'volatile collection data'!$G$6:$I$69,3,FALSE)</f>
        <v>1</v>
      </c>
      <c r="K869" s="1" t="str">
        <f>VLOOKUP(A869,'volatile collection data'!$G$6:$N$69,8,FALSE)</f>
        <v>10A</v>
      </c>
      <c r="L869" s="1">
        <f>VLOOKUP(A869,'volatile collection data'!$G$6:$J$69,4,FALSE)</f>
        <v>4.46</v>
      </c>
      <c r="M869" s="1">
        <f>VLOOKUP($A869,'volatile collection data'!$G$6:$M$69,6,FALSE)</f>
        <v>8</v>
      </c>
      <c r="N869" s="1">
        <f>VLOOKUP($A869,'volatile collection data'!$G$6:$M$69,7,FALSE)</f>
        <v>4.46</v>
      </c>
      <c r="O869" s="1">
        <f>VLOOKUP(A869,'volatile collection data'!$G$6:$K$69,5,FALSE)</f>
        <v>1</v>
      </c>
      <c r="P869" s="1" t="str">
        <f t="shared" si="81"/>
        <v>1B</v>
      </c>
      <c r="Q869">
        <f t="shared" si="79"/>
        <v>3.7300514900421924E-2</v>
      </c>
      <c r="R869" t="str">
        <f t="shared" si="82"/>
        <v>10A_1-B&amp;4.46%4.46@8</v>
      </c>
      <c r="S869" t="str">
        <f t="shared" si="83"/>
        <v>1B-10A-VCS-Loc-22</v>
      </c>
      <c r="T869" t="str">
        <f>IFERROR(IF(VLOOKUP(S869,Bad!$A:$A,1,FALSE)='RAW2'!S869,"yes","no"),"no")</f>
        <v>no</v>
      </c>
      <c r="U869" t="str">
        <f>IFERROR(VLOOKUP(F869,compounds!$A:$B,2,FALSE),"")</f>
        <v/>
      </c>
      <c r="V869" t="str">
        <f>VLOOKUP(B869,'volatile collection data'!$O:$P,2,FALSE)</f>
        <v>25 apr.22 10</v>
      </c>
    </row>
    <row r="870" spans="1:22" x14ac:dyDescent="0.2">
      <c r="A870" t="s">
        <v>199</v>
      </c>
      <c r="B870" s="1" t="str">
        <f t="shared" si="80"/>
        <v>1B</v>
      </c>
      <c r="C870">
        <v>6.2859999999999996</v>
      </c>
      <c r="D870">
        <f t="shared" si="78"/>
        <v>6.29</v>
      </c>
      <c r="E870">
        <f>VLOOKUP(D870,'Peak Combiner'!$A$5:$D$4980,4,FALSE)</f>
        <v>6.29</v>
      </c>
      <c r="F870">
        <f>IFERROR(VLOOKUP(D870,rt_comb!$A:$B,2,FALSE),D870)</f>
        <v>6.29</v>
      </c>
      <c r="G870">
        <v>823234</v>
      </c>
      <c r="H870">
        <f>SUMIFS($G:$G,$E:$E,18.51,'RAW2'!$A:$A,'RAW2'!A870)</f>
        <v>33018876</v>
      </c>
      <c r="I870" s="1" t="str">
        <f>VLOOKUP(A870,'volatile collection data'!$G$6:$H$69,2,FALSE)</f>
        <v>B</v>
      </c>
      <c r="J870" s="1">
        <f>VLOOKUP(A870,'volatile collection data'!$G$6:$I$69,3,FALSE)</f>
        <v>1</v>
      </c>
      <c r="K870" s="1" t="str">
        <f>VLOOKUP(A870,'volatile collection data'!$G$6:$N$69,8,FALSE)</f>
        <v>10A</v>
      </c>
      <c r="L870" s="1">
        <f>VLOOKUP(A870,'volatile collection data'!$G$6:$J$69,4,FALSE)</f>
        <v>4.46</v>
      </c>
      <c r="M870" s="1">
        <f>VLOOKUP($A870,'volatile collection data'!$G$6:$M$69,6,FALSE)</f>
        <v>8</v>
      </c>
      <c r="N870" s="1">
        <f>VLOOKUP($A870,'volatile collection data'!$G$6:$M$69,7,FALSE)</f>
        <v>4.46</v>
      </c>
      <c r="O870" s="1">
        <f>VLOOKUP(A870,'volatile collection data'!$G$6:$K$69,5,FALSE)</f>
        <v>1</v>
      </c>
      <c r="P870" s="1" t="str">
        <f t="shared" si="81"/>
        <v>1B</v>
      </c>
      <c r="Q870">
        <f t="shared" si="79"/>
        <v>2.7950923336968799E-2</v>
      </c>
      <c r="R870" t="str">
        <f t="shared" si="82"/>
        <v>10A_1-B&amp;4.46%4.46@8</v>
      </c>
      <c r="S870" t="str">
        <f t="shared" si="83"/>
        <v>1B-10A-VCS-Loc-22</v>
      </c>
      <c r="T870" t="str">
        <f>IFERROR(IF(VLOOKUP(S870,Bad!$A:$A,1,FALSE)='RAW2'!S870,"yes","no"),"no")</f>
        <v>no</v>
      </c>
      <c r="U870" t="str">
        <f>IFERROR(VLOOKUP(F870,compounds!$A:$B,2,FALSE),"")</f>
        <v/>
      </c>
      <c r="V870" t="str">
        <f>VLOOKUP(B870,'volatile collection data'!$O:$P,2,FALSE)</f>
        <v>25 apr.22 10</v>
      </c>
    </row>
    <row r="871" spans="1:22" x14ac:dyDescent="0.2">
      <c r="A871" t="s">
        <v>199</v>
      </c>
      <c r="B871" s="1" t="str">
        <f t="shared" si="80"/>
        <v>1B</v>
      </c>
      <c r="C871">
        <v>6.3369999999999997</v>
      </c>
      <c r="D871">
        <f t="shared" si="78"/>
        <v>6.34</v>
      </c>
      <c r="E871">
        <f>VLOOKUP(D871,'Peak Combiner'!$A$5:$D$4980,4,FALSE)</f>
        <v>6.32</v>
      </c>
      <c r="F871">
        <f>IFERROR(VLOOKUP(D871,rt_comb!$A:$B,2,FALSE),D871)</f>
        <v>6.34</v>
      </c>
      <c r="G871">
        <v>1023847</v>
      </c>
      <c r="H871">
        <f>SUMIFS($G:$G,$E:$E,18.51,'RAW2'!$A:$A,'RAW2'!A871)</f>
        <v>33018876</v>
      </c>
      <c r="I871" s="1" t="str">
        <f>VLOOKUP(A871,'volatile collection data'!$G$6:$H$69,2,FALSE)</f>
        <v>B</v>
      </c>
      <c r="J871" s="1">
        <f>VLOOKUP(A871,'volatile collection data'!$G$6:$I$69,3,FALSE)</f>
        <v>1</v>
      </c>
      <c r="K871" s="1" t="str">
        <f>VLOOKUP(A871,'volatile collection data'!$G$6:$N$69,8,FALSE)</f>
        <v>10A</v>
      </c>
      <c r="L871" s="1">
        <f>VLOOKUP(A871,'volatile collection data'!$G$6:$J$69,4,FALSE)</f>
        <v>4.46</v>
      </c>
      <c r="M871" s="1">
        <f>VLOOKUP($A871,'volatile collection data'!$G$6:$M$69,6,FALSE)</f>
        <v>8</v>
      </c>
      <c r="N871" s="1">
        <f>VLOOKUP($A871,'volatile collection data'!$G$6:$M$69,7,FALSE)</f>
        <v>4.46</v>
      </c>
      <c r="O871" s="1">
        <f>VLOOKUP(A871,'volatile collection data'!$G$6:$K$69,5,FALSE)</f>
        <v>1</v>
      </c>
      <c r="P871" s="1" t="str">
        <f t="shared" si="81"/>
        <v>1B</v>
      </c>
      <c r="Q871">
        <f t="shared" si="79"/>
        <v>3.4762253509677064E-2</v>
      </c>
      <c r="R871" t="str">
        <f t="shared" si="82"/>
        <v>10A_1-B&amp;4.46%4.46@8</v>
      </c>
      <c r="S871" t="str">
        <f t="shared" si="83"/>
        <v>1B-10A-VCS-Loc-22</v>
      </c>
      <c r="T871" t="str">
        <f>IFERROR(IF(VLOOKUP(S871,Bad!$A:$A,1,FALSE)='RAW2'!S871,"yes","no"),"no")</f>
        <v>no</v>
      </c>
      <c r="U871" t="str">
        <f>IFERROR(VLOOKUP(F871,compounds!$A:$B,2,FALSE),"")</f>
        <v/>
      </c>
      <c r="V871" t="str">
        <f>VLOOKUP(B871,'volatile collection data'!$O:$P,2,FALSE)</f>
        <v>25 apr.22 10</v>
      </c>
    </row>
    <row r="872" spans="1:22" x14ac:dyDescent="0.2">
      <c r="A872" t="s">
        <v>199</v>
      </c>
      <c r="B872" s="1" t="str">
        <f t="shared" si="80"/>
        <v>1B</v>
      </c>
      <c r="C872">
        <v>8.9689999999999994</v>
      </c>
      <c r="D872">
        <f t="shared" si="78"/>
        <v>8.9700000000000006</v>
      </c>
      <c r="E872">
        <f>VLOOKUP(D872,'Peak Combiner'!$A$5:$D$4980,4,FALSE)</f>
        <v>8.9600000000000009</v>
      </c>
      <c r="F872">
        <f>IFERROR(VLOOKUP(D872,rt_comb!$A:$B,2,FALSE),D872)</f>
        <v>8.9700000000000006</v>
      </c>
      <c r="G872">
        <v>2629034</v>
      </c>
      <c r="H872">
        <f>SUMIFS($G:$G,$E:$E,18.51,'RAW2'!$A:$A,'RAW2'!A872)</f>
        <v>33018876</v>
      </c>
      <c r="I872" s="1" t="str">
        <f>VLOOKUP(A872,'volatile collection data'!$G$6:$H$69,2,FALSE)</f>
        <v>B</v>
      </c>
      <c r="J872" s="1">
        <f>VLOOKUP(A872,'volatile collection data'!$G$6:$I$69,3,FALSE)</f>
        <v>1</v>
      </c>
      <c r="K872" s="1" t="str">
        <f>VLOOKUP(A872,'volatile collection data'!$G$6:$N$69,8,FALSE)</f>
        <v>10A</v>
      </c>
      <c r="L872" s="1">
        <f>VLOOKUP(A872,'volatile collection data'!$G$6:$J$69,4,FALSE)</f>
        <v>4.46</v>
      </c>
      <c r="M872" s="1">
        <f>VLOOKUP($A872,'volatile collection data'!$G$6:$M$69,6,FALSE)</f>
        <v>8</v>
      </c>
      <c r="N872" s="1">
        <f>VLOOKUP($A872,'volatile collection data'!$G$6:$M$69,7,FALSE)</f>
        <v>4.46</v>
      </c>
      <c r="O872" s="1">
        <f>VLOOKUP(A872,'volatile collection data'!$G$6:$K$69,5,FALSE)</f>
        <v>1</v>
      </c>
      <c r="P872" s="1" t="str">
        <f t="shared" si="81"/>
        <v>1B</v>
      </c>
      <c r="Q872">
        <f t="shared" si="79"/>
        <v>8.9262503473234125E-2</v>
      </c>
      <c r="R872" t="str">
        <f t="shared" si="82"/>
        <v>10A_1-B&amp;4.46%4.46@8</v>
      </c>
      <c r="S872" t="str">
        <f t="shared" si="83"/>
        <v>1B-10A-VCS-Loc-22</v>
      </c>
      <c r="T872" t="str">
        <f>IFERROR(IF(VLOOKUP(S872,Bad!$A:$A,1,FALSE)='RAW2'!S872,"yes","no"),"no")</f>
        <v>no</v>
      </c>
      <c r="U872" t="str">
        <f>IFERROR(VLOOKUP(F872,compounds!$A:$B,2,FALSE),"")</f>
        <v>bpinene</v>
      </c>
      <c r="V872" t="str">
        <f>VLOOKUP(B872,'volatile collection data'!$O:$P,2,FALSE)</f>
        <v>25 apr.22 10</v>
      </c>
    </row>
    <row r="873" spans="1:22" x14ac:dyDescent="0.2">
      <c r="A873" t="s">
        <v>199</v>
      </c>
      <c r="B873" s="1" t="str">
        <f t="shared" si="80"/>
        <v>1B</v>
      </c>
      <c r="C873">
        <v>9.3810000000000002</v>
      </c>
      <c r="D873">
        <f t="shared" si="78"/>
        <v>9.3800000000000008</v>
      </c>
      <c r="E873">
        <f>VLOOKUP(D873,'Peak Combiner'!$A$5:$D$4980,4,FALSE)</f>
        <v>9.3800000000000008</v>
      </c>
      <c r="F873">
        <f>IFERROR(VLOOKUP(D873,rt_comb!$A:$B,2,FALSE),D873)</f>
        <v>9.3800000000000008</v>
      </c>
      <c r="G873">
        <v>12965407</v>
      </c>
      <c r="H873">
        <f>SUMIFS($G:$G,$E:$E,18.51,'RAW2'!$A:$A,'RAW2'!A873)</f>
        <v>33018876</v>
      </c>
      <c r="I873" s="1" t="str">
        <f>VLOOKUP(A873,'volatile collection data'!$G$6:$H$69,2,FALSE)</f>
        <v>B</v>
      </c>
      <c r="J873" s="1">
        <f>VLOOKUP(A873,'volatile collection data'!$G$6:$I$69,3,FALSE)</f>
        <v>1</v>
      </c>
      <c r="K873" s="1" t="str">
        <f>VLOOKUP(A873,'volatile collection data'!$G$6:$N$69,8,FALSE)</f>
        <v>10A</v>
      </c>
      <c r="L873" s="1">
        <f>VLOOKUP(A873,'volatile collection data'!$G$6:$J$69,4,FALSE)</f>
        <v>4.46</v>
      </c>
      <c r="M873" s="1">
        <f>VLOOKUP($A873,'volatile collection data'!$G$6:$M$69,6,FALSE)</f>
        <v>8</v>
      </c>
      <c r="N873" s="1">
        <f>VLOOKUP($A873,'volatile collection data'!$G$6:$M$69,7,FALSE)</f>
        <v>4.46</v>
      </c>
      <c r="O873" s="1">
        <f>VLOOKUP(A873,'volatile collection data'!$G$6:$K$69,5,FALSE)</f>
        <v>1</v>
      </c>
      <c r="P873" s="1" t="str">
        <f t="shared" si="81"/>
        <v>1B</v>
      </c>
      <c r="Q873">
        <f t="shared" si="79"/>
        <v>0.44020909861545882</v>
      </c>
      <c r="R873" t="str">
        <f t="shared" si="82"/>
        <v>10A_1-B&amp;4.46%4.46@8</v>
      </c>
      <c r="S873" t="str">
        <f t="shared" si="83"/>
        <v>1B-10A-VCS-Loc-22</v>
      </c>
      <c r="T873" t="str">
        <f>IFERROR(IF(VLOOKUP(S873,Bad!$A:$A,1,FALSE)='RAW2'!S873,"yes","no"),"no")</f>
        <v>no</v>
      </c>
      <c r="U873" t="str">
        <f>IFERROR(VLOOKUP(F873,compounds!$A:$B,2,FALSE),"")</f>
        <v>octanal</v>
      </c>
      <c r="V873" t="str">
        <f>VLOOKUP(B873,'volatile collection data'!$O:$P,2,FALSE)</f>
        <v>25 apr.22 10</v>
      </c>
    </row>
    <row r="874" spans="1:22" x14ac:dyDescent="0.2">
      <c r="A874" t="s">
        <v>199</v>
      </c>
      <c r="B874" s="1" t="str">
        <f t="shared" si="80"/>
        <v>1B</v>
      </c>
      <c r="C874">
        <v>9.5579999999999998</v>
      </c>
      <c r="D874">
        <f t="shared" si="78"/>
        <v>9.56</v>
      </c>
      <c r="E874">
        <f>VLOOKUP(D874,'Peak Combiner'!$A$5:$D$4980,4,FALSE)</f>
        <v>9.5299999999999994</v>
      </c>
      <c r="F874">
        <f>IFERROR(VLOOKUP(D874,rt_comb!$A:$B,2,FALSE),D874)</f>
        <v>9.5399999999999991</v>
      </c>
      <c r="G874">
        <v>1607565</v>
      </c>
      <c r="H874">
        <f>SUMIFS($G:$G,$E:$E,18.51,'RAW2'!$A:$A,'RAW2'!A874)</f>
        <v>33018876</v>
      </c>
      <c r="I874" s="1" t="str">
        <f>VLOOKUP(A874,'volatile collection data'!$G$6:$H$69,2,FALSE)</f>
        <v>B</v>
      </c>
      <c r="J874" s="1">
        <f>VLOOKUP(A874,'volatile collection data'!$G$6:$I$69,3,FALSE)</f>
        <v>1</v>
      </c>
      <c r="K874" s="1" t="str">
        <f>VLOOKUP(A874,'volatile collection data'!$G$6:$N$69,8,FALSE)</f>
        <v>10A</v>
      </c>
      <c r="L874" s="1">
        <f>VLOOKUP(A874,'volatile collection data'!$G$6:$J$69,4,FALSE)</f>
        <v>4.46</v>
      </c>
      <c r="M874" s="1">
        <f>VLOOKUP($A874,'volatile collection data'!$G$6:$M$69,6,FALSE)</f>
        <v>8</v>
      </c>
      <c r="N874" s="1">
        <f>VLOOKUP($A874,'volatile collection data'!$G$6:$M$69,7,FALSE)</f>
        <v>4.46</v>
      </c>
      <c r="O874" s="1">
        <f>VLOOKUP(A874,'volatile collection data'!$G$6:$K$69,5,FALSE)</f>
        <v>1</v>
      </c>
      <c r="P874" s="1" t="str">
        <f t="shared" si="81"/>
        <v>1B</v>
      </c>
      <c r="Q874">
        <f t="shared" si="79"/>
        <v>5.4580989213509457E-2</v>
      </c>
      <c r="R874" t="str">
        <f t="shared" si="82"/>
        <v>10A_1-B&amp;4.46%4.46@8</v>
      </c>
      <c r="S874" t="str">
        <f t="shared" si="83"/>
        <v>1B-10A-VCS-Loc-22</v>
      </c>
      <c r="T874" t="str">
        <f>IFERROR(IF(VLOOKUP(S874,Bad!$A:$A,1,FALSE)='RAW2'!S874,"yes","no"),"no")</f>
        <v>no</v>
      </c>
      <c r="U874" t="str">
        <f>IFERROR(VLOOKUP(F874,compounds!$A:$B,2,FALSE),"")</f>
        <v>z3hex</v>
      </c>
      <c r="V874" t="str">
        <f>VLOOKUP(B874,'volatile collection data'!$O:$P,2,FALSE)</f>
        <v>25 apr.22 10</v>
      </c>
    </row>
    <row r="875" spans="1:22" x14ac:dyDescent="0.2">
      <c r="A875" t="s">
        <v>199</v>
      </c>
      <c r="B875" s="1" t="str">
        <f t="shared" si="80"/>
        <v>1B</v>
      </c>
      <c r="C875">
        <v>10.201000000000001</v>
      </c>
      <c r="D875">
        <f t="shared" si="78"/>
        <v>10.199999999999999</v>
      </c>
      <c r="E875">
        <f>VLOOKUP(D875,'Peak Combiner'!$A$5:$D$4980,4,FALSE)</f>
        <v>10.18</v>
      </c>
      <c r="F875">
        <f>IFERROR(VLOOKUP(D875,rt_comb!$A:$B,2,FALSE),D875)</f>
        <v>10.199999999999999</v>
      </c>
      <c r="G875">
        <v>2924034</v>
      </c>
      <c r="H875">
        <f>SUMIFS($G:$G,$E:$E,18.51,'RAW2'!$A:$A,'RAW2'!A875)</f>
        <v>33018876</v>
      </c>
      <c r="I875" s="1" t="str">
        <f>VLOOKUP(A875,'volatile collection data'!$G$6:$H$69,2,FALSE)</f>
        <v>B</v>
      </c>
      <c r="J875" s="1">
        <f>VLOOKUP(A875,'volatile collection data'!$G$6:$I$69,3,FALSE)</f>
        <v>1</v>
      </c>
      <c r="K875" s="1" t="str">
        <f>VLOOKUP(A875,'volatile collection data'!$G$6:$N$69,8,FALSE)</f>
        <v>10A</v>
      </c>
      <c r="L875" s="1">
        <f>VLOOKUP(A875,'volatile collection data'!$G$6:$J$69,4,FALSE)</f>
        <v>4.46</v>
      </c>
      <c r="M875" s="1">
        <f>VLOOKUP($A875,'volatile collection data'!$G$6:$M$69,6,FALSE)</f>
        <v>8</v>
      </c>
      <c r="N875" s="1">
        <f>VLOOKUP($A875,'volatile collection data'!$G$6:$M$69,7,FALSE)</f>
        <v>4.46</v>
      </c>
      <c r="O875" s="1">
        <f>VLOOKUP(A875,'volatile collection data'!$G$6:$K$69,5,FALSE)</f>
        <v>1</v>
      </c>
      <c r="P875" s="1" t="str">
        <f t="shared" si="81"/>
        <v>1B</v>
      </c>
      <c r="Q875">
        <f t="shared" si="79"/>
        <v>9.9278516398363312E-2</v>
      </c>
      <c r="R875" t="str">
        <f t="shared" si="82"/>
        <v>10A_1-B&amp;4.46%4.46@8</v>
      </c>
      <c r="S875" t="str">
        <f t="shared" si="83"/>
        <v>1B-10A-VCS-Loc-22</v>
      </c>
      <c r="T875" t="str">
        <f>IFERROR(IF(VLOOKUP(S875,Bad!$A:$A,1,FALSE)='RAW2'!S875,"yes","no"),"no")</f>
        <v>no</v>
      </c>
      <c r="U875" t="str">
        <f>IFERROR(VLOOKUP(F875,compounds!$A:$B,2,FALSE),"")</f>
        <v/>
      </c>
      <c r="V875" t="str">
        <f>VLOOKUP(B875,'volatile collection data'!$O:$P,2,FALSE)</f>
        <v>25 apr.22 10</v>
      </c>
    </row>
    <row r="876" spans="1:22" x14ac:dyDescent="0.2">
      <c r="A876" t="s">
        <v>199</v>
      </c>
      <c r="B876" s="1" t="str">
        <f t="shared" si="80"/>
        <v>1B</v>
      </c>
      <c r="C876">
        <v>12.407</v>
      </c>
      <c r="D876">
        <f t="shared" si="78"/>
        <v>12.41</v>
      </c>
      <c r="E876">
        <f>VLOOKUP(D876,'Peak Combiner'!$A$5:$D$4980,4,FALSE)</f>
        <v>12.39</v>
      </c>
      <c r="F876">
        <f>IFERROR(VLOOKUP(D876,rt_comb!$A:$B,2,FALSE),D876)</f>
        <v>12.39</v>
      </c>
      <c r="G876">
        <v>5081748</v>
      </c>
      <c r="H876">
        <f>SUMIFS($G:$G,$E:$E,18.51,'RAW2'!$A:$A,'RAW2'!A876)</f>
        <v>33018876</v>
      </c>
      <c r="I876" s="1" t="str">
        <f>VLOOKUP(A876,'volatile collection data'!$G$6:$H$69,2,FALSE)</f>
        <v>B</v>
      </c>
      <c r="J876" s="1">
        <f>VLOOKUP(A876,'volatile collection data'!$G$6:$I$69,3,FALSE)</f>
        <v>1</v>
      </c>
      <c r="K876" s="1" t="str">
        <f>VLOOKUP(A876,'volatile collection data'!$G$6:$N$69,8,FALSE)</f>
        <v>10A</v>
      </c>
      <c r="L876" s="1">
        <f>VLOOKUP(A876,'volatile collection data'!$G$6:$J$69,4,FALSE)</f>
        <v>4.46</v>
      </c>
      <c r="M876" s="1">
        <f>VLOOKUP($A876,'volatile collection data'!$G$6:$M$69,6,FALSE)</f>
        <v>8</v>
      </c>
      <c r="N876" s="1">
        <f>VLOOKUP($A876,'volatile collection data'!$G$6:$M$69,7,FALSE)</f>
        <v>4.46</v>
      </c>
      <c r="O876" s="1">
        <f>VLOOKUP(A876,'volatile collection data'!$G$6:$K$69,5,FALSE)</f>
        <v>1</v>
      </c>
      <c r="P876" s="1" t="str">
        <f t="shared" si="81"/>
        <v>1B</v>
      </c>
      <c r="Q876">
        <f t="shared" si="79"/>
        <v>0.17253848694999782</v>
      </c>
      <c r="R876" t="str">
        <f t="shared" si="82"/>
        <v>10A_1-B&amp;4.46%4.46@8</v>
      </c>
      <c r="S876" t="str">
        <f t="shared" si="83"/>
        <v>1B-10A-VCS-Loc-22</v>
      </c>
      <c r="T876" t="str">
        <f>IFERROR(IF(VLOOKUP(S876,Bad!$A:$A,1,FALSE)='RAW2'!S876,"yes","no"),"no")</f>
        <v>no</v>
      </c>
      <c r="U876" t="str">
        <f>IFERROR(VLOOKUP(F876,compounds!$A:$B,2,FALSE),"")</f>
        <v>o+C5xe</v>
      </c>
      <c r="V876" t="str">
        <f>VLOOKUP(B876,'volatile collection data'!$O:$P,2,FALSE)</f>
        <v>25 apr.22 10</v>
      </c>
    </row>
    <row r="877" spans="1:22" x14ac:dyDescent="0.2">
      <c r="A877" t="s">
        <v>199</v>
      </c>
      <c r="B877" s="1" t="str">
        <f t="shared" si="80"/>
        <v>1B</v>
      </c>
      <c r="C877">
        <v>12.55</v>
      </c>
      <c r="D877">
        <f t="shared" si="78"/>
        <v>12.55</v>
      </c>
      <c r="E877">
        <f>VLOOKUP(D877,'Peak Combiner'!$A$5:$D$4980,4,FALSE)</f>
        <v>12.53</v>
      </c>
      <c r="F877">
        <f>IFERROR(VLOOKUP(D877,rt_comb!$A:$B,2,FALSE),D877)</f>
        <v>12.54</v>
      </c>
      <c r="G877">
        <v>14353045</v>
      </c>
      <c r="H877">
        <f>SUMIFS($G:$G,$E:$E,18.51,'RAW2'!$A:$A,'RAW2'!A877)</f>
        <v>33018876</v>
      </c>
      <c r="I877" s="1" t="str">
        <f>VLOOKUP(A877,'volatile collection data'!$G$6:$H$69,2,FALSE)</f>
        <v>B</v>
      </c>
      <c r="J877" s="1">
        <f>VLOOKUP(A877,'volatile collection data'!$G$6:$I$69,3,FALSE)</f>
        <v>1</v>
      </c>
      <c r="K877" s="1" t="str">
        <f>VLOOKUP(A877,'volatile collection data'!$G$6:$N$69,8,FALSE)</f>
        <v>10A</v>
      </c>
      <c r="L877" s="1">
        <f>VLOOKUP(A877,'volatile collection data'!$G$6:$J$69,4,FALSE)</f>
        <v>4.46</v>
      </c>
      <c r="M877" s="1">
        <f>VLOOKUP($A877,'volatile collection data'!$G$6:$M$69,6,FALSE)</f>
        <v>8</v>
      </c>
      <c r="N877" s="1">
        <f>VLOOKUP($A877,'volatile collection data'!$G$6:$M$69,7,FALSE)</f>
        <v>4.46</v>
      </c>
      <c r="O877" s="1">
        <f>VLOOKUP(A877,'volatile collection data'!$G$6:$K$69,5,FALSE)</f>
        <v>1</v>
      </c>
      <c r="P877" s="1" t="str">
        <f t="shared" si="81"/>
        <v>1B</v>
      </c>
      <c r="Q877">
        <f t="shared" si="79"/>
        <v>0.48732299740664664</v>
      </c>
      <c r="R877" t="str">
        <f t="shared" si="82"/>
        <v>10A_1-B&amp;4.46%4.46@8</v>
      </c>
      <c r="S877" t="str">
        <f t="shared" si="83"/>
        <v>1B-10A-VCS-Loc-22</v>
      </c>
      <c r="T877" t="str">
        <f>IFERROR(IF(VLOOKUP(S877,Bad!$A:$A,1,FALSE)='RAW2'!S877,"yes","no"),"no")</f>
        <v>no</v>
      </c>
      <c r="U877" t="str">
        <f>IFERROR(VLOOKUP(F877,compounds!$A:$B,2,FALSE),"")</f>
        <v>nonanal</v>
      </c>
      <c r="V877" t="str">
        <f>VLOOKUP(B877,'volatile collection data'!$O:$P,2,FALSE)</f>
        <v>25 apr.22 10</v>
      </c>
    </row>
    <row r="878" spans="1:22" x14ac:dyDescent="0.2">
      <c r="A878" t="s">
        <v>199</v>
      </c>
      <c r="B878" s="1" t="str">
        <f t="shared" si="80"/>
        <v>1B</v>
      </c>
      <c r="C878">
        <v>12.93</v>
      </c>
      <c r="D878">
        <f t="shared" si="78"/>
        <v>12.93</v>
      </c>
      <c r="E878">
        <f>VLOOKUP(D878,'Peak Combiner'!$A$5:$D$4980,4,FALSE)</f>
        <v>12.91</v>
      </c>
      <c r="F878">
        <f>IFERROR(VLOOKUP(D878,rt_comb!$A:$B,2,FALSE),D878)</f>
        <v>12.93</v>
      </c>
      <c r="G878">
        <v>2157956</v>
      </c>
      <c r="H878">
        <f>SUMIFS($G:$G,$E:$E,18.51,'RAW2'!$A:$A,'RAW2'!A878)</f>
        <v>33018876</v>
      </c>
      <c r="I878" s="1" t="str">
        <f>VLOOKUP(A878,'volatile collection data'!$G$6:$H$69,2,FALSE)</f>
        <v>B</v>
      </c>
      <c r="J878" s="1">
        <f>VLOOKUP(A878,'volatile collection data'!$G$6:$I$69,3,FALSE)</f>
        <v>1</v>
      </c>
      <c r="K878" s="1" t="str">
        <f>VLOOKUP(A878,'volatile collection data'!$G$6:$N$69,8,FALSE)</f>
        <v>10A</v>
      </c>
      <c r="L878" s="1">
        <f>VLOOKUP(A878,'volatile collection data'!$G$6:$J$69,4,FALSE)</f>
        <v>4.46</v>
      </c>
      <c r="M878" s="1">
        <f>VLOOKUP($A878,'volatile collection data'!$G$6:$M$69,6,FALSE)</f>
        <v>8</v>
      </c>
      <c r="N878" s="1">
        <f>VLOOKUP($A878,'volatile collection data'!$G$6:$M$69,7,FALSE)</f>
        <v>4.46</v>
      </c>
      <c r="O878" s="1">
        <f>VLOOKUP(A878,'volatile collection data'!$G$6:$K$69,5,FALSE)</f>
        <v>1</v>
      </c>
      <c r="P878" s="1" t="str">
        <f t="shared" si="81"/>
        <v>1B</v>
      </c>
      <c r="Q878">
        <f t="shared" si="79"/>
        <v>7.3268187077491734E-2</v>
      </c>
      <c r="R878" t="str">
        <f t="shared" si="82"/>
        <v>10A_1-B&amp;4.46%4.46@8</v>
      </c>
      <c r="S878" t="str">
        <f t="shared" si="83"/>
        <v>1B-10A-VCS-Loc-22</v>
      </c>
      <c r="T878" t="str">
        <f>IFERROR(IF(VLOOKUP(S878,Bad!$A:$A,1,FALSE)='RAW2'!S878,"yes","no"),"no")</f>
        <v>no</v>
      </c>
      <c r="U878" t="str">
        <f>IFERROR(VLOOKUP(F878,compounds!$A:$B,2,FALSE),"")</f>
        <v/>
      </c>
      <c r="V878" t="str">
        <f>VLOOKUP(B878,'volatile collection data'!$O:$P,2,FALSE)</f>
        <v>25 apr.22 10</v>
      </c>
    </row>
    <row r="879" spans="1:22" x14ac:dyDescent="0.2">
      <c r="A879" t="s">
        <v>199</v>
      </c>
      <c r="B879" s="1" t="str">
        <f t="shared" si="80"/>
        <v>1B</v>
      </c>
      <c r="C879">
        <v>14.255000000000001</v>
      </c>
      <c r="D879">
        <f t="shared" si="78"/>
        <v>14.26</v>
      </c>
      <c r="E879">
        <f>VLOOKUP(D879,'Peak Combiner'!$A$5:$D$4980,4,FALSE)</f>
        <v>14.25</v>
      </c>
      <c r="F879">
        <f>IFERROR(VLOOKUP(D879,rt_comb!$A:$B,2,FALSE),D879)</f>
        <v>14.25</v>
      </c>
      <c r="G879">
        <v>1512516</v>
      </c>
      <c r="H879">
        <f>SUMIFS($G:$G,$E:$E,18.51,'RAW2'!$A:$A,'RAW2'!A879)</f>
        <v>33018876</v>
      </c>
      <c r="I879" s="1" t="str">
        <f>VLOOKUP(A879,'volatile collection data'!$G$6:$H$69,2,FALSE)</f>
        <v>B</v>
      </c>
      <c r="J879" s="1">
        <f>VLOOKUP(A879,'volatile collection data'!$G$6:$I$69,3,FALSE)</f>
        <v>1</v>
      </c>
      <c r="K879" s="1" t="str">
        <f>VLOOKUP(A879,'volatile collection data'!$G$6:$N$69,8,FALSE)</f>
        <v>10A</v>
      </c>
      <c r="L879" s="1">
        <f>VLOOKUP(A879,'volatile collection data'!$G$6:$J$69,4,FALSE)</f>
        <v>4.46</v>
      </c>
      <c r="M879" s="1">
        <f>VLOOKUP($A879,'volatile collection data'!$G$6:$M$69,6,FALSE)</f>
        <v>8</v>
      </c>
      <c r="N879" s="1">
        <f>VLOOKUP($A879,'volatile collection data'!$G$6:$M$69,7,FALSE)</f>
        <v>4.46</v>
      </c>
      <c r="O879" s="1">
        <f>VLOOKUP(A879,'volatile collection data'!$G$6:$K$69,5,FALSE)</f>
        <v>1</v>
      </c>
      <c r="P879" s="1" t="str">
        <f t="shared" si="81"/>
        <v>1B</v>
      </c>
      <c r="Q879">
        <f t="shared" si="79"/>
        <v>5.1353829849032834E-2</v>
      </c>
      <c r="R879" t="str">
        <f t="shared" si="82"/>
        <v>10A_1-B&amp;4.46%4.46@8</v>
      </c>
      <c r="S879" t="str">
        <f t="shared" si="83"/>
        <v>1B-10A-VCS-Loc-22</v>
      </c>
      <c r="T879" t="str">
        <f>IFERROR(IF(VLOOKUP(S879,Bad!$A:$A,1,FALSE)='RAW2'!S879,"yes","no"),"no")</f>
        <v>no</v>
      </c>
      <c r="U879" t="str">
        <f>IFERROR(VLOOKUP(F879,compounds!$A:$B,2,FALSE),"")</f>
        <v>p-trimethyl</v>
      </c>
      <c r="V879" t="str">
        <f>VLOOKUP(B879,'volatile collection data'!$O:$P,2,FALSE)</f>
        <v>25 apr.22 10</v>
      </c>
    </row>
    <row r="880" spans="1:22" x14ac:dyDescent="0.2">
      <c r="A880" t="s">
        <v>199</v>
      </c>
      <c r="B880" s="1" t="str">
        <f t="shared" si="80"/>
        <v>1B</v>
      </c>
      <c r="C880">
        <v>15.407</v>
      </c>
      <c r="D880">
        <f t="shared" si="78"/>
        <v>15.41</v>
      </c>
      <c r="E880">
        <f>VLOOKUP(D880,'Peak Combiner'!$A$5:$D$4980,4,FALSE)</f>
        <v>15.4</v>
      </c>
      <c r="F880">
        <f>IFERROR(VLOOKUP(D880,rt_comb!$A:$B,2,FALSE),D880)</f>
        <v>15.41</v>
      </c>
      <c r="G880">
        <v>2303194</v>
      </c>
      <c r="H880">
        <f>SUMIFS($G:$G,$E:$E,18.51,'RAW2'!$A:$A,'RAW2'!A880)</f>
        <v>33018876</v>
      </c>
      <c r="I880" s="1" t="str">
        <f>VLOOKUP(A880,'volatile collection data'!$G$6:$H$69,2,FALSE)</f>
        <v>B</v>
      </c>
      <c r="J880" s="1">
        <f>VLOOKUP(A880,'volatile collection data'!$G$6:$I$69,3,FALSE)</f>
        <v>1</v>
      </c>
      <c r="K880" s="1" t="str">
        <f>VLOOKUP(A880,'volatile collection data'!$G$6:$N$69,8,FALSE)</f>
        <v>10A</v>
      </c>
      <c r="L880" s="1">
        <f>VLOOKUP(A880,'volatile collection data'!$G$6:$J$69,4,FALSE)</f>
        <v>4.46</v>
      </c>
      <c r="M880" s="1">
        <f>VLOOKUP($A880,'volatile collection data'!$G$6:$M$69,6,FALSE)</f>
        <v>8</v>
      </c>
      <c r="N880" s="1">
        <f>VLOOKUP($A880,'volatile collection data'!$G$6:$M$69,7,FALSE)</f>
        <v>4.46</v>
      </c>
      <c r="O880" s="1">
        <f>VLOOKUP(A880,'volatile collection data'!$G$6:$K$69,5,FALSE)</f>
        <v>1</v>
      </c>
      <c r="P880" s="1" t="str">
        <f t="shared" si="81"/>
        <v>1B</v>
      </c>
      <c r="Q880">
        <f t="shared" si="79"/>
        <v>7.8199392790101616E-2</v>
      </c>
      <c r="R880" t="str">
        <f t="shared" si="82"/>
        <v>10A_1-B&amp;4.46%4.46@8</v>
      </c>
      <c r="S880" t="str">
        <f t="shared" si="83"/>
        <v>1B-10A-VCS-Loc-22</v>
      </c>
      <c r="T880" t="str">
        <f>IFERROR(IF(VLOOKUP(S880,Bad!$A:$A,1,FALSE)='RAW2'!S880,"yes","no"),"no")</f>
        <v>no</v>
      </c>
      <c r="U880" t="str">
        <f>IFERROR(VLOOKUP(F880,compounds!$A:$B,2,FALSE),"")</f>
        <v/>
      </c>
      <c r="V880" t="str">
        <f>VLOOKUP(B880,'volatile collection data'!$O:$P,2,FALSE)</f>
        <v>25 apr.22 10</v>
      </c>
    </row>
    <row r="881" spans="1:22" x14ac:dyDescent="0.2">
      <c r="A881" t="s">
        <v>199</v>
      </c>
      <c r="B881" s="1" t="str">
        <f t="shared" si="80"/>
        <v>1B</v>
      </c>
      <c r="C881">
        <v>15.577999999999999</v>
      </c>
      <c r="D881">
        <f t="shared" si="78"/>
        <v>15.58</v>
      </c>
      <c r="E881">
        <f>VLOOKUP(D881,'Peak Combiner'!$A$5:$D$4980,4,FALSE)</f>
        <v>15.55</v>
      </c>
      <c r="F881">
        <f>IFERROR(VLOOKUP(D881,rt_comb!$A:$B,2,FALSE),D881)</f>
        <v>15.56</v>
      </c>
      <c r="G881">
        <v>7149464</v>
      </c>
      <c r="H881">
        <f>SUMIFS($G:$G,$E:$E,18.51,'RAW2'!$A:$A,'RAW2'!A881)</f>
        <v>33018876</v>
      </c>
      <c r="I881" s="1" t="str">
        <f>VLOOKUP(A881,'volatile collection data'!$G$6:$H$69,2,FALSE)</f>
        <v>B</v>
      </c>
      <c r="J881" s="1">
        <f>VLOOKUP(A881,'volatile collection data'!$G$6:$I$69,3,FALSE)</f>
        <v>1</v>
      </c>
      <c r="K881" s="1" t="str">
        <f>VLOOKUP(A881,'volatile collection data'!$G$6:$N$69,8,FALSE)</f>
        <v>10A</v>
      </c>
      <c r="L881" s="1">
        <f>VLOOKUP(A881,'volatile collection data'!$G$6:$J$69,4,FALSE)</f>
        <v>4.46</v>
      </c>
      <c r="M881" s="1">
        <f>VLOOKUP($A881,'volatile collection data'!$G$6:$M$69,6,FALSE)</f>
        <v>8</v>
      </c>
      <c r="N881" s="1">
        <f>VLOOKUP($A881,'volatile collection data'!$G$6:$M$69,7,FALSE)</f>
        <v>4.46</v>
      </c>
      <c r="O881" s="1">
        <f>VLOOKUP(A881,'volatile collection data'!$G$6:$K$69,5,FALSE)</f>
        <v>1</v>
      </c>
      <c r="P881" s="1" t="str">
        <f t="shared" si="81"/>
        <v>1B</v>
      </c>
      <c r="Q881">
        <f t="shared" si="79"/>
        <v>0.24274279264998563</v>
      </c>
      <c r="R881" t="str">
        <f t="shared" si="82"/>
        <v>10A_1-B&amp;4.46%4.46@8</v>
      </c>
      <c r="S881" t="str">
        <f t="shared" si="83"/>
        <v>1B-10A-VCS-Loc-22</v>
      </c>
      <c r="T881" t="str">
        <f>IFERROR(IF(VLOOKUP(S881,Bad!$A:$A,1,FALSE)='RAW2'!S881,"yes","no"),"no")</f>
        <v>no</v>
      </c>
      <c r="U881" t="str">
        <f>IFERROR(VLOOKUP(F881,compounds!$A:$B,2,FALSE),"")</f>
        <v>decanal</v>
      </c>
      <c r="V881" t="str">
        <f>VLOOKUP(B881,'volatile collection data'!$O:$P,2,FALSE)</f>
        <v>25 apr.22 10</v>
      </c>
    </row>
    <row r="882" spans="1:22" x14ac:dyDescent="0.2">
      <c r="A882" t="s">
        <v>199</v>
      </c>
      <c r="B882" s="1" t="str">
        <f t="shared" si="80"/>
        <v>1B</v>
      </c>
      <c r="C882">
        <v>15.798</v>
      </c>
      <c r="D882">
        <f t="shared" si="78"/>
        <v>15.8</v>
      </c>
      <c r="E882">
        <f>VLOOKUP(D882,'Peak Combiner'!$A$5:$D$4980,4,FALSE)</f>
        <v>15.8</v>
      </c>
      <c r="F882">
        <f>IFERROR(VLOOKUP(D882,rt_comb!$A:$B,2,FALSE),D882)</f>
        <v>15.8</v>
      </c>
      <c r="G882">
        <v>1814087</v>
      </c>
      <c r="H882">
        <f>SUMIFS($G:$G,$E:$E,18.51,'RAW2'!$A:$A,'RAW2'!A882)</f>
        <v>33018876</v>
      </c>
      <c r="I882" s="1" t="str">
        <f>VLOOKUP(A882,'volatile collection data'!$G$6:$H$69,2,FALSE)</f>
        <v>B</v>
      </c>
      <c r="J882" s="1">
        <f>VLOOKUP(A882,'volatile collection data'!$G$6:$I$69,3,FALSE)</f>
        <v>1</v>
      </c>
      <c r="K882" s="1" t="str">
        <f>VLOOKUP(A882,'volatile collection data'!$G$6:$N$69,8,FALSE)</f>
        <v>10A</v>
      </c>
      <c r="L882" s="1">
        <f>VLOOKUP(A882,'volatile collection data'!$G$6:$J$69,4,FALSE)</f>
        <v>4.46</v>
      </c>
      <c r="M882" s="1">
        <f>VLOOKUP($A882,'volatile collection data'!$G$6:$M$69,6,FALSE)</f>
        <v>8</v>
      </c>
      <c r="N882" s="1">
        <f>VLOOKUP($A882,'volatile collection data'!$G$6:$M$69,7,FALSE)</f>
        <v>4.46</v>
      </c>
      <c r="O882" s="1">
        <f>VLOOKUP(A882,'volatile collection data'!$G$6:$K$69,5,FALSE)</f>
        <v>1</v>
      </c>
      <c r="P882" s="1" t="str">
        <f t="shared" si="81"/>
        <v>1B</v>
      </c>
      <c r="Q882">
        <f t="shared" si="79"/>
        <v>6.1592945217995992E-2</v>
      </c>
      <c r="R882" t="str">
        <f t="shared" si="82"/>
        <v>10A_1-B&amp;4.46%4.46@8</v>
      </c>
      <c r="S882" t="str">
        <f t="shared" si="83"/>
        <v>1B-10A-VCS-Loc-22</v>
      </c>
      <c r="T882" t="str">
        <f>IFERROR(IF(VLOOKUP(S882,Bad!$A:$A,1,FALSE)='RAW2'!S882,"yes","no"),"no")</f>
        <v>no</v>
      </c>
      <c r="U882" t="str">
        <f>IFERROR(VLOOKUP(F882,compounds!$A:$B,2,FALSE),"")</f>
        <v/>
      </c>
      <c r="V882" t="str">
        <f>VLOOKUP(B882,'volatile collection data'!$O:$P,2,FALSE)</f>
        <v>25 apr.22 10</v>
      </c>
    </row>
    <row r="883" spans="1:22" x14ac:dyDescent="0.2">
      <c r="A883" t="s">
        <v>199</v>
      </c>
      <c r="B883" s="1" t="str">
        <f t="shared" si="80"/>
        <v>1B</v>
      </c>
      <c r="C883">
        <v>16.46</v>
      </c>
      <c r="D883">
        <f t="shared" si="78"/>
        <v>16.46</v>
      </c>
      <c r="E883">
        <f>VLOOKUP(D883,'Peak Combiner'!$A$5:$D$4980,4,FALSE)</f>
        <v>16.46</v>
      </c>
      <c r="F883">
        <f>IFERROR(VLOOKUP(D883,rt_comb!$A:$B,2,FALSE),D883)</f>
        <v>16.46</v>
      </c>
      <c r="G883">
        <v>2254993</v>
      </c>
      <c r="H883">
        <f>SUMIFS($G:$G,$E:$E,18.51,'RAW2'!$A:$A,'RAW2'!A883)</f>
        <v>33018876</v>
      </c>
      <c r="I883" s="1" t="str">
        <f>VLOOKUP(A883,'volatile collection data'!$G$6:$H$69,2,FALSE)</f>
        <v>B</v>
      </c>
      <c r="J883" s="1">
        <f>VLOOKUP(A883,'volatile collection data'!$G$6:$I$69,3,FALSE)</f>
        <v>1</v>
      </c>
      <c r="K883" s="1" t="str">
        <f>VLOOKUP(A883,'volatile collection data'!$G$6:$N$69,8,FALSE)</f>
        <v>10A</v>
      </c>
      <c r="L883" s="1">
        <f>VLOOKUP(A883,'volatile collection data'!$G$6:$J$69,4,FALSE)</f>
        <v>4.46</v>
      </c>
      <c r="M883" s="1">
        <f>VLOOKUP($A883,'volatile collection data'!$G$6:$M$69,6,FALSE)</f>
        <v>8</v>
      </c>
      <c r="N883" s="1">
        <f>VLOOKUP($A883,'volatile collection data'!$G$6:$M$69,7,FALSE)</f>
        <v>4.46</v>
      </c>
      <c r="O883" s="1">
        <f>VLOOKUP(A883,'volatile collection data'!$G$6:$K$69,5,FALSE)</f>
        <v>1</v>
      </c>
      <c r="P883" s="1" t="str">
        <f t="shared" si="81"/>
        <v>1B</v>
      </c>
      <c r="Q883">
        <f t="shared" si="79"/>
        <v>7.6562844183307874E-2</v>
      </c>
      <c r="R883" t="str">
        <f t="shared" si="82"/>
        <v>10A_1-B&amp;4.46%4.46@8</v>
      </c>
      <c r="S883" t="str">
        <f t="shared" si="83"/>
        <v>1B-10A-VCS-Loc-22</v>
      </c>
      <c r="T883" t="str">
        <f>IFERROR(IF(VLOOKUP(S883,Bad!$A:$A,1,FALSE)='RAW2'!S883,"yes","no"),"no")</f>
        <v>no</v>
      </c>
      <c r="U883" t="str">
        <f>IFERROR(VLOOKUP(F883,compounds!$A:$B,2,FALSE),"")</f>
        <v/>
      </c>
      <c r="V883" t="str">
        <f>VLOOKUP(B883,'volatile collection data'!$O:$P,2,FALSE)</f>
        <v>25 apr.22 10</v>
      </c>
    </row>
    <row r="884" spans="1:22" x14ac:dyDescent="0.2">
      <c r="A884" t="s">
        <v>199</v>
      </c>
      <c r="B884" s="1" t="str">
        <f t="shared" si="80"/>
        <v>1B</v>
      </c>
      <c r="C884">
        <v>18.218</v>
      </c>
      <c r="D884">
        <f t="shared" si="78"/>
        <v>18.22</v>
      </c>
      <c r="E884">
        <f>VLOOKUP(D884,'Peak Combiner'!$A$5:$D$4980,4,FALSE)</f>
        <v>18.21</v>
      </c>
      <c r="F884">
        <f>IFERROR(VLOOKUP(D884,rt_comb!$A:$B,2,FALSE),D884)</f>
        <v>18.22</v>
      </c>
      <c r="G884">
        <v>2516740</v>
      </c>
      <c r="H884">
        <f>SUMIFS($G:$G,$E:$E,18.51,'RAW2'!$A:$A,'RAW2'!A884)</f>
        <v>33018876</v>
      </c>
      <c r="I884" s="1" t="str">
        <f>VLOOKUP(A884,'volatile collection data'!$G$6:$H$69,2,FALSE)</f>
        <v>B</v>
      </c>
      <c r="J884" s="1">
        <f>VLOOKUP(A884,'volatile collection data'!$G$6:$I$69,3,FALSE)</f>
        <v>1</v>
      </c>
      <c r="K884" s="1" t="str">
        <f>VLOOKUP(A884,'volatile collection data'!$G$6:$N$69,8,FALSE)</f>
        <v>10A</v>
      </c>
      <c r="L884" s="1">
        <f>VLOOKUP(A884,'volatile collection data'!$G$6:$J$69,4,FALSE)</f>
        <v>4.46</v>
      </c>
      <c r="M884" s="1">
        <f>VLOOKUP($A884,'volatile collection data'!$G$6:$M$69,6,FALSE)</f>
        <v>8</v>
      </c>
      <c r="N884" s="1">
        <f>VLOOKUP($A884,'volatile collection data'!$G$6:$M$69,7,FALSE)</f>
        <v>4.46</v>
      </c>
      <c r="O884" s="1">
        <f>VLOOKUP(A884,'volatile collection data'!$G$6:$K$69,5,FALSE)</f>
        <v>1</v>
      </c>
      <c r="P884" s="1" t="str">
        <f t="shared" si="81"/>
        <v>1B</v>
      </c>
      <c r="Q884">
        <f t="shared" si="79"/>
        <v>8.5449831759964776E-2</v>
      </c>
      <c r="R884" t="str">
        <f t="shared" si="82"/>
        <v>10A_1-B&amp;4.46%4.46@8</v>
      </c>
      <c r="S884" t="str">
        <f t="shared" si="83"/>
        <v>1B-10A-VCS-Loc-22</v>
      </c>
      <c r="T884" t="str">
        <f>IFERROR(IF(VLOOKUP(S884,Bad!$A:$A,1,FALSE)='RAW2'!S884,"yes","no"),"no")</f>
        <v>no</v>
      </c>
      <c r="U884" t="str">
        <f>IFERROR(VLOOKUP(F884,compounds!$A:$B,2,FALSE),"")</f>
        <v/>
      </c>
      <c r="V884" t="str">
        <f>VLOOKUP(B884,'volatile collection data'!$O:$P,2,FALSE)</f>
        <v>25 apr.22 10</v>
      </c>
    </row>
    <row r="885" spans="1:22" x14ac:dyDescent="0.2">
      <c r="A885" t="s">
        <v>199</v>
      </c>
      <c r="B885" s="1" t="str">
        <f t="shared" si="80"/>
        <v>1B</v>
      </c>
      <c r="C885">
        <v>18.521999999999998</v>
      </c>
      <c r="D885">
        <f t="shared" si="78"/>
        <v>18.52</v>
      </c>
      <c r="E885">
        <f>VLOOKUP(D885,'Peak Combiner'!$A$5:$D$4980,4,FALSE)</f>
        <v>18.510000000000002</v>
      </c>
      <c r="F885">
        <f>IFERROR(VLOOKUP(D885,rt_comb!$A:$B,2,FALSE),D885)</f>
        <v>18.52</v>
      </c>
      <c r="G885">
        <v>33018876</v>
      </c>
      <c r="H885">
        <f>SUMIFS($G:$G,$E:$E,18.51,'RAW2'!$A:$A,'RAW2'!A885)</f>
        <v>33018876</v>
      </c>
      <c r="I885" s="1" t="str">
        <f>VLOOKUP(A885,'volatile collection data'!$G$6:$H$69,2,FALSE)</f>
        <v>B</v>
      </c>
      <c r="J885" s="1">
        <f>VLOOKUP(A885,'volatile collection data'!$G$6:$I$69,3,FALSE)</f>
        <v>1</v>
      </c>
      <c r="K885" s="1" t="str">
        <f>VLOOKUP(A885,'volatile collection data'!$G$6:$N$69,8,FALSE)</f>
        <v>10A</v>
      </c>
      <c r="L885" s="1">
        <f>VLOOKUP(A885,'volatile collection data'!$G$6:$J$69,4,FALSE)</f>
        <v>4.46</v>
      </c>
      <c r="M885" s="1">
        <f>VLOOKUP($A885,'volatile collection data'!$G$6:$M$69,6,FALSE)</f>
        <v>8</v>
      </c>
      <c r="N885" s="1">
        <f>VLOOKUP($A885,'volatile collection data'!$G$6:$M$69,7,FALSE)</f>
        <v>4.46</v>
      </c>
      <c r="O885" s="1">
        <f>VLOOKUP(A885,'volatile collection data'!$G$6:$K$69,5,FALSE)</f>
        <v>1</v>
      </c>
      <c r="P885" s="1" t="str">
        <f t="shared" si="81"/>
        <v>1B</v>
      </c>
      <c r="Q885">
        <f t="shared" si="79"/>
        <v>1.1210762331838564</v>
      </c>
      <c r="R885" t="str">
        <f t="shared" si="82"/>
        <v>10A_1-B&amp;4.46%4.46@8</v>
      </c>
      <c r="S885" t="str">
        <f t="shared" si="83"/>
        <v>1B-10A-VCS-Loc-22</v>
      </c>
      <c r="T885" t="str">
        <f>IFERROR(IF(VLOOKUP(S885,Bad!$A:$A,1,FALSE)='RAW2'!S885,"yes","no"),"no")</f>
        <v>no</v>
      </c>
      <c r="U885" t="str">
        <f>IFERROR(VLOOKUP(F885,compounds!$A:$B,2,FALSE),"")</f>
        <v>standard</v>
      </c>
      <c r="V885" t="str">
        <f>VLOOKUP(B885,'volatile collection data'!$O:$P,2,FALSE)</f>
        <v>25 apr.22 10</v>
      </c>
    </row>
    <row r="886" spans="1:22" x14ac:dyDescent="0.2">
      <c r="A886" t="s">
        <v>199</v>
      </c>
      <c r="B886" s="1" t="str">
        <f t="shared" si="80"/>
        <v>1B</v>
      </c>
      <c r="C886">
        <v>20.050999999999998</v>
      </c>
      <c r="D886">
        <f t="shared" si="78"/>
        <v>20.05</v>
      </c>
      <c r="E886">
        <f>VLOOKUP(D886,'Peak Combiner'!$A$5:$D$4980,4,FALSE)</f>
        <v>20.05</v>
      </c>
      <c r="F886">
        <f>IFERROR(VLOOKUP(D886,rt_comb!$A:$B,2,FALSE),D886)</f>
        <v>20.05</v>
      </c>
      <c r="G886">
        <v>1638462</v>
      </c>
      <c r="H886">
        <f>SUMIFS($G:$G,$E:$E,18.51,'RAW2'!$A:$A,'RAW2'!A886)</f>
        <v>33018876</v>
      </c>
      <c r="I886" s="1" t="str">
        <f>VLOOKUP(A886,'volatile collection data'!$G$6:$H$69,2,FALSE)</f>
        <v>B</v>
      </c>
      <c r="J886" s="1">
        <f>VLOOKUP(A886,'volatile collection data'!$G$6:$I$69,3,FALSE)</f>
        <v>1</v>
      </c>
      <c r="K886" s="1" t="str">
        <f>VLOOKUP(A886,'volatile collection data'!$G$6:$N$69,8,FALSE)</f>
        <v>10A</v>
      </c>
      <c r="L886" s="1">
        <f>VLOOKUP(A886,'volatile collection data'!$G$6:$J$69,4,FALSE)</f>
        <v>4.46</v>
      </c>
      <c r="M886" s="1">
        <f>VLOOKUP($A886,'volatile collection data'!$G$6:$M$69,6,FALSE)</f>
        <v>8</v>
      </c>
      <c r="N886" s="1">
        <f>VLOOKUP($A886,'volatile collection data'!$G$6:$M$69,7,FALSE)</f>
        <v>4.46</v>
      </c>
      <c r="O886" s="1">
        <f>VLOOKUP(A886,'volatile collection data'!$G$6:$K$69,5,FALSE)</f>
        <v>1</v>
      </c>
      <c r="P886" s="1" t="str">
        <f t="shared" si="81"/>
        <v>1B</v>
      </c>
      <c r="Q886">
        <f t="shared" si="79"/>
        <v>5.5630022268925446E-2</v>
      </c>
      <c r="R886" t="str">
        <f t="shared" si="82"/>
        <v>10A_1-B&amp;4.46%4.46@8</v>
      </c>
      <c r="S886" t="str">
        <f t="shared" si="83"/>
        <v>1B-10A-VCS-Loc-22</v>
      </c>
      <c r="T886" t="str">
        <f>IFERROR(IF(VLOOKUP(S886,Bad!$A:$A,1,FALSE)='RAW2'!S886,"yes","no"),"no")</f>
        <v>no</v>
      </c>
      <c r="U886" t="str">
        <f>IFERROR(VLOOKUP(F886,compounds!$A:$B,2,FALSE),"")</f>
        <v>tridecane</v>
      </c>
      <c r="V886" t="str">
        <f>VLOOKUP(B886,'volatile collection data'!$O:$P,2,FALSE)</f>
        <v>25 apr.22 10</v>
      </c>
    </row>
    <row r="887" spans="1:22" x14ac:dyDescent="0.2">
      <c r="A887" t="s">
        <v>199</v>
      </c>
      <c r="B887" s="1" t="str">
        <f t="shared" si="80"/>
        <v>1B</v>
      </c>
      <c r="C887">
        <v>21.324999999999999</v>
      </c>
      <c r="D887">
        <f t="shared" si="78"/>
        <v>21.33</v>
      </c>
      <c r="E887">
        <f>VLOOKUP(D887,'Peak Combiner'!$A$5:$D$4980,4,FALSE)</f>
        <v>21.28</v>
      </c>
      <c r="F887">
        <f>IFERROR(VLOOKUP(D887,rt_comb!$A:$B,2,FALSE),D887)</f>
        <v>21.33</v>
      </c>
      <c r="G887">
        <v>11958337</v>
      </c>
      <c r="H887">
        <f>SUMIFS($G:$G,$E:$E,18.51,'RAW2'!$A:$A,'RAW2'!A887)</f>
        <v>33018876</v>
      </c>
      <c r="I887" s="1" t="str">
        <f>VLOOKUP(A887,'volatile collection data'!$G$6:$H$69,2,FALSE)</f>
        <v>B</v>
      </c>
      <c r="J887" s="1">
        <f>VLOOKUP(A887,'volatile collection data'!$G$6:$I$69,3,FALSE)</f>
        <v>1</v>
      </c>
      <c r="K887" s="1" t="str">
        <f>VLOOKUP(A887,'volatile collection data'!$G$6:$N$69,8,FALSE)</f>
        <v>10A</v>
      </c>
      <c r="L887" s="1">
        <f>VLOOKUP(A887,'volatile collection data'!$G$6:$J$69,4,FALSE)</f>
        <v>4.46</v>
      </c>
      <c r="M887" s="1">
        <f>VLOOKUP($A887,'volatile collection data'!$G$6:$M$69,6,FALSE)</f>
        <v>8</v>
      </c>
      <c r="N887" s="1">
        <f>VLOOKUP($A887,'volatile collection data'!$G$6:$M$69,7,FALSE)</f>
        <v>4.46</v>
      </c>
      <c r="O887" s="1">
        <f>VLOOKUP(A887,'volatile collection data'!$G$6:$K$69,5,FALSE)</f>
        <v>1</v>
      </c>
      <c r="P887" s="1" t="str">
        <f t="shared" si="81"/>
        <v>1B</v>
      </c>
      <c r="Q887">
        <f t="shared" si="79"/>
        <v>0.40601646764423904</v>
      </c>
      <c r="R887" t="str">
        <f t="shared" si="82"/>
        <v>10A_1-B&amp;4.46%4.46@8</v>
      </c>
      <c r="S887" t="str">
        <f t="shared" si="83"/>
        <v>1B-10A-VCS-Loc-22</v>
      </c>
      <c r="T887" t="str">
        <f>IFERROR(IF(VLOOKUP(S887,Bad!$A:$A,1,FALSE)='RAW2'!S887,"yes","no"),"no")</f>
        <v>no</v>
      </c>
      <c r="U887" t="str">
        <f>IFERROR(VLOOKUP(F887,compounds!$A:$B,2,FALSE),"")</f>
        <v/>
      </c>
      <c r="V887" t="str">
        <f>VLOOKUP(B887,'volatile collection data'!$O:$P,2,FALSE)</f>
        <v>25 apr.22 10</v>
      </c>
    </row>
    <row r="888" spans="1:22" x14ac:dyDescent="0.2">
      <c r="A888" t="s">
        <v>199</v>
      </c>
      <c r="B888" s="1" t="str">
        <f t="shared" si="80"/>
        <v>1B</v>
      </c>
      <c r="C888">
        <v>23.335999999999999</v>
      </c>
      <c r="D888">
        <f t="shared" si="78"/>
        <v>23.34</v>
      </c>
      <c r="E888">
        <f>VLOOKUP(D888,'Peak Combiner'!$A$5:$D$4980,4,FALSE)</f>
        <v>23.32</v>
      </c>
      <c r="F888">
        <f>IFERROR(VLOOKUP(D888,rt_comb!$A:$B,2,FALSE),D888)</f>
        <v>23.34</v>
      </c>
      <c r="G888">
        <v>1812581</v>
      </c>
      <c r="H888">
        <f>SUMIFS($G:$G,$E:$E,18.51,'RAW2'!$A:$A,'RAW2'!A888)</f>
        <v>33018876</v>
      </c>
      <c r="I888" s="1" t="str">
        <f>VLOOKUP(A888,'volatile collection data'!$G$6:$H$69,2,FALSE)</f>
        <v>B</v>
      </c>
      <c r="J888" s="1">
        <f>VLOOKUP(A888,'volatile collection data'!$G$6:$I$69,3,FALSE)</f>
        <v>1</v>
      </c>
      <c r="K888" s="1" t="str">
        <f>VLOOKUP(A888,'volatile collection data'!$G$6:$N$69,8,FALSE)</f>
        <v>10A</v>
      </c>
      <c r="L888" s="1">
        <f>VLOOKUP(A888,'volatile collection data'!$G$6:$J$69,4,FALSE)</f>
        <v>4.46</v>
      </c>
      <c r="M888" s="1">
        <f>VLOOKUP($A888,'volatile collection data'!$G$6:$M$69,6,FALSE)</f>
        <v>8</v>
      </c>
      <c r="N888" s="1">
        <f>VLOOKUP($A888,'volatile collection data'!$G$6:$M$69,7,FALSE)</f>
        <v>4.46</v>
      </c>
      <c r="O888" s="1">
        <f>VLOOKUP(A888,'volatile collection data'!$G$6:$K$69,5,FALSE)</f>
        <v>1</v>
      </c>
      <c r="P888" s="1" t="str">
        <f t="shared" si="81"/>
        <v>1B</v>
      </c>
      <c r="Q888">
        <f t="shared" si="79"/>
        <v>6.154181262319855E-2</v>
      </c>
      <c r="R888" t="str">
        <f t="shared" si="82"/>
        <v>10A_1-B&amp;4.46%4.46@8</v>
      </c>
      <c r="S888" t="str">
        <f t="shared" si="83"/>
        <v>1B-10A-VCS-Loc-22</v>
      </c>
      <c r="T888" t="str">
        <f>IFERROR(IF(VLOOKUP(S888,Bad!$A:$A,1,FALSE)='RAW2'!S888,"yes","no"),"no")</f>
        <v>no</v>
      </c>
      <c r="U888" t="str">
        <f>IFERROR(VLOOKUP(F888,compounds!$A:$B,2,FALSE),"")</f>
        <v/>
      </c>
      <c r="V888" t="str">
        <f>VLOOKUP(B888,'volatile collection data'!$O:$P,2,FALSE)</f>
        <v>25 apr.22 10</v>
      </c>
    </row>
    <row r="889" spans="1:22" x14ac:dyDescent="0.2">
      <c r="A889" t="s">
        <v>199</v>
      </c>
      <c r="B889" s="1" t="str">
        <f t="shared" si="80"/>
        <v>1B</v>
      </c>
      <c r="C889">
        <v>25.286000000000001</v>
      </c>
      <c r="D889">
        <f t="shared" si="78"/>
        <v>25.29</v>
      </c>
      <c r="E889">
        <f>VLOOKUP(D889,'Peak Combiner'!$A$5:$D$4980,4,FALSE)</f>
        <v>25.28</v>
      </c>
      <c r="F889">
        <f>IFERROR(VLOOKUP(D889,rt_comb!$A:$B,2,FALSE),D889)</f>
        <v>25.29</v>
      </c>
      <c r="G889">
        <v>5612062</v>
      </c>
      <c r="H889">
        <f>SUMIFS($G:$G,$E:$E,18.51,'RAW2'!$A:$A,'RAW2'!A889)</f>
        <v>33018876</v>
      </c>
      <c r="I889" s="1" t="str">
        <f>VLOOKUP(A889,'volatile collection data'!$G$6:$H$69,2,FALSE)</f>
        <v>B</v>
      </c>
      <c r="J889" s="1">
        <f>VLOOKUP(A889,'volatile collection data'!$G$6:$I$69,3,FALSE)</f>
        <v>1</v>
      </c>
      <c r="K889" s="1" t="str">
        <f>VLOOKUP(A889,'volatile collection data'!$G$6:$N$69,8,FALSE)</f>
        <v>10A</v>
      </c>
      <c r="L889" s="1">
        <f>VLOOKUP(A889,'volatile collection data'!$G$6:$J$69,4,FALSE)</f>
        <v>4.46</v>
      </c>
      <c r="M889" s="1">
        <f>VLOOKUP($A889,'volatile collection data'!$G$6:$M$69,6,FALSE)</f>
        <v>8</v>
      </c>
      <c r="N889" s="1">
        <f>VLOOKUP($A889,'volatile collection data'!$G$6:$M$69,7,FALSE)</f>
        <v>4.46</v>
      </c>
      <c r="O889" s="1">
        <f>VLOOKUP(A889,'volatile collection data'!$G$6:$K$69,5,FALSE)</f>
        <v>1</v>
      </c>
      <c r="P889" s="1" t="str">
        <f t="shared" si="81"/>
        <v>1B</v>
      </c>
      <c r="Q889">
        <f t="shared" si="79"/>
        <v>0.19054401874110616</v>
      </c>
      <c r="R889" t="str">
        <f t="shared" si="82"/>
        <v>10A_1-B&amp;4.46%4.46@8</v>
      </c>
      <c r="S889" t="str">
        <f t="shared" si="83"/>
        <v>1B-10A-VCS-Loc-22</v>
      </c>
      <c r="T889" t="str">
        <f>IFERROR(IF(VLOOKUP(S889,Bad!$A:$A,1,FALSE)='RAW2'!S889,"yes","no"),"no")</f>
        <v>no</v>
      </c>
      <c r="U889" t="str">
        <f>IFERROR(VLOOKUP(F889,compounds!$A:$B,2,FALSE),"")</f>
        <v/>
      </c>
      <c r="V889" t="str">
        <f>VLOOKUP(B889,'volatile collection data'!$O:$P,2,FALSE)</f>
        <v>25 apr.22 10</v>
      </c>
    </row>
    <row r="890" spans="1:22" x14ac:dyDescent="0.2">
      <c r="A890" t="s">
        <v>199</v>
      </c>
      <c r="B890" s="1" t="str">
        <f t="shared" si="80"/>
        <v>1B</v>
      </c>
      <c r="C890">
        <v>25.629000000000001</v>
      </c>
      <c r="D890">
        <f t="shared" si="78"/>
        <v>25.63</v>
      </c>
      <c r="E890">
        <f>VLOOKUP(D890,'Peak Combiner'!$A$5:$D$4980,4,FALSE)</f>
        <v>25.62</v>
      </c>
      <c r="F890">
        <f>IFERROR(VLOOKUP(D890,rt_comb!$A:$B,2,FALSE),D890)</f>
        <v>25.63</v>
      </c>
      <c r="G890">
        <v>2741870</v>
      </c>
      <c r="H890">
        <f>SUMIFS($G:$G,$E:$E,18.51,'RAW2'!$A:$A,'RAW2'!A890)</f>
        <v>33018876</v>
      </c>
      <c r="I890" s="1" t="str">
        <f>VLOOKUP(A890,'volatile collection data'!$G$6:$H$69,2,FALSE)</f>
        <v>B</v>
      </c>
      <c r="J890" s="1">
        <f>VLOOKUP(A890,'volatile collection data'!$G$6:$I$69,3,FALSE)</f>
        <v>1</v>
      </c>
      <c r="K890" s="1" t="str">
        <f>VLOOKUP(A890,'volatile collection data'!$G$6:$N$69,8,FALSE)</f>
        <v>10A</v>
      </c>
      <c r="L890" s="1">
        <f>VLOOKUP(A890,'volatile collection data'!$G$6:$J$69,4,FALSE)</f>
        <v>4.46</v>
      </c>
      <c r="M890" s="1">
        <f>VLOOKUP($A890,'volatile collection data'!$G$6:$M$69,6,FALSE)</f>
        <v>8</v>
      </c>
      <c r="N890" s="1">
        <f>VLOOKUP($A890,'volatile collection data'!$G$6:$M$69,7,FALSE)</f>
        <v>4.46</v>
      </c>
      <c r="O890" s="1">
        <f>VLOOKUP(A890,'volatile collection data'!$G$6:$K$69,5,FALSE)</f>
        <v>1</v>
      </c>
      <c r="P890" s="1" t="str">
        <f t="shared" si="81"/>
        <v>1B</v>
      </c>
      <c r="Q890">
        <f t="shared" si="79"/>
        <v>9.3093577488216742E-2</v>
      </c>
      <c r="R890" t="str">
        <f t="shared" si="82"/>
        <v>10A_1-B&amp;4.46%4.46@8</v>
      </c>
      <c r="S890" t="str">
        <f t="shared" si="83"/>
        <v>1B-10A-VCS-Loc-22</v>
      </c>
      <c r="T890" t="str">
        <f>IFERROR(IF(VLOOKUP(S890,Bad!$A:$A,1,FALSE)='RAW2'!S890,"yes","no"),"no")</f>
        <v>no</v>
      </c>
      <c r="U890" t="str">
        <f>IFERROR(VLOOKUP(F890,compounds!$A:$B,2,FALSE),"")</f>
        <v/>
      </c>
      <c r="V890" t="str">
        <f>VLOOKUP(B890,'volatile collection data'!$O:$P,2,FALSE)</f>
        <v>25 apr.22 10</v>
      </c>
    </row>
    <row r="891" spans="1:22" x14ac:dyDescent="0.2">
      <c r="A891" t="s">
        <v>199</v>
      </c>
      <c r="B891" s="1" t="str">
        <f t="shared" si="80"/>
        <v>1B</v>
      </c>
      <c r="C891">
        <v>25.693000000000001</v>
      </c>
      <c r="D891">
        <f t="shared" si="78"/>
        <v>25.69</v>
      </c>
      <c r="E891">
        <f>VLOOKUP(D891,'Peak Combiner'!$A$5:$D$4980,4,FALSE)</f>
        <v>25.67</v>
      </c>
      <c r="F891">
        <f>IFERROR(VLOOKUP(D891,rt_comb!$A:$B,2,FALSE),D891)</f>
        <v>25.69</v>
      </c>
      <c r="G891">
        <v>1436788</v>
      </c>
      <c r="H891">
        <f>SUMIFS($G:$G,$E:$E,18.51,'RAW2'!$A:$A,'RAW2'!A891)</f>
        <v>33018876</v>
      </c>
      <c r="I891" s="1" t="str">
        <f>VLOOKUP(A891,'volatile collection data'!$G$6:$H$69,2,FALSE)</f>
        <v>B</v>
      </c>
      <c r="J891" s="1">
        <f>VLOOKUP(A891,'volatile collection data'!$G$6:$I$69,3,FALSE)</f>
        <v>1</v>
      </c>
      <c r="K891" s="1" t="str">
        <f>VLOOKUP(A891,'volatile collection data'!$G$6:$N$69,8,FALSE)</f>
        <v>10A</v>
      </c>
      <c r="L891" s="1">
        <f>VLOOKUP(A891,'volatile collection data'!$G$6:$J$69,4,FALSE)</f>
        <v>4.46</v>
      </c>
      <c r="M891" s="1">
        <f>VLOOKUP($A891,'volatile collection data'!$G$6:$M$69,6,FALSE)</f>
        <v>8</v>
      </c>
      <c r="N891" s="1">
        <f>VLOOKUP($A891,'volatile collection data'!$G$6:$M$69,7,FALSE)</f>
        <v>4.46</v>
      </c>
      <c r="O891" s="1">
        <f>VLOOKUP(A891,'volatile collection data'!$G$6:$K$69,5,FALSE)</f>
        <v>1</v>
      </c>
      <c r="P891" s="1" t="str">
        <f t="shared" si="81"/>
        <v>1B</v>
      </c>
      <c r="Q891">
        <f t="shared" si="79"/>
        <v>4.8782668402272904E-2</v>
      </c>
      <c r="R891" t="str">
        <f t="shared" si="82"/>
        <v>10A_1-B&amp;4.46%4.46@8</v>
      </c>
      <c r="S891" t="str">
        <f t="shared" si="83"/>
        <v>1B-10A-VCS-Loc-22</v>
      </c>
      <c r="T891" t="str">
        <f>IFERROR(IF(VLOOKUP(S891,Bad!$A:$A,1,FALSE)='RAW2'!S891,"yes","no"),"no")</f>
        <v>no</v>
      </c>
      <c r="U891" t="str">
        <f>IFERROR(VLOOKUP(F891,compounds!$A:$B,2,FALSE),"")</f>
        <v/>
      </c>
      <c r="V891" t="str">
        <f>VLOOKUP(B891,'volatile collection data'!$O:$P,2,FALSE)</f>
        <v>25 apr.22 10</v>
      </c>
    </row>
    <row r="892" spans="1:22" x14ac:dyDescent="0.2">
      <c r="A892" t="s">
        <v>199</v>
      </c>
      <c r="B892" s="1" t="str">
        <f t="shared" si="80"/>
        <v>1B</v>
      </c>
      <c r="C892">
        <v>30.978000000000002</v>
      </c>
      <c r="D892">
        <f t="shared" si="78"/>
        <v>30.98</v>
      </c>
      <c r="E892">
        <f>VLOOKUP(D892,'Peak Combiner'!$A$5:$D$4980,4,FALSE)</f>
        <v>30.98</v>
      </c>
      <c r="F892">
        <f>IFERROR(VLOOKUP(D892,rt_comb!$A:$B,2,FALSE),D892)</f>
        <v>30.98</v>
      </c>
      <c r="G892">
        <v>1192558</v>
      </c>
      <c r="H892">
        <f>SUMIFS($G:$G,$E:$E,18.51,'RAW2'!$A:$A,'RAW2'!A892)</f>
        <v>33018876</v>
      </c>
      <c r="I892" s="1" t="str">
        <f>VLOOKUP(A892,'volatile collection data'!$G$6:$H$69,2,FALSE)</f>
        <v>B</v>
      </c>
      <c r="J892" s="1">
        <f>VLOOKUP(A892,'volatile collection data'!$G$6:$I$69,3,FALSE)</f>
        <v>1</v>
      </c>
      <c r="K892" s="1" t="str">
        <f>VLOOKUP(A892,'volatile collection data'!$G$6:$N$69,8,FALSE)</f>
        <v>10A</v>
      </c>
      <c r="L892" s="1">
        <f>VLOOKUP(A892,'volatile collection data'!$G$6:$J$69,4,FALSE)</f>
        <v>4.46</v>
      </c>
      <c r="M892" s="1">
        <f>VLOOKUP($A892,'volatile collection data'!$G$6:$M$69,6,FALSE)</f>
        <v>8</v>
      </c>
      <c r="N892" s="1">
        <f>VLOOKUP($A892,'volatile collection data'!$G$6:$M$69,7,FALSE)</f>
        <v>4.46</v>
      </c>
      <c r="O892" s="1">
        <f>VLOOKUP(A892,'volatile collection data'!$G$6:$K$69,5,FALSE)</f>
        <v>1</v>
      </c>
      <c r="P892" s="1" t="str">
        <f t="shared" si="81"/>
        <v>1B</v>
      </c>
      <c r="Q892">
        <f t="shared" si="79"/>
        <v>4.0490428277851542E-2</v>
      </c>
      <c r="R892" t="str">
        <f t="shared" si="82"/>
        <v>10A_1-B&amp;4.46%4.46@8</v>
      </c>
      <c r="S892" t="str">
        <f t="shared" si="83"/>
        <v>1B-10A-VCS-Loc-22</v>
      </c>
      <c r="T892" t="str">
        <f>IFERROR(IF(VLOOKUP(S892,Bad!$A:$A,1,FALSE)='RAW2'!S892,"yes","no"),"no")</f>
        <v>no</v>
      </c>
      <c r="U892" t="str">
        <f>IFERROR(VLOOKUP(F892,compounds!$A:$B,2,FALSE),"")</f>
        <v/>
      </c>
      <c r="V892" t="str">
        <f>VLOOKUP(B892,'volatile collection data'!$O:$P,2,FALSE)</f>
        <v>25 apr.22 10</v>
      </c>
    </row>
    <row r="893" spans="1:22" x14ac:dyDescent="0.2">
      <c r="A893" t="s">
        <v>199</v>
      </c>
      <c r="B893" s="1" t="str">
        <f t="shared" si="80"/>
        <v>1B</v>
      </c>
      <c r="C893">
        <v>31.765000000000001</v>
      </c>
      <c r="D893">
        <f t="shared" si="78"/>
        <v>31.77</v>
      </c>
      <c r="E893">
        <f>VLOOKUP(D893,'Peak Combiner'!$A$5:$D$4980,4,FALSE)</f>
        <v>31.77</v>
      </c>
      <c r="F893">
        <f>IFERROR(VLOOKUP(D893,rt_comb!$A:$B,2,FALSE),D893)</f>
        <v>31.77</v>
      </c>
      <c r="G893">
        <v>3957706</v>
      </c>
      <c r="H893">
        <f>SUMIFS($G:$G,$E:$E,18.51,'RAW2'!$A:$A,'RAW2'!A893)</f>
        <v>33018876</v>
      </c>
      <c r="I893" s="1" t="str">
        <f>VLOOKUP(A893,'volatile collection data'!$G$6:$H$69,2,FALSE)</f>
        <v>B</v>
      </c>
      <c r="J893" s="1">
        <f>VLOOKUP(A893,'volatile collection data'!$G$6:$I$69,3,FALSE)</f>
        <v>1</v>
      </c>
      <c r="K893" s="1" t="str">
        <f>VLOOKUP(A893,'volatile collection data'!$G$6:$N$69,8,FALSE)</f>
        <v>10A</v>
      </c>
      <c r="L893" s="1">
        <f>VLOOKUP(A893,'volatile collection data'!$G$6:$J$69,4,FALSE)</f>
        <v>4.46</v>
      </c>
      <c r="M893" s="1">
        <f>VLOOKUP($A893,'volatile collection data'!$G$6:$M$69,6,FALSE)</f>
        <v>8</v>
      </c>
      <c r="N893" s="1">
        <f>VLOOKUP($A893,'volatile collection data'!$G$6:$M$69,7,FALSE)</f>
        <v>4.46</v>
      </c>
      <c r="O893" s="1">
        <f>VLOOKUP(A893,'volatile collection data'!$G$6:$K$69,5,FALSE)</f>
        <v>1</v>
      </c>
      <c r="P893" s="1" t="str">
        <f t="shared" si="81"/>
        <v>1B</v>
      </c>
      <c r="Q893">
        <f t="shared" si="79"/>
        <v>0.13437435406732648</v>
      </c>
      <c r="R893" t="str">
        <f t="shared" si="82"/>
        <v>10A_1-B&amp;4.46%4.46@8</v>
      </c>
      <c r="S893" t="str">
        <f t="shared" si="83"/>
        <v>1B-10A-VCS-Loc-22</v>
      </c>
      <c r="T893" t="str">
        <f>IFERROR(IF(VLOOKUP(S893,Bad!$A:$A,1,FALSE)='RAW2'!S893,"yes","no"),"no")</f>
        <v>no</v>
      </c>
      <c r="U893" t="str">
        <f>IFERROR(VLOOKUP(F893,compounds!$A:$B,2,FALSE),"")</f>
        <v/>
      </c>
      <c r="V893" t="str">
        <f>VLOOKUP(B893,'volatile collection data'!$O:$P,2,FALSE)</f>
        <v>25 apr.22 10</v>
      </c>
    </row>
    <row r="894" spans="1:22" x14ac:dyDescent="0.2">
      <c r="A894" t="s">
        <v>199</v>
      </c>
      <c r="B894" s="1" t="str">
        <f t="shared" si="80"/>
        <v>1B</v>
      </c>
      <c r="C894">
        <v>34.865000000000002</v>
      </c>
      <c r="D894">
        <f t="shared" ref="D894:D957" si="84">ROUND(C894,2)</f>
        <v>34.869999999999997</v>
      </c>
      <c r="E894">
        <f>VLOOKUP(D894,'Peak Combiner'!$A$5:$D$4980,4,FALSE)</f>
        <v>34.86</v>
      </c>
      <c r="F894">
        <f>IFERROR(VLOOKUP(D894,rt_comb!$A:$B,2,FALSE),D894)</f>
        <v>34.869999999999997</v>
      </c>
      <c r="G894">
        <v>998774</v>
      </c>
      <c r="H894">
        <f>SUMIFS($G:$G,$E:$E,18.51,'RAW2'!$A:$A,'RAW2'!A894)</f>
        <v>33018876</v>
      </c>
      <c r="I894" s="1" t="str">
        <f>VLOOKUP(A894,'volatile collection data'!$G$6:$H$69,2,FALSE)</f>
        <v>B</v>
      </c>
      <c r="J894" s="1">
        <f>VLOOKUP(A894,'volatile collection data'!$G$6:$I$69,3,FALSE)</f>
        <v>1</v>
      </c>
      <c r="K894" s="1" t="str">
        <f>VLOOKUP(A894,'volatile collection data'!$G$6:$N$69,8,FALSE)</f>
        <v>10A</v>
      </c>
      <c r="L894" s="1">
        <f>VLOOKUP(A894,'volatile collection data'!$G$6:$J$69,4,FALSE)</f>
        <v>4.46</v>
      </c>
      <c r="M894" s="1">
        <f>VLOOKUP($A894,'volatile collection data'!$G$6:$M$69,6,FALSE)</f>
        <v>8</v>
      </c>
      <c r="N894" s="1">
        <f>VLOOKUP($A894,'volatile collection data'!$G$6:$M$69,7,FALSE)</f>
        <v>4.46</v>
      </c>
      <c r="O894" s="1">
        <f>VLOOKUP(A894,'volatile collection data'!$G$6:$K$69,5,FALSE)</f>
        <v>1</v>
      </c>
      <c r="P894" s="1" t="str">
        <f t="shared" si="81"/>
        <v>1B</v>
      </c>
      <c r="Q894">
        <f t="shared" ref="Q894:Q957" si="85">IFERROR((30/H894*G894)/L894/6,0)</f>
        <v>3.3910960316213462E-2</v>
      </c>
      <c r="R894" t="str">
        <f t="shared" si="82"/>
        <v>10A_1-B&amp;4.46%4.46@8</v>
      </c>
      <c r="S894" t="str">
        <f t="shared" si="83"/>
        <v>1B-10A-VCS-Loc-22</v>
      </c>
      <c r="T894" t="str">
        <f>IFERROR(IF(VLOOKUP(S894,Bad!$A:$A,1,FALSE)='RAW2'!S894,"yes","no"),"no")</f>
        <v>no</v>
      </c>
      <c r="U894" t="str">
        <f>IFERROR(VLOOKUP(F894,compounds!$A:$B,2,FALSE),"")</f>
        <v/>
      </c>
      <c r="V894" t="str">
        <f>VLOOKUP(B894,'volatile collection data'!$O:$P,2,FALSE)</f>
        <v>25 apr.22 10</v>
      </c>
    </row>
    <row r="895" spans="1:22" x14ac:dyDescent="0.2">
      <c r="A895" t="s">
        <v>199</v>
      </c>
      <c r="B895" s="1" t="str">
        <f t="shared" si="80"/>
        <v>1B</v>
      </c>
      <c r="C895">
        <v>34.947000000000003</v>
      </c>
      <c r="D895">
        <f t="shared" si="84"/>
        <v>34.950000000000003</v>
      </c>
      <c r="E895">
        <f>VLOOKUP(D895,'Peak Combiner'!$A$5:$D$4980,4,FALSE)</f>
        <v>34.86</v>
      </c>
      <c r="F895">
        <f>IFERROR(VLOOKUP(D895,rt_comb!$A:$B,2,FALSE),D895)</f>
        <v>34.950000000000003</v>
      </c>
      <c r="G895">
        <v>1644484</v>
      </c>
      <c r="H895">
        <f>SUMIFS($G:$G,$E:$E,18.51,'RAW2'!$A:$A,'RAW2'!A895)</f>
        <v>33018876</v>
      </c>
      <c r="I895" s="1" t="str">
        <f>VLOOKUP(A895,'volatile collection data'!$G$6:$H$69,2,FALSE)</f>
        <v>B</v>
      </c>
      <c r="J895" s="1">
        <f>VLOOKUP(A895,'volatile collection data'!$G$6:$I$69,3,FALSE)</f>
        <v>1</v>
      </c>
      <c r="K895" s="1" t="str">
        <f>VLOOKUP(A895,'volatile collection data'!$G$6:$N$69,8,FALSE)</f>
        <v>10A</v>
      </c>
      <c r="L895" s="1">
        <f>VLOOKUP(A895,'volatile collection data'!$G$6:$J$69,4,FALSE)</f>
        <v>4.46</v>
      </c>
      <c r="M895" s="1">
        <f>VLOOKUP($A895,'volatile collection data'!$G$6:$M$69,6,FALSE)</f>
        <v>8</v>
      </c>
      <c r="N895" s="1">
        <f>VLOOKUP($A895,'volatile collection data'!$G$6:$M$69,7,FALSE)</f>
        <v>4.46</v>
      </c>
      <c r="O895" s="1">
        <f>VLOOKUP(A895,'volatile collection data'!$G$6:$K$69,5,FALSE)</f>
        <v>1</v>
      </c>
      <c r="P895" s="1" t="str">
        <f t="shared" si="81"/>
        <v>1B</v>
      </c>
      <c r="Q895">
        <f t="shared" si="85"/>
        <v>5.5834484742942829E-2</v>
      </c>
      <c r="R895" t="str">
        <f t="shared" si="82"/>
        <v>10A_1-B&amp;4.46%4.46@8</v>
      </c>
      <c r="S895" t="str">
        <f t="shared" si="83"/>
        <v>1B-10A-VCS-Loc-22</v>
      </c>
      <c r="T895" t="str">
        <f>IFERROR(IF(VLOOKUP(S895,Bad!$A:$A,1,FALSE)='RAW2'!S895,"yes","no"),"no")</f>
        <v>no</v>
      </c>
      <c r="U895" t="str">
        <f>IFERROR(VLOOKUP(F895,compounds!$A:$B,2,FALSE),"")</f>
        <v/>
      </c>
      <c r="V895" t="str">
        <f>VLOOKUP(B895,'volatile collection data'!$O:$P,2,FALSE)</f>
        <v>25 apr.22 10</v>
      </c>
    </row>
    <row r="896" spans="1:22" x14ac:dyDescent="0.2">
      <c r="A896" t="s">
        <v>199</v>
      </c>
      <c r="B896" s="1" t="str">
        <f t="shared" si="80"/>
        <v>1B</v>
      </c>
      <c r="C896">
        <v>36.167999999999999</v>
      </c>
      <c r="D896">
        <f t="shared" si="84"/>
        <v>36.17</v>
      </c>
      <c r="E896">
        <f>VLOOKUP(D896,'Peak Combiner'!$A$5:$D$4980,4,FALSE)</f>
        <v>36.11</v>
      </c>
      <c r="F896">
        <f>IFERROR(VLOOKUP(D896,rt_comb!$A:$B,2,FALSE),D896)</f>
        <v>36.17</v>
      </c>
      <c r="G896">
        <v>1821628</v>
      </c>
      <c r="H896">
        <f>SUMIFS($G:$G,$E:$E,18.51,'RAW2'!$A:$A,'RAW2'!A896)</f>
        <v>33018876</v>
      </c>
      <c r="I896" s="1" t="str">
        <f>VLOOKUP(A896,'volatile collection data'!$G$6:$H$69,2,FALSE)</f>
        <v>B</v>
      </c>
      <c r="J896" s="1">
        <f>VLOOKUP(A896,'volatile collection data'!$G$6:$I$69,3,FALSE)</f>
        <v>1</v>
      </c>
      <c r="K896" s="1" t="str">
        <f>VLOOKUP(A896,'volatile collection data'!$G$6:$N$69,8,FALSE)</f>
        <v>10A</v>
      </c>
      <c r="L896" s="1">
        <f>VLOOKUP(A896,'volatile collection data'!$G$6:$J$69,4,FALSE)</f>
        <v>4.46</v>
      </c>
      <c r="M896" s="1">
        <f>VLOOKUP($A896,'volatile collection data'!$G$6:$M$69,6,FALSE)</f>
        <v>8</v>
      </c>
      <c r="N896" s="1">
        <f>VLOOKUP($A896,'volatile collection data'!$G$6:$M$69,7,FALSE)</f>
        <v>4.46</v>
      </c>
      <c r="O896" s="1">
        <f>VLOOKUP(A896,'volatile collection data'!$G$6:$K$69,5,FALSE)</f>
        <v>1</v>
      </c>
      <c r="P896" s="1" t="str">
        <f t="shared" si="81"/>
        <v>1B</v>
      </c>
      <c r="Q896">
        <f t="shared" si="85"/>
        <v>6.1848981670431243E-2</v>
      </c>
      <c r="R896" t="str">
        <f t="shared" si="82"/>
        <v>10A_1-B&amp;4.46%4.46@8</v>
      </c>
      <c r="S896" t="str">
        <f t="shared" si="83"/>
        <v>1B-10A-VCS-Loc-22</v>
      </c>
      <c r="T896" t="str">
        <f>IFERROR(IF(VLOOKUP(S896,Bad!$A:$A,1,FALSE)='RAW2'!S896,"yes","no"),"no")</f>
        <v>no</v>
      </c>
      <c r="U896" t="str">
        <f>IFERROR(VLOOKUP(F896,compounds!$A:$B,2,FALSE),"")</f>
        <v/>
      </c>
      <c r="V896" t="str">
        <f>VLOOKUP(B896,'volatile collection data'!$O:$P,2,FALSE)</f>
        <v>25 apr.22 10</v>
      </c>
    </row>
    <row r="897" spans="1:22" x14ac:dyDescent="0.2">
      <c r="A897" t="s">
        <v>199</v>
      </c>
      <c r="B897" s="1" t="str">
        <f t="shared" si="80"/>
        <v>1B</v>
      </c>
      <c r="C897">
        <v>36.630000000000003</v>
      </c>
      <c r="D897">
        <f t="shared" si="84"/>
        <v>36.630000000000003</v>
      </c>
      <c r="E897">
        <f>VLOOKUP(D897,'Peak Combiner'!$A$5:$D$4980,4,FALSE)</f>
        <v>36.630000000000003</v>
      </c>
      <c r="F897">
        <f>IFERROR(VLOOKUP(D897,rt_comb!$A:$B,2,FALSE),D897)</f>
        <v>36.630000000000003</v>
      </c>
      <c r="G897">
        <v>10794338</v>
      </c>
      <c r="H897">
        <f>SUMIFS($G:$G,$E:$E,18.51,'RAW2'!$A:$A,'RAW2'!A897)</f>
        <v>33018876</v>
      </c>
      <c r="I897" s="1" t="str">
        <f>VLOOKUP(A897,'volatile collection data'!$G$6:$H$69,2,FALSE)</f>
        <v>B</v>
      </c>
      <c r="J897" s="1">
        <f>VLOOKUP(A897,'volatile collection data'!$G$6:$I$69,3,FALSE)</f>
        <v>1</v>
      </c>
      <c r="K897" s="1" t="str">
        <f>VLOOKUP(A897,'volatile collection data'!$G$6:$N$69,8,FALSE)</f>
        <v>10A</v>
      </c>
      <c r="L897" s="1">
        <f>VLOOKUP(A897,'volatile collection data'!$G$6:$J$69,4,FALSE)</f>
        <v>4.46</v>
      </c>
      <c r="M897" s="1">
        <f>VLOOKUP($A897,'volatile collection data'!$G$6:$M$69,6,FALSE)</f>
        <v>8</v>
      </c>
      <c r="N897" s="1">
        <f>VLOOKUP($A897,'volatile collection data'!$G$6:$M$69,7,FALSE)</f>
        <v>4.46</v>
      </c>
      <c r="O897" s="1">
        <f>VLOOKUP(A897,'volatile collection data'!$G$6:$K$69,5,FALSE)</f>
        <v>1</v>
      </c>
      <c r="P897" s="1" t="str">
        <f t="shared" si="81"/>
        <v>1B</v>
      </c>
      <c r="Q897">
        <f t="shared" si="85"/>
        <v>0.36649569127529852</v>
      </c>
      <c r="R897" t="str">
        <f t="shared" si="82"/>
        <v>10A_1-B&amp;4.46%4.46@8</v>
      </c>
      <c r="S897" t="str">
        <f t="shared" si="83"/>
        <v>1B-10A-VCS-Loc-22</v>
      </c>
      <c r="T897" t="str">
        <f>IFERROR(IF(VLOOKUP(S897,Bad!$A:$A,1,FALSE)='RAW2'!S897,"yes","no"),"no")</f>
        <v>no</v>
      </c>
      <c r="U897" t="str">
        <f>IFERROR(VLOOKUP(F897,compounds!$A:$B,2,FALSE),"")</f>
        <v/>
      </c>
      <c r="V897" t="str">
        <f>VLOOKUP(B897,'volatile collection data'!$O:$P,2,FALSE)</f>
        <v>25 apr.22 10</v>
      </c>
    </row>
    <row r="898" spans="1:22" x14ac:dyDescent="0.2">
      <c r="A898" t="s">
        <v>199</v>
      </c>
      <c r="B898" s="1" t="str">
        <f t="shared" si="80"/>
        <v>1B</v>
      </c>
      <c r="C898">
        <v>37.296999999999997</v>
      </c>
      <c r="D898">
        <f t="shared" si="84"/>
        <v>37.299999999999997</v>
      </c>
      <c r="E898">
        <f>VLOOKUP(D898,'Peak Combiner'!$A$5:$D$4980,4,FALSE)</f>
        <v>37.24</v>
      </c>
      <c r="F898">
        <f>IFERROR(VLOOKUP(D898,rt_comb!$A:$B,2,FALSE),D898)</f>
        <v>37.299999999999997</v>
      </c>
      <c r="G898">
        <v>2184438</v>
      </c>
      <c r="H898">
        <f>SUMIFS($G:$G,$E:$E,18.51,'RAW2'!$A:$A,'RAW2'!A898)</f>
        <v>33018876</v>
      </c>
      <c r="I898" s="1" t="str">
        <f>VLOOKUP(A898,'volatile collection data'!$G$6:$H$69,2,FALSE)</f>
        <v>B</v>
      </c>
      <c r="J898" s="1">
        <f>VLOOKUP(A898,'volatile collection data'!$G$6:$I$69,3,FALSE)</f>
        <v>1</v>
      </c>
      <c r="K898" s="1" t="str">
        <f>VLOOKUP(A898,'volatile collection data'!$G$6:$N$69,8,FALSE)</f>
        <v>10A</v>
      </c>
      <c r="L898" s="1">
        <f>VLOOKUP(A898,'volatile collection data'!$G$6:$J$69,4,FALSE)</f>
        <v>4.46</v>
      </c>
      <c r="M898" s="1">
        <f>VLOOKUP($A898,'volatile collection data'!$G$6:$M$69,6,FALSE)</f>
        <v>8</v>
      </c>
      <c r="N898" s="1">
        <f>VLOOKUP($A898,'volatile collection data'!$G$6:$M$69,7,FALSE)</f>
        <v>4.46</v>
      </c>
      <c r="O898" s="1">
        <f>VLOOKUP(A898,'volatile collection data'!$G$6:$K$69,5,FALSE)</f>
        <v>1</v>
      </c>
      <c r="P898" s="1" t="str">
        <f t="shared" si="81"/>
        <v>1B</v>
      </c>
      <c r="Q898">
        <f t="shared" si="85"/>
        <v>7.4167319464892661E-2</v>
      </c>
      <c r="R898" t="str">
        <f t="shared" si="82"/>
        <v>10A_1-B&amp;4.46%4.46@8</v>
      </c>
      <c r="S898" t="str">
        <f t="shared" si="83"/>
        <v>1B-10A-VCS-Loc-22</v>
      </c>
      <c r="T898" t="str">
        <f>IFERROR(IF(VLOOKUP(S898,Bad!$A:$A,1,FALSE)='RAW2'!S898,"yes","no"),"no")</f>
        <v>no</v>
      </c>
      <c r="U898" t="str">
        <f>IFERROR(VLOOKUP(F898,compounds!$A:$B,2,FALSE),"")</f>
        <v/>
      </c>
      <c r="V898" t="str">
        <f>VLOOKUP(B898,'volatile collection data'!$O:$P,2,FALSE)</f>
        <v>25 apr.22 10</v>
      </c>
    </row>
    <row r="899" spans="1:22" x14ac:dyDescent="0.2">
      <c r="A899" t="s">
        <v>199</v>
      </c>
      <c r="B899" s="1" t="str">
        <f t="shared" ref="B899:B962" si="86">LEFT(A899,FIND("-",A899)-1)</f>
        <v>1B</v>
      </c>
      <c r="C899">
        <v>37.688000000000002</v>
      </c>
      <c r="D899">
        <f t="shared" si="84"/>
        <v>37.69</v>
      </c>
      <c r="E899">
        <f>VLOOKUP(D899,'Peak Combiner'!$A$5:$D$4980,4,FALSE)</f>
        <v>37.67</v>
      </c>
      <c r="F899">
        <f>IFERROR(VLOOKUP(D899,rt_comb!$A:$B,2,FALSE),D899)</f>
        <v>37.69</v>
      </c>
      <c r="G899">
        <v>-180486</v>
      </c>
      <c r="H899">
        <f>SUMIFS($G:$G,$E:$E,18.51,'RAW2'!$A:$A,'RAW2'!A899)</f>
        <v>33018876</v>
      </c>
      <c r="I899" s="1" t="str">
        <f>VLOOKUP(A899,'volatile collection data'!$G$6:$H$69,2,FALSE)</f>
        <v>B</v>
      </c>
      <c r="J899" s="1">
        <f>VLOOKUP(A899,'volatile collection data'!$G$6:$I$69,3,FALSE)</f>
        <v>1</v>
      </c>
      <c r="K899" s="1" t="str">
        <f>VLOOKUP(A899,'volatile collection data'!$G$6:$N$69,8,FALSE)</f>
        <v>10A</v>
      </c>
      <c r="L899" s="1">
        <f>VLOOKUP(A899,'volatile collection data'!$G$6:$J$69,4,FALSE)</f>
        <v>4.46</v>
      </c>
      <c r="M899" s="1">
        <f>VLOOKUP($A899,'volatile collection data'!$G$6:$M$69,6,FALSE)</f>
        <v>8</v>
      </c>
      <c r="N899" s="1">
        <f>VLOOKUP($A899,'volatile collection data'!$G$6:$M$69,7,FALSE)</f>
        <v>4.46</v>
      </c>
      <c r="O899" s="1">
        <f>VLOOKUP(A899,'volatile collection data'!$G$6:$K$69,5,FALSE)</f>
        <v>1</v>
      </c>
      <c r="P899" s="1" t="str">
        <f t="shared" ref="P899:P962" si="87">J899&amp;I899</f>
        <v>1B</v>
      </c>
      <c r="Q899">
        <f t="shared" si="85"/>
        <v>-6.1279664705249674E-3</v>
      </c>
      <c r="R899" t="str">
        <f t="shared" ref="R899:R962" si="88">K899&amp;"_"&amp;O899&amp;"-"&amp;I899&amp;"&amp;"&amp;L899&amp;"%"&amp;N899&amp;"@"&amp;M899</f>
        <v>10A_1-B&amp;4.46%4.46@8</v>
      </c>
      <c r="S899" t="str">
        <f t="shared" ref="S899:S962" si="89">A899</f>
        <v>1B-10A-VCS-Loc-22</v>
      </c>
      <c r="T899" t="str">
        <f>IFERROR(IF(VLOOKUP(S899,Bad!$A:$A,1,FALSE)='RAW2'!S899,"yes","no"),"no")</f>
        <v>no</v>
      </c>
      <c r="U899" t="str">
        <f>IFERROR(VLOOKUP(F899,compounds!$A:$B,2,FALSE),"")</f>
        <v/>
      </c>
      <c r="V899" t="str">
        <f>VLOOKUP(B899,'volatile collection data'!$O:$P,2,FALSE)</f>
        <v>25 apr.22 10</v>
      </c>
    </row>
    <row r="900" spans="1:22" x14ac:dyDescent="0.2">
      <c r="A900" t="s">
        <v>199</v>
      </c>
      <c r="B900" s="1" t="str">
        <f t="shared" si="86"/>
        <v>1B</v>
      </c>
      <c r="C900">
        <v>37.993000000000002</v>
      </c>
      <c r="D900">
        <f t="shared" si="84"/>
        <v>37.99</v>
      </c>
      <c r="E900">
        <f>VLOOKUP(D900,'Peak Combiner'!$A$5:$D$4980,4,FALSE)</f>
        <v>37.99</v>
      </c>
      <c r="F900">
        <f>IFERROR(VLOOKUP(D900,rt_comb!$A:$B,2,FALSE),D900)</f>
        <v>37.99</v>
      </c>
      <c r="G900">
        <v>13027066</v>
      </c>
      <c r="H900">
        <f>SUMIFS($G:$G,$E:$E,18.51,'RAW2'!$A:$A,'RAW2'!A900)</f>
        <v>33018876</v>
      </c>
      <c r="I900" s="1" t="str">
        <f>VLOOKUP(A900,'volatile collection data'!$G$6:$H$69,2,FALSE)</f>
        <v>B</v>
      </c>
      <c r="J900" s="1">
        <f>VLOOKUP(A900,'volatile collection data'!$G$6:$I$69,3,FALSE)</f>
        <v>1</v>
      </c>
      <c r="K900" s="1" t="str">
        <f>VLOOKUP(A900,'volatile collection data'!$G$6:$N$69,8,FALSE)</f>
        <v>10A</v>
      </c>
      <c r="L900" s="1">
        <f>VLOOKUP(A900,'volatile collection data'!$G$6:$J$69,4,FALSE)</f>
        <v>4.46</v>
      </c>
      <c r="M900" s="1">
        <f>VLOOKUP($A900,'volatile collection data'!$G$6:$M$69,6,FALSE)</f>
        <v>8</v>
      </c>
      <c r="N900" s="1">
        <f>VLOOKUP($A900,'volatile collection data'!$G$6:$M$69,7,FALSE)</f>
        <v>4.46</v>
      </c>
      <c r="O900" s="1">
        <f>VLOOKUP(A900,'volatile collection data'!$G$6:$K$69,5,FALSE)</f>
        <v>1</v>
      </c>
      <c r="P900" s="1" t="str">
        <f t="shared" si="87"/>
        <v>1B</v>
      </c>
      <c r="Q900">
        <f t="shared" si="85"/>
        <v>0.44230258112715554</v>
      </c>
      <c r="R900" t="str">
        <f t="shared" si="88"/>
        <v>10A_1-B&amp;4.46%4.46@8</v>
      </c>
      <c r="S900" t="str">
        <f t="shared" si="89"/>
        <v>1B-10A-VCS-Loc-22</v>
      </c>
      <c r="T900" t="str">
        <f>IFERROR(IF(VLOOKUP(S900,Bad!$A:$A,1,FALSE)='RAW2'!S900,"yes","no"),"no")</f>
        <v>no</v>
      </c>
      <c r="U900" t="str">
        <f>IFERROR(VLOOKUP(F900,compounds!$A:$B,2,FALSE),"")</f>
        <v/>
      </c>
      <c r="V900" t="str">
        <f>VLOOKUP(B900,'volatile collection data'!$O:$P,2,FALSE)</f>
        <v>25 apr.22 10</v>
      </c>
    </row>
    <row r="901" spans="1:22" x14ac:dyDescent="0.2">
      <c r="A901" t="s">
        <v>199</v>
      </c>
      <c r="B901" s="1" t="str">
        <f t="shared" si="86"/>
        <v>1B</v>
      </c>
      <c r="C901">
        <v>38.438000000000002</v>
      </c>
      <c r="D901">
        <f t="shared" si="84"/>
        <v>38.44</v>
      </c>
      <c r="E901">
        <f>VLOOKUP(D901,'Peak Combiner'!$A$5:$D$4980,4,FALSE)</f>
        <v>38.44</v>
      </c>
      <c r="F901">
        <f>IFERROR(VLOOKUP(D901,rt_comb!$A:$B,2,FALSE),D901)</f>
        <v>38.44</v>
      </c>
      <c r="G901">
        <v>8119271</v>
      </c>
      <c r="H901">
        <f>SUMIFS($G:$G,$E:$E,18.51,'RAW2'!$A:$A,'RAW2'!A901)</f>
        <v>33018876</v>
      </c>
      <c r="I901" s="1" t="str">
        <f>VLOOKUP(A901,'volatile collection data'!$G$6:$H$69,2,FALSE)</f>
        <v>B</v>
      </c>
      <c r="J901" s="1">
        <f>VLOOKUP(A901,'volatile collection data'!$G$6:$I$69,3,FALSE)</f>
        <v>1</v>
      </c>
      <c r="K901" s="1" t="str">
        <f>VLOOKUP(A901,'volatile collection data'!$G$6:$N$69,8,FALSE)</f>
        <v>10A</v>
      </c>
      <c r="L901" s="1">
        <f>VLOOKUP(A901,'volatile collection data'!$G$6:$J$69,4,FALSE)</f>
        <v>4.46</v>
      </c>
      <c r="M901" s="1">
        <f>VLOOKUP($A901,'volatile collection data'!$G$6:$M$69,6,FALSE)</f>
        <v>8</v>
      </c>
      <c r="N901" s="1">
        <f>VLOOKUP($A901,'volatile collection data'!$G$6:$M$69,7,FALSE)</f>
        <v>4.46</v>
      </c>
      <c r="O901" s="1">
        <f>VLOOKUP(A901,'volatile collection data'!$G$6:$K$69,5,FALSE)</f>
        <v>1</v>
      </c>
      <c r="P901" s="1" t="str">
        <f t="shared" si="87"/>
        <v>1B</v>
      </c>
      <c r="Q901">
        <f t="shared" si="85"/>
        <v>0.27567024840212379</v>
      </c>
      <c r="R901" t="str">
        <f t="shared" si="88"/>
        <v>10A_1-B&amp;4.46%4.46@8</v>
      </c>
      <c r="S901" t="str">
        <f t="shared" si="89"/>
        <v>1B-10A-VCS-Loc-22</v>
      </c>
      <c r="T901" t="str">
        <f>IFERROR(IF(VLOOKUP(S901,Bad!$A:$A,1,FALSE)='RAW2'!S901,"yes","no"),"no")</f>
        <v>no</v>
      </c>
      <c r="U901" t="str">
        <f>IFERROR(VLOOKUP(F901,compounds!$A:$B,2,FALSE),"")</f>
        <v/>
      </c>
      <c r="V901" t="str">
        <f>VLOOKUP(B901,'volatile collection data'!$O:$P,2,FALSE)</f>
        <v>25 apr.22 10</v>
      </c>
    </row>
    <row r="902" spans="1:22" x14ac:dyDescent="0.2">
      <c r="A902" t="s">
        <v>202</v>
      </c>
      <c r="B902" s="1" t="str">
        <f t="shared" si="86"/>
        <v>1C</v>
      </c>
      <c r="C902">
        <v>4.165</v>
      </c>
      <c r="D902">
        <f t="shared" si="84"/>
        <v>4.17</v>
      </c>
      <c r="E902">
        <f>VLOOKUP(D902,'Peak Combiner'!$A$5:$D$4980,4,FALSE)</f>
        <v>4.1500000000000004</v>
      </c>
      <c r="F902">
        <f>IFERROR(VLOOKUP(D902,rt_comb!$A:$B,2,FALSE),D902)</f>
        <v>4.17</v>
      </c>
      <c r="G902">
        <v>133564</v>
      </c>
      <c r="H902">
        <f>SUMIFS($G:$G,$E:$E,18.51,'RAW2'!$A:$A,'RAW2'!A902)</f>
        <v>27506560</v>
      </c>
      <c r="I902" s="1" t="str">
        <f>VLOOKUP(A902,'volatile collection data'!$G$6:$H$69,2,FALSE)</f>
        <v>C</v>
      </c>
      <c r="J902" s="1">
        <f>VLOOKUP(A902,'volatile collection data'!$G$6:$I$69,3,FALSE)</f>
        <v>1</v>
      </c>
      <c r="K902" s="1" t="str">
        <f>VLOOKUP(A902,'volatile collection data'!$G$6:$N$69,8,FALSE)</f>
        <v>17A</v>
      </c>
      <c r="L902" s="1">
        <f>VLOOKUP(A902,'volatile collection data'!$G$6:$J$69,4,FALSE)</f>
        <v>6.92</v>
      </c>
      <c r="M902" s="1">
        <f>VLOOKUP($A902,'volatile collection data'!$G$6:$M$69,6,FALSE)</f>
        <v>14</v>
      </c>
      <c r="N902" s="1">
        <f>VLOOKUP($A902,'volatile collection data'!$G$6:$M$69,7,FALSE)</f>
        <v>6.92</v>
      </c>
      <c r="O902" s="1">
        <f>VLOOKUP(A902,'volatile collection data'!$G$6:$K$69,5,FALSE)</f>
        <v>1</v>
      </c>
      <c r="P902" s="1" t="str">
        <f t="shared" si="87"/>
        <v>1C</v>
      </c>
      <c r="Q902">
        <f t="shared" si="85"/>
        <v>3.5084641753392941E-3</v>
      </c>
      <c r="R902" t="str">
        <f t="shared" si="88"/>
        <v>17A_1-C&amp;6.92%6.92@14</v>
      </c>
      <c r="S902" t="str">
        <f t="shared" si="89"/>
        <v>1C-17A-VCS-Loc-22</v>
      </c>
      <c r="T902" t="str">
        <f>IFERROR(IF(VLOOKUP(S902,Bad!$A:$A,1,FALSE)='RAW2'!S902,"yes","no"),"no")</f>
        <v>no</v>
      </c>
      <c r="U902" t="str">
        <f>IFERROR(VLOOKUP(F902,compounds!$A:$B,2,FALSE),"")</f>
        <v/>
      </c>
      <c r="V902" t="str">
        <f>VLOOKUP(B902,'volatile collection data'!$O:$P,2,FALSE)</f>
        <v>26.apr.22 17</v>
      </c>
    </row>
    <row r="903" spans="1:22" x14ac:dyDescent="0.2">
      <c r="A903" t="s">
        <v>202</v>
      </c>
      <c r="B903" s="1" t="str">
        <f t="shared" si="86"/>
        <v>1C</v>
      </c>
      <c r="C903">
        <v>4.7210000000000001</v>
      </c>
      <c r="D903">
        <f t="shared" si="84"/>
        <v>4.72</v>
      </c>
      <c r="E903">
        <f>VLOOKUP(D903,'Peak Combiner'!$A$5:$D$4980,4,FALSE)</f>
        <v>4.7</v>
      </c>
      <c r="F903">
        <f>IFERROR(VLOOKUP(D903,rt_comb!$A:$B,2,FALSE),D903)</f>
        <v>4.72</v>
      </c>
      <c r="G903">
        <v>3858007</v>
      </c>
      <c r="H903">
        <f>SUMIFS($G:$G,$E:$E,18.51,'RAW2'!$A:$A,'RAW2'!A903)</f>
        <v>27506560</v>
      </c>
      <c r="I903" s="1" t="str">
        <f>VLOOKUP(A903,'volatile collection data'!$G$6:$H$69,2,FALSE)</f>
        <v>C</v>
      </c>
      <c r="J903" s="1">
        <f>VLOOKUP(A903,'volatile collection data'!$G$6:$I$69,3,FALSE)</f>
        <v>1</v>
      </c>
      <c r="K903" s="1" t="str">
        <f>VLOOKUP(A903,'volatile collection data'!$G$6:$N$69,8,FALSE)</f>
        <v>17A</v>
      </c>
      <c r="L903" s="1">
        <f>VLOOKUP(A903,'volatile collection data'!$G$6:$J$69,4,FALSE)</f>
        <v>6.92</v>
      </c>
      <c r="M903" s="1">
        <f>VLOOKUP($A903,'volatile collection data'!$G$6:$M$69,6,FALSE)</f>
        <v>14</v>
      </c>
      <c r="N903" s="1">
        <f>VLOOKUP($A903,'volatile collection data'!$G$6:$M$69,7,FALSE)</f>
        <v>6.92</v>
      </c>
      <c r="O903" s="1">
        <f>VLOOKUP(A903,'volatile collection data'!$G$6:$K$69,5,FALSE)</f>
        <v>1</v>
      </c>
      <c r="P903" s="1" t="str">
        <f t="shared" si="87"/>
        <v>1C</v>
      </c>
      <c r="Q903">
        <f t="shared" si="85"/>
        <v>0.10134227297556396</v>
      </c>
      <c r="R903" t="str">
        <f t="shared" si="88"/>
        <v>17A_1-C&amp;6.92%6.92@14</v>
      </c>
      <c r="S903" t="str">
        <f t="shared" si="89"/>
        <v>1C-17A-VCS-Loc-22</v>
      </c>
      <c r="T903" t="str">
        <f>IFERROR(IF(VLOOKUP(S903,Bad!$A:$A,1,FALSE)='RAW2'!S903,"yes","no"),"no")</f>
        <v>no</v>
      </c>
      <c r="U903" t="str">
        <f>IFERROR(VLOOKUP(F903,compounds!$A:$B,2,FALSE),"")</f>
        <v/>
      </c>
      <c r="V903" t="str">
        <f>VLOOKUP(B903,'volatile collection data'!$O:$P,2,FALSE)</f>
        <v>26.apr.22 17</v>
      </c>
    </row>
    <row r="904" spans="1:22" x14ac:dyDescent="0.2">
      <c r="A904" t="s">
        <v>202</v>
      </c>
      <c r="B904" s="1" t="str">
        <f t="shared" si="86"/>
        <v>1C</v>
      </c>
      <c r="C904">
        <v>5.0119999999999996</v>
      </c>
      <c r="D904">
        <f t="shared" si="84"/>
        <v>5.01</v>
      </c>
      <c r="E904">
        <f>VLOOKUP(D904,'Peak Combiner'!$A$5:$D$4980,4,FALSE)</f>
        <v>4.99</v>
      </c>
      <c r="F904">
        <f>IFERROR(VLOOKUP(D904,rt_comb!$A:$B,2,FALSE),D904)</f>
        <v>5.01</v>
      </c>
      <c r="G904">
        <v>6247262</v>
      </c>
      <c r="H904">
        <f>SUMIFS($G:$G,$E:$E,18.51,'RAW2'!$A:$A,'RAW2'!A904)</f>
        <v>27506560</v>
      </c>
      <c r="I904" s="1" t="str">
        <f>VLOOKUP(A904,'volatile collection data'!$G$6:$H$69,2,FALSE)</f>
        <v>C</v>
      </c>
      <c r="J904" s="1">
        <f>VLOOKUP(A904,'volatile collection data'!$G$6:$I$69,3,FALSE)</f>
        <v>1</v>
      </c>
      <c r="K904" s="1" t="str">
        <f>VLOOKUP(A904,'volatile collection data'!$G$6:$N$69,8,FALSE)</f>
        <v>17A</v>
      </c>
      <c r="L904" s="1">
        <f>VLOOKUP(A904,'volatile collection data'!$G$6:$J$69,4,FALSE)</f>
        <v>6.92</v>
      </c>
      <c r="M904" s="1">
        <f>VLOOKUP($A904,'volatile collection data'!$G$6:$M$69,6,FALSE)</f>
        <v>14</v>
      </c>
      <c r="N904" s="1">
        <f>VLOOKUP($A904,'volatile collection data'!$G$6:$M$69,7,FALSE)</f>
        <v>6.92</v>
      </c>
      <c r="O904" s="1">
        <f>VLOOKUP(A904,'volatile collection data'!$G$6:$K$69,5,FALSE)</f>
        <v>1</v>
      </c>
      <c r="P904" s="1" t="str">
        <f t="shared" si="87"/>
        <v>1C</v>
      </c>
      <c r="Q904">
        <f t="shared" si="85"/>
        <v>0.16410331317539539</v>
      </c>
      <c r="R904" t="str">
        <f t="shared" si="88"/>
        <v>17A_1-C&amp;6.92%6.92@14</v>
      </c>
      <c r="S904" t="str">
        <f t="shared" si="89"/>
        <v>1C-17A-VCS-Loc-22</v>
      </c>
      <c r="T904" t="str">
        <f>IFERROR(IF(VLOOKUP(S904,Bad!$A:$A,1,FALSE)='RAW2'!S904,"yes","no"),"no")</f>
        <v>no</v>
      </c>
      <c r="U904" t="str">
        <f>IFERROR(VLOOKUP(F904,compounds!$A:$B,2,FALSE),"")</f>
        <v/>
      </c>
      <c r="V904" t="str">
        <f>VLOOKUP(B904,'volatile collection data'!$O:$P,2,FALSE)</f>
        <v>26.apr.22 17</v>
      </c>
    </row>
    <row r="905" spans="1:22" x14ac:dyDescent="0.2">
      <c r="A905" t="s">
        <v>202</v>
      </c>
      <c r="B905" s="1" t="str">
        <f t="shared" si="86"/>
        <v>1C</v>
      </c>
      <c r="C905">
        <v>8.9749999999999996</v>
      </c>
      <c r="D905">
        <f t="shared" si="84"/>
        <v>8.98</v>
      </c>
      <c r="E905">
        <f>VLOOKUP(D905,'Peak Combiner'!$A$5:$D$4980,4,FALSE)</f>
        <v>8.9600000000000009</v>
      </c>
      <c r="F905">
        <f>IFERROR(VLOOKUP(D905,rt_comb!$A:$B,2,FALSE),D905)</f>
        <v>8.9700000000000006</v>
      </c>
      <c r="G905">
        <v>3065816</v>
      </c>
      <c r="H905">
        <f>SUMIFS($G:$G,$E:$E,18.51,'RAW2'!$A:$A,'RAW2'!A905)</f>
        <v>27506560</v>
      </c>
      <c r="I905" s="1" t="str">
        <f>VLOOKUP(A905,'volatile collection data'!$G$6:$H$69,2,FALSE)</f>
        <v>C</v>
      </c>
      <c r="J905" s="1">
        <f>VLOOKUP(A905,'volatile collection data'!$G$6:$I$69,3,FALSE)</f>
        <v>1</v>
      </c>
      <c r="K905" s="1" t="str">
        <f>VLOOKUP(A905,'volatile collection data'!$G$6:$N$69,8,FALSE)</f>
        <v>17A</v>
      </c>
      <c r="L905" s="1">
        <f>VLOOKUP(A905,'volatile collection data'!$G$6:$J$69,4,FALSE)</f>
        <v>6.92</v>
      </c>
      <c r="M905" s="1">
        <f>VLOOKUP($A905,'volatile collection data'!$G$6:$M$69,6,FALSE)</f>
        <v>14</v>
      </c>
      <c r="N905" s="1">
        <f>VLOOKUP($A905,'volatile collection data'!$G$6:$M$69,7,FALSE)</f>
        <v>6.92</v>
      </c>
      <c r="O905" s="1">
        <f>VLOOKUP(A905,'volatile collection data'!$G$6:$K$69,5,FALSE)</f>
        <v>1</v>
      </c>
      <c r="P905" s="1" t="str">
        <f t="shared" si="87"/>
        <v>1C</v>
      </c>
      <c r="Q905">
        <f t="shared" si="85"/>
        <v>8.0532969993276735E-2</v>
      </c>
      <c r="R905" t="str">
        <f t="shared" si="88"/>
        <v>17A_1-C&amp;6.92%6.92@14</v>
      </c>
      <c r="S905" t="str">
        <f t="shared" si="89"/>
        <v>1C-17A-VCS-Loc-22</v>
      </c>
      <c r="T905" t="str">
        <f>IFERROR(IF(VLOOKUP(S905,Bad!$A:$A,1,FALSE)='RAW2'!S905,"yes","no"),"no")</f>
        <v>no</v>
      </c>
      <c r="U905" t="str">
        <f>IFERROR(VLOOKUP(F905,compounds!$A:$B,2,FALSE),"")</f>
        <v>bpinene</v>
      </c>
      <c r="V905" t="str">
        <f>VLOOKUP(B905,'volatile collection data'!$O:$P,2,FALSE)</f>
        <v>26.apr.22 17</v>
      </c>
    </row>
    <row r="906" spans="1:22" x14ac:dyDescent="0.2">
      <c r="A906" t="s">
        <v>202</v>
      </c>
      <c r="B906" s="1" t="str">
        <f t="shared" si="86"/>
        <v>1C</v>
      </c>
      <c r="C906">
        <v>9.4030000000000005</v>
      </c>
      <c r="D906">
        <f t="shared" si="84"/>
        <v>9.4</v>
      </c>
      <c r="E906">
        <f>VLOOKUP(D906,'Peak Combiner'!$A$5:$D$4980,4,FALSE)</f>
        <v>9.3800000000000008</v>
      </c>
      <c r="F906">
        <f>IFERROR(VLOOKUP(D906,rt_comb!$A:$B,2,FALSE),D906)</f>
        <v>9.3800000000000008</v>
      </c>
      <c r="G906">
        <v>1708865</v>
      </c>
      <c r="H906">
        <f>SUMIFS($G:$G,$E:$E,18.51,'RAW2'!$A:$A,'RAW2'!A906)</f>
        <v>27506560</v>
      </c>
      <c r="I906" s="1" t="str">
        <f>VLOOKUP(A906,'volatile collection data'!$G$6:$H$69,2,FALSE)</f>
        <v>C</v>
      </c>
      <c r="J906" s="1">
        <f>VLOOKUP(A906,'volatile collection data'!$G$6:$I$69,3,FALSE)</f>
        <v>1</v>
      </c>
      <c r="K906" s="1" t="str">
        <f>VLOOKUP(A906,'volatile collection data'!$G$6:$N$69,8,FALSE)</f>
        <v>17A</v>
      </c>
      <c r="L906" s="1">
        <f>VLOOKUP(A906,'volatile collection data'!$G$6:$J$69,4,FALSE)</f>
        <v>6.92</v>
      </c>
      <c r="M906" s="1">
        <f>VLOOKUP($A906,'volatile collection data'!$G$6:$M$69,6,FALSE)</f>
        <v>14</v>
      </c>
      <c r="N906" s="1">
        <f>VLOOKUP($A906,'volatile collection data'!$G$6:$M$69,7,FALSE)</f>
        <v>6.92</v>
      </c>
      <c r="O906" s="1">
        <f>VLOOKUP(A906,'volatile collection data'!$G$6:$K$69,5,FALSE)</f>
        <v>1</v>
      </c>
      <c r="P906" s="1" t="str">
        <f t="shared" si="87"/>
        <v>1C</v>
      </c>
      <c r="Q906">
        <f t="shared" si="85"/>
        <v>4.4888530090377521E-2</v>
      </c>
      <c r="R906" t="str">
        <f t="shared" si="88"/>
        <v>17A_1-C&amp;6.92%6.92@14</v>
      </c>
      <c r="S906" t="str">
        <f t="shared" si="89"/>
        <v>1C-17A-VCS-Loc-22</v>
      </c>
      <c r="T906" t="str">
        <f>IFERROR(IF(VLOOKUP(S906,Bad!$A:$A,1,FALSE)='RAW2'!S906,"yes","no"),"no")</f>
        <v>no</v>
      </c>
      <c r="U906" t="str">
        <f>IFERROR(VLOOKUP(F906,compounds!$A:$B,2,FALSE),"")</f>
        <v>octanal</v>
      </c>
      <c r="V906" t="str">
        <f>VLOOKUP(B906,'volatile collection data'!$O:$P,2,FALSE)</f>
        <v>26.apr.22 17</v>
      </c>
    </row>
    <row r="907" spans="1:22" x14ac:dyDescent="0.2">
      <c r="A907" t="s">
        <v>202</v>
      </c>
      <c r="B907" s="1" t="str">
        <f t="shared" si="86"/>
        <v>1C</v>
      </c>
      <c r="C907">
        <v>10.801</v>
      </c>
      <c r="D907">
        <f t="shared" si="84"/>
        <v>10.8</v>
      </c>
      <c r="E907">
        <f>VLOOKUP(D907,'Peak Combiner'!$A$5:$D$4980,4,FALSE)</f>
        <v>10.8</v>
      </c>
      <c r="F907">
        <f>IFERROR(VLOOKUP(D907,rt_comb!$A:$B,2,FALSE),D907)</f>
        <v>10.79</v>
      </c>
      <c r="G907">
        <v>4894132</v>
      </c>
      <c r="H907">
        <f>SUMIFS($G:$G,$E:$E,18.51,'RAW2'!$A:$A,'RAW2'!A907)</f>
        <v>27506560</v>
      </c>
      <c r="I907" s="1" t="str">
        <f>VLOOKUP(A907,'volatile collection data'!$G$6:$H$69,2,FALSE)</f>
        <v>C</v>
      </c>
      <c r="J907" s="1">
        <f>VLOOKUP(A907,'volatile collection data'!$G$6:$I$69,3,FALSE)</f>
        <v>1</v>
      </c>
      <c r="K907" s="1" t="str">
        <f>VLOOKUP(A907,'volatile collection data'!$G$6:$N$69,8,FALSE)</f>
        <v>17A</v>
      </c>
      <c r="L907" s="1">
        <f>VLOOKUP(A907,'volatile collection data'!$G$6:$J$69,4,FALSE)</f>
        <v>6.92</v>
      </c>
      <c r="M907" s="1">
        <f>VLOOKUP($A907,'volatile collection data'!$G$6:$M$69,6,FALSE)</f>
        <v>14</v>
      </c>
      <c r="N907" s="1">
        <f>VLOOKUP($A907,'volatile collection data'!$G$6:$M$69,7,FALSE)</f>
        <v>6.92</v>
      </c>
      <c r="O907" s="1">
        <f>VLOOKUP(A907,'volatile collection data'!$G$6:$K$69,5,FALSE)</f>
        <v>1</v>
      </c>
      <c r="P907" s="1" t="str">
        <f t="shared" si="87"/>
        <v>1C</v>
      </c>
      <c r="Q907">
        <f t="shared" si="85"/>
        <v>0.12855924344420391</v>
      </c>
      <c r="R907" t="str">
        <f t="shared" si="88"/>
        <v>17A_1-C&amp;6.92%6.92@14</v>
      </c>
      <c r="S907" t="str">
        <f t="shared" si="89"/>
        <v>1C-17A-VCS-Loc-22</v>
      </c>
      <c r="T907" t="str">
        <f>IFERROR(IF(VLOOKUP(S907,Bad!$A:$A,1,FALSE)='RAW2'!S907,"yes","no"),"no")</f>
        <v>no</v>
      </c>
      <c r="U907" t="str">
        <f>IFERROR(VLOOKUP(F907,compounds!$A:$B,2,FALSE),"")</f>
        <v>bocimene</v>
      </c>
      <c r="V907" t="str">
        <f>VLOOKUP(B907,'volatile collection data'!$O:$P,2,FALSE)</f>
        <v>26.apr.22 17</v>
      </c>
    </row>
    <row r="908" spans="1:22" x14ac:dyDescent="0.2">
      <c r="A908" t="s">
        <v>202</v>
      </c>
      <c r="B908" s="1" t="str">
        <f t="shared" si="86"/>
        <v>1C</v>
      </c>
      <c r="C908">
        <v>12.413</v>
      </c>
      <c r="D908">
        <f t="shared" si="84"/>
        <v>12.41</v>
      </c>
      <c r="E908">
        <f>VLOOKUP(D908,'Peak Combiner'!$A$5:$D$4980,4,FALSE)</f>
        <v>12.39</v>
      </c>
      <c r="F908">
        <f>IFERROR(VLOOKUP(D908,rt_comb!$A:$B,2,FALSE),D908)</f>
        <v>12.39</v>
      </c>
      <c r="G908">
        <v>2669031</v>
      </c>
      <c r="H908">
        <f>SUMIFS($G:$G,$E:$E,18.51,'RAW2'!$A:$A,'RAW2'!A908)</f>
        <v>27506560</v>
      </c>
      <c r="I908" s="1" t="str">
        <f>VLOOKUP(A908,'volatile collection data'!$G$6:$H$69,2,FALSE)</f>
        <v>C</v>
      </c>
      <c r="J908" s="1">
        <f>VLOOKUP(A908,'volatile collection data'!$G$6:$I$69,3,FALSE)</f>
        <v>1</v>
      </c>
      <c r="K908" s="1" t="str">
        <f>VLOOKUP(A908,'volatile collection data'!$G$6:$N$69,8,FALSE)</f>
        <v>17A</v>
      </c>
      <c r="L908" s="1">
        <f>VLOOKUP(A908,'volatile collection data'!$G$6:$J$69,4,FALSE)</f>
        <v>6.92</v>
      </c>
      <c r="M908" s="1">
        <f>VLOOKUP($A908,'volatile collection data'!$G$6:$M$69,6,FALSE)</f>
        <v>14</v>
      </c>
      <c r="N908" s="1">
        <f>VLOOKUP($A908,'volatile collection data'!$G$6:$M$69,7,FALSE)</f>
        <v>6.92</v>
      </c>
      <c r="O908" s="1">
        <f>VLOOKUP(A908,'volatile collection data'!$G$6:$K$69,5,FALSE)</f>
        <v>1</v>
      </c>
      <c r="P908" s="1" t="str">
        <f t="shared" si="87"/>
        <v>1C</v>
      </c>
      <c r="Q908">
        <f t="shared" si="85"/>
        <v>7.0110206690201043E-2</v>
      </c>
      <c r="R908" t="str">
        <f t="shared" si="88"/>
        <v>17A_1-C&amp;6.92%6.92@14</v>
      </c>
      <c r="S908" t="str">
        <f t="shared" si="89"/>
        <v>1C-17A-VCS-Loc-22</v>
      </c>
      <c r="T908" t="str">
        <f>IFERROR(IF(VLOOKUP(S908,Bad!$A:$A,1,FALSE)='RAW2'!S908,"yes","no"),"no")</f>
        <v>no</v>
      </c>
      <c r="U908" t="str">
        <f>IFERROR(VLOOKUP(F908,compounds!$A:$B,2,FALSE),"")</f>
        <v>o+C5xe</v>
      </c>
      <c r="V908" t="str">
        <f>VLOOKUP(B908,'volatile collection data'!$O:$P,2,FALSE)</f>
        <v>26.apr.22 17</v>
      </c>
    </row>
    <row r="909" spans="1:22" x14ac:dyDescent="0.2">
      <c r="A909" t="s">
        <v>202</v>
      </c>
      <c r="B909" s="1" t="str">
        <f t="shared" si="86"/>
        <v>1C</v>
      </c>
      <c r="C909">
        <v>12.557</v>
      </c>
      <c r="D909">
        <f t="shared" si="84"/>
        <v>12.56</v>
      </c>
      <c r="E909">
        <f>VLOOKUP(D909,'Peak Combiner'!$A$5:$D$4980,4,FALSE)</f>
        <v>12.53</v>
      </c>
      <c r="F909">
        <f>IFERROR(VLOOKUP(D909,rt_comb!$A:$B,2,FALSE),D909)</f>
        <v>12.54</v>
      </c>
      <c r="G909">
        <v>7477577</v>
      </c>
      <c r="H909">
        <f>SUMIFS($G:$G,$E:$E,18.51,'RAW2'!$A:$A,'RAW2'!A909)</f>
        <v>27506560</v>
      </c>
      <c r="I909" s="1" t="str">
        <f>VLOOKUP(A909,'volatile collection data'!$G$6:$H$69,2,FALSE)</f>
        <v>C</v>
      </c>
      <c r="J909" s="1">
        <f>VLOOKUP(A909,'volatile collection data'!$G$6:$I$69,3,FALSE)</f>
        <v>1</v>
      </c>
      <c r="K909" s="1" t="str">
        <f>VLOOKUP(A909,'volatile collection data'!$G$6:$N$69,8,FALSE)</f>
        <v>17A</v>
      </c>
      <c r="L909" s="1">
        <f>VLOOKUP(A909,'volatile collection data'!$G$6:$J$69,4,FALSE)</f>
        <v>6.92</v>
      </c>
      <c r="M909" s="1">
        <f>VLOOKUP($A909,'volatile collection data'!$G$6:$M$69,6,FALSE)</f>
        <v>14</v>
      </c>
      <c r="N909" s="1">
        <f>VLOOKUP($A909,'volatile collection data'!$G$6:$M$69,7,FALSE)</f>
        <v>6.92</v>
      </c>
      <c r="O909" s="1">
        <f>VLOOKUP(A909,'volatile collection data'!$G$6:$K$69,5,FALSE)</f>
        <v>1</v>
      </c>
      <c r="P909" s="1" t="str">
        <f t="shared" si="87"/>
        <v>1C</v>
      </c>
      <c r="Q909">
        <f t="shared" si="85"/>
        <v>0.19642127386751726</v>
      </c>
      <c r="R909" t="str">
        <f t="shared" si="88"/>
        <v>17A_1-C&amp;6.92%6.92@14</v>
      </c>
      <c r="S909" t="str">
        <f t="shared" si="89"/>
        <v>1C-17A-VCS-Loc-22</v>
      </c>
      <c r="T909" t="str">
        <f>IFERROR(IF(VLOOKUP(S909,Bad!$A:$A,1,FALSE)='RAW2'!S909,"yes","no"),"no")</f>
        <v>no</v>
      </c>
      <c r="U909" t="str">
        <f>IFERROR(VLOOKUP(F909,compounds!$A:$B,2,FALSE),"")</f>
        <v>nonanal</v>
      </c>
      <c r="V909" t="str">
        <f>VLOOKUP(B909,'volatile collection data'!$O:$P,2,FALSE)</f>
        <v>26.apr.22 17</v>
      </c>
    </row>
    <row r="910" spans="1:22" x14ac:dyDescent="0.2">
      <c r="A910" t="s">
        <v>202</v>
      </c>
      <c r="B910" s="1" t="str">
        <f t="shared" si="86"/>
        <v>1C</v>
      </c>
      <c r="C910">
        <v>12.911</v>
      </c>
      <c r="D910">
        <f t="shared" si="84"/>
        <v>12.91</v>
      </c>
      <c r="E910">
        <f>VLOOKUP(D910,'Peak Combiner'!$A$5:$D$4980,4,FALSE)</f>
        <v>12.91</v>
      </c>
      <c r="F910">
        <f>IFERROR(VLOOKUP(D910,rt_comb!$A:$B,2,FALSE),D910)</f>
        <v>12.91</v>
      </c>
      <c r="G910">
        <v>87859227</v>
      </c>
      <c r="H910">
        <f>SUMIFS($G:$G,$E:$E,18.51,'RAW2'!$A:$A,'RAW2'!A910)</f>
        <v>27506560</v>
      </c>
      <c r="I910" s="1" t="str">
        <f>VLOOKUP(A910,'volatile collection data'!$G$6:$H$69,2,FALSE)</f>
        <v>C</v>
      </c>
      <c r="J910" s="1">
        <f>VLOOKUP(A910,'volatile collection data'!$G$6:$I$69,3,FALSE)</f>
        <v>1</v>
      </c>
      <c r="K910" s="1" t="str">
        <f>VLOOKUP(A910,'volatile collection data'!$G$6:$N$69,8,FALSE)</f>
        <v>17A</v>
      </c>
      <c r="L910" s="1">
        <f>VLOOKUP(A910,'volatile collection data'!$G$6:$J$69,4,FALSE)</f>
        <v>6.92</v>
      </c>
      <c r="M910" s="1">
        <f>VLOOKUP($A910,'volatile collection data'!$G$6:$M$69,6,FALSE)</f>
        <v>14</v>
      </c>
      <c r="N910" s="1">
        <f>VLOOKUP($A910,'volatile collection data'!$G$6:$M$69,7,FALSE)</f>
        <v>6.92</v>
      </c>
      <c r="O910" s="1">
        <f>VLOOKUP(A910,'volatile collection data'!$G$6:$K$69,5,FALSE)</f>
        <v>1</v>
      </c>
      <c r="P910" s="1" t="str">
        <f t="shared" si="87"/>
        <v>1C</v>
      </c>
      <c r="Q910">
        <f t="shared" si="85"/>
        <v>2.3078894792197211</v>
      </c>
      <c r="R910" t="str">
        <f t="shared" si="88"/>
        <v>17A_1-C&amp;6.92%6.92@14</v>
      </c>
      <c r="S910" t="str">
        <f t="shared" si="89"/>
        <v>1C-17A-VCS-Loc-22</v>
      </c>
      <c r="T910" t="str">
        <f>IFERROR(IF(VLOOKUP(S910,Bad!$A:$A,1,FALSE)='RAW2'!S910,"yes","no"),"no")</f>
        <v>no</v>
      </c>
      <c r="U910" t="str">
        <f>IFERROR(VLOOKUP(F910,compounds!$A:$B,2,FALSE),"")</f>
        <v>cyclohexene</v>
      </c>
      <c r="V910" t="str">
        <f>VLOOKUP(B910,'volatile collection data'!$O:$P,2,FALSE)</f>
        <v>26.apr.22 17</v>
      </c>
    </row>
    <row r="911" spans="1:22" x14ac:dyDescent="0.2">
      <c r="A911" t="s">
        <v>202</v>
      </c>
      <c r="B911" s="1" t="str">
        <f t="shared" si="86"/>
        <v>1C</v>
      </c>
      <c r="C911">
        <v>14.256</v>
      </c>
      <c r="D911">
        <f t="shared" si="84"/>
        <v>14.26</v>
      </c>
      <c r="E911">
        <f>VLOOKUP(D911,'Peak Combiner'!$A$5:$D$4980,4,FALSE)</f>
        <v>14.25</v>
      </c>
      <c r="F911">
        <f>IFERROR(VLOOKUP(D911,rt_comb!$A:$B,2,FALSE),D911)</f>
        <v>14.25</v>
      </c>
      <c r="G911">
        <v>1312774</v>
      </c>
      <c r="H911">
        <f>SUMIFS($G:$G,$E:$E,18.51,'RAW2'!$A:$A,'RAW2'!A911)</f>
        <v>27506560</v>
      </c>
      <c r="I911" s="1" t="str">
        <f>VLOOKUP(A911,'volatile collection data'!$G$6:$H$69,2,FALSE)</f>
        <v>C</v>
      </c>
      <c r="J911" s="1">
        <f>VLOOKUP(A911,'volatile collection data'!$G$6:$I$69,3,FALSE)</f>
        <v>1</v>
      </c>
      <c r="K911" s="1" t="str">
        <f>VLOOKUP(A911,'volatile collection data'!$G$6:$N$69,8,FALSE)</f>
        <v>17A</v>
      </c>
      <c r="L911" s="1">
        <f>VLOOKUP(A911,'volatile collection data'!$G$6:$J$69,4,FALSE)</f>
        <v>6.92</v>
      </c>
      <c r="M911" s="1">
        <f>VLOOKUP($A911,'volatile collection data'!$G$6:$M$69,6,FALSE)</f>
        <v>14</v>
      </c>
      <c r="N911" s="1">
        <f>VLOOKUP($A911,'volatile collection data'!$G$6:$M$69,7,FALSE)</f>
        <v>6.92</v>
      </c>
      <c r="O911" s="1">
        <f>VLOOKUP(A911,'volatile collection data'!$G$6:$K$69,5,FALSE)</f>
        <v>1</v>
      </c>
      <c r="P911" s="1" t="str">
        <f t="shared" si="87"/>
        <v>1C</v>
      </c>
      <c r="Q911">
        <f t="shared" si="85"/>
        <v>3.448399680540315E-2</v>
      </c>
      <c r="R911" t="str">
        <f t="shared" si="88"/>
        <v>17A_1-C&amp;6.92%6.92@14</v>
      </c>
      <c r="S911" t="str">
        <f t="shared" si="89"/>
        <v>1C-17A-VCS-Loc-22</v>
      </c>
      <c r="T911" t="str">
        <f>IFERROR(IF(VLOOKUP(S911,Bad!$A:$A,1,FALSE)='RAW2'!S911,"yes","no"),"no")</f>
        <v>no</v>
      </c>
      <c r="U911" t="str">
        <f>IFERROR(VLOOKUP(F911,compounds!$A:$B,2,FALSE),"")</f>
        <v>p-trimethyl</v>
      </c>
      <c r="V911" t="str">
        <f>VLOOKUP(B911,'volatile collection data'!$O:$P,2,FALSE)</f>
        <v>26.apr.22 17</v>
      </c>
    </row>
    <row r="912" spans="1:22" x14ac:dyDescent="0.2">
      <c r="A912" t="s">
        <v>202</v>
      </c>
      <c r="B912" s="1" t="str">
        <f t="shared" si="86"/>
        <v>1C</v>
      </c>
      <c r="C912">
        <v>15.593</v>
      </c>
      <c r="D912">
        <f t="shared" si="84"/>
        <v>15.59</v>
      </c>
      <c r="E912">
        <f>VLOOKUP(D912,'Peak Combiner'!$A$5:$D$4980,4,FALSE)</f>
        <v>15.59</v>
      </c>
      <c r="F912">
        <f>IFERROR(VLOOKUP(D912,rt_comb!$A:$B,2,FALSE),D912)</f>
        <v>15.56</v>
      </c>
      <c r="G912">
        <v>2103442</v>
      </c>
      <c r="H912">
        <f>SUMIFS($G:$G,$E:$E,18.51,'RAW2'!$A:$A,'RAW2'!A912)</f>
        <v>27506560</v>
      </c>
      <c r="I912" s="1" t="str">
        <f>VLOOKUP(A912,'volatile collection data'!$G$6:$H$69,2,FALSE)</f>
        <v>C</v>
      </c>
      <c r="J912" s="1">
        <f>VLOOKUP(A912,'volatile collection data'!$G$6:$I$69,3,FALSE)</f>
        <v>1</v>
      </c>
      <c r="K912" s="1" t="str">
        <f>VLOOKUP(A912,'volatile collection data'!$G$6:$N$69,8,FALSE)</f>
        <v>17A</v>
      </c>
      <c r="L912" s="1">
        <f>VLOOKUP(A912,'volatile collection data'!$G$6:$J$69,4,FALSE)</f>
        <v>6.92</v>
      </c>
      <c r="M912" s="1">
        <f>VLOOKUP($A912,'volatile collection data'!$G$6:$M$69,6,FALSE)</f>
        <v>14</v>
      </c>
      <c r="N912" s="1">
        <f>VLOOKUP($A912,'volatile collection data'!$G$6:$M$69,7,FALSE)</f>
        <v>6.92</v>
      </c>
      <c r="O912" s="1">
        <f>VLOOKUP(A912,'volatile collection data'!$G$6:$K$69,5,FALSE)</f>
        <v>1</v>
      </c>
      <c r="P912" s="1" t="str">
        <f t="shared" si="87"/>
        <v>1C</v>
      </c>
      <c r="Q912">
        <f t="shared" si="85"/>
        <v>5.5253293566410379E-2</v>
      </c>
      <c r="R912" t="str">
        <f t="shared" si="88"/>
        <v>17A_1-C&amp;6.92%6.92@14</v>
      </c>
      <c r="S912" t="str">
        <f t="shared" si="89"/>
        <v>1C-17A-VCS-Loc-22</v>
      </c>
      <c r="T912" t="str">
        <f>IFERROR(IF(VLOOKUP(S912,Bad!$A:$A,1,FALSE)='RAW2'!S912,"yes","no"),"no")</f>
        <v>no</v>
      </c>
      <c r="U912" t="str">
        <f>IFERROR(VLOOKUP(F912,compounds!$A:$B,2,FALSE),"")</f>
        <v>decanal</v>
      </c>
      <c r="V912" t="str">
        <f>VLOOKUP(B912,'volatile collection data'!$O:$P,2,FALSE)</f>
        <v>26.apr.22 17</v>
      </c>
    </row>
    <row r="913" spans="1:22" x14ac:dyDescent="0.2">
      <c r="A913" t="s">
        <v>202</v>
      </c>
      <c r="B913" s="1" t="str">
        <f t="shared" si="86"/>
        <v>1C</v>
      </c>
      <c r="C913">
        <v>16.463000000000001</v>
      </c>
      <c r="D913">
        <f t="shared" si="84"/>
        <v>16.46</v>
      </c>
      <c r="E913">
        <f>VLOOKUP(D913,'Peak Combiner'!$A$5:$D$4980,4,FALSE)</f>
        <v>16.46</v>
      </c>
      <c r="F913">
        <f>IFERROR(VLOOKUP(D913,rt_comb!$A:$B,2,FALSE),D913)</f>
        <v>16.46</v>
      </c>
      <c r="G913">
        <v>899452</v>
      </c>
      <c r="H913">
        <f>SUMIFS($G:$G,$E:$E,18.51,'RAW2'!$A:$A,'RAW2'!A913)</f>
        <v>27506560</v>
      </c>
      <c r="I913" s="1" t="str">
        <f>VLOOKUP(A913,'volatile collection data'!$G$6:$H$69,2,FALSE)</f>
        <v>C</v>
      </c>
      <c r="J913" s="1">
        <f>VLOOKUP(A913,'volatile collection data'!$G$6:$I$69,3,FALSE)</f>
        <v>1</v>
      </c>
      <c r="K913" s="1" t="str">
        <f>VLOOKUP(A913,'volatile collection data'!$G$6:$N$69,8,FALSE)</f>
        <v>17A</v>
      </c>
      <c r="L913" s="1">
        <f>VLOOKUP(A913,'volatile collection data'!$G$6:$J$69,4,FALSE)</f>
        <v>6.92</v>
      </c>
      <c r="M913" s="1">
        <f>VLOOKUP($A913,'volatile collection data'!$G$6:$M$69,6,FALSE)</f>
        <v>14</v>
      </c>
      <c r="N913" s="1">
        <f>VLOOKUP($A913,'volatile collection data'!$G$6:$M$69,7,FALSE)</f>
        <v>6.92</v>
      </c>
      <c r="O913" s="1">
        <f>VLOOKUP(A913,'volatile collection data'!$G$6:$K$69,5,FALSE)</f>
        <v>1</v>
      </c>
      <c r="P913" s="1" t="str">
        <f t="shared" si="87"/>
        <v>1C</v>
      </c>
      <c r="Q913">
        <f t="shared" si="85"/>
        <v>2.3626838964371229E-2</v>
      </c>
      <c r="R913" t="str">
        <f t="shared" si="88"/>
        <v>17A_1-C&amp;6.92%6.92@14</v>
      </c>
      <c r="S913" t="str">
        <f t="shared" si="89"/>
        <v>1C-17A-VCS-Loc-22</v>
      </c>
      <c r="T913" t="str">
        <f>IFERROR(IF(VLOOKUP(S913,Bad!$A:$A,1,FALSE)='RAW2'!S913,"yes","no"),"no")</f>
        <v>no</v>
      </c>
      <c r="U913" t="str">
        <f>IFERROR(VLOOKUP(F913,compounds!$A:$B,2,FALSE),"")</f>
        <v/>
      </c>
      <c r="V913" t="str">
        <f>VLOOKUP(B913,'volatile collection data'!$O:$P,2,FALSE)</f>
        <v>26.apr.22 17</v>
      </c>
    </row>
    <row r="914" spans="1:22" x14ac:dyDescent="0.2">
      <c r="A914" t="s">
        <v>202</v>
      </c>
      <c r="B914" s="1" t="str">
        <f t="shared" si="86"/>
        <v>1C</v>
      </c>
      <c r="C914">
        <v>18.521000000000001</v>
      </c>
      <c r="D914">
        <f t="shared" si="84"/>
        <v>18.52</v>
      </c>
      <c r="E914">
        <f>VLOOKUP(D914,'Peak Combiner'!$A$5:$D$4980,4,FALSE)</f>
        <v>18.510000000000002</v>
      </c>
      <c r="F914">
        <f>IFERROR(VLOOKUP(D914,rt_comb!$A:$B,2,FALSE),D914)</f>
        <v>18.52</v>
      </c>
      <c r="G914">
        <v>27506560</v>
      </c>
      <c r="H914">
        <f>SUMIFS($G:$G,$E:$E,18.51,'RAW2'!$A:$A,'RAW2'!A914)</f>
        <v>27506560</v>
      </c>
      <c r="I914" s="1" t="str">
        <f>VLOOKUP(A914,'volatile collection data'!$G$6:$H$69,2,FALSE)</f>
        <v>C</v>
      </c>
      <c r="J914" s="1">
        <f>VLOOKUP(A914,'volatile collection data'!$G$6:$I$69,3,FALSE)</f>
        <v>1</v>
      </c>
      <c r="K914" s="1" t="str">
        <f>VLOOKUP(A914,'volatile collection data'!$G$6:$N$69,8,FALSE)</f>
        <v>17A</v>
      </c>
      <c r="L914" s="1">
        <f>VLOOKUP(A914,'volatile collection data'!$G$6:$J$69,4,FALSE)</f>
        <v>6.92</v>
      </c>
      <c r="M914" s="1">
        <f>VLOOKUP($A914,'volatile collection data'!$G$6:$M$69,6,FALSE)</f>
        <v>14</v>
      </c>
      <c r="N914" s="1">
        <f>VLOOKUP($A914,'volatile collection data'!$G$6:$M$69,7,FALSE)</f>
        <v>6.92</v>
      </c>
      <c r="O914" s="1">
        <f>VLOOKUP(A914,'volatile collection data'!$G$6:$K$69,5,FALSE)</f>
        <v>1</v>
      </c>
      <c r="P914" s="1" t="str">
        <f t="shared" si="87"/>
        <v>1C</v>
      </c>
      <c r="Q914">
        <f t="shared" si="85"/>
        <v>0.72254335260115621</v>
      </c>
      <c r="R914" t="str">
        <f t="shared" si="88"/>
        <v>17A_1-C&amp;6.92%6.92@14</v>
      </c>
      <c r="S914" t="str">
        <f t="shared" si="89"/>
        <v>1C-17A-VCS-Loc-22</v>
      </c>
      <c r="T914" t="str">
        <f>IFERROR(IF(VLOOKUP(S914,Bad!$A:$A,1,FALSE)='RAW2'!S914,"yes","no"),"no")</f>
        <v>no</v>
      </c>
      <c r="U914" t="str">
        <f>IFERROR(VLOOKUP(F914,compounds!$A:$B,2,FALSE),"")</f>
        <v>standard</v>
      </c>
      <c r="V914" t="str">
        <f>VLOOKUP(B914,'volatile collection data'!$O:$P,2,FALSE)</f>
        <v>26.apr.22 17</v>
      </c>
    </row>
    <row r="915" spans="1:22" x14ac:dyDescent="0.2">
      <c r="A915" t="s">
        <v>202</v>
      </c>
      <c r="B915" s="1" t="str">
        <f t="shared" si="86"/>
        <v>1C</v>
      </c>
      <c r="C915">
        <v>21.324000000000002</v>
      </c>
      <c r="D915">
        <f t="shared" si="84"/>
        <v>21.32</v>
      </c>
      <c r="E915">
        <f>VLOOKUP(D915,'Peak Combiner'!$A$5:$D$4980,4,FALSE)</f>
        <v>21.28</v>
      </c>
      <c r="F915">
        <f>IFERROR(VLOOKUP(D915,rt_comb!$A:$B,2,FALSE),D915)</f>
        <v>21.32</v>
      </c>
      <c r="G915">
        <v>24093299</v>
      </c>
      <c r="H915">
        <f>SUMIFS($G:$G,$E:$E,18.51,'RAW2'!$A:$A,'RAW2'!A915)</f>
        <v>27506560</v>
      </c>
      <c r="I915" s="1" t="str">
        <f>VLOOKUP(A915,'volatile collection data'!$G$6:$H$69,2,FALSE)</f>
        <v>C</v>
      </c>
      <c r="J915" s="1">
        <f>VLOOKUP(A915,'volatile collection data'!$G$6:$I$69,3,FALSE)</f>
        <v>1</v>
      </c>
      <c r="K915" s="1" t="str">
        <f>VLOOKUP(A915,'volatile collection data'!$G$6:$N$69,8,FALSE)</f>
        <v>17A</v>
      </c>
      <c r="L915" s="1">
        <f>VLOOKUP(A915,'volatile collection data'!$G$6:$J$69,4,FALSE)</f>
        <v>6.92</v>
      </c>
      <c r="M915" s="1">
        <f>VLOOKUP($A915,'volatile collection data'!$G$6:$M$69,6,FALSE)</f>
        <v>14</v>
      </c>
      <c r="N915" s="1">
        <f>VLOOKUP($A915,'volatile collection data'!$G$6:$M$69,7,FALSE)</f>
        <v>6.92</v>
      </c>
      <c r="O915" s="1">
        <f>VLOOKUP(A915,'volatile collection data'!$G$6:$K$69,5,FALSE)</f>
        <v>1</v>
      </c>
      <c r="P915" s="1" t="str">
        <f t="shared" si="87"/>
        <v>1C</v>
      </c>
      <c r="Q915">
        <f t="shared" si="85"/>
        <v>0.63288368428048003</v>
      </c>
      <c r="R915" t="str">
        <f t="shared" si="88"/>
        <v>17A_1-C&amp;6.92%6.92@14</v>
      </c>
      <c r="S915" t="str">
        <f t="shared" si="89"/>
        <v>1C-17A-VCS-Loc-22</v>
      </c>
      <c r="T915" t="str">
        <f>IFERROR(IF(VLOOKUP(S915,Bad!$A:$A,1,FALSE)='RAW2'!S915,"yes","no"),"no")</f>
        <v>no</v>
      </c>
      <c r="U915" t="str">
        <f>IFERROR(VLOOKUP(F915,compounds!$A:$B,2,FALSE),"")</f>
        <v/>
      </c>
      <c r="V915" t="str">
        <f>VLOOKUP(B915,'volatile collection data'!$O:$P,2,FALSE)</f>
        <v>26.apr.22 17</v>
      </c>
    </row>
    <row r="916" spans="1:22" x14ac:dyDescent="0.2">
      <c r="A916" t="s">
        <v>202</v>
      </c>
      <c r="B916" s="1" t="str">
        <f t="shared" si="86"/>
        <v>1C</v>
      </c>
      <c r="C916">
        <v>25.285</v>
      </c>
      <c r="D916">
        <f t="shared" si="84"/>
        <v>25.29</v>
      </c>
      <c r="E916">
        <f>VLOOKUP(D916,'Peak Combiner'!$A$5:$D$4980,4,FALSE)</f>
        <v>25.28</v>
      </c>
      <c r="F916">
        <f>IFERROR(VLOOKUP(D916,rt_comb!$A:$B,2,FALSE),D916)</f>
        <v>25.29</v>
      </c>
      <c r="G916">
        <v>2886109</v>
      </c>
      <c r="H916">
        <f>SUMIFS($G:$G,$E:$E,18.51,'RAW2'!$A:$A,'RAW2'!A916)</f>
        <v>27506560</v>
      </c>
      <c r="I916" s="1" t="str">
        <f>VLOOKUP(A916,'volatile collection data'!$G$6:$H$69,2,FALSE)</f>
        <v>C</v>
      </c>
      <c r="J916" s="1">
        <f>VLOOKUP(A916,'volatile collection data'!$G$6:$I$69,3,FALSE)</f>
        <v>1</v>
      </c>
      <c r="K916" s="1" t="str">
        <f>VLOOKUP(A916,'volatile collection data'!$G$6:$N$69,8,FALSE)</f>
        <v>17A</v>
      </c>
      <c r="L916" s="1">
        <f>VLOOKUP(A916,'volatile collection data'!$G$6:$J$69,4,FALSE)</f>
        <v>6.92</v>
      </c>
      <c r="M916" s="1">
        <f>VLOOKUP($A916,'volatile collection data'!$G$6:$M$69,6,FALSE)</f>
        <v>14</v>
      </c>
      <c r="N916" s="1">
        <f>VLOOKUP($A916,'volatile collection data'!$G$6:$M$69,7,FALSE)</f>
        <v>6.92</v>
      </c>
      <c r="O916" s="1">
        <f>VLOOKUP(A916,'volatile collection data'!$G$6:$K$69,5,FALSE)</f>
        <v>1</v>
      </c>
      <c r="P916" s="1" t="str">
        <f t="shared" si="87"/>
        <v>1C</v>
      </c>
      <c r="Q916">
        <f t="shared" si="85"/>
        <v>7.5812419758500157E-2</v>
      </c>
      <c r="R916" t="str">
        <f t="shared" si="88"/>
        <v>17A_1-C&amp;6.92%6.92@14</v>
      </c>
      <c r="S916" t="str">
        <f t="shared" si="89"/>
        <v>1C-17A-VCS-Loc-22</v>
      </c>
      <c r="T916" t="str">
        <f>IFERROR(IF(VLOOKUP(S916,Bad!$A:$A,1,FALSE)='RAW2'!S916,"yes","no"),"no")</f>
        <v>no</v>
      </c>
      <c r="U916" t="str">
        <f>IFERROR(VLOOKUP(F916,compounds!$A:$B,2,FALSE),"")</f>
        <v/>
      </c>
      <c r="V916" t="str">
        <f>VLOOKUP(B916,'volatile collection data'!$O:$P,2,FALSE)</f>
        <v>26.apr.22 17</v>
      </c>
    </row>
    <row r="917" spans="1:22" x14ac:dyDescent="0.2">
      <c r="A917" t="s">
        <v>202</v>
      </c>
      <c r="B917" s="1" t="str">
        <f t="shared" si="86"/>
        <v>1C</v>
      </c>
      <c r="C917">
        <v>26.655999999999999</v>
      </c>
      <c r="D917">
        <f t="shared" si="84"/>
        <v>26.66</v>
      </c>
      <c r="E917">
        <f>VLOOKUP(D917,'Peak Combiner'!$A$5:$D$4980,4,FALSE)</f>
        <v>26.66</v>
      </c>
      <c r="F917">
        <f>IFERROR(VLOOKUP(D917,rt_comb!$A:$B,2,FALSE),D917)</f>
        <v>26.66</v>
      </c>
      <c r="G917">
        <v>1395958</v>
      </c>
      <c r="H917">
        <f>SUMIFS($G:$G,$E:$E,18.51,'RAW2'!$A:$A,'RAW2'!A917)</f>
        <v>27506560</v>
      </c>
      <c r="I917" s="1" t="str">
        <f>VLOOKUP(A917,'volatile collection data'!$G$6:$H$69,2,FALSE)</f>
        <v>C</v>
      </c>
      <c r="J917" s="1">
        <f>VLOOKUP(A917,'volatile collection data'!$G$6:$I$69,3,FALSE)</f>
        <v>1</v>
      </c>
      <c r="K917" s="1" t="str">
        <f>VLOOKUP(A917,'volatile collection data'!$G$6:$N$69,8,FALSE)</f>
        <v>17A</v>
      </c>
      <c r="L917" s="1">
        <f>VLOOKUP(A917,'volatile collection data'!$G$6:$J$69,4,FALSE)</f>
        <v>6.92</v>
      </c>
      <c r="M917" s="1">
        <f>VLOOKUP($A917,'volatile collection data'!$G$6:$M$69,6,FALSE)</f>
        <v>14</v>
      </c>
      <c r="N917" s="1">
        <f>VLOOKUP($A917,'volatile collection data'!$G$6:$M$69,7,FALSE)</f>
        <v>6.92</v>
      </c>
      <c r="O917" s="1">
        <f>VLOOKUP(A917,'volatile collection data'!$G$6:$K$69,5,FALSE)</f>
        <v>1</v>
      </c>
      <c r="P917" s="1" t="str">
        <f t="shared" si="87"/>
        <v>1C</v>
      </c>
      <c r="Q917">
        <f t="shared" si="85"/>
        <v>3.6669077245951684E-2</v>
      </c>
      <c r="R917" t="str">
        <f t="shared" si="88"/>
        <v>17A_1-C&amp;6.92%6.92@14</v>
      </c>
      <c r="S917" t="str">
        <f t="shared" si="89"/>
        <v>1C-17A-VCS-Loc-22</v>
      </c>
      <c r="T917" t="str">
        <f>IFERROR(IF(VLOOKUP(S917,Bad!$A:$A,1,FALSE)='RAW2'!S917,"yes","no"),"no")</f>
        <v>no</v>
      </c>
      <c r="U917" t="str">
        <f>IFERROR(VLOOKUP(F917,compounds!$A:$B,2,FALSE),"")</f>
        <v/>
      </c>
      <c r="V917" t="str">
        <f>VLOOKUP(B917,'volatile collection data'!$O:$P,2,FALSE)</f>
        <v>26.apr.22 17</v>
      </c>
    </row>
    <row r="918" spans="1:22" x14ac:dyDescent="0.2">
      <c r="A918" t="s">
        <v>202</v>
      </c>
      <c r="B918" s="1" t="str">
        <f t="shared" si="86"/>
        <v>1C</v>
      </c>
      <c r="C918">
        <v>30.978000000000002</v>
      </c>
      <c r="D918">
        <f t="shared" si="84"/>
        <v>30.98</v>
      </c>
      <c r="E918">
        <f>VLOOKUP(D918,'Peak Combiner'!$A$5:$D$4980,4,FALSE)</f>
        <v>30.98</v>
      </c>
      <c r="F918">
        <f>IFERROR(VLOOKUP(D918,rt_comb!$A:$B,2,FALSE),D918)</f>
        <v>30.98</v>
      </c>
      <c r="G918">
        <v>1443023</v>
      </c>
      <c r="H918">
        <f>SUMIFS($G:$G,$E:$E,18.51,'RAW2'!$A:$A,'RAW2'!A918)</f>
        <v>27506560</v>
      </c>
      <c r="I918" s="1" t="str">
        <f>VLOOKUP(A918,'volatile collection data'!$G$6:$H$69,2,FALSE)</f>
        <v>C</v>
      </c>
      <c r="J918" s="1">
        <f>VLOOKUP(A918,'volatile collection data'!$G$6:$I$69,3,FALSE)</f>
        <v>1</v>
      </c>
      <c r="K918" s="1" t="str">
        <f>VLOOKUP(A918,'volatile collection data'!$G$6:$N$69,8,FALSE)</f>
        <v>17A</v>
      </c>
      <c r="L918" s="1">
        <f>VLOOKUP(A918,'volatile collection data'!$G$6:$J$69,4,FALSE)</f>
        <v>6.92</v>
      </c>
      <c r="M918" s="1">
        <f>VLOOKUP($A918,'volatile collection data'!$G$6:$M$69,6,FALSE)</f>
        <v>14</v>
      </c>
      <c r="N918" s="1">
        <f>VLOOKUP($A918,'volatile collection data'!$G$6:$M$69,7,FALSE)</f>
        <v>6.92</v>
      </c>
      <c r="O918" s="1">
        <f>VLOOKUP(A918,'volatile collection data'!$G$6:$K$69,5,FALSE)</f>
        <v>1</v>
      </c>
      <c r="P918" s="1" t="str">
        <f t="shared" si="87"/>
        <v>1C</v>
      </c>
      <c r="Q918">
        <f t="shared" si="85"/>
        <v>3.7905382436065366E-2</v>
      </c>
      <c r="R918" t="str">
        <f t="shared" si="88"/>
        <v>17A_1-C&amp;6.92%6.92@14</v>
      </c>
      <c r="S918" t="str">
        <f t="shared" si="89"/>
        <v>1C-17A-VCS-Loc-22</v>
      </c>
      <c r="T918" t="str">
        <f>IFERROR(IF(VLOOKUP(S918,Bad!$A:$A,1,FALSE)='RAW2'!S918,"yes","no"),"no")</f>
        <v>no</v>
      </c>
      <c r="U918" t="str">
        <f>IFERROR(VLOOKUP(F918,compounds!$A:$B,2,FALSE),"")</f>
        <v/>
      </c>
      <c r="V918" t="str">
        <f>VLOOKUP(B918,'volatile collection data'!$O:$P,2,FALSE)</f>
        <v>26.apr.22 17</v>
      </c>
    </row>
    <row r="919" spans="1:22" x14ac:dyDescent="0.2">
      <c r="A919" t="s">
        <v>202</v>
      </c>
      <c r="B919" s="1" t="str">
        <f t="shared" si="86"/>
        <v>1C</v>
      </c>
      <c r="C919">
        <v>31.777000000000001</v>
      </c>
      <c r="D919">
        <f t="shared" si="84"/>
        <v>31.78</v>
      </c>
      <c r="E919">
        <f>VLOOKUP(D919,'Peak Combiner'!$A$5:$D$4980,4,FALSE)</f>
        <v>31.78</v>
      </c>
      <c r="F919">
        <f>IFERROR(VLOOKUP(D919,rt_comb!$A:$B,2,FALSE),D919)</f>
        <v>31.78</v>
      </c>
      <c r="G919">
        <v>445362</v>
      </c>
      <c r="H919">
        <f>SUMIFS($G:$G,$E:$E,18.51,'RAW2'!$A:$A,'RAW2'!A919)</f>
        <v>27506560</v>
      </c>
      <c r="I919" s="1" t="str">
        <f>VLOOKUP(A919,'volatile collection data'!$G$6:$H$69,2,FALSE)</f>
        <v>C</v>
      </c>
      <c r="J919" s="1">
        <f>VLOOKUP(A919,'volatile collection data'!$G$6:$I$69,3,FALSE)</f>
        <v>1</v>
      </c>
      <c r="K919" s="1" t="str">
        <f>VLOOKUP(A919,'volatile collection data'!$G$6:$N$69,8,FALSE)</f>
        <v>17A</v>
      </c>
      <c r="L919" s="1">
        <f>VLOOKUP(A919,'volatile collection data'!$G$6:$J$69,4,FALSE)</f>
        <v>6.92</v>
      </c>
      <c r="M919" s="1">
        <f>VLOOKUP($A919,'volatile collection data'!$G$6:$M$69,6,FALSE)</f>
        <v>14</v>
      </c>
      <c r="N919" s="1">
        <f>VLOOKUP($A919,'volatile collection data'!$G$6:$M$69,7,FALSE)</f>
        <v>6.92</v>
      </c>
      <c r="O919" s="1">
        <f>VLOOKUP(A919,'volatile collection data'!$G$6:$K$69,5,FALSE)</f>
        <v>1</v>
      </c>
      <c r="P919" s="1" t="str">
        <f t="shared" si="87"/>
        <v>1C</v>
      </c>
      <c r="Q919">
        <f t="shared" si="85"/>
        <v>1.1698785766055665E-2</v>
      </c>
      <c r="R919" t="str">
        <f t="shared" si="88"/>
        <v>17A_1-C&amp;6.92%6.92@14</v>
      </c>
      <c r="S919" t="str">
        <f t="shared" si="89"/>
        <v>1C-17A-VCS-Loc-22</v>
      </c>
      <c r="T919" t="str">
        <f>IFERROR(IF(VLOOKUP(S919,Bad!$A:$A,1,FALSE)='RAW2'!S919,"yes","no"),"no")</f>
        <v>no</v>
      </c>
      <c r="U919" t="str">
        <f>IFERROR(VLOOKUP(F919,compounds!$A:$B,2,FALSE),"")</f>
        <v/>
      </c>
      <c r="V919" t="str">
        <f>VLOOKUP(B919,'volatile collection data'!$O:$P,2,FALSE)</f>
        <v>26.apr.22 17</v>
      </c>
    </row>
    <row r="920" spans="1:22" x14ac:dyDescent="0.2">
      <c r="A920" t="s">
        <v>202</v>
      </c>
      <c r="B920" s="1" t="str">
        <f t="shared" si="86"/>
        <v>1C</v>
      </c>
      <c r="C920">
        <v>34.944000000000003</v>
      </c>
      <c r="D920">
        <f t="shared" si="84"/>
        <v>34.94</v>
      </c>
      <c r="E920">
        <f>VLOOKUP(D920,'Peak Combiner'!$A$5:$D$4980,4,FALSE)</f>
        <v>34.86</v>
      </c>
      <c r="F920">
        <f>IFERROR(VLOOKUP(D920,rt_comb!$A:$B,2,FALSE),D920)</f>
        <v>34.94</v>
      </c>
      <c r="G920">
        <v>1412726</v>
      </c>
      <c r="H920">
        <f>SUMIFS($G:$G,$E:$E,18.51,'RAW2'!$A:$A,'RAW2'!A920)</f>
        <v>27506560</v>
      </c>
      <c r="I920" s="1" t="str">
        <f>VLOOKUP(A920,'volatile collection data'!$G$6:$H$69,2,FALSE)</f>
        <v>C</v>
      </c>
      <c r="J920" s="1">
        <f>VLOOKUP(A920,'volatile collection data'!$G$6:$I$69,3,FALSE)</f>
        <v>1</v>
      </c>
      <c r="K920" s="1" t="str">
        <f>VLOOKUP(A920,'volatile collection data'!$G$6:$N$69,8,FALSE)</f>
        <v>17A</v>
      </c>
      <c r="L920" s="1">
        <f>VLOOKUP(A920,'volatile collection data'!$G$6:$J$69,4,FALSE)</f>
        <v>6.92</v>
      </c>
      <c r="M920" s="1">
        <f>VLOOKUP($A920,'volatile collection data'!$G$6:$M$69,6,FALSE)</f>
        <v>14</v>
      </c>
      <c r="N920" s="1">
        <f>VLOOKUP($A920,'volatile collection data'!$G$6:$M$69,7,FALSE)</f>
        <v>6.92</v>
      </c>
      <c r="O920" s="1">
        <f>VLOOKUP(A920,'volatile collection data'!$G$6:$K$69,5,FALSE)</f>
        <v>1</v>
      </c>
      <c r="P920" s="1" t="str">
        <f t="shared" si="87"/>
        <v>1C</v>
      </c>
      <c r="Q920">
        <f t="shared" si="85"/>
        <v>3.7109539700595821E-2</v>
      </c>
      <c r="R920" t="str">
        <f t="shared" si="88"/>
        <v>17A_1-C&amp;6.92%6.92@14</v>
      </c>
      <c r="S920" t="str">
        <f t="shared" si="89"/>
        <v>1C-17A-VCS-Loc-22</v>
      </c>
      <c r="T920" t="str">
        <f>IFERROR(IF(VLOOKUP(S920,Bad!$A:$A,1,FALSE)='RAW2'!S920,"yes","no"),"no")</f>
        <v>no</v>
      </c>
      <c r="U920" t="str">
        <f>IFERROR(VLOOKUP(F920,compounds!$A:$B,2,FALSE),"")</f>
        <v/>
      </c>
      <c r="V920" t="str">
        <f>VLOOKUP(B920,'volatile collection data'!$O:$P,2,FALSE)</f>
        <v>26.apr.22 17</v>
      </c>
    </row>
    <row r="921" spans="1:22" x14ac:dyDescent="0.2">
      <c r="A921" t="s">
        <v>202</v>
      </c>
      <c r="B921" s="1" t="str">
        <f t="shared" si="86"/>
        <v>1C</v>
      </c>
      <c r="C921">
        <v>36.167000000000002</v>
      </c>
      <c r="D921">
        <f t="shared" si="84"/>
        <v>36.17</v>
      </c>
      <c r="E921">
        <f>VLOOKUP(D921,'Peak Combiner'!$A$5:$D$4980,4,FALSE)</f>
        <v>36.11</v>
      </c>
      <c r="F921">
        <f>IFERROR(VLOOKUP(D921,rt_comb!$A:$B,2,FALSE),D921)</f>
        <v>36.17</v>
      </c>
      <c r="G921">
        <v>930125</v>
      </c>
      <c r="H921">
        <f>SUMIFS($G:$G,$E:$E,18.51,'RAW2'!$A:$A,'RAW2'!A921)</f>
        <v>27506560</v>
      </c>
      <c r="I921" s="1" t="str">
        <f>VLOOKUP(A921,'volatile collection data'!$G$6:$H$69,2,FALSE)</f>
        <v>C</v>
      </c>
      <c r="J921" s="1">
        <f>VLOOKUP(A921,'volatile collection data'!$G$6:$I$69,3,FALSE)</f>
        <v>1</v>
      </c>
      <c r="K921" s="1" t="str">
        <f>VLOOKUP(A921,'volatile collection data'!$G$6:$N$69,8,FALSE)</f>
        <v>17A</v>
      </c>
      <c r="L921" s="1">
        <f>VLOOKUP(A921,'volatile collection data'!$G$6:$J$69,4,FALSE)</f>
        <v>6.92</v>
      </c>
      <c r="M921" s="1">
        <f>VLOOKUP($A921,'volatile collection data'!$G$6:$M$69,6,FALSE)</f>
        <v>14</v>
      </c>
      <c r="N921" s="1">
        <f>VLOOKUP($A921,'volatile collection data'!$G$6:$M$69,7,FALSE)</f>
        <v>6.92</v>
      </c>
      <c r="O921" s="1">
        <f>VLOOKUP(A921,'volatile collection data'!$G$6:$K$69,5,FALSE)</f>
        <v>1</v>
      </c>
      <c r="P921" s="1" t="str">
        <f t="shared" si="87"/>
        <v>1C</v>
      </c>
      <c r="Q921">
        <f t="shared" si="85"/>
        <v>2.4432558481982131E-2</v>
      </c>
      <c r="R921" t="str">
        <f t="shared" si="88"/>
        <v>17A_1-C&amp;6.92%6.92@14</v>
      </c>
      <c r="S921" t="str">
        <f t="shared" si="89"/>
        <v>1C-17A-VCS-Loc-22</v>
      </c>
      <c r="T921" t="str">
        <f>IFERROR(IF(VLOOKUP(S921,Bad!$A:$A,1,FALSE)='RAW2'!S921,"yes","no"),"no")</f>
        <v>no</v>
      </c>
      <c r="U921" t="str">
        <f>IFERROR(VLOOKUP(F921,compounds!$A:$B,2,FALSE),"")</f>
        <v/>
      </c>
      <c r="V921" t="str">
        <f>VLOOKUP(B921,'volatile collection data'!$O:$P,2,FALSE)</f>
        <v>26.apr.22 17</v>
      </c>
    </row>
    <row r="922" spans="1:22" x14ac:dyDescent="0.2">
      <c r="A922" t="s">
        <v>202</v>
      </c>
      <c r="B922" s="1" t="str">
        <f t="shared" si="86"/>
        <v>1C</v>
      </c>
      <c r="C922">
        <v>36.652999999999999</v>
      </c>
      <c r="D922">
        <f t="shared" si="84"/>
        <v>36.65</v>
      </c>
      <c r="E922">
        <f>VLOOKUP(D922,'Peak Combiner'!$A$5:$D$4980,4,FALSE)</f>
        <v>36.65</v>
      </c>
      <c r="F922">
        <f>IFERROR(VLOOKUP(D922,rt_comb!$A:$B,2,FALSE),D922)</f>
        <v>36.65</v>
      </c>
      <c r="G922">
        <v>10161579</v>
      </c>
      <c r="H922">
        <f>SUMIFS($G:$G,$E:$E,18.51,'RAW2'!$A:$A,'RAW2'!A922)</f>
        <v>27506560</v>
      </c>
      <c r="I922" s="1" t="str">
        <f>VLOOKUP(A922,'volatile collection data'!$G$6:$H$69,2,FALSE)</f>
        <v>C</v>
      </c>
      <c r="J922" s="1">
        <f>VLOOKUP(A922,'volatile collection data'!$G$6:$I$69,3,FALSE)</f>
        <v>1</v>
      </c>
      <c r="K922" s="1" t="str">
        <f>VLOOKUP(A922,'volatile collection data'!$G$6:$N$69,8,FALSE)</f>
        <v>17A</v>
      </c>
      <c r="L922" s="1">
        <f>VLOOKUP(A922,'volatile collection data'!$G$6:$J$69,4,FALSE)</f>
        <v>6.92</v>
      </c>
      <c r="M922" s="1">
        <f>VLOOKUP($A922,'volatile collection data'!$G$6:$M$69,6,FALSE)</f>
        <v>14</v>
      </c>
      <c r="N922" s="1">
        <f>VLOOKUP($A922,'volatile collection data'!$G$6:$M$69,7,FALSE)</f>
        <v>6.92</v>
      </c>
      <c r="O922" s="1">
        <f>VLOOKUP(A922,'volatile collection data'!$G$6:$K$69,5,FALSE)</f>
        <v>1</v>
      </c>
      <c r="P922" s="1" t="str">
        <f t="shared" si="87"/>
        <v>1C</v>
      </c>
      <c r="Q922">
        <f t="shared" si="85"/>
        <v>0.26692473934877731</v>
      </c>
      <c r="R922" t="str">
        <f t="shared" si="88"/>
        <v>17A_1-C&amp;6.92%6.92@14</v>
      </c>
      <c r="S922" t="str">
        <f t="shared" si="89"/>
        <v>1C-17A-VCS-Loc-22</v>
      </c>
      <c r="T922" t="str">
        <f>IFERROR(IF(VLOOKUP(S922,Bad!$A:$A,1,FALSE)='RAW2'!S922,"yes","no"),"no")</f>
        <v>no</v>
      </c>
      <c r="U922" t="str">
        <f>IFERROR(VLOOKUP(F922,compounds!$A:$B,2,FALSE),"")</f>
        <v/>
      </c>
      <c r="V922" t="str">
        <f>VLOOKUP(B922,'volatile collection data'!$O:$P,2,FALSE)</f>
        <v>26.apr.22 17</v>
      </c>
    </row>
    <row r="923" spans="1:22" x14ac:dyDescent="0.2">
      <c r="A923" t="s">
        <v>202</v>
      </c>
      <c r="B923" s="1" t="str">
        <f t="shared" si="86"/>
        <v>1C</v>
      </c>
      <c r="C923">
        <v>37.295999999999999</v>
      </c>
      <c r="D923">
        <f t="shared" si="84"/>
        <v>37.299999999999997</v>
      </c>
      <c r="E923">
        <f>VLOOKUP(D923,'Peak Combiner'!$A$5:$D$4980,4,FALSE)</f>
        <v>37.24</v>
      </c>
      <c r="F923">
        <f>IFERROR(VLOOKUP(D923,rt_comb!$A:$B,2,FALSE),D923)</f>
        <v>37.299999999999997</v>
      </c>
      <c r="G923">
        <v>2075274</v>
      </c>
      <c r="H923">
        <f>SUMIFS($G:$G,$E:$E,18.51,'RAW2'!$A:$A,'RAW2'!A923)</f>
        <v>27506560</v>
      </c>
      <c r="I923" s="1" t="str">
        <f>VLOOKUP(A923,'volatile collection data'!$G$6:$H$69,2,FALSE)</f>
        <v>C</v>
      </c>
      <c r="J923" s="1">
        <f>VLOOKUP(A923,'volatile collection data'!$G$6:$I$69,3,FALSE)</f>
        <v>1</v>
      </c>
      <c r="K923" s="1" t="str">
        <f>VLOOKUP(A923,'volatile collection data'!$G$6:$N$69,8,FALSE)</f>
        <v>17A</v>
      </c>
      <c r="L923" s="1">
        <f>VLOOKUP(A923,'volatile collection data'!$G$6:$J$69,4,FALSE)</f>
        <v>6.92</v>
      </c>
      <c r="M923" s="1">
        <f>VLOOKUP($A923,'volatile collection data'!$G$6:$M$69,6,FALSE)</f>
        <v>14</v>
      </c>
      <c r="N923" s="1">
        <f>VLOOKUP($A923,'volatile collection data'!$G$6:$M$69,7,FALSE)</f>
        <v>6.92</v>
      </c>
      <c r="O923" s="1">
        <f>VLOOKUP(A923,'volatile collection data'!$G$6:$K$69,5,FALSE)</f>
        <v>1</v>
      </c>
      <c r="P923" s="1" t="str">
        <f t="shared" si="87"/>
        <v>1C</v>
      </c>
      <c r="Q923">
        <f t="shared" si="85"/>
        <v>5.4513375483012487E-2</v>
      </c>
      <c r="R923" t="str">
        <f t="shared" si="88"/>
        <v>17A_1-C&amp;6.92%6.92@14</v>
      </c>
      <c r="S923" t="str">
        <f t="shared" si="89"/>
        <v>1C-17A-VCS-Loc-22</v>
      </c>
      <c r="T923" t="str">
        <f>IFERROR(IF(VLOOKUP(S923,Bad!$A:$A,1,FALSE)='RAW2'!S923,"yes","no"),"no")</f>
        <v>no</v>
      </c>
      <c r="U923" t="str">
        <f>IFERROR(VLOOKUP(F923,compounds!$A:$B,2,FALSE),"")</f>
        <v/>
      </c>
      <c r="V923" t="str">
        <f>VLOOKUP(B923,'volatile collection data'!$O:$P,2,FALSE)</f>
        <v>26.apr.22 17</v>
      </c>
    </row>
    <row r="924" spans="1:22" x14ac:dyDescent="0.2">
      <c r="A924" t="s">
        <v>202</v>
      </c>
      <c r="B924" s="1" t="str">
        <f t="shared" si="86"/>
        <v>1C</v>
      </c>
      <c r="C924">
        <v>37.375</v>
      </c>
      <c r="D924">
        <f t="shared" si="84"/>
        <v>37.380000000000003</v>
      </c>
      <c r="E924">
        <f>VLOOKUP(D924,'Peak Combiner'!$A$5:$D$4980,4,FALSE)</f>
        <v>37.380000000000003</v>
      </c>
      <c r="F924">
        <f>IFERROR(VLOOKUP(D924,rt_comb!$A:$B,2,FALSE),D924)</f>
        <v>37.380000000000003</v>
      </c>
      <c r="G924">
        <v>1142444</v>
      </c>
      <c r="H924">
        <f>SUMIFS($G:$G,$E:$E,18.51,'RAW2'!$A:$A,'RAW2'!A924)</f>
        <v>27506560</v>
      </c>
      <c r="I924" s="1" t="str">
        <f>VLOOKUP(A924,'volatile collection data'!$G$6:$H$69,2,FALSE)</f>
        <v>C</v>
      </c>
      <c r="J924" s="1">
        <f>VLOOKUP(A924,'volatile collection data'!$G$6:$I$69,3,FALSE)</f>
        <v>1</v>
      </c>
      <c r="K924" s="1" t="str">
        <f>VLOOKUP(A924,'volatile collection data'!$G$6:$N$69,8,FALSE)</f>
        <v>17A</v>
      </c>
      <c r="L924" s="1">
        <f>VLOOKUP(A924,'volatile collection data'!$G$6:$J$69,4,FALSE)</f>
        <v>6.92</v>
      </c>
      <c r="M924" s="1">
        <f>VLOOKUP($A924,'volatile collection data'!$G$6:$M$69,6,FALSE)</f>
        <v>14</v>
      </c>
      <c r="N924" s="1">
        <f>VLOOKUP($A924,'volatile collection data'!$G$6:$M$69,7,FALSE)</f>
        <v>6.92</v>
      </c>
      <c r="O924" s="1">
        <f>VLOOKUP(A924,'volatile collection data'!$G$6:$K$69,5,FALSE)</f>
        <v>1</v>
      </c>
      <c r="P924" s="1" t="str">
        <f t="shared" si="87"/>
        <v>1C</v>
      </c>
      <c r="Q924">
        <f t="shared" si="85"/>
        <v>3.0009761959295358E-2</v>
      </c>
      <c r="R924" t="str">
        <f t="shared" si="88"/>
        <v>17A_1-C&amp;6.92%6.92@14</v>
      </c>
      <c r="S924" t="str">
        <f t="shared" si="89"/>
        <v>1C-17A-VCS-Loc-22</v>
      </c>
      <c r="T924" t="str">
        <f>IFERROR(IF(VLOOKUP(S924,Bad!$A:$A,1,FALSE)='RAW2'!S924,"yes","no"),"no")</f>
        <v>no</v>
      </c>
      <c r="U924" t="str">
        <f>IFERROR(VLOOKUP(F924,compounds!$A:$B,2,FALSE),"")</f>
        <v/>
      </c>
      <c r="V924" t="str">
        <f>VLOOKUP(B924,'volatile collection data'!$O:$P,2,FALSE)</f>
        <v>26.apr.22 17</v>
      </c>
    </row>
    <row r="925" spans="1:22" x14ac:dyDescent="0.2">
      <c r="A925" t="s">
        <v>202</v>
      </c>
      <c r="B925" s="1" t="str">
        <f t="shared" si="86"/>
        <v>1C</v>
      </c>
      <c r="C925">
        <v>37.689</v>
      </c>
      <c r="D925">
        <f t="shared" si="84"/>
        <v>37.69</v>
      </c>
      <c r="E925">
        <f>VLOOKUP(D925,'Peak Combiner'!$A$5:$D$4980,4,FALSE)</f>
        <v>37.67</v>
      </c>
      <c r="F925">
        <f>IFERROR(VLOOKUP(D925,rt_comb!$A:$B,2,FALSE),D925)</f>
        <v>37.69</v>
      </c>
      <c r="G925">
        <v>1591566</v>
      </c>
      <c r="H925">
        <f>SUMIFS($G:$G,$E:$E,18.51,'RAW2'!$A:$A,'RAW2'!A925)</f>
        <v>27506560</v>
      </c>
      <c r="I925" s="1" t="str">
        <f>VLOOKUP(A925,'volatile collection data'!$G$6:$H$69,2,FALSE)</f>
        <v>C</v>
      </c>
      <c r="J925" s="1">
        <f>VLOOKUP(A925,'volatile collection data'!$G$6:$I$69,3,FALSE)</f>
        <v>1</v>
      </c>
      <c r="K925" s="1" t="str">
        <f>VLOOKUP(A925,'volatile collection data'!$G$6:$N$69,8,FALSE)</f>
        <v>17A</v>
      </c>
      <c r="L925" s="1">
        <f>VLOOKUP(A925,'volatile collection data'!$G$6:$J$69,4,FALSE)</f>
        <v>6.92</v>
      </c>
      <c r="M925" s="1">
        <f>VLOOKUP($A925,'volatile collection data'!$G$6:$M$69,6,FALSE)</f>
        <v>14</v>
      </c>
      <c r="N925" s="1">
        <f>VLOOKUP($A925,'volatile collection data'!$G$6:$M$69,7,FALSE)</f>
        <v>6.92</v>
      </c>
      <c r="O925" s="1">
        <f>VLOOKUP(A925,'volatile collection data'!$G$6:$K$69,5,FALSE)</f>
        <v>1</v>
      </c>
      <c r="P925" s="1" t="str">
        <f t="shared" si="87"/>
        <v>1C</v>
      </c>
      <c r="Q925">
        <f t="shared" si="85"/>
        <v>4.1807315546764541E-2</v>
      </c>
      <c r="R925" t="str">
        <f t="shared" si="88"/>
        <v>17A_1-C&amp;6.92%6.92@14</v>
      </c>
      <c r="S925" t="str">
        <f t="shared" si="89"/>
        <v>1C-17A-VCS-Loc-22</v>
      </c>
      <c r="T925" t="str">
        <f>IFERROR(IF(VLOOKUP(S925,Bad!$A:$A,1,FALSE)='RAW2'!S925,"yes","no"),"no")</f>
        <v>no</v>
      </c>
      <c r="U925" t="str">
        <f>IFERROR(VLOOKUP(F925,compounds!$A:$B,2,FALSE),"")</f>
        <v/>
      </c>
      <c r="V925" t="str">
        <f>VLOOKUP(B925,'volatile collection data'!$O:$P,2,FALSE)</f>
        <v>26.apr.22 17</v>
      </c>
    </row>
    <row r="926" spans="1:22" x14ac:dyDescent="0.2">
      <c r="A926" t="s">
        <v>202</v>
      </c>
      <c r="B926" s="1" t="str">
        <f t="shared" si="86"/>
        <v>1C</v>
      </c>
      <c r="C926">
        <v>37.753999999999998</v>
      </c>
      <c r="D926">
        <f t="shared" si="84"/>
        <v>37.75</v>
      </c>
      <c r="E926">
        <f>VLOOKUP(D926,'Peak Combiner'!$A$5:$D$4980,4,FALSE)</f>
        <v>37.75</v>
      </c>
      <c r="F926">
        <f>IFERROR(VLOOKUP(D926,rt_comb!$A:$B,2,FALSE),D926)</f>
        <v>37.75</v>
      </c>
      <c r="G926">
        <v>801921</v>
      </c>
      <c r="H926">
        <f>SUMIFS($G:$G,$E:$E,18.51,'RAW2'!$A:$A,'RAW2'!A926)</f>
        <v>27506560</v>
      </c>
      <c r="I926" s="1" t="str">
        <f>VLOOKUP(A926,'volatile collection data'!$G$6:$H$69,2,FALSE)</f>
        <v>C</v>
      </c>
      <c r="J926" s="1">
        <f>VLOOKUP(A926,'volatile collection data'!$G$6:$I$69,3,FALSE)</f>
        <v>1</v>
      </c>
      <c r="K926" s="1" t="str">
        <f>VLOOKUP(A926,'volatile collection data'!$G$6:$N$69,8,FALSE)</f>
        <v>17A</v>
      </c>
      <c r="L926" s="1">
        <f>VLOOKUP(A926,'volatile collection data'!$G$6:$J$69,4,FALSE)</f>
        <v>6.92</v>
      </c>
      <c r="M926" s="1">
        <f>VLOOKUP($A926,'volatile collection data'!$G$6:$M$69,6,FALSE)</f>
        <v>14</v>
      </c>
      <c r="N926" s="1">
        <f>VLOOKUP($A926,'volatile collection data'!$G$6:$M$69,7,FALSE)</f>
        <v>6.92</v>
      </c>
      <c r="O926" s="1">
        <f>VLOOKUP(A926,'volatile collection data'!$G$6:$K$69,5,FALSE)</f>
        <v>1</v>
      </c>
      <c r="P926" s="1" t="str">
        <f t="shared" si="87"/>
        <v>1C</v>
      </c>
      <c r="Q926">
        <f t="shared" si="85"/>
        <v>2.1064890988232322E-2</v>
      </c>
      <c r="R926" t="str">
        <f t="shared" si="88"/>
        <v>17A_1-C&amp;6.92%6.92@14</v>
      </c>
      <c r="S926" t="str">
        <f t="shared" si="89"/>
        <v>1C-17A-VCS-Loc-22</v>
      </c>
      <c r="T926" t="str">
        <f>IFERROR(IF(VLOOKUP(S926,Bad!$A:$A,1,FALSE)='RAW2'!S926,"yes","no"),"no")</f>
        <v>no</v>
      </c>
      <c r="U926" t="str">
        <f>IFERROR(VLOOKUP(F926,compounds!$A:$B,2,FALSE),"")</f>
        <v/>
      </c>
      <c r="V926" t="str">
        <f>VLOOKUP(B926,'volatile collection data'!$O:$P,2,FALSE)</f>
        <v>26.apr.22 17</v>
      </c>
    </row>
    <row r="927" spans="1:22" x14ac:dyDescent="0.2">
      <c r="A927" t="s">
        <v>202</v>
      </c>
      <c r="B927" s="1" t="str">
        <f t="shared" si="86"/>
        <v>1C</v>
      </c>
      <c r="C927">
        <v>37.99</v>
      </c>
      <c r="D927">
        <f t="shared" si="84"/>
        <v>37.99</v>
      </c>
      <c r="E927">
        <f>VLOOKUP(D927,'Peak Combiner'!$A$5:$D$4980,4,FALSE)</f>
        <v>37.99</v>
      </c>
      <c r="F927">
        <f>IFERROR(VLOOKUP(D927,rt_comb!$A:$B,2,FALSE),D927)</f>
        <v>37.99</v>
      </c>
      <c r="G927">
        <v>6850762</v>
      </c>
      <c r="H927">
        <f>SUMIFS($G:$G,$E:$E,18.51,'RAW2'!$A:$A,'RAW2'!A927)</f>
        <v>27506560</v>
      </c>
      <c r="I927" s="1" t="str">
        <f>VLOOKUP(A927,'volatile collection data'!$G$6:$H$69,2,FALSE)</f>
        <v>C</v>
      </c>
      <c r="J927" s="1">
        <f>VLOOKUP(A927,'volatile collection data'!$G$6:$I$69,3,FALSE)</f>
        <v>1</v>
      </c>
      <c r="K927" s="1" t="str">
        <f>VLOOKUP(A927,'volatile collection data'!$G$6:$N$69,8,FALSE)</f>
        <v>17A</v>
      </c>
      <c r="L927" s="1">
        <f>VLOOKUP(A927,'volatile collection data'!$G$6:$J$69,4,FALSE)</f>
        <v>6.92</v>
      </c>
      <c r="M927" s="1">
        <f>VLOOKUP($A927,'volatile collection data'!$G$6:$M$69,6,FALSE)</f>
        <v>14</v>
      </c>
      <c r="N927" s="1">
        <f>VLOOKUP($A927,'volatile collection data'!$G$6:$M$69,7,FALSE)</f>
        <v>6.92</v>
      </c>
      <c r="O927" s="1">
        <f>VLOOKUP(A927,'volatile collection data'!$G$6:$K$69,5,FALSE)</f>
        <v>1</v>
      </c>
      <c r="P927" s="1" t="str">
        <f t="shared" si="87"/>
        <v>1C</v>
      </c>
      <c r="Q927">
        <f t="shared" si="85"/>
        <v>0.17995607387301796</v>
      </c>
      <c r="R927" t="str">
        <f t="shared" si="88"/>
        <v>17A_1-C&amp;6.92%6.92@14</v>
      </c>
      <c r="S927" t="str">
        <f t="shared" si="89"/>
        <v>1C-17A-VCS-Loc-22</v>
      </c>
      <c r="T927" t="str">
        <f>IFERROR(IF(VLOOKUP(S927,Bad!$A:$A,1,FALSE)='RAW2'!S927,"yes","no"),"no")</f>
        <v>no</v>
      </c>
      <c r="U927" t="str">
        <f>IFERROR(VLOOKUP(F927,compounds!$A:$B,2,FALSE),"")</f>
        <v/>
      </c>
      <c r="V927" t="str">
        <f>VLOOKUP(B927,'volatile collection data'!$O:$P,2,FALSE)</f>
        <v>26.apr.22 17</v>
      </c>
    </row>
    <row r="928" spans="1:22" x14ac:dyDescent="0.2">
      <c r="A928" t="s">
        <v>202</v>
      </c>
      <c r="B928" s="1" t="str">
        <f t="shared" si="86"/>
        <v>1C</v>
      </c>
      <c r="C928">
        <v>38.054000000000002</v>
      </c>
      <c r="D928">
        <f t="shared" si="84"/>
        <v>38.049999999999997</v>
      </c>
      <c r="E928">
        <f>VLOOKUP(D928,'Peak Combiner'!$A$5:$D$4980,4,FALSE)</f>
        <v>38.049999999999997</v>
      </c>
      <c r="F928">
        <f>IFERROR(VLOOKUP(D928,rt_comb!$A:$B,2,FALSE),D928)</f>
        <v>38.049999999999997</v>
      </c>
      <c r="G928">
        <v>3632925</v>
      </c>
      <c r="H928">
        <f>SUMIFS($G:$G,$E:$E,18.51,'RAW2'!$A:$A,'RAW2'!A928)</f>
        <v>27506560</v>
      </c>
      <c r="I928" s="1" t="str">
        <f>VLOOKUP(A928,'volatile collection data'!$G$6:$H$69,2,FALSE)</f>
        <v>C</v>
      </c>
      <c r="J928" s="1">
        <f>VLOOKUP(A928,'volatile collection data'!$G$6:$I$69,3,FALSE)</f>
        <v>1</v>
      </c>
      <c r="K928" s="1" t="str">
        <f>VLOOKUP(A928,'volatile collection data'!$G$6:$N$69,8,FALSE)</f>
        <v>17A</v>
      </c>
      <c r="L928" s="1">
        <f>VLOOKUP(A928,'volatile collection data'!$G$6:$J$69,4,FALSE)</f>
        <v>6.92</v>
      </c>
      <c r="M928" s="1">
        <f>VLOOKUP($A928,'volatile collection data'!$G$6:$M$69,6,FALSE)</f>
        <v>14</v>
      </c>
      <c r="N928" s="1">
        <f>VLOOKUP($A928,'volatile collection data'!$G$6:$M$69,7,FALSE)</f>
        <v>6.92</v>
      </c>
      <c r="O928" s="1">
        <f>VLOOKUP(A928,'volatile collection data'!$G$6:$K$69,5,FALSE)</f>
        <v>1</v>
      </c>
      <c r="P928" s="1" t="str">
        <f t="shared" si="87"/>
        <v>1C</v>
      </c>
      <c r="Q928">
        <f t="shared" si="85"/>
        <v>9.5429810534234563E-2</v>
      </c>
      <c r="R928" t="str">
        <f t="shared" si="88"/>
        <v>17A_1-C&amp;6.92%6.92@14</v>
      </c>
      <c r="S928" t="str">
        <f t="shared" si="89"/>
        <v>1C-17A-VCS-Loc-22</v>
      </c>
      <c r="T928" t="str">
        <f>IFERROR(IF(VLOOKUP(S928,Bad!$A:$A,1,FALSE)='RAW2'!S928,"yes","no"),"no")</f>
        <v>no</v>
      </c>
      <c r="U928" t="str">
        <f>IFERROR(VLOOKUP(F928,compounds!$A:$B,2,FALSE),"")</f>
        <v/>
      </c>
      <c r="V928" t="str">
        <f>VLOOKUP(B928,'volatile collection data'!$O:$P,2,FALSE)</f>
        <v>26.apr.22 17</v>
      </c>
    </row>
    <row r="929" spans="1:22" x14ac:dyDescent="0.2">
      <c r="A929" t="s">
        <v>202</v>
      </c>
      <c r="B929" s="1" t="str">
        <f t="shared" si="86"/>
        <v>1C</v>
      </c>
      <c r="C929">
        <v>38.44</v>
      </c>
      <c r="D929">
        <f t="shared" si="84"/>
        <v>38.44</v>
      </c>
      <c r="E929">
        <f>VLOOKUP(D929,'Peak Combiner'!$A$5:$D$4980,4,FALSE)</f>
        <v>38.44</v>
      </c>
      <c r="F929">
        <f>IFERROR(VLOOKUP(D929,rt_comb!$A:$B,2,FALSE),D929)</f>
        <v>38.44</v>
      </c>
      <c r="G929">
        <v>6508254</v>
      </c>
      <c r="H929">
        <f>SUMIFS($G:$G,$E:$E,18.51,'RAW2'!$A:$A,'RAW2'!A929)</f>
        <v>27506560</v>
      </c>
      <c r="I929" s="1" t="str">
        <f>VLOOKUP(A929,'volatile collection data'!$G$6:$H$69,2,FALSE)</f>
        <v>C</v>
      </c>
      <c r="J929" s="1">
        <f>VLOOKUP(A929,'volatile collection data'!$G$6:$I$69,3,FALSE)</f>
        <v>1</v>
      </c>
      <c r="K929" s="1" t="str">
        <f>VLOOKUP(A929,'volatile collection data'!$G$6:$N$69,8,FALSE)</f>
        <v>17A</v>
      </c>
      <c r="L929" s="1">
        <f>VLOOKUP(A929,'volatile collection data'!$G$6:$J$69,4,FALSE)</f>
        <v>6.92</v>
      </c>
      <c r="M929" s="1">
        <f>VLOOKUP($A929,'volatile collection data'!$G$6:$M$69,6,FALSE)</f>
        <v>14</v>
      </c>
      <c r="N929" s="1">
        <f>VLOOKUP($A929,'volatile collection data'!$G$6:$M$69,7,FALSE)</f>
        <v>6.92</v>
      </c>
      <c r="O929" s="1">
        <f>VLOOKUP(A929,'volatile collection data'!$G$6:$K$69,5,FALSE)</f>
        <v>1</v>
      </c>
      <c r="P929" s="1" t="str">
        <f t="shared" si="87"/>
        <v>1C</v>
      </c>
      <c r="Q929">
        <f t="shared" si="85"/>
        <v>0.17095906084729914</v>
      </c>
      <c r="R929" t="str">
        <f t="shared" si="88"/>
        <v>17A_1-C&amp;6.92%6.92@14</v>
      </c>
      <c r="S929" t="str">
        <f t="shared" si="89"/>
        <v>1C-17A-VCS-Loc-22</v>
      </c>
      <c r="T929" t="str">
        <f>IFERROR(IF(VLOOKUP(S929,Bad!$A:$A,1,FALSE)='RAW2'!S929,"yes","no"),"no")</f>
        <v>no</v>
      </c>
      <c r="U929" t="str">
        <f>IFERROR(VLOOKUP(F929,compounds!$A:$B,2,FALSE),"")</f>
        <v/>
      </c>
      <c r="V929" t="str">
        <f>VLOOKUP(B929,'volatile collection data'!$O:$P,2,FALSE)</f>
        <v>26.apr.22 17</v>
      </c>
    </row>
    <row r="930" spans="1:22" x14ac:dyDescent="0.2">
      <c r="A930" t="s">
        <v>202</v>
      </c>
      <c r="B930" s="1" t="str">
        <f t="shared" si="86"/>
        <v>1C</v>
      </c>
      <c r="C930">
        <v>38.823</v>
      </c>
      <c r="D930">
        <f t="shared" si="84"/>
        <v>38.82</v>
      </c>
      <c r="E930">
        <f>VLOOKUP(D930,'Peak Combiner'!$A$5:$D$4980,4,FALSE)</f>
        <v>38.82</v>
      </c>
      <c r="F930">
        <f>IFERROR(VLOOKUP(D930,rt_comb!$A:$B,2,FALSE),D930)</f>
        <v>38.82</v>
      </c>
      <c r="G930">
        <v>1744581</v>
      </c>
      <c r="H930">
        <f>SUMIFS($G:$G,$E:$E,18.51,'RAW2'!$A:$A,'RAW2'!A930)</f>
        <v>27506560</v>
      </c>
      <c r="I930" s="1" t="str">
        <f>VLOOKUP(A930,'volatile collection data'!$G$6:$H$69,2,FALSE)</f>
        <v>C</v>
      </c>
      <c r="J930" s="1">
        <f>VLOOKUP(A930,'volatile collection data'!$G$6:$I$69,3,FALSE)</f>
        <v>1</v>
      </c>
      <c r="K930" s="1" t="str">
        <f>VLOOKUP(A930,'volatile collection data'!$G$6:$N$69,8,FALSE)</f>
        <v>17A</v>
      </c>
      <c r="L930" s="1">
        <f>VLOOKUP(A930,'volatile collection data'!$G$6:$J$69,4,FALSE)</f>
        <v>6.92</v>
      </c>
      <c r="M930" s="1">
        <f>VLOOKUP($A930,'volatile collection data'!$G$6:$M$69,6,FALSE)</f>
        <v>14</v>
      </c>
      <c r="N930" s="1">
        <f>VLOOKUP($A930,'volatile collection data'!$G$6:$M$69,7,FALSE)</f>
        <v>6.92</v>
      </c>
      <c r="O930" s="1">
        <f>VLOOKUP(A930,'volatile collection data'!$G$6:$K$69,5,FALSE)</f>
        <v>1</v>
      </c>
      <c r="P930" s="1" t="str">
        <f t="shared" si="87"/>
        <v>1C</v>
      </c>
      <c r="Q930">
        <f t="shared" si="85"/>
        <v>4.5826719321655551E-2</v>
      </c>
      <c r="R930" t="str">
        <f t="shared" si="88"/>
        <v>17A_1-C&amp;6.92%6.92@14</v>
      </c>
      <c r="S930" t="str">
        <f t="shared" si="89"/>
        <v>1C-17A-VCS-Loc-22</v>
      </c>
      <c r="T930" t="str">
        <f>IFERROR(IF(VLOOKUP(S930,Bad!$A:$A,1,FALSE)='RAW2'!S930,"yes","no"),"no")</f>
        <v>no</v>
      </c>
      <c r="U930" t="str">
        <f>IFERROR(VLOOKUP(F930,compounds!$A:$B,2,FALSE),"")</f>
        <v/>
      </c>
      <c r="V930" t="str">
        <f>VLOOKUP(B930,'volatile collection data'!$O:$P,2,FALSE)</f>
        <v>26.apr.22 17</v>
      </c>
    </row>
    <row r="931" spans="1:22" x14ac:dyDescent="0.2">
      <c r="A931" t="s">
        <v>202</v>
      </c>
      <c r="B931" s="1" t="str">
        <f t="shared" si="86"/>
        <v>1C</v>
      </c>
      <c r="C931">
        <v>39.753</v>
      </c>
      <c r="D931">
        <f t="shared" si="84"/>
        <v>39.75</v>
      </c>
      <c r="E931">
        <f>VLOOKUP(D931,'Peak Combiner'!$A$5:$D$4980,4,FALSE)</f>
        <v>39.75</v>
      </c>
      <c r="F931">
        <f>IFERROR(VLOOKUP(D931,rt_comb!$A:$B,2,FALSE),D931)</f>
        <v>39.75</v>
      </c>
      <c r="G931">
        <v>2254024</v>
      </c>
      <c r="H931">
        <f>SUMIFS($G:$G,$E:$E,18.51,'RAW2'!$A:$A,'RAW2'!A931)</f>
        <v>27506560</v>
      </c>
      <c r="I931" s="1" t="str">
        <f>VLOOKUP(A931,'volatile collection data'!$G$6:$H$69,2,FALSE)</f>
        <v>C</v>
      </c>
      <c r="J931" s="1">
        <f>VLOOKUP(A931,'volatile collection data'!$G$6:$I$69,3,FALSE)</f>
        <v>1</v>
      </c>
      <c r="K931" s="1" t="str">
        <f>VLOOKUP(A931,'volatile collection data'!$G$6:$N$69,8,FALSE)</f>
        <v>17A</v>
      </c>
      <c r="L931" s="1">
        <f>VLOOKUP(A931,'volatile collection data'!$G$6:$J$69,4,FALSE)</f>
        <v>6.92</v>
      </c>
      <c r="M931" s="1">
        <f>VLOOKUP($A931,'volatile collection data'!$G$6:$M$69,6,FALSE)</f>
        <v>14</v>
      </c>
      <c r="N931" s="1">
        <f>VLOOKUP($A931,'volatile collection data'!$G$6:$M$69,7,FALSE)</f>
        <v>6.92</v>
      </c>
      <c r="O931" s="1">
        <f>VLOOKUP(A931,'volatile collection data'!$G$6:$K$69,5,FALSE)</f>
        <v>1</v>
      </c>
      <c r="P931" s="1" t="str">
        <f t="shared" si="87"/>
        <v>1C</v>
      </c>
      <c r="Q931">
        <f t="shared" si="85"/>
        <v>5.9208787205796309E-2</v>
      </c>
      <c r="R931" t="str">
        <f t="shared" si="88"/>
        <v>17A_1-C&amp;6.92%6.92@14</v>
      </c>
      <c r="S931" t="str">
        <f t="shared" si="89"/>
        <v>1C-17A-VCS-Loc-22</v>
      </c>
      <c r="T931" t="str">
        <f>IFERROR(IF(VLOOKUP(S931,Bad!$A:$A,1,FALSE)='RAW2'!S931,"yes","no"),"no")</f>
        <v>no</v>
      </c>
      <c r="U931" t="str">
        <f>IFERROR(VLOOKUP(F931,compounds!$A:$B,2,FALSE),"")</f>
        <v/>
      </c>
      <c r="V931" t="str">
        <f>VLOOKUP(B931,'volatile collection data'!$O:$P,2,FALSE)</f>
        <v>26.apr.22 17</v>
      </c>
    </row>
    <row r="932" spans="1:22" x14ac:dyDescent="0.2">
      <c r="A932" t="s">
        <v>203</v>
      </c>
      <c r="B932" s="1" t="str">
        <f t="shared" si="86"/>
        <v>1D</v>
      </c>
      <c r="C932">
        <v>4.1740000000000004</v>
      </c>
      <c r="D932">
        <f t="shared" si="84"/>
        <v>4.17</v>
      </c>
      <c r="E932">
        <f>VLOOKUP(D932,'Peak Combiner'!$A$5:$D$4980,4,FALSE)</f>
        <v>4.1500000000000004</v>
      </c>
      <c r="F932">
        <f>IFERROR(VLOOKUP(D932,rt_comb!$A:$B,2,FALSE),D932)</f>
        <v>4.17</v>
      </c>
      <c r="G932">
        <v>223887</v>
      </c>
      <c r="H932">
        <f>SUMIFS($G:$G,$E:$E,18.51,'RAW2'!$A:$A,'RAW2'!A932)</f>
        <v>37266942</v>
      </c>
      <c r="I932" s="1" t="str">
        <f>VLOOKUP(A932,'volatile collection data'!$G$6:$H$69,2,FALSE)</f>
        <v>D</v>
      </c>
      <c r="J932" s="1">
        <f>VLOOKUP(A932,'volatile collection data'!$G$6:$I$69,3,FALSE)</f>
        <v>1</v>
      </c>
      <c r="K932" s="1" t="str">
        <f>VLOOKUP(A932,'volatile collection data'!$G$6:$N$69,8,FALSE)</f>
        <v>24A</v>
      </c>
      <c r="L932" s="1">
        <f>VLOOKUP(A932,'volatile collection data'!$G$6:$J$69,4,FALSE)</f>
        <v>5.25</v>
      </c>
      <c r="M932" s="1">
        <f>VLOOKUP($A932,'volatile collection data'!$G$6:$M$69,6,FALSE)</f>
        <v>14</v>
      </c>
      <c r="N932" s="1">
        <f>VLOOKUP($A932,'volatile collection data'!$G$6:$M$69,7,FALSE)</f>
        <v>5.25</v>
      </c>
      <c r="O932" s="1">
        <f>VLOOKUP(A932,'volatile collection data'!$G$6:$K$69,5,FALSE)</f>
        <v>1</v>
      </c>
      <c r="P932" s="1" t="str">
        <f t="shared" si="87"/>
        <v>1D</v>
      </c>
      <c r="Q932">
        <f t="shared" si="85"/>
        <v>5.7215779681014413E-3</v>
      </c>
      <c r="R932" t="str">
        <f t="shared" si="88"/>
        <v>24A_1-D&amp;5.25%5.25@14</v>
      </c>
      <c r="S932" t="str">
        <f t="shared" si="89"/>
        <v>1D-24A-VCS-Loc-22</v>
      </c>
      <c r="T932" t="str">
        <f>IFERROR(IF(VLOOKUP(S932,Bad!$A:$A,1,FALSE)='RAW2'!S932,"yes","no"),"no")</f>
        <v>no</v>
      </c>
      <c r="U932" t="str">
        <f>IFERROR(VLOOKUP(F932,compounds!$A:$B,2,FALSE),"")</f>
        <v/>
      </c>
      <c r="V932" t="str">
        <f>VLOOKUP(B932,'volatile collection data'!$O:$P,2,FALSE)</f>
        <v>27.apr.22 24</v>
      </c>
    </row>
    <row r="933" spans="1:22" x14ac:dyDescent="0.2">
      <c r="A933" t="s">
        <v>203</v>
      </c>
      <c r="B933" s="1" t="str">
        <f t="shared" si="86"/>
        <v>1D</v>
      </c>
      <c r="C933">
        <v>5.0229999999999997</v>
      </c>
      <c r="D933">
        <f t="shared" si="84"/>
        <v>5.0199999999999996</v>
      </c>
      <c r="E933">
        <f>VLOOKUP(D933,'Peak Combiner'!$A$5:$D$4980,4,FALSE)</f>
        <v>4.99</v>
      </c>
      <c r="F933">
        <f>IFERROR(VLOOKUP(D933,rt_comb!$A:$B,2,FALSE),D933)</f>
        <v>5.0199999999999996</v>
      </c>
      <c r="G933">
        <v>4981137</v>
      </c>
      <c r="H933">
        <f>SUMIFS($G:$G,$E:$E,18.51,'RAW2'!$A:$A,'RAW2'!A933)</f>
        <v>37266942</v>
      </c>
      <c r="I933" s="1" t="str">
        <f>VLOOKUP(A933,'volatile collection data'!$G$6:$H$69,2,FALSE)</f>
        <v>D</v>
      </c>
      <c r="J933" s="1">
        <f>VLOOKUP(A933,'volatile collection data'!$G$6:$I$69,3,FALSE)</f>
        <v>1</v>
      </c>
      <c r="K933" s="1" t="str">
        <f>VLOOKUP(A933,'volatile collection data'!$G$6:$N$69,8,FALSE)</f>
        <v>24A</v>
      </c>
      <c r="L933" s="1">
        <f>VLOOKUP(A933,'volatile collection data'!$G$6:$J$69,4,FALSE)</f>
        <v>5.25</v>
      </c>
      <c r="M933" s="1">
        <f>VLOOKUP($A933,'volatile collection data'!$G$6:$M$69,6,FALSE)</f>
        <v>14</v>
      </c>
      <c r="N933" s="1">
        <f>VLOOKUP($A933,'volatile collection data'!$G$6:$M$69,7,FALSE)</f>
        <v>5.25</v>
      </c>
      <c r="O933" s="1">
        <f>VLOOKUP(A933,'volatile collection data'!$G$6:$K$69,5,FALSE)</f>
        <v>1</v>
      </c>
      <c r="P933" s="1" t="str">
        <f t="shared" si="87"/>
        <v>1D</v>
      </c>
      <c r="Q933">
        <f t="shared" si="85"/>
        <v>0.12729619725707572</v>
      </c>
      <c r="R933" t="str">
        <f t="shared" si="88"/>
        <v>24A_1-D&amp;5.25%5.25@14</v>
      </c>
      <c r="S933" t="str">
        <f t="shared" si="89"/>
        <v>1D-24A-VCS-Loc-22</v>
      </c>
      <c r="T933" t="str">
        <f>IFERROR(IF(VLOOKUP(S933,Bad!$A:$A,1,FALSE)='RAW2'!S933,"yes","no"),"no")</f>
        <v>no</v>
      </c>
      <c r="U933" t="str">
        <f>IFERROR(VLOOKUP(F933,compounds!$A:$B,2,FALSE),"")</f>
        <v/>
      </c>
      <c r="V933" t="str">
        <f>VLOOKUP(B933,'volatile collection data'!$O:$P,2,FALSE)</f>
        <v>27.apr.22 24</v>
      </c>
    </row>
    <row r="934" spans="1:22" x14ac:dyDescent="0.2">
      <c r="A934" t="s">
        <v>203</v>
      </c>
      <c r="B934" s="1" t="str">
        <f t="shared" si="86"/>
        <v>1D</v>
      </c>
      <c r="C934">
        <v>5.3490000000000002</v>
      </c>
      <c r="D934">
        <f t="shared" si="84"/>
        <v>5.35</v>
      </c>
      <c r="E934">
        <f>VLOOKUP(D934,'Peak Combiner'!$A$5:$D$4980,4,FALSE)</f>
        <v>5.35</v>
      </c>
      <c r="F934">
        <f>IFERROR(VLOOKUP(D934,rt_comb!$A:$B,2,FALSE),D934)</f>
        <v>5.35</v>
      </c>
      <c r="G934">
        <v>5104323</v>
      </c>
      <c r="H934">
        <f>SUMIFS($G:$G,$E:$E,18.51,'RAW2'!$A:$A,'RAW2'!A934)</f>
        <v>37266942</v>
      </c>
      <c r="I934" s="1" t="str">
        <f>VLOOKUP(A934,'volatile collection data'!$G$6:$H$69,2,FALSE)</f>
        <v>D</v>
      </c>
      <c r="J934" s="1">
        <f>VLOOKUP(A934,'volatile collection data'!$G$6:$I$69,3,FALSE)</f>
        <v>1</v>
      </c>
      <c r="K934" s="1" t="str">
        <f>VLOOKUP(A934,'volatile collection data'!$G$6:$N$69,8,FALSE)</f>
        <v>24A</v>
      </c>
      <c r="L934" s="1">
        <f>VLOOKUP(A934,'volatile collection data'!$G$6:$J$69,4,FALSE)</f>
        <v>5.25</v>
      </c>
      <c r="M934" s="1">
        <f>VLOOKUP($A934,'volatile collection data'!$G$6:$M$69,6,FALSE)</f>
        <v>14</v>
      </c>
      <c r="N934" s="1">
        <f>VLOOKUP($A934,'volatile collection data'!$G$6:$M$69,7,FALSE)</f>
        <v>5.25</v>
      </c>
      <c r="O934" s="1">
        <f>VLOOKUP(A934,'volatile collection data'!$G$6:$K$69,5,FALSE)</f>
        <v>1</v>
      </c>
      <c r="P934" s="1" t="str">
        <f t="shared" si="87"/>
        <v>1D</v>
      </c>
      <c r="Q934">
        <f t="shared" si="85"/>
        <v>0.1304442956441127</v>
      </c>
      <c r="R934" t="str">
        <f t="shared" si="88"/>
        <v>24A_1-D&amp;5.25%5.25@14</v>
      </c>
      <c r="S934" t="str">
        <f t="shared" si="89"/>
        <v>1D-24A-VCS-Loc-22</v>
      </c>
      <c r="T934" t="str">
        <f>IFERROR(IF(VLOOKUP(S934,Bad!$A:$A,1,FALSE)='RAW2'!S934,"yes","no"),"no")</f>
        <v>no</v>
      </c>
      <c r="U934" t="str">
        <f>IFERROR(VLOOKUP(F934,compounds!$A:$B,2,FALSE),"")</f>
        <v/>
      </c>
      <c r="V934" t="str">
        <f>VLOOKUP(B934,'volatile collection data'!$O:$P,2,FALSE)</f>
        <v>27.apr.22 24</v>
      </c>
    </row>
    <row r="935" spans="1:22" x14ac:dyDescent="0.2">
      <c r="A935" t="s">
        <v>203</v>
      </c>
      <c r="B935" s="1" t="str">
        <f t="shared" si="86"/>
        <v>1D</v>
      </c>
      <c r="C935">
        <v>6.274</v>
      </c>
      <c r="D935">
        <f t="shared" si="84"/>
        <v>6.27</v>
      </c>
      <c r="E935">
        <f>VLOOKUP(D935,'Peak Combiner'!$A$5:$D$4980,4,FALSE)</f>
        <v>6.25</v>
      </c>
      <c r="F935">
        <f>IFERROR(VLOOKUP(D935,rt_comb!$A:$B,2,FALSE),D935)</f>
        <v>6.27</v>
      </c>
      <c r="G935">
        <v>974071</v>
      </c>
      <c r="H935">
        <f>SUMIFS($G:$G,$E:$E,18.51,'RAW2'!$A:$A,'RAW2'!A935)</f>
        <v>37266942</v>
      </c>
      <c r="I935" s="1" t="str">
        <f>VLOOKUP(A935,'volatile collection data'!$G$6:$H$69,2,FALSE)</f>
        <v>D</v>
      </c>
      <c r="J935" s="1">
        <f>VLOOKUP(A935,'volatile collection data'!$G$6:$I$69,3,FALSE)</f>
        <v>1</v>
      </c>
      <c r="K935" s="1" t="str">
        <f>VLOOKUP(A935,'volatile collection data'!$G$6:$N$69,8,FALSE)</f>
        <v>24A</v>
      </c>
      <c r="L935" s="1">
        <f>VLOOKUP(A935,'volatile collection data'!$G$6:$J$69,4,FALSE)</f>
        <v>5.25</v>
      </c>
      <c r="M935" s="1">
        <f>VLOOKUP($A935,'volatile collection data'!$G$6:$M$69,6,FALSE)</f>
        <v>14</v>
      </c>
      <c r="N935" s="1">
        <f>VLOOKUP($A935,'volatile collection data'!$G$6:$M$69,7,FALSE)</f>
        <v>5.25</v>
      </c>
      <c r="O935" s="1">
        <f>VLOOKUP(A935,'volatile collection data'!$G$6:$K$69,5,FALSE)</f>
        <v>1</v>
      </c>
      <c r="P935" s="1" t="str">
        <f t="shared" si="87"/>
        <v>1D</v>
      </c>
      <c r="Q935">
        <f t="shared" si="85"/>
        <v>2.4893018232262434E-2</v>
      </c>
      <c r="R935" t="str">
        <f t="shared" si="88"/>
        <v>24A_1-D&amp;5.25%5.25@14</v>
      </c>
      <c r="S935" t="str">
        <f t="shared" si="89"/>
        <v>1D-24A-VCS-Loc-22</v>
      </c>
      <c r="T935" t="str">
        <f>IFERROR(IF(VLOOKUP(S935,Bad!$A:$A,1,FALSE)='RAW2'!S935,"yes","no"),"no")</f>
        <v>no</v>
      </c>
      <c r="U935" t="str">
        <f>IFERROR(VLOOKUP(F935,compounds!$A:$B,2,FALSE),"")</f>
        <v/>
      </c>
      <c r="V935" t="str">
        <f>VLOOKUP(B935,'volatile collection data'!$O:$P,2,FALSE)</f>
        <v>27.apr.22 24</v>
      </c>
    </row>
    <row r="936" spans="1:22" x14ac:dyDescent="0.2">
      <c r="A936" t="s">
        <v>203</v>
      </c>
      <c r="B936" s="1" t="str">
        <f t="shared" si="86"/>
        <v>1D</v>
      </c>
      <c r="C936">
        <v>6.6840000000000002</v>
      </c>
      <c r="D936">
        <f t="shared" si="84"/>
        <v>6.68</v>
      </c>
      <c r="E936">
        <f>VLOOKUP(D936,'Peak Combiner'!$A$5:$D$4980,4,FALSE)</f>
        <v>6.68</v>
      </c>
      <c r="F936">
        <f>IFERROR(VLOOKUP(D936,rt_comb!$A:$B,2,FALSE),D936)</f>
        <v>6.68</v>
      </c>
      <c r="G936">
        <v>2222397</v>
      </c>
      <c r="H936">
        <f>SUMIFS($G:$G,$E:$E,18.51,'RAW2'!$A:$A,'RAW2'!A936)</f>
        <v>37266942</v>
      </c>
      <c r="I936" s="1" t="str">
        <f>VLOOKUP(A936,'volatile collection data'!$G$6:$H$69,2,FALSE)</f>
        <v>D</v>
      </c>
      <c r="J936" s="1">
        <f>VLOOKUP(A936,'volatile collection data'!$G$6:$I$69,3,FALSE)</f>
        <v>1</v>
      </c>
      <c r="K936" s="1" t="str">
        <f>VLOOKUP(A936,'volatile collection data'!$G$6:$N$69,8,FALSE)</f>
        <v>24A</v>
      </c>
      <c r="L936" s="1">
        <f>VLOOKUP(A936,'volatile collection data'!$G$6:$J$69,4,FALSE)</f>
        <v>5.25</v>
      </c>
      <c r="M936" s="1">
        <f>VLOOKUP($A936,'volatile collection data'!$G$6:$M$69,6,FALSE)</f>
        <v>14</v>
      </c>
      <c r="N936" s="1">
        <f>VLOOKUP($A936,'volatile collection data'!$G$6:$M$69,7,FALSE)</f>
        <v>5.25</v>
      </c>
      <c r="O936" s="1">
        <f>VLOOKUP(A936,'volatile collection data'!$G$6:$K$69,5,FALSE)</f>
        <v>1</v>
      </c>
      <c r="P936" s="1" t="str">
        <f t="shared" si="87"/>
        <v>1D</v>
      </c>
      <c r="Q936">
        <f t="shared" si="85"/>
        <v>5.6794801447045795E-2</v>
      </c>
      <c r="R936" t="str">
        <f t="shared" si="88"/>
        <v>24A_1-D&amp;5.25%5.25@14</v>
      </c>
      <c r="S936" t="str">
        <f t="shared" si="89"/>
        <v>1D-24A-VCS-Loc-22</v>
      </c>
      <c r="T936" t="str">
        <f>IFERROR(IF(VLOOKUP(S936,Bad!$A:$A,1,FALSE)='RAW2'!S936,"yes","no"),"no")</f>
        <v>no</v>
      </c>
      <c r="U936" t="str">
        <f>IFERROR(VLOOKUP(F936,compounds!$A:$B,2,FALSE),"")</f>
        <v/>
      </c>
      <c r="V936" t="str">
        <f>VLOOKUP(B936,'volatile collection data'!$O:$P,2,FALSE)</f>
        <v>27.apr.22 24</v>
      </c>
    </row>
    <row r="937" spans="1:22" x14ac:dyDescent="0.2">
      <c r="A937" t="s">
        <v>203</v>
      </c>
      <c r="B937" s="1" t="str">
        <f t="shared" si="86"/>
        <v>1D</v>
      </c>
      <c r="C937">
        <v>8.9760000000000009</v>
      </c>
      <c r="D937">
        <f t="shared" si="84"/>
        <v>8.98</v>
      </c>
      <c r="E937">
        <f>VLOOKUP(D937,'Peak Combiner'!$A$5:$D$4980,4,FALSE)</f>
        <v>8.9600000000000009</v>
      </c>
      <c r="F937">
        <f>IFERROR(VLOOKUP(D937,rt_comb!$A:$B,2,FALSE),D937)</f>
        <v>8.9700000000000006</v>
      </c>
      <c r="G937">
        <v>3572835</v>
      </c>
      <c r="H937">
        <f>SUMIFS($G:$G,$E:$E,18.51,'RAW2'!$A:$A,'RAW2'!A937)</f>
        <v>37266942</v>
      </c>
      <c r="I937" s="1" t="str">
        <f>VLOOKUP(A937,'volatile collection data'!$G$6:$H$69,2,FALSE)</f>
        <v>D</v>
      </c>
      <c r="J937" s="1">
        <f>VLOOKUP(A937,'volatile collection data'!$G$6:$I$69,3,FALSE)</f>
        <v>1</v>
      </c>
      <c r="K937" s="1" t="str">
        <f>VLOOKUP(A937,'volatile collection data'!$G$6:$N$69,8,FALSE)</f>
        <v>24A</v>
      </c>
      <c r="L937" s="1">
        <f>VLOOKUP(A937,'volatile collection data'!$G$6:$J$69,4,FALSE)</f>
        <v>5.25</v>
      </c>
      <c r="M937" s="1">
        <f>VLOOKUP($A937,'volatile collection data'!$G$6:$M$69,6,FALSE)</f>
        <v>14</v>
      </c>
      <c r="N937" s="1">
        <f>VLOOKUP($A937,'volatile collection data'!$G$6:$M$69,7,FALSE)</f>
        <v>5.25</v>
      </c>
      <c r="O937" s="1">
        <f>VLOOKUP(A937,'volatile collection data'!$G$6:$K$69,5,FALSE)</f>
        <v>1</v>
      </c>
      <c r="P937" s="1" t="str">
        <f t="shared" si="87"/>
        <v>1D</v>
      </c>
      <c r="Q937">
        <f t="shared" si="85"/>
        <v>9.1306123266030256E-2</v>
      </c>
      <c r="R937" t="str">
        <f t="shared" si="88"/>
        <v>24A_1-D&amp;5.25%5.25@14</v>
      </c>
      <c r="S937" t="str">
        <f t="shared" si="89"/>
        <v>1D-24A-VCS-Loc-22</v>
      </c>
      <c r="T937" t="str">
        <f>IFERROR(IF(VLOOKUP(S937,Bad!$A:$A,1,FALSE)='RAW2'!S937,"yes","no"),"no")</f>
        <v>no</v>
      </c>
      <c r="U937" t="str">
        <f>IFERROR(VLOOKUP(F937,compounds!$A:$B,2,FALSE),"")</f>
        <v>bpinene</v>
      </c>
      <c r="V937" t="str">
        <f>VLOOKUP(B937,'volatile collection data'!$O:$P,2,FALSE)</f>
        <v>27.apr.22 24</v>
      </c>
    </row>
    <row r="938" spans="1:22" x14ac:dyDescent="0.2">
      <c r="A938" t="s">
        <v>203</v>
      </c>
      <c r="B938" s="1" t="str">
        <f t="shared" si="86"/>
        <v>1D</v>
      </c>
      <c r="C938">
        <v>9.3810000000000002</v>
      </c>
      <c r="D938">
        <f t="shared" si="84"/>
        <v>9.3800000000000008</v>
      </c>
      <c r="E938">
        <f>VLOOKUP(D938,'Peak Combiner'!$A$5:$D$4980,4,FALSE)</f>
        <v>9.3800000000000008</v>
      </c>
      <c r="F938">
        <f>IFERROR(VLOOKUP(D938,rt_comb!$A:$B,2,FALSE),D938)</f>
        <v>9.3800000000000008</v>
      </c>
      <c r="G938">
        <v>7391352</v>
      </c>
      <c r="H938">
        <f>SUMIFS($G:$G,$E:$E,18.51,'RAW2'!$A:$A,'RAW2'!A938)</f>
        <v>37266942</v>
      </c>
      <c r="I938" s="1" t="str">
        <f>VLOOKUP(A938,'volatile collection data'!$G$6:$H$69,2,FALSE)</f>
        <v>D</v>
      </c>
      <c r="J938" s="1">
        <f>VLOOKUP(A938,'volatile collection data'!$G$6:$I$69,3,FALSE)</f>
        <v>1</v>
      </c>
      <c r="K938" s="1" t="str">
        <f>VLOOKUP(A938,'volatile collection data'!$G$6:$N$69,8,FALSE)</f>
        <v>24A</v>
      </c>
      <c r="L938" s="1">
        <f>VLOOKUP(A938,'volatile collection data'!$G$6:$J$69,4,FALSE)</f>
        <v>5.25</v>
      </c>
      <c r="M938" s="1">
        <f>VLOOKUP($A938,'volatile collection data'!$G$6:$M$69,6,FALSE)</f>
        <v>14</v>
      </c>
      <c r="N938" s="1">
        <f>VLOOKUP($A938,'volatile collection data'!$G$6:$M$69,7,FALSE)</f>
        <v>5.25</v>
      </c>
      <c r="O938" s="1">
        <f>VLOOKUP(A938,'volatile collection data'!$G$6:$K$69,5,FALSE)</f>
        <v>1</v>
      </c>
      <c r="P938" s="1" t="str">
        <f t="shared" si="87"/>
        <v>1D</v>
      </c>
      <c r="Q938">
        <f t="shared" si="85"/>
        <v>0.18889080990715199</v>
      </c>
      <c r="R938" t="str">
        <f t="shared" si="88"/>
        <v>24A_1-D&amp;5.25%5.25@14</v>
      </c>
      <c r="S938" t="str">
        <f t="shared" si="89"/>
        <v>1D-24A-VCS-Loc-22</v>
      </c>
      <c r="T938" t="str">
        <f>IFERROR(IF(VLOOKUP(S938,Bad!$A:$A,1,FALSE)='RAW2'!S938,"yes","no"),"no")</f>
        <v>no</v>
      </c>
      <c r="U938" t="str">
        <f>IFERROR(VLOOKUP(F938,compounds!$A:$B,2,FALSE),"")</f>
        <v>octanal</v>
      </c>
      <c r="V938" t="str">
        <f>VLOOKUP(B938,'volatile collection data'!$O:$P,2,FALSE)</f>
        <v>27.apr.22 24</v>
      </c>
    </row>
    <row r="939" spans="1:22" x14ac:dyDescent="0.2">
      <c r="A939" t="s">
        <v>203</v>
      </c>
      <c r="B939" s="1" t="str">
        <f t="shared" si="86"/>
        <v>1D</v>
      </c>
      <c r="C939">
        <v>9.5549999999999997</v>
      </c>
      <c r="D939">
        <f t="shared" si="84"/>
        <v>9.56</v>
      </c>
      <c r="E939">
        <f>VLOOKUP(D939,'Peak Combiner'!$A$5:$D$4980,4,FALSE)</f>
        <v>9.5299999999999994</v>
      </c>
      <c r="F939">
        <f>IFERROR(VLOOKUP(D939,rt_comb!$A:$B,2,FALSE),D939)</f>
        <v>9.5399999999999991</v>
      </c>
      <c r="G939">
        <v>3552433</v>
      </c>
      <c r="H939">
        <f>SUMIFS($G:$G,$E:$E,18.51,'RAW2'!$A:$A,'RAW2'!A939)</f>
        <v>37266942</v>
      </c>
      <c r="I939" s="1" t="str">
        <f>VLOOKUP(A939,'volatile collection data'!$G$6:$H$69,2,FALSE)</f>
        <v>D</v>
      </c>
      <c r="J939" s="1">
        <f>VLOOKUP(A939,'volatile collection data'!$G$6:$I$69,3,FALSE)</f>
        <v>1</v>
      </c>
      <c r="K939" s="1" t="str">
        <f>VLOOKUP(A939,'volatile collection data'!$G$6:$N$69,8,FALSE)</f>
        <v>24A</v>
      </c>
      <c r="L939" s="1">
        <f>VLOOKUP(A939,'volatile collection data'!$G$6:$J$69,4,FALSE)</f>
        <v>5.25</v>
      </c>
      <c r="M939" s="1">
        <f>VLOOKUP($A939,'volatile collection data'!$G$6:$M$69,6,FALSE)</f>
        <v>14</v>
      </c>
      <c r="N939" s="1">
        <f>VLOOKUP($A939,'volatile collection data'!$G$6:$M$69,7,FALSE)</f>
        <v>5.25</v>
      </c>
      <c r="O939" s="1">
        <f>VLOOKUP(A939,'volatile collection data'!$G$6:$K$69,5,FALSE)</f>
        <v>1</v>
      </c>
      <c r="P939" s="1" t="str">
        <f t="shared" si="87"/>
        <v>1D</v>
      </c>
      <c r="Q939">
        <f t="shared" si="85"/>
        <v>9.0784736880464303E-2</v>
      </c>
      <c r="R939" t="str">
        <f t="shared" si="88"/>
        <v>24A_1-D&amp;5.25%5.25@14</v>
      </c>
      <c r="S939" t="str">
        <f t="shared" si="89"/>
        <v>1D-24A-VCS-Loc-22</v>
      </c>
      <c r="T939" t="str">
        <f>IFERROR(IF(VLOOKUP(S939,Bad!$A:$A,1,FALSE)='RAW2'!S939,"yes","no"),"no")</f>
        <v>no</v>
      </c>
      <c r="U939" t="str">
        <f>IFERROR(VLOOKUP(F939,compounds!$A:$B,2,FALSE),"")</f>
        <v>z3hex</v>
      </c>
      <c r="V939" t="str">
        <f>VLOOKUP(B939,'volatile collection data'!$O:$P,2,FALSE)</f>
        <v>27.apr.22 24</v>
      </c>
    </row>
    <row r="940" spans="1:22" x14ac:dyDescent="0.2">
      <c r="A940" t="s">
        <v>203</v>
      </c>
      <c r="B940" s="1" t="str">
        <f t="shared" si="86"/>
        <v>1D</v>
      </c>
      <c r="C940">
        <v>10.202999999999999</v>
      </c>
      <c r="D940">
        <f t="shared" si="84"/>
        <v>10.199999999999999</v>
      </c>
      <c r="E940">
        <f>VLOOKUP(D940,'Peak Combiner'!$A$5:$D$4980,4,FALSE)</f>
        <v>10.18</v>
      </c>
      <c r="F940">
        <f>IFERROR(VLOOKUP(D940,rt_comb!$A:$B,2,FALSE),D940)</f>
        <v>10.199999999999999</v>
      </c>
      <c r="G940">
        <v>1511454</v>
      </c>
      <c r="H940">
        <f>SUMIFS($G:$G,$E:$E,18.51,'RAW2'!$A:$A,'RAW2'!A940)</f>
        <v>37266942</v>
      </c>
      <c r="I940" s="1" t="str">
        <f>VLOOKUP(A940,'volatile collection data'!$G$6:$H$69,2,FALSE)</f>
        <v>D</v>
      </c>
      <c r="J940" s="1">
        <f>VLOOKUP(A940,'volatile collection data'!$G$6:$I$69,3,FALSE)</f>
        <v>1</v>
      </c>
      <c r="K940" s="1" t="str">
        <f>VLOOKUP(A940,'volatile collection data'!$G$6:$N$69,8,FALSE)</f>
        <v>24A</v>
      </c>
      <c r="L940" s="1">
        <f>VLOOKUP(A940,'volatile collection data'!$G$6:$J$69,4,FALSE)</f>
        <v>5.25</v>
      </c>
      <c r="M940" s="1">
        <f>VLOOKUP($A940,'volatile collection data'!$G$6:$M$69,6,FALSE)</f>
        <v>14</v>
      </c>
      <c r="N940" s="1">
        <f>VLOOKUP($A940,'volatile collection data'!$G$6:$M$69,7,FALSE)</f>
        <v>5.25</v>
      </c>
      <c r="O940" s="1">
        <f>VLOOKUP(A940,'volatile collection data'!$G$6:$K$69,5,FALSE)</f>
        <v>1</v>
      </c>
      <c r="P940" s="1" t="str">
        <f t="shared" si="87"/>
        <v>1D</v>
      </c>
      <c r="Q940">
        <f t="shared" si="85"/>
        <v>3.8626190471973791E-2</v>
      </c>
      <c r="R940" t="str">
        <f t="shared" si="88"/>
        <v>24A_1-D&amp;5.25%5.25@14</v>
      </c>
      <c r="S940" t="str">
        <f t="shared" si="89"/>
        <v>1D-24A-VCS-Loc-22</v>
      </c>
      <c r="T940" t="str">
        <f>IFERROR(IF(VLOOKUP(S940,Bad!$A:$A,1,FALSE)='RAW2'!S940,"yes","no"),"no")</f>
        <v>no</v>
      </c>
      <c r="U940" t="str">
        <f>IFERROR(VLOOKUP(F940,compounds!$A:$B,2,FALSE),"")</f>
        <v/>
      </c>
      <c r="V940" t="str">
        <f>VLOOKUP(B940,'volatile collection data'!$O:$P,2,FALSE)</f>
        <v>27.apr.22 24</v>
      </c>
    </row>
    <row r="941" spans="1:22" x14ac:dyDescent="0.2">
      <c r="A941" t="s">
        <v>203</v>
      </c>
      <c r="B941" s="1" t="str">
        <f t="shared" si="86"/>
        <v>1D</v>
      </c>
      <c r="C941">
        <v>10.481</v>
      </c>
      <c r="D941">
        <f t="shared" si="84"/>
        <v>10.48</v>
      </c>
      <c r="E941">
        <f>VLOOKUP(D941,'Peak Combiner'!$A$5:$D$4980,4,FALSE)</f>
        <v>10.48</v>
      </c>
      <c r="F941">
        <f>IFERROR(VLOOKUP(D941,rt_comb!$A:$B,2,FALSE),D941)</f>
        <v>10.48</v>
      </c>
      <c r="G941">
        <v>113172</v>
      </c>
      <c r="H941">
        <f>SUMIFS($G:$G,$E:$E,18.51,'RAW2'!$A:$A,'RAW2'!A941)</f>
        <v>37266942</v>
      </c>
      <c r="I941" s="1" t="str">
        <f>VLOOKUP(A941,'volatile collection data'!$G$6:$H$69,2,FALSE)</f>
        <v>D</v>
      </c>
      <c r="J941" s="1">
        <f>VLOOKUP(A941,'volatile collection data'!$G$6:$I$69,3,FALSE)</f>
        <v>1</v>
      </c>
      <c r="K941" s="1" t="str">
        <f>VLOOKUP(A941,'volatile collection data'!$G$6:$N$69,8,FALSE)</f>
        <v>24A</v>
      </c>
      <c r="L941" s="1">
        <f>VLOOKUP(A941,'volatile collection data'!$G$6:$J$69,4,FALSE)</f>
        <v>5.25</v>
      </c>
      <c r="M941" s="1">
        <f>VLOOKUP($A941,'volatile collection data'!$G$6:$M$69,6,FALSE)</f>
        <v>14</v>
      </c>
      <c r="N941" s="1">
        <f>VLOOKUP($A941,'volatile collection data'!$G$6:$M$69,7,FALSE)</f>
        <v>5.25</v>
      </c>
      <c r="O941" s="1">
        <f>VLOOKUP(A941,'volatile collection data'!$G$6:$K$69,5,FALSE)</f>
        <v>1</v>
      </c>
      <c r="P941" s="1" t="str">
        <f t="shared" si="87"/>
        <v>1D</v>
      </c>
      <c r="Q941">
        <f t="shared" si="85"/>
        <v>2.8921841009347409E-3</v>
      </c>
      <c r="R941" t="str">
        <f t="shared" si="88"/>
        <v>24A_1-D&amp;5.25%5.25@14</v>
      </c>
      <c r="S941" t="str">
        <f t="shared" si="89"/>
        <v>1D-24A-VCS-Loc-22</v>
      </c>
      <c r="T941" t="str">
        <f>IFERROR(IF(VLOOKUP(S941,Bad!$A:$A,1,FALSE)='RAW2'!S941,"yes","no"),"no")</f>
        <v>no</v>
      </c>
      <c r="U941" t="str">
        <f>IFERROR(VLOOKUP(F941,compounds!$A:$B,2,FALSE),"")</f>
        <v/>
      </c>
      <c r="V941" t="str">
        <f>VLOOKUP(B941,'volatile collection data'!$O:$P,2,FALSE)</f>
        <v>27.apr.22 24</v>
      </c>
    </row>
    <row r="942" spans="1:22" x14ac:dyDescent="0.2">
      <c r="A942" t="s">
        <v>203</v>
      </c>
      <c r="B942" s="1" t="str">
        <f t="shared" si="86"/>
        <v>1D</v>
      </c>
      <c r="C942">
        <v>10.968</v>
      </c>
      <c r="D942">
        <f t="shared" si="84"/>
        <v>10.97</v>
      </c>
      <c r="E942">
        <f>VLOOKUP(D942,'Peak Combiner'!$A$5:$D$4980,4,FALSE)</f>
        <v>10.97</v>
      </c>
      <c r="F942">
        <f>IFERROR(VLOOKUP(D942,rt_comb!$A:$B,2,FALSE),D942)</f>
        <v>10.97</v>
      </c>
      <c r="G942">
        <v>8596097</v>
      </c>
      <c r="H942">
        <f>SUMIFS($G:$G,$E:$E,18.51,'RAW2'!$A:$A,'RAW2'!A942)</f>
        <v>37266942</v>
      </c>
      <c r="I942" s="1" t="str">
        <f>VLOOKUP(A942,'volatile collection data'!$G$6:$H$69,2,FALSE)</f>
        <v>D</v>
      </c>
      <c r="J942" s="1">
        <f>VLOOKUP(A942,'volatile collection data'!$G$6:$I$69,3,FALSE)</f>
        <v>1</v>
      </c>
      <c r="K942" s="1" t="str">
        <f>VLOOKUP(A942,'volatile collection data'!$G$6:$N$69,8,FALSE)</f>
        <v>24A</v>
      </c>
      <c r="L942" s="1">
        <f>VLOOKUP(A942,'volatile collection data'!$G$6:$J$69,4,FALSE)</f>
        <v>5.25</v>
      </c>
      <c r="M942" s="1">
        <f>VLOOKUP($A942,'volatile collection data'!$G$6:$M$69,6,FALSE)</f>
        <v>14</v>
      </c>
      <c r="N942" s="1">
        <f>VLOOKUP($A942,'volatile collection data'!$G$6:$M$69,7,FALSE)</f>
        <v>5.25</v>
      </c>
      <c r="O942" s="1">
        <f>VLOOKUP(A942,'volatile collection data'!$G$6:$K$69,5,FALSE)</f>
        <v>1</v>
      </c>
      <c r="P942" s="1" t="str">
        <f t="shared" si="87"/>
        <v>1D</v>
      </c>
      <c r="Q942">
        <f t="shared" si="85"/>
        <v>0.2196788523088116</v>
      </c>
      <c r="R942" t="str">
        <f t="shared" si="88"/>
        <v>24A_1-D&amp;5.25%5.25@14</v>
      </c>
      <c r="S942" t="str">
        <f t="shared" si="89"/>
        <v>1D-24A-VCS-Loc-22</v>
      </c>
      <c r="T942" t="str">
        <f>IFERROR(IF(VLOOKUP(S942,Bad!$A:$A,1,FALSE)='RAW2'!S942,"yes","no"),"no")</f>
        <v>no</v>
      </c>
      <c r="U942" t="str">
        <f>IFERROR(VLOOKUP(F942,compounds!$A:$B,2,FALSE),"")</f>
        <v/>
      </c>
      <c r="V942" t="str">
        <f>VLOOKUP(B942,'volatile collection data'!$O:$P,2,FALSE)</f>
        <v>27.apr.22 24</v>
      </c>
    </row>
    <row r="943" spans="1:22" x14ac:dyDescent="0.2">
      <c r="A943" t="s">
        <v>203</v>
      </c>
      <c r="B943" s="1" t="str">
        <f t="shared" si="86"/>
        <v>1D</v>
      </c>
      <c r="C943">
        <v>12.3</v>
      </c>
      <c r="D943">
        <f t="shared" si="84"/>
        <v>12.3</v>
      </c>
      <c r="E943">
        <f>VLOOKUP(D943,'Peak Combiner'!$A$5:$D$4980,4,FALSE)</f>
        <v>12.3</v>
      </c>
      <c r="F943">
        <f>IFERROR(VLOOKUP(D943,rt_comb!$A:$B,2,FALSE),D943)</f>
        <v>12.3</v>
      </c>
      <c r="G943">
        <v>2201761</v>
      </c>
      <c r="H943">
        <f>SUMIFS($G:$G,$E:$E,18.51,'RAW2'!$A:$A,'RAW2'!A943)</f>
        <v>37266942</v>
      </c>
      <c r="I943" s="1" t="str">
        <f>VLOOKUP(A943,'volatile collection data'!$G$6:$H$69,2,FALSE)</f>
        <v>D</v>
      </c>
      <c r="J943" s="1">
        <f>VLOOKUP(A943,'volatile collection data'!$G$6:$I$69,3,FALSE)</f>
        <v>1</v>
      </c>
      <c r="K943" s="1" t="str">
        <f>VLOOKUP(A943,'volatile collection data'!$G$6:$N$69,8,FALSE)</f>
        <v>24A</v>
      </c>
      <c r="L943" s="1">
        <f>VLOOKUP(A943,'volatile collection data'!$G$6:$J$69,4,FALSE)</f>
        <v>5.25</v>
      </c>
      <c r="M943" s="1">
        <f>VLOOKUP($A943,'volatile collection data'!$G$6:$M$69,6,FALSE)</f>
        <v>14</v>
      </c>
      <c r="N943" s="1">
        <f>VLOOKUP($A943,'volatile collection data'!$G$6:$M$69,7,FALSE)</f>
        <v>5.25</v>
      </c>
      <c r="O943" s="1">
        <f>VLOOKUP(A943,'volatile collection data'!$G$6:$K$69,5,FALSE)</f>
        <v>1</v>
      </c>
      <c r="P943" s="1" t="str">
        <f t="shared" si="87"/>
        <v>1D</v>
      </c>
      <c r="Q943">
        <f t="shared" si="85"/>
        <v>5.6267435039216211E-2</v>
      </c>
      <c r="R943" t="str">
        <f t="shared" si="88"/>
        <v>24A_1-D&amp;5.25%5.25@14</v>
      </c>
      <c r="S943" t="str">
        <f t="shared" si="89"/>
        <v>1D-24A-VCS-Loc-22</v>
      </c>
      <c r="T943" t="str">
        <f>IFERROR(IF(VLOOKUP(S943,Bad!$A:$A,1,FALSE)='RAW2'!S943,"yes","no"),"no")</f>
        <v>no</v>
      </c>
      <c r="U943" t="str">
        <f>IFERROR(VLOOKUP(F943,compounds!$A:$B,2,FALSE),"")</f>
        <v/>
      </c>
      <c r="V943" t="str">
        <f>VLOOKUP(B943,'volatile collection data'!$O:$P,2,FALSE)</f>
        <v>27.apr.22 24</v>
      </c>
    </row>
    <row r="944" spans="1:22" x14ac:dyDescent="0.2">
      <c r="A944" t="s">
        <v>203</v>
      </c>
      <c r="B944" s="1" t="str">
        <f t="shared" si="86"/>
        <v>1D</v>
      </c>
      <c r="C944">
        <v>12.4</v>
      </c>
      <c r="D944">
        <f t="shared" si="84"/>
        <v>12.4</v>
      </c>
      <c r="E944">
        <f>VLOOKUP(D944,'Peak Combiner'!$A$5:$D$4980,4,FALSE)</f>
        <v>12.39</v>
      </c>
      <c r="F944">
        <f>IFERROR(VLOOKUP(D944,rt_comb!$A:$B,2,FALSE),D944)</f>
        <v>12.39</v>
      </c>
      <c r="G944">
        <v>6027678</v>
      </c>
      <c r="H944">
        <f>SUMIFS($G:$G,$E:$E,18.51,'RAW2'!$A:$A,'RAW2'!A944)</f>
        <v>37266942</v>
      </c>
      <c r="I944" s="1" t="str">
        <f>VLOOKUP(A944,'volatile collection data'!$G$6:$H$69,2,FALSE)</f>
        <v>D</v>
      </c>
      <c r="J944" s="1">
        <f>VLOOKUP(A944,'volatile collection data'!$G$6:$I$69,3,FALSE)</f>
        <v>1</v>
      </c>
      <c r="K944" s="1" t="str">
        <f>VLOOKUP(A944,'volatile collection data'!$G$6:$N$69,8,FALSE)</f>
        <v>24A</v>
      </c>
      <c r="L944" s="1">
        <f>VLOOKUP(A944,'volatile collection data'!$G$6:$J$69,4,FALSE)</f>
        <v>5.25</v>
      </c>
      <c r="M944" s="1">
        <f>VLOOKUP($A944,'volatile collection data'!$G$6:$M$69,6,FALSE)</f>
        <v>14</v>
      </c>
      <c r="N944" s="1">
        <f>VLOOKUP($A944,'volatile collection data'!$G$6:$M$69,7,FALSE)</f>
        <v>5.25</v>
      </c>
      <c r="O944" s="1">
        <f>VLOOKUP(A944,'volatile collection data'!$G$6:$K$69,5,FALSE)</f>
        <v>1</v>
      </c>
      <c r="P944" s="1" t="str">
        <f t="shared" si="87"/>
        <v>1D</v>
      </c>
      <c r="Q944">
        <f t="shared" si="85"/>
        <v>0.1540412334955123</v>
      </c>
      <c r="R944" t="str">
        <f t="shared" si="88"/>
        <v>24A_1-D&amp;5.25%5.25@14</v>
      </c>
      <c r="S944" t="str">
        <f t="shared" si="89"/>
        <v>1D-24A-VCS-Loc-22</v>
      </c>
      <c r="T944" t="str">
        <f>IFERROR(IF(VLOOKUP(S944,Bad!$A:$A,1,FALSE)='RAW2'!S944,"yes","no"),"no")</f>
        <v>no</v>
      </c>
      <c r="U944" t="str">
        <f>IFERROR(VLOOKUP(F944,compounds!$A:$B,2,FALSE),"")</f>
        <v>o+C5xe</v>
      </c>
      <c r="V944" t="str">
        <f>VLOOKUP(B944,'volatile collection data'!$O:$P,2,FALSE)</f>
        <v>27.apr.22 24</v>
      </c>
    </row>
    <row r="945" spans="1:22" x14ac:dyDescent="0.2">
      <c r="A945" t="s">
        <v>203</v>
      </c>
      <c r="B945" s="1" t="str">
        <f t="shared" si="86"/>
        <v>1D</v>
      </c>
      <c r="C945">
        <v>12.542</v>
      </c>
      <c r="D945">
        <f t="shared" si="84"/>
        <v>12.54</v>
      </c>
      <c r="E945">
        <f>VLOOKUP(D945,'Peak Combiner'!$A$5:$D$4980,4,FALSE)</f>
        <v>12.53</v>
      </c>
      <c r="F945">
        <f>IFERROR(VLOOKUP(D945,rt_comb!$A:$B,2,FALSE),D945)</f>
        <v>12.54</v>
      </c>
      <c r="G945">
        <v>15771416</v>
      </c>
      <c r="H945">
        <f>SUMIFS($G:$G,$E:$E,18.51,'RAW2'!$A:$A,'RAW2'!A945)</f>
        <v>37266942</v>
      </c>
      <c r="I945" s="1" t="str">
        <f>VLOOKUP(A945,'volatile collection data'!$G$6:$H$69,2,FALSE)</f>
        <v>D</v>
      </c>
      <c r="J945" s="1">
        <f>VLOOKUP(A945,'volatile collection data'!$G$6:$I$69,3,FALSE)</f>
        <v>1</v>
      </c>
      <c r="K945" s="1" t="str">
        <f>VLOOKUP(A945,'volatile collection data'!$G$6:$N$69,8,FALSE)</f>
        <v>24A</v>
      </c>
      <c r="L945" s="1">
        <f>VLOOKUP(A945,'volatile collection data'!$G$6:$J$69,4,FALSE)</f>
        <v>5.25</v>
      </c>
      <c r="M945" s="1">
        <f>VLOOKUP($A945,'volatile collection data'!$G$6:$M$69,6,FALSE)</f>
        <v>14</v>
      </c>
      <c r="N945" s="1">
        <f>VLOOKUP($A945,'volatile collection data'!$G$6:$M$69,7,FALSE)</f>
        <v>5.25</v>
      </c>
      <c r="O945" s="1">
        <f>VLOOKUP(A945,'volatile collection data'!$G$6:$K$69,5,FALSE)</f>
        <v>1</v>
      </c>
      <c r="P945" s="1" t="str">
        <f t="shared" si="87"/>
        <v>1D</v>
      </c>
      <c r="Q945">
        <f t="shared" si="85"/>
        <v>0.40304879832845392</v>
      </c>
      <c r="R945" t="str">
        <f t="shared" si="88"/>
        <v>24A_1-D&amp;5.25%5.25@14</v>
      </c>
      <c r="S945" t="str">
        <f t="shared" si="89"/>
        <v>1D-24A-VCS-Loc-22</v>
      </c>
      <c r="T945" t="str">
        <f>IFERROR(IF(VLOOKUP(S945,Bad!$A:$A,1,FALSE)='RAW2'!S945,"yes","no"),"no")</f>
        <v>no</v>
      </c>
      <c r="U945" t="str">
        <f>IFERROR(VLOOKUP(F945,compounds!$A:$B,2,FALSE),"")</f>
        <v>nonanal</v>
      </c>
      <c r="V945" t="str">
        <f>VLOOKUP(B945,'volatile collection data'!$O:$P,2,FALSE)</f>
        <v>27.apr.22 24</v>
      </c>
    </row>
    <row r="946" spans="1:22" x14ac:dyDescent="0.2">
      <c r="A946" t="s">
        <v>203</v>
      </c>
      <c r="B946" s="1" t="str">
        <f t="shared" si="86"/>
        <v>1D</v>
      </c>
      <c r="C946">
        <v>12.907</v>
      </c>
      <c r="D946">
        <f t="shared" si="84"/>
        <v>12.91</v>
      </c>
      <c r="E946">
        <f>VLOOKUP(D946,'Peak Combiner'!$A$5:$D$4980,4,FALSE)</f>
        <v>12.91</v>
      </c>
      <c r="F946">
        <f>IFERROR(VLOOKUP(D946,rt_comb!$A:$B,2,FALSE),D946)</f>
        <v>12.91</v>
      </c>
      <c r="G946">
        <v>170354199</v>
      </c>
      <c r="H946">
        <f>SUMIFS($G:$G,$E:$E,18.51,'RAW2'!$A:$A,'RAW2'!A946)</f>
        <v>37266942</v>
      </c>
      <c r="I946" s="1" t="str">
        <f>VLOOKUP(A946,'volatile collection data'!$G$6:$H$69,2,FALSE)</f>
        <v>D</v>
      </c>
      <c r="J946" s="1">
        <f>VLOOKUP(A946,'volatile collection data'!$G$6:$I$69,3,FALSE)</f>
        <v>1</v>
      </c>
      <c r="K946" s="1" t="str">
        <f>VLOOKUP(A946,'volatile collection data'!$G$6:$N$69,8,FALSE)</f>
        <v>24A</v>
      </c>
      <c r="L946" s="1">
        <f>VLOOKUP(A946,'volatile collection data'!$G$6:$J$69,4,FALSE)</f>
        <v>5.25</v>
      </c>
      <c r="M946" s="1">
        <f>VLOOKUP($A946,'volatile collection data'!$G$6:$M$69,6,FALSE)</f>
        <v>14</v>
      </c>
      <c r="N946" s="1">
        <f>VLOOKUP($A946,'volatile collection data'!$G$6:$M$69,7,FALSE)</f>
        <v>5.25</v>
      </c>
      <c r="O946" s="1">
        <f>VLOOKUP(A946,'volatile collection data'!$G$6:$K$69,5,FALSE)</f>
        <v>1</v>
      </c>
      <c r="P946" s="1" t="str">
        <f t="shared" si="87"/>
        <v>1D</v>
      </c>
      <c r="Q946">
        <f t="shared" si="85"/>
        <v>4.3535124047933502</v>
      </c>
      <c r="R946" t="str">
        <f t="shared" si="88"/>
        <v>24A_1-D&amp;5.25%5.25@14</v>
      </c>
      <c r="S946" t="str">
        <f t="shared" si="89"/>
        <v>1D-24A-VCS-Loc-22</v>
      </c>
      <c r="T946" t="str">
        <f>IFERROR(IF(VLOOKUP(S946,Bad!$A:$A,1,FALSE)='RAW2'!S946,"yes","no"),"no")</f>
        <v>no</v>
      </c>
      <c r="U946" t="str">
        <f>IFERROR(VLOOKUP(F946,compounds!$A:$B,2,FALSE),"")</f>
        <v>cyclohexene</v>
      </c>
      <c r="V946" t="str">
        <f>VLOOKUP(B946,'volatile collection data'!$O:$P,2,FALSE)</f>
        <v>27.apr.22 24</v>
      </c>
    </row>
    <row r="947" spans="1:22" x14ac:dyDescent="0.2">
      <c r="A947" t="s">
        <v>203</v>
      </c>
      <c r="B947" s="1" t="str">
        <f t="shared" si="86"/>
        <v>1D</v>
      </c>
      <c r="C947">
        <v>15.401</v>
      </c>
      <c r="D947">
        <f t="shared" si="84"/>
        <v>15.4</v>
      </c>
      <c r="E947">
        <f>VLOOKUP(D947,'Peak Combiner'!$A$5:$D$4980,4,FALSE)</f>
        <v>15.4</v>
      </c>
      <c r="F947">
        <f>IFERROR(VLOOKUP(D947,rt_comb!$A:$B,2,FALSE),D947)</f>
        <v>15.4</v>
      </c>
      <c r="G947">
        <v>1933474</v>
      </c>
      <c r="H947">
        <f>SUMIFS($G:$G,$E:$E,18.51,'RAW2'!$A:$A,'RAW2'!A947)</f>
        <v>37266942</v>
      </c>
      <c r="I947" s="1" t="str">
        <f>VLOOKUP(A947,'volatile collection data'!$G$6:$H$69,2,FALSE)</f>
        <v>D</v>
      </c>
      <c r="J947" s="1">
        <f>VLOOKUP(A947,'volatile collection data'!$G$6:$I$69,3,FALSE)</f>
        <v>1</v>
      </c>
      <c r="K947" s="1" t="str">
        <f>VLOOKUP(A947,'volatile collection data'!$G$6:$N$69,8,FALSE)</f>
        <v>24A</v>
      </c>
      <c r="L947" s="1">
        <f>VLOOKUP(A947,'volatile collection data'!$G$6:$J$69,4,FALSE)</f>
        <v>5.25</v>
      </c>
      <c r="M947" s="1">
        <f>VLOOKUP($A947,'volatile collection data'!$G$6:$M$69,6,FALSE)</f>
        <v>14</v>
      </c>
      <c r="N947" s="1">
        <f>VLOOKUP($A947,'volatile collection data'!$G$6:$M$69,7,FALSE)</f>
        <v>5.25</v>
      </c>
      <c r="O947" s="1">
        <f>VLOOKUP(A947,'volatile collection data'!$G$6:$K$69,5,FALSE)</f>
        <v>1</v>
      </c>
      <c r="P947" s="1" t="str">
        <f t="shared" si="87"/>
        <v>1D</v>
      </c>
      <c r="Q947">
        <f t="shared" si="85"/>
        <v>4.9411186180068373E-2</v>
      </c>
      <c r="R947" t="str">
        <f t="shared" si="88"/>
        <v>24A_1-D&amp;5.25%5.25@14</v>
      </c>
      <c r="S947" t="str">
        <f t="shared" si="89"/>
        <v>1D-24A-VCS-Loc-22</v>
      </c>
      <c r="T947" t="str">
        <f>IFERROR(IF(VLOOKUP(S947,Bad!$A:$A,1,FALSE)='RAW2'!S947,"yes","no"),"no")</f>
        <v>no</v>
      </c>
      <c r="U947" t="str">
        <f>IFERROR(VLOOKUP(F947,compounds!$A:$B,2,FALSE),"")</f>
        <v/>
      </c>
      <c r="V947" t="str">
        <f>VLOOKUP(B947,'volatile collection data'!$O:$P,2,FALSE)</f>
        <v>27.apr.22 24</v>
      </c>
    </row>
    <row r="948" spans="1:22" x14ac:dyDescent="0.2">
      <c r="A948" t="s">
        <v>203</v>
      </c>
      <c r="B948" s="1" t="str">
        <f t="shared" si="86"/>
        <v>1D</v>
      </c>
      <c r="C948">
        <v>15.568</v>
      </c>
      <c r="D948">
        <f t="shared" si="84"/>
        <v>15.57</v>
      </c>
      <c r="E948">
        <f>VLOOKUP(D948,'Peak Combiner'!$A$5:$D$4980,4,FALSE)</f>
        <v>15.55</v>
      </c>
      <c r="F948">
        <f>IFERROR(VLOOKUP(D948,rt_comb!$A:$B,2,FALSE),D948)</f>
        <v>15.56</v>
      </c>
      <c r="G948">
        <v>7030451</v>
      </c>
      <c r="H948">
        <f>SUMIFS($G:$G,$E:$E,18.51,'RAW2'!$A:$A,'RAW2'!A948)</f>
        <v>37266942</v>
      </c>
      <c r="I948" s="1" t="str">
        <f>VLOOKUP(A948,'volatile collection data'!$G$6:$H$69,2,FALSE)</f>
        <v>D</v>
      </c>
      <c r="J948" s="1">
        <f>VLOOKUP(A948,'volatile collection data'!$G$6:$I$69,3,FALSE)</f>
        <v>1</v>
      </c>
      <c r="K948" s="1" t="str">
        <f>VLOOKUP(A948,'volatile collection data'!$G$6:$N$69,8,FALSE)</f>
        <v>24A</v>
      </c>
      <c r="L948" s="1">
        <f>VLOOKUP(A948,'volatile collection data'!$G$6:$J$69,4,FALSE)</f>
        <v>5.25</v>
      </c>
      <c r="M948" s="1">
        <f>VLOOKUP($A948,'volatile collection data'!$G$6:$M$69,6,FALSE)</f>
        <v>14</v>
      </c>
      <c r="N948" s="1">
        <f>VLOOKUP($A948,'volatile collection data'!$G$6:$M$69,7,FALSE)</f>
        <v>5.25</v>
      </c>
      <c r="O948" s="1">
        <f>VLOOKUP(A948,'volatile collection data'!$G$6:$K$69,5,FALSE)</f>
        <v>1</v>
      </c>
      <c r="P948" s="1" t="str">
        <f t="shared" si="87"/>
        <v>1D</v>
      </c>
      <c r="Q948">
        <f t="shared" si="85"/>
        <v>0.1796677500141444</v>
      </c>
      <c r="R948" t="str">
        <f t="shared" si="88"/>
        <v>24A_1-D&amp;5.25%5.25@14</v>
      </c>
      <c r="S948" t="str">
        <f t="shared" si="89"/>
        <v>1D-24A-VCS-Loc-22</v>
      </c>
      <c r="T948" t="str">
        <f>IFERROR(IF(VLOOKUP(S948,Bad!$A:$A,1,FALSE)='RAW2'!S948,"yes","no"),"no")</f>
        <v>no</v>
      </c>
      <c r="U948" t="str">
        <f>IFERROR(VLOOKUP(F948,compounds!$A:$B,2,FALSE),"")</f>
        <v>decanal</v>
      </c>
      <c r="V948" t="str">
        <f>VLOOKUP(B948,'volatile collection data'!$O:$P,2,FALSE)</f>
        <v>27.apr.22 24</v>
      </c>
    </row>
    <row r="949" spans="1:22" x14ac:dyDescent="0.2">
      <c r="A949" t="s">
        <v>203</v>
      </c>
      <c r="B949" s="1" t="str">
        <f t="shared" si="86"/>
        <v>1D</v>
      </c>
      <c r="C949">
        <v>15.78</v>
      </c>
      <c r="D949">
        <f t="shared" si="84"/>
        <v>15.78</v>
      </c>
      <c r="E949">
        <f>VLOOKUP(D949,'Peak Combiner'!$A$5:$D$4980,4,FALSE)</f>
        <v>15.77</v>
      </c>
      <c r="F949">
        <f>IFERROR(VLOOKUP(D949,rt_comb!$A:$B,2,FALSE),D949)</f>
        <v>15.78</v>
      </c>
      <c r="G949">
        <v>2240824</v>
      </c>
      <c r="H949">
        <f>SUMIFS($G:$G,$E:$E,18.51,'RAW2'!$A:$A,'RAW2'!A949)</f>
        <v>37266942</v>
      </c>
      <c r="I949" s="1" t="str">
        <f>VLOOKUP(A949,'volatile collection data'!$G$6:$H$69,2,FALSE)</f>
        <v>D</v>
      </c>
      <c r="J949" s="1">
        <f>VLOOKUP(A949,'volatile collection data'!$G$6:$I$69,3,FALSE)</f>
        <v>1</v>
      </c>
      <c r="K949" s="1" t="str">
        <f>VLOOKUP(A949,'volatile collection data'!$G$6:$N$69,8,FALSE)</f>
        <v>24A</v>
      </c>
      <c r="L949" s="1">
        <f>VLOOKUP(A949,'volatile collection data'!$G$6:$J$69,4,FALSE)</f>
        <v>5.25</v>
      </c>
      <c r="M949" s="1">
        <f>VLOOKUP($A949,'volatile collection data'!$G$6:$M$69,6,FALSE)</f>
        <v>14</v>
      </c>
      <c r="N949" s="1">
        <f>VLOOKUP($A949,'volatile collection data'!$G$6:$M$69,7,FALSE)</f>
        <v>5.25</v>
      </c>
      <c r="O949" s="1">
        <f>VLOOKUP(A949,'volatile collection data'!$G$6:$K$69,5,FALSE)</f>
        <v>1</v>
      </c>
      <c r="P949" s="1" t="str">
        <f t="shared" si="87"/>
        <v>1D</v>
      </c>
      <c r="Q949">
        <f t="shared" si="85"/>
        <v>5.726571542248074E-2</v>
      </c>
      <c r="R949" t="str">
        <f t="shared" si="88"/>
        <v>24A_1-D&amp;5.25%5.25@14</v>
      </c>
      <c r="S949" t="str">
        <f t="shared" si="89"/>
        <v>1D-24A-VCS-Loc-22</v>
      </c>
      <c r="T949" t="str">
        <f>IFERROR(IF(VLOOKUP(S949,Bad!$A:$A,1,FALSE)='RAW2'!S949,"yes","no"),"no")</f>
        <v>no</v>
      </c>
      <c r="U949" t="str">
        <f>IFERROR(VLOOKUP(F949,compounds!$A:$B,2,FALSE),"")</f>
        <v/>
      </c>
      <c r="V949" t="str">
        <f>VLOOKUP(B949,'volatile collection data'!$O:$P,2,FALSE)</f>
        <v>27.apr.22 24</v>
      </c>
    </row>
    <row r="950" spans="1:22" x14ac:dyDescent="0.2">
      <c r="A950" t="s">
        <v>203</v>
      </c>
      <c r="B950" s="1" t="str">
        <f t="shared" si="86"/>
        <v>1D</v>
      </c>
      <c r="C950">
        <v>16.030999999999999</v>
      </c>
      <c r="D950">
        <f t="shared" si="84"/>
        <v>16.03</v>
      </c>
      <c r="E950">
        <f>VLOOKUP(D950,'Peak Combiner'!$A$5:$D$4980,4,FALSE)</f>
        <v>16.03</v>
      </c>
      <c r="F950">
        <f>IFERROR(VLOOKUP(D950,rt_comb!$A:$B,2,FALSE),D950)</f>
        <v>16.03</v>
      </c>
      <c r="G950">
        <v>3956111</v>
      </c>
      <c r="H950">
        <f>SUMIFS($G:$G,$E:$E,18.51,'RAW2'!$A:$A,'RAW2'!A950)</f>
        <v>37266942</v>
      </c>
      <c r="I950" s="1" t="str">
        <f>VLOOKUP(A950,'volatile collection data'!$G$6:$H$69,2,FALSE)</f>
        <v>D</v>
      </c>
      <c r="J950" s="1">
        <f>VLOOKUP(A950,'volatile collection data'!$G$6:$I$69,3,FALSE)</f>
        <v>1</v>
      </c>
      <c r="K950" s="1" t="str">
        <f>VLOOKUP(A950,'volatile collection data'!$G$6:$N$69,8,FALSE)</f>
        <v>24A</v>
      </c>
      <c r="L950" s="1">
        <f>VLOOKUP(A950,'volatile collection data'!$G$6:$J$69,4,FALSE)</f>
        <v>5.25</v>
      </c>
      <c r="M950" s="1">
        <f>VLOOKUP($A950,'volatile collection data'!$G$6:$M$69,6,FALSE)</f>
        <v>14</v>
      </c>
      <c r="N950" s="1">
        <f>VLOOKUP($A950,'volatile collection data'!$G$6:$M$69,7,FALSE)</f>
        <v>5.25</v>
      </c>
      <c r="O950" s="1">
        <f>VLOOKUP(A950,'volatile collection data'!$G$6:$K$69,5,FALSE)</f>
        <v>1</v>
      </c>
      <c r="P950" s="1" t="str">
        <f t="shared" si="87"/>
        <v>1D</v>
      </c>
      <c r="Q950">
        <f t="shared" si="85"/>
        <v>0.10110099084343337</v>
      </c>
      <c r="R950" t="str">
        <f t="shared" si="88"/>
        <v>24A_1-D&amp;5.25%5.25@14</v>
      </c>
      <c r="S950" t="str">
        <f t="shared" si="89"/>
        <v>1D-24A-VCS-Loc-22</v>
      </c>
      <c r="T950" t="str">
        <f>IFERROR(IF(VLOOKUP(S950,Bad!$A:$A,1,FALSE)='RAW2'!S950,"yes","no"),"no")</f>
        <v>no</v>
      </c>
      <c r="U950" t="str">
        <f>IFERROR(VLOOKUP(F950,compounds!$A:$B,2,FALSE),"")</f>
        <v/>
      </c>
      <c r="V950" t="str">
        <f>VLOOKUP(B950,'volatile collection data'!$O:$P,2,FALSE)</f>
        <v>27.apr.22 24</v>
      </c>
    </row>
    <row r="951" spans="1:22" x14ac:dyDescent="0.2">
      <c r="A951" t="s">
        <v>203</v>
      </c>
      <c r="B951" s="1" t="str">
        <f t="shared" si="86"/>
        <v>1D</v>
      </c>
      <c r="C951">
        <v>18.515999999999998</v>
      </c>
      <c r="D951">
        <f t="shared" si="84"/>
        <v>18.52</v>
      </c>
      <c r="E951">
        <f>VLOOKUP(D951,'Peak Combiner'!$A$5:$D$4980,4,FALSE)</f>
        <v>18.510000000000002</v>
      </c>
      <c r="F951">
        <f>IFERROR(VLOOKUP(D951,rt_comb!$A:$B,2,FALSE),D951)</f>
        <v>18.52</v>
      </c>
      <c r="G951">
        <v>37266942</v>
      </c>
      <c r="H951">
        <f>SUMIFS($G:$G,$E:$E,18.51,'RAW2'!$A:$A,'RAW2'!A951)</f>
        <v>37266942</v>
      </c>
      <c r="I951" s="1" t="str">
        <f>VLOOKUP(A951,'volatile collection data'!$G$6:$H$69,2,FALSE)</f>
        <v>D</v>
      </c>
      <c r="J951" s="1">
        <f>VLOOKUP(A951,'volatile collection data'!$G$6:$I$69,3,FALSE)</f>
        <v>1</v>
      </c>
      <c r="K951" s="1" t="str">
        <f>VLOOKUP(A951,'volatile collection data'!$G$6:$N$69,8,FALSE)</f>
        <v>24A</v>
      </c>
      <c r="L951" s="1">
        <f>VLOOKUP(A951,'volatile collection data'!$G$6:$J$69,4,FALSE)</f>
        <v>5.25</v>
      </c>
      <c r="M951" s="1">
        <f>VLOOKUP($A951,'volatile collection data'!$G$6:$M$69,6,FALSE)</f>
        <v>14</v>
      </c>
      <c r="N951" s="1">
        <f>VLOOKUP($A951,'volatile collection data'!$G$6:$M$69,7,FALSE)</f>
        <v>5.25</v>
      </c>
      <c r="O951" s="1">
        <f>VLOOKUP(A951,'volatile collection data'!$G$6:$K$69,5,FALSE)</f>
        <v>1</v>
      </c>
      <c r="P951" s="1" t="str">
        <f t="shared" si="87"/>
        <v>1D</v>
      </c>
      <c r="Q951">
        <f t="shared" si="85"/>
        <v>0.95238095238095244</v>
      </c>
      <c r="R951" t="str">
        <f t="shared" si="88"/>
        <v>24A_1-D&amp;5.25%5.25@14</v>
      </c>
      <c r="S951" t="str">
        <f t="shared" si="89"/>
        <v>1D-24A-VCS-Loc-22</v>
      </c>
      <c r="T951" t="str">
        <f>IFERROR(IF(VLOOKUP(S951,Bad!$A:$A,1,FALSE)='RAW2'!S951,"yes","no"),"no")</f>
        <v>no</v>
      </c>
      <c r="U951" t="str">
        <f>IFERROR(VLOOKUP(F951,compounds!$A:$B,2,FALSE),"")</f>
        <v>standard</v>
      </c>
      <c r="V951" t="str">
        <f>VLOOKUP(B951,'volatile collection data'!$O:$P,2,FALSE)</f>
        <v>27.apr.22 24</v>
      </c>
    </row>
    <row r="952" spans="1:22" x14ac:dyDescent="0.2">
      <c r="A952" t="s">
        <v>203</v>
      </c>
      <c r="B952" s="1" t="str">
        <f t="shared" si="86"/>
        <v>1D</v>
      </c>
      <c r="C952">
        <v>20.047999999999998</v>
      </c>
      <c r="D952">
        <f t="shared" si="84"/>
        <v>20.05</v>
      </c>
      <c r="E952">
        <f>VLOOKUP(D952,'Peak Combiner'!$A$5:$D$4980,4,FALSE)</f>
        <v>20.05</v>
      </c>
      <c r="F952">
        <f>IFERROR(VLOOKUP(D952,rt_comb!$A:$B,2,FALSE),D952)</f>
        <v>20.05</v>
      </c>
      <c r="G952">
        <v>776013</v>
      </c>
      <c r="H952">
        <f>SUMIFS($G:$G,$E:$E,18.51,'RAW2'!$A:$A,'RAW2'!A952)</f>
        <v>37266942</v>
      </c>
      <c r="I952" s="1" t="str">
        <f>VLOOKUP(A952,'volatile collection data'!$G$6:$H$69,2,FALSE)</f>
        <v>D</v>
      </c>
      <c r="J952" s="1">
        <f>VLOOKUP(A952,'volatile collection data'!$G$6:$I$69,3,FALSE)</f>
        <v>1</v>
      </c>
      <c r="K952" s="1" t="str">
        <f>VLOOKUP(A952,'volatile collection data'!$G$6:$N$69,8,FALSE)</f>
        <v>24A</v>
      </c>
      <c r="L952" s="1">
        <f>VLOOKUP(A952,'volatile collection data'!$G$6:$J$69,4,FALSE)</f>
        <v>5.25</v>
      </c>
      <c r="M952" s="1">
        <f>VLOOKUP($A952,'volatile collection data'!$G$6:$M$69,6,FALSE)</f>
        <v>14</v>
      </c>
      <c r="N952" s="1">
        <f>VLOOKUP($A952,'volatile collection data'!$G$6:$M$69,7,FALSE)</f>
        <v>5.25</v>
      </c>
      <c r="O952" s="1">
        <f>VLOOKUP(A952,'volatile collection data'!$G$6:$K$69,5,FALSE)</f>
        <v>1</v>
      </c>
      <c r="P952" s="1" t="str">
        <f t="shared" si="87"/>
        <v>1D</v>
      </c>
      <c r="Q952">
        <f t="shared" si="85"/>
        <v>1.9831517166071743E-2</v>
      </c>
      <c r="R952" t="str">
        <f t="shared" si="88"/>
        <v>24A_1-D&amp;5.25%5.25@14</v>
      </c>
      <c r="S952" t="str">
        <f t="shared" si="89"/>
        <v>1D-24A-VCS-Loc-22</v>
      </c>
      <c r="T952" t="str">
        <f>IFERROR(IF(VLOOKUP(S952,Bad!$A:$A,1,FALSE)='RAW2'!S952,"yes","no"),"no")</f>
        <v>no</v>
      </c>
      <c r="U952" t="str">
        <f>IFERROR(VLOOKUP(F952,compounds!$A:$B,2,FALSE),"")</f>
        <v>tridecane</v>
      </c>
      <c r="V952" t="str">
        <f>VLOOKUP(B952,'volatile collection data'!$O:$P,2,FALSE)</f>
        <v>27.apr.22 24</v>
      </c>
    </row>
    <row r="953" spans="1:22" x14ac:dyDescent="0.2">
      <c r="A953" t="s">
        <v>203</v>
      </c>
      <c r="B953" s="1" t="str">
        <f t="shared" si="86"/>
        <v>1D</v>
      </c>
      <c r="C953">
        <v>21.094000000000001</v>
      </c>
      <c r="D953">
        <f t="shared" si="84"/>
        <v>21.09</v>
      </c>
      <c r="E953">
        <f>VLOOKUP(D953,'Peak Combiner'!$A$5:$D$4980,4,FALSE)</f>
        <v>21.07</v>
      </c>
      <c r="F953">
        <f>IFERROR(VLOOKUP(D953,rt_comb!$A:$B,2,FALSE),D953)</f>
        <v>21.09</v>
      </c>
      <c r="G953">
        <v>2427350</v>
      </c>
      <c r="H953">
        <f>SUMIFS($G:$G,$E:$E,18.51,'RAW2'!$A:$A,'RAW2'!A953)</f>
        <v>37266942</v>
      </c>
      <c r="I953" s="1" t="str">
        <f>VLOOKUP(A953,'volatile collection data'!$G$6:$H$69,2,FALSE)</f>
        <v>D</v>
      </c>
      <c r="J953" s="1">
        <f>VLOOKUP(A953,'volatile collection data'!$G$6:$I$69,3,FALSE)</f>
        <v>1</v>
      </c>
      <c r="K953" s="1" t="str">
        <f>VLOOKUP(A953,'volatile collection data'!$G$6:$N$69,8,FALSE)</f>
        <v>24A</v>
      </c>
      <c r="L953" s="1">
        <f>VLOOKUP(A953,'volatile collection data'!$G$6:$J$69,4,FALSE)</f>
        <v>5.25</v>
      </c>
      <c r="M953" s="1">
        <f>VLOOKUP($A953,'volatile collection data'!$G$6:$M$69,6,FALSE)</f>
        <v>14</v>
      </c>
      <c r="N953" s="1">
        <f>VLOOKUP($A953,'volatile collection data'!$G$6:$M$69,7,FALSE)</f>
        <v>5.25</v>
      </c>
      <c r="O953" s="1">
        <f>VLOOKUP(A953,'volatile collection data'!$G$6:$K$69,5,FALSE)</f>
        <v>1</v>
      </c>
      <c r="P953" s="1" t="str">
        <f t="shared" si="87"/>
        <v>1D</v>
      </c>
      <c r="Q953">
        <f t="shared" si="85"/>
        <v>6.2032508724807756E-2</v>
      </c>
      <c r="R953" t="str">
        <f t="shared" si="88"/>
        <v>24A_1-D&amp;5.25%5.25@14</v>
      </c>
      <c r="S953" t="str">
        <f t="shared" si="89"/>
        <v>1D-24A-VCS-Loc-22</v>
      </c>
      <c r="T953" t="str">
        <f>IFERROR(IF(VLOOKUP(S953,Bad!$A:$A,1,FALSE)='RAW2'!S953,"yes","no"),"no")</f>
        <v>no</v>
      </c>
      <c r="U953" t="str">
        <f>IFERROR(VLOOKUP(F953,compounds!$A:$B,2,FALSE),"")</f>
        <v/>
      </c>
      <c r="V953" t="str">
        <f>VLOOKUP(B953,'volatile collection data'!$O:$P,2,FALSE)</f>
        <v>27.apr.22 24</v>
      </c>
    </row>
    <row r="954" spans="1:22" x14ac:dyDescent="0.2">
      <c r="A954" t="s">
        <v>203</v>
      </c>
      <c r="B954" s="1" t="str">
        <f t="shared" si="86"/>
        <v>1D</v>
      </c>
      <c r="C954">
        <v>21.324000000000002</v>
      </c>
      <c r="D954">
        <f t="shared" si="84"/>
        <v>21.32</v>
      </c>
      <c r="E954">
        <f>VLOOKUP(D954,'Peak Combiner'!$A$5:$D$4980,4,FALSE)</f>
        <v>21.28</v>
      </c>
      <c r="F954">
        <f>IFERROR(VLOOKUP(D954,rt_comb!$A:$B,2,FALSE),D954)</f>
        <v>21.32</v>
      </c>
      <c r="G954">
        <v>20905365</v>
      </c>
      <c r="H954">
        <f>SUMIFS($G:$G,$E:$E,18.51,'RAW2'!$A:$A,'RAW2'!A954)</f>
        <v>37266942</v>
      </c>
      <c r="I954" s="1" t="str">
        <f>VLOOKUP(A954,'volatile collection data'!$G$6:$H$69,2,FALSE)</f>
        <v>D</v>
      </c>
      <c r="J954" s="1">
        <f>VLOOKUP(A954,'volatile collection data'!$G$6:$I$69,3,FALSE)</f>
        <v>1</v>
      </c>
      <c r="K954" s="1" t="str">
        <f>VLOOKUP(A954,'volatile collection data'!$G$6:$N$69,8,FALSE)</f>
        <v>24A</v>
      </c>
      <c r="L954" s="1">
        <f>VLOOKUP(A954,'volatile collection data'!$G$6:$J$69,4,FALSE)</f>
        <v>5.25</v>
      </c>
      <c r="M954" s="1">
        <f>VLOOKUP($A954,'volatile collection data'!$G$6:$M$69,6,FALSE)</f>
        <v>14</v>
      </c>
      <c r="N954" s="1">
        <f>VLOOKUP($A954,'volatile collection data'!$G$6:$M$69,7,FALSE)</f>
        <v>5.25</v>
      </c>
      <c r="O954" s="1">
        <f>VLOOKUP(A954,'volatile collection data'!$G$6:$K$69,5,FALSE)</f>
        <v>1</v>
      </c>
      <c r="P954" s="1" t="str">
        <f t="shared" si="87"/>
        <v>1D</v>
      </c>
      <c r="Q954">
        <f t="shared" si="85"/>
        <v>0.53425020568018244</v>
      </c>
      <c r="R954" t="str">
        <f t="shared" si="88"/>
        <v>24A_1-D&amp;5.25%5.25@14</v>
      </c>
      <c r="S954" t="str">
        <f t="shared" si="89"/>
        <v>1D-24A-VCS-Loc-22</v>
      </c>
      <c r="T954" t="str">
        <f>IFERROR(IF(VLOOKUP(S954,Bad!$A:$A,1,FALSE)='RAW2'!S954,"yes","no"),"no")</f>
        <v>no</v>
      </c>
      <c r="U954" t="str">
        <f>IFERROR(VLOOKUP(F954,compounds!$A:$B,2,FALSE),"")</f>
        <v/>
      </c>
      <c r="V954" t="str">
        <f>VLOOKUP(B954,'volatile collection data'!$O:$P,2,FALSE)</f>
        <v>27.apr.22 24</v>
      </c>
    </row>
    <row r="955" spans="1:22" x14ac:dyDescent="0.2">
      <c r="A955" t="s">
        <v>203</v>
      </c>
      <c r="B955" s="1" t="str">
        <f t="shared" si="86"/>
        <v>1D</v>
      </c>
      <c r="C955">
        <v>23.332000000000001</v>
      </c>
      <c r="D955">
        <f t="shared" si="84"/>
        <v>23.33</v>
      </c>
      <c r="E955">
        <f>VLOOKUP(D955,'Peak Combiner'!$A$5:$D$4980,4,FALSE)</f>
        <v>23.32</v>
      </c>
      <c r="F955">
        <f>IFERROR(VLOOKUP(D955,rt_comb!$A:$B,2,FALSE),D955)</f>
        <v>23.33</v>
      </c>
      <c r="G955">
        <v>1909569</v>
      </c>
      <c r="H955">
        <f>SUMIFS($G:$G,$E:$E,18.51,'RAW2'!$A:$A,'RAW2'!A955)</f>
        <v>37266942</v>
      </c>
      <c r="I955" s="1" t="str">
        <f>VLOOKUP(A955,'volatile collection data'!$G$6:$H$69,2,FALSE)</f>
        <v>D</v>
      </c>
      <c r="J955" s="1">
        <f>VLOOKUP(A955,'volatile collection data'!$G$6:$I$69,3,FALSE)</f>
        <v>1</v>
      </c>
      <c r="K955" s="1" t="str">
        <f>VLOOKUP(A955,'volatile collection data'!$G$6:$N$69,8,FALSE)</f>
        <v>24A</v>
      </c>
      <c r="L955" s="1">
        <f>VLOOKUP(A955,'volatile collection data'!$G$6:$J$69,4,FALSE)</f>
        <v>5.25</v>
      </c>
      <c r="M955" s="1">
        <f>VLOOKUP($A955,'volatile collection data'!$G$6:$M$69,6,FALSE)</f>
        <v>14</v>
      </c>
      <c r="N955" s="1">
        <f>VLOOKUP($A955,'volatile collection data'!$G$6:$M$69,7,FALSE)</f>
        <v>5.25</v>
      </c>
      <c r="O955" s="1">
        <f>VLOOKUP(A955,'volatile collection data'!$G$6:$K$69,5,FALSE)</f>
        <v>1</v>
      </c>
      <c r="P955" s="1" t="str">
        <f t="shared" si="87"/>
        <v>1D</v>
      </c>
      <c r="Q955">
        <f t="shared" si="85"/>
        <v>4.880027835010297E-2</v>
      </c>
      <c r="R955" t="str">
        <f t="shared" si="88"/>
        <v>24A_1-D&amp;5.25%5.25@14</v>
      </c>
      <c r="S955" t="str">
        <f t="shared" si="89"/>
        <v>1D-24A-VCS-Loc-22</v>
      </c>
      <c r="T955" t="str">
        <f>IFERROR(IF(VLOOKUP(S955,Bad!$A:$A,1,FALSE)='RAW2'!S955,"yes","no"),"no")</f>
        <v>no</v>
      </c>
      <c r="U955" t="str">
        <f>IFERROR(VLOOKUP(F955,compounds!$A:$B,2,FALSE),"")</f>
        <v/>
      </c>
      <c r="V955" t="str">
        <f>VLOOKUP(B955,'volatile collection data'!$O:$P,2,FALSE)</f>
        <v>27.apr.22 24</v>
      </c>
    </row>
    <row r="956" spans="1:22" x14ac:dyDescent="0.2">
      <c r="A956" t="s">
        <v>203</v>
      </c>
      <c r="B956" s="1" t="str">
        <f t="shared" si="86"/>
        <v>1D</v>
      </c>
      <c r="C956">
        <v>23.675000000000001</v>
      </c>
      <c r="D956">
        <f t="shared" si="84"/>
        <v>23.68</v>
      </c>
      <c r="E956">
        <f>VLOOKUP(D956,'Peak Combiner'!$A$5:$D$4980,4,FALSE)</f>
        <v>23.67</v>
      </c>
      <c r="F956">
        <f>IFERROR(VLOOKUP(D956,rt_comb!$A:$B,2,FALSE),D956)</f>
        <v>23.68</v>
      </c>
      <c r="G956">
        <v>1527034</v>
      </c>
      <c r="H956">
        <f>SUMIFS($G:$G,$E:$E,18.51,'RAW2'!$A:$A,'RAW2'!A956)</f>
        <v>37266942</v>
      </c>
      <c r="I956" s="1" t="str">
        <f>VLOOKUP(A956,'volatile collection data'!$G$6:$H$69,2,FALSE)</f>
        <v>D</v>
      </c>
      <c r="J956" s="1">
        <f>VLOOKUP(A956,'volatile collection data'!$G$6:$I$69,3,FALSE)</f>
        <v>1</v>
      </c>
      <c r="K956" s="1" t="str">
        <f>VLOOKUP(A956,'volatile collection data'!$G$6:$N$69,8,FALSE)</f>
        <v>24A</v>
      </c>
      <c r="L956" s="1">
        <f>VLOOKUP(A956,'volatile collection data'!$G$6:$J$69,4,FALSE)</f>
        <v>5.25</v>
      </c>
      <c r="M956" s="1">
        <f>VLOOKUP($A956,'volatile collection data'!$G$6:$M$69,6,FALSE)</f>
        <v>14</v>
      </c>
      <c r="N956" s="1">
        <f>VLOOKUP($A956,'volatile collection data'!$G$6:$M$69,7,FALSE)</f>
        <v>5.25</v>
      </c>
      <c r="O956" s="1">
        <f>VLOOKUP(A956,'volatile collection data'!$G$6:$K$69,5,FALSE)</f>
        <v>1</v>
      </c>
      <c r="P956" s="1" t="str">
        <f t="shared" si="87"/>
        <v>1D</v>
      </c>
      <c r="Q956">
        <f t="shared" si="85"/>
        <v>3.9024347509868003E-2</v>
      </c>
      <c r="R956" t="str">
        <f t="shared" si="88"/>
        <v>24A_1-D&amp;5.25%5.25@14</v>
      </c>
      <c r="S956" t="str">
        <f t="shared" si="89"/>
        <v>1D-24A-VCS-Loc-22</v>
      </c>
      <c r="T956" t="str">
        <f>IFERROR(IF(VLOOKUP(S956,Bad!$A:$A,1,FALSE)='RAW2'!S956,"yes","no"),"no")</f>
        <v>no</v>
      </c>
      <c r="U956" t="str">
        <f>IFERROR(VLOOKUP(F956,compounds!$A:$B,2,FALSE),"")</f>
        <v/>
      </c>
      <c r="V956" t="str">
        <f>VLOOKUP(B956,'volatile collection data'!$O:$P,2,FALSE)</f>
        <v>27.apr.22 24</v>
      </c>
    </row>
    <row r="957" spans="1:22" x14ac:dyDescent="0.2">
      <c r="A957" t="s">
        <v>203</v>
      </c>
      <c r="B957" s="1" t="str">
        <f t="shared" si="86"/>
        <v>1D</v>
      </c>
      <c r="C957">
        <v>25.283000000000001</v>
      </c>
      <c r="D957">
        <f t="shared" si="84"/>
        <v>25.28</v>
      </c>
      <c r="E957">
        <f>VLOOKUP(D957,'Peak Combiner'!$A$5:$D$4980,4,FALSE)</f>
        <v>25.28</v>
      </c>
      <c r="F957">
        <f>IFERROR(VLOOKUP(D957,rt_comb!$A:$B,2,FALSE),D957)</f>
        <v>25.28</v>
      </c>
      <c r="G957">
        <v>4778111</v>
      </c>
      <c r="H957">
        <f>SUMIFS($G:$G,$E:$E,18.51,'RAW2'!$A:$A,'RAW2'!A957)</f>
        <v>37266942</v>
      </c>
      <c r="I957" s="1" t="str">
        <f>VLOOKUP(A957,'volatile collection data'!$G$6:$H$69,2,FALSE)</f>
        <v>D</v>
      </c>
      <c r="J957" s="1">
        <f>VLOOKUP(A957,'volatile collection data'!$G$6:$I$69,3,FALSE)</f>
        <v>1</v>
      </c>
      <c r="K957" s="1" t="str">
        <f>VLOOKUP(A957,'volatile collection data'!$G$6:$N$69,8,FALSE)</f>
        <v>24A</v>
      </c>
      <c r="L957" s="1">
        <f>VLOOKUP(A957,'volatile collection data'!$G$6:$J$69,4,FALSE)</f>
        <v>5.25</v>
      </c>
      <c r="M957" s="1">
        <f>VLOOKUP($A957,'volatile collection data'!$G$6:$M$69,6,FALSE)</f>
        <v>14</v>
      </c>
      <c r="N957" s="1">
        <f>VLOOKUP($A957,'volatile collection data'!$G$6:$M$69,7,FALSE)</f>
        <v>5.25</v>
      </c>
      <c r="O957" s="1">
        <f>VLOOKUP(A957,'volatile collection data'!$G$6:$K$69,5,FALSE)</f>
        <v>1</v>
      </c>
      <c r="P957" s="1" t="str">
        <f t="shared" si="87"/>
        <v>1D</v>
      </c>
      <c r="Q957">
        <f t="shared" si="85"/>
        <v>0.12210773571821119</v>
      </c>
      <c r="R957" t="str">
        <f t="shared" si="88"/>
        <v>24A_1-D&amp;5.25%5.25@14</v>
      </c>
      <c r="S957" t="str">
        <f t="shared" si="89"/>
        <v>1D-24A-VCS-Loc-22</v>
      </c>
      <c r="T957" t="str">
        <f>IFERROR(IF(VLOOKUP(S957,Bad!$A:$A,1,FALSE)='RAW2'!S957,"yes","no"),"no")</f>
        <v>no</v>
      </c>
      <c r="U957" t="str">
        <f>IFERROR(VLOOKUP(F957,compounds!$A:$B,2,FALSE),"")</f>
        <v/>
      </c>
      <c r="V957" t="str">
        <f>VLOOKUP(B957,'volatile collection data'!$O:$P,2,FALSE)</f>
        <v>27.apr.22 24</v>
      </c>
    </row>
    <row r="958" spans="1:22" x14ac:dyDescent="0.2">
      <c r="A958" t="s">
        <v>203</v>
      </c>
      <c r="B958" s="1" t="str">
        <f t="shared" si="86"/>
        <v>1D</v>
      </c>
      <c r="C958">
        <v>25.629000000000001</v>
      </c>
      <c r="D958">
        <f t="shared" ref="D958:D1021" si="90">ROUND(C958,2)</f>
        <v>25.63</v>
      </c>
      <c r="E958">
        <f>VLOOKUP(D958,'Peak Combiner'!$A$5:$D$4980,4,FALSE)</f>
        <v>25.62</v>
      </c>
      <c r="F958">
        <f>IFERROR(VLOOKUP(D958,rt_comb!$A:$B,2,FALSE),D958)</f>
        <v>25.63</v>
      </c>
      <c r="G958">
        <v>1362305</v>
      </c>
      <c r="H958">
        <f>SUMIFS($G:$G,$E:$E,18.51,'RAW2'!$A:$A,'RAW2'!A958)</f>
        <v>37266942</v>
      </c>
      <c r="I958" s="1" t="str">
        <f>VLOOKUP(A958,'volatile collection data'!$G$6:$H$69,2,FALSE)</f>
        <v>D</v>
      </c>
      <c r="J958" s="1">
        <f>VLOOKUP(A958,'volatile collection data'!$G$6:$I$69,3,FALSE)</f>
        <v>1</v>
      </c>
      <c r="K958" s="1" t="str">
        <f>VLOOKUP(A958,'volatile collection data'!$G$6:$N$69,8,FALSE)</f>
        <v>24A</v>
      </c>
      <c r="L958" s="1">
        <f>VLOOKUP(A958,'volatile collection data'!$G$6:$J$69,4,FALSE)</f>
        <v>5.25</v>
      </c>
      <c r="M958" s="1">
        <f>VLOOKUP($A958,'volatile collection data'!$G$6:$M$69,6,FALSE)</f>
        <v>14</v>
      </c>
      <c r="N958" s="1">
        <f>VLOOKUP($A958,'volatile collection data'!$G$6:$M$69,7,FALSE)</f>
        <v>5.25</v>
      </c>
      <c r="O958" s="1">
        <f>VLOOKUP(A958,'volatile collection data'!$G$6:$K$69,5,FALSE)</f>
        <v>1</v>
      </c>
      <c r="P958" s="1" t="str">
        <f t="shared" si="87"/>
        <v>1D</v>
      </c>
      <c r="Q958">
        <f t="shared" ref="Q958:Q1021" si="91">IFERROR((30/H958*G958)/L958/6,0)</f>
        <v>3.481459072583238E-2</v>
      </c>
      <c r="R958" t="str">
        <f t="shared" si="88"/>
        <v>24A_1-D&amp;5.25%5.25@14</v>
      </c>
      <c r="S958" t="str">
        <f t="shared" si="89"/>
        <v>1D-24A-VCS-Loc-22</v>
      </c>
      <c r="T958" t="str">
        <f>IFERROR(IF(VLOOKUP(S958,Bad!$A:$A,1,FALSE)='RAW2'!S958,"yes","no"),"no")</f>
        <v>no</v>
      </c>
      <c r="U958" t="str">
        <f>IFERROR(VLOOKUP(F958,compounds!$A:$B,2,FALSE),"")</f>
        <v/>
      </c>
      <c r="V958" t="str">
        <f>VLOOKUP(B958,'volatile collection data'!$O:$P,2,FALSE)</f>
        <v>27.apr.22 24</v>
      </c>
    </row>
    <row r="959" spans="1:22" x14ac:dyDescent="0.2">
      <c r="A959" t="s">
        <v>203</v>
      </c>
      <c r="B959" s="1" t="str">
        <f t="shared" si="86"/>
        <v>1D</v>
      </c>
      <c r="C959">
        <v>25.683</v>
      </c>
      <c r="D959">
        <f t="shared" si="90"/>
        <v>25.68</v>
      </c>
      <c r="E959">
        <f>VLOOKUP(D959,'Peak Combiner'!$A$5:$D$4980,4,FALSE)</f>
        <v>25.67</v>
      </c>
      <c r="F959">
        <f>IFERROR(VLOOKUP(D959,rt_comb!$A:$B,2,FALSE),D959)</f>
        <v>25.68</v>
      </c>
      <c r="G959">
        <v>1745543</v>
      </c>
      <c r="H959">
        <f>SUMIFS($G:$G,$E:$E,18.51,'RAW2'!$A:$A,'RAW2'!A959)</f>
        <v>37266942</v>
      </c>
      <c r="I959" s="1" t="str">
        <f>VLOOKUP(A959,'volatile collection data'!$G$6:$H$69,2,FALSE)</f>
        <v>D</v>
      </c>
      <c r="J959" s="1">
        <f>VLOOKUP(A959,'volatile collection data'!$G$6:$I$69,3,FALSE)</f>
        <v>1</v>
      </c>
      <c r="K959" s="1" t="str">
        <f>VLOOKUP(A959,'volatile collection data'!$G$6:$N$69,8,FALSE)</f>
        <v>24A</v>
      </c>
      <c r="L959" s="1">
        <f>VLOOKUP(A959,'volatile collection data'!$G$6:$J$69,4,FALSE)</f>
        <v>5.25</v>
      </c>
      <c r="M959" s="1">
        <f>VLOOKUP($A959,'volatile collection data'!$G$6:$M$69,6,FALSE)</f>
        <v>14</v>
      </c>
      <c r="N959" s="1">
        <f>VLOOKUP($A959,'volatile collection data'!$G$6:$M$69,7,FALSE)</f>
        <v>5.25</v>
      </c>
      <c r="O959" s="1">
        <f>VLOOKUP(A959,'volatile collection data'!$G$6:$K$69,5,FALSE)</f>
        <v>1</v>
      </c>
      <c r="P959" s="1" t="str">
        <f t="shared" si="87"/>
        <v>1D</v>
      </c>
      <c r="Q959">
        <f t="shared" si="91"/>
        <v>4.4608487188508912E-2</v>
      </c>
      <c r="R959" t="str">
        <f t="shared" si="88"/>
        <v>24A_1-D&amp;5.25%5.25@14</v>
      </c>
      <c r="S959" t="str">
        <f t="shared" si="89"/>
        <v>1D-24A-VCS-Loc-22</v>
      </c>
      <c r="T959" t="str">
        <f>IFERROR(IF(VLOOKUP(S959,Bad!$A:$A,1,FALSE)='RAW2'!S959,"yes","no"),"no")</f>
        <v>no</v>
      </c>
      <c r="U959" t="str">
        <f>IFERROR(VLOOKUP(F959,compounds!$A:$B,2,FALSE),"")</f>
        <v/>
      </c>
      <c r="V959" t="str">
        <f>VLOOKUP(B959,'volatile collection data'!$O:$P,2,FALSE)</f>
        <v>27.apr.22 24</v>
      </c>
    </row>
    <row r="960" spans="1:22" x14ac:dyDescent="0.2">
      <c r="A960" t="s">
        <v>203</v>
      </c>
      <c r="B960" s="1" t="str">
        <f t="shared" si="86"/>
        <v>1D</v>
      </c>
      <c r="C960">
        <v>26.635000000000002</v>
      </c>
      <c r="D960">
        <f t="shared" si="90"/>
        <v>26.64</v>
      </c>
      <c r="E960">
        <f>VLOOKUP(D960,'Peak Combiner'!$A$5:$D$4980,4,FALSE)</f>
        <v>26.62</v>
      </c>
      <c r="F960">
        <f>IFERROR(VLOOKUP(D960,rt_comb!$A:$B,2,FALSE),D960)</f>
        <v>26.64</v>
      </c>
      <c r="G960">
        <v>4770853</v>
      </c>
      <c r="H960">
        <f>SUMIFS($G:$G,$E:$E,18.51,'RAW2'!$A:$A,'RAW2'!A960)</f>
        <v>37266942</v>
      </c>
      <c r="I960" s="1" t="str">
        <f>VLOOKUP(A960,'volatile collection data'!$G$6:$H$69,2,FALSE)</f>
        <v>D</v>
      </c>
      <c r="J960" s="1">
        <f>VLOOKUP(A960,'volatile collection data'!$G$6:$I$69,3,FALSE)</f>
        <v>1</v>
      </c>
      <c r="K960" s="1" t="str">
        <f>VLOOKUP(A960,'volatile collection data'!$G$6:$N$69,8,FALSE)</f>
        <v>24A</v>
      </c>
      <c r="L960" s="1">
        <f>VLOOKUP(A960,'volatile collection data'!$G$6:$J$69,4,FALSE)</f>
        <v>5.25</v>
      </c>
      <c r="M960" s="1">
        <f>VLOOKUP($A960,'volatile collection data'!$G$6:$M$69,6,FALSE)</f>
        <v>14</v>
      </c>
      <c r="N960" s="1">
        <f>VLOOKUP($A960,'volatile collection data'!$G$6:$M$69,7,FALSE)</f>
        <v>5.25</v>
      </c>
      <c r="O960" s="1">
        <f>VLOOKUP(A960,'volatile collection data'!$G$6:$K$69,5,FALSE)</f>
        <v>1</v>
      </c>
      <c r="P960" s="1" t="str">
        <f t="shared" si="87"/>
        <v>1D</v>
      </c>
      <c r="Q960">
        <f t="shared" si="91"/>
        <v>0.1219222528054361</v>
      </c>
      <c r="R960" t="str">
        <f t="shared" si="88"/>
        <v>24A_1-D&amp;5.25%5.25@14</v>
      </c>
      <c r="S960" t="str">
        <f t="shared" si="89"/>
        <v>1D-24A-VCS-Loc-22</v>
      </c>
      <c r="T960" t="str">
        <f>IFERROR(IF(VLOOKUP(S960,Bad!$A:$A,1,FALSE)='RAW2'!S960,"yes","no"),"no")</f>
        <v>no</v>
      </c>
      <c r="U960" t="str">
        <f>IFERROR(VLOOKUP(F960,compounds!$A:$B,2,FALSE),"")</f>
        <v/>
      </c>
      <c r="V960" t="str">
        <f>VLOOKUP(B960,'volatile collection data'!$O:$P,2,FALSE)</f>
        <v>27.apr.22 24</v>
      </c>
    </row>
    <row r="961" spans="1:22" x14ac:dyDescent="0.2">
      <c r="A961" t="s">
        <v>203</v>
      </c>
      <c r="B961" s="1" t="str">
        <f t="shared" si="86"/>
        <v>1D</v>
      </c>
      <c r="C961">
        <v>30.957000000000001</v>
      </c>
      <c r="D961">
        <f t="shared" si="90"/>
        <v>30.96</v>
      </c>
      <c r="E961">
        <f>VLOOKUP(D961,'Peak Combiner'!$A$5:$D$4980,4,FALSE)</f>
        <v>30.94</v>
      </c>
      <c r="F961">
        <f>IFERROR(VLOOKUP(D961,rt_comb!$A:$B,2,FALSE),D961)</f>
        <v>30.96</v>
      </c>
      <c r="G961">
        <v>3666558</v>
      </c>
      <c r="H961">
        <f>SUMIFS($G:$G,$E:$E,18.51,'RAW2'!$A:$A,'RAW2'!A961)</f>
        <v>37266942</v>
      </c>
      <c r="I961" s="1" t="str">
        <f>VLOOKUP(A961,'volatile collection data'!$G$6:$H$69,2,FALSE)</f>
        <v>D</v>
      </c>
      <c r="J961" s="1">
        <f>VLOOKUP(A961,'volatile collection data'!$G$6:$I$69,3,FALSE)</f>
        <v>1</v>
      </c>
      <c r="K961" s="1" t="str">
        <f>VLOOKUP(A961,'volatile collection data'!$G$6:$N$69,8,FALSE)</f>
        <v>24A</v>
      </c>
      <c r="L961" s="1">
        <f>VLOOKUP(A961,'volatile collection data'!$G$6:$J$69,4,FALSE)</f>
        <v>5.25</v>
      </c>
      <c r="M961" s="1">
        <f>VLOOKUP($A961,'volatile collection data'!$G$6:$M$69,6,FALSE)</f>
        <v>14</v>
      </c>
      <c r="N961" s="1">
        <f>VLOOKUP($A961,'volatile collection data'!$G$6:$M$69,7,FALSE)</f>
        <v>5.25</v>
      </c>
      <c r="O961" s="1">
        <f>VLOOKUP(A961,'volatile collection data'!$G$6:$K$69,5,FALSE)</f>
        <v>1</v>
      </c>
      <c r="P961" s="1" t="str">
        <f t="shared" si="87"/>
        <v>1D</v>
      </c>
      <c r="Q961">
        <f t="shared" si="91"/>
        <v>9.3701275516515414E-2</v>
      </c>
      <c r="R961" t="str">
        <f t="shared" si="88"/>
        <v>24A_1-D&amp;5.25%5.25@14</v>
      </c>
      <c r="S961" t="str">
        <f t="shared" si="89"/>
        <v>1D-24A-VCS-Loc-22</v>
      </c>
      <c r="T961" t="str">
        <f>IFERROR(IF(VLOOKUP(S961,Bad!$A:$A,1,FALSE)='RAW2'!S961,"yes","no"),"no")</f>
        <v>no</v>
      </c>
      <c r="U961" t="str">
        <f>IFERROR(VLOOKUP(F961,compounds!$A:$B,2,FALSE),"")</f>
        <v/>
      </c>
      <c r="V961" t="str">
        <f>VLOOKUP(B961,'volatile collection data'!$O:$P,2,FALSE)</f>
        <v>27.apr.22 24</v>
      </c>
    </row>
    <row r="962" spans="1:22" x14ac:dyDescent="0.2">
      <c r="A962" t="s">
        <v>203</v>
      </c>
      <c r="B962" s="1" t="str">
        <f t="shared" si="86"/>
        <v>1D</v>
      </c>
      <c r="C962">
        <v>31.754999999999999</v>
      </c>
      <c r="D962">
        <f t="shared" si="90"/>
        <v>31.76</v>
      </c>
      <c r="E962">
        <f>VLOOKUP(D962,'Peak Combiner'!$A$5:$D$4980,4,FALSE)</f>
        <v>31.76</v>
      </c>
      <c r="F962">
        <f>IFERROR(VLOOKUP(D962,rt_comb!$A:$B,2,FALSE),D962)</f>
        <v>31.76</v>
      </c>
      <c r="G962">
        <v>1369219</v>
      </c>
      <c r="H962">
        <f>SUMIFS($G:$G,$E:$E,18.51,'RAW2'!$A:$A,'RAW2'!A962)</f>
        <v>37266942</v>
      </c>
      <c r="I962" s="1" t="str">
        <f>VLOOKUP(A962,'volatile collection data'!$G$6:$H$69,2,FALSE)</f>
        <v>D</v>
      </c>
      <c r="J962" s="1">
        <f>VLOOKUP(A962,'volatile collection data'!$G$6:$I$69,3,FALSE)</f>
        <v>1</v>
      </c>
      <c r="K962" s="1" t="str">
        <f>VLOOKUP(A962,'volatile collection data'!$G$6:$N$69,8,FALSE)</f>
        <v>24A</v>
      </c>
      <c r="L962" s="1">
        <f>VLOOKUP(A962,'volatile collection data'!$G$6:$J$69,4,FALSE)</f>
        <v>5.25</v>
      </c>
      <c r="M962" s="1">
        <f>VLOOKUP($A962,'volatile collection data'!$G$6:$M$69,6,FALSE)</f>
        <v>14</v>
      </c>
      <c r="N962" s="1">
        <f>VLOOKUP($A962,'volatile collection data'!$G$6:$M$69,7,FALSE)</f>
        <v>5.25</v>
      </c>
      <c r="O962" s="1">
        <f>VLOOKUP(A962,'volatile collection data'!$G$6:$K$69,5,FALSE)</f>
        <v>1</v>
      </c>
      <c r="P962" s="1" t="str">
        <f t="shared" si="87"/>
        <v>1D</v>
      </c>
      <c r="Q962">
        <f t="shared" si="91"/>
        <v>3.4991282494766948E-2</v>
      </c>
      <c r="R962" t="str">
        <f t="shared" si="88"/>
        <v>24A_1-D&amp;5.25%5.25@14</v>
      </c>
      <c r="S962" t="str">
        <f t="shared" si="89"/>
        <v>1D-24A-VCS-Loc-22</v>
      </c>
      <c r="T962" t="str">
        <f>IFERROR(IF(VLOOKUP(S962,Bad!$A:$A,1,FALSE)='RAW2'!S962,"yes","no"),"no")</f>
        <v>no</v>
      </c>
      <c r="U962" t="str">
        <f>IFERROR(VLOOKUP(F962,compounds!$A:$B,2,FALSE),"")</f>
        <v/>
      </c>
      <c r="V962" t="str">
        <f>VLOOKUP(B962,'volatile collection data'!$O:$P,2,FALSE)</f>
        <v>27.apr.22 24</v>
      </c>
    </row>
    <row r="963" spans="1:22" x14ac:dyDescent="0.2">
      <c r="A963" t="s">
        <v>203</v>
      </c>
      <c r="B963" s="1" t="str">
        <f t="shared" ref="B963:B1026" si="92">LEFT(A963,FIND("-",A963)-1)</f>
        <v>1D</v>
      </c>
      <c r="C963">
        <v>34.218000000000004</v>
      </c>
      <c r="D963">
        <f t="shared" si="90"/>
        <v>34.22</v>
      </c>
      <c r="E963">
        <f>VLOOKUP(D963,'Peak Combiner'!$A$5:$D$4980,4,FALSE)</f>
        <v>34.21</v>
      </c>
      <c r="F963">
        <f>IFERROR(VLOOKUP(D963,rt_comb!$A:$B,2,FALSE),D963)</f>
        <v>34.22</v>
      </c>
      <c r="G963">
        <v>298265910</v>
      </c>
      <c r="H963">
        <f>SUMIFS($G:$G,$E:$E,18.51,'RAW2'!$A:$A,'RAW2'!A963)</f>
        <v>37266942</v>
      </c>
      <c r="I963" s="1" t="str">
        <f>VLOOKUP(A963,'volatile collection data'!$G$6:$H$69,2,FALSE)</f>
        <v>D</v>
      </c>
      <c r="J963" s="1">
        <f>VLOOKUP(A963,'volatile collection data'!$G$6:$I$69,3,FALSE)</f>
        <v>1</v>
      </c>
      <c r="K963" s="1" t="str">
        <f>VLOOKUP(A963,'volatile collection data'!$G$6:$N$69,8,FALSE)</f>
        <v>24A</v>
      </c>
      <c r="L963" s="1">
        <f>VLOOKUP(A963,'volatile collection data'!$G$6:$J$69,4,FALSE)</f>
        <v>5.25</v>
      </c>
      <c r="M963" s="1">
        <f>VLOOKUP($A963,'volatile collection data'!$G$6:$M$69,6,FALSE)</f>
        <v>14</v>
      </c>
      <c r="N963" s="1">
        <f>VLOOKUP($A963,'volatile collection data'!$G$6:$M$69,7,FALSE)</f>
        <v>5.25</v>
      </c>
      <c r="O963" s="1">
        <f>VLOOKUP(A963,'volatile collection data'!$G$6:$K$69,5,FALSE)</f>
        <v>1</v>
      </c>
      <c r="P963" s="1" t="str">
        <f t="shared" ref="P963:P1026" si="93">J963&amp;I963</f>
        <v>1D</v>
      </c>
      <c r="Q963">
        <f t="shared" si="91"/>
        <v>7.6223794114518819</v>
      </c>
      <c r="R963" t="str">
        <f t="shared" ref="R963:R1026" si="94">K963&amp;"_"&amp;O963&amp;"-"&amp;I963&amp;"&amp;"&amp;L963&amp;"%"&amp;N963&amp;"@"&amp;M963</f>
        <v>24A_1-D&amp;5.25%5.25@14</v>
      </c>
      <c r="S963" t="str">
        <f t="shared" ref="S963:S1026" si="95">A963</f>
        <v>1D-24A-VCS-Loc-22</v>
      </c>
      <c r="T963" t="str">
        <f>IFERROR(IF(VLOOKUP(S963,Bad!$A:$A,1,FALSE)='RAW2'!S963,"yes","no"),"no")</f>
        <v>no</v>
      </c>
      <c r="U963" t="str">
        <f>IFERROR(VLOOKUP(F963,compounds!$A:$B,2,FALSE),"")</f>
        <v/>
      </c>
      <c r="V963" t="str">
        <f>VLOOKUP(B963,'volatile collection data'!$O:$P,2,FALSE)</f>
        <v>27.apr.22 24</v>
      </c>
    </row>
    <row r="964" spans="1:22" x14ac:dyDescent="0.2">
      <c r="A964" t="s">
        <v>203</v>
      </c>
      <c r="B964" s="1" t="str">
        <f t="shared" si="92"/>
        <v>1D</v>
      </c>
      <c r="C964">
        <v>34.58</v>
      </c>
      <c r="D964">
        <f t="shared" si="90"/>
        <v>34.58</v>
      </c>
      <c r="E964">
        <f>VLOOKUP(D964,'Peak Combiner'!$A$5:$D$4980,4,FALSE)</f>
        <v>34.58</v>
      </c>
      <c r="F964">
        <f>IFERROR(VLOOKUP(D964,rt_comb!$A:$B,2,FALSE),D964)</f>
        <v>34.58</v>
      </c>
      <c r="G964">
        <v>2937926</v>
      </c>
      <c r="H964">
        <f>SUMIFS($G:$G,$E:$E,18.51,'RAW2'!$A:$A,'RAW2'!A964)</f>
        <v>37266942</v>
      </c>
      <c r="I964" s="1" t="str">
        <f>VLOOKUP(A964,'volatile collection data'!$G$6:$H$69,2,FALSE)</f>
        <v>D</v>
      </c>
      <c r="J964" s="1">
        <f>VLOOKUP(A964,'volatile collection data'!$G$6:$I$69,3,FALSE)</f>
        <v>1</v>
      </c>
      <c r="K964" s="1" t="str">
        <f>VLOOKUP(A964,'volatile collection data'!$G$6:$N$69,8,FALSE)</f>
        <v>24A</v>
      </c>
      <c r="L964" s="1">
        <f>VLOOKUP(A964,'volatile collection data'!$G$6:$J$69,4,FALSE)</f>
        <v>5.25</v>
      </c>
      <c r="M964" s="1">
        <f>VLOOKUP($A964,'volatile collection data'!$G$6:$M$69,6,FALSE)</f>
        <v>14</v>
      </c>
      <c r="N964" s="1">
        <f>VLOOKUP($A964,'volatile collection data'!$G$6:$M$69,7,FALSE)</f>
        <v>5.25</v>
      </c>
      <c r="O964" s="1">
        <f>VLOOKUP(A964,'volatile collection data'!$G$6:$K$69,5,FALSE)</f>
        <v>1</v>
      </c>
      <c r="P964" s="1" t="str">
        <f t="shared" si="93"/>
        <v>1D</v>
      </c>
      <c r="Q964">
        <f t="shared" si="91"/>
        <v>7.5080610636224523E-2</v>
      </c>
      <c r="R964" t="str">
        <f t="shared" si="94"/>
        <v>24A_1-D&amp;5.25%5.25@14</v>
      </c>
      <c r="S964" t="str">
        <f t="shared" si="95"/>
        <v>1D-24A-VCS-Loc-22</v>
      </c>
      <c r="T964" t="str">
        <f>IFERROR(IF(VLOOKUP(S964,Bad!$A:$A,1,FALSE)='RAW2'!S964,"yes","no"),"no")</f>
        <v>no</v>
      </c>
      <c r="U964" t="str">
        <f>IFERROR(VLOOKUP(F964,compounds!$A:$B,2,FALSE),"")</f>
        <v/>
      </c>
      <c r="V964" t="str">
        <f>VLOOKUP(B964,'volatile collection data'!$O:$P,2,FALSE)</f>
        <v>27.apr.22 24</v>
      </c>
    </row>
    <row r="965" spans="1:22" x14ac:dyDescent="0.2">
      <c r="A965" t="s">
        <v>203</v>
      </c>
      <c r="B965" s="1" t="str">
        <f t="shared" si="92"/>
        <v>1D</v>
      </c>
      <c r="C965">
        <v>34.86</v>
      </c>
      <c r="D965">
        <f t="shared" si="90"/>
        <v>34.86</v>
      </c>
      <c r="E965">
        <f>VLOOKUP(D965,'Peak Combiner'!$A$5:$D$4980,4,FALSE)</f>
        <v>34.86</v>
      </c>
      <c r="F965">
        <f>IFERROR(VLOOKUP(D965,rt_comb!$A:$B,2,FALSE),D965)</f>
        <v>34.86</v>
      </c>
      <c r="G965">
        <v>607455</v>
      </c>
      <c r="H965">
        <f>SUMIFS($G:$G,$E:$E,18.51,'RAW2'!$A:$A,'RAW2'!A965)</f>
        <v>37266942</v>
      </c>
      <c r="I965" s="1" t="str">
        <f>VLOOKUP(A965,'volatile collection data'!$G$6:$H$69,2,FALSE)</f>
        <v>D</v>
      </c>
      <c r="J965" s="1">
        <f>VLOOKUP(A965,'volatile collection data'!$G$6:$I$69,3,FALSE)</f>
        <v>1</v>
      </c>
      <c r="K965" s="1" t="str">
        <f>VLOOKUP(A965,'volatile collection data'!$G$6:$N$69,8,FALSE)</f>
        <v>24A</v>
      </c>
      <c r="L965" s="1">
        <f>VLOOKUP(A965,'volatile collection data'!$G$6:$J$69,4,FALSE)</f>
        <v>5.25</v>
      </c>
      <c r="M965" s="1">
        <f>VLOOKUP($A965,'volatile collection data'!$G$6:$M$69,6,FALSE)</f>
        <v>14</v>
      </c>
      <c r="N965" s="1">
        <f>VLOOKUP($A965,'volatile collection data'!$G$6:$M$69,7,FALSE)</f>
        <v>5.25</v>
      </c>
      <c r="O965" s="1">
        <f>VLOOKUP(A965,'volatile collection data'!$G$6:$K$69,5,FALSE)</f>
        <v>1</v>
      </c>
      <c r="P965" s="1" t="str">
        <f t="shared" si="93"/>
        <v>1D</v>
      </c>
      <c r="Q965">
        <f t="shared" si="91"/>
        <v>1.5523907795508723E-2</v>
      </c>
      <c r="R965" t="str">
        <f t="shared" si="94"/>
        <v>24A_1-D&amp;5.25%5.25@14</v>
      </c>
      <c r="S965" t="str">
        <f t="shared" si="95"/>
        <v>1D-24A-VCS-Loc-22</v>
      </c>
      <c r="T965" t="str">
        <f>IFERROR(IF(VLOOKUP(S965,Bad!$A:$A,1,FALSE)='RAW2'!S965,"yes","no"),"no")</f>
        <v>no</v>
      </c>
      <c r="U965" t="str">
        <f>IFERROR(VLOOKUP(F965,compounds!$A:$B,2,FALSE),"")</f>
        <v/>
      </c>
      <c r="V965" t="str">
        <f>VLOOKUP(B965,'volatile collection data'!$O:$P,2,FALSE)</f>
        <v>27.apr.22 24</v>
      </c>
    </row>
    <row r="966" spans="1:22" x14ac:dyDescent="0.2">
      <c r="A966" t="s">
        <v>203</v>
      </c>
      <c r="B966" s="1" t="str">
        <f t="shared" si="92"/>
        <v>1D</v>
      </c>
      <c r="C966">
        <v>34.944000000000003</v>
      </c>
      <c r="D966">
        <f t="shared" si="90"/>
        <v>34.94</v>
      </c>
      <c r="E966">
        <f>VLOOKUP(D966,'Peak Combiner'!$A$5:$D$4980,4,FALSE)</f>
        <v>34.86</v>
      </c>
      <c r="F966">
        <f>IFERROR(VLOOKUP(D966,rt_comb!$A:$B,2,FALSE),D966)</f>
        <v>34.94</v>
      </c>
      <c r="G966">
        <v>1705559</v>
      </c>
      <c r="H966">
        <f>SUMIFS($G:$G,$E:$E,18.51,'RAW2'!$A:$A,'RAW2'!A966)</f>
        <v>37266942</v>
      </c>
      <c r="I966" s="1" t="str">
        <f>VLOOKUP(A966,'volatile collection data'!$G$6:$H$69,2,FALSE)</f>
        <v>D</v>
      </c>
      <c r="J966" s="1">
        <f>VLOOKUP(A966,'volatile collection data'!$G$6:$I$69,3,FALSE)</f>
        <v>1</v>
      </c>
      <c r="K966" s="1" t="str">
        <f>VLOOKUP(A966,'volatile collection data'!$G$6:$N$69,8,FALSE)</f>
        <v>24A</v>
      </c>
      <c r="L966" s="1">
        <f>VLOOKUP(A966,'volatile collection data'!$G$6:$J$69,4,FALSE)</f>
        <v>5.25</v>
      </c>
      <c r="M966" s="1">
        <f>VLOOKUP($A966,'volatile collection data'!$G$6:$M$69,6,FALSE)</f>
        <v>14</v>
      </c>
      <c r="N966" s="1">
        <f>VLOOKUP($A966,'volatile collection data'!$G$6:$M$69,7,FALSE)</f>
        <v>5.25</v>
      </c>
      <c r="O966" s="1">
        <f>VLOOKUP(A966,'volatile collection data'!$G$6:$K$69,5,FALSE)</f>
        <v>1</v>
      </c>
      <c r="P966" s="1" t="str">
        <f t="shared" si="93"/>
        <v>1D</v>
      </c>
      <c r="Q966">
        <f t="shared" si="91"/>
        <v>4.3586670050950377E-2</v>
      </c>
      <c r="R966" t="str">
        <f t="shared" si="94"/>
        <v>24A_1-D&amp;5.25%5.25@14</v>
      </c>
      <c r="S966" t="str">
        <f t="shared" si="95"/>
        <v>1D-24A-VCS-Loc-22</v>
      </c>
      <c r="T966" t="str">
        <f>IFERROR(IF(VLOOKUP(S966,Bad!$A:$A,1,FALSE)='RAW2'!S966,"yes","no"),"no")</f>
        <v>no</v>
      </c>
      <c r="U966" t="str">
        <f>IFERROR(VLOOKUP(F966,compounds!$A:$B,2,FALSE),"")</f>
        <v/>
      </c>
      <c r="V966" t="str">
        <f>VLOOKUP(B966,'volatile collection data'!$O:$P,2,FALSE)</f>
        <v>27.apr.22 24</v>
      </c>
    </row>
    <row r="967" spans="1:22" x14ac:dyDescent="0.2">
      <c r="A967" t="s">
        <v>203</v>
      </c>
      <c r="B967" s="1" t="str">
        <f t="shared" si="92"/>
        <v>1D</v>
      </c>
      <c r="C967">
        <v>36.167999999999999</v>
      </c>
      <c r="D967">
        <f t="shared" si="90"/>
        <v>36.17</v>
      </c>
      <c r="E967">
        <f>VLOOKUP(D967,'Peak Combiner'!$A$5:$D$4980,4,FALSE)</f>
        <v>36.11</v>
      </c>
      <c r="F967">
        <f>IFERROR(VLOOKUP(D967,rt_comb!$A:$B,2,FALSE),D967)</f>
        <v>36.17</v>
      </c>
      <c r="G967">
        <v>2709300</v>
      </c>
      <c r="H967">
        <f>SUMIFS($G:$G,$E:$E,18.51,'RAW2'!$A:$A,'RAW2'!A967)</f>
        <v>37266942</v>
      </c>
      <c r="I967" s="1" t="str">
        <f>VLOOKUP(A967,'volatile collection data'!$G$6:$H$69,2,FALSE)</f>
        <v>D</v>
      </c>
      <c r="J967" s="1">
        <f>VLOOKUP(A967,'volatile collection data'!$G$6:$I$69,3,FALSE)</f>
        <v>1</v>
      </c>
      <c r="K967" s="1" t="str">
        <f>VLOOKUP(A967,'volatile collection data'!$G$6:$N$69,8,FALSE)</f>
        <v>24A</v>
      </c>
      <c r="L967" s="1">
        <f>VLOOKUP(A967,'volatile collection data'!$G$6:$J$69,4,FALSE)</f>
        <v>5.25</v>
      </c>
      <c r="M967" s="1">
        <f>VLOOKUP($A967,'volatile collection data'!$G$6:$M$69,6,FALSE)</f>
        <v>14</v>
      </c>
      <c r="N967" s="1">
        <f>VLOOKUP($A967,'volatile collection data'!$G$6:$M$69,7,FALSE)</f>
        <v>5.25</v>
      </c>
      <c r="O967" s="1">
        <f>VLOOKUP(A967,'volatile collection data'!$G$6:$K$69,5,FALSE)</f>
        <v>1</v>
      </c>
      <c r="P967" s="1" t="str">
        <f t="shared" si="93"/>
        <v>1D</v>
      </c>
      <c r="Q967">
        <f t="shared" si="91"/>
        <v>6.9237924439459364E-2</v>
      </c>
      <c r="R967" t="str">
        <f t="shared" si="94"/>
        <v>24A_1-D&amp;5.25%5.25@14</v>
      </c>
      <c r="S967" t="str">
        <f t="shared" si="95"/>
        <v>1D-24A-VCS-Loc-22</v>
      </c>
      <c r="T967" t="str">
        <f>IFERROR(IF(VLOOKUP(S967,Bad!$A:$A,1,FALSE)='RAW2'!S967,"yes","no"),"no")</f>
        <v>no</v>
      </c>
      <c r="U967" t="str">
        <f>IFERROR(VLOOKUP(F967,compounds!$A:$B,2,FALSE),"")</f>
        <v/>
      </c>
      <c r="V967" t="str">
        <f>VLOOKUP(B967,'volatile collection data'!$O:$P,2,FALSE)</f>
        <v>27.apr.22 24</v>
      </c>
    </row>
    <row r="968" spans="1:22" x14ac:dyDescent="0.2">
      <c r="A968" t="s">
        <v>203</v>
      </c>
      <c r="B968" s="1" t="str">
        <f t="shared" si="92"/>
        <v>1D</v>
      </c>
      <c r="C968">
        <v>36.289000000000001</v>
      </c>
      <c r="D968">
        <f t="shared" si="90"/>
        <v>36.29</v>
      </c>
      <c r="E968">
        <f>VLOOKUP(D968,'Peak Combiner'!$A$5:$D$4980,4,FALSE)</f>
        <v>36.29</v>
      </c>
      <c r="F968">
        <f>IFERROR(VLOOKUP(D968,rt_comb!$A:$B,2,FALSE),D968)</f>
        <v>36.29</v>
      </c>
      <c r="G968">
        <v>5034771</v>
      </c>
      <c r="H968">
        <f>SUMIFS($G:$G,$E:$E,18.51,'RAW2'!$A:$A,'RAW2'!A968)</f>
        <v>37266942</v>
      </c>
      <c r="I968" s="1" t="str">
        <f>VLOOKUP(A968,'volatile collection data'!$G$6:$H$69,2,FALSE)</f>
        <v>D</v>
      </c>
      <c r="J968" s="1">
        <f>VLOOKUP(A968,'volatile collection data'!$G$6:$I$69,3,FALSE)</f>
        <v>1</v>
      </c>
      <c r="K968" s="1" t="str">
        <f>VLOOKUP(A968,'volatile collection data'!$G$6:$N$69,8,FALSE)</f>
        <v>24A</v>
      </c>
      <c r="L968" s="1">
        <f>VLOOKUP(A968,'volatile collection data'!$G$6:$J$69,4,FALSE)</f>
        <v>5.25</v>
      </c>
      <c r="M968" s="1">
        <f>VLOOKUP($A968,'volatile collection data'!$G$6:$M$69,6,FALSE)</f>
        <v>14</v>
      </c>
      <c r="N968" s="1">
        <f>VLOOKUP($A968,'volatile collection data'!$G$6:$M$69,7,FALSE)</f>
        <v>5.25</v>
      </c>
      <c r="O968" s="1">
        <f>VLOOKUP(A968,'volatile collection data'!$G$6:$K$69,5,FALSE)</f>
        <v>1</v>
      </c>
      <c r="P968" s="1" t="str">
        <f t="shared" si="93"/>
        <v>1D</v>
      </c>
      <c r="Q968">
        <f t="shared" si="91"/>
        <v>0.12866684902667894</v>
      </c>
      <c r="R968" t="str">
        <f t="shared" si="94"/>
        <v>24A_1-D&amp;5.25%5.25@14</v>
      </c>
      <c r="S968" t="str">
        <f t="shared" si="95"/>
        <v>1D-24A-VCS-Loc-22</v>
      </c>
      <c r="T968" t="str">
        <f>IFERROR(IF(VLOOKUP(S968,Bad!$A:$A,1,FALSE)='RAW2'!S968,"yes","no"),"no")</f>
        <v>no</v>
      </c>
      <c r="U968" t="str">
        <f>IFERROR(VLOOKUP(F968,compounds!$A:$B,2,FALSE),"")</f>
        <v/>
      </c>
      <c r="V968" t="str">
        <f>VLOOKUP(B968,'volatile collection data'!$O:$P,2,FALSE)</f>
        <v>27.apr.22 24</v>
      </c>
    </row>
    <row r="969" spans="1:22" x14ac:dyDescent="0.2">
      <c r="A969" t="s">
        <v>203</v>
      </c>
      <c r="B969" s="1" t="str">
        <f t="shared" si="92"/>
        <v>1D</v>
      </c>
      <c r="C969">
        <v>36.646999999999998</v>
      </c>
      <c r="D969">
        <f t="shared" si="90"/>
        <v>36.65</v>
      </c>
      <c r="E969">
        <f>VLOOKUP(D969,'Peak Combiner'!$A$5:$D$4980,4,FALSE)</f>
        <v>36.65</v>
      </c>
      <c r="F969">
        <f>IFERROR(VLOOKUP(D969,rt_comb!$A:$B,2,FALSE),D969)</f>
        <v>36.65</v>
      </c>
      <c r="G969">
        <v>12009779</v>
      </c>
      <c r="H969">
        <f>SUMIFS($G:$G,$E:$E,18.51,'RAW2'!$A:$A,'RAW2'!A969)</f>
        <v>37266942</v>
      </c>
      <c r="I969" s="1" t="str">
        <f>VLOOKUP(A969,'volatile collection data'!$G$6:$H$69,2,FALSE)</f>
        <v>D</v>
      </c>
      <c r="J969" s="1">
        <f>VLOOKUP(A969,'volatile collection data'!$G$6:$I$69,3,FALSE)</f>
        <v>1</v>
      </c>
      <c r="K969" s="1" t="str">
        <f>VLOOKUP(A969,'volatile collection data'!$G$6:$N$69,8,FALSE)</f>
        <v>24A</v>
      </c>
      <c r="L969" s="1">
        <f>VLOOKUP(A969,'volatile collection data'!$G$6:$J$69,4,FALSE)</f>
        <v>5.25</v>
      </c>
      <c r="M969" s="1">
        <f>VLOOKUP($A969,'volatile collection data'!$G$6:$M$69,6,FALSE)</f>
        <v>14</v>
      </c>
      <c r="N969" s="1">
        <f>VLOOKUP($A969,'volatile collection data'!$G$6:$M$69,7,FALSE)</f>
        <v>5.25</v>
      </c>
      <c r="O969" s="1">
        <f>VLOOKUP(A969,'volatile collection data'!$G$6:$K$69,5,FALSE)</f>
        <v>1</v>
      </c>
      <c r="P969" s="1" t="str">
        <f t="shared" si="93"/>
        <v>1D</v>
      </c>
      <c r="Q969">
        <f t="shared" si="91"/>
        <v>0.30691771709910526</v>
      </c>
      <c r="R969" t="str">
        <f t="shared" si="94"/>
        <v>24A_1-D&amp;5.25%5.25@14</v>
      </c>
      <c r="S969" t="str">
        <f t="shared" si="95"/>
        <v>1D-24A-VCS-Loc-22</v>
      </c>
      <c r="T969" t="str">
        <f>IFERROR(IF(VLOOKUP(S969,Bad!$A:$A,1,FALSE)='RAW2'!S969,"yes","no"),"no")</f>
        <v>no</v>
      </c>
      <c r="U969" t="str">
        <f>IFERROR(VLOOKUP(F969,compounds!$A:$B,2,FALSE),"")</f>
        <v/>
      </c>
      <c r="V969" t="str">
        <f>VLOOKUP(B969,'volatile collection data'!$O:$P,2,FALSE)</f>
        <v>27.apr.22 24</v>
      </c>
    </row>
    <row r="970" spans="1:22" x14ac:dyDescent="0.2">
      <c r="A970" t="s">
        <v>203</v>
      </c>
      <c r="B970" s="1" t="str">
        <f t="shared" si="92"/>
        <v>1D</v>
      </c>
      <c r="C970">
        <v>37.295999999999999</v>
      </c>
      <c r="D970">
        <f t="shared" si="90"/>
        <v>37.299999999999997</v>
      </c>
      <c r="E970">
        <f>VLOOKUP(D970,'Peak Combiner'!$A$5:$D$4980,4,FALSE)</f>
        <v>37.24</v>
      </c>
      <c r="F970">
        <f>IFERROR(VLOOKUP(D970,rt_comb!$A:$B,2,FALSE),D970)</f>
        <v>37.299999999999997</v>
      </c>
      <c r="G970">
        <v>4102043</v>
      </c>
      <c r="H970">
        <f>SUMIFS($G:$G,$E:$E,18.51,'RAW2'!$A:$A,'RAW2'!A970)</f>
        <v>37266942</v>
      </c>
      <c r="I970" s="1" t="str">
        <f>VLOOKUP(A970,'volatile collection data'!$G$6:$H$69,2,FALSE)</f>
        <v>D</v>
      </c>
      <c r="J970" s="1">
        <f>VLOOKUP(A970,'volatile collection data'!$G$6:$I$69,3,FALSE)</f>
        <v>1</v>
      </c>
      <c r="K970" s="1" t="str">
        <f>VLOOKUP(A970,'volatile collection data'!$G$6:$N$69,8,FALSE)</f>
        <v>24A</v>
      </c>
      <c r="L970" s="1">
        <f>VLOOKUP(A970,'volatile collection data'!$G$6:$J$69,4,FALSE)</f>
        <v>5.25</v>
      </c>
      <c r="M970" s="1">
        <f>VLOOKUP($A970,'volatile collection data'!$G$6:$M$69,6,FALSE)</f>
        <v>14</v>
      </c>
      <c r="N970" s="1">
        <f>VLOOKUP($A970,'volatile collection data'!$G$6:$M$69,7,FALSE)</f>
        <v>5.25</v>
      </c>
      <c r="O970" s="1">
        <f>VLOOKUP(A970,'volatile collection data'!$G$6:$K$69,5,FALSE)</f>
        <v>1</v>
      </c>
      <c r="P970" s="1" t="str">
        <f t="shared" si="93"/>
        <v>1D</v>
      </c>
      <c r="Q970">
        <f t="shared" si="91"/>
        <v>0.10483037806127531</v>
      </c>
      <c r="R970" t="str">
        <f t="shared" si="94"/>
        <v>24A_1-D&amp;5.25%5.25@14</v>
      </c>
      <c r="S970" t="str">
        <f t="shared" si="95"/>
        <v>1D-24A-VCS-Loc-22</v>
      </c>
      <c r="T970" t="str">
        <f>IFERROR(IF(VLOOKUP(S970,Bad!$A:$A,1,FALSE)='RAW2'!S970,"yes","no"),"no")</f>
        <v>no</v>
      </c>
      <c r="U970" t="str">
        <f>IFERROR(VLOOKUP(F970,compounds!$A:$B,2,FALSE),"")</f>
        <v/>
      </c>
      <c r="V970" t="str">
        <f>VLOOKUP(B970,'volatile collection data'!$O:$P,2,FALSE)</f>
        <v>27.apr.22 24</v>
      </c>
    </row>
    <row r="971" spans="1:22" x14ac:dyDescent="0.2">
      <c r="A971" t="s">
        <v>203</v>
      </c>
      <c r="B971" s="1" t="str">
        <f t="shared" si="92"/>
        <v>1D</v>
      </c>
      <c r="C971">
        <v>37.677</v>
      </c>
      <c r="D971">
        <f t="shared" si="90"/>
        <v>37.68</v>
      </c>
      <c r="E971">
        <f>VLOOKUP(D971,'Peak Combiner'!$A$5:$D$4980,4,FALSE)</f>
        <v>37.67</v>
      </c>
      <c r="F971">
        <f>IFERROR(VLOOKUP(D971,rt_comb!$A:$B,2,FALSE),D971)</f>
        <v>37.68</v>
      </c>
      <c r="G971">
        <v>4320920</v>
      </c>
      <c r="H971">
        <f>SUMIFS($G:$G,$E:$E,18.51,'RAW2'!$A:$A,'RAW2'!A971)</f>
        <v>37266942</v>
      </c>
      <c r="I971" s="1" t="str">
        <f>VLOOKUP(A971,'volatile collection data'!$G$6:$H$69,2,FALSE)</f>
        <v>D</v>
      </c>
      <c r="J971" s="1">
        <f>VLOOKUP(A971,'volatile collection data'!$G$6:$I$69,3,FALSE)</f>
        <v>1</v>
      </c>
      <c r="K971" s="1" t="str">
        <f>VLOOKUP(A971,'volatile collection data'!$G$6:$N$69,8,FALSE)</f>
        <v>24A</v>
      </c>
      <c r="L971" s="1">
        <f>VLOOKUP(A971,'volatile collection data'!$G$6:$J$69,4,FALSE)</f>
        <v>5.25</v>
      </c>
      <c r="M971" s="1">
        <f>VLOOKUP($A971,'volatile collection data'!$G$6:$M$69,6,FALSE)</f>
        <v>14</v>
      </c>
      <c r="N971" s="1">
        <f>VLOOKUP($A971,'volatile collection data'!$G$6:$M$69,7,FALSE)</f>
        <v>5.25</v>
      </c>
      <c r="O971" s="1">
        <f>VLOOKUP(A971,'volatile collection data'!$G$6:$K$69,5,FALSE)</f>
        <v>1</v>
      </c>
      <c r="P971" s="1" t="str">
        <f t="shared" si="93"/>
        <v>1D</v>
      </c>
      <c r="Q971">
        <f t="shared" si="91"/>
        <v>0.11042392221937354</v>
      </c>
      <c r="R971" t="str">
        <f t="shared" si="94"/>
        <v>24A_1-D&amp;5.25%5.25@14</v>
      </c>
      <c r="S971" t="str">
        <f t="shared" si="95"/>
        <v>1D-24A-VCS-Loc-22</v>
      </c>
      <c r="T971" t="str">
        <f>IFERROR(IF(VLOOKUP(S971,Bad!$A:$A,1,FALSE)='RAW2'!S971,"yes","no"),"no")</f>
        <v>no</v>
      </c>
      <c r="U971" t="str">
        <f>IFERROR(VLOOKUP(F971,compounds!$A:$B,2,FALSE),"")</f>
        <v/>
      </c>
      <c r="V971" t="str">
        <f>VLOOKUP(B971,'volatile collection data'!$O:$P,2,FALSE)</f>
        <v>27.apr.22 24</v>
      </c>
    </row>
    <row r="972" spans="1:22" x14ac:dyDescent="0.2">
      <c r="A972" t="s">
        <v>203</v>
      </c>
      <c r="B972" s="1" t="str">
        <f t="shared" si="92"/>
        <v>1D</v>
      </c>
      <c r="C972">
        <v>37.99</v>
      </c>
      <c r="D972">
        <f t="shared" si="90"/>
        <v>37.99</v>
      </c>
      <c r="E972">
        <f>VLOOKUP(D972,'Peak Combiner'!$A$5:$D$4980,4,FALSE)</f>
        <v>37.99</v>
      </c>
      <c r="F972">
        <f>IFERROR(VLOOKUP(D972,rt_comb!$A:$B,2,FALSE),D972)</f>
        <v>37.99</v>
      </c>
      <c r="G972">
        <v>21307367</v>
      </c>
      <c r="H972">
        <f>SUMIFS($G:$G,$E:$E,18.51,'RAW2'!$A:$A,'RAW2'!A972)</f>
        <v>37266942</v>
      </c>
      <c r="I972" s="1" t="str">
        <f>VLOOKUP(A972,'volatile collection data'!$G$6:$H$69,2,FALSE)</f>
        <v>D</v>
      </c>
      <c r="J972" s="1">
        <f>VLOOKUP(A972,'volatile collection data'!$G$6:$I$69,3,FALSE)</f>
        <v>1</v>
      </c>
      <c r="K972" s="1" t="str">
        <f>VLOOKUP(A972,'volatile collection data'!$G$6:$N$69,8,FALSE)</f>
        <v>24A</v>
      </c>
      <c r="L972" s="1">
        <f>VLOOKUP(A972,'volatile collection data'!$G$6:$J$69,4,FALSE)</f>
        <v>5.25</v>
      </c>
      <c r="M972" s="1">
        <f>VLOOKUP($A972,'volatile collection data'!$G$6:$M$69,6,FALSE)</f>
        <v>14</v>
      </c>
      <c r="N972" s="1">
        <f>VLOOKUP($A972,'volatile collection data'!$G$6:$M$69,7,FALSE)</f>
        <v>5.25</v>
      </c>
      <c r="O972" s="1">
        <f>VLOOKUP(A972,'volatile collection data'!$G$6:$K$69,5,FALSE)</f>
        <v>1</v>
      </c>
      <c r="P972" s="1" t="str">
        <f t="shared" si="93"/>
        <v>1D</v>
      </c>
      <c r="Q972">
        <f t="shared" si="91"/>
        <v>0.54452362837257962</v>
      </c>
      <c r="R972" t="str">
        <f t="shared" si="94"/>
        <v>24A_1-D&amp;5.25%5.25@14</v>
      </c>
      <c r="S972" t="str">
        <f t="shared" si="95"/>
        <v>1D-24A-VCS-Loc-22</v>
      </c>
      <c r="T972" t="str">
        <f>IFERROR(IF(VLOOKUP(S972,Bad!$A:$A,1,FALSE)='RAW2'!S972,"yes","no"),"no")</f>
        <v>no</v>
      </c>
      <c r="U972" t="str">
        <f>IFERROR(VLOOKUP(F972,compounds!$A:$B,2,FALSE),"")</f>
        <v/>
      </c>
      <c r="V972" t="str">
        <f>VLOOKUP(B972,'volatile collection data'!$O:$P,2,FALSE)</f>
        <v>27.apr.22 24</v>
      </c>
    </row>
    <row r="973" spans="1:22" x14ac:dyDescent="0.2">
      <c r="A973" t="s">
        <v>203</v>
      </c>
      <c r="B973" s="1" t="str">
        <f t="shared" si="92"/>
        <v>1D</v>
      </c>
      <c r="C973">
        <v>38.445</v>
      </c>
      <c r="D973">
        <f t="shared" si="90"/>
        <v>38.450000000000003</v>
      </c>
      <c r="E973">
        <f>VLOOKUP(D973,'Peak Combiner'!$A$5:$D$4980,4,FALSE)</f>
        <v>38.450000000000003</v>
      </c>
      <c r="F973">
        <f>IFERROR(VLOOKUP(D973,rt_comb!$A:$B,2,FALSE),D973)</f>
        <v>38.450000000000003</v>
      </c>
      <c r="G973">
        <v>9175693</v>
      </c>
      <c r="H973">
        <f>SUMIFS($G:$G,$E:$E,18.51,'RAW2'!$A:$A,'RAW2'!A973)</f>
        <v>37266942</v>
      </c>
      <c r="I973" s="1" t="str">
        <f>VLOOKUP(A973,'volatile collection data'!$G$6:$H$69,2,FALSE)</f>
        <v>D</v>
      </c>
      <c r="J973" s="1">
        <f>VLOOKUP(A973,'volatile collection data'!$G$6:$I$69,3,FALSE)</f>
        <v>1</v>
      </c>
      <c r="K973" s="1" t="str">
        <f>VLOOKUP(A973,'volatile collection data'!$G$6:$N$69,8,FALSE)</f>
        <v>24A</v>
      </c>
      <c r="L973" s="1">
        <f>VLOOKUP(A973,'volatile collection data'!$G$6:$J$69,4,FALSE)</f>
        <v>5.25</v>
      </c>
      <c r="M973" s="1">
        <f>VLOOKUP($A973,'volatile collection data'!$G$6:$M$69,6,FALSE)</f>
        <v>14</v>
      </c>
      <c r="N973" s="1">
        <f>VLOOKUP($A973,'volatile collection data'!$G$6:$M$69,7,FALSE)</f>
        <v>5.25</v>
      </c>
      <c r="O973" s="1">
        <f>VLOOKUP(A973,'volatile collection data'!$G$6:$K$69,5,FALSE)</f>
        <v>1</v>
      </c>
      <c r="P973" s="1" t="str">
        <f t="shared" si="93"/>
        <v>1D</v>
      </c>
      <c r="Q973">
        <f t="shared" si="91"/>
        <v>0.2344908052314901</v>
      </c>
      <c r="R973" t="str">
        <f t="shared" si="94"/>
        <v>24A_1-D&amp;5.25%5.25@14</v>
      </c>
      <c r="S973" t="str">
        <f t="shared" si="95"/>
        <v>1D-24A-VCS-Loc-22</v>
      </c>
      <c r="T973" t="str">
        <f>IFERROR(IF(VLOOKUP(S973,Bad!$A:$A,1,FALSE)='RAW2'!S973,"yes","no"),"no")</f>
        <v>no</v>
      </c>
      <c r="U973" t="str">
        <f>IFERROR(VLOOKUP(F973,compounds!$A:$B,2,FALSE),"")</f>
        <v/>
      </c>
      <c r="V973" t="str">
        <f>VLOOKUP(B973,'volatile collection data'!$O:$P,2,FALSE)</f>
        <v>27.apr.22 24</v>
      </c>
    </row>
    <row r="974" spans="1:22" x14ac:dyDescent="0.2">
      <c r="A974" t="s">
        <v>203</v>
      </c>
      <c r="B974" s="1" t="str">
        <f t="shared" si="92"/>
        <v>1D</v>
      </c>
      <c r="C974">
        <v>39.540999999999997</v>
      </c>
      <c r="D974">
        <f t="shared" si="90"/>
        <v>39.54</v>
      </c>
      <c r="E974">
        <f>VLOOKUP(D974,'Peak Combiner'!$A$5:$D$4980,4,FALSE)</f>
        <v>39.53</v>
      </c>
      <c r="F974">
        <f>IFERROR(VLOOKUP(D974,rt_comb!$A:$B,2,FALSE),D974)</f>
        <v>39.54</v>
      </c>
      <c r="G974">
        <v>4041963</v>
      </c>
      <c r="H974">
        <f>SUMIFS($G:$G,$E:$E,18.51,'RAW2'!$A:$A,'RAW2'!A974)</f>
        <v>37266942</v>
      </c>
      <c r="I974" s="1" t="str">
        <f>VLOOKUP(A974,'volatile collection data'!$G$6:$H$69,2,FALSE)</f>
        <v>D</v>
      </c>
      <c r="J974" s="1">
        <f>VLOOKUP(A974,'volatile collection data'!$G$6:$I$69,3,FALSE)</f>
        <v>1</v>
      </c>
      <c r="K974" s="1" t="str">
        <f>VLOOKUP(A974,'volatile collection data'!$G$6:$N$69,8,FALSE)</f>
        <v>24A</v>
      </c>
      <c r="L974" s="1">
        <f>VLOOKUP(A974,'volatile collection data'!$G$6:$J$69,4,FALSE)</f>
        <v>5.25</v>
      </c>
      <c r="M974" s="1">
        <f>VLOOKUP($A974,'volatile collection data'!$G$6:$M$69,6,FALSE)</f>
        <v>14</v>
      </c>
      <c r="N974" s="1">
        <f>VLOOKUP($A974,'volatile collection data'!$G$6:$M$69,7,FALSE)</f>
        <v>5.25</v>
      </c>
      <c r="O974" s="1">
        <f>VLOOKUP(A974,'volatile collection data'!$G$6:$K$69,5,FALSE)</f>
        <v>1</v>
      </c>
      <c r="P974" s="1" t="str">
        <f t="shared" si="93"/>
        <v>1D</v>
      </c>
      <c r="Q974">
        <f t="shared" si="91"/>
        <v>0.10329499456726478</v>
      </c>
      <c r="R974" t="str">
        <f t="shared" si="94"/>
        <v>24A_1-D&amp;5.25%5.25@14</v>
      </c>
      <c r="S974" t="str">
        <f t="shared" si="95"/>
        <v>1D-24A-VCS-Loc-22</v>
      </c>
      <c r="T974" t="str">
        <f>IFERROR(IF(VLOOKUP(S974,Bad!$A:$A,1,FALSE)='RAW2'!S974,"yes","no"),"no")</f>
        <v>no</v>
      </c>
      <c r="U974" t="str">
        <f>IFERROR(VLOOKUP(F974,compounds!$A:$B,2,FALSE),"")</f>
        <v/>
      </c>
      <c r="V974" t="str">
        <f>VLOOKUP(B974,'volatile collection data'!$O:$P,2,FALSE)</f>
        <v>27.apr.22 24</v>
      </c>
    </row>
    <row r="975" spans="1:22" x14ac:dyDescent="0.2">
      <c r="A975" t="s">
        <v>204</v>
      </c>
      <c r="B975" s="1" t="str">
        <f t="shared" si="92"/>
        <v>1E</v>
      </c>
      <c r="C975">
        <v>4.1639999999999997</v>
      </c>
      <c r="D975">
        <f t="shared" si="90"/>
        <v>4.16</v>
      </c>
      <c r="E975">
        <f>VLOOKUP(D975,'Peak Combiner'!$A$5:$D$4980,4,FALSE)</f>
        <v>4.1500000000000004</v>
      </c>
      <c r="F975">
        <f>IFERROR(VLOOKUP(D975,rt_comb!$A:$B,2,FALSE),D975)</f>
        <v>4.16</v>
      </c>
      <c r="G975">
        <v>235582</v>
      </c>
      <c r="H975">
        <f>SUMIFS($G:$G,$E:$E,18.51,'RAW2'!$A:$A,'RAW2'!A975)</f>
        <v>30732684</v>
      </c>
      <c r="I975" s="1" t="str">
        <f>VLOOKUP(A975,'volatile collection data'!$G$6:$H$69,2,FALSE)</f>
        <v>E</v>
      </c>
      <c r="J975" s="1">
        <f>VLOOKUP(A975,'volatile collection data'!$G$6:$I$69,3,FALSE)</f>
        <v>1</v>
      </c>
      <c r="K975" s="1" t="str">
        <f>VLOOKUP(A975,'volatile collection data'!$G$6:$N$69,8,FALSE)</f>
        <v>28B</v>
      </c>
      <c r="L975" s="1">
        <f>VLOOKUP(A975,'volatile collection data'!$G$6:$J$69,4,FALSE)</f>
        <v>3.68</v>
      </c>
      <c r="M975" s="1">
        <f>VLOOKUP($A975,'volatile collection data'!$G$6:$M$69,6,FALSE)</f>
        <v>11</v>
      </c>
      <c r="N975" s="1">
        <f>VLOOKUP($A975,'volatile collection data'!$G$6:$M$69,7,FALSE)</f>
        <v>3.68</v>
      </c>
      <c r="O975" s="1">
        <f>VLOOKUP(A975,'volatile collection data'!$G$6:$K$69,5,FALSE)</f>
        <v>0</v>
      </c>
      <c r="P975" s="1" t="str">
        <f t="shared" si="93"/>
        <v>1E</v>
      </c>
      <c r="Q975">
        <f t="shared" si="91"/>
        <v>1.0415108525192097E-2</v>
      </c>
      <c r="R975" t="str">
        <f t="shared" si="94"/>
        <v>28B_0-E&amp;3.68%3.68@11</v>
      </c>
      <c r="S975" t="str">
        <f t="shared" si="95"/>
        <v>1E-28B-VCS-Loc-22</v>
      </c>
      <c r="T975" t="str">
        <f>IFERROR(IF(VLOOKUP(S975,Bad!$A:$A,1,FALSE)='RAW2'!S975,"yes","no"),"no")</f>
        <v>no</v>
      </c>
      <c r="U975" t="str">
        <f>IFERROR(VLOOKUP(F975,compounds!$A:$B,2,FALSE),"")</f>
        <v/>
      </c>
      <c r="V975" t="str">
        <f>VLOOKUP(B975,'volatile collection data'!$O:$P,2,FALSE)</f>
        <v>02.may.22 28</v>
      </c>
    </row>
    <row r="976" spans="1:22" x14ac:dyDescent="0.2">
      <c r="A976" t="s">
        <v>204</v>
      </c>
      <c r="B976" s="1" t="str">
        <f t="shared" si="92"/>
        <v>1E</v>
      </c>
      <c r="C976">
        <v>4.4409999999999998</v>
      </c>
      <c r="D976">
        <f t="shared" si="90"/>
        <v>4.4400000000000004</v>
      </c>
      <c r="E976">
        <f>VLOOKUP(D976,'Peak Combiner'!$A$5:$D$4980,4,FALSE)</f>
        <v>4.4400000000000004</v>
      </c>
      <c r="F976">
        <f>IFERROR(VLOOKUP(D976,rt_comb!$A:$B,2,FALSE),D976)</f>
        <v>4.4400000000000004</v>
      </c>
      <c r="G976">
        <v>2817110</v>
      </c>
      <c r="H976">
        <f>SUMIFS($G:$G,$E:$E,18.51,'RAW2'!$A:$A,'RAW2'!A976)</f>
        <v>30732684</v>
      </c>
      <c r="I976" s="1" t="str">
        <f>VLOOKUP(A976,'volatile collection data'!$G$6:$H$69,2,FALSE)</f>
        <v>E</v>
      </c>
      <c r="J976" s="1">
        <f>VLOOKUP(A976,'volatile collection data'!$G$6:$I$69,3,FALSE)</f>
        <v>1</v>
      </c>
      <c r="K976" s="1" t="str">
        <f>VLOOKUP(A976,'volatile collection data'!$G$6:$N$69,8,FALSE)</f>
        <v>28B</v>
      </c>
      <c r="L976" s="1">
        <f>VLOOKUP(A976,'volatile collection data'!$G$6:$J$69,4,FALSE)</f>
        <v>3.68</v>
      </c>
      <c r="M976" s="1">
        <f>VLOOKUP($A976,'volatile collection data'!$G$6:$M$69,6,FALSE)</f>
        <v>11</v>
      </c>
      <c r="N976" s="1">
        <f>VLOOKUP($A976,'volatile collection data'!$G$6:$M$69,7,FALSE)</f>
        <v>3.68</v>
      </c>
      <c r="O976" s="1">
        <f>VLOOKUP(A976,'volatile collection data'!$G$6:$K$69,5,FALSE)</f>
        <v>0</v>
      </c>
      <c r="P976" s="1" t="str">
        <f t="shared" si="93"/>
        <v>1E</v>
      </c>
      <c r="Q976">
        <f t="shared" si="91"/>
        <v>0.12454477157594346</v>
      </c>
      <c r="R976" t="str">
        <f t="shared" si="94"/>
        <v>28B_0-E&amp;3.68%3.68@11</v>
      </c>
      <c r="S976" t="str">
        <f t="shared" si="95"/>
        <v>1E-28B-VCS-Loc-22</v>
      </c>
      <c r="T976" t="str">
        <f>IFERROR(IF(VLOOKUP(S976,Bad!$A:$A,1,FALSE)='RAW2'!S976,"yes","no"),"no")</f>
        <v>no</v>
      </c>
      <c r="U976" t="str">
        <f>IFERROR(VLOOKUP(F976,compounds!$A:$B,2,FALSE),"")</f>
        <v/>
      </c>
      <c r="V976" t="str">
        <f>VLOOKUP(B976,'volatile collection data'!$O:$P,2,FALSE)</f>
        <v>02.may.22 28</v>
      </c>
    </row>
    <row r="977" spans="1:22" x14ac:dyDescent="0.2">
      <c r="A977" t="s">
        <v>204</v>
      </c>
      <c r="B977" s="1" t="str">
        <f t="shared" si="92"/>
        <v>1E</v>
      </c>
      <c r="C977">
        <v>4.5970000000000004</v>
      </c>
      <c r="D977">
        <f t="shared" si="90"/>
        <v>4.5999999999999996</v>
      </c>
      <c r="E977">
        <f>VLOOKUP(D977,'Peak Combiner'!$A$5:$D$4980,4,FALSE)</f>
        <v>4.5999999999999996</v>
      </c>
      <c r="F977">
        <f>IFERROR(VLOOKUP(D977,rt_comb!$A:$B,2,FALSE),D977)</f>
        <v>4.5999999999999996</v>
      </c>
      <c r="G977">
        <v>2502443</v>
      </c>
      <c r="H977">
        <f>SUMIFS($G:$G,$E:$E,18.51,'RAW2'!$A:$A,'RAW2'!A977)</f>
        <v>30732684</v>
      </c>
      <c r="I977" s="1" t="str">
        <f>VLOOKUP(A977,'volatile collection data'!$G$6:$H$69,2,FALSE)</f>
        <v>E</v>
      </c>
      <c r="J977" s="1">
        <f>VLOOKUP(A977,'volatile collection data'!$G$6:$I$69,3,FALSE)</f>
        <v>1</v>
      </c>
      <c r="K977" s="1" t="str">
        <f>VLOOKUP(A977,'volatile collection data'!$G$6:$N$69,8,FALSE)</f>
        <v>28B</v>
      </c>
      <c r="L977" s="1">
        <f>VLOOKUP(A977,'volatile collection data'!$G$6:$J$69,4,FALSE)</f>
        <v>3.68</v>
      </c>
      <c r="M977" s="1">
        <f>VLOOKUP($A977,'volatile collection data'!$G$6:$M$69,6,FALSE)</f>
        <v>11</v>
      </c>
      <c r="N977" s="1">
        <f>VLOOKUP($A977,'volatile collection data'!$G$6:$M$69,7,FALSE)</f>
        <v>3.68</v>
      </c>
      <c r="O977" s="1">
        <f>VLOOKUP(A977,'volatile collection data'!$G$6:$K$69,5,FALSE)</f>
        <v>0</v>
      </c>
      <c r="P977" s="1" t="str">
        <f t="shared" si="93"/>
        <v>1E</v>
      </c>
      <c r="Q977">
        <f t="shared" si="91"/>
        <v>0.11063330569868363</v>
      </c>
      <c r="R977" t="str">
        <f t="shared" si="94"/>
        <v>28B_0-E&amp;3.68%3.68@11</v>
      </c>
      <c r="S977" t="str">
        <f t="shared" si="95"/>
        <v>1E-28B-VCS-Loc-22</v>
      </c>
      <c r="T977" t="str">
        <f>IFERROR(IF(VLOOKUP(S977,Bad!$A:$A,1,FALSE)='RAW2'!S977,"yes","no"),"no")</f>
        <v>no</v>
      </c>
      <c r="U977" t="str">
        <f>IFERROR(VLOOKUP(F977,compounds!$A:$B,2,FALSE),"")</f>
        <v/>
      </c>
      <c r="V977" t="str">
        <f>VLOOKUP(B977,'volatile collection data'!$O:$P,2,FALSE)</f>
        <v>02.may.22 28</v>
      </c>
    </row>
    <row r="978" spans="1:22" x14ac:dyDescent="0.2">
      <c r="A978" t="s">
        <v>204</v>
      </c>
      <c r="B978" s="1" t="str">
        <f t="shared" si="92"/>
        <v>1E</v>
      </c>
      <c r="C978">
        <v>5.0209999999999999</v>
      </c>
      <c r="D978">
        <f t="shared" si="90"/>
        <v>5.0199999999999996</v>
      </c>
      <c r="E978">
        <f>VLOOKUP(D978,'Peak Combiner'!$A$5:$D$4980,4,FALSE)</f>
        <v>4.99</v>
      </c>
      <c r="F978">
        <f>IFERROR(VLOOKUP(D978,rt_comb!$A:$B,2,FALSE),D978)</f>
        <v>5.0199999999999996</v>
      </c>
      <c r="G978">
        <v>5677991</v>
      </c>
      <c r="H978">
        <f>SUMIFS($G:$G,$E:$E,18.51,'RAW2'!$A:$A,'RAW2'!A978)</f>
        <v>30732684</v>
      </c>
      <c r="I978" s="1" t="str">
        <f>VLOOKUP(A978,'volatile collection data'!$G$6:$H$69,2,FALSE)</f>
        <v>E</v>
      </c>
      <c r="J978" s="1">
        <f>VLOOKUP(A978,'volatile collection data'!$G$6:$I$69,3,FALSE)</f>
        <v>1</v>
      </c>
      <c r="K978" s="1" t="str">
        <f>VLOOKUP(A978,'volatile collection data'!$G$6:$N$69,8,FALSE)</f>
        <v>28B</v>
      </c>
      <c r="L978" s="1">
        <f>VLOOKUP(A978,'volatile collection data'!$G$6:$J$69,4,FALSE)</f>
        <v>3.68</v>
      </c>
      <c r="M978" s="1">
        <f>VLOOKUP($A978,'volatile collection data'!$G$6:$M$69,6,FALSE)</f>
        <v>11</v>
      </c>
      <c r="N978" s="1">
        <f>VLOOKUP($A978,'volatile collection data'!$G$6:$M$69,7,FALSE)</f>
        <v>3.68</v>
      </c>
      <c r="O978" s="1">
        <f>VLOOKUP(A978,'volatile collection data'!$G$6:$K$69,5,FALSE)</f>
        <v>0</v>
      </c>
      <c r="P978" s="1" t="str">
        <f t="shared" si="93"/>
        <v>1E</v>
      </c>
      <c r="Q978">
        <f t="shared" si="91"/>
        <v>0.25102466432097531</v>
      </c>
      <c r="R978" t="str">
        <f t="shared" si="94"/>
        <v>28B_0-E&amp;3.68%3.68@11</v>
      </c>
      <c r="S978" t="str">
        <f t="shared" si="95"/>
        <v>1E-28B-VCS-Loc-22</v>
      </c>
      <c r="T978" t="str">
        <f>IFERROR(IF(VLOOKUP(S978,Bad!$A:$A,1,FALSE)='RAW2'!S978,"yes","no"),"no")</f>
        <v>no</v>
      </c>
      <c r="U978" t="str">
        <f>IFERROR(VLOOKUP(F978,compounds!$A:$B,2,FALSE),"")</f>
        <v/>
      </c>
      <c r="V978" t="str">
        <f>VLOOKUP(B978,'volatile collection data'!$O:$P,2,FALSE)</f>
        <v>02.may.22 28</v>
      </c>
    </row>
    <row r="979" spans="1:22" x14ac:dyDescent="0.2">
      <c r="A979" t="s">
        <v>204</v>
      </c>
      <c r="B979" s="1" t="str">
        <f t="shared" si="92"/>
        <v>1E</v>
      </c>
      <c r="C979">
        <v>8.9730000000000008</v>
      </c>
      <c r="D979">
        <f t="shared" si="90"/>
        <v>8.9700000000000006</v>
      </c>
      <c r="E979">
        <f>VLOOKUP(D979,'Peak Combiner'!$A$5:$D$4980,4,FALSE)</f>
        <v>8.9600000000000009</v>
      </c>
      <c r="F979">
        <f>IFERROR(VLOOKUP(D979,rt_comb!$A:$B,2,FALSE),D979)</f>
        <v>8.9700000000000006</v>
      </c>
      <c r="G979">
        <v>2823629</v>
      </c>
      <c r="H979">
        <f>SUMIFS($G:$G,$E:$E,18.51,'RAW2'!$A:$A,'RAW2'!A979)</f>
        <v>30732684</v>
      </c>
      <c r="I979" s="1" t="str">
        <f>VLOOKUP(A979,'volatile collection data'!$G$6:$H$69,2,FALSE)</f>
        <v>E</v>
      </c>
      <c r="J979" s="1">
        <f>VLOOKUP(A979,'volatile collection data'!$G$6:$I$69,3,FALSE)</f>
        <v>1</v>
      </c>
      <c r="K979" s="1" t="str">
        <f>VLOOKUP(A979,'volatile collection data'!$G$6:$N$69,8,FALSE)</f>
        <v>28B</v>
      </c>
      <c r="L979" s="1">
        <f>VLOOKUP(A979,'volatile collection data'!$G$6:$J$69,4,FALSE)</f>
        <v>3.68</v>
      </c>
      <c r="M979" s="1">
        <f>VLOOKUP($A979,'volatile collection data'!$G$6:$M$69,6,FALSE)</f>
        <v>11</v>
      </c>
      <c r="N979" s="1">
        <f>VLOOKUP($A979,'volatile collection data'!$G$6:$M$69,7,FALSE)</f>
        <v>3.68</v>
      </c>
      <c r="O979" s="1">
        <f>VLOOKUP(A979,'volatile collection data'!$G$6:$K$69,5,FALSE)</f>
        <v>0</v>
      </c>
      <c r="P979" s="1" t="str">
        <f t="shared" si="93"/>
        <v>1E</v>
      </c>
      <c r="Q979">
        <f t="shared" si="91"/>
        <v>0.12483297734920172</v>
      </c>
      <c r="R979" t="str">
        <f t="shared" si="94"/>
        <v>28B_0-E&amp;3.68%3.68@11</v>
      </c>
      <c r="S979" t="str">
        <f t="shared" si="95"/>
        <v>1E-28B-VCS-Loc-22</v>
      </c>
      <c r="T979" t="str">
        <f>IFERROR(IF(VLOOKUP(S979,Bad!$A:$A,1,FALSE)='RAW2'!S979,"yes","no"),"no")</f>
        <v>no</v>
      </c>
      <c r="U979" t="str">
        <f>IFERROR(VLOOKUP(F979,compounds!$A:$B,2,FALSE),"")</f>
        <v>bpinene</v>
      </c>
      <c r="V979" t="str">
        <f>VLOOKUP(B979,'volatile collection data'!$O:$P,2,FALSE)</f>
        <v>02.may.22 28</v>
      </c>
    </row>
    <row r="980" spans="1:22" x14ac:dyDescent="0.2">
      <c r="A980" t="s">
        <v>204</v>
      </c>
      <c r="B980" s="1" t="str">
        <f t="shared" si="92"/>
        <v>1E</v>
      </c>
      <c r="C980">
        <v>9.3800000000000008</v>
      </c>
      <c r="D980">
        <f t="shared" si="90"/>
        <v>9.3800000000000008</v>
      </c>
      <c r="E980">
        <f>VLOOKUP(D980,'Peak Combiner'!$A$5:$D$4980,4,FALSE)</f>
        <v>9.3800000000000008</v>
      </c>
      <c r="F980">
        <f>IFERROR(VLOOKUP(D980,rt_comb!$A:$B,2,FALSE),D980)</f>
        <v>9.3800000000000008</v>
      </c>
      <c r="G980">
        <v>12517237</v>
      </c>
      <c r="H980">
        <f>SUMIFS($G:$G,$E:$E,18.51,'RAW2'!$A:$A,'RAW2'!A980)</f>
        <v>30732684</v>
      </c>
      <c r="I980" s="1" t="str">
        <f>VLOOKUP(A980,'volatile collection data'!$G$6:$H$69,2,FALSE)</f>
        <v>E</v>
      </c>
      <c r="J980" s="1">
        <f>VLOOKUP(A980,'volatile collection data'!$G$6:$I$69,3,FALSE)</f>
        <v>1</v>
      </c>
      <c r="K980" s="1" t="str">
        <f>VLOOKUP(A980,'volatile collection data'!$G$6:$N$69,8,FALSE)</f>
        <v>28B</v>
      </c>
      <c r="L980" s="1">
        <f>VLOOKUP(A980,'volatile collection data'!$G$6:$J$69,4,FALSE)</f>
        <v>3.68</v>
      </c>
      <c r="M980" s="1">
        <f>VLOOKUP($A980,'volatile collection data'!$G$6:$M$69,6,FALSE)</f>
        <v>11</v>
      </c>
      <c r="N980" s="1">
        <f>VLOOKUP($A980,'volatile collection data'!$G$6:$M$69,7,FALSE)</f>
        <v>3.68</v>
      </c>
      <c r="O980" s="1">
        <f>VLOOKUP(A980,'volatile collection data'!$G$6:$K$69,5,FALSE)</f>
        <v>0</v>
      </c>
      <c r="P980" s="1" t="str">
        <f t="shared" si="93"/>
        <v>1E</v>
      </c>
      <c r="Q980">
        <f t="shared" si="91"/>
        <v>0.55338855171681167</v>
      </c>
      <c r="R980" t="str">
        <f t="shared" si="94"/>
        <v>28B_0-E&amp;3.68%3.68@11</v>
      </c>
      <c r="S980" t="str">
        <f t="shared" si="95"/>
        <v>1E-28B-VCS-Loc-22</v>
      </c>
      <c r="T980" t="str">
        <f>IFERROR(IF(VLOOKUP(S980,Bad!$A:$A,1,FALSE)='RAW2'!S980,"yes","no"),"no")</f>
        <v>no</v>
      </c>
      <c r="U980" t="str">
        <f>IFERROR(VLOOKUP(F980,compounds!$A:$B,2,FALSE),"")</f>
        <v>octanal</v>
      </c>
      <c r="V980" t="str">
        <f>VLOOKUP(B980,'volatile collection data'!$O:$P,2,FALSE)</f>
        <v>02.may.22 28</v>
      </c>
    </row>
    <row r="981" spans="1:22" x14ac:dyDescent="0.2">
      <c r="A981" t="s">
        <v>204</v>
      </c>
      <c r="B981" s="1" t="str">
        <f t="shared" si="92"/>
        <v>1E</v>
      </c>
      <c r="C981">
        <v>9.5589999999999993</v>
      </c>
      <c r="D981">
        <f t="shared" si="90"/>
        <v>9.56</v>
      </c>
      <c r="E981">
        <f>VLOOKUP(D981,'Peak Combiner'!$A$5:$D$4980,4,FALSE)</f>
        <v>9.5299999999999994</v>
      </c>
      <c r="F981">
        <f>IFERROR(VLOOKUP(D981,rt_comb!$A:$B,2,FALSE),D981)</f>
        <v>9.5399999999999991</v>
      </c>
      <c r="G981">
        <v>2831620</v>
      </c>
      <c r="H981">
        <f>SUMIFS($G:$G,$E:$E,18.51,'RAW2'!$A:$A,'RAW2'!A981)</f>
        <v>30732684</v>
      </c>
      <c r="I981" s="1" t="str">
        <f>VLOOKUP(A981,'volatile collection data'!$G$6:$H$69,2,FALSE)</f>
        <v>E</v>
      </c>
      <c r="J981" s="1">
        <f>VLOOKUP(A981,'volatile collection data'!$G$6:$I$69,3,FALSE)</f>
        <v>1</v>
      </c>
      <c r="K981" s="1" t="str">
        <f>VLOOKUP(A981,'volatile collection data'!$G$6:$N$69,8,FALSE)</f>
        <v>28B</v>
      </c>
      <c r="L981" s="1">
        <f>VLOOKUP(A981,'volatile collection data'!$G$6:$J$69,4,FALSE)</f>
        <v>3.68</v>
      </c>
      <c r="M981" s="1">
        <f>VLOOKUP($A981,'volatile collection data'!$G$6:$M$69,6,FALSE)</f>
        <v>11</v>
      </c>
      <c r="N981" s="1">
        <f>VLOOKUP($A981,'volatile collection data'!$G$6:$M$69,7,FALSE)</f>
        <v>3.68</v>
      </c>
      <c r="O981" s="1">
        <f>VLOOKUP(A981,'volatile collection data'!$G$6:$K$69,5,FALSE)</f>
        <v>0</v>
      </c>
      <c r="P981" s="1" t="str">
        <f t="shared" si="93"/>
        <v>1E</v>
      </c>
      <c r="Q981">
        <f t="shared" si="91"/>
        <v>0.12518626041932088</v>
      </c>
      <c r="R981" t="str">
        <f t="shared" si="94"/>
        <v>28B_0-E&amp;3.68%3.68@11</v>
      </c>
      <c r="S981" t="str">
        <f t="shared" si="95"/>
        <v>1E-28B-VCS-Loc-22</v>
      </c>
      <c r="T981" t="str">
        <f>IFERROR(IF(VLOOKUP(S981,Bad!$A:$A,1,FALSE)='RAW2'!S981,"yes","no"),"no")</f>
        <v>no</v>
      </c>
      <c r="U981" t="str">
        <f>IFERROR(VLOOKUP(F981,compounds!$A:$B,2,FALSE),"")</f>
        <v>z3hex</v>
      </c>
      <c r="V981" t="str">
        <f>VLOOKUP(B981,'volatile collection data'!$O:$P,2,FALSE)</f>
        <v>02.may.22 28</v>
      </c>
    </row>
    <row r="982" spans="1:22" x14ac:dyDescent="0.2">
      <c r="A982" t="s">
        <v>204</v>
      </c>
      <c r="B982" s="1" t="str">
        <f t="shared" si="92"/>
        <v>1E</v>
      </c>
      <c r="C982">
        <v>10.195</v>
      </c>
      <c r="D982">
        <f t="shared" si="90"/>
        <v>10.199999999999999</v>
      </c>
      <c r="E982">
        <f>VLOOKUP(D982,'Peak Combiner'!$A$5:$D$4980,4,FALSE)</f>
        <v>10.18</v>
      </c>
      <c r="F982">
        <f>IFERROR(VLOOKUP(D982,rt_comb!$A:$B,2,FALSE),D982)</f>
        <v>10.199999999999999</v>
      </c>
      <c r="G982">
        <v>2533150</v>
      </c>
      <c r="H982">
        <f>SUMIFS($G:$G,$E:$E,18.51,'RAW2'!$A:$A,'RAW2'!A982)</f>
        <v>30732684</v>
      </c>
      <c r="I982" s="1" t="str">
        <f>VLOOKUP(A982,'volatile collection data'!$G$6:$H$69,2,FALSE)</f>
        <v>E</v>
      </c>
      <c r="J982" s="1">
        <f>VLOOKUP(A982,'volatile collection data'!$G$6:$I$69,3,FALSE)</f>
        <v>1</v>
      </c>
      <c r="K982" s="1" t="str">
        <f>VLOOKUP(A982,'volatile collection data'!$G$6:$N$69,8,FALSE)</f>
        <v>28B</v>
      </c>
      <c r="L982" s="1">
        <f>VLOOKUP(A982,'volatile collection data'!$G$6:$J$69,4,FALSE)</f>
        <v>3.68</v>
      </c>
      <c r="M982" s="1">
        <f>VLOOKUP($A982,'volatile collection data'!$G$6:$M$69,6,FALSE)</f>
        <v>11</v>
      </c>
      <c r="N982" s="1">
        <f>VLOOKUP($A982,'volatile collection data'!$G$6:$M$69,7,FALSE)</f>
        <v>3.68</v>
      </c>
      <c r="O982" s="1">
        <f>VLOOKUP(A982,'volatile collection data'!$G$6:$K$69,5,FALSE)</f>
        <v>0</v>
      </c>
      <c r="P982" s="1" t="str">
        <f t="shared" si="93"/>
        <v>1E</v>
      </c>
      <c r="Q982">
        <f t="shared" si="91"/>
        <v>0.1119908658581316</v>
      </c>
      <c r="R982" t="str">
        <f t="shared" si="94"/>
        <v>28B_0-E&amp;3.68%3.68@11</v>
      </c>
      <c r="S982" t="str">
        <f t="shared" si="95"/>
        <v>1E-28B-VCS-Loc-22</v>
      </c>
      <c r="T982" t="str">
        <f>IFERROR(IF(VLOOKUP(S982,Bad!$A:$A,1,FALSE)='RAW2'!S982,"yes","no"),"no")</f>
        <v>no</v>
      </c>
      <c r="U982" t="str">
        <f>IFERROR(VLOOKUP(F982,compounds!$A:$B,2,FALSE),"")</f>
        <v/>
      </c>
      <c r="V982" t="str">
        <f>VLOOKUP(B982,'volatile collection data'!$O:$P,2,FALSE)</f>
        <v>02.may.22 28</v>
      </c>
    </row>
    <row r="983" spans="1:22" x14ac:dyDescent="0.2">
      <c r="A983" t="s">
        <v>204</v>
      </c>
      <c r="B983" s="1" t="str">
        <f t="shared" si="92"/>
        <v>1E</v>
      </c>
      <c r="C983">
        <v>10.795</v>
      </c>
      <c r="D983">
        <f t="shared" si="90"/>
        <v>10.8</v>
      </c>
      <c r="E983">
        <f>VLOOKUP(D983,'Peak Combiner'!$A$5:$D$4980,4,FALSE)</f>
        <v>10.8</v>
      </c>
      <c r="F983">
        <f>IFERROR(VLOOKUP(D983,rt_comb!$A:$B,2,FALSE),D983)</f>
        <v>10.79</v>
      </c>
      <c r="G983">
        <v>6531195</v>
      </c>
      <c r="H983">
        <f>SUMIFS($G:$G,$E:$E,18.51,'RAW2'!$A:$A,'RAW2'!A983)</f>
        <v>30732684</v>
      </c>
      <c r="I983" s="1" t="str">
        <f>VLOOKUP(A983,'volatile collection data'!$G$6:$H$69,2,FALSE)</f>
        <v>E</v>
      </c>
      <c r="J983" s="1">
        <f>VLOOKUP(A983,'volatile collection data'!$G$6:$I$69,3,FALSE)</f>
        <v>1</v>
      </c>
      <c r="K983" s="1" t="str">
        <f>VLOOKUP(A983,'volatile collection data'!$G$6:$N$69,8,FALSE)</f>
        <v>28B</v>
      </c>
      <c r="L983" s="1">
        <f>VLOOKUP(A983,'volatile collection data'!$G$6:$J$69,4,FALSE)</f>
        <v>3.68</v>
      </c>
      <c r="M983" s="1">
        <f>VLOOKUP($A983,'volatile collection data'!$G$6:$M$69,6,FALSE)</f>
        <v>11</v>
      </c>
      <c r="N983" s="1">
        <f>VLOOKUP($A983,'volatile collection data'!$G$6:$M$69,7,FALSE)</f>
        <v>3.68</v>
      </c>
      <c r="O983" s="1">
        <f>VLOOKUP(A983,'volatile collection data'!$G$6:$K$69,5,FALSE)</f>
        <v>0</v>
      </c>
      <c r="P983" s="1" t="str">
        <f t="shared" si="93"/>
        <v>1E</v>
      </c>
      <c r="Q983">
        <f t="shared" si="91"/>
        <v>0.28874491567348948</v>
      </c>
      <c r="R983" t="str">
        <f t="shared" si="94"/>
        <v>28B_0-E&amp;3.68%3.68@11</v>
      </c>
      <c r="S983" t="str">
        <f t="shared" si="95"/>
        <v>1E-28B-VCS-Loc-22</v>
      </c>
      <c r="T983" t="str">
        <f>IFERROR(IF(VLOOKUP(S983,Bad!$A:$A,1,FALSE)='RAW2'!S983,"yes","no"),"no")</f>
        <v>no</v>
      </c>
      <c r="U983" t="str">
        <f>IFERROR(VLOOKUP(F983,compounds!$A:$B,2,FALSE),"")</f>
        <v>bocimene</v>
      </c>
      <c r="V983" t="str">
        <f>VLOOKUP(B983,'volatile collection data'!$O:$P,2,FALSE)</f>
        <v>02.may.22 28</v>
      </c>
    </row>
    <row r="984" spans="1:22" x14ac:dyDescent="0.2">
      <c r="A984" t="s">
        <v>204</v>
      </c>
      <c r="B984" s="1" t="str">
        <f t="shared" si="92"/>
        <v>1E</v>
      </c>
      <c r="C984">
        <v>12.398</v>
      </c>
      <c r="D984">
        <f t="shared" si="90"/>
        <v>12.4</v>
      </c>
      <c r="E984">
        <f>VLOOKUP(D984,'Peak Combiner'!$A$5:$D$4980,4,FALSE)</f>
        <v>12.39</v>
      </c>
      <c r="F984">
        <f>IFERROR(VLOOKUP(D984,rt_comb!$A:$B,2,FALSE),D984)</f>
        <v>12.39</v>
      </c>
      <c r="G984">
        <v>11060242</v>
      </c>
      <c r="H984">
        <f>SUMIFS($G:$G,$E:$E,18.51,'RAW2'!$A:$A,'RAW2'!A984)</f>
        <v>30732684</v>
      </c>
      <c r="I984" s="1" t="str">
        <f>VLOOKUP(A984,'volatile collection data'!$G$6:$H$69,2,FALSE)</f>
        <v>E</v>
      </c>
      <c r="J984" s="1">
        <f>VLOOKUP(A984,'volatile collection data'!$G$6:$I$69,3,FALSE)</f>
        <v>1</v>
      </c>
      <c r="K984" s="1" t="str">
        <f>VLOOKUP(A984,'volatile collection data'!$G$6:$N$69,8,FALSE)</f>
        <v>28B</v>
      </c>
      <c r="L984" s="1">
        <f>VLOOKUP(A984,'volatile collection data'!$G$6:$J$69,4,FALSE)</f>
        <v>3.68</v>
      </c>
      <c r="M984" s="1">
        <f>VLOOKUP($A984,'volatile collection data'!$G$6:$M$69,6,FALSE)</f>
        <v>11</v>
      </c>
      <c r="N984" s="1">
        <f>VLOOKUP($A984,'volatile collection data'!$G$6:$M$69,7,FALSE)</f>
        <v>3.68</v>
      </c>
      <c r="O984" s="1">
        <f>VLOOKUP(A984,'volatile collection data'!$G$6:$K$69,5,FALSE)</f>
        <v>0</v>
      </c>
      <c r="P984" s="1" t="str">
        <f t="shared" si="93"/>
        <v>1E</v>
      </c>
      <c r="Q984">
        <f t="shared" si="91"/>
        <v>0.48897462770877098</v>
      </c>
      <c r="R984" t="str">
        <f t="shared" si="94"/>
        <v>28B_0-E&amp;3.68%3.68@11</v>
      </c>
      <c r="S984" t="str">
        <f t="shared" si="95"/>
        <v>1E-28B-VCS-Loc-22</v>
      </c>
      <c r="T984" t="str">
        <f>IFERROR(IF(VLOOKUP(S984,Bad!$A:$A,1,FALSE)='RAW2'!S984,"yes","no"),"no")</f>
        <v>no</v>
      </c>
      <c r="U984" t="str">
        <f>IFERROR(VLOOKUP(F984,compounds!$A:$B,2,FALSE),"")</f>
        <v>o+C5xe</v>
      </c>
      <c r="V984" t="str">
        <f>VLOOKUP(B984,'volatile collection data'!$O:$P,2,FALSE)</f>
        <v>02.may.22 28</v>
      </c>
    </row>
    <row r="985" spans="1:22" x14ac:dyDescent="0.2">
      <c r="A985" t="s">
        <v>204</v>
      </c>
      <c r="B985" s="1" t="str">
        <f t="shared" si="92"/>
        <v>1E</v>
      </c>
      <c r="C985">
        <v>12.542999999999999</v>
      </c>
      <c r="D985">
        <f t="shared" si="90"/>
        <v>12.54</v>
      </c>
      <c r="E985">
        <f>VLOOKUP(D985,'Peak Combiner'!$A$5:$D$4980,4,FALSE)</f>
        <v>12.53</v>
      </c>
      <c r="F985">
        <f>IFERROR(VLOOKUP(D985,rt_comb!$A:$B,2,FALSE),D985)</f>
        <v>12.54</v>
      </c>
      <c r="G985">
        <v>16781493</v>
      </c>
      <c r="H985">
        <f>SUMIFS($G:$G,$E:$E,18.51,'RAW2'!$A:$A,'RAW2'!A985)</f>
        <v>30732684</v>
      </c>
      <c r="I985" s="1" t="str">
        <f>VLOOKUP(A985,'volatile collection data'!$G$6:$H$69,2,FALSE)</f>
        <v>E</v>
      </c>
      <c r="J985" s="1">
        <f>VLOOKUP(A985,'volatile collection data'!$G$6:$I$69,3,FALSE)</f>
        <v>1</v>
      </c>
      <c r="K985" s="1" t="str">
        <f>VLOOKUP(A985,'volatile collection data'!$G$6:$N$69,8,FALSE)</f>
        <v>28B</v>
      </c>
      <c r="L985" s="1">
        <f>VLOOKUP(A985,'volatile collection data'!$G$6:$J$69,4,FALSE)</f>
        <v>3.68</v>
      </c>
      <c r="M985" s="1">
        <f>VLOOKUP($A985,'volatile collection data'!$G$6:$M$69,6,FALSE)</f>
        <v>11</v>
      </c>
      <c r="N985" s="1">
        <f>VLOOKUP($A985,'volatile collection data'!$G$6:$M$69,7,FALSE)</f>
        <v>3.68</v>
      </c>
      <c r="O985" s="1">
        <f>VLOOKUP(A985,'volatile collection data'!$G$6:$K$69,5,FALSE)</f>
        <v>0</v>
      </c>
      <c r="P985" s="1" t="str">
        <f t="shared" si="93"/>
        <v>1E</v>
      </c>
      <c r="Q985">
        <f t="shared" si="91"/>
        <v>0.74191182182743809</v>
      </c>
      <c r="R985" t="str">
        <f t="shared" si="94"/>
        <v>28B_0-E&amp;3.68%3.68@11</v>
      </c>
      <c r="S985" t="str">
        <f t="shared" si="95"/>
        <v>1E-28B-VCS-Loc-22</v>
      </c>
      <c r="T985" t="str">
        <f>IFERROR(IF(VLOOKUP(S985,Bad!$A:$A,1,FALSE)='RAW2'!S985,"yes","no"),"no")</f>
        <v>no</v>
      </c>
      <c r="U985" t="str">
        <f>IFERROR(VLOOKUP(F985,compounds!$A:$B,2,FALSE),"")</f>
        <v>nonanal</v>
      </c>
      <c r="V985" t="str">
        <f>VLOOKUP(B985,'volatile collection data'!$O:$P,2,FALSE)</f>
        <v>02.may.22 28</v>
      </c>
    </row>
    <row r="986" spans="1:22" x14ac:dyDescent="0.2">
      <c r="A986" t="s">
        <v>204</v>
      </c>
      <c r="B986" s="1" t="str">
        <f t="shared" si="92"/>
        <v>1E</v>
      </c>
      <c r="C986">
        <v>12.842000000000001</v>
      </c>
      <c r="D986">
        <f t="shared" si="90"/>
        <v>12.84</v>
      </c>
      <c r="E986">
        <f>VLOOKUP(D986,'Peak Combiner'!$A$5:$D$4980,4,FALSE)</f>
        <v>12.84</v>
      </c>
      <c r="F986">
        <f>IFERROR(VLOOKUP(D986,rt_comb!$A:$B,2,FALSE),D986)</f>
        <v>12.84</v>
      </c>
      <c r="G986">
        <v>1597976</v>
      </c>
      <c r="H986">
        <f>SUMIFS($G:$G,$E:$E,18.51,'RAW2'!$A:$A,'RAW2'!A986)</f>
        <v>30732684</v>
      </c>
      <c r="I986" s="1" t="str">
        <f>VLOOKUP(A986,'volatile collection data'!$G$6:$H$69,2,FALSE)</f>
        <v>E</v>
      </c>
      <c r="J986" s="1">
        <f>VLOOKUP(A986,'volatile collection data'!$G$6:$I$69,3,FALSE)</f>
        <v>1</v>
      </c>
      <c r="K986" s="1" t="str">
        <f>VLOOKUP(A986,'volatile collection data'!$G$6:$N$69,8,FALSE)</f>
        <v>28B</v>
      </c>
      <c r="L986" s="1">
        <f>VLOOKUP(A986,'volatile collection data'!$G$6:$J$69,4,FALSE)</f>
        <v>3.68</v>
      </c>
      <c r="M986" s="1">
        <f>VLOOKUP($A986,'volatile collection data'!$G$6:$M$69,6,FALSE)</f>
        <v>11</v>
      </c>
      <c r="N986" s="1">
        <f>VLOOKUP($A986,'volatile collection data'!$G$6:$M$69,7,FALSE)</f>
        <v>3.68</v>
      </c>
      <c r="O986" s="1">
        <f>VLOOKUP(A986,'volatile collection data'!$G$6:$K$69,5,FALSE)</f>
        <v>0</v>
      </c>
      <c r="P986" s="1" t="str">
        <f t="shared" si="93"/>
        <v>1E</v>
      </c>
      <c r="Q986">
        <f t="shared" si="91"/>
        <v>7.0646710956916769E-2</v>
      </c>
      <c r="R986" t="str">
        <f t="shared" si="94"/>
        <v>28B_0-E&amp;3.68%3.68@11</v>
      </c>
      <c r="S986" t="str">
        <f t="shared" si="95"/>
        <v>1E-28B-VCS-Loc-22</v>
      </c>
      <c r="T986" t="str">
        <f>IFERROR(IF(VLOOKUP(S986,Bad!$A:$A,1,FALSE)='RAW2'!S986,"yes","no"),"no")</f>
        <v>no</v>
      </c>
      <c r="U986" t="str">
        <f>IFERROR(VLOOKUP(F986,compounds!$A:$B,2,FALSE),"")</f>
        <v/>
      </c>
      <c r="V986" t="str">
        <f>VLOOKUP(B986,'volatile collection data'!$O:$P,2,FALSE)</f>
        <v>02.may.22 28</v>
      </c>
    </row>
    <row r="987" spans="1:22" x14ac:dyDescent="0.2">
      <c r="A987" t="s">
        <v>204</v>
      </c>
      <c r="B987" s="1" t="str">
        <f t="shared" si="92"/>
        <v>1E</v>
      </c>
      <c r="C987">
        <v>12.914</v>
      </c>
      <c r="D987">
        <f t="shared" si="90"/>
        <v>12.91</v>
      </c>
      <c r="E987">
        <f>VLOOKUP(D987,'Peak Combiner'!$A$5:$D$4980,4,FALSE)</f>
        <v>12.91</v>
      </c>
      <c r="F987">
        <f>IFERROR(VLOOKUP(D987,rt_comb!$A:$B,2,FALSE),D987)</f>
        <v>12.91</v>
      </c>
      <c r="G987">
        <v>32489303</v>
      </c>
      <c r="H987">
        <f>SUMIFS($G:$G,$E:$E,18.51,'RAW2'!$A:$A,'RAW2'!A987)</f>
        <v>30732684</v>
      </c>
      <c r="I987" s="1" t="str">
        <f>VLOOKUP(A987,'volatile collection data'!$G$6:$H$69,2,FALSE)</f>
        <v>E</v>
      </c>
      <c r="J987" s="1">
        <f>VLOOKUP(A987,'volatile collection data'!$G$6:$I$69,3,FALSE)</f>
        <v>1</v>
      </c>
      <c r="K987" s="1" t="str">
        <f>VLOOKUP(A987,'volatile collection data'!$G$6:$N$69,8,FALSE)</f>
        <v>28B</v>
      </c>
      <c r="L987" s="1">
        <f>VLOOKUP(A987,'volatile collection data'!$G$6:$J$69,4,FALSE)</f>
        <v>3.68</v>
      </c>
      <c r="M987" s="1">
        <f>VLOOKUP($A987,'volatile collection data'!$G$6:$M$69,6,FALSE)</f>
        <v>11</v>
      </c>
      <c r="N987" s="1">
        <f>VLOOKUP($A987,'volatile collection data'!$G$6:$M$69,7,FALSE)</f>
        <v>3.68</v>
      </c>
      <c r="O987" s="1">
        <f>VLOOKUP(A987,'volatile collection data'!$G$6:$K$69,5,FALSE)</f>
        <v>0</v>
      </c>
      <c r="P987" s="1" t="str">
        <f t="shared" si="93"/>
        <v>1E</v>
      </c>
      <c r="Q987">
        <f t="shared" si="91"/>
        <v>1.4363559892217961</v>
      </c>
      <c r="R987" t="str">
        <f t="shared" si="94"/>
        <v>28B_0-E&amp;3.68%3.68@11</v>
      </c>
      <c r="S987" t="str">
        <f t="shared" si="95"/>
        <v>1E-28B-VCS-Loc-22</v>
      </c>
      <c r="T987" t="str">
        <f>IFERROR(IF(VLOOKUP(S987,Bad!$A:$A,1,FALSE)='RAW2'!S987,"yes","no"),"no")</f>
        <v>no</v>
      </c>
      <c r="U987" t="str">
        <f>IFERROR(VLOOKUP(F987,compounds!$A:$B,2,FALSE),"")</f>
        <v>cyclohexene</v>
      </c>
      <c r="V987" t="str">
        <f>VLOOKUP(B987,'volatile collection data'!$O:$P,2,FALSE)</f>
        <v>02.may.22 28</v>
      </c>
    </row>
    <row r="988" spans="1:22" x14ac:dyDescent="0.2">
      <c r="A988" t="s">
        <v>204</v>
      </c>
      <c r="B988" s="1" t="str">
        <f t="shared" si="92"/>
        <v>1E</v>
      </c>
      <c r="C988">
        <v>14.257999999999999</v>
      </c>
      <c r="D988">
        <f t="shared" si="90"/>
        <v>14.26</v>
      </c>
      <c r="E988">
        <f>VLOOKUP(D988,'Peak Combiner'!$A$5:$D$4980,4,FALSE)</f>
        <v>14.25</v>
      </c>
      <c r="F988">
        <f>IFERROR(VLOOKUP(D988,rt_comb!$A:$B,2,FALSE),D988)</f>
        <v>14.25</v>
      </c>
      <c r="G988">
        <v>1034372</v>
      </c>
      <c r="H988">
        <f>SUMIFS($G:$G,$E:$E,18.51,'RAW2'!$A:$A,'RAW2'!A988)</f>
        <v>30732684</v>
      </c>
      <c r="I988" s="1" t="str">
        <f>VLOOKUP(A988,'volatile collection data'!$G$6:$H$69,2,FALSE)</f>
        <v>E</v>
      </c>
      <c r="J988" s="1">
        <f>VLOOKUP(A988,'volatile collection data'!$G$6:$I$69,3,FALSE)</f>
        <v>1</v>
      </c>
      <c r="K988" s="1" t="str">
        <f>VLOOKUP(A988,'volatile collection data'!$G$6:$N$69,8,FALSE)</f>
        <v>28B</v>
      </c>
      <c r="L988" s="1">
        <f>VLOOKUP(A988,'volatile collection data'!$G$6:$J$69,4,FALSE)</f>
        <v>3.68</v>
      </c>
      <c r="M988" s="1">
        <f>VLOOKUP($A988,'volatile collection data'!$G$6:$M$69,6,FALSE)</f>
        <v>11</v>
      </c>
      <c r="N988" s="1">
        <f>VLOOKUP($A988,'volatile collection data'!$G$6:$M$69,7,FALSE)</f>
        <v>3.68</v>
      </c>
      <c r="O988" s="1">
        <f>VLOOKUP(A988,'volatile collection data'!$G$6:$K$69,5,FALSE)</f>
        <v>0</v>
      </c>
      <c r="P988" s="1" t="str">
        <f t="shared" si="93"/>
        <v>1E</v>
      </c>
      <c r="Q988">
        <f t="shared" si="91"/>
        <v>4.5729710399860769E-2</v>
      </c>
      <c r="R988" t="str">
        <f t="shared" si="94"/>
        <v>28B_0-E&amp;3.68%3.68@11</v>
      </c>
      <c r="S988" t="str">
        <f t="shared" si="95"/>
        <v>1E-28B-VCS-Loc-22</v>
      </c>
      <c r="T988" t="str">
        <f>IFERROR(IF(VLOOKUP(S988,Bad!$A:$A,1,FALSE)='RAW2'!S988,"yes","no"),"no")</f>
        <v>no</v>
      </c>
      <c r="U988" t="str">
        <f>IFERROR(VLOOKUP(F988,compounds!$A:$B,2,FALSE),"")</f>
        <v>p-trimethyl</v>
      </c>
      <c r="V988" t="str">
        <f>VLOOKUP(B988,'volatile collection data'!$O:$P,2,FALSE)</f>
        <v>02.may.22 28</v>
      </c>
    </row>
    <row r="989" spans="1:22" x14ac:dyDescent="0.2">
      <c r="A989" t="s">
        <v>204</v>
      </c>
      <c r="B989" s="1" t="str">
        <f t="shared" si="92"/>
        <v>1E</v>
      </c>
      <c r="C989">
        <v>15.222</v>
      </c>
      <c r="D989">
        <f t="shared" si="90"/>
        <v>15.22</v>
      </c>
      <c r="E989">
        <f>VLOOKUP(D989,'Peak Combiner'!$A$5:$D$4980,4,FALSE)</f>
        <v>15.22</v>
      </c>
      <c r="F989">
        <f>IFERROR(VLOOKUP(D989,rt_comb!$A:$B,2,FALSE),D989)</f>
        <v>15.22</v>
      </c>
      <c r="G989">
        <v>8524203</v>
      </c>
      <c r="H989">
        <f>SUMIFS($G:$G,$E:$E,18.51,'RAW2'!$A:$A,'RAW2'!A989)</f>
        <v>30732684</v>
      </c>
      <c r="I989" s="1" t="str">
        <f>VLOOKUP(A989,'volatile collection data'!$G$6:$H$69,2,FALSE)</f>
        <v>E</v>
      </c>
      <c r="J989" s="1">
        <f>VLOOKUP(A989,'volatile collection data'!$G$6:$I$69,3,FALSE)</f>
        <v>1</v>
      </c>
      <c r="K989" s="1" t="str">
        <f>VLOOKUP(A989,'volatile collection data'!$G$6:$N$69,8,FALSE)</f>
        <v>28B</v>
      </c>
      <c r="L989" s="1">
        <f>VLOOKUP(A989,'volatile collection data'!$G$6:$J$69,4,FALSE)</f>
        <v>3.68</v>
      </c>
      <c r="M989" s="1">
        <f>VLOOKUP($A989,'volatile collection data'!$G$6:$M$69,6,FALSE)</f>
        <v>11</v>
      </c>
      <c r="N989" s="1">
        <f>VLOOKUP($A989,'volatile collection data'!$G$6:$M$69,7,FALSE)</f>
        <v>3.68</v>
      </c>
      <c r="O989" s="1">
        <f>VLOOKUP(A989,'volatile collection data'!$G$6:$K$69,5,FALSE)</f>
        <v>0</v>
      </c>
      <c r="P989" s="1" t="str">
        <f t="shared" si="93"/>
        <v>1E</v>
      </c>
      <c r="Q989">
        <f t="shared" si="91"/>
        <v>0.37685603881352586</v>
      </c>
      <c r="R989" t="str">
        <f t="shared" si="94"/>
        <v>28B_0-E&amp;3.68%3.68@11</v>
      </c>
      <c r="S989" t="str">
        <f t="shared" si="95"/>
        <v>1E-28B-VCS-Loc-22</v>
      </c>
      <c r="T989" t="str">
        <f>IFERROR(IF(VLOOKUP(S989,Bad!$A:$A,1,FALSE)='RAW2'!S989,"yes","no"),"no")</f>
        <v>no</v>
      </c>
      <c r="U989" t="str">
        <f>IFERROR(VLOOKUP(F989,compounds!$A:$B,2,FALSE),"")</f>
        <v/>
      </c>
      <c r="V989" t="str">
        <f>VLOOKUP(B989,'volatile collection data'!$O:$P,2,FALSE)</f>
        <v>02.may.22 28</v>
      </c>
    </row>
    <row r="990" spans="1:22" x14ac:dyDescent="0.2">
      <c r="A990" t="s">
        <v>204</v>
      </c>
      <c r="B990" s="1" t="str">
        <f t="shared" si="92"/>
        <v>1E</v>
      </c>
      <c r="C990">
        <v>15.404</v>
      </c>
      <c r="D990">
        <f t="shared" si="90"/>
        <v>15.4</v>
      </c>
      <c r="E990">
        <f>VLOOKUP(D990,'Peak Combiner'!$A$5:$D$4980,4,FALSE)</f>
        <v>15.4</v>
      </c>
      <c r="F990">
        <f>IFERROR(VLOOKUP(D990,rt_comb!$A:$B,2,FALSE),D990)</f>
        <v>15.4</v>
      </c>
      <c r="G990">
        <v>3257149</v>
      </c>
      <c r="H990">
        <f>SUMIFS($G:$G,$E:$E,18.51,'RAW2'!$A:$A,'RAW2'!A990)</f>
        <v>30732684</v>
      </c>
      <c r="I990" s="1" t="str">
        <f>VLOOKUP(A990,'volatile collection data'!$G$6:$H$69,2,FALSE)</f>
        <v>E</v>
      </c>
      <c r="J990" s="1">
        <f>VLOOKUP(A990,'volatile collection data'!$G$6:$I$69,3,FALSE)</f>
        <v>1</v>
      </c>
      <c r="K990" s="1" t="str">
        <f>VLOOKUP(A990,'volatile collection data'!$G$6:$N$69,8,FALSE)</f>
        <v>28B</v>
      </c>
      <c r="L990" s="1">
        <f>VLOOKUP(A990,'volatile collection data'!$G$6:$J$69,4,FALSE)</f>
        <v>3.68</v>
      </c>
      <c r="M990" s="1">
        <f>VLOOKUP($A990,'volatile collection data'!$G$6:$M$69,6,FALSE)</f>
        <v>11</v>
      </c>
      <c r="N990" s="1">
        <f>VLOOKUP($A990,'volatile collection data'!$G$6:$M$69,7,FALSE)</f>
        <v>3.68</v>
      </c>
      <c r="O990" s="1">
        <f>VLOOKUP(A990,'volatile collection data'!$G$6:$K$69,5,FALSE)</f>
        <v>0</v>
      </c>
      <c r="P990" s="1" t="str">
        <f t="shared" si="93"/>
        <v>1E</v>
      </c>
      <c r="Q990">
        <f t="shared" si="91"/>
        <v>0.14399894863665694</v>
      </c>
      <c r="R990" t="str">
        <f t="shared" si="94"/>
        <v>28B_0-E&amp;3.68%3.68@11</v>
      </c>
      <c r="S990" t="str">
        <f t="shared" si="95"/>
        <v>1E-28B-VCS-Loc-22</v>
      </c>
      <c r="T990" t="str">
        <f>IFERROR(IF(VLOOKUP(S990,Bad!$A:$A,1,FALSE)='RAW2'!S990,"yes","no"),"no")</f>
        <v>no</v>
      </c>
      <c r="U990" t="str">
        <f>IFERROR(VLOOKUP(F990,compounds!$A:$B,2,FALSE),"")</f>
        <v/>
      </c>
      <c r="V990" t="str">
        <f>VLOOKUP(B990,'volatile collection data'!$O:$P,2,FALSE)</f>
        <v>02.may.22 28</v>
      </c>
    </row>
    <row r="991" spans="1:22" x14ac:dyDescent="0.2">
      <c r="A991" t="s">
        <v>204</v>
      </c>
      <c r="B991" s="1" t="str">
        <f t="shared" si="92"/>
        <v>1E</v>
      </c>
      <c r="C991">
        <v>15.57</v>
      </c>
      <c r="D991">
        <f t="shared" si="90"/>
        <v>15.57</v>
      </c>
      <c r="E991">
        <f>VLOOKUP(D991,'Peak Combiner'!$A$5:$D$4980,4,FALSE)</f>
        <v>15.55</v>
      </c>
      <c r="F991">
        <f>IFERROR(VLOOKUP(D991,rt_comb!$A:$B,2,FALSE),D991)</f>
        <v>15.56</v>
      </c>
      <c r="G991">
        <v>6443316</v>
      </c>
      <c r="H991">
        <f>SUMIFS($G:$G,$E:$E,18.51,'RAW2'!$A:$A,'RAW2'!A991)</f>
        <v>30732684</v>
      </c>
      <c r="I991" s="1" t="str">
        <f>VLOOKUP(A991,'volatile collection data'!$G$6:$H$69,2,FALSE)</f>
        <v>E</v>
      </c>
      <c r="J991" s="1">
        <f>VLOOKUP(A991,'volatile collection data'!$G$6:$I$69,3,FALSE)</f>
        <v>1</v>
      </c>
      <c r="K991" s="1" t="str">
        <f>VLOOKUP(A991,'volatile collection data'!$G$6:$N$69,8,FALSE)</f>
        <v>28B</v>
      </c>
      <c r="L991" s="1">
        <f>VLOOKUP(A991,'volatile collection data'!$G$6:$J$69,4,FALSE)</f>
        <v>3.68</v>
      </c>
      <c r="M991" s="1">
        <f>VLOOKUP($A991,'volatile collection data'!$G$6:$M$69,6,FALSE)</f>
        <v>11</v>
      </c>
      <c r="N991" s="1">
        <f>VLOOKUP($A991,'volatile collection data'!$G$6:$M$69,7,FALSE)</f>
        <v>3.68</v>
      </c>
      <c r="O991" s="1">
        <f>VLOOKUP(A991,'volatile collection data'!$G$6:$K$69,5,FALSE)</f>
        <v>0</v>
      </c>
      <c r="P991" s="1" t="str">
        <f t="shared" si="93"/>
        <v>1E</v>
      </c>
      <c r="Q991">
        <f t="shared" si="91"/>
        <v>0.28485977452482208</v>
      </c>
      <c r="R991" t="str">
        <f t="shared" si="94"/>
        <v>28B_0-E&amp;3.68%3.68@11</v>
      </c>
      <c r="S991" t="str">
        <f t="shared" si="95"/>
        <v>1E-28B-VCS-Loc-22</v>
      </c>
      <c r="T991" t="str">
        <f>IFERROR(IF(VLOOKUP(S991,Bad!$A:$A,1,FALSE)='RAW2'!S991,"yes","no"),"no")</f>
        <v>no</v>
      </c>
      <c r="U991" t="str">
        <f>IFERROR(VLOOKUP(F991,compounds!$A:$B,2,FALSE),"")</f>
        <v>decanal</v>
      </c>
      <c r="V991" t="str">
        <f>VLOOKUP(B991,'volatile collection data'!$O:$P,2,FALSE)</f>
        <v>02.may.22 28</v>
      </c>
    </row>
    <row r="992" spans="1:22" x14ac:dyDescent="0.2">
      <c r="A992" t="s">
        <v>204</v>
      </c>
      <c r="B992" s="1" t="str">
        <f t="shared" si="92"/>
        <v>1E</v>
      </c>
      <c r="C992">
        <v>15.782999999999999</v>
      </c>
      <c r="D992">
        <f t="shared" si="90"/>
        <v>15.78</v>
      </c>
      <c r="E992">
        <f>VLOOKUP(D992,'Peak Combiner'!$A$5:$D$4980,4,FALSE)</f>
        <v>15.77</v>
      </c>
      <c r="F992">
        <f>IFERROR(VLOOKUP(D992,rt_comb!$A:$B,2,FALSE),D992)</f>
        <v>15.78</v>
      </c>
      <c r="G992">
        <v>2278566</v>
      </c>
      <c r="H992">
        <f>SUMIFS($G:$G,$E:$E,18.51,'RAW2'!$A:$A,'RAW2'!A992)</f>
        <v>30732684</v>
      </c>
      <c r="I992" s="1" t="str">
        <f>VLOOKUP(A992,'volatile collection data'!$G$6:$H$69,2,FALSE)</f>
        <v>E</v>
      </c>
      <c r="J992" s="1">
        <f>VLOOKUP(A992,'volatile collection data'!$G$6:$I$69,3,FALSE)</f>
        <v>1</v>
      </c>
      <c r="K992" s="1" t="str">
        <f>VLOOKUP(A992,'volatile collection data'!$G$6:$N$69,8,FALSE)</f>
        <v>28B</v>
      </c>
      <c r="L992" s="1">
        <f>VLOOKUP(A992,'volatile collection data'!$G$6:$J$69,4,FALSE)</f>
        <v>3.68</v>
      </c>
      <c r="M992" s="1">
        <f>VLOOKUP($A992,'volatile collection data'!$G$6:$M$69,6,FALSE)</f>
        <v>11</v>
      </c>
      <c r="N992" s="1">
        <f>VLOOKUP($A992,'volatile collection data'!$G$6:$M$69,7,FALSE)</f>
        <v>3.68</v>
      </c>
      <c r="O992" s="1">
        <f>VLOOKUP(A992,'volatile collection data'!$G$6:$K$69,5,FALSE)</f>
        <v>0</v>
      </c>
      <c r="P992" s="1" t="str">
        <f t="shared" si="93"/>
        <v>1E</v>
      </c>
      <c r="Q992">
        <f t="shared" si="91"/>
        <v>0.10073567662984802</v>
      </c>
      <c r="R992" t="str">
        <f t="shared" si="94"/>
        <v>28B_0-E&amp;3.68%3.68@11</v>
      </c>
      <c r="S992" t="str">
        <f t="shared" si="95"/>
        <v>1E-28B-VCS-Loc-22</v>
      </c>
      <c r="T992" t="str">
        <f>IFERROR(IF(VLOOKUP(S992,Bad!$A:$A,1,FALSE)='RAW2'!S992,"yes","no"),"no")</f>
        <v>no</v>
      </c>
      <c r="U992" t="str">
        <f>IFERROR(VLOOKUP(F992,compounds!$A:$B,2,FALSE),"")</f>
        <v/>
      </c>
      <c r="V992" t="str">
        <f>VLOOKUP(B992,'volatile collection data'!$O:$P,2,FALSE)</f>
        <v>02.may.22 28</v>
      </c>
    </row>
    <row r="993" spans="1:22" x14ac:dyDescent="0.2">
      <c r="A993" t="s">
        <v>204</v>
      </c>
      <c r="B993" s="1" t="str">
        <f t="shared" si="92"/>
        <v>1E</v>
      </c>
      <c r="C993">
        <v>16.448</v>
      </c>
      <c r="D993">
        <f t="shared" si="90"/>
        <v>16.45</v>
      </c>
      <c r="E993">
        <f>VLOOKUP(D993,'Peak Combiner'!$A$5:$D$4980,4,FALSE)</f>
        <v>16.440000000000001</v>
      </c>
      <c r="F993">
        <f>IFERROR(VLOOKUP(D993,rt_comb!$A:$B,2,FALSE),D993)</f>
        <v>16.45</v>
      </c>
      <c r="G993">
        <v>5478290</v>
      </c>
      <c r="H993">
        <f>SUMIFS($G:$G,$E:$E,18.51,'RAW2'!$A:$A,'RAW2'!A993)</f>
        <v>30732684</v>
      </c>
      <c r="I993" s="1" t="str">
        <f>VLOOKUP(A993,'volatile collection data'!$G$6:$H$69,2,FALSE)</f>
        <v>E</v>
      </c>
      <c r="J993" s="1">
        <f>VLOOKUP(A993,'volatile collection data'!$G$6:$I$69,3,FALSE)</f>
        <v>1</v>
      </c>
      <c r="K993" s="1" t="str">
        <f>VLOOKUP(A993,'volatile collection data'!$G$6:$N$69,8,FALSE)</f>
        <v>28B</v>
      </c>
      <c r="L993" s="1">
        <f>VLOOKUP(A993,'volatile collection data'!$G$6:$J$69,4,FALSE)</f>
        <v>3.68</v>
      </c>
      <c r="M993" s="1">
        <f>VLOOKUP($A993,'volatile collection data'!$G$6:$M$69,6,FALSE)</f>
        <v>11</v>
      </c>
      <c r="N993" s="1">
        <f>VLOOKUP($A993,'volatile collection data'!$G$6:$M$69,7,FALSE)</f>
        <v>3.68</v>
      </c>
      <c r="O993" s="1">
        <f>VLOOKUP(A993,'volatile collection data'!$G$6:$K$69,5,FALSE)</f>
        <v>0</v>
      </c>
      <c r="P993" s="1" t="str">
        <f t="shared" si="93"/>
        <v>1E</v>
      </c>
      <c r="Q993">
        <f t="shared" si="91"/>
        <v>0.2421958591168876</v>
      </c>
      <c r="R993" t="str">
        <f t="shared" si="94"/>
        <v>28B_0-E&amp;3.68%3.68@11</v>
      </c>
      <c r="S993" t="str">
        <f t="shared" si="95"/>
        <v>1E-28B-VCS-Loc-22</v>
      </c>
      <c r="T993" t="str">
        <f>IFERROR(IF(VLOOKUP(S993,Bad!$A:$A,1,FALSE)='RAW2'!S993,"yes","no"),"no")</f>
        <v>no</v>
      </c>
      <c r="U993" t="str">
        <f>IFERROR(VLOOKUP(F993,compounds!$A:$B,2,FALSE),"")</f>
        <v/>
      </c>
      <c r="V993" t="str">
        <f>VLOOKUP(B993,'volatile collection data'!$O:$P,2,FALSE)</f>
        <v>02.may.22 28</v>
      </c>
    </row>
    <row r="994" spans="1:22" x14ac:dyDescent="0.2">
      <c r="A994" t="s">
        <v>204</v>
      </c>
      <c r="B994" s="1" t="str">
        <f t="shared" si="92"/>
        <v>1E</v>
      </c>
      <c r="C994">
        <v>18.212</v>
      </c>
      <c r="D994">
        <f t="shared" si="90"/>
        <v>18.21</v>
      </c>
      <c r="E994">
        <f>VLOOKUP(D994,'Peak Combiner'!$A$5:$D$4980,4,FALSE)</f>
        <v>18.21</v>
      </c>
      <c r="F994">
        <f>IFERROR(VLOOKUP(D994,rt_comb!$A:$B,2,FALSE),D994)</f>
        <v>18.21</v>
      </c>
      <c r="G994">
        <v>2549806</v>
      </c>
      <c r="H994">
        <f>SUMIFS($G:$G,$E:$E,18.51,'RAW2'!$A:$A,'RAW2'!A994)</f>
        <v>30732684</v>
      </c>
      <c r="I994" s="1" t="str">
        <f>VLOOKUP(A994,'volatile collection data'!$G$6:$H$69,2,FALSE)</f>
        <v>E</v>
      </c>
      <c r="J994" s="1">
        <f>VLOOKUP(A994,'volatile collection data'!$G$6:$I$69,3,FALSE)</f>
        <v>1</v>
      </c>
      <c r="K994" s="1" t="str">
        <f>VLOOKUP(A994,'volatile collection data'!$G$6:$N$69,8,FALSE)</f>
        <v>28B</v>
      </c>
      <c r="L994" s="1">
        <f>VLOOKUP(A994,'volatile collection data'!$G$6:$J$69,4,FALSE)</f>
        <v>3.68</v>
      </c>
      <c r="M994" s="1">
        <f>VLOOKUP($A994,'volatile collection data'!$G$6:$M$69,6,FALSE)</f>
        <v>11</v>
      </c>
      <c r="N994" s="1">
        <f>VLOOKUP($A994,'volatile collection data'!$G$6:$M$69,7,FALSE)</f>
        <v>3.68</v>
      </c>
      <c r="O994" s="1">
        <f>VLOOKUP(A994,'volatile collection data'!$G$6:$K$69,5,FALSE)</f>
        <v>0</v>
      </c>
      <c r="P994" s="1" t="str">
        <f t="shared" si="93"/>
        <v>1E</v>
      </c>
      <c r="Q994">
        <f t="shared" si="91"/>
        <v>0.11272722961935105</v>
      </c>
      <c r="R994" t="str">
        <f t="shared" si="94"/>
        <v>28B_0-E&amp;3.68%3.68@11</v>
      </c>
      <c r="S994" t="str">
        <f t="shared" si="95"/>
        <v>1E-28B-VCS-Loc-22</v>
      </c>
      <c r="T994" t="str">
        <f>IFERROR(IF(VLOOKUP(S994,Bad!$A:$A,1,FALSE)='RAW2'!S994,"yes","no"),"no")</f>
        <v>no</v>
      </c>
      <c r="U994" t="str">
        <f>IFERROR(VLOOKUP(F994,compounds!$A:$B,2,FALSE),"")</f>
        <v/>
      </c>
      <c r="V994" t="str">
        <f>VLOOKUP(B994,'volatile collection data'!$O:$P,2,FALSE)</f>
        <v>02.may.22 28</v>
      </c>
    </row>
    <row r="995" spans="1:22" x14ac:dyDescent="0.2">
      <c r="A995" t="s">
        <v>204</v>
      </c>
      <c r="B995" s="1" t="str">
        <f t="shared" si="92"/>
        <v>1E</v>
      </c>
      <c r="C995">
        <v>18.417000000000002</v>
      </c>
      <c r="D995">
        <f t="shared" si="90"/>
        <v>18.420000000000002</v>
      </c>
      <c r="E995">
        <f>VLOOKUP(D995,'Peak Combiner'!$A$5:$D$4980,4,FALSE)</f>
        <v>18.420000000000002</v>
      </c>
      <c r="F995">
        <f>IFERROR(VLOOKUP(D995,rt_comb!$A:$B,2,FALSE),D995)</f>
        <v>18.420000000000002</v>
      </c>
      <c r="G995">
        <v>1091031</v>
      </c>
      <c r="H995">
        <f>SUMIFS($G:$G,$E:$E,18.51,'RAW2'!$A:$A,'RAW2'!A995)</f>
        <v>30732684</v>
      </c>
      <c r="I995" s="1" t="str">
        <f>VLOOKUP(A995,'volatile collection data'!$G$6:$H$69,2,FALSE)</f>
        <v>E</v>
      </c>
      <c r="J995" s="1">
        <f>VLOOKUP(A995,'volatile collection data'!$G$6:$I$69,3,FALSE)</f>
        <v>1</v>
      </c>
      <c r="K995" s="1" t="str">
        <f>VLOOKUP(A995,'volatile collection data'!$G$6:$N$69,8,FALSE)</f>
        <v>28B</v>
      </c>
      <c r="L995" s="1">
        <f>VLOOKUP(A995,'volatile collection data'!$G$6:$J$69,4,FALSE)</f>
        <v>3.68</v>
      </c>
      <c r="M995" s="1">
        <f>VLOOKUP($A995,'volatile collection data'!$G$6:$M$69,6,FALSE)</f>
        <v>11</v>
      </c>
      <c r="N995" s="1">
        <f>VLOOKUP($A995,'volatile collection data'!$G$6:$M$69,7,FALSE)</f>
        <v>3.68</v>
      </c>
      <c r="O995" s="1">
        <f>VLOOKUP(A995,'volatile collection data'!$G$6:$K$69,5,FALSE)</f>
        <v>0</v>
      </c>
      <c r="P995" s="1" t="str">
        <f t="shared" si="93"/>
        <v>1E</v>
      </c>
      <c r="Q995">
        <f t="shared" si="91"/>
        <v>4.8234611597443182E-2</v>
      </c>
      <c r="R995" t="str">
        <f t="shared" si="94"/>
        <v>28B_0-E&amp;3.68%3.68@11</v>
      </c>
      <c r="S995" t="str">
        <f t="shared" si="95"/>
        <v>1E-28B-VCS-Loc-22</v>
      </c>
      <c r="T995" t="str">
        <f>IFERROR(IF(VLOOKUP(S995,Bad!$A:$A,1,FALSE)='RAW2'!S995,"yes","no"),"no")</f>
        <v>no</v>
      </c>
      <c r="U995" t="str">
        <f>IFERROR(VLOOKUP(F995,compounds!$A:$B,2,FALSE),"")</f>
        <v/>
      </c>
      <c r="V995" t="str">
        <f>VLOOKUP(B995,'volatile collection data'!$O:$P,2,FALSE)</f>
        <v>02.may.22 28</v>
      </c>
    </row>
    <row r="996" spans="1:22" x14ac:dyDescent="0.2">
      <c r="A996" t="s">
        <v>204</v>
      </c>
      <c r="B996" s="1" t="str">
        <f t="shared" si="92"/>
        <v>1E</v>
      </c>
      <c r="C996">
        <v>18.516999999999999</v>
      </c>
      <c r="D996">
        <f t="shared" si="90"/>
        <v>18.52</v>
      </c>
      <c r="E996">
        <f>VLOOKUP(D996,'Peak Combiner'!$A$5:$D$4980,4,FALSE)</f>
        <v>18.510000000000002</v>
      </c>
      <c r="F996">
        <f>IFERROR(VLOOKUP(D996,rt_comb!$A:$B,2,FALSE),D996)</f>
        <v>18.52</v>
      </c>
      <c r="G996">
        <v>30732684</v>
      </c>
      <c r="H996">
        <f>SUMIFS($G:$G,$E:$E,18.51,'RAW2'!$A:$A,'RAW2'!A996)</f>
        <v>30732684</v>
      </c>
      <c r="I996" s="1" t="str">
        <f>VLOOKUP(A996,'volatile collection data'!$G$6:$H$69,2,FALSE)</f>
        <v>E</v>
      </c>
      <c r="J996" s="1">
        <f>VLOOKUP(A996,'volatile collection data'!$G$6:$I$69,3,FALSE)</f>
        <v>1</v>
      </c>
      <c r="K996" s="1" t="str">
        <f>VLOOKUP(A996,'volatile collection data'!$G$6:$N$69,8,FALSE)</f>
        <v>28B</v>
      </c>
      <c r="L996" s="1">
        <f>VLOOKUP(A996,'volatile collection data'!$G$6:$J$69,4,FALSE)</f>
        <v>3.68</v>
      </c>
      <c r="M996" s="1">
        <f>VLOOKUP($A996,'volatile collection data'!$G$6:$M$69,6,FALSE)</f>
        <v>11</v>
      </c>
      <c r="N996" s="1">
        <f>VLOOKUP($A996,'volatile collection data'!$G$6:$M$69,7,FALSE)</f>
        <v>3.68</v>
      </c>
      <c r="O996" s="1">
        <f>VLOOKUP(A996,'volatile collection data'!$G$6:$K$69,5,FALSE)</f>
        <v>0</v>
      </c>
      <c r="P996" s="1" t="str">
        <f t="shared" si="93"/>
        <v>1E</v>
      </c>
      <c r="Q996">
        <f t="shared" si="91"/>
        <v>1.3586956521739131</v>
      </c>
      <c r="R996" t="str">
        <f t="shared" si="94"/>
        <v>28B_0-E&amp;3.68%3.68@11</v>
      </c>
      <c r="S996" t="str">
        <f t="shared" si="95"/>
        <v>1E-28B-VCS-Loc-22</v>
      </c>
      <c r="T996" t="str">
        <f>IFERROR(IF(VLOOKUP(S996,Bad!$A:$A,1,FALSE)='RAW2'!S996,"yes","no"),"no")</f>
        <v>no</v>
      </c>
      <c r="U996" t="str">
        <f>IFERROR(VLOOKUP(F996,compounds!$A:$B,2,FALSE),"")</f>
        <v>standard</v>
      </c>
      <c r="V996" t="str">
        <f>VLOOKUP(B996,'volatile collection data'!$O:$P,2,FALSE)</f>
        <v>02.may.22 28</v>
      </c>
    </row>
    <row r="997" spans="1:22" x14ac:dyDescent="0.2">
      <c r="A997" t="s">
        <v>204</v>
      </c>
      <c r="B997" s="1" t="str">
        <f t="shared" si="92"/>
        <v>1E</v>
      </c>
      <c r="C997">
        <v>21.085000000000001</v>
      </c>
      <c r="D997">
        <f t="shared" si="90"/>
        <v>21.09</v>
      </c>
      <c r="E997">
        <f>VLOOKUP(D997,'Peak Combiner'!$A$5:$D$4980,4,FALSE)</f>
        <v>21.07</v>
      </c>
      <c r="F997">
        <f>IFERROR(VLOOKUP(D997,rt_comb!$A:$B,2,FALSE),D997)</f>
        <v>21.09</v>
      </c>
      <c r="G997">
        <v>2549828</v>
      </c>
      <c r="H997">
        <f>SUMIFS($G:$G,$E:$E,18.51,'RAW2'!$A:$A,'RAW2'!A997)</f>
        <v>30732684</v>
      </c>
      <c r="I997" s="1" t="str">
        <f>VLOOKUP(A997,'volatile collection data'!$G$6:$H$69,2,FALSE)</f>
        <v>E</v>
      </c>
      <c r="J997" s="1">
        <f>VLOOKUP(A997,'volatile collection data'!$G$6:$I$69,3,FALSE)</f>
        <v>1</v>
      </c>
      <c r="K997" s="1" t="str">
        <f>VLOOKUP(A997,'volatile collection data'!$G$6:$N$69,8,FALSE)</f>
        <v>28B</v>
      </c>
      <c r="L997" s="1">
        <f>VLOOKUP(A997,'volatile collection data'!$G$6:$J$69,4,FALSE)</f>
        <v>3.68</v>
      </c>
      <c r="M997" s="1">
        <f>VLOOKUP($A997,'volatile collection data'!$G$6:$M$69,6,FALSE)</f>
        <v>11</v>
      </c>
      <c r="N997" s="1">
        <f>VLOOKUP($A997,'volatile collection data'!$G$6:$M$69,7,FALSE)</f>
        <v>3.68</v>
      </c>
      <c r="O997" s="1">
        <f>VLOOKUP(A997,'volatile collection data'!$G$6:$K$69,5,FALSE)</f>
        <v>0</v>
      </c>
      <c r="P997" s="1" t="str">
        <f t="shared" si="93"/>
        <v>1E</v>
      </c>
      <c r="Q997">
        <f t="shared" si="91"/>
        <v>0.11272820224199437</v>
      </c>
      <c r="R997" t="str">
        <f t="shared" si="94"/>
        <v>28B_0-E&amp;3.68%3.68@11</v>
      </c>
      <c r="S997" t="str">
        <f t="shared" si="95"/>
        <v>1E-28B-VCS-Loc-22</v>
      </c>
      <c r="T997" t="str">
        <f>IFERROR(IF(VLOOKUP(S997,Bad!$A:$A,1,FALSE)='RAW2'!S997,"yes","no"),"no")</f>
        <v>no</v>
      </c>
      <c r="U997" t="str">
        <f>IFERROR(VLOOKUP(F997,compounds!$A:$B,2,FALSE),"")</f>
        <v/>
      </c>
      <c r="V997" t="str">
        <f>VLOOKUP(B997,'volatile collection data'!$O:$P,2,FALSE)</f>
        <v>02.may.22 28</v>
      </c>
    </row>
    <row r="998" spans="1:22" x14ac:dyDescent="0.2">
      <c r="A998" t="s">
        <v>204</v>
      </c>
      <c r="B998" s="1" t="str">
        <f t="shared" si="92"/>
        <v>1E</v>
      </c>
      <c r="C998">
        <v>21.324000000000002</v>
      </c>
      <c r="D998">
        <f t="shared" si="90"/>
        <v>21.32</v>
      </c>
      <c r="E998">
        <f>VLOOKUP(D998,'Peak Combiner'!$A$5:$D$4980,4,FALSE)</f>
        <v>21.28</v>
      </c>
      <c r="F998">
        <f>IFERROR(VLOOKUP(D998,rt_comb!$A:$B,2,FALSE),D998)</f>
        <v>21.32</v>
      </c>
      <c r="G998">
        <v>38265278</v>
      </c>
      <c r="H998">
        <f>SUMIFS($G:$G,$E:$E,18.51,'RAW2'!$A:$A,'RAW2'!A998)</f>
        <v>30732684</v>
      </c>
      <c r="I998" s="1" t="str">
        <f>VLOOKUP(A998,'volatile collection data'!$G$6:$H$69,2,FALSE)</f>
        <v>E</v>
      </c>
      <c r="J998" s="1">
        <f>VLOOKUP(A998,'volatile collection data'!$G$6:$I$69,3,FALSE)</f>
        <v>1</v>
      </c>
      <c r="K998" s="1" t="str">
        <f>VLOOKUP(A998,'volatile collection data'!$G$6:$N$69,8,FALSE)</f>
        <v>28B</v>
      </c>
      <c r="L998" s="1">
        <f>VLOOKUP(A998,'volatile collection data'!$G$6:$J$69,4,FALSE)</f>
        <v>3.68</v>
      </c>
      <c r="M998" s="1">
        <f>VLOOKUP($A998,'volatile collection data'!$G$6:$M$69,6,FALSE)</f>
        <v>11</v>
      </c>
      <c r="N998" s="1">
        <f>VLOOKUP($A998,'volatile collection data'!$G$6:$M$69,7,FALSE)</f>
        <v>3.68</v>
      </c>
      <c r="O998" s="1">
        <f>VLOOKUP(A998,'volatile collection data'!$G$6:$K$69,5,FALSE)</f>
        <v>0</v>
      </c>
      <c r="P998" s="1" t="str">
        <f t="shared" si="93"/>
        <v>1E</v>
      </c>
      <c r="Q998">
        <f t="shared" si="91"/>
        <v>1.6917125379555553</v>
      </c>
      <c r="R998" t="str">
        <f t="shared" si="94"/>
        <v>28B_0-E&amp;3.68%3.68@11</v>
      </c>
      <c r="S998" t="str">
        <f t="shared" si="95"/>
        <v>1E-28B-VCS-Loc-22</v>
      </c>
      <c r="T998" t="str">
        <f>IFERROR(IF(VLOOKUP(S998,Bad!$A:$A,1,FALSE)='RAW2'!S998,"yes","no"),"no")</f>
        <v>no</v>
      </c>
      <c r="U998" t="str">
        <f>IFERROR(VLOOKUP(F998,compounds!$A:$B,2,FALSE),"")</f>
        <v/>
      </c>
      <c r="V998" t="str">
        <f>VLOOKUP(B998,'volatile collection data'!$O:$P,2,FALSE)</f>
        <v>02.may.22 28</v>
      </c>
    </row>
    <row r="999" spans="1:22" x14ac:dyDescent="0.2">
      <c r="A999" t="s">
        <v>204</v>
      </c>
      <c r="B999" s="1" t="str">
        <f t="shared" si="92"/>
        <v>1E</v>
      </c>
      <c r="C999">
        <v>22.181000000000001</v>
      </c>
      <c r="D999">
        <f t="shared" si="90"/>
        <v>22.18</v>
      </c>
      <c r="E999">
        <f>VLOOKUP(D999,'Peak Combiner'!$A$5:$D$4980,4,FALSE)</f>
        <v>22.17</v>
      </c>
      <c r="F999">
        <f>IFERROR(VLOOKUP(D999,rt_comb!$A:$B,2,FALSE),D999)</f>
        <v>22.18</v>
      </c>
      <c r="G999">
        <v>1326599</v>
      </c>
      <c r="H999">
        <f>SUMIFS($G:$G,$E:$E,18.51,'RAW2'!$A:$A,'RAW2'!A999)</f>
        <v>30732684</v>
      </c>
      <c r="I999" s="1" t="str">
        <f>VLOOKUP(A999,'volatile collection data'!$G$6:$H$69,2,FALSE)</f>
        <v>E</v>
      </c>
      <c r="J999" s="1">
        <f>VLOOKUP(A999,'volatile collection data'!$G$6:$I$69,3,FALSE)</f>
        <v>1</v>
      </c>
      <c r="K999" s="1" t="str">
        <f>VLOOKUP(A999,'volatile collection data'!$G$6:$N$69,8,FALSE)</f>
        <v>28B</v>
      </c>
      <c r="L999" s="1">
        <f>VLOOKUP(A999,'volatile collection data'!$G$6:$J$69,4,FALSE)</f>
        <v>3.68</v>
      </c>
      <c r="M999" s="1">
        <f>VLOOKUP($A999,'volatile collection data'!$G$6:$M$69,6,FALSE)</f>
        <v>11</v>
      </c>
      <c r="N999" s="1">
        <f>VLOOKUP($A999,'volatile collection data'!$G$6:$M$69,7,FALSE)</f>
        <v>3.68</v>
      </c>
      <c r="O999" s="1">
        <f>VLOOKUP(A999,'volatile collection data'!$G$6:$K$69,5,FALSE)</f>
        <v>0</v>
      </c>
      <c r="P999" s="1" t="str">
        <f t="shared" si="93"/>
        <v>1E</v>
      </c>
      <c r="Q999">
        <f t="shared" si="91"/>
        <v>5.8649101180953178E-2</v>
      </c>
      <c r="R999" t="str">
        <f t="shared" si="94"/>
        <v>28B_0-E&amp;3.68%3.68@11</v>
      </c>
      <c r="S999" t="str">
        <f t="shared" si="95"/>
        <v>1E-28B-VCS-Loc-22</v>
      </c>
      <c r="T999" t="str">
        <f>IFERROR(IF(VLOOKUP(S999,Bad!$A:$A,1,FALSE)='RAW2'!S999,"yes","no"),"no")</f>
        <v>no</v>
      </c>
      <c r="U999" t="str">
        <f>IFERROR(VLOOKUP(F999,compounds!$A:$B,2,FALSE),"")</f>
        <v>humulene</v>
      </c>
      <c r="V999" t="str">
        <f>VLOOKUP(B999,'volatile collection data'!$O:$P,2,FALSE)</f>
        <v>02.may.22 28</v>
      </c>
    </row>
    <row r="1000" spans="1:22" x14ac:dyDescent="0.2">
      <c r="A1000" t="s">
        <v>204</v>
      </c>
      <c r="B1000" s="1" t="str">
        <f t="shared" si="92"/>
        <v>1E</v>
      </c>
      <c r="C1000">
        <v>22.363</v>
      </c>
      <c r="D1000">
        <f t="shared" si="90"/>
        <v>22.36</v>
      </c>
      <c r="E1000">
        <f>VLOOKUP(D1000,'Peak Combiner'!$A$5:$D$4980,4,FALSE)</f>
        <v>22.36</v>
      </c>
      <c r="F1000">
        <f>IFERROR(VLOOKUP(D1000,rt_comb!$A:$B,2,FALSE),D1000)</f>
        <v>22.36</v>
      </c>
      <c r="G1000">
        <v>1210018</v>
      </c>
      <c r="H1000">
        <f>SUMIFS($G:$G,$E:$E,18.51,'RAW2'!$A:$A,'RAW2'!A1000)</f>
        <v>30732684</v>
      </c>
      <c r="I1000" s="1" t="str">
        <f>VLOOKUP(A1000,'volatile collection data'!$G$6:$H$69,2,FALSE)</f>
        <v>E</v>
      </c>
      <c r="J1000" s="1">
        <f>VLOOKUP(A1000,'volatile collection data'!$G$6:$I$69,3,FALSE)</f>
        <v>1</v>
      </c>
      <c r="K1000" s="1" t="str">
        <f>VLOOKUP(A1000,'volatile collection data'!$G$6:$N$69,8,FALSE)</f>
        <v>28B</v>
      </c>
      <c r="L1000" s="1">
        <f>VLOOKUP(A1000,'volatile collection data'!$G$6:$J$69,4,FALSE)</f>
        <v>3.68</v>
      </c>
      <c r="M1000" s="1">
        <f>VLOOKUP($A1000,'volatile collection data'!$G$6:$M$69,6,FALSE)</f>
        <v>11</v>
      </c>
      <c r="N1000" s="1">
        <f>VLOOKUP($A1000,'volatile collection data'!$G$6:$M$69,7,FALSE)</f>
        <v>3.68</v>
      </c>
      <c r="O1000" s="1">
        <f>VLOOKUP(A1000,'volatile collection data'!$G$6:$K$69,5,FALSE)</f>
        <v>0</v>
      </c>
      <c r="P1000" s="1" t="str">
        <f t="shared" si="93"/>
        <v>1E</v>
      </c>
      <c r="Q1000">
        <f t="shared" si="91"/>
        <v>5.3495041163738703E-2</v>
      </c>
      <c r="R1000" t="str">
        <f t="shared" si="94"/>
        <v>28B_0-E&amp;3.68%3.68@11</v>
      </c>
      <c r="S1000" t="str">
        <f t="shared" si="95"/>
        <v>1E-28B-VCS-Loc-22</v>
      </c>
      <c r="T1000" t="str">
        <f>IFERROR(IF(VLOOKUP(S1000,Bad!$A:$A,1,FALSE)='RAW2'!S1000,"yes","no"),"no")</f>
        <v>no</v>
      </c>
      <c r="U1000" t="str">
        <f>IFERROR(VLOOKUP(F1000,compounds!$A:$B,2,FALSE),"")</f>
        <v/>
      </c>
      <c r="V1000" t="str">
        <f>VLOOKUP(B1000,'volatile collection data'!$O:$P,2,FALSE)</f>
        <v>02.may.22 28</v>
      </c>
    </row>
    <row r="1001" spans="1:22" x14ac:dyDescent="0.2">
      <c r="A1001" t="s">
        <v>204</v>
      </c>
      <c r="B1001" s="1" t="str">
        <f t="shared" si="92"/>
        <v>1E</v>
      </c>
      <c r="C1001">
        <v>22.867000000000001</v>
      </c>
      <c r="D1001">
        <f t="shared" si="90"/>
        <v>22.87</v>
      </c>
      <c r="E1001">
        <f>VLOOKUP(D1001,'Peak Combiner'!$A$5:$D$4980,4,FALSE)</f>
        <v>22.87</v>
      </c>
      <c r="F1001">
        <f>IFERROR(VLOOKUP(D1001,rt_comb!$A:$B,2,FALSE),D1001)</f>
        <v>22.87</v>
      </c>
      <c r="G1001">
        <v>1431896</v>
      </c>
      <c r="H1001">
        <f>SUMIFS($G:$G,$E:$E,18.51,'RAW2'!$A:$A,'RAW2'!A1001)</f>
        <v>30732684</v>
      </c>
      <c r="I1001" s="1" t="str">
        <f>VLOOKUP(A1001,'volatile collection data'!$G$6:$H$69,2,FALSE)</f>
        <v>E</v>
      </c>
      <c r="J1001" s="1">
        <f>VLOOKUP(A1001,'volatile collection data'!$G$6:$I$69,3,FALSE)</f>
        <v>1</v>
      </c>
      <c r="K1001" s="1" t="str">
        <f>VLOOKUP(A1001,'volatile collection data'!$G$6:$N$69,8,FALSE)</f>
        <v>28B</v>
      </c>
      <c r="L1001" s="1">
        <f>VLOOKUP(A1001,'volatile collection data'!$G$6:$J$69,4,FALSE)</f>
        <v>3.68</v>
      </c>
      <c r="M1001" s="1">
        <f>VLOOKUP($A1001,'volatile collection data'!$G$6:$M$69,6,FALSE)</f>
        <v>11</v>
      </c>
      <c r="N1001" s="1">
        <f>VLOOKUP($A1001,'volatile collection data'!$G$6:$M$69,7,FALSE)</f>
        <v>3.68</v>
      </c>
      <c r="O1001" s="1">
        <f>VLOOKUP(A1001,'volatile collection data'!$G$6:$K$69,5,FALSE)</f>
        <v>0</v>
      </c>
      <c r="P1001" s="1" t="str">
        <f t="shared" si="93"/>
        <v>1E</v>
      </c>
      <c r="Q1001">
        <f t="shared" si="91"/>
        <v>6.3304294202394334E-2</v>
      </c>
      <c r="R1001" t="str">
        <f t="shared" si="94"/>
        <v>28B_0-E&amp;3.68%3.68@11</v>
      </c>
      <c r="S1001" t="str">
        <f t="shared" si="95"/>
        <v>1E-28B-VCS-Loc-22</v>
      </c>
      <c r="T1001" t="str">
        <f>IFERROR(IF(VLOOKUP(S1001,Bad!$A:$A,1,FALSE)='RAW2'!S1001,"yes","no"),"no")</f>
        <v>no</v>
      </c>
      <c r="U1001" t="str">
        <f>IFERROR(VLOOKUP(F1001,compounds!$A:$B,2,FALSE),"")</f>
        <v/>
      </c>
      <c r="V1001" t="str">
        <f>VLOOKUP(B1001,'volatile collection data'!$O:$P,2,FALSE)</f>
        <v>02.may.22 28</v>
      </c>
    </row>
    <row r="1002" spans="1:22" x14ac:dyDescent="0.2">
      <c r="A1002" t="s">
        <v>204</v>
      </c>
      <c r="B1002" s="1" t="str">
        <f t="shared" si="92"/>
        <v>1E</v>
      </c>
      <c r="C1002">
        <v>23.334</v>
      </c>
      <c r="D1002">
        <f t="shared" si="90"/>
        <v>23.33</v>
      </c>
      <c r="E1002">
        <f>VLOOKUP(D1002,'Peak Combiner'!$A$5:$D$4980,4,FALSE)</f>
        <v>23.32</v>
      </c>
      <c r="F1002">
        <f>IFERROR(VLOOKUP(D1002,rt_comb!$A:$B,2,FALSE),D1002)</f>
        <v>23.33</v>
      </c>
      <c r="G1002">
        <v>3329577</v>
      </c>
      <c r="H1002">
        <f>SUMIFS($G:$G,$E:$E,18.51,'RAW2'!$A:$A,'RAW2'!A1002)</f>
        <v>30732684</v>
      </c>
      <c r="I1002" s="1" t="str">
        <f>VLOOKUP(A1002,'volatile collection data'!$G$6:$H$69,2,FALSE)</f>
        <v>E</v>
      </c>
      <c r="J1002" s="1">
        <f>VLOOKUP(A1002,'volatile collection data'!$G$6:$I$69,3,FALSE)</f>
        <v>1</v>
      </c>
      <c r="K1002" s="1" t="str">
        <f>VLOOKUP(A1002,'volatile collection data'!$G$6:$N$69,8,FALSE)</f>
        <v>28B</v>
      </c>
      <c r="L1002" s="1">
        <f>VLOOKUP(A1002,'volatile collection data'!$G$6:$J$69,4,FALSE)</f>
        <v>3.68</v>
      </c>
      <c r="M1002" s="1">
        <f>VLOOKUP($A1002,'volatile collection data'!$G$6:$M$69,6,FALSE)</f>
        <v>11</v>
      </c>
      <c r="N1002" s="1">
        <f>VLOOKUP($A1002,'volatile collection data'!$G$6:$M$69,7,FALSE)</f>
        <v>3.68</v>
      </c>
      <c r="O1002" s="1">
        <f>VLOOKUP(A1002,'volatile collection data'!$G$6:$K$69,5,FALSE)</f>
        <v>0</v>
      </c>
      <c r="P1002" s="1" t="str">
        <f t="shared" si="93"/>
        <v>1E</v>
      </c>
      <c r="Q1002">
        <f t="shared" si="91"/>
        <v>0.14720099921888569</v>
      </c>
      <c r="R1002" t="str">
        <f t="shared" si="94"/>
        <v>28B_0-E&amp;3.68%3.68@11</v>
      </c>
      <c r="S1002" t="str">
        <f t="shared" si="95"/>
        <v>1E-28B-VCS-Loc-22</v>
      </c>
      <c r="T1002" t="str">
        <f>IFERROR(IF(VLOOKUP(S1002,Bad!$A:$A,1,FALSE)='RAW2'!S1002,"yes","no"),"no")</f>
        <v>no</v>
      </c>
      <c r="U1002" t="str">
        <f>IFERROR(VLOOKUP(F1002,compounds!$A:$B,2,FALSE),"")</f>
        <v/>
      </c>
      <c r="V1002" t="str">
        <f>VLOOKUP(B1002,'volatile collection data'!$O:$P,2,FALSE)</f>
        <v>02.may.22 28</v>
      </c>
    </row>
    <row r="1003" spans="1:22" x14ac:dyDescent="0.2">
      <c r="A1003" t="s">
        <v>204</v>
      </c>
      <c r="B1003" s="1" t="str">
        <f t="shared" si="92"/>
        <v>1E</v>
      </c>
      <c r="C1003">
        <v>23.670999999999999</v>
      </c>
      <c r="D1003">
        <f t="shared" si="90"/>
        <v>23.67</v>
      </c>
      <c r="E1003">
        <f>VLOOKUP(D1003,'Peak Combiner'!$A$5:$D$4980,4,FALSE)</f>
        <v>23.67</v>
      </c>
      <c r="F1003">
        <f>IFERROR(VLOOKUP(D1003,rt_comb!$A:$B,2,FALSE),D1003)</f>
        <v>23.67</v>
      </c>
      <c r="G1003">
        <v>5875898</v>
      </c>
      <c r="H1003">
        <f>SUMIFS($G:$G,$E:$E,18.51,'RAW2'!$A:$A,'RAW2'!A1003)</f>
        <v>30732684</v>
      </c>
      <c r="I1003" s="1" t="str">
        <f>VLOOKUP(A1003,'volatile collection data'!$G$6:$H$69,2,FALSE)</f>
        <v>E</v>
      </c>
      <c r="J1003" s="1">
        <f>VLOOKUP(A1003,'volatile collection data'!$G$6:$I$69,3,FALSE)</f>
        <v>1</v>
      </c>
      <c r="K1003" s="1" t="str">
        <f>VLOOKUP(A1003,'volatile collection data'!$G$6:$N$69,8,FALSE)</f>
        <v>28B</v>
      </c>
      <c r="L1003" s="1">
        <f>VLOOKUP(A1003,'volatile collection data'!$G$6:$J$69,4,FALSE)</f>
        <v>3.68</v>
      </c>
      <c r="M1003" s="1">
        <f>VLOOKUP($A1003,'volatile collection data'!$G$6:$M$69,6,FALSE)</f>
        <v>11</v>
      </c>
      <c r="N1003" s="1">
        <f>VLOOKUP($A1003,'volatile collection data'!$G$6:$M$69,7,FALSE)</f>
        <v>3.68</v>
      </c>
      <c r="O1003" s="1">
        <f>VLOOKUP(A1003,'volatile collection data'!$G$6:$K$69,5,FALSE)</f>
        <v>0</v>
      </c>
      <c r="P1003" s="1" t="str">
        <f t="shared" si="93"/>
        <v>1E</v>
      </c>
      <c r="Q1003">
        <f t="shared" si="91"/>
        <v>0.25977415656951375</v>
      </c>
      <c r="R1003" t="str">
        <f t="shared" si="94"/>
        <v>28B_0-E&amp;3.68%3.68@11</v>
      </c>
      <c r="S1003" t="str">
        <f t="shared" si="95"/>
        <v>1E-28B-VCS-Loc-22</v>
      </c>
      <c r="T1003" t="str">
        <f>IFERROR(IF(VLOOKUP(S1003,Bad!$A:$A,1,FALSE)='RAW2'!S1003,"yes","no"),"no")</f>
        <v>no</v>
      </c>
      <c r="U1003" t="str">
        <f>IFERROR(VLOOKUP(F1003,compounds!$A:$B,2,FALSE),"")</f>
        <v>y-cadinene</v>
      </c>
      <c r="V1003" t="str">
        <f>VLOOKUP(B1003,'volatile collection data'!$O:$P,2,FALSE)</f>
        <v>02.may.22 28</v>
      </c>
    </row>
    <row r="1004" spans="1:22" x14ac:dyDescent="0.2">
      <c r="A1004" t="s">
        <v>204</v>
      </c>
      <c r="B1004" s="1" t="str">
        <f t="shared" si="92"/>
        <v>1E</v>
      </c>
      <c r="C1004">
        <v>23.896000000000001</v>
      </c>
      <c r="D1004">
        <f t="shared" si="90"/>
        <v>23.9</v>
      </c>
      <c r="E1004">
        <f>VLOOKUP(D1004,'Peak Combiner'!$A$5:$D$4980,4,FALSE)</f>
        <v>23.89</v>
      </c>
      <c r="F1004">
        <f>IFERROR(VLOOKUP(D1004,rt_comb!$A:$B,2,FALSE),D1004)</f>
        <v>23.9</v>
      </c>
      <c r="G1004">
        <v>4156823</v>
      </c>
      <c r="H1004">
        <f>SUMIFS($G:$G,$E:$E,18.51,'RAW2'!$A:$A,'RAW2'!A1004)</f>
        <v>30732684</v>
      </c>
      <c r="I1004" s="1" t="str">
        <f>VLOOKUP(A1004,'volatile collection data'!$G$6:$H$69,2,FALSE)</f>
        <v>E</v>
      </c>
      <c r="J1004" s="1">
        <f>VLOOKUP(A1004,'volatile collection data'!$G$6:$I$69,3,FALSE)</f>
        <v>1</v>
      </c>
      <c r="K1004" s="1" t="str">
        <f>VLOOKUP(A1004,'volatile collection data'!$G$6:$N$69,8,FALSE)</f>
        <v>28B</v>
      </c>
      <c r="L1004" s="1">
        <f>VLOOKUP(A1004,'volatile collection data'!$G$6:$J$69,4,FALSE)</f>
        <v>3.68</v>
      </c>
      <c r="M1004" s="1">
        <f>VLOOKUP($A1004,'volatile collection data'!$G$6:$M$69,6,FALSE)</f>
        <v>11</v>
      </c>
      <c r="N1004" s="1">
        <f>VLOOKUP($A1004,'volatile collection data'!$G$6:$M$69,7,FALSE)</f>
        <v>3.68</v>
      </c>
      <c r="O1004" s="1">
        <f>VLOOKUP(A1004,'volatile collection data'!$G$6:$K$69,5,FALSE)</f>
        <v>0</v>
      </c>
      <c r="P1004" s="1" t="str">
        <f t="shared" si="93"/>
        <v>1E</v>
      </c>
      <c r="Q1004">
        <f t="shared" si="91"/>
        <v>0.18377364427254458</v>
      </c>
      <c r="R1004" t="str">
        <f t="shared" si="94"/>
        <v>28B_0-E&amp;3.68%3.68@11</v>
      </c>
      <c r="S1004" t="str">
        <f t="shared" si="95"/>
        <v>1E-28B-VCS-Loc-22</v>
      </c>
      <c r="T1004" t="str">
        <f>IFERROR(IF(VLOOKUP(S1004,Bad!$A:$A,1,FALSE)='RAW2'!S1004,"yes","no"),"no")</f>
        <v>no</v>
      </c>
      <c r="U1004" t="str">
        <f>IFERROR(VLOOKUP(F1004,compounds!$A:$B,2,FALSE),"")</f>
        <v/>
      </c>
      <c r="V1004" t="str">
        <f>VLOOKUP(B1004,'volatile collection data'!$O:$P,2,FALSE)</f>
        <v>02.may.22 28</v>
      </c>
    </row>
    <row r="1005" spans="1:22" x14ac:dyDescent="0.2">
      <c r="A1005" t="s">
        <v>204</v>
      </c>
      <c r="B1005" s="1" t="str">
        <f t="shared" si="92"/>
        <v>1E</v>
      </c>
      <c r="C1005">
        <v>25.286000000000001</v>
      </c>
      <c r="D1005">
        <f t="shared" si="90"/>
        <v>25.29</v>
      </c>
      <c r="E1005">
        <f>VLOOKUP(D1005,'Peak Combiner'!$A$5:$D$4980,4,FALSE)</f>
        <v>25.28</v>
      </c>
      <c r="F1005">
        <f>IFERROR(VLOOKUP(D1005,rt_comb!$A:$B,2,FALSE),D1005)</f>
        <v>25.29</v>
      </c>
      <c r="G1005">
        <v>4482456</v>
      </c>
      <c r="H1005">
        <f>SUMIFS($G:$G,$E:$E,18.51,'RAW2'!$A:$A,'RAW2'!A1005)</f>
        <v>30732684</v>
      </c>
      <c r="I1005" s="1" t="str">
        <f>VLOOKUP(A1005,'volatile collection data'!$G$6:$H$69,2,FALSE)</f>
        <v>E</v>
      </c>
      <c r="J1005" s="1">
        <f>VLOOKUP(A1005,'volatile collection data'!$G$6:$I$69,3,FALSE)</f>
        <v>1</v>
      </c>
      <c r="K1005" s="1" t="str">
        <f>VLOOKUP(A1005,'volatile collection data'!$G$6:$N$69,8,FALSE)</f>
        <v>28B</v>
      </c>
      <c r="L1005" s="1">
        <f>VLOOKUP(A1005,'volatile collection data'!$G$6:$J$69,4,FALSE)</f>
        <v>3.68</v>
      </c>
      <c r="M1005" s="1">
        <f>VLOOKUP($A1005,'volatile collection data'!$G$6:$M$69,6,FALSE)</f>
        <v>11</v>
      </c>
      <c r="N1005" s="1">
        <f>VLOOKUP($A1005,'volatile collection data'!$G$6:$M$69,7,FALSE)</f>
        <v>3.68</v>
      </c>
      <c r="O1005" s="1">
        <f>VLOOKUP(A1005,'volatile collection data'!$G$6:$K$69,5,FALSE)</f>
        <v>0</v>
      </c>
      <c r="P1005" s="1" t="str">
        <f t="shared" si="93"/>
        <v>1E</v>
      </c>
      <c r="Q1005">
        <f t="shared" si="91"/>
        <v>0.19816991832736996</v>
      </c>
      <c r="R1005" t="str">
        <f t="shared" si="94"/>
        <v>28B_0-E&amp;3.68%3.68@11</v>
      </c>
      <c r="S1005" t="str">
        <f t="shared" si="95"/>
        <v>1E-28B-VCS-Loc-22</v>
      </c>
      <c r="T1005" t="str">
        <f>IFERROR(IF(VLOOKUP(S1005,Bad!$A:$A,1,FALSE)='RAW2'!S1005,"yes","no"),"no")</f>
        <v>no</v>
      </c>
      <c r="U1005" t="str">
        <f>IFERROR(VLOOKUP(F1005,compounds!$A:$B,2,FALSE),"")</f>
        <v/>
      </c>
      <c r="V1005" t="str">
        <f>VLOOKUP(B1005,'volatile collection data'!$O:$P,2,FALSE)</f>
        <v>02.may.22 28</v>
      </c>
    </row>
    <row r="1006" spans="1:22" x14ac:dyDescent="0.2">
      <c r="A1006" t="s">
        <v>204</v>
      </c>
      <c r="B1006" s="1" t="str">
        <f t="shared" si="92"/>
        <v>1E</v>
      </c>
      <c r="C1006">
        <v>25.628</v>
      </c>
      <c r="D1006">
        <f t="shared" si="90"/>
        <v>25.63</v>
      </c>
      <c r="E1006">
        <f>VLOOKUP(D1006,'Peak Combiner'!$A$5:$D$4980,4,FALSE)</f>
        <v>25.62</v>
      </c>
      <c r="F1006">
        <f>IFERROR(VLOOKUP(D1006,rt_comb!$A:$B,2,FALSE),D1006)</f>
        <v>25.63</v>
      </c>
      <c r="G1006">
        <v>1923391</v>
      </c>
      <c r="H1006">
        <f>SUMIFS($G:$G,$E:$E,18.51,'RAW2'!$A:$A,'RAW2'!A1006)</f>
        <v>30732684</v>
      </c>
      <c r="I1006" s="1" t="str">
        <f>VLOOKUP(A1006,'volatile collection data'!$G$6:$H$69,2,FALSE)</f>
        <v>E</v>
      </c>
      <c r="J1006" s="1">
        <f>VLOOKUP(A1006,'volatile collection data'!$G$6:$I$69,3,FALSE)</f>
        <v>1</v>
      </c>
      <c r="K1006" s="1" t="str">
        <f>VLOOKUP(A1006,'volatile collection data'!$G$6:$N$69,8,FALSE)</f>
        <v>28B</v>
      </c>
      <c r="L1006" s="1">
        <f>VLOOKUP(A1006,'volatile collection data'!$G$6:$J$69,4,FALSE)</f>
        <v>3.68</v>
      </c>
      <c r="M1006" s="1">
        <f>VLOOKUP($A1006,'volatile collection data'!$G$6:$M$69,6,FALSE)</f>
        <v>11</v>
      </c>
      <c r="N1006" s="1">
        <f>VLOOKUP($A1006,'volatile collection data'!$G$6:$M$69,7,FALSE)</f>
        <v>3.68</v>
      </c>
      <c r="O1006" s="1">
        <f>VLOOKUP(A1006,'volatile collection data'!$G$6:$K$69,5,FALSE)</f>
        <v>0</v>
      </c>
      <c r="P1006" s="1" t="str">
        <f t="shared" si="93"/>
        <v>1E</v>
      </c>
      <c r="Q1006">
        <f t="shared" si="91"/>
        <v>8.5033347205549462E-2</v>
      </c>
      <c r="R1006" t="str">
        <f t="shared" si="94"/>
        <v>28B_0-E&amp;3.68%3.68@11</v>
      </c>
      <c r="S1006" t="str">
        <f t="shared" si="95"/>
        <v>1E-28B-VCS-Loc-22</v>
      </c>
      <c r="T1006" t="str">
        <f>IFERROR(IF(VLOOKUP(S1006,Bad!$A:$A,1,FALSE)='RAW2'!S1006,"yes","no"),"no")</f>
        <v>no</v>
      </c>
      <c r="U1006" t="str">
        <f>IFERROR(VLOOKUP(F1006,compounds!$A:$B,2,FALSE),"")</f>
        <v/>
      </c>
      <c r="V1006" t="str">
        <f>VLOOKUP(B1006,'volatile collection data'!$O:$P,2,FALSE)</f>
        <v>02.may.22 28</v>
      </c>
    </row>
    <row r="1007" spans="1:22" x14ac:dyDescent="0.2">
      <c r="A1007" t="s">
        <v>204</v>
      </c>
      <c r="B1007" s="1" t="str">
        <f t="shared" si="92"/>
        <v>1E</v>
      </c>
      <c r="C1007">
        <v>25.681000000000001</v>
      </c>
      <c r="D1007">
        <f t="shared" si="90"/>
        <v>25.68</v>
      </c>
      <c r="E1007">
        <f>VLOOKUP(D1007,'Peak Combiner'!$A$5:$D$4980,4,FALSE)</f>
        <v>25.67</v>
      </c>
      <c r="F1007">
        <f>IFERROR(VLOOKUP(D1007,rt_comb!$A:$B,2,FALSE),D1007)</f>
        <v>25.68</v>
      </c>
      <c r="G1007">
        <v>2182234</v>
      </c>
      <c r="H1007">
        <f>SUMIFS($G:$G,$E:$E,18.51,'RAW2'!$A:$A,'RAW2'!A1007)</f>
        <v>30732684</v>
      </c>
      <c r="I1007" s="1" t="str">
        <f>VLOOKUP(A1007,'volatile collection data'!$G$6:$H$69,2,FALSE)</f>
        <v>E</v>
      </c>
      <c r="J1007" s="1">
        <f>VLOOKUP(A1007,'volatile collection data'!$G$6:$I$69,3,FALSE)</f>
        <v>1</v>
      </c>
      <c r="K1007" s="1" t="str">
        <f>VLOOKUP(A1007,'volatile collection data'!$G$6:$N$69,8,FALSE)</f>
        <v>28B</v>
      </c>
      <c r="L1007" s="1">
        <f>VLOOKUP(A1007,'volatile collection data'!$G$6:$J$69,4,FALSE)</f>
        <v>3.68</v>
      </c>
      <c r="M1007" s="1">
        <f>VLOOKUP($A1007,'volatile collection data'!$G$6:$M$69,6,FALSE)</f>
        <v>11</v>
      </c>
      <c r="N1007" s="1">
        <f>VLOOKUP($A1007,'volatile collection data'!$G$6:$M$69,7,FALSE)</f>
        <v>3.68</v>
      </c>
      <c r="O1007" s="1">
        <f>VLOOKUP(A1007,'volatile collection data'!$G$6:$K$69,5,FALSE)</f>
        <v>0</v>
      </c>
      <c r="P1007" s="1" t="str">
        <f t="shared" si="93"/>
        <v>1E</v>
      </c>
      <c r="Q1007">
        <f t="shared" si="91"/>
        <v>9.647682733555217E-2</v>
      </c>
      <c r="R1007" t="str">
        <f t="shared" si="94"/>
        <v>28B_0-E&amp;3.68%3.68@11</v>
      </c>
      <c r="S1007" t="str">
        <f t="shared" si="95"/>
        <v>1E-28B-VCS-Loc-22</v>
      </c>
      <c r="T1007" t="str">
        <f>IFERROR(IF(VLOOKUP(S1007,Bad!$A:$A,1,FALSE)='RAW2'!S1007,"yes","no"),"no")</f>
        <v>no</v>
      </c>
      <c r="U1007" t="str">
        <f>IFERROR(VLOOKUP(F1007,compounds!$A:$B,2,FALSE),"")</f>
        <v/>
      </c>
      <c r="V1007" t="str">
        <f>VLOOKUP(B1007,'volatile collection data'!$O:$P,2,FALSE)</f>
        <v>02.may.22 28</v>
      </c>
    </row>
    <row r="1008" spans="1:22" x14ac:dyDescent="0.2">
      <c r="A1008" t="s">
        <v>204</v>
      </c>
      <c r="B1008" s="1" t="str">
        <f t="shared" si="92"/>
        <v>1E</v>
      </c>
      <c r="C1008">
        <v>26.65</v>
      </c>
      <c r="D1008">
        <f t="shared" si="90"/>
        <v>26.65</v>
      </c>
      <c r="E1008">
        <f>VLOOKUP(D1008,'Peak Combiner'!$A$5:$D$4980,4,FALSE)</f>
        <v>26.62</v>
      </c>
      <c r="F1008">
        <f>IFERROR(VLOOKUP(D1008,rt_comb!$A:$B,2,FALSE),D1008)</f>
        <v>26.65</v>
      </c>
      <c r="G1008">
        <v>3198028</v>
      </c>
      <c r="H1008">
        <f>SUMIFS($G:$G,$E:$E,18.51,'RAW2'!$A:$A,'RAW2'!A1008)</f>
        <v>30732684</v>
      </c>
      <c r="I1008" s="1" t="str">
        <f>VLOOKUP(A1008,'volatile collection data'!$G$6:$H$69,2,FALSE)</f>
        <v>E</v>
      </c>
      <c r="J1008" s="1">
        <f>VLOOKUP(A1008,'volatile collection data'!$G$6:$I$69,3,FALSE)</f>
        <v>1</v>
      </c>
      <c r="K1008" s="1" t="str">
        <f>VLOOKUP(A1008,'volatile collection data'!$G$6:$N$69,8,FALSE)</f>
        <v>28B</v>
      </c>
      <c r="L1008" s="1">
        <f>VLOOKUP(A1008,'volatile collection data'!$G$6:$J$69,4,FALSE)</f>
        <v>3.68</v>
      </c>
      <c r="M1008" s="1">
        <f>VLOOKUP($A1008,'volatile collection data'!$G$6:$M$69,6,FALSE)</f>
        <v>11</v>
      </c>
      <c r="N1008" s="1">
        <f>VLOOKUP($A1008,'volatile collection data'!$G$6:$M$69,7,FALSE)</f>
        <v>3.68</v>
      </c>
      <c r="O1008" s="1">
        <f>VLOOKUP(A1008,'volatile collection data'!$G$6:$K$69,5,FALSE)</f>
        <v>0</v>
      </c>
      <c r="P1008" s="1" t="str">
        <f t="shared" si="93"/>
        <v>1E</v>
      </c>
      <c r="Q1008">
        <f t="shared" si="91"/>
        <v>0.14138520212326508</v>
      </c>
      <c r="R1008" t="str">
        <f t="shared" si="94"/>
        <v>28B_0-E&amp;3.68%3.68@11</v>
      </c>
      <c r="S1008" t="str">
        <f t="shared" si="95"/>
        <v>1E-28B-VCS-Loc-22</v>
      </c>
      <c r="T1008" t="str">
        <f>IFERROR(IF(VLOOKUP(S1008,Bad!$A:$A,1,FALSE)='RAW2'!S1008,"yes","no"),"no")</f>
        <v>no</v>
      </c>
      <c r="U1008" t="str">
        <f>IFERROR(VLOOKUP(F1008,compounds!$A:$B,2,FALSE),"")</f>
        <v/>
      </c>
      <c r="V1008" t="str">
        <f>VLOOKUP(B1008,'volatile collection data'!$O:$P,2,FALSE)</f>
        <v>02.may.22 28</v>
      </c>
    </row>
    <row r="1009" spans="1:22" x14ac:dyDescent="0.2">
      <c r="A1009" t="s">
        <v>204</v>
      </c>
      <c r="B1009" s="1" t="str">
        <f t="shared" si="92"/>
        <v>1E</v>
      </c>
      <c r="C1009">
        <v>27.363</v>
      </c>
      <c r="D1009">
        <f t="shared" si="90"/>
        <v>27.36</v>
      </c>
      <c r="E1009">
        <f>VLOOKUP(D1009,'Peak Combiner'!$A$5:$D$4980,4,FALSE)</f>
        <v>27.36</v>
      </c>
      <c r="F1009">
        <f>IFERROR(VLOOKUP(D1009,rt_comb!$A:$B,2,FALSE),D1009)</f>
        <v>27.36</v>
      </c>
      <c r="G1009">
        <v>1811417</v>
      </c>
      <c r="H1009">
        <f>SUMIFS($G:$G,$E:$E,18.51,'RAW2'!$A:$A,'RAW2'!A1009)</f>
        <v>30732684</v>
      </c>
      <c r="I1009" s="1" t="str">
        <f>VLOOKUP(A1009,'volatile collection data'!$G$6:$H$69,2,FALSE)</f>
        <v>E</v>
      </c>
      <c r="J1009" s="1">
        <f>VLOOKUP(A1009,'volatile collection data'!$G$6:$I$69,3,FALSE)</f>
        <v>1</v>
      </c>
      <c r="K1009" s="1" t="str">
        <f>VLOOKUP(A1009,'volatile collection data'!$G$6:$N$69,8,FALSE)</f>
        <v>28B</v>
      </c>
      <c r="L1009" s="1">
        <f>VLOOKUP(A1009,'volatile collection data'!$G$6:$J$69,4,FALSE)</f>
        <v>3.68</v>
      </c>
      <c r="M1009" s="1">
        <f>VLOOKUP($A1009,'volatile collection data'!$G$6:$M$69,6,FALSE)</f>
        <v>11</v>
      </c>
      <c r="N1009" s="1">
        <f>VLOOKUP($A1009,'volatile collection data'!$G$6:$M$69,7,FALSE)</f>
        <v>3.68</v>
      </c>
      <c r="O1009" s="1">
        <f>VLOOKUP(A1009,'volatile collection data'!$G$6:$K$69,5,FALSE)</f>
        <v>0</v>
      </c>
      <c r="P1009" s="1" t="str">
        <f t="shared" si="93"/>
        <v>1E</v>
      </c>
      <c r="Q1009">
        <f t="shared" si="91"/>
        <v>8.0082963211866323E-2</v>
      </c>
      <c r="R1009" t="str">
        <f t="shared" si="94"/>
        <v>28B_0-E&amp;3.68%3.68@11</v>
      </c>
      <c r="S1009" t="str">
        <f t="shared" si="95"/>
        <v>1E-28B-VCS-Loc-22</v>
      </c>
      <c r="T1009" t="str">
        <f>IFERROR(IF(VLOOKUP(S1009,Bad!$A:$A,1,FALSE)='RAW2'!S1009,"yes","no"),"no")</f>
        <v>no</v>
      </c>
      <c r="U1009" t="str">
        <f>IFERROR(VLOOKUP(F1009,compounds!$A:$B,2,FALSE),"")</f>
        <v/>
      </c>
      <c r="V1009" t="str">
        <f>VLOOKUP(B1009,'volatile collection data'!$O:$P,2,FALSE)</f>
        <v>02.may.22 28</v>
      </c>
    </row>
    <row r="1010" spans="1:22" x14ac:dyDescent="0.2">
      <c r="A1010" t="s">
        <v>204</v>
      </c>
      <c r="B1010" s="1" t="str">
        <f t="shared" si="92"/>
        <v>1E</v>
      </c>
      <c r="C1010">
        <v>30.759</v>
      </c>
      <c r="D1010">
        <f t="shared" si="90"/>
        <v>30.76</v>
      </c>
      <c r="E1010">
        <f>VLOOKUP(D1010,'Peak Combiner'!$A$5:$D$4980,4,FALSE)</f>
        <v>30.76</v>
      </c>
      <c r="F1010">
        <f>IFERROR(VLOOKUP(D1010,rt_comb!$A:$B,2,FALSE),D1010)</f>
        <v>30.76</v>
      </c>
      <c r="G1010">
        <v>1627304</v>
      </c>
      <c r="H1010">
        <f>SUMIFS($G:$G,$E:$E,18.51,'RAW2'!$A:$A,'RAW2'!A1010)</f>
        <v>30732684</v>
      </c>
      <c r="I1010" s="1" t="str">
        <f>VLOOKUP(A1010,'volatile collection data'!$G$6:$H$69,2,FALSE)</f>
        <v>E</v>
      </c>
      <c r="J1010" s="1">
        <f>VLOOKUP(A1010,'volatile collection data'!$G$6:$I$69,3,FALSE)</f>
        <v>1</v>
      </c>
      <c r="K1010" s="1" t="str">
        <f>VLOOKUP(A1010,'volatile collection data'!$G$6:$N$69,8,FALSE)</f>
        <v>28B</v>
      </c>
      <c r="L1010" s="1">
        <f>VLOOKUP(A1010,'volatile collection data'!$G$6:$J$69,4,FALSE)</f>
        <v>3.68</v>
      </c>
      <c r="M1010" s="1">
        <f>VLOOKUP($A1010,'volatile collection data'!$G$6:$M$69,6,FALSE)</f>
        <v>11</v>
      </c>
      <c r="N1010" s="1">
        <f>VLOOKUP($A1010,'volatile collection data'!$G$6:$M$69,7,FALSE)</f>
        <v>3.68</v>
      </c>
      <c r="O1010" s="1">
        <f>VLOOKUP(A1010,'volatile collection data'!$G$6:$K$69,5,FALSE)</f>
        <v>0</v>
      </c>
      <c r="P1010" s="1" t="str">
        <f t="shared" si="93"/>
        <v>1E</v>
      </c>
      <c r="Q1010">
        <f t="shared" si="91"/>
        <v>7.1943305360677806E-2</v>
      </c>
      <c r="R1010" t="str">
        <f t="shared" si="94"/>
        <v>28B_0-E&amp;3.68%3.68@11</v>
      </c>
      <c r="S1010" t="str">
        <f t="shared" si="95"/>
        <v>1E-28B-VCS-Loc-22</v>
      </c>
      <c r="T1010" t="str">
        <f>IFERROR(IF(VLOOKUP(S1010,Bad!$A:$A,1,FALSE)='RAW2'!S1010,"yes","no"),"no")</f>
        <v>no</v>
      </c>
      <c r="U1010" t="str">
        <f>IFERROR(VLOOKUP(F1010,compounds!$A:$B,2,FALSE),"")</f>
        <v/>
      </c>
      <c r="V1010" t="str">
        <f>VLOOKUP(B1010,'volatile collection data'!$O:$P,2,FALSE)</f>
        <v>02.may.22 28</v>
      </c>
    </row>
    <row r="1011" spans="1:22" x14ac:dyDescent="0.2">
      <c r="A1011" t="s">
        <v>204</v>
      </c>
      <c r="B1011" s="1" t="str">
        <f t="shared" si="92"/>
        <v>1E</v>
      </c>
      <c r="C1011">
        <v>30.963999999999999</v>
      </c>
      <c r="D1011">
        <f t="shared" si="90"/>
        <v>30.96</v>
      </c>
      <c r="E1011">
        <f>VLOOKUP(D1011,'Peak Combiner'!$A$5:$D$4980,4,FALSE)</f>
        <v>30.94</v>
      </c>
      <c r="F1011">
        <f>IFERROR(VLOOKUP(D1011,rt_comb!$A:$B,2,FALSE),D1011)</f>
        <v>30.96</v>
      </c>
      <c r="G1011">
        <v>2935755</v>
      </c>
      <c r="H1011">
        <f>SUMIFS($G:$G,$E:$E,18.51,'RAW2'!$A:$A,'RAW2'!A1011)</f>
        <v>30732684</v>
      </c>
      <c r="I1011" s="1" t="str">
        <f>VLOOKUP(A1011,'volatile collection data'!$G$6:$H$69,2,FALSE)</f>
        <v>E</v>
      </c>
      <c r="J1011" s="1">
        <f>VLOOKUP(A1011,'volatile collection data'!$G$6:$I$69,3,FALSE)</f>
        <v>1</v>
      </c>
      <c r="K1011" s="1" t="str">
        <f>VLOOKUP(A1011,'volatile collection data'!$G$6:$N$69,8,FALSE)</f>
        <v>28B</v>
      </c>
      <c r="L1011" s="1">
        <f>VLOOKUP(A1011,'volatile collection data'!$G$6:$J$69,4,FALSE)</f>
        <v>3.68</v>
      </c>
      <c r="M1011" s="1">
        <f>VLOOKUP($A1011,'volatile collection data'!$G$6:$M$69,6,FALSE)</f>
        <v>11</v>
      </c>
      <c r="N1011" s="1">
        <f>VLOOKUP($A1011,'volatile collection data'!$G$6:$M$69,7,FALSE)</f>
        <v>3.68</v>
      </c>
      <c r="O1011" s="1">
        <f>VLOOKUP(A1011,'volatile collection data'!$G$6:$K$69,5,FALSE)</f>
        <v>0</v>
      </c>
      <c r="P1011" s="1" t="str">
        <f t="shared" si="93"/>
        <v>1E</v>
      </c>
      <c r="Q1011">
        <f t="shared" si="91"/>
        <v>0.12979008128114763</v>
      </c>
      <c r="R1011" t="str">
        <f t="shared" si="94"/>
        <v>28B_0-E&amp;3.68%3.68@11</v>
      </c>
      <c r="S1011" t="str">
        <f t="shared" si="95"/>
        <v>1E-28B-VCS-Loc-22</v>
      </c>
      <c r="T1011" t="str">
        <f>IFERROR(IF(VLOOKUP(S1011,Bad!$A:$A,1,FALSE)='RAW2'!S1011,"yes","no"),"no")</f>
        <v>no</v>
      </c>
      <c r="U1011" t="str">
        <f>IFERROR(VLOOKUP(F1011,compounds!$A:$B,2,FALSE),"")</f>
        <v/>
      </c>
      <c r="V1011" t="str">
        <f>VLOOKUP(B1011,'volatile collection data'!$O:$P,2,FALSE)</f>
        <v>02.may.22 28</v>
      </c>
    </row>
    <row r="1012" spans="1:22" x14ac:dyDescent="0.2">
      <c r="A1012" t="s">
        <v>204</v>
      </c>
      <c r="B1012" s="1" t="str">
        <f t="shared" si="92"/>
        <v>1E</v>
      </c>
      <c r="C1012">
        <v>32.390999999999998</v>
      </c>
      <c r="D1012">
        <f t="shared" si="90"/>
        <v>32.39</v>
      </c>
      <c r="E1012">
        <f>VLOOKUP(D1012,'Peak Combiner'!$A$5:$D$4980,4,FALSE)</f>
        <v>32.39</v>
      </c>
      <c r="F1012">
        <f>IFERROR(VLOOKUP(D1012,rt_comb!$A:$B,2,FALSE),D1012)</f>
        <v>32.39</v>
      </c>
      <c r="G1012">
        <v>1069829</v>
      </c>
      <c r="H1012">
        <f>SUMIFS($G:$G,$E:$E,18.51,'RAW2'!$A:$A,'RAW2'!A1012)</f>
        <v>30732684</v>
      </c>
      <c r="I1012" s="1" t="str">
        <f>VLOOKUP(A1012,'volatile collection data'!$G$6:$H$69,2,FALSE)</f>
        <v>E</v>
      </c>
      <c r="J1012" s="1">
        <f>VLOOKUP(A1012,'volatile collection data'!$G$6:$I$69,3,FALSE)</f>
        <v>1</v>
      </c>
      <c r="K1012" s="1" t="str">
        <f>VLOOKUP(A1012,'volatile collection data'!$G$6:$N$69,8,FALSE)</f>
        <v>28B</v>
      </c>
      <c r="L1012" s="1">
        <f>VLOOKUP(A1012,'volatile collection data'!$G$6:$J$69,4,FALSE)</f>
        <v>3.68</v>
      </c>
      <c r="M1012" s="1">
        <f>VLOOKUP($A1012,'volatile collection data'!$G$6:$M$69,6,FALSE)</f>
        <v>11</v>
      </c>
      <c r="N1012" s="1">
        <f>VLOOKUP($A1012,'volatile collection data'!$G$6:$M$69,7,FALSE)</f>
        <v>3.68</v>
      </c>
      <c r="O1012" s="1">
        <f>VLOOKUP(A1012,'volatile collection data'!$G$6:$K$69,5,FALSE)</f>
        <v>0</v>
      </c>
      <c r="P1012" s="1" t="str">
        <f t="shared" si="93"/>
        <v>1E</v>
      </c>
      <c r="Q1012">
        <f t="shared" si="91"/>
        <v>4.7297268630021545E-2</v>
      </c>
      <c r="R1012" t="str">
        <f t="shared" si="94"/>
        <v>28B_0-E&amp;3.68%3.68@11</v>
      </c>
      <c r="S1012" t="str">
        <f t="shared" si="95"/>
        <v>1E-28B-VCS-Loc-22</v>
      </c>
      <c r="T1012" t="str">
        <f>IFERROR(IF(VLOOKUP(S1012,Bad!$A:$A,1,FALSE)='RAW2'!S1012,"yes","no"),"no")</f>
        <v>no</v>
      </c>
      <c r="U1012" t="str">
        <f>IFERROR(VLOOKUP(F1012,compounds!$A:$B,2,FALSE),"")</f>
        <v/>
      </c>
      <c r="V1012" t="str">
        <f>VLOOKUP(B1012,'volatile collection data'!$O:$P,2,FALSE)</f>
        <v>02.may.22 28</v>
      </c>
    </row>
    <row r="1013" spans="1:22" x14ac:dyDescent="0.2">
      <c r="A1013" t="s">
        <v>204</v>
      </c>
      <c r="B1013" s="1" t="str">
        <f t="shared" si="92"/>
        <v>1E</v>
      </c>
      <c r="C1013">
        <v>33.790999999999997</v>
      </c>
      <c r="D1013">
        <f t="shared" si="90"/>
        <v>33.79</v>
      </c>
      <c r="E1013">
        <f>VLOOKUP(D1013,'Peak Combiner'!$A$5:$D$4980,4,FALSE)</f>
        <v>33.79</v>
      </c>
      <c r="F1013">
        <f>IFERROR(VLOOKUP(D1013,rt_comb!$A:$B,2,FALSE),D1013)</f>
        <v>33.79</v>
      </c>
      <c r="G1013">
        <v>1389288</v>
      </c>
      <c r="H1013">
        <f>SUMIFS($G:$G,$E:$E,18.51,'RAW2'!$A:$A,'RAW2'!A1013)</f>
        <v>30732684</v>
      </c>
      <c r="I1013" s="1" t="str">
        <f>VLOOKUP(A1013,'volatile collection data'!$G$6:$H$69,2,FALSE)</f>
        <v>E</v>
      </c>
      <c r="J1013" s="1">
        <f>VLOOKUP(A1013,'volatile collection data'!$G$6:$I$69,3,FALSE)</f>
        <v>1</v>
      </c>
      <c r="K1013" s="1" t="str">
        <f>VLOOKUP(A1013,'volatile collection data'!$G$6:$N$69,8,FALSE)</f>
        <v>28B</v>
      </c>
      <c r="L1013" s="1">
        <f>VLOOKUP(A1013,'volatile collection data'!$G$6:$J$69,4,FALSE)</f>
        <v>3.68</v>
      </c>
      <c r="M1013" s="1">
        <f>VLOOKUP($A1013,'volatile collection data'!$G$6:$M$69,6,FALSE)</f>
        <v>11</v>
      </c>
      <c r="N1013" s="1">
        <f>VLOOKUP($A1013,'volatile collection data'!$G$6:$M$69,7,FALSE)</f>
        <v>3.68</v>
      </c>
      <c r="O1013" s="1">
        <f>VLOOKUP(A1013,'volatile collection data'!$G$6:$K$69,5,FALSE)</f>
        <v>0</v>
      </c>
      <c r="P1013" s="1" t="str">
        <f t="shared" si="93"/>
        <v>1E</v>
      </c>
      <c r="Q1013">
        <f t="shared" si="91"/>
        <v>6.1420589403040467E-2</v>
      </c>
      <c r="R1013" t="str">
        <f t="shared" si="94"/>
        <v>28B_0-E&amp;3.68%3.68@11</v>
      </c>
      <c r="S1013" t="str">
        <f t="shared" si="95"/>
        <v>1E-28B-VCS-Loc-22</v>
      </c>
      <c r="T1013" t="str">
        <f>IFERROR(IF(VLOOKUP(S1013,Bad!$A:$A,1,FALSE)='RAW2'!S1013,"yes","no"),"no")</f>
        <v>no</v>
      </c>
      <c r="U1013" t="str">
        <f>IFERROR(VLOOKUP(F1013,compounds!$A:$B,2,FALSE),"")</f>
        <v/>
      </c>
      <c r="V1013" t="str">
        <f>VLOOKUP(B1013,'volatile collection data'!$O:$P,2,FALSE)</f>
        <v>02.may.22 28</v>
      </c>
    </row>
    <row r="1014" spans="1:22" x14ac:dyDescent="0.2">
      <c r="A1014" t="s">
        <v>204</v>
      </c>
      <c r="B1014" s="1" t="str">
        <f t="shared" si="92"/>
        <v>1E</v>
      </c>
      <c r="C1014">
        <v>34.218000000000004</v>
      </c>
      <c r="D1014">
        <f t="shared" si="90"/>
        <v>34.22</v>
      </c>
      <c r="E1014">
        <f>VLOOKUP(D1014,'Peak Combiner'!$A$5:$D$4980,4,FALSE)</f>
        <v>34.21</v>
      </c>
      <c r="F1014">
        <f>IFERROR(VLOOKUP(D1014,rt_comb!$A:$B,2,FALSE),D1014)</f>
        <v>34.22</v>
      </c>
      <c r="G1014">
        <v>1255132</v>
      </c>
      <c r="H1014">
        <f>SUMIFS($G:$G,$E:$E,18.51,'RAW2'!$A:$A,'RAW2'!A1014)</f>
        <v>30732684</v>
      </c>
      <c r="I1014" s="1" t="str">
        <f>VLOOKUP(A1014,'volatile collection data'!$G$6:$H$69,2,FALSE)</f>
        <v>E</v>
      </c>
      <c r="J1014" s="1">
        <f>VLOOKUP(A1014,'volatile collection data'!$G$6:$I$69,3,FALSE)</f>
        <v>1</v>
      </c>
      <c r="K1014" s="1" t="str">
        <f>VLOOKUP(A1014,'volatile collection data'!$G$6:$N$69,8,FALSE)</f>
        <v>28B</v>
      </c>
      <c r="L1014" s="1">
        <f>VLOOKUP(A1014,'volatile collection data'!$G$6:$J$69,4,FALSE)</f>
        <v>3.68</v>
      </c>
      <c r="M1014" s="1">
        <f>VLOOKUP($A1014,'volatile collection data'!$G$6:$M$69,6,FALSE)</f>
        <v>11</v>
      </c>
      <c r="N1014" s="1">
        <f>VLOOKUP($A1014,'volatile collection data'!$G$6:$M$69,7,FALSE)</f>
        <v>3.68</v>
      </c>
      <c r="O1014" s="1">
        <f>VLOOKUP(A1014,'volatile collection data'!$G$6:$K$69,5,FALSE)</f>
        <v>0</v>
      </c>
      <c r="P1014" s="1" t="str">
        <f t="shared" si="93"/>
        <v>1E</v>
      </c>
      <c r="Q1014">
        <f t="shared" si="91"/>
        <v>5.5489536524188636E-2</v>
      </c>
      <c r="R1014" t="str">
        <f t="shared" si="94"/>
        <v>28B_0-E&amp;3.68%3.68@11</v>
      </c>
      <c r="S1014" t="str">
        <f t="shared" si="95"/>
        <v>1E-28B-VCS-Loc-22</v>
      </c>
      <c r="T1014" t="str">
        <f>IFERROR(IF(VLOOKUP(S1014,Bad!$A:$A,1,FALSE)='RAW2'!S1014,"yes","no"),"no")</f>
        <v>no</v>
      </c>
      <c r="U1014" t="str">
        <f>IFERROR(VLOOKUP(F1014,compounds!$A:$B,2,FALSE),"")</f>
        <v/>
      </c>
      <c r="V1014" t="str">
        <f>VLOOKUP(B1014,'volatile collection data'!$O:$P,2,FALSE)</f>
        <v>02.may.22 28</v>
      </c>
    </row>
    <row r="1015" spans="1:22" x14ac:dyDescent="0.2">
      <c r="A1015" t="s">
        <v>204</v>
      </c>
      <c r="B1015" s="1" t="str">
        <f t="shared" si="92"/>
        <v>1E</v>
      </c>
      <c r="C1015">
        <v>34.944000000000003</v>
      </c>
      <c r="D1015">
        <f t="shared" si="90"/>
        <v>34.94</v>
      </c>
      <c r="E1015">
        <f>VLOOKUP(D1015,'Peak Combiner'!$A$5:$D$4980,4,FALSE)</f>
        <v>34.86</v>
      </c>
      <c r="F1015">
        <f>IFERROR(VLOOKUP(D1015,rt_comb!$A:$B,2,FALSE),D1015)</f>
        <v>34.94</v>
      </c>
      <c r="G1015">
        <v>1997058</v>
      </c>
      <c r="H1015">
        <f>SUMIFS($G:$G,$E:$E,18.51,'RAW2'!$A:$A,'RAW2'!A1015)</f>
        <v>30732684</v>
      </c>
      <c r="I1015" s="1" t="str">
        <f>VLOOKUP(A1015,'volatile collection data'!$G$6:$H$69,2,FALSE)</f>
        <v>E</v>
      </c>
      <c r="J1015" s="1">
        <f>VLOOKUP(A1015,'volatile collection data'!$G$6:$I$69,3,FALSE)</f>
        <v>1</v>
      </c>
      <c r="K1015" s="1" t="str">
        <f>VLOOKUP(A1015,'volatile collection data'!$G$6:$N$69,8,FALSE)</f>
        <v>28B</v>
      </c>
      <c r="L1015" s="1">
        <f>VLOOKUP(A1015,'volatile collection data'!$G$6:$J$69,4,FALSE)</f>
        <v>3.68</v>
      </c>
      <c r="M1015" s="1">
        <f>VLOOKUP($A1015,'volatile collection data'!$G$6:$M$69,6,FALSE)</f>
        <v>11</v>
      </c>
      <c r="N1015" s="1">
        <f>VLOOKUP($A1015,'volatile collection data'!$G$6:$M$69,7,FALSE)</f>
        <v>3.68</v>
      </c>
      <c r="O1015" s="1">
        <f>VLOOKUP(A1015,'volatile collection data'!$G$6:$K$69,5,FALSE)</f>
        <v>0</v>
      </c>
      <c r="P1015" s="1" t="str">
        <f t="shared" si="93"/>
        <v>1E</v>
      </c>
      <c r="Q1015">
        <f t="shared" si="91"/>
        <v>8.8290174126644139E-2</v>
      </c>
      <c r="R1015" t="str">
        <f t="shared" si="94"/>
        <v>28B_0-E&amp;3.68%3.68@11</v>
      </c>
      <c r="S1015" t="str">
        <f t="shared" si="95"/>
        <v>1E-28B-VCS-Loc-22</v>
      </c>
      <c r="T1015" t="str">
        <f>IFERROR(IF(VLOOKUP(S1015,Bad!$A:$A,1,FALSE)='RAW2'!S1015,"yes","no"),"no")</f>
        <v>no</v>
      </c>
      <c r="U1015" t="str">
        <f>IFERROR(VLOOKUP(F1015,compounds!$A:$B,2,FALSE),"")</f>
        <v/>
      </c>
      <c r="V1015" t="str">
        <f>VLOOKUP(B1015,'volatile collection data'!$O:$P,2,FALSE)</f>
        <v>02.may.22 28</v>
      </c>
    </row>
    <row r="1016" spans="1:22" x14ac:dyDescent="0.2">
      <c r="A1016" t="s">
        <v>204</v>
      </c>
      <c r="B1016" s="1" t="str">
        <f t="shared" si="92"/>
        <v>1E</v>
      </c>
      <c r="C1016">
        <v>35.665999999999997</v>
      </c>
      <c r="D1016">
        <f t="shared" si="90"/>
        <v>35.67</v>
      </c>
      <c r="E1016">
        <f>VLOOKUP(D1016,'Peak Combiner'!$A$5:$D$4980,4,FALSE)</f>
        <v>35.67</v>
      </c>
      <c r="F1016">
        <f>IFERROR(VLOOKUP(D1016,rt_comb!$A:$B,2,FALSE),D1016)</f>
        <v>35.67</v>
      </c>
      <c r="G1016">
        <v>2577482</v>
      </c>
      <c r="H1016">
        <f>SUMIFS($G:$G,$E:$E,18.51,'RAW2'!$A:$A,'RAW2'!A1016)</f>
        <v>30732684</v>
      </c>
      <c r="I1016" s="1" t="str">
        <f>VLOOKUP(A1016,'volatile collection data'!$G$6:$H$69,2,FALSE)</f>
        <v>E</v>
      </c>
      <c r="J1016" s="1">
        <f>VLOOKUP(A1016,'volatile collection data'!$G$6:$I$69,3,FALSE)</f>
        <v>1</v>
      </c>
      <c r="K1016" s="1" t="str">
        <f>VLOOKUP(A1016,'volatile collection data'!$G$6:$N$69,8,FALSE)</f>
        <v>28B</v>
      </c>
      <c r="L1016" s="1">
        <f>VLOOKUP(A1016,'volatile collection data'!$G$6:$J$69,4,FALSE)</f>
        <v>3.68</v>
      </c>
      <c r="M1016" s="1">
        <f>VLOOKUP($A1016,'volatile collection data'!$G$6:$M$69,6,FALSE)</f>
        <v>11</v>
      </c>
      <c r="N1016" s="1">
        <f>VLOOKUP($A1016,'volatile collection data'!$G$6:$M$69,7,FALSE)</f>
        <v>3.68</v>
      </c>
      <c r="O1016" s="1">
        <f>VLOOKUP(A1016,'volatile collection data'!$G$6:$K$69,5,FALSE)</f>
        <v>0</v>
      </c>
      <c r="P1016" s="1" t="str">
        <f t="shared" si="93"/>
        <v>1E</v>
      </c>
      <c r="Q1016">
        <f t="shared" si="91"/>
        <v>0.11395078890462419</v>
      </c>
      <c r="R1016" t="str">
        <f t="shared" si="94"/>
        <v>28B_0-E&amp;3.68%3.68@11</v>
      </c>
      <c r="S1016" t="str">
        <f t="shared" si="95"/>
        <v>1E-28B-VCS-Loc-22</v>
      </c>
      <c r="T1016" t="str">
        <f>IFERROR(IF(VLOOKUP(S1016,Bad!$A:$A,1,FALSE)='RAW2'!S1016,"yes","no"),"no")</f>
        <v>no</v>
      </c>
      <c r="U1016" t="str">
        <f>IFERROR(VLOOKUP(F1016,compounds!$A:$B,2,FALSE),"")</f>
        <v/>
      </c>
      <c r="V1016" t="str">
        <f>VLOOKUP(B1016,'volatile collection data'!$O:$P,2,FALSE)</f>
        <v>02.may.22 28</v>
      </c>
    </row>
    <row r="1017" spans="1:22" x14ac:dyDescent="0.2">
      <c r="A1017" t="s">
        <v>204</v>
      </c>
      <c r="B1017" s="1" t="str">
        <f t="shared" si="92"/>
        <v>1E</v>
      </c>
      <c r="C1017">
        <v>36.122</v>
      </c>
      <c r="D1017">
        <f t="shared" si="90"/>
        <v>36.119999999999997</v>
      </c>
      <c r="E1017">
        <f>VLOOKUP(D1017,'Peak Combiner'!$A$5:$D$4980,4,FALSE)</f>
        <v>36.11</v>
      </c>
      <c r="F1017">
        <f>IFERROR(VLOOKUP(D1017,rt_comb!$A:$B,2,FALSE),D1017)</f>
        <v>36.119999999999997</v>
      </c>
      <c r="G1017">
        <v>1186373</v>
      </c>
      <c r="H1017">
        <f>SUMIFS($G:$G,$E:$E,18.51,'RAW2'!$A:$A,'RAW2'!A1017)</f>
        <v>30732684</v>
      </c>
      <c r="I1017" s="1" t="str">
        <f>VLOOKUP(A1017,'volatile collection data'!$G$6:$H$69,2,FALSE)</f>
        <v>E</v>
      </c>
      <c r="J1017" s="1">
        <f>VLOOKUP(A1017,'volatile collection data'!$G$6:$I$69,3,FALSE)</f>
        <v>1</v>
      </c>
      <c r="K1017" s="1" t="str">
        <f>VLOOKUP(A1017,'volatile collection data'!$G$6:$N$69,8,FALSE)</f>
        <v>28B</v>
      </c>
      <c r="L1017" s="1">
        <f>VLOOKUP(A1017,'volatile collection data'!$G$6:$J$69,4,FALSE)</f>
        <v>3.68</v>
      </c>
      <c r="M1017" s="1">
        <f>VLOOKUP($A1017,'volatile collection data'!$G$6:$M$69,6,FALSE)</f>
        <v>11</v>
      </c>
      <c r="N1017" s="1">
        <f>VLOOKUP($A1017,'volatile collection data'!$G$6:$M$69,7,FALSE)</f>
        <v>3.68</v>
      </c>
      <c r="O1017" s="1">
        <f>VLOOKUP(A1017,'volatile collection data'!$G$6:$K$69,5,FALSE)</f>
        <v>0</v>
      </c>
      <c r="P1017" s="1" t="str">
        <f t="shared" si="93"/>
        <v>1E</v>
      </c>
      <c r="Q1017">
        <f t="shared" si="91"/>
        <v>5.2449692872790464E-2</v>
      </c>
      <c r="R1017" t="str">
        <f t="shared" si="94"/>
        <v>28B_0-E&amp;3.68%3.68@11</v>
      </c>
      <c r="S1017" t="str">
        <f t="shared" si="95"/>
        <v>1E-28B-VCS-Loc-22</v>
      </c>
      <c r="T1017" t="str">
        <f>IFERROR(IF(VLOOKUP(S1017,Bad!$A:$A,1,FALSE)='RAW2'!S1017,"yes","no"),"no")</f>
        <v>no</v>
      </c>
      <c r="U1017" t="str">
        <f>IFERROR(VLOOKUP(F1017,compounds!$A:$B,2,FALSE),"")</f>
        <v/>
      </c>
      <c r="V1017" t="str">
        <f>VLOOKUP(B1017,'volatile collection data'!$O:$P,2,FALSE)</f>
        <v>02.may.22 28</v>
      </c>
    </row>
    <row r="1018" spans="1:22" x14ac:dyDescent="0.2">
      <c r="A1018" t="s">
        <v>204</v>
      </c>
      <c r="B1018" s="1" t="str">
        <f t="shared" si="92"/>
        <v>1E</v>
      </c>
      <c r="C1018">
        <v>36.167000000000002</v>
      </c>
      <c r="D1018">
        <f t="shared" si="90"/>
        <v>36.17</v>
      </c>
      <c r="E1018">
        <f>VLOOKUP(D1018,'Peak Combiner'!$A$5:$D$4980,4,FALSE)</f>
        <v>36.11</v>
      </c>
      <c r="F1018">
        <f>IFERROR(VLOOKUP(D1018,rt_comb!$A:$B,2,FALSE),D1018)</f>
        <v>36.17</v>
      </c>
      <c r="G1018">
        <v>1408424</v>
      </c>
      <c r="H1018">
        <f>SUMIFS($G:$G,$E:$E,18.51,'RAW2'!$A:$A,'RAW2'!A1018)</f>
        <v>30732684</v>
      </c>
      <c r="I1018" s="1" t="str">
        <f>VLOOKUP(A1018,'volatile collection data'!$G$6:$H$69,2,FALSE)</f>
        <v>E</v>
      </c>
      <c r="J1018" s="1">
        <f>VLOOKUP(A1018,'volatile collection data'!$G$6:$I$69,3,FALSE)</f>
        <v>1</v>
      </c>
      <c r="K1018" s="1" t="str">
        <f>VLOOKUP(A1018,'volatile collection data'!$G$6:$N$69,8,FALSE)</f>
        <v>28B</v>
      </c>
      <c r="L1018" s="1">
        <f>VLOOKUP(A1018,'volatile collection data'!$G$6:$J$69,4,FALSE)</f>
        <v>3.68</v>
      </c>
      <c r="M1018" s="1">
        <f>VLOOKUP($A1018,'volatile collection data'!$G$6:$M$69,6,FALSE)</f>
        <v>11</v>
      </c>
      <c r="N1018" s="1">
        <f>VLOOKUP($A1018,'volatile collection data'!$G$6:$M$69,7,FALSE)</f>
        <v>3.68</v>
      </c>
      <c r="O1018" s="1">
        <f>VLOOKUP(A1018,'volatile collection data'!$G$6:$K$69,5,FALSE)</f>
        <v>0</v>
      </c>
      <c r="P1018" s="1" t="str">
        <f t="shared" si="93"/>
        <v>1E</v>
      </c>
      <c r="Q1018">
        <f t="shared" si="91"/>
        <v>6.2266594262232071E-2</v>
      </c>
      <c r="R1018" t="str">
        <f t="shared" si="94"/>
        <v>28B_0-E&amp;3.68%3.68@11</v>
      </c>
      <c r="S1018" t="str">
        <f t="shared" si="95"/>
        <v>1E-28B-VCS-Loc-22</v>
      </c>
      <c r="T1018" t="str">
        <f>IFERROR(IF(VLOOKUP(S1018,Bad!$A:$A,1,FALSE)='RAW2'!S1018,"yes","no"),"no")</f>
        <v>no</v>
      </c>
      <c r="U1018" t="str">
        <f>IFERROR(VLOOKUP(F1018,compounds!$A:$B,2,FALSE),"")</f>
        <v/>
      </c>
      <c r="V1018" t="str">
        <f>VLOOKUP(B1018,'volatile collection data'!$O:$P,2,FALSE)</f>
        <v>02.may.22 28</v>
      </c>
    </row>
    <row r="1019" spans="1:22" x14ac:dyDescent="0.2">
      <c r="A1019" t="s">
        <v>204</v>
      </c>
      <c r="B1019" s="1" t="str">
        <f t="shared" si="92"/>
        <v>1E</v>
      </c>
      <c r="C1019">
        <v>36.201000000000001</v>
      </c>
      <c r="D1019">
        <f t="shared" si="90"/>
        <v>36.200000000000003</v>
      </c>
      <c r="E1019">
        <f>VLOOKUP(D1019,'Peak Combiner'!$A$5:$D$4980,4,FALSE)</f>
        <v>36.200000000000003</v>
      </c>
      <c r="F1019">
        <f>IFERROR(VLOOKUP(D1019,rt_comb!$A:$B,2,FALSE),D1019)</f>
        <v>36.200000000000003</v>
      </c>
      <c r="G1019">
        <v>821216</v>
      </c>
      <c r="H1019">
        <f>SUMIFS($G:$G,$E:$E,18.51,'RAW2'!$A:$A,'RAW2'!A1019)</f>
        <v>30732684</v>
      </c>
      <c r="I1019" s="1" t="str">
        <f>VLOOKUP(A1019,'volatile collection data'!$G$6:$H$69,2,FALSE)</f>
        <v>E</v>
      </c>
      <c r="J1019" s="1">
        <f>VLOOKUP(A1019,'volatile collection data'!$G$6:$I$69,3,FALSE)</f>
        <v>1</v>
      </c>
      <c r="K1019" s="1" t="str">
        <f>VLOOKUP(A1019,'volatile collection data'!$G$6:$N$69,8,FALSE)</f>
        <v>28B</v>
      </c>
      <c r="L1019" s="1">
        <f>VLOOKUP(A1019,'volatile collection data'!$G$6:$J$69,4,FALSE)</f>
        <v>3.68</v>
      </c>
      <c r="M1019" s="1">
        <f>VLOOKUP($A1019,'volatile collection data'!$G$6:$M$69,6,FALSE)</f>
        <v>11</v>
      </c>
      <c r="N1019" s="1">
        <f>VLOOKUP($A1019,'volatile collection data'!$G$6:$M$69,7,FALSE)</f>
        <v>3.68</v>
      </c>
      <c r="O1019" s="1">
        <f>VLOOKUP(A1019,'volatile collection data'!$G$6:$K$69,5,FALSE)</f>
        <v>0</v>
      </c>
      <c r="P1019" s="1" t="str">
        <f t="shared" si="93"/>
        <v>1E</v>
      </c>
      <c r="Q1019">
        <f t="shared" si="91"/>
        <v>3.630605802915398E-2</v>
      </c>
      <c r="R1019" t="str">
        <f t="shared" si="94"/>
        <v>28B_0-E&amp;3.68%3.68@11</v>
      </c>
      <c r="S1019" t="str">
        <f t="shared" si="95"/>
        <v>1E-28B-VCS-Loc-22</v>
      </c>
      <c r="T1019" t="str">
        <f>IFERROR(IF(VLOOKUP(S1019,Bad!$A:$A,1,FALSE)='RAW2'!S1019,"yes","no"),"no")</f>
        <v>no</v>
      </c>
      <c r="U1019" t="str">
        <f>IFERROR(VLOOKUP(F1019,compounds!$A:$B,2,FALSE),"")</f>
        <v/>
      </c>
      <c r="V1019" t="str">
        <f>VLOOKUP(B1019,'volatile collection data'!$O:$P,2,FALSE)</f>
        <v>02.may.22 28</v>
      </c>
    </row>
    <row r="1020" spans="1:22" x14ac:dyDescent="0.2">
      <c r="A1020" t="s">
        <v>204</v>
      </c>
      <c r="B1020" s="1" t="str">
        <f t="shared" si="92"/>
        <v>1E</v>
      </c>
      <c r="C1020">
        <v>36.271999999999998</v>
      </c>
      <c r="D1020">
        <f t="shared" si="90"/>
        <v>36.270000000000003</v>
      </c>
      <c r="E1020">
        <f>VLOOKUP(D1020,'Peak Combiner'!$A$5:$D$4980,4,FALSE)</f>
        <v>36.270000000000003</v>
      </c>
      <c r="F1020">
        <f>IFERROR(VLOOKUP(D1020,rt_comb!$A:$B,2,FALSE),D1020)</f>
        <v>36.270000000000003</v>
      </c>
      <c r="G1020">
        <v>5681006</v>
      </c>
      <c r="H1020">
        <f>SUMIFS($G:$G,$E:$E,18.51,'RAW2'!$A:$A,'RAW2'!A1020)</f>
        <v>30732684</v>
      </c>
      <c r="I1020" s="1" t="str">
        <f>VLOOKUP(A1020,'volatile collection data'!$G$6:$H$69,2,FALSE)</f>
        <v>E</v>
      </c>
      <c r="J1020" s="1">
        <f>VLOOKUP(A1020,'volatile collection data'!$G$6:$I$69,3,FALSE)</f>
        <v>1</v>
      </c>
      <c r="K1020" s="1" t="str">
        <f>VLOOKUP(A1020,'volatile collection data'!$G$6:$N$69,8,FALSE)</f>
        <v>28B</v>
      </c>
      <c r="L1020" s="1">
        <f>VLOOKUP(A1020,'volatile collection data'!$G$6:$J$69,4,FALSE)</f>
        <v>3.68</v>
      </c>
      <c r="M1020" s="1">
        <f>VLOOKUP($A1020,'volatile collection data'!$G$6:$M$69,6,FALSE)</f>
        <v>11</v>
      </c>
      <c r="N1020" s="1">
        <f>VLOOKUP($A1020,'volatile collection data'!$G$6:$M$69,7,FALSE)</f>
        <v>3.68</v>
      </c>
      <c r="O1020" s="1">
        <f>VLOOKUP(A1020,'volatile collection data'!$G$6:$K$69,5,FALSE)</f>
        <v>0</v>
      </c>
      <c r="P1020" s="1" t="str">
        <f t="shared" si="93"/>
        <v>1E</v>
      </c>
      <c r="Q1020">
        <f t="shared" si="91"/>
        <v>0.25115795783322775</v>
      </c>
      <c r="R1020" t="str">
        <f t="shared" si="94"/>
        <v>28B_0-E&amp;3.68%3.68@11</v>
      </c>
      <c r="S1020" t="str">
        <f t="shared" si="95"/>
        <v>1E-28B-VCS-Loc-22</v>
      </c>
      <c r="T1020" t="str">
        <f>IFERROR(IF(VLOOKUP(S1020,Bad!$A:$A,1,FALSE)='RAW2'!S1020,"yes","no"),"no")</f>
        <v>no</v>
      </c>
      <c r="U1020" t="str">
        <f>IFERROR(VLOOKUP(F1020,compounds!$A:$B,2,FALSE),"")</f>
        <v/>
      </c>
      <c r="V1020" t="str">
        <f>VLOOKUP(B1020,'volatile collection data'!$O:$P,2,FALSE)</f>
        <v>02.may.22 28</v>
      </c>
    </row>
    <row r="1021" spans="1:22" x14ac:dyDescent="0.2">
      <c r="A1021" t="s">
        <v>204</v>
      </c>
      <c r="B1021" s="1" t="str">
        <f t="shared" si="92"/>
        <v>1E</v>
      </c>
      <c r="C1021">
        <v>36.658000000000001</v>
      </c>
      <c r="D1021">
        <f t="shared" si="90"/>
        <v>36.659999999999997</v>
      </c>
      <c r="E1021">
        <f>VLOOKUP(D1021,'Peak Combiner'!$A$5:$D$4980,4,FALSE)</f>
        <v>36.65</v>
      </c>
      <c r="F1021">
        <f>IFERROR(VLOOKUP(D1021,rt_comb!$A:$B,2,FALSE),D1021)</f>
        <v>36.659999999999997</v>
      </c>
      <c r="G1021">
        <v>13015340</v>
      </c>
      <c r="H1021">
        <f>SUMIFS($G:$G,$E:$E,18.51,'RAW2'!$A:$A,'RAW2'!A1021)</f>
        <v>30732684</v>
      </c>
      <c r="I1021" s="1" t="str">
        <f>VLOOKUP(A1021,'volatile collection data'!$G$6:$H$69,2,FALSE)</f>
        <v>E</v>
      </c>
      <c r="J1021" s="1">
        <f>VLOOKUP(A1021,'volatile collection data'!$G$6:$I$69,3,FALSE)</f>
        <v>1</v>
      </c>
      <c r="K1021" s="1" t="str">
        <f>VLOOKUP(A1021,'volatile collection data'!$G$6:$N$69,8,FALSE)</f>
        <v>28B</v>
      </c>
      <c r="L1021" s="1">
        <f>VLOOKUP(A1021,'volatile collection data'!$G$6:$J$69,4,FALSE)</f>
        <v>3.68</v>
      </c>
      <c r="M1021" s="1">
        <f>VLOOKUP($A1021,'volatile collection data'!$G$6:$M$69,6,FALSE)</f>
        <v>11</v>
      </c>
      <c r="N1021" s="1">
        <f>VLOOKUP($A1021,'volatile collection data'!$G$6:$M$69,7,FALSE)</f>
        <v>3.68</v>
      </c>
      <c r="O1021" s="1">
        <f>VLOOKUP(A1021,'volatile collection data'!$G$6:$K$69,5,FALSE)</f>
        <v>0</v>
      </c>
      <c r="P1021" s="1" t="str">
        <f t="shared" si="93"/>
        <v>1E</v>
      </c>
      <c r="Q1021">
        <f t="shared" si="91"/>
        <v>0.57540974519391852</v>
      </c>
      <c r="R1021" t="str">
        <f t="shared" si="94"/>
        <v>28B_0-E&amp;3.68%3.68@11</v>
      </c>
      <c r="S1021" t="str">
        <f t="shared" si="95"/>
        <v>1E-28B-VCS-Loc-22</v>
      </c>
      <c r="T1021" t="str">
        <f>IFERROR(IF(VLOOKUP(S1021,Bad!$A:$A,1,FALSE)='RAW2'!S1021,"yes","no"),"no")</f>
        <v>no</v>
      </c>
      <c r="U1021" t="str">
        <f>IFERROR(VLOOKUP(F1021,compounds!$A:$B,2,FALSE),"")</f>
        <v/>
      </c>
      <c r="V1021" t="str">
        <f>VLOOKUP(B1021,'volatile collection data'!$O:$P,2,FALSE)</f>
        <v>02.may.22 28</v>
      </c>
    </row>
    <row r="1022" spans="1:22" x14ac:dyDescent="0.2">
      <c r="A1022" t="s">
        <v>204</v>
      </c>
      <c r="B1022" s="1" t="str">
        <f t="shared" si="92"/>
        <v>1E</v>
      </c>
      <c r="C1022">
        <v>36.734000000000002</v>
      </c>
      <c r="D1022">
        <f t="shared" ref="D1022:D1085" si="96">ROUND(C1022,2)</f>
        <v>36.729999999999997</v>
      </c>
      <c r="E1022">
        <f>VLOOKUP(D1022,'Peak Combiner'!$A$5:$D$4980,4,FALSE)</f>
        <v>36.72</v>
      </c>
      <c r="F1022">
        <f>IFERROR(VLOOKUP(D1022,rt_comb!$A:$B,2,FALSE),D1022)</f>
        <v>36.729999999999997</v>
      </c>
      <c r="G1022">
        <v>1643218</v>
      </c>
      <c r="H1022">
        <f>SUMIFS($G:$G,$E:$E,18.51,'RAW2'!$A:$A,'RAW2'!A1022)</f>
        <v>30732684</v>
      </c>
      <c r="I1022" s="1" t="str">
        <f>VLOOKUP(A1022,'volatile collection data'!$G$6:$H$69,2,FALSE)</f>
        <v>E</v>
      </c>
      <c r="J1022" s="1">
        <f>VLOOKUP(A1022,'volatile collection data'!$G$6:$I$69,3,FALSE)</f>
        <v>1</v>
      </c>
      <c r="K1022" s="1" t="str">
        <f>VLOOKUP(A1022,'volatile collection data'!$G$6:$N$69,8,FALSE)</f>
        <v>28B</v>
      </c>
      <c r="L1022" s="1">
        <f>VLOOKUP(A1022,'volatile collection data'!$G$6:$J$69,4,FALSE)</f>
        <v>3.68</v>
      </c>
      <c r="M1022" s="1">
        <f>VLOOKUP($A1022,'volatile collection data'!$G$6:$M$69,6,FALSE)</f>
        <v>11</v>
      </c>
      <c r="N1022" s="1">
        <f>VLOOKUP($A1022,'volatile collection data'!$G$6:$M$69,7,FALSE)</f>
        <v>3.68</v>
      </c>
      <c r="O1022" s="1">
        <f>VLOOKUP(A1022,'volatile collection data'!$G$6:$K$69,5,FALSE)</f>
        <v>0</v>
      </c>
      <c r="P1022" s="1" t="str">
        <f t="shared" si="93"/>
        <v>1E</v>
      </c>
      <c r="Q1022">
        <f t="shared" ref="Q1022:Q1085" si="97">IFERROR((30/H1022*G1022)/L1022/6,0)</f>
        <v>7.2646865212745909E-2</v>
      </c>
      <c r="R1022" t="str">
        <f t="shared" si="94"/>
        <v>28B_0-E&amp;3.68%3.68@11</v>
      </c>
      <c r="S1022" t="str">
        <f t="shared" si="95"/>
        <v>1E-28B-VCS-Loc-22</v>
      </c>
      <c r="T1022" t="str">
        <f>IFERROR(IF(VLOOKUP(S1022,Bad!$A:$A,1,FALSE)='RAW2'!S1022,"yes","no"),"no")</f>
        <v>no</v>
      </c>
      <c r="U1022" t="str">
        <f>IFERROR(VLOOKUP(F1022,compounds!$A:$B,2,FALSE),"")</f>
        <v/>
      </c>
      <c r="V1022" t="str">
        <f>VLOOKUP(B1022,'volatile collection data'!$O:$P,2,FALSE)</f>
        <v>02.may.22 28</v>
      </c>
    </row>
    <row r="1023" spans="1:22" x14ac:dyDescent="0.2">
      <c r="A1023" t="s">
        <v>204</v>
      </c>
      <c r="B1023" s="1" t="str">
        <f t="shared" si="92"/>
        <v>1E</v>
      </c>
      <c r="C1023">
        <v>37.295999999999999</v>
      </c>
      <c r="D1023">
        <f t="shared" si="96"/>
        <v>37.299999999999997</v>
      </c>
      <c r="E1023">
        <f>VLOOKUP(D1023,'Peak Combiner'!$A$5:$D$4980,4,FALSE)</f>
        <v>37.24</v>
      </c>
      <c r="F1023">
        <f>IFERROR(VLOOKUP(D1023,rt_comb!$A:$B,2,FALSE),D1023)</f>
        <v>37.299999999999997</v>
      </c>
      <c r="G1023">
        <v>982779</v>
      </c>
      <c r="H1023">
        <f>SUMIFS($G:$G,$E:$E,18.51,'RAW2'!$A:$A,'RAW2'!A1023)</f>
        <v>30732684</v>
      </c>
      <c r="I1023" s="1" t="str">
        <f>VLOOKUP(A1023,'volatile collection data'!$G$6:$H$69,2,FALSE)</f>
        <v>E</v>
      </c>
      <c r="J1023" s="1">
        <f>VLOOKUP(A1023,'volatile collection data'!$G$6:$I$69,3,FALSE)</f>
        <v>1</v>
      </c>
      <c r="K1023" s="1" t="str">
        <f>VLOOKUP(A1023,'volatile collection data'!$G$6:$N$69,8,FALSE)</f>
        <v>28B</v>
      </c>
      <c r="L1023" s="1">
        <f>VLOOKUP(A1023,'volatile collection data'!$G$6:$J$69,4,FALSE)</f>
        <v>3.68</v>
      </c>
      <c r="M1023" s="1">
        <f>VLOOKUP($A1023,'volatile collection data'!$G$6:$M$69,6,FALSE)</f>
        <v>11</v>
      </c>
      <c r="N1023" s="1">
        <f>VLOOKUP($A1023,'volatile collection data'!$G$6:$M$69,7,FALSE)</f>
        <v>3.68</v>
      </c>
      <c r="O1023" s="1">
        <f>VLOOKUP(A1023,'volatile collection data'!$G$6:$K$69,5,FALSE)</f>
        <v>0</v>
      </c>
      <c r="P1023" s="1" t="str">
        <f t="shared" si="93"/>
        <v>1E</v>
      </c>
      <c r="Q1023">
        <f t="shared" si="97"/>
        <v>4.3448777670958581E-2</v>
      </c>
      <c r="R1023" t="str">
        <f t="shared" si="94"/>
        <v>28B_0-E&amp;3.68%3.68@11</v>
      </c>
      <c r="S1023" t="str">
        <f t="shared" si="95"/>
        <v>1E-28B-VCS-Loc-22</v>
      </c>
      <c r="T1023" t="str">
        <f>IFERROR(IF(VLOOKUP(S1023,Bad!$A:$A,1,FALSE)='RAW2'!S1023,"yes","no"),"no")</f>
        <v>no</v>
      </c>
      <c r="U1023" t="str">
        <f>IFERROR(VLOOKUP(F1023,compounds!$A:$B,2,FALSE),"")</f>
        <v/>
      </c>
      <c r="V1023" t="str">
        <f>VLOOKUP(B1023,'volatile collection data'!$O:$P,2,FALSE)</f>
        <v>02.may.22 28</v>
      </c>
    </row>
    <row r="1024" spans="1:22" x14ac:dyDescent="0.2">
      <c r="A1024" t="s">
        <v>204</v>
      </c>
      <c r="B1024" s="1" t="str">
        <f t="shared" si="92"/>
        <v>1E</v>
      </c>
      <c r="C1024">
        <v>37.375999999999998</v>
      </c>
      <c r="D1024">
        <f t="shared" si="96"/>
        <v>37.380000000000003</v>
      </c>
      <c r="E1024">
        <f>VLOOKUP(D1024,'Peak Combiner'!$A$5:$D$4980,4,FALSE)</f>
        <v>37.380000000000003</v>
      </c>
      <c r="F1024">
        <f>IFERROR(VLOOKUP(D1024,rt_comb!$A:$B,2,FALSE),D1024)</f>
        <v>37.380000000000003</v>
      </c>
      <c r="G1024">
        <v>3005378</v>
      </c>
      <c r="H1024">
        <f>SUMIFS($G:$G,$E:$E,18.51,'RAW2'!$A:$A,'RAW2'!A1024)</f>
        <v>30732684</v>
      </c>
      <c r="I1024" s="1" t="str">
        <f>VLOOKUP(A1024,'volatile collection data'!$G$6:$H$69,2,FALSE)</f>
        <v>E</v>
      </c>
      <c r="J1024" s="1">
        <f>VLOOKUP(A1024,'volatile collection data'!$G$6:$I$69,3,FALSE)</f>
        <v>1</v>
      </c>
      <c r="K1024" s="1" t="str">
        <f>VLOOKUP(A1024,'volatile collection data'!$G$6:$N$69,8,FALSE)</f>
        <v>28B</v>
      </c>
      <c r="L1024" s="1">
        <f>VLOOKUP(A1024,'volatile collection data'!$G$6:$J$69,4,FALSE)</f>
        <v>3.68</v>
      </c>
      <c r="M1024" s="1">
        <f>VLOOKUP($A1024,'volatile collection data'!$G$6:$M$69,6,FALSE)</f>
        <v>11</v>
      </c>
      <c r="N1024" s="1">
        <f>VLOOKUP($A1024,'volatile collection data'!$G$6:$M$69,7,FALSE)</f>
        <v>3.68</v>
      </c>
      <c r="O1024" s="1">
        <f>VLOOKUP(A1024,'volatile collection data'!$G$6:$K$69,5,FALSE)</f>
        <v>0</v>
      </c>
      <c r="P1024" s="1" t="str">
        <f t="shared" si="93"/>
        <v>1E</v>
      </c>
      <c r="Q1024">
        <f t="shared" si="97"/>
        <v>0.13286812247635546</v>
      </c>
      <c r="R1024" t="str">
        <f t="shared" si="94"/>
        <v>28B_0-E&amp;3.68%3.68@11</v>
      </c>
      <c r="S1024" t="str">
        <f t="shared" si="95"/>
        <v>1E-28B-VCS-Loc-22</v>
      </c>
      <c r="T1024" t="str">
        <f>IFERROR(IF(VLOOKUP(S1024,Bad!$A:$A,1,FALSE)='RAW2'!S1024,"yes","no"),"no")</f>
        <v>no</v>
      </c>
      <c r="U1024" t="str">
        <f>IFERROR(VLOOKUP(F1024,compounds!$A:$B,2,FALSE),"")</f>
        <v/>
      </c>
      <c r="V1024" t="str">
        <f>VLOOKUP(B1024,'volatile collection data'!$O:$P,2,FALSE)</f>
        <v>02.may.22 28</v>
      </c>
    </row>
    <row r="1025" spans="1:22" x14ac:dyDescent="0.2">
      <c r="A1025" t="s">
        <v>204</v>
      </c>
      <c r="B1025" s="1" t="str">
        <f t="shared" si="92"/>
        <v>1E</v>
      </c>
      <c r="C1025">
        <v>37.673999999999999</v>
      </c>
      <c r="D1025">
        <f t="shared" si="96"/>
        <v>37.67</v>
      </c>
      <c r="E1025">
        <f>VLOOKUP(D1025,'Peak Combiner'!$A$5:$D$4980,4,FALSE)</f>
        <v>37.67</v>
      </c>
      <c r="F1025">
        <f>IFERROR(VLOOKUP(D1025,rt_comb!$A:$B,2,FALSE),D1025)</f>
        <v>37.67</v>
      </c>
      <c r="G1025">
        <v>9176193</v>
      </c>
      <c r="H1025">
        <f>SUMIFS($G:$G,$E:$E,18.51,'RAW2'!$A:$A,'RAW2'!A1025)</f>
        <v>30732684</v>
      </c>
      <c r="I1025" s="1" t="str">
        <f>VLOOKUP(A1025,'volatile collection data'!$G$6:$H$69,2,FALSE)</f>
        <v>E</v>
      </c>
      <c r="J1025" s="1">
        <f>VLOOKUP(A1025,'volatile collection data'!$G$6:$I$69,3,FALSE)</f>
        <v>1</v>
      </c>
      <c r="K1025" s="1" t="str">
        <f>VLOOKUP(A1025,'volatile collection data'!$G$6:$N$69,8,FALSE)</f>
        <v>28B</v>
      </c>
      <c r="L1025" s="1">
        <f>VLOOKUP(A1025,'volatile collection data'!$G$6:$J$69,4,FALSE)</f>
        <v>3.68</v>
      </c>
      <c r="M1025" s="1">
        <f>VLOOKUP($A1025,'volatile collection data'!$G$6:$M$69,6,FALSE)</f>
        <v>11</v>
      </c>
      <c r="N1025" s="1">
        <f>VLOOKUP($A1025,'volatile collection data'!$G$6:$M$69,7,FALSE)</f>
        <v>3.68</v>
      </c>
      <c r="O1025" s="1">
        <f>VLOOKUP(A1025,'volatile collection data'!$G$6:$K$69,5,FALSE)</f>
        <v>0</v>
      </c>
      <c r="P1025" s="1" t="str">
        <f t="shared" si="93"/>
        <v>1E</v>
      </c>
      <c r="Q1025">
        <f t="shared" si="97"/>
        <v>0.40568059505016535</v>
      </c>
      <c r="R1025" t="str">
        <f t="shared" si="94"/>
        <v>28B_0-E&amp;3.68%3.68@11</v>
      </c>
      <c r="S1025" t="str">
        <f t="shared" si="95"/>
        <v>1E-28B-VCS-Loc-22</v>
      </c>
      <c r="T1025" t="str">
        <f>IFERROR(IF(VLOOKUP(S1025,Bad!$A:$A,1,FALSE)='RAW2'!S1025,"yes","no"),"no")</f>
        <v>no</v>
      </c>
      <c r="U1025" t="str">
        <f>IFERROR(VLOOKUP(F1025,compounds!$A:$B,2,FALSE),"")</f>
        <v/>
      </c>
      <c r="V1025" t="str">
        <f>VLOOKUP(B1025,'volatile collection data'!$O:$P,2,FALSE)</f>
        <v>02.may.22 28</v>
      </c>
    </row>
    <row r="1026" spans="1:22" x14ac:dyDescent="0.2">
      <c r="A1026" t="s">
        <v>204</v>
      </c>
      <c r="B1026" s="1" t="str">
        <f t="shared" si="92"/>
        <v>1E</v>
      </c>
      <c r="C1026">
        <v>37.991999999999997</v>
      </c>
      <c r="D1026">
        <f t="shared" si="96"/>
        <v>37.99</v>
      </c>
      <c r="E1026">
        <f>VLOOKUP(D1026,'Peak Combiner'!$A$5:$D$4980,4,FALSE)</f>
        <v>37.99</v>
      </c>
      <c r="F1026">
        <f>IFERROR(VLOOKUP(D1026,rt_comb!$A:$B,2,FALSE),D1026)</f>
        <v>37.99</v>
      </c>
      <c r="G1026">
        <v>6679304</v>
      </c>
      <c r="H1026">
        <f>SUMIFS($G:$G,$E:$E,18.51,'RAW2'!$A:$A,'RAW2'!A1026)</f>
        <v>30732684</v>
      </c>
      <c r="I1026" s="1" t="str">
        <f>VLOOKUP(A1026,'volatile collection data'!$G$6:$H$69,2,FALSE)</f>
        <v>E</v>
      </c>
      <c r="J1026" s="1">
        <f>VLOOKUP(A1026,'volatile collection data'!$G$6:$I$69,3,FALSE)</f>
        <v>1</v>
      </c>
      <c r="K1026" s="1" t="str">
        <f>VLOOKUP(A1026,'volatile collection data'!$G$6:$N$69,8,FALSE)</f>
        <v>28B</v>
      </c>
      <c r="L1026" s="1">
        <f>VLOOKUP(A1026,'volatile collection data'!$G$6:$J$69,4,FALSE)</f>
        <v>3.68</v>
      </c>
      <c r="M1026" s="1">
        <f>VLOOKUP($A1026,'volatile collection data'!$G$6:$M$69,6,FALSE)</f>
        <v>11</v>
      </c>
      <c r="N1026" s="1">
        <f>VLOOKUP($A1026,'volatile collection data'!$G$6:$M$69,7,FALSE)</f>
        <v>3.68</v>
      </c>
      <c r="O1026" s="1">
        <f>VLOOKUP(A1026,'volatile collection data'!$G$6:$K$69,5,FALSE)</f>
        <v>0</v>
      </c>
      <c r="P1026" s="1" t="str">
        <f t="shared" si="93"/>
        <v>1E</v>
      </c>
      <c r="Q1026">
        <f t="shared" si="97"/>
        <v>0.29529283235879517</v>
      </c>
      <c r="R1026" t="str">
        <f t="shared" si="94"/>
        <v>28B_0-E&amp;3.68%3.68@11</v>
      </c>
      <c r="S1026" t="str">
        <f t="shared" si="95"/>
        <v>1E-28B-VCS-Loc-22</v>
      </c>
      <c r="T1026" t="str">
        <f>IFERROR(IF(VLOOKUP(S1026,Bad!$A:$A,1,FALSE)='RAW2'!S1026,"yes","no"),"no")</f>
        <v>no</v>
      </c>
      <c r="U1026" t="str">
        <f>IFERROR(VLOOKUP(F1026,compounds!$A:$B,2,FALSE),"")</f>
        <v/>
      </c>
      <c r="V1026" t="str">
        <f>VLOOKUP(B1026,'volatile collection data'!$O:$P,2,FALSE)</f>
        <v>02.may.22 28</v>
      </c>
    </row>
    <row r="1027" spans="1:22" x14ac:dyDescent="0.2">
      <c r="A1027" t="s">
        <v>204</v>
      </c>
      <c r="B1027" s="1" t="str">
        <f t="shared" ref="B1027:B1090" si="98">LEFT(A1027,FIND("-",A1027)-1)</f>
        <v>1E</v>
      </c>
      <c r="C1027">
        <v>38.057000000000002</v>
      </c>
      <c r="D1027">
        <f t="shared" si="96"/>
        <v>38.06</v>
      </c>
      <c r="E1027">
        <f>VLOOKUP(D1027,'Peak Combiner'!$A$5:$D$4980,4,FALSE)</f>
        <v>38.06</v>
      </c>
      <c r="F1027">
        <f>IFERROR(VLOOKUP(D1027,rt_comb!$A:$B,2,FALSE),D1027)</f>
        <v>38.06</v>
      </c>
      <c r="G1027">
        <v>6453806</v>
      </c>
      <c r="H1027">
        <f>SUMIFS($G:$G,$E:$E,18.51,'RAW2'!$A:$A,'RAW2'!A1027)</f>
        <v>30732684</v>
      </c>
      <c r="I1027" s="1" t="str">
        <f>VLOOKUP(A1027,'volatile collection data'!$G$6:$H$69,2,FALSE)</f>
        <v>E</v>
      </c>
      <c r="J1027" s="1">
        <f>VLOOKUP(A1027,'volatile collection data'!$G$6:$I$69,3,FALSE)</f>
        <v>1</v>
      </c>
      <c r="K1027" s="1" t="str">
        <f>VLOOKUP(A1027,'volatile collection data'!$G$6:$N$69,8,FALSE)</f>
        <v>28B</v>
      </c>
      <c r="L1027" s="1">
        <f>VLOOKUP(A1027,'volatile collection data'!$G$6:$J$69,4,FALSE)</f>
        <v>3.68</v>
      </c>
      <c r="M1027" s="1">
        <f>VLOOKUP($A1027,'volatile collection data'!$G$6:$M$69,6,FALSE)</f>
        <v>11</v>
      </c>
      <c r="N1027" s="1">
        <f>VLOOKUP($A1027,'volatile collection data'!$G$6:$M$69,7,FALSE)</f>
        <v>3.68</v>
      </c>
      <c r="O1027" s="1">
        <f>VLOOKUP(A1027,'volatile collection data'!$G$6:$K$69,5,FALSE)</f>
        <v>0</v>
      </c>
      <c r="P1027" s="1" t="str">
        <f t="shared" ref="P1027:P1090" si="99">J1027&amp;I1027</f>
        <v>1E</v>
      </c>
      <c r="Q1027">
        <f t="shared" si="97"/>
        <v>0.28532353868519628</v>
      </c>
      <c r="R1027" t="str">
        <f t="shared" ref="R1027:R1090" si="100">K1027&amp;"_"&amp;O1027&amp;"-"&amp;I1027&amp;"&amp;"&amp;L1027&amp;"%"&amp;N1027&amp;"@"&amp;M1027</f>
        <v>28B_0-E&amp;3.68%3.68@11</v>
      </c>
      <c r="S1027" t="str">
        <f t="shared" ref="S1027:S1090" si="101">A1027</f>
        <v>1E-28B-VCS-Loc-22</v>
      </c>
      <c r="T1027" t="str">
        <f>IFERROR(IF(VLOOKUP(S1027,Bad!$A:$A,1,FALSE)='RAW2'!S1027,"yes","no"),"no")</f>
        <v>no</v>
      </c>
      <c r="U1027" t="str">
        <f>IFERROR(VLOOKUP(F1027,compounds!$A:$B,2,FALSE),"")</f>
        <v/>
      </c>
      <c r="V1027" t="str">
        <f>VLOOKUP(B1027,'volatile collection data'!$O:$P,2,FALSE)</f>
        <v>02.may.22 28</v>
      </c>
    </row>
    <row r="1028" spans="1:22" x14ac:dyDescent="0.2">
      <c r="A1028" t="s">
        <v>204</v>
      </c>
      <c r="B1028" s="1" t="str">
        <f t="shared" si="98"/>
        <v>1E</v>
      </c>
      <c r="C1028">
        <v>38.433999999999997</v>
      </c>
      <c r="D1028">
        <f t="shared" si="96"/>
        <v>38.43</v>
      </c>
      <c r="E1028">
        <f>VLOOKUP(D1028,'Peak Combiner'!$A$5:$D$4980,4,FALSE)</f>
        <v>38.43</v>
      </c>
      <c r="F1028">
        <f>IFERROR(VLOOKUP(D1028,rt_comb!$A:$B,2,FALSE),D1028)</f>
        <v>38.43</v>
      </c>
      <c r="G1028">
        <v>11743545</v>
      </c>
      <c r="H1028">
        <f>SUMIFS($G:$G,$E:$E,18.51,'RAW2'!$A:$A,'RAW2'!A1028)</f>
        <v>30732684</v>
      </c>
      <c r="I1028" s="1" t="str">
        <f>VLOOKUP(A1028,'volatile collection data'!$G$6:$H$69,2,FALSE)</f>
        <v>E</v>
      </c>
      <c r="J1028" s="1">
        <f>VLOOKUP(A1028,'volatile collection data'!$G$6:$I$69,3,FALSE)</f>
        <v>1</v>
      </c>
      <c r="K1028" s="1" t="str">
        <f>VLOOKUP(A1028,'volatile collection data'!$G$6:$N$69,8,FALSE)</f>
        <v>28B</v>
      </c>
      <c r="L1028" s="1">
        <f>VLOOKUP(A1028,'volatile collection data'!$G$6:$J$69,4,FALSE)</f>
        <v>3.68</v>
      </c>
      <c r="M1028" s="1">
        <f>VLOOKUP($A1028,'volatile collection data'!$G$6:$M$69,6,FALSE)</f>
        <v>11</v>
      </c>
      <c r="N1028" s="1">
        <f>VLOOKUP($A1028,'volatile collection data'!$G$6:$M$69,7,FALSE)</f>
        <v>3.68</v>
      </c>
      <c r="O1028" s="1">
        <f>VLOOKUP(A1028,'volatile collection data'!$G$6:$K$69,5,FALSE)</f>
        <v>0</v>
      </c>
      <c r="P1028" s="1" t="str">
        <f t="shared" si="99"/>
        <v>1E</v>
      </c>
      <c r="Q1028">
        <f t="shared" si="97"/>
        <v>0.51918353543766937</v>
      </c>
      <c r="R1028" t="str">
        <f t="shared" si="100"/>
        <v>28B_0-E&amp;3.68%3.68@11</v>
      </c>
      <c r="S1028" t="str">
        <f t="shared" si="101"/>
        <v>1E-28B-VCS-Loc-22</v>
      </c>
      <c r="T1028" t="str">
        <f>IFERROR(IF(VLOOKUP(S1028,Bad!$A:$A,1,FALSE)='RAW2'!S1028,"yes","no"),"no")</f>
        <v>no</v>
      </c>
      <c r="U1028" t="str">
        <f>IFERROR(VLOOKUP(F1028,compounds!$A:$B,2,FALSE),"")</f>
        <v/>
      </c>
      <c r="V1028" t="str">
        <f>VLOOKUP(B1028,'volatile collection data'!$O:$P,2,FALSE)</f>
        <v>02.may.22 28</v>
      </c>
    </row>
    <row r="1029" spans="1:22" x14ac:dyDescent="0.2">
      <c r="A1029" t="s">
        <v>204</v>
      </c>
      <c r="B1029" s="1" t="str">
        <f t="shared" si="98"/>
        <v>1E</v>
      </c>
      <c r="C1029">
        <v>38.825000000000003</v>
      </c>
      <c r="D1029">
        <f t="shared" si="96"/>
        <v>38.83</v>
      </c>
      <c r="E1029">
        <f>VLOOKUP(D1029,'Peak Combiner'!$A$5:$D$4980,4,FALSE)</f>
        <v>38.82</v>
      </c>
      <c r="F1029">
        <f>IFERROR(VLOOKUP(D1029,rt_comb!$A:$B,2,FALSE),D1029)</f>
        <v>38.83</v>
      </c>
      <c r="G1029">
        <v>3573698</v>
      </c>
      <c r="H1029">
        <f>SUMIFS($G:$G,$E:$E,18.51,'RAW2'!$A:$A,'RAW2'!A1029)</f>
        <v>30732684</v>
      </c>
      <c r="I1029" s="1" t="str">
        <f>VLOOKUP(A1029,'volatile collection data'!$G$6:$H$69,2,FALSE)</f>
        <v>E</v>
      </c>
      <c r="J1029" s="1">
        <f>VLOOKUP(A1029,'volatile collection data'!$G$6:$I$69,3,FALSE)</f>
        <v>1</v>
      </c>
      <c r="K1029" s="1" t="str">
        <f>VLOOKUP(A1029,'volatile collection data'!$G$6:$N$69,8,FALSE)</f>
        <v>28B</v>
      </c>
      <c r="L1029" s="1">
        <f>VLOOKUP(A1029,'volatile collection data'!$G$6:$J$69,4,FALSE)</f>
        <v>3.68</v>
      </c>
      <c r="M1029" s="1">
        <f>VLOOKUP($A1029,'volatile collection data'!$G$6:$M$69,6,FALSE)</f>
        <v>11</v>
      </c>
      <c r="N1029" s="1">
        <f>VLOOKUP($A1029,'volatile collection data'!$G$6:$M$69,7,FALSE)</f>
        <v>3.68</v>
      </c>
      <c r="O1029" s="1">
        <f>VLOOKUP(A1029,'volatile collection data'!$G$6:$K$69,5,FALSE)</f>
        <v>0</v>
      </c>
      <c r="P1029" s="1" t="str">
        <f t="shared" si="99"/>
        <v>1E</v>
      </c>
      <c r="Q1029">
        <f t="shared" si="97"/>
        <v>0.15799361796003916</v>
      </c>
      <c r="R1029" t="str">
        <f t="shared" si="100"/>
        <v>28B_0-E&amp;3.68%3.68@11</v>
      </c>
      <c r="S1029" t="str">
        <f t="shared" si="101"/>
        <v>1E-28B-VCS-Loc-22</v>
      </c>
      <c r="T1029" t="str">
        <f>IFERROR(IF(VLOOKUP(S1029,Bad!$A:$A,1,FALSE)='RAW2'!S1029,"yes","no"),"no")</f>
        <v>no</v>
      </c>
      <c r="U1029" t="str">
        <f>IFERROR(VLOOKUP(F1029,compounds!$A:$B,2,FALSE),"")</f>
        <v/>
      </c>
      <c r="V1029" t="str">
        <f>VLOOKUP(B1029,'volatile collection data'!$O:$P,2,FALSE)</f>
        <v>02.may.22 28</v>
      </c>
    </row>
    <row r="1030" spans="1:22" x14ac:dyDescent="0.2">
      <c r="A1030" t="s">
        <v>204</v>
      </c>
      <c r="B1030" s="1" t="str">
        <f t="shared" si="98"/>
        <v>1E</v>
      </c>
      <c r="C1030">
        <v>39.542000000000002</v>
      </c>
      <c r="D1030">
        <f t="shared" si="96"/>
        <v>39.54</v>
      </c>
      <c r="E1030">
        <f>VLOOKUP(D1030,'Peak Combiner'!$A$5:$D$4980,4,FALSE)</f>
        <v>39.53</v>
      </c>
      <c r="F1030">
        <f>IFERROR(VLOOKUP(D1030,rt_comb!$A:$B,2,FALSE),D1030)</f>
        <v>39.54</v>
      </c>
      <c r="G1030">
        <v>4967358</v>
      </c>
      <c r="H1030">
        <f>SUMIFS($G:$G,$E:$E,18.51,'RAW2'!$A:$A,'RAW2'!A1030)</f>
        <v>30732684</v>
      </c>
      <c r="I1030" s="1" t="str">
        <f>VLOOKUP(A1030,'volatile collection data'!$G$6:$H$69,2,FALSE)</f>
        <v>E</v>
      </c>
      <c r="J1030" s="1">
        <f>VLOOKUP(A1030,'volatile collection data'!$G$6:$I$69,3,FALSE)</f>
        <v>1</v>
      </c>
      <c r="K1030" s="1" t="str">
        <f>VLOOKUP(A1030,'volatile collection data'!$G$6:$N$69,8,FALSE)</f>
        <v>28B</v>
      </c>
      <c r="L1030" s="1">
        <f>VLOOKUP(A1030,'volatile collection data'!$G$6:$J$69,4,FALSE)</f>
        <v>3.68</v>
      </c>
      <c r="M1030" s="1">
        <f>VLOOKUP($A1030,'volatile collection data'!$G$6:$M$69,6,FALSE)</f>
        <v>11</v>
      </c>
      <c r="N1030" s="1">
        <f>VLOOKUP($A1030,'volatile collection data'!$G$6:$M$69,7,FALSE)</f>
        <v>3.68</v>
      </c>
      <c r="O1030" s="1">
        <f>VLOOKUP(A1030,'volatile collection data'!$G$6:$K$69,5,FALSE)</f>
        <v>0</v>
      </c>
      <c r="P1030" s="1" t="str">
        <f t="shared" si="99"/>
        <v>1E</v>
      </c>
      <c r="Q1030">
        <f t="shared" si="97"/>
        <v>0.21960749400837573</v>
      </c>
      <c r="R1030" t="str">
        <f t="shared" si="100"/>
        <v>28B_0-E&amp;3.68%3.68@11</v>
      </c>
      <c r="S1030" t="str">
        <f t="shared" si="101"/>
        <v>1E-28B-VCS-Loc-22</v>
      </c>
      <c r="T1030" t="str">
        <f>IFERROR(IF(VLOOKUP(S1030,Bad!$A:$A,1,FALSE)='RAW2'!S1030,"yes","no"),"no")</f>
        <v>no</v>
      </c>
      <c r="U1030" t="str">
        <f>IFERROR(VLOOKUP(F1030,compounds!$A:$B,2,FALSE),"")</f>
        <v/>
      </c>
      <c r="V1030" t="str">
        <f>VLOOKUP(B1030,'volatile collection data'!$O:$P,2,FALSE)</f>
        <v>02.may.22 28</v>
      </c>
    </row>
    <row r="1031" spans="1:22" x14ac:dyDescent="0.2">
      <c r="A1031" t="s">
        <v>204</v>
      </c>
      <c r="B1031" s="1" t="str">
        <f t="shared" si="98"/>
        <v>1E</v>
      </c>
      <c r="C1031">
        <v>39.756</v>
      </c>
      <c r="D1031">
        <f t="shared" si="96"/>
        <v>39.76</v>
      </c>
      <c r="E1031">
        <f>VLOOKUP(D1031,'Peak Combiner'!$A$5:$D$4980,4,FALSE)</f>
        <v>39.75</v>
      </c>
      <c r="F1031">
        <f>IFERROR(VLOOKUP(D1031,rt_comb!$A:$B,2,FALSE),D1031)</f>
        <v>39.76</v>
      </c>
      <c r="G1031">
        <v>2106124</v>
      </c>
      <c r="H1031">
        <f>SUMIFS($G:$G,$E:$E,18.51,'RAW2'!$A:$A,'RAW2'!A1031)</f>
        <v>30732684</v>
      </c>
      <c r="I1031" s="1" t="str">
        <f>VLOOKUP(A1031,'volatile collection data'!$G$6:$H$69,2,FALSE)</f>
        <v>E</v>
      </c>
      <c r="J1031" s="1">
        <f>VLOOKUP(A1031,'volatile collection data'!$G$6:$I$69,3,FALSE)</f>
        <v>1</v>
      </c>
      <c r="K1031" s="1" t="str">
        <f>VLOOKUP(A1031,'volatile collection data'!$G$6:$N$69,8,FALSE)</f>
        <v>28B</v>
      </c>
      <c r="L1031" s="1">
        <f>VLOOKUP(A1031,'volatile collection data'!$G$6:$J$69,4,FALSE)</f>
        <v>3.68</v>
      </c>
      <c r="M1031" s="1">
        <f>VLOOKUP($A1031,'volatile collection data'!$G$6:$M$69,6,FALSE)</f>
        <v>11</v>
      </c>
      <c r="N1031" s="1">
        <f>VLOOKUP($A1031,'volatile collection data'!$G$6:$M$69,7,FALSE)</f>
        <v>3.68</v>
      </c>
      <c r="O1031" s="1">
        <f>VLOOKUP(A1031,'volatile collection data'!$G$6:$K$69,5,FALSE)</f>
        <v>0</v>
      </c>
      <c r="P1031" s="1" t="str">
        <f t="shared" si="99"/>
        <v>1E</v>
      </c>
      <c r="Q1031">
        <f t="shared" si="97"/>
        <v>9.3111995090930891E-2</v>
      </c>
      <c r="R1031" t="str">
        <f t="shared" si="100"/>
        <v>28B_0-E&amp;3.68%3.68@11</v>
      </c>
      <c r="S1031" t="str">
        <f t="shared" si="101"/>
        <v>1E-28B-VCS-Loc-22</v>
      </c>
      <c r="T1031" t="str">
        <f>IFERROR(IF(VLOOKUP(S1031,Bad!$A:$A,1,FALSE)='RAW2'!S1031,"yes","no"),"no")</f>
        <v>no</v>
      </c>
      <c r="U1031" t="str">
        <f>IFERROR(VLOOKUP(F1031,compounds!$A:$B,2,FALSE),"")</f>
        <v/>
      </c>
      <c r="V1031" t="str">
        <f>VLOOKUP(B1031,'volatile collection data'!$O:$P,2,FALSE)</f>
        <v>02.may.22 28</v>
      </c>
    </row>
    <row r="1032" spans="1:22" x14ac:dyDescent="0.2">
      <c r="A1032" t="s">
        <v>205</v>
      </c>
      <c r="B1032" s="1" t="str">
        <f t="shared" si="98"/>
        <v>2A</v>
      </c>
      <c r="C1032">
        <v>4.1859999999999999</v>
      </c>
      <c r="D1032">
        <f t="shared" si="96"/>
        <v>4.1900000000000004</v>
      </c>
      <c r="E1032">
        <f>VLOOKUP(D1032,'Peak Combiner'!$A$5:$D$4980,4,FALSE)</f>
        <v>4.1900000000000004</v>
      </c>
      <c r="F1032">
        <f>IFERROR(VLOOKUP(D1032,rt_comb!$A:$B,2,FALSE),D1032)</f>
        <v>4.1900000000000004</v>
      </c>
      <c r="G1032">
        <v>47027787</v>
      </c>
      <c r="H1032">
        <f>SUMIFS($G:$G,$E:$E,18.51,'RAW2'!$A:$A,'RAW2'!A1032)</f>
        <v>84304444</v>
      </c>
      <c r="I1032" s="1" t="str">
        <f>VLOOKUP(A1032,'volatile collection data'!$G$6:$H$69,2,FALSE)</f>
        <v>A</v>
      </c>
      <c r="J1032" s="1">
        <f>VLOOKUP(A1032,'volatile collection data'!$G$6:$I$69,3,FALSE)</f>
        <v>2</v>
      </c>
      <c r="K1032" s="1" t="str">
        <f>VLOOKUP(A1032,'volatile collection data'!$G$6:$N$69,8,FALSE)</f>
        <v>6B</v>
      </c>
      <c r="L1032" s="1">
        <f>VLOOKUP(A1032,'volatile collection data'!$G$6:$J$69,4,FALSE)</f>
        <v>4.07</v>
      </c>
      <c r="M1032" s="1">
        <f>VLOOKUP($A1032,'volatile collection data'!$G$6:$M$69,6,FALSE)</f>
        <v>11</v>
      </c>
      <c r="N1032" s="1">
        <f>VLOOKUP($A1032,'volatile collection data'!$G$6:$M$69,7,FALSE)</f>
        <v>4.07</v>
      </c>
      <c r="O1032" s="1">
        <f>VLOOKUP(A1032,'volatile collection data'!$G$6:$K$69,5,FALSE)</f>
        <v>0</v>
      </c>
      <c r="P1032" s="1" t="str">
        <f t="shared" si="99"/>
        <v>2A</v>
      </c>
      <c r="Q1032">
        <f t="shared" si="97"/>
        <v>0.68529832310137895</v>
      </c>
      <c r="R1032" t="str">
        <f t="shared" si="100"/>
        <v>6B_0-A&amp;4.07%4.07@11</v>
      </c>
      <c r="S1032" t="str">
        <f t="shared" si="101"/>
        <v>2A-6B-VCS-Loc-22</v>
      </c>
      <c r="T1032" t="str">
        <f>IFERROR(IF(VLOOKUP(S1032,Bad!$A:$A,1,FALSE)='RAW2'!S1032,"yes","no"),"no")</f>
        <v>yes</v>
      </c>
      <c r="U1032" t="str">
        <f>IFERROR(VLOOKUP(F1032,compounds!$A:$B,2,FALSE),"")</f>
        <v/>
      </c>
      <c r="V1032" t="str">
        <f>VLOOKUP(B1032,'volatile collection data'!$O:$P,2,FALSE)</f>
        <v>24.apr.22 6</v>
      </c>
    </row>
    <row r="1033" spans="1:22" x14ac:dyDescent="0.2">
      <c r="A1033" t="s">
        <v>205</v>
      </c>
      <c r="B1033" s="1" t="str">
        <f t="shared" si="98"/>
        <v>2A</v>
      </c>
      <c r="C1033">
        <v>4.7060000000000004</v>
      </c>
      <c r="D1033">
        <f t="shared" si="96"/>
        <v>4.71</v>
      </c>
      <c r="E1033">
        <f>VLOOKUP(D1033,'Peak Combiner'!$A$5:$D$4980,4,FALSE)</f>
        <v>4.7</v>
      </c>
      <c r="F1033">
        <f>IFERROR(VLOOKUP(D1033,rt_comb!$A:$B,2,FALSE),D1033)</f>
        <v>4.71</v>
      </c>
      <c r="G1033">
        <v>10373077</v>
      </c>
      <c r="H1033">
        <f>SUMIFS($G:$G,$E:$E,18.51,'RAW2'!$A:$A,'RAW2'!A1033)</f>
        <v>84304444</v>
      </c>
      <c r="I1033" s="1" t="str">
        <f>VLOOKUP(A1033,'volatile collection data'!$G$6:$H$69,2,FALSE)</f>
        <v>A</v>
      </c>
      <c r="J1033" s="1">
        <f>VLOOKUP(A1033,'volatile collection data'!$G$6:$I$69,3,FALSE)</f>
        <v>2</v>
      </c>
      <c r="K1033" s="1" t="str">
        <f>VLOOKUP(A1033,'volatile collection data'!$G$6:$N$69,8,FALSE)</f>
        <v>6B</v>
      </c>
      <c r="L1033" s="1">
        <f>VLOOKUP(A1033,'volatile collection data'!$G$6:$J$69,4,FALSE)</f>
        <v>4.07</v>
      </c>
      <c r="M1033" s="1">
        <f>VLOOKUP($A1033,'volatile collection data'!$G$6:$M$69,6,FALSE)</f>
        <v>11</v>
      </c>
      <c r="N1033" s="1">
        <f>VLOOKUP($A1033,'volatile collection data'!$G$6:$M$69,7,FALSE)</f>
        <v>4.07</v>
      </c>
      <c r="O1033" s="1">
        <f>VLOOKUP(A1033,'volatile collection data'!$G$6:$K$69,5,FALSE)</f>
        <v>0</v>
      </c>
      <c r="P1033" s="1" t="str">
        <f t="shared" si="99"/>
        <v>2A</v>
      </c>
      <c r="Q1033">
        <f t="shared" si="97"/>
        <v>0.15115855384608001</v>
      </c>
      <c r="R1033" t="str">
        <f t="shared" si="100"/>
        <v>6B_0-A&amp;4.07%4.07@11</v>
      </c>
      <c r="S1033" t="str">
        <f t="shared" si="101"/>
        <v>2A-6B-VCS-Loc-22</v>
      </c>
      <c r="T1033" t="str">
        <f>IFERROR(IF(VLOOKUP(S1033,Bad!$A:$A,1,FALSE)='RAW2'!S1033,"yes","no"),"no")</f>
        <v>yes</v>
      </c>
      <c r="U1033" t="str">
        <f>IFERROR(VLOOKUP(F1033,compounds!$A:$B,2,FALSE),"")</f>
        <v/>
      </c>
      <c r="V1033" t="str">
        <f>VLOOKUP(B1033,'volatile collection data'!$O:$P,2,FALSE)</f>
        <v>24.apr.22 6</v>
      </c>
    </row>
    <row r="1034" spans="1:22" x14ac:dyDescent="0.2">
      <c r="A1034" t="s">
        <v>205</v>
      </c>
      <c r="B1034" s="1" t="str">
        <f t="shared" si="98"/>
        <v>2A</v>
      </c>
      <c r="C1034">
        <v>5.0039999999999996</v>
      </c>
      <c r="D1034">
        <f t="shared" si="96"/>
        <v>5</v>
      </c>
      <c r="E1034">
        <f>VLOOKUP(D1034,'Peak Combiner'!$A$5:$D$4980,4,FALSE)</f>
        <v>4.99</v>
      </c>
      <c r="F1034">
        <f>IFERROR(VLOOKUP(D1034,rt_comb!$A:$B,2,FALSE),D1034)</f>
        <v>5</v>
      </c>
      <c r="G1034">
        <v>13712057</v>
      </c>
      <c r="H1034">
        <f>SUMIFS($G:$G,$E:$E,18.51,'RAW2'!$A:$A,'RAW2'!A1034)</f>
        <v>84304444</v>
      </c>
      <c r="I1034" s="1" t="str">
        <f>VLOOKUP(A1034,'volatile collection data'!$G$6:$H$69,2,FALSE)</f>
        <v>A</v>
      </c>
      <c r="J1034" s="1">
        <f>VLOOKUP(A1034,'volatile collection data'!$G$6:$I$69,3,FALSE)</f>
        <v>2</v>
      </c>
      <c r="K1034" s="1" t="str">
        <f>VLOOKUP(A1034,'volatile collection data'!$G$6:$N$69,8,FALSE)</f>
        <v>6B</v>
      </c>
      <c r="L1034" s="1">
        <f>VLOOKUP(A1034,'volatile collection data'!$G$6:$J$69,4,FALSE)</f>
        <v>4.07</v>
      </c>
      <c r="M1034" s="1">
        <f>VLOOKUP($A1034,'volatile collection data'!$G$6:$M$69,6,FALSE)</f>
        <v>11</v>
      </c>
      <c r="N1034" s="1">
        <f>VLOOKUP($A1034,'volatile collection data'!$G$6:$M$69,7,FALSE)</f>
        <v>4.07</v>
      </c>
      <c r="O1034" s="1">
        <f>VLOOKUP(A1034,'volatile collection data'!$G$6:$K$69,5,FALSE)</f>
        <v>0</v>
      </c>
      <c r="P1034" s="1" t="str">
        <f t="shared" si="99"/>
        <v>2A</v>
      </c>
      <c r="Q1034">
        <f t="shared" si="97"/>
        <v>0.19981483858405932</v>
      </c>
      <c r="R1034" t="str">
        <f t="shared" si="100"/>
        <v>6B_0-A&amp;4.07%4.07@11</v>
      </c>
      <c r="S1034" t="str">
        <f t="shared" si="101"/>
        <v>2A-6B-VCS-Loc-22</v>
      </c>
      <c r="T1034" t="str">
        <f>IFERROR(IF(VLOOKUP(S1034,Bad!$A:$A,1,FALSE)='RAW2'!S1034,"yes","no"),"no")</f>
        <v>yes</v>
      </c>
      <c r="U1034" t="str">
        <f>IFERROR(VLOOKUP(F1034,compounds!$A:$B,2,FALSE),"")</f>
        <v/>
      </c>
      <c r="V1034" t="str">
        <f>VLOOKUP(B1034,'volatile collection data'!$O:$P,2,FALSE)</f>
        <v>24.apr.22 6</v>
      </c>
    </row>
    <row r="1035" spans="1:22" x14ac:dyDescent="0.2">
      <c r="A1035" t="s">
        <v>205</v>
      </c>
      <c r="B1035" s="1" t="str">
        <f t="shared" si="98"/>
        <v>2A</v>
      </c>
      <c r="C1035">
        <v>5.117</v>
      </c>
      <c r="D1035">
        <f t="shared" si="96"/>
        <v>5.12</v>
      </c>
      <c r="E1035">
        <f>VLOOKUP(D1035,'Peak Combiner'!$A$5:$D$4980,4,FALSE)</f>
        <v>5.12</v>
      </c>
      <c r="F1035">
        <f>IFERROR(VLOOKUP(D1035,rt_comb!$A:$B,2,FALSE),D1035)</f>
        <v>5.12</v>
      </c>
      <c r="G1035">
        <v>8566160</v>
      </c>
      <c r="H1035">
        <f>SUMIFS($G:$G,$E:$E,18.51,'RAW2'!$A:$A,'RAW2'!A1035)</f>
        <v>84304444</v>
      </c>
      <c r="I1035" s="1" t="str">
        <f>VLOOKUP(A1035,'volatile collection data'!$G$6:$H$69,2,FALSE)</f>
        <v>A</v>
      </c>
      <c r="J1035" s="1">
        <f>VLOOKUP(A1035,'volatile collection data'!$G$6:$I$69,3,FALSE)</f>
        <v>2</v>
      </c>
      <c r="K1035" s="1" t="str">
        <f>VLOOKUP(A1035,'volatile collection data'!$G$6:$N$69,8,FALSE)</f>
        <v>6B</v>
      </c>
      <c r="L1035" s="1">
        <f>VLOOKUP(A1035,'volatile collection data'!$G$6:$J$69,4,FALSE)</f>
        <v>4.07</v>
      </c>
      <c r="M1035" s="1">
        <f>VLOOKUP($A1035,'volatile collection data'!$G$6:$M$69,6,FALSE)</f>
        <v>11</v>
      </c>
      <c r="N1035" s="1">
        <f>VLOOKUP($A1035,'volatile collection data'!$G$6:$M$69,7,FALSE)</f>
        <v>4.07</v>
      </c>
      <c r="O1035" s="1">
        <f>VLOOKUP(A1035,'volatile collection data'!$G$6:$K$69,5,FALSE)</f>
        <v>0</v>
      </c>
      <c r="P1035" s="1" t="str">
        <f t="shared" si="99"/>
        <v>2A</v>
      </c>
      <c r="Q1035">
        <f t="shared" si="97"/>
        <v>0.12482779773196871</v>
      </c>
      <c r="R1035" t="str">
        <f t="shared" si="100"/>
        <v>6B_0-A&amp;4.07%4.07@11</v>
      </c>
      <c r="S1035" t="str">
        <f t="shared" si="101"/>
        <v>2A-6B-VCS-Loc-22</v>
      </c>
      <c r="T1035" t="str">
        <f>IFERROR(IF(VLOOKUP(S1035,Bad!$A:$A,1,FALSE)='RAW2'!S1035,"yes","no"),"no")</f>
        <v>yes</v>
      </c>
      <c r="U1035" t="str">
        <f>IFERROR(VLOOKUP(F1035,compounds!$A:$B,2,FALSE),"")</f>
        <v/>
      </c>
      <c r="V1035" t="str">
        <f>VLOOKUP(B1035,'volatile collection data'!$O:$P,2,FALSE)</f>
        <v>24.apr.22 6</v>
      </c>
    </row>
    <row r="1036" spans="1:22" x14ac:dyDescent="0.2">
      <c r="A1036" t="s">
        <v>205</v>
      </c>
      <c r="B1036" s="1" t="str">
        <f t="shared" si="98"/>
        <v>2A</v>
      </c>
      <c r="C1036">
        <v>5.3140000000000001</v>
      </c>
      <c r="D1036">
        <f t="shared" si="96"/>
        <v>5.31</v>
      </c>
      <c r="E1036">
        <f>VLOOKUP(D1036,'Peak Combiner'!$A$5:$D$4980,4,FALSE)</f>
        <v>5.31</v>
      </c>
      <c r="F1036">
        <f>IFERROR(VLOOKUP(D1036,rt_comb!$A:$B,2,FALSE),D1036)</f>
        <v>5.31</v>
      </c>
      <c r="G1036">
        <v>8178086</v>
      </c>
      <c r="H1036">
        <f>SUMIFS($G:$G,$E:$E,18.51,'RAW2'!$A:$A,'RAW2'!A1036)</f>
        <v>84304444</v>
      </c>
      <c r="I1036" s="1" t="str">
        <f>VLOOKUP(A1036,'volatile collection data'!$G$6:$H$69,2,FALSE)</f>
        <v>A</v>
      </c>
      <c r="J1036" s="1">
        <f>VLOOKUP(A1036,'volatile collection data'!$G$6:$I$69,3,FALSE)</f>
        <v>2</v>
      </c>
      <c r="K1036" s="1" t="str">
        <f>VLOOKUP(A1036,'volatile collection data'!$G$6:$N$69,8,FALSE)</f>
        <v>6B</v>
      </c>
      <c r="L1036" s="1">
        <f>VLOOKUP(A1036,'volatile collection data'!$G$6:$J$69,4,FALSE)</f>
        <v>4.07</v>
      </c>
      <c r="M1036" s="1">
        <f>VLOOKUP($A1036,'volatile collection data'!$G$6:$M$69,6,FALSE)</f>
        <v>11</v>
      </c>
      <c r="N1036" s="1">
        <f>VLOOKUP($A1036,'volatile collection data'!$G$6:$M$69,7,FALSE)</f>
        <v>4.07</v>
      </c>
      <c r="O1036" s="1">
        <f>VLOOKUP(A1036,'volatile collection data'!$G$6:$K$69,5,FALSE)</f>
        <v>0</v>
      </c>
      <c r="P1036" s="1" t="str">
        <f t="shared" si="99"/>
        <v>2A</v>
      </c>
      <c r="Q1036">
        <f t="shared" si="97"/>
        <v>0.11917270574477302</v>
      </c>
      <c r="R1036" t="str">
        <f t="shared" si="100"/>
        <v>6B_0-A&amp;4.07%4.07@11</v>
      </c>
      <c r="S1036" t="str">
        <f t="shared" si="101"/>
        <v>2A-6B-VCS-Loc-22</v>
      </c>
      <c r="T1036" t="str">
        <f>IFERROR(IF(VLOOKUP(S1036,Bad!$A:$A,1,FALSE)='RAW2'!S1036,"yes","no"),"no")</f>
        <v>yes</v>
      </c>
      <c r="U1036" t="str">
        <f>IFERROR(VLOOKUP(F1036,compounds!$A:$B,2,FALSE),"")</f>
        <v/>
      </c>
      <c r="V1036" t="str">
        <f>VLOOKUP(B1036,'volatile collection data'!$O:$P,2,FALSE)</f>
        <v>24.apr.22 6</v>
      </c>
    </row>
    <row r="1037" spans="1:22" x14ac:dyDescent="0.2">
      <c r="A1037" t="s">
        <v>205</v>
      </c>
      <c r="B1037" s="1" t="str">
        <f t="shared" si="98"/>
        <v>2A</v>
      </c>
      <c r="C1037">
        <v>5.5759999999999996</v>
      </c>
      <c r="D1037">
        <f t="shared" si="96"/>
        <v>5.58</v>
      </c>
      <c r="E1037">
        <f>VLOOKUP(D1037,'Peak Combiner'!$A$5:$D$4980,4,FALSE)</f>
        <v>5.58</v>
      </c>
      <c r="F1037">
        <f>IFERROR(VLOOKUP(D1037,rt_comb!$A:$B,2,FALSE),D1037)</f>
        <v>5.58</v>
      </c>
      <c r="G1037">
        <v>1395105</v>
      </c>
      <c r="H1037">
        <f>SUMIFS($G:$G,$E:$E,18.51,'RAW2'!$A:$A,'RAW2'!A1037)</f>
        <v>84304444</v>
      </c>
      <c r="I1037" s="1" t="str">
        <f>VLOOKUP(A1037,'volatile collection data'!$G$6:$H$69,2,FALSE)</f>
        <v>A</v>
      </c>
      <c r="J1037" s="1">
        <f>VLOOKUP(A1037,'volatile collection data'!$G$6:$I$69,3,FALSE)</f>
        <v>2</v>
      </c>
      <c r="K1037" s="1" t="str">
        <f>VLOOKUP(A1037,'volatile collection data'!$G$6:$N$69,8,FALSE)</f>
        <v>6B</v>
      </c>
      <c r="L1037" s="1">
        <f>VLOOKUP(A1037,'volatile collection data'!$G$6:$J$69,4,FALSE)</f>
        <v>4.07</v>
      </c>
      <c r="M1037" s="1">
        <f>VLOOKUP($A1037,'volatile collection data'!$G$6:$M$69,6,FALSE)</f>
        <v>11</v>
      </c>
      <c r="N1037" s="1">
        <f>VLOOKUP($A1037,'volatile collection data'!$G$6:$M$69,7,FALSE)</f>
        <v>4.07</v>
      </c>
      <c r="O1037" s="1">
        <f>VLOOKUP(A1037,'volatile collection data'!$G$6:$K$69,5,FALSE)</f>
        <v>0</v>
      </c>
      <c r="P1037" s="1" t="str">
        <f t="shared" si="99"/>
        <v>2A</v>
      </c>
      <c r="Q1037">
        <f t="shared" si="97"/>
        <v>2.032974924060001E-2</v>
      </c>
      <c r="R1037" t="str">
        <f t="shared" si="100"/>
        <v>6B_0-A&amp;4.07%4.07@11</v>
      </c>
      <c r="S1037" t="str">
        <f t="shared" si="101"/>
        <v>2A-6B-VCS-Loc-22</v>
      </c>
      <c r="T1037" t="str">
        <f>IFERROR(IF(VLOOKUP(S1037,Bad!$A:$A,1,FALSE)='RAW2'!S1037,"yes","no"),"no")</f>
        <v>yes</v>
      </c>
      <c r="U1037" t="str">
        <f>IFERROR(VLOOKUP(F1037,compounds!$A:$B,2,FALSE),"")</f>
        <v/>
      </c>
      <c r="V1037" t="str">
        <f>VLOOKUP(B1037,'volatile collection data'!$O:$P,2,FALSE)</f>
        <v>24.apr.22 6</v>
      </c>
    </row>
    <row r="1038" spans="1:22" x14ac:dyDescent="0.2">
      <c r="A1038" t="s">
        <v>205</v>
      </c>
      <c r="B1038" s="1" t="str">
        <f t="shared" si="98"/>
        <v>2A</v>
      </c>
      <c r="C1038">
        <v>5.7619999999999996</v>
      </c>
      <c r="D1038">
        <f t="shared" si="96"/>
        <v>5.76</v>
      </c>
      <c r="E1038">
        <f>VLOOKUP(D1038,'Peak Combiner'!$A$5:$D$4980,4,FALSE)</f>
        <v>5.76</v>
      </c>
      <c r="F1038">
        <f>IFERROR(VLOOKUP(D1038,rt_comb!$A:$B,2,FALSE),D1038)</f>
        <v>5.76</v>
      </c>
      <c r="G1038">
        <v>53096884</v>
      </c>
      <c r="H1038">
        <f>SUMIFS($G:$G,$E:$E,18.51,'RAW2'!$A:$A,'RAW2'!A1038)</f>
        <v>84304444</v>
      </c>
      <c r="I1038" s="1" t="str">
        <f>VLOOKUP(A1038,'volatile collection data'!$G$6:$H$69,2,FALSE)</f>
        <v>A</v>
      </c>
      <c r="J1038" s="1">
        <f>VLOOKUP(A1038,'volatile collection data'!$G$6:$I$69,3,FALSE)</f>
        <v>2</v>
      </c>
      <c r="K1038" s="1" t="str">
        <f>VLOOKUP(A1038,'volatile collection data'!$G$6:$N$69,8,FALSE)</f>
        <v>6B</v>
      </c>
      <c r="L1038" s="1">
        <f>VLOOKUP(A1038,'volatile collection data'!$G$6:$J$69,4,FALSE)</f>
        <v>4.07</v>
      </c>
      <c r="M1038" s="1">
        <f>VLOOKUP($A1038,'volatile collection data'!$G$6:$M$69,6,FALSE)</f>
        <v>11</v>
      </c>
      <c r="N1038" s="1">
        <f>VLOOKUP($A1038,'volatile collection data'!$G$6:$M$69,7,FALSE)</f>
        <v>4.07</v>
      </c>
      <c r="O1038" s="1">
        <f>VLOOKUP(A1038,'volatile collection data'!$G$6:$K$69,5,FALSE)</f>
        <v>0</v>
      </c>
      <c r="P1038" s="1" t="str">
        <f t="shared" si="99"/>
        <v>2A</v>
      </c>
      <c r="Q1038">
        <f t="shared" si="97"/>
        <v>0.77373841909908359</v>
      </c>
      <c r="R1038" t="str">
        <f t="shared" si="100"/>
        <v>6B_0-A&amp;4.07%4.07@11</v>
      </c>
      <c r="S1038" t="str">
        <f t="shared" si="101"/>
        <v>2A-6B-VCS-Loc-22</v>
      </c>
      <c r="T1038" t="str">
        <f>IFERROR(IF(VLOOKUP(S1038,Bad!$A:$A,1,FALSE)='RAW2'!S1038,"yes","no"),"no")</f>
        <v>yes</v>
      </c>
      <c r="U1038" t="str">
        <f>IFERROR(VLOOKUP(F1038,compounds!$A:$B,2,FALSE),"")</f>
        <v/>
      </c>
      <c r="V1038" t="str">
        <f>VLOOKUP(B1038,'volatile collection data'!$O:$P,2,FALSE)</f>
        <v>24.apr.22 6</v>
      </c>
    </row>
    <row r="1039" spans="1:22" x14ac:dyDescent="0.2">
      <c r="A1039" t="s">
        <v>205</v>
      </c>
      <c r="B1039" s="1" t="str">
        <f t="shared" si="98"/>
        <v>2A</v>
      </c>
      <c r="C1039">
        <v>5.8419999999999996</v>
      </c>
      <c r="D1039">
        <f t="shared" si="96"/>
        <v>5.84</v>
      </c>
      <c r="E1039">
        <f>VLOOKUP(D1039,'Peak Combiner'!$A$5:$D$4980,4,FALSE)</f>
        <v>5.84</v>
      </c>
      <c r="F1039">
        <f>IFERROR(VLOOKUP(D1039,rt_comb!$A:$B,2,FALSE),D1039)</f>
        <v>5.84</v>
      </c>
      <c r="G1039">
        <v>57904083</v>
      </c>
      <c r="H1039">
        <f>SUMIFS($G:$G,$E:$E,18.51,'RAW2'!$A:$A,'RAW2'!A1039)</f>
        <v>84304444</v>
      </c>
      <c r="I1039" s="1" t="str">
        <f>VLOOKUP(A1039,'volatile collection data'!$G$6:$H$69,2,FALSE)</f>
        <v>A</v>
      </c>
      <c r="J1039" s="1">
        <f>VLOOKUP(A1039,'volatile collection data'!$G$6:$I$69,3,FALSE)</f>
        <v>2</v>
      </c>
      <c r="K1039" s="1" t="str">
        <f>VLOOKUP(A1039,'volatile collection data'!$G$6:$N$69,8,FALSE)</f>
        <v>6B</v>
      </c>
      <c r="L1039" s="1">
        <f>VLOOKUP(A1039,'volatile collection data'!$G$6:$J$69,4,FALSE)</f>
        <v>4.07</v>
      </c>
      <c r="M1039" s="1">
        <f>VLOOKUP($A1039,'volatile collection data'!$G$6:$M$69,6,FALSE)</f>
        <v>11</v>
      </c>
      <c r="N1039" s="1">
        <f>VLOOKUP($A1039,'volatile collection data'!$G$6:$M$69,7,FALSE)</f>
        <v>4.07</v>
      </c>
      <c r="O1039" s="1">
        <f>VLOOKUP(A1039,'volatile collection data'!$G$6:$K$69,5,FALSE)</f>
        <v>0</v>
      </c>
      <c r="P1039" s="1" t="str">
        <f t="shared" si="99"/>
        <v>2A</v>
      </c>
      <c r="Q1039">
        <f t="shared" si="97"/>
        <v>0.84378988491682705</v>
      </c>
      <c r="R1039" t="str">
        <f t="shared" si="100"/>
        <v>6B_0-A&amp;4.07%4.07@11</v>
      </c>
      <c r="S1039" t="str">
        <f t="shared" si="101"/>
        <v>2A-6B-VCS-Loc-22</v>
      </c>
      <c r="T1039" t="str">
        <f>IFERROR(IF(VLOOKUP(S1039,Bad!$A:$A,1,FALSE)='RAW2'!S1039,"yes","no"),"no")</f>
        <v>yes</v>
      </c>
      <c r="U1039" t="str">
        <f>IFERROR(VLOOKUP(F1039,compounds!$A:$B,2,FALSE),"")</f>
        <v/>
      </c>
      <c r="V1039" t="str">
        <f>VLOOKUP(B1039,'volatile collection data'!$O:$P,2,FALSE)</f>
        <v>24.apr.22 6</v>
      </c>
    </row>
    <row r="1040" spans="1:22" x14ac:dyDescent="0.2">
      <c r="A1040" t="s">
        <v>205</v>
      </c>
      <c r="B1040" s="1" t="str">
        <f t="shared" si="98"/>
        <v>2A</v>
      </c>
      <c r="C1040">
        <v>5.968</v>
      </c>
      <c r="D1040">
        <f t="shared" si="96"/>
        <v>5.97</v>
      </c>
      <c r="E1040">
        <f>VLOOKUP(D1040,'Peak Combiner'!$A$5:$D$4980,4,FALSE)</f>
        <v>5.97</v>
      </c>
      <c r="F1040">
        <f>IFERROR(VLOOKUP(D1040,rt_comb!$A:$B,2,FALSE),D1040)</f>
        <v>5.97</v>
      </c>
      <c r="G1040">
        <v>15361884</v>
      </c>
      <c r="H1040">
        <f>SUMIFS($G:$G,$E:$E,18.51,'RAW2'!$A:$A,'RAW2'!A1040)</f>
        <v>84304444</v>
      </c>
      <c r="I1040" s="1" t="str">
        <f>VLOOKUP(A1040,'volatile collection data'!$G$6:$H$69,2,FALSE)</f>
        <v>A</v>
      </c>
      <c r="J1040" s="1">
        <f>VLOOKUP(A1040,'volatile collection data'!$G$6:$I$69,3,FALSE)</f>
        <v>2</v>
      </c>
      <c r="K1040" s="1" t="str">
        <f>VLOOKUP(A1040,'volatile collection data'!$G$6:$N$69,8,FALSE)</f>
        <v>6B</v>
      </c>
      <c r="L1040" s="1">
        <f>VLOOKUP(A1040,'volatile collection data'!$G$6:$J$69,4,FALSE)</f>
        <v>4.07</v>
      </c>
      <c r="M1040" s="1">
        <f>VLOOKUP($A1040,'volatile collection data'!$G$6:$M$69,6,FALSE)</f>
        <v>11</v>
      </c>
      <c r="N1040" s="1">
        <f>VLOOKUP($A1040,'volatile collection data'!$G$6:$M$69,7,FALSE)</f>
        <v>4.07</v>
      </c>
      <c r="O1040" s="1">
        <f>VLOOKUP(A1040,'volatile collection data'!$G$6:$K$69,5,FALSE)</f>
        <v>0</v>
      </c>
      <c r="P1040" s="1" t="str">
        <f t="shared" si="99"/>
        <v>2A</v>
      </c>
      <c r="Q1040">
        <f t="shared" si="97"/>
        <v>0.22385644778219951</v>
      </c>
      <c r="R1040" t="str">
        <f t="shared" si="100"/>
        <v>6B_0-A&amp;4.07%4.07@11</v>
      </c>
      <c r="S1040" t="str">
        <f t="shared" si="101"/>
        <v>2A-6B-VCS-Loc-22</v>
      </c>
      <c r="T1040" t="str">
        <f>IFERROR(IF(VLOOKUP(S1040,Bad!$A:$A,1,FALSE)='RAW2'!S1040,"yes","no"),"no")</f>
        <v>yes</v>
      </c>
      <c r="U1040" t="str">
        <f>IFERROR(VLOOKUP(F1040,compounds!$A:$B,2,FALSE),"")</f>
        <v/>
      </c>
      <c r="V1040" t="str">
        <f>VLOOKUP(B1040,'volatile collection data'!$O:$P,2,FALSE)</f>
        <v>24.apr.22 6</v>
      </c>
    </row>
    <row r="1041" spans="1:22" x14ac:dyDescent="0.2">
      <c r="A1041" t="s">
        <v>205</v>
      </c>
      <c r="B1041" s="1" t="str">
        <f t="shared" si="98"/>
        <v>2A</v>
      </c>
      <c r="C1041">
        <v>6.0609999999999999</v>
      </c>
      <c r="D1041">
        <f t="shared" si="96"/>
        <v>6.06</v>
      </c>
      <c r="E1041">
        <f>VLOOKUP(D1041,'Peak Combiner'!$A$5:$D$4980,4,FALSE)</f>
        <v>6.06</v>
      </c>
      <c r="F1041">
        <f>IFERROR(VLOOKUP(D1041,rt_comb!$A:$B,2,FALSE),D1041)</f>
        <v>6.06</v>
      </c>
      <c r="G1041">
        <v>7599912</v>
      </c>
      <c r="H1041">
        <f>SUMIFS($G:$G,$E:$E,18.51,'RAW2'!$A:$A,'RAW2'!A1041)</f>
        <v>84304444</v>
      </c>
      <c r="I1041" s="1" t="str">
        <f>VLOOKUP(A1041,'volatile collection data'!$G$6:$H$69,2,FALSE)</f>
        <v>A</v>
      </c>
      <c r="J1041" s="1">
        <f>VLOOKUP(A1041,'volatile collection data'!$G$6:$I$69,3,FALSE)</f>
        <v>2</v>
      </c>
      <c r="K1041" s="1" t="str">
        <f>VLOOKUP(A1041,'volatile collection data'!$G$6:$N$69,8,FALSE)</f>
        <v>6B</v>
      </c>
      <c r="L1041" s="1">
        <f>VLOOKUP(A1041,'volatile collection data'!$G$6:$J$69,4,FALSE)</f>
        <v>4.07</v>
      </c>
      <c r="M1041" s="1">
        <f>VLOOKUP($A1041,'volatile collection data'!$G$6:$M$69,6,FALSE)</f>
        <v>11</v>
      </c>
      <c r="N1041" s="1">
        <f>VLOOKUP($A1041,'volatile collection data'!$G$6:$M$69,7,FALSE)</f>
        <v>4.07</v>
      </c>
      <c r="O1041" s="1">
        <f>VLOOKUP(A1041,'volatile collection data'!$G$6:$K$69,5,FALSE)</f>
        <v>0</v>
      </c>
      <c r="P1041" s="1" t="str">
        <f t="shared" si="99"/>
        <v>2A</v>
      </c>
      <c r="Q1041">
        <f t="shared" si="97"/>
        <v>0.11074743851582995</v>
      </c>
      <c r="R1041" t="str">
        <f t="shared" si="100"/>
        <v>6B_0-A&amp;4.07%4.07@11</v>
      </c>
      <c r="S1041" t="str">
        <f t="shared" si="101"/>
        <v>2A-6B-VCS-Loc-22</v>
      </c>
      <c r="T1041" t="str">
        <f>IFERROR(IF(VLOOKUP(S1041,Bad!$A:$A,1,FALSE)='RAW2'!S1041,"yes","no"),"no")</f>
        <v>yes</v>
      </c>
      <c r="U1041" t="str">
        <f>IFERROR(VLOOKUP(F1041,compounds!$A:$B,2,FALSE),"")</f>
        <v/>
      </c>
      <c r="V1041" t="str">
        <f>VLOOKUP(B1041,'volatile collection data'!$O:$P,2,FALSE)</f>
        <v>24.apr.22 6</v>
      </c>
    </row>
    <row r="1042" spans="1:22" x14ac:dyDescent="0.2">
      <c r="A1042" t="s">
        <v>205</v>
      </c>
      <c r="B1042" s="1" t="str">
        <f t="shared" si="98"/>
        <v>2A</v>
      </c>
      <c r="C1042">
        <v>6.1319999999999997</v>
      </c>
      <c r="D1042">
        <f t="shared" si="96"/>
        <v>6.13</v>
      </c>
      <c r="E1042">
        <f>VLOOKUP(D1042,'Peak Combiner'!$A$5:$D$4980,4,FALSE)</f>
        <v>6.13</v>
      </c>
      <c r="F1042">
        <f>IFERROR(VLOOKUP(D1042,rt_comb!$A:$B,2,FALSE),D1042)</f>
        <v>6.13</v>
      </c>
      <c r="G1042">
        <v>9756876</v>
      </c>
      <c r="H1042">
        <f>SUMIFS($G:$G,$E:$E,18.51,'RAW2'!$A:$A,'RAW2'!A1042)</f>
        <v>84304444</v>
      </c>
      <c r="I1042" s="1" t="str">
        <f>VLOOKUP(A1042,'volatile collection data'!$G$6:$H$69,2,FALSE)</f>
        <v>A</v>
      </c>
      <c r="J1042" s="1">
        <f>VLOOKUP(A1042,'volatile collection data'!$G$6:$I$69,3,FALSE)</f>
        <v>2</v>
      </c>
      <c r="K1042" s="1" t="str">
        <f>VLOOKUP(A1042,'volatile collection data'!$G$6:$N$69,8,FALSE)</f>
        <v>6B</v>
      </c>
      <c r="L1042" s="1">
        <f>VLOOKUP(A1042,'volatile collection data'!$G$6:$J$69,4,FALSE)</f>
        <v>4.07</v>
      </c>
      <c r="M1042" s="1">
        <f>VLOOKUP($A1042,'volatile collection data'!$G$6:$M$69,6,FALSE)</f>
        <v>11</v>
      </c>
      <c r="N1042" s="1">
        <f>VLOOKUP($A1042,'volatile collection data'!$G$6:$M$69,7,FALSE)</f>
        <v>4.07</v>
      </c>
      <c r="O1042" s="1">
        <f>VLOOKUP(A1042,'volatile collection data'!$G$6:$K$69,5,FALSE)</f>
        <v>0</v>
      </c>
      <c r="P1042" s="1" t="str">
        <f t="shared" si="99"/>
        <v>2A</v>
      </c>
      <c r="Q1042">
        <f t="shared" si="97"/>
        <v>0.14217914956338662</v>
      </c>
      <c r="R1042" t="str">
        <f t="shared" si="100"/>
        <v>6B_0-A&amp;4.07%4.07@11</v>
      </c>
      <c r="S1042" t="str">
        <f t="shared" si="101"/>
        <v>2A-6B-VCS-Loc-22</v>
      </c>
      <c r="T1042" t="str">
        <f>IFERROR(IF(VLOOKUP(S1042,Bad!$A:$A,1,FALSE)='RAW2'!S1042,"yes","no"),"no")</f>
        <v>yes</v>
      </c>
      <c r="U1042" t="str">
        <f>IFERROR(VLOOKUP(F1042,compounds!$A:$B,2,FALSE),"")</f>
        <v/>
      </c>
      <c r="V1042" t="str">
        <f>VLOOKUP(B1042,'volatile collection data'!$O:$P,2,FALSE)</f>
        <v>24.apr.22 6</v>
      </c>
    </row>
    <row r="1043" spans="1:22" x14ac:dyDescent="0.2">
      <c r="A1043" t="s">
        <v>205</v>
      </c>
      <c r="B1043" s="1" t="str">
        <f t="shared" si="98"/>
        <v>2A</v>
      </c>
      <c r="C1043">
        <v>6.2460000000000004</v>
      </c>
      <c r="D1043">
        <f t="shared" si="96"/>
        <v>6.25</v>
      </c>
      <c r="E1043">
        <f>VLOOKUP(D1043,'Peak Combiner'!$A$5:$D$4980,4,FALSE)</f>
        <v>6.25</v>
      </c>
      <c r="F1043">
        <f>IFERROR(VLOOKUP(D1043,rt_comb!$A:$B,2,FALSE),D1043)</f>
        <v>6.25</v>
      </c>
      <c r="G1043">
        <v>15434044</v>
      </c>
      <c r="H1043">
        <f>SUMIFS($G:$G,$E:$E,18.51,'RAW2'!$A:$A,'RAW2'!A1043)</f>
        <v>84304444</v>
      </c>
      <c r="I1043" s="1" t="str">
        <f>VLOOKUP(A1043,'volatile collection data'!$G$6:$H$69,2,FALSE)</f>
        <v>A</v>
      </c>
      <c r="J1043" s="1">
        <f>VLOOKUP(A1043,'volatile collection data'!$G$6:$I$69,3,FALSE)</f>
        <v>2</v>
      </c>
      <c r="K1043" s="1" t="str">
        <f>VLOOKUP(A1043,'volatile collection data'!$G$6:$N$69,8,FALSE)</f>
        <v>6B</v>
      </c>
      <c r="L1043" s="1">
        <f>VLOOKUP(A1043,'volatile collection data'!$G$6:$J$69,4,FALSE)</f>
        <v>4.07</v>
      </c>
      <c r="M1043" s="1">
        <f>VLOOKUP($A1043,'volatile collection data'!$G$6:$M$69,6,FALSE)</f>
        <v>11</v>
      </c>
      <c r="N1043" s="1">
        <f>VLOOKUP($A1043,'volatile collection data'!$G$6:$M$69,7,FALSE)</f>
        <v>4.07</v>
      </c>
      <c r="O1043" s="1">
        <f>VLOOKUP(A1043,'volatile collection data'!$G$6:$K$69,5,FALSE)</f>
        <v>0</v>
      </c>
      <c r="P1043" s="1" t="str">
        <f t="shared" si="99"/>
        <v>2A</v>
      </c>
      <c r="Q1043">
        <f t="shared" si="97"/>
        <v>0.22490797774245463</v>
      </c>
      <c r="R1043" t="str">
        <f t="shared" si="100"/>
        <v>6B_0-A&amp;4.07%4.07@11</v>
      </c>
      <c r="S1043" t="str">
        <f t="shared" si="101"/>
        <v>2A-6B-VCS-Loc-22</v>
      </c>
      <c r="T1043" t="str">
        <f>IFERROR(IF(VLOOKUP(S1043,Bad!$A:$A,1,FALSE)='RAW2'!S1043,"yes","no"),"no")</f>
        <v>yes</v>
      </c>
      <c r="U1043" t="str">
        <f>IFERROR(VLOOKUP(F1043,compounds!$A:$B,2,FALSE),"")</f>
        <v/>
      </c>
      <c r="V1043" t="str">
        <f>VLOOKUP(B1043,'volatile collection data'!$O:$P,2,FALSE)</f>
        <v>24.apr.22 6</v>
      </c>
    </row>
    <row r="1044" spans="1:22" x14ac:dyDescent="0.2">
      <c r="A1044" t="s">
        <v>205</v>
      </c>
      <c r="B1044" s="1" t="str">
        <f t="shared" si="98"/>
        <v>2A</v>
      </c>
      <c r="C1044">
        <v>6.3280000000000003</v>
      </c>
      <c r="D1044">
        <f t="shared" si="96"/>
        <v>6.33</v>
      </c>
      <c r="E1044">
        <f>VLOOKUP(D1044,'Peak Combiner'!$A$5:$D$4980,4,FALSE)</f>
        <v>6.32</v>
      </c>
      <c r="F1044">
        <f>IFERROR(VLOOKUP(D1044,rt_comb!$A:$B,2,FALSE),D1044)</f>
        <v>6.33</v>
      </c>
      <c r="G1044">
        <v>6336935</v>
      </c>
      <c r="H1044">
        <f>SUMIFS($G:$G,$E:$E,18.51,'RAW2'!$A:$A,'RAW2'!A1044)</f>
        <v>84304444</v>
      </c>
      <c r="I1044" s="1" t="str">
        <f>VLOOKUP(A1044,'volatile collection data'!$G$6:$H$69,2,FALSE)</f>
        <v>A</v>
      </c>
      <c r="J1044" s="1">
        <f>VLOOKUP(A1044,'volatile collection data'!$G$6:$I$69,3,FALSE)</f>
        <v>2</v>
      </c>
      <c r="K1044" s="1" t="str">
        <f>VLOOKUP(A1044,'volatile collection data'!$G$6:$N$69,8,FALSE)</f>
        <v>6B</v>
      </c>
      <c r="L1044" s="1">
        <f>VLOOKUP(A1044,'volatile collection data'!$G$6:$J$69,4,FALSE)</f>
        <v>4.07</v>
      </c>
      <c r="M1044" s="1">
        <f>VLOOKUP($A1044,'volatile collection data'!$G$6:$M$69,6,FALSE)</f>
        <v>11</v>
      </c>
      <c r="N1044" s="1">
        <f>VLOOKUP($A1044,'volatile collection data'!$G$6:$M$69,7,FALSE)</f>
        <v>4.07</v>
      </c>
      <c r="O1044" s="1">
        <f>VLOOKUP(A1044,'volatile collection data'!$G$6:$K$69,5,FALSE)</f>
        <v>0</v>
      </c>
      <c r="P1044" s="1" t="str">
        <f t="shared" si="99"/>
        <v>2A</v>
      </c>
      <c r="Q1044">
        <f t="shared" si="97"/>
        <v>9.234308493194536E-2</v>
      </c>
      <c r="R1044" t="str">
        <f t="shared" si="100"/>
        <v>6B_0-A&amp;4.07%4.07@11</v>
      </c>
      <c r="S1044" t="str">
        <f t="shared" si="101"/>
        <v>2A-6B-VCS-Loc-22</v>
      </c>
      <c r="T1044" t="str">
        <f>IFERROR(IF(VLOOKUP(S1044,Bad!$A:$A,1,FALSE)='RAW2'!S1044,"yes","no"),"no")</f>
        <v>yes</v>
      </c>
      <c r="U1044" t="str">
        <f>IFERROR(VLOOKUP(F1044,compounds!$A:$B,2,FALSE),"")</f>
        <v/>
      </c>
      <c r="V1044" t="str">
        <f>VLOOKUP(B1044,'volatile collection data'!$O:$P,2,FALSE)</f>
        <v>24.apr.22 6</v>
      </c>
    </row>
    <row r="1045" spans="1:22" x14ac:dyDescent="0.2">
      <c r="A1045" t="s">
        <v>205</v>
      </c>
      <c r="B1045" s="1" t="str">
        <f t="shared" si="98"/>
        <v>2A</v>
      </c>
      <c r="C1045">
        <v>6.6989999999999998</v>
      </c>
      <c r="D1045">
        <f t="shared" si="96"/>
        <v>6.7</v>
      </c>
      <c r="E1045">
        <f>VLOOKUP(D1045,'Peak Combiner'!$A$5:$D$4980,4,FALSE)</f>
        <v>6.7</v>
      </c>
      <c r="F1045">
        <f>IFERROR(VLOOKUP(D1045,rt_comb!$A:$B,2,FALSE),D1045)</f>
        <v>6.7</v>
      </c>
      <c r="G1045">
        <v>2963799</v>
      </c>
      <c r="H1045">
        <f>SUMIFS($G:$G,$E:$E,18.51,'RAW2'!$A:$A,'RAW2'!A1045)</f>
        <v>84304444</v>
      </c>
      <c r="I1045" s="1" t="str">
        <f>VLOOKUP(A1045,'volatile collection data'!$G$6:$H$69,2,FALSE)</f>
        <v>A</v>
      </c>
      <c r="J1045" s="1">
        <f>VLOOKUP(A1045,'volatile collection data'!$G$6:$I$69,3,FALSE)</f>
        <v>2</v>
      </c>
      <c r="K1045" s="1" t="str">
        <f>VLOOKUP(A1045,'volatile collection data'!$G$6:$N$69,8,FALSE)</f>
        <v>6B</v>
      </c>
      <c r="L1045" s="1">
        <f>VLOOKUP(A1045,'volatile collection data'!$G$6:$J$69,4,FALSE)</f>
        <v>4.07</v>
      </c>
      <c r="M1045" s="1">
        <f>VLOOKUP($A1045,'volatile collection data'!$G$6:$M$69,6,FALSE)</f>
        <v>11</v>
      </c>
      <c r="N1045" s="1">
        <f>VLOOKUP($A1045,'volatile collection data'!$G$6:$M$69,7,FALSE)</f>
        <v>4.07</v>
      </c>
      <c r="O1045" s="1">
        <f>VLOOKUP(A1045,'volatile collection data'!$G$6:$K$69,5,FALSE)</f>
        <v>0</v>
      </c>
      <c r="P1045" s="1" t="str">
        <f t="shared" si="99"/>
        <v>2A</v>
      </c>
      <c r="Q1045">
        <f t="shared" si="97"/>
        <v>4.3189072126858609E-2</v>
      </c>
      <c r="R1045" t="str">
        <f t="shared" si="100"/>
        <v>6B_0-A&amp;4.07%4.07@11</v>
      </c>
      <c r="S1045" t="str">
        <f t="shared" si="101"/>
        <v>2A-6B-VCS-Loc-22</v>
      </c>
      <c r="T1045" t="str">
        <f>IFERROR(IF(VLOOKUP(S1045,Bad!$A:$A,1,FALSE)='RAW2'!S1045,"yes","no"),"no")</f>
        <v>yes</v>
      </c>
      <c r="U1045" t="str">
        <f>IFERROR(VLOOKUP(F1045,compounds!$A:$B,2,FALSE),"")</f>
        <v/>
      </c>
      <c r="V1045" t="str">
        <f>VLOOKUP(B1045,'volatile collection data'!$O:$P,2,FALSE)</f>
        <v>24.apr.22 6</v>
      </c>
    </row>
    <row r="1046" spans="1:22" x14ac:dyDescent="0.2">
      <c r="A1046" t="s">
        <v>205</v>
      </c>
      <c r="B1046" s="1" t="str">
        <f t="shared" si="98"/>
        <v>2A</v>
      </c>
      <c r="C1046">
        <v>6.9279999999999999</v>
      </c>
      <c r="D1046">
        <f t="shared" si="96"/>
        <v>6.93</v>
      </c>
      <c r="E1046">
        <f>VLOOKUP(D1046,'Peak Combiner'!$A$5:$D$4980,4,FALSE)</f>
        <v>6.93</v>
      </c>
      <c r="F1046">
        <f>IFERROR(VLOOKUP(D1046,rt_comb!$A:$B,2,FALSE),D1046)</f>
        <v>6.93</v>
      </c>
      <c r="G1046">
        <v>4815325</v>
      </c>
      <c r="H1046">
        <f>SUMIFS($G:$G,$E:$E,18.51,'RAW2'!$A:$A,'RAW2'!A1046)</f>
        <v>84304444</v>
      </c>
      <c r="I1046" s="1" t="str">
        <f>VLOOKUP(A1046,'volatile collection data'!$G$6:$H$69,2,FALSE)</f>
        <v>A</v>
      </c>
      <c r="J1046" s="1">
        <f>VLOOKUP(A1046,'volatile collection data'!$G$6:$I$69,3,FALSE)</f>
        <v>2</v>
      </c>
      <c r="K1046" s="1" t="str">
        <f>VLOOKUP(A1046,'volatile collection data'!$G$6:$N$69,8,FALSE)</f>
        <v>6B</v>
      </c>
      <c r="L1046" s="1">
        <f>VLOOKUP(A1046,'volatile collection data'!$G$6:$J$69,4,FALSE)</f>
        <v>4.07</v>
      </c>
      <c r="M1046" s="1">
        <f>VLOOKUP($A1046,'volatile collection data'!$G$6:$M$69,6,FALSE)</f>
        <v>11</v>
      </c>
      <c r="N1046" s="1">
        <f>VLOOKUP($A1046,'volatile collection data'!$G$6:$M$69,7,FALSE)</f>
        <v>4.07</v>
      </c>
      <c r="O1046" s="1">
        <f>VLOOKUP(A1046,'volatile collection data'!$G$6:$K$69,5,FALSE)</f>
        <v>0</v>
      </c>
      <c r="P1046" s="1" t="str">
        <f t="shared" si="99"/>
        <v>2A</v>
      </c>
      <c r="Q1046">
        <f t="shared" si="97"/>
        <v>7.0169879515873182E-2</v>
      </c>
      <c r="R1046" t="str">
        <f t="shared" si="100"/>
        <v>6B_0-A&amp;4.07%4.07@11</v>
      </c>
      <c r="S1046" t="str">
        <f t="shared" si="101"/>
        <v>2A-6B-VCS-Loc-22</v>
      </c>
      <c r="T1046" t="str">
        <f>IFERROR(IF(VLOOKUP(S1046,Bad!$A:$A,1,FALSE)='RAW2'!S1046,"yes","no"),"no")</f>
        <v>yes</v>
      </c>
      <c r="U1046" t="str">
        <f>IFERROR(VLOOKUP(F1046,compounds!$A:$B,2,FALSE),"")</f>
        <v/>
      </c>
      <c r="V1046" t="str">
        <f>VLOOKUP(B1046,'volatile collection data'!$O:$P,2,FALSE)</f>
        <v>24.apr.22 6</v>
      </c>
    </row>
    <row r="1047" spans="1:22" x14ac:dyDescent="0.2">
      <c r="A1047" t="s">
        <v>205</v>
      </c>
      <c r="B1047" s="1" t="str">
        <f t="shared" si="98"/>
        <v>2A</v>
      </c>
      <c r="C1047">
        <v>7.1</v>
      </c>
      <c r="D1047">
        <f t="shared" si="96"/>
        <v>7.1</v>
      </c>
      <c r="E1047">
        <f>VLOOKUP(D1047,'Peak Combiner'!$A$5:$D$4980,4,FALSE)</f>
        <v>7.09</v>
      </c>
      <c r="F1047">
        <f>IFERROR(VLOOKUP(D1047,rt_comb!$A:$B,2,FALSE),D1047)</f>
        <v>7.1</v>
      </c>
      <c r="G1047">
        <v>32268904</v>
      </c>
      <c r="H1047">
        <f>SUMIFS($G:$G,$E:$E,18.51,'RAW2'!$A:$A,'RAW2'!A1047)</f>
        <v>84304444</v>
      </c>
      <c r="I1047" s="1" t="str">
        <f>VLOOKUP(A1047,'volatile collection data'!$G$6:$H$69,2,FALSE)</f>
        <v>A</v>
      </c>
      <c r="J1047" s="1">
        <f>VLOOKUP(A1047,'volatile collection data'!$G$6:$I$69,3,FALSE)</f>
        <v>2</v>
      </c>
      <c r="K1047" s="1" t="str">
        <f>VLOOKUP(A1047,'volatile collection data'!$G$6:$N$69,8,FALSE)</f>
        <v>6B</v>
      </c>
      <c r="L1047" s="1">
        <f>VLOOKUP(A1047,'volatile collection data'!$G$6:$J$69,4,FALSE)</f>
        <v>4.07</v>
      </c>
      <c r="M1047" s="1">
        <f>VLOOKUP($A1047,'volatile collection data'!$G$6:$M$69,6,FALSE)</f>
        <v>11</v>
      </c>
      <c r="N1047" s="1">
        <f>VLOOKUP($A1047,'volatile collection data'!$G$6:$M$69,7,FALSE)</f>
        <v>4.07</v>
      </c>
      <c r="O1047" s="1">
        <f>VLOOKUP(A1047,'volatile collection data'!$G$6:$K$69,5,FALSE)</f>
        <v>0</v>
      </c>
      <c r="P1047" s="1" t="str">
        <f t="shared" si="99"/>
        <v>2A</v>
      </c>
      <c r="Q1047">
        <f t="shared" si="97"/>
        <v>0.47022892656036258</v>
      </c>
      <c r="R1047" t="str">
        <f t="shared" si="100"/>
        <v>6B_0-A&amp;4.07%4.07@11</v>
      </c>
      <c r="S1047" t="str">
        <f t="shared" si="101"/>
        <v>2A-6B-VCS-Loc-22</v>
      </c>
      <c r="T1047" t="str">
        <f>IFERROR(IF(VLOOKUP(S1047,Bad!$A:$A,1,FALSE)='RAW2'!S1047,"yes","no"),"no")</f>
        <v>yes</v>
      </c>
      <c r="U1047" t="str">
        <f>IFERROR(VLOOKUP(F1047,compounds!$A:$B,2,FALSE),"")</f>
        <v/>
      </c>
      <c r="V1047" t="str">
        <f>VLOOKUP(B1047,'volatile collection data'!$O:$P,2,FALSE)</f>
        <v>24.apr.22 6</v>
      </c>
    </row>
    <row r="1048" spans="1:22" x14ac:dyDescent="0.2">
      <c r="A1048" t="s">
        <v>205</v>
      </c>
      <c r="B1048" s="1" t="str">
        <f t="shared" si="98"/>
        <v>2A</v>
      </c>
      <c r="C1048">
        <v>7.2510000000000003</v>
      </c>
      <c r="D1048">
        <f t="shared" si="96"/>
        <v>7.25</v>
      </c>
      <c r="E1048">
        <f>VLOOKUP(D1048,'Peak Combiner'!$A$5:$D$4980,4,FALSE)</f>
        <v>7.25</v>
      </c>
      <c r="F1048">
        <f>IFERROR(VLOOKUP(D1048,rt_comb!$A:$B,2,FALSE),D1048)</f>
        <v>7.25</v>
      </c>
      <c r="G1048">
        <v>3484483</v>
      </c>
      <c r="H1048">
        <f>SUMIFS($G:$G,$E:$E,18.51,'RAW2'!$A:$A,'RAW2'!A1048)</f>
        <v>84304444</v>
      </c>
      <c r="I1048" s="1" t="str">
        <f>VLOOKUP(A1048,'volatile collection data'!$G$6:$H$69,2,FALSE)</f>
        <v>A</v>
      </c>
      <c r="J1048" s="1">
        <f>VLOOKUP(A1048,'volatile collection data'!$G$6:$I$69,3,FALSE)</f>
        <v>2</v>
      </c>
      <c r="K1048" s="1" t="str">
        <f>VLOOKUP(A1048,'volatile collection data'!$G$6:$N$69,8,FALSE)</f>
        <v>6B</v>
      </c>
      <c r="L1048" s="1">
        <f>VLOOKUP(A1048,'volatile collection data'!$G$6:$J$69,4,FALSE)</f>
        <v>4.07</v>
      </c>
      <c r="M1048" s="1">
        <f>VLOOKUP($A1048,'volatile collection data'!$G$6:$M$69,6,FALSE)</f>
        <v>11</v>
      </c>
      <c r="N1048" s="1">
        <f>VLOOKUP($A1048,'volatile collection data'!$G$6:$M$69,7,FALSE)</f>
        <v>4.07</v>
      </c>
      <c r="O1048" s="1">
        <f>VLOOKUP(A1048,'volatile collection data'!$G$6:$K$69,5,FALSE)</f>
        <v>0</v>
      </c>
      <c r="P1048" s="1" t="str">
        <f t="shared" si="99"/>
        <v>2A</v>
      </c>
      <c r="Q1048">
        <f t="shared" si="97"/>
        <v>5.0776583571224852E-2</v>
      </c>
      <c r="R1048" t="str">
        <f t="shared" si="100"/>
        <v>6B_0-A&amp;4.07%4.07@11</v>
      </c>
      <c r="S1048" t="str">
        <f t="shared" si="101"/>
        <v>2A-6B-VCS-Loc-22</v>
      </c>
      <c r="T1048" t="str">
        <f>IFERROR(IF(VLOOKUP(S1048,Bad!$A:$A,1,FALSE)='RAW2'!S1048,"yes","no"),"no")</f>
        <v>yes</v>
      </c>
      <c r="U1048" t="str">
        <f>IFERROR(VLOOKUP(F1048,compounds!$A:$B,2,FALSE),"")</f>
        <v/>
      </c>
      <c r="V1048" t="str">
        <f>VLOOKUP(B1048,'volatile collection data'!$O:$P,2,FALSE)</f>
        <v>24.apr.22 6</v>
      </c>
    </row>
    <row r="1049" spans="1:22" x14ac:dyDescent="0.2">
      <c r="A1049" t="s">
        <v>205</v>
      </c>
      <c r="B1049" s="1" t="str">
        <f t="shared" si="98"/>
        <v>2A</v>
      </c>
      <c r="C1049">
        <v>7.3579999999999997</v>
      </c>
      <c r="D1049">
        <f t="shared" si="96"/>
        <v>7.36</v>
      </c>
      <c r="E1049">
        <f>VLOOKUP(D1049,'Peak Combiner'!$A$5:$D$4980,4,FALSE)</f>
        <v>7.36</v>
      </c>
      <c r="F1049">
        <f>IFERROR(VLOOKUP(D1049,rt_comb!$A:$B,2,FALSE),D1049)</f>
        <v>7.36</v>
      </c>
      <c r="G1049">
        <v>2553257</v>
      </c>
      <c r="H1049">
        <f>SUMIFS($G:$G,$E:$E,18.51,'RAW2'!$A:$A,'RAW2'!A1049)</f>
        <v>84304444</v>
      </c>
      <c r="I1049" s="1" t="str">
        <f>VLOOKUP(A1049,'volatile collection data'!$G$6:$H$69,2,FALSE)</f>
        <v>A</v>
      </c>
      <c r="J1049" s="1">
        <f>VLOOKUP(A1049,'volatile collection data'!$G$6:$I$69,3,FALSE)</f>
        <v>2</v>
      </c>
      <c r="K1049" s="1" t="str">
        <f>VLOOKUP(A1049,'volatile collection data'!$G$6:$N$69,8,FALSE)</f>
        <v>6B</v>
      </c>
      <c r="L1049" s="1">
        <f>VLOOKUP(A1049,'volatile collection data'!$G$6:$J$69,4,FALSE)</f>
        <v>4.07</v>
      </c>
      <c r="M1049" s="1">
        <f>VLOOKUP($A1049,'volatile collection data'!$G$6:$M$69,6,FALSE)</f>
        <v>11</v>
      </c>
      <c r="N1049" s="1">
        <f>VLOOKUP($A1049,'volatile collection data'!$G$6:$M$69,7,FALSE)</f>
        <v>4.07</v>
      </c>
      <c r="O1049" s="1">
        <f>VLOOKUP(A1049,'volatile collection data'!$G$6:$K$69,5,FALSE)</f>
        <v>0</v>
      </c>
      <c r="P1049" s="1" t="str">
        <f t="shared" si="99"/>
        <v>2A</v>
      </c>
      <c r="Q1049">
        <f t="shared" si="97"/>
        <v>3.7206571947492599E-2</v>
      </c>
      <c r="R1049" t="str">
        <f t="shared" si="100"/>
        <v>6B_0-A&amp;4.07%4.07@11</v>
      </c>
      <c r="S1049" t="str">
        <f t="shared" si="101"/>
        <v>2A-6B-VCS-Loc-22</v>
      </c>
      <c r="T1049" t="str">
        <f>IFERROR(IF(VLOOKUP(S1049,Bad!$A:$A,1,FALSE)='RAW2'!S1049,"yes","no"),"no")</f>
        <v>yes</v>
      </c>
      <c r="U1049" t="str">
        <f>IFERROR(VLOOKUP(F1049,compounds!$A:$B,2,FALSE),"")</f>
        <v/>
      </c>
      <c r="V1049" t="str">
        <f>VLOOKUP(B1049,'volatile collection data'!$O:$P,2,FALSE)</f>
        <v>24.apr.22 6</v>
      </c>
    </row>
    <row r="1050" spans="1:22" x14ac:dyDescent="0.2">
      <c r="A1050" t="s">
        <v>205</v>
      </c>
      <c r="B1050" s="1" t="str">
        <f t="shared" si="98"/>
        <v>2A</v>
      </c>
      <c r="C1050">
        <v>7.4189999999999996</v>
      </c>
      <c r="D1050">
        <f t="shared" si="96"/>
        <v>7.42</v>
      </c>
      <c r="E1050">
        <f>VLOOKUP(D1050,'Peak Combiner'!$A$5:$D$4980,4,FALSE)</f>
        <v>7.42</v>
      </c>
      <c r="F1050">
        <f>IFERROR(VLOOKUP(D1050,rt_comb!$A:$B,2,FALSE),D1050)</f>
        <v>7.42</v>
      </c>
      <c r="G1050">
        <v>4576548</v>
      </c>
      <c r="H1050">
        <f>SUMIFS($G:$G,$E:$E,18.51,'RAW2'!$A:$A,'RAW2'!A1050)</f>
        <v>84304444</v>
      </c>
      <c r="I1050" s="1" t="str">
        <f>VLOOKUP(A1050,'volatile collection data'!$G$6:$H$69,2,FALSE)</f>
        <v>A</v>
      </c>
      <c r="J1050" s="1">
        <f>VLOOKUP(A1050,'volatile collection data'!$G$6:$I$69,3,FALSE)</f>
        <v>2</v>
      </c>
      <c r="K1050" s="1" t="str">
        <f>VLOOKUP(A1050,'volatile collection data'!$G$6:$N$69,8,FALSE)</f>
        <v>6B</v>
      </c>
      <c r="L1050" s="1">
        <f>VLOOKUP(A1050,'volatile collection data'!$G$6:$J$69,4,FALSE)</f>
        <v>4.07</v>
      </c>
      <c r="M1050" s="1">
        <f>VLOOKUP($A1050,'volatile collection data'!$G$6:$M$69,6,FALSE)</f>
        <v>11</v>
      </c>
      <c r="N1050" s="1">
        <f>VLOOKUP($A1050,'volatile collection data'!$G$6:$M$69,7,FALSE)</f>
        <v>4.07</v>
      </c>
      <c r="O1050" s="1">
        <f>VLOOKUP(A1050,'volatile collection data'!$G$6:$K$69,5,FALSE)</f>
        <v>0</v>
      </c>
      <c r="P1050" s="1" t="str">
        <f t="shared" si="99"/>
        <v>2A</v>
      </c>
      <c r="Q1050">
        <f t="shared" si="97"/>
        <v>6.6690373289157098E-2</v>
      </c>
      <c r="R1050" t="str">
        <f t="shared" si="100"/>
        <v>6B_0-A&amp;4.07%4.07@11</v>
      </c>
      <c r="S1050" t="str">
        <f t="shared" si="101"/>
        <v>2A-6B-VCS-Loc-22</v>
      </c>
      <c r="T1050" t="str">
        <f>IFERROR(IF(VLOOKUP(S1050,Bad!$A:$A,1,FALSE)='RAW2'!S1050,"yes","no"),"no")</f>
        <v>yes</v>
      </c>
      <c r="U1050" t="str">
        <f>IFERROR(VLOOKUP(F1050,compounds!$A:$B,2,FALSE),"")</f>
        <v/>
      </c>
      <c r="V1050" t="str">
        <f>VLOOKUP(B1050,'volatile collection data'!$O:$P,2,FALSE)</f>
        <v>24.apr.22 6</v>
      </c>
    </row>
    <row r="1051" spans="1:22" x14ac:dyDescent="0.2">
      <c r="A1051" t="s">
        <v>205</v>
      </c>
      <c r="B1051" s="1" t="str">
        <f t="shared" si="98"/>
        <v>2A</v>
      </c>
      <c r="C1051">
        <v>7.47</v>
      </c>
      <c r="D1051">
        <f t="shared" si="96"/>
        <v>7.47</v>
      </c>
      <c r="E1051">
        <f>VLOOKUP(D1051,'Peak Combiner'!$A$5:$D$4980,4,FALSE)</f>
        <v>7.47</v>
      </c>
      <c r="F1051">
        <f>IFERROR(VLOOKUP(D1051,rt_comb!$A:$B,2,FALSE),D1051)</f>
        <v>7.47</v>
      </c>
      <c r="G1051">
        <v>2624532</v>
      </c>
      <c r="H1051">
        <f>SUMIFS($G:$G,$E:$E,18.51,'RAW2'!$A:$A,'RAW2'!A1051)</f>
        <v>84304444</v>
      </c>
      <c r="I1051" s="1" t="str">
        <f>VLOOKUP(A1051,'volatile collection data'!$G$6:$H$69,2,FALSE)</f>
        <v>A</v>
      </c>
      <c r="J1051" s="1">
        <f>VLOOKUP(A1051,'volatile collection data'!$G$6:$I$69,3,FALSE)</f>
        <v>2</v>
      </c>
      <c r="K1051" s="1" t="str">
        <f>VLOOKUP(A1051,'volatile collection data'!$G$6:$N$69,8,FALSE)</f>
        <v>6B</v>
      </c>
      <c r="L1051" s="1">
        <f>VLOOKUP(A1051,'volatile collection data'!$G$6:$J$69,4,FALSE)</f>
        <v>4.07</v>
      </c>
      <c r="M1051" s="1">
        <f>VLOOKUP($A1051,'volatile collection data'!$G$6:$M$69,6,FALSE)</f>
        <v>11</v>
      </c>
      <c r="N1051" s="1">
        <f>VLOOKUP($A1051,'volatile collection data'!$G$6:$M$69,7,FALSE)</f>
        <v>4.07</v>
      </c>
      <c r="O1051" s="1">
        <f>VLOOKUP(A1051,'volatile collection data'!$G$6:$K$69,5,FALSE)</f>
        <v>0</v>
      </c>
      <c r="P1051" s="1" t="str">
        <f t="shared" si="99"/>
        <v>2A</v>
      </c>
      <c r="Q1051">
        <f t="shared" si="97"/>
        <v>3.824520551064646E-2</v>
      </c>
      <c r="R1051" t="str">
        <f t="shared" si="100"/>
        <v>6B_0-A&amp;4.07%4.07@11</v>
      </c>
      <c r="S1051" t="str">
        <f t="shared" si="101"/>
        <v>2A-6B-VCS-Loc-22</v>
      </c>
      <c r="T1051" t="str">
        <f>IFERROR(IF(VLOOKUP(S1051,Bad!$A:$A,1,FALSE)='RAW2'!S1051,"yes","no"),"no")</f>
        <v>yes</v>
      </c>
      <c r="U1051" t="str">
        <f>IFERROR(VLOOKUP(F1051,compounds!$A:$B,2,FALSE),"")</f>
        <v/>
      </c>
      <c r="V1051" t="str">
        <f>VLOOKUP(B1051,'volatile collection data'!$O:$P,2,FALSE)</f>
        <v>24.apr.22 6</v>
      </c>
    </row>
    <row r="1052" spans="1:22" x14ac:dyDescent="0.2">
      <c r="A1052" t="s">
        <v>205</v>
      </c>
      <c r="B1052" s="1" t="str">
        <f t="shared" si="98"/>
        <v>2A</v>
      </c>
      <c r="C1052">
        <v>7.5419999999999998</v>
      </c>
      <c r="D1052">
        <f t="shared" si="96"/>
        <v>7.54</v>
      </c>
      <c r="E1052">
        <f>VLOOKUP(D1052,'Peak Combiner'!$A$5:$D$4980,4,FALSE)</f>
        <v>7.54</v>
      </c>
      <c r="F1052">
        <f>IFERROR(VLOOKUP(D1052,rt_comb!$A:$B,2,FALSE),D1052)</f>
        <v>7.54</v>
      </c>
      <c r="G1052">
        <v>2954751</v>
      </c>
      <c r="H1052">
        <f>SUMIFS($G:$G,$E:$E,18.51,'RAW2'!$A:$A,'RAW2'!A1052)</f>
        <v>84304444</v>
      </c>
      <c r="I1052" s="1" t="str">
        <f>VLOOKUP(A1052,'volatile collection data'!$G$6:$H$69,2,FALSE)</f>
        <v>A</v>
      </c>
      <c r="J1052" s="1">
        <f>VLOOKUP(A1052,'volatile collection data'!$G$6:$I$69,3,FALSE)</f>
        <v>2</v>
      </c>
      <c r="K1052" s="1" t="str">
        <f>VLOOKUP(A1052,'volatile collection data'!$G$6:$N$69,8,FALSE)</f>
        <v>6B</v>
      </c>
      <c r="L1052" s="1">
        <f>VLOOKUP(A1052,'volatile collection data'!$G$6:$J$69,4,FALSE)</f>
        <v>4.07</v>
      </c>
      <c r="M1052" s="1">
        <f>VLOOKUP($A1052,'volatile collection data'!$G$6:$M$69,6,FALSE)</f>
        <v>11</v>
      </c>
      <c r="N1052" s="1">
        <f>VLOOKUP($A1052,'volatile collection data'!$G$6:$M$69,7,FALSE)</f>
        <v>4.07</v>
      </c>
      <c r="O1052" s="1">
        <f>VLOOKUP(A1052,'volatile collection data'!$G$6:$K$69,5,FALSE)</f>
        <v>0</v>
      </c>
      <c r="P1052" s="1" t="str">
        <f t="shared" si="99"/>
        <v>2A</v>
      </c>
      <c r="Q1052">
        <f t="shared" si="97"/>
        <v>4.305722286022351E-2</v>
      </c>
      <c r="R1052" t="str">
        <f t="shared" si="100"/>
        <v>6B_0-A&amp;4.07%4.07@11</v>
      </c>
      <c r="S1052" t="str">
        <f t="shared" si="101"/>
        <v>2A-6B-VCS-Loc-22</v>
      </c>
      <c r="T1052" t="str">
        <f>IFERROR(IF(VLOOKUP(S1052,Bad!$A:$A,1,FALSE)='RAW2'!S1052,"yes","no"),"no")</f>
        <v>yes</v>
      </c>
      <c r="U1052" t="str">
        <f>IFERROR(VLOOKUP(F1052,compounds!$A:$B,2,FALSE),"")</f>
        <v/>
      </c>
      <c r="V1052" t="str">
        <f>VLOOKUP(B1052,'volatile collection data'!$O:$P,2,FALSE)</f>
        <v>24.apr.22 6</v>
      </c>
    </row>
    <row r="1053" spans="1:22" x14ac:dyDescent="0.2">
      <c r="A1053" t="s">
        <v>205</v>
      </c>
      <c r="B1053" s="1" t="str">
        <f t="shared" si="98"/>
        <v>2A</v>
      </c>
      <c r="C1053">
        <v>7.8310000000000004</v>
      </c>
      <c r="D1053">
        <f t="shared" si="96"/>
        <v>7.83</v>
      </c>
      <c r="E1053">
        <f>VLOOKUP(D1053,'Peak Combiner'!$A$5:$D$4980,4,FALSE)</f>
        <v>7.83</v>
      </c>
      <c r="F1053">
        <f>IFERROR(VLOOKUP(D1053,rt_comb!$A:$B,2,FALSE),D1053)</f>
        <v>7.83</v>
      </c>
      <c r="G1053">
        <v>4660552</v>
      </c>
      <c r="H1053">
        <f>SUMIFS($G:$G,$E:$E,18.51,'RAW2'!$A:$A,'RAW2'!A1053)</f>
        <v>84304444</v>
      </c>
      <c r="I1053" s="1" t="str">
        <f>VLOOKUP(A1053,'volatile collection data'!$G$6:$H$69,2,FALSE)</f>
        <v>A</v>
      </c>
      <c r="J1053" s="1">
        <f>VLOOKUP(A1053,'volatile collection data'!$G$6:$I$69,3,FALSE)</f>
        <v>2</v>
      </c>
      <c r="K1053" s="1" t="str">
        <f>VLOOKUP(A1053,'volatile collection data'!$G$6:$N$69,8,FALSE)</f>
        <v>6B</v>
      </c>
      <c r="L1053" s="1">
        <f>VLOOKUP(A1053,'volatile collection data'!$G$6:$J$69,4,FALSE)</f>
        <v>4.07</v>
      </c>
      <c r="M1053" s="1">
        <f>VLOOKUP($A1053,'volatile collection data'!$G$6:$M$69,6,FALSE)</f>
        <v>11</v>
      </c>
      <c r="N1053" s="1">
        <f>VLOOKUP($A1053,'volatile collection data'!$G$6:$M$69,7,FALSE)</f>
        <v>4.07</v>
      </c>
      <c r="O1053" s="1">
        <f>VLOOKUP(A1053,'volatile collection data'!$G$6:$K$69,5,FALSE)</f>
        <v>0</v>
      </c>
      <c r="P1053" s="1" t="str">
        <f t="shared" si="99"/>
        <v>2A</v>
      </c>
      <c r="Q1053">
        <f t="shared" si="97"/>
        <v>6.791449638756715E-2</v>
      </c>
      <c r="R1053" t="str">
        <f t="shared" si="100"/>
        <v>6B_0-A&amp;4.07%4.07@11</v>
      </c>
      <c r="S1053" t="str">
        <f t="shared" si="101"/>
        <v>2A-6B-VCS-Loc-22</v>
      </c>
      <c r="T1053" t="str">
        <f>IFERROR(IF(VLOOKUP(S1053,Bad!$A:$A,1,FALSE)='RAW2'!S1053,"yes","no"),"no")</f>
        <v>yes</v>
      </c>
      <c r="U1053" t="str">
        <f>IFERROR(VLOOKUP(F1053,compounds!$A:$B,2,FALSE),"")</f>
        <v/>
      </c>
      <c r="V1053" t="str">
        <f>VLOOKUP(B1053,'volatile collection data'!$O:$P,2,FALSE)</f>
        <v>24.apr.22 6</v>
      </c>
    </row>
    <row r="1054" spans="1:22" x14ac:dyDescent="0.2">
      <c r="A1054" t="s">
        <v>205</v>
      </c>
      <c r="B1054" s="1" t="str">
        <f t="shared" si="98"/>
        <v>2A</v>
      </c>
      <c r="C1054">
        <v>7.907</v>
      </c>
      <c r="D1054">
        <f t="shared" si="96"/>
        <v>7.91</v>
      </c>
      <c r="E1054">
        <f>VLOOKUP(D1054,'Peak Combiner'!$A$5:$D$4980,4,FALSE)</f>
        <v>7.91</v>
      </c>
      <c r="F1054">
        <f>IFERROR(VLOOKUP(D1054,rt_comb!$A:$B,2,FALSE),D1054)</f>
        <v>7.91</v>
      </c>
      <c r="G1054">
        <v>6437035</v>
      </c>
      <c r="H1054">
        <f>SUMIFS($G:$G,$E:$E,18.51,'RAW2'!$A:$A,'RAW2'!A1054)</f>
        <v>84304444</v>
      </c>
      <c r="I1054" s="1" t="str">
        <f>VLOOKUP(A1054,'volatile collection data'!$G$6:$H$69,2,FALSE)</f>
        <v>A</v>
      </c>
      <c r="J1054" s="1">
        <f>VLOOKUP(A1054,'volatile collection data'!$G$6:$I$69,3,FALSE)</f>
        <v>2</v>
      </c>
      <c r="K1054" s="1" t="str">
        <f>VLOOKUP(A1054,'volatile collection data'!$G$6:$N$69,8,FALSE)</f>
        <v>6B</v>
      </c>
      <c r="L1054" s="1">
        <f>VLOOKUP(A1054,'volatile collection data'!$G$6:$J$69,4,FALSE)</f>
        <v>4.07</v>
      </c>
      <c r="M1054" s="1">
        <f>VLOOKUP($A1054,'volatile collection data'!$G$6:$M$69,6,FALSE)</f>
        <v>11</v>
      </c>
      <c r="N1054" s="1">
        <f>VLOOKUP($A1054,'volatile collection data'!$G$6:$M$69,7,FALSE)</f>
        <v>4.07</v>
      </c>
      <c r="O1054" s="1">
        <f>VLOOKUP(A1054,'volatile collection data'!$G$6:$K$69,5,FALSE)</f>
        <v>0</v>
      </c>
      <c r="P1054" s="1" t="str">
        <f t="shared" si="99"/>
        <v>2A</v>
      </c>
      <c r="Q1054">
        <f t="shared" si="97"/>
        <v>9.3801762163396807E-2</v>
      </c>
      <c r="R1054" t="str">
        <f t="shared" si="100"/>
        <v>6B_0-A&amp;4.07%4.07@11</v>
      </c>
      <c r="S1054" t="str">
        <f t="shared" si="101"/>
        <v>2A-6B-VCS-Loc-22</v>
      </c>
      <c r="T1054" t="str">
        <f>IFERROR(IF(VLOOKUP(S1054,Bad!$A:$A,1,FALSE)='RAW2'!S1054,"yes","no"),"no")</f>
        <v>yes</v>
      </c>
      <c r="U1054" t="str">
        <f>IFERROR(VLOOKUP(F1054,compounds!$A:$B,2,FALSE),"")</f>
        <v/>
      </c>
      <c r="V1054" t="str">
        <f>VLOOKUP(B1054,'volatile collection data'!$O:$P,2,FALSE)</f>
        <v>24.apr.22 6</v>
      </c>
    </row>
    <row r="1055" spans="1:22" x14ac:dyDescent="0.2">
      <c r="A1055" t="s">
        <v>205</v>
      </c>
      <c r="B1055" s="1" t="str">
        <f t="shared" si="98"/>
        <v>2A</v>
      </c>
      <c r="C1055">
        <v>8.0299999999999994</v>
      </c>
      <c r="D1055">
        <f t="shared" si="96"/>
        <v>8.0299999999999994</v>
      </c>
      <c r="E1055">
        <f>VLOOKUP(D1055,'Peak Combiner'!$A$5:$D$4980,4,FALSE)</f>
        <v>8.0299999999999994</v>
      </c>
      <c r="F1055">
        <f>IFERROR(VLOOKUP(D1055,rt_comb!$A:$B,2,FALSE),D1055)</f>
        <v>8.0299999999999994</v>
      </c>
      <c r="G1055">
        <v>16249676</v>
      </c>
      <c r="H1055">
        <f>SUMIFS($G:$G,$E:$E,18.51,'RAW2'!$A:$A,'RAW2'!A1055)</f>
        <v>84304444</v>
      </c>
      <c r="I1055" s="1" t="str">
        <f>VLOOKUP(A1055,'volatile collection data'!$G$6:$H$69,2,FALSE)</f>
        <v>A</v>
      </c>
      <c r="J1055" s="1">
        <f>VLOOKUP(A1055,'volatile collection data'!$G$6:$I$69,3,FALSE)</f>
        <v>2</v>
      </c>
      <c r="K1055" s="1" t="str">
        <f>VLOOKUP(A1055,'volatile collection data'!$G$6:$N$69,8,FALSE)</f>
        <v>6B</v>
      </c>
      <c r="L1055" s="1">
        <f>VLOOKUP(A1055,'volatile collection data'!$G$6:$J$69,4,FALSE)</f>
        <v>4.07</v>
      </c>
      <c r="M1055" s="1">
        <f>VLOOKUP($A1055,'volatile collection data'!$G$6:$M$69,6,FALSE)</f>
        <v>11</v>
      </c>
      <c r="N1055" s="1">
        <f>VLOOKUP($A1055,'volatile collection data'!$G$6:$M$69,7,FALSE)</f>
        <v>4.07</v>
      </c>
      <c r="O1055" s="1">
        <f>VLOOKUP(A1055,'volatile collection data'!$G$6:$K$69,5,FALSE)</f>
        <v>0</v>
      </c>
      <c r="P1055" s="1" t="str">
        <f t="shared" si="99"/>
        <v>2A</v>
      </c>
      <c r="Q1055">
        <f t="shared" si="97"/>
        <v>0.23679353046616292</v>
      </c>
      <c r="R1055" t="str">
        <f t="shared" si="100"/>
        <v>6B_0-A&amp;4.07%4.07@11</v>
      </c>
      <c r="S1055" t="str">
        <f t="shared" si="101"/>
        <v>2A-6B-VCS-Loc-22</v>
      </c>
      <c r="T1055" t="str">
        <f>IFERROR(IF(VLOOKUP(S1055,Bad!$A:$A,1,FALSE)='RAW2'!S1055,"yes","no"),"no")</f>
        <v>yes</v>
      </c>
      <c r="U1055" t="str">
        <f>IFERROR(VLOOKUP(F1055,compounds!$A:$B,2,FALSE),"")</f>
        <v/>
      </c>
      <c r="V1055" t="str">
        <f>VLOOKUP(B1055,'volatile collection data'!$O:$P,2,FALSE)</f>
        <v>24.apr.22 6</v>
      </c>
    </row>
    <row r="1056" spans="1:22" x14ac:dyDescent="0.2">
      <c r="A1056" t="s">
        <v>205</v>
      </c>
      <c r="B1056" s="1" t="str">
        <f t="shared" si="98"/>
        <v>2A</v>
      </c>
      <c r="C1056">
        <v>8.2129999999999992</v>
      </c>
      <c r="D1056">
        <f t="shared" si="96"/>
        <v>8.2100000000000009</v>
      </c>
      <c r="E1056">
        <f>VLOOKUP(D1056,'Peak Combiner'!$A$5:$D$4980,4,FALSE)</f>
        <v>8.2100000000000009</v>
      </c>
      <c r="F1056">
        <f>IFERROR(VLOOKUP(D1056,rt_comb!$A:$B,2,FALSE),D1056)</f>
        <v>8.2100000000000009</v>
      </c>
      <c r="G1056">
        <v>4555429</v>
      </c>
      <c r="H1056">
        <f>SUMIFS($G:$G,$E:$E,18.51,'RAW2'!$A:$A,'RAW2'!A1056)</f>
        <v>84304444</v>
      </c>
      <c r="I1056" s="1" t="str">
        <f>VLOOKUP(A1056,'volatile collection data'!$G$6:$H$69,2,FALSE)</f>
        <v>A</v>
      </c>
      <c r="J1056" s="1">
        <f>VLOOKUP(A1056,'volatile collection data'!$G$6:$I$69,3,FALSE)</f>
        <v>2</v>
      </c>
      <c r="K1056" s="1" t="str">
        <f>VLOOKUP(A1056,'volatile collection data'!$G$6:$N$69,8,FALSE)</f>
        <v>6B</v>
      </c>
      <c r="L1056" s="1">
        <f>VLOOKUP(A1056,'volatile collection data'!$G$6:$J$69,4,FALSE)</f>
        <v>4.07</v>
      </c>
      <c r="M1056" s="1">
        <f>VLOOKUP($A1056,'volatile collection data'!$G$6:$M$69,6,FALSE)</f>
        <v>11</v>
      </c>
      <c r="N1056" s="1">
        <f>VLOOKUP($A1056,'volatile collection data'!$G$6:$M$69,7,FALSE)</f>
        <v>4.07</v>
      </c>
      <c r="O1056" s="1">
        <f>VLOOKUP(A1056,'volatile collection data'!$G$6:$K$69,5,FALSE)</f>
        <v>0</v>
      </c>
      <c r="P1056" s="1" t="str">
        <f t="shared" si="99"/>
        <v>2A</v>
      </c>
      <c r="Q1056">
        <f t="shared" si="97"/>
        <v>6.6382622994941076E-2</v>
      </c>
      <c r="R1056" t="str">
        <f t="shared" si="100"/>
        <v>6B_0-A&amp;4.07%4.07@11</v>
      </c>
      <c r="S1056" t="str">
        <f t="shared" si="101"/>
        <v>2A-6B-VCS-Loc-22</v>
      </c>
      <c r="T1056" t="str">
        <f>IFERROR(IF(VLOOKUP(S1056,Bad!$A:$A,1,FALSE)='RAW2'!S1056,"yes","no"),"no")</f>
        <v>yes</v>
      </c>
      <c r="U1056" t="str">
        <f>IFERROR(VLOOKUP(F1056,compounds!$A:$B,2,FALSE),"")</f>
        <v/>
      </c>
      <c r="V1056" t="str">
        <f>VLOOKUP(B1056,'volatile collection data'!$O:$P,2,FALSE)</f>
        <v>24.apr.22 6</v>
      </c>
    </row>
    <row r="1057" spans="1:22" x14ac:dyDescent="0.2">
      <c r="A1057" t="s">
        <v>205</v>
      </c>
      <c r="B1057" s="1" t="str">
        <f t="shared" si="98"/>
        <v>2A</v>
      </c>
      <c r="C1057">
        <v>8.2750000000000004</v>
      </c>
      <c r="D1057">
        <f t="shared" si="96"/>
        <v>8.2799999999999994</v>
      </c>
      <c r="E1057">
        <f>VLOOKUP(D1057,'Peak Combiner'!$A$5:$D$4980,4,FALSE)</f>
        <v>8.2799999999999994</v>
      </c>
      <c r="F1057">
        <f>IFERROR(VLOOKUP(D1057,rt_comb!$A:$B,2,FALSE),D1057)</f>
        <v>8.2799999999999994</v>
      </c>
      <c r="G1057">
        <v>5560507</v>
      </c>
      <c r="H1057">
        <f>SUMIFS($G:$G,$E:$E,18.51,'RAW2'!$A:$A,'RAW2'!A1057)</f>
        <v>84304444</v>
      </c>
      <c r="I1057" s="1" t="str">
        <f>VLOOKUP(A1057,'volatile collection data'!$G$6:$H$69,2,FALSE)</f>
        <v>A</v>
      </c>
      <c r="J1057" s="1">
        <f>VLOOKUP(A1057,'volatile collection data'!$G$6:$I$69,3,FALSE)</f>
        <v>2</v>
      </c>
      <c r="K1057" s="1" t="str">
        <f>VLOOKUP(A1057,'volatile collection data'!$G$6:$N$69,8,FALSE)</f>
        <v>6B</v>
      </c>
      <c r="L1057" s="1">
        <f>VLOOKUP(A1057,'volatile collection data'!$G$6:$J$69,4,FALSE)</f>
        <v>4.07</v>
      </c>
      <c r="M1057" s="1">
        <f>VLOOKUP($A1057,'volatile collection data'!$G$6:$M$69,6,FALSE)</f>
        <v>11</v>
      </c>
      <c r="N1057" s="1">
        <f>VLOOKUP($A1057,'volatile collection data'!$G$6:$M$69,7,FALSE)</f>
        <v>4.07</v>
      </c>
      <c r="O1057" s="1">
        <f>VLOOKUP(A1057,'volatile collection data'!$G$6:$K$69,5,FALSE)</f>
        <v>0</v>
      </c>
      <c r="P1057" s="1" t="str">
        <f t="shared" si="99"/>
        <v>2A</v>
      </c>
      <c r="Q1057">
        <f t="shared" si="97"/>
        <v>8.1028820741521998E-2</v>
      </c>
      <c r="R1057" t="str">
        <f t="shared" si="100"/>
        <v>6B_0-A&amp;4.07%4.07@11</v>
      </c>
      <c r="S1057" t="str">
        <f t="shared" si="101"/>
        <v>2A-6B-VCS-Loc-22</v>
      </c>
      <c r="T1057" t="str">
        <f>IFERROR(IF(VLOOKUP(S1057,Bad!$A:$A,1,FALSE)='RAW2'!S1057,"yes","no"),"no")</f>
        <v>yes</v>
      </c>
      <c r="U1057" t="str">
        <f>IFERROR(VLOOKUP(F1057,compounds!$A:$B,2,FALSE),"")</f>
        <v/>
      </c>
      <c r="V1057" t="str">
        <f>VLOOKUP(B1057,'volatile collection data'!$O:$P,2,FALSE)</f>
        <v>24.apr.22 6</v>
      </c>
    </row>
    <row r="1058" spans="1:22" x14ac:dyDescent="0.2">
      <c r="A1058" t="s">
        <v>205</v>
      </c>
      <c r="B1058" s="1" t="str">
        <f t="shared" si="98"/>
        <v>2A</v>
      </c>
      <c r="C1058">
        <v>8.359</v>
      </c>
      <c r="D1058">
        <f t="shared" si="96"/>
        <v>8.36</v>
      </c>
      <c r="E1058">
        <f>VLOOKUP(D1058,'Peak Combiner'!$A$5:$D$4980,4,FALSE)</f>
        <v>8.36</v>
      </c>
      <c r="F1058">
        <f>IFERROR(VLOOKUP(D1058,rt_comb!$A:$B,2,FALSE),D1058)</f>
        <v>8.36</v>
      </c>
      <c r="G1058">
        <v>8866380</v>
      </c>
      <c r="H1058">
        <f>SUMIFS($G:$G,$E:$E,18.51,'RAW2'!$A:$A,'RAW2'!A1058)</f>
        <v>84304444</v>
      </c>
      <c r="I1058" s="1" t="str">
        <f>VLOOKUP(A1058,'volatile collection data'!$G$6:$H$69,2,FALSE)</f>
        <v>A</v>
      </c>
      <c r="J1058" s="1">
        <f>VLOOKUP(A1058,'volatile collection data'!$G$6:$I$69,3,FALSE)</f>
        <v>2</v>
      </c>
      <c r="K1058" s="1" t="str">
        <f>VLOOKUP(A1058,'volatile collection data'!$G$6:$N$69,8,FALSE)</f>
        <v>6B</v>
      </c>
      <c r="L1058" s="1">
        <f>VLOOKUP(A1058,'volatile collection data'!$G$6:$J$69,4,FALSE)</f>
        <v>4.07</v>
      </c>
      <c r="M1058" s="1">
        <f>VLOOKUP($A1058,'volatile collection data'!$G$6:$M$69,6,FALSE)</f>
        <v>11</v>
      </c>
      <c r="N1058" s="1">
        <f>VLOOKUP($A1058,'volatile collection data'!$G$6:$M$69,7,FALSE)</f>
        <v>4.07</v>
      </c>
      <c r="O1058" s="1">
        <f>VLOOKUP(A1058,'volatile collection data'!$G$6:$K$69,5,FALSE)</f>
        <v>0</v>
      </c>
      <c r="P1058" s="1" t="str">
        <f t="shared" si="99"/>
        <v>2A</v>
      </c>
      <c r="Q1058">
        <f t="shared" si="97"/>
        <v>0.12920266365031385</v>
      </c>
      <c r="R1058" t="str">
        <f t="shared" si="100"/>
        <v>6B_0-A&amp;4.07%4.07@11</v>
      </c>
      <c r="S1058" t="str">
        <f t="shared" si="101"/>
        <v>2A-6B-VCS-Loc-22</v>
      </c>
      <c r="T1058" t="str">
        <f>IFERROR(IF(VLOOKUP(S1058,Bad!$A:$A,1,FALSE)='RAW2'!S1058,"yes","no"),"no")</f>
        <v>yes</v>
      </c>
      <c r="U1058" t="str">
        <f>IFERROR(VLOOKUP(F1058,compounds!$A:$B,2,FALSE),"")</f>
        <v/>
      </c>
      <c r="V1058" t="str">
        <f>VLOOKUP(B1058,'volatile collection data'!$O:$P,2,FALSE)</f>
        <v>24.apr.22 6</v>
      </c>
    </row>
    <row r="1059" spans="1:22" x14ac:dyDescent="0.2">
      <c r="A1059" t="s">
        <v>205</v>
      </c>
      <c r="B1059" s="1" t="str">
        <f t="shared" si="98"/>
        <v>2A</v>
      </c>
      <c r="C1059">
        <v>8.4440000000000008</v>
      </c>
      <c r="D1059">
        <f t="shared" si="96"/>
        <v>8.44</v>
      </c>
      <c r="E1059">
        <f>VLOOKUP(D1059,'Peak Combiner'!$A$5:$D$4980,4,FALSE)</f>
        <v>8.44</v>
      </c>
      <c r="F1059">
        <f>IFERROR(VLOOKUP(D1059,rt_comb!$A:$B,2,FALSE),D1059)</f>
        <v>8.44</v>
      </c>
      <c r="G1059">
        <v>34757832</v>
      </c>
      <c r="H1059">
        <f>SUMIFS($G:$G,$E:$E,18.51,'RAW2'!$A:$A,'RAW2'!A1059)</f>
        <v>84304444</v>
      </c>
      <c r="I1059" s="1" t="str">
        <f>VLOOKUP(A1059,'volatile collection data'!$G$6:$H$69,2,FALSE)</f>
        <v>A</v>
      </c>
      <c r="J1059" s="1">
        <f>VLOOKUP(A1059,'volatile collection data'!$G$6:$I$69,3,FALSE)</f>
        <v>2</v>
      </c>
      <c r="K1059" s="1" t="str">
        <f>VLOOKUP(A1059,'volatile collection data'!$G$6:$N$69,8,FALSE)</f>
        <v>6B</v>
      </c>
      <c r="L1059" s="1">
        <f>VLOOKUP(A1059,'volatile collection data'!$G$6:$J$69,4,FALSE)</f>
        <v>4.07</v>
      </c>
      <c r="M1059" s="1">
        <f>VLOOKUP($A1059,'volatile collection data'!$G$6:$M$69,6,FALSE)</f>
        <v>11</v>
      </c>
      <c r="N1059" s="1">
        <f>VLOOKUP($A1059,'volatile collection data'!$G$6:$M$69,7,FALSE)</f>
        <v>4.07</v>
      </c>
      <c r="O1059" s="1">
        <f>VLOOKUP(A1059,'volatile collection data'!$G$6:$K$69,5,FALSE)</f>
        <v>0</v>
      </c>
      <c r="P1059" s="1" t="str">
        <f t="shared" si="99"/>
        <v>2A</v>
      </c>
      <c r="Q1059">
        <f t="shared" si="97"/>
        <v>0.506498083446696</v>
      </c>
      <c r="R1059" t="str">
        <f t="shared" si="100"/>
        <v>6B_0-A&amp;4.07%4.07@11</v>
      </c>
      <c r="S1059" t="str">
        <f t="shared" si="101"/>
        <v>2A-6B-VCS-Loc-22</v>
      </c>
      <c r="T1059" t="str">
        <f>IFERROR(IF(VLOOKUP(S1059,Bad!$A:$A,1,FALSE)='RAW2'!S1059,"yes","no"),"no")</f>
        <v>yes</v>
      </c>
      <c r="U1059" t="str">
        <f>IFERROR(VLOOKUP(F1059,compounds!$A:$B,2,FALSE),"")</f>
        <v/>
      </c>
      <c r="V1059" t="str">
        <f>VLOOKUP(B1059,'volatile collection data'!$O:$P,2,FALSE)</f>
        <v>24.apr.22 6</v>
      </c>
    </row>
    <row r="1060" spans="1:22" x14ac:dyDescent="0.2">
      <c r="A1060" t="s">
        <v>205</v>
      </c>
      <c r="B1060" s="1" t="str">
        <f t="shared" si="98"/>
        <v>2A</v>
      </c>
      <c r="C1060">
        <v>8.6210000000000004</v>
      </c>
      <c r="D1060">
        <f t="shared" si="96"/>
        <v>8.6199999999999992</v>
      </c>
      <c r="E1060">
        <f>VLOOKUP(D1060,'Peak Combiner'!$A$5:$D$4980,4,FALSE)</f>
        <v>8.6199999999999992</v>
      </c>
      <c r="F1060">
        <f>IFERROR(VLOOKUP(D1060,rt_comb!$A:$B,2,FALSE),D1060)</f>
        <v>8.6199999999999992</v>
      </c>
      <c r="G1060">
        <v>54525561</v>
      </c>
      <c r="H1060">
        <f>SUMIFS($G:$G,$E:$E,18.51,'RAW2'!$A:$A,'RAW2'!A1060)</f>
        <v>84304444</v>
      </c>
      <c r="I1060" s="1" t="str">
        <f>VLOOKUP(A1060,'volatile collection data'!$G$6:$H$69,2,FALSE)</f>
        <v>A</v>
      </c>
      <c r="J1060" s="1">
        <f>VLOOKUP(A1060,'volatile collection data'!$G$6:$I$69,3,FALSE)</f>
        <v>2</v>
      </c>
      <c r="K1060" s="1" t="str">
        <f>VLOOKUP(A1060,'volatile collection data'!$G$6:$N$69,8,FALSE)</f>
        <v>6B</v>
      </c>
      <c r="L1060" s="1">
        <f>VLOOKUP(A1060,'volatile collection data'!$G$6:$J$69,4,FALSE)</f>
        <v>4.07</v>
      </c>
      <c r="M1060" s="1">
        <f>VLOOKUP($A1060,'volatile collection data'!$G$6:$M$69,6,FALSE)</f>
        <v>11</v>
      </c>
      <c r="N1060" s="1">
        <f>VLOOKUP($A1060,'volatile collection data'!$G$6:$M$69,7,FALSE)</f>
        <v>4.07</v>
      </c>
      <c r="O1060" s="1">
        <f>VLOOKUP(A1060,'volatile collection data'!$G$6:$K$69,5,FALSE)</f>
        <v>0</v>
      </c>
      <c r="P1060" s="1" t="str">
        <f t="shared" si="99"/>
        <v>2A</v>
      </c>
      <c r="Q1060">
        <f t="shared" si="97"/>
        <v>0.79455738624192407</v>
      </c>
      <c r="R1060" t="str">
        <f t="shared" si="100"/>
        <v>6B_0-A&amp;4.07%4.07@11</v>
      </c>
      <c r="S1060" t="str">
        <f t="shared" si="101"/>
        <v>2A-6B-VCS-Loc-22</v>
      </c>
      <c r="T1060" t="str">
        <f>IFERROR(IF(VLOOKUP(S1060,Bad!$A:$A,1,FALSE)='RAW2'!S1060,"yes","no"),"no")</f>
        <v>yes</v>
      </c>
      <c r="U1060" t="str">
        <f>IFERROR(VLOOKUP(F1060,compounds!$A:$B,2,FALSE),"")</f>
        <v/>
      </c>
      <c r="V1060" t="str">
        <f>VLOOKUP(B1060,'volatile collection data'!$O:$P,2,FALSE)</f>
        <v>24.apr.22 6</v>
      </c>
    </row>
    <row r="1061" spans="1:22" x14ac:dyDescent="0.2">
      <c r="A1061" t="s">
        <v>205</v>
      </c>
      <c r="B1061" s="1" t="str">
        <f t="shared" si="98"/>
        <v>2A</v>
      </c>
      <c r="C1061">
        <v>8.8149999999999995</v>
      </c>
      <c r="D1061">
        <f t="shared" si="96"/>
        <v>8.82</v>
      </c>
      <c r="E1061">
        <f>VLOOKUP(D1061,'Peak Combiner'!$A$5:$D$4980,4,FALSE)</f>
        <v>8.82</v>
      </c>
      <c r="F1061">
        <f>IFERROR(VLOOKUP(D1061,rt_comb!$A:$B,2,FALSE),D1061)</f>
        <v>8.82</v>
      </c>
      <c r="G1061">
        <v>62511275</v>
      </c>
      <c r="H1061">
        <f>SUMIFS($G:$G,$E:$E,18.51,'RAW2'!$A:$A,'RAW2'!A1061)</f>
        <v>84304444</v>
      </c>
      <c r="I1061" s="1" t="str">
        <f>VLOOKUP(A1061,'volatile collection data'!$G$6:$H$69,2,FALSE)</f>
        <v>A</v>
      </c>
      <c r="J1061" s="1">
        <f>VLOOKUP(A1061,'volatile collection data'!$G$6:$I$69,3,FALSE)</f>
        <v>2</v>
      </c>
      <c r="K1061" s="1" t="str">
        <f>VLOOKUP(A1061,'volatile collection data'!$G$6:$N$69,8,FALSE)</f>
        <v>6B</v>
      </c>
      <c r="L1061" s="1">
        <f>VLOOKUP(A1061,'volatile collection data'!$G$6:$J$69,4,FALSE)</f>
        <v>4.07</v>
      </c>
      <c r="M1061" s="1">
        <f>VLOOKUP($A1061,'volatile collection data'!$G$6:$M$69,6,FALSE)</f>
        <v>11</v>
      </c>
      <c r="N1061" s="1">
        <f>VLOOKUP($A1061,'volatile collection data'!$G$6:$M$69,7,FALSE)</f>
        <v>4.07</v>
      </c>
      <c r="O1061" s="1">
        <f>VLOOKUP(A1061,'volatile collection data'!$G$6:$K$69,5,FALSE)</f>
        <v>0</v>
      </c>
      <c r="P1061" s="1" t="str">
        <f t="shared" si="99"/>
        <v>2A</v>
      </c>
      <c r="Q1061">
        <f t="shared" si="97"/>
        <v>0.91092680870628984</v>
      </c>
      <c r="R1061" t="str">
        <f t="shared" si="100"/>
        <v>6B_0-A&amp;4.07%4.07@11</v>
      </c>
      <c r="S1061" t="str">
        <f t="shared" si="101"/>
        <v>2A-6B-VCS-Loc-22</v>
      </c>
      <c r="T1061" t="str">
        <f>IFERROR(IF(VLOOKUP(S1061,Bad!$A:$A,1,FALSE)='RAW2'!S1061,"yes","no"),"no")</f>
        <v>yes</v>
      </c>
      <c r="U1061" t="str">
        <f>IFERROR(VLOOKUP(F1061,compounds!$A:$B,2,FALSE),"")</f>
        <v/>
      </c>
      <c r="V1061" t="str">
        <f>VLOOKUP(B1061,'volatile collection data'!$O:$P,2,FALSE)</f>
        <v>24.apr.22 6</v>
      </c>
    </row>
    <row r="1062" spans="1:22" x14ac:dyDescent="0.2">
      <c r="A1062" t="s">
        <v>205</v>
      </c>
      <c r="B1062" s="1" t="str">
        <f t="shared" si="98"/>
        <v>2A</v>
      </c>
      <c r="C1062">
        <v>8.8759999999999994</v>
      </c>
      <c r="D1062">
        <f t="shared" si="96"/>
        <v>8.8800000000000008</v>
      </c>
      <c r="E1062">
        <f>VLOOKUP(D1062,'Peak Combiner'!$A$5:$D$4980,4,FALSE)</f>
        <v>8.8800000000000008</v>
      </c>
      <c r="F1062">
        <f>IFERROR(VLOOKUP(D1062,rt_comb!$A:$B,2,FALSE),D1062)</f>
        <v>8.8800000000000008</v>
      </c>
      <c r="G1062">
        <v>145613695</v>
      </c>
      <c r="H1062">
        <f>SUMIFS($G:$G,$E:$E,18.51,'RAW2'!$A:$A,'RAW2'!A1062)</f>
        <v>84304444</v>
      </c>
      <c r="I1062" s="1" t="str">
        <f>VLOOKUP(A1062,'volatile collection data'!$G$6:$H$69,2,FALSE)</f>
        <v>A</v>
      </c>
      <c r="J1062" s="1">
        <f>VLOOKUP(A1062,'volatile collection data'!$G$6:$I$69,3,FALSE)</f>
        <v>2</v>
      </c>
      <c r="K1062" s="1" t="str">
        <f>VLOOKUP(A1062,'volatile collection data'!$G$6:$N$69,8,FALSE)</f>
        <v>6B</v>
      </c>
      <c r="L1062" s="1">
        <f>VLOOKUP(A1062,'volatile collection data'!$G$6:$J$69,4,FALSE)</f>
        <v>4.07</v>
      </c>
      <c r="M1062" s="1">
        <f>VLOOKUP($A1062,'volatile collection data'!$G$6:$M$69,6,FALSE)</f>
        <v>11</v>
      </c>
      <c r="N1062" s="1">
        <f>VLOOKUP($A1062,'volatile collection data'!$G$6:$M$69,7,FALSE)</f>
        <v>4.07</v>
      </c>
      <c r="O1062" s="1">
        <f>VLOOKUP(A1062,'volatile collection data'!$G$6:$K$69,5,FALSE)</f>
        <v>0</v>
      </c>
      <c r="P1062" s="1" t="str">
        <f t="shared" si="99"/>
        <v>2A</v>
      </c>
      <c r="Q1062">
        <f t="shared" si="97"/>
        <v>2.1219119029372067</v>
      </c>
      <c r="R1062" t="str">
        <f t="shared" si="100"/>
        <v>6B_0-A&amp;4.07%4.07@11</v>
      </c>
      <c r="S1062" t="str">
        <f t="shared" si="101"/>
        <v>2A-6B-VCS-Loc-22</v>
      </c>
      <c r="T1062" t="str">
        <f>IFERROR(IF(VLOOKUP(S1062,Bad!$A:$A,1,FALSE)='RAW2'!S1062,"yes","no"),"no")</f>
        <v>yes</v>
      </c>
      <c r="U1062" t="str">
        <f>IFERROR(VLOOKUP(F1062,compounds!$A:$B,2,FALSE),"")</f>
        <v/>
      </c>
      <c r="V1062" t="str">
        <f>VLOOKUP(B1062,'volatile collection data'!$O:$P,2,FALSE)</f>
        <v>24.apr.22 6</v>
      </c>
    </row>
    <row r="1063" spans="1:22" x14ac:dyDescent="0.2">
      <c r="A1063" t="s">
        <v>205</v>
      </c>
      <c r="B1063" s="1" t="str">
        <f t="shared" si="98"/>
        <v>2A</v>
      </c>
      <c r="C1063">
        <v>8.9640000000000004</v>
      </c>
      <c r="D1063">
        <f t="shared" si="96"/>
        <v>8.9600000000000009</v>
      </c>
      <c r="E1063">
        <f>VLOOKUP(D1063,'Peak Combiner'!$A$5:$D$4980,4,FALSE)</f>
        <v>8.9600000000000009</v>
      </c>
      <c r="F1063">
        <f>IFERROR(VLOOKUP(D1063,rt_comb!$A:$B,2,FALSE),D1063)</f>
        <v>8.9700000000000006</v>
      </c>
      <c r="G1063">
        <v>144421721</v>
      </c>
      <c r="H1063">
        <f>SUMIFS($G:$G,$E:$E,18.51,'RAW2'!$A:$A,'RAW2'!A1063)</f>
        <v>84304444</v>
      </c>
      <c r="I1063" s="1" t="str">
        <f>VLOOKUP(A1063,'volatile collection data'!$G$6:$H$69,2,FALSE)</f>
        <v>A</v>
      </c>
      <c r="J1063" s="1">
        <f>VLOOKUP(A1063,'volatile collection data'!$G$6:$I$69,3,FALSE)</f>
        <v>2</v>
      </c>
      <c r="K1063" s="1" t="str">
        <f>VLOOKUP(A1063,'volatile collection data'!$G$6:$N$69,8,FALSE)</f>
        <v>6B</v>
      </c>
      <c r="L1063" s="1">
        <f>VLOOKUP(A1063,'volatile collection data'!$G$6:$J$69,4,FALSE)</f>
        <v>4.07</v>
      </c>
      <c r="M1063" s="1">
        <f>VLOOKUP($A1063,'volatile collection data'!$G$6:$M$69,6,FALSE)</f>
        <v>11</v>
      </c>
      <c r="N1063" s="1">
        <f>VLOOKUP($A1063,'volatile collection data'!$G$6:$M$69,7,FALSE)</f>
        <v>4.07</v>
      </c>
      <c r="O1063" s="1">
        <f>VLOOKUP(A1063,'volatile collection data'!$G$6:$K$69,5,FALSE)</f>
        <v>0</v>
      </c>
      <c r="P1063" s="1" t="str">
        <f t="shared" si="99"/>
        <v>2A</v>
      </c>
      <c r="Q1063">
        <f t="shared" si="97"/>
        <v>2.104542219278045</v>
      </c>
      <c r="R1063" t="str">
        <f t="shared" si="100"/>
        <v>6B_0-A&amp;4.07%4.07@11</v>
      </c>
      <c r="S1063" t="str">
        <f t="shared" si="101"/>
        <v>2A-6B-VCS-Loc-22</v>
      </c>
      <c r="T1063" t="str">
        <f>IFERROR(IF(VLOOKUP(S1063,Bad!$A:$A,1,FALSE)='RAW2'!S1063,"yes","no"),"no")</f>
        <v>yes</v>
      </c>
      <c r="U1063" t="str">
        <f>IFERROR(VLOOKUP(F1063,compounds!$A:$B,2,FALSE),"")</f>
        <v>bpinene</v>
      </c>
      <c r="V1063" t="str">
        <f>VLOOKUP(B1063,'volatile collection data'!$O:$P,2,FALSE)</f>
        <v>24.apr.22 6</v>
      </c>
    </row>
    <row r="1064" spans="1:22" x14ac:dyDescent="0.2">
      <c r="A1064" t="s">
        <v>205</v>
      </c>
      <c r="B1064" s="1" t="str">
        <f t="shared" si="98"/>
        <v>2A</v>
      </c>
      <c r="C1064">
        <v>9.2349999999999994</v>
      </c>
      <c r="D1064">
        <f t="shared" si="96"/>
        <v>9.24</v>
      </c>
      <c r="E1064">
        <f>VLOOKUP(D1064,'Peak Combiner'!$A$5:$D$4980,4,FALSE)</f>
        <v>9.23</v>
      </c>
      <c r="F1064">
        <f>IFERROR(VLOOKUP(D1064,rt_comb!$A:$B,2,FALSE),D1064)</f>
        <v>9.24</v>
      </c>
      <c r="G1064">
        <v>37251781</v>
      </c>
      <c r="H1064">
        <f>SUMIFS($G:$G,$E:$E,18.51,'RAW2'!$A:$A,'RAW2'!A1064)</f>
        <v>84304444</v>
      </c>
      <c r="I1064" s="1" t="str">
        <f>VLOOKUP(A1064,'volatile collection data'!$G$6:$H$69,2,FALSE)</f>
        <v>A</v>
      </c>
      <c r="J1064" s="1">
        <f>VLOOKUP(A1064,'volatile collection data'!$G$6:$I$69,3,FALSE)</f>
        <v>2</v>
      </c>
      <c r="K1064" s="1" t="str">
        <f>VLOOKUP(A1064,'volatile collection data'!$G$6:$N$69,8,FALSE)</f>
        <v>6B</v>
      </c>
      <c r="L1064" s="1">
        <f>VLOOKUP(A1064,'volatile collection data'!$G$6:$J$69,4,FALSE)</f>
        <v>4.07</v>
      </c>
      <c r="M1064" s="1">
        <f>VLOOKUP($A1064,'volatile collection data'!$G$6:$M$69,6,FALSE)</f>
        <v>11</v>
      </c>
      <c r="N1064" s="1">
        <f>VLOOKUP($A1064,'volatile collection data'!$G$6:$M$69,7,FALSE)</f>
        <v>4.07</v>
      </c>
      <c r="O1064" s="1">
        <f>VLOOKUP(A1064,'volatile collection data'!$G$6:$K$69,5,FALSE)</f>
        <v>0</v>
      </c>
      <c r="P1064" s="1" t="str">
        <f t="shared" si="99"/>
        <v>2A</v>
      </c>
      <c r="Q1064">
        <f t="shared" si="97"/>
        <v>0.54284040734980377</v>
      </c>
      <c r="R1064" t="str">
        <f t="shared" si="100"/>
        <v>6B_0-A&amp;4.07%4.07@11</v>
      </c>
      <c r="S1064" t="str">
        <f t="shared" si="101"/>
        <v>2A-6B-VCS-Loc-22</v>
      </c>
      <c r="T1064" t="str">
        <f>IFERROR(IF(VLOOKUP(S1064,Bad!$A:$A,1,FALSE)='RAW2'!S1064,"yes","no"),"no")</f>
        <v>yes</v>
      </c>
      <c r="U1064" t="str">
        <f>IFERROR(VLOOKUP(F1064,compounds!$A:$B,2,FALSE),"")</f>
        <v/>
      </c>
      <c r="V1064" t="str">
        <f>VLOOKUP(B1064,'volatile collection data'!$O:$P,2,FALSE)</f>
        <v>24.apr.22 6</v>
      </c>
    </row>
    <row r="1065" spans="1:22" x14ac:dyDescent="0.2">
      <c r="A1065" t="s">
        <v>205</v>
      </c>
      <c r="B1065" s="1" t="str">
        <f t="shared" si="98"/>
        <v>2A</v>
      </c>
      <c r="C1065">
        <v>9.3699999999999992</v>
      </c>
      <c r="D1065">
        <f t="shared" si="96"/>
        <v>9.3699999999999992</v>
      </c>
      <c r="E1065">
        <f>VLOOKUP(D1065,'Peak Combiner'!$A$5:$D$4980,4,FALSE)</f>
        <v>9.3699999999999992</v>
      </c>
      <c r="F1065">
        <f>IFERROR(VLOOKUP(D1065,rt_comb!$A:$B,2,FALSE),D1065)</f>
        <v>9.3800000000000008</v>
      </c>
      <c r="G1065">
        <v>75358084</v>
      </c>
      <c r="H1065">
        <f>SUMIFS($G:$G,$E:$E,18.51,'RAW2'!$A:$A,'RAW2'!A1065)</f>
        <v>84304444</v>
      </c>
      <c r="I1065" s="1" t="str">
        <f>VLOOKUP(A1065,'volatile collection data'!$G$6:$H$69,2,FALSE)</f>
        <v>A</v>
      </c>
      <c r="J1065" s="1">
        <f>VLOOKUP(A1065,'volatile collection data'!$G$6:$I$69,3,FALSE)</f>
        <v>2</v>
      </c>
      <c r="K1065" s="1" t="str">
        <f>VLOOKUP(A1065,'volatile collection data'!$G$6:$N$69,8,FALSE)</f>
        <v>6B</v>
      </c>
      <c r="L1065" s="1">
        <f>VLOOKUP(A1065,'volatile collection data'!$G$6:$J$69,4,FALSE)</f>
        <v>4.07</v>
      </c>
      <c r="M1065" s="1">
        <f>VLOOKUP($A1065,'volatile collection data'!$G$6:$M$69,6,FALSE)</f>
        <v>11</v>
      </c>
      <c r="N1065" s="1">
        <f>VLOOKUP($A1065,'volatile collection data'!$G$6:$M$69,7,FALSE)</f>
        <v>4.07</v>
      </c>
      <c r="O1065" s="1">
        <f>VLOOKUP(A1065,'volatile collection data'!$G$6:$K$69,5,FALSE)</f>
        <v>0</v>
      </c>
      <c r="P1065" s="1" t="str">
        <f t="shared" si="99"/>
        <v>2A</v>
      </c>
      <c r="Q1065">
        <f t="shared" si="97"/>
        <v>1.0981330802857647</v>
      </c>
      <c r="R1065" t="str">
        <f t="shared" si="100"/>
        <v>6B_0-A&amp;4.07%4.07@11</v>
      </c>
      <c r="S1065" t="str">
        <f t="shared" si="101"/>
        <v>2A-6B-VCS-Loc-22</v>
      </c>
      <c r="T1065" t="str">
        <f>IFERROR(IF(VLOOKUP(S1065,Bad!$A:$A,1,FALSE)='RAW2'!S1065,"yes","no"),"no")</f>
        <v>yes</v>
      </c>
      <c r="U1065" t="str">
        <f>IFERROR(VLOOKUP(F1065,compounds!$A:$B,2,FALSE),"")</f>
        <v>octanal</v>
      </c>
      <c r="V1065" t="str">
        <f>VLOOKUP(B1065,'volatile collection data'!$O:$P,2,FALSE)</f>
        <v>24.apr.22 6</v>
      </c>
    </row>
    <row r="1066" spans="1:22" x14ac:dyDescent="0.2">
      <c r="A1066" t="s">
        <v>205</v>
      </c>
      <c r="B1066" s="1" t="str">
        <f t="shared" si="98"/>
        <v>2A</v>
      </c>
      <c r="C1066">
        <v>9.4719999999999995</v>
      </c>
      <c r="D1066">
        <f t="shared" si="96"/>
        <v>9.4700000000000006</v>
      </c>
      <c r="E1066">
        <f>VLOOKUP(D1066,'Peak Combiner'!$A$5:$D$4980,4,FALSE)</f>
        <v>9.4700000000000006</v>
      </c>
      <c r="F1066">
        <f>IFERROR(VLOOKUP(D1066,rt_comb!$A:$B,2,FALSE),D1066)</f>
        <v>9.4700000000000006</v>
      </c>
      <c r="G1066">
        <v>19058960</v>
      </c>
      <c r="H1066">
        <f>SUMIFS($G:$G,$E:$E,18.51,'RAW2'!$A:$A,'RAW2'!A1066)</f>
        <v>84304444</v>
      </c>
      <c r="I1066" s="1" t="str">
        <f>VLOOKUP(A1066,'volatile collection data'!$G$6:$H$69,2,FALSE)</f>
        <v>A</v>
      </c>
      <c r="J1066" s="1">
        <f>VLOOKUP(A1066,'volatile collection data'!$G$6:$I$69,3,FALSE)</f>
        <v>2</v>
      </c>
      <c r="K1066" s="1" t="str">
        <f>VLOOKUP(A1066,'volatile collection data'!$G$6:$N$69,8,FALSE)</f>
        <v>6B</v>
      </c>
      <c r="L1066" s="1">
        <f>VLOOKUP(A1066,'volatile collection data'!$G$6:$J$69,4,FALSE)</f>
        <v>4.07</v>
      </c>
      <c r="M1066" s="1">
        <f>VLOOKUP($A1066,'volatile collection data'!$G$6:$M$69,6,FALSE)</f>
        <v>11</v>
      </c>
      <c r="N1066" s="1">
        <f>VLOOKUP($A1066,'volatile collection data'!$G$6:$M$69,7,FALSE)</f>
        <v>4.07</v>
      </c>
      <c r="O1066" s="1">
        <f>VLOOKUP(A1066,'volatile collection data'!$G$6:$K$69,5,FALSE)</f>
        <v>0</v>
      </c>
      <c r="P1066" s="1" t="str">
        <f t="shared" si="99"/>
        <v>2A</v>
      </c>
      <c r="Q1066">
        <f t="shared" si="97"/>
        <v>0.27773097909234501</v>
      </c>
      <c r="R1066" t="str">
        <f t="shared" si="100"/>
        <v>6B_0-A&amp;4.07%4.07@11</v>
      </c>
      <c r="S1066" t="str">
        <f t="shared" si="101"/>
        <v>2A-6B-VCS-Loc-22</v>
      </c>
      <c r="T1066" t="str">
        <f>IFERROR(IF(VLOOKUP(S1066,Bad!$A:$A,1,FALSE)='RAW2'!S1066,"yes","no"),"no")</f>
        <v>yes</v>
      </c>
      <c r="U1066" t="str">
        <f>IFERROR(VLOOKUP(F1066,compounds!$A:$B,2,FALSE),"")</f>
        <v/>
      </c>
      <c r="V1066" t="str">
        <f>VLOOKUP(B1066,'volatile collection data'!$O:$P,2,FALSE)</f>
        <v>24.apr.22 6</v>
      </c>
    </row>
    <row r="1067" spans="1:22" x14ac:dyDescent="0.2">
      <c r="A1067" t="s">
        <v>205</v>
      </c>
      <c r="B1067" s="1" t="str">
        <f t="shared" si="98"/>
        <v>2A</v>
      </c>
      <c r="C1067">
        <v>9.5310000000000006</v>
      </c>
      <c r="D1067">
        <f t="shared" si="96"/>
        <v>9.5299999999999994</v>
      </c>
      <c r="E1067">
        <f>VLOOKUP(D1067,'Peak Combiner'!$A$5:$D$4980,4,FALSE)</f>
        <v>9.5299999999999994</v>
      </c>
      <c r="F1067">
        <f>IFERROR(VLOOKUP(D1067,rt_comb!$A:$B,2,FALSE),D1067)</f>
        <v>9.5399999999999991</v>
      </c>
      <c r="G1067">
        <v>71552506</v>
      </c>
      <c r="H1067">
        <f>SUMIFS($G:$G,$E:$E,18.51,'RAW2'!$A:$A,'RAW2'!A1067)</f>
        <v>84304444</v>
      </c>
      <c r="I1067" s="1" t="str">
        <f>VLOOKUP(A1067,'volatile collection data'!$G$6:$H$69,2,FALSE)</f>
        <v>A</v>
      </c>
      <c r="J1067" s="1">
        <f>VLOOKUP(A1067,'volatile collection data'!$G$6:$I$69,3,FALSE)</f>
        <v>2</v>
      </c>
      <c r="K1067" s="1" t="str">
        <f>VLOOKUP(A1067,'volatile collection data'!$G$6:$N$69,8,FALSE)</f>
        <v>6B</v>
      </c>
      <c r="L1067" s="1">
        <f>VLOOKUP(A1067,'volatile collection data'!$G$6:$J$69,4,FALSE)</f>
        <v>4.07</v>
      </c>
      <c r="M1067" s="1">
        <f>VLOOKUP($A1067,'volatile collection data'!$G$6:$M$69,6,FALSE)</f>
        <v>11</v>
      </c>
      <c r="N1067" s="1">
        <f>VLOOKUP($A1067,'volatile collection data'!$G$6:$M$69,7,FALSE)</f>
        <v>4.07</v>
      </c>
      <c r="O1067" s="1">
        <f>VLOOKUP(A1067,'volatile collection data'!$G$6:$K$69,5,FALSE)</f>
        <v>0</v>
      </c>
      <c r="P1067" s="1" t="str">
        <f t="shared" si="99"/>
        <v>2A</v>
      </c>
      <c r="Q1067">
        <f t="shared" si="97"/>
        <v>1.0426774361188067</v>
      </c>
      <c r="R1067" t="str">
        <f t="shared" si="100"/>
        <v>6B_0-A&amp;4.07%4.07@11</v>
      </c>
      <c r="S1067" t="str">
        <f t="shared" si="101"/>
        <v>2A-6B-VCS-Loc-22</v>
      </c>
      <c r="T1067" t="str">
        <f>IFERROR(IF(VLOOKUP(S1067,Bad!$A:$A,1,FALSE)='RAW2'!S1067,"yes","no"),"no")</f>
        <v>yes</v>
      </c>
      <c r="U1067" t="str">
        <f>IFERROR(VLOOKUP(F1067,compounds!$A:$B,2,FALSE),"")</f>
        <v>z3hex</v>
      </c>
      <c r="V1067" t="str">
        <f>VLOOKUP(B1067,'volatile collection data'!$O:$P,2,FALSE)</f>
        <v>24.apr.22 6</v>
      </c>
    </row>
    <row r="1068" spans="1:22" x14ac:dyDescent="0.2">
      <c r="A1068" t="s">
        <v>205</v>
      </c>
      <c r="B1068" s="1" t="str">
        <f t="shared" si="98"/>
        <v>2A</v>
      </c>
      <c r="C1068">
        <v>9.6609999999999996</v>
      </c>
      <c r="D1068">
        <f t="shared" si="96"/>
        <v>9.66</v>
      </c>
      <c r="E1068">
        <f>VLOOKUP(D1068,'Peak Combiner'!$A$5:$D$4980,4,FALSE)</f>
        <v>9.66</v>
      </c>
      <c r="F1068">
        <f>IFERROR(VLOOKUP(D1068,rt_comb!$A:$B,2,FALSE),D1068)</f>
        <v>9.66</v>
      </c>
      <c r="G1068">
        <v>28019418</v>
      </c>
      <c r="H1068">
        <f>SUMIFS($G:$G,$E:$E,18.51,'RAW2'!$A:$A,'RAW2'!A1068)</f>
        <v>84304444</v>
      </c>
      <c r="I1068" s="1" t="str">
        <f>VLOOKUP(A1068,'volatile collection data'!$G$6:$H$69,2,FALSE)</f>
        <v>A</v>
      </c>
      <c r="J1068" s="1">
        <f>VLOOKUP(A1068,'volatile collection data'!$G$6:$I$69,3,FALSE)</f>
        <v>2</v>
      </c>
      <c r="K1068" s="1" t="str">
        <f>VLOOKUP(A1068,'volatile collection data'!$G$6:$N$69,8,FALSE)</f>
        <v>6B</v>
      </c>
      <c r="L1068" s="1">
        <f>VLOOKUP(A1068,'volatile collection data'!$G$6:$J$69,4,FALSE)</f>
        <v>4.07</v>
      </c>
      <c r="M1068" s="1">
        <f>VLOOKUP($A1068,'volatile collection data'!$G$6:$M$69,6,FALSE)</f>
        <v>11</v>
      </c>
      <c r="N1068" s="1">
        <f>VLOOKUP($A1068,'volatile collection data'!$G$6:$M$69,7,FALSE)</f>
        <v>4.07</v>
      </c>
      <c r="O1068" s="1">
        <f>VLOOKUP(A1068,'volatile collection data'!$G$6:$K$69,5,FALSE)</f>
        <v>0</v>
      </c>
      <c r="P1068" s="1" t="str">
        <f t="shared" si="99"/>
        <v>2A</v>
      </c>
      <c r="Q1068">
        <f t="shared" si="97"/>
        <v>0.40830456618502148</v>
      </c>
      <c r="R1068" t="str">
        <f t="shared" si="100"/>
        <v>6B_0-A&amp;4.07%4.07@11</v>
      </c>
      <c r="S1068" t="str">
        <f t="shared" si="101"/>
        <v>2A-6B-VCS-Loc-22</v>
      </c>
      <c r="T1068" t="str">
        <f>IFERROR(IF(VLOOKUP(S1068,Bad!$A:$A,1,FALSE)='RAW2'!S1068,"yes","no"),"no")</f>
        <v>yes</v>
      </c>
      <c r="U1068" t="str">
        <f>IFERROR(VLOOKUP(F1068,compounds!$A:$B,2,FALSE),"")</f>
        <v/>
      </c>
      <c r="V1068" t="str">
        <f>VLOOKUP(B1068,'volatile collection data'!$O:$P,2,FALSE)</f>
        <v>24.apr.22 6</v>
      </c>
    </row>
    <row r="1069" spans="1:22" x14ac:dyDescent="0.2">
      <c r="A1069" t="s">
        <v>205</v>
      </c>
      <c r="B1069" s="1" t="str">
        <f t="shared" si="98"/>
        <v>2A</v>
      </c>
      <c r="C1069">
        <v>9.798</v>
      </c>
      <c r="D1069">
        <f t="shared" si="96"/>
        <v>9.8000000000000007</v>
      </c>
      <c r="E1069">
        <f>VLOOKUP(D1069,'Peak Combiner'!$A$5:$D$4980,4,FALSE)</f>
        <v>9.8000000000000007</v>
      </c>
      <c r="F1069">
        <f>IFERROR(VLOOKUP(D1069,rt_comb!$A:$B,2,FALSE),D1069)</f>
        <v>9.81</v>
      </c>
      <c r="G1069">
        <v>30545028</v>
      </c>
      <c r="H1069">
        <f>SUMIFS($G:$G,$E:$E,18.51,'RAW2'!$A:$A,'RAW2'!A1069)</f>
        <v>84304444</v>
      </c>
      <c r="I1069" s="1" t="str">
        <f>VLOOKUP(A1069,'volatile collection data'!$G$6:$H$69,2,FALSE)</f>
        <v>A</v>
      </c>
      <c r="J1069" s="1">
        <f>VLOOKUP(A1069,'volatile collection data'!$G$6:$I$69,3,FALSE)</f>
        <v>2</v>
      </c>
      <c r="K1069" s="1" t="str">
        <f>VLOOKUP(A1069,'volatile collection data'!$G$6:$N$69,8,FALSE)</f>
        <v>6B</v>
      </c>
      <c r="L1069" s="1">
        <f>VLOOKUP(A1069,'volatile collection data'!$G$6:$J$69,4,FALSE)</f>
        <v>4.07</v>
      </c>
      <c r="M1069" s="1">
        <f>VLOOKUP($A1069,'volatile collection data'!$G$6:$M$69,6,FALSE)</f>
        <v>11</v>
      </c>
      <c r="N1069" s="1">
        <f>VLOOKUP($A1069,'volatile collection data'!$G$6:$M$69,7,FALSE)</f>
        <v>4.07</v>
      </c>
      <c r="O1069" s="1">
        <f>VLOOKUP(A1069,'volatile collection data'!$G$6:$K$69,5,FALSE)</f>
        <v>0</v>
      </c>
      <c r="P1069" s="1" t="str">
        <f t="shared" si="99"/>
        <v>2A</v>
      </c>
      <c r="Q1069">
        <f t="shared" si="97"/>
        <v>0.44510826051595115</v>
      </c>
      <c r="R1069" t="str">
        <f t="shared" si="100"/>
        <v>6B_0-A&amp;4.07%4.07@11</v>
      </c>
      <c r="S1069" t="str">
        <f t="shared" si="101"/>
        <v>2A-6B-VCS-Loc-22</v>
      </c>
      <c r="T1069" t="str">
        <f>IFERROR(IF(VLOOKUP(S1069,Bad!$A:$A,1,FALSE)='RAW2'!S1069,"yes","no"),"no")</f>
        <v>yes</v>
      </c>
      <c r="U1069" t="str">
        <f>IFERROR(VLOOKUP(F1069,compounds!$A:$B,2,FALSE),"")</f>
        <v>sixmethyl</v>
      </c>
      <c r="V1069" t="str">
        <f>VLOOKUP(B1069,'volatile collection data'!$O:$P,2,FALSE)</f>
        <v>24.apr.22 6</v>
      </c>
    </row>
    <row r="1070" spans="1:22" x14ac:dyDescent="0.2">
      <c r="A1070" t="s">
        <v>205</v>
      </c>
      <c r="B1070" s="1" t="str">
        <f t="shared" si="98"/>
        <v>2A</v>
      </c>
      <c r="C1070">
        <v>10.003</v>
      </c>
      <c r="D1070">
        <f t="shared" si="96"/>
        <v>10</v>
      </c>
      <c r="E1070">
        <f>VLOOKUP(D1070,'Peak Combiner'!$A$5:$D$4980,4,FALSE)</f>
        <v>9.99</v>
      </c>
      <c r="F1070">
        <f>IFERROR(VLOOKUP(D1070,rt_comb!$A:$B,2,FALSE),D1070)</f>
        <v>10</v>
      </c>
      <c r="G1070">
        <v>22120885</v>
      </c>
      <c r="H1070">
        <f>SUMIFS($G:$G,$E:$E,18.51,'RAW2'!$A:$A,'RAW2'!A1070)</f>
        <v>84304444</v>
      </c>
      <c r="I1070" s="1" t="str">
        <f>VLOOKUP(A1070,'volatile collection data'!$G$6:$H$69,2,FALSE)</f>
        <v>A</v>
      </c>
      <c r="J1070" s="1">
        <f>VLOOKUP(A1070,'volatile collection data'!$G$6:$I$69,3,FALSE)</f>
        <v>2</v>
      </c>
      <c r="K1070" s="1" t="str">
        <f>VLOOKUP(A1070,'volatile collection data'!$G$6:$N$69,8,FALSE)</f>
        <v>6B</v>
      </c>
      <c r="L1070" s="1">
        <f>VLOOKUP(A1070,'volatile collection data'!$G$6:$J$69,4,FALSE)</f>
        <v>4.07</v>
      </c>
      <c r="M1070" s="1">
        <f>VLOOKUP($A1070,'volatile collection data'!$G$6:$M$69,6,FALSE)</f>
        <v>11</v>
      </c>
      <c r="N1070" s="1">
        <f>VLOOKUP($A1070,'volatile collection data'!$G$6:$M$69,7,FALSE)</f>
        <v>4.07</v>
      </c>
      <c r="O1070" s="1">
        <f>VLOOKUP(A1070,'volatile collection data'!$G$6:$K$69,5,FALSE)</f>
        <v>0</v>
      </c>
      <c r="P1070" s="1" t="str">
        <f t="shared" si="99"/>
        <v>2A</v>
      </c>
      <c r="Q1070">
        <f t="shared" si="97"/>
        <v>0.32234996292762924</v>
      </c>
      <c r="R1070" t="str">
        <f t="shared" si="100"/>
        <v>6B_0-A&amp;4.07%4.07@11</v>
      </c>
      <c r="S1070" t="str">
        <f t="shared" si="101"/>
        <v>2A-6B-VCS-Loc-22</v>
      </c>
      <c r="T1070" t="str">
        <f>IFERROR(IF(VLOOKUP(S1070,Bad!$A:$A,1,FALSE)='RAW2'!S1070,"yes","no"),"no")</f>
        <v>yes</v>
      </c>
      <c r="U1070" t="str">
        <f>IFERROR(VLOOKUP(F1070,compounds!$A:$B,2,FALSE),"")</f>
        <v/>
      </c>
      <c r="V1070" t="str">
        <f>VLOOKUP(B1070,'volatile collection data'!$O:$P,2,FALSE)</f>
        <v>24.apr.22 6</v>
      </c>
    </row>
    <row r="1071" spans="1:22" x14ac:dyDescent="0.2">
      <c r="A1071" t="s">
        <v>205</v>
      </c>
      <c r="B1071" s="1" t="str">
        <f t="shared" si="98"/>
        <v>2A</v>
      </c>
      <c r="C1071">
        <v>10.093</v>
      </c>
      <c r="D1071">
        <f t="shared" si="96"/>
        <v>10.09</v>
      </c>
      <c r="E1071">
        <f>VLOOKUP(D1071,'Peak Combiner'!$A$5:$D$4980,4,FALSE)</f>
        <v>10.1</v>
      </c>
      <c r="F1071">
        <f>IFERROR(VLOOKUP(D1071,rt_comb!$A:$B,2,FALSE),D1071)</f>
        <v>10.09</v>
      </c>
      <c r="G1071">
        <v>405184444</v>
      </c>
      <c r="H1071">
        <f>SUMIFS($G:$G,$E:$E,18.51,'RAW2'!$A:$A,'RAW2'!A1071)</f>
        <v>84304444</v>
      </c>
      <c r="I1071" s="1" t="str">
        <f>VLOOKUP(A1071,'volatile collection data'!$G$6:$H$69,2,FALSE)</f>
        <v>A</v>
      </c>
      <c r="J1071" s="1">
        <f>VLOOKUP(A1071,'volatile collection data'!$G$6:$I$69,3,FALSE)</f>
        <v>2</v>
      </c>
      <c r="K1071" s="1" t="str">
        <f>VLOOKUP(A1071,'volatile collection data'!$G$6:$N$69,8,FALSE)</f>
        <v>6B</v>
      </c>
      <c r="L1071" s="1">
        <f>VLOOKUP(A1071,'volatile collection data'!$G$6:$J$69,4,FALSE)</f>
        <v>4.07</v>
      </c>
      <c r="M1071" s="1">
        <f>VLOOKUP($A1071,'volatile collection data'!$G$6:$M$69,6,FALSE)</f>
        <v>11</v>
      </c>
      <c r="N1071" s="1">
        <f>VLOOKUP($A1071,'volatile collection data'!$G$6:$M$69,7,FALSE)</f>
        <v>4.07</v>
      </c>
      <c r="O1071" s="1">
        <f>VLOOKUP(A1071,'volatile collection data'!$G$6:$K$69,5,FALSE)</f>
        <v>0</v>
      </c>
      <c r="P1071" s="1" t="str">
        <f t="shared" si="99"/>
        <v>2A</v>
      </c>
      <c r="Q1071">
        <f t="shared" si="97"/>
        <v>5.9044288012099004</v>
      </c>
      <c r="R1071" t="str">
        <f t="shared" si="100"/>
        <v>6B_0-A&amp;4.07%4.07@11</v>
      </c>
      <c r="S1071" t="str">
        <f t="shared" si="101"/>
        <v>2A-6B-VCS-Loc-22</v>
      </c>
      <c r="T1071" t="str">
        <f>IFERROR(IF(VLOOKUP(S1071,Bad!$A:$A,1,FALSE)='RAW2'!S1071,"yes","no"),"no")</f>
        <v>yes</v>
      </c>
      <c r="U1071" t="str">
        <f>IFERROR(VLOOKUP(F1071,compounds!$A:$B,2,FALSE),"")</f>
        <v/>
      </c>
      <c r="V1071" t="str">
        <f>VLOOKUP(B1071,'volatile collection data'!$O:$P,2,FALSE)</f>
        <v>24.apr.22 6</v>
      </c>
    </row>
    <row r="1072" spans="1:22" x14ac:dyDescent="0.2">
      <c r="A1072" t="s">
        <v>205</v>
      </c>
      <c r="B1072" s="1" t="str">
        <f t="shared" si="98"/>
        <v>2A</v>
      </c>
      <c r="C1072">
        <v>10.329000000000001</v>
      </c>
      <c r="D1072">
        <f t="shared" si="96"/>
        <v>10.33</v>
      </c>
      <c r="E1072">
        <f>VLOOKUP(D1072,'Peak Combiner'!$A$5:$D$4980,4,FALSE)</f>
        <v>10.33</v>
      </c>
      <c r="F1072">
        <f>IFERROR(VLOOKUP(D1072,rt_comb!$A:$B,2,FALSE),D1072)</f>
        <v>10.33</v>
      </c>
      <c r="G1072">
        <v>48510286</v>
      </c>
      <c r="H1072">
        <f>SUMIFS($G:$G,$E:$E,18.51,'RAW2'!$A:$A,'RAW2'!A1072)</f>
        <v>84304444</v>
      </c>
      <c r="I1072" s="1" t="str">
        <f>VLOOKUP(A1072,'volatile collection data'!$G$6:$H$69,2,FALSE)</f>
        <v>A</v>
      </c>
      <c r="J1072" s="1">
        <f>VLOOKUP(A1072,'volatile collection data'!$G$6:$I$69,3,FALSE)</f>
        <v>2</v>
      </c>
      <c r="K1072" s="1" t="str">
        <f>VLOOKUP(A1072,'volatile collection data'!$G$6:$N$69,8,FALSE)</f>
        <v>6B</v>
      </c>
      <c r="L1072" s="1">
        <f>VLOOKUP(A1072,'volatile collection data'!$G$6:$J$69,4,FALSE)</f>
        <v>4.07</v>
      </c>
      <c r="M1072" s="1">
        <f>VLOOKUP($A1072,'volatile collection data'!$G$6:$M$69,6,FALSE)</f>
        <v>11</v>
      </c>
      <c r="N1072" s="1">
        <f>VLOOKUP($A1072,'volatile collection data'!$G$6:$M$69,7,FALSE)</f>
        <v>4.07</v>
      </c>
      <c r="O1072" s="1">
        <f>VLOOKUP(A1072,'volatile collection data'!$G$6:$K$69,5,FALSE)</f>
        <v>0</v>
      </c>
      <c r="P1072" s="1" t="str">
        <f t="shared" si="99"/>
        <v>2A</v>
      </c>
      <c r="Q1072">
        <f t="shared" si="97"/>
        <v>0.70690159519877671</v>
      </c>
      <c r="R1072" t="str">
        <f t="shared" si="100"/>
        <v>6B_0-A&amp;4.07%4.07@11</v>
      </c>
      <c r="S1072" t="str">
        <f t="shared" si="101"/>
        <v>2A-6B-VCS-Loc-22</v>
      </c>
      <c r="T1072" t="str">
        <f>IFERROR(IF(VLOOKUP(S1072,Bad!$A:$A,1,FALSE)='RAW2'!S1072,"yes","no"),"no")</f>
        <v>yes</v>
      </c>
      <c r="U1072" t="str">
        <f>IFERROR(VLOOKUP(F1072,compounds!$A:$B,2,FALSE),"")</f>
        <v/>
      </c>
      <c r="V1072" t="str">
        <f>VLOOKUP(B1072,'volatile collection data'!$O:$P,2,FALSE)</f>
        <v>24.apr.22 6</v>
      </c>
    </row>
    <row r="1073" spans="1:22" x14ac:dyDescent="0.2">
      <c r="A1073" t="s">
        <v>205</v>
      </c>
      <c r="B1073" s="1" t="str">
        <f t="shared" si="98"/>
        <v>2A</v>
      </c>
      <c r="C1073">
        <v>10.481</v>
      </c>
      <c r="D1073">
        <f t="shared" si="96"/>
        <v>10.48</v>
      </c>
      <c r="E1073">
        <f>VLOOKUP(D1073,'Peak Combiner'!$A$5:$D$4980,4,FALSE)</f>
        <v>10.48</v>
      </c>
      <c r="F1073">
        <f>IFERROR(VLOOKUP(D1073,rt_comb!$A:$B,2,FALSE),D1073)</f>
        <v>10.48</v>
      </c>
      <c r="G1073">
        <v>54502336</v>
      </c>
      <c r="H1073">
        <f>SUMIFS($G:$G,$E:$E,18.51,'RAW2'!$A:$A,'RAW2'!A1073)</f>
        <v>84304444</v>
      </c>
      <c r="I1073" s="1" t="str">
        <f>VLOOKUP(A1073,'volatile collection data'!$G$6:$H$69,2,FALSE)</f>
        <v>A</v>
      </c>
      <c r="J1073" s="1">
        <f>VLOOKUP(A1073,'volatile collection data'!$G$6:$I$69,3,FALSE)</f>
        <v>2</v>
      </c>
      <c r="K1073" s="1" t="str">
        <f>VLOOKUP(A1073,'volatile collection data'!$G$6:$N$69,8,FALSE)</f>
        <v>6B</v>
      </c>
      <c r="L1073" s="1">
        <f>VLOOKUP(A1073,'volatile collection data'!$G$6:$J$69,4,FALSE)</f>
        <v>4.07</v>
      </c>
      <c r="M1073" s="1">
        <f>VLOOKUP($A1073,'volatile collection data'!$G$6:$M$69,6,FALSE)</f>
        <v>11</v>
      </c>
      <c r="N1073" s="1">
        <f>VLOOKUP($A1073,'volatile collection data'!$G$6:$M$69,7,FALSE)</f>
        <v>4.07</v>
      </c>
      <c r="O1073" s="1">
        <f>VLOOKUP(A1073,'volatile collection data'!$G$6:$K$69,5,FALSE)</f>
        <v>0</v>
      </c>
      <c r="P1073" s="1" t="str">
        <f t="shared" si="99"/>
        <v>2A</v>
      </c>
      <c r="Q1073">
        <f t="shared" si="97"/>
        <v>0.79421894689426731</v>
      </c>
      <c r="R1073" t="str">
        <f t="shared" si="100"/>
        <v>6B_0-A&amp;4.07%4.07@11</v>
      </c>
      <c r="S1073" t="str">
        <f t="shared" si="101"/>
        <v>2A-6B-VCS-Loc-22</v>
      </c>
      <c r="T1073" t="str">
        <f>IFERROR(IF(VLOOKUP(S1073,Bad!$A:$A,1,FALSE)='RAW2'!S1073,"yes","no"),"no")</f>
        <v>yes</v>
      </c>
      <c r="U1073" t="str">
        <f>IFERROR(VLOOKUP(F1073,compounds!$A:$B,2,FALSE),"")</f>
        <v/>
      </c>
      <c r="V1073" t="str">
        <f>VLOOKUP(B1073,'volatile collection data'!$O:$P,2,FALSE)</f>
        <v>24.apr.22 6</v>
      </c>
    </row>
    <row r="1074" spans="1:22" x14ac:dyDescent="0.2">
      <c r="A1074" t="s">
        <v>205</v>
      </c>
      <c r="B1074" s="1" t="str">
        <f t="shared" si="98"/>
        <v>2A</v>
      </c>
      <c r="C1074">
        <v>10.621</v>
      </c>
      <c r="D1074">
        <f t="shared" si="96"/>
        <v>10.62</v>
      </c>
      <c r="E1074">
        <f>VLOOKUP(D1074,'Peak Combiner'!$A$5:$D$4980,4,FALSE)</f>
        <v>10.62</v>
      </c>
      <c r="F1074">
        <f>IFERROR(VLOOKUP(D1074,rt_comb!$A:$B,2,FALSE),D1074)</f>
        <v>10.62</v>
      </c>
      <c r="G1074">
        <v>33335727</v>
      </c>
      <c r="H1074">
        <f>SUMIFS($G:$G,$E:$E,18.51,'RAW2'!$A:$A,'RAW2'!A1074)</f>
        <v>84304444</v>
      </c>
      <c r="I1074" s="1" t="str">
        <f>VLOOKUP(A1074,'volatile collection data'!$G$6:$H$69,2,FALSE)</f>
        <v>A</v>
      </c>
      <c r="J1074" s="1">
        <f>VLOOKUP(A1074,'volatile collection data'!$G$6:$I$69,3,FALSE)</f>
        <v>2</v>
      </c>
      <c r="K1074" s="1" t="str">
        <f>VLOOKUP(A1074,'volatile collection data'!$G$6:$N$69,8,FALSE)</f>
        <v>6B</v>
      </c>
      <c r="L1074" s="1">
        <f>VLOOKUP(A1074,'volatile collection data'!$G$6:$J$69,4,FALSE)</f>
        <v>4.07</v>
      </c>
      <c r="M1074" s="1">
        <f>VLOOKUP($A1074,'volatile collection data'!$G$6:$M$69,6,FALSE)</f>
        <v>11</v>
      </c>
      <c r="N1074" s="1">
        <f>VLOOKUP($A1074,'volatile collection data'!$G$6:$M$69,7,FALSE)</f>
        <v>4.07</v>
      </c>
      <c r="O1074" s="1">
        <f>VLOOKUP(A1074,'volatile collection data'!$G$6:$K$69,5,FALSE)</f>
        <v>0</v>
      </c>
      <c r="P1074" s="1" t="str">
        <f t="shared" si="99"/>
        <v>2A</v>
      </c>
      <c r="Q1074">
        <f t="shared" si="97"/>
        <v>0.48577488480300718</v>
      </c>
      <c r="R1074" t="str">
        <f t="shared" si="100"/>
        <v>6B_0-A&amp;4.07%4.07@11</v>
      </c>
      <c r="S1074" t="str">
        <f t="shared" si="101"/>
        <v>2A-6B-VCS-Loc-22</v>
      </c>
      <c r="T1074" t="str">
        <f>IFERROR(IF(VLOOKUP(S1074,Bad!$A:$A,1,FALSE)='RAW2'!S1074,"yes","no"),"no")</f>
        <v>yes</v>
      </c>
      <c r="U1074" t="str">
        <f>IFERROR(VLOOKUP(F1074,compounds!$A:$B,2,FALSE),"")</f>
        <v/>
      </c>
      <c r="V1074" t="str">
        <f>VLOOKUP(B1074,'volatile collection data'!$O:$P,2,FALSE)</f>
        <v>24.apr.22 6</v>
      </c>
    </row>
    <row r="1075" spans="1:22" x14ac:dyDescent="0.2">
      <c r="A1075" t="s">
        <v>205</v>
      </c>
      <c r="B1075" s="1" t="str">
        <f t="shared" si="98"/>
        <v>2A</v>
      </c>
      <c r="C1075">
        <v>10.731999999999999</v>
      </c>
      <c r="D1075">
        <f t="shared" si="96"/>
        <v>10.73</v>
      </c>
      <c r="E1075">
        <f>VLOOKUP(D1075,'Peak Combiner'!$A$5:$D$4980,4,FALSE)</f>
        <v>10.73</v>
      </c>
      <c r="F1075">
        <f>IFERROR(VLOOKUP(D1075,rt_comb!$A:$B,2,FALSE),D1075)</f>
        <v>10.73</v>
      </c>
      <c r="G1075">
        <v>103934428</v>
      </c>
      <c r="H1075">
        <f>SUMIFS($G:$G,$E:$E,18.51,'RAW2'!$A:$A,'RAW2'!A1075)</f>
        <v>84304444</v>
      </c>
      <c r="I1075" s="1" t="str">
        <f>VLOOKUP(A1075,'volatile collection data'!$G$6:$H$69,2,FALSE)</f>
        <v>A</v>
      </c>
      <c r="J1075" s="1">
        <f>VLOOKUP(A1075,'volatile collection data'!$G$6:$I$69,3,FALSE)</f>
        <v>2</v>
      </c>
      <c r="K1075" s="1" t="str">
        <f>VLOOKUP(A1075,'volatile collection data'!$G$6:$N$69,8,FALSE)</f>
        <v>6B</v>
      </c>
      <c r="L1075" s="1">
        <f>VLOOKUP(A1075,'volatile collection data'!$G$6:$J$69,4,FALSE)</f>
        <v>4.07</v>
      </c>
      <c r="M1075" s="1">
        <f>VLOOKUP($A1075,'volatile collection data'!$G$6:$M$69,6,FALSE)</f>
        <v>11</v>
      </c>
      <c r="N1075" s="1">
        <f>VLOOKUP($A1075,'volatile collection data'!$G$6:$M$69,7,FALSE)</f>
        <v>4.07</v>
      </c>
      <c r="O1075" s="1">
        <f>VLOOKUP(A1075,'volatile collection data'!$G$6:$K$69,5,FALSE)</f>
        <v>0</v>
      </c>
      <c r="P1075" s="1" t="str">
        <f t="shared" si="99"/>
        <v>2A</v>
      </c>
      <c r="Q1075">
        <f t="shared" si="97"/>
        <v>1.5145532835916986</v>
      </c>
      <c r="R1075" t="str">
        <f t="shared" si="100"/>
        <v>6B_0-A&amp;4.07%4.07@11</v>
      </c>
      <c r="S1075" t="str">
        <f t="shared" si="101"/>
        <v>2A-6B-VCS-Loc-22</v>
      </c>
      <c r="T1075" t="str">
        <f>IFERROR(IF(VLOOKUP(S1075,Bad!$A:$A,1,FALSE)='RAW2'!S1075,"yes","no"),"no")</f>
        <v>yes</v>
      </c>
      <c r="U1075" t="str">
        <f>IFERROR(VLOOKUP(F1075,compounds!$A:$B,2,FALSE),"")</f>
        <v/>
      </c>
      <c r="V1075" t="str">
        <f>VLOOKUP(B1075,'volatile collection data'!$O:$P,2,FALSE)</f>
        <v>24.apr.22 6</v>
      </c>
    </row>
    <row r="1076" spans="1:22" x14ac:dyDescent="0.2">
      <c r="A1076" t="s">
        <v>205</v>
      </c>
      <c r="B1076" s="1" t="str">
        <f t="shared" si="98"/>
        <v>2A</v>
      </c>
      <c r="C1076">
        <v>11.04</v>
      </c>
      <c r="D1076">
        <f t="shared" si="96"/>
        <v>11.04</v>
      </c>
      <c r="E1076">
        <f>VLOOKUP(D1076,'Peak Combiner'!$A$5:$D$4980,4,FALSE)</f>
        <v>11.04</v>
      </c>
      <c r="F1076">
        <f>IFERROR(VLOOKUP(D1076,rt_comb!$A:$B,2,FALSE),D1076)</f>
        <v>11.04</v>
      </c>
      <c r="G1076">
        <v>25663434</v>
      </c>
      <c r="H1076">
        <f>SUMIFS($G:$G,$E:$E,18.51,'RAW2'!$A:$A,'RAW2'!A1076)</f>
        <v>84304444</v>
      </c>
      <c r="I1076" s="1" t="str">
        <f>VLOOKUP(A1076,'volatile collection data'!$G$6:$H$69,2,FALSE)</f>
        <v>A</v>
      </c>
      <c r="J1076" s="1">
        <f>VLOOKUP(A1076,'volatile collection data'!$G$6:$I$69,3,FALSE)</f>
        <v>2</v>
      </c>
      <c r="K1076" s="1" t="str">
        <f>VLOOKUP(A1076,'volatile collection data'!$G$6:$N$69,8,FALSE)</f>
        <v>6B</v>
      </c>
      <c r="L1076" s="1">
        <f>VLOOKUP(A1076,'volatile collection data'!$G$6:$J$69,4,FALSE)</f>
        <v>4.07</v>
      </c>
      <c r="M1076" s="1">
        <f>VLOOKUP($A1076,'volatile collection data'!$G$6:$M$69,6,FALSE)</f>
        <v>11</v>
      </c>
      <c r="N1076" s="1">
        <f>VLOOKUP($A1076,'volatile collection data'!$G$6:$M$69,7,FALSE)</f>
        <v>4.07</v>
      </c>
      <c r="O1076" s="1">
        <f>VLOOKUP(A1076,'volatile collection data'!$G$6:$K$69,5,FALSE)</f>
        <v>0</v>
      </c>
      <c r="P1076" s="1" t="str">
        <f t="shared" si="99"/>
        <v>2A</v>
      </c>
      <c r="Q1076">
        <f t="shared" si="97"/>
        <v>0.37397269587069681</v>
      </c>
      <c r="R1076" t="str">
        <f t="shared" si="100"/>
        <v>6B_0-A&amp;4.07%4.07@11</v>
      </c>
      <c r="S1076" t="str">
        <f t="shared" si="101"/>
        <v>2A-6B-VCS-Loc-22</v>
      </c>
      <c r="T1076" t="str">
        <f>IFERROR(IF(VLOOKUP(S1076,Bad!$A:$A,1,FALSE)='RAW2'!S1076,"yes","no"),"no")</f>
        <v>yes</v>
      </c>
      <c r="U1076" t="str">
        <f>IFERROR(VLOOKUP(F1076,compounds!$A:$B,2,FALSE),"")</f>
        <v/>
      </c>
      <c r="V1076" t="str">
        <f>VLOOKUP(B1076,'volatile collection data'!$O:$P,2,FALSE)</f>
        <v>24.apr.22 6</v>
      </c>
    </row>
    <row r="1077" spans="1:22" x14ac:dyDescent="0.2">
      <c r="A1077" t="s">
        <v>205</v>
      </c>
      <c r="B1077" s="1" t="str">
        <f t="shared" si="98"/>
        <v>2A</v>
      </c>
      <c r="C1077">
        <v>11.07</v>
      </c>
      <c r="D1077">
        <f t="shared" si="96"/>
        <v>11.07</v>
      </c>
      <c r="E1077">
        <f>VLOOKUP(D1077,'Peak Combiner'!$A$5:$D$4980,4,FALSE)</f>
        <v>11.07</v>
      </c>
      <c r="F1077">
        <f>IFERROR(VLOOKUP(D1077,rt_comb!$A:$B,2,FALSE),D1077)</f>
        <v>11.07</v>
      </c>
      <c r="G1077">
        <v>15143182</v>
      </c>
      <c r="H1077">
        <f>SUMIFS($G:$G,$E:$E,18.51,'RAW2'!$A:$A,'RAW2'!A1077)</f>
        <v>84304444</v>
      </c>
      <c r="I1077" s="1" t="str">
        <f>VLOOKUP(A1077,'volatile collection data'!$G$6:$H$69,2,FALSE)</f>
        <v>A</v>
      </c>
      <c r="J1077" s="1">
        <f>VLOOKUP(A1077,'volatile collection data'!$G$6:$I$69,3,FALSE)</f>
        <v>2</v>
      </c>
      <c r="K1077" s="1" t="str">
        <f>VLOOKUP(A1077,'volatile collection data'!$G$6:$N$69,8,FALSE)</f>
        <v>6B</v>
      </c>
      <c r="L1077" s="1">
        <f>VLOOKUP(A1077,'volatile collection data'!$G$6:$J$69,4,FALSE)</f>
        <v>4.07</v>
      </c>
      <c r="M1077" s="1">
        <f>VLOOKUP($A1077,'volatile collection data'!$G$6:$M$69,6,FALSE)</f>
        <v>11</v>
      </c>
      <c r="N1077" s="1">
        <f>VLOOKUP($A1077,'volatile collection data'!$G$6:$M$69,7,FALSE)</f>
        <v>4.07</v>
      </c>
      <c r="O1077" s="1">
        <f>VLOOKUP(A1077,'volatile collection data'!$G$6:$K$69,5,FALSE)</f>
        <v>0</v>
      </c>
      <c r="P1077" s="1" t="str">
        <f t="shared" si="99"/>
        <v>2A</v>
      </c>
      <c r="Q1077">
        <f t="shared" si="97"/>
        <v>0.22066947847278004</v>
      </c>
      <c r="R1077" t="str">
        <f t="shared" si="100"/>
        <v>6B_0-A&amp;4.07%4.07@11</v>
      </c>
      <c r="S1077" t="str">
        <f t="shared" si="101"/>
        <v>2A-6B-VCS-Loc-22</v>
      </c>
      <c r="T1077" t="str">
        <f>IFERROR(IF(VLOOKUP(S1077,Bad!$A:$A,1,FALSE)='RAW2'!S1077,"yes","no"),"no")</f>
        <v>yes</v>
      </c>
      <c r="U1077" t="str">
        <f>IFERROR(VLOOKUP(F1077,compounds!$A:$B,2,FALSE),"")</f>
        <v/>
      </c>
      <c r="V1077" t="str">
        <f>VLOOKUP(B1077,'volatile collection data'!$O:$P,2,FALSE)</f>
        <v>24.apr.22 6</v>
      </c>
    </row>
    <row r="1078" spans="1:22" x14ac:dyDescent="0.2">
      <c r="A1078" t="s">
        <v>205</v>
      </c>
      <c r="B1078" s="1" t="str">
        <f t="shared" si="98"/>
        <v>2A</v>
      </c>
      <c r="C1078">
        <v>11.132999999999999</v>
      </c>
      <c r="D1078">
        <f t="shared" si="96"/>
        <v>11.13</v>
      </c>
      <c r="E1078">
        <f>VLOOKUP(D1078,'Peak Combiner'!$A$5:$D$4980,4,FALSE)</f>
        <v>11.13</v>
      </c>
      <c r="F1078">
        <f>IFERROR(VLOOKUP(D1078,rt_comb!$A:$B,2,FALSE),D1078)</f>
        <v>11.13</v>
      </c>
      <c r="G1078">
        <v>44329644</v>
      </c>
      <c r="H1078">
        <f>SUMIFS($G:$G,$E:$E,18.51,'RAW2'!$A:$A,'RAW2'!A1078)</f>
        <v>84304444</v>
      </c>
      <c r="I1078" s="1" t="str">
        <f>VLOOKUP(A1078,'volatile collection data'!$G$6:$H$69,2,FALSE)</f>
        <v>A</v>
      </c>
      <c r="J1078" s="1">
        <f>VLOOKUP(A1078,'volatile collection data'!$G$6:$I$69,3,FALSE)</f>
        <v>2</v>
      </c>
      <c r="K1078" s="1" t="str">
        <f>VLOOKUP(A1078,'volatile collection data'!$G$6:$N$69,8,FALSE)</f>
        <v>6B</v>
      </c>
      <c r="L1078" s="1">
        <f>VLOOKUP(A1078,'volatile collection data'!$G$6:$J$69,4,FALSE)</f>
        <v>4.07</v>
      </c>
      <c r="M1078" s="1">
        <f>VLOOKUP($A1078,'volatile collection data'!$G$6:$M$69,6,FALSE)</f>
        <v>11</v>
      </c>
      <c r="N1078" s="1">
        <f>VLOOKUP($A1078,'volatile collection data'!$G$6:$M$69,7,FALSE)</f>
        <v>4.07</v>
      </c>
      <c r="O1078" s="1">
        <f>VLOOKUP(A1078,'volatile collection data'!$G$6:$K$69,5,FALSE)</f>
        <v>0</v>
      </c>
      <c r="P1078" s="1" t="str">
        <f t="shared" si="99"/>
        <v>2A</v>
      </c>
      <c r="Q1078">
        <f t="shared" si="97"/>
        <v>0.64598044336811122</v>
      </c>
      <c r="R1078" t="str">
        <f t="shared" si="100"/>
        <v>6B_0-A&amp;4.07%4.07@11</v>
      </c>
      <c r="S1078" t="str">
        <f t="shared" si="101"/>
        <v>2A-6B-VCS-Loc-22</v>
      </c>
      <c r="T1078" t="str">
        <f>IFERROR(IF(VLOOKUP(S1078,Bad!$A:$A,1,FALSE)='RAW2'!S1078,"yes","no"),"no")</f>
        <v>yes</v>
      </c>
      <c r="U1078" t="str">
        <f>IFERROR(VLOOKUP(F1078,compounds!$A:$B,2,FALSE),"")</f>
        <v/>
      </c>
      <c r="V1078" t="str">
        <f>VLOOKUP(B1078,'volatile collection data'!$O:$P,2,FALSE)</f>
        <v>24.apr.22 6</v>
      </c>
    </row>
    <row r="1079" spans="1:22" x14ac:dyDescent="0.2">
      <c r="A1079" t="s">
        <v>205</v>
      </c>
      <c r="B1079" s="1" t="str">
        <f t="shared" si="98"/>
        <v>2A</v>
      </c>
      <c r="C1079">
        <v>11.25</v>
      </c>
      <c r="D1079">
        <f t="shared" si="96"/>
        <v>11.25</v>
      </c>
      <c r="E1079">
        <f>VLOOKUP(D1079,'Peak Combiner'!$A$5:$D$4980,4,FALSE)</f>
        <v>11.25</v>
      </c>
      <c r="F1079">
        <f>IFERROR(VLOOKUP(D1079,rt_comb!$A:$B,2,FALSE),D1079)</f>
        <v>11.25</v>
      </c>
      <c r="G1079">
        <v>39693428</v>
      </c>
      <c r="H1079">
        <f>SUMIFS($G:$G,$E:$E,18.51,'RAW2'!$A:$A,'RAW2'!A1079)</f>
        <v>84304444</v>
      </c>
      <c r="I1079" s="1" t="str">
        <f>VLOOKUP(A1079,'volatile collection data'!$G$6:$H$69,2,FALSE)</f>
        <v>A</v>
      </c>
      <c r="J1079" s="1">
        <f>VLOOKUP(A1079,'volatile collection data'!$G$6:$I$69,3,FALSE)</f>
        <v>2</v>
      </c>
      <c r="K1079" s="1" t="str">
        <f>VLOOKUP(A1079,'volatile collection data'!$G$6:$N$69,8,FALSE)</f>
        <v>6B</v>
      </c>
      <c r="L1079" s="1">
        <f>VLOOKUP(A1079,'volatile collection data'!$G$6:$J$69,4,FALSE)</f>
        <v>4.07</v>
      </c>
      <c r="M1079" s="1">
        <f>VLOOKUP($A1079,'volatile collection data'!$G$6:$M$69,6,FALSE)</f>
        <v>11</v>
      </c>
      <c r="N1079" s="1">
        <f>VLOOKUP($A1079,'volatile collection data'!$G$6:$M$69,7,FALSE)</f>
        <v>4.07</v>
      </c>
      <c r="O1079" s="1">
        <f>VLOOKUP(A1079,'volatile collection data'!$G$6:$K$69,5,FALSE)</f>
        <v>0</v>
      </c>
      <c r="P1079" s="1" t="str">
        <f t="shared" si="99"/>
        <v>2A</v>
      </c>
      <c r="Q1079">
        <f t="shared" si="97"/>
        <v>0.57842057604252817</v>
      </c>
      <c r="R1079" t="str">
        <f t="shared" si="100"/>
        <v>6B_0-A&amp;4.07%4.07@11</v>
      </c>
      <c r="S1079" t="str">
        <f t="shared" si="101"/>
        <v>2A-6B-VCS-Loc-22</v>
      </c>
      <c r="T1079" t="str">
        <f>IFERROR(IF(VLOOKUP(S1079,Bad!$A:$A,1,FALSE)='RAW2'!S1079,"yes","no"),"no")</f>
        <v>yes</v>
      </c>
      <c r="U1079" t="str">
        <f>IFERROR(VLOOKUP(F1079,compounds!$A:$B,2,FALSE),"")</f>
        <v/>
      </c>
      <c r="V1079" t="str">
        <f>VLOOKUP(B1079,'volatile collection data'!$O:$P,2,FALSE)</f>
        <v>24.apr.22 6</v>
      </c>
    </row>
    <row r="1080" spans="1:22" x14ac:dyDescent="0.2">
      <c r="A1080" t="s">
        <v>205</v>
      </c>
      <c r="B1080" s="1" t="str">
        <f t="shared" si="98"/>
        <v>2A</v>
      </c>
      <c r="C1080">
        <v>11.37</v>
      </c>
      <c r="D1080">
        <f t="shared" si="96"/>
        <v>11.37</v>
      </c>
      <c r="E1080">
        <f>VLOOKUP(D1080,'Peak Combiner'!$A$5:$D$4980,4,FALSE)</f>
        <v>11.37</v>
      </c>
      <c r="F1080">
        <f>IFERROR(VLOOKUP(D1080,rt_comb!$A:$B,2,FALSE),D1080)</f>
        <v>11.37</v>
      </c>
      <c r="G1080">
        <v>46420253</v>
      </c>
      <c r="H1080">
        <f>SUMIFS($G:$G,$E:$E,18.51,'RAW2'!$A:$A,'RAW2'!A1080)</f>
        <v>84304444</v>
      </c>
      <c r="I1080" s="1" t="str">
        <f>VLOOKUP(A1080,'volatile collection data'!$G$6:$H$69,2,FALSE)</f>
        <v>A</v>
      </c>
      <c r="J1080" s="1">
        <f>VLOOKUP(A1080,'volatile collection data'!$G$6:$I$69,3,FALSE)</f>
        <v>2</v>
      </c>
      <c r="K1080" s="1" t="str">
        <f>VLOOKUP(A1080,'volatile collection data'!$G$6:$N$69,8,FALSE)</f>
        <v>6B</v>
      </c>
      <c r="L1080" s="1">
        <f>VLOOKUP(A1080,'volatile collection data'!$G$6:$J$69,4,FALSE)</f>
        <v>4.07</v>
      </c>
      <c r="M1080" s="1">
        <f>VLOOKUP($A1080,'volatile collection data'!$G$6:$M$69,6,FALSE)</f>
        <v>11</v>
      </c>
      <c r="N1080" s="1">
        <f>VLOOKUP($A1080,'volatile collection data'!$G$6:$M$69,7,FALSE)</f>
        <v>4.07</v>
      </c>
      <c r="O1080" s="1">
        <f>VLOOKUP(A1080,'volatile collection data'!$G$6:$K$69,5,FALSE)</f>
        <v>0</v>
      </c>
      <c r="P1080" s="1" t="str">
        <f t="shared" si="99"/>
        <v>2A</v>
      </c>
      <c r="Q1080">
        <f t="shared" si="97"/>
        <v>0.67644521607707686</v>
      </c>
      <c r="R1080" t="str">
        <f t="shared" si="100"/>
        <v>6B_0-A&amp;4.07%4.07@11</v>
      </c>
      <c r="S1080" t="str">
        <f t="shared" si="101"/>
        <v>2A-6B-VCS-Loc-22</v>
      </c>
      <c r="T1080" t="str">
        <f>IFERROR(IF(VLOOKUP(S1080,Bad!$A:$A,1,FALSE)='RAW2'!S1080,"yes","no"),"no")</f>
        <v>yes</v>
      </c>
      <c r="U1080" t="str">
        <f>IFERROR(VLOOKUP(F1080,compounds!$A:$B,2,FALSE),"")</f>
        <v/>
      </c>
      <c r="V1080" t="str">
        <f>VLOOKUP(B1080,'volatile collection data'!$O:$P,2,FALSE)</f>
        <v>24.apr.22 6</v>
      </c>
    </row>
    <row r="1081" spans="1:22" x14ac:dyDescent="0.2">
      <c r="A1081" t="s">
        <v>205</v>
      </c>
      <c r="B1081" s="1" t="str">
        <f t="shared" si="98"/>
        <v>2A</v>
      </c>
      <c r="C1081">
        <v>11.433</v>
      </c>
      <c r="D1081">
        <f t="shared" si="96"/>
        <v>11.43</v>
      </c>
      <c r="E1081">
        <f>VLOOKUP(D1081,'Peak Combiner'!$A$5:$D$4980,4,FALSE)</f>
        <v>11.43</v>
      </c>
      <c r="F1081">
        <f>IFERROR(VLOOKUP(D1081,rt_comb!$A:$B,2,FALSE),D1081)</f>
        <v>11.43</v>
      </c>
      <c r="G1081">
        <v>55058146</v>
      </c>
      <c r="H1081">
        <f>SUMIFS($G:$G,$E:$E,18.51,'RAW2'!$A:$A,'RAW2'!A1081)</f>
        <v>84304444</v>
      </c>
      <c r="I1081" s="1" t="str">
        <f>VLOOKUP(A1081,'volatile collection data'!$G$6:$H$69,2,FALSE)</f>
        <v>A</v>
      </c>
      <c r="J1081" s="1">
        <f>VLOOKUP(A1081,'volatile collection data'!$G$6:$I$69,3,FALSE)</f>
        <v>2</v>
      </c>
      <c r="K1081" s="1" t="str">
        <f>VLOOKUP(A1081,'volatile collection data'!$G$6:$N$69,8,FALSE)</f>
        <v>6B</v>
      </c>
      <c r="L1081" s="1">
        <f>VLOOKUP(A1081,'volatile collection data'!$G$6:$J$69,4,FALSE)</f>
        <v>4.07</v>
      </c>
      <c r="M1081" s="1">
        <f>VLOOKUP($A1081,'volatile collection data'!$G$6:$M$69,6,FALSE)</f>
        <v>11</v>
      </c>
      <c r="N1081" s="1">
        <f>VLOOKUP($A1081,'volatile collection data'!$G$6:$M$69,7,FALSE)</f>
        <v>4.07</v>
      </c>
      <c r="O1081" s="1">
        <f>VLOOKUP(A1081,'volatile collection data'!$G$6:$K$69,5,FALSE)</f>
        <v>0</v>
      </c>
      <c r="P1081" s="1" t="str">
        <f t="shared" si="99"/>
        <v>2A</v>
      </c>
      <c r="Q1081">
        <f t="shared" si="97"/>
        <v>0.80231832143985182</v>
      </c>
      <c r="R1081" t="str">
        <f t="shared" si="100"/>
        <v>6B_0-A&amp;4.07%4.07@11</v>
      </c>
      <c r="S1081" t="str">
        <f t="shared" si="101"/>
        <v>2A-6B-VCS-Loc-22</v>
      </c>
      <c r="T1081" t="str">
        <f>IFERROR(IF(VLOOKUP(S1081,Bad!$A:$A,1,FALSE)='RAW2'!S1081,"yes","no"),"no")</f>
        <v>yes</v>
      </c>
      <c r="U1081" t="str">
        <f>IFERROR(VLOOKUP(F1081,compounds!$A:$B,2,FALSE),"")</f>
        <v/>
      </c>
      <c r="V1081" t="str">
        <f>VLOOKUP(B1081,'volatile collection data'!$O:$P,2,FALSE)</f>
        <v>24.apr.22 6</v>
      </c>
    </row>
    <row r="1082" spans="1:22" x14ac:dyDescent="0.2">
      <c r="A1082" t="s">
        <v>205</v>
      </c>
      <c r="B1082" s="1" t="str">
        <f t="shared" si="98"/>
        <v>2A</v>
      </c>
      <c r="C1082">
        <v>11.635</v>
      </c>
      <c r="D1082">
        <f t="shared" si="96"/>
        <v>11.64</v>
      </c>
      <c r="E1082">
        <f>VLOOKUP(D1082,'Peak Combiner'!$A$5:$D$4980,4,FALSE)</f>
        <v>11.64</v>
      </c>
      <c r="F1082">
        <f>IFERROR(VLOOKUP(D1082,rt_comb!$A:$B,2,FALSE),D1082)</f>
        <v>11.64</v>
      </c>
      <c r="G1082">
        <v>207327846</v>
      </c>
      <c r="H1082">
        <f>SUMIFS($G:$G,$E:$E,18.51,'RAW2'!$A:$A,'RAW2'!A1082)</f>
        <v>84304444</v>
      </c>
      <c r="I1082" s="1" t="str">
        <f>VLOOKUP(A1082,'volatile collection data'!$G$6:$H$69,2,FALSE)</f>
        <v>A</v>
      </c>
      <c r="J1082" s="1">
        <f>VLOOKUP(A1082,'volatile collection data'!$G$6:$I$69,3,FALSE)</f>
        <v>2</v>
      </c>
      <c r="K1082" s="1" t="str">
        <f>VLOOKUP(A1082,'volatile collection data'!$G$6:$N$69,8,FALSE)</f>
        <v>6B</v>
      </c>
      <c r="L1082" s="1">
        <f>VLOOKUP(A1082,'volatile collection data'!$G$6:$J$69,4,FALSE)</f>
        <v>4.07</v>
      </c>
      <c r="M1082" s="1">
        <f>VLOOKUP($A1082,'volatile collection data'!$G$6:$M$69,6,FALSE)</f>
        <v>11</v>
      </c>
      <c r="N1082" s="1">
        <f>VLOOKUP($A1082,'volatile collection data'!$G$6:$M$69,7,FALSE)</f>
        <v>4.07</v>
      </c>
      <c r="O1082" s="1">
        <f>VLOOKUP(A1082,'volatile collection data'!$G$6:$K$69,5,FALSE)</f>
        <v>0</v>
      </c>
      <c r="P1082" s="1" t="str">
        <f t="shared" si="99"/>
        <v>2A</v>
      </c>
      <c r="Q1082">
        <f t="shared" si="97"/>
        <v>3.0212228611995058</v>
      </c>
      <c r="R1082" t="str">
        <f t="shared" si="100"/>
        <v>6B_0-A&amp;4.07%4.07@11</v>
      </c>
      <c r="S1082" t="str">
        <f t="shared" si="101"/>
        <v>2A-6B-VCS-Loc-22</v>
      </c>
      <c r="T1082" t="str">
        <f>IFERROR(IF(VLOOKUP(S1082,Bad!$A:$A,1,FALSE)='RAW2'!S1082,"yes","no"),"no")</f>
        <v>yes</v>
      </c>
      <c r="U1082" t="str">
        <f>IFERROR(VLOOKUP(F1082,compounds!$A:$B,2,FALSE),"")</f>
        <v/>
      </c>
      <c r="V1082" t="str">
        <f>VLOOKUP(B1082,'volatile collection data'!$O:$P,2,FALSE)</f>
        <v>24.apr.22 6</v>
      </c>
    </row>
    <row r="1083" spans="1:22" x14ac:dyDescent="0.2">
      <c r="A1083" t="s">
        <v>205</v>
      </c>
      <c r="B1083" s="1" t="str">
        <f t="shared" si="98"/>
        <v>2A</v>
      </c>
      <c r="C1083">
        <v>11.802</v>
      </c>
      <c r="D1083">
        <f t="shared" si="96"/>
        <v>11.8</v>
      </c>
      <c r="E1083">
        <f>VLOOKUP(D1083,'Peak Combiner'!$A$5:$D$4980,4,FALSE)</f>
        <v>11.8</v>
      </c>
      <c r="F1083">
        <f>IFERROR(VLOOKUP(D1083,rt_comb!$A:$B,2,FALSE),D1083)</f>
        <v>11.8</v>
      </c>
      <c r="G1083">
        <v>109841808</v>
      </c>
      <c r="H1083">
        <f>SUMIFS($G:$G,$E:$E,18.51,'RAW2'!$A:$A,'RAW2'!A1083)</f>
        <v>84304444</v>
      </c>
      <c r="I1083" s="1" t="str">
        <f>VLOOKUP(A1083,'volatile collection data'!$G$6:$H$69,2,FALSE)</f>
        <v>A</v>
      </c>
      <c r="J1083" s="1">
        <f>VLOOKUP(A1083,'volatile collection data'!$G$6:$I$69,3,FALSE)</f>
        <v>2</v>
      </c>
      <c r="K1083" s="1" t="str">
        <f>VLOOKUP(A1083,'volatile collection data'!$G$6:$N$69,8,FALSE)</f>
        <v>6B</v>
      </c>
      <c r="L1083" s="1">
        <f>VLOOKUP(A1083,'volatile collection data'!$G$6:$J$69,4,FALSE)</f>
        <v>4.07</v>
      </c>
      <c r="M1083" s="1">
        <f>VLOOKUP($A1083,'volatile collection data'!$G$6:$M$69,6,FALSE)</f>
        <v>11</v>
      </c>
      <c r="N1083" s="1">
        <f>VLOOKUP($A1083,'volatile collection data'!$G$6:$M$69,7,FALSE)</f>
        <v>4.07</v>
      </c>
      <c r="O1083" s="1">
        <f>VLOOKUP(A1083,'volatile collection data'!$G$6:$K$69,5,FALSE)</f>
        <v>0</v>
      </c>
      <c r="P1083" s="1" t="str">
        <f t="shared" si="99"/>
        <v>2A</v>
      </c>
      <c r="Q1083">
        <f t="shared" si="97"/>
        <v>1.6006368071035026</v>
      </c>
      <c r="R1083" t="str">
        <f t="shared" si="100"/>
        <v>6B_0-A&amp;4.07%4.07@11</v>
      </c>
      <c r="S1083" t="str">
        <f t="shared" si="101"/>
        <v>2A-6B-VCS-Loc-22</v>
      </c>
      <c r="T1083" t="str">
        <f>IFERROR(IF(VLOOKUP(S1083,Bad!$A:$A,1,FALSE)='RAW2'!S1083,"yes","no"),"no")</f>
        <v>yes</v>
      </c>
      <c r="U1083" t="str">
        <f>IFERROR(VLOOKUP(F1083,compounds!$A:$B,2,FALSE),"")</f>
        <v/>
      </c>
      <c r="V1083" t="str">
        <f>VLOOKUP(B1083,'volatile collection data'!$O:$P,2,FALSE)</f>
        <v>24.apr.22 6</v>
      </c>
    </row>
    <row r="1084" spans="1:22" x14ac:dyDescent="0.2">
      <c r="A1084" t="s">
        <v>205</v>
      </c>
      <c r="B1084" s="1" t="str">
        <f t="shared" si="98"/>
        <v>2A</v>
      </c>
      <c r="C1084">
        <v>11.917999999999999</v>
      </c>
      <c r="D1084">
        <f t="shared" si="96"/>
        <v>11.92</v>
      </c>
      <c r="E1084">
        <f>VLOOKUP(D1084,'Peak Combiner'!$A$5:$D$4980,4,FALSE)</f>
        <v>11.92</v>
      </c>
      <c r="F1084">
        <f>IFERROR(VLOOKUP(D1084,rt_comb!$A:$B,2,FALSE),D1084)</f>
        <v>11.92</v>
      </c>
      <c r="G1084">
        <v>161880761</v>
      </c>
      <c r="H1084">
        <f>SUMIFS($G:$G,$E:$E,18.51,'RAW2'!$A:$A,'RAW2'!A1084)</f>
        <v>84304444</v>
      </c>
      <c r="I1084" s="1" t="str">
        <f>VLOOKUP(A1084,'volatile collection data'!$G$6:$H$69,2,FALSE)</f>
        <v>A</v>
      </c>
      <c r="J1084" s="1">
        <f>VLOOKUP(A1084,'volatile collection data'!$G$6:$I$69,3,FALSE)</f>
        <v>2</v>
      </c>
      <c r="K1084" s="1" t="str">
        <f>VLOOKUP(A1084,'volatile collection data'!$G$6:$N$69,8,FALSE)</f>
        <v>6B</v>
      </c>
      <c r="L1084" s="1">
        <f>VLOOKUP(A1084,'volatile collection data'!$G$6:$J$69,4,FALSE)</f>
        <v>4.07</v>
      </c>
      <c r="M1084" s="1">
        <f>VLOOKUP($A1084,'volatile collection data'!$G$6:$M$69,6,FALSE)</f>
        <v>11</v>
      </c>
      <c r="N1084" s="1">
        <f>VLOOKUP($A1084,'volatile collection data'!$G$6:$M$69,7,FALSE)</f>
        <v>4.07</v>
      </c>
      <c r="O1084" s="1">
        <f>VLOOKUP(A1084,'volatile collection data'!$G$6:$K$69,5,FALSE)</f>
        <v>0</v>
      </c>
      <c r="P1084" s="1" t="str">
        <f t="shared" si="99"/>
        <v>2A</v>
      </c>
      <c r="Q1084">
        <f t="shared" si="97"/>
        <v>2.3589588439633591</v>
      </c>
      <c r="R1084" t="str">
        <f t="shared" si="100"/>
        <v>6B_0-A&amp;4.07%4.07@11</v>
      </c>
      <c r="S1084" t="str">
        <f t="shared" si="101"/>
        <v>2A-6B-VCS-Loc-22</v>
      </c>
      <c r="T1084" t="str">
        <f>IFERROR(IF(VLOOKUP(S1084,Bad!$A:$A,1,FALSE)='RAW2'!S1084,"yes","no"),"no")</f>
        <v>yes</v>
      </c>
      <c r="U1084" t="str">
        <f>IFERROR(VLOOKUP(F1084,compounds!$A:$B,2,FALSE),"")</f>
        <v/>
      </c>
      <c r="V1084" t="str">
        <f>VLOOKUP(B1084,'volatile collection data'!$O:$P,2,FALSE)</f>
        <v>24.apr.22 6</v>
      </c>
    </row>
    <row r="1085" spans="1:22" x14ac:dyDescent="0.2">
      <c r="A1085" t="s">
        <v>205</v>
      </c>
      <c r="B1085" s="1" t="str">
        <f t="shared" si="98"/>
        <v>2A</v>
      </c>
      <c r="C1085">
        <v>12.026</v>
      </c>
      <c r="D1085">
        <f t="shared" si="96"/>
        <v>12.03</v>
      </c>
      <c r="E1085">
        <f>VLOOKUP(D1085,'Peak Combiner'!$A$5:$D$4980,4,FALSE)</f>
        <v>12.03</v>
      </c>
      <c r="F1085">
        <f>IFERROR(VLOOKUP(D1085,rt_comb!$A:$B,2,FALSE),D1085)</f>
        <v>12.03</v>
      </c>
      <c r="G1085">
        <v>164140702</v>
      </c>
      <c r="H1085">
        <f>SUMIFS($G:$G,$E:$E,18.51,'RAW2'!$A:$A,'RAW2'!A1085)</f>
        <v>84304444</v>
      </c>
      <c r="I1085" s="1" t="str">
        <f>VLOOKUP(A1085,'volatile collection data'!$G$6:$H$69,2,FALSE)</f>
        <v>A</v>
      </c>
      <c r="J1085" s="1">
        <f>VLOOKUP(A1085,'volatile collection data'!$G$6:$I$69,3,FALSE)</f>
        <v>2</v>
      </c>
      <c r="K1085" s="1" t="str">
        <f>VLOOKUP(A1085,'volatile collection data'!$G$6:$N$69,8,FALSE)</f>
        <v>6B</v>
      </c>
      <c r="L1085" s="1">
        <f>VLOOKUP(A1085,'volatile collection data'!$G$6:$J$69,4,FALSE)</f>
        <v>4.07</v>
      </c>
      <c r="M1085" s="1">
        <f>VLOOKUP($A1085,'volatile collection data'!$G$6:$M$69,6,FALSE)</f>
        <v>11</v>
      </c>
      <c r="N1085" s="1">
        <f>VLOOKUP($A1085,'volatile collection data'!$G$6:$M$69,7,FALSE)</f>
        <v>4.07</v>
      </c>
      <c r="O1085" s="1">
        <f>VLOOKUP(A1085,'volatile collection data'!$G$6:$K$69,5,FALSE)</f>
        <v>0</v>
      </c>
      <c r="P1085" s="1" t="str">
        <f t="shared" si="99"/>
        <v>2A</v>
      </c>
      <c r="Q1085">
        <f t="shared" si="97"/>
        <v>2.3918911564620964</v>
      </c>
      <c r="R1085" t="str">
        <f t="shared" si="100"/>
        <v>6B_0-A&amp;4.07%4.07@11</v>
      </c>
      <c r="S1085" t="str">
        <f t="shared" si="101"/>
        <v>2A-6B-VCS-Loc-22</v>
      </c>
      <c r="T1085" t="str">
        <f>IFERROR(IF(VLOOKUP(S1085,Bad!$A:$A,1,FALSE)='RAW2'!S1085,"yes","no"),"no")</f>
        <v>yes</v>
      </c>
      <c r="U1085" t="str">
        <f>IFERROR(VLOOKUP(F1085,compounds!$A:$B,2,FALSE),"")</f>
        <v/>
      </c>
      <c r="V1085" t="str">
        <f>VLOOKUP(B1085,'volatile collection data'!$O:$P,2,FALSE)</f>
        <v>24.apr.22 6</v>
      </c>
    </row>
    <row r="1086" spans="1:22" x14ac:dyDescent="0.2">
      <c r="A1086" t="s">
        <v>205</v>
      </c>
      <c r="B1086" s="1" t="str">
        <f t="shared" si="98"/>
        <v>2A</v>
      </c>
      <c r="C1086">
        <v>12.127000000000001</v>
      </c>
      <c r="D1086">
        <f t="shared" ref="D1086:D1149" si="102">ROUND(C1086,2)</f>
        <v>12.13</v>
      </c>
      <c r="E1086">
        <f>VLOOKUP(D1086,'Peak Combiner'!$A$5:$D$4980,4,FALSE)</f>
        <v>12.13</v>
      </c>
      <c r="F1086">
        <f>IFERROR(VLOOKUP(D1086,rt_comb!$A:$B,2,FALSE),D1086)</f>
        <v>12.13</v>
      </c>
      <c r="G1086">
        <v>93221309</v>
      </c>
      <c r="H1086">
        <f>SUMIFS($G:$G,$E:$E,18.51,'RAW2'!$A:$A,'RAW2'!A1086)</f>
        <v>84304444</v>
      </c>
      <c r="I1086" s="1" t="str">
        <f>VLOOKUP(A1086,'volatile collection data'!$G$6:$H$69,2,FALSE)</f>
        <v>A</v>
      </c>
      <c r="J1086" s="1">
        <f>VLOOKUP(A1086,'volatile collection data'!$G$6:$I$69,3,FALSE)</f>
        <v>2</v>
      </c>
      <c r="K1086" s="1" t="str">
        <f>VLOOKUP(A1086,'volatile collection data'!$G$6:$N$69,8,FALSE)</f>
        <v>6B</v>
      </c>
      <c r="L1086" s="1">
        <f>VLOOKUP(A1086,'volatile collection data'!$G$6:$J$69,4,FALSE)</f>
        <v>4.07</v>
      </c>
      <c r="M1086" s="1">
        <f>VLOOKUP($A1086,'volatile collection data'!$G$6:$M$69,6,FALSE)</f>
        <v>11</v>
      </c>
      <c r="N1086" s="1">
        <f>VLOOKUP($A1086,'volatile collection data'!$G$6:$M$69,7,FALSE)</f>
        <v>4.07</v>
      </c>
      <c r="O1086" s="1">
        <f>VLOOKUP(A1086,'volatile collection data'!$G$6:$K$69,5,FALSE)</f>
        <v>0</v>
      </c>
      <c r="P1086" s="1" t="str">
        <f t="shared" si="99"/>
        <v>2A</v>
      </c>
      <c r="Q1086">
        <f t="shared" ref="Q1086:Q1149" si="103">IFERROR((30/H1086*G1086)/L1086/6,0)</f>
        <v>1.3584395696743179</v>
      </c>
      <c r="R1086" t="str">
        <f t="shared" si="100"/>
        <v>6B_0-A&amp;4.07%4.07@11</v>
      </c>
      <c r="S1086" t="str">
        <f t="shared" si="101"/>
        <v>2A-6B-VCS-Loc-22</v>
      </c>
      <c r="T1086" t="str">
        <f>IFERROR(IF(VLOOKUP(S1086,Bad!$A:$A,1,FALSE)='RAW2'!S1086,"yes","no"),"no")</f>
        <v>yes</v>
      </c>
      <c r="U1086" t="str">
        <f>IFERROR(VLOOKUP(F1086,compounds!$A:$B,2,FALSE),"")</f>
        <v/>
      </c>
      <c r="V1086" t="str">
        <f>VLOOKUP(B1086,'volatile collection data'!$O:$P,2,FALSE)</f>
        <v>24.apr.22 6</v>
      </c>
    </row>
    <row r="1087" spans="1:22" x14ac:dyDescent="0.2">
      <c r="A1087" t="s">
        <v>205</v>
      </c>
      <c r="B1087" s="1" t="str">
        <f t="shared" si="98"/>
        <v>2A</v>
      </c>
      <c r="C1087">
        <v>12.308999999999999</v>
      </c>
      <c r="D1087">
        <f t="shared" si="102"/>
        <v>12.31</v>
      </c>
      <c r="E1087">
        <f>VLOOKUP(D1087,'Peak Combiner'!$A$5:$D$4980,4,FALSE)</f>
        <v>12.31</v>
      </c>
      <c r="F1087">
        <f>IFERROR(VLOOKUP(D1087,rt_comb!$A:$B,2,FALSE),D1087)</f>
        <v>12.31</v>
      </c>
      <c r="G1087">
        <v>138083139</v>
      </c>
      <c r="H1087">
        <f>SUMIFS($G:$G,$E:$E,18.51,'RAW2'!$A:$A,'RAW2'!A1087)</f>
        <v>84304444</v>
      </c>
      <c r="I1087" s="1" t="str">
        <f>VLOOKUP(A1087,'volatile collection data'!$G$6:$H$69,2,FALSE)</f>
        <v>A</v>
      </c>
      <c r="J1087" s="1">
        <f>VLOOKUP(A1087,'volatile collection data'!$G$6:$I$69,3,FALSE)</f>
        <v>2</v>
      </c>
      <c r="K1087" s="1" t="str">
        <f>VLOOKUP(A1087,'volatile collection data'!$G$6:$N$69,8,FALSE)</f>
        <v>6B</v>
      </c>
      <c r="L1087" s="1">
        <f>VLOOKUP(A1087,'volatile collection data'!$G$6:$J$69,4,FALSE)</f>
        <v>4.07</v>
      </c>
      <c r="M1087" s="1">
        <f>VLOOKUP($A1087,'volatile collection data'!$G$6:$M$69,6,FALSE)</f>
        <v>11</v>
      </c>
      <c r="N1087" s="1">
        <f>VLOOKUP($A1087,'volatile collection data'!$G$6:$M$69,7,FALSE)</f>
        <v>4.07</v>
      </c>
      <c r="O1087" s="1">
        <f>VLOOKUP(A1087,'volatile collection data'!$G$6:$K$69,5,FALSE)</f>
        <v>0</v>
      </c>
      <c r="P1087" s="1" t="str">
        <f t="shared" si="99"/>
        <v>2A</v>
      </c>
      <c r="Q1087">
        <f t="shared" si="103"/>
        <v>2.0121751339325109</v>
      </c>
      <c r="R1087" t="str">
        <f t="shared" si="100"/>
        <v>6B_0-A&amp;4.07%4.07@11</v>
      </c>
      <c r="S1087" t="str">
        <f t="shared" si="101"/>
        <v>2A-6B-VCS-Loc-22</v>
      </c>
      <c r="T1087" t="str">
        <f>IFERROR(IF(VLOOKUP(S1087,Bad!$A:$A,1,FALSE)='RAW2'!S1087,"yes","no"),"no")</f>
        <v>yes</v>
      </c>
      <c r="U1087" t="str">
        <f>IFERROR(VLOOKUP(F1087,compounds!$A:$B,2,FALSE),"")</f>
        <v/>
      </c>
      <c r="V1087" t="str">
        <f>VLOOKUP(B1087,'volatile collection data'!$O:$P,2,FALSE)</f>
        <v>24.apr.22 6</v>
      </c>
    </row>
    <row r="1088" spans="1:22" x14ac:dyDescent="0.2">
      <c r="A1088" t="s">
        <v>205</v>
      </c>
      <c r="B1088" s="1" t="str">
        <f t="shared" si="98"/>
        <v>2A</v>
      </c>
      <c r="C1088">
        <v>12.395</v>
      </c>
      <c r="D1088">
        <f t="shared" si="102"/>
        <v>12.4</v>
      </c>
      <c r="E1088">
        <f>VLOOKUP(D1088,'Peak Combiner'!$A$5:$D$4980,4,FALSE)</f>
        <v>12.39</v>
      </c>
      <c r="F1088">
        <f>IFERROR(VLOOKUP(D1088,rt_comb!$A:$B,2,FALSE),D1088)</f>
        <v>12.39</v>
      </c>
      <c r="G1088">
        <v>220240091</v>
      </c>
      <c r="H1088">
        <f>SUMIFS($G:$G,$E:$E,18.51,'RAW2'!$A:$A,'RAW2'!A1088)</f>
        <v>84304444</v>
      </c>
      <c r="I1088" s="1" t="str">
        <f>VLOOKUP(A1088,'volatile collection data'!$G$6:$H$69,2,FALSE)</f>
        <v>A</v>
      </c>
      <c r="J1088" s="1">
        <f>VLOOKUP(A1088,'volatile collection data'!$G$6:$I$69,3,FALSE)</f>
        <v>2</v>
      </c>
      <c r="K1088" s="1" t="str">
        <f>VLOOKUP(A1088,'volatile collection data'!$G$6:$N$69,8,FALSE)</f>
        <v>6B</v>
      </c>
      <c r="L1088" s="1">
        <f>VLOOKUP(A1088,'volatile collection data'!$G$6:$J$69,4,FALSE)</f>
        <v>4.07</v>
      </c>
      <c r="M1088" s="1">
        <f>VLOOKUP($A1088,'volatile collection data'!$G$6:$M$69,6,FALSE)</f>
        <v>11</v>
      </c>
      <c r="N1088" s="1">
        <f>VLOOKUP($A1088,'volatile collection data'!$G$6:$M$69,7,FALSE)</f>
        <v>4.07</v>
      </c>
      <c r="O1088" s="1">
        <f>VLOOKUP(A1088,'volatile collection data'!$G$6:$K$69,5,FALSE)</f>
        <v>0</v>
      </c>
      <c r="P1088" s="1" t="str">
        <f t="shared" si="99"/>
        <v>2A</v>
      </c>
      <c r="Q1088">
        <f t="shared" si="103"/>
        <v>3.209382679265667</v>
      </c>
      <c r="R1088" t="str">
        <f t="shared" si="100"/>
        <v>6B_0-A&amp;4.07%4.07@11</v>
      </c>
      <c r="S1088" t="str">
        <f t="shared" si="101"/>
        <v>2A-6B-VCS-Loc-22</v>
      </c>
      <c r="T1088" t="str">
        <f>IFERROR(IF(VLOOKUP(S1088,Bad!$A:$A,1,FALSE)='RAW2'!S1088,"yes","no"),"no")</f>
        <v>yes</v>
      </c>
      <c r="U1088" t="str">
        <f>IFERROR(VLOOKUP(F1088,compounds!$A:$B,2,FALSE),"")</f>
        <v>o+C5xe</v>
      </c>
      <c r="V1088" t="str">
        <f>VLOOKUP(B1088,'volatile collection data'!$O:$P,2,FALSE)</f>
        <v>24.apr.22 6</v>
      </c>
    </row>
    <row r="1089" spans="1:22" x14ac:dyDescent="0.2">
      <c r="A1089" t="s">
        <v>205</v>
      </c>
      <c r="B1089" s="1" t="str">
        <f t="shared" si="98"/>
        <v>2A</v>
      </c>
      <c r="C1089">
        <v>12.531000000000001</v>
      </c>
      <c r="D1089">
        <f t="shared" si="102"/>
        <v>12.53</v>
      </c>
      <c r="E1089">
        <f>VLOOKUP(D1089,'Peak Combiner'!$A$5:$D$4980,4,FALSE)</f>
        <v>12.53</v>
      </c>
      <c r="F1089">
        <f>IFERROR(VLOOKUP(D1089,rt_comb!$A:$B,2,FALSE),D1089)</f>
        <v>12.54</v>
      </c>
      <c r="G1089">
        <v>298288607</v>
      </c>
      <c r="H1089">
        <f>SUMIFS($G:$G,$E:$E,18.51,'RAW2'!$A:$A,'RAW2'!A1089)</f>
        <v>84304444</v>
      </c>
      <c r="I1089" s="1" t="str">
        <f>VLOOKUP(A1089,'volatile collection data'!$G$6:$H$69,2,FALSE)</f>
        <v>A</v>
      </c>
      <c r="J1089" s="1">
        <f>VLOOKUP(A1089,'volatile collection data'!$G$6:$I$69,3,FALSE)</f>
        <v>2</v>
      </c>
      <c r="K1089" s="1" t="str">
        <f>VLOOKUP(A1089,'volatile collection data'!$G$6:$N$69,8,FALSE)</f>
        <v>6B</v>
      </c>
      <c r="L1089" s="1">
        <f>VLOOKUP(A1089,'volatile collection data'!$G$6:$J$69,4,FALSE)</f>
        <v>4.07</v>
      </c>
      <c r="M1089" s="1">
        <f>VLOOKUP($A1089,'volatile collection data'!$G$6:$M$69,6,FALSE)</f>
        <v>11</v>
      </c>
      <c r="N1089" s="1">
        <f>VLOOKUP($A1089,'volatile collection data'!$G$6:$M$69,7,FALSE)</f>
        <v>4.07</v>
      </c>
      <c r="O1089" s="1">
        <f>VLOOKUP(A1089,'volatile collection data'!$G$6:$K$69,5,FALSE)</f>
        <v>0</v>
      </c>
      <c r="P1089" s="1" t="str">
        <f t="shared" si="99"/>
        <v>2A</v>
      </c>
      <c r="Q1089">
        <f t="shared" si="103"/>
        <v>4.3467212730496163</v>
      </c>
      <c r="R1089" t="str">
        <f t="shared" si="100"/>
        <v>6B_0-A&amp;4.07%4.07@11</v>
      </c>
      <c r="S1089" t="str">
        <f t="shared" si="101"/>
        <v>2A-6B-VCS-Loc-22</v>
      </c>
      <c r="T1089" t="str">
        <f>IFERROR(IF(VLOOKUP(S1089,Bad!$A:$A,1,FALSE)='RAW2'!S1089,"yes","no"),"no")</f>
        <v>yes</v>
      </c>
      <c r="U1089" t="str">
        <f>IFERROR(VLOOKUP(F1089,compounds!$A:$B,2,FALSE),"")</f>
        <v>nonanal</v>
      </c>
      <c r="V1089" t="str">
        <f>VLOOKUP(B1089,'volatile collection data'!$O:$P,2,FALSE)</f>
        <v>24.apr.22 6</v>
      </c>
    </row>
    <row r="1090" spans="1:22" x14ac:dyDescent="0.2">
      <c r="A1090" t="s">
        <v>205</v>
      </c>
      <c r="B1090" s="1" t="str">
        <f t="shared" si="98"/>
        <v>2A</v>
      </c>
      <c r="C1090">
        <v>12.731</v>
      </c>
      <c r="D1090">
        <f t="shared" si="102"/>
        <v>12.73</v>
      </c>
      <c r="E1090">
        <f>VLOOKUP(D1090,'Peak Combiner'!$A$5:$D$4980,4,FALSE)</f>
        <v>12.73</v>
      </c>
      <c r="F1090">
        <f>IFERROR(VLOOKUP(D1090,rt_comb!$A:$B,2,FALSE),D1090)</f>
        <v>12.73</v>
      </c>
      <c r="G1090">
        <v>58773619</v>
      </c>
      <c r="H1090">
        <f>SUMIFS($G:$G,$E:$E,18.51,'RAW2'!$A:$A,'RAW2'!A1090)</f>
        <v>84304444</v>
      </c>
      <c r="I1090" s="1" t="str">
        <f>VLOOKUP(A1090,'volatile collection data'!$G$6:$H$69,2,FALSE)</f>
        <v>A</v>
      </c>
      <c r="J1090" s="1">
        <f>VLOOKUP(A1090,'volatile collection data'!$G$6:$I$69,3,FALSE)</f>
        <v>2</v>
      </c>
      <c r="K1090" s="1" t="str">
        <f>VLOOKUP(A1090,'volatile collection data'!$G$6:$N$69,8,FALSE)</f>
        <v>6B</v>
      </c>
      <c r="L1090" s="1">
        <f>VLOOKUP(A1090,'volatile collection data'!$G$6:$J$69,4,FALSE)</f>
        <v>4.07</v>
      </c>
      <c r="M1090" s="1">
        <f>VLOOKUP($A1090,'volatile collection data'!$G$6:$M$69,6,FALSE)</f>
        <v>11</v>
      </c>
      <c r="N1090" s="1">
        <f>VLOOKUP($A1090,'volatile collection data'!$G$6:$M$69,7,FALSE)</f>
        <v>4.07</v>
      </c>
      <c r="O1090" s="1">
        <f>VLOOKUP(A1090,'volatile collection data'!$G$6:$K$69,5,FALSE)</f>
        <v>0</v>
      </c>
      <c r="P1090" s="1" t="str">
        <f t="shared" si="99"/>
        <v>2A</v>
      </c>
      <c r="Q1090">
        <f t="shared" si="103"/>
        <v>0.8564609375155019</v>
      </c>
      <c r="R1090" t="str">
        <f t="shared" si="100"/>
        <v>6B_0-A&amp;4.07%4.07@11</v>
      </c>
      <c r="S1090" t="str">
        <f t="shared" si="101"/>
        <v>2A-6B-VCS-Loc-22</v>
      </c>
      <c r="T1090" t="str">
        <f>IFERROR(IF(VLOOKUP(S1090,Bad!$A:$A,1,FALSE)='RAW2'!S1090,"yes","no"),"no")</f>
        <v>yes</v>
      </c>
      <c r="U1090" t="str">
        <f>IFERROR(VLOOKUP(F1090,compounds!$A:$B,2,FALSE),"")</f>
        <v/>
      </c>
      <c r="V1090" t="str">
        <f>VLOOKUP(B1090,'volatile collection data'!$O:$P,2,FALSE)</f>
        <v>24.apr.22 6</v>
      </c>
    </row>
    <row r="1091" spans="1:22" x14ac:dyDescent="0.2">
      <c r="A1091" t="s">
        <v>205</v>
      </c>
      <c r="B1091" s="1" t="str">
        <f t="shared" ref="B1091:B1154" si="104">LEFT(A1091,FIND("-",A1091)-1)</f>
        <v>2A</v>
      </c>
      <c r="C1091">
        <v>12.833</v>
      </c>
      <c r="D1091">
        <f t="shared" si="102"/>
        <v>12.83</v>
      </c>
      <c r="E1091">
        <f>VLOOKUP(D1091,'Peak Combiner'!$A$5:$D$4980,4,FALSE)</f>
        <v>12.83</v>
      </c>
      <c r="F1091">
        <f>IFERROR(VLOOKUP(D1091,rt_comb!$A:$B,2,FALSE),D1091)</f>
        <v>12.83</v>
      </c>
      <c r="G1091">
        <v>96059837</v>
      </c>
      <c r="H1091">
        <f>SUMIFS($G:$G,$E:$E,18.51,'RAW2'!$A:$A,'RAW2'!A1091)</f>
        <v>84304444</v>
      </c>
      <c r="I1091" s="1" t="str">
        <f>VLOOKUP(A1091,'volatile collection data'!$G$6:$H$69,2,FALSE)</f>
        <v>A</v>
      </c>
      <c r="J1091" s="1">
        <f>VLOOKUP(A1091,'volatile collection data'!$G$6:$I$69,3,FALSE)</f>
        <v>2</v>
      </c>
      <c r="K1091" s="1" t="str">
        <f>VLOOKUP(A1091,'volatile collection data'!$G$6:$N$69,8,FALSE)</f>
        <v>6B</v>
      </c>
      <c r="L1091" s="1">
        <f>VLOOKUP(A1091,'volatile collection data'!$G$6:$J$69,4,FALSE)</f>
        <v>4.07</v>
      </c>
      <c r="M1091" s="1">
        <f>VLOOKUP($A1091,'volatile collection data'!$G$6:$M$69,6,FALSE)</f>
        <v>11</v>
      </c>
      <c r="N1091" s="1">
        <f>VLOOKUP($A1091,'volatile collection data'!$G$6:$M$69,7,FALSE)</f>
        <v>4.07</v>
      </c>
      <c r="O1091" s="1">
        <f>VLOOKUP(A1091,'volatile collection data'!$G$6:$K$69,5,FALSE)</f>
        <v>0</v>
      </c>
      <c r="P1091" s="1" t="str">
        <f t="shared" ref="P1091:P1154" si="105">J1091&amp;I1091</f>
        <v>2A</v>
      </c>
      <c r="Q1091">
        <f t="shared" si="103"/>
        <v>1.3998031677206455</v>
      </c>
      <c r="R1091" t="str">
        <f t="shared" ref="R1091:R1154" si="106">K1091&amp;"_"&amp;O1091&amp;"-"&amp;I1091&amp;"&amp;"&amp;L1091&amp;"%"&amp;N1091&amp;"@"&amp;M1091</f>
        <v>6B_0-A&amp;4.07%4.07@11</v>
      </c>
      <c r="S1091" t="str">
        <f t="shared" ref="S1091:S1154" si="107">A1091</f>
        <v>2A-6B-VCS-Loc-22</v>
      </c>
      <c r="T1091" t="str">
        <f>IFERROR(IF(VLOOKUP(S1091,Bad!$A:$A,1,FALSE)='RAW2'!S1091,"yes","no"),"no")</f>
        <v>yes</v>
      </c>
      <c r="U1091" t="str">
        <f>IFERROR(VLOOKUP(F1091,compounds!$A:$B,2,FALSE),"")</f>
        <v/>
      </c>
      <c r="V1091" t="str">
        <f>VLOOKUP(B1091,'volatile collection data'!$O:$P,2,FALSE)</f>
        <v>24.apr.22 6</v>
      </c>
    </row>
    <row r="1092" spans="1:22" x14ac:dyDescent="0.2">
      <c r="A1092" t="s">
        <v>205</v>
      </c>
      <c r="B1092" s="1" t="str">
        <f t="shared" si="104"/>
        <v>2A</v>
      </c>
      <c r="C1092">
        <v>12.91</v>
      </c>
      <c r="D1092">
        <f t="shared" si="102"/>
        <v>12.91</v>
      </c>
      <c r="E1092">
        <f>VLOOKUP(D1092,'Peak Combiner'!$A$5:$D$4980,4,FALSE)</f>
        <v>12.91</v>
      </c>
      <c r="F1092">
        <f>IFERROR(VLOOKUP(D1092,rt_comb!$A:$B,2,FALSE),D1092)</f>
        <v>12.91</v>
      </c>
      <c r="G1092">
        <v>137938600</v>
      </c>
      <c r="H1092">
        <f>SUMIFS($G:$G,$E:$E,18.51,'RAW2'!$A:$A,'RAW2'!A1092)</f>
        <v>84304444</v>
      </c>
      <c r="I1092" s="1" t="str">
        <f>VLOOKUP(A1092,'volatile collection data'!$G$6:$H$69,2,FALSE)</f>
        <v>A</v>
      </c>
      <c r="J1092" s="1">
        <f>VLOOKUP(A1092,'volatile collection data'!$G$6:$I$69,3,FALSE)</f>
        <v>2</v>
      </c>
      <c r="K1092" s="1" t="str">
        <f>VLOOKUP(A1092,'volatile collection data'!$G$6:$N$69,8,FALSE)</f>
        <v>6B</v>
      </c>
      <c r="L1092" s="1">
        <f>VLOOKUP(A1092,'volatile collection data'!$G$6:$J$69,4,FALSE)</f>
        <v>4.07</v>
      </c>
      <c r="M1092" s="1">
        <f>VLOOKUP($A1092,'volatile collection data'!$G$6:$M$69,6,FALSE)</f>
        <v>11</v>
      </c>
      <c r="N1092" s="1">
        <f>VLOOKUP($A1092,'volatile collection data'!$G$6:$M$69,7,FALSE)</f>
        <v>4.07</v>
      </c>
      <c r="O1092" s="1">
        <f>VLOOKUP(A1092,'volatile collection data'!$G$6:$K$69,5,FALSE)</f>
        <v>0</v>
      </c>
      <c r="P1092" s="1" t="str">
        <f t="shared" si="105"/>
        <v>2A</v>
      </c>
      <c r="Q1092">
        <f t="shared" si="103"/>
        <v>2.010068882700176</v>
      </c>
      <c r="R1092" t="str">
        <f t="shared" si="106"/>
        <v>6B_0-A&amp;4.07%4.07@11</v>
      </c>
      <c r="S1092" t="str">
        <f t="shared" si="107"/>
        <v>2A-6B-VCS-Loc-22</v>
      </c>
      <c r="T1092" t="str">
        <f>IFERROR(IF(VLOOKUP(S1092,Bad!$A:$A,1,FALSE)='RAW2'!S1092,"yes","no"),"no")</f>
        <v>yes</v>
      </c>
      <c r="U1092" t="str">
        <f>IFERROR(VLOOKUP(F1092,compounds!$A:$B,2,FALSE),"")</f>
        <v>cyclohexene</v>
      </c>
      <c r="V1092" t="str">
        <f>VLOOKUP(B1092,'volatile collection data'!$O:$P,2,FALSE)</f>
        <v>24.apr.22 6</v>
      </c>
    </row>
    <row r="1093" spans="1:22" x14ac:dyDescent="0.2">
      <c r="A1093" t="s">
        <v>205</v>
      </c>
      <c r="B1093" s="1" t="str">
        <f t="shared" si="104"/>
        <v>2A</v>
      </c>
      <c r="C1093">
        <v>13</v>
      </c>
      <c r="D1093">
        <f t="shared" si="102"/>
        <v>13</v>
      </c>
      <c r="E1093">
        <f>VLOOKUP(D1093,'Peak Combiner'!$A$5:$D$4980,4,FALSE)</f>
        <v>13</v>
      </c>
      <c r="F1093">
        <f>IFERROR(VLOOKUP(D1093,rt_comb!$A:$B,2,FALSE),D1093)</f>
        <v>13</v>
      </c>
      <c r="G1093">
        <v>65658023</v>
      </c>
      <c r="H1093">
        <f>SUMIFS($G:$G,$E:$E,18.51,'RAW2'!$A:$A,'RAW2'!A1093)</f>
        <v>84304444</v>
      </c>
      <c r="I1093" s="1" t="str">
        <f>VLOOKUP(A1093,'volatile collection data'!$G$6:$H$69,2,FALSE)</f>
        <v>A</v>
      </c>
      <c r="J1093" s="1">
        <f>VLOOKUP(A1093,'volatile collection data'!$G$6:$I$69,3,FALSE)</f>
        <v>2</v>
      </c>
      <c r="K1093" s="1" t="str">
        <f>VLOOKUP(A1093,'volatile collection data'!$G$6:$N$69,8,FALSE)</f>
        <v>6B</v>
      </c>
      <c r="L1093" s="1">
        <f>VLOOKUP(A1093,'volatile collection data'!$G$6:$J$69,4,FALSE)</f>
        <v>4.07</v>
      </c>
      <c r="M1093" s="1">
        <f>VLOOKUP($A1093,'volatile collection data'!$G$6:$M$69,6,FALSE)</f>
        <v>11</v>
      </c>
      <c r="N1093" s="1">
        <f>VLOOKUP($A1093,'volatile collection data'!$G$6:$M$69,7,FALSE)</f>
        <v>4.07</v>
      </c>
      <c r="O1093" s="1">
        <f>VLOOKUP(A1093,'volatile collection data'!$G$6:$K$69,5,FALSE)</f>
        <v>0</v>
      </c>
      <c r="P1093" s="1" t="str">
        <f t="shared" si="105"/>
        <v>2A</v>
      </c>
      <c r="Q1093">
        <f t="shared" si="103"/>
        <v>0.95678185027187779</v>
      </c>
      <c r="R1093" t="str">
        <f t="shared" si="106"/>
        <v>6B_0-A&amp;4.07%4.07@11</v>
      </c>
      <c r="S1093" t="str">
        <f t="shared" si="107"/>
        <v>2A-6B-VCS-Loc-22</v>
      </c>
      <c r="T1093" t="str">
        <f>IFERROR(IF(VLOOKUP(S1093,Bad!$A:$A,1,FALSE)='RAW2'!S1093,"yes","no"),"no")</f>
        <v>yes</v>
      </c>
      <c r="U1093" t="str">
        <f>IFERROR(VLOOKUP(F1093,compounds!$A:$B,2,FALSE),"")</f>
        <v/>
      </c>
      <c r="V1093" t="str">
        <f>VLOOKUP(B1093,'volatile collection data'!$O:$P,2,FALSE)</f>
        <v>24.apr.22 6</v>
      </c>
    </row>
    <row r="1094" spans="1:22" x14ac:dyDescent="0.2">
      <c r="A1094" t="s">
        <v>205</v>
      </c>
      <c r="B1094" s="1" t="str">
        <f t="shared" si="104"/>
        <v>2A</v>
      </c>
      <c r="C1094">
        <v>13.108000000000001</v>
      </c>
      <c r="D1094">
        <f t="shared" si="102"/>
        <v>13.11</v>
      </c>
      <c r="E1094">
        <f>VLOOKUP(D1094,'Peak Combiner'!$A$5:$D$4980,4,FALSE)</f>
        <v>13.11</v>
      </c>
      <c r="F1094">
        <f>IFERROR(VLOOKUP(D1094,rt_comb!$A:$B,2,FALSE),D1094)</f>
        <v>13.11</v>
      </c>
      <c r="G1094">
        <v>115484381</v>
      </c>
      <c r="H1094">
        <f>SUMIFS($G:$G,$E:$E,18.51,'RAW2'!$A:$A,'RAW2'!A1094)</f>
        <v>84304444</v>
      </c>
      <c r="I1094" s="1" t="str">
        <f>VLOOKUP(A1094,'volatile collection data'!$G$6:$H$69,2,FALSE)</f>
        <v>A</v>
      </c>
      <c r="J1094" s="1">
        <f>VLOOKUP(A1094,'volatile collection data'!$G$6:$I$69,3,FALSE)</f>
        <v>2</v>
      </c>
      <c r="K1094" s="1" t="str">
        <f>VLOOKUP(A1094,'volatile collection data'!$G$6:$N$69,8,FALSE)</f>
        <v>6B</v>
      </c>
      <c r="L1094" s="1">
        <f>VLOOKUP(A1094,'volatile collection data'!$G$6:$J$69,4,FALSE)</f>
        <v>4.07</v>
      </c>
      <c r="M1094" s="1">
        <f>VLOOKUP($A1094,'volatile collection data'!$G$6:$M$69,6,FALSE)</f>
        <v>11</v>
      </c>
      <c r="N1094" s="1">
        <f>VLOOKUP($A1094,'volatile collection data'!$G$6:$M$69,7,FALSE)</f>
        <v>4.07</v>
      </c>
      <c r="O1094" s="1">
        <f>VLOOKUP(A1094,'volatile collection data'!$G$6:$K$69,5,FALSE)</f>
        <v>0</v>
      </c>
      <c r="P1094" s="1" t="str">
        <f t="shared" si="105"/>
        <v>2A</v>
      </c>
      <c r="Q1094">
        <f t="shared" si="103"/>
        <v>1.6828615100196131</v>
      </c>
      <c r="R1094" t="str">
        <f t="shared" si="106"/>
        <v>6B_0-A&amp;4.07%4.07@11</v>
      </c>
      <c r="S1094" t="str">
        <f t="shared" si="107"/>
        <v>2A-6B-VCS-Loc-22</v>
      </c>
      <c r="T1094" t="str">
        <f>IFERROR(IF(VLOOKUP(S1094,Bad!$A:$A,1,FALSE)='RAW2'!S1094,"yes","no"),"no")</f>
        <v>yes</v>
      </c>
      <c r="U1094" t="str">
        <f>IFERROR(VLOOKUP(F1094,compounds!$A:$B,2,FALSE),"")</f>
        <v/>
      </c>
      <c r="V1094" t="str">
        <f>VLOOKUP(B1094,'volatile collection data'!$O:$P,2,FALSE)</f>
        <v>24.apr.22 6</v>
      </c>
    </row>
    <row r="1095" spans="1:22" x14ac:dyDescent="0.2">
      <c r="A1095" t="s">
        <v>205</v>
      </c>
      <c r="B1095" s="1" t="str">
        <f t="shared" si="104"/>
        <v>2A</v>
      </c>
      <c r="C1095">
        <v>13.301</v>
      </c>
      <c r="D1095">
        <f t="shared" si="102"/>
        <v>13.3</v>
      </c>
      <c r="E1095">
        <f>VLOOKUP(D1095,'Peak Combiner'!$A$5:$D$4980,4,FALSE)</f>
        <v>13.3</v>
      </c>
      <c r="F1095">
        <f>IFERROR(VLOOKUP(D1095,rt_comb!$A:$B,2,FALSE),D1095)</f>
        <v>13.3</v>
      </c>
      <c r="G1095">
        <v>47706161</v>
      </c>
      <c r="H1095">
        <f>SUMIFS($G:$G,$E:$E,18.51,'RAW2'!$A:$A,'RAW2'!A1095)</f>
        <v>84304444</v>
      </c>
      <c r="I1095" s="1" t="str">
        <f>VLOOKUP(A1095,'volatile collection data'!$G$6:$H$69,2,FALSE)</f>
        <v>A</v>
      </c>
      <c r="J1095" s="1">
        <f>VLOOKUP(A1095,'volatile collection data'!$G$6:$I$69,3,FALSE)</f>
        <v>2</v>
      </c>
      <c r="K1095" s="1" t="str">
        <f>VLOOKUP(A1095,'volatile collection data'!$G$6:$N$69,8,FALSE)</f>
        <v>6B</v>
      </c>
      <c r="L1095" s="1">
        <f>VLOOKUP(A1095,'volatile collection data'!$G$6:$J$69,4,FALSE)</f>
        <v>4.07</v>
      </c>
      <c r="M1095" s="1">
        <f>VLOOKUP($A1095,'volatile collection data'!$G$6:$M$69,6,FALSE)</f>
        <v>11</v>
      </c>
      <c r="N1095" s="1">
        <f>VLOOKUP($A1095,'volatile collection data'!$G$6:$M$69,7,FALSE)</f>
        <v>4.07</v>
      </c>
      <c r="O1095" s="1">
        <f>VLOOKUP(A1095,'volatile collection data'!$G$6:$K$69,5,FALSE)</f>
        <v>0</v>
      </c>
      <c r="P1095" s="1" t="str">
        <f t="shared" si="105"/>
        <v>2A</v>
      </c>
      <c r="Q1095">
        <f t="shared" si="103"/>
        <v>0.69518372478178481</v>
      </c>
      <c r="R1095" t="str">
        <f t="shared" si="106"/>
        <v>6B_0-A&amp;4.07%4.07@11</v>
      </c>
      <c r="S1095" t="str">
        <f t="shared" si="107"/>
        <v>2A-6B-VCS-Loc-22</v>
      </c>
      <c r="T1095" t="str">
        <f>IFERROR(IF(VLOOKUP(S1095,Bad!$A:$A,1,FALSE)='RAW2'!S1095,"yes","no"),"no")</f>
        <v>yes</v>
      </c>
      <c r="U1095" t="str">
        <f>IFERROR(VLOOKUP(F1095,compounds!$A:$B,2,FALSE),"")</f>
        <v/>
      </c>
      <c r="V1095" t="str">
        <f>VLOOKUP(B1095,'volatile collection data'!$O:$P,2,FALSE)</f>
        <v>24.apr.22 6</v>
      </c>
    </row>
    <row r="1096" spans="1:22" x14ac:dyDescent="0.2">
      <c r="A1096" t="s">
        <v>205</v>
      </c>
      <c r="B1096" s="1" t="str">
        <f t="shared" si="104"/>
        <v>2A</v>
      </c>
      <c r="C1096">
        <v>13.356999999999999</v>
      </c>
      <c r="D1096">
        <f t="shared" si="102"/>
        <v>13.36</v>
      </c>
      <c r="E1096">
        <f>VLOOKUP(D1096,'Peak Combiner'!$A$5:$D$4980,4,FALSE)</f>
        <v>13.36</v>
      </c>
      <c r="F1096">
        <f>IFERROR(VLOOKUP(D1096,rt_comb!$A:$B,2,FALSE),D1096)</f>
        <v>13.36</v>
      </c>
      <c r="G1096">
        <v>50073352</v>
      </c>
      <c r="H1096">
        <f>SUMIFS($G:$G,$E:$E,18.51,'RAW2'!$A:$A,'RAW2'!A1096)</f>
        <v>84304444</v>
      </c>
      <c r="I1096" s="1" t="str">
        <f>VLOOKUP(A1096,'volatile collection data'!$G$6:$H$69,2,FALSE)</f>
        <v>A</v>
      </c>
      <c r="J1096" s="1">
        <f>VLOOKUP(A1096,'volatile collection data'!$G$6:$I$69,3,FALSE)</f>
        <v>2</v>
      </c>
      <c r="K1096" s="1" t="str">
        <f>VLOOKUP(A1096,'volatile collection data'!$G$6:$N$69,8,FALSE)</f>
        <v>6B</v>
      </c>
      <c r="L1096" s="1">
        <f>VLOOKUP(A1096,'volatile collection data'!$G$6:$J$69,4,FALSE)</f>
        <v>4.07</v>
      </c>
      <c r="M1096" s="1">
        <f>VLOOKUP($A1096,'volatile collection data'!$G$6:$M$69,6,FALSE)</f>
        <v>11</v>
      </c>
      <c r="N1096" s="1">
        <f>VLOOKUP($A1096,'volatile collection data'!$G$6:$M$69,7,FALSE)</f>
        <v>4.07</v>
      </c>
      <c r="O1096" s="1">
        <f>VLOOKUP(A1096,'volatile collection data'!$G$6:$K$69,5,FALSE)</f>
        <v>0</v>
      </c>
      <c r="P1096" s="1" t="str">
        <f t="shared" si="105"/>
        <v>2A</v>
      </c>
      <c r="Q1096">
        <f t="shared" si="103"/>
        <v>0.72967890574279159</v>
      </c>
      <c r="R1096" t="str">
        <f t="shared" si="106"/>
        <v>6B_0-A&amp;4.07%4.07@11</v>
      </c>
      <c r="S1096" t="str">
        <f t="shared" si="107"/>
        <v>2A-6B-VCS-Loc-22</v>
      </c>
      <c r="T1096" t="str">
        <f>IFERROR(IF(VLOOKUP(S1096,Bad!$A:$A,1,FALSE)='RAW2'!S1096,"yes","no"),"no")</f>
        <v>yes</v>
      </c>
      <c r="U1096" t="str">
        <f>IFERROR(VLOOKUP(F1096,compounds!$A:$B,2,FALSE),"")</f>
        <v/>
      </c>
      <c r="V1096" t="str">
        <f>VLOOKUP(B1096,'volatile collection data'!$O:$P,2,FALSE)</f>
        <v>24.apr.22 6</v>
      </c>
    </row>
    <row r="1097" spans="1:22" x14ac:dyDescent="0.2">
      <c r="A1097" t="s">
        <v>205</v>
      </c>
      <c r="B1097" s="1" t="str">
        <f t="shared" si="104"/>
        <v>2A</v>
      </c>
      <c r="C1097">
        <v>13.531000000000001</v>
      </c>
      <c r="D1097">
        <f t="shared" si="102"/>
        <v>13.53</v>
      </c>
      <c r="E1097">
        <f>VLOOKUP(D1097,'Peak Combiner'!$A$5:$D$4980,4,FALSE)</f>
        <v>13.53</v>
      </c>
      <c r="F1097">
        <f>IFERROR(VLOOKUP(D1097,rt_comb!$A:$B,2,FALSE),D1097)</f>
        <v>13.53</v>
      </c>
      <c r="G1097">
        <v>79147931</v>
      </c>
      <c r="H1097">
        <f>SUMIFS($G:$G,$E:$E,18.51,'RAW2'!$A:$A,'RAW2'!A1097)</f>
        <v>84304444</v>
      </c>
      <c r="I1097" s="1" t="str">
        <f>VLOOKUP(A1097,'volatile collection data'!$G$6:$H$69,2,FALSE)</f>
        <v>A</v>
      </c>
      <c r="J1097" s="1">
        <f>VLOOKUP(A1097,'volatile collection data'!$G$6:$I$69,3,FALSE)</f>
        <v>2</v>
      </c>
      <c r="K1097" s="1" t="str">
        <f>VLOOKUP(A1097,'volatile collection data'!$G$6:$N$69,8,FALSE)</f>
        <v>6B</v>
      </c>
      <c r="L1097" s="1">
        <f>VLOOKUP(A1097,'volatile collection data'!$G$6:$J$69,4,FALSE)</f>
        <v>4.07</v>
      </c>
      <c r="M1097" s="1">
        <f>VLOOKUP($A1097,'volatile collection data'!$G$6:$M$69,6,FALSE)</f>
        <v>11</v>
      </c>
      <c r="N1097" s="1">
        <f>VLOOKUP($A1097,'volatile collection data'!$G$6:$M$69,7,FALSE)</f>
        <v>4.07</v>
      </c>
      <c r="O1097" s="1">
        <f>VLOOKUP(A1097,'volatile collection data'!$G$6:$K$69,5,FALSE)</f>
        <v>0</v>
      </c>
      <c r="P1097" s="1" t="str">
        <f t="shared" si="105"/>
        <v>2A</v>
      </c>
      <c r="Q1097">
        <f t="shared" si="103"/>
        <v>1.1533594891727235</v>
      </c>
      <c r="R1097" t="str">
        <f t="shared" si="106"/>
        <v>6B_0-A&amp;4.07%4.07@11</v>
      </c>
      <c r="S1097" t="str">
        <f t="shared" si="107"/>
        <v>2A-6B-VCS-Loc-22</v>
      </c>
      <c r="T1097" t="str">
        <f>IFERROR(IF(VLOOKUP(S1097,Bad!$A:$A,1,FALSE)='RAW2'!S1097,"yes","no"),"no")</f>
        <v>yes</v>
      </c>
      <c r="U1097" t="str">
        <f>IFERROR(VLOOKUP(F1097,compounds!$A:$B,2,FALSE),"")</f>
        <v/>
      </c>
      <c r="V1097" t="str">
        <f>VLOOKUP(B1097,'volatile collection data'!$O:$P,2,FALSE)</f>
        <v>24.apr.22 6</v>
      </c>
    </row>
    <row r="1098" spans="1:22" x14ac:dyDescent="0.2">
      <c r="A1098" t="s">
        <v>205</v>
      </c>
      <c r="B1098" s="1" t="str">
        <f t="shared" si="104"/>
        <v>2A</v>
      </c>
      <c r="C1098">
        <v>13.64</v>
      </c>
      <c r="D1098">
        <f t="shared" si="102"/>
        <v>13.64</v>
      </c>
      <c r="E1098">
        <f>VLOOKUP(D1098,'Peak Combiner'!$A$5:$D$4980,4,FALSE)</f>
        <v>13.64</v>
      </c>
      <c r="F1098">
        <f>IFERROR(VLOOKUP(D1098,rt_comb!$A:$B,2,FALSE),D1098)</f>
        <v>13.64</v>
      </c>
      <c r="G1098">
        <v>26180022</v>
      </c>
      <c r="H1098">
        <f>SUMIFS($G:$G,$E:$E,18.51,'RAW2'!$A:$A,'RAW2'!A1098)</f>
        <v>84304444</v>
      </c>
      <c r="I1098" s="1" t="str">
        <f>VLOOKUP(A1098,'volatile collection data'!$G$6:$H$69,2,FALSE)</f>
        <v>A</v>
      </c>
      <c r="J1098" s="1">
        <f>VLOOKUP(A1098,'volatile collection data'!$G$6:$I$69,3,FALSE)</f>
        <v>2</v>
      </c>
      <c r="K1098" s="1" t="str">
        <f>VLOOKUP(A1098,'volatile collection data'!$G$6:$N$69,8,FALSE)</f>
        <v>6B</v>
      </c>
      <c r="L1098" s="1">
        <f>VLOOKUP(A1098,'volatile collection data'!$G$6:$J$69,4,FALSE)</f>
        <v>4.07</v>
      </c>
      <c r="M1098" s="1">
        <f>VLOOKUP($A1098,'volatile collection data'!$G$6:$M$69,6,FALSE)</f>
        <v>11</v>
      </c>
      <c r="N1098" s="1">
        <f>VLOOKUP($A1098,'volatile collection data'!$G$6:$M$69,7,FALSE)</f>
        <v>4.07</v>
      </c>
      <c r="O1098" s="1">
        <f>VLOOKUP(A1098,'volatile collection data'!$G$6:$K$69,5,FALSE)</f>
        <v>0</v>
      </c>
      <c r="P1098" s="1" t="str">
        <f t="shared" si="105"/>
        <v>2A</v>
      </c>
      <c r="Q1098">
        <f t="shared" si="103"/>
        <v>0.38150051958339454</v>
      </c>
      <c r="R1098" t="str">
        <f t="shared" si="106"/>
        <v>6B_0-A&amp;4.07%4.07@11</v>
      </c>
      <c r="S1098" t="str">
        <f t="shared" si="107"/>
        <v>2A-6B-VCS-Loc-22</v>
      </c>
      <c r="T1098" t="str">
        <f>IFERROR(IF(VLOOKUP(S1098,Bad!$A:$A,1,FALSE)='RAW2'!S1098,"yes","no"),"no")</f>
        <v>yes</v>
      </c>
      <c r="U1098" t="str">
        <f>IFERROR(VLOOKUP(F1098,compounds!$A:$B,2,FALSE),"")</f>
        <v/>
      </c>
      <c r="V1098" t="str">
        <f>VLOOKUP(B1098,'volatile collection data'!$O:$P,2,FALSE)</f>
        <v>24.apr.22 6</v>
      </c>
    </row>
    <row r="1099" spans="1:22" x14ac:dyDescent="0.2">
      <c r="A1099" t="s">
        <v>205</v>
      </c>
      <c r="B1099" s="1" t="str">
        <f t="shared" si="104"/>
        <v>2A</v>
      </c>
      <c r="C1099">
        <v>13.818</v>
      </c>
      <c r="D1099">
        <f t="shared" si="102"/>
        <v>13.82</v>
      </c>
      <c r="E1099">
        <f>VLOOKUP(D1099,'Peak Combiner'!$A$5:$D$4980,4,FALSE)</f>
        <v>13.82</v>
      </c>
      <c r="F1099">
        <f>IFERROR(VLOOKUP(D1099,rt_comb!$A:$B,2,FALSE),D1099)</f>
        <v>13.82</v>
      </c>
      <c r="G1099">
        <v>28187825</v>
      </c>
      <c r="H1099">
        <f>SUMIFS($G:$G,$E:$E,18.51,'RAW2'!$A:$A,'RAW2'!A1099)</f>
        <v>84304444</v>
      </c>
      <c r="I1099" s="1" t="str">
        <f>VLOOKUP(A1099,'volatile collection data'!$G$6:$H$69,2,FALSE)</f>
        <v>A</v>
      </c>
      <c r="J1099" s="1">
        <f>VLOOKUP(A1099,'volatile collection data'!$G$6:$I$69,3,FALSE)</f>
        <v>2</v>
      </c>
      <c r="K1099" s="1" t="str">
        <f>VLOOKUP(A1099,'volatile collection data'!$G$6:$N$69,8,FALSE)</f>
        <v>6B</v>
      </c>
      <c r="L1099" s="1">
        <f>VLOOKUP(A1099,'volatile collection data'!$G$6:$J$69,4,FALSE)</f>
        <v>4.07</v>
      </c>
      <c r="M1099" s="1">
        <f>VLOOKUP($A1099,'volatile collection data'!$G$6:$M$69,6,FALSE)</f>
        <v>11</v>
      </c>
      <c r="N1099" s="1">
        <f>VLOOKUP($A1099,'volatile collection data'!$G$6:$M$69,7,FALSE)</f>
        <v>4.07</v>
      </c>
      <c r="O1099" s="1">
        <f>VLOOKUP(A1099,'volatile collection data'!$G$6:$K$69,5,FALSE)</f>
        <v>0</v>
      </c>
      <c r="P1099" s="1" t="str">
        <f t="shared" si="105"/>
        <v>2A</v>
      </c>
      <c r="Q1099">
        <f t="shared" si="103"/>
        <v>0.41075862668968721</v>
      </c>
      <c r="R1099" t="str">
        <f t="shared" si="106"/>
        <v>6B_0-A&amp;4.07%4.07@11</v>
      </c>
      <c r="S1099" t="str">
        <f t="shared" si="107"/>
        <v>2A-6B-VCS-Loc-22</v>
      </c>
      <c r="T1099" t="str">
        <f>IFERROR(IF(VLOOKUP(S1099,Bad!$A:$A,1,FALSE)='RAW2'!S1099,"yes","no"),"no")</f>
        <v>yes</v>
      </c>
      <c r="U1099" t="str">
        <f>IFERROR(VLOOKUP(F1099,compounds!$A:$B,2,FALSE),"")</f>
        <v/>
      </c>
      <c r="V1099" t="str">
        <f>VLOOKUP(B1099,'volatile collection data'!$O:$P,2,FALSE)</f>
        <v>24.apr.22 6</v>
      </c>
    </row>
    <row r="1100" spans="1:22" x14ac:dyDescent="0.2">
      <c r="A1100" t="s">
        <v>205</v>
      </c>
      <c r="B1100" s="1" t="str">
        <f t="shared" si="104"/>
        <v>2A</v>
      </c>
      <c r="C1100">
        <v>13.898</v>
      </c>
      <c r="D1100">
        <f t="shared" si="102"/>
        <v>13.9</v>
      </c>
      <c r="E1100">
        <f>VLOOKUP(D1100,'Peak Combiner'!$A$5:$D$4980,4,FALSE)</f>
        <v>13.9</v>
      </c>
      <c r="F1100">
        <f>IFERROR(VLOOKUP(D1100,rt_comb!$A:$B,2,FALSE),D1100)</f>
        <v>13.9</v>
      </c>
      <c r="G1100">
        <v>39900766</v>
      </c>
      <c r="H1100">
        <f>SUMIFS($G:$G,$E:$E,18.51,'RAW2'!$A:$A,'RAW2'!A1100)</f>
        <v>84304444</v>
      </c>
      <c r="I1100" s="1" t="str">
        <f>VLOOKUP(A1100,'volatile collection data'!$G$6:$H$69,2,FALSE)</f>
        <v>A</v>
      </c>
      <c r="J1100" s="1">
        <f>VLOOKUP(A1100,'volatile collection data'!$G$6:$I$69,3,FALSE)</f>
        <v>2</v>
      </c>
      <c r="K1100" s="1" t="str">
        <f>VLOOKUP(A1100,'volatile collection data'!$G$6:$N$69,8,FALSE)</f>
        <v>6B</v>
      </c>
      <c r="L1100" s="1">
        <f>VLOOKUP(A1100,'volatile collection data'!$G$6:$J$69,4,FALSE)</f>
        <v>4.07</v>
      </c>
      <c r="M1100" s="1">
        <f>VLOOKUP($A1100,'volatile collection data'!$G$6:$M$69,6,FALSE)</f>
        <v>11</v>
      </c>
      <c r="N1100" s="1">
        <f>VLOOKUP($A1100,'volatile collection data'!$G$6:$M$69,7,FALSE)</f>
        <v>4.07</v>
      </c>
      <c r="O1100" s="1">
        <f>VLOOKUP(A1100,'volatile collection data'!$G$6:$K$69,5,FALSE)</f>
        <v>0</v>
      </c>
      <c r="P1100" s="1" t="str">
        <f t="shared" si="105"/>
        <v>2A</v>
      </c>
      <c r="Q1100">
        <f t="shared" si="103"/>
        <v>0.58144194686984763</v>
      </c>
      <c r="R1100" t="str">
        <f t="shared" si="106"/>
        <v>6B_0-A&amp;4.07%4.07@11</v>
      </c>
      <c r="S1100" t="str">
        <f t="shared" si="107"/>
        <v>2A-6B-VCS-Loc-22</v>
      </c>
      <c r="T1100" t="str">
        <f>IFERROR(IF(VLOOKUP(S1100,Bad!$A:$A,1,FALSE)='RAW2'!S1100,"yes","no"),"no")</f>
        <v>yes</v>
      </c>
      <c r="U1100" t="str">
        <f>IFERROR(VLOOKUP(F1100,compounds!$A:$B,2,FALSE),"")</f>
        <v/>
      </c>
      <c r="V1100" t="str">
        <f>VLOOKUP(B1100,'volatile collection data'!$O:$P,2,FALSE)</f>
        <v>24.apr.22 6</v>
      </c>
    </row>
    <row r="1101" spans="1:22" x14ac:dyDescent="0.2">
      <c r="A1101" t="s">
        <v>205</v>
      </c>
      <c r="B1101" s="1" t="str">
        <f t="shared" si="104"/>
        <v>2A</v>
      </c>
      <c r="C1101">
        <v>14.077</v>
      </c>
      <c r="D1101">
        <f t="shared" si="102"/>
        <v>14.08</v>
      </c>
      <c r="E1101">
        <f>VLOOKUP(D1101,'Peak Combiner'!$A$5:$D$4980,4,FALSE)</f>
        <v>14.08</v>
      </c>
      <c r="F1101">
        <f>IFERROR(VLOOKUP(D1101,rt_comb!$A:$B,2,FALSE),D1101)</f>
        <v>14.08</v>
      </c>
      <c r="G1101">
        <v>20984245</v>
      </c>
      <c r="H1101">
        <f>SUMIFS($G:$G,$E:$E,18.51,'RAW2'!$A:$A,'RAW2'!A1101)</f>
        <v>84304444</v>
      </c>
      <c r="I1101" s="1" t="str">
        <f>VLOOKUP(A1101,'volatile collection data'!$G$6:$H$69,2,FALSE)</f>
        <v>A</v>
      </c>
      <c r="J1101" s="1">
        <f>VLOOKUP(A1101,'volatile collection data'!$G$6:$I$69,3,FALSE)</f>
        <v>2</v>
      </c>
      <c r="K1101" s="1" t="str">
        <f>VLOOKUP(A1101,'volatile collection data'!$G$6:$N$69,8,FALSE)</f>
        <v>6B</v>
      </c>
      <c r="L1101" s="1">
        <f>VLOOKUP(A1101,'volatile collection data'!$G$6:$J$69,4,FALSE)</f>
        <v>4.07</v>
      </c>
      <c r="M1101" s="1">
        <f>VLOOKUP($A1101,'volatile collection data'!$G$6:$M$69,6,FALSE)</f>
        <v>11</v>
      </c>
      <c r="N1101" s="1">
        <f>VLOOKUP($A1101,'volatile collection data'!$G$6:$M$69,7,FALSE)</f>
        <v>4.07</v>
      </c>
      <c r="O1101" s="1">
        <f>VLOOKUP(A1101,'volatile collection data'!$G$6:$K$69,5,FALSE)</f>
        <v>0</v>
      </c>
      <c r="P1101" s="1" t="str">
        <f t="shared" si="105"/>
        <v>2A</v>
      </c>
      <c r="Q1101">
        <f t="shared" si="103"/>
        <v>0.30578661738959761</v>
      </c>
      <c r="R1101" t="str">
        <f t="shared" si="106"/>
        <v>6B_0-A&amp;4.07%4.07@11</v>
      </c>
      <c r="S1101" t="str">
        <f t="shared" si="107"/>
        <v>2A-6B-VCS-Loc-22</v>
      </c>
      <c r="T1101" t="str">
        <f>IFERROR(IF(VLOOKUP(S1101,Bad!$A:$A,1,FALSE)='RAW2'!S1101,"yes","no"),"no")</f>
        <v>yes</v>
      </c>
      <c r="U1101" t="str">
        <f>IFERROR(VLOOKUP(F1101,compounds!$A:$B,2,FALSE),"")</f>
        <v/>
      </c>
      <c r="V1101" t="str">
        <f>VLOOKUP(B1101,'volatile collection data'!$O:$P,2,FALSE)</f>
        <v>24.apr.22 6</v>
      </c>
    </row>
    <row r="1102" spans="1:22" x14ac:dyDescent="0.2">
      <c r="A1102" t="s">
        <v>205</v>
      </c>
      <c r="B1102" s="1" t="str">
        <f t="shared" si="104"/>
        <v>2A</v>
      </c>
      <c r="C1102">
        <v>14.252000000000001</v>
      </c>
      <c r="D1102">
        <f t="shared" si="102"/>
        <v>14.25</v>
      </c>
      <c r="E1102">
        <f>VLOOKUP(D1102,'Peak Combiner'!$A$5:$D$4980,4,FALSE)</f>
        <v>14.25</v>
      </c>
      <c r="F1102">
        <f>IFERROR(VLOOKUP(D1102,rt_comb!$A:$B,2,FALSE),D1102)</f>
        <v>14.25</v>
      </c>
      <c r="G1102">
        <v>89331568</v>
      </c>
      <c r="H1102">
        <f>SUMIFS($G:$G,$E:$E,18.51,'RAW2'!$A:$A,'RAW2'!A1102)</f>
        <v>84304444</v>
      </c>
      <c r="I1102" s="1" t="str">
        <f>VLOOKUP(A1102,'volatile collection data'!$G$6:$H$69,2,FALSE)</f>
        <v>A</v>
      </c>
      <c r="J1102" s="1">
        <f>VLOOKUP(A1102,'volatile collection data'!$G$6:$I$69,3,FALSE)</f>
        <v>2</v>
      </c>
      <c r="K1102" s="1" t="str">
        <f>VLOOKUP(A1102,'volatile collection data'!$G$6:$N$69,8,FALSE)</f>
        <v>6B</v>
      </c>
      <c r="L1102" s="1">
        <f>VLOOKUP(A1102,'volatile collection data'!$G$6:$J$69,4,FALSE)</f>
        <v>4.07</v>
      </c>
      <c r="M1102" s="1">
        <f>VLOOKUP($A1102,'volatile collection data'!$G$6:$M$69,6,FALSE)</f>
        <v>11</v>
      </c>
      <c r="N1102" s="1">
        <f>VLOOKUP($A1102,'volatile collection data'!$G$6:$M$69,7,FALSE)</f>
        <v>4.07</v>
      </c>
      <c r="O1102" s="1">
        <f>VLOOKUP(A1102,'volatile collection data'!$G$6:$K$69,5,FALSE)</f>
        <v>0</v>
      </c>
      <c r="P1102" s="1" t="str">
        <f t="shared" si="105"/>
        <v>2A</v>
      </c>
      <c r="Q1102">
        <f t="shared" si="103"/>
        <v>1.3017574854291314</v>
      </c>
      <c r="R1102" t="str">
        <f t="shared" si="106"/>
        <v>6B_0-A&amp;4.07%4.07@11</v>
      </c>
      <c r="S1102" t="str">
        <f t="shared" si="107"/>
        <v>2A-6B-VCS-Loc-22</v>
      </c>
      <c r="T1102" t="str">
        <f>IFERROR(IF(VLOOKUP(S1102,Bad!$A:$A,1,FALSE)='RAW2'!S1102,"yes","no"),"no")</f>
        <v>yes</v>
      </c>
      <c r="U1102" t="str">
        <f>IFERROR(VLOOKUP(F1102,compounds!$A:$B,2,FALSE),"")</f>
        <v>p-trimethyl</v>
      </c>
      <c r="V1102" t="str">
        <f>VLOOKUP(B1102,'volatile collection data'!$O:$P,2,FALSE)</f>
        <v>24.apr.22 6</v>
      </c>
    </row>
    <row r="1103" spans="1:22" x14ac:dyDescent="0.2">
      <c r="A1103" t="s">
        <v>205</v>
      </c>
      <c r="B1103" s="1" t="str">
        <f t="shared" si="104"/>
        <v>2A</v>
      </c>
      <c r="C1103">
        <v>14.433999999999999</v>
      </c>
      <c r="D1103">
        <f t="shared" si="102"/>
        <v>14.43</v>
      </c>
      <c r="E1103">
        <f>VLOOKUP(D1103,'Peak Combiner'!$A$5:$D$4980,4,FALSE)</f>
        <v>14.43</v>
      </c>
      <c r="F1103">
        <f>IFERROR(VLOOKUP(D1103,rt_comb!$A:$B,2,FALSE),D1103)</f>
        <v>14.43</v>
      </c>
      <c r="G1103">
        <v>6890140</v>
      </c>
      <c r="H1103">
        <f>SUMIFS($G:$G,$E:$E,18.51,'RAW2'!$A:$A,'RAW2'!A1103)</f>
        <v>84304444</v>
      </c>
      <c r="I1103" s="1" t="str">
        <f>VLOOKUP(A1103,'volatile collection data'!$G$6:$H$69,2,FALSE)</f>
        <v>A</v>
      </c>
      <c r="J1103" s="1">
        <f>VLOOKUP(A1103,'volatile collection data'!$G$6:$I$69,3,FALSE)</f>
        <v>2</v>
      </c>
      <c r="K1103" s="1" t="str">
        <f>VLOOKUP(A1103,'volatile collection data'!$G$6:$N$69,8,FALSE)</f>
        <v>6B</v>
      </c>
      <c r="L1103" s="1">
        <f>VLOOKUP(A1103,'volatile collection data'!$G$6:$J$69,4,FALSE)</f>
        <v>4.07</v>
      </c>
      <c r="M1103" s="1">
        <f>VLOOKUP($A1103,'volatile collection data'!$G$6:$M$69,6,FALSE)</f>
        <v>11</v>
      </c>
      <c r="N1103" s="1">
        <f>VLOOKUP($A1103,'volatile collection data'!$G$6:$M$69,7,FALSE)</f>
        <v>4.07</v>
      </c>
      <c r="O1103" s="1">
        <f>VLOOKUP(A1103,'volatile collection data'!$G$6:$K$69,5,FALSE)</f>
        <v>0</v>
      </c>
      <c r="P1103" s="1" t="str">
        <f t="shared" si="105"/>
        <v>2A</v>
      </c>
      <c r="Q1103">
        <f t="shared" si="103"/>
        <v>0.100404498896232</v>
      </c>
      <c r="R1103" t="str">
        <f t="shared" si="106"/>
        <v>6B_0-A&amp;4.07%4.07@11</v>
      </c>
      <c r="S1103" t="str">
        <f t="shared" si="107"/>
        <v>2A-6B-VCS-Loc-22</v>
      </c>
      <c r="T1103" t="str">
        <f>IFERROR(IF(VLOOKUP(S1103,Bad!$A:$A,1,FALSE)='RAW2'!S1103,"yes","no"),"no")</f>
        <v>yes</v>
      </c>
      <c r="U1103" t="str">
        <f>IFERROR(VLOOKUP(F1103,compounds!$A:$B,2,FALSE),"")</f>
        <v/>
      </c>
      <c r="V1103" t="str">
        <f>VLOOKUP(B1103,'volatile collection data'!$O:$P,2,FALSE)</f>
        <v>24.apr.22 6</v>
      </c>
    </row>
    <row r="1104" spans="1:22" x14ac:dyDescent="0.2">
      <c r="A1104" t="s">
        <v>205</v>
      </c>
      <c r="B1104" s="1" t="str">
        <f t="shared" si="104"/>
        <v>2A</v>
      </c>
      <c r="C1104">
        <v>14.51</v>
      </c>
      <c r="D1104">
        <f t="shared" si="102"/>
        <v>14.51</v>
      </c>
      <c r="E1104">
        <f>VLOOKUP(D1104,'Peak Combiner'!$A$5:$D$4980,4,FALSE)</f>
        <v>14.51</v>
      </c>
      <c r="F1104">
        <f>IFERROR(VLOOKUP(D1104,rt_comb!$A:$B,2,FALSE),D1104)</f>
        <v>14.51</v>
      </c>
      <c r="G1104">
        <v>9292847</v>
      </c>
      <c r="H1104">
        <f>SUMIFS($G:$G,$E:$E,18.51,'RAW2'!$A:$A,'RAW2'!A1104)</f>
        <v>84304444</v>
      </c>
      <c r="I1104" s="1" t="str">
        <f>VLOOKUP(A1104,'volatile collection data'!$G$6:$H$69,2,FALSE)</f>
        <v>A</v>
      </c>
      <c r="J1104" s="1">
        <f>VLOOKUP(A1104,'volatile collection data'!$G$6:$I$69,3,FALSE)</f>
        <v>2</v>
      </c>
      <c r="K1104" s="1" t="str">
        <f>VLOOKUP(A1104,'volatile collection data'!$G$6:$N$69,8,FALSE)</f>
        <v>6B</v>
      </c>
      <c r="L1104" s="1">
        <f>VLOOKUP(A1104,'volatile collection data'!$G$6:$J$69,4,FALSE)</f>
        <v>4.07</v>
      </c>
      <c r="M1104" s="1">
        <f>VLOOKUP($A1104,'volatile collection data'!$G$6:$M$69,6,FALSE)</f>
        <v>11</v>
      </c>
      <c r="N1104" s="1">
        <f>VLOOKUP($A1104,'volatile collection data'!$G$6:$M$69,7,FALSE)</f>
        <v>4.07</v>
      </c>
      <c r="O1104" s="1">
        <f>VLOOKUP(A1104,'volatile collection data'!$G$6:$K$69,5,FALSE)</f>
        <v>0</v>
      </c>
      <c r="P1104" s="1" t="str">
        <f t="shared" si="105"/>
        <v>2A</v>
      </c>
      <c r="Q1104">
        <f t="shared" si="103"/>
        <v>0.1354172261165017</v>
      </c>
      <c r="R1104" t="str">
        <f t="shared" si="106"/>
        <v>6B_0-A&amp;4.07%4.07@11</v>
      </c>
      <c r="S1104" t="str">
        <f t="shared" si="107"/>
        <v>2A-6B-VCS-Loc-22</v>
      </c>
      <c r="T1104" t="str">
        <f>IFERROR(IF(VLOOKUP(S1104,Bad!$A:$A,1,FALSE)='RAW2'!S1104,"yes","no"),"no")</f>
        <v>yes</v>
      </c>
      <c r="U1104" t="str">
        <f>IFERROR(VLOOKUP(F1104,compounds!$A:$B,2,FALSE),"")</f>
        <v/>
      </c>
      <c r="V1104" t="str">
        <f>VLOOKUP(B1104,'volatile collection data'!$O:$P,2,FALSE)</f>
        <v>24.apr.22 6</v>
      </c>
    </row>
    <row r="1105" spans="1:22" x14ac:dyDescent="0.2">
      <c r="A1105" t="s">
        <v>205</v>
      </c>
      <c r="B1105" s="1" t="str">
        <f t="shared" si="104"/>
        <v>2A</v>
      </c>
      <c r="C1105">
        <v>14.596</v>
      </c>
      <c r="D1105">
        <f t="shared" si="102"/>
        <v>14.6</v>
      </c>
      <c r="E1105">
        <f>VLOOKUP(D1105,'Peak Combiner'!$A$5:$D$4980,4,FALSE)</f>
        <v>14.6</v>
      </c>
      <c r="F1105">
        <f>IFERROR(VLOOKUP(D1105,rt_comb!$A:$B,2,FALSE),D1105)</f>
        <v>14.6</v>
      </c>
      <c r="G1105">
        <v>31105119</v>
      </c>
      <c r="H1105">
        <f>SUMIFS($G:$G,$E:$E,18.51,'RAW2'!$A:$A,'RAW2'!A1105)</f>
        <v>84304444</v>
      </c>
      <c r="I1105" s="1" t="str">
        <f>VLOOKUP(A1105,'volatile collection data'!$G$6:$H$69,2,FALSE)</f>
        <v>A</v>
      </c>
      <c r="J1105" s="1">
        <f>VLOOKUP(A1105,'volatile collection data'!$G$6:$I$69,3,FALSE)</f>
        <v>2</v>
      </c>
      <c r="K1105" s="1" t="str">
        <f>VLOOKUP(A1105,'volatile collection data'!$G$6:$N$69,8,FALSE)</f>
        <v>6B</v>
      </c>
      <c r="L1105" s="1">
        <f>VLOOKUP(A1105,'volatile collection data'!$G$6:$J$69,4,FALSE)</f>
        <v>4.07</v>
      </c>
      <c r="M1105" s="1">
        <f>VLOOKUP($A1105,'volatile collection data'!$G$6:$M$69,6,FALSE)</f>
        <v>11</v>
      </c>
      <c r="N1105" s="1">
        <f>VLOOKUP($A1105,'volatile collection data'!$G$6:$M$69,7,FALSE)</f>
        <v>4.07</v>
      </c>
      <c r="O1105" s="1">
        <f>VLOOKUP(A1105,'volatile collection data'!$G$6:$K$69,5,FALSE)</f>
        <v>0</v>
      </c>
      <c r="P1105" s="1" t="str">
        <f t="shared" si="105"/>
        <v>2A</v>
      </c>
      <c r="Q1105">
        <f t="shared" si="103"/>
        <v>0.45327001865022559</v>
      </c>
      <c r="R1105" t="str">
        <f t="shared" si="106"/>
        <v>6B_0-A&amp;4.07%4.07@11</v>
      </c>
      <c r="S1105" t="str">
        <f t="shared" si="107"/>
        <v>2A-6B-VCS-Loc-22</v>
      </c>
      <c r="T1105" t="str">
        <f>IFERROR(IF(VLOOKUP(S1105,Bad!$A:$A,1,FALSE)='RAW2'!S1105,"yes","no"),"no")</f>
        <v>yes</v>
      </c>
      <c r="U1105" t="str">
        <f>IFERROR(VLOOKUP(F1105,compounds!$A:$B,2,FALSE),"")</f>
        <v/>
      </c>
      <c r="V1105" t="str">
        <f>VLOOKUP(B1105,'volatile collection data'!$O:$P,2,FALSE)</f>
        <v>24.apr.22 6</v>
      </c>
    </row>
    <row r="1106" spans="1:22" x14ac:dyDescent="0.2">
      <c r="A1106" t="s">
        <v>205</v>
      </c>
      <c r="B1106" s="1" t="str">
        <f t="shared" si="104"/>
        <v>2A</v>
      </c>
      <c r="C1106">
        <v>14.739000000000001</v>
      </c>
      <c r="D1106">
        <f t="shared" si="102"/>
        <v>14.74</v>
      </c>
      <c r="E1106">
        <f>VLOOKUP(D1106,'Peak Combiner'!$A$5:$D$4980,4,FALSE)</f>
        <v>14.74</v>
      </c>
      <c r="F1106">
        <f>IFERROR(VLOOKUP(D1106,rt_comb!$A:$B,2,FALSE),D1106)</f>
        <v>14.74</v>
      </c>
      <c r="G1106">
        <v>30168989</v>
      </c>
      <c r="H1106">
        <f>SUMIFS($G:$G,$E:$E,18.51,'RAW2'!$A:$A,'RAW2'!A1106)</f>
        <v>84304444</v>
      </c>
      <c r="I1106" s="1" t="str">
        <f>VLOOKUP(A1106,'volatile collection data'!$G$6:$H$69,2,FALSE)</f>
        <v>A</v>
      </c>
      <c r="J1106" s="1">
        <f>VLOOKUP(A1106,'volatile collection data'!$G$6:$I$69,3,FALSE)</f>
        <v>2</v>
      </c>
      <c r="K1106" s="1" t="str">
        <f>VLOOKUP(A1106,'volatile collection data'!$G$6:$N$69,8,FALSE)</f>
        <v>6B</v>
      </c>
      <c r="L1106" s="1">
        <f>VLOOKUP(A1106,'volatile collection data'!$G$6:$J$69,4,FALSE)</f>
        <v>4.07</v>
      </c>
      <c r="M1106" s="1">
        <f>VLOOKUP($A1106,'volatile collection data'!$G$6:$M$69,6,FALSE)</f>
        <v>11</v>
      </c>
      <c r="N1106" s="1">
        <f>VLOOKUP($A1106,'volatile collection data'!$G$6:$M$69,7,FALSE)</f>
        <v>4.07</v>
      </c>
      <c r="O1106" s="1">
        <f>VLOOKUP(A1106,'volatile collection data'!$G$6:$K$69,5,FALSE)</f>
        <v>0</v>
      </c>
      <c r="P1106" s="1" t="str">
        <f t="shared" si="105"/>
        <v>2A</v>
      </c>
      <c r="Q1106">
        <f t="shared" si="103"/>
        <v>0.43962854495713238</v>
      </c>
      <c r="R1106" t="str">
        <f t="shared" si="106"/>
        <v>6B_0-A&amp;4.07%4.07@11</v>
      </c>
      <c r="S1106" t="str">
        <f t="shared" si="107"/>
        <v>2A-6B-VCS-Loc-22</v>
      </c>
      <c r="T1106" t="str">
        <f>IFERROR(IF(VLOOKUP(S1106,Bad!$A:$A,1,FALSE)='RAW2'!S1106,"yes","no"),"no")</f>
        <v>yes</v>
      </c>
      <c r="U1106" t="str">
        <f>IFERROR(VLOOKUP(F1106,compounds!$A:$B,2,FALSE),"")</f>
        <v/>
      </c>
      <c r="V1106" t="str">
        <f>VLOOKUP(B1106,'volatile collection data'!$O:$P,2,FALSE)</f>
        <v>24.apr.22 6</v>
      </c>
    </row>
    <row r="1107" spans="1:22" x14ac:dyDescent="0.2">
      <c r="A1107" t="s">
        <v>205</v>
      </c>
      <c r="B1107" s="1" t="str">
        <f t="shared" si="104"/>
        <v>2A</v>
      </c>
      <c r="C1107">
        <v>14.827</v>
      </c>
      <c r="D1107">
        <f t="shared" si="102"/>
        <v>14.83</v>
      </c>
      <c r="E1107">
        <f>VLOOKUP(D1107,'Peak Combiner'!$A$5:$D$4980,4,FALSE)</f>
        <v>14.83</v>
      </c>
      <c r="F1107">
        <f>IFERROR(VLOOKUP(D1107,rt_comb!$A:$B,2,FALSE),D1107)</f>
        <v>14.83</v>
      </c>
      <c r="G1107">
        <v>23350086</v>
      </c>
      <c r="H1107">
        <f>SUMIFS($G:$G,$E:$E,18.51,'RAW2'!$A:$A,'RAW2'!A1107)</f>
        <v>84304444</v>
      </c>
      <c r="I1107" s="1" t="str">
        <f>VLOOKUP(A1107,'volatile collection data'!$G$6:$H$69,2,FALSE)</f>
        <v>A</v>
      </c>
      <c r="J1107" s="1">
        <f>VLOOKUP(A1107,'volatile collection data'!$G$6:$I$69,3,FALSE)</f>
        <v>2</v>
      </c>
      <c r="K1107" s="1" t="str">
        <f>VLOOKUP(A1107,'volatile collection data'!$G$6:$N$69,8,FALSE)</f>
        <v>6B</v>
      </c>
      <c r="L1107" s="1">
        <f>VLOOKUP(A1107,'volatile collection data'!$G$6:$J$69,4,FALSE)</f>
        <v>4.07</v>
      </c>
      <c r="M1107" s="1">
        <f>VLOOKUP($A1107,'volatile collection data'!$G$6:$M$69,6,FALSE)</f>
        <v>11</v>
      </c>
      <c r="N1107" s="1">
        <f>VLOOKUP($A1107,'volatile collection data'!$G$6:$M$69,7,FALSE)</f>
        <v>4.07</v>
      </c>
      <c r="O1107" s="1">
        <f>VLOOKUP(A1107,'volatile collection data'!$G$6:$K$69,5,FALSE)</f>
        <v>0</v>
      </c>
      <c r="P1107" s="1" t="str">
        <f t="shared" si="105"/>
        <v>2A</v>
      </c>
      <c r="Q1107">
        <f t="shared" si="103"/>
        <v>0.34026212588044985</v>
      </c>
      <c r="R1107" t="str">
        <f t="shared" si="106"/>
        <v>6B_0-A&amp;4.07%4.07@11</v>
      </c>
      <c r="S1107" t="str">
        <f t="shared" si="107"/>
        <v>2A-6B-VCS-Loc-22</v>
      </c>
      <c r="T1107" t="str">
        <f>IFERROR(IF(VLOOKUP(S1107,Bad!$A:$A,1,FALSE)='RAW2'!S1107,"yes","no"),"no")</f>
        <v>yes</v>
      </c>
      <c r="U1107" t="str">
        <f>IFERROR(VLOOKUP(F1107,compounds!$A:$B,2,FALSE),"")</f>
        <v/>
      </c>
      <c r="V1107" t="str">
        <f>VLOOKUP(B1107,'volatile collection data'!$O:$P,2,FALSE)</f>
        <v>24.apr.22 6</v>
      </c>
    </row>
    <row r="1108" spans="1:22" x14ac:dyDescent="0.2">
      <c r="A1108" t="s">
        <v>205</v>
      </c>
      <c r="B1108" s="1" t="str">
        <f t="shared" si="104"/>
        <v>2A</v>
      </c>
      <c r="C1108">
        <v>15.077999999999999</v>
      </c>
      <c r="D1108">
        <f t="shared" si="102"/>
        <v>15.08</v>
      </c>
      <c r="E1108">
        <f>VLOOKUP(D1108,'Peak Combiner'!$A$5:$D$4980,4,FALSE)</f>
        <v>15.07</v>
      </c>
      <c r="F1108">
        <f>IFERROR(VLOOKUP(D1108,rt_comb!$A:$B,2,FALSE),D1108)</f>
        <v>15.08</v>
      </c>
      <c r="G1108">
        <v>34904758</v>
      </c>
      <c r="H1108">
        <f>SUMIFS($G:$G,$E:$E,18.51,'RAW2'!$A:$A,'RAW2'!A1108)</f>
        <v>84304444</v>
      </c>
      <c r="I1108" s="1" t="str">
        <f>VLOOKUP(A1108,'volatile collection data'!$G$6:$H$69,2,FALSE)</f>
        <v>A</v>
      </c>
      <c r="J1108" s="1">
        <f>VLOOKUP(A1108,'volatile collection data'!$G$6:$I$69,3,FALSE)</f>
        <v>2</v>
      </c>
      <c r="K1108" s="1" t="str">
        <f>VLOOKUP(A1108,'volatile collection data'!$G$6:$N$69,8,FALSE)</f>
        <v>6B</v>
      </c>
      <c r="L1108" s="1">
        <f>VLOOKUP(A1108,'volatile collection data'!$G$6:$J$69,4,FALSE)</f>
        <v>4.07</v>
      </c>
      <c r="M1108" s="1">
        <f>VLOOKUP($A1108,'volatile collection data'!$G$6:$M$69,6,FALSE)</f>
        <v>11</v>
      </c>
      <c r="N1108" s="1">
        <f>VLOOKUP($A1108,'volatile collection data'!$G$6:$M$69,7,FALSE)</f>
        <v>4.07</v>
      </c>
      <c r="O1108" s="1">
        <f>VLOOKUP(A1108,'volatile collection data'!$G$6:$K$69,5,FALSE)</f>
        <v>0</v>
      </c>
      <c r="P1108" s="1" t="str">
        <f t="shared" si="105"/>
        <v>2A</v>
      </c>
      <c r="Q1108">
        <f t="shared" si="103"/>
        <v>0.50863911852070431</v>
      </c>
      <c r="R1108" t="str">
        <f t="shared" si="106"/>
        <v>6B_0-A&amp;4.07%4.07@11</v>
      </c>
      <c r="S1108" t="str">
        <f t="shared" si="107"/>
        <v>2A-6B-VCS-Loc-22</v>
      </c>
      <c r="T1108" t="str">
        <f>IFERROR(IF(VLOOKUP(S1108,Bad!$A:$A,1,FALSE)='RAW2'!S1108,"yes","no"),"no")</f>
        <v>yes</v>
      </c>
      <c r="U1108" t="str">
        <f>IFERROR(VLOOKUP(F1108,compounds!$A:$B,2,FALSE),"")</f>
        <v>a-terpinol</v>
      </c>
      <c r="V1108" t="str">
        <f>VLOOKUP(B1108,'volatile collection data'!$O:$P,2,FALSE)</f>
        <v>24.apr.22 6</v>
      </c>
    </row>
    <row r="1109" spans="1:22" x14ac:dyDescent="0.2">
      <c r="A1109" t="s">
        <v>205</v>
      </c>
      <c r="B1109" s="1" t="str">
        <f t="shared" si="104"/>
        <v>2A</v>
      </c>
      <c r="C1109">
        <v>15.183</v>
      </c>
      <c r="D1109">
        <f t="shared" si="102"/>
        <v>15.18</v>
      </c>
      <c r="E1109">
        <f>VLOOKUP(D1109,'Peak Combiner'!$A$5:$D$4980,4,FALSE)</f>
        <v>15.18</v>
      </c>
      <c r="F1109">
        <f>IFERROR(VLOOKUP(D1109,rt_comb!$A:$B,2,FALSE),D1109)</f>
        <v>15.18</v>
      </c>
      <c r="G1109">
        <v>112049488</v>
      </c>
      <c r="H1109">
        <f>SUMIFS($G:$G,$E:$E,18.51,'RAW2'!$A:$A,'RAW2'!A1109)</f>
        <v>84304444</v>
      </c>
      <c r="I1109" s="1" t="str">
        <f>VLOOKUP(A1109,'volatile collection data'!$G$6:$H$69,2,FALSE)</f>
        <v>A</v>
      </c>
      <c r="J1109" s="1">
        <f>VLOOKUP(A1109,'volatile collection data'!$G$6:$I$69,3,FALSE)</f>
        <v>2</v>
      </c>
      <c r="K1109" s="1" t="str">
        <f>VLOOKUP(A1109,'volatile collection data'!$G$6:$N$69,8,FALSE)</f>
        <v>6B</v>
      </c>
      <c r="L1109" s="1">
        <f>VLOOKUP(A1109,'volatile collection data'!$G$6:$J$69,4,FALSE)</f>
        <v>4.07</v>
      </c>
      <c r="M1109" s="1">
        <f>VLOOKUP($A1109,'volatile collection data'!$G$6:$M$69,6,FALSE)</f>
        <v>11</v>
      </c>
      <c r="N1109" s="1">
        <f>VLOOKUP($A1109,'volatile collection data'!$G$6:$M$69,7,FALSE)</f>
        <v>4.07</v>
      </c>
      <c r="O1109" s="1">
        <f>VLOOKUP(A1109,'volatile collection data'!$G$6:$K$69,5,FALSE)</f>
        <v>0</v>
      </c>
      <c r="P1109" s="1" t="str">
        <f t="shared" si="105"/>
        <v>2A</v>
      </c>
      <c r="Q1109">
        <f t="shared" si="103"/>
        <v>1.6328075618520614</v>
      </c>
      <c r="R1109" t="str">
        <f t="shared" si="106"/>
        <v>6B_0-A&amp;4.07%4.07@11</v>
      </c>
      <c r="S1109" t="str">
        <f t="shared" si="107"/>
        <v>2A-6B-VCS-Loc-22</v>
      </c>
      <c r="T1109" t="str">
        <f>IFERROR(IF(VLOOKUP(S1109,Bad!$A:$A,1,FALSE)='RAW2'!S1109,"yes","no"),"no")</f>
        <v>yes</v>
      </c>
      <c r="U1109" t="str">
        <f>IFERROR(VLOOKUP(F1109,compounds!$A:$B,2,FALSE),"")</f>
        <v/>
      </c>
      <c r="V1109" t="str">
        <f>VLOOKUP(B1109,'volatile collection data'!$O:$P,2,FALSE)</f>
        <v>24.apr.22 6</v>
      </c>
    </row>
    <row r="1110" spans="1:22" x14ac:dyDescent="0.2">
      <c r="A1110" t="s">
        <v>205</v>
      </c>
      <c r="B1110" s="1" t="str">
        <f t="shared" si="104"/>
        <v>2A</v>
      </c>
      <c r="C1110">
        <v>15.326000000000001</v>
      </c>
      <c r="D1110">
        <f t="shared" si="102"/>
        <v>15.33</v>
      </c>
      <c r="E1110">
        <f>VLOOKUP(D1110,'Peak Combiner'!$A$5:$D$4980,4,FALSE)</f>
        <v>15.33</v>
      </c>
      <c r="F1110">
        <f>IFERROR(VLOOKUP(D1110,rt_comb!$A:$B,2,FALSE),D1110)</f>
        <v>15.33</v>
      </c>
      <c r="G1110">
        <v>12673296</v>
      </c>
      <c r="H1110">
        <f>SUMIFS($G:$G,$E:$E,18.51,'RAW2'!$A:$A,'RAW2'!A1110)</f>
        <v>84304444</v>
      </c>
      <c r="I1110" s="1" t="str">
        <f>VLOOKUP(A1110,'volatile collection data'!$G$6:$H$69,2,FALSE)</f>
        <v>A</v>
      </c>
      <c r="J1110" s="1">
        <f>VLOOKUP(A1110,'volatile collection data'!$G$6:$I$69,3,FALSE)</f>
        <v>2</v>
      </c>
      <c r="K1110" s="1" t="str">
        <f>VLOOKUP(A1110,'volatile collection data'!$G$6:$N$69,8,FALSE)</f>
        <v>6B</v>
      </c>
      <c r="L1110" s="1">
        <f>VLOOKUP(A1110,'volatile collection data'!$G$6:$J$69,4,FALSE)</f>
        <v>4.07</v>
      </c>
      <c r="M1110" s="1">
        <f>VLOOKUP($A1110,'volatile collection data'!$G$6:$M$69,6,FALSE)</f>
        <v>11</v>
      </c>
      <c r="N1110" s="1">
        <f>VLOOKUP($A1110,'volatile collection data'!$G$6:$M$69,7,FALSE)</f>
        <v>4.07</v>
      </c>
      <c r="O1110" s="1">
        <f>VLOOKUP(A1110,'volatile collection data'!$G$6:$K$69,5,FALSE)</f>
        <v>0</v>
      </c>
      <c r="P1110" s="1" t="str">
        <f t="shared" si="105"/>
        <v>2A</v>
      </c>
      <c r="Q1110">
        <f t="shared" si="103"/>
        <v>0.18467780542102505</v>
      </c>
      <c r="R1110" t="str">
        <f t="shared" si="106"/>
        <v>6B_0-A&amp;4.07%4.07@11</v>
      </c>
      <c r="S1110" t="str">
        <f t="shared" si="107"/>
        <v>2A-6B-VCS-Loc-22</v>
      </c>
      <c r="T1110" t="str">
        <f>IFERROR(IF(VLOOKUP(S1110,Bad!$A:$A,1,FALSE)='RAW2'!S1110,"yes","no"),"no")</f>
        <v>yes</v>
      </c>
      <c r="U1110" t="str">
        <f>IFERROR(VLOOKUP(F1110,compounds!$A:$B,2,FALSE),"")</f>
        <v/>
      </c>
      <c r="V1110" t="str">
        <f>VLOOKUP(B1110,'volatile collection data'!$O:$P,2,FALSE)</f>
        <v>24.apr.22 6</v>
      </c>
    </row>
    <row r="1111" spans="1:22" x14ac:dyDescent="0.2">
      <c r="A1111" t="s">
        <v>205</v>
      </c>
      <c r="B1111" s="1" t="str">
        <f t="shared" si="104"/>
        <v>2A</v>
      </c>
      <c r="C1111">
        <v>15.398</v>
      </c>
      <c r="D1111">
        <f t="shared" si="102"/>
        <v>15.4</v>
      </c>
      <c r="E1111">
        <f>VLOOKUP(D1111,'Peak Combiner'!$A$5:$D$4980,4,FALSE)</f>
        <v>15.4</v>
      </c>
      <c r="F1111">
        <f>IFERROR(VLOOKUP(D1111,rt_comb!$A:$B,2,FALSE),D1111)</f>
        <v>15.4</v>
      </c>
      <c r="G1111">
        <v>22873761</v>
      </c>
      <c r="H1111">
        <f>SUMIFS($G:$G,$E:$E,18.51,'RAW2'!$A:$A,'RAW2'!A1111)</f>
        <v>84304444</v>
      </c>
      <c r="I1111" s="1" t="str">
        <f>VLOOKUP(A1111,'volatile collection data'!$G$6:$H$69,2,FALSE)</f>
        <v>A</v>
      </c>
      <c r="J1111" s="1">
        <f>VLOOKUP(A1111,'volatile collection data'!$G$6:$I$69,3,FALSE)</f>
        <v>2</v>
      </c>
      <c r="K1111" s="1" t="str">
        <f>VLOOKUP(A1111,'volatile collection data'!$G$6:$N$69,8,FALSE)</f>
        <v>6B</v>
      </c>
      <c r="L1111" s="1">
        <f>VLOOKUP(A1111,'volatile collection data'!$G$6:$J$69,4,FALSE)</f>
        <v>4.07</v>
      </c>
      <c r="M1111" s="1">
        <f>VLOOKUP($A1111,'volatile collection data'!$G$6:$M$69,6,FALSE)</f>
        <v>11</v>
      </c>
      <c r="N1111" s="1">
        <f>VLOOKUP($A1111,'volatile collection data'!$G$6:$M$69,7,FALSE)</f>
        <v>4.07</v>
      </c>
      <c r="O1111" s="1">
        <f>VLOOKUP(A1111,'volatile collection data'!$G$6:$K$69,5,FALSE)</f>
        <v>0</v>
      </c>
      <c r="P1111" s="1" t="str">
        <f t="shared" si="105"/>
        <v>2A</v>
      </c>
      <c r="Q1111">
        <f t="shared" si="103"/>
        <v>0.33332102266095825</v>
      </c>
      <c r="R1111" t="str">
        <f t="shared" si="106"/>
        <v>6B_0-A&amp;4.07%4.07@11</v>
      </c>
      <c r="S1111" t="str">
        <f t="shared" si="107"/>
        <v>2A-6B-VCS-Loc-22</v>
      </c>
      <c r="T1111" t="str">
        <f>IFERROR(IF(VLOOKUP(S1111,Bad!$A:$A,1,FALSE)='RAW2'!S1111,"yes","no"),"no")</f>
        <v>yes</v>
      </c>
      <c r="U1111" t="str">
        <f>IFERROR(VLOOKUP(F1111,compounds!$A:$B,2,FALSE),"")</f>
        <v/>
      </c>
      <c r="V1111" t="str">
        <f>VLOOKUP(B1111,'volatile collection data'!$O:$P,2,FALSE)</f>
        <v>24.apr.22 6</v>
      </c>
    </row>
    <row r="1112" spans="1:22" x14ac:dyDescent="0.2">
      <c r="A1112" t="s">
        <v>205</v>
      </c>
      <c r="B1112" s="1" t="str">
        <f t="shared" si="104"/>
        <v>2A</v>
      </c>
      <c r="C1112">
        <v>15.548999999999999</v>
      </c>
      <c r="D1112">
        <f t="shared" si="102"/>
        <v>15.55</v>
      </c>
      <c r="E1112">
        <f>VLOOKUP(D1112,'Peak Combiner'!$A$5:$D$4980,4,FALSE)</f>
        <v>15.55</v>
      </c>
      <c r="F1112">
        <f>IFERROR(VLOOKUP(D1112,rt_comb!$A:$B,2,FALSE),D1112)</f>
        <v>15.56</v>
      </c>
      <c r="G1112">
        <v>123130991</v>
      </c>
      <c r="H1112">
        <f>SUMIFS($G:$G,$E:$E,18.51,'RAW2'!$A:$A,'RAW2'!A1112)</f>
        <v>84304444</v>
      </c>
      <c r="I1112" s="1" t="str">
        <f>VLOOKUP(A1112,'volatile collection data'!$G$6:$H$69,2,FALSE)</f>
        <v>A</v>
      </c>
      <c r="J1112" s="1">
        <f>VLOOKUP(A1112,'volatile collection data'!$G$6:$I$69,3,FALSE)</f>
        <v>2</v>
      </c>
      <c r="K1112" s="1" t="str">
        <f>VLOOKUP(A1112,'volatile collection data'!$G$6:$N$69,8,FALSE)</f>
        <v>6B</v>
      </c>
      <c r="L1112" s="1">
        <f>VLOOKUP(A1112,'volatile collection data'!$G$6:$J$69,4,FALSE)</f>
        <v>4.07</v>
      </c>
      <c r="M1112" s="1">
        <f>VLOOKUP($A1112,'volatile collection data'!$G$6:$M$69,6,FALSE)</f>
        <v>11</v>
      </c>
      <c r="N1112" s="1">
        <f>VLOOKUP($A1112,'volatile collection data'!$G$6:$M$69,7,FALSE)</f>
        <v>4.07</v>
      </c>
      <c r="O1112" s="1">
        <f>VLOOKUP(A1112,'volatile collection data'!$G$6:$K$69,5,FALSE)</f>
        <v>0</v>
      </c>
      <c r="P1112" s="1" t="str">
        <f t="shared" si="105"/>
        <v>2A</v>
      </c>
      <c r="Q1112">
        <f t="shared" si="103"/>
        <v>1.7942894411363852</v>
      </c>
      <c r="R1112" t="str">
        <f t="shared" si="106"/>
        <v>6B_0-A&amp;4.07%4.07@11</v>
      </c>
      <c r="S1112" t="str">
        <f t="shared" si="107"/>
        <v>2A-6B-VCS-Loc-22</v>
      </c>
      <c r="T1112" t="str">
        <f>IFERROR(IF(VLOOKUP(S1112,Bad!$A:$A,1,FALSE)='RAW2'!S1112,"yes","no"),"no")</f>
        <v>yes</v>
      </c>
      <c r="U1112" t="str">
        <f>IFERROR(VLOOKUP(F1112,compounds!$A:$B,2,FALSE),"")</f>
        <v>decanal</v>
      </c>
      <c r="V1112" t="str">
        <f>VLOOKUP(B1112,'volatile collection data'!$O:$P,2,FALSE)</f>
        <v>24.apr.22 6</v>
      </c>
    </row>
    <row r="1113" spans="1:22" x14ac:dyDescent="0.2">
      <c r="A1113" t="s">
        <v>205</v>
      </c>
      <c r="B1113" s="1" t="str">
        <f t="shared" si="104"/>
        <v>2A</v>
      </c>
      <c r="C1113">
        <v>15.664999999999999</v>
      </c>
      <c r="D1113">
        <f t="shared" si="102"/>
        <v>15.67</v>
      </c>
      <c r="E1113">
        <f>VLOOKUP(D1113,'Peak Combiner'!$A$5:$D$4980,4,FALSE)</f>
        <v>15.67</v>
      </c>
      <c r="F1113">
        <f>IFERROR(VLOOKUP(D1113,rt_comb!$A:$B,2,FALSE),D1113)</f>
        <v>15.67</v>
      </c>
      <c r="G1113">
        <v>9977145</v>
      </c>
      <c r="H1113">
        <f>SUMIFS($G:$G,$E:$E,18.51,'RAW2'!$A:$A,'RAW2'!A1113)</f>
        <v>84304444</v>
      </c>
      <c r="I1113" s="1" t="str">
        <f>VLOOKUP(A1113,'volatile collection data'!$G$6:$H$69,2,FALSE)</f>
        <v>A</v>
      </c>
      <c r="J1113" s="1">
        <f>VLOOKUP(A1113,'volatile collection data'!$G$6:$I$69,3,FALSE)</f>
        <v>2</v>
      </c>
      <c r="K1113" s="1" t="str">
        <f>VLOOKUP(A1113,'volatile collection data'!$G$6:$N$69,8,FALSE)</f>
        <v>6B</v>
      </c>
      <c r="L1113" s="1">
        <f>VLOOKUP(A1113,'volatile collection data'!$G$6:$J$69,4,FALSE)</f>
        <v>4.07</v>
      </c>
      <c r="M1113" s="1">
        <f>VLOOKUP($A1113,'volatile collection data'!$G$6:$M$69,6,FALSE)</f>
        <v>11</v>
      </c>
      <c r="N1113" s="1">
        <f>VLOOKUP($A1113,'volatile collection data'!$G$6:$M$69,7,FALSE)</f>
        <v>4.07</v>
      </c>
      <c r="O1113" s="1">
        <f>VLOOKUP(A1113,'volatile collection data'!$G$6:$K$69,5,FALSE)</f>
        <v>0</v>
      </c>
      <c r="P1113" s="1" t="str">
        <f t="shared" si="105"/>
        <v>2A</v>
      </c>
      <c r="Q1113">
        <f t="shared" si="103"/>
        <v>0.14538895351038539</v>
      </c>
      <c r="R1113" t="str">
        <f t="shared" si="106"/>
        <v>6B_0-A&amp;4.07%4.07@11</v>
      </c>
      <c r="S1113" t="str">
        <f t="shared" si="107"/>
        <v>2A-6B-VCS-Loc-22</v>
      </c>
      <c r="T1113" t="str">
        <f>IFERROR(IF(VLOOKUP(S1113,Bad!$A:$A,1,FALSE)='RAW2'!S1113,"yes","no"),"no")</f>
        <v>yes</v>
      </c>
      <c r="U1113" t="str">
        <f>IFERROR(VLOOKUP(F1113,compounds!$A:$B,2,FALSE),"")</f>
        <v/>
      </c>
      <c r="V1113" t="str">
        <f>VLOOKUP(B1113,'volatile collection data'!$O:$P,2,FALSE)</f>
        <v>24.apr.22 6</v>
      </c>
    </row>
    <row r="1114" spans="1:22" x14ac:dyDescent="0.2">
      <c r="A1114" t="s">
        <v>205</v>
      </c>
      <c r="B1114" s="1" t="str">
        <f t="shared" si="104"/>
        <v>2A</v>
      </c>
      <c r="C1114">
        <v>15.772</v>
      </c>
      <c r="D1114">
        <f t="shared" si="102"/>
        <v>15.77</v>
      </c>
      <c r="E1114">
        <f>VLOOKUP(D1114,'Peak Combiner'!$A$5:$D$4980,4,FALSE)</f>
        <v>15.77</v>
      </c>
      <c r="F1114">
        <f>IFERROR(VLOOKUP(D1114,rt_comb!$A:$B,2,FALSE),D1114)</f>
        <v>15.77</v>
      </c>
      <c r="G1114">
        <v>29061683</v>
      </c>
      <c r="H1114">
        <f>SUMIFS($G:$G,$E:$E,18.51,'RAW2'!$A:$A,'RAW2'!A1114)</f>
        <v>84304444</v>
      </c>
      <c r="I1114" s="1" t="str">
        <f>VLOOKUP(A1114,'volatile collection data'!$G$6:$H$69,2,FALSE)</f>
        <v>A</v>
      </c>
      <c r="J1114" s="1">
        <f>VLOOKUP(A1114,'volatile collection data'!$G$6:$I$69,3,FALSE)</f>
        <v>2</v>
      </c>
      <c r="K1114" s="1" t="str">
        <f>VLOOKUP(A1114,'volatile collection data'!$G$6:$N$69,8,FALSE)</f>
        <v>6B</v>
      </c>
      <c r="L1114" s="1">
        <f>VLOOKUP(A1114,'volatile collection data'!$G$6:$J$69,4,FALSE)</f>
        <v>4.07</v>
      </c>
      <c r="M1114" s="1">
        <f>VLOOKUP($A1114,'volatile collection data'!$G$6:$M$69,6,FALSE)</f>
        <v>11</v>
      </c>
      <c r="N1114" s="1">
        <f>VLOOKUP($A1114,'volatile collection data'!$G$6:$M$69,7,FALSE)</f>
        <v>4.07</v>
      </c>
      <c r="O1114" s="1">
        <f>VLOOKUP(A1114,'volatile collection data'!$G$6:$K$69,5,FALSE)</f>
        <v>0</v>
      </c>
      <c r="P1114" s="1" t="str">
        <f t="shared" si="105"/>
        <v>2A</v>
      </c>
      <c r="Q1114">
        <f t="shared" si="103"/>
        <v>0.42349266033725658</v>
      </c>
      <c r="R1114" t="str">
        <f t="shared" si="106"/>
        <v>6B_0-A&amp;4.07%4.07@11</v>
      </c>
      <c r="S1114" t="str">
        <f t="shared" si="107"/>
        <v>2A-6B-VCS-Loc-22</v>
      </c>
      <c r="T1114" t="str">
        <f>IFERROR(IF(VLOOKUP(S1114,Bad!$A:$A,1,FALSE)='RAW2'!S1114,"yes","no"),"no")</f>
        <v>yes</v>
      </c>
      <c r="U1114" t="str">
        <f>IFERROR(VLOOKUP(F1114,compounds!$A:$B,2,FALSE),"")</f>
        <v>caprylyl acetate</v>
      </c>
      <c r="V1114" t="str">
        <f>VLOOKUP(B1114,'volatile collection data'!$O:$P,2,FALSE)</f>
        <v>24.apr.22 6</v>
      </c>
    </row>
    <row r="1115" spans="1:22" x14ac:dyDescent="0.2">
      <c r="A1115" t="s">
        <v>205</v>
      </c>
      <c r="B1115" s="1" t="str">
        <f t="shared" si="104"/>
        <v>2A</v>
      </c>
      <c r="C1115">
        <v>15.895</v>
      </c>
      <c r="D1115">
        <f t="shared" si="102"/>
        <v>15.9</v>
      </c>
      <c r="E1115">
        <f>VLOOKUP(D1115,'Peak Combiner'!$A$5:$D$4980,4,FALSE)</f>
        <v>15.9</v>
      </c>
      <c r="F1115">
        <f>IFERROR(VLOOKUP(D1115,rt_comb!$A:$B,2,FALSE),D1115)</f>
        <v>15.9</v>
      </c>
      <c r="G1115">
        <v>15485270</v>
      </c>
      <c r="H1115">
        <f>SUMIFS($G:$G,$E:$E,18.51,'RAW2'!$A:$A,'RAW2'!A1115)</f>
        <v>84304444</v>
      </c>
      <c r="I1115" s="1" t="str">
        <f>VLOOKUP(A1115,'volatile collection data'!$G$6:$H$69,2,FALSE)</f>
        <v>A</v>
      </c>
      <c r="J1115" s="1">
        <f>VLOOKUP(A1115,'volatile collection data'!$G$6:$I$69,3,FALSE)</f>
        <v>2</v>
      </c>
      <c r="K1115" s="1" t="str">
        <f>VLOOKUP(A1115,'volatile collection data'!$G$6:$N$69,8,FALSE)</f>
        <v>6B</v>
      </c>
      <c r="L1115" s="1">
        <f>VLOOKUP(A1115,'volatile collection data'!$G$6:$J$69,4,FALSE)</f>
        <v>4.07</v>
      </c>
      <c r="M1115" s="1">
        <f>VLOOKUP($A1115,'volatile collection data'!$G$6:$M$69,6,FALSE)</f>
        <v>11</v>
      </c>
      <c r="N1115" s="1">
        <f>VLOOKUP($A1115,'volatile collection data'!$G$6:$M$69,7,FALSE)</f>
        <v>4.07</v>
      </c>
      <c r="O1115" s="1">
        <f>VLOOKUP(A1115,'volatile collection data'!$G$6:$K$69,5,FALSE)</f>
        <v>0</v>
      </c>
      <c r="P1115" s="1" t="str">
        <f t="shared" si="105"/>
        <v>2A</v>
      </c>
      <c r="Q1115">
        <f t="shared" si="103"/>
        <v>0.22565445326551489</v>
      </c>
      <c r="R1115" t="str">
        <f t="shared" si="106"/>
        <v>6B_0-A&amp;4.07%4.07@11</v>
      </c>
      <c r="S1115" t="str">
        <f t="shared" si="107"/>
        <v>2A-6B-VCS-Loc-22</v>
      </c>
      <c r="T1115" t="str">
        <f>IFERROR(IF(VLOOKUP(S1115,Bad!$A:$A,1,FALSE)='RAW2'!S1115,"yes","no"),"no")</f>
        <v>yes</v>
      </c>
      <c r="U1115" t="str">
        <f>IFERROR(VLOOKUP(F1115,compounds!$A:$B,2,FALSE),"")</f>
        <v/>
      </c>
      <c r="V1115" t="str">
        <f>VLOOKUP(B1115,'volatile collection data'!$O:$P,2,FALSE)</f>
        <v>24.apr.22 6</v>
      </c>
    </row>
    <row r="1116" spans="1:22" x14ac:dyDescent="0.2">
      <c r="A1116" t="s">
        <v>205</v>
      </c>
      <c r="B1116" s="1" t="str">
        <f t="shared" si="104"/>
        <v>2A</v>
      </c>
      <c r="C1116">
        <v>15.996</v>
      </c>
      <c r="D1116">
        <f t="shared" si="102"/>
        <v>16</v>
      </c>
      <c r="E1116">
        <f>VLOOKUP(D1116,'Peak Combiner'!$A$5:$D$4980,4,FALSE)</f>
        <v>16</v>
      </c>
      <c r="F1116">
        <f>IFERROR(VLOOKUP(D1116,rt_comb!$A:$B,2,FALSE),D1116)</f>
        <v>16</v>
      </c>
      <c r="G1116">
        <v>19102535</v>
      </c>
      <c r="H1116">
        <f>SUMIFS($G:$G,$E:$E,18.51,'RAW2'!$A:$A,'RAW2'!A1116)</f>
        <v>84304444</v>
      </c>
      <c r="I1116" s="1" t="str">
        <f>VLOOKUP(A1116,'volatile collection data'!$G$6:$H$69,2,FALSE)</f>
        <v>A</v>
      </c>
      <c r="J1116" s="1">
        <f>VLOOKUP(A1116,'volatile collection data'!$G$6:$I$69,3,FALSE)</f>
        <v>2</v>
      </c>
      <c r="K1116" s="1" t="str">
        <f>VLOOKUP(A1116,'volatile collection data'!$G$6:$N$69,8,FALSE)</f>
        <v>6B</v>
      </c>
      <c r="L1116" s="1">
        <f>VLOOKUP(A1116,'volatile collection data'!$G$6:$J$69,4,FALSE)</f>
        <v>4.07</v>
      </c>
      <c r="M1116" s="1">
        <f>VLOOKUP($A1116,'volatile collection data'!$G$6:$M$69,6,FALSE)</f>
        <v>11</v>
      </c>
      <c r="N1116" s="1">
        <f>VLOOKUP($A1116,'volatile collection data'!$G$6:$M$69,7,FALSE)</f>
        <v>4.07</v>
      </c>
      <c r="O1116" s="1">
        <f>VLOOKUP(A1116,'volatile collection data'!$G$6:$K$69,5,FALSE)</f>
        <v>0</v>
      </c>
      <c r="P1116" s="1" t="str">
        <f t="shared" si="105"/>
        <v>2A</v>
      </c>
      <c r="Q1116">
        <f t="shared" si="103"/>
        <v>0.27836596271233</v>
      </c>
      <c r="R1116" t="str">
        <f t="shared" si="106"/>
        <v>6B_0-A&amp;4.07%4.07@11</v>
      </c>
      <c r="S1116" t="str">
        <f t="shared" si="107"/>
        <v>2A-6B-VCS-Loc-22</v>
      </c>
      <c r="T1116" t="str">
        <f>IFERROR(IF(VLOOKUP(S1116,Bad!$A:$A,1,FALSE)='RAW2'!S1116,"yes","no"),"no")</f>
        <v>yes</v>
      </c>
      <c r="U1116" t="str">
        <f>IFERROR(VLOOKUP(F1116,compounds!$A:$B,2,FALSE),"")</f>
        <v/>
      </c>
      <c r="V1116" t="str">
        <f>VLOOKUP(B1116,'volatile collection data'!$O:$P,2,FALSE)</f>
        <v>24.apr.22 6</v>
      </c>
    </row>
    <row r="1117" spans="1:22" x14ac:dyDescent="0.2">
      <c r="A1117" t="s">
        <v>205</v>
      </c>
      <c r="B1117" s="1" t="str">
        <f t="shared" si="104"/>
        <v>2A</v>
      </c>
      <c r="C1117">
        <v>16.173999999999999</v>
      </c>
      <c r="D1117">
        <f t="shared" si="102"/>
        <v>16.170000000000002</v>
      </c>
      <c r="E1117">
        <f>VLOOKUP(D1117,'Peak Combiner'!$A$5:$D$4980,4,FALSE)</f>
        <v>16.170000000000002</v>
      </c>
      <c r="F1117">
        <f>IFERROR(VLOOKUP(D1117,rt_comb!$A:$B,2,FALSE),D1117)</f>
        <v>16.170000000000002</v>
      </c>
      <c r="G1117">
        <v>10846742</v>
      </c>
      <c r="H1117">
        <f>SUMIFS($G:$G,$E:$E,18.51,'RAW2'!$A:$A,'RAW2'!A1117)</f>
        <v>84304444</v>
      </c>
      <c r="I1117" s="1" t="str">
        <f>VLOOKUP(A1117,'volatile collection data'!$G$6:$H$69,2,FALSE)</f>
        <v>A</v>
      </c>
      <c r="J1117" s="1">
        <f>VLOOKUP(A1117,'volatile collection data'!$G$6:$I$69,3,FALSE)</f>
        <v>2</v>
      </c>
      <c r="K1117" s="1" t="str">
        <f>VLOOKUP(A1117,'volatile collection data'!$G$6:$N$69,8,FALSE)</f>
        <v>6B</v>
      </c>
      <c r="L1117" s="1">
        <f>VLOOKUP(A1117,'volatile collection data'!$G$6:$J$69,4,FALSE)</f>
        <v>4.07</v>
      </c>
      <c r="M1117" s="1">
        <f>VLOOKUP($A1117,'volatile collection data'!$G$6:$M$69,6,FALSE)</f>
        <v>11</v>
      </c>
      <c r="N1117" s="1">
        <f>VLOOKUP($A1117,'volatile collection data'!$G$6:$M$69,7,FALSE)</f>
        <v>4.07</v>
      </c>
      <c r="O1117" s="1">
        <f>VLOOKUP(A1117,'volatile collection data'!$G$6:$K$69,5,FALSE)</f>
        <v>0</v>
      </c>
      <c r="P1117" s="1" t="str">
        <f t="shared" si="105"/>
        <v>2A</v>
      </c>
      <c r="Q1117">
        <f t="shared" si="103"/>
        <v>0.15806089501326728</v>
      </c>
      <c r="R1117" t="str">
        <f t="shared" si="106"/>
        <v>6B_0-A&amp;4.07%4.07@11</v>
      </c>
      <c r="S1117" t="str">
        <f t="shared" si="107"/>
        <v>2A-6B-VCS-Loc-22</v>
      </c>
      <c r="T1117" t="str">
        <f>IFERROR(IF(VLOOKUP(S1117,Bad!$A:$A,1,FALSE)='RAW2'!S1117,"yes","no"),"no")</f>
        <v>yes</v>
      </c>
      <c r="U1117" t="str">
        <f>IFERROR(VLOOKUP(F1117,compounds!$A:$B,2,FALSE),"")</f>
        <v/>
      </c>
      <c r="V1117" t="str">
        <f>VLOOKUP(B1117,'volatile collection data'!$O:$P,2,FALSE)</f>
        <v>24.apr.22 6</v>
      </c>
    </row>
    <row r="1118" spans="1:22" x14ac:dyDescent="0.2">
      <c r="A1118" t="s">
        <v>205</v>
      </c>
      <c r="B1118" s="1" t="str">
        <f t="shared" si="104"/>
        <v>2A</v>
      </c>
      <c r="C1118">
        <v>16.369</v>
      </c>
      <c r="D1118">
        <f t="shared" si="102"/>
        <v>16.37</v>
      </c>
      <c r="E1118">
        <f>VLOOKUP(D1118,'Peak Combiner'!$A$5:$D$4980,4,FALSE)</f>
        <v>16.37</v>
      </c>
      <c r="F1118">
        <f>IFERROR(VLOOKUP(D1118,rt_comb!$A:$B,2,FALSE),D1118)</f>
        <v>16.37</v>
      </c>
      <c r="G1118">
        <v>12169881</v>
      </c>
      <c r="H1118">
        <f>SUMIFS($G:$G,$E:$E,18.51,'RAW2'!$A:$A,'RAW2'!A1118)</f>
        <v>84304444</v>
      </c>
      <c r="I1118" s="1" t="str">
        <f>VLOOKUP(A1118,'volatile collection data'!$G$6:$H$69,2,FALSE)</f>
        <v>A</v>
      </c>
      <c r="J1118" s="1">
        <f>VLOOKUP(A1118,'volatile collection data'!$G$6:$I$69,3,FALSE)</f>
        <v>2</v>
      </c>
      <c r="K1118" s="1" t="str">
        <f>VLOOKUP(A1118,'volatile collection data'!$G$6:$N$69,8,FALSE)</f>
        <v>6B</v>
      </c>
      <c r="L1118" s="1">
        <f>VLOOKUP(A1118,'volatile collection data'!$G$6:$J$69,4,FALSE)</f>
        <v>4.07</v>
      </c>
      <c r="M1118" s="1">
        <f>VLOOKUP($A1118,'volatile collection data'!$G$6:$M$69,6,FALSE)</f>
        <v>11</v>
      </c>
      <c r="N1118" s="1">
        <f>VLOOKUP($A1118,'volatile collection data'!$G$6:$M$69,7,FALSE)</f>
        <v>4.07</v>
      </c>
      <c r="O1118" s="1">
        <f>VLOOKUP(A1118,'volatile collection data'!$G$6:$K$69,5,FALSE)</f>
        <v>0</v>
      </c>
      <c r="P1118" s="1" t="str">
        <f t="shared" si="105"/>
        <v>2A</v>
      </c>
      <c r="Q1118">
        <f t="shared" si="103"/>
        <v>0.17734194130043437</v>
      </c>
      <c r="R1118" t="str">
        <f t="shared" si="106"/>
        <v>6B_0-A&amp;4.07%4.07@11</v>
      </c>
      <c r="S1118" t="str">
        <f t="shared" si="107"/>
        <v>2A-6B-VCS-Loc-22</v>
      </c>
      <c r="T1118" t="str">
        <f>IFERROR(IF(VLOOKUP(S1118,Bad!$A:$A,1,FALSE)='RAW2'!S1118,"yes","no"),"no")</f>
        <v>yes</v>
      </c>
      <c r="U1118" t="str">
        <f>IFERROR(VLOOKUP(F1118,compounds!$A:$B,2,FALSE),"")</f>
        <v/>
      </c>
      <c r="V1118" t="str">
        <f>VLOOKUP(B1118,'volatile collection data'!$O:$P,2,FALSE)</f>
        <v>24.apr.22 6</v>
      </c>
    </row>
    <row r="1119" spans="1:22" x14ac:dyDescent="0.2">
      <c r="A1119" t="s">
        <v>205</v>
      </c>
      <c r="B1119" s="1" t="str">
        <f t="shared" si="104"/>
        <v>2A</v>
      </c>
      <c r="C1119">
        <v>16.440999999999999</v>
      </c>
      <c r="D1119">
        <f t="shared" si="102"/>
        <v>16.440000000000001</v>
      </c>
      <c r="E1119">
        <f>VLOOKUP(D1119,'Peak Combiner'!$A$5:$D$4980,4,FALSE)</f>
        <v>16.440000000000001</v>
      </c>
      <c r="F1119">
        <f>IFERROR(VLOOKUP(D1119,rt_comb!$A:$B,2,FALSE),D1119)</f>
        <v>16.440000000000001</v>
      </c>
      <c r="G1119">
        <v>42948789</v>
      </c>
      <c r="H1119">
        <f>SUMIFS($G:$G,$E:$E,18.51,'RAW2'!$A:$A,'RAW2'!A1119)</f>
        <v>84304444</v>
      </c>
      <c r="I1119" s="1" t="str">
        <f>VLOOKUP(A1119,'volatile collection data'!$G$6:$H$69,2,FALSE)</f>
        <v>A</v>
      </c>
      <c r="J1119" s="1">
        <f>VLOOKUP(A1119,'volatile collection data'!$G$6:$I$69,3,FALSE)</f>
        <v>2</v>
      </c>
      <c r="K1119" s="1" t="str">
        <f>VLOOKUP(A1119,'volatile collection data'!$G$6:$N$69,8,FALSE)</f>
        <v>6B</v>
      </c>
      <c r="L1119" s="1">
        <f>VLOOKUP(A1119,'volatile collection data'!$G$6:$J$69,4,FALSE)</f>
        <v>4.07</v>
      </c>
      <c r="M1119" s="1">
        <f>VLOOKUP($A1119,'volatile collection data'!$G$6:$M$69,6,FALSE)</f>
        <v>11</v>
      </c>
      <c r="N1119" s="1">
        <f>VLOOKUP($A1119,'volatile collection data'!$G$6:$M$69,7,FALSE)</f>
        <v>4.07</v>
      </c>
      <c r="O1119" s="1">
        <f>VLOOKUP(A1119,'volatile collection data'!$G$6:$K$69,5,FALSE)</f>
        <v>0</v>
      </c>
      <c r="P1119" s="1" t="str">
        <f t="shared" si="105"/>
        <v>2A</v>
      </c>
      <c r="Q1119">
        <f t="shared" si="103"/>
        <v>0.62585834797914142</v>
      </c>
      <c r="R1119" t="str">
        <f t="shared" si="106"/>
        <v>6B_0-A&amp;4.07%4.07@11</v>
      </c>
      <c r="S1119" t="str">
        <f t="shared" si="107"/>
        <v>2A-6B-VCS-Loc-22</v>
      </c>
      <c r="T1119" t="str">
        <f>IFERROR(IF(VLOOKUP(S1119,Bad!$A:$A,1,FALSE)='RAW2'!S1119,"yes","no"),"no")</f>
        <v>yes</v>
      </c>
      <c r="U1119" t="str">
        <f>IFERROR(VLOOKUP(F1119,compounds!$A:$B,2,FALSE),"")</f>
        <v/>
      </c>
      <c r="V1119" t="str">
        <f>VLOOKUP(B1119,'volatile collection data'!$O:$P,2,FALSE)</f>
        <v>24.apr.22 6</v>
      </c>
    </row>
    <row r="1120" spans="1:22" x14ac:dyDescent="0.2">
      <c r="A1120" t="s">
        <v>205</v>
      </c>
      <c r="B1120" s="1" t="str">
        <f t="shared" si="104"/>
        <v>2A</v>
      </c>
      <c r="C1120">
        <v>16.724</v>
      </c>
      <c r="D1120">
        <f t="shared" si="102"/>
        <v>16.72</v>
      </c>
      <c r="E1120">
        <f>VLOOKUP(D1120,'Peak Combiner'!$A$5:$D$4980,4,FALSE)</f>
        <v>16.72</v>
      </c>
      <c r="F1120">
        <f>IFERROR(VLOOKUP(D1120,rt_comb!$A:$B,2,FALSE),D1120)</f>
        <v>16.72</v>
      </c>
      <c r="G1120">
        <v>13234514</v>
      </c>
      <c r="H1120">
        <f>SUMIFS($G:$G,$E:$E,18.51,'RAW2'!$A:$A,'RAW2'!A1120)</f>
        <v>84304444</v>
      </c>
      <c r="I1120" s="1" t="str">
        <f>VLOOKUP(A1120,'volatile collection data'!$G$6:$H$69,2,FALSE)</f>
        <v>A</v>
      </c>
      <c r="J1120" s="1">
        <f>VLOOKUP(A1120,'volatile collection data'!$G$6:$I$69,3,FALSE)</f>
        <v>2</v>
      </c>
      <c r="K1120" s="1" t="str">
        <f>VLOOKUP(A1120,'volatile collection data'!$G$6:$N$69,8,FALSE)</f>
        <v>6B</v>
      </c>
      <c r="L1120" s="1">
        <f>VLOOKUP(A1120,'volatile collection data'!$G$6:$J$69,4,FALSE)</f>
        <v>4.07</v>
      </c>
      <c r="M1120" s="1">
        <f>VLOOKUP($A1120,'volatile collection data'!$G$6:$M$69,6,FALSE)</f>
        <v>11</v>
      </c>
      <c r="N1120" s="1">
        <f>VLOOKUP($A1120,'volatile collection data'!$G$6:$M$69,7,FALSE)</f>
        <v>4.07</v>
      </c>
      <c r="O1120" s="1">
        <f>VLOOKUP(A1120,'volatile collection data'!$G$6:$K$69,5,FALSE)</f>
        <v>0</v>
      </c>
      <c r="P1120" s="1" t="str">
        <f t="shared" si="105"/>
        <v>2A</v>
      </c>
      <c r="Q1120">
        <f t="shared" si="103"/>
        <v>0.1928559864248284</v>
      </c>
      <c r="R1120" t="str">
        <f t="shared" si="106"/>
        <v>6B_0-A&amp;4.07%4.07@11</v>
      </c>
      <c r="S1120" t="str">
        <f t="shared" si="107"/>
        <v>2A-6B-VCS-Loc-22</v>
      </c>
      <c r="T1120" t="str">
        <f>IFERROR(IF(VLOOKUP(S1120,Bad!$A:$A,1,FALSE)='RAW2'!S1120,"yes","no"),"no")</f>
        <v>yes</v>
      </c>
      <c r="U1120" t="str">
        <f>IFERROR(VLOOKUP(F1120,compounds!$A:$B,2,FALSE),"")</f>
        <v/>
      </c>
      <c r="V1120" t="str">
        <f>VLOOKUP(B1120,'volatile collection data'!$O:$P,2,FALSE)</f>
        <v>24.apr.22 6</v>
      </c>
    </row>
    <row r="1121" spans="1:22" x14ac:dyDescent="0.2">
      <c r="A1121" t="s">
        <v>205</v>
      </c>
      <c r="B1121" s="1" t="str">
        <f t="shared" si="104"/>
        <v>2A</v>
      </c>
      <c r="C1121">
        <v>16.905000000000001</v>
      </c>
      <c r="D1121">
        <f t="shared" si="102"/>
        <v>16.91</v>
      </c>
      <c r="E1121">
        <f>VLOOKUP(D1121,'Peak Combiner'!$A$5:$D$4980,4,FALSE)</f>
        <v>16.91</v>
      </c>
      <c r="F1121">
        <f>IFERROR(VLOOKUP(D1121,rt_comb!$A:$B,2,FALSE),D1121)</f>
        <v>16.91</v>
      </c>
      <c r="G1121">
        <v>46893977</v>
      </c>
      <c r="H1121">
        <f>SUMIFS($G:$G,$E:$E,18.51,'RAW2'!$A:$A,'RAW2'!A1121)</f>
        <v>84304444</v>
      </c>
      <c r="I1121" s="1" t="str">
        <f>VLOOKUP(A1121,'volatile collection data'!$G$6:$H$69,2,FALSE)</f>
        <v>A</v>
      </c>
      <c r="J1121" s="1">
        <f>VLOOKUP(A1121,'volatile collection data'!$G$6:$I$69,3,FALSE)</f>
        <v>2</v>
      </c>
      <c r="K1121" s="1" t="str">
        <f>VLOOKUP(A1121,'volatile collection data'!$G$6:$N$69,8,FALSE)</f>
        <v>6B</v>
      </c>
      <c r="L1121" s="1">
        <f>VLOOKUP(A1121,'volatile collection data'!$G$6:$J$69,4,FALSE)</f>
        <v>4.07</v>
      </c>
      <c r="M1121" s="1">
        <f>VLOOKUP($A1121,'volatile collection data'!$G$6:$M$69,6,FALSE)</f>
        <v>11</v>
      </c>
      <c r="N1121" s="1">
        <f>VLOOKUP($A1121,'volatile collection data'!$G$6:$M$69,7,FALSE)</f>
        <v>4.07</v>
      </c>
      <c r="O1121" s="1">
        <f>VLOOKUP(A1121,'volatile collection data'!$G$6:$K$69,5,FALSE)</f>
        <v>0</v>
      </c>
      <c r="P1121" s="1" t="str">
        <f t="shared" si="105"/>
        <v>2A</v>
      </c>
      <c r="Q1121">
        <f t="shared" si="103"/>
        <v>0.6833484170040709</v>
      </c>
      <c r="R1121" t="str">
        <f t="shared" si="106"/>
        <v>6B_0-A&amp;4.07%4.07@11</v>
      </c>
      <c r="S1121" t="str">
        <f t="shared" si="107"/>
        <v>2A-6B-VCS-Loc-22</v>
      </c>
      <c r="T1121" t="str">
        <f>IFERROR(IF(VLOOKUP(S1121,Bad!$A:$A,1,FALSE)='RAW2'!S1121,"yes","no"),"no")</f>
        <v>yes</v>
      </c>
      <c r="U1121" t="str">
        <f>IFERROR(VLOOKUP(F1121,compounds!$A:$B,2,FALSE),"")</f>
        <v/>
      </c>
      <c r="V1121" t="str">
        <f>VLOOKUP(B1121,'volatile collection data'!$O:$P,2,FALSE)</f>
        <v>24.apr.22 6</v>
      </c>
    </row>
    <row r="1122" spans="1:22" x14ac:dyDescent="0.2">
      <c r="A1122" t="s">
        <v>205</v>
      </c>
      <c r="B1122" s="1" t="str">
        <f t="shared" si="104"/>
        <v>2A</v>
      </c>
      <c r="C1122">
        <v>17.036000000000001</v>
      </c>
      <c r="D1122">
        <f t="shared" si="102"/>
        <v>17.04</v>
      </c>
      <c r="E1122">
        <f>VLOOKUP(D1122,'Peak Combiner'!$A$5:$D$4980,4,FALSE)</f>
        <v>17.04</v>
      </c>
      <c r="F1122">
        <f>IFERROR(VLOOKUP(D1122,rt_comb!$A:$B,2,FALSE),D1122)</f>
        <v>17.04</v>
      </c>
      <c r="G1122">
        <v>7045233</v>
      </c>
      <c r="H1122">
        <f>SUMIFS($G:$G,$E:$E,18.51,'RAW2'!$A:$A,'RAW2'!A1122)</f>
        <v>84304444</v>
      </c>
      <c r="I1122" s="1" t="str">
        <f>VLOOKUP(A1122,'volatile collection data'!$G$6:$H$69,2,FALSE)</f>
        <v>A</v>
      </c>
      <c r="J1122" s="1">
        <f>VLOOKUP(A1122,'volatile collection data'!$G$6:$I$69,3,FALSE)</f>
        <v>2</v>
      </c>
      <c r="K1122" s="1" t="str">
        <f>VLOOKUP(A1122,'volatile collection data'!$G$6:$N$69,8,FALSE)</f>
        <v>6B</v>
      </c>
      <c r="L1122" s="1">
        <f>VLOOKUP(A1122,'volatile collection data'!$G$6:$J$69,4,FALSE)</f>
        <v>4.07</v>
      </c>
      <c r="M1122" s="1">
        <f>VLOOKUP($A1122,'volatile collection data'!$G$6:$M$69,6,FALSE)</f>
        <v>11</v>
      </c>
      <c r="N1122" s="1">
        <f>VLOOKUP($A1122,'volatile collection data'!$G$6:$M$69,7,FALSE)</f>
        <v>4.07</v>
      </c>
      <c r="O1122" s="1">
        <f>VLOOKUP(A1122,'volatile collection data'!$G$6:$K$69,5,FALSE)</f>
        <v>0</v>
      </c>
      <c r="P1122" s="1" t="str">
        <f t="shared" si="105"/>
        <v>2A</v>
      </c>
      <c r="Q1122">
        <f t="shared" si="103"/>
        <v>0.10266454512857465</v>
      </c>
      <c r="R1122" t="str">
        <f t="shared" si="106"/>
        <v>6B_0-A&amp;4.07%4.07@11</v>
      </c>
      <c r="S1122" t="str">
        <f t="shared" si="107"/>
        <v>2A-6B-VCS-Loc-22</v>
      </c>
      <c r="T1122" t="str">
        <f>IFERROR(IF(VLOOKUP(S1122,Bad!$A:$A,1,FALSE)='RAW2'!S1122,"yes","no"),"no")</f>
        <v>yes</v>
      </c>
      <c r="U1122" t="str">
        <f>IFERROR(VLOOKUP(F1122,compounds!$A:$B,2,FALSE),"")</f>
        <v/>
      </c>
      <c r="V1122" t="str">
        <f>VLOOKUP(B1122,'volatile collection data'!$O:$P,2,FALSE)</f>
        <v>24.apr.22 6</v>
      </c>
    </row>
    <row r="1123" spans="1:22" x14ac:dyDescent="0.2">
      <c r="A1123" t="s">
        <v>205</v>
      </c>
      <c r="B1123" s="1" t="str">
        <f t="shared" si="104"/>
        <v>2A</v>
      </c>
      <c r="C1123">
        <v>17.173999999999999</v>
      </c>
      <c r="D1123">
        <f t="shared" si="102"/>
        <v>17.170000000000002</v>
      </c>
      <c r="E1123">
        <f>VLOOKUP(D1123,'Peak Combiner'!$A$5:$D$4980,4,FALSE)</f>
        <v>17.170000000000002</v>
      </c>
      <c r="F1123">
        <f>IFERROR(VLOOKUP(D1123,rt_comb!$A:$B,2,FALSE),D1123)</f>
        <v>17.170000000000002</v>
      </c>
      <c r="G1123">
        <v>6007621</v>
      </c>
      <c r="H1123">
        <f>SUMIFS($G:$G,$E:$E,18.51,'RAW2'!$A:$A,'RAW2'!A1123)</f>
        <v>84304444</v>
      </c>
      <c r="I1123" s="1" t="str">
        <f>VLOOKUP(A1123,'volatile collection data'!$G$6:$H$69,2,FALSE)</f>
        <v>A</v>
      </c>
      <c r="J1123" s="1">
        <f>VLOOKUP(A1123,'volatile collection data'!$G$6:$I$69,3,FALSE)</f>
        <v>2</v>
      </c>
      <c r="K1123" s="1" t="str">
        <f>VLOOKUP(A1123,'volatile collection data'!$G$6:$N$69,8,FALSE)</f>
        <v>6B</v>
      </c>
      <c r="L1123" s="1">
        <f>VLOOKUP(A1123,'volatile collection data'!$G$6:$J$69,4,FALSE)</f>
        <v>4.07</v>
      </c>
      <c r="M1123" s="1">
        <f>VLOOKUP($A1123,'volatile collection data'!$G$6:$M$69,6,FALSE)</f>
        <v>11</v>
      </c>
      <c r="N1123" s="1">
        <f>VLOOKUP($A1123,'volatile collection data'!$G$6:$M$69,7,FALSE)</f>
        <v>4.07</v>
      </c>
      <c r="O1123" s="1">
        <f>VLOOKUP(A1123,'volatile collection data'!$G$6:$K$69,5,FALSE)</f>
        <v>0</v>
      </c>
      <c r="P1123" s="1" t="str">
        <f t="shared" si="105"/>
        <v>2A</v>
      </c>
      <c r="Q1123">
        <f t="shared" si="103"/>
        <v>8.7544255423471842E-2</v>
      </c>
      <c r="R1123" t="str">
        <f t="shared" si="106"/>
        <v>6B_0-A&amp;4.07%4.07@11</v>
      </c>
      <c r="S1123" t="str">
        <f t="shared" si="107"/>
        <v>2A-6B-VCS-Loc-22</v>
      </c>
      <c r="T1123" t="str">
        <f>IFERROR(IF(VLOOKUP(S1123,Bad!$A:$A,1,FALSE)='RAW2'!S1123,"yes","no"),"no")</f>
        <v>yes</v>
      </c>
      <c r="U1123" t="str">
        <f>IFERROR(VLOOKUP(F1123,compounds!$A:$B,2,FALSE),"")</f>
        <v/>
      </c>
      <c r="V1123" t="str">
        <f>VLOOKUP(B1123,'volatile collection data'!$O:$P,2,FALSE)</f>
        <v>24.apr.22 6</v>
      </c>
    </row>
    <row r="1124" spans="1:22" x14ac:dyDescent="0.2">
      <c r="A1124" t="s">
        <v>205</v>
      </c>
      <c r="B1124" s="1" t="str">
        <f t="shared" si="104"/>
        <v>2A</v>
      </c>
      <c r="C1124">
        <v>17.242999999999999</v>
      </c>
      <c r="D1124">
        <f t="shared" si="102"/>
        <v>17.239999999999998</v>
      </c>
      <c r="E1124">
        <f>VLOOKUP(D1124,'Peak Combiner'!$A$5:$D$4980,4,FALSE)</f>
        <v>17.239999999999998</v>
      </c>
      <c r="F1124">
        <f>IFERROR(VLOOKUP(D1124,rt_comb!$A:$B,2,FALSE),D1124)</f>
        <v>17.239999999999998</v>
      </c>
      <c r="G1124">
        <v>11110605</v>
      </c>
      <c r="H1124">
        <f>SUMIFS($G:$G,$E:$E,18.51,'RAW2'!$A:$A,'RAW2'!A1124)</f>
        <v>84304444</v>
      </c>
      <c r="I1124" s="1" t="str">
        <f>VLOOKUP(A1124,'volatile collection data'!$G$6:$H$69,2,FALSE)</f>
        <v>A</v>
      </c>
      <c r="J1124" s="1">
        <f>VLOOKUP(A1124,'volatile collection data'!$G$6:$I$69,3,FALSE)</f>
        <v>2</v>
      </c>
      <c r="K1124" s="1" t="str">
        <f>VLOOKUP(A1124,'volatile collection data'!$G$6:$N$69,8,FALSE)</f>
        <v>6B</v>
      </c>
      <c r="L1124" s="1">
        <f>VLOOKUP(A1124,'volatile collection data'!$G$6:$J$69,4,FALSE)</f>
        <v>4.07</v>
      </c>
      <c r="M1124" s="1">
        <f>VLOOKUP($A1124,'volatile collection data'!$G$6:$M$69,6,FALSE)</f>
        <v>11</v>
      </c>
      <c r="N1124" s="1">
        <f>VLOOKUP($A1124,'volatile collection data'!$G$6:$M$69,7,FALSE)</f>
        <v>4.07</v>
      </c>
      <c r="O1124" s="1">
        <f>VLOOKUP(A1124,'volatile collection data'!$G$6:$K$69,5,FALSE)</f>
        <v>0</v>
      </c>
      <c r="P1124" s="1" t="str">
        <f t="shared" si="105"/>
        <v>2A</v>
      </c>
      <c r="Q1124">
        <f t="shared" si="103"/>
        <v>0.16190595945205319</v>
      </c>
      <c r="R1124" t="str">
        <f t="shared" si="106"/>
        <v>6B_0-A&amp;4.07%4.07@11</v>
      </c>
      <c r="S1124" t="str">
        <f t="shared" si="107"/>
        <v>2A-6B-VCS-Loc-22</v>
      </c>
      <c r="T1124" t="str">
        <f>IFERROR(IF(VLOOKUP(S1124,Bad!$A:$A,1,FALSE)='RAW2'!S1124,"yes","no"),"no")</f>
        <v>yes</v>
      </c>
      <c r="U1124" t="str">
        <f>IFERROR(VLOOKUP(F1124,compounds!$A:$B,2,FALSE),"")</f>
        <v/>
      </c>
      <c r="V1124" t="str">
        <f>VLOOKUP(B1124,'volatile collection data'!$O:$P,2,FALSE)</f>
        <v>24.apr.22 6</v>
      </c>
    </row>
    <row r="1125" spans="1:22" x14ac:dyDescent="0.2">
      <c r="A1125" t="s">
        <v>205</v>
      </c>
      <c r="B1125" s="1" t="str">
        <f t="shared" si="104"/>
        <v>2A</v>
      </c>
      <c r="C1125">
        <v>17.448</v>
      </c>
      <c r="D1125">
        <f t="shared" si="102"/>
        <v>17.45</v>
      </c>
      <c r="E1125">
        <f>VLOOKUP(D1125,'Peak Combiner'!$A$5:$D$4980,4,FALSE)</f>
        <v>17.45</v>
      </c>
      <c r="F1125">
        <f>IFERROR(VLOOKUP(D1125,rt_comb!$A:$B,2,FALSE),D1125)</f>
        <v>17.45</v>
      </c>
      <c r="G1125">
        <v>37022115</v>
      </c>
      <c r="H1125">
        <f>SUMIFS($G:$G,$E:$E,18.51,'RAW2'!$A:$A,'RAW2'!A1125)</f>
        <v>84304444</v>
      </c>
      <c r="I1125" s="1" t="str">
        <f>VLOOKUP(A1125,'volatile collection data'!$G$6:$H$69,2,FALSE)</f>
        <v>A</v>
      </c>
      <c r="J1125" s="1">
        <f>VLOOKUP(A1125,'volatile collection data'!$G$6:$I$69,3,FALSE)</f>
        <v>2</v>
      </c>
      <c r="K1125" s="1" t="str">
        <f>VLOOKUP(A1125,'volatile collection data'!$G$6:$N$69,8,FALSE)</f>
        <v>6B</v>
      </c>
      <c r="L1125" s="1">
        <f>VLOOKUP(A1125,'volatile collection data'!$G$6:$J$69,4,FALSE)</f>
        <v>4.07</v>
      </c>
      <c r="M1125" s="1">
        <f>VLOOKUP($A1125,'volatile collection data'!$G$6:$M$69,6,FALSE)</f>
        <v>11</v>
      </c>
      <c r="N1125" s="1">
        <f>VLOOKUP($A1125,'volatile collection data'!$G$6:$M$69,7,FALSE)</f>
        <v>4.07</v>
      </c>
      <c r="O1125" s="1">
        <f>VLOOKUP(A1125,'volatile collection data'!$G$6:$K$69,5,FALSE)</f>
        <v>0</v>
      </c>
      <c r="P1125" s="1" t="str">
        <f t="shared" si="105"/>
        <v>2A</v>
      </c>
      <c r="Q1125">
        <f t="shared" si="103"/>
        <v>0.53949366843832991</v>
      </c>
      <c r="R1125" t="str">
        <f t="shared" si="106"/>
        <v>6B_0-A&amp;4.07%4.07@11</v>
      </c>
      <c r="S1125" t="str">
        <f t="shared" si="107"/>
        <v>2A-6B-VCS-Loc-22</v>
      </c>
      <c r="T1125" t="str">
        <f>IFERROR(IF(VLOOKUP(S1125,Bad!$A:$A,1,FALSE)='RAW2'!S1125,"yes","no"),"no")</f>
        <v>yes</v>
      </c>
      <c r="U1125" t="str">
        <f>IFERROR(VLOOKUP(F1125,compounds!$A:$B,2,FALSE),"")</f>
        <v/>
      </c>
      <c r="V1125" t="str">
        <f>VLOOKUP(B1125,'volatile collection data'!$O:$P,2,FALSE)</f>
        <v>24.apr.22 6</v>
      </c>
    </row>
    <row r="1126" spans="1:22" x14ac:dyDescent="0.2">
      <c r="A1126" t="s">
        <v>205</v>
      </c>
      <c r="B1126" s="1" t="str">
        <f t="shared" si="104"/>
        <v>2A</v>
      </c>
      <c r="C1126">
        <v>17.585999999999999</v>
      </c>
      <c r="D1126">
        <f t="shared" si="102"/>
        <v>17.59</v>
      </c>
      <c r="E1126">
        <f>VLOOKUP(D1126,'Peak Combiner'!$A$5:$D$4980,4,FALSE)</f>
        <v>17.59</v>
      </c>
      <c r="F1126">
        <f>IFERROR(VLOOKUP(D1126,rt_comb!$A:$B,2,FALSE),D1126)</f>
        <v>17.59</v>
      </c>
      <c r="G1126">
        <v>13328904</v>
      </c>
      <c r="H1126">
        <f>SUMIFS($G:$G,$E:$E,18.51,'RAW2'!$A:$A,'RAW2'!A1126)</f>
        <v>84304444</v>
      </c>
      <c r="I1126" s="1" t="str">
        <f>VLOOKUP(A1126,'volatile collection data'!$G$6:$H$69,2,FALSE)</f>
        <v>A</v>
      </c>
      <c r="J1126" s="1">
        <f>VLOOKUP(A1126,'volatile collection data'!$G$6:$I$69,3,FALSE)</f>
        <v>2</v>
      </c>
      <c r="K1126" s="1" t="str">
        <f>VLOOKUP(A1126,'volatile collection data'!$G$6:$N$69,8,FALSE)</f>
        <v>6B</v>
      </c>
      <c r="L1126" s="1">
        <f>VLOOKUP(A1126,'volatile collection data'!$G$6:$J$69,4,FALSE)</f>
        <v>4.07</v>
      </c>
      <c r="M1126" s="1">
        <f>VLOOKUP($A1126,'volatile collection data'!$G$6:$M$69,6,FALSE)</f>
        <v>11</v>
      </c>
      <c r="N1126" s="1">
        <f>VLOOKUP($A1126,'volatile collection data'!$G$6:$M$69,7,FALSE)</f>
        <v>4.07</v>
      </c>
      <c r="O1126" s="1">
        <f>VLOOKUP(A1126,'volatile collection data'!$G$6:$K$69,5,FALSE)</f>
        <v>0</v>
      </c>
      <c r="P1126" s="1" t="str">
        <f t="shared" si="105"/>
        <v>2A</v>
      </c>
      <c r="Q1126">
        <f t="shared" si="103"/>
        <v>0.1942314563936266</v>
      </c>
      <c r="R1126" t="str">
        <f t="shared" si="106"/>
        <v>6B_0-A&amp;4.07%4.07@11</v>
      </c>
      <c r="S1126" t="str">
        <f t="shared" si="107"/>
        <v>2A-6B-VCS-Loc-22</v>
      </c>
      <c r="T1126" t="str">
        <f>IFERROR(IF(VLOOKUP(S1126,Bad!$A:$A,1,FALSE)='RAW2'!S1126,"yes","no"),"no")</f>
        <v>yes</v>
      </c>
      <c r="U1126" t="str">
        <f>IFERROR(VLOOKUP(F1126,compounds!$A:$B,2,FALSE),"")</f>
        <v/>
      </c>
      <c r="V1126" t="str">
        <f>VLOOKUP(B1126,'volatile collection data'!$O:$P,2,FALSE)</f>
        <v>24.apr.22 6</v>
      </c>
    </row>
    <row r="1127" spans="1:22" x14ac:dyDescent="0.2">
      <c r="A1127" t="s">
        <v>205</v>
      </c>
      <c r="B1127" s="1" t="str">
        <f t="shared" si="104"/>
        <v>2A</v>
      </c>
      <c r="C1127">
        <v>17.692</v>
      </c>
      <c r="D1127">
        <f t="shared" si="102"/>
        <v>17.690000000000001</v>
      </c>
      <c r="E1127">
        <f>VLOOKUP(D1127,'Peak Combiner'!$A$5:$D$4980,4,FALSE)</f>
        <v>17.690000000000001</v>
      </c>
      <c r="F1127">
        <f>IFERROR(VLOOKUP(D1127,rt_comb!$A:$B,2,FALSE),D1127)</f>
        <v>17.690000000000001</v>
      </c>
      <c r="G1127">
        <v>10251016</v>
      </c>
      <c r="H1127">
        <f>SUMIFS($G:$G,$E:$E,18.51,'RAW2'!$A:$A,'RAW2'!A1127)</f>
        <v>84304444</v>
      </c>
      <c r="I1127" s="1" t="str">
        <f>VLOOKUP(A1127,'volatile collection data'!$G$6:$H$69,2,FALSE)</f>
        <v>A</v>
      </c>
      <c r="J1127" s="1">
        <f>VLOOKUP(A1127,'volatile collection data'!$G$6:$I$69,3,FALSE)</f>
        <v>2</v>
      </c>
      <c r="K1127" s="1" t="str">
        <f>VLOOKUP(A1127,'volatile collection data'!$G$6:$N$69,8,FALSE)</f>
        <v>6B</v>
      </c>
      <c r="L1127" s="1">
        <f>VLOOKUP(A1127,'volatile collection data'!$G$6:$J$69,4,FALSE)</f>
        <v>4.07</v>
      </c>
      <c r="M1127" s="1">
        <f>VLOOKUP($A1127,'volatile collection data'!$G$6:$M$69,6,FALSE)</f>
        <v>11</v>
      </c>
      <c r="N1127" s="1">
        <f>VLOOKUP($A1127,'volatile collection data'!$G$6:$M$69,7,FALSE)</f>
        <v>4.07</v>
      </c>
      <c r="O1127" s="1">
        <f>VLOOKUP(A1127,'volatile collection data'!$G$6:$K$69,5,FALSE)</f>
        <v>0</v>
      </c>
      <c r="P1127" s="1" t="str">
        <f t="shared" si="105"/>
        <v>2A</v>
      </c>
      <c r="Q1127">
        <f t="shared" si="103"/>
        <v>0.14937985652791622</v>
      </c>
      <c r="R1127" t="str">
        <f t="shared" si="106"/>
        <v>6B_0-A&amp;4.07%4.07@11</v>
      </c>
      <c r="S1127" t="str">
        <f t="shared" si="107"/>
        <v>2A-6B-VCS-Loc-22</v>
      </c>
      <c r="T1127" t="str">
        <f>IFERROR(IF(VLOOKUP(S1127,Bad!$A:$A,1,FALSE)='RAW2'!S1127,"yes","no"),"no")</f>
        <v>yes</v>
      </c>
      <c r="U1127" t="str">
        <f>IFERROR(VLOOKUP(F1127,compounds!$A:$B,2,FALSE),"")</f>
        <v/>
      </c>
      <c r="V1127" t="str">
        <f>VLOOKUP(B1127,'volatile collection data'!$O:$P,2,FALSE)</f>
        <v>24.apr.22 6</v>
      </c>
    </row>
    <row r="1128" spans="1:22" x14ac:dyDescent="0.2">
      <c r="A1128" t="s">
        <v>205</v>
      </c>
      <c r="B1128" s="1" t="str">
        <f t="shared" si="104"/>
        <v>2A</v>
      </c>
      <c r="C1128">
        <v>17.742999999999999</v>
      </c>
      <c r="D1128">
        <f t="shared" si="102"/>
        <v>17.739999999999998</v>
      </c>
      <c r="E1128">
        <f>VLOOKUP(D1128,'Peak Combiner'!$A$5:$D$4980,4,FALSE)</f>
        <v>17.739999999999998</v>
      </c>
      <c r="F1128">
        <f>IFERROR(VLOOKUP(D1128,rt_comb!$A:$B,2,FALSE),D1128)</f>
        <v>17.739999999999998</v>
      </c>
      <c r="G1128">
        <v>10358815</v>
      </c>
      <c r="H1128">
        <f>SUMIFS($G:$G,$E:$E,18.51,'RAW2'!$A:$A,'RAW2'!A1128)</f>
        <v>84304444</v>
      </c>
      <c r="I1128" s="1" t="str">
        <f>VLOOKUP(A1128,'volatile collection data'!$G$6:$H$69,2,FALSE)</f>
        <v>A</v>
      </c>
      <c r="J1128" s="1">
        <f>VLOOKUP(A1128,'volatile collection data'!$G$6:$I$69,3,FALSE)</f>
        <v>2</v>
      </c>
      <c r="K1128" s="1" t="str">
        <f>VLOOKUP(A1128,'volatile collection data'!$G$6:$N$69,8,FALSE)</f>
        <v>6B</v>
      </c>
      <c r="L1128" s="1">
        <f>VLOOKUP(A1128,'volatile collection data'!$G$6:$J$69,4,FALSE)</f>
        <v>4.07</v>
      </c>
      <c r="M1128" s="1">
        <f>VLOOKUP($A1128,'volatile collection data'!$G$6:$M$69,6,FALSE)</f>
        <v>11</v>
      </c>
      <c r="N1128" s="1">
        <f>VLOOKUP($A1128,'volatile collection data'!$G$6:$M$69,7,FALSE)</f>
        <v>4.07</v>
      </c>
      <c r="O1128" s="1">
        <f>VLOOKUP(A1128,'volatile collection data'!$G$6:$K$69,5,FALSE)</f>
        <v>0</v>
      </c>
      <c r="P1128" s="1" t="str">
        <f t="shared" si="105"/>
        <v>2A</v>
      </c>
      <c r="Q1128">
        <f t="shared" si="103"/>
        <v>0.15095072512804844</v>
      </c>
      <c r="R1128" t="str">
        <f t="shared" si="106"/>
        <v>6B_0-A&amp;4.07%4.07@11</v>
      </c>
      <c r="S1128" t="str">
        <f t="shared" si="107"/>
        <v>2A-6B-VCS-Loc-22</v>
      </c>
      <c r="T1128" t="str">
        <f>IFERROR(IF(VLOOKUP(S1128,Bad!$A:$A,1,FALSE)='RAW2'!S1128,"yes","no"),"no")</f>
        <v>yes</v>
      </c>
      <c r="U1128" t="str">
        <f>IFERROR(VLOOKUP(F1128,compounds!$A:$B,2,FALSE),"")</f>
        <v/>
      </c>
      <c r="V1128" t="str">
        <f>VLOOKUP(B1128,'volatile collection data'!$O:$P,2,FALSE)</f>
        <v>24.apr.22 6</v>
      </c>
    </row>
    <row r="1129" spans="1:22" x14ac:dyDescent="0.2">
      <c r="A1129" t="s">
        <v>205</v>
      </c>
      <c r="B1129" s="1" t="str">
        <f t="shared" si="104"/>
        <v>2A</v>
      </c>
      <c r="C1129">
        <v>17.823</v>
      </c>
      <c r="D1129">
        <f t="shared" si="102"/>
        <v>17.82</v>
      </c>
      <c r="E1129">
        <f>VLOOKUP(D1129,'Peak Combiner'!$A$5:$D$4980,4,FALSE)</f>
        <v>17.82</v>
      </c>
      <c r="F1129">
        <f>IFERROR(VLOOKUP(D1129,rt_comb!$A:$B,2,FALSE),D1129)</f>
        <v>17.82</v>
      </c>
      <c r="G1129">
        <v>23272271</v>
      </c>
      <c r="H1129">
        <f>SUMIFS($G:$G,$E:$E,18.51,'RAW2'!$A:$A,'RAW2'!A1129)</f>
        <v>84304444</v>
      </c>
      <c r="I1129" s="1" t="str">
        <f>VLOOKUP(A1129,'volatile collection data'!$G$6:$H$69,2,FALSE)</f>
        <v>A</v>
      </c>
      <c r="J1129" s="1">
        <f>VLOOKUP(A1129,'volatile collection data'!$G$6:$I$69,3,FALSE)</f>
        <v>2</v>
      </c>
      <c r="K1129" s="1" t="str">
        <f>VLOOKUP(A1129,'volatile collection data'!$G$6:$N$69,8,FALSE)</f>
        <v>6B</v>
      </c>
      <c r="L1129" s="1">
        <f>VLOOKUP(A1129,'volatile collection data'!$G$6:$J$69,4,FALSE)</f>
        <v>4.07</v>
      </c>
      <c r="M1129" s="1">
        <f>VLOOKUP($A1129,'volatile collection data'!$G$6:$M$69,6,FALSE)</f>
        <v>11</v>
      </c>
      <c r="N1129" s="1">
        <f>VLOOKUP($A1129,'volatile collection data'!$G$6:$M$69,7,FALSE)</f>
        <v>4.07</v>
      </c>
      <c r="O1129" s="1">
        <f>VLOOKUP(A1129,'volatile collection data'!$G$6:$K$69,5,FALSE)</f>
        <v>0</v>
      </c>
      <c r="P1129" s="1" t="str">
        <f t="shared" si="105"/>
        <v>2A</v>
      </c>
      <c r="Q1129">
        <f t="shared" si="103"/>
        <v>0.33912819012854772</v>
      </c>
      <c r="R1129" t="str">
        <f t="shared" si="106"/>
        <v>6B_0-A&amp;4.07%4.07@11</v>
      </c>
      <c r="S1129" t="str">
        <f t="shared" si="107"/>
        <v>2A-6B-VCS-Loc-22</v>
      </c>
      <c r="T1129" t="str">
        <f>IFERROR(IF(VLOOKUP(S1129,Bad!$A:$A,1,FALSE)='RAW2'!S1129,"yes","no"),"no")</f>
        <v>yes</v>
      </c>
      <c r="U1129" t="str">
        <f>IFERROR(VLOOKUP(F1129,compounds!$A:$B,2,FALSE),"")</f>
        <v/>
      </c>
      <c r="V1129" t="str">
        <f>VLOOKUP(B1129,'volatile collection data'!$O:$P,2,FALSE)</f>
        <v>24.apr.22 6</v>
      </c>
    </row>
    <row r="1130" spans="1:22" x14ac:dyDescent="0.2">
      <c r="A1130" t="s">
        <v>205</v>
      </c>
      <c r="B1130" s="1" t="str">
        <f t="shared" si="104"/>
        <v>2A</v>
      </c>
      <c r="C1130">
        <v>17.88</v>
      </c>
      <c r="D1130">
        <f t="shared" si="102"/>
        <v>17.88</v>
      </c>
      <c r="E1130">
        <f>VLOOKUP(D1130,'Peak Combiner'!$A$5:$D$4980,4,FALSE)</f>
        <v>17.87</v>
      </c>
      <c r="F1130">
        <f>IFERROR(VLOOKUP(D1130,rt_comb!$A:$B,2,FALSE),D1130)</f>
        <v>17.88</v>
      </c>
      <c r="G1130">
        <v>32117061</v>
      </c>
      <c r="H1130">
        <f>SUMIFS($G:$G,$E:$E,18.51,'RAW2'!$A:$A,'RAW2'!A1130)</f>
        <v>84304444</v>
      </c>
      <c r="I1130" s="1" t="str">
        <f>VLOOKUP(A1130,'volatile collection data'!$G$6:$H$69,2,FALSE)</f>
        <v>A</v>
      </c>
      <c r="J1130" s="1">
        <f>VLOOKUP(A1130,'volatile collection data'!$G$6:$I$69,3,FALSE)</f>
        <v>2</v>
      </c>
      <c r="K1130" s="1" t="str">
        <f>VLOOKUP(A1130,'volatile collection data'!$G$6:$N$69,8,FALSE)</f>
        <v>6B</v>
      </c>
      <c r="L1130" s="1">
        <f>VLOOKUP(A1130,'volatile collection data'!$G$6:$J$69,4,FALSE)</f>
        <v>4.07</v>
      </c>
      <c r="M1130" s="1">
        <f>VLOOKUP($A1130,'volatile collection data'!$G$6:$M$69,6,FALSE)</f>
        <v>11</v>
      </c>
      <c r="N1130" s="1">
        <f>VLOOKUP($A1130,'volatile collection data'!$G$6:$M$69,7,FALSE)</f>
        <v>4.07</v>
      </c>
      <c r="O1130" s="1">
        <f>VLOOKUP(A1130,'volatile collection data'!$G$6:$K$69,5,FALSE)</f>
        <v>0</v>
      </c>
      <c r="P1130" s="1" t="str">
        <f t="shared" si="105"/>
        <v>2A</v>
      </c>
      <c r="Q1130">
        <f t="shared" si="103"/>
        <v>0.46801623997839176</v>
      </c>
      <c r="R1130" t="str">
        <f t="shared" si="106"/>
        <v>6B_0-A&amp;4.07%4.07@11</v>
      </c>
      <c r="S1130" t="str">
        <f t="shared" si="107"/>
        <v>2A-6B-VCS-Loc-22</v>
      </c>
      <c r="T1130" t="str">
        <f>IFERROR(IF(VLOOKUP(S1130,Bad!$A:$A,1,FALSE)='RAW2'!S1130,"yes","no"),"no")</f>
        <v>yes</v>
      </c>
      <c r="U1130" t="str">
        <f>IFERROR(VLOOKUP(F1130,compounds!$A:$B,2,FALSE),"")</f>
        <v/>
      </c>
      <c r="V1130" t="str">
        <f>VLOOKUP(B1130,'volatile collection data'!$O:$P,2,FALSE)</f>
        <v>24.apr.22 6</v>
      </c>
    </row>
    <row r="1131" spans="1:22" x14ac:dyDescent="0.2">
      <c r="A1131" t="s">
        <v>205</v>
      </c>
      <c r="B1131" s="1" t="str">
        <f t="shared" si="104"/>
        <v>2A</v>
      </c>
      <c r="C1131">
        <v>17.986999999999998</v>
      </c>
      <c r="D1131">
        <f t="shared" si="102"/>
        <v>17.989999999999998</v>
      </c>
      <c r="E1131">
        <f>VLOOKUP(D1131,'Peak Combiner'!$A$5:$D$4980,4,FALSE)</f>
        <v>17.989999999999998</v>
      </c>
      <c r="F1131">
        <f>IFERROR(VLOOKUP(D1131,rt_comb!$A:$B,2,FALSE),D1131)</f>
        <v>17.989999999999998</v>
      </c>
      <c r="G1131">
        <v>23950374</v>
      </c>
      <c r="H1131">
        <f>SUMIFS($G:$G,$E:$E,18.51,'RAW2'!$A:$A,'RAW2'!A1131)</f>
        <v>84304444</v>
      </c>
      <c r="I1131" s="1" t="str">
        <f>VLOOKUP(A1131,'volatile collection data'!$G$6:$H$69,2,FALSE)</f>
        <v>A</v>
      </c>
      <c r="J1131" s="1">
        <f>VLOOKUP(A1131,'volatile collection data'!$G$6:$I$69,3,FALSE)</f>
        <v>2</v>
      </c>
      <c r="K1131" s="1" t="str">
        <f>VLOOKUP(A1131,'volatile collection data'!$G$6:$N$69,8,FALSE)</f>
        <v>6B</v>
      </c>
      <c r="L1131" s="1">
        <f>VLOOKUP(A1131,'volatile collection data'!$G$6:$J$69,4,FALSE)</f>
        <v>4.07</v>
      </c>
      <c r="M1131" s="1">
        <f>VLOOKUP($A1131,'volatile collection data'!$G$6:$M$69,6,FALSE)</f>
        <v>11</v>
      </c>
      <c r="N1131" s="1">
        <f>VLOOKUP($A1131,'volatile collection data'!$G$6:$M$69,7,FALSE)</f>
        <v>4.07</v>
      </c>
      <c r="O1131" s="1">
        <f>VLOOKUP(A1131,'volatile collection data'!$G$6:$K$69,5,FALSE)</f>
        <v>0</v>
      </c>
      <c r="P1131" s="1" t="str">
        <f t="shared" si="105"/>
        <v>2A</v>
      </c>
      <c r="Q1131">
        <f t="shared" si="103"/>
        <v>0.34900964274272278</v>
      </c>
      <c r="R1131" t="str">
        <f t="shared" si="106"/>
        <v>6B_0-A&amp;4.07%4.07@11</v>
      </c>
      <c r="S1131" t="str">
        <f t="shared" si="107"/>
        <v>2A-6B-VCS-Loc-22</v>
      </c>
      <c r="T1131" t="str">
        <f>IFERROR(IF(VLOOKUP(S1131,Bad!$A:$A,1,FALSE)='RAW2'!S1131,"yes","no"),"no")</f>
        <v>yes</v>
      </c>
      <c r="U1131" t="str">
        <f>IFERROR(VLOOKUP(F1131,compounds!$A:$B,2,FALSE),"")</f>
        <v/>
      </c>
      <c r="V1131" t="str">
        <f>VLOOKUP(B1131,'volatile collection data'!$O:$P,2,FALSE)</f>
        <v>24.apr.22 6</v>
      </c>
    </row>
    <row r="1132" spans="1:22" x14ac:dyDescent="0.2">
      <c r="A1132" t="s">
        <v>205</v>
      </c>
      <c r="B1132" s="1" t="str">
        <f t="shared" si="104"/>
        <v>2A</v>
      </c>
      <c r="C1132">
        <v>18.033000000000001</v>
      </c>
      <c r="D1132">
        <f t="shared" si="102"/>
        <v>18.03</v>
      </c>
      <c r="E1132">
        <f>VLOOKUP(D1132,'Peak Combiner'!$A$5:$D$4980,4,FALSE)</f>
        <v>18.03</v>
      </c>
      <c r="F1132">
        <f>IFERROR(VLOOKUP(D1132,rt_comb!$A:$B,2,FALSE),D1132)</f>
        <v>18.03</v>
      </c>
      <c r="G1132">
        <v>31958722</v>
      </c>
      <c r="H1132">
        <f>SUMIFS($G:$G,$E:$E,18.51,'RAW2'!$A:$A,'RAW2'!A1132)</f>
        <v>84304444</v>
      </c>
      <c r="I1132" s="1" t="str">
        <f>VLOOKUP(A1132,'volatile collection data'!$G$6:$H$69,2,FALSE)</f>
        <v>A</v>
      </c>
      <c r="J1132" s="1">
        <f>VLOOKUP(A1132,'volatile collection data'!$G$6:$I$69,3,FALSE)</f>
        <v>2</v>
      </c>
      <c r="K1132" s="1" t="str">
        <f>VLOOKUP(A1132,'volatile collection data'!$G$6:$N$69,8,FALSE)</f>
        <v>6B</v>
      </c>
      <c r="L1132" s="1">
        <f>VLOOKUP(A1132,'volatile collection data'!$G$6:$J$69,4,FALSE)</f>
        <v>4.07</v>
      </c>
      <c r="M1132" s="1">
        <f>VLOOKUP($A1132,'volatile collection data'!$G$6:$M$69,6,FALSE)</f>
        <v>11</v>
      </c>
      <c r="N1132" s="1">
        <f>VLOOKUP($A1132,'volatile collection data'!$G$6:$M$69,7,FALSE)</f>
        <v>4.07</v>
      </c>
      <c r="O1132" s="1">
        <f>VLOOKUP(A1132,'volatile collection data'!$G$6:$K$69,5,FALSE)</f>
        <v>0</v>
      </c>
      <c r="P1132" s="1" t="str">
        <f t="shared" si="105"/>
        <v>2A</v>
      </c>
      <c r="Q1132">
        <f t="shared" si="103"/>
        <v>0.46570889238447782</v>
      </c>
      <c r="R1132" t="str">
        <f t="shared" si="106"/>
        <v>6B_0-A&amp;4.07%4.07@11</v>
      </c>
      <c r="S1132" t="str">
        <f t="shared" si="107"/>
        <v>2A-6B-VCS-Loc-22</v>
      </c>
      <c r="T1132" t="str">
        <f>IFERROR(IF(VLOOKUP(S1132,Bad!$A:$A,1,FALSE)='RAW2'!S1132,"yes","no"),"no")</f>
        <v>yes</v>
      </c>
      <c r="U1132" t="str">
        <f>IFERROR(VLOOKUP(F1132,compounds!$A:$B,2,FALSE),"")</f>
        <v/>
      </c>
      <c r="V1132" t="str">
        <f>VLOOKUP(B1132,'volatile collection data'!$O:$P,2,FALSE)</f>
        <v>24.apr.22 6</v>
      </c>
    </row>
    <row r="1133" spans="1:22" x14ac:dyDescent="0.2">
      <c r="A1133" t="s">
        <v>205</v>
      </c>
      <c r="B1133" s="1" t="str">
        <f t="shared" si="104"/>
        <v>2A</v>
      </c>
      <c r="C1133">
        <v>18.146999999999998</v>
      </c>
      <c r="D1133">
        <f t="shared" si="102"/>
        <v>18.149999999999999</v>
      </c>
      <c r="E1133">
        <f>VLOOKUP(D1133,'Peak Combiner'!$A$5:$D$4980,4,FALSE)</f>
        <v>18.149999999999999</v>
      </c>
      <c r="F1133">
        <f>IFERROR(VLOOKUP(D1133,rt_comb!$A:$B,2,FALSE),D1133)</f>
        <v>18.149999999999999</v>
      </c>
      <c r="G1133">
        <v>9172720</v>
      </c>
      <c r="H1133">
        <f>SUMIFS($G:$G,$E:$E,18.51,'RAW2'!$A:$A,'RAW2'!A1133)</f>
        <v>84304444</v>
      </c>
      <c r="I1133" s="1" t="str">
        <f>VLOOKUP(A1133,'volatile collection data'!$G$6:$H$69,2,FALSE)</f>
        <v>A</v>
      </c>
      <c r="J1133" s="1">
        <f>VLOOKUP(A1133,'volatile collection data'!$G$6:$I$69,3,FALSE)</f>
        <v>2</v>
      </c>
      <c r="K1133" s="1" t="str">
        <f>VLOOKUP(A1133,'volatile collection data'!$G$6:$N$69,8,FALSE)</f>
        <v>6B</v>
      </c>
      <c r="L1133" s="1">
        <f>VLOOKUP(A1133,'volatile collection data'!$G$6:$J$69,4,FALSE)</f>
        <v>4.07</v>
      </c>
      <c r="M1133" s="1">
        <f>VLOOKUP($A1133,'volatile collection data'!$G$6:$M$69,6,FALSE)</f>
        <v>11</v>
      </c>
      <c r="N1133" s="1">
        <f>VLOOKUP($A1133,'volatile collection data'!$G$6:$M$69,7,FALSE)</f>
        <v>4.07</v>
      </c>
      <c r="O1133" s="1">
        <f>VLOOKUP(A1133,'volatile collection data'!$G$6:$K$69,5,FALSE)</f>
        <v>0</v>
      </c>
      <c r="P1133" s="1" t="str">
        <f t="shared" si="105"/>
        <v>2A</v>
      </c>
      <c r="Q1133">
        <f t="shared" si="103"/>
        <v>0.13366671143335915</v>
      </c>
      <c r="R1133" t="str">
        <f t="shared" si="106"/>
        <v>6B_0-A&amp;4.07%4.07@11</v>
      </c>
      <c r="S1133" t="str">
        <f t="shared" si="107"/>
        <v>2A-6B-VCS-Loc-22</v>
      </c>
      <c r="T1133" t="str">
        <f>IFERROR(IF(VLOOKUP(S1133,Bad!$A:$A,1,FALSE)='RAW2'!S1133,"yes","no"),"no")</f>
        <v>yes</v>
      </c>
      <c r="U1133" t="str">
        <f>IFERROR(VLOOKUP(F1133,compounds!$A:$B,2,FALSE),"")</f>
        <v/>
      </c>
      <c r="V1133" t="str">
        <f>VLOOKUP(B1133,'volatile collection data'!$O:$P,2,FALSE)</f>
        <v>24.apr.22 6</v>
      </c>
    </row>
    <row r="1134" spans="1:22" x14ac:dyDescent="0.2">
      <c r="A1134" t="s">
        <v>205</v>
      </c>
      <c r="B1134" s="1" t="str">
        <f t="shared" si="104"/>
        <v>2A</v>
      </c>
      <c r="C1134">
        <v>18.207000000000001</v>
      </c>
      <c r="D1134">
        <f t="shared" si="102"/>
        <v>18.21</v>
      </c>
      <c r="E1134">
        <f>VLOOKUP(D1134,'Peak Combiner'!$A$5:$D$4980,4,FALSE)</f>
        <v>18.21</v>
      </c>
      <c r="F1134">
        <f>IFERROR(VLOOKUP(D1134,rt_comb!$A:$B,2,FALSE),D1134)</f>
        <v>18.21</v>
      </c>
      <c r="G1134">
        <v>23328850</v>
      </c>
      <c r="H1134">
        <f>SUMIFS($G:$G,$E:$E,18.51,'RAW2'!$A:$A,'RAW2'!A1134)</f>
        <v>84304444</v>
      </c>
      <c r="I1134" s="1" t="str">
        <f>VLOOKUP(A1134,'volatile collection data'!$G$6:$H$69,2,FALSE)</f>
        <v>A</v>
      </c>
      <c r="J1134" s="1">
        <f>VLOOKUP(A1134,'volatile collection data'!$G$6:$I$69,3,FALSE)</f>
        <v>2</v>
      </c>
      <c r="K1134" s="1" t="str">
        <f>VLOOKUP(A1134,'volatile collection data'!$G$6:$N$69,8,FALSE)</f>
        <v>6B</v>
      </c>
      <c r="L1134" s="1">
        <f>VLOOKUP(A1134,'volatile collection data'!$G$6:$J$69,4,FALSE)</f>
        <v>4.07</v>
      </c>
      <c r="M1134" s="1">
        <f>VLOOKUP($A1134,'volatile collection data'!$G$6:$M$69,6,FALSE)</f>
        <v>11</v>
      </c>
      <c r="N1134" s="1">
        <f>VLOOKUP($A1134,'volatile collection data'!$G$6:$M$69,7,FALSE)</f>
        <v>4.07</v>
      </c>
      <c r="O1134" s="1">
        <f>VLOOKUP(A1134,'volatile collection data'!$G$6:$K$69,5,FALSE)</f>
        <v>0</v>
      </c>
      <c r="P1134" s="1" t="str">
        <f t="shared" si="105"/>
        <v>2A</v>
      </c>
      <c r="Q1134">
        <f t="shared" si="103"/>
        <v>0.33995267063882045</v>
      </c>
      <c r="R1134" t="str">
        <f t="shared" si="106"/>
        <v>6B_0-A&amp;4.07%4.07@11</v>
      </c>
      <c r="S1134" t="str">
        <f t="shared" si="107"/>
        <v>2A-6B-VCS-Loc-22</v>
      </c>
      <c r="T1134" t="str">
        <f>IFERROR(IF(VLOOKUP(S1134,Bad!$A:$A,1,FALSE)='RAW2'!S1134,"yes","no"),"no")</f>
        <v>yes</v>
      </c>
      <c r="U1134" t="str">
        <f>IFERROR(VLOOKUP(F1134,compounds!$A:$B,2,FALSE),"")</f>
        <v/>
      </c>
      <c r="V1134" t="str">
        <f>VLOOKUP(B1134,'volatile collection data'!$O:$P,2,FALSE)</f>
        <v>24.apr.22 6</v>
      </c>
    </row>
    <row r="1135" spans="1:22" x14ac:dyDescent="0.2">
      <c r="A1135" t="s">
        <v>205</v>
      </c>
      <c r="B1135" s="1" t="str">
        <f t="shared" si="104"/>
        <v>2A</v>
      </c>
      <c r="C1135">
        <v>18.297000000000001</v>
      </c>
      <c r="D1135">
        <f t="shared" si="102"/>
        <v>18.3</v>
      </c>
      <c r="E1135">
        <f>VLOOKUP(D1135,'Peak Combiner'!$A$5:$D$4980,4,FALSE)</f>
        <v>18.3</v>
      </c>
      <c r="F1135">
        <f>IFERROR(VLOOKUP(D1135,rt_comb!$A:$B,2,FALSE),D1135)</f>
        <v>18.3</v>
      </c>
      <c r="G1135">
        <v>8134882</v>
      </c>
      <c r="H1135">
        <f>SUMIFS($G:$G,$E:$E,18.51,'RAW2'!$A:$A,'RAW2'!A1135)</f>
        <v>84304444</v>
      </c>
      <c r="I1135" s="1" t="str">
        <f>VLOOKUP(A1135,'volatile collection data'!$G$6:$H$69,2,FALSE)</f>
        <v>A</v>
      </c>
      <c r="J1135" s="1">
        <f>VLOOKUP(A1135,'volatile collection data'!$G$6:$I$69,3,FALSE)</f>
        <v>2</v>
      </c>
      <c r="K1135" s="1" t="str">
        <f>VLOOKUP(A1135,'volatile collection data'!$G$6:$N$69,8,FALSE)</f>
        <v>6B</v>
      </c>
      <c r="L1135" s="1">
        <f>VLOOKUP(A1135,'volatile collection data'!$G$6:$J$69,4,FALSE)</f>
        <v>4.07</v>
      </c>
      <c r="M1135" s="1">
        <f>VLOOKUP($A1135,'volatile collection data'!$G$6:$M$69,6,FALSE)</f>
        <v>11</v>
      </c>
      <c r="N1135" s="1">
        <f>VLOOKUP($A1135,'volatile collection data'!$G$6:$M$69,7,FALSE)</f>
        <v>4.07</v>
      </c>
      <c r="O1135" s="1">
        <f>VLOOKUP(A1135,'volatile collection data'!$G$6:$K$69,5,FALSE)</f>
        <v>0</v>
      </c>
      <c r="P1135" s="1" t="str">
        <f t="shared" si="105"/>
        <v>2A</v>
      </c>
      <c r="Q1135">
        <f t="shared" si="103"/>
        <v>0.1185431284110305</v>
      </c>
      <c r="R1135" t="str">
        <f t="shared" si="106"/>
        <v>6B_0-A&amp;4.07%4.07@11</v>
      </c>
      <c r="S1135" t="str">
        <f t="shared" si="107"/>
        <v>2A-6B-VCS-Loc-22</v>
      </c>
      <c r="T1135" t="str">
        <f>IFERROR(IF(VLOOKUP(S1135,Bad!$A:$A,1,FALSE)='RAW2'!S1135,"yes","no"),"no")</f>
        <v>yes</v>
      </c>
      <c r="U1135" t="str">
        <f>IFERROR(VLOOKUP(F1135,compounds!$A:$B,2,FALSE),"")</f>
        <v/>
      </c>
      <c r="V1135" t="str">
        <f>VLOOKUP(B1135,'volatile collection data'!$O:$P,2,FALSE)</f>
        <v>24.apr.22 6</v>
      </c>
    </row>
    <row r="1136" spans="1:22" x14ac:dyDescent="0.2">
      <c r="A1136" t="s">
        <v>205</v>
      </c>
      <c r="B1136" s="1" t="str">
        <f t="shared" si="104"/>
        <v>2A</v>
      </c>
      <c r="C1136">
        <v>18.393999999999998</v>
      </c>
      <c r="D1136">
        <f t="shared" si="102"/>
        <v>18.39</v>
      </c>
      <c r="E1136">
        <f>VLOOKUP(D1136,'Peak Combiner'!$A$5:$D$4980,4,FALSE)</f>
        <v>18.39</v>
      </c>
      <c r="F1136">
        <f>IFERROR(VLOOKUP(D1136,rt_comb!$A:$B,2,FALSE),D1136)</f>
        <v>18.39</v>
      </c>
      <c r="G1136">
        <v>37234474</v>
      </c>
      <c r="H1136">
        <f>SUMIFS($G:$G,$E:$E,18.51,'RAW2'!$A:$A,'RAW2'!A1136)</f>
        <v>84304444</v>
      </c>
      <c r="I1136" s="1" t="str">
        <f>VLOOKUP(A1136,'volatile collection data'!$G$6:$H$69,2,FALSE)</f>
        <v>A</v>
      </c>
      <c r="J1136" s="1">
        <f>VLOOKUP(A1136,'volatile collection data'!$G$6:$I$69,3,FALSE)</f>
        <v>2</v>
      </c>
      <c r="K1136" s="1" t="str">
        <f>VLOOKUP(A1136,'volatile collection data'!$G$6:$N$69,8,FALSE)</f>
        <v>6B</v>
      </c>
      <c r="L1136" s="1">
        <f>VLOOKUP(A1136,'volatile collection data'!$G$6:$J$69,4,FALSE)</f>
        <v>4.07</v>
      </c>
      <c r="M1136" s="1">
        <f>VLOOKUP($A1136,'volatile collection data'!$G$6:$M$69,6,FALSE)</f>
        <v>11</v>
      </c>
      <c r="N1136" s="1">
        <f>VLOOKUP($A1136,'volatile collection data'!$G$6:$M$69,7,FALSE)</f>
        <v>4.07</v>
      </c>
      <c r="O1136" s="1">
        <f>VLOOKUP(A1136,'volatile collection data'!$G$6:$K$69,5,FALSE)</f>
        <v>0</v>
      </c>
      <c r="P1136" s="1" t="str">
        <f t="shared" si="105"/>
        <v>2A</v>
      </c>
      <c r="Q1136">
        <f t="shared" si="103"/>
        <v>0.54258820628242377</v>
      </c>
      <c r="R1136" t="str">
        <f t="shared" si="106"/>
        <v>6B_0-A&amp;4.07%4.07@11</v>
      </c>
      <c r="S1136" t="str">
        <f t="shared" si="107"/>
        <v>2A-6B-VCS-Loc-22</v>
      </c>
      <c r="T1136" t="str">
        <f>IFERROR(IF(VLOOKUP(S1136,Bad!$A:$A,1,FALSE)='RAW2'!S1136,"yes","no"),"no")</f>
        <v>yes</v>
      </c>
      <c r="U1136" t="str">
        <f>IFERROR(VLOOKUP(F1136,compounds!$A:$B,2,FALSE),"")</f>
        <v/>
      </c>
      <c r="V1136" t="str">
        <f>VLOOKUP(B1136,'volatile collection data'!$O:$P,2,FALSE)</f>
        <v>24.apr.22 6</v>
      </c>
    </row>
    <row r="1137" spans="1:22" x14ac:dyDescent="0.2">
      <c r="A1137" t="s">
        <v>205</v>
      </c>
      <c r="B1137" s="1" t="str">
        <f t="shared" si="104"/>
        <v>2A</v>
      </c>
      <c r="C1137">
        <v>18.515000000000001</v>
      </c>
      <c r="D1137">
        <f t="shared" si="102"/>
        <v>18.52</v>
      </c>
      <c r="E1137">
        <f>VLOOKUP(D1137,'Peak Combiner'!$A$5:$D$4980,4,FALSE)</f>
        <v>18.510000000000002</v>
      </c>
      <c r="F1137">
        <f>IFERROR(VLOOKUP(D1137,rt_comb!$A:$B,2,FALSE),D1137)</f>
        <v>18.52</v>
      </c>
      <c r="G1137">
        <v>84304444</v>
      </c>
      <c r="H1137">
        <f>SUMIFS($G:$G,$E:$E,18.51,'RAW2'!$A:$A,'RAW2'!A1137)</f>
        <v>84304444</v>
      </c>
      <c r="I1137" s="1" t="str">
        <f>VLOOKUP(A1137,'volatile collection data'!$G$6:$H$69,2,FALSE)</f>
        <v>A</v>
      </c>
      <c r="J1137" s="1">
        <f>VLOOKUP(A1137,'volatile collection data'!$G$6:$I$69,3,FALSE)</f>
        <v>2</v>
      </c>
      <c r="K1137" s="1" t="str">
        <f>VLOOKUP(A1137,'volatile collection data'!$G$6:$N$69,8,FALSE)</f>
        <v>6B</v>
      </c>
      <c r="L1137" s="1">
        <f>VLOOKUP(A1137,'volatile collection data'!$G$6:$J$69,4,FALSE)</f>
        <v>4.07</v>
      </c>
      <c r="M1137" s="1">
        <f>VLOOKUP($A1137,'volatile collection data'!$G$6:$M$69,6,FALSE)</f>
        <v>11</v>
      </c>
      <c r="N1137" s="1">
        <f>VLOOKUP($A1137,'volatile collection data'!$G$6:$M$69,7,FALSE)</f>
        <v>4.07</v>
      </c>
      <c r="O1137" s="1">
        <f>VLOOKUP(A1137,'volatile collection data'!$G$6:$K$69,5,FALSE)</f>
        <v>0</v>
      </c>
      <c r="P1137" s="1" t="str">
        <f t="shared" si="105"/>
        <v>2A</v>
      </c>
      <c r="Q1137">
        <f t="shared" si="103"/>
        <v>1.2285012285012284</v>
      </c>
      <c r="R1137" t="str">
        <f t="shared" si="106"/>
        <v>6B_0-A&amp;4.07%4.07@11</v>
      </c>
      <c r="S1137" t="str">
        <f t="shared" si="107"/>
        <v>2A-6B-VCS-Loc-22</v>
      </c>
      <c r="T1137" t="str">
        <f>IFERROR(IF(VLOOKUP(S1137,Bad!$A:$A,1,FALSE)='RAW2'!S1137,"yes","no"),"no")</f>
        <v>yes</v>
      </c>
      <c r="U1137" t="str">
        <f>IFERROR(VLOOKUP(F1137,compounds!$A:$B,2,FALSE),"")</f>
        <v>standard</v>
      </c>
      <c r="V1137" t="str">
        <f>VLOOKUP(B1137,'volatile collection data'!$O:$P,2,FALSE)</f>
        <v>24.apr.22 6</v>
      </c>
    </row>
    <row r="1138" spans="1:22" x14ac:dyDescent="0.2">
      <c r="A1138" t="s">
        <v>205</v>
      </c>
      <c r="B1138" s="1" t="str">
        <f t="shared" si="104"/>
        <v>2A</v>
      </c>
      <c r="C1138">
        <v>18.765000000000001</v>
      </c>
      <c r="D1138">
        <f t="shared" si="102"/>
        <v>18.77</v>
      </c>
      <c r="E1138">
        <f>VLOOKUP(D1138,'Peak Combiner'!$A$5:$D$4980,4,FALSE)</f>
        <v>18.760000000000002</v>
      </c>
      <c r="F1138">
        <f>IFERROR(VLOOKUP(D1138,rt_comb!$A:$B,2,FALSE),D1138)</f>
        <v>18.77</v>
      </c>
      <c r="G1138">
        <v>39803482</v>
      </c>
      <c r="H1138">
        <f>SUMIFS($G:$G,$E:$E,18.51,'RAW2'!$A:$A,'RAW2'!A1138)</f>
        <v>84304444</v>
      </c>
      <c r="I1138" s="1" t="str">
        <f>VLOOKUP(A1138,'volatile collection data'!$G$6:$H$69,2,FALSE)</f>
        <v>A</v>
      </c>
      <c r="J1138" s="1">
        <f>VLOOKUP(A1138,'volatile collection data'!$G$6:$I$69,3,FALSE)</f>
        <v>2</v>
      </c>
      <c r="K1138" s="1" t="str">
        <f>VLOOKUP(A1138,'volatile collection data'!$G$6:$N$69,8,FALSE)</f>
        <v>6B</v>
      </c>
      <c r="L1138" s="1">
        <f>VLOOKUP(A1138,'volatile collection data'!$G$6:$J$69,4,FALSE)</f>
        <v>4.07</v>
      </c>
      <c r="M1138" s="1">
        <f>VLOOKUP($A1138,'volatile collection data'!$G$6:$M$69,6,FALSE)</f>
        <v>11</v>
      </c>
      <c r="N1138" s="1">
        <f>VLOOKUP($A1138,'volatile collection data'!$G$6:$M$69,7,FALSE)</f>
        <v>4.07</v>
      </c>
      <c r="O1138" s="1">
        <f>VLOOKUP(A1138,'volatile collection data'!$G$6:$K$69,5,FALSE)</f>
        <v>0</v>
      </c>
      <c r="P1138" s="1" t="str">
        <f t="shared" si="105"/>
        <v>2A</v>
      </c>
      <c r="Q1138">
        <f t="shared" si="103"/>
        <v>0.58002430495391832</v>
      </c>
      <c r="R1138" t="str">
        <f t="shared" si="106"/>
        <v>6B_0-A&amp;4.07%4.07@11</v>
      </c>
      <c r="S1138" t="str">
        <f t="shared" si="107"/>
        <v>2A-6B-VCS-Loc-22</v>
      </c>
      <c r="T1138" t="str">
        <f>IFERROR(IF(VLOOKUP(S1138,Bad!$A:$A,1,FALSE)='RAW2'!S1138,"yes","no"),"no")</f>
        <v>yes</v>
      </c>
      <c r="U1138" t="str">
        <f>IFERROR(VLOOKUP(F1138,compounds!$A:$B,2,FALSE),"")</f>
        <v/>
      </c>
      <c r="V1138" t="str">
        <f>VLOOKUP(B1138,'volatile collection data'!$O:$P,2,FALSE)</f>
        <v>24.apr.22 6</v>
      </c>
    </row>
    <row r="1139" spans="1:22" x14ac:dyDescent="0.2">
      <c r="A1139" t="s">
        <v>205</v>
      </c>
      <c r="B1139" s="1" t="str">
        <f t="shared" si="104"/>
        <v>2A</v>
      </c>
      <c r="C1139">
        <v>18.891999999999999</v>
      </c>
      <c r="D1139">
        <f t="shared" si="102"/>
        <v>18.89</v>
      </c>
      <c r="E1139">
        <f>VLOOKUP(D1139,'Peak Combiner'!$A$5:$D$4980,4,FALSE)</f>
        <v>18.89</v>
      </c>
      <c r="F1139">
        <f>IFERROR(VLOOKUP(D1139,rt_comb!$A:$B,2,FALSE),D1139)</f>
        <v>18.89</v>
      </c>
      <c r="G1139">
        <v>40106220</v>
      </c>
      <c r="H1139">
        <f>SUMIFS($G:$G,$E:$E,18.51,'RAW2'!$A:$A,'RAW2'!A1139)</f>
        <v>84304444</v>
      </c>
      <c r="I1139" s="1" t="str">
        <f>VLOOKUP(A1139,'volatile collection data'!$G$6:$H$69,2,FALSE)</f>
        <v>A</v>
      </c>
      <c r="J1139" s="1">
        <f>VLOOKUP(A1139,'volatile collection data'!$G$6:$I$69,3,FALSE)</f>
        <v>2</v>
      </c>
      <c r="K1139" s="1" t="str">
        <f>VLOOKUP(A1139,'volatile collection data'!$G$6:$N$69,8,FALSE)</f>
        <v>6B</v>
      </c>
      <c r="L1139" s="1">
        <f>VLOOKUP(A1139,'volatile collection data'!$G$6:$J$69,4,FALSE)</f>
        <v>4.07</v>
      </c>
      <c r="M1139" s="1">
        <f>VLOOKUP($A1139,'volatile collection data'!$G$6:$M$69,6,FALSE)</f>
        <v>11</v>
      </c>
      <c r="N1139" s="1">
        <f>VLOOKUP($A1139,'volatile collection data'!$G$6:$M$69,7,FALSE)</f>
        <v>4.07</v>
      </c>
      <c r="O1139" s="1">
        <f>VLOOKUP(A1139,'volatile collection data'!$G$6:$K$69,5,FALSE)</f>
        <v>0</v>
      </c>
      <c r="P1139" s="1" t="str">
        <f t="shared" si="105"/>
        <v>2A</v>
      </c>
      <c r="Q1139">
        <f t="shared" si="103"/>
        <v>0.5844358636721515</v>
      </c>
      <c r="R1139" t="str">
        <f t="shared" si="106"/>
        <v>6B_0-A&amp;4.07%4.07@11</v>
      </c>
      <c r="S1139" t="str">
        <f t="shared" si="107"/>
        <v>2A-6B-VCS-Loc-22</v>
      </c>
      <c r="T1139" t="str">
        <f>IFERROR(IF(VLOOKUP(S1139,Bad!$A:$A,1,FALSE)='RAW2'!S1139,"yes","no"),"no")</f>
        <v>yes</v>
      </c>
      <c r="U1139" t="str">
        <f>IFERROR(VLOOKUP(F1139,compounds!$A:$B,2,FALSE),"")</f>
        <v/>
      </c>
      <c r="V1139" t="str">
        <f>VLOOKUP(B1139,'volatile collection data'!$O:$P,2,FALSE)</f>
        <v>24.apr.22 6</v>
      </c>
    </row>
    <row r="1140" spans="1:22" x14ac:dyDescent="0.2">
      <c r="A1140" t="s">
        <v>205</v>
      </c>
      <c r="B1140" s="1" t="str">
        <f t="shared" si="104"/>
        <v>2A</v>
      </c>
      <c r="C1140">
        <v>18.962</v>
      </c>
      <c r="D1140">
        <f t="shared" si="102"/>
        <v>18.96</v>
      </c>
      <c r="E1140">
        <f>VLOOKUP(D1140,'Peak Combiner'!$A$5:$D$4980,4,FALSE)</f>
        <v>18.96</v>
      </c>
      <c r="F1140">
        <f>IFERROR(VLOOKUP(D1140,rt_comb!$A:$B,2,FALSE),D1140)</f>
        <v>18.96</v>
      </c>
      <c r="G1140">
        <v>14204558</v>
      </c>
      <c r="H1140">
        <f>SUMIFS($G:$G,$E:$E,18.51,'RAW2'!$A:$A,'RAW2'!A1140)</f>
        <v>84304444</v>
      </c>
      <c r="I1140" s="1" t="str">
        <f>VLOOKUP(A1140,'volatile collection data'!$G$6:$H$69,2,FALSE)</f>
        <v>A</v>
      </c>
      <c r="J1140" s="1">
        <f>VLOOKUP(A1140,'volatile collection data'!$G$6:$I$69,3,FALSE)</f>
        <v>2</v>
      </c>
      <c r="K1140" s="1" t="str">
        <f>VLOOKUP(A1140,'volatile collection data'!$G$6:$N$69,8,FALSE)</f>
        <v>6B</v>
      </c>
      <c r="L1140" s="1">
        <f>VLOOKUP(A1140,'volatile collection data'!$G$6:$J$69,4,FALSE)</f>
        <v>4.07</v>
      </c>
      <c r="M1140" s="1">
        <f>VLOOKUP($A1140,'volatile collection data'!$G$6:$M$69,6,FALSE)</f>
        <v>11</v>
      </c>
      <c r="N1140" s="1">
        <f>VLOOKUP($A1140,'volatile collection data'!$G$6:$M$69,7,FALSE)</f>
        <v>4.07</v>
      </c>
      <c r="O1140" s="1">
        <f>VLOOKUP(A1140,'volatile collection data'!$G$6:$K$69,5,FALSE)</f>
        <v>0</v>
      </c>
      <c r="P1140" s="1" t="str">
        <f t="shared" si="105"/>
        <v>2A</v>
      </c>
      <c r="Q1140">
        <f t="shared" si="103"/>
        <v>0.20699166171260142</v>
      </c>
      <c r="R1140" t="str">
        <f t="shared" si="106"/>
        <v>6B_0-A&amp;4.07%4.07@11</v>
      </c>
      <c r="S1140" t="str">
        <f t="shared" si="107"/>
        <v>2A-6B-VCS-Loc-22</v>
      </c>
      <c r="T1140" t="str">
        <f>IFERROR(IF(VLOOKUP(S1140,Bad!$A:$A,1,FALSE)='RAW2'!S1140,"yes","no"),"no")</f>
        <v>yes</v>
      </c>
      <c r="U1140" t="str">
        <f>IFERROR(VLOOKUP(F1140,compounds!$A:$B,2,FALSE),"")</f>
        <v/>
      </c>
      <c r="V1140" t="str">
        <f>VLOOKUP(B1140,'volatile collection data'!$O:$P,2,FALSE)</f>
        <v>24.apr.22 6</v>
      </c>
    </row>
    <row r="1141" spans="1:22" x14ac:dyDescent="0.2">
      <c r="A1141" t="s">
        <v>205</v>
      </c>
      <c r="B1141" s="1" t="str">
        <f t="shared" si="104"/>
        <v>2A</v>
      </c>
      <c r="C1141">
        <v>19.018999999999998</v>
      </c>
      <c r="D1141">
        <f t="shared" si="102"/>
        <v>19.02</v>
      </c>
      <c r="E1141">
        <f>VLOOKUP(D1141,'Peak Combiner'!$A$5:$D$4980,4,FALSE)</f>
        <v>19.02</v>
      </c>
      <c r="F1141">
        <f>IFERROR(VLOOKUP(D1141,rt_comb!$A:$B,2,FALSE),D1141)</f>
        <v>19.02</v>
      </c>
      <c r="G1141">
        <v>12132315</v>
      </c>
      <c r="H1141">
        <f>SUMIFS($G:$G,$E:$E,18.51,'RAW2'!$A:$A,'RAW2'!A1141)</f>
        <v>84304444</v>
      </c>
      <c r="I1141" s="1" t="str">
        <f>VLOOKUP(A1141,'volatile collection data'!$G$6:$H$69,2,FALSE)</f>
        <v>A</v>
      </c>
      <c r="J1141" s="1">
        <f>VLOOKUP(A1141,'volatile collection data'!$G$6:$I$69,3,FALSE)</f>
        <v>2</v>
      </c>
      <c r="K1141" s="1" t="str">
        <f>VLOOKUP(A1141,'volatile collection data'!$G$6:$N$69,8,FALSE)</f>
        <v>6B</v>
      </c>
      <c r="L1141" s="1">
        <f>VLOOKUP(A1141,'volatile collection data'!$G$6:$J$69,4,FALSE)</f>
        <v>4.07</v>
      </c>
      <c r="M1141" s="1">
        <f>VLOOKUP($A1141,'volatile collection data'!$G$6:$M$69,6,FALSE)</f>
        <v>11</v>
      </c>
      <c r="N1141" s="1">
        <f>VLOOKUP($A1141,'volatile collection data'!$G$6:$M$69,7,FALSE)</f>
        <v>4.07</v>
      </c>
      <c r="O1141" s="1">
        <f>VLOOKUP(A1141,'volatile collection data'!$G$6:$K$69,5,FALSE)</f>
        <v>0</v>
      </c>
      <c r="P1141" s="1" t="str">
        <f t="shared" si="105"/>
        <v>2A</v>
      </c>
      <c r="Q1141">
        <f t="shared" si="103"/>
        <v>0.17679452203093682</v>
      </c>
      <c r="R1141" t="str">
        <f t="shared" si="106"/>
        <v>6B_0-A&amp;4.07%4.07@11</v>
      </c>
      <c r="S1141" t="str">
        <f t="shared" si="107"/>
        <v>2A-6B-VCS-Loc-22</v>
      </c>
      <c r="T1141" t="str">
        <f>IFERROR(IF(VLOOKUP(S1141,Bad!$A:$A,1,FALSE)='RAW2'!S1141,"yes","no"),"no")</f>
        <v>yes</v>
      </c>
      <c r="U1141" t="str">
        <f>IFERROR(VLOOKUP(F1141,compounds!$A:$B,2,FALSE),"")</f>
        <v/>
      </c>
      <c r="V1141" t="str">
        <f>VLOOKUP(B1141,'volatile collection data'!$O:$P,2,FALSE)</f>
        <v>24.apr.22 6</v>
      </c>
    </row>
    <row r="1142" spans="1:22" x14ac:dyDescent="0.2">
      <c r="A1142" t="s">
        <v>205</v>
      </c>
      <c r="B1142" s="1" t="str">
        <f t="shared" si="104"/>
        <v>2A</v>
      </c>
      <c r="C1142">
        <v>19.108000000000001</v>
      </c>
      <c r="D1142">
        <f t="shared" si="102"/>
        <v>19.11</v>
      </c>
      <c r="E1142">
        <f>VLOOKUP(D1142,'Peak Combiner'!$A$5:$D$4980,4,FALSE)</f>
        <v>19.100000000000001</v>
      </c>
      <c r="F1142">
        <f>IFERROR(VLOOKUP(D1142,rt_comb!$A:$B,2,FALSE),D1142)</f>
        <v>19.11</v>
      </c>
      <c r="G1142">
        <v>71346466</v>
      </c>
      <c r="H1142">
        <f>SUMIFS($G:$G,$E:$E,18.51,'RAW2'!$A:$A,'RAW2'!A1142)</f>
        <v>84304444</v>
      </c>
      <c r="I1142" s="1" t="str">
        <f>VLOOKUP(A1142,'volatile collection data'!$G$6:$H$69,2,FALSE)</f>
        <v>A</v>
      </c>
      <c r="J1142" s="1">
        <f>VLOOKUP(A1142,'volatile collection data'!$G$6:$I$69,3,FALSE)</f>
        <v>2</v>
      </c>
      <c r="K1142" s="1" t="str">
        <f>VLOOKUP(A1142,'volatile collection data'!$G$6:$N$69,8,FALSE)</f>
        <v>6B</v>
      </c>
      <c r="L1142" s="1">
        <f>VLOOKUP(A1142,'volatile collection data'!$G$6:$J$69,4,FALSE)</f>
        <v>4.07</v>
      </c>
      <c r="M1142" s="1">
        <f>VLOOKUP($A1142,'volatile collection data'!$G$6:$M$69,6,FALSE)</f>
        <v>11</v>
      </c>
      <c r="N1142" s="1">
        <f>VLOOKUP($A1142,'volatile collection data'!$G$6:$M$69,7,FALSE)</f>
        <v>4.07</v>
      </c>
      <c r="O1142" s="1">
        <f>VLOOKUP(A1142,'volatile collection data'!$G$6:$K$69,5,FALSE)</f>
        <v>0</v>
      </c>
      <c r="P1142" s="1" t="str">
        <f t="shared" si="105"/>
        <v>2A</v>
      </c>
      <c r="Q1142">
        <f t="shared" si="103"/>
        <v>1.0396749800072356</v>
      </c>
      <c r="R1142" t="str">
        <f t="shared" si="106"/>
        <v>6B_0-A&amp;4.07%4.07@11</v>
      </c>
      <c r="S1142" t="str">
        <f t="shared" si="107"/>
        <v>2A-6B-VCS-Loc-22</v>
      </c>
      <c r="T1142" t="str">
        <f>IFERROR(IF(VLOOKUP(S1142,Bad!$A:$A,1,FALSE)='RAW2'!S1142,"yes","no"),"no")</f>
        <v>yes</v>
      </c>
      <c r="U1142" t="str">
        <f>IFERROR(VLOOKUP(F1142,compounds!$A:$B,2,FALSE),"")</f>
        <v/>
      </c>
      <c r="V1142" t="str">
        <f>VLOOKUP(B1142,'volatile collection data'!$O:$P,2,FALSE)</f>
        <v>24.apr.22 6</v>
      </c>
    </row>
    <row r="1143" spans="1:22" x14ac:dyDescent="0.2">
      <c r="A1143" t="s">
        <v>205</v>
      </c>
      <c r="B1143" s="1" t="str">
        <f t="shared" si="104"/>
        <v>2A</v>
      </c>
      <c r="C1143">
        <v>19.221</v>
      </c>
      <c r="D1143">
        <f t="shared" si="102"/>
        <v>19.22</v>
      </c>
      <c r="E1143">
        <f>VLOOKUP(D1143,'Peak Combiner'!$A$5:$D$4980,4,FALSE)</f>
        <v>19.22</v>
      </c>
      <c r="F1143">
        <f>IFERROR(VLOOKUP(D1143,rt_comb!$A:$B,2,FALSE),D1143)</f>
        <v>19.22</v>
      </c>
      <c r="G1143">
        <v>9040954</v>
      </c>
      <c r="H1143">
        <f>SUMIFS($G:$G,$E:$E,18.51,'RAW2'!$A:$A,'RAW2'!A1143)</f>
        <v>84304444</v>
      </c>
      <c r="I1143" s="1" t="str">
        <f>VLOOKUP(A1143,'volatile collection data'!$G$6:$H$69,2,FALSE)</f>
        <v>A</v>
      </c>
      <c r="J1143" s="1">
        <f>VLOOKUP(A1143,'volatile collection data'!$G$6:$I$69,3,FALSE)</f>
        <v>2</v>
      </c>
      <c r="K1143" s="1" t="str">
        <f>VLOOKUP(A1143,'volatile collection data'!$G$6:$N$69,8,FALSE)</f>
        <v>6B</v>
      </c>
      <c r="L1143" s="1">
        <f>VLOOKUP(A1143,'volatile collection data'!$G$6:$J$69,4,FALSE)</f>
        <v>4.07</v>
      </c>
      <c r="M1143" s="1">
        <f>VLOOKUP($A1143,'volatile collection data'!$G$6:$M$69,6,FALSE)</f>
        <v>11</v>
      </c>
      <c r="N1143" s="1">
        <f>VLOOKUP($A1143,'volatile collection data'!$G$6:$M$69,7,FALSE)</f>
        <v>4.07</v>
      </c>
      <c r="O1143" s="1">
        <f>VLOOKUP(A1143,'volatile collection data'!$G$6:$K$69,5,FALSE)</f>
        <v>0</v>
      </c>
      <c r="P1143" s="1" t="str">
        <f t="shared" si="105"/>
        <v>2A</v>
      </c>
      <c r="Q1143">
        <f t="shared" si="103"/>
        <v>0.13174659091308513</v>
      </c>
      <c r="R1143" t="str">
        <f t="shared" si="106"/>
        <v>6B_0-A&amp;4.07%4.07@11</v>
      </c>
      <c r="S1143" t="str">
        <f t="shared" si="107"/>
        <v>2A-6B-VCS-Loc-22</v>
      </c>
      <c r="T1143" t="str">
        <f>IFERROR(IF(VLOOKUP(S1143,Bad!$A:$A,1,FALSE)='RAW2'!S1143,"yes","no"),"no")</f>
        <v>yes</v>
      </c>
      <c r="U1143" t="str">
        <f>IFERROR(VLOOKUP(F1143,compounds!$A:$B,2,FALSE),"")</f>
        <v/>
      </c>
      <c r="V1143" t="str">
        <f>VLOOKUP(B1143,'volatile collection data'!$O:$P,2,FALSE)</f>
        <v>24.apr.22 6</v>
      </c>
    </row>
    <row r="1144" spans="1:22" x14ac:dyDescent="0.2">
      <c r="A1144" t="s">
        <v>205</v>
      </c>
      <c r="B1144" s="1" t="str">
        <f t="shared" si="104"/>
        <v>2A</v>
      </c>
      <c r="C1144">
        <v>19.3</v>
      </c>
      <c r="D1144">
        <f t="shared" si="102"/>
        <v>19.3</v>
      </c>
      <c r="E1144">
        <f>VLOOKUP(D1144,'Peak Combiner'!$A$5:$D$4980,4,FALSE)</f>
        <v>19.3</v>
      </c>
      <c r="F1144">
        <f>IFERROR(VLOOKUP(D1144,rt_comb!$A:$B,2,FALSE),D1144)</f>
        <v>19.3</v>
      </c>
      <c r="G1144">
        <v>12994858</v>
      </c>
      <c r="H1144">
        <f>SUMIFS($G:$G,$E:$E,18.51,'RAW2'!$A:$A,'RAW2'!A1144)</f>
        <v>84304444</v>
      </c>
      <c r="I1144" s="1" t="str">
        <f>VLOOKUP(A1144,'volatile collection data'!$G$6:$H$69,2,FALSE)</f>
        <v>A</v>
      </c>
      <c r="J1144" s="1">
        <f>VLOOKUP(A1144,'volatile collection data'!$G$6:$I$69,3,FALSE)</f>
        <v>2</v>
      </c>
      <c r="K1144" s="1" t="str">
        <f>VLOOKUP(A1144,'volatile collection data'!$G$6:$N$69,8,FALSE)</f>
        <v>6B</v>
      </c>
      <c r="L1144" s="1">
        <f>VLOOKUP(A1144,'volatile collection data'!$G$6:$J$69,4,FALSE)</f>
        <v>4.07</v>
      </c>
      <c r="M1144" s="1">
        <f>VLOOKUP($A1144,'volatile collection data'!$G$6:$M$69,6,FALSE)</f>
        <v>11</v>
      </c>
      <c r="N1144" s="1">
        <f>VLOOKUP($A1144,'volatile collection data'!$G$6:$M$69,7,FALSE)</f>
        <v>4.07</v>
      </c>
      <c r="O1144" s="1">
        <f>VLOOKUP(A1144,'volatile collection data'!$G$6:$K$69,5,FALSE)</f>
        <v>0</v>
      </c>
      <c r="P1144" s="1" t="str">
        <f t="shared" si="105"/>
        <v>2A</v>
      </c>
      <c r="Q1144">
        <f t="shared" si="103"/>
        <v>0.18936367123421174</v>
      </c>
      <c r="R1144" t="str">
        <f t="shared" si="106"/>
        <v>6B_0-A&amp;4.07%4.07@11</v>
      </c>
      <c r="S1144" t="str">
        <f t="shared" si="107"/>
        <v>2A-6B-VCS-Loc-22</v>
      </c>
      <c r="T1144" t="str">
        <f>IFERROR(IF(VLOOKUP(S1144,Bad!$A:$A,1,FALSE)='RAW2'!S1144,"yes","no"),"no")</f>
        <v>yes</v>
      </c>
      <c r="U1144" t="str">
        <f>IFERROR(VLOOKUP(F1144,compounds!$A:$B,2,FALSE),"")</f>
        <v/>
      </c>
      <c r="V1144" t="str">
        <f>VLOOKUP(B1144,'volatile collection data'!$O:$P,2,FALSE)</f>
        <v>24.apr.22 6</v>
      </c>
    </row>
    <row r="1145" spans="1:22" x14ac:dyDescent="0.2">
      <c r="A1145" t="s">
        <v>205</v>
      </c>
      <c r="B1145" s="1" t="str">
        <f t="shared" si="104"/>
        <v>2A</v>
      </c>
      <c r="C1145">
        <v>19.433</v>
      </c>
      <c r="D1145">
        <f t="shared" si="102"/>
        <v>19.43</v>
      </c>
      <c r="E1145">
        <f>VLOOKUP(D1145,'Peak Combiner'!$A$5:$D$4980,4,FALSE)</f>
        <v>19.43</v>
      </c>
      <c r="F1145">
        <f>IFERROR(VLOOKUP(D1145,rt_comb!$A:$B,2,FALSE),D1145)</f>
        <v>19.43</v>
      </c>
      <c r="G1145">
        <v>6691819</v>
      </c>
      <c r="H1145">
        <f>SUMIFS($G:$G,$E:$E,18.51,'RAW2'!$A:$A,'RAW2'!A1145)</f>
        <v>84304444</v>
      </c>
      <c r="I1145" s="1" t="str">
        <f>VLOOKUP(A1145,'volatile collection data'!$G$6:$H$69,2,FALSE)</f>
        <v>A</v>
      </c>
      <c r="J1145" s="1">
        <f>VLOOKUP(A1145,'volatile collection data'!$G$6:$I$69,3,FALSE)</f>
        <v>2</v>
      </c>
      <c r="K1145" s="1" t="str">
        <f>VLOOKUP(A1145,'volatile collection data'!$G$6:$N$69,8,FALSE)</f>
        <v>6B</v>
      </c>
      <c r="L1145" s="1">
        <f>VLOOKUP(A1145,'volatile collection data'!$G$6:$J$69,4,FALSE)</f>
        <v>4.07</v>
      </c>
      <c r="M1145" s="1">
        <f>VLOOKUP($A1145,'volatile collection data'!$G$6:$M$69,6,FALSE)</f>
        <v>11</v>
      </c>
      <c r="N1145" s="1">
        <f>VLOOKUP($A1145,'volatile collection data'!$G$6:$M$69,7,FALSE)</f>
        <v>4.07</v>
      </c>
      <c r="O1145" s="1">
        <f>VLOOKUP(A1145,'volatile collection data'!$G$6:$K$69,5,FALSE)</f>
        <v>0</v>
      </c>
      <c r="P1145" s="1" t="str">
        <f t="shared" si="105"/>
        <v>2A</v>
      </c>
      <c r="Q1145">
        <f t="shared" si="103"/>
        <v>9.7514525597344096E-2</v>
      </c>
      <c r="R1145" t="str">
        <f t="shared" si="106"/>
        <v>6B_0-A&amp;4.07%4.07@11</v>
      </c>
      <c r="S1145" t="str">
        <f t="shared" si="107"/>
        <v>2A-6B-VCS-Loc-22</v>
      </c>
      <c r="T1145" t="str">
        <f>IFERROR(IF(VLOOKUP(S1145,Bad!$A:$A,1,FALSE)='RAW2'!S1145,"yes","no"),"no")</f>
        <v>yes</v>
      </c>
      <c r="U1145" t="str">
        <f>IFERROR(VLOOKUP(F1145,compounds!$A:$B,2,FALSE),"")</f>
        <v/>
      </c>
      <c r="V1145" t="str">
        <f>VLOOKUP(B1145,'volatile collection data'!$O:$P,2,FALSE)</f>
        <v>24.apr.22 6</v>
      </c>
    </row>
    <row r="1146" spans="1:22" x14ac:dyDescent="0.2">
      <c r="A1146" t="s">
        <v>205</v>
      </c>
      <c r="B1146" s="1" t="str">
        <f t="shared" si="104"/>
        <v>2A</v>
      </c>
      <c r="C1146">
        <v>19.544</v>
      </c>
      <c r="D1146">
        <f t="shared" si="102"/>
        <v>19.54</v>
      </c>
      <c r="E1146">
        <f>VLOOKUP(D1146,'Peak Combiner'!$A$5:$D$4980,4,FALSE)</f>
        <v>19.54</v>
      </c>
      <c r="F1146">
        <f>IFERROR(VLOOKUP(D1146,rt_comb!$A:$B,2,FALSE),D1146)</f>
        <v>19.54</v>
      </c>
      <c r="G1146">
        <v>18926071</v>
      </c>
      <c r="H1146">
        <f>SUMIFS($G:$G,$E:$E,18.51,'RAW2'!$A:$A,'RAW2'!A1146)</f>
        <v>84304444</v>
      </c>
      <c r="I1146" s="1" t="str">
        <f>VLOOKUP(A1146,'volatile collection data'!$G$6:$H$69,2,FALSE)</f>
        <v>A</v>
      </c>
      <c r="J1146" s="1">
        <f>VLOOKUP(A1146,'volatile collection data'!$G$6:$I$69,3,FALSE)</f>
        <v>2</v>
      </c>
      <c r="K1146" s="1" t="str">
        <f>VLOOKUP(A1146,'volatile collection data'!$G$6:$N$69,8,FALSE)</f>
        <v>6B</v>
      </c>
      <c r="L1146" s="1">
        <f>VLOOKUP(A1146,'volatile collection data'!$G$6:$J$69,4,FALSE)</f>
        <v>4.07</v>
      </c>
      <c r="M1146" s="1">
        <f>VLOOKUP($A1146,'volatile collection data'!$G$6:$M$69,6,FALSE)</f>
        <v>11</v>
      </c>
      <c r="N1146" s="1">
        <f>VLOOKUP($A1146,'volatile collection data'!$G$6:$M$69,7,FALSE)</f>
        <v>4.07</v>
      </c>
      <c r="O1146" s="1">
        <f>VLOOKUP(A1146,'volatile collection data'!$G$6:$K$69,5,FALSE)</f>
        <v>0</v>
      </c>
      <c r="P1146" s="1" t="str">
        <f t="shared" si="105"/>
        <v>2A</v>
      </c>
      <c r="Q1146">
        <f t="shared" si="103"/>
        <v>0.27579449399134254</v>
      </c>
      <c r="R1146" t="str">
        <f t="shared" si="106"/>
        <v>6B_0-A&amp;4.07%4.07@11</v>
      </c>
      <c r="S1146" t="str">
        <f t="shared" si="107"/>
        <v>2A-6B-VCS-Loc-22</v>
      </c>
      <c r="T1146" t="str">
        <f>IFERROR(IF(VLOOKUP(S1146,Bad!$A:$A,1,FALSE)='RAW2'!S1146,"yes","no"),"no")</f>
        <v>yes</v>
      </c>
      <c r="U1146" t="str">
        <f>IFERROR(VLOOKUP(F1146,compounds!$A:$B,2,FALSE),"")</f>
        <v/>
      </c>
      <c r="V1146" t="str">
        <f>VLOOKUP(B1146,'volatile collection data'!$O:$P,2,FALSE)</f>
        <v>24.apr.22 6</v>
      </c>
    </row>
    <row r="1147" spans="1:22" x14ac:dyDescent="0.2">
      <c r="A1147" t="s">
        <v>205</v>
      </c>
      <c r="B1147" s="1" t="str">
        <f t="shared" si="104"/>
        <v>2A</v>
      </c>
      <c r="C1147">
        <v>19.773</v>
      </c>
      <c r="D1147">
        <f t="shared" si="102"/>
        <v>19.77</v>
      </c>
      <c r="E1147">
        <f>VLOOKUP(D1147,'Peak Combiner'!$A$5:$D$4980,4,FALSE)</f>
        <v>19.760000000000002</v>
      </c>
      <c r="F1147">
        <f>IFERROR(VLOOKUP(D1147,rt_comb!$A:$B,2,FALSE),D1147)</f>
        <v>19.77</v>
      </c>
      <c r="G1147">
        <v>25614955</v>
      </c>
      <c r="H1147">
        <f>SUMIFS($G:$G,$E:$E,18.51,'RAW2'!$A:$A,'RAW2'!A1147)</f>
        <v>84304444</v>
      </c>
      <c r="I1147" s="1" t="str">
        <f>VLOOKUP(A1147,'volatile collection data'!$G$6:$H$69,2,FALSE)</f>
        <v>A</v>
      </c>
      <c r="J1147" s="1">
        <f>VLOOKUP(A1147,'volatile collection data'!$G$6:$I$69,3,FALSE)</f>
        <v>2</v>
      </c>
      <c r="K1147" s="1" t="str">
        <f>VLOOKUP(A1147,'volatile collection data'!$G$6:$N$69,8,FALSE)</f>
        <v>6B</v>
      </c>
      <c r="L1147" s="1">
        <f>VLOOKUP(A1147,'volatile collection data'!$G$6:$J$69,4,FALSE)</f>
        <v>4.07</v>
      </c>
      <c r="M1147" s="1">
        <f>VLOOKUP($A1147,'volatile collection data'!$G$6:$M$69,6,FALSE)</f>
        <v>11</v>
      </c>
      <c r="N1147" s="1">
        <f>VLOOKUP($A1147,'volatile collection data'!$G$6:$M$69,7,FALSE)</f>
        <v>4.07</v>
      </c>
      <c r="O1147" s="1">
        <f>VLOOKUP(A1147,'volatile collection data'!$G$6:$K$69,5,FALSE)</f>
        <v>0</v>
      </c>
      <c r="P1147" s="1" t="str">
        <f t="shared" si="105"/>
        <v>2A</v>
      </c>
      <c r="Q1147">
        <f t="shared" si="103"/>
        <v>0.37326625018135084</v>
      </c>
      <c r="R1147" t="str">
        <f t="shared" si="106"/>
        <v>6B_0-A&amp;4.07%4.07@11</v>
      </c>
      <c r="S1147" t="str">
        <f t="shared" si="107"/>
        <v>2A-6B-VCS-Loc-22</v>
      </c>
      <c r="T1147" t="str">
        <f>IFERROR(IF(VLOOKUP(S1147,Bad!$A:$A,1,FALSE)='RAW2'!S1147,"yes","no"),"no")</f>
        <v>yes</v>
      </c>
      <c r="U1147" t="str">
        <f>IFERROR(VLOOKUP(F1147,compounds!$A:$B,2,FALSE),"")</f>
        <v/>
      </c>
      <c r="V1147" t="str">
        <f>VLOOKUP(B1147,'volatile collection data'!$O:$P,2,FALSE)</f>
        <v>24.apr.22 6</v>
      </c>
    </row>
    <row r="1148" spans="1:22" x14ac:dyDescent="0.2">
      <c r="A1148" t="s">
        <v>205</v>
      </c>
      <c r="B1148" s="1" t="str">
        <f t="shared" si="104"/>
        <v>2A</v>
      </c>
      <c r="C1148">
        <v>19.911000000000001</v>
      </c>
      <c r="D1148">
        <f t="shared" si="102"/>
        <v>19.91</v>
      </c>
      <c r="E1148">
        <f>VLOOKUP(D1148,'Peak Combiner'!$A$5:$D$4980,4,FALSE)</f>
        <v>19.91</v>
      </c>
      <c r="F1148">
        <f>IFERROR(VLOOKUP(D1148,rt_comb!$A:$B,2,FALSE),D1148)</f>
        <v>19.91</v>
      </c>
      <c r="G1148">
        <v>8490863</v>
      </c>
      <c r="H1148">
        <f>SUMIFS($G:$G,$E:$E,18.51,'RAW2'!$A:$A,'RAW2'!A1148)</f>
        <v>84304444</v>
      </c>
      <c r="I1148" s="1" t="str">
        <f>VLOOKUP(A1148,'volatile collection data'!$G$6:$H$69,2,FALSE)</f>
        <v>A</v>
      </c>
      <c r="J1148" s="1">
        <f>VLOOKUP(A1148,'volatile collection data'!$G$6:$I$69,3,FALSE)</f>
        <v>2</v>
      </c>
      <c r="K1148" s="1" t="str">
        <f>VLOOKUP(A1148,'volatile collection data'!$G$6:$N$69,8,FALSE)</f>
        <v>6B</v>
      </c>
      <c r="L1148" s="1">
        <f>VLOOKUP(A1148,'volatile collection data'!$G$6:$J$69,4,FALSE)</f>
        <v>4.07</v>
      </c>
      <c r="M1148" s="1">
        <f>VLOOKUP($A1148,'volatile collection data'!$G$6:$M$69,6,FALSE)</f>
        <v>11</v>
      </c>
      <c r="N1148" s="1">
        <f>VLOOKUP($A1148,'volatile collection data'!$G$6:$M$69,7,FALSE)</f>
        <v>4.07</v>
      </c>
      <c r="O1148" s="1">
        <f>VLOOKUP(A1148,'volatile collection data'!$G$6:$K$69,5,FALSE)</f>
        <v>0</v>
      </c>
      <c r="P1148" s="1" t="str">
        <f t="shared" si="105"/>
        <v>2A</v>
      </c>
      <c r="Q1148">
        <f t="shared" si="103"/>
        <v>0.12373055477995472</v>
      </c>
      <c r="R1148" t="str">
        <f t="shared" si="106"/>
        <v>6B_0-A&amp;4.07%4.07@11</v>
      </c>
      <c r="S1148" t="str">
        <f t="shared" si="107"/>
        <v>2A-6B-VCS-Loc-22</v>
      </c>
      <c r="T1148" t="str">
        <f>IFERROR(IF(VLOOKUP(S1148,Bad!$A:$A,1,FALSE)='RAW2'!S1148,"yes","no"),"no")</f>
        <v>yes</v>
      </c>
      <c r="U1148" t="str">
        <f>IFERROR(VLOOKUP(F1148,compounds!$A:$B,2,FALSE),"")</f>
        <v/>
      </c>
      <c r="V1148" t="str">
        <f>VLOOKUP(B1148,'volatile collection data'!$O:$P,2,FALSE)</f>
        <v>24.apr.22 6</v>
      </c>
    </row>
    <row r="1149" spans="1:22" x14ac:dyDescent="0.2">
      <c r="A1149" t="s">
        <v>205</v>
      </c>
      <c r="B1149" s="1" t="str">
        <f t="shared" si="104"/>
        <v>2A</v>
      </c>
      <c r="C1149">
        <v>19.977</v>
      </c>
      <c r="D1149">
        <f t="shared" si="102"/>
        <v>19.98</v>
      </c>
      <c r="E1149">
        <f>VLOOKUP(D1149,'Peak Combiner'!$A$5:$D$4980,4,FALSE)</f>
        <v>19.98</v>
      </c>
      <c r="F1149">
        <f>IFERROR(VLOOKUP(D1149,rt_comb!$A:$B,2,FALSE),D1149)</f>
        <v>19.98</v>
      </c>
      <c r="G1149">
        <v>12671513</v>
      </c>
      <c r="H1149">
        <f>SUMIFS($G:$G,$E:$E,18.51,'RAW2'!$A:$A,'RAW2'!A1149)</f>
        <v>84304444</v>
      </c>
      <c r="I1149" s="1" t="str">
        <f>VLOOKUP(A1149,'volatile collection data'!$G$6:$H$69,2,FALSE)</f>
        <v>A</v>
      </c>
      <c r="J1149" s="1">
        <f>VLOOKUP(A1149,'volatile collection data'!$G$6:$I$69,3,FALSE)</f>
        <v>2</v>
      </c>
      <c r="K1149" s="1" t="str">
        <f>VLOOKUP(A1149,'volatile collection data'!$G$6:$N$69,8,FALSE)</f>
        <v>6B</v>
      </c>
      <c r="L1149" s="1">
        <f>VLOOKUP(A1149,'volatile collection data'!$G$6:$J$69,4,FALSE)</f>
        <v>4.07</v>
      </c>
      <c r="M1149" s="1">
        <f>VLOOKUP($A1149,'volatile collection data'!$G$6:$M$69,6,FALSE)</f>
        <v>11</v>
      </c>
      <c r="N1149" s="1">
        <f>VLOOKUP($A1149,'volatile collection data'!$G$6:$M$69,7,FALSE)</f>
        <v>4.07</v>
      </c>
      <c r="O1149" s="1">
        <f>VLOOKUP(A1149,'volatile collection data'!$G$6:$K$69,5,FALSE)</f>
        <v>0</v>
      </c>
      <c r="P1149" s="1" t="str">
        <f t="shared" si="105"/>
        <v>2A</v>
      </c>
      <c r="Q1149">
        <f t="shared" si="103"/>
        <v>0.18465182318822107</v>
      </c>
      <c r="R1149" t="str">
        <f t="shared" si="106"/>
        <v>6B_0-A&amp;4.07%4.07@11</v>
      </c>
      <c r="S1149" t="str">
        <f t="shared" si="107"/>
        <v>2A-6B-VCS-Loc-22</v>
      </c>
      <c r="T1149" t="str">
        <f>IFERROR(IF(VLOOKUP(S1149,Bad!$A:$A,1,FALSE)='RAW2'!S1149,"yes","no"),"no")</f>
        <v>yes</v>
      </c>
      <c r="U1149" t="str">
        <f>IFERROR(VLOOKUP(F1149,compounds!$A:$B,2,FALSE),"")</f>
        <v/>
      </c>
      <c r="V1149" t="str">
        <f>VLOOKUP(B1149,'volatile collection data'!$O:$P,2,FALSE)</f>
        <v>24.apr.22 6</v>
      </c>
    </row>
    <row r="1150" spans="1:22" x14ac:dyDescent="0.2">
      <c r="A1150" t="s">
        <v>205</v>
      </c>
      <c r="B1150" s="1" t="str">
        <f t="shared" si="104"/>
        <v>2A</v>
      </c>
      <c r="C1150">
        <v>20.047999999999998</v>
      </c>
      <c r="D1150">
        <f t="shared" ref="D1150:D1213" si="108">ROUND(C1150,2)</f>
        <v>20.05</v>
      </c>
      <c r="E1150">
        <f>VLOOKUP(D1150,'Peak Combiner'!$A$5:$D$4980,4,FALSE)</f>
        <v>20.05</v>
      </c>
      <c r="F1150">
        <f>IFERROR(VLOOKUP(D1150,rt_comb!$A:$B,2,FALSE),D1150)</f>
        <v>20.05</v>
      </c>
      <c r="G1150">
        <v>84048653</v>
      </c>
      <c r="H1150">
        <f>SUMIFS($G:$G,$E:$E,18.51,'RAW2'!$A:$A,'RAW2'!A1150)</f>
        <v>84304444</v>
      </c>
      <c r="I1150" s="1" t="str">
        <f>VLOOKUP(A1150,'volatile collection data'!$G$6:$H$69,2,FALSE)</f>
        <v>A</v>
      </c>
      <c r="J1150" s="1">
        <f>VLOOKUP(A1150,'volatile collection data'!$G$6:$I$69,3,FALSE)</f>
        <v>2</v>
      </c>
      <c r="K1150" s="1" t="str">
        <f>VLOOKUP(A1150,'volatile collection data'!$G$6:$N$69,8,FALSE)</f>
        <v>6B</v>
      </c>
      <c r="L1150" s="1">
        <f>VLOOKUP(A1150,'volatile collection data'!$G$6:$J$69,4,FALSE)</f>
        <v>4.07</v>
      </c>
      <c r="M1150" s="1">
        <f>VLOOKUP($A1150,'volatile collection data'!$G$6:$M$69,6,FALSE)</f>
        <v>11</v>
      </c>
      <c r="N1150" s="1">
        <f>VLOOKUP($A1150,'volatile collection data'!$G$6:$M$69,7,FALSE)</f>
        <v>4.07</v>
      </c>
      <c r="O1150" s="1">
        <f>VLOOKUP(A1150,'volatile collection data'!$G$6:$K$69,5,FALSE)</f>
        <v>0</v>
      </c>
      <c r="P1150" s="1" t="str">
        <f t="shared" si="105"/>
        <v>2A</v>
      </c>
      <c r="Q1150">
        <f t="shared" ref="Q1150:Q1213" si="109">IFERROR((30/H1150*G1150)/L1150/6,0)</f>
        <v>1.224773790861766</v>
      </c>
      <c r="R1150" t="str">
        <f t="shared" si="106"/>
        <v>6B_0-A&amp;4.07%4.07@11</v>
      </c>
      <c r="S1150" t="str">
        <f t="shared" si="107"/>
        <v>2A-6B-VCS-Loc-22</v>
      </c>
      <c r="T1150" t="str">
        <f>IFERROR(IF(VLOOKUP(S1150,Bad!$A:$A,1,FALSE)='RAW2'!S1150,"yes","no"),"no")</f>
        <v>yes</v>
      </c>
      <c r="U1150" t="str">
        <f>IFERROR(VLOOKUP(F1150,compounds!$A:$B,2,FALSE),"")</f>
        <v>tridecane</v>
      </c>
      <c r="V1150" t="str">
        <f>VLOOKUP(B1150,'volatile collection data'!$O:$P,2,FALSE)</f>
        <v>24.apr.22 6</v>
      </c>
    </row>
    <row r="1151" spans="1:22" x14ac:dyDescent="0.2">
      <c r="A1151" t="s">
        <v>205</v>
      </c>
      <c r="B1151" s="1" t="str">
        <f t="shared" si="104"/>
        <v>2A</v>
      </c>
      <c r="C1151">
        <v>20.111000000000001</v>
      </c>
      <c r="D1151">
        <f t="shared" si="108"/>
        <v>20.11</v>
      </c>
      <c r="E1151">
        <f>VLOOKUP(D1151,'Peak Combiner'!$A$5:$D$4980,4,FALSE)</f>
        <v>20.11</v>
      </c>
      <c r="F1151">
        <f>IFERROR(VLOOKUP(D1151,rt_comb!$A:$B,2,FALSE),D1151)</f>
        <v>20.11</v>
      </c>
      <c r="G1151">
        <v>22120199</v>
      </c>
      <c r="H1151">
        <f>SUMIFS($G:$G,$E:$E,18.51,'RAW2'!$A:$A,'RAW2'!A1151)</f>
        <v>84304444</v>
      </c>
      <c r="I1151" s="1" t="str">
        <f>VLOOKUP(A1151,'volatile collection data'!$G$6:$H$69,2,FALSE)</f>
        <v>A</v>
      </c>
      <c r="J1151" s="1">
        <f>VLOOKUP(A1151,'volatile collection data'!$G$6:$I$69,3,FALSE)</f>
        <v>2</v>
      </c>
      <c r="K1151" s="1" t="str">
        <f>VLOOKUP(A1151,'volatile collection data'!$G$6:$N$69,8,FALSE)</f>
        <v>6B</v>
      </c>
      <c r="L1151" s="1">
        <f>VLOOKUP(A1151,'volatile collection data'!$G$6:$J$69,4,FALSE)</f>
        <v>4.07</v>
      </c>
      <c r="M1151" s="1">
        <f>VLOOKUP($A1151,'volatile collection data'!$G$6:$M$69,6,FALSE)</f>
        <v>11</v>
      </c>
      <c r="N1151" s="1">
        <f>VLOOKUP($A1151,'volatile collection data'!$G$6:$M$69,7,FALSE)</f>
        <v>4.07</v>
      </c>
      <c r="O1151" s="1">
        <f>VLOOKUP(A1151,'volatile collection data'!$G$6:$K$69,5,FALSE)</f>
        <v>0</v>
      </c>
      <c r="P1151" s="1" t="str">
        <f t="shared" si="105"/>
        <v>2A</v>
      </c>
      <c r="Q1151">
        <f t="shared" si="109"/>
        <v>0.32233996639835077</v>
      </c>
      <c r="R1151" t="str">
        <f t="shared" si="106"/>
        <v>6B_0-A&amp;4.07%4.07@11</v>
      </c>
      <c r="S1151" t="str">
        <f t="shared" si="107"/>
        <v>2A-6B-VCS-Loc-22</v>
      </c>
      <c r="T1151" t="str">
        <f>IFERROR(IF(VLOOKUP(S1151,Bad!$A:$A,1,FALSE)='RAW2'!S1151,"yes","no"),"no")</f>
        <v>yes</v>
      </c>
      <c r="U1151" t="str">
        <f>IFERROR(VLOOKUP(F1151,compounds!$A:$B,2,FALSE),"")</f>
        <v/>
      </c>
      <c r="V1151" t="str">
        <f>VLOOKUP(B1151,'volatile collection data'!$O:$P,2,FALSE)</f>
        <v>24.apr.22 6</v>
      </c>
    </row>
    <row r="1152" spans="1:22" x14ac:dyDescent="0.2">
      <c r="A1152" t="s">
        <v>205</v>
      </c>
      <c r="B1152" s="1" t="str">
        <f t="shared" si="104"/>
        <v>2A</v>
      </c>
      <c r="C1152">
        <v>20.204999999999998</v>
      </c>
      <c r="D1152">
        <f t="shared" si="108"/>
        <v>20.21</v>
      </c>
      <c r="E1152">
        <f>VLOOKUP(D1152,'Peak Combiner'!$A$5:$D$4980,4,FALSE)</f>
        <v>20.21</v>
      </c>
      <c r="F1152">
        <f>IFERROR(VLOOKUP(D1152,rt_comb!$A:$B,2,FALSE),D1152)</f>
        <v>20.21</v>
      </c>
      <c r="G1152">
        <v>8757062</v>
      </c>
      <c r="H1152">
        <f>SUMIFS($G:$G,$E:$E,18.51,'RAW2'!$A:$A,'RAW2'!A1152)</f>
        <v>84304444</v>
      </c>
      <c r="I1152" s="1" t="str">
        <f>VLOOKUP(A1152,'volatile collection data'!$G$6:$H$69,2,FALSE)</f>
        <v>A</v>
      </c>
      <c r="J1152" s="1">
        <f>VLOOKUP(A1152,'volatile collection data'!$G$6:$I$69,3,FALSE)</f>
        <v>2</v>
      </c>
      <c r="K1152" s="1" t="str">
        <f>VLOOKUP(A1152,'volatile collection data'!$G$6:$N$69,8,FALSE)</f>
        <v>6B</v>
      </c>
      <c r="L1152" s="1">
        <f>VLOOKUP(A1152,'volatile collection data'!$G$6:$J$69,4,FALSE)</f>
        <v>4.07</v>
      </c>
      <c r="M1152" s="1">
        <f>VLOOKUP($A1152,'volatile collection data'!$G$6:$M$69,6,FALSE)</f>
        <v>11</v>
      </c>
      <c r="N1152" s="1">
        <f>VLOOKUP($A1152,'volatile collection data'!$G$6:$M$69,7,FALSE)</f>
        <v>4.07</v>
      </c>
      <c r="O1152" s="1">
        <f>VLOOKUP(A1152,'volatile collection data'!$G$6:$K$69,5,FALSE)</f>
        <v>0</v>
      </c>
      <c r="P1152" s="1" t="str">
        <f t="shared" si="105"/>
        <v>2A</v>
      </c>
      <c r="Q1152">
        <f t="shared" si="109"/>
        <v>0.12760965987820788</v>
      </c>
      <c r="R1152" t="str">
        <f t="shared" si="106"/>
        <v>6B_0-A&amp;4.07%4.07@11</v>
      </c>
      <c r="S1152" t="str">
        <f t="shared" si="107"/>
        <v>2A-6B-VCS-Loc-22</v>
      </c>
      <c r="T1152" t="str">
        <f>IFERROR(IF(VLOOKUP(S1152,Bad!$A:$A,1,FALSE)='RAW2'!S1152,"yes","no"),"no")</f>
        <v>yes</v>
      </c>
      <c r="U1152" t="str">
        <f>IFERROR(VLOOKUP(F1152,compounds!$A:$B,2,FALSE),"")</f>
        <v/>
      </c>
      <c r="V1152" t="str">
        <f>VLOOKUP(B1152,'volatile collection data'!$O:$P,2,FALSE)</f>
        <v>24.apr.22 6</v>
      </c>
    </row>
    <row r="1153" spans="1:22" x14ac:dyDescent="0.2">
      <c r="A1153" t="s">
        <v>205</v>
      </c>
      <c r="B1153" s="1" t="str">
        <f t="shared" si="104"/>
        <v>2A</v>
      </c>
      <c r="C1153">
        <v>20.309000000000001</v>
      </c>
      <c r="D1153">
        <f t="shared" si="108"/>
        <v>20.309999999999999</v>
      </c>
      <c r="E1153">
        <f>VLOOKUP(D1153,'Peak Combiner'!$A$5:$D$4980,4,FALSE)</f>
        <v>20.309999999999999</v>
      </c>
      <c r="F1153">
        <f>IFERROR(VLOOKUP(D1153,rt_comb!$A:$B,2,FALSE),D1153)</f>
        <v>20.309999999999999</v>
      </c>
      <c r="G1153">
        <v>55079309</v>
      </c>
      <c r="H1153">
        <f>SUMIFS($G:$G,$E:$E,18.51,'RAW2'!$A:$A,'RAW2'!A1153)</f>
        <v>84304444</v>
      </c>
      <c r="I1153" s="1" t="str">
        <f>VLOOKUP(A1153,'volatile collection data'!$G$6:$H$69,2,FALSE)</f>
        <v>A</v>
      </c>
      <c r="J1153" s="1">
        <f>VLOOKUP(A1153,'volatile collection data'!$G$6:$I$69,3,FALSE)</f>
        <v>2</v>
      </c>
      <c r="K1153" s="1" t="str">
        <f>VLOOKUP(A1153,'volatile collection data'!$G$6:$N$69,8,FALSE)</f>
        <v>6B</v>
      </c>
      <c r="L1153" s="1">
        <f>VLOOKUP(A1153,'volatile collection data'!$G$6:$J$69,4,FALSE)</f>
        <v>4.07</v>
      </c>
      <c r="M1153" s="1">
        <f>VLOOKUP($A1153,'volatile collection data'!$G$6:$M$69,6,FALSE)</f>
        <v>11</v>
      </c>
      <c r="N1153" s="1">
        <f>VLOOKUP($A1153,'volatile collection data'!$G$6:$M$69,7,FALSE)</f>
        <v>4.07</v>
      </c>
      <c r="O1153" s="1">
        <f>VLOOKUP(A1153,'volatile collection data'!$G$6:$K$69,5,FALSE)</f>
        <v>0</v>
      </c>
      <c r="P1153" s="1" t="str">
        <f t="shared" si="105"/>
        <v>2A</v>
      </c>
      <c r="Q1153">
        <f t="shared" si="109"/>
        <v>0.80262671291087306</v>
      </c>
      <c r="R1153" t="str">
        <f t="shared" si="106"/>
        <v>6B_0-A&amp;4.07%4.07@11</v>
      </c>
      <c r="S1153" t="str">
        <f t="shared" si="107"/>
        <v>2A-6B-VCS-Loc-22</v>
      </c>
      <c r="T1153" t="str">
        <f>IFERROR(IF(VLOOKUP(S1153,Bad!$A:$A,1,FALSE)='RAW2'!S1153,"yes","no"),"no")</f>
        <v>yes</v>
      </c>
      <c r="U1153" t="str">
        <f>IFERROR(VLOOKUP(F1153,compounds!$A:$B,2,FALSE),"")</f>
        <v/>
      </c>
      <c r="V1153" t="str">
        <f>VLOOKUP(B1153,'volatile collection data'!$O:$P,2,FALSE)</f>
        <v>24.apr.22 6</v>
      </c>
    </row>
    <row r="1154" spans="1:22" x14ac:dyDescent="0.2">
      <c r="A1154" t="s">
        <v>205</v>
      </c>
      <c r="B1154" s="1" t="str">
        <f t="shared" si="104"/>
        <v>2A</v>
      </c>
      <c r="C1154">
        <v>20.503</v>
      </c>
      <c r="D1154">
        <f t="shared" si="108"/>
        <v>20.5</v>
      </c>
      <c r="E1154">
        <f>VLOOKUP(D1154,'Peak Combiner'!$A$5:$D$4980,4,FALSE)</f>
        <v>20.5</v>
      </c>
      <c r="F1154">
        <f>IFERROR(VLOOKUP(D1154,rt_comb!$A:$B,2,FALSE),D1154)</f>
        <v>20.5</v>
      </c>
      <c r="G1154">
        <v>20092873</v>
      </c>
      <c r="H1154">
        <f>SUMIFS($G:$G,$E:$E,18.51,'RAW2'!$A:$A,'RAW2'!A1154)</f>
        <v>84304444</v>
      </c>
      <c r="I1154" s="1" t="str">
        <f>VLOOKUP(A1154,'volatile collection data'!$G$6:$H$69,2,FALSE)</f>
        <v>A</v>
      </c>
      <c r="J1154" s="1">
        <f>VLOOKUP(A1154,'volatile collection data'!$G$6:$I$69,3,FALSE)</f>
        <v>2</v>
      </c>
      <c r="K1154" s="1" t="str">
        <f>VLOOKUP(A1154,'volatile collection data'!$G$6:$N$69,8,FALSE)</f>
        <v>6B</v>
      </c>
      <c r="L1154" s="1">
        <f>VLOOKUP(A1154,'volatile collection data'!$G$6:$J$69,4,FALSE)</f>
        <v>4.07</v>
      </c>
      <c r="M1154" s="1">
        <f>VLOOKUP($A1154,'volatile collection data'!$G$6:$M$69,6,FALSE)</f>
        <v>11</v>
      </c>
      <c r="N1154" s="1">
        <f>VLOOKUP($A1154,'volatile collection data'!$G$6:$M$69,7,FALSE)</f>
        <v>4.07</v>
      </c>
      <c r="O1154" s="1">
        <f>VLOOKUP(A1154,'volatile collection data'!$G$6:$K$69,5,FALSE)</f>
        <v>0</v>
      </c>
      <c r="P1154" s="1" t="str">
        <f t="shared" si="105"/>
        <v>2A</v>
      </c>
      <c r="Q1154">
        <f t="shared" si="109"/>
        <v>0.2927973662292247</v>
      </c>
      <c r="R1154" t="str">
        <f t="shared" si="106"/>
        <v>6B_0-A&amp;4.07%4.07@11</v>
      </c>
      <c r="S1154" t="str">
        <f t="shared" si="107"/>
        <v>2A-6B-VCS-Loc-22</v>
      </c>
      <c r="T1154" t="str">
        <f>IFERROR(IF(VLOOKUP(S1154,Bad!$A:$A,1,FALSE)='RAW2'!S1154,"yes","no"),"no")</f>
        <v>yes</v>
      </c>
      <c r="U1154" t="str">
        <f>IFERROR(VLOOKUP(F1154,compounds!$A:$B,2,FALSE),"")</f>
        <v/>
      </c>
      <c r="V1154" t="str">
        <f>VLOOKUP(B1154,'volatile collection data'!$O:$P,2,FALSE)</f>
        <v>24.apr.22 6</v>
      </c>
    </row>
    <row r="1155" spans="1:22" x14ac:dyDescent="0.2">
      <c r="A1155" t="s">
        <v>205</v>
      </c>
      <c r="B1155" s="1" t="str">
        <f t="shared" ref="B1155:B1218" si="110">LEFT(A1155,FIND("-",A1155)-1)</f>
        <v>2A</v>
      </c>
      <c r="C1155">
        <v>20.577000000000002</v>
      </c>
      <c r="D1155">
        <f t="shared" si="108"/>
        <v>20.58</v>
      </c>
      <c r="E1155">
        <f>VLOOKUP(D1155,'Peak Combiner'!$A$5:$D$4980,4,FALSE)</f>
        <v>20.58</v>
      </c>
      <c r="F1155">
        <f>IFERROR(VLOOKUP(D1155,rt_comb!$A:$B,2,FALSE),D1155)</f>
        <v>20.58</v>
      </c>
      <c r="G1155">
        <v>7238918</v>
      </c>
      <c r="H1155">
        <f>SUMIFS($G:$G,$E:$E,18.51,'RAW2'!$A:$A,'RAW2'!A1155)</f>
        <v>84304444</v>
      </c>
      <c r="I1155" s="1" t="str">
        <f>VLOOKUP(A1155,'volatile collection data'!$G$6:$H$69,2,FALSE)</f>
        <v>A</v>
      </c>
      <c r="J1155" s="1">
        <f>VLOOKUP(A1155,'volatile collection data'!$G$6:$I$69,3,FALSE)</f>
        <v>2</v>
      </c>
      <c r="K1155" s="1" t="str">
        <f>VLOOKUP(A1155,'volatile collection data'!$G$6:$N$69,8,FALSE)</f>
        <v>6B</v>
      </c>
      <c r="L1155" s="1">
        <f>VLOOKUP(A1155,'volatile collection data'!$G$6:$J$69,4,FALSE)</f>
        <v>4.07</v>
      </c>
      <c r="M1155" s="1">
        <f>VLOOKUP($A1155,'volatile collection data'!$G$6:$M$69,6,FALSE)</f>
        <v>11</v>
      </c>
      <c r="N1155" s="1">
        <f>VLOOKUP($A1155,'volatile collection data'!$G$6:$M$69,7,FALSE)</f>
        <v>4.07</v>
      </c>
      <c r="O1155" s="1">
        <f>VLOOKUP(A1155,'volatile collection data'!$G$6:$K$69,5,FALSE)</f>
        <v>0</v>
      </c>
      <c r="P1155" s="1" t="str">
        <f t="shared" ref="P1155:P1218" si="111">J1155&amp;I1155</f>
        <v>2A</v>
      </c>
      <c r="Q1155">
        <f t="shared" si="109"/>
        <v>0.10548696170773221</v>
      </c>
      <c r="R1155" t="str">
        <f t="shared" ref="R1155:R1218" si="112">K1155&amp;"_"&amp;O1155&amp;"-"&amp;I1155&amp;"&amp;"&amp;L1155&amp;"%"&amp;N1155&amp;"@"&amp;M1155</f>
        <v>6B_0-A&amp;4.07%4.07@11</v>
      </c>
      <c r="S1155" t="str">
        <f t="shared" ref="S1155:S1218" si="113">A1155</f>
        <v>2A-6B-VCS-Loc-22</v>
      </c>
      <c r="T1155" t="str">
        <f>IFERROR(IF(VLOOKUP(S1155,Bad!$A:$A,1,FALSE)='RAW2'!S1155,"yes","no"),"no")</f>
        <v>yes</v>
      </c>
      <c r="U1155" t="str">
        <f>IFERROR(VLOOKUP(F1155,compounds!$A:$B,2,FALSE),"")</f>
        <v/>
      </c>
      <c r="V1155" t="str">
        <f>VLOOKUP(B1155,'volatile collection data'!$O:$P,2,FALSE)</f>
        <v>24.apr.22 6</v>
      </c>
    </row>
    <row r="1156" spans="1:22" x14ac:dyDescent="0.2">
      <c r="A1156" t="s">
        <v>205</v>
      </c>
      <c r="B1156" s="1" t="str">
        <f t="shared" si="110"/>
        <v>2A</v>
      </c>
      <c r="C1156">
        <v>20.635999999999999</v>
      </c>
      <c r="D1156">
        <f t="shared" si="108"/>
        <v>20.64</v>
      </c>
      <c r="E1156">
        <f>VLOOKUP(D1156,'Peak Combiner'!$A$5:$D$4980,4,FALSE)</f>
        <v>20.64</v>
      </c>
      <c r="F1156">
        <f>IFERROR(VLOOKUP(D1156,rt_comb!$A:$B,2,FALSE),D1156)</f>
        <v>20.64</v>
      </c>
      <c r="G1156">
        <v>15626150</v>
      </c>
      <c r="H1156">
        <f>SUMIFS($G:$G,$E:$E,18.51,'RAW2'!$A:$A,'RAW2'!A1156)</f>
        <v>84304444</v>
      </c>
      <c r="I1156" s="1" t="str">
        <f>VLOOKUP(A1156,'volatile collection data'!$G$6:$H$69,2,FALSE)</f>
        <v>A</v>
      </c>
      <c r="J1156" s="1">
        <f>VLOOKUP(A1156,'volatile collection data'!$G$6:$I$69,3,FALSE)</f>
        <v>2</v>
      </c>
      <c r="K1156" s="1" t="str">
        <f>VLOOKUP(A1156,'volatile collection data'!$G$6:$N$69,8,FALSE)</f>
        <v>6B</v>
      </c>
      <c r="L1156" s="1">
        <f>VLOOKUP(A1156,'volatile collection data'!$G$6:$J$69,4,FALSE)</f>
        <v>4.07</v>
      </c>
      <c r="M1156" s="1">
        <f>VLOOKUP($A1156,'volatile collection data'!$G$6:$M$69,6,FALSE)</f>
        <v>11</v>
      </c>
      <c r="N1156" s="1">
        <f>VLOOKUP($A1156,'volatile collection data'!$G$6:$M$69,7,FALSE)</f>
        <v>4.07</v>
      </c>
      <c r="O1156" s="1">
        <f>VLOOKUP(A1156,'volatile collection data'!$G$6:$K$69,5,FALSE)</f>
        <v>0</v>
      </c>
      <c r="P1156" s="1" t="str">
        <f t="shared" si="111"/>
        <v>2A</v>
      </c>
      <c r="Q1156">
        <f t="shared" si="109"/>
        <v>0.22770738481763156</v>
      </c>
      <c r="R1156" t="str">
        <f t="shared" si="112"/>
        <v>6B_0-A&amp;4.07%4.07@11</v>
      </c>
      <c r="S1156" t="str">
        <f t="shared" si="113"/>
        <v>2A-6B-VCS-Loc-22</v>
      </c>
      <c r="T1156" t="str">
        <f>IFERROR(IF(VLOOKUP(S1156,Bad!$A:$A,1,FALSE)='RAW2'!S1156,"yes","no"),"no")</f>
        <v>yes</v>
      </c>
      <c r="U1156" t="str">
        <f>IFERROR(VLOOKUP(F1156,compounds!$A:$B,2,FALSE),"")</f>
        <v/>
      </c>
      <c r="V1156" t="str">
        <f>VLOOKUP(B1156,'volatile collection data'!$O:$P,2,FALSE)</f>
        <v>24.apr.22 6</v>
      </c>
    </row>
    <row r="1157" spans="1:22" x14ac:dyDescent="0.2">
      <c r="A1157" t="s">
        <v>205</v>
      </c>
      <c r="B1157" s="1" t="str">
        <f t="shared" si="110"/>
        <v>2A</v>
      </c>
      <c r="C1157">
        <v>20.716999999999999</v>
      </c>
      <c r="D1157">
        <f t="shared" si="108"/>
        <v>20.72</v>
      </c>
      <c r="E1157">
        <f>VLOOKUP(D1157,'Peak Combiner'!$A$5:$D$4980,4,FALSE)</f>
        <v>20.72</v>
      </c>
      <c r="F1157">
        <f>IFERROR(VLOOKUP(D1157,rt_comb!$A:$B,2,FALSE),D1157)</f>
        <v>20.72</v>
      </c>
      <c r="G1157">
        <v>26560102</v>
      </c>
      <c r="H1157">
        <f>SUMIFS($G:$G,$E:$E,18.51,'RAW2'!$A:$A,'RAW2'!A1157)</f>
        <v>84304444</v>
      </c>
      <c r="I1157" s="1" t="str">
        <f>VLOOKUP(A1157,'volatile collection data'!$G$6:$H$69,2,FALSE)</f>
        <v>A</v>
      </c>
      <c r="J1157" s="1">
        <f>VLOOKUP(A1157,'volatile collection data'!$G$6:$I$69,3,FALSE)</f>
        <v>2</v>
      </c>
      <c r="K1157" s="1" t="str">
        <f>VLOOKUP(A1157,'volatile collection data'!$G$6:$N$69,8,FALSE)</f>
        <v>6B</v>
      </c>
      <c r="L1157" s="1">
        <f>VLOOKUP(A1157,'volatile collection data'!$G$6:$J$69,4,FALSE)</f>
        <v>4.07</v>
      </c>
      <c r="M1157" s="1">
        <f>VLOOKUP($A1157,'volatile collection data'!$G$6:$M$69,6,FALSE)</f>
        <v>11</v>
      </c>
      <c r="N1157" s="1">
        <f>VLOOKUP($A1157,'volatile collection data'!$G$6:$M$69,7,FALSE)</f>
        <v>4.07</v>
      </c>
      <c r="O1157" s="1">
        <f>VLOOKUP(A1157,'volatile collection data'!$G$6:$K$69,5,FALSE)</f>
        <v>0</v>
      </c>
      <c r="P1157" s="1" t="str">
        <f t="shared" si="111"/>
        <v>2A</v>
      </c>
      <c r="Q1157">
        <f t="shared" si="109"/>
        <v>0.38703912140287566</v>
      </c>
      <c r="R1157" t="str">
        <f t="shared" si="112"/>
        <v>6B_0-A&amp;4.07%4.07@11</v>
      </c>
      <c r="S1157" t="str">
        <f t="shared" si="113"/>
        <v>2A-6B-VCS-Loc-22</v>
      </c>
      <c r="T1157" t="str">
        <f>IFERROR(IF(VLOOKUP(S1157,Bad!$A:$A,1,FALSE)='RAW2'!S1157,"yes","no"),"no")</f>
        <v>yes</v>
      </c>
      <c r="U1157" t="str">
        <f>IFERROR(VLOOKUP(F1157,compounds!$A:$B,2,FALSE),"")</f>
        <v/>
      </c>
      <c r="V1157" t="str">
        <f>VLOOKUP(B1157,'volatile collection data'!$O:$P,2,FALSE)</f>
        <v>24.apr.22 6</v>
      </c>
    </row>
    <row r="1158" spans="1:22" x14ac:dyDescent="0.2">
      <c r="A1158" t="s">
        <v>205</v>
      </c>
      <c r="B1158" s="1" t="str">
        <f t="shared" si="110"/>
        <v>2A</v>
      </c>
      <c r="C1158">
        <v>20.844999999999999</v>
      </c>
      <c r="D1158">
        <f t="shared" si="108"/>
        <v>20.85</v>
      </c>
      <c r="E1158">
        <f>VLOOKUP(D1158,'Peak Combiner'!$A$5:$D$4980,4,FALSE)</f>
        <v>20.85</v>
      </c>
      <c r="F1158">
        <f>IFERROR(VLOOKUP(D1158,rt_comb!$A:$B,2,FALSE),D1158)</f>
        <v>20.85</v>
      </c>
      <c r="G1158">
        <v>52771471</v>
      </c>
      <c r="H1158">
        <f>SUMIFS($G:$G,$E:$E,18.51,'RAW2'!$A:$A,'RAW2'!A1158)</f>
        <v>84304444</v>
      </c>
      <c r="I1158" s="1" t="str">
        <f>VLOOKUP(A1158,'volatile collection data'!$G$6:$H$69,2,FALSE)</f>
        <v>A</v>
      </c>
      <c r="J1158" s="1">
        <f>VLOOKUP(A1158,'volatile collection data'!$G$6:$I$69,3,FALSE)</f>
        <v>2</v>
      </c>
      <c r="K1158" s="1" t="str">
        <f>VLOOKUP(A1158,'volatile collection data'!$G$6:$N$69,8,FALSE)</f>
        <v>6B</v>
      </c>
      <c r="L1158" s="1">
        <f>VLOOKUP(A1158,'volatile collection data'!$G$6:$J$69,4,FALSE)</f>
        <v>4.07</v>
      </c>
      <c r="M1158" s="1">
        <f>VLOOKUP($A1158,'volatile collection data'!$G$6:$M$69,6,FALSE)</f>
        <v>11</v>
      </c>
      <c r="N1158" s="1">
        <f>VLOOKUP($A1158,'volatile collection data'!$G$6:$M$69,7,FALSE)</f>
        <v>4.07</v>
      </c>
      <c r="O1158" s="1">
        <f>VLOOKUP(A1158,'volatile collection data'!$G$6:$K$69,5,FALSE)</f>
        <v>0</v>
      </c>
      <c r="P1158" s="1" t="str">
        <f t="shared" si="111"/>
        <v>2A</v>
      </c>
      <c r="Q1158">
        <f t="shared" si="109"/>
        <v>0.76899643574325627</v>
      </c>
      <c r="R1158" t="str">
        <f t="shared" si="112"/>
        <v>6B_0-A&amp;4.07%4.07@11</v>
      </c>
      <c r="S1158" t="str">
        <f t="shared" si="113"/>
        <v>2A-6B-VCS-Loc-22</v>
      </c>
      <c r="T1158" t="str">
        <f>IFERROR(IF(VLOOKUP(S1158,Bad!$A:$A,1,FALSE)='RAW2'!S1158,"yes","no"),"no")</f>
        <v>yes</v>
      </c>
      <c r="U1158" t="str">
        <f>IFERROR(VLOOKUP(F1158,compounds!$A:$B,2,FALSE),"")</f>
        <v>nanodecane</v>
      </c>
      <c r="V1158" t="str">
        <f>VLOOKUP(B1158,'volatile collection data'!$O:$P,2,FALSE)</f>
        <v>24.apr.22 6</v>
      </c>
    </row>
    <row r="1159" spans="1:22" x14ac:dyDescent="0.2">
      <c r="A1159" t="s">
        <v>205</v>
      </c>
      <c r="B1159" s="1" t="str">
        <f t="shared" si="110"/>
        <v>2A</v>
      </c>
      <c r="C1159">
        <v>20.954999999999998</v>
      </c>
      <c r="D1159">
        <f t="shared" si="108"/>
        <v>20.96</v>
      </c>
      <c r="E1159">
        <f>VLOOKUP(D1159,'Peak Combiner'!$A$5:$D$4980,4,FALSE)</f>
        <v>20.96</v>
      </c>
      <c r="F1159">
        <f>IFERROR(VLOOKUP(D1159,rt_comb!$A:$B,2,FALSE),D1159)</f>
        <v>20.96</v>
      </c>
      <c r="G1159">
        <v>135678808</v>
      </c>
      <c r="H1159">
        <f>SUMIFS($G:$G,$E:$E,18.51,'RAW2'!$A:$A,'RAW2'!A1159)</f>
        <v>84304444</v>
      </c>
      <c r="I1159" s="1" t="str">
        <f>VLOOKUP(A1159,'volatile collection data'!$G$6:$H$69,2,FALSE)</f>
        <v>A</v>
      </c>
      <c r="J1159" s="1">
        <f>VLOOKUP(A1159,'volatile collection data'!$G$6:$I$69,3,FALSE)</f>
        <v>2</v>
      </c>
      <c r="K1159" s="1" t="str">
        <f>VLOOKUP(A1159,'volatile collection data'!$G$6:$N$69,8,FALSE)</f>
        <v>6B</v>
      </c>
      <c r="L1159" s="1">
        <f>VLOOKUP(A1159,'volatile collection data'!$G$6:$J$69,4,FALSE)</f>
        <v>4.07</v>
      </c>
      <c r="M1159" s="1">
        <f>VLOOKUP($A1159,'volatile collection data'!$G$6:$M$69,6,FALSE)</f>
        <v>11</v>
      </c>
      <c r="N1159" s="1">
        <f>VLOOKUP($A1159,'volatile collection data'!$G$6:$M$69,7,FALSE)</f>
        <v>4.07</v>
      </c>
      <c r="O1159" s="1">
        <f>VLOOKUP(A1159,'volatile collection data'!$G$6:$K$69,5,FALSE)</f>
        <v>0</v>
      </c>
      <c r="P1159" s="1" t="str">
        <f t="shared" si="111"/>
        <v>2A</v>
      </c>
      <c r="Q1159">
        <f t="shared" si="109"/>
        <v>1.9771387414592556</v>
      </c>
      <c r="R1159" t="str">
        <f t="shared" si="112"/>
        <v>6B_0-A&amp;4.07%4.07@11</v>
      </c>
      <c r="S1159" t="str">
        <f t="shared" si="113"/>
        <v>2A-6B-VCS-Loc-22</v>
      </c>
      <c r="T1159" t="str">
        <f>IFERROR(IF(VLOOKUP(S1159,Bad!$A:$A,1,FALSE)='RAW2'!S1159,"yes","no"),"no")</f>
        <v>yes</v>
      </c>
      <c r="U1159" t="str">
        <f>IFERROR(VLOOKUP(F1159,compounds!$A:$B,2,FALSE),"")</f>
        <v/>
      </c>
      <c r="V1159" t="str">
        <f>VLOOKUP(B1159,'volatile collection data'!$O:$P,2,FALSE)</f>
        <v>24.apr.22 6</v>
      </c>
    </row>
    <row r="1160" spans="1:22" x14ac:dyDescent="0.2">
      <c r="A1160" t="s">
        <v>205</v>
      </c>
      <c r="B1160" s="1" t="str">
        <f t="shared" si="110"/>
        <v>2A</v>
      </c>
      <c r="C1160">
        <v>21.081</v>
      </c>
      <c r="D1160">
        <f t="shared" si="108"/>
        <v>21.08</v>
      </c>
      <c r="E1160">
        <f>VLOOKUP(D1160,'Peak Combiner'!$A$5:$D$4980,4,FALSE)</f>
        <v>21.07</v>
      </c>
      <c r="F1160">
        <f>IFERROR(VLOOKUP(D1160,rt_comb!$A:$B,2,FALSE),D1160)</f>
        <v>21.08</v>
      </c>
      <c r="G1160">
        <v>75497855</v>
      </c>
      <c r="H1160">
        <f>SUMIFS($G:$G,$E:$E,18.51,'RAW2'!$A:$A,'RAW2'!A1160)</f>
        <v>84304444</v>
      </c>
      <c r="I1160" s="1" t="str">
        <f>VLOOKUP(A1160,'volatile collection data'!$G$6:$H$69,2,FALSE)</f>
        <v>A</v>
      </c>
      <c r="J1160" s="1">
        <f>VLOOKUP(A1160,'volatile collection data'!$G$6:$I$69,3,FALSE)</f>
        <v>2</v>
      </c>
      <c r="K1160" s="1" t="str">
        <f>VLOOKUP(A1160,'volatile collection data'!$G$6:$N$69,8,FALSE)</f>
        <v>6B</v>
      </c>
      <c r="L1160" s="1">
        <f>VLOOKUP(A1160,'volatile collection data'!$G$6:$J$69,4,FALSE)</f>
        <v>4.07</v>
      </c>
      <c r="M1160" s="1">
        <f>VLOOKUP($A1160,'volatile collection data'!$G$6:$M$69,6,FALSE)</f>
        <v>11</v>
      </c>
      <c r="N1160" s="1">
        <f>VLOOKUP($A1160,'volatile collection data'!$G$6:$M$69,7,FALSE)</f>
        <v>4.07</v>
      </c>
      <c r="O1160" s="1">
        <f>VLOOKUP(A1160,'volatile collection data'!$G$6:$K$69,5,FALSE)</f>
        <v>0</v>
      </c>
      <c r="P1160" s="1" t="str">
        <f t="shared" si="111"/>
        <v>2A</v>
      </c>
      <c r="Q1160">
        <f t="shared" si="109"/>
        <v>1.1001698512679547</v>
      </c>
      <c r="R1160" t="str">
        <f t="shared" si="112"/>
        <v>6B_0-A&amp;4.07%4.07@11</v>
      </c>
      <c r="S1160" t="str">
        <f t="shared" si="113"/>
        <v>2A-6B-VCS-Loc-22</v>
      </c>
      <c r="T1160" t="str">
        <f>IFERROR(IF(VLOOKUP(S1160,Bad!$A:$A,1,FALSE)='RAW2'!S1160,"yes","no"),"no")</f>
        <v>yes</v>
      </c>
      <c r="U1160" t="str">
        <f>IFERROR(VLOOKUP(F1160,compounds!$A:$B,2,FALSE),"")</f>
        <v/>
      </c>
      <c r="V1160" t="str">
        <f>VLOOKUP(B1160,'volatile collection data'!$O:$P,2,FALSE)</f>
        <v>24.apr.22 6</v>
      </c>
    </row>
    <row r="1161" spans="1:22" x14ac:dyDescent="0.2">
      <c r="A1161" t="s">
        <v>205</v>
      </c>
      <c r="B1161" s="1" t="str">
        <f t="shared" si="110"/>
        <v>2A</v>
      </c>
      <c r="C1161">
        <v>21.225999999999999</v>
      </c>
      <c r="D1161">
        <f t="shared" si="108"/>
        <v>21.23</v>
      </c>
      <c r="E1161">
        <f>VLOOKUP(D1161,'Peak Combiner'!$A$5:$D$4980,4,FALSE)</f>
        <v>21.23</v>
      </c>
      <c r="F1161">
        <f>IFERROR(VLOOKUP(D1161,rt_comb!$A:$B,2,FALSE),D1161)</f>
        <v>21.23</v>
      </c>
      <c r="G1161">
        <v>7921452</v>
      </c>
      <c r="H1161">
        <f>SUMIFS($G:$G,$E:$E,18.51,'RAW2'!$A:$A,'RAW2'!A1161)</f>
        <v>84304444</v>
      </c>
      <c r="I1161" s="1" t="str">
        <f>VLOOKUP(A1161,'volatile collection data'!$G$6:$H$69,2,FALSE)</f>
        <v>A</v>
      </c>
      <c r="J1161" s="1">
        <f>VLOOKUP(A1161,'volatile collection data'!$G$6:$I$69,3,FALSE)</f>
        <v>2</v>
      </c>
      <c r="K1161" s="1" t="str">
        <f>VLOOKUP(A1161,'volatile collection data'!$G$6:$N$69,8,FALSE)</f>
        <v>6B</v>
      </c>
      <c r="L1161" s="1">
        <f>VLOOKUP(A1161,'volatile collection data'!$G$6:$J$69,4,FALSE)</f>
        <v>4.07</v>
      </c>
      <c r="M1161" s="1">
        <f>VLOOKUP($A1161,'volatile collection data'!$G$6:$M$69,6,FALSE)</f>
        <v>11</v>
      </c>
      <c r="N1161" s="1">
        <f>VLOOKUP($A1161,'volatile collection data'!$G$6:$M$69,7,FALSE)</f>
        <v>4.07</v>
      </c>
      <c r="O1161" s="1">
        <f>VLOOKUP(A1161,'volatile collection data'!$G$6:$K$69,5,FALSE)</f>
        <v>0</v>
      </c>
      <c r="P1161" s="1" t="str">
        <f t="shared" si="111"/>
        <v>2A</v>
      </c>
      <c r="Q1161">
        <f t="shared" si="109"/>
        <v>0.11543298374061411</v>
      </c>
      <c r="R1161" t="str">
        <f t="shared" si="112"/>
        <v>6B_0-A&amp;4.07%4.07@11</v>
      </c>
      <c r="S1161" t="str">
        <f t="shared" si="113"/>
        <v>2A-6B-VCS-Loc-22</v>
      </c>
      <c r="T1161" t="str">
        <f>IFERROR(IF(VLOOKUP(S1161,Bad!$A:$A,1,FALSE)='RAW2'!S1161,"yes","no"),"no")</f>
        <v>yes</v>
      </c>
      <c r="U1161" t="str">
        <f>IFERROR(VLOOKUP(F1161,compounds!$A:$B,2,FALSE),"")</f>
        <v/>
      </c>
      <c r="V1161" t="str">
        <f>VLOOKUP(B1161,'volatile collection data'!$O:$P,2,FALSE)</f>
        <v>24.apr.22 6</v>
      </c>
    </row>
    <row r="1162" spans="1:22" x14ac:dyDescent="0.2">
      <c r="A1162" t="s">
        <v>205</v>
      </c>
      <c r="B1162" s="1" t="str">
        <f t="shared" si="110"/>
        <v>2A</v>
      </c>
      <c r="C1162">
        <v>21.324999999999999</v>
      </c>
      <c r="D1162">
        <f t="shared" si="108"/>
        <v>21.33</v>
      </c>
      <c r="E1162">
        <f>VLOOKUP(D1162,'Peak Combiner'!$A$5:$D$4980,4,FALSE)</f>
        <v>21.28</v>
      </c>
      <c r="F1162">
        <f>IFERROR(VLOOKUP(D1162,rt_comb!$A:$B,2,FALSE),D1162)</f>
        <v>21.33</v>
      </c>
      <c r="G1162">
        <v>120654108</v>
      </c>
      <c r="H1162">
        <f>SUMIFS($G:$G,$E:$E,18.51,'RAW2'!$A:$A,'RAW2'!A1162)</f>
        <v>84304444</v>
      </c>
      <c r="I1162" s="1" t="str">
        <f>VLOOKUP(A1162,'volatile collection data'!$G$6:$H$69,2,FALSE)</f>
        <v>A</v>
      </c>
      <c r="J1162" s="1">
        <f>VLOOKUP(A1162,'volatile collection data'!$G$6:$I$69,3,FALSE)</f>
        <v>2</v>
      </c>
      <c r="K1162" s="1" t="str">
        <f>VLOOKUP(A1162,'volatile collection data'!$G$6:$N$69,8,FALSE)</f>
        <v>6B</v>
      </c>
      <c r="L1162" s="1">
        <f>VLOOKUP(A1162,'volatile collection data'!$G$6:$J$69,4,FALSE)</f>
        <v>4.07</v>
      </c>
      <c r="M1162" s="1">
        <f>VLOOKUP($A1162,'volatile collection data'!$G$6:$M$69,6,FALSE)</f>
        <v>11</v>
      </c>
      <c r="N1162" s="1">
        <f>VLOOKUP($A1162,'volatile collection data'!$G$6:$M$69,7,FALSE)</f>
        <v>4.07</v>
      </c>
      <c r="O1162" s="1">
        <f>VLOOKUP(A1162,'volatile collection data'!$G$6:$K$69,5,FALSE)</f>
        <v>0</v>
      </c>
      <c r="P1162" s="1" t="str">
        <f t="shared" si="111"/>
        <v>2A</v>
      </c>
      <c r="Q1162">
        <f t="shared" si="109"/>
        <v>1.7581958064004297</v>
      </c>
      <c r="R1162" t="str">
        <f t="shared" si="112"/>
        <v>6B_0-A&amp;4.07%4.07@11</v>
      </c>
      <c r="S1162" t="str">
        <f t="shared" si="113"/>
        <v>2A-6B-VCS-Loc-22</v>
      </c>
      <c r="T1162" t="str">
        <f>IFERROR(IF(VLOOKUP(S1162,Bad!$A:$A,1,FALSE)='RAW2'!S1162,"yes","no"),"no")</f>
        <v>yes</v>
      </c>
      <c r="U1162" t="str">
        <f>IFERROR(VLOOKUP(F1162,compounds!$A:$B,2,FALSE),"")</f>
        <v/>
      </c>
      <c r="V1162" t="str">
        <f>VLOOKUP(B1162,'volatile collection data'!$O:$P,2,FALSE)</f>
        <v>24.apr.22 6</v>
      </c>
    </row>
    <row r="1163" spans="1:22" x14ac:dyDescent="0.2">
      <c r="A1163" t="s">
        <v>205</v>
      </c>
      <c r="B1163" s="1" t="str">
        <f t="shared" si="110"/>
        <v>2A</v>
      </c>
      <c r="C1163">
        <v>21.443999999999999</v>
      </c>
      <c r="D1163">
        <f t="shared" si="108"/>
        <v>21.44</v>
      </c>
      <c r="E1163">
        <f>VLOOKUP(D1163,'Peak Combiner'!$A$5:$D$4980,4,FALSE)</f>
        <v>21.44</v>
      </c>
      <c r="F1163">
        <f>IFERROR(VLOOKUP(D1163,rt_comb!$A:$B,2,FALSE),D1163)</f>
        <v>21.44</v>
      </c>
      <c r="G1163">
        <v>35612586</v>
      </c>
      <c r="H1163">
        <f>SUMIFS($G:$G,$E:$E,18.51,'RAW2'!$A:$A,'RAW2'!A1163)</f>
        <v>84304444</v>
      </c>
      <c r="I1163" s="1" t="str">
        <f>VLOOKUP(A1163,'volatile collection data'!$G$6:$H$69,2,FALSE)</f>
        <v>A</v>
      </c>
      <c r="J1163" s="1">
        <f>VLOOKUP(A1163,'volatile collection data'!$G$6:$I$69,3,FALSE)</f>
        <v>2</v>
      </c>
      <c r="K1163" s="1" t="str">
        <f>VLOOKUP(A1163,'volatile collection data'!$G$6:$N$69,8,FALSE)</f>
        <v>6B</v>
      </c>
      <c r="L1163" s="1">
        <f>VLOOKUP(A1163,'volatile collection data'!$G$6:$J$69,4,FALSE)</f>
        <v>4.07</v>
      </c>
      <c r="M1163" s="1">
        <f>VLOOKUP($A1163,'volatile collection data'!$G$6:$M$69,6,FALSE)</f>
        <v>11</v>
      </c>
      <c r="N1163" s="1">
        <f>VLOOKUP($A1163,'volatile collection data'!$G$6:$M$69,7,FALSE)</f>
        <v>4.07</v>
      </c>
      <c r="O1163" s="1">
        <f>VLOOKUP(A1163,'volatile collection data'!$G$6:$K$69,5,FALSE)</f>
        <v>0</v>
      </c>
      <c r="P1163" s="1" t="str">
        <f t="shared" si="111"/>
        <v>2A</v>
      </c>
      <c r="Q1163">
        <f t="shared" si="109"/>
        <v>0.5189537297832798</v>
      </c>
      <c r="R1163" t="str">
        <f t="shared" si="112"/>
        <v>6B_0-A&amp;4.07%4.07@11</v>
      </c>
      <c r="S1163" t="str">
        <f t="shared" si="113"/>
        <v>2A-6B-VCS-Loc-22</v>
      </c>
      <c r="T1163" t="str">
        <f>IFERROR(IF(VLOOKUP(S1163,Bad!$A:$A,1,FALSE)='RAW2'!S1163,"yes","no"),"no")</f>
        <v>yes</v>
      </c>
      <c r="U1163" t="str">
        <f>IFERROR(VLOOKUP(F1163,compounds!$A:$B,2,FALSE),"")</f>
        <v/>
      </c>
      <c r="V1163" t="str">
        <f>VLOOKUP(B1163,'volatile collection data'!$O:$P,2,FALSE)</f>
        <v>24.apr.22 6</v>
      </c>
    </row>
    <row r="1164" spans="1:22" x14ac:dyDescent="0.2">
      <c r="A1164" t="s">
        <v>205</v>
      </c>
      <c r="B1164" s="1" t="str">
        <f t="shared" si="110"/>
        <v>2A</v>
      </c>
      <c r="C1164">
        <v>21.515000000000001</v>
      </c>
      <c r="D1164">
        <f t="shared" si="108"/>
        <v>21.52</v>
      </c>
      <c r="E1164">
        <f>VLOOKUP(D1164,'Peak Combiner'!$A$5:$D$4980,4,FALSE)</f>
        <v>21.52</v>
      </c>
      <c r="F1164">
        <f>IFERROR(VLOOKUP(D1164,rt_comb!$A:$B,2,FALSE),D1164)</f>
        <v>21.52</v>
      </c>
      <c r="G1164">
        <v>7441228</v>
      </c>
      <c r="H1164">
        <f>SUMIFS($G:$G,$E:$E,18.51,'RAW2'!$A:$A,'RAW2'!A1164)</f>
        <v>84304444</v>
      </c>
      <c r="I1164" s="1" t="str">
        <f>VLOOKUP(A1164,'volatile collection data'!$G$6:$H$69,2,FALSE)</f>
        <v>A</v>
      </c>
      <c r="J1164" s="1">
        <f>VLOOKUP(A1164,'volatile collection data'!$G$6:$I$69,3,FALSE)</f>
        <v>2</v>
      </c>
      <c r="K1164" s="1" t="str">
        <f>VLOOKUP(A1164,'volatile collection data'!$G$6:$N$69,8,FALSE)</f>
        <v>6B</v>
      </c>
      <c r="L1164" s="1">
        <f>VLOOKUP(A1164,'volatile collection data'!$G$6:$J$69,4,FALSE)</f>
        <v>4.07</v>
      </c>
      <c r="M1164" s="1">
        <f>VLOOKUP($A1164,'volatile collection data'!$G$6:$M$69,6,FALSE)</f>
        <v>11</v>
      </c>
      <c r="N1164" s="1">
        <f>VLOOKUP($A1164,'volatile collection data'!$G$6:$M$69,7,FALSE)</f>
        <v>4.07</v>
      </c>
      <c r="O1164" s="1">
        <f>VLOOKUP(A1164,'volatile collection data'!$G$6:$K$69,5,FALSE)</f>
        <v>0</v>
      </c>
      <c r="P1164" s="1" t="str">
        <f t="shared" si="111"/>
        <v>2A</v>
      </c>
      <c r="Q1164">
        <f t="shared" si="109"/>
        <v>0.10843506351287648</v>
      </c>
      <c r="R1164" t="str">
        <f t="shared" si="112"/>
        <v>6B_0-A&amp;4.07%4.07@11</v>
      </c>
      <c r="S1164" t="str">
        <f t="shared" si="113"/>
        <v>2A-6B-VCS-Loc-22</v>
      </c>
      <c r="T1164" t="str">
        <f>IFERROR(IF(VLOOKUP(S1164,Bad!$A:$A,1,FALSE)='RAW2'!S1164,"yes","no"),"no")</f>
        <v>yes</v>
      </c>
      <c r="U1164" t="str">
        <f>IFERROR(VLOOKUP(F1164,compounds!$A:$B,2,FALSE),"")</f>
        <v/>
      </c>
      <c r="V1164" t="str">
        <f>VLOOKUP(B1164,'volatile collection data'!$O:$P,2,FALSE)</f>
        <v>24.apr.22 6</v>
      </c>
    </row>
    <row r="1165" spans="1:22" x14ac:dyDescent="0.2">
      <c r="A1165" t="s">
        <v>205</v>
      </c>
      <c r="B1165" s="1" t="str">
        <f t="shared" si="110"/>
        <v>2A</v>
      </c>
      <c r="C1165">
        <v>21.609000000000002</v>
      </c>
      <c r="D1165">
        <f t="shared" si="108"/>
        <v>21.61</v>
      </c>
      <c r="E1165">
        <f>VLOOKUP(D1165,'Peak Combiner'!$A$5:$D$4980,4,FALSE)</f>
        <v>21.61</v>
      </c>
      <c r="F1165">
        <f>IFERROR(VLOOKUP(D1165,rt_comb!$A:$B,2,FALSE),D1165)</f>
        <v>21.61</v>
      </c>
      <c r="G1165">
        <v>18082435</v>
      </c>
      <c r="H1165">
        <f>SUMIFS($G:$G,$E:$E,18.51,'RAW2'!$A:$A,'RAW2'!A1165)</f>
        <v>84304444</v>
      </c>
      <c r="I1165" s="1" t="str">
        <f>VLOOKUP(A1165,'volatile collection data'!$G$6:$H$69,2,FALSE)</f>
        <v>A</v>
      </c>
      <c r="J1165" s="1">
        <f>VLOOKUP(A1165,'volatile collection data'!$G$6:$I$69,3,FALSE)</f>
        <v>2</v>
      </c>
      <c r="K1165" s="1" t="str">
        <f>VLOOKUP(A1165,'volatile collection data'!$G$6:$N$69,8,FALSE)</f>
        <v>6B</v>
      </c>
      <c r="L1165" s="1">
        <f>VLOOKUP(A1165,'volatile collection data'!$G$6:$J$69,4,FALSE)</f>
        <v>4.07</v>
      </c>
      <c r="M1165" s="1">
        <f>VLOOKUP($A1165,'volatile collection data'!$G$6:$M$69,6,FALSE)</f>
        <v>11</v>
      </c>
      <c r="N1165" s="1">
        <f>VLOOKUP($A1165,'volatile collection data'!$G$6:$M$69,7,FALSE)</f>
        <v>4.07</v>
      </c>
      <c r="O1165" s="1">
        <f>VLOOKUP(A1165,'volatile collection data'!$G$6:$K$69,5,FALSE)</f>
        <v>0</v>
      </c>
      <c r="P1165" s="1" t="str">
        <f t="shared" si="111"/>
        <v>2A</v>
      </c>
      <c r="Q1165">
        <f t="shared" si="109"/>
        <v>0.26350086137563056</v>
      </c>
      <c r="R1165" t="str">
        <f t="shared" si="112"/>
        <v>6B_0-A&amp;4.07%4.07@11</v>
      </c>
      <c r="S1165" t="str">
        <f t="shared" si="113"/>
        <v>2A-6B-VCS-Loc-22</v>
      </c>
      <c r="T1165" t="str">
        <f>IFERROR(IF(VLOOKUP(S1165,Bad!$A:$A,1,FALSE)='RAW2'!S1165,"yes","no"),"no")</f>
        <v>yes</v>
      </c>
      <c r="U1165" t="str">
        <f>IFERROR(VLOOKUP(F1165,compounds!$A:$B,2,FALSE),"")</f>
        <v/>
      </c>
      <c r="V1165" t="str">
        <f>VLOOKUP(B1165,'volatile collection data'!$O:$P,2,FALSE)</f>
        <v>24.apr.22 6</v>
      </c>
    </row>
    <row r="1166" spans="1:22" x14ac:dyDescent="0.2">
      <c r="A1166" t="s">
        <v>205</v>
      </c>
      <c r="B1166" s="1" t="str">
        <f t="shared" si="110"/>
        <v>2A</v>
      </c>
      <c r="C1166">
        <v>21.78</v>
      </c>
      <c r="D1166">
        <f t="shared" si="108"/>
        <v>21.78</v>
      </c>
      <c r="E1166">
        <f>VLOOKUP(D1166,'Peak Combiner'!$A$5:$D$4980,4,FALSE)</f>
        <v>21.78</v>
      </c>
      <c r="F1166">
        <f>IFERROR(VLOOKUP(D1166,rt_comb!$A:$B,2,FALSE),D1166)</f>
        <v>21.78</v>
      </c>
      <c r="G1166">
        <v>23911324</v>
      </c>
      <c r="H1166">
        <f>SUMIFS($G:$G,$E:$E,18.51,'RAW2'!$A:$A,'RAW2'!A1166)</f>
        <v>84304444</v>
      </c>
      <c r="I1166" s="1" t="str">
        <f>VLOOKUP(A1166,'volatile collection data'!$G$6:$H$69,2,FALSE)</f>
        <v>A</v>
      </c>
      <c r="J1166" s="1">
        <f>VLOOKUP(A1166,'volatile collection data'!$G$6:$I$69,3,FALSE)</f>
        <v>2</v>
      </c>
      <c r="K1166" s="1" t="str">
        <f>VLOOKUP(A1166,'volatile collection data'!$G$6:$N$69,8,FALSE)</f>
        <v>6B</v>
      </c>
      <c r="L1166" s="1">
        <f>VLOOKUP(A1166,'volatile collection data'!$G$6:$J$69,4,FALSE)</f>
        <v>4.07</v>
      </c>
      <c r="M1166" s="1">
        <f>VLOOKUP($A1166,'volatile collection data'!$G$6:$M$69,6,FALSE)</f>
        <v>11</v>
      </c>
      <c r="N1166" s="1">
        <f>VLOOKUP($A1166,'volatile collection data'!$G$6:$M$69,7,FALSE)</f>
        <v>4.07</v>
      </c>
      <c r="O1166" s="1">
        <f>VLOOKUP(A1166,'volatile collection data'!$G$6:$K$69,5,FALSE)</f>
        <v>0</v>
      </c>
      <c r="P1166" s="1" t="str">
        <f t="shared" si="111"/>
        <v>2A</v>
      </c>
      <c r="Q1166">
        <f t="shared" si="109"/>
        <v>0.34844059832825547</v>
      </c>
      <c r="R1166" t="str">
        <f t="shared" si="112"/>
        <v>6B_0-A&amp;4.07%4.07@11</v>
      </c>
      <c r="S1166" t="str">
        <f t="shared" si="113"/>
        <v>2A-6B-VCS-Loc-22</v>
      </c>
      <c r="T1166" t="str">
        <f>IFERROR(IF(VLOOKUP(S1166,Bad!$A:$A,1,FALSE)='RAW2'!S1166,"yes","no"),"no")</f>
        <v>yes</v>
      </c>
      <c r="U1166" t="str">
        <f>IFERROR(VLOOKUP(F1166,compounds!$A:$B,2,FALSE),"")</f>
        <v/>
      </c>
      <c r="V1166" t="str">
        <f>VLOOKUP(B1166,'volatile collection data'!$O:$P,2,FALSE)</f>
        <v>24.apr.22 6</v>
      </c>
    </row>
    <row r="1167" spans="1:22" x14ac:dyDescent="0.2">
      <c r="A1167" t="s">
        <v>205</v>
      </c>
      <c r="B1167" s="1" t="str">
        <f t="shared" si="110"/>
        <v>2A</v>
      </c>
      <c r="C1167">
        <v>21.893999999999998</v>
      </c>
      <c r="D1167">
        <f t="shared" si="108"/>
        <v>21.89</v>
      </c>
      <c r="E1167">
        <f>VLOOKUP(D1167,'Peak Combiner'!$A$5:$D$4980,4,FALSE)</f>
        <v>21.89</v>
      </c>
      <c r="F1167">
        <f>IFERROR(VLOOKUP(D1167,rt_comb!$A:$B,2,FALSE),D1167)</f>
        <v>21.89</v>
      </c>
      <c r="G1167">
        <v>22861226</v>
      </c>
      <c r="H1167">
        <f>SUMIFS($G:$G,$E:$E,18.51,'RAW2'!$A:$A,'RAW2'!A1167)</f>
        <v>84304444</v>
      </c>
      <c r="I1167" s="1" t="str">
        <f>VLOOKUP(A1167,'volatile collection data'!$G$6:$H$69,2,FALSE)</f>
        <v>A</v>
      </c>
      <c r="J1167" s="1">
        <f>VLOOKUP(A1167,'volatile collection data'!$G$6:$I$69,3,FALSE)</f>
        <v>2</v>
      </c>
      <c r="K1167" s="1" t="str">
        <f>VLOOKUP(A1167,'volatile collection data'!$G$6:$N$69,8,FALSE)</f>
        <v>6B</v>
      </c>
      <c r="L1167" s="1">
        <f>VLOOKUP(A1167,'volatile collection data'!$G$6:$J$69,4,FALSE)</f>
        <v>4.07</v>
      </c>
      <c r="M1167" s="1">
        <f>VLOOKUP($A1167,'volatile collection data'!$G$6:$M$69,6,FALSE)</f>
        <v>11</v>
      </c>
      <c r="N1167" s="1">
        <f>VLOOKUP($A1167,'volatile collection data'!$G$6:$M$69,7,FALSE)</f>
        <v>4.07</v>
      </c>
      <c r="O1167" s="1">
        <f>VLOOKUP(A1167,'volatile collection data'!$G$6:$K$69,5,FALSE)</f>
        <v>0</v>
      </c>
      <c r="P1167" s="1" t="str">
        <f t="shared" si="111"/>
        <v>2A</v>
      </c>
      <c r="Q1167">
        <f t="shared" si="109"/>
        <v>0.33313836013252424</v>
      </c>
      <c r="R1167" t="str">
        <f t="shared" si="112"/>
        <v>6B_0-A&amp;4.07%4.07@11</v>
      </c>
      <c r="S1167" t="str">
        <f t="shared" si="113"/>
        <v>2A-6B-VCS-Loc-22</v>
      </c>
      <c r="T1167" t="str">
        <f>IFERROR(IF(VLOOKUP(S1167,Bad!$A:$A,1,FALSE)='RAW2'!S1167,"yes","no"),"no")</f>
        <v>yes</v>
      </c>
      <c r="U1167" t="str">
        <f>IFERROR(VLOOKUP(F1167,compounds!$A:$B,2,FALSE),"")</f>
        <v/>
      </c>
      <c r="V1167" t="str">
        <f>VLOOKUP(B1167,'volatile collection data'!$O:$P,2,FALSE)</f>
        <v>24.apr.22 6</v>
      </c>
    </row>
    <row r="1168" spans="1:22" x14ac:dyDescent="0.2">
      <c r="A1168" t="s">
        <v>205</v>
      </c>
      <c r="B1168" s="1" t="str">
        <f t="shared" si="110"/>
        <v>2A</v>
      </c>
      <c r="C1168">
        <v>22.103999999999999</v>
      </c>
      <c r="D1168">
        <f t="shared" si="108"/>
        <v>22.1</v>
      </c>
      <c r="E1168">
        <f>VLOOKUP(D1168,'Peak Combiner'!$A$5:$D$4980,4,FALSE)</f>
        <v>22.1</v>
      </c>
      <c r="F1168">
        <f>IFERROR(VLOOKUP(D1168,rt_comb!$A:$B,2,FALSE),D1168)</f>
        <v>22.1</v>
      </c>
      <c r="G1168">
        <v>21482281</v>
      </c>
      <c r="H1168">
        <f>SUMIFS($G:$G,$E:$E,18.51,'RAW2'!$A:$A,'RAW2'!A1168)</f>
        <v>84304444</v>
      </c>
      <c r="I1168" s="1" t="str">
        <f>VLOOKUP(A1168,'volatile collection data'!$G$6:$H$69,2,FALSE)</f>
        <v>A</v>
      </c>
      <c r="J1168" s="1">
        <f>VLOOKUP(A1168,'volatile collection data'!$G$6:$I$69,3,FALSE)</f>
        <v>2</v>
      </c>
      <c r="K1168" s="1" t="str">
        <f>VLOOKUP(A1168,'volatile collection data'!$G$6:$N$69,8,FALSE)</f>
        <v>6B</v>
      </c>
      <c r="L1168" s="1">
        <f>VLOOKUP(A1168,'volatile collection data'!$G$6:$J$69,4,FALSE)</f>
        <v>4.07</v>
      </c>
      <c r="M1168" s="1">
        <f>VLOOKUP($A1168,'volatile collection data'!$G$6:$M$69,6,FALSE)</f>
        <v>11</v>
      </c>
      <c r="N1168" s="1">
        <f>VLOOKUP($A1168,'volatile collection data'!$G$6:$M$69,7,FALSE)</f>
        <v>4.07</v>
      </c>
      <c r="O1168" s="1">
        <f>VLOOKUP(A1168,'volatile collection data'!$G$6:$K$69,5,FALSE)</f>
        <v>0</v>
      </c>
      <c r="P1168" s="1" t="str">
        <f t="shared" si="111"/>
        <v>2A</v>
      </c>
      <c r="Q1168">
        <f t="shared" si="109"/>
        <v>0.31304409764577296</v>
      </c>
      <c r="R1168" t="str">
        <f t="shared" si="112"/>
        <v>6B_0-A&amp;4.07%4.07@11</v>
      </c>
      <c r="S1168" t="str">
        <f t="shared" si="113"/>
        <v>2A-6B-VCS-Loc-22</v>
      </c>
      <c r="T1168" t="str">
        <f>IFERROR(IF(VLOOKUP(S1168,Bad!$A:$A,1,FALSE)='RAW2'!S1168,"yes","no"),"no")</f>
        <v>yes</v>
      </c>
      <c r="U1168" t="str">
        <f>IFERROR(VLOOKUP(F1168,compounds!$A:$B,2,FALSE),"")</f>
        <v/>
      </c>
      <c r="V1168" t="str">
        <f>VLOOKUP(B1168,'volatile collection data'!$O:$P,2,FALSE)</f>
        <v>24.apr.22 6</v>
      </c>
    </row>
    <row r="1169" spans="1:22" x14ac:dyDescent="0.2">
      <c r="A1169" t="s">
        <v>205</v>
      </c>
      <c r="B1169" s="1" t="str">
        <f t="shared" si="110"/>
        <v>2A</v>
      </c>
      <c r="C1169">
        <v>22.163</v>
      </c>
      <c r="D1169">
        <f t="shared" si="108"/>
        <v>22.16</v>
      </c>
      <c r="E1169">
        <f>VLOOKUP(D1169,'Peak Combiner'!$A$5:$D$4980,4,FALSE)</f>
        <v>22.16</v>
      </c>
      <c r="F1169">
        <f>IFERROR(VLOOKUP(D1169,rt_comb!$A:$B,2,FALSE),D1169)</f>
        <v>22.18</v>
      </c>
      <c r="G1169">
        <v>54908405</v>
      </c>
      <c r="H1169">
        <f>SUMIFS($G:$G,$E:$E,18.51,'RAW2'!$A:$A,'RAW2'!A1169)</f>
        <v>84304444</v>
      </c>
      <c r="I1169" s="1" t="str">
        <f>VLOOKUP(A1169,'volatile collection data'!$G$6:$H$69,2,FALSE)</f>
        <v>A</v>
      </c>
      <c r="J1169" s="1">
        <f>VLOOKUP(A1169,'volatile collection data'!$G$6:$I$69,3,FALSE)</f>
        <v>2</v>
      </c>
      <c r="K1169" s="1" t="str">
        <f>VLOOKUP(A1169,'volatile collection data'!$G$6:$N$69,8,FALSE)</f>
        <v>6B</v>
      </c>
      <c r="L1169" s="1">
        <f>VLOOKUP(A1169,'volatile collection data'!$G$6:$J$69,4,FALSE)</f>
        <v>4.07</v>
      </c>
      <c r="M1169" s="1">
        <f>VLOOKUP($A1169,'volatile collection data'!$G$6:$M$69,6,FALSE)</f>
        <v>11</v>
      </c>
      <c r="N1169" s="1">
        <f>VLOOKUP($A1169,'volatile collection data'!$G$6:$M$69,7,FALSE)</f>
        <v>4.07</v>
      </c>
      <c r="O1169" s="1">
        <f>VLOOKUP(A1169,'volatile collection data'!$G$6:$K$69,5,FALSE)</f>
        <v>0</v>
      </c>
      <c r="P1169" s="1" t="str">
        <f t="shared" si="111"/>
        <v>2A</v>
      </c>
      <c r="Q1169">
        <f t="shared" si="109"/>
        <v>0.80013626562252149</v>
      </c>
      <c r="R1169" t="str">
        <f t="shared" si="112"/>
        <v>6B_0-A&amp;4.07%4.07@11</v>
      </c>
      <c r="S1169" t="str">
        <f t="shared" si="113"/>
        <v>2A-6B-VCS-Loc-22</v>
      </c>
      <c r="T1169" t="str">
        <f>IFERROR(IF(VLOOKUP(S1169,Bad!$A:$A,1,FALSE)='RAW2'!S1169,"yes","no"),"no")</f>
        <v>yes</v>
      </c>
      <c r="U1169" t="str">
        <f>IFERROR(VLOOKUP(F1169,compounds!$A:$B,2,FALSE),"")</f>
        <v>humulene</v>
      </c>
      <c r="V1169" t="str">
        <f>VLOOKUP(B1169,'volatile collection data'!$O:$P,2,FALSE)</f>
        <v>24.apr.22 6</v>
      </c>
    </row>
    <row r="1170" spans="1:22" x14ac:dyDescent="0.2">
      <c r="A1170" t="s">
        <v>205</v>
      </c>
      <c r="B1170" s="1" t="str">
        <f t="shared" si="110"/>
        <v>2A</v>
      </c>
      <c r="C1170">
        <v>22.271000000000001</v>
      </c>
      <c r="D1170">
        <f t="shared" si="108"/>
        <v>22.27</v>
      </c>
      <c r="E1170">
        <f>VLOOKUP(D1170,'Peak Combiner'!$A$5:$D$4980,4,FALSE)</f>
        <v>22.27</v>
      </c>
      <c r="F1170">
        <f>IFERROR(VLOOKUP(D1170,rt_comb!$A:$B,2,FALSE),D1170)</f>
        <v>22.27</v>
      </c>
      <c r="G1170">
        <v>13325530</v>
      </c>
      <c r="H1170">
        <f>SUMIFS($G:$G,$E:$E,18.51,'RAW2'!$A:$A,'RAW2'!A1170)</f>
        <v>84304444</v>
      </c>
      <c r="I1170" s="1" t="str">
        <f>VLOOKUP(A1170,'volatile collection data'!$G$6:$H$69,2,FALSE)</f>
        <v>A</v>
      </c>
      <c r="J1170" s="1">
        <f>VLOOKUP(A1170,'volatile collection data'!$G$6:$I$69,3,FALSE)</f>
        <v>2</v>
      </c>
      <c r="K1170" s="1" t="str">
        <f>VLOOKUP(A1170,'volatile collection data'!$G$6:$N$69,8,FALSE)</f>
        <v>6B</v>
      </c>
      <c r="L1170" s="1">
        <f>VLOOKUP(A1170,'volatile collection data'!$G$6:$J$69,4,FALSE)</f>
        <v>4.07</v>
      </c>
      <c r="M1170" s="1">
        <f>VLOOKUP($A1170,'volatile collection data'!$G$6:$M$69,6,FALSE)</f>
        <v>11</v>
      </c>
      <c r="N1170" s="1">
        <f>VLOOKUP($A1170,'volatile collection data'!$G$6:$M$69,7,FALSE)</f>
        <v>4.07</v>
      </c>
      <c r="O1170" s="1">
        <f>VLOOKUP(A1170,'volatile collection data'!$G$6:$K$69,5,FALSE)</f>
        <v>0</v>
      </c>
      <c r="P1170" s="1" t="str">
        <f t="shared" si="111"/>
        <v>2A</v>
      </c>
      <c r="Q1170">
        <f t="shared" si="109"/>
        <v>0.19418228979044064</v>
      </c>
      <c r="R1170" t="str">
        <f t="shared" si="112"/>
        <v>6B_0-A&amp;4.07%4.07@11</v>
      </c>
      <c r="S1170" t="str">
        <f t="shared" si="113"/>
        <v>2A-6B-VCS-Loc-22</v>
      </c>
      <c r="T1170" t="str">
        <f>IFERROR(IF(VLOOKUP(S1170,Bad!$A:$A,1,FALSE)='RAW2'!S1170,"yes","no"),"no")</f>
        <v>yes</v>
      </c>
      <c r="U1170" t="str">
        <f>IFERROR(VLOOKUP(F1170,compounds!$A:$B,2,FALSE),"")</f>
        <v/>
      </c>
      <c r="V1170" t="str">
        <f>VLOOKUP(B1170,'volatile collection data'!$O:$P,2,FALSE)</f>
        <v>24.apr.22 6</v>
      </c>
    </row>
    <row r="1171" spans="1:22" x14ac:dyDescent="0.2">
      <c r="A1171" t="s">
        <v>205</v>
      </c>
      <c r="B1171" s="1" t="str">
        <f t="shared" si="110"/>
        <v>2A</v>
      </c>
      <c r="C1171">
        <v>22.37</v>
      </c>
      <c r="D1171">
        <f t="shared" si="108"/>
        <v>22.37</v>
      </c>
      <c r="E1171">
        <f>VLOOKUP(D1171,'Peak Combiner'!$A$5:$D$4980,4,FALSE)</f>
        <v>22.37</v>
      </c>
      <c r="F1171">
        <f>IFERROR(VLOOKUP(D1171,rt_comb!$A:$B,2,FALSE),D1171)</f>
        <v>22.37</v>
      </c>
      <c r="G1171">
        <v>21010162</v>
      </c>
      <c r="H1171">
        <f>SUMIFS($G:$G,$E:$E,18.51,'RAW2'!$A:$A,'RAW2'!A1171)</f>
        <v>84304444</v>
      </c>
      <c r="I1171" s="1" t="str">
        <f>VLOOKUP(A1171,'volatile collection data'!$G$6:$H$69,2,FALSE)</f>
        <v>A</v>
      </c>
      <c r="J1171" s="1">
        <f>VLOOKUP(A1171,'volatile collection data'!$G$6:$I$69,3,FALSE)</f>
        <v>2</v>
      </c>
      <c r="K1171" s="1" t="str">
        <f>VLOOKUP(A1171,'volatile collection data'!$G$6:$N$69,8,FALSE)</f>
        <v>6B</v>
      </c>
      <c r="L1171" s="1">
        <f>VLOOKUP(A1171,'volatile collection data'!$G$6:$J$69,4,FALSE)</f>
        <v>4.07</v>
      </c>
      <c r="M1171" s="1">
        <f>VLOOKUP($A1171,'volatile collection data'!$G$6:$M$69,6,FALSE)</f>
        <v>11</v>
      </c>
      <c r="N1171" s="1">
        <f>VLOOKUP($A1171,'volatile collection data'!$G$6:$M$69,7,FALSE)</f>
        <v>4.07</v>
      </c>
      <c r="O1171" s="1">
        <f>VLOOKUP(A1171,'volatile collection data'!$G$6:$K$69,5,FALSE)</f>
        <v>0</v>
      </c>
      <c r="P1171" s="1" t="str">
        <f t="shared" si="111"/>
        <v>2A</v>
      </c>
      <c r="Q1171">
        <f t="shared" si="109"/>
        <v>0.30616428509996252</v>
      </c>
      <c r="R1171" t="str">
        <f t="shared" si="112"/>
        <v>6B_0-A&amp;4.07%4.07@11</v>
      </c>
      <c r="S1171" t="str">
        <f t="shared" si="113"/>
        <v>2A-6B-VCS-Loc-22</v>
      </c>
      <c r="T1171" t="str">
        <f>IFERROR(IF(VLOOKUP(S1171,Bad!$A:$A,1,FALSE)='RAW2'!S1171,"yes","no"),"no")</f>
        <v>yes</v>
      </c>
      <c r="U1171" t="str">
        <f>IFERROR(VLOOKUP(F1171,compounds!$A:$B,2,FALSE),"")</f>
        <v/>
      </c>
      <c r="V1171" t="str">
        <f>VLOOKUP(B1171,'volatile collection data'!$O:$P,2,FALSE)</f>
        <v>24.apr.22 6</v>
      </c>
    </row>
    <row r="1172" spans="1:22" x14ac:dyDescent="0.2">
      <c r="A1172" t="s">
        <v>205</v>
      </c>
      <c r="B1172" s="1" t="str">
        <f t="shared" si="110"/>
        <v>2A</v>
      </c>
      <c r="C1172">
        <v>22.494</v>
      </c>
      <c r="D1172">
        <f t="shared" si="108"/>
        <v>22.49</v>
      </c>
      <c r="E1172">
        <f>VLOOKUP(D1172,'Peak Combiner'!$A$5:$D$4980,4,FALSE)</f>
        <v>22.49</v>
      </c>
      <c r="F1172">
        <f>IFERROR(VLOOKUP(D1172,rt_comb!$A:$B,2,FALSE),D1172)</f>
        <v>22.49</v>
      </c>
      <c r="G1172">
        <v>24658928</v>
      </c>
      <c r="H1172">
        <f>SUMIFS($G:$G,$E:$E,18.51,'RAW2'!$A:$A,'RAW2'!A1172)</f>
        <v>84304444</v>
      </c>
      <c r="I1172" s="1" t="str">
        <f>VLOOKUP(A1172,'volatile collection data'!$G$6:$H$69,2,FALSE)</f>
        <v>A</v>
      </c>
      <c r="J1172" s="1">
        <f>VLOOKUP(A1172,'volatile collection data'!$G$6:$I$69,3,FALSE)</f>
        <v>2</v>
      </c>
      <c r="K1172" s="1" t="str">
        <f>VLOOKUP(A1172,'volatile collection data'!$G$6:$N$69,8,FALSE)</f>
        <v>6B</v>
      </c>
      <c r="L1172" s="1">
        <f>VLOOKUP(A1172,'volatile collection data'!$G$6:$J$69,4,FALSE)</f>
        <v>4.07</v>
      </c>
      <c r="M1172" s="1">
        <f>VLOOKUP($A1172,'volatile collection data'!$G$6:$M$69,6,FALSE)</f>
        <v>11</v>
      </c>
      <c r="N1172" s="1">
        <f>VLOOKUP($A1172,'volatile collection data'!$G$6:$M$69,7,FALSE)</f>
        <v>4.07</v>
      </c>
      <c r="O1172" s="1">
        <f>VLOOKUP(A1172,'volatile collection data'!$G$6:$K$69,5,FALSE)</f>
        <v>0</v>
      </c>
      <c r="P1172" s="1" t="str">
        <f t="shared" si="111"/>
        <v>2A</v>
      </c>
      <c r="Q1172">
        <f t="shared" si="109"/>
        <v>0.35933483342258138</v>
      </c>
      <c r="R1172" t="str">
        <f t="shared" si="112"/>
        <v>6B_0-A&amp;4.07%4.07@11</v>
      </c>
      <c r="S1172" t="str">
        <f t="shared" si="113"/>
        <v>2A-6B-VCS-Loc-22</v>
      </c>
      <c r="T1172" t="str">
        <f>IFERROR(IF(VLOOKUP(S1172,Bad!$A:$A,1,FALSE)='RAW2'!S1172,"yes","no"),"no")</f>
        <v>yes</v>
      </c>
      <c r="U1172" t="str">
        <f>IFERROR(VLOOKUP(F1172,compounds!$A:$B,2,FALSE),"")</f>
        <v/>
      </c>
      <c r="V1172" t="str">
        <f>VLOOKUP(B1172,'volatile collection data'!$O:$P,2,FALSE)</f>
        <v>24.apr.22 6</v>
      </c>
    </row>
    <row r="1173" spans="1:22" x14ac:dyDescent="0.2">
      <c r="A1173" t="s">
        <v>205</v>
      </c>
      <c r="B1173" s="1" t="str">
        <f t="shared" si="110"/>
        <v>2A</v>
      </c>
      <c r="C1173">
        <v>22.631</v>
      </c>
      <c r="D1173">
        <f t="shared" si="108"/>
        <v>22.63</v>
      </c>
      <c r="E1173">
        <f>VLOOKUP(D1173,'Peak Combiner'!$A$5:$D$4980,4,FALSE)</f>
        <v>22.63</v>
      </c>
      <c r="F1173">
        <f>IFERROR(VLOOKUP(D1173,rt_comb!$A:$B,2,FALSE),D1173)</f>
        <v>22.63</v>
      </c>
      <c r="G1173">
        <v>22856927</v>
      </c>
      <c r="H1173">
        <f>SUMIFS($G:$G,$E:$E,18.51,'RAW2'!$A:$A,'RAW2'!A1173)</f>
        <v>84304444</v>
      </c>
      <c r="I1173" s="1" t="str">
        <f>VLOOKUP(A1173,'volatile collection data'!$G$6:$H$69,2,FALSE)</f>
        <v>A</v>
      </c>
      <c r="J1173" s="1">
        <f>VLOOKUP(A1173,'volatile collection data'!$G$6:$I$69,3,FALSE)</f>
        <v>2</v>
      </c>
      <c r="K1173" s="1" t="str">
        <f>VLOOKUP(A1173,'volatile collection data'!$G$6:$N$69,8,FALSE)</f>
        <v>6B</v>
      </c>
      <c r="L1173" s="1">
        <f>VLOOKUP(A1173,'volatile collection data'!$G$6:$J$69,4,FALSE)</f>
        <v>4.07</v>
      </c>
      <c r="M1173" s="1">
        <f>VLOOKUP($A1173,'volatile collection data'!$G$6:$M$69,6,FALSE)</f>
        <v>11</v>
      </c>
      <c r="N1173" s="1">
        <f>VLOOKUP($A1173,'volatile collection data'!$G$6:$M$69,7,FALSE)</f>
        <v>4.07</v>
      </c>
      <c r="O1173" s="1">
        <f>VLOOKUP(A1173,'volatile collection data'!$G$6:$K$69,5,FALSE)</f>
        <v>0</v>
      </c>
      <c r="P1173" s="1" t="str">
        <f t="shared" si="111"/>
        <v>2A</v>
      </c>
      <c r="Q1173">
        <f t="shared" si="109"/>
        <v>0.33307571424423243</v>
      </c>
      <c r="R1173" t="str">
        <f t="shared" si="112"/>
        <v>6B_0-A&amp;4.07%4.07@11</v>
      </c>
      <c r="S1173" t="str">
        <f t="shared" si="113"/>
        <v>2A-6B-VCS-Loc-22</v>
      </c>
      <c r="T1173" t="str">
        <f>IFERROR(IF(VLOOKUP(S1173,Bad!$A:$A,1,FALSE)='RAW2'!S1173,"yes","no"),"no")</f>
        <v>yes</v>
      </c>
      <c r="U1173" t="str">
        <f>IFERROR(VLOOKUP(F1173,compounds!$A:$B,2,FALSE),"")</f>
        <v/>
      </c>
      <c r="V1173" t="str">
        <f>VLOOKUP(B1173,'volatile collection data'!$O:$P,2,FALSE)</f>
        <v>24.apr.22 6</v>
      </c>
    </row>
    <row r="1174" spans="1:22" x14ac:dyDescent="0.2">
      <c r="A1174" t="s">
        <v>205</v>
      </c>
      <c r="B1174" s="1" t="str">
        <f t="shared" si="110"/>
        <v>2A</v>
      </c>
      <c r="C1174">
        <v>22.698</v>
      </c>
      <c r="D1174">
        <f t="shared" si="108"/>
        <v>22.7</v>
      </c>
      <c r="E1174">
        <f>VLOOKUP(D1174,'Peak Combiner'!$A$5:$D$4980,4,FALSE)</f>
        <v>22.7</v>
      </c>
      <c r="F1174">
        <f>IFERROR(VLOOKUP(D1174,rt_comb!$A:$B,2,FALSE),D1174)</f>
        <v>22.7</v>
      </c>
      <c r="G1174">
        <v>12110771</v>
      </c>
      <c r="H1174">
        <f>SUMIFS($G:$G,$E:$E,18.51,'RAW2'!$A:$A,'RAW2'!A1174)</f>
        <v>84304444</v>
      </c>
      <c r="I1174" s="1" t="str">
        <f>VLOOKUP(A1174,'volatile collection data'!$G$6:$H$69,2,FALSE)</f>
        <v>A</v>
      </c>
      <c r="J1174" s="1">
        <f>VLOOKUP(A1174,'volatile collection data'!$G$6:$I$69,3,FALSE)</f>
        <v>2</v>
      </c>
      <c r="K1174" s="1" t="str">
        <f>VLOOKUP(A1174,'volatile collection data'!$G$6:$N$69,8,FALSE)</f>
        <v>6B</v>
      </c>
      <c r="L1174" s="1">
        <f>VLOOKUP(A1174,'volatile collection data'!$G$6:$J$69,4,FALSE)</f>
        <v>4.07</v>
      </c>
      <c r="M1174" s="1">
        <f>VLOOKUP($A1174,'volatile collection data'!$G$6:$M$69,6,FALSE)</f>
        <v>11</v>
      </c>
      <c r="N1174" s="1">
        <f>VLOOKUP($A1174,'volatile collection data'!$G$6:$M$69,7,FALSE)</f>
        <v>4.07</v>
      </c>
      <c r="O1174" s="1">
        <f>VLOOKUP(A1174,'volatile collection data'!$G$6:$K$69,5,FALSE)</f>
        <v>0</v>
      </c>
      <c r="P1174" s="1" t="str">
        <f t="shared" si="111"/>
        <v>2A</v>
      </c>
      <c r="Q1174">
        <f t="shared" si="109"/>
        <v>0.17648057855167218</v>
      </c>
      <c r="R1174" t="str">
        <f t="shared" si="112"/>
        <v>6B_0-A&amp;4.07%4.07@11</v>
      </c>
      <c r="S1174" t="str">
        <f t="shared" si="113"/>
        <v>2A-6B-VCS-Loc-22</v>
      </c>
      <c r="T1174" t="str">
        <f>IFERROR(IF(VLOOKUP(S1174,Bad!$A:$A,1,FALSE)='RAW2'!S1174,"yes","no"),"no")</f>
        <v>yes</v>
      </c>
      <c r="U1174" t="str">
        <f>IFERROR(VLOOKUP(F1174,compounds!$A:$B,2,FALSE),"")</f>
        <v/>
      </c>
      <c r="V1174" t="str">
        <f>VLOOKUP(B1174,'volatile collection data'!$O:$P,2,FALSE)</f>
        <v>24.apr.22 6</v>
      </c>
    </row>
    <row r="1175" spans="1:22" x14ac:dyDescent="0.2">
      <c r="A1175" t="s">
        <v>205</v>
      </c>
      <c r="B1175" s="1" t="str">
        <f t="shared" si="110"/>
        <v>2A</v>
      </c>
      <c r="C1175">
        <v>22.751999999999999</v>
      </c>
      <c r="D1175">
        <f t="shared" si="108"/>
        <v>22.75</v>
      </c>
      <c r="E1175">
        <f>VLOOKUP(D1175,'Peak Combiner'!$A$5:$D$4980,4,FALSE)</f>
        <v>22.75</v>
      </c>
      <c r="F1175">
        <f>IFERROR(VLOOKUP(D1175,rt_comb!$A:$B,2,FALSE),D1175)</f>
        <v>22.75</v>
      </c>
      <c r="G1175">
        <v>17390463</v>
      </c>
      <c r="H1175">
        <f>SUMIFS($G:$G,$E:$E,18.51,'RAW2'!$A:$A,'RAW2'!A1175)</f>
        <v>84304444</v>
      </c>
      <c r="I1175" s="1" t="str">
        <f>VLOOKUP(A1175,'volatile collection data'!$G$6:$H$69,2,FALSE)</f>
        <v>A</v>
      </c>
      <c r="J1175" s="1">
        <f>VLOOKUP(A1175,'volatile collection data'!$G$6:$I$69,3,FALSE)</f>
        <v>2</v>
      </c>
      <c r="K1175" s="1" t="str">
        <f>VLOOKUP(A1175,'volatile collection data'!$G$6:$N$69,8,FALSE)</f>
        <v>6B</v>
      </c>
      <c r="L1175" s="1">
        <f>VLOOKUP(A1175,'volatile collection data'!$G$6:$J$69,4,FALSE)</f>
        <v>4.07</v>
      </c>
      <c r="M1175" s="1">
        <f>VLOOKUP($A1175,'volatile collection data'!$G$6:$M$69,6,FALSE)</f>
        <v>11</v>
      </c>
      <c r="N1175" s="1">
        <f>VLOOKUP($A1175,'volatile collection data'!$G$6:$M$69,7,FALSE)</f>
        <v>4.07</v>
      </c>
      <c r="O1175" s="1">
        <f>VLOOKUP(A1175,'volatile collection data'!$G$6:$K$69,5,FALSE)</f>
        <v>0</v>
      </c>
      <c r="P1175" s="1" t="str">
        <f t="shared" si="111"/>
        <v>2A</v>
      </c>
      <c r="Q1175">
        <f t="shared" si="109"/>
        <v>0.25341730691806896</v>
      </c>
      <c r="R1175" t="str">
        <f t="shared" si="112"/>
        <v>6B_0-A&amp;4.07%4.07@11</v>
      </c>
      <c r="S1175" t="str">
        <f t="shared" si="113"/>
        <v>2A-6B-VCS-Loc-22</v>
      </c>
      <c r="T1175" t="str">
        <f>IFERROR(IF(VLOOKUP(S1175,Bad!$A:$A,1,FALSE)='RAW2'!S1175,"yes","no"),"no")</f>
        <v>yes</v>
      </c>
      <c r="U1175" t="str">
        <f>IFERROR(VLOOKUP(F1175,compounds!$A:$B,2,FALSE),"")</f>
        <v/>
      </c>
      <c r="V1175" t="str">
        <f>VLOOKUP(B1175,'volatile collection data'!$O:$P,2,FALSE)</f>
        <v>24.apr.22 6</v>
      </c>
    </row>
    <row r="1176" spans="1:22" x14ac:dyDescent="0.2">
      <c r="A1176" t="s">
        <v>205</v>
      </c>
      <c r="B1176" s="1" t="str">
        <f t="shared" si="110"/>
        <v>2A</v>
      </c>
      <c r="C1176">
        <v>22.831</v>
      </c>
      <c r="D1176">
        <f t="shared" si="108"/>
        <v>22.83</v>
      </c>
      <c r="E1176">
        <f>VLOOKUP(D1176,'Peak Combiner'!$A$5:$D$4980,4,FALSE)</f>
        <v>22.83</v>
      </c>
      <c r="F1176">
        <f>IFERROR(VLOOKUP(D1176,rt_comb!$A:$B,2,FALSE),D1176)</f>
        <v>22.83</v>
      </c>
      <c r="G1176">
        <v>17281124</v>
      </c>
      <c r="H1176">
        <f>SUMIFS($G:$G,$E:$E,18.51,'RAW2'!$A:$A,'RAW2'!A1176)</f>
        <v>84304444</v>
      </c>
      <c r="I1176" s="1" t="str">
        <f>VLOOKUP(A1176,'volatile collection data'!$G$6:$H$69,2,FALSE)</f>
        <v>A</v>
      </c>
      <c r="J1176" s="1">
        <f>VLOOKUP(A1176,'volatile collection data'!$G$6:$I$69,3,FALSE)</f>
        <v>2</v>
      </c>
      <c r="K1176" s="1" t="str">
        <f>VLOOKUP(A1176,'volatile collection data'!$G$6:$N$69,8,FALSE)</f>
        <v>6B</v>
      </c>
      <c r="L1176" s="1">
        <f>VLOOKUP(A1176,'volatile collection data'!$G$6:$J$69,4,FALSE)</f>
        <v>4.07</v>
      </c>
      <c r="M1176" s="1">
        <f>VLOOKUP($A1176,'volatile collection data'!$G$6:$M$69,6,FALSE)</f>
        <v>11</v>
      </c>
      <c r="N1176" s="1">
        <f>VLOOKUP($A1176,'volatile collection data'!$G$6:$M$69,7,FALSE)</f>
        <v>4.07</v>
      </c>
      <c r="O1176" s="1">
        <f>VLOOKUP(A1176,'volatile collection data'!$G$6:$K$69,5,FALSE)</f>
        <v>0</v>
      </c>
      <c r="P1176" s="1" t="str">
        <f t="shared" si="111"/>
        <v>2A</v>
      </c>
      <c r="Q1176">
        <f t="shared" si="109"/>
        <v>0.25182399712976061</v>
      </c>
      <c r="R1176" t="str">
        <f t="shared" si="112"/>
        <v>6B_0-A&amp;4.07%4.07@11</v>
      </c>
      <c r="S1176" t="str">
        <f t="shared" si="113"/>
        <v>2A-6B-VCS-Loc-22</v>
      </c>
      <c r="T1176" t="str">
        <f>IFERROR(IF(VLOOKUP(S1176,Bad!$A:$A,1,FALSE)='RAW2'!S1176,"yes","no"),"no")</f>
        <v>yes</v>
      </c>
      <c r="U1176" t="str">
        <f>IFERROR(VLOOKUP(F1176,compounds!$A:$B,2,FALSE),"")</f>
        <v/>
      </c>
      <c r="V1176" t="str">
        <f>VLOOKUP(B1176,'volatile collection data'!$O:$P,2,FALSE)</f>
        <v>24.apr.22 6</v>
      </c>
    </row>
    <row r="1177" spans="1:22" x14ac:dyDescent="0.2">
      <c r="A1177" t="s">
        <v>205</v>
      </c>
      <c r="B1177" s="1" t="str">
        <f t="shared" si="110"/>
        <v>2A</v>
      </c>
      <c r="C1177">
        <v>23.029</v>
      </c>
      <c r="D1177">
        <f t="shared" si="108"/>
        <v>23.03</v>
      </c>
      <c r="E1177">
        <f>VLOOKUP(D1177,'Peak Combiner'!$A$5:$D$4980,4,FALSE)</f>
        <v>23.03</v>
      </c>
      <c r="F1177">
        <f>IFERROR(VLOOKUP(D1177,rt_comb!$A:$B,2,FALSE),D1177)</f>
        <v>23.03</v>
      </c>
      <c r="G1177">
        <v>27247110</v>
      </c>
      <c r="H1177">
        <f>SUMIFS($G:$G,$E:$E,18.51,'RAW2'!$A:$A,'RAW2'!A1177)</f>
        <v>84304444</v>
      </c>
      <c r="I1177" s="1" t="str">
        <f>VLOOKUP(A1177,'volatile collection data'!$G$6:$H$69,2,FALSE)</f>
        <v>A</v>
      </c>
      <c r="J1177" s="1">
        <f>VLOOKUP(A1177,'volatile collection data'!$G$6:$I$69,3,FALSE)</f>
        <v>2</v>
      </c>
      <c r="K1177" s="1" t="str">
        <f>VLOOKUP(A1177,'volatile collection data'!$G$6:$N$69,8,FALSE)</f>
        <v>6B</v>
      </c>
      <c r="L1177" s="1">
        <f>VLOOKUP(A1177,'volatile collection data'!$G$6:$J$69,4,FALSE)</f>
        <v>4.07</v>
      </c>
      <c r="M1177" s="1">
        <f>VLOOKUP($A1177,'volatile collection data'!$G$6:$M$69,6,FALSE)</f>
        <v>11</v>
      </c>
      <c r="N1177" s="1">
        <f>VLOOKUP($A1177,'volatile collection data'!$G$6:$M$69,7,FALSE)</f>
        <v>4.07</v>
      </c>
      <c r="O1177" s="1">
        <f>VLOOKUP(A1177,'volatile collection data'!$G$6:$K$69,5,FALSE)</f>
        <v>0</v>
      </c>
      <c r="P1177" s="1" t="str">
        <f t="shared" si="111"/>
        <v>2A</v>
      </c>
      <c r="Q1177">
        <f t="shared" si="109"/>
        <v>0.39705033945906937</v>
      </c>
      <c r="R1177" t="str">
        <f t="shared" si="112"/>
        <v>6B_0-A&amp;4.07%4.07@11</v>
      </c>
      <c r="S1177" t="str">
        <f t="shared" si="113"/>
        <v>2A-6B-VCS-Loc-22</v>
      </c>
      <c r="T1177" t="str">
        <f>IFERROR(IF(VLOOKUP(S1177,Bad!$A:$A,1,FALSE)='RAW2'!S1177,"yes","no"),"no")</f>
        <v>yes</v>
      </c>
      <c r="U1177" t="str">
        <f>IFERROR(VLOOKUP(F1177,compounds!$A:$B,2,FALSE),"")</f>
        <v/>
      </c>
      <c r="V1177" t="str">
        <f>VLOOKUP(B1177,'volatile collection data'!$O:$P,2,FALSE)</f>
        <v>24.apr.22 6</v>
      </c>
    </row>
    <row r="1178" spans="1:22" x14ac:dyDescent="0.2">
      <c r="A1178" t="s">
        <v>205</v>
      </c>
      <c r="B1178" s="1" t="str">
        <f t="shared" si="110"/>
        <v>2A</v>
      </c>
      <c r="C1178">
        <v>23.138000000000002</v>
      </c>
      <c r="D1178">
        <f t="shared" si="108"/>
        <v>23.14</v>
      </c>
      <c r="E1178">
        <f>VLOOKUP(D1178,'Peak Combiner'!$A$5:$D$4980,4,FALSE)</f>
        <v>23.14</v>
      </c>
      <c r="F1178">
        <f>IFERROR(VLOOKUP(D1178,rt_comb!$A:$B,2,FALSE),D1178)</f>
        <v>23.14</v>
      </c>
      <c r="G1178">
        <v>17078084</v>
      </c>
      <c r="H1178">
        <f>SUMIFS($G:$G,$E:$E,18.51,'RAW2'!$A:$A,'RAW2'!A1178)</f>
        <v>84304444</v>
      </c>
      <c r="I1178" s="1" t="str">
        <f>VLOOKUP(A1178,'volatile collection data'!$G$6:$H$69,2,FALSE)</f>
        <v>A</v>
      </c>
      <c r="J1178" s="1">
        <f>VLOOKUP(A1178,'volatile collection data'!$G$6:$I$69,3,FALSE)</f>
        <v>2</v>
      </c>
      <c r="K1178" s="1" t="str">
        <f>VLOOKUP(A1178,'volatile collection data'!$G$6:$N$69,8,FALSE)</f>
        <v>6B</v>
      </c>
      <c r="L1178" s="1">
        <f>VLOOKUP(A1178,'volatile collection data'!$G$6:$J$69,4,FALSE)</f>
        <v>4.07</v>
      </c>
      <c r="M1178" s="1">
        <f>VLOOKUP($A1178,'volatile collection data'!$G$6:$M$69,6,FALSE)</f>
        <v>11</v>
      </c>
      <c r="N1178" s="1">
        <f>VLOOKUP($A1178,'volatile collection data'!$G$6:$M$69,7,FALSE)</f>
        <v>4.07</v>
      </c>
      <c r="O1178" s="1">
        <f>VLOOKUP(A1178,'volatile collection data'!$G$6:$K$69,5,FALSE)</f>
        <v>0</v>
      </c>
      <c r="P1178" s="1" t="str">
        <f t="shared" si="111"/>
        <v>2A</v>
      </c>
      <c r="Q1178">
        <f t="shared" si="109"/>
        <v>0.24886525761853281</v>
      </c>
      <c r="R1178" t="str">
        <f t="shared" si="112"/>
        <v>6B_0-A&amp;4.07%4.07@11</v>
      </c>
      <c r="S1178" t="str">
        <f t="shared" si="113"/>
        <v>2A-6B-VCS-Loc-22</v>
      </c>
      <c r="T1178" t="str">
        <f>IFERROR(IF(VLOOKUP(S1178,Bad!$A:$A,1,FALSE)='RAW2'!S1178,"yes","no"),"no")</f>
        <v>yes</v>
      </c>
      <c r="U1178" t="str">
        <f>IFERROR(VLOOKUP(F1178,compounds!$A:$B,2,FALSE),"")</f>
        <v/>
      </c>
      <c r="V1178" t="str">
        <f>VLOOKUP(B1178,'volatile collection data'!$O:$P,2,FALSE)</f>
        <v>24.apr.22 6</v>
      </c>
    </row>
    <row r="1179" spans="1:22" x14ac:dyDescent="0.2">
      <c r="A1179" t="s">
        <v>205</v>
      </c>
      <c r="B1179" s="1" t="str">
        <f t="shared" si="110"/>
        <v>2A</v>
      </c>
      <c r="C1179">
        <v>23.24</v>
      </c>
      <c r="D1179">
        <f t="shared" si="108"/>
        <v>23.24</v>
      </c>
      <c r="E1179">
        <f>VLOOKUP(D1179,'Peak Combiner'!$A$5:$D$4980,4,FALSE)</f>
        <v>23.24</v>
      </c>
      <c r="F1179">
        <f>IFERROR(VLOOKUP(D1179,rt_comb!$A:$B,2,FALSE),D1179)</f>
        <v>23.24</v>
      </c>
      <c r="G1179">
        <v>12248871</v>
      </c>
      <c r="H1179">
        <f>SUMIFS($G:$G,$E:$E,18.51,'RAW2'!$A:$A,'RAW2'!A1179)</f>
        <v>84304444</v>
      </c>
      <c r="I1179" s="1" t="str">
        <f>VLOOKUP(A1179,'volatile collection data'!$G$6:$H$69,2,FALSE)</f>
        <v>A</v>
      </c>
      <c r="J1179" s="1">
        <f>VLOOKUP(A1179,'volatile collection data'!$G$6:$I$69,3,FALSE)</f>
        <v>2</v>
      </c>
      <c r="K1179" s="1" t="str">
        <f>VLOOKUP(A1179,'volatile collection data'!$G$6:$N$69,8,FALSE)</f>
        <v>6B</v>
      </c>
      <c r="L1179" s="1">
        <f>VLOOKUP(A1179,'volatile collection data'!$G$6:$J$69,4,FALSE)</f>
        <v>4.07</v>
      </c>
      <c r="M1179" s="1">
        <f>VLOOKUP($A1179,'volatile collection data'!$G$6:$M$69,6,FALSE)</f>
        <v>11</v>
      </c>
      <c r="N1179" s="1">
        <f>VLOOKUP($A1179,'volatile collection data'!$G$6:$M$69,7,FALSE)</f>
        <v>4.07</v>
      </c>
      <c r="O1179" s="1">
        <f>VLOOKUP(A1179,'volatile collection data'!$G$6:$K$69,5,FALSE)</f>
        <v>0</v>
      </c>
      <c r="P1179" s="1" t="str">
        <f t="shared" si="111"/>
        <v>2A</v>
      </c>
      <c r="Q1179">
        <f t="shared" si="109"/>
        <v>0.17849299938747085</v>
      </c>
      <c r="R1179" t="str">
        <f t="shared" si="112"/>
        <v>6B_0-A&amp;4.07%4.07@11</v>
      </c>
      <c r="S1179" t="str">
        <f t="shared" si="113"/>
        <v>2A-6B-VCS-Loc-22</v>
      </c>
      <c r="T1179" t="str">
        <f>IFERROR(IF(VLOOKUP(S1179,Bad!$A:$A,1,FALSE)='RAW2'!S1179,"yes","no"),"no")</f>
        <v>yes</v>
      </c>
      <c r="U1179" t="str">
        <f>IFERROR(VLOOKUP(F1179,compounds!$A:$B,2,FALSE),"")</f>
        <v/>
      </c>
      <c r="V1179" t="str">
        <f>VLOOKUP(B1179,'volatile collection data'!$O:$P,2,FALSE)</f>
        <v>24.apr.22 6</v>
      </c>
    </row>
    <row r="1180" spans="1:22" x14ac:dyDescent="0.2">
      <c r="A1180" t="s">
        <v>205</v>
      </c>
      <c r="B1180" s="1" t="str">
        <f t="shared" si="110"/>
        <v>2A</v>
      </c>
      <c r="C1180">
        <v>23.329000000000001</v>
      </c>
      <c r="D1180">
        <f t="shared" si="108"/>
        <v>23.33</v>
      </c>
      <c r="E1180">
        <f>VLOOKUP(D1180,'Peak Combiner'!$A$5:$D$4980,4,FALSE)</f>
        <v>23.32</v>
      </c>
      <c r="F1180">
        <f>IFERROR(VLOOKUP(D1180,rt_comb!$A:$B,2,FALSE),D1180)</f>
        <v>23.33</v>
      </c>
      <c r="G1180">
        <v>34502870</v>
      </c>
      <c r="H1180">
        <f>SUMIFS($G:$G,$E:$E,18.51,'RAW2'!$A:$A,'RAW2'!A1180)</f>
        <v>84304444</v>
      </c>
      <c r="I1180" s="1" t="str">
        <f>VLOOKUP(A1180,'volatile collection data'!$G$6:$H$69,2,FALSE)</f>
        <v>A</v>
      </c>
      <c r="J1180" s="1">
        <f>VLOOKUP(A1180,'volatile collection data'!$G$6:$I$69,3,FALSE)</f>
        <v>2</v>
      </c>
      <c r="K1180" s="1" t="str">
        <f>VLOOKUP(A1180,'volatile collection data'!$G$6:$N$69,8,FALSE)</f>
        <v>6B</v>
      </c>
      <c r="L1180" s="1">
        <f>VLOOKUP(A1180,'volatile collection data'!$G$6:$J$69,4,FALSE)</f>
        <v>4.07</v>
      </c>
      <c r="M1180" s="1">
        <f>VLOOKUP($A1180,'volatile collection data'!$G$6:$M$69,6,FALSE)</f>
        <v>11</v>
      </c>
      <c r="N1180" s="1">
        <f>VLOOKUP($A1180,'volatile collection data'!$G$6:$M$69,7,FALSE)</f>
        <v>4.07</v>
      </c>
      <c r="O1180" s="1">
        <f>VLOOKUP(A1180,'volatile collection data'!$G$6:$K$69,5,FALSE)</f>
        <v>0</v>
      </c>
      <c r="P1180" s="1" t="str">
        <f t="shared" si="111"/>
        <v>2A</v>
      </c>
      <c r="Q1180">
        <f t="shared" si="109"/>
        <v>0.50278272616112829</v>
      </c>
      <c r="R1180" t="str">
        <f t="shared" si="112"/>
        <v>6B_0-A&amp;4.07%4.07@11</v>
      </c>
      <c r="S1180" t="str">
        <f t="shared" si="113"/>
        <v>2A-6B-VCS-Loc-22</v>
      </c>
      <c r="T1180" t="str">
        <f>IFERROR(IF(VLOOKUP(S1180,Bad!$A:$A,1,FALSE)='RAW2'!S1180,"yes","no"),"no")</f>
        <v>yes</v>
      </c>
      <c r="U1180" t="str">
        <f>IFERROR(VLOOKUP(F1180,compounds!$A:$B,2,FALSE),"")</f>
        <v/>
      </c>
      <c r="V1180" t="str">
        <f>VLOOKUP(B1180,'volatile collection data'!$O:$P,2,FALSE)</f>
        <v>24.apr.22 6</v>
      </c>
    </row>
    <row r="1181" spans="1:22" x14ac:dyDescent="0.2">
      <c r="A1181" t="s">
        <v>205</v>
      </c>
      <c r="B1181" s="1" t="str">
        <f t="shared" si="110"/>
        <v>2A</v>
      </c>
      <c r="C1181">
        <v>23.457000000000001</v>
      </c>
      <c r="D1181">
        <f t="shared" si="108"/>
        <v>23.46</v>
      </c>
      <c r="E1181">
        <f>VLOOKUP(D1181,'Peak Combiner'!$A$5:$D$4980,4,FALSE)</f>
        <v>23.46</v>
      </c>
      <c r="F1181">
        <f>IFERROR(VLOOKUP(D1181,rt_comb!$A:$B,2,FALSE),D1181)</f>
        <v>23.46</v>
      </c>
      <c r="G1181">
        <v>14413546</v>
      </c>
      <c r="H1181">
        <f>SUMIFS($G:$G,$E:$E,18.51,'RAW2'!$A:$A,'RAW2'!A1181)</f>
        <v>84304444</v>
      </c>
      <c r="I1181" s="1" t="str">
        <f>VLOOKUP(A1181,'volatile collection data'!$G$6:$H$69,2,FALSE)</f>
        <v>A</v>
      </c>
      <c r="J1181" s="1">
        <f>VLOOKUP(A1181,'volatile collection data'!$G$6:$I$69,3,FALSE)</f>
        <v>2</v>
      </c>
      <c r="K1181" s="1" t="str">
        <f>VLOOKUP(A1181,'volatile collection data'!$G$6:$N$69,8,FALSE)</f>
        <v>6B</v>
      </c>
      <c r="L1181" s="1">
        <f>VLOOKUP(A1181,'volatile collection data'!$G$6:$J$69,4,FALSE)</f>
        <v>4.07</v>
      </c>
      <c r="M1181" s="1">
        <f>VLOOKUP($A1181,'volatile collection data'!$G$6:$M$69,6,FALSE)</f>
        <v>11</v>
      </c>
      <c r="N1181" s="1">
        <f>VLOOKUP($A1181,'volatile collection data'!$G$6:$M$69,7,FALSE)</f>
        <v>4.07</v>
      </c>
      <c r="O1181" s="1">
        <f>VLOOKUP(A1181,'volatile collection data'!$G$6:$K$69,5,FALSE)</f>
        <v>0</v>
      </c>
      <c r="P1181" s="1" t="str">
        <f t="shared" si="111"/>
        <v>2A</v>
      </c>
      <c r="Q1181">
        <f t="shared" si="109"/>
        <v>0.21003707667010965</v>
      </c>
      <c r="R1181" t="str">
        <f t="shared" si="112"/>
        <v>6B_0-A&amp;4.07%4.07@11</v>
      </c>
      <c r="S1181" t="str">
        <f t="shared" si="113"/>
        <v>2A-6B-VCS-Loc-22</v>
      </c>
      <c r="T1181" t="str">
        <f>IFERROR(IF(VLOOKUP(S1181,Bad!$A:$A,1,FALSE)='RAW2'!S1181,"yes","no"),"no")</f>
        <v>yes</v>
      </c>
      <c r="U1181" t="str">
        <f>IFERROR(VLOOKUP(F1181,compounds!$A:$B,2,FALSE),"")</f>
        <v/>
      </c>
      <c r="V1181" t="str">
        <f>VLOOKUP(B1181,'volatile collection data'!$O:$P,2,FALSE)</f>
        <v>24.apr.22 6</v>
      </c>
    </row>
    <row r="1182" spans="1:22" x14ac:dyDescent="0.2">
      <c r="A1182" t="s">
        <v>205</v>
      </c>
      <c r="B1182" s="1" t="str">
        <f t="shared" si="110"/>
        <v>2A</v>
      </c>
      <c r="C1182">
        <v>23.571000000000002</v>
      </c>
      <c r="D1182">
        <f t="shared" si="108"/>
        <v>23.57</v>
      </c>
      <c r="E1182">
        <f>VLOOKUP(D1182,'Peak Combiner'!$A$5:$D$4980,4,FALSE)</f>
        <v>23.57</v>
      </c>
      <c r="F1182">
        <f>IFERROR(VLOOKUP(D1182,rt_comb!$A:$B,2,FALSE),D1182)</f>
        <v>23.57</v>
      </c>
      <c r="G1182">
        <v>12415465</v>
      </c>
      <c r="H1182">
        <f>SUMIFS($G:$G,$E:$E,18.51,'RAW2'!$A:$A,'RAW2'!A1182)</f>
        <v>84304444</v>
      </c>
      <c r="I1182" s="1" t="str">
        <f>VLOOKUP(A1182,'volatile collection data'!$G$6:$H$69,2,FALSE)</f>
        <v>A</v>
      </c>
      <c r="J1182" s="1">
        <f>VLOOKUP(A1182,'volatile collection data'!$G$6:$I$69,3,FALSE)</f>
        <v>2</v>
      </c>
      <c r="K1182" s="1" t="str">
        <f>VLOOKUP(A1182,'volatile collection data'!$G$6:$N$69,8,FALSE)</f>
        <v>6B</v>
      </c>
      <c r="L1182" s="1">
        <f>VLOOKUP(A1182,'volatile collection data'!$G$6:$J$69,4,FALSE)</f>
        <v>4.07</v>
      </c>
      <c r="M1182" s="1">
        <f>VLOOKUP($A1182,'volatile collection data'!$G$6:$M$69,6,FALSE)</f>
        <v>11</v>
      </c>
      <c r="N1182" s="1">
        <f>VLOOKUP($A1182,'volatile collection data'!$G$6:$M$69,7,FALSE)</f>
        <v>4.07</v>
      </c>
      <c r="O1182" s="1">
        <f>VLOOKUP(A1182,'volatile collection data'!$G$6:$K$69,5,FALSE)</f>
        <v>0</v>
      </c>
      <c r="P1182" s="1" t="str">
        <f t="shared" si="111"/>
        <v>2A</v>
      </c>
      <c r="Q1182">
        <f t="shared" si="109"/>
        <v>0.1809206404933292</v>
      </c>
      <c r="R1182" t="str">
        <f t="shared" si="112"/>
        <v>6B_0-A&amp;4.07%4.07@11</v>
      </c>
      <c r="S1182" t="str">
        <f t="shared" si="113"/>
        <v>2A-6B-VCS-Loc-22</v>
      </c>
      <c r="T1182" t="str">
        <f>IFERROR(IF(VLOOKUP(S1182,Bad!$A:$A,1,FALSE)='RAW2'!S1182,"yes","no"),"no")</f>
        <v>yes</v>
      </c>
      <c r="U1182" t="str">
        <f>IFERROR(VLOOKUP(F1182,compounds!$A:$B,2,FALSE),"")</f>
        <v/>
      </c>
      <c r="V1182" t="str">
        <f>VLOOKUP(B1182,'volatile collection data'!$O:$P,2,FALSE)</f>
        <v>24.apr.22 6</v>
      </c>
    </row>
    <row r="1183" spans="1:22" x14ac:dyDescent="0.2">
      <c r="A1183" t="s">
        <v>205</v>
      </c>
      <c r="B1183" s="1" t="str">
        <f t="shared" si="110"/>
        <v>2A</v>
      </c>
      <c r="C1183">
        <v>23.614999999999998</v>
      </c>
      <c r="D1183">
        <f t="shared" si="108"/>
        <v>23.62</v>
      </c>
      <c r="E1183">
        <f>VLOOKUP(D1183,'Peak Combiner'!$A$5:$D$4980,4,FALSE)</f>
        <v>23.62</v>
      </c>
      <c r="F1183">
        <f>IFERROR(VLOOKUP(D1183,rt_comb!$A:$B,2,FALSE),D1183)</f>
        <v>23.62</v>
      </c>
      <c r="G1183">
        <v>13140150</v>
      </c>
      <c r="H1183">
        <f>SUMIFS($G:$G,$E:$E,18.51,'RAW2'!$A:$A,'RAW2'!A1183)</f>
        <v>84304444</v>
      </c>
      <c r="I1183" s="1" t="str">
        <f>VLOOKUP(A1183,'volatile collection data'!$G$6:$H$69,2,FALSE)</f>
        <v>A</v>
      </c>
      <c r="J1183" s="1">
        <f>VLOOKUP(A1183,'volatile collection data'!$G$6:$I$69,3,FALSE)</f>
        <v>2</v>
      </c>
      <c r="K1183" s="1" t="str">
        <f>VLOOKUP(A1183,'volatile collection data'!$G$6:$N$69,8,FALSE)</f>
        <v>6B</v>
      </c>
      <c r="L1183" s="1">
        <f>VLOOKUP(A1183,'volatile collection data'!$G$6:$J$69,4,FALSE)</f>
        <v>4.07</v>
      </c>
      <c r="M1183" s="1">
        <f>VLOOKUP($A1183,'volatile collection data'!$G$6:$M$69,6,FALSE)</f>
        <v>11</v>
      </c>
      <c r="N1183" s="1">
        <f>VLOOKUP($A1183,'volatile collection data'!$G$6:$M$69,7,FALSE)</f>
        <v>4.07</v>
      </c>
      <c r="O1183" s="1">
        <f>VLOOKUP(A1183,'volatile collection data'!$G$6:$K$69,5,FALSE)</f>
        <v>0</v>
      </c>
      <c r="P1183" s="1" t="str">
        <f t="shared" si="111"/>
        <v>2A</v>
      </c>
      <c r="Q1183">
        <f t="shared" si="109"/>
        <v>0.19148089533323312</v>
      </c>
      <c r="R1183" t="str">
        <f t="shared" si="112"/>
        <v>6B_0-A&amp;4.07%4.07@11</v>
      </c>
      <c r="S1183" t="str">
        <f t="shared" si="113"/>
        <v>2A-6B-VCS-Loc-22</v>
      </c>
      <c r="T1183" t="str">
        <f>IFERROR(IF(VLOOKUP(S1183,Bad!$A:$A,1,FALSE)='RAW2'!S1183,"yes","no"),"no")</f>
        <v>yes</v>
      </c>
      <c r="U1183" t="str">
        <f>IFERROR(VLOOKUP(F1183,compounds!$A:$B,2,FALSE),"")</f>
        <v/>
      </c>
      <c r="V1183" t="str">
        <f>VLOOKUP(B1183,'volatile collection data'!$O:$P,2,FALSE)</f>
        <v>24.apr.22 6</v>
      </c>
    </row>
    <row r="1184" spans="1:22" x14ac:dyDescent="0.2">
      <c r="A1184" t="s">
        <v>205</v>
      </c>
      <c r="B1184" s="1" t="str">
        <f t="shared" si="110"/>
        <v>2A</v>
      </c>
      <c r="C1184">
        <v>23.751999999999999</v>
      </c>
      <c r="D1184">
        <f t="shared" si="108"/>
        <v>23.75</v>
      </c>
      <c r="E1184">
        <f>VLOOKUP(D1184,'Peak Combiner'!$A$5:$D$4980,4,FALSE)</f>
        <v>23.75</v>
      </c>
      <c r="F1184">
        <f>IFERROR(VLOOKUP(D1184,rt_comb!$A:$B,2,FALSE),D1184)</f>
        <v>23.75</v>
      </c>
      <c r="G1184">
        <v>10653570</v>
      </c>
      <c r="H1184">
        <f>SUMIFS($G:$G,$E:$E,18.51,'RAW2'!$A:$A,'RAW2'!A1184)</f>
        <v>84304444</v>
      </c>
      <c r="I1184" s="1" t="str">
        <f>VLOOKUP(A1184,'volatile collection data'!$G$6:$H$69,2,FALSE)</f>
        <v>A</v>
      </c>
      <c r="J1184" s="1">
        <f>VLOOKUP(A1184,'volatile collection data'!$G$6:$I$69,3,FALSE)</f>
        <v>2</v>
      </c>
      <c r="K1184" s="1" t="str">
        <f>VLOOKUP(A1184,'volatile collection data'!$G$6:$N$69,8,FALSE)</f>
        <v>6B</v>
      </c>
      <c r="L1184" s="1">
        <f>VLOOKUP(A1184,'volatile collection data'!$G$6:$J$69,4,FALSE)</f>
        <v>4.07</v>
      </c>
      <c r="M1184" s="1">
        <f>VLOOKUP($A1184,'volatile collection data'!$G$6:$M$69,6,FALSE)</f>
        <v>11</v>
      </c>
      <c r="N1184" s="1">
        <f>VLOOKUP($A1184,'volatile collection data'!$G$6:$M$69,7,FALSE)</f>
        <v>4.07</v>
      </c>
      <c r="O1184" s="1">
        <f>VLOOKUP(A1184,'volatile collection data'!$G$6:$K$69,5,FALSE)</f>
        <v>0</v>
      </c>
      <c r="P1184" s="1" t="str">
        <f t="shared" si="111"/>
        <v>2A</v>
      </c>
      <c r="Q1184">
        <f t="shared" si="109"/>
        <v>0.15524595397276841</v>
      </c>
      <c r="R1184" t="str">
        <f t="shared" si="112"/>
        <v>6B_0-A&amp;4.07%4.07@11</v>
      </c>
      <c r="S1184" t="str">
        <f t="shared" si="113"/>
        <v>2A-6B-VCS-Loc-22</v>
      </c>
      <c r="T1184" t="str">
        <f>IFERROR(IF(VLOOKUP(S1184,Bad!$A:$A,1,FALSE)='RAW2'!S1184,"yes","no"),"no")</f>
        <v>yes</v>
      </c>
      <c r="U1184" t="str">
        <f>IFERROR(VLOOKUP(F1184,compounds!$A:$B,2,FALSE),"")</f>
        <v/>
      </c>
      <c r="V1184" t="str">
        <f>VLOOKUP(B1184,'volatile collection data'!$O:$P,2,FALSE)</f>
        <v>24.apr.22 6</v>
      </c>
    </row>
    <row r="1185" spans="1:22" x14ac:dyDescent="0.2">
      <c r="A1185" t="s">
        <v>205</v>
      </c>
      <c r="B1185" s="1" t="str">
        <f t="shared" si="110"/>
        <v>2A</v>
      </c>
      <c r="C1185">
        <v>23.896000000000001</v>
      </c>
      <c r="D1185">
        <f t="shared" si="108"/>
        <v>23.9</v>
      </c>
      <c r="E1185">
        <f>VLOOKUP(D1185,'Peak Combiner'!$A$5:$D$4980,4,FALSE)</f>
        <v>23.89</v>
      </c>
      <c r="F1185">
        <f>IFERROR(VLOOKUP(D1185,rt_comb!$A:$B,2,FALSE),D1185)</f>
        <v>23.9</v>
      </c>
      <c r="G1185">
        <v>12156356</v>
      </c>
      <c r="H1185">
        <f>SUMIFS($G:$G,$E:$E,18.51,'RAW2'!$A:$A,'RAW2'!A1185)</f>
        <v>84304444</v>
      </c>
      <c r="I1185" s="1" t="str">
        <f>VLOOKUP(A1185,'volatile collection data'!$G$6:$H$69,2,FALSE)</f>
        <v>A</v>
      </c>
      <c r="J1185" s="1">
        <f>VLOOKUP(A1185,'volatile collection data'!$G$6:$I$69,3,FALSE)</f>
        <v>2</v>
      </c>
      <c r="K1185" s="1" t="str">
        <f>VLOOKUP(A1185,'volatile collection data'!$G$6:$N$69,8,FALSE)</f>
        <v>6B</v>
      </c>
      <c r="L1185" s="1">
        <f>VLOOKUP(A1185,'volatile collection data'!$G$6:$J$69,4,FALSE)</f>
        <v>4.07</v>
      </c>
      <c r="M1185" s="1">
        <f>VLOOKUP($A1185,'volatile collection data'!$G$6:$M$69,6,FALSE)</f>
        <v>11</v>
      </c>
      <c r="N1185" s="1">
        <f>VLOOKUP($A1185,'volatile collection data'!$G$6:$M$69,7,FALSE)</f>
        <v>4.07</v>
      </c>
      <c r="O1185" s="1">
        <f>VLOOKUP(A1185,'volatile collection data'!$G$6:$K$69,5,FALSE)</f>
        <v>0</v>
      </c>
      <c r="P1185" s="1" t="str">
        <f t="shared" si="111"/>
        <v>2A</v>
      </c>
      <c r="Q1185">
        <f t="shared" si="109"/>
        <v>0.17714485229388713</v>
      </c>
      <c r="R1185" t="str">
        <f t="shared" si="112"/>
        <v>6B_0-A&amp;4.07%4.07@11</v>
      </c>
      <c r="S1185" t="str">
        <f t="shared" si="113"/>
        <v>2A-6B-VCS-Loc-22</v>
      </c>
      <c r="T1185" t="str">
        <f>IFERROR(IF(VLOOKUP(S1185,Bad!$A:$A,1,FALSE)='RAW2'!S1185,"yes","no"),"no")</f>
        <v>yes</v>
      </c>
      <c r="U1185" t="str">
        <f>IFERROR(VLOOKUP(F1185,compounds!$A:$B,2,FALSE),"")</f>
        <v/>
      </c>
      <c r="V1185" t="str">
        <f>VLOOKUP(B1185,'volatile collection data'!$O:$P,2,FALSE)</f>
        <v>24.apr.22 6</v>
      </c>
    </row>
    <row r="1186" spans="1:22" x14ac:dyDescent="0.2">
      <c r="A1186" t="s">
        <v>205</v>
      </c>
      <c r="B1186" s="1" t="str">
        <f t="shared" si="110"/>
        <v>2A</v>
      </c>
      <c r="C1186">
        <v>23.974</v>
      </c>
      <c r="D1186">
        <f t="shared" si="108"/>
        <v>23.97</v>
      </c>
      <c r="E1186">
        <f>VLOOKUP(D1186,'Peak Combiner'!$A$5:$D$4980,4,FALSE)</f>
        <v>23.97</v>
      </c>
      <c r="F1186">
        <f>IFERROR(VLOOKUP(D1186,rt_comb!$A:$B,2,FALSE),D1186)</f>
        <v>23.97</v>
      </c>
      <c r="G1186">
        <v>6802908</v>
      </c>
      <c r="H1186">
        <f>SUMIFS($G:$G,$E:$E,18.51,'RAW2'!$A:$A,'RAW2'!A1186)</f>
        <v>84304444</v>
      </c>
      <c r="I1186" s="1" t="str">
        <f>VLOOKUP(A1186,'volatile collection data'!$G$6:$H$69,2,FALSE)</f>
        <v>A</v>
      </c>
      <c r="J1186" s="1">
        <f>VLOOKUP(A1186,'volatile collection data'!$G$6:$I$69,3,FALSE)</f>
        <v>2</v>
      </c>
      <c r="K1186" s="1" t="str">
        <f>VLOOKUP(A1186,'volatile collection data'!$G$6:$N$69,8,FALSE)</f>
        <v>6B</v>
      </c>
      <c r="L1186" s="1">
        <f>VLOOKUP(A1186,'volatile collection data'!$G$6:$J$69,4,FALSE)</f>
        <v>4.07</v>
      </c>
      <c r="M1186" s="1">
        <f>VLOOKUP($A1186,'volatile collection data'!$G$6:$M$69,6,FALSE)</f>
        <v>11</v>
      </c>
      <c r="N1186" s="1">
        <f>VLOOKUP($A1186,'volatile collection data'!$G$6:$M$69,7,FALSE)</f>
        <v>4.07</v>
      </c>
      <c r="O1186" s="1">
        <f>VLOOKUP(A1186,'volatile collection data'!$G$6:$K$69,5,FALSE)</f>
        <v>0</v>
      </c>
      <c r="P1186" s="1" t="str">
        <f t="shared" si="111"/>
        <v>2A</v>
      </c>
      <c r="Q1186">
        <f t="shared" si="109"/>
        <v>9.9133336735852673E-2</v>
      </c>
      <c r="R1186" t="str">
        <f t="shared" si="112"/>
        <v>6B_0-A&amp;4.07%4.07@11</v>
      </c>
      <c r="S1186" t="str">
        <f t="shared" si="113"/>
        <v>2A-6B-VCS-Loc-22</v>
      </c>
      <c r="T1186" t="str">
        <f>IFERROR(IF(VLOOKUP(S1186,Bad!$A:$A,1,FALSE)='RAW2'!S1186,"yes","no"),"no")</f>
        <v>yes</v>
      </c>
      <c r="U1186" t="str">
        <f>IFERROR(VLOOKUP(F1186,compounds!$A:$B,2,FALSE),"")</f>
        <v/>
      </c>
      <c r="V1186" t="str">
        <f>VLOOKUP(B1186,'volatile collection data'!$O:$P,2,FALSE)</f>
        <v>24.apr.22 6</v>
      </c>
    </row>
    <row r="1187" spans="1:22" x14ac:dyDescent="0.2">
      <c r="A1187" t="s">
        <v>205</v>
      </c>
      <c r="B1187" s="1" t="str">
        <f t="shared" si="110"/>
        <v>2A</v>
      </c>
      <c r="C1187">
        <v>24.035</v>
      </c>
      <c r="D1187">
        <f t="shared" si="108"/>
        <v>24.04</v>
      </c>
      <c r="E1187">
        <f>VLOOKUP(D1187,'Peak Combiner'!$A$5:$D$4980,4,FALSE)</f>
        <v>24.04</v>
      </c>
      <c r="F1187">
        <f>IFERROR(VLOOKUP(D1187,rt_comb!$A:$B,2,FALSE),D1187)</f>
        <v>24.04</v>
      </c>
      <c r="G1187">
        <v>12378808</v>
      </c>
      <c r="H1187">
        <f>SUMIFS($G:$G,$E:$E,18.51,'RAW2'!$A:$A,'RAW2'!A1187)</f>
        <v>84304444</v>
      </c>
      <c r="I1187" s="1" t="str">
        <f>VLOOKUP(A1187,'volatile collection data'!$G$6:$H$69,2,FALSE)</f>
        <v>A</v>
      </c>
      <c r="J1187" s="1">
        <f>VLOOKUP(A1187,'volatile collection data'!$G$6:$I$69,3,FALSE)</f>
        <v>2</v>
      </c>
      <c r="K1187" s="1" t="str">
        <f>VLOOKUP(A1187,'volatile collection data'!$G$6:$N$69,8,FALSE)</f>
        <v>6B</v>
      </c>
      <c r="L1187" s="1">
        <f>VLOOKUP(A1187,'volatile collection data'!$G$6:$J$69,4,FALSE)</f>
        <v>4.07</v>
      </c>
      <c r="M1187" s="1">
        <f>VLOOKUP($A1187,'volatile collection data'!$G$6:$M$69,6,FALSE)</f>
        <v>11</v>
      </c>
      <c r="N1187" s="1">
        <f>VLOOKUP($A1187,'volatile collection data'!$G$6:$M$69,7,FALSE)</f>
        <v>4.07</v>
      </c>
      <c r="O1187" s="1">
        <f>VLOOKUP(A1187,'volatile collection data'!$G$6:$K$69,5,FALSE)</f>
        <v>0</v>
      </c>
      <c r="P1187" s="1" t="str">
        <f t="shared" si="111"/>
        <v>2A</v>
      </c>
      <c r="Q1187">
        <f t="shared" si="109"/>
        <v>0.18038646735373562</v>
      </c>
      <c r="R1187" t="str">
        <f t="shared" si="112"/>
        <v>6B_0-A&amp;4.07%4.07@11</v>
      </c>
      <c r="S1187" t="str">
        <f t="shared" si="113"/>
        <v>2A-6B-VCS-Loc-22</v>
      </c>
      <c r="T1187" t="str">
        <f>IFERROR(IF(VLOOKUP(S1187,Bad!$A:$A,1,FALSE)='RAW2'!S1187,"yes","no"),"no")</f>
        <v>yes</v>
      </c>
      <c r="U1187" t="str">
        <f>IFERROR(VLOOKUP(F1187,compounds!$A:$B,2,FALSE),"")</f>
        <v/>
      </c>
      <c r="V1187" t="str">
        <f>VLOOKUP(B1187,'volatile collection data'!$O:$P,2,FALSE)</f>
        <v>24.apr.22 6</v>
      </c>
    </row>
    <row r="1188" spans="1:22" x14ac:dyDescent="0.2">
      <c r="A1188" t="s">
        <v>205</v>
      </c>
      <c r="B1188" s="1" t="str">
        <f t="shared" si="110"/>
        <v>2A</v>
      </c>
      <c r="C1188">
        <v>24.236000000000001</v>
      </c>
      <c r="D1188">
        <f t="shared" si="108"/>
        <v>24.24</v>
      </c>
      <c r="E1188">
        <f>VLOOKUP(D1188,'Peak Combiner'!$A$5:$D$4980,4,FALSE)</f>
        <v>24.24</v>
      </c>
      <c r="F1188">
        <f>IFERROR(VLOOKUP(D1188,rt_comb!$A:$B,2,FALSE),D1188)</f>
        <v>24.24</v>
      </c>
      <c r="G1188">
        <v>11296622</v>
      </c>
      <c r="H1188">
        <f>SUMIFS($G:$G,$E:$E,18.51,'RAW2'!$A:$A,'RAW2'!A1188)</f>
        <v>84304444</v>
      </c>
      <c r="I1188" s="1" t="str">
        <f>VLOOKUP(A1188,'volatile collection data'!$G$6:$H$69,2,FALSE)</f>
        <v>A</v>
      </c>
      <c r="J1188" s="1">
        <f>VLOOKUP(A1188,'volatile collection data'!$G$6:$I$69,3,FALSE)</f>
        <v>2</v>
      </c>
      <c r="K1188" s="1" t="str">
        <f>VLOOKUP(A1188,'volatile collection data'!$G$6:$N$69,8,FALSE)</f>
        <v>6B</v>
      </c>
      <c r="L1188" s="1">
        <f>VLOOKUP(A1188,'volatile collection data'!$G$6:$J$69,4,FALSE)</f>
        <v>4.07</v>
      </c>
      <c r="M1188" s="1">
        <f>VLOOKUP($A1188,'volatile collection data'!$G$6:$M$69,6,FALSE)</f>
        <v>11</v>
      </c>
      <c r="N1188" s="1">
        <f>VLOOKUP($A1188,'volatile collection data'!$G$6:$M$69,7,FALSE)</f>
        <v>4.07</v>
      </c>
      <c r="O1188" s="1">
        <f>VLOOKUP(A1188,'volatile collection data'!$G$6:$K$69,5,FALSE)</f>
        <v>0</v>
      </c>
      <c r="P1188" s="1" t="str">
        <f t="shared" si="111"/>
        <v>2A</v>
      </c>
      <c r="Q1188">
        <f t="shared" si="109"/>
        <v>0.16461663640073354</v>
      </c>
      <c r="R1188" t="str">
        <f t="shared" si="112"/>
        <v>6B_0-A&amp;4.07%4.07@11</v>
      </c>
      <c r="S1188" t="str">
        <f t="shared" si="113"/>
        <v>2A-6B-VCS-Loc-22</v>
      </c>
      <c r="T1188" t="str">
        <f>IFERROR(IF(VLOOKUP(S1188,Bad!$A:$A,1,FALSE)='RAW2'!S1188,"yes","no"),"no")</f>
        <v>yes</v>
      </c>
      <c r="U1188" t="str">
        <f>IFERROR(VLOOKUP(F1188,compounds!$A:$B,2,FALSE),"")</f>
        <v/>
      </c>
      <c r="V1188" t="str">
        <f>VLOOKUP(B1188,'volatile collection data'!$O:$P,2,FALSE)</f>
        <v>24.apr.22 6</v>
      </c>
    </row>
    <row r="1189" spans="1:22" x14ac:dyDescent="0.2">
      <c r="A1189" t="s">
        <v>205</v>
      </c>
      <c r="B1189" s="1" t="str">
        <f t="shared" si="110"/>
        <v>2A</v>
      </c>
      <c r="C1189">
        <v>24.411999999999999</v>
      </c>
      <c r="D1189">
        <f t="shared" si="108"/>
        <v>24.41</v>
      </c>
      <c r="E1189">
        <f>VLOOKUP(D1189,'Peak Combiner'!$A$5:$D$4980,4,FALSE)</f>
        <v>24.41</v>
      </c>
      <c r="F1189">
        <f>IFERROR(VLOOKUP(D1189,rt_comb!$A:$B,2,FALSE),D1189)</f>
        <v>24.41</v>
      </c>
      <c r="G1189">
        <v>4832378</v>
      </c>
      <c r="H1189">
        <f>SUMIFS($G:$G,$E:$E,18.51,'RAW2'!$A:$A,'RAW2'!A1189)</f>
        <v>84304444</v>
      </c>
      <c r="I1189" s="1" t="str">
        <f>VLOOKUP(A1189,'volatile collection data'!$G$6:$H$69,2,FALSE)</f>
        <v>A</v>
      </c>
      <c r="J1189" s="1">
        <f>VLOOKUP(A1189,'volatile collection data'!$G$6:$I$69,3,FALSE)</f>
        <v>2</v>
      </c>
      <c r="K1189" s="1" t="str">
        <f>VLOOKUP(A1189,'volatile collection data'!$G$6:$N$69,8,FALSE)</f>
        <v>6B</v>
      </c>
      <c r="L1189" s="1">
        <f>VLOOKUP(A1189,'volatile collection data'!$G$6:$J$69,4,FALSE)</f>
        <v>4.07</v>
      </c>
      <c r="M1189" s="1">
        <f>VLOOKUP($A1189,'volatile collection data'!$G$6:$M$69,6,FALSE)</f>
        <v>11</v>
      </c>
      <c r="N1189" s="1">
        <f>VLOOKUP($A1189,'volatile collection data'!$G$6:$M$69,7,FALSE)</f>
        <v>4.07</v>
      </c>
      <c r="O1189" s="1">
        <f>VLOOKUP(A1189,'volatile collection data'!$G$6:$K$69,5,FALSE)</f>
        <v>0</v>
      </c>
      <c r="P1189" s="1" t="str">
        <f t="shared" si="111"/>
        <v>2A</v>
      </c>
      <c r="Q1189">
        <f t="shared" si="109"/>
        <v>7.041837924442404E-2</v>
      </c>
      <c r="R1189" t="str">
        <f t="shared" si="112"/>
        <v>6B_0-A&amp;4.07%4.07@11</v>
      </c>
      <c r="S1189" t="str">
        <f t="shared" si="113"/>
        <v>2A-6B-VCS-Loc-22</v>
      </c>
      <c r="T1189" t="str">
        <f>IFERROR(IF(VLOOKUP(S1189,Bad!$A:$A,1,FALSE)='RAW2'!S1189,"yes","no"),"no")</f>
        <v>yes</v>
      </c>
      <c r="U1189" t="str">
        <f>IFERROR(VLOOKUP(F1189,compounds!$A:$B,2,FALSE),"")</f>
        <v/>
      </c>
      <c r="V1189" t="str">
        <f>VLOOKUP(B1189,'volatile collection data'!$O:$P,2,FALSE)</f>
        <v>24.apr.22 6</v>
      </c>
    </row>
    <row r="1190" spans="1:22" x14ac:dyDescent="0.2">
      <c r="A1190" t="s">
        <v>205</v>
      </c>
      <c r="B1190" s="1" t="str">
        <f t="shared" si="110"/>
        <v>2A</v>
      </c>
      <c r="C1190">
        <v>24.448</v>
      </c>
      <c r="D1190">
        <f t="shared" si="108"/>
        <v>24.45</v>
      </c>
      <c r="E1190">
        <f>VLOOKUP(D1190,'Peak Combiner'!$A$5:$D$4980,4,FALSE)</f>
        <v>24.45</v>
      </c>
      <c r="F1190">
        <f>IFERROR(VLOOKUP(D1190,rt_comb!$A:$B,2,FALSE),D1190)</f>
        <v>24.45</v>
      </c>
      <c r="G1190">
        <v>8029442</v>
      </c>
      <c r="H1190">
        <f>SUMIFS($G:$G,$E:$E,18.51,'RAW2'!$A:$A,'RAW2'!A1190)</f>
        <v>84304444</v>
      </c>
      <c r="I1190" s="1" t="str">
        <f>VLOOKUP(A1190,'volatile collection data'!$G$6:$H$69,2,FALSE)</f>
        <v>A</v>
      </c>
      <c r="J1190" s="1">
        <f>VLOOKUP(A1190,'volatile collection data'!$G$6:$I$69,3,FALSE)</f>
        <v>2</v>
      </c>
      <c r="K1190" s="1" t="str">
        <f>VLOOKUP(A1190,'volatile collection data'!$G$6:$N$69,8,FALSE)</f>
        <v>6B</v>
      </c>
      <c r="L1190" s="1">
        <f>VLOOKUP(A1190,'volatile collection data'!$G$6:$J$69,4,FALSE)</f>
        <v>4.07</v>
      </c>
      <c r="M1190" s="1">
        <f>VLOOKUP($A1190,'volatile collection data'!$G$6:$M$69,6,FALSE)</f>
        <v>11</v>
      </c>
      <c r="N1190" s="1">
        <f>VLOOKUP($A1190,'volatile collection data'!$G$6:$M$69,7,FALSE)</f>
        <v>4.07</v>
      </c>
      <c r="O1190" s="1">
        <f>VLOOKUP(A1190,'volatile collection data'!$G$6:$K$69,5,FALSE)</f>
        <v>0</v>
      </c>
      <c r="P1190" s="1" t="str">
        <f t="shared" si="111"/>
        <v>2A</v>
      </c>
      <c r="Q1190">
        <f t="shared" si="109"/>
        <v>0.11700663563096818</v>
      </c>
      <c r="R1190" t="str">
        <f t="shared" si="112"/>
        <v>6B_0-A&amp;4.07%4.07@11</v>
      </c>
      <c r="S1190" t="str">
        <f t="shared" si="113"/>
        <v>2A-6B-VCS-Loc-22</v>
      </c>
      <c r="T1190" t="str">
        <f>IFERROR(IF(VLOOKUP(S1190,Bad!$A:$A,1,FALSE)='RAW2'!S1190,"yes","no"),"no")</f>
        <v>yes</v>
      </c>
      <c r="U1190" t="str">
        <f>IFERROR(VLOOKUP(F1190,compounds!$A:$B,2,FALSE),"")</f>
        <v/>
      </c>
      <c r="V1190" t="str">
        <f>VLOOKUP(B1190,'volatile collection data'!$O:$P,2,FALSE)</f>
        <v>24.apr.22 6</v>
      </c>
    </row>
    <row r="1191" spans="1:22" x14ac:dyDescent="0.2">
      <c r="A1191" t="s">
        <v>205</v>
      </c>
      <c r="B1191" s="1" t="str">
        <f t="shared" si="110"/>
        <v>2A</v>
      </c>
      <c r="C1191">
        <v>24.7</v>
      </c>
      <c r="D1191">
        <f t="shared" si="108"/>
        <v>24.7</v>
      </c>
      <c r="E1191">
        <f>VLOOKUP(D1191,'Peak Combiner'!$A$5:$D$4980,4,FALSE)</f>
        <v>24.7</v>
      </c>
      <c r="F1191">
        <f>IFERROR(VLOOKUP(D1191,rt_comb!$A:$B,2,FALSE),D1191)</f>
        <v>24.7</v>
      </c>
      <c r="G1191">
        <v>9894251</v>
      </c>
      <c r="H1191">
        <f>SUMIFS($G:$G,$E:$E,18.51,'RAW2'!$A:$A,'RAW2'!A1191)</f>
        <v>84304444</v>
      </c>
      <c r="I1191" s="1" t="str">
        <f>VLOOKUP(A1191,'volatile collection data'!$G$6:$H$69,2,FALSE)</f>
        <v>A</v>
      </c>
      <c r="J1191" s="1">
        <f>VLOOKUP(A1191,'volatile collection data'!$G$6:$I$69,3,FALSE)</f>
        <v>2</v>
      </c>
      <c r="K1191" s="1" t="str">
        <f>VLOOKUP(A1191,'volatile collection data'!$G$6:$N$69,8,FALSE)</f>
        <v>6B</v>
      </c>
      <c r="L1191" s="1">
        <f>VLOOKUP(A1191,'volatile collection data'!$G$6:$J$69,4,FALSE)</f>
        <v>4.07</v>
      </c>
      <c r="M1191" s="1">
        <f>VLOOKUP($A1191,'volatile collection data'!$G$6:$M$69,6,FALSE)</f>
        <v>11</v>
      </c>
      <c r="N1191" s="1">
        <f>VLOOKUP($A1191,'volatile collection data'!$G$6:$M$69,7,FALSE)</f>
        <v>4.07</v>
      </c>
      <c r="O1191" s="1">
        <f>VLOOKUP(A1191,'volatile collection data'!$G$6:$K$69,5,FALSE)</f>
        <v>0</v>
      </c>
      <c r="P1191" s="1" t="str">
        <f t="shared" si="111"/>
        <v>2A</v>
      </c>
      <c r="Q1191">
        <f t="shared" si="109"/>
        <v>0.14418100555410232</v>
      </c>
      <c r="R1191" t="str">
        <f t="shared" si="112"/>
        <v>6B_0-A&amp;4.07%4.07@11</v>
      </c>
      <c r="S1191" t="str">
        <f t="shared" si="113"/>
        <v>2A-6B-VCS-Loc-22</v>
      </c>
      <c r="T1191" t="str">
        <f>IFERROR(IF(VLOOKUP(S1191,Bad!$A:$A,1,FALSE)='RAW2'!S1191,"yes","no"),"no")</f>
        <v>yes</v>
      </c>
      <c r="U1191" t="str">
        <f>IFERROR(VLOOKUP(F1191,compounds!$A:$B,2,FALSE),"")</f>
        <v/>
      </c>
      <c r="V1191" t="str">
        <f>VLOOKUP(B1191,'volatile collection data'!$O:$P,2,FALSE)</f>
        <v>24.apr.22 6</v>
      </c>
    </row>
    <row r="1192" spans="1:22" x14ac:dyDescent="0.2">
      <c r="A1192" t="s">
        <v>205</v>
      </c>
      <c r="B1192" s="1" t="str">
        <f t="shared" si="110"/>
        <v>2A</v>
      </c>
      <c r="C1192">
        <v>24.815000000000001</v>
      </c>
      <c r="D1192">
        <f t="shared" si="108"/>
        <v>24.82</v>
      </c>
      <c r="E1192">
        <f>VLOOKUP(D1192,'Peak Combiner'!$A$5:$D$4980,4,FALSE)</f>
        <v>24.82</v>
      </c>
      <c r="F1192">
        <f>IFERROR(VLOOKUP(D1192,rt_comb!$A:$B,2,FALSE),D1192)</f>
        <v>24.82</v>
      </c>
      <c r="G1192">
        <v>27351697</v>
      </c>
      <c r="H1192">
        <f>SUMIFS($G:$G,$E:$E,18.51,'RAW2'!$A:$A,'RAW2'!A1192)</f>
        <v>84304444</v>
      </c>
      <c r="I1192" s="1" t="str">
        <f>VLOOKUP(A1192,'volatile collection data'!$G$6:$H$69,2,FALSE)</f>
        <v>A</v>
      </c>
      <c r="J1192" s="1">
        <f>VLOOKUP(A1192,'volatile collection data'!$G$6:$I$69,3,FALSE)</f>
        <v>2</v>
      </c>
      <c r="K1192" s="1" t="str">
        <f>VLOOKUP(A1192,'volatile collection data'!$G$6:$N$69,8,FALSE)</f>
        <v>6B</v>
      </c>
      <c r="L1192" s="1">
        <f>VLOOKUP(A1192,'volatile collection data'!$G$6:$J$69,4,FALSE)</f>
        <v>4.07</v>
      </c>
      <c r="M1192" s="1">
        <f>VLOOKUP($A1192,'volatile collection data'!$G$6:$M$69,6,FALSE)</f>
        <v>11</v>
      </c>
      <c r="N1192" s="1">
        <f>VLOOKUP($A1192,'volatile collection data'!$G$6:$M$69,7,FALSE)</f>
        <v>4.07</v>
      </c>
      <c r="O1192" s="1">
        <f>VLOOKUP(A1192,'volatile collection data'!$G$6:$K$69,5,FALSE)</f>
        <v>0</v>
      </c>
      <c r="P1192" s="1" t="str">
        <f t="shared" si="111"/>
        <v>2A</v>
      </c>
      <c r="Q1192">
        <f t="shared" si="109"/>
        <v>0.39857440215243417</v>
      </c>
      <c r="R1192" t="str">
        <f t="shared" si="112"/>
        <v>6B_0-A&amp;4.07%4.07@11</v>
      </c>
      <c r="S1192" t="str">
        <f t="shared" si="113"/>
        <v>2A-6B-VCS-Loc-22</v>
      </c>
      <c r="T1192" t="str">
        <f>IFERROR(IF(VLOOKUP(S1192,Bad!$A:$A,1,FALSE)='RAW2'!S1192,"yes","no"),"no")</f>
        <v>yes</v>
      </c>
      <c r="U1192" t="str">
        <f>IFERROR(VLOOKUP(F1192,compounds!$A:$B,2,FALSE),"")</f>
        <v/>
      </c>
      <c r="V1192" t="str">
        <f>VLOOKUP(B1192,'volatile collection data'!$O:$P,2,FALSE)</f>
        <v>24.apr.22 6</v>
      </c>
    </row>
    <row r="1193" spans="1:22" x14ac:dyDescent="0.2">
      <c r="A1193" t="s">
        <v>205</v>
      </c>
      <c r="B1193" s="1" t="str">
        <f t="shared" si="110"/>
        <v>2A</v>
      </c>
      <c r="C1193">
        <v>24.933</v>
      </c>
      <c r="D1193">
        <f t="shared" si="108"/>
        <v>24.93</v>
      </c>
      <c r="E1193">
        <f>VLOOKUP(D1193,'Peak Combiner'!$A$5:$D$4980,4,FALSE)</f>
        <v>24.93</v>
      </c>
      <c r="F1193">
        <f>IFERROR(VLOOKUP(D1193,rt_comb!$A:$B,2,FALSE),D1193)</f>
        <v>24.93</v>
      </c>
      <c r="G1193">
        <v>62210320</v>
      </c>
      <c r="H1193">
        <f>SUMIFS($G:$G,$E:$E,18.51,'RAW2'!$A:$A,'RAW2'!A1193)</f>
        <v>84304444</v>
      </c>
      <c r="I1193" s="1" t="str">
        <f>VLOOKUP(A1193,'volatile collection data'!$G$6:$H$69,2,FALSE)</f>
        <v>A</v>
      </c>
      <c r="J1193" s="1">
        <f>VLOOKUP(A1193,'volatile collection data'!$G$6:$I$69,3,FALSE)</f>
        <v>2</v>
      </c>
      <c r="K1193" s="1" t="str">
        <f>VLOOKUP(A1193,'volatile collection data'!$G$6:$N$69,8,FALSE)</f>
        <v>6B</v>
      </c>
      <c r="L1193" s="1">
        <f>VLOOKUP(A1193,'volatile collection data'!$G$6:$J$69,4,FALSE)</f>
        <v>4.07</v>
      </c>
      <c r="M1193" s="1">
        <f>VLOOKUP($A1193,'volatile collection data'!$G$6:$M$69,6,FALSE)</f>
        <v>11</v>
      </c>
      <c r="N1193" s="1">
        <f>VLOOKUP($A1193,'volatile collection data'!$G$6:$M$69,7,FALSE)</f>
        <v>4.07</v>
      </c>
      <c r="O1193" s="1">
        <f>VLOOKUP(A1193,'volatile collection data'!$G$6:$K$69,5,FALSE)</f>
        <v>0</v>
      </c>
      <c r="P1193" s="1" t="str">
        <f t="shared" si="111"/>
        <v>2A</v>
      </c>
      <c r="Q1193">
        <f t="shared" si="109"/>
        <v>0.90654123222086058</v>
      </c>
      <c r="R1193" t="str">
        <f t="shared" si="112"/>
        <v>6B_0-A&amp;4.07%4.07@11</v>
      </c>
      <c r="S1193" t="str">
        <f t="shared" si="113"/>
        <v>2A-6B-VCS-Loc-22</v>
      </c>
      <c r="T1193" t="str">
        <f>IFERROR(IF(VLOOKUP(S1193,Bad!$A:$A,1,FALSE)='RAW2'!S1193,"yes","no"),"no")</f>
        <v>yes</v>
      </c>
      <c r="U1193" t="str">
        <f>IFERROR(VLOOKUP(F1193,compounds!$A:$B,2,FALSE),"")</f>
        <v/>
      </c>
      <c r="V1193" t="str">
        <f>VLOOKUP(B1193,'volatile collection data'!$O:$P,2,FALSE)</f>
        <v>24.apr.22 6</v>
      </c>
    </row>
    <row r="1194" spans="1:22" x14ac:dyDescent="0.2">
      <c r="A1194" t="s">
        <v>205</v>
      </c>
      <c r="B1194" s="1" t="str">
        <f t="shared" si="110"/>
        <v>2A</v>
      </c>
      <c r="C1194">
        <v>25.074000000000002</v>
      </c>
      <c r="D1194">
        <f t="shared" si="108"/>
        <v>25.07</v>
      </c>
      <c r="E1194">
        <f>VLOOKUP(D1194,'Peak Combiner'!$A$5:$D$4980,4,FALSE)</f>
        <v>25.07</v>
      </c>
      <c r="F1194">
        <f>IFERROR(VLOOKUP(D1194,rt_comb!$A:$B,2,FALSE),D1194)</f>
        <v>25.07</v>
      </c>
      <c r="G1194">
        <v>7512458</v>
      </c>
      <c r="H1194">
        <f>SUMIFS($G:$G,$E:$E,18.51,'RAW2'!$A:$A,'RAW2'!A1194)</f>
        <v>84304444</v>
      </c>
      <c r="I1194" s="1" t="str">
        <f>VLOOKUP(A1194,'volatile collection data'!$G$6:$H$69,2,FALSE)</f>
        <v>A</v>
      </c>
      <c r="J1194" s="1">
        <f>VLOOKUP(A1194,'volatile collection data'!$G$6:$I$69,3,FALSE)</f>
        <v>2</v>
      </c>
      <c r="K1194" s="1" t="str">
        <f>VLOOKUP(A1194,'volatile collection data'!$G$6:$N$69,8,FALSE)</f>
        <v>6B</v>
      </c>
      <c r="L1194" s="1">
        <f>VLOOKUP(A1194,'volatile collection data'!$G$6:$J$69,4,FALSE)</f>
        <v>4.07</v>
      </c>
      <c r="M1194" s="1">
        <f>VLOOKUP($A1194,'volatile collection data'!$G$6:$M$69,6,FALSE)</f>
        <v>11</v>
      </c>
      <c r="N1194" s="1">
        <f>VLOOKUP($A1194,'volatile collection data'!$G$6:$M$69,7,FALSE)</f>
        <v>4.07</v>
      </c>
      <c r="O1194" s="1">
        <f>VLOOKUP(A1194,'volatile collection data'!$G$6:$K$69,5,FALSE)</f>
        <v>0</v>
      </c>
      <c r="P1194" s="1" t="str">
        <f t="shared" si="111"/>
        <v>2A</v>
      </c>
      <c r="Q1194">
        <f t="shared" si="109"/>
        <v>0.10947304132702518</v>
      </c>
      <c r="R1194" t="str">
        <f t="shared" si="112"/>
        <v>6B_0-A&amp;4.07%4.07@11</v>
      </c>
      <c r="S1194" t="str">
        <f t="shared" si="113"/>
        <v>2A-6B-VCS-Loc-22</v>
      </c>
      <c r="T1194" t="str">
        <f>IFERROR(IF(VLOOKUP(S1194,Bad!$A:$A,1,FALSE)='RAW2'!S1194,"yes","no"),"no")</f>
        <v>yes</v>
      </c>
      <c r="U1194" t="str">
        <f>IFERROR(VLOOKUP(F1194,compounds!$A:$B,2,FALSE),"")</f>
        <v/>
      </c>
      <c r="V1194" t="str">
        <f>VLOOKUP(B1194,'volatile collection data'!$O:$P,2,FALSE)</f>
        <v>24.apr.22 6</v>
      </c>
    </row>
    <row r="1195" spans="1:22" x14ac:dyDescent="0.2">
      <c r="A1195" t="s">
        <v>205</v>
      </c>
      <c r="B1195" s="1" t="str">
        <f t="shared" si="110"/>
        <v>2A</v>
      </c>
      <c r="C1195">
        <v>25.204999999999998</v>
      </c>
      <c r="D1195">
        <f t="shared" si="108"/>
        <v>25.21</v>
      </c>
      <c r="E1195">
        <f>VLOOKUP(D1195,'Peak Combiner'!$A$5:$D$4980,4,FALSE)</f>
        <v>25.21</v>
      </c>
      <c r="F1195">
        <f>IFERROR(VLOOKUP(D1195,rt_comb!$A:$B,2,FALSE),D1195)</f>
        <v>25.21</v>
      </c>
      <c r="G1195">
        <v>83882866</v>
      </c>
      <c r="H1195">
        <f>SUMIFS($G:$G,$E:$E,18.51,'RAW2'!$A:$A,'RAW2'!A1195)</f>
        <v>84304444</v>
      </c>
      <c r="I1195" s="1" t="str">
        <f>VLOOKUP(A1195,'volatile collection data'!$G$6:$H$69,2,FALSE)</f>
        <v>A</v>
      </c>
      <c r="J1195" s="1">
        <f>VLOOKUP(A1195,'volatile collection data'!$G$6:$I$69,3,FALSE)</f>
        <v>2</v>
      </c>
      <c r="K1195" s="1" t="str">
        <f>VLOOKUP(A1195,'volatile collection data'!$G$6:$N$69,8,FALSE)</f>
        <v>6B</v>
      </c>
      <c r="L1195" s="1">
        <f>VLOOKUP(A1195,'volatile collection data'!$G$6:$J$69,4,FALSE)</f>
        <v>4.07</v>
      </c>
      <c r="M1195" s="1">
        <f>VLOOKUP($A1195,'volatile collection data'!$G$6:$M$69,6,FALSE)</f>
        <v>11</v>
      </c>
      <c r="N1195" s="1">
        <f>VLOOKUP($A1195,'volatile collection data'!$G$6:$M$69,7,FALSE)</f>
        <v>4.07</v>
      </c>
      <c r="O1195" s="1">
        <f>VLOOKUP(A1195,'volatile collection data'!$G$6:$K$69,5,FALSE)</f>
        <v>0</v>
      </c>
      <c r="P1195" s="1" t="str">
        <f t="shared" si="111"/>
        <v>2A</v>
      </c>
      <c r="Q1195">
        <f t="shared" si="109"/>
        <v>1.2223579095213999</v>
      </c>
      <c r="R1195" t="str">
        <f t="shared" si="112"/>
        <v>6B_0-A&amp;4.07%4.07@11</v>
      </c>
      <c r="S1195" t="str">
        <f t="shared" si="113"/>
        <v>2A-6B-VCS-Loc-22</v>
      </c>
      <c r="T1195" t="str">
        <f>IFERROR(IF(VLOOKUP(S1195,Bad!$A:$A,1,FALSE)='RAW2'!S1195,"yes","no"),"no")</f>
        <v>yes</v>
      </c>
      <c r="U1195" t="str">
        <f>IFERROR(VLOOKUP(F1195,compounds!$A:$B,2,FALSE),"")</f>
        <v/>
      </c>
      <c r="V1195" t="str">
        <f>VLOOKUP(B1195,'volatile collection data'!$O:$P,2,FALSE)</f>
        <v>24.apr.22 6</v>
      </c>
    </row>
    <row r="1196" spans="1:22" x14ac:dyDescent="0.2">
      <c r="A1196" t="s">
        <v>205</v>
      </c>
      <c r="B1196" s="1" t="str">
        <f t="shared" si="110"/>
        <v>2A</v>
      </c>
      <c r="C1196">
        <v>25.283000000000001</v>
      </c>
      <c r="D1196">
        <f t="shared" si="108"/>
        <v>25.28</v>
      </c>
      <c r="E1196">
        <f>VLOOKUP(D1196,'Peak Combiner'!$A$5:$D$4980,4,FALSE)</f>
        <v>25.28</v>
      </c>
      <c r="F1196">
        <f>IFERROR(VLOOKUP(D1196,rt_comb!$A:$B,2,FALSE),D1196)</f>
        <v>25.28</v>
      </c>
      <c r="G1196">
        <v>45470787</v>
      </c>
      <c r="H1196">
        <f>SUMIFS($G:$G,$E:$E,18.51,'RAW2'!$A:$A,'RAW2'!A1196)</f>
        <v>84304444</v>
      </c>
      <c r="I1196" s="1" t="str">
        <f>VLOOKUP(A1196,'volatile collection data'!$G$6:$H$69,2,FALSE)</f>
        <v>A</v>
      </c>
      <c r="J1196" s="1">
        <f>VLOOKUP(A1196,'volatile collection data'!$G$6:$I$69,3,FALSE)</f>
        <v>2</v>
      </c>
      <c r="K1196" s="1" t="str">
        <f>VLOOKUP(A1196,'volatile collection data'!$G$6:$N$69,8,FALSE)</f>
        <v>6B</v>
      </c>
      <c r="L1196" s="1">
        <f>VLOOKUP(A1196,'volatile collection data'!$G$6:$J$69,4,FALSE)</f>
        <v>4.07</v>
      </c>
      <c r="M1196" s="1">
        <f>VLOOKUP($A1196,'volatile collection data'!$G$6:$M$69,6,FALSE)</f>
        <v>11</v>
      </c>
      <c r="N1196" s="1">
        <f>VLOOKUP($A1196,'volatile collection data'!$G$6:$M$69,7,FALSE)</f>
        <v>4.07</v>
      </c>
      <c r="O1196" s="1">
        <f>VLOOKUP(A1196,'volatile collection data'!$G$6:$K$69,5,FALSE)</f>
        <v>0</v>
      </c>
      <c r="P1196" s="1" t="str">
        <f t="shared" si="111"/>
        <v>2A</v>
      </c>
      <c r="Q1196">
        <f t="shared" si="109"/>
        <v>0.66260940752325803</v>
      </c>
      <c r="R1196" t="str">
        <f t="shared" si="112"/>
        <v>6B_0-A&amp;4.07%4.07@11</v>
      </c>
      <c r="S1196" t="str">
        <f t="shared" si="113"/>
        <v>2A-6B-VCS-Loc-22</v>
      </c>
      <c r="T1196" t="str">
        <f>IFERROR(IF(VLOOKUP(S1196,Bad!$A:$A,1,FALSE)='RAW2'!S1196,"yes","no"),"no")</f>
        <v>yes</v>
      </c>
      <c r="U1196" t="str">
        <f>IFERROR(VLOOKUP(F1196,compounds!$A:$B,2,FALSE),"")</f>
        <v/>
      </c>
      <c r="V1196" t="str">
        <f>VLOOKUP(B1196,'volatile collection data'!$O:$P,2,FALSE)</f>
        <v>24.apr.22 6</v>
      </c>
    </row>
    <row r="1197" spans="1:22" x14ac:dyDescent="0.2">
      <c r="A1197" t="s">
        <v>205</v>
      </c>
      <c r="B1197" s="1" t="str">
        <f t="shared" si="110"/>
        <v>2A</v>
      </c>
      <c r="C1197">
        <v>25.457000000000001</v>
      </c>
      <c r="D1197">
        <f t="shared" si="108"/>
        <v>25.46</v>
      </c>
      <c r="E1197">
        <f>VLOOKUP(D1197,'Peak Combiner'!$A$5:$D$4980,4,FALSE)</f>
        <v>25.46</v>
      </c>
      <c r="F1197">
        <f>IFERROR(VLOOKUP(D1197,rt_comb!$A:$B,2,FALSE),D1197)</f>
        <v>25.46</v>
      </c>
      <c r="G1197">
        <v>11524461</v>
      </c>
      <c r="H1197">
        <f>SUMIFS($G:$G,$E:$E,18.51,'RAW2'!$A:$A,'RAW2'!A1197)</f>
        <v>84304444</v>
      </c>
      <c r="I1197" s="1" t="str">
        <f>VLOOKUP(A1197,'volatile collection data'!$G$6:$H$69,2,FALSE)</f>
        <v>A</v>
      </c>
      <c r="J1197" s="1">
        <f>VLOOKUP(A1197,'volatile collection data'!$G$6:$I$69,3,FALSE)</f>
        <v>2</v>
      </c>
      <c r="K1197" s="1" t="str">
        <f>VLOOKUP(A1197,'volatile collection data'!$G$6:$N$69,8,FALSE)</f>
        <v>6B</v>
      </c>
      <c r="L1197" s="1">
        <f>VLOOKUP(A1197,'volatile collection data'!$G$6:$J$69,4,FALSE)</f>
        <v>4.07</v>
      </c>
      <c r="M1197" s="1">
        <f>VLOOKUP($A1197,'volatile collection data'!$G$6:$M$69,6,FALSE)</f>
        <v>11</v>
      </c>
      <c r="N1197" s="1">
        <f>VLOOKUP($A1197,'volatile collection data'!$G$6:$M$69,7,FALSE)</f>
        <v>4.07</v>
      </c>
      <c r="O1197" s="1">
        <f>VLOOKUP(A1197,'volatile collection data'!$G$6:$K$69,5,FALSE)</f>
        <v>0</v>
      </c>
      <c r="P1197" s="1" t="str">
        <f t="shared" si="111"/>
        <v>2A</v>
      </c>
      <c r="Q1197">
        <f t="shared" si="109"/>
        <v>0.16793675190259835</v>
      </c>
      <c r="R1197" t="str">
        <f t="shared" si="112"/>
        <v>6B_0-A&amp;4.07%4.07@11</v>
      </c>
      <c r="S1197" t="str">
        <f t="shared" si="113"/>
        <v>2A-6B-VCS-Loc-22</v>
      </c>
      <c r="T1197" t="str">
        <f>IFERROR(IF(VLOOKUP(S1197,Bad!$A:$A,1,FALSE)='RAW2'!S1197,"yes","no"),"no")</f>
        <v>yes</v>
      </c>
      <c r="U1197" t="str">
        <f>IFERROR(VLOOKUP(F1197,compounds!$A:$B,2,FALSE),"")</f>
        <v/>
      </c>
      <c r="V1197" t="str">
        <f>VLOOKUP(B1197,'volatile collection data'!$O:$P,2,FALSE)</f>
        <v>24.apr.22 6</v>
      </c>
    </row>
    <row r="1198" spans="1:22" x14ac:dyDescent="0.2">
      <c r="A1198" t="s">
        <v>205</v>
      </c>
      <c r="B1198" s="1" t="str">
        <f t="shared" si="110"/>
        <v>2A</v>
      </c>
      <c r="C1198">
        <v>25.51</v>
      </c>
      <c r="D1198">
        <f t="shared" si="108"/>
        <v>25.51</v>
      </c>
      <c r="E1198">
        <f>VLOOKUP(D1198,'Peak Combiner'!$A$5:$D$4980,4,FALSE)</f>
        <v>25.51</v>
      </c>
      <c r="F1198">
        <f>IFERROR(VLOOKUP(D1198,rt_comb!$A:$B,2,FALSE),D1198)</f>
        <v>25.51</v>
      </c>
      <c r="G1198">
        <v>5715466</v>
      </c>
      <c r="H1198">
        <f>SUMIFS($G:$G,$E:$E,18.51,'RAW2'!$A:$A,'RAW2'!A1198)</f>
        <v>84304444</v>
      </c>
      <c r="I1198" s="1" t="str">
        <f>VLOOKUP(A1198,'volatile collection data'!$G$6:$H$69,2,FALSE)</f>
        <v>A</v>
      </c>
      <c r="J1198" s="1">
        <f>VLOOKUP(A1198,'volatile collection data'!$G$6:$I$69,3,FALSE)</f>
        <v>2</v>
      </c>
      <c r="K1198" s="1" t="str">
        <f>VLOOKUP(A1198,'volatile collection data'!$G$6:$N$69,8,FALSE)</f>
        <v>6B</v>
      </c>
      <c r="L1198" s="1">
        <f>VLOOKUP(A1198,'volatile collection data'!$G$6:$J$69,4,FALSE)</f>
        <v>4.07</v>
      </c>
      <c r="M1198" s="1">
        <f>VLOOKUP($A1198,'volatile collection data'!$G$6:$M$69,6,FALSE)</f>
        <v>11</v>
      </c>
      <c r="N1198" s="1">
        <f>VLOOKUP($A1198,'volatile collection data'!$G$6:$M$69,7,FALSE)</f>
        <v>4.07</v>
      </c>
      <c r="O1198" s="1">
        <f>VLOOKUP(A1198,'volatile collection data'!$G$6:$K$69,5,FALSE)</f>
        <v>0</v>
      </c>
      <c r="P1198" s="1" t="str">
        <f t="shared" si="111"/>
        <v>2A</v>
      </c>
      <c r="Q1198">
        <f t="shared" si="109"/>
        <v>8.3286914299049317E-2</v>
      </c>
      <c r="R1198" t="str">
        <f t="shared" si="112"/>
        <v>6B_0-A&amp;4.07%4.07@11</v>
      </c>
      <c r="S1198" t="str">
        <f t="shared" si="113"/>
        <v>2A-6B-VCS-Loc-22</v>
      </c>
      <c r="T1198" t="str">
        <f>IFERROR(IF(VLOOKUP(S1198,Bad!$A:$A,1,FALSE)='RAW2'!S1198,"yes","no"),"no")</f>
        <v>yes</v>
      </c>
      <c r="U1198" t="str">
        <f>IFERROR(VLOOKUP(F1198,compounds!$A:$B,2,FALSE),"")</f>
        <v/>
      </c>
      <c r="V1198" t="str">
        <f>VLOOKUP(B1198,'volatile collection data'!$O:$P,2,FALSE)</f>
        <v>24.apr.22 6</v>
      </c>
    </row>
    <row r="1199" spans="1:22" x14ac:dyDescent="0.2">
      <c r="A1199" t="s">
        <v>205</v>
      </c>
      <c r="B1199" s="1" t="str">
        <f t="shared" si="110"/>
        <v>2A</v>
      </c>
      <c r="C1199">
        <v>25.678000000000001</v>
      </c>
      <c r="D1199">
        <f t="shared" si="108"/>
        <v>25.68</v>
      </c>
      <c r="E1199">
        <f>VLOOKUP(D1199,'Peak Combiner'!$A$5:$D$4980,4,FALSE)</f>
        <v>25.67</v>
      </c>
      <c r="F1199">
        <f>IFERROR(VLOOKUP(D1199,rt_comb!$A:$B,2,FALSE),D1199)</f>
        <v>25.68</v>
      </c>
      <c r="G1199">
        <v>37109818</v>
      </c>
      <c r="H1199">
        <f>SUMIFS($G:$G,$E:$E,18.51,'RAW2'!$A:$A,'RAW2'!A1199)</f>
        <v>84304444</v>
      </c>
      <c r="I1199" s="1" t="str">
        <f>VLOOKUP(A1199,'volatile collection data'!$G$6:$H$69,2,FALSE)</f>
        <v>A</v>
      </c>
      <c r="J1199" s="1">
        <f>VLOOKUP(A1199,'volatile collection data'!$G$6:$I$69,3,FALSE)</f>
        <v>2</v>
      </c>
      <c r="K1199" s="1" t="str">
        <f>VLOOKUP(A1199,'volatile collection data'!$G$6:$N$69,8,FALSE)</f>
        <v>6B</v>
      </c>
      <c r="L1199" s="1">
        <f>VLOOKUP(A1199,'volatile collection data'!$G$6:$J$69,4,FALSE)</f>
        <v>4.07</v>
      </c>
      <c r="M1199" s="1">
        <f>VLOOKUP($A1199,'volatile collection data'!$G$6:$M$69,6,FALSE)</f>
        <v>11</v>
      </c>
      <c r="N1199" s="1">
        <f>VLOOKUP($A1199,'volatile collection data'!$G$6:$M$69,7,FALSE)</f>
        <v>4.07</v>
      </c>
      <c r="O1199" s="1">
        <f>VLOOKUP(A1199,'volatile collection data'!$G$6:$K$69,5,FALSE)</f>
        <v>0</v>
      </c>
      <c r="P1199" s="1" t="str">
        <f t="shared" si="111"/>
        <v>2A</v>
      </c>
      <c r="Q1199">
        <f t="shared" si="109"/>
        <v>0.54077169410496317</v>
      </c>
      <c r="R1199" t="str">
        <f t="shared" si="112"/>
        <v>6B_0-A&amp;4.07%4.07@11</v>
      </c>
      <c r="S1199" t="str">
        <f t="shared" si="113"/>
        <v>2A-6B-VCS-Loc-22</v>
      </c>
      <c r="T1199" t="str">
        <f>IFERROR(IF(VLOOKUP(S1199,Bad!$A:$A,1,FALSE)='RAW2'!S1199,"yes","no"),"no")</f>
        <v>yes</v>
      </c>
      <c r="U1199" t="str">
        <f>IFERROR(VLOOKUP(F1199,compounds!$A:$B,2,FALSE),"")</f>
        <v/>
      </c>
      <c r="V1199" t="str">
        <f>VLOOKUP(B1199,'volatile collection data'!$O:$P,2,FALSE)</f>
        <v>24.apr.22 6</v>
      </c>
    </row>
    <row r="1200" spans="1:22" x14ac:dyDescent="0.2">
      <c r="A1200" t="s">
        <v>205</v>
      </c>
      <c r="B1200" s="1" t="str">
        <f t="shared" si="110"/>
        <v>2A</v>
      </c>
      <c r="C1200">
        <v>25.8</v>
      </c>
      <c r="D1200">
        <f t="shared" si="108"/>
        <v>25.8</v>
      </c>
      <c r="E1200">
        <f>VLOOKUP(D1200,'Peak Combiner'!$A$5:$D$4980,4,FALSE)</f>
        <v>25.8</v>
      </c>
      <c r="F1200">
        <f>IFERROR(VLOOKUP(D1200,rt_comb!$A:$B,2,FALSE),D1200)</f>
        <v>25.8</v>
      </c>
      <c r="G1200">
        <v>13751423</v>
      </c>
      <c r="H1200">
        <f>SUMIFS($G:$G,$E:$E,18.51,'RAW2'!$A:$A,'RAW2'!A1200)</f>
        <v>84304444</v>
      </c>
      <c r="I1200" s="1" t="str">
        <f>VLOOKUP(A1200,'volatile collection data'!$G$6:$H$69,2,FALSE)</f>
        <v>A</v>
      </c>
      <c r="J1200" s="1">
        <f>VLOOKUP(A1200,'volatile collection data'!$G$6:$I$69,3,FALSE)</f>
        <v>2</v>
      </c>
      <c r="K1200" s="1" t="str">
        <f>VLOOKUP(A1200,'volatile collection data'!$G$6:$N$69,8,FALSE)</f>
        <v>6B</v>
      </c>
      <c r="L1200" s="1">
        <f>VLOOKUP(A1200,'volatile collection data'!$G$6:$J$69,4,FALSE)</f>
        <v>4.07</v>
      </c>
      <c r="M1200" s="1">
        <f>VLOOKUP($A1200,'volatile collection data'!$G$6:$M$69,6,FALSE)</f>
        <v>11</v>
      </c>
      <c r="N1200" s="1">
        <f>VLOOKUP($A1200,'volatile collection data'!$G$6:$M$69,7,FALSE)</f>
        <v>4.07</v>
      </c>
      <c r="O1200" s="1">
        <f>VLOOKUP(A1200,'volatile collection data'!$G$6:$K$69,5,FALSE)</f>
        <v>0</v>
      </c>
      <c r="P1200" s="1" t="str">
        <f t="shared" si="111"/>
        <v>2A</v>
      </c>
      <c r="Q1200">
        <f t="shared" si="109"/>
        <v>0.20038848781376281</v>
      </c>
      <c r="R1200" t="str">
        <f t="shared" si="112"/>
        <v>6B_0-A&amp;4.07%4.07@11</v>
      </c>
      <c r="S1200" t="str">
        <f t="shared" si="113"/>
        <v>2A-6B-VCS-Loc-22</v>
      </c>
      <c r="T1200" t="str">
        <f>IFERROR(IF(VLOOKUP(S1200,Bad!$A:$A,1,FALSE)='RAW2'!S1200,"yes","no"),"no")</f>
        <v>yes</v>
      </c>
      <c r="U1200" t="str">
        <f>IFERROR(VLOOKUP(F1200,compounds!$A:$B,2,FALSE),"")</f>
        <v/>
      </c>
      <c r="V1200" t="str">
        <f>VLOOKUP(B1200,'volatile collection data'!$O:$P,2,FALSE)</f>
        <v>24.apr.22 6</v>
      </c>
    </row>
    <row r="1201" spans="1:22" x14ac:dyDescent="0.2">
      <c r="A1201" t="s">
        <v>205</v>
      </c>
      <c r="B1201" s="1" t="str">
        <f t="shared" si="110"/>
        <v>2A</v>
      </c>
      <c r="C1201">
        <v>26.093</v>
      </c>
      <c r="D1201">
        <f t="shared" si="108"/>
        <v>26.09</v>
      </c>
      <c r="E1201">
        <f>VLOOKUP(D1201,'Peak Combiner'!$A$5:$D$4980,4,FALSE)</f>
        <v>26.09</v>
      </c>
      <c r="F1201">
        <f>IFERROR(VLOOKUP(D1201,rt_comb!$A:$B,2,FALSE),D1201)</f>
        <v>26.09</v>
      </c>
      <c r="G1201">
        <v>9940456</v>
      </c>
      <c r="H1201">
        <f>SUMIFS($G:$G,$E:$E,18.51,'RAW2'!$A:$A,'RAW2'!A1201)</f>
        <v>84304444</v>
      </c>
      <c r="I1201" s="1" t="str">
        <f>VLOOKUP(A1201,'volatile collection data'!$G$6:$H$69,2,FALSE)</f>
        <v>A</v>
      </c>
      <c r="J1201" s="1">
        <f>VLOOKUP(A1201,'volatile collection data'!$G$6:$I$69,3,FALSE)</f>
        <v>2</v>
      </c>
      <c r="K1201" s="1" t="str">
        <f>VLOOKUP(A1201,'volatile collection data'!$G$6:$N$69,8,FALSE)</f>
        <v>6B</v>
      </c>
      <c r="L1201" s="1">
        <f>VLOOKUP(A1201,'volatile collection data'!$G$6:$J$69,4,FALSE)</f>
        <v>4.07</v>
      </c>
      <c r="M1201" s="1">
        <f>VLOOKUP($A1201,'volatile collection data'!$G$6:$M$69,6,FALSE)</f>
        <v>11</v>
      </c>
      <c r="N1201" s="1">
        <f>VLOOKUP($A1201,'volatile collection data'!$G$6:$M$69,7,FALSE)</f>
        <v>4.07</v>
      </c>
      <c r="O1201" s="1">
        <f>VLOOKUP(A1201,'volatile collection data'!$G$6:$K$69,5,FALSE)</f>
        <v>0</v>
      </c>
      <c r="P1201" s="1" t="str">
        <f t="shared" si="111"/>
        <v>2A</v>
      </c>
      <c r="Q1201">
        <f t="shared" si="109"/>
        <v>0.14485431406038815</v>
      </c>
      <c r="R1201" t="str">
        <f t="shared" si="112"/>
        <v>6B_0-A&amp;4.07%4.07@11</v>
      </c>
      <c r="S1201" t="str">
        <f t="shared" si="113"/>
        <v>2A-6B-VCS-Loc-22</v>
      </c>
      <c r="T1201" t="str">
        <f>IFERROR(IF(VLOOKUP(S1201,Bad!$A:$A,1,FALSE)='RAW2'!S1201,"yes","no"),"no")</f>
        <v>yes</v>
      </c>
      <c r="U1201" t="str">
        <f>IFERROR(VLOOKUP(F1201,compounds!$A:$B,2,FALSE),"")</f>
        <v/>
      </c>
      <c r="V1201" t="str">
        <f>VLOOKUP(B1201,'volatile collection data'!$O:$P,2,FALSE)</f>
        <v>24.apr.22 6</v>
      </c>
    </row>
    <row r="1202" spans="1:22" x14ac:dyDescent="0.2">
      <c r="A1202" t="s">
        <v>205</v>
      </c>
      <c r="B1202" s="1" t="str">
        <f t="shared" si="110"/>
        <v>2A</v>
      </c>
      <c r="C1202">
        <v>26.196000000000002</v>
      </c>
      <c r="D1202">
        <f t="shared" si="108"/>
        <v>26.2</v>
      </c>
      <c r="E1202">
        <f>VLOOKUP(D1202,'Peak Combiner'!$A$5:$D$4980,4,FALSE)</f>
        <v>26.2</v>
      </c>
      <c r="F1202">
        <f>IFERROR(VLOOKUP(D1202,rt_comb!$A:$B,2,FALSE),D1202)</f>
        <v>26.2</v>
      </c>
      <c r="G1202">
        <v>8325015</v>
      </c>
      <c r="H1202">
        <f>SUMIFS($G:$G,$E:$E,18.51,'RAW2'!$A:$A,'RAW2'!A1202)</f>
        <v>84304444</v>
      </c>
      <c r="I1202" s="1" t="str">
        <f>VLOOKUP(A1202,'volatile collection data'!$G$6:$H$69,2,FALSE)</f>
        <v>A</v>
      </c>
      <c r="J1202" s="1">
        <f>VLOOKUP(A1202,'volatile collection data'!$G$6:$I$69,3,FALSE)</f>
        <v>2</v>
      </c>
      <c r="K1202" s="1" t="str">
        <f>VLOOKUP(A1202,'volatile collection data'!$G$6:$N$69,8,FALSE)</f>
        <v>6B</v>
      </c>
      <c r="L1202" s="1">
        <f>VLOOKUP(A1202,'volatile collection data'!$G$6:$J$69,4,FALSE)</f>
        <v>4.07</v>
      </c>
      <c r="M1202" s="1">
        <f>VLOOKUP($A1202,'volatile collection data'!$G$6:$M$69,6,FALSE)</f>
        <v>11</v>
      </c>
      <c r="N1202" s="1">
        <f>VLOOKUP($A1202,'volatile collection data'!$G$6:$M$69,7,FALSE)</f>
        <v>4.07</v>
      </c>
      <c r="O1202" s="1">
        <f>VLOOKUP(A1202,'volatile collection data'!$G$6:$K$69,5,FALSE)</f>
        <v>0</v>
      </c>
      <c r="P1202" s="1" t="str">
        <f t="shared" si="111"/>
        <v>2A</v>
      </c>
      <c r="Q1202">
        <f t="shared" si="109"/>
        <v>0.12131378453538172</v>
      </c>
      <c r="R1202" t="str">
        <f t="shared" si="112"/>
        <v>6B_0-A&amp;4.07%4.07@11</v>
      </c>
      <c r="S1202" t="str">
        <f t="shared" si="113"/>
        <v>2A-6B-VCS-Loc-22</v>
      </c>
      <c r="T1202" t="str">
        <f>IFERROR(IF(VLOOKUP(S1202,Bad!$A:$A,1,FALSE)='RAW2'!S1202,"yes","no"),"no")</f>
        <v>yes</v>
      </c>
      <c r="U1202" t="str">
        <f>IFERROR(VLOOKUP(F1202,compounds!$A:$B,2,FALSE),"")</f>
        <v/>
      </c>
      <c r="V1202" t="str">
        <f>VLOOKUP(B1202,'volatile collection data'!$O:$P,2,FALSE)</f>
        <v>24.apr.22 6</v>
      </c>
    </row>
    <row r="1203" spans="1:22" x14ac:dyDescent="0.2">
      <c r="A1203" t="s">
        <v>205</v>
      </c>
      <c r="B1203" s="1" t="str">
        <f t="shared" si="110"/>
        <v>2A</v>
      </c>
      <c r="C1203">
        <v>26.356000000000002</v>
      </c>
      <c r="D1203">
        <f t="shared" si="108"/>
        <v>26.36</v>
      </c>
      <c r="E1203">
        <f>VLOOKUP(D1203,'Peak Combiner'!$A$5:$D$4980,4,FALSE)</f>
        <v>26.36</v>
      </c>
      <c r="F1203">
        <f>IFERROR(VLOOKUP(D1203,rt_comb!$A:$B,2,FALSE),D1203)</f>
        <v>26.36</v>
      </c>
      <c r="G1203">
        <v>3094233</v>
      </c>
      <c r="H1203">
        <f>SUMIFS($G:$G,$E:$E,18.51,'RAW2'!$A:$A,'RAW2'!A1203)</f>
        <v>84304444</v>
      </c>
      <c r="I1203" s="1" t="str">
        <f>VLOOKUP(A1203,'volatile collection data'!$G$6:$H$69,2,FALSE)</f>
        <v>A</v>
      </c>
      <c r="J1203" s="1">
        <f>VLOOKUP(A1203,'volatile collection data'!$G$6:$I$69,3,FALSE)</f>
        <v>2</v>
      </c>
      <c r="K1203" s="1" t="str">
        <f>VLOOKUP(A1203,'volatile collection data'!$G$6:$N$69,8,FALSE)</f>
        <v>6B</v>
      </c>
      <c r="L1203" s="1">
        <f>VLOOKUP(A1203,'volatile collection data'!$G$6:$J$69,4,FALSE)</f>
        <v>4.07</v>
      </c>
      <c r="M1203" s="1">
        <f>VLOOKUP($A1203,'volatile collection data'!$G$6:$M$69,6,FALSE)</f>
        <v>11</v>
      </c>
      <c r="N1203" s="1">
        <f>VLOOKUP($A1203,'volatile collection data'!$G$6:$M$69,7,FALSE)</f>
        <v>4.07</v>
      </c>
      <c r="O1203" s="1">
        <f>VLOOKUP(A1203,'volatile collection data'!$G$6:$K$69,5,FALSE)</f>
        <v>0</v>
      </c>
      <c r="P1203" s="1" t="str">
        <f t="shared" si="111"/>
        <v>2A</v>
      </c>
      <c r="Q1203">
        <f t="shared" si="109"/>
        <v>4.5089782476580249E-2</v>
      </c>
      <c r="R1203" t="str">
        <f t="shared" si="112"/>
        <v>6B_0-A&amp;4.07%4.07@11</v>
      </c>
      <c r="S1203" t="str">
        <f t="shared" si="113"/>
        <v>2A-6B-VCS-Loc-22</v>
      </c>
      <c r="T1203" t="str">
        <f>IFERROR(IF(VLOOKUP(S1203,Bad!$A:$A,1,FALSE)='RAW2'!S1203,"yes","no"),"no")</f>
        <v>yes</v>
      </c>
      <c r="U1203" t="str">
        <f>IFERROR(VLOOKUP(F1203,compounds!$A:$B,2,FALSE),"")</f>
        <v/>
      </c>
      <c r="V1203" t="str">
        <f>VLOOKUP(B1203,'volatile collection data'!$O:$P,2,FALSE)</f>
        <v>24.apr.22 6</v>
      </c>
    </row>
    <row r="1204" spans="1:22" x14ac:dyDescent="0.2">
      <c r="A1204" t="s">
        <v>205</v>
      </c>
      <c r="B1204" s="1" t="str">
        <f t="shared" si="110"/>
        <v>2A</v>
      </c>
      <c r="C1204">
        <v>26.414000000000001</v>
      </c>
      <c r="D1204">
        <f t="shared" si="108"/>
        <v>26.41</v>
      </c>
      <c r="E1204">
        <f>VLOOKUP(D1204,'Peak Combiner'!$A$5:$D$4980,4,FALSE)</f>
        <v>26.41</v>
      </c>
      <c r="F1204">
        <f>IFERROR(VLOOKUP(D1204,rt_comb!$A:$B,2,FALSE),D1204)</f>
        <v>26.41</v>
      </c>
      <c r="G1204">
        <v>2219546</v>
      </c>
      <c r="H1204">
        <f>SUMIFS($G:$G,$E:$E,18.51,'RAW2'!$A:$A,'RAW2'!A1204)</f>
        <v>84304444</v>
      </c>
      <c r="I1204" s="1" t="str">
        <f>VLOOKUP(A1204,'volatile collection data'!$G$6:$H$69,2,FALSE)</f>
        <v>A</v>
      </c>
      <c r="J1204" s="1">
        <f>VLOOKUP(A1204,'volatile collection data'!$G$6:$I$69,3,FALSE)</f>
        <v>2</v>
      </c>
      <c r="K1204" s="1" t="str">
        <f>VLOOKUP(A1204,'volatile collection data'!$G$6:$N$69,8,FALSE)</f>
        <v>6B</v>
      </c>
      <c r="L1204" s="1">
        <f>VLOOKUP(A1204,'volatile collection data'!$G$6:$J$69,4,FALSE)</f>
        <v>4.07</v>
      </c>
      <c r="M1204" s="1">
        <f>VLOOKUP($A1204,'volatile collection data'!$G$6:$M$69,6,FALSE)</f>
        <v>11</v>
      </c>
      <c r="N1204" s="1">
        <f>VLOOKUP($A1204,'volatile collection data'!$G$6:$M$69,7,FALSE)</f>
        <v>4.07</v>
      </c>
      <c r="O1204" s="1">
        <f>VLOOKUP(A1204,'volatile collection data'!$G$6:$K$69,5,FALSE)</f>
        <v>0</v>
      </c>
      <c r="P1204" s="1" t="str">
        <f t="shared" si="111"/>
        <v>2A</v>
      </c>
      <c r="Q1204">
        <f t="shared" si="109"/>
        <v>3.2343668475116057E-2</v>
      </c>
      <c r="R1204" t="str">
        <f t="shared" si="112"/>
        <v>6B_0-A&amp;4.07%4.07@11</v>
      </c>
      <c r="S1204" t="str">
        <f t="shared" si="113"/>
        <v>2A-6B-VCS-Loc-22</v>
      </c>
      <c r="T1204" t="str">
        <f>IFERROR(IF(VLOOKUP(S1204,Bad!$A:$A,1,FALSE)='RAW2'!S1204,"yes","no"),"no")</f>
        <v>yes</v>
      </c>
      <c r="U1204" t="str">
        <f>IFERROR(VLOOKUP(F1204,compounds!$A:$B,2,FALSE),"")</f>
        <v/>
      </c>
      <c r="V1204" t="str">
        <f>VLOOKUP(B1204,'volatile collection data'!$O:$P,2,FALSE)</f>
        <v>24.apr.22 6</v>
      </c>
    </row>
    <row r="1205" spans="1:22" x14ac:dyDescent="0.2">
      <c r="A1205" t="s">
        <v>205</v>
      </c>
      <c r="B1205" s="1" t="str">
        <f t="shared" si="110"/>
        <v>2A</v>
      </c>
      <c r="C1205">
        <v>26.486000000000001</v>
      </c>
      <c r="D1205">
        <f t="shared" si="108"/>
        <v>26.49</v>
      </c>
      <c r="E1205">
        <f>VLOOKUP(D1205,'Peak Combiner'!$A$5:$D$4980,4,FALSE)</f>
        <v>26.49</v>
      </c>
      <c r="F1205">
        <f>IFERROR(VLOOKUP(D1205,rt_comb!$A:$B,2,FALSE),D1205)</f>
        <v>26.49</v>
      </c>
      <c r="G1205">
        <v>6122044</v>
      </c>
      <c r="H1205">
        <f>SUMIFS($G:$G,$E:$E,18.51,'RAW2'!$A:$A,'RAW2'!A1205)</f>
        <v>84304444</v>
      </c>
      <c r="I1205" s="1" t="str">
        <f>VLOOKUP(A1205,'volatile collection data'!$G$6:$H$69,2,FALSE)</f>
        <v>A</v>
      </c>
      <c r="J1205" s="1">
        <f>VLOOKUP(A1205,'volatile collection data'!$G$6:$I$69,3,FALSE)</f>
        <v>2</v>
      </c>
      <c r="K1205" s="1" t="str">
        <f>VLOOKUP(A1205,'volatile collection data'!$G$6:$N$69,8,FALSE)</f>
        <v>6B</v>
      </c>
      <c r="L1205" s="1">
        <f>VLOOKUP(A1205,'volatile collection data'!$G$6:$J$69,4,FALSE)</f>
        <v>4.07</v>
      </c>
      <c r="M1205" s="1">
        <f>VLOOKUP($A1205,'volatile collection data'!$G$6:$M$69,6,FALSE)</f>
        <v>11</v>
      </c>
      <c r="N1205" s="1">
        <f>VLOOKUP($A1205,'volatile collection data'!$G$6:$M$69,7,FALSE)</f>
        <v>4.07</v>
      </c>
      <c r="O1205" s="1">
        <f>VLOOKUP(A1205,'volatile collection data'!$G$6:$K$69,5,FALSE)</f>
        <v>0</v>
      </c>
      <c r="P1205" s="1" t="str">
        <f t="shared" si="111"/>
        <v>2A</v>
      </c>
      <c r="Q1205">
        <f t="shared" si="109"/>
        <v>8.9211650277161839E-2</v>
      </c>
      <c r="R1205" t="str">
        <f t="shared" si="112"/>
        <v>6B_0-A&amp;4.07%4.07@11</v>
      </c>
      <c r="S1205" t="str">
        <f t="shared" si="113"/>
        <v>2A-6B-VCS-Loc-22</v>
      </c>
      <c r="T1205" t="str">
        <f>IFERROR(IF(VLOOKUP(S1205,Bad!$A:$A,1,FALSE)='RAW2'!S1205,"yes","no"),"no")</f>
        <v>yes</v>
      </c>
      <c r="U1205" t="str">
        <f>IFERROR(VLOOKUP(F1205,compounds!$A:$B,2,FALSE),"")</f>
        <v/>
      </c>
      <c r="V1205" t="str">
        <f>VLOOKUP(B1205,'volatile collection data'!$O:$P,2,FALSE)</f>
        <v>24.apr.22 6</v>
      </c>
    </row>
    <row r="1206" spans="1:22" x14ac:dyDescent="0.2">
      <c r="A1206" t="s">
        <v>205</v>
      </c>
      <c r="B1206" s="1" t="str">
        <f t="shared" si="110"/>
        <v>2A</v>
      </c>
      <c r="C1206">
        <v>26.670999999999999</v>
      </c>
      <c r="D1206">
        <f t="shared" si="108"/>
        <v>26.67</v>
      </c>
      <c r="E1206">
        <f>VLOOKUP(D1206,'Peak Combiner'!$A$5:$D$4980,4,FALSE)</f>
        <v>26.67</v>
      </c>
      <c r="F1206">
        <f>IFERROR(VLOOKUP(D1206,rt_comb!$A:$B,2,FALSE),D1206)</f>
        <v>26.67</v>
      </c>
      <c r="G1206">
        <v>9904748</v>
      </c>
      <c r="H1206">
        <f>SUMIFS($G:$G,$E:$E,18.51,'RAW2'!$A:$A,'RAW2'!A1206)</f>
        <v>84304444</v>
      </c>
      <c r="I1206" s="1" t="str">
        <f>VLOOKUP(A1206,'volatile collection data'!$G$6:$H$69,2,FALSE)</f>
        <v>A</v>
      </c>
      <c r="J1206" s="1">
        <f>VLOOKUP(A1206,'volatile collection data'!$G$6:$I$69,3,FALSE)</f>
        <v>2</v>
      </c>
      <c r="K1206" s="1" t="str">
        <f>VLOOKUP(A1206,'volatile collection data'!$G$6:$N$69,8,FALSE)</f>
        <v>6B</v>
      </c>
      <c r="L1206" s="1">
        <f>VLOOKUP(A1206,'volatile collection data'!$G$6:$J$69,4,FALSE)</f>
        <v>4.07</v>
      </c>
      <c r="M1206" s="1">
        <f>VLOOKUP($A1206,'volatile collection data'!$G$6:$M$69,6,FALSE)</f>
        <v>11</v>
      </c>
      <c r="N1206" s="1">
        <f>VLOOKUP($A1206,'volatile collection data'!$G$6:$M$69,7,FALSE)</f>
        <v>4.07</v>
      </c>
      <c r="O1206" s="1">
        <f>VLOOKUP(A1206,'volatile collection data'!$G$6:$K$69,5,FALSE)</f>
        <v>0</v>
      </c>
      <c r="P1206" s="1" t="str">
        <f t="shared" si="111"/>
        <v>2A</v>
      </c>
      <c r="Q1206">
        <f t="shared" si="109"/>
        <v>0.14433396993870315</v>
      </c>
      <c r="R1206" t="str">
        <f t="shared" si="112"/>
        <v>6B_0-A&amp;4.07%4.07@11</v>
      </c>
      <c r="S1206" t="str">
        <f t="shared" si="113"/>
        <v>2A-6B-VCS-Loc-22</v>
      </c>
      <c r="T1206" t="str">
        <f>IFERROR(IF(VLOOKUP(S1206,Bad!$A:$A,1,FALSE)='RAW2'!S1206,"yes","no"),"no")</f>
        <v>yes</v>
      </c>
      <c r="U1206" t="str">
        <f>IFERROR(VLOOKUP(F1206,compounds!$A:$B,2,FALSE),"")</f>
        <v/>
      </c>
      <c r="V1206" t="str">
        <f>VLOOKUP(B1206,'volatile collection data'!$O:$P,2,FALSE)</f>
        <v>24.apr.22 6</v>
      </c>
    </row>
    <row r="1207" spans="1:22" x14ac:dyDescent="0.2">
      <c r="A1207" t="s">
        <v>205</v>
      </c>
      <c r="B1207" s="1" t="str">
        <f t="shared" si="110"/>
        <v>2A</v>
      </c>
      <c r="C1207">
        <v>26.766999999999999</v>
      </c>
      <c r="D1207">
        <f t="shared" si="108"/>
        <v>26.77</v>
      </c>
      <c r="E1207">
        <f>VLOOKUP(D1207,'Peak Combiner'!$A$5:$D$4980,4,FALSE)</f>
        <v>26.77</v>
      </c>
      <c r="F1207">
        <f>IFERROR(VLOOKUP(D1207,rt_comb!$A:$B,2,FALSE),D1207)</f>
        <v>26.77</v>
      </c>
      <c r="G1207">
        <v>5462692</v>
      </c>
      <c r="H1207">
        <f>SUMIFS($G:$G,$E:$E,18.51,'RAW2'!$A:$A,'RAW2'!A1207)</f>
        <v>84304444</v>
      </c>
      <c r="I1207" s="1" t="str">
        <f>VLOOKUP(A1207,'volatile collection data'!$G$6:$H$69,2,FALSE)</f>
        <v>A</v>
      </c>
      <c r="J1207" s="1">
        <f>VLOOKUP(A1207,'volatile collection data'!$G$6:$I$69,3,FALSE)</f>
        <v>2</v>
      </c>
      <c r="K1207" s="1" t="str">
        <f>VLOOKUP(A1207,'volatile collection data'!$G$6:$N$69,8,FALSE)</f>
        <v>6B</v>
      </c>
      <c r="L1207" s="1">
        <f>VLOOKUP(A1207,'volatile collection data'!$G$6:$J$69,4,FALSE)</f>
        <v>4.07</v>
      </c>
      <c r="M1207" s="1">
        <f>VLOOKUP($A1207,'volatile collection data'!$G$6:$M$69,6,FALSE)</f>
        <v>11</v>
      </c>
      <c r="N1207" s="1">
        <f>VLOOKUP($A1207,'volatile collection data'!$G$6:$M$69,7,FALSE)</f>
        <v>4.07</v>
      </c>
      <c r="O1207" s="1">
        <f>VLOOKUP(A1207,'volatile collection data'!$G$6:$K$69,5,FALSE)</f>
        <v>0</v>
      </c>
      <c r="P1207" s="1" t="str">
        <f t="shared" si="111"/>
        <v>2A</v>
      </c>
      <c r="Q1207">
        <f t="shared" si="109"/>
        <v>7.9603440987331964E-2</v>
      </c>
      <c r="R1207" t="str">
        <f t="shared" si="112"/>
        <v>6B_0-A&amp;4.07%4.07@11</v>
      </c>
      <c r="S1207" t="str">
        <f t="shared" si="113"/>
        <v>2A-6B-VCS-Loc-22</v>
      </c>
      <c r="T1207" t="str">
        <f>IFERROR(IF(VLOOKUP(S1207,Bad!$A:$A,1,FALSE)='RAW2'!S1207,"yes","no"),"no")</f>
        <v>yes</v>
      </c>
      <c r="U1207" t="str">
        <f>IFERROR(VLOOKUP(F1207,compounds!$A:$B,2,FALSE),"")</f>
        <v/>
      </c>
      <c r="V1207" t="str">
        <f>VLOOKUP(B1207,'volatile collection data'!$O:$P,2,FALSE)</f>
        <v>24.apr.22 6</v>
      </c>
    </row>
    <row r="1208" spans="1:22" x14ac:dyDescent="0.2">
      <c r="A1208" t="s">
        <v>205</v>
      </c>
      <c r="B1208" s="1" t="str">
        <f t="shared" si="110"/>
        <v>2A</v>
      </c>
      <c r="C1208">
        <v>26.847999999999999</v>
      </c>
      <c r="D1208">
        <f t="shared" si="108"/>
        <v>26.85</v>
      </c>
      <c r="E1208">
        <f>VLOOKUP(D1208,'Peak Combiner'!$A$5:$D$4980,4,FALSE)</f>
        <v>26.85</v>
      </c>
      <c r="F1208">
        <f>IFERROR(VLOOKUP(D1208,rt_comb!$A:$B,2,FALSE),D1208)</f>
        <v>26.85</v>
      </c>
      <c r="G1208">
        <v>2237068</v>
      </c>
      <c r="H1208">
        <f>SUMIFS($G:$G,$E:$E,18.51,'RAW2'!$A:$A,'RAW2'!A1208)</f>
        <v>84304444</v>
      </c>
      <c r="I1208" s="1" t="str">
        <f>VLOOKUP(A1208,'volatile collection data'!$G$6:$H$69,2,FALSE)</f>
        <v>A</v>
      </c>
      <c r="J1208" s="1">
        <f>VLOOKUP(A1208,'volatile collection data'!$G$6:$I$69,3,FALSE)</f>
        <v>2</v>
      </c>
      <c r="K1208" s="1" t="str">
        <f>VLOOKUP(A1208,'volatile collection data'!$G$6:$N$69,8,FALSE)</f>
        <v>6B</v>
      </c>
      <c r="L1208" s="1">
        <f>VLOOKUP(A1208,'volatile collection data'!$G$6:$J$69,4,FALSE)</f>
        <v>4.07</v>
      </c>
      <c r="M1208" s="1">
        <f>VLOOKUP($A1208,'volatile collection data'!$G$6:$M$69,6,FALSE)</f>
        <v>11</v>
      </c>
      <c r="N1208" s="1">
        <f>VLOOKUP($A1208,'volatile collection data'!$G$6:$M$69,7,FALSE)</f>
        <v>4.07</v>
      </c>
      <c r="O1208" s="1">
        <f>VLOOKUP(A1208,'volatile collection data'!$G$6:$K$69,5,FALSE)</f>
        <v>0</v>
      </c>
      <c r="P1208" s="1" t="str">
        <f t="shared" si="111"/>
        <v>2A</v>
      </c>
      <c r="Q1208">
        <f t="shared" si="109"/>
        <v>3.2599002565520584E-2</v>
      </c>
      <c r="R1208" t="str">
        <f t="shared" si="112"/>
        <v>6B_0-A&amp;4.07%4.07@11</v>
      </c>
      <c r="S1208" t="str">
        <f t="shared" si="113"/>
        <v>2A-6B-VCS-Loc-22</v>
      </c>
      <c r="T1208" t="str">
        <f>IFERROR(IF(VLOOKUP(S1208,Bad!$A:$A,1,FALSE)='RAW2'!S1208,"yes","no"),"no")</f>
        <v>yes</v>
      </c>
      <c r="U1208" t="str">
        <f>IFERROR(VLOOKUP(F1208,compounds!$A:$B,2,FALSE),"")</f>
        <v/>
      </c>
      <c r="V1208" t="str">
        <f>VLOOKUP(B1208,'volatile collection data'!$O:$P,2,FALSE)</f>
        <v>24.apr.22 6</v>
      </c>
    </row>
    <row r="1209" spans="1:22" x14ac:dyDescent="0.2">
      <c r="A1209" t="s">
        <v>205</v>
      </c>
      <c r="B1209" s="1" t="str">
        <f t="shared" si="110"/>
        <v>2A</v>
      </c>
      <c r="C1209">
        <v>26.922999999999998</v>
      </c>
      <c r="D1209">
        <f t="shared" si="108"/>
        <v>26.92</v>
      </c>
      <c r="E1209">
        <f>VLOOKUP(D1209,'Peak Combiner'!$A$5:$D$4980,4,FALSE)</f>
        <v>26.92</v>
      </c>
      <c r="F1209">
        <f>IFERROR(VLOOKUP(D1209,rt_comb!$A:$B,2,FALSE),D1209)</f>
        <v>26.92</v>
      </c>
      <c r="G1209">
        <v>7059807</v>
      </c>
      <c r="H1209">
        <f>SUMIFS($G:$G,$E:$E,18.51,'RAW2'!$A:$A,'RAW2'!A1209)</f>
        <v>84304444</v>
      </c>
      <c r="I1209" s="1" t="str">
        <f>VLOOKUP(A1209,'volatile collection data'!$G$6:$H$69,2,FALSE)</f>
        <v>A</v>
      </c>
      <c r="J1209" s="1">
        <f>VLOOKUP(A1209,'volatile collection data'!$G$6:$I$69,3,FALSE)</f>
        <v>2</v>
      </c>
      <c r="K1209" s="1" t="str">
        <f>VLOOKUP(A1209,'volatile collection data'!$G$6:$N$69,8,FALSE)</f>
        <v>6B</v>
      </c>
      <c r="L1209" s="1">
        <f>VLOOKUP(A1209,'volatile collection data'!$G$6:$J$69,4,FALSE)</f>
        <v>4.07</v>
      </c>
      <c r="M1209" s="1">
        <f>VLOOKUP($A1209,'volatile collection data'!$G$6:$M$69,6,FALSE)</f>
        <v>11</v>
      </c>
      <c r="N1209" s="1">
        <f>VLOOKUP($A1209,'volatile collection data'!$G$6:$M$69,7,FALSE)</f>
        <v>4.07</v>
      </c>
      <c r="O1209" s="1">
        <f>VLOOKUP(A1209,'volatile collection data'!$G$6:$K$69,5,FALSE)</f>
        <v>0</v>
      </c>
      <c r="P1209" s="1" t="str">
        <f t="shared" si="111"/>
        <v>2A</v>
      </c>
      <c r="Q1209">
        <f t="shared" si="109"/>
        <v>0.10287692037304191</v>
      </c>
      <c r="R1209" t="str">
        <f t="shared" si="112"/>
        <v>6B_0-A&amp;4.07%4.07@11</v>
      </c>
      <c r="S1209" t="str">
        <f t="shared" si="113"/>
        <v>2A-6B-VCS-Loc-22</v>
      </c>
      <c r="T1209" t="str">
        <f>IFERROR(IF(VLOOKUP(S1209,Bad!$A:$A,1,FALSE)='RAW2'!S1209,"yes","no"),"no")</f>
        <v>yes</v>
      </c>
      <c r="U1209" t="str">
        <f>IFERROR(VLOOKUP(F1209,compounds!$A:$B,2,FALSE),"")</f>
        <v/>
      </c>
      <c r="V1209" t="str">
        <f>VLOOKUP(B1209,'volatile collection data'!$O:$P,2,FALSE)</f>
        <v>24.apr.22 6</v>
      </c>
    </row>
    <row r="1210" spans="1:22" x14ac:dyDescent="0.2">
      <c r="A1210" t="s">
        <v>205</v>
      </c>
      <c r="B1210" s="1" t="str">
        <f t="shared" si="110"/>
        <v>2A</v>
      </c>
      <c r="C1210">
        <v>26.978999999999999</v>
      </c>
      <c r="D1210">
        <f t="shared" si="108"/>
        <v>26.98</v>
      </c>
      <c r="E1210">
        <f>VLOOKUP(D1210,'Peak Combiner'!$A$5:$D$4980,4,FALSE)</f>
        <v>26.98</v>
      </c>
      <c r="F1210">
        <f>IFERROR(VLOOKUP(D1210,rt_comb!$A:$B,2,FALSE),D1210)</f>
        <v>26.98</v>
      </c>
      <c r="G1210">
        <v>11465289</v>
      </c>
      <c r="H1210">
        <f>SUMIFS($G:$G,$E:$E,18.51,'RAW2'!$A:$A,'RAW2'!A1210)</f>
        <v>84304444</v>
      </c>
      <c r="I1210" s="1" t="str">
        <f>VLOOKUP(A1210,'volatile collection data'!$G$6:$H$69,2,FALSE)</f>
        <v>A</v>
      </c>
      <c r="J1210" s="1">
        <f>VLOOKUP(A1210,'volatile collection data'!$G$6:$I$69,3,FALSE)</f>
        <v>2</v>
      </c>
      <c r="K1210" s="1" t="str">
        <f>VLOOKUP(A1210,'volatile collection data'!$G$6:$N$69,8,FALSE)</f>
        <v>6B</v>
      </c>
      <c r="L1210" s="1">
        <f>VLOOKUP(A1210,'volatile collection data'!$G$6:$J$69,4,FALSE)</f>
        <v>4.07</v>
      </c>
      <c r="M1210" s="1">
        <f>VLOOKUP($A1210,'volatile collection data'!$G$6:$M$69,6,FALSE)</f>
        <v>11</v>
      </c>
      <c r="N1210" s="1">
        <f>VLOOKUP($A1210,'volatile collection data'!$G$6:$M$69,7,FALSE)</f>
        <v>4.07</v>
      </c>
      <c r="O1210" s="1">
        <f>VLOOKUP(A1210,'volatile collection data'!$G$6:$K$69,5,FALSE)</f>
        <v>0</v>
      </c>
      <c r="P1210" s="1" t="str">
        <f t="shared" si="111"/>
        <v>2A</v>
      </c>
      <c r="Q1210">
        <f t="shared" si="109"/>
        <v>0.16707448567742908</v>
      </c>
      <c r="R1210" t="str">
        <f t="shared" si="112"/>
        <v>6B_0-A&amp;4.07%4.07@11</v>
      </c>
      <c r="S1210" t="str">
        <f t="shared" si="113"/>
        <v>2A-6B-VCS-Loc-22</v>
      </c>
      <c r="T1210" t="str">
        <f>IFERROR(IF(VLOOKUP(S1210,Bad!$A:$A,1,FALSE)='RAW2'!S1210,"yes","no"),"no")</f>
        <v>yes</v>
      </c>
      <c r="U1210" t="str">
        <f>IFERROR(VLOOKUP(F1210,compounds!$A:$B,2,FALSE),"")</f>
        <v/>
      </c>
      <c r="V1210" t="str">
        <f>VLOOKUP(B1210,'volatile collection data'!$O:$P,2,FALSE)</f>
        <v>24.apr.22 6</v>
      </c>
    </row>
    <row r="1211" spans="1:22" x14ac:dyDescent="0.2">
      <c r="A1211" t="s">
        <v>205</v>
      </c>
      <c r="B1211" s="1" t="str">
        <f t="shared" si="110"/>
        <v>2A</v>
      </c>
      <c r="C1211">
        <v>27.108000000000001</v>
      </c>
      <c r="D1211">
        <f t="shared" si="108"/>
        <v>27.11</v>
      </c>
      <c r="E1211">
        <f>VLOOKUP(D1211,'Peak Combiner'!$A$5:$D$4980,4,FALSE)</f>
        <v>27.11</v>
      </c>
      <c r="F1211">
        <f>IFERROR(VLOOKUP(D1211,rt_comb!$A:$B,2,FALSE),D1211)</f>
        <v>27.11</v>
      </c>
      <c r="G1211">
        <v>3280825</v>
      </c>
      <c r="H1211">
        <f>SUMIFS($G:$G,$E:$E,18.51,'RAW2'!$A:$A,'RAW2'!A1211)</f>
        <v>84304444</v>
      </c>
      <c r="I1211" s="1" t="str">
        <f>VLOOKUP(A1211,'volatile collection data'!$G$6:$H$69,2,FALSE)</f>
        <v>A</v>
      </c>
      <c r="J1211" s="1">
        <f>VLOOKUP(A1211,'volatile collection data'!$G$6:$I$69,3,FALSE)</f>
        <v>2</v>
      </c>
      <c r="K1211" s="1" t="str">
        <f>VLOOKUP(A1211,'volatile collection data'!$G$6:$N$69,8,FALSE)</f>
        <v>6B</v>
      </c>
      <c r="L1211" s="1">
        <f>VLOOKUP(A1211,'volatile collection data'!$G$6:$J$69,4,FALSE)</f>
        <v>4.07</v>
      </c>
      <c r="M1211" s="1">
        <f>VLOOKUP($A1211,'volatile collection data'!$G$6:$M$69,6,FALSE)</f>
        <v>11</v>
      </c>
      <c r="N1211" s="1">
        <f>VLOOKUP($A1211,'volatile collection data'!$G$6:$M$69,7,FALSE)</f>
        <v>4.07</v>
      </c>
      <c r="O1211" s="1">
        <f>VLOOKUP(A1211,'volatile collection data'!$G$6:$K$69,5,FALSE)</f>
        <v>0</v>
      </c>
      <c r="P1211" s="1" t="str">
        <f t="shared" si="111"/>
        <v>2A</v>
      </c>
      <c r="Q1211">
        <f t="shared" si="109"/>
        <v>4.7808838440326379E-2</v>
      </c>
      <c r="R1211" t="str">
        <f t="shared" si="112"/>
        <v>6B_0-A&amp;4.07%4.07@11</v>
      </c>
      <c r="S1211" t="str">
        <f t="shared" si="113"/>
        <v>2A-6B-VCS-Loc-22</v>
      </c>
      <c r="T1211" t="str">
        <f>IFERROR(IF(VLOOKUP(S1211,Bad!$A:$A,1,FALSE)='RAW2'!S1211,"yes","no"),"no")</f>
        <v>yes</v>
      </c>
      <c r="U1211" t="str">
        <f>IFERROR(VLOOKUP(F1211,compounds!$A:$B,2,FALSE),"")</f>
        <v/>
      </c>
      <c r="V1211" t="str">
        <f>VLOOKUP(B1211,'volatile collection data'!$O:$P,2,FALSE)</f>
        <v>24.apr.22 6</v>
      </c>
    </row>
    <row r="1212" spans="1:22" x14ac:dyDescent="0.2">
      <c r="A1212" t="s">
        <v>205</v>
      </c>
      <c r="B1212" s="1" t="str">
        <f t="shared" si="110"/>
        <v>2A</v>
      </c>
      <c r="C1212">
        <v>27.16</v>
      </c>
      <c r="D1212">
        <f t="shared" si="108"/>
        <v>27.16</v>
      </c>
      <c r="E1212">
        <f>VLOOKUP(D1212,'Peak Combiner'!$A$5:$D$4980,4,FALSE)</f>
        <v>27.16</v>
      </c>
      <c r="F1212">
        <f>IFERROR(VLOOKUP(D1212,rt_comb!$A:$B,2,FALSE),D1212)</f>
        <v>27.16</v>
      </c>
      <c r="G1212">
        <v>6522877</v>
      </c>
      <c r="H1212">
        <f>SUMIFS($G:$G,$E:$E,18.51,'RAW2'!$A:$A,'RAW2'!A1212)</f>
        <v>84304444</v>
      </c>
      <c r="I1212" s="1" t="str">
        <f>VLOOKUP(A1212,'volatile collection data'!$G$6:$H$69,2,FALSE)</f>
        <v>A</v>
      </c>
      <c r="J1212" s="1">
        <f>VLOOKUP(A1212,'volatile collection data'!$G$6:$I$69,3,FALSE)</f>
        <v>2</v>
      </c>
      <c r="K1212" s="1" t="str">
        <f>VLOOKUP(A1212,'volatile collection data'!$G$6:$N$69,8,FALSE)</f>
        <v>6B</v>
      </c>
      <c r="L1212" s="1">
        <f>VLOOKUP(A1212,'volatile collection data'!$G$6:$J$69,4,FALSE)</f>
        <v>4.07</v>
      </c>
      <c r="M1212" s="1">
        <f>VLOOKUP($A1212,'volatile collection data'!$G$6:$M$69,6,FALSE)</f>
        <v>11</v>
      </c>
      <c r="N1212" s="1">
        <f>VLOOKUP($A1212,'volatile collection data'!$G$6:$M$69,7,FALSE)</f>
        <v>4.07</v>
      </c>
      <c r="O1212" s="1">
        <f>VLOOKUP(A1212,'volatile collection data'!$G$6:$K$69,5,FALSE)</f>
        <v>0</v>
      </c>
      <c r="P1212" s="1" t="str">
        <f t="shared" si="111"/>
        <v>2A</v>
      </c>
      <c r="Q1212">
        <f t="shared" si="109"/>
        <v>9.5052668965617135E-2</v>
      </c>
      <c r="R1212" t="str">
        <f t="shared" si="112"/>
        <v>6B_0-A&amp;4.07%4.07@11</v>
      </c>
      <c r="S1212" t="str">
        <f t="shared" si="113"/>
        <v>2A-6B-VCS-Loc-22</v>
      </c>
      <c r="T1212" t="str">
        <f>IFERROR(IF(VLOOKUP(S1212,Bad!$A:$A,1,FALSE)='RAW2'!S1212,"yes","no"),"no")</f>
        <v>yes</v>
      </c>
      <c r="U1212" t="str">
        <f>IFERROR(VLOOKUP(F1212,compounds!$A:$B,2,FALSE),"")</f>
        <v/>
      </c>
      <c r="V1212" t="str">
        <f>VLOOKUP(B1212,'volatile collection data'!$O:$P,2,FALSE)</f>
        <v>24.apr.22 6</v>
      </c>
    </row>
    <row r="1213" spans="1:22" x14ac:dyDescent="0.2">
      <c r="A1213" t="s">
        <v>205</v>
      </c>
      <c r="B1213" s="1" t="str">
        <f t="shared" si="110"/>
        <v>2A</v>
      </c>
      <c r="C1213">
        <v>27.312000000000001</v>
      </c>
      <c r="D1213">
        <f t="shared" si="108"/>
        <v>27.31</v>
      </c>
      <c r="E1213">
        <f>VLOOKUP(D1213,'Peak Combiner'!$A$5:$D$4980,4,FALSE)</f>
        <v>27.31</v>
      </c>
      <c r="F1213">
        <f>IFERROR(VLOOKUP(D1213,rt_comb!$A:$B,2,FALSE),D1213)</f>
        <v>27.31</v>
      </c>
      <c r="G1213">
        <v>19636743</v>
      </c>
      <c r="H1213">
        <f>SUMIFS($G:$G,$E:$E,18.51,'RAW2'!$A:$A,'RAW2'!A1213)</f>
        <v>84304444</v>
      </c>
      <c r="I1213" s="1" t="str">
        <f>VLOOKUP(A1213,'volatile collection data'!$G$6:$H$69,2,FALSE)</f>
        <v>A</v>
      </c>
      <c r="J1213" s="1">
        <f>VLOOKUP(A1213,'volatile collection data'!$G$6:$I$69,3,FALSE)</f>
        <v>2</v>
      </c>
      <c r="K1213" s="1" t="str">
        <f>VLOOKUP(A1213,'volatile collection data'!$G$6:$N$69,8,FALSE)</f>
        <v>6B</v>
      </c>
      <c r="L1213" s="1">
        <f>VLOOKUP(A1213,'volatile collection data'!$G$6:$J$69,4,FALSE)</f>
        <v>4.07</v>
      </c>
      <c r="M1213" s="1">
        <f>VLOOKUP($A1213,'volatile collection data'!$G$6:$M$69,6,FALSE)</f>
        <v>11</v>
      </c>
      <c r="N1213" s="1">
        <f>VLOOKUP($A1213,'volatile collection data'!$G$6:$M$69,7,FALSE)</f>
        <v>4.07</v>
      </c>
      <c r="O1213" s="1">
        <f>VLOOKUP(A1213,'volatile collection data'!$G$6:$K$69,5,FALSE)</f>
        <v>0</v>
      </c>
      <c r="P1213" s="1" t="str">
        <f t="shared" si="111"/>
        <v>2A</v>
      </c>
      <c r="Q1213">
        <f t="shared" si="109"/>
        <v>0.28615054859104339</v>
      </c>
      <c r="R1213" t="str">
        <f t="shared" si="112"/>
        <v>6B_0-A&amp;4.07%4.07@11</v>
      </c>
      <c r="S1213" t="str">
        <f t="shared" si="113"/>
        <v>2A-6B-VCS-Loc-22</v>
      </c>
      <c r="T1213" t="str">
        <f>IFERROR(IF(VLOOKUP(S1213,Bad!$A:$A,1,FALSE)='RAW2'!S1213,"yes","no"),"no")</f>
        <v>yes</v>
      </c>
      <c r="U1213" t="str">
        <f>IFERROR(VLOOKUP(F1213,compounds!$A:$B,2,FALSE),"")</f>
        <v/>
      </c>
      <c r="V1213" t="str">
        <f>VLOOKUP(B1213,'volatile collection data'!$O:$P,2,FALSE)</f>
        <v>24.apr.22 6</v>
      </c>
    </row>
    <row r="1214" spans="1:22" x14ac:dyDescent="0.2">
      <c r="A1214" t="s">
        <v>205</v>
      </c>
      <c r="B1214" s="1" t="str">
        <f t="shared" si="110"/>
        <v>2A</v>
      </c>
      <c r="C1214">
        <v>27.452999999999999</v>
      </c>
      <c r="D1214">
        <f t="shared" ref="D1214:D1277" si="114">ROUND(C1214,2)</f>
        <v>27.45</v>
      </c>
      <c r="E1214">
        <f>VLOOKUP(D1214,'Peak Combiner'!$A$5:$D$4980,4,FALSE)</f>
        <v>27.45</v>
      </c>
      <c r="F1214">
        <f>IFERROR(VLOOKUP(D1214,rt_comb!$A:$B,2,FALSE),D1214)</f>
        <v>27.45</v>
      </c>
      <c r="G1214">
        <v>7366641</v>
      </c>
      <c r="H1214">
        <f>SUMIFS($G:$G,$E:$E,18.51,'RAW2'!$A:$A,'RAW2'!A1214)</f>
        <v>84304444</v>
      </c>
      <c r="I1214" s="1" t="str">
        <f>VLOOKUP(A1214,'volatile collection data'!$G$6:$H$69,2,FALSE)</f>
        <v>A</v>
      </c>
      <c r="J1214" s="1">
        <f>VLOOKUP(A1214,'volatile collection data'!$G$6:$I$69,3,FALSE)</f>
        <v>2</v>
      </c>
      <c r="K1214" s="1" t="str">
        <f>VLOOKUP(A1214,'volatile collection data'!$G$6:$N$69,8,FALSE)</f>
        <v>6B</v>
      </c>
      <c r="L1214" s="1">
        <f>VLOOKUP(A1214,'volatile collection data'!$G$6:$J$69,4,FALSE)</f>
        <v>4.07</v>
      </c>
      <c r="M1214" s="1">
        <f>VLOOKUP($A1214,'volatile collection data'!$G$6:$M$69,6,FALSE)</f>
        <v>11</v>
      </c>
      <c r="N1214" s="1">
        <f>VLOOKUP($A1214,'volatile collection data'!$G$6:$M$69,7,FALSE)</f>
        <v>4.07</v>
      </c>
      <c r="O1214" s="1">
        <f>VLOOKUP(A1214,'volatile collection data'!$G$6:$K$69,5,FALSE)</f>
        <v>0</v>
      </c>
      <c r="P1214" s="1" t="str">
        <f t="shared" si="111"/>
        <v>2A</v>
      </c>
      <c r="Q1214">
        <f t="shared" ref="Q1214:Q1277" si="115">IFERROR((30/H1214*G1214)/L1214/6,0)</f>
        <v>0.10734816682294372</v>
      </c>
      <c r="R1214" t="str">
        <f t="shared" si="112"/>
        <v>6B_0-A&amp;4.07%4.07@11</v>
      </c>
      <c r="S1214" t="str">
        <f t="shared" si="113"/>
        <v>2A-6B-VCS-Loc-22</v>
      </c>
      <c r="T1214" t="str">
        <f>IFERROR(IF(VLOOKUP(S1214,Bad!$A:$A,1,FALSE)='RAW2'!S1214,"yes","no"),"no")</f>
        <v>yes</v>
      </c>
      <c r="U1214" t="str">
        <f>IFERROR(VLOOKUP(F1214,compounds!$A:$B,2,FALSE),"")</f>
        <v/>
      </c>
      <c r="V1214" t="str">
        <f>VLOOKUP(B1214,'volatile collection data'!$O:$P,2,FALSE)</f>
        <v>24.apr.22 6</v>
      </c>
    </row>
    <row r="1215" spans="1:22" x14ac:dyDescent="0.2">
      <c r="A1215" t="s">
        <v>205</v>
      </c>
      <c r="B1215" s="1" t="str">
        <f t="shared" si="110"/>
        <v>2A</v>
      </c>
      <c r="C1215">
        <v>27.61</v>
      </c>
      <c r="D1215">
        <f t="shared" si="114"/>
        <v>27.61</v>
      </c>
      <c r="E1215">
        <f>VLOOKUP(D1215,'Peak Combiner'!$A$5:$D$4980,4,FALSE)</f>
        <v>27.61</v>
      </c>
      <c r="F1215">
        <f>IFERROR(VLOOKUP(D1215,rt_comb!$A:$B,2,FALSE),D1215)</f>
        <v>27.61</v>
      </c>
      <c r="G1215">
        <v>7311579</v>
      </c>
      <c r="H1215">
        <f>SUMIFS($G:$G,$E:$E,18.51,'RAW2'!$A:$A,'RAW2'!A1215)</f>
        <v>84304444</v>
      </c>
      <c r="I1215" s="1" t="str">
        <f>VLOOKUP(A1215,'volatile collection data'!$G$6:$H$69,2,FALSE)</f>
        <v>A</v>
      </c>
      <c r="J1215" s="1">
        <f>VLOOKUP(A1215,'volatile collection data'!$G$6:$I$69,3,FALSE)</f>
        <v>2</v>
      </c>
      <c r="K1215" s="1" t="str">
        <f>VLOOKUP(A1215,'volatile collection data'!$G$6:$N$69,8,FALSE)</f>
        <v>6B</v>
      </c>
      <c r="L1215" s="1">
        <f>VLOOKUP(A1215,'volatile collection data'!$G$6:$J$69,4,FALSE)</f>
        <v>4.07</v>
      </c>
      <c r="M1215" s="1">
        <f>VLOOKUP($A1215,'volatile collection data'!$G$6:$M$69,6,FALSE)</f>
        <v>11</v>
      </c>
      <c r="N1215" s="1">
        <f>VLOOKUP($A1215,'volatile collection data'!$G$6:$M$69,7,FALSE)</f>
        <v>4.07</v>
      </c>
      <c r="O1215" s="1">
        <f>VLOOKUP(A1215,'volatile collection data'!$G$6:$K$69,5,FALSE)</f>
        <v>0</v>
      </c>
      <c r="P1215" s="1" t="str">
        <f t="shared" si="111"/>
        <v>2A</v>
      </c>
      <c r="Q1215">
        <f t="shared" si="115"/>
        <v>0.10654579234024462</v>
      </c>
      <c r="R1215" t="str">
        <f t="shared" si="112"/>
        <v>6B_0-A&amp;4.07%4.07@11</v>
      </c>
      <c r="S1215" t="str">
        <f t="shared" si="113"/>
        <v>2A-6B-VCS-Loc-22</v>
      </c>
      <c r="T1215" t="str">
        <f>IFERROR(IF(VLOOKUP(S1215,Bad!$A:$A,1,FALSE)='RAW2'!S1215,"yes","no"),"no")</f>
        <v>yes</v>
      </c>
      <c r="U1215" t="str">
        <f>IFERROR(VLOOKUP(F1215,compounds!$A:$B,2,FALSE),"")</f>
        <v/>
      </c>
      <c r="V1215" t="str">
        <f>VLOOKUP(B1215,'volatile collection data'!$O:$P,2,FALSE)</f>
        <v>24.apr.22 6</v>
      </c>
    </row>
    <row r="1216" spans="1:22" x14ac:dyDescent="0.2">
      <c r="A1216" t="s">
        <v>205</v>
      </c>
      <c r="B1216" s="1" t="str">
        <f t="shared" si="110"/>
        <v>2A</v>
      </c>
      <c r="C1216">
        <v>27.728000000000002</v>
      </c>
      <c r="D1216">
        <f t="shared" si="114"/>
        <v>27.73</v>
      </c>
      <c r="E1216">
        <f>VLOOKUP(D1216,'Peak Combiner'!$A$5:$D$4980,4,FALSE)</f>
        <v>27.73</v>
      </c>
      <c r="F1216">
        <f>IFERROR(VLOOKUP(D1216,rt_comb!$A:$B,2,FALSE),D1216)</f>
        <v>27.73</v>
      </c>
      <c r="G1216">
        <v>24159307</v>
      </c>
      <c r="H1216">
        <f>SUMIFS($G:$G,$E:$E,18.51,'RAW2'!$A:$A,'RAW2'!A1216)</f>
        <v>84304444</v>
      </c>
      <c r="I1216" s="1" t="str">
        <f>VLOOKUP(A1216,'volatile collection data'!$G$6:$H$69,2,FALSE)</f>
        <v>A</v>
      </c>
      <c r="J1216" s="1">
        <f>VLOOKUP(A1216,'volatile collection data'!$G$6:$I$69,3,FALSE)</f>
        <v>2</v>
      </c>
      <c r="K1216" s="1" t="str">
        <f>VLOOKUP(A1216,'volatile collection data'!$G$6:$N$69,8,FALSE)</f>
        <v>6B</v>
      </c>
      <c r="L1216" s="1">
        <f>VLOOKUP(A1216,'volatile collection data'!$G$6:$J$69,4,FALSE)</f>
        <v>4.07</v>
      </c>
      <c r="M1216" s="1">
        <f>VLOOKUP($A1216,'volatile collection data'!$G$6:$M$69,6,FALSE)</f>
        <v>11</v>
      </c>
      <c r="N1216" s="1">
        <f>VLOOKUP($A1216,'volatile collection data'!$G$6:$M$69,7,FALSE)</f>
        <v>4.07</v>
      </c>
      <c r="O1216" s="1">
        <f>VLOOKUP(A1216,'volatile collection data'!$G$6:$K$69,5,FALSE)</f>
        <v>0</v>
      </c>
      <c r="P1216" s="1" t="str">
        <f t="shared" si="111"/>
        <v>2A</v>
      </c>
      <c r="Q1216">
        <f t="shared" si="115"/>
        <v>0.35205425622922476</v>
      </c>
      <c r="R1216" t="str">
        <f t="shared" si="112"/>
        <v>6B_0-A&amp;4.07%4.07@11</v>
      </c>
      <c r="S1216" t="str">
        <f t="shared" si="113"/>
        <v>2A-6B-VCS-Loc-22</v>
      </c>
      <c r="T1216" t="str">
        <f>IFERROR(IF(VLOOKUP(S1216,Bad!$A:$A,1,FALSE)='RAW2'!S1216,"yes","no"),"no")</f>
        <v>yes</v>
      </c>
      <c r="U1216" t="str">
        <f>IFERROR(VLOOKUP(F1216,compounds!$A:$B,2,FALSE),"")</f>
        <v/>
      </c>
      <c r="V1216" t="str">
        <f>VLOOKUP(B1216,'volatile collection data'!$O:$P,2,FALSE)</f>
        <v>24.apr.22 6</v>
      </c>
    </row>
    <row r="1217" spans="1:22" x14ac:dyDescent="0.2">
      <c r="A1217" t="s">
        <v>205</v>
      </c>
      <c r="B1217" s="1" t="str">
        <f t="shared" si="110"/>
        <v>2A</v>
      </c>
      <c r="C1217">
        <v>27.911999999999999</v>
      </c>
      <c r="D1217">
        <f t="shared" si="114"/>
        <v>27.91</v>
      </c>
      <c r="E1217">
        <f>VLOOKUP(D1217,'Peak Combiner'!$A$5:$D$4980,4,FALSE)</f>
        <v>27.91</v>
      </c>
      <c r="F1217">
        <f>IFERROR(VLOOKUP(D1217,rt_comb!$A:$B,2,FALSE),D1217)</f>
        <v>27.91</v>
      </c>
      <c r="G1217">
        <v>15679550</v>
      </c>
      <c r="H1217">
        <f>SUMIFS($G:$G,$E:$E,18.51,'RAW2'!$A:$A,'RAW2'!A1217)</f>
        <v>84304444</v>
      </c>
      <c r="I1217" s="1" t="str">
        <f>VLOOKUP(A1217,'volatile collection data'!$G$6:$H$69,2,FALSE)</f>
        <v>A</v>
      </c>
      <c r="J1217" s="1">
        <f>VLOOKUP(A1217,'volatile collection data'!$G$6:$I$69,3,FALSE)</f>
        <v>2</v>
      </c>
      <c r="K1217" s="1" t="str">
        <f>VLOOKUP(A1217,'volatile collection data'!$G$6:$N$69,8,FALSE)</f>
        <v>6B</v>
      </c>
      <c r="L1217" s="1">
        <f>VLOOKUP(A1217,'volatile collection data'!$G$6:$J$69,4,FALSE)</f>
        <v>4.07</v>
      </c>
      <c r="M1217" s="1">
        <f>VLOOKUP($A1217,'volatile collection data'!$G$6:$M$69,6,FALSE)</f>
        <v>11</v>
      </c>
      <c r="N1217" s="1">
        <f>VLOOKUP($A1217,'volatile collection data'!$G$6:$M$69,7,FALSE)</f>
        <v>4.07</v>
      </c>
      <c r="O1217" s="1">
        <f>VLOOKUP(A1217,'volatile collection data'!$G$6:$K$69,5,FALSE)</f>
        <v>0</v>
      </c>
      <c r="P1217" s="1" t="str">
        <f t="shared" si="111"/>
        <v>2A</v>
      </c>
      <c r="Q1217">
        <f t="shared" si="115"/>
        <v>0.22848554030374049</v>
      </c>
      <c r="R1217" t="str">
        <f t="shared" si="112"/>
        <v>6B_0-A&amp;4.07%4.07@11</v>
      </c>
      <c r="S1217" t="str">
        <f t="shared" si="113"/>
        <v>2A-6B-VCS-Loc-22</v>
      </c>
      <c r="T1217" t="str">
        <f>IFERROR(IF(VLOOKUP(S1217,Bad!$A:$A,1,FALSE)='RAW2'!S1217,"yes","no"),"no")</f>
        <v>yes</v>
      </c>
      <c r="U1217" t="str">
        <f>IFERROR(VLOOKUP(F1217,compounds!$A:$B,2,FALSE),"")</f>
        <v/>
      </c>
      <c r="V1217" t="str">
        <f>VLOOKUP(B1217,'volatile collection data'!$O:$P,2,FALSE)</f>
        <v>24.apr.22 6</v>
      </c>
    </row>
    <row r="1218" spans="1:22" x14ac:dyDescent="0.2">
      <c r="A1218" t="s">
        <v>205</v>
      </c>
      <c r="B1218" s="1" t="str">
        <f t="shared" si="110"/>
        <v>2A</v>
      </c>
      <c r="C1218">
        <v>28.021999999999998</v>
      </c>
      <c r="D1218">
        <f t="shared" si="114"/>
        <v>28.02</v>
      </c>
      <c r="E1218">
        <f>VLOOKUP(D1218,'Peak Combiner'!$A$5:$D$4980,4,FALSE)</f>
        <v>28.02</v>
      </c>
      <c r="F1218">
        <f>IFERROR(VLOOKUP(D1218,rt_comb!$A:$B,2,FALSE),D1218)</f>
        <v>28.02</v>
      </c>
      <c r="G1218">
        <v>10426736</v>
      </c>
      <c r="H1218">
        <f>SUMIFS($G:$G,$E:$E,18.51,'RAW2'!$A:$A,'RAW2'!A1218)</f>
        <v>84304444</v>
      </c>
      <c r="I1218" s="1" t="str">
        <f>VLOOKUP(A1218,'volatile collection data'!$G$6:$H$69,2,FALSE)</f>
        <v>A</v>
      </c>
      <c r="J1218" s="1">
        <f>VLOOKUP(A1218,'volatile collection data'!$G$6:$I$69,3,FALSE)</f>
        <v>2</v>
      </c>
      <c r="K1218" s="1" t="str">
        <f>VLOOKUP(A1218,'volatile collection data'!$G$6:$N$69,8,FALSE)</f>
        <v>6B</v>
      </c>
      <c r="L1218" s="1">
        <f>VLOOKUP(A1218,'volatile collection data'!$G$6:$J$69,4,FALSE)</f>
        <v>4.07</v>
      </c>
      <c r="M1218" s="1">
        <f>VLOOKUP($A1218,'volatile collection data'!$G$6:$M$69,6,FALSE)</f>
        <v>11</v>
      </c>
      <c r="N1218" s="1">
        <f>VLOOKUP($A1218,'volatile collection data'!$G$6:$M$69,7,FALSE)</f>
        <v>4.07</v>
      </c>
      <c r="O1218" s="1">
        <f>VLOOKUP(A1218,'volatile collection data'!$G$6:$K$69,5,FALSE)</f>
        <v>0</v>
      </c>
      <c r="P1218" s="1" t="str">
        <f t="shared" si="111"/>
        <v>2A</v>
      </c>
      <c r="Q1218">
        <f t="shared" si="115"/>
        <v>0.15194048353201858</v>
      </c>
      <c r="R1218" t="str">
        <f t="shared" si="112"/>
        <v>6B_0-A&amp;4.07%4.07@11</v>
      </c>
      <c r="S1218" t="str">
        <f t="shared" si="113"/>
        <v>2A-6B-VCS-Loc-22</v>
      </c>
      <c r="T1218" t="str">
        <f>IFERROR(IF(VLOOKUP(S1218,Bad!$A:$A,1,FALSE)='RAW2'!S1218,"yes","no"),"no")</f>
        <v>yes</v>
      </c>
      <c r="U1218" t="str">
        <f>IFERROR(VLOOKUP(F1218,compounds!$A:$B,2,FALSE),"")</f>
        <v/>
      </c>
      <c r="V1218" t="str">
        <f>VLOOKUP(B1218,'volatile collection data'!$O:$P,2,FALSE)</f>
        <v>24.apr.22 6</v>
      </c>
    </row>
    <row r="1219" spans="1:22" x14ac:dyDescent="0.2">
      <c r="A1219" t="s">
        <v>205</v>
      </c>
      <c r="B1219" s="1" t="str">
        <f t="shared" ref="B1219:B1282" si="116">LEFT(A1219,FIND("-",A1219)-1)</f>
        <v>2A</v>
      </c>
      <c r="C1219">
        <v>28.135000000000002</v>
      </c>
      <c r="D1219">
        <f t="shared" si="114"/>
        <v>28.14</v>
      </c>
      <c r="E1219">
        <f>VLOOKUP(D1219,'Peak Combiner'!$A$5:$D$4980,4,FALSE)</f>
        <v>28.14</v>
      </c>
      <c r="F1219">
        <f>IFERROR(VLOOKUP(D1219,rt_comb!$A:$B,2,FALSE),D1219)</f>
        <v>28.14</v>
      </c>
      <c r="G1219">
        <v>5077351</v>
      </c>
      <c r="H1219">
        <f>SUMIFS($G:$G,$E:$E,18.51,'RAW2'!$A:$A,'RAW2'!A1219)</f>
        <v>84304444</v>
      </c>
      <c r="I1219" s="1" t="str">
        <f>VLOOKUP(A1219,'volatile collection data'!$G$6:$H$69,2,FALSE)</f>
        <v>A</v>
      </c>
      <c r="J1219" s="1">
        <f>VLOOKUP(A1219,'volatile collection data'!$G$6:$I$69,3,FALSE)</f>
        <v>2</v>
      </c>
      <c r="K1219" s="1" t="str">
        <f>VLOOKUP(A1219,'volatile collection data'!$G$6:$N$69,8,FALSE)</f>
        <v>6B</v>
      </c>
      <c r="L1219" s="1">
        <f>VLOOKUP(A1219,'volatile collection data'!$G$6:$J$69,4,FALSE)</f>
        <v>4.07</v>
      </c>
      <c r="M1219" s="1">
        <f>VLOOKUP($A1219,'volatile collection data'!$G$6:$M$69,6,FALSE)</f>
        <v>11</v>
      </c>
      <c r="N1219" s="1">
        <f>VLOOKUP($A1219,'volatile collection data'!$G$6:$M$69,7,FALSE)</f>
        <v>4.07</v>
      </c>
      <c r="O1219" s="1">
        <f>VLOOKUP(A1219,'volatile collection data'!$G$6:$K$69,5,FALSE)</f>
        <v>0</v>
      </c>
      <c r="P1219" s="1" t="str">
        <f t="shared" ref="P1219:P1282" si="117">J1219&amp;I1219</f>
        <v>2A</v>
      </c>
      <c r="Q1219">
        <f t="shared" si="115"/>
        <v>7.3988174823048952E-2</v>
      </c>
      <c r="R1219" t="str">
        <f t="shared" ref="R1219:R1282" si="118">K1219&amp;"_"&amp;O1219&amp;"-"&amp;I1219&amp;"&amp;"&amp;L1219&amp;"%"&amp;N1219&amp;"@"&amp;M1219</f>
        <v>6B_0-A&amp;4.07%4.07@11</v>
      </c>
      <c r="S1219" t="str">
        <f t="shared" ref="S1219:S1282" si="119">A1219</f>
        <v>2A-6B-VCS-Loc-22</v>
      </c>
      <c r="T1219" t="str">
        <f>IFERROR(IF(VLOOKUP(S1219,Bad!$A:$A,1,FALSE)='RAW2'!S1219,"yes","no"),"no")</f>
        <v>yes</v>
      </c>
      <c r="U1219" t="str">
        <f>IFERROR(VLOOKUP(F1219,compounds!$A:$B,2,FALSE),"")</f>
        <v/>
      </c>
      <c r="V1219" t="str">
        <f>VLOOKUP(B1219,'volatile collection data'!$O:$P,2,FALSE)</f>
        <v>24.apr.22 6</v>
      </c>
    </row>
    <row r="1220" spans="1:22" x14ac:dyDescent="0.2">
      <c r="A1220" t="s">
        <v>205</v>
      </c>
      <c r="B1220" s="1" t="str">
        <f t="shared" si="116"/>
        <v>2A</v>
      </c>
      <c r="C1220">
        <v>28.256</v>
      </c>
      <c r="D1220">
        <f t="shared" si="114"/>
        <v>28.26</v>
      </c>
      <c r="E1220">
        <f>VLOOKUP(D1220,'Peak Combiner'!$A$5:$D$4980,4,FALSE)</f>
        <v>28.26</v>
      </c>
      <c r="F1220">
        <f>IFERROR(VLOOKUP(D1220,rt_comb!$A:$B,2,FALSE),D1220)</f>
        <v>28.26</v>
      </c>
      <c r="G1220">
        <v>3447665</v>
      </c>
      <c r="H1220">
        <f>SUMIFS($G:$G,$E:$E,18.51,'RAW2'!$A:$A,'RAW2'!A1220)</f>
        <v>84304444</v>
      </c>
      <c r="I1220" s="1" t="str">
        <f>VLOOKUP(A1220,'volatile collection data'!$G$6:$H$69,2,FALSE)</f>
        <v>A</v>
      </c>
      <c r="J1220" s="1">
        <f>VLOOKUP(A1220,'volatile collection data'!$G$6:$I$69,3,FALSE)</f>
        <v>2</v>
      </c>
      <c r="K1220" s="1" t="str">
        <f>VLOOKUP(A1220,'volatile collection data'!$G$6:$N$69,8,FALSE)</f>
        <v>6B</v>
      </c>
      <c r="L1220" s="1">
        <f>VLOOKUP(A1220,'volatile collection data'!$G$6:$J$69,4,FALSE)</f>
        <v>4.07</v>
      </c>
      <c r="M1220" s="1">
        <f>VLOOKUP($A1220,'volatile collection data'!$G$6:$M$69,6,FALSE)</f>
        <v>11</v>
      </c>
      <c r="N1220" s="1">
        <f>VLOOKUP($A1220,'volatile collection data'!$G$6:$M$69,7,FALSE)</f>
        <v>4.07</v>
      </c>
      <c r="O1220" s="1">
        <f>VLOOKUP(A1220,'volatile collection data'!$G$6:$K$69,5,FALSE)</f>
        <v>0</v>
      </c>
      <c r="P1220" s="1" t="str">
        <f t="shared" si="117"/>
        <v>2A</v>
      </c>
      <c r="Q1220">
        <f t="shared" si="115"/>
        <v>5.0240064307412874E-2</v>
      </c>
      <c r="R1220" t="str">
        <f t="shared" si="118"/>
        <v>6B_0-A&amp;4.07%4.07@11</v>
      </c>
      <c r="S1220" t="str">
        <f t="shared" si="119"/>
        <v>2A-6B-VCS-Loc-22</v>
      </c>
      <c r="T1220" t="str">
        <f>IFERROR(IF(VLOOKUP(S1220,Bad!$A:$A,1,FALSE)='RAW2'!S1220,"yes","no"),"no")</f>
        <v>yes</v>
      </c>
      <c r="U1220" t="str">
        <f>IFERROR(VLOOKUP(F1220,compounds!$A:$B,2,FALSE),"")</f>
        <v/>
      </c>
      <c r="V1220" t="str">
        <f>VLOOKUP(B1220,'volatile collection data'!$O:$P,2,FALSE)</f>
        <v>24.apr.22 6</v>
      </c>
    </row>
    <row r="1221" spans="1:22" x14ac:dyDescent="0.2">
      <c r="A1221" t="s">
        <v>205</v>
      </c>
      <c r="B1221" s="1" t="str">
        <f t="shared" si="116"/>
        <v>2A</v>
      </c>
      <c r="C1221">
        <v>28.399000000000001</v>
      </c>
      <c r="D1221">
        <f t="shared" si="114"/>
        <v>28.4</v>
      </c>
      <c r="E1221">
        <f>VLOOKUP(D1221,'Peak Combiner'!$A$5:$D$4980,4,FALSE)</f>
        <v>28.4</v>
      </c>
      <c r="F1221">
        <f>IFERROR(VLOOKUP(D1221,rt_comb!$A:$B,2,FALSE),D1221)</f>
        <v>28.4</v>
      </c>
      <c r="G1221">
        <v>1166144</v>
      </c>
      <c r="H1221">
        <f>SUMIFS($G:$G,$E:$E,18.51,'RAW2'!$A:$A,'RAW2'!A1221)</f>
        <v>84304444</v>
      </c>
      <c r="I1221" s="1" t="str">
        <f>VLOOKUP(A1221,'volatile collection data'!$G$6:$H$69,2,FALSE)</f>
        <v>A</v>
      </c>
      <c r="J1221" s="1">
        <f>VLOOKUP(A1221,'volatile collection data'!$G$6:$I$69,3,FALSE)</f>
        <v>2</v>
      </c>
      <c r="K1221" s="1" t="str">
        <f>VLOOKUP(A1221,'volatile collection data'!$G$6:$N$69,8,FALSE)</f>
        <v>6B</v>
      </c>
      <c r="L1221" s="1">
        <f>VLOOKUP(A1221,'volatile collection data'!$G$6:$J$69,4,FALSE)</f>
        <v>4.07</v>
      </c>
      <c r="M1221" s="1">
        <f>VLOOKUP($A1221,'volatile collection data'!$G$6:$M$69,6,FALSE)</f>
        <v>11</v>
      </c>
      <c r="N1221" s="1">
        <f>VLOOKUP($A1221,'volatile collection data'!$G$6:$M$69,7,FALSE)</f>
        <v>4.07</v>
      </c>
      <c r="O1221" s="1">
        <f>VLOOKUP(A1221,'volatile collection data'!$G$6:$K$69,5,FALSE)</f>
        <v>0</v>
      </c>
      <c r="P1221" s="1" t="str">
        <f t="shared" si="117"/>
        <v>2A</v>
      </c>
      <c r="Q1221">
        <f t="shared" si="115"/>
        <v>1.6993283730206872E-2</v>
      </c>
      <c r="R1221" t="str">
        <f t="shared" si="118"/>
        <v>6B_0-A&amp;4.07%4.07@11</v>
      </c>
      <c r="S1221" t="str">
        <f t="shared" si="119"/>
        <v>2A-6B-VCS-Loc-22</v>
      </c>
      <c r="T1221" t="str">
        <f>IFERROR(IF(VLOOKUP(S1221,Bad!$A:$A,1,FALSE)='RAW2'!S1221,"yes","no"),"no")</f>
        <v>yes</v>
      </c>
      <c r="U1221" t="str">
        <f>IFERROR(VLOOKUP(F1221,compounds!$A:$B,2,FALSE),"")</f>
        <v/>
      </c>
      <c r="V1221" t="str">
        <f>VLOOKUP(B1221,'volatile collection data'!$O:$P,2,FALSE)</f>
        <v>24.apr.22 6</v>
      </c>
    </row>
    <row r="1222" spans="1:22" x14ac:dyDescent="0.2">
      <c r="A1222" t="s">
        <v>205</v>
      </c>
      <c r="B1222" s="1" t="str">
        <f t="shared" si="116"/>
        <v>2A</v>
      </c>
      <c r="C1222">
        <v>28.553000000000001</v>
      </c>
      <c r="D1222">
        <f t="shared" si="114"/>
        <v>28.55</v>
      </c>
      <c r="E1222">
        <f>VLOOKUP(D1222,'Peak Combiner'!$A$5:$D$4980,4,FALSE)</f>
        <v>28.55</v>
      </c>
      <c r="F1222">
        <f>IFERROR(VLOOKUP(D1222,rt_comb!$A:$B,2,FALSE),D1222)</f>
        <v>28.55</v>
      </c>
      <c r="G1222">
        <v>1781986</v>
      </c>
      <c r="H1222">
        <f>SUMIFS($G:$G,$E:$E,18.51,'RAW2'!$A:$A,'RAW2'!A1222)</f>
        <v>84304444</v>
      </c>
      <c r="I1222" s="1" t="str">
        <f>VLOOKUP(A1222,'volatile collection data'!$G$6:$H$69,2,FALSE)</f>
        <v>A</v>
      </c>
      <c r="J1222" s="1">
        <f>VLOOKUP(A1222,'volatile collection data'!$G$6:$I$69,3,FALSE)</f>
        <v>2</v>
      </c>
      <c r="K1222" s="1" t="str">
        <f>VLOOKUP(A1222,'volatile collection data'!$G$6:$N$69,8,FALSE)</f>
        <v>6B</v>
      </c>
      <c r="L1222" s="1">
        <f>VLOOKUP(A1222,'volatile collection data'!$G$6:$J$69,4,FALSE)</f>
        <v>4.07</v>
      </c>
      <c r="M1222" s="1">
        <f>VLOOKUP($A1222,'volatile collection data'!$G$6:$M$69,6,FALSE)</f>
        <v>11</v>
      </c>
      <c r="N1222" s="1">
        <f>VLOOKUP($A1222,'volatile collection data'!$G$6:$M$69,7,FALSE)</f>
        <v>4.07</v>
      </c>
      <c r="O1222" s="1">
        <f>VLOOKUP(A1222,'volatile collection data'!$G$6:$K$69,5,FALSE)</f>
        <v>0</v>
      </c>
      <c r="P1222" s="1" t="str">
        <f t="shared" si="117"/>
        <v>2A</v>
      </c>
      <c r="Q1222">
        <f t="shared" si="115"/>
        <v>2.5967456593059195E-2</v>
      </c>
      <c r="R1222" t="str">
        <f t="shared" si="118"/>
        <v>6B_0-A&amp;4.07%4.07@11</v>
      </c>
      <c r="S1222" t="str">
        <f t="shared" si="119"/>
        <v>2A-6B-VCS-Loc-22</v>
      </c>
      <c r="T1222" t="str">
        <f>IFERROR(IF(VLOOKUP(S1222,Bad!$A:$A,1,FALSE)='RAW2'!S1222,"yes","no"),"no")</f>
        <v>yes</v>
      </c>
      <c r="U1222" t="str">
        <f>IFERROR(VLOOKUP(F1222,compounds!$A:$B,2,FALSE),"")</f>
        <v/>
      </c>
      <c r="V1222" t="str">
        <f>VLOOKUP(B1222,'volatile collection data'!$O:$P,2,FALSE)</f>
        <v>24.apr.22 6</v>
      </c>
    </row>
    <row r="1223" spans="1:22" x14ac:dyDescent="0.2">
      <c r="A1223" t="s">
        <v>205</v>
      </c>
      <c r="B1223" s="1" t="str">
        <f t="shared" si="116"/>
        <v>2A</v>
      </c>
      <c r="C1223">
        <v>28.698</v>
      </c>
      <c r="D1223">
        <f t="shared" si="114"/>
        <v>28.7</v>
      </c>
      <c r="E1223">
        <f>VLOOKUP(D1223,'Peak Combiner'!$A$5:$D$4980,4,FALSE)</f>
        <v>28.7</v>
      </c>
      <c r="F1223">
        <f>IFERROR(VLOOKUP(D1223,rt_comb!$A:$B,2,FALSE),D1223)</f>
        <v>28.7</v>
      </c>
      <c r="G1223">
        <v>2842954</v>
      </c>
      <c r="H1223">
        <f>SUMIFS($G:$G,$E:$E,18.51,'RAW2'!$A:$A,'RAW2'!A1223)</f>
        <v>84304444</v>
      </c>
      <c r="I1223" s="1" t="str">
        <f>VLOOKUP(A1223,'volatile collection data'!$G$6:$H$69,2,FALSE)</f>
        <v>A</v>
      </c>
      <c r="J1223" s="1">
        <f>VLOOKUP(A1223,'volatile collection data'!$G$6:$I$69,3,FALSE)</f>
        <v>2</v>
      </c>
      <c r="K1223" s="1" t="str">
        <f>VLOOKUP(A1223,'volatile collection data'!$G$6:$N$69,8,FALSE)</f>
        <v>6B</v>
      </c>
      <c r="L1223" s="1">
        <f>VLOOKUP(A1223,'volatile collection data'!$G$6:$J$69,4,FALSE)</f>
        <v>4.07</v>
      </c>
      <c r="M1223" s="1">
        <f>VLOOKUP($A1223,'volatile collection data'!$G$6:$M$69,6,FALSE)</f>
        <v>11</v>
      </c>
      <c r="N1223" s="1">
        <f>VLOOKUP($A1223,'volatile collection data'!$G$6:$M$69,7,FALSE)</f>
        <v>4.07</v>
      </c>
      <c r="O1223" s="1">
        <f>VLOOKUP(A1223,'volatile collection data'!$G$6:$K$69,5,FALSE)</f>
        <v>0</v>
      </c>
      <c r="P1223" s="1" t="str">
        <f t="shared" si="117"/>
        <v>2A</v>
      </c>
      <c r="Q1223">
        <f t="shared" si="115"/>
        <v>4.1428094604033933E-2</v>
      </c>
      <c r="R1223" t="str">
        <f t="shared" si="118"/>
        <v>6B_0-A&amp;4.07%4.07@11</v>
      </c>
      <c r="S1223" t="str">
        <f t="shared" si="119"/>
        <v>2A-6B-VCS-Loc-22</v>
      </c>
      <c r="T1223" t="str">
        <f>IFERROR(IF(VLOOKUP(S1223,Bad!$A:$A,1,FALSE)='RAW2'!S1223,"yes","no"),"no")</f>
        <v>yes</v>
      </c>
      <c r="U1223" t="str">
        <f>IFERROR(VLOOKUP(F1223,compounds!$A:$B,2,FALSE),"")</f>
        <v/>
      </c>
      <c r="V1223" t="str">
        <f>VLOOKUP(B1223,'volatile collection data'!$O:$P,2,FALSE)</f>
        <v>24.apr.22 6</v>
      </c>
    </row>
    <row r="1224" spans="1:22" x14ac:dyDescent="0.2">
      <c r="A1224" t="s">
        <v>205</v>
      </c>
      <c r="B1224" s="1" t="str">
        <f t="shared" si="116"/>
        <v>2A</v>
      </c>
      <c r="C1224">
        <v>28.92</v>
      </c>
      <c r="D1224">
        <f t="shared" si="114"/>
        <v>28.92</v>
      </c>
      <c r="E1224">
        <f>VLOOKUP(D1224,'Peak Combiner'!$A$5:$D$4980,4,FALSE)</f>
        <v>28.92</v>
      </c>
      <c r="F1224">
        <f>IFERROR(VLOOKUP(D1224,rt_comb!$A:$B,2,FALSE),D1224)</f>
        <v>28.92</v>
      </c>
      <c r="G1224">
        <v>3849343</v>
      </c>
      <c r="H1224">
        <f>SUMIFS($G:$G,$E:$E,18.51,'RAW2'!$A:$A,'RAW2'!A1224)</f>
        <v>84304444</v>
      </c>
      <c r="I1224" s="1" t="str">
        <f>VLOOKUP(A1224,'volatile collection data'!$G$6:$H$69,2,FALSE)</f>
        <v>A</v>
      </c>
      <c r="J1224" s="1">
        <f>VLOOKUP(A1224,'volatile collection data'!$G$6:$I$69,3,FALSE)</f>
        <v>2</v>
      </c>
      <c r="K1224" s="1" t="str">
        <f>VLOOKUP(A1224,'volatile collection data'!$G$6:$N$69,8,FALSE)</f>
        <v>6B</v>
      </c>
      <c r="L1224" s="1">
        <f>VLOOKUP(A1224,'volatile collection data'!$G$6:$J$69,4,FALSE)</f>
        <v>4.07</v>
      </c>
      <c r="M1224" s="1">
        <f>VLOOKUP($A1224,'volatile collection data'!$G$6:$M$69,6,FALSE)</f>
        <v>11</v>
      </c>
      <c r="N1224" s="1">
        <f>VLOOKUP($A1224,'volatile collection data'!$G$6:$M$69,7,FALSE)</f>
        <v>4.07</v>
      </c>
      <c r="O1224" s="1">
        <f>VLOOKUP(A1224,'volatile collection data'!$G$6:$K$69,5,FALSE)</f>
        <v>0</v>
      </c>
      <c r="P1224" s="1" t="str">
        <f t="shared" si="117"/>
        <v>2A</v>
      </c>
      <c r="Q1224">
        <f t="shared" si="115"/>
        <v>5.6093396504964838E-2</v>
      </c>
      <c r="R1224" t="str">
        <f t="shared" si="118"/>
        <v>6B_0-A&amp;4.07%4.07@11</v>
      </c>
      <c r="S1224" t="str">
        <f t="shared" si="119"/>
        <v>2A-6B-VCS-Loc-22</v>
      </c>
      <c r="T1224" t="str">
        <f>IFERROR(IF(VLOOKUP(S1224,Bad!$A:$A,1,FALSE)='RAW2'!S1224,"yes","no"),"no")</f>
        <v>yes</v>
      </c>
      <c r="U1224" t="str">
        <f>IFERROR(VLOOKUP(F1224,compounds!$A:$B,2,FALSE),"")</f>
        <v/>
      </c>
      <c r="V1224" t="str">
        <f>VLOOKUP(B1224,'volatile collection data'!$O:$P,2,FALSE)</f>
        <v>24.apr.22 6</v>
      </c>
    </row>
    <row r="1225" spans="1:22" x14ac:dyDescent="0.2">
      <c r="A1225" t="s">
        <v>205</v>
      </c>
      <c r="B1225" s="1" t="str">
        <f t="shared" si="116"/>
        <v>2A</v>
      </c>
      <c r="C1225">
        <v>29.007000000000001</v>
      </c>
      <c r="D1225">
        <f t="shared" si="114"/>
        <v>29.01</v>
      </c>
      <c r="E1225">
        <f>VLOOKUP(D1225,'Peak Combiner'!$A$5:$D$4980,4,FALSE)</f>
        <v>29.01</v>
      </c>
      <c r="F1225">
        <f>IFERROR(VLOOKUP(D1225,rt_comb!$A:$B,2,FALSE),D1225)</f>
        <v>29.01</v>
      </c>
      <c r="G1225">
        <v>4064825</v>
      </c>
      <c r="H1225">
        <f>SUMIFS($G:$G,$E:$E,18.51,'RAW2'!$A:$A,'RAW2'!A1225)</f>
        <v>84304444</v>
      </c>
      <c r="I1225" s="1" t="str">
        <f>VLOOKUP(A1225,'volatile collection data'!$G$6:$H$69,2,FALSE)</f>
        <v>A</v>
      </c>
      <c r="J1225" s="1">
        <f>VLOOKUP(A1225,'volatile collection data'!$G$6:$I$69,3,FALSE)</f>
        <v>2</v>
      </c>
      <c r="K1225" s="1" t="str">
        <f>VLOOKUP(A1225,'volatile collection data'!$G$6:$N$69,8,FALSE)</f>
        <v>6B</v>
      </c>
      <c r="L1225" s="1">
        <f>VLOOKUP(A1225,'volatile collection data'!$G$6:$J$69,4,FALSE)</f>
        <v>4.07</v>
      </c>
      <c r="M1225" s="1">
        <f>VLOOKUP($A1225,'volatile collection data'!$G$6:$M$69,6,FALSE)</f>
        <v>11</v>
      </c>
      <c r="N1225" s="1">
        <f>VLOOKUP($A1225,'volatile collection data'!$G$6:$M$69,7,FALSE)</f>
        <v>4.07</v>
      </c>
      <c r="O1225" s="1">
        <f>VLOOKUP(A1225,'volatile collection data'!$G$6:$K$69,5,FALSE)</f>
        <v>0</v>
      </c>
      <c r="P1225" s="1" t="str">
        <f t="shared" si="117"/>
        <v>2A</v>
      </c>
      <c r="Q1225">
        <f t="shared" si="115"/>
        <v>5.9233443330015977E-2</v>
      </c>
      <c r="R1225" t="str">
        <f t="shared" si="118"/>
        <v>6B_0-A&amp;4.07%4.07@11</v>
      </c>
      <c r="S1225" t="str">
        <f t="shared" si="119"/>
        <v>2A-6B-VCS-Loc-22</v>
      </c>
      <c r="T1225" t="str">
        <f>IFERROR(IF(VLOOKUP(S1225,Bad!$A:$A,1,FALSE)='RAW2'!S1225,"yes","no"),"no")</f>
        <v>yes</v>
      </c>
      <c r="U1225" t="str">
        <f>IFERROR(VLOOKUP(F1225,compounds!$A:$B,2,FALSE),"")</f>
        <v/>
      </c>
      <c r="V1225" t="str">
        <f>VLOOKUP(B1225,'volatile collection data'!$O:$P,2,FALSE)</f>
        <v>24.apr.22 6</v>
      </c>
    </row>
    <row r="1226" spans="1:22" x14ac:dyDescent="0.2">
      <c r="A1226" t="s">
        <v>205</v>
      </c>
      <c r="B1226" s="1" t="str">
        <f t="shared" si="116"/>
        <v>2A</v>
      </c>
      <c r="C1226">
        <v>29.143000000000001</v>
      </c>
      <c r="D1226">
        <f t="shared" si="114"/>
        <v>29.14</v>
      </c>
      <c r="E1226">
        <f>VLOOKUP(D1226,'Peak Combiner'!$A$5:$D$4980,4,FALSE)</f>
        <v>29.14</v>
      </c>
      <c r="F1226">
        <f>IFERROR(VLOOKUP(D1226,rt_comb!$A:$B,2,FALSE),D1226)</f>
        <v>29.14</v>
      </c>
      <c r="G1226">
        <v>2860535</v>
      </c>
      <c r="H1226">
        <f>SUMIFS($G:$G,$E:$E,18.51,'RAW2'!$A:$A,'RAW2'!A1226)</f>
        <v>84304444</v>
      </c>
      <c r="I1226" s="1" t="str">
        <f>VLOOKUP(A1226,'volatile collection data'!$G$6:$H$69,2,FALSE)</f>
        <v>A</v>
      </c>
      <c r="J1226" s="1">
        <f>VLOOKUP(A1226,'volatile collection data'!$G$6:$I$69,3,FALSE)</f>
        <v>2</v>
      </c>
      <c r="K1226" s="1" t="str">
        <f>VLOOKUP(A1226,'volatile collection data'!$G$6:$N$69,8,FALSE)</f>
        <v>6B</v>
      </c>
      <c r="L1226" s="1">
        <f>VLOOKUP(A1226,'volatile collection data'!$G$6:$J$69,4,FALSE)</f>
        <v>4.07</v>
      </c>
      <c r="M1226" s="1">
        <f>VLOOKUP($A1226,'volatile collection data'!$G$6:$M$69,6,FALSE)</f>
        <v>11</v>
      </c>
      <c r="N1226" s="1">
        <f>VLOOKUP($A1226,'volatile collection data'!$G$6:$M$69,7,FALSE)</f>
        <v>4.07</v>
      </c>
      <c r="O1226" s="1">
        <f>VLOOKUP(A1226,'volatile collection data'!$G$6:$K$69,5,FALSE)</f>
        <v>0</v>
      </c>
      <c r="P1226" s="1" t="str">
        <f t="shared" si="117"/>
        <v>2A</v>
      </c>
      <c r="Q1226">
        <f t="shared" si="115"/>
        <v>4.1684288454245211E-2</v>
      </c>
      <c r="R1226" t="str">
        <f t="shared" si="118"/>
        <v>6B_0-A&amp;4.07%4.07@11</v>
      </c>
      <c r="S1226" t="str">
        <f t="shared" si="119"/>
        <v>2A-6B-VCS-Loc-22</v>
      </c>
      <c r="T1226" t="str">
        <f>IFERROR(IF(VLOOKUP(S1226,Bad!$A:$A,1,FALSE)='RAW2'!S1226,"yes","no"),"no")</f>
        <v>yes</v>
      </c>
      <c r="U1226" t="str">
        <f>IFERROR(VLOOKUP(F1226,compounds!$A:$B,2,FALSE),"")</f>
        <v/>
      </c>
      <c r="V1226" t="str">
        <f>VLOOKUP(B1226,'volatile collection data'!$O:$P,2,FALSE)</f>
        <v>24.apr.22 6</v>
      </c>
    </row>
    <row r="1227" spans="1:22" x14ac:dyDescent="0.2">
      <c r="A1227" t="s">
        <v>205</v>
      </c>
      <c r="B1227" s="1" t="str">
        <f t="shared" si="116"/>
        <v>2A</v>
      </c>
      <c r="C1227">
        <v>29.260999999999999</v>
      </c>
      <c r="D1227">
        <f t="shared" si="114"/>
        <v>29.26</v>
      </c>
      <c r="E1227">
        <f>VLOOKUP(D1227,'Peak Combiner'!$A$5:$D$4980,4,FALSE)</f>
        <v>29.26</v>
      </c>
      <c r="F1227">
        <f>IFERROR(VLOOKUP(D1227,rt_comb!$A:$B,2,FALSE),D1227)</f>
        <v>29.26</v>
      </c>
      <c r="G1227">
        <v>2950959</v>
      </c>
      <c r="H1227">
        <f>SUMIFS($G:$G,$E:$E,18.51,'RAW2'!$A:$A,'RAW2'!A1227)</f>
        <v>84304444</v>
      </c>
      <c r="I1227" s="1" t="str">
        <f>VLOOKUP(A1227,'volatile collection data'!$G$6:$H$69,2,FALSE)</f>
        <v>A</v>
      </c>
      <c r="J1227" s="1">
        <f>VLOOKUP(A1227,'volatile collection data'!$G$6:$I$69,3,FALSE)</f>
        <v>2</v>
      </c>
      <c r="K1227" s="1" t="str">
        <f>VLOOKUP(A1227,'volatile collection data'!$G$6:$N$69,8,FALSE)</f>
        <v>6B</v>
      </c>
      <c r="L1227" s="1">
        <f>VLOOKUP(A1227,'volatile collection data'!$G$6:$J$69,4,FALSE)</f>
        <v>4.07</v>
      </c>
      <c r="M1227" s="1">
        <f>VLOOKUP($A1227,'volatile collection data'!$G$6:$M$69,6,FALSE)</f>
        <v>11</v>
      </c>
      <c r="N1227" s="1">
        <f>VLOOKUP($A1227,'volatile collection data'!$G$6:$M$69,7,FALSE)</f>
        <v>4.07</v>
      </c>
      <c r="O1227" s="1">
        <f>VLOOKUP(A1227,'volatile collection data'!$G$6:$K$69,5,FALSE)</f>
        <v>0</v>
      </c>
      <c r="P1227" s="1" t="str">
        <f t="shared" si="117"/>
        <v>2A</v>
      </c>
      <c r="Q1227">
        <f t="shared" si="115"/>
        <v>4.3001965077389709E-2</v>
      </c>
      <c r="R1227" t="str">
        <f t="shared" si="118"/>
        <v>6B_0-A&amp;4.07%4.07@11</v>
      </c>
      <c r="S1227" t="str">
        <f t="shared" si="119"/>
        <v>2A-6B-VCS-Loc-22</v>
      </c>
      <c r="T1227" t="str">
        <f>IFERROR(IF(VLOOKUP(S1227,Bad!$A:$A,1,FALSE)='RAW2'!S1227,"yes","no"),"no")</f>
        <v>yes</v>
      </c>
      <c r="U1227" t="str">
        <f>IFERROR(VLOOKUP(F1227,compounds!$A:$B,2,FALSE),"")</f>
        <v/>
      </c>
      <c r="V1227" t="str">
        <f>VLOOKUP(B1227,'volatile collection data'!$O:$P,2,FALSE)</f>
        <v>24.apr.22 6</v>
      </c>
    </row>
    <row r="1228" spans="1:22" x14ac:dyDescent="0.2">
      <c r="A1228" t="s">
        <v>205</v>
      </c>
      <c r="B1228" s="1" t="str">
        <f t="shared" si="116"/>
        <v>2A</v>
      </c>
      <c r="C1228">
        <v>29.539000000000001</v>
      </c>
      <c r="D1228">
        <f t="shared" si="114"/>
        <v>29.54</v>
      </c>
      <c r="E1228">
        <f>VLOOKUP(D1228,'Peak Combiner'!$A$5:$D$4980,4,FALSE)</f>
        <v>29.54</v>
      </c>
      <c r="F1228">
        <f>IFERROR(VLOOKUP(D1228,rt_comb!$A:$B,2,FALSE),D1228)</f>
        <v>29.54</v>
      </c>
      <c r="G1228">
        <v>8036293</v>
      </c>
      <c r="H1228">
        <f>SUMIFS($G:$G,$E:$E,18.51,'RAW2'!$A:$A,'RAW2'!A1228)</f>
        <v>84304444</v>
      </c>
      <c r="I1228" s="1" t="str">
        <f>VLOOKUP(A1228,'volatile collection data'!$G$6:$H$69,2,FALSE)</f>
        <v>A</v>
      </c>
      <c r="J1228" s="1">
        <f>VLOOKUP(A1228,'volatile collection data'!$G$6:$I$69,3,FALSE)</f>
        <v>2</v>
      </c>
      <c r="K1228" s="1" t="str">
        <f>VLOOKUP(A1228,'volatile collection data'!$G$6:$N$69,8,FALSE)</f>
        <v>6B</v>
      </c>
      <c r="L1228" s="1">
        <f>VLOOKUP(A1228,'volatile collection data'!$G$6:$J$69,4,FALSE)</f>
        <v>4.07</v>
      </c>
      <c r="M1228" s="1">
        <f>VLOOKUP($A1228,'volatile collection data'!$G$6:$M$69,6,FALSE)</f>
        <v>11</v>
      </c>
      <c r="N1228" s="1">
        <f>VLOOKUP($A1228,'volatile collection data'!$G$6:$M$69,7,FALSE)</f>
        <v>4.07</v>
      </c>
      <c r="O1228" s="1">
        <f>VLOOKUP(A1228,'volatile collection data'!$G$6:$K$69,5,FALSE)</f>
        <v>0</v>
      </c>
      <c r="P1228" s="1" t="str">
        <f t="shared" si="117"/>
        <v>2A</v>
      </c>
      <c r="Q1228">
        <f t="shared" si="115"/>
        <v>0.11710646977395191</v>
      </c>
      <c r="R1228" t="str">
        <f t="shared" si="118"/>
        <v>6B_0-A&amp;4.07%4.07@11</v>
      </c>
      <c r="S1228" t="str">
        <f t="shared" si="119"/>
        <v>2A-6B-VCS-Loc-22</v>
      </c>
      <c r="T1228" t="str">
        <f>IFERROR(IF(VLOOKUP(S1228,Bad!$A:$A,1,FALSE)='RAW2'!S1228,"yes","no"),"no")</f>
        <v>yes</v>
      </c>
      <c r="U1228" t="str">
        <f>IFERROR(VLOOKUP(F1228,compounds!$A:$B,2,FALSE),"")</f>
        <v/>
      </c>
      <c r="V1228" t="str">
        <f>VLOOKUP(B1228,'volatile collection data'!$O:$P,2,FALSE)</f>
        <v>24.apr.22 6</v>
      </c>
    </row>
    <row r="1229" spans="1:22" x14ac:dyDescent="0.2">
      <c r="A1229" t="s">
        <v>205</v>
      </c>
      <c r="B1229" s="1" t="str">
        <f t="shared" si="116"/>
        <v>2A</v>
      </c>
      <c r="C1229">
        <v>29.597000000000001</v>
      </c>
      <c r="D1229">
        <f t="shared" si="114"/>
        <v>29.6</v>
      </c>
      <c r="E1229">
        <f>VLOOKUP(D1229,'Peak Combiner'!$A$5:$D$4980,4,FALSE)</f>
        <v>29.6</v>
      </c>
      <c r="F1229">
        <f>IFERROR(VLOOKUP(D1229,rt_comb!$A:$B,2,FALSE),D1229)</f>
        <v>29.6</v>
      </c>
      <c r="G1229">
        <v>6526606</v>
      </c>
      <c r="H1229">
        <f>SUMIFS($G:$G,$E:$E,18.51,'RAW2'!$A:$A,'RAW2'!A1229)</f>
        <v>84304444</v>
      </c>
      <c r="I1229" s="1" t="str">
        <f>VLOOKUP(A1229,'volatile collection data'!$G$6:$H$69,2,FALSE)</f>
        <v>A</v>
      </c>
      <c r="J1229" s="1">
        <f>VLOOKUP(A1229,'volatile collection data'!$G$6:$I$69,3,FALSE)</f>
        <v>2</v>
      </c>
      <c r="K1229" s="1" t="str">
        <f>VLOOKUP(A1229,'volatile collection data'!$G$6:$N$69,8,FALSE)</f>
        <v>6B</v>
      </c>
      <c r="L1229" s="1">
        <f>VLOOKUP(A1229,'volatile collection data'!$G$6:$J$69,4,FALSE)</f>
        <v>4.07</v>
      </c>
      <c r="M1229" s="1">
        <f>VLOOKUP($A1229,'volatile collection data'!$G$6:$M$69,6,FALSE)</f>
        <v>11</v>
      </c>
      <c r="N1229" s="1">
        <f>VLOOKUP($A1229,'volatile collection data'!$G$6:$M$69,7,FALSE)</f>
        <v>4.07</v>
      </c>
      <c r="O1229" s="1">
        <f>VLOOKUP(A1229,'volatile collection data'!$G$6:$K$69,5,FALSE)</f>
        <v>0</v>
      </c>
      <c r="P1229" s="1" t="str">
        <f t="shared" si="117"/>
        <v>2A</v>
      </c>
      <c r="Q1229">
        <f t="shared" si="115"/>
        <v>9.5107008699843731E-2</v>
      </c>
      <c r="R1229" t="str">
        <f t="shared" si="118"/>
        <v>6B_0-A&amp;4.07%4.07@11</v>
      </c>
      <c r="S1229" t="str">
        <f t="shared" si="119"/>
        <v>2A-6B-VCS-Loc-22</v>
      </c>
      <c r="T1229" t="str">
        <f>IFERROR(IF(VLOOKUP(S1229,Bad!$A:$A,1,FALSE)='RAW2'!S1229,"yes","no"),"no")</f>
        <v>yes</v>
      </c>
      <c r="U1229" t="str">
        <f>IFERROR(VLOOKUP(F1229,compounds!$A:$B,2,FALSE),"")</f>
        <v/>
      </c>
      <c r="V1229" t="str">
        <f>VLOOKUP(B1229,'volatile collection data'!$O:$P,2,FALSE)</f>
        <v>24.apr.22 6</v>
      </c>
    </row>
    <row r="1230" spans="1:22" x14ac:dyDescent="0.2">
      <c r="A1230" t="s">
        <v>205</v>
      </c>
      <c r="B1230" s="1" t="str">
        <f t="shared" si="116"/>
        <v>2A</v>
      </c>
      <c r="C1230">
        <v>29.742000000000001</v>
      </c>
      <c r="D1230">
        <f t="shared" si="114"/>
        <v>29.74</v>
      </c>
      <c r="E1230">
        <f>VLOOKUP(D1230,'Peak Combiner'!$A$5:$D$4980,4,FALSE)</f>
        <v>29.74</v>
      </c>
      <c r="F1230">
        <f>IFERROR(VLOOKUP(D1230,rt_comb!$A:$B,2,FALSE),D1230)</f>
        <v>29.74</v>
      </c>
      <c r="G1230">
        <v>4361607</v>
      </c>
      <c r="H1230">
        <f>SUMIFS($G:$G,$E:$E,18.51,'RAW2'!$A:$A,'RAW2'!A1230)</f>
        <v>84304444</v>
      </c>
      <c r="I1230" s="1" t="str">
        <f>VLOOKUP(A1230,'volatile collection data'!$G$6:$H$69,2,FALSE)</f>
        <v>A</v>
      </c>
      <c r="J1230" s="1">
        <f>VLOOKUP(A1230,'volatile collection data'!$G$6:$I$69,3,FALSE)</f>
        <v>2</v>
      </c>
      <c r="K1230" s="1" t="str">
        <f>VLOOKUP(A1230,'volatile collection data'!$G$6:$N$69,8,FALSE)</f>
        <v>6B</v>
      </c>
      <c r="L1230" s="1">
        <f>VLOOKUP(A1230,'volatile collection data'!$G$6:$J$69,4,FALSE)</f>
        <v>4.07</v>
      </c>
      <c r="M1230" s="1">
        <f>VLOOKUP($A1230,'volatile collection data'!$G$6:$M$69,6,FALSE)</f>
        <v>11</v>
      </c>
      <c r="N1230" s="1">
        <f>VLOOKUP($A1230,'volatile collection data'!$G$6:$M$69,7,FALSE)</f>
        <v>4.07</v>
      </c>
      <c r="O1230" s="1">
        <f>VLOOKUP(A1230,'volatile collection data'!$G$6:$K$69,5,FALSE)</f>
        <v>0</v>
      </c>
      <c r="P1230" s="1" t="str">
        <f t="shared" si="117"/>
        <v>2A</v>
      </c>
      <c r="Q1230">
        <f t="shared" si="115"/>
        <v>6.3558210024367831E-2</v>
      </c>
      <c r="R1230" t="str">
        <f t="shared" si="118"/>
        <v>6B_0-A&amp;4.07%4.07@11</v>
      </c>
      <c r="S1230" t="str">
        <f t="shared" si="119"/>
        <v>2A-6B-VCS-Loc-22</v>
      </c>
      <c r="T1230" t="str">
        <f>IFERROR(IF(VLOOKUP(S1230,Bad!$A:$A,1,FALSE)='RAW2'!S1230,"yes","no"),"no")</f>
        <v>yes</v>
      </c>
      <c r="U1230" t="str">
        <f>IFERROR(VLOOKUP(F1230,compounds!$A:$B,2,FALSE),"")</f>
        <v/>
      </c>
      <c r="V1230" t="str">
        <f>VLOOKUP(B1230,'volatile collection data'!$O:$P,2,FALSE)</f>
        <v>24.apr.22 6</v>
      </c>
    </row>
    <row r="1231" spans="1:22" x14ac:dyDescent="0.2">
      <c r="A1231" t="s">
        <v>205</v>
      </c>
      <c r="B1231" s="1" t="str">
        <f t="shared" si="116"/>
        <v>2A</v>
      </c>
      <c r="C1231">
        <v>29.902999999999999</v>
      </c>
      <c r="D1231">
        <f t="shared" si="114"/>
        <v>29.9</v>
      </c>
      <c r="E1231">
        <f>VLOOKUP(D1231,'Peak Combiner'!$A$5:$D$4980,4,FALSE)</f>
        <v>29.9</v>
      </c>
      <c r="F1231">
        <f>IFERROR(VLOOKUP(D1231,rt_comb!$A:$B,2,FALSE),D1231)</f>
        <v>29.9</v>
      </c>
      <c r="G1231">
        <v>2224434</v>
      </c>
      <c r="H1231">
        <f>SUMIFS($G:$G,$E:$E,18.51,'RAW2'!$A:$A,'RAW2'!A1231)</f>
        <v>84304444</v>
      </c>
      <c r="I1231" s="1" t="str">
        <f>VLOOKUP(A1231,'volatile collection data'!$G$6:$H$69,2,FALSE)</f>
        <v>A</v>
      </c>
      <c r="J1231" s="1">
        <f>VLOOKUP(A1231,'volatile collection data'!$G$6:$I$69,3,FALSE)</f>
        <v>2</v>
      </c>
      <c r="K1231" s="1" t="str">
        <f>VLOOKUP(A1231,'volatile collection data'!$G$6:$N$69,8,FALSE)</f>
        <v>6B</v>
      </c>
      <c r="L1231" s="1">
        <f>VLOOKUP(A1231,'volatile collection data'!$G$6:$J$69,4,FALSE)</f>
        <v>4.07</v>
      </c>
      <c r="M1231" s="1">
        <f>VLOOKUP($A1231,'volatile collection data'!$G$6:$M$69,6,FALSE)</f>
        <v>11</v>
      </c>
      <c r="N1231" s="1">
        <f>VLOOKUP($A1231,'volatile collection data'!$G$6:$M$69,7,FALSE)</f>
        <v>4.07</v>
      </c>
      <c r="O1231" s="1">
        <f>VLOOKUP(A1231,'volatile collection data'!$G$6:$K$69,5,FALSE)</f>
        <v>0</v>
      </c>
      <c r="P1231" s="1" t="str">
        <f t="shared" si="117"/>
        <v>2A</v>
      </c>
      <c r="Q1231">
        <f t="shared" si="115"/>
        <v>3.2414897389275249E-2</v>
      </c>
      <c r="R1231" t="str">
        <f t="shared" si="118"/>
        <v>6B_0-A&amp;4.07%4.07@11</v>
      </c>
      <c r="S1231" t="str">
        <f t="shared" si="119"/>
        <v>2A-6B-VCS-Loc-22</v>
      </c>
      <c r="T1231" t="str">
        <f>IFERROR(IF(VLOOKUP(S1231,Bad!$A:$A,1,FALSE)='RAW2'!S1231,"yes","no"),"no")</f>
        <v>yes</v>
      </c>
      <c r="U1231" t="str">
        <f>IFERROR(VLOOKUP(F1231,compounds!$A:$B,2,FALSE),"")</f>
        <v/>
      </c>
      <c r="V1231" t="str">
        <f>VLOOKUP(B1231,'volatile collection data'!$O:$P,2,FALSE)</f>
        <v>24.apr.22 6</v>
      </c>
    </row>
    <row r="1232" spans="1:22" x14ac:dyDescent="0.2">
      <c r="A1232" t="s">
        <v>205</v>
      </c>
      <c r="B1232" s="1" t="str">
        <f t="shared" si="116"/>
        <v>2A</v>
      </c>
      <c r="C1232">
        <v>30.03</v>
      </c>
      <c r="D1232">
        <f t="shared" si="114"/>
        <v>30.03</v>
      </c>
      <c r="E1232">
        <f>VLOOKUP(D1232,'Peak Combiner'!$A$5:$D$4980,4,FALSE)</f>
        <v>30.03</v>
      </c>
      <c r="F1232">
        <f>IFERROR(VLOOKUP(D1232,rt_comb!$A:$B,2,FALSE),D1232)</f>
        <v>30.03</v>
      </c>
      <c r="G1232">
        <v>6438486</v>
      </c>
      <c r="H1232">
        <f>SUMIFS($G:$G,$E:$E,18.51,'RAW2'!$A:$A,'RAW2'!A1232)</f>
        <v>84304444</v>
      </c>
      <c r="I1232" s="1" t="str">
        <f>VLOOKUP(A1232,'volatile collection data'!$G$6:$H$69,2,FALSE)</f>
        <v>A</v>
      </c>
      <c r="J1232" s="1">
        <f>VLOOKUP(A1232,'volatile collection data'!$G$6:$I$69,3,FALSE)</f>
        <v>2</v>
      </c>
      <c r="K1232" s="1" t="str">
        <f>VLOOKUP(A1232,'volatile collection data'!$G$6:$N$69,8,FALSE)</f>
        <v>6B</v>
      </c>
      <c r="L1232" s="1">
        <f>VLOOKUP(A1232,'volatile collection data'!$G$6:$J$69,4,FALSE)</f>
        <v>4.07</v>
      </c>
      <c r="M1232" s="1">
        <f>VLOOKUP($A1232,'volatile collection data'!$G$6:$M$69,6,FALSE)</f>
        <v>11</v>
      </c>
      <c r="N1232" s="1">
        <f>VLOOKUP($A1232,'volatile collection data'!$G$6:$M$69,7,FALSE)</f>
        <v>4.07</v>
      </c>
      <c r="O1232" s="1">
        <f>VLOOKUP(A1232,'volatile collection data'!$G$6:$K$69,5,FALSE)</f>
        <v>0</v>
      </c>
      <c r="P1232" s="1" t="str">
        <f t="shared" si="117"/>
        <v>2A</v>
      </c>
      <c r="Q1232">
        <f t="shared" si="115"/>
        <v>9.3822906425762798E-2</v>
      </c>
      <c r="R1232" t="str">
        <f t="shared" si="118"/>
        <v>6B_0-A&amp;4.07%4.07@11</v>
      </c>
      <c r="S1232" t="str">
        <f t="shared" si="119"/>
        <v>2A-6B-VCS-Loc-22</v>
      </c>
      <c r="T1232" t="str">
        <f>IFERROR(IF(VLOOKUP(S1232,Bad!$A:$A,1,FALSE)='RAW2'!S1232,"yes","no"),"no")</f>
        <v>yes</v>
      </c>
      <c r="U1232" t="str">
        <f>IFERROR(VLOOKUP(F1232,compounds!$A:$B,2,FALSE),"")</f>
        <v/>
      </c>
      <c r="V1232" t="str">
        <f>VLOOKUP(B1232,'volatile collection data'!$O:$P,2,FALSE)</f>
        <v>24.apr.22 6</v>
      </c>
    </row>
    <row r="1233" spans="1:22" x14ac:dyDescent="0.2">
      <c r="A1233" t="s">
        <v>205</v>
      </c>
      <c r="B1233" s="1" t="str">
        <f t="shared" si="116"/>
        <v>2A</v>
      </c>
      <c r="C1233">
        <v>30.202000000000002</v>
      </c>
      <c r="D1233">
        <f t="shared" si="114"/>
        <v>30.2</v>
      </c>
      <c r="E1233">
        <f>VLOOKUP(D1233,'Peak Combiner'!$A$5:$D$4980,4,FALSE)</f>
        <v>30.2</v>
      </c>
      <c r="F1233">
        <f>IFERROR(VLOOKUP(D1233,rt_comb!$A:$B,2,FALSE),D1233)</f>
        <v>30.2</v>
      </c>
      <c r="G1233">
        <v>4882306</v>
      </c>
      <c r="H1233">
        <f>SUMIFS($G:$G,$E:$E,18.51,'RAW2'!$A:$A,'RAW2'!A1233)</f>
        <v>84304444</v>
      </c>
      <c r="I1233" s="1" t="str">
        <f>VLOOKUP(A1233,'volatile collection data'!$G$6:$H$69,2,FALSE)</f>
        <v>A</v>
      </c>
      <c r="J1233" s="1">
        <f>VLOOKUP(A1233,'volatile collection data'!$G$6:$I$69,3,FALSE)</f>
        <v>2</v>
      </c>
      <c r="K1233" s="1" t="str">
        <f>VLOOKUP(A1233,'volatile collection data'!$G$6:$N$69,8,FALSE)</f>
        <v>6B</v>
      </c>
      <c r="L1233" s="1">
        <f>VLOOKUP(A1233,'volatile collection data'!$G$6:$J$69,4,FALSE)</f>
        <v>4.07</v>
      </c>
      <c r="M1233" s="1">
        <f>VLOOKUP($A1233,'volatile collection data'!$G$6:$M$69,6,FALSE)</f>
        <v>11</v>
      </c>
      <c r="N1233" s="1">
        <f>VLOOKUP($A1233,'volatile collection data'!$G$6:$M$69,7,FALSE)</f>
        <v>4.07</v>
      </c>
      <c r="O1233" s="1">
        <f>VLOOKUP(A1233,'volatile collection data'!$G$6:$K$69,5,FALSE)</f>
        <v>0</v>
      </c>
      <c r="P1233" s="1" t="str">
        <f t="shared" si="117"/>
        <v>2A</v>
      </c>
      <c r="Q1233">
        <f t="shared" si="115"/>
        <v>7.1145940051735815E-2</v>
      </c>
      <c r="R1233" t="str">
        <f t="shared" si="118"/>
        <v>6B_0-A&amp;4.07%4.07@11</v>
      </c>
      <c r="S1233" t="str">
        <f t="shared" si="119"/>
        <v>2A-6B-VCS-Loc-22</v>
      </c>
      <c r="T1233" t="str">
        <f>IFERROR(IF(VLOOKUP(S1233,Bad!$A:$A,1,FALSE)='RAW2'!S1233,"yes","no"),"no")</f>
        <v>yes</v>
      </c>
      <c r="U1233" t="str">
        <f>IFERROR(VLOOKUP(F1233,compounds!$A:$B,2,FALSE),"")</f>
        <v/>
      </c>
      <c r="V1233" t="str">
        <f>VLOOKUP(B1233,'volatile collection data'!$O:$P,2,FALSE)</f>
        <v>24.apr.22 6</v>
      </c>
    </row>
    <row r="1234" spans="1:22" x14ac:dyDescent="0.2">
      <c r="A1234" t="s">
        <v>205</v>
      </c>
      <c r="B1234" s="1" t="str">
        <f t="shared" si="116"/>
        <v>2A</v>
      </c>
      <c r="C1234">
        <v>30.475000000000001</v>
      </c>
      <c r="D1234">
        <f t="shared" si="114"/>
        <v>30.48</v>
      </c>
      <c r="E1234">
        <f>VLOOKUP(D1234,'Peak Combiner'!$A$5:$D$4980,4,FALSE)</f>
        <v>30.48</v>
      </c>
      <c r="F1234">
        <f>IFERROR(VLOOKUP(D1234,rt_comb!$A:$B,2,FALSE),D1234)</f>
        <v>30.48</v>
      </c>
      <c r="G1234">
        <v>2075679</v>
      </c>
      <c r="H1234">
        <f>SUMIFS($G:$G,$E:$E,18.51,'RAW2'!$A:$A,'RAW2'!A1234)</f>
        <v>84304444</v>
      </c>
      <c r="I1234" s="1" t="str">
        <f>VLOOKUP(A1234,'volatile collection data'!$G$6:$H$69,2,FALSE)</f>
        <v>A</v>
      </c>
      <c r="J1234" s="1">
        <f>VLOOKUP(A1234,'volatile collection data'!$G$6:$I$69,3,FALSE)</f>
        <v>2</v>
      </c>
      <c r="K1234" s="1" t="str">
        <f>VLOOKUP(A1234,'volatile collection data'!$G$6:$N$69,8,FALSE)</f>
        <v>6B</v>
      </c>
      <c r="L1234" s="1">
        <f>VLOOKUP(A1234,'volatile collection data'!$G$6:$J$69,4,FALSE)</f>
        <v>4.07</v>
      </c>
      <c r="M1234" s="1">
        <f>VLOOKUP($A1234,'volatile collection data'!$G$6:$M$69,6,FALSE)</f>
        <v>11</v>
      </c>
      <c r="N1234" s="1">
        <f>VLOOKUP($A1234,'volatile collection data'!$G$6:$M$69,7,FALSE)</f>
        <v>4.07</v>
      </c>
      <c r="O1234" s="1">
        <f>VLOOKUP(A1234,'volatile collection data'!$G$6:$K$69,5,FALSE)</f>
        <v>0</v>
      </c>
      <c r="P1234" s="1" t="str">
        <f t="shared" si="117"/>
        <v>2A</v>
      </c>
      <c r="Q1234">
        <f t="shared" si="115"/>
        <v>3.0247209761257679E-2</v>
      </c>
      <c r="R1234" t="str">
        <f t="shared" si="118"/>
        <v>6B_0-A&amp;4.07%4.07@11</v>
      </c>
      <c r="S1234" t="str">
        <f t="shared" si="119"/>
        <v>2A-6B-VCS-Loc-22</v>
      </c>
      <c r="T1234" t="str">
        <f>IFERROR(IF(VLOOKUP(S1234,Bad!$A:$A,1,FALSE)='RAW2'!S1234,"yes","no"),"no")</f>
        <v>yes</v>
      </c>
      <c r="U1234" t="str">
        <f>IFERROR(VLOOKUP(F1234,compounds!$A:$B,2,FALSE),"")</f>
        <v/>
      </c>
      <c r="V1234" t="str">
        <f>VLOOKUP(B1234,'volatile collection data'!$O:$P,2,FALSE)</f>
        <v>24.apr.22 6</v>
      </c>
    </row>
    <row r="1235" spans="1:22" x14ac:dyDescent="0.2">
      <c r="A1235" t="s">
        <v>205</v>
      </c>
      <c r="B1235" s="1" t="str">
        <f t="shared" si="116"/>
        <v>2A</v>
      </c>
      <c r="C1235">
        <v>30.606999999999999</v>
      </c>
      <c r="D1235">
        <f t="shared" si="114"/>
        <v>30.61</v>
      </c>
      <c r="E1235">
        <f>VLOOKUP(D1235,'Peak Combiner'!$A$5:$D$4980,4,FALSE)</f>
        <v>30.61</v>
      </c>
      <c r="F1235">
        <f>IFERROR(VLOOKUP(D1235,rt_comb!$A:$B,2,FALSE),D1235)</f>
        <v>30.61</v>
      </c>
      <c r="G1235">
        <v>2198395</v>
      </c>
      <c r="H1235">
        <f>SUMIFS($G:$G,$E:$E,18.51,'RAW2'!$A:$A,'RAW2'!A1235)</f>
        <v>84304444</v>
      </c>
      <c r="I1235" s="1" t="str">
        <f>VLOOKUP(A1235,'volatile collection data'!$G$6:$H$69,2,FALSE)</f>
        <v>A</v>
      </c>
      <c r="J1235" s="1">
        <f>VLOOKUP(A1235,'volatile collection data'!$G$6:$I$69,3,FALSE)</f>
        <v>2</v>
      </c>
      <c r="K1235" s="1" t="str">
        <f>VLOOKUP(A1235,'volatile collection data'!$G$6:$N$69,8,FALSE)</f>
        <v>6B</v>
      </c>
      <c r="L1235" s="1">
        <f>VLOOKUP(A1235,'volatile collection data'!$G$6:$J$69,4,FALSE)</f>
        <v>4.07</v>
      </c>
      <c r="M1235" s="1">
        <f>VLOOKUP($A1235,'volatile collection data'!$G$6:$M$69,6,FALSE)</f>
        <v>11</v>
      </c>
      <c r="N1235" s="1">
        <f>VLOOKUP($A1235,'volatile collection data'!$G$6:$M$69,7,FALSE)</f>
        <v>4.07</v>
      </c>
      <c r="O1235" s="1">
        <f>VLOOKUP(A1235,'volatile collection data'!$G$6:$K$69,5,FALSE)</f>
        <v>0</v>
      </c>
      <c r="P1235" s="1" t="str">
        <f t="shared" si="117"/>
        <v>2A</v>
      </c>
      <c r="Q1235">
        <f t="shared" si="115"/>
        <v>3.203545187049639E-2</v>
      </c>
      <c r="R1235" t="str">
        <f t="shared" si="118"/>
        <v>6B_0-A&amp;4.07%4.07@11</v>
      </c>
      <c r="S1235" t="str">
        <f t="shared" si="119"/>
        <v>2A-6B-VCS-Loc-22</v>
      </c>
      <c r="T1235" t="str">
        <f>IFERROR(IF(VLOOKUP(S1235,Bad!$A:$A,1,FALSE)='RAW2'!S1235,"yes","no"),"no")</f>
        <v>yes</v>
      </c>
      <c r="U1235" t="str">
        <f>IFERROR(VLOOKUP(F1235,compounds!$A:$B,2,FALSE),"")</f>
        <v/>
      </c>
      <c r="V1235" t="str">
        <f>VLOOKUP(B1235,'volatile collection data'!$O:$P,2,FALSE)</f>
        <v>24.apr.22 6</v>
      </c>
    </row>
    <row r="1236" spans="1:22" x14ac:dyDescent="0.2">
      <c r="A1236" t="s">
        <v>205</v>
      </c>
      <c r="B1236" s="1" t="str">
        <f t="shared" si="116"/>
        <v>2A</v>
      </c>
      <c r="C1236">
        <v>30.747</v>
      </c>
      <c r="D1236">
        <f t="shared" si="114"/>
        <v>30.75</v>
      </c>
      <c r="E1236">
        <f>VLOOKUP(D1236,'Peak Combiner'!$A$5:$D$4980,4,FALSE)</f>
        <v>30.75</v>
      </c>
      <c r="F1236">
        <f>IFERROR(VLOOKUP(D1236,rt_comb!$A:$B,2,FALSE),D1236)</f>
        <v>30.75</v>
      </c>
      <c r="G1236">
        <v>2342325</v>
      </c>
      <c r="H1236">
        <f>SUMIFS($G:$G,$E:$E,18.51,'RAW2'!$A:$A,'RAW2'!A1236)</f>
        <v>84304444</v>
      </c>
      <c r="I1236" s="1" t="str">
        <f>VLOOKUP(A1236,'volatile collection data'!$G$6:$H$69,2,FALSE)</f>
        <v>A</v>
      </c>
      <c r="J1236" s="1">
        <f>VLOOKUP(A1236,'volatile collection data'!$G$6:$I$69,3,FALSE)</f>
        <v>2</v>
      </c>
      <c r="K1236" s="1" t="str">
        <f>VLOOKUP(A1236,'volatile collection data'!$G$6:$N$69,8,FALSE)</f>
        <v>6B</v>
      </c>
      <c r="L1236" s="1">
        <f>VLOOKUP(A1236,'volatile collection data'!$G$6:$J$69,4,FALSE)</f>
        <v>4.07</v>
      </c>
      <c r="M1236" s="1">
        <f>VLOOKUP($A1236,'volatile collection data'!$G$6:$M$69,6,FALSE)</f>
        <v>11</v>
      </c>
      <c r="N1236" s="1">
        <f>VLOOKUP($A1236,'volatile collection data'!$G$6:$M$69,7,FALSE)</f>
        <v>4.07</v>
      </c>
      <c r="O1236" s="1">
        <f>VLOOKUP(A1236,'volatile collection data'!$G$6:$K$69,5,FALSE)</f>
        <v>0</v>
      </c>
      <c r="P1236" s="1" t="str">
        <f t="shared" si="117"/>
        <v>2A</v>
      </c>
      <c r="Q1236">
        <f t="shared" si="115"/>
        <v>3.4132828632961978E-2</v>
      </c>
      <c r="R1236" t="str">
        <f t="shared" si="118"/>
        <v>6B_0-A&amp;4.07%4.07@11</v>
      </c>
      <c r="S1236" t="str">
        <f t="shared" si="119"/>
        <v>2A-6B-VCS-Loc-22</v>
      </c>
      <c r="T1236" t="str">
        <f>IFERROR(IF(VLOOKUP(S1236,Bad!$A:$A,1,FALSE)='RAW2'!S1236,"yes","no"),"no")</f>
        <v>yes</v>
      </c>
      <c r="U1236" t="str">
        <f>IFERROR(VLOOKUP(F1236,compounds!$A:$B,2,FALSE),"")</f>
        <v/>
      </c>
      <c r="V1236" t="str">
        <f>VLOOKUP(B1236,'volatile collection data'!$O:$P,2,FALSE)</f>
        <v>24.apr.22 6</v>
      </c>
    </row>
    <row r="1237" spans="1:22" x14ac:dyDescent="0.2">
      <c r="A1237" t="s">
        <v>205</v>
      </c>
      <c r="B1237" s="1" t="str">
        <f t="shared" si="116"/>
        <v>2A</v>
      </c>
      <c r="C1237">
        <v>30.954000000000001</v>
      </c>
      <c r="D1237">
        <f t="shared" si="114"/>
        <v>30.95</v>
      </c>
      <c r="E1237">
        <f>VLOOKUP(D1237,'Peak Combiner'!$A$5:$D$4980,4,FALSE)</f>
        <v>30.94</v>
      </c>
      <c r="F1237">
        <f>IFERROR(VLOOKUP(D1237,rt_comb!$A:$B,2,FALSE),D1237)</f>
        <v>30.95</v>
      </c>
      <c r="G1237">
        <v>9630671</v>
      </c>
      <c r="H1237">
        <f>SUMIFS($G:$G,$E:$E,18.51,'RAW2'!$A:$A,'RAW2'!A1237)</f>
        <v>84304444</v>
      </c>
      <c r="I1237" s="1" t="str">
        <f>VLOOKUP(A1237,'volatile collection data'!$G$6:$H$69,2,FALSE)</f>
        <v>A</v>
      </c>
      <c r="J1237" s="1">
        <f>VLOOKUP(A1237,'volatile collection data'!$G$6:$I$69,3,FALSE)</f>
        <v>2</v>
      </c>
      <c r="K1237" s="1" t="str">
        <f>VLOOKUP(A1237,'volatile collection data'!$G$6:$N$69,8,FALSE)</f>
        <v>6B</v>
      </c>
      <c r="L1237" s="1">
        <f>VLOOKUP(A1237,'volatile collection data'!$G$6:$J$69,4,FALSE)</f>
        <v>4.07</v>
      </c>
      <c r="M1237" s="1">
        <f>VLOOKUP($A1237,'volatile collection data'!$G$6:$M$69,6,FALSE)</f>
        <v>11</v>
      </c>
      <c r="N1237" s="1">
        <f>VLOOKUP($A1237,'volatile collection data'!$G$6:$M$69,7,FALSE)</f>
        <v>4.07</v>
      </c>
      <c r="O1237" s="1">
        <f>VLOOKUP(A1237,'volatile collection data'!$G$6:$K$69,5,FALSE)</f>
        <v>0</v>
      </c>
      <c r="P1237" s="1" t="str">
        <f t="shared" si="117"/>
        <v>2A</v>
      </c>
      <c r="Q1237">
        <f t="shared" si="115"/>
        <v>0.14034006504794877</v>
      </c>
      <c r="R1237" t="str">
        <f t="shared" si="118"/>
        <v>6B_0-A&amp;4.07%4.07@11</v>
      </c>
      <c r="S1237" t="str">
        <f t="shared" si="119"/>
        <v>2A-6B-VCS-Loc-22</v>
      </c>
      <c r="T1237" t="str">
        <f>IFERROR(IF(VLOOKUP(S1237,Bad!$A:$A,1,FALSE)='RAW2'!S1237,"yes","no"),"no")</f>
        <v>yes</v>
      </c>
      <c r="U1237" t="str">
        <f>IFERROR(VLOOKUP(F1237,compounds!$A:$B,2,FALSE),"")</f>
        <v/>
      </c>
      <c r="V1237" t="str">
        <f>VLOOKUP(B1237,'volatile collection data'!$O:$P,2,FALSE)</f>
        <v>24.apr.22 6</v>
      </c>
    </row>
    <row r="1238" spans="1:22" x14ac:dyDescent="0.2">
      <c r="A1238" t="s">
        <v>205</v>
      </c>
      <c r="B1238" s="1" t="str">
        <f t="shared" si="116"/>
        <v>2A</v>
      </c>
      <c r="C1238">
        <v>31.073</v>
      </c>
      <c r="D1238">
        <f t="shared" si="114"/>
        <v>31.07</v>
      </c>
      <c r="E1238">
        <f>VLOOKUP(D1238,'Peak Combiner'!$A$5:$D$4980,4,FALSE)</f>
        <v>31.07</v>
      </c>
      <c r="F1238">
        <f>IFERROR(VLOOKUP(D1238,rt_comb!$A:$B,2,FALSE),D1238)</f>
        <v>31.07</v>
      </c>
      <c r="G1238">
        <v>2785598</v>
      </c>
      <c r="H1238">
        <f>SUMIFS($G:$G,$E:$E,18.51,'RAW2'!$A:$A,'RAW2'!A1238)</f>
        <v>84304444</v>
      </c>
      <c r="I1238" s="1" t="str">
        <f>VLOOKUP(A1238,'volatile collection data'!$G$6:$H$69,2,FALSE)</f>
        <v>A</v>
      </c>
      <c r="J1238" s="1">
        <f>VLOOKUP(A1238,'volatile collection data'!$G$6:$I$69,3,FALSE)</f>
        <v>2</v>
      </c>
      <c r="K1238" s="1" t="str">
        <f>VLOOKUP(A1238,'volatile collection data'!$G$6:$N$69,8,FALSE)</f>
        <v>6B</v>
      </c>
      <c r="L1238" s="1">
        <f>VLOOKUP(A1238,'volatile collection data'!$G$6:$J$69,4,FALSE)</f>
        <v>4.07</v>
      </c>
      <c r="M1238" s="1">
        <f>VLOOKUP($A1238,'volatile collection data'!$G$6:$M$69,6,FALSE)</f>
        <v>11</v>
      </c>
      <c r="N1238" s="1">
        <f>VLOOKUP($A1238,'volatile collection data'!$G$6:$M$69,7,FALSE)</f>
        <v>4.07</v>
      </c>
      <c r="O1238" s="1">
        <f>VLOOKUP(A1238,'volatile collection data'!$G$6:$K$69,5,FALSE)</f>
        <v>0</v>
      </c>
      <c r="P1238" s="1" t="str">
        <f t="shared" si="117"/>
        <v>2A</v>
      </c>
      <c r="Q1238">
        <f t="shared" si="115"/>
        <v>4.059229149427241E-2</v>
      </c>
      <c r="R1238" t="str">
        <f t="shared" si="118"/>
        <v>6B_0-A&amp;4.07%4.07@11</v>
      </c>
      <c r="S1238" t="str">
        <f t="shared" si="119"/>
        <v>2A-6B-VCS-Loc-22</v>
      </c>
      <c r="T1238" t="str">
        <f>IFERROR(IF(VLOOKUP(S1238,Bad!$A:$A,1,FALSE)='RAW2'!S1238,"yes","no"),"no")</f>
        <v>yes</v>
      </c>
      <c r="U1238" t="str">
        <f>IFERROR(VLOOKUP(F1238,compounds!$A:$B,2,FALSE),"")</f>
        <v/>
      </c>
      <c r="V1238" t="str">
        <f>VLOOKUP(B1238,'volatile collection data'!$O:$P,2,FALSE)</f>
        <v>24.apr.22 6</v>
      </c>
    </row>
    <row r="1239" spans="1:22" x14ac:dyDescent="0.2">
      <c r="A1239" t="s">
        <v>205</v>
      </c>
      <c r="B1239" s="1" t="str">
        <f t="shared" si="116"/>
        <v>2A</v>
      </c>
      <c r="C1239">
        <v>31.138999999999999</v>
      </c>
      <c r="D1239">
        <f t="shared" si="114"/>
        <v>31.14</v>
      </c>
      <c r="E1239">
        <f>VLOOKUP(D1239,'Peak Combiner'!$A$5:$D$4980,4,FALSE)</f>
        <v>31.14</v>
      </c>
      <c r="F1239">
        <f>IFERROR(VLOOKUP(D1239,rt_comb!$A:$B,2,FALSE),D1239)</f>
        <v>31.14</v>
      </c>
      <c r="G1239">
        <v>2542843</v>
      </c>
      <c r="H1239">
        <f>SUMIFS($G:$G,$E:$E,18.51,'RAW2'!$A:$A,'RAW2'!A1239)</f>
        <v>84304444</v>
      </c>
      <c r="I1239" s="1" t="str">
        <f>VLOOKUP(A1239,'volatile collection data'!$G$6:$H$69,2,FALSE)</f>
        <v>A</v>
      </c>
      <c r="J1239" s="1">
        <f>VLOOKUP(A1239,'volatile collection data'!$G$6:$I$69,3,FALSE)</f>
        <v>2</v>
      </c>
      <c r="K1239" s="1" t="str">
        <f>VLOOKUP(A1239,'volatile collection data'!$G$6:$N$69,8,FALSE)</f>
        <v>6B</v>
      </c>
      <c r="L1239" s="1">
        <f>VLOOKUP(A1239,'volatile collection data'!$G$6:$J$69,4,FALSE)</f>
        <v>4.07</v>
      </c>
      <c r="M1239" s="1">
        <f>VLOOKUP($A1239,'volatile collection data'!$G$6:$M$69,6,FALSE)</f>
        <v>11</v>
      </c>
      <c r="N1239" s="1">
        <f>VLOOKUP($A1239,'volatile collection data'!$G$6:$M$69,7,FALSE)</f>
        <v>4.07</v>
      </c>
      <c r="O1239" s="1">
        <f>VLOOKUP(A1239,'volatile collection data'!$G$6:$K$69,5,FALSE)</f>
        <v>0</v>
      </c>
      <c r="P1239" s="1" t="str">
        <f t="shared" si="117"/>
        <v>2A</v>
      </c>
      <c r="Q1239">
        <f t="shared" si="115"/>
        <v>3.7054817055501239E-2</v>
      </c>
      <c r="R1239" t="str">
        <f t="shared" si="118"/>
        <v>6B_0-A&amp;4.07%4.07@11</v>
      </c>
      <c r="S1239" t="str">
        <f t="shared" si="119"/>
        <v>2A-6B-VCS-Loc-22</v>
      </c>
      <c r="T1239" t="str">
        <f>IFERROR(IF(VLOOKUP(S1239,Bad!$A:$A,1,FALSE)='RAW2'!S1239,"yes","no"),"no")</f>
        <v>yes</v>
      </c>
      <c r="U1239" t="str">
        <f>IFERROR(VLOOKUP(F1239,compounds!$A:$B,2,FALSE),"")</f>
        <v/>
      </c>
      <c r="V1239" t="str">
        <f>VLOOKUP(B1239,'volatile collection data'!$O:$P,2,FALSE)</f>
        <v>24.apr.22 6</v>
      </c>
    </row>
    <row r="1240" spans="1:22" x14ac:dyDescent="0.2">
      <c r="A1240" t="s">
        <v>205</v>
      </c>
      <c r="B1240" s="1" t="str">
        <f t="shared" si="116"/>
        <v>2A</v>
      </c>
      <c r="C1240">
        <v>31.257000000000001</v>
      </c>
      <c r="D1240">
        <f t="shared" si="114"/>
        <v>31.26</v>
      </c>
      <c r="E1240">
        <f>VLOOKUP(D1240,'Peak Combiner'!$A$5:$D$4980,4,FALSE)</f>
        <v>31.26</v>
      </c>
      <c r="F1240">
        <f>IFERROR(VLOOKUP(D1240,rt_comb!$A:$B,2,FALSE),D1240)</f>
        <v>31.26</v>
      </c>
      <c r="G1240">
        <v>3921281</v>
      </c>
      <c r="H1240">
        <f>SUMIFS($G:$G,$E:$E,18.51,'RAW2'!$A:$A,'RAW2'!A1240)</f>
        <v>84304444</v>
      </c>
      <c r="I1240" s="1" t="str">
        <f>VLOOKUP(A1240,'volatile collection data'!$G$6:$H$69,2,FALSE)</f>
        <v>A</v>
      </c>
      <c r="J1240" s="1">
        <f>VLOOKUP(A1240,'volatile collection data'!$G$6:$I$69,3,FALSE)</f>
        <v>2</v>
      </c>
      <c r="K1240" s="1" t="str">
        <f>VLOOKUP(A1240,'volatile collection data'!$G$6:$N$69,8,FALSE)</f>
        <v>6B</v>
      </c>
      <c r="L1240" s="1">
        <f>VLOOKUP(A1240,'volatile collection data'!$G$6:$J$69,4,FALSE)</f>
        <v>4.07</v>
      </c>
      <c r="M1240" s="1">
        <f>VLOOKUP($A1240,'volatile collection data'!$G$6:$M$69,6,FALSE)</f>
        <v>11</v>
      </c>
      <c r="N1240" s="1">
        <f>VLOOKUP($A1240,'volatile collection data'!$G$6:$M$69,7,FALSE)</f>
        <v>4.07</v>
      </c>
      <c r="O1240" s="1">
        <f>VLOOKUP(A1240,'volatile collection data'!$G$6:$K$69,5,FALSE)</f>
        <v>0</v>
      </c>
      <c r="P1240" s="1" t="str">
        <f t="shared" si="117"/>
        <v>2A</v>
      </c>
      <c r="Q1240">
        <f t="shared" si="115"/>
        <v>5.7141691436794546E-2</v>
      </c>
      <c r="R1240" t="str">
        <f t="shared" si="118"/>
        <v>6B_0-A&amp;4.07%4.07@11</v>
      </c>
      <c r="S1240" t="str">
        <f t="shared" si="119"/>
        <v>2A-6B-VCS-Loc-22</v>
      </c>
      <c r="T1240" t="str">
        <f>IFERROR(IF(VLOOKUP(S1240,Bad!$A:$A,1,FALSE)='RAW2'!S1240,"yes","no"),"no")</f>
        <v>yes</v>
      </c>
      <c r="U1240" t="str">
        <f>IFERROR(VLOOKUP(F1240,compounds!$A:$B,2,FALSE),"")</f>
        <v/>
      </c>
      <c r="V1240" t="str">
        <f>VLOOKUP(B1240,'volatile collection data'!$O:$P,2,FALSE)</f>
        <v>24.apr.22 6</v>
      </c>
    </row>
    <row r="1241" spans="1:22" x14ac:dyDescent="0.2">
      <c r="A1241" t="s">
        <v>205</v>
      </c>
      <c r="B1241" s="1" t="str">
        <f t="shared" si="116"/>
        <v>2A</v>
      </c>
      <c r="C1241">
        <v>31.414000000000001</v>
      </c>
      <c r="D1241">
        <f t="shared" si="114"/>
        <v>31.41</v>
      </c>
      <c r="E1241">
        <f>VLOOKUP(D1241,'Peak Combiner'!$A$5:$D$4980,4,FALSE)</f>
        <v>31.41</v>
      </c>
      <c r="F1241">
        <f>IFERROR(VLOOKUP(D1241,rt_comb!$A:$B,2,FALSE),D1241)</f>
        <v>31.41</v>
      </c>
      <c r="G1241">
        <v>4626831</v>
      </c>
      <c r="H1241">
        <f>SUMIFS($G:$G,$E:$E,18.51,'RAW2'!$A:$A,'RAW2'!A1241)</f>
        <v>84304444</v>
      </c>
      <c r="I1241" s="1" t="str">
        <f>VLOOKUP(A1241,'volatile collection data'!$G$6:$H$69,2,FALSE)</f>
        <v>A</v>
      </c>
      <c r="J1241" s="1">
        <f>VLOOKUP(A1241,'volatile collection data'!$G$6:$I$69,3,FALSE)</f>
        <v>2</v>
      </c>
      <c r="K1241" s="1" t="str">
        <f>VLOOKUP(A1241,'volatile collection data'!$G$6:$N$69,8,FALSE)</f>
        <v>6B</v>
      </c>
      <c r="L1241" s="1">
        <f>VLOOKUP(A1241,'volatile collection data'!$G$6:$J$69,4,FALSE)</f>
        <v>4.07</v>
      </c>
      <c r="M1241" s="1">
        <f>VLOOKUP($A1241,'volatile collection data'!$G$6:$M$69,6,FALSE)</f>
        <v>11</v>
      </c>
      <c r="N1241" s="1">
        <f>VLOOKUP($A1241,'volatile collection data'!$G$6:$M$69,7,FALSE)</f>
        <v>4.07</v>
      </c>
      <c r="O1241" s="1">
        <f>VLOOKUP(A1241,'volatile collection data'!$G$6:$K$69,5,FALSE)</f>
        <v>0</v>
      </c>
      <c r="P1241" s="1" t="str">
        <f t="shared" si="117"/>
        <v>2A</v>
      </c>
      <c r="Q1241">
        <f t="shared" si="115"/>
        <v>6.7423107227509466E-2</v>
      </c>
      <c r="R1241" t="str">
        <f t="shared" si="118"/>
        <v>6B_0-A&amp;4.07%4.07@11</v>
      </c>
      <c r="S1241" t="str">
        <f t="shared" si="119"/>
        <v>2A-6B-VCS-Loc-22</v>
      </c>
      <c r="T1241" t="str">
        <f>IFERROR(IF(VLOOKUP(S1241,Bad!$A:$A,1,FALSE)='RAW2'!S1241,"yes","no"),"no")</f>
        <v>yes</v>
      </c>
      <c r="U1241" t="str">
        <f>IFERROR(VLOOKUP(F1241,compounds!$A:$B,2,FALSE),"")</f>
        <v/>
      </c>
      <c r="V1241" t="str">
        <f>VLOOKUP(B1241,'volatile collection data'!$O:$P,2,FALSE)</f>
        <v>24.apr.22 6</v>
      </c>
    </row>
    <row r="1242" spans="1:22" x14ac:dyDescent="0.2">
      <c r="A1242" t="s">
        <v>205</v>
      </c>
      <c r="B1242" s="1" t="str">
        <f t="shared" si="116"/>
        <v>2A</v>
      </c>
      <c r="C1242">
        <v>31.744</v>
      </c>
      <c r="D1242">
        <f t="shared" si="114"/>
        <v>31.74</v>
      </c>
      <c r="E1242">
        <f>VLOOKUP(D1242,'Peak Combiner'!$A$5:$D$4980,4,FALSE)</f>
        <v>31.73</v>
      </c>
      <c r="F1242">
        <f>IFERROR(VLOOKUP(D1242,rt_comb!$A:$B,2,FALSE),D1242)</f>
        <v>31.74</v>
      </c>
      <c r="G1242">
        <v>4814524</v>
      </c>
      <c r="H1242">
        <f>SUMIFS($G:$G,$E:$E,18.51,'RAW2'!$A:$A,'RAW2'!A1242)</f>
        <v>84304444</v>
      </c>
      <c r="I1242" s="1" t="str">
        <f>VLOOKUP(A1242,'volatile collection data'!$G$6:$H$69,2,FALSE)</f>
        <v>A</v>
      </c>
      <c r="J1242" s="1">
        <f>VLOOKUP(A1242,'volatile collection data'!$G$6:$I$69,3,FALSE)</f>
        <v>2</v>
      </c>
      <c r="K1242" s="1" t="str">
        <f>VLOOKUP(A1242,'volatile collection data'!$G$6:$N$69,8,FALSE)</f>
        <v>6B</v>
      </c>
      <c r="L1242" s="1">
        <f>VLOOKUP(A1242,'volatile collection data'!$G$6:$J$69,4,FALSE)</f>
        <v>4.07</v>
      </c>
      <c r="M1242" s="1">
        <f>VLOOKUP($A1242,'volatile collection data'!$G$6:$M$69,6,FALSE)</f>
        <v>11</v>
      </c>
      <c r="N1242" s="1">
        <f>VLOOKUP($A1242,'volatile collection data'!$G$6:$M$69,7,FALSE)</f>
        <v>4.07</v>
      </c>
      <c r="O1242" s="1">
        <f>VLOOKUP(A1242,'volatile collection data'!$G$6:$K$69,5,FALSE)</f>
        <v>0</v>
      </c>
      <c r="P1242" s="1" t="str">
        <f t="shared" si="117"/>
        <v>2A</v>
      </c>
      <c r="Q1242">
        <f t="shared" si="115"/>
        <v>7.0158207183581539E-2</v>
      </c>
      <c r="R1242" t="str">
        <f t="shared" si="118"/>
        <v>6B_0-A&amp;4.07%4.07@11</v>
      </c>
      <c r="S1242" t="str">
        <f t="shared" si="119"/>
        <v>2A-6B-VCS-Loc-22</v>
      </c>
      <c r="T1242" t="str">
        <f>IFERROR(IF(VLOOKUP(S1242,Bad!$A:$A,1,FALSE)='RAW2'!S1242,"yes","no"),"no")</f>
        <v>yes</v>
      </c>
      <c r="U1242" t="str">
        <f>IFERROR(VLOOKUP(F1242,compounds!$A:$B,2,FALSE),"")</f>
        <v/>
      </c>
      <c r="V1242" t="str">
        <f>VLOOKUP(B1242,'volatile collection data'!$O:$P,2,FALSE)</f>
        <v>24.apr.22 6</v>
      </c>
    </row>
    <row r="1243" spans="1:22" x14ac:dyDescent="0.2">
      <c r="A1243" t="s">
        <v>205</v>
      </c>
      <c r="B1243" s="1" t="str">
        <f t="shared" si="116"/>
        <v>2A</v>
      </c>
      <c r="C1243">
        <v>34.069000000000003</v>
      </c>
      <c r="D1243">
        <f t="shared" si="114"/>
        <v>34.07</v>
      </c>
      <c r="E1243">
        <f>VLOOKUP(D1243,'Peak Combiner'!$A$5:$D$4980,4,FALSE)</f>
        <v>34.06</v>
      </c>
      <c r="F1243">
        <f>IFERROR(VLOOKUP(D1243,rt_comb!$A:$B,2,FALSE),D1243)</f>
        <v>34.07</v>
      </c>
      <c r="G1243">
        <v>1805839</v>
      </c>
      <c r="H1243">
        <f>SUMIFS($G:$G,$E:$E,18.51,'RAW2'!$A:$A,'RAW2'!A1243)</f>
        <v>84304444</v>
      </c>
      <c r="I1243" s="1" t="str">
        <f>VLOOKUP(A1243,'volatile collection data'!$G$6:$H$69,2,FALSE)</f>
        <v>A</v>
      </c>
      <c r="J1243" s="1">
        <f>VLOOKUP(A1243,'volatile collection data'!$G$6:$I$69,3,FALSE)</f>
        <v>2</v>
      </c>
      <c r="K1243" s="1" t="str">
        <f>VLOOKUP(A1243,'volatile collection data'!$G$6:$N$69,8,FALSE)</f>
        <v>6B</v>
      </c>
      <c r="L1243" s="1">
        <f>VLOOKUP(A1243,'volatile collection data'!$G$6:$J$69,4,FALSE)</f>
        <v>4.07</v>
      </c>
      <c r="M1243" s="1">
        <f>VLOOKUP($A1243,'volatile collection data'!$G$6:$M$69,6,FALSE)</f>
        <v>11</v>
      </c>
      <c r="N1243" s="1">
        <f>VLOOKUP($A1243,'volatile collection data'!$G$6:$M$69,7,FALSE)</f>
        <v>4.07</v>
      </c>
      <c r="O1243" s="1">
        <f>VLOOKUP(A1243,'volatile collection data'!$G$6:$K$69,5,FALSE)</f>
        <v>0</v>
      </c>
      <c r="P1243" s="1" t="str">
        <f t="shared" si="117"/>
        <v>2A</v>
      </c>
      <c r="Q1243">
        <f t="shared" si="115"/>
        <v>2.6315047282387982E-2</v>
      </c>
      <c r="R1243" t="str">
        <f t="shared" si="118"/>
        <v>6B_0-A&amp;4.07%4.07@11</v>
      </c>
      <c r="S1243" t="str">
        <f t="shared" si="119"/>
        <v>2A-6B-VCS-Loc-22</v>
      </c>
      <c r="T1243" t="str">
        <f>IFERROR(IF(VLOOKUP(S1243,Bad!$A:$A,1,FALSE)='RAW2'!S1243,"yes","no"),"no")</f>
        <v>yes</v>
      </c>
      <c r="U1243" t="str">
        <f>IFERROR(VLOOKUP(F1243,compounds!$A:$B,2,FALSE),"")</f>
        <v/>
      </c>
      <c r="V1243" t="str">
        <f>VLOOKUP(B1243,'volatile collection data'!$O:$P,2,FALSE)</f>
        <v>24.apr.22 6</v>
      </c>
    </row>
    <row r="1244" spans="1:22" x14ac:dyDescent="0.2">
      <c r="A1244" t="s">
        <v>205</v>
      </c>
      <c r="B1244" s="1" t="str">
        <f t="shared" si="116"/>
        <v>2A</v>
      </c>
      <c r="C1244">
        <v>34.21</v>
      </c>
      <c r="D1244">
        <f t="shared" si="114"/>
        <v>34.21</v>
      </c>
      <c r="E1244">
        <f>VLOOKUP(D1244,'Peak Combiner'!$A$5:$D$4980,4,FALSE)</f>
        <v>34.21</v>
      </c>
      <c r="F1244">
        <f>IFERROR(VLOOKUP(D1244,rt_comb!$A:$B,2,FALSE),D1244)</f>
        <v>34.21</v>
      </c>
      <c r="G1244">
        <v>2066479</v>
      </c>
      <c r="H1244">
        <f>SUMIFS($G:$G,$E:$E,18.51,'RAW2'!$A:$A,'RAW2'!A1244)</f>
        <v>84304444</v>
      </c>
      <c r="I1244" s="1" t="str">
        <f>VLOOKUP(A1244,'volatile collection data'!$G$6:$H$69,2,FALSE)</f>
        <v>A</v>
      </c>
      <c r="J1244" s="1">
        <f>VLOOKUP(A1244,'volatile collection data'!$G$6:$I$69,3,FALSE)</f>
        <v>2</v>
      </c>
      <c r="K1244" s="1" t="str">
        <f>VLOOKUP(A1244,'volatile collection data'!$G$6:$N$69,8,FALSE)</f>
        <v>6B</v>
      </c>
      <c r="L1244" s="1">
        <f>VLOOKUP(A1244,'volatile collection data'!$G$6:$J$69,4,FALSE)</f>
        <v>4.07</v>
      </c>
      <c r="M1244" s="1">
        <f>VLOOKUP($A1244,'volatile collection data'!$G$6:$M$69,6,FALSE)</f>
        <v>11</v>
      </c>
      <c r="N1244" s="1">
        <f>VLOOKUP($A1244,'volatile collection data'!$G$6:$M$69,7,FALSE)</f>
        <v>4.07</v>
      </c>
      <c r="O1244" s="1">
        <f>VLOOKUP(A1244,'volatile collection data'!$G$6:$K$69,5,FALSE)</f>
        <v>0</v>
      </c>
      <c r="P1244" s="1" t="str">
        <f t="shared" si="117"/>
        <v>2A</v>
      </c>
      <c r="Q1244">
        <f t="shared" si="115"/>
        <v>3.0113145520205196E-2</v>
      </c>
      <c r="R1244" t="str">
        <f t="shared" si="118"/>
        <v>6B_0-A&amp;4.07%4.07@11</v>
      </c>
      <c r="S1244" t="str">
        <f t="shared" si="119"/>
        <v>2A-6B-VCS-Loc-22</v>
      </c>
      <c r="T1244" t="str">
        <f>IFERROR(IF(VLOOKUP(S1244,Bad!$A:$A,1,FALSE)='RAW2'!S1244,"yes","no"),"no")</f>
        <v>yes</v>
      </c>
      <c r="U1244" t="str">
        <f>IFERROR(VLOOKUP(F1244,compounds!$A:$B,2,FALSE),"")</f>
        <v>manoyl oxide</v>
      </c>
      <c r="V1244" t="str">
        <f>VLOOKUP(B1244,'volatile collection data'!$O:$P,2,FALSE)</f>
        <v>24.apr.22 6</v>
      </c>
    </row>
    <row r="1245" spans="1:22" x14ac:dyDescent="0.2">
      <c r="A1245" t="s">
        <v>205</v>
      </c>
      <c r="B1245" s="1" t="str">
        <f t="shared" si="116"/>
        <v>2A</v>
      </c>
      <c r="C1245">
        <v>34.863</v>
      </c>
      <c r="D1245">
        <f t="shared" si="114"/>
        <v>34.86</v>
      </c>
      <c r="E1245">
        <f>VLOOKUP(D1245,'Peak Combiner'!$A$5:$D$4980,4,FALSE)</f>
        <v>34.86</v>
      </c>
      <c r="F1245">
        <f>IFERROR(VLOOKUP(D1245,rt_comb!$A:$B,2,FALSE),D1245)</f>
        <v>34.86</v>
      </c>
      <c r="G1245">
        <v>855749</v>
      </c>
      <c r="H1245">
        <f>SUMIFS($G:$G,$E:$E,18.51,'RAW2'!$A:$A,'RAW2'!A1245)</f>
        <v>84304444</v>
      </c>
      <c r="I1245" s="1" t="str">
        <f>VLOOKUP(A1245,'volatile collection data'!$G$6:$H$69,2,FALSE)</f>
        <v>A</v>
      </c>
      <c r="J1245" s="1">
        <f>VLOOKUP(A1245,'volatile collection data'!$G$6:$I$69,3,FALSE)</f>
        <v>2</v>
      </c>
      <c r="K1245" s="1" t="str">
        <f>VLOOKUP(A1245,'volatile collection data'!$G$6:$N$69,8,FALSE)</f>
        <v>6B</v>
      </c>
      <c r="L1245" s="1">
        <f>VLOOKUP(A1245,'volatile collection data'!$G$6:$J$69,4,FALSE)</f>
        <v>4.07</v>
      </c>
      <c r="M1245" s="1">
        <f>VLOOKUP($A1245,'volatile collection data'!$G$6:$M$69,6,FALSE)</f>
        <v>11</v>
      </c>
      <c r="N1245" s="1">
        <f>VLOOKUP($A1245,'volatile collection data'!$G$6:$M$69,7,FALSE)</f>
        <v>4.07</v>
      </c>
      <c r="O1245" s="1">
        <f>VLOOKUP(A1245,'volatile collection data'!$G$6:$K$69,5,FALSE)</f>
        <v>0</v>
      </c>
      <c r="P1245" s="1" t="str">
        <f t="shared" si="117"/>
        <v>2A</v>
      </c>
      <c r="Q1245">
        <f t="shared" si="115"/>
        <v>1.2470145675697685E-2</v>
      </c>
      <c r="R1245" t="str">
        <f t="shared" si="118"/>
        <v>6B_0-A&amp;4.07%4.07@11</v>
      </c>
      <c r="S1245" t="str">
        <f t="shared" si="119"/>
        <v>2A-6B-VCS-Loc-22</v>
      </c>
      <c r="T1245" t="str">
        <f>IFERROR(IF(VLOOKUP(S1245,Bad!$A:$A,1,FALSE)='RAW2'!S1245,"yes","no"),"no")</f>
        <v>yes</v>
      </c>
      <c r="U1245" t="str">
        <f>IFERROR(VLOOKUP(F1245,compounds!$A:$B,2,FALSE),"")</f>
        <v/>
      </c>
      <c r="V1245" t="str">
        <f>VLOOKUP(B1245,'volatile collection data'!$O:$P,2,FALSE)</f>
        <v>24.apr.22 6</v>
      </c>
    </row>
    <row r="1246" spans="1:22" x14ac:dyDescent="0.2">
      <c r="A1246" t="s">
        <v>205</v>
      </c>
      <c r="B1246" s="1" t="str">
        <f t="shared" si="116"/>
        <v>2A</v>
      </c>
      <c r="C1246">
        <v>34.948</v>
      </c>
      <c r="D1246">
        <f t="shared" si="114"/>
        <v>34.950000000000003</v>
      </c>
      <c r="E1246">
        <f>VLOOKUP(D1246,'Peak Combiner'!$A$5:$D$4980,4,FALSE)</f>
        <v>34.86</v>
      </c>
      <c r="F1246">
        <f>IFERROR(VLOOKUP(D1246,rt_comb!$A:$B,2,FALSE),D1246)</f>
        <v>34.950000000000003</v>
      </c>
      <c r="G1246">
        <v>1621051</v>
      </c>
      <c r="H1246">
        <f>SUMIFS($G:$G,$E:$E,18.51,'RAW2'!$A:$A,'RAW2'!A1246)</f>
        <v>84304444</v>
      </c>
      <c r="I1246" s="1" t="str">
        <f>VLOOKUP(A1246,'volatile collection data'!$G$6:$H$69,2,FALSE)</f>
        <v>A</v>
      </c>
      <c r="J1246" s="1">
        <f>VLOOKUP(A1246,'volatile collection data'!$G$6:$I$69,3,FALSE)</f>
        <v>2</v>
      </c>
      <c r="K1246" s="1" t="str">
        <f>VLOOKUP(A1246,'volatile collection data'!$G$6:$N$69,8,FALSE)</f>
        <v>6B</v>
      </c>
      <c r="L1246" s="1">
        <f>VLOOKUP(A1246,'volatile collection data'!$G$6:$J$69,4,FALSE)</f>
        <v>4.07</v>
      </c>
      <c r="M1246" s="1">
        <f>VLOOKUP($A1246,'volatile collection data'!$G$6:$M$69,6,FALSE)</f>
        <v>11</v>
      </c>
      <c r="N1246" s="1">
        <f>VLOOKUP($A1246,'volatile collection data'!$G$6:$M$69,7,FALSE)</f>
        <v>4.07</v>
      </c>
      <c r="O1246" s="1">
        <f>VLOOKUP(A1246,'volatile collection data'!$G$6:$K$69,5,FALSE)</f>
        <v>0</v>
      </c>
      <c r="P1246" s="1" t="str">
        <f t="shared" si="117"/>
        <v>2A</v>
      </c>
      <c r="Q1246">
        <f t="shared" si="115"/>
        <v>2.3622279567648233E-2</v>
      </c>
      <c r="R1246" t="str">
        <f t="shared" si="118"/>
        <v>6B_0-A&amp;4.07%4.07@11</v>
      </c>
      <c r="S1246" t="str">
        <f t="shared" si="119"/>
        <v>2A-6B-VCS-Loc-22</v>
      </c>
      <c r="T1246" t="str">
        <f>IFERROR(IF(VLOOKUP(S1246,Bad!$A:$A,1,FALSE)='RAW2'!S1246,"yes","no"),"no")</f>
        <v>yes</v>
      </c>
      <c r="U1246" t="str">
        <f>IFERROR(VLOOKUP(F1246,compounds!$A:$B,2,FALSE),"")</f>
        <v/>
      </c>
      <c r="V1246" t="str">
        <f>VLOOKUP(B1246,'volatile collection data'!$O:$P,2,FALSE)</f>
        <v>24.apr.22 6</v>
      </c>
    </row>
    <row r="1247" spans="1:22" x14ac:dyDescent="0.2">
      <c r="A1247" t="s">
        <v>205</v>
      </c>
      <c r="B1247" s="1" t="str">
        <f t="shared" si="116"/>
        <v>2A</v>
      </c>
      <c r="C1247">
        <v>35.003</v>
      </c>
      <c r="D1247">
        <f t="shared" si="114"/>
        <v>35</v>
      </c>
      <c r="E1247">
        <f>VLOOKUP(D1247,'Peak Combiner'!$A$5:$D$4980,4,FALSE)</f>
        <v>35</v>
      </c>
      <c r="F1247">
        <f>IFERROR(VLOOKUP(D1247,rt_comb!$A:$B,2,FALSE),D1247)</f>
        <v>35</v>
      </c>
      <c r="G1247">
        <v>1334444</v>
      </c>
      <c r="H1247">
        <f>SUMIFS($G:$G,$E:$E,18.51,'RAW2'!$A:$A,'RAW2'!A1247)</f>
        <v>84304444</v>
      </c>
      <c r="I1247" s="1" t="str">
        <f>VLOOKUP(A1247,'volatile collection data'!$G$6:$H$69,2,FALSE)</f>
        <v>A</v>
      </c>
      <c r="J1247" s="1">
        <f>VLOOKUP(A1247,'volatile collection data'!$G$6:$I$69,3,FALSE)</f>
        <v>2</v>
      </c>
      <c r="K1247" s="1" t="str">
        <f>VLOOKUP(A1247,'volatile collection data'!$G$6:$N$69,8,FALSE)</f>
        <v>6B</v>
      </c>
      <c r="L1247" s="1">
        <f>VLOOKUP(A1247,'volatile collection data'!$G$6:$J$69,4,FALSE)</f>
        <v>4.07</v>
      </c>
      <c r="M1247" s="1">
        <f>VLOOKUP($A1247,'volatile collection data'!$G$6:$M$69,6,FALSE)</f>
        <v>11</v>
      </c>
      <c r="N1247" s="1">
        <f>VLOOKUP($A1247,'volatile collection data'!$G$6:$M$69,7,FALSE)</f>
        <v>4.07</v>
      </c>
      <c r="O1247" s="1">
        <f>VLOOKUP(A1247,'volatile collection data'!$G$6:$K$69,5,FALSE)</f>
        <v>0</v>
      </c>
      <c r="P1247" s="1" t="str">
        <f t="shared" si="117"/>
        <v>2A</v>
      </c>
      <c r="Q1247">
        <f t="shared" si="115"/>
        <v>1.9445785009460394E-2</v>
      </c>
      <c r="R1247" t="str">
        <f t="shared" si="118"/>
        <v>6B_0-A&amp;4.07%4.07@11</v>
      </c>
      <c r="S1247" t="str">
        <f t="shared" si="119"/>
        <v>2A-6B-VCS-Loc-22</v>
      </c>
      <c r="T1247" t="str">
        <f>IFERROR(IF(VLOOKUP(S1247,Bad!$A:$A,1,FALSE)='RAW2'!S1247,"yes","no"),"no")</f>
        <v>yes</v>
      </c>
      <c r="U1247" t="str">
        <f>IFERROR(VLOOKUP(F1247,compounds!$A:$B,2,FALSE),"")</f>
        <v/>
      </c>
      <c r="V1247" t="str">
        <f>VLOOKUP(B1247,'volatile collection data'!$O:$P,2,FALSE)</f>
        <v>24.apr.22 6</v>
      </c>
    </row>
    <row r="1248" spans="1:22" x14ac:dyDescent="0.2">
      <c r="A1248" t="s">
        <v>205</v>
      </c>
      <c r="B1248" s="1" t="str">
        <f t="shared" si="116"/>
        <v>2A</v>
      </c>
      <c r="C1248">
        <v>35.435000000000002</v>
      </c>
      <c r="D1248">
        <f t="shared" si="114"/>
        <v>35.44</v>
      </c>
      <c r="E1248">
        <f>VLOOKUP(D1248,'Peak Combiner'!$A$5:$D$4980,4,FALSE)</f>
        <v>35.44</v>
      </c>
      <c r="F1248">
        <f>IFERROR(VLOOKUP(D1248,rt_comb!$A:$B,2,FALSE),D1248)</f>
        <v>35.44</v>
      </c>
      <c r="G1248">
        <v>707735</v>
      </c>
      <c r="H1248">
        <f>SUMIFS($G:$G,$E:$E,18.51,'RAW2'!$A:$A,'RAW2'!A1248)</f>
        <v>84304444</v>
      </c>
      <c r="I1248" s="1" t="str">
        <f>VLOOKUP(A1248,'volatile collection data'!$G$6:$H$69,2,FALSE)</f>
        <v>A</v>
      </c>
      <c r="J1248" s="1">
        <f>VLOOKUP(A1248,'volatile collection data'!$G$6:$I$69,3,FALSE)</f>
        <v>2</v>
      </c>
      <c r="K1248" s="1" t="str">
        <f>VLOOKUP(A1248,'volatile collection data'!$G$6:$N$69,8,FALSE)</f>
        <v>6B</v>
      </c>
      <c r="L1248" s="1">
        <f>VLOOKUP(A1248,'volatile collection data'!$G$6:$J$69,4,FALSE)</f>
        <v>4.07</v>
      </c>
      <c r="M1248" s="1">
        <f>VLOOKUP($A1248,'volatile collection data'!$G$6:$M$69,6,FALSE)</f>
        <v>11</v>
      </c>
      <c r="N1248" s="1">
        <f>VLOOKUP($A1248,'volatile collection data'!$G$6:$M$69,7,FALSE)</f>
        <v>4.07</v>
      </c>
      <c r="O1248" s="1">
        <f>VLOOKUP(A1248,'volatile collection data'!$G$6:$K$69,5,FALSE)</f>
        <v>0</v>
      </c>
      <c r="P1248" s="1" t="str">
        <f t="shared" si="117"/>
        <v>2A</v>
      </c>
      <c r="Q1248">
        <f t="shared" si="115"/>
        <v>1.0313256047964884E-2</v>
      </c>
      <c r="R1248" t="str">
        <f t="shared" si="118"/>
        <v>6B_0-A&amp;4.07%4.07@11</v>
      </c>
      <c r="S1248" t="str">
        <f t="shared" si="119"/>
        <v>2A-6B-VCS-Loc-22</v>
      </c>
      <c r="T1248" t="str">
        <f>IFERROR(IF(VLOOKUP(S1248,Bad!$A:$A,1,FALSE)='RAW2'!S1248,"yes","no"),"no")</f>
        <v>yes</v>
      </c>
      <c r="U1248" t="str">
        <f>IFERROR(VLOOKUP(F1248,compounds!$A:$B,2,FALSE),"")</f>
        <v/>
      </c>
      <c r="V1248" t="str">
        <f>VLOOKUP(B1248,'volatile collection data'!$O:$P,2,FALSE)</f>
        <v>24.apr.22 6</v>
      </c>
    </row>
    <row r="1249" spans="1:22" x14ac:dyDescent="0.2">
      <c r="A1249" t="s">
        <v>205</v>
      </c>
      <c r="B1249" s="1" t="str">
        <f t="shared" si="116"/>
        <v>2A</v>
      </c>
      <c r="C1249">
        <v>35.476999999999997</v>
      </c>
      <c r="D1249">
        <f t="shared" si="114"/>
        <v>35.479999999999997</v>
      </c>
      <c r="E1249">
        <f>VLOOKUP(D1249,'Peak Combiner'!$A$5:$D$4980,4,FALSE)</f>
        <v>35.479999999999997</v>
      </c>
      <c r="F1249">
        <f>IFERROR(VLOOKUP(D1249,rt_comb!$A:$B,2,FALSE),D1249)</f>
        <v>35.479999999999997</v>
      </c>
      <c r="G1249">
        <v>876944</v>
      </c>
      <c r="H1249">
        <f>SUMIFS($G:$G,$E:$E,18.51,'RAW2'!$A:$A,'RAW2'!A1249)</f>
        <v>84304444</v>
      </c>
      <c r="I1249" s="1" t="str">
        <f>VLOOKUP(A1249,'volatile collection data'!$G$6:$H$69,2,FALSE)</f>
        <v>A</v>
      </c>
      <c r="J1249" s="1">
        <f>VLOOKUP(A1249,'volatile collection data'!$G$6:$I$69,3,FALSE)</f>
        <v>2</v>
      </c>
      <c r="K1249" s="1" t="str">
        <f>VLOOKUP(A1249,'volatile collection data'!$G$6:$N$69,8,FALSE)</f>
        <v>6B</v>
      </c>
      <c r="L1249" s="1">
        <f>VLOOKUP(A1249,'volatile collection data'!$G$6:$J$69,4,FALSE)</f>
        <v>4.07</v>
      </c>
      <c r="M1249" s="1">
        <f>VLOOKUP($A1249,'volatile collection data'!$G$6:$M$69,6,FALSE)</f>
        <v>11</v>
      </c>
      <c r="N1249" s="1">
        <f>VLOOKUP($A1249,'volatile collection data'!$G$6:$M$69,7,FALSE)</f>
        <v>4.07</v>
      </c>
      <c r="O1249" s="1">
        <f>VLOOKUP(A1249,'volatile collection data'!$G$6:$K$69,5,FALSE)</f>
        <v>0</v>
      </c>
      <c r="P1249" s="1" t="str">
        <f t="shared" si="117"/>
        <v>2A</v>
      </c>
      <c r="Q1249">
        <f t="shared" si="115"/>
        <v>1.2779003457122393E-2</v>
      </c>
      <c r="R1249" t="str">
        <f t="shared" si="118"/>
        <v>6B_0-A&amp;4.07%4.07@11</v>
      </c>
      <c r="S1249" t="str">
        <f t="shared" si="119"/>
        <v>2A-6B-VCS-Loc-22</v>
      </c>
      <c r="T1249" t="str">
        <f>IFERROR(IF(VLOOKUP(S1249,Bad!$A:$A,1,FALSE)='RAW2'!S1249,"yes","no"),"no")</f>
        <v>yes</v>
      </c>
      <c r="U1249" t="str">
        <f>IFERROR(VLOOKUP(F1249,compounds!$A:$B,2,FALSE),"")</f>
        <v/>
      </c>
      <c r="V1249" t="str">
        <f>VLOOKUP(B1249,'volatile collection data'!$O:$P,2,FALSE)</f>
        <v>24.apr.22 6</v>
      </c>
    </row>
    <row r="1250" spans="1:22" x14ac:dyDescent="0.2">
      <c r="A1250" t="s">
        <v>205</v>
      </c>
      <c r="B1250" s="1" t="str">
        <f t="shared" si="116"/>
        <v>2A</v>
      </c>
      <c r="C1250">
        <v>35.667999999999999</v>
      </c>
      <c r="D1250">
        <f t="shared" si="114"/>
        <v>35.67</v>
      </c>
      <c r="E1250">
        <f>VLOOKUP(D1250,'Peak Combiner'!$A$5:$D$4980,4,FALSE)</f>
        <v>35.67</v>
      </c>
      <c r="F1250">
        <f>IFERROR(VLOOKUP(D1250,rt_comb!$A:$B,2,FALSE),D1250)</f>
        <v>35.67</v>
      </c>
      <c r="G1250">
        <v>887360</v>
      </c>
      <c r="H1250">
        <f>SUMIFS($G:$G,$E:$E,18.51,'RAW2'!$A:$A,'RAW2'!A1250)</f>
        <v>84304444</v>
      </c>
      <c r="I1250" s="1" t="str">
        <f>VLOOKUP(A1250,'volatile collection data'!$G$6:$H$69,2,FALSE)</f>
        <v>A</v>
      </c>
      <c r="J1250" s="1">
        <f>VLOOKUP(A1250,'volatile collection data'!$G$6:$I$69,3,FALSE)</f>
        <v>2</v>
      </c>
      <c r="K1250" s="1" t="str">
        <f>VLOOKUP(A1250,'volatile collection data'!$G$6:$N$69,8,FALSE)</f>
        <v>6B</v>
      </c>
      <c r="L1250" s="1">
        <f>VLOOKUP(A1250,'volatile collection data'!$G$6:$J$69,4,FALSE)</f>
        <v>4.07</v>
      </c>
      <c r="M1250" s="1">
        <f>VLOOKUP($A1250,'volatile collection data'!$G$6:$M$69,6,FALSE)</f>
        <v>11</v>
      </c>
      <c r="N1250" s="1">
        <f>VLOOKUP($A1250,'volatile collection data'!$G$6:$M$69,7,FALSE)</f>
        <v>4.07</v>
      </c>
      <c r="O1250" s="1">
        <f>VLOOKUP(A1250,'volatile collection data'!$G$6:$K$69,5,FALSE)</f>
        <v>0</v>
      </c>
      <c r="P1250" s="1" t="str">
        <f t="shared" si="117"/>
        <v>2A</v>
      </c>
      <c r="Q1250">
        <f t="shared" si="115"/>
        <v>1.2930787493513984E-2</v>
      </c>
      <c r="R1250" t="str">
        <f t="shared" si="118"/>
        <v>6B_0-A&amp;4.07%4.07@11</v>
      </c>
      <c r="S1250" t="str">
        <f t="shared" si="119"/>
        <v>2A-6B-VCS-Loc-22</v>
      </c>
      <c r="T1250" t="str">
        <f>IFERROR(IF(VLOOKUP(S1250,Bad!$A:$A,1,FALSE)='RAW2'!S1250,"yes","no"),"no")</f>
        <v>yes</v>
      </c>
      <c r="U1250" t="str">
        <f>IFERROR(VLOOKUP(F1250,compounds!$A:$B,2,FALSE),"")</f>
        <v/>
      </c>
      <c r="V1250" t="str">
        <f>VLOOKUP(B1250,'volatile collection data'!$O:$P,2,FALSE)</f>
        <v>24.apr.22 6</v>
      </c>
    </row>
    <row r="1251" spans="1:22" x14ac:dyDescent="0.2">
      <c r="A1251" t="s">
        <v>205</v>
      </c>
      <c r="B1251" s="1" t="str">
        <f t="shared" si="116"/>
        <v>2A</v>
      </c>
      <c r="C1251">
        <v>35.957000000000001</v>
      </c>
      <c r="D1251">
        <f t="shared" si="114"/>
        <v>35.96</v>
      </c>
      <c r="E1251">
        <f>VLOOKUP(D1251,'Peak Combiner'!$A$5:$D$4980,4,FALSE)</f>
        <v>35.96</v>
      </c>
      <c r="F1251">
        <f>IFERROR(VLOOKUP(D1251,rt_comb!$A:$B,2,FALSE),D1251)</f>
        <v>35.96</v>
      </c>
      <c r="G1251">
        <v>577690</v>
      </c>
      <c r="H1251">
        <f>SUMIFS($G:$G,$E:$E,18.51,'RAW2'!$A:$A,'RAW2'!A1251)</f>
        <v>84304444</v>
      </c>
      <c r="I1251" s="1" t="str">
        <f>VLOOKUP(A1251,'volatile collection data'!$G$6:$H$69,2,FALSE)</f>
        <v>A</v>
      </c>
      <c r="J1251" s="1">
        <f>VLOOKUP(A1251,'volatile collection data'!$G$6:$I$69,3,FALSE)</f>
        <v>2</v>
      </c>
      <c r="K1251" s="1" t="str">
        <f>VLOOKUP(A1251,'volatile collection data'!$G$6:$N$69,8,FALSE)</f>
        <v>6B</v>
      </c>
      <c r="L1251" s="1">
        <f>VLOOKUP(A1251,'volatile collection data'!$G$6:$J$69,4,FALSE)</f>
        <v>4.07</v>
      </c>
      <c r="M1251" s="1">
        <f>VLOOKUP($A1251,'volatile collection data'!$G$6:$M$69,6,FALSE)</f>
        <v>11</v>
      </c>
      <c r="N1251" s="1">
        <f>VLOOKUP($A1251,'volatile collection data'!$G$6:$M$69,7,FALSE)</f>
        <v>4.07</v>
      </c>
      <c r="O1251" s="1">
        <f>VLOOKUP(A1251,'volatile collection data'!$G$6:$K$69,5,FALSE)</f>
        <v>0</v>
      </c>
      <c r="P1251" s="1" t="str">
        <f t="shared" si="117"/>
        <v>2A</v>
      </c>
      <c r="Q1251">
        <f t="shared" si="115"/>
        <v>8.4182142840877362E-3</v>
      </c>
      <c r="R1251" t="str">
        <f t="shared" si="118"/>
        <v>6B_0-A&amp;4.07%4.07@11</v>
      </c>
      <c r="S1251" t="str">
        <f t="shared" si="119"/>
        <v>2A-6B-VCS-Loc-22</v>
      </c>
      <c r="T1251" t="str">
        <f>IFERROR(IF(VLOOKUP(S1251,Bad!$A:$A,1,FALSE)='RAW2'!S1251,"yes","no"),"no")</f>
        <v>yes</v>
      </c>
      <c r="U1251" t="str">
        <f>IFERROR(VLOOKUP(F1251,compounds!$A:$B,2,FALSE),"")</f>
        <v/>
      </c>
      <c r="V1251" t="str">
        <f>VLOOKUP(B1251,'volatile collection data'!$O:$P,2,FALSE)</f>
        <v>24.apr.22 6</v>
      </c>
    </row>
    <row r="1252" spans="1:22" x14ac:dyDescent="0.2">
      <c r="A1252" t="s">
        <v>205</v>
      </c>
      <c r="B1252" s="1" t="str">
        <f t="shared" si="116"/>
        <v>2A</v>
      </c>
      <c r="C1252">
        <v>36.168999999999997</v>
      </c>
      <c r="D1252">
        <f t="shared" si="114"/>
        <v>36.17</v>
      </c>
      <c r="E1252">
        <f>VLOOKUP(D1252,'Peak Combiner'!$A$5:$D$4980,4,FALSE)</f>
        <v>36.11</v>
      </c>
      <c r="F1252">
        <f>IFERROR(VLOOKUP(D1252,rt_comb!$A:$B,2,FALSE),D1252)</f>
        <v>36.17</v>
      </c>
      <c r="G1252">
        <v>1875761</v>
      </c>
      <c r="H1252">
        <f>SUMIFS($G:$G,$E:$E,18.51,'RAW2'!$A:$A,'RAW2'!A1252)</f>
        <v>84304444</v>
      </c>
      <c r="I1252" s="1" t="str">
        <f>VLOOKUP(A1252,'volatile collection data'!$G$6:$H$69,2,FALSE)</f>
        <v>A</v>
      </c>
      <c r="J1252" s="1">
        <f>VLOOKUP(A1252,'volatile collection data'!$G$6:$I$69,3,FALSE)</f>
        <v>2</v>
      </c>
      <c r="K1252" s="1" t="str">
        <f>VLOOKUP(A1252,'volatile collection data'!$G$6:$N$69,8,FALSE)</f>
        <v>6B</v>
      </c>
      <c r="L1252" s="1">
        <f>VLOOKUP(A1252,'volatile collection data'!$G$6:$J$69,4,FALSE)</f>
        <v>4.07</v>
      </c>
      <c r="M1252" s="1">
        <f>VLOOKUP($A1252,'volatile collection data'!$G$6:$M$69,6,FALSE)</f>
        <v>11</v>
      </c>
      <c r="N1252" s="1">
        <f>VLOOKUP($A1252,'volatile collection data'!$G$6:$M$69,7,FALSE)</f>
        <v>4.07</v>
      </c>
      <c r="O1252" s="1">
        <f>VLOOKUP(A1252,'volatile collection data'!$G$6:$K$69,5,FALSE)</f>
        <v>0</v>
      </c>
      <c r="P1252" s="1" t="str">
        <f t="shared" si="117"/>
        <v>2A</v>
      </c>
      <c r="Q1252">
        <f t="shared" si="115"/>
        <v>2.7333964658787055E-2</v>
      </c>
      <c r="R1252" t="str">
        <f t="shared" si="118"/>
        <v>6B_0-A&amp;4.07%4.07@11</v>
      </c>
      <c r="S1252" t="str">
        <f t="shared" si="119"/>
        <v>2A-6B-VCS-Loc-22</v>
      </c>
      <c r="T1252" t="str">
        <f>IFERROR(IF(VLOOKUP(S1252,Bad!$A:$A,1,FALSE)='RAW2'!S1252,"yes","no"),"no")</f>
        <v>yes</v>
      </c>
      <c r="U1252" t="str">
        <f>IFERROR(VLOOKUP(F1252,compounds!$A:$B,2,FALSE),"")</f>
        <v/>
      </c>
      <c r="V1252" t="str">
        <f>VLOOKUP(B1252,'volatile collection data'!$O:$P,2,FALSE)</f>
        <v>24.apr.22 6</v>
      </c>
    </row>
    <row r="1253" spans="1:22" x14ac:dyDescent="0.2">
      <c r="A1253" t="s">
        <v>205</v>
      </c>
      <c r="B1253" s="1" t="str">
        <f t="shared" si="116"/>
        <v>2A</v>
      </c>
      <c r="C1253">
        <v>36.546999999999997</v>
      </c>
      <c r="D1253">
        <f t="shared" si="114"/>
        <v>36.549999999999997</v>
      </c>
      <c r="E1253">
        <f>VLOOKUP(D1253,'Peak Combiner'!$A$5:$D$4980,4,FALSE)</f>
        <v>36.54</v>
      </c>
      <c r="F1253">
        <f>IFERROR(VLOOKUP(D1253,rt_comb!$A:$B,2,FALSE),D1253)</f>
        <v>36.549999999999997</v>
      </c>
      <c r="G1253">
        <v>1295354</v>
      </c>
      <c r="H1253">
        <f>SUMIFS($G:$G,$E:$E,18.51,'RAW2'!$A:$A,'RAW2'!A1253)</f>
        <v>84304444</v>
      </c>
      <c r="I1253" s="1" t="str">
        <f>VLOOKUP(A1253,'volatile collection data'!$G$6:$H$69,2,FALSE)</f>
        <v>A</v>
      </c>
      <c r="J1253" s="1">
        <f>VLOOKUP(A1253,'volatile collection data'!$G$6:$I$69,3,FALSE)</f>
        <v>2</v>
      </c>
      <c r="K1253" s="1" t="str">
        <f>VLOOKUP(A1253,'volatile collection data'!$G$6:$N$69,8,FALSE)</f>
        <v>6B</v>
      </c>
      <c r="L1253" s="1">
        <f>VLOOKUP(A1253,'volatile collection data'!$G$6:$J$69,4,FALSE)</f>
        <v>4.07</v>
      </c>
      <c r="M1253" s="1">
        <f>VLOOKUP($A1253,'volatile collection data'!$G$6:$M$69,6,FALSE)</f>
        <v>11</v>
      </c>
      <c r="N1253" s="1">
        <f>VLOOKUP($A1253,'volatile collection data'!$G$6:$M$69,7,FALSE)</f>
        <v>4.07</v>
      </c>
      <c r="O1253" s="1">
        <f>VLOOKUP(A1253,'volatile collection data'!$G$6:$K$69,5,FALSE)</f>
        <v>0</v>
      </c>
      <c r="P1253" s="1" t="str">
        <f t="shared" si="117"/>
        <v>2A</v>
      </c>
      <c r="Q1253">
        <f t="shared" si="115"/>
        <v>1.8876157706988497E-2</v>
      </c>
      <c r="R1253" t="str">
        <f t="shared" si="118"/>
        <v>6B_0-A&amp;4.07%4.07@11</v>
      </c>
      <c r="S1253" t="str">
        <f t="shared" si="119"/>
        <v>2A-6B-VCS-Loc-22</v>
      </c>
      <c r="T1253" t="str">
        <f>IFERROR(IF(VLOOKUP(S1253,Bad!$A:$A,1,FALSE)='RAW2'!S1253,"yes","no"),"no")</f>
        <v>yes</v>
      </c>
      <c r="U1253" t="str">
        <f>IFERROR(VLOOKUP(F1253,compounds!$A:$B,2,FALSE),"")</f>
        <v/>
      </c>
      <c r="V1253" t="str">
        <f>VLOOKUP(B1253,'volatile collection data'!$O:$P,2,FALSE)</f>
        <v>24.apr.22 6</v>
      </c>
    </row>
    <row r="1254" spans="1:22" x14ac:dyDescent="0.2">
      <c r="A1254" t="s">
        <v>205</v>
      </c>
      <c r="B1254" s="1" t="str">
        <f t="shared" si="116"/>
        <v>2A</v>
      </c>
      <c r="C1254">
        <v>36.655000000000001</v>
      </c>
      <c r="D1254">
        <f t="shared" si="114"/>
        <v>36.659999999999997</v>
      </c>
      <c r="E1254">
        <f>VLOOKUP(D1254,'Peak Combiner'!$A$5:$D$4980,4,FALSE)</f>
        <v>36.65</v>
      </c>
      <c r="F1254">
        <f>IFERROR(VLOOKUP(D1254,rt_comb!$A:$B,2,FALSE),D1254)</f>
        <v>36.659999999999997</v>
      </c>
      <c r="G1254">
        <v>2202797</v>
      </c>
      <c r="H1254">
        <f>SUMIFS($G:$G,$E:$E,18.51,'RAW2'!$A:$A,'RAW2'!A1254)</f>
        <v>84304444</v>
      </c>
      <c r="I1254" s="1" t="str">
        <f>VLOOKUP(A1254,'volatile collection data'!$G$6:$H$69,2,FALSE)</f>
        <v>A</v>
      </c>
      <c r="J1254" s="1">
        <f>VLOOKUP(A1254,'volatile collection data'!$G$6:$I$69,3,FALSE)</f>
        <v>2</v>
      </c>
      <c r="K1254" s="1" t="str">
        <f>VLOOKUP(A1254,'volatile collection data'!$G$6:$N$69,8,FALSE)</f>
        <v>6B</v>
      </c>
      <c r="L1254" s="1">
        <f>VLOOKUP(A1254,'volatile collection data'!$G$6:$J$69,4,FALSE)</f>
        <v>4.07</v>
      </c>
      <c r="M1254" s="1">
        <f>VLOOKUP($A1254,'volatile collection data'!$G$6:$M$69,6,FALSE)</f>
        <v>11</v>
      </c>
      <c r="N1254" s="1">
        <f>VLOOKUP($A1254,'volatile collection data'!$G$6:$M$69,7,FALSE)</f>
        <v>4.07</v>
      </c>
      <c r="O1254" s="1">
        <f>VLOOKUP(A1254,'volatile collection data'!$G$6:$K$69,5,FALSE)</f>
        <v>0</v>
      </c>
      <c r="P1254" s="1" t="str">
        <f t="shared" si="117"/>
        <v>2A</v>
      </c>
      <c r="Q1254">
        <f t="shared" si="115"/>
        <v>3.2099598695399974E-2</v>
      </c>
      <c r="R1254" t="str">
        <f t="shared" si="118"/>
        <v>6B_0-A&amp;4.07%4.07@11</v>
      </c>
      <c r="S1254" t="str">
        <f t="shared" si="119"/>
        <v>2A-6B-VCS-Loc-22</v>
      </c>
      <c r="T1254" t="str">
        <f>IFERROR(IF(VLOOKUP(S1254,Bad!$A:$A,1,FALSE)='RAW2'!S1254,"yes","no"),"no")</f>
        <v>yes</v>
      </c>
      <c r="U1254" t="str">
        <f>IFERROR(VLOOKUP(F1254,compounds!$A:$B,2,FALSE),"")</f>
        <v/>
      </c>
      <c r="V1254" t="str">
        <f>VLOOKUP(B1254,'volatile collection data'!$O:$P,2,FALSE)</f>
        <v>24.apr.22 6</v>
      </c>
    </row>
    <row r="1255" spans="1:22" x14ac:dyDescent="0.2">
      <c r="A1255" t="s">
        <v>205</v>
      </c>
      <c r="B1255" s="1" t="str">
        <f t="shared" si="116"/>
        <v>2A</v>
      </c>
      <c r="C1255">
        <v>36.966999999999999</v>
      </c>
      <c r="D1255">
        <f t="shared" si="114"/>
        <v>36.97</v>
      </c>
      <c r="E1255">
        <f>VLOOKUP(D1255,'Peak Combiner'!$A$5:$D$4980,4,FALSE)</f>
        <v>36.96</v>
      </c>
      <c r="F1255">
        <f>IFERROR(VLOOKUP(D1255,rt_comb!$A:$B,2,FALSE),D1255)</f>
        <v>36.97</v>
      </c>
      <c r="G1255">
        <v>1051499</v>
      </c>
      <c r="H1255">
        <f>SUMIFS($G:$G,$E:$E,18.51,'RAW2'!$A:$A,'RAW2'!A1255)</f>
        <v>84304444</v>
      </c>
      <c r="I1255" s="1" t="str">
        <f>VLOOKUP(A1255,'volatile collection data'!$G$6:$H$69,2,FALSE)</f>
        <v>A</v>
      </c>
      <c r="J1255" s="1">
        <f>VLOOKUP(A1255,'volatile collection data'!$G$6:$I$69,3,FALSE)</f>
        <v>2</v>
      </c>
      <c r="K1255" s="1" t="str">
        <f>VLOOKUP(A1255,'volatile collection data'!$G$6:$N$69,8,FALSE)</f>
        <v>6B</v>
      </c>
      <c r="L1255" s="1">
        <f>VLOOKUP(A1255,'volatile collection data'!$G$6:$J$69,4,FALSE)</f>
        <v>4.07</v>
      </c>
      <c r="M1255" s="1">
        <f>VLOOKUP($A1255,'volatile collection data'!$G$6:$M$69,6,FALSE)</f>
        <v>11</v>
      </c>
      <c r="N1255" s="1">
        <f>VLOOKUP($A1255,'volatile collection data'!$G$6:$M$69,7,FALSE)</f>
        <v>4.07</v>
      </c>
      <c r="O1255" s="1">
        <f>VLOOKUP(A1255,'volatile collection data'!$G$6:$K$69,5,FALSE)</f>
        <v>0</v>
      </c>
      <c r="P1255" s="1" t="str">
        <f t="shared" si="117"/>
        <v>2A</v>
      </c>
      <c r="Q1255">
        <f t="shared" si="115"/>
        <v>1.5322653848091485E-2</v>
      </c>
      <c r="R1255" t="str">
        <f t="shared" si="118"/>
        <v>6B_0-A&amp;4.07%4.07@11</v>
      </c>
      <c r="S1255" t="str">
        <f t="shared" si="119"/>
        <v>2A-6B-VCS-Loc-22</v>
      </c>
      <c r="T1255" t="str">
        <f>IFERROR(IF(VLOOKUP(S1255,Bad!$A:$A,1,FALSE)='RAW2'!S1255,"yes","no"),"no")</f>
        <v>yes</v>
      </c>
      <c r="U1255" t="str">
        <f>IFERROR(VLOOKUP(F1255,compounds!$A:$B,2,FALSE),"")</f>
        <v/>
      </c>
      <c r="V1255" t="str">
        <f>VLOOKUP(B1255,'volatile collection data'!$O:$P,2,FALSE)</f>
        <v>24.apr.22 6</v>
      </c>
    </row>
    <row r="1256" spans="1:22" x14ac:dyDescent="0.2">
      <c r="A1256" t="s">
        <v>205</v>
      </c>
      <c r="B1256" s="1" t="str">
        <f t="shared" si="116"/>
        <v>2A</v>
      </c>
      <c r="C1256">
        <v>37.085999999999999</v>
      </c>
      <c r="D1256">
        <f t="shared" si="114"/>
        <v>37.090000000000003</v>
      </c>
      <c r="E1256">
        <f>VLOOKUP(D1256,'Peak Combiner'!$A$5:$D$4980,4,FALSE)</f>
        <v>37.090000000000003</v>
      </c>
      <c r="F1256">
        <f>IFERROR(VLOOKUP(D1256,rt_comb!$A:$B,2,FALSE),D1256)</f>
        <v>37.090000000000003</v>
      </c>
      <c r="G1256">
        <v>1996656</v>
      </c>
      <c r="H1256">
        <f>SUMIFS($G:$G,$E:$E,18.51,'RAW2'!$A:$A,'RAW2'!A1256)</f>
        <v>84304444</v>
      </c>
      <c r="I1256" s="1" t="str">
        <f>VLOOKUP(A1256,'volatile collection data'!$G$6:$H$69,2,FALSE)</f>
        <v>A</v>
      </c>
      <c r="J1256" s="1">
        <f>VLOOKUP(A1256,'volatile collection data'!$G$6:$I$69,3,FALSE)</f>
        <v>2</v>
      </c>
      <c r="K1256" s="1" t="str">
        <f>VLOOKUP(A1256,'volatile collection data'!$G$6:$N$69,8,FALSE)</f>
        <v>6B</v>
      </c>
      <c r="L1256" s="1">
        <f>VLOOKUP(A1256,'volatile collection data'!$G$6:$J$69,4,FALSE)</f>
        <v>4.07</v>
      </c>
      <c r="M1256" s="1">
        <f>VLOOKUP($A1256,'volatile collection data'!$G$6:$M$69,6,FALSE)</f>
        <v>11</v>
      </c>
      <c r="N1256" s="1">
        <f>VLOOKUP($A1256,'volatile collection data'!$G$6:$M$69,7,FALSE)</f>
        <v>4.07</v>
      </c>
      <c r="O1256" s="1">
        <f>VLOOKUP(A1256,'volatile collection data'!$G$6:$K$69,5,FALSE)</f>
        <v>0</v>
      </c>
      <c r="P1256" s="1" t="str">
        <f t="shared" si="117"/>
        <v>2A</v>
      </c>
      <c r="Q1256">
        <f t="shared" si="115"/>
        <v>2.9095670791617442E-2</v>
      </c>
      <c r="R1256" t="str">
        <f t="shared" si="118"/>
        <v>6B_0-A&amp;4.07%4.07@11</v>
      </c>
      <c r="S1256" t="str">
        <f t="shared" si="119"/>
        <v>2A-6B-VCS-Loc-22</v>
      </c>
      <c r="T1256" t="str">
        <f>IFERROR(IF(VLOOKUP(S1256,Bad!$A:$A,1,FALSE)='RAW2'!S1256,"yes","no"),"no")</f>
        <v>yes</v>
      </c>
      <c r="U1256" t="str">
        <f>IFERROR(VLOOKUP(F1256,compounds!$A:$B,2,FALSE),"")</f>
        <v/>
      </c>
      <c r="V1256" t="str">
        <f>VLOOKUP(B1256,'volatile collection data'!$O:$P,2,FALSE)</f>
        <v>24.apr.22 6</v>
      </c>
    </row>
    <row r="1257" spans="1:22" x14ac:dyDescent="0.2">
      <c r="A1257" t="s">
        <v>205</v>
      </c>
      <c r="B1257" s="1" t="str">
        <f t="shared" si="116"/>
        <v>2A</v>
      </c>
      <c r="C1257">
        <v>37.198999999999998</v>
      </c>
      <c r="D1257">
        <f t="shared" si="114"/>
        <v>37.200000000000003</v>
      </c>
      <c r="E1257">
        <f>VLOOKUP(D1257,'Peak Combiner'!$A$5:$D$4980,4,FALSE)</f>
        <v>37.200000000000003</v>
      </c>
      <c r="F1257">
        <f>IFERROR(VLOOKUP(D1257,rt_comb!$A:$B,2,FALSE),D1257)</f>
        <v>37.200000000000003</v>
      </c>
      <c r="G1257">
        <v>1220129</v>
      </c>
      <c r="H1257">
        <f>SUMIFS($G:$G,$E:$E,18.51,'RAW2'!$A:$A,'RAW2'!A1257)</f>
        <v>84304444</v>
      </c>
      <c r="I1257" s="1" t="str">
        <f>VLOOKUP(A1257,'volatile collection data'!$G$6:$H$69,2,FALSE)</f>
        <v>A</v>
      </c>
      <c r="J1257" s="1">
        <f>VLOOKUP(A1257,'volatile collection data'!$G$6:$I$69,3,FALSE)</f>
        <v>2</v>
      </c>
      <c r="K1257" s="1" t="str">
        <f>VLOOKUP(A1257,'volatile collection data'!$G$6:$N$69,8,FALSE)</f>
        <v>6B</v>
      </c>
      <c r="L1257" s="1">
        <f>VLOOKUP(A1257,'volatile collection data'!$G$6:$J$69,4,FALSE)</f>
        <v>4.07</v>
      </c>
      <c r="M1257" s="1">
        <f>VLOOKUP($A1257,'volatile collection data'!$G$6:$M$69,6,FALSE)</f>
        <v>11</v>
      </c>
      <c r="N1257" s="1">
        <f>VLOOKUP($A1257,'volatile collection data'!$G$6:$M$69,7,FALSE)</f>
        <v>4.07</v>
      </c>
      <c r="O1257" s="1">
        <f>VLOOKUP(A1257,'volatile collection data'!$G$6:$K$69,5,FALSE)</f>
        <v>0</v>
      </c>
      <c r="P1257" s="1" t="str">
        <f t="shared" si="117"/>
        <v>2A</v>
      </c>
      <c r="Q1257">
        <f t="shared" si="115"/>
        <v>1.7779963953382757E-2</v>
      </c>
      <c r="R1257" t="str">
        <f t="shared" si="118"/>
        <v>6B_0-A&amp;4.07%4.07@11</v>
      </c>
      <c r="S1257" t="str">
        <f t="shared" si="119"/>
        <v>2A-6B-VCS-Loc-22</v>
      </c>
      <c r="T1257" t="str">
        <f>IFERROR(IF(VLOOKUP(S1257,Bad!$A:$A,1,FALSE)='RAW2'!S1257,"yes","no"),"no")</f>
        <v>yes</v>
      </c>
      <c r="U1257" t="str">
        <f>IFERROR(VLOOKUP(F1257,compounds!$A:$B,2,FALSE),"")</f>
        <v/>
      </c>
      <c r="V1257" t="str">
        <f>VLOOKUP(B1257,'volatile collection data'!$O:$P,2,FALSE)</f>
        <v>24.apr.22 6</v>
      </c>
    </row>
    <row r="1258" spans="1:22" x14ac:dyDescent="0.2">
      <c r="A1258" t="s">
        <v>205</v>
      </c>
      <c r="B1258" s="1" t="str">
        <f t="shared" si="116"/>
        <v>2A</v>
      </c>
      <c r="C1258">
        <v>37.299999999999997</v>
      </c>
      <c r="D1258">
        <f t="shared" si="114"/>
        <v>37.299999999999997</v>
      </c>
      <c r="E1258">
        <f>VLOOKUP(D1258,'Peak Combiner'!$A$5:$D$4980,4,FALSE)</f>
        <v>37.24</v>
      </c>
      <c r="F1258">
        <f>IFERROR(VLOOKUP(D1258,rt_comb!$A:$B,2,FALSE),D1258)</f>
        <v>37.299999999999997</v>
      </c>
      <c r="G1258">
        <v>2057850</v>
      </c>
      <c r="H1258">
        <f>SUMIFS($G:$G,$E:$E,18.51,'RAW2'!$A:$A,'RAW2'!A1258)</f>
        <v>84304444</v>
      </c>
      <c r="I1258" s="1" t="str">
        <f>VLOOKUP(A1258,'volatile collection data'!$G$6:$H$69,2,FALSE)</f>
        <v>A</v>
      </c>
      <c r="J1258" s="1">
        <f>VLOOKUP(A1258,'volatile collection data'!$G$6:$I$69,3,FALSE)</f>
        <v>2</v>
      </c>
      <c r="K1258" s="1" t="str">
        <f>VLOOKUP(A1258,'volatile collection data'!$G$6:$N$69,8,FALSE)</f>
        <v>6B</v>
      </c>
      <c r="L1258" s="1">
        <f>VLOOKUP(A1258,'volatile collection data'!$G$6:$J$69,4,FALSE)</f>
        <v>4.07</v>
      </c>
      <c r="M1258" s="1">
        <f>VLOOKUP($A1258,'volatile collection data'!$G$6:$M$69,6,FALSE)</f>
        <v>11</v>
      </c>
      <c r="N1258" s="1">
        <f>VLOOKUP($A1258,'volatile collection data'!$G$6:$M$69,7,FALSE)</f>
        <v>4.07</v>
      </c>
      <c r="O1258" s="1">
        <f>VLOOKUP(A1258,'volatile collection data'!$G$6:$K$69,5,FALSE)</f>
        <v>0</v>
      </c>
      <c r="P1258" s="1" t="str">
        <f t="shared" si="117"/>
        <v>2A</v>
      </c>
      <c r="Q1258">
        <f t="shared" si="115"/>
        <v>2.9987402005418037E-2</v>
      </c>
      <c r="R1258" t="str">
        <f t="shared" si="118"/>
        <v>6B_0-A&amp;4.07%4.07@11</v>
      </c>
      <c r="S1258" t="str">
        <f t="shared" si="119"/>
        <v>2A-6B-VCS-Loc-22</v>
      </c>
      <c r="T1258" t="str">
        <f>IFERROR(IF(VLOOKUP(S1258,Bad!$A:$A,1,FALSE)='RAW2'!S1258,"yes","no"),"no")</f>
        <v>yes</v>
      </c>
      <c r="U1258" t="str">
        <f>IFERROR(VLOOKUP(F1258,compounds!$A:$B,2,FALSE),"")</f>
        <v/>
      </c>
      <c r="V1258" t="str">
        <f>VLOOKUP(B1258,'volatile collection data'!$O:$P,2,FALSE)</f>
        <v>24.apr.22 6</v>
      </c>
    </row>
    <row r="1259" spans="1:22" x14ac:dyDescent="0.2">
      <c r="A1259" t="s">
        <v>205</v>
      </c>
      <c r="B1259" s="1" t="str">
        <f t="shared" si="116"/>
        <v>2A</v>
      </c>
      <c r="C1259">
        <v>37.375999999999998</v>
      </c>
      <c r="D1259">
        <f t="shared" si="114"/>
        <v>37.380000000000003</v>
      </c>
      <c r="E1259">
        <f>VLOOKUP(D1259,'Peak Combiner'!$A$5:$D$4980,4,FALSE)</f>
        <v>37.380000000000003</v>
      </c>
      <c r="F1259">
        <f>IFERROR(VLOOKUP(D1259,rt_comb!$A:$B,2,FALSE),D1259)</f>
        <v>37.380000000000003</v>
      </c>
      <c r="G1259">
        <v>1190519</v>
      </c>
      <c r="H1259">
        <f>SUMIFS($G:$G,$E:$E,18.51,'RAW2'!$A:$A,'RAW2'!A1259)</f>
        <v>84304444</v>
      </c>
      <c r="I1259" s="1" t="str">
        <f>VLOOKUP(A1259,'volatile collection data'!$G$6:$H$69,2,FALSE)</f>
        <v>A</v>
      </c>
      <c r="J1259" s="1">
        <f>VLOOKUP(A1259,'volatile collection data'!$G$6:$I$69,3,FALSE)</f>
        <v>2</v>
      </c>
      <c r="K1259" s="1" t="str">
        <f>VLOOKUP(A1259,'volatile collection data'!$G$6:$N$69,8,FALSE)</f>
        <v>6B</v>
      </c>
      <c r="L1259" s="1">
        <f>VLOOKUP(A1259,'volatile collection data'!$G$6:$J$69,4,FALSE)</f>
        <v>4.07</v>
      </c>
      <c r="M1259" s="1">
        <f>VLOOKUP($A1259,'volatile collection data'!$G$6:$M$69,6,FALSE)</f>
        <v>11</v>
      </c>
      <c r="N1259" s="1">
        <f>VLOOKUP($A1259,'volatile collection data'!$G$6:$M$69,7,FALSE)</f>
        <v>4.07</v>
      </c>
      <c r="O1259" s="1">
        <f>VLOOKUP(A1259,'volatile collection data'!$G$6:$K$69,5,FALSE)</f>
        <v>0</v>
      </c>
      <c r="P1259" s="1" t="str">
        <f t="shared" si="117"/>
        <v>2A</v>
      </c>
      <c r="Q1259">
        <f t="shared" si="115"/>
        <v>1.7348481107995372E-2</v>
      </c>
      <c r="R1259" t="str">
        <f t="shared" si="118"/>
        <v>6B_0-A&amp;4.07%4.07@11</v>
      </c>
      <c r="S1259" t="str">
        <f t="shared" si="119"/>
        <v>2A-6B-VCS-Loc-22</v>
      </c>
      <c r="T1259" t="str">
        <f>IFERROR(IF(VLOOKUP(S1259,Bad!$A:$A,1,FALSE)='RAW2'!S1259,"yes","no"),"no")</f>
        <v>yes</v>
      </c>
      <c r="U1259" t="str">
        <f>IFERROR(VLOOKUP(F1259,compounds!$A:$B,2,FALSE),"")</f>
        <v/>
      </c>
      <c r="V1259" t="str">
        <f>VLOOKUP(B1259,'volatile collection data'!$O:$P,2,FALSE)</f>
        <v>24.apr.22 6</v>
      </c>
    </row>
    <row r="1260" spans="1:22" x14ac:dyDescent="0.2">
      <c r="A1260" t="s">
        <v>205</v>
      </c>
      <c r="B1260" s="1" t="str">
        <f t="shared" si="116"/>
        <v>2A</v>
      </c>
      <c r="C1260">
        <v>37.591999999999999</v>
      </c>
      <c r="D1260">
        <f t="shared" si="114"/>
        <v>37.590000000000003</v>
      </c>
      <c r="E1260">
        <f>VLOOKUP(D1260,'Peak Combiner'!$A$5:$D$4980,4,FALSE)</f>
        <v>37.590000000000003</v>
      </c>
      <c r="F1260">
        <f>IFERROR(VLOOKUP(D1260,rt_comb!$A:$B,2,FALSE),D1260)</f>
        <v>37.590000000000003</v>
      </c>
      <c r="G1260">
        <v>551101</v>
      </c>
      <c r="H1260">
        <f>SUMIFS($G:$G,$E:$E,18.51,'RAW2'!$A:$A,'RAW2'!A1260)</f>
        <v>84304444</v>
      </c>
      <c r="I1260" s="1" t="str">
        <f>VLOOKUP(A1260,'volatile collection data'!$G$6:$H$69,2,FALSE)</f>
        <v>A</v>
      </c>
      <c r="J1260" s="1">
        <f>VLOOKUP(A1260,'volatile collection data'!$G$6:$I$69,3,FALSE)</f>
        <v>2</v>
      </c>
      <c r="K1260" s="1" t="str">
        <f>VLOOKUP(A1260,'volatile collection data'!$G$6:$N$69,8,FALSE)</f>
        <v>6B</v>
      </c>
      <c r="L1260" s="1">
        <f>VLOOKUP(A1260,'volatile collection data'!$G$6:$J$69,4,FALSE)</f>
        <v>4.07</v>
      </c>
      <c r="M1260" s="1">
        <f>VLOOKUP($A1260,'volatile collection data'!$G$6:$M$69,6,FALSE)</f>
        <v>11</v>
      </c>
      <c r="N1260" s="1">
        <f>VLOOKUP($A1260,'volatile collection data'!$G$6:$M$69,7,FALSE)</f>
        <v>4.07</v>
      </c>
      <c r="O1260" s="1">
        <f>VLOOKUP(A1260,'volatile collection data'!$G$6:$K$69,5,FALSE)</f>
        <v>0</v>
      </c>
      <c r="P1260" s="1" t="str">
        <f t="shared" si="117"/>
        <v>2A</v>
      </c>
      <c r="Q1260">
        <f t="shared" si="115"/>
        <v>8.0307540552459547E-3</v>
      </c>
      <c r="R1260" t="str">
        <f t="shared" si="118"/>
        <v>6B_0-A&amp;4.07%4.07@11</v>
      </c>
      <c r="S1260" t="str">
        <f t="shared" si="119"/>
        <v>2A-6B-VCS-Loc-22</v>
      </c>
      <c r="T1260" t="str">
        <f>IFERROR(IF(VLOOKUP(S1260,Bad!$A:$A,1,FALSE)='RAW2'!S1260,"yes","no"),"no")</f>
        <v>yes</v>
      </c>
      <c r="U1260" t="str">
        <f>IFERROR(VLOOKUP(F1260,compounds!$A:$B,2,FALSE),"")</f>
        <v/>
      </c>
      <c r="V1260" t="str">
        <f>VLOOKUP(B1260,'volatile collection data'!$O:$P,2,FALSE)</f>
        <v>24.apr.22 6</v>
      </c>
    </row>
    <row r="1261" spans="1:22" x14ac:dyDescent="0.2">
      <c r="A1261" t="s">
        <v>205</v>
      </c>
      <c r="B1261" s="1" t="str">
        <f t="shared" si="116"/>
        <v>2A</v>
      </c>
      <c r="C1261">
        <v>37.999000000000002</v>
      </c>
      <c r="D1261">
        <f t="shared" si="114"/>
        <v>38</v>
      </c>
      <c r="E1261">
        <f>VLOOKUP(D1261,'Peak Combiner'!$A$5:$D$4980,4,FALSE)</f>
        <v>37.99</v>
      </c>
      <c r="F1261">
        <f>IFERROR(VLOOKUP(D1261,rt_comb!$A:$B,2,FALSE),D1261)</f>
        <v>38</v>
      </c>
      <c r="G1261">
        <v>20435911</v>
      </c>
      <c r="H1261">
        <f>SUMIFS($G:$G,$E:$E,18.51,'RAW2'!$A:$A,'RAW2'!A1261)</f>
        <v>84304444</v>
      </c>
      <c r="I1261" s="1" t="str">
        <f>VLOOKUP(A1261,'volatile collection data'!$G$6:$H$69,2,FALSE)</f>
        <v>A</v>
      </c>
      <c r="J1261" s="1">
        <f>VLOOKUP(A1261,'volatile collection data'!$G$6:$I$69,3,FALSE)</f>
        <v>2</v>
      </c>
      <c r="K1261" s="1" t="str">
        <f>VLOOKUP(A1261,'volatile collection data'!$G$6:$N$69,8,FALSE)</f>
        <v>6B</v>
      </c>
      <c r="L1261" s="1">
        <f>VLOOKUP(A1261,'volatile collection data'!$G$6:$J$69,4,FALSE)</f>
        <v>4.07</v>
      </c>
      <c r="M1261" s="1">
        <f>VLOOKUP($A1261,'volatile collection data'!$G$6:$M$69,6,FALSE)</f>
        <v>11</v>
      </c>
      <c r="N1261" s="1">
        <f>VLOOKUP($A1261,'volatile collection data'!$G$6:$M$69,7,FALSE)</f>
        <v>4.07</v>
      </c>
      <c r="O1261" s="1">
        <f>VLOOKUP(A1261,'volatile collection data'!$G$6:$K$69,5,FALSE)</f>
        <v>0</v>
      </c>
      <c r="P1261" s="1" t="str">
        <f t="shared" si="117"/>
        <v>2A</v>
      </c>
      <c r="Q1261">
        <f t="shared" si="115"/>
        <v>0.29779618461206825</v>
      </c>
      <c r="R1261" t="str">
        <f t="shared" si="118"/>
        <v>6B_0-A&amp;4.07%4.07@11</v>
      </c>
      <c r="S1261" t="str">
        <f t="shared" si="119"/>
        <v>2A-6B-VCS-Loc-22</v>
      </c>
      <c r="T1261" t="str">
        <f>IFERROR(IF(VLOOKUP(S1261,Bad!$A:$A,1,FALSE)='RAW2'!S1261,"yes","no"),"no")</f>
        <v>yes</v>
      </c>
      <c r="U1261" t="str">
        <f>IFERROR(VLOOKUP(F1261,compounds!$A:$B,2,FALSE),"")</f>
        <v/>
      </c>
      <c r="V1261" t="str">
        <f>VLOOKUP(B1261,'volatile collection data'!$O:$P,2,FALSE)</f>
        <v>24.apr.22 6</v>
      </c>
    </row>
    <row r="1262" spans="1:22" x14ac:dyDescent="0.2">
      <c r="A1262" t="s">
        <v>324</v>
      </c>
      <c r="B1262" s="1" t="str">
        <f t="shared" si="116"/>
        <v>2B</v>
      </c>
      <c r="C1262">
        <v>4.1740000000000004</v>
      </c>
      <c r="D1262">
        <f t="shared" si="114"/>
        <v>4.17</v>
      </c>
      <c r="E1262">
        <f>VLOOKUP(D1262,'Peak Combiner'!$A$5:$D$4980,4,FALSE)</f>
        <v>4.1500000000000004</v>
      </c>
      <c r="F1262">
        <f>IFERROR(VLOOKUP(D1262,rt_comb!$A:$B,2,FALSE),D1262)</f>
        <v>4.17</v>
      </c>
      <c r="G1262">
        <v>16789208</v>
      </c>
      <c r="H1262">
        <f>SUMIFS($G:$G,$E:$E,18.51,'RAW2'!$A:$A,'RAW2'!A1262)</f>
        <v>68338316</v>
      </c>
      <c r="I1262" s="1" t="str">
        <f>VLOOKUP(A1262,'volatile collection data'!$G$6:$H$69,2,FALSE)</f>
        <v>B</v>
      </c>
      <c r="J1262" s="1">
        <f>VLOOKUP(A1262,'volatile collection data'!$G$6:$I$69,3,FALSE)</f>
        <v>2</v>
      </c>
      <c r="K1262" s="1" t="str">
        <f>VLOOKUP(A1262,'volatile collection data'!$G$6:$N$69,8,FALSE)</f>
        <v>10B</v>
      </c>
      <c r="L1262" s="1">
        <f>VLOOKUP(A1262,'volatile collection data'!$G$6:$J$69,4,FALSE)</f>
        <v>5.18</v>
      </c>
      <c r="M1262" s="1">
        <f>VLOOKUP($A1262,'volatile collection data'!$G$6:$M$69,6,FALSE)</f>
        <v>9</v>
      </c>
      <c r="N1262" s="1">
        <f>VLOOKUP($A1262,'volatile collection data'!$G$6:$M$69,7,FALSE)</f>
        <v>5.18</v>
      </c>
      <c r="O1262" s="1">
        <f>VLOOKUP(A1262,'volatile collection data'!$G$6:$K$69,5,FALSE)</f>
        <v>0</v>
      </c>
      <c r="P1262" s="1" t="str">
        <f t="shared" si="117"/>
        <v>2B</v>
      </c>
      <c r="Q1262">
        <f t="shared" si="115"/>
        <v>0.23714074587087031</v>
      </c>
      <c r="R1262" t="str">
        <f t="shared" si="118"/>
        <v>10B_0-B&amp;5.18%5.18@9</v>
      </c>
      <c r="S1262" t="str">
        <f t="shared" si="119"/>
        <v>2B-10B-VCS-Loc-22</v>
      </c>
      <c r="T1262" t="str">
        <f>IFERROR(IF(VLOOKUP(S1262,Bad!$A:$A,1,FALSE)='RAW2'!S1262,"yes","no"),"no")</f>
        <v>no</v>
      </c>
      <c r="U1262" t="str">
        <f>IFERROR(VLOOKUP(F1262,compounds!$A:$B,2,FALSE),"")</f>
        <v/>
      </c>
      <c r="V1262" t="str">
        <f>VLOOKUP(B1262,'volatile collection data'!$O:$P,2,FALSE)</f>
        <v>25 apr.22 10</v>
      </c>
    </row>
    <row r="1263" spans="1:22" x14ac:dyDescent="0.2">
      <c r="A1263" t="s">
        <v>324</v>
      </c>
      <c r="B1263" s="1" t="str">
        <f t="shared" si="116"/>
        <v>2B</v>
      </c>
      <c r="C1263">
        <v>4.3259999999999996</v>
      </c>
      <c r="D1263">
        <f t="shared" si="114"/>
        <v>4.33</v>
      </c>
      <c r="E1263">
        <f>VLOOKUP(D1263,'Peak Combiner'!$A$5:$D$4980,4,FALSE)</f>
        <v>4.33</v>
      </c>
      <c r="F1263">
        <f>IFERROR(VLOOKUP(D1263,rt_comb!$A:$B,2,FALSE),D1263)</f>
        <v>4.33</v>
      </c>
      <c r="G1263">
        <v>994385</v>
      </c>
      <c r="H1263">
        <f>SUMIFS($G:$G,$E:$E,18.51,'RAW2'!$A:$A,'RAW2'!A1263)</f>
        <v>68338316</v>
      </c>
      <c r="I1263" s="1" t="str">
        <f>VLOOKUP(A1263,'volatile collection data'!$G$6:$H$69,2,FALSE)</f>
        <v>B</v>
      </c>
      <c r="J1263" s="1">
        <f>VLOOKUP(A1263,'volatile collection data'!$G$6:$I$69,3,FALSE)</f>
        <v>2</v>
      </c>
      <c r="K1263" s="1" t="str">
        <f>VLOOKUP(A1263,'volatile collection data'!$G$6:$N$69,8,FALSE)</f>
        <v>10B</v>
      </c>
      <c r="L1263" s="1">
        <f>VLOOKUP(A1263,'volatile collection data'!$G$6:$J$69,4,FALSE)</f>
        <v>5.18</v>
      </c>
      <c r="M1263" s="1">
        <f>VLOOKUP($A1263,'volatile collection data'!$G$6:$M$69,6,FALSE)</f>
        <v>9</v>
      </c>
      <c r="N1263" s="1">
        <f>VLOOKUP($A1263,'volatile collection data'!$G$6:$M$69,7,FALSE)</f>
        <v>5.18</v>
      </c>
      <c r="O1263" s="1">
        <f>VLOOKUP(A1263,'volatile collection data'!$G$6:$K$69,5,FALSE)</f>
        <v>0</v>
      </c>
      <c r="P1263" s="1" t="str">
        <f t="shared" si="117"/>
        <v>2B</v>
      </c>
      <c r="Q1263">
        <f t="shared" si="115"/>
        <v>1.4045284362598007E-2</v>
      </c>
      <c r="R1263" t="str">
        <f t="shared" si="118"/>
        <v>10B_0-B&amp;5.18%5.18@9</v>
      </c>
      <c r="S1263" t="str">
        <f t="shared" si="119"/>
        <v>2B-10B-VCS-Loc-22</v>
      </c>
      <c r="T1263" t="str">
        <f>IFERROR(IF(VLOOKUP(S1263,Bad!$A:$A,1,FALSE)='RAW2'!S1263,"yes","no"),"no")</f>
        <v>no</v>
      </c>
      <c r="U1263" t="str">
        <f>IFERROR(VLOOKUP(F1263,compounds!$A:$B,2,FALSE),"")</f>
        <v/>
      </c>
      <c r="V1263" t="str">
        <f>VLOOKUP(B1263,'volatile collection data'!$O:$P,2,FALSE)</f>
        <v>25 apr.22 10</v>
      </c>
    </row>
    <row r="1264" spans="1:22" x14ac:dyDescent="0.2">
      <c r="A1264" t="s">
        <v>324</v>
      </c>
      <c r="B1264" s="1" t="str">
        <f t="shared" si="116"/>
        <v>2B</v>
      </c>
      <c r="C1264">
        <v>4.4429999999999996</v>
      </c>
      <c r="D1264">
        <f t="shared" si="114"/>
        <v>4.4400000000000004</v>
      </c>
      <c r="E1264">
        <f>VLOOKUP(D1264,'Peak Combiner'!$A$5:$D$4980,4,FALSE)</f>
        <v>4.4400000000000004</v>
      </c>
      <c r="F1264">
        <f>IFERROR(VLOOKUP(D1264,rt_comb!$A:$B,2,FALSE),D1264)</f>
        <v>4.4400000000000004</v>
      </c>
      <c r="G1264">
        <v>1307121</v>
      </c>
      <c r="H1264">
        <f>SUMIFS($G:$G,$E:$E,18.51,'RAW2'!$A:$A,'RAW2'!A1264)</f>
        <v>68338316</v>
      </c>
      <c r="I1264" s="1" t="str">
        <f>VLOOKUP(A1264,'volatile collection data'!$G$6:$H$69,2,FALSE)</f>
        <v>B</v>
      </c>
      <c r="J1264" s="1">
        <f>VLOOKUP(A1264,'volatile collection data'!$G$6:$I$69,3,FALSE)</f>
        <v>2</v>
      </c>
      <c r="K1264" s="1" t="str">
        <f>VLOOKUP(A1264,'volatile collection data'!$G$6:$N$69,8,FALSE)</f>
        <v>10B</v>
      </c>
      <c r="L1264" s="1">
        <f>VLOOKUP(A1264,'volatile collection data'!$G$6:$J$69,4,FALSE)</f>
        <v>5.18</v>
      </c>
      <c r="M1264" s="1">
        <f>VLOOKUP($A1264,'volatile collection data'!$G$6:$M$69,6,FALSE)</f>
        <v>9</v>
      </c>
      <c r="N1264" s="1">
        <f>VLOOKUP($A1264,'volatile collection data'!$G$6:$M$69,7,FALSE)</f>
        <v>5.18</v>
      </c>
      <c r="O1264" s="1">
        <f>VLOOKUP(A1264,'volatile collection data'!$G$6:$K$69,5,FALSE)</f>
        <v>0</v>
      </c>
      <c r="P1264" s="1" t="str">
        <f t="shared" si="117"/>
        <v>2B</v>
      </c>
      <c r="Q1264">
        <f t="shared" si="115"/>
        <v>1.8462553378543991E-2</v>
      </c>
      <c r="R1264" t="str">
        <f t="shared" si="118"/>
        <v>10B_0-B&amp;5.18%5.18@9</v>
      </c>
      <c r="S1264" t="str">
        <f t="shared" si="119"/>
        <v>2B-10B-VCS-Loc-22</v>
      </c>
      <c r="T1264" t="str">
        <f>IFERROR(IF(VLOOKUP(S1264,Bad!$A:$A,1,FALSE)='RAW2'!S1264,"yes","no"),"no")</f>
        <v>no</v>
      </c>
      <c r="U1264" t="str">
        <f>IFERROR(VLOOKUP(F1264,compounds!$A:$B,2,FALSE),"")</f>
        <v/>
      </c>
      <c r="V1264" t="str">
        <f>VLOOKUP(B1264,'volatile collection data'!$O:$P,2,FALSE)</f>
        <v>25 apr.22 10</v>
      </c>
    </row>
    <row r="1265" spans="1:22" x14ac:dyDescent="0.2">
      <c r="A1265" t="s">
        <v>324</v>
      </c>
      <c r="B1265" s="1" t="str">
        <f t="shared" si="116"/>
        <v>2B</v>
      </c>
      <c r="C1265">
        <v>4.7469999999999999</v>
      </c>
      <c r="D1265">
        <f t="shared" si="114"/>
        <v>4.75</v>
      </c>
      <c r="E1265">
        <f>VLOOKUP(D1265,'Peak Combiner'!$A$5:$D$4980,4,FALSE)</f>
        <v>4.7</v>
      </c>
      <c r="F1265">
        <f>IFERROR(VLOOKUP(D1265,rt_comb!$A:$B,2,FALSE),D1265)</f>
        <v>4.75</v>
      </c>
      <c r="G1265">
        <v>878982</v>
      </c>
      <c r="H1265">
        <f>SUMIFS($G:$G,$E:$E,18.51,'RAW2'!$A:$A,'RAW2'!A1265)</f>
        <v>68338316</v>
      </c>
      <c r="I1265" s="1" t="str">
        <f>VLOOKUP(A1265,'volatile collection data'!$G$6:$H$69,2,FALSE)</f>
        <v>B</v>
      </c>
      <c r="J1265" s="1">
        <f>VLOOKUP(A1265,'volatile collection data'!$G$6:$I$69,3,FALSE)</f>
        <v>2</v>
      </c>
      <c r="K1265" s="1" t="str">
        <f>VLOOKUP(A1265,'volatile collection data'!$G$6:$N$69,8,FALSE)</f>
        <v>10B</v>
      </c>
      <c r="L1265" s="1">
        <f>VLOOKUP(A1265,'volatile collection data'!$G$6:$J$69,4,FALSE)</f>
        <v>5.18</v>
      </c>
      <c r="M1265" s="1">
        <f>VLOOKUP($A1265,'volatile collection data'!$G$6:$M$69,6,FALSE)</f>
        <v>9</v>
      </c>
      <c r="N1265" s="1">
        <f>VLOOKUP($A1265,'volatile collection data'!$G$6:$M$69,7,FALSE)</f>
        <v>5.18</v>
      </c>
      <c r="O1265" s="1">
        <f>VLOOKUP(A1265,'volatile collection data'!$G$6:$K$69,5,FALSE)</f>
        <v>0</v>
      </c>
      <c r="P1265" s="1" t="str">
        <f t="shared" si="117"/>
        <v>2B</v>
      </c>
      <c r="Q1265">
        <f t="shared" si="115"/>
        <v>1.2415263846100979E-2</v>
      </c>
      <c r="R1265" t="str">
        <f t="shared" si="118"/>
        <v>10B_0-B&amp;5.18%5.18@9</v>
      </c>
      <c r="S1265" t="str">
        <f t="shared" si="119"/>
        <v>2B-10B-VCS-Loc-22</v>
      </c>
      <c r="T1265" t="str">
        <f>IFERROR(IF(VLOOKUP(S1265,Bad!$A:$A,1,FALSE)='RAW2'!S1265,"yes","no"),"no")</f>
        <v>no</v>
      </c>
      <c r="U1265" t="str">
        <f>IFERROR(VLOOKUP(F1265,compounds!$A:$B,2,FALSE),"")</f>
        <v/>
      </c>
      <c r="V1265" t="str">
        <f>VLOOKUP(B1265,'volatile collection data'!$O:$P,2,FALSE)</f>
        <v>25 apr.22 10</v>
      </c>
    </row>
    <row r="1266" spans="1:22" x14ac:dyDescent="0.2">
      <c r="A1266" t="s">
        <v>324</v>
      </c>
      <c r="B1266" s="1" t="str">
        <f t="shared" si="116"/>
        <v>2B</v>
      </c>
      <c r="C1266">
        <v>5.3150000000000004</v>
      </c>
      <c r="D1266">
        <f t="shared" si="114"/>
        <v>5.32</v>
      </c>
      <c r="E1266">
        <f>VLOOKUP(D1266,'Peak Combiner'!$A$5:$D$4980,4,FALSE)</f>
        <v>5.32</v>
      </c>
      <c r="F1266">
        <f>IFERROR(VLOOKUP(D1266,rt_comb!$A:$B,2,FALSE),D1266)</f>
        <v>5.32</v>
      </c>
      <c r="G1266">
        <v>1602179</v>
      </c>
      <c r="H1266">
        <f>SUMIFS($G:$G,$E:$E,18.51,'RAW2'!$A:$A,'RAW2'!A1266)</f>
        <v>68338316</v>
      </c>
      <c r="I1266" s="1" t="str">
        <f>VLOOKUP(A1266,'volatile collection data'!$G$6:$H$69,2,FALSE)</f>
        <v>B</v>
      </c>
      <c r="J1266" s="1">
        <f>VLOOKUP(A1266,'volatile collection data'!$G$6:$I$69,3,FALSE)</f>
        <v>2</v>
      </c>
      <c r="K1266" s="1" t="str">
        <f>VLOOKUP(A1266,'volatile collection data'!$G$6:$N$69,8,FALSE)</f>
        <v>10B</v>
      </c>
      <c r="L1266" s="1">
        <f>VLOOKUP(A1266,'volatile collection data'!$G$6:$J$69,4,FALSE)</f>
        <v>5.18</v>
      </c>
      <c r="M1266" s="1">
        <f>VLOOKUP($A1266,'volatile collection data'!$G$6:$M$69,6,FALSE)</f>
        <v>9</v>
      </c>
      <c r="N1266" s="1">
        <f>VLOOKUP($A1266,'volatile collection data'!$G$6:$M$69,7,FALSE)</f>
        <v>5.18</v>
      </c>
      <c r="O1266" s="1">
        <f>VLOOKUP(A1266,'volatile collection data'!$G$6:$K$69,5,FALSE)</f>
        <v>0</v>
      </c>
      <c r="P1266" s="1" t="str">
        <f t="shared" si="117"/>
        <v>2B</v>
      </c>
      <c r="Q1266">
        <f t="shared" si="115"/>
        <v>2.2630127822506285E-2</v>
      </c>
      <c r="R1266" t="str">
        <f t="shared" si="118"/>
        <v>10B_0-B&amp;5.18%5.18@9</v>
      </c>
      <c r="S1266" t="str">
        <f t="shared" si="119"/>
        <v>2B-10B-VCS-Loc-22</v>
      </c>
      <c r="T1266" t="str">
        <f>IFERROR(IF(VLOOKUP(S1266,Bad!$A:$A,1,FALSE)='RAW2'!S1266,"yes","no"),"no")</f>
        <v>no</v>
      </c>
      <c r="U1266" t="str">
        <f>IFERROR(VLOOKUP(F1266,compounds!$A:$B,2,FALSE),"")</f>
        <v/>
      </c>
      <c r="V1266" t="str">
        <f>VLOOKUP(B1266,'volatile collection data'!$O:$P,2,FALSE)</f>
        <v>25 apr.22 10</v>
      </c>
    </row>
    <row r="1267" spans="1:22" x14ac:dyDescent="0.2">
      <c r="A1267" t="s">
        <v>324</v>
      </c>
      <c r="B1267" s="1" t="str">
        <f t="shared" si="116"/>
        <v>2B</v>
      </c>
      <c r="C1267">
        <v>5.5640000000000001</v>
      </c>
      <c r="D1267">
        <f t="shared" si="114"/>
        <v>5.56</v>
      </c>
      <c r="E1267">
        <f>VLOOKUP(D1267,'Peak Combiner'!$A$5:$D$4980,4,FALSE)</f>
        <v>5.56</v>
      </c>
      <c r="F1267">
        <f>IFERROR(VLOOKUP(D1267,rt_comb!$A:$B,2,FALSE),D1267)</f>
        <v>5.56</v>
      </c>
      <c r="G1267">
        <v>1365666</v>
      </c>
      <c r="H1267">
        <f>SUMIFS($G:$G,$E:$E,18.51,'RAW2'!$A:$A,'RAW2'!A1267)</f>
        <v>68338316</v>
      </c>
      <c r="I1267" s="1" t="str">
        <f>VLOOKUP(A1267,'volatile collection data'!$G$6:$H$69,2,FALSE)</f>
        <v>B</v>
      </c>
      <c r="J1267" s="1">
        <f>VLOOKUP(A1267,'volatile collection data'!$G$6:$I$69,3,FALSE)</f>
        <v>2</v>
      </c>
      <c r="K1267" s="1" t="str">
        <f>VLOOKUP(A1267,'volatile collection data'!$G$6:$N$69,8,FALSE)</f>
        <v>10B</v>
      </c>
      <c r="L1267" s="1">
        <f>VLOOKUP(A1267,'volatile collection data'!$G$6:$J$69,4,FALSE)</f>
        <v>5.18</v>
      </c>
      <c r="M1267" s="1">
        <f>VLOOKUP($A1267,'volatile collection data'!$G$6:$M$69,6,FALSE)</f>
        <v>9</v>
      </c>
      <c r="N1267" s="1">
        <f>VLOOKUP($A1267,'volatile collection data'!$G$6:$M$69,7,FALSE)</f>
        <v>5.18</v>
      </c>
      <c r="O1267" s="1">
        <f>VLOOKUP(A1267,'volatile collection data'!$G$6:$K$69,5,FALSE)</f>
        <v>0</v>
      </c>
      <c r="P1267" s="1" t="str">
        <f t="shared" si="117"/>
        <v>2B</v>
      </c>
      <c r="Q1267">
        <f t="shared" si="115"/>
        <v>1.92894777317958E-2</v>
      </c>
      <c r="R1267" t="str">
        <f t="shared" si="118"/>
        <v>10B_0-B&amp;5.18%5.18@9</v>
      </c>
      <c r="S1267" t="str">
        <f t="shared" si="119"/>
        <v>2B-10B-VCS-Loc-22</v>
      </c>
      <c r="T1267" t="str">
        <f>IFERROR(IF(VLOOKUP(S1267,Bad!$A:$A,1,FALSE)='RAW2'!S1267,"yes","no"),"no")</f>
        <v>no</v>
      </c>
      <c r="U1267" t="str">
        <f>IFERROR(VLOOKUP(F1267,compounds!$A:$B,2,FALSE),"")</f>
        <v/>
      </c>
      <c r="V1267" t="str">
        <f>VLOOKUP(B1267,'volatile collection data'!$O:$P,2,FALSE)</f>
        <v>25 apr.22 10</v>
      </c>
    </row>
    <row r="1268" spans="1:22" x14ac:dyDescent="0.2">
      <c r="A1268" t="s">
        <v>324</v>
      </c>
      <c r="B1268" s="1" t="str">
        <f t="shared" si="116"/>
        <v>2B</v>
      </c>
      <c r="C1268">
        <v>5.8460000000000001</v>
      </c>
      <c r="D1268">
        <f t="shared" si="114"/>
        <v>5.85</v>
      </c>
      <c r="E1268">
        <f>VLOOKUP(D1268,'Peak Combiner'!$A$5:$D$4980,4,FALSE)</f>
        <v>5.85</v>
      </c>
      <c r="F1268">
        <f>IFERROR(VLOOKUP(D1268,rt_comb!$A:$B,2,FALSE),D1268)</f>
        <v>5.85</v>
      </c>
      <c r="G1268">
        <v>24324339</v>
      </c>
      <c r="H1268">
        <f>SUMIFS($G:$G,$E:$E,18.51,'RAW2'!$A:$A,'RAW2'!A1268)</f>
        <v>68338316</v>
      </c>
      <c r="I1268" s="1" t="str">
        <f>VLOOKUP(A1268,'volatile collection data'!$G$6:$H$69,2,FALSE)</f>
        <v>B</v>
      </c>
      <c r="J1268" s="1">
        <f>VLOOKUP(A1268,'volatile collection data'!$G$6:$I$69,3,FALSE)</f>
        <v>2</v>
      </c>
      <c r="K1268" s="1" t="str">
        <f>VLOOKUP(A1268,'volatile collection data'!$G$6:$N$69,8,FALSE)</f>
        <v>10B</v>
      </c>
      <c r="L1268" s="1">
        <f>VLOOKUP(A1268,'volatile collection data'!$G$6:$J$69,4,FALSE)</f>
        <v>5.18</v>
      </c>
      <c r="M1268" s="1">
        <f>VLOOKUP($A1268,'volatile collection data'!$G$6:$M$69,6,FALSE)</f>
        <v>9</v>
      </c>
      <c r="N1268" s="1">
        <f>VLOOKUP($A1268,'volatile collection data'!$G$6:$M$69,7,FALSE)</f>
        <v>5.18</v>
      </c>
      <c r="O1268" s="1">
        <f>VLOOKUP(A1268,'volatile collection data'!$G$6:$K$69,5,FALSE)</f>
        <v>0</v>
      </c>
      <c r="P1268" s="1" t="str">
        <f t="shared" si="117"/>
        <v>2B</v>
      </c>
      <c r="Q1268">
        <f t="shared" si="115"/>
        <v>0.34357141166372468</v>
      </c>
      <c r="R1268" t="str">
        <f t="shared" si="118"/>
        <v>10B_0-B&amp;5.18%5.18@9</v>
      </c>
      <c r="S1268" t="str">
        <f t="shared" si="119"/>
        <v>2B-10B-VCS-Loc-22</v>
      </c>
      <c r="T1268" t="str">
        <f>IFERROR(IF(VLOOKUP(S1268,Bad!$A:$A,1,FALSE)='RAW2'!S1268,"yes","no"),"no")</f>
        <v>no</v>
      </c>
      <c r="U1268" t="str">
        <f>IFERROR(VLOOKUP(F1268,compounds!$A:$B,2,FALSE),"")</f>
        <v/>
      </c>
      <c r="V1268" t="str">
        <f>VLOOKUP(B1268,'volatile collection data'!$O:$P,2,FALSE)</f>
        <v>25 apr.22 10</v>
      </c>
    </row>
    <row r="1269" spans="1:22" x14ac:dyDescent="0.2">
      <c r="A1269" t="s">
        <v>324</v>
      </c>
      <c r="B1269" s="1" t="str">
        <f t="shared" si="116"/>
        <v>2B</v>
      </c>
      <c r="C1269">
        <v>5.8869999999999996</v>
      </c>
      <c r="D1269">
        <f t="shared" si="114"/>
        <v>5.89</v>
      </c>
      <c r="E1269">
        <f>VLOOKUP(D1269,'Peak Combiner'!$A$5:$D$4980,4,FALSE)</f>
        <v>5.89</v>
      </c>
      <c r="F1269">
        <f>IFERROR(VLOOKUP(D1269,rt_comb!$A:$B,2,FALSE),D1269)</f>
        <v>5.89</v>
      </c>
      <c r="G1269">
        <v>32353086</v>
      </c>
      <c r="H1269">
        <f>SUMIFS($G:$G,$E:$E,18.51,'RAW2'!$A:$A,'RAW2'!A1269)</f>
        <v>68338316</v>
      </c>
      <c r="I1269" s="1" t="str">
        <f>VLOOKUP(A1269,'volatile collection data'!$G$6:$H$69,2,FALSE)</f>
        <v>B</v>
      </c>
      <c r="J1269" s="1">
        <f>VLOOKUP(A1269,'volatile collection data'!$G$6:$I$69,3,FALSE)</f>
        <v>2</v>
      </c>
      <c r="K1269" s="1" t="str">
        <f>VLOOKUP(A1269,'volatile collection data'!$G$6:$N$69,8,FALSE)</f>
        <v>10B</v>
      </c>
      <c r="L1269" s="1">
        <f>VLOOKUP(A1269,'volatile collection data'!$G$6:$J$69,4,FALSE)</f>
        <v>5.18</v>
      </c>
      <c r="M1269" s="1">
        <f>VLOOKUP($A1269,'volatile collection data'!$G$6:$M$69,6,FALSE)</f>
        <v>9</v>
      </c>
      <c r="N1269" s="1">
        <f>VLOOKUP($A1269,'volatile collection data'!$G$6:$M$69,7,FALSE)</f>
        <v>5.18</v>
      </c>
      <c r="O1269" s="1">
        <f>VLOOKUP(A1269,'volatile collection data'!$G$6:$K$69,5,FALSE)</f>
        <v>0</v>
      </c>
      <c r="P1269" s="1" t="str">
        <f t="shared" si="117"/>
        <v>2B</v>
      </c>
      <c r="Q1269">
        <f t="shared" si="115"/>
        <v>0.45697420302758834</v>
      </c>
      <c r="R1269" t="str">
        <f t="shared" si="118"/>
        <v>10B_0-B&amp;5.18%5.18@9</v>
      </c>
      <c r="S1269" t="str">
        <f t="shared" si="119"/>
        <v>2B-10B-VCS-Loc-22</v>
      </c>
      <c r="T1269" t="str">
        <f>IFERROR(IF(VLOOKUP(S1269,Bad!$A:$A,1,FALSE)='RAW2'!S1269,"yes","no"),"no")</f>
        <v>no</v>
      </c>
      <c r="U1269" t="str">
        <f>IFERROR(VLOOKUP(F1269,compounds!$A:$B,2,FALSE),"")</f>
        <v/>
      </c>
      <c r="V1269" t="str">
        <f>VLOOKUP(B1269,'volatile collection data'!$O:$P,2,FALSE)</f>
        <v>25 apr.22 10</v>
      </c>
    </row>
    <row r="1270" spans="1:22" x14ac:dyDescent="0.2">
      <c r="A1270" t="s">
        <v>324</v>
      </c>
      <c r="B1270" s="1" t="str">
        <f t="shared" si="116"/>
        <v>2B</v>
      </c>
      <c r="C1270">
        <v>6.1219999999999999</v>
      </c>
      <c r="D1270">
        <f t="shared" si="114"/>
        <v>6.12</v>
      </c>
      <c r="E1270">
        <f>VLOOKUP(D1270,'Peak Combiner'!$A$5:$D$4980,4,FALSE)</f>
        <v>6.12</v>
      </c>
      <c r="F1270">
        <f>IFERROR(VLOOKUP(D1270,rt_comb!$A:$B,2,FALSE),D1270)</f>
        <v>6.12</v>
      </c>
      <c r="G1270">
        <v>5826572</v>
      </c>
      <c r="H1270">
        <f>SUMIFS($G:$G,$E:$E,18.51,'RAW2'!$A:$A,'RAW2'!A1270)</f>
        <v>68338316</v>
      </c>
      <c r="I1270" s="1" t="str">
        <f>VLOOKUP(A1270,'volatile collection data'!$G$6:$H$69,2,FALSE)</f>
        <v>B</v>
      </c>
      <c r="J1270" s="1">
        <f>VLOOKUP(A1270,'volatile collection data'!$G$6:$I$69,3,FALSE)</f>
        <v>2</v>
      </c>
      <c r="K1270" s="1" t="str">
        <f>VLOOKUP(A1270,'volatile collection data'!$G$6:$N$69,8,FALSE)</f>
        <v>10B</v>
      </c>
      <c r="L1270" s="1">
        <f>VLOOKUP(A1270,'volatile collection data'!$G$6:$J$69,4,FALSE)</f>
        <v>5.18</v>
      </c>
      <c r="M1270" s="1">
        <f>VLOOKUP($A1270,'volatile collection data'!$G$6:$M$69,6,FALSE)</f>
        <v>9</v>
      </c>
      <c r="N1270" s="1">
        <f>VLOOKUP($A1270,'volatile collection data'!$G$6:$M$69,7,FALSE)</f>
        <v>5.18</v>
      </c>
      <c r="O1270" s="1">
        <f>VLOOKUP(A1270,'volatile collection data'!$G$6:$K$69,5,FALSE)</f>
        <v>0</v>
      </c>
      <c r="P1270" s="1" t="str">
        <f t="shared" si="117"/>
        <v>2B</v>
      </c>
      <c r="Q1270">
        <f t="shared" si="115"/>
        <v>8.2297963665131105E-2</v>
      </c>
      <c r="R1270" t="str">
        <f t="shared" si="118"/>
        <v>10B_0-B&amp;5.18%5.18@9</v>
      </c>
      <c r="S1270" t="str">
        <f t="shared" si="119"/>
        <v>2B-10B-VCS-Loc-22</v>
      </c>
      <c r="T1270" t="str">
        <f>IFERROR(IF(VLOOKUP(S1270,Bad!$A:$A,1,FALSE)='RAW2'!S1270,"yes","no"),"no")</f>
        <v>no</v>
      </c>
      <c r="U1270" t="str">
        <f>IFERROR(VLOOKUP(F1270,compounds!$A:$B,2,FALSE),"")</f>
        <v/>
      </c>
      <c r="V1270" t="str">
        <f>VLOOKUP(B1270,'volatile collection data'!$O:$P,2,FALSE)</f>
        <v>25 apr.22 10</v>
      </c>
    </row>
    <row r="1271" spans="1:22" x14ac:dyDescent="0.2">
      <c r="A1271" t="s">
        <v>324</v>
      </c>
      <c r="B1271" s="1" t="str">
        <f t="shared" si="116"/>
        <v>2B</v>
      </c>
      <c r="C1271">
        <v>6.242</v>
      </c>
      <c r="D1271">
        <f t="shared" si="114"/>
        <v>6.24</v>
      </c>
      <c r="E1271">
        <f>VLOOKUP(D1271,'Peak Combiner'!$A$5:$D$4980,4,FALSE)</f>
        <v>6.24</v>
      </c>
      <c r="F1271">
        <f>IFERROR(VLOOKUP(D1271,rt_comb!$A:$B,2,FALSE),D1271)</f>
        <v>6.24</v>
      </c>
      <c r="G1271">
        <v>8401986</v>
      </c>
      <c r="H1271">
        <f>SUMIFS($G:$G,$E:$E,18.51,'RAW2'!$A:$A,'RAW2'!A1271)</f>
        <v>68338316</v>
      </c>
      <c r="I1271" s="1" t="str">
        <f>VLOOKUP(A1271,'volatile collection data'!$G$6:$H$69,2,FALSE)</f>
        <v>B</v>
      </c>
      <c r="J1271" s="1">
        <f>VLOOKUP(A1271,'volatile collection data'!$G$6:$I$69,3,FALSE)</f>
        <v>2</v>
      </c>
      <c r="K1271" s="1" t="str">
        <f>VLOOKUP(A1271,'volatile collection data'!$G$6:$N$69,8,FALSE)</f>
        <v>10B</v>
      </c>
      <c r="L1271" s="1">
        <f>VLOOKUP(A1271,'volatile collection data'!$G$6:$J$69,4,FALSE)</f>
        <v>5.18</v>
      </c>
      <c r="M1271" s="1">
        <f>VLOOKUP($A1271,'volatile collection data'!$G$6:$M$69,6,FALSE)</f>
        <v>9</v>
      </c>
      <c r="N1271" s="1">
        <f>VLOOKUP($A1271,'volatile collection data'!$G$6:$M$69,7,FALSE)</f>
        <v>5.18</v>
      </c>
      <c r="O1271" s="1">
        <f>VLOOKUP(A1271,'volatile collection data'!$G$6:$K$69,5,FALSE)</f>
        <v>0</v>
      </c>
      <c r="P1271" s="1" t="str">
        <f t="shared" si="117"/>
        <v>2B</v>
      </c>
      <c r="Q1271">
        <f t="shared" si="115"/>
        <v>0.11867464068803067</v>
      </c>
      <c r="R1271" t="str">
        <f t="shared" si="118"/>
        <v>10B_0-B&amp;5.18%5.18@9</v>
      </c>
      <c r="S1271" t="str">
        <f t="shared" si="119"/>
        <v>2B-10B-VCS-Loc-22</v>
      </c>
      <c r="T1271" t="str">
        <f>IFERROR(IF(VLOOKUP(S1271,Bad!$A:$A,1,FALSE)='RAW2'!S1271,"yes","no"),"no")</f>
        <v>no</v>
      </c>
      <c r="U1271" t="str">
        <f>IFERROR(VLOOKUP(F1271,compounds!$A:$B,2,FALSE),"")</f>
        <v/>
      </c>
      <c r="V1271" t="str">
        <f>VLOOKUP(B1271,'volatile collection data'!$O:$P,2,FALSE)</f>
        <v>25 apr.22 10</v>
      </c>
    </row>
    <row r="1272" spans="1:22" x14ac:dyDescent="0.2">
      <c r="A1272" t="s">
        <v>324</v>
      </c>
      <c r="B1272" s="1" t="str">
        <f t="shared" si="116"/>
        <v>2B</v>
      </c>
      <c r="C1272">
        <v>6.6929999999999996</v>
      </c>
      <c r="D1272">
        <f t="shared" si="114"/>
        <v>6.69</v>
      </c>
      <c r="E1272">
        <f>VLOOKUP(D1272,'Peak Combiner'!$A$5:$D$4980,4,FALSE)</f>
        <v>6.69</v>
      </c>
      <c r="F1272">
        <f>IFERROR(VLOOKUP(D1272,rt_comb!$A:$B,2,FALSE),D1272)</f>
        <v>6.69</v>
      </c>
      <c r="G1272">
        <v>1575635</v>
      </c>
      <c r="H1272">
        <f>SUMIFS($G:$G,$E:$E,18.51,'RAW2'!$A:$A,'RAW2'!A1272)</f>
        <v>68338316</v>
      </c>
      <c r="I1272" s="1" t="str">
        <f>VLOOKUP(A1272,'volatile collection data'!$G$6:$H$69,2,FALSE)</f>
        <v>B</v>
      </c>
      <c r="J1272" s="1">
        <f>VLOOKUP(A1272,'volatile collection data'!$G$6:$I$69,3,FALSE)</f>
        <v>2</v>
      </c>
      <c r="K1272" s="1" t="str">
        <f>VLOOKUP(A1272,'volatile collection data'!$G$6:$N$69,8,FALSE)</f>
        <v>10B</v>
      </c>
      <c r="L1272" s="1">
        <f>VLOOKUP(A1272,'volatile collection data'!$G$6:$J$69,4,FALSE)</f>
        <v>5.18</v>
      </c>
      <c r="M1272" s="1">
        <f>VLOOKUP($A1272,'volatile collection data'!$G$6:$M$69,6,FALSE)</f>
        <v>9</v>
      </c>
      <c r="N1272" s="1">
        <f>VLOOKUP($A1272,'volatile collection data'!$G$6:$M$69,7,FALSE)</f>
        <v>5.18</v>
      </c>
      <c r="O1272" s="1">
        <f>VLOOKUP(A1272,'volatile collection data'!$G$6:$K$69,5,FALSE)</f>
        <v>0</v>
      </c>
      <c r="P1272" s="1" t="str">
        <f t="shared" si="117"/>
        <v>2B</v>
      </c>
      <c r="Q1272">
        <f t="shared" si="115"/>
        <v>2.2255204600493888E-2</v>
      </c>
      <c r="R1272" t="str">
        <f t="shared" si="118"/>
        <v>10B_0-B&amp;5.18%5.18@9</v>
      </c>
      <c r="S1272" t="str">
        <f t="shared" si="119"/>
        <v>2B-10B-VCS-Loc-22</v>
      </c>
      <c r="T1272" t="str">
        <f>IFERROR(IF(VLOOKUP(S1272,Bad!$A:$A,1,FALSE)='RAW2'!S1272,"yes","no"),"no")</f>
        <v>no</v>
      </c>
      <c r="U1272" t="str">
        <f>IFERROR(VLOOKUP(F1272,compounds!$A:$B,2,FALSE),"")</f>
        <v/>
      </c>
      <c r="V1272" t="str">
        <f>VLOOKUP(B1272,'volatile collection data'!$O:$P,2,FALSE)</f>
        <v>25 apr.22 10</v>
      </c>
    </row>
    <row r="1273" spans="1:22" x14ac:dyDescent="0.2">
      <c r="A1273" t="s">
        <v>324</v>
      </c>
      <c r="B1273" s="1" t="str">
        <f t="shared" si="116"/>
        <v>2B</v>
      </c>
      <c r="C1273">
        <v>7.0919999999999996</v>
      </c>
      <c r="D1273">
        <f t="shared" si="114"/>
        <v>7.09</v>
      </c>
      <c r="E1273">
        <f>VLOOKUP(D1273,'Peak Combiner'!$A$5:$D$4980,4,FALSE)</f>
        <v>7.09</v>
      </c>
      <c r="F1273">
        <f>IFERROR(VLOOKUP(D1273,rt_comb!$A:$B,2,FALSE),D1273)</f>
        <v>7.09</v>
      </c>
      <c r="G1273">
        <v>5093558</v>
      </c>
      <c r="H1273">
        <f>SUMIFS($G:$G,$E:$E,18.51,'RAW2'!$A:$A,'RAW2'!A1273)</f>
        <v>68338316</v>
      </c>
      <c r="I1273" s="1" t="str">
        <f>VLOOKUP(A1273,'volatile collection data'!$G$6:$H$69,2,FALSE)</f>
        <v>B</v>
      </c>
      <c r="J1273" s="1">
        <f>VLOOKUP(A1273,'volatile collection data'!$G$6:$I$69,3,FALSE)</f>
        <v>2</v>
      </c>
      <c r="K1273" s="1" t="str">
        <f>VLOOKUP(A1273,'volatile collection data'!$G$6:$N$69,8,FALSE)</f>
        <v>10B</v>
      </c>
      <c r="L1273" s="1">
        <f>VLOOKUP(A1273,'volatile collection data'!$G$6:$J$69,4,FALSE)</f>
        <v>5.18</v>
      </c>
      <c r="M1273" s="1">
        <f>VLOOKUP($A1273,'volatile collection data'!$G$6:$M$69,6,FALSE)</f>
        <v>9</v>
      </c>
      <c r="N1273" s="1">
        <f>VLOOKUP($A1273,'volatile collection data'!$G$6:$M$69,7,FALSE)</f>
        <v>5.18</v>
      </c>
      <c r="O1273" s="1">
        <f>VLOOKUP(A1273,'volatile collection data'!$G$6:$K$69,5,FALSE)</f>
        <v>0</v>
      </c>
      <c r="P1273" s="1" t="str">
        <f t="shared" si="117"/>
        <v>2B</v>
      </c>
      <c r="Q1273">
        <f t="shared" si="115"/>
        <v>7.1944438549843351E-2</v>
      </c>
      <c r="R1273" t="str">
        <f t="shared" si="118"/>
        <v>10B_0-B&amp;5.18%5.18@9</v>
      </c>
      <c r="S1273" t="str">
        <f t="shared" si="119"/>
        <v>2B-10B-VCS-Loc-22</v>
      </c>
      <c r="T1273" t="str">
        <f>IFERROR(IF(VLOOKUP(S1273,Bad!$A:$A,1,FALSE)='RAW2'!S1273,"yes","no"),"no")</f>
        <v>no</v>
      </c>
      <c r="U1273" t="str">
        <f>IFERROR(VLOOKUP(F1273,compounds!$A:$B,2,FALSE),"")</f>
        <v/>
      </c>
      <c r="V1273" t="str">
        <f>VLOOKUP(B1273,'volatile collection data'!$O:$P,2,FALSE)</f>
        <v>25 apr.22 10</v>
      </c>
    </row>
    <row r="1274" spans="1:22" x14ac:dyDescent="0.2">
      <c r="A1274" t="s">
        <v>324</v>
      </c>
      <c r="B1274" s="1" t="str">
        <f t="shared" si="116"/>
        <v>2B</v>
      </c>
      <c r="C1274">
        <v>7.2610000000000001</v>
      </c>
      <c r="D1274">
        <f t="shared" si="114"/>
        <v>7.26</v>
      </c>
      <c r="E1274">
        <f>VLOOKUP(D1274,'Peak Combiner'!$A$5:$D$4980,4,FALSE)</f>
        <v>7.26</v>
      </c>
      <c r="F1274">
        <f>IFERROR(VLOOKUP(D1274,rt_comb!$A:$B,2,FALSE),D1274)</f>
        <v>7.26</v>
      </c>
      <c r="G1274">
        <v>586627</v>
      </c>
      <c r="H1274">
        <f>SUMIFS($G:$G,$E:$E,18.51,'RAW2'!$A:$A,'RAW2'!A1274)</f>
        <v>68338316</v>
      </c>
      <c r="I1274" s="1" t="str">
        <f>VLOOKUP(A1274,'volatile collection data'!$G$6:$H$69,2,FALSE)</f>
        <v>B</v>
      </c>
      <c r="J1274" s="1">
        <f>VLOOKUP(A1274,'volatile collection data'!$G$6:$I$69,3,FALSE)</f>
        <v>2</v>
      </c>
      <c r="K1274" s="1" t="str">
        <f>VLOOKUP(A1274,'volatile collection data'!$G$6:$N$69,8,FALSE)</f>
        <v>10B</v>
      </c>
      <c r="L1274" s="1">
        <f>VLOOKUP(A1274,'volatile collection data'!$G$6:$J$69,4,FALSE)</f>
        <v>5.18</v>
      </c>
      <c r="M1274" s="1">
        <f>VLOOKUP($A1274,'volatile collection data'!$G$6:$M$69,6,FALSE)</f>
        <v>9</v>
      </c>
      <c r="N1274" s="1">
        <f>VLOOKUP($A1274,'volatile collection data'!$G$6:$M$69,7,FALSE)</f>
        <v>5.18</v>
      </c>
      <c r="O1274" s="1">
        <f>VLOOKUP(A1274,'volatile collection data'!$G$6:$K$69,5,FALSE)</f>
        <v>0</v>
      </c>
      <c r="P1274" s="1" t="str">
        <f t="shared" si="117"/>
        <v>2B</v>
      </c>
      <c r="Q1274">
        <f t="shared" si="115"/>
        <v>8.2858681796062709E-3</v>
      </c>
      <c r="R1274" t="str">
        <f t="shared" si="118"/>
        <v>10B_0-B&amp;5.18%5.18@9</v>
      </c>
      <c r="S1274" t="str">
        <f t="shared" si="119"/>
        <v>2B-10B-VCS-Loc-22</v>
      </c>
      <c r="T1274" t="str">
        <f>IFERROR(IF(VLOOKUP(S1274,Bad!$A:$A,1,FALSE)='RAW2'!S1274,"yes","no"),"no")</f>
        <v>no</v>
      </c>
      <c r="U1274" t="str">
        <f>IFERROR(VLOOKUP(F1274,compounds!$A:$B,2,FALSE),"")</f>
        <v/>
      </c>
      <c r="V1274" t="str">
        <f>VLOOKUP(B1274,'volatile collection data'!$O:$P,2,FALSE)</f>
        <v>25 apr.22 10</v>
      </c>
    </row>
    <row r="1275" spans="1:22" x14ac:dyDescent="0.2">
      <c r="A1275" t="s">
        <v>324</v>
      </c>
      <c r="B1275" s="1" t="str">
        <f t="shared" si="116"/>
        <v>2B</v>
      </c>
      <c r="C1275">
        <v>7.3479999999999999</v>
      </c>
      <c r="D1275">
        <f t="shared" si="114"/>
        <v>7.35</v>
      </c>
      <c r="E1275">
        <f>VLOOKUP(D1275,'Peak Combiner'!$A$5:$D$4980,4,FALSE)</f>
        <v>7.35</v>
      </c>
      <c r="F1275">
        <f>IFERROR(VLOOKUP(D1275,rt_comb!$A:$B,2,FALSE),D1275)</f>
        <v>7.35</v>
      </c>
      <c r="G1275">
        <v>1262890</v>
      </c>
      <c r="H1275">
        <f>SUMIFS($G:$G,$E:$E,18.51,'RAW2'!$A:$A,'RAW2'!A1275)</f>
        <v>68338316</v>
      </c>
      <c r="I1275" s="1" t="str">
        <f>VLOOKUP(A1275,'volatile collection data'!$G$6:$H$69,2,FALSE)</f>
        <v>B</v>
      </c>
      <c r="J1275" s="1">
        <f>VLOOKUP(A1275,'volatile collection data'!$G$6:$I$69,3,FALSE)</f>
        <v>2</v>
      </c>
      <c r="K1275" s="1" t="str">
        <f>VLOOKUP(A1275,'volatile collection data'!$G$6:$N$69,8,FALSE)</f>
        <v>10B</v>
      </c>
      <c r="L1275" s="1">
        <f>VLOOKUP(A1275,'volatile collection data'!$G$6:$J$69,4,FALSE)</f>
        <v>5.18</v>
      </c>
      <c r="M1275" s="1">
        <f>VLOOKUP($A1275,'volatile collection data'!$G$6:$M$69,6,FALSE)</f>
        <v>9</v>
      </c>
      <c r="N1275" s="1">
        <f>VLOOKUP($A1275,'volatile collection data'!$G$6:$M$69,7,FALSE)</f>
        <v>5.18</v>
      </c>
      <c r="O1275" s="1">
        <f>VLOOKUP(A1275,'volatile collection data'!$G$6:$K$69,5,FALSE)</f>
        <v>0</v>
      </c>
      <c r="P1275" s="1" t="str">
        <f t="shared" si="117"/>
        <v>2B</v>
      </c>
      <c r="Q1275">
        <f t="shared" si="115"/>
        <v>1.7837808463202279E-2</v>
      </c>
      <c r="R1275" t="str">
        <f t="shared" si="118"/>
        <v>10B_0-B&amp;5.18%5.18@9</v>
      </c>
      <c r="S1275" t="str">
        <f t="shared" si="119"/>
        <v>2B-10B-VCS-Loc-22</v>
      </c>
      <c r="T1275" t="str">
        <f>IFERROR(IF(VLOOKUP(S1275,Bad!$A:$A,1,FALSE)='RAW2'!S1275,"yes","no"),"no")</f>
        <v>no</v>
      </c>
      <c r="U1275" t="str">
        <f>IFERROR(VLOOKUP(F1275,compounds!$A:$B,2,FALSE),"")</f>
        <v/>
      </c>
      <c r="V1275" t="str">
        <f>VLOOKUP(B1275,'volatile collection data'!$O:$P,2,FALSE)</f>
        <v>25 apr.22 10</v>
      </c>
    </row>
    <row r="1276" spans="1:22" x14ac:dyDescent="0.2">
      <c r="A1276" t="s">
        <v>324</v>
      </c>
      <c r="B1276" s="1" t="str">
        <f t="shared" si="116"/>
        <v>2B</v>
      </c>
      <c r="C1276">
        <v>7.4059999999999997</v>
      </c>
      <c r="D1276">
        <f t="shared" si="114"/>
        <v>7.41</v>
      </c>
      <c r="E1276">
        <f>VLOOKUP(D1276,'Peak Combiner'!$A$5:$D$4980,4,FALSE)</f>
        <v>7.41</v>
      </c>
      <c r="F1276">
        <f>IFERROR(VLOOKUP(D1276,rt_comb!$A:$B,2,FALSE),D1276)</f>
        <v>7.41</v>
      </c>
      <c r="G1276">
        <v>815531</v>
      </c>
      <c r="H1276">
        <f>SUMIFS($G:$G,$E:$E,18.51,'RAW2'!$A:$A,'RAW2'!A1276)</f>
        <v>68338316</v>
      </c>
      <c r="I1276" s="1" t="str">
        <f>VLOOKUP(A1276,'volatile collection data'!$G$6:$H$69,2,FALSE)</f>
        <v>B</v>
      </c>
      <c r="J1276" s="1">
        <f>VLOOKUP(A1276,'volatile collection data'!$G$6:$I$69,3,FALSE)</f>
        <v>2</v>
      </c>
      <c r="K1276" s="1" t="str">
        <f>VLOOKUP(A1276,'volatile collection data'!$G$6:$N$69,8,FALSE)</f>
        <v>10B</v>
      </c>
      <c r="L1276" s="1">
        <f>VLOOKUP(A1276,'volatile collection data'!$G$6:$J$69,4,FALSE)</f>
        <v>5.18</v>
      </c>
      <c r="M1276" s="1">
        <f>VLOOKUP($A1276,'volatile collection data'!$G$6:$M$69,6,FALSE)</f>
        <v>9</v>
      </c>
      <c r="N1276" s="1">
        <f>VLOOKUP($A1276,'volatile collection data'!$G$6:$M$69,7,FALSE)</f>
        <v>5.18</v>
      </c>
      <c r="O1276" s="1">
        <f>VLOOKUP(A1276,'volatile collection data'!$G$6:$K$69,5,FALSE)</f>
        <v>0</v>
      </c>
      <c r="P1276" s="1" t="str">
        <f t="shared" si="117"/>
        <v>2B</v>
      </c>
      <c r="Q1276">
        <f t="shared" si="115"/>
        <v>1.1519044234892839E-2</v>
      </c>
      <c r="R1276" t="str">
        <f t="shared" si="118"/>
        <v>10B_0-B&amp;5.18%5.18@9</v>
      </c>
      <c r="S1276" t="str">
        <f t="shared" si="119"/>
        <v>2B-10B-VCS-Loc-22</v>
      </c>
      <c r="T1276" t="str">
        <f>IFERROR(IF(VLOOKUP(S1276,Bad!$A:$A,1,FALSE)='RAW2'!S1276,"yes","no"),"no")</f>
        <v>no</v>
      </c>
      <c r="U1276" t="str">
        <f>IFERROR(VLOOKUP(F1276,compounds!$A:$B,2,FALSE),"")</f>
        <v/>
      </c>
      <c r="V1276" t="str">
        <f>VLOOKUP(B1276,'volatile collection data'!$O:$P,2,FALSE)</f>
        <v>25 apr.22 10</v>
      </c>
    </row>
    <row r="1277" spans="1:22" x14ac:dyDescent="0.2">
      <c r="A1277" t="s">
        <v>324</v>
      </c>
      <c r="B1277" s="1" t="str">
        <f t="shared" si="116"/>
        <v>2B</v>
      </c>
      <c r="C1277">
        <v>7.5359999999999996</v>
      </c>
      <c r="D1277">
        <f t="shared" si="114"/>
        <v>7.54</v>
      </c>
      <c r="E1277">
        <f>VLOOKUP(D1277,'Peak Combiner'!$A$5:$D$4980,4,FALSE)</f>
        <v>7.54</v>
      </c>
      <c r="F1277">
        <f>IFERROR(VLOOKUP(D1277,rt_comb!$A:$B,2,FALSE),D1277)</f>
        <v>7.54</v>
      </c>
      <c r="G1277">
        <v>1092640</v>
      </c>
      <c r="H1277">
        <f>SUMIFS($G:$G,$E:$E,18.51,'RAW2'!$A:$A,'RAW2'!A1277)</f>
        <v>68338316</v>
      </c>
      <c r="I1277" s="1" t="str">
        <f>VLOOKUP(A1277,'volatile collection data'!$G$6:$H$69,2,FALSE)</f>
        <v>B</v>
      </c>
      <c r="J1277" s="1">
        <f>VLOOKUP(A1277,'volatile collection data'!$G$6:$I$69,3,FALSE)</f>
        <v>2</v>
      </c>
      <c r="K1277" s="1" t="str">
        <f>VLOOKUP(A1277,'volatile collection data'!$G$6:$N$69,8,FALSE)</f>
        <v>10B</v>
      </c>
      <c r="L1277" s="1">
        <f>VLOOKUP(A1277,'volatile collection data'!$G$6:$J$69,4,FALSE)</f>
        <v>5.18</v>
      </c>
      <c r="M1277" s="1">
        <f>VLOOKUP($A1277,'volatile collection data'!$G$6:$M$69,6,FALSE)</f>
        <v>9</v>
      </c>
      <c r="N1277" s="1">
        <f>VLOOKUP($A1277,'volatile collection data'!$G$6:$M$69,7,FALSE)</f>
        <v>5.18</v>
      </c>
      <c r="O1277" s="1">
        <f>VLOOKUP(A1277,'volatile collection data'!$G$6:$K$69,5,FALSE)</f>
        <v>0</v>
      </c>
      <c r="P1277" s="1" t="str">
        <f t="shared" si="117"/>
        <v>2B</v>
      </c>
      <c r="Q1277">
        <f t="shared" si="115"/>
        <v>1.5433096341908904E-2</v>
      </c>
      <c r="R1277" t="str">
        <f t="shared" si="118"/>
        <v>10B_0-B&amp;5.18%5.18@9</v>
      </c>
      <c r="S1277" t="str">
        <f t="shared" si="119"/>
        <v>2B-10B-VCS-Loc-22</v>
      </c>
      <c r="T1277" t="str">
        <f>IFERROR(IF(VLOOKUP(S1277,Bad!$A:$A,1,FALSE)='RAW2'!S1277,"yes","no"),"no")</f>
        <v>no</v>
      </c>
      <c r="U1277" t="str">
        <f>IFERROR(VLOOKUP(F1277,compounds!$A:$B,2,FALSE),"")</f>
        <v/>
      </c>
      <c r="V1277" t="str">
        <f>VLOOKUP(B1277,'volatile collection data'!$O:$P,2,FALSE)</f>
        <v>25 apr.22 10</v>
      </c>
    </row>
    <row r="1278" spans="1:22" x14ac:dyDescent="0.2">
      <c r="A1278" t="s">
        <v>324</v>
      </c>
      <c r="B1278" s="1" t="str">
        <f t="shared" si="116"/>
        <v>2B</v>
      </c>
      <c r="C1278">
        <v>7.8220000000000001</v>
      </c>
      <c r="D1278">
        <f t="shared" ref="D1278:D1341" si="120">ROUND(C1278,2)</f>
        <v>7.82</v>
      </c>
      <c r="E1278">
        <f>VLOOKUP(D1278,'Peak Combiner'!$A$5:$D$4980,4,FALSE)</f>
        <v>7.82</v>
      </c>
      <c r="F1278">
        <f>IFERROR(VLOOKUP(D1278,rt_comb!$A:$B,2,FALSE),D1278)</f>
        <v>7.82</v>
      </c>
      <c r="G1278">
        <v>2659666</v>
      </c>
      <c r="H1278">
        <f>SUMIFS($G:$G,$E:$E,18.51,'RAW2'!$A:$A,'RAW2'!A1278)</f>
        <v>68338316</v>
      </c>
      <c r="I1278" s="1" t="str">
        <f>VLOOKUP(A1278,'volatile collection data'!$G$6:$H$69,2,FALSE)</f>
        <v>B</v>
      </c>
      <c r="J1278" s="1">
        <f>VLOOKUP(A1278,'volatile collection data'!$G$6:$I$69,3,FALSE)</f>
        <v>2</v>
      </c>
      <c r="K1278" s="1" t="str">
        <f>VLOOKUP(A1278,'volatile collection data'!$G$6:$N$69,8,FALSE)</f>
        <v>10B</v>
      </c>
      <c r="L1278" s="1">
        <f>VLOOKUP(A1278,'volatile collection data'!$G$6:$J$69,4,FALSE)</f>
        <v>5.18</v>
      </c>
      <c r="M1278" s="1">
        <f>VLOOKUP($A1278,'volatile collection data'!$G$6:$M$69,6,FALSE)</f>
        <v>9</v>
      </c>
      <c r="N1278" s="1">
        <f>VLOOKUP($A1278,'volatile collection data'!$G$6:$M$69,7,FALSE)</f>
        <v>5.18</v>
      </c>
      <c r="O1278" s="1">
        <f>VLOOKUP(A1278,'volatile collection data'!$G$6:$K$69,5,FALSE)</f>
        <v>0</v>
      </c>
      <c r="P1278" s="1" t="str">
        <f t="shared" si="117"/>
        <v>2B</v>
      </c>
      <c r="Q1278">
        <f t="shared" ref="Q1278:Q1341" si="121">IFERROR((30/H1278*G1278)/L1278/6,0)</f>
        <v>3.7566702313021207E-2</v>
      </c>
      <c r="R1278" t="str">
        <f t="shared" si="118"/>
        <v>10B_0-B&amp;5.18%5.18@9</v>
      </c>
      <c r="S1278" t="str">
        <f t="shared" si="119"/>
        <v>2B-10B-VCS-Loc-22</v>
      </c>
      <c r="T1278" t="str">
        <f>IFERROR(IF(VLOOKUP(S1278,Bad!$A:$A,1,FALSE)='RAW2'!S1278,"yes","no"),"no")</f>
        <v>no</v>
      </c>
      <c r="U1278" t="str">
        <f>IFERROR(VLOOKUP(F1278,compounds!$A:$B,2,FALSE),"")</f>
        <v/>
      </c>
      <c r="V1278" t="str">
        <f>VLOOKUP(B1278,'volatile collection data'!$O:$P,2,FALSE)</f>
        <v>25 apr.22 10</v>
      </c>
    </row>
    <row r="1279" spans="1:22" x14ac:dyDescent="0.2">
      <c r="A1279" t="s">
        <v>324</v>
      </c>
      <c r="B1279" s="1" t="str">
        <f t="shared" si="116"/>
        <v>2B</v>
      </c>
      <c r="C1279">
        <v>7.9130000000000003</v>
      </c>
      <c r="D1279">
        <f t="shared" si="120"/>
        <v>7.91</v>
      </c>
      <c r="E1279">
        <f>VLOOKUP(D1279,'Peak Combiner'!$A$5:$D$4980,4,FALSE)</f>
        <v>7.91</v>
      </c>
      <c r="F1279">
        <f>IFERROR(VLOOKUP(D1279,rt_comb!$A:$B,2,FALSE),D1279)</f>
        <v>7.91</v>
      </c>
      <c r="G1279">
        <v>3566472</v>
      </c>
      <c r="H1279">
        <f>SUMIFS($G:$G,$E:$E,18.51,'RAW2'!$A:$A,'RAW2'!A1279)</f>
        <v>68338316</v>
      </c>
      <c r="I1279" s="1" t="str">
        <f>VLOOKUP(A1279,'volatile collection data'!$G$6:$H$69,2,FALSE)</f>
        <v>B</v>
      </c>
      <c r="J1279" s="1">
        <f>VLOOKUP(A1279,'volatile collection data'!$G$6:$I$69,3,FALSE)</f>
        <v>2</v>
      </c>
      <c r="K1279" s="1" t="str">
        <f>VLOOKUP(A1279,'volatile collection data'!$G$6:$N$69,8,FALSE)</f>
        <v>10B</v>
      </c>
      <c r="L1279" s="1">
        <f>VLOOKUP(A1279,'volatile collection data'!$G$6:$J$69,4,FALSE)</f>
        <v>5.18</v>
      </c>
      <c r="M1279" s="1">
        <f>VLOOKUP($A1279,'volatile collection data'!$G$6:$M$69,6,FALSE)</f>
        <v>9</v>
      </c>
      <c r="N1279" s="1">
        <f>VLOOKUP($A1279,'volatile collection data'!$G$6:$M$69,7,FALSE)</f>
        <v>5.18</v>
      </c>
      <c r="O1279" s="1">
        <f>VLOOKUP(A1279,'volatile collection data'!$G$6:$K$69,5,FALSE)</f>
        <v>0</v>
      </c>
      <c r="P1279" s="1" t="str">
        <f t="shared" si="117"/>
        <v>2B</v>
      </c>
      <c r="Q1279">
        <f t="shared" si="121"/>
        <v>5.0374968861400408E-2</v>
      </c>
      <c r="R1279" t="str">
        <f t="shared" si="118"/>
        <v>10B_0-B&amp;5.18%5.18@9</v>
      </c>
      <c r="S1279" t="str">
        <f t="shared" si="119"/>
        <v>2B-10B-VCS-Loc-22</v>
      </c>
      <c r="T1279" t="str">
        <f>IFERROR(IF(VLOOKUP(S1279,Bad!$A:$A,1,FALSE)='RAW2'!S1279,"yes","no"),"no")</f>
        <v>no</v>
      </c>
      <c r="U1279" t="str">
        <f>IFERROR(VLOOKUP(F1279,compounds!$A:$B,2,FALSE),"")</f>
        <v/>
      </c>
      <c r="V1279" t="str">
        <f>VLOOKUP(B1279,'volatile collection data'!$O:$P,2,FALSE)</f>
        <v>25 apr.22 10</v>
      </c>
    </row>
    <row r="1280" spans="1:22" x14ac:dyDescent="0.2">
      <c r="A1280" t="s">
        <v>324</v>
      </c>
      <c r="B1280" s="1" t="str">
        <f t="shared" si="116"/>
        <v>2B</v>
      </c>
      <c r="C1280">
        <v>8.0229999999999997</v>
      </c>
      <c r="D1280">
        <f t="shared" si="120"/>
        <v>8.02</v>
      </c>
      <c r="E1280">
        <f>VLOOKUP(D1280,'Peak Combiner'!$A$5:$D$4980,4,FALSE)</f>
        <v>8.02</v>
      </c>
      <c r="F1280">
        <f>IFERROR(VLOOKUP(D1280,rt_comb!$A:$B,2,FALSE),D1280)</f>
        <v>8.02</v>
      </c>
      <c r="G1280">
        <v>5086403</v>
      </c>
      <c r="H1280">
        <f>SUMIFS($G:$G,$E:$E,18.51,'RAW2'!$A:$A,'RAW2'!A1280)</f>
        <v>68338316</v>
      </c>
      <c r="I1280" s="1" t="str">
        <f>VLOOKUP(A1280,'volatile collection data'!$G$6:$H$69,2,FALSE)</f>
        <v>B</v>
      </c>
      <c r="J1280" s="1">
        <f>VLOOKUP(A1280,'volatile collection data'!$G$6:$I$69,3,FALSE)</f>
        <v>2</v>
      </c>
      <c r="K1280" s="1" t="str">
        <f>VLOOKUP(A1280,'volatile collection data'!$G$6:$N$69,8,FALSE)</f>
        <v>10B</v>
      </c>
      <c r="L1280" s="1">
        <f>VLOOKUP(A1280,'volatile collection data'!$G$6:$J$69,4,FALSE)</f>
        <v>5.18</v>
      </c>
      <c r="M1280" s="1">
        <f>VLOOKUP($A1280,'volatile collection data'!$G$6:$M$69,6,FALSE)</f>
        <v>9</v>
      </c>
      <c r="N1280" s="1">
        <f>VLOOKUP($A1280,'volatile collection data'!$G$6:$M$69,7,FALSE)</f>
        <v>5.18</v>
      </c>
      <c r="O1280" s="1">
        <f>VLOOKUP(A1280,'volatile collection data'!$G$6:$K$69,5,FALSE)</f>
        <v>0</v>
      </c>
      <c r="P1280" s="1" t="str">
        <f t="shared" si="117"/>
        <v>2B</v>
      </c>
      <c r="Q1280">
        <f t="shared" si="121"/>
        <v>7.1843377080076209E-2</v>
      </c>
      <c r="R1280" t="str">
        <f t="shared" si="118"/>
        <v>10B_0-B&amp;5.18%5.18@9</v>
      </c>
      <c r="S1280" t="str">
        <f t="shared" si="119"/>
        <v>2B-10B-VCS-Loc-22</v>
      </c>
      <c r="T1280" t="str">
        <f>IFERROR(IF(VLOOKUP(S1280,Bad!$A:$A,1,FALSE)='RAW2'!S1280,"yes","no"),"no")</f>
        <v>no</v>
      </c>
      <c r="U1280" t="str">
        <f>IFERROR(VLOOKUP(F1280,compounds!$A:$B,2,FALSE),"")</f>
        <v/>
      </c>
      <c r="V1280" t="str">
        <f>VLOOKUP(B1280,'volatile collection data'!$O:$P,2,FALSE)</f>
        <v>25 apr.22 10</v>
      </c>
    </row>
    <row r="1281" spans="1:22" x14ac:dyDescent="0.2">
      <c r="A1281" t="s">
        <v>324</v>
      </c>
      <c r="B1281" s="1" t="str">
        <f t="shared" si="116"/>
        <v>2B</v>
      </c>
      <c r="C1281">
        <v>8.2100000000000009</v>
      </c>
      <c r="D1281">
        <f t="shared" si="120"/>
        <v>8.2100000000000009</v>
      </c>
      <c r="E1281">
        <f>VLOOKUP(D1281,'Peak Combiner'!$A$5:$D$4980,4,FALSE)</f>
        <v>8.2100000000000009</v>
      </c>
      <c r="F1281">
        <f>IFERROR(VLOOKUP(D1281,rt_comb!$A:$B,2,FALSE),D1281)</f>
        <v>8.2100000000000009</v>
      </c>
      <c r="G1281">
        <v>2451628</v>
      </c>
      <c r="H1281">
        <f>SUMIFS($G:$G,$E:$E,18.51,'RAW2'!$A:$A,'RAW2'!A1281)</f>
        <v>68338316</v>
      </c>
      <c r="I1281" s="1" t="str">
        <f>VLOOKUP(A1281,'volatile collection data'!$G$6:$H$69,2,FALSE)</f>
        <v>B</v>
      </c>
      <c r="J1281" s="1">
        <f>VLOOKUP(A1281,'volatile collection data'!$G$6:$I$69,3,FALSE)</f>
        <v>2</v>
      </c>
      <c r="K1281" s="1" t="str">
        <f>VLOOKUP(A1281,'volatile collection data'!$G$6:$N$69,8,FALSE)</f>
        <v>10B</v>
      </c>
      <c r="L1281" s="1">
        <f>VLOOKUP(A1281,'volatile collection data'!$G$6:$J$69,4,FALSE)</f>
        <v>5.18</v>
      </c>
      <c r="M1281" s="1">
        <f>VLOOKUP($A1281,'volatile collection data'!$G$6:$M$69,6,FALSE)</f>
        <v>9</v>
      </c>
      <c r="N1281" s="1">
        <f>VLOOKUP($A1281,'volatile collection data'!$G$6:$M$69,7,FALSE)</f>
        <v>5.18</v>
      </c>
      <c r="O1281" s="1">
        <f>VLOOKUP(A1281,'volatile collection data'!$G$6:$K$69,5,FALSE)</f>
        <v>0</v>
      </c>
      <c r="P1281" s="1" t="str">
        <f t="shared" si="117"/>
        <v>2B</v>
      </c>
      <c r="Q1281">
        <f t="shared" si="121"/>
        <v>3.4628250035255381E-2</v>
      </c>
      <c r="R1281" t="str">
        <f t="shared" si="118"/>
        <v>10B_0-B&amp;5.18%5.18@9</v>
      </c>
      <c r="S1281" t="str">
        <f t="shared" si="119"/>
        <v>2B-10B-VCS-Loc-22</v>
      </c>
      <c r="T1281" t="str">
        <f>IFERROR(IF(VLOOKUP(S1281,Bad!$A:$A,1,FALSE)='RAW2'!S1281,"yes","no"),"no")</f>
        <v>no</v>
      </c>
      <c r="U1281" t="str">
        <f>IFERROR(VLOOKUP(F1281,compounds!$A:$B,2,FALSE),"")</f>
        <v/>
      </c>
      <c r="V1281" t="str">
        <f>VLOOKUP(B1281,'volatile collection data'!$O:$P,2,FALSE)</f>
        <v>25 apr.22 10</v>
      </c>
    </row>
    <row r="1282" spans="1:22" x14ac:dyDescent="0.2">
      <c r="A1282" t="s">
        <v>324</v>
      </c>
      <c r="B1282" s="1" t="str">
        <f t="shared" si="116"/>
        <v>2B</v>
      </c>
      <c r="C1282">
        <v>8.2669999999999995</v>
      </c>
      <c r="D1282">
        <f t="shared" si="120"/>
        <v>8.27</v>
      </c>
      <c r="E1282">
        <f>VLOOKUP(D1282,'Peak Combiner'!$A$5:$D$4980,4,FALSE)</f>
        <v>8.27</v>
      </c>
      <c r="F1282">
        <f>IFERROR(VLOOKUP(D1282,rt_comb!$A:$B,2,FALSE),D1282)</f>
        <v>8.27</v>
      </c>
      <c r="G1282">
        <v>2611204</v>
      </c>
      <c r="H1282">
        <f>SUMIFS($G:$G,$E:$E,18.51,'RAW2'!$A:$A,'RAW2'!A1282)</f>
        <v>68338316</v>
      </c>
      <c r="I1282" s="1" t="str">
        <f>VLOOKUP(A1282,'volatile collection data'!$G$6:$H$69,2,FALSE)</f>
        <v>B</v>
      </c>
      <c r="J1282" s="1">
        <f>VLOOKUP(A1282,'volatile collection data'!$G$6:$I$69,3,FALSE)</f>
        <v>2</v>
      </c>
      <c r="K1282" s="1" t="str">
        <f>VLOOKUP(A1282,'volatile collection data'!$G$6:$N$69,8,FALSE)</f>
        <v>10B</v>
      </c>
      <c r="L1282" s="1">
        <f>VLOOKUP(A1282,'volatile collection data'!$G$6:$J$69,4,FALSE)</f>
        <v>5.18</v>
      </c>
      <c r="M1282" s="1">
        <f>VLOOKUP($A1282,'volatile collection data'!$G$6:$M$69,6,FALSE)</f>
        <v>9</v>
      </c>
      <c r="N1282" s="1">
        <f>VLOOKUP($A1282,'volatile collection data'!$G$6:$M$69,7,FALSE)</f>
        <v>5.18</v>
      </c>
      <c r="O1282" s="1">
        <f>VLOOKUP(A1282,'volatile collection data'!$G$6:$K$69,5,FALSE)</f>
        <v>0</v>
      </c>
      <c r="P1282" s="1" t="str">
        <f t="shared" si="117"/>
        <v>2B</v>
      </c>
      <c r="Q1282">
        <f t="shared" si="121"/>
        <v>3.6882196240644587E-2</v>
      </c>
      <c r="R1282" t="str">
        <f t="shared" si="118"/>
        <v>10B_0-B&amp;5.18%5.18@9</v>
      </c>
      <c r="S1282" t="str">
        <f t="shared" si="119"/>
        <v>2B-10B-VCS-Loc-22</v>
      </c>
      <c r="T1282" t="str">
        <f>IFERROR(IF(VLOOKUP(S1282,Bad!$A:$A,1,FALSE)='RAW2'!S1282,"yes","no"),"no")</f>
        <v>no</v>
      </c>
      <c r="U1282" t="str">
        <f>IFERROR(VLOOKUP(F1282,compounds!$A:$B,2,FALSE),"")</f>
        <v/>
      </c>
      <c r="V1282" t="str">
        <f>VLOOKUP(B1282,'volatile collection data'!$O:$P,2,FALSE)</f>
        <v>25 apr.22 10</v>
      </c>
    </row>
    <row r="1283" spans="1:22" x14ac:dyDescent="0.2">
      <c r="A1283" t="s">
        <v>324</v>
      </c>
      <c r="B1283" s="1" t="str">
        <f t="shared" ref="B1283:B1346" si="122">LEFT(A1283,FIND("-",A1283)-1)</f>
        <v>2B</v>
      </c>
      <c r="C1283">
        <v>8.36</v>
      </c>
      <c r="D1283">
        <f t="shared" si="120"/>
        <v>8.36</v>
      </c>
      <c r="E1283">
        <f>VLOOKUP(D1283,'Peak Combiner'!$A$5:$D$4980,4,FALSE)</f>
        <v>8.36</v>
      </c>
      <c r="F1283">
        <f>IFERROR(VLOOKUP(D1283,rt_comb!$A:$B,2,FALSE),D1283)</f>
        <v>8.36</v>
      </c>
      <c r="G1283">
        <v>4086052</v>
      </c>
      <c r="H1283">
        <f>SUMIFS($G:$G,$E:$E,18.51,'RAW2'!$A:$A,'RAW2'!A1283)</f>
        <v>68338316</v>
      </c>
      <c r="I1283" s="1" t="str">
        <f>VLOOKUP(A1283,'volatile collection data'!$G$6:$H$69,2,FALSE)</f>
        <v>B</v>
      </c>
      <c r="J1283" s="1">
        <f>VLOOKUP(A1283,'volatile collection data'!$G$6:$I$69,3,FALSE)</f>
        <v>2</v>
      </c>
      <c r="K1283" s="1" t="str">
        <f>VLOOKUP(A1283,'volatile collection data'!$G$6:$N$69,8,FALSE)</f>
        <v>10B</v>
      </c>
      <c r="L1283" s="1">
        <f>VLOOKUP(A1283,'volatile collection data'!$G$6:$J$69,4,FALSE)</f>
        <v>5.18</v>
      </c>
      <c r="M1283" s="1">
        <f>VLOOKUP($A1283,'volatile collection data'!$G$6:$M$69,6,FALSE)</f>
        <v>9</v>
      </c>
      <c r="N1283" s="1">
        <f>VLOOKUP($A1283,'volatile collection data'!$G$6:$M$69,7,FALSE)</f>
        <v>5.18</v>
      </c>
      <c r="O1283" s="1">
        <f>VLOOKUP(A1283,'volatile collection data'!$G$6:$K$69,5,FALSE)</f>
        <v>0</v>
      </c>
      <c r="P1283" s="1" t="str">
        <f t="shared" ref="P1283:P1346" si="123">J1283&amp;I1283</f>
        <v>2B</v>
      </c>
      <c r="Q1283">
        <f t="shared" si="121"/>
        <v>5.7713825389926754E-2</v>
      </c>
      <c r="R1283" t="str">
        <f t="shared" ref="R1283:R1346" si="124">K1283&amp;"_"&amp;O1283&amp;"-"&amp;I1283&amp;"&amp;"&amp;L1283&amp;"%"&amp;N1283&amp;"@"&amp;M1283</f>
        <v>10B_0-B&amp;5.18%5.18@9</v>
      </c>
      <c r="S1283" t="str">
        <f t="shared" ref="S1283:S1346" si="125">A1283</f>
        <v>2B-10B-VCS-Loc-22</v>
      </c>
      <c r="T1283" t="str">
        <f>IFERROR(IF(VLOOKUP(S1283,Bad!$A:$A,1,FALSE)='RAW2'!S1283,"yes","no"),"no")</f>
        <v>no</v>
      </c>
      <c r="U1283" t="str">
        <f>IFERROR(VLOOKUP(F1283,compounds!$A:$B,2,FALSE),"")</f>
        <v/>
      </c>
      <c r="V1283" t="str">
        <f>VLOOKUP(B1283,'volatile collection data'!$O:$P,2,FALSE)</f>
        <v>25 apr.22 10</v>
      </c>
    </row>
    <row r="1284" spans="1:22" x14ac:dyDescent="0.2">
      <c r="A1284" t="s">
        <v>324</v>
      </c>
      <c r="B1284" s="1" t="str">
        <f t="shared" si="122"/>
        <v>2B</v>
      </c>
      <c r="C1284">
        <v>8.4619999999999997</v>
      </c>
      <c r="D1284">
        <f t="shared" si="120"/>
        <v>8.4600000000000009</v>
      </c>
      <c r="E1284">
        <f>VLOOKUP(D1284,'Peak Combiner'!$A$5:$D$4980,4,FALSE)</f>
        <v>8.4600000000000009</v>
      </c>
      <c r="F1284">
        <f>IFERROR(VLOOKUP(D1284,rt_comb!$A:$B,2,FALSE),D1284)</f>
        <v>8.4600000000000009</v>
      </c>
      <c r="G1284">
        <v>4565191</v>
      </c>
      <c r="H1284">
        <f>SUMIFS($G:$G,$E:$E,18.51,'RAW2'!$A:$A,'RAW2'!A1284)</f>
        <v>68338316</v>
      </c>
      <c r="I1284" s="1" t="str">
        <f>VLOOKUP(A1284,'volatile collection data'!$G$6:$H$69,2,FALSE)</f>
        <v>B</v>
      </c>
      <c r="J1284" s="1">
        <f>VLOOKUP(A1284,'volatile collection data'!$G$6:$I$69,3,FALSE)</f>
        <v>2</v>
      </c>
      <c r="K1284" s="1" t="str">
        <f>VLOOKUP(A1284,'volatile collection data'!$G$6:$N$69,8,FALSE)</f>
        <v>10B</v>
      </c>
      <c r="L1284" s="1">
        <f>VLOOKUP(A1284,'volatile collection data'!$G$6:$J$69,4,FALSE)</f>
        <v>5.18</v>
      </c>
      <c r="M1284" s="1">
        <f>VLOOKUP($A1284,'volatile collection data'!$G$6:$M$69,6,FALSE)</f>
        <v>9</v>
      </c>
      <c r="N1284" s="1">
        <f>VLOOKUP($A1284,'volatile collection data'!$G$6:$M$69,7,FALSE)</f>
        <v>5.18</v>
      </c>
      <c r="O1284" s="1">
        <f>VLOOKUP(A1284,'volatile collection data'!$G$6:$K$69,5,FALSE)</f>
        <v>0</v>
      </c>
      <c r="P1284" s="1" t="str">
        <f t="shared" si="123"/>
        <v>2B</v>
      </c>
      <c r="Q1284">
        <f t="shared" si="121"/>
        <v>6.4481469214210954E-2</v>
      </c>
      <c r="R1284" t="str">
        <f t="shared" si="124"/>
        <v>10B_0-B&amp;5.18%5.18@9</v>
      </c>
      <c r="S1284" t="str">
        <f t="shared" si="125"/>
        <v>2B-10B-VCS-Loc-22</v>
      </c>
      <c r="T1284" t="str">
        <f>IFERROR(IF(VLOOKUP(S1284,Bad!$A:$A,1,FALSE)='RAW2'!S1284,"yes","no"),"no")</f>
        <v>no</v>
      </c>
      <c r="U1284" t="str">
        <f>IFERROR(VLOOKUP(F1284,compounds!$A:$B,2,FALSE),"")</f>
        <v/>
      </c>
      <c r="V1284" t="str">
        <f>VLOOKUP(B1284,'volatile collection data'!$O:$P,2,FALSE)</f>
        <v>25 apr.22 10</v>
      </c>
    </row>
    <row r="1285" spans="1:22" x14ac:dyDescent="0.2">
      <c r="A1285" t="s">
        <v>324</v>
      </c>
      <c r="B1285" s="1" t="str">
        <f t="shared" si="122"/>
        <v>2B</v>
      </c>
      <c r="C1285">
        <v>8.5389999999999997</v>
      </c>
      <c r="D1285">
        <f t="shared" si="120"/>
        <v>8.5399999999999991</v>
      </c>
      <c r="E1285">
        <f>VLOOKUP(D1285,'Peak Combiner'!$A$5:$D$4980,4,FALSE)</f>
        <v>8.5399999999999991</v>
      </c>
      <c r="F1285">
        <f>IFERROR(VLOOKUP(D1285,rt_comb!$A:$B,2,FALSE),D1285)</f>
        <v>8.5399999999999991</v>
      </c>
      <c r="G1285">
        <v>3195040</v>
      </c>
      <c r="H1285">
        <f>SUMIFS($G:$G,$E:$E,18.51,'RAW2'!$A:$A,'RAW2'!A1285)</f>
        <v>68338316</v>
      </c>
      <c r="I1285" s="1" t="str">
        <f>VLOOKUP(A1285,'volatile collection data'!$G$6:$H$69,2,FALSE)</f>
        <v>B</v>
      </c>
      <c r="J1285" s="1">
        <f>VLOOKUP(A1285,'volatile collection data'!$G$6:$I$69,3,FALSE)</f>
        <v>2</v>
      </c>
      <c r="K1285" s="1" t="str">
        <f>VLOOKUP(A1285,'volatile collection data'!$G$6:$N$69,8,FALSE)</f>
        <v>10B</v>
      </c>
      <c r="L1285" s="1">
        <f>VLOOKUP(A1285,'volatile collection data'!$G$6:$J$69,4,FALSE)</f>
        <v>5.18</v>
      </c>
      <c r="M1285" s="1">
        <f>VLOOKUP($A1285,'volatile collection data'!$G$6:$M$69,6,FALSE)</f>
        <v>9</v>
      </c>
      <c r="N1285" s="1">
        <f>VLOOKUP($A1285,'volatile collection data'!$G$6:$M$69,7,FALSE)</f>
        <v>5.18</v>
      </c>
      <c r="O1285" s="1">
        <f>VLOOKUP(A1285,'volatile collection data'!$G$6:$K$69,5,FALSE)</f>
        <v>0</v>
      </c>
      <c r="P1285" s="1" t="str">
        <f t="shared" si="123"/>
        <v>2B</v>
      </c>
      <c r="Q1285">
        <f t="shared" si="121"/>
        <v>4.5128642678514998E-2</v>
      </c>
      <c r="R1285" t="str">
        <f t="shared" si="124"/>
        <v>10B_0-B&amp;5.18%5.18@9</v>
      </c>
      <c r="S1285" t="str">
        <f t="shared" si="125"/>
        <v>2B-10B-VCS-Loc-22</v>
      </c>
      <c r="T1285" t="str">
        <f>IFERROR(IF(VLOOKUP(S1285,Bad!$A:$A,1,FALSE)='RAW2'!S1285,"yes","no"),"no")</f>
        <v>no</v>
      </c>
      <c r="U1285" t="str">
        <f>IFERROR(VLOOKUP(F1285,compounds!$A:$B,2,FALSE),"")</f>
        <v/>
      </c>
      <c r="V1285" t="str">
        <f>VLOOKUP(B1285,'volatile collection data'!$O:$P,2,FALSE)</f>
        <v>25 apr.22 10</v>
      </c>
    </row>
    <row r="1286" spans="1:22" x14ac:dyDescent="0.2">
      <c r="A1286" t="s">
        <v>324</v>
      </c>
      <c r="B1286" s="1" t="str">
        <f t="shared" si="122"/>
        <v>2B</v>
      </c>
      <c r="C1286">
        <v>8.6940000000000008</v>
      </c>
      <c r="D1286">
        <f t="shared" si="120"/>
        <v>8.69</v>
      </c>
      <c r="E1286">
        <f>VLOOKUP(D1286,'Peak Combiner'!$A$5:$D$4980,4,FALSE)</f>
        <v>8.69</v>
      </c>
      <c r="F1286">
        <f>IFERROR(VLOOKUP(D1286,rt_comb!$A:$B,2,FALSE),D1286)</f>
        <v>8.69</v>
      </c>
      <c r="G1286">
        <v>7902655</v>
      </c>
      <c r="H1286">
        <f>SUMIFS($G:$G,$E:$E,18.51,'RAW2'!$A:$A,'RAW2'!A1286)</f>
        <v>68338316</v>
      </c>
      <c r="I1286" s="1" t="str">
        <f>VLOOKUP(A1286,'volatile collection data'!$G$6:$H$69,2,FALSE)</f>
        <v>B</v>
      </c>
      <c r="J1286" s="1">
        <f>VLOOKUP(A1286,'volatile collection data'!$G$6:$I$69,3,FALSE)</f>
        <v>2</v>
      </c>
      <c r="K1286" s="1" t="str">
        <f>VLOOKUP(A1286,'volatile collection data'!$G$6:$N$69,8,FALSE)</f>
        <v>10B</v>
      </c>
      <c r="L1286" s="1">
        <f>VLOOKUP(A1286,'volatile collection data'!$G$6:$J$69,4,FALSE)</f>
        <v>5.18</v>
      </c>
      <c r="M1286" s="1">
        <f>VLOOKUP($A1286,'volatile collection data'!$G$6:$M$69,6,FALSE)</f>
        <v>9</v>
      </c>
      <c r="N1286" s="1">
        <f>VLOOKUP($A1286,'volatile collection data'!$G$6:$M$69,7,FALSE)</f>
        <v>5.18</v>
      </c>
      <c r="O1286" s="1">
        <f>VLOOKUP(A1286,'volatile collection data'!$G$6:$K$69,5,FALSE)</f>
        <v>0</v>
      </c>
      <c r="P1286" s="1" t="str">
        <f t="shared" si="123"/>
        <v>2B</v>
      </c>
      <c r="Q1286">
        <f t="shared" si="121"/>
        <v>0.1116217930625532</v>
      </c>
      <c r="R1286" t="str">
        <f t="shared" si="124"/>
        <v>10B_0-B&amp;5.18%5.18@9</v>
      </c>
      <c r="S1286" t="str">
        <f t="shared" si="125"/>
        <v>2B-10B-VCS-Loc-22</v>
      </c>
      <c r="T1286" t="str">
        <f>IFERROR(IF(VLOOKUP(S1286,Bad!$A:$A,1,FALSE)='RAW2'!S1286,"yes","no"),"no")</f>
        <v>no</v>
      </c>
      <c r="U1286" t="str">
        <f>IFERROR(VLOOKUP(F1286,compounds!$A:$B,2,FALSE),"")</f>
        <v/>
      </c>
      <c r="V1286" t="str">
        <f>VLOOKUP(B1286,'volatile collection data'!$O:$P,2,FALSE)</f>
        <v>25 apr.22 10</v>
      </c>
    </row>
    <row r="1287" spans="1:22" x14ac:dyDescent="0.2">
      <c r="A1287" t="s">
        <v>324</v>
      </c>
      <c r="B1287" s="1" t="str">
        <f t="shared" si="122"/>
        <v>2B</v>
      </c>
      <c r="C1287">
        <v>8.8879999999999999</v>
      </c>
      <c r="D1287">
        <f t="shared" si="120"/>
        <v>8.89</v>
      </c>
      <c r="E1287">
        <f>VLOOKUP(D1287,'Peak Combiner'!$A$5:$D$4980,4,FALSE)</f>
        <v>8.89</v>
      </c>
      <c r="F1287">
        <f>IFERROR(VLOOKUP(D1287,rt_comb!$A:$B,2,FALSE),D1287)</f>
        <v>8.89</v>
      </c>
      <c r="G1287">
        <v>106936133</v>
      </c>
      <c r="H1287">
        <f>SUMIFS($G:$G,$E:$E,18.51,'RAW2'!$A:$A,'RAW2'!A1287)</f>
        <v>68338316</v>
      </c>
      <c r="I1287" s="1" t="str">
        <f>VLOOKUP(A1287,'volatile collection data'!$G$6:$H$69,2,FALSE)</f>
        <v>B</v>
      </c>
      <c r="J1287" s="1">
        <f>VLOOKUP(A1287,'volatile collection data'!$G$6:$I$69,3,FALSE)</f>
        <v>2</v>
      </c>
      <c r="K1287" s="1" t="str">
        <f>VLOOKUP(A1287,'volatile collection data'!$G$6:$N$69,8,FALSE)</f>
        <v>10B</v>
      </c>
      <c r="L1287" s="1">
        <f>VLOOKUP(A1287,'volatile collection data'!$G$6:$J$69,4,FALSE)</f>
        <v>5.18</v>
      </c>
      <c r="M1287" s="1">
        <f>VLOOKUP($A1287,'volatile collection data'!$G$6:$M$69,6,FALSE)</f>
        <v>9</v>
      </c>
      <c r="N1287" s="1">
        <f>VLOOKUP($A1287,'volatile collection data'!$G$6:$M$69,7,FALSE)</f>
        <v>5.18</v>
      </c>
      <c r="O1287" s="1">
        <f>VLOOKUP(A1287,'volatile collection data'!$G$6:$K$69,5,FALSE)</f>
        <v>0</v>
      </c>
      <c r="P1287" s="1" t="str">
        <f t="shared" si="123"/>
        <v>2B</v>
      </c>
      <c r="Q1287">
        <f t="shared" si="121"/>
        <v>1.5104294580284303</v>
      </c>
      <c r="R1287" t="str">
        <f t="shared" si="124"/>
        <v>10B_0-B&amp;5.18%5.18@9</v>
      </c>
      <c r="S1287" t="str">
        <f t="shared" si="125"/>
        <v>2B-10B-VCS-Loc-22</v>
      </c>
      <c r="T1287" t="str">
        <f>IFERROR(IF(VLOOKUP(S1287,Bad!$A:$A,1,FALSE)='RAW2'!S1287,"yes","no"),"no")</f>
        <v>no</v>
      </c>
      <c r="U1287" t="str">
        <f>IFERROR(VLOOKUP(F1287,compounds!$A:$B,2,FALSE),"")</f>
        <v/>
      </c>
      <c r="V1287" t="str">
        <f>VLOOKUP(B1287,'volatile collection data'!$O:$P,2,FALSE)</f>
        <v>25 apr.22 10</v>
      </c>
    </row>
    <row r="1288" spans="1:22" x14ac:dyDescent="0.2">
      <c r="A1288" t="s">
        <v>324</v>
      </c>
      <c r="B1288" s="1" t="str">
        <f t="shared" si="122"/>
        <v>2B</v>
      </c>
      <c r="C1288">
        <v>9.2249999999999996</v>
      </c>
      <c r="D1288">
        <f t="shared" si="120"/>
        <v>9.23</v>
      </c>
      <c r="E1288">
        <f>VLOOKUP(D1288,'Peak Combiner'!$A$5:$D$4980,4,FALSE)</f>
        <v>9.23</v>
      </c>
      <c r="F1288">
        <f>IFERROR(VLOOKUP(D1288,rt_comb!$A:$B,2,FALSE),D1288)</f>
        <v>9.23</v>
      </c>
      <c r="G1288">
        <v>25925622</v>
      </c>
      <c r="H1288">
        <f>SUMIFS($G:$G,$E:$E,18.51,'RAW2'!$A:$A,'RAW2'!A1288)</f>
        <v>68338316</v>
      </c>
      <c r="I1288" s="1" t="str">
        <f>VLOOKUP(A1288,'volatile collection data'!$G$6:$H$69,2,FALSE)</f>
        <v>B</v>
      </c>
      <c r="J1288" s="1">
        <f>VLOOKUP(A1288,'volatile collection data'!$G$6:$I$69,3,FALSE)</f>
        <v>2</v>
      </c>
      <c r="K1288" s="1" t="str">
        <f>VLOOKUP(A1288,'volatile collection data'!$G$6:$N$69,8,FALSE)</f>
        <v>10B</v>
      </c>
      <c r="L1288" s="1">
        <f>VLOOKUP(A1288,'volatile collection data'!$G$6:$J$69,4,FALSE)</f>
        <v>5.18</v>
      </c>
      <c r="M1288" s="1">
        <f>VLOOKUP($A1288,'volatile collection data'!$G$6:$M$69,6,FALSE)</f>
        <v>9</v>
      </c>
      <c r="N1288" s="1">
        <f>VLOOKUP($A1288,'volatile collection data'!$G$6:$M$69,7,FALSE)</f>
        <v>5.18</v>
      </c>
      <c r="O1288" s="1">
        <f>VLOOKUP(A1288,'volatile collection data'!$G$6:$K$69,5,FALSE)</f>
        <v>0</v>
      </c>
      <c r="P1288" s="1" t="str">
        <f t="shared" si="123"/>
        <v>2B</v>
      </c>
      <c r="Q1288">
        <f t="shared" si="121"/>
        <v>0.36618888385004489</v>
      </c>
      <c r="R1288" t="str">
        <f t="shared" si="124"/>
        <v>10B_0-B&amp;5.18%5.18@9</v>
      </c>
      <c r="S1288" t="str">
        <f t="shared" si="125"/>
        <v>2B-10B-VCS-Loc-22</v>
      </c>
      <c r="T1288" t="str">
        <f>IFERROR(IF(VLOOKUP(S1288,Bad!$A:$A,1,FALSE)='RAW2'!S1288,"yes","no"),"no")</f>
        <v>no</v>
      </c>
      <c r="U1288" t="str">
        <f>IFERROR(VLOOKUP(F1288,compounds!$A:$B,2,FALSE),"")</f>
        <v/>
      </c>
      <c r="V1288" t="str">
        <f>VLOOKUP(B1288,'volatile collection data'!$O:$P,2,FALSE)</f>
        <v>25 apr.22 10</v>
      </c>
    </row>
    <row r="1289" spans="1:22" x14ac:dyDescent="0.2">
      <c r="A1289" t="s">
        <v>324</v>
      </c>
      <c r="B1289" s="1" t="str">
        <f t="shared" si="122"/>
        <v>2B</v>
      </c>
      <c r="C1289">
        <v>9.3640000000000008</v>
      </c>
      <c r="D1289">
        <f t="shared" si="120"/>
        <v>9.36</v>
      </c>
      <c r="E1289">
        <f>VLOOKUP(D1289,'Peak Combiner'!$A$5:$D$4980,4,FALSE)</f>
        <v>9.36</v>
      </c>
      <c r="F1289">
        <f>IFERROR(VLOOKUP(D1289,rt_comb!$A:$B,2,FALSE),D1289)</f>
        <v>9.3800000000000008</v>
      </c>
      <c r="G1289">
        <v>68849680</v>
      </c>
      <c r="H1289">
        <f>SUMIFS($G:$G,$E:$E,18.51,'RAW2'!$A:$A,'RAW2'!A1289)</f>
        <v>68338316</v>
      </c>
      <c r="I1289" s="1" t="str">
        <f>VLOOKUP(A1289,'volatile collection data'!$G$6:$H$69,2,FALSE)</f>
        <v>B</v>
      </c>
      <c r="J1289" s="1">
        <f>VLOOKUP(A1289,'volatile collection data'!$G$6:$I$69,3,FALSE)</f>
        <v>2</v>
      </c>
      <c r="K1289" s="1" t="str">
        <f>VLOOKUP(A1289,'volatile collection data'!$G$6:$N$69,8,FALSE)</f>
        <v>10B</v>
      </c>
      <c r="L1289" s="1">
        <f>VLOOKUP(A1289,'volatile collection data'!$G$6:$J$69,4,FALSE)</f>
        <v>5.18</v>
      </c>
      <c r="M1289" s="1">
        <f>VLOOKUP($A1289,'volatile collection data'!$G$6:$M$69,6,FALSE)</f>
        <v>9</v>
      </c>
      <c r="N1289" s="1">
        <f>VLOOKUP($A1289,'volatile collection data'!$G$6:$M$69,7,FALSE)</f>
        <v>5.18</v>
      </c>
      <c r="O1289" s="1">
        <f>VLOOKUP(A1289,'volatile collection data'!$G$6:$K$69,5,FALSE)</f>
        <v>0</v>
      </c>
      <c r="P1289" s="1" t="str">
        <f t="shared" si="123"/>
        <v>2B</v>
      </c>
      <c r="Q1289">
        <f t="shared" si="121"/>
        <v>0.97247377411553548</v>
      </c>
      <c r="R1289" t="str">
        <f t="shared" si="124"/>
        <v>10B_0-B&amp;5.18%5.18@9</v>
      </c>
      <c r="S1289" t="str">
        <f t="shared" si="125"/>
        <v>2B-10B-VCS-Loc-22</v>
      </c>
      <c r="T1289" t="str">
        <f>IFERROR(IF(VLOOKUP(S1289,Bad!$A:$A,1,FALSE)='RAW2'!S1289,"yes","no"),"no")</f>
        <v>no</v>
      </c>
      <c r="U1289" t="str">
        <f>IFERROR(VLOOKUP(F1289,compounds!$A:$B,2,FALSE),"")</f>
        <v>octanal</v>
      </c>
      <c r="V1289" t="str">
        <f>VLOOKUP(B1289,'volatile collection data'!$O:$P,2,FALSE)</f>
        <v>25 apr.22 10</v>
      </c>
    </row>
    <row r="1290" spans="1:22" x14ac:dyDescent="0.2">
      <c r="A1290" t="s">
        <v>324</v>
      </c>
      <c r="B1290" s="1" t="str">
        <f t="shared" si="122"/>
        <v>2B</v>
      </c>
      <c r="C1290">
        <v>9.532</v>
      </c>
      <c r="D1290">
        <f t="shared" si="120"/>
        <v>9.5299999999999994</v>
      </c>
      <c r="E1290">
        <f>VLOOKUP(D1290,'Peak Combiner'!$A$5:$D$4980,4,FALSE)</f>
        <v>9.5299999999999994</v>
      </c>
      <c r="F1290">
        <f>IFERROR(VLOOKUP(D1290,rt_comb!$A:$B,2,FALSE),D1290)</f>
        <v>9.5399999999999991</v>
      </c>
      <c r="G1290">
        <v>29845568</v>
      </c>
      <c r="H1290">
        <f>SUMIFS($G:$G,$E:$E,18.51,'RAW2'!$A:$A,'RAW2'!A1290)</f>
        <v>68338316</v>
      </c>
      <c r="I1290" s="1" t="str">
        <f>VLOOKUP(A1290,'volatile collection data'!$G$6:$H$69,2,FALSE)</f>
        <v>B</v>
      </c>
      <c r="J1290" s="1">
        <f>VLOOKUP(A1290,'volatile collection data'!$G$6:$I$69,3,FALSE)</f>
        <v>2</v>
      </c>
      <c r="K1290" s="1" t="str">
        <f>VLOOKUP(A1290,'volatile collection data'!$G$6:$N$69,8,FALSE)</f>
        <v>10B</v>
      </c>
      <c r="L1290" s="1">
        <f>VLOOKUP(A1290,'volatile collection data'!$G$6:$J$69,4,FALSE)</f>
        <v>5.18</v>
      </c>
      <c r="M1290" s="1">
        <f>VLOOKUP($A1290,'volatile collection data'!$G$6:$M$69,6,FALSE)</f>
        <v>9</v>
      </c>
      <c r="N1290" s="1">
        <f>VLOOKUP($A1290,'volatile collection data'!$G$6:$M$69,7,FALSE)</f>
        <v>5.18</v>
      </c>
      <c r="O1290" s="1">
        <f>VLOOKUP(A1290,'volatile collection data'!$G$6:$K$69,5,FALSE)</f>
        <v>0</v>
      </c>
      <c r="P1290" s="1" t="str">
        <f t="shared" si="123"/>
        <v>2B</v>
      </c>
      <c r="Q1290">
        <f t="shared" si="121"/>
        <v>0.42155652943603883</v>
      </c>
      <c r="R1290" t="str">
        <f t="shared" si="124"/>
        <v>10B_0-B&amp;5.18%5.18@9</v>
      </c>
      <c r="S1290" t="str">
        <f t="shared" si="125"/>
        <v>2B-10B-VCS-Loc-22</v>
      </c>
      <c r="T1290" t="str">
        <f>IFERROR(IF(VLOOKUP(S1290,Bad!$A:$A,1,FALSE)='RAW2'!S1290,"yes","no"),"no")</f>
        <v>no</v>
      </c>
      <c r="U1290" t="str">
        <f>IFERROR(VLOOKUP(F1290,compounds!$A:$B,2,FALSE),"")</f>
        <v>z3hex</v>
      </c>
      <c r="V1290" t="str">
        <f>VLOOKUP(B1290,'volatile collection data'!$O:$P,2,FALSE)</f>
        <v>25 apr.22 10</v>
      </c>
    </row>
    <row r="1291" spans="1:22" x14ac:dyDescent="0.2">
      <c r="A1291" t="s">
        <v>324</v>
      </c>
      <c r="B1291" s="1" t="str">
        <f t="shared" si="122"/>
        <v>2B</v>
      </c>
      <c r="C1291">
        <v>9.6609999999999996</v>
      </c>
      <c r="D1291">
        <f t="shared" si="120"/>
        <v>9.66</v>
      </c>
      <c r="E1291">
        <f>VLOOKUP(D1291,'Peak Combiner'!$A$5:$D$4980,4,FALSE)</f>
        <v>9.66</v>
      </c>
      <c r="F1291">
        <f>IFERROR(VLOOKUP(D1291,rt_comb!$A:$B,2,FALSE),D1291)</f>
        <v>9.66</v>
      </c>
      <c r="G1291">
        <v>14110847</v>
      </c>
      <c r="H1291">
        <f>SUMIFS($G:$G,$E:$E,18.51,'RAW2'!$A:$A,'RAW2'!A1291)</f>
        <v>68338316</v>
      </c>
      <c r="I1291" s="1" t="str">
        <f>VLOOKUP(A1291,'volatile collection data'!$G$6:$H$69,2,FALSE)</f>
        <v>B</v>
      </c>
      <c r="J1291" s="1">
        <f>VLOOKUP(A1291,'volatile collection data'!$G$6:$I$69,3,FALSE)</f>
        <v>2</v>
      </c>
      <c r="K1291" s="1" t="str">
        <f>VLOOKUP(A1291,'volatile collection data'!$G$6:$N$69,8,FALSE)</f>
        <v>10B</v>
      </c>
      <c r="L1291" s="1">
        <f>VLOOKUP(A1291,'volatile collection data'!$G$6:$J$69,4,FALSE)</f>
        <v>5.18</v>
      </c>
      <c r="M1291" s="1">
        <f>VLOOKUP($A1291,'volatile collection data'!$G$6:$M$69,6,FALSE)</f>
        <v>9</v>
      </c>
      <c r="N1291" s="1">
        <f>VLOOKUP($A1291,'volatile collection data'!$G$6:$M$69,7,FALSE)</f>
        <v>5.18</v>
      </c>
      <c r="O1291" s="1">
        <f>VLOOKUP(A1291,'volatile collection data'!$G$6:$K$69,5,FALSE)</f>
        <v>0</v>
      </c>
      <c r="P1291" s="1" t="str">
        <f t="shared" si="123"/>
        <v>2B</v>
      </c>
      <c r="Q1291">
        <f t="shared" si="121"/>
        <v>0.19930998427381044</v>
      </c>
      <c r="R1291" t="str">
        <f t="shared" si="124"/>
        <v>10B_0-B&amp;5.18%5.18@9</v>
      </c>
      <c r="S1291" t="str">
        <f t="shared" si="125"/>
        <v>2B-10B-VCS-Loc-22</v>
      </c>
      <c r="T1291" t="str">
        <f>IFERROR(IF(VLOOKUP(S1291,Bad!$A:$A,1,FALSE)='RAW2'!S1291,"yes","no"),"no")</f>
        <v>no</v>
      </c>
      <c r="U1291" t="str">
        <f>IFERROR(VLOOKUP(F1291,compounds!$A:$B,2,FALSE),"")</f>
        <v/>
      </c>
      <c r="V1291" t="str">
        <f>VLOOKUP(B1291,'volatile collection data'!$O:$P,2,FALSE)</f>
        <v>25 apr.22 10</v>
      </c>
    </row>
    <row r="1292" spans="1:22" x14ac:dyDescent="0.2">
      <c r="A1292" t="s">
        <v>324</v>
      </c>
      <c r="B1292" s="1" t="str">
        <f t="shared" si="122"/>
        <v>2B</v>
      </c>
      <c r="C1292">
        <v>9.7959999999999994</v>
      </c>
      <c r="D1292">
        <f t="shared" si="120"/>
        <v>9.8000000000000007</v>
      </c>
      <c r="E1292">
        <f>VLOOKUP(D1292,'Peak Combiner'!$A$5:$D$4980,4,FALSE)</f>
        <v>9.8000000000000007</v>
      </c>
      <c r="F1292">
        <f>IFERROR(VLOOKUP(D1292,rt_comb!$A:$B,2,FALSE),D1292)</f>
        <v>9.81</v>
      </c>
      <c r="G1292">
        <v>25278408</v>
      </c>
      <c r="H1292">
        <f>SUMIFS($G:$G,$E:$E,18.51,'RAW2'!$A:$A,'RAW2'!A1292)</f>
        <v>68338316</v>
      </c>
      <c r="I1292" s="1" t="str">
        <f>VLOOKUP(A1292,'volatile collection data'!$G$6:$H$69,2,FALSE)</f>
        <v>B</v>
      </c>
      <c r="J1292" s="1">
        <f>VLOOKUP(A1292,'volatile collection data'!$G$6:$I$69,3,FALSE)</f>
        <v>2</v>
      </c>
      <c r="K1292" s="1" t="str">
        <f>VLOOKUP(A1292,'volatile collection data'!$G$6:$N$69,8,FALSE)</f>
        <v>10B</v>
      </c>
      <c r="L1292" s="1">
        <f>VLOOKUP(A1292,'volatile collection data'!$G$6:$J$69,4,FALSE)</f>
        <v>5.18</v>
      </c>
      <c r="M1292" s="1">
        <f>VLOOKUP($A1292,'volatile collection data'!$G$6:$M$69,6,FALSE)</f>
        <v>9</v>
      </c>
      <c r="N1292" s="1">
        <f>VLOOKUP($A1292,'volatile collection data'!$G$6:$M$69,7,FALSE)</f>
        <v>5.18</v>
      </c>
      <c r="O1292" s="1">
        <f>VLOOKUP(A1292,'volatile collection data'!$G$6:$K$69,5,FALSE)</f>
        <v>0</v>
      </c>
      <c r="P1292" s="1" t="str">
        <f t="shared" si="123"/>
        <v>2B</v>
      </c>
      <c r="Q1292">
        <f t="shared" si="121"/>
        <v>0.35704724889632522</v>
      </c>
      <c r="R1292" t="str">
        <f t="shared" si="124"/>
        <v>10B_0-B&amp;5.18%5.18@9</v>
      </c>
      <c r="S1292" t="str">
        <f t="shared" si="125"/>
        <v>2B-10B-VCS-Loc-22</v>
      </c>
      <c r="T1292" t="str">
        <f>IFERROR(IF(VLOOKUP(S1292,Bad!$A:$A,1,FALSE)='RAW2'!S1292,"yes","no"),"no")</f>
        <v>no</v>
      </c>
      <c r="U1292" t="str">
        <f>IFERROR(VLOOKUP(F1292,compounds!$A:$B,2,FALSE),"")</f>
        <v>sixmethyl</v>
      </c>
      <c r="V1292" t="str">
        <f>VLOOKUP(B1292,'volatile collection data'!$O:$P,2,FALSE)</f>
        <v>25 apr.22 10</v>
      </c>
    </row>
    <row r="1293" spans="1:22" x14ac:dyDescent="0.2">
      <c r="A1293" t="s">
        <v>324</v>
      </c>
      <c r="B1293" s="1" t="str">
        <f t="shared" si="122"/>
        <v>2B</v>
      </c>
      <c r="C1293">
        <v>9.9909999999999997</v>
      </c>
      <c r="D1293">
        <f t="shared" si="120"/>
        <v>9.99</v>
      </c>
      <c r="E1293">
        <f>VLOOKUP(D1293,'Peak Combiner'!$A$5:$D$4980,4,FALSE)</f>
        <v>9.99</v>
      </c>
      <c r="F1293">
        <f>IFERROR(VLOOKUP(D1293,rt_comb!$A:$B,2,FALSE),D1293)</f>
        <v>9.99</v>
      </c>
      <c r="G1293">
        <v>49691548</v>
      </c>
      <c r="H1293">
        <f>SUMIFS($G:$G,$E:$E,18.51,'RAW2'!$A:$A,'RAW2'!A1293)</f>
        <v>68338316</v>
      </c>
      <c r="I1293" s="1" t="str">
        <f>VLOOKUP(A1293,'volatile collection data'!$G$6:$H$69,2,FALSE)</f>
        <v>B</v>
      </c>
      <c r="J1293" s="1">
        <f>VLOOKUP(A1293,'volatile collection data'!$G$6:$I$69,3,FALSE)</f>
        <v>2</v>
      </c>
      <c r="K1293" s="1" t="str">
        <f>VLOOKUP(A1293,'volatile collection data'!$G$6:$N$69,8,FALSE)</f>
        <v>10B</v>
      </c>
      <c r="L1293" s="1">
        <f>VLOOKUP(A1293,'volatile collection data'!$G$6:$J$69,4,FALSE)</f>
        <v>5.18</v>
      </c>
      <c r="M1293" s="1">
        <f>VLOOKUP($A1293,'volatile collection data'!$G$6:$M$69,6,FALSE)</f>
        <v>9</v>
      </c>
      <c r="N1293" s="1">
        <f>VLOOKUP($A1293,'volatile collection data'!$G$6:$M$69,7,FALSE)</f>
        <v>5.18</v>
      </c>
      <c r="O1293" s="1">
        <f>VLOOKUP(A1293,'volatile collection data'!$G$6:$K$69,5,FALSE)</f>
        <v>0</v>
      </c>
      <c r="P1293" s="1" t="str">
        <f t="shared" si="123"/>
        <v>2B</v>
      </c>
      <c r="Q1293">
        <f t="shared" si="121"/>
        <v>0.70187293862808497</v>
      </c>
      <c r="R1293" t="str">
        <f t="shared" si="124"/>
        <v>10B_0-B&amp;5.18%5.18@9</v>
      </c>
      <c r="S1293" t="str">
        <f t="shared" si="125"/>
        <v>2B-10B-VCS-Loc-22</v>
      </c>
      <c r="T1293" t="str">
        <f>IFERROR(IF(VLOOKUP(S1293,Bad!$A:$A,1,FALSE)='RAW2'!S1293,"yes","no"),"no")</f>
        <v>no</v>
      </c>
      <c r="U1293" t="str">
        <f>IFERROR(VLOOKUP(F1293,compounds!$A:$B,2,FALSE),"")</f>
        <v/>
      </c>
      <c r="V1293" t="str">
        <f>VLOOKUP(B1293,'volatile collection data'!$O:$P,2,FALSE)</f>
        <v>25 apr.22 10</v>
      </c>
    </row>
    <row r="1294" spans="1:22" x14ac:dyDescent="0.2">
      <c r="A1294" t="s">
        <v>324</v>
      </c>
      <c r="B1294" s="1" t="str">
        <f t="shared" si="122"/>
        <v>2B</v>
      </c>
      <c r="C1294">
        <v>10.089</v>
      </c>
      <c r="D1294">
        <f t="shared" si="120"/>
        <v>10.09</v>
      </c>
      <c r="E1294">
        <f>VLOOKUP(D1294,'Peak Combiner'!$A$5:$D$4980,4,FALSE)</f>
        <v>10.1</v>
      </c>
      <c r="F1294">
        <f>IFERROR(VLOOKUP(D1294,rt_comb!$A:$B,2,FALSE),D1294)</f>
        <v>10.09</v>
      </c>
      <c r="G1294">
        <v>38130197</v>
      </c>
      <c r="H1294">
        <f>SUMIFS($G:$G,$E:$E,18.51,'RAW2'!$A:$A,'RAW2'!A1294)</f>
        <v>68338316</v>
      </c>
      <c r="I1294" s="1" t="str">
        <f>VLOOKUP(A1294,'volatile collection data'!$G$6:$H$69,2,FALSE)</f>
        <v>B</v>
      </c>
      <c r="J1294" s="1">
        <f>VLOOKUP(A1294,'volatile collection data'!$G$6:$I$69,3,FALSE)</f>
        <v>2</v>
      </c>
      <c r="K1294" s="1" t="str">
        <f>VLOOKUP(A1294,'volatile collection data'!$G$6:$N$69,8,FALSE)</f>
        <v>10B</v>
      </c>
      <c r="L1294" s="1">
        <f>VLOOKUP(A1294,'volatile collection data'!$G$6:$J$69,4,FALSE)</f>
        <v>5.18</v>
      </c>
      <c r="M1294" s="1">
        <f>VLOOKUP($A1294,'volatile collection data'!$G$6:$M$69,6,FALSE)</f>
        <v>9</v>
      </c>
      <c r="N1294" s="1">
        <f>VLOOKUP($A1294,'volatile collection data'!$G$6:$M$69,7,FALSE)</f>
        <v>5.18</v>
      </c>
      <c r="O1294" s="1">
        <f>VLOOKUP(A1294,'volatile collection data'!$G$6:$K$69,5,FALSE)</f>
        <v>0</v>
      </c>
      <c r="P1294" s="1" t="str">
        <f t="shared" si="123"/>
        <v>2B</v>
      </c>
      <c r="Q1294">
        <f t="shared" si="121"/>
        <v>0.53857355015097907</v>
      </c>
      <c r="R1294" t="str">
        <f t="shared" si="124"/>
        <v>10B_0-B&amp;5.18%5.18@9</v>
      </c>
      <c r="S1294" t="str">
        <f t="shared" si="125"/>
        <v>2B-10B-VCS-Loc-22</v>
      </c>
      <c r="T1294" t="str">
        <f>IFERROR(IF(VLOOKUP(S1294,Bad!$A:$A,1,FALSE)='RAW2'!S1294,"yes","no"),"no")</f>
        <v>no</v>
      </c>
      <c r="U1294" t="str">
        <f>IFERROR(VLOOKUP(F1294,compounds!$A:$B,2,FALSE),"")</f>
        <v/>
      </c>
      <c r="V1294" t="str">
        <f>VLOOKUP(B1294,'volatile collection data'!$O:$P,2,FALSE)</f>
        <v>25 apr.22 10</v>
      </c>
    </row>
    <row r="1295" spans="1:22" x14ac:dyDescent="0.2">
      <c r="A1295" t="s">
        <v>324</v>
      </c>
      <c r="B1295" s="1" t="str">
        <f t="shared" si="122"/>
        <v>2B</v>
      </c>
      <c r="C1295">
        <v>10.161</v>
      </c>
      <c r="D1295">
        <f t="shared" si="120"/>
        <v>10.16</v>
      </c>
      <c r="E1295">
        <f>VLOOKUP(D1295,'Peak Combiner'!$A$5:$D$4980,4,FALSE)</f>
        <v>10.16</v>
      </c>
      <c r="F1295">
        <f>IFERROR(VLOOKUP(D1295,rt_comb!$A:$B,2,FALSE),D1295)</f>
        <v>10.16</v>
      </c>
      <c r="G1295">
        <v>28239513</v>
      </c>
      <c r="H1295">
        <f>SUMIFS($G:$G,$E:$E,18.51,'RAW2'!$A:$A,'RAW2'!A1295)</f>
        <v>68338316</v>
      </c>
      <c r="I1295" s="1" t="str">
        <f>VLOOKUP(A1295,'volatile collection data'!$G$6:$H$69,2,FALSE)</f>
        <v>B</v>
      </c>
      <c r="J1295" s="1">
        <f>VLOOKUP(A1295,'volatile collection data'!$G$6:$I$69,3,FALSE)</f>
        <v>2</v>
      </c>
      <c r="K1295" s="1" t="str">
        <f>VLOOKUP(A1295,'volatile collection data'!$G$6:$N$69,8,FALSE)</f>
        <v>10B</v>
      </c>
      <c r="L1295" s="1">
        <f>VLOOKUP(A1295,'volatile collection data'!$G$6:$J$69,4,FALSE)</f>
        <v>5.18</v>
      </c>
      <c r="M1295" s="1">
        <f>VLOOKUP($A1295,'volatile collection data'!$G$6:$M$69,6,FALSE)</f>
        <v>9</v>
      </c>
      <c r="N1295" s="1">
        <f>VLOOKUP($A1295,'volatile collection data'!$G$6:$M$69,7,FALSE)</f>
        <v>5.18</v>
      </c>
      <c r="O1295" s="1">
        <f>VLOOKUP(A1295,'volatile collection data'!$G$6:$K$69,5,FALSE)</f>
        <v>0</v>
      </c>
      <c r="P1295" s="1" t="str">
        <f t="shared" si="123"/>
        <v>2B</v>
      </c>
      <c r="Q1295">
        <f t="shared" si="121"/>
        <v>0.39887165468735269</v>
      </c>
      <c r="R1295" t="str">
        <f t="shared" si="124"/>
        <v>10B_0-B&amp;5.18%5.18@9</v>
      </c>
      <c r="S1295" t="str">
        <f t="shared" si="125"/>
        <v>2B-10B-VCS-Loc-22</v>
      </c>
      <c r="T1295" t="str">
        <f>IFERROR(IF(VLOOKUP(S1295,Bad!$A:$A,1,FALSE)='RAW2'!S1295,"yes","no"),"no")</f>
        <v>no</v>
      </c>
      <c r="U1295" t="str">
        <f>IFERROR(VLOOKUP(F1295,compounds!$A:$B,2,FALSE),"")</f>
        <v/>
      </c>
      <c r="V1295" t="str">
        <f>VLOOKUP(B1295,'volatile collection data'!$O:$P,2,FALSE)</f>
        <v>25 apr.22 10</v>
      </c>
    </row>
    <row r="1296" spans="1:22" x14ac:dyDescent="0.2">
      <c r="A1296" t="s">
        <v>324</v>
      </c>
      <c r="B1296" s="1" t="str">
        <f t="shared" si="122"/>
        <v>2B</v>
      </c>
      <c r="C1296">
        <v>10.323</v>
      </c>
      <c r="D1296">
        <f t="shared" si="120"/>
        <v>10.32</v>
      </c>
      <c r="E1296">
        <f>VLOOKUP(D1296,'Peak Combiner'!$A$5:$D$4980,4,FALSE)</f>
        <v>10.32</v>
      </c>
      <c r="F1296">
        <f>IFERROR(VLOOKUP(D1296,rt_comb!$A:$B,2,FALSE),D1296)</f>
        <v>10.32</v>
      </c>
      <c r="G1296">
        <v>19880549</v>
      </c>
      <c r="H1296">
        <f>SUMIFS($G:$G,$E:$E,18.51,'RAW2'!$A:$A,'RAW2'!A1296)</f>
        <v>68338316</v>
      </c>
      <c r="I1296" s="1" t="str">
        <f>VLOOKUP(A1296,'volatile collection data'!$G$6:$H$69,2,FALSE)</f>
        <v>B</v>
      </c>
      <c r="J1296" s="1">
        <f>VLOOKUP(A1296,'volatile collection data'!$G$6:$I$69,3,FALSE)</f>
        <v>2</v>
      </c>
      <c r="K1296" s="1" t="str">
        <f>VLOOKUP(A1296,'volatile collection data'!$G$6:$N$69,8,FALSE)</f>
        <v>10B</v>
      </c>
      <c r="L1296" s="1">
        <f>VLOOKUP(A1296,'volatile collection data'!$G$6:$J$69,4,FALSE)</f>
        <v>5.18</v>
      </c>
      <c r="M1296" s="1">
        <f>VLOOKUP($A1296,'volatile collection data'!$G$6:$M$69,6,FALSE)</f>
        <v>9</v>
      </c>
      <c r="N1296" s="1">
        <f>VLOOKUP($A1296,'volatile collection data'!$G$6:$M$69,7,FALSE)</f>
        <v>5.18</v>
      </c>
      <c r="O1296" s="1">
        <f>VLOOKUP(A1296,'volatile collection data'!$G$6:$K$69,5,FALSE)</f>
        <v>0</v>
      </c>
      <c r="P1296" s="1" t="str">
        <f t="shared" si="123"/>
        <v>2B</v>
      </c>
      <c r="Q1296">
        <f t="shared" si="121"/>
        <v>0.28080468228056882</v>
      </c>
      <c r="R1296" t="str">
        <f t="shared" si="124"/>
        <v>10B_0-B&amp;5.18%5.18@9</v>
      </c>
      <c r="S1296" t="str">
        <f t="shared" si="125"/>
        <v>2B-10B-VCS-Loc-22</v>
      </c>
      <c r="T1296" t="str">
        <f>IFERROR(IF(VLOOKUP(S1296,Bad!$A:$A,1,FALSE)='RAW2'!S1296,"yes","no"),"no")</f>
        <v>no</v>
      </c>
      <c r="U1296" t="str">
        <f>IFERROR(VLOOKUP(F1296,compounds!$A:$B,2,FALSE),"")</f>
        <v/>
      </c>
      <c r="V1296" t="str">
        <f>VLOOKUP(B1296,'volatile collection data'!$O:$P,2,FALSE)</f>
        <v>25 apr.22 10</v>
      </c>
    </row>
    <row r="1297" spans="1:22" x14ac:dyDescent="0.2">
      <c r="A1297" t="s">
        <v>324</v>
      </c>
      <c r="B1297" s="1" t="str">
        <f t="shared" si="122"/>
        <v>2B</v>
      </c>
      <c r="C1297">
        <v>10.481</v>
      </c>
      <c r="D1297">
        <f t="shared" si="120"/>
        <v>10.48</v>
      </c>
      <c r="E1297">
        <f>VLOOKUP(D1297,'Peak Combiner'!$A$5:$D$4980,4,FALSE)</f>
        <v>10.48</v>
      </c>
      <c r="F1297">
        <f>IFERROR(VLOOKUP(D1297,rt_comb!$A:$B,2,FALSE),D1297)</f>
        <v>10.48</v>
      </c>
      <c r="G1297">
        <v>13530431</v>
      </c>
      <c r="H1297">
        <f>SUMIFS($G:$G,$E:$E,18.51,'RAW2'!$A:$A,'RAW2'!A1297)</f>
        <v>68338316</v>
      </c>
      <c r="I1297" s="1" t="str">
        <f>VLOOKUP(A1297,'volatile collection data'!$G$6:$H$69,2,FALSE)</f>
        <v>B</v>
      </c>
      <c r="J1297" s="1">
        <f>VLOOKUP(A1297,'volatile collection data'!$G$6:$I$69,3,FALSE)</f>
        <v>2</v>
      </c>
      <c r="K1297" s="1" t="str">
        <f>VLOOKUP(A1297,'volatile collection data'!$G$6:$N$69,8,FALSE)</f>
        <v>10B</v>
      </c>
      <c r="L1297" s="1">
        <f>VLOOKUP(A1297,'volatile collection data'!$G$6:$J$69,4,FALSE)</f>
        <v>5.18</v>
      </c>
      <c r="M1297" s="1">
        <f>VLOOKUP($A1297,'volatile collection data'!$G$6:$M$69,6,FALSE)</f>
        <v>9</v>
      </c>
      <c r="N1297" s="1">
        <f>VLOOKUP($A1297,'volatile collection data'!$G$6:$M$69,7,FALSE)</f>
        <v>5.18</v>
      </c>
      <c r="O1297" s="1">
        <f>VLOOKUP(A1297,'volatile collection data'!$G$6:$K$69,5,FALSE)</f>
        <v>0</v>
      </c>
      <c r="P1297" s="1" t="str">
        <f t="shared" si="123"/>
        <v>2B</v>
      </c>
      <c r="Q1297">
        <f t="shared" si="121"/>
        <v>0.19111184394727523</v>
      </c>
      <c r="R1297" t="str">
        <f t="shared" si="124"/>
        <v>10B_0-B&amp;5.18%5.18@9</v>
      </c>
      <c r="S1297" t="str">
        <f t="shared" si="125"/>
        <v>2B-10B-VCS-Loc-22</v>
      </c>
      <c r="T1297" t="str">
        <f>IFERROR(IF(VLOOKUP(S1297,Bad!$A:$A,1,FALSE)='RAW2'!S1297,"yes","no"),"no")</f>
        <v>no</v>
      </c>
      <c r="U1297" t="str">
        <f>IFERROR(VLOOKUP(F1297,compounds!$A:$B,2,FALSE),"")</f>
        <v/>
      </c>
      <c r="V1297" t="str">
        <f>VLOOKUP(B1297,'volatile collection data'!$O:$P,2,FALSE)</f>
        <v>25 apr.22 10</v>
      </c>
    </row>
    <row r="1298" spans="1:22" x14ac:dyDescent="0.2">
      <c r="A1298" t="s">
        <v>324</v>
      </c>
      <c r="B1298" s="1" t="str">
        <f t="shared" si="122"/>
        <v>2B</v>
      </c>
      <c r="C1298">
        <v>10.529</v>
      </c>
      <c r="D1298">
        <f t="shared" si="120"/>
        <v>10.53</v>
      </c>
      <c r="E1298">
        <f>VLOOKUP(D1298,'Peak Combiner'!$A$5:$D$4980,4,FALSE)</f>
        <v>10.53</v>
      </c>
      <c r="F1298">
        <f>IFERROR(VLOOKUP(D1298,rt_comb!$A:$B,2,FALSE),D1298)</f>
        <v>10.53</v>
      </c>
      <c r="G1298">
        <v>14962300</v>
      </c>
      <c r="H1298">
        <f>SUMIFS($G:$G,$E:$E,18.51,'RAW2'!$A:$A,'RAW2'!A1298)</f>
        <v>68338316</v>
      </c>
      <c r="I1298" s="1" t="str">
        <f>VLOOKUP(A1298,'volatile collection data'!$G$6:$H$69,2,FALSE)</f>
        <v>B</v>
      </c>
      <c r="J1298" s="1">
        <f>VLOOKUP(A1298,'volatile collection data'!$G$6:$I$69,3,FALSE)</f>
        <v>2</v>
      </c>
      <c r="K1298" s="1" t="str">
        <f>VLOOKUP(A1298,'volatile collection data'!$G$6:$N$69,8,FALSE)</f>
        <v>10B</v>
      </c>
      <c r="L1298" s="1">
        <f>VLOOKUP(A1298,'volatile collection data'!$G$6:$J$69,4,FALSE)</f>
        <v>5.18</v>
      </c>
      <c r="M1298" s="1">
        <f>VLOOKUP($A1298,'volatile collection data'!$G$6:$M$69,6,FALSE)</f>
        <v>9</v>
      </c>
      <c r="N1298" s="1">
        <f>VLOOKUP($A1298,'volatile collection data'!$G$6:$M$69,7,FALSE)</f>
        <v>5.18</v>
      </c>
      <c r="O1298" s="1">
        <f>VLOOKUP(A1298,'volatile collection data'!$G$6:$K$69,5,FALSE)</f>
        <v>0</v>
      </c>
      <c r="P1298" s="1" t="str">
        <f t="shared" si="123"/>
        <v>2B</v>
      </c>
      <c r="Q1298">
        <f t="shared" si="121"/>
        <v>0.21133641217285071</v>
      </c>
      <c r="R1298" t="str">
        <f t="shared" si="124"/>
        <v>10B_0-B&amp;5.18%5.18@9</v>
      </c>
      <c r="S1298" t="str">
        <f t="shared" si="125"/>
        <v>2B-10B-VCS-Loc-22</v>
      </c>
      <c r="T1298" t="str">
        <f>IFERROR(IF(VLOOKUP(S1298,Bad!$A:$A,1,FALSE)='RAW2'!S1298,"yes","no"),"no")</f>
        <v>no</v>
      </c>
      <c r="U1298" t="str">
        <f>IFERROR(VLOOKUP(F1298,compounds!$A:$B,2,FALSE),"")</f>
        <v/>
      </c>
      <c r="V1298" t="str">
        <f>VLOOKUP(B1298,'volatile collection data'!$O:$P,2,FALSE)</f>
        <v>25 apr.22 10</v>
      </c>
    </row>
    <row r="1299" spans="1:22" x14ac:dyDescent="0.2">
      <c r="A1299" t="s">
        <v>324</v>
      </c>
      <c r="B1299" s="1" t="str">
        <f t="shared" si="122"/>
        <v>2B</v>
      </c>
      <c r="C1299">
        <v>10.611000000000001</v>
      </c>
      <c r="D1299">
        <f t="shared" si="120"/>
        <v>10.61</v>
      </c>
      <c r="E1299">
        <f>VLOOKUP(D1299,'Peak Combiner'!$A$5:$D$4980,4,FALSE)</f>
        <v>10.61</v>
      </c>
      <c r="F1299">
        <f>IFERROR(VLOOKUP(D1299,rt_comb!$A:$B,2,FALSE),D1299)</f>
        <v>10.61</v>
      </c>
      <c r="G1299">
        <v>17809700</v>
      </c>
      <c r="H1299">
        <f>SUMIFS($G:$G,$E:$E,18.51,'RAW2'!$A:$A,'RAW2'!A1299)</f>
        <v>68338316</v>
      </c>
      <c r="I1299" s="1" t="str">
        <f>VLOOKUP(A1299,'volatile collection data'!$G$6:$H$69,2,FALSE)</f>
        <v>B</v>
      </c>
      <c r="J1299" s="1">
        <f>VLOOKUP(A1299,'volatile collection data'!$G$6:$I$69,3,FALSE)</f>
        <v>2</v>
      </c>
      <c r="K1299" s="1" t="str">
        <f>VLOOKUP(A1299,'volatile collection data'!$G$6:$N$69,8,FALSE)</f>
        <v>10B</v>
      </c>
      <c r="L1299" s="1">
        <f>VLOOKUP(A1299,'volatile collection data'!$G$6:$J$69,4,FALSE)</f>
        <v>5.18</v>
      </c>
      <c r="M1299" s="1">
        <f>VLOOKUP($A1299,'volatile collection data'!$G$6:$M$69,6,FALSE)</f>
        <v>9</v>
      </c>
      <c r="N1299" s="1">
        <f>VLOOKUP($A1299,'volatile collection data'!$G$6:$M$69,7,FALSE)</f>
        <v>5.18</v>
      </c>
      <c r="O1299" s="1">
        <f>VLOOKUP(A1299,'volatile collection data'!$G$6:$K$69,5,FALSE)</f>
        <v>0</v>
      </c>
      <c r="P1299" s="1" t="str">
        <f t="shared" si="123"/>
        <v>2B</v>
      </c>
      <c r="Q1299">
        <f t="shared" si="121"/>
        <v>0.25155478100792122</v>
      </c>
      <c r="R1299" t="str">
        <f t="shared" si="124"/>
        <v>10B_0-B&amp;5.18%5.18@9</v>
      </c>
      <c r="S1299" t="str">
        <f t="shared" si="125"/>
        <v>2B-10B-VCS-Loc-22</v>
      </c>
      <c r="T1299" t="str">
        <f>IFERROR(IF(VLOOKUP(S1299,Bad!$A:$A,1,FALSE)='RAW2'!S1299,"yes","no"),"no")</f>
        <v>no</v>
      </c>
      <c r="U1299" t="str">
        <f>IFERROR(VLOOKUP(F1299,compounds!$A:$B,2,FALSE),"")</f>
        <v/>
      </c>
      <c r="V1299" t="str">
        <f>VLOOKUP(B1299,'volatile collection data'!$O:$P,2,FALSE)</f>
        <v>25 apr.22 10</v>
      </c>
    </row>
    <row r="1300" spans="1:22" x14ac:dyDescent="0.2">
      <c r="A1300" t="s">
        <v>324</v>
      </c>
      <c r="B1300" s="1" t="str">
        <f t="shared" si="122"/>
        <v>2B</v>
      </c>
      <c r="C1300">
        <v>10.728999999999999</v>
      </c>
      <c r="D1300">
        <f t="shared" si="120"/>
        <v>10.73</v>
      </c>
      <c r="E1300">
        <f>VLOOKUP(D1300,'Peak Combiner'!$A$5:$D$4980,4,FALSE)</f>
        <v>10.73</v>
      </c>
      <c r="F1300">
        <f>IFERROR(VLOOKUP(D1300,rt_comb!$A:$B,2,FALSE),D1300)</f>
        <v>10.73</v>
      </c>
      <c r="G1300">
        <v>50654983</v>
      </c>
      <c r="H1300">
        <f>SUMIFS($G:$G,$E:$E,18.51,'RAW2'!$A:$A,'RAW2'!A1300)</f>
        <v>68338316</v>
      </c>
      <c r="I1300" s="1" t="str">
        <f>VLOOKUP(A1300,'volatile collection data'!$G$6:$H$69,2,FALSE)</f>
        <v>B</v>
      </c>
      <c r="J1300" s="1">
        <f>VLOOKUP(A1300,'volatile collection data'!$G$6:$I$69,3,FALSE)</f>
        <v>2</v>
      </c>
      <c r="K1300" s="1" t="str">
        <f>VLOOKUP(A1300,'volatile collection data'!$G$6:$N$69,8,FALSE)</f>
        <v>10B</v>
      </c>
      <c r="L1300" s="1">
        <f>VLOOKUP(A1300,'volatile collection data'!$G$6:$J$69,4,FALSE)</f>
        <v>5.18</v>
      </c>
      <c r="M1300" s="1">
        <f>VLOOKUP($A1300,'volatile collection data'!$G$6:$M$69,6,FALSE)</f>
        <v>9</v>
      </c>
      <c r="N1300" s="1">
        <f>VLOOKUP($A1300,'volatile collection data'!$G$6:$M$69,7,FALSE)</f>
        <v>5.18</v>
      </c>
      <c r="O1300" s="1">
        <f>VLOOKUP(A1300,'volatile collection data'!$G$6:$K$69,5,FALSE)</f>
        <v>0</v>
      </c>
      <c r="P1300" s="1" t="str">
        <f t="shared" si="123"/>
        <v>2B</v>
      </c>
      <c r="Q1300">
        <f t="shared" si="121"/>
        <v>0.71548106680769308</v>
      </c>
      <c r="R1300" t="str">
        <f t="shared" si="124"/>
        <v>10B_0-B&amp;5.18%5.18@9</v>
      </c>
      <c r="S1300" t="str">
        <f t="shared" si="125"/>
        <v>2B-10B-VCS-Loc-22</v>
      </c>
      <c r="T1300" t="str">
        <f>IFERROR(IF(VLOOKUP(S1300,Bad!$A:$A,1,FALSE)='RAW2'!S1300,"yes","no"),"no")</f>
        <v>no</v>
      </c>
      <c r="U1300" t="str">
        <f>IFERROR(VLOOKUP(F1300,compounds!$A:$B,2,FALSE),"")</f>
        <v/>
      </c>
      <c r="V1300" t="str">
        <f>VLOOKUP(B1300,'volatile collection data'!$O:$P,2,FALSE)</f>
        <v>25 apr.22 10</v>
      </c>
    </row>
    <row r="1301" spans="1:22" x14ac:dyDescent="0.2">
      <c r="A1301" t="s">
        <v>324</v>
      </c>
      <c r="B1301" s="1" t="str">
        <f t="shared" si="122"/>
        <v>2B</v>
      </c>
      <c r="C1301">
        <v>11.07</v>
      </c>
      <c r="D1301">
        <f t="shared" si="120"/>
        <v>11.07</v>
      </c>
      <c r="E1301">
        <f>VLOOKUP(D1301,'Peak Combiner'!$A$5:$D$4980,4,FALSE)</f>
        <v>11.07</v>
      </c>
      <c r="F1301">
        <f>IFERROR(VLOOKUP(D1301,rt_comb!$A:$B,2,FALSE),D1301)</f>
        <v>11.07</v>
      </c>
      <c r="G1301">
        <v>24251374</v>
      </c>
      <c r="H1301">
        <f>SUMIFS($G:$G,$E:$E,18.51,'RAW2'!$A:$A,'RAW2'!A1301)</f>
        <v>68338316</v>
      </c>
      <c r="I1301" s="1" t="str">
        <f>VLOOKUP(A1301,'volatile collection data'!$G$6:$H$69,2,FALSE)</f>
        <v>B</v>
      </c>
      <c r="J1301" s="1">
        <f>VLOOKUP(A1301,'volatile collection data'!$G$6:$I$69,3,FALSE)</f>
        <v>2</v>
      </c>
      <c r="K1301" s="1" t="str">
        <f>VLOOKUP(A1301,'volatile collection data'!$G$6:$N$69,8,FALSE)</f>
        <v>10B</v>
      </c>
      <c r="L1301" s="1">
        <f>VLOOKUP(A1301,'volatile collection data'!$G$6:$J$69,4,FALSE)</f>
        <v>5.18</v>
      </c>
      <c r="M1301" s="1">
        <f>VLOOKUP($A1301,'volatile collection data'!$G$6:$M$69,6,FALSE)</f>
        <v>9</v>
      </c>
      <c r="N1301" s="1">
        <f>VLOOKUP($A1301,'volatile collection data'!$G$6:$M$69,7,FALSE)</f>
        <v>5.18</v>
      </c>
      <c r="O1301" s="1">
        <f>VLOOKUP(A1301,'volatile collection data'!$G$6:$K$69,5,FALSE)</f>
        <v>0</v>
      </c>
      <c r="P1301" s="1" t="str">
        <f t="shared" si="123"/>
        <v>2B</v>
      </c>
      <c r="Q1301">
        <f t="shared" si="121"/>
        <v>0.34254081066560321</v>
      </c>
      <c r="R1301" t="str">
        <f t="shared" si="124"/>
        <v>10B_0-B&amp;5.18%5.18@9</v>
      </c>
      <c r="S1301" t="str">
        <f t="shared" si="125"/>
        <v>2B-10B-VCS-Loc-22</v>
      </c>
      <c r="T1301" t="str">
        <f>IFERROR(IF(VLOOKUP(S1301,Bad!$A:$A,1,FALSE)='RAW2'!S1301,"yes","no"),"no")</f>
        <v>no</v>
      </c>
      <c r="U1301" t="str">
        <f>IFERROR(VLOOKUP(F1301,compounds!$A:$B,2,FALSE),"")</f>
        <v/>
      </c>
      <c r="V1301" t="str">
        <f>VLOOKUP(B1301,'volatile collection data'!$O:$P,2,FALSE)</f>
        <v>25 apr.22 10</v>
      </c>
    </row>
    <row r="1302" spans="1:22" x14ac:dyDescent="0.2">
      <c r="A1302" t="s">
        <v>324</v>
      </c>
      <c r="B1302" s="1" t="str">
        <f t="shared" si="122"/>
        <v>2B</v>
      </c>
      <c r="C1302">
        <v>11.125999999999999</v>
      </c>
      <c r="D1302">
        <f t="shared" si="120"/>
        <v>11.13</v>
      </c>
      <c r="E1302">
        <f>VLOOKUP(D1302,'Peak Combiner'!$A$5:$D$4980,4,FALSE)</f>
        <v>11.13</v>
      </c>
      <c r="F1302">
        <f>IFERROR(VLOOKUP(D1302,rt_comb!$A:$B,2,FALSE),D1302)</f>
        <v>11.13</v>
      </c>
      <c r="G1302">
        <v>26067055</v>
      </c>
      <c r="H1302">
        <f>SUMIFS($G:$G,$E:$E,18.51,'RAW2'!$A:$A,'RAW2'!A1302)</f>
        <v>68338316</v>
      </c>
      <c r="I1302" s="1" t="str">
        <f>VLOOKUP(A1302,'volatile collection data'!$G$6:$H$69,2,FALSE)</f>
        <v>B</v>
      </c>
      <c r="J1302" s="1">
        <f>VLOOKUP(A1302,'volatile collection data'!$G$6:$I$69,3,FALSE)</f>
        <v>2</v>
      </c>
      <c r="K1302" s="1" t="str">
        <f>VLOOKUP(A1302,'volatile collection data'!$G$6:$N$69,8,FALSE)</f>
        <v>10B</v>
      </c>
      <c r="L1302" s="1">
        <f>VLOOKUP(A1302,'volatile collection data'!$G$6:$J$69,4,FALSE)</f>
        <v>5.18</v>
      </c>
      <c r="M1302" s="1">
        <f>VLOOKUP($A1302,'volatile collection data'!$G$6:$M$69,6,FALSE)</f>
        <v>9</v>
      </c>
      <c r="N1302" s="1">
        <f>VLOOKUP($A1302,'volatile collection data'!$G$6:$M$69,7,FALSE)</f>
        <v>5.18</v>
      </c>
      <c r="O1302" s="1">
        <f>VLOOKUP(A1302,'volatile collection data'!$G$6:$K$69,5,FALSE)</f>
        <v>0</v>
      </c>
      <c r="P1302" s="1" t="str">
        <f t="shared" si="123"/>
        <v>2B</v>
      </c>
      <c r="Q1302">
        <f t="shared" si="121"/>
        <v>0.36818656754726004</v>
      </c>
      <c r="R1302" t="str">
        <f t="shared" si="124"/>
        <v>10B_0-B&amp;5.18%5.18@9</v>
      </c>
      <c r="S1302" t="str">
        <f t="shared" si="125"/>
        <v>2B-10B-VCS-Loc-22</v>
      </c>
      <c r="T1302" t="str">
        <f>IFERROR(IF(VLOOKUP(S1302,Bad!$A:$A,1,FALSE)='RAW2'!S1302,"yes","no"),"no")</f>
        <v>no</v>
      </c>
      <c r="U1302" t="str">
        <f>IFERROR(VLOOKUP(F1302,compounds!$A:$B,2,FALSE),"")</f>
        <v/>
      </c>
      <c r="V1302" t="str">
        <f>VLOOKUP(B1302,'volatile collection data'!$O:$P,2,FALSE)</f>
        <v>25 apr.22 10</v>
      </c>
    </row>
    <row r="1303" spans="1:22" x14ac:dyDescent="0.2">
      <c r="A1303" t="s">
        <v>324</v>
      </c>
      <c r="B1303" s="1" t="str">
        <f t="shared" si="122"/>
        <v>2B</v>
      </c>
      <c r="C1303">
        <v>11.241</v>
      </c>
      <c r="D1303">
        <f t="shared" si="120"/>
        <v>11.24</v>
      </c>
      <c r="E1303">
        <f>VLOOKUP(D1303,'Peak Combiner'!$A$5:$D$4980,4,FALSE)</f>
        <v>11.24</v>
      </c>
      <c r="F1303">
        <f>IFERROR(VLOOKUP(D1303,rt_comb!$A:$B,2,FALSE),D1303)</f>
        <v>11.24</v>
      </c>
      <c r="G1303">
        <v>20348828</v>
      </c>
      <c r="H1303">
        <f>SUMIFS($G:$G,$E:$E,18.51,'RAW2'!$A:$A,'RAW2'!A1303)</f>
        <v>68338316</v>
      </c>
      <c r="I1303" s="1" t="str">
        <f>VLOOKUP(A1303,'volatile collection data'!$G$6:$H$69,2,FALSE)</f>
        <v>B</v>
      </c>
      <c r="J1303" s="1">
        <f>VLOOKUP(A1303,'volatile collection data'!$G$6:$I$69,3,FALSE)</f>
        <v>2</v>
      </c>
      <c r="K1303" s="1" t="str">
        <f>VLOOKUP(A1303,'volatile collection data'!$G$6:$N$69,8,FALSE)</f>
        <v>10B</v>
      </c>
      <c r="L1303" s="1">
        <f>VLOOKUP(A1303,'volatile collection data'!$G$6:$J$69,4,FALSE)</f>
        <v>5.18</v>
      </c>
      <c r="M1303" s="1">
        <f>VLOOKUP($A1303,'volatile collection data'!$G$6:$M$69,6,FALSE)</f>
        <v>9</v>
      </c>
      <c r="N1303" s="1">
        <f>VLOOKUP($A1303,'volatile collection data'!$G$6:$M$69,7,FALSE)</f>
        <v>5.18</v>
      </c>
      <c r="O1303" s="1">
        <f>VLOOKUP(A1303,'volatile collection data'!$G$6:$K$69,5,FALSE)</f>
        <v>0</v>
      </c>
      <c r="P1303" s="1" t="str">
        <f t="shared" si="123"/>
        <v>2B</v>
      </c>
      <c r="Q1303">
        <f t="shared" si="121"/>
        <v>0.28741893301447274</v>
      </c>
      <c r="R1303" t="str">
        <f t="shared" si="124"/>
        <v>10B_0-B&amp;5.18%5.18@9</v>
      </c>
      <c r="S1303" t="str">
        <f t="shared" si="125"/>
        <v>2B-10B-VCS-Loc-22</v>
      </c>
      <c r="T1303" t="str">
        <f>IFERROR(IF(VLOOKUP(S1303,Bad!$A:$A,1,FALSE)='RAW2'!S1303,"yes","no"),"no")</f>
        <v>no</v>
      </c>
      <c r="U1303" t="str">
        <f>IFERROR(VLOOKUP(F1303,compounds!$A:$B,2,FALSE),"")</f>
        <v/>
      </c>
      <c r="V1303" t="str">
        <f>VLOOKUP(B1303,'volatile collection data'!$O:$P,2,FALSE)</f>
        <v>25 apr.22 10</v>
      </c>
    </row>
    <row r="1304" spans="1:22" x14ac:dyDescent="0.2">
      <c r="A1304" t="s">
        <v>324</v>
      </c>
      <c r="B1304" s="1" t="str">
        <f t="shared" si="122"/>
        <v>2B</v>
      </c>
      <c r="C1304">
        <v>11.366</v>
      </c>
      <c r="D1304">
        <f t="shared" si="120"/>
        <v>11.37</v>
      </c>
      <c r="E1304">
        <f>VLOOKUP(D1304,'Peak Combiner'!$A$5:$D$4980,4,FALSE)</f>
        <v>11.37</v>
      </c>
      <c r="F1304">
        <f>IFERROR(VLOOKUP(D1304,rt_comb!$A:$B,2,FALSE),D1304)</f>
        <v>11.37</v>
      </c>
      <c r="G1304">
        <v>27047542</v>
      </c>
      <c r="H1304">
        <f>SUMIFS($G:$G,$E:$E,18.51,'RAW2'!$A:$A,'RAW2'!A1304)</f>
        <v>68338316</v>
      </c>
      <c r="I1304" s="1" t="str">
        <f>VLOOKUP(A1304,'volatile collection data'!$G$6:$H$69,2,FALSE)</f>
        <v>B</v>
      </c>
      <c r="J1304" s="1">
        <f>VLOOKUP(A1304,'volatile collection data'!$G$6:$I$69,3,FALSE)</f>
        <v>2</v>
      </c>
      <c r="K1304" s="1" t="str">
        <f>VLOOKUP(A1304,'volatile collection data'!$G$6:$N$69,8,FALSE)</f>
        <v>10B</v>
      </c>
      <c r="L1304" s="1">
        <f>VLOOKUP(A1304,'volatile collection data'!$G$6:$J$69,4,FALSE)</f>
        <v>5.18</v>
      </c>
      <c r="M1304" s="1">
        <f>VLOOKUP($A1304,'volatile collection data'!$G$6:$M$69,6,FALSE)</f>
        <v>9</v>
      </c>
      <c r="N1304" s="1">
        <f>VLOOKUP($A1304,'volatile collection data'!$G$6:$M$69,7,FALSE)</f>
        <v>5.18</v>
      </c>
      <c r="O1304" s="1">
        <f>VLOOKUP(A1304,'volatile collection data'!$G$6:$K$69,5,FALSE)</f>
        <v>0</v>
      </c>
      <c r="P1304" s="1" t="str">
        <f t="shared" si="123"/>
        <v>2B</v>
      </c>
      <c r="Q1304">
        <f t="shared" si="121"/>
        <v>0.38203554830303438</v>
      </c>
      <c r="R1304" t="str">
        <f t="shared" si="124"/>
        <v>10B_0-B&amp;5.18%5.18@9</v>
      </c>
      <c r="S1304" t="str">
        <f t="shared" si="125"/>
        <v>2B-10B-VCS-Loc-22</v>
      </c>
      <c r="T1304" t="str">
        <f>IFERROR(IF(VLOOKUP(S1304,Bad!$A:$A,1,FALSE)='RAW2'!S1304,"yes","no"),"no")</f>
        <v>no</v>
      </c>
      <c r="U1304" t="str">
        <f>IFERROR(VLOOKUP(F1304,compounds!$A:$B,2,FALSE),"")</f>
        <v/>
      </c>
      <c r="V1304" t="str">
        <f>VLOOKUP(B1304,'volatile collection data'!$O:$P,2,FALSE)</f>
        <v>25 apr.22 10</v>
      </c>
    </row>
    <row r="1305" spans="1:22" x14ac:dyDescent="0.2">
      <c r="A1305" t="s">
        <v>324</v>
      </c>
      <c r="B1305" s="1" t="str">
        <f t="shared" si="122"/>
        <v>2B</v>
      </c>
      <c r="C1305">
        <v>11.426</v>
      </c>
      <c r="D1305">
        <f t="shared" si="120"/>
        <v>11.43</v>
      </c>
      <c r="E1305">
        <f>VLOOKUP(D1305,'Peak Combiner'!$A$5:$D$4980,4,FALSE)</f>
        <v>11.43</v>
      </c>
      <c r="F1305">
        <f>IFERROR(VLOOKUP(D1305,rt_comb!$A:$B,2,FALSE),D1305)</f>
        <v>11.43</v>
      </c>
      <c r="G1305">
        <v>28863330</v>
      </c>
      <c r="H1305">
        <f>SUMIFS($G:$G,$E:$E,18.51,'RAW2'!$A:$A,'RAW2'!A1305)</f>
        <v>68338316</v>
      </c>
      <c r="I1305" s="1" t="str">
        <f>VLOOKUP(A1305,'volatile collection data'!$G$6:$H$69,2,FALSE)</f>
        <v>B</v>
      </c>
      <c r="J1305" s="1">
        <f>VLOOKUP(A1305,'volatile collection data'!$G$6:$I$69,3,FALSE)</f>
        <v>2</v>
      </c>
      <c r="K1305" s="1" t="str">
        <f>VLOOKUP(A1305,'volatile collection data'!$G$6:$N$69,8,FALSE)</f>
        <v>10B</v>
      </c>
      <c r="L1305" s="1">
        <f>VLOOKUP(A1305,'volatile collection data'!$G$6:$J$69,4,FALSE)</f>
        <v>5.18</v>
      </c>
      <c r="M1305" s="1">
        <f>VLOOKUP($A1305,'volatile collection data'!$G$6:$M$69,6,FALSE)</f>
        <v>9</v>
      </c>
      <c r="N1305" s="1">
        <f>VLOOKUP($A1305,'volatile collection data'!$G$6:$M$69,7,FALSE)</f>
        <v>5.18</v>
      </c>
      <c r="O1305" s="1">
        <f>VLOOKUP(A1305,'volatile collection data'!$G$6:$K$69,5,FALSE)</f>
        <v>0</v>
      </c>
      <c r="P1305" s="1" t="str">
        <f t="shared" si="123"/>
        <v>2B</v>
      </c>
      <c r="Q1305">
        <f t="shared" si="121"/>
        <v>0.40768281651624466</v>
      </c>
      <c r="R1305" t="str">
        <f t="shared" si="124"/>
        <v>10B_0-B&amp;5.18%5.18@9</v>
      </c>
      <c r="S1305" t="str">
        <f t="shared" si="125"/>
        <v>2B-10B-VCS-Loc-22</v>
      </c>
      <c r="T1305" t="str">
        <f>IFERROR(IF(VLOOKUP(S1305,Bad!$A:$A,1,FALSE)='RAW2'!S1305,"yes","no"),"no")</f>
        <v>no</v>
      </c>
      <c r="U1305" t="str">
        <f>IFERROR(VLOOKUP(F1305,compounds!$A:$B,2,FALSE),"")</f>
        <v/>
      </c>
      <c r="V1305" t="str">
        <f>VLOOKUP(B1305,'volatile collection data'!$O:$P,2,FALSE)</f>
        <v>25 apr.22 10</v>
      </c>
    </row>
    <row r="1306" spans="1:22" x14ac:dyDescent="0.2">
      <c r="A1306" t="s">
        <v>324</v>
      </c>
      <c r="B1306" s="1" t="str">
        <f t="shared" si="122"/>
        <v>2B</v>
      </c>
      <c r="C1306">
        <v>11.587999999999999</v>
      </c>
      <c r="D1306">
        <f t="shared" si="120"/>
        <v>11.59</v>
      </c>
      <c r="E1306">
        <f>VLOOKUP(D1306,'Peak Combiner'!$A$5:$D$4980,4,FALSE)</f>
        <v>11.59</v>
      </c>
      <c r="F1306">
        <f>IFERROR(VLOOKUP(D1306,rt_comb!$A:$B,2,FALSE),D1306)</f>
        <v>11.59</v>
      </c>
      <c r="G1306">
        <v>61581020</v>
      </c>
      <c r="H1306">
        <f>SUMIFS($G:$G,$E:$E,18.51,'RAW2'!$A:$A,'RAW2'!A1306)</f>
        <v>68338316</v>
      </c>
      <c r="I1306" s="1" t="str">
        <f>VLOOKUP(A1306,'volatile collection data'!$G$6:$H$69,2,FALSE)</f>
        <v>B</v>
      </c>
      <c r="J1306" s="1">
        <f>VLOOKUP(A1306,'volatile collection data'!$G$6:$I$69,3,FALSE)</f>
        <v>2</v>
      </c>
      <c r="K1306" s="1" t="str">
        <f>VLOOKUP(A1306,'volatile collection data'!$G$6:$N$69,8,FALSE)</f>
        <v>10B</v>
      </c>
      <c r="L1306" s="1">
        <f>VLOOKUP(A1306,'volatile collection data'!$G$6:$J$69,4,FALSE)</f>
        <v>5.18</v>
      </c>
      <c r="M1306" s="1">
        <f>VLOOKUP($A1306,'volatile collection data'!$G$6:$M$69,6,FALSE)</f>
        <v>9</v>
      </c>
      <c r="N1306" s="1">
        <f>VLOOKUP($A1306,'volatile collection data'!$G$6:$M$69,7,FALSE)</f>
        <v>5.18</v>
      </c>
      <c r="O1306" s="1">
        <f>VLOOKUP(A1306,'volatile collection data'!$G$6:$K$69,5,FALSE)</f>
        <v>0</v>
      </c>
      <c r="P1306" s="1" t="str">
        <f t="shared" si="123"/>
        <v>2B</v>
      </c>
      <c r="Q1306">
        <f t="shared" si="121"/>
        <v>0.8698069029991754</v>
      </c>
      <c r="R1306" t="str">
        <f t="shared" si="124"/>
        <v>10B_0-B&amp;5.18%5.18@9</v>
      </c>
      <c r="S1306" t="str">
        <f t="shared" si="125"/>
        <v>2B-10B-VCS-Loc-22</v>
      </c>
      <c r="T1306" t="str">
        <f>IFERROR(IF(VLOOKUP(S1306,Bad!$A:$A,1,FALSE)='RAW2'!S1306,"yes","no"),"no")</f>
        <v>no</v>
      </c>
      <c r="U1306" t="str">
        <f>IFERROR(VLOOKUP(F1306,compounds!$A:$B,2,FALSE),"")</f>
        <v/>
      </c>
      <c r="V1306" t="str">
        <f>VLOOKUP(B1306,'volatile collection data'!$O:$P,2,FALSE)</f>
        <v>25 apr.22 10</v>
      </c>
    </row>
    <row r="1307" spans="1:22" x14ac:dyDescent="0.2">
      <c r="A1307" t="s">
        <v>324</v>
      </c>
      <c r="B1307" s="1" t="str">
        <f t="shared" si="122"/>
        <v>2B</v>
      </c>
      <c r="C1307">
        <v>11.678000000000001</v>
      </c>
      <c r="D1307">
        <f t="shared" si="120"/>
        <v>11.68</v>
      </c>
      <c r="E1307">
        <f>VLOOKUP(D1307,'Peak Combiner'!$A$5:$D$4980,4,FALSE)</f>
        <v>11.68</v>
      </c>
      <c r="F1307">
        <f>IFERROR(VLOOKUP(D1307,rt_comb!$A:$B,2,FALSE),D1307)</f>
        <v>11.68</v>
      </c>
      <c r="G1307">
        <v>25647775</v>
      </c>
      <c r="H1307">
        <f>SUMIFS($G:$G,$E:$E,18.51,'RAW2'!$A:$A,'RAW2'!A1307)</f>
        <v>68338316</v>
      </c>
      <c r="I1307" s="1" t="str">
        <f>VLOOKUP(A1307,'volatile collection data'!$G$6:$H$69,2,FALSE)</f>
        <v>B</v>
      </c>
      <c r="J1307" s="1">
        <f>VLOOKUP(A1307,'volatile collection data'!$G$6:$I$69,3,FALSE)</f>
        <v>2</v>
      </c>
      <c r="K1307" s="1" t="str">
        <f>VLOOKUP(A1307,'volatile collection data'!$G$6:$N$69,8,FALSE)</f>
        <v>10B</v>
      </c>
      <c r="L1307" s="1">
        <f>VLOOKUP(A1307,'volatile collection data'!$G$6:$J$69,4,FALSE)</f>
        <v>5.18</v>
      </c>
      <c r="M1307" s="1">
        <f>VLOOKUP($A1307,'volatile collection data'!$G$6:$M$69,6,FALSE)</f>
        <v>9</v>
      </c>
      <c r="N1307" s="1">
        <f>VLOOKUP($A1307,'volatile collection data'!$G$6:$M$69,7,FALSE)</f>
        <v>5.18</v>
      </c>
      <c r="O1307" s="1">
        <f>VLOOKUP(A1307,'volatile collection data'!$G$6:$K$69,5,FALSE)</f>
        <v>0</v>
      </c>
      <c r="P1307" s="1" t="str">
        <f t="shared" si="123"/>
        <v>2B</v>
      </c>
      <c r="Q1307">
        <f t="shared" si="121"/>
        <v>0.36226440779268804</v>
      </c>
      <c r="R1307" t="str">
        <f t="shared" si="124"/>
        <v>10B_0-B&amp;5.18%5.18@9</v>
      </c>
      <c r="S1307" t="str">
        <f t="shared" si="125"/>
        <v>2B-10B-VCS-Loc-22</v>
      </c>
      <c r="T1307" t="str">
        <f>IFERROR(IF(VLOOKUP(S1307,Bad!$A:$A,1,FALSE)='RAW2'!S1307,"yes","no"),"no")</f>
        <v>no</v>
      </c>
      <c r="U1307" t="str">
        <f>IFERROR(VLOOKUP(F1307,compounds!$A:$B,2,FALSE),"")</f>
        <v/>
      </c>
      <c r="V1307" t="str">
        <f>VLOOKUP(B1307,'volatile collection data'!$O:$P,2,FALSE)</f>
        <v>25 apr.22 10</v>
      </c>
    </row>
    <row r="1308" spans="1:22" x14ac:dyDescent="0.2">
      <c r="A1308" t="s">
        <v>324</v>
      </c>
      <c r="B1308" s="1" t="str">
        <f t="shared" si="122"/>
        <v>2B</v>
      </c>
      <c r="C1308">
        <v>11.797000000000001</v>
      </c>
      <c r="D1308">
        <f t="shared" si="120"/>
        <v>11.8</v>
      </c>
      <c r="E1308">
        <f>VLOOKUP(D1308,'Peak Combiner'!$A$5:$D$4980,4,FALSE)</f>
        <v>11.8</v>
      </c>
      <c r="F1308">
        <f>IFERROR(VLOOKUP(D1308,rt_comb!$A:$B,2,FALSE),D1308)</f>
        <v>11.8</v>
      </c>
      <c r="G1308">
        <v>58734335</v>
      </c>
      <c r="H1308">
        <f>SUMIFS($G:$G,$E:$E,18.51,'RAW2'!$A:$A,'RAW2'!A1308)</f>
        <v>68338316</v>
      </c>
      <c r="I1308" s="1" t="str">
        <f>VLOOKUP(A1308,'volatile collection data'!$G$6:$H$69,2,FALSE)</f>
        <v>B</v>
      </c>
      <c r="J1308" s="1">
        <f>VLOOKUP(A1308,'volatile collection data'!$G$6:$I$69,3,FALSE)</f>
        <v>2</v>
      </c>
      <c r="K1308" s="1" t="str">
        <f>VLOOKUP(A1308,'volatile collection data'!$G$6:$N$69,8,FALSE)</f>
        <v>10B</v>
      </c>
      <c r="L1308" s="1">
        <f>VLOOKUP(A1308,'volatile collection data'!$G$6:$J$69,4,FALSE)</f>
        <v>5.18</v>
      </c>
      <c r="M1308" s="1">
        <f>VLOOKUP($A1308,'volatile collection data'!$G$6:$M$69,6,FALSE)</f>
        <v>9</v>
      </c>
      <c r="N1308" s="1">
        <f>VLOOKUP($A1308,'volatile collection data'!$G$6:$M$69,7,FALSE)</f>
        <v>5.18</v>
      </c>
      <c r="O1308" s="1">
        <f>VLOOKUP(A1308,'volatile collection data'!$G$6:$K$69,5,FALSE)</f>
        <v>0</v>
      </c>
      <c r="P1308" s="1" t="str">
        <f t="shared" si="123"/>
        <v>2B</v>
      </c>
      <c r="Q1308">
        <f t="shared" si="121"/>
        <v>0.8295986332487848</v>
      </c>
      <c r="R1308" t="str">
        <f t="shared" si="124"/>
        <v>10B_0-B&amp;5.18%5.18@9</v>
      </c>
      <c r="S1308" t="str">
        <f t="shared" si="125"/>
        <v>2B-10B-VCS-Loc-22</v>
      </c>
      <c r="T1308" t="str">
        <f>IFERROR(IF(VLOOKUP(S1308,Bad!$A:$A,1,FALSE)='RAW2'!S1308,"yes","no"),"no")</f>
        <v>no</v>
      </c>
      <c r="U1308" t="str">
        <f>IFERROR(VLOOKUP(F1308,compounds!$A:$B,2,FALSE),"")</f>
        <v/>
      </c>
      <c r="V1308" t="str">
        <f>VLOOKUP(B1308,'volatile collection data'!$O:$P,2,FALSE)</f>
        <v>25 apr.22 10</v>
      </c>
    </row>
    <row r="1309" spans="1:22" x14ac:dyDescent="0.2">
      <c r="A1309" t="s">
        <v>324</v>
      </c>
      <c r="B1309" s="1" t="str">
        <f t="shared" si="122"/>
        <v>2B</v>
      </c>
      <c r="C1309">
        <v>11.911</v>
      </c>
      <c r="D1309">
        <f t="shared" si="120"/>
        <v>11.91</v>
      </c>
      <c r="E1309">
        <f>VLOOKUP(D1309,'Peak Combiner'!$A$5:$D$4980,4,FALSE)</f>
        <v>11.91</v>
      </c>
      <c r="F1309">
        <f>IFERROR(VLOOKUP(D1309,rt_comb!$A:$B,2,FALSE),D1309)</f>
        <v>11.91</v>
      </c>
      <c r="G1309">
        <v>103269138</v>
      </c>
      <c r="H1309">
        <f>SUMIFS($G:$G,$E:$E,18.51,'RAW2'!$A:$A,'RAW2'!A1309)</f>
        <v>68338316</v>
      </c>
      <c r="I1309" s="1" t="str">
        <f>VLOOKUP(A1309,'volatile collection data'!$G$6:$H$69,2,FALSE)</f>
        <v>B</v>
      </c>
      <c r="J1309" s="1">
        <f>VLOOKUP(A1309,'volatile collection data'!$G$6:$I$69,3,FALSE)</f>
        <v>2</v>
      </c>
      <c r="K1309" s="1" t="str">
        <f>VLOOKUP(A1309,'volatile collection data'!$G$6:$N$69,8,FALSE)</f>
        <v>10B</v>
      </c>
      <c r="L1309" s="1">
        <f>VLOOKUP(A1309,'volatile collection data'!$G$6:$J$69,4,FALSE)</f>
        <v>5.18</v>
      </c>
      <c r="M1309" s="1">
        <f>VLOOKUP($A1309,'volatile collection data'!$G$6:$M$69,6,FALSE)</f>
        <v>9</v>
      </c>
      <c r="N1309" s="1">
        <f>VLOOKUP($A1309,'volatile collection data'!$G$6:$M$69,7,FALSE)</f>
        <v>5.18</v>
      </c>
      <c r="O1309" s="1">
        <f>VLOOKUP(A1309,'volatile collection data'!$G$6:$K$69,5,FALSE)</f>
        <v>0</v>
      </c>
      <c r="P1309" s="1" t="str">
        <f t="shared" si="123"/>
        <v>2B</v>
      </c>
      <c r="Q1309">
        <f t="shared" si="121"/>
        <v>1.4586346426086232</v>
      </c>
      <c r="R1309" t="str">
        <f t="shared" si="124"/>
        <v>10B_0-B&amp;5.18%5.18@9</v>
      </c>
      <c r="S1309" t="str">
        <f t="shared" si="125"/>
        <v>2B-10B-VCS-Loc-22</v>
      </c>
      <c r="T1309" t="str">
        <f>IFERROR(IF(VLOOKUP(S1309,Bad!$A:$A,1,FALSE)='RAW2'!S1309,"yes","no"),"no")</f>
        <v>no</v>
      </c>
      <c r="U1309" t="str">
        <f>IFERROR(VLOOKUP(F1309,compounds!$A:$B,2,FALSE),"")</f>
        <v/>
      </c>
      <c r="V1309" t="str">
        <f>VLOOKUP(B1309,'volatile collection data'!$O:$P,2,FALSE)</f>
        <v>25 apr.22 10</v>
      </c>
    </row>
    <row r="1310" spans="1:22" x14ac:dyDescent="0.2">
      <c r="A1310" t="s">
        <v>324</v>
      </c>
      <c r="B1310" s="1" t="str">
        <f t="shared" si="122"/>
        <v>2B</v>
      </c>
      <c r="C1310">
        <v>12.023</v>
      </c>
      <c r="D1310">
        <f t="shared" si="120"/>
        <v>12.02</v>
      </c>
      <c r="E1310">
        <f>VLOOKUP(D1310,'Peak Combiner'!$A$5:$D$4980,4,FALSE)</f>
        <v>12.02</v>
      </c>
      <c r="F1310">
        <f>IFERROR(VLOOKUP(D1310,rt_comb!$A:$B,2,FALSE),D1310)</f>
        <v>12.02</v>
      </c>
      <c r="G1310">
        <v>79692826</v>
      </c>
      <c r="H1310">
        <f>SUMIFS($G:$G,$E:$E,18.51,'RAW2'!$A:$A,'RAW2'!A1310)</f>
        <v>68338316</v>
      </c>
      <c r="I1310" s="1" t="str">
        <f>VLOOKUP(A1310,'volatile collection data'!$G$6:$H$69,2,FALSE)</f>
        <v>B</v>
      </c>
      <c r="J1310" s="1">
        <f>VLOOKUP(A1310,'volatile collection data'!$G$6:$I$69,3,FALSE)</f>
        <v>2</v>
      </c>
      <c r="K1310" s="1" t="str">
        <f>VLOOKUP(A1310,'volatile collection data'!$G$6:$N$69,8,FALSE)</f>
        <v>10B</v>
      </c>
      <c r="L1310" s="1">
        <f>VLOOKUP(A1310,'volatile collection data'!$G$6:$J$69,4,FALSE)</f>
        <v>5.18</v>
      </c>
      <c r="M1310" s="1">
        <f>VLOOKUP($A1310,'volatile collection data'!$G$6:$M$69,6,FALSE)</f>
        <v>9</v>
      </c>
      <c r="N1310" s="1">
        <f>VLOOKUP($A1310,'volatile collection data'!$G$6:$M$69,7,FALSE)</f>
        <v>5.18</v>
      </c>
      <c r="O1310" s="1">
        <f>VLOOKUP(A1310,'volatile collection data'!$G$6:$K$69,5,FALSE)</f>
        <v>0</v>
      </c>
      <c r="P1310" s="1" t="str">
        <f t="shared" si="123"/>
        <v>2B</v>
      </c>
      <c r="Q1310">
        <f t="shared" si="121"/>
        <v>1.1256288085892725</v>
      </c>
      <c r="R1310" t="str">
        <f t="shared" si="124"/>
        <v>10B_0-B&amp;5.18%5.18@9</v>
      </c>
      <c r="S1310" t="str">
        <f t="shared" si="125"/>
        <v>2B-10B-VCS-Loc-22</v>
      </c>
      <c r="T1310" t="str">
        <f>IFERROR(IF(VLOOKUP(S1310,Bad!$A:$A,1,FALSE)='RAW2'!S1310,"yes","no"),"no")</f>
        <v>no</v>
      </c>
      <c r="U1310" t="str">
        <f>IFERROR(VLOOKUP(F1310,compounds!$A:$B,2,FALSE),"")</f>
        <v/>
      </c>
      <c r="V1310" t="str">
        <f>VLOOKUP(B1310,'volatile collection data'!$O:$P,2,FALSE)</f>
        <v>25 apr.22 10</v>
      </c>
    </row>
    <row r="1311" spans="1:22" x14ac:dyDescent="0.2">
      <c r="A1311" t="s">
        <v>324</v>
      </c>
      <c r="B1311" s="1" t="str">
        <f t="shared" si="122"/>
        <v>2B</v>
      </c>
      <c r="C1311">
        <v>12.121</v>
      </c>
      <c r="D1311">
        <f t="shared" si="120"/>
        <v>12.12</v>
      </c>
      <c r="E1311">
        <f>VLOOKUP(D1311,'Peak Combiner'!$A$5:$D$4980,4,FALSE)</f>
        <v>12.12</v>
      </c>
      <c r="F1311">
        <f>IFERROR(VLOOKUP(D1311,rt_comb!$A:$B,2,FALSE),D1311)</f>
        <v>12.12</v>
      </c>
      <c r="G1311">
        <v>43541908</v>
      </c>
      <c r="H1311">
        <f>SUMIFS($G:$G,$E:$E,18.51,'RAW2'!$A:$A,'RAW2'!A1311)</f>
        <v>68338316</v>
      </c>
      <c r="I1311" s="1" t="str">
        <f>VLOOKUP(A1311,'volatile collection data'!$G$6:$H$69,2,FALSE)</f>
        <v>B</v>
      </c>
      <c r="J1311" s="1">
        <f>VLOOKUP(A1311,'volatile collection data'!$G$6:$I$69,3,FALSE)</f>
        <v>2</v>
      </c>
      <c r="K1311" s="1" t="str">
        <f>VLOOKUP(A1311,'volatile collection data'!$G$6:$N$69,8,FALSE)</f>
        <v>10B</v>
      </c>
      <c r="L1311" s="1">
        <f>VLOOKUP(A1311,'volatile collection data'!$G$6:$J$69,4,FALSE)</f>
        <v>5.18</v>
      </c>
      <c r="M1311" s="1">
        <f>VLOOKUP($A1311,'volatile collection data'!$G$6:$M$69,6,FALSE)</f>
        <v>9</v>
      </c>
      <c r="N1311" s="1">
        <f>VLOOKUP($A1311,'volatile collection data'!$G$6:$M$69,7,FALSE)</f>
        <v>5.18</v>
      </c>
      <c r="O1311" s="1">
        <f>VLOOKUP(A1311,'volatile collection data'!$G$6:$K$69,5,FALSE)</f>
        <v>0</v>
      </c>
      <c r="P1311" s="1" t="str">
        <f t="shared" si="123"/>
        <v>2B</v>
      </c>
      <c r="Q1311">
        <f t="shared" si="121"/>
        <v>0.61501177064223722</v>
      </c>
      <c r="R1311" t="str">
        <f t="shared" si="124"/>
        <v>10B_0-B&amp;5.18%5.18@9</v>
      </c>
      <c r="S1311" t="str">
        <f t="shared" si="125"/>
        <v>2B-10B-VCS-Loc-22</v>
      </c>
      <c r="T1311" t="str">
        <f>IFERROR(IF(VLOOKUP(S1311,Bad!$A:$A,1,FALSE)='RAW2'!S1311,"yes","no"),"no")</f>
        <v>no</v>
      </c>
      <c r="U1311" t="str">
        <f>IFERROR(VLOOKUP(F1311,compounds!$A:$B,2,FALSE),"")</f>
        <v/>
      </c>
      <c r="V1311" t="str">
        <f>VLOOKUP(B1311,'volatile collection data'!$O:$P,2,FALSE)</f>
        <v>25 apr.22 10</v>
      </c>
    </row>
    <row r="1312" spans="1:22" x14ac:dyDescent="0.2">
      <c r="A1312" t="s">
        <v>324</v>
      </c>
      <c r="B1312" s="1" t="str">
        <f t="shared" si="122"/>
        <v>2B</v>
      </c>
      <c r="C1312">
        <v>12.305</v>
      </c>
      <c r="D1312">
        <f t="shared" si="120"/>
        <v>12.31</v>
      </c>
      <c r="E1312">
        <f>VLOOKUP(D1312,'Peak Combiner'!$A$5:$D$4980,4,FALSE)</f>
        <v>12.31</v>
      </c>
      <c r="F1312">
        <f>IFERROR(VLOOKUP(D1312,rt_comb!$A:$B,2,FALSE),D1312)</f>
        <v>12.31</v>
      </c>
      <c r="G1312">
        <v>70244337</v>
      </c>
      <c r="H1312">
        <f>SUMIFS($G:$G,$E:$E,18.51,'RAW2'!$A:$A,'RAW2'!A1312)</f>
        <v>68338316</v>
      </c>
      <c r="I1312" s="1" t="str">
        <f>VLOOKUP(A1312,'volatile collection data'!$G$6:$H$69,2,FALSE)</f>
        <v>B</v>
      </c>
      <c r="J1312" s="1">
        <f>VLOOKUP(A1312,'volatile collection data'!$G$6:$I$69,3,FALSE)</f>
        <v>2</v>
      </c>
      <c r="K1312" s="1" t="str">
        <f>VLOOKUP(A1312,'volatile collection data'!$G$6:$N$69,8,FALSE)</f>
        <v>10B</v>
      </c>
      <c r="L1312" s="1">
        <f>VLOOKUP(A1312,'volatile collection data'!$G$6:$J$69,4,FALSE)</f>
        <v>5.18</v>
      </c>
      <c r="M1312" s="1">
        <f>VLOOKUP($A1312,'volatile collection data'!$G$6:$M$69,6,FALSE)</f>
        <v>9</v>
      </c>
      <c r="N1312" s="1">
        <f>VLOOKUP($A1312,'volatile collection data'!$G$6:$M$69,7,FALSE)</f>
        <v>5.18</v>
      </c>
      <c r="O1312" s="1">
        <f>VLOOKUP(A1312,'volatile collection data'!$G$6:$K$69,5,FALSE)</f>
        <v>0</v>
      </c>
      <c r="P1312" s="1" t="str">
        <f t="shared" si="123"/>
        <v>2B</v>
      </c>
      <c r="Q1312">
        <f t="shared" si="121"/>
        <v>0.992172737950758</v>
      </c>
      <c r="R1312" t="str">
        <f t="shared" si="124"/>
        <v>10B_0-B&amp;5.18%5.18@9</v>
      </c>
      <c r="S1312" t="str">
        <f t="shared" si="125"/>
        <v>2B-10B-VCS-Loc-22</v>
      </c>
      <c r="T1312" t="str">
        <f>IFERROR(IF(VLOOKUP(S1312,Bad!$A:$A,1,FALSE)='RAW2'!S1312,"yes","no"),"no")</f>
        <v>no</v>
      </c>
      <c r="U1312" t="str">
        <f>IFERROR(VLOOKUP(F1312,compounds!$A:$B,2,FALSE),"")</f>
        <v/>
      </c>
      <c r="V1312" t="str">
        <f>VLOOKUP(B1312,'volatile collection data'!$O:$P,2,FALSE)</f>
        <v>25 apr.22 10</v>
      </c>
    </row>
    <row r="1313" spans="1:22" x14ac:dyDescent="0.2">
      <c r="A1313" t="s">
        <v>324</v>
      </c>
      <c r="B1313" s="1" t="str">
        <f t="shared" si="122"/>
        <v>2B</v>
      </c>
      <c r="C1313">
        <v>12.395</v>
      </c>
      <c r="D1313">
        <f t="shared" si="120"/>
        <v>12.4</v>
      </c>
      <c r="E1313">
        <f>VLOOKUP(D1313,'Peak Combiner'!$A$5:$D$4980,4,FALSE)</f>
        <v>12.39</v>
      </c>
      <c r="F1313">
        <f>IFERROR(VLOOKUP(D1313,rt_comb!$A:$B,2,FALSE),D1313)</f>
        <v>12.39</v>
      </c>
      <c r="G1313">
        <v>69201122</v>
      </c>
      <c r="H1313">
        <f>SUMIFS($G:$G,$E:$E,18.51,'RAW2'!$A:$A,'RAW2'!A1313)</f>
        <v>68338316</v>
      </c>
      <c r="I1313" s="1" t="str">
        <f>VLOOKUP(A1313,'volatile collection data'!$G$6:$H$69,2,FALSE)</f>
        <v>B</v>
      </c>
      <c r="J1313" s="1">
        <f>VLOOKUP(A1313,'volatile collection data'!$G$6:$I$69,3,FALSE)</f>
        <v>2</v>
      </c>
      <c r="K1313" s="1" t="str">
        <f>VLOOKUP(A1313,'volatile collection data'!$G$6:$N$69,8,FALSE)</f>
        <v>10B</v>
      </c>
      <c r="L1313" s="1">
        <f>VLOOKUP(A1313,'volatile collection data'!$G$6:$J$69,4,FALSE)</f>
        <v>5.18</v>
      </c>
      <c r="M1313" s="1">
        <f>VLOOKUP($A1313,'volatile collection data'!$G$6:$M$69,6,FALSE)</f>
        <v>9</v>
      </c>
      <c r="N1313" s="1">
        <f>VLOOKUP($A1313,'volatile collection data'!$G$6:$M$69,7,FALSE)</f>
        <v>5.18</v>
      </c>
      <c r="O1313" s="1">
        <f>VLOOKUP(A1313,'volatile collection data'!$G$6:$K$69,5,FALSE)</f>
        <v>0</v>
      </c>
      <c r="P1313" s="1" t="str">
        <f t="shared" si="123"/>
        <v>2B</v>
      </c>
      <c r="Q1313">
        <f t="shared" si="121"/>
        <v>0.97743774966520702</v>
      </c>
      <c r="R1313" t="str">
        <f t="shared" si="124"/>
        <v>10B_0-B&amp;5.18%5.18@9</v>
      </c>
      <c r="S1313" t="str">
        <f t="shared" si="125"/>
        <v>2B-10B-VCS-Loc-22</v>
      </c>
      <c r="T1313" t="str">
        <f>IFERROR(IF(VLOOKUP(S1313,Bad!$A:$A,1,FALSE)='RAW2'!S1313,"yes","no"),"no")</f>
        <v>no</v>
      </c>
      <c r="U1313" t="str">
        <f>IFERROR(VLOOKUP(F1313,compounds!$A:$B,2,FALSE),"")</f>
        <v>o+C5xe</v>
      </c>
      <c r="V1313" t="str">
        <f>VLOOKUP(B1313,'volatile collection data'!$O:$P,2,FALSE)</f>
        <v>25 apr.22 10</v>
      </c>
    </row>
    <row r="1314" spans="1:22" x14ac:dyDescent="0.2">
      <c r="A1314" t="s">
        <v>324</v>
      </c>
      <c r="B1314" s="1" t="str">
        <f t="shared" si="122"/>
        <v>2B</v>
      </c>
      <c r="C1314">
        <v>12.454000000000001</v>
      </c>
      <c r="D1314">
        <f t="shared" si="120"/>
        <v>12.45</v>
      </c>
      <c r="E1314">
        <f>VLOOKUP(D1314,'Peak Combiner'!$A$5:$D$4980,4,FALSE)</f>
        <v>12.45</v>
      </c>
      <c r="F1314">
        <f>IFERROR(VLOOKUP(D1314,rt_comb!$A:$B,2,FALSE),D1314)</f>
        <v>12.45</v>
      </c>
      <c r="G1314">
        <v>30498079</v>
      </c>
      <c r="H1314">
        <f>SUMIFS($G:$G,$E:$E,18.51,'RAW2'!$A:$A,'RAW2'!A1314)</f>
        <v>68338316</v>
      </c>
      <c r="I1314" s="1" t="str">
        <f>VLOOKUP(A1314,'volatile collection data'!$G$6:$H$69,2,FALSE)</f>
        <v>B</v>
      </c>
      <c r="J1314" s="1">
        <f>VLOOKUP(A1314,'volatile collection data'!$G$6:$I$69,3,FALSE)</f>
        <v>2</v>
      </c>
      <c r="K1314" s="1" t="str">
        <f>VLOOKUP(A1314,'volatile collection data'!$G$6:$N$69,8,FALSE)</f>
        <v>10B</v>
      </c>
      <c r="L1314" s="1">
        <f>VLOOKUP(A1314,'volatile collection data'!$G$6:$J$69,4,FALSE)</f>
        <v>5.18</v>
      </c>
      <c r="M1314" s="1">
        <f>VLOOKUP($A1314,'volatile collection data'!$G$6:$M$69,6,FALSE)</f>
        <v>9</v>
      </c>
      <c r="N1314" s="1">
        <f>VLOOKUP($A1314,'volatile collection data'!$G$6:$M$69,7,FALSE)</f>
        <v>5.18</v>
      </c>
      <c r="O1314" s="1">
        <f>VLOOKUP(A1314,'volatile collection data'!$G$6:$K$69,5,FALSE)</f>
        <v>0</v>
      </c>
      <c r="P1314" s="1" t="str">
        <f t="shared" si="123"/>
        <v>2B</v>
      </c>
      <c r="Q1314">
        <f t="shared" si="121"/>
        <v>0.43077298236395228</v>
      </c>
      <c r="R1314" t="str">
        <f t="shared" si="124"/>
        <v>10B_0-B&amp;5.18%5.18@9</v>
      </c>
      <c r="S1314" t="str">
        <f t="shared" si="125"/>
        <v>2B-10B-VCS-Loc-22</v>
      </c>
      <c r="T1314" t="str">
        <f>IFERROR(IF(VLOOKUP(S1314,Bad!$A:$A,1,FALSE)='RAW2'!S1314,"yes","no"),"no")</f>
        <v>no</v>
      </c>
      <c r="U1314" t="str">
        <f>IFERROR(VLOOKUP(F1314,compounds!$A:$B,2,FALSE),"")</f>
        <v/>
      </c>
      <c r="V1314" t="str">
        <f>VLOOKUP(B1314,'volatile collection data'!$O:$P,2,FALSE)</f>
        <v>25 apr.22 10</v>
      </c>
    </row>
    <row r="1315" spans="1:22" x14ac:dyDescent="0.2">
      <c r="A1315" t="s">
        <v>324</v>
      </c>
      <c r="B1315" s="1" t="str">
        <f t="shared" si="122"/>
        <v>2B</v>
      </c>
      <c r="C1315">
        <v>12.526</v>
      </c>
      <c r="D1315">
        <f t="shared" si="120"/>
        <v>12.53</v>
      </c>
      <c r="E1315">
        <f>VLOOKUP(D1315,'Peak Combiner'!$A$5:$D$4980,4,FALSE)</f>
        <v>12.53</v>
      </c>
      <c r="F1315">
        <f>IFERROR(VLOOKUP(D1315,rt_comb!$A:$B,2,FALSE),D1315)</f>
        <v>12.54</v>
      </c>
      <c r="G1315">
        <v>208807307</v>
      </c>
      <c r="H1315">
        <f>SUMIFS($G:$G,$E:$E,18.51,'RAW2'!$A:$A,'RAW2'!A1315)</f>
        <v>68338316</v>
      </c>
      <c r="I1315" s="1" t="str">
        <f>VLOOKUP(A1315,'volatile collection data'!$G$6:$H$69,2,FALSE)</f>
        <v>B</v>
      </c>
      <c r="J1315" s="1">
        <f>VLOOKUP(A1315,'volatile collection data'!$G$6:$I$69,3,FALSE)</f>
        <v>2</v>
      </c>
      <c r="K1315" s="1" t="str">
        <f>VLOOKUP(A1315,'volatile collection data'!$G$6:$N$69,8,FALSE)</f>
        <v>10B</v>
      </c>
      <c r="L1315" s="1">
        <f>VLOOKUP(A1315,'volatile collection data'!$G$6:$J$69,4,FALSE)</f>
        <v>5.18</v>
      </c>
      <c r="M1315" s="1">
        <f>VLOOKUP($A1315,'volatile collection data'!$G$6:$M$69,6,FALSE)</f>
        <v>9</v>
      </c>
      <c r="N1315" s="1">
        <f>VLOOKUP($A1315,'volatile collection data'!$G$6:$M$69,7,FALSE)</f>
        <v>5.18</v>
      </c>
      <c r="O1315" s="1">
        <f>VLOOKUP(A1315,'volatile collection data'!$G$6:$K$69,5,FALSE)</f>
        <v>0</v>
      </c>
      <c r="P1315" s="1" t="str">
        <f t="shared" si="123"/>
        <v>2B</v>
      </c>
      <c r="Q1315">
        <f t="shared" si="121"/>
        <v>2.9493184267696129</v>
      </c>
      <c r="R1315" t="str">
        <f t="shared" si="124"/>
        <v>10B_0-B&amp;5.18%5.18@9</v>
      </c>
      <c r="S1315" t="str">
        <f t="shared" si="125"/>
        <v>2B-10B-VCS-Loc-22</v>
      </c>
      <c r="T1315" t="str">
        <f>IFERROR(IF(VLOOKUP(S1315,Bad!$A:$A,1,FALSE)='RAW2'!S1315,"yes","no"),"no")</f>
        <v>no</v>
      </c>
      <c r="U1315" t="str">
        <f>IFERROR(VLOOKUP(F1315,compounds!$A:$B,2,FALSE),"")</f>
        <v>nonanal</v>
      </c>
      <c r="V1315" t="str">
        <f>VLOOKUP(B1315,'volatile collection data'!$O:$P,2,FALSE)</f>
        <v>25 apr.22 10</v>
      </c>
    </row>
    <row r="1316" spans="1:22" x14ac:dyDescent="0.2">
      <c r="A1316" t="s">
        <v>324</v>
      </c>
      <c r="B1316" s="1" t="str">
        <f t="shared" si="122"/>
        <v>2B</v>
      </c>
      <c r="C1316">
        <v>12.73</v>
      </c>
      <c r="D1316">
        <f t="shared" si="120"/>
        <v>12.73</v>
      </c>
      <c r="E1316">
        <f>VLOOKUP(D1316,'Peak Combiner'!$A$5:$D$4980,4,FALSE)</f>
        <v>12.73</v>
      </c>
      <c r="F1316">
        <f>IFERROR(VLOOKUP(D1316,rt_comb!$A:$B,2,FALSE),D1316)</f>
        <v>12.73</v>
      </c>
      <c r="G1316">
        <v>29802230</v>
      </c>
      <c r="H1316">
        <f>SUMIFS($G:$G,$E:$E,18.51,'RAW2'!$A:$A,'RAW2'!A1316)</f>
        <v>68338316</v>
      </c>
      <c r="I1316" s="1" t="str">
        <f>VLOOKUP(A1316,'volatile collection data'!$G$6:$H$69,2,FALSE)</f>
        <v>B</v>
      </c>
      <c r="J1316" s="1">
        <f>VLOOKUP(A1316,'volatile collection data'!$G$6:$I$69,3,FALSE)</f>
        <v>2</v>
      </c>
      <c r="K1316" s="1" t="str">
        <f>VLOOKUP(A1316,'volatile collection data'!$G$6:$N$69,8,FALSE)</f>
        <v>10B</v>
      </c>
      <c r="L1316" s="1">
        <f>VLOOKUP(A1316,'volatile collection data'!$G$6:$J$69,4,FALSE)</f>
        <v>5.18</v>
      </c>
      <c r="M1316" s="1">
        <f>VLOOKUP($A1316,'volatile collection data'!$G$6:$M$69,6,FALSE)</f>
        <v>9</v>
      </c>
      <c r="N1316" s="1">
        <f>VLOOKUP($A1316,'volatile collection data'!$G$6:$M$69,7,FALSE)</f>
        <v>5.18</v>
      </c>
      <c r="O1316" s="1">
        <f>VLOOKUP(A1316,'volatile collection data'!$G$6:$K$69,5,FALSE)</f>
        <v>0</v>
      </c>
      <c r="P1316" s="1" t="str">
        <f t="shared" si="123"/>
        <v>2B</v>
      </c>
      <c r="Q1316">
        <f t="shared" si="121"/>
        <v>0.42094439778310133</v>
      </c>
      <c r="R1316" t="str">
        <f t="shared" si="124"/>
        <v>10B_0-B&amp;5.18%5.18@9</v>
      </c>
      <c r="S1316" t="str">
        <f t="shared" si="125"/>
        <v>2B-10B-VCS-Loc-22</v>
      </c>
      <c r="T1316" t="str">
        <f>IFERROR(IF(VLOOKUP(S1316,Bad!$A:$A,1,FALSE)='RAW2'!S1316,"yes","no"),"no")</f>
        <v>no</v>
      </c>
      <c r="U1316" t="str">
        <f>IFERROR(VLOOKUP(F1316,compounds!$A:$B,2,FALSE),"")</f>
        <v/>
      </c>
      <c r="V1316" t="str">
        <f>VLOOKUP(B1316,'volatile collection data'!$O:$P,2,FALSE)</f>
        <v>25 apr.22 10</v>
      </c>
    </row>
    <row r="1317" spans="1:22" x14ac:dyDescent="0.2">
      <c r="A1317" t="s">
        <v>324</v>
      </c>
      <c r="B1317" s="1" t="str">
        <f t="shared" si="122"/>
        <v>2B</v>
      </c>
      <c r="C1317">
        <v>12.839</v>
      </c>
      <c r="D1317">
        <f t="shared" si="120"/>
        <v>12.84</v>
      </c>
      <c r="E1317">
        <f>VLOOKUP(D1317,'Peak Combiner'!$A$5:$D$4980,4,FALSE)</f>
        <v>12.84</v>
      </c>
      <c r="F1317">
        <f>IFERROR(VLOOKUP(D1317,rt_comb!$A:$B,2,FALSE),D1317)</f>
        <v>12.84</v>
      </c>
      <c r="G1317">
        <v>63638948</v>
      </c>
      <c r="H1317">
        <f>SUMIFS($G:$G,$E:$E,18.51,'RAW2'!$A:$A,'RAW2'!A1317)</f>
        <v>68338316</v>
      </c>
      <c r="I1317" s="1" t="str">
        <f>VLOOKUP(A1317,'volatile collection data'!$G$6:$H$69,2,FALSE)</f>
        <v>B</v>
      </c>
      <c r="J1317" s="1">
        <f>VLOOKUP(A1317,'volatile collection data'!$G$6:$I$69,3,FALSE)</f>
        <v>2</v>
      </c>
      <c r="K1317" s="1" t="str">
        <f>VLOOKUP(A1317,'volatile collection data'!$G$6:$N$69,8,FALSE)</f>
        <v>10B</v>
      </c>
      <c r="L1317" s="1">
        <f>VLOOKUP(A1317,'volatile collection data'!$G$6:$J$69,4,FALSE)</f>
        <v>5.18</v>
      </c>
      <c r="M1317" s="1">
        <f>VLOOKUP($A1317,'volatile collection data'!$G$6:$M$69,6,FALSE)</f>
        <v>9</v>
      </c>
      <c r="N1317" s="1">
        <f>VLOOKUP($A1317,'volatile collection data'!$G$6:$M$69,7,FALSE)</f>
        <v>5.18</v>
      </c>
      <c r="O1317" s="1">
        <f>VLOOKUP(A1317,'volatile collection data'!$G$6:$K$69,5,FALSE)</f>
        <v>0</v>
      </c>
      <c r="P1317" s="1" t="str">
        <f t="shared" si="123"/>
        <v>2B</v>
      </c>
      <c r="Q1317">
        <f t="shared" si="121"/>
        <v>0.89887430039329608</v>
      </c>
      <c r="R1317" t="str">
        <f t="shared" si="124"/>
        <v>10B_0-B&amp;5.18%5.18@9</v>
      </c>
      <c r="S1317" t="str">
        <f t="shared" si="125"/>
        <v>2B-10B-VCS-Loc-22</v>
      </c>
      <c r="T1317" t="str">
        <f>IFERROR(IF(VLOOKUP(S1317,Bad!$A:$A,1,FALSE)='RAW2'!S1317,"yes","no"),"no")</f>
        <v>no</v>
      </c>
      <c r="U1317" t="str">
        <f>IFERROR(VLOOKUP(F1317,compounds!$A:$B,2,FALSE),"")</f>
        <v/>
      </c>
      <c r="V1317" t="str">
        <f>VLOOKUP(B1317,'volatile collection data'!$O:$P,2,FALSE)</f>
        <v>25 apr.22 10</v>
      </c>
    </row>
    <row r="1318" spans="1:22" x14ac:dyDescent="0.2">
      <c r="A1318" t="s">
        <v>324</v>
      </c>
      <c r="B1318" s="1" t="str">
        <f t="shared" si="122"/>
        <v>2B</v>
      </c>
      <c r="C1318">
        <v>12.906000000000001</v>
      </c>
      <c r="D1318">
        <f t="shared" si="120"/>
        <v>12.91</v>
      </c>
      <c r="E1318">
        <f>VLOOKUP(D1318,'Peak Combiner'!$A$5:$D$4980,4,FALSE)</f>
        <v>12.91</v>
      </c>
      <c r="F1318">
        <f>IFERROR(VLOOKUP(D1318,rt_comb!$A:$B,2,FALSE),D1318)</f>
        <v>12.91</v>
      </c>
      <c r="G1318">
        <v>32620964</v>
      </c>
      <c r="H1318">
        <f>SUMIFS($G:$G,$E:$E,18.51,'RAW2'!$A:$A,'RAW2'!A1318)</f>
        <v>68338316</v>
      </c>
      <c r="I1318" s="1" t="str">
        <f>VLOOKUP(A1318,'volatile collection data'!$G$6:$H$69,2,FALSE)</f>
        <v>B</v>
      </c>
      <c r="J1318" s="1">
        <f>VLOOKUP(A1318,'volatile collection data'!$G$6:$I$69,3,FALSE)</f>
        <v>2</v>
      </c>
      <c r="K1318" s="1" t="str">
        <f>VLOOKUP(A1318,'volatile collection data'!$G$6:$N$69,8,FALSE)</f>
        <v>10B</v>
      </c>
      <c r="L1318" s="1">
        <f>VLOOKUP(A1318,'volatile collection data'!$G$6:$J$69,4,FALSE)</f>
        <v>5.18</v>
      </c>
      <c r="M1318" s="1">
        <f>VLOOKUP($A1318,'volatile collection data'!$G$6:$M$69,6,FALSE)</f>
        <v>9</v>
      </c>
      <c r="N1318" s="1">
        <f>VLOOKUP($A1318,'volatile collection data'!$G$6:$M$69,7,FALSE)</f>
        <v>5.18</v>
      </c>
      <c r="O1318" s="1">
        <f>VLOOKUP(A1318,'volatile collection data'!$G$6:$K$69,5,FALSE)</f>
        <v>0</v>
      </c>
      <c r="P1318" s="1" t="str">
        <f t="shared" si="123"/>
        <v>2B</v>
      </c>
      <c r="Q1318">
        <f t="shared" si="121"/>
        <v>0.46075787100778126</v>
      </c>
      <c r="R1318" t="str">
        <f t="shared" si="124"/>
        <v>10B_0-B&amp;5.18%5.18@9</v>
      </c>
      <c r="S1318" t="str">
        <f t="shared" si="125"/>
        <v>2B-10B-VCS-Loc-22</v>
      </c>
      <c r="T1318" t="str">
        <f>IFERROR(IF(VLOOKUP(S1318,Bad!$A:$A,1,FALSE)='RAW2'!S1318,"yes","no"),"no")</f>
        <v>no</v>
      </c>
      <c r="U1318" t="str">
        <f>IFERROR(VLOOKUP(F1318,compounds!$A:$B,2,FALSE),"")</f>
        <v>cyclohexene</v>
      </c>
      <c r="V1318" t="str">
        <f>VLOOKUP(B1318,'volatile collection data'!$O:$P,2,FALSE)</f>
        <v>25 apr.22 10</v>
      </c>
    </row>
    <row r="1319" spans="1:22" x14ac:dyDescent="0.2">
      <c r="A1319" t="s">
        <v>324</v>
      </c>
      <c r="B1319" s="1" t="str">
        <f t="shared" si="122"/>
        <v>2B</v>
      </c>
      <c r="C1319">
        <v>13.002000000000001</v>
      </c>
      <c r="D1319">
        <f t="shared" si="120"/>
        <v>13</v>
      </c>
      <c r="E1319">
        <f>VLOOKUP(D1319,'Peak Combiner'!$A$5:$D$4980,4,FALSE)</f>
        <v>13</v>
      </c>
      <c r="F1319">
        <f>IFERROR(VLOOKUP(D1319,rt_comb!$A:$B,2,FALSE),D1319)</f>
        <v>13</v>
      </c>
      <c r="G1319">
        <v>35299354</v>
      </c>
      <c r="H1319">
        <f>SUMIFS($G:$G,$E:$E,18.51,'RAW2'!$A:$A,'RAW2'!A1319)</f>
        <v>68338316</v>
      </c>
      <c r="I1319" s="1" t="str">
        <f>VLOOKUP(A1319,'volatile collection data'!$G$6:$H$69,2,FALSE)</f>
        <v>B</v>
      </c>
      <c r="J1319" s="1">
        <f>VLOOKUP(A1319,'volatile collection data'!$G$6:$I$69,3,FALSE)</f>
        <v>2</v>
      </c>
      <c r="K1319" s="1" t="str">
        <f>VLOOKUP(A1319,'volatile collection data'!$G$6:$N$69,8,FALSE)</f>
        <v>10B</v>
      </c>
      <c r="L1319" s="1">
        <f>VLOOKUP(A1319,'volatile collection data'!$G$6:$J$69,4,FALSE)</f>
        <v>5.18</v>
      </c>
      <c r="M1319" s="1">
        <f>VLOOKUP($A1319,'volatile collection data'!$G$6:$M$69,6,FALSE)</f>
        <v>9</v>
      </c>
      <c r="N1319" s="1">
        <f>VLOOKUP($A1319,'volatile collection data'!$G$6:$M$69,7,FALSE)</f>
        <v>5.18</v>
      </c>
      <c r="O1319" s="1">
        <f>VLOOKUP(A1319,'volatile collection data'!$G$6:$K$69,5,FALSE)</f>
        <v>0</v>
      </c>
      <c r="P1319" s="1" t="str">
        <f t="shared" si="123"/>
        <v>2B</v>
      </c>
      <c r="Q1319">
        <f t="shared" si="121"/>
        <v>0.49858904221806583</v>
      </c>
      <c r="R1319" t="str">
        <f t="shared" si="124"/>
        <v>10B_0-B&amp;5.18%5.18@9</v>
      </c>
      <c r="S1319" t="str">
        <f t="shared" si="125"/>
        <v>2B-10B-VCS-Loc-22</v>
      </c>
      <c r="T1319" t="str">
        <f>IFERROR(IF(VLOOKUP(S1319,Bad!$A:$A,1,FALSE)='RAW2'!S1319,"yes","no"),"no")</f>
        <v>no</v>
      </c>
      <c r="U1319" t="str">
        <f>IFERROR(VLOOKUP(F1319,compounds!$A:$B,2,FALSE),"")</f>
        <v/>
      </c>
      <c r="V1319" t="str">
        <f>VLOOKUP(B1319,'volatile collection data'!$O:$P,2,FALSE)</f>
        <v>25 apr.22 10</v>
      </c>
    </row>
    <row r="1320" spans="1:22" x14ac:dyDescent="0.2">
      <c r="A1320" t="s">
        <v>324</v>
      </c>
      <c r="B1320" s="1" t="str">
        <f t="shared" si="122"/>
        <v>2B</v>
      </c>
      <c r="C1320">
        <v>13.105</v>
      </c>
      <c r="D1320">
        <f t="shared" si="120"/>
        <v>13.11</v>
      </c>
      <c r="E1320">
        <f>VLOOKUP(D1320,'Peak Combiner'!$A$5:$D$4980,4,FALSE)</f>
        <v>13.11</v>
      </c>
      <c r="F1320">
        <f>IFERROR(VLOOKUP(D1320,rt_comb!$A:$B,2,FALSE),D1320)</f>
        <v>13.11</v>
      </c>
      <c r="G1320">
        <v>70305146</v>
      </c>
      <c r="H1320">
        <f>SUMIFS($G:$G,$E:$E,18.51,'RAW2'!$A:$A,'RAW2'!A1320)</f>
        <v>68338316</v>
      </c>
      <c r="I1320" s="1" t="str">
        <f>VLOOKUP(A1320,'volatile collection data'!$G$6:$H$69,2,FALSE)</f>
        <v>B</v>
      </c>
      <c r="J1320" s="1">
        <f>VLOOKUP(A1320,'volatile collection data'!$G$6:$I$69,3,FALSE)</f>
        <v>2</v>
      </c>
      <c r="K1320" s="1" t="str">
        <f>VLOOKUP(A1320,'volatile collection data'!$G$6:$N$69,8,FALSE)</f>
        <v>10B</v>
      </c>
      <c r="L1320" s="1">
        <f>VLOOKUP(A1320,'volatile collection data'!$G$6:$J$69,4,FALSE)</f>
        <v>5.18</v>
      </c>
      <c r="M1320" s="1">
        <f>VLOOKUP($A1320,'volatile collection data'!$G$6:$M$69,6,FALSE)</f>
        <v>9</v>
      </c>
      <c r="N1320" s="1">
        <f>VLOOKUP($A1320,'volatile collection data'!$G$6:$M$69,7,FALSE)</f>
        <v>5.18</v>
      </c>
      <c r="O1320" s="1">
        <f>VLOOKUP(A1320,'volatile collection data'!$G$6:$K$69,5,FALSE)</f>
        <v>0</v>
      </c>
      <c r="P1320" s="1" t="str">
        <f t="shared" si="123"/>
        <v>2B</v>
      </c>
      <c r="Q1320">
        <f t="shared" si="121"/>
        <v>0.99303164038473002</v>
      </c>
      <c r="R1320" t="str">
        <f t="shared" si="124"/>
        <v>10B_0-B&amp;5.18%5.18@9</v>
      </c>
      <c r="S1320" t="str">
        <f t="shared" si="125"/>
        <v>2B-10B-VCS-Loc-22</v>
      </c>
      <c r="T1320" t="str">
        <f>IFERROR(IF(VLOOKUP(S1320,Bad!$A:$A,1,FALSE)='RAW2'!S1320,"yes","no"),"no")</f>
        <v>no</v>
      </c>
      <c r="U1320" t="str">
        <f>IFERROR(VLOOKUP(F1320,compounds!$A:$B,2,FALSE),"")</f>
        <v/>
      </c>
      <c r="V1320" t="str">
        <f>VLOOKUP(B1320,'volatile collection data'!$O:$P,2,FALSE)</f>
        <v>25 apr.22 10</v>
      </c>
    </row>
    <row r="1321" spans="1:22" x14ac:dyDescent="0.2">
      <c r="A1321" t="s">
        <v>324</v>
      </c>
      <c r="B1321" s="1" t="str">
        <f t="shared" si="122"/>
        <v>2B</v>
      </c>
      <c r="C1321">
        <v>13.298</v>
      </c>
      <c r="D1321">
        <f t="shared" si="120"/>
        <v>13.3</v>
      </c>
      <c r="E1321">
        <f>VLOOKUP(D1321,'Peak Combiner'!$A$5:$D$4980,4,FALSE)</f>
        <v>13.3</v>
      </c>
      <c r="F1321">
        <f>IFERROR(VLOOKUP(D1321,rt_comb!$A:$B,2,FALSE),D1321)</f>
        <v>13.3</v>
      </c>
      <c r="G1321">
        <v>30685973</v>
      </c>
      <c r="H1321">
        <f>SUMIFS($G:$G,$E:$E,18.51,'RAW2'!$A:$A,'RAW2'!A1321)</f>
        <v>68338316</v>
      </c>
      <c r="I1321" s="1" t="str">
        <f>VLOOKUP(A1321,'volatile collection data'!$G$6:$H$69,2,FALSE)</f>
        <v>B</v>
      </c>
      <c r="J1321" s="1">
        <f>VLOOKUP(A1321,'volatile collection data'!$G$6:$I$69,3,FALSE)</f>
        <v>2</v>
      </c>
      <c r="K1321" s="1" t="str">
        <f>VLOOKUP(A1321,'volatile collection data'!$G$6:$N$69,8,FALSE)</f>
        <v>10B</v>
      </c>
      <c r="L1321" s="1">
        <f>VLOOKUP(A1321,'volatile collection data'!$G$6:$J$69,4,FALSE)</f>
        <v>5.18</v>
      </c>
      <c r="M1321" s="1">
        <f>VLOOKUP($A1321,'volatile collection data'!$G$6:$M$69,6,FALSE)</f>
        <v>9</v>
      </c>
      <c r="N1321" s="1">
        <f>VLOOKUP($A1321,'volatile collection data'!$G$6:$M$69,7,FALSE)</f>
        <v>5.18</v>
      </c>
      <c r="O1321" s="1">
        <f>VLOOKUP(A1321,'volatile collection data'!$G$6:$K$69,5,FALSE)</f>
        <v>0</v>
      </c>
      <c r="P1321" s="1" t="str">
        <f t="shared" si="123"/>
        <v>2B</v>
      </c>
      <c r="Q1321">
        <f t="shared" si="121"/>
        <v>0.43342690882103474</v>
      </c>
      <c r="R1321" t="str">
        <f t="shared" si="124"/>
        <v>10B_0-B&amp;5.18%5.18@9</v>
      </c>
      <c r="S1321" t="str">
        <f t="shared" si="125"/>
        <v>2B-10B-VCS-Loc-22</v>
      </c>
      <c r="T1321" t="str">
        <f>IFERROR(IF(VLOOKUP(S1321,Bad!$A:$A,1,FALSE)='RAW2'!S1321,"yes","no"),"no")</f>
        <v>no</v>
      </c>
      <c r="U1321" t="str">
        <f>IFERROR(VLOOKUP(F1321,compounds!$A:$B,2,FALSE),"")</f>
        <v/>
      </c>
      <c r="V1321" t="str">
        <f>VLOOKUP(B1321,'volatile collection data'!$O:$P,2,FALSE)</f>
        <v>25 apr.22 10</v>
      </c>
    </row>
    <row r="1322" spans="1:22" x14ac:dyDescent="0.2">
      <c r="A1322" t="s">
        <v>324</v>
      </c>
      <c r="B1322" s="1" t="str">
        <f t="shared" si="122"/>
        <v>2B</v>
      </c>
      <c r="C1322">
        <v>13.352</v>
      </c>
      <c r="D1322">
        <f t="shared" si="120"/>
        <v>13.35</v>
      </c>
      <c r="E1322">
        <f>VLOOKUP(D1322,'Peak Combiner'!$A$5:$D$4980,4,FALSE)</f>
        <v>13.35</v>
      </c>
      <c r="F1322">
        <f>IFERROR(VLOOKUP(D1322,rt_comb!$A:$B,2,FALSE),D1322)</f>
        <v>13.35</v>
      </c>
      <c r="G1322">
        <v>28008506</v>
      </c>
      <c r="H1322">
        <f>SUMIFS($G:$G,$E:$E,18.51,'RAW2'!$A:$A,'RAW2'!A1322)</f>
        <v>68338316</v>
      </c>
      <c r="I1322" s="1" t="str">
        <f>VLOOKUP(A1322,'volatile collection data'!$G$6:$H$69,2,FALSE)</f>
        <v>B</v>
      </c>
      <c r="J1322" s="1">
        <f>VLOOKUP(A1322,'volatile collection data'!$G$6:$I$69,3,FALSE)</f>
        <v>2</v>
      </c>
      <c r="K1322" s="1" t="str">
        <f>VLOOKUP(A1322,'volatile collection data'!$G$6:$N$69,8,FALSE)</f>
        <v>10B</v>
      </c>
      <c r="L1322" s="1">
        <f>VLOOKUP(A1322,'volatile collection data'!$G$6:$J$69,4,FALSE)</f>
        <v>5.18</v>
      </c>
      <c r="M1322" s="1">
        <f>VLOOKUP($A1322,'volatile collection data'!$G$6:$M$69,6,FALSE)</f>
        <v>9</v>
      </c>
      <c r="N1322" s="1">
        <f>VLOOKUP($A1322,'volatile collection data'!$G$6:$M$69,7,FALSE)</f>
        <v>5.18</v>
      </c>
      <c r="O1322" s="1">
        <f>VLOOKUP(A1322,'volatile collection data'!$G$6:$K$69,5,FALSE)</f>
        <v>0</v>
      </c>
      <c r="P1322" s="1" t="str">
        <f t="shared" si="123"/>
        <v>2B</v>
      </c>
      <c r="Q1322">
        <f t="shared" si="121"/>
        <v>0.39560877461097305</v>
      </c>
      <c r="R1322" t="str">
        <f t="shared" si="124"/>
        <v>10B_0-B&amp;5.18%5.18@9</v>
      </c>
      <c r="S1322" t="str">
        <f t="shared" si="125"/>
        <v>2B-10B-VCS-Loc-22</v>
      </c>
      <c r="T1322" t="str">
        <f>IFERROR(IF(VLOOKUP(S1322,Bad!$A:$A,1,FALSE)='RAW2'!S1322,"yes","no"),"no")</f>
        <v>no</v>
      </c>
      <c r="U1322" t="str">
        <f>IFERROR(VLOOKUP(F1322,compounds!$A:$B,2,FALSE),"")</f>
        <v/>
      </c>
      <c r="V1322" t="str">
        <f>VLOOKUP(B1322,'volatile collection data'!$O:$P,2,FALSE)</f>
        <v>25 apr.22 10</v>
      </c>
    </row>
    <row r="1323" spans="1:22" x14ac:dyDescent="0.2">
      <c r="A1323" t="s">
        <v>324</v>
      </c>
      <c r="B1323" s="1" t="str">
        <f t="shared" si="122"/>
        <v>2B</v>
      </c>
      <c r="C1323">
        <v>13.532</v>
      </c>
      <c r="D1323">
        <f t="shared" si="120"/>
        <v>13.53</v>
      </c>
      <c r="E1323">
        <f>VLOOKUP(D1323,'Peak Combiner'!$A$5:$D$4980,4,FALSE)</f>
        <v>13.53</v>
      </c>
      <c r="F1323">
        <f>IFERROR(VLOOKUP(D1323,rt_comb!$A:$B,2,FALSE),D1323)</f>
        <v>13.53</v>
      </c>
      <c r="G1323">
        <v>47378605</v>
      </c>
      <c r="H1323">
        <f>SUMIFS($G:$G,$E:$E,18.51,'RAW2'!$A:$A,'RAW2'!A1323)</f>
        <v>68338316</v>
      </c>
      <c r="I1323" s="1" t="str">
        <f>VLOOKUP(A1323,'volatile collection data'!$G$6:$H$69,2,FALSE)</f>
        <v>B</v>
      </c>
      <c r="J1323" s="1">
        <f>VLOOKUP(A1323,'volatile collection data'!$G$6:$I$69,3,FALSE)</f>
        <v>2</v>
      </c>
      <c r="K1323" s="1" t="str">
        <f>VLOOKUP(A1323,'volatile collection data'!$G$6:$N$69,8,FALSE)</f>
        <v>10B</v>
      </c>
      <c r="L1323" s="1">
        <f>VLOOKUP(A1323,'volatile collection data'!$G$6:$J$69,4,FALSE)</f>
        <v>5.18</v>
      </c>
      <c r="M1323" s="1">
        <f>VLOOKUP($A1323,'volatile collection data'!$G$6:$M$69,6,FALSE)</f>
        <v>9</v>
      </c>
      <c r="N1323" s="1">
        <f>VLOOKUP($A1323,'volatile collection data'!$G$6:$M$69,7,FALSE)</f>
        <v>5.18</v>
      </c>
      <c r="O1323" s="1">
        <f>VLOOKUP(A1323,'volatile collection data'!$G$6:$K$69,5,FALSE)</f>
        <v>0</v>
      </c>
      <c r="P1323" s="1" t="str">
        <f t="shared" si="123"/>
        <v>2B</v>
      </c>
      <c r="Q1323">
        <f t="shared" si="121"/>
        <v>0.66920355790584907</v>
      </c>
      <c r="R1323" t="str">
        <f t="shared" si="124"/>
        <v>10B_0-B&amp;5.18%5.18@9</v>
      </c>
      <c r="S1323" t="str">
        <f t="shared" si="125"/>
        <v>2B-10B-VCS-Loc-22</v>
      </c>
      <c r="T1323" t="str">
        <f>IFERROR(IF(VLOOKUP(S1323,Bad!$A:$A,1,FALSE)='RAW2'!S1323,"yes","no"),"no")</f>
        <v>no</v>
      </c>
      <c r="U1323" t="str">
        <f>IFERROR(VLOOKUP(F1323,compounds!$A:$B,2,FALSE),"")</f>
        <v/>
      </c>
      <c r="V1323" t="str">
        <f>VLOOKUP(B1323,'volatile collection data'!$O:$P,2,FALSE)</f>
        <v>25 apr.22 10</v>
      </c>
    </row>
    <row r="1324" spans="1:22" x14ac:dyDescent="0.2">
      <c r="A1324" t="s">
        <v>324</v>
      </c>
      <c r="B1324" s="1" t="str">
        <f t="shared" si="122"/>
        <v>2B</v>
      </c>
      <c r="C1324">
        <v>13.646000000000001</v>
      </c>
      <c r="D1324">
        <f t="shared" si="120"/>
        <v>13.65</v>
      </c>
      <c r="E1324">
        <f>VLOOKUP(D1324,'Peak Combiner'!$A$5:$D$4980,4,FALSE)</f>
        <v>13.65</v>
      </c>
      <c r="F1324">
        <f>IFERROR(VLOOKUP(D1324,rt_comb!$A:$B,2,FALSE),D1324)</f>
        <v>13.65</v>
      </c>
      <c r="G1324">
        <v>18683357</v>
      </c>
      <c r="H1324">
        <f>SUMIFS($G:$G,$E:$E,18.51,'RAW2'!$A:$A,'RAW2'!A1324)</f>
        <v>68338316</v>
      </c>
      <c r="I1324" s="1" t="str">
        <f>VLOOKUP(A1324,'volatile collection data'!$G$6:$H$69,2,FALSE)</f>
        <v>B</v>
      </c>
      <c r="J1324" s="1">
        <f>VLOOKUP(A1324,'volatile collection data'!$G$6:$I$69,3,FALSE)</f>
        <v>2</v>
      </c>
      <c r="K1324" s="1" t="str">
        <f>VLOOKUP(A1324,'volatile collection data'!$G$6:$N$69,8,FALSE)</f>
        <v>10B</v>
      </c>
      <c r="L1324" s="1">
        <f>VLOOKUP(A1324,'volatile collection data'!$G$6:$J$69,4,FALSE)</f>
        <v>5.18</v>
      </c>
      <c r="M1324" s="1">
        <f>VLOOKUP($A1324,'volatile collection data'!$G$6:$M$69,6,FALSE)</f>
        <v>9</v>
      </c>
      <c r="N1324" s="1">
        <f>VLOOKUP($A1324,'volatile collection data'!$G$6:$M$69,7,FALSE)</f>
        <v>5.18</v>
      </c>
      <c r="O1324" s="1">
        <f>VLOOKUP(A1324,'volatile collection data'!$G$6:$K$69,5,FALSE)</f>
        <v>0</v>
      </c>
      <c r="P1324" s="1" t="str">
        <f t="shared" si="123"/>
        <v>2B</v>
      </c>
      <c r="Q1324">
        <f t="shared" si="121"/>
        <v>0.26389483139119757</v>
      </c>
      <c r="R1324" t="str">
        <f t="shared" si="124"/>
        <v>10B_0-B&amp;5.18%5.18@9</v>
      </c>
      <c r="S1324" t="str">
        <f t="shared" si="125"/>
        <v>2B-10B-VCS-Loc-22</v>
      </c>
      <c r="T1324" t="str">
        <f>IFERROR(IF(VLOOKUP(S1324,Bad!$A:$A,1,FALSE)='RAW2'!S1324,"yes","no"),"no")</f>
        <v>no</v>
      </c>
      <c r="U1324" t="str">
        <f>IFERROR(VLOOKUP(F1324,compounds!$A:$B,2,FALSE),"")</f>
        <v/>
      </c>
      <c r="V1324" t="str">
        <f>VLOOKUP(B1324,'volatile collection data'!$O:$P,2,FALSE)</f>
        <v>25 apr.22 10</v>
      </c>
    </row>
    <row r="1325" spans="1:22" x14ac:dyDescent="0.2">
      <c r="A1325" t="s">
        <v>324</v>
      </c>
      <c r="B1325" s="1" t="str">
        <f t="shared" si="122"/>
        <v>2B</v>
      </c>
      <c r="C1325">
        <v>13.817</v>
      </c>
      <c r="D1325">
        <f t="shared" si="120"/>
        <v>13.82</v>
      </c>
      <c r="E1325">
        <f>VLOOKUP(D1325,'Peak Combiner'!$A$5:$D$4980,4,FALSE)</f>
        <v>13.82</v>
      </c>
      <c r="F1325">
        <f>IFERROR(VLOOKUP(D1325,rt_comb!$A:$B,2,FALSE),D1325)</f>
        <v>13.82</v>
      </c>
      <c r="G1325">
        <v>17922297</v>
      </c>
      <c r="H1325">
        <f>SUMIFS($G:$G,$E:$E,18.51,'RAW2'!$A:$A,'RAW2'!A1325)</f>
        <v>68338316</v>
      </c>
      <c r="I1325" s="1" t="str">
        <f>VLOOKUP(A1325,'volatile collection data'!$G$6:$H$69,2,FALSE)</f>
        <v>B</v>
      </c>
      <c r="J1325" s="1">
        <f>VLOOKUP(A1325,'volatile collection data'!$G$6:$I$69,3,FALSE)</f>
        <v>2</v>
      </c>
      <c r="K1325" s="1" t="str">
        <f>VLOOKUP(A1325,'volatile collection data'!$G$6:$N$69,8,FALSE)</f>
        <v>10B</v>
      </c>
      <c r="L1325" s="1">
        <f>VLOOKUP(A1325,'volatile collection data'!$G$6:$J$69,4,FALSE)</f>
        <v>5.18</v>
      </c>
      <c r="M1325" s="1">
        <f>VLOOKUP($A1325,'volatile collection data'!$G$6:$M$69,6,FALSE)</f>
        <v>9</v>
      </c>
      <c r="N1325" s="1">
        <f>VLOOKUP($A1325,'volatile collection data'!$G$6:$M$69,7,FALSE)</f>
        <v>5.18</v>
      </c>
      <c r="O1325" s="1">
        <f>VLOOKUP(A1325,'volatile collection data'!$G$6:$K$69,5,FALSE)</f>
        <v>0</v>
      </c>
      <c r="P1325" s="1" t="str">
        <f t="shared" si="123"/>
        <v>2B</v>
      </c>
      <c r="Q1325">
        <f t="shared" si="121"/>
        <v>0.25314516791377301</v>
      </c>
      <c r="R1325" t="str">
        <f t="shared" si="124"/>
        <v>10B_0-B&amp;5.18%5.18@9</v>
      </c>
      <c r="S1325" t="str">
        <f t="shared" si="125"/>
        <v>2B-10B-VCS-Loc-22</v>
      </c>
      <c r="T1325" t="str">
        <f>IFERROR(IF(VLOOKUP(S1325,Bad!$A:$A,1,FALSE)='RAW2'!S1325,"yes","no"),"no")</f>
        <v>no</v>
      </c>
      <c r="U1325" t="str">
        <f>IFERROR(VLOOKUP(F1325,compounds!$A:$B,2,FALSE),"")</f>
        <v/>
      </c>
      <c r="V1325" t="str">
        <f>VLOOKUP(B1325,'volatile collection data'!$O:$P,2,FALSE)</f>
        <v>25 apr.22 10</v>
      </c>
    </row>
    <row r="1326" spans="1:22" x14ac:dyDescent="0.2">
      <c r="A1326" t="s">
        <v>324</v>
      </c>
      <c r="B1326" s="1" t="str">
        <f t="shared" si="122"/>
        <v>2B</v>
      </c>
      <c r="C1326">
        <v>13.896000000000001</v>
      </c>
      <c r="D1326">
        <f t="shared" si="120"/>
        <v>13.9</v>
      </c>
      <c r="E1326">
        <f>VLOOKUP(D1326,'Peak Combiner'!$A$5:$D$4980,4,FALSE)</f>
        <v>13.9</v>
      </c>
      <c r="F1326">
        <f>IFERROR(VLOOKUP(D1326,rt_comb!$A:$B,2,FALSE),D1326)</f>
        <v>13.9</v>
      </c>
      <c r="G1326">
        <v>18692635</v>
      </c>
      <c r="H1326">
        <f>SUMIFS($G:$G,$E:$E,18.51,'RAW2'!$A:$A,'RAW2'!A1326)</f>
        <v>68338316</v>
      </c>
      <c r="I1326" s="1" t="str">
        <f>VLOOKUP(A1326,'volatile collection data'!$G$6:$H$69,2,FALSE)</f>
        <v>B</v>
      </c>
      <c r="J1326" s="1">
        <f>VLOOKUP(A1326,'volatile collection data'!$G$6:$I$69,3,FALSE)</f>
        <v>2</v>
      </c>
      <c r="K1326" s="1" t="str">
        <f>VLOOKUP(A1326,'volatile collection data'!$G$6:$N$69,8,FALSE)</f>
        <v>10B</v>
      </c>
      <c r="L1326" s="1">
        <f>VLOOKUP(A1326,'volatile collection data'!$G$6:$J$69,4,FALSE)</f>
        <v>5.18</v>
      </c>
      <c r="M1326" s="1">
        <f>VLOOKUP($A1326,'volatile collection data'!$G$6:$M$69,6,FALSE)</f>
        <v>9</v>
      </c>
      <c r="N1326" s="1">
        <f>VLOOKUP($A1326,'volatile collection data'!$G$6:$M$69,7,FALSE)</f>
        <v>5.18</v>
      </c>
      <c r="O1326" s="1">
        <f>VLOOKUP(A1326,'volatile collection data'!$G$6:$K$69,5,FALSE)</f>
        <v>0</v>
      </c>
      <c r="P1326" s="1" t="str">
        <f t="shared" si="123"/>
        <v>2B</v>
      </c>
      <c r="Q1326">
        <f t="shared" si="121"/>
        <v>0.26402587937393679</v>
      </c>
      <c r="R1326" t="str">
        <f t="shared" si="124"/>
        <v>10B_0-B&amp;5.18%5.18@9</v>
      </c>
      <c r="S1326" t="str">
        <f t="shared" si="125"/>
        <v>2B-10B-VCS-Loc-22</v>
      </c>
      <c r="T1326" t="str">
        <f>IFERROR(IF(VLOOKUP(S1326,Bad!$A:$A,1,FALSE)='RAW2'!S1326,"yes","no"),"no")</f>
        <v>no</v>
      </c>
      <c r="U1326" t="str">
        <f>IFERROR(VLOOKUP(F1326,compounds!$A:$B,2,FALSE),"")</f>
        <v/>
      </c>
      <c r="V1326" t="str">
        <f>VLOOKUP(B1326,'volatile collection data'!$O:$P,2,FALSE)</f>
        <v>25 apr.22 10</v>
      </c>
    </row>
    <row r="1327" spans="1:22" x14ac:dyDescent="0.2">
      <c r="A1327" t="s">
        <v>324</v>
      </c>
      <c r="B1327" s="1" t="str">
        <f t="shared" si="122"/>
        <v>2B</v>
      </c>
      <c r="C1327">
        <v>13.975</v>
      </c>
      <c r="D1327">
        <f t="shared" si="120"/>
        <v>13.98</v>
      </c>
      <c r="E1327">
        <f>VLOOKUP(D1327,'Peak Combiner'!$A$5:$D$4980,4,FALSE)</f>
        <v>13.98</v>
      </c>
      <c r="F1327">
        <f>IFERROR(VLOOKUP(D1327,rt_comb!$A:$B,2,FALSE),D1327)</f>
        <v>13.98</v>
      </c>
      <c r="G1327">
        <v>13231882</v>
      </c>
      <c r="H1327">
        <f>SUMIFS($G:$G,$E:$E,18.51,'RAW2'!$A:$A,'RAW2'!A1327)</f>
        <v>68338316</v>
      </c>
      <c r="I1327" s="1" t="str">
        <f>VLOOKUP(A1327,'volatile collection data'!$G$6:$H$69,2,FALSE)</f>
        <v>B</v>
      </c>
      <c r="J1327" s="1">
        <f>VLOOKUP(A1327,'volatile collection data'!$G$6:$I$69,3,FALSE)</f>
        <v>2</v>
      </c>
      <c r="K1327" s="1" t="str">
        <f>VLOOKUP(A1327,'volatile collection data'!$G$6:$N$69,8,FALSE)</f>
        <v>10B</v>
      </c>
      <c r="L1327" s="1">
        <f>VLOOKUP(A1327,'volatile collection data'!$G$6:$J$69,4,FALSE)</f>
        <v>5.18</v>
      </c>
      <c r="M1327" s="1">
        <f>VLOOKUP($A1327,'volatile collection data'!$G$6:$M$69,6,FALSE)</f>
        <v>9</v>
      </c>
      <c r="N1327" s="1">
        <f>VLOOKUP($A1327,'volatile collection data'!$G$6:$M$69,7,FALSE)</f>
        <v>5.18</v>
      </c>
      <c r="O1327" s="1">
        <f>VLOOKUP(A1327,'volatile collection data'!$G$6:$K$69,5,FALSE)</f>
        <v>0</v>
      </c>
      <c r="P1327" s="1" t="str">
        <f t="shared" si="123"/>
        <v>2B</v>
      </c>
      <c r="Q1327">
        <f t="shared" si="121"/>
        <v>0.18689496054580676</v>
      </c>
      <c r="R1327" t="str">
        <f t="shared" si="124"/>
        <v>10B_0-B&amp;5.18%5.18@9</v>
      </c>
      <c r="S1327" t="str">
        <f t="shared" si="125"/>
        <v>2B-10B-VCS-Loc-22</v>
      </c>
      <c r="T1327" t="str">
        <f>IFERROR(IF(VLOOKUP(S1327,Bad!$A:$A,1,FALSE)='RAW2'!S1327,"yes","no"),"no")</f>
        <v>no</v>
      </c>
      <c r="U1327" t="str">
        <f>IFERROR(VLOOKUP(F1327,compounds!$A:$B,2,FALSE),"")</f>
        <v/>
      </c>
      <c r="V1327" t="str">
        <f>VLOOKUP(B1327,'volatile collection data'!$O:$P,2,FALSE)</f>
        <v>25 apr.22 10</v>
      </c>
    </row>
    <row r="1328" spans="1:22" x14ac:dyDescent="0.2">
      <c r="A1328" t="s">
        <v>324</v>
      </c>
      <c r="B1328" s="1" t="str">
        <f t="shared" si="122"/>
        <v>2B</v>
      </c>
      <c r="C1328">
        <v>14.083</v>
      </c>
      <c r="D1328">
        <f t="shared" si="120"/>
        <v>14.08</v>
      </c>
      <c r="E1328">
        <f>VLOOKUP(D1328,'Peak Combiner'!$A$5:$D$4980,4,FALSE)</f>
        <v>14.08</v>
      </c>
      <c r="F1328">
        <f>IFERROR(VLOOKUP(D1328,rt_comb!$A:$B,2,FALSE),D1328)</f>
        <v>14.08</v>
      </c>
      <c r="G1328">
        <v>11512854</v>
      </c>
      <c r="H1328">
        <f>SUMIFS($G:$G,$E:$E,18.51,'RAW2'!$A:$A,'RAW2'!A1328)</f>
        <v>68338316</v>
      </c>
      <c r="I1328" s="1" t="str">
        <f>VLOOKUP(A1328,'volatile collection data'!$G$6:$H$69,2,FALSE)</f>
        <v>B</v>
      </c>
      <c r="J1328" s="1">
        <f>VLOOKUP(A1328,'volatile collection data'!$G$6:$I$69,3,FALSE)</f>
        <v>2</v>
      </c>
      <c r="K1328" s="1" t="str">
        <f>VLOOKUP(A1328,'volatile collection data'!$G$6:$N$69,8,FALSE)</f>
        <v>10B</v>
      </c>
      <c r="L1328" s="1">
        <f>VLOOKUP(A1328,'volatile collection data'!$G$6:$J$69,4,FALSE)</f>
        <v>5.18</v>
      </c>
      <c r="M1328" s="1">
        <f>VLOOKUP($A1328,'volatile collection data'!$G$6:$M$69,6,FALSE)</f>
        <v>9</v>
      </c>
      <c r="N1328" s="1">
        <f>VLOOKUP($A1328,'volatile collection data'!$G$6:$M$69,7,FALSE)</f>
        <v>5.18</v>
      </c>
      <c r="O1328" s="1">
        <f>VLOOKUP(A1328,'volatile collection data'!$G$6:$K$69,5,FALSE)</f>
        <v>0</v>
      </c>
      <c r="P1328" s="1" t="str">
        <f t="shared" si="123"/>
        <v>2B</v>
      </c>
      <c r="Q1328">
        <f t="shared" si="121"/>
        <v>0.16261438804394066</v>
      </c>
      <c r="R1328" t="str">
        <f t="shared" si="124"/>
        <v>10B_0-B&amp;5.18%5.18@9</v>
      </c>
      <c r="S1328" t="str">
        <f t="shared" si="125"/>
        <v>2B-10B-VCS-Loc-22</v>
      </c>
      <c r="T1328" t="str">
        <f>IFERROR(IF(VLOOKUP(S1328,Bad!$A:$A,1,FALSE)='RAW2'!S1328,"yes","no"),"no")</f>
        <v>no</v>
      </c>
      <c r="U1328" t="str">
        <f>IFERROR(VLOOKUP(F1328,compounds!$A:$B,2,FALSE),"")</f>
        <v/>
      </c>
      <c r="V1328" t="str">
        <f>VLOOKUP(B1328,'volatile collection data'!$O:$P,2,FALSE)</f>
        <v>25 apr.22 10</v>
      </c>
    </row>
    <row r="1329" spans="1:22" x14ac:dyDescent="0.2">
      <c r="A1329" t="s">
        <v>324</v>
      </c>
      <c r="B1329" s="1" t="str">
        <f t="shared" si="122"/>
        <v>2B</v>
      </c>
      <c r="C1329">
        <v>14.252000000000001</v>
      </c>
      <c r="D1329">
        <f t="shared" si="120"/>
        <v>14.25</v>
      </c>
      <c r="E1329">
        <f>VLOOKUP(D1329,'Peak Combiner'!$A$5:$D$4980,4,FALSE)</f>
        <v>14.25</v>
      </c>
      <c r="F1329">
        <f>IFERROR(VLOOKUP(D1329,rt_comb!$A:$B,2,FALSE),D1329)</f>
        <v>14.25</v>
      </c>
      <c r="G1329">
        <v>69896089</v>
      </c>
      <c r="H1329">
        <f>SUMIFS($G:$G,$E:$E,18.51,'RAW2'!$A:$A,'RAW2'!A1329)</f>
        <v>68338316</v>
      </c>
      <c r="I1329" s="1" t="str">
        <f>VLOOKUP(A1329,'volatile collection data'!$G$6:$H$69,2,FALSE)</f>
        <v>B</v>
      </c>
      <c r="J1329" s="1">
        <f>VLOOKUP(A1329,'volatile collection data'!$G$6:$I$69,3,FALSE)</f>
        <v>2</v>
      </c>
      <c r="K1329" s="1" t="str">
        <f>VLOOKUP(A1329,'volatile collection data'!$G$6:$N$69,8,FALSE)</f>
        <v>10B</v>
      </c>
      <c r="L1329" s="1">
        <f>VLOOKUP(A1329,'volatile collection data'!$G$6:$J$69,4,FALSE)</f>
        <v>5.18</v>
      </c>
      <c r="M1329" s="1">
        <f>VLOOKUP($A1329,'volatile collection data'!$G$6:$M$69,6,FALSE)</f>
        <v>9</v>
      </c>
      <c r="N1329" s="1">
        <f>VLOOKUP($A1329,'volatile collection data'!$G$6:$M$69,7,FALSE)</f>
        <v>5.18</v>
      </c>
      <c r="O1329" s="1">
        <f>VLOOKUP(A1329,'volatile collection data'!$G$6:$K$69,5,FALSE)</f>
        <v>0</v>
      </c>
      <c r="P1329" s="1" t="str">
        <f t="shared" si="123"/>
        <v>2B</v>
      </c>
      <c r="Q1329">
        <f t="shared" si="121"/>
        <v>0.98725387635418727</v>
      </c>
      <c r="R1329" t="str">
        <f t="shared" si="124"/>
        <v>10B_0-B&amp;5.18%5.18@9</v>
      </c>
      <c r="S1329" t="str">
        <f t="shared" si="125"/>
        <v>2B-10B-VCS-Loc-22</v>
      </c>
      <c r="T1329" t="str">
        <f>IFERROR(IF(VLOOKUP(S1329,Bad!$A:$A,1,FALSE)='RAW2'!S1329,"yes","no"),"no")</f>
        <v>no</v>
      </c>
      <c r="U1329" t="str">
        <f>IFERROR(VLOOKUP(F1329,compounds!$A:$B,2,FALSE),"")</f>
        <v>p-trimethyl</v>
      </c>
      <c r="V1329" t="str">
        <f>VLOOKUP(B1329,'volatile collection data'!$O:$P,2,FALSE)</f>
        <v>25 apr.22 10</v>
      </c>
    </row>
    <row r="1330" spans="1:22" x14ac:dyDescent="0.2">
      <c r="A1330" t="s">
        <v>324</v>
      </c>
      <c r="B1330" s="1" t="str">
        <f t="shared" si="122"/>
        <v>2B</v>
      </c>
      <c r="C1330">
        <v>14.507999999999999</v>
      </c>
      <c r="D1330">
        <f t="shared" si="120"/>
        <v>14.51</v>
      </c>
      <c r="E1330">
        <f>VLOOKUP(D1330,'Peak Combiner'!$A$5:$D$4980,4,FALSE)</f>
        <v>14.51</v>
      </c>
      <c r="F1330">
        <f>IFERROR(VLOOKUP(D1330,rt_comb!$A:$B,2,FALSE),D1330)</f>
        <v>14.51</v>
      </c>
      <c r="G1330">
        <v>5779620</v>
      </c>
      <c r="H1330">
        <f>SUMIFS($G:$G,$E:$E,18.51,'RAW2'!$A:$A,'RAW2'!A1330)</f>
        <v>68338316</v>
      </c>
      <c r="I1330" s="1" t="str">
        <f>VLOOKUP(A1330,'volatile collection data'!$G$6:$H$69,2,FALSE)</f>
        <v>B</v>
      </c>
      <c r="J1330" s="1">
        <f>VLOOKUP(A1330,'volatile collection data'!$G$6:$I$69,3,FALSE)</f>
        <v>2</v>
      </c>
      <c r="K1330" s="1" t="str">
        <f>VLOOKUP(A1330,'volatile collection data'!$G$6:$N$69,8,FALSE)</f>
        <v>10B</v>
      </c>
      <c r="L1330" s="1">
        <f>VLOOKUP(A1330,'volatile collection data'!$G$6:$J$69,4,FALSE)</f>
        <v>5.18</v>
      </c>
      <c r="M1330" s="1">
        <f>VLOOKUP($A1330,'volatile collection data'!$G$6:$M$69,6,FALSE)</f>
        <v>9</v>
      </c>
      <c r="N1330" s="1">
        <f>VLOOKUP($A1330,'volatile collection data'!$G$6:$M$69,7,FALSE)</f>
        <v>5.18</v>
      </c>
      <c r="O1330" s="1">
        <f>VLOOKUP(A1330,'volatile collection data'!$G$6:$K$69,5,FALSE)</f>
        <v>0</v>
      </c>
      <c r="P1330" s="1" t="str">
        <f t="shared" si="123"/>
        <v>2B</v>
      </c>
      <c r="Q1330">
        <f t="shared" si="121"/>
        <v>8.1634785729630566E-2</v>
      </c>
      <c r="R1330" t="str">
        <f t="shared" si="124"/>
        <v>10B_0-B&amp;5.18%5.18@9</v>
      </c>
      <c r="S1330" t="str">
        <f t="shared" si="125"/>
        <v>2B-10B-VCS-Loc-22</v>
      </c>
      <c r="T1330" t="str">
        <f>IFERROR(IF(VLOOKUP(S1330,Bad!$A:$A,1,FALSE)='RAW2'!S1330,"yes","no"),"no")</f>
        <v>no</v>
      </c>
      <c r="U1330" t="str">
        <f>IFERROR(VLOOKUP(F1330,compounds!$A:$B,2,FALSE),"")</f>
        <v/>
      </c>
      <c r="V1330" t="str">
        <f>VLOOKUP(B1330,'volatile collection data'!$O:$P,2,FALSE)</f>
        <v>25 apr.22 10</v>
      </c>
    </row>
    <row r="1331" spans="1:22" x14ac:dyDescent="0.2">
      <c r="A1331" t="s">
        <v>324</v>
      </c>
      <c r="B1331" s="1" t="str">
        <f t="shared" si="122"/>
        <v>2B</v>
      </c>
      <c r="C1331">
        <v>14.595000000000001</v>
      </c>
      <c r="D1331">
        <f t="shared" si="120"/>
        <v>14.6</v>
      </c>
      <c r="E1331">
        <f>VLOOKUP(D1331,'Peak Combiner'!$A$5:$D$4980,4,FALSE)</f>
        <v>14.6</v>
      </c>
      <c r="F1331">
        <f>IFERROR(VLOOKUP(D1331,rt_comb!$A:$B,2,FALSE),D1331)</f>
        <v>14.6</v>
      </c>
      <c r="G1331">
        <v>18465324</v>
      </c>
      <c r="H1331">
        <f>SUMIFS($G:$G,$E:$E,18.51,'RAW2'!$A:$A,'RAW2'!A1331)</f>
        <v>68338316</v>
      </c>
      <c r="I1331" s="1" t="str">
        <f>VLOOKUP(A1331,'volatile collection data'!$G$6:$H$69,2,FALSE)</f>
        <v>B</v>
      </c>
      <c r="J1331" s="1">
        <f>VLOOKUP(A1331,'volatile collection data'!$G$6:$I$69,3,FALSE)</f>
        <v>2</v>
      </c>
      <c r="K1331" s="1" t="str">
        <f>VLOOKUP(A1331,'volatile collection data'!$G$6:$N$69,8,FALSE)</f>
        <v>10B</v>
      </c>
      <c r="L1331" s="1">
        <f>VLOOKUP(A1331,'volatile collection data'!$G$6:$J$69,4,FALSE)</f>
        <v>5.18</v>
      </c>
      <c r="M1331" s="1">
        <f>VLOOKUP($A1331,'volatile collection data'!$G$6:$M$69,6,FALSE)</f>
        <v>9</v>
      </c>
      <c r="N1331" s="1">
        <f>VLOOKUP($A1331,'volatile collection data'!$G$6:$M$69,7,FALSE)</f>
        <v>5.18</v>
      </c>
      <c r="O1331" s="1">
        <f>VLOOKUP(A1331,'volatile collection data'!$G$6:$K$69,5,FALSE)</f>
        <v>0</v>
      </c>
      <c r="P1331" s="1" t="str">
        <f t="shared" si="123"/>
        <v>2B</v>
      </c>
      <c r="Q1331">
        <f t="shared" si="121"/>
        <v>0.26081520379682482</v>
      </c>
      <c r="R1331" t="str">
        <f t="shared" si="124"/>
        <v>10B_0-B&amp;5.18%5.18@9</v>
      </c>
      <c r="S1331" t="str">
        <f t="shared" si="125"/>
        <v>2B-10B-VCS-Loc-22</v>
      </c>
      <c r="T1331" t="str">
        <f>IFERROR(IF(VLOOKUP(S1331,Bad!$A:$A,1,FALSE)='RAW2'!S1331,"yes","no"),"no")</f>
        <v>no</v>
      </c>
      <c r="U1331" t="str">
        <f>IFERROR(VLOOKUP(F1331,compounds!$A:$B,2,FALSE),"")</f>
        <v/>
      </c>
      <c r="V1331" t="str">
        <f>VLOOKUP(B1331,'volatile collection data'!$O:$P,2,FALSE)</f>
        <v>25 apr.22 10</v>
      </c>
    </row>
    <row r="1332" spans="1:22" x14ac:dyDescent="0.2">
      <c r="A1332" t="s">
        <v>324</v>
      </c>
      <c r="B1332" s="1" t="str">
        <f t="shared" si="122"/>
        <v>2B</v>
      </c>
      <c r="C1332">
        <v>14.731999999999999</v>
      </c>
      <c r="D1332">
        <f t="shared" si="120"/>
        <v>14.73</v>
      </c>
      <c r="E1332">
        <f>VLOOKUP(D1332,'Peak Combiner'!$A$5:$D$4980,4,FALSE)</f>
        <v>14.73</v>
      </c>
      <c r="F1332">
        <f>IFERROR(VLOOKUP(D1332,rt_comb!$A:$B,2,FALSE),D1332)</f>
        <v>14.73</v>
      </c>
      <c r="G1332">
        <v>26316900</v>
      </c>
      <c r="H1332">
        <f>SUMIFS($G:$G,$E:$E,18.51,'RAW2'!$A:$A,'RAW2'!A1332)</f>
        <v>68338316</v>
      </c>
      <c r="I1332" s="1" t="str">
        <f>VLOOKUP(A1332,'volatile collection data'!$G$6:$H$69,2,FALSE)</f>
        <v>B</v>
      </c>
      <c r="J1332" s="1">
        <f>VLOOKUP(A1332,'volatile collection data'!$G$6:$I$69,3,FALSE)</f>
        <v>2</v>
      </c>
      <c r="K1332" s="1" t="str">
        <f>VLOOKUP(A1332,'volatile collection data'!$G$6:$N$69,8,FALSE)</f>
        <v>10B</v>
      </c>
      <c r="L1332" s="1">
        <f>VLOOKUP(A1332,'volatile collection data'!$G$6:$J$69,4,FALSE)</f>
        <v>5.18</v>
      </c>
      <c r="M1332" s="1">
        <f>VLOOKUP($A1332,'volatile collection data'!$G$6:$M$69,6,FALSE)</f>
        <v>9</v>
      </c>
      <c r="N1332" s="1">
        <f>VLOOKUP($A1332,'volatile collection data'!$G$6:$M$69,7,FALSE)</f>
        <v>5.18</v>
      </c>
      <c r="O1332" s="1">
        <f>VLOOKUP(A1332,'volatile collection data'!$G$6:$K$69,5,FALSE)</f>
        <v>0</v>
      </c>
      <c r="P1332" s="1" t="str">
        <f t="shared" si="123"/>
        <v>2B</v>
      </c>
      <c r="Q1332">
        <f t="shared" si="121"/>
        <v>0.37171552672461416</v>
      </c>
      <c r="R1332" t="str">
        <f t="shared" si="124"/>
        <v>10B_0-B&amp;5.18%5.18@9</v>
      </c>
      <c r="S1332" t="str">
        <f t="shared" si="125"/>
        <v>2B-10B-VCS-Loc-22</v>
      </c>
      <c r="T1332" t="str">
        <f>IFERROR(IF(VLOOKUP(S1332,Bad!$A:$A,1,FALSE)='RAW2'!S1332,"yes","no"),"no")</f>
        <v>no</v>
      </c>
      <c r="U1332" t="str">
        <f>IFERROR(VLOOKUP(F1332,compounds!$A:$B,2,FALSE),"")</f>
        <v/>
      </c>
      <c r="V1332" t="str">
        <f>VLOOKUP(B1332,'volatile collection data'!$O:$P,2,FALSE)</f>
        <v>25 apr.22 10</v>
      </c>
    </row>
    <row r="1333" spans="1:22" x14ac:dyDescent="0.2">
      <c r="A1333" t="s">
        <v>324</v>
      </c>
      <c r="B1333" s="1" t="str">
        <f t="shared" si="122"/>
        <v>2B</v>
      </c>
      <c r="C1333">
        <v>14.826000000000001</v>
      </c>
      <c r="D1333">
        <f t="shared" si="120"/>
        <v>14.83</v>
      </c>
      <c r="E1333">
        <f>VLOOKUP(D1333,'Peak Combiner'!$A$5:$D$4980,4,FALSE)</f>
        <v>14.83</v>
      </c>
      <c r="F1333">
        <f>IFERROR(VLOOKUP(D1333,rt_comb!$A:$B,2,FALSE),D1333)</f>
        <v>14.83</v>
      </c>
      <c r="G1333">
        <v>16644203</v>
      </c>
      <c r="H1333">
        <f>SUMIFS($G:$G,$E:$E,18.51,'RAW2'!$A:$A,'RAW2'!A1333)</f>
        <v>68338316</v>
      </c>
      <c r="I1333" s="1" t="str">
        <f>VLOOKUP(A1333,'volatile collection data'!$G$6:$H$69,2,FALSE)</f>
        <v>B</v>
      </c>
      <c r="J1333" s="1">
        <f>VLOOKUP(A1333,'volatile collection data'!$G$6:$I$69,3,FALSE)</f>
        <v>2</v>
      </c>
      <c r="K1333" s="1" t="str">
        <f>VLOOKUP(A1333,'volatile collection data'!$G$6:$N$69,8,FALSE)</f>
        <v>10B</v>
      </c>
      <c r="L1333" s="1">
        <f>VLOOKUP(A1333,'volatile collection data'!$G$6:$J$69,4,FALSE)</f>
        <v>5.18</v>
      </c>
      <c r="M1333" s="1">
        <f>VLOOKUP($A1333,'volatile collection data'!$G$6:$M$69,6,FALSE)</f>
        <v>9</v>
      </c>
      <c r="N1333" s="1">
        <f>VLOOKUP($A1333,'volatile collection data'!$G$6:$M$69,7,FALSE)</f>
        <v>5.18</v>
      </c>
      <c r="O1333" s="1">
        <f>VLOOKUP(A1333,'volatile collection data'!$G$6:$K$69,5,FALSE)</f>
        <v>0</v>
      </c>
      <c r="P1333" s="1" t="str">
        <f t="shared" si="123"/>
        <v>2B</v>
      </c>
      <c r="Q1333">
        <f t="shared" si="121"/>
        <v>0.23509260912403832</v>
      </c>
      <c r="R1333" t="str">
        <f t="shared" si="124"/>
        <v>10B_0-B&amp;5.18%5.18@9</v>
      </c>
      <c r="S1333" t="str">
        <f t="shared" si="125"/>
        <v>2B-10B-VCS-Loc-22</v>
      </c>
      <c r="T1333" t="str">
        <f>IFERROR(IF(VLOOKUP(S1333,Bad!$A:$A,1,FALSE)='RAW2'!S1333,"yes","no"),"no")</f>
        <v>no</v>
      </c>
      <c r="U1333" t="str">
        <f>IFERROR(VLOOKUP(F1333,compounds!$A:$B,2,FALSE),"")</f>
        <v/>
      </c>
      <c r="V1333" t="str">
        <f>VLOOKUP(B1333,'volatile collection data'!$O:$P,2,FALSE)</f>
        <v>25 apr.22 10</v>
      </c>
    </row>
    <row r="1334" spans="1:22" x14ac:dyDescent="0.2">
      <c r="A1334" t="s">
        <v>324</v>
      </c>
      <c r="B1334" s="1" t="str">
        <f t="shared" si="122"/>
        <v>2B</v>
      </c>
      <c r="C1334">
        <v>14.88</v>
      </c>
      <c r="D1334">
        <f t="shared" si="120"/>
        <v>14.88</v>
      </c>
      <c r="E1334">
        <f>VLOOKUP(D1334,'Peak Combiner'!$A$5:$D$4980,4,FALSE)</f>
        <v>14.88</v>
      </c>
      <c r="F1334">
        <f>IFERROR(VLOOKUP(D1334,rt_comb!$A:$B,2,FALSE),D1334)</f>
        <v>14.88</v>
      </c>
      <c r="G1334">
        <v>17638171</v>
      </c>
      <c r="H1334">
        <f>SUMIFS($G:$G,$E:$E,18.51,'RAW2'!$A:$A,'RAW2'!A1334)</f>
        <v>68338316</v>
      </c>
      <c r="I1334" s="1" t="str">
        <f>VLOOKUP(A1334,'volatile collection data'!$G$6:$H$69,2,FALSE)</f>
        <v>B</v>
      </c>
      <c r="J1334" s="1">
        <f>VLOOKUP(A1334,'volatile collection data'!$G$6:$I$69,3,FALSE)</f>
        <v>2</v>
      </c>
      <c r="K1334" s="1" t="str">
        <f>VLOOKUP(A1334,'volatile collection data'!$G$6:$N$69,8,FALSE)</f>
        <v>10B</v>
      </c>
      <c r="L1334" s="1">
        <f>VLOOKUP(A1334,'volatile collection data'!$G$6:$J$69,4,FALSE)</f>
        <v>5.18</v>
      </c>
      <c r="M1334" s="1">
        <f>VLOOKUP($A1334,'volatile collection data'!$G$6:$M$69,6,FALSE)</f>
        <v>9</v>
      </c>
      <c r="N1334" s="1">
        <f>VLOOKUP($A1334,'volatile collection data'!$G$6:$M$69,7,FALSE)</f>
        <v>5.18</v>
      </c>
      <c r="O1334" s="1">
        <f>VLOOKUP(A1334,'volatile collection data'!$G$6:$K$69,5,FALSE)</f>
        <v>0</v>
      </c>
      <c r="P1334" s="1" t="str">
        <f t="shared" si="123"/>
        <v>2B</v>
      </c>
      <c r="Q1334">
        <f t="shared" si="121"/>
        <v>0.24913200353095599</v>
      </c>
      <c r="R1334" t="str">
        <f t="shared" si="124"/>
        <v>10B_0-B&amp;5.18%5.18@9</v>
      </c>
      <c r="S1334" t="str">
        <f t="shared" si="125"/>
        <v>2B-10B-VCS-Loc-22</v>
      </c>
      <c r="T1334" t="str">
        <f>IFERROR(IF(VLOOKUP(S1334,Bad!$A:$A,1,FALSE)='RAW2'!S1334,"yes","no"),"no")</f>
        <v>no</v>
      </c>
      <c r="U1334" t="str">
        <f>IFERROR(VLOOKUP(F1334,compounds!$A:$B,2,FALSE),"")</f>
        <v/>
      </c>
      <c r="V1334" t="str">
        <f>VLOOKUP(B1334,'volatile collection data'!$O:$P,2,FALSE)</f>
        <v>25 apr.22 10</v>
      </c>
    </row>
    <row r="1335" spans="1:22" x14ac:dyDescent="0.2">
      <c r="A1335" t="s">
        <v>324</v>
      </c>
      <c r="B1335" s="1" t="str">
        <f t="shared" si="122"/>
        <v>2B</v>
      </c>
      <c r="C1335">
        <v>15.04</v>
      </c>
      <c r="D1335">
        <f t="shared" si="120"/>
        <v>15.04</v>
      </c>
      <c r="E1335">
        <f>VLOOKUP(D1335,'Peak Combiner'!$A$5:$D$4980,4,FALSE)</f>
        <v>15.02</v>
      </c>
      <c r="F1335">
        <f>IFERROR(VLOOKUP(D1335,rt_comb!$A:$B,2,FALSE),D1335)</f>
        <v>15.04</v>
      </c>
      <c r="G1335">
        <v>23494474</v>
      </c>
      <c r="H1335">
        <f>SUMIFS($G:$G,$E:$E,18.51,'RAW2'!$A:$A,'RAW2'!A1335)</f>
        <v>68338316</v>
      </c>
      <c r="I1335" s="1" t="str">
        <f>VLOOKUP(A1335,'volatile collection data'!$G$6:$H$69,2,FALSE)</f>
        <v>B</v>
      </c>
      <c r="J1335" s="1">
        <f>VLOOKUP(A1335,'volatile collection data'!$G$6:$I$69,3,FALSE)</f>
        <v>2</v>
      </c>
      <c r="K1335" s="1" t="str">
        <f>VLOOKUP(A1335,'volatile collection data'!$G$6:$N$69,8,FALSE)</f>
        <v>10B</v>
      </c>
      <c r="L1335" s="1">
        <f>VLOOKUP(A1335,'volatile collection data'!$G$6:$J$69,4,FALSE)</f>
        <v>5.18</v>
      </c>
      <c r="M1335" s="1">
        <f>VLOOKUP($A1335,'volatile collection data'!$G$6:$M$69,6,FALSE)</f>
        <v>9</v>
      </c>
      <c r="N1335" s="1">
        <f>VLOOKUP($A1335,'volatile collection data'!$G$6:$M$69,7,FALSE)</f>
        <v>5.18</v>
      </c>
      <c r="O1335" s="1">
        <f>VLOOKUP(A1335,'volatile collection data'!$G$6:$K$69,5,FALSE)</f>
        <v>0</v>
      </c>
      <c r="P1335" s="1" t="str">
        <f t="shared" si="123"/>
        <v>2B</v>
      </c>
      <c r="Q1335">
        <f t="shared" si="121"/>
        <v>0.33184990549904259</v>
      </c>
      <c r="R1335" t="str">
        <f t="shared" si="124"/>
        <v>10B_0-B&amp;5.18%5.18@9</v>
      </c>
      <c r="S1335" t="str">
        <f t="shared" si="125"/>
        <v>2B-10B-VCS-Loc-22</v>
      </c>
      <c r="T1335" t="str">
        <f>IFERROR(IF(VLOOKUP(S1335,Bad!$A:$A,1,FALSE)='RAW2'!S1335,"yes","no"),"no")</f>
        <v>no</v>
      </c>
      <c r="U1335" t="str">
        <f>IFERROR(VLOOKUP(F1335,compounds!$A:$B,2,FALSE),"")</f>
        <v/>
      </c>
      <c r="V1335" t="str">
        <f>VLOOKUP(B1335,'volatile collection data'!$O:$P,2,FALSE)</f>
        <v>25 apr.22 10</v>
      </c>
    </row>
    <row r="1336" spans="1:22" x14ac:dyDescent="0.2">
      <c r="A1336" t="s">
        <v>324</v>
      </c>
      <c r="B1336" s="1" t="str">
        <f t="shared" si="122"/>
        <v>2B</v>
      </c>
      <c r="C1336">
        <v>15.194000000000001</v>
      </c>
      <c r="D1336">
        <f t="shared" si="120"/>
        <v>15.19</v>
      </c>
      <c r="E1336">
        <f>VLOOKUP(D1336,'Peak Combiner'!$A$5:$D$4980,4,FALSE)</f>
        <v>15.19</v>
      </c>
      <c r="F1336">
        <f>IFERROR(VLOOKUP(D1336,rt_comb!$A:$B,2,FALSE),D1336)</f>
        <v>15.19</v>
      </c>
      <c r="G1336">
        <v>59997225</v>
      </c>
      <c r="H1336">
        <f>SUMIFS($G:$G,$E:$E,18.51,'RAW2'!$A:$A,'RAW2'!A1336)</f>
        <v>68338316</v>
      </c>
      <c r="I1336" s="1" t="str">
        <f>VLOOKUP(A1336,'volatile collection data'!$G$6:$H$69,2,FALSE)</f>
        <v>B</v>
      </c>
      <c r="J1336" s="1">
        <f>VLOOKUP(A1336,'volatile collection data'!$G$6:$I$69,3,FALSE)</f>
        <v>2</v>
      </c>
      <c r="K1336" s="1" t="str">
        <f>VLOOKUP(A1336,'volatile collection data'!$G$6:$N$69,8,FALSE)</f>
        <v>10B</v>
      </c>
      <c r="L1336" s="1">
        <f>VLOOKUP(A1336,'volatile collection data'!$G$6:$J$69,4,FALSE)</f>
        <v>5.18</v>
      </c>
      <c r="M1336" s="1">
        <f>VLOOKUP($A1336,'volatile collection data'!$G$6:$M$69,6,FALSE)</f>
        <v>9</v>
      </c>
      <c r="N1336" s="1">
        <f>VLOOKUP($A1336,'volatile collection data'!$G$6:$M$69,7,FALSE)</f>
        <v>5.18</v>
      </c>
      <c r="O1336" s="1">
        <f>VLOOKUP(A1336,'volatile collection data'!$G$6:$K$69,5,FALSE)</f>
        <v>0</v>
      </c>
      <c r="P1336" s="1" t="str">
        <f t="shared" si="123"/>
        <v>2B</v>
      </c>
      <c r="Q1336">
        <f t="shared" si="121"/>
        <v>0.84743644171198707</v>
      </c>
      <c r="R1336" t="str">
        <f t="shared" si="124"/>
        <v>10B_0-B&amp;5.18%5.18@9</v>
      </c>
      <c r="S1336" t="str">
        <f t="shared" si="125"/>
        <v>2B-10B-VCS-Loc-22</v>
      </c>
      <c r="T1336" t="str">
        <f>IFERROR(IF(VLOOKUP(S1336,Bad!$A:$A,1,FALSE)='RAW2'!S1336,"yes","no"),"no")</f>
        <v>no</v>
      </c>
      <c r="U1336" t="str">
        <f>IFERROR(VLOOKUP(F1336,compounds!$A:$B,2,FALSE),"")</f>
        <v/>
      </c>
      <c r="V1336" t="str">
        <f>VLOOKUP(B1336,'volatile collection data'!$O:$P,2,FALSE)</f>
        <v>25 apr.22 10</v>
      </c>
    </row>
    <row r="1337" spans="1:22" x14ac:dyDescent="0.2">
      <c r="A1337" t="s">
        <v>324</v>
      </c>
      <c r="B1337" s="1" t="str">
        <f t="shared" si="122"/>
        <v>2B</v>
      </c>
      <c r="C1337">
        <v>15.356999999999999</v>
      </c>
      <c r="D1337">
        <f t="shared" si="120"/>
        <v>15.36</v>
      </c>
      <c r="E1337">
        <f>VLOOKUP(D1337,'Peak Combiner'!$A$5:$D$4980,4,FALSE)</f>
        <v>15.36</v>
      </c>
      <c r="F1337">
        <f>IFERROR(VLOOKUP(D1337,rt_comb!$A:$B,2,FALSE),D1337)</f>
        <v>15.36</v>
      </c>
      <c r="G1337">
        <v>40010774</v>
      </c>
      <c r="H1337">
        <f>SUMIFS($G:$G,$E:$E,18.51,'RAW2'!$A:$A,'RAW2'!A1337)</f>
        <v>68338316</v>
      </c>
      <c r="I1337" s="1" t="str">
        <f>VLOOKUP(A1337,'volatile collection data'!$G$6:$H$69,2,FALSE)</f>
        <v>B</v>
      </c>
      <c r="J1337" s="1">
        <f>VLOOKUP(A1337,'volatile collection data'!$G$6:$I$69,3,FALSE)</f>
        <v>2</v>
      </c>
      <c r="K1337" s="1" t="str">
        <f>VLOOKUP(A1337,'volatile collection data'!$G$6:$N$69,8,FALSE)</f>
        <v>10B</v>
      </c>
      <c r="L1337" s="1">
        <f>VLOOKUP(A1337,'volatile collection data'!$G$6:$J$69,4,FALSE)</f>
        <v>5.18</v>
      </c>
      <c r="M1337" s="1">
        <f>VLOOKUP($A1337,'volatile collection data'!$G$6:$M$69,6,FALSE)</f>
        <v>9</v>
      </c>
      <c r="N1337" s="1">
        <f>VLOOKUP($A1337,'volatile collection data'!$G$6:$M$69,7,FALSE)</f>
        <v>5.18</v>
      </c>
      <c r="O1337" s="1">
        <f>VLOOKUP(A1337,'volatile collection data'!$G$6:$K$69,5,FALSE)</f>
        <v>0</v>
      </c>
      <c r="P1337" s="1" t="str">
        <f t="shared" si="123"/>
        <v>2B</v>
      </c>
      <c r="Q1337">
        <f t="shared" si="121"/>
        <v>0.56513593668211304</v>
      </c>
      <c r="R1337" t="str">
        <f t="shared" si="124"/>
        <v>10B_0-B&amp;5.18%5.18@9</v>
      </c>
      <c r="S1337" t="str">
        <f t="shared" si="125"/>
        <v>2B-10B-VCS-Loc-22</v>
      </c>
      <c r="T1337" t="str">
        <f>IFERROR(IF(VLOOKUP(S1337,Bad!$A:$A,1,FALSE)='RAW2'!S1337,"yes","no"),"no")</f>
        <v>no</v>
      </c>
      <c r="U1337" t="str">
        <f>IFERROR(VLOOKUP(F1337,compounds!$A:$B,2,FALSE),"")</f>
        <v/>
      </c>
      <c r="V1337" t="str">
        <f>VLOOKUP(B1337,'volatile collection data'!$O:$P,2,FALSE)</f>
        <v>25 apr.22 10</v>
      </c>
    </row>
    <row r="1338" spans="1:22" x14ac:dyDescent="0.2">
      <c r="A1338" t="s">
        <v>324</v>
      </c>
      <c r="B1338" s="1" t="str">
        <f t="shared" si="122"/>
        <v>2B</v>
      </c>
      <c r="C1338">
        <v>15.547000000000001</v>
      </c>
      <c r="D1338">
        <f t="shared" si="120"/>
        <v>15.55</v>
      </c>
      <c r="E1338">
        <f>VLOOKUP(D1338,'Peak Combiner'!$A$5:$D$4980,4,FALSE)</f>
        <v>15.55</v>
      </c>
      <c r="F1338">
        <f>IFERROR(VLOOKUP(D1338,rt_comb!$A:$B,2,FALSE),D1338)</f>
        <v>15.56</v>
      </c>
      <c r="G1338">
        <v>100044625</v>
      </c>
      <c r="H1338">
        <f>SUMIFS($G:$G,$E:$E,18.51,'RAW2'!$A:$A,'RAW2'!A1338)</f>
        <v>68338316</v>
      </c>
      <c r="I1338" s="1" t="str">
        <f>VLOOKUP(A1338,'volatile collection data'!$G$6:$H$69,2,FALSE)</f>
        <v>B</v>
      </c>
      <c r="J1338" s="1">
        <f>VLOOKUP(A1338,'volatile collection data'!$G$6:$I$69,3,FALSE)</f>
        <v>2</v>
      </c>
      <c r="K1338" s="1" t="str">
        <f>VLOOKUP(A1338,'volatile collection data'!$G$6:$N$69,8,FALSE)</f>
        <v>10B</v>
      </c>
      <c r="L1338" s="1">
        <f>VLOOKUP(A1338,'volatile collection data'!$G$6:$J$69,4,FALSE)</f>
        <v>5.18</v>
      </c>
      <c r="M1338" s="1">
        <f>VLOOKUP($A1338,'volatile collection data'!$G$6:$M$69,6,FALSE)</f>
        <v>9</v>
      </c>
      <c r="N1338" s="1">
        <f>VLOOKUP($A1338,'volatile collection data'!$G$6:$M$69,7,FALSE)</f>
        <v>5.18</v>
      </c>
      <c r="O1338" s="1">
        <f>VLOOKUP(A1338,'volatile collection data'!$G$6:$K$69,5,FALSE)</f>
        <v>0</v>
      </c>
      <c r="P1338" s="1" t="str">
        <f t="shared" si="123"/>
        <v>2B</v>
      </c>
      <c r="Q1338">
        <f t="shared" si="121"/>
        <v>1.4130897057723937</v>
      </c>
      <c r="R1338" t="str">
        <f t="shared" si="124"/>
        <v>10B_0-B&amp;5.18%5.18@9</v>
      </c>
      <c r="S1338" t="str">
        <f t="shared" si="125"/>
        <v>2B-10B-VCS-Loc-22</v>
      </c>
      <c r="T1338" t="str">
        <f>IFERROR(IF(VLOOKUP(S1338,Bad!$A:$A,1,FALSE)='RAW2'!S1338,"yes","no"),"no")</f>
        <v>no</v>
      </c>
      <c r="U1338" t="str">
        <f>IFERROR(VLOOKUP(F1338,compounds!$A:$B,2,FALSE),"")</f>
        <v>decanal</v>
      </c>
      <c r="V1338" t="str">
        <f>VLOOKUP(B1338,'volatile collection data'!$O:$P,2,FALSE)</f>
        <v>25 apr.22 10</v>
      </c>
    </row>
    <row r="1339" spans="1:22" x14ac:dyDescent="0.2">
      <c r="A1339" t="s">
        <v>324</v>
      </c>
      <c r="B1339" s="1" t="str">
        <f t="shared" si="122"/>
        <v>2B</v>
      </c>
      <c r="C1339">
        <v>15.77</v>
      </c>
      <c r="D1339">
        <f t="shared" si="120"/>
        <v>15.77</v>
      </c>
      <c r="E1339">
        <f>VLOOKUP(D1339,'Peak Combiner'!$A$5:$D$4980,4,FALSE)</f>
        <v>15.77</v>
      </c>
      <c r="F1339">
        <f>IFERROR(VLOOKUP(D1339,rt_comb!$A:$B,2,FALSE),D1339)</f>
        <v>15.77</v>
      </c>
      <c r="G1339">
        <v>21310476</v>
      </c>
      <c r="H1339">
        <f>SUMIFS($G:$G,$E:$E,18.51,'RAW2'!$A:$A,'RAW2'!A1339)</f>
        <v>68338316</v>
      </c>
      <c r="I1339" s="1" t="str">
        <f>VLOOKUP(A1339,'volatile collection data'!$G$6:$H$69,2,FALSE)</f>
        <v>B</v>
      </c>
      <c r="J1339" s="1">
        <f>VLOOKUP(A1339,'volatile collection data'!$G$6:$I$69,3,FALSE)</f>
        <v>2</v>
      </c>
      <c r="K1339" s="1" t="str">
        <f>VLOOKUP(A1339,'volatile collection data'!$G$6:$N$69,8,FALSE)</f>
        <v>10B</v>
      </c>
      <c r="L1339" s="1">
        <f>VLOOKUP(A1339,'volatile collection data'!$G$6:$J$69,4,FALSE)</f>
        <v>5.18</v>
      </c>
      <c r="M1339" s="1">
        <f>VLOOKUP($A1339,'volatile collection data'!$G$6:$M$69,6,FALSE)</f>
        <v>9</v>
      </c>
      <c r="N1339" s="1">
        <f>VLOOKUP($A1339,'volatile collection data'!$G$6:$M$69,7,FALSE)</f>
        <v>5.18</v>
      </c>
      <c r="O1339" s="1">
        <f>VLOOKUP(A1339,'volatile collection data'!$G$6:$K$69,5,FALSE)</f>
        <v>0</v>
      </c>
      <c r="P1339" s="1" t="str">
        <f t="shared" si="123"/>
        <v>2B</v>
      </c>
      <c r="Q1339">
        <f t="shared" si="121"/>
        <v>0.30100182054467844</v>
      </c>
      <c r="R1339" t="str">
        <f t="shared" si="124"/>
        <v>10B_0-B&amp;5.18%5.18@9</v>
      </c>
      <c r="S1339" t="str">
        <f t="shared" si="125"/>
        <v>2B-10B-VCS-Loc-22</v>
      </c>
      <c r="T1339" t="str">
        <f>IFERROR(IF(VLOOKUP(S1339,Bad!$A:$A,1,FALSE)='RAW2'!S1339,"yes","no"),"no")</f>
        <v>no</v>
      </c>
      <c r="U1339" t="str">
        <f>IFERROR(VLOOKUP(F1339,compounds!$A:$B,2,FALSE),"")</f>
        <v>caprylyl acetate</v>
      </c>
      <c r="V1339" t="str">
        <f>VLOOKUP(B1339,'volatile collection data'!$O:$P,2,FALSE)</f>
        <v>25 apr.22 10</v>
      </c>
    </row>
    <row r="1340" spans="1:22" x14ac:dyDescent="0.2">
      <c r="A1340" t="s">
        <v>324</v>
      </c>
      <c r="B1340" s="1" t="str">
        <f t="shared" si="122"/>
        <v>2B</v>
      </c>
      <c r="C1340">
        <v>15.891999999999999</v>
      </c>
      <c r="D1340">
        <f t="shared" si="120"/>
        <v>15.89</v>
      </c>
      <c r="E1340">
        <f>VLOOKUP(D1340,'Peak Combiner'!$A$5:$D$4980,4,FALSE)</f>
        <v>15.89</v>
      </c>
      <c r="F1340">
        <f>IFERROR(VLOOKUP(D1340,rt_comb!$A:$B,2,FALSE),D1340)</f>
        <v>15.89</v>
      </c>
      <c r="G1340">
        <v>12109927</v>
      </c>
      <c r="H1340">
        <f>SUMIFS($G:$G,$E:$E,18.51,'RAW2'!$A:$A,'RAW2'!A1340)</f>
        <v>68338316</v>
      </c>
      <c r="I1340" s="1" t="str">
        <f>VLOOKUP(A1340,'volatile collection data'!$G$6:$H$69,2,FALSE)</f>
        <v>B</v>
      </c>
      <c r="J1340" s="1">
        <f>VLOOKUP(A1340,'volatile collection data'!$G$6:$I$69,3,FALSE)</f>
        <v>2</v>
      </c>
      <c r="K1340" s="1" t="str">
        <f>VLOOKUP(A1340,'volatile collection data'!$G$6:$N$69,8,FALSE)</f>
        <v>10B</v>
      </c>
      <c r="L1340" s="1">
        <f>VLOOKUP(A1340,'volatile collection data'!$G$6:$J$69,4,FALSE)</f>
        <v>5.18</v>
      </c>
      <c r="M1340" s="1">
        <f>VLOOKUP($A1340,'volatile collection data'!$G$6:$M$69,6,FALSE)</f>
        <v>9</v>
      </c>
      <c r="N1340" s="1">
        <f>VLOOKUP($A1340,'volatile collection data'!$G$6:$M$69,7,FALSE)</f>
        <v>5.18</v>
      </c>
      <c r="O1340" s="1">
        <f>VLOOKUP(A1340,'volatile collection data'!$G$6:$K$69,5,FALSE)</f>
        <v>0</v>
      </c>
      <c r="P1340" s="1" t="str">
        <f t="shared" si="123"/>
        <v>2B</v>
      </c>
      <c r="Q1340">
        <f t="shared" si="121"/>
        <v>0.17104780173202874</v>
      </c>
      <c r="R1340" t="str">
        <f t="shared" si="124"/>
        <v>10B_0-B&amp;5.18%5.18@9</v>
      </c>
      <c r="S1340" t="str">
        <f t="shared" si="125"/>
        <v>2B-10B-VCS-Loc-22</v>
      </c>
      <c r="T1340" t="str">
        <f>IFERROR(IF(VLOOKUP(S1340,Bad!$A:$A,1,FALSE)='RAW2'!S1340,"yes","no"),"no")</f>
        <v>no</v>
      </c>
      <c r="U1340" t="str">
        <f>IFERROR(VLOOKUP(F1340,compounds!$A:$B,2,FALSE),"")</f>
        <v/>
      </c>
      <c r="V1340" t="str">
        <f>VLOOKUP(B1340,'volatile collection data'!$O:$P,2,FALSE)</f>
        <v>25 apr.22 10</v>
      </c>
    </row>
    <row r="1341" spans="1:22" x14ac:dyDescent="0.2">
      <c r="A1341" t="s">
        <v>324</v>
      </c>
      <c r="B1341" s="1" t="str">
        <f t="shared" si="122"/>
        <v>2B</v>
      </c>
      <c r="C1341">
        <v>15.938000000000001</v>
      </c>
      <c r="D1341">
        <f t="shared" si="120"/>
        <v>15.94</v>
      </c>
      <c r="E1341">
        <f>VLOOKUP(D1341,'Peak Combiner'!$A$5:$D$4980,4,FALSE)</f>
        <v>15.94</v>
      </c>
      <c r="F1341">
        <f>IFERROR(VLOOKUP(D1341,rt_comb!$A:$B,2,FALSE),D1341)</f>
        <v>15.94</v>
      </c>
      <c r="G1341">
        <v>8319411</v>
      </c>
      <c r="H1341">
        <f>SUMIFS($G:$G,$E:$E,18.51,'RAW2'!$A:$A,'RAW2'!A1341)</f>
        <v>68338316</v>
      </c>
      <c r="I1341" s="1" t="str">
        <f>VLOOKUP(A1341,'volatile collection data'!$G$6:$H$69,2,FALSE)</f>
        <v>B</v>
      </c>
      <c r="J1341" s="1">
        <f>VLOOKUP(A1341,'volatile collection data'!$G$6:$I$69,3,FALSE)</f>
        <v>2</v>
      </c>
      <c r="K1341" s="1" t="str">
        <f>VLOOKUP(A1341,'volatile collection data'!$G$6:$N$69,8,FALSE)</f>
        <v>10B</v>
      </c>
      <c r="L1341" s="1">
        <f>VLOOKUP(A1341,'volatile collection data'!$G$6:$J$69,4,FALSE)</f>
        <v>5.18</v>
      </c>
      <c r="M1341" s="1">
        <f>VLOOKUP($A1341,'volatile collection data'!$G$6:$M$69,6,FALSE)</f>
        <v>9</v>
      </c>
      <c r="N1341" s="1">
        <f>VLOOKUP($A1341,'volatile collection data'!$G$6:$M$69,7,FALSE)</f>
        <v>5.18</v>
      </c>
      <c r="O1341" s="1">
        <f>VLOOKUP(A1341,'volatile collection data'!$G$6:$K$69,5,FALSE)</f>
        <v>0</v>
      </c>
      <c r="P1341" s="1" t="str">
        <f t="shared" si="123"/>
        <v>2B</v>
      </c>
      <c r="Q1341">
        <f t="shared" si="121"/>
        <v>0.11750830234197605</v>
      </c>
      <c r="R1341" t="str">
        <f t="shared" si="124"/>
        <v>10B_0-B&amp;5.18%5.18@9</v>
      </c>
      <c r="S1341" t="str">
        <f t="shared" si="125"/>
        <v>2B-10B-VCS-Loc-22</v>
      </c>
      <c r="T1341" t="str">
        <f>IFERROR(IF(VLOOKUP(S1341,Bad!$A:$A,1,FALSE)='RAW2'!S1341,"yes","no"),"no")</f>
        <v>no</v>
      </c>
      <c r="U1341" t="str">
        <f>IFERROR(VLOOKUP(F1341,compounds!$A:$B,2,FALSE),"")</f>
        <v/>
      </c>
      <c r="V1341" t="str">
        <f>VLOOKUP(B1341,'volatile collection data'!$O:$P,2,FALSE)</f>
        <v>25 apr.22 10</v>
      </c>
    </row>
    <row r="1342" spans="1:22" x14ac:dyDescent="0.2">
      <c r="A1342" t="s">
        <v>324</v>
      </c>
      <c r="B1342" s="1" t="str">
        <f t="shared" si="122"/>
        <v>2B</v>
      </c>
      <c r="C1342">
        <v>16.145</v>
      </c>
      <c r="D1342">
        <f t="shared" ref="D1342:D1405" si="126">ROUND(C1342,2)</f>
        <v>16.149999999999999</v>
      </c>
      <c r="E1342">
        <f>VLOOKUP(D1342,'Peak Combiner'!$A$5:$D$4980,4,FALSE)</f>
        <v>16.149999999999999</v>
      </c>
      <c r="F1342">
        <f>IFERROR(VLOOKUP(D1342,rt_comb!$A:$B,2,FALSE),D1342)</f>
        <v>16.149999999999999</v>
      </c>
      <c r="G1342">
        <v>12742368</v>
      </c>
      <c r="H1342">
        <f>SUMIFS($G:$G,$E:$E,18.51,'RAW2'!$A:$A,'RAW2'!A1342)</f>
        <v>68338316</v>
      </c>
      <c r="I1342" s="1" t="str">
        <f>VLOOKUP(A1342,'volatile collection data'!$G$6:$H$69,2,FALSE)</f>
        <v>B</v>
      </c>
      <c r="J1342" s="1">
        <f>VLOOKUP(A1342,'volatile collection data'!$G$6:$I$69,3,FALSE)</f>
        <v>2</v>
      </c>
      <c r="K1342" s="1" t="str">
        <f>VLOOKUP(A1342,'volatile collection data'!$G$6:$N$69,8,FALSE)</f>
        <v>10B</v>
      </c>
      <c r="L1342" s="1">
        <f>VLOOKUP(A1342,'volatile collection data'!$G$6:$J$69,4,FALSE)</f>
        <v>5.18</v>
      </c>
      <c r="M1342" s="1">
        <f>VLOOKUP($A1342,'volatile collection data'!$G$6:$M$69,6,FALSE)</f>
        <v>9</v>
      </c>
      <c r="N1342" s="1">
        <f>VLOOKUP($A1342,'volatile collection data'!$G$6:$M$69,7,FALSE)</f>
        <v>5.18</v>
      </c>
      <c r="O1342" s="1">
        <f>VLOOKUP(A1342,'volatile collection data'!$G$6:$K$69,5,FALSE)</f>
        <v>0</v>
      </c>
      <c r="P1342" s="1" t="str">
        <f t="shared" si="123"/>
        <v>2B</v>
      </c>
      <c r="Q1342">
        <f t="shared" ref="Q1342:Q1405" si="127">IFERROR((30/H1342*G1342)/L1342/6,0)</f>
        <v>0.17998077405921173</v>
      </c>
      <c r="R1342" t="str">
        <f t="shared" si="124"/>
        <v>10B_0-B&amp;5.18%5.18@9</v>
      </c>
      <c r="S1342" t="str">
        <f t="shared" si="125"/>
        <v>2B-10B-VCS-Loc-22</v>
      </c>
      <c r="T1342" t="str">
        <f>IFERROR(IF(VLOOKUP(S1342,Bad!$A:$A,1,FALSE)='RAW2'!S1342,"yes","no"),"no")</f>
        <v>no</v>
      </c>
      <c r="U1342" t="str">
        <f>IFERROR(VLOOKUP(F1342,compounds!$A:$B,2,FALSE),"")</f>
        <v/>
      </c>
      <c r="V1342" t="str">
        <f>VLOOKUP(B1342,'volatile collection data'!$O:$P,2,FALSE)</f>
        <v>25 apr.22 10</v>
      </c>
    </row>
    <row r="1343" spans="1:22" x14ac:dyDescent="0.2">
      <c r="A1343" t="s">
        <v>324</v>
      </c>
      <c r="B1343" s="1" t="str">
        <f t="shared" si="122"/>
        <v>2B</v>
      </c>
      <c r="C1343">
        <v>16.228000000000002</v>
      </c>
      <c r="D1343">
        <f t="shared" si="126"/>
        <v>16.23</v>
      </c>
      <c r="E1343">
        <f>VLOOKUP(D1343,'Peak Combiner'!$A$5:$D$4980,4,FALSE)</f>
        <v>16.23</v>
      </c>
      <c r="F1343">
        <f>IFERROR(VLOOKUP(D1343,rt_comb!$A:$B,2,FALSE),D1343)</f>
        <v>16.23</v>
      </c>
      <c r="G1343">
        <v>7370211</v>
      </c>
      <c r="H1343">
        <f>SUMIFS($G:$G,$E:$E,18.51,'RAW2'!$A:$A,'RAW2'!A1343)</f>
        <v>68338316</v>
      </c>
      <c r="I1343" s="1" t="str">
        <f>VLOOKUP(A1343,'volatile collection data'!$G$6:$H$69,2,FALSE)</f>
        <v>B</v>
      </c>
      <c r="J1343" s="1">
        <f>VLOOKUP(A1343,'volatile collection data'!$G$6:$I$69,3,FALSE)</f>
        <v>2</v>
      </c>
      <c r="K1343" s="1" t="str">
        <f>VLOOKUP(A1343,'volatile collection data'!$G$6:$N$69,8,FALSE)</f>
        <v>10B</v>
      </c>
      <c r="L1343" s="1">
        <f>VLOOKUP(A1343,'volatile collection data'!$G$6:$J$69,4,FALSE)</f>
        <v>5.18</v>
      </c>
      <c r="M1343" s="1">
        <f>VLOOKUP($A1343,'volatile collection data'!$G$6:$M$69,6,FALSE)</f>
        <v>9</v>
      </c>
      <c r="N1343" s="1">
        <f>VLOOKUP($A1343,'volatile collection data'!$G$6:$M$69,7,FALSE)</f>
        <v>5.18</v>
      </c>
      <c r="O1343" s="1">
        <f>VLOOKUP(A1343,'volatile collection data'!$G$6:$K$69,5,FALSE)</f>
        <v>0</v>
      </c>
      <c r="P1343" s="1" t="str">
        <f t="shared" si="123"/>
        <v>2B</v>
      </c>
      <c r="Q1343">
        <f t="shared" si="127"/>
        <v>0.10410123775735536</v>
      </c>
      <c r="R1343" t="str">
        <f t="shared" si="124"/>
        <v>10B_0-B&amp;5.18%5.18@9</v>
      </c>
      <c r="S1343" t="str">
        <f t="shared" si="125"/>
        <v>2B-10B-VCS-Loc-22</v>
      </c>
      <c r="T1343" t="str">
        <f>IFERROR(IF(VLOOKUP(S1343,Bad!$A:$A,1,FALSE)='RAW2'!S1343,"yes","no"),"no")</f>
        <v>no</v>
      </c>
      <c r="U1343" t="str">
        <f>IFERROR(VLOOKUP(F1343,compounds!$A:$B,2,FALSE),"")</f>
        <v/>
      </c>
      <c r="V1343" t="str">
        <f>VLOOKUP(B1343,'volatile collection data'!$O:$P,2,FALSE)</f>
        <v>25 apr.22 10</v>
      </c>
    </row>
    <row r="1344" spans="1:22" x14ac:dyDescent="0.2">
      <c r="A1344" t="s">
        <v>324</v>
      </c>
      <c r="B1344" s="1" t="str">
        <f t="shared" si="122"/>
        <v>2B</v>
      </c>
      <c r="C1344">
        <v>16.434000000000001</v>
      </c>
      <c r="D1344">
        <f t="shared" si="126"/>
        <v>16.43</v>
      </c>
      <c r="E1344">
        <f>VLOOKUP(D1344,'Peak Combiner'!$A$5:$D$4980,4,FALSE)</f>
        <v>16.43</v>
      </c>
      <c r="F1344">
        <f>IFERROR(VLOOKUP(D1344,rt_comb!$A:$B,2,FALSE),D1344)</f>
        <v>16.43</v>
      </c>
      <c r="G1344">
        <v>22480851</v>
      </c>
      <c r="H1344">
        <f>SUMIFS($G:$G,$E:$E,18.51,'RAW2'!$A:$A,'RAW2'!A1344)</f>
        <v>68338316</v>
      </c>
      <c r="I1344" s="1" t="str">
        <f>VLOOKUP(A1344,'volatile collection data'!$G$6:$H$69,2,FALSE)</f>
        <v>B</v>
      </c>
      <c r="J1344" s="1">
        <f>VLOOKUP(A1344,'volatile collection data'!$G$6:$I$69,3,FALSE)</f>
        <v>2</v>
      </c>
      <c r="K1344" s="1" t="str">
        <f>VLOOKUP(A1344,'volatile collection data'!$G$6:$N$69,8,FALSE)</f>
        <v>10B</v>
      </c>
      <c r="L1344" s="1">
        <f>VLOOKUP(A1344,'volatile collection data'!$G$6:$J$69,4,FALSE)</f>
        <v>5.18</v>
      </c>
      <c r="M1344" s="1">
        <f>VLOOKUP($A1344,'volatile collection data'!$G$6:$M$69,6,FALSE)</f>
        <v>9</v>
      </c>
      <c r="N1344" s="1">
        <f>VLOOKUP($A1344,'volatile collection data'!$G$6:$M$69,7,FALSE)</f>
        <v>5.18</v>
      </c>
      <c r="O1344" s="1">
        <f>VLOOKUP(A1344,'volatile collection data'!$G$6:$K$69,5,FALSE)</f>
        <v>0</v>
      </c>
      <c r="P1344" s="1" t="str">
        <f t="shared" si="123"/>
        <v>2B</v>
      </c>
      <c r="Q1344">
        <f t="shared" si="127"/>
        <v>0.31753289219788688</v>
      </c>
      <c r="R1344" t="str">
        <f t="shared" si="124"/>
        <v>10B_0-B&amp;5.18%5.18@9</v>
      </c>
      <c r="S1344" t="str">
        <f t="shared" si="125"/>
        <v>2B-10B-VCS-Loc-22</v>
      </c>
      <c r="T1344" t="str">
        <f>IFERROR(IF(VLOOKUP(S1344,Bad!$A:$A,1,FALSE)='RAW2'!S1344,"yes","no"),"no")</f>
        <v>no</v>
      </c>
      <c r="U1344" t="str">
        <f>IFERROR(VLOOKUP(F1344,compounds!$A:$B,2,FALSE),"")</f>
        <v/>
      </c>
      <c r="V1344" t="str">
        <f>VLOOKUP(B1344,'volatile collection data'!$O:$P,2,FALSE)</f>
        <v>25 apr.22 10</v>
      </c>
    </row>
    <row r="1345" spans="1:22" x14ac:dyDescent="0.2">
      <c r="A1345" t="s">
        <v>324</v>
      </c>
      <c r="B1345" s="1" t="str">
        <f t="shared" si="122"/>
        <v>2B</v>
      </c>
      <c r="C1345">
        <v>16.541</v>
      </c>
      <c r="D1345">
        <f t="shared" si="126"/>
        <v>16.54</v>
      </c>
      <c r="E1345">
        <f>VLOOKUP(D1345,'Peak Combiner'!$A$5:$D$4980,4,FALSE)</f>
        <v>16.54</v>
      </c>
      <c r="F1345">
        <f>IFERROR(VLOOKUP(D1345,rt_comb!$A:$B,2,FALSE),D1345)</f>
        <v>16.54</v>
      </c>
      <c r="G1345">
        <v>9953665</v>
      </c>
      <c r="H1345">
        <f>SUMIFS($G:$G,$E:$E,18.51,'RAW2'!$A:$A,'RAW2'!A1345)</f>
        <v>68338316</v>
      </c>
      <c r="I1345" s="1" t="str">
        <f>VLOOKUP(A1345,'volatile collection data'!$G$6:$H$69,2,FALSE)</f>
        <v>B</v>
      </c>
      <c r="J1345" s="1">
        <f>VLOOKUP(A1345,'volatile collection data'!$G$6:$I$69,3,FALSE)</f>
        <v>2</v>
      </c>
      <c r="K1345" s="1" t="str">
        <f>VLOOKUP(A1345,'volatile collection data'!$G$6:$N$69,8,FALSE)</f>
        <v>10B</v>
      </c>
      <c r="L1345" s="1">
        <f>VLOOKUP(A1345,'volatile collection data'!$G$6:$J$69,4,FALSE)</f>
        <v>5.18</v>
      </c>
      <c r="M1345" s="1">
        <f>VLOOKUP($A1345,'volatile collection data'!$G$6:$M$69,6,FALSE)</f>
        <v>9</v>
      </c>
      <c r="N1345" s="1">
        <f>VLOOKUP($A1345,'volatile collection data'!$G$6:$M$69,7,FALSE)</f>
        <v>5.18</v>
      </c>
      <c r="O1345" s="1">
        <f>VLOOKUP(A1345,'volatile collection data'!$G$6:$K$69,5,FALSE)</f>
        <v>0</v>
      </c>
      <c r="P1345" s="1" t="str">
        <f t="shared" si="123"/>
        <v>2B</v>
      </c>
      <c r="Q1345">
        <f t="shared" si="127"/>
        <v>0.14059147651567461</v>
      </c>
      <c r="R1345" t="str">
        <f t="shared" si="124"/>
        <v>10B_0-B&amp;5.18%5.18@9</v>
      </c>
      <c r="S1345" t="str">
        <f t="shared" si="125"/>
        <v>2B-10B-VCS-Loc-22</v>
      </c>
      <c r="T1345" t="str">
        <f>IFERROR(IF(VLOOKUP(S1345,Bad!$A:$A,1,FALSE)='RAW2'!S1345,"yes","no"),"no")</f>
        <v>no</v>
      </c>
      <c r="U1345" t="str">
        <f>IFERROR(VLOOKUP(F1345,compounds!$A:$B,2,FALSE),"")</f>
        <v/>
      </c>
      <c r="V1345" t="str">
        <f>VLOOKUP(B1345,'volatile collection data'!$O:$P,2,FALSE)</f>
        <v>25 apr.22 10</v>
      </c>
    </row>
    <row r="1346" spans="1:22" x14ac:dyDescent="0.2">
      <c r="A1346" t="s">
        <v>324</v>
      </c>
      <c r="B1346" s="1" t="str">
        <f t="shared" si="122"/>
        <v>2B</v>
      </c>
      <c r="C1346">
        <v>16.716000000000001</v>
      </c>
      <c r="D1346">
        <f t="shared" si="126"/>
        <v>16.72</v>
      </c>
      <c r="E1346">
        <f>VLOOKUP(D1346,'Peak Combiner'!$A$5:$D$4980,4,FALSE)</f>
        <v>16.72</v>
      </c>
      <c r="F1346">
        <f>IFERROR(VLOOKUP(D1346,rt_comb!$A:$B,2,FALSE),D1346)</f>
        <v>16.72</v>
      </c>
      <c r="G1346">
        <v>22577530</v>
      </c>
      <c r="H1346">
        <f>SUMIFS($G:$G,$E:$E,18.51,'RAW2'!$A:$A,'RAW2'!A1346)</f>
        <v>68338316</v>
      </c>
      <c r="I1346" s="1" t="str">
        <f>VLOOKUP(A1346,'volatile collection data'!$G$6:$H$69,2,FALSE)</f>
        <v>B</v>
      </c>
      <c r="J1346" s="1">
        <f>VLOOKUP(A1346,'volatile collection data'!$G$6:$I$69,3,FALSE)</f>
        <v>2</v>
      </c>
      <c r="K1346" s="1" t="str">
        <f>VLOOKUP(A1346,'volatile collection data'!$G$6:$N$69,8,FALSE)</f>
        <v>10B</v>
      </c>
      <c r="L1346" s="1">
        <f>VLOOKUP(A1346,'volatile collection data'!$G$6:$J$69,4,FALSE)</f>
        <v>5.18</v>
      </c>
      <c r="M1346" s="1">
        <f>VLOOKUP($A1346,'volatile collection data'!$G$6:$M$69,6,FALSE)</f>
        <v>9</v>
      </c>
      <c r="N1346" s="1">
        <f>VLOOKUP($A1346,'volatile collection data'!$G$6:$M$69,7,FALSE)</f>
        <v>5.18</v>
      </c>
      <c r="O1346" s="1">
        <f>VLOOKUP(A1346,'volatile collection data'!$G$6:$K$69,5,FALSE)</f>
        <v>0</v>
      </c>
      <c r="P1346" s="1" t="str">
        <f t="shared" si="123"/>
        <v>2B</v>
      </c>
      <c r="Q1346">
        <f t="shared" si="127"/>
        <v>0.31889844381712051</v>
      </c>
      <c r="R1346" t="str">
        <f t="shared" si="124"/>
        <v>10B_0-B&amp;5.18%5.18@9</v>
      </c>
      <c r="S1346" t="str">
        <f t="shared" si="125"/>
        <v>2B-10B-VCS-Loc-22</v>
      </c>
      <c r="T1346" t="str">
        <f>IFERROR(IF(VLOOKUP(S1346,Bad!$A:$A,1,FALSE)='RAW2'!S1346,"yes","no"),"no")</f>
        <v>no</v>
      </c>
      <c r="U1346" t="str">
        <f>IFERROR(VLOOKUP(F1346,compounds!$A:$B,2,FALSE),"")</f>
        <v/>
      </c>
      <c r="V1346" t="str">
        <f>VLOOKUP(B1346,'volatile collection data'!$O:$P,2,FALSE)</f>
        <v>25 apr.22 10</v>
      </c>
    </row>
    <row r="1347" spans="1:22" x14ac:dyDescent="0.2">
      <c r="A1347" t="s">
        <v>324</v>
      </c>
      <c r="B1347" s="1" t="str">
        <f t="shared" ref="B1347:B1410" si="128">LEFT(A1347,FIND("-",A1347)-1)</f>
        <v>2B</v>
      </c>
      <c r="C1347">
        <v>16.896999999999998</v>
      </c>
      <c r="D1347">
        <f t="shared" si="126"/>
        <v>16.899999999999999</v>
      </c>
      <c r="E1347">
        <f>VLOOKUP(D1347,'Peak Combiner'!$A$5:$D$4980,4,FALSE)</f>
        <v>16.899999999999999</v>
      </c>
      <c r="F1347">
        <f>IFERROR(VLOOKUP(D1347,rt_comb!$A:$B,2,FALSE),D1347)</f>
        <v>16.899999999999999</v>
      </c>
      <c r="G1347">
        <v>19930495</v>
      </c>
      <c r="H1347">
        <f>SUMIFS($G:$G,$E:$E,18.51,'RAW2'!$A:$A,'RAW2'!A1347)</f>
        <v>68338316</v>
      </c>
      <c r="I1347" s="1" t="str">
        <f>VLOOKUP(A1347,'volatile collection data'!$G$6:$H$69,2,FALSE)</f>
        <v>B</v>
      </c>
      <c r="J1347" s="1">
        <f>VLOOKUP(A1347,'volatile collection data'!$G$6:$I$69,3,FALSE)</f>
        <v>2</v>
      </c>
      <c r="K1347" s="1" t="str">
        <f>VLOOKUP(A1347,'volatile collection data'!$G$6:$N$69,8,FALSE)</f>
        <v>10B</v>
      </c>
      <c r="L1347" s="1">
        <f>VLOOKUP(A1347,'volatile collection data'!$G$6:$J$69,4,FALSE)</f>
        <v>5.18</v>
      </c>
      <c r="M1347" s="1">
        <f>VLOOKUP($A1347,'volatile collection data'!$G$6:$M$69,6,FALSE)</f>
        <v>9</v>
      </c>
      <c r="N1347" s="1">
        <f>VLOOKUP($A1347,'volatile collection data'!$G$6:$M$69,7,FALSE)</f>
        <v>5.18</v>
      </c>
      <c r="O1347" s="1">
        <f>VLOOKUP(A1347,'volatile collection data'!$G$6:$K$69,5,FALSE)</f>
        <v>0</v>
      </c>
      <c r="P1347" s="1" t="str">
        <f t="shared" ref="P1347:P1410" si="129">J1347&amp;I1347</f>
        <v>2B</v>
      </c>
      <c r="Q1347">
        <f t="shared" si="127"/>
        <v>0.28151014925037859</v>
      </c>
      <c r="R1347" t="str">
        <f t="shared" ref="R1347:R1410" si="130">K1347&amp;"_"&amp;O1347&amp;"-"&amp;I1347&amp;"&amp;"&amp;L1347&amp;"%"&amp;N1347&amp;"@"&amp;M1347</f>
        <v>10B_0-B&amp;5.18%5.18@9</v>
      </c>
      <c r="S1347" t="str">
        <f t="shared" ref="S1347:S1410" si="131">A1347</f>
        <v>2B-10B-VCS-Loc-22</v>
      </c>
      <c r="T1347" t="str">
        <f>IFERROR(IF(VLOOKUP(S1347,Bad!$A:$A,1,FALSE)='RAW2'!S1347,"yes","no"),"no")</f>
        <v>no</v>
      </c>
      <c r="U1347" t="str">
        <f>IFERROR(VLOOKUP(F1347,compounds!$A:$B,2,FALSE),"")</f>
        <v/>
      </c>
      <c r="V1347" t="str">
        <f>VLOOKUP(B1347,'volatile collection data'!$O:$P,2,FALSE)</f>
        <v>25 apr.22 10</v>
      </c>
    </row>
    <row r="1348" spans="1:22" x14ac:dyDescent="0.2">
      <c r="A1348" t="s">
        <v>324</v>
      </c>
      <c r="B1348" s="1" t="str">
        <f t="shared" si="128"/>
        <v>2B</v>
      </c>
      <c r="C1348">
        <v>17.035</v>
      </c>
      <c r="D1348">
        <f t="shared" si="126"/>
        <v>17.04</v>
      </c>
      <c r="E1348">
        <f>VLOOKUP(D1348,'Peak Combiner'!$A$5:$D$4980,4,FALSE)</f>
        <v>17.04</v>
      </c>
      <c r="F1348">
        <f>IFERROR(VLOOKUP(D1348,rt_comb!$A:$B,2,FALSE),D1348)</f>
        <v>17.04</v>
      </c>
      <c r="G1348">
        <v>11644336</v>
      </c>
      <c r="H1348">
        <f>SUMIFS($G:$G,$E:$E,18.51,'RAW2'!$A:$A,'RAW2'!A1348)</f>
        <v>68338316</v>
      </c>
      <c r="I1348" s="1" t="str">
        <f>VLOOKUP(A1348,'volatile collection data'!$G$6:$H$69,2,FALSE)</f>
        <v>B</v>
      </c>
      <c r="J1348" s="1">
        <f>VLOOKUP(A1348,'volatile collection data'!$G$6:$I$69,3,FALSE)</f>
        <v>2</v>
      </c>
      <c r="K1348" s="1" t="str">
        <f>VLOOKUP(A1348,'volatile collection data'!$G$6:$N$69,8,FALSE)</f>
        <v>10B</v>
      </c>
      <c r="L1348" s="1">
        <f>VLOOKUP(A1348,'volatile collection data'!$G$6:$J$69,4,FALSE)</f>
        <v>5.18</v>
      </c>
      <c r="M1348" s="1">
        <f>VLOOKUP($A1348,'volatile collection data'!$G$6:$M$69,6,FALSE)</f>
        <v>9</v>
      </c>
      <c r="N1348" s="1">
        <f>VLOOKUP($A1348,'volatile collection data'!$G$6:$M$69,7,FALSE)</f>
        <v>5.18</v>
      </c>
      <c r="O1348" s="1">
        <f>VLOOKUP(A1348,'volatile collection data'!$G$6:$K$69,5,FALSE)</f>
        <v>0</v>
      </c>
      <c r="P1348" s="1" t="str">
        <f t="shared" si="129"/>
        <v>2B</v>
      </c>
      <c r="Q1348">
        <f t="shared" si="127"/>
        <v>0.16447151790668305</v>
      </c>
      <c r="R1348" t="str">
        <f t="shared" si="130"/>
        <v>10B_0-B&amp;5.18%5.18@9</v>
      </c>
      <c r="S1348" t="str">
        <f t="shared" si="131"/>
        <v>2B-10B-VCS-Loc-22</v>
      </c>
      <c r="T1348" t="str">
        <f>IFERROR(IF(VLOOKUP(S1348,Bad!$A:$A,1,FALSE)='RAW2'!S1348,"yes","no"),"no")</f>
        <v>no</v>
      </c>
      <c r="U1348" t="str">
        <f>IFERROR(VLOOKUP(F1348,compounds!$A:$B,2,FALSE),"")</f>
        <v/>
      </c>
      <c r="V1348" t="str">
        <f>VLOOKUP(B1348,'volatile collection data'!$O:$P,2,FALSE)</f>
        <v>25 apr.22 10</v>
      </c>
    </row>
    <row r="1349" spans="1:22" x14ac:dyDescent="0.2">
      <c r="A1349" t="s">
        <v>324</v>
      </c>
      <c r="B1349" s="1" t="str">
        <f t="shared" si="128"/>
        <v>2B</v>
      </c>
      <c r="C1349">
        <v>17.183</v>
      </c>
      <c r="D1349">
        <f t="shared" si="126"/>
        <v>17.18</v>
      </c>
      <c r="E1349">
        <f>VLOOKUP(D1349,'Peak Combiner'!$A$5:$D$4980,4,FALSE)</f>
        <v>17.18</v>
      </c>
      <c r="F1349">
        <f>IFERROR(VLOOKUP(D1349,rt_comb!$A:$B,2,FALSE),D1349)</f>
        <v>17.18</v>
      </c>
      <c r="G1349">
        <v>24192939</v>
      </c>
      <c r="H1349">
        <f>SUMIFS($G:$G,$E:$E,18.51,'RAW2'!$A:$A,'RAW2'!A1349)</f>
        <v>68338316</v>
      </c>
      <c r="I1349" s="1" t="str">
        <f>VLOOKUP(A1349,'volatile collection data'!$G$6:$H$69,2,FALSE)</f>
        <v>B</v>
      </c>
      <c r="J1349" s="1">
        <f>VLOOKUP(A1349,'volatile collection data'!$G$6:$I$69,3,FALSE)</f>
        <v>2</v>
      </c>
      <c r="K1349" s="1" t="str">
        <f>VLOOKUP(A1349,'volatile collection data'!$G$6:$N$69,8,FALSE)</f>
        <v>10B</v>
      </c>
      <c r="L1349" s="1">
        <f>VLOOKUP(A1349,'volatile collection data'!$G$6:$J$69,4,FALSE)</f>
        <v>5.18</v>
      </c>
      <c r="M1349" s="1">
        <f>VLOOKUP($A1349,'volatile collection data'!$G$6:$M$69,6,FALSE)</f>
        <v>9</v>
      </c>
      <c r="N1349" s="1">
        <f>VLOOKUP($A1349,'volatile collection data'!$G$6:$M$69,7,FALSE)</f>
        <v>5.18</v>
      </c>
      <c r="O1349" s="1">
        <f>VLOOKUP(A1349,'volatile collection data'!$G$6:$K$69,5,FALSE)</f>
        <v>0</v>
      </c>
      <c r="P1349" s="1" t="str">
        <f t="shared" si="129"/>
        <v>2B</v>
      </c>
      <c r="Q1349">
        <f t="shared" si="127"/>
        <v>0.34171544001768678</v>
      </c>
      <c r="R1349" t="str">
        <f t="shared" si="130"/>
        <v>10B_0-B&amp;5.18%5.18@9</v>
      </c>
      <c r="S1349" t="str">
        <f t="shared" si="131"/>
        <v>2B-10B-VCS-Loc-22</v>
      </c>
      <c r="T1349" t="str">
        <f>IFERROR(IF(VLOOKUP(S1349,Bad!$A:$A,1,FALSE)='RAW2'!S1349,"yes","no"),"no")</f>
        <v>no</v>
      </c>
      <c r="U1349" t="str">
        <f>IFERROR(VLOOKUP(F1349,compounds!$A:$B,2,FALSE),"")</f>
        <v/>
      </c>
      <c r="V1349" t="str">
        <f>VLOOKUP(B1349,'volatile collection data'!$O:$P,2,FALSE)</f>
        <v>25 apr.22 10</v>
      </c>
    </row>
    <row r="1350" spans="1:22" x14ac:dyDescent="0.2">
      <c r="A1350" t="s">
        <v>324</v>
      </c>
      <c r="B1350" s="1" t="str">
        <f t="shared" si="128"/>
        <v>2B</v>
      </c>
      <c r="C1350">
        <v>17.295999999999999</v>
      </c>
      <c r="D1350">
        <f t="shared" si="126"/>
        <v>17.3</v>
      </c>
      <c r="E1350">
        <f>VLOOKUP(D1350,'Peak Combiner'!$A$5:$D$4980,4,FALSE)</f>
        <v>17.3</v>
      </c>
      <c r="F1350">
        <f>IFERROR(VLOOKUP(D1350,rt_comb!$A:$B,2,FALSE),D1350)</f>
        <v>17.3</v>
      </c>
      <c r="G1350">
        <v>9091017</v>
      </c>
      <c r="H1350">
        <f>SUMIFS($G:$G,$E:$E,18.51,'RAW2'!$A:$A,'RAW2'!A1350)</f>
        <v>68338316</v>
      </c>
      <c r="I1350" s="1" t="str">
        <f>VLOOKUP(A1350,'volatile collection data'!$G$6:$H$69,2,FALSE)</f>
        <v>B</v>
      </c>
      <c r="J1350" s="1">
        <f>VLOOKUP(A1350,'volatile collection data'!$G$6:$I$69,3,FALSE)</f>
        <v>2</v>
      </c>
      <c r="K1350" s="1" t="str">
        <f>VLOOKUP(A1350,'volatile collection data'!$G$6:$N$69,8,FALSE)</f>
        <v>10B</v>
      </c>
      <c r="L1350" s="1">
        <f>VLOOKUP(A1350,'volatile collection data'!$G$6:$J$69,4,FALSE)</f>
        <v>5.18</v>
      </c>
      <c r="M1350" s="1">
        <f>VLOOKUP($A1350,'volatile collection data'!$G$6:$M$69,6,FALSE)</f>
        <v>9</v>
      </c>
      <c r="N1350" s="1">
        <f>VLOOKUP($A1350,'volatile collection data'!$G$6:$M$69,7,FALSE)</f>
        <v>5.18</v>
      </c>
      <c r="O1350" s="1">
        <f>VLOOKUP(A1350,'volatile collection data'!$G$6:$K$69,5,FALSE)</f>
        <v>0</v>
      </c>
      <c r="P1350" s="1" t="str">
        <f t="shared" si="129"/>
        <v>2B</v>
      </c>
      <c r="Q1350">
        <f t="shared" si="127"/>
        <v>0.12840692378727822</v>
      </c>
      <c r="R1350" t="str">
        <f t="shared" si="130"/>
        <v>10B_0-B&amp;5.18%5.18@9</v>
      </c>
      <c r="S1350" t="str">
        <f t="shared" si="131"/>
        <v>2B-10B-VCS-Loc-22</v>
      </c>
      <c r="T1350" t="str">
        <f>IFERROR(IF(VLOOKUP(S1350,Bad!$A:$A,1,FALSE)='RAW2'!S1350,"yes","no"),"no")</f>
        <v>no</v>
      </c>
      <c r="U1350" t="str">
        <f>IFERROR(VLOOKUP(F1350,compounds!$A:$B,2,FALSE),"")</f>
        <v/>
      </c>
      <c r="V1350" t="str">
        <f>VLOOKUP(B1350,'volatile collection data'!$O:$P,2,FALSE)</f>
        <v>25 apr.22 10</v>
      </c>
    </row>
    <row r="1351" spans="1:22" x14ac:dyDescent="0.2">
      <c r="A1351" t="s">
        <v>324</v>
      </c>
      <c r="B1351" s="1" t="str">
        <f t="shared" si="128"/>
        <v>2B</v>
      </c>
      <c r="C1351">
        <v>17.443000000000001</v>
      </c>
      <c r="D1351">
        <f t="shared" si="126"/>
        <v>17.440000000000001</v>
      </c>
      <c r="E1351">
        <f>VLOOKUP(D1351,'Peak Combiner'!$A$5:$D$4980,4,FALSE)</f>
        <v>17.440000000000001</v>
      </c>
      <c r="F1351">
        <f>IFERROR(VLOOKUP(D1351,rt_comb!$A:$B,2,FALSE),D1351)</f>
        <v>17.440000000000001</v>
      </c>
      <c r="G1351">
        <v>35989732</v>
      </c>
      <c r="H1351">
        <f>SUMIFS($G:$G,$E:$E,18.51,'RAW2'!$A:$A,'RAW2'!A1351)</f>
        <v>68338316</v>
      </c>
      <c r="I1351" s="1" t="str">
        <f>VLOOKUP(A1351,'volatile collection data'!$G$6:$H$69,2,FALSE)</f>
        <v>B</v>
      </c>
      <c r="J1351" s="1">
        <f>VLOOKUP(A1351,'volatile collection data'!$G$6:$I$69,3,FALSE)</f>
        <v>2</v>
      </c>
      <c r="K1351" s="1" t="str">
        <f>VLOOKUP(A1351,'volatile collection data'!$G$6:$N$69,8,FALSE)</f>
        <v>10B</v>
      </c>
      <c r="L1351" s="1">
        <f>VLOOKUP(A1351,'volatile collection data'!$G$6:$J$69,4,FALSE)</f>
        <v>5.18</v>
      </c>
      <c r="M1351" s="1">
        <f>VLOOKUP($A1351,'volatile collection data'!$G$6:$M$69,6,FALSE)</f>
        <v>9</v>
      </c>
      <c r="N1351" s="1">
        <f>VLOOKUP($A1351,'volatile collection data'!$G$6:$M$69,7,FALSE)</f>
        <v>5.18</v>
      </c>
      <c r="O1351" s="1">
        <f>VLOOKUP(A1351,'volatile collection data'!$G$6:$K$69,5,FALSE)</f>
        <v>0</v>
      </c>
      <c r="P1351" s="1" t="str">
        <f t="shared" si="129"/>
        <v>2B</v>
      </c>
      <c r="Q1351">
        <f t="shared" si="127"/>
        <v>0.50834035114537435</v>
      </c>
      <c r="R1351" t="str">
        <f t="shared" si="130"/>
        <v>10B_0-B&amp;5.18%5.18@9</v>
      </c>
      <c r="S1351" t="str">
        <f t="shared" si="131"/>
        <v>2B-10B-VCS-Loc-22</v>
      </c>
      <c r="T1351" t="str">
        <f>IFERROR(IF(VLOOKUP(S1351,Bad!$A:$A,1,FALSE)='RAW2'!S1351,"yes","no"),"no")</f>
        <v>no</v>
      </c>
      <c r="U1351" t="str">
        <f>IFERROR(VLOOKUP(F1351,compounds!$A:$B,2,FALSE),"")</f>
        <v/>
      </c>
      <c r="V1351" t="str">
        <f>VLOOKUP(B1351,'volatile collection data'!$O:$P,2,FALSE)</f>
        <v>25 apr.22 10</v>
      </c>
    </row>
    <row r="1352" spans="1:22" x14ac:dyDescent="0.2">
      <c r="A1352" t="s">
        <v>324</v>
      </c>
      <c r="B1352" s="1" t="str">
        <f t="shared" si="128"/>
        <v>2B</v>
      </c>
      <c r="C1352">
        <v>17.585999999999999</v>
      </c>
      <c r="D1352">
        <f t="shared" si="126"/>
        <v>17.59</v>
      </c>
      <c r="E1352">
        <f>VLOOKUP(D1352,'Peak Combiner'!$A$5:$D$4980,4,FALSE)</f>
        <v>17.59</v>
      </c>
      <c r="F1352">
        <f>IFERROR(VLOOKUP(D1352,rt_comb!$A:$B,2,FALSE),D1352)</f>
        <v>17.59</v>
      </c>
      <c r="G1352">
        <v>10819101</v>
      </c>
      <c r="H1352">
        <f>SUMIFS($G:$G,$E:$E,18.51,'RAW2'!$A:$A,'RAW2'!A1352)</f>
        <v>68338316</v>
      </c>
      <c r="I1352" s="1" t="str">
        <f>VLOOKUP(A1352,'volatile collection data'!$G$6:$H$69,2,FALSE)</f>
        <v>B</v>
      </c>
      <c r="J1352" s="1">
        <f>VLOOKUP(A1352,'volatile collection data'!$G$6:$I$69,3,FALSE)</f>
        <v>2</v>
      </c>
      <c r="K1352" s="1" t="str">
        <f>VLOOKUP(A1352,'volatile collection data'!$G$6:$N$69,8,FALSE)</f>
        <v>10B</v>
      </c>
      <c r="L1352" s="1">
        <f>VLOOKUP(A1352,'volatile collection data'!$G$6:$J$69,4,FALSE)</f>
        <v>5.18</v>
      </c>
      <c r="M1352" s="1">
        <f>VLOOKUP($A1352,'volatile collection data'!$G$6:$M$69,6,FALSE)</f>
        <v>9</v>
      </c>
      <c r="N1352" s="1">
        <f>VLOOKUP($A1352,'volatile collection data'!$G$6:$M$69,7,FALSE)</f>
        <v>5.18</v>
      </c>
      <c r="O1352" s="1">
        <f>VLOOKUP(A1352,'volatile collection data'!$G$6:$K$69,5,FALSE)</f>
        <v>0</v>
      </c>
      <c r="P1352" s="1" t="str">
        <f t="shared" si="129"/>
        <v>2B</v>
      </c>
      <c r="Q1352">
        <f t="shared" si="127"/>
        <v>0.15281540861202497</v>
      </c>
      <c r="R1352" t="str">
        <f t="shared" si="130"/>
        <v>10B_0-B&amp;5.18%5.18@9</v>
      </c>
      <c r="S1352" t="str">
        <f t="shared" si="131"/>
        <v>2B-10B-VCS-Loc-22</v>
      </c>
      <c r="T1352" t="str">
        <f>IFERROR(IF(VLOOKUP(S1352,Bad!$A:$A,1,FALSE)='RAW2'!S1352,"yes","no"),"no")</f>
        <v>no</v>
      </c>
      <c r="U1352" t="str">
        <f>IFERROR(VLOOKUP(F1352,compounds!$A:$B,2,FALSE),"")</f>
        <v/>
      </c>
      <c r="V1352" t="str">
        <f>VLOOKUP(B1352,'volatile collection data'!$O:$P,2,FALSE)</f>
        <v>25 apr.22 10</v>
      </c>
    </row>
    <row r="1353" spans="1:22" x14ac:dyDescent="0.2">
      <c r="A1353" t="s">
        <v>324</v>
      </c>
      <c r="B1353" s="1" t="str">
        <f t="shared" si="128"/>
        <v>2B</v>
      </c>
      <c r="C1353">
        <v>17.690000000000001</v>
      </c>
      <c r="D1353">
        <f t="shared" si="126"/>
        <v>17.690000000000001</v>
      </c>
      <c r="E1353">
        <f>VLOOKUP(D1353,'Peak Combiner'!$A$5:$D$4980,4,FALSE)</f>
        <v>17.690000000000001</v>
      </c>
      <c r="F1353">
        <f>IFERROR(VLOOKUP(D1353,rt_comb!$A:$B,2,FALSE),D1353)</f>
        <v>17.690000000000001</v>
      </c>
      <c r="G1353">
        <v>36254499</v>
      </c>
      <c r="H1353">
        <f>SUMIFS($G:$G,$E:$E,18.51,'RAW2'!$A:$A,'RAW2'!A1353)</f>
        <v>68338316</v>
      </c>
      <c r="I1353" s="1" t="str">
        <f>VLOOKUP(A1353,'volatile collection data'!$G$6:$H$69,2,FALSE)</f>
        <v>B</v>
      </c>
      <c r="J1353" s="1">
        <f>VLOOKUP(A1353,'volatile collection data'!$G$6:$I$69,3,FALSE)</f>
        <v>2</v>
      </c>
      <c r="K1353" s="1" t="str">
        <f>VLOOKUP(A1353,'volatile collection data'!$G$6:$N$69,8,FALSE)</f>
        <v>10B</v>
      </c>
      <c r="L1353" s="1">
        <f>VLOOKUP(A1353,'volatile collection data'!$G$6:$J$69,4,FALSE)</f>
        <v>5.18</v>
      </c>
      <c r="M1353" s="1">
        <f>VLOOKUP($A1353,'volatile collection data'!$G$6:$M$69,6,FALSE)</f>
        <v>9</v>
      </c>
      <c r="N1353" s="1">
        <f>VLOOKUP($A1353,'volatile collection data'!$G$6:$M$69,7,FALSE)</f>
        <v>5.18</v>
      </c>
      <c r="O1353" s="1">
        <f>VLOOKUP(A1353,'volatile collection data'!$G$6:$K$69,5,FALSE)</f>
        <v>0</v>
      </c>
      <c r="P1353" s="1" t="str">
        <f t="shared" si="129"/>
        <v>2B</v>
      </c>
      <c r="Q1353">
        <f t="shared" si="127"/>
        <v>0.51208007751376494</v>
      </c>
      <c r="R1353" t="str">
        <f t="shared" si="130"/>
        <v>10B_0-B&amp;5.18%5.18@9</v>
      </c>
      <c r="S1353" t="str">
        <f t="shared" si="131"/>
        <v>2B-10B-VCS-Loc-22</v>
      </c>
      <c r="T1353" t="str">
        <f>IFERROR(IF(VLOOKUP(S1353,Bad!$A:$A,1,FALSE)='RAW2'!S1353,"yes","no"),"no")</f>
        <v>no</v>
      </c>
      <c r="U1353" t="str">
        <f>IFERROR(VLOOKUP(F1353,compounds!$A:$B,2,FALSE),"")</f>
        <v/>
      </c>
      <c r="V1353" t="str">
        <f>VLOOKUP(B1353,'volatile collection data'!$O:$P,2,FALSE)</f>
        <v>25 apr.22 10</v>
      </c>
    </row>
    <row r="1354" spans="1:22" x14ac:dyDescent="0.2">
      <c r="A1354" t="s">
        <v>324</v>
      </c>
      <c r="B1354" s="1" t="str">
        <f t="shared" si="128"/>
        <v>2B</v>
      </c>
      <c r="C1354">
        <v>17.832999999999998</v>
      </c>
      <c r="D1354">
        <f t="shared" si="126"/>
        <v>17.829999999999998</v>
      </c>
      <c r="E1354">
        <f>VLOOKUP(D1354,'Peak Combiner'!$A$5:$D$4980,4,FALSE)</f>
        <v>17.82</v>
      </c>
      <c r="F1354">
        <f>IFERROR(VLOOKUP(D1354,rt_comb!$A:$B,2,FALSE),D1354)</f>
        <v>17.829999999999998</v>
      </c>
      <c r="G1354">
        <v>18147813</v>
      </c>
      <c r="H1354">
        <f>SUMIFS($G:$G,$E:$E,18.51,'RAW2'!$A:$A,'RAW2'!A1354)</f>
        <v>68338316</v>
      </c>
      <c r="I1354" s="1" t="str">
        <f>VLOOKUP(A1354,'volatile collection data'!$G$6:$H$69,2,FALSE)</f>
        <v>B</v>
      </c>
      <c r="J1354" s="1">
        <f>VLOOKUP(A1354,'volatile collection data'!$G$6:$I$69,3,FALSE)</f>
        <v>2</v>
      </c>
      <c r="K1354" s="1" t="str">
        <f>VLOOKUP(A1354,'volatile collection data'!$G$6:$N$69,8,FALSE)</f>
        <v>10B</v>
      </c>
      <c r="L1354" s="1">
        <f>VLOOKUP(A1354,'volatile collection data'!$G$6:$J$69,4,FALSE)</f>
        <v>5.18</v>
      </c>
      <c r="M1354" s="1">
        <f>VLOOKUP($A1354,'volatile collection data'!$G$6:$M$69,6,FALSE)</f>
        <v>9</v>
      </c>
      <c r="N1354" s="1">
        <f>VLOOKUP($A1354,'volatile collection data'!$G$6:$M$69,7,FALSE)</f>
        <v>5.18</v>
      </c>
      <c r="O1354" s="1">
        <f>VLOOKUP(A1354,'volatile collection data'!$G$6:$K$69,5,FALSE)</f>
        <v>0</v>
      </c>
      <c r="P1354" s="1" t="str">
        <f t="shared" si="129"/>
        <v>2B</v>
      </c>
      <c r="Q1354">
        <f t="shared" si="127"/>
        <v>0.256330489844731</v>
      </c>
      <c r="R1354" t="str">
        <f t="shared" si="130"/>
        <v>10B_0-B&amp;5.18%5.18@9</v>
      </c>
      <c r="S1354" t="str">
        <f t="shared" si="131"/>
        <v>2B-10B-VCS-Loc-22</v>
      </c>
      <c r="T1354" t="str">
        <f>IFERROR(IF(VLOOKUP(S1354,Bad!$A:$A,1,FALSE)='RAW2'!S1354,"yes","no"),"no")</f>
        <v>no</v>
      </c>
      <c r="U1354" t="str">
        <f>IFERROR(VLOOKUP(F1354,compounds!$A:$B,2,FALSE),"")</f>
        <v/>
      </c>
      <c r="V1354" t="str">
        <f>VLOOKUP(B1354,'volatile collection data'!$O:$P,2,FALSE)</f>
        <v>25 apr.22 10</v>
      </c>
    </row>
    <row r="1355" spans="1:22" x14ac:dyDescent="0.2">
      <c r="A1355" t="s">
        <v>324</v>
      </c>
      <c r="B1355" s="1" t="str">
        <f t="shared" si="128"/>
        <v>2B</v>
      </c>
      <c r="C1355">
        <v>17.923999999999999</v>
      </c>
      <c r="D1355">
        <f t="shared" si="126"/>
        <v>17.920000000000002</v>
      </c>
      <c r="E1355">
        <f>VLOOKUP(D1355,'Peak Combiner'!$A$5:$D$4980,4,FALSE)</f>
        <v>17.920000000000002</v>
      </c>
      <c r="F1355">
        <f>IFERROR(VLOOKUP(D1355,rt_comb!$A:$B,2,FALSE),D1355)</f>
        <v>17.920000000000002</v>
      </c>
      <c r="G1355">
        <v>19631404</v>
      </c>
      <c r="H1355">
        <f>SUMIFS($G:$G,$E:$E,18.51,'RAW2'!$A:$A,'RAW2'!A1355)</f>
        <v>68338316</v>
      </c>
      <c r="I1355" s="1" t="str">
        <f>VLOOKUP(A1355,'volatile collection data'!$G$6:$H$69,2,FALSE)</f>
        <v>B</v>
      </c>
      <c r="J1355" s="1">
        <f>VLOOKUP(A1355,'volatile collection data'!$G$6:$I$69,3,FALSE)</f>
        <v>2</v>
      </c>
      <c r="K1355" s="1" t="str">
        <f>VLOOKUP(A1355,'volatile collection data'!$G$6:$N$69,8,FALSE)</f>
        <v>10B</v>
      </c>
      <c r="L1355" s="1">
        <f>VLOOKUP(A1355,'volatile collection data'!$G$6:$J$69,4,FALSE)</f>
        <v>5.18</v>
      </c>
      <c r="M1355" s="1">
        <f>VLOOKUP($A1355,'volatile collection data'!$G$6:$M$69,6,FALSE)</f>
        <v>9</v>
      </c>
      <c r="N1355" s="1">
        <f>VLOOKUP($A1355,'volatile collection data'!$G$6:$M$69,7,FALSE)</f>
        <v>5.18</v>
      </c>
      <c r="O1355" s="1">
        <f>VLOOKUP(A1355,'volatile collection data'!$G$6:$K$69,5,FALSE)</f>
        <v>0</v>
      </c>
      <c r="P1355" s="1" t="str">
        <f t="shared" si="129"/>
        <v>2B</v>
      </c>
      <c r="Q1355">
        <f t="shared" si="127"/>
        <v>0.27728561031898508</v>
      </c>
      <c r="R1355" t="str">
        <f t="shared" si="130"/>
        <v>10B_0-B&amp;5.18%5.18@9</v>
      </c>
      <c r="S1355" t="str">
        <f t="shared" si="131"/>
        <v>2B-10B-VCS-Loc-22</v>
      </c>
      <c r="T1355" t="str">
        <f>IFERROR(IF(VLOOKUP(S1355,Bad!$A:$A,1,FALSE)='RAW2'!S1355,"yes","no"),"no")</f>
        <v>no</v>
      </c>
      <c r="U1355" t="str">
        <f>IFERROR(VLOOKUP(F1355,compounds!$A:$B,2,FALSE),"")</f>
        <v/>
      </c>
      <c r="V1355" t="str">
        <f>VLOOKUP(B1355,'volatile collection data'!$O:$P,2,FALSE)</f>
        <v>25 apr.22 10</v>
      </c>
    </row>
    <row r="1356" spans="1:22" x14ac:dyDescent="0.2">
      <c r="A1356" t="s">
        <v>324</v>
      </c>
      <c r="B1356" s="1" t="str">
        <f t="shared" si="128"/>
        <v>2B</v>
      </c>
      <c r="C1356">
        <v>18.035</v>
      </c>
      <c r="D1356">
        <f t="shared" si="126"/>
        <v>18.04</v>
      </c>
      <c r="E1356">
        <f>VLOOKUP(D1356,'Peak Combiner'!$A$5:$D$4980,4,FALSE)</f>
        <v>18.04</v>
      </c>
      <c r="F1356">
        <f>IFERROR(VLOOKUP(D1356,rt_comb!$A:$B,2,FALSE),D1356)</f>
        <v>18.04</v>
      </c>
      <c r="G1356">
        <v>30837463</v>
      </c>
      <c r="H1356">
        <f>SUMIFS($G:$G,$E:$E,18.51,'RAW2'!$A:$A,'RAW2'!A1356)</f>
        <v>68338316</v>
      </c>
      <c r="I1356" s="1" t="str">
        <f>VLOOKUP(A1356,'volatile collection data'!$G$6:$H$69,2,FALSE)</f>
        <v>B</v>
      </c>
      <c r="J1356" s="1">
        <f>VLOOKUP(A1356,'volatile collection data'!$G$6:$I$69,3,FALSE)</f>
        <v>2</v>
      </c>
      <c r="K1356" s="1" t="str">
        <f>VLOOKUP(A1356,'volatile collection data'!$G$6:$N$69,8,FALSE)</f>
        <v>10B</v>
      </c>
      <c r="L1356" s="1">
        <f>VLOOKUP(A1356,'volatile collection data'!$G$6:$J$69,4,FALSE)</f>
        <v>5.18</v>
      </c>
      <c r="M1356" s="1">
        <f>VLOOKUP($A1356,'volatile collection data'!$G$6:$M$69,6,FALSE)</f>
        <v>9</v>
      </c>
      <c r="N1356" s="1">
        <f>VLOOKUP($A1356,'volatile collection data'!$G$6:$M$69,7,FALSE)</f>
        <v>5.18</v>
      </c>
      <c r="O1356" s="1">
        <f>VLOOKUP(A1356,'volatile collection data'!$G$6:$K$69,5,FALSE)</f>
        <v>0</v>
      </c>
      <c r="P1356" s="1" t="str">
        <f t="shared" si="129"/>
        <v>2B</v>
      </c>
      <c r="Q1356">
        <f t="shared" si="127"/>
        <v>0.43556664355968228</v>
      </c>
      <c r="R1356" t="str">
        <f t="shared" si="130"/>
        <v>10B_0-B&amp;5.18%5.18@9</v>
      </c>
      <c r="S1356" t="str">
        <f t="shared" si="131"/>
        <v>2B-10B-VCS-Loc-22</v>
      </c>
      <c r="T1356" t="str">
        <f>IFERROR(IF(VLOOKUP(S1356,Bad!$A:$A,1,FALSE)='RAW2'!S1356,"yes","no"),"no")</f>
        <v>no</v>
      </c>
      <c r="U1356" t="str">
        <f>IFERROR(VLOOKUP(F1356,compounds!$A:$B,2,FALSE),"")</f>
        <v/>
      </c>
      <c r="V1356" t="str">
        <f>VLOOKUP(B1356,'volatile collection data'!$O:$P,2,FALSE)</f>
        <v>25 apr.22 10</v>
      </c>
    </row>
    <row r="1357" spans="1:22" x14ac:dyDescent="0.2">
      <c r="A1357" t="s">
        <v>324</v>
      </c>
      <c r="B1357" s="1" t="str">
        <f t="shared" si="128"/>
        <v>2B</v>
      </c>
      <c r="C1357">
        <v>18.143999999999998</v>
      </c>
      <c r="D1357">
        <f t="shared" si="126"/>
        <v>18.14</v>
      </c>
      <c r="E1357">
        <f>VLOOKUP(D1357,'Peak Combiner'!$A$5:$D$4980,4,FALSE)</f>
        <v>18.14</v>
      </c>
      <c r="F1357">
        <f>IFERROR(VLOOKUP(D1357,rt_comb!$A:$B,2,FALSE),D1357)</f>
        <v>18.14</v>
      </c>
      <c r="G1357">
        <v>27424215</v>
      </c>
      <c r="H1357">
        <f>SUMIFS($G:$G,$E:$E,18.51,'RAW2'!$A:$A,'RAW2'!A1357)</f>
        <v>68338316</v>
      </c>
      <c r="I1357" s="1" t="str">
        <f>VLOOKUP(A1357,'volatile collection data'!$G$6:$H$69,2,FALSE)</f>
        <v>B</v>
      </c>
      <c r="J1357" s="1">
        <f>VLOOKUP(A1357,'volatile collection data'!$G$6:$I$69,3,FALSE)</f>
        <v>2</v>
      </c>
      <c r="K1357" s="1" t="str">
        <f>VLOOKUP(A1357,'volatile collection data'!$G$6:$N$69,8,FALSE)</f>
        <v>10B</v>
      </c>
      <c r="L1357" s="1">
        <f>VLOOKUP(A1357,'volatile collection data'!$G$6:$J$69,4,FALSE)</f>
        <v>5.18</v>
      </c>
      <c r="M1357" s="1">
        <f>VLOOKUP($A1357,'volatile collection data'!$G$6:$M$69,6,FALSE)</f>
        <v>9</v>
      </c>
      <c r="N1357" s="1">
        <f>VLOOKUP($A1357,'volatile collection data'!$G$6:$M$69,7,FALSE)</f>
        <v>5.18</v>
      </c>
      <c r="O1357" s="1">
        <f>VLOOKUP(A1357,'volatile collection data'!$G$6:$K$69,5,FALSE)</f>
        <v>0</v>
      </c>
      <c r="P1357" s="1" t="str">
        <f t="shared" si="129"/>
        <v>2B</v>
      </c>
      <c r="Q1357">
        <f t="shared" si="127"/>
        <v>0.38735590148285187</v>
      </c>
      <c r="R1357" t="str">
        <f t="shared" si="130"/>
        <v>10B_0-B&amp;5.18%5.18@9</v>
      </c>
      <c r="S1357" t="str">
        <f t="shared" si="131"/>
        <v>2B-10B-VCS-Loc-22</v>
      </c>
      <c r="T1357" t="str">
        <f>IFERROR(IF(VLOOKUP(S1357,Bad!$A:$A,1,FALSE)='RAW2'!S1357,"yes","no"),"no")</f>
        <v>no</v>
      </c>
      <c r="U1357" t="str">
        <f>IFERROR(VLOOKUP(F1357,compounds!$A:$B,2,FALSE),"")</f>
        <v/>
      </c>
      <c r="V1357" t="str">
        <f>VLOOKUP(B1357,'volatile collection data'!$O:$P,2,FALSE)</f>
        <v>25 apr.22 10</v>
      </c>
    </row>
    <row r="1358" spans="1:22" x14ac:dyDescent="0.2">
      <c r="A1358" t="s">
        <v>324</v>
      </c>
      <c r="B1358" s="1" t="str">
        <f t="shared" si="128"/>
        <v>2B</v>
      </c>
      <c r="C1358">
        <v>18.21</v>
      </c>
      <c r="D1358">
        <f t="shared" si="126"/>
        <v>18.21</v>
      </c>
      <c r="E1358">
        <f>VLOOKUP(D1358,'Peak Combiner'!$A$5:$D$4980,4,FALSE)</f>
        <v>18.21</v>
      </c>
      <c r="F1358">
        <f>IFERROR(VLOOKUP(D1358,rt_comb!$A:$B,2,FALSE),D1358)</f>
        <v>18.21</v>
      </c>
      <c r="G1358">
        <v>29439038</v>
      </c>
      <c r="H1358">
        <f>SUMIFS($G:$G,$E:$E,18.51,'RAW2'!$A:$A,'RAW2'!A1358)</f>
        <v>68338316</v>
      </c>
      <c r="I1358" s="1" t="str">
        <f>VLOOKUP(A1358,'volatile collection data'!$G$6:$H$69,2,FALSE)</f>
        <v>B</v>
      </c>
      <c r="J1358" s="1">
        <f>VLOOKUP(A1358,'volatile collection data'!$G$6:$I$69,3,FALSE)</f>
        <v>2</v>
      </c>
      <c r="K1358" s="1" t="str">
        <f>VLOOKUP(A1358,'volatile collection data'!$G$6:$N$69,8,FALSE)</f>
        <v>10B</v>
      </c>
      <c r="L1358" s="1">
        <f>VLOOKUP(A1358,'volatile collection data'!$G$6:$J$69,4,FALSE)</f>
        <v>5.18</v>
      </c>
      <c r="M1358" s="1">
        <f>VLOOKUP($A1358,'volatile collection data'!$G$6:$M$69,6,FALSE)</f>
        <v>9</v>
      </c>
      <c r="N1358" s="1">
        <f>VLOOKUP($A1358,'volatile collection data'!$G$6:$M$69,7,FALSE)</f>
        <v>5.18</v>
      </c>
      <c r="O1358" s="1">
        <f>VLOOKUP(A1358,'volatile collection data'!$G$6:$K$69,5,FALSE)</f>
        <v>0</v>
      </c>
      <c r="P1358" s="1" t="str">
        <f t="shared" si="129"/>
        <v>2B</v>
      </c>
      <c r="Q1358">
        <f t="shared" si="127"/>
        <v>0.41581445825442714</v>
      </c>
      <c r="R1358" t="str">
        <f t="shared" si="130"/>
        <v>10B_0-B&amp;5.18%5.18@9</v>
      </c>
      <c r="S1358" t="str">
        <f t="shared" si="131"/>
        <v>2B-10B-VCS-Loc-22</v>
      </c>
      <c r="T1358" t="str">
        <f>IFERROR(IF(VLOOKUP(S1358,Bad!$A:$A,1,FALSE)='RAW2'!S1358,"yes","no"),"no")</f>
        <v>no</v>
      </c>
      <c r="U1358" t="str">
        <f>IFERROR(VLOOKUP(F1358,compounds!$A:$B,2,FALSE),"")</f>
        <v/>
      </c>
      <c r="V1358" t="str">
        <f>VLOOKUP(B1358,'volatile collection data'!$O:$P,2,FALSE)</f>
        <v>25 apr.22 10</v>
      </c>
    </row>
    <row r="1359" spans="1:22" x14ac:dyDescent="0.2">
      <c r="A1359" t="s">
        <v>324</v>
      </c>
      <c r="B1359" s="1" t="str">
        <f t="shared" si="128"/>
        <v>2B</v>
      </c>
      <c r="C1359">
        <v>18.291</v>
      </c>
      <c r="D1359">
        <f t="shared" si="126"/>
        <v>18.29</v>
      </c>
      <c r="E1359">
        <f>VLOOKUP(D1359,'Peak Combiner'!$A$5:$D$4980,4,FALSE)</f>
        <v>18.29</v>
      </c>
      <c r="F1359">
        <f>IFERROR(VLOOKUP(D1359,rt_comb!$A:$B,2,FALSE),D1359)</f>
        <v>18.29</v>
      </c>
      <c r="G1359">
        <v>13507133</v>
      </c>
      <c r="H1359">
        <f>SUMIFS($G:$G,$E:$E,18.51,'RAW2'!$A:$A,'RAW2'!A1359)</f>
        <v>68338316</v>
      </c>
      <c r="I1359" s="1" t="str">
        <f>VLOOKUP(A1359,'volatile collection data'!$G$6:$H$69,2,FALSE)</f>
        <v>B</v>
      </c>
      <c r="J1359" s="1">
        <f>VLOOKUP(A1359,'volatile collection data'!$G$6:$I$69,3,FALSE)</f>
        <v>2</v>
      </c>
      <c r="K1359" s="1" t="str">
        <f>VLOOKUP(A1359,'volatile collection data'!$G$6:$N$69,8,FALSE)</f>
        <v>10B</v>
      </c>
      <c r="L1359" s="1">
        <f>VLOOKUP(A1359,'volatile collection data'!$G$6:$J$69,4,FALSE)</f>
        <v>5.18</v>
      </c>
      <c r="M1359" s="1">
        <f>VLOOKUP($A1359,'volatile collection data'!$G$6:$M$69,6,FALSE)</f>
        <v>9</v>
      </c>
      <c r="N1359" s="1">
        <f>VLOOKUP($A1359,'volatile collection data'!$G$6:$M$69,7,FALSE)</f>
        <v>5.18</v>
      </c>
      <c r="O1359" s="1">
        <f>VLOOKUP(A1359,'volatile collection data'!$G$6:$K$69,5,FALSE)</f>
        <v>0</v>
      </c>
      <c r="P1359" s="1" t="str">
        <f t="shared" si="129"/>
        <v>2B</v>
      </c>
      <c r="Q1359">
        <f t="shared" si="127"/>
        <v>0.19078276915724945</v>
      </c>
      <c r="R1359" t="str">
        <f t="shared" si="130"/>
        <v>10B_0-B&amp;5.18%5.18@9</v>
      </c>
      <c r="S1359" t="str">
        <f t="shared" si="131"/>
        <v>2B-10B-VCS-Loc-22</v>
      </c>
      <c r="T1359" t="str">
        <f>IFERROR(IF(VLOOKUP(S1359,Bad!$A:$A,1,FALSE)='RAW2'!S1359,"yes","no"),"no")</f>
        <v>no</v>
      </c>
      <c r="U1359" t="str">
        <f>IFERROR(VLOOKUP(F1359,compounds!$A:$B,2,FALSE),"")</f>
        <v/>
      </c>
      <c r="V1359" t="str">
        <f>VLOOKUP(B1359,'volatile collection data'!$O:$P,2,FALSE)</f>
        <v>25 apr.22 10</v>
      </c>
    </row>
    <row r="1360" spans="1:22" x14ac:dyDescent="0.2">
      <c r="A1360" t="s">
        <v>324</v>
      </c>
      <c r="B1360" s="1" t="str">
        <f t="shared" si="128"/>
        <v>2B</v>
      </c>
      <c r="C1360">
        <v>18.39</v>
      </c>
      <c r="D1360">
        <f t="shared" si="126"/>
        <v>18.39</v>
      </c>
      <c r="E1360">
        <f>VLOOKUP(D1360,'Peak Combiner'!$A$5:$D$4980,4,FALSE)</f>
        <v>18.39</v>
      </c>
      <c r="F1360">
        <f>IFERROR(VLOOKUP(D1360,rt_comb!$A:$B,2,FALSE),D1360)</f>
        <v>18.39</v>
      </c>
      <c r="G1360">
        <v>44214580</v>
      </c>
      <c r="H1360">
        <f>SUMIFS($G:$G,$E:$E,18.51,'RAW2'!$A:$A,'RAW2'!A1360)</f>
        <v>68338316</v>
      </c>
      <c r="I1360" s="1" t="str">
        <f>VLOOKUP(A1360,'volatile collection data'!$G$6:$H$69,2,FALSE)</f>
        <v>B</v>
      </c>
      <c r="J1360" s="1">
        <f>VLOOKUP(A1360,'volatile collection data'!$G$6:$I$69,3,FALSE)</f>
        <v>2</v>
      </c>
      <c r="K1360" s="1" t="str">
        <f>VLOOKUP(A1360,'volatile collection data'!$G$6:$N$69,8,FALSE)</f>
        <v>10B</v>
      </c>
      <c r="L1360" s="1">
        <f>VLOOKUP(A1360,'volatile collection data'!$G$6:$J$69,4,FALSE)</f>
        <v>5.18</v>
      </c>
      <c r="M1360" s="1">
        <f>VLOOKUP($A1360,'volatile collection data'!$G$6:$M$69,6,FALSE)</f>
        <v>9</v>
      </c>
      <c r="N1360" s="1">
        <f>VLOOKUP($A1360,'volatile collection data'!$G$6:$M$69,7,FALSE)</f>
        <v>5.18</v>
      </c>
      <c r="O1360" s="1">
        <f>VLOOKUP(A1360,'volatile collection data'!$G$6:$K$69,5,FALSE)</f>
        <v>0</v>
      </c>
      <c r="P1360" s="1" t="str">
        <f t="shared" si="129"/>
        <v>2B</v>
      </c>
      <c r="Q1360">
        <f t="shared" si="127"/>
        <v>0.6245129895089313</v>
      </c>
      <c r="R1360" t="str">
        <f t="shared" si="130"/>
        <v>10B_0-B&amp;5.18%5.18@9</v>
      </c>
      <c r="S1360" t="str">
        <f t="shared" si="131"/>
        <v>2B-10B-VCS-Loc-22</v>
      </c>
      <c r="T1360" t="str">
        <f>IFERROR(IF(VLOOKUP(S1360,Bad!$A:$A,1,FALSE)='RAW2'!S1360,"yes","no"),"no")</f>
        <v>no</v>
      </c>
      <c r="U1360" t="str">
        <f>IFERROR(VLOOKUP(F1360,compounds!$A:$B,2,FALSE),"")</f>
        <v/>
      </c>
      <c r="V1360" t="str">
        <f>VLOOKUP(B1360,'volatile collection data'!$O:$P,2,FALSE)</f>
        <v>25 apr.22 10</v>
      </c>
    </row>
    <row r="1361" spans="1:22" x14ac:dyDescent="0.2">
      <c r="A1361" t="s">
        <v>324</v>
      </c>
      <c r="B1361" s="1" t="str">
        <f t="shared" si="128"/>
        <v>2B</v>
      </c>
      <c r="C1361">
        <v>18.515000000000001</v>
      </c>
      <c r="D1361">
        <f t="shared" si="126"/>
        <v>18.52</v>
      </c>
      <c r="E1361">
        <f>VLOOKUP(D1361,'Peak Combiner'!$A$5:$D$4980,4,FALSE)</f>
        <v>18.510000000000002</v>
      </c>
      <c r="F1361">
        <f>IFERROR(VLOOKUP(D1361,rt_comb!$A:$B,2,FALSE),D1361)</f>
        <v>18.52</v>
      </c>
      <c r="G1361">
        <v>68338316</v>
      </c>
      <c r="H1361">
        <f>SUMIFS($G:$G,$E:$E,18.51,'RAW2'!$A:$A,'RAW2'!A1361)</f>
        <v>68338316</v>
      </c>
      <c r="I1361" s="1" t="str">
        <f>VLOOKUP(A1361,'volatile collection data'!$G$6:$H$69,2,FALSE)</f>
        <v>B</v>
      </c>
      <c r="J1361" s="1">
        <f>VLOOKUP(A1361,'volatile collection data'!$G$6:$I$69,3,FALSE)</f>
        <v>2</v>
      </c>
      <c r="K1361" s="1" t="str">
        <f>VLOOKUP(A1361,'volatile collection data'!$G$6:$N$69,8,FALSE)</f>
        <v>10B</v>
      </c>
      <c r="L1361" s="1">
        <f>VLOOKUP(A1361,'volatile collection data'!$G$6:$J$69,4,FALSE)</f>
        <v>5.18</v>
      </c>
      <c r="M1361" s="1">
        <f>VLOOKUP($A1361,'volatile collection data'!$G$6:$M$69,6,FALSE)</f>
        <v>9</v>
      </c>
      <c r="N1361" s="1">
        <f>VLOOKUP($A1361,'volatile collection data'!$G$6:$M$69,7,FALSE)</f>
        <v>5.18</v>
      </c>
      <c r="O1361" s="1">
        <f>VLOOKUP(A1361,'volatile collection data'!$G$6:$K$69,5,FALSE)</f>
        <v>0</v>
      </c>
      <c r="P1361" s="1" t="str">
        <f t="shared" si="129"/>
        <v>2B</v>
      </c>
      <c r="Q1361">
        <f t="shared" si="127"/>
        <v>0.96525096525096521</v>
      </c>
      <c r="R1361" t="str">
        <f t="shared" si="130"/>
        <v>10B_0-B&amp;5.18%5.18@9</v>
      </c>
      <c r="S1361" t="str">
        <f t="shared" si="131"/>
        <v>2B-10B-VCS-Loc-22</v>
      </c>
      <c r="T1361" t="str">
        <f>IFERROR(IF(VLOOKUP(S1361,Bad!$A:$A,1,FALSE)='RAW2'!S1361,"yes","no"),"no")</f>
        <v>no</v>
      </c>
      <c r="U1361" t="str">
        <f>IFERROR(VLOOKUP(F1361,compounds!$A:$B,2,FALSE),"")</f>
        <v>standard</v>
      </c>
      <c r="V1361" t="str">
        <f>VLOOKUP(B1361,'volatile collection data'!$O:$P,2,FALSE)</f>
        <v>25 apr.22 10</v>
      </c>
    </row>
    <row r="1362" spans="1:22" x14ac:dyDescent="0.2">
      <c r="A1362" t="s">
        <v>324</v>
      </c>
      <c r="B1362" s="1" t="str">
        <f t="shared" si="128"/>
        <v>2B</v>
      </c>
      <c r="C1362">
        <v>18.596</v>
      </c>
      <c r="D1362">
        <f t="shared" si="126"/>
        <v>18.600000000000001</v>
      </c>
      <c r="E1362">
        <f>VLOOKUP(D1362,'Peak Combiner'!$A$5:$D$4980,4,FALSE)</f>
        <v>18.600000000000001</v>
      </c>
      <c r="F1362">
        <f>IFERROR(VLOOKUP(D1362,rt_comb!$A:$B,2,FALSE),D1362)</f>
        <v>18.600000000000001</v>
      </c>
      <c r="G1362">
        <v>38743902</v>
      </c>
      <c r="H1362">
        <f>SUMIFS($G:$G,$E:$E,18.51,'RAW2'!$A:$A,'RAW2'!A1362)</f>
        <v>68338316</v>
      </c>
      <c r="I1362" s="1" t="str">
        <f>VLOOKUP(A1362,'volatile collection data'!$G$6:$H$69,2,FALSE)</f>
        <v>B</v>
      </c>
      <c r="J1362" s="1">
        <f>VLOOKUP(A1362,'volatile collection data'!$G$6:$I$69,3,FALSE)</f>
        <v>2</v>
      </c>
      <c r="K1362" s="1" t="str">
        <f>VLOOKUP(A1362,'volatile collection data'!$G$6:$N$69,8,FALSE)</f>
        <v>10B</v>
      </c>
      <c r="L1362" s="1">
        <f>VLOOKUP(A1362,'volatile collection data'!$G$6:$J$69,4,FALSE)</f>
        <v>5.18</v>
      </c>
      <c r="M1362" s="1">
        <f>VLOOKUP($A1362,'volatile collection data'!$G$6:$M$69,6,FALSE)</f>
        <v>9</v>
      </c>
      <c r="N1362" s="1">
        <f>VLOOKUP($A1362,'volatile collection data'!$G$6:$M$69,7,FALSE)</f>
        <v>5.18</v>
      </c>
      <c r="O1362" s="1">
        <f>VLOOKUP(A1362,'volatile collection data'!$G$6:$K$69,5,FALSE)</f>
        <v>0</v>
      </c>
      <c r="P1362" s="1" t="str">
        <f t="shared" si="129"/>
        <v>2B</v>
      </c>
      <c r="Q1362">
        <f t="shared" si="127"/>
        <v>0.54724188408577124</v>
      </c>
      <c r="R1362" t="str">
        <f t="shared" si="130"/>
        <v>10B_0-B&amp;5.18%5.18@9</v>
      </c>
      <c r="S1362" t="str">
        <f t="shared" si="131"/>
        <v>2B-10B-VCS-Loc-22</v>
      </c>
      <c r="T1362" t="str">
        <f>IFERROR(IF(VLOOKUP(S1362,Bad!$A:$A,1,FALSE)='RAW2'!S1362,"yes","no"),"no")</f>
        <v>no</v>
      </c>
      <c r="U1362" t="str">
        <f>IFERROR(VLOOKUP(F1362,compounds!$A:$B,2,FALSE),"")</f>
        <v/>
      </c>
      <c r="V1362" t="str">
        <f>VLOOKUP(B1362,'volatile collection data'!$O:$P,2,FALSE)</f>
        <v>25 apr.22 10</v>
      </c>
    </row>
    <row r="1363" spans="1:22" x14ac:dyDescent="0.2">
      <c r="A1363" t="s">
        <v>324</v>
      </c>
      <c r="B1363" s="1" t="str">
        <f t="shared" si="128"/>
        <v>2B</v>
      </c>
      <c r="C1363">
        <v>18.757999999999999</v>
      </c>
      <c r="D1363">
        <f t="shared" si="126"/>
        <v>18.760000000000002</v>
      </c>
      <c r="E1363">
        <f>VLOOKUP(D1363,'Peak Combiner'!$A$5:$D$4980,4,FALSE)</f>
        <v>18.760000000000002</v>
      </c>
      <c r="F1363">
        <f>IFERROR(VLOOKUP(D1363,rt_comb!$A:$B,2,FALSE),D1363)</f>
        <v>18.760000000000002</v>
      </c>
      <c r="G1363">
        <v>219248354</v>
      </c>
      <c r="H1363">
        <f>SUMIFS($G:$G,$E:$E,18.51,'RAW2'!$A:$A,'RAW2'!A1363)</f>
        <v>68338316</v>
      </c>
      <c r="I1363" s="1" t="str">
        <f>VLOOKUP(A1363,'volatile collection data'!$G$6:$H$69,2,FALSE)</f>
        <v>B</v>
      </c>
      <c r="J1363" s="1">
        <f>VLOOKUP(A1363,'volatile collection data'!$G$6:$I$69,3,FALSE)</f>
        <v>2</v>
      </c>
      <c r="K1363" s="1" t="str">
        <f>VLOOKUP(A1363,'volatile collection data'!$G$6:$N$69,8,FALSE)</f>
        <v>10B</v>
      </c>
      <c r="L1363" s="1">
        <f>VLOOKUP(A1363,'volatile collection data'!$G$6:$J$69,4,FALSE)</f>
        <v>5.18</v>
      </c>
      <c r="M1363" s="1">
        <f>VLOOKUP($A1363,'volatile collection data'!$G$6:$M$69,6,FALSE)</f>
        <v>9</v>
      </c>
      <c r="N1363" s="1">
        <f>VLOOKUP($A1363,'volatile collection data'!$G$6:$M$69,7,FALSE)</f>
        <v>5.18</v>
      </c>
      <c r="O1363" s="1">
        <f>VLOOKUP(A1363,'volatile collection data'!$G$6:$K$69,5,FALSE)</f>
        <v>0</v>
      </c>
      <c r="P1363" s="1" t="str">
        <f t="shared" si="129"/>
        <v>2B</v>
      </c>
      <c r="Q1363">
        <f t="shared" si="127"/>
        <v>3.0967939761375649</v>
      </c>
      <c r="R1363" t="str">
        <f t="shared" si="130"/>
        <v>10B_0-B&amp;5.18%5.18@9</v>
      </c>
      <c r="S1363" t="str">
        <f t="shared" si="131"/>
        <v>2B-10B-VCS-Loc-22</v>
      </c>
      <c r="T1363" t="str">
        <f>IFERROR(IF(VLOOKUP(S1363,Bad!$A:$A,1,FALSE)='RAW2'!S1363,"yes","no"),"no")</f>
        <v>no</v>
      </c>
      <c r="U1363" t="str">
        <f>IFERROR(VLOOKUP(F1363,compounds!$A:$B,2,FALSE),"")</f>
        <v/>
      </c>
      <c r="V1363" t="str">
        <f>VLOOKUP(B1363,'volatile collection data'!$O:$P,2,FALSE)</f>
        <v>25 apr.22 10</v>
      </c>
    </row>
    <row r="1364" spans="1:22" x14ac:dyDescent="0.2">
      <c r="A1364" t="s">
        <v>324</v>
      </c>
      <c r="B1364" s="1" t="str">
        <f t="shared" si="128"/>
        <v>2B</v>
      </c>
      <c r="C1364">
        <v>18.89</v>
      </c>
      <c r="D1364">
        <f t="shared" si="126"/>
        <v>18.89</v>
      </c>
      <c r="E1364">
        <f>VLOOKUP(D1364,'Peak Combiner'!$A$5:$D$4980,4,FALSE)</f>
        <v>18.89</v>
      </c>
      <c r="F1364">
        <f>IFERROR(VLOOKUP(D1364,rt_comb!$A:$B,2,FALSE),D1364)</f>
        <v>18.89</v>
      </c>
      <c r="G1364">
        <v>339521459</v>
      </c>
      <c r="H1364">
        <f>SUMIFS($G:$G,$E:$E,18.51,'RAW2'!$A:$A,'RAW2'!A1364)</f>
        <v>68338316</v>
      </c>
      <c r="I1364" s="1" t="str">
        <f>VLOOKUP(A1364,'volatile collection data'!$G$6:$H$69,2,FALSE)</f>
        <v>B</v>
      </c>
      <c r="J1364" s="1">
        <f>VLOOKUP(A1364,'volatile collection data'!$G$6:$I$69,3,FALSE)</f>
        <v>2</v>
      </c>
      <c r="K1364" s="1" t="str">
        <f>VLOOKUP(A1364,'volatile collection data'!$G$6:$N$69,8,FALSE)</f>
        <v>10B</v>
      </c>
      <c r="L1364" s="1">
        <f>VLOOKUP(A1364,'volatile collection data'!$G$6:$J$69,4,FALSE)</f>
        <v>5.18</v>
      </c>
      <c r="M1364" s="1">
        <f>VLOOKUP($A1364,'volatile collection data'!$G$6:$M$69,6,FALSE)</f>
        <v>9</v>
      </c>
      <c r="N1364" s="1">
        <f>VLOOKUP($A1364,'volatile collection data'!$G$6:$M$69,7,FALSE)</f>
        <v>5.18</v>
      </c>
      <c r="O1364" s="1">
        <f>VLOOKUP(A1364,'volatile collection data'!$G$6:$K$69,5,FALSE)</f>
        <v>0</v>
      </c>
      <c r="P1364" s="1" t="str">
        <f t="shared" si="129"/>
        <v>2B</v>
      </c>
      <c r="Q1364">
        <f t="shared" si="127"/>
        <v>4.7956027482908139</v>
      </c>
      <c r="R1364" t="str">
        <f t="shared" si="130"/>
        <v>10B_0-B&amp;5.18%5.18@9</v>
      </c>
      <c r="S1364" t="str">
        <f t="shared" si="131"/>
        <v>2B-10B-VCS-Loc-22</v>
      </c>
      <c r="T1364" t="str">
        <f>IFERROR(IF(VLOOKUP(S1364,Bad!$A:$A,1,FALSE)='RAW2'!S1364,"yes","no"),"no")</f>
        <v>no</v>
      </c>
      <c r="U1364" t="str">
        <f>IFERROR(VLOOKUP(F1364,compounds!$A:$B,2,FALSE),"")</f>
        <v/>
      </c>
      <c r="V1364" t="str">
        <f>VLOOKUP(B1364,'volatile collection data'!$O:$P,2,FALSE)</f>
        <v>25 apr.22 10</v>
      </c>
    </row>
    <row r="1365" spans="1:22" x14ac:dyDescent="0.2">
      <c r="A1365" t="s">
        <v>324</v>
      </c>
      <c r="B1365" s="1" t="str">
        <f t="shared" si="128"/>
        <v>2B</v>
      </c>
      <c r="C1365">
        <v>18.959</v>
      </c>
      <c r="D1365">
        <f t="shared" si="126"/>
        <v>18.96</v>
      </c>
      <c r="E1365">
        <f>VLOOKUP(D1365,'Peak Combiner'!$A$5:$D$4980,4,FALSE)</f>
        <v>18.96</v>
      </c>
      <c r="F1365">
        <f>IFERROR(VLOOKUP(D1365,rt_comb!$A:$B,2,FALSE),D1365)</f>
        <v>18.96</v>
      </c>
      <c r="G1365">
        <v>65336413</v>
      </c>
      <c r="H1365">
        <f>SUMIFS($G:$G,$E:$E,18.51,'RAW2'!$A:$A,'RAW2'!A1365)</f>
        <v>68338316</v>
      </c>
      <c r="I1365" s="1" t="str">
        <f>VLOOKUP(A1365,'volatile collection data'!$G$6:$H$69,2,FALSE)</f>
        <v>B</v>
      </c>
      <c r="J1365" s="1">
        <f>VLOOKUP(A1365,'volatile collection data'!$G$6:$I$69,3,FALSE)</f>
        <v>2</v>
      </c>
      <c r="K1365" s="1" t="str">
        <f>VLOOKUP(A1365,'volatile collection data'!$G$6:$N$69,8,FALSE)</f>
        <v>10B</v>
      </c>
      <c r="L1365" s="1">
        <f>VLOOKUP(A1365,'volatile collection data'!$G$6:$J$69,4,FALSE)</f>
        <v>5.18</v>
      </c>
      <c r="M1365" s="1">
        <f>VLOOKUP($A1365,'volatile collection data'!$G$6:$M$69,6,FALSE)</f>
        <v>9</v>
      </c>
      <c r="N1365" s="1">
        <f>VLOOKUP($A1365,'volatile collection data'!$G$6:$M$69,7,FALSE)</f>
        <v>5.18</v>
      </c>
      <c r="O1365" s="1">
        <f>VLOOKUP(A1365,'volatile collection data'!$G$6:$K$69,5,FALSE)</f>
        <v>0</v>
      </c>
      <c r="P1365" s="1" t="str">
        <f t="shared" si="129"/>
        <v>2B</v>
      </c>
      <c r="Q1365">
        <f t="shared" si="127"/>
        <v>0.92285030427565296</v>
      </c>
      <c r="R1365" t="str">
        <f t="shared" si="130"/>
        <v>10B_0-B&amp;5.18%5.18@9</v>
      </c>
      <c r="S1365" t="str">
        <f t="shared" si="131"/>
        <v>2B-10B-VCS-Loc-22</v>
      </c>
      <c r="T1365" t="str">
        <f>IFERROR(IF(VLOOKUP(S1365,Bad!$A:$A,1,FALSE)='RAW2'!S1365,"yes","no"),"no")</f>
        <v>no</v>
      </c>
      <c r="U1365" t="str">
        <f>IFERROR(VLOOKUP(F1365,compounds!$A:$B,2,FALSE),"")</f>
        <v/>
      </c>
      <c r="V1365" t="str">
        <f>VLOOKUP(B1365,'volatile collection data'!$O:$P,2,FALSE)</f>
        <v>25 apr.22 10</v>
      </c>
    </row>
    <row r="1366" spans="1:22" x14ac:dyDescent="0.2">
      <c r="A1366" t="s">
        <v>324</v>
      </c>
      <c r="B1366" s="1" t="str">
        <f t="shared" si="128"/>
        <v>2B</v>
      </c>
      <c r="C1366">
        <v>19.108000000000001</v>
      </c>
      <c r="D1366">
        <f t="shared" si="126"/>
        <v>19.11</v>
      </c>
      <c r="E1366">
        <f>VLOOKUP(D1366,'Peak Combiner'!$A$5:$D$4980,4,FALSE)</f>
        <v>19.100000000000001</v>
      </c>
      <c r="F1366">
        <f>IFERROR(VLOOKUP(D1366,rt_comb!$A:$B,2,FALSE),D1366)</f>
        <v>19.11</v>
      </c>
      <c r="G1366">
        <v>378529124</v>
      </c>
      <c r="H1366">
        <f>SUMIFS($G:$G,$E:$E,18.51,'RAW2'!$A:$A,'RAW2'!A1366)</f>
        <v>68338316</v>
      </c>
      <c r="I1366" s="1" t="str">
        <f>VLOOKUP(A1366,'volatile collection data'!$G$6:$H$69,2,FALSE)</f>
        <v>B</v>
      </c>
      <c r="J1366" s="1">
        <f>VLOOKUP(A1366,'volatile collection data'!$G$6:$I$69,3,FALSE)</f>
        <v>2</v>
      </c>
      <c r="K1366" s="1" t="str">
        <f>VLOOKUP(A1366,'volatile collection data'!$G$6:$N$69,8,FALSE)</f>
        <v>10B</v>
      </c>
      <c r="L1366" s="1">
        <f>VLOOKUP(A1366,'volatile collection data'!$G$6:$J$69,4,FALSE)</f>
        <v>5.18</v>
      </c>
      <c r="M1366" s="1">
        <f>VLOOKUP($A1366,'volatile collection data'!$G$6:$M$69,6,FALSE)</f>
        <v>9</v>
      </c>
      <c r="N1366" s="1">
        <f>VLOOKUP($A1366,'volatile collection data'!$G$6:$M$69,7,FALSE)</f>
        <v>5.18</v>
      </c>
      <c r="O1366" s="1">
        <f>VLOOKUP(A1366,'volatile collection data'!$G$6:$K$69,5,FALSE)</f>
        <v>0</v>
      </c>
      <c r="P1366" s="1" t="str">
        <f t="shared" si="129"/>
        <v>2B</v>
      </c>
      <c r="Q1366">
        <f t="shared" si="127"/>
        <v>5.3465701776526418</v>
      </c>
      <c r="R1366" t="str">
        <f t="shared" si="130"/>
        <v>10B_0-B&amp;5.18%5.18@9</v>
      </c>
      <c r="S1366" t="str">
        <f t="shared" si="131"/>
        <v>2B-10B-VCS-Loc-22</v>
      </c>
      <c r="T1366" t="str">
        <f>IFERROR(IF(VLOOKUP(S1366,Bad!$A:$A,1,FALSE)='RAW2'!S1366,"yes","no"),"no")</f>
        <v>no</v>
      </c>
      <c r="U1366" t="str">
        <f>IFERROR(VLOOKUP(F1366,compounds!$A:$B,2,FALSE),"")</f>
        <v/>
      </c>
      <c r="V1366" t="str">
        <f>VLOOKUP(B1366,'volatile collection data'!$O:$P,2,FALSE)</f>
        <v>25 apr.22 10</v>
      </c>
    </row>
    <row r="1367" spans="1:22" x14ac:dyDescent="0.2">
      <c r="A1367" t="s">
        <v>324</v>
      </c>
      <c r="B1367" s="1" t="str">
        <f t="shared" si="128"/>
        <v>2B</v>
      </c>
      <c r="C1367">
        <v>19.228999999999999</v>
      </c>
      <c r="D1367">
        <f t="shared" si="126"/>
        <v>19.23</v>
      </c>
      <c r="E1367">
        <f>VLOOKUP(D1367,'Peak Combiner'!$A$5:$D$4980,4,FALSE)</f>
        <v>19.23</v>
      </c>
      <c r="F1367">
        <f>IFERROR(VLOOKUP(D1367,rt_comb!$A:$B,2,FALSE),D1367)</f>
        <v>19.23</v>
      </c>
      <c r="G1367">
        <v>21318155</v>
      </c>
      <c r="H1367">
        <f>SUMIFS($G:$G,$E:$E,18.51,'RAW2'!$A:$A,'RAW2'!A1367)</f>
        <v>68338316</v>
      </c>
      <c r="I1367" s="1" t="str">
        <f>VLOOKUP(A1367,'volatile collection data'!$G$6:$H$69,2,FALSE)</f>
        <v>B</v>
      </c>
      <c r="J1367" s="1">
        <f>VLOOKUP(A1367,'volatile collection data'!$G$6:$I$69,3,FALSE)</f>
        <v>2</v>
      </c>
      <c r="K1367" s="1" t="str">
        <f>VLOOKUP(A1367,'volatile collection data'!$G$6:$N$69,8,FALSE)</f>
        <v>10B</v>
      </c>
      <c r="L1367" s="1">
        <f>VLOOKUP(A1367,'volatile collection data'!$G$6:$J$69,4,FALSE)</f>
        <v>5.18</v>
      </c>
      <c r="M1367" s="1">
        <f>VLOOKUP($A1367,'volatile collection data'!$G$6:$M$69,6,FALSE)</f>
        <v>9</v>
      </c>
      <c r="N1367" s="1">
        <f>VLOOKUP($A1367,'volatile collection data'!$G$6:$M$69,7,FALSE)</f>
        <v>5.18</v>
      </c>
      <c r="O1367" s="1">
        <f>VLOOKUP(A1367,'volatile collection data'!$G$6:$K$69,5,FALSE)</f>
        <v>0</v>
      </c>
      <c r="P1367" s="1" t="str">
        <f t="shared" si="129"/>
        <v>2B</v>
      </c>
      <c r="Q1367">
        <f t="shared" si="127"/>
        <v>0.30111028330167944</v>
      </c>
      <c r="R1367" t="str">
        <f t="shared" si="130"/>
        <v>10B_0-B&amp;5.18%5.18@9</v>
      </c>
      <c r="S1367" t="str">
        <f t="shared" si="131"/>
        <v>2B-10B-VCS-Loc-22</v>
      </c>
      <c r="T1367" t="str">
        <f>IFERROR(IF(VLOOKUP(S1367,Bad!$A:$A,1,FALSE)='RAW2'!S1367,"yes","no"),"no")</f>
        <v>no</v>
      </c>
      <c r="U1367" t="str">
        <f>IFERROR(VLOOKUP(F1367,compounds!$A:$B,2,FALSE),"")</f>
        <v/>
      </c>
      <c r="V1367" t="str">
        <f>VLOOKUP(B1367,'volatile collection data'!$O:$P,2,FALSE)</f>
        <v>25 apr.22 10</v>
      </c>
    </row>
    <row r="1368" spans="1:22" x14ac:dyDescent="0.2">
      <c r="A1368" t="s">
        <v>324</v>
      </c>
      <c r="B1368" s="1" t="str">
        <f t="shared" si="128"/>
        <v>2B</v>
      </c>
      <c r="C1368">
        <v>19.302</v>
      </c>
      <c r="D1368">
        <f t="shared" si="126"/>
        <v>19.3</v>
      </c>
      <c r="E1368">
        <f>VLOOKUP(D1368,'Peak Combiner'!$A$5:$D$4980,4,FALSE)</f>
        <v>19.3</v>
      </c>
      <c r="F1368">
        <f>IFERROR(VLOOKUP(D1368,rt_comb!$A:$B,2,FALSE),D1368)</f>
        <v>19.3</v>
      </c>
      <c r="G1368">
        <v>29183319</v>
      </c>
      <c r="H1368">
        <f>SUMIFS($G:$G,$E:$E,18.51,'RAW2'!$A:$A,'RAW2'!A1368)</f>
        <v>68338316</v>
      </c>
      <c r="I1368" s="1" t="str">
        <f>VLOOKUP(A1368,'volatile collection data'!$G$6:$H$69,2,FALSE)</f>
        <v>B</v>
      </c>
      <c r="J1368" s="1">
        <f>VLOOKUP(A1368,'volatile collection data'!$G$6:$I$69,3,FALSE)</f>
        <v>2</v>
      </c>
      <c r="K1368" s="1" t="str">
        <f>VLOOKUP(A1368,'volatile collection data'!$G$6:$N$69,8,FALSE)</f>
        <v>10B</v>
      </c>
      <c r="L1368" s="1">
        <f>VLOOKUP(A1368,'volatile collection data'!$G$6:$J$69,4,FALSE)</f>
        <v>5.18</v>
      </c>
      <c r="M1368" s="1">
        <f>VLOOKUP($A1368,'volatile collection data'!$G$6:$M$69,6,FALSE)</f>
        <v>9</v>
      </c>
      <c r="N1368" s="1">
        <f>VLOOKUP($A1368,'volatile collection data'!$G$6:$M$69,7,FALSE)</f>
        <v>5.18</v>
      </c>
      <c r="O1368" s="1">
        <f>VLOOKUP(A1368,'volatile collection data'!$G$6:$K$69,5,FALSE)</f>
        <v>0</v>
      </c>
      <c r="P1368" s="1" t="str">
        <f t="shared" si="129"/>
        <v>2B</v>
      </c>
      <c r="Q1368">
        <f t="shared" si="127"/>
        <v>0.4122025312121656</v>
      </c>
      <c r="R1368" t="str">
        <f t="shared" si="130"/>
        <v>10B_0-B&amp;5.18%5.18@9</v>
      </c>
      <c r="S1368" t="str">
        <f t="shared" si="131"/>
        <v>2B-10B-VCS-Loc-22</v>
      </c>
      <c r="T1368" t="str">
        <f>IFERROR(IF(VLOOKUP(S1368,Bad!$A:$A,1,FALSE)='RAW2'!S1368,"yes","no"),"no")</f>
        <v>no</v>
      </c>
      <c r="U1368" t="str">
        <f>IFERROR(VLOOKUP(F1368,compounds!$A:$B,2,FALSE),"")</f>
        <v/>
      </c>
      <c r="V1368" t="str">
        <f>VLOOKUP(B1368,'volatile collection data'!$O:$P,2,FALSE)</f>
        <v>25 apr.22 10</v>
      </c>
    </row>
    <row r="1369" spans="1:22" x14ac:dyDescent="0.2">
      <c r="A1369" t="s">
        <v>324</v>
      </c>
      <c r="B1369" s="1" t="str">
        <f t="shared" si="128"/>
        <v>2B</v>
      </c>
      <c r="C1369">
        <v>19.434999999999999</v>
      </c>
      <c r="D1369">
        <f t="shared" si="126"/>
        <v>19.440000000000001</v>
      </c>
      <c r="E1369">
        <f>VLOOKUP(D1369,'Peak Combiner'!$A$5:$D$4980,4,FALSE)</f>
        <v>19.440000000000001</v>
      </c>
      <c r="F1369">
        <f>IFERROR(VLOOKUP(D1369,rt_comb!$A:$B,2,FALSE),D1369)</f>
        <v>19.440000000000001</v>
      </c>
      <c r="G1369">
        <v>29697538</v>
      </c>
      <c r="H1369">
        <f>SUMIFS($G:$G,$E:$E,18.51,'RAW2'!$A:$A,'RAW2'!A1369)</f>
        <v>68338316</v>
      </c>
      <c r="I1369" s="1" t="str">
        <f>VLOOKUP(A1369,'volatile collection data'!$G$6:$H$69,2,FALSE)</f>
        <v>B</v>
      </c>
      <c r="J1369" s="1">
        <f>VLOOKUP(A1369,'volatile collection data'!$G$6:$I$69,3,FALSE)</f>
        <v>2</v>
      </c>
      <c r="K1369" s="1" t="str">
        <f>VLOOKUP(A1369,'volatile collection data'!$G$6:$N$69,8,FALSE)</f>
        <v>10B</v>
      </c>
      <c r="L1369" s="1">
        <f>VLOOKUP(A1369,'volatile collection data'!$G$6:$J$69,4,FALSE)</f>
        <v>5.18</v>
      </c>
      <c r="M1369" s="1">
        <f>VLOOKUP($A1369,'volatile collection data'!$G$6:$M$69,6,FALSE)</f>
        <v>9</v>
      </c>
      <c r="N1369" s="1">
        <f>VLOOKUP($A1369,'volatile collection data'!$G$6:$M$69,7,FALSE)</f>
        <v>5.18</v>
      </c>
      <c r="O1369" s="1">
        <f>VLOOKUP(A1369,'volatile collection data'!$G$6:$K$69,5,FALSE)</f>
        <v>0</v>
      </c>
      <c r="P1369" s="1" t="str">
        <f t="shared" si="129"/>
        <v>2B</v>
      </c>
      <c r="Q1369">
        <f t="shared" si="127"/>
        <v>0.4194656657924849</v>
      </c>
      <c r="R1369" t="str">
        <f t="shared" si="130"/>
        <v>10B_0-B&amp;5.18%5.18@9</v>
      </c>
      <c r="S1369" t="str">
        <f t="shared" si="131"/>
        <v>2B-10B-VCS-Loc-22</v>
      </c>
      <c r="T1369" t="str">
        <f>IFERROR(IF(VLOOKUP(S1369,Bad!$A:$A,1,FALSE)='RAW2'!S1369,"yes","no"),"no")</f>
        <v>no</v>
      </c>
      <c r="U1369" t="str">
        <f>IFERROR(VLOOKUP(F1369,compounds!$A:$B,2,FALSE),"")</f>
        <v/>
      </c>
      <c r="V1369" t="str">
        <f>VLOOKUP(B1369,'volatile collection data'!$O:$P,2,FALSE)</f>
        <v>25 apr.22 10</v>
      </c>
    </row>
    <row r="1370" spans="1:22" x14ac:dyDescent="0.2">
      <c r="A1370" t="s">
        <v>324</v>
      </c>
      <c r="B1370" s="1" t="str">
        <f t="shared" si="128"/>
        <v>2B</v>
      </c>
      <c r="C1370">
        <v>19.553999999999998</v>
      </c>
      <c r="D1370">
        <f t="shared" si="126"/>
        <v>19.55</v>
      </c>
      <c r="E1370">
        <f>VLOOKUP(D1370,'Peak Combiner'!$A$5:$D$4980,4,FALSE)</f>
        <v>19.55</v>
      </c>
      <c r="F1370">
        <f>IFERROR(VLOOKUP(D1370,rt_comb!$A:$B,2,FALSE),D1370)</f>
        <v>19.55</v>
      </c>
      <c r="G1370">
        <v>56268524</v>
      </c>
      <c r="H1370">
        <f>SUMIFS($G:$G,$E:$E,18.51,'RAW2'!$A:$A,'RAW2'!A1370)</f>
        <v>68338316</v>
      </c>
      <c r="I1370" s="1" t="str">
        <f>VLOOKUP(A1370,'volatile collection data'!$G$6:$H$69,2,FALSE)</f>
        <v>B</v>
      </c>
      <c r="J1370" s="1">
        <f>VLOOKUP(A1370,'volatile collection data'!$G$6:$I$69,3,FALSE)</f>
        <v>2</v>
      </c>
      <c r="K1370" s="1" t="str">
        <f>VLOOKUP(A1370,'volatile collection data'!$G$6:$N$69,8,FALSE)</f>
        <v>10B</v>
      </c>
      <c r="L1370" s="1">
        <f>VLOOKUP(A1370,'volatile collection data'!$G$6:$J$69,4,FALSE)</f>
        <v>5.18</v>
      </c>
      <c r="M1370" s="1">
        <f>VLOOKUP($A1370,'volatile collection data'!$G$6:$M$69,6,FALSE)</f>
        <v>9</v>
      </c>
      <c r="N1370" s="1">
        <f>VLOOKUP($A1370,'volatile collection data'!$G$6:$M$69,7,FALSE)</f>
        <v>5.18</v>
      </c>
      <c r="O1370" s="1">
        <f>VLOOKUP(A1370,'volatile collection data'!$G$6:$K$69,5,FALSE)</f>
        <v>0</v>
      </c>
      <c r="P1370" s="1" t="str">
        <f t="shared" si="129"/>
        <v>2B</v>
      </c>
      <c r="Q1370">
        <f t="shared" si="127"/>
        <v>0.79477005409742763</v>
      </c>
      <c r="R1370" t="str">
        <f t="shared" si="130"/>
        <v>10B_0-B&amp;5.18%5.18@9</v>
      </c>
      <c r="S1370" t="str">
        <f t="shared" si="131"/>
        <v>2B-10B-VCS-Loc-22</v>
      </c>
      <c r="T1370" t="str">
        <f>IFERROR(IF(VLOOKUP(S1370,Bad!$A:$A,1,FALSE)='RAW2'!S1370,"yes","no"),"no")</f>
        <v>no</v>
      </c>
      <c r="U1370" t="str">
        <f>IFERROR(VLOOKUP(F1370,compounds!$A:$B,2,FALSE),"")</f>
        <v/>
      </c>
      <c r="V1370" t="str">
        <f>VLOOKUP(B1370,'volatile collection data'!$O:$P,2,FALSE)</f>
        <v>25 apr.22 10</v>
      </c>
    </row>
    <row r="1371" spans="1:22" x14ac:dyDescent="0.2">
      <c r="A1371" t="s">
        <v>324</v>
      </c>
      <c r="B1371" s="1" t="str">
        <f t="shared" si="128"/>
        <v>2B</v>
      </c>
      <c r="C1371">
        <v>19.766999999999999</v>
      </c>
      <c r="D1371">
        <f t="shared" si="126"/>
        <v>19.77</v>
      </c>
      <c r="E1371">
        <f>VLOOKUP(D1371,'Peak Combiner'!$A$5:$D$4980,4,FALSE)</f>
        <v>19.760000000000002</v>
      </c>
      <c r="F1371">
        <f>IFERROR(VLOOKUP(D1371,rt_comb!$A:$B,2,FALSE),D1371)</f>
        <v>19.77</v>
      </c>
      <c r="G1371">
        <v>58428469</v>
      </c>
      <c r="H1371">
        <f>SUMIFS($G:$G,$E:$E,18.51,'RAW2'!$A:$A,'RAW2'!A1371)</f>
        <v>68338316</v>
      </c>
      <c r="I1371" s="1" t="str">
        <f>VLOOKUP(A1371,'volatile collection data'!$G$6:$H$69,2,FALSE)</f>
        <v>B</v>
      </c>
      <c r="J1371" s="1">
        <f>VLOOKUP(A1371,'volatile collection data'!$G$6:$I$69,3,FALSE)</f>
        <v>2</v>
      </c>
      <c r="K1371" s="1" t="str">
        <f>VLOOKUP(A1371,'volatile collection data'!$G$6:$N$69,8,FALSE)</f>
        <v>10B</v>
      </c>
      <c r="L1371" s="1">
        <f>VLOOKUP(A1371,'volatile collection data'!$G$6:$J$69,4,FALSE)</f>
        <v>5.18</v>
      </c>
      <c r="M1371" s="1">
        <f>VLOOKUP($A1371,'volatile collection data'!$G$6:$M$69,6,FALSE)</f>
        <v>9</v>
      </c>
      <c r="N1371" s="1">
        <f>VLOOKUP($A1371,'volatile collection data'!$G$6:$M$69,7,FALSE)</f>
        <v>5.18</v>
      </c>
      <c r="O1371" s="1">
        <f>VLOOKUP(A1371,'volatile collection data'!$G$6:$K$69,5,FALSE)</f>
        <v>0</v>
      </c>
      <c r="P1371" s="1" t="str">
        <f t="shared" si="129"/>
        <v>2B</v>
      </c>
      <c r="Q1371">
        <f t="shared" si="127"/>
        <v>0.82527840019332788</v>
      </c>
      <c r="R1371" t="str">
        <f t="shared" si="130"/>
        <v>10B_0-B&amp;5.18%5.18@9</v>
      </c>
      <c r="S1371" t="str">
        <f t="shared" si="131"/>
        <v>2B-10B-VCS-Loc-22</v>
      </c>
      <c r="T1371" t="str">
        <f>IFERROR(IF(VLOOKUP(S1371,Bad!$A:$A,1,FALSE)='RAW2'!S1371,"yes","no"),"no")</f>
        <v>no</v>
      </c>
      <c r="U1371" t="str">
        <f>IFERROR(VLOOKUP(F1371,compounds!$A:$B,2,FALSE),"")</f>
        <v/>
      </c>
      <c r="V1371" t="str">
        <f>VLOOKUP(B1371,'volatile collection data'!$O:$P,2,FALSE)</f>
        <v>25 apr.22 10</v>
      </c>
    </row>
    <row r="1372" spans="1:22" x14ac:dyDescent="0.2">
      <c r="A1372" t="s">
        <v>324</v>
      </c>
      <c r="B1372" s="1" t="str">
        <f t="shared" si="128"/>
        <v>2B</v>
      </c>
      <c r="C1372">
        <v>19.978999999999999</v>
      </c>
      <c r="D1372">
        <f t="shared" si="126"/>
        <v>19.98</v>
      </c>
      <c r="E1372">
        <f>VLOOKUP(D1372,'Peak Combiner'!$A$5:$D$4980,4,FALSE)</f>
        <v>19.98</v>
      </c>
      <c r="F1372">
        <f>IFERROR(VLOOKUP(D1372,rt_comb!$A:$B,2,FALSE),D1372)</f>
        <v>19.98</v>
      </c>
      <c r="G1372">
        <v>40774870</v>
      </c>
      <c r="H1372">
        <f>SUMIFS($G:$G,$E:$E,18.51,'RAW2'!$A:$A,'RAW2'!A1372)</f>
        <v>68338316</v>
      </c>
      <c r="I1372" s="1" t="str">
        <f>VLOOKUP(A1372,'volatile collection data'!$G$6:$H$69,2,FALSE)</f>
        <v>B</v>
      </c>
      <c r="J1372" s="1">
        <f>VLOOKUP(A1372,'volatile collection data'!$G$6:$I$69,3,FALSE)</f>
        <v>2</v>
      </c>
      <c r="K1372" s="1" t="str">
        <f>VLOOKUP(A1372,'volatile collection data'!$G$6:$N$69,8,FALSE)</f>
        <v>10B</v>
      </c>
      <c r="L1372" s="1">
        <f>VLOOKUP(A1372,'volatile collection data'!$G$6:$J$69,4,FALSE)</f>
        <v>5.18</v>
      </c>
      <c r="M1372" s="1">
        <f>VLOOKUP($A1372,'volatile collection data'!$G$6:$M$69,6,FALSE)</f>
        <v>9</v>
      </c>
      <c r="N1372" s="1">
        <f>VLOOKUP($A1372,'volatile collection data'!$G$6:$M$69,7,FALSE)</f>
        <v>5.18</v>
      </c>
      <c r="O1372" s="1">
        <f>VLOOKUP(A1372,'volatile collection data'!$G$6:$K$69,5,FALSE)</f>
        <v>0</v>
      </c>
      <c r="P1372" s="1" t="str">
        <f t="shared" si="129"/>
        <v>2B</v>
      </c>
      <c r="Q1372">
        <f t="shared" si="127"/>
        <v>0.57592848242679306</v>
      </c>
      <c r="R1372" t="str">
        <f t="shared" si="130"/>
        <v>10B_0-B&amp;5.18%5.18@9</v>
      </c>
      <c r="S1372" t="str">
        <f t="shared" si="131"/>
        <v>2B-10B-VCS-Loc-22</v>
      </c>
      <c r="T1372" t="str">
        <f>IFERROR(IF(VLOOKUP(S1372,Bad!$A:$A,1,FALSE)='RAW2'!S1372,"yes","no"),"no")</f>
        <v>no</v>
      </c>
      <c r="U1372" t="str">
        <f>IFERROR(VLOOKUP(F1372,compounds!$A:$B,2,FALSE),"")</f>
        <v/>
      </c>
      <c r="V1372" t="str">
        <f>VLOOKUP(B1372,'volatile collection data'!$O:$P,2,FALSE)</f>
        <v>25 apr.22 10</v>
      </c>
    </row>
    <row r="1373" spans="1:22" x14ac:dyDescent="0.2">
      <c r="A1373" t="s">
        <v>324</v>
      </c>
      <c r="B1373" s="1" t="str">
        <f t="shared" si="128"/>
        <v>2B</v>
      </c>
      <c r="C1373">
        <v>20.047999999999998</v>
      </c>
      <c r="D1373">
        <f t="shared" si="126"/>
        <v>20.05</v>
      </c>
      <c r="E1373">
        <f>VLOOKUP(D1373,'Peak Combiner'!$A$5:$D$4980,4,FALSE)</f>
        <v>20.05</v>
      </c>
      <c r="F1373">
        <f>IFERROR(VLOOKUP(D1373,rt_comb!$A:$B,2,FALSE),D1373)</f>
        <v>20.05</v>
      </c>
      <c r="G1373">
        <v>89422866</v>
      </c>
      <c r="H1373">
        <f>SUMIFS($G:$G,$E:$E,18.51,'RAW2'!$A:$A,'RAW2'!A1373)</f>
        <v>68338316</v>
      </c>
      <c r="I1373" s="1" t="str">
        <f>VLOOKUP(A1373,'volatile collection data'!$G$6:$H$69,2,FALSE)</f>
        <v>B</v>
      </c>
      <c r="J1373" s="1">
        <f>VLOOKUP(A1373,'volatile collection data'!$G$6:$I$69,3,FALSE)</f>
        <v>2</v>
      </c>
      <c r="K1373" s="1" t="str">
        <f>VLOOKUP(A1373,'volatile collection data'!$G$6:$N$69,8,FALSE)</f>
        <v>10B</v>
      </c>
      <c r="L1373" s="1">
        <f>VLOOKUP(A1373,'volatile collection data'!$G$6:$J$69,4,FALSE)</f>
        <v>5.18</v>
      </c>
      <c r="M1373" s="1">
        <f>VLOOKUP($A1373,'volatile collection data'!$G$6:$M$69,6,FALSE)</f>
        <v>9</v>
      </c>
      <c r="N1373" s="1">
        <f>VLOOKUP($A1373,'volatile collection data'!$G$6:$M$69,7,FALSE)</f>
        <v>5.18</v>
      </c>
      <c r="O1373" s="1">
        <f>VLOOKUP(A1373,'volatile collection data'!$G$6:$K$69,5,FALSE)</f>
        <v>0</v>
      </c>
      <c r="P1373" s="1" t="str">
        <f t="shared" si="129"/>
        <v>2B</v>
      </c>
      <c r="Q1373">
        <f t="shared" si="127"/>
        <v>1.2630616727811634</v>
      </c>
      <c r="R1373" t="str">
        <f t="shared" si="130"/>
        <v>10B_0-B&amp;5.18%5.18@9</v>
      </c>
      <c r="S1373" t="str">
        <f t="shared" si="131"/>
        <v>2B-10B-VCS-Loc-22</v>
      </c>
      <c r="T1373" t="str">
        <f>IFERROR(IF(VLOOKUP(S1373,Bad!$A:$A,1,FALSE)='RAW2'!S1373,"yes","no"),"no")</f>
        <v>no</v>
      </c>
      <c r="U1373" t="str">
        <f>IFERROR(VLOOKUP(F1373,compounds!$A:$B,2,FALSE),"")</f>
        <v>tridecane</v>
      </c>
      <c r="V1373" t="str">
        <f>VLOOKUP(B1373,'volatile collection data'!$O:$P,2,FALSE)</f>
        <v>25 apr.22 10</v>
      </c>
    </row>
    <row r="1374" spans="1:22" x14ac:dyDescent="0.2">
      <c r="A1374" t="s">
        <v>324</v>
      </c>
      <c r="B1374" s="1" t="str">
        <f t="shared" si="128"/>
        <v>2B</v>
      </c>
      <c r="C1374">
        <v>20.126999999999999</v>
      </c>
      <c r="D1374">
        <f t="shared" si="126"/>
        <v>20.13</v>
      </c>
      <c r="E1374">
        <f>VLOOKUP(D1374,'Peak Combiner'!$A$5:$D$4980,4,FALSE)</f>
        <v>20.13</v>
      </c>
      <c r="F1374">
        <f>IFERROR(VLOOKUP(D1374,rt_comb!$A:$B,2,FALSE),D1374)</f>
        <v>20.13</v>
      </c>
      <c r="G1374">
        <v>30250378</v>
      </c>
      <c r="H1374">
        <f>SUMIFS($G:$G,$E:$E,18.51,'RAW2'!$A:$A,'RAW2'!A1374)</f>
        <v>68338316</v>
      </c>
      <c r="I1374" s="1" t="str">
        <f>VLOOKUP(A1374,'volatile collection data'!$G$6:$H$69,2,FALSE)</f>
        <v>B</v>
      </c>
      <c r="J1374" s="1">
        <f>VLOOKUP(A1374,'volatile collection data'!$G$6:$I$69,3,FALSE)</f>
        <v>2</v>
      </c>
      <c r="K1374" s="1" t="str">
        <f>VLOOKUP(A1374,'volatile collection data'!$G$6:$N$69,8,FALSE)</f>
        <v>10B</v>
      </c>
      <c r="L1374" s="1">
        <f>VLOOKUP(A1374,'volatile collection data'!$G$6:$J$69,4,FALSE)</f>
        <v>5.18</v>
      </c>
      <c r="M1374" s="1">
        <f>VLOOKUP($A1374,'volatile collection data'!$G$6:$M$69,6,FALSE)</f>
        <v>9</v>
      </c>
      <c r="N1374" s="1">
        <f>VLOOKUP($A1374,'volatile collection data'!$G$6:$M$69,7,FALSE)</f>
        <v>5.18</v>
      </c>
      <c r="O1374" s="1">
        <f>VLOOKUP(A1374,'volatile collection data'!$G$6:$K$69,5,FALSE)</f>
        <v>0</v>
      </c>
      <c r="P1374" s="1" t="str">
        <f t="shared" si="129"/>
        <v>2B</v>
      </c>
      <c r="Q1374">
        <f t="shared" si="127"/>
        <v>0.42727430631604335</v>
      </c>
      <c r="R1374" t="str">
        <f t="shared" si="130"/>
        <v>10B_0-B&amp;5.18%5.18@9</v>
      </c>
      <c r="S1374" t="str">
        <f t="shared" si="131"/>
        <v>2B-10B-VCS-Loc-22</v>
      </c>
      <c r="T1374" t="str">
        <f>IFERROR(IF(VLOOKUP(S1374,Bad!$A:$A,1,FALSE)='RAW2'!S1374,"yes","no"),"no")</f>
        <v>no</v>
      </c>
      <c r="U1374" t="str">
        <f>IFERROR(VLOOKUP(F1374,compounds!$A:$B,2,FALSE),"")</f>
        <v/>
      </c>
      <c r="V1374" t="str">
        <f>VLOOKUP(B1374,'volatile collection data'!$O:$P,2,FALSE)</f>
        <v>25 apr.22 10</v>
      </c>
    </row>
    <row r="1375" spans="1:22" x14ac:dyDescent="0.2">
      <c r="A1375" t="s">
        <v>324</v>
      </c>
      <c r="B1375" s="1" t="str">
        <f t="shared" si="128"/>
        <v>2B</v>
      </c>
      <c r="C1375">
        <v>20.312000000000001</v>
      </c>
      <c r="D1375">
        <f t="shared" si="126"/>
        <v>20.309999999999999</v>
      </c>
      <c r="E1375">
        <f>VLOOKUP(D1375,'Peak Combiner'!$A$5:$D$4980,4,FALSE)</f>
        <v>20.309999999999999</v>
      </c>
      <c r="F1375">
        <f>IFERROR(VLOOKUP(D1375,rt_comb!$A:$B,2,FALSE),D1375)</f>
        <v>20.309999999999999</v>
      </c>
      <c r="G1375">
        <v>93990788</v>
      </c>
      <c r="H1375">
        <f>SUMIFS($G:$G,$E:$E,18.51,'RAW2'!$A:$A,'RAW2'!A1375)</f>
        <v>68338316</v>
      </c>
      <c r="I1375" s="1" t="str">
        <f>VLOOKUP(A1375,'volatile collection data'!$G$6:$H$69,2,FALSE)</f>
        <v>B</v>
      </c>
      <c r="J1375" s="1">
        <f>VLOOKUP(A1375,'volatile collection data'!$G$6:$I$69,3,FALSE)</f>
        <v>2</v>
      </c>
      <c r="K1375" s="1" t="str">
        <f>VLOOKUP(A1375,'volatile collection data'!$G$6:$N$69,8,FALSE)</f>
        <v>10B</v>
      </c>
      <c r="L1375" s="1">
        <f>VLOOKUP(A1375,'volatile collection data'!$G$6:$J$69,4,FALSE)</f>
        <v>5.18</v>
      </c>
      <c r="M1375" s="1">
        <f>VLOOKUP($A1375,'volatile collection data'!$G$6:$M$69,6,FALSE)</f>
        <v>9</v>
      </c>
      <c r="N1375" s="1">
        <f>VLOOKUP($A1375,'volatile collection data'!$G$6:$M$69,7,FALSE)</f>
        <v>5.18</v>
      </c>
      <c r="O1375" s="1">
        <f>VLOOKUP(A1375,'volatile collection data'!$G$6:$K$69,5,FALSE)</f>
        <v>0</v>
      </c>
      <c r="P1375" s="1" t="str">
        <f t="shared" si="129"/>
        <v>2B</v>
      </c>
      <c r="Q1375">
        <f t="shared" si="127"/>
        <v>1.3275817162614725</v>
      </c>
      <c r="R1375" t="str">
        <f t="shared" si="130"/>
        <v>10B_0-B&amp;5.18%5.18@9</v>
      </c>
      <c r="S1375" t="str">
        <f t="shared" si="131"/>
        <v>2B-10B-VCS-Loc-22</v>
      </c>
      <c r="T1375" t="str">
        <f>IFERROR(IF(VLOOKUP(S1375,Bad!$A:$A,1,FALSE)='RAW2'!S1375,"yes","no"),"no")</f>
        <v>no</v>
      </c>
      <c r="U1375" t="str">
        <f>IFERROR(VLOOKUP(F1375,compounds!$A:$B,2,FALSE),"")</f>
        <v/>
      </c>
      <c r="V1375" t="str">
        <f>VLOOKUP(B1375,'volatile collection data'!$O:$P,2,FALSE)</f>
        <v>25 apr.22 10</v>
      </c>
    </row>
    <row r="1376" spans="1:22" x14ac:dyDescent="0.2">
      <c r="A1376" t="s">
        <v>324</v>
      </c>
      <c r="B1376" s="1" t="str">
        <f t="shared" si="128"/>
        <v>2B</v>
      </c>
      <c r="C1376">
        <v>20.504000000000001</v>
      </c>
      <c r="D1376">
        <f t="shared" si="126"/>
        <v>20.5</v>
      </c>
      <c r="E1376">
        <f>VLOOKUP(D1376,'Peak Combiner'!$A$5:$D$4980,4,FALSE)</f>
        <v>20.5</v>
      </c>
      <c r="F1376">
        <f>IFERROR(VLOOKUP(D1376,rt_comb!$A:$B,2,FALSE),D1376)</f>
        <v>20.5</v>
      </c>
      <c r="G1376">
        <v>36647253</v>
      </c>
      <c r="H1376">
        <f>SUMIFS($G:$G,$E:$E,18.51,'RAW2'!$A:$A,'RAW2'!A1376)</f>
        <v>68338316</v>
      </c>
      <c r="I1376" s="1" t="str">
        <f>VLOOKUP(A1376,'volatile collection data'!$G$6:$H$69,2,FALSE)</f>
        <v>B</v>
      </c>
      <c r="J1376" s="1">
        <f>VLOOKUP(A1376,'volatile collection data'!$G$6:$I$69,3,FALSE)</f>
        <v>2</v>
      </c>
      <c r="K1376" s="1" t="str">
        <f>VLOOKUP(A1376,'volatile collection data'!$G$6:$N$69,8,FALSE)</f>
        <v>10B</v>
      </c>
      <c r="L1376" s="1">
        <f>VLOOKUP(A1376,'volatile collection data'!$G$6:$J$69,4,FALSE)</f>
        <v>5.18</v>
      </c>
      <c r="M1376" s="1">
        <f>VLOOKUP($A1376,'volatile collection data'!$G$6:$M$69,6,FALSE)</f>
        <v>9</v>
      </c>
      <c r="N1376" s="1">
        <f>VLOOKUP($A1376,'volatile collection data'!$G$6:$M$69,7,FALSE)</f>
        <v>5.18</v>
      </c>
      <c r="O1376" s="1">
        <f>VLOOKUP(A1376,'volatile collection data'!$G$6:$K$69,5,FALSE)</f>
        <v>0</v>
      </c>
      <c r="P1376" s="1" t="str">
        <f t="shared" si="129"/>
        <v>2B</v>
      </c>
      <c r="Q1376">
        <f t="shared" si="127"/>
        <v>0.51762756828901568</v>
      </c>
      <c r="R1376" t="str">
        <f t="shared" si="130"/>
        <v>10B_0-B&amp;5.18%5.18@9</v>
      </c>
      <c r="S1376" t="str">
        <f t="shared" si="131"/>
        <v>2B-10B-VCS-Loc-22</v>
      </c>
      <c r="T1376" t="str">
        <f>IFERROR(IF(VLOOKUP(S1376,Bad!$A:$A,1,FALSE)='RAW2'!S1376,"yes","no"),"no")</f>
        <v>no</v>
      </c>
      <c r="U1376" t="str">
        <f>IFERROR(VLOOKUP(F1376,compounds!$A:$B,2,FALSE),"")</f>
        <v/>
      </c>
      <c r="V1376" t="str">
        <f>VLOOKUP(B1376,'volatile collection data'!$O:$P,2,FALSE)</f>
        <v>25 apr.22 10</v>
      </c>
    </row>
    <row r="1377" spans="1:22" x14ac:dyDescent="0.2">
      <c r="A1377" t="s">
        <v>324</v>
      </c>
      <c r="B1377" s="1" t="str">
        <f t="shared" si="128"/>
        <v>2B</v>
      </c>
      <c r="C1377">
        <v>20.573</v>
      </c>
      <c r="D1377">
        <f t="shared" si="126"/>
        <v>20.57</v>
      </c>
      <c r="E1377">
        <f>VLOOKUP(D1377,'Peak Combiner'!$A$5:$D$4980,4,FALSE)</f>
        <v>20.57</v>
      </c>
      <c r="F1377">
        <f>IFERROR(VLOOKUP(D1377,rt_comb!$A:$B,2,FALSE),D1377)</f>
        <v>20.57</v>
      </c>
      <c r="G1377">
        <v>12302494</v>
      </c>
      <c r="H1377">
        <f>SUMIFS($G:$G,$E:$E,18.51,'RAW2'!$A:$A,'RAW2'!A1377)</f>
        <v>68338316</v>
      </c>
      <c r="I1377" s="1" t="str">
        <f>VLOOKUP(A1377,'volatile collection data'!$G$6:$H$69,2,FALSE)</f>
        <v>B</v>
      </c>
      <c r="J1377" s="1">
        <f>VLOOKUP(A1377,'volatile collection data'!$G$6:$I$69,3,FALSE)</f>
        <v>2</v>
      </c>
      <c r="K1377" s="1" t="str">
        <f>VLOOKUP(A1377,'volatile collection data'!$G$6:$N$69,8,FALSE)</f>
        <v>10B</v>
      </c>
      <c r="L1377" s="1">
        <f>VLOOKUP(A1377,'volatile collection data'!$G$6:$J$69,4,FALSE)</f>
        <v>5.18</v>
      </c>
      <c r="M1377" s="1">
        <f>VLOOKUP($A1377,'volatile collection data'!$G$6:$M$69,6,FALSE)</f>
        <v>9</v>
      </c>
      <c r="N1377" s="1">
        <f>VLOOKUP($A1377,'volatile collection data'!$G$6:$M$69,7,FALSE)</f>
        <v>5.18</v>
      </c>
      <c r="O1377" s="1">
        <f>VLOOKUP(A1377,'volatile collection data'!$G$6:$K$69,5,FALSE)</f>
        <v>0</v>
      </c>
      <c r="P1377" s="1" t="str">
        <f t="shared" si="129"/>
        <v>2B</v>
      </c>
      <c r="Q1377">
        <f t="shared" si="127"/>
        <v>0.17376773241667542</v>
      </c>
      <c r="R1377" t="str">
        <f t="shared" si="130"/>
        <v>10B_0-B&amp;5.18%5.18@9</v>
      </c>
      <c r="S1377" t="str">
        <f t="shared" si="131"/>
        <v>2B-10B-VCS-Loc-22</v>
      </c>
      <c r="T1377" t="str">
        <f>IFERROR(IF(VLOOKUP(S1377,Bad!$A:$A,1,FALSE)='RAW2'!S1377,"yes","no"),"no")</f>
        <v>no</v>
      </c>
      <c r="U1377" t="str">
        <f>IFERROR(VLOOKUP(F1377,compounds!$A:$B,2,FALSE),"")</f>
        <v/>
      </c>
      <c r="V1377" t="str">
        <f>VLOOKUP(B1377,'volatile collection data'!$O:$P,2,FALSE)</f>
        <v>25 apr.22 10</v>
      </c>
    </row>
    <row r="1378" spans="1:22" x14ac:dyDescent="0.2">
      <c r="A1378" t="s">
        <v>324</v>
      </c>
      <c r="B1378" s="1" t="str">
        <f t="shared" si="128"/>
        <v>2B</v>
      </c>
      <c r="C1378">
        <v>20.634</v>
      </c>
      <c r="D1378">
        <f t="shared" si="126"/>
        <v>20.63</v>
      </c>
      <c r="E1378">
        <f>VLOOKUP(D1378,'Peak Combiner'!$A$5:$D$4980,4,FALSE)</f>
        <v>20.63</v>
      </c>
      <c r="F1378">
        <f>IFERROR(VLOOKUP(D1378,rt_comb!$A:$B,2,FALSE),D1378)</f>
        <v>20.63</v>
      </c>
      <c r="G1378">
        <v>30314463</v>
      </c>
      <c r="H1378">
        <f>SUMIFS($G:$G,$E:$E,18.51,'RAW2'!$A:$A,'RAW2'!A1378)</f>
        <v>68338316</v>
      </c>
      <c r="I1378" s="1" t="str">
        <f>VLOOKUP(A1378,'volatile collection data'!$G$6:$H$69,2,FALSE)</f>
        <v>B</v>
      </c>
      <c r="J1378" s="1">
        <f>VLOOKUP(A1378,'volatile collection data'!$G$6:$I$69,3,FALSE)</f>
        <v>2</v>
      </c>
      <c r="K1378" s="1" t="str">
        <f>VLOOKUP(A1378,'volatile collection data'!$G$6:$N$69,8,FALSE)</f>
        <v>10B</v>
      </c>
      <c r="L1378" s="1">
        <f>VLOOKUP(A1378,'volatile collection data'!$G$6:$J$69,4,FALSE)</f>
        <v>5.18</v>
      </c>
      <c r="M1378" s="1">
        <f>VLOOKUP($A1378,'volatile collection data'!$G$6:$M$69,6,FALSE)</f>
        <v>9</v>
      </c>
      <c r="N1378" s="1">
        <f>VLOOKUP($A1378,'volatile collection data'!$G$6:$M$69,7,FALSE)</f>
        <v>5.18</v>
      </c>
      <c r="O1378" s="1">
        <f>VLOOKUP(A1378,'volatile collection data'!$G$6:$K$69,5,FALSE)</f>
        <v>0</v>
      </c>
      <c r="P1378" s="1" t="str">
        <f t="shared" si="129"/>
        <v>2B</v>
      </c>
      <c r="Q1378">
        <f t="shared" si="127"/>
        <v>0.42817948091982067</v>
      </c>
      <c r="R1378" t="str">
        <f t="shared" si="130"/>
        <v>10B_0-B&amp;5.18%5.18@9</v>
      </c>
      <c r="S1378" t="str">
        <f t="shared" si="131"/>
        <v>2B-10B-VCS-Loc-22</v>
      </c>
      <c r="T1378" t="str">
        <f>IFERROR(IF(VLOOKUP(S1378,Bad!$A:$A,1,FALSE)='RAW2'!S1378,"yes","no"),"no")</f>
        <v>no</v>
      </c>
      <c r="U1378" t="str">
        <f>IFERROR(VLOOKUP(F1378,compounds!$A:$B,2,FALSE),"")</f>
        <v/>
      </c>
      <c r="V1378" t="str">
        <f>VLOOKUP(B1378,'volatile collection data'!$O:$P,2,FALSE)</f>
        <v>25 apr.22 10</v>
      </c>
    </row>
    <row r="1379" spans="1:22" x14ac:dyDescent="0.2">
      <c r="A1379" t="s">
        <v>324</v>
      </c>
      <c r="B1379" s="1" t="str">
        <f t="shared" si="128"/>
        <v>2B</v>
      </c>
      <c r="C1379">
        <v>20.722000000000001</v>
      </c>
      <c r="D1379">
        <f t="shared" si="126"/>
        <v>20.72</v>
      </c>
      <c r="E1379">
        <f>VLOOKUP(D1379,'Peak Combiner'!$A$5:$D$4980,4,FALSE)</f>
        <v>20.72</v>
      </c>
      <c r="F1379">
        <f>IFERROR(VLOOKUP(D1379,rt_comb!$A:$B,2,FALSE),D1379)</f>
        <v>20.72</v>
      </c>
      <c r="G1379">
        <v>31193957</v>
      </c>
      <c r="H1379">
        <f>SUMIFS($G:$G,$E:$E,18.51,'RAW2'!$A:$A,'RAW2'!A1379)</f>
        <v>68338316</v>
      </c>
      <c r="I1379" s="1" t="str">
        <f>VLOOKUP(A1379,'volatile collection data'!$G$6:$H$69,2,FALSE)</f>
        <v>B</v>
      </c>
      <c r="J1379" s="1">
        <f>VLOOKUP(A1379,'volatile collection data'!$G$6:$I$69,3,FALSE)</f>
        <v>2</v>
      </c>
      <c r="K1379" s="1" t="str">
        <f>VLOOKUP(A1379,'volatile collection data'!$G$6:$N$69,8,FALSE)</f>
        <v>10B</v>
      </c>
      <c r="L1379" s="1">
        <f>VLOOKUP(A1379,'volatile collection data'!$G$6:$J$69,4,FALSE)</f>
        <v>5.18</v>
      </c>
      <c r="M1379" s="1">
        <f>VLOOKUP($A1379,'volatile collection data'!$G$6:$M$69,6,FALSE)</f>
        <v>9</v>
      </c>
      <c r="N1379" s="1">
        <f>VLOOKUP($A1379,'volatile collection data'!$G$6:$M$69,7,FALSE)</f>
        <v>5.18</v>
      </c>
      <c r="O1379" s="1">
        <f>VLOOKUP(A1379,'volatile collection data'!$G$6:$K$69,5,FALSE)</f>
        <v>0</v>
      </c>
      <c r="P1379" s="1" t="str">
        <f t="shared" si="129"/>
        <v>2B</v>
      </c>
      <c r="Q1379">
        <f t="shared" si="127"/>
        <v>0.44060197655802796</v>
      </c>
      <c r="R1379" t="str">
        <f t="shared" si="130"/>
        <v>10B_0-B&amp;5.18%5.18@9</v>
      </c>
      <c r="S1379" t="str">
        <f t="shared" si="131"/>
        <v>2B-10B-VCS-Loc-22</v>
      </c>
      <c r="T1379" t="str">
        <f>IFERROR(IF(VLOOKUP(S1379,Bad!$A:$A,1,FALSE)='RAW2'!S1379,"yes","no"),"no")</f>
        <v>no</v>
      </c>
      <c r="U1379" t="str">
        <f>IFERROR(VLOOKUP(F1379,compounds!$A:$B,2,FALSE),"")</f>
        <v/>
      </c>
      <c r="V1379" t="str">
        <f>VLOOKUP(B1379,'volatile collection data'!$O:$P,2,FALSE)</f>
        <v>25 apr.22 10</v>
      </c>
    </row>
    <row r="1380" spans="1:22" x14ac:dyDescent="0.2">
      <c r="A1380" t="s">
        <v>324</v>
      </c>
      <c r="B1380" s="1" t="str">
        <f t="shared" si="128"/>
        <v>2B</v>
      </c>
      <c r="C1380">
        <v>20.853999999999999</v>
      </c>
      <c r="D1380">
        <f t="shared" si="126"/>
        <v>20.85</v>
      </c>
      <c r="E1380">
        <f>VLOOKUP(D1380,'Peak Combiner'!$A$5:$D$4980,4,FALSE)</f>
        <v>20.85</v>
      </c>
      <c r="F1380">
        <f>IFERROR(VLOOKUP(D1380,rt_comb!$A:$B,2,FALSE),D1380)</f>
        <v>20.85</v>
      </c>
      <c r="G1380">
        <v>97942877</v>
      </c>
      <c r="H1380">
        <f>SUMIFS($G:$G,$E:$E,18.51,'RAW2'!$A:$A,'RAW2'!A1380)</f>
        <v>68338316</v>
      </c>
      <c r="I1380" s="1" t="str">
        <f>VLOOKUP(A1380,'volatile collection data'!$G$6:$H$69,2,FALSE)</f>
        <v>B</v>
      </c>
      <c r="J1380" s="1">
        <f>VLOOKUP(A1380,'volatile collection data'!$G$6:$I$69,3,FALSE)</f>
        <v>2</v>
      </c>
      <c r="K1380" s="1" t="str">
        <f>VLOOKUP(A1380,'volatile collection data'!$G$6:$N$69,8,FALSE)</f>
        <v>10B</v>
      </c>
      <c r="L1380" s="1">
        <f>VLOOKUP(A1380,'volatile collection data'!$G$6:$J$69,4,FALSE)</f>
        <v>5.18</v>
      </c>
      <c r="M1380" s="1">
        <f>VLOOKUP($A1380,'volatile collection data'!$G$6:$M$69,6,FALSE)</f>
        <v>9</v>
      </c>
      <c r="N1380" s="1">
        <f>VLOOKUP($A1380,'volatile collection data'!$G$6:$M$69,7,FALSE)</f>
        <v>5.18</v>
      </c>
      <c r="O1380" s="1">
        <f>VLOOKUP(A1380,'volatile collection data'!$G$6:$K$69,5,FALSE)</f>
        <v>0</v>
      </c>
      <c r="P1380" s="1" t="str">
        <f t="shared" si="129"/>
        <v>2B</v>
      </c>
      <c r="Q1380">
        <f t="shared" si="127"/>
        <v>1.3834033686710479</v>
      </c>
      <c r="R1380" t="str">
        <f t="shared" si="130"/>
        <v>10B_0-B&amp;5.18%5.18@9</v>
      </c>
      <c r="S1380" t="str">
        <f t="shared" si="131"/>
        <v>2B-10B-VCS-Loc-22</v>
      </c>
      <c r="T1380" t="str">
        <f>IFERROR(IF(VLOOKUP(S1380,Bad!$A:$A,1,FALSE)='RAW2'!S1380,"yes","no"),"no")</f>
        <v>no</v>
      </c>
      <c r="U1380" t="str">
        <f>IFERROR(VLOOKUP(F1380,compounds!$A:$B,2,FALSE),"")</f>
        <v>nanodecane</v>
      </c>
      <c r="V1380" t="str">
        <f>VLOOKUP(B1380,'volatile collection data'!$O:$P,2,FALSE)</f>
        <v>25 apr.22 10</v>
      </c>
    </row>
    <row r="1381" spans="1:22" x14ac:dyDescent="0.2">
      <c r="A1381" t="s">
        <v>324</v>
      </c>
      <c r="B1381" s="1" t="str">
        <f t="shared" si="128"/>
        <v>2B</v>
      </c>
      <c r="C1381">
        <v>20.954999999999998</v>
      </c>
      <c r="D1381">
        <f t="shared" si="126"/>
        <v>20.96</v>
      </c>
      <c r="E1381">
        <f>VLOOKUP(D1381,'Peak Combiner'!$A$5:$D$4980,4,FALSE)</f>
        <v>20.96</v>
      </c>
      <c r="F1381">
        <f>IFERROR(VLOOKUP(D1381,rt_comb!$A:$B,2,FALSE),D1381)</f>
        <v>20.96</v>
      </c>
      <c r="G1381">
        <v>141497015</v>
      </c>
      <c r="H1381">
        <f>SUMIFS($G:$G,$E:$E,18.51,'RAW2'!$A:$A,'RAW2'!A1381)</f>
        <v>68338316</v>
      </c>
      <c r="I1381" s="1" t="str">
        <f>VLOOKUP(A1381,'volatile collection data'!$G$6:$H$69,2,FALSE)</f>
        <v>B</v>
      </c>
      <c r="J1381" s="1">
        <f>VLOOKUP(A1381,'volatile collection data'!$G$6:$I$69,3,FALSE)</f>
        <v>2</v>
      </c>
      <c r="K1381" s="1" t="str">
        <f>VLOOKUP(A1381,'volatile collection data'!$G$6:$N$69,8,FALSE)</f>
        <v>10B</v>
      </c>
      <c r="L1381" s="1">
        <f>VLOOKUP(A1381,'volatile collection data'!$G$6:$J$69,4,FALSE)</f>
        <v>5.18</v>
      </c>
      <c r="M1381" s="1">
        <f>VLOOKUP($A1381,'volatile collection data'!$G$6:$M$69,6,FALSE)</f>
        <v>9</v>
      </c>
      <c r="N1381" s="1">
        <f>VLOOKUP($A1381,'volatile collection data'!$G$6:$M$69,7,FALSE)</f>
        <v>5.18</v>
      </c>
      <c r="O1381" s="1">
        <f>VLOOKUP(A1381,'volatile collection data'!$G$6:$K$69,5,FALSE)</f>
        <v>0</v>
      </c>
      <c r="P1381" s="1" t="str">
        <f t="shared" si="129"/>
        <v>2B</v>
      </c>
      <c r="Q1381">
        <f t="shared" si="127"/>
        <v>1.9985878830973876</v>
      </c>
      <c r="R1381" t="str">
        <f t="shared" si="130"/>
        <v>10B_0-B&amp;5.18%5.18@9</v>
      </c>
      <c r="S1381" t="str">
        <f t="shared" si="131"/>
        <v>2B-10B-VCS-Loc-22</v>
      </c>
      <c r="T1381" t="str">
        <f>IFERROR(IF(VLOOKUP(S1381,Bad!$A:$A,1,FALSE)='RAW2'!S1381,"yes","no"),"no")</f>
        <v>no</v>
      </c>
      <c r="U1381" t="str">
        <f>IFERROR(VLOOKUP(F1381,compounds!$A:$B,2,FALSE),"")</f>
        <v/>
      </c>
      <c r="V1381" t="str">
        <f>VLOOKUP(B1381,'volatile collection data'!$O:$P,2,FALSE)</f>
        <v>25 apr.22 10</v>
      </c>
    </row>
    <row r="1382" spans="1:22" x14ac:dyDescent="0.2">
      <c r="A1382" t="s">
        <v>324</v>
      </c>
      <c r="B1382" s="1" t="str">
        <f t="shared" si="128"/>
        <v>2B</v>
      </c>
      <c r="C1382">
        <v>21.067</v>
      </c>
      <c r="D1382">
        <f t="shared" si="126"/>
        <v>21.07</v>
      </c>
      <c r="E1382">
        <f>VLOOKUP(D1382,'Peak Combiner'!$A$5:$D$4980,4,FALSE)</f>
        <v>21.07</v>
      </c>
      <c r="F1382">
        <f>IFERROR(VLOOKUP(D1382,rt_comb!$A:$B,2,FALSE),D1382)</f>
        <v>21.07</v>
      </c>
      <c r="G1382">
        <v>71996918</v>
      </c>
      <c r="H1382">
        <f>SUMIFS($G:$G,$E:$E,18.51,'RAW2'!$A:$A,'RAW2'!A1382)</f>
        <v>68338316</v>
      </c>
      <c r="I1382" s="1" t="str">
        <f>VLOOKUP(A1382,'volatile collection data'!$G$6:$H$69,2,FALSE)</f>
        <v>B</v>
      </c>
      <c r="J1382" s="1">
        <f>VLOOKUP(A1382,'volatile collection data'!$G$6:$I$69,3,FALSE)</f>
        <v>2</v>
      </c>
      <c r="K1382" s="1" t="str">
        <f>VLOOKUP(A1382,'volatile collection data'!$G$6:$N$69,8,FALSE)</f>
        <v>10B</v>
      </c>
      <c r="L1382" s="1">
        <f>VLOOKUP(A1382,'volatile collection data'!$G$6:$J$69,4,FALSE)</f>
        <v>5.18</v>
      </c>
      <c r="M1382" s="1">
        <f>VLOOKUP($A1382,'volatile collection data'!$G$6:$M$69,6,FALSE)</f>
        <v>9</v>
      </c>
      <c r="N1382" s="1">
        <f>VLOOKUP($A1382,'volatile collection data'!$G$6:$M$69,7,FALSE)</f>
        <v>5.18</v>
      </c>
      <c r="O1382" s="1">
        <f>VLOOKUP(A1382,'volatile collection data'!$G$6:$K$69,5,FALSE)</f>
        <v>0</v>
      </c>
      <c r="P1382" s="1" t="str">
        <f t="shared" si="129"/>
        <v>2B</v>
      </c>
      <c r="Q1382">
        <f t="shared" si="127"/>
        <v>1.016927232953686</v>
      </c>
      <c r="R1382" t="str">
        <f t="shared" si="130"/>
        <v>10B_0-B&amp;5.18%5.18@9</v>
      </c>
      <c r="S1382" t="str">
        <f t="shared" si="131"/>
        <v>2B-10B-VCS-Loc-22</v>
      </c>
      <c r="T1382" t="str">
        <f>IFERROR(IF(VLOOKUP(S1382,Bad!$A:$A,1,FALSE)='RAW2'!S1382,"yes","no"),"no")</f>
        <v>no</v>
      </c>
      <c r="U1382" t="str">
        <f>IFERROR(VLOOKUP(F1382,compounds!$A:$B,2,FALSE),"")</f>
        <v/>
      </c>
      <c r="V1382" t="str">
        <f>VLOOKUP(B1382,'volatile collection data'!$O:$P,2,FALSE)</f>
        <v>25 apr.22 10</v>
      </c>
    </row>
    <row r="1383" spans="1:22" x14ac:dyDescent="0.2">
      <c r="A1383" t="s">
        <v>324</v>
      </c>
      <c r="B1383" s="1" t="str">
        <f t="shared" si="128"/>
        <v>2B</v>
      </c>
      <c r="C1383">
        <v>21.219000000000001</v>
      </c>
      <c r="D1383">
        <f t="shared" si="126"/>
        <v>21.22</v>
      </c>
      <c r="E1383">
        <f>VLOOKUP(D1383,'Peak Combiner'!$A$5:$D$4980,4,FALSE)</f>
        <v>21.22</v>
      </c>
      <c r="F1383">
        <f>IFERROR(VLOOKUP(D1383,rt_comb!$A:$B,2,FALSE),D1383)</f>
        <v>21.22</v>
      </c>
      <c r="G1383">
        <v>35913579</v>
      </c>
      <c r="H1383">
        <f>SUMIFS($G:$G,$E:$E,18.51,'RAW2'!$A:$A,'RAW2'!A1383)</f>
        <v>68338316</v>
      </c>
      <c r="I1383" s="1" t="str">
        <f>VLOOKUP(A1383,'volatile collection data'!$G$6:$H$69,2,FALSE)</f>
        <v>B</v>
      </c>
      <c r="J1383" s="1">
        <f>VLOOKUP(A1383,'volatile collection data'!$G$6:$I$69,3,FALSE)</f>
        <v>2</v>
      </c>
      <c r="K1383" s="1" t="str">
        <f>VLOOKUP(A1383,'volatile collection data'!$G$6:$N$69,8,FALSE)</f>
        <v>10B</v>
      </c>
      <c r="L1383" s="1">
        <f>VLOOKUP(A1383,'volatile collection data'!$G$6:$J$69,4,FALSE)</f>
        <v>5.18</v>
      </c>
      <c r="M1383" s="1">
        <f>VLOOKUP($A1383,'volatile collection data'!$G$6:$M$69,6,FALSE)</f>
        <v>9</v>
      </c>
      <c r="N1383" s="1">
        <f>VLOOKUP($A1383,'volatile collection data'!$G$6:$M$69,7,FALSE)</f>
        <v>5.18</v>
      </c>
      <c r="O1383" s="1">
        <f>VLOOKUP(A1383,'volatile collection data'!$G$6:$K$69,5,FALSE)</f>
        <v>0</v>
      </c>
      <c r="P1383" s="1" t="str">
        <f t="shared" si="129"/>
        <v>2B</v>
      </c>
      <c r="Q1383">
        <f t="shared" si="127"/>
        <v>0.50726472094171593</v>
      </c>
      <c r="R1383" t="str">
        <f t="shared" si="130"/>
        <v>10B_0-B&amp;5.18%5.18@9</v>
      </c>
      <c r="S1383" t="str">
        <f t="shared" si="131"/>
        <v>2B-10B-VCS-Loc-22</v>
      </c>
      <c r="T1383" t="str">
        <f>IFERROR(IF(VLOOKUP(S1383,Bad!$A:$A,1,FALSE)='RAW2'!S1383,"yes","no"),"no")</f>
        <v>no</v>
      </c>
      <c r="U1383" t="str">
        <f>IFERROR(VLOOKUP(F1383,compounds!$A:$B,2,FALSE),"")</f>
        <v/>
      </c>
      <c r="V1383" t="str">
        <f>VLOOKUP(B1383,'volatile collection data'!$O:$P,2,FALSE)</f>
        <v>25 apr.22 10</v>
      </c>
    </row>
    <row r="1384" spans="1:22" x14ac:dyDescent="0.2">
      <c r="A1384" t="s">
        <v>324</v>
      </c>
      <c r="B1384" s="1" t="str">
        <f t="shared" si="128"/>
        <v>2B</v>
      </c>
      <c r="C1384">
        <v>21.327999999999999</v>
      </c>
      <c r="D1384">
        <f t="shared" si="126"/>
        <v>21.33</v>
      </c>
      <c r="E1384">
        <f>VLOOKUP(D1384,'Peak Combiner'!$A$5:$D$4980,4,FALSE)</f>
        <v>21.28</v>
      </c>
      <c r="F1384">
        <f>IFERROR(VLOOKUP(D1384,rt_comb!$A:$B,2,FALSE),D1384)</f>
        <v>21.33</v>
      </c>
      <c r="G1384">
        <v>31094906</v>
      </c>
      <c r="H1384">
        <f>SUMIFS($G:$G,$E:$E,18.51,'RAW2'!$A:$A,'RAW2'!A1384)</f>
        <v>68338316</v>
      </c>
      <c r="I1384" s="1" t="str">
        <f>VLOOKUP(A1384,'volatile collection data'!$G$6:$H$69,2,FALSE)</f>
        <v>B</v>
      </c>
      <c r="J1384" s="1">
        <f>VLOOKUP(A1384,'volatile collection data'!$G$6:$I$69,3,FALSE)</f>
        <v>2</v>
      </c>
      <c r="K1384" s="1" t="str">
        <f>VLOOKUP(A1384,'volatile collection data'!$G$6:$N$69,8,FALSE)</f>
        <v>10B</v>
      </c>
      <c r="L1384" s="1">
        <f>VLOOKUP(A1384,'volatile collection data'!$G$6:$J$69,4,FALSE)</f>
        <v>5.18</v>
      </c>
      <c r="M1384" s="1">
        <f>VLOOKUP($A1384,'volatile collection data'!$G$6:$M$69,6,FALSE)</f>
        <v>9</v>
      </c>
      <c r="N1384" s="1">
        <f>VLOOKUP($A1384,'volatile collection data'!$G$6:$M$69,7,FALSE)</f>
        <v>5.18</v>
      </c>
      <c r="O1384" s="1">
        <f>VLOOKUP(A1384,'volatile collection data'!$G$6:$K$69,5,FALSE)</f>
        <v>0</v>
      </c>
      <c r="P1384" s="1" t="str">
        <f t="shared" si="129"/>
        <v>2B</v>
      </c>
      <c r="Q1384">
        <f t="shared" si="127"/>
        <v>0.43920292140192679</v>
      </c>
      <c r="R1384" t="str">
        <f t="shared" si="130"/>
        <v>10B_0-B&amp;5.18%5.18@9</v>
      </c>
      <c r="S1384" t="str">
        <f t="shared" si="131"/>
        <v>2B-10B-VCS-Loc-22</v>
      </c>
      <c r="T1384" t="str">
        <f>IFERROR(IF(VLOOKUP(S1384,Bad!$A:$A,1,FALSE)='RAW2'!S1384,"yes","no"),"no")</f>
        <v>no</v>
      </c>
      <c r="U1384" t="str">
        <f>IFERROR(VLOOKUP(F1384,compounds!$A:$B,2,FALSE),"")</f>
        <v/>
      </c>
      <c r="V1384" t="str">
        <f>VLOOKUP(B1384,'volatile collection data'!$O:$P,2,FALSE)</f>
        <v>25 apr.22 10</v>
      </c>
    </row>
    <row r="1385" spans="1:22" x14ac:dyDescent="0.2">
      <c r="A1385" t="s">
        <v>324</v>
      </c>
      <c r="B1385" s="1" t="str">
        <f t="shared" si="128"/>
        <v>2B</v>
      </c>
      <c r="C1385">
        <v>21.411000000000001</v>
      </c>
      <c r="D1385">
        <f t="shared" si="126"/>
        <v>21.41</v>
      </c>
      <c r="E1385">
        <f>VLOOKUP(D1385,'Peak Combiner'!$A$5:$D$4980,4,FALSE)</f>
        <v>21.41</v>
      </c>
      <c r="F1385">
        <f>IFERROR(VLOOKUP(D1385,rt_comb!$A:$B,2,FALSE),D1385)</f>
        <v>21.41</v>
      </c>
      <c r="G1385">
        <v>68964579</v>
      </c>
      <c r="H1385">
        <f>SUMIFS($G:$G,$E:$E,18.51,'RAW2'!$A:$A,'RAW2'!A1385)</f>
        <v>68338316</v>
      </c>
      <c r="I1385" s="1" t="str">
        <f>VLOOKUP(A1385,'volatile collection data'!$G$6:$H$69,2,FALSE)</f>
        <v>B</v>
      </c>
      <c r="J1385" s="1">
        <f>VLOOKUP(A1385,'volatile collection data'!$G$6:$I$69,3,FALSE)</f>
        <v>2</v>
      </c>
      <c r="K1385" s="1" t="str">
        <f>VLOOKUP(A1385,'volatile collection data'!$G$6:$N$69,8,FALSE)</f>
        <v>10B</v>
      </c>
      <c r="L1385" s="1">
        <f>VLOOKUP(A1385,'volatile collection data'!$G$6:$J$69,4,FALSE)</f>
        <v>5.18</v>
      </c>
      <c r="M1385" s="1">
        <f>VLOOKUP($A1385,'volatile collection data'!$G$6:$M$69,6,FALSE)</f>
        <v>9</v>
      </c>
      <c r="N1385" s="1">
        <f>VLOOKUP($A1385,'volatile collection data'!$G$6:$M$69,7,FALSE)</f>
        <v>5.18</v>
      </c>
      <c r="O1385" s="1">
        <f>VLOOKUP(A1385,'volatile collection data'!$G$6:$K$69,5,FALSE)</f>
        <v>0</v>
      </c>
      <c r="P1385" s="1" t="str">
        <f t="shared" si="129"/>
        <v>2B</v>
      </c>
      <c r="Q1385">
        <f t="shared" si="127"/>
        <v>0.97409667583667792</v>
      </c>
      <c r="R1385" t="str">
        <f t="shared" si="130"/>
        <v>10B_0-B&amp;5.18%5.18@9</v>
      </c>
      <c r="S1385" t="str">
        <f t="shared" si="131"/>
        <v>2B-10B-VCS-Loc-22</v>
      </c>
      <c r="T1385" t="str">
        <f>IFERROR(IF(VLOOKUP(S1385,Bad!$A:$A,1,FALSE)='RAW2'!S1385,"yes","no"),"no")</f>
        <v>no</v>
      </c>
      <c r="U1385" t="str">
        <f>IFERROR(VLOOKUP(F1385,compounds!$A:$B,2,FALSE),"")</f>
        <v/>
      </c>
      <c r="V1385" t="str">
        <f>VLOOKUP(B1385,'volatile collection data'!$O:$P,2,FALSE)</f>
        <v>25 apr.22 10</v>
      </c>
    </row>
    <row r="1386" spans="1:22" x14ac:dyDescent="0.2">
      <c r="A1386" t="s">
        <v>324</v>
      </c>
      <c r="B1386" s="1" t="str">
        <f t="shared" si="128"/>
        <v>2B</v>
      </c>
      <c r="C1386">
        <v>21.516999999999999</v>
      </c>
      <c r="D1386">
        <f t="shared" si="126"/>
        <v>21.52</v>
      </c>
      <c r="E1386">
        <f>VLOOKUP(D1386,'Peak Combiner'!$A$5:$D$4980,4,FALSE)</f>
        <v>21.52</v>
      </c>
      <c r="F1386">
        <f>IFERROR(VLOOKUP(D1386,rt_comb!$A:$B,2,FALSE),D1386)</f>
        <v>21.52</v>
      </c>
      <c r="G1386">
        <v>15272367</v>
      </c>
      <c r="H1386">
        <f>SUMIFS($G:$G,$E:$E,18.51,'RAW2'!$A:$A,'RAW2'!A1386)</f>
        <v>68338316</v>
      </c>
      <c r="I1386" s="1" t="str">
        <f>VLOOKUP(A1386,'volatile collection data'!$G$6:$H$69,2,FALSE)</f>
        <v>B</v>
      </c>
      <c r="J1386" s="1">
        <f>VLOOKUP(A1386,'volatile collection data'!$G$6:$I$69,3,FALSE)</f>
        <v>2</v>
      </c>
      <c r="K1386" s="1" t="str">
        <f>VLOOKUP(A1386,'volatile collection data'!$G$6:$N$69,8,FALSE)</f>
        <v>10B</v>
      </c>
      <c r="L1386" s="1">
        <f>VLOOKUP(A1386,'volatile collection data'!$G$6:$J$69,4,FALSE)</f>
        <v>5.18</v>
      </c>
      <c r="M1386" s="1">
        <f>VLOOKUP($A1386,'volatile collection data'!$G$6:$M$69,6,FALSE)</f>
        <v>9</v>
      </c>
      <c r="N1386" s="1">
        <f>VLOOKUP($A1386,'volatile collection data'!$G$6:$M$69,7,FALSE)</f>
        <v>5.18</v>
      </c>
      <c r="O1386" s="1">
        <f>VLOOKUP(A1386,'volatile collection data'!$G$6:$K$69,5,FALSE)</f>
        <v>0</v>
      </c>
      <c r="P1386" s="1" t="str">
        <f t="shared" si="129"/>
        <v>2B</v>
      </c>
      <c r="Q1386">
        <f t="shared" si="127"/>
        <v>0.21571598264752367</v>
      </c>
      <c r="R1386" t="str">
        <f t="shared" si="130"/>
        <v>10B_0-B&amp;5.18%5.18@9</v>
      </c>
      <c r="S1386" t="str">
        <f t="shared" si="131"/>
        <v>2B-10B-VCS-Loc-22</v>
      </c>
      <c r="T1386" t="str">
        <f>IFERROR(IF(VLOOKUP(S1386,Bad!$A:$A,1,FALSE)='RAW2'!S1386,"yes","no"),"no")</f>
        <v>no</v>
      </c>
      <c r="U1386" t="str">
        <f>IFERROR(VLOOKUP(F1386,compounds!$A:$B,2,FALSE),"")</f>
        <v/>
      </c>
      <c r="V1386" t="str">
        <f>VLOOKUP(B1386,'volatile collection data'!$O:$P,2,FALSE)</f>
        <v>25 apr.22 10</v>
      </c>
    </row>
    <row r="1387" spans="1:22" x14ac:dyDescent="0.2">
      <c r="A1387" t="s">
        <v>324</v>
      </c>
      <c r="B1387" s="1" t="str">
        <f t="shared" si="128"/>
        <v>2B</v>
      </c>
      <c r="C1387">
        <v>21.6</v>
      </c>
      <c r="D1387">
        <f t="shared" si="126"/>
        <v>21.6</v>
      </c>
      <c r="E1387">
        <f>VLOOKUP(D1387,'Peak Combiner'!$A$5:$D$4980,4,FALSE)</f>
        <v>21.6</v>
      </c>
      <c r="F1387">
        <f>IFERROR(VLOOKUP(D1387,rt_comb!$A:$B,2,FALSE),D1387)</f>
        <v>21.6</v>
      </c>
      <c r="G1387">
        <v>57630507</v>
      </c>
      <c r="H1387">
        <f>SUMIFS($G:$G,$E:$E,18.51,'RAW2'!$A:$A,'RAW2'!A1387)</f>
        <v>68338316</v>
      </c>
      <c r="I1387" s="1" t="str">
        <f>VLOOKUP(A1387,'volatile collection data'!$G$6:$H$69,2,FALSE)</f>
        <v>B</v>
      </c>
      <c r="J1387" s="1">
        <f>VLOOKUP(A1387,'volatile collection data'!$G$6:$I$69,3,FALSE)</f>
        <v>2</v>
      </c>
      <c r="K1387" s="1" t="str">
        <f>VLOOKUP(A1387,'volatile collection data'!$G$6:$N$69,8,FALSE)</f>
        <v>10B</v>
      </c>
      <c r="L1387" s="1">
        <f>VLOOKUP(A1387,'volatile collection data'!$G$6:$J$69,4,FALSE)</f>
        <v>5.18</v>
      </c>
      <c r="M1387" s="1">
        <f>VLOOKUP($A1387,'volatile collection data'!$G$6:$M$69,6,FALSE)</f>
        <v>9</v>
      </c>
      <c r="N1387" s="1">
        <f>VLOOKUP($A1387,'volatile collection data'!$G$6:$M$69,7,FALSE)</f>
        <v>5.18</v>
      </c>
      <c r="O1387" s="1">
        <f>VLOOKUP(A1387,'volatile collection data'!$G$6:$K$69,5,FALSE)</f>
        <v>0</v>
      </c>
      <c r="P1387" s="1" t="str">
        <f t="shared" si="129"/>
        <v>2B</v>
      </c>
      <c r="Q1387">
        <f t="shared" si="127"/>
        <v>0.81400751094967738</v>
      </c>
      <c r="R1387" t="str">
        <f t="shared" si="130"/>
        <v>10B_0-B&amp;5.18%5.18@9</v>
      </c>
      <c r="S1387" t="str">
        <f t="shared" si="131"/>
        <v>2B-10B-VCS-Loc-22</v>
      </c>
      <c r="T1387" t="str">
        <f>IFERROR(IF(VLOOKUP(S1387,Bad!$A:$A,1,FALSE)='RAW2'!S1387,"yes","no"),"no")</f>
        <v>no</v>
      </c>
      <c r="U1387" t="str">
        <f>IFERROR(VLOOKUP(F1387,compounds!$A:$B,2,FALSE),"")</f>
        <v/>
      </c>
      <c r="V1387" t="str">
        <f>VLOOKUP(B1387,'volatile collection data'!$O:$P,2,FALSE)</f>
        <v>25 apr.22 10</v>
      </c>
    </row>
    <row r="1388" spans="1:22" x14ac:dyDescent="0.2">
      <c r="A1388" t="s">
        <v>324</v>
      </c>
      <c r="B1388" s="1" t="str">
        <f t="shared" si="128"/>
        <v>2B</v>
      </c>
      <c r="C1388">
        <v>21.760999999999999</v>
      </c>
      <c r="D1388">
        <f t="shared" si="126"/>
        <v>21.76</v>
      </c>
      <c r="E1388">
        <f>VLOOKUP(D1388,'Peak Combiner'!$A$5:$D$4980,4,FALSE)</f>
        <v>21.76</v>
      </c>
      <c r="F1388">
        <f>IFERROR(VLOOKUP(D1388,rt_comb!$A:$B,2,FALSE),D1388)</f>
        <v>21.76</v>
      </c>
      <c r="G1388">
        <v>51600239</v>
      </c>
      <c r="H1388">
        <f>SUMIFS($G:$G,$E:$E,18.51,'RAW2'!$A:$A,'RAW2'!A1388)</f>
        <v>68338316</v>
      </c>
      <c r="I1388" s="1" t="str">
        <f>VLOOKUP(A1388,'volatile collection data'!$G$6:$H$69,2,FALSE)</f>
        <v>B</v>
      </c>
      <c r="J1388" s="1">
        <f>VLOOKUP(A1388,'volatile collection data'!$G$6:$I$69,3,FALSE)</f>
        <v>2</v>
      </c>
      <c r="K1388" s="1" t="str">
        <f>VLOOKUP(A1388,'volatile collection data'!$G$6:$N$69,8,FALSE)</f>
        <v>10B</v>
      </c>
      <c r="L1388" s="1">
        <f>VLOOKUP(A1388,'volatile collection data'!$G$6:$J$69,4,FALSE)</f>
        <v>5.18</v>
      </c>
      <c r="M1388" s="1">
        <f>VLOOKUP($A1388,'volatile collection data'!$G$6:$M$69,6,FALSE)</f>
        <v>9</v>
      </c>
      <c r="N1388" s="1">
        <f>VLOOKUP($A1388,'volatile collection data'!$G$6:$M$69,7,FALSE)</f>
        <v>5.18</v>
      </c>
      <c r="O1388" s="1">
        <f>VLOOKUP(A1388,'volatile collection data'!$G$6:$K$69,5,FALSE)</f>
        <v>0</v>
      </c>
      <c r="P1388" s="1" t="str">
        <f t="shared" si="129"/>
        <v>2B</v>
      </c>
      <c r="Q1388">
        <f t="shared" si="127"/>
        <v>0.7288324239937447</v>
      </c>
      <c r="R1388" t="str">
        <f t="shared" si="130"/>
        <v>10B_0-B&amp;5.18%5.18@9</v>
      </c>
      <c r="S1388" t="str">
        <f t="shared" si="131"/>
        <v>2B-10B-VCS-Loc-22</v>
      </c>
      <c r="T1388" t="str">
        <f>IFERROR(IF(VLOOKUP(S1388,Bad!$A:$A,1,FALSE)='RAW2'!S1388,"yes","no"),"no")</f>
        <v>no</v>
      </c>
      <c r="U1388" t="str">
        <f>IFERROR(VLOOKUP(F1388,compounds!$A:$B,2,FALSE),"")</f>
        <v/>
      </c>
      <c r="V1388" t="str">
        <f>VLOOKUP(B1388,'volatile collection data'!$O:$P,2,FALSE)</f>
        <v>25 apr.22 10</v>
      </c>
    </row>
    <row r="1389" spans="1:22" x14ac:dyDescent="0.2">
      <c r="A1389" t="s">
        <v>324</v>
      </c>
      <c r="B1389" s="1" t="str">
        <f t="shared" si="128"/>
        <v>2B</v>
      </c>
      <c r="C1389">
        <v>21.847999999999999</v>
      </c>
      <c r="D1389">
        <f t="shared" si="126"/>
        <v>21.85</v>
      </c>
      <c r="E1389">
        <f>VLOOKUP(D1389,'Peak Combiner'!$A$5:$D$4980,4,FALSE)</f>
        <v>21.85</v>
      </c>
      <c r="F1389">
        <f>IFERROR(VLOOKUP(D1389,rt_comb!$A:$B,2,FALSE),D1389)</f>
        <v>21.85</v>
      </c>
      <c r="G1389">
        <v>21644509</v>
      </c>
      <c r="H1389">
        <f>SUMIFS($G:$G,$E:$E,18.51,'RAW2'!$A:$A,'RAW2'!A1389)</f>
        <v>68338316</v>
      </c>
      <c r="I1389" s="1" t="str">
        <f>VLOOKUP(A1389,'volatile collection data'!$G$6:$H$69,2,FALSE)</f>
        <v>B</v>
      </c>
      <c r="J1389" s="1">
        <f>VLOOKUP(A1389,'volatile collection data'!$G$6:$I$69,3,FALSE)</f>
        <v>2</v>
      </c>
      <c r="K1389" s="1" t="str">
        <f>VLOOKUP(A1389,'volatile collection data'!$G$6:$N$69,8,FALSE)</f>
        <v>10B</v>
      </c>
      <c r="L1389" s="1">
        <f>VLOOKUP(A1389,'volatile collection data'!$G$6:$J$69,4,FALSE)</f>
        <v>5.18</v>
      </c>
      <c r="M1389" s="1">
        <f>VLOOKUP($A1389,'volatile collection data'!$G$6:$M$69,6,FALSE)</f>
        <v>9</v>
      </c>
      <c r="N1389" s="1">
        <f>VLOOKUP($A1389,'volatile collection data'!$G$6:$M$69,7,FALSE)</f>
        <v>5.18</v>
      </c>
      <c r="O1389" s="1">
        <f>VLOOKUP(A1389,'volatile collection data'!$G$6:$K$69,5,FALSE)</f>
        <v>0</v>
      </c>
      <c r="P1389" s="1" t="str">
        <f t="shared" si="129"/>
        <v>2B</v>
      </c>
      <c r="Q1389">
        <f t="shared" si="127"/>
        <v>0.30571990103814101</v>
      </c>
      <c r="R1389" t="str">
        <f t="shared" si="130"/>
        <v>10B_0-B&amp;5.18%5.18@9</v>
      </c>
      <c r="S1389" t="str">
        <f t="shared" si="131"/>
        <v>2B-10B-VCS-Loc-22</v>
      </c>
      <c r="T1389" t="str">
        <f>IFERROR(IF(VLOOKUP(S1389,Bad!$A:$A,1,FALSE)='RAW2'!S1389,"yes","no"),"no")</f>
        <v>no</v>
      </c>
      <c r="U1389" t="str">
        <f>IFERROR(VLOOKUP(F1389,compounds!$A:$B,2,FALSE),"")</f>
        <v/>
      </c>
      <c r="V1389" t="str">
        <f>VLOOKUP(B1389,'volatile collection data'!$O:$P,2,FALSE)</f>
        <v>25 apr.22 10</v>
      </c>
    </row>
    <row r="1390" spans="1:22" x14ac:dyDescent="0.2">
      <c r="A1390" t="s">
        <v>324</v>
      </c>
      <c r="B1390" s="1" t="str">
        <f t="shared" si="128"/>
        <v>2B</v>
      </c>
      <c r="C1390">
        <v>21.891999999999999</v>
      </c>
      <c r="D1390">
        <f t="shared" si="126"/>
        <v>21.89</v>
      </c>
      <c r="E1390">
        <f>VLOOKUP(D1390,'Peak Combiner'!$A$5:$D$4980,4,FALSE)</f>
        <v>21.89</v>
      </c>
      <c r="F1390">
        <f>IFERROR(VLOOKUP(D1390,rt_comb!$A:$B,2,FALSE),D1390)</f>
        <v>21.89</v>
      </c>
      <c r="G1390">
        <v>28716599</v>
      </c>
      <c r="H1390">
        <f>SUMIFS($G:$G,$E:$E,18.51,'RAW2'!$A:$A,'RAW2'!A1390)</f>
        <v>68338316</v>
      </c>
      <c r="I1390" s="1" t="str">
        <f>VLOOKUP(A1390,'volatile collection data'!$G$6:$H$69,2,FALSE)</f>
        <v>B</v>
      </c>
      <c r="J1390" s="1">
        <f>VLOOKUP(A1390,'volatile collection data'!$G$6:$I$69,3,FALSE)</f>
        <v>2</v>
      </c>
      <c r="K1390" s="1" t="str">
        <f>VLOOKUP(A1390,'volatile collection data'!$G$6:$N$69,8,FALSE)</f>
        <v>10B</v>
      </c>
      <c r="L1390" s="1">
        <f>VLOOKUP(A1390,'volatile collection data'!$G$6:$J$69,4,FALSE)</f>
        <v>5.18</v>
      </c>
      <c r="M1390" s="1">
        <f>VLOOKUP($A1390,'volatile collection data'!$G$6:$M$69,6,FALSE)</f>
        <v>9</v>
      </c>
      <c r="N1390" s="1">
        <f>VLOOKUP($A1390,'volatile collection data'!$G$6:$M$69,7,FALSE)</f>
        <v>5.18</v>
      </c>
      <c r="O1390" s="1">
        <f>VLOOKUP(A1390,'volatile collection data'!$G$6:$K$69,5,FALSE)</f>
        <v>0</v>
      </c>
      <c r="P1390" s="1" t="str">
        <f t="shared" si="129"/>
        <v>2B</v>
      </c>
      <c r="Q1390">
        <f t="shared" si="127"/>
        <v>0.40561030072024168</v>
      </c>
      <c r="R1390" t="str">
        <f t="shared" si="130"/>
        <v>10B_0-B&amp;5.18%5.18@9</v>
      </c>
      <c r="S1390" t="str">
        <f t="shared" si="131"/>
        <v>2B-10B-VCS-Loc-22</v>
      </c>
      <c r="T1390" t="str">
        <f>IFERROR(IF(VLOOKUP(S1390,Bad!$A:$A,1,FALSE)='RAW2'!S1390,"yes","no"),"no")</f>
        <v>no</v>
      </c>
      <c r="U1390" t="str">
        <f>IFERROR(VLOOKUP(F1390,compounds!$A:$B,2,FALSE),"")</f>
        <v/>
      </c>
      <c r="V1390" t="str">
        <f>VLOOKUP(B1390,'volatile collection data'!$O:$P,2,FALSE)</f>
        <v>25 apr.22 10</v>
      </c>
    </row>
    <row r="1391" spans="1:22" x14ac:dyDescent="0.2">
      <c r="A1391" t="s">
        <v>324</v>
      </c>
      <c r="B1391" s="1" t="str">
        <f t="shared" si="128"/>
        <v>2B</v>
      </c>
      <c r="C1391">
        <v>22.068000000000001</v>
      </c>
      <c r="D1391">
        <f t="shared" si="126"/>
        <v>22.07</v>
      </c>
      <c r="E1391">
        <f>VLOOKUP(D1391,'Peak Combiner'!$A$5:$D$4980,4,FALSE)</f>
        <v>22.07</v>
      </c>
      <c r="F1391">
        <f>IFERROR(VLOOKUP(D1391,rt_comb!$A:$B,2,FALSE),D1391)</f>
        <v>22.07</v>
      </c>
      <c r="G1391">
        <v>76077725</v>
      </c>
      <c r="H1391">
        <f>SUMIFS($G:$G,$E:$E,18.51,'RAW2'!$A:$A,'RAW2'!A1391)</f>
        <v>68338316</v>
      </c>
      <c r="I1391" s="1" t="str">
        <f>VLOOKUP(A1391,'volatile collection data'!$G$6:$H$69,2,FALSE)</f>
        <v>B</v>
      </c>
      <c r="J1391" s="1">
        <f>VLOOKUP(A1391,'volatile collection data'!$G$6:$I$69,3,FALSE)</f>
        <v>2</v>
      </c>
      <c r="K1391" s="1" t="str">
        <f>VLOOKUP(A1391,'volatile collection data'!$G$6:$N$69,8,FALSE)</f>
        <v>10B</v>
      </c>
      <c r="L1391" s="1">
        <f>VLOOKUP(A1391,'volatile collection data'!$G$6:$J$69,4,FALSE)</f>
        <v>5.18</v>
      </c>
      <c r="M1391" s="1">
        <f>VLOOKUP($A1391,'volatile collection data'!$G$6:$M$69,6,FALSE)</f>
        <v>9</v>
      </c>
      <c r="N1391" s="1">
        <f>VLOOKUP($A1391,'volatile collection data'!$G$6:$M$69,7,FALSE)</f>
        <v>5.18</v>
      </c>
      <c r="O1391" s="1">
        <f>VLOOKUP(A1391,'volatile collection data'!$G$6:$K$69,5,FALSE)</f>
        <v>0</v>
      </c>
      <c r="P1391" s="1" t="str">
        <f t="shared" si="129"/>
        <v>2B</v>
      </c>
      <c r="Q1391">
        <f t="shared" si="127"/>
        <v>1.0745669748483047</v>
      </c>
      <c r="R1391" t="str">
        <f t="shared" si="130"/>
        <v>10B_0-B&amp;5.18%5.18@9</v>
      </c>
      <c r="S1391" t="str">
        <f t="shared" si="131"/>
        <v>2B-10B-VCS-Loc-22</v>
      </c>
      <c r="T1391" t="str">
        <f>IFERROR(IF(VLOOKUP(S1391,Bad!$A:$A,1,FALSE)='RAW2'!S1391,"yes","no"),"no")</f>
        <v>no</v>
      </c>
      <c r="U1391" t="str">
        <f>IFERROR(VLOOKUP(F1391,compounds!$A:$B,2,FALSE),"")</f>
        <v/>
      </c>
      <c r="V1391" t="str">
        <f>VLOOKUP(B1391,'volatile collection data'!$O:$P,2,FALSE)</f>
        <v>25 apr.22 10</v>
      </c>
    </row>
    <row r="1392" spans="1:22" x14ac:dyDescent="0.2">
      <c r="A1392" t="s">
        <v>324</v>
      </c>
      <c r="B1392" s="1" t="str">
        <f t="shared" si="128"/>
        <v>2B</v>
      </c>
      <c r="C1392">
        <v>22.172999999999998</v>
      </c>
      <c r="D1392">
        <f t="shared" si="126"/>
        <v>22.17</v>
      </c>
      <c r="E1392">
        <f>VLOOKUP(D1392,'Peak Combiner'!$A$5:$D$4980,4,FALSE)</f>
        <v>22.17</v>
      </c>
      <c r="F1392">
        <f>IFERROR(VLOOKUP(D1392,rt_comb!$A:$B,2,FALSE),D1392)</f>
        <v>22.18</v>
      </c>
      <c r="G1392">
        <v>33253781</v>
      </c>
      <c r="H1392">
        <f>SUMIFS($G:$G,$E:$E,18.51,'RAW2'!$A:$A,'RAW2'!A1392)</f>
        <v>68338316</v>
      </c>
      <c r="I1392" s="1" t="str">
        <f>VLOOKUP(A1392,'volatile collection data'!$G$6:$H$69,2,FALSE)</f>
        <v>B</v>
      </c>
      <c r="J1392" s="1">
        <f>VLOOKUP(A1392,'volatile collection data'!$G$6:$I$69,3,FALSE)</f>
        <v>2</v>
      </c>
      <c r="K1392" s="1" t="str">
        <f>VLOOKUP(A1392,'volatile collection data'!$G$6:$N$69,8,FALSE)</f>
        <v>10B</v>
      </c>
      <c r="L1392" s="1">
        <f>VLOOKUP(A1392,'volatile collection data'!$G$6:$J$69,4,FALSE)</f>
        <v>5.18</v>
      </c>
      <c r="M1392" s="1">
        <f>VLOOKUP($A1392,'volatile collection data'!$G$6:$M$69,6,FALSE)</f>
        <v>9</v>
      </c>
      <c r="N1392" s="1">
        <f>VLOOKUP($A1392,'volatile collection data'!$G$6:$M$69,7,FALSE)</f>
        <v>5.18</v>
      </c>
      <c r="O1392" s="1">
        <f>VLOOKUP(A1392,'volatile collection data'!$G$6:$K$69,5,FALSE)</f>
        <v>0</v>
      </c>
      <c r="P1392" s="1" t="str">
        <f t="shared" si="129"/>
        <v>2B</v>
      </c>
      <c r="Q1392">
        <f t="shared" si="127"/>
        <v>0.46969615418229221</v>
      </c>
      <c r="R1392" t="str">
        <f t="shared" si="130"/>
        <v>10B_0-B&amp;5.18%5.18@9</v>
      </c>
      <c r="S1392" t="str">
        <f t="shared" si="131"/>
        <v>2B-10B-VCS-Loc-22</v>
      </c>
      <c r="T1392" t="str">
        <f>IFERROR(IF(VLOOKUP(S1392,Bad!$A:$A,1,FALSE)='RAW2'!S1392,"yes","no"),"no")</f>
        <v>no</v>
      </c>
      <c r="U1392" t="str">
        <f>IFERROR(VLOOKUP(F1392,compounds!$A:$B,2,FALSE),"")</f>
        <v>humulene</v>
      </c>
      <c r="V1392" t="str">
        <f>VLOOKUP(B1392,'volatile collection data'!$O:$P,2,FALSE)</f>
        <v>25 apr.22 10</v>
      </c>
    </row>
    <row r="1393" spans="1:22" x14ac:dyDescent="0.2">
      <c r="A1393" t="s">
        <v>324</v>
      </c>
      <c r="B1393" s="1" t="str">
        <f t="shared" si="128"/>
        <v>2B</v>
      </c>
      <c r="C1393">
        <v>22.254999999999999</v>
      </c>
      <c r="D1393">
        <f t="shared" si="126"/>
        <v>22.26</v>
      </c>
      <c r="E1393">
        <f>VLOOKUP(D1393,'Peak Combiner'!$A$5:$D$4980,4,FALSE)</f>
        <v>22.26</v>
      </c>
      <c r="F1393">
        <f>IFERROR(VLOOKUP(D1393,rt_comb!$A:$B,2,FALSE),D1393)</f>
        <v>22.26</v>
      </c>
      <c r="G1393">
        <v>24243904</v>
      </c>
      <c r="H1393">
        <f>SUMIFS($G:$G,$E:$E,18.51,'RAW2'!$A:$A,'RAW2'!A1393)</f>
        <v>68338316</v>
      </c>
      <c r="I1393" s="1" t="str">
        <f>VLOOKUP(A1393,'volatile collection data'!$G$6:$H$69,2,FALSE)</f>
        <v>B</v>
      </c>
      <c r="J1393" s="1">
        <f>VLOOKUP(A1393,'volatile collection data'!$G$6:$I$69,3,FALSE)</f>
        <v>2</v>
      </c>
      <c r="K1393" s="1" t="str">
        <f>VLOOKUP(A1393,'volatile collection data'!$G$6:$N$69,8,FALSE)</f>
        <v>10B</v>
      </c>
      <c r="L1393" s="1">
        <f>VLOOKUP(A1393,'volatile collection data'!$G$6:$J$69,4,FALSE)</f>
        <v>5.18</v>
      </c>
      <c r="M1393" s="1">
        <f>VLOOKUP($A1393,'volatile collection data'!$G$6:$M$69,6,FALSE)</f>
        <v>9</v>
      </c>
      <c r="N1393" s="1">
        <f>VLOOKUP($A1393,'volatile collection data'!$G$6:$M$69,7,FALSE)</f>
        <v>5.18</v>
      </c>
      <c r="O1393" s="1">
        <f>VLOOKUP(A1393,'volatile collection data'!$G$6:$K$69,5,FALSE)</f>
        <v>0</v>
      </c>
      <c r="P1393" s="1" t="str">
        <f t="shared" si="129"/>
        <v>2B</v>
      </c>
      <c r="Q1393">
        <f t="shared" si="127"/>
        <v>0.34243529994873945</v>
      </c>
      <c r="R1393" t="str">
        <f t="shared" si="130"/>
        <v>10B_0-B&amp;5.18%5.18@9</v>
      </c>
      <c r="S1393" t="str">
        <f t="shared" si="131"/>
        <v>2B-10B-VCS-Loc-22</v>
      </c>
      <c r="T1393" t="str">
        <f>IFERROR(IF(VLOOKUP(S1393,Bad!$A:$A,1,FALSE)='RAW2'!S1393,"yes","no"),"no")</f>
        <v>no</v>
      </c>
      <c r="U1393" t="str">
        <f>IFERROR(VLOOKUP(F1393,compounds!$A:$B,2,FALSE),"")</f>
        <v/>
      </c>
      <c r="V1393" t="str">
        <f>VLOOKUP(B1393,'volatile collection data'!$O:$P,2,FALSE)</f>
        <v>25 apr.22 10</v>
      </c>
    </row>
    <row r="1394" spans="1:22" x14ac:dyDescent="0.2">
      <c r="A1394" t="s">
        <v>324</v>
      </c>
      <c r="B1394" s="1" t="str">
        <f t="shared" si="128"/>
        <v>2B</v>
      </c>
      <c r="C1394">
        <v>22.318000000000001</v>
      </c>
      <c r="D1394">
        <f t="shared" si="126"/>
        <v>22.32</v>
      </c>
      <c r="E1394">
        <f>VLOOKUP(D1394,'Peak Combiner'!$A$5:$D$4980,4,FALSE)</f>
        <v>22.32</v>
      </c>
      <c r="F1394">
        <f>IFERROR(VLOOKUP(D1394,rt_comb!$A:$B,2,FALSE),D1394)</f>
        <v>22.32</v>
      </c>
      <c r="G1394">
        <v>17323938</v>
      </c>
      <c r="H1394">
        <f>SUMIFS($G:$G,$E:$E,18.51,'RAW2'!$A:$A,'RAW2'!A1394)</f>
        <v>68338316</v>
      </c>
      <c r="I1394" s="1" t="str">
        <f>VLOOKUP(A1394,'volatile collection data'!$G$6:$H$69,2,FALSE)</f>
        <v>B</v>
      </c>
      <c r="J1394" s="1">
        <f>VLOOKUP(A1394,'volatile collection data'!$G$6:$I$69,3,FALSE)</f>
        <v>2</v>
      </c>
      <c r="K1394" s="1" t="str">
        <f>VLOOKUP(A1394,'volatile collection data'!$G$6:$N$69,8,FALSE)</f>
        <v>10B</v>
      </c>
      <c r="L1394" s="1">
        <f>VLOOKUP(A1394,'volatile collection data'!$G$6:$J$69,4,FALSE)</f>
        <v>5.18</v>
      </c>
      <c r="M1394" s="1">
        <f>VLOOKUP($A1394,'volatile collection data'!$G$6:$M$69,6,FALSE)</f>
        <v>9</v>
      </c>
      <c r="N1394" s="1">
        <f>VLOOKUP($A1394,'volatile collection data'!$G$6:$M$69,7,FALSE)</f>
        <v>5.18</v>
      </c>
      <c r="O1394" s="1">
        <f>VLOOKUP(A1394,'volatile collection data'!$G$6:$K$69,5,FALSE)</f>
        <v>0</v>
      </c>
      <c r="P1394" s="1" t="str">
        <f t="shared" si="129"/>
        <v>2B</v>
      </c>
      <c r="Q1394">
        <f t="shared" si="127"/>
        <v>0.24469358999785537</v>
      </c>
      <c r="R1394" t="str">
        <f t="shared" si="130"/>
        <v>10B_0-B&amp;5.18%5.18@9</v>
      </c>
      <c r="S1394" t="str">
        <f t="shared" si="131"/>
        <v>2B-10B-VCS-Loc-22</v>
      </c>
      <c r="T1394" t="str">
        <f>IFERROR(IF(VLOOKUP(S1394,Bad!$A:$A,1,FALSE)='RAW2'!S1394,"yes","no"),"no")</f>
        <v>no</v>
      </c>
      <c r="U1394" t="str">
        <f>IFERROR(VLOOKUP(F1394,compounds!$A:$B,2,FALSE),"")</f>
        <v/>
      </c>
      <c r="V1394" t="str">
        <f>VLOOKUP(B1394,'volatile collection data'!$O:$P,2,FALSE)</f>
        <v>25 apr.22 10</v>
      </c>
    </row>
    <row r="1395" spans="1:22" x14ac:dyDescent="0.2">
      <c r="A1395" t="s">
        <v>324</v>
      </c>
      <c r="B1395" s="1" t="str">
        <f t="shared" si="128"/>
        <v>2B</v>
      </c>
      <c r="C1395">
        <v>22.391999999999999</v>
      </c>
      <c r="D1395">
        <f t="shared" si="126"/>
        <v>22.39</v>
      </c>
      <c r="E1395">
        <f>VLOOKUP(D1395,'Peak Combiner'!$A$5:$D$4980,4,FALSE)</f>
        <v>22.39</v>
      </c>
      <c r="F1395">
        <f>IFERROR(VLOOKUP(D1395,rt_comb!$A:$B,2,FALSE),D1395)</f>
        <v>22.39</v>
      </c>
      <c r="G1395">
        <v>34350184</v>
      </c>
      <c r="H1395">
        <f>SUMIFS($G:$G,$E:$E,18.51,'RAW2'!$A:$A,'RAW2'!A1395)</f>
        <v>68338316</v>
      </c>
      <c r="I1395" s="1" t="str">
        <f>VLOOKUP(A1395,'volatile collection data'!$G$6:$H$69,2,FALSE)</f>
        <v>B</v>
      </c>
      <c r="J1395" s="1">
        <f>VLOOKUP(A1395,'volatile collection data'!$G$6:$I$69,3,FALSE)</f>
        <v>2</v>
      </c>
      <c r="K1395" s="1" t="str">
        <f>VLOOKUP(A1395,'volatile collection data'!$G$6:$N$69,8,FALSE)</f>
        <v>10B</v>
      </c>
      <c r="L1395" s="1">
        <f>VLOOKUP(A1395,'volatile collection data'!$G$6:$J$69,4,FALSE)</f>
        <v>5.18</v>
      </c>
      <c r="M1395" s="1">
        <f>VLOOKUP($A1395,'volatile collection data'!$G$6:$M$69,6,FALSE)</f>
        <v>9</v>
      </c>
      <c r="N1395" s="1">
        <f>VLOOKUP($A1395,'volatile collection data'!$G$6:$M$69,7,FALSE)</f>
        <v>5.18</v>
      </c>
      <c r="O1395" s="1">
        <f>VLOOKUP(A1395,'volatile collection data'!$G$6:$K$69,5,FALSE)</f>
        <v>0</v>
      </c>
      <c r="P1395" s="1" t="str">
        <f t="shared" si="129"/>
        <v>2B</v>
      </c>
      <c r="Q1395">
        <f t="shared" si="127"/>
        <v>0.48518240137126395</v>
      </c>
      <c r="R1395" t="str">
        <f t="shared" si="130"/>
        <v>10B_0-B&amp;5.18%5.18@9</v>
      </c>
      <c r="S1395" t="str">
        <f t="shared" si="131"/>
        <v>2B-10B-VCS-Loc-22</v>
      </c>
      <c r="T1395" t="str">
        <f>IFERROR(IF(VLOOKUP(S1395,Bad!$A:$A,1,FALSE)='RAW2'!S1395,"yes","no"),"no")</f>
        <v>no</v>
      </c>
      <c r="U1395" t="str">
        <f>IFERROR(VLOOKUP(F1395,compounds!$A:$B,2,FALSE),"")</f>
        <v/>
      </c>
      <c r="V1395" t="str">
        <f>VLOOKUP(B1395,'volatile collection data'!$O:$P,2,FALSE)</f>
        <v>25 apr.22 10</v>
      </c>
    </row>
    <row r="1396" spans="1:22" x14ac:dyDescent="0.2">
      <c r="A1396" t="s">
        <v>324</v>
      </c>
      <c r="B1396" s="1" t="str">
        <f t="shared" si="128"/>
        <v>2B</v>
      </c>
      <c r="C1396">
        <v>22.49</v>
      </c>
      <c r="D1396">
        <f t="shared" si="126"/>
        <v>22.49</v>
      </c>
      <c r="E1396">
        <f>VLOOKUP(D1396,'Peak Combiner'!$A$5:$D$4980,4,FALSE)</f>
        <v>22.49</v>
      </c>
      <c r="F1396">
        <f>IFERROR(VLOOKUP(D1396,rt_comb!$A:$B,2,FALSE),D1396)</f>
        <v>22.49</v>
      </c>
      <c r="G1396">
        <v>48288643</v>
      </c>
      <c r="H1396">
        <f>SUMIFS($G:$G,$E:$E,18.51,'RAW2'!$A:$A,'RAW2'!A1396)</f>
        <v>68338316</v>
      </c>
      <c r="I1396" s="1" t="str">
        <f>VLOOKUP(A1396,'volatile collection data'!$G$6:$H$69,2,FALSE)</f>
        <v>B</v>
      </c>
      <c r="J1396" s="1">
        <f>VLOOKUP(A1396,'volatile collection data'!$G$6:$I$69,3,FALSE)</f>
        <v>2</v>
      </c>
      <c r="K1396" s="1" t="str">
        <f>VLOOKUP(A1396,'volatile collection data'!$G$6:$N$69,8,FALSE)</f>
        <v>10B</v>
      </c>
      <c r="L1396" s="1">
        <f>VLOOKUP(A1396,'volatile collection data'!$G$6:$J$69,4,FALSE)</f>
        <v>5.18</v>
      </c>
      <c r="M1396" s="1">
        <f>VLOOKUP($A1396,'volatile collection data'!$G$6:$M$69,6,FALSE)</f>
        <v>9</v>
      </c>
      <c r="N1396" s="1">
        <f>VLOOKUP($A1396,'volatile collection data'!$G$6:$M$69,7,FALSE)</f>
        <v>5.18</v>
      </c>
      <c r="O1396" s="1">
        <f>VLOOKUP(A1396,'volatile collection data'!$G$6:$K$69,5,FALSE)</f>
        <v>0</v>
      </c>
      <c r="P1396" s="1" t="str">
        <f t="shared" si="129"/>
        <v>2B</v>
      </c>
      <c r="Q1396">
        <f t="shared" si="127"/>
        <v>0.68205747514189952</v>
      </c>
      <c r="R1396" t="str">
        <f t="shared" si="130"/>
        <v>10B_0-B&amp;5.18%5.18@9</v>
      </c>
      <c r="S1396" t="str">
        <f t="shared" si="131"/>
        <v>2B-10B-VCS-Loc-22</v>
      </c>
      <c r="T1396" t="str">
        <f>IFERROR(IF(VLOOKUP(S1396,Bad!$A:$A,1,FALSE)='RAW2'!S1396,"yes","no"),"no")</f>
        <v>no</v>
      </c>
      <c r="U1396" t="str">
        <f>IFERROR(VLOOKUP(F1396,compounds!$A:$B,2,FALSE),"")</f>
        <v/>
      </c>
      <c r="V1396" t="str">
        <f>VLOOKUP(B1396,'volatile collection data'!$O:$P,2,FALSE)</f>
        <v>25 apr.22 10</v>
      </c>
    </row>
    <row r="1397" spans="1:22" x14ac:dyDescent="0.2">
      <c r="A1397" t="s">
        <v>324</v>
      </c>
      <c r="B1397" s="1" t="str">
        <f t="shared" si="128"/>
        <v>2B</v>
      </c>
      <c r="C1397">
        <v>22.632999999999999</v>
      </c>
      <c r="D1397">
        <f t="shared" si="126"/>
        <v>22.63</v>
      </c>
      <c r="E1397">
        <f>VLOOKUP(D1397,'Peak Combiner'!$A$5:$D$4980,4,FALSE)</f>
        <v>22.63</v>
      </c>
      <c r="F1397">
        <f>IFERROR(VLOOKUP(D1397,rt_comb!$A:$B,2,FALSE),D1397)</f>
        <v>22.63</v>
      </c>
      <c r="G1397">
        <v>59762440</v>
      </c>
      <c r="H1397">
        <f>SUMIFS($G:$G,$E:$E,18.51,'RAW2'!$A:$A,'RAW2'!A1397)</f>
        <v>68338316</v>
      </c>
      <c r="I1397" s="1" t="str">
        <f>VLOOKUP(A1397,'volatile collection data'!$G$6:$H$69,2,FALSE)</f>
        <v>B</v>
      </c>
      <c r="J1397" s="1">
        <f>VLOOKUP(A1397,'volatile collection data'!$G$6:$I$69,3,FALSE)</f>
        <v>2</v>
      </c>
      <c r="K1397" s="1" t="str">
        <f>VLOOKUP(A1397,'volatile collection data'!$G$6:$N$69,8,FALSE)</f>
        <v>10B</v>
      </c>
      <c r="L1397" s="1">
        <f>VLOOKUP(A1397,'volatile collection data'!$G$6:$J$69,4,FALSE)</f>
        <v>5.18</v>
      </c>
      <c r="M1397" s="1">
        <f>VLOOKUP($A1397,'volatile collection data'!$G$6:$M$69,6,FALSE)</f>
        <v>9</v>
      </c>
      <c r="N1397" s="1">
        <f>VLOOKUP($A1397,'volatile collection data'!$G$6:$M$69,7,FALSE)</f>
        <v>5.18</v>
      </c>
      <c r="O1397" s="1">
        <f>VLOOKUP(A1397,'volatile collection data'!$G$6:$K$69,5,FALSE)</f>
        <v>0</v>
      </c>
      <c r="P1397" s="1" t="str">
        <f t="shared" si="129"/>
        <v>2B</v>
      </c>
      <c r="Q1397">
        <f t="shared" si="127"/>
        <v>0.84412019891963552</v>
      </c>
      <c r="R1397" t="str">
        <f t="shared" si="130"/>
        <v>10B_0-B&amp;5.18%5.18@9</v>
      </c>
      <c r="S1397" t="str">
        <f t="shared" si="131"/>
        <v>2B-10B-VCS-Loc-22</v>
      </c>
      <c r="T1397" t="str">
        <f>IFERROR(IF(VLOOKUP(S1397,Bad!$A:$A,1,FALSE)='RAW2'!S1397,"yes","no"),"no")</f>
        <v>no</v>
      </c>
      <c r="U1397" t="str">
        <f>IFERROR(VLOOKUP(F1397,compounds!$A:$B,2,FALSE),"")</f>
        <v/>
      </c>
      <c r="V1397" t="str">
        <f>VLOOKUP(B1397,'volatile collection data'!$O:$P,2,FALSE)</f>
        <v>25 apr.22 10</v>
      </c>
    </row>
    <row r="1398" spans="1:22" x14ac:dyDescent="0.2">
      <c r="A1398" t="s">
        <v>324</v>
      </c>
      <c r="B1398" s="1" t="str">
        <f t="shared" si="128"/>
        <v>2B</v>
      </c>
      <c r="C1398">
        <v>22.742000000000001</v>
      </c>
      <c r="D1398">
        <f t="shared" si="126"/>
        <v>22.74</v>
      </c>
      <c r="E1398">
        <f>VLOOKUP(D1398,'Peak Combiner'!$A$5:$D$4980,4,FALSE)</f>
        <v>22.74</v>
      </c>
      <c r="F1398">
        <f>IFERROR(VLOOKUP(D1398,rt_comb!$A:$B,2,FALSE),D1398)</f>
        <v>22.74</v>
      </c>
      <c r="G1398">
        <v>40906073</v>
      </c>
      <c r="H1398">
        <f>SUMIFS($G:$G,$E:$E,18.51,'RAW2'!$A:$A,'RAW2'!A1398)</f>
        <v>68338316</v>
      </c>
      <c r="I1398" s="1" t="str">
        <f>VLOOKUP(A1398,'volatile collection data'!$G$6:$H$69,2,FALSE)</f>
        <v>B</v>
      </c>
      <c r="J1398" s="1">
        <f>VLOOKUP(A1398,'volatile collection data'!$G$6:$I$69,3,FALSE)</f>
        <v>2</v>
      </c>
      <c r="K1398" s="1" t="str">
        <f>VLOOKUP(A1398,'volatile collection data'!$G$6:$N$69,8,FALSE)</f>
        <v>10B</v>
      </c>
      <c r="L1398" s="1">
        <f>VLOOKUP(A1398,'volatile collection data'!$G$6:$J$69,4,FALSE)</f>
        <v>5.18</v>
      </c>
      <c r="M1398" s="1">
        <f>VLOOKUP($A1398,'volatile collection data'!$G$6:$M$69,6,FALSE)</f>
        <v>9</v>
      </c>
      <c r="N1398" s="1">
        <f>VLOOKUP($A1398,'volatile collection data'!$G$6:$M$69,7,FALSE)</f>
        <v>5.18</v>
      </c>
      <c r="O1398" s="1">
        <f>VLOOKUP(A1398,'volatile collection data'!$G$6:$K$69,5,FALSE)</f>
        <v>0</v>
      </c>
      <c r="P1398" s="1" t="str">
        <f t="shared" si="129"/>
        <v>2B</v>
      </c>
      <c r="Q1398">
        <f t="shared" si="127"/>
        <v>0.57778167152782134</v>
      </c>
      <c r="R1398" t="str">
        <f t="shared" si="130"/>
        <v>10B_0-B&amp;5.18%5.18@9</v>
      </c>
      <c r="S1398" t="str">
        <f t="shared" si="131"/>
        <v>2B-10B-VCS-Loc-22</v>
      </c>
      <c r="T1398" t="str">
        <f>IFERROR(IF(VLOOKUP(S1398,Bad!$A:$A,1,FALSE)='RAW2'!S1398,"yes","no"),"no")</f>
        <v>no</v>
      </c>
      <c r="U1398" t="str">
        <f>IFERROR(VLOOKUP(F1398,compounds!$A:$B,2,FALSE),"")</f>
        <v/>
      </c>
      <c r="V1398" t="str">
        <f>VLOOKUP(B1398,'volatile collection data'!$O:$P,2,FALSE)</f>
        <v>25 apr.22 10</v>
      </c>
    </row>
    <row r="1399" spans="1:22" x14ac:dyDescent="0.2">
      <c r="A1399" t="s">
        <v>324</v>
      </c>
      <c r="B1399" s="1" t="str">
        <f t="shared" si="128"/>
        <v>2B</v>
      </c>
      <c r="C1399">
        <v>22.882000000000001</v>
      </c>
      <c r="D1399">
        <f t="shared" si="126"/>
        <v>22.88</v>
      </c>
      <c r="E1399">
        <f>VLOOKUP(D1399,'Peak Combiner'!$A$5:$D$4980,4,FALSE)</f>
        <v>22.87</v>
      </c>
      <c r="F1399">
        <f>IFERROR(VLOOKUP(D1399,rt_comb!$A:$B,2,FALSE),D1399)</f>
        <v>22.88</v>
      </c>
      <c r="G1399">
        <v>44151077</v>
      </c>
      <c r="H1399">
        <f>SUMIFS($G:$G,$E:$E,18.51,'RAW2'!$A:$A,'RAW2'!A1399)</f>
        <v>68338316</v>
      </c>
      <c r="I1399" s="1" t="str">
        <f>VLOOKUP(A1399,'volatile collection data'!$G$6:$H$69,2,FALSE)</f>
        <v>B</v>
      </c>
      <c r="J1399" s="1">
        <f>VLOOKUP(A1399,'volatile collection data'!$G$6:$I$69,3,FALSE)</f>
        <v>2</v>
      </c>
      <c r="K1399" s="1" t="str">
        <f>VLOOKUP(A1399,'volatile collection data'!$G$6:$N$69,8,FALSE)</f>
        <v>10B</v>
      </c>
      <c r="L1399" s="1">
        <f>VLOOKUP(A1399,'volatile collection data'!$G$6:$J$69,4,FALSE)</f>
        <v>5.18</v>
      </c>
      <c r="M1399" s="1">
        <f>VLOOKUP($A1399,'volatile collection data'!$G$6:$M$69,6,FALSE)</f>
        <v>9</v>
      </c>
      <c r="N1399" s="1">
        <f>VLOOKUP($A1399,'volatile collection data'!$G$6:$M$69,7,FALSE)</f>
        <v>5.18</v>
      </c>
      <c r="O1399" s="1">
        <f>VLOOKUP(A1399,'volatile collection data'!$G$6:$K$69,5,FALSE)</f>
        <v>0</v>
      </c>
      <c r="P1399" s="1" t="str">
        <f t="shared" si="129"/>
        <v>2B</v>
      </c>
      <c r="Q1399">
        <f t="shared" si="127"/>
        <v>0.62361603541883726</v>
      </c>
      <c r="R1399" t="str">
        <f t="shared" si="130"/>
        <v>10B_0-B&amp;5.18%5.18@9</v>
      </c>
      <c r="S1399" t="str">
        <f t="shared" si="131"/>
        <v>2B-10B-VCS-Loc-22</v>
      </c>
      <c r="T1399" t="str">
        <f>IFERROR(IF(VLOOKUP(S1399,Bad!$A:$A,1,FALSE)='RAW2'!S1399,"yes","no"),"no")</f>
        <v>no</v>
      </c>
      <c r="U1399" t="str">
        <f>IFERROR(VLOOKUP(F1399,compounds!$A:$B,2,FALSE),"")</f>
        <v/>
      </c>
      <c r="V1399" t="str">
        <f>VLOOKUP(B1399,'volatile collection data'!$O:$P,2,FALSE)</f>
        <v>25 apr.22 10</v>
      </c>
    </row>
    <row r="1400" spans="1:22" x14ac:dyDescent="0.2">
      <c r="A1400" t="s">
        <v>324</v>
      </c>
      <c r="B1400" s="1" t="str">
        <f t="shared" si="128"/>
        <v>2B</v>
      </c>
      <c r="C1400">
        <v>22.975999999999999</v>
      </c>
      <c r="D1400">
        <f t="shared" si="126"/>
        <v>22.98</v>
      </c>
      <c r="E1400">
        <f>VLOOKUP(D1400,'Peak Combiner'!$A$5:$D$4980,4,FALSE)</f>
        <v>22.98</v>
      </c>
      <c r="F1400">
        <f>IFERROR(VLOOKUP(D1400,rt_comb!$A:$B,2,FALSE),D1400)</f>
        <v>22.98</v>
      </c>
      <c r="G1400">
        <v>17470796</v>
      </c>
      <c r="H1400">
        <f>SUMIFS($G:$G,$E:$E,18.51,'RAW2'!$A:$A,'RAW2'!A1400)</f>
        <v>68338316</v>
      </c>
      <c r="I1400" s="1" t="str">
        <f>VLOOKUP(A1400,'volatile collection data'!$G$6:$H$69,2,FALSE)</f>
        <v>B</v>
      </c>
      <c r="J1400" s="1">
        <f>VLOOKUP(A1400,'volatile collection data'!$G$6:$I$69,3,FALSE)</f>
        <v>2</v>
      </c>
      <c r="K1400" s="1" t="str">
        <f>VLOOKUP(A1400,'volatile collection data'!$G$6:$N$69,8,FALSE)</f>
        <v>10B</v>
      </c>
      <c r="L1400" s="1">
        <f>VLOOKUP(A1400,'volatile collection data'!$G$6:$J$69,4,FALSE)</f>
        <v>5.18</v>
      </c>
      <c r="M1400" s="1">
        <f>VLOOKUP($A1400,'volatile collection data'!$G$6:$M$69,6,FALSE)</f>
        <v>9</v>
      </c>
      <c r="N1400" s="1">
        <f>VLOOKUP($A1400,'volatile collection data'!$G$6:$M$69,7,FALSE)</f>
        <v>5.18</v>
      </c>
      <c r="O1400" s="1">
        <f>VLOOKUP(A1400,'volatile collection data'!$G$6:$K$69,5,FALSE)</f>
        <v>0</v>
      </c>
      <c r="P1400" s="1" t="str">
        <f t="shared" si="129"/>
        <v>2B</v>
      </c>
      <c r="Q1400">
        <f t="shared" si="127"/>
        <v>0.24676789961729087</v>
      </c>
      <c r="R1400" t="str">
        <f t="shared" si="130"/>
        <v>10B_0-B&amp;5.18%5.18@9</v>
      </c>
      <c r="S1400" t="str">
        <f t="shared" si="131"/>
        <v>2B-10B-VCS-Loc-22</v>
      </c>
      <c r="T1400" t="str">
        <f>IFERROR(IF(VLOOKUP(S1400,Bad!$A:$A,1,FALSE)='RAW2'!S1400,"yes","no"),"no")</f>
        <v>no</v>
      </c>
      <c r="U1400" t="str">
        <f>IFERROR(VLOOKUP(F1400,compounds!$A:$B,2,FALSE),"")</f>
        <v/>
      </c>
      <c r="V1400" t="str">
        <f>VLOOKUP(B1400,'volatile collection data'!$O:$P,2,FALSE)</f>
        <v>25 apr.22 10</v>
      </c>
    </row>
    <row r="1401" spans="1:22" x14ac:dyDescent="0.2">
      <c r="A1401" t="s">
        <v>324</v>
      </c>
      <c r="B1401" s="1" t="str">
        <f t="shared" si="128"/>
        <v>2B</v>
      </c>
      <c r="C1401">
        <v>23.012</v>
      </c>
      <c r="D1401">
        <f t="shared" si="126"/>
        <v>23.01</v>
      </c>
      <c r="E1401">
        <f>VLOOKUP(D1401,'Peak Combiner'!$A$5:$D$4980,4,FALSE)</f>
        <v>23.01</v>
      </c>
      <c r="F1401">
        <f>IFERROR(VLOOKUP(D1401,rt_comb!$A:$B,2,FALSE),D1401)</f>
        <v>23.01</v>
      </c>
      <c r="G1401">
        <v>25259395</v>
      </c>
      <c r="H1401">
        <f>SUMIFS($G:$G,$E:$E,18.51,'RAW2'!$A:$A,'RAW2'!A1401)</f>
        <v>68338316</v>
      </c>
      <c r="I1401" s="1" t="str">
        <f>VLOOKUP(A1401,'volatile collection data'!$G$6:$H$69,2,FALSE)</f>
        <v>B</v>
      </c>
      <c r="J1401" s="1">
        <f>VLOOKUP(A1401,'volatile collection data'!$G$6:$I$69,3,FALSE)</f>
        <v>2</v>
      </c>
      <c r="K1401" s="1" t="str">
        <f>VLOOKUP(A1401,'volatile collection data'!$G$6:$N$69,8,FALSE)</f>
        <v>10B</v>
      </c>
      <c r="L1401" s="1">
        <f>VLOOKUP(A1401,'volatile collection data'!$G$6:$J$69,4,FALSE)</f>
        <v>5.18</v>
      </c>
      <c r="M1401" s="1">
        <f>VLOOKUP($A1401,'volatile collection data'!$G$6:$M$69,6,FALSE)</f>
        <v>9</v>
      </c>
      <c r="N1401" s="1">
        <f>VLOOKUP($A1401,'volatile collection data'!$G$6:$M$69,7,FALSE)</f>
        <v>5.18</v>
      </c>
      <c r="O1401" s="1">
        <f>VLOOKUP(A1401,'volatile collection data'!$G$6:$K$69,5,FALSE)</f>
        <v>0</v>
      </c>
      <c r="P1401" s="1" t="str">
        <f t="shared" si="129"/>
        <v>2B</v>
      </c>
      <c r="Q1401">
        <f t="shared" si="127"/>
        <v>0.35677869799140804</v>
      </c>
      <c r="R1401" t="str">
        <f t="shared" si="130"/>
        <v>10B_0-B&amp;5.18%5.18@9</v>
      </c>
      <c r="S1401" t="str">
        <f t="shared" si="131"/>
        <v>2B-10B-VCS-Loc-22</v>
      </c>
      <c r="T1401" t="str">
        <f>IFERROR(IF(VLOOKUP(S1401,Bad!$A:$A,1,FALSE)='RAW2'!S1401,"yes","no"),"no")</f>
        <v>no</v>
      </c>
      <c r="U1401" t="str">
        <f>IFERROR(VLOOKUP(F1401,compounds!$A:$B,2,FALSE),"")</f>
        <v/>
      </c>
      <c r="V1401" t="str">
        <f>VLOOKUP(B1401,'volatile collection data'!$O:$P,2,FALSE)</f>
        <v>25 apr.22 10</v>
      </c>
    </row>
    <row r="1402" spans="1:22" x14ac:dyDescent="0.2">
      <c r="A1402" t="s">
        <v>324</v>
      </c>
      <c r="B1402" s="1" t="str">
        <f t="shared" si="128"/>
        <v>2B</v>
      </c>
      <c r="C1402">
        <v>23.154</v>
      </c>
      <c r="D1402">
        <f t="shared" si="126"/>
        <v>23.15</v>
      </c>
      <c r="E1402">
        <f>VLOOKUP(D1402,'Peak Combiner'!$A$5:$D$4980,4,FALSE)</f>
        <v>23.15</v>
      </c>
      <c r="F1402">
        <f>IFERROR(VLOOKUP(D1402,rt_comb!$A:$B,2,FALSE),D1402)</f>
        <v>23.15</v>
      </c>
      <c r="G1402">
        <v>36321112</v>
      </c>
      <c r="H1402">
        <f>SUMIFS($G:$G,$E:$E,18.51,'RAW2'!$A:$A,'RAW2'!A1402)</f>
        <v>68338316</v>
      </c>
      <c r="I1402" s="1" t="str">
        <f>VLOOKUP(A1402,'volatile collection data'!$G$6:$H$69,2,FALSE)</f>
        <v>B</v>
      </c>
      <c r="J1402" s="1">
        <f>VLOOKUP(A1402,'volatile collection data'!$G$6:$I$69,3,FALSE)</f>
        <v>2</v>
      </c>
      <c r="K1402" s="1" t="str">
        <f>VLOOKUP(A1402,'volatile collection data'!$G$6:$N$69,8,FALSE)</f>
        <v>10B</v>
      </c>
      <c r="L1402" s="1">
        <f>VLOOKUP(A1402,'volatile collection data'!$G$6:$J$69,4,FALSE)</f>
        <v>5.18</v>
      </c>
      <c r="M1402" s="1">
        <f>VLOOKUP($A1402,'volatile collection data'!$G$6:$M$69,6,FALSE)</f>
        <v>9</v>
      </c>
      <c r="N1402" s="1">
        <f>VLOOKUP($A1402,'volatile collection data'!$G$6:$M$69,7,FALSE)</f>
        <v>5.18</v>
      </c>
      <c r="O1402" s="1">
        <f>VLOOKUP(A1402,'volatile collection data'!$G$6:$K$69,5,FALSE)</f>
        <v>0</v>
      </c>
      <c r="P1402" s="1" t="str">
        <f t="shared" si="129"/>
        <v>2B</v>
      </c>
      <c r="Q1402">
        <f t="shared" si="127"/>
        <v>0.51302095909106715</v>
      </c>
      <c r="R1402" t="str">
        <f t="shared" si="130"/>
        <v>10B_0-B&amp;5.18%5.18@9</v>
      </c>
      <c r="S1402" t="str">
        <f t="shared" si="131"/>
        <v>2B-10B-VCS-Loc-22</v>
      </c>
      <c r="T1402" t="str">
        <f>IFERROR(IF(VLOOKUP(S1402,Bad!$A:$A,1,FALSE)='RAW2'!S1402,"yes","no"),"no")</f>
        <v>no</v>
      </c>
      <c r="U1402" t="str">
        <f>IFERROR(VLOOKUP(F1402,compounds!$A:$B,2,FALSE),"")</f>
        <v/>
      </c>
      <c r="V1402" t="str">
        <f>VLOOKUP(B1402,'volatile collection data'!$O:$P,2,FALSE)</f>
        <v>25 apr.22 10</v>
      </c>
    </row>
    <row r="1403" spans="1:22" x14ac:dyDescent="0.2">
      <c r="A1403" t="s">
        <v>324</v>
      </c>
      <c r="B1403" s="1" t="str">
        <f t="shared" si="128"/>
        <v>2B</v>
      </c>
      <c r="C1403">
        <v>23.260999999999999</v>
      </c>
      <c r="D1403">
        <f t="shared" si="126"/>
        <v>23.26</v>
      </c>
      <c r="E1403">
        <f>VLOOKUP(D1403,'Peak Combiner'!$A$5:$D$4980,4,FALSE)</f>
        <v>23.26</v>
      </c>
      <c r="F1403">
        <f>IFERROR(VLOOKUP(D1403,rt_comb!$A:$B,2,FALSE),D1403)</f>
        <v>23.26</v>
      </c>
      <c r="G1403">
        <v>22475602</v>
      </c>
      <c r="H1403">
        <f>SUMIFS($G:$G,$E:$E,18.51,'RAW2'!$A:$A,'RAW2'!A1403)</f>
        <v>68338316</v>
      </c>
      <c r="I1403" s="1" t="str">
        <f>VLOOKUP(A1403,'volatile collection data'!$G$6:$H$69,2,FALSE)</f>
        <v>B</v>
      </c>
      <c r="J1403" s="1">
        <f>VLOOKUP(A1403,'volatile collection data'!$G$6:$I$69,3,FALSE)</f>
        <v>2</v>
      </c>
      <c r="K1403" s="1" t="str">
        <f>VLOOKUP(A1403,'volatile collection data'!$G$6:$N$69,8,FALSE)</f>
        <v>10B</v>
      </c>
      <c r="L1403" s="1">
        <f>VLOOKUP(A1403,'volatile collection data'!$G$6:$J$69,4,FALSE)</f>
        <v>5.18</v>
      </c>
      <c r="M1403" s="1">
        <f>VLOOKUP($A1403,'volatile collection data'!$G$6:$M$69,6,FALSE)</f>
        <v>9</v>
      </c>
      <c r="N1403" s="1">
        <f>VLOOKUP($A1403,'volatile collection data'!$G$6:$M$69,7,FALSE)</f>
        <v>5.18</v>
      </c>
      <c r="O1403" s="1">
        <f>VLOOKUP(A1403,'volatile collection data'!$G$6:$K$69,5,FALSE)</f>
        <v>0</v>
      </c>
      <c r="P1403" s="1" t="str">
        <f t="shared" si="129"/>
        <v>2B</v>
      </c>
      <c r="Q1403">
        <f t="shared" si="127"/>
        <v>0.31745875220420311</v>
      </c>
      <c r="R1403" t="str">
        <f t="shared" si="130"/>
        <v>10B_0-B&amp;5.18%5.18@9</v>
      </c>
      <c r="S1403" t="str">
        <f t="shared" si="131"/>
        <v>2B-10B-VCS-Loc-22</v>
      </c>
      <c r="T1403" t="str">
        <f>IFERROR(IF(VLOOKUP(S1403,Bad!$A:$A,1,FALSE)='RAW2'!S1403,"yes","no"),"no")</f>
        <v>no</v>
      </c>
      <c r="U1403" t="str">
        <f>IFERROR(VLOOKUP(F1403,compounds!$A:$B,2,FALSE),"")</f>
        <v/>
      </c>
      <c r="V1403" t="str">
        <f>VLOOKUP(B1403,'volatile collection data'!$O:$P,2,FALSE)</f>
        <v>25 apr.22 10</v>
      </c>
    </row>
    <row r="1404" spans="1:22" x14ac:dyDescent="0.2">
      <c r="A1404" t="s">
        <v>324</v>
      </c>
      <c r="B1404" s="1" t="str">
        <f t="shared" si="128"/>
        <v>2B</v>
      </c>
      <c r="C1404">
        <v>23.324999999999999</v>
      </c>
      <c r="D1404">
        <f t="shared" si="126"/>
        <v>23.33</v>
      </c>
      <c r="E1404">
        <f>VLOOKUP(D1404,'Peak Combiner'!$A$5:$D$4980,4,FALSE)</f>
        <v>23.32</v>
      </c>
      <c r="F1404">
        <f>IFERROR(VLOOKUP(D1404,rt_comb!$A:$B,2,FALSE),D1404)</f>
        <v>23.33</v>
      </c>
      <c r="G1404">
        <v>36723257</v>
      </c>
      <c r="H1404">
        <f>SUMIFS($G:$G,$E:$E,18.51,'RAW2'!$A:$A,'RAW2'!A1404)</f>
        <v>68338316</v>
      </c>
      <c r="I1404" s="1" t="str">
        <f>VLOOKUP(A1404,'volatile collection data'!$G$6:$H$69,2,FALSE)</f>
        <v>B</v>
      </c>
      <c r="J1404" s="1">
        <f>VLOOKUP(A1404,'volatile collection data'!$G$6:$I$69,3,FALSE)</f>
        <v>2</v>
      </c>
      <c r="K1404" s="1" t="str">
        <f>VLOOKUP(A1404,'volatile collection data'!$G$6:$N$69,8,FALSE)</f>
        <v>10B</v>
      </c>
      <c r="L1404" s="1">
        <f>VLOOKUP(A1404,'volatile collection data'!$G$6:$J$69,4,FALSE)</f>
        <v>5.18</v>
      </c>
      <c r="M1404" s="1">
        <f>VLOOKUP($A1404,'volatile collection data'!$G$6:$M$69,6,FALSE)</f>
        <v>9</v>
      </c>
      <c r="N1404" s="1">
        <f>VLOOKUP($A1404,'volatile collection data'!$G$6:$M$69,7,FALSE)</f>
        <v>5.18</v>
      </c>
      <c r="O1404" s="1">
        <f>VLOOKUP(A1404,'volatile collection data'!$G$6:$K$69,5,FALSE)</f>
        <v>0</v>
      </c>
      <c r="P1404" s="1" t="str">
        <f t="shared" si="129"/>
        <v>2B</v>
      </c>
      <c r="Q1404">
        <f t="shared" si="127"/>
        <v>0.51870109392817454</v>
      </c>
      <c r="R1404" t="str">
        <f t="shared" si="130"/>
        <v>10B_0-B&amp;5.18%5.18@9</v>
      </c>
      <c r="S1404" t="str">
        <f t="shared" si="131"/>
        <v>2B-10B-VCS-Loc-22</v>
      </c>
      <c r="T1404" t="str">
        <f>IFERROR(IF(VLOOKUP(S1404,Bad!$A:$A,1,FALSE)='RAW2'!S1404,"yes","no"),"no")</f>
        <v>no</v>
      </c>
      <c r="U1404" t="str">
        <f>IFERROR(VLOOKUP(F1404,compounds!$A:$B,2,FALSE),"")</f>
        <v/>
      </c>
      <c r="V1404" t="str">
        <f>VLOOKUP(B1404,'volatile collection data'!$O:$P,2,FALSE)</f>
        <v>25 apr.22 10</v>
      </c>
    </row>
    <row r="1405" spans="1:22" x14ac:dyDescent="0.2">
      <c r="A1405" t="s">
        <v>324</v>
      </c>
      <c r="B1405" s="1" t="str">
        <f t="shared" si="128"/>
        <v>2B</v>
      </c>
      <c r="C1405">
        <v>23.47</v>
      </c>
      <c r="D1405">
        <f t="shared" si="126"/>
        <v>23.47</v>
      </c>
      <c r="E1405">
        <f>VLOOKUP(D1405,'Peak Combiner'!$A$5:$D$4980,4,FALSE)</f>
        <v>23.47</v>
      </c>
      <c r="F1405">
        <f>IFERROR(VLOOKUP(D1405,rt_comb!$A:$B,2,FALSE),D1405)</f>
        <v>23.47</v>
      </c>
      <c r="G1405">
        <v>33901313</v>
      </c>
      <c r="H1405">
        <f>SUMIFS($G:$G,$E:$E,18.51,'RAW2'!$A:$A,'RAW2'!A1405)</f>
        <v>68338316</v>
      </c>
      <c r="I1405" s="1" t="str">
        <f>VLOOKUP(A1405,'volatile collection data'!$G$6:$H$69,2,FALSE)</f>
        <v>B</v>
      </c>
      <c r="J1405" s="1">
        <f>VLOOKUP(A1405,'volatile collection data'!$G$6:$I$69,3,FALSE)</f>
        <v>2</v>
      </c>
      <c r="K1405" s="1" t="str">
        <f>VLOOKUP(A1405,'volatile collection data'!$G$6:$N$69,8,FALSE)</f>
        <v>10B</v>
      </c>
      <c r="L1405" s="1">
        <f>VLOOKUP(A1405,'volatile collection data'!$G$6:$J$69,4,FALSE)</f>
        <v>5.18</v>
      </c>
      <c r="M1405" s="1">
        <f>VLOOKUP($A1405,'volatile collection data'!$G$6:$M$69,6,FALSE)</f>
        <v>9</v>
      </c>
      <c r="N1405" s="1">
        <f>VLOOKUP($A1405,'volatile collection data'!$G$6:$M$69,7,FALSE)</f>
        <v>5.18</v>
      </c>
      <c r="O1405" s="1">
        <f>VLOOKUP(A1405,'volatile collection data'!$G$6:$K$69,5,FALSE)</f>
        <v>0</v>
      </c>
      <c r="P1405" s="1" t="str">
        <f t="shared" si="129"/>
        <v>2B</v>
      </c>
      <c r="Q1405">
        <f t="shared" si="127"/>
        <v>0.47884228075689045</v>
      </c>
      <c r="R1405" t="str">
        <f t="shared" si="130"/>
        <v>10B_0-B&amp;5.18%5.18@9</v>
      </c>
      <c r="S1405" t="str">
        <f t="shared" si="131"/>
        <v>2B-10B-VCS-Loc-22</v>
      </c>
      <c r="T1405" t="str">
        <f>IFERROR(IF(VLOOKUP(S1405,Bad!$A:$A,1,FALSE)='RAW2'!S1405,"yes","no"),"no")</f>
        <v>no</v>
      </c>
      <c r="U1405" t="str">
        <f>IFERROR(VLOOKUP(F1405,compounds!$A:$B,2,FALSE),"")</f>
        <v/>
      </c>
      <c r="V1405" t="str">
        <f>VLOOKUP(B1405,'volatile collection data'!$O:$P,2,FALSE)</f>
        <v>25 apr.22 10</v>
      </c>
    </row>
    <row r="1406" spans="1:22" x14ac:dyDescent="0.2">
      <c r="A1406" t="s">
        <v>324</v>
      </c>
      <c r="B1406" s="1" t="str">
        <f t="shared" si="128"/>
        <v>2B</v>
      </c>
      <c r="C1406">
        <v>23.57</v>
      </c>
      <c r="D1406">
        <f t="shared" ref="D1406:D1469" si="132">ROUND(C1406,2)</f>
        <v>23.57</v>
      </c>
      <c r="E1406">
        <f>VLOOKUP(D1406,'Peak Combiner'!$A$5:$D$4980,4,FALSE)</f>
        <v>23.57</v>
      </c>
      <c r="F1406">
        <f>IFERROR(VLOOKUP(D1406,rt_comb!$A:$B,2,FALSE),D1406)</f>
        <v>23.57</v>
      </c>
      <c r="G1406">
        <v>13972735</v>
      </c>
      <c r="H1406">
        <f>SUMIFS($G:$G,$E:$E,18.51,'RAW2'!$A:$A,'RAW2'!A1406)</f>
        <v>68338316</v>
      </c>
      <c r="I1406" s="1" t="str">
        <f>VLOOKUP(A1406,'volatile collection data'!$G$6:$H$69,2,FALSE)</f>
        <v>B</v>
      </c>
      <c r="J1406" s="1">
        <f>VLOOKUP(A1406,'volatile collection data'!$G$6:$I$69,3,FALSE)</f>
        <v>2</v>
      </c>
      <c r="K1406" s="1" t="str">
        <f>VLOOKUP(A1406,'volatile collection data'!$G$6:$N$69,8,FALSE)</f>
        <v>10B</v>
      </c>
      <c r="L1406" s="1">
        <f>VLOOKUP(A1406,'volatile collection data'!$G$6:$J$69,4,FALSE)</f>
        <v>5.18</v>
      </c>
      <c r="M1406" s="1">
        <f>VLOOKUP($A1406,'volatile collection data'!$G$6:$M$69,6,FALSE)</f>
        <v>9</v>
      </c>
      <c r="N1406" s="1">
        <f>VLOOKUP($A1406,'volatile collection data'!$G$6:$M$69,7,FALSE)</f>
        <v>5.18</v>
      </c>
      <c r="O1406" s="1">
        <f>VLOOKUP(A1406,'volatile collection data'!$G$6:$K$69,5,FALSE)</f>
        <v>0</v>
      </c>
      <c r="P1406" s="1" t="str">
        <f t="shared" si="129"/>
        <v>2B</v>
      </c>
      <c r="Q1406">
        <f t="shared" ref="Q1406:Q1469" si="133">IFERROR((30/H1406*G1406)/L1406/6,0)</f>
        <v>0.19735920835312867</v>
      </c>
      <c r="R1406" t="str">
        <f t="shared" si="130"/>
        <v>10B_0-B&amp;5.18%5.18@9</v>
      </c>
      <c r="S1406" t="str">
        <f t="shared" si="131"/>
        <v>2B-10B-VCS-Loc-22</v>
      </c>
      <c r="T1406" t="str">
        <f>IFERROR(IF(VLOOKUP(S1406,Bad!$A:$A,1,FALSE)='RAW2'!S1406,"yes","no"),"no")</f>
        <v>no</v>
      </c>
      <c r="U1406" t="str">
        <f>IFERROR(VLOOKUP(F1406,compounds!$A:$B,2,FALSE),"")</f>
        <v/>
      </c>
      <c r="V1406" t="str">
        <f>VLOOKUP(B1406,'volatile collection data'!$O:$P,2,FALSE)</f>
        <v>25 apr.22 10</v>
      </c>
    </row>
    <row r="1407" spans="1:22" x14ac:dyDescent="0.2">
      <c r="A1407" t="s">
        <v>324</v>
      </c>
      <c r="B1407" s="1" t="str">
        <f t="shared" si="128"/>
        <v>2B</v>
      </c>
      <c r="C1407">
        <v>23.661999999999999</v>
      </c>
      <c r="D1407">
        <f t="shared" si="132"/>
        <v>23.66</v>
      </c>
      <c r="E1407">
        <f>VLOOKUP(D1407,'Peak Combiner'!$A$5:$D$4980,4,FALSE)</f>
        <v>23.66</v>
      </c>
      <c r="F1407">
        <f>IFERROR(VLOOKUP(D1407,rt_comb!$A:$B,2,FALSE),D1407)</f>
        <v>23.66</v>
      </c>
      <c r="G1407">
        <v>38680360</v>
      </c>
      <c r="H1407">
        <f>SUMIFS($G:$G,$E:$E,18.51,'RAW2'!$A:$A,'RAW2'!A1407)</f>
        <v>68338316</v>
      </c>
      <c r="I1407" s="1" t="str">
        <f>VLOOKUP(A1407,'volatile collection data'!$G$6:$H$69,2,FALSE)</f>
        <v>B</v>
      </c>
      <c r="J1407" s="1">
        <f>VLOOKUP(A1407,'volatile collection data'!$G$6:$I$69,3,FALSE)</f>
        <v>2</v>
      </c>
      <c r="K1407" s="1" t="str">
        <f>VLOOKUP(A1407,'volatile collection data'!$G$6:$N$69,8,FALSE)</f>
        <v>10B</v>
      </c>
      <c r="L1407" s="1">
        <f>VLOOKUP(A1407,'volatile collection data'!$G$6:$J$69,4,FALSE)</f>
        <v>5.18</v>
      </c>
      <c r="M1407" s="1">
        <f>VLOOKUP($A1407,'volatile collection data'!$G$6:$M$69,6,FALSE)</f>
        <v>9</v>
      </c>
      <c r="N1407" s="1">
        <f>VLOOKUP($A1407,'volatile collection data'!$G$6:$M$69,7,FALSE)</f>
        <v>5.18</v>
      </c>
      <c r="O1407" s="1">
        <f>VLOOKUP(A1407,'volatile collection data'!$G$6:$K$69,5,FALSE)</f>
        <v>0</v>
      </c>
      <c r="P1407" s="1" t="str">
        <f t="shared" si="129"/>
        <v>2B</v>
      </c>
      <c r="Q1407">
        <f t="shared" si="133"/>
        <v>0.5463443791365129</v>
      </c>
      <c r="R1407" t="str">
        <f t="shared" si="130"/>
        <v>10B_0-B&amp;5.18%5.18@9</v>
      </c>
      <c r="S1407" t="str">
        <f t="shared" si="131"/>
        <v>2B-10B-VCS-Loc-22</v>
      </c>
      <c r="T1407" t="str">
        <f>IFERROR(IF(VLOOKUP(S1407,Bad!$A:$A,1,FALSE)='RAW2'!S1407,"yes","no"),"no")</f>
        <v>no</v>
      </c>
      <c r="U1407" t="str">
        <f>IFERROR(VLOOKUP(F1407,compounds!$A:$B,2,FALSE),"")</f>
        <v/>
      </c>
      <c r="V1407" t="str">
        <f>VLOOKUP(B1407,'volatile collection data'!$O:$P,2,FALSE)</f>
        <v>25 apr.22 10</v>
      </c>
    </row>
    <row r="1408" spans="1:22" x14ac:dyDescent="0.2">
      <c r="A1408" t="s">
        <v>324</v>
      </c>
      <c r="B1408" s="1" t="str">
        <f t="shared" si="128"/>
        <v>2B</v>
      </c>
      <c r="C1408">
        <v>23.79</v>
      </c>
      <c r="D1408">
        <f t="shared" si="132"/>
        <v>23.79</v>
      </c>
      <c r="E1408">
        <f>VLOOKUP(D1408,'Peak Combiner'!$A$5:$D$4980,4,FALSE)</f>
        <v>23.79</v>
      </c>
      <c r="F1408">
        <f>IFERROR(VLOOKUP(D1408,rt_comb!$A:$B,2,FALSE),D1408)</f>
        <v>23.79</v>
      </c>
      <c r="G1408">
        <v>14892888</v>
      </c>
      <c r="H1408">
        <f>SUMIFS($G:$G,$E:$E,18.51,'RAW2'!$A:$A,'RAW2'!A1408)</f>
        <v>68338316</v>
      </c>
      <c r="I1408" s="1" t="str">
        <f>VLOOKUP(A1408,'volatile collection data'!$G$6:$H$69,2,FALSE)</f>
        <v>B</v>
      </c>
      <c r="J1408" s="1">
        <f>VLOOKUP(A1408,'volatile collection data'!$G$6:$I$69,3,FALSE)</f>
        <v>2</v>
      </c>
      <c r="K1408" s="1" t="str">
        <f>VLOOKUP(A1408,'volatile collection data'!$G$6:$N$69,8,FALSE)</f>
        <v>10B</v>
      </c>
      <c r="L1408" s="1">
        <f>VLOOKUP(A1408,'volatile collection data'!$G$6:$J$69,4,FALSE)</f>
        <v>5.18</v>
      </c>
      <c r="M1408" s="1">
        <f>VLOOKUP($A1408,'volatile collection data'!$G$6:$M$69,6,FALSE)</f>
        <v>9</v>
      </c>
      <c r="N1408" s="1">
        <f>VLOOKUP($A1408,'volatile collection data'!$G$6:$M$69,7,FALSE)</f>
        <v>5.18</v>
      </c>
      <c r="O1408" s="1">
        <f>VLOOKUP(A1408,'volatile collection data'!$G$6:$K$69,5,FALSE)</f>
        <v>0</v>
      </c>
      <c r="P1408" s="1" t="str">
        <f t="shared" si="129"/>
        <v>2B</v>
      </c>
      <c r="Q1408">
        <f t="shared" si="133"/>
        <v>0.21035599585706088</v>
      </c>
      <c r="R1408" t="str">
        <f t="shared" si="130"/>
        <v>10B_0-B&amp;5.18%5.18@9</v>
      </c>
      <c r="S1408" t="str">
        <f t="shared" si="131"/>
        <v>2B-10B-VCS-Loc-22</v>
      </c>
      <c r="T1408" t="str">
        <f>IFERROR(IF(VLOOKUP(S1408,Bad!$A:$A,1,FALSE)='RAW2'!S1408,"yes","no"),"no")</f>
        <v>no</v>
      </c>
      <c r="U1408" t="str">
        <f>IFERROR(VLOOKUP(F1408,compounds!$A:$B,2,FALSE),"")</f>
        <v/>
      </c>
      <c r="V1408" t="str">
        <f>VLOOKUP(B1408,'volatile collection data'!$O:$P,2,FALSE)</f>
        <v>25 apr.22 10</v>
      </c>
    </row>
    <row r="1409" spans="1:22" x14ac:dyDescent="0.2">
      <c r="A1409" t="s">
        <v>324</v>
      </c>
      <c r="B1409" s="1" t="str">
        <f t="shared" si="128"/>
        <v>2B</v>
      </c>
      <c r="C1409">
        <v>23.887</v>
      </c>
      <c r="D1409">
        <f t="shared" si="132"/>
        <v>23.89</v>
      </c>
      <c r="E1409">
        <f>VLOOKUP(D1409,'Peak Combiner'!$A$5:$D$4980,4,FALSE)</f>
        <v>23.89</v>
      </c>
      <c r="F1409">
        <f>IFERROR(VLOOKUP(D1409,rt_comb!$A:$B,2,FALSE),D1409)</f>
        <v>23.89</v>
      </c>
      <c r="G1409">
        <v>27617455</v>
      </c>
      <c r="H1409">
        <f>SUMIFS($G:$G,$E:$E,18.51,'RAW2'!$A:$A,'RAW2'!A1409)</f>
        <v>68338316</v>
      </c>
      <c r="I1409" s="1" t="str">
        <f>VLOOKUP(A1409,'volatile collection data'!$G$6:$H$69,2,FALSE)</f>
        <v>B</v>
      </c>
      <c r="J1409" s="1">
        <f>VLOOKUP(A1409,'volatile collection data'!$G$6:$I$69,3,FALSE)</f>
        <v>2</v>
      </c>
      <c r="K1409" s="1" t="str">
        <f>VLOOKUP(A1409,'volatile collection data'!$G$6:$N$69,8,FALSE)</f>
        <v>10B</v>
      </c>
      <c r="L1409" s="1">
        <f>VLOOKUP(A1409,'volatile collection data'!$G$6:$J$69,4,FALSE)</f>
        <v>5.18</v>
      </c>
      <c r="M1409" s="1">
        <f>VLOOKUP($A1409,'volatile collection data'!$G$6:$M$69,6,FALSE)</f>
        <v>9</v>
      </c>
      <c r="N1409" s="1">
        <f>VLOOKUP($A1409,'volatile collection data'!$G$6:$M$69,7,FALSE)</f>
        <v>5.18</v>
      </c>
      <c r="O1409" s="1">
        <f>VLOOKUP(A1409,'volatile collection data'!$G$6:$K$69,5,FALSE)</f>
        <v>0</v>
      </c>
      <c r="P1409" s="1" t="str">
        <f t="shared" si="129"/>
        <v>2B</v>
      </c>
      <c r="Q1409">
        <f t="shared" si="133"/>
        <v>0.39008533801923212</v>
      </c>
      <c r="R1409" t="str">
        <f t="shared" si="130"/>
        <v>10B_0-B&amp;5.18%5.18@9</v>
      </c>
      <c r="S1409" t="str">
        <f t="shared" si="131"/>
        <v>2B-10B-VCS-Loc-22</v>
      </c>
      <c r="T1409" t="str">
        <f>IFERROR(IF(VLOOKUP(S1409,Bad!$A:$A,1,FALSE)='RAW2'!S1409,"yes","no"),"no")</f>
        <v>no</v>
      </c>
      <c r="U1409" t="str">
        <f>IFERROR(VLOOKUP(F1409,compounds!$A:$B,2,FALSE),"")</f>
        <v/>
      </c>
      <c r="V1409" t="str">
        <f>VLOOKUP(B1409,'volatile collection data'!$O:$P,2,FALSE)</f>
        <v>25 apr.22 10</v>
      </c>
    </row>
    <row r="1410" spans="1:22" x14ac:dyDescent="0.2">
      <c r="A1410" t="s">
        <v>324</v>
      </c>
      <c r="B1410" s="1" t="str">
        <f t="shared" si="128"/>
        <v>2B</v>
      </c>
      <c r="C1410">
        <v>24.053999999999998</v>
      </c>
      <c r="D1410">
        <f t="shared" si="132"/>
        <v>24.05</v>
      </c>
      <c r="E1410">
        <f>VLOOKUP(D1410,'Peak Combiner'!$A$5:$D$4980,4,FALSE)</f>
        <v>24.05</v>
      </c>
      <c r="F1410">
        <f>IFERROR(VLOOKUP(D1410,rt_comb!$A:$B,2,FALSE),D1410)</f>
        <v>24.05</v>
      </c>
      <c r="G1410">
        <v>45915556</v>
      </c>
      <c r="H1410">
        <f>SUMIFS($G:$G,$E:$E,18.51,'RAW2'!$A:$A,'RAW2'!A1410)</f>
        <v>68338316</v>
      </c>
      <c r="I1410" s="1" t="str">
        <f>VLOOKUP(A1410,'volatile collection data'!$G$6:$H$69,2,FALSE)</f>
        <v>B</v>
      </c>
      <c r="J1410" s="1">
        <f>VLOOKUP(A1410,'volatile collection data'!$G$6:$I$69,3,FALSE)</f>
        <v>2</v>
      </c>
      <c r="K1410" s="1" t="str">
        <f>VLOOKUP(A1410,'volatile collection data'!$G$6:$N$69,8,FALSE)</f>
        <v>10B</v>
      </c>
      <c r="L1410" s="1">
        <f>VLOOKUP(A1410,'volatile collection data'!$G$6:$J$69,4,FALSE)</f>
        <v>5.18</v>
      </c>
      <c r="M1410" s="1">
        <f>VLOOKUP($A1410,'volatile collection data'!$G$6:$M$69,6,FALSE)</f>
        <v>9</v>
      </c>
      <c r="N1410" s="1">
        <f>VLOOKUP($A1410,'volatile collection data'!$G$6:$M$69,7,FALSE)</f>
        <v>5.18</v>
      </c>
      <c r="O1410" s="1">
        <f>VLOOKUP(A1410,'volatile collection data'!$G$6:$K$69,5,FALSE)</f>
        <v>0</v>
      </c>
      <c r="P1410" s="1" t="str">
        <f t="shared" si="129"/>
        <v>2B</v>
      </c>
      <c r="Q1410">
        <f t="shared" si="133"/>
        <v>0.64853858484067339</v>
      </c>
      <c r="R1410" t="str">
        <f t="shared" si="130"/>
        <v>10B_0-B&amp;5.18%5.18@9</v>
      </c>
      <c r="S1410" t="str">
        <f t="shared" si="131"/>
        <v>2B-10B-VCS-Loc-22</v>
      </c>
      <c r="T1410" t="str">
        <f>IFERROR(IF(VLOOKUP(S1410,Bad!$A:$A,1,FALSE)='RAW2'!S1410,"yes","no"),"no")</f>
        <v>no</v>
      </c>
      <c r="U1410" t="str">
        <f>IFERROR(VLOOKUP(F1410,compounds!$A:$B,2,FALSE),"")</f>
        <v/>
      </c>
      <c r="V1410" t="str">
        <f>VLOOKUP(B1410,'volatile collection data'!$O:$P,2,FALSE)</f>
        <v>25 apr.22 10</v>
      </c>
    </row>
    <row r="1411" spans="1:22" x14ac:dyDescent="0.2">
      <c r="A1411" t="s">
        <v>324</v>
      </c>
      <c r="B1411" s="1" t="str">
        <f t="shared" ref="B1411:B1474" si="134">LEFT(A1411,FIND("-",A1411)-1)</f>
        <v>2B</v>
      </c>
      <c r="C1411">
        <v>24.158000000000001</v>
      </c>
      <c r="D1411">
        <f t="shared" si="132"/>
        <v>24.16</v>
      </c>
      <c r="E1411">
        <f>VLOOKUP(D1411,'Peak Combiner'!$A$5:$D$4980,4,FALSE)</f>
        <v>24.16</v>
      </c>
      <c r="F1411">
        <f>IFERROR(VLOOKUP(D1411,rt_comb!$A:$B,2,FALSE),D1411)</f>
        <v>24.16</v>
      </c>
      <c r="G1411">
        <v>14047576</v>
      </c>
      <c r="H1411">
        <f>SUMIFS($G:$G,$E:$E,18.51,'RAW2'!$A:$A,'RAW2'!A1411)</f>
        <v>68338316</v>
      </c>
      <c r="I1411" s="1" t="str">
        <f>VLOOKUP(A1411,'volatile collection data'!$G$6:$H$69,2,FALSE)</f>
        <v>B</v>
      </c>
      <c r="J1411" s="1">
        <f>VLOOKUP(A1411,'volatile collection data'!$G$6:$I$69,3,FALSE)</f>
        <v>2</v>
      </c>
      <c r="K1411" s="1" t="str">
        <f>VLOOKUP(A1411,'volatile collection data'!$G$6:$N$69,8,FALSE)</f>
        <v>10B</v>
      </c>
      <c r="L1411" s="1">
        <f>VLOOKUP(A1411,'volatile collection data'!$G$6:$J$69,4,FALSE)</f>
        <v>5.18</v>
      </c>
      <c r="M1411" s="1">
        <f>VLOOKUP($A1411,'volatile collection data'!$G$6:$M$69,6,FALSE)</f>
        <v>9</v>
      </c>
      <c r="N1411" s="1">
        <f>VLOOKUP($A1411,'volatile collection data'!$G$6:$M$69,7,FALSE)</f>
        <v>5.18</v>
      </c>
      <c r="O1411" s="1">
        <f>VLOOKUP(A1411,'volatile collection data'!$G$6:$K$69,5,FALSE)</f>
        <v>0</v>
      </c>
      <c r="P1411" s="1" t="str">
        <f t="shared" ref="P1411:P1474" si="135">J1411&amp;I1411</f>
        <v>2B</v>
      </c>
      <c r="Q1411">
        <f t="shared" si="133"/>
        <v>0.19841630708951472</v>
      </c>
      <c r="R1411" t="str">
        <f t="shared" ref="R1411:R1474" si="136">K1411&amp;"_"&amp;O1411&amp;"-"&amp;I1411&amp;"&amp;"&amp;L1411&amp;"%"&amp;N1411&amp;"@"&amp;M1411</f>
        <v>10B_0-B&amp;5.18%5.18@9</v>
      </c>
      <c r="S1411" t="str">
        <f t="shared" ref="S1411:S1474" si="137">A1411</f>
        <v>2B-10B-VCS-Loc-22</v>
      </c>
      <c r="T1411" t="str">
        <f>IFERROR(IF(VLOOKUP(S1411,Bad!$A:$A,1,FALSE)='RAW2'!S1411,"yes","no"),"no")</f>
        <v>no</v>
      </c>
      <c r="U1411" t="str">
        <f>IFERROR(VLOOKUP(F1411,compounds!$A:$B,2,FALSE),"")</f>
        <v/>
      </c>
      <c r="V1411" t="str">
        <f>VLOOKUP(B1411,'volatile collection data'!$O:$P,2,FALSE)</f>
        <v>25 apr.22 10</v>
      </c>
    </row>
    <row r="1412" spans="1:22" x14ac:dyDescent="0.2">
      <c r="A1412" t="s">
        <v>324</v>
      </c>
      <c r="B1412" s="1" t="str">
        <f t="shared" si="134"/>
        <v>2B</v>
      </c>
      <c r="C1412">
        <v>24.242000000000001</v>
      </c>
      <c r="D1412">
        <f t="shared" si="132"/>
        <v>24.24</v>
      </c>
      <c r="E1412">
        <f>VLOOKUP(D1412,'Peak Combiner'!$A$5:$D$4980,4,FALSE)</f>
        <v>24.24</v>
      </c>
      <c r="F1412">
        <f>IFERROR(VLOOKUP(D1412,rt_comb!$A:$B,2,FALSE),D1412)</f>
        <v>24.24</v>
      </c>
      <c r="G1412">
        <v>40906528</v>
      </c>
      <c r="H1412">
        <f>SUMIFS($G:$G,$E:$E,18.51,'RAW2'!$A:$A,'RAW2'!A1412)</f>
        <v>68338316</v>
      </c>
      <c r="I1412" s="1" t="str">
        <f>VLOOKUP(A1412,'volatile collection data'!$G$6:$H$69,2,FALSE)</f>
        <v>B</v>
      </c>
      <c r="J1412" s="1">
        <f>VLOOKUP(A1412,'volatile collection data'!$G$6:$I$69,3,FALSE)</f>
        <v>2</v>
      </c>
      <c r="K1412" s="1" t="str">
        <f>VLOOKUP(A1412,'volatile collection data'!$G$6:$N$69,8,FALSE)</f>
        <v>10B</v>
      </c>
      <c r="L1412" s="1">
        <f>VLOOKUP(A1412,'volatile collection data'!$G$6:$J$69,4,FALSE)</f>
        <v>5.18</v>
      </c>
      <c r="M1412" s="1">
        <f>VLOOKUP($A1412,'volatile collection data'!$G$6:$M$69,6,FALSE)</f>
        <v>9</v>
      </c>
      <c r="N1412" s="1">
        <f>VLOOKUP($A1412,'volatile collection data'!$G$6:$M$69,7,FALSE)</f>
        <v>5.18</v>
      </c>
      <c r="O1412" s="1">
        <f>VLOOKUP(A1412,'volatile collection data'!$G$6:$K$69,5,FALSE)</f>
        <v>0</v>
      </c>
      <c r="P1412" s="1" t="str">
        <f t="shared" si="135"/>
        <v>2B</v>
      </c>
      <c r="Q1412">
        <f t="shared" si="133"/>
        <v>0.57778809821807198</v>
      </c>
      <c r="R1412" t="str">
        <f t="shared" si="136"/>
        <v>10B_0-B&amp;5.18%5.18@9</v>
      </c>
      <c r="S1412" t="str">
        <f t="shared" si="137"/>
        <v>2B-10B-VCS-Loc-22</v>
      </c>
      <c r="T1412" t="str">
        <f>IFERROR(IF(VLOOKUP(S1412,Bad!$A:$A,1,FALSE)='RAW2'!S1412,"yes","no"),"no")</f>
        <v>no</v>
      </c>
      <c r="U1412" t="str">
        <f>IFERROR(VLOOKUP(F1412,compounds!$A:$B,2,FALSE),"")</f>
        <v/>
      </c>
      <c r="V1412" t="str">
        <f>VLOOKUP(B1412,'volatile collection data'!$O:$P,2,FALSE)</f>
        <v>25 apr.22 10</v>
      </c>
    </row>
    <row r="1413" spans="1:22" x14ac:dyDescent="0.2">
      <c r="A1413" t="s">
        <v>324</v>
      </c>
      <c r="B1413" s="1" t="str">
        <f t="shared" si="134"/>
        <v>2B</v>
      </c>
      <c r="C1413">
        <v>24.332999999999998</v>
      </c>
      <c r="D1413">
        <f t="shared" si="132"/>
        <v>24.33</v>
      </c>
      <c r="E1413">
        <f>VLOOKUP(D1413,'Peak Combiner'!$A$5:$D$4980,4,FALSE)</f>
        <v>24.33</v>
      </c>
      <c r="F1413">
        <f>IFERROR(VLOOKUP(D1413,rt_comb!$A:$B,2,FALSE),D1413)</f>
        <v>24.33</v>
      </c>
      <c r="G1413">
        <v>12491036</v>
      </c>
      <c r="H1413">
        <f>SUMIFS($G:$G,$E:$E,18.51,'RAW2'!$A:$A,'RAW2'!A1413)</f>
        <v>68338316</v>
      </c>
      <c r="I1413" s="1" t="str">
        <f>VLOOKUP(A1413,'volatile collection data'!$G$6:$H$69,2,FALSE)</f>
        <v>B</v>
      </c>
      <c r="J1413" s="1">
        <f>VLOOKUP(A1413,'volatile collection data'!$G$6:$I$69,3,FALSE)</f>
        <v>2</v>
      </c>
      <c r="K1413" s="1" t="str">
        <f>VLOOKUP(A1413,'volatile collection data'!$G$6:$N$69,8,FALSE)</f>
        <v>10B</v>
      </c>
      <c r="L1413" s="1">
        <f>VLOOKUP(A1413,'volatile collection data'!$G$6:$J$69,4,FALSE)</f>
        <v>5.18</v>
      </c>
      <c r="M1413" s="1">
        <f>VLOOKUP($A1413,'volatile collection data'!$G$6:$M$69,6,FALSE)</f>
        <v>9</v>
      </c>
      <c r="N1413" s="1">
        <f>VLOOKUP($A1413,'volatile collection data'!$G$6:$M$69,7,FALSE)</f>
        <v>5.18</v>
      </c>
      <c r="O1413" s="1">
        <f>VLOOKUP(A1413,'volatile collection data'!$G$6:$K$69,5,FALSE)</f>
        <v>0</v>
      </c>
      <c r="P1413" s="1" t="str">
        <f t="shared" si="135"/>
        <v>2B</v>
      </c>
      <c r="Q1413">
        <f t="shared" si="133"/>
        <v>0.17643081161064253</v>
      </c>
      <c r="R1413" t="str">
        <f t="shared" si="136"/>
        <v>10B_0-B&amp;5.18%5.18@9</v>
      </c>
      <c r="S1413" t="str">
        <f t="shared" si="137"/>
        <v>2B-10B-VCS-Loc-22</v>
      </c>
      <c r="T1413" t="str">
        <f>IFERROR(IF(VLOOKUP(S1413,Bad!$A:$A,1,FALSE)='RAW2'!S1413,"yes","no"),"no")</f>
        <v>no</v>
      </c>
      <c r="U1413" t="str">
        <f>IFERROR(VLOOKUP(F1413,compounds!$A:$B,2,FALSE),"")</f>
        <v/>
      </c>
      <c r="V1413" t="str">
        <f>VLOOKUP(B1413,'volatile collection data'!$O:$P,2,FALSE)</f>
        <v>25 apr.22 10</v>
      </c>
    </row>
    <row r="1414" spans="1:22" x14ac:dyDescent="0.2">
      <c r="A1414" t="s">
        <v>324</v>
      </c>
      <c r="B1414" s="1" t="str">
        <f t="shared" si="134"/>
        <v>2B</v>
      </c>
      <c r="C1414">
        <v>24.445</v>
      </c>
      <c r="D1414">
        <f t="shared" si="132"/>
        <v>24.45</v>
      </c>
      <c r="E1414">
        <f>VLOOKUP(D1414,'Peak Combiner'!$A$5:$D$4980,4,FALSE)</f>
        <v>24.45</v>
      </c>
      <c r="F1414">
        <f>IFERROR(VLOOKUP(D1414,rt_comb!$A:$B,2,FALSE),D1414)</f>
        <v>24.45</v>
      </c>
      <c r="G1414">
        <v>46311489</v>
      </c>
      <c r="H1414">
        <f>SUMIFS($G:$G,$E:$E,18.51,'RAW2'!$A:$A,'RAW2'!A1414)</f>
        <v>68338316</v>
      </c>
      <c r="I1414" s="1" t="str">
        <f>VLOOKUP(A1414,'volatile collection data'!$G$6:$H$69,2,FALSE)</f>
        <v>B</v>
      </c>
      <c r="J1414" s="1">
        <f>VLOOKUP(A1414,'volatile collection data'!$G$6:$I$69,3,FALSE)</f>
        <v>2</v>
      </c>
      <c r="K1414" s="1" t="str">
        <f>VLOOKUP(A1414,'volatile collection data'!$G$6:$N$69,8,FALSE)</f>
        <v>10B</v>
      </c>
      <c r="L1414" s="1">
        <f>VLOOKUP(A1414,'volatile collection data'!$G$6:$J$69,4,FALSE)</f>
        <v>5.18</v>
      </c>
      <c r="M1414" s="1">
        <f>VLOOKUP($A1414,'volatile collection data'!$G$6:$M$69,6,FALSE)</f>
        <v>9</v>
      </c>
      <c r="N1414" s="1">
        <f>VLOOKUP($A1414,'volatile collection data'!$G$6:$M$69,7,FALSE)</f>
        <v>5.18</v>
      </c>
      <c r="O1414" s="1">
        <f>VLOOKUP(A1414,'volatile collection data'!$G$6:$K$69,5,FALSE)</f>
        <v>0</v>
      </c>
      <c r="P1414" s="1" t="str">
        <f t="shared" si="135"/>
        <v>2B</v>
      </c>
      <c r="Q1414">
        <f t="shared" si="133"/>
        <v>0.65413097770011575</v>
      </c>
      <c r="R1414" t="str">
        <f t="shared" si="136"/>
        <v>10B_0-B&amp;5.18%5.18@9</v>
      </c>
      <c r="S1414" t="str">
        <f t="shared" si="137"/>
        <v>2B-10B-VCS-Loc-22</v>
      </c>
      <c r="T1414" t="str">
        <f>IFERROR(IF(VLOOKUP(S1414,Bad!$A:$A,1,FALSE)='RAW2'!S1414,"yes","no"),"no")</f>
        <v>no</v>
      </c>
      <c r="U1414" t="str">
        <f>IFERROR(VLOOKUP(F1414,compounds!$A:$B,2,FALSE),"")</f>
        <v/>
      </c>
      <c r="V1414" t="str">
        <f>VLOOKUP(B1414,'volatile collection data'!$O:$P,2,FALSE)</f>
        <v>25 apr.22 10</v>
      </c>
    </row>
    <row r="1415" spans="1:22" x14ac:dyDescent="0.2">
      <c r="A1415" t="s">
        <v>324</v>
      </c>
      <c r="B1415" s="1" t="str">
        <f t="shared" si="134"/>
        <v>2B</v>
      </c>
      <c r="C1415">
        <v>24.54</v>
      </c>
      <c r="D1415">
        <f t="shared" si="132"/>
        <v>24.54</v>
      </c>
      <c r="E1415">
        <f>VLOOKUP(D1415,'Peak Combiner'!$A$5:$D$4980,4,FALSE)</f>
        <v>24.54</v>
      </c>
      <c r="F1415">
        <f>IFERROR(VLOOKUP(D1415,rt_comb!$A:$B,2,FALSE),D1415)</f>
        <v>24.54</v>
      </c>
      <c r="G1415">
        <v>17927804</v>
      </c>
      <c r="H1415">
        <f>SUMIFS($G:$G,$E:$E,18.51,'RAW2'!$A:$A,'RAW2'!A1415)</f>
        <v>68338316</v>
      </c>
      <c r="I1415" s="1" t="str">
        <f>VLOOKUP(A1415,'volatile collection data'!$G$6:$H$69,2,FALSE)</f>
        <v>B</v>
      </c>
      <c r="J1415" s="1">
        <f>VLOOKUP(A1415,'volatile collection data'!$G$6:$I$69,3,FALSE)</f>
        <v>2</v>
      </c>
      <c r="K1415" s="1" t="str">
        <f>VLOOKUP(A1415,'volatile collection data'!$G$6:$N$69,8,FALSE)</f>
        <v>10B</v>
      </c>
      <c r="L1415" s="1">
        <f>VLOOKUP(A1415,'volatile collection data'!$G$6:$J$69,4,FALSE)</f>
        <v>5.18</v>
      </c>
      <c r="M1415" s="1">
        <f>VLOOKUP($A1415,'volatile collection data'!$G$6:$M$69,6,FALSE)</f>
        <v>9</v>
      </c>
      <c r="N1415" s="1">
        <f>VLOOKUP($A1415,'volatile collection data'!$G$6:$M$69,7,FALSE)</f>
        <v>5.18</v>
      </c>
      <c r="O1415" s="1">
        <f>VLOOKUP(A1415,'volatile collection data'!$G$6:$K$69,5,FALSE)</f>
        <v>0</v>
      </c>
      <c r="P1415" s="1" t="str">
        <f t="shared" si="135"/>
        <v>2B</v>
      </c>
      <c r="Q1415">
        <f t="shared" si="133"/>
        <v>0.2532229520526979</v>
      </c>
      <c r="R1415" t="str">
        <f t="shared" si="136"/>
        <v>10B_0-B&amp;5.18%5.18@9</v>
      </c>
      <c r="S1415" t="str">
        <f t="shared" si="137"/>
        <v>2B-10B-VCS-Loc-22</v>
      </c>
      <c r="T1415" t="str">
        <f>IFERROR(IF(VLOOKUP(S1415,Bad!$A:$A,1,FALSE)='RAW2'!S1415,"yes","no"),"no")</f>
        <v>no</v>
      </c>
      <c r="U1415" t="str">
        <f>IFERROR(VLOOKUP(F1415,compounds!$A:$B,2,FALSE),"")</f>
        <v/>
      </c>
      <c r="V1415" t="str">
        <f>VLOOKUP(B1415,'volatile collection data'!$O:$P,2,FALSE)</f>
        <v>25 apr.22 10</v>
      </c>
    </row>
    <row r="1416" spans="1:22" x14ac:dyDescent="0.2">
      <c r="A1416" t="s">
        <v>324</v>
      </c>
      <c r="B1416" s="1" t="str">
        <f t="shared" si="134"/>
        <v>2B</v>
      </c>
      <c r="C1416">
        <v>24.619</v>
      </c>
      <c r="D1416">
        <f t="shared" si="132"/>
        <v>24.62</v>
      </c>
      <c r="E1416">
        <f>VLOOKUP(D1416,'Peak Combiner'!$A$5:$D$4980,4,FALSE)</f>
        <v>24.62</v>
      </c>
      <c r="F1416">
        <f>IFERROR(VLOOKUP(D1416,rt_comb!$A:$B,2,FALSE),D1416)</f>
        <v>24.62</v>
      </c>
      <c r="G1416">
        <v>14666614</v>
      </c>
      <c r="H1416">
        <f>SUMIFS($G:$G,$E:$E,18.51,'RAW2'!$A:$A,'RAW2'!A1416)</f>
        <v>68338316</v>
      </c>
      <c r="I1416" s="1" t="str">
        <f>VLOOKUP(A1416,'volatile collection data'!$G$6:$H$69,2,FALSE)</f>
        <v>B</v>
      </c>
      <c r="J1416" s="1">
        <f>VLOOKUP(A1416,'volatile collection data'!$G$6:$I$69,3,FALSE)</f>
        <v>2</v>
      </c>
      <c r="K1416" s="1" t="str">
        <f>VLOOKUP(A1416,'volatile collection data'!$G$6:$N$69,8,FALSE)</f>
        <v>10B</v>
      </c>
      <c r="L1416" s="1">
        <f>VLOOKUP(A1416,'volatile collection data'!$G$6:$J$69,4,FALSE)</f>
        <v>5.18</v>
      </c>
      <c r="M1416" s="1">
        <f>VLOOKUP($A1416,'volatile collection data'!$G$6:$M$69,6,FALSE)</f>
        <v>9</v>
      </c>
      <c r="N1416" s="1">
        <f>VLOOKUP($A1416,'volatile collection data'!$G$6:$M$69,7,FALSE)</f>
        <v>5.18</v>
      </c>
      <c r="O1416" s="1">
        <f>VLOOKUP(A1416,'volatile collection data'!$G$6:$K$69,5,FALSE)</f>
        <v>0</v>
      </c>
      <c r="P1416" s="1" t="str">
        <f t="shared" si="135"/>
        <v>2B</v>
      </c>
      <c r="Q1416">
        <f t="shared" si="133"/>
        <v>0.20715996748388299</v>
      </c>
      <c r="R1416" t="str">
        <f t="shared" si="136"/>
        <v>10B_0-B&amp;5.18%5.18@9</v>
      </c>
      <c r="S1416" t="str">
        <f t="shared" si="137"/>
        <v>2B-10B-VCS-Loc-22</v>
      </c>
      <c r="T1416" t="str">
        <f>IFERROR(IF(VLOOKUP(S1416,Bad!$A:$A,1,FALSE)='RAW2'!S1416,"yes","no"),"no")</f>
        <v>no</v>
      </c>
      <c r="U1416" t="str">
        <f>IFERROR(VLOOKUP(F1416,compounds!$A:$B,2,FALSE),"")</f>
        <v/>
      </c>
      <c r="V1416" t="str">
        <f>VLOOKUP(B1416,'volatile collection data'!$O:$P,2,FALSE)</f>
        <v>25 apr.22 10</v>
      </c>
    </row>
    <row r="1417" spans="1:22" x14ac:dyDescent="0.2">
      <c r="A1417" t="s">
        <v>324</v>
      </c>
      <c r="B1417" s="1" t="str">
        <f t="shared" si="134"/>
        <v>2B</v>
      </c>
      <c r="C1417">
        <v>24.701000000000001</v>
      </c>
      <c r="D1417">
        <f t="shared" si="132"/>
        <v>24.7</v>
      </c>
      <c r="E1417">
        <f>VLOOKUP(D1417,'Peak Combiner'!$A$5:$D$4980,4,FALSE)</f>
        <v>24.7</v>
      </c>
      <c r="F1417">
        <f>IFERROR(VLOOKUP(D1417,rt_comb!$A:$B,2,FALSE),D1417)</f>
        <v>24.7</v>
      </c>
      <c r="G1417">
        <v>16683972</v>
      </c>
      <c r="H1417">
        <f>SUMIFS($G:$G,$E:$E,18.51,'RAW2'!$A:$A,'RAW2'!A1417)</f>
        <v>68338316</v>
      </c>
      <c r="I1417" s="1" t="str">
        <f>VLOOKUP(A1417,'volatile collection data'!$G$6:$H$69,2,FALSE)</f>
        <v>B</v>
      </c>
      <c r="J1417" s="1">
        <f>VLOOKUP(A1417,'volatile collection data'!$G$6:$I$69,3,FALSE)</f>
        <v>2</v>
      </c>
      <c r="K1417" s="1" t="str">
        <f>VLOOKUP(A1417,'volatile collection data'!$G$6:$N$69,8,FALSE)</f>
        <v>10B</v>
      </c>
      <c r="L1417" s="1">
        <f>VLOOKUP(A1417,'volatile collection data'!$G$6:$J$69,4,FALSE)</f>
        <v>5.18</v>
      </c>
      <c r="M1417" s="1">
        <f>VLOOKUP($A1417,'volatile collection data'!$G$6:$M$69,6,FALSE)</f>
        <v>9</v>
      </c>
      <c r="N1417" s="1">
        <f>VLOOKUP($A1417,'volatile collection data'!$G$6:$M$69,7,FALSE)</f>
        <v>5.18</v>
      </c>
      <c r="O1417" s="1">
        <f>VLOOKUP(A1417,'volatile collection data'!$G$6:$K$69,5,FALSE)</f>
        <v>0</v>
      </c>
      <c r="P1417" s="1" t="str">
        <f t="shared" si="135"/>
        <v>2B</v>
      </c>
      <c r="Q1417">
        <f t="shared" si="133"/>
        <v>0.2356543301011409</v>
      </c>
      <c r="R1417" t="str">
        <f t="shared" si="136"/>
        <v>10B_0-B&amp;5.18%5.18@9</v>
      </c>
      <c r="S1417" t="str">
        <f t="shared" si="137"/>
        <v>2B-10B-VCS-Loc-22</v>
      </c>
      <c r="T1417" t="str">
        <f>IFERROR(IF(VLOOKUP(S1417,Bad!$A:$A,1,FALSE)='RAW2'!S1417,"yes","no"),"no")</f>
        <v>no</v>
      </c>
      <c r="U1417" t="str">
        <f>IFERROR(VLOOKUP(F1417,compounds!$A:$B,2,FALSE),"")</f>
        <v/>
      </c>
      <c r="V1417" t="str">
        <f>VLOOKUP(B1417,'volatile collection data'!$O:$P,2,FALSE)</f>
        <v>25 apr.22 10</v>
      </c>
    </row>
    <row r="1418" spans="1:22" x14ac:dyDescent="0.2">
      <c r="A1418" t="s">
        <v>324</v>
      </c>
      <c r="B1418" s="1" t="str">
        <f t="shared" si="134"/>
        <v>2B</v>
      </c>
      <c r="C1418">
        <v>24.812000000000001</v>
      </c>
      <c r="D1418">
        <f t="shared" si="132"/>
        <v>24.81</v>
      </c>
      <c r="E1418">
        <f>VLOOKUP(D1418,'Peak Combiner'!$A$5:$D$4980,4,FALSE)</f>
        <v>24.81</v>
      </c>
      <c r="F1418">
        <f>IFERROR(VLOOKUP(D1418,rt_comb!$A:$B,2,FALSE),D1418)</f>
        <v>24.81</v>
      </c>
      <c r="G1418">
        <v>31056179</v>
      </c>
      <c r="H1418">
        <f>SUMIFS($G:$G,$E:$E,18.51,'RAW2'!$A:$A,'RAW2'!A1418)</f>
        <v>68338316</v>
      </c>
      <c r="I1418" s="1" t="str">
        <f>VLOOKUP(A1418,'volatile collection data'!$G$6:$H$69,2,FALSE)</f>
        <v>B</v>
      </c>
      <c r="J1418" s="1">
        <f>VLOOKUP(A1418,'volatile collection data'!$G$6:$I$69,3,FALSE)</f>
        <v>2</v>
      </c>
      <c r="K1418" s="1" t="str">
        <f>VLOOKUP(A1418,'volatile collection data'!$G$6:$N$69,8,FALSE)</f>
        <v>10B</v>
      </c>
      <c r="L1418" s="1">
        <f>VLOOKUP(A1418,'volatile collection data'!$G$6:$J$69,4,FALSE)</f>
        <v>5.18</v>
      </c>
      <c r="M1418" s="1">
        <f>VLOOKUP($A1418,'volatile collection data'!$G$6:$M$69,6,FALSE)</f>
        <v>9</v>
      </c>
      <c r="N1418" s="1">
        <f>VLOOKUP($A1418,'volatile collection data'!$G$6:$M$69,7,FALSE)</f>
        <v>5.18</v>
      </c>
      <c r="O1418" s="1">
        <f>VLOOKUP(A1418,'volatile collection data'!$G$6:$K$69,5,FALSE)</f>
        <v>0</v>
      </c>
      <c r="P1418" s="1" t="str">
        <f t="shared" si="135"/>
        <v>2B</v>
      </c>
      <c r="Q1418">
        <f t="shared" si="133"/>
        <v>0.43865591825172806</v>
      </c>
      <c r="R1418" t="str">
        <f t="shared" si="136"/>
        <v>10B_0-B&amp;5.18%5.18@9</v>
      </c>
      <c r="S1418" t="str">
        <f t="shared" si="137"/>
        <v>2B-10B-VCS-Loc-22</v>
      </c>
      <c r="T1418" t="str">
        <f>IFERROR(IF(VLOOKUP(S1418,Bad!$A:$A,1,FALSE)='RAW2'!S1418,"yes","no"),"no")</f>
        <v>no</v>
      </c>
      <c r="U1418" t="str">
        <f>IFERROR(VLOOKUP(F1418,compounds!$A:$B,2,FALSE),"")</f>
        <v/>
      </c>
      <c r="V1418" t="str">
        <f>VLOOKUP(B1418,'volatile collection data'!$O:$P,2,FALSE)</f>
        <v>25 apr.22 10</v>
      </c>
    </row>
    <row r="1419" spans="1:22" x14ac:dyDescent="0.2">
      <c r="A1419" t="s">
        <v>324</v>
      </c>
      <c r="B1419" s="1" t="str">
        <f t="shared" si="134"/>
        <v>2B</v>
      </c>
      <c r="C1419">
        <v>24.911999999999999</v>
      </c>
      <c r="D1419">
        <f t="shared" si="132"/>
        <v>24.91</v>
      </c>
      <c r="E1419">
        <f>VLOOKUP(D1419,'Peak Combiner'!$A$5:$D$4980,4,FALSE)</f>
        <v>24.91</v>
      </c>
      <c r="F1419">
        <f>IFERROR(VLOOKUP(D1419,rt_comb!$A:$B,2,FALSE),D1419)</f>
        <v>24.91</v>
      </c>
      <c r="G1419">
        <v>8472842</v>
      </c>
      <c r="H1419">
        <f>SUMIFS($G:$G,$E:$E,18.51,'RAW2'!$A:$A,'RAW2'!A1419)</f>
        <v>68338316</v>
      </c>
      <c r="I1419" s="1" t="str">
        <f>VLOOKUP(A1419,'volatile collection data'!$G$6:$H$69,2,FALSE)</f>
        <v>B</v>
      </c>
      <c r="J1419" s="1">
        <f>VLOOKUP(A1419,'volatile collection data'!$G$6:$I$69,3,FALSE)</f>
        <v>2</v>
      </c>
      <c r="K1419" s="1" t="str">
        <f>VLOOKUP(A1419,'volatile collection data'!$G$6:$N$69,8,FALSE)</f>
        <v>10B</v>
      </c>
      <c r="L1419" s="1">
        <f>VLOOKUP(A1419,'volatile collection data'!$G$6:$J$69,4,FALSE)</f>
        <v>5.18</v>
      </c>
      <c r="M1419" s="1">
        <f>VLOOKUP($A1419,'volatile collection data'!$G$6:$M$69,6,FALSE)</f>
        <v>9</v>
      </c>
      <c r="N1419" s="1">
        <f>VLOOKUP($A1419,'volatile collection data'!$G$6:$M$69,7,FALSE)</f>
        <v>5.18</v>
      </c>
      <c r="O1419" s="1">
        <f>VLOOKUP(A1419,'volatile collection data'!$G$6:$K$69,5,FALSE)</f>
        <v>0</v>
      </c>
      <c r="P1419" s="1" t="str">
        <f t="shared" si="135"/>
        <v>2B</v>
      </c>
      <c r="Q1419">
        <f t="shared" si="133"/>
        <v>0.11967545291749536</v>
      </c>
      <c r="R1419" t="str">
        <f t="shared" si="136"/>
        <v>10B_0-B&amp;5.18%5.18@9</v>
      </c>
      <c r="S1419" t="str">
        <f t="shared" si="137"/>
        <v>2B-10B-VCS-Loc-22</v>
      </c>
      <c r="T1419" t="str">
        <f>IFERROR(IF(VLOOKUP(S1419,Bad!$A:$A,1,FALSE)='RAW2'!S1419,"yes","no"),"no")</f>
        <v>no</v>
      </c>
      <c r="U1419" t="str">
        <f>IFERROR(VLOOKUP(F1419,compounds!$A:$B,2,FALSE),"")</f>
        <v/>
      </c>
      <c r="V1419" t="str">
        <f>VLOOKUP(B1419,'volatile collection data'!$O:$P,2,FALSE)</f>
        <v>25 apr.22 10</v>
      </c>
    </row>
    <row r="1420" spans="1:22" x14ac:dyDescent="0.2">
      <c r="A1420" t="s">
        <v>324</v>
      </c>
      <c r="B1420" s="1" t="str">
        <f t="shared" si="134"/>
        <v>2B</v>
      </c>
      <c r="C1420">
        <v>24.986999999999998</v>
      </c>
      <c r="D1420">
        <f t="shared" si="132"/>
        <v>24.99</v>
      </c>
      <c r="E1420">
        <f>VLOOKUP(D1420,'Peak Combiner'!$A$5:$D$4980,4,FALSE)</f>
        <v>24.99</v>
      </c>
      <c r="F1420">
        <f>IFERROR(VLOOKUP(D1420,rt_comb!$A:$B,2,FALSE),D1420)</f>
        <v>24.99</v>
      </c>
      <c r="G1420">
        <v>17839691</v>
      </c>
      <c r="H1420">
        <f>SUMIFS($G:$G,$E:$E,18.51,'RAW2'!$A:$A,'RAW2'!A1420)</f>
        <v>68338316</v>
      </c>
      <c r="I1420" s="1" t="str">
        <f>VLOOKUP(A1420,'volatile collection data'!$G$6:$H$69,2,FALSE)</f>
        <v>B</v>
      </c>
      <c r="J1420" s="1">
        <f>VLOOKUP(A1420,'volatile collection data'!$G$6:$I$69,3,FALSE)</f>
        <v>2</v>
      </c>
      <c r="K1420" s="1" t="str">
        <f>VLOOKUP(A1420,'volatile collection data'!$G$6:$N$69,8,FALSE)</f>
        <v>10B</v>
      </c>
      <c r="L1420" s="1">
        <f>VLOOKUP(A1420,'volatile collection data'!$G$6:$J$69,4,FALSE)</f>
        <v>5.18</v>
      </c>
      <c r="M1420" s="1">
        <f>VLOOKUP($A1420,'volatile collection data'!$G$6:$M$69,6,FALSE)</f>
        <v>9</v>
      </c>
      <c r="N1420" s="1">
        <f>VLOOKUP($A1420,'volatile collection data'!$G$6:$M$69,7,FALSE)</f>
        <v>5.18</v>
      </c>
      <c r="O1420" s="1">
        <f>VLOOKUP(A1420,'volatile collection data'!$G$6:$K$69,5,FALSE)</f>
        <v>0</v>
      </c>
      <c r="P1420" s="1" t="str">
        <f t="shared" si="135"/>
        <v>2B</v>
      </c>
      <c r="Q1420">
        <f t="shared" si="133"/>
        <v>0.25197839170530573</v>
      </c>
      <c r="R1420" t="str">
        <f t="shared" si="136"/>
        <v>10B_0-B&amp;5.18%5.18@9</v>
      </c>
      <c r="S1420" t="str">
        <f t="shared" si="137"/>
        <v>2B-10B-VCS-Loc-22</v>
      </c>
      <c r="T1420" t="str">
        <f>IFERROR(IF(VLOOKUP(S1420,Bad!$A:$A,1,FALSE)='RAW2'!S1420,"yes","no"),"no")</f>
        <v>no</v>
      </c>
      <c r="U1420" t="str">
        <f>IFERROR(VLOOKUP(F1420,compounds!$A:$B,2,FALSE),"")</f>
        <v/>
      </c>
      <c r="V1420" t="str">
        <f>VLOOKUP(B1420,'volatile collection data'!$O:$P,2,FALSE)</f>
        <v>25 apr.22 10</v>
      </c>
    </row>
    <row r="1421" spans="1:22" x14ac:dyDescent="0.2">
      <c r="A1421" t="s">
        <v>324</v>
      </c>
      <c r="B1421" s="1" t="str">
        <f t="shared" si="134"/>
        <v>2B</v>
      </c>
      <c r="C1421">
        <v>25.073</v>
      </c>
      <c r="D1421">
        <f t="shared" si="132"/>
        <v>25.07</v>
      </c>
      <c r="E1421">
        <f>VLOOKUP(D1421,'Peak Combiner'!$A$5:$D$4980,4,FALSE)</f>
        <v>25.07</v>
      </c>
      <c r="F1421">
        <f>IFERROR(VLOOKUP(D1421,rt_comb!$A:$B,2,FALSE),D1421)</f>
        <v>25.07</v>
      </c>
      <c r="G1421">
        <v>11503128</v>
      </c>
      <c r="H1421">
        <f>SUMIFS($G:$G,$E:$E,18.51,'RAW2'!$A:$A,'RAW2'!A1421)</f>
        <v>68338316</v>
      </c>
      <c r="I1421" s="1" t="str">
        <f>VLOOKUP(A1421,'volatile collection data'!$G$6:$H$69,2,FALSE)</f>
        <v>B</v>
      </c>
      <c r="J1421" s="1">
        <f>VLOOKUP(A1421,'volatile collection data'!$G$6:$I$69,3,FALSE)</f>
        <v>2</v>
      </c>
      <c r="K1421" s="1" t="str">
        <f>VLOOKUP(A1421,'volatile collection data'!$G$6:$N$69,8,FALSE)</f>
        <v>10B</v>
      </c>
      <c r="L1421" s="1">
        <f>VLOOKUP(A1421,'volatile collection data'!$G$6:$J$69,4,FALSE)</f>
        <v>5.18</v>
      </c>
      <c r="M1421" s="1">
        <f>VLOOKUP($A1421,'volatile collection data'!$G$6:$M$69,6,FALSE)</f>
        <v>9</v>
      </c>
      <c r="N1421" s="1">
        <f>VLOOKUP($A1421,'volatile collection data'!$G$6:$M$69,7,FALSE)</f>
        <v>5.18</v>
      </c>
      <c r="O1421" s="1">
        <f>VLOOKUP(A1421,'volatile collection data'!$G$6:$K$69,5,FALSE)</f>
        <v>0</v>
      </c>
      <c r="P1421" s="1" t="str">
        <f t="shared" si="135"/>
        <v>2B</v>
      </c>
      <c r="Q1421">
        <f t="shared" si="133"/>
        <v>0.16247701224310834</v>
      </c>
      <c r="R1421" t="str">
        <f t="shared" si="136"/>
        <v>10B_0-B&amp;5.18%5.18@9</v>
      </c>
      <c r="S1421" t="str">
        <f t="shared" si="137"/>
        <v>2B-10B-VCS-Loc-22</v>
      </c>
      <c r="T1421" t="str">
        <f>IFERROR(IF(VLOOKUP(S1421,Bad!$A:$A,1,FALSE)='RAW2'!S1421,"yes","no"),"no")</f>
        <v>no</v>
      </c>
      <c r="U1421" t="str">
        <f>IFERROR(VLOOKUP(F1421,compounds!$A:$B,2,FALSE),"")</f>
        <v/>
      </c>
      <c r="V1421" t="str">
        <f>VLOOKUP(B1421,'volatile collection data'!$O:$P,2,FALSE)</f>
        <v>25 apr.22 10</v>
      </c>
    </row>
    <row r="1422" spans="1:22" x14ac:dyDescent="0.2">
      <c r="A1422" t="s">
        <v>324</v>
      </c>
      <c r="B1422" s="1" t="str">
        <f t="shared" si="134"/>
        <v>2B</v>
      </c>
      <c r="C1422">
        <v>25.161999999999999</v>
      </c>
      <c r="D1422">
        <f t="shared" si="132"/>
        <v>25.16</v>
      </c>
      <c r="E1422">
        <f>VLOOKUP(D1422,'Peak Combiner'!$A$5:$D$4980,4,FALSE)</f>
        <v>25.16</v>
      </c>
      <c r="F1422">
        <f>IFERROR(VLOOKUP(D1422,rt_comb!$A:$B,2,FALSE),D1422)</f>
        <v>25.16</v>
      </c>
      <c r="G1422">
        <v>22217123</v>
      </c>
      <c r="H1422">
        <f>SUMIFS($G:$G,$E:$E,18.51,'RAW2'!$A:$A,'RAW2'!A1422)</f>
        <v>68338316</v>
      </c>
      <c r="I1422" s="1" t="str">
        <f>VLOOKUP(A1422,'volatile collection data'!$G$6:$H$69,2,FALSE)</f>
        <v>B</v>
      </c>
      <c r="J1422" s="1">
        <f>VLOOKUP(A1422,'volatile collection data'!$G$6:$I$69,3,FALSE)</f>
        <v>2</v>
      </c>
      <c r="K1422" s="1" t="str">
        <f>VLOOKUP(A1422,'volatile collection data'!$G$6:$N$69,8,FALSE)</f>
        <v>10B</v>
      </c>
      <c r="L1422" s="1">
        <f>VLOOKUP(A1422,'volatile collection data'!$G$6:$J$69,4,FALSE)</f>
        <v>5.18</v>
      </c>
      <c r="M1422" s="1">
        <f>VLOOKUP($A1422,'volatile collection data'!$G$6:$M$69,6,FALSE)</f>
        <v>9</v>
      </c>
      <c r="N1422" s="1">
        <f>VLOOKUP($A1422,'volatile collection data'!$G$6:$M$69,7,FALSE)</f>
        <v>5.18</v>
      </c>
      <c r="O1422" s="1">
        <f>VLOOKUP(A1422,'volatile collection data'!$G$6:$K$69,5,FALSE)</f>
        <v>0</v>
      </c>
      <c r="P1422" s="1" t="str">
        <f t="shared" si="135"/>
        <v>2B</v>
      </c>
      <c r="Q1422">
        <f t="shared" si="133"/>
        <v>0.31380784128261846</v>
      </c>
      <c r="R1422" t="str">
        <f t="shared" si="136"/>
        <v>10B_0-B&amp;5.18%5.18@9</v>
      </c>
      <c r="S1422" t="str">
        <f t="shared" si="137"/>
        <v>2B-10B-VCS-Loc-22</v>
      </c>
      <c r="T1422" t="str">
        <f>IFERROR(IF(VLOOKUP(S1422,Bad!$A:$A,1,FALSE)='RAW2'!S1422,"yes","no"),"no")</f>
        <v>no</v>
      </c>
      <c r="U1422" t="str">
        <f>IFERROR(VLOOKUP(F1422,compounds!$A:$B,2,FALSE),"")</f>
        <v/>
      </c>
      <c r="V1422" t="str">
        <f>VLOOKUP(B1422,'volatile collection data'!$O:$P,2,FALSE)</f>
        <v>25 apr.22 10</v>
      </c>
    </row>
    <row r="1423" spans="1:22" x14ac:dyDescent="0.2">
      <c r="A1423" t="s">
        <v>324</v>
      </c>
      <c r="B1423" s="1" t="str">
        <f t="shared" si="134"/>
        <v>2B</v>
      </c>
      <c r="C1423">
        <v>25.456</v>
      </c>
      <c r="D1423">
        <f t="shared" si="132"/>
        <v>25.46</v>
      </c>
      <c r="E1423">
        <f>VLOOKUP(D1423,'Peak Combiner'!$A$5:$D$4980,4,FALSE)</f>
        <v>25.46</v>
      </c>
      <c r="F1423">
        <f>IFERROR(VLOOKUP(D1423,rt_comb!$A:$B,2,FALSE),D1423)</f>
        <v>25.46</v>
      </c>
      <c r="G1423">
        <v>47892631</v>
      </c>
      <c r="H1423">
        <f>SUMIFS($G:$G,$E:$E,18.51,'RAW2'!$A:$A,'RAW2'!A1423)</f>
        <v>68338316</v>
      </c>
      <c r="I1423" s="1" t="str">
        <f>VLOOKUP(A1423,'volatile collection data'!$G$6:$H$69,2,FALSE)</f>
        <v>B</v>
      </c>
      <c r="J1423" s="1">
        <f>VLOOKUP(A1423,'volatile collection data'!$G$6:$I$69,3,FALSE)</f>
        <v>2</v>
      </c>
      <c r="K1423" s="1" t="str">
        <f>VLOOKUP(A1423,'volatile collection data'!$G$6:$N$69,8,FALSE)</f>
        <v>10B</v>
      </c>
      <c r="L1423" s="1">
        <f>VLOOKUP(A1423,'volatile collection data'!$G$6:$J$69,4,FALSE)</f>
        <v>5.18</v>
      </c>
      <c r="M1423" s="1">
        <f>VLOOKUP($A1423,'volatile collection data'!$G$6:$M$69,6,FALSE)</f>
        <v>9</v>
      </c>
      <c r="N1423" s="1">
        <f>VLOOKUP($A1423,'volatile collection data'!$G$6:$M$69,7,FALSE)</f>
        <v>5.18</v>
      </c>
      <c r="O1423" s="1">
        <f>VLOOKUP(A1423,'volatile collection data'!$G$6:$K$69,5,FALSE)</f>
        <v>0</v>
      </c>
      <c r="P1423" s="1" t="str">
        <f t="shared" si="135"/>
        <v>2B</v>
      </c>
      <c r="Q1423">
        <f t="shared" si="133"/>
        <v>0.67646396643953455</v>
      </c>
      <c r="R1423" t="str">
        <f t="shared" si="136"/>
        <v>10B_0-B&amp;5.18%5.18@9</v>
      </c>
      <c r="S1423" t="str">
        <f t="shared" si="137"/>
        <v>2B-10B-VCS-Loc-22</v>
      </c>
      <c r="T1423" t="str">
        <f>IFERROR(IF(VLOOKUP(S1423,Bad!$A:$A,1,FALSE)='RAW2'!S1423,"yes","no"),"no")</f>
        <v>no</v>
      </c>
      <c r="U1423" t="str">
        <f>IFERROR(VLOOKUP(F1423,compounds!$A:$B,2,FALSE),"")</f>
        <v/>
      </c>
      <c r="V1423" t="str">
        <f>VLOOKUP(B1423,'volatile collection data'!$O:$P,2,FALSE)</f>
        <v>25 apr.22 10</v>
      </c>
    </row>
    <row r="1424" spans="1:22" x14ac:dyDescent="0.2">
      <c r="A1424" t="s">
        <v>324</v>
      </c>
      <c r="B1424" s="1" t="str">
        <f t="shared" si="134"/>
        <v>2B</v>
      </c>
      <c r="C1424">
        <v>25.553999999999998</v>
      </c>
      <c r="D1424">
        <f t="shared" si="132"/>
        <v>25.55</v>
      </c>
      <c r="E1424">
        <f>VLOOKUP(D1424,'Peak Combiner'!$A$5:$D$4980,4,FALSE)</f>
        <v>25.55</v>
      </c>
      <c r="F1424">
        <f>IFERROR(VLOOKUP(D1424,rt_comb!$A:$B,2,FALSE),D1424)</f>
        <v>25.55</v>
      </c>
      <c r="G1424">
        <v>32876462</v>
      </c>
      <c r="H1424">
        <f>SUMIFS($G:$G,$E:$E,18.51,'RAW2'!$A:$A,'RAW2'!A1424)</f>
        <v>68338316</v>
      </c>
      <c r="I1424" s="1" t="str">
        <f>VLOOKUP(A1424,'volatile collection data'!$G$6:$H$69,2,FALSE)</f>
        <v>B</v>
      </c>
      <c r="J1424" s="1">
        <f>VLOOKUP(A1424,'volatile collection data'!$G$6:$I$69,3,FALSE)</f>
        <v>2</v>
      </c>
      <c r="K1424" s="1" t="str">
        <f>VLOOKUP(A1424,'volatile collection data'!$G$6:$N$69,8,FALSE)</f>
        <v>10B</v>
      </c>
      <c r="L1424" s="1">
        <f>VLOOKUP(A1424,'volatile collection data'!$G$6:$J$69,4,FALSE)</f>
        <v>5.18</v>
      </c>
      <c r="M1424" s="1">
        <f>VLOOKUP($A1424,'volatile collection data'!$G$6:$M$69,6,FALSE)</f>
        <v>9</v>
      </c>
      <c r="N1424" s="1">
        <f>VLOOKUP($A1424,'volatile collection data'!$G$6:$M$69,7,FALSE)</f>
        <v>5.18</v>
      </c>
      <c r="O1424" s="1">
        <f>VLOOKUP(A1424,'volatile collection data'!$G$6:$K$69,5,FALSE)</f>
        <v>0</v>
      </c>
      <c r="P1424" s="1" t="str">
        <f t="shared" si="135"/>
        <v>2B</v>
      </c>
      <c r="Q1424">
        <f t="shared" si="133"/>
        <v>0.46436667651477809</v>
      </c>
      <c r="R1424" t="str">
        <f t="shared" si="136"/>
        <v>10B_0-B&amp;5.18%5.18@9</v>
      </c>
      <c r="S1424" t="str">
        <f t="shared" si="137"/>
        <v>2B-10B-VCS-Loc-22</v>
      </c>
      <c r="T1424" t="str">
        <f>IFERROR(IF(VLOOKUP(S1424,Bad!$A:$A,1,FALSE)='RAW2'!S1424,"yes","no"),"no")</f>
        <v>no</v>
      </c>
      <c r="U1424" t="str">
        <f>IFERROR(VLOOKUP(F1424,compounds!$A:$B,2,FALSE),"")</f>
        <v/>
      </c>
      <c r="V1424" t="str">
        <f>VLOOKUP(B1424,'volatile collection data'!$O:$P,2,FALSE)</f>
        <v>25 apr.22 10</v>
      </c>
    </row>
    <row r="1425" spans="1:22" x14ac:dyDescent="0.2">
      <c r="A1425" t="s">
        <v>324</v>
      </c>
      <c r="B1425" s="1" t="str">
        <f t="shared" si="134"/>
        <v>2B</v>
      </c>
      <c r="C1425">
        <v>25.617000000000001</v>
      </c>
      <c r="D1425">
        <f t="shared" si="132"/>
        <v>25.62</v>
      </c>
      <c r="E1425">
        <f>VLOOKUP(D1425,'Peak Combiner'!$A$5:$D$4980,4,FALSE)</f>
        <v>25.62</v>
      </c>
      <c r="F1425">
        <f>IFERROR(VLOOKUP(D1425,rt_comb!$A:$B,2,FALSE),D1425)</f>
        <v>25.62</v>
      </c>
      <c r="G1425">
        <v>20705132</v>
      </c>
      <c r="H1425">
        <f>SUMIFS($G:$G,$E:$E,18.51,'RAW2'!$A:$A,'RAW2'!A1425)</f>
        <v>68338316</v>
      </c>
      <c r="I1425" s="1" t="str">
        <f>VLOOKUP(A1425,'volatile collection data'!$G$6:$H$69,2,FALSE)</f>
        <v>B</v>
      </c>
      <c r="J1425" s="1">
        <f>VLOOKUP(A1425,'volatile collection data'!$G$6:$I$69,3,FALSE)</f>
        <v>2</v>
      </c>
      <c r="K1425" s="1" t="str">
        <f>VLOOKUP(A1425,'volatile collection data'!$G$6:$N$69,8,FALSE)</f>
        <v>10B</v>
      </c>
      <c r="L1425" s="1">
        <f>VLOOKUP(A1425,'volatile collection data'!$G$6:$J$69,4,FALSE)</f>
        <v>5.18</v>
      </c>
      <c r="M1425" s="1">
        <f>VLOOKUP($A1425,'volatile collection data'!$G$6:$M$69,6,FALSE)</f>
        <v>9</v>
      </c>
      <c r="N1425" s="1">
        <f>VLOOKUP($A1425,'volatile collection data'!$G$6:$M$69,7,FALSE)</f>
        <v>5.18</v>
      </c>
      <c r="O1425" s="1">
        <f>VLOOKUP(A1425,'volatile collection data'!$G$6:$K$69,5,FALSE)</f>
        <v>0</v>
      </c>
      <c r="P1425" s="1" t="str">
        <f t="shared" si="135"/>
        <v>2B</v>
      </c>
      <c r="Q1425">
        <f t="shared" si="133"/>
        <v>0.29245158233996654</v>
      </c>
      <c r="R1425" t="str">
        <f t="shared" si="136"/>
        <v>10B_0-B&amp;5.18%5.18@9</v>
      </c>
      <c r="S1425" t="str">
        <f t="shared" si="137"/>
        <v>2B-10B-VCS-Loc-22</v>
      </c>
      <c r="T1425" t="str">
        <f>IFERROR(IF(VLOOKUP(S1425,Bad!$A:$A,1,FALSE)='RAW2'!S1425,"yes","no"),"no")</f>
        <v>no</v>
      </c>
      <c r="U1425" t="str">
        <f>IFERROR(VLOOKUP(F1425,compounds!$A:$B,2,FALSE),"")</f>
        <v/>
      </c>
      <c r="V1425" t="str">
        <f>VLOOKUP(B1425,'volatile collection data'!$O:$P,2,FALSE)</f>
        <v>25 apr.22 10</v>
      </c>
    </row>
    <row r="1426" spans="1:22" x14ac:dyDescent="0.2">
      <c r="A1426" t="s">
        <v>324</v>
      </c>
      <c r="B1426" s="1" t="str">
        <f t="shared" si="134"/>
        <v>2B</v>
      </c>
      <c r="C1426">
        <v>25.673999999999999</v>
      </c>
      <c r="D1426">
        <f t="shared" si="132"/>
        <v>25.67</v>
      </c>
      <c r="E1426">
        <f>VLOOKUP(D1426,'Peak Combiner'!$A$5:$D$4980,4,FALSE)</f>
        <v>25.67</v>
      </c>
      <c r="F1426">
        <f>IFERROR(VLOOKUP(D1426,rt_comb!$A:$B,2,FALSE),D1426)</f>
        <v>25.67</v>
      </c>
      <c r="G1426">
        <v>32405171</v>
      </c>
      <c r="H1426">
        <f>SUMIFS($G:$G,$E:$E,18.51,'RAW2'!$A:$A,'RAW2'!A1426)</f>
        <v>68338316</v>
      </c>
      <c r="I1426" s="1" t="str">
        <f>VLOOKUP(A1426,'volatile collection data'!$G$6:$H$69,2,FALSE)</f>
        <v>B</v>
      </c>
      <c r="J1426" s="1">
        <f>VLOOKUP(A1426,'volatile collection data'!$G$6:$I$69,3,FALSE)</f>
        <v>2</v>
      </c>
      <c r="K1426" s="1" t="str">
        <f>VLOOKUP(A1426,'volatile collection data'!$G$6:$N$69,8,FALSE)</f>
        <v>10B</v>
      </c>
      <c r="L1426" s="1">
        <f>VLOOKUP(A1426,'volatile collection data'!$G$6:$J$69,4,FALSE)</f>
        <v>5.18</v>
      </c>
      <c r="M1426" s="1">
        <f>VLOOKUP($A1426,'volatile collection data'!$G$6:$M$69,6,FALSE)</f>
        <v>9</v>
      </c>
      <c r="N1426" s="1">
        <f>VLOOKUP($A1426,'volatile collection data'!$G$6:$M$69,7,FALSE)</f>
        <v>5.18</v>
      </c>
      <c r="O1426" s="1">
        <f>VLOOKUP(A1426,'volatile collection data'!$G$6:$K$69,5,FALSE)</f>
        <v>0</v>
      </c>
      <c r="P1426" s="1" t="str">
        <f t="shared" si="135"/>
        <v>2B</v>
      </c>
      <c r="Q1426">
        <f t="shared" si="133"/>
        <v>0.45770988250387368</v>
      </c>
      <c r="R1426" t="str">
        <f t="shared" si="136"/>
        <v>10B_0-B&amp;5.18%5.18@9</v>
      </c>
      <c r="S1426" t="str">
        <f t="shared" si="137"/>
        <v>2B-10B-VCS-Loc-22</v>
      </c>
      <c r="T1426" t="str">
        <f>IFERROR(IF(VLOOKUP(S1426,Bad!$A:$A,1,FALSE)='RAW2'!S1426,"yes","no"),"no")</f>
        <v>no</v>
      </c>
      <c r="U1426" t="str">
        <f>IFERROR(VLOOKUP(F1426,compounds!$A:$B,2,FALSE),"")</f>
        <v/>
      </c>
      <c r="V1426" t="str">
        <f>VLOOKUP(B1426,'volatile collection data'!$O:$P,2,FALSE)</f>
        <v>25 apr.22 10</v>
      </c>
    </row>
    <row r="1427" spans="1:22" x14ac:dyDescent="0.2">
      <c r="A1427" t="s">
        <v>324</v>
      </c>
      <c r="B1427" s="1" t="str">
        <f t="shared" si="134"/>
        <v>2B</v>
      </c>
      <c r="C1427">
        <v>25.821999999999999</v>
      </c>
      <c r="D1427">
        <f t="shared" si="132"/>
        <v>25.82</v>
      </c>
      <c r="E1427">
        <f>VLOOKUP(D1427,'Peak Combiner'!$A$5:$D$4980,4,FALSE)</f>
        <v>25.82</v>
      </c>
      <c r="F1427">
        <f>IFERROR(VLOOKUP(D1427,rt_comb!$A:$B,2,FALSE),D1427)</f>
        <v>25.82</v>
      </c>
      <c r="G1427">
        <v>43019435</v>
      </c>
      <c r="H1427">
        <f>SUMIFS($G:$G,$E:$E,18.51,'RAW2'!$A:$A,'RAW2'!A1427)</f>
        <v>68338316</v>
      </c>
      <c r="I1427" s="1" t="str">
        <f>VLOOKUP(A1427,'volatile collection data'!$G$6:$H$69,2,FALSE)</f>
        <v>B</v>
      </c>
      <c r="J1427" s="1">
        <f>VLOOKUP(A1427,'volatile collection data'!$G$6:$I$69,3,FALSE)</f>
        <v>2</v>
      </c>
      <c r="K1427" s="1" t="str">
        <f>VLOOKUP(A1427,'volatile collection data'!$G$6:$N$69,8,FALSE)</f>
        <v>10B</v>
      </c>
      <c r="L1427" s="1">
        <f>VLOOKUP(A1427,'volatile collection data'!$G$6:$J$69,4,FALSE)</f>
        <v>5.18</v>
      </c>
      <c r="M1427" s="1">
        <f>VLOOKUP($A1427,'volatile collection data'!$G$6:$M$69,6,FALSE)</f>
        <v>9</v>
      </c>
      <c r="N1427" s="1">
        <f>VLOOKUP($A1427,'volatile collection data'!$G$6:$M$69,7,FALSE)</f>
        <v>5.18</v>
      </c>
      <c r="O1427" s="1">
        <f>VLOOKUP(A1427,'volatile collection data'!$G$6:$K$69,5,FALSE)</f>
        <v>0</v>
      </c>
      <c r="P1427" s="1" t="str">
        <f t="shared" si="135"/>
        <v>2B</v>
      </c>
      <c r="Q1427">
        <f t="shared" si="133"/>
        <v>0.6076320516633914</v>
      </c>
      <c r="R1427" t="str">
        <f t="shared" si="136"/>
        <v>10B_0-B&amp;5.18%5.18@9</v>
      </c>
      <c r="S1427" t="str">
        <f t="shared" si="137"/>
        <v>2B-10B-VCS-Loc-22</v>
      </c>
      <c r="T1427" t="str">
        <f>IFERROR(IF(VLOOKUP(S1427,Bad!$A:$A,1,FALSE)='RAW2'!S1427,"yes","no"),"no")</f>
        <v>no</v>
      </c>
      <c r="U1427" t="str">
        <f>IFERROR(VLOOKUP(F1427,compounds!$A:$B,2,FALSE),"")</f>
        <v/>
      </c>
      <c r="V1427" t="str">
        <f>VLOOKUP(B1427,'volatile collection data'!$O:$P,2,FALSE)</f>
        <v>25 apr.22 10</v>
      </c>
    </row>
    <row r="1428" spans="1:22" x14ac:dyDescent="0.2">
      <c r="A1428" t="s">
        <v>324</v>
      </c>
      <c r="B1428" s="1" t="str">
        <f t="shared" si="134"/>
        <v>2B</v>
      </c>
      <c r="C1428">
        <v>25.963000000000001</v>
      </c>
      <c r="D1428">
        <f t="shared" si="132"/>
        <v>25.96</v>
      </c>
      <c r="E1428">
        <f>VLOOKUP(D1428,'Peak Combiner'!$A$5:$D$4980,4,FALSE)</f>
        <v>25.96</v>
      </c>
      <c r="F1428">
        <f>IFERROR(VLOOKUP(D1428,rt_comb!$A:$B,2,FALSE),D1428)</f>
        <v>25.96</v>
      </c>
      <c r="G1428">
        <v>15709376</v>
      </c>
      <c r="H1428">
        <f>SUMIFS($G:$G,$E:$E,18.51,'RAW2'!$A:$A,'RAW2'!A1428)</f>
        <v>68338316</v>
      </c>
      <c r="I1428" s="1" t="str">
        <f>VLOOKUP(A1428,'volatile collection data'!$G$6:$H$69,2,FALSE)</f>
        <v>B</v>
      </c>
      <c r="J1428" s="1">
        <f>VLOOKUP(A1428,'volatile collection data'!$G$6:$I$69,3,FALSE)</f>
        <v>2</v>
      </c>
      <c r="K1428" s="1" t="str">
        <f>VLOOKUP(A1428,'volatile collection data'!$G$6:$N$69,8,FALSE)</f>
        <v>10B</v>
      </c>
      <c r="L1428" s="1">
        <f>VLOOKUP(A1428,'volatile collection data'!$G$6:$J$69,4,FALSE)</f>
        <v>5.18</v>
      </c>
      <c r="M1428" s="1">
        <f>VLOOKUP($A1428,'volatile collection data'!$G$6:$M$69,6,FALSE)</f>
        <v>9</v>
      </c>
      <c r="N1428" s="1">
        <f>VLOOKUP($A1428,'volatile collection data'!$G$6:$M$69,7,FALSE)</f>
        <v>5.18</v>
      </c>
      <c r="O1428" s="1">
        <f>VLOOKUP(A1428,'volatile collection data'!$G$6:$K$69,5,FALSE)</f>
        <v>0</v>
      </c>
      <c r="P1428" s="1" t="str">
        <f t="shared" si="135"/>
        <v>2B</v>
      </c>
      <c r="Q1428">
        <f t="shared" si="133"/>
        <v>0.22188855732837123</v>
      </c>
      <c r="R1428" t="str">
        <f t="shared" si="136"/>
        <v>10B_0-B&amp;5.18%5.18@9</v>
      </c>
      <c r="S1428" t="str">
        <f t="shared" si="137"/>
        <v>2B-10B-VCS-Loc-22</v>
      </c>
      <c r="T1428" t="str">
        <f>IFERROR(IF(VLOOKUP(S1428,Bad!$A:$A,1,FALSE)='RAW2'!S1428,"yes","no"),"no")</f>
        <v>no</v>
      </c>
      <c r="U1428" t="str">
        <f>IFERROR(VLOOKUP(F1428,compounds!$A:$B,2,FALSE),"")</f>
        <v/>
      </c>
      <c r="V1428" t="str">
        <f>VLOOKUP(B1428,'volatile collection data'!$O:$P,2,FALSE)</f>
        <v>25 apr.22 10</v>
      </c>
    </row>
    <row r="1429" spans="1:22" x14ac:dyDescent="0.2">
      <c r="A1429" t="s">
        <v>324</v>
      </c>
      <c r="B1429" s="1" t="str">
        <f t="shared" si="134"/>
        <v>2B</v>
      </c>
      <c r="C1429">
        <v>26.13</v>
      </c>
      <c r="D1429">
        <f t="shared" si="132"/>
        <v>26.13</v>
      </c>
      <c r="E1429">
        <f>VLOOKUP(D1429,'Peak Combiner'!$A$5:$D$4980,4,FALSE)</f>
        <v>26.13</v>
      </c>
      <c r="F1429">
        <f>IFERROR(VLOOKUP(D1429,rt_comb!$A:$B,2,FALSE),D1429)</f>
        <v>26.13</v>
      </c>
      <c r="G1429">
        <v>28447915</v>
      </c>
      <c r="H1429">
        <f>SUMIFS($G:$G,$E:$E,18.51,'RAW2'!$A:$A,'RAW2'!A1429)</f>
        <v>68338316</v>
      </c>
      <c r="I1429" s="1" t="str">
        <f>VLOOKUP(A1429,'volatile collection data'!$G$6:$H$69,2,FALSE)</f>
        <v>B</v>
      </c>
      <c r="J1429" s="1">
        <f>VLOOKUP(A1429,'volatile collection data'!$G$6:$I$69,3,FALSE)</f>
        <v>2</v>
      </c>
      <c r="K1429" s="1" t="str">
        <f>VLOOKUP(A1429,'volatile collection data'!$G$6:$N$69,8,FALSE)</f>
        <v>10B</v>
      </c>
      <c r="L1429" s="1">
        <f>VLOOKUP(A1429,'volatile collection data'!$G$6:$J$69,4,FALSE)</f>
        <v>5.18</v>
      </c>
      <c r="M1429" s="1">
        <f>VLOOKUP($A1429,'volatile collection data'!$G$6:$M$69,6,FALSE)</f>
        <v>9</v>
      </c>
      <c r="N1429" s="1">
        <f>VLOOKUP($A1429,'volatile collection data'!$G$6:$M$69,7,FALSE)</f>
        <v>5.18</v>
      </c>
      <c r="O1429" s="1">
        <f>VLOOKUP(A1429,'volatile collection data'!$G$6:$K$69,5,FALSE)</f>
        <v>0</v>
      </c>
      <c r="P1429" s="1" t="str">
        <f t="shared" si="135"/>
        <v>2B</v>
      </c>
      <c r="Q1429">
        <f t="shared" si="133"/>
        <v>0.40181524831731902</v>
      </c>
      <c r="R1429" t="str">
        <f t="shared" si="136"/>
        <v>10B_0-B&amp;5.18%5.18@9</v>
      </c>
      <c r="S1429" t="str">
        <f t="shared" si="137"/>
        <v>2B-10B-VCS-Loc-22</v>
      </c>
      <c r="T1429" t="str">
        <f>IFERROR(IF(VLOOKUP(S1429,Bad!$A:$A,1,FALSE)='RAW2'!S1429,"yes","no"),"no")</f>
        <v>no</v>
      </c>
      <c r="U1429" t="str">
        <f>IFERROR(VLOOKUP(F1429,compounds!$A:$B,2,FALSE),"")</f>
        <v/>
      </c>
      <c r="V1429" t="str">
        <f>VLOOKUP(B1429,'volatile collection data'!$O:$P,2,FALSE)</f>
        <v>25 apr.22 10</v>
      </c>
    </row>
    <row r="1430" spans="1:22" x14ac:dyDescent="0.2">
      <c r="A1430" t="s">
        <v>324</v>
      </c>
      <c r="B1430" s="1" t="str">
        <f t="shared" si="134"/>
        <v>2B</v>
      </c>
      <c r="C1430">
        <v>26.181999999999999</v>
      </c>
      <c r="D1430">
        <f t="shared" si="132"/>
        <v>26.18</v>
      </c>
      <c r="E1430">
        <f>VLOOKUP(D1430,'Peak Combiner'!$A$5:$D$4980,4,FALSE)</f>
        <v>26.18</v>
      </c>
      <c r="F1430">
        <f>IFERROR(VLOOKUP(D1430,rt_comb!$A:$B,2,FALSE),D1430)</f>
        <v>26.18</v>
      </c>
      <c r="G1430">
        <v>28590095</v>
      </c>
      <c r="H1430">
        <f>SUMIFS($G:$G,$E:$E,18.51,'RAW2'!$A:$A,'RAW2'!A1430)</f>
        <v>68338316</v>
      </c>
      <c r="I1430" s="1" t="str">
        <f>VLOOKUP(A1430,'volatile collection data'!$G$6:$H$69,2,FALSE)</f>
        <v>B</v>
      </c>
      <c r="J1430" s="1">
        <f>VLOOKUP(A1430,'volatile collection data'!$G$6:$I$69,3,FALSE)</f>
        <v>2</v>
      </c>
      <c r="K1430" s="1" t="str">
        <f>VLOOKUP(A1430,'volatile collection data'!$G$6:$N$69,8,FALSE)</f>
        <v>10B</v>
      </c>
      <c r="L1430" s="1">
        <f>VLOOKUP(A1430,'volatile collection data'!$G$6:$J$69,4,FALSE)</f>
        <v>5.18</v>
      </c>
      <c r="M1430" s="1">
        <f>VLOOKUP($A1430,'volatile collection data'!$G$6:$M$69,6,FALSE)</f>
        <v>9</v>
      </c>
      <c r="N1430" s="1">
        <f>VLOOKUP($A1430,'volatile collection data'!$G$6:$M$69,7,FALSE)</f>
        <v>5.18</v>
      </c>
      <c r="O1430" s="1">
        <f>VLOOKUP(A1430,'volatile collection data'!$G$6:$K$69,5,FALSE)</f>
        <v>0</v>
      </c>
      <c r="P1430" s="1" t="str">
        <f t="shared" si="135"/>
        <v>2B</v>
      </c>
      <c r="Q1430">
        <f t="shared" si="133"/>
        <v>0.40382348308622062</v>
      </c>
      <c r="R1430" t="str">
        <f t="shared" si="136"/>
        <v>10B_0-B&amp;5.18%5.18@9</v>
      </c>
      <c r="S1430" t="str">
        <f t="shared" si="137"/>
        <v>2B-10B-VCS-Loc-22</v>
      </c>
      <c r="T1430" t="str">
        <f>IFERROR(IF(VLOOKUP(S1430,Bad!$A:$A,1,FALSE)='RAW2'!S1430,"yes","no"),"no")</f>
        <v>no</v>
      </c>
      <c r="U1430" t="str">
        <f>IFERROR(VLOOKUP(F1430,compounds!$A:$B,2,FALSE),"")</f>
        <v/>
      </c>
      <c r="V1430" t="str">
        <f>VLOOKUP(B1430,'volatile collection data'!$O:$P,2,FALSE)</f>
        <v>25 apr.22 10</v>
      </c>
    </row>
    <row r="1431" spans="1:22" x14ac:dyDescent="0.2">
      <c r="A1431" t="s">
        <v>324</v>
      </c>
      <c r="B1431" s="1" t="str">
        <f t="shared" si="134"/>
        <v>2B</v>
      </c>
      <c r="C1431">
        <v>26.402000000000001</v>
      </c>
      <c r="D1431">
        <f t="shared" si="132"/>
        <v>26.4</v>
      </c>
      <c r="E1431">
        <f>VLOOKUP(D1431,'Peak Combiner'!$A$5:$D$4980,4,FALSE)</f>
        <v>26.4</v>
      </c>
      <c r="F1431">
        <f>IFERROR(VLOOKUP(D1431,rt_comb!$A:$B,2,FALSE),D1431)</f>
        <v>26.4</v>
      </c>
      <c r="G1431">
        <v>30171743</v>
      </c>
      <c r="H1431">
        <f>SUMIFS($G:$G,$E:$E,18.51,'RAW2'!$A:$A,'RAW2'!A1431)</f>
        <v>68338316</v>
      </c>
      <c r="I1431" s="1" t="str">
        <f>VLOOKUP(A1431,'volatile collection data'!$G$6:$H$69,2,FALSE)</f>
        <v>B</v>
      </c>
      <c r="J1431" s="1">
        <f>VLOOKUP(A1431,'volatile collection data'!$G$6:$I$69,3,FALSE)</f>
        <v>2</v>
      </c>
      <c r="K1431" s="1" t="str">
        <f>VLOOKUP(A1431,'volatile collection data'!$G$6:$N$69,8,FALSE)</f>
        <v>10B</v>
      </c>
      <c r="L1431" s="1">
        <f>VLOOKUP(A1431,'volatile collection data'!$G$6:$J$69,4,FALSE)</f>
        <v>5.18</v>
      </c>
      <c r="M1431" s="1">
        <f>VLOOKUP($A1431,'volatile collection data'!$G$6:$M$69,6,FALSE)</f>
        <v>9</v>
      </c>
      <c r="N1431" s="1">
        <f>VLOOKUP($A1431,'volatile collection data'!$G$6:$M$69,7,FALSE)</f>
        <v>5.18</v>
      </c>
      <c r="O1431" s="1">
        <f>VLOOKUP(A1431,'volatile collection data'!$G$6:$K$69,5,FALSE)</f>
        <v>0</v>
      </c>
      <c r="P1431" s="1" t="str">
        <f t="shared" si="135"/>
        <v>2B</v>
      </c>
      <c r="Q1431">
        <f t="shared" si="133"/>
        <v>0.42616361887018189</v>
      </c>
      <c r="R1431" t="str">
        <f t="shared" si="136"/>
        <v>10B_0-B&amp;5.18%5.18@9</v>
      </c>
      <c r="S1431" t="str">
        <f t="shared" si="137"/>
        <v>2B-10B-VCS-Loc-22</v>
      </c>
      <c r="T1431" t="str">
        <f>IFERROR(IF(VLOOKUP(S1431,Bad!$A:$A,1,FALSE)='RAW2'!S1431,"yes","no"),"no")</f>
        <v>no</v>
      </c>
      <c r="U1431" t="str">
        <f>IFERROR(VLOOKUP(F1431,compounds!$A:$B,2,FALSE),"")</f>
        <v/>
      </c>
      <c r="V1431" t="str">
        <f>VLOOKUP(B1431,'volatile collection data'!$O:$P,2,FALSE)</f>
        <v>25 apr.22 10</v>
      </c>
    </row>
    <row r="1432" spans="1:22" x14ac:dyDescent="0.2">
      <c r="A1432" t="s">
        <v>324</v>
      </c>
      <c r="B1432" s="1" t="str">
        <f t="shared" si="134"/>
        <v>2B</v>
      </c>
      <c r="C1432">
        <v>26.466000000000001</v>
      </c>
      <c r="D1432">
        <f t="shared" si="132"/>
        <v>26.47</v>
      </c>
      <c r="E1432">
        <f>VLOOKUP(D1432,'Peak Combiner'!$A$5:$D$4980,4,FALSE)</f>
        <v>26.47</v>
      </c>
      <c r="F1432">
        <f>IFERROR(VLOOKUP(D1432,rt_comb!$A:$B,2,FALSE),D1432)</f>
        <v>26.47</v>
      </c>
      <c r="G1432">
        <v>23444923</v>
      </c>
      <c r="H1432">
        <f>SUMIFS($G:$G,$E:$E,18.51,'RAW2'!$A:$A,'RAW2'!A1432)</f>
        <v>68338316</v>
      </c>
      <c r="I1432" s="1" t="str">
        <f>VLOOKUP(A1432,'volatile collection data'!$G$6:$H$69,2,FALSE)</f>
        <v>B</v>
      </c>
      <c r="J1432" s="1">
        <f>VLOOKUP(A1432,'volatile collection data'!$G$6:$I$69,3,FALSE)</f>
        <v>2</v>
      </c>
      <c r="K1432" s="1" t="str">
        <f>VLOOKUP(A1432,'volatile collection data'!$G$6:$N$69,8,FALSE)</f>
        <v>10B</v>
      </c>
      <c r="L1432" s="1">
        <f>VLOOKUP(A1432,'volatile collection data'!$G$6:$J$69,4,FALSE)</f>
        <v>5.18</v>
      </c>
      <c r="M1432" s="1">
        <f>VLOOKUP($A1432,'volatile collection data'!$G$6:$M$69,6,FALSE)</f>
        <v>9</v>
      </c>
      <c r="N1432" s="1">
        <f>VLOOKUP($A1432,'volatile collection data'!$G$6:$M$69,7,FALSE)</f>
        <v>5.18</v>
      </c>
      <c r="O1432" s="1">
        <f>VLOOKUP(A1432,'volatile collection data'!$G$6:$K$69,5,FALSE)</f>
        <v>0</v>
      </c>
      <c r="P1432" s="1" t="str">
        <f t="shared" si="135"/>
        <v>2B</v>
      </c>
      <c r="Q1432">
        <f t="shared" si="133"/>
        <v>0.33115001774384606</v>
      </c>
      <c r="R1432" t="str">
        <f t="shared" si="136"/>
        <v>10B_0-B&amp;5.18%5.18@9</v>
      </c>
      <c r="S1432" t="str">
        <f t="shared" si="137"/>
        <v>2B-10B-VCS-Loc-22</v>
      </c>
      <c r="T1432" t="str">
        <f>IFERROR(IF(VLOOKUP(S1432,Bad!$A:$A,1,FALSE)='RAW2'!S1432,"yes","no"),"no")</f>
        <v>no</v>
      </c>
      <c r="U1432" t="str">
        <f>IFERROR(VLOOKUP(F1432,compounds!$A:$B,2,FALSE),"")</f>
        <v/>
      </c>
      <c r="V1432" t="str">
        <f>VLOOKUP(B1432,'volatile collection data'!$O:$P,2,FALSE)</f>
        <v>25 apr.22 10</v>
      </c>
    </row>
    <row r="1433" spans="1:22" x14ac:dyDescent="0.2">
      <c r="A1433" t="s">
        <v>324</v>
      </c>
      <c r="B1433" s="1" t="str">
        <f t="shared" si="134"/>
        <v>2B</v>
      </c>
      <c r="C1433">
        <v>26.67</v>
      </c>
      <c r="D1433">
        <f t="shared" si="132"/>
        <v>26.67</v>
      </c>
      <c r="E1433">
        <f>VLOOKUP(D1433,'Peak Combiner'!$A$5:$D$4980,4,FALSE)</f>
        <v>26.67</v>
      </c>
      <c r="F1433">
        <f>IFERROR(VLOOKUP(D1433,rt_comb!$A:$B,2,FALSE),D1433)</f>
        <v>26.67</v>
      </c>
      <c r="G1433">
        <v>54969332</v>
      </c>
      <c r="H1433">
        <f>SUMIFS($G:$G,$E:$E,18.51,'RAW2'!$A:$A,'RAW2'!A1433)</f>
        <v>68338316</v>
      </c>
      <c r="I1433" s="1" t="str">
        <f>VLOOKUP(A1433,'volatile collection data'!$G$6:$H$69,2,FALSE)</f>
        <v>B</v>
      </c>
      <c r="J1433" s="1">
        <f>VLOOKUP(A1433,'volatile collection data'!$G$6:$I$69,3,FALSE)</f>
        <v>2</v>
      </c>
      <c r="K1433" s="1" t="str">
        <f>VLOOKUP(A1433,'volatile collection data'!$G$6:$N$69,8,FALSE)</f>
        <v>10B</v>
      </c>
      <c r="L1433" s="1">
        <f>VLOOKUP(A1433,'volatile collection data'!$G$6:$J$69,4,FALSE)</f>
        <v>5.18</v>
      </c>
      <c r="M1433" s="1">
        <f>VLOOKUP($A1433,'volatile collection data'!$G$6:$M$69,6,FALSE)</f>
        <v>9</v>
      </c>
      <c r="N1433" s="1">
        <f>VLOOKUP($A1433,'volatile collection data'!$G$6:$M$69,7,FALSE)</f>
        <v>5.18</v>
      </c>
      <c r="O1433" s="1">
        <f>VLOOKUP(A1433,'volatile collection data'!$G$6:$K$69,5,FALSE)</f>
        <v>0</v>
      </c>
      <c r="P1433" s="1" t="str">
        <f t="shared" si="135"/>
        <v>2B</v>
      </c>
      <c r="Q1433">
        <f t="shared" si="133"/>
        <v>0.7764194946243741</v>
      </c>
      <c r="R1433" t="str">
        <f t="shared" si="136"/>
        <v>10B_0-B&amp;5.18%5.18@9</v>
      </c>
      <c r="S1433" t="str">
        <f t="shared" si="137"/>
        <v>2B-10B-VCS-Loc-22</v>
      </c>
      <c r="T1433" t="str">
        <f>IFERROR(IF(VLOOKUP(S1433,Bad!$A:$A,1,FALSE)='RAW2'!S1433,"yes","no"),"no")</f>
        <v>no</v>
      </c>
      <c r="U1433" t="str">
        <f>IFERROR(VLOOKUP(F1433,compounds!$A:$B,2,FALSE),"")</f>
        <v/>
      </c>
      <c r="V1433" t="str">
        <f>VLOOKUP(B1433,'volatile collection data'!$O:$P,2,FALSE)</f>
        <v>25 apr.22 10</v>
      </c>
    </row>
    <row r="1434" spans="1:22" x14ac:dyDescent="0.2">
      <c r="A1434" t="s">
        <v>324</v>
      </c>
      <c r="B1434" s="1" t="str">
        <f t="shared" si="134"/>
        <v>2B</v>
      </c>
      <c r="C1434">
        <v>26.763000000000002</v>
      </c>
      <c r="D1434">
        <f t="shared" si="132"/>
        <v>26.76</v>
      </c>
      <c r="E1434">
        <f>VLOOKUP(D1434,'Peak Combiner'!$A$5:$D$4980,4,FALSE)</f>
        <v>26.76</v>
      </c>
      <c r="F1434">
        <f>IFERROR(VLOOKUP(D1434,rt_comb!$A:$B,2,FALSE),D1434)</f>
        <v>26.76</v>
      </c>
      <c r="G1434">
        <v>30743458</v>
      </c>
      <c r="H1434">
        <f>SUMIFS($G:$G,$E:$E,18.51,'RAW2'!$A:$A,'RAW2'!A1434)</f>
        <v>68338316</v>
      </c>
      <c r="I1434" s="1" t="str">
        <f>VLOOKUP(A1434,'volatile collection data'!$G$6:$H$69,2,FALSE)</f>
        <v>B</v>
      </c>
      <c r="J1434" s="1">
        <f>VLOOKUP(A1434,'volatile collection data'!$G$6:$I$69,3,FALSE)</f>
        <v>2</v>
      </c>
      <c r="K1434" s="1" t="str">
        <f>VLOOKUP(A1434,'volatile collection data'!$G$6:$N$69,8,FALSE)</f>
        <v>10B</v>
      </c>
      <c r="L1434" s="1">
        <f>VLOOKUP(A1434,'volatile collection data'!$G$6:$J$69,4,FALSE)</f>
        <v>5.18</v>
      </c>
      <c r="M1434" s="1">
        <f>VLOOKUP($A1434,'volatile collection data'!$G$6:$M$69,6,FALSE)</f>
        <v>9</v>
      </c>
      <c r="N1434" s="1">
        <f>VLOOKUP($A1434,'volatile collection data'!$G$6:$M$69,7,FALSE)</f>
        <v>5.18</v>
      </c>
      <c r="O1434" s="1">
        <f>VLOOKUP(A1434,'volatile collection data'!$G$6:$K$69,5,FALSE)</f>
        <v>0</v>
      </c>
      <c r="P1434" s="1" t="str">
        <f t="shared" si="135"/>
        <v>2B</v>
      </c>
      <c r="Q1434">
        <f t="shared" si="133"/>
        <v>0.4342388611046914</v>
      </c>
      <c r="R1434" t="str">
        <f t="shared" si="136"/>
        <v>10B_0-B&amp;5.18%5.18@9</v>
      </c>
      <c r="S1434" t="str">
        <f t="shared" si="137"/>
        <v>2B-10B-VCS-Loc-22</v>
      </c>
      <c r="T1434" t="str">
        <f>IFERROR(IF(VLOOKUP(S1434,Bad!$A:$A,1,FALSE)='RAW2'!S1434,"yes","no"),"no")</f>
        <v>no</v>
      </c>
      <c r="U1434" t="str">
        <f>IFERROR(VLOOKUP(F1434,compounds!$A:$B,2,FALSE),"")</f>
        <v/>
      </c>
      <c r="V1434" t="str">
        <f>VLOOKUP(B1434,'volatile collection data'!$O:$P,2,FALSE)</f>
        <v>25 apr.22 10</v>
      </c>
    </row>
    <row r="1435" spans="1:22" x14ac:dyDescent="0.2">
      <c r="A1435" t="s">
        <v>324</v>
      </c>
      <c r="B1435" s="1" t="str">
        <f t="shared" si="134"/>
        <v>2B</v>
      </c>
      <c r="C1435">
        <v>26.927</v>
      </c>
      <c r="D1435">
        <f t="shared" si="132"/>
        <v>26.93</v>
      </c>
      <c r="E1435">
        <f>VLOOKUP(D1435,'Peak Combiner'!$A$5:$D$4980,4,FALSE)</f>
        <v>26.93</v>
      </c>
      <c r="F1435">
        <f>IFERROR(VLOOKUP(D1435,rt_comb!$A:$B,2,FALSE),D1435)</f>
        <v>26.93</v>
      </c>
      <c r="G1435">
        <v>45049972</v>
      </c>
      <c r="H1435">
        <f>SUMIFS($G:$G,$E:$E,18.51,'RAW2'!$A:$A,'RAW2'!A1435)</f>
        <v>68338316</v>
      </c>
      <c r="I1435" s="1" t="str">
        <f>VLOOKUP(A1435,'volatile collection data'!$G$6:$H$69,2,FALSE)</f>
        <v>B</v>
      </c>
      <c r="J1435" s="1">
        <f>VLOOKUP(A1435,'volatile collection data'!$G$6:$I$69,3,FALSE)</f>
        <v>2</v>
      </c>
      <c r="K1435" s="1" t="str">
        <f>VLOOKUP(A1435,'volatile collection data'!$G$6:$N$69,8,FALSE)</f>
        <v>10B</v>
      </c>
      <c r="L1435" s="1">
        <f>VLOOKUP(A1435,'volatile collection data'!$G$6:$J$69,4,FALSE)</f>
        <v>5.18</v>
      </c>
      <c r="M1435" s="1">
        <f>VLOOKUP($A1435,'volatile collection data'!$G$6:$M$69,6,FALSE)</f>
        <v>9</v>
      </c>
      <c r="N1435" s="1">
        <f>VLOOKUP($A1435,'volatile collection data'!$G$6:$M$69,7,FALSE)</f>
        <v>5.18</v>
      </c>
      <c r="O1435" s="1">
        <f>VLOOKUP(A1435,'volatile collection data'!$G$6:$K$69,5,FALSE)</f>
        <v>0</v>
      </c>
      <c r="P1435" s="1" t="str">
        <f t="shared" si="135"/>
        <v>2B</v>
      </c>
      <c r="Q1435">
        <f t="shared" si="133"/>
        <v>0.63631256230441735</v>
      </c>
      <c r="R1435" t="str">
        <f t="shared" si="136"/>
        <v>10B_0-B&amp;5.18%5.18@9</v>
      </c>
      <c r="S1435" t="str">
        <f t="shared" si="137"/>
        <v>2B-10B-VCS-Loc-22</v>
      </c>
      <c r="T1435" t="str">
        <f>IFERROR(IF(VLOOKUP(S1435,Bad!$A:$A,1,FALSE)='RAW2'!S1435,"yes","no"),"no")</f>
        <v>no</v>
      </c>
      <c r="U1435" t="str">
        <f>IFERROR(VLOOKUP(F1435,compounds!$A:$B,2,FALSE),"")</f>
        <v/>
      </c>
      <c r="V1435" t="str">
        <f>VLOOKUP(B1435,'volatile collection data'!$O:$P,2,FALSE)</f>
        <v>25 apr.22 10</v>
      </c>
    </row>
    <row r="1436" spans="1:22" x14ac:dyDescent="0.2">
      <c r="A1436" t="s">
        <v>324</v>
      </c>
      <c r="B1436" s="1" t="str">
        <f t="shared" si="134"/>
        <v>2B</v>
      </c>
      <c r="C1436">
        <v>26.978999999999999</v>
      </c>
      <c r="D1436">
        <f t="shared" si="132"/>
        <v>26.98</v>
      </c>
      <c r="E1436">
        <f>VLOOKUP(D1436,'Peak Combiner'!$A$5:$D$4980,4,FALSE)</f>
        <v>26.98</v>
      </c>
      <c r="F1436">
        <f>IFERROR(VLOOKUP(D1436,rt_comb!$A:$B,2,FALSE),D1436)</f>
        <v>26.98</v>
      </c>
      <c r="G1436">
        <v>24178608</v>
      </c>
      <c r="H1436">
        <f>SUMIFS($G:$G,$E:$E,18.51,'RAW2'!$A:$A,'RAW2'!A1436)</f>
        <v>68338316</v>
      </c>
      <c r="I1436" s="1" t="str">
        <f>VLOOKUP(A1436,'volatile collection data'!$G$6:$H$69,2,FALSE)</f>
        <v>B</v>
      </c>
      <c r="J1436" s="1">
        <f>VLOOKUP(A1436,'volatile collection data'!$G$6:$I$69,3,FALSE)</f>
        <v>2</v>
      </c>
      <c r="K1436" s="1" t="str">
        <f>VLOOKUP(A1436,'volatile collection data'!$G$6:$N$69,8,FALSE)</f>
        <v>10B</v>
      </c>
      <c r="L1436" s="1">
        <f>VLOOKUP(A1436,'volatile collection data'!$G$6:$J$69,4,FALSE)</f>
        <v>5.18</v>
      </c>
      <c r="M1436" s="1">
        <f>VLOOKUP($A1436,'volatile collection data'!$G$6:$M$69,6,FALSE)</f>
        <v>9</v>
      </c>
      <c r="N1436" s="1">
        <f>VLOOKUP($A1436,'volatile collection data'!$G$6:$M$69,7,FALSE)</f>
        <v>5.18</v>
      </c>
      <c r="O1436" s="1">
        <f>VLOOKUP(A1436,'volatile collection data'!$G$6:$K$69,5,FALSE)</f>
        <v>0</v>
      </c>
      <c r="P1436" s="1" t="str">
        <f t="shared" si="135"/>
        <v>2B</v>
      </c>
      <c r="Q1436">
        <f t="shared" si="133"/>
        <v>0.34151302046167942</v>
      </c>
      <c r="R1436" t="str">
        <f t="shared" si="136"/>
        <v>10B_0-B&amp;5.18%5.18@9</v>
      </c>
      <c r="S1436" t="str">
        <f t="shared" si="137"/>
        <v>2B-10B-VCS-Loc-22</v>
      </c>
      <c r="T1436" t="str">
        <f>IFERROR(IF(VLOOKUP(S1436,Bad!$A:$A,1,FALSE)='RAW2'!S1436,"yes","no"),"no")</f>
        <v>no</v>
      </c>
      <c r="U1436" t="str">
        <f>IFERROR(VLOOKUP(F1436,compounds!$A:$B,2,FALSE),"")</f>
        <v/>
      </c>
      <c r="V1436" t="str">
        <f>VLOOKUP(B1436,'volatile collection data'!$O:$P,2,FALSE)</f>
        <v>25 apr.22 10</v>
      </c>
    </row>
    <row r="1437" spans="1:22" x14ac:dyDescent="0.2">
      <c r="A1437" t="s">
        <v>324</v>
      </c>
      <c r="B1437" s="1" t="str">
        <f t="shared" si="134"/>
        <v>2B</v>
      </c>
      <c r="C1437">
        <v>27.065000000000001</v>
      </c>
      <c r="D1437">
        <f t="shared" si="132"/>
        <v>27.07</v>
      </c>
      <c r="E1437">
        <f>VLOOKUP(D1437,'Peak Combiner'!$A$5:$D$4980,4,FALSE)</f>
        <v>27.07</v>
      </c>
      <c r="F1437">
        <f>IFERROR(VLOOKUP(D1437,rt_comb!$A:$B,2,FALSE),D1437)</f>
        <v>27.07</v>
      </c>
      <c r="G1437">
        <v>32172353</v>
      </c>
      <c r="H1437">
        <f>SUMIFS($G:$G,$E:$E,18.51,'RAW2'!$A:$A,'RAW2'!A1437)</f>
        <v>68338316</v>
      </c>
      <c r="I1437" s="1" t="str">
        <f>VLOOKUP(A1437,'volatile collection data'!$G$6:$H$69,2,FALSE)</f>
        <v>B</v>
      </c>
      <c r="J1437" s="1">
        <f>VLOOKUP(A1437,'volatile collection data'!$G$6:$I$69,3,FALSE)</f>
        <v>2</v>
      </c>
      <c r="K1437" s="1" t="str">
        <f>VLOOKUP(A1437,'volatile collection data'!$G$6:$N$69,8,FALSE)</f>
        <v>10B</v>
      </c>
      <c r="L1437" s="1">
        <f>VLOOKUP(A1437,'volatile collection data'!$G$6:$J$69,4,FALSE)</f>
        <v>5.18</v>
      </c>
      <c r="M1437" s="1">
        <f>VLOOKUP($A1437,'volatile collection data'!$G$6:$M$69,6,FALSE)</f>
        <v>9</v>
      </c>
      <c r="N1437" s="1">
        <f>VLOOKUP($A1437,'volatile collection data'!$G$6:$M$69,7,FALSE)</f>
        <v>5.18</v>
      </c>
      <c r="O1437" s="1">
        <f>VLOOKUP(A1437,'volatile collection data'!$G$6:$K$69,5,FALSE)</f>
        <v>0</v>
      </c>
      <c r="P1437" s="1" t="str">
        <f t="shared" si="135"/>
        <v>2B</v>
      </c>
      <c r="Q1437">
        <f t="shared" si="133"/>
        <v>0.45442142278783676</v>
      </c>
      <c r="R1437" t="str">
        <f t="shared" si="136"/>
        <v>10B_0-B&amp;5.18%5.18@9</v>
      </c>
      <c r="S1437" t="str">
        <f t="shared" si="137"/>
        <v>2B-10B-VCS-Loc-22</v>
      </c>
      <c r="T1437" t="str">
        <f>IFERROR(IF(VLOOKUP(S1437,Bad!$A:$A,1,FALSE)='RAW2'!S1437,"yes","no"),"no")</f>
        <v>no</v>
      </c>
      <c r="U1437" t="str">
        <f>IFERROR(VLOOKUP(F1437,compounds!$A:$B,2,FALSE),"")</f>
        <v/>
      </c>
      <c r="V1437" t="str">
        <f>VLOOKUP(B1437,'volatile collection data'!$O:$P,2,FALSE)</f>
        <v>25 apr.22 10</v>
      </c>
    </row>
    <row r="1438" spans="1:22" x14ac:dyDescent="0.2">
      <c r="A1438" t="s">
        <v>324</v>
      </c>
      <c r="B1438" s="1" t="str">
        <f t="shared" si="134"/>
        <v>2B</v>
      </c>
      <c r="C1438">
        <v>27.167999999999999</v>
      </c>
      <c r="D1438">
        <f t="shared" si="132"/>
        <v>27.17</v>
      </c>
      <c r="E1438">
        <f>VLOOKUP(D1438,'Peak Combiner'!$A$5:$D$4980,4,FALSE)</f>
        <v>27.17</v>
      </c>
      <c r="F1438">
        <f>IFERROR(VLOOKUP(D1438,rt_comb!$A:$B,2,FALSE),D1438)</f>
        <v>27.17</v>
      </c>
      <c r="G1438">
        <v>39540237</v>
      </c>
      <c r="H1438">
        <f>SUMIFS($G:$G,$E:$E,18.51,'RAW2'!$A:$A,'RAW2'!A1438)</f>
        <v>68338316</v>
      </c>
      <c r="I1438" s="1" t="str">
        <f>VLOOKUP(A1438,'volatile collection data'!$G$6:$H$69,2,FALSE)</f>
        <v>B</v>
      </c>
      <c r="J1438" s="1">
        <f>VLOOKUP(A1438,'volatile collection data'!$G$6:$I$69,3,FALSE)</f>
        <v>2</v>
      </c>
      <c r="K1438" s="1" t="str">
        <f>VLOOKUP(A1438,'volatile collection data'!$G$6:$N$69,8,FALSE)</f>
        <v>10B</v>
      </c>
      <c r="L1438" s="1">
        <f>VLOOKUP(A1438,'volatile collection data'!$G$6:$J$69,4,FALSE)</f>
        <v>5.18</v>
      </c>
      <c r="M1438" s="1">
        <f>VLOOKUP($A1438,'volatile collection data'!$G$6:$M$69,6,FALSE)</f>
        <v>9</v>
      </c>
      <c r="N1438" s="1">
        <f>VLOOKUP($A1438,'volatile collection data'!$G$6:$M$69,7,FALSE)</f>
        <v>5.18</v>
      </c>
      <c r="O1438" s="1">
        <f>VLOOKUP(A1438,'volatile collection data'!$G$6:$K$69,5,FALSE)</f>
        <v>0</v>
      </c>
      <c r="P1438" s="1" t="str">
        <f t="shared" si="135"/>
        <v>2B</v>
      </c>
      <c r="Q1438">
        <f t="shared" si="133"/>
        <v>0.5584897926150526</v>
      </c>
      <c r="R1438" t="str">
        <f t="shared" si="136"/>
        <v>10B_0-B&amp;5.18%5.18@9</v>
      </c>
      <c r="S1438" t="str">
        <f t="shared" si="137"/>
        <v>2B-10B-VCS-Loc-22</v>
      </c>
      <c r="T1438" t="str">
        <f>IFERROR(IF(VLOOKUP(S1438,Bad!$A:$A,1,FALSE)='RAW2'!S1438,"yes","no"),"no")</f>
        <v>no</v>
      </c>
      <c r="U1438" t="str">
        <f>IFERROR(VLOOKUP(F1438,compounds!$A:$B,2,FALSE),"")</f>
        <v/>
      </c>
      <c r="V1438" t="str">
        <f>VLOOKUP(B1438,'volatile collection data'!$O:$P,2,FALSE)</f>
        <v>25 apr.22 10</v>
      </c>
    </row>
    <row r="1439" spans="1:22" x14ac:dyDescent="0.2">
      <c r="A1439" t="s">
        <v>324</v>
      </c>
      <c r="B1439" s="1" t="str">
        <f t="shared" si="134"/>
        <v>2B</v>
      </c>
      <c r="C1439">
        <v>27.32</v>
      </c>
      <c r="D1439">
        <f t="shared" si="132"/>
        <v>27.32</v>
      </c>
      <c r="E1439">
        <f>VLOOKUP(D1439,'Peak Combiner'!$A$5:$D$4980,4,FALSE)</f>
        <v>27.32</v>
      </c>
      <c r="F1439">
        <f>IFERROR(VLOOKUP(D1439,rt_comb!$A:$B,2,FALSE),D1439)</f>
        <v>27.32</v>
      </c>
      <c r="G1439">
        <v>27706167</v>
      </c>
      <c r="H1439">
        <f>SUMIFS($G:$G,$E:$E,18.51,'RAW2'!$A:$A,'RAW2'!A1439)</f>
        <v>68338316</v>
      </c>
      <c r="I1439" s="1" t="str">
        <f>VLOOKUP(A1439,'volatile collection data'!$G$6:$H$69,2,FALSE)</f>
        <v>B</v>
      </c>
      <c r="J1439" s="1">
        <f>VLOOKUP(A1439,'volatile collection data'!$G$6:$I$69,3,FALSE)</f>
        <v>2</v>
      </c>
      <c r="K1439" s="1" t="str">
        <f>VLOOKUP(A1439,'volatile collection data'!$G$6:$N$69,8,FALSE)</f>
        <v>10B</v>
      </c>
      <c r="L1439" s="1">
        <f>VLOOKUP(A1439,'volatile collection data'!$G$6:$J$69,4,FALSE)</f>
        <v>5.18</v>
      </c>
      <c r="M1439" s="1">
        <f>VLOOKUP($A1439,'volatile collection data'!$G$6:$M$69,6,FALSE)</f>
        <v>9</v>
      </c>
      <c r="N1439" s="1">
        <f>VLOOKUP($A1439,'volatile collection data'!$G$6:$M$69,7,FALSE)</f>
        <v>5.18</v>
      </c>
      <c r="O1439" s="1">
        <f>VLOOKUP(A1439,'volatile collection data'!$G$6:$K$69,5,FALSE)</f>
        <v>0</v>
      </c>
      <c r="P1439" s="1" t="str">
        <f t="shared" si="135"/>
        <v>2B</v>
      </c>
      <c r="Q1439">
        <f t="shared" si="133"/>
        <v>0.39133835899840497</v>
      </c>
      <c r="R1439" t="str">
        <f t="shared" si="136"/>
        <v>10B_0-B&amp;5.18%5.18@9</v>
      </c>
      <c r="S1439" t="str">
        <f t="shared" si="137"/>
        <v>2B-10B-VCS-Loc-22</v>
      </c>
      <c r="T1439" t="str">
        <f>IFERROR(IF(VLOOKUP(S1439,Bad!$A:$A,1,FALSE)='RAW2'!S1439,"yes","no"),"no")</f>
        <v>no</v>
      </c>
      <c r="U1439" t="str">
        <f>IFERROR(VLOOKUP(F1439,compounds!$A:$B,2,FALSE),"")</f>
        <v/>
      </c>
      <c r="V1439" t="str">
        <f>VLOOKUP(B1439,'volatile collection data'!$O:$P,2,FALSE)</f>
        <v>25 apr.22 10</v>
      </c>
    </row>
    <row r="1440" spans="1:22" x14ac:dyDescent="0.2">
      <c r="A1440" t="s">
        <v>324</v>
      </c>
      <c r="B1440" s="1" t="str">
        <f t="shared" si="134"/>
        <v>2B</v>
      </c>
      <c r="C1440">
        <v>27.402999999999999</v>
      </c>
      <c r="D1440">
        <f t="shared" si="132"/>
        <v>27.4</v>
      </c>
      <c r="E1440">
        <f>VLOOKUP(D1440,'Peak Combiner'!$A$5:$D$4980,4,FALSE)</f>
        <v>27.4</v>
      </c>
      <c r="F1440">
        <f>IFERROR(VLOOKUP(D1440,rt_comb!$A:$B,2,FALSE),D1440)</f>
        <v>27.4</v>
      </c>
      <c r="G1440">
        <v>27139932</v>
      </c>
      <c r="H1440">
        <f>SUMIFS($G:$G,$E:$E,18.51,'RAW2'!$A:$A,'RAW2'!A1440)</f>
        <v>68338316</v>
      </c>
      <c r="I1440" s="1" t="str">
        <f>VLOOKUP(A1440,'volatile collection data'!$G$6:$H$69,2,FALSE)</f>
        <v>B</v>
      </c>
      <c r="J1440" s="1">
        <f>VLOOKUP(A1440,'volatile collection data'!$G$6:$I$69,3,FALSE)</f>
        <v>2</v>
      </c>
      <c r="K1440" s="1" t="str">
        <f>VLOOKUP(A1440,'volatile collection data'!$G$6:$N$69,8,FALSE)</f>
        <v>10B</v>
      </c>
      <c r="L1440" s="1">
        <f>VLOOKUP(A1440,'volatile collection data'!$G$6:$J$69,4,FALSE)</f>
        <v>5.18</v>
      </c>
      <c r="M1440" s="1">
        <f>VLOOKUP($A1440,'volatile collection data'!$G$6:$M$69,6,FALSE)</f>
        <v>9</v>
      </c>
      <c r="N1440" s="1">
        <f>VLOOKUP($A1440,'volatile collection data'!$G$6:$M$69,7,FALSE)</f>
        <v>5.18</v>
      </c>
      <c r="O1440" s="1">
        <f>VLOOKUP(A1440,'volatile collection data'!$G$6:$K$69,5,FALSE)</f>
        <v>0</v>
      </c>
      <c r="P1440" s="1" t="str">
        <f t="shared" si="135"/>
        <v>2B</v>
      </c>
      <c r="Q1440">
        <f t="shared" si="133"/>
        <v>0.38334051953878351</v>
      </c>
      <c r="R1440" t="str">
        <f t="shared" si="136"/>
        <v>10B_0-B&amp;5.18%5.18@9</v>
      </c>
      <c r="S1440" t="str">
        <f t="shared" si="137"/>
        <v>2B-10B-VCS-Loc-22</v>
      </c>
      <c r="T1440" t="str">
        <f>IFERROR(IF(VLOOKUP(S1440,Bad!$A:$A,1,FALSE)='RAW2'!S1440,"yes","no"),"no")</f>
        <v>no</v>
      </c>
      <c r="U1440" t="str">
        <f>IFERROR(VLOOKUP(F1440,compounds!$A:$B,2,FALSE),"")</f>
        <v/>
      </c>
      <c r="V1440" t="str">
        <f>VLOOKUP(B1440,'volatile collection data'!$O:$P,2,FALSE)</f>
        <v>25 apr.22 10</v>
      </c>
    </row>
    <row r="1441" spans="1:22" x14ac:dyDescent="0.2">
      <c r="A1441" t="s">
        <v>324</v>
      </c>
      <c r="B1441" s="1" t="str">
        <f t="shared" si="134"/>
        <v>2B</v>
      </c>
      <c r="C1441">
        <v>27.452999999999999</v>
      </c>
      <c r="D1441">
        <f t="shared" si="132"/>
        <v>27.45</v>
      </c>
      <c r="E1441">
        <f>VLOOKUP(D1441,'Peak Combiner'!$A$5:$D$4980,4,FALSE)</f>
        <v>27.45</v>
      </c>
      <c r="F1441">
        <f>IFERROR(VLOOKUP(D1441,rt_comb!$A:$B,2,FALSE),D1441)</f>
        <v>27.45</v>
      </c>
      <c r="G1441">
        <v>28946718</v>
      </c>
      <c r="H1441">
        <f>SUMIFS($G:$G,$E:$E,18.51,'RAW2'!$A:$A,'RAW2'!A1441)</f>
        <v>68338316</v>
      </c>
      <c r="I1441" s="1" t="str">
        <f>VLOOKUP(A1441,'volatile collection data'!$G$6:$H$69,2,FALSE)</f>
        <v>B</v>
      </c>
      <c r="J1441" s="1">
        <f>VLOOKUP(A1441,'volatile collection data'!$G$6:$I$69,3,FALSE)</f>
        <v>2</v>
      </c>
      <c r="K1441" s="1" t="str">
        <f>VLOOKUP(A1441,'volatile collection data'!$G$6:$N$69,8,FALSE)</f>
        <v>10B</v>
      </c>
      <c r="L1441" s="1">
        <f>VLOOKUP(A1441,'volatile collection data'!$G$6:$J$69,4,FALSE)</f>
        <v>5.18</v>
      </c>
      <c r="M1441" s="1">
        <f>VLOOKUP($A1441,'volatile collection data'!$G$6:$M$69,6,FALSE)</f>
        <v>9</v>
      </c>
      <c r="N1441" s="1">
        <f>VLOOKUP($A1441,'volatile collection data'!$G$6:$M$69,7,FALSE)</f>
        <v>5.18</v>
      </c>
      <c r="O1441" s="1">
        <f>VLOOKUP(A1441,'volatile collection data'!$G$6:$K$69,5,FALSE)</f>
        <v>0</v>
      </c>
      <c r="P1441" s="1" t="str">
        <f t="shared" si="135"/>
        <v>2B</v>
      </c>
      <c r="Q1441">
        <f t="shared" si="133"/>
        <v>0.40886063815718687</v>
      </c>
      <c r="R1441" t="str">
        <f t="shared" si="136"/>
        <v>10B_0-B&amp;5.18%5.18@9</v>
      </c>
      <c r="S1441" t="str">
        <f t="shared" si="137"/>
        <v>2B-10B-VCS-Loc-22</v>
      </c>
      <c r="T1441" t="str">
        <f>IFERROR(IF(VLOOKUP(S1441,Bad!$A:$A,1,FALSE)='RAW2'!S1441,"yes","no"),"no")</f>
        <v>no</v>
      </c>
      <c r="U1441" t="str">
        <f>IFERROR(VLOOKUP(F1441,compounds!$A:$B,2,FALSE),"")</f>
        <v/>
      </c>
      <c r="V1441" t="str">
        <f>VLOOKUP(B1441,'volatile collection data'!$O:$P,2,FALSE)</f>
        <v>25 apr.22 10</v>
      </c>
    </row>
    <row r="1442" spans="1:22" x14ac:dyDescent="0.2">
      <c r="A1442" t="s">
        <v>324</v>
      </c>
      <c r="B1442" s="1" t="str">
        <f t="shared" si="134"/>
        <v>2B</v>
      </c>
      <c r="C1442">
        <v>27.609000000000002</v>
      </c>
      <c r="D1442">
        <f t="shared" si="132"/>
        <v>27.61</v>
      </c>
      <c r="E1442">
        <f>VLOOKUP(D1442,'Peak Combiner'!$A$5:$D$4980,4,FALSE)</f>
        <v>27.61</v>
      </c>
      <c r="F1442">
        <f>IFERROR(VLOOKUP(D1442,rt_comb!$A:$B,2,FALSE),D1442)</f>
        <v>27.61</v>
      </c>
      <c r="G1442">
        <v>40201357</v>
      </c>
      <c r="H1442">
        <f>SUMIFS($G:$G,$E:$E,18.51,'RAW2'!$A:$A,'RAW2'!A1442)</f>
        <v>68338316</v>
      </c>
      <c r="I1442" s="1" t="str">
        <f>VLOOKUP(A1442,'volatile collection data'!$G$6:$H$69,2,FALSE)</f>
        <v>B</v>
      </c>
      <c r="J1442" s="1">
        <f>VLOOKUP(A1442,'volatile collection data'!$G$6:$I$69,3,FALSE)</f>
        <v>2</v>
      </c>
      <c r="K1442" s="1" t="str">
        <f>VLOOKUP(A1442,'volatile collection data'!$G$6:$N$69,8,FALSE)</f>
        <v>10B</v>
      </c>
      <c r="L1442" s="1">
        <f>VLOOKUP(A1442,'volatile collection data'!$G$6:$J$69,4,FALSE)</f>
        <v>5.18</v>
      </c>
      <c r="M1442" s="1">
        <f>VLOOKUP($A1442,'volatile collection data'!$G$6:$M$69,6,FALSE)</f>
        <v>9</v>
      </c>
      <c r="N1442" s="1">
        <f>VLOOKUP($A1442,'volatile collection data'!$G$6:$M$69,7,FALSE)</f>
        <v>5.18</v>
      </c>
      <c r="O1442" s="1">
        <f>VLOOKUP(A1442,'volatile collection data'!$G$6:$K$69,5,FALSE)</f>
        <v>0</v>
      </c>
      <c r="P1442" s="1" t="str">
        <f t="shared" si="135"/>
        <v>2B</v>
      </c>
      <c r="Q1442">
        <f t="shared" si="133"/>
        <v>0.56782784417234766</v>
      </c>
      <c r="R1442" t="str">
        <f t="shared" si="136"/>
        <v>10B_0-B&amp;5.18%5.18@9</v>
      </c>
      <c r="S1442" t="str">
        <f t="shared" si="137"/>
        <v>2B-10B-VCS-Loc-22</v>
      </c>
      <c r="T1442" t="str">
        <f>IFERROR(IF(VLOOKUP(S1442,Bad!$A:$A,1,FALSE)='RAW2'!S1442,"yes","no"),"no")</f>
        <v>no</v>
      </c>
      <c r="U1442" t="str">
        <f>IFERROR(VLOOKUP(F1442,compounds!$A:$B,2,FALSE),"")</f>
        <v/>
      </c>
      <c r="V1442" t="str">
        <f>VLOOKUP(B1442,'volatile collection data'!$O:$P,2,FALSE)</f>
        <v>25 apr.22 10</v>
      </c>
    </row>
    <row r="1443" spans="1:22" x14ac:dyDescent="0.2">
      <c r="A1443" t="s">
        <v>324</v>
      </c>
      <c r="B1443" s="1" t="str">
        <f t="shared" si="134"/>
        <v>2B</v>
      </c>
      <c r="C1443">
        <v>27.692</v>
      </c>
      <c r="D1443">
        <f t="shared" si="132"/>
        <v>27.69</v>
      </c>
      <c r="E1443">
        <f>VLOOKUP(D1443,'Peak Combiner'!$A$5:$D$4980,4,FALSE)</f>
        <v>27.69</v>
      </c>
      <c r="F1443">
        <f>IFERROR(VLOOKUP(D1443,rt_comb!$A:$B,2,FALSE),D1443)</f>
        <v>27.69</v>
      </c>
      <c r="G1443">
        <v>31956632</v>
      </c>
      <c r="H1443">
        <f>SUMIFS($G:$G,$E:$E,18.51,'RAW2'!$A:$A,'RAW2'!A1443)</f>
        <v>68338316</v>
      </c>
      <c r="I1443" s="1" t="str">
        <f>VLOOKUP(A1443,'volatile collection data'!$G$6:$H$69,2,FALSE)</f>
        <v>B</v>
      </c>
      <c r="J1443" s="1">
        <f>VLOOKUP(A1443,'volatile collection data'!$G$6:$I$69,3,FALSE)</f>
        <v>2</v>
      </c>
      <c r="K1443" s="1" t="str">
        <f>VLOOKUP(A1443,'volatile collection data'!$G$6:$N$69,8,FALSE)</f>
        <v>10B</v>
      </c>
      <c r="L1443" s="1">
        <f>VLOOKUP(A1443,'volatile collection data'!$G$6:$J$69,4,FALSE)</f>
        <v>5.18</v>
      </c>
      <c r="M1443" s="1">
        <f>VLOOKUP($A1443,'volatile collection data'!$G$6:$M$69,6,FALSE)</f>
        <v>9</v>
      </c>
      <c r="N1443" s="1">
        <f>VLOOKUP($A1443,'volatile collection data'!$G$6:$M$69,7,FALSE)</f>
        <v>5.18</v>
      </c>
      <c r="O1443" s="1">
        <f>VLOOKUP(A1443,'volatile collection data'!$G$6:$K$69,5,FALSE)</f>
        <v>0</v>
      </c>
      <c r="P1443" s="1" t="str">
        <f t="shared" si="135"/>
        <v>2B</v>
      </c>
      <c r="Q1443">
        <f t="shared" si="133"/>
        <v>0.45137445125469422</v>
      </c>
      <c r="R1443" t="str">
        <f t="shared" si="136"/>
        <v>10B_0-B&amp;5.18%5.18@9</v>
      </c>
      <c r="S1443" t="str">
        <f t="shared" si="137"/>
        <v>2B-10B-VCS-Loc-22</v>
      </c>
      <c r="T1443" t="str">
        <f>IFERROR(IF(VLOOKUP(S1443,Bad!$A:$A,1,FALSE)='RAW2'!S1443,"yes","no"),"no")</f>
        <v>no</v>
      </c>
      <c r="U1443" t="str">
        <f>IFERROR(VLOOKUP(F1443,compounds!$A:$B,2,FALSE),"")</f>
        <v/>
      </c>
      <c r="V1443" t="str">
        <f>VLOOKUP(B1443,'volatile collection data'!$O:$P,2,FALSE)</f>
        <v>25 apr.22 10</v>
      </c>
    </row>
    <row r="1444" spans="1:22" x14ac:dyDescent="0.2">
      <c r="A1444" t="s">
        <v>324</v>
      </c>
      <c r="B1444" s="1" t="str">
        <f t="shared" si="134"/>
        <v>2B</v>
      </c>
      <c r="C1444">
        <v>27.748000000000001</v>
      </c>
      <c r="D1444">
        <f t="shared" si="132"/>
        <v>27.75</v>
      </c>
      <c r="E1444">
        <f>VLOOKUP(D1444,'Peak Combiner'!$A$5:$D$4980,4,FALSE)</f>
        <v>27.75</v>
      </c>
      <c r="F1444">
        <f>IFERROR(VLOOKUP(D1444,rt_comb!$A:$B,2,FALSE),D1444)</f>
        <v>27.75</v>
      </c>
      <c r="G1444">
        <v>19867015</v>
      </c>
      <c r="H1444">
        <f>SUMIFS($G:$G,$E:$E,18.51,'RAW2'!$A:$A,'RAW2'!A1444)</f>
        <v>68338316</v>
      </c>
      <c r="I1444" s="1" t="str">
        <f>VLOOKUP(A1444,'volatile collection data'!$G$6:$H$69,2,FALSE)</f>
        <v>B</v>
      </c>
      <c r="J1444" s="1">
        <f>VLOOKUP(A1444,'volatile collection data'!$G$6:$I$69,3,FALSE)</f>
        <v>2</v>
      </c>
      <c r="K1444" s="1" t="str">
        <f>VLOOKUP(A1444,'volatile collection data'!$G$6:$N$69,8,FALSE)</f>
        <v>10B</v>
      </c>
      <c r="L1444" s="1">
        <f>VLOOKUP(A1444,'volatile collection data'!$G$6:$J$69,4,FALSE)</f>
        <v>5.18</v>
      </c>
      <c r="M1444" s="1">
        <f>VLOOKUP($A1444,'volatile collection data'!$G$6:$M$69,6,FALSE)</f>
        <v>9</v>
      </c>
      <c r="N1444" s="1">
        <f>VLOOKUP($A1444,'volatile collection data'!$G$6:$M$69,7,FALSE)</f>
        <v>5.18</v>
      </c>
      <c r="O1444" s="1">
        <f>VLOOKUP(A1444,'volatile collection data'!$G$6:$K$69,5,FALSE)</f>
        <v>0</v>
      </c>
      <c r="P1444" s="1" t="str">
        <f t="shared" si="135"/>
        <v>2B</v>
      </c>
      <c r="Q1444">
        <f t="shared" si="133"/>
        <v>0.2806135200259457</v>
      </c>
      <c r="R1444" t="str">
        <f t="shared" si="136"/>
        <v>10B_0-B&amp;5.18%5.18@9</v>
      </c>
      <c r="S1444" t="str">
        <f t="shared" si="137"/>
        <v>2B-10B-VCS-Loc-22</v>
      </c>
      <c r="T1444" t="str">
        <f>IFERROR(IF(VLOOKUP(S1444,Bad!$A:$A,1,FALSE)='RAW2'!S1444,"yes","no"),"no")</f>
        <v>no</v>
      </c>
      <c r="U1444" t="str">
        <f>IFERROR(VLOOKUP(F1444,compounds!$A:$B,2,FALSE),"")</f>
        <v/>
      </c>
      <c r="V1444" t="str">
        <f>VLOOKUP(B1444,'volatile collection data'!$O:$P,2,FALSE)</f>
        <v>25 apr.22 10</v>
      </c>
    </row>
    <row r="1445" spans="1:22" x14ac:dyDescent="0.2">
      <c r="A1445" t="s">
        <v>324</v>
      </c>
      <c r="B1445" s="1" t="str">
        <f t="shared" si="134"/>
        <v>2B</v>
      </c>
      <c r="C1445">
        <v>27.911999999999999</v>
      </c>
      <c r="D1445">
        <f t="shared" si="132"/>
        <v>27.91</v>
      </c>
      <c r="E1445">
        <f>VLOOKUP(D1445,'Peak Combiner'!$A$5:$D$4980,4,FALSE)</f>
        <v>27.91</v>
      </c>
      <c r="F1445">
        <f>IFERROR(VLOOKUP(D1445,rt_comb!$A:$B,2,FALSE),D1445)</f>
        <v>27.91</v>
      </c>
      <c r="G1445">
        <v>53735773</v>
      </c>
      <c r="H1445">
        <f>SUMIFS($G:$G,$E:$E,18.51,'RAW2'!$A:$A,'RAW2'!A1445)</f>
        <v>68338316</v>
      </c>
      <c r="I1445" s="1" t="str">
        <f>VLOOKUP(A1445,'volatile collection data'!$G$6:$H$69,2,FALSE)</f>
        <v>B</v>
      </c>
      <c r="J1445" s="1">
        <f>VLOOKUP(A1445,'volatile collection data'!$G$6:$I$69,3,FALSE)</f>
        <v>2</v>
      </c>
      <c r="K1445" s="1" t="str">
        <f>VLOOKUP(A1445,'volatile collection data'!$G$6:$N$69,8,FALSE)</f>
        <v>10B</v>
      </c>
      <c r="L1445" s="1">
        <f>VLOOKUP(A1445,'volatile collection data'!$G$6:$J$69,4,FALSE)</f>
        <v>5.18</v>
      </c>
      <c r="M1445" s="1">
        <f>VLOOKUP($A1445,'volatile collection data'!$G$6:$M$69,6,FALSE)</f>
        <v>9</v>
      </c>
      <c r="N1445" s="1">
        <f>VLOOKUP($A1445,'volatile collection data'!$G$6:$M$69,7,FALSE)</f>
        <v>5.18</v>
      </c>
      <c r="O1445" s="1">
        <f>VLOOKUP(A1445,'volatile collection data'!$G$6:$K$69,5,FALSE)</f>
        <v>0</v>
      </c>
      <c r="P1445" s="1" t="str">
        <f t="shared" si="135"/>
        <v>2B</v>
      </c>
      <c r="Q1445">
        <f t="shared" si="133"/>
        <v>0.75899597462654433</v>
      </c>
      <c r="R1445" t="str">
        <f t="shared" si="136"/>
        <v>10B_0-B&amp;5.18%5.18@9</v>
      </c>
      <c r="S1445" t="str">
        <f t="shared" si="137"/>
        <v>2B-10B-VCS-Loc-22</v>
      </c>
      <c r="T1445" t="str">
        <f>IFERROR(IF(VLOOKUP(S1445,Bad!$A:$A,1,FALSE)='RAW2'!S1445,"yes","no"),"no")</f>
        <v>no</v>
      </c>
      <c r="U1445" t="str">
        <f>IFERROR(VLOOKUP(F1445,compounds!$A:$B,2,FALSE),"")</f>
        <v/>
      </c>
      <c r="V1445" t="str">
        <f>VLOOKUP(B1445,'volatile collection data'!$O:$P,2,FALSE)</f>
        <v>25 apr.22 10</v>
      </c>
    </row>
    <row r="1446" spans="1:22" x14ac:dyDescent="0.2">
      <c r="A1446" t="s">
        <v>324</v>
      </c>
      <c r="B1446" s="1" t="str">
        <f t="shared" si="134"/>
        <v>2B</v>
      </c>
      <c r="C1446">
        <v>28.006</v>
      </c>
      <c r="D1446">
        <f t="shared" si="132"/>
        <v>28.01</v>
      </c>
      <c r="E1446">
        <f>VLOOKUP(D1446,'Peak Combiner'!$A$5:$D$4980,4,FALSE)</f>
        <v>28.01</v>
      </c>
      <c r="F1446">
        <f>IFERROR(VLOOKUP(D1446,rt_comb!$A:$B,2,FALSE),D1446)</f>
        <v>28.01</v>
      </c>
      <c r="G1446">
        <v>49122380</v>
      </c>
      <c r="H1446">
        <f>SUMIFS($G:$G,$E:$E,18.51,'RAW2'!$A:$A,'RAW2'!A1446)</f>
        <v>68338316</v>
      </c>
      <c r="I1446" s="1" t="str">
        <f>VLOOKUP(A1446,'volatile collection data'!$G$6:$H$69,2,FALSE)</f>
        <v>B</v>
      </c>
      <c r="J1446" s="1">
        <f>VLOOKUP(A1446,'volatile collection data'!$G$6:$I$69,3,FALSE)</f>
        <v>2</v>
      </c>
      <c r="K1446" s="1" t="str">
        <f>VLOOKUP(A1446,'volatile collection data'!$G$6:$N$69,8,FALSE)</f>
        <v>10B</v>
      </c>
      <c r="L1446" s="1">
        <f>VLOOKUP(A1446,'volatile collection data'!$G$6:$J$69,4,FALSE)</f>
        <v>5.18</v>
      </c>
      <c r="M1446" s="1">
        <f>VLOOKUP($A1446,'volatile collection data'!$G$6:$M$69,6,FALSE)</f>
        <v>9</v>
      </c>
      <c r="N1446" s="1">
        <f>VLOOKUP($A1446,'volatile collection data'!$G$6:$M$69,7,FALSE)</f>
        <v>5.18</v>
      </c>
      <c r="O1446" s="1">
        <f>VLOOKUP(A1446,'volatile collection data'!$G$6:$K$69,5,FALSE)</f>
        <v>0</v>
      </c>
      <c r="P1446" s="1" t="str">
        <f t="shared" si="135"/>
        <v>2B</v>
      </c>
      <c r="Q1446">
        <f t="shared" si="133"/>
        <v>0.6938336717343857</v>
      </c>
      <c r="R1446" t="str">
        <f t="shared" si="136"/>
        <v>10B_0-B&amp;5.18%5.18@9</v>
      </c>
      <c r="S1446" t="str">
        <f t="shared" si="137"/>
        <v>2B-10B-VCS-Loc-22</v>
      </c>
      <c r="T1446" t="str">
        <f>IFERROR(IF(VLOOKUP(S1446,Bad!$A:$A,1,FALSE)='RAW2'!S1446,"yes","no"),"no")</f>
        <v>no</v>
      </c>
      <c r="U1446" t="str">
        <f>IFERROR(VLOOKUP(F1446,compounds!$A:$B,2,FALSE),"")</f>
        <v/>
      </c>
      <c r="V1446" t="str">
        <f>VLOOKUP(B1446,'volatile collection data'!$O:$P,2,FALSE)</f>
        <v>25 apr.22 10</v>
      </c>
    </row>
    <row r="1447" spans="1:22" x14ac:dyDescent="0.2">
      <c r="A1447" t="s">
        <v>324</v>
      </c>
      <c r="B1447" s="1" t="str">
        <f t="shared" si="134"/>
        <v>2B</v>
      </c>
      <c r="C1447">
        <v>28.149000000000001</v>
      </c>
      <c r="D1447">
        <f t="shared" si="132"/>
        <v>28.15</v>
      </c>
      <c r="E1447">
        <f>VLOOKUP(D1447,'Peak Combiner'!$A$5:$D$4980,4,FALSE)</f>
        <v>28.15</v>
      </c>
      <c r="F1447">
        <f>IFERROR(VLOOKUP(D1447,rt_comb!$A:$B,2,FALSE),D1447)</f>
        <v>28.15</v>
      </c>
      <c r="G1447">
        <v>30513199</v>
      </c>
      <c r="H1447">
        <f>SUMIFS($G:$G,$E:$E,18.51,'RAW2'!$A:$A,'RAW2'!A1447)</f>
        <v>68338316</v>
      </c>
      <c r="I1447" s="1" t="str">
        <f>VLOOKUP(A1447,'volatile collection data'!$G$6:$H$69,2,FALSE)</f>
        <v>B</v>
      </c>
      <c r="J1447" s="1">
        <f>VLOOKUP(A1447,'volatile collection data'!$G$6:$I$69,3,FALSE)</f>
        <v>2</v>
      </c>
      <c r="K1447" s="1" t="str">
        <f>VLOOKUP(A1447,'volatile collection data'!$G$6:$N$69,8,FALSE)</f>
        <v>10B</v>
      </c>
      <c r="L1447" s="1">
        <f>VLOOKUP(A1447,'volatile collection data'!$G$6:$J$69,4,FALSE)</f>
        <v>5.18</v>
      </c>
      <c r="M1447" s="1">
        <f>VLOOKUP($A1447,'volatile collection data'!$G$6:$M$69,6,FALSE)</f>
        <v>9</v>
      </c>
      <c r="N1447" s="1">
        <f>VLOOKUP($A1447,'volatile collection data'!$G$6:$M$69,7,FALSE)</f>
        <v>5.18</v>
      </c>
      <c r="O1447" s="1">
        <f>VLOOKUP(A1447,'volatile collection data'!$G$6:$K$69,5,FALSE)</f>
        <v>0</v>
      </c>
      <c r="P1447" s="1" t="str">
        <f t="shared" si="135"/>
        <v>2B</v>
      </c>
      <c r="Q1447">
        <f t="shared" si="133"/>
        <v>0.43098654622459226</v>
      </c>
      <c r="R1447" t="str">
        <f t="shared" si="136"/>
        <v>10B_0-B&amp;5.18%5.18@9</v>
      </c>
      <c r="S1447" t="str">
        <f t="shared" si="137"/>
        <v>2B-10B-VCS-Loc-22</v>
      </c>
      <c r="T1447" t="str">
        <f>IFERROR(IF(VLOOKUP(S1447,Bad!$A:$A,1,FALSE)='RAW2'!S1447,"yes","no"),"no")</f>
        <v>no</v>
      </c>
      <c r="U1447" t="str">
        <f>IFERROR(VLOOKUP(F1447,compounds!$A:$B,2,FALSE),"")</f>
        <v/>
      </c>
      <c r="V1447" t="str">
        <f>VLOOKUP(B1447,'volatile collection data'!$O:$P,2,FALSE)</f>
        <v>25 apr.22 10</v>
      </c>
    </row>
    <row r="1448" spans="1:22" x14ac:dyDescent="0.2">
      <c r="A1448" t="s">
        <v>324</v>
      </c>
      <c r="B1448" s="1" t="str">
        <f t="shared" si="134"/>
        <v>2B</v>
      </c>
      <c r="C1448">
        <v>28.257999999999999</v>
      </c>
      <c r="D1448">
        <f t="shared" si="132"/>
        <v>28.26</v>
      </c>
      <c r="E1448">
        <f>VLOOKUP(D1448,'Peak Combiner'!$A$5:$D$4980,4,FALSE)</f>
        <v>28.26</v>
      </c>
      <c r="F1448">
        <f>IFERROR(VLOOKUP(D1448,rt_comb!$A:$B,2,FALSE),D1448)</f>
        <v>28.26</v>
      </c>
      <c r="G1448">
        <v>26777427</v>
      </c>
      <c r="H1448">
        <f>SUMIFS($G:$G,$E:$E,18.51,'RAW2'!$A:$A,'RAW2'!A1448)</f>
        <v>68338316</v>
      </c>
      <c r="I1448" s="1" t="str">
        <f>VLOOKUP(A1448,'volatile collection data'!$G$6:$H$69,2,FALSE)</f>
        <v>B</v>
      </c>
      <c r="J1448" s="1">
        <f>VLOOKUP(A1448,'volatile collection data'!$G$6:$I$69,3,FALSE)</f>
        <v>2</v>
      </c>
      <c r="K1448" s="1" t="str">
        <f>VLOOKUP(A1448,'volatile collection data'!$G$6:$N$69,8,FALSE)</f>
        <v>10B</v>
      </c>
      <c r="L1448" s="1">
        <f>VLOOKUP(A1448,'volatile collection data'!$G$6:$J$69,4,FALSE)</f>
        <v>5.18</v>
      </c>
      <c r="M1448" s="1">
        <f>VLOOKUP($A1448,'volatile collection data'!$G$6:$M$69,6,FALSE)</f>
        <v>9</v>
      </c>
      <c r="N1448" s="1">
        <f>VLOOKUP($A1448,'volatile collection data'!$G$6:$M$69,7,FALSE)</f>
        <v>5.18</v>
      </c>
      <c r="O1448" s="1">
        <f>VLOOKUP(A1448,'volatile collection data'!$G$6:$K$69,5,FALSE)</f>
        <v>0</v>
      </c>
      <c r="P1448" s="1" t="str">
        <f t="shared" si="135"/>
        <v>2B</v>
      </c>
      <c r="Q1448">
        <f t="shared" si="133"/>
        <v>0.37822028360615817</v>
      </c>
      <c r="R1448" t="str">
        <f t="shared" si="136"/>
        <v>10B_0-B&amp;5.18%5.18@9</v>
      </c>
      <c r="S1448" t="str">
        <f t="shared" si="137"/>
        <v>2B-10B-VCS-Loc-22</v>
      </c>
      <c r="T1448" t="str">
        <f>IFERROR(IF(VLOOKUP(S1448,Bad!$A:$A,1,FALSE)='RAW2'!S1448,"yes","no"),"no")</f>
        <v>no</v>
      </c>
      <c r="U1448" t="str">
        <f>IFERROR(VLOOKUP(F1448,compounds!$A:$B,2,FALSE),"")</f>
        <v/>
      </c>
      <c r="V1448" t="str">
        <f>VLOOKUP(B1448,'volatile collection data'!$O:$P,2,FALSE)</f>
        <v>25 apr.22 10</v>
      </c>
    </row>
    <row r="1449" spans="1:22" x14ac:dyDescent="0.2">
      <c r="A1449" t="s">
        <v>324</v>
      </c>
      <c r="B1449" s="1" t="str">
        <f t="shared" si="134"/>
        <v>2B</v>
      </c>
      <c r="C1449">
        <v>28.402000000000001</v>
      </c>
      <c r="D1449">
        <f t="shared" si="132"/>
        <v>28.4</v>
      </c>
      <c r="E1449">
        <f>VLOOKUP(D1449,'Peak Combiner'!$A$5:$D$4980,4,FALSE)</f>
        <v>28.4</v>
      </c>
      <c r="F1449">
        <f>IFERROR(VLOOKUP(D1449,rt_comb!$A:$B,2,FALSE),D1449)</f>
        <v>28.4</v>
      </c>
      <c r="G1449">
        <v>20176404</v>
      </c>
      <c r="H1449">
        <f>SUMIFS($G:$G,$E:$E,18.51,'RAW2'!$A:$A,'RAW2'!A1449)</f>
        <v>68338316</v>
      </c>
      <c r="I1449" s="1" t="str">
        <f>VLOOKUP(A1449,'volatile collection data'!$G$6:$H$69,2,FALSE)</f>
        <v>B</v>
      </c>
      <c r="J1449" s="1">
        <f>VLOOKUP(A1449,'volatile collection data'!$G$6:$I$69,3,FALSE)</f>
        <v>2</v>
      </c>
      <c r="K1449" s="1" t="str">
        <f>VLOOKUP(A1449,'volatile collection data'!$G$6:$N$69,8,FALSE)</f>
        <v>10B</v>
      </c>
      <c r="L1449" s="1">
        <f>VLOOKUP(A1449,'volatile collection data'!$G$6:$J$69,4,FALSE)</f>
        <v>5.18</v>
      </c>
      <c r="M1449" s="1">
        <f>VLOOKUP($A1449,'volatile collection data'!$G$6:$M$69,6,FALSE)</f>
        <v>9</v>
      </c>
      <c r="N1449" s="1">
        <f>VLOOKUP($A1449,'volatile collection data'!$G$6:$M$69,7,FALSE)</f>
        <v>5.18</v>
      </c>
      <c r="O1449" s="1">
        <f>VLOOKUP(A1449,'volatile collection data'!$G$6:$K$69,5,FALSE)</f>
        <v>0</v>
      </c>
      <c r="P1449" s="1" t="str">
        <f t="shared" si="135"/>
        <v>2B</v>
      </c>
      <c r="Q1449">
        <f t="shared" si="133"/>
        <v>0.28498351402591543</v>
      </c>
      <c r="R1449" t="str">
        <f t="shared" si="136"/>
        <v>10B_0-B&amp;5.18%5.18@9</v>
      </c>
      <c r="S1449" t="str">
        <f t="shared" si="137"/>
        <v>2B-10B-VCS-Loc-22</v>
      </c>
      <c r="T1449" t="str">
        <f>IFERROR(IF(VLOOKUP(S1449,Bad!$A:$A,1,FALSE)='RAW2'!S1449,"yes","no"),"no")</f>
        <v>no</v>
      </c>
      <c r="U1449" t="str">
        <f>IFERROR(VLOOKUP(F1449,compounds!$A:$B,2,FALSE),"")</f>
        <v/>
      </c>
      <c r="V1449" t="str">
        <f>VLOOKUP(B1449,'volatile collection data'!$O:$P,2,FALSE)</f>
        <v>25 apr.22 10</v>
      </c>
    </row>
    <row r="1450" spans="1:22" x14ac:dyDescent="0.2">
      <c r="A1450" t="s">
        <v>324</v>
      </c>
      <c r="B1450" s="1" t="str">
        <f t="shared" si="134"/>
        <v>2B</v>
      </c>
      <c r="C1450">
        <v>28.460999999999999</v>
      </c>
      <c r="D1450">
        <f t="shared" si="132"/>
        <v>28.46</v>
      </c>
      <c r="E1450">
        <f>VLOOKUP(D1450,'Peak Combiner'!$A$5:$D$4980,4,FALSE)</f>
        <v>28.46</v>
      </c>
      <c r="F1450">
        <f>IFERROR(VLOOKUP(D1450,rt_comb!$A:$B,2,FALSE),D1450)</f>
        <v>28.46</v>
      </c>
      <c r="G1450">
        <v>11584053</v>
      </c>
      <c r="H1450">
        <f>SUMIFS($G:$G,$E:$E,18.51,'RAW2'!$A:$A,'RAW2'!A1450)</f>
        <v>68338316</v>
      </c>
      <c r="I1450" s="1" t="str">
        <f>VLOOKUP(A1450,'volatile collection data'!$G$6:$H$69,2,FALSE)</f>
        <v>B</v>
      </c>
      <c r="J1450" s="1">
        <f>VLOOKUP(A1450,'volatile collection data'!$G$6:$I$69,3,FALSE)</f>
        <v>2</v>
      </c>
      <c r="K1450" s="1" t="str">
        <f>VLOOKUP(A1450,'volatile collection data'!$G$6:$N$69,8,FALSE)</f>
        <v>10B</v>
      </c>
      <c r="L1450" s="1">
        <f>VLOOKUP(A1450,'volatile collection data'!$G$6:$J$69,4,FALSE)</f>
        <v>5.18</v>
      </c>
      <c r="M1450" s="1">
        <f>VLOOKUP($A1450,'volatile collection data'!$G$6:$M$69,6,FALSE)</f>
        <v>9</v>
      </c>
      <c r="N1450" s="1">
        <f>VLOOKUP($A1450,'volatile collection data'!$G$6:$M$69,7,FALSE)</f>
        <v>5.18</v>
      </c>
      <c r="O1450" s="1">
        <f>VLOOKUP(A1450,'volatile collection data'!$G$6:$K$69,5,FALSE)</f>
        <v>0</v>
      </c>
      <c r="P1450" s="1" t="str">
        <f t="shared" si="135"/>
        <v>2B</v>
      </c>
      <c r="Q1450">
        <f t="shared" si="133"/>
        <v>0.16362004500913283</v>
      </c>
      <c r="R1450" t="str">
        <f t="shared" si="136"/>
        <v>10B_0-B&amp;5.18%5.18@9</v>
      </c>
      <c r="S1450" t="str">
        <f t="shared" si="137"/>
        <v>2B-10B-VCS-Loc-22</v>
      </c>
      <c r="T1450" t="str">
        <f>IFERROR(IF(VLOOKUP(S1450,Bad!$A:$A,1,FALSE)='RAW2'!S1450,"yes","no"),"no")</f>
        <v>no</v>
      </c>
      <c r="U1450" t="str">
        <f>IFERROR(VLOOKUP(F1450,compounds!$A:$B,2,FALSE),"")</f>
        <v/>
      </c>
      <c r="V1450" t="str">
        <f>VLOOKUP(B1450,'volatile collection data'!$O:$P,2,FALSE)</f>
        <v>25 apr.22 10</v>
      </c>
    </row>
    <row r="1451" spans="1:22" x14ac:dyDescent="0.2">
      <c r="A1451" t="s">
        <v>324</v>
      </c>
      <c r="B1451" s="1" t="str">
        <f t="shared" si="134"/>
        <v>2B</v>
      </c>
      <c r="C1451">
        <v>28.545000000000002</v>
      </c>
      <c r="D1451">
        <f t="shared" si="132"/>
        <v>28.55</v>
      </c>
      <c r="E1451">
        <f>VLOOKUP(D1451,'Peak Combiner'!$A$5:$D$4980,4,FALSE)</f>
        <v>28.55</v>
      </c>
      <c r="F1451">
        <f>IFERROR(VLOOKUP(D1451,rt_comb!$A:$B,2,FALSE),D1451)</f>
        <v>28.55</v>
      </c>
      <c r="G1451">
        <v>29123905</v>
      </c>
      <c r="H1451">
        <f>SUMIFS($G:$G,$E:$E,18.51,'RAW2'!$A:$A,'RAW2'!A1451)</f>
        <v>68338316</v>
      </c>
      <c r="I1451" s="1" t="str">
        <f>VLOOKUP(A1451,'volatile collection data'!$G$6:$H$69,2,FALSE)</f>
        <v>B</v>
      </c>
      <c r="J1451" s="1">
        <f>VLOOKUP(A1451,'volatile collection data'!$G$6:$I$69,3,FALSE)</f>
        <v>2</v>
      </c>
      <c r="K1451" s="1" t="str">
        <f>VLOOKUP(A1451,'volatile collection data'!$G$6:$N$69,8,FALSE)</f>
        <v>10B</v>
      </c>
      <c r="L1451" s="1">
        <f>VLOOKUP(A1451,'volatile collection data'!$G$6:$J$69,4,FALSE)</f>
        <v>5.18</v>
      </c>
      <c r="M1451" s="1">
        <f>VLOOKUP($A1451,'volatile collection data'!$G$6:$M$69,6,FALSE)</f>
        <v>9</v>
      </c>
      <c r="N1451" s="1">
        <f>VLOOKUP($A1451,'volatile collection data'!$G$6:$M$69,7,FALSE)</f>
        <v>5.18</v>
      </c>
      <c r="O1451" s="1">
        <f>VLOOKUP(A1451,'volatile collection data'!$G$6:$K$69,5,FALSE)</f>
        <v>0</v>
      </c>
      <c r="P1451" s="1" t="str">
        <f t="shared" si="135"/>
        <v>2B</v>
      </c>
      <c r="Q1451">
        <f t="shared" si="133"/>
        <v>0.41136333258676455</v>
      </c>
      <c r="R1451" t="str">
        <f t="shared" si="136"/>
        <v>10B_0-B&amp;5.18%5.18@9</v>
      </c>
      <c r="S1451" t="str">
        <f t="shared" si="137"/>
        <v>2B-10B-VCS-Loc-22</v>
      </c>
      <c r="T1451" t="str">
        <f>IFERROR(IF(VLOOKUP(S1451,Bad!$A:$A,1,FALSE)='RAW2'!S1451,"yes","no"),"no")</f>
        <v>no</v>
      </c>
      <c r="U1451" t="str">
        <f>IFERROR(VLOOKUP(F1451,compounds!$A:$B,2,FALSE),"")</f>
        <v/>
      </c>
      <c r="V1451" t="str">
        <f>VLOOKUP(B1451,'volatile collection data'!$O:$P,2,FALSE)</f>
        <v>25 apr.22 10</v>
      </c>
    </row>
    <row r="1452" spans="1:22" x14ac:dyDescent="0.2">
      <c r="A1452" t="s">
        <v>324</v>
      </c>
      <c r="B1452" s="1" t="str">
        <f t="shared" si="134"/>
        <v>2B</v>
      </c>
      <c r="C1452">
        <v>28.696999999999999</v>
      </c>
      <c r="D1452">
        <f t="shared" si="132"/>
        <v>28.7</v>
      </c>
      <c r="E1452">
        <f>VLOOKUP(D1452,'Peak Combiner'!$A$5:$D$4980,4,FALSE)</f>
        <v>28.7</v>
      </c>
      <c r="F1452">
        <f>IFERROR(VLOOKUP(D1452,rt_comb!$A:$B,2,FALSE),D1452)</f>
        <v>28.7</v>
      </c>
      <c r="G1452">
        <v>37053627</v>
      </c>
      <c r="H1452">
        <f>SUMIFS($G:$G,$E:$E,18.51,'RAW2'!$A:$A,'RAW2'!A1452)</f>
        <v>68338316</v>
      </c>
      <c r="I1452" s="1" t="str">
        <f>VLOOKUP(A1452,'volatile collection data'!$G$6:$H$69,2,FALSE)</f>
        <v>B</v>
      </c>
      <c r="J1452" s="1">
        <f>VLOOKUP(A1452,'volatile collection data'!$G$6:$I$69,3,FALSE)</f>
        <v>2</v>
      </c>
      <c r="K1452" s="1" t="str">
        <f>VLOOKUP(A1452,'volatile collection data'!$G$6:$N$69,8,FALSE)</f>
        <v>10B</v>
      </c>
      <c r="L1452" s="1">
        <f>VLOOKUP(A1452,'volatile collection data'!$G$6:$J$69,4,FALSE)</f>
        <v>5.18</v>
      </c>
      <c r="M1452" s="1">
        <f>VLOOKUP($A1452,'volatile collection data'!$G$6:$M$69,6,FALSE)</f>
        <v>9</v>
      </c>
      <c r="N1452" s="1">
        <f>VLOOKUP($A1452,'volatile collection data'!$G$6:$M$69,7,FALSE)</f>
        <v>5.18</v>
      </c>
      <c r="O1452" s="1">
        <f>VLOOKUP(A1452,'volatile collection data'!$G$6:$K$69,5,FALSE)</f>
        <v>0</v>
      </c>
      <c r="P1452" s="1" t="str">
        <f t="shared" si="135"/>
        <v>2B</v>
      </c>
      <c r="Q1452">
        <f t="shared" si="133"/>
        <v>0.52336743603397007</v>
      </c>
      <c r="R1452" t="str">
        <f t="shared" si="136"/>
        <v>10B_0-B&amp;5.18%5.18@9</v>
      </c>
      <c r="S1452" t="str">
        <f t="shared" si="137"/>
        <v>2B-10B-VCS-Loc-22</v>
      </c>
      <c r="T1452" t="str">
        <f>IFERROR(IF(VLOOKUP(S1452,Bad!$A:$A,1,FALSE)='RAW2'!S1452,"yes","no"),"no")</f>
        <v>no</v>
      </c>
      <c r="U1452" t="str">
        <f>IFERROR(VLOOKUP(F1452,compounds!$A:$B,2,FALSE),"")</f>
        <v/>
      </c>
      <c r="V1452" t="str">
        <f>VLOOKUP(B1452,'volatile collection data'!$O:$P,2,FALSE)</f>
        <v>25 apr.22 10</v>
      </c>
    </row>
    <row r="1453" spans="1:22" x14ac:dyDescent="0.2">
      <c r="A1453" t="s">
        <v>324</v>
      </c>
      <c r="B1453" s="1" t="str">
        <f t="shared" si="134"/>
        <v>2B</v>
      </c>
      <c r="C1453">
        <v>28.85</v>
      </c>
      <c r="D1453">
        <f t="shared" si="132"/>
        <v>28.85</v>
      </c>
      <c r="E1453">
        <f>VLOOKUP(D1453,'Peak Combiner'!$A$5:$D$4980,4,FALSE)</f>
        <v>28.85</v>
      </c>
      <c r="F1453">
        <f>IFERROR(VLOOKUP(D1453,rt_comb!$A:$B,2,FALSE),D1453)</f>
        <v>28.85</v>
      </c>
      <c r="G1453">
        <v>12475479</v>
      </c>
      <c r="H1453">
        <f>SUMIFS($G:$G,$E:$E,18.51,'RAW2'!$A:$A,'RAW2'!A1453)</f>
        <v>68338316</v>
      </c>
      <c r="I1453" s="1" t="str">
        <f>VLOOKUP(A1453,'volatile collection data'!$G$6:$H$69,2,FALSE)</f>
        <v>B</v>
      </c>
      <c r="J1453" s="1">
        <f>VLOOKUP(A1453,'volatile collection data'!$G$6:$I$69,3,FALSE)</f>
        <v>2</v>
      </c>
      <c r="K1453" s="1" t="str">
        <f>VLOOKUP(A1453,'volatile collection data'!$G$6:$N$69,8,FALSE)</f>
        <v>10B</v>
      </c>
      <c r="L1453" s="1">
        <f>VLOOKUP(A1453,'volatile collection data'!$G$6:$J$69,4,FALSE)</f>
        <v>5.18</v>
      </c>
      <c r="M1453" s="1">
        <f>VLOOKUP($A1453,'volatile collection data'!$G$6:$M$69,6,FALSE)</f>
        <v>9</v>
      </c>
      <c r="N1453" s="1">
        <f>VLOOKUP($A1453,'volatile collection data'!$G$6:$M$69,7,FALSE)</f>
        <v>5.18</v>
      </c>
      <c r="O1453" s="1">
        <f>VLOOKUP(A1453,'volatile collection data'!$G$6:$K$69,5,FALSE)</f>
        <v>0</v>
      </c>
      <c r="P1453" s="1" t="str">
        <f t="shared" si="135"/>
        <v>2B</v>
      </c>
      <c r="Q1453">
        <f t="shared" si="133"/>
        <v>0.17621107530244304</v>
      </c>
      <c r="R1453" t="str">
        <f t="shared" si="136"/>
        <v>10B_0-B&amp;5.18%5.18@9</v>
      </c>
      <c r="S1453" t="str">
        <f t="shared" si="137"/>
        <v>2B-10B-VCS-Loc-22</v>
      </c>
      <c r="T1453" t="str">
        <f>IFERROR(IF(VLOOKUP(S1453,Bad!$A:$A,1,FALSE)='RAW2'!S1453,"yes","no"),"no")</f>
        <v>no</v>
      </c>
      <c r="U1453" t="str">
        <f>IFERROR(VLOOKUP(F1453,compounds!$A:$B,2,FALSE),"")</f>
        <v/>
      </c>
      <c r="V1453" t="str">
        <f>VLOOKUP(B1453,'volatile collection data'!$O:$P,2,FALSE)</f>
        <v>25 apr.22 10</v>
      </c>
    </row>
    <row r="1454" spans="1:22" x14ac:dyDescent="0.2">
      <c r="A1454" t="s">
        <v>324</v>
      </c>
      <c r="B1454" s="1" t="str">
        <f t="shared" si="134"/>
        <v>2B</v>
      </c>
      <c r="C1454">
        <v>28.934999999999999</v>
      </c>
      <c r="D1454">
        <f t="shared" si="132"/>
        <v>28.94</v>
      </c>
      <c r="E1454">
        <f>VLOOKUP(D1454,'Peak Combiner'!$A$5:$D$4980,4,FALSE)</f>
        <v>28.94</v>
      </c>
      <c r="F1454">
        <f>IFERROR(VLOOKUP(D1454,rt_comb!$A:$B,2,FALSE),D1454)</f>
        <v>28.94</v>
      </c>
      <c r="G1454">
        <v>23895515</v>
      </c>
      <c r="H1454">
        <f>SUMIFS($G:$G,$E:$E,18.51,'RAW2'!$A:$A,'RAW2'!A1454)</f>
        <v>68338316</v>
      </c>
      <c r="I1454" s="1" t="str">
        <f>VLOOKUP(A1454,'volatile collection data'!$G$6:$H$69,2,FALSE)</f>
        <v>B</v>
      </c>
      <c r="J1454" s="1">
        <f>VLOOKUP(A1454,'volatile collection data'!$G$6:$I$69,3,FALSE)</f>
        <v>2</v>
      </c>
      <c r="K1454" s="1" t="str">
        <f>VLOOKUP(A1454,'volatile collection data'!$G$6:$N$69,8,FALSE)</f>
        <v>10B</v>
      </c>
      <c r="L1454" s="1">
        <f>VLOOKUP(A1454,'volatile collection data'!$G$6:$J$69,4,FALSE)</f>
        <v>5.18</v>
      </c>
      <c r="M1454" s="1">
        <f>VLOOKUP($A1454,'volatile collection data'!$G$6:$M$69,6,FALSE)</f>
        <v>9</v>
      </c>
      <c r="N1454" s="1">
        <f>VLOOKUP($A1454,'volatile collection data'!$G$6:$M$69,7,FALSE)</f>
        <v>5.18</v>
      </c>
      <c r="O1454" s="1">
        <f>VLOOKUP(A1454,'volatile collection data'!$G$6:$K$69,5,FALSE)</f>
        <v>0</v>
      </c>
      <c r="P1454" s="1" t="str">
        <f t="shared" si="135"/>
        <v>2B</v>
      </c>
      <c r="Q1454">
        <f t="shared" si="133"/>
        <v>0.33751444678442061</v>
      </c>
      <c r="R1454" t="str">
        <f t="shared" si="136"/>
        <v>10B_0-B&amp;5.18%5.18@9</v>
      </c>
      <c r="S1454" t="str">
        <f t="shared" si="137"/>
        <v>2B-10B-VCS-Loc-22</v>
      </c>
      <c r="T1454" t="str">
        <f>IFERROR(IF(VLOOKUP(S1454,Bad!$A:$A,1,FALSE)='RAW2'!S1454,"yes","no"),"no")</f>
        <v>no</v>
      </c>
      <c r="U1454" t="str">
        <f>IFERROR(VLOOKUP(F1454,compounds!$A:$B,2,FALSE),"")</f>
        <v/>
      </c>
      <c r="V1454" t="str">
        <f>VLOOKUP(B1454,'volatile collection data'!$O:$P,2,FALSE)</f>
        <v>25 apr.22 10</v>
      </c>
    </row>
    <row r="1455" spans="1:22" x14ac:dyDescent="0.2">
      <c r="A1455" t="s">
        <v>324</v>
      </c>
      <c r="B1455" s="1" t="str">
        <f t="shared" si="134"/>
        <v>2B</v>
      </c>
      <c r="C1455">
        <v>29.003</v>
      </c>
      <c r="D1455">
        <f t="shared" si="132"/>
        <v>29</v>
      </c>
      <c r="E1455">
        <f>VLOOKUP(D1455,'Peak Combiner'!$A$5:$D$4980,4,FALSE)</f>
        <v>29</v>
      </c>
      <c r="F1455">
        <f>IFERROR(VLOOKUP(D1455,rt_comb!$A:$B,2,FALSE),D1455)</f>
        <v>29</v>
      </c>
      <c r="G1455">
        <v>24334387</v>
      </c>
      <c r="H1455">
        <f>SUMIFS($G:$G,$E:$E,18.51,'RAW2'!$A:$A,'RAW2'!A1455)</f>
        <v>68338316</v>
      </c>
      <c r="I1455" s="1" t="str">
        <f>VLOOKUP(A1455,'volatile collection data'!$G$6:$H$69,2,FALSE)</f>
        <v>B</v>
      </c>
      <c r="J1455" s="1">
        <f>VLOOKUP(A1455,'volatile collection data'!$G$6:$I$69,3,FALSE)</f>
        <v>2</v>
      </c>
      <c r="K1455" s="1" t="str">
        <f>VLOOKUP(A1455,'volatile collection data'!$G$6:$N$69,8,FALSE)</f>
        <v>10B</v>
      </c>
      <c r="L1455" s="1">
        <f>VLOOKUP(A1455,'volatile collection data'!$G$6:$J$69,4,FALSE)</f>
        <v>5.18</v>
      </c>
      <c r="M1455" s="1">
        <f>VLOOKUP($A1455,'volatile collection data'!$G$6:$M$69,6,FALSE)</f>
        <v>9</v>
      </c>
      <c r="N1455" s="1">
        <f>VLOOKUP($A1455,'volatile collection data'!$G$6:$M$69,7,FALSE)</f>
        <v>5.18</v>
      </c>
      <c r="O1455" s="1">
        <f>VLOOKUP(A1455,'volatile collection data'!$G$6:$K$69,5,FALSE)</f>
        <v>0</v>
      </c>
      <c r="P1455" s="1" t="str">
        <f t="shared" si="135"/>
        <v>2B</v>
      </c>
      <c r="Q1455">
        <f t="shared" si="133"/>
        <v>0.34371333558381134</v>
      </c>
      <c r="R1455" t="str">
        <f t="shared" si="136"/>
        <v>10B_0-B&amp;5.18%5.18@9</v>
      </c>
      <c r="S1455" t="str">
        <f t="shared" si="137"/>
        <v>2B-10B-VCS-Loc-22</v>
      </c>
      <c r="T1455" t="str">
        <f>IFERROR(IF(VLOOKUP(S1455,Bad!$A:$A,1,FALSE)='RAW2'!S1455,"yes","no"),"no")</f>
        <v>no</v>
      </c>
      <c r="U1455" t="str">
        <f>IFERROR(VLOOKUP(F1455,compounds!$A:$B,2,FALSE),"")</f>
        <v/>
      </c>
      <c r="V1455" t="str">
        <f>VLOOKUP(B1455,'volatile collection data'!$O:$P,2,FALSE)</f>
        <v>25 apr.22 10</v>
      </c>
    </row>
    <row r="1456" spans="1:22" x14ac:dyDescent="0.2">
      <c r="A1456" t="s">
        <v>324</v>
      </c>
      <c r="B1456" s="1" t="str">
        <f t="shared" si="134"/>
        <v>2B</v>
      </c>
      <c r="C1456">
        <v>29.135000000000002</v>
      </c>
      <c r="D1456">
        <f t="shared" si="132"/>
        <v>29.14</v>
      </c>
      <c r="E1456">
        <f>VLOOKUP(D1456,'Peak Combiner'!$A$5:$D$4980,4,FALSE)</f>
        <v>29.14</v>
      </c>
      <c r="F1456">
        <f>IFERROR(VLOOKUP(D1456,rt_comb!$A:$B,2,FALSE),D1456)</f>
        <v>29.14</v>
      </c>
      <c r="G1456">
        <v>18626587</v>
      </c>
      <c r="H1456">
        <f>SUMIFS($G:$G,$E:$E,18.51,'RAW2'!$A:$A,'RAW2'!A1456)</f>
        <v>68338316</v>
      </c>
      <c r="I1456" s="1" t="str">
        <f>VLOOKUP(A1456,'volatile collection data'!$G$6:$H$69,2,FALSE)</f>
        <v>B</v>
      </c>
      <c r="J1456" s="1">
        <f>VLOOKUP(A1456,'volatile collection data'!$G$6:$I$69,3,FALSE)</f>
        <v>2</v>
      </c>
      <c r="K1456" s="1" t="str">
        <f>VLOOKUP(A1456,'volatile collection data'!$G$6:$N$69,8,FALSE)</f>
        <v>10B</v>
      </c>
      <c r="L1456" s="1">
        <f>VLOOKUP(A1456,'volatile collection data'!$G$6:$J$69,4,FALSE)</f>
        <v>5.18</v>
      </c>
      <c r="M1456" s="1">
        <f>VLOOKUP($A1456,'volatile collection data'!$G$6:$M$69,6,FALSE)</f>
        <v>9</v>
      </c>
      <c r="N1456" s="1">
        <f>VLOOKUP($A1456,'volatile collection data'!$G$6:$M$69,7,FALSE)</f>
        <v>5.18</v>
      </c>
      <c r="O1456" s="1">
        <f>VLOOKUP(A1456,'volatile collection data'!$G$6:$K$69,5,FALSE)</f>
        <v>0</v>
      </c>
      <c r="P1456" s="1" t="str">
        <f t="shared" si="135"/>
        <v>2B</v>
      </c>
      <c r="Q1456">
        <f t="shared" si="133"/>
        <v>0.26309297819222061</v>
      </c>
      <c r="R1456" t="str">
        <f t="shared" si="136"/>
        <v>10B_0-B&amp;5.18%5.18@9</v>
      </c>
      <c r="S1456" t="str">
        <f t="shared" si="137"/>
        <v>2B-10B-VCS-Loc-22</v>
      </c>
      <c r="T1456" t="str">
        <f>IFERROR(IF(VLOOKUP(S1456,Bad!$A:$A,1,FALSE)='RAW2'!S1456,"yes","no"),"no")</f>
        <v>no</v>
      </c>
      <c r="U1456" t="str">
        <f>IFERROR(VLOOKUP(F1456,compounds!$A:$B,2,FALSE),"")</f>
        <v/>
      </c>
      <c r="V1456" t="str">
        <f>VLOOKUP(B1456,'volatile collection data'!$O:$P,2,FALSE)</f>
        <v>25 apr.22 10</v>
      </c>
    </row>
    <row r="1457" spans="1:22" x14ac:dyDescent="0.2">
      <c r="A1457" t="s">
        <v>324</v>
      </c>
      <c r="B1457" s="1" t="str">
        <f t="shared" si="134"/>
        <v>2B</v>
      </c>
      <c r="C1457">
        <v>29.257000000000001</v>
      </c>
      <c r="D1457">
        <f t="shared" si="132"/>
        <v>29.26</v>
      </c>
      <c r="E1457">
        <f>VLOOKUP(D1457,'Peak Combiner'!$A$5:$D$4980,4,FALSE)</f>
        <v>29.26</v>
      </c>
      <c r="F1457">
        <f>IFERROR(VLOOKUP(D1457,rt_comb!$A:$B,2,FALSE),D1457)</f>
        <v>29.26</v>
      </c>
      <c r="G1457">
        <v>11002867</v>
      </c>
      <c r="H1457">
        <f>SUMIFS($G:$G,$E:$E,18.51,'RAW2'!$A:$A,'RAW2'!A1457)</f>
        <v>68338316</v>
      </c>
      <c r="I1457" s="1" t="str">
        <f>VLOOKUP(A1457,'volatile collection data'!$G$6:$H$69,2,FALSE)</f>
        <v>B</v>
      </c>
      <c r="J1457" s="1">
        <f>VLOOKUP(A1457,'volatile collection data'!$G$6:$I$69,3,FALSE)</f>
        <v>2</v>
      </c>
      <c r="K1457" s="1" t="str">
        <f>VLOOKUP(A1457,'volatile collection data'!$G$6:$N$69,8,FALSE)</f>
        <v>10B</v>
      </c>
      <c r="L1457" s="1">
        <f>VLOOKUP(A1457,'volatile collection data'!$G$6:$J$69,4,FALSE)</f>
        <v>5.18</v>
      </c>
      <c r="M1457" s="1">
        <f>VLOOKUP($A1457,'volatile collection data'!$G$6:$M$69,6,FALSE)</f>
        <v>9</v>
      </c>
      <c r="N1457" s="1">
        <f>VLOOKUP($A1457,'volatile collection data'!$G$6:$M$69,7,FALSE)</f>
        <v>5.18</v>
      </c>
      <c r="O1457" s="1">
        <f>VLOOKUP(A1457,'volatile collection data'!$G$6:$K$69,5,FALSE)</f>
        <v>0</v>
      </c>
      <c r="P1457" s="1" t="str">
        <f t="shared" si="135"/>
        <v>2B</v>
      </c>
      <c r="Q1457">
        <f t="shared" si="133"/>
        <v>0.15541102874525023</v>
      </c>
      <c r="R1457" t="str">
        <f t="shared" si="136"/>
        <v>10B_0-B&amp;5.18%5.18@9</v>
      </c>
      <c r="S1457" t="str">
        <f t="shared" si="137"/>
        <v>2B-10B-VCS-Loc-22</v>
      </c>
      <c r="T1457" t="str">
        <f>IFERROR(IF(VLOOKUP(S1457,Bad!$A:$A,1,FALSE)='RAW2'!S1457,"yes","no"),"no")</f>
        <v>no</v>
      </c>
      <c r="U1457" t="str">
        <f>IFERROR(VLOOKUP(F1457,compounds!$A:$B,2,FALSE),"")</f>
        <v/>
      </c>
      <c r="V1457" t="str">
        <f>VLOOKUP(B1457,'volatile collection data'!$O:$P,2,FALSE)</f>
        <v>25 apr.22 10</v>
      </c>
    </row>
    <row r="1458" spans="1:22" x14ac:dyDescent="0.2">
      <c r="A1458" t="s">
        <v>324</v>
      </c>
      <c r="B1458" s="1" t="str">
        <f t="shared" si="134"/>
        <v>2B</v>
      </c>
      <c r="C1458">
        <v>29.321999999999999</v>
      </c>
      <c r="D1458">
        <f t="shared" si="132"/>
        <v>29.32</v>
      </c>
      <c r="E1458">
        <f>VLOOKUP(D1458,'Peak Combiner'!$A$5:$D$4980,4,FALSE)</f>
        <v>29.32</v>
      </c>
      <c r="F1458">
        <f>IFERROR(VLOOKUP(D1458,rt_comb!$A:$B,2,FALSE),D1458)</f>
        <v>29.32</v>
      </c>
      <c r="G1458">
        <v>18690183</v>
      </c>
      <c r="H1458">
        <f>SUMIFS($G:$G,$E:$E,18.51,'RAW2'!$A:$A,'RAW2'!A1458)</f>
        <v>68338316</v>
      </c>
      <c r="I1458" s="1" t="str">
        <f>VLOOKUP(A1458,'volatile collection data'!$G$6:$H$69,2,FALSE)</f>
        <v>B</v>
      </c>
      <c r="J1458" s="1">
        <f>VLOOKUP(A1458,'volatile collection data'!$G$6:$I$69,3,FALSE)</f>
        <v>2</v>
      </c>
      <c r="K1458" s="1" t="str">
        <f>VLOOKUP(A1458,'volatile collection data'!$G$6:$N$69,8,FALSE)</f>
        <v>10B</v>
      </c>
      <c r="L1458" s="1">
        <f>VLOOKUP(A1458,'volatile collection data'!$G$6:$J$69,4,FALSE)</f>
        <v>5.18</v>
      </c>
      <c r="M1458" s="1">
        <f>VLOOKUP($A1458,'volatile collection data'!$G$6:$M$69,6,FALSE)</f>
        <v>9</v>
      </c>
      <c r="N1458" s="1">
        <f>VLOOKUP($A1458,'volatile collection data'!$G$6:$M$69,7,FALSE)</f>
        <v>5.18</v>
      </c>
      <c r="O1458" s="1">
        <f>VLOOKUP(A1458,'volatile collection data'!$G$6:$K$69,5,FALSE)</f>
        <v>0</v>
      </c>
      <c r="P1458" s="1" t="str">
        <f t="shared" si="135"/>
        <v>2B</v>
      </c>
      <c r="Q1458">
        <f t="shared" si="133"/>
        <v>0.26399124586955264</v>
      </c>
      <c r="R1458" t="str">
        <f t="shared" si="136"/>
        <v>10B_0-B&amp;5.18%5.18@9</v>
      </c>
      <c r="S1458" t="str">
        <f t="shared" si="137"/>
        <v>2B-10B-VCS-Loc-22</v>
      </c>
      <c r="T1458" t="str">
        <f>IFERROR(IF(VLOOKUP(S1458,Bad!$A:$A,1,FALSE)='RAW2'!S1458,"yes","no"),"no")</f>
        <v>no</v>
      </c>
      <c r="U1458" t="str">
        <f>IFERROR(VLOOKUP(F1458,compounds!$A:$B,2,FALSE),"")</f>
        <v/>
      </c>
      <c r="V1458" t="str">
        <f>VLOOKUP(B1458,'volatile collection data'!$O:$P,2,FALSE)</f>
        <v>25 apr.22 10</v>
      </c>
    </row>
    <row r="1459" spans="1:22" x14ac:dyDescent="0.2">
      <c r="A1459" t="s">
        <v>324</v>
      </c>
      <c r="B1459" s="1" t="str">
        <f t="shared" si="134"/>
        <v>2B</v>
      </c>
      <c r="C1459">
        <v>29.448</v>
      </c>
      <c r="D1459">
        <f t="shared" si="132"/>
        <v>29.45</v>
      </c>
      <c r="E1459">
        <f>VLOOKUP(D1459,'Peak Combiner'!$A$5:$D$4980,4,FALSE)</f>
        <v>29.45</v>
      </c>
      <c r="F1459">
        <f>IFERROR(VLOOKUP(D1459,rt_comb!$A:$B,2,FALSE),D1459)</f>
        <v>29.45</v>
      </c>
      <c r="G1459">
        <v>17083282</v>
      </c>
      <c r="H1459">
        <f>SUMIFS($G:$G,$E:$E,18.51,'RAW2'!$A:$A,'RAW2'!A1459)</f>
        <v>68338316</v>
      </c>
      <c r="I1459" s="1" t="str">
        <f>VLOOKUP(A1459,'volatile collection data'!$G$6:$H$69,2,FALSE)</f>
        <v>B</v>
      </c>
      <c r="J1459" s="1">
        <f>VLOOKUP(A1459,'volatile collection data'!$G$6:$I$69,3,FALSE)</f>
        <v>2</v>
      </c>
      <c r="K1459" s="1" t="str">
        <f>VLOOKUP(A1459,'volatile collection data'!$G$6:$N$69,8,FALSE)</f>
        <v>10B</v>
      </c>
      <c r="L1459" s="1">
        <f>VLOOKUP(A1459,'volatile collection data'!$G$6:$J$69,4,FALSE)</f>
        <v>5.18</v>
      </c>
      <c r="M1459" s="1">
        <f>VLOOKUP($A1459,'volatile collection data'!$G$6:$M$69,6,FALSE)</f>
        <v>9</v>
      </c>
      <c r="N1459" s="1">
        <f>VLOOKUP($A1459,'volatile collection data'!$G$6:$M$69,7,FALSE)</f>
        <v>5.18</v>
      </c>
      <c r="O1459" s="1">
        <f>VLOOKUP(A1459,'volatile collection data'!$G$6:$K$69,5,FALSE)</f>
        <v>0</v>
      </c>
      <c r="P1459" s="1" t="str">
        <f t="shared" si="135"/>
        <v>2B</v>
      </c>
      <c r="Q1459">
        <f t="shared" si="133"/>
        <v>0.24129442171437823</v>
      </c>
      <c r="R1459" t="str">
        <f t="shared" si="136"/>
        <v>10B_0-B&amp;5.18%5.18@9</v>
      </c>
      <c r="S1459" t="str">
        <f t="shared" si="137"/>
        <v>2B-10B-VCS-Loc-22</v>
      </c>
      <c r="T1459" t="str">
        <f>IFERROR(IF(VLOOKUP(S1459,Bad!$A:$A,1,FALSE)='RAW2'!S1459,"yes","no"),"no")</f>
        <v>no</v>
      </c>
      <c r="U1459" t="str">
        <f>IFERROR(VLOOKUP(F1459,compounds!$A:$B,2,FALSE),"")</f>
        <v/>
      </c>
      <c r="V1459" t="str">
        <f>VLOOKUP(B1459,'volatile collection data'!$O:$P,2,FALSE)</f>
        <v>25 apr.22 10</v>
      </c>
    </row>
    <row r="1460" spans="1:22" x14ac:dyDescent="0.2">
      <c r="A1460" t="s">
        <v>324</v>
      </c>
      <c r="B1460" s="1" t="str">
        <f t="shared" si="134"/>
        <v>2B</v>
      </c>
      <c r="C1460">
        <v>29.529</v>
      </c>
      <c r="D1460">
        <f t="shared" si="132"/>
        <v>29.53</v>
      </c>
      <c r="E1460">
        <f>VLOOKUP(D1460,'Peak Combiner'!$A$5:$D$4980,4,FALSE)</f>
        <v>29.53</v>
      </c>
      <c r="F1460">
        <f>IFERROR(VLOOKUP(D1460,rt_comb!$A:$B,2,FALSE),D1460)</f>
        <v>29.53</v>
      </c>
      <c r="G1460">
        <v>13378371</v>
      </c>
      <c r="H1460">
        <f>SUMIFS($G:$G,$E:$E,18.51,'RAW2'!$A:$A,'RAW2'!A1460)</f>
        <v>68338316</v>
      </c>
      <c r="I1460" s="1" t="str">
        <f>VLOOKUP(A1460,'volatile collection data'!$G$6:$H$69,2,FALSE)</f>
        <v>B</v>
      </c>
      <c r="J1460" s="1">
        <f>VLOOKUP(A1460,'volatile collection data'!$G$6:$I$69,3,FALSE)</f>
        <v>2</v>
      </c>
      <c r="K1460" s="1" t="str">
        <f>VLOOKUP(A1460,'volatile collection data'!$G$6:$N$69,8,FALSE)</f>
        <v>10B</v>
      </c>
      <c r="L1460" s="1">
        <f>VLOOKUP(A1460,'volatile collection data'!$G$6:$J$69,4,FALSE)</f>
        <v>5.18</v>
      </c>
      <c r="M1460" s="1">
        <f>VLOOKUP($A1460,'volatile collection data'!$G$6:$M$69,6,FALSE)</f>
        <v>9</v>
      </c>
      <c r="N1460" s="1">
        <f>VLOOKUP($A1460,'volatile collection data'!$G$6:$M$69,7,FALSE)</f>
        <v>5.18</v>
      </c>
      <c r="O1460" s="1">
        <f>VLOOKUP(A1460,'volatile collection data'!$G$6:$K$69,5,FALSE)</f>
        <v>0</v>
      </c>
      <c r="P1460" s="1" t="str">
        <f t="shared" si="135"/>
        <v>2B</v>
      </c>
      <c r="Q1460">
        <f t="shared" si="133"/>
        <v>0.18896405819007192</v>
      </c>
      <c r="R1460" t="str">
        <f t="shared" si="136"/>
        <v>10B_0-B&amp;5.18%5.18@9</v>
      </c>
      <c r="S1460" t="str">
        <f t="shared" si="137"/>
        <v>2B-10B-VCS-Loc-22</v>
      </c>
      <c r="T1460" t="str">
        <f>IFERROR(IF(VLOOKUP(S1460,Bad!$A:$A,1,FALSE)='RAW2'!S1460,"yes","no"),"no")</f>
        <v>no</v>
      </c>
      <c r="U1460" t="str">
        <f>IFERROR(VLOOKUP(F1460,compounds!$A:$B,2,FALSE),"")</f>
        <v/>
      </c>
      <c r="V1460" t="str">
        <f>VLOOKUP(B1460,'volatile collection data'!$O:$P,2,FALSE)</f>
        <v>25 apr.22 10</v>
      </c>
    </row>
    <row r="1461" spans="1:22" x14ac:dyDescent="0.2">
      <c r="A1461" t="s">
        <v>324</v>
      </c>
      <c r="B1461" s="1" t="str">
        <f t="shared" si="134"/>
        <v>2B</v>
      </c>
      <c r="C1461">
        <v>29.600999999999999</v>
      </c>
      <c r="D1461">
        <f t="shared" si="132"/>
        <v>29.6</v>
      </c>
      <c r="E1461">
        <f>VLOOKUP(D1461,'Peak Combiner'!$A$5:$D$4980,4,FALSE)</f>
        <v>29.6</v>
      </c>
      <c r="F1461">
        <f>IFERROR(VLOOKUP(D1461,rt_comb!$A:$B,2,FALSE),D1461)</f>
        <v>29.6</v>
      </c>
      <c r="G1461">
        <v>20393716</v>
      </c>
      <c r="H1461">
        <f>SUMIFS($G:$G,$E:$E,18.51,'RAW2'!$A:$A,'RAW2'!A1461)</f>
        <v>68338316</v>
      </c>
      <c r="I1461" s="1" t="str">
        <f>VLOOKUP(A1461,'volatile collection data'!$G$6:$H$69,2,FALSE)</f>
        <v>B</v>
      </c>
      <c r="J1461" s="1">
        <f>VLOOKUP(A1461,'volatile collection data'!$G$6:$I$69,3,FALSE)</f>
        <v>2</v>
      </c>
      <c r="K1461" s="1" t="str">
        <f>VLOOKUP(A1461,'volatile collection data'!$G$6:$N$69,8,FALSE)</f>
        <v>10B</v>
      </c>
      <c r="L1461" s="1">
        <f>VLOOKUP(A1461,'volatile collection data'!$G$6:$J$69,4,FALSE)</f>
        <v>5.18</v>
      </c>
      <c r="M1461" s="1">
        <f>VLOOKUP($A1461,'volatile collection data'!$G$6:$M$69,6,FALSE)</f>
        <v>9</v>
      </c>
      <c r="N1461" s="1">
        <f>VLOOKUP($A1461,'volatile collection data'!$G$6:$M$69,7,FALSE)</f>
        <v>5.18</v>
      </c>
      <c r="O1461" s="1">
        <f>VLOOKUP(A1461,'volatile collection data'!$G$6:$K$69,5,FALSE)</f>
        <v>0</v>
      </c>
      <c r="P1461" s="1" t="str">
        <f t="shared" si="135"/>
        <v>2B</v>
      </c>
      <c r="Q1461">
        <f t="shared" si="133"/>
        <v>0.28805295778804463</v>
      </c>
      <c r="R1461" t="str">
        <f t="shared" si="136"/>
        <v>10B_0-B&amp;5.18%5.18@9</v>
      </c>
      <c r="S1461" t="str">
        <f t="shared" si="137"/>
        <v>2B-10B-VCS-Loc-22</v>
      </c>
      <c r="T1461" t="str">
        <f>IFERROR(IF(VLOOKUP(S1461,Bad!$A:$A,1,FALSE)='RAW2'!S1461,"yes","no"),"no")</f>
        <v>no</v>
      </c>
      <c r="U1461" t="str">
        <f>IFERROR(VLOOKUP(F1461,compounds!$A:$B,2,FALSE),"")</f>
        <v/>
      </c>
      <c r="V1461" t="str">
        <f>VLOOKUP(B1461,'volatile collection data'!$O:$P,2,FALSE)</f>
        <v>25 apr.22 10</v>
      </c>
    </row>
    <row r="1462" spans="1:22" x14ac:dyDescent="0.2">
      <c r="A1462" t="s">
        <v>324</v>
      </c>
      <c r="B1462" s="1" t="str">
        <f t="shared" si="134"/>
        <v>2B</v>
      </c>
      <c r="C1462">
        <v>29.753</v>
      </c>
      <c r="D1462">
        <f t="shared" si="132"/>
        <v>29.75</v>
      </c>
      <c r="E1462">
        <f>VLOOKUP(D1462,'Peak Combiner'!$A$5:$D$4980,4,FALSE)</f>
        <v>29.75</v>
      </c>
      <c r="F1462">
        <f>IFERROR(VLOOKUP(D1462,rt_comb!$A:$B,2,FALSE),D1462)</f>
        <v>29.75</v>
      </c>
      <c r="G1462">
        <v>13586037</v>
      </c>
      <c r="H1462">
        <f>SUMIFS($G:$G,$E:$E,18.51,'RAW2'!$A:$A,'RAW2'!A1462)</f>
        <v>68338316</v>
      </c>
      <c r="I1462" s="1" t="str">
        <f>VLOOKUP(A1462,'volatile collection data'!$G$6:$H$69,2,FALSE)</f>
        <v>B</v>
      </c>
      <c r="J1462" s="1">
        <f>VLOOKUP(A1462,'volatile collection data'!$G$6:$I$69,3,FALSE)</f>
        <v>2</v>
      </c>
      <c r="K1462" s="1" t="str">
        <f>VLOOKUP(A1462,'volatile collection data'!$G$6:$N$69,8,FALSE)</f>
        <v>10B</v>
      </c>
      <c r="L1462" s="1">
        <f>VLOOKUP(A1462,'volatile collection data'!$G$6:$J$69,4,FALSE)</f>
        <v>5.18</v>
      </c>
      <c r="M1462" s="1">
        <f>VLOOKUP($A1462,'volatile collection data'!$G$6:$M$69,6,FALSE)</f>
        <v>9</v>
      </c>
      <c r="N1462" s="1">
        <f>VLOOKUP($A1462,'volatile collection data'!$G$6:$M$69,7,FALSE)</f>
        <v>5.18</v>
      </c>
      <c r="O1462" s="1">
        <f>VLOOKUP(A1462,'volatile collection data'!$G$6:$K$69,5,FALSE)</f>
        <v>0</v>
      </c>
      <c r="P1462" s="1" t="str">
        <f t="shared" si="135"/>
        <v>2B</v>
      </c>
      <c r="Q1462">
        <f t="shared" si="133"/>
        <v>0.1918972561188855</v>
      </c>
      <c r="R1462" t="str">
        <f t="shared" si="136"/>
        <v>10B_0-B&amp;5.18%5.18@9</v>
      </c>
      <c r="S1462" t="str">
        <f t="shared" si="137"/>
        <v>2B-10B-VCS-Loc-22</v>
      </c>
      <c r="T1462" t="str">
        <f>IFERROR(IF(VLOOKUP(S1462,Bad!$A:$A,1,FALSE)='RAW2'!S1462,"yes","no"),"no")</f>
        <v>no</v>
      </c>
      <c r="U1462" t="str">
        <f>IFERROR(VLOOKUP(F1462,compounds!$A:$B,2,FALSE),"")</f>
        <v/>
      </c>
      <c r="V1462" t="str">
        <f>VLOOKUP(B1462,'volatile collection data'!$O:$P,2,FALSE)</f>
        <v>25 apr.22 10</v>
      </c>
    </row>
    <row r="1463" spans="1:22" x14ac:dyDescent="0.2">
      <c r="A1463" t="s">
        <v>324</v>
      </c>
      <c r="B1463" s="1" t="str">
        <f t="shared" si="134"/>
        <v>2B</v>
      </c>
      <c r="C1463">
        <v>29.895</v>
      </c>
      <c r="D1463">
        <f t="shared" si="132"/>
        <v>29.9</v>
      </c>
      <c r="E1463">
        <f>VLOOKUP(D1463,'Peak Combiner'!$A$5:$D$4980,4,FALSE)</f>
        <v>29.9</v>
      </c>
      <c r="F1463">
        <f>IFERROR(VLOOKUP(D1463,rt_comb!$A:$B,2,FALSE),D1463)</f>
        <v>29.9</v>
      </c>
      <c r="G1463">
        <v>12075101</v>
      </c>
      <c r="H1463">
        <f>SUMIFS($G:$G,$E:$E,18.51,'RAW2'!$A:$A,'RAW2'!A1463)</f>
        <v>68338316</v>
      </c>
      <c r="I1463" s="1" t="str">
        <f>VLOOKUP(A1463,'volatile collection data'!$G$6:$H$69,2,FALSE)</f>
        <v>B</v>
      </c>
      <c r="J1463" s="1">
        <f>VLOOKUP(A1463,'volatile collection data'!$G$6:$I$69,3,FALSE)</f>
        <v>2</v>
      </c>
      <c r="K1463" s="1" t="str">
        <f>VLOOKUP(A1463,'volatile collection data'!$G$6:$N$69,8,FALSE)</f>
        <v>10B</v>
      </c>
      <c r="L1463" s="1">
        <f>VLOOKUP(A1463,'volatile collection data'!$G$6:$J$69,4,FALSE)</f>
        <v>5.18</v>
      </c>
      <c r="M1463" s="1">
        <f>VLOOKUP($A1463,'volatile collection data'!$G$6:$M$69,6,FALSE)</f>
        <v>9</v>
      </c>
      <c r="N1463" s="1">
        <f>VLOOKUP($A1463,'volatile collection data'!$G$6:$M$69,7,FALSE)</f>
        <v>5.18</v>
      </c>
      <c r="O1463" s="1">
        <f>VLOOKUP(A1463,'volatile collection data'!$G$6:$K$69,5,FALSE)</f>
        <v>0</v>
      </c>
      <c r="P1463" s="1" t="str">
        <f t="shared" si="135"/>
        <v>2B</v>
      </c>
      <c r="Q1463">
        <f t="shared" si="133"/>
        <v>0.17055589862285891</v>
      </c>
      <c r="R1463" t="str">
        <f t="shared" si="136"/>
        <v>10B_0-B&amp;5.18%5.18@9</v>
      </c>
      <c r="S1463" t="str">
        <f t="shared" si="137"/>
        <v>2B-10B-VCS-Loc-22</v>
      </c>
      <c r="T1463" t="str">
        <f>IFERROR(IF(VLOOKUP(S1463,Bad!$A:$A,1,FALSE)='RAW2'!S1463,"yes","no"),"no")</f>
        <v>no</v>
      </c>
      <c r="U1463" t="str">
        <f>IFERROR(VLOOKUP(F1463,compounds!$A:$B,2,FALSE),"")</f>
        <v/>
      </c>
      <c r="V1463" t="str">
        <f>VLOOKUP(B1463,'volatile collection data'!$O:$P,2,FALSE)</f>
        <v>25 apr.22 10</v>
      </c>
    </row>
    <row r="1464" spans="1:22" x14ac:dyDescent="0.2">
      <c r="A1464" t="s">
        <v>324</v>
      </c>
      <c r="B1464" s="1" t="str">
        <f t="shared" si="134"/>
        <v>2B</v>
      </c>
      <c r="C1464">
        <v>29.94</v>
      </c>
      <c r="D1464">
        <f t="shared" si="132"/>
        <v>29.94</v>
      </c>
      <c r="E1464">
        <f>VLOOKUP(D1464,'Peak Combiner'!$A$5:$D$4980,4,FALSE)</f>
        <v>29.94</v>
      </c>
      <c r="F1464">
        <f>IFERROR(VLOOKUP(D1464,rt_comb!$A:$B,2,FALSE),D1464)</f>
        <v>29.94</v>
      </c>
      <c r="G1464">
        <v>9327509</v>
      </c>
      <c r="H1464">
        <f>SUMIFS($G:$G,$E:$E,18.51,'RAW2'!$A:$A,'RAW2'!A1464)</f>
        <v>68338316</v>
      </c>
      <c r="I1464" s="1" t="str">
        <f>VLOOKUP(A1464,'volatile collection data'!$G$6:$H$69,2,FALSE)</f>
        <v>B</v>
      </c>
      <c r="J1464" s="1">
        <f>VLOOKUP(A1464,'volatile collection data'!$G$6:$I$69,3,FALSE)</f>
        <v>2</v>
      </c>
      <c r="K1464" s="1" t="str">
        <f>VLOOKUP(A1464,'volatile collection data'!$G$6:$N$69,8,FALSE)</f>
        <v>10B</v>
      </c>
      <c r="L1464" s="1">
        <f>VLOOKUP(A1464,'volatile collection data'!$G$6:$J$69,4,FALSE)</f>
        <v>5.18</v>
      </c>
      <c r="M1464" s="1">
        <f>VLOOKUP($A1464,'volatile collection data'!$G$6:$M$69,6,FALSE)</f>
        <v>9</v>
      </c>
      <c r="N1464" s="1">
        <f>VLOOKUP($A1464,'volatile collection data'!$G$6:$M$69,7,FALSE)</f>
        <v>5.18</v>
      </c>
      <c r="O1464" s="1">
        <f>VLOOKUP(A1464,'volatile collection data'!$G$6:$K$69,5,FALSE)</f>
        <v>0</v>
      </c>
      <c r="P1464" s="1" t="str">
        <f t="shared" si="135"/>
        <v>2B</v>
      </c>
      <c r="Q1464">
        <f t="shared" si="133"/>
        <v>0.13174727726151558</v>
      </c>
      <c r="R1464" t="str">
        <f t="shared" si="136"/>
        <v>10B_0-B&amp;5.18%5.18@9</v>
      </c>
      <c r="S1464" t="str">
        <f t="shared" si="137"/>
        <v>2B-10B-VCS-Loc-22</v>
      </c>
      <c r="T1464" t="str">
        <f>IFERROR(IF(VLOOKUP(S1464,Bad!$A:$A,1,FALSE)='RAW2'!S1464,"yes","no"),"no")</f>
        <v>no</v>
      </c>
      <c r="U1464" t="str">
        <f>IFERROR(VLOOKUP(F1464,compounds!$A:$B,2,FALSE),"")</f>
        <v/>
      </c>
      <c r="V1464" t="str">
        <f>VLOOKUP(B1464,'volatile collection data'!$O:$P,2,FALSE)</f>
        <v>25 apr.22 10</v>
      </c>
    </row>
    <row r="1465" spans="1:22" x14ac:dyDescent="0.2">
      <c r="A1465" t="s">
        <v>324</v>
      </c>
      <c r="B1465" s="1" t="str">
        <f t="shared" si="134"/>
        <v>2B</v>
      </c>
      <c r="C1465">
        <v>30.024000000000001</v>
      </c>
      <c r="D1465">
        <f t="shared" si="132"/>
        <v>30.02</v>
      </c>
      <c r="E1465">
        <f>VLOOKUP(D1465,'Peak Combiner'!$A$5:$D$4980,4,FALSE)</f>
        <v>30.02</v>
      </c>
      <c r="F1465">
        <f>IFERROR(VLOOKUP(D1465,rt_comb!$A:$B,2,FALSE),D1465)</f>
        <v>30.02</v>
      </c>
      <c r="G1465">
        <v>15891512</v>
      </c>
      <c r="H1465">
        <f>SUMIFS($G:$G,$E:$E,18.51,'RAW2'!$A:$A,'RAW2'!A1465)</f>
        <v>68338316</v>
      </c>
      <c r="I1465" s="1" t="str">
        <f>VLOOKUP(A1465,'volatile collection data'!$G$6:$H$69,2,FALSE)</f>
        <v>B</v>
      </c>
      <c r="J1465" s="1">
        <f>VLOOKUP(A1465,'volatile collection data'!$G$6:$I$69,3,FALSE)</f>
        <v>2</v>
      </c>
      <c r="K1465" s="1" t="str">
        <f>VLOOKUP(A1465,'volatile collection data'!$G$6:$N$69,8,FALSE)</f>
        <v>10B</v>
      </c>
      <c r="L1465" s="1">
        <f>VLOOKUP(A1465,'volatile collection data'!$G$6:$J$69,4,FALSE)</f>
        <v>5.18</v>
      </c>
      <c r="M1465" s="1">
        <f>VLOOKUP($A1465,'volatile collection data'!$G$6:$M$69,6,FALSE)</f>
        <v>9</v>
      </c>
      <c r="N1465" s="1">
        <f>VLOOKUP($A1465,'volatile collection data'!$G$6:$M$69,7,FALSE)</f>
        <v>5.18</v>
      </c>
      <c r="O1465" s="1">
        <f>VLOOKUP(A1465,'volatile collection data'!$G$6:$K$69,5,FALSE)</f>
        <v>0</v>
      </c>
      <c r="P1465" s="1" t="str">
        <f t="shared" si="135"/>
        <v>2B</v>
      </c>
      <c r="Q1465">
        <f t="shared" si="133"/>
        <v>0.22446115437344549</v>
      </c>
      <c r="R1465" t="str">
        <f t="shared" si="136"/>
        <v>10B_0-B&amp;5.18%5.18@9</v>
      </c>
      <c r="S1465" t="str">
        <f t="shared" si="137"/>
        <v>2B-10B-VCS-Loc-22</v>
      </c>
      <c r="T1465" t="str">
        <f>IFERROR(IF(VLOOKUP(S1465,Bad!$A:$A,1,FALSE)='RAW2'!S1465,"yes","no"),"no")</f>
        <v>no</v>
      </c>
      <c r="U1465" t="str">
        <f>IFERROR(VLOOKUP(F1465,compounds!$A:$B,2,FALSE),"")</f>
        <v/>
      </c>
      <c r="V1465" t="str">
        <f>VLOOKUP(B1465,'volatile collection data'!$O:$P,2,FALSE)</f>
        <v>25 apr.22 10</v>
      </c>
    </row>
    <row r="1466" spans="1:22" x14ac:dyDescent="0.2">
      <c r="A1466" t="s">
        <v>324</v>
      </c>
      <c r="B1466" s="1" t="str">
        <f t="shared" si="134"/>
        <v>2B</v>
      </c>
      <c r="C1466">
        <v>30.166</v>
      </c>
      <c r="D1466">
        <f t="shared" si="132"/>
        <v>30.17</v>
      </c>
      <c r="E1466">
        <f>VLOOKUP(D1466,'Peak Combiner'!$A$5:$D$4980,4,FALSE)</f>
        <v>30.17</v>
      </c>
      <c r="F1466">
        <f>IFERROR(VLOOKUP(D1466,rt_comb!$A:$B,2,FALSE),D1466)</f>
        <v>30.17</v>
      </c>
      <c r="G1466">
        <v>13054764</v>
      </c>
      <c r="H1466">
        <f>SUMIFS($G:$G,$E:$E,18.51,'RAW2'!$A:$A,'RAW2'!A1466)</f>
        <v>68338316</v>
      </c>
      <c r="I1466" s="1" t="str">
        <f>VLOOKUP(A1466,'volatile collection data'!$G$6:$H$69,2,FALSE)</f>
        <v>B</v>
      </c>
      <c r="J1466" s="1">
        <f>VLOOKUP(A1466,'volatile collection data'!$G$6:$I$69,3,FALSE)</f>
        <v>2</v>
      </c>
      <c r="K1466" s="1" t="str">
        <f>VLOOKUP(A1466,'volatile collection data'!$G$6:$N$69,8,FALSE)</f>
        <v>10B</v>
      </c>
      <c r="L1466" s="1">
        <f>VLOOKUP(A1466,'volatile collection data'!$G$6:$J$69,4,FALSE)</f>
        <v>5.18</v>
      </c>
      <c r="M1466" s="1">
        <f>VLOOKUP($A1466,'volatile collection data'!$G$6:$M$69,6,FALSE)</f>
        <v>9</v>
      </c>
      <c r="N1466" s="1">
        <f>VLOOKUP($A1466,'volatile collection data'!$G$6:$M$69,7,FALSE)</f>
        <v>5.18</v>
      </c>
      <c r="O1466" s="1">
        <f>VLOOKUP(A1466,'volatile collection data'!$G$6:$K$69,5,FALSE)</f>
        <v>0</v>
      </c>
      <c r="P1466" s="1" t="str">
        <f t="shared" si="135"/>
        <v>2B</v>
      </c>
      <c r="Q1466">
        <f t="shared" si="133"/>
        <v>0.18439324071321209</v>
      </c>
      <c r="R1466" t="str">
        <f t="shared" si="136"/>
        <v>10B_0-B&amp;5.18%5.18@9</v>
      </c>
      <c r="S1466" t="str">
        <f t="shared" si="137"/>
        <v>2B-10B-VCS-Loc-22</v>
      </c>
      <c r="T1466" t="str">
        <f>IFERROR(IF(VLOOKUP(S1466,Bad!$A:$A,1,FALSE)='RAW2'!S1466,"yes","no"),"no")</f>
        <v>no</v>
      </c>
      <c r="U1466" t="str">
        <f>IFERROR(VLOOKUP(F1466,compounds!$A:$B,2,FALSE),"")</f>
        <v/>
      </c>
      <c r="V1466" t="str">
        <f>VLOOKUP(B1466,'volatile collection data'!$O:$P,2,FALSE)</f>
        <v>25 apr.22 10</v>
      </c>
    </row>
    <row r="1467" spans="1:22" x14ac:dyDescent="0.2">
      <c r="A1467" t="s">
        <v>324</v>
      </c>
      <c r="B1467" s="1" t="str">
        <f t="shared" si="134"/>
        <v>2B</v>
      </c>
      <c r="C1467">
        <v>30.472000000000001</v>
      </c>
      <c r="D1467">
        <f t="shared" si="132"/>
        <v>30.47</v>
      </c>
      <c r="E1467">
        <f>VLOOKUP(D1467,'Peak Combiner'!$A$5:$D$4980,4,FALSE)</f>
        <v>30.47</v>
      </c>
      <c r="F1467">
        <f>IFERROR(VLOOKUP(D1467,rt_comb!$A:$B,2,FALSE),D1467)</f>
        <v>30.47</v>
      </c>
      <c r="G1467">
        <v>11386421</v>
      </c>
      <c r="H1467">
        <f>SUMIFS($G:$G,$E:$E,18.51,'RAW2'!$A:$A,'RAW2'!A1467)</f>
        <v>68338316</v>
      </c>
      <c r="I1467" s="1" t="str">
        <f>VLOOKUP(A1467,'volatile collection data'!$G$6:$H$69,2,FALSE)</f>
        <v>B</v>
      </c>
      <c r="J1467" s="1">
        <f>VLOOKUP(A1467,'volatile collection data'!$G$6:$I$69,3,FALSE)</f>
        <v>2</v>
      </c>
      <c r="K1467" s="1" t="str">
        <f>VLOOKUP(A1467,'volatile collection data'!$G$6:$N$69,8,FALSE)</f>
        <v>10B</v>
      </c>
      <c r="L1467" s="1">
        <f>VLOOKUP(A1467,'volatile collection data'!$G$6:$J$69,4,FALSE)</f>
        <v>5.18</v>
      </c>
      <c r="M1467" s="1">
        <f>VLOOKUP($A1467,'volatile collection data'!$G$6:$M$69,6,FALSE)</f>
        <v>9</v>
      </c>
      <c r="N1467" s="1">
        <f>VLOOKUP($A1467,'volatile collection data'!$G$6:$M$69,7,FALSE)</f>
        <v>5.18</v>
      </c>
      <c r="O1467" s="1">
        <f>VLOOKUP(A1467,'volatile collection data'!$G$6:$K$69,5,FALSE)</f>
        <v>0</v>
      </c>
      <c r="P1467" s="1" t="str">
        <f t="shared" si="135"/>
        <v>2B</v>
      </c>
      <c r="Q1467">
        <f t="shared" si="133"/>
        <v>0.16082857325609048</v>
      </c>
      <c r="R1467" t="str">
        <f t="shared" si="136"/>
        <v>10B_0-B&amp;5.18%5.18@9</v>
      </c>
      <c r="S1467" t="str">
        <f t="shared" si="137"/>
        <v>2B-10B-VCS-Loc-22</v>
      </c>
      <c r="T1467" t="str">
        <f>IFERROR(IF(VLOOKUP(S1467,Bad!$A:$A,1,FALSE)='RAW2'!S1467,"yes","no"),"no")</f>
        <v>no</v>
      </c>
      <c r="U1467" t="str">
        <f>IFERROR(VLOOKUP(F1467,compounds!$A:$B,2,FALSE),"")</f>
        <v/>
      </c>
      <c r="V1467" t="str">
        <f>VLOOKUP(B1467,'volatile collection data'!$O:$P,2,FALSE)</f>
        <v>25 apr.22 10</v>
      </c>
    </row>
    <row r="1468" spans="1:22" x14ac:dyDescent="0.2">
      <c r="A1468" t="s">
        <v>324</v>
      </c>
      <c r="B1468" s="1" t="str">
        <f t="shared" si="134"/>
        <v>2B</v>
      </c>
      <c r="C1468">
        <v>30.596</v>
      </c>
      <c r="D1468">
        <f t="shared" si="132"/>
        <v>30.6</v>
      </c>
      <c r="E1468">
        <f>VLOOKUP(D1468,'Peak Combiner'!$A$5:$D$4980,4,FALSE)</f>
        <v>30.6</v>
      </c>
      <c r="F1468">
        <f>IFERROR(VLOOKUP(D1468,rt_comb!$A:$B,2,FALSE),D1468)</f>
        <v>30.6</v>
      </c>
      <c r="G1468">
        <v>9149829</v>
      </c>
      <c r="H1468">
        <f>SUMIFS($G:$G,$E:$E,18.51,'RAW2'!$A:$A,'RAW2'!A1468)</f>
        <v>68338316</v>
      </c>
      <c r="I1468" s="1" t="str">
        <f>VLOOKUP(A1468,'volatile collection data'!$G$6:$H$69,2,FALSE)</f>
        <v>B</v>
      </c>
      <c r="J1468" s="1">
        <f>VLOOKUP(A1468,'volatile collection data'!$G$6:$I$69,3,FALSE)</f>
        <v>2</v>
      </c>
      <c r="K1468" s="1" t="str">
        <f>VLOOKUP(A1468,'volatile collection data'!$G$6:$N$69,8,FALSE)</f>
        <v>10B</v>
      </c>
      <c r="L1468" s="1">
        <f>VLOOKUP(A1468,'volatile collection data'!$G$6:$J$69,4,FALSE)</f>
        <v>5.18</v>
      </c>
      <c r="M1468" s="1">
        <f>VLOOKUP($A1468,'volatile collection data'!$G$6:$M$69,6,FALSE)</f>
        <v>9</v>
      </c>
      <c r="N1468" s="1">
        <f>VLOOKUP($A1468,'volatile collection data'!$G$6:$M$69,7,FALSE)</f>
        <v>5.18</v>
      </c>
      <c r="O1468" s="1">
        <f>VLOOKUP(A1468,'volatile collection data'!$G$6:$K$69,5,FALSE)</f>
        <v>0</v>
      </c>
      <c r="P1468" s="1" t="str">
        <f t="shared" si="135"/>
        <v>2B</v>
      </c>
      <c r="Q1468">
        <f t="shared" si="133"/>
        <v>0.12923761940711673</v>
      </c>
      <c r="R1468" t="str">
        <f t="shared" si="136"/>
        <v>10B_0-B&amp;5.18%5.18@9</v>
      </c>
      <c r="S1468" t="str">
        <f t="shared" si="137"/>
        <v>2B-10B-VCS-Loc-22</v>
      </c>
      <c r="T1468" t="str">
        <f>IFERROR(IF(VLOOKUP(S1468,Bad!$A:$A,1,FALSE)='RAW2'!S1468,"yes","no"),"no")</f>
        <v>no</v>
      </c>
      <c r="U1468" t="str">
        <f>IFERROR(VLOOKUP(F1468,compounds!$A:$B,2,FALSE),"")</f>
        <v/>
      </c>
      <c r="V1468" t="str">
        <f>VLOOKUP(B1468,'volatile collection data'!$O:$P,2,FALSE)</f>
        <v>25 apr.22 10</v>
      </c>
    </row>
    <row r="1469" spans="1:22" x14ac:dyDescent="0.2">
      <c r="A1469" t="s">
        <v>324</v>
      </c>
      <c r="B1469" s="1" t="str">
        <f t="shared" si="134"/>
        <v>2B</v>
      </c>
      <c r="C1469">
        <v>30.731999999999999</v>
      </c>
      <c r="D1469">
        <f t="shared" si="132"/>
        <v>30.73</v>
      </c>
      <c r="E1469">
        <f>VLOOKUP(D1469,'Peak Combiner'!$A$5:$D$4980,4,FALSE)</f>
        <v>30.73</v>
      </c>
      <c r="F1469">
        <f>IFERROR(VLOOKUP(D1469,rt_comb!$A:$B,2,FALSE),D1469)</f>
        <v>30.73</v>
      </c>
      <c r="G1469">
        <v>8698114</v>
      </c>
      <c r="H1469">
        <f>SUMIFS($G:$G,$E:$E,18.51,'RAW2'!$A:$A,'RAW2'!A1469)</f>
        <v>68338316</v>
      </c>
      <c r="I1469" s="1" t="str">
        <f>VLOOKUP(A1469,'volatile collection data'!$G$6:$H$69,2,FALSE)</f>
        <v>B</v>
      </c>
      <c r="J1469" s="1">
        <f>VLOOKUP(A1469,'volatile collection data'!$G$6:$I$69,3,FALSE)</f>
        <v>2</v>
      </c>
      <c r="K1469" s="1" t="str">
        <f>VLOOKUP(A1469,'volatile collection data'!$G$6:$N$69,8,FALSE)</f>
        <v>10B</v>
      </c>
      <c r="L1469" s="1">
        <f>VLOOKUP(A1469,'volatile collection data'!$G$6:$J$69,4,FALSE)</f>
        <v>5.18</v>
      </c>
      <c r="M1469" s="1">
        <f>VLOOKUP($A1469,'volatile collection data'!$G$6:$M$69,6,FALSE)</f>
        <v>9</v>
      </c>
      <c r="N1469" s="1">
        <f>VLOOKUP($A1469,'volatile collection data'!$G$6:$M$69,7,FALSE)</f>
        <v>5.18</v>
      </c>
      <c r="O1469" s="1">
        <f>VLOOKUP(A1469,'volatile collection data'!$G$6:$K$69,5,FALSE)</f>
        <v>0</v>
      </c>
      <c r="P1469" s="1" t="str">
        <f t="shared" si="135"/>
        <v>2B</v>
      </c>
      <c r="Q1469">
        <f t="shared" si="133"/>
        <v>0.12285732844752767</v>
      </c>
      <c r="R1469" t="str">
        <f t="shared" si="136"/>
        <v>10B_0-B&amp;5.18%5.18@9</v>
      </c>
      <c r="S1469" t="str">
        <f t="shared" si="137"/>
        <v>2B-10B-VCS-Loc-22</v>
      </c>
      <c r="T1469" t="str">
        <f>IFERROR(IF(VLOOKUP(S1469,Bad!$A:$A,1,FALSE)='RAW2'!S1469,"yes","no"),"no")</f>
        <v>no</v>
      </c>
      <c r="U1469" t="str">
        <f>IFERROR(VLOOKUP(F1469,compounds!$A:$B,2,FALSE),"")</f>
        <v/>
      </c>
      <c r="V1469" t="str">
        <f>VLOOKUP(B1469,'volatile collection data'!$O:$P,2,FALSE)</f>
        <v>25 apr.22 10</v>
      </c>
    </row>
    <row r="1470" spans="1:22" x14ac:dyDescent="0.2">
      <c r="A1470" t="s">
        <v>324</v>
      </c>
      <c r="B1470" s="1" t="str">
        <f t="shared" si="134"/>
        <v>2B</v>
      </c>
      <c r="C1470">
        <v>30.898</v>
      </c>
      <c r="D1470">
        <f t="shared" ref="D1470:D1533" si="138">ROUND(C1470,2)</f>
        <v>30.9</v>
      </c>
      <c r="E1470">
        <f>VLOOKUP(D1470,'Peak Combiner'!$A$5:$D$4980,4,FALSE)</f>
        <v>30.9</v>
      </c>
      <c r="F1470">
        <f>IFERROR(VLOOKUP(D1470,rt_comb!$A:$B,2,FALSE),D1470)</f>
        <v>30.9</v>
      </c>
      <c r="G1470">
        <v>22477277</v>
      </c>
      <c r="H1470">
        <f>SUMIFS($G:$G,$E:$E,18.51,'RAW2'!$A:$A,'RAW2'!A1470)</f>
        <v>68338316</v>
      </c>
      <c r="I1470" s="1" t="str">
        <f>VLOOKUP(A1470,'volatile collection data'!$G$6:$H$69,2,FALSE)</f>
        <v>B</v>
      </c>
      <c r="J1470" s="1">
        <f>VLOOKUP(A1470,'volatile collection data'!$G$6:$I$69,3,FALSE)</f>
        <v>2</v>
      </c>
      <c r="K1470" s="1" t="str">
        <f>VLOOKUP(A1470,'volatile collection data'!$G$6:$N$69,8,FALSE)</f>
        <v>10B</v>
      </c>
      <c r="L1470" s="1">
        <f>VLOOKUP(A1470,'volatile collection data'!$G$6:$J$69,4,FALSE)</f>
        <v>5.18</v>
      </c>
      <c r="M1470" s="1">
        <f>VLOOKUP($A1470,'volatile collection data'!$G$6:$M$69,6,FALSE)</f>
        <v>9</v>
      </c>
      <c r="N1470" s="1">
        <f>VLOOKUP($A1470,'volatile collection data'!$G$6:$M$69,7,FALSE)</f>
        <v>5.18</v>
      </c>
      <c r="O1470" s="1">
        <f>VLOOKUP(A1470,'volatile collection data'!$G$6:$K$69,5,FALSE)</f>
        <v>0</v>
      </c>
      <c r="P1470" s="1" t="str">
        <f t="shared" si="135"/>
        <v>2B</v>
      </c>
      <c r="Q1470">
        <f t="shared" ref="Q1470:Q1533" si="139">IFERROR((30/H1470*G1470)/L1470/6,0)</f>
        <v>0.31748241089908219</v>
      </c>
      <c r="R1470" t="str">
        <f t="shared" si="136"/>
        <v>10B_0-B&amp;5.18%5.18@9</v>
      </c>
      <c r="S1470" t="str">
        <f t="shared" si="137"/>
        <v>2B-10B-VCS-Loc-22</v>
      </c>
      <c r="T1470" t="str">
        <f>IFERROR(IF(VLOOKUP(S1470,Bad!$A:$A,1,FALSE)='RAW2'!S1470,"yes","no"),"no")</f>
        <v>no</v>
      </c>
      <c r="U1470" t="str">
        <f>IFERROR(VLOOKUP(F1470,compounds!$A:$B,2,FALSE),"")</f>
        <v/>
      </c>
      <c r="V1470" t="str">
        <f>VLOOKUP(B1470,'volatile collection data'!$O:$P,2,FALSE)</f>
        <v>25 apr.22 10</v>
      </c>
    </row>
    <row r="1471" spans="1:22" x14ac:dyDescent="0.2">
      <c r="A1471" t="s">
        <v>324</v>
      </c>
      <c r="B1471" s="1" t="str">
        <f t="shared" si="134"/>
        <v>2B</v>
      </c>
      <c r="C1471">
        <v>31.141999999999999</v>
      </c>
      <c r="D1471">
        <f t="shared" si="138"/>
        <v>31.14</v>
      </c>
      <c r="E1471">
        <f>VLOOKUP(D1471,'Peak Combiner'!$A$5:$D$4980,4,FALSE)</f>
        <v>31.14</v>
      </c>
      <c r="F1471">
        <f>IFERROR(VLOOKUP(D1471,rt_comb!$A:$B,2,FALSE),D1471)</f>
        <v>31.14</v>
      </c>
      <c r="G1471">
        <v>4164047</v>
      </c>
      <c r="H1471">
        <f>SUMIFS($G:$G,$E:$E,18.51,'RAW2'!$A:$A,'RAW2'!A1471)</f>
        <v>68338316</v>
      </c>
      <c r="I1471" s="1" t="str">
        <f>VLOOKUP(A1471,'volatile collection data'!$G$6:$H$69,2,FALSE)</f>
        <v>B</v>
      </c>
      <c r="J1471" s="1">
        <f>VLOOKUP(A1471,'volatile collection data'!$G$6:$I$69,3,FALSE)</f>
        <v>2</v>
      </c>
      <c r="K1471" s="1" t="str">
        <f>VLOOKUP(A1471,'volatile collection data'!$G$6:$N$69,8,FALSE)</f>
        <v>10B</v>
      </c>
      <c r="L1471" s="1">
        <f>VLOOKUP(A1471,'volatile collection data'!$G$6:$J$69,4,FALSE)</f>
        <v>5.18</v>
      </c>
      <c r="M1471" s="1">
        <f>VLOOKUP($A1471,'volatile collection data'!$G$6:$M$69,6,FALSE)</f>
        <v>9</v>
      </c>
      <c r="N1471" s="1">
        <f>VLOOKUP($A1471,'volatile collection data'!$G$6:$M$69,7,FALSE)</f>
        <v>5.18</v>
      </c>
      <c r="O1471" s="1">
        <f>VLOOKUP(A1471,'volatile collection data'!$G$6:$K$69,5,FALSE)</f>
        <v>0</v>
      </c>
      <c r="P1471" s="1" t="str">
        <f t="shared" si="135"/>
        <v>2B</v>
      </c>
      <c r="Q1471">
        <f t="shared" si="139"/>
        <v>5.8815473095655248E-2</v>
      </c>
      <c r="R1471" t="str">
        <f t="shared" si="136"/>
        <v>10B_0-B&amp;5.18%5.18@9</v>
      </c>
      <c r="S1471" t="str">
        <f t="shared" si="137"/>
        <v>2B-10B-VCS-Loc-22</v>
      </c>
      <c r="T1471" t="str">
        <f>IFERROR(IF(VLOOKUP(S1471,Bad!$A:$A,1,FALSE)='RAW2'!S1471,"yes","no"),"no")</f>
        <v>no</v>
      </c>
      <c r="U1471" t="str">
        <f>IFERROR(VLOOKUP(F1471,compounds!$A:$B,2,FALSE),"")</f>
        <v/>
      </c>
      <c r="V1471" t="str">
        <f>VLOOKUP(B1471,'volatile collection data'!$O:$P,2,FALSE)</f>
        <v>25 apr.22 10</v>
      </c>
    </row>
    <row r="1472" spans="1:22" x14ac:dyDescent="0.2">
      <c r="A1472" t="s">
        <v>324</v>
      </c>
      <c r="B1472" s="1" t="str">
        <f t="shared" si="134"/>
        <v>2B</v>
      </c>
      <c r="C1472">
        <v>31.248000000000001</v>
      </c>
      <c r="D1472">
        <f t="shared" si="138"/>
        <v>31.25</v>
      </c>
      <c r="E1472">
        <f>VLOOKUP(D1472,'Peak Combiner'!$A$5:$D$4980,4,FALSE)</f>
        <v>31.25</v>
      </c>
      <c r="F1472">
        <f>IFERROR(VLOOKUP(D1472,rt_comb!$A:$B,2,FALSE),D1472)</f>
        <v>31.25</v>
      </c>
      <c r="G1472">
        <v>3268139</v>
      </c>
      <c r="H1472">
        <f>SUMIFS($G:$G,$E:$E,18.51,'RAW2'!$A:$A,'RAW2'!A1472)</f>
        <v>68338316</v>
      </c>
      <c r="I1472" s="1" t="str">
        <f>VLOOKUP(A1472,'volatile collection data'!$G$6:$H$69,2,FALSE)</f>
        <v>B</v>
      </c>
      <c r="J1472" s="1">
        <f>VLOOKUP(A1472,'volatile collection data'!$G$6:$I$69,3,FALSE)</f>
        <v>2</v>
      </c>
      <c r="K1472" s="1" t="str">
        <f>VLOOKUP(A1472,'volatile collection data'!$G$6:$N$69,8,FALSE)</f>
        <v>10B</v>
      </c>
      <c r="L1472" s="1">
        <f>VLOOKUP(A1472,'volatile collection data'!$G$6:$J$69,4,FALSE)</f>
        <v>5.18</v>
      </c>
      <c r="M1472" s="1">
        <f>VLOOKUP($A1472,'volatile collection data'!$G$6:$M$69,6,FALSE)</f>
        <v>9</v>
      </c>
      <c r="N1472" s="1">
        <f>VLOOKUP($A1472,'volatile collection data'!$G$6:$M$69,7,FALSE)</f>
        <v>5.18</v>
      </c>
      <c r="O1472" s="1">
        <f>VLOOKUP(A1472,'volatile collection data'!$G$6:$K$69,5,FALSE)</f>
        <v>0</v>
      </c>
      <c r="P1472" s="1" t="str">
        <f t="shared" si="135"/>
        <v>2B</v>
      </c>
      <c r="Q1472">
        <f t="shared" si="139"/>
        <v>4.6161136372226741E-2</v>
      </c>
      <c r="R1472" t="str">
        <f t="shared" si="136"/>
        <v>10B_0-B&amp;5.18%5.18@9</v>
      </c>
      <c r="S1472" t="str">
        <f t="shared" si="137"/>
        <v>2B-10B-VCS-Loc-22</v>
      </c>
      <c r="T1472" t="str">
        <f>IFERROR(IF(VLOOKUP(S1472,Bad!$A:$A,1,FALSE)='RAW2'!S1472,"yes","no"),"no")</f>
        <v>no</v>
      </c>
      <c r="U1472" t="str">
        <f>IFERROR(VLOOKUP(F1472,compounds!$A:$B,2,FALSE),"")</f>
        <v/>
      </c>
      <c r="V1472" t="str">
        <f>VLOOKUP(B1472,'volatile collection data'!$O:$P,2,FALSE)</f>
        <v>25 apr.22 10</v>
      </c>
    </row>
    <row r="1473" spans="1:22" x14ac:dyDescent="0.2">
      <c r="A1473" t="s">
        <v>324</v>
      </c>
      <c r="B1473" s="1" t="str">
        <f t="shared" si="134"/>
        <v>2B</v>
      </c>
      <c r="C1473">
        <v>31.292999999999999</v>
      </c>
      <c r="D1473">
        <f t="shared" si="138"/>
        <v>31.29</v>
      </c>
      <c r="E1473">
        <f>VLOOKUP(D1473,'Peak Combiner'!$A$5:$D$4980,4,FALSE)</f>
        <v>31.29</v>
      </c>
      <c r="F1473">
        <f>IFERROR(VLOOKUP(D1473,rt_comb!$A:$B,2,FALSE),D1473)</f>
        <v>31.29</v>
      </c>
      <c r="G1473">
        <v>2820901</v>
      </c>
      <c r="H1473">
        <f>SUMIFS($G:$G,$E:$E,18.51,'RAW2'!$A:$A,'RAW2'!A1473)</f>
        <v>68338316</v>
      </c>
      <c r="I1473" s="1" t="str">
        <f>VLOOKUP(A1473,'volatile collection data'!$G$6:$H$69,2,FALSE)</f>
        <v>B</v>
      </c>
      <c r="J1473" s="1">
        <f>VLOOKUP(A1473,'volatile collection data'!$G$6:$I$69,3,FALSE)</f>
        <v>2</v>
      </c>
      <c r="K1473" s="1" t="str">
        <f>VLOOKUP(A1473,'volatile collection data'!$G$6:$N$69,8,FALSE)</f>
        <v>10B</v>
      </c>
      <c r="L1473" s="1">
        <f>VLOOKUP(A1473,'volatile collection data'!$G$6:$J$69,4,FALSE)</f>
        <v>5.18</v>
      </c>
      <c r="M1473" s="1">
        <f>VLOOKUP($A1473,'volatile collection data'!$G$6:$M$69,6,FALSE)</f>
        <v>9</v>
      </c>
      <c r="N1473" s="1">
        <f>VLOOKUP($A1473,'volatile collection data'!$G$6:$M$69,7,FALSE)</f>
        <v>5.18</v>
      </c>
      <c r="O1473" s="1">
        <f>VLOOKUP(A1473,'volatile collection data'!$G$6:$K$69,5,FALSE)</f>
        <v>0</v>
      </c>
      <c r="P1473" s="1" t="str">
        <f t="shared" si="135"/>
        <v>2B</v>
      </c>
      <c r="Q1473">
        <f t="shared" si="139"/>
        <v>3.9844081219786179E-2</v>
      </c>
      <c r="R1473" t="str">
        <f t="shared" si="136"/>
        <v>10B_0-B&amp;5.18%5.18@9</v>
      </c>
      <c r="S1473" t="str">
        <f t="shared" si="137"/>
        <v>2B-10B-VCS-Loc-22</v>
      </c>
      <c r="T1473" t="str">
        <f>IFERROR(IF(VLOOKUP(S1473,Bad!$A:$A,1,FALSE)='RAW2'!S1473,"yes","no"),"no")</f>
        <v>no</v>
      </c>
      <c r="U1473" t="str">
        <f>IFERROR(VLOOKUP(F1473,compounds!$A:$B,2,FALSE),"")</f>
        <v/>
      </c>
      <c r="V1473" t="str">
        <f>VLOOKUP(B1473,'volatile collection data'!$O:$P,2,FALSE)</f>
        <v>25 apr.22 10</v>
      </c>
    </row>
    <row r="1474" spans="1:22" x14ac:dyDescent="0.2">
      <c r="A1474" t="s">
        <v>324</v>
      </c>
      <c r="B1474" s="1" t="str">
        <f t="shared" si="134"/>
        <v>2B</v>
      </c>
      <c r="C1474">
        <v>31.408000000000001</v>
      </c>
      <c r="D1474">
        <f t="shared" si="138"/>
        <v>31.41</v>
      </c>
      <c r="E1474">
        <f>VLOOKUP(D1474,'Peak Combiner'!$A$5:$D$4980,4,FALSE)</f>
        <v>31.41</v>
      </c>
      <c r="F1474">
        <f>IFERROR(VLOOKUP(D1474,rt_comb!$A:$B,2,FALSE),D1474)</f>
        <v>31.41</v>
      </c>
      <c r="G1474">
        <v>14549214</v>
      </c>
      <c r="H1474">
        <f>SUMIFS($G:$G,$E:$E,18.51,'RAW2'!$A:$A,'RAW2'!A1474)</f>
        <v>68338316</v>
      </c>
      <c r="I1474" s="1" t="str">
        <f>VLOOKUP(A1474,'volatile collection data'!$G$6:$H$69,2,FALSE)</f>
        <v>B</v>
      </c>
      <c r="J1474" s="1">
        <f>VLOOKUP(A1474,'volatile collection data'!$G$6:$I$69,3,FALSE)</f>
        <v>2</v>
      </c>
      <c r="K1474" s="1" t="str">
        <f>VLOOKUP(A1474,'volatile collection data'!$G$6:$N$69,8,FALSE)</f>
        <v>10B</v>
      </c>
      <c r="L1474" s="1">
        <f>VLOOKUP(A1474,'volatile collection data'!$G$6:$J$69,4,FALSE)</f>
        <v>5.18</v>
      </c>
      <c r="M1474" s="1">
        <f>VLOOKUP($A1474,'volatile collection data'!$G$6:$M$69,6,FALSE)</f>
        <v>9</v>
      </c>
      <c r="N1474" s="1">
        <f>VLOOKUP($A1474,'volatile collection data'!$G$6:$M$69,7,FALSE)</f>
        <v>5.18</v>
      </c>
      <c r="O1474" s="1">
        <f>VLOOKUP(A1474,'volatile collection data'!$G$6:$K$69,5,FALSE)</f>
        <v>0</v>
      </c>
      <c r="P1474" s="1" t="str">
        <f t="shared" si="135"/>
        <v>2B</v>
      </c>
      <c r="Q1474">
        <f t="shared" si="139"/>
        <v>0.20550174015325251</v>
      </c>
      <c r="R1474" t="str">
        <f t="shared" si="136"/>
        <v>10B_0-B&amp;5.18%5.18@9</v>
      </c>
      <c r="S1474" t="str">
        <f t="shared" si="137"/>
        <v>2B-10B-VCS-Loc-22</v>
      </c>
      <c r="T1474" t="str">
        <f>IFERROR(IF(VLOOKUP(S1474,Bad!$A:$A,1,FALSE)='RAW2'!S1474,"yes","no"),"no")</f>
        <v>no</v>
      </c>
      <c r="U1474" t="str">
        <f>IFERROR(VLOOKUP(F1474,compounds!$A:$B,2,FALSE),"")</f>
        <v/>
      </c>
      <c r="V1474" t="str">
        <f>VLOOKUP(B1474,'volatile collection data'!$O:$P,2,FALSE)</f>
        <v>25 apr.22 10</v>
      </c>
    </row>
    <row r="1475" spans="1:22" x14ac:dyDescent="0.2">
      <c r="A1475" t="s">
        <v>324</v>
      </c>
      <c r="B1475" s="1" t="str">
        <f t="shared" ref="B1475:B1538" si="140">LEFT(A1475,FIND("-",A1475)-1)</f>
        <v>2B</v>
      </c>
      <c r="C1475">
        <v>31.747</v>
      </c>
      <c r="D1475">
        <f t="shared" si="138"/>
        <v>31.75</v>
      </c>
      <c r="E1475">
        <f>VLOOKUP(D1475,'Peak Combiner'!$A$5:$D$4980,4,FALSE)</f>
        <v>31.73</v>
      </c>
      <c r="F1475">
        <f>IFERROR(VLOOKUP(D1475,rt_comb!$A:$B,2,FALSE),D1475)</f>
        <v>31.75</v>
      </c>
      <c r="G1475">
        <v>14029008</v>
      </c>
      <c r="H1475">
        <f>SUMIFS($G:$G,$E:$E,18.51,'RAW2'!$A:$A,'RAW2'!A1475)</f>
        <v>68338316</v>
      </c>
      <c r="I1475" s="1" t="str">
        <f>VLOOKUP(A1475,'volatile collection data'!$G$6:$H$69,2,FALSE)</f>
        <v>B</v>
      </c>
      <c r="J1475" s="1">
        <f>VLOOKUP(A1475,'volatile collection data'!$G$6:$I$69,3,FALSE)</f>
        <v>2</v>
      </c>
      <c r="K1475" s="1" t="str">
        <f>VLOOKUP(A1475,'volatile collection data'!$G$6:$N$69,8,FALSE)</f>
        <v>10B</v>
      </c>
      <c r="L1475" s="1">
        <f>VLOOKUP(A1475,'volatile collection data'!$G$6:$J$69,4,FALSE)</f>
        <v>5.18</v>
      </c>
      <c r="M1475" s="1">
        <f>VLOOKUP($A1475,'volatile collection data'!$G$6:$M$69,6,FALSE)</f>
        <v>9</v>
      </c>
      <c r="N1475" s="1">
        <f>VLOOKUP($A1475,'volatile collection data'!$G$6:$M$69,7,FALSE)</f>
        <v>5.18</v>
      </c>
      <c r="O1475" s="1">
        <f>VLOOKUP(A1475,'volatile collection data'!$G$6:$K$69,5,FALSE)</f>
        <v>0</v>
      </c>
      <c r="P1475" s="1" t="str">
        <f t="shared" ref="P1475:P1538" si="141">J1475&amp;I1475</f>
        <v>2B</v>
      </c>
      <c r="Q1475">
        <f t="shared" si="139"/>
        <v>0.19815404162890868</v>
      </c>
      <c r="R1475" t="str">
        <f t="shared" ref="R1475:R1538" si="142">K1475&amp;"_"&amp;O1475&amp;"-"&amp;I1475&amp;"&amp;"&amp;L1475&amp;"%"&amp;N1475&amp;"@"&amp;M1475</f>
        <v>10B_0-B&amp;5.18%5.18@9</v>
      </c>
      <c r="S1475" t="str">
        <f t="shared" ref="S1475:S1538" si="143">A1475</f>
        <v>2B-10B-VCS-Loc-22</v>
      </c>
      <c r="T1475" t="str">
        <f>IFERROR(IF(VLOOKUP(S1475,Bad!$A:$A,1,FALSE)='RAW2'!S1475,"yes","no"),"no")</f>
        <v>no</v>
      </c>
      <c r="U1475" t="str">
        <f>IFERROR(VLOOKUP(F1475,compounds!$A:$B,2,FALSE),"")</f>
        <v/>
      </c>
      <c r="V1475" t="str">
        <f>VLOOKUP(B1475,'volatile collection data'!$O:$P,2,FALSE)</f>
        <v>25 apr.22 10</v>
      </c>
    </row>
    <row r="1476" spans="1:22" x14ac:dyDescent="0.2">
      <c r="A1476" t="s">
        <v>324</v>
      </c>
      <c r="B1476" s="1" t="str">
        <f t="shared" si="140"/>
        <v>2B</v>
      </c>
      <c r="C1476">
        <v>31.885999999999999</v>
      </c>
      <c r="D1476">
        <f t="shared" si="138"/>
        <v>31.89</v>
      </c>
      <c r="E1476">
        <f>VLOOKUP(D1476,'Peak Combiner'!$A$5:$D$4980,4,FALSE)</f>
        <v>31.89</v>
      </c>
      <c r="F1476">
        <f>IFERROR(VLOOKUP(D1476,rt_comb!$A:$B,2,FALSE),D1476)</f>
        <v>31.89</v>
      </c>
      <c r="G1476">
        <v>2427990</v>
      </c>
      <c r="H1476">
        <f>SUMIFS($G:$G,$E:$E,18.51,'RAW2'!$A:$A,'RAW2'!A1476)</f>
        <v>68338316</v>
      </c>
      <c r="I1476" s="1" t="str">
        <f>VLOOKUP(A1476,'volatile collection data'!$G$6:$H$69,2,FALSE)</f>
        <v>B</v>
      </c>
      <c r="J1476" s="1">
        <f>VLOOKUP(A1476,'volatile collection data'!$G$6:$I$69,3,FALSE)</f>
        <v>2</v>
      </c>
      <c r="K1476" s="1" t="str">
        <f>VLOOKUP(A1476,'volatile collection data'!$G$6:$N$69,8,FALSE)</f>
        <v>10B</v>
      </c>
      <c r="L1476" s="1">
        <f>VLOOKUP(A1476,'volatile collection data'!$G$6:$J$69,4,FALSE)</f>
        <v>5.18</v>
      </c>
      <c r="M1476" s="1">
        <f>VLOOKUP($A1476,'volatile collection data'!$G$6:$M$69,6,FALSE)</f>
        <v>9</v>
      </c>
      <c r="N1476" s="1">
        <f>VLOOKUP($A1476,'volatile collection data'!$G$6:$M$69,7,FALSE)</f>
        <v>5.18</v>
      </c>
      <c r="O1476" s="1">
        <f>VLOOKUP(A1476,'volatile collection data'!$G$6:$K$69,5,FALSE)</f>
        <v>0</v>
      </c>
      <c r="P1476" s="1" t="str">
        <f t="shared" si="141"/>
        <v>2B</v>
      </c>
      <c r="Q1476">
        <f t="shared" si="139"/>
        <v>3.4294372883283977E-2</v>
      </c>
      <c r="R1476" t="str">
        <f t="shared" si="142"/>
        <v>10B_0-B&amp;5.18%5.18@9</v>
      </c>
      <c r="S1476" t="str">
        <f t="shared" si="143"/>
        <v>2B-10B-VCS-Loc-22</v>
      </c>
      <c r="T1476" t="str">
        <f>IFERROR(IF(VLOOKUP(S1476,Bad!$A:$A,1,FALSE)='RAW2'!S1476,"yes","no"),"no")</f>
        <v>no</v>
      </c>
      <c r="U1476" t="str">
        <f>IFERROR(VLOOKUP(F1476,compounds!$A:$B,2,FALSE),"")</f>
        <v/>
      </c>
      <c r="V1476" t="str">
        <f>VLOOKUP(B1476,'volatile collection data'!$O:$P,2,FALSE)</f>
        <v>25 apr.22 10</v>
      </c>
    </row>
    <row r="1477" spans="1:22" x14ac:dyDescent="0.2">
      <c r="A1477" t="s">
        <v>324</v>
      </c>
      <c r="B1477" s="1" t="str">
        <f t="shared" si="140"/>
        <v>2B</v>
      </c>
      <c r="C1477">
        <v>32.393999999999998</v>
      </c>
      <c r="D1477">
        <f t="shared" si="138"/>
        <v>32.39</v>
      </c>
      <c r="E1477">
        <f>VLOOKUP(D1477,'Peak Combiner'!$A$5:$D$4980,4,FALSE)</f>
        <v>32.39</v>
      </c>
      <c r="F1477">
        <f>IFERROR(VLOOKUP(D1477,rt_comb!$A:$B,2,FALSE),D1477)</f>
        <v>32.39</v>
      </c>
      <c r="G1477">
        <v>3439220</v>
      </c>
      <c r="H1477">
        <f>SUMIFS($G:$G,$E:$E,18.51,'RAW2'!$A:$A,'RAW2'!A1477)</f>
        <v>68338316</v>
      </c>
      <c r="I1477" s="1" t="str">
        <f>VLOOKUP(A1477,'volatile collection data'!$G$6:$H$69,2,FALSE)</f>
        <v>B</v>
      </c>
      <c r="J1477" s="1">
        <f>VLOOKUP(A1477,'volatile collection data'!$G$6:$I$69,3,FALSE)</f>
        <v>2</v>
      </c>
      <c r="K1477" s="1" t="str">
        <f>VLOOKUP(A1477,'volatile collection data'!$G$6:$N$69,8,FALSE)</f>
        <v>10B</v>
      </c>
      <c r="L1477" s="1">
        <f>VLOOKUP(A1477,'volatile collection data'!$G$6:$J$69,4,FALSE)</f>
        <v>5.18</v>
      </c>
      <c r="M1477" s="1">
        <f>VLOOKUP($A1477,'volatile collection data'!$G$6:$M$69,6,FALSE)</f>
        <v>9</v>
      </c>
      <c r="N1477" s="1">
        <f>VLOOKUP($A1477,'volatile collection data'!$G$6:$M$69,7,FALSE)</f>
        <v>5.18</v>
      </c>
      <c r="O1477" s="1">
        <f>VLOOKUP(A1477,'volatile collection data'!$G$6:$K$69,5,FALSE)</f>
        <v>0</v>
      </c>
      <c r="P1477" s="1" t="str">
        <f t="shared" si="141"/>
        <v>2B</v>
      </c>
      <c r="Q1477">
        <f t="shared" si="139"/>
        <v>4.8577586031098935E-2</v>
      </c>
      <c r="R1477" t="str">
        <f t="shared" si="142"/>
        <v>10B_0-B&amp;5.18%5.18@9</v>
      </c>
      <c r="S1477" t="str">
        <f t="shared" si="143"/>
        <v>2B-10B-VCS-Loc-22</v>
      </c>
      <c r="T1477" t="str">
        <f>IFERROR(IF(VLOOKUP(S1477,Bad!$A:$A,1,FALSE)='RAW2'!S1477,"yes","no"),"no")</f>
        <v>no</v>
      </c>
      <c r="U1477" t="str">
        <f>IFERROR(VLOOKUP(F1477,compounds!$A:$B,2,FALSE),"")</f>
        <v/>
      </c>
      <c r="V1477" t="str">
        <f>VLOOKUP(B1477,'volatile collection data'!$O:$P,2,FALSE)</f>
        <v>25 apr.22 10</v>
      </c>
    </row>
    <row r="1478" spans="1:22" x14ac:dyDescent="0.2">
      <c r="A1478" t="s">
        <v>324</v>
      </c>
      <c r="B1478" s="1" t="str">
        <f t="shared" si="140"/>
        <v>2B</v>
      </c>
      <c r="C1478">
        <v>33.112000000000002</v>
      </c>
      <c r="D1478">
        <f t="shared" si="138"/>
        <v>33.11</v>
      </c>
      <c r="E1478">
        <f>VLOOKUP(D1478,'Peak Combiner'!$A$5:$D$4980,4,FALSE)</f>
        <v>33.11</v>
      </c>
      <c r="F1478">
        <f>IFERROR(VLOOKUP(D1478,rt_comb!$A:$B,2,FALSE),D1478)</f>
        <v>33.11</v>
      </c>
      <c r="G1478">
        <v>2961829</v>
      </c>
      <c r="H1478">
        <f>SUMIFS($G:$G,$E:$E,18.51,'RAW2'!$A:$A,'RAW2'!A1478)</f>
        <v>68338316</v>
      </c>
      <c r="I1478" s="1" t="str">
        <f>VLOOKUP(A1478,'volatile collection data'!$G$6:$H$69,2,FALSE)</f>
        <v>B</v>
      </c>
      <c r="J1478" s="1">
        <f>VLOOKUP(A1478,'volatile collection data'!$G$6:$I$69,3,FALSE)</f>
        <v>2</v>
      </c>
      <c r="K1478" s="1" t="str">
        <f>VLOOKUP(A1478,'volatile collection data'!$G$6:$N$69,8,FALSE)</f>
        <v>10B</v>
      </c>
      <c r="L1478" s="1">
        <f>VLOOKUP(A1478,'volatile collection data'!$G$6:$J$69,4,FALSE)</f>
        <v>5.18</v>
      </c>
      <c r="M1478" s="1">
        <f>VLOOKUP($A1478,'volatile collection data'!$G$6:$M$69,6,FALSE)</f>
        <v>9</v>
      </c>
      <c r="N1478" s="1">
        <f>VLOOKUP($A1478,'volatile collection data'!$G$6:$M$69,7,FALSE)</f>
        <v>5.18</v>
      </c>
      <c r="O1478" s="1">
        <f>VLOOKUP(A1478,'volatile collection data'!$G$6:$K$69,5,FALSE)</f>
        <v>0</v>
      </c>
      <c r="P1478" s="1" t="str">
        <f t="shared" si="141"/>
        <v>2B</v>
      </c>
      <c r="Q1478">
        <f t="shared" si="139"/>
        <v>4.183463199705275E-2</v>
      </c>
      <c r="R1478" t="str">
        <f t="shared" si="142"/>
        <v>10B_0-B&amp;5.18%5.18@9</v>
      </c>
      <c r="S1478" t="str">
        <f t="shared" si="143"/>
        <v>2B-10B-VCS-Loc-22</v>
      </c>
      <c r="T1478" t="str">
        <f>IFERROR(IF(VLOOKUP(S1478,Bad!$A:$A,1,FALSE)='RAW2'!S1478,"yes","no"),"no")</f>
        <v>no</v>
      </c>
      <c r="U1478" t="str">
        <f>IFERROR(VLOOKUP(F1478,compounds!$A:$B,2,FALSE),"")</f>
        <v/>
      </c>
      <c r="V1478" t="str">
        <f>VLOOKUP(B1478,'volatile collection data'!$O:$P,2,FALSE)</f>
        <v>25 apr.22 10</v>
      </c>
    </row>
    <row r="1479" spans="1:22" x14ac:dyDescent="0.2">
      <c r="A1479" t="s">
        <v>324</v>
      </c>
      <c r="B1479" s="1" t="str">
        <f t="shared" si="140"/>
        <v>2B</v>
      </c>
      <c r="C1479">
        <v>33.317</v>
      </c>
      <c r="D1479">
        <f t="shared" si="138"/>
        <v>33.32</v>
      </c>
      <c r="E1479">
        <f>VLOOKUP(D1479,'Peak Combiner'!$A$5:$D$4980,4,FALSE)</f>
        <v>33.32</v>
      </c>
      <c r="F1479">
        <f>IFERROR(VLOOKUP(D1479,rt_comb!$A:$B,2,FALSE),D1479)</f>
        <v>33.32</v>
      </c>
      <c r="G1479">
        <v>1792873</v>
      </c>
      <c r="H1479">
        <f>SUMIFS($G:$G,$E:$E,18.51,'RAW2'!$A:$A,'RAW2'!A1479)</f>
        <v>68338316</v>
      </c>
      <c r="I1479" s="1" t="str">
        <f>VLOOKUP(A1479,'volatile collection data'!$G$6:$H$69,2,FALSE)</f>
        <v>B</v>
      </c>
      <c r="J1479" s="1">
        <f>VLOOKUP(A1479,'volatile collection data'!$G$6:$I$69,3,FALSE)</f>
        <v>2</v>
      </c>
      <c r="K1479" s="1" t="str">
        <f>VLOOKUP(A1479,'volatile collection data'!$G$6:$N$69,8,FALSE)</f>
        <v>10B</v>
      </c>
      <c r="L1479" s="1">
        <f>VLOOKUP(A1479,'volatile collection data'!$G$6:$J$69,4,FALSE)</f>
        <v>5.18</v>
      </c>
      <c r="M1479" s="1">
        <f>VLOOKUP($A1479,'volatile collection data'!$G$6:$M$69,6,FALSE)</f>
        <v>9</v>
      </c>
      <c r="N1479" s="1">
        <f>VLOOKUP($A1479,'volatile collection data'!$G$6:$M$69,7,FALSE)</f>
        <v>5.18</v>
      </c>
      <c r="O1479" s="1">
        <f>VLOOKUP(A1479,'volatile collection data'!$G$6:$K$69,5,FALSE)</f>
        <v>0</v>
      </c>
      <c r="P1479" s="1" t="str">
        <f t="shared" si="141"/>
        <v>2B</v>
      </c>
      <c r="Q1479">
        <f t="shared" si="139"/>
        <v>2.5323603142670268E-2</v>
      </c>
      <c r="R1479" t="str">
        <f t="shared" si="142"/>
        <v>10B_0-B&amp;5.18%5.18@9</v>
      </c>
      <c r="S1479" t="str">
        <f t="shared" si="143"/>
        <v>2B-10B-VCS-Loc-22</v>
      </c>
      <c r="T1479" t="str">
        <f>IFERROR(IF(VLOOKUP(S1479,Bad!$A:$A,1,FALSE)='RAW2'!S1479,"yes","no"),"no")</f>
        <v>no</v>
      </c>
      <c r="U1479" t="str">
        <f>IFERROR(VLOOKUP(F1479,compounds!$A:$B,2,FALSE),"")</f>
        <v/>
      </c>
      <c r="V1479" t="str">
        <f>VLOOKUP(B1479,'volatile collection data'!$O:$P,2,FALSE)</f>
        <v>25 apr.22 10</v>
      </c>
    </row>
    <row r="1480" spans="1:22" x14ac:dyDescent="0.2">
      <c r="A1480" t="s">
        <v>324</v>
      </c>
      <c r="B1480" s="1" t="str">
        <f t="shared" si="140"/>
        <v>2B</v>
      </c>
      <c r="C1480">
        <v>34.856000000000002</v>
      </c>
      <c r="D1480">
        <f t="shared" si="138"/>
        <v>34.86</v>
      </c>
      <c r="E1480">
        <f>VLOOKUP(D1480,'Peak Combiner'!$A$5:$D$4980,4,FALSE)</f>
        <v>34.86</v>
      </c>
      <c r="F1480">
        <f>IFERROR(VLOOKUP(D1480,rt_comb!$A:$B,2,FALSE),D1480)</f>
        <v>34.86</v>
      </c>
      <c r="G1480">
        <v>717926</v>
      </c>
      <c r="H1480">
        <f>SUMIFS($G:$G,$E:$E,18.51,'RAW2'!$A:$A,'RAW2'!A1480)</f>
        <v>68338316</v>
      </c>
      <c r="I1480" s="1" t="str">
        <f>VLOOKUP(A1480,'volatile collection data'!$G$6:$H$69,2,FALSE)</f>
        <v>B</v>
      </c>
      <c r="J1480" s="1">
        <f>VLOOKUP(A1480,'volatile collection data'!$G$6:$I$69,3,FALSE)</f>
        <v>2</v>
      </c>
      <c r="K1480" s="1" t="str">
        <f>VLOOKUP(A1480,'volatile collection data'!$G$6:$N$69,8,FALSE)</f>
        <v>10B</v>
      </c>
      <c r="L1480" s="1">
        <f>VLOOKUP(A1480,'volatile collection data'!$G$6:$J$69,4,FALSE)</f>
        <v>5.18</v>
      </c>
      <c r="M1480" s="1">
        <f>VLOOKUP($A1480,'volatile collection data'!$G$6:$M$69,6,FALSE)</f>
        <v>9</v>
      </c>
      <c r="N1480" s="1">
        <f>VLOOKUP($A1480,'volatile collection data'!$G$6:$M$69,7,FALSE)</f>
        <v>5.18</v>
      </c>
      <c r="O1480" s="1">
        <f>VLOOKUP(A1480,'volatile collection data'!$G$6:$K$69,5,FALSE)</f>
        <v>0</v>
      </c>
      <c r="P1480" s="1" t="str">
        <f t="shared" si="141"/>
        <v>2B</v>
      </c>
      <c r="Q1480">
        <f t="shared" si="139"/>
        <v>1.0140413241654427E-2</v>
      </c>
      <c r="R1480" t="str">
        <f t="shared" si="142"/>
        <v>10B_0-B&amp;5.18%5.18@9</v>
      </c>
      <c r="S1480" t="str">
        <f t="shared" si="143"/>
        <v>2B-10B-VCS-Loc-22</v>
      </c>
      <c r="T1480" t="str">
        <f>IFERROR(IF(VLOOKUP(S1480,Bad!$A:$A,1,FALSE)='RAW2'!S1480,"yes","no"),"no")</f>
        <v>no</v>
      </c>
      <c r="U1480" t="str">
        <f>IFERROR(VLOOKUP(F1480,compounds!$A:$B,2,FALSE),"")</f>
        <v/>
      </c>
      <c r="V1480" t="str">
        <f>VLOOKUP(B1480,'volatile collection data'!$O:$P,2,FALSE)</f>
        <v>25 apr.22 10</v>
      </c>
    </row>
    <row r="1481" spans="1:22" x14ac:dyDescent="0.2">
      <c r="A1481" t="s">
        <v>324</v>
      </c>
      <c r="B1481" s="1" t="str">
        <f t="shared" si="140"/>
        <v>2B</v>
      </c>
      <c r="C1481">
        <v>34.94</v>
      </c>
      <c r="D1481">
        <f t="shared" si="138"/>
        <v>34.94</v>
      </c>
      <c r="E1481">
        <f>VLOOKUP(D1481,'Peak Combiner'!$A$5:$D$4980,4,FALSE)</f>
        <v>34.86</v>
      </c>
      <c r="F1481">
        <f>IFERROR(VLOOKUP(D1481,rt_comb!$A:$B,2,FALSE),D1481)</f>
        <v>34.94</v>
      </c>
      <c r="G1481">
        <v>2722213</v>
      </c>
      <c r="H1481">
        <f>SUMIFS($G:$G,$E:$E,18.51,'RAW2'!$A:$A,'RAW2'!A1481)</f>
        <v>68338316</v>
      </c>
      <c r="I1481" s="1" t="str">
        <f>VLOOKUP(A1481,'volatile collection data'!$G$6:$H$69,2,FALSE)</f>
        <v>B</v>
      </c>
      <c r="J1481" s="1">
        <f>VLOOKUP(A1481,'volatile collection data'!$G$6:$I$69,3,FALSE)</f>
        <v>2</v>
      </c>
      <c r="K1481" s="1" t="str">
        <f>VLOOKUP(A1481,'volatile collection data'!$G$6:$N$69,8,FALSE)</f>
        <v>10B</v>
      </c>
      <c r="L1481" s="1">
        <f>VLOOKUP(A1481,'volatile collection data'!$G$6:$J$69,4,FALSE)</f>
        <v>5.18</v>
      </c>
      <c r="M1481" s="1">
        <f>VLOOKUP($A1481,'volatile collection data'!$G$6:$M$69,6,FALSE)</f>
        <v>9</v>
      </c>
      <c r="N1481" s="1">
        <f>VLOOKUP($A1481,'volatile collection data'!$G$6:$M$69,7,FALSE)</f>
        <v>5.18</v>
      </c>
      <c r="O1481" s="1">
        <f>VLOOKUP(A1481,'volatile collection data'!$G$6:$K$69,5,FALSE)</f>
        <v>0</v>
      </c>
      <c r="P1481" s="1" t="str">
        <f t="shared" si="141"/>
        <v>2B</v>
      </c>
      <c r="Q1481">
        <f t="shared" si="139"/>
        <v>3.845015329129161E-2</v>
      </c>
      <c r="R1481" t="str">
        <f t="shared" si="142"/>
        <v>10B_0-B&amp;5.18%5.18@9</v>
      </c>
      <c r="S1481" t="str">
        <f t="shared" si="143"/>
        <v>2B-10B-VCS-Loc-22</v>
      </c>
      <c r="T1481" t="str">
        <f>IFERROR(IF(VLOOKUP(S1481,Bad!$A:$A,1,FALSE)='RAW2'!S1481,"yes","no"),"no")</f>
        <v>no</v>
      </c>
      <c r="U1481" t="str">
        <f>IFERROR(VLOOKUP(F1481,compounds!$A:$B,2,FALSE),"")</f>
        <v/>
      </c>
      <c r="V1481" t="str">
        <f>VLOOKUP(B1481,'volatile collection data'!$O:$P,2,FALSE)</f>
        <v>25 apr.22 10</v>
      </c>
    </row>
    <row r="1482" spans="1:22" x14ac:dyDescent="0.2">
      <c r="A1482" t="s">
        <v>324</v>
      </c>
      <c r="B1482" s="1" t="str">
        <f t="shared" si="140"/>
        <v>2B</v>
      </c>
      <c r="C1482">
        <v>35.664000000000001</v>
      </c>
      <c r="D1482">
        <f t="shared" si="138"/>
        <v>35.659999999999997</v>
      </c>
      <c r="E1482">
        <f>VLOOKUP(D1482,'Peak Combiner'!$A$5:$D$4980,4,FALSE)</f>
        <v>35.659999999999997</v>
      </c>
      <c r="F1482">
        <f>IFERROR(VLOOKUP(D1482,rt_comb!$A:$B,2,FALSE),D1482)</f>
        <v>35.659999999999997</v>
      </c>
      <c r="G1482">
        <v>789646</v>
      </c>
      <c r="H1482">
        <f>SUMIFS($G:$G,$E:$E,18.51,'RAW2'!$A:$A,'RAW2'!A1482)</f>
        <v>68338316</v>
      </c>
      <c r="I1482" s="1" t="str">
        <f>VLOOKUP(A1482,'volatile collection data'!$G$6:$H$69,2,FALSE)</f>
        <v>B</v>
      </c>
      <c r="J1482" s="1">
        <f>VLOOKUP(A1482,'volatile collection data'!$G$6:$I$69,3,FALSE)</f>
        <v>2</v>
      </c>
      <c r="K1482" s="1" t="str">
        <f>VLOOKUP(A1482,'volatile collection data'!$G$6:$N$69,8,FALSE)</f>
        <v>10B</v>
      </c>
      <c r="L1482" s="1">
        <f>VLOOKUP(A1482,'volatile collection data'!$G$6:$J$69,4,FALSE)</f>
        <v>5.18</v>
      </c>
      <c r="M1482" s="1">
        <f>VLOOKUP($A1482,'volatile collection data'!$G$6:$M$69,6,FALSE)</f>
        <v>9</v>
      </c>
      <c r="N1482" s="1">
        <f>VLOOKUP($A1482,'volatile collection data'!$G$6:$M$69,7,FALSE)</f>
        <v>5.18</v>
      </c>
      <c r="O1482" s="1">
        <f>VLOOKUP(A1482,'volatile collection data'!$G$6:$K$69,5,FALSE)</f>
        <v>0</v>
      </c>
      <c r="P1482" s="1" t="str">
        <f t="shared" si="141"/>
        <v>2B</v>
      </c>
      <c r="Q1482">
        <f t="shared" si="139"/>
        <v>1.1153429120298543E-2</v>
      </c>
      <c r="R1482" t="str">
        <f t="shared" si="142"/>
        <v>10B_0-B&amp;5.18%5.18@9</v>
      </c>
      <c r="S1482" t="str">
        <f t="shared" si="143"/>
        <v>2B-10B-VCS-Loc-22</v>
      </c>
      <c r="T1482" t="str">
        <f>IFERROR(IF(VLOOKUP(S1482,Bad!$A:$A,1,FALSE)='RAW2'!S1482,"yes","no"),"no")</f>
        <v>no</v>
      </c>
      <c r="U1482" t="str">
        <f>IFERROR(VLOOKUP(F1482,compounds!$A:$B,2,FALSE),"")</f>
        <v/>
      </c>
      <c r="V1482" t="str">
        <f>VLOOKUP(B1482,'volatile collection data'!$O:$P,2,FALSE)</f>
        <v>25 apr.22 10</v>
      </c>
    </row>
    <row r="1483" spans="1:22" x14ac:dyDescent="0.2">
      <c r="A1483" t="s">
        <v>324</v>
      </c>
      <c r="B1483" s="1" t="str">
        <f t="shared" si="140"/>
        <v>2B</v>
      </c>
      <c r="C1483">
        <v>36.167000000000002</v>
      </c>
      <c r="D1483">
        <f t="shared" si="138"/>
        <v>36.17</v>
      </c>
      <c r="E1483">
        <f>VLOOKUP(D1483,'Peak Combiner'!$A$5:$D$4980,4,FALSE)</f>
        <v>36.11</v>
      </c>
      <c r="F1483">
        <f>IFERROR(VLOOKUP(D1483,rt_comb!$A:$B,2,FALSE),D1483)</f>
        <v>36.17</v>
      </c>
      <c r="G1483">
        <v>753864</v>
      </c>
      <c r="H1483">
        <f>SUMIFS($G:$G,$E:$E,18.51,'RAW2'!$A:$A,'RAW2'!A1483)</f>
        <v>68338316</v>
      </c>
      <c r="I1483" s="1" t="str">
        <f>VLOOKUP(A1483,'volatile collection data'!$G$6:$H$69,2,FALSE)</f>
        <v>B</v>
      </c>
      <c r="J1483" s="1">
        <f>VLOOKUP(A1483,'volatile collection data'!$G$6:$I$69,3,FALSE)</f>
        <v>2</v>
      </c>
      <c r="K1483" s="1" t="str">
        <f>VLOOKUP(A1483,'volatile collection data'!$G$6:$N$69,8,FALSE)</f>
        <v>10B</v>
      </c>
      <c r="L1483" s="1">
        <f>VLOOKUP(A1483,'volatile collection data'!$G$6:$J$69,4,FALSE)</f>
        <v>5.18</v>
      </c>
      <c r="M1483" s="1">
        <f>VLOOKUP($A1483,'volatile collection data'!$G$6:$M$69,6,FALSE)</f>
        <v>9</v>
      </c>
      <c r="N1483" s="1">
        <f>VLOOKUP($A1483,'volatile collection data'!$G$6:$M$69,7,FALSE)</f>
        <v>5.18</v>
      </c>
      <c r="O1483" s="1">
        <f>VLOOKUP(A1483,'volatile collection data'!$G$6:$K$69,5,FALSE)</f>
        <v>0</v>
      </c>
      <c r="P1483" s="1" t="str">
        <f t="shared" si="141"/>
        <v>2B</v>
      </c>
      <c r="Q1483">
        <f t="shared" si="139"/>
        <v>1.0648022899305181E-2</v>
      </c>
      <c r="R1483" t="str">
        <f t="shared" si="142"/>
        <v>10B_0-B&amp;5.18%5.18@9</v>
      </c>
      <c r="S1483" t="str">
        <f t="shared" si="143"/>
        <v>2B-10B-VCS-Loc-22</v>
      </c>
      <c r="T1483" t="str">
        <f>IFERROR(IF(VLOOKUP(S1483,Bad!$A:$A,1,FALSE)='RAW2'!S1483,"yes","no"),"no")</f>
        <v>no</v>
      </c>
      <c r="U1483" t="str">
        <f>IFERROR(VLOOKUP(F1483,compounds!$A:$B,2,FALSE),"")</f>
        <v/>
      </c>
      <c r="V1483" t="str">
        <f>VLOOKUP(B1483,'volatile collection data'!$O:$P,2,FALSE)</f>
        <v>25 apr.22 10</v>
      </c>
    </row>
    <row r="1484" spans="1:22" x14ac:dyDescent="0.2">
      <c r="A1484" t="s">
        <v>324</v>
      </c>
      <c r="B1484" s="1" t="str">
        <f t="shared" si="140"/>
        <v>2B</v>
      </c>
      <c r="C1484">
        <v>36.595999999999997</v>
      </c>
      <c r="D1484">
        <f t="shared" si="138"/>
        <v>36.6</v>
      </c>
      <c r="E1484">
        <f>VLOOKUP(D1484,'Peak Combiner'!$A$5:$D$4980,4,FALSE)</f>
        <v>36.590000000000003</v>
      </c>
      <c r="F1484">
        <f>IFERROR(VLOOKUP(D1484,rt_comb!$A:$B,2,FALSE),D1484)</f>
        <v>36.6</v>
      </c>
      <c r="G1484">
        <v>1477983</v>
      </c>
      <c r="H1484">
        <f>SUMIFS($G:$G,$E:$E,18.51,'RAW2'!$A:$A,'RAW2'!A1484)</f>
        <v>68338316</v>
      </c>
      <c r="I1484" s="1" t="str">
        <f>VLOOKUP(A1484,'volatile collection data'!$G$6:$H$69,2,FALSE)</f>
        <v>B</v>
      </c>
      <c r="J1484" s="1">
        <f>VLOOKUP(A1484,'volatile collection data'!$G$6:$I$69,3,FALSE)</f>
        <v>2</v>
      </c>
      <c r="K1484" s="1" t="str">
        <f>VLOOKUP(A1484,'volatile collection data'!$G$6:$N$69,8,FALSE)</f>
        <v>10B</v>
      </c>
      <c r="L1484" s="1">
        <f>VLOOKUP(A1484,'volatile collection data'!$G$6:$J$69,4,FALSE)</f>
        <v>5.18</v>
      </c>
      <c r="M1484" s="1">
        <f>VLOOKUP($A1484,'volatile collection data'!$G$6:$M$69,6,FALSE)</f>
        <v>9</v>
      </c>
      <c r="N1484" s="1">
        <f>VLOOKUP($A1484,'volatile collection data'!$G$6:$M$69,7,FALSE)</f>
        <v>5.18</v>
      </c>
      <c r="O1484" s="1">
        <f>VLOOKUP(A1484,'volatile collection data'!$G$6:$K$69,5,FALSE)</f>
        <v>0</v>
      </c>
      <c r="P1484" s="1" t="str">
        <f t="shared" si="141"/>
        <v>2B</v>
      </c>
      <c r="Q1484">
        <f t="shared" si="139"/>
        <v>2.0875909751339461E-2</v>
      </c>
      <c r="R1484" t="str">
        <f t="shared" si="142"/>
        <v>10B_0-B&amp;5.18%5.18@9</v>
      </c>
      <c r="S1484" t="str">
        <f t="shared" si="143"/>
        <v>2B-10B-VCS-Loc-22</v>
      </c>
      <c r="T1484" t="str">
        <f>IFERROR(IF(VLOOKUP(S1484,Bad!$A:$A,1,FALSE)='RAW2'!S1484,"yes","no"),"no")</f>
        <v>no</v>
      </c>
      <c r="U1484" t="str">
        <f>IFERROR(VLOOKUP(F1484,compounds!$A:$B,2,FALSE),"")</f>
        <v/>
      </c>
      <c r="V1484" t="str">
        <f>VLOOKUP(B1484,'volatile collection data'!$O:$P,2,FALSE)</f>
        <v>25 apr.22 10</v>
      </c>
    </row>
    <row r="1485" spans="1:22" x14ac:dyDescent="0.2">
      <c r="A1485" t="s">
        <v>324</v>
      </c>
      <c r="B1485" s="1" t="str">
        <f t="shared" si="140"/>
        <v>2B</v>
      </c>
      <c r="C1485">
        <v>36.658000000000001</v>
      </c>
      <c r="D1485">
        <f t="shared" si="138"/>
        <v>36.659999999999997</v>
      </c>
      <c r="E1485">
        <f>VLOOKUP(D1485,'Peak Combiner'!$A$5:$D$4980,4,FALSE)</f>
        <v>36.65</v>
      </c>
      <c r="F1485">
        <f>IFERROR(VLOOKUP(D1485,rt_comb!$A:$B,2,FALSE),D1485)</f>
        <v>36.659999999999997</v>
      </c>
      <c r="G1485">
        <v>886852</v>
      </c>
      <c r="H1485">
        <f>SUMIFS($G:$G,$E:$E,18.51,'RAW2'!$A:$A,'RAW2'!A1485)</f>
        <v>68338316</v>
      </c>
      <c r="I1485" s="1" t="str">
        <f>VLOOKUP(A1485,'volatile collection data'!$G$6:$H$69,2,FALSE)</f>
        <v>B</v>
      </c>
      <c r="J1485" s="1">
        <f>VLOOKUP(A1485,'volatile collection data'!$G$6:$I$69,3,FALSE)</f>
        <v>2</v>
      </c>
      <c r="K1485" s="1" t="str">
        <f>VLOOKUP(A1485,'volatile collection data'!$G$6:$N$69,8,FALSE)</f>
        <v>10B</v>
      </c>
      <c r="L1485" s="1">
        <f>VLOOKUP(A1485,'volatile collection data'!$G$6:$J$69,4,FALSE)</f>
        <v>5.18</v>
      </c>
      <c r="M1485" s="1">
        <f>VLOOKUP($A1485,'volatile collection data'!$G$6:$M$69,6,FALSE)</f>
        <v>9</v>
      </c>
      <c r="N1485" s="1">
        <f>VLOOKUP($A1485,'volatile collection data'!$G$6:$M$69,7,FALSE)</f>
        <v>5.18</v>
      </c>
      <c r="O1485" s="1">
        <f>VLOOKUP(A1485,'volatile collection data'!$G$6:$K$69,5,FALSE)</f>
        <v>0</v>
      </c>
      <c r="P1485" s="1" t="str">
        <f t="shared" si="141"/>
        <v>2B</v>
      </c>
      <c r="Q1485">
        <f t="shared" si="139"/>
        <v>1.2526424400547844E-2</v>
      </c>
      <c r="R1485" t="str">
        <f t="shared" si="142"/>
        <v>10B_0-B&amp;5.18%5.18@9</v>
      </c>
      <c r="S1485" t="str">
        <f t="shared" si="143"/>
        <v>2B-10B-VCS-Loc-22</v>
      </c>
      <c r="T1485" t="str">
        <f>IFERROR(IF(VLOOKUP(S1485,Bad!$A:$A,1,FALSE)='RAW2'!S1485,"yes","no"),"no")</f>
        <v>no</v>
      </c>
      <c r="U1485" t="str">
        <f>IFERROR(VLOOKUP(F1485,compounds!$A:$B,2,FALSE),"")</f>
        <v/>
      </c>
      <c r="V1485" t="str">
        <f>VLOOKUP(B1485,'volatile collection data'!$O:$P,2,FALSE)</f>
        <v>25 apr.22 10</v>
      </c>
    </row>
    <row r="1486" spans="1:22" x14ac:dyDescent="0.2">
      <c r="A1486" t="s">
        <v>324</v>
      </c>
      <c r="B1486" s="1" t="str">
        <f t="shared" si="140"/>
        <v>2B</v>
      </c>
      <c r="C1486">
        <v>36.743000000000002</v>
      </c>
      <c r="D1486">
        <f t="shared" si="138"/>
        <v>36.74</v>
      </c>
      <c r="E1486">
        <f>VLOOKUP(D1486,'Peak Combiner'!$A$5:$D$4980,4,FALSE)</f>
        <v>36.72</v>
      </c>
      <c r="F1486">
        <f>IFERROR(VLOOKUP(D1486,rt_comb!$A:$B,2,FALSE),D1486)</f>
        <v>36.74</v>
      </c>
      <c r="G1486">
        <v>1618002</v>
      </c>
      <c r="H1486">
        <f>SUMIFS($G:$G,$E:$E,18.51,'RAW2'!$A:$A,'RAW2'!A1486)</f>
        <v>68338316</v>
      </c>
      <c r="I1486" s="1" t="str">
        <f>VLOOKUP(A1486,'volatile collection data'!$G$6:$H$69,2,FALSE)</f>
        <v>B</v>
      </c>
      <c r="J1486" s="1">
        <f>VLOOKUP(A1486,'volatile collection data'!$G$6:$I$69,3,FALSE)</f>
        <v>2</v>
      </c>
      <c r="K1486" s="1" t="str">
        <f>VLOOKUP(A1486,'volatile collection data'!$G$6:$N$69,8,FALSE)</f>
        <v>10B</v>
      </c>
      <c r="L1486" s="1">
        <f>VLOOKUP(A1486,'volatile collection data'!$G$6:$J$69,4,FALSE)</f>
        <v>5.18</v>
      </c>
      <c r="M1486" s="1">
        <f>VLOOKUP($A1486,'volatile collection data'!$G$6:$M$69,6,FALSE)</f>
        <v>9</v>
      </c>
      <c r="N1486" s="1">
        <f>VLOOKUP($A1486,'volatile collection data'!$G$6:$M$69,7,FALSE)</f>
        <v>5.18</v>
      </c>
      <c r="O1486" s="1">
        <f>VLOOKUP(A1486,'volatile collection data'!$G$6:$K$69,5,FALSE)</f>
        <v>0</v>
      </c>
      <c r="P1486" s="1" t="str">
        <f t="shared" si="141"/>
        <v>2B</v>
      </c>
      <c r="Q1486">
        <f t="shared" si="139"/>
        <v>2.2853621272698504E-2</v>
      </c>
      <c r="R1486" t="str">
        <f t="shared" si="142"/>
        <v>10B_0-B&amp;5.18%5.18@9</v>
      </c>
      <c r="S1486" t="str">
        <f t="shared" si="143"/>
        <v>2B-10B-VCS-Loc-22</v>
      </c>
      <c r="T1486" t="str">
        <f>IFERROR(IF(VLOOKUP(S1486,Bad!$A:$A,1,FALSE)='RAW2'!S1486,"yes","no"),"no")</f>
        <v>no</v>
      </c>
      <c r="U1486" t="str">
        <f>IFERROR(VLOOKUP(F1486,compounds!$A:$B,2,FALSE),"")</f>
        <v/>
      </c>
      <c r="V1486" t="str">
        <f>VLOOKUP(B1486,'volatile collection data'!$O:$P,2,FALSE)</f>
        <v>25 apr.22 10</v>
      </c>
    </row>
    <row r="1487" spans="1:22" x14ac:dyDescent="0.2">
      <c r="A1487" t="s">
        <v>324</v>
      </c>
      <c r="B1487" s="1" t="str">
        <f t="shared" si="140"/>
        <v>2B</v>
      </c>
      <c r="C1487">
        <v>37.033000000000001</v>
      </c>
      <c r="D1487">
        <f t="shared" si="138"/>
        <v>37.03</v>
      </c>
      <c r="E1487">
        <f>VLOOKUP(D1487,'Peak Combiner'!$A$5:$D$4980,4,FALSE)</f>
        <v>37.03</v>
      </c>
      <c r="F1487">
        <f>IFERROR(VLOOKUP(D1487,rt_comb!$A:$B,2,FALSE),D1487)</f>
        <v>37.03</v>
      </c>
      <c r="G1487">
        <v>600001</v>
      </c>
      <c r="H1487">
        <f>SUMIFS($G:$G,$E:$E,18.51,'RAW2'!$A:$A,'RAW2'!A1487)</f>
        <v>68338316</v>
      </c>
      <c r="I1487" s="1" t="str">
        <f>VLOOKUP(A1487,'volatile collection data'!$G$6:$H$69,2,FALSE)</f>
        <v>B</v>
      </c>
      <c r="J1487" s="1">
        <f>VLOOKUP(A1487,'volatile collection data'!$G$6:$I$69,3,FALSE)</f>
        <v>2</v>
      </c>
      <c r="K1487" s="1" t="str">
        <f>VLOOKUP(A1487,'volatile collection data'!$G$6:$N$69,8,FALSE)</f>
        <v>10B</v>
      </c>
      <c r="L1487" s="1">
        <f>VLOOKUP(A1487,'volatile collection data'!$G$6:$J$69,4,FALSE)</f>
        <v>5.18</v>
      </c>
      <c r="M1487" s="1">
        <f>VLOOKUP($A1487,'volatile collection data'!$G$6:$M$69,6,FALSE)</f>
        <v>9</v>
      </c>
      <c r="N1487" s="1">
        <f>VLOOKUP($A1487,'volatile collection data'!$G$6:$M$69,7,FALSE)</f>
        <v>5.18</v>
      </c>
      <c r="O1487" s="1">
        <f>VLOOKUP(A1487,'volatile collection data'!$G$6:$K$69,5,FALSE)</f>
        <v>0</v>
      </c>
      <c r="P1487" s="1" t="str">
        <f t="shared" si="141"/>
        <v>2B</v>
      </c>
      <c r="Q1487">
        <f t="shared" si="139"/>
        <v>8.4747704991961544E-3</v>
      </c>
      <c r="R1487" t="str">
        <f t="shared" si="142"/>
        <v>10B_0-B&amp;5.18%5.18@9</v>
      </c>
      <c r="S1487" t="str">
        <f t="shared" si="143"/>
        <v>2B-10B-VCS-Loc-22</v>
      </c>
      <c r="T1487" t="str">
        <f>IFERROR(IF(VLOOKUP(S1487,Bad!$A:$A,1,FALSE)='RAW2'!S1487,"yes","no"),"no")</f>
        <v>no</v>
      </c>
      <c r="U1487" t="str">
        <f>IFERROR(VLOOKUP(F1487,compounds!$A:$B,2,FALSE),"")</f>
        <v/>
      </c>
      <c r="V1487" t="str">
        <f>VLOOKUP(B1487,'volatile collection data'!$O:$P,2,FALSE)</f>
        <v>25 apr.22 10</v>
      </c>
    </row>
    <row r="1488" spans="1:22" x14ac:dyDescent="0.2">
      <c r="A1488" t="s">
        <v>324</v>
      </c>
      <c r="B1488" s="1" t="str">
        <f t="shared" si="140"/>
        <v>2B</v>
      </c>
      <c r="C1488">
        <v>37.243000000000002</v>
      </c>
      <c r="D1488">
        <f t="shared" si="138"/>
        <v>37.24</v>
      </c>
      <c r="E1488">
        <f>VLOOKUP(D1488,'Peak Combiner'!$A$5:$D$4980,4,FALSE)</f>
        <v>37.24</v>
      </c>
      <c r="F1488">
        <f>IFERROR(VLOOKUP(D1488,rt_comb!$A:$B,2,FALSE),D1488)</f>
        <v>37.24</v>
      </c>
      <c r="G1488">
        <v>1222416</v>
      </c>
      <c r="H1488">
        <f>SUMIFS($G:$G,$E:$E,18.51,'RAW2'!$A:$A,'RAW2'!A1488)</f>
        <v>68338316</v>
      </c>
      <c r="I1488" s="1" t="str">
        <f>VLOOKUP(A1488,'volatile collection data'!$G$6:$H$69,2,FALSE)</f>
        <v>B</v>
      </c>
      <c r="J1488" s="1">
        <f>VLOOKUP(A1488,'volatile collection data'!$G$6:$I$69,3,FALSE)</f>
        <v>2</v>
      </c>
      <c r="K1488" s="1" t="str">
        <f>VLOOKUP(A1488,'volatile collection data'!$G$6:$N$69,8,FALSE)</f>
        <v>10B</v>
      </c>
      <c r="L1488" s="1">
        <f>VLOOKUP(A1488,'volatile collection data'!$G$6:$J$69,4,FALSE)</f>
        <v>5.18</v>
      </c>
      <c r="M1488" s="1">
        <f>VLOOKUP($A1488,'volatile collection data'!$G$6:$M$69,6,FALSE)</f>
        <v>9</v>
      </c>
      <c r="N1488" s="1">
        <f>VLOOKUP($A1488,'volatile collection data'!$G$6:$M$69,7,FALSE)</f>
        <v>5.18</v>
      </c>
      <c r="O1488" s="1">
        <f>VLOOKUP(A1488,'volatile collection data'!$G$6:$K$69,5,FALSE)</f>
        <v>0</v>
      </c>
      <c r="P1488" s="1" t="str">
        <f t="shared" si="141"/>
        <v>2B</v>
      </c>
      <c r="Q1488">
        <f t="shared" si="139"/>
        <v>1.7266129647359529E-2</v>
      </c>
      <c r="R1488" t="str">
        <f t="shared" si="142"/>
        <v>10B_0-B&amp;5.18%5.18@9</v>
      </c>
      <c r="S1488" t="str">
        <f t="shared" si="143"/>
        <v>2B-10B-VCS-Loc-22</v>
      </c>
      <c r="T1488" t="str">
        <f>IFERROR(IF(VLOOKUP(S1488,Bad!$A:$A,1,FALSE)='RAW2'!S1488,"yes","no"),"no")</f>
        <v>no</v>
      </c>
      <c r="U1488" t="str">
        <f>IFERROR(VLOOKUP(F1488,compounds!$A:$B,2,FALSE),"")</f>
        <v/>
      </c>
      <c r="V1488" t="str">
        <f>VLOOKUP(B1488,'volatile collection data'!$O:$P,2,FALSE)</f>
        <v>25 apr.22 10</v>
      </c>
    </row>
    <row r="1489" spans="1:22" x14ac:dyDescent="0.2">
      <c r="A1489" t="s">
        <v>324</v>
      </c>
      <c r="B1489" s="1" t="str">
        <f t="shared" si="140"/>
        <v>2B</v>
      </c>
      <c r="C1489">
        <v>37.296999999999997</v>
      </c>
      <c r="D1489">
        <f t="shared" si="138"/>
        <v>37.299999999999997</v>
      </c>
      <c r="E1489">
        <f>VLOOKUP(D1489,'Peak Combiner'!$A$5:$D$4980,4,FALSE)</f>
        <v>37.24</v>
      </c>
      <c r="F1489">
        <f>IFERROR(VLOOKUP(D1489,rt_comb!$A:$B,2,FALSE),D1489)</f>
        <v>37.299999999999997</v>
      </c>
      <c r="G1489">
        <v>1318547</v>
      </c>
      <c r="H1489">
        <f>SUMIFS($G:$G,$E:$E,18.51,'RAW2'!$A:$A,'RAW2'!A1489)</f>
        <v>68338316</v>
      </c>
      <c r="I1489" s="1" t="str">
        <f>VLOOKUP(A1489,'volatile collection data'!$G$6:$H$69,2,FALSE)</f>
        <v>B</v>
      </c>
      <c r="J1489" s="1">
        <f>VLOOKUP(A1489,'volatile collection data'!$G$6:$I$69,3,FALSE)</f>
        <v>2</v>
      </c>
      <c r="K1489" s="1" t="str">
        <f>VLOOKUP(A1489,'volatile collection data'!$G$6:$N$69,8,FALSE)</f>
        <v>10B</v>
      </c>
      <c r="L1489" s="1">
        <f>VLOOKUP(A1489,'volatile collection data'!$G$6:$J$69,4,FALSE)</f>
        <v>5.18</v>
      </c>
      <c r="M1489" s="1">
        <f>VLOOKUP($A1489,'volatile collection data'!$G$6:$M$69,6,FALSE)</f>
        <v>9</v>
      </c>
      <c r="N1489" s="1">
        <f>VLOOKUP($A1489,'volatile collection data'!$G$6:$M$69,7,FALSE)</f>
        <v>5.18</v>
      </c>
      <c r="O1489" s="1">
        <f>VLOOKUP(A1489,'volatile collection data'!$G$6:$K$69,5,FALSE)</f>
        <v>0</v>
      </c>
      <c r="P1489" s="1" t="str">
        <f t="shared" si="141"/>
        <v>2B</v>
      </c>
      <c r="Q1489">
        <f t="shared" si="139"/>
        <v>1.8623940989104335E-2</v>
      </c>
      <c r="R1489" t="str">
        <f t="shared" si="142"/>
        <v>10B_0-B&amp;5.18%5.18@9</v>
      </c>
      <c r="S1489" t="str">
        <f t="shared" si="143"/>
        <v>2B-10B-VCS-Loc-22</v>
      </c>
      <c r="T1489" t="str">
        <f>IFERROR(IF(VLOOKUP(S1489,Bad!$A:$A,1,FALSE)='RAW2'!S1489,"yes","no"),"no")</f>
        <v>no</v>
      </c>
      <c r="U1489" t="str">
        <f>IFERROR(VLOOKUP(F1489,compounds!$A:$B,2,FALSE),"")</f>
        <v/>
      </c>
      <c r="V1489" t="str">
        <f>VLOOKUP(B1489,'volatile collection data'!$O:$P,2,FALSE)</f>
        <v>25 apr.22 10</v>
      </c>
    </row>
    <row r="1490" spans="1:22" x14ac:dyDescent="0.2">
      <c r="A1490" t="s">
        <v>324</v>
      </c>
      <c r="B1490" s="1" t="str">
        <f t="shared" si="140"/>
        <v>2B</v>
      </c>
      <c r="C1490">
        <v>37.375999999999998</v>
      </c>
      <c r="D1490">
        <f t="shared" si="138"/>
        <v>37.380000000000003</v>
      </c>
      <c r="E1490">
        <f>VLOOKUP(D1490,'Peak Combiner'!$A$5:$D$4980,4,FALSE)</f>
        <v>37.380000000000003</v>
      </c>
      <c r="F1490">
        <f>IFERROR(VLOOKUP(D1490,rt_comb!$A:$B,2,FALSE),D1490)</f>
        <v>37.380000000000003</v>
      </c>
      <c r="G1490">
        <v>1146043</v>
      </c>
      <c r="H1490">
        <f>SUMIFS($G:$G,$E:$E,18.51,'RAW2'!$A:$A,'RAW2'!A1490)</f>
        <v>68338316</v>
      </c>
      <c r="I1490" s="1" t="str">
        <f>VLOOKUP(A1490,'volatile collection data'!$G$6:$H$69,2,FALSE)</f>
        <v>B</v>
      </c>
      <c r="J1490" s="1">
        <f>VLOOKUP(A1490,'volatile collection data'!$G$6:$I$69,3,FALSE)</f>
        <v>2</v>
      </c>
      <c r="K1490" s="1" t="str">
        <f>VLOOKUP(A1490,'volatile collection data'!$G$6:$N$69,8,FALSE)</f>
        <v>10B</v>
      </c>
      <c r="L1490" s="1">
        <f>VLOOKUP(A1490,'volatile collection data'!$G$6:$J$69,4,FALSE)</f>
        <v>5.18</v>
      </c>
      <c r="M1490" s="1">
        <f>VLOOKUP($A1490,'volatile collection data'!$G$6:$M$69,6,FALSE)</f>
        <v>9</v>
      </c>
      <c r="N1490" s="1">
        <f>VLOOKUP($A1490,'volatile collection data'!$G$6:$M$69,7,FALSE)</f>
        <v>5.18</v>
      </c>
      <c r="O1490" s="1">
        <f>VLOOKUP(A1490,'volatile collection data'!$G$6:$K$69,5,FALSE)</f>
        <v>0</v>
      </c>
      <c r="P1490" s="1" t="str">
        <f t="shared" si="141"/>
        <v>2B</v>
      </c>
      <c r="Q1490">
        <f t="shared" si="139"/>
        <v>1.6187392033030375E-2</v>
      </c>
      <c r="R1490" t="str">
        <f t="shared" si="142"/>
        <v>10B_0-B&amp;5.18%5.18@9</v>
      </c>
      <c r="S1490" t="str">
        <f t="shared" si="143"/>
        <v>2B-10B-VCS-Loc-22</v>
      </c>
      <c r="T1490" t="str">
        <f>IFERROR(IF(VLOOKUP(S1490,Bad!$A:$A,1,FALSE)='RAW2'!S1490,"yes","no"),"no")</f>
        <v>no</v>
      </c>
      <c r="U1490" t="str">
        <f>IFERROR(VLOOKUP(F1490,compounds!$A:$B,2,FALSE),"")</f>
        <v/>
      </c>
      <c r="V1490" t="str">
        <f>VLOOKUP(B1490,'volatile collection data'!$O:$P,2,FALSE)</f>
        <v>25 apr.22 10</v>
      </c>
    </row>
    <row r="1491" spans="1:22" x14ac:dyDescent="0.2">
      <c r="A1491" t="s">
        <v>324</v>
      </c>
      <c r="B1491" s="1" t="str">
        <f t="shared" si="140"/>
        <v>2B</v>
      </c>
      <c r="C1491">
        <v>37.680999999999997</v>
      </c>
      <c r="D1491">
        <f t="shared" si="138"/>
        <v>37.68</v>
      </c>
      <c r="E1491">
        <f>VLOOKUP(D1491,'Peak Combiner'!$A$5:$D$4980,4,FALSE)</f>
        <v>37.67</v>
      </c>
      <c r="F1491">
        <f>IFERROR(VLOOKUP(D1491,rt_comb!$A:$B,2,FALSE),D1491)</f>
        <v>37.68</v>
      </c>
      <c r="G1491">
        <v>1964091</v>
      </c>
      <c r="H1491">
        <f>SUMIFS($G:$G,$E:$E,18.51,'RAW2'!$A:$A,'RAW2'!A1491)</f>
        <v>68338316</v>
      </c>
      <c r="I1491" s="1" t="str">
        <f>VLOOKUP(A1491,'volatile collection data'!$G$6:$H$69,2,FALSE)</f>
        <v>B</v>
      </c>
      <c r="J1491" s="1">
        <f>VLOOKUP(A1491,'volatile collection data'!$G$6:$I$69,3,FALSE)</f>
        <v>2</v>
      </c>
      <c r="K1491" s="1" t="str">
        <f>VLOOKUP(A1491,'volatile collection data'!$G$6:$N$69,8,FALSE)</f>
        <v>10B</v>
      </c>
      <c r="L1491" s="1">
        <f>VLOOKUP(A1491,'volatile collection data'!$G$6:$J$69,4,FALSE)</f>
        <v>5.18</v>
      </c>
      <c r="M1491" s="1">
        <f>VLOOKUP($A1491,'volatile collection data'!$G$6:$M$69,6,FALSE)</f>
        <v>9</v>
      </c>
      <c r="N1491" s="1">
        <f>VLOOKUP($A1491,'volatile collection data'!$G$6:$M$69,7,FALSE)</f>
        <v>5.18</v>
      </c>
      <c r="O1491" s="1">
        <f>VLOOKUP(A1491,'volatile collection data'!$G$6:$K$69,5,FALSE)</f>
        <v>0</v>
      </c>
      <c r="P1491" s="1" t="str">
        <f t="shared" si="141"/>
        <v>2B</v>
      </c>
      <c r="Q1491">
        <f t="shared" si="139"/>
        <v>2.7741987870914669E-2</v>
      </c>
      <c r="R1491" t="str">
        <f t="shared" si="142"/>
        <v>10B_0-B&amp;5.18%5.18@9</v>
      </c>
      <c r="S1491" t="str">
        <f t="shared" si="143"/>
        <v>2B-10B-VCS-Loc-22</v>
      </c>
      <c r="T1491" t="str">
        <f>IFERROR(IF(VLOOKUP(S1491,Bad!$A:$A,1,FALSE)='RAW2'!S1491,"yes","no"),"no")</f>
        <v>no</v>
      </c>
      <c r="U1491" t="str">
        <f>IFERROR(VLOOKUP(F1491,compounds!$A:$B,2,FALSE),"")</f>
        <v/>
      </c>
      <c r="V1491" t="str">
        <f>VLOOKUP(B1491,'volatile collection data'!$O:$P,2,FALSE)</f>
        <v>25 apr.22 10</v>
      </c>
    </row>
    <row r="1492" spans="1:22" x14ac:dyDescent="0.2">
      <c r="A1492" t="s">
        <v>324</v>
      </c>
      <c r="B1492" s="1" t="str">
        <f t="shared" si="140"/>
        <v>2B</v>
      </c>
      <c r="C1492">
        <v>37.756</v>
      </c>
      <c r="D1492">
        <f t="shared" si="138"/>
        <v>37.76</v>
      </c>
      <c r="E1492">
        <f>VLOOKUP(D1492,'Peak Combiner'!$A$5:$D$4980,4,FALSE)</f>
        <v>37.76</v>
      </c>
      <c r="F1492">
        <f>IFERROR(VLOOKUP(D1492,rt_comb!$A:$B,2,FALSE),D1492)</f>
        <v>37.76</v>
      </c>
      <c r="G1492">
        <v>735139</v>
      </c>
      <c r="H1492">
        <f>SUMIFS($G:$G,$E:$E,18.51,'RAW2'!$A:$A,'RAW2'!A1492)</f>
        <v>68338316</v>
      </c>
      <c r="I1492" s="1" t="str">
        <f>VLOOKUP(A1492,'volatile collection data'!$G$6:$H$69,2,FALSE)</f>
        <v>B</v>
      </c>
      <c r="J1492" s="1">
        <f>VLOOKUP(A1492,'volatile collection data'!$G$6:$I$69,3,FALSE)</f>
        <v>2</v>
      </c>
      <c r="K1492" s="1" t="str">
        <f>VLOOKUP(A1492,'volatile collection data'!$G$6:$N$69,8,FALSE)</f>
        <v>10B</v>
      </c>
      <c r="L1492" s="1">
        <f>VLOOKUP(A1492,'volatile collection data'!$G$6:$J$69,4,FALSE)</f>
        <v>5.18</v>
      </c>
      <c r="M1492" s="1">
        <f>VLOOKUP($A1492,'volatile collection data'!$G$6:$M$69,6,FALSE)</f>
        <v>9</v>
      </c>
      <c r="N1492" s="1">
        <f>VLOOKUP($A1492,'volatile collection data'!$G$6:$M$69,7,FALSE)</f>
        <v>5.18</v>
      </c>
      <c r="O1492" s="1">
        <f>VLOOKUP(A1492,'volatile collection data'!$G$6:$K$69,5,FALSE)</f>
        <v>0</v>
      </c>
      <c r="P1492" s="1" t="str">
        <f t="shared" si="141"/>
        <v>2B</v>
      </c>
      <c r="Q1492">
        <f t="shared" si="139"/>
        <v>1.0383539877447804E-2</v>
      </c>
      <c r="R1492" t="str">
        <f t="shared" si="142"/>
        <v>10B_0-B&amp;5.18%5.18@9</v>
      </c>
      <c r="S1492" t="str">
        <f t="shared" si="143"/>
        <v>2B-10B-VCS-Loc-22</v>
      </c>
      <c r="T1492" t="str">
        <f>IFERROR(IF(VLOOKUP(S1492,Bad!$A:$A,1,FALSE)='RAW2'!S1492,"yes","no"),"no")</f>
        <v>no</v>
      </c>
      <c r="U1492" t="str">
        <f>IFERROR(VLOOKUP(F1492,compounds!$A:$B,2,FALSE),"")</f>
        <v/>
      </c>
      <c r="V1492" t="str">
        <f>VLOOKUP(B1492,'volatile collection data'!$O:$P,2,FALSE)</f>
        <v>25 apr.22 10</v>
      </c>
    </row>
    <row r="1493" spans="1:22" x14ac:dyDescent="0.2">
      <c r="A1493" t="s">
        <v>324</v>
      </c>
      <c r="B1493" s="1" t="str">
        <f t="shared" si="140"/>
        <v>2B</v>
      </c>
      <c r="C1493">
        <v>37.994999999999997</v>
      </c>
      <c r="D1493">
        <f t="shared" si="138"/>
        <v>38</v>
      </c>
      <c r="E1493">
        <f>VLOOKUP(D1493,'Peak Combiner'!$A$5:$D$4980,4,FALSE)</f>
        <v>37.99</v>
      </c>
      <c r="F1493">
        <f>IFERROR(VLOOKUP(D1493,rt_comb!$A:$B,2,FALSE),D1493)</f>
        <v>38</v>
      </c>
      <c r="G1493">
        <v>15086808</v>
      </c>
      <c r="H1493">
        <f>SUMIFS($G:$G,$E:$E,18.51,'RAW2'!$A:$A,'RAW2'!A1493)</f>
        <v>68338316</v>
      </c>
      <c r="I1493" s="1" t="str">
        <f>VLOOKUP(A1493,'volatile collection data'!$G$6:$H$69,2,FALSE)</f>
        <v>B</v>
      </c>
      <c r="J1493" s="1">
        <f>VLOOKUP(A1493,'volatile collection data'!$G$6:$I$69,3,FALSE)</f>
        <v>2</v>
      </c>
      <c r="K1493" s="1" t="str">
        <f>VLOOKUP(A1493,'volatile collection data'!$G$6:$N$69,8,FALSE)</f>
        <v>10B</v>
      </c>
      <c r="L1493" s="1">
        <f>VLOOKUP(A1493,'volatile collection data'!$G$6:$J$69,4,FALSE)</f>
        <v>5.18</v>
      </c>
      <c r="M1493" s="1">
        <f>VLOOKUP($A1493,'volatile collection data'!$G$6:$M$69,6,FALSE)</f>
        <v>9</v>
      </c>
      <c r="N1493" s="1">
        <f>VLOOKUP($A1493,'volatile collection data'!$G$6:$M$69,7,FALSE)</f>
        <v>5.18</v>
      </c>
      <c r="O1493" s="1">
        <f>VLOOKUP(A1493,'volatile collection data'!$G$6:$K$69,5,FALSE)</f>
        <v>0</v>
      </c>
      <c r="P1493" s="1" t="str">
        <f t="shared" si="141"/>
        <v>2B</v>
      </c>
      <c r="Q1493">
        <f t="shared" si="139"/>
        <v>0.21309503711733233</v>
      </c>
      <c r="R1493" t="str">
        <f t="shared" si="142"/>
        <v>10B_0-B&amp;5.18%5.18@9</v>
      </c>
      <c r="S1493" t="str">
        <f t="shared" si="143"/>
        <v>2B-10B-VCS-Loc-22</v>
      </c>
      <c r="T1493" t="str">
        <f>IFERROR(IF(VLOOKUP(S1493,Bad!$A:$A,1,FALSE)='RAW2'!S1493,"yes","no"),"no")</f>
        <v>no</v>
      </c>
      <c r="U1493" t="str">
        <f>IFERROR(VLOOKUP(F1493,compounds!$A:$B,2,FALSE),"")</f>
        <v/>
      </c>
      <c r="V1493" t="str">
        <f>VLOOKUP(B1493,'volatile collection data'!$O:$P,2,FALSE)</f>
        <v>25 apr.22 10</v>
      </c>
    </row>
    <row r="1494" spans="1:22" x14ac:dyDescent="0.2">
      <c r="A1494" t="s">
        <v>324</v>
      </c>
      <c r="B1494" s="1" t="str">
        <f t="shared" si="140"/>
        <v>2B</v>
      </c>
      <c r="C1494">
        <v>38.473999999999997</v>
      </c>
      <c r="D1494">
        <f t="shared" si="138"/>
        <v>38.47</v>
      </c>
      <c r="E1494">
        <f>VLOOKUP(D1494,'Peak Combiner'!$A$5:$D$4980,4,FALSE)</f>
        <v>38.47</v>
      </c>
      <c r="F1494">
        <f>IFERROR(VLOOKUP(D1494,rt_comb!$A:$B,2,FALSE),D1494)</f>
        <v>38.47</v>
      </c>
      <c r="G1494">
        <v>4495290</v>
      </c>
      <c r="H1494">
        <f>SUMIFS($G:$G,$E:$E,18.51,'RAW2'!$A:$A,'RAW2'!A1494)</f>
        <v>68338316</v>
      </c>
      <c r="I1494" s="1" t="str">
        <f>VLOOKUP(A1494,'volatile collection data'!$G$6:$H$69,2,FALSE)</f>
        <v>B</v>
      </c>
      <c r="J1494" s="1">
        <f>VLOOKUP(A1494,'volatile collection data'!$G$6:$I$69,3,FALSE)</f>
        <v>2</v>
      </c>
      <c r="K1494" s="1" t="str">
        <f>VLOOKUP(A1494,'volatile collection data'!$G$6:$N$69,8,FALSE)</f>
        <v>10B</v>
      </c>
      <c r="L1494" s="1">
        <f>VLOOKUP(A1494,'volatile collection data'!$G$6:$J$69,4,FALSE)</f>
        <v>5.18</v>
      </c>
      <c r="M1494" s="1">
        <f>VLOOKUP($A1494,'volatile collection data'!$G$6:$M$69,6,FALSE)</f>
        <v>9</v>
      </c>
      <c r="N1494" s="1">
        <f>VLOOKUP($A1494,'volatile collection data'!$G$6:$M$69,7,FALSE)</f>
        <v>5.18</v>
      </c>
      <c r="O1494" s="1">
        <f>VLOOKUP(A1494,'volatile collection data'!$G$6:$K$69,5,FALSE)</f>
        <v>0</v>
      </c>
      <c r="P1494" s="1" t="str">
        <f t="shared" si="141"/>
        <v>2B</v>
      </c>
      <c r="Q1494">
        <f t="shared" si="139"/>
        <v>6.3494145971975849E-2</v>
      </c>
      <c r="R1494" t="str">
        <f t="shared" si="142"/>
        <v>10B_0-B&amp;5.18%5.18@9</v>
      </c>
      <c r="S1494" t="str">
        <f t="shared" si="143"/>
        <v>2B-10B-VCS-Loc-22</v>
      </c>
      <c r="T1494" t="str">
        <f>IFERROR(IF(VLOOKUP(S1494,Bad!$A:$A,1,FALSE)='RAW2'!S1494,"yes","no"),"no")</f>
        <v>no</v>
      </c>
      <c r="U1494" t="str">
        <f>IFERROR(VLOOKUP(F1494,compounds!$A:$B,2,FALSE),"")</f>
        <v/>
      </c>
      <c r="V1494" t="str">
        <f>VLOOKUP(B1494,'volatile collection data'!$O:$P,2,FALSE)</f>
        <v>25 apr.22 10</v>
      </c>
    </row>
    <row r="1495" spans="1:22" x14ac:dyDescent="0.2">
      <c r="A1495" t="s">
        <v>324</v>
      </c>
      <c r="B1495" s="1" t="str">
        <f t="shared" si="140"/>
        <v>2B</v>
      </c>
      <c r="C1495">
        <v>38.823999999999998</v>
      </c>
      <c r="D1495">
        <f t="shared" si="138"/>
        <v>38.82</v>
      </c>
      <c r="E1495">
        <f>VLOOKUP(D1495,'Peak Combiner'!$A$5:$D$4980,4,FALSE)</f>
        <v>38.82</v>
      </c>
      <c r="F1495">
        <f>IFERROR(VLOOKUP(D1495,rt_comb!$A:$B,2,FALSE),D1495)</f>
        <v>38.82</v>
      </c>
      <c r="G1495">
        <v>1823877</v>
      </c>
      <c r="H1495">
        <f>SUMIFS($G:$G,$E:$E,18.51,'RAW2'!$A:$A,'RAW2'!A1495)</f>
        <v>68338316</v>
      </c>
      <c r="I1495" s="1" t="str">
        <f>VLOOKUP(A1495,'volatile collection data'!$G$6:$H$69,2,FALSE)</f>
        <v>B</v>
      </c>
      <c r="J1495" s="1">
        <f>VLOOKUP(A1495,'volatile collection data'!$G$6:$I$69,3,FALSE)</f>
        <v>2</v>
      </c>
      <c r="K1495" s="1" t="str">
        <f>VLOOKUP(A1495,'volatile collection data'!$G$6:$N$69,8,FALSE)</f>
        <v>10B</v>
      </c>
      <c r="L1495" s="1">
        <f>VLOOKUP(A1495,'volatile collection data'!$G$6:$J$69,4,FALSE)</f>
        <v>5.18</v>
      </c>
      <c r="M1495" s="1">
        <f>VLOOKUP($A1495,'volatile collection data'!$G$6:$M$69,6,FALSE)</f>
        <v>9</v>
      </c>
      <c r="N1495" s="1">
        <f>VLOOKUP($A1495,'volatile collection data'!$G$6:$M$69,7,FALSE)</f>
        <v>5.18</v>
      </c>
      <c r="O1495" s="1">
        <f>VLOOKUP(A1495,'volatile collection data'!$G$6:$K$69,5,FALSE)</f>
        <v>0</v>
      </c>
      <c r="P1495" s="1" t="str">
        <f t="shared" si="141"/>
        <v>2B</v>
      </c>
      <c r="Q1495">
        <f t="shared" si="139"/>
        <v>2.5761522053733877E-2</v>
      </c>
      <c r="R1495" t="str">
        <f t="shared" si="142"/>
        <v>10B_0-B&amp;5.18%5.18@9</v>
      </c>
      <c r="S1495" t="str">
        <f t="shared" si="143"/>
        <v>2B-10B-VCS-Loc-22</v>
      </c>
      <c r="T1495" t="str">
        <f>IFERROR(IF(VLOOKUP(S1495,Bad!$A:$A,1,FALSE)='RAW2'!S1495,"yes","no"),"no")</f>
        <v>no</v>
      </c>
      <c r="U1495" t="str">
        <f>IFERROR(VLOOKUP(F1495,compounds!$A:$B,2,FALSE),"")</f>
        <v/>
      </c>
      <c r="V1495" t="str">
        <f>VLOOKUP(B1495,'volatile collection data'!$O:$P,2,FALSE)</f>
        <v>25 apr.22 10</v>
      </c>
    </row>
    <row r="1496" spans="1:22" x14ac:dyDescent="0.2">
      <c r="A1496" t="s">
        <v>324</v>
      </c>
      <c r="B1496" s="1" t="str">
        <f t="shared" si="140"/>
        <v>2B</v>
      </c>
      <c r="C1496">
        <v>39.752000000000002</v>
      </c>
      <c r="D1496">
        <f t="shared" si="138"/>
        <v>39.75</v>
      </c>
      <c r="E1496">
        <f>VLOOKUP(D1496,'Peak Combiner'!$A$5:$D$4980,4,FALSE)</f>
        <v>39.75</v>
      </c>
      <c r="F1496">
        <f>IFERROR(VLOOKUP(D1496,rt_comb!$A:$B,2,FALSE),D1496)</f>
        <v>39.75</v>
      </c>
      <c r="G1496">
        <v>1975399</v>
      </c>
      <c r="H1496">
        <f>SUMIFS($G:$G,$E:$E,18.51,'RAW2'!$A:$A,'RAW2'!A1496)</f>
        <v>68338316</v>
      </c>
      <c r="I1496" s="1" t="str">
        <f>VLOOKUP(A1496,'volatile collection data'!$G$6:$H$69,2,FALSE)</f>
        <v>B</v>
      </c>
      <c r="J1496" s="1">
        <f>VLOOKUP(A1496,'volatile collection data'!$G$6:$I$69,3,FALSE)</f>
        <v>2</v>
      </c>
      <c r="K1496" s="1" t="str">
        <f>VLOOKUP(A1496,'volatile collection data'!$G$6:$N$69,8,FALSE)</f>
        <v>10B</v>
      </c>
      <c r="L1496" s="1">
        <f>VLOOKUP(A1496,'volatile collection data'!$G$6:$J$69,4,FALSE)</f>
        <v>5.18</v>
      </c>
      <c r="M1496" s="1">
        <f>VLOOKUP($A1496,'volatile collection data'!$G$6:$M$69,6,FALSE)</f>
        <v>9</v>
      </c>
      <c r="N1496" s="1">
        <f>VLOOKUP($A1496,'volatile collection data'!$G$6:$M$69,7,FALSE)</f>
        <v>5.18</v>
      </c>
      <c r="O1496" s="1">
        <f>VLOOKUP(A1496,'volatile collection data'!$G$6:$K$69,5,FALSE)</f>
        <v>0</v>
      </c>
      <c r="P1496" s="1" t="str">
        <f t="shared" si="141"/>
        <v>2B</v>
      </c>
      <c r="Q1496">
        <f t="shared" si="139"/>
        <v>2.7901708779387999E-2</v>
      </c>
      <c r="R1496" t="str">
        <f t="shared" si="142"/>
        <v>10B_0-B&amp;5.18%5.18@9</v>
      </c>
      <c r="S1496" t="str">
        <f t="shared" si="143"/>
        <v>2B-10B-VCS-Loc-22</v>
      </c>
      <c r="T1496" t="str">
        <f>IFERROR(IF(VLOOKUP(S1496,Bad!$A:$A,1,FALSE)='RAW2'!S1496,"yes","no"),"no")</f>
        <v>no</v>
      </c>
      <c r="U1496" t="str">
        <f>IFERROR(VLOOKUP(F1496,compounds!$A:$B,2,FALSE),"")</f>
        <v/>
      </c>
      <c r="V1496" t="str">
        <f>VLOOKUP(B1496,'volatile collection data'!$O:$P,2,FALSE)</f>
        <v>25 apr.22 10</v>
      </c>
    </row>
    <row r="1497" spans="1:22" x14ac:dyDescent="0.2">
      <c r="A1497" t="s">
        <v>330</v>
      </c>
      <c r="B1497" s="1" t="str">
        <f t="shared" si="140"/>
        <v>2C</v>
      </c>
      <c r="C1497">
        <v>4.1820000000000004</v>
      </c>
      <c r="D1497">
        <f t="shared" si="138"/>
        <v>4.18</v>
      </c>
      <c r="E1497">
        <f>VLOOKUP(D1497,'Peak Combiner'!$A$5:$D$4980,4,FALSE)</f>
        <v>4.1500000000000004</v>
      </c>
      <c r="F1497">
        <f>IFERROR(VLOOKUP(D1497,rt_comb!$A:$B,2,FALSE),D1497)</f>
        <v>4.18</v>
      </c>
      <c r="G1497">
        <v>7004924</v>
      </c>
      <c r="H1497">
        <f>SUMIFS($G:$G,$E:$E,18.51,'RAW2'!$A:$A,'RAW2'!A1497)</f>
        <v>91238914</v>
      </c>
      <c r="I1497" s="1" t="str">
        <f>VLOOKUP(A1497,'volatile collection data'!$G$6:$H$69,2,FALSE)</f>
        <v>C</v>
      </c>
      <c r="J1497" s="1">
        <f>VLOOKUP(A1497,'volatile collection data'!$G$6:$I$69,3,FALSE)</f>
        <v>2</v>
      </c>
      <c r="K1497" s="1" t="str">
        <f>VLOOKUP(A1497,'volatile collection data'!$G$6:$N$69,8,FALSE)</f>
        <v>17B</v>
      </c>
      <c r="L1497" s="1">
        <f>VLOOKUP(A1497,'volatile collection data'!$G$6:$J$69,4,FALSE)</f>
        <v>6.35</v>
      </c>
      <c r="M1497" s="1">
        <f>VLOOKUP($A1497,'volatile collection data'!$G$6:$M$69,6,FALSE)</f>
        <v>12</v>
      </c>
      <c r="N1497" s="1">
        <f>VLOOKUP($A1497,'volatile collection data'!$G$6:$M$69,7,FALSE)</f>
        <v>6.35</v>
      </c>
      <c r="O1497" s="1">
        <f>VLOOKUP(A1497,'volatile collection data'!$G$6:$K$69,5,FALSE)</f>
        <v>0</v>
      </c>
      <c r="P1497" s="1" t="str">
        <f t="shared" si="141"/>
        <v>2C</v>
      </c>
      <c r="Q1497">
        <f t="shared" si="139"/>
        <v>6.0453242450654088E-2</v>
      </c>
      <c r="R1497" t="str">
        <f t="shared" si="142"/>
        <v>17B_0-C&amp;6.35%6.35@12</v>
      </c>
      <c r="S1497" t="str">
        <f t="shared" si="143"/>
        <v>2C-17B-VCS-Loc-22</v>
      </c>
      <c r="T1497" t="str">
        <f>IFERROR(IF(VLOOKUP(S1497,Bad!$A:$A,1,FALSE)='RAW2'!S1497,"yes","no"),"no")</f>
        <v>no</v>
      </c>
      <c r="U1497" t="str">
        <f>IFERROR(VLOOKUP(F1497,compounds!$A:$B,2,FALSE),"")</f>
        <v/>
      </c>
      <c r="V1497" t="str">
        <f>VLOOKUP(B1497,'volatile collection data'!$O:$P,2,FALSE)</f>
        <v>26.apr.22 17</v>
      </c>
    </row>
    <row r="1498" spans="1:22" x14ac:dyDescent="0.2">
      <c r="A1498" t="s">
        <v>330</v>
      </c>
      <c r="B1498" s="1" t="str">
        <f t="shared" si="140"/>
        <v>2C</v>
      </c>
      <c r="C1498">
        <v>4.3250000000000002</v>
      </c>
      <c r="D1498">
        <f t="shared" si="138"/>
        <v>4.33</v>
      </c>
      <c r="E1498">
        <f>VLOOKUP(D1498,'Peak Combiner'!$A$5:$D$4980,4,FALSE)</f>
        <v>4.33</v>
      </c>
      <c r="F1498">
        <f>IFERROR(VLOOKUP(D1498,rt_comb!$A:$B,2,FALSE),D1498)</f>
        <v>4.33</v>
      </c>
      <c r="G1498">
        <v>1847578</v>
      </c>
      <c r="H1498">
        <f>SUMIFS($G:$G,$E:$E,18.51,'RAW2'!$A:$A,'RAW2'!A1498)</f>
        <v>91238914</v>
      </c>
      <c r="I1498" s="1" t="str">
        <f>VLOOKUP(A1498,'volatile collection data'!$G$6:$H$69,2,FALSE)</f>
        <v>C</v>
      </c>
      <c r="J1498" s="1">
        <f>VLOOKUP(A1498,'volatile collection data'!$G$6:$I$69,3,FALSE)</f>
        <v>2</v>
      </c>
      <c r="K1498" s="1" t="str">
        <f>VLOOKUP(A1498,'volatile collection data'!$G$6:$N$69,8,FALSE)</f>
        <v>17B</v>
      </c>
      <c r="L1498" s="1">
        <f>VLOOKUP(A1498,'volatile collection data'!$G$6:$J$69,4,FALSE)</f>
        <v>6.35</v>
      </c>
      <c r="M1498" s="1">
        <f>VLOOKUP($A1498,'volatile collection data'!$G$6:$M$69,6,FALSE)</f>
        <v>12</v>
      </c>
      <c r="N1498" s="1">
        <f>VLOOKUP($A1498,'volatile collection data'!$G$6:$M$69,7,FALSE)</f>
        <v>6.35</v>
      </c>
      <c r="O1498" s="1">
        <f>VLOOKUP(A1498,'volatile collection data'!$G$6:$K$69,5,FALSE)</f>
        <v>0</v>
      </c>
      <c r="P1498" s="1" t="str">
        <f t="shared" si="141"/>
        <v>2C</v>
      </c>
      <c r="Q1498">
        <f t="shared" si="139"/>
        <v>1.5944795515339578E-2</v>
      </c>
      <c r="R1498" t="str">
        <f t="shared" si="142"/>
        <v>17B_0-C&amp;6.35%6.35@12</v>
      </c>
      <c r="S1498" t="str">
        <f t="shared" si="143"/>
        <v>2C-17B-VCS-Loc-22</v>
      </c>
      <c r="T1498" t="str">
        <f>IFERROR(IF(VLOOKUP(S1498,Bad!$A:$A,1,FALSE)='RAW2'!S1498,"yes","no"),"no")</f>
        <v>no</v>
      </c>
      <c r="U1498" t="str">
        <f>IFERROR(VLOOKUP(F1498,compounds!$A:$B,2,FALSE),"")</f>
        <v/>
      </c>
      <c r="V1498" t="str">
        <f>VLOOKUP(B1498,'volatile collection data'!$O:$P,2,FALSE)</f>
        <v>26.apr.22 17</v>
      </c>
    </row>
    <row r="1499" spans="1:22" x14ac:dyDescent="0.2">
      <c r="A1499" t="s">
        <v>330</v>
      </c>
      <c r="B1499" s="1" t="str">
        <f t="shared" si="140"/>
        <v>2C</v>
      </c>
      <c r="C1499">
        <v>4.4390000000000001</v>
      </c>
      <c r="D1499">
        <f t="shared" si="138"/>
        <v>4.4400000000000004</v>
      </c>
      <c r="E1499">
        <f>VLOOKUP(D1499,'Peak Combiner'!$A$5:$D$4980,4,FALSE)</f>
        <v>4.4400000000000004</v>
      </c>
      <c r="F1499">
        <f>IFERROR(VLOOKUP(D1499,rt_comb!$A:$B,2,FALSE),D1499)</f>
        <v>4.4400000000000004</v>
      </c>
      <c r="G1499">
        <v>1598125</v>
      </c>
      <c r="H1499">
        <f>SUMIFS($G:$G,$E:$E,18.51,'RAW2'!$A:$A,'RAW2'!A1499)</f>
        <v>91238914</v>
      </c>
      <c r="I1499" s="1" t="str">
        <f>VLOOKUP(A1499,'volatile collection data'!$G$6:$H$69,2,FALSE)</f>
        <v>C</v>
      </c>
      <c r="J1499" s="1">
        <f>VLOOKUP(A1499,'volatile collection data'!$G$6:$I$69,3,FALSE)</f>
        <v>2</v>
      </c>
      <c r="K1499" s="1" t="str">
        <f>VLOOKUP(A1499,'volatile collection data'!$G$6:$N$69,8,FALSE)</f>
        <v>17B</v>
      </c>
      <c r="L1499" s="1">
        <f>VLOOKUP(A1499,'volatile collection data'!$G$6:$J$69,4,FALSE)</f>
        <v>6.35</v>
      </c>
      <c r="M1499" s="1">
        <f>VLOOKUP($A1499,'volatile collection data'!$G$6:$M$69,6,FALSE)</f>
        <v>12</v>
      </c>
      <c r="N1499" s="1">
        <f>VLOOKUP($A1499,'volatile collection data'!$G$6:$M$69,7,FALSE)</f>
        <v>6.35</v>
      </c>
      <c r="O1499" s="1">
        <f>VLOOKUP(A1499,'volatile collection data'!$G$6:$K$69,5,FALSE)</f>
        <v>0</v>
      </c>
      <c r="P1499" s="1" t="str">
        <f t="shared" si="141"/>
        <v>2C</v>
      </c>
      <c r="Q1499">
        <f t="shared" si="139"/>
        <v>1.3791989476467065E-2</v>
      </c>
      <c r="R1499" t="str">
        <f t="shared" si="142"/>
        <v>17B_0-C&amp;6.35%6.35@12</v>
      </c>
      <c r="S1499" t="str">
        <f t="shared" si="143"/>
        <v>2C-17B-VCS-Loc-22</v>
      </c>
      <c r="T1499" t="str">
        <f>IFERROR(IF(VLOOKUP(S1499,Bad!$A:$A,1,FALSE)='RAW2'!S1499,"yes","no"),"no")</f>
        <v>no</v>
      </c>
      <c r="U1499" t="str">
        <f>IFERROR(VLOOKUP(F1499,compounds!$A:$B,2,FALSE),"")</f>
        <v/>
      </c>
      <c r="V1499" t="str">
        <f>VLOOKUP(B1499,'volatile collection data'!$O:$P,2,FALSE)</f>
        <v>26.apr.22 17</v>
      </c>
    </row>
    <row r="1500" spans="1:22" x14ac:dyDescent="0.2">
      <c r="A1500" t="s">
        <v>330</v>
      </c>
      <c r="B1500" s="1" t="str">
        <f t="shared" si="140"/>
        <v>2C</v>
      </c>
      <c r="C1500">
        <v>4.7119999999999997</v>
      </c>
      <c r="D1500">
        <f t="shared" si="138"/>
        <v>4.71</v>
      </c>
      <c r="E1500">
        <f>VLOOKUP(D1500,'Peak Combiner'!$A$5:$D$4980,4,FALSE)</f>
        <v>4.7</v>
      </c>
      <c r="F1500">
        <f>IFERROR(VLOOKUP(D1500,rt_comb!$A:$B,2,FALSE),D1500)</f>
        <v>4.71</v>
      </c>
      <c r="G1500">
        <v>7570171</v>
      </c>
      <c r="H1500">
        <f>SUMIFS($G:$G,$E:$E,18.51,'RAW2'!$A:$A,'RAW2'!A1500)</f>
        <v>91238914</v>
      </c>
      <c r="I1500" s="1" t="str">
        <f>VLOOKUP(A1500,'volatile collection data'!$G$6:$H$69,2,FALSE)</f>
        <v>C</v>
      </c>
      <c r="J1500" s="1">
        <f>VLOOKUP(A1500,'volatile collection data'!$G$6:$I$69,3,FALSE)</f>
        <v>2</v>
      </c>
      <c r="K1500" s="1" t="str">
        <f>VLOOKUP(A1500,'volatile collection data'!$G$6:$N$69,8,FALSE)</f>
        <v>17B</v>
      </c>
      <c r="L1500" s="1">
        <f>VLOOKUP(A1500,'volatile collection data'!$G$6:$J$69,4,FALSE)</f>
        <v>6.35</v>
      </c>
      <c r="M1500" s="1">
        <f>VLOOKUP($A1500,'volatile collection data'!$G$6:$M$69,6,FALSE)</f>
        <v>12</v>
      </c>
      <c r="N1500" s="1">
        <f>VLOOKUP($A1500,'volatile collection data'!$G$6:$M$69,7,FALSE)</f>
        <v>6.35</v>
      </c>
      <c r="O1500" s="1">
        <f>VLOOKUP(A1500,'volatile collection data'!$G$6:$K$69,5,FALSE)</f>
        <v>0</v>
      </c>
      <c r="P1500" s="1" t="str">
        <f t="shared" si="141"/>
        <v>2C</v>
      </c>
      <c r="Q1500">
        <f t="shared" si="139"/>
        <v>6.5331384445557236E-2</v>
      </c>
      <c r="R1500" t="str">
        <f t="shared" si="142"/>
        <v>17B_0-C&amp;6.35%6.35@12</v>
      </c>
      <c r="S1500" t="str">
        <f t="shared" si="143"/>
        <v>2C-17B-VCS-Loc-22</v>
      </c>
      <c r="T1500" t="str">
        <f>IFERROR(IF(VLOOKUP(S1500,Bad!$A:$A,1,FALSE)='RAW2'!S1500,"yes","no"),"no")</f>
        <v>no</v>
      </c>
      <c r="U1500" t="str">
        <f>IFERROR(VLOOKUP(F1500,compounds!$A:$B,2,FALSE),"")</f>
        <v/>
      </c>
      <c r="V1500" t="str">
        <f>VLOOKUP(B1500,'volatile collection data'!$O:$P,2,FALSE)</f>
        <v>26.apr.22 17</v>
      </c>
    </row>
    <row r="1501" spans="1:22" x14ac:dyDescent="0.2">
      <c r="A1501" t="s">
        <v>330</v>
      </c>
      <c r="B1501" s="1" t="str">
        <f t="shared" si="140"/>
        <v>2C</v>
      </c>
      <c r="C1501">
        <v>5.0019999999999998</v>
      </c>
      <c r="D1501">
        <f t="shared" si="138"/>
        <v>5</v>
      </c>
      <c r="E1501">
        <f>VLOOKUP(D1501,'Peak Combiner'!$A$5:$D$4980,4,FALSE)</f>
        <v>4.99</v>
      </c>
      <c r="F1501">
        <f>IFERROR(VLOOKUP(D1501,rt_comb!$A:$B,2,FALSE),D1501)</f>
        <v>5</v>
      </c>
      <c r="G1501">
        <v>12078693</v>
      </c>
      <c r="H1501">
        <f>SUMIFS($G:$G,$E:$E,18.51,'RAW2'!$A:$A,'RAW2'!A1501)</f>
        <v>91238914</v>
      </c>
      <c r="I1501" s="1" t="str">
        <f>VLOOKUP(A1501,'volatile collection data'!$G$6:$H$69,2,FALSE)</f>
        <v>C</v>
      </c>
      <c r="J1501" s="1">
        <f>VLOOKUP(A1501,'volatile collection data'!$G$6:$I$69,3,FALSE)</f>
        <v>2</v>
      </c>
      <c r="K1501" s="1" t="str">
        <f>VLOOKUP(A1501,'volatile collection data'!$G$6:$N$69,8,FALSE)</f>
        <v>17B</v>
      </c>
      <c r="L1501" s="1">
        <f>VLOOKUP(A1501,'volatile collection data'!$G$6:$J$69,4,FALSE)</f>
        <v>6.35</v>
      </c>
      <c r="M1501" s="1">
        <f>VLOOKUP($A1501,'volatile collection data'!$G$6:$M$69,6,FALSE)</f>
        <v>12</v>
      </c>
      <c r="N1501" s="1">
        <f>VLOOKUP($A1501,'volatile collection data'!$G$6:$M$69,7,FALSE)</f>
        <v>6.35</v>
      </c>
      <c r="O1501" s="1">
        <f>VLOOKUP(A1501,'volatile collection data'!$G$6:$K$69,5,FALSE)</f>
        <v>0</v>
      </c>
      <c r="P1501" s="1" t="str">
        <f t="shared" si="141"/>
        <v>2C</v>
      </c>
      <c r="Q1501">
        <f t="shared" si="139"/>
        <v>0.10424041094750185</v>
      </c>
      <c r="R1501" t="str">
        <f t="shared" si="142"/>
        <v>17B_0-C&amp;6.35%6.35@12</v>
      </c>
      <c r="S1501" t="str">
        <f t="shared" si="143"/>
        <v>2C-17B-VCS-Loc-22</v>
      </c>
      <c r="T1501" t="str">
        <f>IFERROR(IF(VLOOKUP(S1501,Bad!$A:$A,1,FALSE)='RAW2'!S1501,"yes","no"),"no")</f>
        <v>no</v>
      </c>
      <c r="U1501" t="str">
        <f>IFERROR(VLOOKUP(F1501,compounds!$A:$B,2,FALSE),"")</f>
        <v/>
      </c>
      <c r="V1501" t="str">
        <f>VLOOKUP(B1501,'volatile collection data'!$O:$P,2,FALSE)</f>
        <v>26.apr.22 17</v>
      </c>
    </row>
    <row r="1502" spans="1:22" x14ac:dyDescent="0.2">
      <c r="A1502" t="s">
        <v>330</v>
      </c>
      <c r="B1502" s="1" t="str">
        <f t="shared" si="140"/>
        <v>2C</v>
      </c>
      <c r="C1502">
        <v>5.1079999999999997</v>
      </c>
      <c r="D1502">
        <f t="shared" si="138"/>
        <v>5.1100000000000003</v>
      </c>
      <c r="E1502">
        <f>VLOOKUP(D1502,'Peak Combiner'!$A$5:$D$4980,4,FALSE)</f>
        <v>5.1100000000000003</v>
      </c>
      <c r="F1502">
        <f>IFERROR(VLOOKUP(D1502,rt_comb!$A:$B,2,FALSE),D1502)</f>
        <v>5.1100000000000003</v>
      </c>
      <c r="G1502">
        <v>5509537</v>
      </c>
      <c r="H1502">
        <f>SUMIFS($G:$G,$E:$E,18.51,'RAW2'!$A:$A,'RAW2'!A1502)</f>
        <v>91238914</v>
      </c>
      <c r="I1502" s="1" t="str">
        <f>VLOOKUP(A1502,'volatile collection data'!$G$6:$H$69,2,FALSE)</f>
        <v>C</v>
      </c>
      <c r="J1502" s="1">
        <f>VLOOKUP(A1502,'volatile collection data'!$G$6:$I$69,3,FALSE)</f>
        <v>2</v>
      </c>
      <c r="K1502" s="1" t="str">
        <f>VLOOKUP(A1502,'volatile collection data'!$G$6:$N$69,8,FALSE)</f>
        <v>17B</v>
      </c>
      <c r="L1502" s="1">
        <f>VLOOKUP(A1502,'volatile collection data'!$G$6:$J$69,4,FALSE)</f>
        <v>6.35</v>
      </c>
      <c r="M1502" s="1">
        <f>VLOOKUP($A1502,'volatile collection data'!$G$6:$M$69,6,FALSE)</f>
        <v>12</v>
      </c>
      <c r="N1502" s="1">
        <f>VLOOKUP($A1502,'volatile collection data'!$G$6:$M$69,7,FALSE)</f>
        <v>6.35</v>
      </c>
      <c r="O1502" s="1">
        <f>VLOOKUP(A1502,'volatile collection data'!$G$6:$K$69,5,FALSE)</f>
        <v>0</v>
      </c>
      <c r="P1502" s="1" t="str">
        <f t="shared" si="141"/>
        <v>2C</v>
      </c>
      <c r="Q1502">
        <f t="shared" si="139"/>
        <v>4.7547892889608707E-2</v>
      </c>
      <c r="R1502" t="str">
        <f t="shared" si="142"/>
        <v>17B_0-C&amp;6.35%6.35@12</v>
      </c>
      <c r="S1502" t="str">
        <f t="shared" si="143"/>
        <v>2C-17B-VCS-Loc-22</v>
      </c>
      <c r="T1502" t="str">
        <f>IFERROR(IF(VLOOKUP(S1502,Bad!$A:$A,1,FALSE)='RAW2'!S1502,"yes","no"),"no")</f>
        <v>no</v>
      </c>
      <c r="U1502" t="str">
        <f>IFERROR(VLOOKUP(F1502,compounds!$A:$B,2,FALSE),"")</f>
        <v/>
      </c>
      <c r="V1502" t="str">
        <f>VLOOKUP(B1502,'volatile collection data'!$O:$P,2,FALSE)</f>
        <v>26.apr.22 17</v>
      </c>
    </row>
    <row r="1503" spans="1:22" x14ac:dyDescent="0.2">
      <c r="A1503" t="s">
        <v>330</v>
      </c>
      <c r="B1503" s="1" t="str">
        <f t="shared" si="140"/>
        <v>2C</v>
      </c>
      <c r="C1503">
        <v>5.2039999999999997</v>
      </c>
      <c r="D1503">
        <f t="shared" si="138"/>
        <v>5.2</v>
      </c>
      <c r="E1503">
        <f>VLOOKUP(D1503,'Peak Combiner'!$A$5:$D$4980,4,FALSE)</f>
        <v>5.2</v>
      </c>
      <c r="F1503">
        <f>IFERROR(VLOOKUP(D1503,rt_comb!$A:$B,2,FALSE),D1503)</f>
        <v>5.2</v>
      </c>
      <c r="G1503">
        <v>2977934</v>
      </c>
      <c r="H1503">
        <f>SUMIFS($G:$G,$E:$E,18.51,'RAW2'!$A:$A,'RAW2'!A1503)</f>
        <v>91238914</v>
      </c>
      <c r="I1503" s="1" t="str">
        <f>VLOOKUP(A1503,'volatile collection data'!$G$6:$H$69,2,FALSE)</f>
        <v>C</v>
      </c>
      <c r="J1503" s="1">
        <f>VLOOKUP(A1503,'volatile collection data'!$G$6:$I$69,3,FALSE)</f>
        <v>2</v>
      </c>
      <c r="K1503" s="1" t="str">
        <f>VLOOKUP(A1503,'volatile collection data'!$G$6:$N$69,8,FALSE)</f>
        <v>17B</v>
      </c>
      <c r="L1503" s="1">
        <f>VLOOKUP(A1503,'volatile collection data'!$G$6:$J$69,4,FALSE)</f>
        <v>6.35</v>
      </c>
      <c r="M1503" s="1">
        <f>VLOOKUP($A1503,'volatile collection data'!$G$6:$M$69,6,FALSE)</f>
        <v>12</v>
      </c>
      <c r="N1503" s="1">
        <f>VLOOKUP($A1503,'volatile collection data'!$G$6:$M$69,7,FALSE)</f>
        <v>6.35</v>
      </c>
      <c r="O1503" s="1">
        <f>VLOOKUP(A1503,'volatile collection data'!$G$6:$K$69,5,FALSE)</f>
        <v>0</v>
      </c>
      <c r="P1503" s="1" t="str">
        <f t="shared" si="141"/>
        <v>2C</v>
      </c>
      <c r="Q1503">
        <f t="shared" si="139"/>
        <v>2.5699888550403421E-2</v>
      </c>
      <c r="R1503" t="str">
        <f t="shared" si="142"/>
        <v>17B_0-C&amp;6.35%6.35@12</v>
      </c>
      <c r="S1503" t="str">
        <f t="shared" si="143"/>
        <v>2C-17B-VCS-Loc-22</v>
      </c>
      <c r="T1503" t="str">
        <f>IFERROR(IF(VLOOKUP(S1503,Bad!$A:$A,1,FALSE)='RAW2'!S1503,"yes","no"),"no")</f>
        <v>no</v>
      </c>
      <c r="U1503" t="str">
        <f>IFERROR(VLOOKUP(F1503,compounds!$A:$B,2,FALSE),"")</f>
        <v/>
      </c>
      <c r="V1503" t="str">
        <f>VLOOKUP(B1503,'volatile collection data'!$O:$P,2,FALSE)</f>
        <v>26.apr.22 17</v>
      </c>
    </row>
    <row r="1504" spans="1:22" x14ac:dyDescent="0.2">
      <c r="A1504" t="s">
        <v>330</v>
      </c>
      <c r="B1504" s="1" t="str">
        <f t="shared" si="140"/>
        <v>2C</v>
      </c>
      <c r="C1504">
        <v>5.3129999999999997</v>
      </c>
      <c r="D1504">
        <f t="shared" si="138"/>
        <v>5.31</v>
      </c>
      <c r="E1504">
        <f>VLOOKUP(D1504,'Peak Combiner'!$A$5:$D$4980,4,FALSE)</f>
        <v>5.31</v>
      </c>
      <c r="F1504">
        <f>IFERROR(VLOOKUP(D1504,rt_comb!$A:$B,2,FALSE),D1504)</f>
        <v>5.31</v>
      </c>
      <c r="G1504">
        <v>9088973</v>
      </c>
      <c r="H1504">
        <f>SUMIFS($G:$G,$E:$E,18.51,'RAW2'!$A:$A,'RAW2'!A1504)</f>
        <v>91238914</v>
      </c>
      <c r="I1504" s="1" t="str">
        <f>VLOOKUP(A1504,'volatile collection data'!$G$6:$H$69,2,FALSE)</f>
        <v>C</v>
      </c>
      <c r="J1504" s="1">
        <f>VLOOKUP(A1504,'volatile collection data'!$G$6:$I$69,3,FALSE)</f>
        <v>2</v>
      </c>
      <c r="K1504" s="1" t="str">
        <f>VLOOKUP(A1504,'volatile collection data'!$G$6:$N$69,8,FALSE)</f>
        <v>17B</v>
      </c>
      <c r="L1504" s="1">
        <f>VLOOKUP(A1504,'volatile collection data'!$G$6:$J$69,4,FALSE)</f>
        <v>6.35</v>
      </c>
      <c r="M1504" s="1">
        <f>VLOOKUP($A1504,'volatile collection data'!$G$6:$M$69,6,FALSE)</f>
        <v>12</v>
      </c>
      <c r="N1504" s="1">
        <f>VLOOKUP($A1504,'volatile collection data'!$G$6:$M$69,7,FALSE)</f>
        <v>6.35</v>
      </c>
      <c r="O1504" s="1">
        <f>VLOOKUP(A1504,'volatile collection data'!$G$6:$K$69,5,FALSE)</f>
        <v>0</v>
      </c>
      <c r="P1504" s="1" t="str">
        <f t="shared" si="141"/>
        <v>2C</v>
      </c>
      <c r="Q1504">
        <f t="shared" si="139"/>
        <v>7.8438807958009088E-2</v>
      </c>
      <c r="R1504" t="str">
        <f t="shared" si="142"/>
        <v>17B_0-C&amp;6.35%6.35@12</v>
      </c>
      <c r="S1504" t="str">
        <f t="shared" si="143"/>
        <v>2C-17B-VCS-Loc-22</v>
      </c>
      <c r="T1504" t="str">
        <f>IFERROR(IF(VLOOKUP(S1504,Bad!$A:$A,1,FALSE)='RAW2'!S1504,"yes","no"),"no")</f>
        <v>no</v>
      </c>
      <c r="U1504" t="str">
        <f>IFERROR(VLOOKUP(F1504,compounds!$A:$B,2,FALSE),"")</f>
        <v/>
      </c>
      <c r="V1504" t="str">
        <f>VLOOKUP(B1504,'volatile collection data'!$O:$P,2,FALSE)</f>
        <v>26.apr.22 17</v>
      </c>
    </row>
    <row r="1505" spans="1:22" x14ac:dyDescent="0.2">
      <c r="A1505" t="s">
        <v>330</v>
      </c>
      <c r="B1505" s="1" t="str">
        <f t="shared" si="140"/>
        <v>2C</v>
      </c>
      <c r="C1505">
        <v>5.5679999999999996</v>
      </c>
      <c r="D1505">
        <f t="shared" si="138"/>
        <v>5.57</v>
      </c>
      <c r="E1505">
        <f>VLOOKUP(D1505,'Peak Combiner'!$A$5:$D$4980,4,FALSE)</f>
        <v>5.57</v>
      </c>
      <c r="F1505">
        <f>IFERROR(VLOOKUP(D1505,rt_comb!$A:$B,2,FALSE),D1505)</f>
        <v>5.57</v>
      </c>
      <c r="G1505">
        <v>2771457</v>
      </c>
      <c r="H1505">
        <f>SUMIFS($G:$G,$E:$E,18.51,'RAW2'!$A:$A,'RAW2'!A1505)</f>
        <v>91238914</v>
      </c>
      <c r="I1505" s="1" t="str">
        <f>VLOOKUP(A1505,'volatile collection data'!$G$6:$H$69,2,FALSE)</f>
        <v>C</v>
      </c>
      <c r="J1505" s="1">
        <f>VLOOKUP(A1505,'volatile collection data'!$G$6:$I$69,3,FALSE)</f>
        <v>2</v>
      </c>
      <c r="K1505" s="1" t="str">
        <f>VLOOKUP(A1505,'volatile collection data'!$G$6:$N$69,8,FALSE)</f>
        <v>17B</v>
      </c>
      <c r="L1505" s="1">
        <f>VLOOKUP(A1505,'volatile collection data'!$G$6:$J$69,4,FALSE)</f>
        <v>6.35</v>
      </c>
      <c r="M1505" s="1">
        <f>VLOOKUP($A1505,'volatile collection data'!$G$6:$M$69,6,FALSE)</f>
        <v>12</v>
      </c>
      <c r="N1505" s="1">
        <f>VLOOKUP($A1505,'volatile collection data'!$G$6:$M$69,7,FALSE)</f>
        <v>6.35</v>
      </c>
      <c r="O1505" s="1">
        <f>VLOOKUP(A1505,'volatile collection data'!$G$6:$K$69,5,FALSE)</f>
        <v>0</v>
      </c>
      <c r="P1505" s="1" t="str">
        <f t="shared" si="141"/>
        <v>2C</v>
      </c>
      <c r="Q1505">
        <f t="shared" si="139"/>
        <v>2.3917969982623997E-2</v>
      </c>
      <c r="R1505" t="str">
        <f t="shared" si="142"/>
        <v>17B_0-C&amp;6.35%6.35@12</v>
      </c>
      <c r="S1505" t="str">
        <f t="shared" si="143"/>
        <v>2C-17B-VCS-Loc-22</v>
      </c>
      <c r="T1505" t="str">
        <f>IFERROR(IF(VLOOKUP(S1505,Bad!$A:$A,1,FALSE)='RAW2'!S1505,"yes","no"),"no")</f>
        <v>no</v>
      </c>
      <c r="U1505" t="str">
        <f>IFERROR(VLOOKUP(F1505,compounds!$A:$B,2,FALSE),"")</f>
        <v/>
      </c>
      <c r="V1505" t="str">
        <f>VLOOKUP(B1505,'volatile collection data'!$O:$P,2,FALSE)</f>
        <v>26.apr.22 17</v>
      </c>
    </row>
    <row r="1506" spans="1:22" x14ac:dyDescent="0.2">
      <c r="A1506" t="s">
        <v>330</v>
      </c>
      <c r="B1506" s="1" t="str">
        <f t="shared" si="140"/>
        <v>2C</v>
      </c>
      <c r="C1506">
        <v>5.7610000000000001</v>
      </c>
      <c r="D1506">
        <f t="shared" si="138"/>
        <v>5.76</v>
      </c>
      <c r="E1506">
        <f>VLOOKUP(D1506,'Peak Combiner'!$A$5:$D$4980,4,FALSE)</f>
        <v>5.76</v>
      </c>
      <c r="F1506">
        <f>IFERROR(VLOOKUP(D1506,rt_comb!$A:$B,2,FALSE),D1506)</f>
        <v>5.76</v>
      </c>
      <c r="G1506">
        <v>19288710</v>
      </c>
      <c r="H1506">
        <f>SUMIFS($G:$G,$E:$E,18.51,'RAW2'!$A:$A,'RAW2'!A1506)</f>
        <v>91238914</v>
      </c>
      <c r="I1506" s="1" t="str">
        <f>VLOOKUP(A1506,'volatile collection data'!$G$6:$H$69,2,FALSE)</f>
        <v>C</v>
      </c>
      <c r="J1506" s="1">
        <f>VLOOKUP(A1506,'volatile collection data'!$G$6:$I$69,3,FALSE)</f>
        <v>2</v>
      </c>
      <c r="K1506" s="1" t="str">
        <f>VLOOKUP(A1506,'volatile collection data'!$G$6:$N$69,8,FALSE)</f>
        <v>17B</v>
      </c>
      <c r="L1506" s="1">
        <f>VLOOKUP(A1506,'volatile collection data'!$G$6:$J$69,4,FALSE)</f>
        <v>6.35</v>
      </c>
      <c r="M1506" s="1">
        <f>VLOOKUP($A1506,'volatile collection data'!$G$6:$M$69,6,FALSE)</f>
        <v>12</v>
      </c>
      <c r="N1506" s="1">
        <f>VLOOKUP($A1506,'volatile collection data'!$G$6:$M$69,7,FALSE)</f>
        <v>6.35</v>
      </c>
      <c r="O1506" s="1">
        <f>VLOOKUP(A1506,'volatile collection data'!$G$6:$K$69,5,FALSE)</f>
        <v>0</v>
      </c>
      <c r="P1506" s="1" t="str">
        <f t="shared" si="141"/>
        <v>2C</v>
      </c>
      <c r="Q1506">
        <f t="shared" si="139"/>
        <v>0.16646362789808369</v>
      </c>
      <c r="R1506" t="str">
        <f t="shared" si="142"/>
        <v>17B_0-C&amp;6.35%6.35@12</v>
      </c>
      <c r="S1506" t="str">
        <f t="shared" si="143"/>
        <v>2C-17B-VCS-Loc-22</v>
      </c>
      <c r="T1506" t="str">
        <f>IFERROR(IF(VLOOKUP(S1506,Bad!$A:$A,1,FALSE)='RAW2'!S1506,"yes","no"),"no")</f>
        <v>no</v>
      </c>
      <c r="U1506" t="str">
        <f>IFERROR(VLOOKUP(F1506,compounds!$A:$B,2,FALSE),"")</f>
        <v/>
      </c>
      <c r="V1506" t="str">
        <f>VLOOKUP(B1506,'volatile collection data'!$O:$P,2,FALSE)</f>
        <v>26.apr.22 17</v>
      </c>
    </row>
    <row r="1507" spans="1:22" x14ac:dyDescent="0.2">
      <c r="A1507" t="s">
        <v>330</v>
      </c>
      <c r="B1507" s="1" t="str">
        <f t="shared" si="140"/>
        <v>2C</v>
      </c>
      <c r="C1507">
        <v>5.8440000000000003</v>
      </c>
      <c r="D1507">
        <f t="shared" si="138"/>
        <v>5.84</v>
      </c>
      <c r="E1507">
        <f>VLOOKUP(D1507,'Peak Combiner'!$A$5:$D$4980,4,FALSE)</f>
        <v>5.84</v>
      </c>
      <c r="F1507">
        <f>IFERROR(VLOOKUP(D1507,rt_comb!$A:$B,2,FALSE),D1507)</f>
        <v>5.84</v>
      </c>
      <c r="G1507">
        <v>34330633</v>
      </c>
      <c r="H1507">
        <f>SUMIFS($G:$G,$E:$E,18.51,'RAW2'!$A:$A,'RAW2'!A1507)</f>
        <v>91238914</v>
      </c>
      <c r="I1507" s="1" t="str">
        <f>VLOOKUP(A1507,'volatile collection data'!$G$6:$H$69,2,FALSE)</f>
        <v>C</v>
      </c>
      <c r="J1507" s="1">
        <f>VLOOKUP(A1507,'volatile collection data'!$G$6:$I$69,3,FALSE)</f>
        <v>2</v>
      </c>
      <c r="K1507" s="1" t="str">
        <f>VLOOKUP(A1507,'volatile collection data'!$G$6:$N$69,8,FALSE)</f>
        <v>17B</v>
      </c>
      <c r="L1507" s="1">
        <f>VLOOKUP(A1507,'volatile collection data'!$G$6:$J$69,4,FALSE)</f>
        <v>6.35</v>
      </c>
      <c r="M1507" s="1">
        <f>VLOOKUP($A1507,'volatile collection data'!$G$6:$M$69,6,FALSE)</f>
        <v>12</v>
      </c>
      <c r="N1507" s="1">
        <f>VLOOKUP($A1507,'volatile collection data'!$G$6:$M$69,7,FALSE)</f>
        <v>6.35</v>
      </c>
      <c r="O1507" s="1">
        <f>VLOOKUP(A1507,'volatile collection data'!$G$6:$K$69,5,FALSE)</f>
        <v>0</v>
      </c>
      <c r="P1507" s="1" t="str">
        <f t="shared" si="141"/>
        <v>2C</v>
      </c>
      <c r="Q1507">
        <f t="shared" si="139"/>
        <v>0.29627703030517194</v>
      </c>
      <c r="R1507" t="str">
        <f t="shared" si="142"/>
        <v>17B_0-C&amp;6.35%6.35@12</v>
      </c>
      <c r="S1507" t="str">
        <f t="shared" si="143"/>
        <v>2C-17B-VCS-Loc-22</v>
      </c>
      <c r="T1507" t="str">
        <f>IFERROR(IF(VLOOKUP(S1507,Bad!$A:$A,1,FALSE)='RAW2'!S1507,"yes","no"),"no")</f>
        <v>no</v>
      </c>
      <c r="U1507" t="str">
        <f>IFERROR(VLOOKUP(F1507,compounds!$A:$B,2,FALSE),"")</f>
        <v/>
      </c>
      <c r="V1507" t="str">
        <f>VLOOKUP(B1507,'volatile collection data'!$O:$P,2,FALSE)</f>
        <v>26.apr.22 17</v>
      </c>
    </row>
    <row r="1508" spans="1:22" x14ac:dyDescent="0.2">
      <c r="A1508" t="s">
        <v>330</v>
      </c>
      <c r="B1508" s="1" t="str">
        <f t="shared" si="140"/>
        <v>2C</v>
      </c>
      <c r="C1508">
        <v>5.9640000000000004</v>
      </c>
      <c r="D1508">
        <f t="shared" si="138"/>
        <v>5.96</v>
      </c>
      <c r="E1508">
        <f>VLOOKUP(D1508,'Peak Combiner'!$A$5:$D$4980,4,FALSE)</f>
        <v>5.96</v>
      </c>
      <c r="F1508">
        <f>IFERROR(VLOOKUP(D1508,rt_comb!$A:$B,2,FALSE),D1508)</f>
        <v>5.96</v>
      </c>
      <c r="G1508">
        <v>10848427</v>
      </c>
      <c r="H1508">
        <f>SUMIFS($G:$G,$E:$E,18.51,'RAW2'!$A:$A,'RAW2'!A1508)</f>
        <v>91238914</v>
      </c>
      <c r="I1508" s="1" t="str">
        <f>VLOOKUP(A1508,'volatile collection data'!$G$6:$H$69,2,FALSE)</f>
        <v>C</v>
      </c>
      <c r="J1508" s="1">
        <f>VLOOKUP(A1508,'volatile collection data'!$G$6:$I$69,3,FALSE)</f>
        <v>2</v>
      </c>
      <c r="K1508" s="1" t="str">
        <f>VLOOKUP(A1508,'volatile collection data'!$G$6:$N$69,8,FALSE)</f>
        <v>17B</v>
      </c>
      <c r="L1508" s="1">
        <f>VLOOKUP(A1508,'volatile collection data'!$G$6:$J$69,4,FALSE)</f>
        <v>6.35</v>
      </c>
      <c r="M1508" s="1">
        <f>VLOOKUP($A1508,'volatile collection data'!$G$6:$M$69,6,FALSE)</f>
        <v>12</v>
      </c>
      <c r="N1508" s="1">
        <f>VLOOKUP($A1508,'volatile collection data'!$G$6:$M$69,7,FALSE)</f>
        <v>6.35</v>
      </c>
      <c r="O1508" s="1">
        <f>VLOOKUP(A1508,'volatile collection data'!$G$6:$K$69,5,FALSE)</f>
        <v>0</v>
      </c>
      <c r="P1508" s="1" t="str">
        <f t="shared" si="141"/>
        <v>2C</v>
      </c>
      <c r="Q1508">
        <f t="shared" si="139"/>
        <v>9.3623083939129395E-2</v>
      </c>
      <c r="R1508" t="str">
        <f t="shared" si="142"/>
        <v>17B_0-C&amp;6.35%6.35@12</v>
      </c>
      <c r="S1508" t="str">
        <f t="shared" si="143"/>
        <v>2C-17B-VCS-Loc-22</v>
      </c>
      <c r="T1508" t="str">
        <f>IFERROR(IF(VLOOKUP(S1508,Bad!$A:$A,1,FALSE)='RAW2'!S1508,"yes","no"),"no")</f>
        <v>no</v>
      </c>
      <c r="U1508" t="str">
        <f>IFERROR(VLOOKUP(F1508,compounds!$A:$B,2,FALSE),"")</f>
        <v/>
      </c>
      <c r="V1508" t="str">
        <f>VLOOKUP(B1508,'volatile collection data'!$O:$P,2,FALSE)</f>
        <v>26.apr.22 17</v>
      </c>
    </row>
    <row r="1509" spans="1:22" x14ac:dyDescent="0.2">
      <c r="A1509" t="s">
        <v>330</v>
      </c>
      <c r="B1509" s="1" t="str">
        <f t="shared" si="140"/>
        <v>2C</v>
      </c>
      <c r="C1509">
        <v>6.0439999999999996</v>
      </c>
      <c r="D1509">
        <f t="shared" si="138"/>
        <v>6.04</v>
      </c>
      <c r="E1509">
        <f>VLOOKUP(D1509,'Peak Combiner'!$A$5:$D$4980,4,FALSE)</f>
        <v>6.04</v>
      </c>
      <c r="F1509">
        <f>IFERROR(VLOOKUP(D1509,rt_comb!$A:$B,2,FALSE),D1509)</f>
        <v>6.04</v>
      </c>
      <c r="G1509">
        <v>5937629</v>
      </c>
      <c r="H1509">
        <f>SUMIFS($G:$G,$E:$E,18.51,'RAW2'!$A:$A,'RAW2'!A1509)</f>
        <v>91238914</v>
      </c>
      <c r="I1509" s="1" t="str">
        <f>VLOOKUP(A1509,'volatile collection data'!$G$6:$H$69,2,FALSE)</f>
        <v>C</v>
      </c>
      <c r="J1509" s="1">
        <f>VLOOKUP(A1509,'volatile collection data'!$G$6:$I$69,3,FALSE)</f>
        <v>2</v>
      </c>
      <c r="K1509" s="1" t="str">
        <f>VLOOKUP(A1509,'volatile collection data'!$G$6:$N$69,8,FALSE)</f>
        <v>17B</v>
      </c>
      <c r="L1509" s="1">
        <f>VLOOKUP(A1509,'volatile collection data'!$G$6:$J$69,4,FALSE)</f>
        <v>6.35</v>
      </c>
      <c r="M1509" s="1">
        <f>VLOOKUP($A1509,'volatile collection data'!$G$6:$M$69,6,FALSE)</f>
        <v>12</v>
      </c>
      <c r="N1509" s="1">
        <f>VLOOKUP($A1509,'volatile collection data'!$G$6:$M$69,7,FALSE)</f>
        <v>6.35</v>
      </c>
      <c r="O1509" s="1">
        <f>VLOOKUP(A1509,'volatile collection data'!$G$6:$K$69,5,FALSE)</f>
        <v>0</v>
      </c>
      <c r="P1509" s="1" t="str">
        <f t="shared" si="141"/>
        <v>2C</v>
      </c>
      <c r="Q1509">
        <f t="shared" si="139"/>
        <v>5.1242372582348476E-2</v>
      </c>
      <c r="R1509" t="str">
        <f t="shared" si="142"/>
        <v>17B_0-C&amp;6.35%6.35@12</v>
      </c>
      <c r="S1509" t="str">
        <f t="shared" si="143"/>
        <v>2C-17B-VCS-Loc-22</v>
      </c>
      <c r="T1509" t="str">
        <f>IFERROR(IF(VLOOKUP(S1509,Bad!$A:$A,1,FALSE)='RAW2'!S1509,"yes","no"),"no")</f>
        <v>no</v>
      </c>
      <c r="U1509" t="str">
        <f>IFERROR(VLOOKUP(F1509,compounds!$A:$B,2,FALSE),"")</f>
        <v/>
      </c>
      <c r="V1509" t="str">
        <f>VLOOKUP(B1509,'volatile collection data'!$O:$P,2,FALSE)</f>
        <v>26.apr.22 17</v>
      </c>
    </row>
    <row r="1510" spans="1:22" x14ac:dyDescent="0.2">
      <c r="A1510" t="s">
        <v>330</v>
      </c>
      <c r="B1510" s="1" t="str">
        <f t="shared" si="140"/>
        <v>2C</v>
      </c>
      <c r="C1510">
        <v>6.1260000000000003</v>
      </c>
      <c r="D1510">
        <f t="shared" si="138"/>
        <v>6.13</v>
      </c>
      <c r="E1510">
        <f>VLOOKUP(D1510,'Peak Combiner'!$A$5:$D$4980,4,FALSE)</f>
        <v>6.13</v>
      </c>
      <c r="F1510">
        <f>IFERROR(VLOOKUP(D1510,rt_comb!$A:$B,2,FALSE),D1510)</f>
        <v>6.13</v>
      </c>
      <c r="G1510">
        <v>5592177</v>
      </c>
      <c r="H1510">
        <f>SUMIFS($G:$G,$E:$E,18.51,'RAW2'!$A:$A,'RAW2'!A1510)</f>
        <v>91238914</v>
      </c>
      <c r="I1510" s="1" t="str">
        <f>VLOOKUP(A1510,'volatile collection data'!$G$6:$H$69,2,FALSE)</f>
        <v>C</v>
      </c>
      <c r="J1510" s="1">
        <f>VLOOKUP(A1510,'volatile collection data'!$G$6:$I$69,3,FALSE)</f>
        <v>2</v>
      </c>
      <c r="K1510" s="1" t="str">
        <f>VLOOKUP(A1510,'volatile collection data'!$G$6:$N$69,8,FALSE)</f>
        <v>17B</v>
      </c>
      <c r="L1510" s="1">
        <f>VLOOKUP(A1510,'volatile collection data'!$G$6:$J$69,4,FALSE)</f>
        <v>6.35</v>
      </c>
      <c r="M1510" s="1">
        <f>VLOOKUP($A1510,'volatile collection data'!$G$6:$M$69,6,FALSE)</f>
        <v>12</v>
      </c>
      <c r="N1510" s="1">
        <f>VLOOKUP($A1510,'volatile collection data'!$G$6:$M$69,7,FALSE)</f>
        <v>6.35</v>
      </c>
      <c r="O1510" s="1">
        <f>VLOOKUP(A1510,'volatile collection data'!$G$6:$K$69,5,FALSE)</f>
        <v>0</v>
      </c>
      <c r="P1510" s="1" t="str">
        <f t="shared" si="141"/>
        <v>2C</v>
      </c>
      <c r="Q1510">
        <f t="shared" si="139"/>
        <v>4.8261084917976475E-2</v>
      </c>
      <c r="R1510" t="str">
        <f t="shared" si="142"/>
        <v>17B_0-C&amp;6.35%6.35@12</v>
      </c>
      <c r="S1510" t="str">
        <f t="shared" si="143"/>
        <v>2C-17B-VCS-Loc-22</v>
      </c>
      <c r="T1510" t="str">
        <f>IFERROR(IF(VLOOKUP(S1510,Bad!$A:$A,1,FALSE)='RAW2'!S1510,"yes","no"),"no")</f>
        <v>no</v>
      </c>
      <c r="U1510" t="str">
        <f>IFERROR(VLOOKUP(F1510,compounds!$A:$B,2,FALSE),"")</f>
        <v/>
      </c>
      <c r="V1510" t="str">
        <f>VLOOKUP(B1510,'volatile collection data'!$O:$P,2,FALSE)</f>
        <v>26.apr.22 17</v>
      </c>
    </row>
    <row r="1511" spans="1:22" x14ac:dyDescent="0.2">
      <c r="A1511" t="s">
        <v>330</v>
      </c>
      <c r="B1511" s="1" t="str">
        <f t="shared" si="140"/>
        <v>2C</v>
      </c>
      <c r="C1511">
        <v>6.2489999999999997</v>
      </c>
      <c r="D1511">
        <f t="shared" si="138"/>
        <v>6.25</v>
      </c>
      <c r="E1511">
        <f>VLOOKUP(D1511,'Peak Combiner'!$A$5:$D$4980,4,FALSE)</f>
        <v>6.25</v>
      </c>
      <c r="F1511">
        <f>IFERROR(VLOOKUP(D1511,rt_comb!$A:$B,2,FALSE),D1511)</f>
        <v>6.25</v>
      </c>
      <c r="G1511">
        <v>8382819</v>
      </c>
      <c r="H1511">
        <f>SUMIFS($G:$G,$E:$E,18.51,'RAW2'!$A:$A,'RAW2'!A1511)</f>
        <v>91238914</v>
      </c>
      <c r="I1511" s="1" t="str">
        <f>VLOOKUP(A1511,'volatile collection data'!$G$6:$H$69,2,FALSE)</f>
        <v>C</v>
      </c>
      <c r="J1511" s="1">
        <f>VLOOKUP(A1511,'volatile collection data'!$G$6:$I$69,3,FALSE)</f>
        <v>2</v>
      </c>
      <c r="K1511" s="1" t="str">
        <f>VLOOKUP(A1511,'volatile collection data'!$G$6:$N$69,8,FALSE)</f>
        <v>17B</v>
      </c>
      <c r="L1511" s="1">
        <f>VLOOKUP(A1511,'volatile collection data'!$G$6:$J$69,4,FALSE)</f>
        <v>6.35</v>
      </c>
      <c r="M1511" s="1">
        <f>VLOOKUP($A1511,'volatile collection data'!$G$6:$M$69,6,FALSE)</f>
        <v>12</v>
      </c>
      <c r="N1511" s="1">
        <f>VLOOKUP($A1511,'volatile collection data'!$G$6:$M$69,7,FALSE)</f>
        <v>6.35</v>
      </c>
      <c r="O1511" s="1">
        <f>VLOOKUP(A1511,'volatile collection data'!$G$6:$K$69,5,FALSE)</f>
        <v>0</v>
      </c>
      <c r="P1511" s="1" t="str">
        <f t="shared" si="141"/>
        <v>2C</v>
      </c>
      <c r="Q1511">
        <f t="shared" si="139"/>
        <v>7.234462350011929E-2</v>
      </c>
      <c r="R1511" t="str">
        <f t="shared" si="142"/>
        <v>17B_0-C&amp;6.35%6.35@12</v>
      </c>
      <c r="S1511" t="str">
        <f t="shared" si="143"/>
        <v>2C-17B-VCS-Loc-22</v>
      </c>
      <c r="T1511" t="str">
        <f>IFERROR(IF(VLOOKUP(S1511,Bad!$A:$A,1,FALSE)='RAW2'!S1511,"yes","no"),"no")</f>
        <v>no</v>
      </c>
      <c r="U1511" t="str">
        <f>IFERROR(VLOOKUP(F1511,compounds!$A:$B,2,FALSE),"")</f>
        <v/>
      </c>
      <c r="V1511" t="str">
        <f>VLOOKUP(B1511,'volatile collection data'!$O:$P,2,FALSE)</f>
        <v>26.apr.22 17</v>
      </c>
    </row>
    <row r="1512" spans="1:22" x14ac:dyDescent="0.2">
      <c r="A1512" t="s">
        <v>330</v>
      </c>
      <c r="B1512" s="1" t="str">
        <f t="shared" si="140"/>
        <v>2C</v>
      </c>
      <c r="C1512">
        <v>6.6950000000000003</v>
      </c>
      <c r="D1512">
        <f t="shared" si="138"/>
        <v>6.7</v>
      </c>
      <c r="E1512">
        <f>VLOOKUP(D1512,'Peak Combiner'!$A$5:$D$4980,4,FALSE)</f>
        <v>6.7</v>
      </c>
      <c r="F1512">
        <f>IFERROR(VLOOKUP(D1512,rt_comb!$A:$B,2,FALSE),D1512)</f>
        <v>6.7</v>
      </c>
      <c r="G1512">
        <v>2165973</v>
      </c>
      <c r="H1512">
        <f>SUMIFS($G:$G,$E:$E,18.51,'RAW2'!$A:$A,'RAW2'!A1512)</f>
        <v>91238914</v>
      </c>
      <c r="I1512" s="1" t="str">
        <f>VLOOKUP(A1512,'volatile collection data'!$G$6:$H$69,2,FALSE)</f>
        <v>C</v>
      </c>
      <c r="J1512" s="1">
        <f>VLOOKUP(A1512,'volatile collection data'!$G$6:$I$69,3,FALSE)</f>
        <v>2</v>
      </c>
      <c r="K1512" s="1" t="str">
        <f>VLOOKUP(A1512,'volatile collection data'!$G$6:$N$69,8,FALSE)</f>
        <v>17B</v>
      </c>
      <c r="L1512" s="1">
        <f>VLOOKUP(A1512,'volatile collection data'!$G$6:$J$69,4,FALSE)</f>
        <v>6.35</v>
      </c>
      <c r="M1512" s="1">
        <f>VLOOKUP($A1512,'volatile collection data'!$G$6:$M$69,6,FALSE)</f>
        <v>12</v>
      </c>
      <c r="N1512" s="1">
        <f>VLOOKUP($A1512,'volatile collection data'!$G$6:$M$69,7,FALSE)</f>
        <v>6.35</v>
      </c>
      <c r="O1512" s="1">
        <f>VLOOKUP(A1512,'volatile collection data'!$G$6:$K$69,5,FALSE)</f>
        <v>0</v>
      </c>
      <c r="P1512" s="1" t="str">
        <f t="shared" si="141"/>
        <v>2C</v>
      </c>
      <c r="Q1512">
        <f t="shared" si="139"/>
        <v>1.8692578379233039E-2</v>
      </c>
      <c r="R1512" t="str">
        <f t="shared" si="142"/>
        <v>17B_0-C&amp;6.35%6.35@12</v>
      </c>
      <c r="S1512" t="str">
        <f t="shared" si="143"/>
        <v>2C-17B-VCS-Loc-22</v>
      </c>
      <c r="T1512" t="str">
        <f>IFERROR(IF(VLOOKUP(S1512,Bad!$A:$A,1,FALSE)='RAW2'!S1512,"yes","no"),"no")</f>
        <v>no</v>
      </c>
      <c r="U1512" t="str">
        <f>IFERROR(VLOOKUP(F1512,compounds!$A:$B,2,FALSE),"")</f>
        <v/>
      </c>
      <c r="V1512" t="str">
        <f>VLOOKUP(B1512,'volatile collection data'!$O:$P,2,FALSE)</f>
        <v>26.apr.22 17</v>
      </c>
    </row>
    <row r="1513" spans="1:22" x14ac:dyDescent="0.2">
      <c r="A1513" t="s">
        <v>330</v>
      </c>
      <c r="B1513" s="1" t="str">
        <f t="shared" si="140"/>
        <v>2C</v>
      </c>
      <c r="C1513">
        <v>7.0869999999999997</v>
      </c>
      <c r="D1513">
        <f t="shared" si="138"/>
        <v>7.09</v>
      </c>
      <c r="E1513">
        <f>VLOOKUP(D1513,'Peak Combiner'!$A$5:$D$4980,4,FALSE)</f>
        <v>7.09</v>
      </c>
      <c r="F1513">
        <f>IFERROR(VLOOKUP(D1513,rt_comb!$A:$B,2,FALSE),D1513)</f>
        <v>7.09</v>
      </c>
      <c r="G1513">
        <v>9546441</v>
      </c>
      <c r="H1513">
        <f>SUMIFS($G:$G,$E:$E,18.51,'RAW2'!$A:$A,'RAW2'!A1513)</f>
        <v>91238914</v>
      </c>
      <c r="I1513" s="1" t="str">
        <f>VLOOKUP(A1513,'volatile collection data'!$G$6:$H$69,2,FALSE)</f>
        <v>C</v>
      </c>
      <c r="J1513" s="1">
        <f>VLOOKUP(A1513,'volatile collection data'!$G$6:$I$69,3,FALSE)</f>
        <v>2</v>
      </c>
      <c r="K1513" s="1" t="str">
        <f>VLOOKUP(A1513,'volatile collection data'!$G$6:$N$69,8,FALSE)</f>
        <v>17B</v>
      </c>
      <c r="L1513" s="1">
        <f>VLOOKUP(A1513,'volatile collection data'!$G$6:$J$69,4,FALSE)</f>
        <v>6.35</v>
      </c>
      <c r="M1513" s="1">
        <f>VLOOKUP($A1513,'volatile collection data'!$G$6:$M$69,6,FALSE)</f>
        <v>12</v>
      </c>
      <c r="N1513" s="1">
        <f>VLOOKUP($A1513,'volatile collection data'!$G$6:$M$69,7,FALSE)</f>
        <v>6.35</v>
      </c>
      <c r="O1513" s="1">
        <f>VLOOKUP(A1513,'volatile collection data'!$G$6:$K$69,5,FALSE)</f>
        <v>0</v>
      </c>
      <c r="P1513" s="1" t="str">
        <f t="shared" si="141"/>
        <v>2C</v>
      </c>
      <c r="Q1513">
        <f t="shared" si="139"/>
        <v>8.2386805668964377E-2</v>
      </c>
      <c r="R1513" t="str">
        <f t="shared" si="142"/>
        <v>17B_0-C&amp;6.35%6.35@12</v>
      </c>
      <c r="S1513" t="str">
        <f t="shared" si="143"/>
        <v>2C-17B-VCS-Loc-22</v>
      </c>
      <c r="T1513" t="str">
        <f>IFERROR(IF(VLOOKUP(S1513,Bad!$A:$A,1,FALSE)='RAW2'!S1513,"yes","no"),"no")</f>
        <v>no</v>
      </c>
      <c r="U1513" t="str">
        <f>IFERROR(VLOOKUP(F1513,compounds!$A:$B,2,FALSE),"")</f>
        <v/>
      </c>
      <c r="V1513" t="str">
        <f>VLOOKUP(B1513,'volatile collection data'!$O:$P,2,FALSE)</f>
        <v>26.apr.22 17</v>
      </c>
    </row>
    <row r="1514" spans="1:22" x14ac:dyDescent="0.2">
      <c r="A1514" t="s">
        <v>330</v>
      </c>
      <c r="B1514" s="1" t="str">
        <f t="shared" si="140"/>
        <v>2C</v>
      </c>
      <c r="C1514">
        <v>7.2530000000000001</v>
      </c>
      <c r="D1514">
        <f t="shared" si="138"/>
        <v>7.25</v>
      </c>
      <c r="E1514">
        <f>VLOOKUP(D1514,'Peak Combiner'!$A$5:$D$4980,4,FALSE)</f>
        <v>7.25</v>
      </c>
      <c r="F1514">
        <f>IFERROR(VLOOKUP(D1514,rt_comb!$A:$B,2,FALSE),D1514)</f>
        <v>7.25</v>
      </c>
      <c r="G1514">
        <v>1703698</v>
      </c>
      <c r="H1514">
        <f>SUMIFS($G:$G,$E:$E,18.51,'RAW2'!$A:$A,'RAW2'!A1514)</f>
        <v>91238914</v>
      </c>
      <c r="I1514" s="1" t="str">
        <f>VLOOKUP(A1514,'volatile collection data'!$G$6:$H$69,2,FALSE)</f>
        <v>C</v>
      </c>
      <c r="J1514" s="1">
        <f>VLOOKUP(A1514,'volatile collection data'!$G$6:$I$69,3,FALSE)</f>
        <v>2</v>
      </c>
      <c r="K1514" s="1" t="str">
        <f>VLOOKUP(A1514,'volatile collection data'!$G$6:$N$69,8,FALSE)</f>
        <v>17B</v>
      </c>
      <c r="L1514" s="1">
        <f>VLOOKUP(A1514,'volatile collection data'!$G$6:$J$69,4,FALSE)</f>
        <v>6.35</v>
      </c>
      <c r="M1514" s="1">
        <f>VLOOKUP($A1514,'volatile collection data'!$G$6:$M$69,6,FALSE)</f>
        <v>12</v>
      </c>
      <c r="N1514" s="1">
        <f>VLOOKUP($A1514,'volatile collection data'!$G$6:$M$69,7,FALSE)</f>
        <v>6.35</v>
      </c>
      <c r="O1514" s="1">
        <f>VLOOKUP(A1514,'volatile collection data'!$G$6:$K$69,5,FALSE)</f>
        <v>0</v>
      </c>
      <c r="P1514" s="1" t="str">
        <f t="shared" si="141"/>
        <v>2C</v>
      </c>
      <c r="Q1514">
        <f t="shared" si="139"/>
        <v>1.4703095744749617E-2</v>
      </c>
      <c r="R1514" t="str">
        <f t="shared" si="142"/>
        <v>17B_0-C&amp;6.35%6.35@12</v>
      </c>
      <c r="S1514" t="str">
        <f t="shared" si="143"/>
        <v>2C-17B-VCS-Loc-22</v>
      </c>
      <c r="T1514" t="str">
        <f>IFERROR(IF(VLOOKUP(S1514,Bad!$A:$A,1,FALSE)='RAW2'!S1514,"yes","no"),"no")</f>
        <v>no</v>
      </c>
      <c r="U1514" t="str">
        <f>IFERROR(VLOOKUP(F1514,compounds!$A:$B,2,FALSE),"")</f>
        <v/>
      </c>
      <c r="V1514" t="str">
        <f>VLOOKUP(B1514,'volatile collection data'!$O:$P,2,FALSE)</f>
        <v>26.apr.22 17</v>
      </c>
    </row>
    <row r="1515" spans="1:22" x14ac:dyDescent="0.2">
      <c r="A1515" t="s">
        <v>330</v>
      </c>
      <c r="B1515" s="1" t="str">
        <f t="shared" si="140"/>
        <v>2C</v>
      </c>
      <c r="C1515">
        <v>7.3479999999999999</v>
      </c>
      <c r="D1515">
        <f t="shared" si="138"/>
        <v>7.35</v>
      </c>
      <c r="E1515">
        <f>VLOOKUP(D1515,'Peak Combiner'!$A$5:$D$4980,4,FALSE)</f>
        <v>7.35</v>
      </c>
      <c r="F1515">
        <f>IFERROR(VLOOKUP(D1515,rt_comb!$A:$B,2,FALSE),D1515)</f>
        <v>7.35</v>
      </c>
      <c r="G1515">
        <v>2030836</v>
      </c>
      <c r="H1515">
        <f>SUMIFS($G:$G,$E:$E,18.51,'RAW2'!$A:$A,'RAW2'!A1515)</f>
        <v>91238914</v>
      </c>
      <c r="I1515" s="1" t="str">
        <f>VLOOKUP(A1515,'volatile collection data'!$G$6:$H$69,2,FALSE)</f>
        <v>C</v>
      </c>
      <c r="J1515" s="1">
        <f>VLOOKUP(A1515,'volatile collection data'!$G$6:$I$69,3,FALSE)</f>
        <v>2</v>
      </c>
      <c r="K1515" s="1" t="str">
        <f>VLOOKUP(A1515,'volatile collection data'!$G$6:$N$69,8,FALSE)</f>
        <v>17B</v>
      </c>
      <c r="L1515" s="1">
        <f>VLOOKUP(A1515,'volatile collection data'!$G$6:$J$69,4,FALSE)</f>
        <v>6.35</v>
      </c>
      <c r="M1515" s="1">
        <f>VLOOKUP($A1515,'volatile collection data'!$G$6:$M$69,6,FALSE)</f>
        <v>12</v>
      </c>
      <c r="N1515" s="1">
        <f>VLOOKUP($A1515,'volatile collection data'!$G$6:$M$69,7,FALSE)</f>
        <v>6.35</v>
      </c>
      <c r="O1515" s="1">
        <f>VLOOKUP(A1515,'volatile collection data'!$G$6:$K$69,5,FALSE)</f>
        <v>0</v>
      </c>
      <c r="P1515" s="1" t="str">
        <f t="shared" si="141"/>
        <v>2C</v>
      </c>
      <c r="Q1515">
        <f t="shared" si="139"/>
        <v>1.7526331632651052E-2</v>
      </c>
      <c r="R1515" t="str">
        <f t="shared" si="142"/>
        <v>17B_0-C&amp;6.35%6.35@12</v>
      </c>
      <c r="S1515" t="str">
        <f t="shared" si="143"/>
        <v>2C-17B-VCS-Loc-22</v>
      </c>
      <c r="T1515" t="str">
        <f>IFERROR(IF(VLOOKUP(S1515,Bad!$A:$A,1,FALSE)='RAW2'!S1515,"yes","no"),"no")</f>
        <v>no</v>
      </c>
      <c r="U1515" t="str">
        <f>IFERROR(VLOOKUP(F1515,compounds!$A:$B,2,FALSE),"")</f>
        <v/>
      </c>
      <c r="V1515" t="str">
        <f>VLOOKUP(B1515,'volatile collection data'!$O:$P,2,FALSE)</f>
        <v>26.apr.22 17</v>
      </c>
    </row>
    <row r="1516" spans="1:22" x14ac:dyDescent="0.2">
      <c r="A1516" t="s">
        <v>330</v>
      </c>
      <c r="B1516" s="1" t="str">
        <f t="shared" si="140"/>
        <v>2C</v>
      </c>
      <c r="C1516">
        <v>7.415</v>
      </c>
      <c r="D1516">
        <f t="shared" si="138"/>
        <v>7.42</v>
      </c>
      <c r="E1516">
        <f>VLOOKUP(D1516,'Peak Combiner'!$A$5:$D$4980,4,FALSE)</f>
        <v>7.42</v>
      </c>
      <c r="F1516">
        <f>IFERROR(VLOOKUP(D1516,rt_comb!$A:$B,2,FALSE),D1516)</f>
        <v>7.42</v>
      </c>
      <c r="G1516">
        <v>2098883</v>
      </c>
      <c r="H1516">
        <f>SUMIFS($G:$G,$E:$E,18.51,'RAW2'!$A:$A,'RAW2'!A1516)</f>
        <v>91238914</v>
      </c>
      <c r="I1516" s="1" t="str">
        <f>VLOOKUP(A1516,'volatile collection data'!$G$6:$H$69,2,FALSE)</f>
        <v>C</v>
      </c>
      <c r="J1516" s="1">
        <f>VLOOKUP(A1516,'volatile collection data'!$G$6:$I$69,3,FALSE)</f>
        <v>2</v>
      </c>
      <c r="K1516" s="1" t="str">
        <f>VLOOKUP(A1516,'volatile collection data'!$G$6:$N$69,8,FALSE)</f>
        <v>17B</v>
      </c>
      <c r="L1516" s="1">
        <f>VLOOKUP(A1516,'volatile collection data'!$G$6:$J$69,4,FALSE)</f>
        <v>6.35</v>
      </c>
      <c r="M1516" s="1">
        <f>VLOOKUP($A1516,'volatile collection data'!$G$6:$M$69,6,FALSE)</f>
        <v>12</v>
      </c>
      <c r="N1516" s="1">
        <f>VLOOKUP($A1516,'volatile collection data'!$G$6:$M$69,7,FALSE)</f>
        <v>6.35</v>
      </c>
      <c r="O1516" s="1">
        <f>VLOOKUP(A1516,'volatile collection data'!$G$6:$K$69,5,FALSE)</f>
        <v>0</v>
      </c>
      <c r="P1516" s="1" t="str">
        <f t="shared" si="141"/>
        <v>2C</v>
      </c>
      <c r="Q1516">
        <f t="shared" si="139"/>
        <v>1.8113584512059831E-2</v>
      </c>
      <c r="R1516" t="str">
        <f t="shared" si="142"/>
        <v>17B_0-C&amp;6.35%6.35@12</v>
      </c>
      <c r="S1516" t="str">
        <f t="shared" si="143"/>
        <v>2C-17B-VCS-Loc-22</v>
      </c>
      <c r="T1516" t="str">
        <f>IFERROR(IF(VLOOKUP(S1516,Bad!$A:$A,1,FALSE)='RAW2'!S1516,"yes","no"),"no")</f>
        <v>no</v>
      </c>
      <c r="U1516" t="str">
        <f>IFERROR(VLOOKUP(F1516,compounds!$A:$B,2,FALSE),"")</f>
        <v/>
      </c>
      <c r="V1516" t="str">
        <f>VLOOKUP(B1516,'volatile collection data'!$O:$P,2,FALSE)</f>
        <v>26.apr.22 17</v>
      </c>
    </row>
    <row r="1517" spans="1:22" x14ac:dyDescent="0.2">
      <c r="A1517" t="s">
        <v>330</v>
      </c>
      <c r="B1517" s="1" t="str">
        <f t="shared" si="140"/>
        <v>2C</v>
      </c>
      <c r="C1517">
        <v>7.7220000000000004</v>
      </c>
      <c r="D1517">
        <f t="shared" si="138"/>
        <v>7.72</v>
      </c>
      <c r="E1517">
        <f>VLOOKUP(D1517,'Peak Combiner'!$A$5:$D$4980,4,FALSE)</f>
        <v>7.72</v>
      </c>
      <c r="F1517">
        <f>IFERROR(VLOOKUP(D1517,rt_comb!$A:$B,2,FALSE),D1517)</f>
        <v>7.72</v>
      </c>
      <c r="G1517">
        <v>5109349</v>
      </c>
      <c r="H1517">
        <f>SUMIFS($G:$G,$E:$E,18.51,'RAW2'!$A:$A,'RAW2'!A1517)</f>
        <v>91238914</v>
      </c>
      <c r="I1517" s="1" t="str">
        <f>VLOOKUP(A1517,'volatile collection data'!$G$6:$H$69,2,FALSE)</f>
        <v>C</v>
      </c>
      <c r="J1517" s="1">
        <f>VLOOKUP(A1517,'volatile collection data'!$G$6:$I$69,3,FALSE)</f>
        <v>2</v>
      </c>
      <c r="K1517" s="1" t="str">
        <f>VLOOKUP(A1517,'volatile collection data'!$G$6:$N$69,8,FALSE)</f>
        <v>17B</v>
      </c>
      <c r="L1517" s="1">
        <f>VLOOKUP(A1517,'volatile collection data'!$G$6:$J$69,4,FALSE)</f>
        <v>6.35</v>
      </c>
      <c r="M1517" s="1">
        <f>VLOOKUP($A1517,'volatile collection data'!$G$6:$M$69,6,FALSE)</f>
        <v>12</v>
      </c>
      <c r="N1517" s="1">
        <f>VLOOKUP($A1517,'volatile collection data'!$G$6:$M$69,7,FALSE)</f>
        <v>6.35</v>
      </c>
      <c r="O1517" s="1">
        <f>VLOOKUP(A1517,'volatile collection data'!$G$6:$K$69,5,FALSE)</f>
        <v>0</v>
      </c>
      <c r="P1517" s="1" t="str">
        <f t="shared" si="141"/>
        <v>2C</v>
      </c>
      <c r="Q1517">
        <f t="shared" si="139"/>
        <v>4.4094227697831841E-2</v>
      </c>
      <c r="R1517" t="str">
        <f t="shared" si="142"/>
        <v>17B_0-C&amp;6.35%6.35@12</v>
      </c>
      <c r="S1517" t="str">
        <f t="shared" si="143"/>
        <v>2C-17B-VCS-Loc-22</v>
      </c>
      <c r="T1517" t="str">
        <f>IFERROR(IF(VLOOKUP(S1517,Bad!$A:$A,1,FALSE)='RAW2'!S1517,"yes","no"),"no")</f>
        <v>no</v>
      </c>
      <c r="U1517" t="str">
        <f>IFERROR(VLOOKUP(F1517,compounds!$A:$B,2,FALSE),"")</f>
        <v/>
      </c>
      <c r="V1517" t="str">
        <f>VLOOKUP(B1517,'volatile collection data'!$O:$P,2,FALSE)</f>
        <v>26.apr.22 17</v>
      </c>
    </row>
    <row r="1518" spans="1:22" x14ac:dyDescent="0.2">
      <c r="A1518" t="s">
        <v>330</v>
      </c>
      <c r="B1518" s="1" t="str">
        <f t="shared" si="140"/>
        <v>2C</v>
      </c>
      <c r="C1518">
        <v>7.83</v>
      </c>
      <c r="D1518">
        <f t="shared" si="138"/>
        <v>7.83</v>
      </c>
      <c r="E1518">
        <f>VLOOKUP(D1518,'Peak Combiner'!$A$5:$D$4980,4,FALSE)</f>
        <v>7.83</v>
      </c>
      <c r="F1518">
        <f>IFERROR(VLOOKUP(D1518,rt_comb!$A:$B,2,FALSE),D1518)</f>
        <v>7.83</v>
      </c>
      <c r="G1518">
        <v>2759364</v>
      </c>
      <c r="H1518">
        <f>SUMIFS($G:$G,$E:$E,18.51,'RAW2'!$A:$A,'RAW2'!A1518)</f>
        <v>91238914</v>
      </c>
      <c r="I1518" s="1" t="str">
        <f>VLOOKUP(A1518,'volatile collection data'!$G$6:$H$69,2,FALSE)</f>
        <v>C</v>
      </c>
      <c r="J1518" s="1">
        <f>VLOOKUP(A1518,'volatile collection data'!$G$6:$I$69,3,FALSE)</f>
        <v>2</v>
      </c>
      <c r="K1518" s="1" t="str">
        <f>VLOOKUP(A1518,'volatile collection data'!$G$6:$N$69,8,FALSE)</f>
        <v>17B</v>
      </c>
      <c r="L1518" s="1">
        <f>VLOOKUP(A1518,'volatile collection data'!$G$6:$J$69,4,FALSE)</f>
        <v>6.35</v>
      </c>
      <c r="M1518" s="1">
        <f>VLOOKUP($A1518,'volatile collection data'!$G$6:$M$69,6,FALSE)</f>
        <v>12</v>
      </c>
      <c r="N1518" s="1">
        <f>VLOOKUP($A1518,'volatile collection data'!$G$6:$M$69,7,FALSE)</f>
        <v>6.35</v>
      </c>
      <c r="O1518" s="1">
        <f>VLOOKUP(A1518,'volatile collection data'!$G$6:$K$69,5,FALSE)</f>
        <v>0</v>
      </c>
      <c r="P1518" s="1" t="str">
        <f t="shared" si="141"/>
        <v>2C</v>
      </c>
      <c r="Q1518">
        <f t="shared" si="139"/>
        <v>2.3813606100738089E-2</v>
      </c>
      <c r="R1518" t="str">
        <f t="shared" si="142"/>
        <v>17B_0-C&amp;6.35%6.35@12</v>
      </c>
      <c r="S1518" t="str">
        <f t="shared" si="143"/>
        <v>2C-17B-VCS-Loc-22</v>
      </c>
      <c r="T1518" t="str">
        <f>IFERROR(IF(VLOOKUP(S1518,Bad!$A:$A,1,FALSE)='RAW2'!S1518,"yes","no"),"no")</f>
        <v>no</v>
      </c>
      <c r="U1518" t="str">
        <f>IFERROR(VLOOKUP(F1518,compounds!$A:$B,2,FALSE),"")</f>
        <v/>
      </c>
      <c r="V1518" t="str">
        <f>VLOOKUP(B1518,'volatile collection data'!$O:$P,2,FALSE)</f>
        <v>26.apr.22 17</v>
      </c>
    </row>
    <row r="1519" spans="1:22" x14ac:dyDescent="0.2">
      <c r="A1519" t="s">
        <v>330</v>
      </c>
      <c r="B1519" s="1" t="str">
        <f t="shared" si="140"/>
        <v>2C</v>
      </c>
      <c r="C1519">
        <v>7.9139999999999997</v>
      </c>
      <c r="D1519">
        <f t="shared" si="138"/>
        <v>7.91</v>
      </c>
      <c r="E1519">
        <f>VLOOKUP(D1519,'Peak Combiner'!$A$5:$D$4980,4,FALSE)</f>
        <v>7.91</v>
      </c>
      <c r="F1519">
        <f>IFERROR(VLOOKUP(D1519,rt_comb!$A:$B,2,FALSE),D1519)</f>
        <v>7.91</v>
      </c>
      <c r="G1519">
        <v>6438250</v>
      </c>
      <c r="H1519">
        <f>SUMIFS($G:$G,$E:$E,18.51,'RAW2'!$A:$A,'RAW2'!A1519)</f>
        <v>91238914</v>
      </c>
      <c r="I1519" s="1" t="str">
        <f>VLOOKUP(A1519,'volatile collection data'!$G$6:$H$69,2,FALSE)</f>
        <v>C</v>
      </c>
      <c r="J1519" s="1">
        <f>VLOOKUP(A1519,'volatile collection data'!$G$6:$I$69,3,FALSE)</f>
        <v>2</v>
      </c>
      <c r="K1519" s="1" t="str">
        <f>VLOOKUP(A1519,'volatile collection data'!$G$6:$N$69,8,FALSE)</f>
        <v>17B</v>
      </c>
      <c r="L1519" s="1">
        <f>VLOOKUP(A1519,'volatile collection data'!$G$6:$J$69,4,FALSE)</f>
        <v>6.35</v>
      </c>
      <c r="M1519" s="1">
        <f>VLOOKUP($A1519,'volatile collection data'!$G$6:$M$69,6,FALSE)</f>
        <v>12</v>
      </c>
      <c r="N1519" s="1">
        <f>VLOOKUP($A1519,'volatile collection data'!$G$6:$M$69,7,FALSE)</f>
        <v>6.35</v>
      </c>
      <c r="O1519" s="1">
        <f>VLOOKUP(A1519,'volatile collection data'!$G$6:$K$69,5,FALSE)</f>
        <v>0</v>
      </c>
      <c r="P1519" s="1" t="str">
        <f t="shared" si="141"/>
        <v>2C</v>
      </c>
      <c r="Q1519">
        <f t="shared" si="139"/>
        <v>5.5562785293305633E-2</v>
      </c>
      <c r="R1519" t="str">
        <f t="shared" si="142"/>
        <v>17B_0-C&amp;6.35%6.35@12</v>
      </c>
      <c r="S1519" t="str">
        <f t="shared" si="143"/>
        <v>2C-17B-VCS-Loc-22</v>
      </c>
      <c r="T1519" t="str">
        <f>IFERROR(IF(VLOOKUP(S1519,Bad!$A:$A,1,FALSE)='RAW2'!S1519,"yes","no"),"no")</f>
        <v>no</v>
      </c>
      <c r="U1519" t="str">
        <f>IFERROR(VLOOKUP(F1519,compounds!$A:$B,2,FALSE),"")</f>
        <v/>
      </c>
      <c r="V1519" t="str">
        <f>VLOOKUP(B1519,'volatile collection data'!$O:$P,2,FALSE)</f>
        <v>26.apr.22 17</v>
      </c>
    </row>
    <row r="1520" spans="1:22" x14ac:dyDescent="0.2">
      <c r="A1520" t="s">
        <v>330</v>
      </c>
      <c r="B1520" s="1" t="str">
        <f t="shared" si="140"/>
        <v>2C</v>
      </c>
      <c r="C1520">
        <v>8.0060000000000002</v>
      </c>
      <c r="D1520">
        <f t="shared" si="138"/>
        <v>8.01</v>
      </c>
      <c r="E1520">
        <f>VLOOKUP(D1520,'Peak Combiner'!$A$5:$D$4980,4,FALSE)</f>
        <v>8.01</v>
      </c>
      <c r="F1520">
        <f>IFERROR(VLOOKUP(D1520,rt_comb!$A:$B,2,FALSE),D1520)</f>
        <v>8.01</v>
      </c>
      <c r="G1520">
        <v>11455888</v>
      </c>
      <c r="H1520">
        <f>SUMIFS($G:$G,$E:$E,18.51,'RAW2'!$A:$A,'RAW2'!A1520)</f>
        <v>91238914</v>
      </c>
      <c r="I1520" s="1" t="str">
        <f>VLOOKUP(A1520,'volatile collection data'!$G$6:$H$69,2,FALSE)</f>
        <v>C</v>
      </c>
      <c r="J1520" s="1">
        <f>VLOOKUP(A1520,'volatile collection data'!$G$6:$I$69,3,FALSE)</f>
        <v>2</v>
      </c>
      <c r="K1520" s="1" t="str">
        <f>VLOOKUP(A1520,'volatile collection data'!$G$6:$N$69,8,FALSE)</f>
        <v>17B</v>
      </c>
      <c r="L1520" s="1">
        <f>VLOOKUP(A1520,'volatile collection data'!$G$6:$J$69,4,FALSE)</f>
        <v>6.35</v>
      </c>
      <c r="M1520" s="1">
        <f>VLOOKUP($A1520,'volatile collection data'!$G$6:$M$69,6,FALSE)</f>
        <v>12</v>
      </c>
      <c r="N1520" s="1">
        <f>VLOOKUP($A1520,'volatile collection data'!$G$6:$M$69,7,FALSE)</f>
        <v>6.35</v>
      </c>
      <c r="O1520" s="1">
        <f>VLOOKUP(A1520,'volatile collection data'!$G$6:$K$69,5,FALSE)</f>
        <v>0</v>
      </c>
      <c r="P1520" s="1" t="str">
        <f t="shared" si="141"/>
        <v>2C</v>
      </c>
      <c r="Q1520">
        <f t="shared" si="139"/>
        <v>9.8865537263721756E-2</v>
      </c>
      <c r="R1520" t="str">
        <f t="shared" si="142"/>
        <v>17B_0-C&amp;6.35%6.35@12</v>
      </c>
      <c r="S1520" t="str">
        <f t="shared" si="143"/>
        <v>2C-17B-VCS-Loc-22</v>
      </c>
      <c r="T1520" t="str">
        <f>IFERROR(IF(VLOOKUP(S1520,Bad!$A:$A,1,FALSE)='RAW2'!S1520,"yes","no"),"no")</f>
        <v>no</v>
      </c>
      <c r="U1520" t="str">
        <f>IFERROR(VLOOKUP(F1520,compounds!$A:$B,2,FALSE),"")</f>
        <v/>
      </c>
      <c r="V1520" t="str">
        <f>VLOOKUP(B1520,'volatile collection data'!$O:$P,2,FALSE)</f>
        <v>26.apr.22 17</v>
      </c>
    </row>
    <row r="1521" spans="1:22" x14ac:dyDescent="0.2">
      <c r="A1521" t="s">
        <v>330</v>
      </c>
      <c r="B1521" s="1" t="str">
        <f t="shared" si="140"/>
        <v>2C</v>
      </c>
      <c r="C1521">
        <v>8.2149999999999999</v>
      </c>
      <c r="D1521">
        <f t="shared" si="138"/>
        <v>8.2200000000000006</v>
      </c>
      <c r="E1521">
        <f>VLOOKUP(D1521,'Peak Combiner'!$A$5:$D$4980,4,FALSE)</f>
        <v>8.2200000000000006</v>
      </c>
      <c r="F1521">
        <f>IFERROR(VLOOKUP(D1521,rt_comb!$A:$B,2,FALSE),D1521)</f>
        <v>8.2200000000000006</v>
      </c>
      <c r="G1521">
        <v>3863006</v>
      </c>
      <c r="H1521">
        <f>SUMIFS($G:$G,$E:$E,18.51,'RAW2'!$A:$A,'RAW2'!A1521)</f>
        <v>91238914</v>
      </c>
      <c r="I1521" s="1" t="str">
        <f>VLOOKUP(A1521,'volatile collection data'!$G$6:$H$69,2,FALSE)</f>
        <v>C</v>
      </c>
      <c r="J1521" s="1">
        <f>VLOOKUP(A1521,'volatile collection data'!$G$6:$I$69,3,FALSE)</f>
        <v>2</v>
      </c>
      <c r="K1521" s="1" t="str">
        <f>VLOOKUP(A1521,'volatile collection data'!$G$6:$N$69,8,FALSE)</f>
        <v>17B</v>
      </c>
      <c r="L1521" s="1">
        <f>VLOOKUP(A1521,'volatile collection data'!$G$6:$J$69,4,FALSE)</f>
        <v>6.35</v>
      </c>
      <c r="M1521" s="1">
        <f>VLOOKUP($A1521,'volatile collection data'!$G$6:$M$69,6,FALSE)</f>
        <v>12</v>
      </c>
      <c r="N1521" s="1">
        <f>VLOOKUP($A1521,'volatile collection data'!$G$6:$M$69,7,FALSE)</f>
        <v>6.35</v>
      </c>
      <c r="O1521" s="1">
        <f>VLOOKUP(A1521,'volatile collection data'!$G$6:$K$69,5,FALSE)</f>
        <v>0</v>
      </c>
      <c r="P1521" s="1" t="str">
        <f t="shared" si="141"/>
        <v>2C</v>
      </c>
      <c r="Q1521">
        <f t="shared" si="139"/>
        <v>3.3338154461965815E-2</v>
      </c>
      <c r="R1521" t="str">
        <f t="shared" si="142"/>
        <v>17B_0-C&amp;6.35%6.35@12</v>
      </c>
      <c r="S1521" t="str">
        <f t="shared" si="143"/>
        <v>2C-17B-VCS-Loc-22</v>
      </c>
      <c r="T1521" t="str">
        <f>IFERROR(IF(VLOOKUP(S1521,Bad!$A:$A,1,FALSE)='RAW2'!S1521,"yes","no"),"no")</f>
        <v>no</v>
      </c>
      <c r="U1521" t="str">
        <f>IFERROR(VLOOKUP(F1521,compounds!$A:$B,2,FALSE),"")</f>
        <v/>
      </c>
      <c r="V1521" t="str">
        <f>VLOOKUP(B1521,'volatile collection data'!$O:$P,2,FALSE)</f>
        <v>26.apr.22 17</v>
      </c>
    </row>
    <row r="1522" spans="1:22" x14ac:dyDescent="0.2">
      <c r="A1522" t="s">
        <v>330</v>
      </c>
      <c r="B1522" s="1" t="str">
        <f t="shared" si="140"/>
        <v>2C</v>
      </c>
      <c r="C1522">
        <v>8.2840000000000007</v>
      </c>
      <c r="D1522">
        <f t="shared" si="138"/>
        <v>8.2799999999999994</v>
      </c>
      <c r="E1522">
        <f>VLOOKUP(D1522,'Peak Combiner'!$A$5:$D$4980,4,FALSE)</f>
        <v>8.2799999999999994</v>
      </c>
      <c r="F1522">
        <f>IFERROR(VLOOKUP(D1522,rt_comb!$A:$B,2,FALSE),D1522)</f>
        <v>8.2799999999999994</v>
      </c>
      <c r="G1522">
        <v>4415640</v>
      </c>
      <c r="H1522">
        <f>SUMIFS($G:$G,$E:$E,18.51,'RAW2'!$A:$A,'RAW2'!A1522)</f>
        <v>91238914</v>
      </c>
      <c r="I1522" s="1" t="str">
        <f>VLOOKUP(A1522,'volatile collection data'!$G$6:$H$69,2,FALSE)</f>
        <v>C</v>
      </c>
      <c r="J1522" s="1">
        <f>VLOOKUP(A1522,'volatile collection data'!$G$6:$I$69,3,FALSE)</f>
        <v>2</v>
      </c>
      <c r="K1522" s="1" t="str">
        <f>VLOOKUP(A1522,'volatile collection data'!$G$6:$N$69,8,FALSE)</f>
        <v>17B</v>
      </c>
      <c r="L1522" s="1">
        <f>VLOOKUP(A1522,'volatile collection data'!$G$6:$J$69,4,FALSE)</f>
        <v>6.35</v>
      </c>
      <c r="M1522" s="1">
        <f>VLOOKUP($A1522,'volatile collection data'!$G$6:$M$69,6,FALSE)</f>
        <v>12</v>
      </c>
      <c r="N1522" s="1">
        <f>VLOOKUP($A1522,'volatile collection data'!$G$6:$M$69,7,FALSE)</f>
        <v>6.35</v>
      </c>
      <c r="O1522" s="1">
        <f>VLOOKUP(A1522,'volatile collection data'!$G$6:$K$69,5,FALSE)</f>
        <v>0</v>
      </c>
      <c r="P1522" s="1" t="str">
        <f t="shared" si="141"/>
        <v>2C</v>
      </c>
      <c r="Q1522">
        <f t="shared" si="139"/>
        <v>3.8107444919431847E-2</v>
      </c>
      <c r="R1522" t="str">
        <f t="shared" si="142"/>
        <v>17B_0-C&amp;6.35%6.35@12</v>
      </c>
      <c r="S1522" t="str">
        <f t="shared" si="143"/>
        <v>2C-17B-VCS-Loc-22</v>
      </c>
      <c r="T1522" t="str">
        <f>IFERROR(IF(VLOOKUP(S1522,Bad!$A:$A,1,FALSE)='RAW2'!S1522,"yes","no"),"no")</f>
        <v>no</v>
      </c>
      <c r="U1522" t="str">
        <f>IFERROR(VLOOKUP(F1522,compounds!$A:$B,2,FALSE),"")</f>
        <v/>
      </c>
      <c r="V1522" t="str">
        <f>VLOOKUP(B1522,'volatile collection data'!$O:$P,2,FALSE)</f>
        <v>26.apr.22 17</v>
      </c>
    </row>
    <row r="1523" spans="1:22" x14ac:dyDescent="0.2">
      <c r="A1523" t="s">
        <v>330</v>
      </c>
      <c r="B1523" s="1" t="str">
        <f t="shared" si="140"/>
        <v>2C</v>
      </c>
      <c r="C1523">
        <v>8.3650000000000002</v>
      </c>
      <c r="D1523">
        <f t="shared" si="138"/>
        <v>8.3699999999999992</v>
      </c>
      <c r="E1523">
        <f>VLOOKUP(D1523,'Peak Combiner'!$A$5:$D$4980,4,FALSE)</f>
        <v>8.3699999999999992</v>
      </c>
      <c r="F1523">
        <f>IFERROR(VLOOKUP(D1523,rt_comb!$A:$B,2,FALSE),D1523)</f>
        <v>8.3699999999999992</v>
      </c>
      <c r="G1523">
        <v>5867666</v>
      </c>
      <c r="H1523">
        <f>SUMIFS($G:$G,$E:$E,18.51,'RAW2'!$A:$A,'RAW2'!A1523)</f>
        <v>91238914</v>
      </c>
      <c r="I1523" s="1" t="str">
        <f>VLOOKUP(A1523,'volatile collection data'!$G$6:$H$69,2,FALSE)</f>
        <v>C</v>
      </c>
      <c r="J1523" s="1">
        <f>VLOOKUP(A1523,'volatile collection data'!$G$6:$I$69,3,FALSE)</f>
        <v>2</v>
      </c>
      <c r="K1523" s="1" t="str">
        <f>VLOOKUP(A1523,'volatile collection data'!$G$6:$N$69,8,FALSE)</f>
        <v>17B</v>
      </c>
      <c r="L1523" s="1">
        <f>VLOOKUP(A1523,'volatile collection data'!$G$6:$J$69,4,FALSE)</f>
        <v>6.35</v>
      </c>
      <c r="M1523" s="1">
        <f>VLOOKUP($A1523,'volatile collection data'!$G$6:$M$69,6,FALSE)</f>
        <v>12</v>
      </c>
      <c r="N1523" s="1">
        <f>VLOOKUP($A1523,'volatile collection data'!$G$6:$M$69,7,FALSE)</f>
        <v>6.35</v>
      </c>
      <c r="O1523" s="1">
        <f>VLOOKUP(A1523,'volatile collection data'!$G$6:$K$69,5,FALSE)</f>
        <v>0</v>
      </c>
      <c r="P1523" s="1" t="str">
        <f t="shared" si="141"/>
        <v>2C</v>
      </c>
      <c r="Q1523">
        <f t="shared" si="139"/>
        <v>5.0638584418254889E-2</v>
      </c>
      <c r="R1523" t="str">
        <f t="shared" si="142"/>
        <v>17B_0-C&amp;6.35%6.35@12</v>
      </c>
      <c r="S1523" t="str">
        <f t="shared" si="143"/>
        <v>2C-17B-VCS-Loc-22</v>
      </c>
      <c r="T1523" t="str">
        <f>IFERROR(IF(VLOOKUP(S1523,Bad!$A:$A,1,FALSE)='RAW2'!S1523,"yes","no"),"no")</f>
        <v>no</v>
      </c>
      <c r="U1523" t="str">
        <f>IFERROR(VLOOKUP(F1523,compounds!$A:$B,2,FALSE),"")</f>
        <v/>
      </c>
      <c r="V1523" t="str">
        <f>VLOOKUP(B1523,'volatile collection data'!$O:$P,2,FALSE)</f>
        <v>26.apr.22 17</v>
      </c>
    </row>
    <row r="1524" spans="1:22" x14ac:dyDescent="0.2">
      <c r="A1524" t="s">
        <v>330</v>
      </c>
      <c r="B1524" s="1" t="str">
        <f t="shared" si="140"/>
        <v>2C</v>
      </c>
      <c r="C1524">
        <v>8.468</v>
      </c>
      <c r="D1524">
        <f t="shared" si="138"/>
        <v>8.4700000000000006</v>
      </c>
      <c r="E1524">
        <f>VLOOKUP(D1524,'Peak Combiner'!$A$5:$D$4980,4,FALSE)</f>
        <v>8.4700000000000006</v>
      </c>
      <c r="F1524">
        <f>IFERROR(VLOOKUP(D1524,rt_comb!$A:$B,2,FALSE),D1524)</f>
        <v>8.4700000000000006</v>
      </c>
      <c r="G1524">
        <v>5951703</v>
      </c>
      <c r="H1524">
        <f>SUMIFS($G:$G,$E:$E,18.51,'RAW2'!$A:$A,'RAW2'!A1524)</f>
        <v>91238914</v>
      </c>
      <c r="I1524" s="1" t="str">
        <f>VLOOKUP(A1524,'volatile collection data'!$G$6:$H$69,2,FALSE)</f>
        <v>C</v>
      </c>
      <c r="J1524" s="1">
        <f>VLOOKUP(A1524,'volatile collection data'!$G$6:$I$69,3,FALSE)</f>
        <v>2</v>
      </c>
      <c r="K1524" s="1" t="str">
        <f>VLOOKUP(A1524,'volatile collection data'!$G$6:$N$69,8,FALSE)</f>
        <v>17B</v>
      </c>
      <c r="L1524" s="1">
        <f>VLOOKUP(A1524,'volatile collection data'!$G$6:$J$69,4,FALSE)</f>
        <v>6.35</v>
      </c>
      <c r="M1524" s="1">
        <f>VLOOKUP($A1524,'volatile collection data'!$G$6:$M$69,6,FALSE)</f>
        <v>12</v>
      </c>
      <c r="N1524" s="1">
        <f>VLOOKUP($A1524,'volatile collection data'!$G$6:$M$69,7,FALSE)</f>
        <v>6.35</v>
      </c>
      <c r="O1524" s="1">
        <f>VLOOKUP(A1524,'volatile collection data'!$G$6:$K$69,5,FALSE)</f>
        <v>0</v>
      </c>
      <c r="P1524" s="1" t="str">
        <f t="shared" si="141"/>
        <v>2C</v>
      </c>
      <c r="Q1524">
        <f t="shared" si="139"/>
        <v>5.1363832705863095E-2</v>
      </c>
      <c r="R1524" t="str">
        <f t="shared" si="142"/>
        <v>17B_0-C&amp;6.35%6.35@12</v>
      </c>
      <c r="S1524" t="str">
        <f t="shared" si="143"/>
        <v>2C-17B-VCS-Loc-22</v>
      </c>
      <c r="T1524" t="str">
        <f>IFERROR(IF(VLOOKUP(S1524,Bad!$A:$A,1,FALSE)='RAW2'!S1524,"yes","no"),"no")</f>
        <v>no</v>
      </c>
      <c r="U1524" t="str">
        <f>IFERROR(VLOOKUP(F1524,compounds!$A:$B,2,FALSE),"")</f>
        <v/>
      </c>
      <c r="V1524" t="str">
        <f>VLOOKUP(B1524,'volatile collection data'!$O:$P,2,FALSE)</f>
        <v>26.apr.22 17</v>
      </c>
    </row>
    <row r="1525" spans="1:22" x14ac:dyDescent="0.2">
      <c r="A1525" t="s">
        <v>330</v>
      </c>
      <c r="B1525" s="1" t="str">
        <f t="shared" si="140"/>
        <v>2C</v>
      </c>
      <c r="C1525">
        <v>8.5510000000000002</v>
      </c>
      <c r="D1525">
        <f t="shared" si="138"/>
        <v>8.5500000000000007</v>
      </c>
      <c r="E1525">
        <f>VLOOKUP(D1525,'Peak Combiner'!$A$5:$D$4980,4,FALSE)</f>
        <v>8.5500000000000007</v>
      </c>
      <c r="F1525">
        <f>IFERROR(VLOOKUP(D1525,rt_comb!$A:$B,2,FALSE),D1525)</f>
        <v>8.5500000000000007</v>
      </c>
      <c r="G1525">
        <v>4576019</v>
      </c>
      <c r="H1525">
        <f>SUMIFS($G:$G,$E:$E,18.51,'RAW2'!$A:$A,'RAW2'!A1525)</f>
        <v>91238914</v>
      </c>
      <c r="I1525" s="1" t="str">
        <f>VLOOKUP(A1525,'volatile collection data'!$G$6:$H$69,2,FALSE)</f>
        <v>C</v>
      </c>
      <c r="J1525" s="1">
        <f>VLOOKUP(A1525,'volatile collection data'!$G$6:$I$69,3,FALSE)</f>
        <v>2</v>
      </c>
      <c r="K1525" s="1" t="str">
        <f>VLOOKUP(A1525,'volatile collection data'!$G$6:$N$69,8,FALSE)</f>
        <v>17B</v>
      </c>
      <c r="L1525" s="1">
        <f>VLOOKUP(A1525,'volatile collection data'!$G$6:$J$69,4,FALSE)</f>
        <v>6.35</v>
      </c>
      <c r="M1525" s="1">
        <f>VLOOKUP($A1525,'volatile collection data'!$G$6:$M$69,6,FALSE)</f>
        <v>12</v>
      </c>
      <c r="N1525" s="1">
        <f>VLOOKUP($A1525,'volatile collection data'!$G$6:$M$69,7,FALSE)</f>
        <v>6.35</v>
      </c>
      <c r="O1525" s="1">
        <f>VLOOKUP(A1525,'volatile collection data'!$G$6:$K$69,5,FALSE)</f>
        <v>0</v>
      </c>
      <c r="P1525" s="1" t="str">
        <f t="shared" si="141"/>
        <v>2C</v>
      </c>
      <c r="Q1525">
        <f t="shared" si="139"/>
        <v>3.9491532822597313E-2</v>
      </c>
      <c r="R1525" t="str">
        <f t="shared" si="142"/>
        <v>17B_0-C&amp;6.35%6.35@12</v>
      </c>
      <c r="S1525" t="str">
        <f t="shared" si="143"/>
        <v>2C-17B-VCS-Loc-22</v>
      </c>
      <c r="T1525" t="str">
        <f>IFERROR(IF(VLOOKUP(S1525,Bad!$A:$A,1,FALSE)='RAW2'!S1525,"yes","no"),"no")</f>
        <v>no</v>
      </c>
      <c r="U1525" t="str">
        <f>IFERROR(VLOOKUP(F1525,compounds!$A:$B,2,FALSE),"")</f>
        <v/>
      </c>
      <c r="V1525" t="str">
        <f>VLOOKUP(B1525,'volatile collection data'!$O:$P,2,FALSE)</f>
        <v>26.apr.22 17</v>
      </c>
    </row>
    <row r="1526" spans="1:22" x14ac:dyDescent="0.2">
      <c r="A1526" t="s">
        <v>330</v>
      </c>
      <c r="B1526" s="1" t="str">
        <f t="shared" si="140"/>
        <v>2C</v>
      </c>
      <c r="C1526">
        <v>8.6989999999999998</v>
      </c>
      <c r="D1526">
        <f t="shared" si="138"/>
        <v>8.6999999999999993</v>
      </c>
      <c r="E1526">
        <f>VLOOKUP(D1526,'Peak Combiner'!$A$5:$D$4980,4,FALSE)</f>
        <v>8.6999999999999993</v>
      </c>
      <c r="F1526">
        <f>IFERROR(VLOOKUP(D1526,rt_comb!$A:$B,2,FALSE),D1526)</f>
        <v>8.6999999999999993</v>
      </c>
      <c r="G1526">
        <v>14165003</v>
      </c>
      <c r="H1526">
        <f>SUMIFS($G:$G,$E:$E,18.51,'RAW2'!$A:$A,'RAW2'!A1526)</f>
        <v>91238914</v>
      </c>
      <c r="I1526" s="1" t="str">
        <f>VLOOKUP(A1526,'volatile collection data'!$G$6:$H$69,2,FALSE)</f>
        <v>C</v>
      </c>
      <c r="J1526" s="1">
        <f>VLOOKUP(A1526,'volatile collection data'!$G$6:$I$69,3,FALSE)</f>
        <v>2</v>
      </c>
      <c r="K1526" s="1" t="str">
        <f>VLOOKUP(A1526,'volatile collection data'!$G$6:$N$69,8,FALSE)</f>
        <v>17B</v>
      </c>
      <c r="L1526" s="1">
        <f>VLOOKUP(A1526,'volatile collection data'!$G$6:$J$69,4,FALSE)</f>
        <v>6.35</v>
      </c>
      <c r="M1526" s="1">
        <f>VLOOKUP($A1526,'volatile collection data'!$G$6:$M$69,6,FALSE)</f>
        <v>12</v>
      </c>
      <c r="N1526" s="1">
        <f>VLOOKUP($A1526,'volatile collection data'!$G$6:$M$69,7,FALSE)</f>
        <v>6.35</v>
      </c>
      <c r="O1526" s="1">
        <f>VLOOKUP(A1526,'volatile collection data'!$G$6:$K$69,5,FALSE)</f>
        <v>0</v>
      </c>
      <c r="P1526" s="1" t="str">
        <f t="shared" si="141"/>
        <v>2C</v>
      </c>
      <c r="Q1526">
        <f t="shared" si="139"/>
        <v>0.12224548912639772</v>
      </c>
      <c r="R1526" t="str">
        <f t="shared" si="142"/>
        <v>17B_0-C&amp;6.35%6.35@12</v>
      </c>
      <c r="S1526" t="str">
        <f t="shared" si="143"/>
        <v>2C-17B-VCS-Loc-22</v>
      </c>
      <c r="T1526" t="str">
        <f>IFERROR(IF(VLOOKUP(S1526,Bad!$A:$A,1,FALSE)='RAW2'!S1526,"yes","no"),"no")</f>
        <v>no</v>
      </c>
      <c r="U1526" t="str">
        <f>IFERROR(VLOOKUP(F1526,compounds!$A:$B,2,FALSE),"")</f>
        <v/>
      </c>
      <c r="V1526" t="str">
        <f>VLOOKUP(B1526,'volatile collection data'!$O:$P,2,FALSE)</f>
        <v>26.apr.22 17</v>
      </c>
    </row>
    <row r="1527" spans="1:22" x14ac:dyDescent="0.2">
      <c r="A1527" t="s">
        <v>330</v>
      </c>
      <c r="B1527" s="1" t="str">
        <f t="shared" si="140"/>
        <v>2C</v>
      </c>
      <c r="C1527">
        <v>8.8130000000000006</v>
      </c>
      <c r="D1527">
        <f t="shared" si="138"/>
        <v>8.81</v>
      </c>
      <c r="E1527">
        <f>VLOOKUP(D1527,'Peak Combiner'!$A$5:$D$4980,4,FALSE)</f>
        <v>8.81</v>
      </c>
      <c r="F1527">
        <f>IFERROR(VLOOKUP(D1527,rt_comb!$A:$B,2,FALSE),D1527)</f>
        <v>8.81</v>
      </c>
      <c r="G1527">
        <v>39586899</v>
      </c>
      <c r="H1527">
        <f>SUMIFS($G:$G,$E:$E,18.51,'RAW2'!$A:$A,'RAW2'!A1527)</f>
        <v>91238914</v>
      </c>
      <c r="I1527" s="1" t="str">
        <f>VLOOKUP(A1527,'volatile collection data'!$G$6:$H$69,2,FALSE)</f>
        <v>C</v>
      </c>
      <c r="J1527" s="1">
        <f>VLOOKUP(A1527,'volatile collection data'!$G$6:$I$69,3,FALSE)</f>
        <v>2</v>
      </c>
      <c r="K1527" s="1" t="str">
        <f>VLOOKUP(A1527,'volatile collection data'!$G$6:$N$69,8,FALSE)</f>
        <v>17B</v>
      </c>
      <c r="L1527" s="1">
        <f>VLOOKUP(A1527,'volatile collection data'!$G$6:$J$69,4,FALSE)</f>
        <v>6.35</v>
      </c>
      <c r="M1527" s="1">
        <f>VLOOKUP($A1527,'volatile collection data'!$G$6:$M$69,6,FALSE)</f>
        <v>12</v>
      </c>
      <c r="N1527" s="1">
        <f>VLOOKUP($A1527,'volatile collection data'!$G$6:$M$69,7,FALSE)</f>
        <v>6.35</v>
      </c>
      <c r="O1527" s="1">
        <f>VLOOKUP(A1527,'volatile collection data'!$G$6:$K$69,5,FALSE)</f>
        <v>0</v>
      </c>
      <c r="P1527" s="1" t="str">
        <f t="shared" si="141"/>
        <v>2C</v>
      </c>
      <c r="Q1527">
        <f t="shared" si="139"/>
        <v>0.34163916740803413</v>
      </c>
      <c r="R1527" t="str">
        <f t="shared" si="142"/>
        <v>17B_0-C&amp;6.35%6.35@12</v>
      </c>
      <c r="S1527" t="str">
        <f t="shared" si="143"/>
        <v>2C-17B-VCS-Loc-22</v>
      </c>
      <c r="T1527" t="str">
        <f>IFERROR(IF(VLOOKUP(S1527,Bad!$A:$A,1,FALSE)='RAW2'!S1527,"yes","no"),"no")</f>
        <v>no</v>
      </c>
      <c r="U1527" t="str">
        <f>IFERROR(VLOOKUP(F1527,compounds!$A:$B,2,FALSE),"")</f>
        <v/>
      </c>
      <c r="V1527" t="str">
        <f>VLOOKUP(B1527,'volatile collection data'!$O:$P,2,FALSE)</f>
        <v>26.apr.22 17</v>
      </c>
    </row>
    <row r="1528" spans="1:22" x14ac:dyDescent="0.2">
      <c r="A1528" t="s">
        <v>330</v>
      </c>
      <c r="B1528" s="1" t="str">
        <f t="shared" si="140"/>
        <v>2C</v>
      </c>
      <c r="C1528">
        <v>8.8829999999999991</v>
      </c>
      <c r="D1528">
        <f t="shared" si="138"/>
        <v>8.8800000000000008</v>
      </c>
      <c r="E1528">
        <f>VLOOKUP(D1528,'Peak Combiner'!$A$5:$D$4980,4,FALSE)</f>
        <v>8.8800000000000008</v>
      </c>
      <c r="F1528">
        <f>IFERROR(VLOOKUP(D1528,rt_comb!$A:$B,2,FALSE),D1528)</f>
        <v>8.8800000000000008</v>
      </c>
      <c r="G1528">
        <v>39941194</v>
      </c>
      <c r="H1528">
        <f>SUMIFS($G:$G,$E:$E,18.51,'RAW2'!$A:$A,'RAW2'!A1528)</f>
        <v>91238914</v>
      </c>
      <c r="I1528" s="1" t="str">
        <f>VLOOKUP(A1528,'volatile collection data'!$G$6:$H$69,2,FALSE)</f>
        <v>C</v>
      </c>
      <c r="J1528" s="1">
        <f>VLOOKUP(A1528,'volatile collection data'!$G$6:$I$69,3,FALSE)</f>
        <v>2</v>
      </c>
      <c r="K1528" s="1" t="str">
        <f>VLOOKUP(A1528,'volatile collection data'!$G$6:$N$69,8,FALSE)</f>
        <v>17B</v>
      </c>
      <c r="L1528" s="1">
        <f>VLOOKUP(A1528,'volatile collection data'!$G$6:$J$69,4,FALSE)</f>
        <v>6.35</v>
      </c>
      <c r="M1528" s="1">
        <f>VLOOKUP($A1528,'volatile collection data'!$G$6:$M$69,6,FALSE)</f>
        <v>12</v>
      </c>
      <c r="N1528" s="1">
        <f>VLOOKUP($A1528,'volatile collection data'!$G$6:$M$69,7,FALSE)</f>
        <v>6.35</v>
      </c>
      <c r="O1528" s="1">
        <f>VLOOKUP(A1528,'volatile collection data'!$G$6:$K$69,5,FALSE)</f>
        <v>0</v>
      </c>
      <c r="P1528" s="1" t="str">
        <f t="shared" si="141"/>
        <v>2C</v>
      </c>
      <c r="Q1528">
        <f t="shared" si="139"/>
        <v>0.34469677110709701</v>
      </c>
      <c r="R1528" t="str">
        <f t="shared" si="142"/>
        <v>17B_0-C&amp;6.35%6.35@12</v>
      </c>
      <c r="S1528" t="str">
        <f t="shared" si="143"/>
        <v>2C-17B-VCS-Loc-22</v>
      </c>
      <c r="T1528" t="str">
        <f>IFERROR(IF(VLOOKUP(S1528,Bad!$A:$A,1,FALSE)='RAW2'!S1528,"yes","no"),"no")</f>
        <v>no</v>
      </c>
      <c r="U1528" t="str">
        <f>IFERROR(VLOOKUP(F1528,compounds!$A:$B,2,FALSE),"")</f>
        <v/>
      </c>
      <c r="V1528" t="str">
        <f>VLOOKUP(B1528,'volatile collection data'!$O:$P,2,FALSE)</f>
        <v>26.apr.22 17</v>
      </c>
    </row>
    <row r="1529" spans="1:22" x14ac:dyDescent="0.2">
      <c r="A1529" t="s">
        <v>330</v>
      </c>
      <c r="B1529" s="1" t="str">
        <f t="shared" si="140"/>
        <v>2C</v>
      </c>
      <c r="C1529">
        <v>8.9730000000000008</v>
      </c>
      <c r="D1529">
        <f t="shared" si="138"/>
        <v>8.9700000000000006</v>
      </c>
      <c r="E1529">
        <f>VLOOKUP(D1529,'Peak Combiner'!$A$5:$D$4980,4,FALSE)</f>
        <v>8.9600000000000009</v>
      </c>
      <c r="F1529">
        <f>IFERROR(VLOOKUP(D1529,rt_comb!$A:$B,2,FALSE),D1529)</f>
        <v>8.9700000000000006</v>
      </c>
      <c r="G1529">
        <v>24199747</v>
      </c>
      <c r="H1529">
        <f>SUMIFS($G:$G,$E:$E,18.51,'RAW2'!$A:$A,'RAW2'!A1529)</f>
        <v>91238914</v>
      </c>
      <c r="I1529" s="1" t="str">
        <f>VLOOKUP(A1529,'volatile collection data'!$G$6:$H$69,2,FALSE)</f>
        <v>C</v>
      </c>
      <c r="J1529" s="1">
        <f>VLOOKUP(A1529,'volatile collection data'!$G$6:$I$69,3,FALSE)</f>
        <v>2</v>
      </c>
      <c r="K1529" s="1" t="str">
        <f>VLOOKUP(A1529,'volatile collection data'!$G$6:$N$69,8,FALSE)</f>
        <v>17B</v>
      </c>
      <c r="L1529" s="1">
        <f>VLOOKUP(A1529,'volatile collection data'!$G$6:$J$69,4,FALSE)</f>
        <v>6.35</v>
      </c>
      <c r="M1529" s="1">
        <f>VLOOKUP($A1529,'volatile collection data'!$G$6:$M$69,6,FALSE)</f>
        <v>12</v>
      </c>
      <c r="N1529" s="1">
        <f>VLOOKUP($A1529,'volatile collection data'!$G$6:$M$69,7,FALSE)</f>
        <v>6.35</v>
      </c>
      <c r="O1529" s="1">
        <f>VLOOKUP(A1529,'volatile collection data'!$G$6:$K$69,5,FALSE)</f>
        <v>0</v>
      </c>
      <c r="P1529" s="1" t="str">
        <f t="shared" si="141"/>
        <v>2C</v>
      </c>
      <c r="Q1529">
        <f t="shared" si="139"/>
        <v>0.20884640185039682</v>
      </c>
      <c r="R1529" t="str">
        <f t="shared" si="142"/>
        <v>17B_0-C&amp;6.35%6.35@12</v>
      </c>
      <c r="S1529" t="str">
        <f t="shared" si="143"/>
        <v>2C-17B-VCS-Loc-22</v>
      </c>
      <c r="T1529" t="str">
        <f>IFERROR(IF(VLOOKUP(S1529,Bad!$A:$A,1,FALSE)='RAW2'!S1529,"yes","no"),"no")</f>
        <v>no</v>
      </c>
      <c r="U1529" t="str">
        <f>IFERROR(VLOOKUP(F1529,compounds!$A:$B,2,FALSE),"")</f>
        <v>bpinene</v>
      </c>
      <c r="V1529" t="str">
        <f>VLOOKUP(B1529,'volatile collection data'!$O:$P,2,FALSE)</f>
        <v>26.apr.22 17</v>
      </c>
    </row>
    <row r="1530" spans="1:22" x14ac:dyDescent="0.2">
      <c r="A1530" t="s">
        <v>330</v>
      </c>
      <c r="B1530" s="1" t="str">
        <f t="shared" si="140"/>
        <v>2C</v>
      </c>
      <c r="C1530">
        <v>9.0809999999999995</v>
      </c>
      <c r="D1530">
        <f t="shared" si="138"/>
        <v>9.08</v>
      </c>
      <c r="E1530">
        <f>VLOOKUP(D1530,'Peak Combiner'!$A$5:$D$4980,4,FALSE)</f>
        <v>9.08</v>
      </c>
      <c r="F1530">
        <f>IFERROR(VLOOKUP(D1530,rt_comb!$A:$B,2,FALSE),D1530)</f>
        <v>9.08</v>
      </c>
      <c r="G1530">
        <v>19900590</v>
      </c>
      <c r="H1530">
        <f>SUMIFS($G:$G,$E:$E,18.51,'RAW2'!$A:$A,'RAW2'!A1530)</f>
        <v>91238914</v>
      </c>
      <c r="I1530" s="1" t="str">
        <f>VLOOKUP(A1530,'volatile collection data'!$G$6:$H$69,2,FALSE)</f>
        <v>C</v>
      </c>
      <c r="J1530" s="1">
        <f>VLOOKUP(A1530,'volatile collection data'!$G$6:$I$69,3,FALSE)</f>
        <v>2</v>
      </c>
      <c r="K1530" s="1" t="str">
        <f>VLOOKUP(A1530,'volatile collection data'!$G$6:$N$69,8,FALSE)</f>
        <v>17B</v>
      </c>
      <c r="L1530" s="1">
        <f>VLOOKUP(A1530,'volatile collection data'!$G$6:$J$69,4,FALSE)</f>
        <v>6.35</v>
      </c>
      <c r="M1530" s="1">
        <f>VLOOKUP($A1530,'volatile collection data'!$G$6:$M$69,6,FALSE)</f>
        <v>12</v>
      </c>
      <c r="N1530" s="1">
        <f>VLOOKUP($A1530,'volatile collection data'!$G$6:$M$69,7,FALSE)</f>
        <v>6.35</v>
      </c>
      <c r="O1530" s="1">
        <f>VLOOKUP(A1530,'volatile collection data'!$G$6:$K$69,5,FALSE)</f>
        <v>0</v>
      </c>
      <c r="P1530" s="1" t="str">
        <f t="shared" si="141"/>
        <v>2C</v>
      </c>
      <c r="Q1530">
        <f t="shared" si="139"/>
        <v>0.17174421766475445</v>
      </c>
      <c r="R1530" t="str">
        <f t="shared" si="142"/>
        <v>17B_0-C&amp;6.35%6.35@12</v>
      </c>
      <c r="S1530" t="str">
        <f t="shared" si="143"/>
        <v>2C-17B-VCS-Loc-22</v>
      </c>
      <c r="T1530" t="str">
        <f>IFERROR(IF(VLOOKUP(S1530,Bad!$A:$A,1,FALSE)='RAW2'!S1530,"yes","no"),"no")</f>
        <v>no</v>
      </c>
      <c r="U1530" t="str">
        <f>IFERROR(VLOOKUP(F1530,compounds!$A:$B,2,FALSE),"")</f>
        <v/>
      </c>
      <c r="V1530" t="str">
        <f>VLOOKUP(B1530,'volatile collection data'!$O:$P,2,FALSE)</f>
        <v>26.apr.22 17</v>
      </c>
    </row>
    <row r="1531" spans="1:22" x14ac:dyDescent="0.2">
      <c r="A1531" t="s">
        <v>330</v>
      </c>
      <c r="B1531" s="1" t="str">
        <f t="shared" si="140"/>
        <v>2C</v>
      </c>
      <c r="C1531">
        <v>9.1790000000000003</v>
      </c>
      <c r="D1531">
        <f t="shared" si="138"/>
        <v>9.18</v>
      </c>
      <c r="E1531">
        <f>VLOOKUP(D1531,'Peak Combiner'!$A$5:$D$4980,4,FALSE)</f>
        <v>9.18</v>
      </c>
      <c r="F1531">
        <f>IFERROR(VLOOKUP(D1531,rt_comb!$A:$B,2,FALSE),D1531)</f>
        <v>9.18</v>
      </c>
      <c r="G1531">
        <v>8722022</v>
      </c>
      <c r="H1531">
        <f>SUMIFS($G:$G,$E:$E,18.51,'RAW2'!$A:$A,'RAW2'!A1531)</f>
        <v>91238914</v>
      </c>
      <c r="I1531" s="1" t="str">
        <f>VLOOKUP(A1531,'volatile collection data'!$G$6:$H$69,2,FALSE)</f>
        <v>C</v>
      </c>
      <c r="J1531" s="1">
        <f>VLOOKUP(A1531,'volatile collection data'!$G$6:$I$69,3,FALSE)</f>
        <v>2</v>
      </c>
      <c r="K1531" s="1" t="str">
        <f>VLOOKUP(A1531,'volatile collection data'!$G$6:$N$69,8,FALSE)</f>
        <v>17B</v>
      </c>
      <c r="L1531" s="1">
        <f>VLOOKUP(A1531,'volatile collection data'!$G$6:$J$69,4,FALSE)</f>
        <v>6.35</v>
      </c>
      <c r="M1531" s="1">
        <f>VLOOKUP($A1531,'volatile collection data'!$G$6:$M$69,6,FALSE)</f>
        <v>12</v>
      </c>
      <c r="N1531" s="1">
        <f>VLOOKUP($A1531,'volatile collection data'!$G$6:$M$69,7,FALSE)</f>
        <v>6.35</v>
      </c>
      <c r="O1531" s="1">
        <f>VLOOKUP(A1531,'volatile collection data'!$G$6:$K$69,5,FALSE)</f>
        <v>0</v>
      </c>
      <c r="P1531" s="1" t="str">
        <f t="shared" si="141"/>
        <v>2C</v>
      </c>
      <c r="Q1531">
        <f t="shared" si="139"/>
        <v>7.5271981626915424E-2</v>
      </c>
      <c r="R1531" t="str">
        <f t="shared" si="142"/>
        <v>17B_0-C&amp;6.35%6.35@12</v>
      </c>
      <c r="S1531" t="str">
        <f t="shared" si="143"/>
        <v>2C-17B-VCS-Loc-22</v>
      </c>
      <c r="T1531" t="str">
        <f>IFERROR(IF(VLOOKUP(S1531,Bad!$A:$A,1,FALSE)='RAW2'!S1531,"yes","no"),"no")</f>
        <v>no</v>
      </c>
      <c r="U1531" t="str">
        <f>IFERROR(VLOOKUP(F1531,compounds!$A:$B,2,FALSE),"")</f>
        <v/>
      </c>
      <c r="V1531" t="str">
        <f>VLOOKUP(B1531,'volatile collection data'!$O:$P,2,FALSE)</f>
        <v>26.apr.22 17</v>
      </c>
    </row>
    <row r="1532" spans="1:22" x14ac:dyDescent="0.2">
      <c r="A1532" t="s">
        <v>330</v>
      </c>
      <c r="B1532" s="1" t="str">
        <f t="shared" si="140"/>
        <v>2C</v>
      </c>
      <c r="C1532">
        <v>9.23</v>
      </c>
      <c r="D1532">
        <f t="shared" si="138"/>
        <v>9.23</v>
      </c>
      <c r="E1532">
        <f>VLOOKUP(D1532,'Peak Combiner'!$A$5:$D$4980,4,FALSE)</f>
        <v>9.23</v>
      </c>
      <c r="F1532">
        <f>IFERROR(VLOOKUP(D1532,rt_comb!$A:$B,2,FALSE),D1532)</f>
        <v>9.23</v>
      </c>
      <c r="G1532">
        <v>24536003</v>
      </c>
      <c r="H1532">
        <f>SUMIFS($G:$G,$E:$E,18.51,'RAW2'!$A:$A,'RAW2'!A1532)</f>
        <v>91238914</v>
      </c>
      <c r="I1532" s="1" t="str">
        <f>VLOOKUP(A1532,'volatile collection data'!$G$6:$H$69,2,FALSE)</f>
        <v>C</v>
      </c>
      <c r="J1532" s="1">
        <f>VLOOKUP(A1532,'volatile collection data'!$G$6:$I$69,3,FALSE)</f>
        <v>2</v>
      </c>
      <c r="K1532" s="1" t="str">
        <f>VLOOKUP(A1532,'volatile collection data'!$G$6:$N$69,8,FALSE)</f>
        <v>17B</v>
      </c>
      <c r="L1532" s="1">
        <f>VLOOKUP(A1532,'volatile collection data'!$G$6:$J$69,4,FALSE)</f>
        <v>6.35</v>
      </c>
      <c r="M1532" s="1">
        <f>VLOOKUP($A1532,'volatile collection data'!$G$6:$M$69,6,FALSE)</f>
        <v>12</v>
      </c>
      <c r="N1532" s="1">
        <f>VLOOKUP($A1532,'volatile collection data'!$G$6:$M$69,7,FALSE)</f>
        <v>6.35</v>
      </c>
      <c r="O1532" s="1">
        <f>VLOOKUP(A1532,'volatile collection data'!$G$6:$K$69,5,FALSE)</f>
        <v>0</v>
      </c>
      <c r="P1532" s="1" t="str">
        <f t="shared" si="141"/>
        <v>2C</v>
      </c>
      <c r="Q1532">
        <f t="shared" si="139"/>
        <v>0.21174832705236721</v>
      </c>
      <c r="R1532" t="str">
        <f t="shared" si="142"/>
        <v>17B_0-C&amp;6.35%6.35@12</v>
      </c>
      <c r="S1532" t="str">
        <f t="shared" si="143"/>
        <v>2C-17B-VCS-Loc-22</v>
      </c>
      <c r="T1532" t="str">
        <f>IFERROR(IF(VLOOKUP(S1532,Bad!$A:$A,1,FALSE)='RAW2'!S1532,"yes","no"),"no")</f>
        <v>no</v>
      </c>
      <c r="U1532" t="str">
        <f>IFERROR(VLOOKUP(F1532,compounds!$A:$B,2,FALSE),"")</f>
        <v/>
      </c>
      <c r="V1532" t="str">
        <f>VLOOKUP(B1532,'volatile collection data'!$O:$P,2,FALSE)</f>
        <v>26.apr.22 17</v>
      </c>
    </row>
    <row r="1533" spans="1:22" x14ac:dyDescent="0.2">
      <c r="A1533" t="s">
        <v>330</v>
      </c>
      <c r="B1533" s="1" t="str">
        <f t="shared" si="140"/>
        <v>2C</v>
      </c>
      <c r="C1533">
        <v>9.3719999999999999</v>
      </c>
      <c r="D1533">
        <f t="shared" si="138"/>
        <v>9.3699999999999992</v>
      </c>
      <c r="E1533">
        <f>VLOOKUP(D1533,'Peak Combiner'!$A$5:$D$4980,4,FALSE)</f>
        <v>9.3699999999999992</v>
      </c>
      <c r="F1533">
        <f>IFERROR(VLOOKUP(D1533,rt_comb!$A:$B,2,FALSE),D1533)</f>
        <v>9.3800000000000008</v>
      </c>
      <c r="G1533">
        <v>52160838</v>
      </c>
      <c r="H1533">
        <f>SUMIFS($G:$G,$E:$E,18.51,'RAW2'!$A:$A,'RAW2'!A1533)</f>
        <v>91238914</v>
      </c>
      <c r="I1533" s="1" t="str">
        <f>VLOOKUP(A1533,'volatile collection data'!$G$6:$H$69,2,FALSE)</f>
        <v>C</v>
      </c>
      <c r="J1533" s="1">
        <f>VLOOKUP(A1533,'volatile collection data'!$G$6:$I$69,3,FALSE)</f>
        <v>2</v>
      </c>
      <c r="K1533" s="1" t="str">
        <f>VLOOKUP(A1533,'volatile collection data'!$G$6:$N$69,8,FALSE)</f>
        <v>17B</v>
      </c>
      <c r="L1533" s="1">
        <f>VLOOKUP(A1533,'volatile collection data'!$G$6:$J$69,4,FALSE)</f>
        <v>6.35</v>
      </c>
      <c r="M1533" s="1">
        <f>VLOOKUP($A1533,'volatile collection data'!$G$6:$M$69,6,FALSE)</f>
        <v>12</v>
      </c>
      <c r="N1533" s="1">
        <f>VLOOKUP($A1533,'volatile collection data'!$G$6:$M$69,7,FALSE)</f>
        <v>6.35</v>
      </c>
      <c r="O1533" s="1">
        <f>VLOOKUP(A1533,'volatile collection data'!$G$6:$K$69,5,FALSE)</f>
        <v>0</v>
      </c>
      <c r="P1533" s="1" t="str">
        <f t="shared" si="141"/>
        <v>2C</v>
      </c>
      <c r="Q1533">
        <f t="shared" si="139"/>
        <v>0.45015360424228601</v>
      </c>
      <c r="R1533" t="str">
        <f t="shared" si="142"/>
        <v>17B_0-C&amp;6.35%6.35@12</v>
      </c>
      <c r="S1533" t="str">
        <f t="shared" si="143"/>
        <v>2C-17B-VCS-Loc-22</v>
      </c>
      <c r="T1533" t="str">
        <f>IFERROR(IF(VLOOKUP(S1533,Bad!$A:$A,1,FALSE)='RAW2'!S1533,"yes","no"),"no")</f>
        <v>no</v>
      </c>
      <c r="U1533" t="str">
        <f>IFERROR(VLOOKUP(F1533,compounds!$A:$B,2,FALSE),"")</f>
        <v>octanal</v>
      </c>
      <c r="V1533" t="str">
        <f>VLOOKUP(B1533,'volatile collection data'!$O:$P,2,FALSE)</f>
        <v>26.apr.22 17</v>
      </c>
    </row>
    <row r="1534" spans="1:22" x14ac:dyDescent="0.2">
      <c r="A1534" t="s">
        <v>330</v>
      </c>
      <c r="B1534" s="1" t="str">
        <f t="shared" si="140"/>
        <v>2C</v>
      </c>
      <c r="C1534">
        <v>9.5429999999999993</v>
      </c>
      <c r="D1534">
        <f t="shared" ref="D1534:D1597" si="144">ROUND(C1534,2)</f>
        <v>9.5399999999999991</v>
      </c>
      <c r="E1534">
        <f>VLOOKUP(D1534,'Peak Combiner'!$A$5:$D$4980,4,FALSE)</f>
        <v>9.5299999999999994</v>
      </c>
      <c r="F1534">
        <f>IFERROR(VLOOKUP(D1534,rt_comb!$A:$B,2,FALSE),D1534)</f>
        <v>9.5399999999999991</v>
      </c>
      <c r="G1534">
        <v>13571491</v>
      </c>
      <c r="H1534">
        <f>SUMIFS($G:$G,$E:$E,18.51,'RAW2'!$A:$A,'RAW2'!A1534)</f>
        <v>91238914</v>
      </c>
      <c r="I1534" s="1" t="str">
        <f>VLOOKUP(A1534,'volatile collection data'!$G$6:$H$69,2,FALSE)</f>
        <v>C</v>
      </c>
      <c r="J1534" s="1">
        <f>VLOOKUP(A1534,'volatile collection data'!$G$6:$I$69,3,FALSE)</f>
        <v>2</v>
      </c>
      <c r="K1534" s="1" t="str">
        <f>VLOOKUP(A1534,'volatile collection data'!$G$6:$N$69,8,FALSE)</f>
        <v>17B</v>
      </c>
      <c r="L1534" s="1">
        <f>VLOOKUP(A1534,'volatile collection data'!$G$6:$J$69,4,FALSE)</f>
        <v>6.35</v>
      </c>
      <c r="M1534" s="1">
        <f>VLOOKUP($A1534,'volatile collection data'!$G$6:$M$69,6,FALSE)</f>
        <v>12</v>
      </c>
      <c r="N1534" s="1">
        <f>VLOOKUP($A1534,'volatile collection data'!$G$6:$M$69,7,FALSE)</f>
        <v>6.35</v>
      </c>
      <c r="O1534" s="1">
        <f>VLOOKUP(A1534,'volatile collection data'!$G$6:$K$69,5,FALSE)</f>
        <v>0</v>
      </c>
      <c r="P1534" s="1" t="str">
        <f t="shared" si="141"/>
        <v>2C</v>
      </c>
      <c r="Q1534">
        <f t="shared" ref="Q1534:Q1597" si="145">IFERROR((30/H1534*G1534)/L1534/6,0)</f>
        <v>0.11712341716196634</v>
      </c>
      <c r="R1534" t="str">
        <f t="shared" si="142"/>
        <v>17B_0-C&amp;6.35%6.35@12</v>
      </c>
      <c r="S1534" t="str">
        <f t="shared" si="143"/>
        <v>2C-17B-VCS-Loc-22</v>
      </c>
      <c r="T1534" t="str">
        <f>IFERROR(IF(VLOOKUP(S1534,Bad!$A:$A,1,FALSE)='RAW2'!S1534,"yes","no"),"no")</f>
        <v>no</v>
      </c>
      <c r="U1534" t="str">
        <f>IFERROR(VLOOKUP(F1534,compounds!$A:$B,2,FALSE),"")</f>
        <v>z3hex</v>
      </c>
      <c r="V1534" t="str">
        <f>VLOOKUP(B1534,'volatile collection data'!$O:$P,2,FALSE)</f>
        <v>26.apr.22 17</v>
      </c>
    </row>
    <row r="1535" spans="1:22" x14ac:dyDescent="0.2">
      <c r="A1535" t="s">
        <v>330</v>
      </c>
      <c r="B1535" s="1" t="str">
        <f t="shared" si="140"/>
        <v>2C</v>
      </c>
      <c r="C1535">
        <v>9.6620000000000008</v>
      </c>
      <c r="D1535">
        <f t="shared" si="144"/>
        <v>9.66</v>
      </c>
      <c r="E1535">
        <f>VLOOKUP(D1535,'Peak Combiner'!$A$5:$D$4980,4,FALSE)</f>
        <v>9.66</v>
      </c>
      <c r="F1535">
        <f>IFERROR(VLOOKUP(D1535,rt_comb!$A:$B,2,FALSE),D1535)</f>
        <v>9.66</v>
      </c>
      <c r="G1535">
        <v>13012857</v>
      </c>
      <c r="H1535">
        <f>SUMIFS($G:$G,$E:$E,18.51,'RAW2'!$A:$A,'RAW2'!A1535)</f>
        <v>91238914</v>
      </c>
      <c r="I1535" s="1" t="str">
        <f>VLOOKUP(A1535,'volatile collection data'!$G$6:$H$69,2,FALSE)</f>
        <v>C</v>
      </c>
      <c r="J1535" s="1">
        <f>VLOOKUP(A1535,'volatile collection data'!$G$6:$I$69,3,FALSE)</f>
        <v>2</v>
      </c>
      <c r="K1535" s="1" t="str">
        <f>VLOOKUP(A1535,'volatile collection data'!$G$6:$N$69,8,FALSE)</f>
        <v>17B</v>
      </c>
      <c r="L1535" s="1">
        <f>VLOOKUP(A1535,'volatile collection data'!$G$6:$J$69,4,FALSE)</f>
        <v>6.35</v>
      </c>
      <c r="M1535" s="1">
        <f>VLOOKUP($A1535,'volatile collection data'!$G$6:$M$69,6,FALSE)</f>
        <v>12</v>
      </c>
      <c r="N1535" s="1">
        <f>VLOOKUP($A1535,'volatile collection data'!$G$6:$M$69,7,FALSE)</f>
        <v>6.35</v>
      </c>
      <c r="O1535" s="1">
        <f>VLOOKUP(A1535,'volatile collection data'!$G$6:$K$69,5,FALSE)</f>
        <v>0</v>
      </c>
      <c r="P1535" s="1" t="str">
        <f t="shared" si="141"/>
        <v>2C</v>
      </c>
      <c r="Q1535">
        <f t="shared" si="145"/>
        <v>0.1123023460635249</v>
      </c>
      <c r="R1535" t="str">
        <f t="shared" si="142"/>
        <v>17B_0-C&amp;6.35%6.35@12</v>
      </c>
      <c r="S1535" t="str">
        <f t="shared" si="143"/>
        <v>2C-17B-VCS-Loc-22</v>
      </c>
      <c r="T1535" t="str">
        <f>IFERROR(IF(VLOOKUP(S1535,Bad!$A:$A,1,FALSE)='RAW2'!S1535,"yes","no"),"no")</f>
        <v>no</v>
      </c>
      <c r="U1535" t="str">
        <f>IFERROR(VLOOKUP(F1535,compounds!$A:$B,2,FALSE),"")</f>
        <v/>
      </c>
      <c r="V1535" t="str">
        <f>VLOOKUP(B1535,'volatile collection data'!$O:$P,2,FALSE)</f>
        <v>26.apr.22 17</v>
      </c>
    </row>
    <row r="1536" spans="1:22" x14ac:dyDescent="0.2">
      <c r="A1536" t="s">
        <v>330</v>
      </c>
      <c r="B1536" s="1" t="str">
        <f t="shared" si="140"/>
        <v>2C</v>
      </c>
      <c r="C1536">
        <v>9.7929999999999993</v>
      </c>
      <c r="D1536">
        <f t="shared" si="144"/>
        <v>9.7899999999999991</v>
      </c>
      <c r="E1536">
        <f>VLOOKUP(D1536,'Peak Combiner'!$A$5:$D$4980,4,FALSE)</f>
        <v>9.7899999999999991</v>
      </c>
      <c r="F1536">
        <f>IFERROR(VLOOKUP(D1536,rt_comb!$A:$B,2,FALSE),D1536)</f>
        <v>9.81</v>
      </c>
      <c r="G1536">
        <v>10120925</v>
      </c>
      <c r="H1536">
        <f>SUMIFS($G:$G,$E:$E,18.51,'RAW2'!$A:$A,'RAW2'!A1536)</f>
        <v>91238914</v>
      </c>
      <c r="I1536" s="1" t="str">
        <f>VLOOKUP(A1536,'volatile collection data'!$G$6:$H$69,2,FALSE)</f>
        <v>C</v>
      </c>
      <c r="J1536" s="1">
        <f>VLOOKUP(A1536,'volatile collection data'!$G$6:$I$69,3,FALSE)</f>
        <v>2</v>
      </c>
      <c r="K1536" s="1" t="str">
        <f>VLOOKUP(A1536,'volatile collection data'!$G$6:$N$69,8,FALSE)</f>
        <v>17B</v>
      </c>
      <c r="L1536" s="1">
        <f>VLOOKUP(A1536,'volatile collection data'!$G$6:$J$69,4,FALSE)</f>
        <v>6.35</v>
      </c>
      <c r="M1536" s="1">
        <f>VLOOKUP($A1536,'volatile collection data'!$G$6:$M$69,6,FALSE)</f>
        <v>12</v>
      </c>
      <c r="N1536" s="1">
        <f>VLOOKUP($A1536,'volatile collection data'!$G$6:$M$69,7,FALSE)</f>
        <v>6.35</v>
      </c>
      <c r="O1536" s="1">
        <f>VLOOKUP(A1536,'volatile collection data'!$G$6:$K$69,5,FALSE)</f>
        <v>0</v>
      </c>
      <c r="P1536" s="1" t="str">
        <f t="shared" si="141"/>
        <v>2C</v>
      </c>
      <c r="Q1536">
        <f t="shared" si="145"/>
        <v>8.7344663960649147E-2</v>
      </c>
      <c r="R1536" t="str">
        <f t="shared" si="142"/>
        <v>17B_0-C&amp;6.35%6.35@12</v>
      </c>
      <c r="S1536" t="str">
        <f t="shared" si="143"/>
        <v>2C-17B-VCS-Loc-22</v>
      </c>
      <c r="T1536" t="str">
        <f>IFERROR(IF(VLOOKUP(S1536,Bad!$A:$A,1,FALSE)='RAW2'!S1536,"yes","no"),"no")</f>
        <v>no</v>
      </c>
      <c r="U1536" t="str">
        <f>IFERROR(VLOOKUP(F1536,compounds!$A:$B,2,FALSE),"")</f>
        <v>sixmethyl</v>
      </c>
      <c r="V1536" t="str">
        <f>VLOOKUP(B1536,'volatile collection data'!$O:$P,2,FALSE)</f>
        <v>26.apr.22 17</v>
      </c>
    </row>
    <row r="1537" spans="1:22" x14ac:dyDescent="0.2">
      <c r="A1537" t="s">
        <v>330</v>
      </c>
      <c r="B1537" s="1" t="str">
        <f t="shared" si="140"/>
        <v>2C</v>
      </c>
      <c r="C1537">
        <v>9.875</v>
      </c>
      <c r="D1537">
        <f t="shared" si="144"/>
        <v>9.8800000000000008</v>
      </c>
      <c r="E1537">
        <f>VLOOKUP(D1537,'Peak Combiner'!$A$5:$D$4980,4,FALSE)</f>
        <v>9.8800000000000008</v>
      </c>
      <c r="F1537">
        <f>IFERROR(VLOOKUP(D1537,rt_comb!$A:$B,2,FALSE),D1537)</f>
        <v>9.8800000000000008</v>
      </c>
      <c r="G1537">
        <v>8039900</v>
      </c>
      <c r="H1537">
        <f>SUMIFS($G:$G,$E:$E,18.51,'RAW2'!$A:$A,'RAW2'!A1537)</f>
        <v>91238914</v>
      </c>
      <c r="I1537" s="1" t="str">
        <f>VLOOKUP(A1537,'volatile collection data'!$G$6:$H$69,2,FALSE)</f>
        <v>C</v>
      </c>
      <c r="J1537" s="1">
        <f>VLOOKUP(A1537,'volatile collection data'!$G$6:$I$69,3,FALSE)</f>
        <v>2</v>
      </c>
      <c r="K1537" s="1" t="str">
        <f>VLOOKUP(A1537,'volatile collection data'!$G$6:$N$69,8,FALSE)</f>
        <v>17B</v>
      </c>
      <c r="L1537" s="1">
        <f>VLOOKUP(A1537,'volatile collection data'!$G$6:$J$69,4,FALSE)</f>
        <v>6.35</v>
      </c>
      <c r="M1537" s="1">
        <f>VLOOKUP($A1537,'volatile collection data'!$G$6:$M$69,6,FALSE)</f>
        <v>12</v>
      </c>
      <c r="N1537" s="1">
        <f>VLOOKUP($A1537,'volatile collection data'!$G$6:$M$69,7,FALSE)</f>
        <v>6.35</v>
      </c>
      <c r="O1537" s="1">
        <f>VLOOKUP(A1537,'volatile collection data'!$G$6:$K$69,5,FALSE)</f>
        <v>0</v>
      </c>
      <c r="P1537" s="1" t="str">
        <f t="shared" si="141"/>
        <v>2C</v>
      </c>
      <c r="Q1537">
        <f t="shared" si="145"/>
        <v>6.9385195896345744E-2</v>
      </c>
      <c r="R1537" t="str">
        <f t="shared" si="142"/>
        <v>17B_0-C&amp;6.35%6.35@12</v>
      </c>
      <c r="S1537" t="str">
        <f t="shared" si="143"/>
        <v>2C-17B-VCS-Loc-22</v>
      </c>
      <c r="T1537" t="str">
        <f>IFERROR(IF(VLOOKUP(S1537,Bad!$A:$A,1,FALSE)='RAW2'!S1537,"yes","no"),"no")</f>
        <v>no</v>
      </c>
      <c r="U1537" t="str">
        <f>IFERROR(VLOOKUP(F1537,compounds!$A:$B,2,FALSE),"")</f>
        <v/>
      </c>
      <c r="V1537" t="str">
        <f>VLOOKUP(B1537,'volatile collection data'!$O:$P,2,FALSE)</f>
        <v>26.apr.22 17</v>
      </c>
    </row>
    <row r="1538" spans="1:22" x14ac:dyDescent="0.2">
      <c r="A1538" t="s">
        <v>330</v>
      </c>
      <c r="B1538" s="1" t="str">
        <f t="shared" si="140"/>
        <v>2C</v>
      </c>
      <c r="C1538">
        <v>9.9939999999999998</v>
      </c>
      <c r="D1538">
        <f t="shared" si="144"/>
        <v>9.99</v>
      </c>
      <c r="E1538">
        <f>VLOOKUP(D1538,'Peak Combiner'!$A$5:$D$4980,4,FALSE)</f>
        <v>9.99</v>
      </c>
      <c r="F1538">
        <f>IFERROR(VLOOKUP(D1538,rt_comb!$A:$B,2,FALSE),D1538)</f>
        <v>9.99</v>
      </c>
      <c r="G1538">
        <v>52606792</v>
      </c>
      <c r="H1538">
        <f>SUMIFS($G:$G,$E:$E,18.51,'RAW2'!$A:$A,'RAW2'!A1538)</f>
        <v>91238914</v>
      </c>
      <c r="I1538" s="1" t="str">
        <f>VLOOKUP(A1538,'volatile collection data'!$G$6:$H$69,2,FALSE)</f>
        <v>C</v>
      </c>
      <c r="J1538" s="1">
        <f>VLOOKUP(A1538,'volatile collection data'!$G$6:$I$69,3,FALSE)</f>
        <v>2</v>
      </c>
      <c r="K1538" s="1" t="str">
        <f>VLOOKUP(A1538,'volatile collection data'!$G$6:$N$69,8,FALSE)</f>
        <v>17B</v>
      </c>
      <c r="L1538" s="1">
        <f>VLOOKUP(A1538,'volatile collection data'!$G$6:$J$69,4,FALSE)</f>
        <v>6.35</v>
      </c>
      <c r="M1538" s="1">
        <f>VLOOKUP($A1538,'volatile collection data'!$G$6:$M$69,6,FALSE)</f>
        <v>12</v>
      </c>
      <c r="N1538" s="1">
        <f>VLOOKUP($A1538,'volatile collection data'!$G$6:$M$69,7,FALSE)</f>
        <v>6.35</v>
      </c>
      <c r="O1538" s="1">
        <f>VLOOKUP(A1538,'volatile collection data'!$G$6:$K$69,5,FALSE)</f>
        <v>0</v>
      </c>
      <c r="P1538" s="1" t="str">
        <f t="shared" si="141"/>
        <v>2C</v>
      </c>
      <c r="Q1538">
        <f t="shared" si="145"/>
        <v>0.45400223490320951</v>
      </c>
      <c r="R1538" t="str">
        <f t="shared" si="142"/>
        <v>17B_0-C&amp;6.35%6.35@12</v>
      </c>
      <c r="S1538" t="str">
        <f t="shared" si="143"/>
        <v>2C-17B-VCS-Loc-22</v>
      </c>
      <c r="T1538" t="str">
        <f>IFERROR(IF(VLOOKUP(S1538,Bad!$A:$A,1,FALSE)='RAW2'!S1538,"yes","no"),"no")</f>
        <v>no</v>
      </c>
      <c r="U1538" t="str">
        <f>IFERROR(VLOOKUP(F1538,compounds!$A:$B,2,FALSE),"")</f>
        <v/>
      </c>
      <c r="V1538" t="str">
        <f>VLOOKUP(B1538,'volatile collection data'!$O:$P,2,FALSE)</f>
        <v>26.apr.22 17</v>
      </c>
    </row>
    <row r="1539" spans="1:22" x14ac:dyDescent="0.2">
      <c r="A1539" t="s">
        <v>330</v>
      </c>
      <c r="B1539" s="1" t="str">
        <f t="shared" ref="B1539:B1602" si="146">LEFT(A1539,FIND("-",A1539)-1)</f>
        <v>2C</v>
      </c>
      <c r="C1539">
        <v>10.092000000000001</v>
      </c>
      <c r="D1539">
        <f t="shared" si="144"/>
        <v>10.09</v>
      </c>
      <c r="E1539">
        <f>VLOOKUP(D1539,'Peak Combiner'!$A$5:$D$4980,4,FALSE)</f>
        <v>10.1</v>
      </c>
      <c r="F1539">
        <f>IFERROR(VLOOKUP(D1539,rt_comb!$A:$B,2,FALSE),D1539)</f>
        <v>10.09</v>
      </c>
      <c r="G1539">
        <v>32911879</v>
      </c>
      <c r="H1539">
        <f>SUMIFS($G:$G,$E:$E,18.51,'RAW2'!$A:$A,'RAW2'!A1539)</f>
        <v>91238914</v>
      </c>
      <c r="I1539" s="1" t="str">
        <f>VLOOKUP(A1539,'volatile collection data'!$G$6:$H$69,2,FALSE)</f>
        <v>C</v>
      </c>
      <c r="J1539" s="1">
        <f>VLOOKUP(A1539,'volatile collection data'!$G$6:$I$69,3,FALSE)</f>
        <v>2</v>
      </c>
      <c r="K1539" s="1" t="str">
        <f>VLOOKUP(A1539,'volatile collection data'!$G$6:$N$69,8,FALSE)</f>
        <v>17B</v>
      </c>
      <c r="L1539" s="1">
        <f>VLOOKUP(A1539,'volatile collection data'!$G$6:$J$69,4,FALSE)</f>
        <v>6.35</v>
      </c>
      <c r="M1539" s="1">
        <f>VLOOKUP($A1539,'volatile collection data'!$G$6:$M$69,6,FALSE)</f>
        <v>12</v>
      </c>
      <c r="N1539" s="1">
        <f>VLOOKUP($A1539,'volatile collection data'!$G$6:$M$69,7,FALSE)</f>
        <v>6.35</v>
      </c>
      <c r="O1539" s="1">
        <f>VLOOKUP(A1539,'volatile collection data'!$G$6:$K$69,5,FALSE)</f>
        <v>0</v>
      </c>
      <c r="P1539" s="1" t="str">
        <f t="shared" ref="P1539:P1602" si="147">J1539&amp;I1539</f>
        <v>2C</v>
      </c>
      <c r="Q1539">
        <f t="shared" si="145"/>
        <v>0.2840330317207711</v>
      </c>
      <c r="R1539" t="str">
        <f t="shared" ref="R1539:R1602" si="148">K1539&amp;"_"&amp;O1539&amp;"-"&amp;I1539&amp;"&amp;"&amp;L1539&amp;"%"&amp;N1539&amp;"@"&amp;M1539</f>
        <v>17B_0-C&amp;6.35%6.35@12</v>
      </c>
      <c r="S1539" t="str">
        <f t="shared" ref="S1539:S1602" si="149">A1539</f>
        <v>2C-17B-VCS-Loc-22</v>
      </c>
      <c r="T1539" t="str">
        <f>IFERROR(IF(VLOOKUP(S1539,Bad!$A:$A,1,FALSE)='RAW2'!S1539,"yes","no"),"no")</f>
        <v>no</v>
      </c>
      <c r="U1539" t="str">
        <f>IFERROR(VLOOKUP(F1539,compounds!$A:$B,2,FALSE),"")</f>
        <v/>
      </c>
      <c r="V1539" t="str">
        <f>VLOOKUP(B1539,'volatile collection data'!$O:$P,2,FALSE)</f>
        <v>26.apr.22 17</v>
      </c>
    </row>
    <row r="1540" spans="1:22" x14ac:dyDescent="0.2">
      <c r="A1540" t="s">
        <v>330</v>
      </c>
      <c r="B1540" s="1" t="str">
        <f t="shared" si="146"/>
        <v>2C</v>
      </c>
      <c r="C1540">
        <v>10.167</v>
      </c>
      <c r="D1540">
        <f t="shared" si="144"/>
        <v>10.17</v>
      </c>
      <c r="E1540">
        <f>VLOOKUP(D1540,'Peak Combiner'!$A$5:$D$4980,4,FALSE)</f>
        <v>10.17</v>
      </c>
      <c r="F1540">
        <f>IFERROR(VLOOKUP(D1540,rt_comb!$A:$B,2,FALSE),D1540)</f>
        <v>10.17</v>
      </c>
      <c r="G1540">
        <v>21556390</v>
      </c>
      <c r="H1540">
        <f>SUMIFS($G:$G,$E:$E,18.51,'RAW2'!$A:$A,'RAW2'!A1540)</f>
        <v>91238914</v>
      </c>
      <c r="I1540" s="1" t="str">
        <f>VLOOKUP(A1540,'volatile collection data'!$G$6:$H$69,2,FALSE)</f>
        <v>C</v>
      </c>
      <c r="J1540" s="1">
        <f>VLOOKUP(A1540,'volatile collection data'!$G$6:$I$69,3,FALSE)</f>
        <v>2</v>
      </c>
      <c r="K1540" s="1" t="str">
        <f>VLOOKUP(A1540,'volatile collection data'!$G$6:$N$69,8,FALSE)</f>
        <v>17B</v>
      </c>
      <c r="L1540" s="1">
        <f>VLOOKUP(A1540,'volatile collection data'!$G$6:$J$69,4,FALSE)</f>
        <v>6.35</v>
      </c>
      <c r="M1540" s="1">
        <f>VLOOKUP($A1540,'volatile collection data'!$G$6:$M$69,6,FALSE)</f>
        <v>12</v>
      </c>
      <c r="N1540" s="1">
        <f>VLOOKUP($A1540,'volatile collection data'!$G$6:$M$69,7,FALSE)</f>
        <v>6.35</v>
      </c>
      <c r="O1540" s="1">
        <f>VLOOKUP(A1540,'volatile collection data'!$G$6:$K$69,5,FALSE)</f>
        <v>0</v>
      </c>
      <c r="P1540" s="1" t="str">
        <f t="shared" si="147"/>
        <v>2C</v>
      </c>
      <c r="Q1540">
        <f t="shared" si="145"/>
        <v>0.18603394855259747</v>
      </c>
      <c r="R1540" t="str">
        <f t="shared" si="148"/>
        <v>17B_0-C&amp;6.35%6.35@12</v>
      </c>
      <c r="S1540" t="str">
        <f t="shared" si="149"/>
        <v>2C-17B-VCS-Loc-22</v>
      </c>
      <c r="T1540" t="str">
        <f>IFERROR(IF(VLOOKUP(S1540,Bad!$A:$A,1,FALSE)='RAW2'!S1540,"yes","no"),"no")</f>
        <v>no</v>
      </c>
      <c r="U1540" t="str">
        <f>IFERROR(VLOOKUP(F1540,compounds!$A:$B,2,FALSE),"")</f>
        <v/>
      </c>
      <c r="V1540" t="str">
        <f>VLOOKUP(B1540,'volatile collection data'!$O:$P,2,FALSE)</f>
        <v>26.apr.22 17</v>
      </c>
    </row>
    <row r="1541" spans="1:22" x14ac:dyDescent="0.2">
      <c r="A1541" t="s">
        <v>330</v>
      </c>
      <c r="B1541" s="1" t="str">
        <f t="shared" si="146"/>
        <v>2C</v>
      </c>
      <c r="C1541">
        <v>10.311999999999999</v>
      </c>
      <c r="D1541">
        <f t="shared" si="144"/>
        <v>10.31</v>
      </c>
      <c r="E1541">
        <f>VLOOKUP(D1541,'Peak Combiner'!$A$5:$D$4980,4,FALSE)</f>
        <v>10.31</v>
      </c>
      <c r="F1541">
        <f>IFERROR(VLOOKUP(D1541,rt_comb!$A:$B,2,FALSE),D1541)</f>
        <v>10.31</v>
      </c>
      <c r="G1541">
        <v>13125908</v>
      </c>
      <c r="H1541">
        <f>SUMIFS($G:$G,$E:$E,18.51,'RAW2'!$A:$A,'RAW2'!A1541)</f>
        <v>91238914</v>
      </c>
      <c r="I1541" s="1" t="str">
        <f>VLOOKUP(A1541,'volatile collection data'!$G$6:$H$69,2,FALSE)</f>
        <v>C</v>
      </c>
      <c r="J1541" s="1">
        <f>VLOOKUP(A1541,'volatile collection data'!$G$6:$I$69,3,FALSE)</f>
        <v>2</v>
      </c>
      <c r="K1541" s="1" t="str">
        <f>VLOOKUP(A1541,'volatile collection data'!$G$6:$N$69,8,FALSE)</f>
        <v>17B</v>
      </c>
      <c r="L1541" s="1">
        <f>VLOOKUP(A1541,'volatile collection data'!$G$6:$J$69,4,FALSE)</f>
        <v>6.35</v>
      </c>
      <c r="M1541" s="1">
        <f>VLOOKUP($A1541,'volatile collection data'!$G$6:$M$69,6,FALSE)</f>
        <v>12</v>
      </c>
      <c r="N1541" s="1">
        <f>VLOOKUP($A1541,'volatile collection data'!$G$6:$M$69,7,FALSE)</f>
        <v>6.35</v>
      </c>
      <c r="O1541" s="1">
        <f>VLOOKUP(A1541,'volatile collection data'!$G$6:$K$69,5,FALSE)</f>
        <v>0</v>
      </c>
      <c r="P1541" s="1" t="str">
        <f t="shared" si="147"/>
        <v>2C</v>
      </c>
      <c r="Q1541">
        <f t="shared" si="145"/>
        <v>0.11327798827067648</v>
      </c>
      <c r="R1541" t="str">
        <f t="shared" si="148"/>
        <v>17B_0-C&amp;6.35%6.35@12</v>
      </c>
      <c r="S1541" t="str">
        <f t="shared" si="149"/>
        <v>2C-17B-VCS-Loc-22</v>
      </c>
      <c r="T1541" t="str">
        <f>IFERROR(IF(VLOOKUP(S1541,Bad!$A:$A,1,FALSE)='RAW2'!S1541,"yes","no"),"no")</f>
        <v>no</v>
      </c>
      <c r="U1541" t="str">
        <f>IFERROR(VLOOKUP(F1541,compounds!$A:$B,2,FALSE),"")</f>
        <v/>
      </c>
      <c r="V1541" t="str">
        <f>VLOOKUP(B1541,'volatile collection data'!$O:$P,2,FALSE)</f>
        <v>26.apr.22 17</v>
      </c>
    </row>
    <row r="1542" spans="1:22" x14ac:dyDescent="0.2">
      <c r="A1542" t="s">
        <v>330</v>
      </c>
      <c r="B1542" s="1" t="str">
        <f t="shared" si="146"/>
        <v>2C</v>
      </c>
      <c r="C1542">
        <v>10.481999999999999</v>
      </c>
      <c r="D1542">
        <f t="shared" si="144"/>
        <v>10.48</v>
      </c>
      <c r="E1542">
        <f>VLOOKUP(D1542,'Peak Combiner'!$A$5:$D$4980,4,FALSE)</f>
        <v>10.48</v>
      </c>
      <c r="F1542">
        <f>IFERROR(VLOOKUP(D1542,rt_comb!$A:$B,2,FALSE),D1542)</f>
        <v>10.48</v>
      </c>
      <c r="G1542">
        <v>9550354</v>
      </c>
      <c r="H1542">
        <f>SUMIFS($G:$G,$E:$E,18.51,'RAW2'!$A:$A,'RAW2'!A1542)</f>
        <v>91238914</v>
      </c>
      <c r="I1542" s="1" t="str">
        <f>VLOOKUP(A1542,'volatile collection data'!$G$6:$H$69,2,FALSE)</f>
        <v>C</v>
      </c>
      <c r="J1542" s="1">
        <f>VLOOKUP(A1542,'volatile collection data'!$G$6:$I$69,3,FALSE)</f>
        <v>2</v>
      </c>
      <c r="K1542" s="1" t="str">
        <f>VLOOKUP(A1542,'volatile collection data'!$G$6:$N$69,8,FALSE)</f>
        <v>17B</v>
      </c>
      <c r="L1542" s="1">
        <f>VLOOKUP(A1542,'volatile collection data'!$G$6:$J$69,4,FALSE)</f>
        <v>6.35</v>
      </c>
      <c r="M1542" s="1">
        <f>VLOOKUP($A1542,'volatile collection data'!$G$6:$M$69,6,FALSE)</f>
        <v>12</v>
      </c>
      <c r="N1542" s="1">
        <f>VLOOKUP($A1542,'volatile collection data'!$G$6:$M$69,7,FALSE)</f>
        <v>6.35</v>
      </c>
      <c r="O1542" s="1">
        <f>VLOOKUP(A1542,'volatile collection data'!$G$6:$K$69,5,FALSE)</f>
        <v>0</v>
      </c>
      <c r="P1542" s="1" t="str">
        <f t="shared" si="147"/>
        <v>2C</v>
      </c>
      <c r="Q1542">
        <f t="shared" si="145"/>
        <v>8.2420575276987165E-2</v>
      </c>
      <c r="R1542" t="str">
        <f t="shared" si="148"/>
        <v>17B_0-C&amp;6.35%6.35@12</v>
      </c>
      <c r="S1542" t="str">
        <f t="shared" si="149"/>
        <v>2C-17B-VCS-Loc-22</v>
      </c>
      <c r="T1542" t="str">
        <f>IFERROR(IF(VLOOKUP(S1542,Bad!$A:$A,1,FALSE)='RAW2'!S1542,"yes","no"),"no")</f>
        <v>no</v>
      </c>
      <c r="U1542" t="str">
        <f>IFERROR(VLOOKUP(F1542,compounds!$A:$B,2,FALSE),"")</f>
        <v/>
      </c>
      <c r="V1542" t="str">
        <f>VLOOKUP(B1542,'volatile collection data'!$O:$P,2,FALSE)</f>
        <v>26.apr.22 17</v>
      </c>
    </row>
    <row r="1543" spans="1:22" x14ac:dyDescent="0.2">
      <c r="A1543" t="s">
        <v>330</v>
      </c>
      <c r="B1543" s="1" t="str">
        <f t="shared" si="146"/>
        <v>2C</v>
      </c>
      <c r="C1543">
        <v>10.534000000000001</v>
      </c>
      <c r="D1543">
        <f t="shared" si="144"/>
        <v>10.53</v>
      </c>
      <c r="E1543">
        <f>VLOOKUP(D1543,'Peak Combiner'!$A$5:$D$4980,4,FALSE)</f>
        <v>10.53</v>
      </c>
      <c r="F1543">
        <f>IFERROR(VLOOKUP(D1543,rt_comb!$A:$B,2,FALSE),D1543)</f>
        <v>10.53</v>
      </c>
      <c r="G1543">
        <v>8455597</v>
      </c>
      <c r="H1543">
        <f>SUMIFS($G:$G,$E:$E,18.51,'RAW2'!$A:$A,'RAW2'!A1543)</f>
        <v>91238914</v>
      </c>
      <c r="I1543" s="1" t="str">
        <f>VLOOKUP(A1543,'volatile collection data'!$G$6:$H$69,2,FALSE)</f>
        <v>C</v>
      </c>
      <c r="J1543" s="1">
        <f>VLOOKUP(A1543,'volatile collection data'!$G$6:$I$69,3,FALSE)</f>
        <v>2</v>
      </c>
      <c r="K1543" s="1" t="str">
        <f>VLOOKUP(A1543,'volatile collection data'!$G$6:$N$69,8,FALSE)</f>
        <v>17B</v>
      </c>
      <c r="L1543" s="1">
        <f>VLOOKUP(A1543,'volatile collection data'!$G$6:$J$69,4,FALSE)</f>
        <v>6.35</v>
      </c>
      <c r="M1543" s="1">
        <f>VLOOKUP($A1543,'volatile collection data'!$G$6:$M$69,6,FALSE)</f>
        <v>12</v>
      </c>
      <c r="N1543" s="1">
        <f>VLOOKUP($A1543,'volatile collection data'!$G$6:$M$69,7,FALSE)</f>
        <v>6.35</v>
      </c>
      <c r="O1543" s="1">
        <f>VLOOKUP(A1543,'volatile collection data'!$G$6:$K$69,5,FALSE)</f>
        <v>0</v>
      </c>
      <c r="P1543" s="1" t="str">
        <f t="shared" si="147"/>
        <v>2C</v>
      </c>
      <c r="Q1543">
        <f t="shared" si="145"/>
        <v>7.2972705414937181E-2</v>
      </c>
      <c r="R1543" t="str">
        <f t="shared" si="148"/>
        <v>17B_0-C&amp;6.35%6.35@12</v>
      </c>
      <c r="S1543" t="str">
        <f t="shared" si="149"/>
        <v>2C-17B-VCS-Loc-22</v>
      </c>
      <c r="T1543" t="str">
        <f>IFERROR(IF(VLOOKUP(S1543,Bad!$A:$A,1,FALSE)='RAW2'!S1543,"yes","no"),"no")</f>
        <v>no</v>
      </c>
      <c r="U1543" t="str">
        <f>IFERROR(VLOOKUP(F1543,compounds!$A:$B,2,FALSE),"")</f>
        <v/>
      </c>
      <c r="V1543" t="str">
        <f>VLOOKUP(B1543,'volatile collection data'!$O:$P,2,FALSE)</f>
        <v>26.apr.22 17</v>
      </c>
    </row>
    <row r="1544" spans="1:22" x14ac:dyDescent="0.2">
      <c r="A1544" t="s">
        <v>330</v>
      </c>
      <c r="B1544" s="1" t="str">
        <f t="shared" si="146"/>
        <v>2C</v>
      </c>
      <c r="C1544">
        <v>10.619</v>
      </c>
      <c r="D1544">
        <f t="shared" si="144"/>
        <v>10.62</v>
      </c>
      <c r="E1544">
        <f>VLOOKUP(D1544,'Peak Combiner'!$A$5:$D$4980,4,FALSE)</f>
        <v>10.62</v>
      </c>
      <c r="F1544">
        <f>IFERROR(VLOOKUP(D1544,rt_comb!$A:$B,2,FALSE),D1544)</f>
        <v>10.62</v>
      </c>
      <c r="G1544">
        <v>12686406</v>
      </c>
      <c r="H1544">
        <f>SUMIFS($G:$G,$E:$E,18.51,'RAW2'!$A:$A,'RAW2'!A1544)</f>
        <v>91238914</v>
      </c>
      <c r="I1544" s="1" t="str">
        <f>VLOOKUP(A1544,'volatile collection data'!$G$6:$H$69,2,FALSE)</f>
        <v>C</v>
      </c>
      <c r="J1544" s="1">
        <f>VLOOKUP(A1544,'volatile collection data'!$G$6:$I$69,3,FALSE)</f>
        <v>2</v>
      </c>
      <c r="K1544" s="1" t="str">
        <f>VLOOKUP(A1544,'volatile collection data'!$G$6:$N$69,8,FALSE)</f>
        <v>17B</v>
      </c>
      <c r="L1544" s="1">
        <f>VLOOKUP(A1544,'volatile collection data'!$G$6:$J$69,4,FALSE)</f>
        <v>6.35</v>
      </c>
      <c r="M1544" s="1">
        <f>VLOOKUP($A1544,'volatile collection data'!$G$6:$M$69,6,FALSE)</f>
        <v>12</v>
      </c>
      <c r="N1544" s="1">
        <f>VLOOKUP($A1544,'volatile collection data'!$G$6:$M$69,7,FALSE)</f>
        <v>6.35</v>
      </c>
      <c r="O1544" s="1">
        <f>VLOOKUP(A1544,'volatile collection data'!$G$6:$K$69,5,FALSE)</f>
        <v>0</v>
      </c>
      <c r="P1544" s="1" t="str">
        <f t="shared" si="147"/>
        <v>2C</v>
      </c>
      <c r="Q1544">
        <f t="shared" si="145"/>
        <v>0.10948503905901517</v>
      </c>
      <c r="R1544" t="str">
        <f t="shared" si="148"/>
        <v>17B_0-C&amp;6.35%6.35@12</v>
      </c>
      <c r="S1544" t="str">
        <f t="shared" si="149"/>
        <v>2C-17B-VCS-Loc-22</v>
      </c>
      <c r="T1544" t="str">
        <f>IFERROR(IF(VLOOKUP(S1544,Bad!$A:$A,1,FALSE)='RAW2'!S1544,"yes","no"),"no")</f>
        <v>no</v>
      </c>
      <c r="U1544" t="str">
        <f>IFERROR(VLOOKUP(F1544,compounds!$A:$B,2,FALSE),"")</f>
        <v/>
      </c>
      <c r="V1544" t="str">
        <f>VLOOKUP(B1544,'volatile collection data'!$O:$P,2,FALSE)</f>
        <v>26.apr.22 17</v>
      </c>
    </row>
    <row r="1545" spans="1:22" x14ac:dyDescent="0.2">
      <c r="A1545" t="s">
        <v>330</v>
      </c>
      <c r="B1545" s="1" t="str">
        <f t="shared" si="146"/>
        <v>2C</v>
      </c>
      <c r="C1545">
        <v>10.786</v>
      </c>
      <c r="D1545">
        <f t="shared" si="144"/>
        <v>10.79</v>
      </c>
      <c r="E1545">
        <f>VLOOKUP(D1545,'Peak Combiner'!$A$5:$D$4980,4,FALSE)</f>
        <v>10.78</v>
      </c>
      <c r="F1545">
        <f>IFERROR(VLOOKUP(D1545,rt_comb!$A:$B,2,FALSE),D1545)</f>
        <v>10.79</v>
      </c>
      <c r="G1545">
        <v>60054305</v>
      </c>
      <c r="H1545">
        <f>SUMIFS($G:$G,$E:$E,18.51,'RAW2'!$A:$A,'RAW2'!A1545)</f>
        <v>91238914</v>
      </c>
      <c r="I1545" s="1" t="str">
        <f>VLOOKUP(A1545,'volatile collection data'!$G$6:$H$69,2,FALSE)</f>
        <v>C</v>
      </c>
      <c r="J1545" s="1">
        <f>VLOOKUP(A1545,'volatile collection data'!$G$6:$I$69,3,FALSE)</f>
        <v>2</v>
      </c>
      <c r="K1545" s="1" t="str">
        <f>VLOOKUP(A1545,'volatile collection data'!$G$6:$N$69,8,FALSE)</f>
        <v>17B</v>
      </c>
      <c r="L1545" s="1">
        <f>VLOOKUP(A1545,'volatile collection data'!$G$6:$J$69,4,FALSE)</f>
        <v>6.35</v>
      </c>
      <c r="M1545" s="1">
        <f>VLOOKUP($A1545,'volatile collection data'!$G$6:$M$69,6,FALSE)</f>
        <v>12</v>
      </c>
      <c r="N1545" s="1">
        <f>VLOOKUP($A1545,'volatile collection data'!$G$6:$M$69,7,FALSE)</f>
        <v>6.35</v>
      </c>
      <c r="O1545" s="1">
        <f>VLOOKUP(A1545,'volatile collection data'!$G$6:$K$69,5,FALSE)</f>
        <v>0</v>
      </c>
      <c r="P1545" s="1" t="str">
        <f t="shared" si="147"/>
        <v>2C</v>
      </c>
      <c r="Q1545">
        <f t="shared" si="145"/>
        <v>0.51827506770530685</v>
      </c>
      <c r="R1545" t="str">
        <f t="shared" si="148"/>
        <v>17B_0-C&amp;6.35%6.35@12</v>
      </c>
      <c r="S1545" t="str">
        <f t="shared" si="149"/>
        <v>2C-17B-VCS-Loc-22</v>
      </c>
      <c r="T1545" t="str">
        <f>IFERROR(IF(VLOOKUP(S1545,Bad!$A:$A,1,FALSE)='RAW2'!S1545,"yes","no"),"no")</f>
        <v>no</v>
      </c>
      <c r="U1545" t="str">
        <f>IFERROR(VLOOKUP(F1545,compounds!$A:$B,2,FALSE),"")</f>
        <v>bocimene</v>
      </c>
      <c r="V1545" t="str">
        <f>VLOOKUP(B1545,'volatile collection data'!$O:$P,2,FALSE)</f>
        <v>26.apr.22 17</v>
      </c>
    </row>
    <row r="1546" spans="1:22" x14ac:dyDescent="0.2">
      <c r="A1546" t="s">
        <v>330</v>
      </c>
      <c r="B1546" s="1" t="str">
        <f t="shared" si="146"/>
        <v>2C</v>
      </c>
      <c r="C1546">
        <v>11.074999999999999</v>
      </c>
      <c r="D1546">
        <f t="shared" si="144"/>
        <v>11.08</v>
      </c>
      <c r="E1546">
        <f>VLOOKUP(D1546,'Peak Combiner'!$A$5:$D$4980,4,FALSE)</f>
        <v>11.08</v>
      </c>
      <c r="F1546">
        <f>IFERROR(VLOOKUP(D1546,rt_comb!$A:$B,2,FALSE),D1546)</f>
        <v>11.08</v>
      </c>
      <c r="G1546">
        <v>19914203</v>
      </c>
      <c r="H1546">
        <f>SUMIFS($G:$G,$E:$E,18.51,'RAW2'!$A:$A,'RAW2'!A1546)</f>
        <v>91238914</v>
      </c>
      <c r="I1546" s="1" t="str">
        <f>VLOOKUP(A1546,'volatile collection data'!$G$6:$H$69,2,FALSE)</f>
        <v>C</v>
      </c>
      <c r="J1546" s="1">
        <f>VLOOKUP(A1546,'volatile collection data'!$G$6:$I$69,3,FALSE)</f>
        <v>2</v>
      </c>
      <c r="K1546" s="1" t="str">
        <f>VLOOKUP(A1546,'volatile collection data'!$G$6:$N$69,8,FALSE)</f>
        <v>17B</v>
      </c>
      <c r="L1546" s="1">
        <f>VLOOKUP(A1546,'volatile collection data'!$G$6:$J$69,4,FALSE)</f>
        <v>6.35</v>
      </c>
      <c r="M1546" s="1">
        <f>VLOOKUP($A1546,'volatile collection data'!$G$6:$M$69,6,FALSE)</f>
        <v>12</v>
      </c>
      <c r="N1546" s="1">
        <f>VLOOKUP($A1546,'volatile collection data'!$G$6:$M$69,7,FALSE)</f>
        <v>6.35</v>
      </c>
      <c r="O1546" s="1">
        <f>VLOOKUP(A1546,'volatile collection data'!$G$6:$K$69,5,FALSE)</f>
        <v>0</v>
      </c>
      <c r="P1546" s="1" t="str">
        <f t="shared" si="147"/>
        <v>2C</v>
      </c>
      <c r="Q1546">
        <f t="shared" si="145"/>
        <v>0.17186169930902076</v>
      </c>
      <c r="R1546" t="str">
        <f t="shared" si="148"/>
        <v>17B_0-C&amp;6.35%6.35@12</v>
      </c>
      <c r="S1546" t="str">
        <f t="shared" si="149"/>
        <v>2C-17B-VCS-Loc-22</v>
      </c>
      <c r="T1546" t="str">
        <f>IFERROR(IF(VLOOKUP(S1546,Bad!$A:$A,1,FALSE)='RAW2'!S1546,"yes","no"),"no")</f>
        <v>no</v>
      </c>
      <c r="U1546" t="str">
        <f>IFERROR(VLOOKUP(F1546,compounds!$A:$B,2,FALSE),"")</f>
        <v/>
      </c>
      <c r="V1546" t="str">
        <f>VLOOKUP(B1546,'volatile collection data'!$O:$P,2,FALSE)</f>
        <v>26.apr.22 17</v>
      </c>
    </row>
    <row r="1547" spans="1:22" x14ac:dyDescent="0.2">
      <c r="A1547" t="s">
        <v>330</v>
      </c>
      <c r="B1547" s="1" t="str">
        <f t="shared" si="146"/>
        <v>2C</v>
      </c>
      <c r="C1547">
        <v>11.129</v>
      </c>
      <c r="D1547">
        <f t="shared" si="144"/>
        <v>11.13</v>
      </c>
      <c r="E1547">
        <f>VLOOKUP(D1547,'Peak Combiner'!$A$5:$D$4980,4,FALSE)</f>
        <v>11.13</v>
      </c>
      <c r="F1547">
        <f>IFERROR(VLOOKUP(D1547,rt_comb!$A:$B,2,FALSE),D1547)</f>
        <v>11.13</v>
      </c>
      <c r="G1547">
        <v>28367497</v>
      </c>
      <c r="H1547">
        <f>SUMIFS($G:$G,$E:$E,18.51,'RAW2'!$A:$A,'RAW2'!A1547)</f>
        <v>91238914</v>
      </c>
      <c r="I1547" s="1" t="str">
        <f>VLOOKUP(A1547,'volatile collection data'!$G$6:$H$69,2,FALSE)</f>
        <v>C</v>
      </c>
      <c r="J1547" s="1">
        <f>VLOOKUP(A1547,'volatile collection data'!$G$6:$I$69,3,FALSE)</f>
        <v>2</v>
      </c>
      <c r="K1547" s="1" t="str">
        <f>VLOOKUP(A1547,'volatile collection data'!$G$6:$N$69,8,FALSE)</f>
        <v>17B</v>
      </c>
      <c r="L1547" s="1">
        <f>VLOOKUP(A1547,'volatile collection data'!$G$6:$J$69,4,FALSE)</f>
        <v>6.35</v>
      </c>
      <c r="M1547" s="1">
        <f>VLOOKUP($A1547,'volatile collection data'!$G$6:$M$69,6,FALSE)</f>
        <v>12</v>
      </c>
      <c r="N1547" s="1">
        <f>VLOOKUP($A1547,'volatile collection data'!$G$6:$M$69,7,FALSE)</f>
        <v>6.35</v>
      </c>
      <c r="O1547" s="1">
        <f>VLOOKUP(A1547,'volatile collection data'!$G$6:$K$69,5,FALSE)</f>
        <v>0</v>
      </c>
      <c r="P1547" s="1" t="str">
        <f t="shared" si="147"/>
        <v>2C</v>
      </c>
      <c r="Q1547">
        <f t="shared" si="145"/>
        <v>0.24481452958793024</v>
      </c>
      <c r="R1547" t="str">
        <f t="shared" si="148"/>
        <v>17B_0-C&amp;6.35%6.35@12</v>
      </c>
      <c r="S1547" t="str">
        <f t="shared" si="149"/>
        <v>2C-17B-VCS-Loc-22</v>
      </c>
      <c r="T1547" t="str">
        <f>IFERROR(IF(VLOOKUP(S1547,Bad!$A:$A,1,FALSE)='RAW2'!S1547,"yes","no"),"no")</f>
        <v>no</v>
      </c>
      <c r="U1547" t="str">
        <f>IFERROR(VLOOKUP(F1547,compounds!$A:$B,2,FALSE),"")</f>
        <v/>
      </c>
      <c r="V1547" t="str">
        <f>VLOOKUP(B1547,'volatile collection data'!$O:$P,2,FALSE)</f>
        <v>26.apr.22 17</v>
      </c>
    </row>
    <row r="1548" spans="1:22" x14ac:dyDescent="0.2">
      <c r="A1548" t="s">
        <v>330</v>
      </c>
      <c r="B1548" s="1" t="str">
        <f t="shared" si="146"/>
        <v>2C</v>
      </c>
      <c r="C1548">
        <v>11.249000000000001</v>
      </c>
      <c r="D1548">
        <f t="shared" si="144"/>
        <v>11.25</v>
      </c>
      <c r="E1548">
        <f>VLOOKUP(D1548,'Peak Combiner'!$A$5:$D$4980,4,FALSE)</f>
        <v>11.25</v>
      </c>
      <c r="F1548">
        <f>IFERROR(VLOOKUP(D1548,rt_comb!$A:$B,2,FALSE),D1548)</f>
        <v>11.25</v>
      </c>
      <c r="G1548">
        <v>19631017</v>
      </c>
      <c r="H1548">
        <f>SUMIFS($G:$G,$E:$E,18.51,'RAW2'!$A:$A,'RAW2'!A1548)</f>
        <v>91238914</v>
      </c>
      <c r="I1548" s="1" t="str">
        <f>VLOOKUP(A1548,'volatile collection data'!$G$6:$H$69,2,FALSE)</f>
        <v>C</v>
      </c>
      <c r="J1548" s="1">
        <f>VLOOKUP(A1548,'volatile collection data'!$G$6:$I$69,3,FALSE)</f>
        <v>2</v>
      </c>
      <c r="K1548" s="1" t="str">
        <f>VLOOKUP(A1548,'volatile collection data'!$G$6:$N$69,8,FALSE)</f>
        <v>17B</v>
      </c>
      <c r="L1548" s="1">
        <f>VLOOKUP(A1548,'volatile collection data'!$G$6:$J$69,4,FALSE)</f>
        <v>6.35</v>
      </c>
      <c r="M1548" s="1">
        <f>VLOOKUP($A1548,'volatile collection data'!$G$6:$M$69,6,FALSE)</f>
        <v>12</v>
      </c>
      <c r="N1548" s="1">
        <f>VLOOKUP($A1548,'volatile collection data'!$G$6:$M$69,7,FALSE)</f>
        <v>6.35</v>
      </c>
      <c r="O1548" s="1">
        <f>VLOOKUP(A1548,'volatile collection data'!$G$6:$K$69,5,FALSE)</f>
        <v>0</v>
      </c>
      <c r="P1548" s="1" t="str">
        <f t="shared" si="147"/>
        <v>2C</v>
      </c>
      <c r="Q1548">
        <f t="shared" si="145"/>
        <v>0.16941777387647775</v>
      </c>
      <c r="R1548" t="str">
        <f t="shared" si="148"/>
        <v>17B_0-C&amp;6.35%6.35@12</v>
      </c>
      <c r="S1548" t="str">
        <f t="shared" si="149"/>
        <v>2C-17B-VCS-Loc-22</v>
      </c>
      <c r="T1548" t="str">
        <f>IFERROR(IF(VLOOKUP(S1548,Bad!$A:$A,1,FALSE)='RAW2'!S1548,"yes","no"),"no")</f>
        <v>no</v>
      </c>
      <c r="U1548" t="str">
        <f>IFERROR(VLOOKUP(F1548,compounds!$A:$B,2,FALSE),"")</f>
        <v/>
      </c>
      <c r="V1548" t="str">
        <f>VLOOKUP(B1548,'volatile collection data'!$O:$P,2,FALSE)</f>
        <v>26.apr.22 17</v>
      </c>
    </row>
    <row r="1549" spans="1:22" x14ac:dyDescent="0.2">
      <c r="A1549" t="s">
        <v>330</v>
      </c>
      <c r="B1549" s="1" t="str">
        <f t="shared" si="146"/>
        <v>2C</v>
      </c>
      <c r="C1549">
        <v>11.428000000000001</v>
      </c>
      <c r="D1549">
        <f t="shared" si="144"/>
        <v>11.43</v>
      </c>
      <c r="E1549">
        <f>VLOOKUP(D1549,'Peak Combiner'!$A$5:$D$4980,4,FALSE)</f>
        <v>11.43</v>
      </c>
      <c r="F1549">
        <f>IFERROR(VLOOKUP(D1549,rt_comb!$A:$B,2,FALSE),D1549)</f>
        <v>11.43</v>
      </c>
      <c r="G1549">
        <v>49308447</v>
      </c>
      <c r="H1549">
        <f>SUMIFS($G:$G,$E:$E,18.51,'RAW2'!$A:$A,'RAW2'!A1549)</f>
        <v>91238914</v>
      </c>
      <c r="I1549" s="1" t="str">
        <f>VLOOKUP(A1549,'volatile collection data'!$G$6:$H$69,2,FALSE)</f>
        <v>C</v>
      </c>
      <c r="J1549" s="1">
        <f>VLOOKUP(A1549,'volatile collection data'!$G$6:$I$69,3,FALSE)</f>
        <v>2</v>
      </c>
      <c r="K1549" s="1" t="str">
        <f>VLOOKUP(A1549,'volatile collection data'!$G$6:$N$69,8,FALSE)</f>
        <v>17B</v>
      </c>
      <c r="L1549" s="1">
        <f>VLOOKUP(A1549,'volatile collection data'!$G$6:$J$69,4,FALSE)</f>
        <v>6.35</v>
      </c>
      <c r="M1549" s="1">
        <f>VLOOKUP($A1549,'volatile collection data'!$G$6:$M$69,6,FALSE)</f>
        <v>12</v>
      </c>
      <c r="N1549" s="1">
        <f>VLOOKUP($A1549,'volatile collection data'!$G$6:$M$69,7,FALSE)</f>
        <v>6.35</v>
      </c>
      <c r="O1549" s="1">
        <f>VLOOKUP(A1549,'volatile collection data'!$G$6:$K$69,5,FALSE)</f>
        <v>0</v>
      </c>
      <c r="P1549" s="1" t="str">
        <f t="shared" si="147"/>
        <v>2C</v>
      </c>
      <c r="Q1549">
        <f t="shared" si="145"/>
        <v>0.4255371651935449</v>
      </c>
      <c r="R1549" t="str">
        <f t="shared" si="148"/>
        <v>17B_0-C&amp;6.35%6.35@12</v>
      </c>
      <c r="S1549" t="str">
        <f t="shared" si="149"/>
        <v>2C-17B-VCS-Loc-22</v>
      </c>
      <c r="T1549" t="str">
        <f>IFERROR(IF(VLOOKUP(S1549,Bad!$A:$A,1,FALSE)='RAW2'!S1549,"yes","no"),"no")</f>
        <v>no</v>
      </c>
      <c r="U1549" t="str">
        <f>IFERROR(VLOOKUP(F1549,compounds!$A:$B,2,FALSE),"")</f>
        <v/>
      </c>
      <c r="V1549" t="str">
        <f>VLOOKUP(B1549,'volatile collection data'!$O:$P,2,FALSE)</f>
        <v>26.apr.22 17</v>
      </c>
    </row>
    <row r="1550" spans="1:22" x14ac:dyDescent="0.2">
      <c r="A1550" t="s">
        <v>330</v>
      </c>
      <c r="B1550" s="1" t="str">
        <f t="shared" si="146"/>
        <v>2C</v>
      </c>
      <c r="C1550">
        <v>11.635999999999999</v>
      </c>
      <c r="D1550">
        <f t="shared" si="144"/>
        <v>11.64</v>
      </c>
      <c r="E1550">
        <f>VLOOKUP(D1550,'Peak Combiner'!$A$5:$D$4980,4,FALSE)</f>
        <v>11.64</v>
      </c>
      <c r="F1550">
        <f>IFERROR(VLOOKUP(D1550,rt_comb!$A:$B,2,FALSE),D1550)</f>
        <v>11.64</v>
      </c>
      <c r="G1550">
        <v>126361641</v>
      </c>
      <c r="H1550">
        <f>SUMIFS($G:$G,$E:$E,18.51,'RAW2'!$A:$A,'RAW2'!A1550)</f>
        <v>91238914</v>
      </c>
      <c r="I1550" s="1" t="str">
        <f>VLOOKUP(A1550,'volatile collection data'!$G$6:$H$69,2,FALSE)</f>
        <v>C</v>
      </c>
      <c r="J1550" s="1">
        <f>VLOOKUP(A1550,'volatile collection data'!$G$6:$I$69,3,FALSE)</f>
        <v>2</v>
      </c>
      <c r="K1550" s="1" t="str">
        <f>VLOOKUP(A1550,'volatile collection data'!$G$6:$N$69,8,FALSE)</f>
        <v>17B</v>
      </c>
      <c r="L1550" s="1">
        <f>VLOOKUP(A1550,'volatile collection data'!$G$6:$J$69,4,FALSE)</f>
        <v>6.35</v>
      </c>
      <c r="M1550" s="1">
        <f>VLOOKUP($A1550,'volatile collection data'!$G$6:$M$69,6,FALSE)</f>
        <v>12</v>
      </c>
      <c r="N1550" s="1">
        <f>VLOOKUP($A1550,'volatile collection data'!$G$6:$M$69,7,FALSE)</f>
        <v>6.35</v>
      </c>
      <c r="O1550" s="1">
        <f>VLOOKUP(A1550,'volatile collection data'!$G$6:$K$69,5,FALSE)</f>
        <v>0</v>
      </c>
      <c r="P1550" s="1" t="str">
        <f t="shared" si="147"/>
        <v>2C</v>
      </c>
      <c r="Q1550">
        <f t="shared" si="145"/>
        <v>1.0905144609471156</v>
      </c>
      <c r="R1550" t="str">
        <f t="shared" si="148"/>
        <v>17B_0-C&amp;6.35%6.35@12</v>
      </c>
      <c r="S1550" t="str">
        <f t="shared" si="149"/>
        <v>2C-17B-VCS-Loc-22</v>
      </c>
      <c r="T1550" t="str">
        <f>IFERROR(IF(VLOOKUP(S1550,Bad!$A:$A,1,FALSE)='RAW2'!S1550,"yes","no"),"no")</f>
        <v>no</v>
      </c>
      <c r="U1550" t="str">
        <f>IFERROR(VLOOKUP(F1550,compounds!$A:$B,2,FALSE),"")</f>
        <v/>
      </c>
      <c r="V1550" t="str">
        <f>VLOOKUP(B1550,'volatile collection data'!$O:$P,2,FALSE)</f>
        <v>26.apr.22 17</v>
      </c>
    </row>
    <row r="1551" spans="1:22" x14ac:dyDescent="0.2">
      <c r="A1551" t="s">
        <v>330</v>
      </c>
      <c r="B1551" s="1" t="str">
        <f t="shared" si="146"/>
        <v>2C</v>
      </c>
      <c r="C1551">
        <v>11.792999999999999</v>
      </c>
      <c r="D1551">
        <f t="shared" si="144"/>
        <v>11.79</v>
      </c>
      <c r="E1551">
        <f>VLOOKUP(D1551,'Peak Combiner'!$A$5:$D$4980,4,FALSE)</f>
        <v>11.79</v>
      </c>
      <c r="F1551">
        <f>IFERROR(VLOOKUP(D1551,rt_comb!$A:$B,2,FALSE),D1551)</f>
        <v>11.79</v>
      </c>
      <c r="G1551">
        <v>68489516</v>
      </c>
      <c r="H1551">
        <f>SUMIFS($G:$G,$E:$E,18.51,'RAW2'!$A:$A,'RAW2'!A1551)</f>
        <v>91238914</v>
      </c>
      <c r="I1551" s="1" t="str">
        <f>VLOOKUP(A1551,'volatile collection data'!$G$6:$H$69,2,FALSE)</f>
        <v>C</v>
      </c>
      <c r="J1551" s="1">
        <f>VLOOKUP(A1551,'volatile collection data'!$G$6:$I$69,3,FALSE)</f>
        <v>2</v>
      </c>
      <c r="K1551" s="1" t="str">
        <f>VLOOKUP(A1551,'volatile collection data'!$G$6:$N$69,8,FALSE)</f>
        <v>17B</v>
      </c>
      <c r="L1551" s="1">
        <f>VLOOKUP(A1551,'volatile collection data'!$G$6:$J$69,4,FALSE)</f>
        <v>6.35</v>
      </c>
      <c r="M1551" s="1">
        <f>VLOOKUP($A1551,'volatile collection data'!$G$6:$M$69,6,FALSE)</f>
        <v>12</v>
      </c>
      <c r="N1551" s="1">
        <f>VLOOKUP($A1551,'volatile collection data'!$G$6:$M$69,7,FALSE)</f>
        <v>6.35</v>
      </c>
      <c r="O1551" s="1">
        <f>VLOOKUP(A1551,'volatile collection data'!$G$6:$K$69,5,FALSE)</f>
        <v>0</v>
      </c>
      <c r="P1551" s="1" t="str">
        <f t="shared" si="147"/>
        <v>2C</v>
      </c>
      <c r="Q1551">
        <f t="shared" si="145"/>
        <v>0.59107183976242317</v>
      </c>
      <c r="R1551" t="str">
        <f t="shared" si="148"/>
        <v>17B_0-C&amp;6.35%6.35@12</v>
      </c>
      <c r="S1551" t="str">
        <f t="shared" si="149"/>
        <v>2C-17B-VCS-Loc-22</v>
      </c>
      <c r="T1551" t="str">
        <f>IFERROR(IF(VLOOKUP(S1551,Bad!$A:$A,1,FALSE)='RAW2'!S1551,"yes","no"),"no")</f>
        <v>no</v>
      </c>
      <c r="U1551" t="str">
        <f>IFERROR(VLOOKUP(F1551,compounds!$A:$B,2,FALSE),"")</f>
        <v/>
      </c>
      <c r="V1551" t="str">
        <f>VLOOKUP(B1551,'volatile collection data'!$O:$P,2,FALSE)</f>
        <v>26.apr.22 17</v>
      </c>
    </row>
    <row r="1552" spans="1:22" x14ac:dyDescent="0.2">
      <c r="A1552" t="s">
        <v>330</v>
      </c>
      <c r="B1552" s="1" t="str">
        <f t="shared" si="146"/>
        <v>2C</v>
      </c>
      <c r="C1552">
        <v>11.909000000000001</v>
      </c>
      <c r="D1552">
        <f t="shared" si="144"/>
        <v>11.91</v>
      </c>
      <c r="E1552">
        <f>VLOOKUP(D1552,'Peak Combiner'!$A$5:$D$4980,4,FALSE)</f>
        <v>11.91</v>
      </c>
      <c r="F1552">
        <f>IFERROR(VLOOKUP(D1552,rt_comb!$A:$B,2,FALSE),D1552)</f>
        <v>11.91</v>
      </c>
      <c r="G1552">
        <v>74082085</v>
      </c>
      <c r="H1552">
        <f>SUMIFS($G:$G,$E:$E,18.51,'RAW2'!$A:$A,'RAW2'!A1552)</f>
        <v>91238914</v>
      </c>
      <c r="I1552" s="1" t="str">
        <f>VLOOKUP(A1552,'volatile collection data'!$G$6:$H$69,2,FALSE)</f>
        <v>C</v>
      </c>
      <c r="J1552" s="1">
        <f>VLOOKUP(A1552,'volatile collection data'!$G$6:$I$69,3,FALSE)</f>
        <v>2</v>
      </c>
      <c r="K1552" s="1" t="str">
        <f>VLOOKUP(A1552,'volatile collection data'!$G$6:$N$69,8,FALSE)</f>
        <v>17B</v>
      </c>
      <c r="L1552" s="1">
        <f>VLOOKUP(A1552,'volatile collection data'!$G$6:$J$69,4,FALSE)</f>
        <v>6.35</v>
      </c>
      <c r="M1552" s="1">
        <f>VLOOKUP($A1552,'volatile collection data'!$G$6:$M$69,6,FALSE)</f>
        <v>12</v>
      </c>
      <c r="N1552" s="1">
        <f>VLOOKUP($A1552,'volatile collection data'!$G$6:$M$69,7,FALSE)</f>
        <v>6.35</v>
      </c>
      <c r="O1552" s="1">
        <f>VLOOKUP(A1552,'volatile collection data'!$G$6:$K$69,5,FALSE)</f>
        <v>0</v>
      </c>
      <c r="P1552" s="1" t="str">
        <f t="shared" si="147"/>
        <v>2C</v>
      </c>
      <c r="Q1552">
        <f t="shared" si="145"/>
        <v>0.63933630768227678</v>
      </c>
      <c r="R1552" t="str">
        <f t="shared" si="148"/>
        <v>17B_0-C&amp;6.35%6.35@12</v>
      </c>
      <c r="S1552" t="str">
        <f t="shared" si="149"/>
        <v>2C-17B-VCS-Loc-22</v>
      </c>
      <c r="T1552" t="str">
        <f>IFERROR(IF(VLOOKUP(S1552,Bad!$A:$A,1,FALSE)='RAW2'!S1552,"yes","no"),"no")</f>
        <v>no</v>
      </c>
      <c r="U1552" t="str">
        <f>IFERROR(VLOOKUP(F1552,compounds!$A:$B,2,FALSE),"")</f>
        <v/>
      </c>
      <c r="V1552" t="str">
        <f>VLOOKUP(B1552,'volatile collection data'!$O:$P,2,FALSE)</f>
        <v>26.apr.22 17</v>
      </c>
    </row>
    <row r="1553" spans="1:22" x14ac:dyDescent="0.2">
      <c r="A1553" t="s">
        <v>330</v>
      </c>
      <c r="B1553" s="1" t="str">
        <f t="shared" si="146"/>
        <v>2C</v>
      </c>
      <c r="C1553">
        <v>12.02</v>
      </c>
      <c r="D1553">
        <f t="shared" si="144"/>
        <v>12.02</v>
      </c>
      <c r="E1553">
        <f>VLOOKUP(D1553,'Peak Combiner'!$A$5:$D$4980,4,FALSE)</f>
        <v>12.02</v>
      </c>
      <c r="F1553">
        <f>IFERROR(VLOOKUP(D1553,rt_comb!$A:$B,2,FALSE),D1553)</f>
        <v>12.02</v>
      </c>
      <c r="G1553">
        <v>91262621</v>
      </c>
      <c r="H1553">
        <f>SUMIFS($G:$G,$E:$E,18.51,'RAW2'!$A:$A,'RAW2'!A1553)</f>
        <v>91238914</v>
      </c>
      <c r="I1553" s="1" t="str">
        <f>VLOOKUP(A1553,'volatile collection data'!$G$6:$H$69,2,FALSE)</f>
        <v>C</v>
      </c>
      <c r="J1553" s="1">
        <f>VLOOKUP(A1553,'volatile collection data'!$G$6:$I$69,3,FALSE)</f>
        <v>2</v>
      </c>
      <c r="K1553" s="1" t="str">
        <f>VLOOKUP(A1553,'volatile collection data'!$G$6:$N$69,8,FALSE)</f>
        <v>17B</v>
      </c>
      <c r="L1553" s="1">
        <f>VLOOKUP(A1553,'volatile collection data'!$G$6:$J$69,4,FALSE)</f>
        <v>6.35</v>
      </c>
      <c r="M1553" s="1">
        <f>VLOOKUP($A1553,'volatile collection data'!$G$6:$M$69,6,FALSE)</f>
        <v>12</v>
      </c>
      <c r="N1553" s="1">
        <f>VLOOKUP($A1553,'volatile collection data'!$G$6:$M$69,7,FALSE)</f>
        <v>6.35</v>
      </c>
      <c r="O1553" s="1">
        <f>VLOOKUP(A1553,'volatile collection data'!$G$6:$K$69,5,FALSE)</f>
        <v>0</v>
      </c>
      <c r="P1553" s="1" t="str">
        <f t="shared" si="147"/>
        <v>2C</v>
      </c>
      <c r="Q1553">
        <f t="shared" si="145"/>
        <v>0.78760616874575018</v>
      </c>
      <c r="R1553" t="str">
        <f t="shared" si="148"/>
        <v>17B_0-C&amp;6.35%6.35@12</v>
      </c>
      <c r="S1553" t="str">
        <f t="shared" si="149"/>
        <v>2C-17B-VCS-Loc-22</v>
      </c>
      <c r="T1553" t="str">
        <f>IFERROR(IF(VLOOKUP(S1553,Bad!$A:$A,1,FALSE)='RAW2'!S1553,"yes","no"),"no")</f>
        <v>no</v>
      </c>
      <c r="U1553" t="str">
        <f>IFERROR(VLOOKUP(F1553,compounds!$A:$B,2,FALSE),"")</f>
        <v/>
      </c>
      <c r="V1553" t="str">
        <f>VLOOKUP(B1553,'volatile collection data'!$O:$P,2,FALSE)</f>
        <v>26.apr.22 17</v>
      </c>
    </row>
    <row r="1554" spans="1:22" x14ac:dyDescent="0.2">
      <c r="A1554" t="s">
        <v>330</v>
      </c>
      <c r="B1554" s="1" t="str">
        <f t="shared" si="146"/>
        <v>2C</v>
      </c>
      <c r="C1554">
        <v>12.132</v>
      </c>
      <c r="D1554">
        <f t="shared" si="144"/>
        <v>12.13</v>
      </c>
      <c r="E1554">
        <f>VLOOKUP(D1554,'Peak Combiner'!$A$5:$D$4980,4,FALSE)</f>
        <v>12.13</v>
      </c>
      <c r="F1554">
        <f>IFERROR(VLOOKUP(D1554,rt_comb!$A:$B,2,FALSE),D1554)</f>
        <v>12.13</v>
      </c>
      <c r="G1554">
        <v>50908429</v>
      </c>
      <c r="H1554">
        <f>SUMIFS($G:$G,$E:$E,18.51,'RAW2'!$A:$A,'RAW2'!A1554)</f>
        <v>91238914</v>
      </c>
      <c r="I1554" s="1" t="str">
        <f>VLOOKUP(A1554,'volatile collection data'!$G$6:$H$69,2,FALSE)</f>
        <v>C</v>
      </c>
      <c r="J1554" s="1">
        <f>VLOOKUP(A1554,'volatile collection data'!$G$6:$I$69,3,FALSE)</f>
        <v>2</v>
      </c>
      <c r="K1554" s="1" t="str">
        <f>VLOOKUP(A1554,'volatile collection data'!$G$6:$N$69,8,FALSE)</f>
        <v>17B</v>
      </c>
      <c r="L1554" s="1">
        <f>VLOOKUP(A1554,'volatile collection data'!$G$6:$J$69,4,FALSE)</f>
        <v>6.35</v>
      </c>
      <c r="M1554" s="1">
        <f>VLOOKUP($A1554,'volatile collection data'!$G$6:$M$69,6,FALSE)</f>
        <v>12</v>
      </c>
      <c r="N1554" s="1">
        <f>VLOOKUP($A1554,'volatile collection data'!$G$6:$M$69,7,FALSE)</f>
        <v>6.35</v>
      </c>
      <c r="O1554" s="1">
        <f>VLOOKUP(A1554,'volatile collection data'!$G$6:$K$69,5,FALSE)</f>
        <v>0</v>
      </c>
      <c r="P1554" s="1" t="str">
        <f t="shared" si="147"/>
        <v>2C</v>
      </c>
      <c r="Q1554">
        <f t="shared" si="145"/>
        <v>0.43934518077839385</v>
      </c>
      <c r="R1554" t="str">
        <f t="shared" si="148"/>
        <v>17B_0-C&amp;6.35%6.35@12</v>
      </c>
      <c r="S1554" t="str">
        <f t="shared" si="149"/>
        <v>2C-17B-VCS-Loc-22</v>
      </c>
      <c r="T1554" t="str">
        <f>IFERROR(IF(VLOOKUP(S1554,Bad!$A:$A,1,FALSE)='RAW2'!S1554,"yes","no"),"no")</f>
        <v>no</v>
      </c>
      <c r="U1554" t="str">
        <f>IFERROR(VLOOKUP(F1554,compounds!$A:$B,2,FALSE),"")</f>
        <v/>
      </c>
      <c r="V1554" t="str">
        <f>VLOOKUP(B1554,'volatile collection data'!$O:$P,2,FALSE)</f>
        <v>26.apr.22 17</v>
      </c>
    </row>
    <row r="1555" spans="1:22" x14ac:dyDescent="0.2">
      <c r="A1555" t="s">
        <v>330</v>
      </c>
      <c r="B1555" s="1" t="str">
        <f t="shared" si="146"/>
        <v>2C</v>
      </c>
      <c r="C1555">
        <v>12.305999999999999</v>
      </c>
      <c r="D1555">
        <f t="shared" si="144"/>
        <v>12.31</v>
      </c>
      <c r="E1555">
        <f>VLOOKUP(D1555,'Peak Combiner'!$A$5:$D$4980,4,FALSE)</f>
        <v>12.31</v>
      </c>
      <c r="F1555">
        <f>IFERROR(VLOOKUP(D1555,rt_comb!$A:$B,2,FALSE),D1555)</f>
        <v>12.31</v>
      </c>
      <c r="G1555">
        <v>63204476</v>
      </c>
      <c r="H1555">
        <f>SUMIFS($G:$G,$E:$E,18.51,'RAW2'!$A:$A,'RAW2'!A1555)</f>
        <v>91238914</v>
      </c>
      <c r="I1555" s="1" t="str">
        <f>VLOOKUP(A1555,'volatile collection data'!$G$6:$H$69,2,FALSE)</f>
        <v>C</v>
      </c>
      <c r="J1555" s="1">
        <f>VLOOKUP(A1555,'volatile collection data'!$G$6:$I$69,3,FALSE)</f>
        <v>2</v>
      </c>
      <c r="K1555" s="1" t="str">
        <f>VLOOKUP(A1555,'volatile collection data'!$G$6:$N$69,8,FALSE)</f>
        <v>17B</v>
      </c>
      <c r="L1555" s="1">
        <f>VLOOKUP(A1555,'volatile collection data'!$G$6:$J$69,4,FALSE)</f>
        <v>6.35</v>
      </c>
      <c r="M1555" s="1">
        <f>VLOOKUP($A1555,'volatile collection data'!$G$6:$M$69,6,FALSE)</f>
        <v>12</v>
      </c>
      <c r="N1555" s="1">
        <f>VLOOKUP($A1555,'volatile collection data'!$G$6:$M$69,7,FALSE)</f>
        <v>6.35</v>
      </c>
      <c r="O1555" s="1">
        <f>VLOOKUP(A1555,'volatile collection data'!$G$6:$K$69,5,FALSE)</f>
        <v>0</v>
      </c>
      <c r="P1555" s="1" t="str">
        <f t="shared" si="147"/>
        <v>2C</v>
      </c>
      <c r="Q1555">
        <f t="shared" si="145"/>
        <v>0.54546137996565669</v>
      </c>
      <c r="R1555" t="str">
        <f t="shared" si="148"/>
        <v>17B_0-C&amp;6.35%6.35@12</v>
      </c>
      <c r="S1555" t="str">
        <f t="shared" si="149"/>
        <v>2C-17B-VCS-Loc-22</v>
      </c>
      <c r="T1555" t="str">
        <f>IFERROR(IF(VLOOKUP(S1555,Bad!$A:$A,1,FALSE)='RAW2'!S1555,"yes","no"),"no")</f>
        <v>no</v>
      </c>
      <c r="U1555" t="str">
        <f>IFERROR(VLOOKUP(F1555,compounds!$A:$B,2,FALSE),"")</f>
        <v/>
      </c>
      <c r="V1555" t="str">
        <f>VLOOKUP(B1555,'volatile collection data'!$O:$P,2,FALSE)</f>
        <v>26.apr.22 17</v>
      </c>
    </row>
    <row r="1556" spans="1:22" x14ac:dyDescent="0.2">
      <c r="A1556" t="s">
        <v>330</v>
      </c>
      <c r="B1556" s="1" t="str">
        <f t="shared" si="146"/>
        <v>2C</v>
      </c>
      <c r="C1556">
        <v>12.398</v>
      </c>
      <c r="D1556">
        <f t="shared" si="144"/>
        <v>12.4</v>
      </c>
      <c r="E1556">
        <f>VLOOKUP(D1556,'Peak Combiner'!$A$5:$D$4980,4,FALSE)</f>
        <v>12.39</v>
      </c>
      <c r="F1556">
        <f>IFERROR(VLOOKUP(D1556,rt_comb!$A:$B,2,FALSE),D1556)</f>
        <v>12.39</v>
      </c>
      <c r="G1556">
        <v>61740620</v>
      </c>
      <c r="H1556">
        <f>SUMIFS($G:$G,$E:$E,18.51,'RAW2'!$A:$A,'RAW2'!A1556)</f>
        <v>91238914</v>
      </c>
      <c r="I1556" s="1" t="str">
        <f>VLOOKUP(A1556,'volatile collection data'!$G$6:$H$69,2,FALSE)</f>
        <v>C</v>
      </c>
      <c r="J1556" s="1">
        <f>VLOOKUP(A1556,'volatile collection data'!$G$6:$I$69,3,FALSE)</f>
        <v>2</v>
      </c>
      <c r="K1556" s="1" t="str">
        <f>VLOOKUP(A1556,'volatile collection data'!$G$6:$N$69,8,FALSE)</f>
        <v>17B</v>
      </c>
      <c r="L1556" s="1">
        <f>VLOOKUP(A1556,'volatile collection data'!$G$6:$J$69,4,FALSE)</f>
        <v>6.35</v>
      </c>
      <c r="M1556" s="1">
        <f>VLOOKUP($A1556,'volatile collection data'!$G$6:$M$69,6,FALSE)</f>
        <v>12</v>
      </c>
      <c r="N1556" s="1">
        <f>VLOOKUP($A1556,'volatile collection data'!$G$6:$M$69,7,FALSE)</f>
        <v>6.35</v>
      </c>
      <c r="O1556" s="1">
        <f>VLOOKUP(A1556,'volatile collection data'!$G$6:$K$69,5,FALSE)</f>
        <v>0</v>
      </c>
      <c r="P1556" s="1" t="str">
        <f t="shared" si="147"/>
        <v>2C</v>
      </c>
      <c r="Q1556">
        <f t="shared" si="145"/>
        <v>0.53282814630304387</v>
      </c>
      <c r="R1556" t="str">
        <f t="shared" si="148"/>
        <v>17B_0-C&amp;6.35%6.35@12</v>
      </c>
      <c r="S1556" t="str">
        <f t="shared" si="149"/>
        <v>2C-17B-VCS-Loc-22</v>
      </c>
      <c r="T1556" t="str">
        <f>IFERROR(IF(VLOOKUP(S1556,Bad!$A:$A,1,FALSE)='RAW2'!S1556,"yes","no"),"no")</f>
        <v>no</v>
      </c>
      <c r="U1556" t="str">
        <f>IFERROR(VLOOKUP(F1556,compounds!$A:$B,2,FALSE),"")</f>
        <v>o+C5xe</v>
      </c>
      <c r="V1556" t="str">
        <f>VLOOKUP(B1556,'volatile collection data'!$O:$P,2,FALSE)</f>
        <v>26.apr.22 17</v>
      </c>
    </row>
    <row r="1557" spans="1:22" x14ac:dyDescent="0.2">
      <c r="A1557" t="s">
        <v>330</v>
      </c>
      <c r="B1557" s="1" t="str">
        <f t="shared" si="146"/>
        <v>2C</v>
      </c>
      <c r="C1557">
        <v>12.456</v>
      </c>
      <c r="D1557">
        <f t="shared" si="144"/>
        <v>12.46</v>
      </c>
      <c r="E1557">
        <f>VLOOKUP(D1557,'Peak Combiner'!$A$5:$D$4980,4,FALSE)</f>
        <v>12.46</v>
      </c>
      <c r="F1557">
        <f>IFERROR(VLOOKUP(D1557,rt_comb!$A:$B,2,FALSE),D1557)</f>
        <v>12.46</v>
      </c>
      <c r="G1557">
        <v>31914940</v>
      </c>
      <c r="H1557">
        <f>SUMIFS($G:$G,$E:$E,18.51,'RAW2'!$A:$A,'RAW2'!A1557)</f>
        <v>91238914</v>
      </c>
      <c r="I1557" s="1" t="str">
        <f>VLOOKUP(A1557,'volatile collection data'!$G$6:$H$69,2,FALSE)</f>
        <v>C</v>
      </c>
      <c r="J1557" s="1">
        <f>VLOOKUP(A1557,'volatile collection data'!$G$6:$I$69,3,FALSE)</f>
        <v>2</v>
      </c>
      <c r="K1557" s="1" t="str">
        <f>VLOOKUP(A1557,'volatile collection data'!$G$6:$N$69,8,FALSE)</f>
        <v>17B</v>
      </c>
      <c r="L1557" s="1">
        <f>VLOOKUP(A1557,'volatile collection data'!$G$6:$J$69,4,FALSE)</f>
        <v>6.35</v>
      </c>
      <c r="M1557" s="1">
        <f>VLOOKUP($A1557,'volatile collection data'!$G$6:$M$69,6,FALSE)</f>
        <v>12</v>
      </c>
      <c r="N1557" s="1">
        <f>VLOOKUP($A1557,'volatile collection data'!$G$6:$M$69,7,FALSE)</f>
        <v>6.35</v>
      </c>
      <c r="O1557" s="1">
        <f>VLOOKUP(A1557,'volatile collection data'!$G$6:$K$69,5,FALSE)</f>
        <v>0</v>
      </c>
      <c r="P1557" s="1" t="str">
        <f t="shared" si="147"/>
        <v>2C</v>
      </c>
      <c r="Q1557">
        <f t="shared" si="145"/>
        <v>0.27542934164854299</v>
      </c>
      <c r="R1557" t="str">
        <f t="shared" si="148"/>
        <v>17B_0-C&amp;6.35%6.35@12</v>
      </c>
      <c r="S1557" t="str">
        <f t="shared" si="149"/>
        <v>2C-17B-VCS-Loc-22</v>
      </c>
      <c r="T1557" t="str">
        <f>IFERROR(IF(VLOOKUP(S1557,Bad!$A:$A,1,FALSE)='RAW2'!S1557,"yes","no"),"no")</f>
        <v>no</v>
      </c>
      <c r="U1557" t="str">
        <f>IFERROR(VLOOKUP(F1557,compounds!$A:$B,2,FALSE),"")</f>
        <v/>
      </c>
      <c r="V1557" t="str">
        <f>VLOOKUP(B1557,'volatile collection data'!$O:$P,2,FALSE)</f>
        <v>26.apr.22 17</v>
      </c>
    </row>
    <row r="1558" spans="1:22" x14ac:dyDescent="0.2">
      <c r="A1558" t="s">
        <v>330</v>
      </c>
      <c r="B1558" s="1" t="str">
        <f t="shared" si="146"/>
        <v>2C</v>
      </c>
      <c r="C1558">
        <v>12.529</v>
      </c>
      <c r="D1558">
        <f t="shared" si="144"/>
        <v>12.53</v>
      </c>
      <c r="E1558">
        <f>VLOOKUP(D1558,'Peak Combiner'!$A$5:$D$4980,4,FALSE)</f>
        <v>12.53</v>
      </c>
      <c r="F1558">
        <f>IFERROR(VLOOKUP(D1558,rt_comb!$A:$B,2,FALSE),D1558)</f>
        <v>12.54</v>
      </c>
      <c r="G1558">
        <v>183189456</v>
      </c>
      <c r="H1558">
        <f>SUMIFS($G:$G,$E:$E,18.51,'RAW2'!$A:$A,'RAW2'!A1558)</f>
        <v>91238914</v>
      </c>
      <c r="I1558" s="1" t="str">
        <f>VLOOKUP(A1558,'volatile collection data'!$G$6:$H$69,2,FALSE)</f>
        <v>C</v>
      </c>
      <c r="J1558" s="1">
        <f>VLOOKUP(A1558,'volatile collection data'!$G$6:$I$69,3,FALSE)</f>
        <v>2</v>
      </c>
      <c r="K1558" s="1" t="str">
        <f>VLOOKUP(A1558,'volatile collection data'!$G$6:$N$69,8,FALSE)</f>
        <v>17B</v>
      </c>
      <c r="L1558" s="1">
        <f>VLOOKUP(A1558,'volatile collection data'!$G$6:$J$69,4,FALSE)</f>
        <v>6.35</v>
      </c>
      <c r="M1558" s="1">
        <f>VLOOKUP($A1558,'volatile collection data'!$G$6:$M$69,6,FALSE)</f>
        <v>12</v>
      </c>
      <c r="N1558" s="1">
        <f>VLOOKUP($A1558,'volatile collection data'!$G$6:$M$69,7,FALSE)</f>
        <v>6.35</v>
      </c>
      <c r="O1558" s="1">
        <f>VLOOKUP(A1558,'volatile collection data'!$G$6:$K$69,5,FALSE)</f>
        <v>0</v>
      </c>
      <c r="P1558" s="1" t="str">
        <f t="shared" si="147"/>
        <v>2C</v>
      </c>
      <c r="Q1558">
        <f t="shared" si="145"/>
        <v>1.5809445752689724</v>
      </c>
      <c r="R1558" t="str">
        <f t="shared" si="148"/>
        <v>17B_0-C&amp;6.35%6.35@12</v>
      </c>
      <c r="S1558" t="str">
        <f t="shared" si="149"/>
        <v>2C-17B-VCS-Loc-22</v>
      </c>
      <c r="T1558" t="str">
        <f>IFERROR(IF(VLOOKUP(S1558,Bad!$A:$A,1,FALSE)='RAW2'!S1558,"yes","no"),"no")</f>
        <v>no</v>
      </c>
      <c r="U1558" t="str">
        <f>IFERROR(VLOOKUP(F1558,compounds!$A:$B,2,FALSE),"")</f>
        <v>nonanal</v>
      </c>
      <c r="V1558" t="str">
        <f>VLOOKUP(B1558,'volatile collection data'!$O:$P,2,FALSE)</f>
        <v>26.apr.22 17</v>
      </c>
    </row>
    <row r="1559" spans="1:22" x14ac:dyDescent="0.2">
      <c r="A1559" t="s">
        <v>330</v>
      </c>
      <c r="B1559" s="1" t="str">
        <f t="shared" si="146"/>
        <v>2C</v>
      </c>
      <c r="C1559">
        <v>12.726000000000001</v>
      </c>
      <c r="D1559">
        <f t="shared" si="144"/>
        <v>12.73</v>
      </c>
      <c r="E1559">
        <f>VLOOKUP(D1559,'Peak Combiner'!$A$5:$D$4980,4,FALSE)</f>
        <v>12.73</v>
      </c>
      <c r="F1559">
        <f>IFERROR(VLOOKUP(D1559,rt_comb!$A:$B,2,FALSE),D1559)</f>
        <v>12.73</v>
      </c>
      <c r="G1559">
        <v>35814068</v>
      </c>
      <c r="H1559">
        <f>SUMIFS($G:$G,$E:$E,18.51,'RAW2'!$A:$A,'RAW2'!A1559)</f>
        <v>91238914</v>
      </c>
      <c r="I1559" s="1" t="str">
        <f>VLOOKUP(A1559,'volatile collection data'!$G$6:$H$69,2,FALSE)</f>
        <v>C</v>
      </c>
      <c r="J1559" s="1">
        <f>VLOOKUP(A1559,'volatile collection data'!$G$6:$I$69,3,FALSE)</f>
        <v>2</v>
      </c>
      <c r="K1559" s="1" t="str">
        <f>VLOOKUP(A1559,'volatile collection data'!$G$6:$N$69,8,FALSE)</f>
        <v>17B</v>
      </c>
      <c r="L1559" s="1">
        <f>VLOOKUP(A1559,'volatile collection data'!$G$6:$J$69,4,FALSE)</f>
        <v>6.35</v>
      </c>
      <c r="M1559" s="1">
        <f>VLOOKUP($A1559,'volatile collection data'!$G$6:$M$69,6,FALSE)</f>
        <v>12</v>
      </c>
      <c r="N1559" s="1">
        <f>VLOOKUP($A1559,'volatile collection data'!$G$6:$M$69,7,FALSE)</f>
        <v>6.35</v>
      </c>
      <c r="O1559" s="1">
        <f>VLOOKUP(A1559,'volatile collection data'!$G$6:$K$69,5,FALSE)</f>
        <v>0</v>
      </c>
      <c r="P1559" s="1" t="str">
        <f t="shared" si="147"/>
        <v>2C</v>
      </c>
      <c r="Q1559">
        <f t="shared" si="145"/>
        <v>0.30907923282939437</v>
      </c>
      <c r="R1559" t="str">
        <f t="shared" si="148"/>
        <v>17B_0-C&amp;6.35%6.35@12</v>
      </c>
      <c r="S1559" t="str">
        <f t="shared" si="149"/>
        <v>2C-17B-VCS-Loc-22</v>
      </c>
      <c r="T1559" t="str">
        <f>IFERROR(IF(VLOOKUP(S1559,Bad!$A:$A,1,FALSE)='RAW2'!S1559,"yes","no"),"no")</f>
        <v>no</v>
      </c>
      <c r="U1559" t="str">
        <f>IFERROR(VLOOKUP(F1559,compounds!$A:$B,2,FALSE),"")</f>
        <v/>
      </c>
      <c r="V1559" t="str">
        <f>VLOOKUP(B1559,'volatile collection data'!$O:$P,2,FALSE)</f>
        <v>26.apr.22 17</v>
      </c>
    </row>
    <row r="1560" spans="1:22" x14ac:dyDescent="0.2">
      <c r="A1560" t="s">
        <v>330</v>
      </c>
      <c r="B1560" s="1" t="str">
        <f t="shared" si="146"/>
        <v>2C</v>
      </c>
      <c r="C1560">
        <v>12.843</v>
      </c>
      <c r="D1560">
        <f t="shared" si="144"/>
        <v>12.84</v>
      </c>
      <c r="E1560">
        <f>VLOOKUP(D1560,'Peak Combiner'!$A$5:$D$4980,4,FALSE)</f>
        <v>12.84</v>
      </c>
      <c r="F1560">
        <f>IFERROR(VLOOKUP(D1560,rt_comb!$A:$B,2,FALSE),D1560)</f>
        <v>12.84</v>
      </c>
      <c r="G1560">
        <v>50053861</v>
      </c>
      <c r="H1560">
        <f>SUMIFS($G:$G,$E:$E,18.51,'RAW2'!$A:$A,'RAW2'!A1560)</f>
        <v>91238914</v>
      </c>
      <c r="I1560" s="1" t="str">
        <f>VLOOKUP(A1560,'volatile collection data'!$G$6:$H$69,2,FALSE)</f>
        <v>C</v>
      </c>
      <c r="J1560" s="1">
        <f>VLOOKUP(A1560,'volatile collection data'!$G$6:$I$69,3,FALSE)</f>
        <v>2</v>
      </c>
      <c r="K1560" s="1" t="str">
        <f>VLOOKUP(A1560,'volatile collection data'!$G$6:$N$69,8,FALSE)</f>
        <v>17B</v>
      </c>
      <c r="L1560" s="1">
        <f>VLOOKUP(A1560,'volatile collection data'!$G$6:$J$69,4,FALSE)</f>
        <v>6.35</v>
      </c>
      <c r="M1560" s="1">
        <f>VLOOKUP($A1560,'volatile collection data'!$G$6:$M$69,6,FALSE)</f>
        <v>12</v>
      </c>
      <c r="N1560" s="1">
        <f>VLOOKUP($A1560,'volatile collection data'!$G$6:$M$69,7,FALSE)</f>
        <v>6.35</v>
      </c>
      <c r="O1560" s="1">
        <f>VLOOKUP(A1560,'volatile collection data'!$G$6:$K$69,5,FALSE)</f>
        <v>0</v>
      </c>
      <c r="P1560" s="1" t="str">
        <f t="shared" si="147"/>
        <v>2C</v>
      </c>
      <c r="Q1560">
        <f t="shared" si="145"/>
        <v>0.43197016764555035</v>
      </c>
      <c r="R1560" t="str">
        <f t="shared" si="148"/>
        <v>17B_0-C&amp;6.35%6.35@12</v>
      </c>
      <c r="S1560" t="str">
        <f t="shared" si="149"/>
        <v>2C-17B-VCS-Loc-22</v>
      </c>
      <c r="T1560" t="str">
        <f>IFERROR(IF(VLOOKUP(S1560,Bad!$A:$A,1,FALSE)='RAW2'!S1560,"yes","no"),"no")</f>
        <v>no</v>
      </c>
      <c r="U1560" t="str">
        <f>IFERROR(VLOOKUP(F1560,compounds!$A:$B,2,FALSE),"")</f>
        <v/>
      </c>
      <c r="V1560" t="str">
        <f>VLOOKUP(B1560,'volatile collection data'!$O:$P,2,FALSE)</f>
        <v>26.apr.22 17</v>
      </c>
    </row>
    <row r="1561" spans="1:22" x14ac:dyDescent="0.2">
      <c r="A1561" t="s">
        <v>330</v>
      </c>
      <c r="B1561" s="1" t="str">
        <f t="shared" si="146"/>
        <v>2C</v>
      </c>
      <c r="C1561">
        <v>12.911</v>
      </c>
      <c r="D1561">
        <f t="shared" si="144"/>
        <v>12.91</v>
      </c>
      <c r="E1561">
        <f>VLOOKUP(D1561,'Peak Combiner'!$A$5:$D$4980,4,FALSE)</f>
        <v>12.91</v>
      </c>
      <c r="F1561">
        <f>IFERROR(VLOOKUP(D1561,rt_comb!$A:$B,2,FALSE),D1561)</f>
        <v>12.91</v>
      </c>
      <c r="G1561">
        <v>63302571</v>
      </c>
      <c r="H1561">
        <f>SUMIFS($G:$G,$E:$E,18.51,'RAW2'!$A:$A,'RAW2'!A1561)</f>
        <v>91238914</v>
      </c>
      <c r="I1561" s="1" t="str">
        <f>VLOOKUP(A1561,'volatile collection data'!$G$6:$H$69,2,FALSE)</f>
        <v>C</v>
      </c>
      <c r="J1561" s="1">
        <f>VLOOKUP(A1561,'volatile collection data'!$G$6:$I$69,3,FALSE)</f>
        <v>2</v>
      </c>
      <c r="K1561" s="1" t="str">
        <f>VLOOKUP(A1561,'volatile collection data'!$G$6:$N$69,8,FALSE)</f>
        <v>17B</v>
      </c>
      <c r="L1561" s="1">
        <f>VLOOKUP(A1561,'volatile collection data'!$G$6:$J$69,4,FALSE)</f>
        <v>6.35</v>
      </c>
      <c r="M1561" s="1">
        <f>VLOOKUP($A1561,'volatile collection data'!$G$6:$M$69,6,FALSE)</f>
        <v>12</v>
      </c>
      <c r="N1561" s="1">
        <f>VLOOKUP($A1561,'volatile collection data'!$G$6:$M$69,7,FALSE)</f>
        <v>6.35</v>
      </c>
      <c r="O1561" s="1">
        <f>VLOOKUP(A1561,'volatile collection data'!$G$6:$K$69,5,FALSE)</f>
        <v>0</v>
      </c>
      <c r="P1561" s="1" t="str">
        <f t="shared" si="147"/>
        <v>2C</v>
      </c>
      <c r="Q1561">
        <f t="shared" si="145"/>
        <v>0.54630795029507018</v>
      </c>
      <c r="R1561" t="str">
        <f t="shared" si="148"/>
        <v>17B_0-C&amp;6.35%6.35@12</v>
      </c>
      <c r="S1561" t="str">
        <f t="shared" si="149"/>
        <v>2C-17B-VCS-Loc-22</v>
      </c>
      <c r="T1561" t="str">
        <f>IFERROR(IF(VLOOKUP(S1561,Bad!$A:$A,1,FALSE)='RAW2'!S1561,"yes","no"),"no")</f>
        <v>no</v>
      </c>
      <c r="U1561" t="str">
        <f>IFERROR(VLOOKUP(F1561,compounds!$A:$B,2,FALSE),"")</f>
        <v>cyclohexene</v>
      </c>
      <c r="V1561" t="str">
        <f>VLOOKUP(B1561,'volatile collection data'!$O:$P,2,FALSE)</f>
        <v>26.apr.22 17</v>
      </c>
    </row>
    <row r="1562" spans="1:22" x14ac:dyDescent="0.2">
      <c r="A1562" t="s">
        <v>330</v>
      </c>
      <c r="B1562" s="1" t="str">
        <f t="shared" si="146"/>
        <v>2C</v>
      </c>
      <c r="C1562">
        <v>12.997999999999999</v>
      </c>
      <c r="D1562">
        <f t="shared" si="144"/>
        <v>13</v>
      </c>
      <c r="E1562">
        <f>VLOOKUP(D1562,'Peak Combiner'!$A$5:$D$4980,4,FALSE)</f>
        <v>13</v>
      </c>
      <c r="F1562">
        <f>IFERROR(VLOOKUP(D1562,rt_comb!$A:$B,2,FALSE),D1562)</f>
        <v>13</v>
      </c>
      <c r="G1562">
        <v>33317082</v>
      </c>
      <c r="H1562">
        <f>SUMIFS($G:$G,$E:$E,18.51,'RAW2'!$A:$A,'RAW2'!A1562)</f>
        <v>91238914</v>
      </c>
      <c r="I1562" s="1" t="str">
        <f>VLOOKUP(A1562,'volatile collection data'!$G$6:$H$69,2,FALSE)</f>
        <v>C</v>
      </c>
      <c r="J1562" s="1">
        <f>VLOOKUP(A1562,'volatile collection data'!$G$6:$I$69,3,FALSE)</f>
        <v>2</v>
      </c>
      <c r="K1562" s="1" t="str">
        <f>VLOOKUP(A1562,'volatile collection data'!$G$6:$N$69,8,FALSE)</f>
        <v>17B</v>
      </c>
      <c r="L1562" s="1">
        <f>VLOOKUP(A1562,'volatile collection data'!$G$6:$J$69,4,FALSE)</f>
        <v>6.35</v>
      </c>
      <c r="M1562" s="1">
        <f>VLOOKUP($A1562,'volatile collection data'!$G$6:$M$69,6,FALSE)</f>
        <v>12</v>
      </c>
      <c r="N1562" s="1">
        <f>VLOOKUP($A1562,'volatile collection data'!$G$6:$M$69,7,FALSE)</f>
        <v>6.35</v>
      </c>
      <c r="O1562" s="1">
        <f>VLOOKUP(A1562,'volatile collection data'!$G$6:$K$69,5,FALSE)</f>
        <v>0</v>
      </c>
      <c r="P1562" s="1" t="str">
        <f t="shared" si="147"/>
        <v>2C</v>
      </c>
      <c r="Q1562">
        <f t="shared" si="145"/>
        <v>0.28752997689829662</v>
      </c>
      <c r="R1562" t="str">
        <f t="shared" si="148"/>
        <v>17B_0-C&amp;6.35%6.35@12</v>
      </c>
      <c r="S1562" t="str">
        <f t="shared" si="149"/>
        <v>2C-17B-VCS-Loc-22</v>
      </c>
      <c r="T1562" t="str">
        <f>IFERROR(IF(VLOOKUP(S1562,Bad!$A:$A,1,FALSE)='RAW2'!S1562,"yes","no"),"no")</f>
        <v>no</v>
      </c>
      <c r="U1562" t="str">
        <f>IFERROR(VLOOKUP(F1562,compounds!$A:$B,2,FALSE),"")</f>
        <v/>
      </c>
      <c r="V1562" t="str">
        <f>VLOOKUP(B1562,'volatile collection data'!$O:$P,2,FALSE)</f>
        <v>26.apr.22 17</v>
      </c>
    </row>
    <row r="1563" spans="1:22" x14ac:dyDescent="0.2">
      <c r="A1563" t="s">
        <v>330</v>
      </c>
      <c r="B1563" s="1" t="str">
        <f t="shared" si="146"/>
        <v>2C</v>
      </c>
      <c r="C1563">
        <v>13.111000000000001</v>
      </c>
      <c r="D1563">
        <f t="shared" si="144"/>
        <v>13.11</v>
      </c>
      <c r="E1563">
        <f>VLOOKUP(D1563,'Peak Combiner'!$A$5:$D$4980,4,FALSE)</f>
        <v>13.11</v>
      </c>
      <c r="F1563">
        <f>IFERROR(VLOOKUP(D1563,rt_comb!$A:$B,2,FALSE),D1563)</f>
        <v>13.11</v>
      </c>
      <c r="G1563">
        <v>65198275</v>
      </c>
      <c r="H1563">
        <f>SUMIFS($G:$G,$E:$E,18.51,'RAW2'!$A:$A,'RAW2'!A1563)</f>
        <v>91238914</v>
      </c>
      <c r="I1563" s="1" t="str">
        <f>VLOOKUP(A1563,'volatile collection data'!$G$6:$H$69,2,FALSE)</f>
        <v>C</v>
      </c>
      <c r="J1563" s="1">
        <f>VLOOKUP(A1563,'volatile collection data'!$G$6:$I$69,3,FALSE)</f>
        <v>2</v>
      </c>
      <c r="K1563" s="1" t="str">
        <f>VLOOKUP(A1563,'volatile collection data'!$G$6:$N$69,8,FALSE)</f>
        <v>17B</v>
      </c>
      <c r="L1563" s="1">
        <f>VLOOKUP(A1563,'volatile collection data'!$G$6:$J$69,4,FALSE)</f>
        <v>6.35</v>
      </c>
      <c r="M1563" s="1">
        <f>VLOOKUP($A1563,'volatile collection data'!$G$6:$M$69,6,FALSE)</f>
        <v>12</v>
      </c>
      <c r="N1563" s="1">
        <f>VLOOKUP($A1563,'volatile collection data'!$G$6:$M$69,7,FALSE)</f>
        <v>6.35</v>
      </c>
      <c r="O1563" s="1">
        <f>VLOOKUP(A1563,'volatile collection data'!$G$6:$K$69,5,FALSE)</f>
        <v>0</v>
      </c>
      <c r="P1563" s="1" t="str">
        <f t="shared" si="147"/>
        <v>2C</v>
      </c>
      <c r="Q1563">
        <f t="shared" si="145"/>
        <v>0.56266807833167343</v>
      </c>
      <c r="R1563" t="str">
        <f t="shared" si="148"/>
        <v>17B_0-C&amp;6.35%6.35@12</v>
      </c>
      <c r="S1563" t="str">
        <f t="shared" si="149"/>
        <v>2C-17B-VCS-Loc-22</v>
      </c>
      <c r="T1563" t="str">
        <f>IFERROR(IF(VLOOKUP(S1563,Bad!$A:$A,1,FALSE)='RAW2'!S1563,"yes","no"),"no")</f>
        <v>no</v>
      </c>
      <c r="U1563" t="str">
        <f>IFERROR(VLOOKUP(F1563,compounds!$A:$B,2,FALSE),"")</f>
        <v/>
      </c>
      <c r="V1563" t="str">
        <f>VLOOKUP(B1563,'volatile collection data'!$O:$P,2,FALSE)</f>
        <v>26.apr.22 17</v>
      </c>
    </row>
    <row r="1564" spans="1:22" x14ac:dyDescent="0.2">
      <c r="A1564" t="s">
        <v>330</v>
      </c>
      <c r="B1564" s="1" t="str">
        <f t="shared" si="146"/>
        <v>2C</v>
      </c>
      <c r="C1564">
        <v>13.298</v>
      </c>
      <c r="D1564">
        <f t="shared" si="144"/>
        <v>13.3</v>
      </c>
      <c r="E1564">
        <f>VLOOKUP(D1564,'Peak Combiner'!$A$5:$D$4980,4,FALSE)</f>
        <v>13.3</v>
      </c>
      <c r="F1564">
        <f>IFERROR(VLOOKUP(D1564,rt_comb!$A:$B,2,FALSE),D1564)</f>
        <v>13.3</v>
      </c>
      <c r="G1564">
        <v>25111619</v>
      </c>
      <c r="H1564">
        <f>SUMIFS($G:$G,$E:$E,18.51,'RAW2'!$A:$A,'RAW2'!A1564)</f>
        <v>91238914</v>
      </c>
      <c r="I1564" s="1" t="str">
        <f>VLOOKUP(A1564,'volatile collection data'!$G$6:$H$69,2,FALSE)</f>
        <v>C</v>
      </c>
      <c r="J1564" s="1">
        <f>VLOOKUP(A1564,'volatile collection data'!$G$6:$I$69,3,FALSE)</f>
        <v>2</v>
      </c>
      <c r="K1564" s="1" t="str">
        <f>VLOOKUP(A1564,'volatile collection data'!$G$6:$N$69,8,FALSE)</f>
        <v>17B</v>
      </c>
      <c r="L1564" s="1">
        <f>VLOOKUP(A1564,'volatile collection data'!$G$6:$J$69,4,FALSE)</f>
        <v>6.35</v>
      </c>
      <c r="M1564" s="1">
        <f>VLOOKUP($A1564,'volatile collection data'!$G$6:$M$69,6,FALSE)</f>
        <v>12</v>
      </c>
      <c r="N1564" s="1">
        <f>VLOOKUP($A1564,'volatile collection data'!$G$6:$M$69,7,FALSE)</f>
        <v>6.35</v>
      </c>
      <c r="O1564" s="1">
        <f>VLOOKUP(A1564,'volatile collection data'!$G$6:$K$69,5,FALSE)</f>
        <v>0</v>
      </c>
      <c r="P1564" s="1" t="str">
        <f t="shared" si="147"/>
        <v>2C</v>
      </c>
      <c r="Q1564">
        <f t="shared" si="145"/>
        <v>0.21671595462498264</v>
      </c>
      <c r="R1564" t="str">
        <f t="shared" si="148"/>
        <v>17B_0-C&amp;6.35%6.35@12</v>
      </c>
      <c r="S1564" t="str">
        <f t="shared" si="149"/>
        <v>2C-17B-VCS-Loc-22</v>
      </c>
      <c r="T1564" t="str">
        <f>IFERROR(IF(VLOOKUP(S1564,Bad!$A:$A,1,FALSE)='RAW2'!S1564,"yes","no"),"no")</f>
        <v>no</v>
      </c>
      <c r="U1564" t="str">
        <f>IFERROR(VLOOKUP(F1564,compounds!$A:$B,2,FALSE),"")</f>
        <v/>
      </c>
      <c r="V1564" t="str">
        <f>VLOOKUP(B1564,'volatile collection data'!$O:$P,2,FALSE)</f>
        <v>26.apr.22 17</v>
      </c>
    </row>
    <row r="1565" spans="1:22" x14ac:dyDescent="0.2">
      <c r="A1565" t="s">
        <v>330</v>
      </c>
      <c r="B1565" s="1" t="str">
        <f t="shared" si="146"/>
        <v>2C</v>
      </c>
      <c r="C1565">
        <v>13.353999999999999</v>
      </c>
      <c r="D1565">
        <f t="shared" si="144"/>
        <v>13.35</v>
      </c>
      <c r="E1565">
        <f>VLOOKUP(D1565,'Peak Combiner'!$A$5:$D$4980,4,FALSE)</f>
        <v>13.35</v>
      </c>
      <c r="F1565">
        <f>IFERROR(VLOOKUP(D1565,rt_comb!$A:$B,2,FALSE),D1565)</f>
        <v>13.35</v>
      </c>
      <c r="G1565">
        <v>24901151</v>
      </c>
      <c r="H1565">
        <f>SUMIFS($G:$G,$E:$E,18.51,'RAW2'!$A:$A,'RAW2'!A1565)</f>
        <v>91238914</v>
      </c>
      <c r="I1565" s="1" t="str">
        <f>VLOOKUP(A1565,'volatile collection data'!$G$6:$H$69,2,FALSE)</f>
        <v>C</v>
      </c>
      <c r="J1565" s="1">
        <f>VLOOKUP(A1565,'volatile collection data'!$G$6:$I$69,3,FALSE)</f>
        <v>2</v>
      </c>
      <c r="K1565" s="1" t="str">
        <f>VLOOKUP(A1565,'volatile collection data'!$G$6:$N$69,8,FALSE)</f>
        <v>17B</v>
      </c>
      <c r="L1565" s="1">
        <f>VLOOKUP(A1565,'volatile collection data'!$G$6:$J$69,4,FALSE)</f>
        <v>6.35</v>
      </c>
      <c r="M1565" s="1">
        <f>VLOOKUP($A1565,'volatile collection data'!$G$6:$M$69,6,FALSE)</f>
        <v>12</v>
      </c>
      <c r="N1565" s="1">
        <f>VLOOKUP($A1565,'volatile collection data'!$G$6:$M$69,7,FALSE)</f>
        <v>6.35</v>
      </c>
      <c r="O1565" s="1">
        <f>VLOOKUP(A1565,'volatile collection data'!$G$6:$K$69,5,FALSE)</f>
        <v>0</v>
      </c>
      <c r="P1565" s="1" t="str">
        <f t="shared" si="147"/>
        <v>2C</v>
      </c>
      <c r="Q1565">
        <f t="shared" si="145"/>
        <v>0.21489959330084774</v>
      </c>
      <c r="R1565" t="str">
        <f t="shared" si="148"/>
        <v>17B_0-C&amp;6.35%6.35@12</v>
      </c>
      <c r="S1565" t="str">
        <f t="shared" si="149"/>
        <v>2C-17B-VCS-Loc-22</v>
      </c>
      <c r="T1565" t="str">
        <f>IFERROR(IF(VLOOKUP(S1565,Bad!$A:$A,1,FALSE)='RAW2'!S1565,"yes","no"),"no")</f>
        <v>no</v>
      </c>
      <c r="U1565" t="str">
        <f>IFERROR(VLOOKUP(F1565,compounds!$A:$B,2,FALSE),"")</f>
        <v/>
      </c>
      <c r="V1565" t="str">
        <f>VLOOKUP(B1565,'volatile collection data'!$O:$P,2,FALSE)</f>
        <v>26.apr.22 17</v>
      </c>
    </row>
    <row r="1566" spans="1:22" x14ac:dyDescent="0.2">
      <c r="A1566" t="s">
        <v>330</v>
      </c>
      <c r="B1566" s="1" t="str">
        <f t="shared" si="146"/>
        <v>2C</v>
      </c>
      <c r="C1566">
        <v>13.529</v>
      </c>
      <c r="D1566">
        <f t="shared" si="144"/>
        <v>13.53</v>
      </c>
      <c r="E1566">
        <f>VLOOKUP(D1566,'Peak Combiner'!$A$5:$D$4980,4,FALSE)</f>
        <v>13.53</v>
      </c>
      <c r="F1566">
        <f>IFERROR(VLOOKUP(D1566,rt_comb!$A:$B,2,FALSE),D1566)</f>
        <v>13.53</v>
      </c>
      <c r="G1566">
        <v>43516432</v>
      </c>
      <c r="H1566">
        <f>SUMIFS($G:$G,$E:$E,18.51,'RAW2'!$A:$A,'RAW2'!A1566)</f>
        <v>91238914</v>
      </c>
      <c r="I1566" s="1" t="str">
        <f>VLOOKUP(A1566,'volatile collection data'!$G$6:$H$69,2,FALSE)</f>
        <v>C</v>
      </c>
      <c r="J1566" s="1">
        <f>VLOOKUP(A1566,'volatile collection data'!$G$6:$I$69,3,FALSE)</f>
        <v>2</v>
      </c>
      <c r="K1566" s="1" t="str">
        <f>VLOOKUP(A1566,'volatile collection data'!$G$6:$N$69,8,FALSE)</f>
        <v>17B</v>
      </c>
      <c r="L1566" s="1">
        <f>VLOOKUP(A1566,'volatile collection data'!$G$6:$J$69,4,FALSE)</f>
        <v>6.35</v>
      </c>
      <c r="M1566" s="1">
        <f>VLOOKUP($A1566,'volatile collection data'!$G$6:$M$69,6,FALSE)</f>
        <v>12</v>
      </c>
      <c r="N1566" s="1">
        <f>VLOOKUP($A1566,'volatile collection data'!$G$6:$M$69,7,FALSE)</f>
        <v>6.35</v>
      </c>
      <c r="O1566" s="1">
        <f>VLOOKUP(A1566,'volatile collection data'!$G$6:$K$69,5,FALSE)</f>
        <v>0</v>
      </c>
      <c r="P1566" s="1" t="str">
        <f t="shared" si="147"/>
        <v>2C</v>
      </c>
      <c r="Q1566">
        <f t="shared" si="145"/>
        <v>0.37555145698702824</v>
      </c>
      <c r="R1566" t="str">
        <f t="shared" si="148"/>
        <v>17B_0-C&amp;6.35%6.35@12</v>
      </c>
      <c r="S1566" t="str">
        <f t="shared" si="149"/>
        <v>2C-17B-VCS-Loc-22</v>
      </c>
      <c r="T1566" t="str">
        <f>IFERROR(IF(VLOOKUP(S1566,Bad!$A:$A,1,FALSE)='RAW2'!S1566,"yes","no"),"no")</f>
        <v>no</v>
      </c>
      <c r="U1566" t="str">
        <f>IFERROR(VLOOKUP(F1566,compounds!$A:$B,2,FALSE),"")</f>
        <v/>
      </c>
      <c r="V1566" t="str">
        <f>VLOOKUP(B1566,'volatile collection data'!$O:$P,2,FALSE)</f>
        <v>26.apr.22 17</v>
      </c>
    </row>
    <row r="1567" spans="1:22" x14ac:dyDescent="0.2">
      <c r="A1567" t="s">
        <v>330</v>
      </c>
      <c r="B1567" s="1" t="str">
        <f t="shared" si="146"/>
        <v>2C</v>
      </c>
      <c r="C1567">
        <v>13.634</v>
      </c>
      <c r="D1567">
        <f t="shared" si="144"/>
        <v>13.63</v>
      </c>
      <c r="E1567">
        <f>VLOOKUP(D1567,'Peak Combiner'!$A$5:$D$4980,4,FALSE)</f>
        <v>13.63</v>
      </c>
      <c r="F1567">
        <f>IFERROR(VLOOKUP(D1567,rt_comb!$A:$B,2,FALSE),D1567)</f>
        <v>13.63</v>
      </c>
      <c r="G1567">
        <v>12938060</v>
      </c>
      <c r="H1567">
        <f>SUMIFS($G:$G,$E:$E,18.51,'RAW2'!$A:$A,'RAW2'!A1567)</f>
        <v>91238914</v>
      </c>
      <c r="I1567" s="1" t="str">
        <f>VLOOKUP(A1567,'volatile collection data'!$G$6:$H$69,2,FALSE)</f>
        <v>C</v>
      </c>
      <c r="J1567" s="1">
        <f>VLOOKUP(A1567,'volatile collection data'!$G$6:$I$69,3,FALSE)</f>
        <v>2</v>
      </c>
      <c r="K1567" s="1" t="str">
        <f>VLOOKUP(A1567,'volatile collection data'!$G$6:$N$69,8,FALSE)</f>
        <v>17B</v>
      </c>
      <c r="L1567" s="1">
        <f>VLOOKUP(A1567,'volatile collection data'!$G$6:$J$69,4,FALSE)</f>
        <v>6.35</v>
      </c>
      <c r="M1567" s="1">
        <f>VLOOKUP($A1567,'volatile collection data'!$G$6:$M$69,6,FALSE)</f>
        <v>12</v>
      </c>
      <c r="N1567" s="1">
        <f>VLOOKUP($A1567,'volatile collection data'!$G$6:$M$69,7,FALSE)</f>
        <v>6.35</v>
      </c>
      <c r="O1567" s="1">
        <f>VLOOKUP(A1567,'volatile collection data'!$G$6:$K$69,5,FALSE)</f>
        <v>0</v>
      </c>
      <c r="P1567" s="1" t="str">
        <f t="shared" si="147"/>
        <v>2C</v>
      </c>
      <c r="Q1567">
        <f t="shared" si="145"/>
        <v>0.11165683996301884</v>
      </c>
      <c r="R1567" t="str">
        <f t="shared" si="148"/>
        <v>17B_0-C&amp;6.35%6.35@12</v>
      </c>
      <c r="S1567" t="str">
        <f t="shared" si="149"/>
        <v>2C-17B-VCS-Loc-22</v>
      </c>
      <c r="T1567" t="str">
        <f>IFERROR(IF(VLOOKUP(S1567,Bad!$A:$A,1,FALSE)='RAW2'!S1567,"yes","no"),"no")</f>
        <v>no</v>
      </c>
      <c r="U1567" t="str">
        <f>IFERROR(VLOOKUP(F1567,compounds!$A:$B,2,FALSE),"")</f>
        <v/>
      </c>
      <c r="V1567" t="str">
        <f>VLOOKUP(B1567,'volatile collection data'!$O:$P,2,FALSE)</f>
        <v>26.apr.22 17</v>
      </c>
    </row>
    <row r="1568" spans="1:22" x14ac:dyDescent="0.2">
      <c r="A1568" t="s">
        <v>330</v>
      </c>
      <c r="B1568" s="1" t="str">
        <f t="shared" si="146"/>
        <v>2C</v>
      </c>
      <c r="C1568">
        <v>13.819000000000001</v>
      </c>
      <c r="D1568">
        <f t="shared" si="144"/>
        <v>13.82</v>
      </c>
      <c r="E1568">
        <f>VLOOKUP(D1568,'Peak Combiner'!$A$5:$D$4980,4,FALSE)</f>
        <v>13.82</v>
      </c>
      <c r="F1568">
        <f>IFERROR(VLOOKUP(D1568,rt_comb!$A:$B,2,FALSE),D1568)</f>
        <v>13.82</v>
      </c>
      <c r="G1568">
        <v>16605984</v>
      </c>
      <c r="H1568">
        <f>SUMIFS($G:$G,$E:$E,18.51,'RAW2'!$A:$A,'RAW2'!A1568)</f>
        <v>91238914</v>
      </c>
      <c r="I1568" s="1" t="str">
        <f>VLOOKUP(A1568,'volatile collection data'!$G$6:$H$69,2,FALSE)</f>
        <v>C</v>
      </c>
      <c r="J1568" s="1">
        <f>VLOOKUP(A1568,'volatile collection data'!$G$6:$I$69,3,FALSE)</f>
        <v>2</v>
      </c>
      <c r="K1568" s="1" t="str">
        <f>VLOOKUP(A1568,'volatile collection data'!$G$6:$N$69,8,FALSE)</f>
        <v>17B</v>
      </c>
      <c r="L1568" s="1">
        <f>VLOOKUP(A1568,'volatile collection data'!$G$6:$J$69,4,FALSE)</f>
        <v>6.35</v>
      </c>
      <c r="M1568" s="1">
        <f>VLOOKUP($A1568,'volatile collection data'!$G$6:$M$69,6,FALSE)</f>
        <v>12</v>
      </c>
      <c r="N1568" s="1">
        <f>VLOOKUP($A1568,'volatile collection data'!$G$6:$M$69,7,FALSE)</f>
        <v>6.35</v>
      </c>
      <c r="O1568" s="1">
        <f>VLOOKUP(A1568,'volatile collection data'!$G$6:$K$69,5,FALSE)</f>
        <v>0</v>
      </c>
      <c r="P1568" s="1" t="str">
        <f t="shared" si="147"/>
        <v>2C</v>
      </c>
      <c r="Q1568">
        <f t="shared" si="145"/>
        <v>0.14331141592452432</v>
      </c>
      <c r="R1568" t="str">
        <f t="shared" si="148"/>
        <v>17B_0-C&amp;6.35%6.35@12</v>
      </c>
      <c r="S1568" t="str">
        <f t="shared" si="149"/>
        <v>2C-17B-VCS-Loc-22</v>
      </c>
      <c r="T1568" t="str">
        <f>IFERROR(IF(VLOOKUP(S1568,Bad!$A:$A,1,FALSE)='RAW2'!S1568,"yes","no"),"no")</f>
        <v>no</v>
      </c>
      <c r="U1568" t="str">
        <f>IFERROR(VLOOKUP(F1568,compounds!$A:$B,2,FALSE),"")</f>
        <v/>
      </c>
      <c r="V1568" t="str">
        <f>VLOOKUP(B1568,'volatile collection data'!$O:$P,2,FALSE)</f>
        <v>26.apr.22 17</v>
      </c>
    </row>
    <row r="1569" spans="1:22" x14ac:dyDescent="0.2">
      <c r="A1569" t="s">
        <v>330</v>
      </c>
      <c r="B1569" s="1" t="str">
        <f t="shared" si="146"/>
        <v>2C</v>
      </c>
      <c r="C1569">
        <v>13.896000000000001</v>
      </c>
      <c r="D1569">
        <f t="shared" si="144"/>
        <v>13.9</v>
      </c>
      <c r="E1569">
        <f>VLOOKUP(D1569,'Peak Combiner'!$A$5:$D$4980,4,FALSE)</f>
        <v>13.9</v>
      </c>
      <c r="F1569">
        <f>IFERROR(VLOOKUP(D1569,rt_comb!$A:$B,2,FALSE),D1569)</f>
        <v>13.9</v>
      </c>
      <c r="G1569">
        <v>14363659</v>
      </c>
      <c r="H1569">
        <f>SUMIFS($G:$G,$E:$E,18.51,'RAW2'!$A:$A,'RAW2'!A1569)</f>
        <v>91238914</v>
      </c>
      <c r="I1569" s="1" t="str">
        <f>VLOOKUP(A1569,'volatile collection data'!$G$6:$H$69,2,FALSE)</f>
        <v>C</v>
      </c>
      <c r="J1569" s="1">
        <f>VLOOKUP(A1569,'volatile collection data'!$G$6:$I$69,3,FALSE)</f>
        <v>2</v>
      </c>
      <c r="K1569" s="1" t="str">
        <f>VLOOKUP(A1569,'volatile collection data'!$G$6:$N$69,8,FALSE)</f>
        <v>17B</v>
      </c>
      <c r="L1569" s="1">
        <f>VLOOKUP(A1569,'volatile collection data'!$G$6:$J$69,4,FALSE)</f>
        <v>6.35</v>
      </c>
      <c r="M1569" s="1">
        <f>VLOOKUP($A1569,'volatile collection data'!$G$6:$M$69,6,FALSE)</f>
        <v>12</v>
      </c>
      <c r="N1569" s="1">
        <f>VLOOKUP($A1569,'volatile collection data'!$G$6:$M$69,7,FALSE)</f>
        <v>6.35</v>
      </c>
      <c r="O1569" s="1">
        <f>VLOOKUP(A1569,'volatile collection data'!$G$6:$K$69,5,FALSE)</f>
        <v>0</v>
      </c>
      <c r="P1569" s="1" t="str">
        <f t="shared" si="147"/>
        <v>2C</v>
      </c>
      <c r="Q1569">
        <f t="shared" si="145"/>
        <v>0.12395991162866572</v>
      </c>
      <c r="R1569" t="str">
        <f t="shared" si="148"/>
        <v>17B_0-C&amp;6.35%6.35@12</v>
      </c>
      <c r="S1569" t="str">
        <f t="shared" si="149"/>
        <v>2C-17B-VCS-Loc-22</v>
      </c>
      <c r="T1569" t="str">
        <f>IFERROR(IF(VLOOKUP(S1569,Bad!$A:$A,1,FALSE)='RAW2'!S1569,"yes","no"),"no")</f>
        <v>no</v>
      </c>
      <c r="U1569" t="str">
        <f>IFERROR(VLOOKUP(F1569,compounds!$A:$B,2,FALSE),"")</f>
        <v/>
      </c>
      <c r="V1569" t="str">
        <f>VLOOKUP(B1569,'volatile collection data'!$O:$P,2,FALSE)</f>
        <v>26.apr.22 17</v>
      </c>
    </row>
    <row r="1570" spans="1:22" x14ac:dyDescent="0.2">
      <c r="A1570" t="s">
        <v>330</v>
      </c>
      <c r="B1570" s="1" t="str">
        <f t="shared" si="146"/>
        <v>2C</v>
      </c>
      <c r="C1570">
        <v>13.984</v>
      </c>
      <c r="D1570">
        <f t="shared" si="144"/>
        <v>13.98</v>
      </c>
      <c r="E1570">
        <f>VLOOKUP(D1570,'Peak Combiner'!$A$5:$D$4980,4,FALSE)</f>
        <v>13.98</v>
      </c>
      <c r="F1570">
        <f>IFERROR(VLOOKUP(D1570,rt_comb!$A:$B,2,FALSE),D1570)</f>
        <v>13.98</v>
      </c>
      <c r="G1570">
        <v>13200548</v>
      </c>
      <c r="H1570">
        <f>SUMIFS($G:$G,$E:$E,18.51,'RAW2'!$A:$A,'RAW2'!A1570)</f>
        <v>91238914</v>
      </c>
      <c r="I1570" s="1" t="str">
        <f>VLOOKUP(A1570,'volatile collection data'!$G$6:$H$69,2,FALSE)</f>
        <v>C</v>
      </c>
      <c r="J1570" s="1">
        <f>VLOOKUP(A1570,'volatile collection data'!$G$6:$I$69,3,FALSE)</f>
        <v>2</v>
      </c>
      <c r="K1570" s="1" t="str">
        <f>VLOOKUP(A1570,'volatile collection data'!$G$6:$N$69,8,FALSE)</f>
        <v>17B</v>
      </c>
      <c r="L1570" s="1">
        <f>VLOOKUP(A1570,'volatile collection data'!$G$6:$J$69,4,FALSE)</f>
        <v>6.35</v>
      </c>
      <c r="M1570" s="1">
        <f>VLOOKUP($A1570,'volatile collection data'!$G$6:$M$69,6,FALSE)</f>
        <v>12</v>
      </c>
      <c r="N1570" s="1">
        <f>VLOOKUP($A1570,'volatile collection data'!$G$6:$M$69,7,FALSE)</f>
        <v>6.35</v>
      </c>
      <c r="O1570" s="1">
        <f>VLOOKUP(A1570,'volatile collection data'!$G$6:$K$69,5,FALSE)</f>
        <v>0</v>
      </c>
      <c r="P1570" s="1" t="str">
        <f t="shared" si="147"/>
        <v>2C</v>
      </c>
      <c r="Q1570">
        <f t="shared" si="145"/>
        <v>0.11392213944441039</v>
      </c>
      <c r="R1570" t="str">
        <f t="shared" si="148"/>
        <v>17B_0-C&amp;6.35%6.35@12</v>
      </c>
      <c r="S1570" t="str">
        <f t="shared" si="149"/>
        <v>2C-17B-VCS-Loc-22</v>
      </c>
      <c r="T1570" t="str">
        <f>IFERROR(IF(VLOOKUP(S1570,Bad!$A:$A,1,FALSE)='RAW2'!S1570,"yes","no"),"no")</f>
        <v>no</v>
      </c>
      <c r="U1570" t="str">
        <f>IFERROR(VLOOKUP(F1570,compounds!$A:$B,2,FALSE),"")</f>
        <v/>
      </c>
      <c r="V1570" t="str">
        <f>VLOOKUP(B1570,'volatile collection data'!$O:$P,2,FALSE)</f>
        <v>26.apr.22 17</v>
      </c>
    </row>
    <row r="1571" spans="1:22" x14ac:dyDescent="0.2">
      <c r="A1571" t="s">
        <v>330</v>
      </c>
      <c r="B1571" s="1" t="str">
        <f t="shared" si="146"/>
        <v>2C</v>
      </c>
      <c r="C1571">
        <v>14.250999999999999</v>
      </c>
      <c r="D1571">
        <f t="shared" si="144"/>
        <v>14.25</v>
      </c>
      <c r="E1571">
        <f>VLOOKUP(D1571,'Peak Combiner'!$A$5:$D$4980,4,FALSE)</f>
        <v>14.25</v>
      </c>
      <c r="F1571">
        <f>IFERROR(VLOOKUP(D1571,rt_comb!$A:$B,2,FALSE),D1571)</f>
        <v>14.25</v>
      </c>
      <c r="G1571">
        <v>57045265</v>
      </c>
      <c r="H1571">
        <f>SUMIFS($G:$G,$E:$E,18.51,'RAW2'!$A:$A,'RAW2'!A1571)</f>
        <v>91238914</v>
      </c>
      <c r="I1571" s="1" t="str">
        <f>VLOOKUP(A1571,'volatile collection data'!$G$6:$H$69,2,FALSE)</f>
        <v>C</v>
      </c>
      <c r="J1571" s="1">
        <f>VLOOKUP(A1571,'volatile collection data'!$G$6:$I$69,3,FALSE)</f>
        <v>2</v>
      </c>
      <c r="K1571" s="1" t="str">
        <f>VLOOKUP(A1571,'volatile collection data'!$G$6:$N$69,8,FALSE)</f>
        <v>17B</v>
      </c>
      <c r="L1571" s="1">
        <f>VLOOKUP(A1571,'volatile collection data'!$G$6:$J$69,4,FALSE)</f>
        <v>6.35</v>
      </c>
      <c r="M1571" s="1">
        <f>VLOOKUP($A1571,'volatile collection data'!$G$6:$M$69,6,FALSE)</f>
        <v>12</v>
      </c>
      <c r="N1571" s="1">
        <f>VLOOKUP($A1571,'volatile collection data'!$G$6:$M$69,7,FALSE)</f>
        <v>6.35</v>
      </c>
      <c r="O1571" s="1">
        <f>VLOOKUP(A1571,'volatile collection data'!$G$6:$K$69,5,FALSE)</f>
        <v>0</v>
      </c>
      <c r="P1571" s="1" t="str">
        <f t="shared" si="147"/>
        <v>2C</v>
      </c>
      <c r="Q1571">
        <f t="shared" si="145"/>
        <v>0.49230673105187323</v>
      </c>
      <c r="R1571" t="str">
        <f t="shared" si="148"/>
        <v>17B_0-C&amp;6.35%6.35@12</v>
      </c>
      <c r="S1571" t="str">
        <f t="shared" si="149"/>
        <v>2C-17B-VCS-Loc-22</v>
      </c>
      <c r="T1571" t="str">
        <f>IFERROR(IF(VLOOKUP(S1571,Bad!$A:$A,1,FALSE)='RAW2'!S1571,"yes","no"),"no")</f>
        <v>no</v>
      </c>
      <c r="U1571" t="str">
        <f>IFERROR(VLOOKUP(F1571,compounds!$A:$B,2,FALSE),"")</f>
        <v>p-trimethyl</v>
      </c>
      <c r="V1571" t="str">
        <f>VLOOKUP(B1571,'volatile collection data'!$O:$P,2,FALSE)</f>
        <v>26.apr.22 17</v>
      </c>
    </row>
    <row r="1572" spans="1:22" x14ac:dyDescent="0.2">
      <c r="A1572" t="s">
        <v>330</v>
      </c>
      <c r="B1572" s="1" t="str">
        <f t="shared" si="146"/>
        <v>2C</v>
      </c>
      <c r="C1572">
        <v>14.436</v>
      </c>
      <c r="D1572">
        <f t="shared" si="144"/>
        <v>14.44</v>
      </c>
      <c r="E1572">
        <f>VLOOKUP(D1572,'Peak Combiner'!$A$5:$D$4980,4,FALSE)</f>
        <v>14.44</v>
      </c>
      <c r="F1572">
        <f>IFERROR(VLOOKUP(D1572,rt_comb!$A:$B,2,FALSE),D1572)</f>
        <v>14.44</v>
      </c>
      <c r="G1572">
        <v>8021914</v>
      </c>
      <c r="H1572">
        <f>SUMIFS($G:$G,$E:$E,18.51,'RAW2'!$A:$A,'RAW2'!A1572)</f>
        <v>91238914</v>
      </c>
      <c r="I1572" s="1" t="str">
        <f>VLOOKUP(A1572,'volatile collection data'!$G$6:$H$69,2,FALSE)</f>
        <v>C</v>
      </c>
      <c r="J1572" s="1">
        <f>VLOOKUP(A1572,'volatile collection data'!$G$6:$I$69,3,FALSE)</f>
        <v>2</v>
      </c>
      <c r="K1572" s="1" t="str">
        <f>VLOOKUP(A1572,'volatile collection data'!$G$6:$N$69,8,FALSE)</f>
        <v>17B</v>
      </c>
      <c r="L1572" s="1">
        <f>VLOOKUP(A1572,'volatile collection data'!$G$6:$J$69,4,FALSE)</f>
        <v>6.35</v>
      </c>
      <c r="M1572" s="1">
        <f>VLOOKUP($A1572,'volatile collection data'!$G$6:$M$69,6,FALSE)</f>
        <v>12</v>
      </c>
      <c r="N1572" s="1">
        <f>VLOOKUP($A1572,'volatile collection data'!$G$6:$M$69,7,FALSE)</f>
        <v>6.35</v>
      </c>
      <c r="O1572" s="1">
        <f>VLOOKUP(A1572,'volatile collection data'!$G$6:$K$69,5,FALSE)</f>
        <v>0</v>
      </c>
      <c r="P1572" s="1" t="str">
        <f t="shared" si="147"/>
        <v>2C</v>
      </c>
      <c r="Q1572">
        <f t="shared" si="145"/>
        <v>6.9229974794915175E-2</v>
      </c>
      <c r="R1572" t="str">
        <f t="shared" si="148"/>
        <v>17B_0-C&amp;6.35%6.35@12</v>
      </c>
      <c r="S1572" t="str">
        <f t="shared" si="149"/>
        <v>2C-17B-VCS-Loc-22</v>
      </c>
      <c r="T1572" t="str">
        <f>IFERROR(IF(VLOOKUP(S1572,Bad!$A:$A,1,FALSE)='RAW2'!S1572,"yes","no"),"no")</f>
        <v>no</v>
      </c>
      <c r="U1572" t="str">
        <f>IFERROR(VLOOKUP(F1572,compounds!$A:$B,2,FALSE),"")</f>
        <v/>
      </c>
      <c r="V1572" t="str">
        <f>VLOOKUP(B1572,'volatile collection data'!$O:$P,2,FALSE)</f>
        <v>26.apr.22 17</v>
      </c>
    </row>
    <row r="1573" spans="1:22" x14ac:dyDescent="0.2">
      <c r="A1573" t="s">
        <v>330</v>
      </c>
      <c r="B1573" s="1" t="str">
        <f t="shared" si="146"/>
        <v>2C</v>
      </c>
      <c r="C1573">
        <v>14.505000000000001</v>
      </c>
      <c r="D1573">
        <f t="shared" si="144"/>
        <v>14.51</v>
      </c>
      <c r="E1573">
        <f>VLOOKUP(D1573,'Peak Combiner'!$A$5:$D$4980,4,FALSE)</f>
        <v>14.51</v>
      </c>
      <c r="F1573">
        <f>IFERROR(VLOOKUP(D1573,rt_comb!$A:$B,2,FALSE),D1573)</f>
        <v>14.51</v>
      </c>
      <c r="G1573">
        <v>6518698</v>
      </c>
      <c r="H1573">
        <f>SUMIFS($G:$G,$E:$E,18.51,'RAW2'!$A:$A,'RAW2'!A1573)</f>
        <v>91238914</v>
      </c>
      <c r="I1573" s="1" t="str">
        <f>VLOOKUP(A1573,'volatile collection data'!$G$6:$H$69,2,FALSE)</f>
        <v>C</v>
      </c>
      <c r="J1573" s="1">
        <f>VLOOKUP(A1573,'volatile collection data'!$G$6:$I$69,3,FALSE)</f>
        <v>2</v>
      </c>
      <c r="K1573" s="1" t="str">
        <f>VLOOKUP(A1573,'volatile collection data'!$G$6:$N$69,8,FALSE)</f>
        <v>17B</v>
      </c>
      <c r="L1573" s="1">
        <f>VLOOKUP(A1573,'volatile collection data'!$G$6:$J$69,4,FALSE)</f>
        <v>6.35</v>
      </c>
      <c r="M1573" s="1">
        <f>VLOOKUP($A1573,'volatile collection data'!$G$6:$M$69,6,FALSE)</f>
        <v>12</v>
      </c>
      <c r="N1573" s="1">
        <f>VLOOKUP($A1573,'volatile collection data'!$G$6:$M$69,7,FALSE)</f>
        <v>6.35</v>
      </c>
      <c r="O1573" s="1">
        <f>VLOOKUP(A1573,'volatile collection data'!$G$6:$K$69,5,FALSE)</f>
        <v>0</v>
      </c>
      <c r="P1573" s="1" t="str">
        <f t="shared" si="147"/>
        <v>2C</v>
      </c>
      <c r="Q1573">
        <f t="shared" si="145"/>
        <v>5.6257060127503727E-2</v>
      </c>
      <c r="R1573" t="str">
        <f t="shared" si="148"/>
        <v>17B_0-C&amp;6.35%6.35@12</v>
      </c>
      <c r="S1573" t="str">
        <f t="shared" si="149"/>
        <v>2C-17B-VCS-Loc-22</v>
      </c>
      <c r="T1573" t="str">
        <f>IFERROR(IF(VLOOKUP(S1573,Bad!$A:$A,1,FALSE)='RAW2'!S1573,"yes","no"),"no")</f>
        <v>no</v>
      </c>
      <c r="U1573" t="str">
        <f>IFERROR(VLOOKUP(F1573,compounds!$A:$B,2,FALSE),"")</f>
        <v/>
      </c>
      <c r="V1573" t="str">
        <f>VLOOKUP(B1573,'volatile collection data'!$O:$P,2,FALSE)</f>
        <v>26.apr.22 17</v>
      </c>
    </row>
    <row r="1574" spans="1:22" x14ac:dyDescent="0.2">
      <c r="A1574" t="s">
        <v>330</v>
      </c>
      <c r="B1574" s="1" t="str">
        <f t="shared" si="146"/>
        <v>2C</v>
      </c>
      <c r="C1574">
        <v>14.593</v>
      </c>
      <c r="D1574">
        <f t="shared" si="144"/>
        <v>14.59</v>
      </c>
      <c r="E1574">
        <f>VLOOKUP(D1574,'Peak Combiner'!$A$5:$D$4980,4,FALSE)</f>
        <v>14.59</v>
      </c>
      <c r="F1574">
        <f>IFERROR(VLOOKUP(D1574,rt_comb!$A:$B,2,FALSE),D1574)</f>
        <v>14.59</v>
      </c>
      <c r="G1574">
        <v>19686857</v>
      </c>
      <c r="H1574">
        <f>SUMIFS($G:$G,$E:$E,18.51,'RAW2'!$A:$A,'RAW2'!A1574)</f>
        <v>91238914</v>
      </c>
      <c r="I1574" s="1" t="str">
        <f>VLOOKUP(A1574,'volatile collection data'!$G$6:$H$69,2,FALSE)</f>
        <v>C</v>
      </c>
      <c r="J1574" s="1">
        <f>VLOOKUP(A1574,'volatile collection data'!$G$6:$I$69,3,FALSE)</f>
        <v>2</v>
      </c>
      <c r="K1574" s="1" t="str">
        <f>VLOOKUP(A1574,'volatile collection data'!$G$6:$N$69,8,FALSE)</f>
        <v>17B</v>
      </c>
      <c r="L1574" s="1">
        <f>VLOOKUP(A1574,'volatile collection data'!$G$6:$J$69,4,FALSE)</f>
        <v>6.35</v>
      </c>
      <c r="M1574" s="1">
        <f>VLOOKUP($A1574,'volatile collection data'!$G$6:$M$69,6,FALSE)</f>
        <v>12</v>
      </c>
      <c r="N1574" s="1">
        <f>VLOOKUP($A1574,'volatile collection data'!$G$6:$M$69,7,FALSE)</f>
        <v>6.35</v>
      </c>
      <c r="O1574" s="1">
        <f>VLOOKUP(A1574,'volatile collection data'!$G$6:$K$69,5,FALSE)</f>
        <v>0</v>
      </c>
      <c r="P1574" s="1" t="str">
        <f t="shared" si="147"/>
        <v>2C</v>
      </c>
      <c r="Q1574">
        <f t="shared" si="145"/>
        <v>0.1698996790418221</v>
      </c>
      <c r="R1574" t="str">
        <f t="shared" si="148"/>
        <v>17B_0-C&amp;6.35%6.35@12</v>
      </c>
      <c r="S1574" t="str">
        <f t="shared" si="149"/>
        <v>2C-17B-VCS-Loc-22</v>
      </c>
      <c r="T1574" t="str">
        <f>IFERROR(IF(VLOOKUP(S1574,Bad!$A:$A,1,FALSE)='RAW2'!S1574,"yes","no"),"no")</f>
        <v>no</v>
      </c>
      <c r="U1574" t="str">
        <f>IFERROR(VLOOKUP(F1574,compounds!$A:$B,2,FALSE),"")</f>
        <v/>
      </c>
      <c r="V1574" t="str">
        <f>VLOOKUP(B1574,'volatile collection data'!$O:$P,2,FALSE)</f>
        <v>26.apr.22 17</v>
      </c>
    </row>
    <row r="1575" spans="1:22" x14ac:dyDescent="0.2">
      <c r="A1575" t="s">
        <v>330</v>
      </c>
      <c r="B1575" s="1" t="str">
        <f t="shared" si="146"/>
        <v>2C</v>
      </c>
      <c r="C1575">
        <v>14.718</v>
      </c>
      <c r="D1575">
        <f t="shared" si="144"/>
        <v>14.72</v>
      </c>
      <c r="E1575">
        <f>VLOOKUP(D1575,'Peak Combiner'!$A$5:$D$4980,4,FALSE)</f>
        <v>14.72</v>
      </c>
      <c r="F1575">
        <f>IFERROR(VLOOKUP(D1575,rt_comb!$A:$B,2,FALSE),D1575)</f>
        <v>14.72</v>
      </c>
      <c r="G1575">
        <v>27730268</v>
      </c>
      <c r="H1575">
        <f>SUMIFS($G:$G,$E:$E,18.51,'RAW2'!$A:$A,'RAW2'!A1575)</f>
        <v>91238914</v>
      </c>
      <c r="I1575" s="1" t="str">
        <f>VLOOKUP(A1575,'volatile collection data'!$G$6:$H$69,2,FALSE)</f>
        <v>C</v>
      </c>
      <c r="J1575" s="1">
        <f>VLOOKUP(A1575,'volatile collection data'!$G$6:$I$69,3,FALSE)</f>
        <v>2</v>
      </c>
      <c r="K1575" s="1" t="str">
        <f>VLOOKUP(A1575,'volatile collection data'!$G$6:$N$69,8,FALSE)</f>
        <v>17B</v>
      </c>
      <c r="L1575" s="1">
        <f>VLOOKUP(A1575,'volatile collection data'!$G$6:$J$69,4,FALSE)</f>
        <v>6.35</v>
      </c>
      <c r="M1575" s="1">
        <f>VLOOKUP($A1575,'volatile collection data'!$G$6:$M$69,6,FALSE)</f>
        <v>12</v>
      </c>
      <c r="N1575" s="1">
        <f>VLOOKUP($A1575,'volatile collection data'!$G$6:$M$69,7,FALSE)</f>
        <v>6.35</v>
      </c>
      <c r="O1575" s="1">
        <f>VLOOKUP(A1575,'volatile collection data'!$G$6:$K$69,5,FALSE)</f>
        <v>0</v>
      </c>
      <c r="P1575" s="1" t="str">
        <f t="shared" si="147"/>
        <v>2C</v>
      </c>
      <c r="Q1575">
        <f t="shared" si="145"/>
        <v>0.23931517524324528</v>
      </c>
      <c r="R1575" t="str">
        <f t="shared" si="148"/>
        <v>17B_0-C&amp;6.35%6.35@12</v>
      </c>
      <c r="S1575" t="str">
        <f t="shared" si="149"/>
        <v>2C-17B-VCS-Loc-22</v>
      </c>
      <c r="T1575" t="str">
        <f>IFERROR(IF(VLOOKUP(S1575,Bad!$A:$A,1,FALSE)='RAW2'!S1575,"yes","no"),"no")</f>
        <v>no</v>
      </c>
      <c r="U1575" t="str">
        <f>IFERROR(VLOOKUP(F1575,compounds!$A:$B,2,FALSE),"")</f>
        <v/>
      </c>
      <c r="V1575" t="str">
        <f>VLOOKUP(B1575,'volatile collection data'!$O:$P,2,FALSE)</f>
        <v>26.apr.22 17</v>
      </c>
    </row>
    <row r="1576" spans="1:22" x14ac:dyDescent="0.2">
      <c r="A1576" t="s">
        <v>330</v>
      </c>
      <c r="B1576" s="1" t="str">
        <f t="shared" si="146"/>
        <v>2C</v>
      </c>
      <c r="C1576">
        <v>14.826000000000001</v>
      </c>
      <c r="D1576">
        <f t="shared" si="144"/>
        <v>14.83</v>
      </c>
      <c r="E1576">
        <f>VLOOKUP(D1576,'Peak Combiner'!$A$5:$D$4980,4,FALSE)</f>
        <v>14.83</v>
      </c>
      <c r="F1576">
        <f>IFERROR(VLOOKUP(D1576,rt_comb!$A:$B,2,FALSE),D1576)</f>
        <v>14.83</v>
      </c>
      <c r="G1576">
        <v>19191145</v>
      </c>
      <c r="H1576">
        <f>SUMIFS($G:$G,$E:$E,18.51,'RAW2'!$A:$A,'RAW2'!A1576)</f>
        <v>91238914</v>
      </c>
      <c r="I1576" s="1" t="str">
        <f>VLOOKUP(A1576,'volatile collection data'!$G$6:$H$69,2,FALSE)</f>
        <v>C</v>
      </c>
      <c r="J1576" s="1">
        <f>VLOOKUP(A1576,'volatile collection data'!$G$6:$I$69,3,FALSE)</f>
        <v>2</v>
      </c>
      <c r="K1576" s="1" t="str">
        <f>VLOOKUP(A1576,'volatile collection data'!$G$6:$N$69,8,FALSE)</f>
        <v>17B</v>
      </c>
      <c r="L1576" s="1">
        <f>VLOOKUP(A1576,'volatile collection data'!$G$6:$J$69,4,FALSE)</f>
        <v>6.35</v>
      </c>
      <c r="M1576" s="1">
        <f>VLOOKUP($A1576,'volatile collection data'!$G$6:$M$69,6,FALSE)</f>
        <v>12</v>
      </c>
      <c r="N1576" s="1">
        <f>VLOOKUP($A1576,'volatile collection data'!$G$6:$M$69,7,FALSE)</f>
        <v>6.35</v>
      </c>
      <c r="O1576" s="1">
        <f>VLOOKUP(A1576,'volatile collection data'!$G$6:$K$69,5,FALSE)</f>
        <v>0</v>
      </c>
      <c r="P1576" s="1" t="str">
        <f t="shared" si="147"/>
        <v>2C</v>
      </c>
      <c r="Q1576">
        <f t="shared" si="145"/>
        <v>0.16562163152528964</v>
      </c>
      <c r="R1576" t="str">
        <f t="shared" si="148"/>
        <v>17B_0-C&amp;6.35%6.35@12</v>
      </c>
      <c r="S1576" t="str">
        <f t="shared" si="149"/>
        <v>2C-17B-VCS-Loc-22</v>
      </c>
      <c r="T1576" t="str">
        <f>IFERROR(IF(VLOOKUP(S1576,Bad!$A:$A,1,FALSE)='RAW2'!S1576,"yes","no"),"no")</f>
        <v>no</v>
      </c>
      <c r="U1576" t="str">
        <f>IFERROR(VLOOKUP(F1576,compounds!$A:$B,2,FALSE),"")</f>
        <v/>
      </c>
      <c r="V1576" t="str">
        <f>VLOOKUP(B1576,'volatile collection data'!$O:$P,2,FALSE)</f>
        <v>26.apr.22 17</v>
      </c>
    </row>
    <row r="1577" spans="1:22" x14ac:dyDescent="0.2">
      <c r="A1577" t="s">
        <v>330</v>
      </c>
      <c r="B1577" s="1" t="str">
        <f t="shared" si="146"/>
        <v>2C</v>
      </c>
      <c r="C1577">
        <v>14.879</v>
      </c>
      <c r="D1577">
        <f t="shared" si="144"/>
        <v>14.88</v>
      </c>
      <c r="E1577">
        <f>VLOOKUP(D1577,'Peak Combiner'!$A$5:$D$4980,4,FALSE)</f>
        <v>14.88</v>
      </c>
      <c r="F1577">
        <f>IFERROR(VLOOKUP(D1577,rt_comb!$A:$B,2,FALSE),D1577)</f>
        <v>14.88</v>
      </c>
      <c r="G1577">
        <v>20418353</v>
      </c>
      <c r="H1577">
        <f>SUMIFS($G:$G,$E:$E,18.51,'RAW2'!$A:$A,'RAW2'!A1577)</f>
        <v>91238914</v>
      </c>
      <c r="I1577" s="1" t="str">
        <f>VLOOKUP(A1577,'volatile collection data'!$G$6:$H$69,2,FALSE)</f>
        <v>C</v>
      </c>
      <c r="J1577" s="1">
        <f>VLOOKUP(A1577,'volatile collection data'!$G$6:$I$69,3,FALSE)</f>
        <v>2</v>
      </c>
      <c r="K1577" s="1" t="str">
        <f>VLOOKUP(A1577,'volatile collection data'!$G$6:$N$69,8,FALSE)</f>
        <v>17B</v>
      </c>
      <c r="L1577" s="1">
        <f>VLOOKUP(A1577,'volatile collection data'!$G$6:$J$69,4,FALSE)</f>
        <v>6.35</v>
      </c>
      <c r="M1577" s="1">
        <f>VLOOKUP($A1577,'volatile collection data'!$G$6:$M$69,6,FALSE)</f>
        <v>12</v>
      </c>
      <c r="N1577" s="1">
        <f>VLOOKUP($A1577,'volatile collection data'!$G$6:$M$69,7,FALSE)</f>
        <v>6.35</v>
      </c>
      <c r="O1577" s="1">
        <f>VLOOKUP(A1577,'volatile collection data'!$G$6:$K$69,5,FALSE)</f>
        <v>0</v>
      </c>
      <c r="P1577" s="1" t="str">
        <f t="shared" si="147"/>
        <v>2C</v>
      </c>
      <c r="Q1577">
        <f t="shared" si="145"/>
        <v>0.17621256766697832</v>
      </c>
      <c r="R1577" t="str">
        <f t="shared" si="148"/>
        <v>17B_0-C&amp;6.35%6.35@12</v>
      </c>
      <c r="S1577" t="str">
        <f t="shared" si="149"/>
        <v>2C-17B-VCS-Loc-22</v>
      </c>
      <c r="T1577" t="str">
        <f>IFERROR(IF(VLOOKUP(S1577,Bad!$A:$A,1,FALSE)='RAW2'!S1577,"yes","no"),"no")</f>
        <v>no</v>
      </c>
      <c r="U1577" t="str">
        <f>IFERROR(VLOOKUP(F1577,compounds!$A:$B,2,FALSE),"")</f>
        <v/>
      </c>
      <c r="V1577" t="str">
        <f>VLOOKUP(B1577,'volatile collection data'!$O:$P,2,FALSE)</f>
        <v>26.apr.22 17</v>
      </c>
    </row>
    <row r="1578" spans="1:22" x14ac:dyDescent="0.2">
      <c r="A1578" t="s">
        <v>330</v>
      </c>
      <c r="B1578" s="1" t="str">
        <f t="shared" si="146"/>
        <v>2C</v>
      </c>
      <c r="C1578">
        <v>15.058999999999999</v>
      </c>
      <c r="D1578">
        <f t="shared" si="144"/>
        <v>15.06</v>
      </c>
      <c r="E1578">
        <f>VLOOKUP(D1578,'Peak Combiner'!$A$5:$D$4980,4,FALSE)</f>
        <v>15.06</v>
      </c>
      <c r="F1578">
        <f>IFERROR(VLOOKUP(D1578,rt_comb!$A:$B,2,FALSE),D1578)</f>
        <v>15.08</v>
      </c>
      <c r="G1578">
        <v>16486061</v>
      </c>
      <c r="H1578">
        <f>SUMIFS($G:$G,$E:$E,18.51,'RAW2'!$A:$A,'RAW2'!A1578)</f>
        <v>91238914</v>
      </c>
      <c r="I1578" s="1" t="str">
        <f>VLOOKUP(A1578,'volatile collection data'!$G$6:$H$69,2,FALSE)</f>
        <v>C</v>
      </c>
      <c r="J1578" s="1">
        <f>VLOOKUP(A1578,'volatile collection data'!$G$6:$I$69,3,FALSE)</f>
        <v>2</v>
      </c>
      <c r="K1578" s="1" t="str">
        <f>VLOOKUP(A1578,'volatile collection data'!$G$6:$N$69,8,FALSE)</f>
        <v>17B</v>
      </c>
      <c r="L1578" s="1">
        <f>VLOOKUP(A1578,'volatile collection data'!$G$6:$J$69,4,FALSE)</f>
        <v>6.35</v>
      </c>
      <c r="M1578" s="1">
        <f>VLOOKUP($A1578,'volatile collection data'!$G$6:$M$69,6,FALSE)</f>
        <v>12</v>
      </c>
      <c r="N1578" s="1">
        <f>VLOOKUP($A1578,'volatile collection data'!$G$6:$M$69,7,FALSE)</f>
        <v>6.35</v>
      </c>
      <c r="O1578" s="1">
        <f>VLOOKUP(A1578,'volatile collection data'!$G$6:$K$69,5,FALSE)</f>
        <v>0</v>
      </c>
      <c r="P1578" s="1" t="str">
        <f t="shared" si="147"/>
        <v>2C</v>
      </c>
      <c r="Q1578">
        <f t="shared" si="145"/>
        <v>0.14227646762324228</v>
      </c>
      <c r="R1578" t="str">
        <f t="shared" si="148"/>
        <v>17B_0-C&amp;6.35%6.35@12</v>
      </c>
      <c r="S1578" t="str">
        <f t="shared" si="149"/>
        <v>2C-17B-VCS-Loc-22</v>
      </c>
      <c r="T1578" t="str">
        <f>IFERROR(IF(VLOOKUP(S1578,Bad!$A:$A,1,FALSE)='RAW2'!S1578,"yes","no"),"no")</f>
        <v>no</v>
      </c>
      <c r="U1578" t="str">
        <f>IFERROR(VLOOKUP(F1578,compounds!$A:$B,2,FALSE),"")</f>
        <v>a-terpinol</v>
      </c>
      <c r="V1578" t="str">
        <f>VLOOKUP(B1578,'volatile collection data'!$O:$P,2,FALSE)</f>
        <v>26.apr.22 17</v>
      </c>
    </row>
    <row r="1579" spans="1:22" x14ac:dyDescent="0.2">
      <c r="A1579" t="s">
        <v>330</v>
      </c>
      <c r="B1579" s="1" t="str">
        <f t="shared" si="146"/>
        <v>2C</v>
      </c>
      <c r="C1579">
        <v>15.145</v>
      </c>
      <c r="D1579">
        <f t="shared" si="144"/>
        <v>15.15</v>
      </c>
      <c r="E1579">
        <f>VLOOKUP(D1579,'Peak Combiner'!$A$5:$D$4980,4,FALSE)</f>
        <v>15.15</v>
      </c>
      <c r="F1579">
        <f>IFERROR(VLOOKUP(D1579,rt_comb!$A:$B,2,FALSE),D1579)</f>
        <v>15.15</v>
      </c>
      <c r="G1579">
        <v>16239834</v>
      </c>
      <c r="H1579">
        <f>SUMIFS($G:$G,$E:$E,18.51,'RAW2'!$A:$A,'RAW2'!A1579)</f>
        <v>91238914</v>
      </c>
      <c r="I1579" s="1" t="str">
        <f>VLOOKUP(A1579,'volatile collection data'!$G$6:$H$69,2,FALSE)</f>
        <v>C</v>
      </c>
      <c r="J1579" s="1">
        <f>VLOOKUP(A1579,'volatile collection data'!$G$6:$I$69,3,FALSE)</f>
        <v>2</v>
      </c>
      <c r="K1579" s="1" t="str">
        <f>VLOOKUP(A1579,'volatile collection data'!$G$6:$N$69,8,FALSE)</f>
        <v>17B</v>
      </c>
      <c r="L1579" s="1">
        <f>VLOOKUP(A1579,'volatile collection data'!$G$6:$J$69,4,FALSE)</f>
        <v>6.35</v>
      </c>
      <c r="M1579" s="1">
        <f>VLOOKUP($A1579,'volatile collection data'!$G$6:$M$69,6,FALSE)</f>
        <v>12</v>
      </c>
      <c r="N1579" s="1">
        <f>VLOOKUP($A1579,'volatile collection data'!$G$6:$M$69,7,FALSE)</f>
        <v>6.35</v>
      </c>
      <c r="O1579" s="1">
        <f>VLOOKUP(A1579,'volatile collection data'!$G$6:$K$69,5,FALSE)</f>
        <v>0</v>
      </c>
      <c r="P1579" s="1" t="str">
        <f t="shared" si="147"/>
        <v>2C</v>
      </c>
      <c r="Q1579">
        <f t="shared" si="145"/>
        <v>0.14015150230900086</v>
      </c>
      <c r="R1579" t="str">
        <f t="shared" si="148"/>
        <v>17B_0-C&amp;6.35%6.35@12</v>
      </c>
      <c r="S1579" t="str">
        <f t="shared" si="149"/>
        <v>2C-17B-VCS-Loc-22</v>
      </c>
      <c r="T1579" t="str">
        <f>IFERROR(IF(VLOOKUP(S1579,Bad!$A:$A,1,FALSE)='RAW2'!S1579,"yes","no"),"no")</f>
        <v>no</v>
      </c>
      <c r="U1579" t="str">
        <f>IFERROR(VLOOKUP(F1579,compounds!$A:$B,2,FALSE),"")</f>
        <v/>
      </c>
      <c r="V1579" t="str">
        <f>VLOOKUP(B1579,'volatile collection data'!$O:$P,2,FALSE)</f>
        <v>26.apr.22 17</v>
      </c>
    </row>
    <row r="1580" spans="1:22" x14ac:dyDescent="0.2">
      <c r="A1580" t="s">
        <v>330</v>
      </c>
      <c r="B1580" s="1" t="str">
        <f t="shared" si="146"/>
        <v>2C</v>
      </c>
      <c r="C1580">
        <v>15.195</v>
      </c>
      <c r="D1580">
        <f t="shared" si="144"/>
        <v>15.2</v>
      </c>
      <c r="E1580">
        <f>VLOOKUP(D1580,'Peak Combiner'!$A$5:$D$4980,4,FALSE)</f>
        <v>15.2</v>
      </c>
      <c r="F1580">
        <f>IFERROR(VLOOKUP(D1580,rt_comb!$A:$B,2,FALSE),D1580)</f>
        <v>15.2</v>
      </c>
      <c r="G1580">
        <v>27196725</v>
      </c>
      <c r="H1580">
        <f>SUMIFS($G:$G,$E:$E,18.51,'RAW2'!$A:$A,'RAW2'!A1580)</f>
        <v>91238914</v>
      </c>
      <c r="I1580" s="1" t="str">
        <f>VLOOKUP(A1580,'volatile collection data'!$G$6:$H$69,2,FALSE)</f>
        <v>C</v>
      </c>
      <c r="J1580" s="1">
        <f>VLOOKUP(A1580,'volatile collection data'!$G$6:$I$69,3,FALSE)</f>
        <v>2</v>
      </c>
      <c r="K1580" s="1" t="str">
        <f>VLOOKUP(A1580,'volatile collection data'!$G$6:$N$69,8,FALSE)</f>
        <v>17B</v>
      </c>
      <c r="L1580" s="1">
        <f>VLOOKUP(A1580,'volatile collection data'!$G$6:$J$69,4,FALSE)</f>
        <v>6.35</v>
      </c>
      <c r="M1580" s="1">
        <f>VLOOKUP($A1580,'volatile collection data'!$G$6:$M$69,6,FALSE)</f>
        <v>12</v>
      </c>
      <c r="N1580" s="1">
        <f>VLOOKUP($A1580,'volatile collection data'!$G$6:$M$69,7,FALSE)</f>
        <v>6.35</v>
      </c>
      <c r="O1580" s="1">
        <f>VLOOKUP(A1580,'volatile collection data'!$G$6:$K$69,5,FALSE)</f>
        <v>0</v>
      </c>
      <c r="P1580" s="1" t="str">
        <f t="shared" si="147"/>
        <v>2C</v>
      </c>
      <c r="Q1580">
        <f t="shared" si="145"/>
        <v>0.23471064215525614</v>
      </c>
      <c r="R1580" t="str">
        <f t="shared" si="148"/>
        <v>17B_0-C&amp;6.35%6.35@12</v>
      </c>
      <c r="S1580" t="str">
        <f t="shared" si="149"/>
        <v>2C-17B-VCS-Loc-22</v>
      </c>
      <c r="T1580" t="str">
        <f>IFERROR(IF(VLOOKUP(S1580,Bad!$A:$A,1,FALSE)='RAW2'!S1580,"yes","no"),"no")</f>
        <v>no</v>
      </c>
      <c r="U1580" t="str">
        <f>IFERROR(VLOOKUP(F1580,compounds!$A:$B,2,FALSE),"")</f>
        <v/>
      </c>
      <c r="V1580" t="str">
        <f>VLOOKUP(B1580,'volatile collection data'!$O:$P,2,FALSE)</f>
        <v>26.apr.22 17</v>
      </c>
    </row>
    <row r="1581" spans="1:22" x14ac:dyDescent="0.2">
      <c r="A1581" t="s">
        <v>330</v>
      </c>
      <c r="B1581" s="1" t="str">
        <f t="shared" si="146"/>
        <v>2C</v>
      </c>
      <c r="C1581">
        <v>15.355</v>
      </c>
      <c r="D1581">
        <f t="shared" si="144"/>
        <v>15.36</v>
      </c>
      <c r="E1581">
        <f>VLOOKUP(D1581,'Peak Combiner'!$A$5:$D$4980,4,FALSE)</f>
        <v>15.36</v>
      </c>
      <c r="F1581">
        <f>IFERROR(VLOOKUP(D1581,rt_comb!$A:$B,2,FALSE),D1581)</f>
        <v>15.36</v>
      </c>
      <c r="G1581">
        <v>41189517</v>
      </c>
      <c r="H1581">
        <f>SUMIFS($G:$G,$E:$E,18.51,'RAW2'!$A:$A,'RAW2'!A1581)</f>
        <v>91238914</v>
      </c>
      <c r="I1581" s="1" t="str">
        <f>VLOOKUP(A1581,'volatile collection data'!$G$6:$H$69,2,FALSE)</f>
        <v>C</v>
      </c>
      <c r="J1581" s="1">
        <f>VLOOKUP(A1581,'volatile collection data'!$G$6:$I$69,3,FALSE)</f>
        <v>2</v>
      </c>
      <c r="K1581" s="1" t="str">
        <f>VLOOKUP(A1581,'volatile collection data'!$G$6:$N$69,8,FALSE)</f>
        <v>17B</v>
      </c>
      <c r="L1581" s="1">
        <f>VLOOKUP(A1581,'volatile collection data'!$G$6:$J$69,4,FALSE)</f>
        <v>6.35</v>
      </c>
      <c r="M1581" s="1">
        <f>VLOOKUP($A1581,'volatile collection data'!$G$6:$M$69,6,FALSE)</f>
        <v>12</v>
      </c>
      <c r="N1581" s="1">
        <f>VLOOKUP($A1581,'volatile collection data'!$G$6:$M$69,7,FALSE)</f>
        <v>6.35</v>
      </c>
      <c r="O1581" s="1">
        <f>VLOOKUP(A1581,'volatile collection data'!$G$6:$K$69,5,FALSE)</f>
        <v>0</v>
      </c>
      <c r="P1581" s="1" t="str">
        <f t="shared" si="147"/>
        <v>2C</v>
      </c>
      <c r="Q1581">
        <f t="shared" si="145"/>
        <v>0.35546993195448495</v>
      </c>
      <c r="R1581" t="str">
        <f t="shared" si="148"/>
        <v>17B_0-C&amp;6.35%6.35@12</v>
      </c>
      <c r="S1581" t="str">
        <f t="shared" si="149"/>
        <v>2C-17B-VCS-Loc-22</v>
      </c>
      <c r="T1581" t="str">
        <f>IFERROR(IF(VLOOKUP(S1581,Bad!$A:$A,1,FALSE)='RAW2'!S1581,"yes","no"),"no")</f>
        <v>no</v>
      </c>
      <c r="U1581" t="str">
        <f>IFERROR(VLOOKUP(F1581,compounds!$A:$B,2,FALSE),"")</f>
        <v/>
      </c>
      <c r="V1581" t="str">
        <f>VLOOKUP(B1581,'volatile collection data'!$O:$P,2,FALSE)</f>
        <v>26.apr.22 17</v>
      </c>
    </row>
    <row r="1582" spans="1:22" x14ac:dyDescent="0.2">
      <c r="A1582" t="s">
        <v>330</v>
      </c>
      <c r="B1582" s="1" t="str">
        <f t="shared" si="146"/>
        <v>2C</v>
      </c>
      <c r="C1582">
        <v>15.545999999999999</v>
      </c>
      <c r="D1582">
        <f t="shared" si="144"/>
        <v>15.55</v>
      </c>
      <c r="E1582">
        <f>VLOOKUP(D1582,'Peak Combiner'!$A$5:$D$4980,4,FALSE)</f>
        <v>15.55</v>
      </c>
      <c r="F1582">
        <f>IFERROR(VLOOKUP(D1582,rt_comb!$A:$B,2,FALSE),D1582)</f>
        <v>15.56</v>
      </c>
      <c r="G1582">
        <v>91439543</v>
      </c>
      <c r="H1582">
        <f>SUMIFS($G:$G,$E:$E,18.51,'RAW2'!$A:$A,'RAW2'!A1582)</f>
        <v>91238914</v>
      </c>
      <c r="I1582" s="1" t="str">
        <f>VLOOKUP(A1582,'volatile collection data'!$G$6:$H$69,2,FALSE)</f>
        <v>C</v>
      </c>
      <c r="J1582" s="1">
        <f>VLOOKUP(A1582,'volatile collection data'!$G$6:$I$69,3,FALSE)</f>
        <v>2</v>
      </c>
      <c r="K1582" s="1" t="str">
        <f>VLOOKUP(A1582,'volatile collection data'!$G$6:$N$69,8,FALSE)</f>
        <v>17B</v>
      </c>
      <c r="L1582" s="1">
        <f>VLOOKUP(A1582,'volatile collection data'!$G$6:$J$69,4,FALSE)</f>
        <v>6.35</v>
      </c>
      <c r="M1582" s="1">
        <f>VLOOKUP($A1582,'volatile collection data'!$G$6:$M$69,6,FALSE)</f>
        <v>12</v>
      </c>
      <c r="N1582" s="1">
        <f>VLOOKUP($A1582,'volatile collection data'!$G$6:$M$69,7,FALSE)</f>
        <v>6.35</v>
      </c>
      <c r="O1582" s="1">
        <f>VLOOKUP(A1582,'volatile collection data'!$G$6:$K$69,5,FALSE)</f>
        <v>0</v>
      </c>
      <c r="P1582" s="1" t="str">
        <f t="shared" si="147"/>
        <v>2C</v>
      </c>
      <c r="Q1582">
        <f t="shared" si="145"/>
        <v>0.78913302450619172</v>
      </c>
      <c r="R1582" t="str">
        <f t="shared" si="148"/>
        <v>17B_0-C&amp;6.35%6.35@12</v>
      </c>
      <c r="S1582" t="str">
        <f t="shared" si="149"/>
        <v>2C-17B-VCS-Loc-22</v>
      </c>
      <c r="T1582" t="str">
        <f>IFERROR(IF(VLOOKUP(S1582,Bad!$A:$A,1,FALSE)='RAW2'!S1582,"yes","no"),"no")</f>
        <v>no</v>
      </c>
      <c r="U1582" t="str">
        <f>IFERROR(VLOOKUP(F1582,compounds!$A:$B,2,FALSE),"")</f>
        <v>decanal</v>
      </c>
      <c r="V1582" t="str">
        <f>VLOOKUP(B1582,'volatile collection data'!$O:$P,2,FALSE)</f>
        <v>26.apr.22 17</v>
      </c>
    </row>
    <row r="1583" spans="1:22" x14ac:dyDescent="0.2">
      <c r="A1583" t="s">
        <v>330</v>
      </c>
      <c r="B1583" s="1" t="str">
        <f t="shared" si="146"/>
        <v>2C</v>
      </c>
      <c r="C1583">
        <v>15.769</v>
      </c>
      <c r="D1583">
        <f t="shared" si="144"/>
        <v>15.77</v>
      </c>
      <c r="E1583">
        <f>VLOOKUP(D1583,'Peak Combiner'!$A$5:$D$4980,4,FALSE)</f>
        <v>15.77</v>
      </c>
      <c r="F1583">
        <f>IFERROR(VLOOKUP(D1583,rt_comb!$A:$B,2,FALSE),D1583)</f>
        <v>15.77</v>
      </c>
      <c r="G1583">
        <v>23433568</v>
      </c>
      <c r="H1583">
        <f>SUMIFS($G:$G,$E:$E,18.51,'RAW2'!$A:$A,'RAW2'!A1583)</f>
        <v>91238914</v>
      </c>
      <c r="I1583" s="1" t="str">
        <f>VLOOKUP(A1583,'volatile collection data'!$G$6:$H$69,2,FALSE)</f>
        <v>C</v>
      </c>
      <c r="J1583" s="1">
        <f>VLOOKUP(A1583,'volatile collection data'!$G$6:$I$69,3,FALSE)</f>
        <v>2</v>
      </c>
      <c r="K1583" s="1" t="str">
        <f>VLOOKUP(A1583,'volatile collection data'!$G$6:$N$69,8,FALSE)</f>
        <v>17B</v>
      </c>
      <c r="L1583" s="1">
        <f>VLOOKUP(A1583,'volatile collection data'!$G$6:$J$69,4,FALSE)</f>
        <v>6.35</v>
      </c>
      <c r="M1583" s="1">
        <f>VLOOKUP($A1583,'volatile collection data'!$G$6:$M$69,6,FALSE)</f>
        <v>12</v>
      </c>
      <c r="N1583" s="1">
        <f>VLOOKUP($A1583,'volatile collection data'!$G$6:$M$69,7,FALSE)</f>
        <v>6.35</v>
      </c>
      <c r="O1583" s="1">
        <f>VLOOKUP(A1583,'volatile collection data'!$G$6:$K$69,5,FALSE)</f>
        <v>0</v>
      </c>
      <c r="P1583" s="1" t="str">
        <f t="shared" si="147"/>
        <v>2C</v>
      </c>
      <c r="Q1583">
        <f t="shared" si="145"/>
        <v>0.20223419523008235</v>
      </c>
      <c r="R1583" t="str">
        <f t="shared" si="148"/>
        <v>17B_0-C&amp;6.35%6.35@12</v>
      </c>
      <c r="S1583" t="str">
        <f t="shared" si="149"/>
        <v>2C-17B-VCS-Loc-22</v>
      </c>
      <c r="T1583" t="str">
        <f>IFERROR(IF(VLOOKUP(S1583,Bad!$A:$A,1,FALSE)='RAW2'!S1583,"yes","no"),"no")</f>
        <v>no</v>
      </c>
      <c r="U1583" t="str">
        <f>IFERROR(VLOOKUP(F1583,compounds!$A:$B,2,FALSE),"")</f>
        <v>caprylyl acetate</v>
      </c>
      <c r="V1583" t="str">
        <f>VLOOKUP(B1583,'volatile collection data'!$O:$P,2,FALSE)</f>
        <v>26.apr.22 17</v>
      </c>
    </row>
    <row r="1584" spans="1:22" x14ac:dyDescent="0.2">
      <c r="A1584" t="s">
        <v>330</v>
      </c>
      <c r="B1584" s="1" t="str">
        <f t="shared" si="146"/>
        <v>2C</v>
      </c>
      <c r="C1584">
        <v>15.956</v>
      </c>
      <c r="D1584">
        <f t="shared" si="144"/>
        <v>15.96</v>
      </c>
      <c r="E1584">
        <f>VLOOKUP(D1584,'Peak Combiner'!$A$5:$D$4980,4,FALSE)</f>
        <v>15.96</v>
      </c>
      <c r="F1584">
        <f>IFERROR(VLOOKUP(D1584,rt_comb!$A:$B,2,FALSE),D1584)</f>
        <v>15.96</v>
      </c>
      <c r="G1584">
        <v>21254027</v>
      </c>
      <c r="H1584">
        <f>SUMIFS($G:$G,$E:$E,18.51,'RAW2'!$A:$A,'RAW2'!A1584)</f>
        <v>91238914</v>
      </c>
      <c r="I1584" s="1" t="str">
        <f>VLOOKUP(A1584,'volatile collection data'!$G$6:$H$69,2,FALSE)</f>
        <v>C</v>
      </c>
      <c r="J1584" s="1">
        <f>VLOOKUP(A1584,'volatile collection data'!$G$6:$I$69,3,FALSE)</f>
        <v>2</v>
      </c>
      <c r="K1584" s="1" t="str">
        <f>VLOOKUP(A1584,'volatile collection data'!$G$6:$N$69,8,FALSE)</f>
        <v>17B</v>
      </c>
      <c r="L1584" s="1">
        <f>VLOOKUP(A1584,'volatile collection data'!$G$6:$J$69,4,FALSE)</f>
        <v>6.35</v>
      </c>
      <c r="M1584" s="1">
        <f>VLOOKUP($A1584,'volatile collection data'!$G$6:$M$69,6,FALSE)</f>
        <v>12</v>
      </c>
      <c r="N1584" s="1">
        <f>VLOOKUP($A1584,'volatile collection data'!$G$6:$M$69,7,FALSE)</f>
        <v>6.35</v>
      </c>
      <c r="O1584" s="1">
        <f>VLOOKUP(A1584,'volatile collection data'!$G$6:$K$69,5,FALSE)</f>
        <v>0</v>
      </c>
      <c r="P1584" s="1" t="str">
        <f t="shared" si="147"/>
        <v>2C</v>
      </c>
      <c r="Q1584">
        <f t="shared" si="145"/>
        <v>0.18342452356139027</v>
      </c>
      <c r="R1584" t="str">
        <f t="shared" si="148"/>
        <v>17B_0-C&amp;6.35%6.35@12</v>
      </c>
      <c r="S1584" t="str">
        <f t="shared" si="149"/>
        <v>2C-17B-VCS-Loc-22</v>
      </c>
      <c r="T1584" t="str">
        <f>IFERROR(IF(VLOOKUP(S1584,Bad!$A:$A,1,FALSE)='RAW2'!S1584,"yes","no"),"no")</f>
        <v>no</v>
      </c>
      <c r="U1584" t="str">
        <f>IFERROR(VLOOKUP(F1584,compounds!$A:$B,2,FALSE),"")</f>
        <v/>
      </c>
      <c r="V1584" t="str">
        <f>VLOOKUP(B1584,'volatile collection data'!$O:$P,2,FALSE)</f>
        <v>26.apr.22 17</v>
      </c>
    </row>
    <row r="1585" spans="1:22" x14ac:dyDescent="0.2">
      <c r="A1585" t="s">
        <v>330</v>
      </c>
      <c r="B1585" s="1" t="str">
        <f t="shared" si="146"/>
        <v>2C</v>
      </c>
      <c r="C1585">
        <v>16.023</v>
      </c>
      <c r="D1585">
        <f t="shared" si="144"/>
        <v>16.02</v>
      </c>
      <c r="E1585">
        <f>VLOOKUP(D1585,'Peak Combiner'!$A$5:$D$4980,4,FALSE)</f>
        <v>16.02</v>
      </c>
      <c r="F1585">
        <f>IFERROR(VLOOKUP(D1585,rt_comb!$A:$B,2,FALSE),D1585)</f>
        <v>16.02</v>
      </c>
      <c r="G1585">
        <v>20649374</v>
      </c>
      <c r="H1585">
        <f>SUMIFS($G:$G,$E:$E,18.51,'RAW2'!$A:$A,'RAW2'!A1585)</f>
        <v>91238914</v>
      </c>
      <c r="I1585" s="1" t="str">
        <f>VLOOKUP(A1585,'volatile collection data'!$G$6:$H$69,2,FALSE)</f>
        <v>C</v>
      </c>
      <c r="J1585" s="1">
        <f>VLOOKUP(A1585,'volatile collection data'!$G$6:$I$69,3,FALSE)</f>
        <v>2</v>
      </c>
      <c r="K1585" s="1" t="str">
        <f>VLOOKUP(A1585,'volatile collection data'!$G$6:$N$69,8,FALSE)</f>
        <v>17B</v>
      </c>
      <c r="L1585" s="1">
        <f>VLOOKUP(A1585,'volatile collection data'!$G$6:$J$69,4,FALSE)</f>
        <v>6.35</v>
      </c>
      <c r="M1585" s="1">
        <f>VLOOKUP($A1585,'volatile collection data'!$G$6:$M$69,6,FALSE)</f>
        <v>12</v>
      </c>
      <c r="N1585" s="1">
        <f>VLOOKUP($A1585,'volatile collection data'!$G$6:$M$69,7,FALSE)</f>
        <v>6.35</v>
      </c>
      <c r="O1585" s="1">
        <f>VLOOKUP(A1585,'volatile collection data'!$G$6:$K$69,5,FALSE)</f>
        <v>0</v>
      </c>
      <c r="P1585" s="1" t="str">
        <f t="shared" si="147"/>
        <v>2C</v>
      </c>
      <c r="Q1585">
        <f t="shared" si="145"/>
        <v>0.17820630357677439</v>
      </c>
      <c r="R1585" t="str">
        <f t="shared" si="148"/>
        <v>17B_0-C&amp;6.35%6.35@12</v>
      </c>
      <c r="S1585" t="str">
        <f t="shared" si="149"/>
        <v>2C-17B-VCS-Loc-22</v>
      </c>
      <c r="T1585" t="str">
        <f>IFERROR(IF(VLOOKUP(S1585,Bad!$A:$A,1,FALSE)='RAW2'!S1585,"yes","no"),"no")</f>
        <v>no</v>
      </c>
      <c r="U1585" t="str">
        <f>IFERROR(VLOOKUP(F1585,compounds!$A:$B,2,FALSE),"")</f>
        <v/>
      </c>
      <c r="V1585" t="str">
        <f>VLOOKUP(B1585,'volatile collection data'!$O:$P,2,FALSE)</f>
        <v>26.apr.22 17</v>
      </c>
    </row>
    <row r="1586" spans="1:22" x14ac:dyDescent="0.2">
      <c r="A1586" t="s">
        <v>330</v>
      </c>
      <c r="B1586" s="1" t="str">
        <f t="shared" si="146"/>
        <v>2C</v>
      </c>
      <c r="C1586">
        <v>16.140999999999998</v>
      </c>
      <c r="D1586">
        <f t="shared" si="144"/>
        <v>16.14</v>
      </c>
      <c r="E1586">
        <f>VLOOKUP(D1586,'Peak Combiner'!$A$5:$D$4980,4,FALSE)</f>
        <v>16.14</v>
      </c>
      <c r="F1586">
        <f>IFERROR(VLOOKUP(D1586,rt_comb!$A:$B,2,FALSE),D1586)</f>
        <v>16.14</v>
      </c>
      <c r="G1586">
        <v>14474200</v>
      </c>
      <c r="H1586">
        <f>SUMIFS($G:$G,$E:$E,18.51,'RAW2'!$A:$A,'RAW2'!A1586)</f>
        <v>91238914</v>
      </c>
      <c r="I1586" s="1" t="str">
        <f>VLOOKUP(A1586,'volatile collection data'!$G$6:$H$69,2,FALSE)</f>
        <v>C</v>
      </c>
      <c r="J1586" s="1">
        <f>VLOOKUP(A1586,'volatile collection data'!$G$6:$I$69,3,FALSE)</f>
        <v>2</v>
      </c>
      <c r="K1586" s="1" t="str">
        <f>VLOOKUP(A1586,'volatile collection data'!$G$6:$N$69,8,FALSE)</f>
        <v>17B</v>
      </c>
      <c r="L1586" s="1">
        <f>VLOOKUP(A1586,'volatile collection data'!$G$6:$J$69,4,FALSE)</f>
        <v>6.35</v>
      </c>
      <c r="M1586" s="1">
        <f>VLOOKUP($A1586,'volatile collection data'!$G$6:$M$69,6,FALSE)</f>
        <v>12</v>
      </c>
      <c r="N1586" s="1">
        <f>VLOOKUP($A1586,'volatile collection data'!$G$6:$M$69,7,FALSE)</f>
        <v>6.35</v>
      </c>
      <c r="O1586" s="1">
        <f>VLOOKUP(A1586,'volatile collection data'!$G$6:$K$69,5,FALSE)</f>
        <v>0</v>
      </c>
      <c r="P1586" s="1" t="str">
        <f t="shared" si="147"/>
        <v>2C</v>
      </c>
      <c r="Q1586">
        <f t="shared" si="145"/>
        <v>0.12491389226767592</v>
      </c>
      <c r="R1586" t="str">
        <f t="shared" si="148"/>
        <v>17B_0-C&amp;6.35%6.35@12</v>
      </c>
      <c r="S1586" t="str">
        <f t="shared" si="149"/>
        <v>2C-17B-VCS-Loc-22</v>
      </c>
      <c r="T1586" t="str">
        <f>IFERROR(IF(VLOOKUP(S1586,Bad!$A:$A,1,FALSE)='RAW2'!S1586,"yes","no"),"no")</f>
        <v>no</v>
      </c>
      <c r="U1586" t="str">
        <f>IFERROR(VLOOKUP(F1586,compounds!$A:$B,2,FALSE),"")</f>
        <v/>
      </c>
      <c r="V1586" t="str">
        <f>VLOOKUP(B1586,'volatile collection data'!$O:$P,2,FALSE)</f>
        <v>26.apr.22 17</v>
      </c>
    </row>
    <row r="1587" spans="1:22" x14ac:dyDescent="0.2">
      <c r="A1587" t="s">
        <v>330</v>
      </c>
      <c r="B1587" s="1" t="str">
        <f t="shared" si="146"/>
        <v>2C</v>
      </c>
      <c r="C1587">
        <v>16.372</v>
      </c>
      <c r="D1587">
        <f t="shared" si="144"/>
        <v>16.37</v>
      </c>
      <c r="E1587">
        <f>VLOOKUP(D1587,'Peak Combiner'!$A$5:$D$4980,4,FALSE)</f>
        <v>16.37</v>
      </c>
      <c r="F1587">
        <f>IFERROR(VLOOKUP(D1587,rt_comb!$A:$B,2,FALSE),D1587)</f>
        <v>16.37</v>
      </c>
      <c r="G1587">
        <v>10040891</v>
      </c>
      <c r="H1587">
        <f>SUMIFS($G:$G,$E:$E,18.51,'RAW2'!$A:$A,'RAW2'!A1587)</f>
        <v>91238914</v>
      </c>
      <c r="I1587" s="1" t="str">
        <f>VLOOKUP(A1587,'volatile collection data'!$G$6:$H$69,2,FALSE)</f>
        <v>C</v>
      </c>
      <c r="J1587" s="1">
        <f>VLOOKUP(A1587,'volatile collection data'!$G$6:$I$69,3,FALSE)</f>
        <v>2</v>
      </c>
      <c r="K1587" s="1" t="str">
        <f>VLOOKUP(A1587,'volatile collection data'!$G$6:$N$69,8,FALSE)</f>
        <v>17B</v>
      </c>
      <c r="L1587" s="1">
        <f>VLOOKUP(A1587,'volatile collection data'!$G$6:$J$69,4,FALSE)</f>
        <v>6.35</v>
      </c>
      <c r="M1587" s="1">
        <f>VLOOKUP($A1587,'volatile collection data'!$G$6:$M$69,6,FALSE)</f>
        <v>12</v>
      </c>
      <c r="N1587" s="1">
        <f>VLOOKUP($A1587,'volatile collection data'!$G$6:$M$69,7,FALSE)</f>
        <v>6.35</v>
      </c>
      <c r="O1587" s="1">
        <f>VLOOKUP(A1587,'volatile collection data'!$G$6:$K$69,5,FALSE)</f>
        <v>0</v>
      </c>
      <c r="P1587" s="1" t="str">
        <f t="shared" si="147"/>
        <v>2C</v>
      </c>
      <c r="Q1587">
        <f t="shared" si="145"/>
        <v>8.665396199067836E-2</v>
      </c>
      <c r="R1587" t="str">
        <f t="shared" si="148"/>
        <v>17B_0-C&amp;6.35%6.35@12</v>
      </c>
      <c r="S1587" t="str">
        <f t="shared" si="149"/>
        <v>2C-17B-VCS-Loc-22</v>
      </c>
      <c r="T1587" t="str">
        <f>IFERROR(IF(VLOOKUP(S1587,Bad!$A:$A,1,FALSE)='RAW2'!S1587,"yes","no"),"no")</f>
        <v>no</v>
      </c>
      <c r="U1587" t="str">
        <f>IFERROR(VLOOKUP(F1587,compounds!$A:$B,2,FALSE),"")</f>
        <v/>
      </c>
      <c r="V1587" t="str">
        <f>VLOOKUP(B1587,'volatile collection data'!$O:$P,2,FALSE)</f>
        <v>26.apr.22 17</v>
      </c>
    </row>
    <row r="1588" spans="1:22" x14ac:dyDescent="0.2">
      <c r="A1588" t="s">
        <v>330</v>
      </c>
      <c r="B1588" s="1" t="str">
        <f t="shared" si="146"/>
        <v>2C</v>
      </c>
      <c r="C1588">
        <v>16.428000000000001</v>
      </c>
      <c r="D1588">
        <f t="shared" si="144"/>
        <v>16.43</v>
      </c>
      <c r="E1588">
        <f>VLOOKUP(D1588,'Peak Combiner'!$A$5:$D$4980,4,FALSE)</f>
        <v>16.43</v>
      </c>
      <c r="F1588">
        <f>IFERROR(VLOOKUP(D1588,rt_comb!$A:$B,2,FALSE),D1588)</f>
        <v>16.43</v>
      </c>
      <c r="G1588">
        <v>11484154</v>
      </c>
      <c r="H1588">
        <f>SUMIFS($G:$G,$E:$E,18.51,'RAW2'!$A:$A,'RAW2'!A1588)</f>
        <v>91238914</v>
      </c>
      <c r="I1588" s="1" t="str">
        <f>VLOOKUP(A1588,'volatile collection data'!$G$6:$H$69,2,FALSE)</f>
        <v>C</v>
      </c>
      <c r="J1588" s="1">
        <f>VLOOKUP(A1588,'volatile collection data'!$G$6:$I$69,3,FALSE)</f>
        <v>2</v>
      </c>
      <c r="K1588" s="1" t="str">
        <f>VLOOKUP(A1588,'volatile collection data'!$G$6:$N$69,8,FALSE)</f>
        <v>17B</v>
      </c>
      <c r="L1588" s="1">
        <f>VLOOKUP(A1588,'volatile collection data'!$G$6:$J$69,4,FALSE)</f>
        <v>6.35</v>
      </c>
      <c r="M1588" s="1">
        <f>VLOOKUP($A1588,'volatile collection data'!$G$6:$M$69,6,FALSE)</f>
        <v>12</v>
      </c>
      <c r="N1588" s="1">
        <f>VLOOKUP($A1588,'volatile collection data'!$G$6:$M$69,7,FALSE)</f>
        <v>6.35</v>
      </c>
      <c r="O1588" s="1">
        <f>VLOOKUP(A1588,'volatile collection data'!$G$6:$K$69,5,FALSE)</f>
        <v>0</v>
      </c>
      <c r="P1588" s="1" t="str">
        <f t="shared" si="147"/>
        <v>2C</v>
      </c>
      <c r="Q1588">
        <f t="shared" si="145"/>
        <v>9.9109475863356833E-2</v>
      </c>
      <c r="R1588" t="str">
        <f t="shared" si="148"/>
        <v>17B_0-C&amp;6.35%6.35@12</v>
      </c>
      <c r="S1588" t="str">
        <f t="shared" si="149"/>
        <v>2C-17B-VCS-Loc-22</v>
      </c>
      <c r="T1588" t="str">
        <f>IFERROR(IF(VLOOKUP(S1588,Bad!$A:$A,1,FALSE)='RAW2'!S1588,"yes","no"),"no")</f>
        <v>no</v>
      </c>
      <c r="U1588" t="str">
        <f>IFERROR(VLOOKUP(F1588,compounds!$A:$B,2,FALSE),"")</f>
        <v/>
      </c>
      <c r="V1588" t="str">
        <f>VLOOKUP(B1588,'volatile collection data'!$O:$P,2,FALSE)</f>
        <v>26.apr.22 17</v>
      </c>
    </row>
    <row r="1589" spans="1:22" x14ac:dyDescent="0.2">
      <c r="A1589" t="s">
        <v>330</v>
      </c>
      <c r="B1589" s="1" t="str">
        <f t="shared" si="146"/>
        <v>2C</v>
      </c>
      <c r="C1589">
        <v>16.544</v>
      </c>
      <c r="D1589">
        <f t="shared" si="144"/>
        <v>16.54</v>
      </c>
      <c r="E1589">
        <f>VLOOKUP(D1589,'Peak Combiner'!$A$5:$D$4980,4,FALSE)</f>
        <v>16.54</v>
      </c>
      <c r="F1589">
        <f>IFERROR(VLOOKUP(D1589,rt_comb!$A:$B,2,FALSE),D1589)</f>
        <v>16.54</v>
      </c>
      <c r="G1589">
        <v>13659205</v>
      </c>
      <c r="H1589">
        <f>SUMIFS($G:$G,$E:$E,18.51,'RAW2'!$A:$A,'RAW2'!A1589)</f>
        <v>91238914</v>
      </c>
      <c r="I1589" s="1" t="str">
        <f>VLOOKUP(A1589,'volatile collection data'!$G$6:$H$69,2,FALSE)</f>
        <v>C</v>
      </c>
      <c r="J1589" s="1">
        <f>VLOOKUP(A1589,'volatile collection data'!$G$6:$I$69,3,FALSE)</f>
        <v>2</v>
      </c>
      <c r="K1589" s="1" t="str">
        <f>VLOOKUP(A1589,'volatile collection data'!$G$6:$N$69,8,FALSE)</f>
        <v>17B</v>
      </c>
      <c r="L1589" s="1">
        <f>VLOOKUP(A1589,'volatile collection data'!$G$6:$J$69,4,FALSE)</f>
        <v>6.35</v>
      </c>
      <c r="M1589" s="1">
        <f>VLOOKUP($A1589,'volatile collection data'!$G$6:$M$69,6,FALSE)</f>
        <v>12</v>
      </c>
      <c r="N1589" s="1">
        <f>VLOOKUP($A1589,'volatile collection data'!$G$6:$M$69,7,FALSE)</f>
        <v>6.35</v>
      </c>
      <c r="O1589" s="1">
        <f>VLOOKUP(A1589,'volatile collection data'!$G$6:$K$69,5,FALSE)</f>
        <v>0</v>
      </c>
      <c r="P1589" s="1" t="str">
        <f t="shared" si="147"/>
        <v>2C</v>
      </c>
      <c r="Q1589">
        <f t="shared" si="145"/>
        <v>0.11788039835238563</v>
      </c>
      <c r="R1589" t="str">
        <f t="shared" si="148"/>
        <v>17B_0-C&amp;6.35%6.35@12</v>
      </c>
      <c r="S1589" t="str">
        <f t="shared" si="149"/>
        <v>2C-17B-VCS-Loc-22</v>
      </c>
      <c r="T1589" t="str">
        <f>IFERROR(IF(VLOOKUP(S1589,Bad!$A:$A,1,FALSE)='RAW2'!S1589,"yes","no"),"no")</f>
        <v>no</v>
      </c>
      <c r="U1589" t="str">
        <f>IFERROR(VLOOKUP(F1589,compounds!$A:$B,2,FALSE),"")</f>
        <v/>
      </c>
      <c r="V1589" t="str">
        <f>VLOOKUP(B1589,'volatile collection data'!$O:$P,2,FALSE)</f>
        <v>26.apr.22 17</v>
      </c>
    </row>
    <row r="1590" spans="1:22" x14ac:dyDescent="0.2">
      <c r="A1590" t="s">
        <v>330</v>
      </c>
      <c r="B1590" s="1" t="str">
        <f t="shared" si="146"/>
        <v>2C</v>
      </c>
      <c r="C1590">
        <v>16.716999999999999</v>
      </c>
      <c r="D1590">
        <f t="shared" si="144"/>
        <v>16.72</v>
      </c>
      <c r="E1590">
        <f>VLOOKUP(D1590,'Peak Combiner'!$A$5:$D$4980,4,FALSE)</f>
        <v>16.72</v>
      </c>
      <c r="F1590">
        <f>IFERROR(VLOOKUP(D1590,rt_comb!$A:$B,2,FALSE),D1590)</f>
        <v>16.72</v>
      </c>
      <c r="G1590">
        <v>22423349</v>
      </c>
      <c r="H1590">
        <f>SUMIFS($G:$G,$E:$E,18.51,'RAW2'!$A:$A,'RAW2'!A1590)</f>
        <v>91238914</v>
      </c>
      <c r="I1590" s="1" t="str">
        <f>VLOOKUP(A1590,'volatile collection data'!$G$6:$H$69,2,FALSE)</f>
        <v>C</v>
      </c>
      <c r="J1590" s="1">
        <f>VLOOKUP(A1590,'volatile collection data'!$G$6:$I$69,3,FALSE)</f>
        <v>2</v>
      </c>
      <c r="K1590" s="1" t="str">
        <f>VLOOKUP(A1590,'volatile collection data'!$G$6:$N$69,8,FALSE)</f>
        <v>17B</v>
      </c>
      <c r="L1590" s="1">
        <f>VLOOKUP(A1590,'volatile collection data'!$G$6:$J$69,4,FALSE)</f>
        <v>6.35</v>
      </c>
      <c r="M1590" s="1">
        <f>VLOOKUP($A1590,'volatile collection data'!$G$6:$M$69,6,FALSE)</f>
        <v>12</v>
      </c>
      <c r="N1590" s="1">
        <f>VLOOKUP($A1590,'volatile collection data'!$G$6:$M$69,7,FALSE)</f>
        <v>6.35</v>
      </c>
      <c r="O1590" s="1">
        <f>VLOOKUP(A1590,'volatile collection data'!$G$6:$K$69,5,FALSE)</f>
        <v>0</v>
      </c>
      <c r="P1590" s="1" t="str">
        <f t="shared" si="147"/>
        <v>2C</v>
      </c>
      <c r="Q1590">
        <f t="shared" si="145"/>
        <v>0.193515897339162</v>
      </c>
      <c r="R1590" t="str">
        <f t="shared" si="148"/>
        <v>17B_0-C&amp;6.35%6.35@12</v>
      </c>
      <c r="S1590" t="str">
        <f t="shared" si="149"/>
        <v>2C-17B-VCS-Loc-22</v>
      </c>
      <c r="T1590" t="str">
        <f>IFERROR(IF(VLOOKUP(S1590,Bad!$A:$A,1,FALSE)='RAW2'!S1590,"yes","no"),"no")</f>
        <v>no</v>
      </c>
      <c r="U1590" t="str">
        <f>IFERROR(VLOOKUP(F1590,compounds!$A:$B,2,FALSE),"")</f>
        <v/>
      </c>
      <c r="V1590" t="str">
        <f>VLOOKUP(B1590,'volatile collection data'!$O:$P,2,FALSE)</f>
        <v>26.apr.22 17</v>
      </c>
    </row>
    <row r="1591" spans="1:22" x14ac:dyDescent="0.2">
      <c r="A1591" t="s">
        <v>330</v>
      </c>
      <c r="B1591" s="1" t="str">
        <f t="shared" si="146"/>
        <v>2C</v>
      </c>
      <c r="C1591">
        <v>16.902999999999999</v>
      </c>
      <c r="D1591">
        <f t="shared" si="144"/>
        <v>16.899999999999999</v>
      </c>
      <c r="E1591">
        <f>VLOOKUP(D1591,'Peak Combiner'!$A$5:$D$4980,4,FALSE)</f>
        <v>16.899999999999999</v>
      </c>
      <c r="F1591">
        <f>IFERROR(VLOOKUP(D1591,rt_comb!$A:$B,2,FALSE),D1591)</f>
        <v>16.899999999999999</v>
      </c>
      <c r="G1591">
        <v>88149813</v>
      </c>
      <c r="H1591">
        <f>SUMIFS($G:$G,$E:$E,18.51,'RAW2'!$A:$A,'RAW2'!A1591)</f>
        <v>91238914</v>
      </c>
      <c r="I1591" s="1" t="str">
        <f>VLOOKUP(A1591,'volatile collection data'!$G$6:$H$69,2,FALSE)</f>
        <v>C</v>
      </c>
      <c r="J1591" s="1">
        <f>VLOOKUP(A1591,'volatile collection data'!$G$6:$I$69,3,FALSE)</f>
        <v>2</v>
      </c>
      <c r="K1591" s="1" t="str">
        <f>VLOOKUP(A1591,'volatile collection data'!$G$6:$N$69,8,FALSE)</f>
        <v>17B</v>
      </c>
      <c r="L1591" s="1">
        <f>VLOOKUP(A1591,'volatile collection data'!$G$6:$J$69,4,FALSE)</f>
        <v>6.35</v>
      </c>
      <c r="M1591" s="1">
        <f>VLOOKUP($A1591,'volatile collection data'!$G$6:$M$69,6,FALSE)</f>
        <v>12</v>
      </c>
      <c r="N1591" s="1">
        <f>VLOOKUP($A1591,'volatile collection data'!$G$6:$M$69,7,FALSE)</f>
        <v>6.35</v>
      </c>
      <c r="O1591" s="1">
        <f>VLOOKUP(A1591,'volatile collection data'!$G$6:$K$69,5,FALSE)</f>
        <v>0</v>
      </c>
      <c r="P1591" s="1" t="str">
        <f t="shared" si="147"/>
        <v>2C</v>
      </c>
      <c r="Q1591">
        <f t="shared" si="145"/>
        <v>0.76074230316686087</v>
      </c>
      <c r="R1591" t="str">
        <f t="shared" si="148"/>
        <v>17B_0-C&amp;6.35%6.35@12</v>
      </c>
      <c r="S1591" t="str">
        <f t="shared" si="149"/>
        <v>2C-17B-VCS-Loc-22</v>
      </c>
      <c r="T1591" t="str">
        <f>IFERROR(IF(VLOOKUP(S1591,Bad!$A:$A,1,FALSE)='RAW2'!S1591,"yes","no"),"no")</f>
        <v>no</v>
      </c>
      <c r="U1591" t="str">
        <f>IFERROR(VLOOKUP(F1591,compounds!$A:$B,2,FALSE),"")</f>
        <v/>
      </c>
      <c r="V1591" t="str">
        <f>VLOOKUP(B1591,'volatile collection data'!$O:$P,2,FALSE)</f>
        <v>26.apr.22 17</v>
      </c>
    </row>
    <row r="1592" spans="1:22" x14ac:dyDescent="0.2">
      <c r="A1592" t="s">
        <v>330</v>
      </c>
      <c r="B1592" s="1" t="str">
        <f t="shared" si="146"/>
        <v>2C</v>
      </c>
      <c r="C1592">
        <v>17.024000000000001</v>
      </c>
      <c r="D1592">
        <f t="shared" si="144"/>
        <v>17.02</v>
      </c>
      <c r="E1592">
        <f>VLOOKUP(D1592,'Peak Combiner'!$A$5:$D$4980,4,FALSE)</f>
        <v>17.02</v>
      </c>
      <c r="F1592">
        <f>IFERROR(VLOOKUP(D1592,rt_comb!$A:$B,2,FALSE),D1592)</f>
        <v>17.02</v>
      </c>
      <c r="G1592">
        <v>15599268</v>
      </c>
      <c r="H1592">
        <f>SUMIFS($G:$G,$E:$E,18.51,'RAW2'!$A:$A,'RAW2'!A1592)</f>
        <v>91238914</v>
      </c>
      <c r="I1592" s="1" t="str">
        <f>VLOOKUP(A1592,'volatile collection data'!$G$6:$H$69,2,FALSE)</f>
        <v>C</v>
      </c>
      <c r="J1592" s="1">
        <f>VLOOKUP(A1592,'volatile collection data'!$G$6:$I$69,3,FALSE)</f>
        <v>2</v>
      </c>
      <c r="K1592" s="1" t="str">
        <f>VLOOKUP(A1592,'volatile collection data'!$G$6:$N$69,8,FALSE)</f>
        <v>17B</v>
      </c>
      <c r="L1592" s="1">
        <f>VLOOKUP(A1592,'volatile collection data'!$G$6:$J$69,4,FALSE)</f>
        <v>6.35</v>
      </c>
      <c r="M1592" s="1">
        <f>VLOOKUP($A1592,'volatile collection data'!$G$6:$M$69,6,FALSE)</f>
        <v>12</v>
      </c>
      <c r="N1592" s="1">
        <f>VLOOKUP($A1592,'volatile collection data'!$G$6:$M$69,7,FALSE)</f>
        <v>6.35</v>
      </c>
      <c r="O1592" s="1">
        <f>VLOOKUP(A1592,'volatile collection data'!$G$6:$K$69,5,FALSE)</f>
        <v>0</v>
      </c>
      <c r="P1592" s="1" t="str">
        <f t="shared" si="147"/>
        <v>2C</v>
      </c>
      <c r="Q1592">
        <f t="shared" si="145"/>
        <v>0.13462334929782679</v>
      </c>
      <c r="R1592" t="str">
        <f t="shared" si="148"/>
        <v>17B_0-C&amp;6.35%6.35@12</v>
      </c>
      <c r="S1592" t="str">
        <f t="shared" si="149"/>
        <v>2C-17B-VCS-Loc-22</v>
      </c>
      <c r="T1592" t="str">
        <f>IFERROR(IF(VLOOKUP(S1592,Bad!$A:$A,1,FALSE)='RAW2'!S1592,"yes","no"),"no")</f>
        <v>no</v>
      </c>
      <c r="U1592" t="str">
        <f>IFERROR(VLOOKUP(F1592,compounds!$A:$B,2,FALSE),"")</f>
        <v/>
      </c>
      <c r="V1592" t="str">
        <f>VLOOKUP(B1592,'volatile collection data'!$O:$P,2,FALSE)</f>
        <v>26.apr.22 17</v>
      </c>
    </row>
    <row r="1593" spans="1:22" x14ac:dyDescent="0.2">
      <c r="A1593" t="s">
        <v>330</v>
      </c>
      <c r="B1593" s="1" t="str">
        <f t="shared" si="146"/>
        <v>2C</v>
      </c>
      <c r="C1593">
        <v>17.175999999999998</v>
      </c>
      <c r="D1593">
        <f t="shared" si="144"/>
        <v>17.18</v>
      </c>
      <c r="E1593">
        <f>VLOOKUP(D1593,'Peak Combiner'!$A$5:$D$4980,4,FALSE)</f>
        <v>17.18</v>
      </c>
      <c r="F1593">
        <f>IFERROR(VLOOKUP(D1593,rt_comb!$A:$B,2,FALSE),D1593)</f>
        <v>17.18</v>
      </c>
      <c r="G1593">
        <v>38941077</v>
      </c>
      <c r="H1593">
        <f>SUMIFS($G:$G,$E:$E,18.51,'RAW2'!$A:$A,'RAW2'!A1593)</f>
        <v>91238914</v>
      </c>
      <c r="I1593" s="1" t="str">
        <f>VLOOKUP(A1593,'volatile collection data'!$G$6:$H$69,2,FALSE)</f>
        <v>C</v>
      </c>
      <c r="J1593" s="1">
        <f>VLOOKUP(A1593,'volatile collection data'!$G$6:$I$69,3,FALSE)</f>
        <v>2</v>
      </c>
      <c r="K1593" s="1" t="str">
        <f>VLOOKUP(A1593,'volatile collection data'!$G$6:$N$69,8,FALSE)</f>
        <v>17B</v>
      </c>
      <c r="L1593" s="1">
        <f>VLOOKUP(A1593,'volatile collection data'!$G$6:$J$69,4,FALSE)</f>
        <v>6.35</v>
      </c>
      <c r="M1593" s="1">
        <f>VLOOKUP($A1593,'volatile collection data'!$G$6:$M$69,6,FALSE)</f>
        <v>12</v>
      </c>
      <c r="N1593" s="1">
        <f>VLOOKUP($A1593,'volatile collection data'!$G$6:$M$69,7,FALSE)</f>
        <v>6.35</v>
      </c>
      <c r="O1593" s="1">
        <f>VLOOKUP(A1593,'volatile collection data'!$G$6:$K$69,5,FALSE)</f>
        <v>0</v>
      </c>
      <c r="P1593" s="1" t="str">
        <f t="shared" si="147"/>
        <v>2C</v>
      </c>
      <c r="Q1593">
        <f t="shared" si="145"/>
        <v>0.33606565455536558</v>
      </c>
      <c r="R1593" t="str">
        <f t="shared" si="148"/>
        <v>17B_0-C&amp;6.35%6.35@12</v>
      </c>
      <c r="S1593" t="str">
        <f t="shared" si="149"/>
        <v>2C-17B-VCS-Loc-22</v>
      </c>
      <c r="T1593" t="str">
        <f>IFERROR(IF(VLOOKUP(S1593,Bad!$A:$A,1,FALSE)='RAW2'!S1593,"yes","no"),"no")</f>
        <v>no</v>
      </c>
      <c r="U1593" t="str">
        <f>IFERROR(VLOOKUP(F1593,compounds!$A:$B,2,FALSE),"")</f>
        <v/>
      </c>
      <c r="V1593" t="str">
        <f>VLOOKUP(B1593,'volatile collection data'!$O:$P,2,FALSE)</f>
        <v>26.apr.22 17</v>
      </c>
    </row>
    <row r="1594" spans="1:22" x14ac:dyDescent="0.2">
      <c r="A1594" t="s">
        <v>330</v>
      </c>
      <c r="B1594" s="1" t="str">
        <f t="shared" si="146"/>
        <v>2C</v>
      </c>
      <c r="C1594">
        <v>17.303000000000001</v>
      </c>
      <c r="D1594">
        <f t="shared" si="144"/>
        <v>17.3</v>
      </c>
      <c r="E1594">
        <f>VLOOKUP(D1594,'Peak Combiner'!$A$5:$D$4980,4,FALSE)</f>
        <v>17.3</v>
      </c>
      <c r="F1594">
        <f>IFERROR(VLOOKUP(D1594,rt_comb!$A:$B,2,FALSE),D1594)</f>
        <v>17.3</v>
      </c>
      <c r="G1594">
        <v>11160085</v>
      </c>
      <c r="H1594">
        <f>SUMIFS($G:$G,$E:$E,18.51,'RAW2'!$A:$A,'RAW2'!A1594)</f>
        <v>91238914</v>
      </c>
      <c r="I1594" s="1" t="str">
        <f>VLOOKUP(A1594,'volatile collection data'!$G$6:$H$69,2,FALSE)</f>
        <v>C</v>
      </c>
      <c r="J1594" s="1">
        <f>VLOOKUP(A1594,'volatile collection data'!$G$6:$I$69,3,FALSE)</f>
        <v>2</v>
      </c>
      <c r="K1594" s="1" t="str">
        <f>VLOOKUP(A1594,'volatile collection data'!$G$6:$N$69,8,FALSE)</f>
        <v>17B</v>
      </c>
      <c r="L1594" s="1">
        <f>VLOOKUP(A1594,'volatile collection data'!$G$6:$J$69,4,FALSE)</f>
        <v>6.35</v>
      </c>
      <c r="M1594" s="1">
        <f>VLOOKUP($A1594,'volatile collection data'!$G$6:$M$69,6,FALSE)</f>
        <v>12</v>
      </c>
      <c r="N1594" s="1">
        <f>VLOOKUP($A1594,'volatile collection data'!$G$6:$M$69,7,FALSE)</f>
        <v>6.35</v>
      </c>
      <c r="O1594" s="1">
        <f>VLOOKUP(A1594,'volatile collection data'!$G$6:$K$69,5,FALSE)</f>
        <v>0</v>
      </c>
      <c r="P1594" s="1" t="str">
        <f t="shared" si="147"/>
        <v>2C</v>
      </c>
      <c r="Q1594">
        <f t="shared" si="145"/>
        <v>9.6312725773314303E-2</v>
      </c>
      <c r="R1594" t="str">
        <f t="shared" si="148"/>
        <v>17B_0-C&amp;6.35%6.35@12</v>
      </c>
      <c r="S1594" t="str">
        <f t="shared" si="149"/>
        <v>2C-17B-VCS-Loc-22</v>
      </c>
      <c r="T1594" t="str">
        <f>IFERROR(IF(VLOOKUP(S1594,Bad!$A:$A,1,FALSE)='RAW2'!S1594,"yes","no"),"no")</f>
        <v>no</v>
      </c>
      <c r="U1594" t="str">
        <f>IFERROR(VLOOKUP(F1594,compounds!$A:$B,2,FALSE),"")</f>
        <v/>
      </c>
      <c r="V1594" t="str">
        <f>VLOOKUP(B1594,'volatile collection data'!$O:$P,2,FALSE)</f>
        <v>26.apr.22 17</v>
      </c>
    </row>
    <row r="1595" spans="1:22" x14ac:dyDescent="0.2">
      <c r="A1595" t="s">
        <v>330</v>
      </c>
      <c r="B1595" s="1" t="str">
        <f t="shared" si="146"/>
        <v>2C</v>
      </c>
      <c r="C1595">
        <v>17.445</v>
      </c>
      <c r="D1595">
        <f t="shared" si="144"/>
        <v>17.45</v>
      </c>
      <c r="E1595">
        <f>VLOOKUP(D1595,'Peak Combiner'!$A$5:$D$4980,4,FALSE)</f>
        <v>17.45</v>
      </c>
      <c r="F1595">
        <f>IFERROR(VLOOKUP(D1595,rt_comb!$A:$B,2,FALSE),D1595)</f>
        <v>17.45</v>
      </c>
      <c r="G1595">
        <v>52153881</v>
      </c>
      <c r="H1595">
        <f>SUMIFS($G:$G,$E:$E,18.51,'RAW2'!$A:$A,'RAW2'!A1595)</f>
        <v>91238914</v>
      </c>
      <c r="I1595" s="1" t="str">
        <f>VLOOKUP(A1595,'volatile collection data'!$G$6:$H$69,2,FALSE)</f>
        <v>C</v>
      </c>
      <c r="J1595" s="1">
        <f>VLOOKUP(A1595,'volatile collection data'!$G$6:$I$69,3,FALSE)</f>
        <v>2</v>
      </c>
      <c r="K1595" s="1" t="str">
        <f>VLOOKUP(A1595,'volatile collection data'!$G$6:$N$69,8,FALSE)</f>
        <v>17B</v>
      </c>
      <c r="L1595" s="1">
        <f>VLOOKUP(A1595,'volatile collection data'!$G$6:$J$69,4,FALSE)</f>
        <v>6.35</v>
      </c>
      <c r="M1595" s="1">
        <f>VLOOKUP($A1595,'volatile collection data'!$G$6:$M$69,6,FALSE)</f>
        <v>12</v>
      </c>
      <c r="N1595" s="1">
        <f>VLOOKUP($A1595,'volatile collection data'!$G$6:$M$69,7,FALSE)</f>
        <v>6.35</v>
      </c>
      <c r="O1595" s="1">
        <f>VLOOKUP(A1595,'volatile collection data'!$G$6:$K$69,5,FALSE)</f>
        <v>0</v>
      </c>
      <c r="P1595" s="1" t="str">
        <f t="shared" si="147"/>
        <v>2C</v>
      </c>
      <c r="Q1595">
        <f t="shared" si="145"/>
        <v>0.45009356458907507</v>
      </c>
      <c r="R1595" t="str">
        <f t="shared" si="148"/>
        <v>17B_0-C&amp;6.35%6.35@12</v>
      </c>
      <c r="S1595" t="str">
        <f t="shared" si="149"/>
        <v>2C-17B-VCS-Loc-22</v>
      </c>
      <c r="T1595" t="str">
        <f>IFERROR(IF(VLOOKUP(S1595,Bad!$A:$A,1,FALSE)='RAW2'!S1595,"yes","no"),"no")</f>
        <v>no</v>
      </c>
      <c r="U1595" t="str">
        <f>IFERROR(VLOOKUP(F1595,compounds!$A:$B,2,FALSE),"")</f>
        <v/>
      </c>
      <c r="V1595" t="str">
        <f>VLOOKUP(B1595,'volatile collection data'!$O:$P,2,FALSE)</f>
        <v>26.apr.22 17</v>
      </c>
    </row>
    <row r="1596" spans="1:22" x14ac:dyDescent="0.2">
      <c r="A1596" t="s">
        <v>330</v>
      </c>
      <c r="B1596" s="1" t="str">
        <f t="shared" si="146"/>
        <v>2C</v>
      </c>
      <c r="C1596">
        <v>17.582000000000001</v>
      </c>
      <c r="D1596">
        <f t="shared" si="144"/>
        <v>17.579999999999998</v>
      </c>
      <c r="E1596">
        <f>VLOOKUP(D1596,'Peak Combiner'!$A$5:$D$4980,4,FALSE)</f>
        <v>17.579999999999998</v>
      </c>
      <c r="F1596">
        <f>IFERROR(VLOOKUP(D1596,rt_comb!$A:$B,2,FALSE),D1596)</f>
        <v>17.579999999999998</v>
      </c>
      <c r="G1596">
        <v>12280706</v>
      </c>
      <c r="H1596">
        <f>SUMIFS($G:$G,$E:$E,18.51,'RAW2'!$A:$A,'RAW2'!A1596)</f>
        <v>91238914</v>
      </c>
      <c r="I1596" s="1" t="str">
        <f>VLOOKUP(A1596,'volatile collection data'!$G$6:$H$69,2,FALSE)</f>
        <v>C</v>
      </c>
      <c r="J1596" s="1">
        <f>VLOOKUP(A1596,'volatile collection data'!$G$6:$I$69,3,FALSE)</f>
        <v>2</v>
      </c>
      <c r="K1596" s="1" t="str">
        <f>VLOOKUP(A1596,'volatile collection data'!$G$6:$N$69,8,FALSE)</f>
        <v>17B</v>
      </c>
      <c r="L1596" s="1">
        <f>VLOOKUP(A1596,'volatile collection data'!$G$6:$J$69,4,FALSE)</f>
        <v>6.35</v>
      </c>
      <c r="M1596" s="1">
        <f>VLOOKUP($A1596,'volatile collection data'!$G$6:$M$69,6,FALSE)</f>
        <v>12</v>
      </c>
      <c r="N1596" s="1">
        <f>VLOOKUP($A1596,'volatile collection data'!$G$6:$M$69,7,FALSE)</f>
        <v>6.35</v>
      </c>
      <c r="O1596" s="1">
        <f>VLOOKUP(A1596,'volatile collection data'!$G$6:$K$69,5,FALSE)</f>
        <v>0</v>
      </c>
      <c r="P1596" s="1" t="str">
        <f t="shared" si="147"/>
        <v>2C</v>
      </c>
      <c r="Q1596">
        <f t="shared" si="145"/>
        <v>0.10598380471839558</v>
      </c>
      <c r="R1596" t="str">
        <f t="shared" si="148"/>
        <v>17B_0-C&amp;6.35%6.35@12</v>
      </c>
      <c r="S1596" t="str">
        <f t="shared" si="149"/>
        <v>2C-17B-VCS-Loc-22</v>
      </c>
      <c r="T1596" t="str">
        <f>IFERROR(IF(VLOOKUP(S1596,Bad!$A:$A,1,FALSE)='RAW2'!S1596,"yes","no"),"no")</f>
        <v>no</v>
      </c>
      <c r="U1596" t="str">
        <f>IFERROR(VLOOKUP(F1596,compounds!$A:$B,2,FALSE),"")</f>
        <v/>
      </c>
      <c r="V1596" t="str">
        <f>VLOOKUP(B1596,'volatile collection data'!$O:$P,2,FALSE)</f>
        <v>26.apr.22 17</v>
      </c>
    </row>
    <row r="1597" spans="1:22" x14ac:dyDescent="0.2">
      <c r="A1597" t="s">
        <v>330</v>
      </c>
      <c r="B1597" s="1" t="str">
        <f t="shared" si="146"/>
        <v>2C</v>
      </c>
      <c r="C1597">
        <v>17.690999999999999</v>
      </c>
      <c r="D1597">
        <f t="shared" si="144"/>
        <v>17.690000000000001</v>
      </c>
      <c r="E1597">
        <f>VLOOKUP(D1597,'Peak Combiner'!$A$5:$D$4980,4,FALSE)</f>
        <v>17.690000000000001</v>
      </c>
      <c r="F1597">
        <f>IFERROR(VLOOKUP(D1597,rt_comb!$A:$B,2,FALSE),D1597)</f>
        <v>17.690000000000001</v>
      </c>
      <c r="G1597">
        <v>47727333</v>
      </c>
      <c r="H1597">
        <f>SUMIFS($G:$G,$E:$E,18.51,'RAW2'!$A:$A,'RAW2'!A1597)</f>
        <v>91238914</v>
      </c>
      <c r="I1597" s="1" t="str">
        <f>VLOOKUP(A1597,'volatile collection data'!$G$6:$H$69,2,FALSE)</f>
        <v>C</v>
      </c>
      <c r="J1597" s="1">
        <f>VLOOKUP(A1597,'volatile collection data'!$G$6:$I$69,3,FALSE)</f>
        <v>2</v>
      </c>
      <c r="K1597" s="1" t="str">
        <f>VLOOKUP(A1597,'volatile collection data'!$G$6:$N$69,8,FALSE)</f>
        <v>17B</v>
      </c>
      <c r="L1597" s="1">
        <f>VLOOKUP(A1597,'volatile collection data'!$G$6:$J$69,4,FALSE)</f>
        <v>6.35</v>
      </c>
      <c r="M1597" s="1">
        <f>VLOOKUP($A1597,'volatile collection data'!$G$6:$M$69,6,FALSE)</f>
        <v>12</v>
      </c>
      <c r="N1597" s="1">
        <f>VLOOKUP($A1597,'volatile collection data'!$G$6:$M$69,7,FALSE)</f>
        <v>6.35</v>
      </c>
      <c r="O1597" s="1">
        <f>VLOOKUP(A1597,'volatile collection data'!$G$6:$K$69,5,FALSE)</f>
        <v>0</v>
      </c>
      <c r="P1597" s="1" t="str">
        <f t="shared" si="147"/>
        <v>2C</v>
      </c>
      <c r="Q1597">
        <f t="shared" si="145"/>
        <v>0.41189198246434994</v>
      </c>
      <c r="R1597" t="str">
        <f t="shared" si="148"/>
        <v>17B_0-C&amp;6.35%6.35@12</v>
      </c>
      <c r="S1597" t="str">
        <f t="shared" si="149"/>
        <v>2C-17B-VCS-Loc-22</v>
      </c>
      <c r="T1597" t="str">
        <f>IFERROR(IF(VLOOKUP(S1597,Bad!$A:$A,1,FALSE)='RAW2'!S1597,"yes","no"),"no")</f>
        <v>no</v>
      </c>
      <c r="U1597" t="str">
        <f>IFERROR(VLOOKUP(F1597,compounds!$A:$B,2,FALSE),"")</f>
        <v/>
      </c>
      <c r="V1597" t="str">
        <f>VLOOKUP(B1597,'volatile collection data'!$O:$P,2,FALSE)</f>
        <v>26.apr.22 17</v>
      </c>
    </row>
    <row r="1598" spans="1:22" x14ac:dyDescent="0.2">
      <c r="A1598" t="s">
        <v>330</v>
      </c>
      <c r="B1598" s="1" t="str">
        <f t="shared" si="146"/>
        <v>2C</v>
      </c>
      <c r="C1598">
        <v>17.837</v>
      </c>
      <c r="D1598">
        <f t="shared" ref="D1598:D1661" si="150">ROUND(C1598,2)</f>
        <v>17.84</v>
      </c>
      <c r="E1598">
        <f>VLOOKUP(D1598,'Peak Combiner'!$A$5:$D$4980,4,FALSE)</f>
        <v>17.84</v>
      </c>
      <c r="F1598">
        <f>IFERROR(VLOOKUP(D1598,rt_comb!$A:$B,2,FALSE),D1598)</f>
        <v>17.84</v>
      </c>
      <c r="G1598">
        <v>22408363</v>
      </c>
      <c r="H1598">
        <f>SUMIFS($G:$G,$E:$E,18.51,'RAW2'!$A:$A,'RAW2'!A1598)</f>
        <v>91238914</v>
      </c>
      <c r="I1598" s="1" t="str">
        <f>VLOOKUP(A1598,'volatile collection data'!$G$6:$H$69,2,FALSE)</f>
        <v>C</v>
      </c>
      <c r="J1598" s="1">
        <f>VLOOKUP(A1598,'volatile collection data'!$G$6:$I$69,3,FALSE)</f>
        <v>2</v>
      </c>
      <c r="K1598" s="1" t="str">
        <f>VLOOKUP(A1598,'volatile collection data'!$G$6:$N$69,8,FALSE)</f>
        <v>17B</v>
      </c>
      <c r="L1598" s="1">
        <f>VLOOKUP(A1598,'volatile collection data'!$G$6:$J$69,4,FALSE)</f>
        <v>6.35</v>
      </c>
      <c r="M1598" s="1">
        <f>VLOOKUP($A1598,'volatile collection data'!$G$6:$M$69,6,FALSE)</f>
        <v>12</v>
      </c>
      <c r="N1598" s="1">
        <f>VLOOKUP($A1598,'volatile collection data'!$G$6:$M$69,7,FALSE)</f>
        <v>6.35</v>
      </c>
      <c r="O1598" s="1">
        <f>VLOOKUP(A1598,'volatile collection data'!$G$6:$K$69,5,FALSE)</f>
        <v>0</v>
      </c>
      <c r="P1598" s="1" t="str">
        <f t="shared" si="147"/>
        <v>2C</v>
      </c>
      <c r="Q1598">
        <f t="shared" ref="Q1598:Q1661" si="151">IFERROR((30/H1598*G1598)/L1598/6,0)</f>
        <v>0.19338656655821915</v>
      </c>
      <c r="R1598" t="str">
        <f t="shared" si="148"/>
        <v>17B_0-C&amp;6.35%6.35@12</v>
      </c>
      <c r="S1598" t="str">
        <f t="shared" si="149"/>
        <v>2C-17B-VCS-Loc-22</v>
      </c>
      <c r="T1598" t="str">
        <f>IFERROR(IF(VLOOKUP(S1598,Bad!$A:$A,1,FALSE)='RAW2'!S1598,"yes","no"),"no")</f>
        <v>no</v>
      </c>
      <c r="U1598" t="str">
        <f>IFERROR(VLOOKUP(F1598,compounds!$A:$B,2,FALSE),"")</f>
        <v/>
      </c>
      <c r="V1598" t="str">
        <f>VLOOKUP(B1598,'volatile collection data'!$O:$P,2,FALSE)</f>
        <v>26.apr.22 17</v>
      </c>
    </row>
    <row r="1599" spans="1:22" x14ac:dyDescent="0.2">
      <c r="A1599" t="s">
        <v>330</v>
      </c>
      <c r="B1599" s="1" t="str">
        <f t="shared" si="146"/>
        <v>2C</v>
      </c>
      <c r="C1599">
        <v>17.928999999999998</v>
      </c>
      <c r="D1599">
        <f t="shared" si="150"/>
        <v>17.93</v>
      </c>
      <c r="E1599">
        <f>VLOOKUP(D1599,'Peak Combiner'!$A$5:$D$4980,4,FALSE)</f>
        <v>17.93</v>
      </c>
      <c r="F1599">
        <f>IFERROR(VLOOKUP(D1599,rt_comb!$A:$B,2,FALSE),D1599)</f>
        <v>17.93</v>
      </c>
      <c r="G1599">
        <v>22987972</v>
      </c>
      <c r="H1599">
        <f>SUMIFS($G:$G,$E:$E,18.51,'RAW2'!$A:$A,'RAW2'!A1599)</f>
        <v>91238914</v>
      </c>
      <c r="I1599" s="1" t="str">
        <f>VLOOKUP(A1599,'volatile collection data'!$G$6:$H$69,2,FALSE)</f>
        <v>C</v>
      </c>
      <c r="J1599" s="1">
        <f>VLOOKUP(A1599,'volatile collection data'!$G$6:$I$69,3,FALSE)</f>
        <v>2</v>
      </c>
      <c r="K1599" s="1" t="str">
        <f>VLOOKUP(A1599,'volatile collection data'!$G$6:$N$69,8,FALSE)</f>
        <v>17B</v>
      </c>
      <c r="L1599" s="1">
        <f>VLOOKUP(A1599,'volatile collection data'!$G$6:$J$69,4,FALSE)</f>
        <v>6.35</v>
      </c>
      <c r="M1599" s="1">
        <f>VLOOKUP($A1599,'volatile collection data'!$G$6:$M$69,6,FALSE)</f>
        <v>12</v>
      </c>
      <c r="N1599" s="1">
        <f>VLOOKUP($A1599,'volatile collection data'!$G$6:$M$69,7,FALSE)</f>
        <v>6.35</v>
      </c>
      <c r="O1599" s="1">
        <f>VLOOKUP(A1599,'volatile collection data'!$G$6:$K$69,5,FALSE)</f>
        <v>0</v>
      </c>
      <c r="P1599" s="1" t="str">
        <f t="shared" si="147"/>
        <v>2C</v>
      </c>
      <c r="Q1599">
        <f t="shared" si="151"/>
        <v>0.1983886541474037</v>
      </c>
      <c r="R1599" t="str">
        <f t="shared" si="148"/>
        <v>17B_0-C&amp;6.35%6.35@12</v>
      </c>
      <c r="S1599" t="str">
        <f t="shared" si="149"/>
        <v>2C-17B-VCS-Loc-22</v>
      </c>
      <c r="T1599" t="str">
        <f>IFERROR(IF(VLOOKUP(S1599,Bad!$A:$A,1,FALSE)='RAW2'!S1599,"yes","no"),"no")</f>
        <v>no</v>
      </c>
      <c r="U1599" t="str">
        <f>IFERROR(VLOOKUP(F1599,compounds!$A:$B,2,FALSE),"")</f>
        <v/>
      </c>
      <c r="V1599" t="str">
        <f>VLOOKUP(B1599,'volatile collection data'!$O:$P,2,FALSE)</f>
        <v>26.apr.22 17</v>
      </c>
    </row>
    <row r="1600" spans="1:22" x14ac:dyDescent="0.2">
      <c r="A1600" t="s">
        <v>330</v>
      </c>
      <c r="B1600" s="1" t="str">
        <f t="shared" si="146"/>
        <v>2C</v>
      </c>
      <c r="C1600">
        <v>18.009</v>
      </c>
      <c r="D1600">
        <f t="shared" si="150"/>
        <v>18.010000000000002</v>
      </c>
      <c r="E1600">
        <f>VLOOKUP(D1600,'Peak Combiner'!$A$5:$D$4980,4,FALSE)</f>
        <v>18.010000000000002</v>
      </c>
      <c r="F1600">
        <f>IFERROR(VLOOKUP(D1600,rt_comb!$A:$B,2,FALSE),D1600)</f>
        <v>18.010000000000002</v>
      </c>
      <c r="G1600">
        <v>39275077</v>
      </c>
      <c r="H1600">
        <f>SUMIFS($G:$G,$E:$E,18.51,'RAW2'!$A:$A,'RAW2'!A1600)</f>
        <v>91238914</v>
      </c>
      <c r="I1600" s="1" t="str">
        <f>VLOOKUP(A1600,'volatile collection data'!$G$6:$H$69,2,FALSE)</f>
        <v>C</v>
      </c>
      <c r="J1600" s="1">
        <f>VLOOKUP(A1600,'volatile collection data'!$G$6:$I$69,3,FALSE)</f>
        <v>2</v>
      </c>
      <c r="K1600" s="1" t="str">
        <f>VLOOKUP(A1600,'volatile collection data'!$G$6:$N$69,8,FALSE)</f>
        <v>17B</v>
      </c>
      <c r="L1600" s="1">
        <f>VLOOKUP(A1600,'volatile collection data'!$G$6:$J$69,4,FALSE)</f>
        <v>6.35</v>
      </c>
      <c r="M1600" s="1">
        <f>VLOOKUP($A1600,'volatile collection data'!$G$6:$M$69,6,FALSE)</f>
        <v>12</v>
      </c>
      <c r="N1600" s="1">
        <f>VLOOKUP($A1600,'volatile collection data'!$G$6:$M$69,7,FALSE)</f>
        <v>6.35</v>
      </c>
      <c r="O1600" s="1">
        <f>VLOOKUP(A1600,'volatile collection data'!$G$6:$K$69,5,FALSE)</f>
        <v>0</v>
      </c>
      <c r="P1600" s="1" t="str">
        <f t="shared" si="147"/>
        <v>2C</v>
      </c>
      <c r="Q1600">
        <f t="shared" si="151"/>
        <v>0.3389481102363292</v>
      </c>
      <c r="R1600" t="str">
        <f t="shared" si="148"/>
        <v>17B_0-C&amp;6.35%6.35@12</v>
      </c>
      <c r="S1600" t="str">
        <f t="shared" si="149"/>
        <v>2C-17B-VCS-Loc-22</v>
      </c>
      <c r="T1600" t="str">
        <f>IFERROR(IF(VLOOKUP(S1600,Bad!$A:$A,1,FALSE)='RAW2'!S1600,"yes","no"),"no")</f>
        <v>no</v>
      </c>
      <c r="U1600" t="str">
        <f>IFERROR(VLOOKUP(F1600,compounds!$A:$B,2,FALSE),"")</f>
        <v/>
      </c>
      <c r="V1600" t="str">
        <f>VLOOKUP(B1600,'volatile collection data'!$O:$P,2,FALSE)</f>
        <v>26.apr.22 17</v>
      </c>
    </row>
    <row r="1601" spans="1:22" x14ac:dyDescent="0.2">
      <c r="A1601" t="s">
        <v>330</v>
      </c>
      <c r="B1601" s="1" t="str">
        <f t="shared" si="146"/>
        <v>2C</v>
      </c>
      <c r="C1601">
        <v>18.146999999999998</v>
      </c>
      <c r="D1601">
        <f t="shared" si="150"/>
        <v>18.149999999999999</v>
      </c>
      <c r="E1601">
        <f>VLOOKUP(D1601,'Peak Combiner'!$A$5:$D$4980,4,FALSE)</f>
        <v>18.149999999999999</v>
      </c>
      <c r="F1601">
        <f>IFERROR(VLOOKUP(D1601,rt_comb!$A:$B,2,FALSE),D1601)</f>
        <v>18.149999999999999</v>
      </c>
      <c r="G1601">
        <v>38775827</v>
      </c>
      <c r="H1601">
        <f>SUMIFS($G:$G,$E:$E,18.51,'RAW2'!$A:$A,'RAW2'!A1601)</f>
        <v>91238914</v>
      </c>
      <c r="I1601" s="1" t="str">
        <f>VLOOKUP(A1601,'volatile collection data'!$G$6:$H$69,2,FALSE)</f>
        <v>C</v>
      </c>
      <c r="J1601" s="1">
        <f>VLOOKUP(A1601,'volatile collection data'!$G$6:$I$69,3,FALSE)</f>
        <v>2</v>
      </c>
      <c r="K1601" s="1" t="str">
        <f>VLOOKUP(A1601,'volatile collection data'!$G$6:$N$69,8,FALSE)</f>
        <v>17B</v>
      </c>
      <c r="L1601" s="1">
        <f>VLOOKUP(A1601,'volatile collection data'!$G$6:$J$69,4,FALSE)</f>
        <v>6.35</v>
      </c>
      <c r="M1601" s="1">
        <f>VLOOKUP($A1601,'volatile collection data'!$G$6:$M$69,6,FALSE)</f>
        <v>12</v>
      </c>
      <c r="N1601" s="1">
        <f>VLOOKUP($A1601,'volatile collection data'!$G$6:$M$69,7,FALSE)</f>
        <v>6.35</v>
      </c>
      <c r="O1601" s="1">
        <f>VLOOKUP(A1601,'volatile collection data'!$G$6:$K$69,5,FALSE)</f>
        <v>0</v>
      </c>
      <c r="P1601" s="1" t="str">
        <f t="shared" si="147"/>
        <v>2C</v>
      </c>
      <c r="Q1601">
        <f t="shared" si="151"/>
        <v>0.33463952940183495</v>
      </c>
      <c r="R1601" t="str">
        <f t="shared" si="148"/>
        <v>17B_0-C&amp;6.35%6.35@12</v>
      </c>
      <c r="S1601" t="str">
        <f t="shared" si="149"/>
        <v>2C-17B-VCS-Loc-22</v>
      </c>
      <c r="T1601" t="str">
        <f>IFERROR(IF(VLOOKUP(S1601,Bad!$A:$A,1,FALSE)='RAW2'!S1601,"yes","no"),"no")</f>
        <v>no</v>
      </c>
      <c r="U1601" t="str">
        <f>IFERROR(VLOOKUP(F1601,compounds!$A:$B,2,FALSE),"")</f>
        <v/>
      </c>
      <c r="V1601" t="str">
        <f>VLOOKUP(B1601,'volatile collection data'!$O:$P,2,FALSE)</f>
        <v>26.apr.22 17</v>
      </c>
    </row>
    <row r="1602" spans="1:22" x14ac:dyDescent="0.2">
      <c r="A1602" t="s">
        <v>330</v>
      </c>
      <c r="B1602" s="1" t="str">
        <f t="shared" si="146"/>
        <v>2C</v>
      </c>
      <c r="C1602">
        <v>18.213999999999999</v>
      </c>
      <c r="D1602">
        <f t="shared" si="150"/>
        <v>18.21</v>
      </c>
      <c r="E1602">
        <f>VLOOKUP(D1602,'Peak Combiner'!$A$5:$D$4980,4,FALSE)</f>
        <v>18.21</v>
      </c>
      <c r="F1602">
        <f>IFERROR(VLOOKUP(D1602,rt_comb!$A:$B,2,FALSE),D1602)</f>
        <v>18.21</v>
      </c>
      <c r="G1602">
        <v>35096447</v>
      </c>
      <c r="H1602">
        <f>SUMIFS($G:$G,$E:$E,18.51,'RAW2'!$A:$A,'RAW2'!A1602)</f>
        <v>91238914</v>
      </c>
      <c r="I1602" s="1" t="str">
        <f>VLOOKUP(A1602,'volatile collection data'!$G$6:$H$69,2,FALSE)</f>
        <v>C</v>
      </c>
      <c r="J1602" s="1">
        <f>VLOOKUP(A1602,'volatile collection data'!$G$6:$I$69,3,FALSE)</f>
        <v>2</v>
      </c>
      <c r="K1602" s="1" t="str">
        <f>VLOOKUP(A1602,'volatile collection data'!$G$6:$N$69,8,FALSE)</f>
        <v>17B</v>
      </c>
      <c r="L1602" s="1">
        <f>VLOOKUP(A1602,'volatile collection data'!$G$6:$J$69,4,FALSE)</f>
        <v>6.35</v>
      </c>
      <c r="M1602" s="1">
        <f>VLOOKUP($A1602,'volatile collection data'!$G$6:$M$69,6,FALSE)</f>
        <v>12</v>
      </c>
      <c r="N1602" s="1">
        <f>VLOOKUP($A1602,'volatile collection data'!$G$6:$M$69,7,FALSE)</f>
        <v>6.35</v>
      </c>
      <c r="O1602" s="1">
        <f>VLOOKUP(A1602,'volatile collection data'!$G$6:$K$69,5,FALSE)</f>
        <v>0</v>
      </c>
      <c r="P1602" s="1" t="str">
        <f t="shared" si="147"/>
        <v>2C</v>
      </c>
      <c r="Q1602">
        <f t="shared" si="151"/>
        <v>0.30288608693649371</v>
      </c>
      <c r="R1602" t="str">
        <f t="shared" si="148"/>
        <v>17B_0-C&amp;6.35%6.35@12</v>
      </c>
      <c r="S1602" t="str">
        <f t="shared" si="149"/>
        <v>2C-17B-VCS-Loc-22</v>
      </c>
      <c r="T1602" t="str">
        <f>IFERROR(IF(VLOOKUP(S1602,Bad!$A:$A,1,FALSE)='RAW2'!S1602,"yes","no"),"no")</f>
        <v>no</v>
      </c>
      <c r="U1602" t="str">
        <f>IFERROR(VLOOKUP(F1602,compounds!$A:$B,2,FALSE),"")</f>
        <v/>
      </c>
      <c r="V1602" t="str">
        <f>VLOOKUP(B1602,'volatile collection data'!$O:$P,2,FALSE)</f>
        <v>26.apr.22 17</v>
      </c>
    </row>
    <row r="1603" spans="1:22" x14ac:dyDescent="0.2">
      <c r="A1603" t="s">
        <v>330</v>
      </c>
      <c r="B1603" s="1" t="str">
        <f t="shared" ref="B1603:B1666" si="152">LEFT(A1603,FIND("-",A1603)-1)</f>
        <v>2C</v>
      </c>
      <c r="C1603">
        <v>18.295000000000002</v>
      </c>
      <c r="D1603">
        <f t="shared" si="150"/>
        <v>18.3</v>
      </c>
      <c r="E1603">
        <f>VLOOKUP(D1603,'Peak Combiner'!$A$5:$D$4980,4,FALSE)</f>
        <v>18.3</v>
      </c>
      <c r="F1603">
        <f>IFERROR(VLOOKUP(D1603,rt_comb!$A:$B,2,FALSE),D1603)</f>
        <v>18.3</v>
      </c>
      <c r="G1603">
        <v>20457943</v>
      </c>
      <c r="H1603">
        <f>SUMIFS($G:$G,$E:$E,18.51,'RAW2'!$A:$A,'RAW2'!A1603)</f>
        <v>91238914</v>
      </c>
      <c r="I1603" s="1" t="str">
        <f>VLOOKUP(A1603,'volatile collection data'!$G$6:$H$69,2,FALSE)</f>
        <v>C</v>
      </c>
      <c r="J1603" s="1">
        <f>VLOOKUP(A1603,'volatile collection data'!$G$6:$I$69,3,FALSE)</f>
        <v>2</v>
      </c>
      <c r="K1603" s="1" t="str">
        <f>VLOOKUP(A1603,'volatile collection data'!$G$6:$N$69,8,FALSE)</f>
        <v>17B</v>
      </c>
      <c r="L1603" s="1">
        <f>VLOOKUP(A1603,'volatile collection data'!$G$6:$J$69,4,FALSE)</f>
        <v>6.35</v>
      </c>
      <c r="M1603" s="1">
        <f>VLOOKUP($A1603,'volatile collection data'!$G$6:$M$69,6,FALSE)</f>
        <v>12</v>
      </c>
      <c r="N1603" s="1">
        <f>VLOOKUP($A1603,'volatile collection data'!$G$6:$M$69,7,FALSE)</f>
        <v>6.35</v>
      </c>
      <c r="O1603" s="1">
        <f>VLOOKUP(A1603,'volatile collection data'!$G$6:$K$69,5,FALSE)</f>
        <v>0</v>
      </c>
      <c r="P1603" s="1" t="str">
        <f t="shared" ref="P1603:P1666" si="153">J1603&amp;I1603</f>
        <v>2C</v>
      </c>
      <c r="Q1603">
        <f t="shared" si="151"/>
        <v>0.17655423359634762</v>
      </c>
      <c r="R1603" t="str">
        <f t="shared" ref="R1603:R1666" si="154">K1603&amp;"_"&amp;O1603&amp;"-"&amp;I1603&amp;"&amp;"&amp;L1603&amp;"%"&amp;N1603&amp;"@"&amp;M1603</f>
        <v>17B_0-C&amp;6.35%6.35@12</v>
      </c>
      <c r="S1603" t="str">
        <f t="shared" ref="S1603:S1666" si="155">A1603</f>
        <v>2C-17B-VCS-Loc-22</v>
      </c>
      <c r="T1603" t="str">
        <f>IFERROR(IF(VLOOKUP(S1603,Bad!$A:$A,1,FALSE)='RAW2'!S1603,"yes","no"),"no")</f>
        <v>no</v>
      </c>
      <c r="U1603" t="str">
        <f>IFERROR(VLOOKUP(F1603,compounds!$A:$B,2,FALSE),"")</f>
        <v/>
      </c>
      <c r="V1603" t="str">
        <f>VLOOKUP(B1603,'volatile collection data'!$O:$P,2,FALSE)</f>
        <v>26.apr.22 17</v>
      </c>
    </row>
    <row r="1604" spans="1:22" x14ac:dyDescent="0.2">
      <c r="A1604" t="s">
        <v>330</v>
      </c>
      <c r="B1604" s="1" t="str">
        <f t="shared" si="152"/>
        <v>2C</v>
      </c>
      <c r="C1604">
        <v>18.39</v>
      </c>
      <c r="D1604">
        <f t="shared" si="150"/>
        <v>18.39</v>
      </c>
      <c r="E1604">
        <f>VLOOKUP(D1604,'Peak Combiner'!$A$5:$D$4980,4,FALSE)</f>
        <v>18.39</v>
      </c>
      <c r="F1604">
        <f>IFERROR(VLOOKUP(D1604,rt_comb!$A:$B,2,FALSE),D1604)</f>
        <v>18.39</v>
      </c>
      <c r="G1604">
        <v>51707462</v>
      </c>
      <c r="H1604">
        <f>SUMIFS($G:$G,$E:$E,18.51,'RAW2'!$A:$A,'RAW2'!A1604)</f>
        <v>91238914</v>
      </c>
      <c r="I1604" s="1" t="str">
        <f>VLOOKUP(A1604,'volatile collection data'!$G$6:$H$69,2,FALSE)</f>
        <v>C</v>
      </c>
      <c r="J1604" s="1">
        <f>VLOOKUP(A1604,'volatile collection data'!$G$6:$I$69,3,FALSE)</f>
        <v>2</v>
      </c>
      <c r="K1604" s="1" t="str">
        <f>VLOOKUP(A1604,'volatile collection data'!$G$6:$N$69,8,FALSE)</f>
        <v>17B</v>
      </c>
      <c r="L1604" s="1">
        <f>VLOOKUP(A1604,'volatile collection data'!$G$6:$J$69,4,FALSE)</f>
        <v>6.35</v>
      </c>
      <c r="M1604" s="1">
        <f>VLOOKUP($A1604,'volatile collection data'!$G$6:$M$69,6,FALSE)</f>
        <v>12</v>
      </c>
      <c r="N1604" s="1">
        <f>VLOOKUP($A1604,'volatile collection data'!$G$6:$M$69,7,FALSE)</f>
        <v>6.35</v>
      </c>
      <c r="O1604" s="1">
        <f>VLOOKUP(A1604,'volatile collection data'!$G$6:$K$69,5,FALSE)</f>
        <v>0</v>
      </c>
      <c r="P1604" s="1" t="str">
        <f t="shared" si="153"/>
        <v>2C</v>
      </c>
      <c r="Q1604">
        <f t="shared" si="151"/>
        <v>0.44624092092847589</v>
      </c>
      <c r="R1604" t="str">
        <f t="shared" si="154"/>
        <v>17B_0-C&amp;6.35%6.35@12</v>
      </c>
      <c r="S1604" t="str">
        <f t="shared" si="155"/>
        <v>2C-17B-VCS-Loc-22</v>
      </c>
      <c r="T1604" t="str">
        <f>IFERROR(IF(VLOOKUP(S1604,Bad!$A:$A,1,FALSE)='RAW2'!S1604,"yes","no"),"no")</f>
        <v>no</v>
      </c>
      <c r="U1604" t="str">
        <f>IFERROR(VLOOKUP(F1604,compounds!$A:$B,2,FALSE),"")</f>
        <v/>
      </c>
      <c r="V1604" t="str">
        <f>VLOOKUP(B1604,'volatile collection data'!$O:$P,2,FALSE)</f>
        <v>26.apr.22 17</v>
      </c>
    </row>
    <row r="1605" spans="1:22" x14ac:dyDescent="0.2">
      <c r="A1605" t="s">
        <v>330</v>
      </c>
      <c r="B1605" s="1" t="str">
        <f t="shared" si="152"/>
        <v>2C</v>
      </c>
      <c r="C1605">
        <v>18.515000000000001</v>
      </c>
      <c r="D1605">
        <f t="shared" si="150"/>
        <v>18.52</v>
      </c>
      <c r="E1605">
        <f>VLOOKUP(D1605,'Peak Combiner'!$A$5:$D$4980,4,FALSE)</f>
        <v>18.510000000000002</v>
      </c>
      <c r="F1605">
        <f>IFERROR(VLOOKUP(D1605,rt_comb!$A:$B,2,FALSE),D1605)</f>
        <v>18.52</v>
      </c>
      <c r="G1605">
        <v>91238914</v>
      </c>
      <c r="H1605">
        <f>SUMIFS($G:$G,$E:$E,18.51,'RAW2'!$A:$A,'RAW2'!A1605)</f>
        <v>91238914</v>
      </c>
      <c r="I1605" s="1" t="str">
        <f>VLOOKUP(A1605,'volatile collection data'!$G$6:$H$69,2,FALSE)</f>
        <v>C</v>
      </c>
      <c r="J1605" s="1">
        <f>VLOOKUP(A1605,'volatile collection data'!$G$6:$I$69,3,FALSE)</f>
        <v>2</v>
      </c>
      <c r="K1605" s="1" t="str">
        <f>VLOOKUP(A1605,'volatile collection data'!$G$6:$N$69,8,FALSE)</f>
        <v>17B</v>
      </c>
      <c r="L1605" s="1">
        <f>VLOOKUP(A1605,'volatile collection data'!$G$6:$J$69,4,FALSE)</f>
        <v>6.35</v>
      </c>
      <c r="M1605" s="1">
        <f>VLOOKUP($A1605,'volatile collection data'!$G$6:$M$69,6,FALSE)</f>
        <v>12</v>
      </c>
      <c r="N1605" s="1">
        <f>VLOOKUP($A1605,'volatile collection data'!$G$6:$M$69,7,FALSE)</f>
        <v>6.35</v>
      </c>
      <c r="O1605" s="1">
        <f>VLOOKUP(A1605,'volatile collection data'!$G$6:$K$69,5,FALSE)</f>
        <v>0</v>
      </c>
      <c r="P1605" s="1" t="str">
        <f t="shared" si="153"/>
        <v>2C</v>
      </c>
      <c r="Q1605">
        <f t="shared" si="151"/>
        <v>0.78740157480314954</v>
      </c>
      <c r="R1605" t="str">
        <f t="shared" si="154"/>
        <v>17B_0-C&amp;6.35%6.35@12</v>
      </c>
      <c r="S1605" t="str">
        <f t="shared" si="155"/>
        <v>2C-17B-VCS-Loc-22</v>
      </c>
      <c r="T1605" t="str">
        <f>IFERROR(IF(VLOOKUP(S1605,Bad!$A:$A,1,FALSE)='RAW2'!S1605,"yes","no"),"no")</f>
        <v>no</v>
      </c>
      <c r="U1605" t="str">
        <f>IFERROR(VLOOKUP(F1605,compounds!$A:$B,2,FALSE),"")</f>
        <v>standard</v>
      </c>
      <c r="V1605" t="str">
        <f>VLOOKUP(B1605,'volatile collection data'!$O:$P,2,FALSE)</f>
        <v>26.apr.22 17</v>
      </c>
    </row>
    <row r="1606" spans="1:22" x14ac:dyDescent="0.2">
      <c r="A1606" t="s">
        <v>330</v>
      </c>
      <c r="B1606" s="1" t="str">
        <f t="shared" si="152"/>
        <v>2C</v>
      </c>
      <c r="C1606">
        <v>18.600000000000001</v>
      </c>
      <c r="D1606">
        <f t="shared" si="150"/>
        <v>18.600000000000001</v>
      </c>
      <c r="E1606">
        <f>VLOOKUP(D1606,'Peak Combiner'!$A$5:$D$4980,4,FALSE)</f>
        <v>18.600000000000001</v>
      </c>
      <c r="F1606">
        <f>IFERROR(VLOOKUP(D1606,rt_comb!$A:$B,2,FALSE),D1606)</f>
        <v>18.600000000000001</v>
      </c>
      <c r="G1606">
        <v>53735632</v>
      </c>
      <c r="H1606">
        <f>SUMIFS($G:$G,$E:$E,18.51,'RAW2'!$A:$A,'RAW2'!A1606)</f>
        <v>91238914</v>
      </c>
      <c r="I1606" s="1" t="str">
        <f>VLOOKUP(A1606,'volatile collection data'!$G$6:$H$69,2,FALSE)</f>
        <v>C</v>
      </c>
      <c r="J1606" s="1">
        <f>VLOOKUP(A1606,'volatile collection data'!$G$6:$I$69,3,FALSE)</f>
        <v>2</v>
      </c>
      <c r="K1606" s="1" t="str">
        <f>VLOOKUP(A1606,'volatile collection data'!$G$6:$N$69,8,FALSE)</f>
        <v>17B</v>
      </c>
      <c r="L1606" s="1">
        <f>VLOOKUP(A1606,'volatile collection data'!$G$6:$J$69,4,FALSE)</f>
        <v>6.35</v>
      </c>
      <c r="M1606" s="1">
        <f>VLOOKUP($A1606,'volatile collection data'!$G$6:$M$69,6,FALSE)</f>
        <v>12</v>
      </c>
      <c r="N1606" s="1">
        <f>VLOOKUP($A1606,'volatile collection data'!$G$6:$M$69,7,FALSE)</f>
        <v>6.35</v>
      </c>
      <c r="O1606" s="1">
        <f>VLOOKUP(A1606,'volatile collection data'!$G$6:$K$69,5,FALSE)</f>
        <v>0</v>
      </c>
      <c r="P1606" s="1" t="str">
        <f t="shared" si="153"/>
        <v>2C</v>
      </c>
      <c r="Q1606">
        <f t="shared" si="151"/>
        <v>0.4637442446963202</v>
      </c>
      <c r="R1606" t="str">
        <f t="shared" si="154"/>
        <v>17B_0-C&amp;6.35%6.35@12</v>
      </c>
      <c r="S1606" t="str">
        <f t="shared" si="155"/>
        <v>2C-17B-VCS-Loc-22</v>
      </c>
      <c r="T1606" t="str">
        <f>IFERROR(IF(VLOOKUP(S1606,Bad!$A:$A,1,FALSE)='RAW2'!S1606,"yes","no"),"no")</f>
        <v>no</v>
      </c>
      <c r="U1606" t="str">
        <f>IFERROR(VLOOKUP(F1606,compounds!$A:$B,2,FALSE),"")</f>
        <v/>
      </c>
      <c r="V1606" t="str">
        <f>VLOOKUP(B1606,'volatile collection data'!$O:$P,2,FALSE)</f>
        <v>26.apr.22 17</v>
      </c>
    </row>
    <row r="1607" spans="1:22" x14ac:dyDescent="0.2">
      <c r="A1607" t="s">
        <v>330</v>
      </c>
      <c r="B1607" s="1" t="str">
        <f t="shared" si="152"/>
        <v>2C</v>
      </c>
      <c r="C1607">
        <v>18.760000000000002</v>
      </c>
      <c r="D1607">
        <f t="shared" si="150"/>
        <v>18.760000000000002</v>
      </c>
      <c r="E1607">
        <f>VLOOKUP(D1607,'Peak Combiner'!$A$5:$D$4980,4,FALSE)</f>
        <v>18.760000000000002</v>
      </c>
      <c r="F1607">
        <f>IFERROR(VLOOKUP(D1607,rt_comb!$A:$B,2,FALSE),D1607)</f>
        <v>18.760000000000002</v>
      </c>
      <c r="G1607">
        <v>394633310</v>
      </c>
      <c r="H1607">
        <f>SUMIFS($G:$G,$E:$E,18.51,'RAW2'!$A:$A,'RAW2'!A1607)</f>
        <v>91238914</v>
      </c>
      <c r="I1607" s="1" t="str">
        <f>VLOOKUP(A1607,'volatile collection data'!$G$6:$H$69,2,FALSE)</f>
        <v>C</v>
      </c>
      <c r="J1607" s="1">
        <f>VLOOKUP(A1607,'volatile collection data'!$G$6:$I$69,3,FALSE)</f>
        <v>2</v>
      </c>
      <c r="K1607" s="1" t="str">
        <f>VLOOKUP(A1607,'volatile collection data'!$G$6:$N$69,8,FALSE)</f>
        <v>17B</v>
      </c>
      <c r="L1607" s="1">
        <f>VLOOKUP(A1607,'volatile collection data'!$G$6:$J$69,4,FALSE)</f>
        <v>6.35</v>
      </c>
      <c r="M1607" s="1">
        <f>VLOOKUP($A1607,'volatile collection data'!$G$6:$M$69,6,FALSE)</f>
        <v>12</v>
      </c>
      <c r="N1607" s="1">
        <f>VLOOKUP($A1607,'volatile collection data'!$G$6:$M$69,7,FALSE)</f>
        <v>6.35</v>
      </c>
      <c r="O1607" s="1">
        <f>VLOOKUP(A1607,'volatile collection data'!$G$6:$K$69,5,FALSE)</f>
        <v>0</v>
      </c>
      <c r="P1607" s="1" t="str">
        <f t="shared" si="153"/>
        <v>2C</v>
      </c>
      <c r="Q1607">
        <f t="shared" si="151"/>
        <v>3.4057276236735956</v>
      </c>
      <c r="R1607" t="str">
        <f t="shared" si="154"/>
        <v>17B_0-C&amp;6.35%6.35@12</v>
      </c>
      <c r="S1607" t="str">
        <f t="shared" si="155"/>
        <v>2C-17B-VCS-Loc-22</v>
      </c>
      <c r="T1607" t="str">
        <f>IFERROR(IF(VLOOKUP(S1607,Bad!$A:$A,1,FALSE)='RAW2'!S1607,"yes","no"),"no")</f>
        <v>no</v>
      </c>
      <c r="U1607" t="str">
        <f>IFERROR(VLOOKUP(F1607,compounds!$A:$B,2,FALSE),"")</f>
        <v/>
      </c>
      <c r="V1607" t="str">
        <f>VLOOKUP(B1607,'volatile collection data'!$O:$P,2,FALSE)</f>
        <v>26.apr.22 17</v>
      </c>
    </row>
    <row r="1608" spans="1:22" x14ac:dyDescent="0.2">
      <c r="A1608" t="s">
        <v>330</v>
      </c>
      <c r="B1608" s="1" t="str">
        <f t="shared" si="152"/>
        <v>2C</v>
      </c>
      <c r="C1608">
        <v>18.895</v>
      </c>
      <c r="D1608">
        <f t="shared" si="150"/>
        <v>18.899999999999999</v>
      </c>
      <c r="E1608">
        <f>VLOOKUP(D1608,'Peak Combiner'!$A$5:$D$4980,4,FALSE)</f>
        <v>18.899999999999999</v>
      </c>
      <c r="F1608">
        <f>IFERROR(VLOOKUP(D1608,rt_comb!$A:$B,2,FALSE),D1608)</f>
        <v>18.899999999999999</v>
      </c>
      <c r="G1608">
        <v>574880774</v>
      </c>
      <c r="H1608">
        <f>SUMIFS($G:$G,$E:$E,18.51,'RAW2'!$A:$A,'RAW2'!A1608)</f>
        <v>91238914</v>
      </c>
      <c r="I1608" s="1" t="str">
        <f>VLOOKUP(A1608,'volatile collection data'!$G$6:$H$69,2,FALSE)</f>
        <v>C</v>
      </c>
      <c r="J1608" s="1">
        <f>VLOOKUP(A1608,'volatile collection data'!$G$6:$I$69,3,FALSE)</f>
        <v>2</v>
      </c>
      <c r="K1608" s="1" t="str">
        <f>VLOOKUP(A1608,'volatile collection data'!$G$6:$N$69,8,FALSE)</f>
        <v>17B</v>
      </c>
      <c r="L1608" s="1">
        <f>VLOOKUP(A1608,'volatile collection data'!$G$6:$J$69,4,FALSE)</f>
        <v>6.35</v>
      </c>
      <c r="M1608" s="1">
        <f>VLOOKUP($A1608,'volatile collection data'!$G$6:$M$69,6,FALSE)</f>
        <v>12</v>
      </c>
      <c r="N1608" s="1">
        <f>VLOOKUP($A1608,'volatile collection data'!$G$6:$M$69,7,FALSE)</f>
        <v>6.35</v>
      </c>
      <c r="O1608" s="1">
        <f>VLOOKUP(A1608,'volatile collection data'!$G$6:$K$69,5,FALSE)</f>
        <v>0</v>
      </c>
      <c r="P1608" s="1" t="str">
        <f t="shared" si="153"/>
        <v>2C</v>
      </c>
      <c r="Q1608">
        <f t="shared" si="151"/>
        <v>4.9612824936918196</v>
      </c>
      <c r="R1608" t="str">
        <f t="shared" si="154"/>
        <v>17B_0-C&amp;6.35%6.35@12</v>
      </c>
      <c r="S1608" t="str">
        <f t="shared" si="155"/>
        <v>2C-17B-VCS-Loc-22</v>
      </c>
      <c r="T1608" t="str">
        <f>IFERROR(IF(VLOOKUP(S1608,Bad!$A:$A,1,FALSE)='RAW2'!S1608,"yes","no"),"no")</f>
        <v>no</v>
      </c>
      <c r="U1608" t="str">
        <f>IFERROR(VLOOKUP(F1608,compounds!$A:$B,2,FALSE),"")</f>
        <v/>
      </c>
      <c r="V1608" t="str">
        <f>VLOOKUP(B1608,'volatile collection data'!$O:$P,2,FALSE)</f>
        <v>26.apr.22 17</v>
      </c>
    </row>
    <row r="1609" spans="1:22" x14ac:dyDescent="0.2">
      <c r="A1609" t="s">
        <v>330</v>
      </c>
      <c r="B1609" s="1" t="str">
        <f t="shared" si="152"/>
        <v>2C</v>
      </c>
      <c r="C1609">
        <v>18.962</v>
      </c>
      <c r="D1609">
        <f t="shared" si="150"/>
        <v>18.96</v>
      </c>
      <c r="E1609">
        <f>VLOOKUP(D1609,'Peak Combiner'!$A$5:$D$4980,4,FALSE)</f>
        <v>18.96</v>
      </c>
      <c r="F1609">
        <f>IFERROR(VLOOKUP(D1609,rt_comb!$A:$B,2,FALSE),D1609)</f>
        <v>18.96</v>
      </c>
      <c r="G1609">
        <v>116008369</v>
      </c>
      <c r="H1609">
        <f>SUMIFS($G:$G,$E:$E,18.51,'RAW2'!$A:$A,'RAW2'!A1609)</f>
        <v>91238914</v>
      </c>
      <c r="I1609" s="1" t="str">
        <f>VLOOKUP(A1609,'volatile collection data'!$G$6:$H$69,2,FALSE)</f>
        <v>C</v>
      </c>
      <c r="J1609" s="1">
        <f>VLOOKUP(A1609,'volatile collection data'!$G$6:$I$69,3,FALSE)</f>
        <v>2</v>
      </c>
      <c r="K1609" s="1" t="str">
        <f>VLOOKUP(A1609,'volatile collection data'!$G$6:$N$69,8,FALSE)</f>
        <v>17B</v>
      </c>
      <c r="L1609" s="1">
        <f>VLOOKUP(A1609,'volatile collection data'!$G$6:$J$69,4,FALSE)</f>
        <v>6.35</v>
      </c>
      <c r="M1609" s="1">
        <f>VLOOKUP($A1609,'volatile collection data'!$G$6:$M$69,6,FALSE)</f>
        <v>12</v>
      </c>
      <c r="N1609" s="1">
        <f>VLOOKUP($A1609,'volatile collection data'!$G$6:$M$69,7,FALSE)</f>
        <v>6.35</v>
      </c>
      <c r="O1609" s="1">
        <f>VLOOKUP(A1609,'volatile collection data'!$G$6:$K$69,5,FALSE)</f>
        <v>0</v>
      </c>
      <c r="P1609" s="1" t="str">
        <f t="shared" si="153"/>
        <v>2C</v>
      </c>
      <c r="Q1609">
        <f t="shared" si="151"/>
        <v>1.0011646175550148</v>
      </c>
      <c r="R1609" t="str">
        <f t="shared" si="154"/>
        <v>17B_0-C&amp;6.35%6.35@12</v>
      </c>
      <c r="S1609" t="str">
        <f t="shared" si="155"/>
        <v>2C-17B-VCS-Loc-22</v>
      </c>
      <c r="T1609" t="str">
        <f>IFERROR(IF(VLOOKUP(S1609,Bad!$A:$A,1,FALSE)='RAW2'!S1609,"yes","no"),"no")</f>
        <v>no</v>
      </c>
      <c r="U1609" t="str">
        <f>IFERROR(VLOOKUP(F1609,compounds!$A:$B,2,FALSE),"")</f>
        <v/>
      </c>
      <c r="V1609" t="str">
        <f>VLOOKUP(B1609,'volatile collection data'!$O:$P,2,FALSE)</f>
        <v>26.apr.22 17</v>
      </c>
    </row>
    <row r="1610" spans="1:22" x14ac:dyDescent="0.2">
      <c r="A1610" t="s">
        <v>330</v>
      </c>
      <c r="B1610" s="1" t="str">
        <f t="shared" si="152"/>
        <v>2C</v>
      </c>
      <c r="C1610">
        <v>19.113</v>
      </c>
      <c r="D1610">
        <f t="shared" si="150"/>
        <v>19.11</v>
      </c>
      <c r="E1610">
        <f>VLOOKUP(D1610,'Peak Combiner'!$A$5:$D$4980,4,FALSE)</f>
        <v>19.100000000000001</v>
      </c>
      <c r="F1610">
        <f>IFERROR(VLOOKUP(D1610,rt_comb!$A:$B,2,FALSE),D1610)</f>
        <v>19.11</v>
      </c>
      <c r="G1610">
        <v>690755247</v>
      </c>
      <c r="H1610">
        <f>SUMIFS($G:$G,$E:$E,18.51,'RAW2'!$A:$A,'RAW2'!A1610)</f>
        <v>91238914</v>
      </c>
      <c r="I1610" s="1" t="str">
        <f>VLOOKUP(A1610,'volatile collection data'!$G$6:$H$69,2,FALSE)</f>
        <v>C</v>
      </c>
      <c r="J1610" s="1">
        <f>VLOOKUP(A1610,'volatile collection data'!$G$6:$I$69,3,FALSE)</f>
        <v>2</v>
      </c>
      <c r="K1610" s="1" t="str">
        <f>VLOOKUP(A1610,'volatile collection data'!$G$6:$N$69,8,FALSE)</f>
        <v>17B</v>
      </c>
      <c r="L1610" s="1">
        <f>VLOOKUP(A1610,'volatile collection data'!$G$6:$J$69,4,FALSE)</f>
        <v>6.35</v>
      </c>
      <c r="M1610" s="1">
        <f>VLOOKUP($A1610,'volatile collection data'!$G$6:$M$69,6,FALSE)</f>
        <v>12</v>
      </c>
      <c r="N1610" s="1">
        <f>VLOOKUP($A1610,'volatile collection data'!$G$6:$M$69,7,FALSE)</f>
        <v>6.35</v>
      </c>
      <c r="O1610" s="1">
        <f>VLOOKUP(A1610,'volatile collection data'!$G$6:$K$69,5,FALSE)</f>
        <v>0</v>
      </c>
      <c r="P1610" s="1" t="str">
        <f t="shared" si="153"/>
        <v>2C</v>
      </c>
      <c r="Q1610">
        <f t="shared" si="151"/>
        <v>5.9612915744628276</v>
      </c>
      <c r="R1610" t="str">
        <f t="shared" si="154"/>
        <v>17B_0-C&amp;6.35%6.35@12</v>
      </c>
      <c r="S1610" t="str">
        <f t="shared" si="155"/>
        <v>2C-17B-VCS-Loc-22</v>
      </c>
      <c r="T1610" t="str">
        <f>IFERROR(IF(VLOOKUP(S1610,Bad!$A:$A,1,FALSE)='RAW2'!S1610,"yes","no"),"no")</f>
        <v>no</v>
      </c>
      <c r="U1610" t="str">
        <f>IFERROR(VLOOKUP(F1610,compounds!$A:$B,2,FALSE),"")</f>
        <v/>
      </c>
      <c r="V1610" t="str">
        <f>VLOOKUP(B1610,'volatile collection data'!$O:$P,2,FALSE)</f>
        <v>26.apr.22 17</v>
      </c>
    </row>
    <row r="1611" spans="1:22" x14ac:dyDescent="0.2">
      <c r="A1611" t="s">
        <v>330</v>
      </c>
      <c r="B1611" s="1" t="str">
        <f t="shared" si="152"/>
        <v>2C</v>
      </c>
      <c r="C1611">
        <v>19.228999999999999</v>
      </c>
      <c r="D1611">
        <f t="shared" si="150"/>
        <v>19.23</v>
      </c>
      <c r="E1611">
        <f>VLOOKUP(D1611,'Peak Combiner'!$A$5:$D$4980,4,FALSE)</f>
        <v>19.23</v>
      </c>
      <c r="F1611">
        <f>IFERROR(VLOOKUP(D1611,rt_comb!$A:$B,2,FALSE),D1611)</f>
        <v>19.23</v>
      </c>
      <c r="G1611">
        <v>39705514</v>
      </c>
      <c r="H1611">
        <f>SUMIFS($G:$G,$E:$E,18.51,'RAW2'!$A:$A,'RAW2'!A1611)</f>
        <v>91238914</v>
      </c>
      <c r="I1611" s="1" t="str">
        <f>VLOOKUP(A1611,'volatile collection data'!$G$6:$H$69,2,FALSE)</f>
        <v>C</v>
      </c>
      <c r="J1611" s="1">
        <f>VLOOKUP(A1611,'volatile collection data'!$G$6:$I$69,3,FALSE)</f>
        <v>2</v>
      </c>
      <c r="K1611" s="1" t="str">
        <f>VLOOKUP(A1611,'volatile collection data'!$G$6:$N$69,8,FALSE)</f>
        <v>17B</v>
      </c>
      <c r="L1611" s="1">
        <f>VLOOKUP(A1611,'volatile collection data'!$G$6:$J$69,4,FALSE)</f>
        <v>6.35</v>
      </c>
      <c r="M1611" s="1">
        <f>VLOOKUP($A1611,'volatile collection data'!$G$6:$M$69,6,FALSE)</f>
        <v>12</v>
      </c>
      <c r="N1611" s="1">
        <f>VLOOKUP($A1611,'volatile collection data'!$G$6:$M$69,7,FALSE)</f>
        <v>6.35</v>
      </c>
      <c r="O1611" s="1">
        <f>VLOOKUP(A1611,'volatile collection data'!$G$6:$K$69,5,FALSE)</f>
        <v>0</v>
      </c>
      <c r="P1611" s="1" t="str">
        <f t="shared" si="153"/>
        <v>2C</v>
      </c>
      <c r="Q1611">
        <f t="shared" si="151"/>
        <v>0.34266282752958355</v>
      </c>
      <c r="R1611" t="str">
        <f t="shared" si="154"/>
        <v>17B_0-C&amp;6.35%6.35@12</v>
      </c>
      <c r="S1611" t="str">
        <f t="shared" si="155"/>
        <v>2C-17B-VCS-Loc-22</v>
      </c>
      <c r="T1611" t="str">
        <f>IFERROR(IF(VLOOKUP(S1611,Bad!$A:$A,1,FALSE)='RAW2'!S1611,"yes","no"),"no")</f>
        <v>no</v>
      </c>
      <c r="U1611" t="str">
        <f>IFERROR(VLOOKUP(F1611,compounds!$A:$B,2,FALSE),"")</f>
        <v/>
      </c>
      <c r="V1611" t="str">
        <f>VLOOKUP(B1611,'volatile collection data'!$O:$P,2,FALSE)</f>
        <v>26.apr.22 17</v>
      </c>
    </row>
    <row r="1612" spans="1:22" x14ac:dyDescent="0.2">
      <c r="A1612" t="s">
        <v>330</v>
      </c>
      <c r="B1612" s="1" t="str">
        <f t="shared" si="152"/>
        <v>2C</v>
      </c>
      <c r="C1612">
        <v>19.437999999999999</v>
      </c>
      <c r="D1612">
        <f t="shared" si="150"/>
        <v>19.440000000000001</v>
      </c>
      <c r="E1612">
        <f>VLOOKUP(D1612,'Peak Combiner'!$A$5:$D$4980,4,FALSE)</f>
        <v>19.440000000000001</v>
      </c>
      <c r="F1612">
        <f>IFERROR(VLOOKUP(D1612,rt_comb!$A:$B,2,FALSE),D1612)</f>
        <v>19.440000000000001</v>
      </c>
      <c r="G1612">
        <v>46582159</v>
      </c>
      <c r="H1612">
        <f>SUMIFS($G:$G,$E:$E,18.51,'RAW2'!$A:$A,'RAW2'!A1612)</f>
        <v>91238914</v>
      </c>
      <c r="I1612" s="1" t="str">
        <f>VLOOKUP(A1612,'volatile collection data'!$G$6:$H$69,2,FALSE)</f>
        <v>C</v>
      </c>
      <c r="J1612" s="1">
        <f>VLOOKUP(A1612,'volatile collection data'!$G$6:$I$69,3,FALSE)</f>
        <v>2</v>
      </c>
      <c r="K1612" s="1" t="str">
        <f>VLOOKUP(A1612,'volatile collection data'!$G$6:$N$69,8,FALSE)</f>
        <v>17B</v>
      </c>
      <c r="L1612" s="1">
        <f>VLOOKUP(A1612,'volatile collection data'!$G$6:$J$69,4,FALSE)</f>
        <v>6.35</v>
      </c>
      <c r="M1612" s="1">
        <f>VLOOKUP($A1612,'volatile collection data'!$G$6:$M$69,6,FALSE)</f>
        <v>12</v>
      </c>
      <c r="N1612" s="1">
        <f>VLOOKUP($A1612,'volatile collection data'!$G$6:$M$69,7,FALSE)</f>
        <v>6.35</v>
      </c>
      <c r="O1612" s="1">
        <f>VLOOKUP(A1612,'volatile collection data'!$G$6:$K$69,5,FALSE)</f>
        <v>0</v>
      </c>
      <c r="P1612" s="1" t="str">
        <f t="shared" si="153"/>
        <v>2C</v>
      </c>
      <c r="Q1612">
        <f t="shared" si="151"/>
        <v>0.40200900850629046</v>
      </c>
      <c r="R1612" t="str">
        <f t="shared" si="154"/>
        <v>17B_0-C&amp;6.35%6.35@12</v>
      </c>
      <c r="S1612" t="str">
        <f t="shared" si="155"/>
        <v>2C-17B-VCS-Loc-22</v>
      </c>
      <c r="T1612" t="str">
        <f>IFERROR(IF(VLOOKUP(S1612,Bad!$A:$A,1,FALSE)='RAW2'!S1612,"yes","no"),"no")</f>
        <v>no</v>
      </c>
      <c r="U1612" t="str">
        <f>IFERROR(VLOOKUP(F1612,compounds!$A:$B,2,FALSE),"")</f>
        <v/>
      </c>
      <c r="V1612" t="str">
        <f>VLOOKUP(B1612,'volatile collection data'!$O:$P,2,FALSE)</f>
        <v>26.apr.22 17</v>
      </c>
    </row>
    <row r="1613" spans="1:22" x14ac:dyDescent="0.2">
      <c r="A1613" t="s">
        <v>330</v>
      </c>
      <c r="B1613" s="1" t="str">
        <f t="shared" si="152"/>
        <v>2C</v>
      </c>
      <c r="C1613">
        <v>19.588000000000001</v>
      </c>
      <c r="D1613">
        <f t="shared" si="150"/>
        <v>19.59</v>
      </c>
      <c r="E1613">
        <f>VLOOKUP(D1613,'Peak Combiner'!$A$5:$D$4980,4,FALSE)</f>
        <v>19.59</v>
      </c>
      <c r="F1613">
        <f>IFERROR(VLOOKUP(D1613,rt_comb!$A:$B,2,FALSE),D1613)</f>
        <v>19.59</v>
      </c>
      <c r="G1613">
        <v>66670286</v>
      </c>
      <c r="H1613">
        <f>SUMIFS($G:$G,$E:$E,18.51,'RAW2'!$A:$A,'RAW2'!A1613)</f>
        <v>91238914</v>
      </c>
      <c r="I1613" s="1" t="str">
        <f>VLOOKUP(A1613,'volatile collection data'!$G$6:$H$69,2,FALSE)</f>
        <v>C</v>
      </c>
      <c r="J1613" s="1">
        <f>VLOOKUP(A1613,'volatile collection data'!$G$6:$I$69,3,FALSE)</f>
        <v>2</v>
      </c>
      <c r="K1613" s="1" t="str">
        <f>VLOOKUP(A1613,'volatile collection data'!$G$6:$N$69,8,FALSE)</f>
        <v>17B</v>
      </c>
      <c r="L1613" s="1">
        <f>VLOOKUP(A1613,'volatile collection data'!$G$6:$J$69,4,FALSE)</f>
        <v>6.35</v>
      </c>
      <c r="M1613" s="1">
        <f>VLOOKUP($A1613,'volatile collection data'!$G$6:$M$69,6,FALSE)</f>
        <v>12</v>
      </c>
      <c r="N1613" s="1">
        <f>VLOOKUP($A1613,'volatile collection data'!$G$6:$M$69,7,FALSE)</f>
        <v>6.35</v>
      </c>
      <c r="O1613" s="1">
        <f>VLOOKUP(A1613,'volatile collection data'!$G$6:$K$69,5,FALSE)</f>
        <v>0</v>
      </c>
      <c r="P1613" s="1" t="str">
        <f t="shared" si="153"/>
        <v>2C</v>
      </c>
      <c r="Q1613">
        <f t="shared" si="151"/>
        <v>0.57537169051547876</v>
      </c>
      <c r="R1613" t="str">
        <f t="shared" si="154"/>
        <v>17B_0-C&amp;6.35%6.35@12</v>
      </c>
      <c r="S1613" t="str">
        <f t="shared" si="155"/>
        <v>2C-17B-VCS-Loc-22</v>
      </c>
      <c r="T1613" t="str">
        <f>IFERROR(IF(VLOOKUP(S1613,Bad!$A:$A,1,FALSE)='RAW2'!S1613,"yes","no"),"no")</f>
        <v>no</v>
      </c>
      <c r="U1613" t="str">
        <f>IFERROR(VLOOKUP(F1613,compounds!$A:$B,2,FALSE),"")</f>
        <v/>
      </c>
      <c r="V1613" t="str">
        <f>VLOOKUP(B1613,'volatile collection data'!$O:$P,2,FALSE)</f>
        <v>26.apr.22 17</v>
      </c>
    </row>
    <row r="1614" spans="1:22" x14ac:dyDescent="0.2">
      <c r="A1614" t="s">
        <v>330</v>
      </c>
      <c r="B1614" s="1" t="str">
        <f t="shared" si="152"/>
        <v>2C</v>
      </c>
      <c r="C1614">
        <v>19.768000000000001</v>
      </c>
      <c r="D1614">
        <f t="shared" si="150"/>
        <v>19.77</v>
      </c>
      <c r="E1614">
        <f>VLOOKUP(D1614,'Peak Combiner'!$A$5:$D$4980,4,FALSE)</f>
        <v>19.760000000000002</v>
      </c>
      <c r="F1614">
        <f>IFERROR(VLOOKUP(D1614,rt_comb!$A:$B,2,FALSE),D1614)</f>
        <v>19.77</v>
      </c>
      <c r="G1614">
        <v>91783353</v>
      </c>
      <c r="H1614">
        <f>SUMIFS($G:$G,$E:$E,18.51,'RAW2'!$A:$A,'RAW2'!A1614)</f>
        <v>91238914</v>
      </c>
      <c r="I1614" s="1" t="str">
        <f>VLOOKUP(A1614,'volatile collection data'!$G$6:$H$69,2,FALSE)</f>
        <v>C</v>
      </c>
      <c r="J1614" s="1">
        <f>VLOOKUP(A1614,'volatile collection data'!$G$6:$I$69,3,FALSE)</f>
        <v>2</v>
      </c>
      <c r="K1614" s="1" t="str">
        <f>VLOOKUP(A1614,'volatile collection data'!$G$6:$N$69,8,FALSE)</f>
        <v>17B</v>
      </c>
      <c r="L1614" s="1">
        <f>VLOOKUP(A1614,'volatile collection data'!$G$6:$J$69,4,FALSE)</f>
        <v>6.35</v>
      </c>
      <c r="M1614" s="1">
        <f>VLOOKUP($A1614,'volatile collection data'!$G$6:$M$69,6,FALSE)</f>
        <v>12</v>
      </c>
      <c r="N1614" s="1">
        <f>VLOOKUP($A1614,'volatile collection data'!$G$6:$M$69,7,FALSE)</f>
        <v>6.35</v>
      </c>
      <c r="O1614" s="1">
        <f>VLOOKUP(A1614,'volatile collection data'!$G$6:$K$69,5,FALSE)</f>
        <v>0</v>
      </c>
      <c r="P1614" s="1" t="str">
        <f t="shared" si="153"/>
        <v>2C</v>
      </c>
      <c r="Q1614">
        <f t="shared" si="151"/>
        <v>0.79210014153514996</v>
      </c>
      <c r="R1614" t="str">
        <f t="shared" si="154"/>
        <v>17B_0-C&amp;6.35%6.35@12</v>
      </c>
      <c r="S1614" t="str">
        <f t="shared" si="155"/>
        <v>2C-17B-VCS-Loc-22</v>
      </c>
      <c r="T1614" t="str">
        <f>IFERROR(IF(VLOOKUP(S1614,Bad!$A:$A,1,FALSE)='RAW2'!S1614,"yes","no"),"no")</f>
        <v>no</v>
      </c>
      <c r="U1614" t="str">
        <f>IFERROR(VLOOKUP(F1614,compounds!$A:$B,2,FALSE),"")</f>
        <v/>
      </c>
      <c r="V1614" t="str">
        <f>VLOOKUP(B1614,'volatile collection data'!$O:$P,2,FALSE)</f>
        <v>26.apr.22 17</v>
      </c>
    </row>
    <row r="1615" spans="1:22" x14ac:dyDescent="0.2">
      <c r="A1615" t="s">
        <v>330</v>
      </c>
      <c r="B1615" s="1" t="str">
        <f t="shared" si="152"/>
        <v>2C</v>
      </c>
      <c r="C1615">
        <v>19.977</v>
      </c>
      <c r="D1615">
        <f t="shared" si="150"/>
        <v>19.98</v>
      </c>
      <c r="E1615">
        <f>VLOOKUP(D1615,'Peak Combiner'!$A$5:$D$4980,4,FALSE)</f>
        <v>19.98</v>
      </c>
      <c r="F1615">
        <f>IFERROR(VLOOKUP(D1615,rt_comb!$A:$B,2,FALSE),D1615)</f>
        <v>19.98</v>
      </c>
      <c r="G1615">
        <v>69083743</v>
      </c>
      <c r="H1615">
        <f>SUMIFS($G:$G,$E:$E,18.51,'RAW2'!$A:$A,'RAW2'!A1615)</f>
        <v>91238914</v>
      </c>
      <c r="I1615" s="1" t="str">
        <f>VLOOKUP(A1615,'volatile collection data'!$G$6:$H$69,2,FALSE)</f>
        <v>C</v>
      </c>
      <c r="J1615" s="1">
        <f>VLOOKUP(A1615,'volatile collection data'!$G$6:$I$69,3,FALSE)</f>
        <v>2</v>
      </c>
      <c r="K1615" s="1" t="str">
        <f>VLOOKUP(A1615,'volatile collection data'!$G$6:$N$69,8,FALSE)</f>
        <v>17B</v>
      </c>
      <c r="L1615" s="1">
        <f>VLOOKUP(A1615,'volatile collection data'!$G$6:$J$69,4,FALSE)</f>
        <v>6.35</v>
      </c>
      <c r="M1615" s="1">
        <f>VLOOKUP($A1615,'volatile collection data'!$G$6:$M$69,6,FALSE)</f>
        <v>12</v>
      </c>
      <c r="N1615" s="1">
        <f>VLOOKUP($A1615,'volatile collection data'!$G$6:$M$69,7,FALSE)</f>
        <v>6.35</v>
      </c>
      <c r="O1615" s="1">
        <f>VLOOKUP(A1615,'volatile collection data'!$G$6:$K$69,5,FALSE)</f>
        <v>0</v>
      </c>
      <c r="P1615" s="1" t="str">
        <f t="shared" si="153"/>
        <v>2C</v>
      </c>
      <c r="Q1615">
        <f t="shared" si="151"/>
        <v>0.59620008225323751</v>
      </c>
      <c r="R1615" t="str">
        <f t="shared" si="154"/>
        <v>17B_0-C&amp;6.35%6.35@12</v>
      </c>
      <c r="S1615" t="str">
        <f t="shared" si="155"/>
        <v>2C-17B-VCS-Loc-22</v>
      </c>
      <c r="T1615" t="str">
        <f>IFERROR(IF(VLOOKUP(S1615,Bad!$A:$A,1,FALSE)='RAW2'!S1615,"yes","no"),"no")</f>
        <v>no</v>
      </c>
      <c r="U1615" t="str">
        <f>IFERROR(VLOOKUP(F1615,compounds!$A:$B,2,FALSE),"")</f>
        <v/>
      </c>
      <c r="V1615" t="str">
        <f>VLOOKUP(B1615,'volatile collection data'!$O:$P,2,FALSE)</f>
        <v>26.apr.22 17</v>
      </c>
    </row>
    <row r="1616" spans="1:22" x14ac:dyDescent="0.2">
      <c r="A1616" t="s">
        <v>330</v>
      </c>
      <c r="B1616" s="1" t="str">
        <f t="shared" si="152"/>
        <v>2C</v>
      </c>
      <c r="C1616">
        <v>20.048999999999999</v>
      </c>
      <c r="D1616">
        <f t="shared" si="150"/>
        <v>20.05</v>
      </c>
      <c r="E1616">
        <f>VLOOKUP(D1616,'Peak Combiner'!$A$5:$D$4980,4,FALSE)</f>
        <v>20.05</v>
      </c>
      <c r="F1616">
        <f>IFERROR(VLOOKUP(D1616,rt_comb!$A:$B,2,FALSE),D1616)</f>
        <v>20.05</v>
      </c>
      <c r="G1616">
        <v>137081061</v>
      </c>
      <c r="H1616">
        <f>SUMIFS($G:$G,$E:$E,18.51,'RAW2'!$A:$A,'RAW2'!A1616)</f>
        <v>91238914</v>
      </c>
      <c r="I1616" s="1" t="str">
        <f>VLOOKUP(A1616,'volatile collection data'!$G$6:$H$69,2,FALSE)</f>
        <v>C</v>
      </c>
      <c r="J1616" s="1">
        <f>VLOOKUP(A1616,'volatile collection data'!$G$6:$I$69,3,FALSE)</f>
        <v>2</v>
      </c>
      <c r="K1616" s="1" t="str">
        <f>VLOOKUP(A1616,'volatile collection data'!$G$6:$N$69,8,FALSE)</f>
        <v>17B</v>
      </c>
      <c r="L1616" s="1">
        <f>VLOOKUP(A1616,'volatile collection data'!$G$6:$J$69,4,FALSE)</f>
        <v>6.35</v>
      </c>
      <c r="M1616" s="1">
        <f>VLOOKUP($A1616,'volatile collection data'!$G$6:$M$69,6,FALSE)</f>
        <v>12</v>
      </c>
      <c r="N1616" s="1">
        <f>VLOOKUP($A1616,'volatile collection data'!$G$6:$M$69,7,FALSE)</f>
        <v>6.35</v>
      </c>
      <c r="O1616" s="1">
        <f>VLOOKUP(A1616,'volatile collection data'!$G$6:$K$69,5,FALSE)</f>
        <v>0</v>
      </c>
      <c r="P1616" s="1" t="str">
        <f t="shared" si="153"/>
        <v>2C</v>
      </c>
      <c r="Q1616">
        <f t="shared" si="151"/>
        <v>1.1830242006945262</v>
      </c>
      <c r="R1616" t="str">
        <f t="shared" si="154"/>
        <v>17B_0-C&amp;6.35%6.35@12</v>
      </c>
      <c r="S1616" t="str">
        <f t="shared" si="155"/>
        <v>2C-17B-VCS-Loc-22</v>
      </c>
      <c r="T1616" t="str">
        <f>IFERROR(IF(VLOOKUP(S1616,Bad!$A:$A,1,FALSE)='RAW2'!S1616,"yes","no"),"no")</f>
        <v>no</v>
      </c>
      <c r="U1616" t="str">
        <f>IFERROR(VLOOKUP(F1616,compounds!$A:$B,2,FALSE),"")</f>
        <v>tridecane</v>
      </c>
      <c r="V1616" t="str">
        <f>VLOOKUP(B1616,'volatile collection data'!$O:$P,2,FALSE)</f>
        <v>26.apr.22 17</v>
      </c>
    </row>
    <row r="1617" spans="1:22" x14ac:dyDescent="0.2">
      <c r="A1617" t="s">
        <v>330</v>
      </c>
      <c r="B1617" s="1" t="str">
        <f t="shared" si="152"/>
        <v>2C</v>
      </c>
      <c r="C1617">
        <v>20.129000000000001</v>
      </c>
      <c r="D1617">
        <f t="shared" si="150"/>
        <v>20.13</v>
      </c>
      <c r="E1617">
        <f>VLOOKUP(D1617,'Peak Combiner'!$A$5:$D$4980,4,FALSE)</f>
        <v>20.13</v>
      </c>
      <c r="F1617">
        <f>IFERROR(VLOOKUP(D1617,rt_comb!$A:$B,2,FALSE),D1617)</f>
        <v>20.13</v>
      </c>
      <c r="G1617">
        <v>46855966</v>
      </c>
      <c r="H1617">
        <f>SUMIFS($G:$G,$E:$E,18.51,'RAW2'!$A:$A,'RAW2'!A1617)</f>
        <v>91238914</v>
      </c>
      <c r="I1617" s="1" t="str">
        <f>VLOOKUP(A1617,'volatile collection data'!$G$6:$H$69,2,FALSE)</f>
        <v>C</v>
      </c>
      <c r="J1617" s="1">
        <f>VLOOKUP(A1617,'volatile collection data'!$G$6:$I$69,3,FALSE)</f>
        <v>2</v>
      </c>
      <c r="K1617" s="1" t="str">
        <f>VLOOKUP(A1617,'volatile collection data'!$G$6:$N$69,8,FALSE)</f>
        <v>17B</v>
      </c>
      <c r="L1617" s="1">
        <f>VLOOKUP(A1617,'volatile collection data'!$G$6:$J$69,4,FALSE)</f>
        <v>6.35</v>
      </c>
      <c r="M1617" s="1">
        <f>VLOOKUP($A1617,'volatile collection data'!$G$6:$M$69,6,FALSE)</f>
        <v>12</v>
      </c>
      <c r="N1617" s="1">
        <f>VLOOKUP($A1617,'volatile collection data'!$G$6:$M$69,7,FALSE)</f>
        <v>6.35</v>
      </c>
      <c r="O1617" s="1">
        <f>VLOOKUP(A1617,'volatile collection data'!$G$6:$K$69,5,FALSE)</f>
        <v>0</v>
      </c>
      <c r="P1617" s="1" t="str">
        <f t="shared" si="153"/>
        <v>2C</v>
      </c>
      <c r="Q1617">
        <f t="shared" si="151"/>
        <v>0.40437199216688208</v>
      </c>
      <c r="R1617" t="str">
        <f t="shared" si="154"/>
        <v>17B_0-C&amp;6.35%6.35@12</v>
      </c>
      <c r="S1617" t="str">
        <f t="shared" si="155"/>
        <v>2C-17B-VCS-Loc-22</v>
      </c>
      <c r="T1617" t="str">
        <f>IFERROR(IF(VLOOKUP(S1617,Bad!$A:$A,1,FALSE)='RAW2'!S1617,"yes","no"),"no")</f>
        <v>no</v>
      </c>
      <c r="U1617" t="str">
        <f>IFERROR(VLOOKUP(F1617,compounds!$A:$B,2,FALSE),"")</f>
        <v/>
      </c>
      <c r="V1617" t="str">
        <f>VLOOKUP(B1617,'volatile collection data'!$O:$P,2,FALSE)</f>
        <v>26.apr.22 17</v>
      </c>
    </row>
    <row r="1618" spans="1:22" x14ac:dyDescent="0.2">
      <c r="A1618" t="s">
        <v>330</v>
      </c>
      <c r="B1618" s="1" t="str">
        <f t="shared" si="152"/>
        <v>2C</v>
      </c>
      <c r="C1618">
        <v>20.312000000000001</v>
      </c>
      <c r="D1618">
        <f t="shared" si="150"/>
        <v>20.309999999999999</v>
      </c>
      <c r="E1618">
        <f>VLOOKUP(D1618,'Peak Combiner'!$A$5:$D$4980,4,FALSE)</f>
        <v>20.309999999999999</v>
      </c>
      <c r="F1618">
        <f>IFERROR(VLOOKUP(D1618,rt_comb!$A:$B,2,FALSE),D1618)</f>
        <v>20.309999999999999</v>
      </c>
      <c r="G1618">
        <v>148269916</v>
      </c>
      <c r="H1618">
        <f>SUMIFS($G:$G,$E:$E,18.51,'RAW2'!$A:$A,'RAW2'!A1618)</f>
        <v>91238914</v>
      </c>
      <c r="I1618" s="1" t="str">
        <f>VLOOKUP(A1618,'volatile collection data'!$G$6:$H$69,2,FALSE)</f>
        <v>C</v>
      </c>
      <c r="J1618" s="1">
        <f>VLOOKUP(A1618,'volatile collection data'!$G$6:$I$69,3,FALSE)</f>
        <v>2</v>
      </c>
      <c r="K1618" s="1" t="str">
        <f>VLOOKUP(A1618,'volatile collection data'!$G$6:$N$69,8,FALSE)</f>
        <v>17B</v>
      </c>
      <c r="L1618" s="1">
        <f>VLOOKUP(A1618,'volatile collection data'!$G$6:$J$69,4,FALSE)</f>
        <v>6.35</v>
      </c>
      <c r="M1618" s="1">
        <f>VLOOKUP($A1618,'volatile collection data'!$G$6:$M$69,6,FALSE)</f>
        <v>12</v>
      </c>
      <c r="N1618" s="1">
        <f>VLOOKUP($A1618,'volatile collection data'!$G$6:$M$69,7,FALSE)</f>
        <v>6.35</v>
      </c>
      <c r="O1618" s="1">
        <f>VLOOKUP(A1618,'volatile collection data'!$G$6:$K$69,5,FALSE)</f>
        <v>0</v>
      </c>
      <c r="P1618" s="1" t="str">
        <f t="shared" si="153"/>
        <v>2C</v>
      </c>
      <c r="Q1618">
        <f t="shared" si="151"/>
        <v>1.2795852146413174</v>
      </c>
      <c r="R1618" t="str">
        <f t="shared" si="154"/>
        <v>17B_0-C&amp;6.35%6.35@12</v>
      </c>
      <c r="S1618" t="str">
        <f t="shared" si="155"/>
        <v>2C-17B-VCS-Loc-22</v>
      </c>
      <c r="T1618" t="str">
        <f>IFERROR(IF(VLOOKUP(S1618,Bad!$A:$A,1,FALSE)='RAW2'!S1618,"yes","no"),"no")</f>
        <v>no</v>
      </c>
      <c r="U1618" t="str">
        <f>IFERROR(VLOOKUP(F1618,compounds!$A:$B,2,FALSE),"")</f>
        <v/>
      </c>
      <c r="V1618" t="str">
        <f>VLOOKUP(B1618,'volatile collection data'!$O:$P,2,FALSE)</f>
        <v>26.apr.22 17</v>
      </c>
    </row>
    <row r="1619" spans="1:22" x14ac:dyDescent="0.2">
      <c r="A1619" t="s">
        <v>330</v>
      </c>
      <c r="B1619" s="1" t="str">
        <f t="shared" si="152"/>
        <v>2C</v>
      </c>
      <c r="C1619">
        <v>20.446999999999999</v>
      </c>
      <c r="D1619">
        <f t="shared" si="150"/>
        <v>20.45</v>
      </c>
      <c r="E1619">
        <f>VLOOKUP(D1619,'Peak Combiner'!$A$5:$D$4980,4,FALSE)</f>
        <v>20.45</v>
      </c>
      <c r="F1619">
        <f>IFERROR(VLOOKUP(D1619,rt_comb!$A:$B,2,FALSE),D1619)</f>
        <v>20.45</v>
      </c>
      <c r="G1619">
        <v>18798463</v>
      </c>
      <c r="H1619">
        <f>SUMIFS($G:$G,$E:$E,18.51,'RAW2'!$A:$A,'RAW2'!A1619)</f>
        <v>91238914</v>
      </c>
      <c r="I1619" s="1" t="str">
        <f>VLOOKUP(A1619,'volatile collection data'!$G$6:$H$69,2,FALSE)</f>
        <v>C</v>
      </c>
      <c r="J1619" s="1">
        <f>VLOOKUP(A1619,'volatile collection data'!$G$6:$I$69,3,FALSE)</f>
        <v>2</v>
      </c>
      <c r="K1619" s="1" t="str">
        <f>VLOOKUP(A1619,'volatile collection data'!$G$6:$N$69,8,FALSE)</f>
        <v>17B</v>
      </c>
      <c r="L1619" s="1">
        <f>VLOOKUP(A1619,'volatile collection data'!$G$6:$J$69,4,FALSE)</f>
        <v>6.35</v>
      </c>
      <c r="M1619" s="1">
        <f>VLOOKUP($A1619,'volatile collection data'!$G$6:$M$69,6,FALSE)</f>
        <v>12</v>
      </c>
      <c r="N1619" s="1">
        <f>VLOOKUP($A1619,'volatile collection data'!$G$6:$M$69,7,FALSE)</f>
        <v>6.35</v>
      </c>
      <c r="O1619" s="1">
        <f>VLOOKUP(A1619,'volatile collection data'!$G$6:$K$69,5,FALSE)</f>
        <v>0</v>
      </c>
      <c r="P1619" s="1" t="str">
        <f t="shared" si="153"/>
        <v>2C</v>
      </c>
      <c r="Q1619">
        <f t="shared" si="151"/>
        <v>0.16223274391537301</v>
      </c>
      <c r="R1619" t="str">
        <f t="shared" si="154"/>
        <v>17B_0-C&amp;6.35%6.35@12</v>
      </c>
      <c r="S1619" t="str">
        <f t="shared" si="155"/>
        <v>2C-17B-VCS-Loc-22</v>
      </c>
      <c r="T1619" t="str">
        <f>IFERROR(IF(VLOOKUP(S1619,Bad!$A:$A,1,FALSE)='RAW2'!S1619,"yes","no"),"no")</f>
        <v>no</v>
      </c>
      <c r="U1619" t="str">
        <f>IFERROR(VLOOKUP(F1619,compounds!$A:$B,2,FALSE),"")</f>
        <v/>
      </c>
      <c r="V1619" t="str">
        <f>VLOOKUP(B1619,'volatile collection data'!$O:$P,2,FALSE)</f>
        <v>26.apr.22 17</v>
      </c>
    </row>
    <row r="1620" spans="1:22" x14ac:dyDescent="0.2">
      <c r="A1620" t="s">
        <v>330</v>
      </c>
      <c r="B1620" s="1" t="str">
        <f t="shared" si="152"/>
        <v>2C</v>
      </c>
      <c r="C1620">
        <v>20.504999999999999</v>
      </c>
      <c r="D1620">
        <f t="shared" si="150"/>
        <v>20.51</v>
      </c>
      <c r="E1620">
        <f>VLOOKUP(D1620,'Peak Combiner'!$A$5:$D$4980,4,FALSE)</f>
        <v>20.51</v>
      </c>
      <c r="F1620">
        <f>IFERROR(VLOOKUP(D1620,rt_comb!$A:$B,2,FALSE),D1620)</f>
        <v>20.51</v>
      </c>
      <c r="G1620">
        <v>40631284</v>
      </c>
      <c r="H1620">
        <f>SUMIFS($G:$G,$E:$E,18.51,'RAW2'!$A:$A,'RAW2'!A1620)</f>
        <v>91238914</v>
      </c>
      <c r="I1620" s="1" t="str">
        <f>VLOOKUP(A1620,'volatile collection data'!$G$6:$H$69,2,FALSE)</f>
        <v>C</v>
      </c>
      <c r="J1620" s="1">
        <f>VLOOKUP(A1620,'volatile collection data'!$G$6:$I$69,3,FALSE)</f>
        <v>2</v>
      </c>
      <c r="K1620" s="1" t="str">
        <f>VLOOKUP(A1620,'volatile collection data'!$G$6:$N$69,8,FALSE)</f>
        <v>17B</v>
      </c>
      <c r="L1620" s="1">
        <f>VLOOKUP(A1620,'volatile collection data'!$G$6:$J$69,4,FALSE)</f>
        <v>6.35</v>
      </c>
      <c r="M1620" s="1">
        <f>VLOOKUP($A1620,'volatile collection data'!$G$6:$M$69,6,FALSE)</f>
        <v>12</v>
      </c>
      <c r="N1620" s="1">
        <f>VLOOKUP($A1620,'volatile collection data'!$G$6:$M$69,7,FALSE)</f>
        <v>6.35</v>
      </c>
      <c r="O1620" s="1">
        <f>VLOOKUP(A1620,'volatile collection data'!$G$6:$K$69,5,FALSE)</f>
        <v>0</v>
      </c>
      <c r="P1620" s="1" t="str">
        <f t="shared" si="153"/>
        <v>2C</v>
      </c>
      <c r="Q1620">
        <f t="shared" si="151"/>
        <v>0.35065232152888209</v>
      </c>
      <c r="R1620" t="str">
        <f t="shared" si="154"/>
        <v>17B_0-C&amp;6.35%6.35@12</v>
      </c>
      <c r="S1620" t="str">
        <f t="shared" si="155"/>
        <v>2C-17B-VCS-Loc-22</v>
      </c>
      <c r="T1620" t="str">
        <f>IFERROR(IF(VLOOKUP(S1620,Bad!$A:$A,1,FALSE)='RAW2'!S1620,"yes","no"),"no")</f>
        <v>no</v>
      </c>
      <c r="U1620" t="str">
        <f>IFERROR(VLOOKUP(F1620,compounds!$A:$B,2,FALSE),"")</f>
        <v/>
      </c>
      <c r="V1620" t="str">
        <f>VLOOKUP(B1620,'volatile collection data'!$O:$P,2,FALSE)</f>
        <v>26.apr.22 17</v>
      </c>
    </row>
    <row r="1621" spans="1:22" x14ac:dyDescent="0.2">
      <c r="A1621" t="s">
        <v>330</v>
      </c>
      <c r="B1621" s="1" t="str">
        <f t="shared" si="152"/>
        <v>2C</v>
      </c>
      <c r="C1621">
        <v>20.57</v>
      </c>
      <c r="D1621">
        <f t="shared" si="150"/>
        <v>20.57</v>
      </c>
      <c r="E1621">
        <f>VLOOKUP(D1621,'Peak Combiner'!$A$5:$D$4980,4,FALSE)</f>
        <v>20.57</v>
      </c>
      <c r="F1621">
        <f>IFERROR(VLOOKUP(D1621,rt_comb!$A:$B,2,FALSE),D1621)</f>
        <v>20.57</v>
      </c>
      <c r="G1621">
        <v>18671483</v>
      </c>
      <c r="H1621">
        <f>SUMIFS($G:$G,$E:$E,18.51,'RAW2'!$A:$A,'RAW2'!A1621)</f>
        <v>91238914</v>
      </c>
      <c r="I1621" s="1" t="str">
        <f>VLOOKUP(A1621,'volatile collection data'!$G$6:$H$69,2,FALSE)</f>
        <v>C</v>
      </c>
      <c r="J1621" s="1">
        <f>VLOOKUP(A1621,'volatile collection data'!$G$6:$I$69,3,FALSE)</f>
        <v>2</v>
      </c>
      <c r="K1621" s="1" t="str">
        <f>VLOOKUP(A1621,'volatile collection data'!$G$6:$N$69,8,FALSE)</f>
        <v>17B</v>
      </c>
      <c r="L1621" s="1">
        <f>VLOOKUP(A1621,'volatile collection data'!$G$6:$J$69,4,FALSE)</f>
        <v>6.35</v>
      </c>
      <c r="M1621" s="1">
        <f>VLOOKUP($A1621,'volatile collection data'!$G$6:$M$69,6,FALSE)</f>
        <v>12</v>
      </c>
      <c r="N1621" s="1">
        <f>VLOOKUP($A1621,'volatile collection data'!$G$6:$M$69,7,FALSE)</f>
        <v>6.35</v>
      </c>
      <c r="O1621" s="1">
        <f>VLOOKUP(A1621,'volatile collection data'!$G$6:$K$69,5,FALSE)</f>
        <v>0</v>
      </c>
      <c r="P1621" s="1" t="str">
        <f t="shared" si="153"/>
        <v>2C</v>
      </c>
      <c r="Q1621">
        <f t="shared" si="151"/>
        <v>0.16113689295019706</v>
      </c>
      <c r="R1621" t="str">
        <f t="shared" si="154"/>
        <v>17B_0-C&amp;6.35%6.35@12</v>
      </c>
      <c r="S1621" t="str">
        <f t="shared" si="155"/>
        <v>2C-17B-VCS-Loc-22</v>
      </c>
      <c r="T1621" t="str">
        <f>IFERROR(IF(VLOOKUP(S1621,Bad!$A:$A,1,FALSE)='RAW2'!S1621,"yes","no"),"no")</f>
        <v>no</v>
      </c>
      <c r="U1621" t="str">
        <f>IFERROR(VLOOKUP(F1621,compounds!$A:$B,2,FALSE),"")</f>
        <v/>
      </c>
      <c r="V1621" t="str">
        <f>VLOOKUP(B1621,'volatile collection data'!$O:$P,2,FALSE)</f>
        <v>26.apr.22 17</v>
      </c>
    </row>
    <row r="1622" spans="1:22" x14ac:dyDescent="0.2">
      <c r="A1622" t="s">
        <v>330</v>
      </c>
      <c r="B1622" s="1" t="str">
        <f t="shared" si="152"/>
        <v>2C</v>
      </c>
      <c r="C1622">
        <v>20.635999999999999</v>
      </c>
      <c r="D1622">
        <f t="shared" si="150"/>
        <v>20.64</v>
      </c>
      <c r="E1622">
        <f>VLOOKUP(D1622,'Peak Combiner'!$A$5:$D$4980,4,FALSE)</f>
        <v>20.64</v>
      </c>
      <c r="F1622">
        <f>IFERROR(VLOOKUP(D1622,rt_comb!$A:$B,2,FALSE),D1622)</f>
        <v>20.64</v>
      </c>
      <c r="G1622">
        <v>50352565</v>
      </c>
      <c r="H1622">
        <f>SUMIFS($G:$G,$E:$E,18.51,'RAW2'!$A:$A,'RAW2'!A1622)</f>
        <v>91238914</v>
      </c>
      <c r="I1622" s="1" t="str">
        <f>VLOOKUP(A1622,'volatile collection data'!$G$6:$H$69,2,FALSE)</f>
        <v>C</v>
      </c>
      <c r="J1622" s="1">
        <f>VLOOKUP(A1622,'volatile collection data'!$G$6:$I$69,3,FALSE)</f>
        <v>2</v>
      </c>
      <c r="K1622" s="1" t="str">
        <f>VLOOKUP(A1622,'volatile collection data'!$G$6:$N$69,8,FALSE)</f>
        <v>17B</v>
      </c>
      <c r="L1622" s="1">
        <f>VLOOKUP(A1622,'volatile collection data'!$G$6:$J$69,4,FALSE)</f>
        <v>6.35</v>
      </c>
      <c r="M1622" s="1">
        <f>VLOOKUP($A1622,'volatile collection data'!$G$6:$M$69,6,FALSE)</f>
        <v>12</v>
      </c>
      <c r="N1622" s="1">
        <f>VLOOKUP($A1622,'volatile collection data'!$G$6:$M$69,7,FALSE)</f>
        <v>6.35</v>
      </c>
      <c r="O1622" s="1">
        <f>VLOOKUP(A1622,'volatile collection data'!$G$6:$K$69,5,FALSE)</f>
        <v>0</v>
      </c>
      <c r="P1622" s="1" t="str">
        <f t="shared" si="153"/>
        <v>2C</v>
      </c>
      <c r="Q1622">
        <f t="shared" si="151"/>
        <v>0.43454801507586938</v>
      </c>
      <c r="R1622" t="str">
        <f t="shared" si="154"/>
        <v>17B_0-C&amp;6.35%6.35@12</v>
      </c>
      <c r="S1622" t="str">
        <f t="shared" si="155"/>
        <v>2C-17B-VCS-Loc-22</v>
      </c>
      <c r="T1622" t="str">
        <f>IFERROR(IF(VLOOKUP(S1622,Bad!$A:$A,1,FALSE)='RAW2'!S1622,"yes","no"),"no")</f>
        <v>no</v>
      </c>
      <c r="U1622" t="str">
        <f>IFERROR(VLOOKUP(F1622,compounds!$A:$B,2,FALSE),"")</f>
        <v/>
      </c>
      <c r="V1622" t="str">
        <f>VLOOKUP(B1622,'volatile collection data'!$O:$P,2,FALSE)</f>
        <v>26.apr.22 17</v>
      </c>
    </row>
    <row r="1623" spans="1:22" x14ac:dyDescent="0.2">
      <c r="A1623" t="s">
        <v>330</v>
      </c>
      <c r="B1623" s="1" t="str">
        <f t="shared" si="152"/>
        <v>2C</v>
      </c>
      <c r="C1623">
        <v>20.722999999999999</v>
      </c>
      <c r="D1623">
        <f t="shared" si="150"/>
        <v>20.72</v>
      </c>
      <c r="E1623">
        <f>VLOOKUP(D1623,'Peak Combiner'!$A$5:$D$4980,4,FALSE)</f>
        <v>20.72</v>
      </c>
      <c r="F1623">
        <f>IFERROR(VLOOKUP(D1623,rt_comb!$A:$B,2,FALSE),D1623)</f>
        <v>20.72</v>
      </c>
      <c r="G1623">
        <v>55423582</v>
      </c>
      <c r="H1623">
        <f>SUMIFS($G:$G,$E:$E,18.51,'RAW2'!$A:$A,'RAW2'!A1623)</f>
        <v>91238914</v>
      </c>
      <c r="I1623" s="1" t="str">
        <f>VLOOKUP(A1623,'volatile collection data'!$G$6:$H$69,2,FALSE)</f>
        <v>C</v>
      </c>
      <c r="J1623" s="1">
        <f>VLOOKUP(A1623,'volatile collection data'!$G$6:$I$69,3,FALSE)</f>
        <v>2</v>
      </c>
      <c r="K1623" s="1" t="str">
        <f>VLOOKUP(A1623,'volatile collection data'!$G$6:$N$69,8,FALSE)</f>
        <v>17B</v>
      </c>
      <c r="L1623" s="1">
        <f>VLOOKUP(A1623,'volatile collection data'!$G$6:$J$69,4,FALSE)</f>
        <v>6.35</v>
      </c>
      <c r="M1623" s="1">
        <f>VLOOKUP($A1623,'volatile collection data'!$G$6:$M$69,6,FALSE)</f>
        <v>12</v>
      </c>
      <c r="N1623" s="1">
        <f>VLOOKUP($A1623,'volatile collection data'!$G$6:$M$69,7,FALSE)</f>
        <v>6.35</v>
      </c>
      <c r="O1623" s="1">
        <f>VLOOKUP(A1623,'volatile collection data'!$G$6:$K$69,5,FALSE)</f>
        <v>0</v>
      </c>
      <c r="P1623" s="1" t="str">
        <f t="shared" si="153"/>
        <v>2C</v>
      </c>
      <c r="Q1623">
        <f t="shared" si="151"/>
        <v>0.47831143351872313</v>
      </c>
      <c r="R1623" t="str">
        <f t="shared" si="154"/>
        <v>17B_0-C&amp;6.35%6.35@12</v>
      </c>
      <c r="S1623" t="str">
        <f t="shared" si="155"/>
        <v>2C-17B-VCS-Loc-22</v>
      </c>
      <c r="T1623" t="str">
        <f>IFERROR(IF(VLOOKUP(S1623,Bad!$A:$A,1,FALSE)='RAW2'!S1623,"yes","no"),"no")</f>
        <v>no</v>
      </c>
      <c r="U1623" t="str">
        <f>IFERROR(VLOOKUP(F1623,compounds!$A:$B,2,FALSE),"")</f>
        <v/>
      </c>
      <c r="V1623" t="str">
        <f>VLOOKUP(B1623,'volatile collection data'!$O:$P,2,FALSE)</f>
        <v>26.apr.22 17</v>
      </c>
    </row>
    <row r="1624" spans="1:22" x14ac:dyDescent="0.2">
      <c r="A1624" t="s">
        <v>330</v>
      </c>
      <c r="B1624" s="1" t="str">
        <f t="shared" si="152"/>
        <v>2C</v>
      </c>
      <c r="C1624">
        <v>20.856999999999999</v>
      </c>
      <c r="D1624">
        <f t="shared" si="150"/>
        <v>20.86</v>
      </c>
      <c r="E1624">
        <f>VLOOKUP(D1624,'Peak Combiner'!$A$5:$D$4980,4,FALSE)</f>
        <v>20.85</v>
      </c>
      <c r="F1624">
        <f>IFERROR(VLOOKUP(D1624,rt_comb!$A:$B,2,FALSE),D1624)</f>
        <v>20.85</v>
      </c>
      <c r="G1624">
        <v>165970952</v>
      </c>
      <c r="H1624">
        <f>SUMIFS($G:$G,$E:$E,18.51,'RAW2'!$A:$A,'RAW2'!A1624)</f>
        <v>91238914</v>
      </c>
      <c r="I1624" s="1" t="str">
        <f>VLOOKUP(A1624,'volatile collection data'!$G$6:$H$69,2,FALSE)</f>
        <v>C</v>
      </c>
      <c r="J1624" s="1">
        <f>VLOOKUP(A1624,'volatile collection data'!$G$6:$I$69,3,FALSE)</f>
        <v>2</v>
      </c>
      <c r="K1624" s="1" t="str">
        <f>VLOOKUP(A1624,'volatile collection data'!$G$6:$N$69,8,FALSE)</f>
        <v>17B</v>
      </c>
      <c r="L1624" s="1">
        <f>VLOOKUP(A1624,'volatile collection data'!$G$6:$J$69,4,FALSE)</f>
        <v>6.35</v>
      </c>
      <c r="M1624" s="1">
        <f>VLOOKUP($A1624,'volatile collection data'!$G$6:$M$69,6,FALSE)</f>
        <v>12</v>
      </c>
      <c r="N1624" s="1">
        <f>VLOOKUP($A1624,'volatile collection data'!$G$6:$M$69,7,FALSE)</f>
        <v>6.35</v>
      </c>
      <c r="O1624" s="1">
        <f>VLOOKUP(A1624,'volatile collection data'!$G$6:$K$69,5,FALSE)</f>
        <v>0</v>
      </c>
      <c r="P1624" s="1" t="str">
        <f t="shared" si="153"/>
        <v>2C</v>
      </c>
      <c r="Q1624">
        <f t="shared" si="151"/>
        <v>1.4323470463094063</v>
      </c>
      <c r="R1624" t="str">
        <f t="shared" si="154"/>
        <v>17B_0-C&amp;6.35%6.35@12</v>
      </c>
      <c r="S1624" t="str">
        <f t="shared" si="155"/>
        <v>2C-17B-VCS-Loc-22</v>
      </c>
      <c r="T1624" t="str">
        <f>IFERROR(IF(VLOOKUP(S1624,Bad!$A:$A,1,FALSE)='RAW2'!S1624,"yes","no"),"no")</f>
        <v>no</v>
      </c>
      <c r="U1624" t="str">
        <f>IFERROR(VLOOKUP(F1624,compounds!$A:$B,2,FALSE),"")</f>
        <v>nanodecane</v>
      </c>
      <c r="V1624" t="str">
        <f>VLOOKUP(B1624,'volatile collection data'!$O:$P,2,FALSE)</f>
        <v>26.apr.22 17</v>
      </c>
    </row>
    <row r="1625" spans="1:22" x14ac:dyDescent="0.2">
      <c r="A1625" t="s">
        <v>330</v>
      </c>
      <c r="B1625" s="1" t="str">
        <f t="shared" si="152"/>
        <v>2C</v>
      </c>
      <c r="C1625">
        <v>20.957000000000001</v>
      </c>
      <c r="D1625">
        <f t="shared" si="150"/>
        <v>20.96</v>
      </c>
      <c r="E1625">
        <f>VLOOKUP(D1625,'Peak Combiner'!$A$5:$D$4980,4,FALSE)</f>
        <v>20.96</v>
      </c>
      <c r="F1625">
        <f>IFERROR(VLOOKUP(D1625,rt_comb!$A:$B,2,FALSE),D1625)</f>
        <v>20.96</v>
      </c>
      <c r="G1625">
        <v>218576146</v>
      </c>
      <c r="H1625">
        <f>SUMIFS($G:$G,$E:$E,18.51,'RAW2'!$A:$A,'RAW2'!A1625)</f>
        <v>91238914</v>
      </c>
      <c r="I1625" s="1" t="str">
        <f>VLOOKUP(A1625,'volatile collection data'!$G$6:$H$69,2,FALSE)</f>
        <v>C</v>
      </c>
      <c r="J1625" s="1">
        <f>VLOOKUP(A1625,'volatile collection data'!$G$6:$I$69,3,FALSE)</f>
        <v>2</v>
      </c>
      <c r="K1625" s="1" t="str">
        <f>VLOOKUP(A1625,'volatile collection data'!$G$6:$N$69,8,FALSE)</f>
        <v>17B</v>
      </c>
      <c r="L1625" s="1">
        <f>VLOOKUP(A1625,'volatile collection data'!$G$6:$J$69,4,FALSE)</f>
        <v>6.35</v>
      </c>
      <c r="M1625" s="1">
        <f>VLOOKUP($A1625,'volatile collection data'!$G$6:$M$69,6,FALSE)</f>
        <v>12</v>
      </c>
      <c r="N1625" s="1">
        <f>VLOOKUP($A1625,'volatile collection data'!$G$6:$M$69,7,FALSE)</f>
        <v>6.35</v>
      </c>
      <c r="O1625" s="1">
        <f>VLOOKUP(A1625,'volatile collection data'!$G$6:$K$69,5,FALSE)</f>
        <v>0</v>
      </c>
      <c r="P1625" s="1" t="str">
        <f t="shared" si="153"/>
        <v>2C</v>
      </c>
      <c r="Q1625">
        <f t="shared" si="151"/>
        <v>1.886335490301903</v>
      </c>
      <c r="R1625" t="str">
        <f t="shared" si="154"/>
        <v>17B_0-C&amp;6.35%6.35@12</v>
      </c>
      <c r="S1625" t="str">
        <f t="shared" si="155"/>
        <v>2C-17B-VCS-Loc-22</v>
      </c>
      <c r="T1625" t="str">
        <f>IFERROR(IF(VLOOKUP(S1625,Bad!$A:$A,1,FALSE)='RAW2'!S1625,"yes","no"),"no")</f>
        <v>no</v>
      </c>
      <c r="U1625" t="str">
        <f>IFERROR(VLOOKUP(F1625,compounds!$A:$B,2,FALSE),"")</f>
        <v/>
      </c>
      <c r="V1625" t="str">
        <f>VLOOKUP(B1625,'volatile collection data'!$O:$P,2,FALSE)</f>
        <v>26.apr.22 17</v>
      </c>
    </row>
    <row r="1626" spans="1:22" x14ac:dyDescent="0.2">
      <c r="A1626" t="s">
        <v>330</v>
      </c>
      <c r="B1626" s="1" t="str">
        <f t="shared" si="152"/>
        <v>2C</v>
      </c>
      <c r="C1626">
        <v>21.068000000000001</v>
      </c>
      <c r="D1626">
        <f t="shared" si="150"/>
        <v>21.07</v>
      </c>
      <c r="E1626">
        <f>VLOOKUP(D1626,'Peak Combiner'!$A$5:$D$4980,4,FALSE)</f>
        <v>21.07</v>
      </c>
      <c r="F1626">
        <f>IFERROR(VLOOKUP(D1626,rt_comb!$A:$B,2,FALSE),D1626)</f>
        <v>21.07</v>
      </c>
      <c r="G1626">
        <v>108150182</v>
      </c>
      <c r="H1626">
        <f>SUMIFS($G:$G,$E:$E,18.51,'RAW2'!$A:$A,'RAW2'!A1626)</f>
        <v>91238914</v>
      </c>
      <c r="I1626" s="1" t="str">
        <f>VLOOKUP(A1626,'volatile collection data'!$G$6:$H$69,2,FALSE)</f>
        <v>C</v>
      </c>
      <c r="J1626" s="1">
        <f>VLOOKUP(A1626,'volatile collection data'!$G$6:$I$69,3,FALSE)</f>
        <v>2</v>
      </c>
      <c r="K1626" s="1" t="str">
        <f>VLOOKUP(A1626,'volatile collection data'!$G$6:$N$69,8,FALSE)</f>
        <v>17B</v>
      </c>
      <c r="L1626" s="1">
        <f>VLOOKUP(A1626,'volatile collection data'!$G$6:$J$69,4,FALSE)</f>
        <v>6.35</v>
      </c>
      <c r="M1626" s="1">
        <f>VLOOKUP($A1626,'volatile collection data'!$G$6:$M$69,6,FALSE)</f>
        <v>12</v>
      </c>
      <c r="N1626" s="1">
        <f>VLOOKUP($A1626,'volatile collection data'!$G$6:$M$69,7,FALSE)</f>
        <v>6.35</v>
      </c>
      <c r="O1626" s="1">
        <f>VLOOKUP(A1626,'volatile collection data'!$G$6:$K$69,5,FALSE)</f>
        <v>0</v>
      </c>
      <c r="P1626" s="1" t="str">
        <f t="shared" si="153"/>
        <v>2C</v>
      </c>
      <c r="Q1626">
        <f t="shared" si="151"/>
        <v>0.93334762426092943</v>
      </c>
      <c r="R1626" t="str">
        <f t="shared" si="154"/>
        <v>17B_0-C&amp;6.35%6.35@12</v>
      </c>
      <c r="S1626" t="str">
        <f t="shared" si="155"/>
        <v>2C-17B-VCS-Loc-22</v>
      </c>
      <c r="T1626" t="str">
        <f>IFERROR(IF(VLOOKUP(S1626,Bad!$A:$A,1,FALSE)='RAW2'!S1626,"yes","no"),"no")</f>
        <v>no</v>
      </c>
      <c r="U1626" t="str">
        <f>IFERROR(VLOOKUP(F1626,compounds!$A:$B,2,FALSE),"")</f>
        <v/>
      </c>
      <c r="V1626" t="str">
        <f>VLOOKUP(B1626,'volatile collection data'!$O:$P,2,FALSE)</f>
        <v>26.apr.22 17</v>
      </c>
    </row>
    <row r="1627" spans="1:22" x14ac:dyDescent="0.2">
      <c r="A1627" t="s">
        <v>330</v>
      </c>
      <c r="B1627" s="1" t="str">
        <f t="shared" si="152"/>
        <v>2C</v>
      </c>
      <c r="C1627">
        <v>21.266999999999999</v>
      </c>
      <c r="D1627">
        <f t="shared" si="150"/>
        <v>21.27</v>
      </c>
      <c r="E1627">
        <f>VLOOKUP(D1627,'Peak Combiner'!$A$5:$D$4980,4,FALSE)</f>
        <v>21.27</v>
      </c>
      <c r="F1627">
        <f>IFERROR(VLOOKUP(D1627,rt_comb!$A:$B,2,FALSE),D1627)</f>
        <v>21.27</v>
      </c>
      <c r="G1627">
        <v>91728361</v>
      </c>
      <c r="H1627">
        <f>SUMIFS($G:$G,$E:$E,18.51,'RAW2'!$A:$A,'RAW2'!A1627)</f>
        <v>91238914</v>
      </c>
      <c r="I1627" s="1" t="str">
        <f>VLOOKUP(A1627,'volatile collection data'!$G$6:$H$69,2,FALSE)</f>
        <v>C</v>
      </c>
      <c r="J1627" s="1">
        <f>VLOOKUP(A1627,'volatile collection data'!$G$6:$I$69,3,FALSE)</f>
        <v>2</v>
      </c>
      <c r="K1627" s="1" t="str">
        <f>VLOOKUP(A1627,'volatile collection data'!$G$6:$N$69,8,FALSE)</f>
        <v>17B</v>
      </c>
      <c r="L1627" s="1">
        <f>VLOOKUP(A1627,'volatile collection data'!$G$6:$J$69,4,FALSE)</f>
        <v>6.35</v>
      </c>
      <c r="M1627" s="1">
        <f>VLOOKUP($A1627,'volatile collection data'!$G$6:$M$69,6,FALSE)</f>
        <v>12</v>
      </c>
      <c r="N1627" s="1">
        <f>VLOOKUP($A1627,'volatile collection data'!$G$6:$M$69,7,FALSE)</f>
        <v>6.35</v>
      </c>
      <c r="O1627" s="1">
        <f>VLOOKUP(A1627,'volatile collection data'!$G$6:$K$69,5,FALSE)</f>
        <v>0</v>
      </c>
      <c r="P1627" s="1" t="str">
        <f t="shared" si="153"/>
        <v>2C</v>
      </c>
      <c r="Q1627">
        <f t="shared" si="151"/>
        <v>0.79162555470039697</v>
      </c>
      <c r="R1627" t="str">
        <f t="shared" si="154"/>
        <v>17B_0-C&amp;6.35%6.35@12</v>
      </c>
      <c r="S1627" t="str">
        <f t="shared" si="155"/>
        <v>2C-17B-VCS-Loc-22</v>
      </c>
      <c r="T1627" t="str">
        <f>IFERROR(IF(VLOOKUP(S1627,Bad!$A:$A,1,FALSE)='RAW2'!S1627,"yes","no"),"no")</f>
        <v>no</v>
      </c>
      <c r="U1627" t="str">
        <f>IFERROR(VLOOKUP(F1627,compounds!$A:$B,2,FALSE),"")</f>
        <v/>
      </c>
      <c r="V1627" t="str">
        <f>VLOOKUP(B1627,'volatile collection data'!$O:$P,2,FALSE)</f>
        <v>26.apr.22 17</v>
      </c>
    </row>
    <row r="1628" spans="1:22" x14ac:dyDescent="0.2">
      <c r="A1628" t="s">
        <v>330</v>
      </c>
      <c r="B1628" s="1" t="str">
        <f t="shared" si="152"/>
        <v>2C</v>
      </c>
      <c r="C1628">
        <v>21.443000000000001</v>
      </c>
      <c r="D1628">
        <f t="shared" si="150"/>
        <v>21.44</v>
      </c>
      <c r="E1628">
        <f>VLOOKUP(D1628,'Peak Combiner'!$A$5:$D$4980,4,FALSE)</f>
        <v>21.44</v>
      </c>
      <c r="F1628">
        <f>IFERROR(VLOOKUP(D1628,rt_comb!$A:$B,2,FALSE),D1628)</f>
        <v>21.44</v>
      </c>
      <c r="G1628">
        <v>186604409</v>
      </c>
      <c r="H1628">
        <f>SUMIFS($G:$G,$E:$E,18.51,'RAW2'!$A:$A,'RAW2'!A1628)</f>
        <v>91238914</v>
      </c>
      <c r="I1628" s="1" t="str">
        <f>VLOOKUP(A1628,'volatile collection data'!$G$6:$H$69,2,FALSE)</f>
        <v>C</v>
      </c>
      <c r="J1628" s="1">
        <f>VLOOKUP(A1628,'volatile collection data'!$G$6:$I$69,3,FALSE)</f>
        <v>2</v>
      </c>
      <c r="K1628" s="1" t="str">
        <f>VLOOKUP(A1628,'volatile collection data'!$G$6:$N$69,8,FALSE)</f>
        <v>17B</v>
      </c>
      <c r="L1628" s="1">
        <f>VLOOKUP(A1628,'volatile collection data'!$G$6:$J$69,4,FALSE)</f>
        <v>6.35</v>
      </c>
      <c r="M1628" s="1">
        <f>VLOOKUP($A1628,'volatile collection data'!$G$6:$M$69,6,FALSE)</f>
        <v>12</v>
      </c>
      <c r="N1628" s="1">
        <f>VLOOKUP($A1628,'volatile collection data'!$G$6:$M$69,7,FALSE)</f>
        <v>6.35</v>
      </c>
      <c r="O1628" s="1">
        <f>VLOOKUP(A1628,'volatile collection data'!$G$6:$K$69,5,FALSE)</f>
        <v>0</v>
      </c>
      <c r="P1628" s="1" t="str">
        <f t="shared" si="153"/>
        <v>2C</v>
      </c>
      <c r="Q1628">
        <f t="shared" si="151"/>
        <v>1.6104159844757799</v>
      </c>
      <c r="R1628" t="str">
        <f t="shared" si="154"/>
        <v>17B_0-C&amp;6.35%6.35@12</v>
      </c>
      <c r="S1628" t="str">
        <f t="shared" si="155"/>
        <v>2C-17B-VCS-Loc-22</v>
      </c>
      <c r="T1628" t="str">
        <f>IFERROR(IF(VLOOKUP(S1628,Bad!$A:$A,1,FALSE)='RAW2'!S1628,"yes","no"),"no")</f>
        <v>no</v>
      </c>
      <c r="U1628" t="str">
        <f>IFERROR(VLOOKUP(F1628,compounds!$A:$B,2,FALSE),"")</f>
        <v/>
      </c>
      <c r="V1628" t="str">
        <f>VLOOKUP(B1628,'volatile collection data'!$O:$P,2,FALSE)</f>
        <v>26.apr.22 17</v>
      </c>
    </row>
    <row r="1629" spans="1:22" x14ac:dyDescent="0.2">
      <c r="A1629" t="s">
        <v>330</v>
      </c>
      <c r="B1629" s="1" t="str">
        <f t="shared" si="152"/>
        <v>2C</v>
      </c>
      <c r="C1629">
        <v>21.516999999999999</v>
      </c>
      <c r="D1629">
        <f t="shared" si="150"/>
        <v>21.52</v>
      </c>
      <c r="E1629">
        <f>VLOOKUP(D1629,'Peak Combiner'!$A$5:$D$4980,4,FALSE)</f>
        <v>21.52</v>
      </c>
      <c r="F1629">
        <f>IFERROR(VLOOKUP(D1629,rt_comb!$A:$B,2,FALSE),D1629)</f>
        <v>21.52</v>
      </c>
      <c r="G1629">
        <v>27045905</v>
      </c>
      <c r="H1629">
        <f>SUMIFS($G:$G,$E:$E,18.51,'RAW2'!$A:$A,'RAW2'!A1629)</f>
        <v>91238914</v>
      </c>
      <c r="I1629" s="1" t="str">
        <f>VLOOKUP(A1629,'volatile collection data'!$G$6:$H$69,2,FALSE)</f>
        <v>C</v>
      </c>
      <c r="J1629" s="1">
        <f>VLOOKUP(A1629,'volatile collection data'!$G$6:$I$69,3,FALSE)</f>
        <v>2</v>
      </c>
      <c r="K1629" s="1" t="str">
        <f>VLOOKUP(A1629,'volatile collection data'!$G$6:$N$69,8,FALSE)</f>
        <v>17B</v>
      </c>
      <c r="L1629" s="1">
        <f>VLOOKUP(A1629,'volatile collection data'!$G$6:$J$69,4,FALSE)</f>
        <v>6.35</v>
      </c>
      <c r="M1629" s="1">
        <f>VLOOKUP($A1629,'volatile collection data'!$G$6:$M$69,6,FALSE)</f>
        <v>12</v>
      </c>
      <c r="N1629" s="1">
        <f>VLOOKUP($A1629,'volatile collection data'!$G$6:$M$69,7,FALSE)</f>
        <v>6.35</v>
      </c>
      <c r="O1629" s="1">
        <f>VLOOKUP(A1629,'volatile collection data'!$G$6:$K$69,5,FALSE)</f>
        <v>0</v>
      </c>
      <c r="P1629" s="1" t="str">
        <f t="shared" si="153"/>
        <v>2C</v>
      </c>
      <c r="Q1629">
        <f t="shared" si="151"/>
        <v>0.23340904944327132</v>
      </c>
      <c r="R1629" t="str">
        <f t="shared" si="154"/>
        <v>17B_0-C&amp;6.35%6.35@12</v>
      </c>
      <c r="S1629" t="str">
        <f t="shared" si="155"/>
        <v>2C-17B-VCS-Loc-22</v>
      </c>
      <c r="T1629" t="str">
        <f>IFERROR(IF(VLOOKUP(S1629,Bad!$A:$A,1,FALSE)='RAW2'!S1629,"yes","no"),"no")</f>
        <v>no</v>
      </c>
      <c r="U1629" t="str">
        <f>IFERROR(VLOOKUP(F1629,compounds!$A:$B,2,FALSE),"")</f>
        <v/>
      </c>
      <c r="V1629" t="str">
        <f>VLOOKUP(B1629,'volatile collection data'!$O:$P,2,FALSE)</f>
        <v>26.apr.22 17</v>
      </c>
    </row>
    <row r="1630" spans="1:22" x14ac:dyDescent="0.2">
      <c r="A1630" t="s">
        <v>330</v>
      </c>
      <c r="B1630" s="1" t="str">
        <f t="shared" si="152"/>
        <v>2C</v>
      </c>
      <c r="C1630">
        <v>21.600999999999999</v>
      </c>
      <c r="D1630">
        <f t="shared" si="150"/>
        <v>21.6</v>
      </c>
      <c r="E1630">
        <f>VLOOKUP(D1630,'Peak Combiner'!$A$5:$D$4980,4,FALSE)</f>
        <v>21.6</v>
      </c>
      <c r="F1630">
        <f>IFERROR(VLOOKUP(D1630,rt_comb!$A:$B,2,FALSE),D1630)</f>
        <v>21.6</v>
      </c>
      <c r="G1630">
        <v>90931554</v>
      </c>
      <c r="H1630">
        <f>SUMIFS($G:$G,$E:$E,18.51,'RAW2'!$A:$A,'RAW2'!A1630)</f>
        <v>91238914</v>
      </c>
      <c r="I1630" s="1" t="str">
        <f>VLOOKUP(A1630,'volatile collection data'!$G$6:$H$69,2,FALSE)</f>
        <v>C</v>
      </c>
      <c r="J1630" s="1">
        <f>VLOOKUP(A1630,'volatile collection data'!$G$6:$I$69,3,FALSE)</f>
        <v>2</v>
      </c>
      <c r="K1630" s="1" t="str">
        <f>VLOOKUP(A1630,'volatile collection data'!$G$6:$N$69,8,FALSE)</f>
        <v>17B</v>
      </c>
      <c r="L1630" s="1">
        <f>VLOOKUP(A1630,'volatile collection data'!$G$6:$J$69,4,FALSE)</f>
        <v>6.35</v>
      </c>
      <c r="M1630" s="1">
        <f>VLOOKUP($A1630,'volatile collection data'!$G$6:$M$69,6,FALSE)</f>
        <v>12</v>
      </c>
      <c r="N1630" s="1">
        <f>VLOOKUP($A1630,'volatile collection data'!$G$6:$M$69,7,FALSE)</f>
        <v>6.35</v>
      </c>
      <c r="O1630" s="1">
        <f>VLOOKUP(A1630,'volatile collection data'!$G$6:$K$69,5,FALSE)</f>
        <v>0</v>
      </c>
      <c r="P1630" s="1" t="str">
        <f t="shared" si="153"/>
        <v>2C</v>
      </c>
      <c r="Q1630">
        <f t="shared" si="151"/>
        <v>0.78474902516811673</v>
      </c>
      <c r="R1630" t="str">
        <f t="shared" si="154"/>
        <v>17B_0-C&amp;6.35%6.35@12</v>
      </c>
      <c r="S1630" t="str">
        <f t="shared" si="155"/>
        <v>2C-17B-VCS-Loc-22</v>
      </c>
      <c r="T1630" t="str">
        <f>IFERROR(IF(VLOOKUP(S1630,Bad!$A:$A,1,FALSE)='RAW2'!S1630,"yes","no"),"no")</f>
        <v>no</v>
      </c>
      <c r="U1630" t="str">
        <f>IFERROR(VLOOKUP(F1630,compounds!$A:$B,2,FALSE),"")</f>
        <v/>
      </c>
      <c r="V1630" t="str">
        <f>VLOOKUP(B1630,'volatile collection data'!$O:$P,2,FALSE)</f>
        <v>26.apr.22 17</v>
      </c>
    </row>
    <row r="1631" spans="1:22" x14ac:dyDescent="0.2">
      <c r="A1631" t="s">
        <v>330</v>
      </c>
      <c r="B1631" s="1" t="str">
        <f t="shared" si="152"/>
        <v>2C</v>
      </c>
      <c r="C1631">
        <v>21.748000000000001</v>
      </c>
      <c r="D1631">
        <f t="shared" si="150"/>
        <v>21.75</v>
      </c>
      <c r="E1631">
        <f>VLOOKUP(D1631,'Peak Combiner'!$A$5:$D$4980,4,FALSE)</f>
        <v>21.75</v>
      </c>
      <c r="F1631">
        <f>IFERROR(VLOOKUP(D1631,rt_comb!$A:$B,2,FALSE),D1631)</f>
        <v>21.75</v>
      </c>
      <c r="G1631">
        <v>89042654</v>
      </c>
      <c r="H1631">
        <f>SUMIFS($G:$G,$E:$E,18.51,'RAW2'!$A:$A,'RAW2'!A1631)</f>
        <v>91238914</v>
      </c>
      <c r="I1631" s="1" t="str">
        <f>VLOOKUP(A1631,'volatile collection data'!$G$6:$H$69,2,FALSE)</f>
        <v>C</v>
      </c>
      <c r="J1631" s="1">
        <f>VLOOKUP(A1631,'volatile collection data'!$G$6:$I$69,3,FALSE)</f>
        <v>2</v>
      </c>
      <c r="K1631" s="1" t="str">
        <f>VLOOKUP(A1631,'volatile collection data'!$G$6:$N$69,8,FALSE)</f>
        <v>17B</v>
      </c>
      <c r="L1631" s="1">
        <f>VLOOKUP(A1631,'volatile collection data'!$G$6:$J$69,4,FALSE)</f>
        <v>6.35</v>
      </c>
      <c r="M1631" s="1">
        <f>VLOOKUP($A1631,'volatile collection data'!$G$6:$M$69,6,FALSE)</f>
        <v>12</v>
      </c>
      <c r="N1631" s="1">
        <f>VLOOKUP($A1631,'volatile collection data'!$G$6:$M$69,7,FALSE)</f>
        <v>6.35</v>
      </c>
      <c r="O1631" s="1">
        <f>VLOOKUP(A1631,'volatile collection data'!$G$6:$K$69,5,FALSE)</f>
        <v>0</v>
      </c>
      <c r="P1631" s="1" t="str">
        <f t="shared" si="153"/>
        <v>2C</v>
      </c>
      <c r="Q1631">
        <f t="shared" si="151"/>
        <v>0.76844761637837955</v>
      </c>
      <c r="R1631" t="str">
        <f t="shared" si="154"/>
        <v>17B_0-C&amp;6.35%6.35@12</v>
      </c>
      <c r="S1631" t="str">
        <f t="shared" si="155"/>
        <v>2C-17B-VCS-Loc-22</v>
      </c>
      <c r="T1631" t="str">
        <f>IFERROR(IF(VLOOKUP(S1631,Bad!$A:$A,1,FALSE)='RAW2'!S1631,"yes","no"),"no")</f>
        <v>no</v>
      </c>
      <c r="U1631" t="str">
        <f>IFERROR(VLOOKUP(F1631,compounds!$A:$B,2,FALSE),"")</f>
        <v/>
      </c>
      <c r="V1631" t="str">
        <f>VLOOKUP(B1631,'volatile collection data'!$O:$P,2,FALSE)</f>
        <v>26.apr.22 17</v>
      </c>
    </row>
    <row r="1632" spans="1:22" x14ac:dyDescent="0.2">
      <c r="A1632" t="s">
        <v>330</v>
      </c>
      <c r="B1632" s="1" t="str">
        <f t="shared" si="152"/>
        <v>2C</v>
      </c>
      <c r="C1632">
        <v>21.89</v>
      </c>
      <c r="D1632">
        <f t="shared" si="150"/>
        <v>21.89</v>
      </c>
      <c r="E1632">
        <f>VLOOKUP(D1632,'Peak Combiner'!$A$5:$D$4980,4,FALSE)</f>
        <v>21.89</v>
      </c>
      <c r="F1632">
        <f>IFERROR(VLOOKUP(D1632,rt_comb!$A:$B,2,FALSE),D1632)</f>
        <v>21.89</v>
      </c>
      <c r="G1632">
        <v>88198492</v>
      </c>
      <c r="H1632">
        <f>SUMIFS($G:$G,$E:$E,18.51,'RAW2'!$A:$A,'RAW2'!A1632)</f>
        <v>91238914</v>
      </c>
      <c r="I1632" s="1" t="str">
        <f>VLOOKUP(A1632,'volatile collection data'!$G$6:$H$69,2,FALSE)</f>
        <v>C</v>
      </c>
      <c r="J1632" s="1">
        <f>VLOOKUP(A1632,'volatile collection data'!$G$6:$I$69,3,FALSE)</f>
        <v>2</v>
      </c>
      <c r="K1632" s="1" t="str">
        <f>VLOOKUP(A1632,'volatile collection data'!$G$6:$N$69,8,FALSE)</f>
        <v>17B</v>
      </c>
      <c r="L1632" s="1">
        <f>VLOOKUP(A1632,'volatile collection data'!$G$6:$J$69,4,FALSE)</f>
        <v>6.35</v>
      </c>
      <c r="M1632" s="1">
        <f>VLOOKUP($A1632,'volatile collection data'!$G$6:$M$69,6,FALSE)</f>
        <v>12</v>
      </c>
      <c r="N1632" s="1">
        <f>VLOOKUP($A1632,'volatile collection data'!$G$6:$M$69,7,FALSE)</f>
        <v>6.35</v>
      </c>
      <c r="O1632" s="1">
        <f>VLOOKUP(A1632,'volatile collection data'!$G$6:$K$69,5,FALSE)</f>
        <v>0</v>
      </c>
      <c r="P1632" s="1" t="str">
        <f t="shared" si="153"/>
        <v>2C</v>
      </c>
      <c r="Q1632">
        <f t="shared" si="151"/>
        <v>0.76116240813720115</v>
      </c>
      <c r="R1632" t="str">
        <f t="shared" si="154"/>
        <v>17B_0-C&amp;6.35%6.35@12</v>
      </c>
      <c r="S1632" t="str">
        <f t="shared" si="155"/>
        <v>2C-17B-VCS-Loc-22</v>
      </c>
      <c r="T1632" t="str">
        <f>IFERROR(IF(VLOOKUP(S1632,Bad!$A:$A,1,FALSE)='RAW2'!S1632,"yes","no"),"no")</f>
        <v>no</v>
      </c>
      <c r="U1632" t="str">
        <f>IFERROR(VLOOKUP(F1632,compounds!$A:$B,2,FALSE),"")</f>
        <v/>
      </c>
      <c r="V1632" t="str">
        <f>VLOOKUP(B1632,'volatile collection data'!$O:$P,2,FALSE)</f>
        <v>26.apr.22 17</v>
      </c>
    </row>
    <row r="1633" spans="1:22" x14ac:dyDescent="0.2">
      <c r="A1633" t="s">
        <v>330</v>
      </c>
      <c r="B1633" s="1" t="str">
        <f t="shared" si="152"/>
        <v>2C</v>
      </c>
      <c r="C1633">
        <v>22.065000000000001</v>
      </c>
      <c r="D1633">
        <f t="shared" si="150"/>
        <v>22.07</v>
      </c>
      <c r="E1633">
        <f>VLOOKUP(D1633,'Peak Combiner'!$A$5:$D$4980,4,FALSE)</f>
        <v>22.07</v>
      </c>
      <c r="F1633">
        <f>IFERROR(VLOOKUP(D1633,rt_comb!$A:$B,2,FALSE),D1633)</f>
        <v>22.07</v>
      </c>
      <c r="G1633">
        <v>132558028</v>
      </c>
      <c r="H1633">
        <f>SUMIFS($G:$G,$E:$E,18.51,'RAW2'!$A:$A,'RAW2'!A1633)</f>
        <v>91238914</v>
      </c>
      <c r="I1633" s="1" t="str">
        <f>VLOOKUP(A1633,'volatile collection data'!$G$6:$H$69,2,FALSE)</f>
        <v>C</v>
      </c>
      <c r="J1633" s="1">
        <f>VLOOKUP(A1633,'volatile collection data'!$G$6:$I$69,3,FALSE)</f>
        <v>2</v>
      </c>
      <c r="K1633" s="1" t="str">
        <f>VLOOKUP(A1633,'volatile collection data'!$G$6:$N$69,8,FALSE)</f>
        <v>17B</v>
      </c>
      <c r="L1633" s="1">
        <f>VLOOKUP(A1633,'volatile collection data'!$G$6:$J$69,4,FALSE)</f>
        <v>6.35</v>
      </c>
      <c r="M1633" s="1">
        <f>VLOOKUP($A1633,'volatile collection data'!$G$6:$M$69,6,FALSE)</f>
        <v>12</v>
      </c>
      <c r="N1633" s="1">
        <f>VLOOKUP($A1633,'volatile collection data'!$G$6:$M$69,7,FALSE)</f>
        <v>6.35</v>
      </c>
      <c r="O1633" s="1">
        <f>VLOOKUP(A1633,'volatile collection data'!$G$6:$K$69,5,FALSE)</f>
        <v>0</v>
      </c>
      <c r="P1633" s="1" t="str">
        <f t="shared" si="153"/>
        <v>2C</v>
      </c>
      <c r="Q1633">
        <f t="shared" si="151"/>
        <v>1.1439899427123825</v>
      </c>
      <c r="R1633" t="str">
        <f t="shared" si="154"/>
        <v>17B_0-C&amp;6.35%6.35@12</v>
      </c>
      <c r="S1633" t="str">
        <f t="shared" si="155"/>
        <v>2C-17B-VCS-Loc-22</v>
      </c>
      <c r="T1633" t="str">
        <f>IFERROR(IF(VLOOKUP(S1633,Bad!$A:$A,1,FALSE)='RAW2'!S1633,"yes","no"),"no")</f>
        <v>no</v>
      </c>
      <c r="U1633" t="str">
        <f>IFERROR(VLOOKUP(F1633,compounds!$A:$B,2,FALSE),"")</f>
        <v/>
      </c>
      <c r="V1633" t="str">
        <f>VLOOKUP(B1633,'volatile collection data'!$O:$P,2,FALSE)</f>
        <v>26.apr.22 17</v>
      </c>
    </row>
    <row r="1634" spans="1:22" x14ac:dyDescent="0.2">
      <c r="A1634" t="s">
        <v>330</v>
      </c>
      <c r="B1634" s="1" t="str">
        <f t="shared" si="152"/>
        <v>2C</v>
      </c>
      <c r="C1634">
        <v>22.170999999999999</v>
      </c>
      <c r="D1634">
        <f t="shared" si="150"/>
        <v>22.17</v>
      </c>
      <c r="E1634">
        <f>VLOOKUP(D1634,'Peak Combiner'!$A$5:$D$4980,4,FALSE)</f>
        <v>22.17</v>
      </c>
      <c r="F1634">
        <f>IFERROR(VLOOKUP(D1634,rt_comb!$A:$B,2,FALSE),D1634)</f>
        <v>22.18</v>
      </c>
      <c r="G1634">
        <v>47243585</v>
      </c>
      <c r="H1634">
        <f>SUMIFS($G:$G,$E:$E,18.51,'RAW2'!$A:$A,'RAW2'!A1634)</f>
        <v>91238914</v>
      </c>
      <c r="I1634" s="1" t="str">
        <f>VLOOKUP(A1634,'volatile collection data'!$G$6:$H$69,2,FALSE)</f>
        <v>C</v>
      </c>
      <c r="J1634" s="1">
        <f>VLOOKUP(A1634,'volatile collection data'!$G$6:$I$69,3,FALSE)</f>
        <v>2</v>
      </c>
      <c r="K1634" s="1" t="str">
        <f>VLOOKUP(A1634,'volatile collection data'!$G$6:$N$69,8,FALSE)</f>
        <v>17B</v>
      </c>
      <c r="L1634" s="1">
        <f>VLOOKUP(A1634,'volatile collection data'!$G$6:$J$69,4,FALSE)</f>
        <v>6.35</v>
      </c>
      <c r="M1634" s="1">
        <f>VLOOKUP($A1634,'volatile collection data'!$G$6:$M$69,6,FALSE)</f>
        <v>12</v>
      </c>
      <c r="N1634" s="1">
        <f>VLOOKUP($A1634,'volatile collection data'!$G$6:$M$69,7,FALSE)</f>
        <v>6.35</v>
      </c>
      <c r="O1634" s="1">
        <f>VLOOKUP(A1634,'volatile collection data'!$G$6:$K$69,5,FALSE)</f>
        <v>0</v>
      </c>
      <c r="P1634" s="1" t="str">
        <f t="shared" si="153"/>
        <v>2C</v>
      </c>
      <c r="Q1634">
        <f t="shared" si="151"/>
        <v>0.40771718554592246</v>
      </c>
      <c r="R1634" t="str">
        <f t="shared" si="154"/>
        <v>17B_0-C&amp;6.35%6.35@12</v>
      </c>
      <c r="S1634" t="str">
        <f t="shared" si="155"/>
        <v>2C-17B-VCS-Loc-22</v>
      </c>
      <c r="T1634" t="str">
        <f>IFERROR(IF(VLOOKUP(S1634,Bad!$A:$A,1,FALSE)='RAW2'!S1634,"yes","no"),"no")</f>
        <v>no</v>
      </c>
      <c r="U1634" t="str">
        <f>IFERROR(VLOOKUP(F1634,compounds!$A:$B,2,FALSE),"")</f>
        <v>humulene</v>
      </c>
      <c r="V1634" t="str">
        <f>VLOOKUP(B1634,'volatile collection data'!$O:$P,2,FALSE)</f>
        <v>26.apr.22 17</v>
      </c>
    </row>
    <row r="1635" spans="1:22" x14ac:dyDescent="0.2">
      <c r="A1635" t="s">
        <v>330</v>
      </c>
      <c r="B1635" s="1" t="str">
        <f t="shared" si="152"/>
        <v>2C</v>
      </c>
      <c r="C1635">
        <v>22.256</v>
      </c>
      <c r="D1635">
        <f t="shared" si="150"/>
        <v>22.26</v>
      </c>
      <c r="E1635">
        <f>VLOOKUP(D1635,'Peak Combiner'!$A$5:$D$4980,4,FALSE)</f>
        <v>22.26</v>
      </c>
      <c r="F1635">
        <f>IFERROR(VLOOKUP(D1635,rt_comb!$A:$B,2,FALSE),D1635)</f>
        <v>22.26</v>
      </c>
      <c r="G1635">
        <v>51546818</v>
      </c>
      <c r="H1635">
        <f>SUMIFS($G:$G,$E:$E,18.51,'RAW2'!$A:$A,'RAW2'!A1635)</f>
        <v>91238914</v>
      </c>
      <c r="I1635" s="1" t="str">
        <f>VLOOKUP(A1635,'volatile collection data'!$G$6:$H$69,2,FALSE)</f>
        <v>C</v>
      </c>
      <c r="J1635" s="1">
        <f>VLOOKUP(A1635,'volatile collection data'!$G$6:$I$69,3,FALSE)</f>
        <v>2</v>
      </c>
      <c r="K1635" s="1" t="str">
        <f>VLOOKUP(A1635,'volatile collection data'!$G$6:$N$69,8,FALSE)</f>
        <v>17B</v>
      </c>
      <c r="L1635" s="1">
        <f>VLOOKUP(A1635,'volatile collection data'!$G$6:$J$69,4,FALSE)</f>
        <v>6.35</v>
      </c>
      <c r="M1635" s="1">
        <f>VLOOKUP($A1635,'volatile collection data'!$G$6:$M$69,6,FALSE)</f>
        <v>12</v>
      </c>
      <c r="N1635" s="1">
        <f>VLOOKUP($A1635,'volatile collection data'!$G$6:$M$69,7,FALSE)</f>
        <v>6.35</v>
      </c>
      <c r="O1635" s="1">
        <f>VLOOKUP(A1635,'volatile collection data'!$G$6:$K$69,5,FALSE)</f>
        <v>0</v>
      </c>
      <c r="P1635" s="1" t="str">
        <f t="shared" si="153"/>
        <v>2C</v>
      </c>
      <c r="Q1635">
        <f t="shared" si="151"/>
        <v>0.44485454604700075</v>
      </c>
      <c r="R1635" t="str">
        <f t="shared" si="154"/>
        <v>17B_0-C&amp;6.35%6.35@12</v>
      </c>
      <c r="S1635" t="str">
        <f t="shared" si="155"/>
        <v>2C-17B-VCS-Loc-22</v>
      </c>
      <c r="T1635" t="str">
        <f>IFERROR(IF(VLOOKUP(S1635,Bad!$A:$A,1,FALSE)='RAW2'!S1635,"yes","no"),"no")</f>
        <v>no</v>
      </c>
      <c r="U1635" t="str">
        <f>IFERROR(VLOOKUP(F1635,compounds!$A:$B,2,FALSE),"")</f>
        <v/>
      </c>
      <c r="V1635" t="str">
        <f>VLOOKUP(B1635,'volatile collection data'!$O:$P,2,FALSE)</f>
        <v>26.apr.22 17</v>
      </c>
    </row>
    <row r="1636" spans="1:22" x14ac:dyDescent="0.2">
      <c r="A1636" t="s">
        <v>330</v>
      </c>
      <c r="B1636" s="1" t="str">
        <f t="shared" si="152"/>
        <v>2C</v>
      </c>
      <c r="C1636">
        <v>22.321999999999999</v>
      </c>
      <c r="D1636">
        <f t="shared" si="150"/>
        <v>22.32</v>
      </c>
      <c r="E1636">
        <f>VLOOKUP(D1636,'Peak Combiner'!$A$5:$D$4980,4,FALSE)</f>
        <v>22.32</v>
      </c>
      <c r="F1636">
        <f>IFERROR(VLOOKUP(D1636,rt_comb!$A:$B,2,FALSE),D1636)</f>
        <v>22.32</v>
      </c>
      <c r="G1636">
        <v>20618409</v>
      </c>
      <c r="H1636">
        <f>SUMIFS($G:$G,$E:$E,18.51,'RAW2'!$A:$A,'RAW2'!A1636)</f>
        <v>91238914</v>
      </c>
      <c r="I1636" s="1" t="str">
        <f>VLOOKUP(A1636,'volatile collection data'!$G$6:$H$69,2,FALSE)</f>
        <v>C</v>
      </c>
      <c r="J1636" s="1">
        <f>VLOOKUP(A1636,'volatile collection data'!$G$6:$I$69,3,FALSE)</f>
        <v>2</v>
      </c>
      <c r="K1636" s="1" t="str">
        <f>VLOOKUP(A1636,'volatile collection data'!$G$6:$N$69,8,FALSE)</f>
        <v>17B</v>
      </c>
      <c r="L1636" s="1">
        <f>VLOOKUP(A1636,'volatile collection data'!$G$6:$J$69,4,FALSE)</f>
        <v>6.35</v>
      </c>
      <c r="M1636" s="1">
        <f>VLOOKUP($A1636,'volatile collection data'!$G$6:$M$69,6,FALSE)</f>
        <v>12</v>
      </c>
      <c r="N1636" s="1">
        <f>VLOOKUP($A1636,'volatile collection data'!$G$6:$M$69,7,FALSE)</f>
        <v>6.35</v>
      </c>
      <c r="O1636" s="1">
        <f>VLOOKUP(A1636,'volatile collection data'!$G$6:$K$69,5,FALSE)</f>
        <v>0</v>
      </c>
      <c r="P1636" s="1" t="str">
        <f t="shared" si="153"/>
        <v>2C</v>
      </c>
      <c r="Q1636">
        <f t="shared" si="151"/>
        <v>0.17793907231880723</v>
      </c>
      <c r="R1636" t="str">
        <f t="shared" si="154"/>
        <v>17B_0-C&amp;6.35%6.35@12</v>
      </c>
      <c r="S1636" t="str">
        <f t="shared" si="155"/>
        <v>2C-17B-VCS-Loc-22</v>
      </c>
      <c r="T1636" t="str">
        <f>IFERROR(IF(VLOOKUP(S1636,Bad!$A:$A,1,FALSE)='RAW2'!S1636,"yes","no"),"no")</f>
        <v>no</v>
      </c>
      <c r="U1636" t="str">
        <f>IFERROR(VLOOKUP(F1636,compounds!$A:$B,2,FALSE),"")</f>
        <v/>
      </c>
      <c r="V1636" t="str">
        <f>VLOOKUP(B1636,'volatile collection data'!$O:$P,2,FALSE)</f>
        <v>26.apr.22 17</v>
      </c>
    </row>
    <row r="1637" spans="1:22" x14ac:dyDescent="0.2">
      <c r="A1637" t="s">
        <v>330</v>
      </c>
      <c r="B1637" s="1" t="str">
        <f t="shared" si="152"/>
        <v>2C</v>
      </c>
      <c r="C1637">
        <v>22.385000000000002</v>
      </c>
      <c r="D1637">
        <f t="shared" si="150"/>
        <v>22.39</v>
      </c>
      <c r="E1637">
        <f>VLOOKUP(D1637,'Peak Combiner'!$A$5:$D$4980,4,FALSE)</f>
        <v>22.39</v>
      </c>
      <c r="F1637">
        <f>IFERROR(VLOOKUP(D1637,rt_comb!$A:$B,2,FALSE),D1637)</f>
        <v>22.39</v>
      </c>
      <c r="G1637">
        <v>57067654</v>
      </c>
      <c r="H1637">
        <f>SUMIFS($G:$G,$E:$E,18.51,'RAW2'!$A:$A,'RAW2'!A1637)</f>
        <v>91238914</v>
      </c>
      <c r="I1637" s="1" t="str">
        <f>VLOOKUP(A1637,'volatile collection data'!$G$6:$H$69,2,FALSE)</f>
        <v>C</v>
      </c>
      <c r="J1637" s="1">
        <f>VLOOKUP(A1637,'volatile collection data'!$G$6:$I$69,3,FALSE)</f>
        <v>2</v>
      </c>
      <c r="K1637" s="1" t="str">
        <f>VLOOKUP(A1637,'volatile collection data'!$G$6:$N$69,8,FALSE)</f>
        <v>17B</v>
      </c>
      <c r="L1637" s="1">
        <f>VLOOKUP(A1637,'volatile collection data'!$G$6:$J$69,4,FALSE)</f>
        <v>6.35</v>
      </c>
      <c r="M1637" s="1">
        <f>VLOOKUP($A1637,'volatile collection data'!$G$6:$M$69,6,FALSE)</f>
        <v>12</v>
      </c>
      <c r="N1637" s="1">
        <f>VLOOKUP($A1637,'volatile collection data'!$G$6:$M$69,7,FALSE)</f>
        <v>6.35</v>
      </c>
      <c r="O1637" s="1">
        <f>VLOOKUP(A1637,'volatile collection data'!$G$6:$K$69,5,FALSE)</f>
        <v>0</v>
      </c>
      <c r="P1637" s="1" t="str">
        <f t="shared" si="153"/>
        <v>2C</v>
      </c>
      <c r="Q1637">
        <f t="shared" si="151"/>
        <v>0.4924999505136729</v>
      </c>
      <c r="R1637" t="str">
        <f t="shared" si="154"/>
        <v>17B_0-C&amp;6.35%6.35@12</v>
      </c>
      <c r="S1637" t="str">
        <f t="shared" si="155"/>
        <v>2C-17B-VCS-Loc-22</v>
      </c>
      <c r="T1637" t="str">
        <f>IFERROR(IF(VLOOKUP(S1637,Bad!$A:$A,1,FALSE)='RAW2'!S1637,"yes","no"),"no")</f>
        <v>no</v>
      </c>
      <c r="U1637" t="str">
        <f>IFERROR(VLOOKUP(F1637,compounds!$A:$B,2,FALSE),"")</f>
        <v/>
      </c>
      <c r="V1637" t="str">
        <f>VLOOKUP(B1637,'volatile collection data'!$O:$P,2,FALSE)</f>
        <v>26.apr.22 17</v>
      </c>
    </row>
    <row r="1638" spans="1:22" x14ac:dyDescent="0.2">
      <c r="A1638" t="s">
        <v>330</v>
      </c>
      <c r="B1638" s="1" t="str">
        <f t="shared" si="152"/>
        <v>2C</v>
      </c>
      <c r="C1638">
        <v>22.489000000000001</v>
      </c>
      <c r="D1638">
        <f t="shared" si="150"/>
        <v>22.49</v>
      </c>
      <c r="E1638">
        <f>VLOOKUP(D1638,'Peak Combiner'!$A$5:$D$4980,4,FALSE)</f>
        <v>22.49</v>
      </c>
      <c r="F1638">
        <f>IFERROR(VLOOKUP(D1638,rt_comb!$A:$B,2,FALSE),D1638)</f>
        <v>22.49</v>
      </c>
      <c r="G1638">
        <v>101114860</v>
      </c>
      <c r="H1638">
        <f>SUMIFS($G:$G,$E:$E,18.51,'RAW2'!$A:$A,'RAW2'!A1638)</f>
        <v>91238914</v>
      </c>
      <c r="I1638" s="1" t="str">
        <f>VLOOKUP(A1638,'volatile collection data'!$G$6:$H$69,2,FALSE)</f>
        <v>C</v>
      </c>
      <c r="J1638" s="1">
        <f>VLOOKUP(A1638,'volatile collection data'!$G$6:$I$69,3,FALSE)</f>
        <v>2</v>
      </c>
      <c r="K1638" s="1" t="str">
        <f>VLOOKUP(A1638,'volatile collection data'!$G$6:$N$69,8,FALSE)</f>
        <v>17B</v>
      </c>
      <c r="L1638" s="1">
        <f>VLOOKUP(A1638,'volatile collection data'!$G$6:$J$69,4,FALSE)</f>
        <v>6.35</v>
      </c>
      <c r="M1638" s="1">
        <f>VLOOKUP($A1638,'volatile collection data'!$G$6:$M$69,6,FALSE)</f>
        <v>12</v>
      </c>
      <c r="N1638" s="1">
        <f>VLOOKUP($A1638,'volatile collection data'!$G$6:$M$69,7,FALSE)</f>
        <v>6.35</v>
      </c>
      <c r="O1638" s="1">
        <f>VLOOKUP(A1638,'volatile collection data'!$G$6:$K$69,5,FALSE)</f>
        <v>0</v>
      </c>
      <c r="P1638" s="1" t="str">
        <f t="shared" si="153"/>
        <v>2C</v>
      </c>
      <c r="Q1638">
        <f t="shared" si="151"/>
        <v>0.87263204382288018</v>
      </c>
      <c r="R1638" t="str">
        <f t="shared" si="154"/>
        <v>17B_0-C&amp;6.35%6.35@12</v>
      </c>
      <c r="S1638" t="str">
        <f t="shared" si="155"/>
        <v>2C-17B-VCS-Loc-22</v>
      </c>
      <c r="T1638" t="str">
        <f>IFERROR(IF(VLOOKUP(S1638,Bad!$A:$A,1,FALSE)='RAW2'!S1638,"yes","no"),"no")</f>
        <v>no</v>
      </c>
      <c r="U1638" t="str">
        <f>IFERROR(VLOOKUP(F1638,compounds!$A:$B,2,FALSE),"")</f>
        <v/>
      </c>
      <c r="V1638" t="str">
        <f>VLOOKUP(B1638,'volatile collection data'!$O:$P,2,FALSE)</f>
        <v>26.apr.22 17</v>
      </c>
    </row>
    <row r="1639" spans="1:22" x14ac:dyDescent="0.2">
      <c r="A1639" t="s">
        <v>330</v>
      </c>
      <c r="B1639" s="1" t="str">
        <f t="shared" si="152"/>
        <v>2C</v>
      </c>
      <c r="C1639">
        <v>22.63</v>
      </c>
      <c r="D1639">
        <f t="shared" si="150"/>
        <v>22.63</v>
      </c>
      <c r="E1639">
        <f>VLOOKUP(D1639,'Peak Combiner'!$A$5:$D$4980,4,FALSE)</f>
        <v>22.63</v>
      </c>
      <c r="F1639">
        <f>IFERROR(VLOOKUP(D1639,rt_comb!$A:$B,2,FALSE),D1639)</f>
        <v>22.63</v>
      </c>
      <c r="G1639">
        <v>103601019</v>
      </c>
      <c r="H1639">
        <f>SUMIFS($G:$G,$E:$E,18.51,'RAW2'!$A:$A,'RAW2'!A1639)</f>
        <v>91238914</v>
      </c>
      <c r="I1639" s="1" t="str">
        <f>VLOOKUP(A1639,'volatile collection data'!$G$6:$H$69,2,FALSE)</f>
        <v>C</v>
      </c>
      <c r="J1639" s="1">
        <f>VLOOKUP(A1639,'volatile collection data'!$G$6:$I$69,3,FALSE)</f>
        <v>2</v>
      </c>
      <c r="K1639" s="1" t="str">
        <f>VLOOKUP(A1639,'volatile collection data'!$G$6:$N$69,8,FALSE)</f>
        <v>17B</v>
      </c>
      <c r="L1639" s="1">
        <f>VLOOKUP(A1639,'volatile collection data'!$G$6:$J$69,4,FALSE)</f>
        <v>6.35</v>
      </c>
      <c r="M1639" s="1">
        <f>VLOOKUP($A1639,'volatile collection data'!$G$6:$M$69,6,FALSE)</f>
        <v>12</v>
      </c>
      <c r="N1639" s="1">
        <f>VLOOKUP($A1639,'volatile collection data'!$G$6:$M$69,7,FALSE)</f>
        <v>6.35</v>
      </c>
      <c r="O1639" s="1">
        <f>VLOOKUP(A1639,'volatile collection data'!$G$6:$K$69,5,FALSE)</f>
        <v>0</v>
      </c>
      <c r="P1639" s="1" t="str">
        <f t="shared" si="153"/>
        <v>2C</v>
      </c>
      <c r="Q1639">
        <f t="shared" si="151"/>
        <v>0.89408786158733777</v>
      </c>
      <c r="R1639" t="str">
        <f t="shared" si="154"/>
        <v>17B_0-C&amp;6.35%6.35@12</v>
      </c>
      <c r="S1639" t="str">
        <f t="shared" si="155"/>
        <v>2C-17B-VCS-Loc-22</v>
      </c>
      <c r="T1639" t="str">
        <f>IFERROR(IF(VLOOKUP(S1639,Bad!$A:$A,1,FALSE)='RAW2'!S1639,"yes","no"),"no")</f>
        <v>no</v>
      </c>
      <c r="U1639" t="str">
        <f>IFERROR(VLOOKUP(F1639,compounds!$A:$B,2,FALSE),"")</f>
        <v/>
      </c>
      <c r="V1639" t="str">
        <f>VLOOKUP(B1639,'volatile collection data'!$O:$P,2,FALSE)</f>
        <v>26.apr.22 17</v>
      </c>
    </row>
    <row r="1640" spans="1:22" x14ac:dyDescent="0.2">
      <c r="A1640" t="s">
        <v>330</v>
      </c>
      <c r="B1640" s="1" t="str">
        <f t="shared" si="152"/>
        <v>2C</v>
      </c>
      <c r="C1640">
        <v>22.742000000000001</v>
      </c>
      <c r="D1640">
        <f t="shared" si="150"/>
        <v>22.74</v>
      </c>
      <c r="E1640">
        <f>VLOOKUP(D1640,'Peak Combiner'!$A$5:$D$4980,4,FALSE)</f>
        <v>22.74</v>
      </c>
      <c r="F1640">
        <f>IFERROR(VLOOKUP(D1640,rt_comb!$A:$B,2,FALSE),D1640)</f>
        <v>22.74</v>
      </c>
      <c r="G1640">
        <v>73112873</v>
      </c>
      <c r="H1640">
        <f>SUMIFS($G:$G,$E:$E,18.51,'RAW2'!$A:$A,'RAW2'!A1640)</f>
        <v>91238914</v>
      </c>
      <c r="I1640" s="1" t="str">
        <f>VLOOKUP(A1640,'volatile collection data'!$G$6:$H$69,2,FALSE)</f>
        <v>C</v>
      </c>
      <c r="J1640" s="1">
        <f>VLOOKUP(A1640,'volatile collection data'!$G$6:$I$69,3,FALSE)</f>
        <v>2</v>
      </c>
      <c r="K1640" s="1" t="str">
        <f>VLOOKUP(A1640,'volatile collection data'!$G$6:$N$69,8,FALSE)</f>
        <v>17B</v>
      </c>
      <c r="L1640" s="1">
        <f>VLOOKUP(A1640,'volatile collection data'!$G$6:$J$69,4,FALSE)</f>
        <v>6.35</v>
      </c>
      <c r="M1640" s="1">
        <f>VLOOKUP($A1640,'volatile collection data'!$G$6:$M$69,6,FALSE)</f>
        <v>12</v>
      </c>
      <c r="N1640" s="1">
        <f>VLOOKUP($A1640,'volatile collection data'!$G$6:$M$69,7,FALSE)</f>
        <v>6.35</v>
      </c>
      <c r="O1640" s="1">
        <f>VLOOKUP(A1640,'volatile collection data'!$G$6:$K$69,5,FALSE)</f>
        <v>0</v>
      </c>
      <c r="P1640" s="1" t="str">
        <f t="shared" si="153"/>
        <v>2C</v>
      </c>
      <c r="Q1640">
        <f t="shared" si="151"/>
        <v>0.63097190458210273</v>
      </c>
      <c r="R1640" t="str">
        <f t="shared" si="154"/>
        <v>17B_0-C&amp;6.35%6.35@12</v>
      </c>
      <c r="S1640" t="str">
        <f t="shared" si="155"/>
        <v>2C-17B-VCS-Loc-22</v>
      </c>
      <c r="T1640" t="str">
        <f>IFERROR(IF(VLOOKUP(S1640,Bad!$A:$A,1,FALSE)='RAW2'!S1640,"yes","no"),"no")</f>
        <v>no</v>
      </c>
      <c r="U1640" t="str">
        <f>IFERROR(VLOOKUP(F1640,compounds!$A:$B,2,FALSE),"")</f>
        <v/>
      </c>
      <c r="V1640" t="str">
        <f>VLOOKUP(B1640,'volatile collection data'!$O:$P,2,FALSE)</f>
        <v>26.apr.22 17</v>
      </c>
    </row>
    <row r="1641" spans="1:22" x14ac:dyDescent="0.2">
      <c r="A1641" t="s">
        <v>330</v>
      </c>
      <c r="B1641" s="1" t="str">
        <f t="shared" si="152"/>
        <v>2C</v>
      </c>
      <c r="C1641">
        <v>22.82</v>
      </c>
      <c r="D1641">
        <f t="shared" si="150"/>
        <v>22.82</v>
      </c>
      <c r="E1641">
        <f>VLOOKUP(D1641,'Peak Combiner'!$A$5:$D$4980,4,FALSE)</f>
        <v>22.82</v>
      </c>
      <c r="F1641">
        <f>IFERROR(VLOOKUP(D1641,rt_comb!$A:$B,2,FALSE),D1641)</f>
        <v>22.82</v>
      </c>
      <c r="G1641">
        <v>20925693</v>
      </c>
      <c r="H1641">
        <f>SUMIFS($G:$G,$E:$E,18.51,'RAW2'!$A:$A,'RAW2'!A1641)</f>
        <v>91238914</v>
      </c>
      <c r="I1641" s="1" t="str">
        <f>VLOOKUP(A1641,'volatile collection data'!$G$6:$H$69,2,FALSE)</f>
        <v>C</v>
      </c>
      <c r="J1641" s="1">
        <f>VLOOKUP(A1641,'volatile collection data'!$G$6:$I$69,3,FALSE)</f>
        <v>2</v>
      </c>
      <c r="K1641" s="1" t="str">
        <f>VLOOKUP(A1641,'volatile collection data'!$G$6:$N$69,8,FALSE)</f>
        <v>17B</v>
      </c>
      <c r="L1641" s="1">
        <f>VLOOKUP(A1641,'volatile collection data'!$G$6:$J$69,4,FALSE)</f>
        <v>6.35</v>
      </c>
      <c r="M1641" s="1">
        <f>VLOOKUP($A1641,'volatile collection data'!$G$6:$M$69,6,FALSE)</f>
        <v>12</v>
      </c>
      <c r="N1641" s="1">
        <f>VLOOKUP($A1641,'volatile collection data'!$G$6:$M$69,7,FALSE)</f>
        <v>6.35</v>
      </c>
      <c r="O1641" s="1">
        <f>VLOOKUP(A1641,'volatile collection data'!$G$6:$K$69,5,FALSE)</f>
        <v>0</v>
      </c>
      <c r="P1641" s="1" t="str">
        <f t="shared" si="153"/>
        <v>2C</v>
      </c>
      <c r="Q1641">
        <f t="shared" si="151"/>
        <v>0.18059096606572109</v>
      </c>
      <c r="R1641" t="str">
        <f t="shared" si="154"/>
        <v>17B_0-C&amp;6.35%6.35@12</v>
      </c>
      <c r="S1641" t="str">
        <f t="shared" si="155"/>
        <v>2C-17B-VCS-Loc-22</v>
      </c>
      <c r="T1641" t="str">
        <f>IFERROR(IF(VLOOKUP(S1641,Bad!$A:$A,1,FALSE)='RAW2'!S1641,"yes","no"),"no")</f>
        <v>no</v>
      </c>
      <c r="U1641" t="str">
        <f>IFERROR(VLOOKUP(F1641,compounds!$A:$B,2,FALSE),"")</f>
        <v/>
      </c>
      <c r="V1641" t="str">
        <f>VLOOKUP(B1641,'volatile collection data'!$O:$P,2,FALSE)</f>
        <v>26.apr.22 17</v>
      </c>
    </row>
    <row r="1642" spans="1:22" x14ac:dyDescent="0.2">
      <c r="A1642" t="s">
        <v>330</v>
      </c>
      <c r="B1642" s="1" t="str">
        <f t="shared" si="152"/>
        <v>2C</v>
      </c>
      <c r="C1642">
        <v>22.881</v>
      </c>
      <c r="D1642">
        <f t="shared" si="150"/>
        <v>22.88</v>
      </c>
      <c r="E1642">
        <f>VLOOKUP(D1642,'Peak Combiner'!$A$5:$D$4980,4,FALSE)</f>
        <v>22.87</v>
      </c>
      <c r="F1642">
        <f>IFERROR(VLOOKUP(D1642,rt_comb!$A:$B,2,FALSE),D1642)</f>
        <v>22.88</v>
      </c>
      <c r="G1642">
        <v>52179608</v>
      </c>
      <c r="H1642">
        <f>SUMIFS($G:$G,$E:$E,18.51,'RAW2'!$A:$A,'RAW2'!A1642)</f>
        <v>91238914</v>
      </c>
      <c r="I1642" s="1" t="str">
        <f>VLOOKUP(A1642,'volatile collection data'!$G$6:$H$69,2,FALSE)</f>
        <v>C</v>
      </c>
      <c r="J1642" s="1">
        <f>VLOOKUP(A1642,'volatile collection data'!$G$6:$I$69,3,FALSE)</f>
        <v>2</v>
      </c>
      <c r="K1642" s="1" t="str">
        <f>VLOOKUP(A1642,'volatile collection data'!$G$6:$N$69,8,FALSE)</f>
        <v>17B</v>
      </c>
      <c r="L1642" s="1">
        <f>VLOOKUP(A1642,'volatile collection data'!$G$6:$J$69,4,FALSE)</f>
        <v>6.35</v>
      </c>
      <c r="M1642" s="1">
        <f>VLOOKUP($A1642,'volatile collection data'!$G$6:$M$69,6,FALSE)</f>
        <v>12</v>
      </c>
      <c r="N1642" s="1">
        <f>VLOOKUP($A1642,'volatile collection data'!$G$6:$M$69,7,FALSE)</f>
        <v>6.35</v>
      </c>
      <c r="O1642" s="1">
        <f>VLOOKUP(A1642,'volatile collection data'!$G$6:$K$69,5,FALSE)</f>
        <v>0</v>
      </c>
      <c r="P1642" s="1" t="str">
        <f t="shared" si="153"/>
        <v>2C</v>
      </c>
      <c r="Q1642">
        <f t="shared" si="151"/>
        <v>0.45031559134747073</v>
      </c>
      <c r="R1642" t="str">
        <f t="shared" si="154"/>
        <v>17B_0-C&amp;6.35%6.35@12</v>
      </c>
      <c r="S1642" t="str">
        <f t="shared" si="155"/>
        <v>2C-17B-VCS-Loc-22</v>
      </c>
      <c r="T1642" t="str">
        <f>IFERROR(IF(VLOOKUP(S1642,Bad!$A:$A,1,FALSE)='RAW2'!S1642,"yes","no"),"no")</f>
        <v>no</v>
      </c>
      <c r="U1642" t="str">
        <f>IFERROR(VLOOKUP(F1642,compounds!$A:$B,2,FALSE),"")</f>
        <v/>
      </c>
      <c r="V1642" t="str">
        <f>VLOOKUP(B1642,'volatile collection data'!$O:$P,2,FALSE)</f>
        <v>26.apr.22 17</v>
      </c>
    </row>
    <row r="1643" spans="1:22" x14ac:dyDescent="0.2">
      <c r="A1643" t="s">
        <v>330</v>
      </c>
      <c r="B1643" s="1" t="str">
        <f t="shared" si="152"/>
        <v>2C</v>
      </c>
      <c r="C1643">
        <v>22.975999999999999</v>
      </c>
      <c r="D1643">
        <f t="shared" si="150"/>
        <v>22.98</v>
      </c>
      <c r="E1643">
        <f>VLOOKUP(D1643,'Peak Combiner'!$A$5:$D$4980,4,FALSE)</f>
        <v>22.98</v>
      </c>
      <c r="F1643">
        <f>IFERROR(VLOOKUP(D1643,rt_comb!$A:$B,2,FALSE),D1643)</f>
        <v>22.98</v>
      </c>
      <c r="G1643">
        <v>34045431</v>
      </c>
      <c r="H1643">
        <f>SUMIFS($G:$G,$E:$E,18.51,'RAW2'!$A:$A,'RAW2'!A1643)</f>
        <v>91238914</v>
      </c>
      <c r="I1643" s="1" t="str">
        <f>VLOOKUP(A1643,'volatile collection data'!$G$6:$H$69,2,FALSE)</f>
        <v>C</v>
      </c>
      <c r="J1643" s="1">
        <f>VLOOKUP(A1643,'volatile collection data'!$G$6:$I$69,3,FALSE)</f>
        <v>2</v>
      </c>
      <c r="K1643" s="1" t="str">
        <f>VLOOKUP(A1643,'volatile collection data'!$G$6:$N$69,8,FALSE)</f>
        <v>17B</v>
      </c>
      <c r="L1643" s="1">
        <f>VLOOKUP(A1643,'volatile collection data'!$G$6:$J$69,4,FALSE)</f>
        <v>6.35</v>
      </c>
      <c r="M1643" s="1">
        <f>VLOOKUP($A1643,'volatile collection data'!$G$6:$M$69,6,FALSE)</f>
        <v>12</v>
      </c>
      <c r="N1643" s="1">
        <f>VLOOKUP($A1643,'volatile collection data'!$G$6:$M$69,7,FALSE)</f>
        <v>6.35</v>
      </c>
      <c r="O1643" s="1">
        <f>VLOOKUP(A1643,'volatile collection data'!$G$6:$K$69,5,FALSE)</f>
        <v>0</v>
      </c>
      <c r="P1643" s="1" t="str">
        <f t="shared" si="153"/>
        <v>2C</v>
      </c>
      <c r="Q1643">
        <f t="shared" si="151"/>
        <v>0.29381570657726119</v>
      </c>
      <c r="R1643" t="str">
        <f t="shared" si="154"/>
        <v>17B_0-C&amp;6.35%6.35@12</v>
      </c>
      <c r="S1643" t="str">
        <f t="shared" si="155"/>
        <v>2C-17B-VCS-Loc-22</v>
      </c>
      <c r="T1643" t="str">
        <f>IFERROR(IF(VLOOKUP(S1643,Bad!$A:$A,1,FALSE)='RAW2'!S1643,"yes","no"),"no")</f>
        <v>no</v>
      </c>
      <c r="U1643" t="str">
        <f>IFERROR(VLOOKUP(F1643,compounds!$A:$B,2,FALSE),"")</f>
        <v/>
      </c>
      <c r="V1643" t="str">
        <f>VLOOKUP(B1643,'volatile collection data'!$O:$P,2,FALSE)</f>
        <v>26.apr.22 17</v>
      </c>
    </row>
    <row r="1644" spans="1:22" x14ac:dyDescent="0.2">
      <c r="A1644" t="s">
        <v>330</v>
      </c>
      <c r="B1644" s="1" t="str">
        <f t="shared" si="152"/>
        <v>2C</v>
      </c>
      <c r="C1644">
        <v>23.013999999999999</v>
      </c>
      <c r="D1644">
        <f t="shared" si="150"/>
        <v>23.01</v>
      </c>
      <c r="E1644">
        <f>VLOOKUP(D1644,'Peak Combiner'!$A$5:$D$4980,4,FALSE)</f>
        <v>23.01</v>
      </c>
      <c r="F1644">
        <f>IFERROR(VLOOKUP(D1644,rt_comb!$A:$B,2,FALSE),D1644)</f>
        <v>23.01</v>
      </c>
      <c r="G1644">
        <v>37439559</v>
      </c>
      <c r="H1644">
        <f>SUMIFS($G:$G,$E:$E,18.51,'RAW2'!$A:$A,'RAW2'!A1644)</f>
        <v>91238914</v>
      </c>
      <c r="I1644" s="1" t="str">
        <f>VLOOKUP(A1644,'volatile collection data'!$G$6:$H$69,2,FALSE)</f>
        <v>C</v>
      </c>
      <c r="J1644" s="1">
        <f>VLOOKUP(A1644,'volatile collection data'!$G$6:$I$69,3,FALSE)</f>
        <v>2</v>
      </c>
      <c r="K1644" s="1" t="str">
        <f>VLOOKUP(A1644,'volatile collection data'!$G$6:$N$69,8,FALSE)</f>
        <v>17B</v>
      </c>
      <c r="L1644" s="1">
        <f>VLOOKUP(A1644,'volatile collection data'!$G$6:$J$69,4,FALSE)</f>
        <v>6.35</v>
      </c>
      <c r="M1644" s="1">
        <f>VLOOKUP($A1644,'volatile collection data'!$G$6:$M$69,6,FALSE)</f>
        <v>12</v>
      </c>
      <c r="N1644" s="1">
        <f>VLOOKUP($A1644,'volatile collection data'!$G$6:$M$69,7,FALSE)</f>
        <v>6.35</v>
      </c>
      <c r="O1644" s="1">
        <f>VLOOKUP(A1644,'volatile collection data'!$G$6:$K$69,5,FALSE)</f>
        <v>0</v>
      </c>
      <c r="P1644" s="1" t="str">
        <f t="shared" si="153"/>
        <v>2C</v>
      </c>
      <c r="Q1644">
        <f t="shared" si="151"/>
        <v>0.32310739380935016</v>
      </c>
      <c r="R1644" t="str">
        <f t="shared" si="154"/>
        <v>17B_0-C&amp;6.35%6.35@12</v>
      </c>
      <c r="S1644" t="str">
        <f t="shared" si="155"/>
        <v>2C-17B-VCS-Loc-22</v>
      </c>
      <c r="T1644" t="str">
        <f>IFERROR(IF(VLOOKUP(S1644,Bad!$A:$A,1,FALSE)='RAW2'!S1644,"yes","no"),"no")</f>
        <v>no</v>
      </c>
      <c r="U1644" t="str">
        <f>IFERROR(VLOOKUP(F1644,compounds!$A:$B,2,FALSE),"")</f>
        <v/>
      </c>
      <c r="V1644" t="str">
        <f>VLOOKUP(B1644,'volatile collection data'!$O:$P,2,FALSE)</f>
        <v>26.apr.22 17</v>
      </c>
    </row>
    <row r="1645" spans="1:22" x14ac:dyDescent="0.2">
      <c r="A1645" t="s">
        <v>330</v>
      </c>
      <c r="B1645" s="1" t="str">
        <f t="shared" si="152"/>
        <v>2C</v>
      </c>
      <c r="C1645">
        <v>23.154</v>
      </c>
      <c r="D1645">
        <f t="shared" si="150"/>
        <v>23.15</v>
      </c>
      <c r="E1645">
        <f>VLOOKUP(D1645,'Peak Combiner'!$A$5:$D$4980,4,FALSE)</f>
        <v>23.15</v>
      </c>
      <c r="F1645">
        <f>IFERROR(VLOOKUP(D1645,rt_comb!$A:$B,2,FALSE),D1645)</f>
        <v>23.15</v>
      </c>
      <c r="G1645">
        <v>64643442</v>
      </c>
      <c r="H1645">
        <f>SUMIFS($G:$G,$E:$E,18.51,'RAW2'!$A:$A,'RAW2'!A1645)</f>
        <v>91238914</v>
      </c>
      <c r="I1645" s="1" t="str">
        <f>VLOOKUP(A1645,'volatile collection data'!$G$6:$H$69,2,FALSE)</f>
        <v>C</v>
      </c>
      <c r="J1645" s="1">
        <f>VLOOKUP(A1645,'volatile collection data'!$G$6:$I$69,3,FALSE)</f>
        <v>2</v>
      </c>
      <c r="K1645" s="1" t="str">
        <f>VLOOKUP(A1645,'volatile collection data'!$G$6:$N$69,8,FALSE)</f>
        <v>17B</v>
      </c>
      <c r="L1645" s="1">
        <f>VLOOKUP(A1645,'volatile collection data'!$G$6:$J$69,4,FALSE)</f>
        <v>6.35</v>
      </c>
      <c r="M1645" s="1">
        <f>VLOOKUP($A1645,'volatile collection data'!$G$6:$M$69,6,FALSE)</f>
        <v>12</v>
      </c>
      <c r="N1645" s="1">
        <f>VLOOKUP($A1645,'volatile collection data'!$G$6:$M$69,7,FALSE)</f>
        <v>6.35</v>
      </c>
      <c r="O1645" s="1">
        <f>VLOOKUP(A1645,'volatile collection data'!$G$6:$K$69,5,FALSE)</f>
        <v>0</v>
      </c>
      <c r="P1645" s="1" t="str">
        <f t="shared" si="153"/>
        <v>2C</v>
      </c>
      <c r="Q1645">
        <f t="shared" si="151"/>
        <v>0.55787981026929001</v>
      </c>
      <c r="R1645" t="str">
        <f t="shared" si="154"/>
        <v>17B_0-C&amp;6.35%6.35@12</v>
      </c>
      <c r="S1645" t="str">
        <f t="shared" si="155"/>
        <v>2C-17B-VCS-Loc-22</v>
      </c>
      <c r="T1645" t="str">
        <f>IFERROR(IF(VLOOKUP(S1645,Bad!$A:$A,1,FALSE)='RAW2'!S1645,"yes","no"),"no")</f>
        <v>no</v>
      </c>
      <c r="U1645" t="str">
        <f>IFERROR(VLOOKUP(F1645,compounds!$A:$B,2,FALSE),"")</f>
        <v/>
      </c>
      <c r="V1645" t="str">
        <f>VLOOKUP(B1645,'volatile collection data'!$O:$P,2,FALSE)</f>
        <v>26.apr.22 17</v>
      </c>
    </row>
    <row r="1646" spans="1:22" x14ac:dyDescent="0.2">
      <c r="A1646" t="s">
        <v>330</v>
      </c>
      <c r="B1646" s="1" t="str">
        <f t="shared" si="152"/>
        <v>2C</v>
      </c>
      <c r="C1646">
        <v>23.256</v>
      </c>
      <c r="D1646">
        <f t="shared" si="150"/>
        <v>23.26</v>
      </c>
      <c r="E1646">
        <f>VLOOKUP(D1646,'Peak Combiner'!$A$5:$D$4980,4,FALSE)</f>
        <v>23.26</v>
      </c>
      <c r="F1646">
        <f>IFERROR(VLOOKUP(D1646,rt_comb!$A:$B,2,FALSE),D1646)</f>
        <v>23.26</v>
      </c>
      <c r="G1646">
        <v>37453369</v>
      </c>
      <c r="H1646">
        <f>SUMIFS($G:$G,$E:$E,18.51,'RAW2'!$A:$A,'RAW2'!A1646)</f>
        <v>91238914</v>
      </c>
      <c r="I1646" s="1" t="str">
        <f>VLOOKUP(A1646,'volatile collection data'!$G$6:$H$69,2,FALSE)</f>
        <v>C</v>
      </c>
      <c r="J1646" s="1">
        <f>VLOOKUP(A1646,'volatile collection data'!$G$6:$I$69,3,FALSE)</f>
        <v>2</v>
      </c>
      <c r="K1646" s="1" t="str">
        <f>VLOOKUP(A1646,'volatile collection data'!$G$6:$N$69,8,FALSE)</f>
        <v>17B</v>
      </c>
      <c r="L1646" s="1">
        <f>VLOOKUP(A1646,'volatile collection data'!$G$6:$J$69,4,FALSE)</f>
        <v>6.35</v>
      </c>
      <c r="M1646" s="1">
        <f>VLOOKUP($A1646,'volatile collection data'!$G$6:$M$69,6,FALSE)</f>
        <v>12</v>
      </c>
      <c r="N1646" s="1">
        <f>VLOOKUP($A1646,'volatile collection data'!$G$6:$M$69,7,FALSE)</f>
        <v>6.35</v>
      </c>
      <c r="O1646" s="1">
        <f>VLOOKUP(A1646,'volatile collection data'!$G$6:$K$69,5,FALSE)</f>
        <v>0</v>
      </c>
      <c r="P1646" s="1" t="str">
        <f t="shared" si="153"/>
        <v>2C</v>
      </c>
      <c r="Q1646">
        <f t="shared" si="151"/>
        <v>0.32322657558466189</v>
      </c>
      <c r="R1646" t="str">
        <f t="shared" si="154"/>
        <v>17B_0-C&amp;6.35%6.35@12</v>
      </c>
      <c r="S1646" t="str">
        <f t="shared" si="155"/>
        <v>2C-17B-VCS-Loc-22</v>
      </c>
      <c r="T1646" t="str">
        <f>IFERROR(IF(VLOOKUP(S1646,Bad!$A:$A,1,FALSE)='RAW2'!S1646,"yes","no"),"no")</f>
        <v>no</v>
      </c>
      <c r="U1646" t="str">
        <f>IFERROR(VLOOKUP(F1646,compounds!$A:$B,2,FALSE),"")</f>
        <v/>
      </c>
      <c r="V1646" t="str">
        <f>VLOOKUP(B1646,'volatile collection data'!$O:$P,2,FALSE)</f>
        <v>26.apr.22 17</v>
      </c>
    </row>
    <row r="1647" spans="1:22" x14ac:dyDescent="0.2">
      <c r="A1647" t="s">
        <v>330</v>
      </c>
      <c r="B1647" s="1" t="str">
        <f t="shared" si="152"/>
        <v>2C</v>
      </c>
      <c r="C1647">
        <v>23.323</v>
      </c>
      <c r="D1647">
        <f t="shared" si="150"/>
        <v>23.32</v>
      </c>
      <c r="E1647">
        <f>VLOOKUP(D1647,'Peak Combiner'!$A$5:$D$4980,4,FALSE)</f>
        <v>23.32</v>
      </c>
      <c r="F1647">
        <f>IFERROR(VLOOKUP(D1647,rt_comb!$A:$B,2,FALSE),D1647)</f>
        <v>23.32</v>
      </c>
      <c r="G1647">
        <v>50073831</v>
      </c>
      <c r="H1647">
        <f>SUMIFS($G:$G,$E:$E,18.51,'RAW2'!$A:$A,'RAW2'!A1647)</f>
        <v>91238914</v>
      </c>
      <c r="I1647" s="1" t="str">
        <f>VLOOKUP(A1647,'volatile collection data'!$G$6:$H$69,2,FALSE)</f>
        <v>C</v>
      </c>
      <c r="J1647" s="1">
        <f>VLOOKUP(A1647,'volatile collection data'!$G$6:$I$69,3,FALSE)</f>
        <v>2</v>
      </c>
      <c r="K1647" s="1" t="str">
        <f>VLOOKUP(A1647,'volatile collection data'!$G$6:$N$69,8,FALSE)</f>
        <v>17B</v>
      </c>
      <c r="L1647" s="1">
        <f>VLOOKUP(A1647,'volatile collection data'!$G$6:$J$69,4,FALSE)</f>
        <v>6.35</v>
      </c>
      <c r="M1647" s="1">
        <f>VLOOKUP($A1647,'volatile collection data'!$G$6:$M$69,6,FALSE)</f>
        <v>12</v>
      </c>
      <c r="N1647" s="1">
        <f>VLOOKUP($A1647,'volatile collection data'!$G$6:$M$69,7,FALSE)</f>
        <v>6.35</v>
      </c>
      <c r="O1647" s="1">
        <f>VLOOKUP(A1647,'volatile collection data'!$G$6:$K$69,5,FALSE)</f>
        <v>0</v>
      </c>
      <c r="P1647" s="1" t="str">
        <f t="shared" si="153"/>
        <v>2C</v>
      </c>
      <c r="Q1647">
        <f t="shared" si="151"/>
        <v>0.43214251087893013</v>
      </c>
      <c r="R1647" t="str">
        <f t="shared" si="154"/>
        <v>17B_0-C&amp;6.35%6.35@12</v>
      </c>
      <c r="S1647" t="str">
        <f t="shared" si="155"/>
        <v>2C-17B-VCS-Loc-22</v>
      </c>
      <c r="T1647" t="str">
        <f>IFERROR(IF(VLOOKUP(S1647,Bad!$A:$A,1,FALSE)='RAW2'!S1647,"yes","no"),"no")</f>
        <v>no</v>
      </c>
      <c r="U1647" t="str">
        <f>IFERROR(VLOOKUP(F1647,compounds!$A:$B,2,FALSE),"")</f>
        <v>pentadecane</v>
      </c>
      <c r="V1647" t="str">
        <f>VLOOKUP(B1647,'volatile collection data'!$O:$P,2,FALSE)</f>
        <v>26.apr.22 17</v>
      </c>
    </row>
    <row r="1648" spans="1:22" x14ac:dyDescent="0.2">
      <c r="A1648" t="s">
        <v>330</v>
      </c>
      <c r="B1648" s="1" t="str">
        <f t="shared" si="152"/>
        <v>2C</v>
      </c>
      <c r="C1648">
        <v>23.47</v>
      </c>
      <c r="D1648">
        <f t="shared" si="150"/>
        <v>23.47</v>
      </c>
      <c r="E1648">
        <f>VLOOKUP(D1648,'Peak Combiner'!$A$5:$D$4980,4,FALSE)</f>
        <v>23.47</v>
      </c>
      <c r="F1648">
        <f>IFERROR(VLOOKUP(D1648,rt_comb!$A:$B,2,FALSE),D1648)</f>
        <v>23.47</v>
      </c>
      <c r="G1648">
        <v>67537932</v>
      </c>
      <c r="H1648">
        <f>SUMIFS($G:$G,$E:$E,18.51,'RAW2'!$A:$A,'RAW2'!A1648)</f>
        <v>91238914</v>
      </c>
      <c r="I1648" s="1" t="str">
        <f>VLOOKUP(A1648,'volatile collection data'!$G$6:$H$69,2,FALSE)</f>
        <v>C</v>
      </c>
      <c r="J1648" s="1">
        <f>VLOOKUP(A1648,'volatile collection data'!$G$6:$I$69,3,FALSE)</f>
        <v>2</v>
      </c>
      <c r="K1648" s="1" t="str">
        <f>VLOOKUP(A1648,'volatile collection data'!$G$6:$N$69,8,FALSE)</f>
        <v>17B</v>
      </c>
      <c r="L1648" s="1">
        <f>VLOOKUP(A1648,'volatile collection data'!$G$6:$J$69,4,FALSE)</f>
        <v>6.35</v>
      </c>
      <c r="M1648" s="1">
        <f>VLOOKUP($A1648,'volatile collection data'!$G$6:$M$69,6,FALSE)</f>
        <v>12</v>
      </c>
      <c r="N1648" s="1">
        <f>VLOOKUP($A1648,'volatile collection data'!$G$6:$M$69,7,FALSE)</f>
        <v>6.35</v>
      </c>
      <c r="O1648" s="1">
        <f>VLOOKUP(A1648,'volatile collection data'!$G$6:$K$69,5,FALSE)</f>
        <v>0</v>
      </c>
      <c r="P1648" s="1" t="str">
        <f t="shared" si="153"/>
        <v>2C</v>
      </c>
      <c r="Q1648">
        <f t="shared" si="151"/>
        <v>0.58285956818543494</v>
      </c>
      <c r="R1648" t="str">
        <f t="shared" si="154"/>
        <v>17B_0-C&amp;6.35%6.35@12</v>
      </c>
      <c r="S1648" t="str">
        <f t="shared" si="155"/>
        <v>2C-17B-VCS-Loc-22</v>
      </c>
      <c r="T1648" t="str">
        <f>IFERROR(IF(VLOOKUP(S1648,Bad!$A:$A,1,FALSE)='RAW2'!S1648,"yes","no"),"no")</f>
        <v>no</v>
      </c>
      <c r="U1648" t="str">
        <f>IFERROR(VLOOKUP(F1648,compounds!$A:$B,2,FALSE),"")</f>
        <v/>
      </c>
      <c r="V1648" t="str">
        <f>VLOOKUP(B1648,'volatile collection data'!$O:$P,2,FALSE)</f>
        <v>26.apr.22 17</v>
      </c>
    </row>
    <row r="1649" spans="1:22" x14ac:dyDescent="0.2">
      <c r="A1649" t="s">
        <v>330</v>
      </c>
      <c r="B1649" s="1" t="str">
        <f t="shared" si="152"/>
        <v>2C</v>
      </c>
      <c r="C1649">
        <v>23.565999999999999</v>
      </c>
      <c r="D1649">
        <f t="shared" si="150"/>
        <v>23.57</v>
      </c>
      <c r="E1649">
        <f>VLOOKUP(D1649,'Peak Combiner'!$A$5:$D$4980,4,FALSE)</f>
        <v>23.57</v>
      </c>
      <c r="F1649">
        <f>IFERROR(VLOOKUP(D1649,rt_comb!$A:$B,2,FALSE),D1649)</f>
        <v>23.57</v>
      </c>
      <c r="G1649">
        <v>26490500</v>
      </c>
      <c r="H1649">
        <f>SUMIFS($G:$G,$E:$E,18.51,'RAW2'!$A:$A,'RAW2'!A1649)</f>
        <v>91238914</v>
      </c>
      <c r="I1649" s="1" t="str">
        <f>VLOOKUP(A1649,'volatile collection data'!$G$6:$H$69,2,FALSE)</f>
        <v>C</v>
      </c>
      <c r="J1649" s="1">
        <f>VLOOKUP(A1649,'volatile collection data'!$G$6:$I$69,3,FALSE)</f>
        <v>2</v>
      </c>
      <c r="K1649" s="1" t="str">
        <f>VLOOKUP(A1649,'volatile collection data'!$G$6:$N$69,8,FALSE)</f>
        <v>17B</v>
      </c>
      <c r="L1649" s="1">
        <f>VLOOKUP(A1649,'volatile collection data'!$G$6:$J$69,4,FALSE)</f>
        <v>6.35</v>
      </c>
      <c r="M1649" s="1">
        <f>VLOOKUP($A1649,'volatile collection data'!$G$6:$M$69,6,FALSE)</f>
        <v>12</v>
      </c>
      <c r="N1649" s="1">
        <f>VLOOKUP($A1649,'volatile collection data'!$G$6:$M$69,7,FALSE)</f>
        <v>6.35</v>
      </c>
      <c r="O1649" s="1">
        <f>VLOOKUP(A1649,'volatile collection data'!$G$6:$K$69,5,FALSE)</f>
        <v>0</v>
      </c>
      <c r="P1649" s="1" t="str">
        <f t="shared" si="153"/>
        <v>2C</v>
      </c>
      <c r="Q1649">
        <f t="shared" si="151"/>
        <v>0.22861584495978149</v>
      </c>
      <c r="R1649" t="str">
        <f t="shared" si="154"/>
        <v>17B_0-C&amp;6.35%6.35@12</v>
      </c>
      <c r="S1649" t="str">
        <f t="shared" si="155"/>
        <v>2C-17B-VCS-Loc-22</v>
      </c>
      <c r="T1649" t="str">
        <f>IFERROR(IF(VLOOKUP(S1649,Bad!$A:$A,1,FALSE)='RAW2'!S1649,"yes","no"),"no")</f>
        <v>no</v>
      </c>
      <c r="U1649" t="str">
        <f>IFERROR(VLOOKUP(F1649,compounds!$A:$B,2,FALSE),"")</f>
        <v/>
      </c>
      <c r="V1649" t="str">
        <f>VLOOKUP(B1649,'volatile collection data'!$O:$P,2,FALSE)</f>
        <v>26.apr.22 17</v>
      </c>
    </row>
    <row r="1650" spans="1:22" x14ac:dyDescent="0.2">
      <c r="A1650" t="s">
        <v>330</v>
      </c>
      <c r="B1650" s="1" t="str">
        <f t="shared" si="152"/>
        <v>2C</v>
      </c>
      <c r="C1650">
        <v>23.638000000000002</v>
      </c>
      <c r="D1650">
        <f t="shared" si="150"/>
        <v>23.64</v>
      </c>
      <c r="E1650">
        <f>VLOOKUP(D1650,'Peak Combiner'!$A$5:$D$4980,4,FALSE)</f>
        <v>23.64</v>
      </c>
      <c r="F1650">
        <f>IFERROR(VLOOKUP(D1650,rt_comb!$A:$B,2,FALSE),D1650)</f>
        <v>23.64</v>
      </c>
      <c r="G1650">
        <v>34513438</v>
      </c>
      <c r="H1650">
        <f>SUMIFS($G:$G,$E:$E,18.51,'RAW2'!$A:$A,'RAW2'!A1650)</f>
        <v>91238914</v>
      </c>
      <c r="I1650" s="1" t="str">
        <f>VLOOKUP(A1650,'volatile collection data'!$G$6:$H$69,2,FALSE)</f>
        <v>C</v>
      </c>
      <c r="J1650" s="1">
        <f>VLOOKUP(A1650,'volatile collection data'!$G$6:$I$69,3,FALSE)</f>
        <v>2</v>
      </c>
      <c r="K1650" s="1" t="str">
        <f>VLOOKUP(A1650,'volatile collection data'!$G$6:$N$69,8,FALSE)</f>
        <v>17B</v>
      </c>
      <c r="L1650" s="1">
        <f>VLOOKUP(A1650,'volatile collection data'!$G$6:$J$69,4,FALSE)</f>
        <v>6.35</v>
      </c>
      <c r="M1650" s="1">
        <f>VLOOKUP($A1650,'volatile collection data'!$G$6:$M$69,6,FALSE)</f>
        <v>12</v>
      </c>
      <c r="N1650" s="1">
        <f>VLOOKUP($A1650,'volatile collection data'!$G$6:$M$69,7,FALSE)</f>
        <v>6.35</v>
      </c>
      <c r="O1650" s="1">
        <f>VLOOKUP(A1650,'volatile collection data'!$G$6:$K$69,5,FALSE)</f>
        <v>0</v>
      </c>
      <c r="P1650" s="1" t="str">
        <f t="shared" si="153"/>
        <v>2C</v>
      </c>
      <c r="Q1650">
        <f t="shared" si="151"/>
        <v>0.29785465698408981</v>
      </c>
      <c r="R1650" t="str">
        <f t="shared" si="154"/>
        <v>17B_0-C&amp;6.35%6.35@12</v>
      </c>
      <c r="S1650" t="str">
        <f t="shared" si="155"/>
        <v>2C-17B-VCS-Loc-22</v>
      </c>
      <c r="T1650" t="str">
        <f>IFERROR(IF(VLOOKUP(S1650,Bad!$A:$A,1,FALSE)='RAW2'!S1650,"yes","no"),"no")</f>
        <v>no</v>
      </c>
      <c r="U1650" t="str">
        <f>IFERROR(VLOOKUP(F1650,compounds!$A:$B,2,FALSE),"")</f>
        <v/>
      </c>
      <c r="V1650" t="str">
        <f>VLOOKUP(B1650,'volatile collection data'!$O:$P,2,FALSE)</f>
        <v>26.apr.22 17</v>
      </c>
    </row>
    <row r="1651" spans="1:22" x14ac:dyDescent="0.2">
      <c r="A1651" t="s">
        <v>330</v>
      </c>
      <c r="B1651" s="1" t="str">
        <f t="shared" si="152"/>
        <v>2C</v>
      </c>
      <c r="C1651">
        <v>23.690999999999999</v>
      </c>
      <c r="D1651">
        <f t="shared" si="150"/>
        <v>23.69</v>
      </c>
      <c r="E1651">
        <f>VLOOKUP(D1651,'Peak Combiner'!$A$5:$D$4980,4,FALSE)</f>
        <v>23.69</v>
      </c>
      <c r="F1651">
        <f>IFERROR(VLOOKUP(D1651,rt_comb!$A:$B,2,FALSE),D1651)</f>
        <v>23.69</v>
      </c>
      <c r="G1651">
        <v>24229997</v>
      </c>
      <c r="H1651">
        <f>SUMIFS($G:$G,$E:$E,18.51,'RAW2'!$A:$A,'RAW2'!A1651)</f>
        <v>91238914</v>
      </c>
      <c r="I1651" s="1" t="str">
        <f>VLOOKUP(A1651,'volatile collection data'!$G$6:$H$69,2,FALSE)</f>
        <v>C</v>
      </c>
      <c r="J1651" s="1">
        <f>VLOOKUP(A1651,'volatile collection data'!$G$6:$I$69,3,FALSE)</f>
        <v>2</v>
      </c>
      <c r="K1651" s="1" t="str">
        <f>VLOOKUP(A1651,'volatile collection data'!$G$6:$N$69,8,FALSE)</f>
        <v>17B</v>
      </c>
      <c r="L1651" s="1">
        <f>VLOOKUP(A1651,'volatile collection data'!$G$6:$J$69,4,FALSE)</f>
        <v>6.35</v>
      </c>
      <c r="M1651" s="1">
        <f>VLOOKUP($A1651,'volatile collection data'!$G$6:$M$69,6,FALSE)</f>
        <v>12</v>
      </c>
      <c r="N1651" s="1">
        <f>VLOOKUP($A1651,'volatile collection data'!$G$6:$M$69,7,FALSE)</f>
        <v>6.35</v>
      </c>
      <c r="O1651" s="1">
        <f>VLOOKUP(A1651,'volatile collection data'!$G$6:$K$69,5,FALSE)</f>
        <v>0</v>
      </c>
      <c r="P1651" s="1" t="str">
        <f t="shared" si="153"/>
        <v>2C</v>
      </c>
      <c r="Q1651">
        <f t="shared" si="151"/>
        <v>0.2091074625819811</v>
      </c>
      <c r="R1651" t="str">
        <f t="shared" si="154"/>
        <v>17B_0-C&amp;6.35%6.35@12</v>
      </c>
      <c r="S1651" t="str">
        <f t="shared" si="155"/>
        <v>2C-17B-VCS-Loc-22</v>
      </c>
      <c r="T1651" t="str">
        <f>IFERROR(IF(VLOOKUP(S1651,Bad!$A:$A,1,FALSE)='RAW2'!S1651,"yes","no"),"no")</f>
        <v>no</v>
      </c>
      <c r="U1651" t="str">
        <f>IFERROR(VLOOKUP(F1651,compounds!$A:$B,2,FALSE),"")</f>
        <v/>
      </c>
      <c r="V1651" t="str">
        <f>VLOOKUP(B1651,'volatile collection data'!$O:$P,2,FALSE)</f>
        <v>26.apr.22 17</v>
      </c>
    </row>
    <row r="1652" spans="1:22" x14ac:dyDescent="0.2">
      <c r="A1652" t="s">
        <v>330</v>
      </c>
      <c r="B1652" s="1" t="str">
        <f t="shared" si="152"/>
        <v>2C</v>
      </c>
      <c r="C1652">
        <v>23.780999999999999</v>
      </c>
      <c r="D1652">
        <f t="shared" si="150"/>
        <v>23.78</v>
      </c>
      <c r="E1652">
        <f>VLOOKUP(D1652,'Peak Combiner'!$A$5:$D$4980,4,FALSE)</f>
        <v>23.78</v>
      </c>
      <c r="F1652">
        <f>IFERROR(VLOOKUP(D1652,rt_comb!$A:$B,2,FALSE),D1652)</f>
        <v>23.78</v>
      </c>
      <c r="G1652">
        <v>28270688</v>
      </c>
      <c r="H1652">
        <f>SUMIFS($G:$G,$E:$E,18.51,'RAW2'!$A:$A,'RAW2'!A1652)</f>
        <v>91238914</v>
      </c>
      <c r="I1652" s="1" t="str">
        <f>VLOOKUP(A1652,'volatile collection data'!$G$6:$H$69,2,FALSE)</f>
        <v>C</v>
      </c>
      <c r="J1652" s="1">
        <f>VLOOKUP(A1652,'volatile collection data'!$G$6:$I$69,3,FALSE)</f>
        <v>2</v>
      </c>
      <c r="K1652" s="1" t="str">
        <f>VLOOKUP(A1652,'volatile collection data'!$G$6:$N$69,8,FALSE)</f>
        <v>17B</v>
      </c>
      <c r="L1652" s="1">
        <f>VLOOKUP(A1652,'volatile collection data'!$G$6:$J$69,4,FALSE)</f>
        <v>6.35</v>
      </c>
      <c r="M1652" s="1">
        <f>VLOOKUP($A1652,'volatile collection data'!$G$6:$M$69,6,FALSE)</f>
        <v>12</v>
      </c>
      <c r="N1652" s="1">
        <f>VLOOKUP($A1652,'volatile collection data'!$G$6:$M$69,7,FALSE)</f>
        <v>6.35</v>
      </c>
      <c r="O1652" s="1">
        <f>VLOOKUP(A1652,'volatile collection data'!$G$6:$K$69,5,FALSE)</f>
        <v>0</v>
      </c>
      <c r="P1652" s="1" t="str">
        <f t="shared" si="153"/>
        <v>2C</v>
      </c>
      <c r="Q1652">
        <f t="shared" si="151"/>
        <v>0.24397905757589908</v>
      </c>
      <c r="R1652" t="str">
        <f t="shared" si="154"/>
        <v>17B_0-C&amp;6.35%6.35@12</v>
      </c>
      <c r="S1652" t="str">
        <f t="shared" si="155"/>
        <v>2C-17B-VCS-Loc-22</v>
      </c>
      <c r="T1652" t="str">
        <f>IFERROR(IF(VLOOKUP(S1652,Bad!$A:$A,1,FALSE)='RAW2'!S1652,"yes","no"),"no")</f>
        <v>no</v>
      </c>
      <c r="U1652" t="str">
        <f>IFERROR(VLOOKUP(F1652,compounds!$A:$B,2,FALSE),"")</f>
        <v/>
      </c>
      <c r="V1652" t="str">
        <f>VLOOKUP(B1652,'volatile collection data'!$O:$P,2,FALSE)</f>
        <v>26.apr.22 17</v>
      </c>
    </row>
    <row r="1653" spans="1:22" x14ac:dyDescent="0.2">
      <c r="A1653" t="s">
        <v>330</v>
      </c>
      <c r="B1653" s="1" t="str">
        <f t="shared" si="152"/>
        <v>2C</v>
      </c>
      <c r="C1653">
        <v>23.861999999999998</v>
      </c>
      <c r="D1653">
        <f t="shared" si="150"/>
        <v>23.86</v>
      </c>
      <c r="E1653">
        <f>VLOOKUP(D1653,'Peak Combiner'!$A$5:$D$4980,4,FALSE)</f>
        <v>23.86</v>
      </c>
      <c r="F1653">
        <f>IFERROR(VLOOKUP(D1653,rt_comb!$A:$B,2,FALSE),D1653)</f>
        <v>23.86</v>
      </c>
      <c r="G1653">
        <v>37244958</v>
      </c>
      <c r="H1653">
        <f>SUMIFS($G:$G,$E:$E,18.51,'RAW2'!$A:$A,'RAW2'!A1653)</f>
        <v>91238914</v>
      </c>
      <c r="I1653" s="1" t="str">
        <f>VLOOKUP(A1653,'volatile collection data'!$G$6:$H$69,2,FALSE)</f>
        <v>C</v>
      </c>
      <c r="J1653" s="1">
        <f>VLOOKUP(A1653,'volatile collection data'!$G$6:$I$69,3,FALSE)</f>
        <v>2</v>
      </c>
      <c r="K1653" s="1" t="str">
        <f>VLOOKUP(A1653,'volatile collection data'!$G$6:$N$69,8,FALSE)</f>
        <v>17B</v>
      </c>
      <c r="L1653" s="1">
        <f>VLOOKUP(A1653,'volatile collection data'!$G$6:$J$69,4,FALSE)</f>
        <v>6.35</v>
      </c>
      <c r="M1653" s="1">
        <f>VLOOKUP($A1653,'volatile collection data'!$G$6:$M$69,6,FALSE)</f>
        <v>12</v>
      </c>
      <c r="N1653" s="1">
        <f>VLOOKUP($A1653,'volatile collection data'!$G$6:$M$69,7,FALSE)</f>
        <v>6.35</v>
      </c>
      <c r="O1653" s="1">
        <f>VLOOKUP(A1653,'volatile collection data'!$G$6:$K$69,5,FALSE)</f>
        <v>0</v>
      </c>
      <c r="P1653" s="1" t="str">
        <f t="shared" si="153"/>
        <v>2C</v>
      </c>
      <c r="Q1653">
        <f t="shared" si="151"/>
        <v>0.32142796639027471</v>
      </c>
      <c r="R1653" t="str">
        <f t="shared" si="154"/>
        <v>17B_0-C&amp;6.35%6.35@12</v>
      </c>
      <c r="S1653" t="str">
        <f t="shared" si="155"/>
        <v>2C-17B-VCS-Loc-22</v>
      </c>
      <c r="T1653" t="str">
        <f>IFERROR(IF(VLOOKUP(S1653,Bad!$A:$A,1,FALSE)='RAW2'!S1653,"yes","no"),"no")</f>
        <v>no</v>
      </c>
      <c r="U1653" t="str">
        <f>IFERROR(VLOOKUP(F1653,compounds!$A:$B,2,FALSE),"")</f>
        <v/>
      </c>
      <c r="V1653" t="str">
        <f>VLOOKUP(B1653,'volatile collection data'!$O:$P,2,FALSE)</f>
        <v>26.apr.22 17</v>
      </c>
    </row>
    <row r="1654" spans="1:22" x14ac:dyDescent="0.2">
      <c r="A1654" t="s">
        <v>330</v>
      </c>
      <c r="B1654" s="1" t="str">
        <f t="shared" si="152"/>
        <v>2C</v>
      </c>
      <c r="C1654">
        <v>24.055</v>
      </c>
      <c r="D1654">
        <f t="shared" si="150"/>
        <v>24.06</v>
      </c>
      <c r="E1654">
        <f>VLOOKUP(D1654,'Peak Combiner'!$A$5:$D$4980,4,FALSE)</f>
        <v>24.06</v>
      </c>
      <c r="F1654">
        <f>IFERROR(VLOOKUP(D1654,rt_comb!$A:$B,2,FALSE),D1654)</f>
        <v>24.06</v>
      </c>
      <c r="G1654">
        <v>84881345</v>
      </c>
      <c r="H1654">
        <f>SUMIFS($G:$G,$E:$E,18.51,'RAW2'!$A:$A,'RAW2'!A1654)</f>
        <v>91238914</v>
      </c>
      <c r="I1654" s="1" t="str">
        <f>VLOOKUP(A1654,'volatile collection data'!$G$6:$H$69,2,FALSE)</f>
        <v>C</v>
      </c>
      <c r="J1654" s="1">
        <f>VLOOKUP(A1654,'volatile collection data'!$G$6:$I$69,3,FALSE)</f>
        <v>2</v>
      </c>
      <c r="K1654" s="1" t="str">
        <f>VLOOKUP(A1654,'volatile collection data'!$G$6:$N$69,8,FALSE)</f>
        <v>17B</v>
      </c>
      <c r="L1654" s="1">
        <f>VLOOKUP(A1654,'volatile collection data'!$G$6:$J$69,4,FALSE)</f>
        <v>6.35</v>
      </c>
      <c r="M1654" s="1">
        <f>VLOOKUP($A1654,'volatile collection data'!$G$6:$M$69,6,FALSE)</f>
        <v>12</v>
      </c>
      <c r="N1654" s="1">
        <f>VLOOKUP($A1654,'volatile collection data'!$G$6:$M$69,7,FALSE)</f>
        <v>6.35</v>
      </c>
      <c r="O1654" s="1">
        <f>VLOOKUP(A1654,'volatile collection data'!$G$6:$K$69,5,FALSE)</f>
        <v>0</v>
      </c>
      <c r="P1654" s="1" t="str">
        <f t="shared" si="153"/>
        <v>2C</v>
      </c>
      <c r="Q1654">
        <f t="shared" si="151"/>
        <v>0.73253507515893324</v>
      </c>
      <c r="R1654" t="str">
        <f t="shared" si="154"/>
        <v>17B_0-C&amp;6.35%6.35@12</v>
      </c>
      <c r="S1654" t="str">
        <f t="shared" si="155"/>
        <v>2C-17B-VCS-Loc-22</v>
      </c>
      <c r="T1654" t="str">
        <f>IFERROR(IF(VLOOKUP(S1654,Bad!$A:$A,1,FALSE)='RAW2'!S1654,"yes","no"),"no")</f>
        <v>no</v>
      </c>
      <c r="U1654" t="str">
        <f>IFERROR(VLOOKUP(F1654,compounds!$A:$B,2,FALSE),"")</f>
        <v/>
      </c>
      <c r="V1654" t="str">
        <f>VLOOKUP(B1654,'volatile collection data'!$O:$P,2,FALSE)</f>
        <v>26.apr.22 17</v>
      </c>
    </row>
    <row r="1655" spans="1:22" x14ac:dyDescent="0.2">
      <c r="A1655" t="s">
        <v>330</v>
      </c>
      <c r="B1655" s="1" t="str">
        <f t="shared" si="152"/>
        <v>2C</v>
      </c>
      <c r="C1655">
        <v>24.158000000000001</v>
      </c>
      <c r="D1655">
        <f t="shared" si="150"/>
        <v>24.16</v>
      </c>
      <c r="E1655">
        <f>VLOOKUP(D1655,'Peak Combiner'!$A$5:$D$4980,4,FALSE)</f>
        <v>24.16</v>
      </c>
      <c r="F1655">
        <f>IFERROR(VLOOKUP(D1655,rt_comb!$A:$B,2,FALSE),D1655)</f>
        <v>24.16</v>
      </c>
      <c r="G1655">
        <v>23142305</v>
      </c>
      <c r="H1655">
        <f>SUMIFS($G:$G,$E:$E,18.51,'RAW2'!$A:$A,'RAW2'!A1655)</f>
        <v>91238914</v>
      </c>
      <c r="I1655" s="1" t="str">
        <f>VLOOKUP(A1655,'volatile collection data'!$G$6:$H$69,2,FALSE)</f>
        <v>C</v>
      </c>
      <c r="J1655" s="1">
        <f>VLOOKUP(A1655,'volatile collection data'!$G$6:$I$69,3,FALSE)</f>
        <v>2</v>
      </c>
      <c r="K1655" s="1" t="str">
        <f>VLOOKUP(A1655,'volatile collection data'!$G$6:$N$69,8,FALSE)</f>
        <v>17B</v>
      </c>
      <c r="L1655" s="1">
        <f>VLOOKUP(A1655,'volatile collection data'!$G$6:$J$69,4,FALSE)</f>
        <v>6.35</v>
      </c>
      <c r="M1655" s="1">
        <f>VLOOKUP($A1655,'volatile collection data'!$G$6:$M$69,6,FALSE)</f>
        <v>12</v>
      </c>
      <c r="N1655" s="1">
        <f>VLOOKUP($A1655,'volatile collection data'!$G$6:$M$69,7,FALSE)</f>
        <v>6.35</v>
      </c>
      <c r="O1655" s="1">
        <f>VLOOKUP(A1655,'volatile collection data'!$G$6:$K$69,5,FALSE)</f>
        <v>0</v>
      </c>
      <c r="P1655" s="1" t="str">
        <f t="shared" si="153"/>
        <v>2C</v>
      </c>
      <c r="Q1655">
        <f t="shared" si="151"/>
        <v>0.19972056442467959</v>
      </c>
      <c r="R1655" t="str">
        <f t="shared" si="154"/>
        <v>17B_0-C&amp;6.35%6.35@12</v>
      </c>
      <c r="S1655" t="str">
        <f t="shared" si="155"/>
        <v>2C-17B-VCS-Loc-22</v>
      </c>
      <c r="T1655" t="str">
        <f>IFERROR(IF(VLOOKUP(S1655,Bad!$A:$A,1,FALSE)='RAW2'!S1655,"yes","no"),"no")</f>
        <v>no</v>
      </c>
      <c r="U1655" t="str">
        <f>IFERROR(VLOOKUP(F1655,compounds!$A:$B,2,FALSE),"")</f>
        <v/>
      </c>
      <c r="V1655" t="str">
        <f>VLOOKUP(B1655,'volatile collection data'!$O:$P,2,FALSE)</f>
        <v>26.apr.22 17</v>
      </c>
    </row>
    <row r="1656" spans="1:22" x14ac:dyDescent="0.2">
      <c r="A1656" t="s">
        <v>330</v>
      </c>
      <c r="B1656" s="1" t="str">
        <f t="shared" si="152"/>
        <v>2C</v>
      </c>
      <c r="C1656">
        <v>24.241</v>
      </c>
      <c r="D1656">
        <f t="shared" si="150"/>
        <v>24.24</v>
      </c>
      <c r="E1656">
        <f>VLOOKUP(D1656,'Peak Combiner'!$A$5:$D$4980,4,FALSE)</f>
        <v>24.24</v>
      </c>
      <c r="F1656">
        <f>IFERROR(VLOOKUP(D1656,rt_comb!$A:$B,2,FALSE),D1656)</f>
        <v>24.24</v>
      </c>
      <c r="G1656">
        <v>78388181</v>
      </c>
      <c r="H1656">
        <f>SUMIFS($G:$G,$E:$E,18.51,'RAW2'!$A:$A,'RAW2'!A1656)</f>
        <v>91238914</v>
      </c>
      <c r="I1656" s="1" t="str">
        <f>VLOOKUP(A1656,'volatile collection data'!$G$6:$H$69,2,FALSE)</f>
        <v>C</v>
      </c>
      <c r="J1656" s="1">
        <f>VLOOKUP(A1656,'volatile collection data'!$G$6:$I$69,3,FALSE)</f>
        <v>2</v>
      </c>
      <c r="K1656" s="1" t="str">
        <f>VLOOKUP(A1656,'volatile collection data'!$G$6:$N$69,8,FALSE)</f>
        <v>17B</v>
      </c>
      <c r="L1656" s="1">
        <f>VLOOKUP(A1656,'volatile collection data'!$G$6:$J$69,4,FALSE)</f>
        <v>6.35</v>
      </c>
      <c r="M1656" s="1">
        <f>VLOOKUP($A1656,'volatile collection data'!$G$6:$M$69,6,FALSE)</f>
        <v>12</v>
      </c>
      <c r="N1656" s="1">
        <f>VLOOKUP($A1656,'volatile collection data'!$G$6:$M$69,7,FALSE)</f>
        <v>6.35</v>
      </c>
      <c r="O1656" s="1">
        <f>VLOOKUP(A1656,'volatile collection data'!$G$6:$K$69,5,FALSE)</f>
        <v>0</v>
      </c>
      <c r="P1656" s="1" t="str">
        <f t="shared" si="153"/>
        <v>2C</v>
      </c>
      <c r="Q1656">
        <f t="shared" si="151"/>
        <v>0.67649837617920705</v>
      </c>
      <c r="R1656" t="str">
        <f t="shared" si="154"/>
        <v>17B_0-C&amp;6.35%6.35@12</v>
      </c>
      <c r="S1656" t="str">
        <f t="shared" si="155"/>
        <v>2C-17B-VCS-Loc-22</v>
      </c>
      <c r="T1656" t="str">
        <f>IFERROR(IF(VLOOKUP(S1656,Bad!$A:$A,1,FALSE)='RAW2'!S1656,"yes","no"),"no")</f>
        <v>no</v>
      </c>
      <c r="U1656" t="str">
        <f>IFERROR(VLOOKUP(F1656,compounds!$A:$B,2,FALSE),"")</f>
        <v/>
      </c>
      <c r="V1656" t="str">
        <f>VLOOKUP(B1656,'volatile collection data'!$O:$P,2,FALSE)</f>
        <v>26.apr.22 17</v>
      </c>
    </row>
    <row r="1657" spans="1:22" x14ac:dyDescent="0.2">
      <c r="A1657" t="s">
        <v>330</v>
      </c>
      <c r="B1657" s="1" t="str">
        <f t="shared" si="152"/>
        <v>2C</v>
      </c>
      <c r="C1657">
        <v>24.335000000000001</v>
      </c>
      <c r="D1657">
        <f t="shared" si="150"/>
        <v>24.34</v>
      </c>
      <c r="E1657">
        <f>VLOOKUP(D1657,'Peak Combiner'!$A$5:$D$4980,4,FALSE)</f>
        <v>24.34</v>
      </c>
      <c r="F1657">
        <f>IFERROR(VLOOKUP(D1657,rt_comb!$A:$B,2,FALSE),D1657)</f>
        <v>24.34</v>
      </c>
      <c r="G1657">
        <v>21258335</v>
      </c>
      <c r="H1657">
        <f>SUMIFS($G:$G,$E:$E,18.51,'RAW2'!$A:$A,'RAW2'!A1657)</f>
        <v>91238914</v>
      </c>
      <c r="I1657" s="1" t="str">
        <f>VLOOKUP(A1657,'volatile collection data'!$G$6:$H$69,2,FALSE)</f>
        <v>C</v>
      </c>
      <c r="J1657" s="1">
        <f>VLOOKUP(A1657,'volatile collection data'!$G$6:$I$69,3,FALSE)</f>
        <v>2</v>
      </c>
      <c r="K1657" s="1" t="str">
        <f>VLOOKUP(A1657,'volatile collection data'!$G$6:$N$69,8,FALSE)</f>
        <v>17B</v>
      </c>
      <c r="L1657" s="1">
        <f>VLOOKUP(A1657,'volatile collection data'!$G$6:$J$69,4,FALSE)</f>
        <v>6.35</v>
      </c>
      <c r="M1657" s="1">
        <f>VLOOKUP($A1657,'volatile collection data'!$G$6:$M$69,6,FALSE)</f>
        <v>12</v>
      </c>
      <c r="N1657" s="1">
        <f>VLOOKUP($A1657,'volatile collection data'!$G$6:$M$69,7,FALSE)</f>
        <v>6.35</v>
      </c>
      <c r="O1657" s="1">
        <f>VLOOKUP(A1657,'volatile collection data'!$G$6:$K$69,5,FALSE)</f>
        <v>0</v>
      </c>
      <c r="P1657" s="1" t="str">
        <f t="shared" si="153"/>
        <v>2C</v>
      </c>
      <c r="Q1657">
        <f t="shared" si="151"/>
        <v>0.18346170206161061</v>
      </c>
      <c r="R1657" t="str">
        <f t="shared" si="154"/>
        <v>17B_0-C&amp;6.35%6.35@12</v>
      </c>
      <c r="S1657" t="str">
        <f t="shared" si="155"/>
        <v>2C-17B-VCS-Loc-22</v>
      </c>
      <c r="T1657" t="str">
        <f>IFERROR(IF(VLOOKUP(S1657,Bad!$A:$A,1,FALSE)='RAW2'!S1657,"yes","no"),"no")</f>
        <v>no</v>
      </c>
      <c r="U1657" t="str">
        <f>IFERROR(VLOOKUP(F1657,compounds!$A:$B,2,FALSE),"")</f>
        <v/>
      </c>
      <c r="V1657" t="str">
        <f>VLOOKUP(B1657,'volatile collection data'!$O:$P,2,FALSE)</f>
        <v>26.apr.22 17</v>
      </c>
    </row>
    <row r="1658" spans="1:22" x14ac:dyDescent="0.2">
      <c r="A1658" t="s">
        <v>330</v>
      </c>
      <c r="B1658" s="1" t="str">
        <f t="shared" si="152"/>
        <v>2C</v>
      </c>
      <c r="C1658">
        <v>24.442</v>
      </c>
      <c r="D1658">
        <f t="shared" si="150"/>
        <v>24.44</v>
      </c>
      <c r="E1658">
        <f>VLOOKUP(D1658,'Peak Combiner'!$A$5:$D$4980,4,FALSE)</f>
        <v>24.44</v>
      </c>
      <c r="F1658">
        <f>IFERROR(VLOOKUP(D1658,rt_comb!$A:$B,2,FALSE),D1658)</f>
        <v>24.44</v>
      </c>
      <c r="G1658">
        <v>96085866</v>
      </c>
      <c r="H1658">
        <f>SUMIFS($G:$G,$E:$E,18.51,'RAW2'!$A:$A,'RAW2'!A1658)</f>
        <v>91238914</v>
      </c>
      <c r="I1658" s="1" t="str">
        <f>VLOOKUP(A1658,'volatile collection data'!$G$6:$H$69,2,FALSE)</f>
        <v>C</v>
      </c>
      <c r="J1658" s="1">
        <f>VLOOKUP(A1658,'volatile collection data'!$G$6:$I$69,3,FALSE)</f>
        <v>2</v>
      </c>
      <c r="K1658" s="1" t="str">
        <f>VLOOKUP(A1658,'volatile collection data'!$G$6:$N$69,8,FALSE)</f>
        <v>17B</v>
      </c>
      <c r="L1658" s="1">
        <f>VLOOKUP(A1658,'volatile collection data'!$G$6:$J$69,4,FALSE)</f>
        <v>6.35</v>
      </c>
      <c r="M1658" s="1">
        <f>VLOOKUP($A1658,'volatile collection data'!$G$6:$M$69,6,FALSE)</f>
        <v>12</v>
      </c>
      <c r="N1658" s="1">
        <f>VLOOKUP($A1658,'volatile collection data'!$G$6:$M$69,7,FALSE)</f>
        <v>6.35</v>
      </c>
      <c r="O1658" s="1">
        <f>VLOOKUP(A1658,'volatile collection data'!$G$6:$K$69,5,FALSE)</f>
        <v>0</v>
      </c>
      <c r="P1658" s="1" t="str">
        <f t="shared" si="153"/>
        <v>2C</v>
      </c>
      <c r="Q1658">
        <f t="shared" si="151"/>
        <v>0.82923128835931126</v>
      </c>
      <c r="R1658" t="str">
        <f t="shared" si="154"/>
        <v>17B_0-C&amp;6.35%6.35@12</v>
      </c>
      <c r="S1658" t="str">
        <f t="shared" si="155"/>
        <v>2C-17B-VCS-Loc-22</v>
      </c>
      <c r="T1658" t="str">
        <f>IFERROR(IF(VLOOKUP(S1658,Bad!$A:$A,1,FALSE)='RAW2'!S1658,"yes","no"),"no")</f>
        <v>no</v>
      </c>
      <c r="U1658" t="str">
        <f>IFERROR(VLOOKUP(F1658,compounds!$A:$B,2,FALSE),"")</f>
        <v/>
      </c>
      <c r="V1658" t="str">
        <f>VLOOKUP(B1658,'volatile collection data'!$O:$P,2,FALSE)</f>
        <v>26.apr.22 17</v>
      </c>
    </row>
    <row r="1659" spans="1:22" x14ac:dyDescent="0.2">
      <c r="A1659" t="s">
        <v>330</v>
      </c>
      <c r="B1659" s="1" t="str">
        <f t="shared" si="152"/>
        <v>2C</v>
      </c>
      <c r="C1659">
        <v>24.545999999999999</v>
      </c>
      <c r="D1659">
        <f t="shared" si="150"/>
        <v>24.55</v>
      </c>
      <c r="E1659">
        <f>VLOOKUP(D1659,'Peak Combiner'!$A$5:$D$4980,4,FALSE)</f>
        <v>24.55</v>
      </c>
      <c r="F1659">
        <f>IFERROR(VLOOKUP(D1659,rt_comb!$A:$B,2,FALSE),D1659)</f>
        <v>24.55</v>
      </c>
      <c r="G1659">
        <v>26692687</v>
      </c>
      <c r="H1659">
        <f>SUMIFS($G:$G,$E:$E,18.51,'RAW2'!$A:$A,'RAW2'!A1659)</f>
        <v>91238914</v>
      </c>
      <c r="I1659" s="1" t="str">
        <f>VLOOKUP(A1659,'volatile collection data'!$G$6:$H$69,2,FALSE)</f>
        <v>C</v>
      </c>
      <c r="J1659" s="1">
        <f>VLOOKUP(A1659,'volatile collection data'!$G$6:$I$69,3,FALSE)</f>
        <v>2</v>
      </c>
      <c r="K1659" s="1" t="str">
        <f>VLOOKUP(A1659,'volatile collection data'!$G$6:$N$69,8,FALSE)</f>
        <v>17B</v>
      </c>
      <c r="L1659" s="1">
        <f>VLOOKUP(A1659,'volatile collection data'!$G$6:$J$69,4,FALSE)</f>
        <v>6.35</v>
      </c>
      <c r="M1659" s="1">
        <f>VLOOKUP($A1659,'volatile collection data'!$G$6:$M$69,6,FALSE)</f>
        <v>12</v>
      </c>
      <c r="N1659" s="1">
        <f>VLOOKUP($A1659,'volatile collection data'!$G$6:$M$69,7,FALSE)</f>
        <v>6.35</v>
      </c>
      <c r="O1659" s="1">
        <f>VLOOKUP(A1659,'volatile collection data'!$G$6:$K$69,5,FALSE)</f>
        <v>0</v>
      </c>
      <c r="P1659" s="1" t="str">
        <f t="shared" si="153"/>
        <v>2C</v>
      </c>
      <c r="Q1659">
        <f t="shared" si="151"/>
        <v>0.23036074036926349</v>
      </c>
      <c r="R1659" t="str">
        <f t="shared" si="154"/>
        <v>17B_0-C&amp;6.35%6.35@12</v>
      </c>
      <c r="S1659" t="str">
        <f t="shared" si="155"/>
        <v>2C-17B-VCS-Loc-22</v>
      </c>
      <c r="T1659" t="str">
        <f>IFERROR(IF(VLOOKUP(S1659,Bad!$A:$A,1,FALSE)='RAW2'!S1659,"yes","no"),"no")</f>
        <v>no</v>
      </c>
      <c r="U1659" t="str">
        <f>IFERROR(VLOOKUP(F1659,compounds!$A:$B,2,FALSE),"")</f>
        <v/>
      </c>
      <c r="V1659" t="str">
        <f>VLOOKUP(B1659,'volatile collection data'!$O:$P,2,FALSE)</f>
        <v>26.apr.22 17</v>
      </c>
    </row>
    <row r="1660" spans="1:22" x14ac:dyDescent="0.2">
      <c r="A1660" t="s">
        <v>330</v>
      </c>
      <c r="B1660" s="1" t="str">
        <f t="shared" si="152"/>
        <v>2C</v>
      </c>
      <c r="C1660">
        <v>24.62</v>
      </c>
      <c r="D1660">
        <f t="shared" si="150"/>
        <v>24.62</v>
      </c>
      <c r="E1660">
        <f>VLOOKUP(D1660,'Peak Combiner'!$A$5:$D$4980,4,FALSE)</f>
        <v>24.62</v>
      </c>
      <c r="F1660">
        <f>IFERROR(VLOOKUP(D1660,rt_comb!$A:$B,2,FALSE),D1660)</f>
        <v>24.62</v>
      </c>
      <c r="G1660">
        <v>27319010</v>
      </c>
      <c r="H1660">
        <f>SUMIFS($G:$G,$E:$E,18.51,'RAW2'!$A:$A,'RAW2'!A1660)</f>
        <v>91238914</v>
      </c>
      <c r="I1660" s="1" t="str">
        <f>VLOOKUP(A1660,'volatile collection data'!$G$6:$H$69,2,FALSE)</f>
        <v>C</v>
      </c>
      <c r="J1660" s="1">
        <f>VLOOKUP(A1660,'volatile collection data'!$G$6:$I$69,3,FALSE)</f>
        <v>2</v>
      </c>
      <c r="K1660" s="1" t="str">
        <f>VLOOKUP(A1660,'volatile collection data'!$G$6:$N$69,8,FALSE)</f>
        <v>17B</v>
      </c>
      <c r="L1660" s="1">
        <f>VLOOKUP(A1660,'volatile collection data'!$G$6:$J$69,4,FALSE)</f>
        <v>6.35</v>
      </c>
      <c r="M1660" s="1">
        <f>VLOOKUP($A1660,'volatile collection data'!$G$6:$M$69,6,FALSE)</f>
        <v>12</v>
      </c>
      <c r="N1660" s="1">
        <f>VLOOKUP($A1660,'volatile collection data'!$G$6:$M$69,7,FALSE)</f>
        <v>6.35</v>
      </c>
      <c r="O1660" s="1">
        <f>VLOOKUP(A1660,'volatile collection data'!$G$6:$K$69,5,FALSE)</f>
        <v>0</v>
      </c>
      <c r="P1660" s="1" t="str">
        <f t="shared" si="153"/>
        <v>2C</v>
      </c>
      <c r="Q1660">
        <f t="shared" si="151"/>
        <v>0.23576597476886882</v>
      </c>
      <c r="R1660" t="str">
        <f t="shared" si="154"/>
        <v>17B_0-C&amp;6.35%6.35@12</v>
      </c>
      <c r="S1660" t="str">
        <f t="shared" si="155"/>
        <v>2C-17B-VCS-Loc-22</v>
      </c>
      <c r="T1660" t="str">
        <f>IFERROR(IF(VLOOKUP(S1660,Bad!$A:$A,1,FALSE)='RAW2'!S1660,"yes","no"),"no")</f>
        <v>no</v>
      </c>
      <c r="U1660" t="str">
        <f>IFERROR(VLOOKUP(F1660,compounds!$A:$B,2,FALSE),"")</f>
        <v/>
      </c>
      <c r="V1660" t="str">
        <f>VLOOKUP(B1660,'volatile collection data'!$O:$P,2,FALSE)</f>
        <v>26.apr.22 17</v>
      </c>
    </row>
    <row r="1661" spans="1:22" x14ac:dyDescent="0.2">
      <c r="A1661" t="s">
        <v>330</v>
      </c>
      <c r="B1661" s="1" t="str">
        <f t="shared" si="152"/>
        <v>2C</v>
      </c>
      <c r="C1661">
        <v>24.696000000000002</v>
      </c>
      <c r="D1661">
        <f t="shared" si="150"/>
        <v>24.7</v>
      </c>
      <c r="E1661">
        <f>VLOOKUP(D1661,'Peak Combiner'!$A$5:$D$4980,4,FALSE)</f>
        <v>24.7</v>
      </c>
      <c r="F1661">
        <f>IFERROR(VLOOKUP(D1661,rt_comb!$A:$B,2,FALSE),D1661)</f>
        <v>24.7</v>
      </c>
      <c r="G1661">
        <v>26422317</v>
      </c>
      <c r="H1661">
        <f>SUMIFS($G:$G,$E:$E,18.51,'RAW2'!$A:$A,'RAW2'!A1661)</f>
        <v>91238914</v>
      </c>
      <c r="I1661" s="1" t="str">
        <f>VLOOKUP(A1661,'volatile collection data'!$G$6:$H$69,2,FALSE)</f>
        <v>C</v>
      </c>
      <c r="J1661" s="1">
        <f>VLOOKUP(A1661,'volatile collection data'!$G$6:$I$69,3,FALSE)</f>
        <v>2</v>
      </c>
      <c r="K1661" s="1" t="str">
        <f>VLOOKUP(A1661,'volatile collection data'!$G$6:$N$69,8,FALSE)</f>
        <v>17B</v>
      </c>
      <c r="L1661" s="1">
        <f>VLOOKUP(A1661,'volatile collection data'!$G$6:$J$69,4,FALSE)</f>
        <v>6.35</v>
      </c>
      <c r="M1661" s="1">
        <f>VLOOKUP($A1661,'volatile collection data'!$G$6:$M$69,6,FALSE)</f>
        <v>12</v>
      </c>
      <c r="N1661" s="1">
        <f>VLOOKUP($A1661,'volatile collection data'!$G$6:$M$69,7,FALSE)</f>
        <v>6.35</v>
      </c>
      <c r="O1661" s="1">
        <f>VLOOKUP(A1661,'volatile collection data'!$G$6:$K$69,5,FALSE)</f>
        <v>0</v>
      </c>
      <c r="P1661" s="1" t="str">
        <f t="shared" si="153"/>
        <v>2C</v>
      </c>
      <c r="Q1661">
        <f t="shared" si="151"/>
        <v>0.22802741838584387</v>
      </c>
      <c r="R1661" t="str">
        <f t="shared" si="154"/>
        <v>17B_0-C&amp;6.35%6.35@12</v>
      </c>
      <c r="S1661" t="str">
        <f t="shared" si="155"/>
        <v>2C-17B-VCS-Loc-22</v>
      </c>
      <c r="T1661" t="str">
        <f>IFERROR(IF(VLOOKUP(S1661,Bad!$A:$A,1,FALSE)='RAW2'!S1661,"yes","no"),"no")</f>
        <v>no</v>
      </c>
      <c r="U1661" t="str">
        <f>IFERROR(VLOOKUP(F1661,compounds!$A:$B,2,FALSE),"")</f>
        <v/>
      </c>
      <c r="V1661" t="str">
        <f>VLOOKUP(B1661,'volatile collection data'!$O:$P,2,FALSE)</f>
        <v>26.apr.22 17</v>
      </c>
    </row>
    <row r="1662" spans="1:22" x14ac:dyDescent="0.2">
      <c r="A1662" t="s">
        <v>330</v>
      </c>
      <c r="B1662" s="1" t="str">
        <f t="shared" si="152"/>
        <v>2C</v>
      </c>
      <c r="C1662">
        <v>24.814</v>
      </c>
      <c r="D1662">
        <f t="shared" ref="D1662:D1725" si="156">ROUND(C1662,2)</f>
        <v>24.81</v>
      </c>
      <c r="E1662">
        <f>VLOOKUP(D1662,'Peak Combiner'!$A$5:$D$4980,4,FALSE)</f>
        <v>24.81</v>
      </c>
      <c r="F1662">
        <f>IFERROR(VLOOKUP(D1662,rt_comb!$A:$B,2,FALSE),D1662)</f>
        <v>24.81</v>
      </c>
      <c r="G1662">
        <v>52467418</v>
      </c>
      <c r="H1662">
        <f>SUMIFS($G:$G,$E:$E,18.51,'RAW2'!$A:$A,'RAW2'!A1662)</f>
        <v>91238914</v>
      </c>
      <c r="I1662" s="1" t="str">
        <f>VLOOKUP(A1662,'volatile collection data'!$G$6:$H$69,2,FALSE)</f>
        <v>C</v>
      </c>
      <c r="J1662" s="1">
        <f>VLOOKUP(A1662,'volatile collection data'!$G$6:$I$69,3,FALSE)</f>
        <v>2</v>
      </c>
      <c r="K1662" s="1" t="str">
        <f>VLOOKUP(A1662,'volatile collection data'!$G$6:$N$69,8,FALSE)</f>
        <v>17B</v>
      </c>
      <c r="L1662" s="1">
        <f>VLOOKUP(A1662,'volatile collection data'!$G$6:$J$69,4,FALSE)</f>
        <v>6.35</v>
      </c>
      <c r="M1662" s="1">
        <f>VLOOKUP($A1662,'volatile collection data'!$G$6:$M$69,6,FALSE)</f>
        <v>12</v>
      </c>
      <c r="N1662" s="1">
        <f>VLOOKUP($A1662,'volatile collection data'!$G$6:$M$69,7,FALSE)</f>
        <v>6.35</v>
      </c>
      <c r="O1662" s="1">
        <f>VLOOKUP(A1662,'volatile collection data'!$G$6:$K$69,5,FALSE)</f>
        <v>0</v>
      </c>
      <c r="P1662" s="1" t="str">
        <f t="shared" si="153"/>
        <v>2C</v>
      </c>
      <c r="Q1662">
        <f t="shared" ref="Q1662:Q1725" si="157">IFERROR((30/H1662*G1662)/L1662/6,0)</f>
        <v>0.45279942239399212</v>
      </c>
      <c r="R1662" t="str">
        <f t="shared" si="154"/>
        <v>17B_0-C&amp;6.35%6.35@12</v>
      </c>
      <c r="S1662" t="str">
        <f t="shared" si="155"/>
        <v>2C-17B-VCS-Loc-22</v>
      </c>
      <c r="T1662" t="str">
        <f>IFERROR(IF(VLOOKUP(S1662,Bad!$A:$A,1,FALSE)='RAW2'!S1662,"yes","no"),"no")</f>
        <v>no</v>
      </c>
      <c r="U1662" t="str">
        <f>IFERROR(VLOOKUP(F1662,compounds!$A:$B,2,FALSE),"")</f>
        <v/>
      </c>
      <c r="V1662" t="str">
        <f>VLOOKUP(B1662,'volatile collection data'!$O:$P,2,FALSE)</f>
        <v>26.apr.22 17</v>
      </c>
    </row>
    <row r="1663" spans="1:22" x14ac:dyDescent="0.2">
      <c r="A1663" t="s">
        <v>330</v>
      </c>
      <c r="B1663" s="1" t="str">
        <f t="shared" si="152"/>
        <v>2C</v>
      </c>
      <c r="C1663">
        <v>24.911999999999999</v>
      </c>
      <c r="D1663">
        <f t="shared" si="156"/>
        <v>24.91</v>
      </c>
      <c r="E1663">
        <f>VLOOKUP(D1663,'Peak Combiner'!$A$5:$D$4980,4,FALSE)</f>
        <v>24.91</v>
      </c>
      <c r="F1663">
        <f>IFERROR(VLOOKUP(D1663,rt_comb!$A:$B,2,FALSE),D1663)</f>
        <v>24.91</v>
      </c>
      <c r="G1663">
        <v>16979097</v>
      </c>
      <c r="H1663">
        <f>SUMIFS($G:$G,$E:$E,18.51,'RAW2'!$A:$A,'RAW2'!A1663)</f>
        <v>91238914</v>
      </c>
      <c r="I1663" s="1" t="str">
        <f>VLOOKUP(A1663,'volatile collection data'!$G$6:$H$69,2,FALSE)</f>
        <v>C</v>
      </c>
      <c r="J1663" s="1">
        <f>VLOOKUP(A1663,'volatile collection data'!$G$6:$I$69,3,FALSE)</f>
        <v>2</v>
      </c>
      <c r="K1663" s="1" t="str">
        <f>VLOOKUP(A1663,'volatile collection data'!$G$6:$N$69,8,FALSE)</f>
        <v>17B</v>
      </c>
      <c r="L1663" s="1">
        <f>VLOOKUP(A1663,'volatile collection data'!$G$6:$J$69,4,FALSE)</f>
        <v>6.35</v>
      </c>
      <c r="M1663" s="1">
        <f>VLOOKUP($A1663,'volatile collection data'!$G$6:$M$69,6,FALSE)</f>
        <v>12</v>
      </c>
      <c r="N1663" s="1">
        <f>VLOOKUP($A1663,'volatile collection data'!$G$6:$M$69,7,FALSE)</f>
        <v>6.35</v>
      </c>
      <c r="O1663" s="1">
        <f>VLOOKUP(A1663,'volatile collection data'!$G$6:$K$69,5,FALSE)</f>
        <v>0</v>
      </c>
      <c r="P1663" s="1" t="str">
        <f t="shared" si="153"/>
        <v>2C</v>
      </c>
      <c r="Q1663">
        <f t="shared" si="157"/>
        <v>0.14653142097389971</v>
      </c>
      <c r="R1663" t="str">
        <f t="shared" si="154"/>
        <v>17B_0-C&amp;6.35%6.35@12</v>
      </c>
      <c r="S1663" t="str">
        <f t="shared" si="155"/>
        <v>2C-17B-VCS-Loc-22</v>
      </c>
      <c r="T1663" t="str">
        <f>IFERROR(IF(VLOOKUP(S1663,Bad!$A:$A,1,FALSE)='RAW2'!S1663,"yes","no"),"no")</f>
        <v>no</v>
      </c>
      <c r="U1663" t="str">
        <f>IFERROR(VLOOKUP(F1663,compounds!$A:$B,2,FALSE),"")</f>
        <v/>
      </c>
      <c r="V1663" t="str">
        <f>VLOOKUP(B1663,'volatile collection data'!$O:$P,2,FALSE)</f>
        <v>26.apr.22 17</v>
      </c>
    </row>
    <row r="1664" spans="1:22" x14ac:dyDescent="0.2">
      <c r="A1664" t="s">
        <v>330</v>
      </c>
      <c r="B1664" s="1" t="str">
        <f t="shared" si="152"/>
        <v>2C</v>
      </c>
      <c r="C1664">
        <v>24.984000000000002</v>
      </c>
      <c r="D1664">
        <f t="shared" si="156"/>
        <v>24.98</v>
      </c>
      <c r="E1664">
        <f>VLOOKUP(D1664,'Peak Combiner'!$A$5:$D$4980,4,FALSE)</f>
        <v>24.98</v>
      </c>
      <c r="F1664">
        <f>IFERROR(VLOOKUP(D1664,rt_comb!$A:$B,2,FALSE),D1664)</f>
        <v>24.98</v>
      </c>
      <c r="G1664">
        <v>31875781</v>
      </c>
      <c r="H1664">
        <f>SUMIFS($G:$G,$E:$E,18.51,'RAW2'!$A:$A,'RAW2'!A1664)</f>
        <v>91238914</v>
      </c>
      <c r="I1664" s="1" t="str">
        <f>VLOOKUP(A1664,'volatile collection data'!$G$6:$H$69,2,FALSE)</f>
        <v>C</v>
      </c>
      <c r="J1664" s="1">
        <f>VLOOKUP(A1664,'volatile collection data'!$G$6:$I$69,3,FALSE)</f>
        <v>2</v>
      </c>
      <c r="K1664" s="1" t="str">
        <f>VLOOKUP(A1664,'volatile collection data'!$G$6:$N$69,8,FALSE)</f>
        <v>17B</v>
      </c>
      <c r="L1664" s="1">
        <f>VLOOKUP(A1664,'volatile collection data'!$G$6:$J$69,4,FALSE)</f>
        <v>6.35</v>
      </c>
      <c r="M1664" s="1">
        <f>VLOOKUP($A1664,'volatile collection data'!$G$6:$M$69,6,FALSE)</f>
        <v>12</v>
      </c>
      <c r="N1664" s="1">
        <f>VLOOKUP($A1664,'volatile collection data'!$G$6:$M$69,7,FALSE)</f>
        <v>6.35</v>
      </c>
      <c r="O1664" s="1">
        <f>VLOOKUP(A1664,'volatile collection data'!$G$6:$K$69,5,FALSE)</f>
        <v>0</v>
      </c>
      <c r="P1664" s="1" t="str">
        <f t="shared" si="153"/>
        <v>2C</v>
      </c>
      <c r="Q1664">
        <f t="shared" si="157"/>
        <v>0.27509139529521703</v>
      </c>
      <c r="R1664" t="str">
        <f t="shared" si="154"/>
        <v>17B_0-C&amp;6.35%6.35@12</v>
      </c>
      <c r="S1664" t="str">
        <f t="shared" si="155"/>
        <v>2C-17B-VCS-Loc-22</v>
      </c>
      <c r="T1664" t="str">
        <f>IFERROR(IF(VLOOKUP(S1664,Bad!$A:$A,1,FALSE)='RAW2'!S1664,"yes","no"),"no")</f>
        <v>no</v>
      </c>
      <c r="U1664" t="str">
        <f>IFERROR(VLOOKUP(F1664,compounds!$A:$B,2,FALSE),"")</f>
        <v/>
      </c>
      <c r="V1664" t="str">
        <f>VLOOKUP(B1664,'volatile collection data'!$O:$P,2,FALSE)</f>
        <v>26.apr.22 17</v>
      </c>
    </row>
    <row r="1665" spans="1:22" x14ac:dyDescent="0.2">
      <c r="A1665" t="s">
        <v>330</v>
      </c>
      <c r="B1665" s="1" t="str">
        <f t="shared" si="152"/>
        <v>2C</v>
      </c>
      <c r="C1665">
        <v>25.073</v>
      </c>
      <c r="D1665">
        <f t="shared" si="156"/>
        <v>25.07</v>
      </c>
      <c r="E1665">
        <f>VLOOKUP(D1665,'Peak Combiner'!$A$5:$D$4980,4,FALSE)</f>
        <v>25.07</v>
      </c>
      <c r="F1665">
        <f>IFERROR(VLOOKUP(D1665,rt_comb!$A:$B,2,FALSE),D1665)</f>
        <v>25.07</v>
      </c>
      <c r="G1665">
        <v>21161933</v>
      </c>
      <c r="H1665">
        <f>SUMIFS($G:$G,$E:$E,18.51,'RAW2'!$A:$A,'RAW2'!A1665)</f>
        <v>91238914</v>
      </c>
      <c r="I1665" s="1" t="str">
        <f>VLOOKUP(A1665,'volatile collection data'!$G$6:$H$69,2,FALSE)</f>
        <v>C</v>
      </c>
      <c r="J1665" s="1">
        <f>VLOOKUP(A1665,'volatile collection data'!$G$6:$I$69,3,FALSE)</f>
        <v>2</v>
      </c>
      <c r="K1665" s="1" t="str">
        <f>VLOOKUP(A1665,'volatile collection data'!$G$6:$N$69,8,FALSE)</f>
        <v>17B</v>
      </c>
      <c r="L1665" s="1">
        <f>VLOOKUP(A1665,'volatile collection data'!$G$6:$J$69,4,FALSE)</f>
        <v>6.35</v>
      </c>
      <c r="M1665" s="1">
        <f>VLOOKUP($A1665,'volatile collection data'!$G$6:$M$69,6,FALSE)</f>
        <v>12</v>
      </c>
      <c r="N1665" s="1">
        <f>VLOOKUP($A1665,'volatile collection data'!$G$6:$M$69,7,FALSE)</f>
        <v>6.35</v>
      </c>
      <c r="O1665" s="1">
        <f>VLOOKUP(A1665,'volatile collection data'!$G$6:$K$69,5,FALSE)</f>
        <v>0</v>
      </c>
      <c r="P1665" s="1" t="str">
        <f t="shared" si="153"/>
        <v>2C</v>
      </c>
      <c r="Q1665">
        <f t="shared" si="157"/>
        <v>0.18262974250305894</v>
      </c>
      <c r="R1665" t="str">
        <f t="shared" si="154"/>
        <v>17B_0-C&amp;6.35%6.35@12</v>
      </c>
      <c r="S1665" t="str">
        <f t="shared" si="155"/>
        <v>2C-17B-VCS-Loc-22</v>
      </c>
      <c r="T1665" t="str">
        <f>IFERROR(IF(VLOOKUP(S1665,Bad!$A:$A,1,FALSE)='RAW2'!S1665,"yes","no"),"no")</f>
        <v>no</v>
      </c>
      <c r="U1665" t="str">
        <f>IFERROR(VLOOKUP(F1665,compounds!$A:$B,2,FALSE),"")</f>
        <v/>
      </c>
      <c r="V1665" t="str">
        <f>VLOOKUP(B1665,'volatile collection data'!$O:$P,2,FALSE)</f>
        <v>26.apr.22 17</v>
      </c>
    </row>
    <row r="1666" spans="1:22" x14ac:dyDescent="0.2">
      <c r="A1666" t="s">
        <v>330</v>
      </c>
      <c r="B1666" s="1" t="str">
        <f t="shared" si="152"/>
        <v>2C</v>
      </c>
      <c r="C1666">
        <v>25.154</v>
      </c>
      <c r="D1666">
        <f t="shared" si="156"/>
        <v>25.15</v>
      </c>
      <c r="E1666">
        <f>VLOOKUP(D1666,'Peak Combiner'!$A$5:$D$4980,4,FALSE)</f>
        <v>25.15</v>
      </c>
      <c r="F1666">
        <f>IFERROR(VLOOKUP(D1666,rt_comb!$A:$B,2,FALSE),D1666)</f>
        <v>25.15</v>
      </c>
      <c r="G1666">
        <v>43028884</v>
      </c>
      <c r="H1666">
        <f>SUMIFS($G:$G,$E:$E,18.51,'RAW2'!$A:$A,'RAW2'!A1666)</f>
        <v>91238914</v>
      </c>
      <c r="I1666" s="1" t="str">
        <f>VLOOKUP(A1666,'volatile collection data'!$G$6:$H$69,2,FALSE)</f>
        <v>C</v>
      </c>
      <c r="J1666" s="1">
        <f>VLOOKUP(A1666,'volatile collection data'!$G$6:$I$69,3,FALSE)</f>
        <v>2</v>
      </c>
      <c r="K1666" s="1" t="str">
        <f>VLOOKUP(A1666,'volatile collection data'!$G$6:$N$69,8,FALSE)</f>
        <v>17B</v>
      </c>
      <c r="L1666" s="1">
        <f>VLOOKUP(A1666,'volatile collection data'!$G$6:$J$69,4,FALSE)</f>
        <v>6.35</v>
      </c>
      <c r="M1666" s="1">
        <f>VLOOKUP($A1666,'volatile collection data'!$G$6:$M$69,6,FALSE)</f>
        <v>12</v>
      </c>
      <c r="N1666" s="1">
        <f>VLOOKUP($A1666,'volatile collection data'!$G$6:$M$69,7,FALSE)</f>
        <v>6.35</v>
      </c>
      <c r="O1666" s="1">
        <f>VLOOKUP(A1666,'volatile collection data'!$G$6:$K$69,5,FALSE)</f>
        <v>0</v>
      </c>
      <c r="P1666" s="1" t="str">
        <f t="shared" si="153"/>
        <v>2C</v>
      </c>
      <c r="Q1666">
        <f t="shared" si="157"/>
        <v>0.37134386566264971</v>
      </c>
      <c r="R1666" t="str">
        <f t="shared" si="154"/>
        <v>17B_0-C&amp;6.35%6.35@12</v>
      </c>
      <c r="S1666" t="str">
        <f t="shared" si="155"/>
        <v>2C-17B-VCS-Loc-22</v>
      </c>
      <c r="T1666" t="str">
        <f>IFERROR(IF(VLOOKUP(S1666,Bad!$A:$A,1,FALSE)='RAW2'!S1666,"yes","no"),"no")</f>
        <v>no</v>
      </c>
      <c r="U1666" t="str">
        <f>IFERROR(VLOOKUP(F1666,compounds!$A:$B,2,FALSE),"")</f>
        <v/>
      </c>
      <c r="V1666" t="str">
        <f>VLOOKUP(B1666,'volatile collection data'!$O:$P,2,FALSE)</f>
        <v>26.apr.22 17</v>
      </c>
    </row>
    <row r="1667" spans="1:22" x14ac:dyDescent="0.2">
      <c r="A1667" t="s">
        <v>330</v>
      </c>
      <c r="B1667" s="1" t="str">
        <f t="shared" ref="B1667:B1730" si="158">LEFT(A1667,FIND("-",A1667)-1)</f>
        <v>2C</v>
      </c>
      <c r="C1667">
        <v>25.454000000000001</v>
      </c>
      <c r="D1667">
        <f t="shared" si="156"/>
        <v>25.45</v>
      </c>
      <c r="E1667">
        <f>VLOOKUP(D1667,'Peak Combiner'!$A$5:$D$4980,4,FALSE)</f>
        <v>25.45</v>
      </c>
      <c r="F1667">
        <f>IFERROR(VLOOKUP(D1667,rt_comb!$A:$B,2,FALSE),D1667)</f>
        <v>25.45</v>
      </c>
      <c r="G1667">
        <v>93516916</v>
      </c>
      <c r="H1667">
        <f>SUMIFS($G:$G,$E:$E,18.51,'RAW2'!$A:$A,'RAW2'!A1667)</f>
        <v>91238914</v>
      </c>
      <c r="I1667" s="1" t="str">
        <f>VLOOKUP(A1667,'volatile collection data'!$G$6:$H$69,2,FALSE)</f>
        <v>C</v>
      </c>
      <c r="J1667" s="1">
        <f>VLOOKUP(A1667,'volatile collection data'!$G$6:$I$69,3,FALSE)</f>
        <v>2</v>
      </c>
      <c r="K1667" s="1" t="str">
        <f>VLOOKUP(A1667,'volatile collection data'!$G$6:$N$69,8,FALSE)</f>
        <v>17B</v>
      </c>
      <c r="L1667" s="1">
        <f>VLOOKUP(A1667,'volatile collection data'!$G$6:$J$69,4,FALSE)</f>
        <v>6.35</v>
      </c>
      <c r="M1667" s="1">
        <f>VLOOKUP($A1667,'volatile collection data'!$G$6:$M$69,6,FALSE)</f>
        <v>12</v>
      </c>
      <c r="N1667" s="1">
        <f>VLOOKUP($A1667,'volatile collection data'!$G$6:$M$69,7,FALSE)</f>
        <v>6.35</v>
      </c>
      <c r="O1667" s="1">
        <f>VLOOKUP(A1667,'volatile collection data'!$G$6:$K$69,5,FALSE)</f>
        <v>0</v>
      </c>
      <c r="P1667" s="1" t="str">
        <f t="shared" ref="P1667:P1730" si="159">J1667&amp;I1667</f>
        <v>2C</v>
      </c>
      <c r="Q1667">
        <f t="shared" si="157"/>
        <v>0.80706097542035471</v>
      </c>
      <c r="R1667" t="str">
        <f t="shared" ref="R1667:R1730" si="160">K1667&amp;"_"&amp;O1667&amp;"-"&amp;I1667&amp;"&amp;"&amp;L1667&amp;"%"&amp;N1667&amp;"@"&amp;M1667</f>
        <v>17B_0-C&amp;6.35%6.35@12</v>
      </c>
      <c r="S1667" t="str">
        <f t="shared" ref="S1667:S1730" si="161">A1667</f>
        <v>2C-17B-VCS-Loc-22</v>
      </c>
      <c r="T1667" t="str">
        <f>IFERROR(IF(VLOOKUP(S1667,Bad!$A:$A,1,FALSE)='RAW2'!S1667,"yes","no"),"no")</f>
        <v>no</v>
      </c>
      <c r="U1667" t="str">
        <f>IFERROR(VLOOKUP(F1667,compounds!$A:$B,2,FALSE),"")</f>
        <v/>
      </c>
      <c r="V1667" t="str">
        <f>VLOOKUP(B1667,'volatile collection data'!$O:$P,2,FALSE)</f>
        <v>26.apr.22 17</v>
      </c>
    </row>
    <row r="1668" spans="1:22" x14ac:dyDescent="0.2">
      <c r="A1668" t="s">
        <v>330</v>
      </c>
      <c r="B1668" s="1" t="str">
        <f t="shared" si="158"/>
        <v>2C</v>
      </c>
      <c r="C1668">
        <v>25.523</v>
      </c>
      <c r="D1668">
        <f t="shared" si="156"/>
        <v>25.52</v>
      </c>
      <c r="E1668">
        <f>VLOOKUP(D1668,'Peak Combiner'!$A$5:$D$4980,4,FALSE)</f>
        <v>25.52</v>
      </c>
      <c r="F1668">
        <f>IFERROR(VLOOKUP(D1668,rt_comb!$A:$B,2,FALSE),D1668)</f>
        <v>25.52</v>
      </c>
      <c r="G1668">
        <v>17082769</v>
      </c>
      <c r="H1668">
        <f>SUMIFS($G:$G,$E:$E,18.51,'RAW2'!$A:$A,'RAW2'!A1668)</f>
        <v>91238914</v>
      </c>
      <c r="I1668" s="1" t="str">
        <f>VLOOKUP(A1668,'volatile collection data'!$G$6:$H$69,2,FALSE)</f>
        <v>C</v>
      </c>
      <c r="J1668" s="1">
        <f>VLOOKUP(A1668,'volatile collection data'!$G$6:$I$69,3,FALSE)</f>
        <v>2</v>
      </c>
      <c r="K1668" s="1" t="str">
        <f>VLOOKUP(A1668,'volatile collection data'!$G$6:$N$69,8,FALSE)</f>
        <v>17B</v>
      </c>
      <c r="L1668" s="1">
        <f>VLOOKUP(A1668,'volatile collection data'!$G$6:$J$69,4,FALSE)</f>
        <v>6.35</v>
      </c>
      <c r="M1668" s="1">
        <f>VLOOKUP($A1668,'volatile collection data'!$G$6:$M$69,6,FALSE)</f>
        <v>12</v>
      </c>
      <c r="N1668" s="1">
        <f>VLOOKUP($A1668,'volatile collection data'!$G$6:$M$69,7,FALSE)</f>
        <v>6.35</v>
      </c>
      <c r="O1668" s="1">
        <f>VLOOKUP(A1668,'volatile collection data'!$G$6:$K$69,5,FALSE)</f>
        <v>0</v>
      </c>
      <c r="P1668" s="1" t="str">
        <f t="shared" si="159"/>
        <v>2C</v>
      </c>
      <c r="Q1668">
        <f t="shared" si="157"/>
        <v>0.14742612140909991</v>
      </c>
      <c r="R1668" t="str">
        <f t="shared" si="160"/>
        <v>17B_0-C&amp;6.35%6.35@12</v>
      </c>
      <c r="S1668" t="str">
        <f t="shared" si="161"/>
        <v>2C-17B-VCS-Loc-22</v>
      </c>
      <c r="T1668" t="str">
        <f>IFERROR(IF(VLOOKUP(S1668,Bad!$A:$A,1,FALSE)='RAW2'!S1668,"yes","no"),"no")</f>
        <v>no</v>
      </c>
      <c r="U1668" t="str">
        <f>IFERROR(VLOOKUP(F1668,compounds!$A:$B,2,FALSE),"")</f>
        <v/>
      </c>
      <c r="V1668" t="str">
        <f>VLOOKUP(B1668,'volatile collection data'!$O:$P,2,FALSE)</f>
        <v>26.apr.22 17</v>
      </c>
    </row>
    <row r="1669" spans="1:22" x14ac:dyDescent="0.2">
      <c r="A1669" t="s">
        <v>330</v>
      </c>
      <c r="B1669" s="1" t="str">
        <f t="shared" si="158"/>
        <v>2C</v>
      </c>
      <c r="C1669">
        <v>25.619</v>
      </c>
      <c r="D1669">
        <f t="shared" si="156"/>
        <v>25.62</v>
      </c>
      <c r="E1669">
        <f>VLOOKUP(D1669,'Peak Combiner'!$A$5:$D$4980,4,FALSE)</f>
        <v>25.62</v>
      </c>
      <c r="F1669">
        <f>IFERROR(VLOOKUP(D1669,rt_comb!$A:$B,2,FALSE),D1669)</f>
        <v>25.62</v>
      </c>
      <c r="G1669">
        <v>45984609</v>
      </c>
      <c r="H1669">
        <f>SUMIFS($G:$G,$E:$E,18.51,'RAW2'!$A:$A,'RAW2'!A1669)</f>
        <v>91238914</v>
      </c>
      <c r="I1669" s="1" t="str">
        <f>VLOOKUP(A1669,'volatile collection data'!$G$6:$H$69,2,FALSE)</f>
        <v>C</v>
      </c>
      <c r="J1669" s="1">
        <f>VLOOKUP(A1669,'volatile collection data'!$G$6:$I$69,3,FALSE)</f>
        <v>2</v>
      </c>
      <c r="K1669" s="1" t="str">
        <f>VLOOKUP(A1669,'volatile collection data'!$G$6:$N$69,8,FALSE)</f>
        <v>17B</v>
      </c>
      <c r="L1669" s="1">
        <f>VLOOKUP(A1669,'volatile collection data'!$G$6:$J$69,4,FALSE)</f>
        <v>6.35</v>
      </c>
      <c r="M1669" s="1">
        <f>VLOOKUP($A1669,'volatile collection data'!$G$6:$M$69,6,FALSE)</f>
        <v>12</v>
      </c>
      <c r="N1669" s="1">
        <f>VLOOKUP($A1669,'volatile collection data'!$G$6:$M$69,7,FALSE)</f>
        <v>6.35</v>
      </c>
      <c r="O1669" s="1">
        <f>VLOOKUP(A1669,'volatile collection data'!$G$6:$K$69,5,FALSE)</f>
        <v>0</v>
      </c>
      <c r="P1669" s="1" t="str">
        <f t="shared" si="159"/>
        <v>2C</v>
      </c>
      <c r="Q1669">
        <f t="shared" si="157"/>
        <v>0.39685208817048268</v>
      </c>
      <c r="R1669" t="str">
        <f t="shared" si="160"/>
        <v>17B_0-C&amp;6.35%6.35@12</v>
      </c>
      <c r="S1669" t="str">
        <f t="shared" si="161"/>
        <v>2C-17B-VCS-Loc-22</v>
      </c>
      <c r="T1669" t="str">
        <f>IFERROR(IF(VLOOKUP(S1669,Bad!$A:$A,1,FALSE)='RAW2'!S1669,"yes","no"),"no")</f>
        <v>no</v>
      </c>
      <c r="U1669" t="str">
        <f>IFERROR(VLOOKUP(F1669,compounds!$A:$B,2,FALSE),"")</f>
        <v/>
      </c>
      <c r="V1669" t="str">
        <f>VLOOKUP(B1669,'volatile collection data'!$O:$P,2,FALSE)</f>
        <v>26.apr.22 17</v>
      </c>
    </row>
    <row r="1670" spans="1:22" x14ac:dyDescent="0.2">
      <c r="A1670" t="s">
        <v>330</v>
      </c>
      <c r="B1670" s="1" t="str">
        <f t="shared" si="158"/>
        <v>2C</v>
      </c>
      <c r="C1670">
        <v>25.673999999999999</v>
      </c>
      <c r="D1670">
        <f t="shared" si="156"/>
        <v>25.67</v>
      </c>
      <c r="E1670">
        <f>VLOOKUP(D1670,'Peak Combiner'!$A$5:$D$4980,4,FALSE)</f>
        <v>25.67</v>
      </c>
      <c r="F1670">
        <f>IFERROR(VLOOKUP(D1670,rt_comb!$A:$B,2,FALSE),D1670)</f>
        <v>25.67</v>
      </c>
      <c r="G1670">
        <v>44000844</v>
      </c>
      <c r="H1670">
        <f>SUMIFS($G:$G,$E:$E,18.51,'RAW2'!$A:$A,'RAW2'!A1670)</f>
        <v>91238914</v>
      </c>
      <c r="I1670" s="1" t="str">
        <f>VLOOKUP(A1670,'volatile collection data'!$G$6:$H$69,2,FALSE)</f>
        <v>C</v>
      </c>
      <c r="J1670" s="1">
        <f>VLOOKUP(A1670,'volatile collection data'!$G$6:$I$69,3,FALSE)</f>
        <v>2</v>
      </c>
      <c r="K1670" s="1" t="str">
        <f>VLOOKUP(A1670,'volatile collection data'!$G$6:$N$69,8,FALSE)</f>
        <v>17B</v>
      </c>
      <c r="L1670" s="1">
        <f>VLOOKUP(A1670,'volatile collection data'!$G$6:$J$69,4,FALSE)</f>
        <v>6.35</v>
      </c>
      <c r="M1670" s="1">
        <f>VLOOKUP($A1670,'volatile collection data'!$G$6:$M$69,6,FALSE)</f>
        <v>12</v>
      </c>
      <c r="N1670" s="1">
        <f>VLOOKUP($A1670,'volatile collection data'!$G$6:$M$69,7,FALSE)</f>
        <v>6.35</v>
      </c>
      <c r="O1670" s="1">
        <f>VLOOKUP(A1670,'volatile collection data'!$G$6:$K$69,5,FALSE)</f>
        <v>0</v>
      </c>
      <c r="P1670" s="1" t="str">
        <f t="shared" si="159"/>
        <v>2C</v>
      </c>
      <c r="Q1670">
        <f t="shared" si="157"/>
        <v>0.37973198429639043</v>
      </c>
      <c r="R1670" t="str">
        <f t="shared" si="160"/>
        <v>17B_0-C&amp;6.35%6.35@12</v>
      </c>
      <c r="S1670" t="str">
        <f t="shared" si="161"/>
        <v>2C-17B-VCS-Loc-22</v>
      </c>
      <c r="T1670" t="str">
        <f>IFERROR(IF(VLOOKUP(S1670,Bad!$A:$A,1,FALSE)='RAW2'!S1670,"yes","no"),"no")</f>
        <v>no</v>
      </c>
      <c r="U1670" t="str">
        <f>IFERROR(VLOOKUP(F1670,compounds!$A:$B,2,FALSE),"")</f>
        <v/>
      </c>
      <c r="V1670" t="str">
        <f>VLOOKUP(B1670,'volatile collection data'!$O:$P,2,FALSE)</f>
        <v>26.apr.22 17</v>
      </c>
    </row>
    <row r="1671" spans="1:22" x14ac:dyDescent="0.2">
      <c r="A1671" t="s">
        <v>330</v>
      </c>
      <c r="B1671" s="1" t="str">
        <f t="shared" si="158"/>
        <v>2C</v>
      </c>
      <c r="C1671">
        <v>25.821999999999999</v>
      </c>
      <c r="D1671">
        <f t="shared" si="156"/>
        <v>25.82</v>
      </c>
      <c r="E1671">
        <f>VLOOKUP(D1671,'Peak Combiner'!$A$5:$D$4980,4,FALSE)</f>
        <v>25.82</v>
      </c>
      <c r="F1671">
        <f>IFERROR(VLOOKUP(D1671,rt_comb!$A:$B,2,FALSE),D1671)</f>
        <v>25.82</v>
      </c>
      <c r="G1671">
        <v>64044838</v>
      </c>
      <c r="H1671">
        <f>SUMIFS($G:$G,$E:$E,18.51,'RAW2'!$A:$A,'RAW2'!A1671)</f>
        <v>91238914</v>
      </c>
      <c r="I1671" s="1" t="str">
        <f>VLOOKUP(A1671,'volatile collection data'!$G$6:$H$69,2,FALSE)</f>
        <v>C</v>
      </c>
      <c r="J1671" s="1">
        <f>VLOOKUP(A1671,'volatile collection data'!$G$6:$I$69,3,FALSE)</f>
        <v>2</v>
      </c>
      <c r="K1671" s="1" t="str">
        <f>VLOOKUP(A1671,'volatile collection data'!$G$6:$N$69,8,FALSE)</f>
        <v>17B</v>
      </c>
      <c r="L1671" s="1">
        <f>VLOOKUP(A1671,'volatile collection data'!$G$6:$J$69,4,FALSE)</f>
        <v>6.35</v>
      </c>
      <c r="M1671" s="1">
        <f>VLOOKUP($A1671,'volatile collection data'!$G$6:$M$69,6,FALSE)</f>
        <v>12</v>
      </c>
      <c r="N1671" s="1">
        <f>VLOOKUP($A1671,'volatile collection data'!$G$6:$M$69,7,FALSE)</f>
        <v>6.35</v>
      </c>
      <c r="O1671" s="1">
        <f>VLOOKUP(A1671,'volatile collection data'!$G$6:$K$69,5,FALSE)</f>
        <v>0</v>
      </c>
      <c r="P1671" s="1" t="str">
        <f t="shared" si="159"/>
        <v>2C</v>
      </c>
      <c r="Q1671">
        <f t="shared" si="157"/>
        <v>0.55271379380088415</v>
      </c>
      <c r="R1671" t="str">
        <f t="shared" si="160"/>
        <v>17B_0-C&amp;6.35%6.35@12</v>
      </c>
      <c r="S1671" t="str">
        <f t="shared" si="161"/>
        <v>2C-17B-VCS-Loc-22</v>
      </c>
      <c r="T1671" t="str">
        <f>IFERROR(IF(VLOOKUP(S1671,Bad!$A:$A,1,FALSE)='RAW2'!S1671,"yes","no"),"no")</f>
        <v>no</v>
      </c>
      <c r="U1671" t="str">
        <f>IFERROR(VLOOKUP(F1671,compounds!$A:$B,2,FALSE),"")</f>
        <v/>
      </c>
      <c r="V1671" t="str">
        <f>VLOOKUP(B1671,'volatile collection data'!$O:$P,2,FALSE)</f>
        <v>26.apr.22 17</v>
      </c>
    </row>
    <row r="1672" spans="1:22" x14ac:dyDescent="0.2">
      <c r="A1672" t="s">
        <v>330</v>
      </c>
      <c r="B1672" s="1" t="str">
        <f t="shared" si="158"/>
        <v>2C</v>
      </c>
      <c r="C1672">
        <v>25.965</v>
      </c>
      <c r="D1672">
        <f t="shared" si="156"/>
        <v>25.97</v>
      </c>
      <c r="E1672">
        <f>VLOOKUP(D1672,'Peak Combiner'!$A$5:$D$4980,4,FALSE)</f>
        <v>25.97</v>
      </c>
      <c r="F1672">
        <f>IFERROR(VLOOKUP(D1672,rt_comb!$A:$B,2,FALSE),D1672)</f>
        <v>25.97</v>
      </c>
      <c r="G1672">
        <v>28852962</v>
      </c>
      <c r="H1672">
        <f>SUMIFS($G:$G,$E:$E,18.51,'RAW2'!$A:$A,'RAW2'!A1672)</f>
        <v>91238914</v>
      </c>
      <c r="I1672" s="1" t="str">
        <f>VLOOKUP(A1672,'volatile collection data'!$G$6:$H$69,2,FALSE)</f>
        <v>C</v>
      </c>
      <c r="J1672" s="1">
        <f>VLOOKUP(A1672,'volatile collection data'!$G$6:$I$69,3,FALSE)</f>
        <v>2</v>
      </c>
      <c r="K1672" s="1" t="str">
        <f>VLOOKUP(A1672,'volatile collection data'!$G$6:$N$69,8,FALSE)</f>
        <v>17B</v>
      </c>
      <c r="L1672" s="1">
        <f>VLOOKUP(A1672,'volatile collection data'!$G$6:$J$69,4,FALSE)</f>
        <v>6.35</v>
      </c>
      <c r="M1672" s="1">
        <f>VLOOKUP($A1672,'volatile collection data'!$G$6:$M$69,6,FALSE)</f>
        <v>12</v>
      </c>
      <c r="N1672" s="1">
        <f>VLOOKUP($A1672,'volatile collection data'!$G$6:$M$69,7,FALSE)</f>
        <v>6.35</v>
      </c>
      <c r="O1672" s="1">
        <f>VLOOKUP(A1672,'volatile collection data'!$G$6:$K$69,5,FALSE)</f>
        <v>0</v>
      </c>
      <c r="P1672" s="1" t="str">
        <f t="shared" si="159"/>
        <v>2C</v>
      </c>
      <c r="Q1672">
        <f t="shared" si="157"/>
        <v>0.24900414439978355</v>
      </c>
      <c r="R1672" t="str">
        <f t="shared" si="160"/>
        <v>17B_0-C&amp;6.35%6.35@12</v>
      </c>
      <c r="S1672" t="str">
        <f t="shared" si="161"/>
        <v>2C-17B-VCS-Loc-22</v>
      </c>
      <c r="T1672" t="str">
        <f>IFERROR(IF(VLOOKUP(S1672,Bad!$A:$A,1,FALSE)='RAW2'!S1672,"yes","no"),"no")</f>
        <v>no</v>
      </c>
      <c r="U1672" t="str">
        <f>IFERROR(VLOOKUP(F1672,compounds!$A:$B,2,FALSE),"")</f>
        <v/>
      </c>
      <c r="V1672" t="str">
        <f>VLOOKUP(B1672,'volatile collection data'!$O:$P,2,FALSE)</f>
        <v>26.apr.22 17</v>
      </c>
    </row>
    <row r="1673" spans="1:22" x14ac:dyDescent="0.2">
      <c r="A1673" t="s">
        <v>330</v>
      </c>
      <c r="B1673" s="1" t="str">
        <f t="shared" si="158"/>
        <v>2C</v>
      </c>
      <c r="C1673">
        <v>26.132000000000001</v>
      </c>
      <c r="D1673">
        <f t="shared" si="156"/>
        <v>26.13</v>
      </c>
      <c r="E1673">
        <f>VLOOKUP(D1673,'Peak Combiner'!$A$5:$D$4980,4,FALSE)</f>
        <v>26.13</v>
      </c>
      <c r="F1673">
        <f>IFERROR(VLOOKUP(D1673,rt_comb!$A:$B,2,FALSE),D1673)</f>
        <v>26.13</v>
      </c>
      <c r="G1673">
        <v>60796711</v>
      </c>
      <c r="H1673">
        <f>SUMIFS($G:$G,$E:$E,18.51,'RAW2'!$A:$A,'RAW2'!A1673)</f>
        <v>91238914</v>
      </c>
      <c r="I1673" s="1" t="str">
        <f>VLOOKUP(A1673,'volatile collection data'!$G$6:$H$69,2,FALSE)</f>
        <v>C</v>
      </c>
      <c r="J1673" s="1">
        <f>VLOOKUP(A1673,'volatile collection data'!$G$6:$I$69,3,FALSE)</f>
        <v>2</v>
      </c>
      <c r="K1673" s="1" t="str">
        <f>VLOOKUP(A1673,'volatile collection data'!$G$6:$N$69,8,FALSE)</f>
        <v>17B</v>
      </c>
      <c r="L1673" s="1">
        <f>VLOOKUP(A1673,'volatile collection data'!$G$6:$J$69,4,FALSE)</f>
        <v>6.35</v>
      </c>
      <c r="M1673" s="1">
        <f>VLOOKUP($A1673,'volatile collection data'!$G$6:$M$69,6,FALSE)</f>
        <v>12</v>
      </c>
      <c r="N1673" s="1">
        <f>VLOOKUP($A1673,'volatile collection data'!$G$6:$M$69,7,FALSE)</f>
        <v>6.35</v>
      </c>
      <c r="O1673" s="1">
        <f>VLOOKUP(A1673,'volatile collection data'!$G$6:$K$69,5,FALSE)</f>
        <v>0</v>
      </c>
      <c r="P1673" s="1" t="str">
        <f t="shared" si="159"/>
        <v>2C</v>
      </c>
      <c r="Q1673">
        <f t="shared" si="157"/>
        <v>0.52468211079596982</v>
      </c>
      <c r="R1673" t="str">
        <f t="shared" si="160"/>
        <v>17B_0-C&amp;6.35%6.35@12</v>
      </c>
      <c r="S1673" t="str">
        <f t="shared" si="161"/>
        <v>2C-17B-VCS-Loc-22</v>
      </c>
      <c r="T1673" t="str">
        <f>IFERROR(IF(VLOOKUP(S1673,Bad!$A:$A,1,FALSE)='RAW2'!S1673,"yes","no"),"no")</f>
        <v>no</v>
      </c>
      <c r="U1673" t="str">
        <f>IFERROR(VLOOKUP(F1673,compounds!$A:$B,2,FALSE),"")</f>
        <v/>
      </c>
      <c r="V1673" t="str">
        <f>VLOOKUP(B1673,'volatile collection data'!$O:$P,2,FALSE)</f>
        <v>26.apr.22 17</v>
      </c>
    </row>
    <row r="1674" spans="1:22" x14ac:dyDescent="0.2">
      <c r="A1674" t="s">
        <v>330</v>
      </c>
      <c r="B1674" s="1" t="str">
        <f t="shared" si="158"/>
        <v>2C</v>
      </c>
      <c r="C1674">
        <v>26.178000000000001</v>
      </c>
      <c r="D1674">
        <f t="shared" si="156"/>
        <v>26.18</v>
      </c>
      <c r="E1674">
        <f>VLOOKUP(D1674,'Peak Combiner'!$A$5:$D$4980,4,FALSE)</f>
        <v>26.18</v>
      </c>
      <c r="F1674">
        <f>IFERROR(VLOOKUP(D1674,rt_comb!$A:$B,2,FALSE),D1674)</f>
        <v>26.18</v>
      </c>
      <c r="G1674">
        <v>64141814</v>
      </c>
      <c r="H1674">
        <f>SUMIFS($G:$G,$E:$E,18.51,'RAW2'!$A:$A,'RAW2'!A1674)</f>
        <v>91238914</v>
      </c>
      <c r="I1674" s="1" t="str">
        <f>VLOOKUP(A1674,'volatile collection data'!$G$6:$H$69,2,FALSE)</f>
        <v>C</v>
      </c>
      <c r="J1674" s="1">
        <f>VLOOKUP(A1674,'volatile collection data'!$G$6:$I$69,3,FALSE)</f>
        <v>2</v>
      </c>
      <c r="K1674" s="1" t="str">
        <f>VLOOKUP(A1674,'volatile collection data'!$G$6:$N$69,8,FALSE)</f>
        <v>17B</v>
      </c>
      <c r="L1674" s="1">
        <f>VLOOKUP(A1674,'volatile collection data'!$G$6:$J$69,4,FALSE)</f>
        <v>6.35</v>
      </c>
      <c r="M1674" s="1">
        <f>VLOOKUP($A1674,'volatile collection data'!$G$6:$M$69,6,FALSE)</f>
        <v>12</v>
      </c>
      <c r="N1674" s="1">
        <f>VLOOKUP($A1674,'volatile collection data'!$G$6:$M$69,7,FALSE)</f>
        <v>6.35</v>
      </c>
      <c r="O1674" s="1">
        <f>VLOOKUP(A1674,'volatile collection data'!$G$6:$K$69,5,FALSE)</f>
        <v>0</v>
      </c>
      <c r="P1674" s="1" t="str">
        <f t="shared" si="159"/>
        <v>2C</v>
      </c>
      <c r="Q1674">
        <f t="shared" si="157"/>
        <v>0.55355070704075582</v>
      </c>
      <c r="R1674" t="str">
        <f t="shared" si="160"/>
        <v>17B_0-C&amp;6.35%6.35@12</v>
      </c>
      <c r="S1674" t="str">
        <f t="shared" si="161"/>
        <v>2C-17B-VCS-Loc-22</v>
      </c>
      <c r="T1674" t="str">
        <f>IFERROR(IF(VLOOKUP(S1674,Bad!$A:$A,1,FALSE)='RAW2'!S1674,"yes","no"),"no")</f>
        <v>no</v>
      </c>
      <c r="U1674" t="str">
        <f>IFERROR(VLOOKUP(F1674,compounds!$A:$B,2,FALSE),"")</f>
        <v/>
      </c>
      <c r="V1674" t="str">
        <f>VLOOKUP(B1674,'volatile collection data'!$O:$P,2,FALSE)</f>
        <v>26.apr.22 17</v>
      </c>
    </row>
    <row r="1675" spans="1:22" x14ac:dyDescent="0.2">
      <c r="A1675" t="s">
        <v>330</v>
      </c>
      <c r="B1675" s="1" t="str">
        <f t="shared" si="158"/>
        <v>2C</v>
      </c>
      <c r="C1675">
        <v>26.407</v>
      </c>
      <c r="D1675">
        <f t="shared" si="156"/>
        <v>26.41</v>
      </c>
      <c r="E1675">
        <f>VLOOKUP(D1675,'Peak Combiner'!$A$5:$D$4980,4,FALSE)</f>
        <v>26.41</v>
      </c>
      <c r="F1675">
        <f>IFERROR(VLOOKUP(D1675,rt_comb!$A:$B,2,FALSE),D1675)</f>
        <v>26.41</v>
      </c>
      <c r="G1675">
        <v>55712094</v>
      </c>
      <c r="H1675">
        <f>SUMIFS($G:$G,$E:$E,18.51,'RAW2'!$A:$A,'RAW2'!A1675)</f>
        <v>91238914</v>
      </c>
      <c r="I1675" s="1" t="str">
        <f>VLOOKUP(A1675,'volatile collection data'!$G$6:$H$69,2,FALSE)</f>
        <v>C</v>
      </c>
      <c r="J1675" s="1">
        <f>VLOOKUP(A1675,'volatile collection data'!$G$6:$I$69,3,FALSE)</f>
        <v>2</v>
      </c>
      <c r="K1675" s="1" t="str">
        <f>VLOOKUP(A1675,'volatile collection data'!$G$6:$N$69,8,FALSE)</f>
        <v>17B</v>
      </c>
      <c r="L1675" s="1">
        <f>VLOOKUP(A1675,'volatile collection data'!$G$6:$J$69,4,FALSE)</f>
        <v>6.35</v>
      </c>
      <c r="M1675" s="1">
        <f>VLOOKUP($A1675,'volatile collection data'!$G$6:$M$69,6,FALSE)</f>
        <v>12</v>
      </c>
      <c r="N1675" s="1">
        <f>VLOOKUP($A1675,'volatile collection data'!$G$6:$M$69,7,FALSE)</f>
        <v>6.35</v>
      </c>
      <c r="O1675" s="1">
        <f>VLOOKUP(A1675,'volatile collection data'!$G$6:$K$69,5,FALSE)</f>
        <v>0</v>
      </c>
      <c r="P1675" s="1" t="str">
        <f t="shared" si="159"/>
        <v>2C</v>
      </c>
      <c r="Q1675">
        <f t="shared" si="157"/>
        <v>0.48080132290023858</v>
      </c>
      <c r="R1675" t="str">
        <f t="shared" si="160"/>
        <v>17B_0-C&amp;6.35%6.35@12</v>
      </c>
      <c r="S1675" t="str">
        <f t="shared" si="161"/>
        <v>2C-17B-VCS-Loc-22</v>
      </c>
      <c r="T1675" t="str">
        <f>IFERROR(IF(VLOOKUP(S1675,Bad!$A:$A,1,FALSE)='RAW2'!S1675,"yes","no"),"no")</f>
        <v>no</v>
      </c>
      <c r="U1675" t="str">
        <f>IFERROR(VLOOKUP(F1675,compounds!$A:$B,2,FALSE),"")</f>
        <v/>
      </c>
      <c r="V1675" t="str">
        <f>VLOOKUP(B1675,'volatile collection data'!$O:$P,2,FALSE)</f>
        <v>26.apr.22 17</v>
      </c>
    </row>
    <row r="1676" spans="1:22" x14ac:dyDescent="0.2">
      <c r="A1676" t="s">
        <v>330</v>
      </c>
      <c r="B1676" s="1" t="str">
        <f t="shared" si="158"/>
        <v>2C</v>
      </c>
      <c r="C1676">
        <v>26.46</v>
      </c>
      <c r="D1676">
        <f t="shared" si="156"/>
        <v>26.46</v>
      </c>
      <c r="E1676">
        <f>VLOOKUP(D1676,'Peak Combiner'!$A$5:$D$4980,4,FALSE)</f>
        <v>26.46</v>
      </c>
      <c r="F1676">
        <f>IFERROR(VLOOKUP(D1676,rt_comb!$A:$B,2,FALSE),D1676)</f>
        <v>26.46</v>
      </c>
      <c r="G1676">
        <v>39084729</v>
      </c>
      <c r="H1676">
        <f>SUMIFS($G:$G,$E:$E,18.51,'RAW2'!$A:$A,'RAW2'!A1676)</f>
        <v>91238914</v>
      </c>
      <c r="I1676" s="1" t="str">
        <f>VLOOKUP(A1676,'volatile collection data'!$G$6:$H$69,2,FALSE)</f>
        <v>C</v>
      </c>
      <c r="J1676" s="1">
        <f>VLOOKUP(A1676,'volatile collection data'!$G$6:$I$69,3,FALSE)</f>
        <v>2</v>
      </c>
      <c r="K1676" s="1" t="str">
        <f>VLOOKUP(A1676,'volatile collection data'!$G$6:$N$69,8,FALSE)</f>
        <v>17B</v>
      </c>
      <c r="L1676" s="1">
        <f>VLOOKUP(A1676,'volatile collection data'!$G$6:$J$69,4,FALSE)</f>
        <v>6.35</v>
      </c>
      <c r="M1676" s="1">
        <f>VLOOKUP($A1676,'volatile collection data'!$G$6:$M$69,6,FALSE)</f>
        <v>12</v>
      </c>
      <c r="N1676" s="1">
        <f>VLOOKUP($A1676,'volatile collection data'!$G$6:$M$69,7,FALSE)</f>
        <v>6.35</v>
      </c>
      <c r="O1676" s="1">
        <f>VLOOKUP(A1676,'volatile collection data'!$G$6:$K$69,5,FALSE)</f>
        <v>0</v>
      </c>
      <c r="P1676" s="1" t="str">
        <f t="shared" si="159"/>
        <v>2C</v>
      </c>
      <c r="Q1676">
        <f t="shared" si="157"/>
        <v>0.33730538666159848</v>
      </c>
      <c r="R1676" t="str">
        <f t="shared" si="160"/>
        <v>17B_0-C&amp;6.35%6.35@12</v>
      </c>
      <c r="S1676" t="str">
        <f t="shared" si="161"/>
        <v>2C-17B-VCS-Loc-22</v>
      </c>
      <c r="T1676" t="str">
        <f>IFERROR(IF(VLOOKUP(S1676,Bad!$A:$A,1,FALSE)='RAW2'!S1676,"yes","no"),"no")</f>
        <v>no</v>
      </c>
      <c r="U1676" t="str">
        <f>IFERROR(VLOOKUP(F1676,compounds!$A:$B,2,FALSE),"")</f>
        <v/>
      </c>
      <c r="V1676" t="str">
        <f>VLOOKUP(B1676,'volatile collection data'!$O:$P,2,FALSE)</f>
        <v>26.apr.22 17</v>
      </c>
    </row>
    <row r="1677" spans="1:22" x14ac:dyDescent="0.2">
      <c r="A1677" t="s">
        <v>330</v>
      </c>
      <c r="B1677" s="1" t="str">
        <f t="shared" si="158"/>
        <v>2C</v>
      </c>
      <c r="C1677">
        <v>26.670999999999999</v>
      </c>
      <c r="D1677">
        <f t="shared" si="156"/>
        <v>26.67</v>
      </c>
      <c r="E1677">
        <f>VLOOKUP(D1677,'Peak Combiner'!$A$5:$D$4980,4,FALSE)</f>
        <v>26.67</v>
      </c>
      <c r="F1677">
        <f>IFERROR(VLOOKUP(D1677,rt_comb!$A:$B,2,FALSE),D1677)</f>
        <v>26.67</v>
      </c>
      <c r="G1677">
        <v>105853267</v>
      </c>
      <c r="H1677">
        <f>SUMIFS($G:$G,$E:$E,18.51,'RAW2'!$A:$A,'RAW2'!A1677)</f>
        <v>91238914</v>
      </c>
      <c r="I1677" s="1" t="str">
        <f>VLOOKUP(A1677,'volatile collection data'!$G$6:$H$69,2,FALSE)</f>
        <v>C</v>
      </c>
      <c r="J1677" s="1">
        <f>VLOOKUP(A1677,'volatile collection data'!$G$6:$I$69,3,FALSE)</f>
        <v>2</v>
      </c>
      <c r="K1677" s="1" t="str">
        <f>VLOOKUP(A1677,'volatile collection data'!$G$6:$N$69,8,FALSE)</f>
        <v>17B</v>
      </c>
      <c r="L1677" s="1">
        <f>VLOOKUP(A1677,'volatile collection data'!$G$6:$J$69,4,FALSE)</f>
        <v>6.35</v>
      </c>
      <c r="M1677" s="1">
        <f>VLOOKUP($A1677,'volatile collection data'!$G$6:$M$69,6,FALSE)</f>
        <v>12</v>
      </c>
      <c r="N1677" s="1">
        <f>VLOOKUP($A1677,'volatile collection data'!$G$6:$M$69,7,FALSE)</f>
        <v>6.35</v>
      </c>
      <c r="O1677" s="1">
        <f>VLOOKUP(A1677,'volatile collection data'!$G$6:$K$69,5,FALSE)</f>
        <v>0</v>
      </c>
      <c r="P1677" s="1" t="str">
        <f t="shared" si="159"/>
        <v>2C</v>
      </c>
      <c r="Q1677">
        <f t="shared" si="157"/>
        <v>0.91352500243326284</v>
      </c>
      <c r="R1677" t="str">
        <f t="shared" si="160"/>
        <v>17B_0-C&amp;6.35%6.35@12</v>
      </c>
      <c r="S1677" t="str">
        <f t="shared" si="161"/>
        <v>2C-17B-VCS-Loc-22</v>
      </c>
      <c r="T1677" t="str">
        <f>IFERROR(IF(VLOOKUP(S1677,Bad!$A:$A,1,FALSE)='RAW2'!S1677,"yes","no"),"no")</f>
        <v>no</v>
      </c>
      <c r="U1677" t="str">
        <f>IFERROR(VLOOKUP(F1677,compounds!$A:$B,2,FALSE),"")</f>
        <v/>
      </c>
      <c r="V1677" t="str">
        <f>VLOOKUP(B1677,'volatile collection data'!$O:$P,2,FALSE)</f>
        <v>26.apr.22 17</v>
      </c>
    </row>
    <row r="1678" spans="1:22" x14ac:dyDescent="0.2">
      <c r="A1678" t="s">
        <v>330</v>
      </c>
      <c r="B1678" s="1" t="str">
        <f t="shared" si="158"/>
        <v>2C</v>
      </c>
      <c r="C1678">
        <v>26.754000000000001</v>
      </c>
      <c r="D1678">
        <f t="shared" si="156"/>
        <v>26.75</v>
      </c>
      <c r="E1678">
        <f>VLOOKUP(D1678,'Peak Combiner'!$A$5:$D$4980,4,FALSE)</f>
        <v>26.75</v>
      </c>
      <c r="F1678">
        <f>IFERROR(VLOOKUP(D1678,rt_comb!$A:$B,2,FALSE),D1678)</f>
        <v>26.75</v>
      </c>
      <c r="G1678">
        <v>63100682</v>
      </c>
      <c r="H1678">
        <f>SUMIFS($G:$G,$E:$E,18.51,'RAW2'!$A:$A,'RAW2'!A1678)</f>
        <v>91238914</v>
      </c>
      <c r="I1678" s="1" t="str">
        <f>VLOOKUP(A1678,'volatile collection data'!$G$6:$H$69,2,FALSE)</f>
        <v>C</v>
      </c>
      <c r="J1678" s="1">
        <f>VLOOKUP(A1678,'volatile collection data'!$G$6:$I$69,3,FALSE)</f>
        <v>2</v>
      </c>
      <c r="K1678" s="1" t="str">
        <f>VLOOKUP(A1678,'volatile collection data'!$G$6:$N$69,8,FALSE)</f>
        <v>17B</v>
      </c>
      <c r="L1678" s="1">
        <f>VLOOKUP(A1678,'volatile collection data'!$G$6:$J$69,4,FALSE)</f>
        <v>6.35</v>
      </c>
      <c r="M1678" s="1">
        <f>VLOOKUP($A1678,'volatile collection data'!$G$6:$M$69,6,FALSE)</f>
        <v>12</v>
      </c>
      <c r="N1678" s="1">
        <f>VLOOKUP($A1678,'volatile collection data'!$G$6:$M$69,7,FALSE)</f>
        <v>6.35</v>
      </c>
      <c r="O1678" s="1">
        <f>VLOOKUP(A1678,'volatile collection data'!$G$6:$K$69,5,FALSE)</f>
        <v>0</v>
      </c>
      <c r="P1678" s="1" t="str">
        <f t="shared" si="159"/>
        <v>2C</v>
      </c>
      <c r="Q1678">
        <f t="shared" si="157"/>
        <v>0.54456562665742336</v>
      </c>
      <c r="R1678" t="str">
        <f t="shared" si="160"/>
        <v>17B_0-C&amp;6.35%6.35@12</v>
      </c>
      <c r="S1678" t="str">
        <f t="shared" si="161"/>
        <v>2C-17B-VCS-Loc-22</v>
      </c>
      <c r="T1678" t="str">
        <f>IFERROR(IF(VLOOKUP(S1678,Bad!$A:$A,1,FALSE)='RAW2'!S1678,"yes","no"),"no")</f>
        <v>no</v>
      </c>
      <c r="U1678" t="str">
        <f>IFERROR(VLOOKUP(F1678,compounds!$A:$B,2,FALSE),"")</f>
        <v/>
      </c>
      <c r="V1678" t="str">
        <f>VLOOKUP(B1678,'volatile collection data'!$O:$P,2,FALSE)</f>
        <v>26.apr.22 17</v>
      </c>
    </row>
    <row r="1679" spans="1:22" x14ac:dyDescent="0.2">
      <c r="A1679" t="s">
        <v>330</v>
      </c>
      <c r="B1679" s="1" t="str">
        <f t="shared" si="158"/>
        <v>2C</v>
      </c>
      <c r="C1679">
        <v>26.920999999999999</v>
      </c>
      <c r="D1679">
        <f t="shared" si="156"/>
        <v>26.92</v>
      </c>
      <c r="E1679">
        <f>VLOOKUP(D1679,'Peak Combiner'!$A$5:$D$4980,4,FALSE)</f>
        <v>26.92</v>
      </c>
      <c r="F1679">
        <f>IFERROR(VLOOKUP(D1679,rt_comb!$A:$B,2,FALSE),D1679)</f>
        <v>26.92</v>
      </c>
      <c r="G1679">
        <v>100912025</v>
      </c>
      <c r="H1679">
        <f>SUMIFS($G:$G,$E:$E,18.51,'RAW2'!$A:$A,'RAW2'!A1679)</f>
        <v>91238914</v>
      </c>
      <c r="I1679" s="1" t="str">
        <f>VLOOKUP(A1679,'volatile collection data'!$G$6:$H$69,2,FALSE)</f>
        <v>C</v>
      </c>
      <c r="J1679" s="1">
        <f>VLOOKUP(A1679,'volatile collection data'!$G$6:$I$69,3,FALSE)</f>
        <v>2</v>
      </c>
      <c r="K1679" s="1" t="str">
        <f>VLOOKUP(A1679,'volatile collection data'!$G$6:$N$69,8,FALSE)</f>
        <v>17B</v>
      </c>
      <c r="L1679" s="1">
        <f>VLOOKUP(A1679,'volatile collection data'!$G$6:$J$69,4,FALSE)</f>
        <v>6.35</v>
      </c>
      <c r="M1679" s="1">
        <f>VLOOKUP($A1679,'volatile collection data'!$G$6:$M$69,6,FALSE)</f>
        <v>12</v>
      </c>
      <c r="N1679" s="1">
        <f>VLOOKUP($A1679,'volatile collection data'!$G$6:$M$69,7,FALSE)</f>
        <v>6.35</v>
      </c>
      <c r="O1679" s="1">
        <f>VLOOKUP(A1679,'volatile collection data'!$G$6:$K$69,5,FALSE)</f>
        <v>0</v>
      </c>
      <c r="P1679" s="1" t="str">
        <f t="shared" si="159"/>
        <v>2C</v>
      </c>
      <c r="Q1679">
        <f t="shared" si="157"/>
        <v>0.87088155610417284</v>
      </c>
      <c r="R1679" t="str">
        <f t="shared" si="160"/>
        <v>17B_0-C&amp;6.35%6.35@12</v>
      </c>
      <c r="S1679" t="str">
        <f t="shared" si="161"/>
        <v>2C-17B-VCS-Loc-22</v>
      </c>
      <c r="T1679" t="str">
        <f>IFERROR(IF(VLOOKUP(S1679,Bad!$A:$A,1,FALSE)='RAW2'!S1679,"yes","no"),"no")</f>
        <v>no</v>
      </c>
      <c r="U1679" t="str">
        <f>IFERROR(VLOOKUP(F1679,compounds!$A:$B,2,FALSE),"")</f>
        <v/>
      </c>
      <c r="V1679" t="str">
        <f>VLOOKUP(B1679,'volatile collection data'!$O:$P,2,FALSE)</f>
        <v>26.apr.22 17</v>
      </c>
    </row>
    <row r="1680" spans="1:22" x14ac:dyDescent="0.2">
      <c r="A1680" t="s">
        <v>330</v>
      </c>
      <c r="B1680" s="1" t="str">
        <f t="shared" si="158"/>
        <v>2C</v>
      </c>
      <c r="C1680">
        <v>26.978000000000002</v>
      </c>
      <c r="D1680">
        <f t="shared" si="156"/>
        <v>26.98</v>
      </c>
      <c r="E1680">
        <f>VLOOKUP(D1680,'Peak Combiner'!$A$5:$D$4980,4,FALSE)</f>
        <v>26.98</v>
      </c>
      <c r="F1680">
        <f>IFERROR(VLOOKUP(D1680,rt_comb!$A:$B,2,FALSE),D1680)</f>
        <v>26.98</v>
      </c>
      <c r="G1680">
        <v>40927907</v>
      </c>
      <c r="H1680">
        <f>SUMIFS($G:$G,$E:$E,18.51,'RAW2'!$A:$A,'RAW2'!A1680)</f>
        <v>91238914</v>
      </c>
      <c r="I1680" s="1" t="str">
        <f>VLOOKUP(A1680,'volatile collection data'!$G$6:$H$69,2,FALSE)</f>
        <v>C</v>
      </c>
      <c r="J1680" s="1">
        <f>VLOOKUP(A1680,'volatile collection data'!$G$6:$I$69,3,FALSE)</f>
        <v>2</v>
      </c>
      <c r="K1680" s="1" t="str">
        <f>VLOOKUP(A1680,'volatile collection data'!$G$6:$N$69,8,FALSE)</f>
        <v>17B</v>
      </c>
      <c r="L1680" s="1">
        <f>VLOOKUP(A1680,'volatile collection data'!$G$6:$J$69,4,FALSE)</f>
        <v>6.35</v>
      </c>
      <c r="M1680" s="1">
        <f>VLOOKUP($A1680,'volatile collection data'!$G$6:$M$69,6,FALSE)</f>
        <v>12</v>
      </c>
      <c r="N1680" s="1">
        <f>VLOOKUP($A1680,'volatile collection data'!$G$6:$M$69,7,FALSE)</f>
        <v>6.35</v>
      </c>
      <c r="O1680" s="1">
        <f>VLOOKUP(A1680,'volatile collection data'!$G$6:$K$69,5,FALSE)</f>
        <v>0</v>
      </c>
      <c r="P1680" s="1" t="str">
        <f t="shared" si="159"/>
        <v>2C</v>
      </c>
      <c r="Q1680">
        <f t="shared" si="157"/>
        <v>0.35321220970688944</v>
      </c>
      <c r="R1680" t="str">
        <f t="shared" si="160"/>
        <v>17B_0-C&amp;6.35%6.35@12</v>
      </c>
      <c r="S1680" t="str">
        <f t="shared" si="161"/>
        <v>2C-17B-VCS-Loc-22</v>
      </c>
      <c r="T1680" t="str">
        <f>IFERROR(IF(VLOOKUP(S1680,Bad!$A:$A,1,FALSE)='RAW2'!S1680,"yes","no"),"no")</f>
        <v>no</v>
      </c>
      <c r="U1680" t="str">
        <f>IFERROR(VLOOKUP(F1680,compounds!$A:$B,2,FALSE),"")</f>
        <v/>
      </c>
      <c r="V1680" t="str">
        <f>VLOOKUP(B1680,'volatile collection data'!$O:$P,2,FALSE)</f>
        <v>26.apr.22 17</v>
      </c>
    </row>
    <row r="1681" spans="1:22" x14ac:dyDescent="0.2">
      <c r="A1681" t="s">
        <v>330</v>
      </c>
      <c r="B1681" s="1" t="str">
        <f t="shared" si="158"/>
        <v>2C</v>
      </c>
      <c r="C1681">
        <v>27.065000000000001</v>
      </c>
      <c r="D1681">
        <f t="shared" si="156"/>
        <v>27.07</v>
      </c>
      <c r="E1681">
        <f>VLOOKUP(D1681,'Peak Combiner'!$A$5:$D$4980,4,FALSE)</f>
        <v>27.07</v>
      </c>
      <c r="F1681">
        <f>IFERROR(VLOOKUP(D1681,rt_comb!$A:$B,2,FALSE),D1681)</f>
        <v>27.07</v>
      </c>
      <c r="G1681">
        <v>67089126</v>
      </c>
      <c r="H1681">
        <f>SUMIFS($G:$G,$E:$E,18.51,'RAW2'!$A:$A,'RAW2'!A1681)</f>
        <v>91238914</v>
      </c>
      <c r="I1681" s="1" t="str">
        <f>VLOOKUP(A1681,'volatile collection data'!$G$6:$H$69,2,FALSE)</f>
        <v>C</v>
      </c>
      <c r="J1681" s="1">
        <f>VLOOKUP(A1681,'volatile collection data'!$G$6:$I$69,3,FALSE)</f>
        <v>2</v>
      </c>
      <c r="K1681" s="1" t="str">
        <f>VLOOKUP(A1681,'volatile collection data'!$G$6:$N$69,8,FALSE)</f>
        <v>17B</v>
      </c>
      <c r="L1681" s="1">
        <f>VLOOKUP(A1681,'volatile collection data'!$G$6:$J$69,4,FALSE)</f>
        <v>6.35</v>
      </c>
      <c r="M1681" s="1">
        <f>VLOOKUP($A1681,'volatile collection data'!$G$6:$M$69,6,FALSE)</f>
        <v>12</v>
      </c>
      <c r="N1681" s="1">
        <f>VLOOKUP($A1681,'volatile collection data'!$G$6:$M$69,7,FALSE)</f>
        <v>6.35</v>
      </c>
      <c r="O1681" s="1">
        <f>VLOOKUP(A1681,'volatile collection data'!$G$6:$K$69,5,FALSE)</f>
        <v>0</v>
      </c>
      <c r="P1681" s="1" t="str">
        <f t="shared" si="159"/>
        <v>2C</v>
      </c>
      <c r="Q1681">
        <f t="shared" si="157"/>
        <v>0.57898632445983444</v>
      </c>
      <c r="R1681" t="str">
        <f t="shared" si="160"/>
        <v>17B_0-C&amp;6.35%6.35@12</v>
      </c>
      <c r="S1681" t="str">
        <f t="shared" si="161"/>
        <v>2C-17B-VCS-Loc-22</v>
      </c>
      <c r="T1681" t="str">
        <f>IFERROR(IF(VLOOKUP(S1681,Bad!$A:$A,1,FALSE)='RAW2'!S1681,"yes","no"),"no")</f>
        <v>no</v>
      </c>
      <c r="U1681" t="str">
        <f>IFERROR(VLOOKUP(F1681,compounds!$A:$B,2,FALSE),"")</f>
        <v/>
      </c>
      <c r="V1681" t="str">
        <f>VLOOKUP(B1681,'volatile collection data'!$O:$P,2,FALSE)</f>
        <v>26.apr.22 17</v>
      </c>
    </row>
    <row r="1682" spans="1:22" x14ac:dyDescent="0.2">
      <c r="A1682" t="s">
        <v>330</v>
      </c>
      <c r="B1682" s="1" t="str">
        <f t="shared" si="158"/>
        <v>2C</v>
      </c>
      <c r="C1682">
        <v>27.187999999999999</v>
      </c>
      <c r="D1682">
        <f t="shared" si="156"/>
        <v>27.19</v>
      </c>
      <c r="E1682">
        <f>VLOOKUP(D1682,'Peak Combiner'!$A$5:$D$4980,4,FALSE)</f>
        <v>27.19</v>
      </c>
      <c r="F1682">
        <f>IFERROR(VLOOKUP(D1682,rt_comb!$A:$B,2,FALSE),D1682)</f>
        <v>27.19</v>
      </c>
      <c r="G1682">
        <v>80368952</v>
      </c>
      <c r="H1682">
        <f>SUMIFS($G:$G,$E:$E,18.51,'RAW2'!$A:$A,'RAW2'!A1682)</f>
        <v>91238914</v>
      </c>
      <c r="I1682" s="1" t="str">
        <f>VLOOKUP(A1682,'volatile collection data'!$G$6:$H$69,2,FALSE)</f>
        <v>C</v>
      </c>
      <c r="J1682" s="1">
        <f>VLOOKUP(A1682,'volatile collection data'!$G$6:$I$69,3,FALSE)</f>
        <v>2</v>
      </c>
      <c r="K1682" s="1" t="str">
        <f>VLOOKUP(A1682,'volatile collection data'!$G$6:$N$69,8,FALSE)</f>
        <v>17B</v>
      </c>
      <c r="L1682" s="1">
        <f>VLOOKUP(A1682,'volatile collection data'!$G$6:$J$69,4,FALSE)</f>
        <v>6.35</v>
      </c>
      <c r="M1682" s="1">
        <f>VLOOKUP($A1682,'volatile collection data'!$G$6:$M$69,6,FALSE)</f>
        <v>12</v>
      </c>
      <c r="N1682" s="1">
        <f>VLOOKUP($A1682,'volatile collection data'!$G$6:$M$69,7,FALSE)</f>
        <v>6.35</v>
      </c>
      <c r="O1682" s="1">
        <f>VLOOKUP(A1682,'volatile collection data'!$G$6:$K$69,5,FALSE)</f>
        <v>0</v>
      </c>
      <c r="P1682" s="1" t="str">
        <f t="shared" si="159"/>
        <v>2C</v>
      </c>
      <c r="Q1682">
        <f t="shared" si="157"/>
        <v>0.69359264151345279</v>
      </c>
      <c r="R1682" t="str">
        <f t="shared" si="160"/>
        <v>17B_0-C&amp;6.35%6.35@12</v>
      </c>
      <c r="S1682" t="str">
        <f t="shared" si="161"/>
        <v>2C-17B-VCS-Loc-22</v>
      </c>
      <c r="T1682" t="str">
        <f>IFERROR(IF(VLOOKUP(S1682,Bad!$A:$A,1,FALSE)='RAW2'!S1682,"yes","no"),"no")</f>
        <v>no</v>
      </c>
      <c r="U1682" t="str">
        <f>IFERROR(VLOOKUP(F1682,compounds!$A:$B,2,FALSE),"")</f>
        <v/>
      </c>
      <c r="V1682" t="str">
        <f>VLOOKUP(B1682,'volatile collection data'!$O:$P,2,FALSE)</f>
        <v>26.apr.22 17</v>
      </c>
    </row>
    <row r="1683" spans="1:22" x14ac:dyDescent="0.2">
      <c r="A1683" t="s">
        <v>330</v>
      </c>
      <c r="B1683" s="1" t="str">
        <f t="shared" si="158"/>
        <v>2C</v>
      </c>
      <c r="C1683">
        <v>27.315000000000001</v>
      </c>
      <c r="D1683">
        <f t="shared" si="156"/>
        <v>27.32</v>
      </c>
      <c r="E1683">
        <f>VLOOKUP(D1683,'Peak Combiner'!$A$5:$D$4980,4,FALSE)</f>
        <v>27.32</v>
      </c>
      <c r="F1683">
        <f>IFERROR(VLOOKUP(D1683,rt_comb!$A:$B,2,FALSE),D1683)</f>
        <v>27.32</v>
      </c>
      <c r="G1683">
        <v>52498825</v>
      </c>
      <c r="H1683">
        <f>SUMIFS($G:$G,$E:$E,18.51,'RAW2'!$A:$A,'RAW2'!A1683)</f>
        <v>91238914</v>
      </c>
      <c r="I1683" s="1" t="str">
        <f>VLOOKUP(A1683,'volatile collection data'!$G$6:$H$69,2,FALSE)</f>
        <v>C</v>
      </c>
      <c r="J1683" s="1">
        <f>VLOOKUP(A1683,'volatile collection data'!$G$6:$I$69,3,FALSE)</f>
        <v>2</v>
      </c>
      <c r="K1683" s="1" t="str">
        <f>VLOOKUP(A1683,'volatile collection data'!$G$6:$N$69,8,FALSE)</f>
        <v>17B</v>
      </c>
      <c r="L1683" s="1">
        <f>VLOOKUP(A1683,'volatile collection data'!$G$6:$J$69,4,FALSE)</f>
        <v>6.35</v>
      </c>
      <c r="M1683" s="1">
        <f>VLOOKUP($A1683,'volatile collection data'!$G$6:$M$69,6,FALSE)</f>
        <v>12</v>
      </c>
      <c r="N1683" s="1">
        <f>VLOOKUP($A1683,'volatile collection data'!$G$6:$M$69,7,FALSE)</f>
        <v>6.35</v>
      </c>
      <c r="O1683" s="1">
        <f>VLOOKUP(A1683,'volatile collection data'!$G$6:$K$69,5,FALSE)</f>
        <v>0</v>
      </c>
      <c r="P1683" s="1" t="str">
        <f t="shared" si="159"/>
        <v>2C</v>
      </c>
      <c r="Q1683">
        <f t="shared" si="157"/>
        <v>0.45307046815917779</v>
      </c>
      <c r="R1683" t="str">
        <f t="shared" si="160"/>
        <v>17B_0-C&amp;6.35%6.35@12</v>
      </c>
      <c r="S1683" t="str">
        <f t="shared" si="161"/>
        <v>2C-17B-VCS-Loc-22</v>
      </c>
      <c r="T1683" t="str">
        <f>IFERROR(IF(VLOOKUP(S1683,Bad!$A:$A,1,FALSE)='RAW2'!S1683,"yes","no"),"no")</f>
        <v>no</v>
      </c>
      <c r="U1683" t="str">
        <f>IFERROR(VLOOKUP(F1683,compounds!$A:$B,2,FALSE),"")</f>
        <v/>
      </c>
      <c r="V1683" t="str">
        <f>VLOOKUP(B1683,'volatile collection data'!$O:$P,2,FALSE)</f>
        <v>26.apr.22 17</v>
      </c>
    </row>
    <row r="1684" spans="1:22" x14ac:dyDescent="0.2">
      <c r="A1684" t="s">
        <v>330</v>
      </c>
      <c r="B1684" s="1" t="str">
        <f t="shared" si="158"/>
        <v>2C</v>
      </c>
      <c r="C1684">
        <v>27.402999999999999</v>
      </c>
      <c r="D1684">
        <f t="shared" si="156"/>
        <v>27.4</v>
      </c>
      <c r="E1684">
        <f>VLOOKUP(D1684,'Peak Combiner'!$A$5:$D$4980,4,FALSE)</f>
        <v>27.4</v>
      </c>
      <c r="F1684">
        <f>IFERROR(VLOOKUP(D1684,rt_comb!$A:$B,2,FALSE),D1684)</f>
        <v>27.4</v>
      </c>
      <c r="G1684">
        <v>49415668</v>
      </c>
      <c r="H1684">
        <f>SUMIFS($G:$G,$E:$E,18.51,'RAW2'!$A:$A,'RAW2'!A1684)</f>
        <v>91238914</v>
      </c>
      <c r="I1684" s="1" t="str">
        <f>VLOOKUP(A1684,'volatile collection data'!$G$6:$H$69,2,FALSE)</f>
        <v>C</v>
      </c>
      <c r="J1684" s="1">
        <f>VLOOKUP(A1684,'volatile collection data'!$G$6:$I$69,3,FALSE)</f>
        <v>2</v>
      </c>
      <c r="K1684" s="1" t="str">
        <f>VLOOKUP(A1684,'volatile collection data'!$G$6:$N$69,8,FALSE)</f>
        <v>17B</v>
      </c>
      <c r="L1684" s="1">
        <f>VLOOKUP(A1684,'volatile collection data'!$G$6:$J$69,4,FALSE)</f>
        <v>6.35</v>
      </c>
      <c r="M1684" s="1">
        <f>VLOOKUP($A1684,'volatile collection data'!$G$6:$M$69,6,FALSE)</f>
        <v>12</v>
      </c>
      <c r="N1684" s="1">
        <f>VLOOKUP($A1684,'volatile collection data'!$G$6:$M$69,7,FALSE)</f>
        <v>6.35</v>
      </c>
      <c r="O1684" s="1">
        <f>VLOOKUP(A1684,'volatile collection data'!$G$6:$K$69,5,FALSE)</f>
        <v>0</v>
      </c>
      <c r="P1684" s="1" t="str">
        <f t="shared" si="159"/>
        <v>2C</v>
      </c>
      <c r="Q1684">
        <f t="shared" si="157"/>
        <v>0.42646249387788204</v>
      </c>
      <c r="R1684" t="str">
        <f t="shared" si="160"/>
        <v>17B_0-C&amp;6.35%6.35@12</v>
      </c>
      <c r="S1684" t="str">
        <f t="shared" si="161"/>
        <v>2C-17B-VCS-Loc-22</v>
      </c>
      <c r="T1684" t="str">
        <f>IFERROR(IF(VLOOKUP(S1684,Bad!$A:$A,1,FALSE)='RAW2'!S1684,"yes","no"),"no")</f>
        <v>no</v>
      </c>
      <c r="U1684" t="str">
        <f>IFERROR(VLOOKUP(F1684,compounds!$A:$B,2,FALSE),"")</f>
        <v/>
      </c>
      <c r="V1684" t="str">
        <f>VLOOKUP(B1684,'volatile collection data'!$O:$P,2,FALSE)</f>
        <v>26.apr.22 17</v>
      </c>
    </row>
    <row r="1685" spans="1:22" x14ac:dyDescent="0.2">
      <c r="A1685" t="s">
        <v>330</v>
      </c>
      <c r="B1685" s="1" t="str">
        <f t="shared" si="158"/>
        <v>2C</v>
      </c>
      <c r="C1685">
        <v>27.446000000000002</v>
      </c>
      <c r="D1685">
        <f t="shared" si="156"/>
        <v>27.45</v>
      </c>
      <c r="E1685">
        <f>VLOOKUP(D1685,'Peak Combiner'!$A$5:$D$4980,4,FALSE)</f>
        <v>27.45</v>
      </c>
      <c r="F1685">
        <f>IFERROR(VLOOKUP(D1685,rt_comb!$A:$B,2,FALSE),D1685)</f>
        <v>27.45</v>
      </c>
      <c r="G1685">
        <v>59266094</v>
      </c>
      <c r="H1685">
        <f>SUMIFS($G:$G,$E:$E,18.51,'RAW2'!$A:$A,'RAW2'!A1685)</f>
        <v>91238914</v>
      </c>
      <c r="I1685" s="1" t="str">
        <f>VLOOKUP(A1685,'volatile collection data'!$G$6:$H$69,2,FALSE)</f>
        <v>C</v>
      </c>
      <c r="J1685" s="1">
        <f>VLOOKUP(A1685,'volatile collection data'!$G$6:$I$69,3,FALSE)</f>
        <v>2</v>
      </c>
      <c r="K1685" s="1" t="str">
        <f>VLOOKUP(A1685,'volatile collection data'!$G$6:$N$69,8,FALSE)</f>
        <v>17B</v>
      </c>
      <c r="L1685" s="1">
        <f>VLOOKUP(A1685,'volatile collection data'!$G$6:$J$69,4,FALSE)</f>
        <v>6.35</v>
      </c>
      <c r="M1685" s="1">
        <f>VLOOKUP($A1685,'volatile collection data'!$G$6:$M$69,6,FALSE)</f>
        <v>12</v>
      </c>
      <c r="N1685" s="1">
        <f>VLOOKUP($A1685,'volatile collection data'!$G$6:$M$69,7,FALSE)</f>
        <v>6.35</v>
      </c>
      <c r="O1685" s="1">
        <f>VLOOKUP(A1685,'volatile collection data'!$G$6:$K$69,5,FALSE)</f>
        <v>0</v>
      </c>
      <c r="P1685" s="1" t="str">
        <f t="shared" si="159"/>
        <v>2C</v>
      </c>
      <c r="Q1685">
        <f t="shared" si="157"/>
        <v>0.51147272257133058</v>
      </c>
      <c r="R1685" t="str">
        <f t="shared" si="160"/>
        <v>17B_0-C&amp;6.35%6.35@12</v>
      </c>
      <c r="S1685" t="str">
        <f t="shared" si="161"/>
        <v>2C-17B-VCS-Loc-22</v>
      </c>
      <c r="T1685" t="str">
        <f>IFERROR(IF(VLOOKUP(S1685,Bad!$A:$A,1,FALSE)='RAW2'!S1685,"yes","no"),"no")</f>
        <v>no</v>
      </c>
      <c r="U1685" t="str">
        <f>IFERROR(VLOOKUP(F1685,compounds!$A:$B,2,FALSE),"")</f>
        <v/>
      </c>
      <c r="V1685" t="str">
        <f>VLOOKUP(B1685,'volatile collection data'!$O:$P,2,FALSE)</f>
        <v>26.apr.22 17</v>
      </c>
    </row>
    <row r="1686" spans="1:22" x14ac:dyDescent="0.2">
      <c r="A1686" t="s">
        <v>330</v>
      </c>
      <c r="B1686" s="1" t="str">
        <f t="shared" si="158"/>
        <v>2C</v>
      </c>
      <c r="C1686">
        <v>27.61</v>
      </c>
      <c r="D1686">
        <f t="shared" si="156"/>
        <v>27.61</v>
      </c>
      <c r="E1686">
        <f>VLOOKUP(D1686,'Peak Combiner'!$A$5:$D$4980,4,FALSE)</f>
        <v>27.61</v>
      </c>
      <c r="F1686">
        <f>IFERROR(VLOOKUP(D1686,rt_comb!$A:$B,2,FALSE),D1686)</f>
        <v>27.61</v>
      </c>
      <c r="G1686">
        <v>80650077</v>
      </c>
      <c r="H1686">
        <f>SUMIFS($G:$G,$E:$E,18.51,'RAW2'!$A:$A,'RAW2'!A1686)</f>
        <v>91238914</v>
      </c>
      <c r="I1686" s="1" t="str">
        <f>VLOOKUP(A1686,'volatile collection data'!$G$6:$H$69,2,FALSE)</f>
        <v>C</v>
      </c>
      <c r="J1686" s="1">
        <f>VLOOKUP(A1686,'volatile collection data'!$G$6:$I$69,3,FALSE)</f>
        <v>2</v>
      </c>
      <c r="K1686" s="1" t="str">
        <f>VLOOKUP(A1686,'volatile collection data'!$G$6:$N$69,8,FALSE)</f>
        <v>17B</v>
      </c>
      <c r="L1686" s="1">
        <f>VLOOKUP(A1686,'volatile collection data'!$G$6:$J$69,4,FALSE)</f>
        <v>6.35</v>
      </c>
      <c r="M1686" s="1">
        <f>VLOOKUP($A1686,'volatile collection data'!$G$6:$M$69,6,FALSE)</f>
        <v>12</v>
      </c>
      <c r="N1686" s="1">
        <f>VLOOKUP($A1686,'volatile collection data'!$G$6:$M$69,7,FALSE)</f>
        <v>6.35</v>
      </c>
      <c r="O1686" s="1">
        <f>VLOOKUP(A1686,'volatile collection data'!$G$6:$K$69,5,FALSE)</f>
        <v>0</v>
      </c>
      <c r="P1686" s="1" t="str">
        <f t="shared" si="159"/>
        <v>2C</v>
      </c>
      <c r="Q1686">
        <f t="shared" si="157"/>
        <v>0.69601878029582076</v>
      </c>
      <c r="R1686" t="str">
        <f t="shared" si="160"/>
        <v>17B_0-C&amp;6.35%6.35@12</v>
      </c>
      <c r="S1686" t="str">
        <f t="shared" si="161"/>
        <v>2C-17B-VCS-Loc-22</v>
      </c>
      <c r="T1686" t="str">
        <f>IFERROR(IF(VLOOKUP(S1686,Bad!$A:$A,1,FALSE)='RAW2'!S1686,"yes","no"),"no")</f>
        <v>no</v>
      </c>
      <c r="U1686" t="str">
        <f>IFERROR(VLOOKUP(F1686,compounds!$A:$B,2,FALSE),"")</f>
        <v/>
      </c>
      <c r="V1686" t="str">
        <f>VLOOKUP(B1686,'volatile collection data'!$O:$P,2,FALSE)</f>
        <v>26.apr.22 17</v>
      </c>
    </row>
    <row r="1687" spans="1:22" x14ac:dyDescent="0.2">
      <c r="A1687" t="s">
        <v>330</v>
      </c>
      <c r="B1687" s="1" t="str">
        <f t="shared" si="158"/>
        <v>2C</v>
      </c>
      <c r="C1687">
        <v>27.692</v>
      </c>
      <c r="D1687">
        <f t="shared" si="156"/>
        <v>27.69</v>
      </c>
      <c r="E1687">
        <f>VLOOKUP(D1687,'Peak Combiner'!$A$5:$D$4980,4,FALSE)</f>
        <v>27.69</v>
      </c>
      <c r="F1687">
        <f>IFERROR(VLOOKUP(D1687,rt_comb!$A:$B,2,FALSE),D1687)</f>
        <v>27.69</v>
      </c>
      <c r="G1687">
        <v>59103817</v>
      </c>
      <c r="H1687">
        <f>SUMIFS($G:$G,$E:$E,18.51,'RAW2'!$A:$A,'RAW2'!A1687)</f>
        <v>91238914</v>
      </c>
      <c r="I1687" s="1" t="str">
        <f>VLOOKUP(A1687,'volatile collection data'!$G$6:$H$69,2,FALSE)</f>
        <v>C</v>
      </c>
      <c r="J1687" s="1">
        <f>VLOOKUP(A1687,'volatile collection data'!$G$6:$I$69,3,FALSE)</f>
        <v>2</v>
      </c>
      <c r="K1687" s="1" t="str">
        <f>VLOOKUP(A1687,'volatile collection data'!$G$6:$N$69,8,FALSE)</f>
        <v>17B</v>
      </c>
      <c r="L1687" s="1">
        <f>VLOOKUP(A1687,'volatile collection data'!$G$6:$J$69,4,FALSE)</f>
        <v>6.35</v>
      </c>
      <c r="M1687" s="1">
        <f>VLOOKUP($A1687,'volatile collection data'!$G$6:$M$69,6,FALSE)</f>
        <v>12</v>
      </c>
      <c r="N1687" s="1">
        <f>VLOOKUP($A1687,'volatile collection data'!$G$6:$M$69,7,FALSE)</f>
        <v>6.35</v>
      </c>
      <c r="O1687" s="1">
        <f>VLOOKUP(A1687,'volatile collection data'!$G$6:$K$69,5,FALSE)</f>
        <v>0</v>
      </c>
      <c r="P1687" s="1" t="str">
        <f t="shared" si="159"/>
        <v>2C</v>
      </c>
      <c r="Q1687">
        <f t="shared" si="157"/>
        <v>0.5100722547254033</v>
      </c>
      <c r="R1687" t="str">
        <f t="shared" si="160"/>
        <v>17B_0-C&amp;6.35%6.35@12</v>
      </c>
      <c r="S1687" t="str">
        <f t="shared" si="161"/>
        <v>2C-17B-VCS-Loc-22</v>
      </c>
      <c r="T1687" t="str">
        <f>IFERROR(IF(VLOOKUP(S1687,Bad!$A:$A,1,FALSE)='RAW2'!S1687,"yes","no"),"no")</f>
        <v>no</v>
      </c>
      <c r="U1687" t="str">
        <f>IFERROR(VLOOKUP(F1687,compounds!$A:$B,2,FALSE),"")</f>
        <v/>
      </c>
      <c r="V1687" t="str">
        <f>VLOOKUP(B1687,'volatile collection data'!$O:$P,2,FALSE)</f>
        <v>26.apr.22 17</v>
      </c>
    </row>
    <row r="1688" spans="1:22" x14ac:dyDescent="0.2">
      <c r="A1688" t="s">
        <v>330</v>
      </c>
      <c r="B1688" s="1" t="str">
        <f t="shared" si="158"/>
        <v>2C</v>
      </c>
      <c r="C1688">
        <v>27.751000000000001</v>
      </c>
      <c r="D1688">
        <f t="shared" si="156"/>
        <v>27.75</v>
      </c>
      <c r="E1688">
        <f>VLOOKUP(D1688,'Peak Combiner'!$A$5:$D$4980,4,FALSE)</f>
        <v>27.75</v>
      </c>
      <c r="F1688">
        <f>IFERROR(VLOOKUP(D1688,rt_comb!$A:$B,2,FALSE),D1688)</f>
        <v>27.75</v>
      </c>
      <c r="G1688">
        <v>37812920</v>
      </c>
      <c r="H1688">
        <f>SUMIFS($G:$G,$E:$E,18.51,'RAW2'!$A:$A,'RAW2'!A1688)</f>
        <v>91238914</v>
      </c>
      <c r="I1688" s="1" t="str">
        <f>VLOOKUP(A1688,'volatile collection data'!$G$6:$H$69,2,FALSE)</f>
        <v>C</v>
      </c>
      <c r="J1688" s="1">
        <f>VLOOKUP(A1688,'volatile collection data'!$G$6:$I$69,3,FALSE)</f>
        <v>2</v>
      </c>
      <c r="K1688" s="1" t="str">
        <f>VLOOKUP(A1688,'volatile collection data'!$G$6:$N$69,8,FALSE)</f>
        <v>17B</v>
      </c>
      <c r="L1688" s="1">
        <f>VLOOKUP(A1688,'volatile collection data'!$G$6:$J$69,4,FALSE)</f>
        <v>6.35</v>
      </c>
      <c r="M1688" s="1">
        <f>VLOOKUP($A1688,'volatile collection data'!$G$6:$M$69,6,FALSE)</f>
        <v>12</v>
      </c>
      <c r="N1688" s="1">
        <f>VLOOKUP($A1688,'volatile collection data'!$G$6:$M$69,7,FALSE)</f>
        <v>6.35</v>
      </c>
      <c r="O1688" s="1">
        <f>VLOOKUP(A1688,'volatile collection data'!$G$6:$K$69,5,FALSE)</f>
        <v>0</v>
      </c>
      <c r="P1688" s="1" t="str">
        <f t="shared" si="159"/>
        <v>2C</v>
      </c>
      <c r="Q1688">
        <f t="shared" si="157"/>
        <v>0.32632953912521923</v>
      </c>
      <c r="R1688" t="str">
        <f t="shared" si="160"/>
        <v>17B_0-C&amp;6.35%6.35@12</v>
      </c>
      <c r="S1688" t="str">
        <f t="shared" si="161"/>
        <v>2C-17B-VCS-Loc-22</v>
      </c>
      <c r="T1688" t="str">
        <f>IFERROR(IF(VLOOKUP(S1688,Bad!$A:$A,1,FALSE)='RAW2'!S1688,"yes","no"),"no")</f>
        <v>no</v>
      </c>
      <c r="U1688" t="str">
        <f>IFERROR(VLOOKUP(F1688,compounds!$A:$B,2,FALSE),"")</f>
        <v/>
      </c>
      <c r="V1688" t="str">
        <f>VLOOKUP(B1688,'volatile collection data'!$O:$P,2,FALSE)</f>
        <v>26.apr.22 17</v>
      </c>
    </row>
    <row r="1689" spans="1:22" x14ac:dyDescent="0.2">
      <c r="A1689" t="s">
        <v>330</v>
      </c>
      <c r="B1689" s="1" t="str">
        <f t="shared" si="158"/>
        <v>2C</v>
      </c>
      <c r="C1689">
        <v>27.914000000000001</v>
      </c>
      <c r="D1689">
        <f t="shared" si="156"/>
        <v>27.91</v>
      </c>
      <c r="E1689">
        <f>VLOOKUP(D1689,'Peak Combiner'!$A$5:$D$4980,4,FALSE)</f>
        <v>27.91</v>
      </c>
      <c r="F1689">
        <f>IFERROR(VLOOKUP(D1689,rt_comb!$A:$B,2,FALSE),D1689)</f>
        <v>27.91</v>
      </c>
      <c r="G1689">
        <v>102083280</v>
      </c>
      <c r="H1689">
        <f>SUMIFS($G:$G,$E:$E,18.51,'RAW2'!$A:$A,'RAW2'!A1689)</f>
        <v>91238914</v>
      </c>
      <c r="I1689" s="1" t="str">
        <f>VLOOKUP(A1689,'volatile collection data'!$G$6:$H$69,2,FALSE)</f>
        <v>C</v>
      </c>
      <c r="J1689" s="1">
        <f>VLOOKUP(A1689,'volatile collection data'!$G$6:$I$69,3,FALSE)</f>
        <v>2</v>
      </c>
      <c r="K1689" s="1" t="str">
        <f>VLOOKUP(A1689,'volatile collection data'!$G$6:$N$69,8,FALSE)</f>
        <v>17B</v>
      </c>
      <c r="L1689" s="1">
        <f>VLOOKUP(A1689,'volatile collection data'!$G$6:$J$69,4,FALSE)</f>
        <v>6.35</v>
      </c>
      <c r="M1689" s="1">
        <f>VLOOKUP($A1689,'volatile collection data'!$G$6:$M$69,6,FALSE)</f>
        <v>12</v>
      </c>
      <c r="N1689" s="1">
        <f>VLOOKUP($A1689,'volatile collection data'!$G$6:$M$69,7,FALSE)</f>
        <v>6.35</v>
      </c>
      <c r="O1689" s="1">
        <f>VLOOKUP(A1689,'volatile collection data'!$G$6:$K$69,5,FALSE)</f>
        <v>0</v>
      </c>
      <c r="P1689" s="1" t="str">
        <f t="shared" si="159"/>
        <v>2C</v>
      </c>
      <c r="Q1689">
        <f t="shared" si="157"/>
        <v>0.88098961187844538</v>
      </c>
      <c r="R1689" t="str">
        <f t="shared" si="160"/>
        <v>17B_0-C&amp;6.35%6.35@12</v>
      </c>
      <c r="S1689" t="str">
        <f t="shared" si="161"/>
        <v>2C-17B-VCS-Loc-22</v>
      </c>
      <c r="T1689" t="str">
        <f>IFERROR(IF(VLOOKUP(S1689,Bad!$A:$A,1,FALSE)='RAW2'!S1689,"yes","no"),"no")</f>
        <v>no</v>
      </c>
      <c r="U1689" t="str">
        <f>IFERROR(VLOOKUP(F1689,compounds!$A:$B,2,FALSE),"")</f>
        <v/>
      </c>
      <c r="V1689" t="str">
        <f>VLOOKUP(B1689,'volatile collection data'!$O:$P,2,FALSE)</f>
        <v>26.apr.22 17</v>
      </c>
    </row>
    <row r="1690" spans="1:22" x14ac:dyDescent="0.2">
      <c r="A1690" t="s">
        <v>330</v>
      </c>
      <c r="B1690" s="1" t="str">
        <f t="shared" si="158"/>
        <v>2C</v>
      </c>
      <c r="C1690">
        <v>28.001000000000001</v>
      </c>
      <c r="D1690">
        <f t="shared" si="156"/>
        <v>28</v>
      </c>
      <c r="E1690">
        <f>VLOOKUP(D1690,'Peak Combiner'!$A$5:$D$4980,4,FALSE)</f>
        <v>28</v>
      </c>
      <c r="F1690">
        <f>IFERROR(VLOOKUP(D1690,rt_comb!$A:$B,2,FALSE),D1690)</f>
        <v>28</v>
      </c>
      <c r="G1690">
        <v>97228228</v>
      </c>
      <c r="H1690">
        <f>SUMIFS($G:$G,$E:$E,18.51,'RAW2'!$A:$A,'RAW2'!A1690)</f>
        <v>91238914</v>
      </c>
      <c r="I1690" s="1" t="str">
        <f>VLOOKUP(A1690,'volatile collection data'!$G$6:$H$69,2,FALSE)</f>
        <v>C</v>
      </c>
      <c r="J1690" s="1">
        <f>VLOOKUP(A1690,'volatile collection data'!$G$6:$I$69,3,FALSE)</f>
        <v>2</v>
      </c>
      <c r="K1690" s="1" t="str">
        <f>VLOOKUP(A1690,'volatile collection data'!$G$6:$N$69,8,FALSE)</f>
        <v>17B</v>
      </c>
      <c r="L1690" s="1">
        <f>VLOOKUP(A1690,'volatile collection data'!$G$6:$J$69,4,FALSE)</f>
        <v>6.35</v>
      </c>
      <c r="M1690" s="1">
        <f>VLOOKUP($A1690,'volatile collection data'!$G$6:$M$69,6,FALSE)</f>
        <v>12</v>
      </c>
      <c r="N1690" s="1">
        <f>VLOOKUP($A1690,'volatile collection data'!$G$6:$M$69,7,FALSE)</f>
        <v>6.35</v>
      </c>
      <c r="O1690" s="1">
        <f>VLOOKUP(A1690,'volatile collection data'!$G$6:$K$69,5,FALSE)</f>
        <v>0</v>
      </c>
      <c r="P1690" s="1" t="str">
        <f t="shared" si="159"/>
        <v>2C</v>
      </c>
      <c r="Q1690">
        <f t="shared" si="157"/>
        <v>0.83908999445696697</v>
      </c>
      <c r="R1690" t="str">
        <f t="shared" si="160"/>
        <v>17B_0-C&amp;6.35%6.35@12</v>
      </c>
      <c r="S1690" t="str">
        <f t="shared" si="161"/>
        <v>2C-17B-VCS-Loc-22</v>
      </c>
      <c r="T1690" t="str">
        <f>IFERROR(IF(VLOOKUP(S1690,Bad!$A:$A,1,FALSE)='RAW2'!S1690,"yes","no"),"no")</f>
        <v>no</v>
      </c>
      <c r="U1690" t="str">
        <f>IFERROR(VLOOKUP(F1690,compounds!$A:$B,2,FALSE),"")</f>
        <v/>
      </c>
      <c r="V1690" t="str">
        <f>VLOOKUP(B1690,'volatile collection data'!$O:$P,2,FALSE)</f>
        <v>26.apr.22 17</v>
      </c>
    </row>
    <row r="1691" spans="1:22" x14ac:dyDescent="0.2">
      <c r="A1691" t="s">
        <v>330</v>
      </c>
      <c r="B1691" s="1" t="str">
        <f t="shared" si="158"/>
        <v>2C</v>
      </c>
      <c r="C1691">
        <v>28.146999999999998</v>
      </c>
      <c r="D1691">
        <f t="shared" si="156"/>
        <v>28.15</v>
      </c>
      <c r="E1691">
        <f>VLOOKUP(D1691,'Peak Combiner'!$A$5:$D$4980,4,FALSE)</f>
        <v>28.15</v>
      </c>
      <c r="F1691">
        <f>IFERROR(VLOOKUP(D1691,rt_comb!$A:$B,2,FALSE),D1691)</f>
        <v>28.15</v>
      </c>
      <c r="G1691">
        <v>60662623</v>
      </c>
      <c r="H1691">
        <f>SUMIFS($G:$G,$E:$E,18.51,'RAW2'!$A:$A,'RAW2'!A1691)</f>
        <v>91238914</v>
      </c>
      <c r="I1691" s="1" t="str">
        <f>VLOOKUP(A1691,'volatile collection data'!$G$6:$H$69,2,FALSE)</f>
        <v>C</v>
      </c>
      <c r="J1691" s="1">
        <f>VLOOKUP(A1691,'volatile collection data'!$G$6:$I$69,3,FALSE)</f>
        <v>2</v>
      </c>
      <c r="K1691" s="1" t="str">
        <f>VLOOKUP(A1691,'volatile collection data'!$G$6:$N$69,8,FALSE)</f>
        <v>17B</v>
      </c>
      <c r="L1691" s="1">
        <f>VLOOKUP(A1691,'volatile collection data'!$G$6:$J$69,4,FALSE)</f>
        <v>6.35</v>
      </c>
      <c r="M1691" s="1">
        <f>VLOOKUP($A1691,'volatile collection data'!$G$6:$M$69,6,FALSE)</f>
        <v>12</v>
      </c>
      <c r="N1691" s="1">
        <f>VLOOKUP($A1691,'volatile collection data'!$G$6:$M$69,7,FALSE)</f>
        <v>6.35</v>
      </c>
      <c r="O1691" s="1">
        <f>VLOOKUP(A1691,'volatile collection data'!$G$6:$K$69,5,FALSE)</f>
        <v>0</v>
      </c>
      <c r="P1691" s="1" t="str">
        <f t="shared" si="159"/>
        <v>2C</v>
      </c>
      <c r="Q1691">
        <f t="shared" si="157"/>
        <v>0.52352491703145176</v>
      </c>
      <c r="R1691" t="str">
        <f t="shared" si="160"/>
        <v>17B_0-C&amp;6.35%6.35@12</v>
      </c>
      <c r="S1691" t="str">
        <f t="shared" si="161"/>
        <v>2C-17B-VCS-Loc-22</v>
      </c>
      <c r="T1691" t="str">
        <f>IFERROR(IF(VLOOKUP(S1691,Bad!$A:$A,1,FALSE)='RAW2'!S1691,"yes","no"),"no")</f>
        <v>no</v>
      </c>
      <c r="U1691" t="str">
        <f>IFERROR(VLOOKUP(F1691,compounds!$A:$B,2,FALSE),"")</f>
        <v/>
      </c>
      <c r="V1691" t="str">
        <f>VLOOKUP(B1691,'volatile collection data'!$O:$P,2,FALSE)</f>
        <v>26.apr.22 17</v>
      </c>
    </row>
    <row r="1692" spans="1:22" x14ac:dyDescent="0.2">
      <c r="A1692" t="s">
        <v>330</v>
      </c>
      <c r="B1692" s="1" t="str">
        <f t="shared" si="158"/>
        <v>2C</v>
      </c>
      <c r="C1692">
        <v>28.257999999999999</v>
      </c>
      <c r="D1692">
        <f t="shared" si="156"/>
        <v>28.26</v>
      </c>
      <c r="E1692">
        <f>VLOOKUP(D1692,'Peak Combiner'!$A$5:$D$4980,4,FALSE)</f>
        <v>28.26</v>
      </c>
      <c r="F1692">
        <f>IFERROR(VLOOKUP(D1692,rt_comb!$A:$B,2,FALSE),D1692)</f>
        <v>28.26</v>
      </c>
      <c r="G1692">
        <v>54532104</v>
      </c>
      <c r="H1692">
        <f>SUMIFS($G:$G,$E:$E,18.51,'RAW2'!$A:$A,'RAW2'!A1692)</f>
        <v>91238914</v>
      </c>
      <c r="I1692" s="1" t="str">
        <f>VLOOKUP(A1692,'volatile collection data'!$G$6:$H$69,2,FALSE)</f>
        <v>C</v>
      </c>
      <c r="J1692" s="1">
        <f>VLOOKUP(A1692,'volatile collection data'!$G$6:$I$69,3,FALSE)</f>
        <v>2</v>
      </c>
      <c r="K1692" s="1" t="str">
        <f>VLOOKUP(A1692,'volatile collection data'!$G$6:$N$69,8,FALSE)</f>
        <v>17B</v>
      </c>
      <c r="L1692" s="1">
        <f>VLOOKUP(A1692,'volatile collection data'!$G$6:$J$69,4,FALSE)</f>
        <v>6.35</v>
      </c>
      <c r="M1692" s="1">
        <f>VLOOKUP($A1692,'volatile collection data'!$G$6:$M$69,6,FALSE)</f>
        <v>12</v>
      </c>
      <c r="N1692" s="1">
        <f>VLOOKUP($A1692,'volatile collection data'!$G$6:$M$69,7,FALSE)</f>
        <v>6.35</v>
      </c>
      <c r="O1692" s="1">
        <f>VLOOKUP(A1692,'volatile collection data'!$G$6:$K$69,5,FALSE)</f>
        <v>0</v>
      </c>
      <c r="P1692" s="1" t="str">
        <f t="shared" si="159"/>
        <v>2C</v>
      </c>
      <c r="Q1692">
        <f t="shared" si="157"/>
        <v>0.47061788314281267</v>
      </c>
      <c r="R1692" t="str">
        <f t="shared" si="160"/>
        <v>17B_0-C&amp;6.35%6.35@12</v>
      </c>
      <c r="S1692" t="str">
        <f t="shared" si="161"/>
        <v>2C-17B-VCS-Loc-22</v>
      </c>
      <c r="T1692" t="str">
        <f>IFERROR(IF(VLOOKUP(S1692,Bad!$A:$A,1,FALSE)='RAW2'!S1692,"yes","no"),"no")</f>
        <v>no</v>
      </c>
      <c r="U1692" t="str">
        <f>IFERROR(VLOOKUP(F1692,compounds!$A:$B,2,FALSE),"")</f>
        <v/>
      </c>
      <c r="V1692" t="str">
        <f>VLOOKUP(B1692,'volatile collection data'!$O:$P,2,FALSE)</f>
        <v>26.apr.22 17</v>
      </c>
    </row>
    <row r="1693" spans="1:22" x14ac:dyDescent="0.2">
      <c r="A1693" t="s">
        <v>330</v>
      </c>
      <c r="B1693" s="1" t="str">
        <f t="shared" si="158"/>
        <v>2C</v>
      </c>
      <c r="C1693">
        <v>28.402999999999999</v>
      </c>
      <c r="D1693">
        <f t="shared" si="156"/>
        <v>28.4</v>
      </c>
      <c r="E1693">
        <f>VLOOKUP(D1693,'Peak Combiner'!$A$5:$D$4980,4,FALSE)</f>
        <v>28.4</v>
      </c>
      <c r="F1693">
        <f>IFERROR(VLOOKUP(D1693,rt_comb!$A:$B,2,FALSE),D1693)</f>
        <v>28.4</v>
      </c>
      <c r="G1693">
        <v>42904502</v>
      </c>
      <c r="H1693">
        <f>SUMIFS($G:$G,$E:$E,18.51,'RAW2'!$A:$A,'RAW2'!A1693)</f>
        <v>91238914</v>
      </c>
      <c r="I1693" s="1" t="str">
        <f>VLOOKUP(A1693,'volatile collection data'!$G$6:$H$69,2,FALSE)</f>
        <v>C</v>
      </c>
      <c r="J1693" s="1">
        <f>VLOOKUP(A1693,'volatile collection data'!$G$6:$I$69,3,FALSE)</f>
        <v>2</v>
      </c>
      <c r="K1693" s="1" t="str">
        <f>VLOOKUP(A1693,'volatile collection data'!$G$6:$N$69,8,FALSE)</f>
        <v>17B</v>
      </c>
      <c r="L1693" s="1">
        <f>VLOOKUP(A1693,'volatile collection data'!$G$6:$J$69,4,FALSE)</f>
        <v>6.35</v>
      </c>
      <c r="M1693" s="1">
        <f>VLOOKUP($A1693,'volatile collection data'!$G$6:$M$69,6,FALSE)</f>
        <v>12</v>
      </c>
      <c r="N1693" s="1">
        <f>VLOOKUP($A1693,'volatile collection data'!$G$6:$M$69,7,FALSE)</f>
        <v>6.35</v>
      </c>
      <c r="O1693" s="1">
        <f>VLOOKUP(A1693,'volatile collection data'!$G$6:$K$69,5,FALSE)</f>
        <v>0</v>
      </c>
      <c r="P1693" s="1" t="str">
        <f t="shared" si="159"/>
        <v>2C</v>
      </c>
      <c r="Q1693">
        <f t="shared" si="157"/>
        <v>0.37027043571501611</v>
      </c>
      <c r="R1693" t="str">
        <f t="shared" si="160"/>
        <v>17B_0-C&amp;6.35%6.35@12</v>
      </c>
      <c r="S1693" t="str">
        <f t="shared" si="161"/>
        <v>2C-17B-VCS-Loc-22</v>
      </c>
      <c r="T1693" t="str">
        <f>IFERROR(IF(VLOOKUP(S1693,Bad!$A:$A,1,FALSE)='RAW2'!S1693,"yes","no"),"no")</f>
        <v>no</v>
      </c>
      <c r="U1693" t="str">
        <f>IFERROR(VLOOKUP(F1693,compounds!$A:$B,2,FALSE),"")</f>
        <v/>
      </c>
      <c r="V1693" t="str">
        <f>VLOOKUP(B1693,'volatile collection data'!$O:$P,2,FALSE)</f>
        <v>26.apr.22 17</v>
      </c>
    </row>
    <row r="1694" spans="1:22" x14ac:dyDescent="0.2">
      <c r="A1694" t="s">
        <v>330</v>
      </c>
      <c r="B1694" s="1" t="str">
        <f t="shared" si="158"/>
        <v>2C</v>
      </c>
      <c r="C1694">
        <v>28.466999999999999</v>
      </c>
      <c r="D1694">
        <f t="shared" si="156"/>
        <v>28.47</v>
      </c>
      <c r="E1694">
        <f>VLOOKUP(D1694,'Peak Combiner'!$A$5:$D$4980,4,FALSE)</f>
        <v>28.47</v>
      </c>
      <c r="F1694">
        <f>IFERROR(VLOOKUP(D1694,rt_comb!$A:$B,2,FALSE),D1694)</f>
        <v>28.47</v>
      </c>
      <c r="G1694">
        <v>25268869</v>
      </c>
      <c r="H1694">
        <f>SUMIFS($G:$G,$E:$E,18.51,'RAW2'!$A:$A,'RAW2'!A1694)</f>
        <v>91238914</v>
      </c>
      <c r="I1694" s="1" t="str">
        <f>VLOOKUP(A1694,'volatile collection data'!$G$6:$H$69,2,FALSE)</f>
        <v>C</v>
      </c>
      <c r="J1694" s="1">
        <f>VLOOKUP(A1694,'volatile collection data'!$G$6:$I$69,3,FALSE)</f>
        <v>2</v>
      </c>
      <c r="K1694" s="1" t="str">
        <f>VLOOKUP(A1694,'volatile collection data'!$G$6:$N$69,8,FALSE)</f>
        <v>17B</v>
      </c>
      <c r="L1694" s="1">
        <f>VLOOKUP(A1694,'volatile collection data'!$G$6:$J$69,4,FALSE)</f>
        <v>6.35</v>
      </c>
      <c r="M1694" s="1">
        <f>VLOOKUP($A1694,'volatile collection data'!$G$6:$M$69,6,FALSE)</f>
        <v>12</v>
      </c>
      <c r="N1694" s="1">
        <f>VLOOKUP($A1694,'volatile collection data'!$G$6:$M$69,7,FALSE)</f>
        <v>6.35</v>
      </c>
      <c r="O1694" s="1">
        <f>VLOOKUP(A1694,'volatile collection data'!$G$6:$K$69,5,FALSE)</f>
        <v>0</v>
      </c>
      <c r="P1694" s="1" t="str">
        <f t="shared" si="159"/>
        <v>2C</v>
      </c>
      <c r="Q1694">
        <f t="shared" si="157"/>
        <v>0.21807303892387944</v>
      </c>
      <c r="R1694" t="str">
        <f t="shared" si="160"/>
        <v>17B_0-C&amp;6.35%6.35@12</v>
      </c>
      <c r="S1694" t="str">
        <f t="shared" si="161"/>
        <v>2C-17B-VCS-Loc-22</v>
      </c>
      <c r="T1694" t="str">
        <f>IFERROR(IF(VLOOKUP(S1694,Bad!$A:$A,1,FALSE)='RAW2'!S1694,"yes","no"),"no")</f>
        <v>no</v>
      </c>
      <c r="U1694" t="str">
        <f>IFERROR(VLOOKUP(F1694,compounds!$A:$B,2,FALSE),"")</f>
        <v/>
      </c>
      <c r="V1694" t="str">
        <f>VLOOKUP(B1694,'volatile collection data'!$O:$P,2,FALSE)</f>
        <v>26.apr.22 17</v>
      </c>
    </row>
    <row r="1695" spans="1:22" x14ac:dyDescent="0.2">
      <c r="A1695" t="s">
        <v>330</v>
      </c>
      <c r="B1695" s="1" t="str">
        <f t="shared" si="158"/>
        <v>2C</v>
      </c>
      <c r="C1695">
        <v>28.55</v>
      </c>
      <c r="D1695">
        <f t="shared" si="156"/>
        <v>28.55</v>
      </c>
      <c r="E1695">
        <f>VLOOKUP(D1695,'Peak Combiner'!$A$5:$D$4980,4,FALSE)</f>
        <v>28.55</v>
      </c>
      <c r="F1695">
        <f>IFERROR(VLOOKUP(D1695,rt_comb!$A:$B,2,FALSE),D1695)</f>
        <v>28.55</v>
      </c>
      <c r="G1695">
        <v>56886313</v>
      </c>
      <c r="H1695">
        <f>SUMIFS($G:$G,$E:$E,18.51,'RAW2'!$A:$A,'RAW2'!A1695)</f>
        <v>91238914</v>
      </c>
      <c r="I1695" s="1" t="str">
        <f>VLOOKUP(A1695,'volatile collection data'!$G$6:$H$69,2,FALSE)</f>
        <v>C</v>
      </c>
      <c r="J1695" s="1">
        <f>VLOOKUP(A1695,'volatile collection data'!$G$6:$I$69,3,FALSE)</f>
        <v>2</v>
      </c>
      <c r="K1695" s="1" t="str">
        <f>VLOOKUP(A1695,'volatile collection data'!$G$6:$N$69,8,FALSE)</f>
        <v>17B</v>
      </c>
      <c r="L1695" s="1">
        <f>VLOOKUP(A1695,'volatile collection data'!$G$6:$J$69,4,FALSE)</f>
        <v>6.35</v>
      </c>
      <c r="M1695" s="1">
        <f>VLOOKUP($A1695,'volatile collection data'!$G$6:$M$69,6,FALSE)</f>
        <v>12</v>
      </c>
      <c r="N1695" s="1">
        <f>VLOOKUP($A1695,'volatile collection data'!$G$6:$M$69,7,FALSE)</f>
        <v>6.35</v>
      </c>
      <c r="O1695" s="1">
        <f>VLOOKUP(A1695,'volatile collection data'!$G$6:$K$69,5,FALSE)</f>
        <v>0</v>
      </c>
      <c r="P1695" s="1" t="str">
        <f t="shared" si="159"/>
        <v>2C</v>
      </c>
      <c r="Q1695">
        <f t="shared" si="157"/>
        <v>0.49093495831115308</v>
      </c>
      <c r="R1695" t="str">
        <f t="shared" si="160"/>
        <v>17B_0-C&amp;6.35%6.35@12</v>
      </c>
      <c r="S1695" t="str">
        <f t="shared" si="161"/>
        <v>2C-17B-VCS-Loc-22</v>
      </c>
      <c r="T1695" t="str">
        <f>IFERROR(IF(VLOOKUP(S1695,Bad!$A:$A,1,FALSE)='RAW2'!S1695,"yes","no"),"no")</f>
        <v>no</v>
      </c>
      <c r="U1695" t="str">
        <f>IFERROR(VLOOKUP(F1695,compounds!$A:$B,2,FALSE),"")</f>
        <v/>
      </c>
      <c r="V1695" t="str">
        <f>VLOOKUP(B1695,'volatile collection data'!$O:$P,2,FALSE)</f>
        <v>26.apr.22 17</v>
      </c>
    </row>
    <row r="1696" spans="1:22" x14ac:dyDescent="0.2">
      <c r="A1696" t="s">
        <v>330</v>
      </c>
      <c r="B1696" s="1" t="str">
        <f t="shared" si="158"/>
        <v>2C</v>
      </c>
      <c r="C1696">
        <v>28.698</v>
      </c>
      <c r="D1696">
        <f t="shared" si="156"/>
        <v>28.7</v>
      </c>
      <c r="E1696">
        <f>VLOOKUP(D1696,'Peak Combiner'!$A$5:$D$4980,4,FALSE)</f>
        <v>28.7</v>
      </c>
      <c r="F1696">
        <f>IFERROR(VLOOKUP(D1696,rt_comb!$A:$B,2,FALSE),D1696)</f>
        <v>28.7</v>
      </c>
      <c r="G1696">
        <v>77048366</v>
      </c>
      <c r="H1696">
        <f>SUMIFS($G:$G,$E:$E,18.51,'RAW2'!$A:$A,'RAW2'!A1696)</f>
        <v>91238914</v>
      </c>
      <c r="I1696" s="1" t="str">
        <f>VLOOKUP(A1696,'volatile collection data'!$G$6:$H$69,2,FALSE)</f>
        <v>C</v>
      </c>
      <c r="J1696" s="1">
        <f>VLOOKUP(A1696,'volatile collection data'!$G$6:$I$69,3,FALSE)</f>
        <v>2</v>
      </c>
      <c r="K1696" s="1" t="str">
        <f>VLOOKUP(A1696,'volatile collection data'!$G$6:$N$69,8,FALSE)</f>
        <v>17B</v>
      </c>
      <c r="L1696" s="1">
        <f>VLOOKUP(A1696,'volatile collection data'!$G$6:$J$69,4,FALSE)</f>
        <v>6.35</v>
      </c>
      <c r="M1696" s="1">
        <f>VLOOKUP($A1696,'volatile collection data'!$G$6:$M$69,6,FALSE)</f>
        <v>12</v>
      </c>
      <c r="N1696" s="1">
        <f>VLOOKUP($A1696,'volatile collection data'!$G$6:$M$69,7,FALSE)</f>
        <v>6.35</v>
      </c>
      <c r="O1696" s="1">
        <f>VLOOKUP(A1696,'volatile collection data'!$G$6:$K$69,5,FALSE)</f>
        <v>0</v>
      </c>
      <c r="P1696" s="1" t="str">
        <f t="shared" si="159"/>
        <v>2C</v>
      </c>
      <c r="Q1696">
        <f t="shared" si="157"/>
        <v>0.66493562959779917</v>
      </c>
      <c r="R1696" t="str">
        <f t="shared" si="160"/>
        <v>17B_0-C&amp;6.35%6.35@12</v>
      </c>
      <c r="S1696" t="str">
        <f t="shared" si="161"/>
        <v>2C-17B-VCS-Loc-22</v>
      </c>
      <c r="T1696" t="str">
        <f>IFERROR(IF(VLOOKUP(S1696,Bad!$A:$A,1,FALSE)='RAW2'!S1696,"yes","no"),"no")</f>
        <v>no</v>
      </c>
      <c r="U1696" t="str">
        <f>IFERROR(VLOOKUP(F1696,compounds!$A:$B,2,FALSE),"")</f>
        <v/>
      </c>
      <c r="V1696" t="str">
        <f>VLOOKUP(B1696,'volatile collection data'!$O:$P,2,FALSE)</f>
        <v>26.apr.22 17</v>
      </c>
    </row>
    <row r="1697" spans="1:22" x14ac:dyDescent="0.2">
      <c r="A1697" t="s">
        <v>330</v>
      </c>
      <c r="B1697" s="1" t="str">
        <f t="shared" si="158"/>
        <v>2C</v>
      </c>
      <c r="C1697">
        <v>28.931000000000001</v>
      </c>
      <c r="D1697">
        <f t="shared" si="156"/>
        <v>28.93</v>
      </c>
      <c r="E1697">
        <f>VLOOKUP(D1697,'Peak Combiner'!$A$5:$D$4980,4,FALSE)</f>
        <v>28.93</v>
      </c>
      <c r="F1697">
        <f>IFERROR(VLOOKUP(D1697,rt_comb!$A:$B,2,FALSE),D1697)</f>
        <v>28.93</v>
      </c>
      <c r="G1697">
        <v>84431070</v>
      </c>
      <c r="H1697">
        <f>SUMIFS($G:$G,$E:$E,18.51,'RAW2'!$A:$A,'RAW2'!A1697)</f>
        <v>91238914</v>
      </c>
      <c r="I1697" s="1" t="str">
        <f>VLOOKUP(A1697,'volatile collection data'!$G$6:$H$69,2,FALSE)</f>
        <v>C</v>
      </c>
      <c r="J1697" s="1">
        <f>VLOOKUP(A1697,'volatile collection data'!$G$6:$I$69,3,FALSE)</f>
        <v>2</v>
      </c>
      <c r="K1697" s="1" t="str">
        <f>VLOOKUP(A1697,'volatile collection data'!$G$6:$N$69,8,FALSE)</f>
        <v>17B</v>
      </c>
      <c r="L1697" s="1">
        <f>VLOOKUP(A1697,'volatile collection data'!$G$6:$J$69,4,FALSE)</f>
        <v>6.35</v>
      </c>
      <c r="M1697" s="1">
        <f>VLOOKUP($A1697,'volatile collection data'!$G$6:$M$69,6,FALSE)</f>
        <v>12</v>
      </c>
      <c r="N1697" s="1">
        <f>VLOOKUP($A1697,'volatile collection data'!$G$6:$M$69,7,FALSE)</f>
        <v>6.35</v>
      </c>
      <c r="O1697" s="1">
        <f>VLOOKUP(A1697,'volatile collection data'!$G$6:$K$69,5,FALSE)</f>
        <v>0</v>
      </c>
      <c r="P1697" s="1" t="str">
        <f t="shared" si="159"/>
        <v>2C</v>
      </c>
      <c r="Q1697">
        <f t="shared" si="157"/>
        <v>0.7286491538064005</v>
      </c>
      <c r="R1697" t="str">
        <f t="shared" si="160"/>
        <v>17B_0-C&amp;6.35%6.35@12</v>
      </c>
      <c r="S1697" t="str">
        <f t="shared" si="161"/>
        <v>2C-17B-VCS-Loc-22</v>
      </c>
      <c r="T1697" t="str">
        <f>IFERROR(IF(VLOOKUP(S1697,Bad!$A:$A,1,FALSE)='RAW2'!S1697,"yes","no"),"no")</f>
        <v>no</v>
      </c>
      <c r="U1697" t="str">
        <f>IFERROR(VLOOKUP(F1697,compounds!$A:$B,2,FALSE),"")</f>
        <v/>
      </c>
      <c r="V1697" t="str">
        <f>VLOOKUP(B1697,'volatile collection data'!$O:$P,2,FALSE)</f>
        <v>26.apr.22 17</v>
      </c>
    </row>
    <row r="1698" spans="1:22" x14ac:dyDescent="0.2">
      <c r="A1698" t="s">
        <v>330</v>
      </c>
      <c r="B1698" s="1" t="str">
        <f t="shared" si="158"/>
        <v>2C</v>
      </c>
      <c r="C1698">
        <v>29.013000000000002</v>
      </c>
      <c r="D1698">
        <f t="shared" si="156"/>
        <v>29.01</v>
      </c>
      <c r="E1698">
        <f>VLOOKUP(D1698,'Peak Combiner'!$A$5:$D$4980,4,FALSE)</f>
        <v>29.01</v>
      </c>
      <c r="F1698">
        <f>IFERROR(VLOOKUP(D1698,rt_comb!$A:$B,2,FALSE),D1698)</f>
        <v>29.01</v>
      </c>
      <c r="G1698">
        <v>64193531</v>
      </c>
      <c r="H1698">
        <f>SUMIFS($G:$G,$E:$E,18.51,'RAW2'!$A:$A,'RAW2'!A1698)</f>
        <v>91238914</v>
      </c>
      <c r="I1698" s="1" t="str">
        <f>VLOOKUP(A1698,'volatile collection data'!$G$6:$H$69,2,FALSE)</f>
        <v>C</v>
      </c>
      <c r="J1698" s="1">
        <f>VLOOKUP(A1698,'volatile collection data'!$G$6:$I$69,3,FALSE)</f>
        <v>2</v>
      </c>
      <c r="K1698" s="1" t="str">
        <f>VLOOKUP(A1698,'volatile collection data'!$G$6:$N$69,8,FALSE)</f>
        <v>17B</v>
      </c>
      <c r="L1698" s="1">
        <f>VLOOKUP(A1698,'volatile collection data'!$G$6:$J$69,4,FALSE)</f>
        <v>6.35</v>
      </c>
      <c r="M1698" s="1">
        <f>VLOOKUP($A1698,'volatile collection data'!$G$6:$M$69,6,FALSE)</f>
        <v>12</v>
      </c>
      <c r="N1698" s="1">
        <f>VLOOKUP($A1698,'volatile collection data'!$G$6:$M$69,7,FALSE)</f>
        <v>6.35</v>
      </c>
      <c r="O1698" s="1">
        <f>VLOOKUP(A1698,'volatile collection data'!$G$6:$K$69,5,FALSE)</f>
        <v>0</v>
      </c>
      <c r="P1698" s="1" t="str">
        <f t="shared" si="159"/>
        <v>2C</v>
      </c>
      <c r="Q1698">
        <f t="shared" si="157"/>
        <v>0.55399703027564318</v>
      </c>
      <c r="R1698" t="str">
        <f t="shared" si="160"/>
        <v>17B_0-C&amp;6.35%6.35@12</v>
      </c>
      <c r="S1698" t="str">
        <f t="shared" si="161"/>
        <v>2C-17B-VCS-Loc-22</v>
      </c>
      <c r="T1698" t="str">
        <f>IFERROR(IF(VLOOKUP(S1698,Bad!$A:$A,1,FALSE)='RAW2'!S1698,"yes","no"),"no")</f>
        <v>no</v>
      </c>
      <c r="U1698" t="str">
        <f>IFERROR(VLOOKUP(F1698,compounds!$A:$B,2,FALSE),"")</f>
        <v/>
      </c>
      <c r="V1698" t="str">
        <f>VLOOKUP(B1698,'volatile collection data'!$O:$P,2,FALSE)</f>
        <v>26.apr.22 17</v>
      </c>
    </row>
    <row r="1699" spans="1:22" x14ac:dyDescent="0.2">
      <c r="A1699" t="s">
        <v>330</v>
      </c>
      <c r="B1699" s="1" t="str">
        <f t="shared" si="158"/>
        <v>2C</v>
      </c>
      <c r="C1699">
        <v>29.131</v>
      </c>
      <c r="D1699">
        <f t="shared" si="156"/>
        <v>29.13</v>
      </c>
      <c r="E1699">
        <f>VLOOKUP(D1699,'Peak Combiner'!$A$5:$D$4980,4,FALSE)</f>
        <v>29.13</v>
      </c>
      <c r="F1699">
        <f>IFERROR(VLOOKUP(D1699,rt_comb!$A:$B,2,FALSE),D1699)</f>
        <v>29.13</v>
      </c>
      <c r="G1699">
        <v>37384968</v>
      </c>
      <c r="H1699">
        <f>SUMIFS($G:$G,$E:$E,18.51,'RAW2'!$A:$A,'RAW2'!A1699)</f>
        <v>91238914</v>
      </c>
      <c r="I1699" s="1" t="str">
        <f>VLOOKUP(A1699,'volatile collection data'!$G$6:$H$69,2,FALSE)</f>
        <v>C</v>
      </c>
      <c r="J1699" s="1">
        <f>VLOOKUP(A1699,'volatile collection data'!$G$6:$I$69,3,FALSE)</f>
        <v>2</v>
      </c>
      <c r="K1699" s="1" t="str">
        <f>VLOOKUP(A1699,'volatile collection data'!$G$6:$N$69,8,FALSE)</f>
        <v>17B</v>
      </c>
      <c r="L1699" s="1">
        <f>VLOOKUP(A1699,'volatile collection data'!$G$6:$J$69,4,FALSE)</f>
        <v>6.35</v>
      </c>
      <c r="M1699" s="1">
        <f>VLOOKUP($A1699,'volatile collection data'!$G$6:$M$69,6,FALSE)</f>
        <v>12</v>
      </c>
      <c r="N1699" s="1">
        <f>VLOOKUP($A1699,'volatile collection data'!$G$6:$M$69,7,FALSE)</f>
        <v>6.35</v>
      </c>
      <c r="O1699" s="1">
        <f>VLOOKUP(A1699,'volatile collection data'!$G$6:$K$69,5,FALSE)</f>
        <v>0</v>
      </c>
      <c r="P1699" s="1" t="str">
        <f t="shared" si="159"/>
        <v>2C</v>
      </c>
      <c r="Q1699">
        <f t="shared" si="157"/>
        <v>0.32263626764743553</v>
      </c>
      <c r="R1699" t="str">
        <f t="shared" si="160"/>
        <v>17B_0-C&amp;6.35%6.35@12</v>
      </c>
      <c r="S1699" t="str">
        <f t="shared" si="161"/>
        <v>2C-17B-VCS-Loc-22</v>
      </c>
      <c r="T1699" t="str">
        <f>IFERROR(IF(VLOOKUP(S1699,Bad!$A:$A,1,FALSE)='RAW2'!S1699,"yes","no"),"no")</f>
        <v>no</v>
      </c>
      <c r="U1699" t="str">
        <f>IFERROR(VLOOKUP(F1699,compounds!$A:$B,2,FALSE),"")</f>
        <v/>
      </c>
      <c r="V1699" t="str">
        <f>VLOOKUP(B1699,'volatile collection data'!$O:$P,2,FALSE)</f>
        <v>26.apr.22 17</v>
      </c>
    </row>
    <row r="1700" spans="1:22" x14ac:dyDescent="0.2">
      <c r="A1700" t="s">
        <v>330</v>
      </c>
      <c r="B1700" s="1" t="str">
        <f t="shared" si="158"/>
        <v>2C</v>
      </c>
      <c r="C1700">
        <v>29.181000000000001</v>
      </c>
      <c r="D1700">
        <f t="shared" si="156"/>
        <v>29.18</v>
      </c>
      <c r="E1700">
        <f>VLOOKUP(D1700,'Peak Combiner'!$A$5:$D$4980,4,FALSE)</f>
        <v>29.18</v>
      </c>
      <c r="F1700">
        <f>IFERROR(VLOOKUP(D1700,rt_comb!$A:$B,2,FALSE),D1700)</f>
        <v>29.18</v>
      </c>
      <c r="G1700">
        <v>25625013</v>
      </c>
      <c r="H1700">
        <f>SUMIFS($G:$G,$E:$E,18.51,'RAW2'!$A:$A,'RAW2'!A1700)</f>
        <v>91238914</v>
      </c>
      <c r="I1700" s="1" t="str">
        <f>VLOOKUP(A1700,'volatile collection data'!$G$6:$H$69,2,FALSE)</f>
        <v>C</v>
      </c>
      <c r="J1700" s="1">
        <f>VLOOKUP(A1700,'volatile collection data'!$G$6:$I$69,3,FALSE)</f>
        <v>2</v>
      </c>
      <c r="K1700" s="1" t="str">
        <f>VLOOKUP(A1700,'volatile collection data'!$G$6:$N$69,8,FALSE)</f>
        <v>17B</v>
      </c>
      <c r="L1700" s="1">
        <f>VLOOKUP(A1700,'volatile collection data'!$G$6:$J$69,4,FALSE)</f>
        <v>6.35</v>
      </c>
      <c r="M1700" s="1">
        <f>VLOOKUP($A1700,'volatile collection data'!$G$6:$M$69,6,FALSE)</f>
        <v>12</v>
      </c>
      <c r="N1700" s="1">
        <f>VLOOKUP($A1700,'volatile collection data'!$G$6:$M$69,7,FALSE)</f>
        <v>6.35</v>
      </c>
      <c r="O1700" s="1">
        <f>VLOOKUP(A1700,'volatile collection data'!$G$6:$K$69,5,FALSE)</f>
        <v>0</v>
      </c>
      <c r="P1700" s="1" t="str">
        <f t="shared" si="159"/>
        <v>2C</v>
      </c>
      <c r="Q1700">
        <f t="shared" si="157"/>
        <v>0.22114659969046957</v>
      </c>
      <c r="R1700" t="str">
        <f t="shared" si="160"/>
        <v>17B_0-C&amp;6.35%6.35@12</v>
      </c>
      <c r="S1700" t="str">
        <f t="shared" si="161"/>
        <v>2C-17B-VCS-Loc-22</v>
      </c>
      <c r="T1700" t="str">
        <f>IFERROR(IF(VLOOKUP(S1700,Bad!$A:$A,1,FALSE)='RAW2'!S1700,"yes","no"),"no")</f>
        <v>no</v>
      </c>
      <c r="U1700" t="str">
        <f>IFERROR(VLOOKUP(F1700,compounds!$A:$B,2,FALSE),"")</f>
        <v/>
      </c>
      <c r="V1700" t="str">
        <f>VLOOKUP(B1700,'volatile collection data'!$O:$P,2,FALSE)</f>
        <v>26.apr.22 17</v>
      </c>
    </row>
    <row r="1701" spans="1:22" x14ac:dyDescent="0.2">
      <c r="A1701" t="s">
        <v>330</v>
      </c>
      <c r="B1701" s="1" t="str">
        <f t="shared" si="158"/>
        <v>2C</v>
      </c>
      <c r="C1701">
        <v>29.253</v>
      </c>
      <c r="D1701">
        <f t="shared" si="156"/>
        <v>29.25</v>
      </c>
      <c r="E1701">
        <f>VLOOKUP(D1701,'Peak Combiner'!$A$5:$D$4980,4,FALSE)</f>
        <v>29.25</v>
      </c>
      <c r="F1701">
        <f>IFERROR(VLOOKUP(D1701,rt_comb!$A:$B,2,FALSE),D1701)</f>
        <v>29.25</v>
      </c>
      <c r="G1701">
        <v>25965486</v>
      </c>
      <c r="H1701">
        <f>SUMIFS($G:$G,$E:$E,18.51,'RAW2'!$A:$A,'RAW2'!A1701)</f>
        <v>91238914</v>
      </c>
      <c r="I1701" s="1" t="str">
        <f>VLOOKUP(A1701,'volatile collection data'!$G$6:$H$69,2,FALSE)</f>
        <v>C</v>
      </c>
      <c r="J1701" s="1">
        <f>VLOOKUP(A1701,'volatile collection data'!$G$6:$I$69,3,FALSE)</f>
        <v>2</v>
      </c>
      <c r="K1701" s="1" t="str">
        <f>VLOOKUP(A1701,'volatile collection data'!$G$6:$N$69,8,FALSE)</f>
        <v>17B</v>
      </c>
      <c r="L1701" s="1">
        <f>VLOOKUP(A1701,'volatile collection data'!$G$6:$J$69,4,FALSE)</f>
        <v>6.35</v>
      </c>
      <c r="M1701" s="1">
        <f>VLOOKUP($A1701,'volatile collection data'!$G$6:$M$69,6,FALSE)</f>
        <v>12</v>
      </c>
      <c r="N1701" s="1">
        <f>VLOOKUP($A1701,'volatile collection data'!$G$6:$M$69,7,FALSE)</f>
        <v>6.35</v>
      </c>
      <c r="O1701" s="1">
        <f>VLOOKUP(A1701,'volatile collection data'!$G$6:$K$69,5,FALSE)</f>
        <v>0</v>
      </c>
      <c r="P1701" s="1" t="str">
        <f t="shared" si="159"/>
        <v>2C</v>
      </c>
      <c r="Q1701">
        <f t="shared" si="157"/>
        <v>0.22408491805293881</v>
      </c>
      <c r="R1701" t="str">
        <f t="shared" si="160"/>
        <v>17B_0-C&amp;6.35%6.35@12</v>
      </c>
      <c r="S1701" t="str">
        <f t="shared" si="161"/>
        <v>2C-17B-VCS-Loc-22</v>
      </c>
      <c r="T1701" t="str">
        <f>IFERROR(IF(VLOOKUP(S1701,Bad!$A:$A,1,FALSE)='RAW2'!S1701,"yes","no"),"no")</f>
        <v>no</v>
      </c>
      <c r="U1701" t="str">
        <f>IFERROR(VLOOKUP(F1701,compounds!$A:$B,2,FALSE),"")</f>
        <v/>
      </c>
      <c r="V1701" t="str">
        <f>VLOOKUP(B1701,'volatile collection data'!$O:$P,2,FALSE)</f>
        <v>26.apr.22 17</v>
      </c>
    </row>
    <row r="1702" spans="1:22" x14ac:dyDescent="0.2">
      <c r="A1702" t="s">
        <v>330</v>
      </c>
      <c r="B1702" s="1" t="str">
        <f t="shared" si="158"/>
        <v>2C</v>
      </c>
      <c r="C1702">
        <v>29.321999999999999</v>
      </c>
      <c r="D1702">
        <f t="shared" si="156"/>
        <v>29.32</v>
      </c>
      <c r="E1702">
        <f>VLOOKUP(D1702,'Peak Combiner'!$A$5:$D$4980,4,FALSE)</f>
        <v>29.32</v>
      </c>
      <c r="F1702">
        <f>IFERROR(VLOOKUP(D1702,rt_comb!$A:$B,2,FALSE),D1702)</f>
        <v>29.32</v>
      </c>
      <c r="G1702">
        <v>46725443</v>
      </c>
      <c r="H1702">
        <f>SUMIFS($G:$G,$E:$E,18.51,'RAW2'!$A:$A,'RAW2'!A1702)</f>
        <v>91238914</v>
      </c>
      <c r="I1702" s="1" t="str">
        <f>VLOOKUP(A1702,'volatile collection data'!$G$6:$H$69,2,FALSE)</f>
        <v>C</v>
      </c>
      <c r="J1702" s="1">
        <f>VLOOKUP(A1702,'volatile collection data'!$G$6:$I$69,3,FALSE)</f>
        <v>2</v>
      </c>
      <c r="K1702" s="1" t="str">
        <f>VLOOKUP(A1702,'volatile collection data'!$G$6:$N$69,8,FALSE)</f>
        <v>17B</v>
      </c>
      <c r="L1702" s="1">
        <f>VLOOKUP(A1702,'volatile collection data'!$G$6:$J$69,4,FALSE)</f>
        <v>6.35</v>
      </c>
      <c r="M1702" s="1">
        <f>VLOOKUP($A1702,'volatile collection data'!$G$6:$M$69,6,FALSE)</f>
        <v>12</v>
      </c>
      <c r="N1702" s="1">
        <f>VLOOKUP($A1702,'volatile collection data'!$G$6:$M$69,7,FALSE)</f>
        <v>6.35</v>
      </c>
      <c r="O1702" s="1">
        <f>VLOOKUP(A1702,'volatile collection data'!$G$6:$K$69,5,FALSE)</f>
        <v>0</v>
      </c>
      <c r="P1702" s="1" t="str">
        <f t="shared" si="159"/>
        <v>2C</v>
      </c>
      <c r="Q1702">
        <f t="shared" si="157"/>
        <v>0.40324556473321022</v>
      </c>
      <c r="R1702" t="str">
        <f t="shared" si="160"/>
        <v>17B_0-C&amp;6.35%6.35@12</v>
      </c>
      <c r="S1702" t="str">
        <f t="shared" si="161"/>
        <v>2C-17B-VCS-Loc-22</v>
      </c>
      <c r="T1702" t="str">
        <f>IFERROR(IF(VLOOKUP(S1702,Bad!$A:$A,1,FALSE)='RAW2'!S1702,"yes","no"),"no")</f>
        <v>no</v>
      </c>
      <c r="U1702" t="str">
        <f>IFERROR(VLOOKUP(F1702,compounds!$A:$B,2,FALSE),"")</f>
        <v/>
      </c>
      <c r="V1702" t="str">
        <f>VLOOKUP(B1702,'volatile collection data'!$O:$P,2,FALSE)</f>
        <v>26.apr.22 17</v>
      </c>
    </row>
    <row r="1703" spans="1:22" x14ac:dyDescent="0.2">
      <c r="A1703" t="s">
        <v>330</v>
      </c>
      <c r="B1703" s="1" t="str">
        <f t="shared" si="158"/>
        <v>2C</v>
      </c>
      <c r="C1703">
        <v>29.449000000000002</v>
      </c>
      <c r="D1703">
        <f t="shared" si="156"/>
        <v>29.45</v>
      </c>
      <c r="E1703">
        <f>VLOOKUP(D1703,'Peak Combiner'!$A$5:$D$4980,4,FALSE)</f>
        <v>29.45</v>
      </c>
      <c r="F1703">
        <f>IFERROR(VLOOKUP(D1703,rt_comb!$A:$B,2,FALSE),D1703)</f>
        <v>29.45</v>
      </c>
      <c r="G1703">
        <v>39645153</v>
      </c>
      <c r="H1703">
        <f>SUMIFS($G:$G,$E:$E,18.51,'RAW2'!$A:$A,'RAW2'!A1703)</f>
        <v>91238914</v>
      </c>
      <c r="I1703" s="1" t="str">
        <f>VLOOKUP(A1703,'volatile collection data'!$G$6:$H$69,2,FALSE)</f>
        <v>C</v>
      </c>
      <c r="J1703" s="1">
        <f>VLOOKUP(A1703,'volatile collection data'!$G$6:$I$69,3,FALSE)</f>
        <v>2</v>
      </c>
      <c r="K1703" s="1" t="str">
        <f>VLOOKUP(A1703,'volatile collection data'!$G$6:$N$69,8,FALSE)</f>
        <v>17B</v>
      </c>
      <c r="L1703" s="1">
        <f>VLOOKUP(A1703,'volatile collection data'!$G$6:$J$69,4,FALSE)</f>
        <v>6.35</v>
      </c>
      <c r="M1703" s="1">
        <f>VLOOKUP($A1703,'volatile collection data'!$G$6:$M$69,6,FALSE)</f>
        <v>12</v>
      </c>
      <c r="N1703" s="1">
        <f>VLOOKUP($A1703,'volatile collection data'!$G$6:$M$69,7,FALSE)</f>
        <v>6.35</v>
      </c>
      <c r="O1703" s="1">
        <f>VLOOKUP(A1703,'volatile collection data'!$G$6:$K$69,5,FALSE)</f>
        <v>0</v>
      </c>
      <c r="P1703" s="1" t="str">
        <f t="shared" si="159"/>
        <v>2C</v>
      </c>
      <c r="Q1703">
        <f t="shared" si="157"/>
        <v>0.34214190565126423</v>
      </c>
      <c r="R1703" t="str">
        <f t="shared" si="160"/>
        <v>17B_0-C&amp;6.35%6.35@12</v>
      </c>
      <c r="S1703" t="str">
        <f t="shared" si="161"/>
        <v>2C-17B-VCS-Loc-22</v>
      </c>
      <c r="T1703" t="str">
        <f>IFERROR(IF(VLOOKUP(S1703,Bad!$A:$A,1,FALSE)='RAW2'!S1703,"yes","no"),"no")</f>
        <v>no</v>
      </c>
      <c r="U1703" t="str">
        <f>IFERROR(VLOOKUP(F1703,compounds!$A:$B,2,FALSE),"")</f>
        <v/>
      </c>
      <c r="V1703" t="str">
        <f>VLOOKUP(B1703,'volatile collection data'!$O:$P,2,FALSE)</f>
        <v>26.apr.22 17</v>
      </c>
    </row>
    <row r="1704" spans="1:22" x14ac:dyDescent="0.2">
      <c r="A1704" t="s">
        <v>330</v>
      </c>
      <c r="B1704" s="1" t="str">
        <f t="shared" si="158"/>
        <v>2C</v>
      </c>
      <c r="C1704">
        <v>29.539000000000001</v>
      </c>
      <c r="D1704">
        <f t="shared" si="156"/>
        <v>29.54</v>
      </c>
      <c r="E1704">
        <f>VLOOKUP(D1704,'Peak Combiner'!$A$5:$D$4980,4,FALSE)</f>
        <v>29.54</v>
      </c>
      <c r="F1704">
        <f>IFERROR(VLOOKUP(D1704,rt_comb!$A:$B,2,FALSE),D1704)</f>
        <v>29.54</v>
      </c>
      <c r="G1704">
        <v>27747077</v>
      </c>
      <c r="H1704">
        <f>SUMIFS($G:$G,$E:$E,18.51,'RAW2'!$A:$A,'RAW2'!A1704)</f>
        <v>91238914</v>
      </c>
      <c r="I1704" s="1" t="str">
        <f>VLOOKUP(A1704,'volatile collection data'!$G$6:$H$69,2,FALSE)</f>
        <v>C</v>
      </c>
      <c r="J1704" s="1">
        <f>VLOOKUP(A1704,'volatile collection data'!$G$6:$I$69,3,FALSE)</f>
        <v>2</v>
      </c>
      <c r="K1704" s="1" t="str">
        <f>VLOOKUP(A1704,'volatile collection data'!$G$6:$N$69,8,FALSE)</f>
        <v>17B</v>
      </c>
      <c r="L1704" s="1">
        <f>VLOOKUP(A1704,'volatile collection data'!$G$6:$J$69,4,FALSE)</f>
        <v>6.35</v>
      </c>
      <c r="M1704" s="1">
        <f>VLOOKUP($A1704,'volatile collection data'!$G$6:$M$69,6,FALSE)</f>
        <v>12</v>
      </c>
      <c r="N1704" s="1">
        <f>VLOOKUP($A1704,'volatile collection data'!$G$6:$M$69,7,FALSE)</f>
        <v>6.35</v>
      </c>
      <c r="O1704" s="1">
        <f>VLOOKUP(A1704,'volatile collection data'!$G$6:$K$69,5,FALSE)</f>
        <v>0</v>
      </c>
      <c r="P1704" s="1" t="str">
        <f t="shared" si="159"/>
        <v>2C</v>
      </c>
      <c r="Q1704">
        <f t="shared" si="157"/>
        <v>0.23946023870893784</v>
      </c>
      <c r="R1704" t="str">
        <f t="shared" si="160"/>
        <v>17B_0-C&amp;6.35%6.35@12</v>
      </c>
      <c r="S1704" t="str">
        <f t="shared" si="161"/>
        <v>2C-17B-VCS-Loc-22</v>
      </c>
      <c r="T1704" t="str">
        <f>IFERROR(IF(VLOOKUP(S1704,Bad!$A:$A,1,FALSE)='RAW2'!S1704,"yes","no"),"no")</f>
        <v>no</v>
      </c>
      <c r="U1704" t="str">
        <f>IFERROR(VLOOKUP(F1704,compounds!$A:$B,2,FALSE),"")</f>
        <v/>
      </c>
      <c r="V1704" t="str">
        <f>VLOOKUP(B1704,'volatile collection data'!$O:$P,2,FALSE)</f>
        <v>26.apr.22 17</v>
      </c>
    </row>
    <row r="1705" spans="1:22" x14ac:dyDescent="0.2">
      <c r="A1705" t="s">
        <v>330</v>
      </c>
      <c r="B1705" s="1" t="str">
        <f t="shared" si="158"/>
        <v>2C</v>
      </c>
      <c r="C1705">
        <v>29.597999999999999</v>
      </c>
      <c r="D1705">
        <f t="shared" si="156"/>
        <v>29.6</v>
      </c>
      <c r="E1705">
        <f>VLOOKUP(D1705,'Peak Combiner'!$A$5:$D$4980,4,FALSE)</f>
        <v>29.6</v>
      </c>
      <c r="F1705">
        <f>IFERROR(VLOOKUP(D1705,rt_comb!$A:$B,2,FALSE),D1705)</f>
        <v>29.6</v>
      </c>
      <c r="G1705">
        <v>48933246</v>
      </c>
      <c r="H1705">
        <f>SUMIFS($G:$G,$E:$E,18.51,'RAW2'!$A:$A,'RAW2'!A1705)</f>
        <v>91238914</v>
      </c>
      <c r="I1705" s="1" t="str">
        <f>VLOOKUP(A1705,'volatile collection data'!$G$6:$H$69,2,FALSE)</f>
        <v>C</v>
      </c>
      <c r="J1705" s="1">
        <f>VLOOKUP(A1705,'volatile collection data'!$G$6:$I$69,3,FALSE)</f>
        <v>2</v>
      </c>
      <c r="K1705" s="1" t="str">
        <f>VLOOKUP(A1705,'volatile collection data'!$G$6:$N$69,8,FALSE)</f>
        <v>17B</v>
      </c>
      <c r="L1705" s="1">
        <f>VLOOKUP(A1705,'volatile collection data'!$G$6:$J$69,4,FALSE)</f>
        <v>6.35</v>
      </c>
      <c r="M1705" s="1">
        <f>VLOOKUP($A1705,'volatile collection data'!$G$6:$M$69,6,FALSE)</f>
        <v>12</v>
      </c>
      <c r="N1705" s="1">
        <f>VLOOKUP($A1705,'volatile collection data'!$G$6:$M$69,7,FALSE)</f>
        <v>6.35</v>
      </c>
      <c r="O1705" s="1">
        <f>VLOOKUP(A1705,'volatile collection data'!$G$6:$K$69,5,FALSE)</f>
        <v>0</v>
      </c>
      <c r="P1705" s="1" t="str">
        <f t="shared" si="159"/>
        <v>2C</v>
      </c>
      <c r="Q1705">
        <f t="shared" si="157"/>
        <v>0.42229914048111006</v>
      </c>
      <c r="R1705" t="str">
        <f t="shared" si="160"/>
        <v>17B_0-C&amp;6.35%6.35@12</v>
      </c>
      <c r="S1705" t="str">
        <f t="shared" si="161"/>
        <v>2C-17B-VCS-Loc-22</v>
      </c>
      <c r="T1705" t="str">
        <f>IFERROR(IF(VLOOKUP(S1705,Bad!$A:$A,1,FALSE)='RAW2'!S1705,"yes","no"),"no")</f>
        <v>no</v>
      </c>
      <c r="U1705" t="str">
        <f>IFERROR(VLOOKUP(F1705,compounds!$A:$B,2,FALSE),"")</f>
        <v/>
      </c>
      <c r="V1705" t="str">
        <f>VLOOKUP(B1705,'volatile collection data'!$O:$P,2,FALSE)</f>
        <v>26.apr.22 17</v>
      </c>
    </row>
    <row r="1706" spans="1:22" x14ac:dyDescent="0.2">
      <c r="A1706" t="s">
        <v>330</v>
      </c>
      <c r="B1706" s="1" t="str">
        <f t="shared" si="158"/>
        <v>2C</v>
      </c>
      <c r="C1706">
        <v>29.754000000000001</v>
      </c>
      <c r="D1706">
        <f t="shared" si="156"/>
        <v>29.75</v>
      </c>
      <c r="E1706">
        <f>VLOOKUP(D1706,'Peak Combiner'!$A$5:$D$4980,4,FALSE)</f>
        <v>29.75</v>
      </c>
      <c r="F1706">
        <f>IFERROR(VLOOKUP(D1706,rt_comb!$A:$B,2,FALSE),D1706)</f>
        <v>29.75</v>
      </c>
      <c r="G1706">
        <v>39668793</v>
      </c>
      <c r="H1706">
        <f>SUMIFS($G:$G,$E:$E,18.51,'RAW2'!$A:$A,'RAW2'!A1706)</f>
        <v>91238914</v>
      </c>
      <c r="I1706" s="1" t="str">
        <f>VLOOKUP(A1706,'volatile collection data'!$G$6:$H$69,2,FALSE)</f>
        <v>C</v>
      </c>
      <c r="J1706" s="1">
        <f>VLOOKUP(A1706,'volatile collection data'!$G$6:$I$69,3,FALSE)</f>
        <v>2</v>
      </c>
      <c r="K1706" s="1" t="str">
        <f>VLOOKUP(A1706,'volatile collection data'!$G$6:$N$69,8,FALSE)</f>
        <v>17B</v>
      </c>
      <c r="L1706" s="1">
        <f>VLOOKUP(A1706,'volatile collection data'!$G$6:$J$69,4,FALSE)</f>
        <v>6.35</v>
      </c>
      <c r="M1706" s="1">
        <f>VLOOKUP($A1706,'volatile collection data'!$G$6:$M$69,6,FALSE)</f>
        <v>12</v>
      </c>
      <c r="N1706" s="1">
        <f>VLOOKUP($A1706,'volatile collection data'!$G$6:$M$69,7,FALSE)</f>
        <v>6.35</v>
      </c>
      <c r="O1706" s="1">
        <f>VLOOKUP(A1706,'volatile collection data'!$G$6:$K$69,5,FALSE)</f>
        <v>0</v>
      </c>
      <c r="P1706" s="1" t="str">
        <f t="shared" si="159"/>
        <v>2C</v>
      </c>
      <c r="Q1706">
        <f t="shared" si="157"/>
        <v>0.34234592137670727</v>
      </c>
      <c r="R1706" t="str">
        <f t="shared" si="160"/>
        <v>17B_0-C&amp;6.35%6.35@12</v>
      </c>
      <c r="S1706" t="str">
        <f t="shared" si="161"/>
        <v>2C-17B-VCS-Loc-22</v>
      </c>
      <c r="T1706" t="str">
        <f>IFERROR(IF(VLOOKUP(S1706,Bad!$A:$A,1,FALSE)='RAW2'!S1706,"yes","no"),"no")</f>
        <v>no</v>
      </c>
      <c r="U1706" t="str">
        <f>IFERROR(VLOOKUP(F1706,compounds!$A:$B,2,FALSE),"")</f>
        <v/>
      </c>
      <c r="V1706" t="str">
        <f>VLOOKUP(B1706,'volatile collection data'!$O:$P,2,FALSE)</f>
        <v>26.apr.22 17</v>
      </c>
    </row>
    <row r="1707" spans="1:22" x14ac:dyDescent="0.2">
      <c r="A1707" t="s">
        <v>330</v>
      </c>
      <c r="B1707" s="1" t="str">
        <f t="shared" si="158"/>
        <v>2C</v>
      </c>
      <c r="C1707">
        <v>29.893000000000001</v>
      </c>
      <c r="D1707">
        <f t="shared" si="156"/>
        <v>29.89</v>
      </c>
      <c r="E1707">
        <f>VLOOKUP(D1707,'Peak Combiner'!$A$5:$D$4980,4,FALSE)</f>
        <v>29.89</v>
      </c>
      <c r="F1707">
        <f>IFERROR(VLOOKUP(D1707,rt_comb!$A:$B,2,FALSE),D1707)</f>
        <v>29.89</v>
      </c>
      <c r="G1707">
        <v>36026339</v>
      </c>
      <c r="H1707">
        <f>SUMIFS($G:$G,$E:$E,18.51,'RAW2'!$A:$A,'RAW2'!A1707)</f>
        <v>91238914</v>
      </c>
      <c r="I1707" s="1" t="str">
        <f>VLOOKUP(A1707,'volatile collection data'!$G$6:$H$69,2,FALSE)</f>
        <v>C</v>
      </c>
      <c r="J1707" s="1">
        <f>VLOOKUP(A1707,'volatile collection data'!$G$6:$I$69,3,FALSE)</f>
        <v>2</v>
      </c>
      <c r="K1707" s="1" t="str">
        <f>VLOOKUP(A1707,'volatile collection data'!$G$6:$N$69,8,FALSE)</f>
        <v>17B</v>
      </c>
      <c r="L1707" s="1">
        <f>VLOOKUP(A1707,'volatile collection data'!$G$6:$J$69,4,FALSE)</f>
        <v>6.35</v>
      </c>
      <c r="M1707" s="1">
        <f>VLOOKUP($A1707,'volatile collection data'!$G$6:$M$69,6,FALSE)</f>
        <v>12</v>
      </c>
      <c r="N1707" s="1">
        <f>VLOOKUP($A1707,'volatile collection data'!$G$6:$M$69,7,FALSE)</f>
        <v>6.35</v>
      </c>
      <c r="O1707" s="1">
        <f>VLOOKUP(A1707,'volatile collection data'!$G$6:$K$69,5,FALSE)</f>
        <v>0</v>
      </c>
      <c r="P1707" s="1" t="str">
        <f t="shared" si="159"/>
        <v>2C</v>
      </c>
      <c r="Q1707">
        <f t="shared" si="157"/>
        <v>0.31091115423614235</v>
      </c>
      <c r="R1707" t="str">
        <f t="shared" si="160"/>
        <v>17B_0-C&amp;6.35%6.35@12</v>
      </c>
      <c r="S1707" t="str">
        <f t="shared" si="161"/>
        <v>2C-17B-VCS-Loc-22</v>
      </c>
      <c r="T1707" t="str">
        <f>IFERROR(IF(VLOOKUP(S1707,Bad!$A:$A,1,FALSE)='RAW2'!S1707,"yes","no"),"no")</f>
        <v>no</v>
      </c>
      <c r="U1707" t="str">
        <f>IFERROR(VLOOKUP(F1707,compounds!$A:$B,2,FALSE),"")</f>
        <v/>
      </c>
      <c r="V1707" t="str">
        <f>VLOOKUP(B1707,'volatile collection data'!$O:$P,2,FALSE)</f>
        <v>26.apr.22 17</v>
      </c>
    </row>
    <row r="1708" spans="1:22" x14ac:dyDescent="0.2">
      <c r="A1708" t="s">
        <v>330</v>
      </c>
      <c r="B1708" s="1" t="str">
        <f t="shared" si="158"/>
        <v>2C</v>
      </c>
      <c r="C1708">
        <v>29.943000000000001</v>
      </c>
      <c r="D1708">
        <f t="shared" si="156"/>
        <v>29.94</v>
      </c>
      <c r="E1708">
        <f>VLOOKUP(D1708,'Peak Combiner'!$A$5:$D$4980,4,FALSE)</f>
        <v>29.94</v>
      </c>
      <c r="F1708">
        <f>IFERROR(VLOOKUP(D1708,rt_comb!$A:$B,2,FALSE),D1708)</f>
        <v>29.94</v>
      </c>
      <c r="G1708">
        <v>21343214</v>
      </c>
      <c r="H1708">
        <f>SUMIFS($G:$G,$E:$E,18.51,'RAW2'!$A:$A,'RAW2'!A1708)</f>
        <v>91238914</v>
      </c>
      <c r="I1708" s="1" t="str">
        <f>VLOOKUP(A1708,'volatile collection data'!$G$6:$H$69,2,FALSE)</f>
        <v>C</v>
      </c>
      <c r="J1708" s="1">
        <f>VLOOKUP(A1708,'volatile collection data'!$G$6:$I$69,3,FALSE)</f>
        <v>2</v>
      </c>
      <c r="K1708" s="1" t="str">
        <f>VLOOKUP(A1708,'volatile collection data'!$G$6:$N$69,8,FALSE)</f>
        <v>17B</v>
      </c>
      <c r="L1708" s="1">
        <f>VLOOKUP(A1708,'volatile collection data'!$G$6:$J$69,4,FALSE)</f>
        <v>6.35</v>
      </c>
      <c r="M1708" s="1">
        <f>VLOOKUP($A1708,'volatile collection data'!$G$6:$M$69,6,FALSE)</f>
        <v>12</v>
      </c>
      <c r="N1708" s="1">
        <f>VLOOKUP($A1708,'volatile collection data'!$G$6:$M$69,7,FALSE)</f>
        <v>6.35</v>
      </c>
      <c r="O1708" s="1">
        <f>VLOOKUP(A1708,'volatile collection data'!$G$6:$K$69,5,FALSE)</f>
        <v>0</v>
      </c>
      <c r="P1708" s="1" t="str">
        <f t="shared" si="159"/>
        <v>2C</v>
      </c>
      <c r="Q1708">
        <f t="shared" si="157"/>
        <v>0.18419421689916904</v>
      </c>
      <c r="R1708" t="str">
        <f t="shared" si="160"/>
        <v>17B_0-C&amp;6.35%6.35@12</v>
      </c>
      <c r="S1708" t="str">
        <f t="shared" si="161"/>
        <v>2C-17B-VCS-Loc-22</v>
      </c>
      <c r="T1708" t="str">
        <f>IFERROR(IF(VLOOKUP(S1708,Bad!$A:$A,1,FALSE)='RAW2'!S1708,"yes","no"),"no")</f>
        <v>no</v>
      </c>
      <c r="U1708" t="str">
        <f>IFERROR(VLOOKUP(F1708,compounds!$A:$B,2,FALSE),"")</f>
        <v/>
      </c>
      <c r="V1708" t="str">
        <f>VLOOKUP(B1708,'volatile collection data'!$O:$P,2,FALSE)</f>
        <v>26.apr.22 17</v>
      </c>
    </row>
    <row r="1709" spans="1:22" x14ac:dyDescent="0.2">
      <c r="A1709" t="s">
        <v>330</v>
      </c>
      <c r="B1709" s="1" t="str">
        <f t="shared" si="158"/>
        <v>2C</v>
      </c>
      <c r="C1709">
        <v>30.024000000000001</v>
      </c>
      <c r="D1709">
        <f t="shared" si="156"/>
        <v>30.02</v>
      </c>
      <c r="E1709">
        <f>VLOOKUP(D1709,'Peak Combiner'!$A$5:$D$4980,4,FALSE)</f>
        <v>30.02</v>
      </c>
      <c r="F1709">
        <f>IFERROR(VLOOKUP(D1709,rt_comb!$A:$B,2,FALSE),D1709)</f>
        <v>30.02</v>
      </c>
      <c r="G1709">
        <v>37034865</v>
      </c>
      <c r="H1709">
        <f>SUMIFS($G:$G,$E:$E,18.51,'RAW2'!$A:$A,'RAW2'!A1709)</f>
        <v>91238914</v>
      </c>
      <c r="I1709" s="1" t="str">
        <f>VLOOKUP(A1709,'volatile collection data'!$G$6:$H$69,2,FALSE)</f>
        <v>C</v>
      </c>
      <c r="J1709" s="1">
        <f>VLOOKUP(A1709,'volatile collection data'!$G$6:$I$69,3,FALSE)</f>
        <v>2</v>
      </c>
      <c r="K1709" s="1" t="str">
        <f>VLOOKUP(A1709,'volatile collection data'!$G$6:$N$69,8,FALSE)</f>
        <v>17B</v>
      </c>
      <c r="L1709" s="1">
        <f>VLOOKUP(A1709,'volatile collection data'!$G$6:$J$69,4,FALSE)</f>
        <v>6.35</v>
      </c>
      <c r="M1709" s="1">
        <f>VLOOKUP($A1709,'volatile collection data'!$G$6:$M$69,6,FALSE)</f>
        <v>12</v>
      </c>
      <c r="N1709" s="1">
        <f>VLOOKUP($A1709,'volatile collection data'!$G$6:$M$69,7,FALSE)</f>
        <v>6.35</v>
      </c>
      <c r="O1709" s="1">
        <f>VLOOKUP(A1709,'volatile collection data'!$G$6:$K$69,5,FALSE)</f>
        <v>0</v>
      </c>
      <c r="P1709" s="1" t="str">
        <f t="shared" si="159"/>
        <v>2C</v>
      </c>
      <c r="Q1709">
        <f t="shared" si="157"/>
        <v>0.31961484135620083</v>
      </c>
      <c r="R1709" t="str">
        <f t="shared" si="160"/>
        <v>17B_0-C&amp;6.35%6.35@12</v>
      </c>
      <c r="S1709" t="str">
        <f t="shared" si="161"/>
        <v>2C-17B-VCS-Loc-22</v>
      </c>
      <c r="T1709" t="str">
        <f>IFERROR(IF(VLOOKUP(S1709,Bad!$A:$A,1,FALSE)='RAW2'!S1709,"yes","no"),"no")</f>
        <v>no</v>
      </c>
      <c r="U1709" t="str">
        <f>IFERROR(VLOOKUP(F1709,compounds!$A:$B,2,FALSE),"")</f>
        <v/>
      </c>
      <c r="V1709" t="str">
        <f>VLOOKUP(B1709,'volatile collection data'!$O:$P,2,FALSE)</f>
        <v>26.apr.22 17</v>
      </c>
    </row>
    <row r="1710" spans="1:22" x14ac:dyDescent="0.2">
      <c r="A1710" t="s">
        <v>330</v>
      </c>
      <c r="B1710" s="1" t="str">
        <f t="shared" si="158"/>
        <v>2C</v>
      </c>
      <c r="C1710">
        <v>30.155000000000001</v>
      </c>
      <c r="D1710">
        <f t="shared" si="156"/>
        <v>30.16</v>
      </c>
      <c r="E1710">
        <f>VLOOKUP(D1710,'Peak Combiner'!$A$5:$D$4980,4,FALSE)</f>
        <v>30.16</v>
      </c>
      <c r="F1710">
        <f>IFERROR(VLOOKUP(D1710,rt_comb!$A:$B,2,FALSE),D1710)</f>
        <v>30.16</v>
      </c>
      <c r="G1710">
        <v>32276506</v>
      </c>
      <c r="H1710">
        <f>SUMIFS($G:$G,$E:$E,18.51,'RAW2'!$A:$A,'RAW2'!A1710)</f>
        <v>91238914</v>
      </c>
      <c r="I1710" s="1" t="str">
        <f>VLOOKUP(A1710,'volatile collection data'!$G$6:$H$69,2,FALSE)</f>
        <v>C</v>
      </c>
      <c r="J1710" s="1">
        <f>VLOOKUP(A1710,'volatile collection data'!$G$6:$I$69,3,FALSE)</f>
        <v>2</v>
      </c>
      <c r="K1710" s="1" t="str">
        <f>VLOOKUP(A1710,'volatile collection data'!$G$6:$N$69,8,FALSE)</f>
        <v>17B</v>
      </c>
      <c r="L1710" s="1">
        <f>VLOOKUP(A1710,'volatile collection data'!$G$6:$J$69,4,FALSE)</f>
        <v>6.35</v>
      </c>
      <c r="M1710" s="1">
        <f>VLOOKUP($A1710,'volatile collection data'!$G$6:$M$69,6,FALSE)</f>
        <v>12</v>
      </c>
      <c r="N1710" s="1">
        <f>VLOOKUP($A1710,'volatile collection data'!$G$6:$M$69,7,FALSE)</f>
        <v>6.35</v>
      </c>
      <c r="O1710" s="1">
        <f>VLOOKUP(A1710,'volatile collection data'!$G$6:$K$69,5,FALSE)</f>
        <v>0</v>
      </c>
      <c r="P1710" s="1" t="str">
        <f t="shared" si="159"/>
        <v>2C</v>
      </c>
      <c r="Q1710">
        <f t="shared" si="157"/>
        <v>0.27854969485436121</v>
      </c>
      <c r="R1710" t="str">
        <f t="shared" si="160"/>
        <v>17B_0-C&amp;6.35%6.35@12</v>
      </c>
      <c r="S1710" t="str">
        <f t="shared" si="161"/>
        <v>2C-17B-VCS-Loc-22</v>
      </c>
      <c r="T1710" t="str">
        <f>IFERROR(IF(VLOOKUP(S1710,Bad!$A:$A,1,FALSE)='RAW2'!S1710,"yes","no"),"no")</f>
        <v>no</v>
      </c>
      <c r="U1710" t="str">
        <f>IFERROR(VLOOKUP(F1710,compounds!$A:$B,2,FALSE),"")</f>
        <v/>
      </c>
      <c r="V1710" t="str">
        <f>VLOOKUP(B1710,'volatile collection data'!$O:$P,2,FALSE)</f>
        <v>26.apr.22 17</v>
      </c>
    </row>
    <row r="1711" spans="1:22" x14ac:dyDescent="0.2">
      <c r="A1711" t="s">
        <v>330</v>
      </c>
      <c r="B1711" s="1" t="str">
        <f t="shared" si="158"/>
        <v>2C</v>
      </c>
      <c r="C1711">
        <v>30.303000000000001</v>
      </c>
      <c r="D1711">
        <f t="shared" si="156"/>
        <v>30.3</v>
      </c>
      <c r="E1711">
        <f>VLOOKUP(D1711,'Peak Combiner'!$A$5:$D$4980,4,FALSE)</f>
        <v>30.3</v>
      </c>
      <c r="F1711">
        <f>IFERROR(VLOOKUP(D1711,rt_comb!$A:$B,2,FALSE),D1711)</f>
        <v>30.3</v>
      </c>
      <c r="G1711">
        <v>34744951</v>
      </c>
      <c r="H1711">
        <f>SUMIFS($G:$G,$E:$E,18.51,'RAW2'!$A:$A,'RAW2'!A1711)</f>
        <v>91238914</v>
      </c>
      <c r="I1711" s="1" t="str">
        <f>VLOOKUP(A1711,'volatile collection data'!$G$6:$H$69,2,FALSE)</f>
        <v>C</v>
      </c>
      <c r="J1711" s="1">
        <f>VLOOKUP(A1711,'volatile collection data'!$G$6:$I$69,3,FALSE)</f>
        <v>2</v>
      </c>
      <c r="K1711" s="1" t="str">
        <f>VLOOKUP(A1711,'volatile collection data'!$G$6:$N$69,8,FALSE)</f>
        <v>17B</v>
      </c>
      <c r="L1711" s="1">
        <f>VLOOKUP(A1711,'volatile collection data'!$G$6:$J$69,4,FALSE)</f>
        <v>6.35</v>
      </c>
      <c r="M1711" s="1">
        <f>VLOOKUP($A1711,'volatile collection data'!$G$6:$M$69,6,FALSE)</f>
        <v>12</v>
      </c>
      <c r="N1711" s="1">
        <f>VLOOKUP($A1711,'volatile collection data'!$G$6:$M$69,7,FALSE)</f>
        <v>6.35</v>
      </c>
      <c r="O1711" s="1">
        <f>VLOOKUP(A1711,'volatile collection data'!$G$6:$K$69,5,FALSE)</f>
        <v>0</v>
      </c>
      <c r="P1711" s="1" t="str">
        <f t="shared" si="159"/>
        <v>2C</v>
      </c>
      <c r="Q1711">
        <f t="shared" si="157"/>
        <v>0.29985263890644587</v>
      </c>
      <c r="R1711" t="str">
        <f t="shared" si="160"/>
        <v>17B_0-C&amp;6.35%6.35@12</v>
      </c>
      <c r="S1711" t="str">
        <f t="shared" si="161"/>
        <v>2C-17B-VCS-Loc-22</v>
      </c>
      <c r="T1711" t="str">
        <f>IFERROR(IF(VLOOKUP(S1711,Bad!$A:$A,1,FALSE)='RAW2'!S1711,"yes","no"),"no")</f>
        <v>no</v>
      </c>
      <c r="U1711" t="str">
        <f>IFERROR(VLOOKUP(F1711,compounds!$A:$B,2,FALSE),"")</f>
        <v/>
      </c>
      <c r="V1711" t="str">
        <f>VLOOKUP(B1711,'volatile collection data'!$O:$P,2,FALSE)</f>
        <v>26.apr.22 17</v>
      </c>
    </row>
    <row r="1712" spans="1:22" x14ac:dyDescent="0.2">
      <c r="A1712" t="s">
        <v>330</v>
      </c>
      <c r="B1712" s="1" t="str">
        <f t="shared" si="158"/>
        <v>2C</v>
      </c>
      <c r="C1712">
        <v>30.465</v>
      </c>
      <c r="D1712">
        <f t="shared" si="156"/>
        <v>30.47</v>
      </c>
      <c r="E1712">
        <f>VLOOKUP(D1712,'Peak Combiner'!$A$5:$D$4980,4,FALSE)</f>
        <v>30.47</v>
      </c>
      <c r="F1712">
        <f>IFERROR(VLOOKUP(D1712,rt_comb!$A:$B,2,FALSE),D1712)</f>
        <v>30.47</v>
      </c>
      <c r="G1712">
        <v>24347980</v>
      </c>
      <c r="H1712">
        <f>SUMIFS($G:$G,$E:$E,18.51,'RAW2'!$A:$A,'RAW2'!A1712)</f>
        <v>91238914</v>
      </c>
      <c r="I1712" s="1" t="str">
        <f>VLOOKUP(A1712,'volatile collection data'!$G$6:$H$69,2,FALSE)</f>
        <v>C</v>
      </c>
      <c r="J1712" s="1">
        <f>VLOOKUP(A1712,'volatile collection data'!$G$6:$I$69,3,FALSE)</f>
        <v>2</v>
      </c>
      <c r="K1712" s="1" t="str">
        <f>VLOOKUP(A1712,'volatile collection data'!$G$6:$N$69,8,FALSE)</f>
        <v>17B</v>
      </c>
      <c r="L1712" s="1">
        <f>VLOOKUP(A1712,'volatile collection data'!$G$6:$J$69,4,FALSE)</f>
        <v>6.35</v>
      </c>
      <c r="M1712" s="1">
        <f>VLOOKUP($A1712,'volatile collection data'!$G$6:$M$69,6,FALSE)</f>
        <v>12</v>
      </c>
      <c r="N1712" s="1">
        <f>VLOOKUP($A1712,'volatile collection data'!$G$6:$M$69,7,FALSE)</f>
        <v>6.35</v>
      </c>
      <c r="O1712" s="1">
        <f>VLOOKUP(A1712,'volatile collection data'!$G$6:$K$69,5,FALSE)</f>
        <v>0</v>
      </c>
      <c r="P1712" s="1" t="str">
        <f t="shared" si="159"/>
        <v>2C</v>
      </c>
      <c r="Q1712">
        <f t="shared" si="157"/>
        <v>0.21012566847601441</v>
      </c>
      <c r="R1712" t="str">
        <f t="shared" si="160"/>
        <v>17B_0-C&amp;6.35%6.35@12</v>
      </c>
      <c r="S1712" t="str">
        <f t="shared" si="161"/>
        <v>2C-17B-VCS-Loc-22</v>
      </c>
      <c r="T1712" t="str">
        <f>IFERROR(IF(VLOOKUP(S1712,Bad!$A:$A,1,FALSE)='RAW2'!S1712,"yes","no"),"no")</f>
        <v>no</v>
      </c>
      <c r="U1712" t="str">
        <f>IFERROR(VLOOKUP(F1712,compounds!$A:$B,2,FALSE),"")</f>
        <v/>
      </c>
      <c r="V1712" t="str">
        <f>VLOOKUP(B1712,'volatile collection data'!$O:$P,2,FALSE)</f>
        <v>26.apr.22 17</v>
      </c>
    </row>
    <row r="1713" spans="1:22" x14ac:dyDescent="0.2">
      <c r="A1713" t="s">
        <v>330</v>
      </c>
      <c r="B1713" s="1" t="str">
        <f t="shared" si="158"/>
        <v>2C</v>
      </c>
      <c r="C1713">
        <v>30.59</v>
      </c>
      <c r="D1713">
        <f t="shared" si="156"/>
        <v>30.59</v>
      </c>
      <c r="E1713">
        <f>VLOOKUP(D1713,'Peak Combiner'!$A$5:$D$4980,4,FALSE)</f>
        <v>30.59</v>
      </c>
      <c r="F1713">
        <f>IFERROR(VLOOKUP(D1713,rt_comb!$A:$B,2,FALSE),D1713)</f>
        <v>30.59</v>
      </c>
      <c r="G1713">
        <v>25520639</v>
      </c>
      <c r="H1713">
        <f>SUMIFS($G:$G,$E:$E,18.51,'RAW2'!$A:$A,'RAW2'!A1713)</f>
        <v>91238914</v>
      </c>
      <c r="I1713" s="1" t="str">
        <f>VLOOKUP(A1713,'volatile collection data'!$G$6:$H$69,2,FALSE)</f>
        <v>C</v>
      </c>
      <c r="J1713" s="1">
        <f>VLOOKUP(A1713,'volatile collection data'!$G$6:$I$69,3,FALSE)</f>
        <v>2</v>
      </c>
      <c r="K1713" s="1" t="str">
        <f>VLOOKUP(A1713,'volatile collection data'!$G$6:$N$69,8,FALSE)</f>
        <v>17B</v>
      </c>
      <c r="L1713" s="1">
        <f>VLOOKUP(A1713,'volatile collection data'!$G$6:$J$69,4,FALSE)</f>
        <v>6.35</v>
      </c>
      <c r="M1713" s="1">
        <f>VLOOKUP($A1713,'volatile collection data'!$G$6:$M$69,6,FALSE)</f>
        <v>12</v>
      </c>
      <c r="N1713" s="1">
        <f>VLOOKUP($A1713,'volatile collection data'!$G$6:$M$69,7,FALSE)</f>
        <v>6.35</v>
      </c>
      <c r="O1713" s="1">
        <f>VLOOKUP(A1713,'volatile collection data'!$G$6:$K$69,5,FALSE)</f>
        <v>0</v>
      </c>
      <c r="P1713" s="1" t="str">
        <f t="shared" si="159"/>
        <v>2C</v>
      </c>
      <c r="Q1713">
        <f t="shared" si="157"/>
        <v>0.22024584092027524</v>
      </c>
      <c r="R1713" t="str">
        <f t="shared" si="160"/>
        <v>17B_0-C&amp;6.35%6.35@12</v>
      </c>
      <c r="S1713" t="str">
        <f t="shared" si="161"/>
        <v>2C-17B-VCS-Loc-22</v>
      </c>
      <c r="T1713" t="str">
        <f>IFERROR(IF(VLOOKUP(S1713,Bad!$A:$A,1,FALSE)='RAW2'!S1713,"yes","no"),"no")</f>
        <v>no</v>
      </c>
      <c r="U1713" t="str">
        <f>IFERROR(VLOOKUP(F1713,compounds!$A:$B,2,FALSE),"")</f>
        <v/>
      </c>
      <c r="V1713" t="str">
        <f>VLOOKUP(B1713,'volatile collection data'!$O:$P,2,FALSE)</f>
        <v>26.apr.22 17</v>
      </c>
    </row>
    <row r="1714" spans="1:22" x14ac:dyDescent="0.2">
      <c r="A1714" t="s">
        <v>330</v>
      </c>
      <c r="B1714" s="1" t="str">
        <f t="shared" si="158"/>
        <v>2C</v>
      </c>
      <c r="C1714">
        <v>30.670999999999999</v>
      </c>
      <c r="D1714">
        <f t="shared" si="156"/>
        <v>30.67</v>
      </c>
      <c r="E1714">
        <f>VLOOKUP(D1714,'Peak Combiner'!$A$5:$D$4980,4,FALSE)</f>
        <v>30.67</v>
      </c>
      <c r="F1714">
        <f>IFERROR(VLOOKUP(D1714,rt_comb!$A:$B,2,FALSE),D1714)</f>
        <v>30.67</v>
      </c>
      <c r="G1714">
        <v>4949176</v>
      </c>
      <c r="H1714">
        <f>SUMIFS($G:$G,$E:$E,18.51,'RAW2'!$A:$A,'RAW2'!A1714)</f>
        <v>91238914</v>
      </c>
      <c r="I1714" s="1" t="str">
        <f>VLOOKUP(A1714,'volatile collection data'!$G$6:$H$69,2,FALSE)</f>
        <v>C</v>
      </c>
      <c r="J1714" s="1">
        <f>VLOOKUP(A1714,'volatile collection data'!$G$6:$I$69,3,FALSE)</f>
        <v>2</v>
      </c>
      <c r="K1714" s="1" t="str">
        <f>VLOOKUP(A1714,'volatile collection data'!$G$6:$N$69,8,FALSE)</f>
        <v>17B</v>
      </c>
      <c r="L1714" s="1">
        <f>VLOOKUP(A1714,'volatile collection data'!$G$6:$J$69,4,FALSE)</f>
        <v>6.35</v>
      </c>
      <c r="M1714" s="1">
        <f>VLOOKUP($A1714,'volatile collection data'!$G$6:$M$69,6,FALSE)</f>
        <v>12</v>
      </c>
      <c r="N1714" s="1">
        <f>VLOOKUP($A1714,'volatile collection data'!$G$6:$M$69,7,FALSE)</f>
        <v>6.35</v>
      </c>
      <c r="O1714" s="1">
        <f>VLOOKUP(A1714,'volatile collection data'!$G$6:$K$69,5,FALSE)</f>
        <v>0</v>
      </c>
      <c r="P1714" s="1" t="str">
        <f t="shared" si="159"/>
        <v>2C</v>
      </c>
      <c r="Q1714">
        <f t="shared" si="157"/>
        <v>4.2711917596673199E-2</v>
      </c>
      <c r="R1714" t="str">
        <f t="shared" si="160"/>
        <v>17B_0-C&amp;6.35%6.35@12</v>
      </c>
      <c r="S1714" t="str">
        <f t="shared" si="161"/>
        <v>2C-17B-VCS-Loc-22</v>
      </c>
      <c r="T1714" t="str">
        <f>IFERROR(IF(VLOOKUP(S1714,Bad!$A:$A,1,FALSE)='RAW2'!S1714,"yes","no"),"no")</f>
        <v>no</v>
      </c>
      <c r="U1714" t="str">
        <f>IFERROR(VLOOKUP(F1714,compounds!$A:$B,2,FALSE),"")</f>
        <v/>
      </c>
      <c r="V1714" t="str">
        <f>VLOOKUP(B1714,'volatile collection data'!$O:$P,2,FALSE)</f>
        <v>26.apr.22 17</v>
      </c>
    </row>
    <row r="1715" spans="1:22" x14ac:dyDescent="0.2">
      <c r="A1715" t="s">
        <v>330</v>
      </c>
      <c r="B1715" s="1" t="str">
        <f t="shared" si="158"/>
        <v>2C</v>
      </c>
      <c r="C1715">
        <v>30.731999999999999</v>
      </c>
      <c r="D1715">
        <f t="shared" si="156"/>
        <v>30.73</v>
      </c>
      <c r="E1715">
        <f>VLOOKUP(D1715,'Peak Combiner'!$A$5:$D$4980,4,FALSE)</f>
        <v>30.73</v>
      </c>
      <c r="F1715">
        <f>IFERROR(VLOOKUP(D1715,rt_comb!$A:$B,2,FALSE),D1715)</f>
        <v>30.73</v>
      </c>
      <c r="G1715">
        <v>23384687</v>
      </c>
      <c r="H1715">
        <f>SUMIFS($G:$G,$E:$E,18.51,'RAW2'!$A:$A,'RAW2'!A1715)</f>
        <v>91238914</v>
      </c>
      <c r="I1715" s="1" t="str">
        <f>VLOOKUP(A1715,'volatile collection data'!$G$6:$H$69,2,FALSE)</f>
        <v>C</v>
      </c>
      <c r="J1715" s="1">
        <f>VLOOKUP(A1715,'volatile collection data'!$G$6:$I$69,3,FALSE)</f>
        <v>2</v>
      </c>
      <c r="K1715" s="1" t="str">
        <f>VLOOKUP(A1715,'volatile collection data'!$G$6:$N$69,8,FALSE)</f>
        <v>17B</v>
      </c>
      <c r="L1715" s="1">
        <f>VLOOKUP(A1715,'volatile collection data'!$G$6:$J$69,4,FALSE)</f>
        <v>6.35</v>
      </c>
      <c r="M1715" s="1">
        <f>VLOOKUP($A1715,'volatile collection data'!$G$6:$M$69,6,FALSE)</f>
        <v>12</v>
      </c>
      <c r="N1715" s="1">
        <f>VLOOKUP($A1715,'volatile collection data'!$G$6:$M$69,7,FALSE)</f>
        <v>6.35</v>
      </c>
      <c r="O1715" s="1">
        <f>VLOOKUP(A1715,'volatile collection data'!$G$6:$K$69,5,FALSE)</f>
        <v>0</v>
      </c>
      <c r="P1715" s="1" t="str">
        <f t="shared" si="159"/>
        <v>2C</v>
      </c>
      <c r="Q1715">
        <f t="shared" si="157"/>
        <v>0.20181234697816264</v>
      </c>
      <c r="R1715" t="str">
        <f t="shared" si="160"/>
        <v>17B_0-C&amp;6.35%6.35@12</v>
      </c>
      <c r="S1715" t="str">
        <f t="shared" si="161"/>
        <v>2C-17B-VCS-Loc-22</v>
      </c>
      <c r="T1715" t="str">
        <f>IFERROR(IF(VLOOKUP(S1715,Bad!$A:$A,1,FALSE)='RAW2'!S1715,"yes","no"),"no")</f>
        <v>no</v>
      </c>
      <c r="U1715" t="str">
        <f>IFERROR(VLOOKUP(F1715,compounds!$A:$B,2,FALSE),"")</f>
        <v/>
      </c>
      <c r="V1715" t="str">
        <f>VLOOKUP(B1715,'volatile collection data'!$O:$P,2,FALSE)</f>
        <v>26.apr.22 17</v>
      </c>
    </row>
    <row r="1716" spans="1:22" x14ac:dyDescent="0.2">
      <c r="A1716" t="s">
        <v>330</v>
      </c>
      <c r="B1716" s="1" t="str">
        <f t="shared" si="158"/>
        <v>2C</v>
      </c>
      <c r="C1716">
        <v>30.896000000000001</v>
      </c>
      <c r="D1716">
        <f t="shared" si="156"/>
        <v>30.9</v>
      </c>
      <c r="E1716">
        <f>VLOOKUP(D1716,'Peak Combiner'!$A$5:$D$4980,4,FALSE)</f>
        <v>30.9</v>
      </c>
      <c r="F1716">
        <f>IFERROR(VLOOKUP(D1716,rt_comb!$A:$B,2,FALSE),D1716)</f>
        <v>30.9</v>
      </c>
      <c r="G1716">
        <v>63716046</v>
      </c>
      <c r="H1716">
        <f>SUMIFS($G:$G,$E:$E,18.51,'RAW2'!$A:$A,'RAW2'!A1716)</f>
        <v>91238914</v>
      </c>
      <c r="I1716" s="1" t="str">
        <f>VLOOKUP(A1716,'volatile collection data'!$G$6:$H$69,2,FALSE)</f>
        <v>C</v>
      </c>
      <c r="J1716" s="1">
        <f>VLOOKUP(A1716,'volatile collection data'!$G$6:$I$69,3,FALSE)</f>
        <v>2</v>
      </c>
      <c r="K1716" s="1" t="str">
        <f>VLOOKUP(A1716,'volatile collection data'!$G$6:$N$69,8,FALSE)</f>
        <v>17B</v>
      </c>
      <c r="L1716" s="1">
        <f>VLOOKUP(A1716,'volatile collection data'!$G$6:$J$69,4,FALSE)</f>
        <v>6.35</v>
      </c>
      <c r="M1716" s="1">
        <f>VLOOKUP($A1716,'volatile collection data'!$G$6:$M$69,6,FALSE)</f>
        <v>12</v>
      </c>
      <c r="N1716" s="1">
        <f>VLOOKUP($A1716,'volatile collection data'!$G$6:$M$69,7,FALSE)</f>
        <v>6.35</v>
      </c>
      <c r="O1716" s="1">
        <f>VLOOKUP(A1716,'volatile collection data'!$G$6:$K$69,5,FALSE)</f>
        <v>0</v>
      </c>
      <c r="P1716" s="1" t="str">
        <f t="shared" si="159"/>
        <v>2C</v>
      </c>
      <c r="Q1716">
        <f t="shared" si="157"/>
        <v>0.54987628371628716</v>
      </c>
      <c r="R1716" t="str">
        <f t="shared" si="160"/>
        <v>17B_0-C&amp;6.35%6.35@12</v>
      </c>
      <c r="S1716" t="str">
        <f t="shared" si="161"/>
        <v>2C-17B-VCS-Loc-22</v>
      </c>
      <c r="T1716" t="str">
        <f>IFERROR(IF(VLOOKUP(S1716,Bad!$A:$A,1,FALSE)='RAW2'!S1716,"yes","no"),"no")</f>
        <v>no</v>
      </c>
      <c r="U1716" t="str">
        <f>IFERROR(VLOOKUP(F1716,compounds!$A:$B,2,FALSE),"")</f>
        <v/>
      </c>
      <c r="V1716" t="str">
        <f>VLOOKUP(B1716,'volatile collection data'!$O:$P,2,FALSE)</f>
        <v>26.apr.22 17</v>
      </c>
    </row>
    <row r="1717" spans="1:22" x14ac:dyDescent="0.2">
      <c r="A1717" t="s">
        <v>330</v>
      </c>
      <c r="B1717" s="1" t="str">
        <f t="shared" si="158"/>
        <v>2C</v>
      </c>
      <c r="C1717">
        <v>31.076000000000001</v>
      </c>
      <c r="D1717">
        <f t="shared" si="156"/>
        <v>31.08</v>
      </c>
      <c r="E1717">
        <f>VLOOKUP(D1717,'Peak Combiner'!$A$5:$D$4980,4,FALSE)</f>
        <v>31.08</v>
      </c>
      <c r="F1717">
        <f>IFERROR(VLOOKUP(D1717,rt_comb!$A:$B,2,FALSE),D1717)</f>
        <v>31.08</v>
      </c>
      <c r="G1717">
        <v>16857966</v>
      </c>
      <c r="H1717">
        <f>SUMIFS($G:$G,$E:$E,18.51,'RAW2'!$A:$A,'RAW2'!A1717)</f>
        <v>91238914</v>
      </c>
      <c r="I1717" s="1" t="str">
        <f>VLOOKUP(A1717,'volatile collection data'!$G$6:$H$69,2,FALSE)</f>
        <v>C</v>
      </c>
      <c r="J1717" s="1">
        <f>VLOOKUP(A1717,'volatile collection data'!$G$6:$I$69,3,FALSE)</f>
        <v>2</v>
      </c>
      <c r="K1717" s="1" t="str">
        <f>VLOOKUP(A1717,'volatile collection data'!$G$6:$N$69,8,FALSE)</f>
        <v>17B</v>
      </c>
      <c r="L1717" s="1">
        <f>VLOOKUP(A1717,'volatile collection data'!$G$6:$J$69,4,FALSE)</f>
        <v>6.35</v>
      </c>
      <c r="M1717" s="1">
        <f>VLOOKUP($A1717,'volatile collection data'!$G$6:$M$69,6,FALSE)</f>
        <v>12</v>
      </c>
      <c r="N1717" s="1">
        <f>VLOOKUP($A1717,'volatile collection data'!$G$6:$M$69,7,FALSE)</f>
        <v>6.35</v>
      </c>
      <c r="O1717" s="1">
        <f>VLOOKUP(A1717,'volatile collection data'!$G$6:$K$69,5,FALSE)</f>
        <v>0</v>
      </c>
      <c r="P1717" s="1" t="str">
        <f t="shared" si="159"/>
        <v>2C</v>
      </c>
      <c r="Q1717">
        <f t="shared" si="157"/>
        <v>0.14548604750356797</v>
      </c>
      <c r="R1717" t="str">
        <f t="shared" si="160"/>
        <v>17B_0-C&amp;6.35%6.35@12</v>
      </c>
      <c r="S1717" t="str">
        <f t="shared" si="161"/>
        <v>2C-17B-VCS-Loc-22</v>
      </c>
      <c r="T1717" t="str">
        <f>IFERROR(IF(VLOOKUP(S1717,Bad!$A:$A,1,FALSE)='RAW2'!S1717,"yes","no"),"no")</f>
        <v>no</v>
      </c>
      <c r="U1717" t="str">
        <f>IFERROR(VLOOKUP(F1717,compounds!$A:$B,2,FALSE),"")</f>
        <v/>
      </c>
      <c r="V1717" t="str">
        <f>VLOOKUP(B1717,'volatile collection data'!$O:$P,2,FALSE)</f>
        <v>26.apr.22 17</v>
      </c>
    </row>
    <row r="1718" spans="1:22" x14ac:dyDescent="0.2">
      <c r="A1718" t="s">
        <v>330</v>
      </c>
      <c r="B1718" s="1" t="str">
        <f t="shared" si="158"/>
        <v>2C</v>
      </c>
      <c r="C1718">
        <v>31.138000000000002</v>
      </c>
      <c r="D1718">
        <f t="shared" si="156"/>
        <v>31.14</v>
      </c>
      <c r="E1718">
        <f>VLOOKUP(D1718,'Peak Combiner'!$A$5:$D$4980,4,FALSE)</f>
        <v>31.14</v>
      </c>
      <c r="F1718">
        <f>IFERROR(VLOOKUP(D1718,rt_comb!$A:$B,2,FALSE),D1718)</f>
        <v>31.14</v>
      </c>
      <c r="G1718">
        <v>15601753</v>
      </c>
      <c r="H1718">
        <f>SUMIFS($G:$G,$E:$E,18.51,'RAW2'!$A:$A,'RAW2'!A1718)</f>
        <v>91238914</v>
      </c>
      <c r="I1718" s="1" t="str">
        <f>VLOOKUP(A1718,'volatile collection data'!$G$6:$H$69,2,FALSE)</f>
        <v>C</v>
      </c>
      <c r="J1718" s="1">
        <f>VLOOKUP(A1718,'volatile collection data'!$G$6:$I$69,3,FALSE)</f>
        <v>2</v>
      </c>
      <c r="K1718" s="1" t="str">
        <f>VLOOKUP(A1718,'volatile collection data'!$G$6:$N$69,8,FALSE)</f>
        <v>17B</v>
      </c>
      <c r="L1718" s="1">
        <f>VLOOKUP(A1718,'volatile collection data'!$G$6:$J$69,4,FALSE)</f>
        <v>6.35</v>
      </c>
      <c r="M1718" s="1">
        <f>VLOOKUP($A1718,'volatile collection data'!$G$6:$M$69,6,FALSE)</f>
        <v>12</v>
      </c>
      <c r="N1718" s="1">
        <f>VLOOKUP($A1718,'volatile collection data'!$G$6:$M$69,7,FALSE)</f>
        <v>6.35</v>
      </c>
      <c r="O1718" s="1">
        <f>VLOOKUP(A1718,'volatile collection data'!$G$6:$K$69,5,FALSE)</f>
        <v>0</v>
      </c>
      <c r="P1718" s="1" t="str">
        <f t="shared" si="159"/>
        <v>2C</v>
      </c>
      <c r="Q1718">
        <f t="shared" si="157"/>
        <v>0.13464479511329741</v>
      </c>
      <c r="R1718" t="str">
        <f t="shared" si="160"/>
        <v>17B_0-C&amp;6.35%6.35@12</v>
      </c>
      <c r="S1718" t="str">
        <f t="shared" si="161"/>
        <v>2C-17B-VCS-Loc-22</v>
      </c>
      <c r="T1718" t="str">
        <f>IFERROR(IF(VLOOKUP(S1718,Bad!$A:$A,1,FALSE)='RAW2'!S1718,"yes","no"),"no")</f>
        <v>no</v>
      </c>
      <c r="U1718" t="str">
        <f>IFERROR(VLOOKUP(F1718,compounds!$A:$B,2,FALSE),"")</f>
        <v/>
      </c>
      <c r="V1718" t="str">
        <f>VLOOKUP(B1718,'volatile collection data'!$O:$P,2,FALSE)</f>
        <v>26.apr.22 17</v>
      </c>
    </row>
    <row r="1719" spans="1:22" x14ac:dyDescent="0.2">
      <c r="A1719" t="s">
        <v>330</v>
      </c>
      <c r="B1719" s="1" t="str">
        <f t="shared" si="158"/>
        <v>2C</v>
      </c>
      <c r="C1719">
        <v>31.295000000000002</v>
      </c>
      <c r="D1719">
        <f t="shared" si="156"/>
        <v>31.3</v>
      </c>
      <c r="E1719">
        <f>VLOOKUP(D1719,'Peak Combiner'!$A$5:$D$4980,4,FALSE)</f>
        <v>31.3</v>
      </c>
      <c r="F1719">
        <f>IFERROR(VLOOKUP(D1719,rt_comb!$A:$B,2,FALSE),D1719)</f>
        <v>31.3</v>
      </c>
      <c r="G1719">
        <v>26114959</v>
      </c>
      <c r="H1719">
        <f>SUMIFS($G:$G,$E:$E,18.51,'RAW2'!$A:$A,'RAW2'!A1719)</f>
        <v>91238914</v>
      </c>
      <c r="I1719" s="1" t="str">
        <f>VLOOKUP(A1719,'volatile collection data'!$G$6:$H$69,2,FALSE)</f>
        <v>C</v>
      </c>
      <c r="J1719" s="1">
        <f>VLOOKUP(A1719,'volatile collection data'!$G$6:$I$69,3,FALSE)</f>
        <v>2</v>
      </c>
      <c r="K1719" s="1" t="str">
        <f>VLOOKUP(A1719,'volatile collection data'!$G$6:$N$69,8,FALSE)</f>
        <v>17B</v>
      </c>
      <c r="L1719" s="1">
        <f>VLOOKUP(A1719,'volatile collection data'!$G$6:$J$69,4,FALSE)</f>
        <v>6.35</v>
      </c>
      <c r="M1719" s="1">
        <f>VLOOKUP($A1719,'volatile collection data'!$G$6:$M$69,6,FALSE)</f>
        <v>12</v>
      </c>
      <c r="N1719" s="1">
        <f>VLOOKUP($A1719,'volatile collection data'!$G$6:$M$69,7,FALSE)</f>
        <v>6.35</v>
      </c>
      <c r="O1719" s="1">
        <f>VLOOKUP(A1719,'volatile collection data'!$G$6:$K$69,5,FALSE)</f>
        <v>0</v>
      </c>
      <c r="P1719" s="1" t="str">
        <f t="shared" si="159"/>
        <v>2C</v>
      </c>
      <c r="Q1719">
        <f t="shared" si="157"/>
        <v>0.22537488601102471</v>
      </c>
      <c r="R1719" t="str">
        <f t="shared" si="160"/>
        <v>17B_0-C&amp;6.35%6.35@12</v>
      </c>
      <c r="S1719" t="str">
        <f t="shared" si="161"/>
        <v>2C-17B-VCS-Loc-22</v>
      </c>
      <c r="T1719" t="str">
        <f>IFERROR(IF(VLOOKUP(S1719,Bad!$A:$A,1,FALSE)='RAW2'!S1719,"yes","no"),"no")</f>
        <v>no</v>
      </c>
      <c r="U1719" t="str">
        <f>IFERROR(VLOOKUP(F1719,compounds!$A:$B,2,FALSE),"")</f>
        <v/>
      </c>
      <c r="V1719" t="str">
        <f>VLOOKUP(B1719,'volatile collection data'!$O:$P,2,FALSE)</f>
        <v>26.apr.22 17</v>
      </c>
    </row>
    <row r="1720" spans="1:22" x14ac:dyDescent="0.2">
      <c r="A1720" t="s">
        <v>330</v>
      </c>
      <c r="B1720" s="1" t="str">
        <f t="shared" si="158"/>
        <v>2C</v>
      </c>
      <c r="C1720">
        <v>31.404</v>
      </c>
      <c r="D1720">
        <f t="shared" si="156"/>
        <v>31.4</v>
      </c>
      <c r="E1720">
        <f>VLOOKUP(D1720,'Peak Combiner'!$A$5:$D$4980,4,FALSE)</f>
        <v>31.4</v>
      </c>
      <c r="F1720">
        <f>IFERROR(VLOOKUP(D1720,rt_comb!$A:$B,2,FALSE),D1720)</f>
        <v>31.4</v>
      </c>
      <c r="G1720">
        <v>53819021</v>
      </c>
      <c r="H1720">
        <f>SUMIFS($G:$G,$E:$E,18.51,'RAW2'!$A:$A,'RAW2'!A1720)</f>
        <v>91238914</v>
      </c>
      <c r="I1720" s="1" t="str">
        <f>VLOOKUP(A1720,'volatile collection data'!$G$6:$H$69,2,FALSE)</f>
        <v>C</v>
      </c>
      <c r="J1720" s="1">
        <f>VLOOKUP(A1720,'volatile collection data'!$G$6:$I$69,3,FALSE)</f>
        <v>2</v>
      </c>
      <c r="K1720" s="1" t="str">
        <f>VLOOKUP(A1720,'volatile collection data'!$G$6:$N$69,8,FALSE)</f>
        <v>17B</v>
      </c>
      <c r="L1720" s="1">
        <f>VLOOKUP(A1720,'volatile collection data'!$G$6:$J$69,4,FALSE)</f>
        <v>6.35</v>
      </c>
      <c r="M1720" s="1">
        <f>VLOOKUP($A1720,'volatile collection data'!$G$6:$M$69,6,FALSE)</f>
        <v>12</v>
      </c>
      <c r="N1720" s="1">
        <f>VLOOKUP($A1720,'volatile collection data'!$G$6:$M$69,7,FALSE)</f>
        <v>6.35</v>
      </c>
      <c r="O1720" s="1">
        <f>VLOOKUP(A1720,'volatile collection data'!$G$6:$K$69,5,FALSE)</f>
        <v>0</v>
      </c>
      <c r="P1720" s="1" t="str">
        <f t="shared" si="159"/>
        <v>2C</v>
      </c>
      <c r="Q1720">
        <f t="shared" si="157"/>
        <v>0.46446390067470311</v>
      </c>
      <c r="R1720" t="str">
        <f t="shared" si="160"/>
        <v>17B_0-C&amp;6.35%6.35@12</v>
      </c>
      <c r="S1720" t="str">
        <f t="shared" si="161"/>
        <v>2C-17B-VCS-Loc-22</v>
      </c>
      <c r="T1720" t="str">
        <f>IFERROR(IF(VLOOKUP(S1720,Bad!$A:$A,1,FALSE)='RAW2'!S1720,"yes","no"),"no")</f>
        <v>no</v>
      </c>
      <c r="U1720" t="str">
        <f>IFERROR(VLOOKUP(F1720,compounds!$A:$B,2,FALSE),"")</f>
        <v/>
      </c>
      <c r="V1720" t="str">
        <f>VLOOKUP(B1720,'volatile collection data'!$O:$P,2,FALSE)</f>
        <v>26.apr.22 17</v>
      </c>
    </row>
    <row r="1721" spans="1:22" x14ac:dyDescent="0.2">
      <c r="A1721" t="s">
        <v>330</v>
      </c>
      <c r="B1721" s="1" t="str">
        <f t="shared" si="158"/>
        <v>2C</v>
      </c>
      <c r="C1721">
        <v>31.651</v>
      </c>
      <c r="D1721">
        <f t="shared" si="156"/>
        <v>31.65</v>
      </c>
      <c r="E1721">
        <f>VLOOKUP(D1721,'Peak Combiner'!$A$5:$D$4980,4,FALSE)</f>
        <v>31.65</v>
      </c>
      <c r="F1721">
        <f>IFERROR(VLOOKUP(D1721,rt_comb!$A:$B,2,FALSE),D1721)</f>
        <v>31.65</v>
      </c>
      <c r="G1721">
        <v>30207739</v>
      </c>
      <c r="H1721">
        <f>SUMIFS($G:$G,$E:$E,18.51,'RAW2'!$A:$A,'RAW2'!A1721)</f>
        <v>91238914</v>
      </c>
      <c r="I1721" s="1" t="str">
        <f>VLOOKUP(A1721,'volatile collection data'!$G$6:$H$69,2,FALSE)</f>
        <v>C</v>
      </c>
      <c r="J1721" s="1">
        <f>VLOOKUP(A1721,'volatile collection data'!$G$6:$I$69,3,FALSE)</f>
        <v>2</v>
      </c>
      <c r="K1721" s="1" t="str">
        <f>VLOOKUP(A1721,'volatile collection data'!$G$6:$N$69,8,FALSE)</f>
        <v>17B</v>
      </c>
      <c r="L1721" s="1">
        <f>VLOOKUP(A1721,'volatile collection data'!$G$6:$J$69,4,FALSE)</f>
        <v>6.35</v>
      </c>
      <c r="M1721" s="1">
        <f>VLOOKUP($A1721,'volatile collection data'!$G$6:$M$69,6,FALSE)</f>
        <v>12</v>
      </c>
      <c r="N1721" s="1">
        <f>VLOOKUP($A1721,'volatile collection data'!$G$6:$M$69,7,FALSE)</f>
        <v>6.35</v>
      </c>
      <c r="O1721" s="1">
        <f>VLOOKUP(A1721,'volatile collection data'!$G$6:$K$69,5,FALSE)</f>
        <v>0</v>
      </c>
      <c r="P1721" s="1" t="str">
        <f t="shared" si="159"/>
        <v>2C</v>
      </c>
      <c r="Q1721">
        <f t="shared" si="157"/>
        <v>0.26069601463957054</v>
      </c>
      <c r="R1721" t="str">
        <f t="shared" si="160"/>
        <v>17B_0-C&amp;6.35%6.35@12</v>
      </c>
      <c r="S1721" t="str">
        <f t="shared" si="161"/>
        <v>2C-17B-VCS-Loc-22</v>
      </c>
      <c r="T1721" t="str">
        <f>IFERROR(IF(VLOOKUP(S1721,Bad!$A:$A,1,FALSE)='RAW2'!S1721,"yes","no"),"no")</f>
        <v>no</v>
      </c>
      <c r="U1721" t="str">
        <f>IFERROR(VLOOKUP(F1721,compounds!$A:$B,2,FALSE),"")</f>
        <v/>
      </c>
      <c r="V1721" t="str">
        <f>VLOOKUP(B1721,'volatile collection data'!$O:$P,2,FALSE)</f>
        <v>26.apr.22 17</v>
      </c>
    </row>
    <row r="1722" spans="1:22" x14ac:dyDescent="0.2">
      <c r="A1722" t="s">
        <v>330</v>
      </c>
      <c r="B1722" s="1" t="str">
        <f t="shared" si="158"/>
        <v>2C</v>
      </c>
      <c r="C1722">
        <v>31.734000000000002</v>
      </c>
      <c r="D1722">
        <f t="shared" si="156"/>
        <v>31.73</v>
      </c>
      <c r="E1722">
        <f>VLOOKUP(D1722,'Peak Combiner'!$A$5:$D$4980,4,FALSE)</f>
        <v>31.73</v>
      </c>
      <c r="F1722">
        <f>IFERROR(VLOOKUP(D1722,rt_comb!$A:$B,2,FALSE),D1722)</f>
        <v>31.73</v>
      </c>
      <c r="G1722">
        <v>25965642</v>
      </c>
      <c r="H1722">
        <f>SUMIFS($G:$G,$E:$E,18.51,'RAW2'!$A:$A,'RAW2'!A1722)</f>
        <v>91238914</v>
      </c>
      <c r="I1722" s="1" t="str">
        <f>VLOOKUP(A1722,'volatile collection data'!$G$6:$H$69,2,FALSE)</f>
        <v>C</v>
      </c>
      <c r="J1722" s="1">
        <f>VLOOKUP(A1722,'volatile collection data'!$G$6:$I$69,3,FALSE)</f>
        <v>2</v>
      </c>
      <c r="K1722" s="1" t="str">
        <f>VLOOKUP(A1722,'volatile collection data'!$G$6:$N$69,8,FALSE)</f>
        <v>17B</v>
      </c>
      <c r="L1722" s="1">
        <f>VLOOKUP(A1722,'volatile collection data'!$G$6:$J$69,4,FALSE)</f>
        <v>6.35</v>
      </c>
      <c r="M1722" s="1">
        <f>VLOOKUP($A1722,'volatile collection data'!$G$6:$M$69,6,FALSE)</f>
        <v>12</v>
      </c>
      <c r="N1722" s="1">
        <f>VLOOKUP($A1722,'volatile collection data'!$G$6:$M$69,7,FALSE)</f>
        <v>6.35</v>
      </c>
      <c r="O1722" s="1">
        <f>VLOOKUP(A1722,'volatile collection data'!$G$6:$K$69,5,FALSE)</f>
        <v>0</v>
      </c>
      <c r="P1722" s="1" t="str">
        <f t="shared" si="159"/>
        <v>2C</v>
      </c>
      <c r="Q1722">
        <f t="shared" si="157"/>
        <v>0.22408626434960421</v>
      </c>
      <c r="R1722" t="str">
        <f t="shared" si="160"/>
        <v>17B_0-C&amp;6.35%6.35@12</v>
      </c>
      <c r="S1722" t="str">
        <f t="shared" si="161"/>
        <v>2C-17B-VCS-Loc-22</v>
      </c>
      <c r="T1722" t="str">
        <f>IFERROR(IF(VLOOKUP(S1722,Bad!$A:$A,1,FALSE)='RAW2'!S1722,"yes","no"),"no")</f>
        <v>no</v>
      </c>
      <c r="U1722" t="str">
        <f>IFERROR(VLOOKUP(F1722,compounds!$A:$B,2,FALSE),"")</f>
        <v/>
      </c>
      <c r="V1722" t="str">
        <f>VLOOKUP(B1722,'volatile collection data'!$O:$P,2,FALSE)</f>
        <v>26.apr.22 17</v>
      </c>
    </row>
    <row r="1723" spans="1:22" x14ac:dyDescent="0.2">
      <c r="A1723" t="s">
        <v>330</v>
      </c>
      <c r="B1723" s="1" t="str">
        <f t="shared" si="158"/>
        <v>2C</v>
      </c>
      <c r="C1723">
        <v>32.231000000000002</v>
      </c>
      <c r="D1723">
        <f t="shared" si="156"/>
        <v>32.229999999999997</v>
      </c>
      <c r="E1723">
        <f>VLOOKUP(D1723,'Peak Combiner'!$A$5:$D$4980,4,FALSE)</f>
        <v>32.229999999999997</v>
      </c>
      <c r="F1723">
        <f>IFERROR(VLOOKUP(D1723,rt_comb!$A:$B,2,FALSE),D1723)</f>
        <v>32.229999999999997</v>
      </c>
      <c r="G1723">
        <v>5288316</v>
      </c>
      <c r="H1723">
        <f>SUMIFS($G:$G,$E:$E,18.51,'RAW2'!$A:$A,'RAW2'!A1723)</f>
        <v>91238914</v>
      </c>
      <c r="I1723" s="1" t="str">
        <f>VLOOKUP(A1723,'volatile collection data'!$G$6:$H$69,2,FALSE)</f>
        <v>C</v>
      </c>
      <c r="J1723" s="1">
        <f>VLOOKUP(A1723,'volatile collection data'!$G$6:$I$69,3,FALSE)</f>
        <v>2</v>
      </c>
      <c r="K1723" s="1" t="str">
        <f>VLOOKUP(A1723,'volatile collection data'!$G$6:$N$69,8,FALSE)</f>
        <v>17B</v>
      </c>
      <c r="L1723" s="1">
        <f>VLOOKUP(A1723,'volatile collection data'!$G$6:$J$69,4,FALSE)</f>
        <v>6.35</v>
      </c>
      <c r="M1723" s="1">
        <f>VLOOKUP($A1723,'volatile collection data'!$G$6:$M$69,6,FALSE)</f>
        <v>12</v>
      </c>
      <c r="N1723" s="1">
        <f>VLOOKUP($A1723,'volatile collection data'!$G$6:$M$69,7,FALSE)</f>
        <v>6.35</v>
      </c>
      <c r="O1723" s="1">
        <f>VLOOKUP(A1723,'volatile collection data'!$G$6:$K$69,5,FALSE)</f>
        <v>0</v>
      </c>
      <c r="P1723" s="1" t="str">
        <f t="shared" si="159"/>
        <v>2C</v>
      </c>
      <c r="Q1723">
        <f t="shared" si="157"/>
        <v>4.5638732026739078E-2</v>
      </c>
      <c r="R1723" t="str">
        <f t="shared" si="160"/>
        <v>17B_0-C&amp;6.35%6.35@12</v>
      </c>
      <c r="S1723" t="str">
        <f t="shared" si="161"/>
        <v>2C-17B-VCS-Loc-22</v>
      </c>
      <c r="T1723" t="str">
        <f>IFERROR(IF(VLOOKUP(S1723,Bad!$A:$A,1,FALSE)='RAW2'!S1723,"yes","no"),"no")</f>
        <v>no</v>
      </c>
      <c r="U1723" t="str">
        <f>IFERROR(VLOOKUP(F1723,compounds!$A:$B,2,FALSE),"")</f>
        <v/>
      </c>
      <c r="V1723" t="str">
        <f>VLOOKUP(B1723,'volatile collection data'!$O:$P,2,FALSE)</f>
        <v>26.apr.22 17</v>
      </c>
    </row>
    <row r="1724" spans="1:22" x14ac:dyDescent="0.2">
      <c r="A1724" t="s">
        <v>330</v>
      </c>
      <c r="B1724" s="1" t="str">
        <f t="shared" si="158"/>
        <v>2C</v>
      </c>
      <c r="C1724">
        <v>32.267000000000003</v>
      </c>
      <c r="D1724">
        <f t="shared" si="156"/>
        <v>32.270000000000003</v>
      </c>
      <c r="E1724">
        <f>VLOOKUP(D1724,'Peak Combiner'!$A$5:$D$4980,4,FALSE)</f>
        <v>32.270000000000003</v>
      </c>
      <c r="F1724">
        <f>IFERROR(VLOOKUP(D1724,rt_comb!$A:$B,2,FALSE),D1724)</f>
        <v>32.270000000000003</v>
      </c>
      <c r="G1724">
        <v>5633527</v>
      </c>
      <c r="H1724">
        <f>SUMIFS($G:$G,$E:$E,18.51,'RAW2'!$A:$A,'RAW2'!A1724)</f>
        <v>91238914</v>
      </c>
      <c r="I1724" s="1" t="str">
        <f>VLOOKUP(A1724,'volatile collection data'!$G$6:$H$69,2,FALSE)</f>
        <v>C</v>
      </c>
      <c r="J1724" s="1">
        <f>VLOOKUP(A1724,'volatile collection data'!$G$6:$I$69,3,FALSE)</f>
        <v>2</v>
      </c>
      <c r="K1724" s="1" t="str">
        <f>VLOOKUP(A1724,'volatile collection data'!$G$6:$N$69,8,FALSE)</f>
        <v>17B</v>
      </c>
      <c r="L1724" s="1">
        <f>VLOOKUP(A1724,'volatile collection data'!$G$6:$J$69,4,FALSE)</f>
        <v>6.35</v>
      </c>
      <c r="M1724" s="1">
        <f>VLOOKUP($A1724,'volatile collection data'!$G$6:$M$69,6,FALSE)</f>
        <v>12</v>
      </c>
      <c r="N1724" s="1">
        <f>VLOOKUP($A1724,'volatile collection data'!$G$6:$M$69,7,FALSE)</f>
        <v>6.35</v>
      </c>
      <c r="O1724" s="1">
        <f>VLOOKUP(A1724,'volatile collection data'!$G$6:$K$69,5,FALSE)</f>
        <v>0</v>
      </c>
      <c r="P1724" s="1" t="str">
        <f t="shared" si="159"/>
        <v>2C</v>
      </c>
      <c r="Q1724">
        <f t="shared" si="157"/>
        <v>4.8617939835365227E-2</v>
      </c>
      <c r="R1724" t="str">
        <f t="shared" si="160"/>
        <v>17B_0-C&amp;6.35%6.35@12</v>
      </c>
      <c r="S1724" t="str">
        <f t="shared" si="161"/>
        <v>2C-17B-VCS-Loc-22</v>
      </c>
      <c r="T1724" t="str">
        <f>IFERROR(IF(VLOOKUP(S1724,Bad!$A:$A,1,FALSE)='RAW2'!S1724,"yes","no"),"no")</f>
        <v>no</v>
      </c>
      <c r="U1724" t="str">
        <f>IFERROR(VLOOKUP(F1724,compounds!$A:$B,2,FALSE),"")</f>
        <v/>
      </c>
      <c r="V1724" t="str">
        <f>VLOOKUP(B1724,'volatile collection data'!$O:$P,2,FALSE)</f>
        <v>26.apr.22 17</v>
      </c>
    </row>
    <row r="1725" spans="1:22" x14ac:dyDescent="0.2">
      <c r="A1725" t="s">
        <v>330</v>
      </c>
      <c r="B1725" s="1" t="str">
        <f t="shared" si="158"/>
        <v>2C</v>
      </c>
      <c r="C1725">
        <v>32.386000000000003</v>
      </c>
      <c r="D1725">
        <f t="shared" si="156"/>
        <v>32.39</v>
      </c>
      <c r="E1725">
        <f>VLOOKUP(D1725,'Peak Combiner'!$A$5:$D$4980,4,FALSE)</f>
        <v>32.39</v>
      </c>
      <c r="F1725">
        <f>IFERROR(VLOOKUP(D1725,rt_comb!$A:$B,2,FALSE),D1725)</f>
        <v>32.39</v>
      </c>
      <c r="G1725">
        <v>17390081</v>
      </c>
      <c r="H1725">
        <f>SUMIFS($G:$G,$E:$E,18.51,'RAW2'!$A:$A,'RAW2'!A1725)</f>
        <v>91238914</v>
      </c>
      <c r="I1725" s="1" t="str">
        <f>VLOOKUP(A1725,'volatile collection data'!$G$6:$H$69,2,FALSE)</f>
        <v>C</v>
      </c>
      <c r="J1725" s="1">
        <f>VLOOKUP(A1725,'volatile collection data'!$G$6:$I$69,3,FALSE)</f>
        <v>2</v>
      </c>
      <c r="K1725" s="1" t="str">
        <f>VLOOKUP(A1725,'volatile collection data'!$G$6:$N$69,8,FALSE)</f>
        <v>17B</v>
      </c>
      <c r="L1725" s="1">
        <f>VLOOKUP(A1725,'volatile collection data'!$G$6:$J$69,4,FALSE)</f>
        <v>6.35</v>
      </c>
      <c r="M1725" s="1">
        <f>VLOOKUP($A1725,'volatile collection data'!$G$6:$M$69,6,FALSE)</f>
        <v>12</v>
      </c>
      <c r="N1725" s="1">
        <f>VLOOKUP($A1725,'volatile collection data'!$G$6:$M$69,7,FALSE)</f>
        <v>6.35</v>
      </c>
      <c r="O1725" s="1">
        <f>VLOOKUP(A1725,'volatile collection data'!$G$6:$K$69,5,FALSE)</f>
        <v>0</v>
      </c>
      <c r="P1725" s="1" t="str">
        <f t="shared" si="159"/>
        <v>2C</v>
      </c>
      <c r="Q1725">
        <f t="shared" si="157"/>
        <v>0.15007825679900497</v>
      </c>
      <c r="R1725" t="str">
        <f t="shared" si="160"/>
        <v>17B_0-C&amp;6.35%6.35@12</v>
      </c>
      <c r="S1725" t="str">
        <f t="shared" si="161"/>
        <v>2C-17B-VCS-Loc-22</v>
      </c>
      <c r="T1725" t="str">
        <f>IFERROR(IF(VLOOKUP(S1725,Bad!$A:$A,1,FALSE)='RAW2'!S1725,"yes","no"),"no")</f>
        <v>no</v>
      </c>
      <c r="U1725" t="str">
        <f>IFERROR(VLOOKUP(F1725,compounds!$A:$B,2,FALSE),"")</f>
        <v/>
      </c>
      <c r="V1725" t="str">
        <f>VLOOKUP(B1725,'volatile collection data'!$O:$P,2,FALSE)</f>
        <v>26.apr.22 17</v>
      </c>
    </row>
    <row r="1726" spans="1:22" x14ac:dyDescent="0.2">
      <c r="A1726" t="s">
        <v>330</v>
      </c>
      <c r="B1726" s="1" t="str">
        <f t="shared" si="158"/>
        <v>2C</v>
      </c>
      <c r="C1726">
        <v>32.591000000000001</v>
      </c>
      <c r="D1726">
        <f t="shared" ref="D1726:D1789" si="162">ROUND(C1726,2)</f>
        <v>32.590000000000003</v>
      </c>
      <c r="E1726">
        <f>VLOOKUP(D1726,'Peak Combiner'!$A$5:$D$4980,4,FALSE)</f>
        <v>32.590000000000003</v>
      </c>
      <c r="F1726">
        <f>IFERROR(VLOOKUP(D1726,rt_comb!$A:$B,2,FALSE),D1726)</f>
        <v>32.590000000000003</v>
      </c>
      <c r="G1726">
        <v>6049473</v>
      </c>
      <c r="H1726">
        <f>SUMIFS($G:$G,$E:$E,18.51,'RAW2'!$A:$A,'RAW2'!A1726)</f>
        <v>91238914</v>
      </c>
      <c r="I1726" s="1" t="str">
        <f>VLOOKUP(A1726,'volatile collection data'!$G$6:$H$69,2,FALSE)</f>
        <v>C</v>
      </c>
      <c r="J1726" s="1">
        <f>VLOOKUP(A1726,'volatile collection data'!$G$6:$I$69,3,FALSE)</f>
        <v>2</v>
      </c>
      <c r="K1726" s="1" t="str">
        <f>VLOOKUP(A1726,'volatile collection data'!$G$6:$N$69,8,FALSE)</f>
        <v>17B</v>
      </c>
      <c r="L1726" s="1">
        <f>VLOOKUP(A1726,'volatile collection data'!$G$6:$J$69,4,FALSE)</f>
        <v>6.35</v>
      </c>
      <c r="M1726" s="1">
        <f>VLOOKUP($A1726,'volatile collection data'!$G$6:$M$69,6,FALSE)</f>
        <v>12</v>
      </c>
      <c r="N1726" s="1">
        <f>VLOOKUP($A1726,'volatile collection data'!$G$6:$M$69,7,FALSE)</f>
        <v>6.35</v>
      </c>
      <c r="O1726" s="1">
        <f>VLOOKUP(A1726,'volatile collection data'!$G$6:$K$69,5,FALSE)</f>
        <v>0</v>
      </c>
      <c r="P1726" s="1" t="str">
        <f t="shared" si="159"/>
        <v>2C</v>
      </c>
      <c r="Q1726">
        <f t="shared" ref="Q1726:Q1789" si="163">IFERROR((30/H1726*G1726)/L1726/6,0)</f>
        <v>5.2207598250557152E-2</v>
      </c>
      <c r="R1726" t="str">
        <f t="shared" si="160"/>
        <v>17B_0-C&amp;6.35%6.35@12</v>
      </c>
      <c r="S1726" t="str">
        <f t="shared" si="161"/>
        <v>2C-17B-VCS-Loc-22</v>
      </c>
      <c r="T1726" t="str">
        <f>IFERROR(IF(VLOOKUP(S1726,Bad!$A:$A,1,FALSE)='RAW2'!S1726,"yes","no"),"no")</f>
        <v>no</v>
      </c>
      <c r="U1726" t="str">
        <f>IFERROR(VLOOKUP(F1726,compounds!$A:$B,2,FALSE),"")</f>
        <v/>
      </c>
      <c r="V1726" t="str">
        <f>VLOOKUP(B1726,'volatile collection data'!$O:$P,2,FALSE)</f>
        <v>26.apr.22 17</v>
      </c>
    </row>
    <row r="1727" spans="1:22" x14ac:dyDescent="0.2">
      <c r="A1727" t="s">
        <v>330</v>
      </c>
      <c r="B1727" s="1" t="str">
        <f t="shared" si="158"/>
        <v>2C</v>
      </c>
      <c r="C1727">
        <v>32.786000000000001</v>
      </c>
      <c r="D1727">
        <f t="shared" si="162"/>
        <v>32.79</v>
      </c>
      <c r="E1727">
        <f>VLOOKUP(D1727,'Peak Combiner'!$A$5:$D$4980,4,FALSE)</f>
        <v>32.79</v>
      </c>
      <c r="F1727">
        <f>IFERROR(VLOOKUP(D1727,rt_comb!$A:$B,2,FALSE),D1727)</f>
        <v>32.79</v>
      </c>
      <c r="G1727">
        <v>6636543</v>
      </c>
      <c r="H1727">
        <f>SUMIFS($G:$G,$E:$E,18.51,'RAW2'!$A:$A,'RAW2'!A1727)</f>
        <v>91238914</v>
      </c>
      <c r="I1727" s="1" t="str">
        <f>VLOOKUP(A1727,'volatile collection data'!$G$6:$H$69,2,FALSE)</f>
        <v>C</v>
      </c>
      <c r="J1727" s="1">
        <f>VLOOKUP(A1727,'volatile collection data'!$G$6:$I$69,3,FALSE)</f>
        <v>2</v>
      </c>
      <c r="K1727" s="1" t="str">
        <f>VLOOKUP(A1727,'volatile collection data'!$G$6:$N$69,8,FALSE)</f>
        <v>17B</v>
      </c>
      <c r="L1727" s="1">
        <f>VLOOKUP(A1727,'volatile collection data'!$G$6:$J$69,4,FALSE)</f>
        <v>6.35</v>
      </c>
      <c r="M1727" s="1">
        <f>VLOOKUP($A1727,'volatile collection data'!$G$6:$M$69,6,FALSE)</f>
        <v>12</v>
      </c>
      <c r="N1727" s="1">
        <f>VLOOKUP($A1727,'volatile collection data'!$G$6:$M$69,7,FALSE)</f>
        <v>6.35</v>
      </c>
      <c r="O1727" s="1">
        <f>VLOOKUP(A1727,'volatile collection data'!$G$6:$K$69,5,FALSE)</f>
        <v>0</v>
      </c>
      <c r="P1727" s="1" t="str">
        <f t="shared" si="159"/>
        <v>2C</v>
      </c>
      <c r="Q1727">
        <f t="shared" si="163"/>
        <v>5.7274075066794626E-2</v>
      </c>
      <c r="R1727" t="str">
        <f t="shared" si="160"/>
        <v>17B_0-C&amp;6.35%6.35@12</v>
      </c>
      <c r="S1727" t="str">
        <f t="shared" si="161"/>
        <v>2C-17B-VCS-Loc-22</v>
      </c>
      <c r="T1727" t="str">
        <f>IFERROR(IF(VLOOKUP(S1727,Bad!$A:$A,1,FALSE)='RAW2'!S1727,"yes","no"),"no")</f>
        <v>no</v>
      </c>
      <c r="U1727" t="str">
        <f>IFERROR(VLOOKUP(F1727,compounds!$A:$B,2,FALSE),"")</f>
        <v/>
      </c>
      <c r="V1727" t="str">
        <f>VLOOKUP(B1727,'volatile collection data'!$O:$P,2,FALSE)</f>
        <v>26.apr.22 17</v>
      </c>
    </row>
    <row r="1728" spans="1:22" x14ac:dyDescent="0.2">
      <c r="A1728" t="s">
        <v>330</v>
      </c>
      <c r="B1728" s="1" t="str">
        <f t="shared" si="158"/>
        <v>2C</v>
      </c>
      <c r="C1728">
        <v>33.104999999999997</v>
      </c>
      <c r="D1728">
        <f t="shared" si="162"/>
        <v>33.11</v>
      </c>
      <c r="E1728">
        <f>VLOOKUP(D1728,'Peak Combiner'!$A$5:$D$4980,4,FALSE)</f>
        <v>33.11</v>
      </c>
      <c r="F1728">
        <f>IFERROR(VLOOKUP(D1728,rt_comb!$A:$B,2,FALSE),D1728)</f>
        <v>33.11</v>
      </c>
      <c r="G1728">
        <v>1849343</v>
      </c>
      <c r="H1728">
        <f>SUMIFS($G:$G,$E:$E,18.51,'RAW2'!$A:$A,'RAW2'!A1728)</f>
        <v>91238914</v>
      </c>
      <c r="I1728" s="1" t="str">
        <f>VLOOKUP(A1728,'volatile collection data'!$G$6:$H$69,2,FALSE)</f>
        <v>C</v>
      </c>
      <c r="J1728" s="1">
        <f>VLOOKUP(A1728,'volatile collection data'!$G$6:$I$69,3,FALSE)</f>
        <v>2</v>
      </c>
      <c r="K1728" s="1" t="str">
        <f>VLOOKUP(A1728,'volatile collection data'!$G$6:$N$69,8,FALSE)</f>
        <v>17B</v>
      </c>
      <c r="L1728" s="1">
        <f>VLOOKUP(A1728,'volatile collection data'!$G$6:$J$69,4,FALSE)</f>
        <v>6.35</v>
      </c>
      <c r="M1728" s="1">
        <f>VLOOKUP($A1728,'volatile collection data'!$G$6:$M$69,6,FALSE)</f>
        <v>12</v>
      </c>
      <c r="N1728" s="1">
        <f>VLOOKUP($A1728,'volatile collection data'!$G$6:$M$69,7,FALSE)</f>
        <v>6.35</v>
      </c>
      <c r="O1728" s="1">
        <f>VLOOKUP(A1728,'volatile collection data'!$G$6:$K$69,5,FALSE)</f>
        <v>0</v>
      </c>
      <c r="P1728" s="1" t="str">
        <f t="shared" si="159"/>
        <v>2C</v>
      </c>
      <c r="Q1728">
        <f t="shared" si="163"/>
        <v>1.5960027653893174E-2</v>
      </c>
      <c r="R1728" t="str">
        <f t="shared" si="160"/>
        <v>17B_0-C&amp;6.35%6.35@12</v>
      </c>
      <c r="S1728" t="str">
        <f t="shared" si="161"/>
        <v>2C-17B-VCS-Loc-22</v>
      </c>
      <c r="T1728" t="str">
        <f>IFERROR(IF(VLOOKUP(S1728,Bad!$A:$A,1,FALSE)='RAW2'!S1728,"yes","no"),"no")</f>
        <v>no</v>
      </c>
      <c r="U1728" t="str">
        <f>IFERROR(VLOOKUP(F1728,compounds!$A:$B,2,FALSE),"")</f>
        <v/>
      </c>
      <c r="V1728" t="str">
        <f>VLOOKUP(B1728,'volatile collection data'!$O:$P,2,FALSE)</f>
        <v>26.apr.22 17</v>
      </c>
    </row>
    <row r="1729" spans="1:22" x14ac:dyDescent="0.2">
      <c r="A1729" t="s">
        <v>330</v>
      </c>
      <c r="B1729" s="1" t="str">
        <f t="shared" si="158"/>
        <v>2C</v>
      </c>
      <c r="C1729">
        <v>33.316000000000003</v>
      </c>
      <c r="D1729">
        <f t="shared" si="162"/>
        <v>33.32</v>
      </c>
      <c r="E1729">
        <f>VLOOKUP(D1729,'Peak Combiner'!$A$5:$D$4980,4,FALSE)</f>
        <v>33.32</v>
      </c>
      <c r="F1729">
        <f>IFERROR(VLOOKUP(D1729,rt_comb!$A:$B,2,FALSE),D1729)</f>
        <v>33.32</v>
      </c>
      <c r="G1729">
        <v>2924071</v>
      </c>
      <c r="H1729">
        <f>SUMIFS($G:$G,$E:$E,18.51,'RAW2'!$A:$A,'RAW2'!A1729)</f>
        <v>91238914</v>
      </c>
      <c r="I1729" s="1" t="str">
        <f>VLOOKUP(A1729,'volatile collection data'!$G$6:$H$69,2,FALSE)</f>
        <v>C</v>
      </c>
      <c r="J1729" s="1">
        <f>VLOOKUP(A1729,'volatile collection data'!$G$6:$I$69,3,FALSE)</f>
        <v>2</v>
      </c>
      <c r="K1729" s="1" t="str">
        <f>VLOOKUP(A1729,'volatile collection data'!$G$6:$N$69,8,FALSE)</f>
        <v>17B</v>
      </c>
      <c r="L1729" s="1">
        <f>VLOOKUP(A1729,'volatile collection data'!$G$6:$J$69,4,FALSE)</f>
        <v>6.35</v>
      </c>
      <c r="M1729" s="1">
        <f>VLOOKUP($A1729,'volatile collection data'!$G$6:$M$69,6,FALSE)</f>
        <v>12</v>
      </c>
      <c r="N1729" s="1">
        <f>VLOOKUP($A1729,'volatile collection data'!$G$6:$M$69,7,FALSE)</f>
        <v>6.35</v>
      </c>
      <c r="O1729" s="1">
        <f>VLOOKUP(A1729,'volatile collection data'!$G$6:$K$69,5,FALSE)</f>
        <v>0</v>
      </c>
      <c r="P1729" s="1" t="str">
        <f t="shared" si="159"/>
        <v>2C</v>
      </c>
      <c r="Q1729">
        <f t="shared" si="163"/>
        <v>2.5235045106260474E-2</v>
      </c>
      <c r="R1729" t="str">
        <f t="shared" si="160"/>
        <v>17B_0-C&amp;6.35%6.35@12</v>
      </c>
      <c r="S1729" t="str">
        <f t="shared" si="161"/>
        <v>2C-17B-VCS-Loc-22</v>
      </c>
      <c r="T1729" t="str">
        <f>IFERROR(IF(VLOOKUP(S1729,Bad!$A:$A,1,FALSE)='RAW2'!S1729,"yes","no"),"no")</f>
        <v>no</v>
      </c>
      <c r="U1729" t="str">
        <f>IFERROR(VLOOKUP(F1729,compounds!$A:$B,2,FALSE),"")</f>
        <v/>
      </c>
      <c r="V1729" t="str">
        <f>VLOOKUP(B1729,'volatile collection data'!$O:$P,2,FALSE)</f>
        <v>26.apr.22 17</v>
      </c>
    </row>
    <row r="1730" spans="1:22" x14ac:dyDescent="0.2">
      <c r="A1730" t="s">
        <v>330</v>
      </c>
      <c r="B1730" s="1" t="str">
        <f t="shared" si="158"/>
        <v>2C</v>
      </c>
      <c r="C1730">
        <v>33.97</v>
      </c>
      <c r="D1730">
        <f t="shared" si="162"/>
        <v>33.97</v>
      </c>
      <c r="E1730">
        <f>VLOOKUP(D1730,'Peak Combiner'!$A$5:$D$4980,4,FALSE)</f>
        <v>33.97</v>
      </c>
      <c r="F1730">
        <f>IFERROR(VLOOKUP(D1730,rt_comb!$A:$B,2,FALSE),D1730)</f>
        <v>33.97</v>
      </c>
      <c r="G1730">
        <v>1607813</v>
      </c>
      <c r="H1730">
        <f>SUMIFS($G:$G,$E:$E,18.51,'RAW2'!$A:$A,'RAW2'!A1730)</f>
        <v>91238914</v>
      </c>
      <c r="I1730" s="1" t="str">
        <f>VLOOKUP(A1730,'volatile collection data'!$G$6:$H$69,2,FALSE)</f>
        <v>C</v>
      </c>
      <c r="J1730" s="1">
        <f>VLOOKUP(A1730,'volatile collection data'!$G$6:$I$69,3,FALSE)</f>
        <v>2</v>
      </c>
      <c r="K1730" s="1" t="str">
        <f>VLOOKUP(A1730,'volatile collection data'!$G$6:$N$69,8,FALSE)</f>
        <v>17B</v>
      </c>
      <c r="L1730" s="1">
        <f>VLOOKUP(A1730,'volatile collection data'!$G$6:$J$69,4,FALSE)</f>
        <v>6.35</v>
      </c>
      <c r="M1730" s="1">
        <f>VLOOKUP($A1730,'volatile collection data'!$G$6:$M$69,6,FALSE)</f>
        <v>12</v>
      </c>
      <c r="N1730" s="1">
        <f>VLOOKUP($A1730,'volatile collection data'!$G$6:$M$69,7,FALSE)</f>
        <v>6.35</v>
      </c>
      <c r="O1730" s="1">
        <f>VLOOKUP(A1730,'volatile collection data'!$G$6:$K$69,5,FALSE)</f>
        <v>0</v>
      </c>
      <c r="P1730" s="1" t="str">
        <f t="shared" si="159"/>
        <v>2C</v>
      </c>
      <c r="Q1730">
        <f t="shared" si="163"/>
        <v>1.3875597951428667E-2</v>
      </c>
      <c r="R1730" t="str">
        <f t="shared" si="160"/>
        <v>17B_0-C&amp;6.35%6.35@12</v>
      </c>
      <c r="S1730" t="str">
        <f t="shared" si="161"/>
        <v>2C-17B-VCS-Loc-22</v>
      </c>
      <c r="T1730" t="str">
        <f>IFERROR(IF(VLOOKUP(S1730,Bad!$A:$A,1,FALSE)='RAW2'!S1730,"yes","no"),"no")</f>
        <v>no</v>
      </c>
      <c r="U1730" t="str">
        <f>IFERROR(VLOOKUP(F1730,compounds!$A:$B,2,FALSE),"")</f>
        <v/>
      </c>
      <c r="V1730" t="str">
        <f>VLOOKUP(B1730,'volatile collection data'!$O:$P,2,FALSE)</f>
        <v>26.apr.22 17</v>
      </c>
    </row>
    <row r="1731" spans="1:22" x14ac:dyDescent="0.2">
      <c r="A1731" t="s">
        <v>330</v>
      </c>
      <c r="B1731" s="1" t="str">
        <f t="shared" ref="B1731:B1794" si="164">LEFT(A1731,FIND("-",A1731)-1)</f>
        <v>2C</v>
      </c>
      <c r="C1731">
        <v>34.064999999999998</v>
      </c>
      <c r="D1731">
        <f t="shared" si="162"/>
        <v>34.07</v>
      </c>
      <c r="E1731">
        <f>VLOOKUP(D1731,'Peak Combiner'!$A$5:$D$4980,4,FALSE)</f>
        <v>34.06</v>
      </c>
      <c r="F1731">
        <f>IFERROR(VLOOKUP(D1731,rt_comb!$A:$B,2,FALSE),D1731)</f>
        <v>34.07</v>
      </c>
      <c r="G1731">
        <v>1070755</v>
      </c>
      <c r="H1731">
        <f>SUMIFS($G:$G,$E:$E,18.51,'RAW2'!$A:$A,'RAW2'!A1731)</f>
        <v>91238914</v>
      </c>
      <c r="I1731" s="1" t="str">
        <f>VLOOKUP(A1731,'volatile collection data'!$G$6:$H$69,2,FALSE)</f>
        <v>C</v>
      </c>
      <c r="J1731" s="1">
        <f>VLOOKUP(A1731,'volatile collection data'!$G$6:$I$69,3,FALSE)</f>
        <v>2</v>
      </c>
      <c r="K1731" s="1" t="str">
        <f>VLOOKUP(A1731,'volatile collection data'!$G$6:$N$69,8,FALSE)</f>
        <v>17B</v>
      </c>
      <c r="L1731" s="1">
        <f>VLOOKUP(A1731,'volatile collection data'!$G$6:$J$69,4,FALSE)</f>
        <v>6.35</v>
      </c>
      <c r="M1731" s="1">
        <f>VLOOKUP($A1731,'volatile collection data'!$G$6:$M$69,6,FALSE)</f>
        <v>12</v>
      </c>
      <c r="N1731" s="1">
        <f>VLOOKUP($A1731,'volatile collection data'!$G$6:$M$69,7,FALSE)</f>
        <v>6.35</v>
      </c>
      <c r="O1731" s="1">
        <f>VLOOKUP(A1731,'volatile collection data'!$G$6:$K$69,5,FALSE)</f>
        <v>0</v>
      </c>
      <c r="P1731" s="1" t="str">
        <f t="shared" ref="P1731:P1794" si="165">J1731&amp;I1731</f>
        <v>2C</v>
      </c>
      <c r="Q1731">
        <f t="shared" si="163"/>
        <v>9.2407300379347603E-3</v>
      </c>
      <c r="R1731" t="str">
        <f t="shared" ref="R1731:R1794" si="166">K1731&amp;"_"&amp;O1731&amp;"-"&amp;I1731&amp;"&amp;"&amp;L1731&amp;"%"&amp;N1731&amp;"@"&amp;M1731</f>
        <v>17B_0-C&amp;6.35%6.35@12</v>
      </c>
      <c r="S1731" t="str">
        <f t="shared" ref="S1731:S1794" si="167">A1731</f>
        <v>2C-17B-VCS-Loc-22</v>
      </c>
      <c r="T1731" t="str">
        <f>IFERROR(IF(VLOOKUP(S1731,Bad!$A:$A,1,FALSE)='RAW2'!S1731,"yes","no"),"no")</f>
        <v>no</v>
      </c>
      <c r="U1731" t="str">
        <f>IFERROR(VLOOKUP(F1731,compounds!$A:$B,2,FALSE),"")</f>
        <v/>
      </c>
      <c r="V1731" t="str">
        <f>VLOOKUP(B1731,'volatile collection data'!$O:$P,2,FALSE)</f>
        <v>26.apr.22 17</v>
      </c>
    </row>
    <row r="1732" spans="1:22" x14ac:dyDescent="0.2">
      <c r="A1732" t="s">
        <v>330</v>
      </c>
      <c r="B1732" s="1" t="str">
        <f t="shared" si="164"/>
        <v>2C</v>
      </c>
      <c r="C1732">
        <v>34.192999999999998</v>
      </c>
      <c r="D1732">
        <f t="shared" si="162"/>
        <v>34.19</v>
      </c>
      <c r="E1732">
        <f>VLOOKUP(D1732,'Peak Combiner'!$A$5:$D$4980,4,FALSE)</f>
        <v>34.19</v>
      </c>
      <c r="F1732">
        <f>IFERROR(VLOOKUP(D1732,rt_comb!$A:$B,2,FALSE),D1732)</f>
        <v>34.19</v>
      </c>
      <c r="G1732">
        <v>1448094</v>
      </c>
      <c r="H1732">
        <f>SUMIFS($G:$G,$E:$E,18.51,'RAW2'!$A:$A,'RAW2'!A1732)</f>
        <v>91238914</v>
      </c>
      <c r="I1732" s="1" t="str">
        <f>VLOOKUP(A1732,'volatile collection data'!$G$6:$H$69,2,FALSE)</f>
        <v>C</v>
      </c>
      <c r="J1732" s="1">
        <f>VLOOKUP(A1732,'volatile collection data'!$G$6:$I$69,3,FALSE)</f>
        <v>2</v>
      </c>
      <c r="K1732" s="1" t="str">
        <f>VLOOKUP(A1732,'volatile collection data'!$G$6:$N$69,8,FALSE)</f>
        <v>17B</v>
      </c>
      <c r="L1732" s="1">
        <f>VLOOKUP(A1732,'volatile collection data'!$G$6:$J$69,4,FALSE)</f>
        <v>6.35</v>
      </c>
      <c r="M1732" s="1">
        <f>VLOOKUP($A1732,'volatile collection data'!$G$6:$M$69,6,FALSE)</f>
        <v>12</v>
      </c>
      <c r="N1732" s="1">
        <f>VLOOKUP($A1732,'volatile collection data'!$G$6:$M$69,7,FALSE)</f>
        <v>6.35</v>
      </c>
      <c r="O1732" s="1">
        <f>VLOOKUP(A1732,'volatile collection data'!$G$6:$K$69,5,FALSE)</f>
        <v>0</v>
      </c>
      <c r="P1732" s="1" t="str">
        <f t="shared" si="165"/>
        <v>2C</v>
      </c>
      <c r="Q1732">
        <f t="shared" si="163"/>
        <v>1.2497205918770495E-2</v>
      </c>
      <c r="R1732" t="str">
        <f t="shared" si="166"/>
        <v>17B_0-C&amp;6.35%6.35@12</v>
      </c>
      <c r="S1732" t="str">
        <f t="shared" si="167"/>
        <v>2C-17B-VCS-Loc-22</v>
      </c>
      <c r="T1732" t="str">
        <f>IFERROR(IF(VLOOKUP(S1732,Bad!$A:$A,1,FALSE)='RAW2'!S1732,"yes","no"),"no")</f>
        <v>no</v>
      </c>
      <c r="U1732" t="str">
        <f>IFERROR(VLOOKUP(F1732,compounds!$A:$B,2,FALSE),"")</f>
        <v/>
      </c>
      <c r="V1732" t="str">
        <f>VLOOKUP(B1732,'volatile collection data'!$O:$P,2,FALSE)</f>
        <v>26.apr.22 17</v>
      </c>
    </row>
    <row r="1733" spans="1:22" x14ac:dyDescent="0.2">
      <c r="A1733" t="s">
        <v>330</v>
      </c>
      <c r="B1733" s="1" t="str">
        <f t="shared" si="164"/>
        <v>2C</v>
      </c>
      <c r="C1733">
        <v>34.411999999999999</v>
      </c>
      <c r="D1733">
        <f t="shared" si="162"/>
        <v>34.409999999999997</v>
      </c>
      <c r="E1733">
        <f>VLOOKUP(D1733,'Peak Combiner'!$A$5:$D$4980,4,FALSE)</f>
        <v>34.409999999999997</v>
      </c>
      <c r="F1733">
        <f>IFERROR(VLOOKUP(D1733,rt_comb!$A:$B,2,FALSE),D1733)</f>
        <v>34.409999999999997</v>
      </c>
      <c r="G1733">
        <v>2848470</v>
      </c>
      <c r="H1733">
        <f>SUMIFS($G:$G,$E:$E,18.51,'RAW2'!$A:$A,'RAW2'!A1733)</f>
        <v>91238914</v>
      </c>
      <c r="I1733" s="1" t="str">
        <f>VLOOKUP(A1733,'volatile collection data'!$G$6:$H$69,2,FALSE)</f>
        <v>C</v>
      </c>
      <c r="J1733" s="1">
        <f>VLOOKUP(A1733,'volatile collection data'!$G$6:$I$69,3,FALSE)</f>
        <v>2</v>
      </c>
      <c r="K1733" s="1" t="str">
        <f>VLOOKUP(A1733,'volatile collection data'!$G$6:$N$69,8,FALSE)</f>
        <v>17B</v>
      </c>
      <c r="L1733" s="1">
        <f>VLOOKUP(A1733,'volatile collection data'!$G$6:$J$69,4,FALSE)</f>
        <v>6.35</v>
      </c>
      <c r="M1733" s="1">
        <f>VLOOKUP($A1733,'volatile collection data'!$G$6:$M$69,6,FALSE)</f>
        <v>12</v>
      </c>
      <c r="N1733" s="1">
        <f>VLOOKUP($A1733,'volatile collection data'!$G$6:$M$69,7,FALSE)</f>
        <v>6.35</v>
      </c>
      <c r="O1733" s="1">
        <f>VLOOKUP(A1733,'volatile collection data'!$G$6:$K$69,5,FALSE)</f>
        <v>0</v>
      </c>
      <c r="P1733" s="1" t="str">
        <f t="shared" si="165"/>
        <v>2C</v>
      </c>
      <c r="Q1733">
        <f t="shared" si="163"/>
        <v>2.4582600399863676E-2</v>
      </c>
      <c r="R1733" t="str">
        <f t="shared" si="166"/>
        <v>17B_0-C&amp;6.35%6.35@12</v>
      </c>
      <c r="S1733" t="str">
        <f t="shared" si="167"/>
        <v>2C-17B-VCS-Loc-22</v>
      </c>
      <c r="T1733" t="str">
        <f>IFERROR(IF(VLOOKUP(S1733,Bad!$A:$A,1,FALSE)='RAW2'!S1733,"yes","no"),"no")</f>
        <v>no</v>
      </c>
      <c r="U1733" t="str">
        <f>IFERROR(VLOOKUP(F1733,compounds!$A:$B,2,FALSE),"")</f>
        <v/>
      </c>
      <c r="V1733" t="str">
        <f>VLOOKUP(B1733,'volatile collection data'!$O:$P,2,FALSE)</f>
        <v>26.apr.22 17</v>
      </c>
    </row>
    <row r="1734" spans="1:22" x14ac:dyDescent="0.2">
      <c r="A1734" t="s">
        <v>330</v>
      </c>
      <c r="B1734" s="1" t="str">
        <f t="shared" si="164"/>
        <v>2C</v>
      </c>
      <c r="C1734">
        <v>34.859000000000002</v>
      </c>
      <c r="D1734">
        <f t="shared" si="162"/>
        <v>34.86</v>
      </c>
      <c r="E1734">
        <f>VLOOKUP(D1734,'Peak Combiner'!$A$5:$D$4980,4,FALSE)</f>
        <v>34.86</v>
      </c>
      <c r="F1734">
        <f>IFERROR(VLOOKUP(D1734,rt_comb!$A:$B,2,FALSE),D1734)</f>
        <v>34.86</v>
      </c>
      <c r="G1734">
        <v>971601</v>
      </c>
      <c r="H1734">
        <f>SUMIFS($G:$G,$E:$E,18.51,'RAW2'!$A:$A,'RAW2'!A1734)</f>
        <v>91238914</v>
      </c>
      <c r="I1734" s="1" t="str">
        <f>VLOOKUP(A1734,'volatile collection data'!$G$6:$H$69,2,FALSE)</f>
        <v>C</v>
      </c>
      <c r="J1734" s="1">
        <f>VLOOKUP(A1734,'volatile collection data'!$G$6:$I$69,3,FALSE)</f>
        <v>2</v>
      </c>
      <c r="K1734" s="1" t="str">
        <f>VLOOKUP(A1734,'volatile collection data'!$G$6:$N$69,8,FALSE)</f>
        <v>17B</v>
      </c>
      <c r="L1734" s="1">
        <f>VLOOKUP(A1734,'volatile collection data'!$G$6:$J$69,4,FALSE)</f>
        <v>6.35</v>
      </c>
      <c r="M1734" s="1">
        <f>VLOOKUP($A1734,'volatile collection data'!$G$6:$M$69,6,FALSE)</f>
        <v>12</v>
      </c>
      <c r="N1734" s="1">
        <f>VLOOKUP($A1734,'volatile collection data'!$G$6:$M$69,7,FALSE)</f>
        <v>6.35</v>
      </c>
      <c r="O1734" s="1">
        <f>VLOOKUP(A1734,'volatile collection data'!$G$6:$K$69,5,FALSE)</f>
        <v>0</v>
      </c>
      <c r="P1734" s="1" t="str">
        <f t="shared" si="165"/>
        <v>2C</v>
      </c>
      <c r="Q1734">
        <f t="shared" si="163"/>
        <v>8.3850204253890503E-3</v>
      </c>
      <c r="R1734" t="str">
        <f t="shared" si="166"/>
        <v>17B_0-C&amp;6.35%6.35@12</v>
      </c>
      <c r="S1734" t="str">
        <f t="shared" si="167"/>
        <v>2C-17B-VCS-Loc-22</v>
      </c>
      <c r="T1734" t="str">
        <f>IFERROR(IF(VLOOKUP(S1734,Bad!$A:$A,1,FALSE)='RAW2'!S1734,"yes","no"),"no")</f>
        <v>no</v>
      </c>
      <c r="U1734" t="str">
        <f>IFERROR(VLOOKUP(F1734,compounds!$A:$B,2,FALSE),"")</f>
        <v/>
      </c>
      <c r="V1734" t="str">
        <f>VLOOKUP(B1734,'volatile collection data'!$O:$P,2,FALSE)</f>
        <v>26.apr.22 17</v>
      </c>
    </row>
    <row r="1735" spans="1:22" x14ac:dyDescent="0.2">
      <c r="A1735" t="s">
        <v>330</v>
      </c>
      <c r="B1735" s="1" t="str">
        <f t="shared" si="164"/>
        <v>2C</v>
      </c>
      <c r="C1735">
        <v>34.939</v>
      </c>
      <c r="D1735">
        <f t="shared" si="162"/>
        <v>34.94</v>
      </c>
      <c r="E1735">
        <f>VLOOKUP(D1735,'Peak Combiner'!$A$5:$D$4980,4,FALSE)</f>
        <v>34.86</v>
      </c>
      <c r="F1735">
        <f>IFERROR(VLOOKUP(D1735,rt_comb!$A:$B,2,FALSE),D1735)</f>
        <v>34.94</v>
      </c>
      <c r="G1735">
        <v>3381890</v>
      </c>
      <c r="H1735">
        <f>SUMIFS($G:$G,$E:$E,18.51,'RAW2'!$A:$A,'RAW2'!A1735)</f>
        <v>91238914</v>
      </c>
      <c r="I1735" s="1" t="str">
        <f>VLOOKUP(A1735,'volatile collection data'!$G$6:$H$69,2,FALSE)</f>
        <v>C</v>
      </c>
      <c r="J1735" s="1">
        <f>VLOOKUP(A1735,'volatile collection data'!$G$6:$I$69,3,FALSE)</f>
        <v>2</v>
      </c>
      <c r="K1735" s="1" t="str">
        <f>VLOOKUP(A1735,'volatile collection data'!$G$6:$N$69,8,FALSE)</f>
        <v>17B</v>
      </c>
      <c r="L1735" s="1">
        <f>VLOOKUP(A1735,'volatile collection data'!$G$6:$J$69,4,FALSE)</f>
        <v>6.35</v>
      </c>
      <c r="M1735" s="1">
        <f>VLOOKUP($A1735,'volatile collection data'!$G$6:$M$69,6,FALSE)</f>
        <v>12</v>
      </c>
      <c r="N1735" s="1">
        <f>VLOOKUP($A1735,'volatile collection data'!$G$6:$M$69,7,FALSE)</f>
        <v>6.35</v>
      </c>
      <c r="O1735" s="1">
        <f>VLOOKUP(A1735,'volatile collection data'!$G$6:$K$69,5,FALSE)</f>
        <v>0</v>
      </c>
      <c r="P1735" s="1" t="str">
        <f t="shared" si="165"/>
        <v>2C</v>
      </c>
      <c r="Q1735">
        <f t="shared" si="163"/>
        <v>2.9186071984712833E-2</v>
      </c>
      <c r="R1735" t="str">
        <f t="shared" si="166"/>
        <v>17B_0-C&amp;6.35%6.35@12</v>
      </c>
      <c r="S1735" t="str">
        <f t="shared" si="167"/>
        <v>2C-17B-VCS-Loc-22</v>
      </c>
      <c r="T1735" t="str">
        <f>IFERROR(IF(VLOOKUP(S1735,Bad!$A:$A,1,FALSE)='RAW2'!S1735,"yes","no"),"no")</f>
        <v>no</v>
      </c>
      <c r="U1735" t="str">
        <f>IFERROR(VLOOKUP(F1735,compounds!$A:$B,2,FALSE),"")</f>
        <v/>
      </c>
      <c r="V1735" t="str">
        <f>VLOOKUP(B1735,'volatile collection data'!$O:$P,2,FALSE)</f>
        <v>26.apr.22 17</v>
      </c>
    </row>
    <row r="1736" spans="1:22" x14ac:dyDescent="0.2">
      <c r="A1736" t="s">
        <v>330</v>
      </c>
      <c r="B1736" s="1" t="str">
        <f t="shared" si="164"/>
        <v>2C</v>
      </c>
      <c r="C1736">
        <v>35.021000000000001</v>
      </c>
      <c r="D1736">
        <f t="shared" si="162"/>
        <v>35.020000000000003</v>
      </c>
      <c r="E1736">
        <f>VLOOKUP(D1736,'Peak Combiner'!$A$5:$D$4980,4,FALSE)</f>
        <v>35.020000000000003</v>
      </c>
      <c r="F1736">
        <f>IFERROR(VLOOKUP(D1736,rt_comb!$A:$B,2,FALSE),D1736)</f>
        <v>35.020000000000003</v>
      </c>
      <c r="G1736">
        <v>875620</v>
      </c>
      <c r="H1736">
        <f>SUMIFS($G:$G,$E:$E,18.51,'RAW2'!$A:$A,'RAW2'!A1736)</f>
        <v>91238914</v>
      </c>
      <c r="I1736" s="1" t="str">
        <f>VLOOKUP(A1736,'volatile collection data'!$G$6:$H$69,2,FALSE)</f>
        <v>C</v>
      </c>
      <c r="J1736" s="1">
        <f>VLOOKUP(A1736,'volatile collection data'!$G$6:$I$69,3,FALSE)</f>
        <v>2</v>
      </c>
      <c r="K1736" s="1" t="str">
        <f>VLOOKUP(A1736,'volatile collection data'!$G$6:$N$69,8,FALSE)</f>
        <v>17B</v>
      </c>
      <c r="L1736" s="1">
        <f>VLOOKUP(A1736,'volatile collection data'!$G$6:$J$69,4,FALSE)</f>
        <v>6.35</v>
      </c>
      <c r="M1736" s="1">
        <f>VLOOKUP($A1736,'volatile collection data'!$G$6:$M$69,6,FALSE)</f>
        <v>12</v>
      </c>
      <c r="N1736" s="1">
        <f>VLOOKUP($A1736,'volatile collection data'!$G$6:$M$69,7,FALSE)</f>
        <v>6.35</v>
      </c>
      <c r="O1736" s="1">
        <f>VLOOKUP(A1736,'volatile collection data'!$G$6:$K$69,5,FALSE)</f>
        <v>0</v>
      </c>
      <c r="P1736" s="1" t="str">
        <f t="shared" si="165"/>
        <v>2C</v>
      </c>
      <c r="Q1736">
        <f t="shared" si="163"/>
        <v>7.5566941418124941E-3</v>
      </c>
      <c r="R1736" t="str">
        <f t="shared" si="166"/>
        <v>17B_0-C&amp;6.35%6.35@12</v>
      </c>
      <c r="S1736" t="str">
        <f t="shared" si="167"/>
        <v>2C-17B-VCS-Loc-22</v>
      </c>
      <c r="T1736" t="str">
        <f>IFERROR(IF(VLOOKUP(S1736,Bad!$A:$A,1,FALSE)='RAW2'!S1736,"yes","no"),"no")</f>
        <v>no</v>
      </c>
      <c r="U1736" t="str">
        <f>IFERROR(VLOOKUP(F1736,compounds!$A:$B,2,FALSE),"")</f>
        <v/>
      </c>
      <c r="V1736" t="str">
        <f>VLOOKUP(B1736,'volatile collection data'!$O:$P,2,FALSE)</f>
        <v>26.apr.22 17</v>
      </c>
    </row>
    <row r="1737" spans="1:22" x14ac:dyDescent="0.2">
      <c r="A1737" t="s">
        <v>330</v>
      </c>
      <c r="B1737" s="1" t="str">
        <f t="shared" si="164"/>
        <v>2C</v>
      </c>
      <c r="C1737">
        <v>35.162999999999997</v>
      </c>
      <c r="D1737">
        <f t="shared" si="162"/>
        <v>35.159999999999997</v>
      </c>
      <c r="E1737">
        <f>VLOOKUP(D1737,'Peak Combiner'!$A$5:$D$4980,4,FALSE)</f>
        <v>35.159999999999997</v>
      </c>
      <c r="F1737">
        <f>IFERROR(VLOOKUP(D1737,rt_comb!$A:$B,2,FALSE),D1737)</f>
        <v>35.159999999999997</v>
      </c>
      <c r="G1737">
        <v>1471273</v>
      </c>
      <c r="H1737">
        <f>SUMIFS($G:$G,$E:$E,18.51,'RAW2'!$A:$A,'RAW2'!A1737)</f>
        <v>91238914</v>
      </c>
      <c r="I1737" s="1" t="str">
        <f>VLOOKUP(A1737,'volatile collection data'!$G$6:$H$69,2,FALSE)</f>
        <v>C</v>
      </c>
      <c r="J1737" s="1">
        <f>VLOOKUP(A1737,'volatile collection data'!$G$6:$I$69,3,FALSE)</f>
        <v>2</v>
      </c>
      <c r="K1737" s="1" t="str">
        <f>VLOOKUP(A1737,'volatile collection data'!$G$6:$N$69,8,FALSE)</f>
        <v>17B</v>
      </c>
      <c r="L1737" s="1">
        <f>VLOOKUP(A1737,'volatile collection data'!$G$6:$J$69,4,FALSE)</f>
        <v>6.35</v>
      </c>
      <c r="M1737" s="1">
        <f>VLOOKUP($A1737,'volatile collection data'!$G$6:$M$69,6,FALSE)</f>
        <v>12</v>
      </c>
      <c r="N1737" s="1">
        <f>VLOOKUP($A1737,'volatile collection data'!$G$6:$M$69,7,FALSE)</f>
        <v>6.35</v>
      </c>
      <c r="O1737" s="1">
        <f>VLOOKUP(A1737,'volatile collection data'!$G$6:$K$69,5,FALSE)</f>
        <v>0</v>
      </c>
      <c r="P1737" s="1" t="str">
        <f t="shared" si="165"/>
        <v>2C</v>
      </c>
      <c r="Q1737">
        <f t="shared" si="163"/>
        <v>1.2697243164965273E-2</v>
      </c>
      <c r="R1737" t="str">
        <f t="shared" si="166"/>
        <v>17B_0-C&amp;6.35%6.35@12</v>
      </c>
      <c r="S1737" t="str">
        <f t="shared" si="167"/>
        <v>2C-17B-VCS-Loc-22</v>
      </c>
      <c r="T1737" t="str">
        <f>IFERROR(IF(VLOOKUP(S1737,Bad!$A:$A,1,FALSE)='RAW2'!S1737,"yes","no"),"no")</f>
        <v>no</v>
      </c>
      <c r="U1737" t="str">
        <f>IFERROR(VLOOKUP(F1737,compounds!$A:$B,2,FALSE),"")</f>
        <v/>
      </c>
      <c r="V1737" t="str">
        <f>VLOOKUP(B1737,'volatile collection data'!$O:$P,2,FALSE)</f>
        <v>26.apr.22 17</v>
      </c>
    </row>
    <row r="1738" spans="1:22" x14ac:dyDescent="0.2">
      <c r="A1738" t="s">
        <v>330</v>
      </c>
      <c r="B1738" s="1" t="str">
        <f t="shared" si="164"/>
        <v>2C</v>
      </c>
      <c r="C1738">
        <v>35.222999999999999</v>
      </c>
      <c r="D1738">
        <f t="shared" si="162"/>
        <v>35.22</v>
      </c>
      <c r="E1738">
        <f>VLOOKUP(D1738,'Peak Combiner'!$A$5:$D$4980,4,FALSE)</f>
        <v>35.22</v>
      </c>
      <c r="F1738">
        <f>IFERROR(VLOOKUP(D1738,rt_comb!$A:$B,2,FALSE),D1738)</f>
        <v>35.22</v>
      </c>
      <c r="G1738">
        <v>958727</v>
      </c>
      <c r="H1738">
        <f>SUMIFS($G:$G,$E:$E,18.51,'RAW2'!$A:$A,'RAW2'!A1738)</f>
        <v>91238914</v>
      </c>
      <c r="I1738" s="1" t="str">
        <f>VLOOKUP(A1738,'volatile collection data'!$G$6:$H$69,2,FALSE)</f>
        <v>C</v>
      </c>
      <c r="J1738" s="1">
        <f>VLOOKUP(A1738,'volatile collection data'!$G$6:$I$69,3,FALSE)</f>
        <v>2</v>
      </c>
      <c r="K1738" s="1" t="str">
        <f>VLOOKUP(A1738,'volatile collection data'!$G$6:$N$69,8,FALSE)</f>
        <v>17B</v>
      </c>
      <c r="L1738" s="1">
        <f>VLOOKUP(A1738,'volatile collection data'!$G$6:$J$69,4,FALSE)</f>
        <v>6.35</v>
      </c>
      <c r="M1738" s="1">
        <f>VLOOKUP($A1738,'volatile collection data'!$G$6:$M$69,6,FALSE)</f>
        <v>12</v>
      </c>
      <c r="N1738" s="1">
        <f>VLOOKUP($A1738,'volatile collection data'!$G$6:$M$69,7,FALSE)</f>
        <v>6.35</v>
      </c>
      <c r="O1738" s="1">
        <f>VLOOKUP(A1738,'volatile collection data'!$G$6:$K$69,5,FALSE)</f>
        <v>0</v>
      </c>
      <c r="P1738" s="1" t="str">
        <f t="shared" si="165"/>
        <v>2C</v>
      </c>
      <c r="Q1738">
        <f t="shared" si="163"/>
        <v>8.2739164300695122E-3</v>
      </c>
      <c r="R1738" t="str">
        <f t="shared" si="166"/>
        <v>17B_0-C&amp;6.35%6.35@12</v>
      </c>
      <c r="S1738" t="str">
        <f t="shared" si="167"/>
        <v>2C-17B-VCS-Loc-22</v>
      </c>
      <c r="T1738" t="str">
        <f>IFERROR(IF(VLOOKUP(S1738,Bad!$A:$A,1,FALSE)='RAW2'!S1738,"yes","no"),"no")</f>
        <v>no</v>
      </c>
      <c r="U1738" t="str">
        <f>IFERROR(VLOOKUP(F1738,compounds!$A:$B,2,FALSE),"")</f>
        <v/>
      </c>
      <c r="V1738" t="str">
        <f>VLOOKUP(B1738,'volatile collection data'!$O:$P,2,FALSE)</f>
        <v>26.apr.22 17</v>
      </c>
    </row>
    <row r="1739" spans="1:22" x14ac:dyDescent="0.2">
      <c r="A1739" t="s">
        <v>330</v>
      </c>
      <c r="B1739" s="1" t="str">
        <f t="shared" si="164"/>
        <v>2C</v>
      </c>
      <c r="C1739">
        <v>35.302999999999997</v>
      </c>
      <c r="D1739">
        <f t="shared" si="162"/>
        <v>35.299999999999997</v>
      </c>
      <c r="E1739">
        <f>VLOOKUP(D1739,'Peak Combiner'!$A$5:$D$4980,4,FALSE)</f>
        <v>35.299999999999997</v>
      </c>
      <c r="F1739">
        <f>IFERROR(VLOOKUP(D1739,rt_comb!$A:$B,2,FALSE),D1739)</f>
        <v>35.299999999999997</v>
      </c>
      <c r="G1739">
        <v>1832014</v>
      </c>
      <c r="H1739">
        <f>SUMIFS($G:$G,$E:$E,18.51,'RAW2'!$A:$A,'RAW2'!A1739)</f>
        <v>91238914</v>
      </c>
      <c r="I1739" s="1" t="str">
        <f>VLOOKUP(A1739,'volatile collection data'!$G$6:$H$69,2,FALSE)</f>
        <v>C</v>
      </c>
      <c r="J1739" s="1">
        <f>VLOOKUP(A1739,'volatile collection data'!$G$6:$I$69,3,FALSE)</f>
        <v>2</v>
      </c>
      <c r="K1739" s="1" t="str">
        <f>VLOOKUP(A1739,'volatile collection data'!$G$6:$N$69,8,FALSE)</f>
        <v>17B</v>
      </c>
      <c r="L1739" s="1">
        <f>VLOOKUP(A1739,'volatile collection data'!$G$6:$J$69,4,FALSE)</f>
        <v>6.35</v>
      </c>
      <c r="M1739" s="1">
        <f>VLOOKUP($A1739,'volatile collection data'!$G$6:$M$69,6,FALSE)</f>
        <v>12</v>
      </c>
      <c r="N1739" s="1">
        <f>VLOOKUP($A1739,'volatile collection data'!$G$6:$M$69,7,FALSE)</f>
        <v>6.35</v>
      </c>
      <c r="O1739" s="1">
        <f>VLOOKUP(A1739,'volatile collection data'!$G$6:$K$69,5,FALSE)</f>
        <v>0</v>
      </c>
      <c r="P1739" s="1" t="str">
        <f t="shared" si="165"/>
        <v>2C</v>
      </c>
      <c r="Q1739">
        <f t="shared" si="163"/>
        <v>1.5810476532649404E-2</v>
      </c>
      <c r="R1739" t="str">
        <f t="shared" si="166"/>
        <v>17B_0-C&amp;6.35%6.35@12</v>
      </c>
      <c r="S1739" t="str">
        <f t="shared" si="167"/>
        <v>2C-17B-VCS-Loc-22</v>
      </c>
      <c r="T1739" t="str">
        <f>IFERROR(IF(VLOOKUP(S1739,Bad!$A:$A,1,FALSE)='RAW2'!S1739,"yes","no"),"no")</f>
        <v>no</v>
      </c>
      <c r="U1739" t="str">
        <f>IFERROR(VLOOKUP(F1739,compounds!$A:$B,2,FALSE),"")</f>
        <v/>
      </c>
      <c r="V1739" t="str">
        <f>VLOOKUP(B1739,'volatile collection data'!$O:$P,2,FALSE)</f>
        <v>26.apr.22 17</v>
      </c>
    </row>
    <row r="1740" spans="1:22" x14ac:dyDescent="0.2">
      <c r="A1740" t="s">
        <v>330</v>
      </c>
      <c r="B1740" s="1" t="str">
        <f t="shared" si="164"/>
        <v>2C</v>
      </c>
      <c r="C1740">
        <v>35.404000000000003</v>
      </c>
      <c r="D1740">
        <f t="shared" si="162"/>
        <v>35.4</v>
      </c>
      <c r="E1740">
        <f>VLOOKUP(D1740,'Peak Combiner'!$A$5:$D$4980,4,FALSE)</f>
        <v>35.4</v>
      </c>
      <c r="F1740">
        <f>IFERROR(VLOOKUP(D1740,rt_comb!$A:$B,2,FALSE),D1740)</f>
        <v>35.4</v>
      </c>
      <c r="G1740">
        <v>1872229</v>
      </c>
      <c r="H1740">
        <f>SUMIFS($G:$G,$E:$E,18.51,'RAW2'!$A:$A,'RAW2'!A1740)</f>
        <v>91238914</v>
      </c>
      <c r="I1740" s="1" t="str">
        <f>VLOOKUP(A1740,'volatile collection data'!$G$6:$H$69,2,FALSE)</f>
        <v>C</v>
      </c>
      <c r="J1740" s="1">
        <f>VLOOKUP(A1740,'volatile collection data'!$G$6:$I$69,3,FALSE)</f>
        <v>2</v>
      </c>
      <c r="K1740" s="1" t="str">
        <f>VLOOKUP(A1740,'volatile collection data'!$G$6:$N$69,8,FALSE)</f>
        <v>17B</v>
      </c>
      <c r="L1740" s="1">
        <f>VLOOKUP(A1740,'volatile collection data'!$G$6:$J$69,4,FALSE)</f>
        <v>6.35</v>
      </c>
      <c r="M1740" s="1">
        <f>VLOOKUP($A1740,'volatile collection data'!$G$6:$M$69,6,FALSE)</f>
        <v>12</v>
      </c>
      <c r="N1740" s="1">
        <f>VLOOKUP($A1740,'volatile collection data'!$G$6:$M$69,7,FALSE)</f>
        <v>6.35</v>
      </c>
      <c r="O1740" s="1">
        <f>VLOOKUP(A1740,'volatile collection data'!$G$6:$K$69,5,FALSE)</f>
        <v>0</v>
      </c>
      <c r="P1740" s="1" t="str">
        <f t="shared" si="165"/>
        <v>2C</v>
      </c>
      <c r="Q1740">
        <f t="shared" si="163"/>
        <v>1.6157536278786987E-2</v>
      </c>
      <c r="R1740" t="str">
        <f t="shared" si="166"/>
        <v>17B_0-C&amp;6.35%6.35@12</v>
      </c>
      <c r="S1740" t="str">
        <f t="shared" si="167"/>
        <v>2C-17B-VCS-Loc-22</v>
      </c>
      <c r="T1740" t="str">
        <f>IFERROR(IF(VLOOKUP(S1740,Bad!$A:$A,1,FALSE)='RAW2'!S1740,"yes","no"),"no")</f>
        <v>no</v>
      </c>
      <c r="U1740" t="str">
        <f>IFERROR(VLOOKUP(F1740,compounds!$A:$B,2,FALSE),"")</f>
        <v/>
      </c>
      <c r="V1740" t="str">
        <f>VLOOKUP(B1740,'volatile collection data'!$O:$P,2,FALSE)</f>
        <v>26.apr.22 17</v>
      </c>
    </row>
    <row r="1741" spans="1:22" x14ac:dyDescent="0.2">
      <c r="A1741" t="s">
        <v>330</v>
      </c>
      <c r="B1741" s="1" t="str">
        <f t="shared" si="164"/>
        <v>2C</v>
      </c>
      <c r="C1741">
        <v>35.664999999999999</v>
      </c>
      <c r="D1741">
        <f t="shared" si="162"/>
        <v>35.67</v>
      </c>
      <c r="E1741">
        <f>VLOOKUP(D1741,'Peak Combiner'!$A$5:$D$4980,4,FALSE)</f>
        <v>35.67</v>
      </c>
      <c r="F1741">
        <f>IFERROR(VLOOKUP(D1741,rt_comb!$A:$B,2,FALSE),D1741)</f>
        <v>35.67</v>
      </c>
      <c r="G1741">
        <v>3870600</v>
      </c>
      <c r="H1741">
        <f>SUMIFS($G:$G,$E:$E,18.51,'RAW2'!$A:$A,'RAW2'!A1741)</f>
        <v>91238914</v>
      </c>
      <c r="I1741" s="1" t="str">
        <f>VLOOKUP(A1741,'volatile collection data'!$G$6:$H$69,2,FALSE)</f>
        <v>C</v>
      </c>
      <c r="J1741" s="1">
        <f>VLOOKUP(A1741,'volatile collection data'!$G$6:$I$69,3,FALSE)</f>
        <v>2</v>
      </c>
      <c r="K1741" s="1" t="str">
        <f>VLOOKUP(A1741,'volatile collection data'!$G$6:$N$69,8,FALSE)</f>
        <v>17B</v>
      </c>
      <c r="L1741" s="1">
        <f>VLOOKUP(A1741,'volatile collection data'!$G$6:$J$69,4,FALSE)</f>
        <v>6.35</v>
      </c>
      <c r="M1741" s="1">
        <f>VLOOKUP($A1741,'volatile collection data'!$G$6:$M$69,6,FALSE)</f>
        <v>12</v>
      </c>
      <c r="N1741" s="1">
        <f>VLOOKUP($A1741,'volatile collection data'!$G$6:$M$69,7,FALSE)</f>
        <v>6.35</v>
      </c>
      <c r="O1741" s="1">
        <f>VLOOKUP(A1741,'volatile collection data'!$G$6:$K$69,5,FALSE)</f>
        <v>0</v>
      </c>
      <c r="P1741" s="1" t="str">
        <f t="shared" si="165"/>
        <v>2C</v>
      </c>
      <c r="Q1741">
        <f t="shared" si="163"/>
        <v>3.3403691493227007E-2</v>
      </c>
      <c r="R1741" t="str">
        <f t="shared" si="166"/>
        <v>17B_0-C&amp;6.35%6.35@12</v>
      </c>
      <c r="S1741" t="str">
        <f t="shared" si="167"/>
        <v>2C-17B-VCS-Loc-22</v>
      </c>
      <c r="T1741" t="str">
        <f>IFERROR(IF(VLOOKUP(S1741,Bad!$A:$A,1,FALSE)='RAW2'!S1741,"yes","no"),"no")</f>
        <v>no</v>
      </c>
      <c r="U1741" t="str">
        <f>IFERROR(VLOOKUP(F1741,compounds!$A:$B,2,FALSE),"")</f>
        <v/>
      </c>
      <c r="V1741" t="str">
        <f>VLOOKUP(B1741,'volatile collection data'!$O:$P,2,FALSE)</f>
        <v>26.apr.22 17</v>
      </c>
    </row>
    <row r="1742" spans="1:22" x14ac:dyDescent="0.2">
      <c r="A1742" t="s">
        <v>330</v>
      </c>
      <c r="B1742" s="1" t="str">
        <f t="shared" si="164"/>
        <v>2C</v>
      </c>
      <c r="C1742">
        <v>35.802</v>
      </c>
      <c r="D1742">
        <f t="shared" si="162"/>
        <v>35.799999999999997</v>
      </c>
      <c r="E1742">
        <f>VLOOKUP(D1742,'Peak Combiner'!$A$5:$D$4980,4,FALSE)</f>
        <v>35.799999999999997</v>
      </c>
      <c r="F1742">
        <f>IFERROR(VLOOKUP(D1742,rt_comb!$A:$B,2,FALSE),D1742)</f>
        <v>35.799999999999997</v>
      </c>
      <c r="G1742">
        <v>731545</v>
      </c>
      <c r="H1742">
        <f>SUMIFS($G:$G,$E:$E,18.51,'RAW2'!$A:$A,'RAW2'!A1742)</f>
        <v>91238914</v>
      </c>
      <c r="I1742" s="1" t="str">
        <f>VLOOKUP(A1742,'volatile collection data'!$G$6:$H$69,2,FALSE)</f>
        <v>C</v>
      </c>
      <c r="J1742" s="1">
        <f>VLOOKUP(A1742,'volatile collection data'!$G$6:$I$69,3,FALSE)</f>
        <v>2</v>
      </c>
      <c r="K1742" s="1" t="str">
        <f>VLOOKUP(A1742,'volatile collection data'!$G$6:$N$69,8,FALSE)</f>
        <v>17B</v>
      </c>
      <c r="L1742" s="1">
        <f>VLOOKUP(A1742,'volatile collection data'!$G$6:$J$69,4,FALSE)</f>
        <v>6.35</v>
      </c>
      <c r="M1742" s="1">
        <f>VLOOKUP($A1742,'volatile collection data'!$G$6:$M$69,6,FALSE)</f>
        <v>12</v>
      </c>
      <c r="N1742" s="1">
        <f>VLOOKUP($A1742,'volatile collection data'!$G$6:$M$69,7,FALSE)</f>
        <v>6.35</v>
      </c>
      <c r="O1742" s="1">
        <f>VLOOKUP(A1742,'volatile collection data'!$G$6:$K$69,5,FALSE)</f>
        <v>0</v>
      </c>
      <c r="P1742" s="1" t="str">
        <f t="shared" si="165"/>
        <v>2C</v>
      </c>
      <c r="Q1742">
        <f t="shared" si="163"/>
        <v>6.3133115003908315E-3</v>
      </c>
      <c r="R1742" t="str">
        <f t="shared" si="166"/>
        <v>17B_0-C&amp;6.35%6.35@12</v>
      </c>
      <c r="S1742" t="str">
        <f t="shared" si="167"/>
        <v>2C-17B-VCS-Loc-22</v>
      </c>
      <c r="T1742" t="str">
        <f>IFERROR(IF(VLOOKUP(S1742,Bad!$A:$A,1,FALSE)='RAW2'!S1742,"yes","no"),"no")</f>
        <v>no</v>
      </c>
      <c r="U1742" t="str">
        <f>IFERROR(VLOOKUP(F1742,compounds!$A:$B,2,FALSE),"")</f>
        <v/>
      </c>
      <c r="V1742" t="str">
        <f>VLOOKUP(B1742,'volatile collection data'!$O:$P,2,FALSE)</f>
        <v>26.apr.22 17</v>
      </c>
    </row>
    <row r="1743" spans="1:22" x14ac:dyDescent="0.2">
      <c r="A1743" t="s">
        <v>330</v>
      </c>
      <c r="B1743" s="1" t="str">
        <f t="shared" si="164"/>
        <v>2C</v>
      </c>
      <c r="C1743">
        <v>35.844999999999999</v>
      </c>
      <c r="D1743">
        <f t="shared" si="162"/>
        <v>35.85</v>
      </c>
      <c r="E1743">
        <f>VLOOKUP(D1743,'Peak Combiner'!$A$5:$D$4980,4,FALSE)</f>
        <v>35.85</v>
      </c>
      <c r="F1743">
        <f>IFERROR(VLOOKUP(D1743,rt_comb!$A:$B,2,FALSE),D1743)</f>
        <v>35.85</v>
      </c>
      <c r="G1743">
        <v>1975448</v>
      </c>
      <c r="H1743">
        <f>SUMIFS($G:$G,$E:$E,18.51,'RAW2'!$A:$A,'RAW2'!A1743)</f>
        <v>91238914</v>
      </c>
      <c r="I1743" s="1" t="str">
        <f>VLOOKUP(A1743,'volatile collection data'!$G$6:$H$69,2,FALSE)</f>
        <v>C</v>
      </c>
      <c r="J1743" s="1">
        <f>VLOOKUP(A1743,'volatile collection data'!$G$6:$I$69,3,FALSE)</f>
        <v>2</v>
      </c>
      <c r="K1743" s="1" t="str">
        <f>VLOOKUP(A1743,'volatile collection data'!$G$6:$N$69,8,FALSE)</f>
        <v>17B</v>
      </c>
      <c r="L1743" s="1">
        <f>VLOOKUP(A1743,'volatile collection data'!$G$6:$J$69,4,FALSE)</f>
        <v>6.35</v>
      </c>
      <c r="M1743" s="1">
        <f>VLOOKUP($A1743,'volatile collection data'!$G$6:$M$69,6,FALSE)</f>
        <v>12</v>
      </c>
      <c r="N1743" s="1">
        <f>VLOOKUP($A1743,'volatile collection data'!$G$6:$M$69,7,FALSE)</f>
        <v>6.35</v>
      </c>
      <c r="O1743" s="1">
        <f>VLOOKUP(A1743,'volatile collection data'!$G$6:$K$69,5,FALSE)</f>
        <v>0</v>
      </c>
      <c r="P1743" s="1" t="str">
        <f t="shared" si="165"/>
        <v>2C</v>
      </c>
      <c r="Q1743">
        <f t="shared" si="163"/>
        <v>1.7048327275593529E-2</v>
      </c>
      <c r="R1743" t="str">
        <f t="shared" si="166"/>
        <v>17B_0-C&amp;6.35%6.35@12</v>
      </c>
      <c r="S1743" t="str">
        <f t="shared" si="167"/>
        <v>2C-17B-VCS-Loc-22</v>
      </c>
      <c r="T1743" t="str">
        <f>IFERROR(IF(VLOOKUP(S1743,Bad!$A:$A,1,FALSE)='RAW2'!S1743,"yes","no"),"no")</f>
        <v>no</v>
      </c>
      <c r="U1743" t="str">
        <f>IFERROR(VLOOKUP(F1743,compounds!$A:$B,2,FALSE),"")</f>
        <v/>
      </c>
      <c r="V1743" t="str">
        <f>VLOOKUP(B1743,'volatile collection data'!$O:$P,2,FALSE)</f>
        <v>26.apr.22 17</v>
      </c>
    </row>
    <row r="1744" spans="1:22" x14ac:dyDescent="0.2">
      <c r="A1744" t="s">
        <v>330</v>
      </c>
      <c r="B1744" s="1" t="str">
        <f t="shared" si="164"/>
        <v>2C</v>
      </c>
      <c r="C1744">
        <v>35.901000000000003</v>
      </c>
      <c r="D1744">
        <f t="shared" si="162"/>
        <v>35.9</v>
      </c>
      <c r="E1744">
        <f>VLOOKUP(D1744,'Peak Combiner'!$A$5:$D$4980,4,FALSE)</f>
        <v>35.9</v>
      </c>
      <c r="F1744">
        <f>IFERROR(VLOOKUP(D1744,rt_comb!$A:$B,2,FALSE),D1744)</f>
        <v>35.9</v>
      </c>
      <c r="G1744">
        <v>2948218</v>
      </c>
      <c r="H1744">
        <f>SUMIFS($G:$G,$E:$E,18.51,'RAW2'!$A:$A,'RAW2'!A1744)</f>
        <v>91238914</v>
      </c>
      <c r="I1744" s="1" t="str">
        <f>VLOOKUP(A1744,'volatile collection data'!$G$6:$H$69,2,FALSE)</f>
        <v>C</v>
      </c>
      <c r="J1744" s="1">
        <f>VLOOKUP(A1744,'volatile collection data'!$G$6:$I$69,3,FALSE)</f>
        <v>2</v>
      </c>
      <c r="K1744" s="1" t="str">
        <f>VLOOKUP(A1744,'volatile collection data'!$G$6:$N$69,8,FALSE)</f>
        <v>17B</v>
      </c>
      <c r="L1744" s="1">
        <f>VLOOKUP(A1744,'volatile collection data'!$G$6:$J$69,4,FALSE)</f>
        <v>6.35</v>
      </c>
      <c r="M1744" s="1">
        <f>VLOOKUP($A1744,'volatile collection data'!$G$6:$M$69,6,FALSE)</f>
        <v>12</v>
      </c>
      <c r="N1744" s="1">
        <f>VLOOKUP($A1744,'volatile collection data'!$G$6:$M$69,7,FALSE)</f>
        <v>6.35</v>
      </c>
      <c r="O1744" s="1">
        <f>VLOOKUP(A1744,'volatile collection data'!$G$6:$K$69,5,FALSE)</f>
        <v>0</v>
      </c>
      <c r="P1744" s="1" t="str">
        <f t="shared" si="165"/>
        <v>2C</v>
      </c>
      <c r="Q1744">
        <f t="shared" si="163"/>
        <v>2.5443436295865953E-2</v>
      </c>
      <c r="R1744" t="str">
        <f t="shared" si="166"/>
        <v>17B_0-C&amp;6.35%6.35@12</v>
      </c>
      <c r="S1744" t="str">
        <f t="shared" si="167"/>
        <v>2C-17B-VCS-Loc-22</v>
      </c>
      <c r="T1744" t="str">
        <f>IFERROR(IF(VLOOKUP(S1744,Bad!$A:$A,1,FALSE)='RAW2'!S1744,"yes","no"),"no")</f>
        <v>no</v>
      </c>
      <c r="U1744" t="str">
        <f>IFERROR(VLOOKUP(F1744,compounds!$A:$B,2,FALSE),"")</f>
        <v/>
      </c>
      <c r="V1744" t="str">
        <f>VLOOKUP(B1744,'volatile collection data'!$O:$P,2,FALSE)</f>
        <v>26.apr.22 17</v>
      </c>
    </row>
    <row r="1745" spans="1:22" x14ac:dyDescent="0.2">
      <c r="A1745" t="s">
        <v>330</v>
      </c>
      <c r="B1745" s="1" t="str">
        <f t="shared" si="164"/>
        <v>2C</v>
      </c>
      <c r="C1745">
        <v>36.110999999999997</v>
      </c>
      <c r="D1745">
        <f t="shared" si="162"/>
        <v>36.11</v>
      </c>
      <c r="E1745">
        <f>VLOOKUP(D1745,'Peak Combiner'!$A$5:$D$4980,4,FALSE)</f>
        <v>36.11</v>
      </c>
      <c r="F1745">
        <f>IFERROR(VLOOKUP(D1745,rt_comb!$A:$B,2,FALSE),D1745)</f>
        <v>36.11</v>
      </c>
      <c r="G1745">
        <v>1471470</v>
      </c>
      <c r="H1745">
        <f>SUMIFS($G:$G,$E:$E,18.51,'RAW2'!$A:$A,'RAW2'!A1745)</f>
        <v>91238914</v>
      </c>
      <c r="I1745" s="1" t="str">
        <f>VLOOKUP(A1745,'volatile collection data'!$G$6:$H$69,2,FALSE)</f>
        <v>C</v>
      </c>
      <c r="J1745" s="1">
        <f>VLOOKUP(A1745,'volatile collection data'!$G$6:$I$69,3,FALSE)</f>
        <v>2</v>
      </c>
      <c r="K1745" s="1" t="str">
        <f>VLOOKUP(A1745,'volatile collection data'!$G$6:$N$69,8,FALSE)</f>
        <v>17B</v>
      </c>
      <c r="L1745" s="1">
        <f>VLOOKUP(A1745,'volatile collection data'!$G$6:$J$69,4,FALSE)</f>
        <v>6.35</v>
      </c>
      <c r="M1745" s="1">
        <f>VLOOKUP($A1745,'volatile collection data'!$G$6:$M$69,6,FALSE)</f>
        <v>12</v>
      </c>
      <c r="N1745" s="1">
        <f>VLOOKUP($A1745,'volatile collection data'!$G$6:$M$69,7,FALSE)</f>
        <v>6.35</v>
      </c>
      <c r="O1745" s="1">
        <f>VLOOKUP(A1745,'volatile collection data'!$G$6:$K$69,5,FALSE)</f>
        <v>0</v>
      </c>
      <c r="P1745" s="1" t="str">
        <f t="shared" si="165"/>
        <v>2C</v>
      </c>
      <c r="Q1745">
        <f t="shared" si="163"/>
        <v>1.269894329601063E-2</v>
      </c>
      <c r="R1745" t="str">
        <f t="shared" si="166"/>
        <v>17B_0-C&amp;6.35%6.35@12</v>
      </c>
      <c r="S1745" t="str">
        <f t="shared" si="167"/>
        <v>2C-17B-VCS-Loc-22</v>
      </c>
      <c r="T1745" t="str">
        <f>IFERROR(IF(VLOOKUP(S1745,Bad!$A:$A,1,FALSE)='RAW2'!S1745,"yes","no"),"no")</f>
        <v>no</v>
      </c>
      <c r="U1745" t="str">
        <f>IFERROR(VLOOKUP(F1745,compounds!$A:$B,2,FALSE),"")</f>
        <v/>
      </c>
      <c r="V1745" t="str">
        <f>VLOOKUP(B1745,'volatile collection data'!$O:$P,2,FALSE)</f>
        <v>26.apr.22 17</v>
      </c>
    </row>
    <row r="1746" spans="1:22" x14ac:dyDescent="0.2">
      <c r="A1746" t="s">
        <v>330</v>
      </c>
      <c r="B1746" s="1" t="str">
        <f t="shared" si="164"/>
        <v>2C</v>
      </c>
      <c r="C1746">
        <v>36.165999999999997</v>
      </c>
      <c r="D1746">
        <f t="shared" si="162"/>
        <v>36.17</v>
      </c>
      <c r="E1746">
        <f>VLOOKUP(D1746,'Peak Combiner'!$A$5:$D$4980,4,FALSE)</f>
        <v>36.11</v>
      </c>
      <c r="F1746">
        <f>IFERROR(VLOOKUP(D1746,rt_comb!$A:$B,2,FALSE),D1746)</f>
        <v>36.17</v>
      </c>
      <c r="G1746">
        <v>3166251</v>
      </c>
      <c r="H1746">
        <f>SUMIFS($G:$G,$E:$E,18.51,'RAW2'!$A:$A,'RAW2'!A1746)</f>
        <v>91238914</v>
      </c>
      <c r="I1746" s="1" t="str">
        <f>VLOOKUP(A1746,'volatile collection data'!$G$6:$H$69,2,FALSE)</f>
        <v>C</v>
      </c>
      <c r="J1746" s="1">
        <f>VLOOKUP(A1746,'volatile collection data'!$G$6:$I$69,3,FALSE)</f>
        <v>2</v>
      </c>
      <c r="K1746" s="1" t="str">
        <f>VLOOKUP(A1746,'volatile collection data'!$G$6:$N$69,8,FALSE)</f>
        <v>17B</v>
      </c>
      <c r="L1746" s="1">
        <f>VLOOKUP(A1746,'volatile collection data'!$G$6:$J$69,4,FALSE)</f>
        <v>6.35</v>
      </c>
      <c r="M1746" s="1">
        <f>VLOOKUP($A1746,'volatile collection data'!$G$6:$M$69,6,FALSE)</f>
        <v>12</v>
      </c>
      <c r="N1746" s="1">
        <f>VLOOKUP($A1746,'volatile collection data'!$G$6:$M$69,7,FALSE)</f>
        <v>6.35</v>
      </c>
      <c r="O1746" s="1">
        <f>VLOOKUP(A1746,'volatile collection data'!$G$6:$K$69,5,FALSE)</f>
        <v>0</v>
      </c>
      <c r="P1746" s="1" t="str">
        <f t="shared" si="165"/>
        <v>2C</v>
      </c>
      <c r="Q1746">
        <f t="shared" si="163"/>
        <v>2.7325084378163982E-2</v>
      </c>
      <c r="R1746" t="str">
        <f t="shared" si="166"/>
        <v>17B_0-C&amp;6.35%6.35@12</v>
      </c>
      <c r="S1746" t="str">
        <f t="shared" si="167"/>
        <v>2C-17B-VCS-Loc-22</v>
      </c>
      <c r="T1746" t="str">
        <f>IFERROR(IF(VLOOKUP(S1746,Bad!$A:$A,1,FALSE)='RAW2'!S1746,"yes","no"),"no")</f>
        <v>no</v>
      </c>
      <c r="U1746" t="str">
        <f>IFERROR(VLOOKUP(F1746,compounds!$A:$B,2,FALSE),"")</f>
        <v/>
      </c>
      <c r="V1746" t="str">
        <f>VLOOKUP(B1746,'volatile collection data'!$O:$P,2,FALSE)</f>
        <v>26.apr.22 17</v>
      </c>
    </row>
    <row r="1747" spans="1:22" x14ac:dyDescent="0.2">
      <c r="A1747" t="s">
        <v>330</v>
      </c>
      <c r="B1747" s="1" t="str">
        <f t="shared" si="164"/>
        <v>2C</v>
      </c>
      <c r="C1747">
        <v>36.287999999999997</v>
      </c>
      <c r="D1747">
        <f t="shared" si="162"/>
        <v>36.29</v>
      </c>
      <c r="E1747">
        <f>VLOOKUP(D1747,'Peak Combiner'!$A$5:$D$4980,4,FALSE)</f>
        <v>36.29</v>
      </c>
      <c r="F1747">
        <f>IFERROR(VLOOKUP(D1747,rt_comb!$A:$B,2,FALSE),D1747)</f>
        <v>36.29</v>
      </c>
      <c r="G1747">
        <v>4043486</v>
      </c>
      <c r="H1747">
        <f>SUMIFS($G:$G,$E:$E,18.51,'RAW2'!$A:$A,'RAW2'!A1747)</f>
        <v>91238914</v>
      </c>
      <c r="I1747" s="1" t="str">
        <f>VLOOKUP(A1747,'volatile collection data'!$G$6:$H$69,2,FALSE)</f>
        <v>C</v>
      </c>
      <c r="J1747" s="1">
        <f>VLOOKUP(A1747,'volatile collection data'!$G$6:$I$69,3,FALSE)</f>
        <v>2</v>
      </c>
      <c r="K1747" s="1" t="str">
        <f>VLOOKUP(A1747,'volatile collection data'!$G$6:$N$69,8,FALSE)</f>
        <v>17B</v>
      </c>
      <c r="L1747" s="1">
        <f>VLOOKUP(A1747,'volatile collection data'!$G$6:$J$69,4,FALSE)</f>
        <v>6.35</v>
      </c>
      <c r="M1747" s="1">
        <f>VLOOKUP($A1747,'volatile collection data'!$G$6:$M$69,6,FALSE)</f>
        <v>12</v>
      </c>
      <c r="N1747" s="1">
        <f>VLOOKUP($A1747,'volatile collection data'!$G$6:$M$69,7,FALSE)</f>
        <v>6.35</v>
      </c>
      <c r="O1747" s="1">
        <f>VLOOKUP(A1747,'volatile collection data'!$G$6:$K$69,5,FALSE)</f>
        <v>0</v>
      </c>
      <c r="P1747" s="1" t="str">
        <f t="shared" si="165"/>
        <v>2C</v>
      </c>
      <c r="Q1747">
        <f t="shared" si="163"/>
        <v>3.4895716142505688E-2</v>
      </c>
      <c r="R1747" t="str">
        <f t="shared" si="166"/>
        <v>17B_0-C&amp;6.35%6.35@12</v>
      </c>
      <c r="S1747" t="str">
        <f t="shared" si="167"/>
        <v>2C-17B-VCS-Loc-22</v>
      </c>
      <c r="T1747" t="str">
        <f>IFERROR(IF(VLOOKUP(S1747,Bad!$A:$A,1,FALSE)='RAW2'!S1747,"yes","no"),"no")</f>
        <v>no</v>
      </c>
      <c r="U1747" t="str">
        <f>IFERROR(VLOOKUP(F1747,compounds!$A:$B,2,FALSE),"")</f>
        <v/>
      </c>
      <c r="V1747" t="str">
        <f>VLOOKUP(B1747,'volatile collection data'!$O:$P,2,FALSE)</f>
        <v>26.apr.22 17</v>
      </c>
    </row>
    <row r="1748" spans="1:22" x14ac:dyDescent="0.2">
      <c r="A1748" t="s">
        <v>330</v>
      </c>
      <c r="B1748" s="1" t="str">
        <f t="shared" si="164"/>
        <v>2C</v>
      </c>
      <c r="C1748">
        <v>36.539000000000001</v>
      </c>
      <c r="D1748">
        <f t="shared" si="162"/>
        <v>36.54</v>
      </c>
      <c r="E1748">
        <f>VLOOKUP(D1748,'Peak Combiner'!$A$5:$D$4980,4,FALSE)</f>
        <v>36.54</v>
      </c>
      <c r="F1748">
        <f>IFERROR(VLOOKUP(D1748,rt_comb!$A:$B,2,FALSE),D1748)</f>
        <v>36.54</v>
      </c>
      <c r="G1748">
        <v>768296</v>
      </c>
      <c r="H1748">
        <f>SUMIFS($G:$G,$E:$E,18.51,'RAW2'!$A:$A,'RAW2'!A1748)</f>
        <v>91238914</v>
      </c>
      <c r="I1748" s="1" t="str">
        <f>VLOOKUP(A1748,'volatile collection data'!$G$6:$H$69,2,FALSE)</f>
        <v>C</v>
      </c>
      <c r="J1748" s="1">
        <f>VLOOKUP(A1748,'volatile collection data'!$G$6:$I$69,3,FALSE)</f>
        <v>2</v>
      </c>
      <c r="K1748" s="1" t="str">
        <f>VLOOKUP(A1748,'volatile collection data'!$G$6:$N$69,8,FALSE)</f>
        <v>17B</v>
      </c>
      <c r="L1748" s="1">
        <f>VLOOKUP(A1748,'volatile collection data'!$G$6:$J$69,4,FALSE)</f>
        <v>6.35</v>
      </c>
      <c r="M1748" s="1">
        <f>VLOOKUP($A1748,'volatile collection data'!$G$6:$M$69,6,FALSE)</f>
        <v>12</v>
      </c>
      <c r="N1748" s="1">
        <f>VLOOKUP($A1748,'volatile collection data'!$G$6:$M$69,7,FALSE)</f>
        <v>6.35</v>
      </c>
      <c r="O1748" s="1">
        <f>VLOOKUP(A1748,'volatile collection data'!$G$6:$K$69,5,FALSE)</f>
        <v>0</v>
      </c>
      <c r="P1748" s="1" t="str">
        <f t="shared" si="165"/>
        <v>2C</v>
      </c>
      <c r="Q1748">
        <f t="shared" si="163"/>
        <v>6.6304765564719524E-3</v>
      </c>
      <c r="R1748" t="str">
        <f t="shared" si="166"/>
        <v>17B_0-C&amp;6.35%6.35@12</v>
      </c>
      <c r="S1748" t="str">
        <f t="shared" si="167"/>
        <v>2C-17B-VCS-Loc-22</v>
      </c>
      <c r="T1748" t="str">
        <f>IFERROR(IF(VLOOKUP(S1748,Bad!$A:$A,1,FALSE)='RAW2'!S1748,"yes","no"),"no")</f>
        <v>no</v>
      </c>
      <c r="U1748" t="str">
        <f>IFERROR(VLOOKUP(F1748,compounds!$A:$B,2,FALSE),"")</f>
        <v/>
      </c>
      <c r="V1748" t="str">
        <f>VLOOKUP(B1748,'volatile collection data'!$O:$P,2,FALSE)</f>
        <v>26.apr.22 17</v>
      </c>
    </row>
    <row r="1749" spans="1:22" x14ac:dyDescent="0.2">
      <c r="A1749" t="s">
        <v>330</v>
      </c>
      <c r="B1749" s="1" t="str">
        <f t="shared" si="164"/>
        <v>2C</v>
      </c>
      <c r="C1749">
        <v>36.585999999999999</v>
      </c>
      <c r="D1749">
        <f t="shared" si="162"/>
        <v>36.590000000000003</v>
      </c>
      <c r="E1749">
        <f>VLOOKUP(D1749,'Peak Combiner'!$A$5:$D$4980,4,FALSE)</f>
        <v>36.590000000000003</v>
      </c>
      <c r="F1749">
        <f>IFERROR(VLOOKUP(D1749,rt_comb!$A:$B,2,FALSE),D1749)</f>
        <v>36.590000000000003</v>
      </c>
      <c r="G1749">
        <v>2831922</v>
      </c>
      <c r="H1749">
        <f>SUMIFS($G:$G,$E:$E,18.51,'RAW2'!$A:$A,'RAW2'!A1749)</f>
        <v>91238914</v>
      </c>
      <c r="I1749" s="1" t="str">
        <f>VLOOKUP(A1749,'volatile collection data'!$G$6:$H$69,2,FALSE)</f>
        <v>C</v>
      </c>
      <c r="J1749" s="1">
        <f>VLOOKUP(A1749,'volatile collection data'!$G$6:$I$69,3,FALSE)</f>
        <v>2</v>
      </c>
      <c r="K1749" s="1" t="str">
        <f>VLOOKUP(A1749,'volatile collection data'!$G$6:$N$69,8,FALSE)</f>
        <v>17B</v>
      </c>
      <c r="L1749" s="1">
        <f>VLOOKUP(A1749,'volatile collection data'!$G$6:$J$69,4,FALSE)</f>
        <v>6.35</v>
      </c>
      <c r="M1749" s="1">
        <f>VLOOKUP($A1749,'volatile collection data'!$G$6:$M$69,6,FALSE)</f>
        <v>12</v>
      </c>
      <c r="N1749" s="1">
        <f>VLOOKUP($A1749,'volatile collection data'!$G$6:$M$69,7,FALSE)</f>
        <v>6.35</v>
      </c>
      <c r="O1749" s="1">
        <f>VLOOKUP(A1749,'volatile collection data'!$G$6:$K$69,5,FALSE)</f>
        <v>0</v>
      </c>
      <c r="P1749" s="1" t="str">
        <f t="shared" si="165"/>
        <v>2C</v>
      </c>
      <c r="Q1749">
        <f t="shared" si="163"/>
        <v>2.4439789392053535E-2</v>
      </c>
      <c r="R1749" t="str">
        <f t="shared" si="166"/>
        <v>17B_0-C&amp;6.35%6.35@12</v>
      </c>
      <c r="S1749" t="str">
        <f t="shared" si="167"/>
        <v>2C-17B-VCS-Loc-22</v>
      </c>
      <c r="T1749" t="str">
        <f>IFERROR(IF(VLOOKUP(S1749,Bad!$A:$A,1,FALSE)='RAW2'!S1749,"yes","no"),"no")</f>
        <v>no</v>
      </c>
      <c r="U1749" t="str">
        <f>IFERROR(VLOOKUP(F1749,compounds!$A:$B,2,FALSE),"")</f>
        <v/>
      </c>
      <c r="V1749" t="str">
        <f>VLOOKUP(B1749,'volatile collection data'!$O:$P,2,FALSE)</f>
        <v>26.apr.22 17</v>
      </c>
    </row>
    <row r="1750" spans="1:22" x14ac:dyDescent="0.2">
      <c r="A1750" t="s">
        <v>330</v>
      </c>
      <c r="B1750" s="1" t="str">
        <f t="shared" si="164"/>
        <v>2C</v>
      </c>
      <c r="C1750">
        <v>36.659999999999997</v>
      </c>
      <c r="D1750">
        <f t="shared" si="162"/>
        <v>36.659999999999997</v>
      </c>
      <c r="E1750">
        <f>VLOOKUP(D1750,'Peak Combiner'!$A$5:$D$4980,4,FALSE)</f>
        <v>36.65</v>
      </c>
      <c r="F1750">
        <f>IFERROR(VLOOKUP(D1750,rt_comb!$A:$B,2,FALSE),D1750)</f>
        <v>36.659999999999997</v>
      </c>
      <c r="G1750">
        <v>1494730</v>
      </c>
      <c r="H1750">
        <f>SUMIFS($G:$G,$E:$E,18.51,'RAW2'!$A:$A,'RAW2'!A1750)</f>
        <v>91238914</v>
      </c>
      <c r="I1750" s="1" t="str">
        <f>VLOOKUP(A1750,'volatile collection data'!$G$6:$H$69,2,FALSE)</f>
        <v>C</v>
      </c>
      <c r="J1750" s="1">
        <f>VLOOKUP(A1750,'volatile collection data'!$G$6:$I$69,3,FALSE)</f>
        <v>2</v>
      </c>
      <c r="K1750" s="1" t="str">
        <f>VLOOKUP(A1750,'volatile collection data'!$G$6:$N$69,8,FALSE)</f>
        <v>17B</v>
      </c>
      <c r="L1750" s="1">
        <f>VLOOKUP(A1750,'volatile collection data'!$G$6:$J$69,4,FALSE)</f>
        <v>6.35</v>
      </c>
      <c r="M1750" s="1">
        <f>VLOOKUP($A1750,'volatile collection data'!$G$6:$M$69,6,FALSE)</f>
        <v>12</v>
      </c>
      <c r="N1750" s="1">
        <f>VLOOKUP($A1750,'volatile collection data'!$G$6:$M$69,7,FALSE)</f>
        <v>6.35</v>
      </c>
      <c r="O1750" s="1">
        <f>VLOOKUP(A1750,'volatile collection data'!$G$6:$K$69,5,FALSE)</f>
        <v>0</v>
      </c>
      <c r="P1750" s="1" t="str">
        <f t="shared" si="165"/>
        <v>2C</v>
      </c>
      <c r="Q1750">
        <f t="shared" si="163"/>
        <v>1.2899679580858579E-2</v>
      </c>
      <c r="R1750" t="str">
        <f t="shared" si="166"/>
        <v>17B_0-C&amp;6.35%6.35@12</v>
      </c>
      <c r="S1750" t="str">
        <f t="shared" si="167"/>
        <v>2C-17B-VCS-Loc-22</v>
      </c>
      <c r="T1750" t="str">
        <f>IFERROR(IF(VLOOKUP(S1750,Bad!$A:$A,1,FALSE)='RAW2'!S1750,"yes","no"),"no")</f>
        <v>no</v>
      </c>
      <c r="U1750" t="str">
        <f>IFERROR(VLOOKUP(F1750,compounds!$A:$B,2,FALSE),"")</f>
        <v/>
      </c>
      <c r="V1750" t="str">
        <f>VLOOKUP(B1750,'volatile collection data'!$O:$P,2,FALSE)</f>
        <v>26.apr.22 17</v>
      </c>
    </row>
    <row r="1751" spans="1:22" x14ac:dyDescent="0.2">
      <c r="A1751" t="s">
        <v>330</v>
      </c>
      <c r="B1751" s="1" t="str">
        <f t="shared" si="164"/>
        <v>2C</v>
      </c>
      <c r="C1751">
        <v>36.729999999999997</v>
      </c>
      <c r="D1751">
        <f t="shared" si="162"/>
        <v>36.729999999999997</v>
      </c>
      <c r="E1751">
        <f>VLOOKUP(D1751,'Peak Combiner'!$A$5:$D$4980,4,FALSE)</f>
        <v>36.72</v>
      </c>
      <c r="F1751">
        <f>IFERROR(VLOOKUP(D1751,rt_comb!$A:$B,2,FALSE),D1751)</f>
        <v>36.729999999999997</v>
      </c>
      <c r="G1751">
        <v>2944174</v>
      </c>
      <c r="H1751">
        <f>SUMIFS($G:$G,$E:$E,18.51,'RAW2'!$A:$A,'RAW2'!A1751)</f>
        <v>91238914</v>
      </c>
      <c r="I1751" s="1" t="str">
        <f>VLOOKUP(A1751,'volatile collection data'!$G$6:$H$69,2,FALSE)</f>
        <v>C</v>
      </c>
      <c r="J1751" s="1">
        <f>VLOOKUP(A1751,'volatile collection data'!$G$6:$I$69,3,FALSE)</f>
        <v>2</v>
      </c>
      <c r="K1751" s="1" t="str">
        <f>VLOOKUP(A1751,'volatile collection data'!$G$6:$N$69,8,FALSE)</f>
        <v>17B</v>
      </c>
      <c r="L1751" s="1">
        <f>VLOOKUP(A1751,'volatile collection data'!$G$6:$J$69,4,FALSE)</f>
        <v>6.35</v>
      </c>
      <c r="M1751" s="1">
        <f>VLOOKUP($A1751,'volatile collection data'!$G$6:$M$69,6,FALSE)</f>
        <v>12</v>
      </c>
      <c r="N1751" s="1">
        <f>VLOOKUP($A1751,'volatile collection data'!$G$6:$M$69,7,FALSE)</f>
        <v>6.35</v>
      </c>
      <c r="O1751" s="1">
        <f>VLOOKUP(A1751,'volatile collection data'!$G$6:$K$69,5,FALSE)</f>
        <v>0</v>
      </c>
      <c r="P1751" s="1" t="str">
        <f t="shared" si="165"/>
        <v>2C</v>
      </c>
      <c r="Q1751">
        <f t="shared" si="163"/>
        <v>2.5408536143848536E-2</v>
      </c>
      <c r="R1751" t="str">
        <f t="shared" si="166"/>
        <v>17B_0-C&amp;6.35%6.35@12</v>
      </c>
      <c r="S1751" t="str">
        <f t="shared" si="167"/>
        <v>2C-17B-VCS-Loc-22</v>
      </c>
      <c r="T1751" t="str">
        <f>IFERROR(IF(VLOOKUP(S1751,Bad!$A:$A,1,FALSE)='RAW2'!S1751,"yes","no"),"no")</f>
        <v>no</v>
      </c>
      <c r="U1751" t="str">
        <f>IFERROR(VLOOKUP(F1751,compounds!$A:$B,2,FALSE),"")</f>
        <v/>
      </c>
      <c r="V1751" t="str">
        <f>VLOOKUP(B1751,'volatile collection data'!$O:$P,2,FALSE)</f>
        <v>26.apr.22 17</v>
      </c>
    </row>
    <row r="1752" spans="1:22" x14ac:dyDescent="0.2">
      <c r="A1752" t="s">
        <v>330</v>
      </c>
      <c r="B1752" s="1" t="str">
        <f t="shared" si="164"/>
        <v>2C</v>
      </c>
      <c r="C1752">
        <v>37.061999999999998</v>
      </c>
      <c r="D1752">
        <f t="shared" si="162"/>
        <v>37.06</v>
      </c>
      <c r="E1752">
        <f>VLOOKUP(D1752,'Peak Combiner'!$A$5:$D$4980,4,FALSE)</f>
        <v>37.06</v>
      </c>
      <c r="F1752">
        <f>IFERROR(VLOOKUP(D1752,rt_comb!$A:$B,2,FALSE),D1752)</f>
        <v>37.06</v>
      </c>
      <c r="G1752">
        <v>1423875</v>
      </c>
      <c r="H1752">
        <f>SUMIFS($G:$G,$E:$E,18.51,'RAW2'!$A:$A,'RAW2'!A1752)</f>
        <v>91238914</v>
      </c>
      <c r="I1752" s="1" t="str">
        <f>VLOOKUP(A1752,'volatile collection data'!$G$6:$H$69,2,FALSE)</f>
        <v>C</v>
      </c>
      <c r="J1752" s="1">
        <f>VLOOKUP(A1752,'volatile collection data'!$G$6:$I$69,3,FALSE)</f>
        <v>2</v>
      </c>
      <c r="K1752" s="1" t="str">
        <f>VLOOKUP(A1752,'volatile collection data'!$G$6:$N$69,8,FALSE)</f>
        <v>17B</v>
      </c>
      <c r="L1752" s="1">
        <f>VLOOKUP(A1752,'volatile collection data'!$G$6:$J$69,4,FALSE)</f>
        <v>6.35</v>
      </c>
      <c r="M1752" s="1">
        <f>VLOOKUP($A1752,'volatile collection data'!$G$6:$M$69,6,FALSE)</f>
        <v>12</v>
      </c>
      <c r="N1752" s="1">
        <f>VLOOKUP($A1752,'volatile collection data'!$G$6:$M$69,7,FALSE)</f>
        <v>6.35</v>
      </c>
      <c r="O1752" s="1">
        <f>VLOOKUP(A1752,'volatile collection data'!$G$6:$K$69,5,FALSE)</f>
        <v>0</v>
      </c>
      <c r="P1752" s="1" t="str">
        <f t="shared" si="165"/>
        <v>2C</v>
      </c>
      <c r="Q1752">
        <f t="shared" si="163"/>
        <v>1.2288193361473314E-2</v>
      </c>
      <c r="R1752" t="str">
        <f t="shared" si="166"/>
        <v>17B_0-C&amp;6.35%6.35@12</v>
      </c>
      <c r="S1752" t="str">
        <f t="shared" si="167"/>
        <v>2C-17B-VCS-Loc-22</v>
      </c>
      <c r="T1752" t="str">
        <f>IFERROR(IF(VLOOKUP(S1752,Bad!$A:$A,1,FALSE)='RAW2'!S1752,"yes","no"),"no")</f>
        <v>no</v>
      </c>
      <c r="U1752" t="str">
        <f>IFERROR(VLOOKUP(F1752,compounds!$A:$B,2,FALSE),"")</f>
        <v/>
      </c>
      <c r="V1752" t="str">
        <f>VLOOKUP(B1752,'volatile collection data'!$O:$P,2,FALSE)</f>
        <v>26.apr.22 17</v>
      </c>
    </row>
    <row r="1753" spans="1:22" x14ac:dyDescent="0.2">
      <c r="A1753" t="s">
        <v>330</v>
      </c>
      <c r="B1753" s="1" t="str">
        <f t="shared" si="164"/>
        <v>2C</v>
      </c>
      <c r="C1753">
        <v>37.198</v>
      </c>
      <c r="D1753">
        <f t="shared" si="162"/>
        <v>37.200000000000003</v>
      </c>
      <c r="E1753">
        <f>VLOOKUP(D1753,'Peak Combiner'!$A$5:$D$4980,4,FALSE)</f>
        <v>37.200000000000003</v>
      </c>
      <c r="F1753">
        <f>IFERROR(VLOOKUP(D1753,rt_comb!$A:$B,2,FALSE),D1753)</f>
        <v>37.200000000000003</v>
      </c>
      <c r="G1753">
        <v>466079</v>
      </c>
      <c r="H1753">
        <f>SUMIFS($G:$G,$E:$E,18.51,'RAW2'!$A:$A,'RAW2'!A1753)</f>
        <v>91238914</v>
      </c>
      <c r="I1753" s="1" t="str">
        <f>VLOOKUP(A1753,'volatile collection data'!$G$6:$H$69,2,FALSE)</f>
        <v>C</v>
      </c>
      <c r="J1753" s="1">
        <f>VLOOKUP(A1753,'volatile collection data'!$G$6:$I$69,3,FALSE)</f>
        <v>2</v>
      </c>
      <c r="K1753" s="1" t="str">
        <f>VLOOKUP(A1753,'volatile collection data'!$G$6:$N$69,8,FALSE)</f>
        <v>17B</v>
      </c>
      <c r="L1753" s="1">
        <f>VLOOKUP(A1753,'volatile collection data'!$G$6:$J$69,4,FALSE)</f>
        <v>6.35</v>
      </c>
      <c r="M1753" s="1">
        <f>VLOOKUP($A1753,'volatile collection data'!$G$6:$M$69,6,FALSE)</f>
        <v>12</v>
      </c>
      <c r="N1753" s="1">
        <f>VLOOKUP($A1753,'volatile collection data'!$G$6:$M$69,7,FALSE)</f>
        <v>6.35</v>
      </c>
      <c r="O1753" s="1">
        <f>VLOOKUP(A1753,'volatile collection data'!$G$6:$K$69,5,FALSE)</f>
        <v>0</v>
      </c>
      <c r="P1753" s="1" t="str">
        <f t="shared" si="165"/>
        <v>2C</v>
      </c>
      <c r="Q1753">
        <f t="shared" si="163"/>
        <v>4.0223115608618177E-3</v>
      </c>
      <c r="R1753" t="str">
        <f t="shared" si="166"/>
        <v>17B_0-C&amp;6.35%6.35@12</v>
      </c>
      <c r="S1753" t="str">
        <f t="shared" si="167"/>
        <v>2C-17B-VCS-Loc-22</v>
      </c>
      <c r="T1753" t="str">
        <f>IFERROR(IF(VLOOKUP(S1753,Bad!$A:$A,1,FALSE)='RAW2'!S1753,"yes","no"),"no")</f>
        <v>no</v>
      </c>
      <c r="U1753" t="str">
        <f>IFERROR(VLOOKUP(F1753,compounds!$A:$B,2,FALSE),"")</f>
        <v/>
      </c>
      <c r="V1753" t="str">
        <f>VLOOKUP(B1753,'volatile collection data'!$O:$P,2,FALSE)</f>
        <v>26.apr.22 17</v>
      </c>
    </row>
    <row r="1754" spans="1:22" x14ac:dyDescent="0.2">
      <c r="A1754" t="s">
        <v>330</v>
      </c>
      <c r="B1754" s="1" t="str">
        <f t="shared" si="164"/>
        <v>2C</v>
      </c>
      <c r="C1754">
        <v>37.238</v>
      </c>
      <c r="D1754">
        <f t="shared" si="162"/>
        <v>37.24</v>
      </c>
      <c r="E1754">
        <f>VLOOKUP(D1754,'Peak Combiner'!$A$5:$D$4980,4,FALSE)</f>
        <v>37.24</v>
      </c>
      <c r="F1754">
        <f>IFERROR(VLOOKUP(D1754,rt_comb!$A:$B,2,FALSE),D1754)</f>
        <v>37.24</v>
      </c>
      <c r="G1754">
        <v>937335</v>
      </c>
      <c r="H1754">
        <f>SUMIFS($G:$G,$E:$E,18.51,'RAW2'!$A:$A,'RAW2'!A1754)</f>
        <v>91238914</v>
      </c>
      <c r="I1754" s="1" t="str">
        <f>VLOOKUP(A1754,'volatile collection data'!$G$6:$H$69,2,FALSE)</f>
        <v>C</v>
      </c>
      <c r="J1754" s="1">
        <f>VLOOKUP(A1754,'volatile collection data'!$G$6:$I$69,3,FALSE)</f>
        <v>2</v>
      </c>
      <c r="K1754" s="1" t="str">
        <f>VLOOKUP(A1754,'volatile collection data'!$G$6:$N$69,8,FALSE)</f>
        <v>17B</v>
      </c>
      <c r="L1754" s="1">
        <f>VLOOKUP(A1754,'volatile collection data'!$G$6:$J$69,4,FALSE)</f>
        <v>6.35</v>
      </c>
      <c r="M1754" s="1">
        <f>VLOOKUP($A1754,'volatile collection data'!$G$6:$M$69,6,FALSE)</f>
        <v>12</v>
      </c>
      <c r="N1754" s="1">
        <f>VLOOKUP($A1754,'volatile collection data'!$G$6:$M$69,7,FALSE)</f>
        <v>6.35</v>
      </c>
      <c r="O1754" s="1">
        <f>VLOOKUP(A1754,'volatile collection data'!$G$6:$K$69,5,FALSE)</f>
        <v>0</v>
      </c>
      <c r="P1754" s="1" t="str">
        <f t="shared" si="165"/>
        <v>2C</v>
      </c>
      <c r="Q1754">
        <f t="shared" si="163"/>
        <v>8.089301184778571E-3</v>
      </c>
      <c r="R1754" t="str">
        <f t="shared" si="166"/>
        <v>17B_0-C&amp;6.35%6.35@12</v>
      </c>
      <c r="S1754" t="str">
        <f t="shared" si="167"/>
        <v>2C-17B-VCS-Loc-22</v>
      </c>
      <c r="T1754" t="str">
        <f>IFERROR(IF(VLOOKUP(S1754,Bad!$A:$A,1,FALSE)='RAW2'!S1754,"yes","no"),"no")</f>
        <v>no</v>
      </c>
      <c r="U1754" t="str">
        <f>IFERROR(VLOOKUP(F1754,compounds!$A:$B,2,FALSE),"")</f>
        <v/>
      </c>
      <c r="V1754" t="str">
        <f>VLOOKUP(B1754,'volatile collection data'!$O:$P,2,FALSE)</f>
        <v>26.apr.22 17</v>
      </c>
    </row>
    <row r="1755" spans="1:22" x14ac:dyDescent="0.2">
      <c r="A1755" t="s">
        <v>330</v>
      </c>
      <c r="B1755" s="1" t="str">
        <f t="shared" si="164"/>
        <v>2C</v>
      </c>
      <c r="C1755">
        <v>37.293999999999997</v>
      </c>
      <c r="D1755">
        <f t="shared" si="162"/>
        <v>37.29</v>
      </c>
      <c r="E1755">
        <f>VLOOKUP(D1755,'Peak Combiner'!$A$5:$D$4980,4,FALSE)</f>
        <v>37.24</v>
      </c>
      <c r="F1755">
        <f>IFERROR(VLOOKUP(D1755,rt_comb!$A:$B,2,FALSE),D1755)</f>
        <v>37.29</v>
      </c>
      <c r="G1755">
        <v>1382504</v>
      </c>
      <c r="H1755">
        <f>SUMIFS($G:$G,$E:$E,18.51,'RAW2'!$A:$A,'RAW2'!A1755)</f>
        <v>91238914</v>
      </c>
      <c r="I1755" s="1" t="str">
        <f>VLOOKUP(A1755,'volatile collection data'!$G$6:$H$69,2,FALSE)</f>
        <v>C</v>
      </c>
      <c r="J1755" s="1">
        <f>VLOOKUP(A1755,'volatile collection data'!$G$6:$I$69,3,FALSE)</f>
        <v>2</v>
      </c>
      <c r="K1755" s="1" t="str">
        <f>VLOOKUP(A1755,'volatile collection data'!$G$6:$N$69,8,FALSE)</f>
        <v>17B</v>
      </c>
      <c r="L1755" s="1">
        <f>VLOOKUP(A1755,'volatile collection data'!$G$6:$J$69,4,FALSE)</f>
        <v>6.35</v>
      </c>
      <c r="M1755" s="1">
        <f>VLOOKUP($A1755,'volatile collection data'!$G$6:$M$69,6,FALSE)</f>
        <v>12</v>
      </c>
      <c r="N1755" s="1">
        <f>VLOOKUP($A1755,'volatile collection data'!$G$6:$M$69,7,FALSE)</f>
        <v>6.35</v>
      </c>
      <c r="O1755" s="1">
        <f>VLOOKUP(A1755,'volatile collection data'!$G$6:$K$69,5,FALSE)</f>
        <v>0</v>
      </c>
      <c r="P1755" s="1" t="str">
        <f t="shared" si="165"/>
        <v>2C</v>
      </c>
      <c r="Q1755">
        <f t="shared" si="163"/>
        <v>1.193115721184114E-2</v>
      </c>
      <c r="R1755" t="str">
        <f t="shared" si="166"/>
        <v>17B_0-C&amp;6.35%6.35@12</v>
      </c>
      <c r="S1755" t="str">
        <f t="shared" si="167"/>
        <v>2C-17B-VCS-Loc-22</v>
      </c>
      <c r="T1755" t="str">
        <f>IFERROR(IF(VLOOKUP(S1755,Bad!$A:$A,1,FALSE)='RAW2'!S1755,"yes","no"),"no")</f>
        <v>no</v>
      </c>
      <c r="U1755" t="str">
        <f>IFERROR(VLOOKUP(F1755,compounds!$A:$B,2,FALSE),"")</f>
        <v/>
      </c>
      <c r="V1755" t="str">
        <f>VLOOKUP(B1755,'volatile collection data'!$O:$P,2,FALSE)</f>
        <v>26.apr.22 17</v>
      </c>
    </row>
    <row r="1756" spans="1:22" x14ac:dyDescent="0.2">
      <c r="A1756" t="s">
        <v>330</v>
      </c>
      <c r="B1756" s="1" t="str">
        <f t="shared" si="164"/>
        <v>2C</v>
      </c>
      <c r="C1756">
        <v>37.375999999999998</v>
      </c>
      <c r="D1756">
        <f t="shared" si="162"/>
        <v>37.380000000000003</v>
      </c>
      <c r="E1756">
        <f>VLOOKUP(D1756,'Peak Combiner'!$A$5:$D$4980,4,FALSE)</f>
        <v>37.380000000000003</v>
      </c>
      <c r="F1756">
        <f>IFERROR(VLOOKUP(D1756,rt_comb!$A:$B,2,FALSE),D1756)</f>
        <v>37.380000000000003</v>
      </c>
      <c r="G1756">
        <v>1141037</v>
      </c>
      <c r="H1756">
        <f>SUMIFS($G:$G,$E:$E,18.51,'RAW2'!$A:$A,'RAW2'!A1756)</f>
        <v>91238914</v>
      </c>
      <c r="I1756" s="1" t="str">
        <f>VLOOKUP(A1756,'volatile collection data'!$G$6:$H$69,2,FALSE)</f>
        <v>C</v>
      </c>
      <c r="J1756" s="1">
        <f>VLOOKUP(A1756,'volatile collection data'!$G$6:$I$69,3,FALSE)</f>
        <v>2</v>
      </c>
      <c r="K1756" s="1" t="str">
        <f>VLOOKUP(A1756,'volatile collection data'!$G$6:$N$69,8,FALSE)</f>
        <v>17B</v>
      </c>
      <c r="L1756" s="1">
        <f>VLOOKUP(A1756,'volatile collection data'!$G$6:$J$69,4,FALSE)</f>
        <v>6.35</v>
      </c>
      <c r="M1756" s="1">
        <f>VLOOKUP($A1756,'volatile collection data'!$G$6:$M$69,6,FALSE)</f>
        <v>12</v>
      </c>
      <c r="N1756" s="1">
        <f>VLOOKUP($A1756,'volatile collection data'!$G$6:$M$69,7,FALSE)</f>
        <v>6.35</v>
      </c>
      <c r="O1756" s="1">
        <f>VLOOKUP(A1756,'volatile collection data'!$G$6:$K$69,5,FALSE)</f>
        <v>0</v>
      </c>
      <c r="P1756" s="1" t="str">
        <f t="shared" si="165"/>
        <v>2C</v>
      </c>
      <c r="Q1756">
        <f t="shared" si="163"/>
        <v>9.8472712061068741E-3</v>
      </c>
      <c r="R1756" t="str">
        <f t="shared" si="166"/>
        <v>17B_0-C&amp;6.35%6.35@12</v>
      </c>
      <c r="S1756" t="str">
        <f t="shared" si="167"/>
        <v>2C-17B-VCS-Loc-22</v>
      </c>
      <c r="T1756" t="str">
        <f>IFERROR(IF(VLOOKUP(S1756,Bad!$A:$A,1,FALSE)='RAW2'!S1756,"yes","no"),"no")</f>
        <v>no</v>
      </c>
      <c r="U1756" t="str">
        <f>IFERROR(VLOOKUP(F1756,compounds!$A:$B,2,FALSE),"")</f>
        <v/>
      </c>
      <c r="V1756" t="str">
        <f>VLOOKUP(B1756,'volatile collection data'!$O:$P,2,FALSE)</f>
        <v>26.apr.22 17</v>
      </c>
    </row>
    <row r="1757" spans="1:22" x14ac:dyDescent="0.2">
      <c r="A1757" t="s">
        <v>330</v>
      </c>
      <c r="B1757" s="1" t="str">
        <f t="shared" si="164"/>
        <v>2C</v>
      </c>
      <c r="C1757">
        <v>37.595999999999997</v>
      </c>
      <c r="D1757">
        <f t="shared" si="162"/>
        <v>37.6</v>
      </c>
      <c r="E1757">
        <f>VLOOKUP(D1757,'Peak Combiner'!$A$5:$D$4980,4,FALSE)</f>
        <v>37.6</v>
      </c>
      <c r="F1757">
        <f>IFERROR(VLOOKUP(D1757,rt_comb!$A:$B,2,FALSE),D1757)</f>
        <v>37.6</v>
      </c>
      <c r="G1757">
        <v>999539</v>
      </c>
      <c r="H1757">
        <f>SUMIFS($G:$G,$E:$E,18.51,'RAW2'!$A:$A,'RAW2'!A1757)</f>
        <v>91238914</v>
      </c>
      <c r="I1757" s="1" t="str">
        <f>VLOOKUP(A1757,'volatile collection data'!$G$6:$H$69,2,FALSE)</f>
        <v>C</v>
      </c>
      <c r="J1757" s="1">
        <f>VLOOKUP(A1757,'volatile collection data'!$G$6:$I$69,3,FALSE)</f>
        <v>2</v>
      </c>
      <c r="K1757" s="1" t="str">
        <f>VLOOKUP(A1757,'volatile collection data'!$G$6:$N$69,8,FALSE)</f>
        <v>17B</v>
      </c>
      <c r="L1757" s="1">
        <f>VLOOKUP(A1757,'volatile collection data'!$G$6:$J$69,4,FALSE)</f>
        <v>6.35</v>
      </c>
      <c r="M1757" s="1">
        <f>VLOOKUP($A1757,'volatile collection data'!$G$6:$M$69,6,FALSE)</f>
        <v>12</v>
      </c>
      <c r="N1757" s="1">
        <f>VLOOKUP($A1757,'volatile collection data'!$G$6:$M$69,7,FALSE)</f>
        <v>6.35</v>
      </c>
      <c r="O1757" s="1">
        <f>VLOOKUP(A1757,'volatile collection data'!$G$6:$K$69,5,FALSE)</f>
        <v>0</v>
      </c>
      <c r="P1757" s="1" t="str">
        <f t="shared" si="165"/>
        <v>2C</v>
      </c>
      <c r="Q1757">
        <f t="shared" si="163"/>
        <v>8.6261283499841461E-3</v>
      </c>
      <c r="R1757" t="str">
        <f t="shared" si="166"/>
        <v>17B_0-C&amp;6.35%6.35@12</v>
      </c>
      <c r="S1757" t="str">
        <f t="shared" si="167"/>
        <v>2C-17B-VCS-Loc-22</v>
      </c>
      <c r="T1757" t="str">
        <f>IFERROR(IF(VLOOKUP(S1757,Bad!$A:$A,1,FALSE)='RAW2'!S1757,"yes","no"),"no")</f>
        <v>no</v>
      </c>
      <c r="U1757" t="str">
        <f>IFERROR(VLOOKUP(F1757,compounds!$A:$B,2,FALSE),"")</f>
        <v/>
      </c>
      <c r="V1757" t="str">
        <f>VLOOKUP(B1757,'volatile collection data'!$O:$P,2,FALSE)</f>
        <v>26.apr.22 17</v>
      </c>
    </row>
    <row r="1758" spans="1:22" x14ac:dyDescent="0.2">
      <c r="A1758" t="s">
        <v>330</v>
      </c>
      <c r="B1758" s="1" t="str">
        <f t="shared" si="164"/>
        <v>2C</v>
      </c>
      <c r="C1758">
        <v>37.634</v>
      </c>
      <c r="D1758">
        <f t="shared" si="162"/>
        <v>37.630000000000003</v>
      </c>
      <c r="E1758">
        <f>VLOOKUP(D1758,'Peak Combiner'!$A$5:$D$4980,4,FALSE)</f>
        <v>37.630000000000003</v>
      </c>
      <c r="F1758">
        <f>IFERROR(VLOOKUP(D1758,rt_comb!$A:$B,2,FALSE),D1758)</f>
        <v>37.630000000000003</v>
      </c>
      <c r="G1758">
        <v>1156788</v>
      </c>
      <c r="H1758">
        <f>SUMIFS($G:$G,$E:$E,18.51,'RAW2'!$A:$A,'RAW2'!A1758)</f>
        <v>91238914</v>
      </c>
      <c r="I1758" s="1" t="str">
        <f>VLOOKUP(A1758,'volatile collection data'!$G$6:$H$69,2,FALSE)</f>
        <v>C</v>
      </c>
      <c r="J1758" s="1">
        <f>VLOOKUP(A1758,'volatile collection data'!$G$6:$I$69,3,FALSE)</f>
        <v>2</v>
      </c>
      <c r="K1758" s="1" t="str">
        <f>VLOOKUP(A1758,'volatile collection data'!$G$6:$N$69,8,FALSE)</f>
        <v>17B</v>
      </c>
      <c r="L1758" s="1">
        <f>VLOOKUP(A1758,'volatile collection data'!$G$6:$J$69,4,FALSE)</f>
        <v>6.35</v>
      </c>
      <c r="M1758" s="1">
        <f>VLOOKUP($A1758,'volatile collection data'!$G$6:$M$69,6,FALSE)</f>
        <v>12</v>
      </c>
      <c r="N1758" s="1">
        <f>VLOOKUP($A1758,'volatile collection data'!$G$6:$M$69,7,FALSE)</f>
        <v>6.35</v>
      </c>
      <c r="O1758" s="1">
        <f>VLOOKUP(A1758,'volatile collection data'!$G$6:$K$69,5,FALSE)</f>
        <v>0</v>
      </c>
      <c r="P1758" s="1" t="str">
        <f t="shared" si="165"/>
        <v>2C</v>
      </c>
      <c r="Q1758">
        <f t="shared" si="163"/>
        <v>9.9832040187741149E-3</v>
      </c>
      <c r="R1758" t="str">
        <f t="shared" si="166"/>
        <v>17B_0-C&amp;6.35%6.35@12</v>
      </c>
      <c r="S1758" t="str">
        <f t="shared" si="167"/>
        <v>2C-17B-VCS-Loc-22</v>
      </c>
      <c r="T1758" t="str">
        <f>IFERROR(IF(VLOOKUP(S1758,Bad!$A:$A,1,FALSE)='RAW2'!S1758,"yes","no"),"no")</f>
        <v>no</v>
      </c>
      <c r="U1758" t="str">
        <f>IFERROR(VLOOKUP(F1758,compounds!$A:$B,2,FALSE),"")</f>
        <v/>
      </c>
      <c r="V1758" t="str">
        <f>VLOOKUP(B1758,'volatile collection data'!$O:$P,2,FALSE)</f>
        <v>26.apr.22 17</v>
      </c>
    </row>
    <row r="1759" spans="1:22" x14ac:dyDescent="0.2">
      <c r="A1759" t="s">
        <v>330</v>
      </c>
      <c r="B1759" s="1" t="str">
        <f t="shared" si="164"/>
        <v>2C</v>
      </c>
      <c r="C1759">
        <v>37.667999999999999</v>
      </c>
      <c r="D1759">
        <f t="shared" si="162"/>
        <v>37.67</v>
      </c>
      <c r="E1759">
        <f>VLOOKUP(D1759,'Peak Combiner'!$A$5:$D$4980,4,FALSE)</f>
        <v>37.67</v>
      </c>
      <c r="F1759">
        <f>IFERROR(VLOOKUP(D1759,rt_comb!$A:$B,2,FALSE),D1759)</f>
        <v>37.67</v>
      </c>
      <c r="G1759">
        <v>1412578</v>
      </c>
      <c r="H1759">
        <f>SUMIFS($G:$G,$E:$E,18.51,'RAW2'!$A:$A,'RAW2'!A1759)</f>
        <v>91238914</v>
      </c>
      <c r="I1759" s="1" t="str">
        <f>VLOOKUP(A1759,'volatile collection data'!$G$6:$H$69,2,FALSE)</f>
        <v>C</v>
      </c>
      <c r="J1759" s="1">
        <f>VLOOKUP(A1759,'volatile collection data'!$G$6:$I$69,3,FALSE)</f>
        <v>2</v>
      </c>
      <c r="K1759" s="1" t="str">
        <f>VLOOKUP(A1759,'volatile collection data'!$G$6:$N$69,8,FALSE)</f>
        <v>17B</v>
      </c>
      <c r="L1759" s="1">
        <f>VLOOKUP(A1759,'volatile collection data'!$G$6:$J$69,4,FALSE)</f>
        <v>6.35</v>
      </c>
      <c r="M1759" s="1">
        <f>VLOOKUP($A1759,'volatile collection data'!$G$6:$M$69,6,FALSE)</f>
        <v>12</v>
      </c>
      <c r="N1759" s="1">
        <f>VLOOKUP($A1759,'volatile collection data'!$G$6:$M$69,7,FALSE)</f>
        <v>6.35</v>
      </c>
      <c r="O1759" s="1">
        <f>VLOOKUP(A1759,'volatile collection data'!$G$6:$K$69,5,FALSE)</f>
        <v>0</v>
      </c>
      <c r="P1759" s="1" t="str">
        <f t="shared" si="165"/>
        <v>2C</v>
      </c>
      <c r="Q1759">
        <f t="shared" si="163"/>
        <v>1.2190699044623476E-2</v>
      </c>
      <c r="R1759" t="str">
        <f t="shared" si="166"/>
        <v>17B_0-C&amp;6.35%6.35@12</v>
      </c>
      <c r="S1759" t="str">
        <f t="shared" si="167"/>
        <v>2C-17B-VCS-Loc-22</v>
      </c>
      <c r="T1759" t="str">
        <f>IFERROR(IF(VLOOKUP(S1759,Bad!$A:$A,1,FALSE)='RAW2'!S1759,"yes","no"),"no")</f>
        <v>no</v>
      </c>
      <c r="U1759" t="str">
        <f>IFERROR(VLOOKUP(F1759,compounds!$A:$B,2,FALSE),"")</f>
        <v/>
      </c>
      <c r="V1759" t="str">
        <f>VLOOKUP(B1759,'volatile collection data'!$O:$P,2,FALSE)</f>
        <v>26.apr.22 17</v>
      </c>
    </row>
    <row r="1760" spans="1:22" x14ac:dyDescent="0.2">
      <c r="A1760" t="s">
        <v>330</v>
      </c>
      <c r="B1760" s="1" t="str">
        <f t="shared" si="164"/>
        <v>2C</v>
      </c>
      <c r="C1760">
        <v>37.71</v>
      </c>
      <c r="D1760">
        <f t="shared" si="162"/>
        <v>37.71</v>
      </c>
      <c r="E1760">
        <f>VLOOKUP(D1760,'Peak Combiner'!$A$5:$D$4980,4,FALSE)</f>
        <v>37.67</v>
      </c>
      <c r="F1760">
        <f>IFERROR(VLOOKUP(D1760,rt_comb!$A:$B,2,FALSE),D1760)</f>
        <v>37.71</v>
      </c>
      <c r="G1760">
        <v>2027633</v>
      </c>
      <c r="H1760">
        <f>SUMIFS($G:$G,$E:$E,18.51,'RAW2'!$A:$A,'RAW2'!A1760)</f>
        <v>91238914</v>
      </c>
      <c r="I1760" s="1" t="str">
        <f>VLOOKUP(A1760,'volatile collection data'!$G$6:$H$69,2,FALSE)</f>
        <v>C</v>
      </c>
      <c r="J1760" s="1">
        <f>VLOOKUP(A1760,'volatile collection data'!$G$6:$I$69,3,FALSE)</f>
        <v>2</v>
      </c>
      <c r="K1760" s="1" t="str">
        <f>VLOOKUP(A1760,'volatile collection data'!$G$6:$N$69,8,FALSE)</f>
        <v>17B</v>
      </c>
      <c r="L1760" s="1">
        <f>VLOOKUP(A1760,'volatile collection data'!$G$6:$J$69,4,FALSE)</f>
        <v>6.35</v>
      </c>
      <c r="M1760" s="1">
        <f>VLOOKUP($A1760,'volatile collection data'!$G$6:$M$69,6,FALSE)</f>
        <v>12</v>
      </c>
      <c r="N1760" s="1">
        <f>VLOOKUP($A1760,'volatile collection data'!$G$6:$M$69,7,FALSE)</f>
        <v>6.35</v>
      </c>
      <c r="O1760" s="1">
        <f>VLOOKUP(A1760,'volatile collection data'!$G$6:$K$69,5,FALSE)</f>
        <v>0</v>
      </c>
      <c r="P1760" s="1" t="str">
        <f t="shared" si="165"/>
        <v>2C</v>
      </c>
      <c r="Q1760">
        <f t="shared" si="163"/>
        <v>1.7498689400477024E-2</v>
      </c>
      <c r="R1760" t="str">
        <f t="shared" si="166"/>
        <v>17B_0-C&amp;6.35%6.35@12</v>
      </c>
      <c r="S1760" t="str">
        <f t="shared" si="167"/>
        <v>2C-17B-VCS-Loc-22</v>
      </c>
      <c r="T1760" t="str">
        <f>IFERROR(IF(VLOOKUP(S1760,Bad!$A:$A,1,FALSE)='RAW2'!S1760,"yes","no"),"no")</f>
        <v>no</v>
      </c>
      <c r="U1760" t="str">
        <f>IFERROR(VLOOKUP(F1760,compounds!$A:$B,2,FALSE),"")</f>
        <v/>
      </c>
      <c r="V1760" t="str">
        <f>VLOOKUP(B1760,'volatile collection data'!$O:$P,2,FALSE)</f>
        <v>26.apr.22 17</v>
      </c>
    </row>
    <row r="1761" spans="1:22" x14ac:dyDescent="0.2">
      <c r="A1761" t="s">
        <v>330</v>
      </c>
      <c r="B1761" s="1" t="str">
        <f t="shared" si="164"/>
        <v>2C</v>
      </c>
      <c r="C1761">
        <v>37.99</v>
      </c>
      <c r="D1761">
        <f t="shared" si="162"/>
        <v>37.99</v>
      </c>
      <c r="E1761">
        <f>VLOOKUP(D1761,'Peak Combiner'!$A$5:$D$4980,4,FALSE)</f>
        <v>37.99</v>
      </c>
      <c r="F1761">
        <f>IFERROR(VLOOKUP(D1761,rt_comb!$A:$B,2,FALSE),D1761)</f>
        <v>37.99</v>
      </c>
      <c r="G1761">
        <v>19358365</v>
      </c>
      <c r="H1761">
        <f>SUMIFS($G:$G,$E:$E,18.51,'RAW2'!$A:$A,'RAW2'!A1761)</f>
        <v>91238914</v>
      </c>
      <c r="I1761" s="1" t="str">
        <f>VLOOKUP(A1761,'volatile collection data'!$G$6:$H$69,2,FALSE)</f>
        <v>C</v>
      </c>
      <c r="J1761" s="1">
        <f>VLOOKUP(A1761,'volatile collection data'!$G$6:$I$69,3,FALSE)</f>
        <v>2</v>
      </c>
      <c r="K1761" s="1" t="str">
        <f>VLOOKUP(A1761,'volatile collection data'!$G$6:$N$69,8,FALSE)</f>
        <v>17B</v>
      </c>
      <c r="L1761" s="1">
        <f>VLOOKUP(A1761,'volatile collection data'!$G$6:$J$69,4,FALSE)</f>
        <v>6.35</v>
      </c>
      <c r="M1761" s="1">
        <f>VLOOKUP($A1761,'volatile collection data'!$G$6:$M$69,6,FALSE)</f>
        <v>12</v>
      </c>
      <c r="N1761" s="1">
        <f>VLOOKUP($A1761,'volatile collection data'!$G$6:$M$69,7,FALSE)</f>
        <v>6.35</v>
      </c>
      <c r="O1761" s="1">
        <f>VLOOKUP(A1761,'volatile collection data'!$G$6:$K$69,5,FALSE)</f>
        <v>0</v>
      </c>
      <c r="P1761" s="1" t="str">
        <f t="shared" si="165"/>
        <v>2C</v>
      </c>
      <c r="Q1761">
        <f t="shared" si="163"/>
        <v>0.16706475798927389</v>
      </c>
      <c r="R1761" t="str">
        <f t="shared" si="166"/>
        <v>17B_0-C&amp;6.35%6.35@12</v>
      </c>
      <c r="S1761" t="str">
        <f t="shared" si="167"/>
        <v>2C-17B-VCS-Loc-22</v>
      </c>
      <c r="T1761" t="str">
        <f>IFERROR(IF(VLOOKUP(S1761,Bad!$A:$A,1,FALSE)='RAW2'!S1761,"yes","no"),"no")</f>
        <v>no</v>
      </c>
      <c r="U1761" t="str">
        <f>IFERROR(VLOOKUP(F1761,compounds!$A:$B,2,FALSE),"")</f>
        <v/>
      </c>
      <c r="V1761" t="str">
        <f>VLOOKUP(B1761,'volatile collection data'!$O:$P,2,FALSE)</f>
        <v>26.apr.22 17</v>
      </c>
    </row>
    <row r="1762" spans="1:22" x14ac:dyDescent="0.2">
      <c r="A1762" t="s">
        <v>330</v>
      </c>
      <c r="B1762" s="1" t="str">
        <f t="shared" si="164"/>
        <v>2C</v>
      </c>
      <c r="C1762">
        <v>38.298000000000002</v>
      </c>
      <c r="D1762">
        <f t="shared" si="162"/>
        <v>38.299999999999997</v>
      </c>
      <c r="E1762">
        <f>VLOOKUP(D1762,'Peak Combiner'!$A$5:$D$4980,4,FALSE)</f>
        <v>38.299999999999997</v>
      </c>
      <c r="F1762">
        <f>IFERROR(VLOOKUP(D1762,rt_comb!$A:$B,2,FALSE),D1762)</f>
        <v>38.299999999999997</v>
      </c>
      <c r="G1762">
        <v>527262</v>
      </c>
      <c r="H1762">
        <f>SUMIFS($G:$G,$E:$E,18.51,'RAW2'!$A:$A,'RAW2'!A1762)</f>
        <v>91238914</v>
      </c>
      <c r="I1762" s="1" t="str">
        <f>VLOOKUP(A1762,'volatile collection data'!$G$6:$H$69,2,FALSE)</f>
        <v>C</v>
      </c>
      <c r="J1762" s="1">
        <f>VLOOKUP(A1762,'volatile collection data'!$G$6:$I$69,3,FALSE)</f>
        <v>2</v>
      </c>
      <c r="K1762" s="1" t="str">
        <f>VLOOKUP(A1762,'volatile collection data'!$G$6:$N$69,8,FALSE)</f>
        <v>17B</v>
      </c>
      <c r="L1762" s="1">
        <f>VLOOKUP(A1762,'volatile collection data'!$G$6:$J$69,4,FALSE)</f>
        <v>6.35</v>
      </c>
      <c r="M1762" s="1">
        <f>VLOOKUP($A1762,'volatile collection data'!$G$6:$M$69,6,FALSE)</f>
        <v>12</v>
      </c>
      <c r="N1762" s="1">
        <f>VLOOKUP($A1762,'volatile collection data'!$G$6:$M$69,7,FALSE)</f>
        <v>6.35</v>
      </c>
      <c r="O1762" s="1">
        <f>VLOOKUP(A1762,'volatile collection data'!$G$6:$K$69,5,FALSE)</f>
        <v>0</v>
      </c>
      <c r="P1762" s="1" t="str">
        <f t="shared" si="165"/>
        <v>2C</v>
      </c>
      <c r="Q1762">
        <f t="shared" si="163"/>
        <v>4.5503273869947443E-3</v>
      </c>
      <c r="R1762" t="str">
        <f t="shared" si="166"/>
        <v>17B_0-C&amp;6.35%6.35@12</v>
      </c>
      <c r="S1762" t="str">
        <f t="shared" si="167"/>
        <v>2C-17B-VCS-Loc-22</v>
      </c>
      <c r="T1762" t="str">
        <f>IFERROR(IF(VLOOKUP(S1762,Bad!$A:$A,1,FALSE)='RAW2'!S1762,"yes","no"),"no")</f>
        <v>no</v>
      </c>
      <c r="U1762" t="str">
        <f>IFERROR(VLOOKUP(F1762,compounds!$A:$B,2,FALSE),"")</f>
        <v/>
      </c>
      <c r="V1762" t="str">
        <f>VLOOKUP(B1762,'volatile collection data'!$O:$P,2,FALSE)</f>
        <v>26.apr.22 17</v>
      </c>
    </row>
    <row r="1763" spans="1:22" x14ac:dyDescent="0.2">
      <c r="A1763" t="s">
        <v>330</v>
      </c>
      <c r="B1763" s="1" t="str">
        <f t="shared" si="164"/>
        <v>2C</v>
      </c>
      <c r="C1763">
        <v>38.459000000000003</v>
      </c>
      <c r="D1763">
        <f t="shared" si="162"/>
        <v>38.46</v>
      </c>
      <c r="E1763">
        <f>VLOOKUP(D1763,'Peak Combiner'!$A$5:$D$4980,4,FALSE)</f>
        <v>38.46</v>
      </c>
      <c r="F1763">
        <f>IFERROR(VLOOKUP(D1763,rt_comb!$A:$B,2,FALSE),D1763)</f>
        <v>38.46</v>
      </c>
      <c r="G1763">
        <v>2403741</v>
      </c>
      <c r="H1763">
        <f>SUMIFS($G:$G,$E:$E,18.51,'RAW2'!$A:$A,'RAW2'!A1763)</f>
        <v>91238914</v>
      </c>
      <c r="I1763" s="1" t="str">
        <f>VLOOKUP(A1763,'volatile collection data'!$G$6:$H$69,2,FALSE)</f>
        <v>C</v>
      </c>
      <c r="J1763" s="1">
        <f>VLOOKUP(A1763,'volatile collection data'!$G$6:$I$69,3,FALSE)</f>
        <v>2</v>
      </c>
      <c r="K1763" s="1" t="str">
        <f>VLOOKUP(A1763,'volatile collection data'!$G$6:$N$69,8,FALSE)</f>
        <v>17B</v>
      </c>
      <c r="L1763" s="1">
        <f>VLOOKUP(A1763,'volatile collection data'!$G$6:$J$69,4,FALSE)</f>
        <v>6.35</v>
      </c>
      <c r="M1763" s="1">
        <f>VLOOKUP($A1763,'volatile collection data'!$G$6:$M$69,6,FALSE)</f>
        <v>12</v>
      </c>
      <c r="N1763" s="1">
        <f>VLOOKUP($A1763,'volatile collection data'!$G$6:$M$69,7,FALSE)</f>
        <v>6.35</v>
      </c>
      <c r="O1763" s="1">
        <f>VLOOKUP(A1763,'volatile collection data'!$G$6:$K$69,5,FALSE)</f>
        <v>0</v>
      </c>
      <c r="P1763" s="1" t="str">
        <f t="shared" si="165"/>
        <v>2C</v>
      </c>
      <c r="Q1763">
        <f t="shared" si="163"/>
        <v>2.0744541619805972E-2</v>
      </c>
      <c r="R1763" t="str">
        <f t="shared" si="166"/>
        <v>17B_0-C&amp;6.35%6.35@12</v>
      </c>
      <c r="S1763" t="str">
        <f t="shared" si="167"/>
        <v>2C-17B-VCS-Loc-22</v>
      </c>
      <c r="T1763" t="str">
        <f>IFERROR(IF(VLOOKUP(S1763,Bad!$A:$A,1,FALSE)='RAW2'!S1763,"yes","no"),"no")</f>
        <v>no</v>
      </c>
      <c r="U1763" t="str">
        <f>IFERROR(VLOOKUP(F1763,compounds!$A:$B,2,FALSE),"")</f>
        <v/>
      </c>
      <c r="V1763" t="str">
        <f>VLOOKUP(B1763,'volatile collection data'!$O:$P,2,FALSE)</f>
        <v>26.apr.22 17</v>
      </c>
    </row>
    <row r="1764" spans="1:22" x14ac:dyDescent="0.2">
      <c r="A1764" t="s">
        <v>330</v>
      </c>
      <c r="B1764" s="1" t="str">
        <f t="shared" si="164"/>
        <v>2C</v>
      </c>
      <c r="C1764">
        <v>39.545999999999999</v>
      </c>
      <c r="D1764">
        <f t="shared" si="162"/>
        <v>39.549999999999997</v>
      </c>
      <c r="E1764">
        <f>VLOOKUP(D1764,'Peak Combiner'!$A$5:$D$4980,4,FALSE)</f>
        <v>39.53</v>
      </c>
      <c r="F1764">
        <f>IFERROR(VLOOKUP(D1764,rt_comb!$A:$B,2,FALSE),D1764)</f>
        <v>39.549999999999997</v>
      </c>
      <c r="G1764">
        <v>4398387</v>
      </c>
      <c r="H1764">
        <f>SUMIFS($G:$G,$E:$E,18.51,'RAW2'!$A:$A,'RAW2'!A1764)</f>
        <v>91238914</v>
      </c>
      <c r="I1764" s="1" t="str">
        <f>VLOOKUP(A1764,'volatile collection data'!$G$6:$H$69,2,FALSE)</f>
        <v>C</v>
      </c>
      <c r="J1764" s="1">
        <f>VLOOKUP(A1764,'volatile collection data'!$G$6:$I$69,3,FALSE)</f>
        <v>2</v>
      </c>
      <c r="K1764" s="1" t="str">
        <f>VLOOKUP(A1764,'volatile collection data'!$G$6:$N$69,8,FALSE)</f>
        <v>17B</v>
      </c>
      <c r="L1764" s="1">
        <f>VLOOKUP(A1764,'volatile collection data'!$G$6:$J$69,4,FALSE)</f>
        <v>6.35</v>
      </c>
      <c r="M1764" s="1">
        <f>VLOOKUP($A1764,'volatile collection data'!$G$6:$M$69,6,FALSE)</f>
        <v>12</v>
      </c>
      <c r="N1764" s="1">
        <f>VLOOKUP($A1764,'volatile collection data'!$G$6:$M$69,7,FALSE)</f>
        <v>6.35</v>
      </c>
      <c r="O1764" s="1">
        <f>VLOOKUP(A1764,'volatile collection data'!$G$6:$K$69,5,FALSE)</f>
        <v>0</v>
      </c>
      <c r="P1764" s="1" t="str">
        <f t="shared" si="165"/>
        <v>2C</v>
      </c>
      <c r="Q1764">
        <f t="shared" si="163"/>
        <v>3.7958549686307103E-2</v>
      </c>
      <c r="R1764" t="str">
        <f t="shared" si="166"/>
        <v>17B_0-C&amp;6.35%6.35@12</v>
      </c>
      <c r="S1764" t="str">
        <f t="shared" si="167"/>
        <v>2C-17B-VCS-Loc-22</v>
      </c>
      <c r="T1764" t="str">
        <f>IFERROR(IF(VLOOKUP(S1764,Bad!$A:$A,1,FALSE)='RAW2'!S1764,"yes","no"),"no")</f>
        <v>no</v>
      </c>
      <c r="U1764" t="str">
        <f>IFERROR(VLOOKUP(F1764,compounds!$A:$B,2,FALSE),"")</f>
        <v/>
      </c>
      <c r="V1764" t="str">
        <f>VLOOKUP(B1764,'volatile collection data'!$O:$P,2,FALSE)</f>
        <v>26.apr.22 17</v>
      </c>
    </row>
    <row r="1765" spans="1:22" x14ac:dyDescent="0.2">
      <c r="A1765" t="s">
        <v>330</v>
      </c>
      <c r="B1765" s="1" t="str">
        <f t="shared" si="164"/>
        <v>2C</v>
      </c>
      <c r="C1765">
        <v>39.753</v>
      </c>
      <c r="D1765">
        <f t="shared" si="162"/>
        <v>39.75</v>
      </c>
      <c r="E1765">
        <f>VLOOKUP(D1765,'Peak Combiner'!$A$5:$D$4980,4,FALSE)</f>
        <v>39.75</v>
      </c>
      <c r="F1765">
        <f>IFERROR(VLOOKUP(D1765,rt_comb!$A:$B,2,FALSE),D1765)</f>
        <v>39.75</v>
      </c>
      <c r="G1765">
        <v>1308372</v>
      </c>
      <c r="H1765">
        <f>SUMIFS($G:$G,$E:$E,18.51,'RAW2'!$A:$A,'RAW2'!A1765)</f>
        <v>91238914</v>
      </c>
      <c r="I1765" s="1" t="str">
        <f>VLOOKUP(A1765,'volatile collection data'!$G$6:$H$69,2,FALSE)</f>
        <v>C</v>
      </c>
      <c r="J1765" s="1">
        <f>VLOOKUP(A1765,'volatile collection data'!$G$6:$I$69,3,FALSE)</f>
        <v>2</v>
      </c>
      <c r="K1765" s="1" t="str">
        <f>VLOOKUP(A1765,'volatile collection data'!$G$6:$N$69,8,FALSE)</f>
        <v>17B</v>
      </c>
      <c r="L1765" s="1">
        <f>VLOOKUP(A1765,'volatile collection data'!$G$6:$J$69,4,FALSE)</f>
        <v>6.35</v>
      </c>
      <c r="M1765" s="1">
        <f>VLOOKUP($A1765,'volatile collection data'!$G$6:$M$69,6,FALSE)</f>
        <v>12</v>
      </c>
      <c r="N1765" s="1">
        <f>VLOOKUP($A1765,'volatile collection data'!$G$6:$M$69,7,FALSE)</f>
        <v>6.35</v>
      </c>
      <c r="O1765" s="1">
        <f>VLOOKUP(A1765,'volatile collection data'!$G$6:$K$69,5,FALSE)</f>
        <v>0</v>
      </c>
      <c r="P1765" s="1" t="str">
        <f t="shared" si="165"/>
        <v>2C</v>
      </c>
      <c r="Q1765">
        <f t="shared" si="163"/>
        <v>1.1291390132376481E-2</v>
      </c>
      <c r="R1765" t="str">
        <f t="shared" si="166"/>
        <v>17B_0-C&amp;6.35%6.35@12</v>
      </c>
      <c r="S1765" t="str">
        <f t="shared" si="167"/>
        <v>2C-17B-VCS-Loc-22</v>
      </c>
      <c r="T1765" t="str">
        <f>IFERROR(IF(VLOOKUP(S1765,Bad!$A:$A,1,FALSE)='RAW2'!S1765,"yes","no"),"no")</f>
        <v>no</v>
      </c>
      <c r="U1765" t="str">
        <f>IFERROR(VLOOKUP(F1765,compounds!$A:$B,2,FALSE),"")</f>
        <v/>
      </c>
      <c r="V1765" t="str">
        <f>VLOOKUP(B1765,'volatile collection data'!$O:$P,2,FALSE)</f>
        <v>26.apr.22 17</v>
      </c>
    </row>
    <row r="1766" spans="1:22" x14ac:dyDescent="0.2">
      <c r="A1766" t="s">
        <v>365</v>
      </c>
      <c r="B1766" s="1" t="str">
        <f t="shared" si="164"/>
        <v>2D</v>
      </c>
      <c r="C1766">
        <v>4.1749999999999998</v>
      </c>
      <c r="D1766">
        <f t="shared" si="162"/>
        <v>4.18</v>
      </c>
      <c r="E1766">
        <f>VLOOKUP(D1766,'Peak Combiner'!$A$5:$D$4980,4,FALSE)</f>
        <v>4.1500000000000004</v>
      </c>
      <c r="F1766">
        <f>IFERROR(VLOOKUP(D1766,rt_comb!$A:$B,2,FALSE),D1766)</f>
        <v>4.18</v>
      </c>
      <c r="G1766">
        <v>2864187</v>
      </c>
      <c r="H1766">
        <f>SUMIFS($G:$G,$E:$E,18.51,'RAW2'!$A:$A,'RAW2'!A1766)</f>
        <v>62298328</v>
      </c>
      <c r="I1766" s="1" t="str">
        <f>VLOOKUP(A1766,'volatile collection data'!$G$6:$H$69,2,FALSE)</f>
        <v>D</v>
      </c>
      <c r="J1766" s="1">
        <f>VLOOKUP(A1766,'volatile collection data'!$G$6:$I$69,3,FALSE)</f>
        <v>2</v>
      </c>
      <c r="K1766" s="1" t="str">
        <f>VLOOKUP(A1766,'volatile collection data'!$G$6:$N$69,8,FALSE)</f>
        <v>24B</v>
      </c>
      <c r="L1766" s="1">
        <f>VLOOKUP(A1766,'volatile collection data'!$G$6:$J$69,4,FALSE)</f>
        <v>4.59</v>
      </c>
      <c r="M1766" s="1">
        <f>VLOOKUP($A1766,'volatile collection data'!$G$6:$M$69,6,FALSE)</f>
        <v>13</v>
      </c>
      <c r="N1766" s="1">
        <f>VLOOKUP($A1766,'volatile collection data'!$G$6:$M$69,7,FALSE)</f>
        <v>4.59</v>
      </c>
      <c r="O1766" s="1">
        <f>VLOOKUP(A1766,'volatile collection data'!$G$6:$K$69,5,FALSE)</f>
        <v>0</v>
      </c>
      <c r="P1766" s="1" t="str">
        <f t="shared" si="165"/>
        <v>2D</v>
      </c>
      <c r="Q1766">
        <f t="shared" si="163"/>
        <v>5.0082073017508694E-2</v>
      </c>
      <c r="R1766" t="str">
        <f t="shared" si="166"/>
        <v>24B_0-D&amp;4.59%4.59@13</v>
      </c>
      <c r="S1766" t="str">
        <f t="shared" si="167"/>
        <v>2D-24B-VCS-Loc-22</v>
      </c>
      <c r="T1766" t="str">
        <f>IFERROR(IF(VLOOKUP(S1766,Bad!$A:$A,1,FALSE)='RAW2'!S1766,"yes","no"),"no")</f>
        <v>no</v>
      </c>
      <c r="U1766" t="str">
        <f>IFERROR(VLOOKUP(F1766,compounds!$A:$B,2,FALSE),"")</f>
        <v/>
      </c>
      <c r="V1766" t="str">
        <f>VLOOKUP(B1766,'volatile collection data'!$O:$P,2,FALSE)</f>
        <v>27.apr.22 24</v>
      </c>
    </row>
    <row r="1767" spans="1:22" x14ac:dyDescent="0.2">
      <c r="A1767" t="s">
        <v>365</v>
      </c>
      <c r="B1767" s="1" t="str">
        <f t="shared" si="164"/>
        <v>2D</v>
      </c>
      <c r="C1767">
        <v>4.3250000000000002</v>
      </c>
      <c r="D1767">
        <f t="shared" si="162"/>
        <v>4.33</v>
      </c>
      <c r="E1767">
        <f>VLOOKUP(D1767,'Peak Combiner'!$A$5:$D$4980,4,FALSE)</f>
        <v>4.33</v>
      </c>
      <c r="F1767">
        <f>IFERROR(VLOOKUP(D1767,rt_comb!$A:$B,2,FALSE),D1767)</f>
        <v>4.33</v>
      </c>
      <c r="G1767">
        <v>1356617</v>
      </c>
      <c r="H1767">
        <f>SUMIFS($G:$G,$E:$E,18.51,'RAW2'!$A:$A,'RAW2'!A1767)</f>
        <v>62298328</v>
      </c>
      <c r="I1767" s="1" t="str">
        <f>VLOOKUP(A1767,'volatile collection data'!$G$6:$H$69,2,FALSE)</f>
        <v>D</v>
      </c>
      <c r="J1767" s="1">
        <f>VLOOKUP(A1767,'volatile collection data'!$G$6:$I$69,3,FALSE)</f>
        <v>2</v>
      </c>
      <c r="K1767" s="1" t="str">
        <f>VLOOKUP(A1767,'volatile collection data'!$G$6:$N$69,8,FALSE)</f>
        <v>24B</v>
      </c>
      <c r="L1767" s="1">
        <f>VLOOKUP(A1767,'volatile collection data'!$G$6:$J$69,4,FALSE)</f>
        <v>4.59</v>
      </c>
      <c r="M1767" s="1">
        <f>VLOOKUP($A1767,'volatile collection data'!$G$6:$M$69,6,FALSE)</f>
        <v>13</v>
      </c>
      <c r="N1767" s="1">
        <f>VLOOKUP($A1767,'volatile collection data'!$G$6:$M$69,7,FALSE)</f>
        <v>4.59</v>
      </c>
      <c r="O1767" s="1">
        <f>VLOOKUP(A1767,'volatile collection data'!$G$6:$K$69,5,FALSE)</f>
        <v>0</v>
      </c>
      <c r="P1767" s="1" t="str">
        <f t="shared" si="165"/>
        <v>2D</v>
      </c>
      <c r="Q1767">
        <f t="shared" si="163"/>
        <v>2.3721283439521786E-2</v>
      </c>
      <c r="R1767" t="str">
        <f t="shared" si="166"/>
        <v>24B_0-D&amp;4.59%4.59@13</v>
      </c>
      <c r="S1767" t="str">
        <f t="shared" si="167"/>
        <v>2D-24B-VCS-Loc-22</v>
      </c>
      <c r="T1767" t="str">
        <f>IFERROR(IF(VLOOKUP(S1767,Bad!$A:$A,1,FALSE)='RAW2'!S1767,"yes","no"),"no")</f>
        <v>no</v>
      </c>
      <c r="U1767" t="str">
        <f>IFERROR(VLOOKUP(F1767,compounds!$A:$B,2,FALSE),"")</f>
        <v/>
      </c>
      <c r="V1767" t="str">
        <f>VLOOKUP(B1767,'volatile collection data'!$O:$P,2,FALSE)</f>
        <v>27.apr.22 24</v>
      </c>
    </row>
    <row r="1768" spans="1:22" x14ac:dyDescent="0.2">
      <c r="A1768" t="s">
        <v>365</v>
      </c>
      <c r="B1768" s="1" t="str">
        <f t="shared" si="164"/>
        <v>2D</v>
      </c>
      <c r="C1768">
        <v>4.4420000000000002</v>
      </c>
      <c r="D1768">
        <f t="shared" si="162"/>
        <v>4.4400000000000004</v>
      </c>
      <c r="E1768">
        <f>VLOOKUP(D1768,'Peak Combiner'!$A$5:$D$4980,4,FALSE)</f>
        <v>4.4400000000000004</v>
      </c>
      <c r="F1768">
        <f>IFERROR(VLOOKUP(D1768,rt_comb!$A:$B,2,FALSE),D1768)</f>
        <v>4.4400000000000004</v>
      </c>
      <c r="G1768">
        <v>1515172</v>
      </c>
      <c r="H1768">
        <f>SUMIFS($G:$G,$E:$E,18.51,'RAW2'!$A:$A,'RAW2'!A1768)</f>
        <v>62298328</v>
      </c>
      <c r="I1768" s="1" t="str">
        <f>VLOOKUP(A1768,'volatile collection data'!$G$6:$H$69,2,FALSE)</f>
        <v>D</v>
      </c>
      <c r="J1768" s="1">
        <f>VLOOKUP(A1768,'volatile collection data'!$G$6:$I$69,3,FALSE)</f>
        <v>2</v>
      </c>
      <c r="K1768" s="1" t="str">
        <f>VLOOKUP(A1768,'volatile collection data'!$G$6:$N$69,8,FALSE)</f>
        <v>24B</v>
      </c>
      <c r="L1768" s="1">
        <f>VLOOKUP(A1768,'volatile collection data'!$G$6:$J$69,4,FALSE)</f>
        <v>4.59</v>
      </c>
      <c r="M1768" s="1">
        <f>VLOOKUP($A1768,'volatile collection data'!$G$6:$M$69,6,FALSE)</f>
        <v>13</v>
      </c>
      <c r="N1768" s="1">
        <f>VLOOKUP($A1768,'volatile collection data'!$G$6:$M$69,7,FALSE)</f>
        <v>4.59</v>
      </c>
      <c r="O1768" s="1">
        <f>VLOOKUP(A1768,'volatile collection data'!$G$6:$K$69,5,FALSE)</f>
        <v>0</v>
      </c>
      <c r="P1768" s="1" t="str">
        <f t="shared" si="165"/>
        <v>2D</v>
      </c>
      <c r="Q1768">
        <f t="shared" si="163"/>
        <v>2.6493715228120471E-2</v>
      </c>
      <c r="R1768" t="str">
        <f t="shared" si="166"/>
        <v>24B_0-D&amp;4.59%4.59@13</v>
      </c>
      <c r="S1768" t="str">
        <f t="shared" si="167"/>
        <v>2D-24B-VCS-Loc-22</v>
      </c>
      <c r="T1768" t="str">
        <f>IFERROR(IF(VLOOKUP(S1768,Bad!$A:$A,1,FALSE)='RAW2'!S1768,"yes","no"),"no")</f>
        <v>no</v>
      </c>
      <c r="U1768" t="str">
        <f>IFERROR(VLOOKUP(F1768,compounds!$A:$B,2,FALSE),"")</f>
        <v/>
      </c>
      <c r="V1768" t="str">
        <f>VLOOKUP(B1768,'volatile collection data'!$O:$P,2,FALSE)</f>
        <v>27.apr.22 24</v>
      </c>
    </row>
    <row r="1769" spans="1:22" x14ac:dyDescent="0.2">
      <c r="A1769" t="s">
        <v>365</v>
      </c>
      <c r="B1769" s="1" t="str">
        <f t="shared" si="164"/>
        <v>2D</v>
      </c>
      <c r="C1769">
        <v>4.7359999999999998</v>
      </c>
      <c r="D1769">
        <f t="shared" si="162"/>
        <v>4.74</v>
      </c>
      <c r="E1769">
        <f>VLOOKUP(D1769,'Peak Combiner'!$A$5:$D$4980,4,FALSE)</f>
        <v>4.7</v>
      </c>
      <c r="F1769">
        <f>IFERROR(VLOOKUP(D1769,rt_comb!$A:$B,2,FALSE),D1769)</f>
        <v>4.74</v>
      </c>
      <c r="G1769">
        <v>1268614</v>
      </c>
      <c r="H1769">
        <f>SUMIFS($G:$G,$E:$E,18.51,'RAW2'!$A:$A,'RAW2'!A1769)</f>
        <v>62298328</v>
      </c>
      <c r="I1769" s="1" t="str">
        <f>VLOOKUP(A1769,'volatile collection data'!$G$6:$H$69,2,FALSE)</f>
        <v>D</v>
      </c>
      <c r="J1769" s="1">
        <f>VLOOKUP(A1769,'volatile collection data'!$G$6:$I$69,3,FALSE)</f>
        <v>2</v>
      </c>
      <c r="K1769" s="1" t="str">
        <f>VLOOKUP(A1769,'volatile collection data'!$G$6:$N$69,8,FALSE)</f>
        <v>24B</v>
      </c>
      <c r="L1769" s="1">
        <f>VLOOKUP(A1769,'volatile collection data'!$G$6:$J$69,4,FALSE)</f>
        <v>4.59</v>
      </c>
      <c r="M1769" s="1">
        <f>VLOOKUP($A1769,'volatile collection data'!$G$6:$M$69,6,FALSE)</f>
        <v>13</v>
      </c>
      <c r="N1769" s="1">
        <f>VLOOKUP($A1769,'volatile collection data'!$G$6:$M$69,7,FALSE)</f>
        <v>4.59</v>
      </c>
      <c r="O1769" s="1">
        <f>VLOOKUP(A1769,'volatile collection data'!$G$6:$K$69,5,FALSE)</f>
        <v>0</v>
      </c>
      <c r="P1769" s="1" t="str">
        <f t="shared" si="165"/>
        <v>2D</v>
      </c>
      <c r="Q1769">
        <f t="shared" si="163"/>
        <v>2.2182496805911684E-2</v>
      </c>
      <c r="R1769" t="str">
        <f t="shared" si="166"/>
        <v>24B_0-D&amp;4.59%4.59@13</v>
      </c>
      <c r="S1769" t="str">
        <f t="shared" si="167"/>
        <v>2D-24B-VCS-Loc-22</v>
      </c>
      <c r="T1769" t="str">
        <f>IFERROR(IF(VLOOKUP(S1769,Bad!$A:$A,1,FALSE)='RAW2'!S1769,"yes","no"),"no")</f>
        <v>no</v>
      </c>
      <c r="U1769" t="str">
        <f>IFERROR(VLOOKUP(F1769,compounds!$A:$B,2,FALSE),"")</f>
        <v/>
      </c>
      <c r="V1769" t="str">
        <f>VLOOKUP(B1769,'volatile collection data'!$O:$P,2,FALSE)</f>
        <v>27.apr.22 24</v>
      </c>
    </row>
    <row r="1770" spans="1:22" x14ac:dyDescent="0.2">
      <c r="A1770" t="s">
        <v>365</v>
      </c>
      <c r="B1770" s="1" t="str">
        <f t="shared" si="164"/>
        <v>2D</v>
      </c>
      <c r="C1770">
        <v>5.0129999999999999</v>
      </c>
      <c r="D1770">
        <f t="shared" si="162"/>
        <v>5.01</v>
      </c>
      <c r="E1770">
        <f>VLOOKUP(D1770,'Peak Combiner'!$A$5:$D$4980,4,FALSE)</f>
        <v>4.99</v>
      </c>
      <c r="F1770">
        <f>IFERROR(VLOOKUP(D1770,rt_comb!$A:$B,2,FALSE),D1770)</f>
        <v>5.01</v>
      </c>
      <c r="G1770">
        <v>4904280</v>
      </c>
      <c r="H1770">
        <f>SUMIFS($G:$G,$E:$E,18.51,'RAW2'!$A:$A,'RAW2'!A1770)</f>
        <v>62298328</v>
      </c>
      <c r="I1770" s="1" t="str">
        <f>VLOOKUP(A1770,'volatile collection data'!$G$6:$H$69,2,FALSE)</f>
        <v>D</v>
      </c>
      <c r="J1770" s="1">
        <f>VLOOKUP(A1770,'volatile collection data'!$G$6:$I$69,3,FALSE)</f>
        <v>2</v>
      </c>
      <c r="K1770" s="1" t="str">
        <f>VLOOKUP(A1770,'volatile collection data'!$G$6:$N$69,8,FALSE)</f>
        <v>24B</v>
      </c>
      <c r="L1770" s="1">
        <f>VLOOKUP(A1770,'volatile collection data'!$G$6:$J$69,4,FALSE)</f>
        <v>4.59</v>
      </c>
      <c r="M1770" s="1">
        <f>VLOOKUP($A1770,'volatile collection data'!$G$6:$M$69,6,FALSE)</f>
        <v>13</v>
      </c>
      <c r="N1770" s="1">
        <f>VLOOKUP($A1770,'volatile collection data'!$G$6:$M$69,7,FALSE)</f>
        <v>4.59</v>
      </c>
      <c r="O1770" s="1">
        <f>VLOOKUP(A1770,'volatile collection data'!$G$6:$K$69,5,FALSE)</f>
        <v>0</v>
      </c>
      <c r="P1770" s="1" t="str">
        <f t="shared" si="165"/>
        <v>2D</v>
      </c>
      <c r="Q1770">
        <f t="shared" si="163"/>
        <v>8.57543550956371E-2</v>
      </c>
      <c r="R1770" t="str">
        <f t="shared" si="166"/>
        <v>24B_0-D&amp;4.59%4.59@13</v>
      </c>
      <c r="S1770" t="str">
        <f t="shared" si="167"/>
        <v>2D-24B-VCS-Loc-22</v>
      </c>
      <c r="T1770" t="str">
        <f>IFERROR(IF(VLOOKUP(S1770,Bad!$A:$A,1,FALSE)='RAW2'!S1770,"yes","no"),"no")</f>
        <v>no</v>
      </c>
      <c r="U1770" t="str">
        <f>IFERROR(VLOOKUP(F1770,compounds!$A:$B,2,FALSE),"")</f>
        <v/>
      </c>
      <c r="V1770" t="str">
        <f>VLOOKUP(B1770,'volatile collection data'!$O:$P,2,FALSE)</f>
        <v>27.apr.22 24</v>
      </c>
    </row>
    <row r="1771" spans="1:22" x14ac:dyDescent="0.2">
      <c r="A1771" t="s">
        <v>365</v>
      </c>
      <c r="B1771" s="1" t="str">
        <f t="shared" si="164"/>
        <v>2D</v>
      </c>
      <c r="C1771">
        <v>5.1050000000000004</v>
      </c>
      <c r="D1771">
        <f t="shared" si="162"/>
        <v>5.1100000000000003</v>
      </c>
      <c r="E1771">
        <f>VLOOKUP(D1771,'Peak Combiner'!$A$5:$D$4980,4,FALSE)</f>
        <v>5.1100000000000003</v>
      </c>
      <c r="F1771">
        <f>IFERROR(VLOOKUP(D1771,rt_comb!$A:$B,2,FALSE),D1771)</f>
        <v>5.1100000000000003</v>
      </c>
      <c r="G1771">
        <v>3474718</v>
      </c>
      <c r="H1771">
        <f>SUMIFS($G:$G,$E:$E,18.51,'RAW2'!$A:$A,'RAW2'!A1771)</f>
        <v>62298328</v>
      </c>
      <c r="I1771" s="1" t="str">
        <f>VLOOKUP(A1771,'volatile collection data'!$G$6:$H$69,2,FALSE)</f>
        <v>D</v>
      </c>
      <c r="J1771" s="1">
        <f>VLOOKUP(A1771,'volatile collection data'!$G$6:$I$69,3,FALSE)</f>
        <v>2</v>
      </c>
      <c r="K1771" s="1" t="str">
        <f>VLOOKUP(A1771,'volatile collection data'!$G$6:$N$69,8,FALSE)</f>
        <v>24B</v>
      </c>
      <c r="L1771" s="1">
        <f>VLOOKUP(A1771,'volatile collection data'!$G$6:$J$69,4,FALSE)</f>
        <v>4.59</v>
      </c>
      <c r="M1771" s="1">
        <f>VLOOKUP($A1771,'volatile collection data'!$G$6:$M$69,6,FALSE)</f>
        <v>13</v>
      </c>
      <c r="N1771" s="1">
        <f>VLOOKUP($A1771,'volatile collection data'!$G$6:$M$69,7,FALSE)</f>
        <v>4.59</v>
      </c>
      <c r="O1771" s="1">
        <f>VLOOKUP(A1771,'volatile collection data'!$G$6:$K$69,5,FALSE)</f>
        <v>0</v>
      </c>
      <c r="P1771" s="1" t="str">
        <f t="shared" si="165"/>
        <v>2D</v>
      </c>
      <c r="Q1771">
        <f t="shared" si="163"/>
        <v>6.0757583422888166E-2</v>
      </c>
      <c r="R1771" t="str">
        <f t="shared" si="166"/>
        <v>24B_0-D&amp;4.59%4.59@13</v>
      </c>
      <c r="S1771" t="str">
        <f t="shared" si="167"/>
        <v>2D-24B-VCS-Loc-22</v>
      </c>
      <c r="T1771" t="str">
        <f>IFERROR(IF(VLOOKUP(S1771,Bad!$A:$A,1,FALSE)='RAW2'!S1771,"yes","no"),"no")</f>
        <v>no</v>
      </c>
      <c r="U1771" t="str">
        <f>IFERROR(VLOOKUP(F1771,compounds!$A:$B,2,FALSE),"")</f>
        <v/>
      </c>
      <c r="V1771" t="str">
        <f>VLOOKUP(B1771,'volatile collection data'!$O:$P,2,FALSE)</f>
        <v>27.apr.22 24</v>
      </c>
    </row>
    <row r="1772" spans="1:22" x14ac:dyDescent="0.2">
      <c r="A1772" t="s">
        <v>365</v>
      </c>
      <c r="B1772" s="1" t="str">
        <f t="shared" si="164"/>
        <v>2D</v>
      </c>
      <c r="C1772">
        <v>5.3120000000000003</v>
      </c>
      <c r="D1772">
        <f t="shared" si="162"/>
        <v>5.31</v>
      </c>
      <c r="E1772">
        <f>VLOOKUP(D1772,'Peak Combiner'!$A$5:$D$4980,4,FALSE)</f>
        <v>5.31</v>
      </c>
      <c r="F1772">
        <f>IFERROR(VLOOKUP(D1772,rt_comb!$A:$B,2,FALSE),D1772)</f>
        <v>5.31</v>
      </c>
      <c r="G1772">
        <v>6213027</v>
      </c>
      <c r="H1772">
        <f>SUMIFS($G:$G,$E:$E,18.51,'RAW2'!$A:$A,'RAW2'!A1772)</f>
        <v>62298328</v>
      </c>
      <c r="I1772" s="1" t="str">
        <f>VLOOKUP(A1772,'volatile collection data'!$G$6:$H$69,2,FALSE)</f>
        <v>D</v>
      </c>
      <c r="J1772" s="1">
        <f>VLOOKUP(A1772,'volatile collection data'!$G$6:$I$69,3,FALSE)</f>
        <v>2</v>
      </c>
      <c r="K1772" s="1" t="str">
        <f>VLOOKUP(A1772,'volatile collection data'!$G$6:$N$69,8,FALSE)</f>
        <v>24B</v>
      </c>
      <c r="L1772" s="1">
        <f>VLOOKUP(A1772,'volatile collection data'!$G$6:$J$69,4,FALSE)</f>
        <v>4.59</v>
      </c>
      <c r="M1772" s="1">
        <f>VLOOKUP($A1772,'volatile collection data'!$G$6:$M$69,6,FALSE)</f>
        <v>13</v>
      </c>
      <c r="N1772" s="1">
        <f>VLOOKUP($A1772,'volatile collection data'!$G$6:$M$69,7,FALSE)</f>
        <v>4.59</v>
      </c>
      <c r="O1772" s="1">
        <f>VLOOKUP(A1772,'volatile collection data'!$G$6:$K$69,5,FALSE)</f>
        <v>0</v>
      </c>
      <c r="P1772" s="1" t="str">
        <f t="shared" si="165"/>
        <v>2D</v>
      </c>
      <c r="Q1772">
        <f t="shared" si="163"/>
        <v>0.108638602114231</v>
      </c>
      <c r="R1772" t="str">
        <f t="shared" si="166"/>
        <v>24B_0-D&amp;4.59%4.59@13</v>
      </c>
      <c r="S1772" t="str">
        <f t="shared" si="167"/>
        <v>2D-24B-VCS-Loc-22</v>
      </c>
      <c r="T1772" t="str">
        <f>IFERROR(IF(VLOOKUP(S1772,Bad!$A:$A,1,FALSE)='RAW2'!S1772,"yes","no"),"no")</f>
        <v>no</v>
      </c>
      <c r="U1772" t="str">
        <f>IFERROR(VLOOKUP(F1772,compounds!$A:$B,2,FALSE),"")</f>
        <v/>
      </c>
      <c r="V1772" t="str">
        <f>VLOOKUP(B1772,'volatile collection data'!$O:$P,2,FALSE)</f>
        <v>27.apr.22 24</v>
      </c>
    </row>
    <row r="1773" spans="1:22" x14ac:dyDescent="0.2">
      <c r="A1773" t="s">
        <v>365</v>
      </c>
      <c r="B1773" s="1" t="str">
        <f t="shared" si="164"/>
        <v>2D</v>
      </c>
      <c r="C1773">
        <v>5.5629999999999997</v>
      </c>
      <c r="D1773">
        <f t="shared" si="162"/>
        <v>5.56</v>
      </c>
      <c r="E1773">
        <f>VLOOKUP(D1773,'Peak Combiner'!$A$5:$D$4980,4,FALSE)</f>
        <v>5.56</v>
      </c>
      <c r="F1773">
        <f>IFERROR(VLOOKUP(D1773,rt_comb!$A:$B,2,FALSE),D1773)</f>
        <v>5.56</v>
      </c>
      <c r="G1773">
        <v>2552490</v>
      </c>
      <c r="H1773">
        <f>SUMIFS($G:$G,$E:$E,18.51,'RAW2'!$A:$A,'RAW2'!A1773)</f>
        <v>62298328</v>
      </c>
      <c r="I1773" s="1" t="str">
        <f>VLOOKUP(A1773,'volatile collection data'!$G$6:$H$69,2,FALSE)</f>
        <v>D</v>
      </c>
      <c r="J1773" s="1">
        <f>VLOOKUP(A1773,'volatile collection data'!$G$6:$I$69,3,FALSE)</f>
        <v>2</v>
      </c>
      <c r="K1773" s="1" t="str">
        <f>VLOOKUP(A1773,'volatile collection data'!$G$6:$N$69,8,FALSE)</f>
        <v>24B</v>
      </c>
      <c r="L1773" s="1">
        <f>VLOOKUP(A1773,'volatile collection data'!$G$6:$J$69,4,FALSE)</f>
        <v>4.59</v>
      </c>
      <c r="M1773" s="1">
        <f>VLOOKUP($A1773,'volatile collection data'!$G$6:$M$69,6,FALSE)</f>
        <v>13</v>
      </c>
      <c r="N1773" s="1">
        <f>VLOOKUP($A1773,'volatile collection data'!$G$6:$M$69,7,FALSE)</f>
        <v>4.59</v>
      </c>
      <c r="O1773" s="1">
        <f>VLOOKUP(A1773,'volatile collection data'!$G$6:$K$69,5,FALSE)</f>
        <v>0</v>
      </c>
      <c r="P1773" s="1" t="str">
        <f t="shared" si="165"/>
        <v>2D</v>
      </c>
      <c r="Q1773">
        <f t="shared" si="163"/>
        <v>4.463185907779791E-2</v>
      </c>
      <c r="R1773" t="str">
        <f t="shared" si="166"/>
        <v>24B_0-D&amp;4.59%4.59@13</v>
      </c>
      <c r="S1773" t="str">
        <f t="shared" si="167"/>
        <v>2D-24B-VCS-Loc-22</v>
      </c>
      <c r="T1773" t="str">
        <f>IFERROR(IF(VLOOKUP(S1773,Bad!$A:$A,1,FALSE)='RAW2'!S1773,"yes","no"),"no")</f>
        <v>no</v>
      </c>
      <c r="U1773" t="str">
        <f>IFERROR(VLOOKUP(F1773,compounds!$A:$B,2,FALSE),"")</f>
        <v/>
      </c>
      <c r="V1773" t="str">
        <f>VLOOKUP(B1773,'volatile collection data'!$O:$P,2,FALSE)</f>
        <v>27.apr.22 24</v>
      </c>
    </row>
    <row r="1774" spans="1:22" x14ac:dyDescent="0.2">
      <c r="A1774" t="s">
        <v>365</v>
      </c>
      <c r="B1774" s="1" t="str">
        <f t="shared" si="164"/>
        <v>2D</v>
      </c>
      <c r="C1774">
        <v>5.76</v>
      </c>
      <c r="D1774">
        <f t="shared" si="162"/>
        <v>5.76</v>
      </c>
      <c r="E1774">
        <f>VLOOKUP(D1774,'Peak Combiner'!$A$5:$D$4980,4,FALSE)</f>
        <v>5.76</v>
      </c>
      <c r="F1774">
        <f>IFERROR(VLOOKUP(D1774,rt_comb!$A:$B,2,FALSE),D1774)</f>
        <v>5.76</v>
      </c>
      <c r="G1774">
        <v>23002664</v>
      </c>
      <c r="H1774">
        <f>SUMIFS($G:$G,$E:$E,18.51,'RAW2'!$A:$A,'RAW2'!A1774)</f>
        <v>62298328</v>
      </c>
      <c r="I1774" s="1" t="str">
        <f>VLOOKUP(A1774,'volatile collection data'!$G$6:$H$69,2,FALSE)</f>
        <v>D</v>
      </c>
      <c r="J1774" s="1">
        <f>VLOOKUP(A1774,'volatile collection data'!$G$6:$I$69,3,FALSE)</f>
        <v>2</v>
      </c>
      <c r="K1774" s="1" t="str">
        <f>VLOOKUP(A1774,'volatile collection data'!$G$6:$N$69,8,FALSE)</f>
        <v>24B</v>
      </c>
      <c r="L1774" s="1">
        <f>VLOOKUP(A1774,'volatile collection data'!$G$6:$J$69,4,FALSE)</f>
        <v>4.59</v>
      </c>
      <c r="M1774" s="1">
        <f>VLOOKUP($A1774,'volatile collection data'!$G$6:$M$69,6,FALSE)</f>
        <v>13</v>
      </c>
      <c r="N1774" s="1">
        <f>VLOOKUP($A1774,'volatile collection data'!$G$6:$M$69,7,FALSE)</f>
        <v>4.59</v>
      </c>
      <c r="O1774" s="1">
        <f>VLOOKUP(A1774,'volatile collection data'!$G$6:$K$69,5,FALSE)</f>
        <v>0</v>
      </c>
      <c r="P1774" s="1" t="str">
        <f t="shared" si="165"/>
        <v>2D</v>
      </c>
      <c r="Q1774">
        <f t="shared" si="163"/>
        <v>0.40221574151590617</v>
      </c>
      <c r="R1774" t="str">
        <f t="shared" si="166"/>
        <v>24B_0-D&amp;4.59%4.59@13</v>
      </c>
      <c r="S1774" t="str">
        <f t="shared" si="167"/>
        <v>2D-24B-VCS-Loc-22</v>
      </c>
      <c r="T1774" t="str">
        <f>IFERROR(IF(VLOOKUP(S1774,Bad!$A:$A,1,FALSE)='RAW2'!S1774,"yes","no"),"no")</f>
        <v>no</v>
      </c>
      <c r="U1774" t="str">
        <f>IFERROR(VLOOKUP(F1774,compounds!$A:$B,2,FALSE),"")</f>
        <v/>
      </c>
      <c r="V1774" t="str">
        <f>VLOOKUP(B1774,'volatile collection data'!$O:$P,2,FALSE)</f>
        <v>27.apr.22 24</v>
      </c>
    </row>
    <row r="1775" spans="1:22" x14ac:dyDescent="0.2">
      <c r="A1775" t="s">
        <v>365</v>
      </c>
      <c r="B1775" s="1" t="str">
        <f t="shared" si="164"/>
        <v>2D</v>
      </c>
      <c r="C1775">
        <v>5.8490000000000002</v>
      </c>
      <c r="D1775">
        <f t="shared" si="162"/>
        <v>5.85</v>
      </c>
      <c r="E1775">
        <f>VLOOKUP(D1775,'Peak Combiner'!$A$5:$D$4980,4,FALSE)</f>
        <v>5.85</v>
      </c>
      <c r="F1775">
        <f>IFERROR(VLOOKUP(D1775,rt_comb!$A:$B,2,FALSE),D1775)</f>
        <v>5.85</v>
      </c>
      <c r="G1775">
        <v>17101042</v>
      </c>
      <c r="H1775">
        <f>SUMIFS($G:$G,$E:$E,18.51,'RAW2'!$A:$A,'RAW2'!A1775)</f>
        <v>62298328</v>
      </c>
      <c r="I1775" s="1" t="str">
        <f>VLOOKUP(A1775,'volatile collection data'!$G$6:$H$69,2,FALSE)</f>
        <v>D</v>
      </c>
      <c r="J1775" s="1">
        <f>VLOOKUP(A1775,'volatile collection data'!$G$6:$I$69,3,FALSE)</f>
        <v>2</v>
      </c>
      <c r="K1775" s="1" t="str">
        <f>VLOOKUP(A1775,'volatile collection data'!$G$6:$N$69,8,FALSE)</f>
        <v>24B</v>
      </c>
      <c r="L1775" s="1">
        <f>VLOOKUP(A1775,'volatile collection data'!$G$6:$J$69,4,FALSE)</f>
        <v>4.59</v>
      </c>
      <c r="M1775" s="1">
        <f>VLOOKUP($A1775,'volatile collection data'!$G$6:$M$69,6,FALSE)</f>
        <v>13</v>
      </c>
      <c r="N1775" s="1">
        <f>VLOOKUP($A1775,'volatile collection data'!$G$6:$M$69,7,FALSE)</f>
        <v>4.59</v>
      </c>
      <c r="O1775" s="1">
        <f>VLOOKUP(A1775,'volatile collection data'!$G$6:$K$69,5,FALSE)</f>
        <v>0</v>
      </c>
      <c r="P1775" s="1" t="str">
        <f t="shared" si="165"/>
        <v>2D</v>
      </c>
      <c r="Q1775">
        <f t="shared" si="163"/>
        <v>0.29902224754161755</v>
      </c>
      <c r="R1775" t="str">
        <f t="shared" si="166"/>
        <v>24B_0-D&amp;4.59%4.59@13</v>
      </c>
      <c r="S1775" t="str">
        <f t="shared" si="167"/>
        <v>2D-24B-VCS-Loc-22</v>
      </c>
      <c r="T1775" t="str">
        <f>IFERROR(IF(VLOOKUP(S1775,Bad!$A:$A,1,FALSE)='RAW2'!S1775,"yes","no"),"no")</f>
        <v>no</v>
      </c>
      <c r="U1775" t="str">
        <f>IFERROR(VLOOKUP(F1775,compounds!$A:$B,2,FALSE),"")</f>
        <v/>
      </c>
      <c r="V1775" t="str">
        <f>VLOOKUP(B1775,'volatile collection data'!$O:$P,2,FALSE)</f>
        <v>27.apr.22 24</v>
      </c>
    </row>
    <row r="1776" spans="1:22" x14ac:dyDescent="0.2">
      <c r="A1776" t="s">
        <v>365</v>
      </c>
      <c r="B1776" s="1" t="str">
        <f t="shared" si="164"/>
        <v>2D</v>
      </c>
      <c r="C1776">
        <v>5.9370000000000003</v>
      </c>
      <c r="D1776">
        <f t="shared" si="162"/>
        <v>5.94</v>
      </c>
      <c r="E1776">
        <f>VLOOKUP(D1776,'Peak Combiner'!$A$5:$D$4980,4,FALSE)</f>
        <v>5.94</v>
      </c>
      <c r="F1776">
        <f>IFERROR(VLOOKUP(D1776,rt_comb!$A:$B,2,FALSE),D1776)</f>
        <v>5.94</v>
      </c>
      <c r="G1776">
        <v>9970898</v>
      </c>
      <c r="H1776">
        <f>SUMIFS($G:$G,$E:$E,18.51,'RAW2'!$A:$A,'RAW2'!A1776)</f>
        <v>62298328</v>
      </c>
      <c r="I1776" s="1" t="str">
        <f>VLOOKUP(A1776,'volatile collection data'!$G$6:$H$69,2,FALSE)</f>
        <v>D</v>
      </c>
      <c r="J1776" s="1">
        <f>VLOOKUP(A1776,'volatile collection data'!$G$6:$I$69,3,FALSE)</f>
        <v>2</v>
      </c>
      <c r="K1776" s="1" t="str">
        <f>VLOOKUP(A1776,'volatile collection data'!$G$6:$N$69,8,FALSE)</f>
        <v>24B</v>
      </c>
      <c r="L1776" s="1">
        <f>VLOOKUP(A1776,'volatile collection data'!$G$6:$J$69,4,FALSE)</f>
        <v>4.59</v>
      </c>
      <c r="M1776" s="1">
        <f>VLOOKUP($A1776,'volatile collection data'!$G$6:$M$69,6,FALSE)</f>
        <v>13</v>
      </c>
      <c r="N1776" s="1">
        <f>VLOOKUP($A1776,'volatile collection data'!$G$6:$M$69,7,FALSE)</f>
        <v>4.59</v>
      </c>
      <c r="O1776" s="1">
        <f>VLOOKUP(A1776,'volatile collection data'!$G$6:$K$69,5,FALSE)</f>
        <v>0</v>
      </c>
      <c r="P1776" s="1" t="str">
        <f t="shared" si="165"/>
        <v>2D</v>
      </c>
      <c r="Q1776">
        <f t="shared" si="163"/>
        <v>0.17434729006385807</v>
      </c>
      <c r="R1776" t="str">
        <f t="shared" si="166"/>
        <v>24B_0-D&amp;4.59%4.59@13</v>
      </c>
      <c r="S1776" t="str">
        <f t="shared" si="167"/>
        <v>2D-24B-VCS-Loc-22</v>
      </c>
      <c r="T1776" t="str">
        <f>IFERROR(IF(VLOOKUP(S1776,Bad!$A:$A,1,FALSE)='RAW2'!S1776,"yes","no"),"no")</f>
        <v>no</v>
      </c>
      <c r="U1776" t="str">
        <f>IFERROR(VLOOKUP(F1776,compounds!$A:$B,2,FALSE),"")</f>
        <v/>
      </c>
      <c r="V1776" t="str">
        <f>VLOOKUP(B1776,'volatile collection data'!$O:$P,2,FALSE)</f>
        <v>27.apr.22 24</v>
      </c>
    </row>
    <row r="1777" spans="1:22" x14ac:dyDescent="0.2">
      <c r="A1777" t="s">
        <v>365</v>
      </c>
      <c r="B1777" s="1" t="str">
        <f t="shared" si="164"/>
        <v>2D</v>
      </c>
      <c r="C1777">
        <v>6.0350000000000001</v>
      </c>
      <c r="D1777">
        <f t="shared" si="162"/>
        <v>6.04</v>
      </c>
      <c r="E1777">
        <f>VLOOKUP(D1777,'Peak Combiner'!$A$5:$D$4980,4,FALSE)</f>
        <v>6.04</v>
      </c>
      <c r="F1777">
        <f>IFERROR(VLOOKUP(D1777,rt_comb!$A:$B,2,FALSE),D1777)</f>
        <v>6.04</v>
      </c>
      <c r="G1777">
        <v>4607787</v>
      </c>
      <c r="H1777">
        <f>SUMIFS($G:$G,$E:$E,18.51,'RAW2'!$A:$A,'RAW2'!A1777)</f>
        <v>62298328</v>
      </c>
      <c r="I1777" s="1" t="str">
        <f>VLOOKUP(A1777,'volatile collection data'!$G$6:$H$69,2,FALSE)</f>
        <v>D</v>
      </c>
      <c r="J1777" s="1">
        <f>VLOOKUP(A1777,'volatile collection data'!$G$6:$I$69,3,FALSE)</f>
        <v>2</v>
      </c>
      <c r="K1777" s="1" t="str">
        <f>VLOOKUP(A1777,'volatile collection data'!$G$6:$N$69,8,FALSE)</f>
        <v>24B</v>
      </c>
      <c r="L1777" s="1">
        <f>VLOOKUP(A1777,'volatile collection data'!$G$6:$J$69,4,FALSE)</f>
        <v>4.59</v>
      </c>
      <c r="M1777" s="1">
        <f>VLOOKUP($A1777,'volatile collection data'!$G$6:$M$69,6,FALSE)</f>
        <v>13</v>
      </c>
      <c r="N1777" s="1">
        <f>VLOOKUP($A1777,'volatile collection data'!$G$6:$M$69,7,FALSE)</f>
        <v>4.59</v>
      </c>
      <c r="O1777" s="1">
        <f>VLOOKUP(A1777,'volatile collection data'!$G$6:$K$69,5,FALSE)</f>
        <v>0</v>
      </c>
      <c r="P1777" s="1" t="str">
        <f t="shared" si="165"/>
        <v>2D</v>
      </c>
      <c r="Q1777">
        <f t="shared" si="163"/>
        <v>8.0569992456193437E-2</v>
      </c>
      <c r="R1777" t="str">
        <f t="shared" si="166"/>
        <v>24B_0-D&amp;4.59%4.59@13</v>
      </c>
      <c r="S1777" t="str">
        <f t="shared" si="167"/>
        <v>2D-24B-VCS-Loc-22</v>
      </c>
      <c r="T1777" t="str">
        <f>IFERROR(IF(VLOOKUP(S1777,Bad!$A:$A,1,FALSE)='RAW2'!S1777,"yes","no"),"no")</f>
        <v>no</v>
      </c>
      <c r="U1777" t="str">
        <f>IFERROR(VLOOKUP(F1777,compounds!$A:$B,2,FALSE),"")</f>
        <v/>
      </c>
      <c r="V1777" t="str">
        <f>VLOOKUP(B1777,'volatile collection data'!$O:$P,2,FALSE)</f>
        <v>27.apr.22 24</v>
      </c>
    </row>
    <row r="1778" spans="1:22" x14ac:dyDescent="0.2">
      <c r="A1778" t="s">
        <v>365</v>
      </c>
      <c r="B1778" s="1" t="str">
        <f t="shared" si="164"/>
        <v>2D</v>
      </c>
      <c r="C1778">
        <v>6.1239999999999997</v>
      </c>
      <c r="D1778">
        <f t="shared" si="162"/>
        <v>6.12</v>
      </c>
      <c r="E1778">
        <f>VLOOKUP(D1778,'Peak Combiner'!$A$5:$D$4980,4,FALSE)</f>
        <v>6.12</v>
      </c>
      <c r="F1778">
        <f>IFERROR(VLOOKUP(D1778,rt_comb!$A:$B,2,FALSE),D1778)</f>
        <v>6.12</v>
      </c>
      <c r="G1778">
        <v>5648588</v>
      </c>
      <c r="H1778">
        <f>SUMIFS($G:$G,$E:$E,18.51,'RAW2'!$A:$A,'RAW2'!A1778)</f>
        <v>62298328</v>
      </c>
      <c r="I1778" s="1" t="str">
        <f>VLOOKUP(A1778,'volatile collection data'!$G$6:$H$69,2,FALSE)</f>
        <v>D</v>
      </c>
      <c r="J1778" s="1">
        <f>VLOOKUP(A1778,'volatile collection data'!$G$6:$I$69,3,FALSE)</f>
        <v>2</v>
      </c>
      <c r="K1778" s="1" t="str">
        <f>VLOOKUP(A1778,'volatile collection data'!$G$6:$N$69,8,FALSE)</f>
        <v>24B</v>
      </c>
      <c r="L1778" s="1">
        <f>VLOOKUP(A1778,'volatile collection data'!$G$6:$J$69,4,FALSE)</f>
        <v>4.59</v>
      </c>
      <c r="M1778" s="1">
        <f>VLOOKUP($A1778,'volatile collection data'!$G$6:$M$69,6,FALSE)</f>
        <v>13</v>
      </c>
      <c r="N1778" s="1">
        <f>VLOOKUP($A1778,'volatile collection data'!$G$6:$M$69,7,FALSE)</f>
        <v>4.59</v>
      </c>
      <c r="O1778" s="1">
        <f>VLOOKUP(A1778,'volatile collection data'!$G$6:$K$69,5,FALSE)</f>
        <v>0</v>
      </c>
      <c r="P1778" s="1" t="str">
        <f t="shared" si="165"/>
        <v>2D</v>
      </c>
      <c r="Q1778">
        <f t="shared" si="163"/>
        <v>9.8769038705162557E-2</v>
      </c>
      <c r="R1778" t="str">
        <f t="shared" si="166"/>
        <v>24B_0-D&amp;4.59%4.59@13</v>
      </c>
      <c r="S1778" t="str">
        <f t="shared" si="167"/>
        <v>2D-24B-VCS-Loc-22</v>
      </c>
      <c r="T1778" t="str">
        <f>IFERROR(IF(VLOOKUP(S1778,Bad!$A:$A,1,FALSE)='RAW2'!S1778,"yes","no"),"no")</f>
        <v>no</v>
      </c>
      <c r="U1778" t="str">
        <f>IFERROR(VLOOKUP(F1778,compounds!$A:$B,2,FALSE),"")</f>
        <v/>
      </c>
      <c r="V1778" t="str">
        <f>VLOOKUP(B1778,'volatile collection data'!$O:$P,2,FALSE)</f>
        <v>27.apr.22 24</v>
      </c>
    </row>
    <row r="1779" spans="1:22" x14ac:dyDescent="0.2">
      <c r="A1779" t="s">
        <v>365</v>
      </c>
      <c r="B1779" s="1" t="str">
        <f t="shared" si="164"/>
        <v>2D</v>
      </c>
      <c r="C1779">
        <v>6.2569999999999997</v>
      </c>
      <c r="D1779">
        <f t="shared" si="162"/>
        <v>6.26</v>
      </c>
      <c r="E1779">
        <f>VLOOKUP(D1779,'Peak Combiner'!$A$5:$D$4980,4,FALSE)</f>
        <v>6.25</v>
      </c>
      <c r="F1779">
        <f>IFERROR(VLOOKUP(D1779,rt_comb!$A:$B,2,FALSE),D1779)</f>
        <v>6.26</v>
      </c>
      <c r="G1779">
        <v>6277116</v>
      </c>
      <c r="H1779">
        <f>SUMIFS($G:$G,$E:$E,18.51,'RAW2'!$A:$A,'RAW2'!A1779)</f>
        <v>62298328</v>
      </c>
      <c r="I1779" s="1" t="str">
        <f>VLOOKUP(A1779,'volatile collection data'!$G$6:$H$69,2,FALSE)</f>
        <v>D</v>
      </c>
      <c r="J1779" s="1">
        <f>VLOOKUP(A1779,'volatile collection data'!$G$6:$I$69,3,FALSE)</f>
        <v>2</v>
      </c>
      <c r="K1779" s="1" t="str">
        <f>VLOOKUP(A1779,'volatile collection data'!$G$6:$N$69,8,FALSE)</f>
        <v>24B</v>
      </c>
      <c r="L1779" s="1">
        <f>VLOOKUP(A1779,'volatile collection data'!$G$6:$J$69,4,FALSE)</f>
        <v>4.59</v>
      </c>
      <c r="M1779" s="1">
        <f>VLOOKUP($A1779,'volatile collection data'!$G$6:$M$69,6,FALSE)</f>
        <v>13</v>
      </c>
      <c r="N1779" s="1">
        <f>VLOOKUP($A1779,'volatile collection data'!$G$6:$M$69,7,FALSE)</f>
        <v>4.59</v>
      </c>
      <c r="O1779" s="1">
        <f>VLOOKUP(A1779,'volatile collection data'!$G$6:$K$69,5,FALSE)</f>
        <v>0</v>
      </c>
      <c r="P1779" s="1" t="str">
        <f t="shared" si="165"/>
        <v>2D</v>
      </c>
      <c r="Q1779">
        <f t="shared" si="163"/>
        <v>0.10975923773530571</v>
      </c>
      <c r="R1779" t="str">
        <f t="shared" si="166"/>
        <v>24B_0-D&amp;4.59%4.59@13</v>
      </c>
      <c r="S1779" t="str">
        <f t="shared" si="167"/>
        <v>2D-24B-VCS-Loc-22</v>
      </c>
      <c r="T1779" t="str">
        <f>IFERROR(IF(VLOOKUP(S1779,Bad!$A:$A,1,FALSE)='RAW2'!S1779,"yes","no"),"no")</f>
        <v>no</v>
      </c>
      <c r="U1779" t="str">
        <f>IFERROR(VLOOKUP(F1779,compounds!$A:$B,2,FALSE),"")</f>
        <v/>
      </c>
      <c r="V1779" t="str">
        <f>VLOOKUP(B1779,'volatile collection data'!$O:$P,2,FALSE)</f>
        <v>27.apr.22 24</v>
      </c>
    </row>
    <row r="1780" spans="1:22" x14ac:dyDescent="0.2">
      <c r="A1780" t="s">
        <v>365</v>
      </c>
      <c r="B1780" s="1" t="str">
        <f t="shared" si="164"/>
        <v>2D</v>
      </c>
      <c r="C1780">
        <v>6.7069999999999999</v>
      </c>
      <c r="D1780">
        <f t="shared" si="162"/>
        <v>6.71</v>
      </c>
      <c r="E1780">
        <f>VLOOKUP(D1780,'Peak Combiner'!$A$5:$D$4980,4,FALSE)</f>
        <v>6.71</v>
      </c>
      <c r="F1780">
        <f>IFERROR(VLOOKUP(D1780,rt_comb!$A:$B,2,FALSE),D1780)</f>
        <v>6.71</v>
      </c>
      <c r="G1780">
        <v>2175093</v>
      </c>
      <c r="H1780">
        <f>SUMIFS($G:$G,$E:$E,18.51,'RAW2'!$A:$A,'RAW2'!A1780)</f>
        <v>62298328</v>
      </c>
      <c r="I1780" s="1" t="str">
        <f>VLOOKUP(A1780,'volatile collection data'!$G$6:$H$69,2,FALSE)</f>
        <v>D</v>
      </c>
      <c r="J1780" s="1">
        <f>VLOOKUP(A1780,'volatile collection data'!$G$6:$I$69,3,FALSE)</f>
        <v>2</v>
      </c>
      <c r="K1780" s="1" t="str">
        <f>VLOOKUP(A1780,'volatile collection data'!$G$6:$N$69,8,FALSE)</f>
        <v>24B</v>
      </c>
      <c r="L1780" s="1">
        <f>VLOOKUP(A1780,'volatile collection data'!$G$6:$J$69,4,FALSE)</f>
        <v>4.59</v>
      </c>
      <c r="M1780" s="1">
        <f>VLOOKUP($A1780,'volatile collection data'!$G$6:$M$69,6,FALSE)</f>
        <v>13</v>
      </c>
      <c r="N1780" s="1">
        <f>VLOOKUP($A1780,'volatile collection data'!$G$6:$M$69,7,FALSE)</f>
        <v>4.59</v>
      </c>
      <c r="O1780" s="1">
        <f>VLOOKUP(A1780,'volatile collection data'!$G$6:$K$69,5,FALSE)</f>
        <v>0</v>
      </c>
      <c r="P1780" s="1" t="str">
        <f t="shared" si="165"/>
        <v>2D</v>
      </c>
      <c r="Q1780">
        <f t="shared" si="163"/>
        <v>3.8032840190208257E-2</v>
      </c>
      <c r="R1780" t="str">
        <f t="shared" si="166"/>
        <v>24B_0-D&amp;4.59%4.59@13</v>
      </c>
      <c r="S1780" t="str">
        <f t="shared" si="167"/>
        <v>2D-24B-VCS-Loc-22</v>
      </c>
      <c r="T1780" t="str">
        <f>IFERROR(IF(VLOOKUP(S1780,Bad!$A:$A,1,FALSE)='RAW2'!S1780,"yes","no"),"no")</f>
        <v>no</v>
      </c>
      <c r="U1780" t="str">
        <f>IFERROR(VLOOKUP(F1780,compounds!$A:$B,2,FALSE),"")</f>
        <v/>
      </c>
      <c r="V1780" t="str">
        <f>VLOOKUP(B1780,'volatile collection data'!$O:$P,2,FALSE)</f>
        <v>27.apr.22 24</v>
      </c>
    </row>
    <row r="1781" spans="1:22" x14ac:dyDescent="0.2">
      <c r="A1781" t="s">
        <v>365</v>
      </c>
      <c r="B1781" s="1" t="str">
        <f t="shared" si="164"/>
        <v>2D</v>
      </c>
      <c r="C1781">
        <v>7.0910000000000002</v>
      </c>
      <c r="D1781">
        <f t="shared" si="162"/>
        <v>7.09</v>
      </c>
      <c r="E1781">
        <f>VLOOKUP(D1781,'Peak Combiner'!$A$5:$D$4980,4,FALSE)</f>
        <v>7.09</v>
      </c>
      <c r="F1781">
        <f>IFERROR(VLOOKUP(D1781,rt_comb!$A:$B,2,FALSE),D1781)</f>
        <v>7.09</v>
      </c>
      <c r="G1781">
        <v>6468747</v>
      </c>
      <c r="H1781">
        <f>SUMIFS($G:$G,$E:$E,18.51,'RAW2'!$A:$A,'RAW2'!A1781)</f>
        <v>62298328</v>
      </c>
      <c r="I1781" s="1" t="str">
        <f>VLOOKUP(A1781,'volatile collection data'!$G$6:$H$69,2,FALSE)</f>
        <v>D</v>
      </c>
      <c r="J1781" s="1">
        <f>VLOOKUP(A1781,'volatile collection data'!$G$6:$I$69,3,FALSE)</f>
        <v>2</v>
      </c>
      <c r="K1781" s="1" t="str">
        <f>VLOOKUP(A1781,'volatile collection data'!$G$6:$N$69,8,FALSE)</f>
        <v>24B</v>
      </c>
      <c r="L1781" s="1">
        <f>VLOOKUP(A1781,'volatile collection data'!$G$6:$J$69,4,FALSE)</f>
        <v>4.59</v>
      </c>
      <c r="M1781" s="1">
        <f>VLOOKUP($A1781,'volatile collection data'!$G$6:$M$69,6,FALSE)</f>
        <v>13</v>
      </c>
      <c r="N1781" s="1">
        <f>VLOOKUP($A1781,'volatile collection data'!$G$6:$M$69,7,FALSE)</f>
        <v>4.59</v>
      </c>
      <c r="O1781" s="1">
        <f>VLOOKUP(A1781,'volatile collection data'!$G$6:$K$69,5,FALSE)</f>
        <v>0</v>
      </c>
      <c r="P1781" s="1" t="str">
        <f t="shared" si="165"/>
        <v>2D</v>
      </c>
      <c r="Q1781">
        <f t="shared" si="163"/>
        <v>0.11311002374697963</v>
      </c>
      <c r="R1781" t="str">
        <f t="shared" si="166"/>
        <v>24B_0-D&amp;4.59%4.59@13</v>
      </c>
      <c r="S1781" t="str">
        <f t="shared" si="167"/>
        <v>2D-24B-VCS-Loc-22</v>
      </c>
      <c r="T1781" t="str">
        <f>IFERROR(IF(VLOOKUP(S1781,Bad!$A:$A,1,FALSE)='RAW2'!S1781,"yes","no"),"no")</f>
        <v>no</v>
      </c>
      <c r="U1781" t="str">
        <f>IFERROR(VLOOKUP(F1781,compounds!$A:$B,2,FALSE),"")</f>
        <v/>
      </c>
      <c r="V1781" t="str">
        <f>VLOOKUP(B1781,'volatile collection data'!$O:$P,2,FALSE)</f>
        <v>27.apr.22 24</v>
      </c>
    </row>
    <row r="1782" spans="1:22" x14ac:dyDescent="0.2">
      <c r="A1782" t="s">
        <v>365</v>
      </c>
      <c r="B1782" s="1" t="str">
        <f t="shared" si="164"/>
        <v>2D</v>
      </c>
      <c r="C1782">
        <v>7.2590000000000003</v>
      </c>
      <c r="D1782">
        <f t="shared" si="162"/>
        <v>7.26</v>
      </c>
      <c r="E1782">
        <f>VLOOKUP(D1782,'Peak Combiner'!$A$5:$D$4980,4,FALSE)</f>
        <v>7.26</v>
      </c>
      <c r="F1782">
        <f>IFERROR(VLOOKUP(D1782,rt_comb!$A:$B,2,FALSE),D1782)</f>
        <v>7.26</v>
      </c>
      <c r="G1782">
        <v>907096</v>
      </c>
      <c r="H1782">
        <f>SUMIFS($G:$G,$E:$E,18.51,'RAW2'!$A:$A,'RAW2'!A1782)</f>
        <v>62298328</v>
      </c>
      <c r="I1782" s="1" t="str">
        <f>VLOOKUP(A1782,'volatile collection data'!$G$6:$H$69,2,FALSE)</f>
        <v>D</v>
      </c>
      <c r="J1782" s="1">
        <f>VLOOKUP(A1782,'volatile collection data'!$G$6:$I$69,3,FALSE)</f>
        <v>2</v>
      </c>
      <c r="K1782" s="1" t="str">
        <f>VLOOKUP(A1782,'volatile collection data'!$G$6:$N$69,8,FALSE)</f>
        <v>24B</v>
      </c>
      <c r="L1782" s="1">
        <f>VLOOKUP(A1782,'volatile collection data'!$G$6:$J$69,4,FALSE)</f>
        <v>4.59</v>
      </c>
      <c r="M1782" s="1">
        <f>VLOOKUP($A1782,'volatile collection data'!$G$6:$M$69,6,FALSE)</f>
        <v>13</v>
      </c>
      <c r="N1782" s="1">
        <f>VLOOKUP($A1782,'volatile collection data'!$G$6:$M$69,7,FALSE)</f>
        <v>4.59</v>
      </c>
      <c r="O1782" s="1">
        <f>VLOOKUP(A1782,'volatile collection data'!$G$6:$K$69,5,FALSE)</f>
        <v>0</v>
      </c>
      <c r="P1782" s="1" t="str">
        <f t="shared" si="165"/>
        <v>2D</v>
      </c>
      <c r="Q1782">
        <f t="shared" si="163"/>
        <v>1.5861132009149567E-2</v>
      </c>
      <c r="R1782" t="str">
        <f t="shared" si="166"/>
        <v>24B_0-D&amp;4.59%4.59@13</v>
      </c>
      <c r="S1782" t="str">
        <f t="shared" si="167"/>
        <v>2D-24B-VCS-Loc-22</v>
      </c>
      <c r="T1782" t="str">
        <f>IFERROR(IF(VLOOKUP(S1782,Bad!$A:$A,1,FALSE)='RAW2'!S1782,"yes","no"),"no")</f>
        <v>no</v>
      </c>
      <c r="U1782" t="str">
        <f>IFERROR(VLOOKUP(F1782,compounds!$A:$B,2,FALSE),"")</f>
        <v/>
      </c>
      <c r="V1782" t="str">
        <f>VLOOKUP(B1782,'volatile collection data'!$O:$P,2,FALSE)</f>
        <v>27.apr.22 24</v>
      </c>
    </row>
    <row r="1783" spans="1:22" x14ac:dyDescent="0.2">
      <c r="A1783" t="s">
        <v>365</v>
      </c>
      <c r="B1783" s="1" t="str">
        <f t="shared" si="164"/>
        <v>2D</v>
      </c>
      <c r="C1783">
        <v>7.3490000000000002</v>
      </c>
      <c r="D1783">
        <f t="shared" si="162"/>
        <v>7.35</v>
      </c>
      <c r="E1783">
        <f>VLOOKUP(D1783,'Peak Combiner'!$A$5:$D$4980,4,FALSE)</f>
        <v>7.35</v>
      </c>
      <c r="F1783">
        <f>IFERROR(VLOOKUP(D1783,rt_comb!$A:$B,2,FALSE),D1783)</f>
        <v>7.35</v>
      </c>
      <c r="G1783">
        <v>1114420</v>
      </c>
      <c r="H1783">
        <f>SUMIFS($G:$G,$E:$E,18.51,'RAW2'!$A:$A,'RAW2'!A1783)</f>
        <v>62298328</v>
      </c>
      <c r="I1783" s="1" t="str">
        <f>VLOOKUP(A1783,'volatile collection data'!$G$6:$H$69,2,FALSE)</f>
        <v>D</v>
      </c>
      <c r="J1783" s="1">
        <f>VLOOKUP(A1783,'volatile collection data'!$G$6:$I$69,3,FALSE)</f>
        <v>2</v>
      </c>
      <c r="K1783" s="1" t="str">
        <f>VLOOKUP(A1783,'volatile collection data'!$G$6:$N$69,8,FALSE)</f>
        <v>24B</v>
      </c>
      <c r="L1783" s="1">
        <f>VLOOKUP(A1783,'volatile collection data'!$G$6:$J$69,4,FALSE)</f>
        <v>4.59</v>
      </c>
      <c r="M1783" s="1">
        <f>VLOOKUP($A1783,'volatile collection data'!$G$6:$M$69,6,FALSE)</f>
        <v>13</v>
      </c>
      <c r="N1783" s="1">
        <f>VLOOKUP($A1783,'volatile collection data'!$G$6:$M$69,7,FALSE)</f>
        <v>4.59</v>
      </c>
      <c r="O1783" s="1">
        <f>VLOOKUP(A1783,'volatile collection data'!$G$6:$K$69,5,FALSE)</f>
        <v>0</v>
      </c>
      <c r="P1783" s="1" t="str">
        <f t="shared" si="165"/>
        <v>2D</v>
      </c>
      <c r="Q1783">
        <f t="shared" si="163"/>
        <v>1.9486319787141007E-2</v>
      </c>
      <c r="R1783" t="str">
        <f t="shared" si="166"/>
        <v>24B_0-D&amp;4.59%4.59@13</v>
      </c>
      <c r="S1783" t="str">
        <f t="shared" si="167"/>
        <v>2D-24B-VCS-Loc-22</v>
      </c>
      <c r="T1783" t="str">
        <f>IFERROR(IF(VLOOKUP(S1783,Bad!$A:$A,1,FALSE)='RAW2'!S1783,"yes","no"),"no")</f>
        <v>no</v>
      </c>
      <c r="U1783" t="str">
        <f>IFERROR(VLOOKUP(F1783,compounds!$A:$B,2,FALSE),"")</f>
        <v/>
      </c>
      <c r="V1783" t="str">
        <f>VLOOKUP(B1783,'volatile collection data'!$O:$P,2,FALSE)</f>
        <v>27.apr.22 24</v>
      </c>
    </row>
    <row r="1784" spans="1:22" x14ac:dyDescent="0.2">
      <c r="A1784" t="s">
        <v>365</v>
      </c>
      <c r="B1784" s="1" t="str">
        <f t="shared" si="164"/>
        <v>2D</v>
      </c>
      <c r="C1784">
        <v>7.4189999999999996</v>
      </c>
      <c r="D1784">
        <f t="shared" si="162"/>
        <v>7.42</v>
      </c>
      <c r="E1784">
        <f>VLOOKUP(D1784,'Peak Combiner'!$A$5:$D$4980,4,FALSE)</f>
        <v>7.42</v>
      </c>
      <c r="F1784">
        <f>IFERROR(VLOOKUP(D1784,rt_comb!$A:$B,2,FALSE),D1784)</f>
        <v>7.42</v>
      </c>
      <c r="G1784">
        <v>1613259</v>
      </c>
      <c r="H1784">
        <f>SUMIFS($G:$G,$E:$E,18.51,'RAW2'!$A:$A,'RAW2'!A1784)</f>
        <v>62298328</v>
      </c>
      <c r="I1784" s="1" t="str">
        <f>VLOOKUP(A1784,'volatile collection data'!$G$6:$H$69,2,FALSE)</f>
        <v>D</v>
      </c>
      <c r="J1784" s="1">
        <f>VLOOKUP(A1784,'volatile collection data'!$G$6:$I$69,3,FALSE)</f>
        <v>2</v>
      </c>
      <c r="K1784" s="1" t="str">
        <f>VLOOKUP(A1784,'volatile collection data'!$G$6:$N$69,8,FALSE)</f>
        <v>24B</v>
      </c>
      <c r="L1784" s="1">
        <f>VLOOKUP(A1784,'volatile collection data'!$G$6:$J$69,4,FALSE)</f>
        <v>4.59</v>
      </c>
      <c r="M1784" s="1">
        <f>VLOOKUP($A1784,'volatile collection data'!$G$6:$M$69,6,FALSE)</f>
        <v>13</v>
      </c>
      <c r="N1784" s="1">
        <f>VLOOKUP($A1784,'volatile collection data'!$G$6:$M$69,7,FALSE)</f>
        <v>4.59</v>
      </c>
      <c r="O1784" s="1">
        <f>VLOOKUP(A1784,'volatile collection data'!$G$6:$K$69,5,FALSE)</f>
        <v>0</v>
      </c>
      <c r="P1784" s="1" t="str">
        <f t="shared" si="165"/>
        <v>2D</v>
      </c>
      <c r="Q1784">
        <f t="shared" si="163"/>
        <v>2.8208826809895116E-2</v>
      </c>
      <c r="R1784" t="str">
        <f t="shared" si="166"/>
        <v>24B_0-D&amp;4.59%4.59@13</v>
      </c>
      <c r="S1784" t="str">
        <f t="shared" si="167"/>
        <v>2D-24B-VCS-Loc-22</v>
      </c>
      <c r="T1784" t="str">
        <f>IFERROR(IF(VLOOKUP(S1784,Bad!$A:$A,1,FALSE)='RAW2'!S1784,"yes","no"),"no")</f>
        <v>no</v>
      </c>
      <c r="U1784" t="str">
        <f>IFERROR(VLOOKUP(F1784,compounds!$A:$B,2,FALSE),"")</f>
        <v/>
      </c>
      <c r="V1784" t="str">
        <f>VLOOKUP(B1784,'volatile collection data'!$O:$P,2,FALSE)</f>
        <v>27.apr.22 24</v>
      </c>
    </row>
    <row r="1785" spans="1:22" x14ac:dyDescent="0.2">
      <c r="A1785" t="s">
        <v>365</v>
      </c>
      <c r="B1785" s="1" t="str">
        <f t="shared" si="164"/>
        <v>2D</v>
      </c>
      <c r="C1785">
        <v>7.4969999999999999</v>
      </c>
      <c r="D1785">
        <f t="shared" si="162"/>
        <v>7.5</v>
      </c>
      <c r="E1785">
        <f>VLOOKUP(D1785,'Peak Combiner'!$A$5:$D$4980,4,FALSE)</f>
        <v>7.5</v>
      </c>
      <c r="F1785">
        <f>IFERROR(VLOOKUP(D1785,rt_comb!$A:$B,2,FALSE),D1785)</f>
        <v>7.5</v>
      </c>
      <c r="G1785">
        <v>995925</v>
      </c>
      <c r="H1785">
        <f>SUMIFS($G:$G,$E:$E,18.51,'RAW2'!$A:$A,'RAW2'!A1785)</f>
        <v>62298328</v>
      </c>
      <c r="I1785" s="1" t="str">
        <f>VLOOKUP(A1785,'volatile collection data'!$G$6:$H$69,2,FALSE)</f>
        <v>D</v>
      </c>
      <c r="J1785" s="1">
        <f>VLOOKUP(A1785,'volatile collection data'!$G$6:$I$69,3,FALSE)</f>
        <v>2</v>
      </c>
      <c r="K1785" s="1" t="str">
        <f>VLOOKUP(A1785,'volatile collection data'!$G$6:$N$69,8,FALSE)</f>
        <v>24B</v>
      </c>
      <c r="L1785" s="1">
        <f>VLOOKUP(A1785,'volatile collection data'!$G$6:$J$69,4,FALSE)</f>
        <v>4.59</v>
      </c>
      <c r="M1785" s="1">
        <f>VLOOKUP($A1785,'volatile collection data'!$G$6:$M$69,6,FALSE)</f>
        <v>13</v>
      </c>
      <c r="N1785" s="1">
        <f>VLOOKUP($A1785,'volatile collection data'!$G$6:$M$69,7,FALSE)</f>
        <v>4.59</v>
      </c>
      <c r="O1785" s="1">
        <f>VLOOKUP(A1785,'volatile collection data'!$G$6:$K$69,5,FALSE)</f>
        <v>0</v>
      </c>
      <c r="P1785" s="1" t="str">
        <f t="shared" si="165"/>
        <v>2D</v>
      </c>
      <c r="Q1785">
        <f t="shared" si="163"/>
        <v>1.7414361761282467E-2</v>
      </c>
      <c r="R1785" t="str">
        <f t="shared" si="166"/>
        <v>24B_0-D&amp;4.59%4.59@13</v>
      </c>
      <c r="S1785" t="str">
        <f t="shared" si="167"/>
        <v>2D-24B-VCS-Loc-22</v>
      </c>
      <c r="T1785" t="str">
        <f>IFERROR(IF(VLOOKUP(S1785,Bad!$A:$A,1,FALSE)='RAW2'!S1785,"yes","no"),"no")</f>
        <v>no</v>
      </c>
      <c r="U1785" t="str">
        <f>IFERROR(VLOOKUP(F1785,compounds!$A:$B,2,FALSE),"")</f>
        <v/>
      </c>
      <c r="V1785" t="str">
        <f>VLOOKUP(B1785,'volatile collection data'!$O:$P,2,FALSE)</f>
        <v>27.apr.22 24</v>
      </c>
    </row>
    <row r="1786" spans="1:22" x14ac:dyDescent="0.2">
      <c r="A1786" t="s">
        <v>365</v>
      </c>
      <c r="B1786" s="1" t="str">
        <f t="shared" si="164"/>
        <v>2D</v>
      </c>
      <c r="C1786">
        <v>7.7309999999999999</v>
      </c>
      <c r="D1786">
        <f t="shared" si="162"/>
        <v>7.73</v>
      </c>
      <c r="E1786">
        <f>VLOOKUP(D1786,'Peak Combiner'!$A$5:$D$4980,4,FALSE)</f>
        <v>7.73</v>
      </c>
      <c r="F1786">
        <f>IFERROR(VLOOKUP(D1786,rt_comb!$A:$B,2,FALSE),D1786)</f>
        <v>7.73</v>
      </c>
      <c r="G1786">
        <v>2284342</v>
      </c>
      <c r="H1786">
        <f>SUMIFS($G:$G,$E:$E,18.51,'RAW2'!$A:$A,'RAW2'!A1786)</f>
        <v>62298328</v>
      </c>
      <c r="I1786" s="1" t="str">
        <f>VLOOKUP(A1786,'volatile collection data'!$G$6:$H$69,2,FALSE)</f>
        <v>D</v>
      </c>
      <c r="J1786" s="1">
        <f>VLOOKUP(A1786,'volatile collection data'!$G$6:$I$69,3,FALSE)</f>
        <v>2</v>
      </c>
      <c r="K1786" s="1" t="str">
        <f>VLOOKUP(A1786,'volatile collection data'!$G$6:$N$69,8,FALSE)</f>
        <v>24B</v>
      </c>
      <c r="L1786" s="1">
        <f>VLOOKUP(A1786,'volatile collection data'!$G$6:$J$69,4,FALSE)</f>
        <v>4.59</v>
      </c>
      <c r="M1786" s="1">
        <f>VLOOKUP($A1786,'volatile collection data'!$G$6:$M$69,6,FALSE)</f>
        <v>13</v>
      </c>
      <c r="N1786" s="1">
        <f>VLOOKUP($A1786,'volatile collection data'!$G$6:$M$69,7,FALSE)</f>
        <v>4.59</v>
      </c>
      <c r="O1786" s="1">
        <f>VLOOKUP(A1786,'volatile collection data'!$G$6:$K$69,5,FALSE)</f>
        <v>0</v>
      </c>
      <c r="P1786" s="1" t="str">
        <f t="shared" si="165"/>
        <v>2D</v>
      </c>
      <c r="Q1786">
        <f t="shared" si="163"/>
        <v>3.9943126213812803E-2</v>
      </c>
      <c r="R1786" t="str">
        <f t="shared" si="166"/>
        <v>24B_0-D&amp;4.59%4.59@13</v>
      </c>
      <c r="S1786" t="str">
        <f t="shared" si="167"/>
        <v>2D-24B-VCS-Loc-22</v>
      </c>
      <c r="T1786" t="str">
        <f>IFERROR(IF(VLOOKUP(S1786,Bad!$A:$A,1,FALSE)='RAW2'!S1786,"yes","no"),"no")</f>
        <v>no</v>
      </c>
      <c r="U1786" t="str">
        <f>IFERROR(VLOOKUP(F1786,compounds!$A:$B,2,FALSE),"")</f>
        <v/>
      </c>
      <c r="V1786" t="str">
        <f>VLOOKUP(B1786,'volatile collection data'!$O:$P,2,FALSE)</f>
        <v>27.apr.22 24</v>
      </c>
    </row>
    <row r="1787" spans="1:22" x14ac:dyDescent="0.2">
      <c r="A1787" t="s">
        <v>365</v>
      </c>
      <c r="B1787" s="1" t="str">
        <f t="shared" si="164"/>
        <v>2D</v>
      </c>
      <c r="C1787">
        <v>7.8319999999999999</v>
      </c>
      <c r="D1787">
        <f t="shared" si="162"/>
        <v>7.83</v>
      </c>
      <c r="E1787">
        <f>VLOOKUP(D1787,'Peak Combiner'!$A$5:$D$4980,4,FALSE)</f>
        <v>7.83</v>
      </c>
      <c r="F1787">
        <f>IFERROR(VLOOKUP(D1787,rt_comb!$A:$B,2,FALSE),D1787)</f>
        <v>7.83</v>
      </c>
      <c r="G1787">
        <v>3080600</v>
      </c>
      <c r="H1787">
        <f>SUMIFS($G:$G,$E:$E,18.51,'RAW2'!$A:$A,'RAW2'!A1787)</f>
        <v>62298328</v>
      </c>
      <c r="I1787" s="1" t="str">
        <f>VLOOKUP(A1787,'volatile collection data'!$G$6:$H$69,2,FALSE)</f>
        <v>D</v>
      </c>
      <c r="J1787" s="1">
        <f>VLOOKUP(A1787,'volatile collection data'!$G$6:$I$69,3,FALSE)</f>
        <v>2</v>
      </c>
      <c r="K1787" s="1" t="str">
        <f>VLOOKUP(A1787,'volatile collection data'!$G$6:$N$69,8,FALSE)</f>
        <v>24B</v>
      </c>
      <c r="L1787" s="1">
        <f>VLOOKUP(A1787,'volatile collection data'!$G$6:$J$69,4,FALSE)</f>
        <v>4.59</v>
      </c>
      <c r="M1787" s="1">
        <f>VLOOKUP($A1787,'volatile collection data'!$G$6:$M$69,6,FALSE)</f>
        <v>13</v>
      </c>
      <c r="N1787" s="1">
        <f>VLOOKUP($A1787,'volatile collection data'!$G$6:$M$69,7,FALSE)</f>
        <v>4.59</v>
      </c>
      <c r="O1787" s="1">
        <f>VLOOKUP(A1787,'volatile collection data'!$G$6:$K$69,5,FALSE)</f>
        <v>0</v>
      </c>
      <c r="P1787" s="1" t="str">
        <f t="shared" si="165"/>
        <v>2D</v>
      </c>
      <c r="Q1787">
        <f t="shared" si="163"/>
        <v>5.3866187556097865E-2</v>
      </c>
      <c r="R1787" t="str">
        <f t="shared" si="166"/>
        <v>24B_0-D&amp;4.59%4.59@13</v>
      </c>
      <c r="S1787" t="str">
        <f t="shared" si="167"/>
        <v>2D-24B-VCS-Loc-22</v>
      </c>
      <c r="T1787" t="str">
        <f>IFERROR(IF(VLOOKUP(S1787,Bad!$A:$A,1,FALSE)='RAW2'!S1787,"yes","no"),"no")</f>
        <v>no</v>
      </c>
      <c r="U1787" t="str">
        <f>IFERROR(VLOOKUP(F1787,compounds!$A:$B,2,FALSE),"")</f>
        <v/>
      </c>
      <c r="V1787" t="str">
        <f>VLOOKUP(B1787,'volatile collection data'!$O:$P,2,FALSE)</f>
        <v>27.apr.22 24</v>
      </c>
    </row>
    <row r="1788" spans="1:22" x14ac:dyDescent="0.2">
      <c r="A1788" t="s">
        <v>365</v>
      </c>
      <c r="B1788" s="1" t="str">
        <f t="shared" si="164"/>
        <v>2D</v>
      </c>
      <c r="C1788">
        <v>7.9160000000000004</v>
      </c>
      <c r="D1788">
        <f t="shared" si="162"/>
        <v>7.92</v>
      </c>
      <c r="E1788">
        <f>VLOOKUP(D1788,'Peak Combiner'!$A$5:$D$4980,4,FALSE)</f>
        <v>7.92</v>
      </c>
      <c r="F1788">
        <f>IFERROR(VLOOKUP(D1788,rt_comb!$A:$B,2,FALSE),D1788)</f>
        <v>7.92</v>
      </c>
      <c r="G1788">
        <v>4888555</v>
      </c>
      <c r="H1788">
        <f>SUMIFS($G:$G,$E:$E,18.51,'RAW2'!$A:$A,'RAW2'!A1788)</f>
        <v>62298328</v>
      </c>
      <c r="I1788" s="1" t="str">
        <f>VLOOKUP(A1788,'volatile collection data'!$G$6:$H$69,2,FALSE)</f>
        <v>D</v>
      </c>
      <c r="J1788" s="1">
        <f>VLOOKUP(A1788,'volatile collection data'!$G$6:$I$69,3,FALSE)</f>
        <v>2</v>
      </c>
      <c r="K1788" s="1" t="str">
        <f>VLOOKUP(A1788,'volatile collection data'!$G$6:$N$69,8,FALSE)</f>
        <v>24B</v>
      </c>
      <c r="L1788" s="1">
        <f>VLOOKUP(A1788,'volatile collection data'!$G$6:$J$69,4,FALSE)</f>
        <v>4.59</v>
      </c>
      <c r="M1788" s="1">
        <f>VLOOKUP($A1788,'volatile collection data'!$G$6:$M$69,6,FALSE)</f>
        <v>13</v>
      </c>
      <c r="N1788" s="1">
        <f>VLOOKUP($A1788,'volatile collection data'!$G$6:$M$69,7,FALSE)</f>
        <v>4.59</v>
      </c>
      <c r="O1788" s="1">
        <f>VLOOKUP(A1788,'volatile collection data'!$G$6:$K$69,5,FALSE)</f>
        <v>0</v>
      </c>
      <c r="P1788" s="1" t="str">
        <f t="shared" si="165"/>
        <v>2D</v>
      </c>
      <c r="Q1788">
        <f t="shared" si="163"/>
        <v>8.5479393789618899E-2</v>
      </c>
      <c r="R1788" t="str">
        <f t="shared" si="166"/>
        <v>24B_0-D&amp;4.59%4.59@13</v>
      </c>
      <c r="S1788" t="str">
        <f t="shared" si="167"/>
        <v>2D-24B-VCS-Loc-22</v>
      </c>
      <c r="T1788" t="str">
        <f>IFERROR(IF(VLOOKUP(S1788,Bad!$A:$A,1,FALSE)='RAW2'!S1788,"yes","no"),"no")</f>
        <v>no</v>
      </c>
      <c r="U1788" t="str">
        <f>IFERROR(VLOOKUP(F1788,compounds!$A:$B,2,FALSE),"")</f>
        <v/>
      </c>
      <c r="V1788" t="str">
        <f>VLOOKUP(B1788,'volatile collection data'!$O:$P,2,FALSE)</f>
        <v>27.apr.22 24</v>
      </c>
    </row>
    <row r="1789" spans="1:22" x14ac:dyDescent="0.2">
      <c r="A1789" t="s">
        <v>365</v>
      </c>
      <c r="B1789" s="1" t="str">
        <f t="shared" si="164"/>
        <v>2D</v>
      </c>
      <c r="C1789">
        <v>8.01</v>
      </c>
      <c r="D1789">
        <f t="shared" si="162"/>
        <v>8.01</v>
      </c>
      <c r="E1789">
        <f>VLOOKUP(D1789,'Peak Combiner'!$A$5:$D$4980,4,FALSE)</f>
        <v>8.01</v>
      </c>
      <c r="F1789">
        <f>IFERROR(VLOOKUP(D1789,rt_comb!$A:$B,2,FALSE),D1789)</f>
        <v>8.01</v>
      </c>
      <c r="G1789">
        <v>10248902</v>
      </c>
      <c r="H1789">
        <f>SUMIFS($G:$G,$E:$E,18.51,'RAW2'!$A:$A,'RAW2'!A1789)</f>
        <v>62298328</v>
      </c>
      <c r="I1789" s="1" t="str">
        <f>VLOOKUP(A1789,'volatile collection data'!$G$6:$H$69,2,FALSE)</f>
        <v>D</v>
      </c>
      <c r="J1789" s="1">
        <f>VLOOKUP(A1789,'volatile collection data'!$G$6:$I$69,3,FALSE)</f>
        <v>2</v>
      </c>
      <c r="K1789" s="1" t="str">
        <f>VLOOKUP(A1789,'volatile collection data'!$G$6:$N$69,8,FALSE)</f>
        <v>24B</v>
      </c>
      <c r="L1789" s="1">
        <f>VLOOKUP(A1789,'volatile collection data'!$G$6:$J$69,4,FALSE)</f>
        <v>4.59</v>
      </c>
      <c r="M1789" s="1">
        <f>VLOOKUP($A1789,'volatile collection data'!$G$6:$M$69,6,FALSE)</f>
        <v>13</v>
      </c>
      <c r="N1789" s="1">
        <f>VLOOKUP($A1789,'volatile collection data'!$G$6:$M$69,7,FALSE)</f>
        <v>4.59</v>
      </c>
      <c r="O1789" s="1">
        <f>VLOOKUP(A1789,'volatile collection data'!$G$6:$K$69,5,FALSE)</f>
        <v>0</v>
      </c>
      <c r="P1789" s="1" t="str">
        <f t="shared" si="165"/>
        <v>2D</v>
      </c>
      <c r="Q1789">
        <f t="shared" si="163"/>
        <v>0.17920836115564062</v>
      </c>
      <c r="R1789" t="str">
        <f t="shared" si="166"/>
        <v>24B_0-D&amp;4.59%4.59@13</v>
      </c>
      <c r="S1789" t="str">
        <f t="shared" si="167"/>
        <v>2D-24B-VCS-Loc-22</v>
      </c>
      <c r="T1789" t="str">
        <f>IFERROR(IF(VLOOKUP(S1789,Bad!$A:$A,1,FALSE)='RAW2'!S1789,"yes","no"),"no")</f>
        <v>no</v>
      </c>
      <c r="U1789" t="str">
        <f>IFERROR(VLOOKUP(F1789,compounds!$A:$B,2,FALSE),"")</f>
        <v/>
      </c>
      <c r="V1789" t="str">
        <f>VLOOKUP(B1789,'volatile collection data'!$O:$P,2,FALSE)</f>
        <v>27.apr.22 24</v>
      </c>
    </row>
    <row r="1790" spans="1:22" x14ac:dyDescent="0.2">
      <c r="A1790" t="s">
        <v>365</v>
      </c>
      <c r="B1790" s="1" t="str">
        <f t="shared" si="164"/>
        <v>2D</v>
      </c>
      <c r="C1790">
        <v>8.2140000000000004</v>
      </c>
      <c r="D1790">
        <f t="shared" ref="D1790:D1853" si="168">ROUND(C1790,2)</f>
        <v>8.2100000000000009</v>
      </c>
      <c r="E1790">
        <f>VLOOKUP(D1790,'Peak Combiner'!$A$5:$D$4980,4,FALSE)</f>
        <v>8.2100000000000009</v>
      </c>
      <c r="F1790">
        <f>IFERROR(VLOOKUP(D1790,rt_comb!$A:$B,2,FALSE),D1790)</f>
        <v>8.2100000000000009</v>
      </c>
      <c r="G1790">
        <v>3384191</v>
      </c>
      <c r="H1790">
        <f>SUMIFS($G:$G,$E:$E,18.51,'RAW2'!$A:$A,'RAW2'!A1790)</f>
        <v>62298328</v>
      </c>
      <c r="I1790" s="1" t="str">
        <f>VLOOKUP(A1790,'volatile collection data'!$G$6:$H$69,2,FALSE)</f>
        <v>D</v>
      </c>
      <c r="J1790" s="1">
        <f>VLOOKUP(A1790,'volatile collection data'!$G$6:$I$69,3,FALSE)</f>
        <v>2</v>
      </c>
      <c r="K1790" s="1" t="str">
        <f>VLOOKUP(A1790,'volatile collection data'!$G$6:$N$69,8,FALSE)</f>
        <v>24B</v>
      </c>
      <c r="L1790" s="1">
        <f>VLOOKUP(A1790,'volatile collection data'!$G$6:$J$69,4,FALSE)</f>
        <v>4.59</v>
      </c>
      <c r="M1790" s="1">
        <f>VLOOKUP($A1790,'volatile collection data'!$G$6:$M$69,6,FALSE)</f>
        <v>13</v>
      </c>
      <c r="N1790" s="1">
        <f>VLOOKUP($A1790,'volatile collection data'!$G$6:$M$69,7,FALSE)</f>
        <v>4.59</v>
      </c>
      <c r="O1790" s="1">
        <f>VLOOKUP(A1790,'volatile collection data'!$G$6:$K$69,5,FALSE)</f>
        <v>0</v>
      </c>
      <c r="P1790" s="1" t="str">
        <f t="shared" si="165"/>
        <v>2D</v>
      </c>
      <c r="Q1790">
        <f t="shared" ref="Q1790:Q1853" si="169">IFERROR((30/H1790*G1790)/L1790/6,0)</f>
        <v>5.917466309538999E-2</v>
      </c>
      <c r="R1790" t="str">
        <f t="shared" si="166"/>
        <v>24B_0-D&amp;4.59%4.59@13</v>
      </c>
      <c r="S1790" t="str">
        <f t="shared" si="167"/>
        <v>2D-24B-VCS-Loc-22</v>
      </c>
      <c r="T1790" t="str">
        <f>IFERROR(IF(VLOOKUP(S1790,Bad!$A:$A,1,FALSE)='RAW2'!S1790,"yes","no"),"no")</f>
        <v>no</v>
      </c>
      <c r="U1790" t="str">
        <f>IFERROR(VLOOKUP(F1790,compounds!$A:$B,2,FALSE),"")</f>
        <v/>
      </c>
      <c r="V1790" t="str">
        <f>VLOOKUP(B1790,'volatile collection data'!$O:$P,2,FALSE)</f>
        <v>27.apr.22 24</v>
      </c>
    </row>
    <row r="1791" spans="1:22" x14ac:dyDescent="0.2">
      <c r="A1791" t="s">
        <v>365</v>
      </c>
      <c r="B1791" s="1" t="str">
        <f t="shared" si="164"/>
        <v>2D</v>
      </c>
      <c r="C1791">
        <v>8.2789999999999999</v>
      </c>
      <c r="D1791">
        <f t="shared" si="168"/>
        <v>8.2799999999999994</v>
      </c>
      <c r="E1791">
        <f>VLOOKUP(D1791,'Peak Combiner'!$A$5:$D$4980,4,FALSE)</f>
        <v>8.2799999999999994</v>
      </c>
      <c r="F1791">
        <f>IFERROR(VLOOKUP(D1791,rt_comb!$A:$B,2,FALSE),D1791)</f>
        <v>8.2799999999999994</v>
      </c>
      <c r="G1791">
        <v>3783345</v>
      </c>
      <c r="H1791">
        <f>SUMIFS($G:$G,$E:$E,18.51,'RAW2'!$A:$A,'RAW2'!A1791)</f>
        <v>62298328</v>
      </c>
      <c r="I1791" s="1" t="str">
        <f>VLOOKUP(A1791,'volatile collection data'!$G$6:$H$69,2,FALSE)</f>
        <v>D</v>
      </c>
      <c r="J1791" s="1">
        <f>VLOOKUP(A1791,'volatile collection data'!$G$6:$I$69,3,FALSE)</f>
        <v>2</v>
      </c>
      <c r="K1791" s="1" t="str">
        <f>VLOOKUP(A1791,'volatile collection data'!$G$6:$N$69,8,FALSE)</f>
        <v>24B</v>
      </c>
      <c r="L1791" s="1">
        <f>VLOOKUP(A1791,'volatile collection data'!$G$6:$J$69,4,FALSE)</f>
        <v>4.59</v>
      </c>
      <c r="M1791" s="1">
        <f>VLOOKUP($A1791,'volatile collection data'!$G$6:$M$69,6,FALSE)</f>
        <v>13</v>
      </c>
      <c r="N1791" s="1">
        <f>VLOOKUP($A1791,'volatile collection data'!$G$6:$M$69,7,FALSE)</f>
        <v>4.59</v>
      </c>
      <c r="O1791" s="1">
        <f>VLOOKUP(A1791,'volatile collection data'!$G$6:$K$69,5,FALSE)</f>
        <v>0</v>
      </c>
      <c r="P1791" s="1" t="str">
        <f t="shared" si="165"/>
        <v>2D</v>
      </c>
      <c r="Q1791">
        <f t="shared" si="169"/>
        <v>6.6154116522568682E-2</v>
      </c>
      <c r="R1791" t="str">
        <f t="shared" si="166"/>
        <v>24B_0-D&amp;4.59%4.59@13</v>
      </c>
      <c r="S1791" t="str">
        <f t="shared" si="167"/>
        <v>2D-24B-VCS-Loc-22</v>
      </c>
      <c r="T1791" t="str">
        <f>IFERROR(IF(VLOOKUP(S1791,Bad!$A:$A,1,FALSE)='RAW2'!S1791,"yes","no"),"no")</f>
        <v>no</v>
      </c>
      <c r="U1791" t="str">
        <f>IFERROR(VLOOKUP(F1791,compounds!$A:$B,2,FALSE),"")</f>
        <v/>
      </c>
      <c r="V1791" t="str">
        <f>VLOOKUP(B1791,'volatile collection data'!$O:$P,2,FALSE)</f>
        <v>27.apr.22 24</v>
      </c>
    </row>
    <row r="1792" spans="1:22" x14ac:dyDescent="0.2">
      <c r="A1792" t="s">
        <v>365</v>
      </c>
      <c r="B1792" s="1" t="str">
        <f t="shared" si="164"/>
        <v>2D</v>
      </c>
      <c r="C1792">
        <v>8.3689999999999998</v>
      </c>
      <c r="D1792">
        <f t="shared" si="168"/>
        <v>8.3699999999999992</v>
      </c>
      <c r="E1792">
        <f>VLOOKUP(D1792,'Peak Combiner'!$A$5:$D$4980,4,FALSE)</f>
        <v>8.3699999999999992</v>
      </c>
      <c r="F1792">
        <f>IFERROR(VLOOKUP(D1792,rt_comb!$A:$B,2,FALSE),D1792)</f>
        <v>8.3699999999999992</v>
      </c>
      <c r="G1792">
        <v>4078914</v>
      </c>
      <c r="H1792">
        <f>SUMIFS($G:$G,$E:$E,18.51,'RAW2'!$A:$A,'RAW2'!A1792)</f>
        <v>62298328</v>
      </c>
      <c r="I1792" s="1" t="str">
        <f>VLOOKUP(A1792,'volatile collection data'!$G$6:$H$69,2,FALSE)</f>
        <v>D</v>
      </c>
      <c r="J1792" s="1">
        <f>VLOOKUP(A1792,'volatile collection data'!$G$6:$I$69,3,FALSE)</f>
        <v>2</v>
      </c>
      <c r="K1792" s="1" t="str">
        <f>VLOOKUP(A1792,'volatile collection data'!$G$6:$N$69,8,FALSE)</f>
        <v>24B</v>
      </c>
      <c r="L1792" s="1">
        <f>VLOOKUP(A1792,'volatile collection data'!$G$6:$J$69,4,FALSE)</f>
        <v>4.59</v>
      </c>
      <c r="M1792" s="1">
        <f>VLOOKUP($A1792,'volatile collection data'!$G$6:$M$69,6,FALSE)</f>
        <v>13</v>
      </c>
      <c r="N1792" s="1">
        <f>VLOOKUP($A1792,'volatile collection data'!$G$6:$M$69,7,FALSE)</f>
        <v>4.59</v>
      </c>
      <c r="O1792" s="1">
        <f>VLOOKUP(A1792,'volatile collection data'!$G$6:$K$69,5,FALSE)</f>
        <v>0</v>
      </c>
      <c r="P1792" s="1" t="str">
        <f t="shared" si="165"/>
        <v>2D</v>
      </c>
      <c r="Q1792">
        <f t="shared" si="169"/>
        <v>7.1322322453156325E-2</v>
      </c>
      <c r="R1792" t="str">
        <f t="shared" si="166"/>
        <v>24B_0-D&amp;4.59%4.59@13</v>
      </c>
      <c r="S1792" t="str">
        <f t="shared" si="167"/>
        <v>2D-24B-VCS-Loc-22</v>
      </c>
      <c r="T1792" t="str">
        <f>IFERROR(IF(VLOOKUP(S1792,Bad!$A:$A,1,FALSE)='RAW2'!S1792,"yes","no"),"no")</f>
        <v>no</v>
      </c>
      <c r="U1792" t="str">
        <f>IFERROR(VLOOKUP(F1792,compounds!$A:$B,2,FALSE),"")</f>
        <v/>
      </c>
      <c r="V1792" t="str">
        <f>VLOOKUP(B1792,'volatile collection data'!$O:$P,2,FALSE)</f>
        <v>27.apr.22 24</v>
      </c>
    </row>
    <row r="1793" spans="1:22" x14ac:dyDescent="0.2">
      <c r="A1793" t="s">
        <v>365</v>
      </c>
      <c r="B1793" s="1" t="str">
        <f t="shared" si="164"/>
        <v>2D</v>
      </c>
      <c r="C1793">
        <v>8.4740000000000002</v>
      </c>
      <c r="D1793">
        <f t="shared" si="168"/>
        <v>8.4700000000000006</v>
      </c>
      <c r="E1793">
        <f>VLOOKUP(D1793,'Peak Combiner'!$A$5:$D$4980,4,FALSE)</f>
        <v>8.4700000000000006</v>
      </c>
      <c r="F1793">
        <f>IFERROR(VLOOKUP(D1793,rt_comb!$A:$B,2,FALSE),D1793)</f>
        <v>8.4700000000000006</v>
      </c>
      <c r="G1793">
        <v>3486629</v>
      </c>
      <c r="H1793">
        <f>SUMIFS($G:$G,$E:$E,18.51,'RAW2'!$A:$A,'RAW2'!A1793)</f>
        <v>62298328</v>
      </c>
      <c r="I1793" s="1" t="str">
        <f>VLOOKUP(A1793,'volatile collection data'!$G$6:$H$69,2,FALSE)</f>
        <v>D</v>
      </c>
      <c r="J1793" s="1">
        <f>VLOOKUP(A1793,'volatile collection data'!$G$6:$I$69,3,FALSE)</f>
        <v>2</v>
      </c>
      <c r="K1793" s="1" t="str">
        <f>VLOOKUP(A1793,'volatile collection data'!$G$6:$N$69,8,FALSE)</f>
        <v>24B</v>
      </c>
      <c r="L1793" s="1">
        <f>VLOOKUP(A1793,'volatile collection data'!$G$6:$J$69,4,FALSE)</f>
        <v>4.59</v>
      </c>
      <c r="M1793" s="1">
        <f>VLOOKUP($A1793,'volatile collection data'!$G$6:$M$69,6,FALSE)</f>
        <v>13</v>
      </c>
      <c r="N1793" s="1">
        <f>VLOOKUP($A1793,'volatile collection data'!$G$6:$M$69,7,FALSE)</f>
        <v>4.59</v>
      </c>
      <c r="O1793" s="1">
        <f>VLOOKUP(A1793,'volatile collection data'!$G$6:$K$69,5,FALSE)</f>
        <v>0</v>
      </c>
      <c r="P1793" s="1" t="str">
        <f t="shared" si="165"/>
        <v>2D</v>
      </c>
      <c r="Q1793">
        <f t="shared" si="169"/>
        <v>6.0965854590836192E-2</v>
      </c>
      <c r="R1793" t="str">
        <f t="shared" si="166"/>
        <v>24B_0-D&amp;4.59%4.59@13</v>
      </c>
      <c r="S1793" t="str">
        <f t="shared" si="167"/>
        <v>2D-24B-VCS-Loc-22</v>
      </c>
      <c r="T1793" t="str">
        <f>IFERROR(IF(VLOOKUP(S1793,Bad!$A:$A,1,FALSE)='RAW2'!S1793,"yes","no"),"no")</f>
        <v>no</v>
      </c>
      <c r="U1793" t="str">
        <f>IFERROR(VLOOKUP(F1793,compounds!$A:$B,2,FALSE),"")</f>
        <v/>
      </c>
      <c r="V1793" t="str">
        <f>VLOOKUP(B1793,'volatile collection data'!$O:$P,2,FALSE)</f>
        <v>27.apr.22 24</v>
      </c>
    </row>
    <row r="1794" spans="1:22" x14ac:dyDescent="0.2">
      <c r="A1794" t="s">
        <v>365</v>
      </c>
      <c r="B1794" s="1" t="str">
        <f t="shared" si="164"/>
        <v>2D</v>
      </c>
      <c r="C1794">
        <v>8.5549999999999997</v>
      </c>
      <c r="D1794">
        <f t="shared" si="168"/>
        <v>8.56</v>
      </c>
      <c r="E1794">
        <f>VLOOKUP(D1794,'Peak Combiner'!$A$5:$D$4980,4,FALSE)</f>
        <v>8.56</v>
      </c>
      <c r="F1794">
        <f>IFERROR(VLOOKUP(D1794,rt_comb!$A:$B,2,FALSE),D1794)</f>
        <v>8.56</v>
      </c>
      <c r="G1794">
        <v>4181964</v>
      </c>
      <c r="H1794">
        <f>SUMIFS($G:$G,$E:$E,18.51,'RAW2'!$A:$A,'RAW2'!A1794)</f>
        <v>62298328</v>
      </c>
      <c r="I1794" s="1" t="str">
        <f>VLOOKUP(A1794,'volatile collection data'!$G$6:$H$69,2,FALSE)</f>
        <v>D</v>
      </c>
      <c r="J1794" s="1">
        <f>VLOOKUP(A1794,'volatile collection data'!$G$6:$I$69,3,FALSE)</f>
        <v>2</v>
      </c>
      <c r="K1794" s="1" t="str">
        <f>VLOOKUP(A1794,'volatile collection data'!$G$6:$N$69,8,FALSE)</f>
        <v>24B</v>
      </c>
      <c r="L1794" s="1">
        <f>VLOOKUP(A1794,'volatile collection data'!$G$6:$J$69,4,FALSE)</f>
        <v>4.59</v>
      </c>
      <c r="M1794" s="1">
        <f>VLOOKUP($A1794,'volatile collection data'!$G$6:$M$69,6,FALSE)</f>
        <v>13</v>
      </c>
      <c r="N1794" s="1">
        <f>VLOOKUP($A1794,'volatile collection data'!$G$6:$M$69,7,FALSE)</f>
        <v>4.59</v>
      </c>
      <c r="O1794" s="1">
        <f>VLOOKUP(A1794,'volatile collection data'!$G$6:$K$69,5,FALSE)</f>
        <v>0</v>
      </c>
      <c r="P1794" s="1" t="str">
        <f t="shared" si="165"/>
        <v>2D</v>
      </c>
      <c r="Q1794">
        <f t="shared" si="169"/>
        <v>7.3124215145377286E-2</v>
      </c>
      <c r="R1794" t="str">
        <f t="shared" si="166"/>
        <v>24B_0-D&amp;4.59%4.59@13</v>
      </c>
      <c r="S1794" t="str">
        <f t="shared" si="167"/>
        <v>2D-24B-VCS-Loc-22</v>
      </c>
      <c r="T1794" t="str">
        <f>IFERROR(IF(VLOOKUP(S1794,Bad!$A:$A,1,FALSE)='RAW2'!S1794,"yes","no"),"no")</f>
        <v>no</v>
      </c>
      <c r="U1794" t="str">
        <f>IFERROR(VLOOKUP(F1794,compounds!$A:$B,2,FALSE),"")</f>
        <v/>
      </c>
      <c r="V1794" t="str">
        <f>VLOOKUP(B1794,'volatile collection data'!$O:$P,2,FALSE)</f>
        <v>27.apr.22 24</v>
      </c>
    </row>
    <row r="1795" spans="1:22" x14ac:dyDescent="0.2">
      <c r="A1795" t="s">
        <v>365</v>
      </c>
      <c r="B1795" s="1" t="str">
        <f t="shared" ref="B1795:B1858" si="170">LEFT(A1795,FIND("-",A1795)-1)</f>
        <v>2D</v>
      </c>
      <c r="C1795">
        <v>8.6980000000000004</v>
      </c>
      <c r="D1795">
        <f t="shared" si="168"/>
        <v>8.6999999999999993</v>
      </c>
      <c r="E1795">
        <f>VLOOKUP(D1795,'Peak Combiner'!$A$5:$D$4980,4,FALSE)</f>
        <v>8.6999999999999993</v>
      </c>
      <c r="F1795">
        <f>IFERROR(VLOOKUP(D1795,rt_comb!$A:$B,2,FALSE),D1795)</f>
        <v>8.6999999999999993</v>
      </c>
      <c r="G1795">
        <v>11100938</v>
      </c>
      <c r="H1795">
        <f>SUMIFS($G:$G,$E:$E,18.51,'RAW2'!$A:$A,'RAW2'!A1795)</f>
        <v>62298328</v>
      </c>
      <c r="I1795" s="1" t="str">
        <f>VLOOKUP(A1795,'volatile collection data'!$G$6:$H$69,2,FALSE)</f>
        <v>D</v>
      </c>
      <c r="J1795" s="1">
        <f>VLOOKUP(A1795,'volatile collection data'!$G$6:$I$69,3,FALSE)</f>
        <v>2</v>
      </c>
      <c r="K1795" s="1" t="str">
        <f>VLOOKUP(A1795,'volatile collection data'!$G$6:$N$69,8,FALSE)</f>
        <v>24B</v>
      </c>
      <c r="L1795" s="1">
        <f>VLOOKUP(A1795,'volatile collection data'!$G$6:$J$69,4,FALSE)</f>
        <v>4.59</v>
      </c>
      <c r="M1795" s="1">
        <f>VLOOKUP($A1795,'volatile collection data'!$G$6:$M$69,6,FALSE)</f>
        <v>13</v>
      </c>
      <c r="N1795" s="1">
        <f>VLOOKUP($A1795,'volatile collection data'!$G$6:$M$69,7,FALSE)</f>
        <v>4.59</v>
      </c>
      <c r="O1795" s="1">
        <f>VLOOKUP(A1795,'volatile collection data'!$G$6:$K$69,5,FALSE)</f>
        <v>0</v>
      </c>
      <c r="P1795" s="1" t="str">
        <f t="shared" ref="P1795:P1858" si="171">J1795&amp;I1795</f>
        <v>2D</v>
      </c>
      <c r="Q1795">
        <f t="shared" si="169"/>
        <v>0.19410673516737451</v>
      </c>
      <c r="R1795" t="str">
        <f t="shared" ref="R1795:R1858" si="172">K1795&amp;"_"&amp;O1795&amp;"-"&amp;I1795&amp;"&amp;"&amp;L1795&amp;"%"&amp;N1795&amp;"@"&amp;M1795</f>
        <v>24B_0-D&amp;4.59%4.59@13</v>
      </c>
      <c r="S1795" t="str">
        <f t="shared" ref="S1795:S1858" si="173">A1795</f>
        <v>2D-24B-VCS-Loc-22</v>
      </c>
      <c r="T1795" t="str">
        <f>IFERROR(IF(VLOOKUP(S1795,Bad!$A:$A,1,FALSE)='RAW2'!S1795,"yes","no"),"no")</f>
        <v>no</v>
      </c>
      <c r="U1795" t="str">
        <f>IFERROR(VLOOKUP(F1795,compounds!$A:$B,2,FALSE),"")</f>
        <v/>
      </c>
      <c r="V1795" t="str">
        <f>VLOOKUP(B1795,'volatile collection data'!$O:$P,2,FALSE)</f>
        <v>27.apr.22 24</v>
      </c>
    </row>
    <row r="1796" spans="1:22" x14ac:dyDescent="0.2">
      <c r="A1796" t="s">
        <v>365</v>
      </c>
      <c r="B1796" s="1" t="str">
        <f t="shared" si="170"/>
        <v>2D</v>
      </c>
      <c r="C1796">
        <v>8.81</v>
      </c>
      <c r="D1796">
        <f t="shared" si="168"/>
        <v>8.81</v>
      </c>
      <c r="E1796">
        <f>VLOOKUP(D1796,'Peak Combiner'!$A$5:$D$4980,4,FALSE)</f>
        <v>8.81</v>
      </c>
      <c r="F1796">
        <f>IFERROR(VLOOKUP(D1796,rt_comb!$A:$B,2,FALSE),D1796)</f>
        <v>8.81</v>
      </c>
      <c r="G1796">
        <v>31651653</v>
      </c>
      <c r="H1796">
        <f>SUMIFS($G:$G,$E:$E,18.51,'RAW2'!$A:$A,'RAW2'!A1796)</f>
        <v>62298328</v>
      </c>
      <c r="I1796" s="1" t="str">
        <f>VLOOKUP(A1796,'volatile collection data'!$G$6:$H$69,2,FALSE)</f>
        <v>D</v>
      </c>
      <c r="J1796" s="1">
        <f>VLOOKUP(A1796,'volatile collection data'!$G$6:$I$69,3,FALSE)</f>
        <v>2</v>
      </c>
      <c r="K1796" s="1" t="str">
        <f>VLOOKUP(A1796,'volatile collection data'!$G$6:$N$69,8,FALSE)</f>
        <v>24B</v>
      </c>
      <c r="L1796" s="1">
        <f>VLOOKUP(A1796,'volatile collection data'!$G$6:$J$69,4,FALSE)</f>
        <v>4.59</v>
      </c>
      <c r="M1796" s="1">
        <f>VLOOKUP($A1796,'volatile collection data'!$G$6:$M$69,6,FALSE)</f>
        <v>13</v>
      </c>
      <c r="N1796" s="1">
        <f>VLOOKUP($A1796,'volatile collection data'!$G$6:$M$69,7,FALSE)</f>
        <v>4.59</v>
      </c>
      <c r="O1796" s="1">
        <f>VLOOKUP(A1796,'volatile collection data'!$G$6:$K$69,5,FALSE)</f>
        <v>0</v>
      </c>
      <c r="P1796" s="1" t="str">
        <f t="shared" si="171"/>
        <v>2D</v>
      </c>
      <c r="Q1796">
        <f t="shared" si="169"/>
        <v>0.55344863888805029</v>
      </c>
      <c r="R1796" t="str">
        <f t="shared" si="172"/>
        <v>24B_0-D&amp;4.59%4.59@13</v>
      </c>
      <c r="S1796" t="str">
        <f t="shared" si="173"/>
        <v>2D-24B-VCS-Loc-22</v>
      </c>
      <c r="T1796" t="str">
        <f>IFERROR(IF(VLOOKUP(S1796,Bad!$A:$A,1,FALSE)='RAW2'!S1796,"yes","no"),"no")</f>
        <v>no</v>
      </c>
      <c r="U1796" t="str">
        <f>IFERROR(VLOOKUP(F1796,compounds!$A:$B,2,FALSE),"")</f>
        <v/>
      </c>
      <c r="V1796" t="str">
        <f>VLOOKUP(B1796,'volatile collection data'!$O:$P,2,FALSE)</f>
        <v>27.apr.22 24</v>
      </c>
    </row>
    <row r="1797" spans="1:22" x14ac:dyDescent="0.2">
      <c r="A1797" t="s">
        <v>365</v>
      </c>
      <c r="B1797" s="1" t="str">
        <f t="shared" si="170"/>
        <v>2D</v>
      </c>
      <c r="C1797">
        <v>8.8889999999999993</v>
      </c>
      <c r="D1797">
        <f t="shared" si="168"/>
        <v>8.89</v>
      </c>
      <c r="E1797">
        <f>VLOOKUP(D1797,'Peak Combiner'!$A$5:$D$4980,4,FALSE)</f>
        <v>8.89</v>
      </c>
      <c r="F1797">
        <f>IFERROR(VLOOKUP(D1797,rt_comb!$A:$B,2,FALSE),D1797)</f>
        <v>8.89</v>
      </c>
      <c r="G1797">
        <v>35312443</v>
      </c>
      <c r="H1797">
        <f>SUMIFS($G:$G,$E:$E,18.51,'RAW2'!$A:$A,'RAW2'!A1797)</f>
        <v>62298328</v>
      </c>
      <c r="I1797" s="1" t="str">
        <f>VLOOKUP(A1797,'volatile collection data'!$G$6:$H$69,2,FALSE)</f>
        <v>D</v>
      </c>
      <c r="J1797" s="1">
        <f>VLOOKUP(A1797,'volatile collection data'!$G$6:$I$69,3,FALSE)</f>
        <v>2</v>
      </c>
      <c r="K1797" s="1" t="str">
        <f>VLOOKUP(A1797,'volatile collection data'!$G$6:$N$69,8,FALSE)</f>
        <v>24B</v>
      </c>
      <c r="L1797" s="1">
        <f>VLOOKUP(A1797,'volatile collection data'!$G$6:$J$69,4,FALSE)</f>
        <v>4.59</v>
      </c>
      <c r="M1797" s="1">
        <f>VLOOKUP($A1797,'volatile collection data'!$G$6:$M$69,6,FALSE)</f>
        <v>13</v>
      </c>
      <c r="N1797" s="1">
        <f>VLOOKUP($A1797,'volatile collection data'!$G$6:$M$69,7,FALSE)</f>
        <v>4.59</v>
      </c>
      <c r="O1797" s="1">
        <f>VLOOKUP(A1797,'volatile collection data'!$G$6:$K$69,5,FALSE)</f>
        <v>0</v>
      </c>
      <c r="P1797" s="1" t="str">
        <f t="shared" si="171"/>
        <v>2D</v>
      </c>
      <c r="Q1797">
        <f t="shared" si="169"/>
        <v>0.61745980578524151</v>
      </c>
      <c r="R1797" t="str">
        <f t="shared" si="172"/>
        <v>24B_0-D&amp;4.59%4.59@13</v>
      </c>
      <c r="S1797" t="str">
        <f t="shared" si="173"/>
        <v>2D-24B-VCS-Loc-22</v>
      </c>
      <c r="T1797" t="str">
        <f>IFERROR(IF(VLOOKUP(S1797,Bad!$A:$A,1,FALSE)='RAW2'!S1797,"yes","no"),"no")</f>
        <v>no</v>
      </c>
      <c r="U1797" t="str">
        <f>IFERROR(VLOOKUP(F1797,compounds!$A:$B,2,FALSE),"")</f>
        <v/>
      </c>
      <c r="V1797" t="str">
        <f>VLOOKUP(B1797,'volatile collection data'!$O:$P,2,FALSE)</f>
        <v>27.apr.22 24</v>
      </c>
    </row>
    <row r="1798" spans="1:22" x14ac:dyDescent="0.2">
      <c r="A1798" t="s">
        <v>365</v>
      </c>
      <c r="B1798" s="1" t="str">
        <f t="shared" si="170"/>
        <v>2D</v>
      </c>
      <c r="C1798">
        <v>8.9770000000000003</v>
      </c>
      <c r="D1798">
        <f t="shared" si="168"/>
        <v>8.98</v>
      </c>
      <c r="E1798">
        <f>VLOOKUP(D1798,'Peak Combiner'!$A$5:$D$4980,4,FALSE)</f>
        <v>8.9600000000000009</v>
      </c>
      <c r="F1798">
        <f>IFERROR(VLOOKUP(D1798,rt_comb!$A:$B,2,FALSE),D1798)</f>
        <v>8.9700000000000006</v>
      </c>
      <c r="G1798">
        <v>21447105</v>
      </c>
      <c r="H1798">
        <f>SUMIFS($G:$G,$E:$E,18.51,'RAW2'!$A:$A,'RAW2'!A1798)</f>
        <v>62298328</v>
      </c>
      <c r="I1798" s="1" t="str">
        <f>VLOOKUP(A1798,'volatile collection data'!$G$6:$H$69,2,FALSE)</f>
        <v>D</v>
      </c>
      <c r="J1798" s="1">
        <f>VLOOKUP(A1798,'volatile collection data'!$G$6:$I$69,3,FALSE)</f>
        <v>2</v>
      </c>
      <c r="K1798" s="1" t="str">
        <f>VLOOKUP(A1798,'volatile collection data'!$G$6:$N$69,8,FALSE)</f>
        <v>24B</v>
      </c>
      <c r="L1798" s="1">
        <f>VLOOKUP(A1798,'volatile collection data'!$G$6:$J$69,4,FALSE)</f>
        <v>4.59</v>
      </c>
      <c r="M1798" s="1">
        <f>VLOOKUP($A1798,'volatile collection data'!$G$6:$M$69,6,FALSE)</f>
        <v>13</v>
      </c>
      <c r="N1798" s="1">
        <f>VLOOKUP($A1798,'volatile collection data'!$G$6:$M$69,7,FALSE)</f>
        <v>4.59</v>
      </c>
      <c r="O1798" s="1">
        <f>VLOOKUP(A1798,'volatile collection data'!$G$6:$K$69,5,FALSE)</f>
        <v>0</v>
      </c>
      <c r="P1798" s="1" t="str">
        <f t="shared" si="171"/>
        <v>2D</v>
      </c>
      <c r="Q1798">
        <f t="shared" si="169"/>
        <v>0.37501583472872957</v>
      </c>
      <c r="R1798" t="str">
        <f t="shared" si="172"/>
        <v>24B_0-D&amp;4.59%4.59@13</v>
      </c>
      <c r="S1798" t="str">
        <f t="shared" si="173"/>
        <v>2D-24B-VCS-Loc-22</v>
      </c>
      <c r="T1798" t="str">
        <f>IFERROR(IF(VLOOKUP(S1798,Bad!$A:$A,1,FALSE)='RAW2'!S1798,"yes","no"),"no")</f>
        <v>no</v>
      </c>
      <c r="U1798" t="str">
        <f>IFERROR(VLOOKUP(F1798,compounds!$A:$B,2,FALSE),"")</f>
        <v>bpinene</v>
      </c>
      <c r="V1798" t="str">
        <f>VLOOKUP(B1798,'volatile collection data'!$O:$P,2,FALSE)</f>
        <v>27.apr.22 24</v>
      </c>
    </row>
    <row r="1799" spans="1:22" x14ac:dyDescent="0.2">
      <c r="A1799" t="s">
        <v>365</v>
      </c>
      <c r="B1799" s="1" t="str">
        <f t="shared" si="170"/>
        <v>2D</v>
      </c>
      <c r="C1799">
        <v>9.0939999999999994</v>
      </c>
      <c r="D1799">
        <f t="shared" si="168"/>
        <v>9.09</v>
      </c>
      <c r="E1799">
        <f>VLOOKUP(D1799,'Peak Combiner'!$A$5:$D$4980,4,FALSE)</f>
        <v>9.09</v>
      </c>
      <c r="F1799">
        <f>IFERROR(VLOOKUP(D1799,rt_comb!$A:$B,2,FALSE),D1799)</f>
        <v>9.09</v>
      </c>
      <c r="G1799">
        <v>19314951</v>
      </c>
      <c r="H1799">
        <f>SUMIFS($G:$G,$E:$E,18.51,'RAW2'!$A:$A,'RAW2'!A1799)</f>
        <v>62298328</v>
      </c>
      <c r="I1799" s="1" t="str">
        <f>VLOOKUP(A1799,'volatile collection data'!$G$6:$H$69,2,FALSE)</f>
        <v>D</v>
      </c>
      <c r="J1799" s="1">
        <f>VLOOKUP(A1799,'volatile collection data'!$G$6:$I$69,3,FALSE)</f>
        <v>2</v>
      </c>
      <c r="K1799" s="1" t="str">
        <f>VLOOKUP(A1799,'volatile collection data'!$G$6:$N$69,8,FALSE)</f>
        <v>24B</v>
      </c>
      <c r="L1799" s="1">
        <f>VLOOKUP(A1799,'volatile collection data'!$G$6:$J$69,4,FALSE)</f>
        <v>4.59</v>
      </c>
      <c r="M1799" s="1">
        <f>VLOOKUP($A1799,'volatile collection data'!$G$6:$M$69,6,FALSE)</f>
        <v>13</v>
      </c>
      <c r="N1799" s="1">
        <f>VLOOKUP($A1799,'volatile collection data'!$G$6:$M$69,7,FALSE)</f>
        <v>4.59</v>
      </c>
      <c r="O1799" s="1">
        <f>VLOOKUP(A1799,'volatile collection data'!$G$6:$K$69,5,FALSE)</f>
        <v>0</v>
      </c>
      <c r="P1799" s="1" t="str">
        <f t="shared" si="171"/>
        <v>2D</v>
      </c>
      <c r="Q1799">
        <f t="shared" si="169"/>
        <v>0.33773380938870351</v>
      </c>
      <c r="R1799" t="str">
        <f t="shared" si="172"/>
        <v>24B_0-D&amp;4.59%4.59@13</v>
      </c>
      <c r="S1799" t="str">
        <f t="shared" si="173"/>
        <v>2D-24B-VCS-Loc-22</v>
      </c>
      <c r="T1799" t="str">
        <f>IFERROR(IF(VLOOKUP(S1799,Bad!$A:$A,1,FALSE)='RAW2'!S1799,"yes","no"),"no")</f>
        <v>no</v>
      </c>
      <c r="U1799" t="str">
        <f>IFERROR(VLOOKUP(F1799,compounds!$A:$B,2,FALSE),"")</f>
        <v/>
      </c>
      <c r="V1799" t="str">
        <f>VLOOKUP(B1799,'volatile collection data'!$O:$P,2,FALSE)</f>
        <v>27.apr.22 24</v>
      </c>
    </row>
    <row r="1800" spans="1:22" x14ac:dyDescent="0.2">
      <c r="A1800" t="s">
        <v>365</v>
      </c>
      <c r="B1800" s="1" t="str">
        <f t="shared" si="170"/>
        <v>2D</v>
      </c>
      <c r="C1800">
        <v>9.1820000000000004</v>
      </c>
      <c r="D1800">
        <f t="shared" si="168"/>
        <v>9.18</v>
      </c>
      <c r="E1800">
        <f>VLOOKUP(D1800,'Peak Combiner'!$A$5:$D$4980,4,FALSE)</f>
        <v>9.18</v>
      </c>
      <c r="F1800">
        <f>IFERROR(VLOOKUP(D1800,rt_comb!$A:$B,2,FALSE),D1800)</f>
        <v>9.18</v>
      </c>
      <c r="G1800">
        <v>9286059</v>
      </c>
      <c r="H1800">
        <f>SUMIFS($G:$G,$E:$E,18.51,'RAW2'!$A:$A,'RAW2'!A1800)</f>
        <v>62298328</v>
      </c>
      <c r="I1800" s="1" t="str">
        <f>VLOOKUP(A1800,'volatile collection data'!$G$6:$H$69,2,FALSE)</f>
        <v>D</v>
      </c>
      <c r="J1800" s="1">
        <f>VLOOKUP(A1800,'volatile collection data'!$G$6:$I$69,3,FALSE)</f>
        <v>2</v>
      </c>
      <c r="K1800" s="1" t="str">
        <f>VLOOKUP(A1800,'volatile collection data'!$G$6:$N$69,8,FALSE)</f>
        <v>24B</v>
      </c>
      <c r="L1800" s="1">
        <f>VLOOKUP(A1800,'volatile collection data'!$G$6:$J$69,4,FALSE)</f>
        <v>4.59</v>
      </c>
      <c r="M1800" s="1">
        <f>VLOOKUP($A1800,'volatile collection data'!$G$6:$M$69,6,FALSE)</f>
        <v>13</v>
      </c>
      <c r="N1800" s="1">
        <f>VLOOKUP($A1800,'volatile collection data'!$G$6:$M$69,7,FALSE)</f>
        <v>4.59</v>
      </c>
      <c r="O1800" s="1">
        <f>VLOOKUP(A1800,'volatile collection data'!$G$6:$K$69,5,FALSE)</f>
        <v>0</v>
      </c>
      <c r="P1800" s="1" t="str">
        <f t="shared" si="171"/>
        <v>2D</v>
      </c>
      <c r="Q1800">
        <f t="shared" si="169"/>
        <v>0.16237245853112725</v>
      </c>
      <c r="R1800" t="str">
        <f t="shared" si="172"/>
        <v>24B_0-D&amp;4.59%4.59@13</v>
      </c>
      <c r="S1800" t="str">
        <f t="shared" si="173"/>
        <v>2D-24B-VCS-Loc-22</v>
      </c>
      <c r="T1800" t="str">
        <f>IFERROR(IF(VLOOKUP(S1800,Bad!$A:$A,1,FALSE)='RAW2'!S1800,"yes","no"),"no")</f>
        <v>no</v>
      </c>
      <c r="U1800" t="str">
        <f>IFERROR(VLOOKUP(F1800,compounds!$A:$B,2,FALSE),"")</f>
        <v/>
      </c>
      <c r="V1800" t="str">
        <f>VLOOKUP(B1800,'volatile collection data'!$O:$P,2,FALSE)</f>
        <v>27.apr.22 24</v>
      </c>
    </row>
    <row r="1801" spans="1:22" x14ac:dyDescent="0.2">
      <c r="A1801" t="s">
        <v>365</v>
      </c>
      <c r="B1801" s="1" t="str">
        <f t="shared" si="170"/>
        <v>2D</v>
      </c>
      <c r="C1801">
        <v>9.2330000000000005</v>
      </c>
      <c r="D1801">
        <f t="shared" si="168"/>
        <v>9.23</v>
      </c>
      <c r="E1801">
        <f>VLOOKUP(D1801,'Peak Combiner'!$A$5:$D$4980,4,FALSE)</f>
        <v>9.23</v>
      </c>
      <c r="F1801">
        <f>IFERROR(VLOOKUP(D1801,rt_comb!$A:$B,2,FALSE),D1801)</f>
        <v>9.23</v>
      </c>
      <c r="G1801">
        <v>26708858</v>
      </c>
      <c r="H1801">
        <f>SUMIFS($G:$G,$E:$E,18.51,'RAW2'!$A:$A,'RAW2'!A1801)</f>
        <v>62298328</v>
      </c>
      <c r="I1801" s="1" t="str">
        <f>VLOOKUP(A1801,'volatile collection data'!$G$6:$H$69,2,FALSE)</f>
        <v>D</v>
      </c>
      <c r="J1801" s="1">
        <f>VLOOKUP(A1801,'volatile collection data'!$G$6:$I$69,3,FALSE)</f>
        <v>2</v>
      </c>
      <c r="K1801" s="1" t="str">
        <f>VLOOKUP(A1801,'volatile collection data'!$G$6:$N$69,8,FALSE)</f>
        <v>24B</v>
      </c>
      <c r="L1801" s="1">
        <f>VLOOKUP(A1801,'volatile collection data'!$G$6:$J$69,4,FALSE)</f>
        <v>4.59</v>
      </c>
      <c r="M1801" s="1">
        <f>VLOOKUP($A1801,'volatile collection data'!$G$6:$M$69,6,FALSE)</f>
        <v>13</v>
      </c>
      <c r="N1801" s="1">
        <f>VLOOKUP($A1801,'volatile collection data'!$G$6:$M$69,7,FALSE)</f>
        <v>4.59</v>
      </c>
      <c r="O1801" s="1">
        <f>VLOOKUP(A1801,'volatile collection data'!$G$6:$K$69,5,FALSE)</f>
        <v>0</v>
      </c>
      <c r="P1801" s="1" t="str">
        <f t="shared" si="171"/>
        <v>2D</v>
      </c>
      <c r="Q1801">
        <f t="shared" si="169"/>
        <v>0.4670208253058446</v>
      </c>
      <c r="R1801" t="str">
        <f t="shared" si="172"/>
        <v>24B_0-D&amp;4.59%4.59@13</v>
      </c>
      <c r="S1801" t="str">
        <f t="shared" si="173"/>
        <v>2D-24B-VCS-Loc-22</v>
      </c>
      <c r="T1801" t="str">
        <f>IFERROR(IF(VLOOKUP(S1801,Bad!$A:$A,1,FALSE)='RAW2'!S1801,"yes","no"),"no")</f>
        <v>no</v>
      </c>
      <c r="U1801" t="str">
        <f>IFERROR(VLOOKUP(F1801,compounds!$A:$B,2,FALSE),"")</f>
        <v/>
      </c>
      <c r="V1801" t="str">
        <f>VLOOKUP(B1801,'volatile collection data'!$O:$P,2,FALSE)</f>
        <v>27.apr.22 24</v>
      </c>
    </row>
    <row r="1802" spans="1:22" x14ac:dyDescent="0.2">
      <c r="A1802" t="s">
        <v>365</v>
      </c>
      <c r="B1802" s="1" t="str">
        <f t="shared" si="170"/>
        <v>2D</v>
      </c>
      <c r="C1802">
        <v>9.3770000000000007</v>
      </c>
      <c r="D1802">
        <f t="shared" si="168"/>
        <v>9.3800000000000008</v>
      </c>
      <c r="E1802">
        <f>VLOOKUP(D1802,'Peak Combiner'!$A$5:$D$4980,4,FALSE)</f>
        <v>9.3800000000000008</v>
      </c>
      <c r="F1802">
        <f>IFERROR(VLOOKUP(D1802,rt_comb!$A:$B,2,FALSE),D1802)</f>
        <v>9.3800000000000008</v>
      </c>
      <c r="G1802">
        <v>54004004</v>
      </c>
      <c r="H1802">
        <f>SUMIFS($G:$G,$E:$E,18.51,'RAW2'!$A:$A,'RAW2'!A1802)</f>
        <v>62298328</v>
      </c>
      <c r="I1802" s="1" t="str">
        <f>VLOOKUP(A1802,'volatile collection data'!$G$6:$H$69,2,FALSE)</f>
        <v>D</v>
      </c>
      <c r="J1802" s="1">
        <f>VLOOKUP(A1802,'volatile collection data'!$G$6:$I$69,3,FALSE)</f>
        <v>2</v>
      </c>
      <c r="K1802" s="1" t="str">
        <f>VLOOKUP(A1802,'volatile collection data'!$G$6:$N$69,8,FALSE)</f>
        <v>24B</v>
      </c>
      <c r="L1802" s="1">
        <f>VLOOKUP(A1802,'volatile collection data'!$G$6:$J$69,4,FALSE)</f>
        <v>4.59</v>
      </c>
      <c r="M1802" s="1">
        <f>VLOOKUP($A1802,'volatile collection data'!$G$6:$M$69,6,FALSE)</f>
        <v>13</v>
      </c>
      <c r="N1802" s="1">
        <f>VLOOKUP($A1802,'volatile collection data'!$G$6:$M$69,7,FALSE)</f>
        <v>4.59</v>
      </c>
      <c r="O1802" s="1">
        <f>VLOOKUP(A1802,'volatile collection data'!$G$6:$K$69,5,FALSE)</f>
        <v>0</v>
      </c>
      <c r="P1802" s="1" t="str">
        <f t="shared" si="171"/>
        <v>2D</v>
      </c>
      <c r="Q1802">
        <f t="shared" si="169"/>
        <v>0.94429325723698609</v>
      </c>
      <c r="R1802" t="str">
        <f t="shared" si="172"/>
        <v>24B_0-D&amp;4.59%4.59@13</v>
      </c>
      <c r="S1802" t="str">
        <f t="shared" si="173"/>
        <v>2D-24B-VCS-Loc-22</v>
      </c>
      <c r="T1802" t="str">
        <f>IFERROR(IF(VLOOKUP(S1802,Bad!$A:$A,1,FALSE)='RAW2'!S1802,"yes","no"),"no")</f>
        <v>no</v>
      </c>
      <c r="U1802" t="str">
        <f>IFERROR(VLOOKUP(F1802,compounds!$A:$B,2,FALSE),"")</f>
        <v>octanal</v>
      </c>
      <c r="V1802" t="str">
        <f>VLOOKUP(B1802,'volatile collection data'!$O:$P,2,FALSE)</f>
        <v>27.apr.22 24</v>
      </c>
    </row>
    <row r="1803" spans="1:22" x14ac:dyDescent="0.2">
      <c r="A1803" t="s">
        <v>365</v>
      </c>
      <c r="B1803" s="1" t="str">
        <f t="shared" si="170"/>
        <v>2D</v>
      </c>
      <c r="C1803">
        <v>9.5350000000000001</v>
      </c>
      <c r="D1803">
        <f t="shared" si="168"/>
        <v>9.5399999999999991</v>
      </c>
      <c r="E1803">
        <f>VLOOKUP(D1803,'Peak Combiner'!$A$5:$D$4980,4,FALSE)</f>
        <v>9.5299999999999994</v>
      </c>
      <c r="F1803">
        <f>IFERROR(VLOOKUP(D1803,rt_comb!$A:$B,2,FALSE),D1803)</f>
        <v>9.5399999999999991</v>
      </c>
      <c r="G1803">
        <v>48652526</v>
      </c>
      <c r="H1803">
        <f>SUMIFS($G:$G,$E:$E,18.51,'RAW2'!$A:$A,'RAW2'!A1803)</f>
        <v>62298328</v>
      </c>
      <c r="I1803" s="1" t="str">
        <f>VLOOKUP(A1803,'volatile collection data'!$G$6:$H$69,2,FALSE)</f>
        <v>D</v>
      </c>
      <c r="J1803" s="1">
        <f>VLOOKUP(A1803,'volatile collection data'!$G$6:$I$69,3,FALSE)</f>
        <v>2</v>
      </c>
      <c r="K1803" s="1" t="str">
        <f>VLOOKUP(A1803,'volatile collection data'!$G$6:$N$69,8,FALSE)</f>
        <v>24B</v>
      </c>
      <c r="L1803" s="1">
        <f>VLOOKUP(A1803,'volatile collection data'!$G$6:$J$69,4,FALSE)</f>
        <v>4.59</v>
      </c>
      <c r="M1803" s="1">
        <f>VLOOKUP($A1803,'volatile collection data'!$G$6:$M$69,6,FALSE)</f>
        <v>13</v>
      </c>
      <c r="N1803" s="1">
        <f>VLOOKUP($A1803,'volatile collection data'!$G$6:$M$69,7,FALSE)</f>
        <v>4.59</v>
      </c>
      <c r="O1803" s="1">
        <f>VLOOKUP(A1803,'volatile collection data'!$G$6:$K$69,5,FALSE)</f>
        <v>0</v>
      </c>
      <c r="P1803" s="1" t="str">
        <f t="shared" si="171"/>
        <v>2D</v>
      </c>
      <c r="Q1803">
        <f t="shared" si="169"/>
        <v>0.85071936979612017</v>
      </c>
      <c r="R1803" t="str">
        <f t="shared" si="172"/>
        <v>24B_0-D&amp;4.59%4.59@13</v>
      </c>
      <c r="S1803" t="str">
        <f t="shared" si="173"/>
        <v>2D-24B-VCS-Loc-22</v>
      </c>
      <c r="T1803" t="str">
        <f>IFERROR(IF(VLOOKUP(S1803,Bad!$A:$A,1,FALSE)='RAW2'!S1803,"yes","no"),"no")</f>
        <v>no</v>
      </c>
      <c r="U1803" t="str">
        <f>IFERROR(VLOOKUP(F1803,compounds!$A:$B,2,FALSE),"")</f>
        <v>z3hex</v>
      </c>
      <c r="V1803" t="str">
        <f>VLOOKUP(B1803,'volatile collection data'!$O:$P,2,FALSE)</f>
        <v>27.apr.22 24</v>
      </c>
    </row>
    <row r="1804" spans="1:22" x14ac:dyDescent="0.2">
      <c r="A1804" t="s">
        <v>365</v>
      </c>
      <c r="B1804" s="1" t="str">
        <f t="shared" si="170"/>
        <v>2D</v>
      </c>
      <c r="C1804">
        <v>9.66</v>
      </c>
      <c r="D1804">
        <f t="shared" si="168"/>
        <v>9.66</v>
      </c>
      <c r="E1804">
        <f>VLOOKUP(D1804,'Peak Combiner'!$A$5:$D$4980,4,FALSE)</f>
        <v>9.66</v>
      </c>
      <c r="F1804">
        <f>IFERROR(VLOOKUP(D1804,rt_comb!$A:$B,2,FALSE),D1804)</f>
        <v>9.66</v>
      </c>
      <c r="G1804">
        <v>17809991</v>
      </c>
      <c r="H1804">
        <f>SUMIFS($G:$G,$E:$E,18.51,'RAW2'!$A:$A,'RAW2'!A1804)</f>
        <v>62298328</v>
      </c>
      <c r="I1804" s="1" t="str">
        <f>VLOOKUP(A1804,'volatile collection data'!$G$6:$H$69,2,FALSE)</f>
        <v>D</v>
      </c>
      <c r="J1804" s="1">
        <f>VLOOKUP(A1804,'volatile collection data'!$G$6:$I$69,3,FALSE)</f>
        <v>2</v>
      </c>
      <c r="K1804" s="1" t="str">
        <f>VLOOKUP(A1804,'volatile collection data'!$G$6:$N$69,8,FALSE)</f>
        <v>24B</v>
      </c>
      <c r="L1804" s="1">
        <f>VLOOKUP(A1804,'volatile collection data'!$G$6:$J$69,4,FALSE)</f>
        <v>4.59</v>
      </c>
      <c r="M1804" s="1">
        <f>VLOOKUP($A1804,'volatile collection data'!$G$6:$M$69,6,FALSE)</f>
        <v>13</v>
      </c>
      <c r="N1804" s="1">
        <f>VLOOKUP($A1804,'volatile collection data'!$G$6:$M$69,7,FALSE)</f>
        <v>4.59</v>
      </c>
      <c r="O1804" s="1">
        <f>VLOOKUP(A1804,'volatile collection data'!$G$6:$K$69,5,FALSE)</f>
        <v>0</v>
      </c>
      <c r="P1804" s="1" t="str">
        <f t="shared" si="171"/>
        <v>2D</v>
      </c>
      <c r="Q1804">
        <f t="shared" si="169"/>
        <v>0.31141865726755019</v>
      </c>
      <c r="R1804" t="str">
        <f t="shared" si="172"/>
        <v>24B_0-D&amp;4.59%4.59@13</v>
      </c>
      <c r="S1804" t="str">
        <f t="shared" si="173"/>
        <v>2D-24B-VCS-Loc-22</v>
      </c>
      <c r="T1804" t="str">
        <f>IFERROR(IF(VLOOKUP(S1804,Bad!$A:$A,1,FALSE)='RAW2'!S1804,"yes","no"),"no")</f>
        <v>no</v>
      </c>
      <c r="U1804" t="str">
        <f>IFERROR(VLOOKUP(F1804,compounds!$A:$B,2,FALSE),"")</f>
        <v/>
      </c>
      <c r="V1804" t="str">
        <f>VLOOKUP(B1804,'volatile collection data'!$O:$P,2,FALSE)</f>
        <v>27.apr.22 24</v>
      </c>
    </row>
    <row r="1805" spans="1:22" x14ac:dyDescent="0.2">
      <c r="A1805" t="s">
        <v>365</v>
      </c>
      <c r="B1805" s="1" t="str">
        <f t="shared" si="170"/>
        <v>2D</v>
      </c>
      <c r="C1805">
        <v>9.7989999999999995</v>
      </c>
      <c r="D1805">
        <f t="shared" si="168"/>
        <v>9.8000000000000007</v>
      </c>
      <c r="E1805">
        <f>VLOOKUP(D1805,'Peak Combiner'!$A$5:$D$4980,4,FALSE)</f>
        <v>9.8000000000000007</v>
      </c>
      <c r="F1805">
        <f>IFERROR(VLOOKUP(D1805,rt_comb!$A:$B,2,FALSE),D1805)</f>
        <v>9.81</v>
      </c>
      <c r="G1805">
        <v>22300917</v>
      </c>
      <c r="H1805">
        <f>SUMIFS($G:$G,$E:$E,18.51,'RAW2'!$A:$A,'RAW2'!A1805)</f>
        <v>62298328</v>
      </c>
      <c r="I1805" s="1" t="str">
        <f>VLOOKUP(A1805,'volatile collection data'!$G$6:$H$69,2,FALSE)</f>
        <v>D</v>
      </c>
      <c r="J1805" s="1">
        <f>VLOOKUP(A1805,'volatile collection data'!$G$6:$I$69,3,FALSE)</f>
        <v>2</v>
      </c>
      <c r="K1805" s="1" t="str">
        <f>VLOOKUP(A1805,'volatile collection data'!$G$6:$N$69,8,FALSE)</f>
        <v>24B</v>
      </c>
      <c r="L1805" s="1">
        <f>VLOOKUP(A1805,'volatile collection data'!$G$6:$J$69,4,FALSE)</f>
        <v>4.59</v>
      </c>
      <c r="M1805" s="1">
        <f>VLOOKUP($A1805,'volatile collection data'!$G$6:$M$69,6,FALSE)</f>
        <v>13</v>
      </c>
      <c r="N1805" s="1">
        <f>VLOOKUP($A1805,'volatile collection data'!$G$6:$M$69,7,FALSE)</f>
        <v>4.59</v>
      </c>
      <c r="O1805" s="1">
        <f>VLOOKUP(A1805,'volatile collection data'!$G$6:$K$69,5,FALSE)</f>
        <v>0</v>
      </c>
      <c r="P1805" s="1" t="str">
        <f t="shared" si="171"/>
        <v>2D</v>
      </c>
      <c r="Q1805">
        <f t="shared" si="169"/>
        <v>0.38994526319384909</v>
      </c>
      <c r="R1805" t="str">
        <f t="shared" si="172"/>
        <v>24B_0-D&amp;4.59%4.59@13</v>
      </c>
      <c r="S1805" t="str">
        <f t="shared" si="173"/>
        <v>2D-24B-VCS-Loc-22</v>
      </c>
      <c r="T1805" t="str">
        <f>IFERROR(IF(VLOOKUP(S1805,Bad!$A:$A,1,FALSE)='RAW2'!S1805,"yes","no"),"no")</f>
        <v>no</v>
      </c>
      <c r="U1805" t="str">
        <f>IFERROR(VLOOKUP(F1805,compounds!$A:$B,2,FALSE),"")</f>
        <v>sixmethyl</v>
      </c>
      <c r="V1805" t="str">
        <f>VLOOKUP(B1805,'volatile collection data'!$O:$P,2,FALSE)</f>
        <v>27.apr.22 24</v>
      </c>
    </row>
    <row r="1806" spans="1:22" x14ac:dyDescent="0.2">
      <c r="A1806" t="s">
        <v>365</v>
      </c>
      <c r="B1806" s="1" t="str">
        <f t="shared" si="170"/>
        <v>2D</v>
      </c>
      <c r="C1806">
        <v>9.8970000000000002</v>
      </c>
      <c r="D1806">
        <f t="shared" si="168"/>
        <v>9.9</v>
      </c>
      <c r="E1806">
        <f>VLOOKUP(D1806,'Peak Combiner'!$A$5:$D$4980,4,FALSE)</f>
        <v>9.9</v>
      </c>
      <c r="F1806">
        <f>IFERROR(VLOOKUP(D1806,rt_comb!$A:$B,2,FALSE),D1806)</f>
        <v>9.9</v>
      </c>
      <c r="G1806">
        <v>7434355</v>
      </c>
      <c r="H1806">
        <f>SUMIFS($G:$G,$E:$E,18.51,'RAW2'!$A:$A,'RAW2'!A1806)</f>
        <v>62298328</v>
      </c>
      <c r="I1806" s="1" t="str">
        <f>VLOOKUP(A1806,'volatile collection data'!$G$6:$H$69,2,FALSE)</f>
        <v>D</v>
      </c>
      <c r="J1806" s="1">
        <f>VLOOKUP(A1806,'volatile collection data'!$G$6:$I$69,3,FALSE)</f>
        <v>2</v>
      </c>
      <c r="K1806" s="1" t="str">
        <f>VLOOKUP(A1806,'volatile collection data'!$G$6:$N$69,8,FALSE)</f>
        <v>24B</v>
      </c>
      <c r="L1806" s="1">
        <f>VLOOKUP(A1806,'volatile collection data'!$G$6:$J$69,4,FALSE)</f>
        <v>4.59</v>
      </c>
      <c r="M1806" s="1">
        <f>VLOOKUP($A1806,'volatile collection data'!$G$6:$M$69,6,FALSE)</f>
        <v>13</v>
      </c>
      <c r="N1806" s="1">
        <f>VLOOKUP($A1806,'volatile collection data'!$G$6:$M$69,7,FALSE)</f>
        <v>4.59</v>
      </c>
      <c r="O1806" s="1">
        <f>VLOOKUP(A1806,'volatile collection data'!$G$6:$K$69,5,FALSE)</f>
        <v>0</v>
      </c>
      <c r="P1806" s="1" t="str">
        <f t="shared" si="171"/>
        <v>2D</v>
      </c>
      <c r="Q1806">
        <f t="shared" si="169"/>
        <v>0.12999427409875153</v>
      </c>
      <c r="R1806" t="str">
        <f t="shared" si="172"/>
        <v>24B_0-D&amp;4.59%4.59@13</v>
      </c>
      <c r="S1806" t="str">
        <f t="shared" si="173"/>
        <v>2D-24B-VCS-Loc-22</v>
      </c>
      <c r="T1806" t="str">
        <f>IFERROR(IF(VLOOKUP(S1806,Bad!$A:$A,1,FALSE)='RAW2'!S1806,"yes","no"),"no")</f>
        <v>no</v>
      </c>
      <c r="U1806" t="str">
        <f>IFERROR(VLOOKUP(F1806,compounds!$A:$B,2,FALSE),"")</f>
        <v/>
      </c>
      <c r="V1806" t="str">
        <f>VLOOKUP(B1806,'volatile collection data'!$O:$P,2,FALSE)</f>
        <v>27.apr.22 24</v>
      </c>
    </row>
    <row r="1807" spans="1:22" x14ac:dyDescent="0.2">
      <c r="A1807" t="s">
        <v>365</v>
      </c>
      <c r="B1807" s="1" t="str">
        <f t="shared" si="170"/>
        <v>2D</v>
      </c>
      <c r="C1807">
        <v>9.9960000000000004</v>
      </c>
      <c r="D1807">
        <f t="shared" si="168"/>
        <v>10</v>
      </c>
      <c r="E1807">
        <f>VLOOKUP(D1807,'Peak Combiner'!$A$5:$D$4980,4,FALSE)</f>
        <v>9.99</v>
      </c>
      <c r="F1807">
        <f>IFERROR(VLOOKUP(D1807,rt_comb!$A:$B,2,FALSE),D1807)</f>
        <v>10</v>
      </c>
      <c r="G1807">
        <v>78649678</v>
      </c>
      <c r="H1807">
        <f>SUMIFS($G:$G,$E:$E,18.51,'RAW2'!$A:$A,'RAW2'!A1807)</f>
        <v>62298328</v>
      </c>
      <c r="I1807" s="1" t="str">
        <f>VLOOKUP(A1807,'volatile collection data'!$G$6:$H$69,2,FALSE)</f>
        <v>D</v>
      </c>
      <c r="J1807" s="1">
        <f>VLOOKUP(A1807,'volatile collection data'!$G$6:$I$69,3,FALSE)</f>
        <v>2</v>
      </c>
      <c r="K1807" s="1" t="str">
        <f>VLOOKUP(A1807,'volatile collection data'!$G$6:$N$69,8,FALSE)</f>
        <v>24B</v>
      </c>
      <c r="L1807" s="1">
        <f>VLOOKUP(A1807,'volatile collection data'!$G$6:$J$69,4,FALSE)</f>
        <v>4.59</v>
      </c>
      <c r="M1807" s="1">
        <f>VLOOKUP($A1807,'volatile collection data'!$G$6:$M$69,6,FALSE)</f>
        <v>13</v>
      </c>
      <c r="N1807" s="1">
        <f>VLOOKUP($A1807,'volatile collection data'!$G$6:$M$69,7,FALSE)</f>
        <v>4.59</v>
      </c>
      <c r="O1807" s="1">
        <f>VLOOKUP(A1807,'volatile collection data'!$G$6:$K$69,5,FALSE)</f>
        <v>0</v>
      </c>
      <c r="P1807" s="1" t="str">
        <f t="shared" si="171"/>
        <v>2D</v>
      </c>
      <c r="Q1807">
        <f t="shared" si="169"/>
        <v>1.3752380401138427</v>
      </c>
      <c r="R1807" t="str">
        <f t="shared" si="172"/>
        <v>24B_0-D&amp;4.59%4.59@13</v>
      </c>
      <c r="S1807" t="str">
        <f t="shared" si="173"/>
        <v>2D-24B-VCS-Loc-22</v>
      </c>
      <c r="T1807" t="str">
        <f>IFERROR(IF(VLOOKUP(S1807,Bad!$A:$A,1,FALSE)='RAW2'!S1807,"yes","no"),"no")</f>
        <v>no</v>
      </c>
      <c r="U1807" t="str">
        <f>IFERROR(VLOOKUP(F1807,compounds!$A:$B,2,FALSE),"")</f>
        <v/>
      </c>
      <c r="V1807" t="str">
        <f>VLOOKUP(B1807,'volatile collection data'!$O:$P,2,FALSE)</f>
        <v>27.apr.22 24</v>
      </c>
    </row>
    <row r="1808" spans="1:22" x14ac:dyDescent="0.2">
      <c r="A1808" t="s">
        <v>365</v>
      </c>
      <c r="B1808" s="1" t="str">
        <f t="shared" si="170"/>
        <v>2D</v>
      </c>
      <c r="C1808">
        <v>10.093</v>
      </c>
      <c r="D1808">
        <f t="shared" si="168"/>
        <v>10.09</v>
      </c>
      <c r="E1808">
        <f>VLOOKUP(D1808,'Peak Combiner'!$A$5:$D$4980,4,FALSE)</f>
        <v>10.1</v>
      </c>
      <c r="F1808">
        <f>IFERROR(VLOOKUP(D1808,rt_comb!$A:$B,2,FALSE),D1808)</f>
        <v>10.09</v>
      </c>
      <c r="G1808">
        <v>71904826</v>
      </c>
      <c r="H1808">
        <f>SUMIFS($G:$G,$E:$E,18.51,'RAW2'!$A:$A,'RAW2'!A1808)</f>
        <v>62298328</v>
      </c>
      <c r="I1808" s="1" t="str">
        <f>VLOOKUP(A1808,'volatile collection data'!$G$6:$H$69,2,FALSE)</f>
        <v>D</v>
      </c>
      <c r="J1808" s="1">
        <f>VLOOKUP(A1808,'volatile collection data'!$G$6:$I$69,3,FALSE)</f>
        <v>2</v>
      </c>
      <c r="K1808" s="1" t="str">
        <f>VLOOKUP(A1808,'volatile collection data'!$G$6:$N$69,8,FALSE)</f>
        <v>24B</v>
      </c>
      <c r="L1808" s="1">
        <f>VLOOKUP(A1808,'volatile collection data'!$G$6:$J$69,4,FALSE)</f>
        <v>4.59</v>
      </c>
      <c r="M1808" s="1">
        <f>VLOOKUP($A1808,'volatile collection data'!$G$6:$M$69,6,FALSE)</f>
        <v>13</v>
      </c>
      <c r="N1808" s="1">
        <f>VLOOKUP($A1808,'volatile collection data'!$G$6:$M$69,7,FALSE)</f>
        <v>4.59</v>
      </c>
      <c r="O1808" s="1">
        <f>VLOOKUP(A1808,'volatile collection data'!$G$6:$K$69,5,FALSE)</f>
        <v>0</v>
      </c>
      <c r="P1808" s="1" t="str">
        <f t="shared" si="171"/>
        <v>2D</v>
      </c>
      <c r="Q1808">
        <f t="shared" si="169"/>
        <v>1.2573001504591905</v>
      </c>
      <c r="R1808" t="str">
        <f t="shared" si="172"/>
        <v>24B_0-D&amp;4.59%4.59@13</v>
      </c>
      <c r="S1808" t="str">
        <f t="shared" si="173"/>
        <v>2D-24B-VCS-Loc-22</v>
      </c>
      <c r="T1808" t="str">
        <f>IFERROR(IF(VLOOKUP(S1808,Bad!$A:$A,1,FALSE)='RAW2'!S1808,"yes","no"),"no")</f>
        <v>no</v>
      </c>
      <c r="U1808" t="str">
        <f>IFERROR(VLOOKUP(F1808,compounds!$A:$B,2,FALSE),"")</f>
        <v/>
      </c>
      <c r="V1808" t="str">
        <f>VLOOKUP(B1808,'volatile collection data'!$O:$P,2,FALSE)</f>
        <v>27.apr.22 24</v>
      </c>
    </row>
    <row r="1809" spans="1:22" x14ac:dyDescent="0.2">
      <c r="A1809" t="s">
        <v>365</v>
      </c>
      <c r="B1809" s="1" t="str">
        <f t="shared" si="170"/>
        <v>2D</v>
      </c>
      <c r="C1809">
        <v>10.327999999999999</v>
      </c>
      <c r="D1809">
        <f t="shared" si="168"/>
        <v>10.33</v>
      </c>
      <c r="E1809">
        <f>VLOOKUP(D1809,'Peak Combiner'!$A$5:$D$4980,4,FALSE)</f>
        <v>10.33</v>
      </c>
      <c r="F1809">
        <f>IFERROR(VLOOKUP(D1809,rt_comb!$A:$B,2,FALSE),D1809)</f>
        <v>10.33</v>
      </c>
      <c r="G1809">
        <v>17986636</v>
      </c>
      <c r="H1809">
        <f>SUMIFS($G:$G,$E:$E,18.51,'RAW2'!$A:$A,'RAW2'!A1809)</f>
        <v>62298328</v>
      </c>
      <c r="I1809" s="1" t="str">
        <f>VLOOKUP(A1809,'volatile collection data'!$G$6:$H$69,2,FALSE)</f>
        <v>D</v>
      </c>
      <c r="J1809" s="1">
        <f>VLOOKUP(A1809,'volatile collection data'!$G$6:$I$69,3,FALSE)</f>
        <v>2</v>
      </c>
      <c r="K1809" s="1" t="str">
        <f>VLOOKUP(A1809,'volatile collection data'!$G$6:$N$69,8,FALSE)</f>
        <v>24B</v>
      </c>
      <c r="L1809" s="1">
        <f>VLOOKUP(A1809,'volatile collection data'!$G$6:$J$69,4,FALSE)</f>
        <v>4.59</v>
      </c>
      <c r="M1809" s="1">
        <f>VLOOKUP($A1809,'volatile collection data'!$G$6:$M$69,6,FALSE)</f>
        <v>13</v>
      </c>
      <c r="N1809" s="1">
        <f>VLOOKUP($A1809,'volatile collection data'!$G$6:$M$69,7,FALSE)</f>
        <v>4.59</v>
      </c>
      <c r="O1809" s="1">
        <f>VLOOKUP(A1809,'volatile collection data'!$G$6:$K$69,5,FALSE)</f>
        <v>0</v>
      </c>
      <c r="P1809" s="1" t="str">
        <f t="shared" si="171"/>
        <v>2D</v>
      </c>
      <c r="Q1809">
        <f t="shared" si="169"/>
        <v>0.3145074038431675</v>
      </c>
      <c r="R1809" t="str">
        <f t="shared" si="172"/>
        <v>24B_0-D&amp;4.59%4.59@13</v>
      </c>
      <c r="S1809" t="str">
        <f t="shared" si="173"/>
        <v>2D-24B-VCS-Loc-22</v>
      </c>
      <c r="T1809" t="str">
        <f>IFERROR(IF(VLOOKUP(S1809,Bad!$A:$A,1,FALSE)='RAW2'!S1809,"yes","no"),"no")</f>
        <v>no</v>
      </c>
      <c r="U1809" t="str">
        <f>IFERROR(VLOOKUP(F1809,compounds!$A:$B,2,FALSE),"")</f>
        <v/>
      </c>
      <c r="V1809" t="str">
        <f>VLOOKUP(B1809,'volatile collection data'!$O:$P,2,FALSE)</f>
        <v>27.apr.22 24</v>
      </c>
    </row>
    <row r="1810" spans="1:22" x14ac:dyDescent="0.2">
      <c r="A1810" t="s">
        <v>365</v>
      </c>
      <c r="B1810" s="1" t="str">
        <f t="shared" si="170"/>
        <v>2D</v>
      </c>
      <c r="C1810">
        <v>10.534000000000001</v>
      </c>
      <c r="D1810">
        <f t="shared" si="168"/>
        <v>10.53</v>
      </c>
      <c r="E1810">
        <f>VLOOKUP(D1810,'Peak Combiner'!$A$5:$D$4980,4,FALSE)</f>
        <v>10.53</v>
      </c>
      <c r="F1810">
        <f>IFERROR(VLOOKUP(D1810,rt_comb!$A:$B,2,FALSE),D1810)</f>
        <v>10.53</v>
      </c>
      <c r="G1810">
        <v>24863870</v>
      </c>
      <c r="H1810">
        <f>SUMIFS($G:$G,$E:$E,18.51,'RAW2'!$A:$A,'RAW2'!A1810)</f>
        <v>62298328</v>
      </c>
      <c r="I1810" s="1" t="str">
        <f>VLOOKUP(A1810,'volatile collection data'!$G$6:$H$69,2,FALSE)</f>
        <v>D</v>
      </c>
      <c r="J1810" s="1">
        <f>VLOOKUP(A1810,'volatile collection data'!$G$6:$I$69,3,FALSE)</f>
        <v>2</v>
      </c>
      <c r="K1810" s="1" t="str">
        <f>VLOOKUP(A1810,'volatile collection data'!$G$6:$N$69,8,FALSE)</f>
        <v>24B</v>
      </c>
      <c r="L1810" s="1">
        <f>VLOOKUP(A1810,'volatile collection data'!$G$6:$J$69,4,FALSE)</f>
        <v>4.59</v>
      </c>
      <c r="M1810" s="1">
        <f>VLOOKUP($A1810,'volatile collection data'!$G$6:$M$69,6,FALSE)</f>
        <v>13</v>
      </c>
      <c r="N1810" s="1">
        <f>VLOOKUP($A1810,'volatile collection data'!$G$6:$M$69,7,FALSE)</f>
        <v>4.59</v>
      </c>
      <c r="O1810" s="1">
        <f>VLOOKUP(A1810,'volatile collection data'!$G$6:$K$69,5,FALSE)</f>
        <v>0</v>
      </c>
      <c r="P1810" s="1" t="str">
        <f t="shared" si="171"/>
        <v>2D</v>
      </c>
      <c r="Q1810">
        <f t="shared" si="169"/>
        <v>0.43476007426814095</v>
      </c>
      <c r="R1810" t="str">
        <f t="shared" si="172"/>
        <v>24B_0-D&amp;4.59%4.59@13</v>
      </c>
      <c r="S1810" t="str">
        <f t="shared" si="173"/>
        <v>2D-24B-VCS-Loc-22</v>
      </c>
      <c r="T1810" t="str">
        <f>IFERROR(IF(VLOOKUP(S1810,Bad!$A:$A,1,FALSE)='RAW2'!S1810,"yes","no"),"no")</f>
        <v>no</v>
      </c>
      <c r="U1810" t="str">
        <f>IFERROR(VLOOKUP(F1810,compounds!$A:$B,2,FALSE),"")</f>
        <v/>
      </c>
      <c r="V1810" t="str">
        <f>VLOOKUP(B1810,'volatile collection data'!$O:$P,2,FALSE)</f>
        <v>27.apr.22 24</v>
      </c>
    </row>
    <row r="1811" spans="1:22" x14ac:dyDescent="0.2">
      <c r="A1811" t="s">
        <v>365</v>
      </c>
      <c r="B1811" s="1" t="str">
        <f t="shared" si="170"/>
        <v>2D</v>
      </c>
      <c r="C1811">
        <v>10.619</v>
      </c>
      <c r="D1811">
        <f t="shared" si="168"/>
        <v>10.62</v>
      </c>
      <c r="E1811">
        <f>VLOOKUP(D1811,'Peak Combiner'!$A$5:$D$4980,4,FALSE)</f>
        <v>10.62</v>
      </c>
      <c r="F1811">
        <f>IFERROR(VLOOKUP(D1811,rt_comb!$A:$B,2,FALSE),D1811)</f>
        <v>10.62</v>
      </c>
      <c r="G1811">
        <v>16345538</v>
      </c>
      <c r="H1811">
        <f>SUMIFS($G:$G,$E:$E,18.51,'RAW2'!$A:$A,'RAW2'!A1811)</f>
        <v>62298328</v>
      </c>
      <c r="I1811" s="1" t="str">
        <f>VLOOKUP(A1811,'volatile collection data'!$G$6:$H$69,2,FALSE)</f>
        <v>D</v>
      </c>
      <c r="J1811" s="1">
        <f>VLOOKUP(A1811,'volatile collection data'!$G$6:$I$69,3,FALSE)</f>
        <v>2</v>
      </c>
      <c r="K1811" s="1" t="str">
        <f>VLOOKUP(A1811,'volatile collection data'!$G$6:$N$69,8,FALSE)</f>
        <v>24B</v>
      </c>
      <c r="L1811" s="1">
        <f>VLOOKUP(A1811,'volatile collection data'!$G$6:$J$69,4,FALSE)</f>
        <v>4.59</v>
      </c>
      <c r="M1811" s="1">
        <f>VLOOKUP($A1811,'volatile collection data'!$G$6:$M$69,6,FALSE)</f>
        <v>13</v>
      </c>
      <c r="N1811" s="1">
        <f>VLOOKUP($A1811,'volatile collection data'!$G$6:$M$69,7,FALSE)</f>
        <v>4.59</v>
      </c>
      <c r="O1811" s="1">
        <f>VLOOKUP(A1811,'volatile collection data'!$G$6:$K$69,5,FALSE)</f>
        <v>0</v>
      </c>
      <c r="P1811" s="1" t="str">
        <f t="shared" si="171"/>
        <v>2D</v>
      </c>
      <c r="Q1811">
        <f t="shared" si="169"/>
        <v>0.28581179497933024</v>
      </c>
      <c r="R1811" t="str">
        <f t="shared" si="172"/>
        <v>24B_0-D&amp;4.59%4.59@13</v>
      </c>
      <c r="S1811" t="str">
        <f t="shared" si="173"/>
        <v>2D-24B-VCS-Loc-22</v>
      </c>
      <c r="T1811" t="str">
        <f>IFERROR(IF(VLOOKUP(S1811,Bad!$A:$A,1,FALSE)='RAW2'!S1811,"yes","no"),"no")</f>
        <v>no</v>
      </c>
      <c r="U1811" t="str">
        <f>IFERROR(VLOOKUP(F1811,compounds!$A:$B,2,FALSE),"")</f>
        <v/>
      </c>
      <c r="V1811" t="str">
        <f>VLOOKUP(B1811,'volatile collection data'!$O:$P,2,FALSE)</f>
        <v>27.apr.22 24</v>
      </c>
    </row>
    <row r="1812" spans="1:22" x14ac:dyDescent="0.2">
      <c r="A1812" t="s">
        <v>365</v>
      </c>
      <c r="B1812" s="1" t="str">
        <f t="shared" si="170"/>
        <v>2D</v>
      </c>
      <c r="C1812">
        <v>10.734999999999999</v>
      </c>
      <c r="D1812">
        <f t="shared" si="168"/>
        <v>10.74</v>
      </c>
      <c r="E1812">
        <f>VLOOKUP(D1812,'Peak Combiner'!$A$5:$D$4980,4,FALSE)</f>
        <v>10.74</v>
      </c>
      <c r="F1812">
        <f>IFERROR(VLOOKUP(D1812,rt_comb!$A:$B,2,FALSE),D1812)</f>
        <v>10.74</v>
      </c>
      <c r="G1812">
        <v>58229826</v>
      </c>
      <c r="H1812">
        <f>SUMIFS($G:$G,$E:$E,18.51,'RAW2'!$A:$A,'RAW2'!A1812)</f>
        <v>62298328</v>
      </c>
      <c r="I1812" s="1" t="str">
        <f>VLOOKUP(A1812,'volatile collection data'!$G$6:$H$69,2,FALSE)</f>
        <v>D</v>
      </c>
      <c r="J1812" s="1">
        <f>VLOOKUP(A1812,'volatile collection data'!$G$6:$I$69,3,FALSE)</f>
        <v>2</v>
      </c>
      <c r="K1812" s="1" t="str">
        <f>VLOOKUP(A1812,'volatile collection data'!$G$6:$N$69,8,FALSE)</f>
        <v>24B</v>
      </c>
      <c r="L1812" s="1">
        <f>VLOOKUP(A1812,'volatile collection data'!$G$6:$J$69,4,FALSE)</f>
        <v>4.59</v>
      </c>
      <c r="M1812" s="1">
        <f>VLOOKUP($A1812,'volatile collection data'!$G$6:$M$69,6,FALSE)</f>
        <v>13</v>
      </c>
      <c r="N1812" s="1">
        <f>VLOOKUP($A1812,'volatile collection data'!$G$6:$M$69,7,FALSE)</f>
        <v>4.59</v>
      </c>
      <c r="O1812" s="1">
        <f>VLOOKUP(A1812,'volatile collection data'!$G$6:$K$69,5,FALSE)</f>
        <v>0</v>
      </c>
      <c r="P1812" s="1" t="str">
        <f t="shared" si="171"/>
        <v>2D</v>
      </c>
      <c r="Q1812">
        <f t="shared" si="169"/>
        <v>1.0181843565133233</v>
      </c>
      <c r="R1812" t="str">
        <f t="shared" si="172"/>
        <v>24B_0-D&amp;4.59%4.59@13</v>
      </c>
      <c r="S1812" t="str">
        <f t="shared" si="173"/>
        <v>2D-24B-VCS-Loc-22</v>
      </c>
      <c r="T1812" t="str">
        <f>IFERROR(IF(VLOOKUP(S1812,Bad!$A:$A,1,FALSE)='RAW2'!S1812,"yes","no"),"no")</f>
        <v>no</v>
      </c>
      <c r="U1812" t="str">
        <f>IFERROR(VLOOKUP(F1812,compounds!$A:$B,2,FALSE),"")</f>
        <v/>
      </c>
      <c r="V1812" t="str">
        <f>VLOOKUP(B1812,'volatile collection data'!$O:$P,2,FALSE)</f>
        <v>27.apr.22 24</v>
      </c>
    </row>
    <row r="1813" spans="1:22" x14ac:dyDescent="0.2">
      <c r="A1813" t="s">
        <v>365</v>
      </c>
      <c r="B1813" s="1" t="str">
        <f t="shared" si="170"/>
        <v>2D</v>
      </c>
      <c r="C1813">
        <v>11.076000000000001</v>
      </c>
      <c r="D1813">
        <f t="shared" si="168"/>
        <v>11.08</v>
      </c>
      <c r="E1813">
        <f>VLOOKUP(D1813,'Peak Combiner'!$A$5:$D$4980,4,FALSE)</f>
        <v>11.08</v>
      </c>
      <c r="F1813">
        <f>IFERROR(VLOOKUP(D1813,rt_comb!$A:$B,2,FALSE),D1813)</f>
        <v>11.08</v>
      </c>
      <c r="G1813">
        <v>19347761</v>
      </c>
      <c r="H1813">
        <f>SUMIFS($G:$G,$E:$E,18.51,'RAW2'!$A:$A,'RAW2'!A1813)</f>
        <v>62298328</v>
      </c>
      <c r="I1813" s="1" t="str">
        <f>VLOOKUP(A1813,'volatile collection data'!$G$6:$H$69,2,FALSE)</f>
        <v>D</v>
      </c>
      <c r="J1813" s="1">
        <f>VLOOKUP(A1813,'volatile collection data'!$G$6:$I$69,3,FALSE)</f>
        <v>2</v>
      </c>
      <c r="K1813" s="1" t="str">
        <f>VLOOKUP(A1813,'volatile collection data'!$G$6:$N$69,8,FALSE)</f>
        <v>24B</v>
      </c>
      <c r="L1813" s="1">
        <f>VLOOKUP(A1813,'volatile collection data'!$G$6:$J$69,4,FALSE)</f>
        <v>4.59</v>
      </c>
      <c r="M1813" s="1">
        <f>VLOOKUP($A1813,'volatile collection data'!$G$6:$M$69,6,FALSE)</f>
        <v>13</v>
      </c>
      <c r="N1813" s="1">
        <f>VLOOKUP($A1813,'volatile collection data'!$G$6:$M$69,7,FALSE)</f>
        <v>4.59</v>
      </c>
      <c r="O1813" s="1">
        <f>VLOOKUP(A1813,'volatile collection data'!$G$6:$K$69,5,FALSE)</f>
        <v>0</v>
      </c>
      <c r="P1813" s="1" t="str">
        <f t="shared" si="171"/>
        <v>2D</v>
      </c>
      <c r="Q1813">
        <f t="shared" si="169"/>
        <v>0.33830751243801721</v>
      </c>
      <c r="R1813" t="str">
        <f t="shared" si="172"/>
        <v>24B_0-D&amp;4.59%4.59@13</v>
      </c>
      <c r="S1813" t="str">
        <f t="shared" si="173"/>
        <v>2D-24B-VCS-Loc-22</v>
      </c>
      <c r="T1813" t="str">
        <f>IFERROR(IF(VLOOKUP(S1813,Bad!$A:$A,1,FALSE)='RAW2'!S1813,"yes","no"),"no")</f>
        <v>no</v>
      </c>
      <c r="U1813" t="str">
        <f>IFERROR(VLOOKUP(F1813,compounds!$A:$B,2,FALSE),"")</f>
        <v/>
      </c>
      <c r="V1813" t="str">
        <f>VLOOKUP(B1813,'volatile collection data'!$O:$P,2,FALSE)</f>
        <v>27.apr.22 24</v>
      </c>
    </row>
    <row r="1814" spans="1:22" x14ac:dyDescent="0.2">
      <c r="A1814" t="s">
        <v>365</v>
      </c>
      <c r="B1814" s="1" t="str">
        <f t="shared" si="170"/>
        <v>2D</v>
      </c>
      <c r="C1814">
        <v>11.13</v>
      </c>
      <c r="D1814">
        <f t="shared" si="168"/>
        <v>11.13</v>
      </c>
      <c r="E1814">
        <f>VLOOKUP(D1814,'Peak Combiner'!$A$5:$D$4980,4,FALSE)</f>
        <v>11.13</v>
      </c>
      <c r="F1814">
        <f>IFERROR(VLOOKUP(D1814,rt_comb!$A:$B,2,FALSE),D1814)</f>
        <v>11.13</v>
      </c>
      <c r="G1814">
        <v>33424252</v>
      </c>
      <c r="H1814">
        <f>SUMIFS($G:$G,$E:$E,18.51,'RAW2'!$A:$A,'RAW2'!A1814)</f>
        <v>62298328</v>
      </c>
      <c r="I1814" s="1" t="str">
        <f>VLOOKUP(A1814,'volatile collection data'!$G$6:$H$69,2,FALSE)</f>
        <v>D</v>
      </c>
      <c r="J1814" s="1">
        <f>VLOOKUP(A1814,'volatile collection data'!$G$6:$I$69,3,FALSE)</f>
        <v>2</v>
      </c>
      <c r="K1814" s="1" t="str">
        <f>VLOOKUP(A1814,'volatile collection data'!$G$6:$N$69,8,FALSE)</f>
        <v>24B</v>
      </c>
      <c r="L1814" s="1">
        <f>VLOOKUP(A1814,'volatile collection data'!$G$6:$J$69,4,FALSE)</f>
        <v>4.59</v>
      </c>
      <c r="M1814" s="1">
        <f>VLOOKUP($A1814,'volatile collection data'!$G$6:$M$69,6,FALSE)</f>
        <v>13</v>
      </c>
      <c r="N1814" s="1">
        <f>VLOOKUP($A1814,'volatile collection data'!$G$6:$M$69,7,FALSE)</f>
        <v>4.59</v>
      </c>
      <c r="O1814" s="1">
        <f>VLOOKUP(A1814,'volatile collection data'!$G$6:$K$69,5,FALSE)</f>
        <v>0</v>
      </c>
      <c r="P1814" s="1" t="str">
        <f t="shared" si="171"/>
        <v>2D</v>
      </c>
      <c r="Q1814">
        <f t="shared" si="169"/>
        <v>0.58444362369482539</v>
      </c>
      <c r="R1814" t="str">
        <f t="shared" si="172"/>
        <v>24B_0-D&amp;4.59%4.59@13</v>
      </c>
      <c r="S1814" t="str">
        <f t="shared" si="173"/>
        <v>2D-24B-VCS-Loc-22</v>
      </c>
      <c r="T1814" t="str">
        <f>IFERROR(IF(VLOOKUP(S1814,Bad!$A:$A,1,FALSE)='RAW2'!S1814,"yes","no"),"no")</f>
        <v>no</v>
      </c>
      <c r="U1814" t="str">
        <f>IFERROR(VLOOKUP(F1814,compounds!$A:$B,2,FALSE),"")</f>
        <v/>
      </c>
      <c r="V1814" t="str">
        <f>VLOOKUP(B1814,'volatile collection data'!$O:$P,2,FALSE)</f>
        <v>27.apr.22 24</v>
      </c>
    </row>
    <row r="1815" spans="1:22" x14ac:dyDescent="0.2">
      <c r="A1815" t="s">
        <v>365</v>
      </c>
      <c r="B1815" s="1" t="str">
        <f t="shared" si="170"/>
        <v>2D</v>
      </c>
      <c r="C1815">
        <v>11.249000000000001</v>
      </c>
      <c r="D1815">
        <f t="shared" si="168"/>
        <v>11.25</v>
      </c>
      <c r="E1815">
        <f>VLOOKUP(D1815,'Peak Combiner'!$A$5:$D$4980,4,FALSE)</f>
        <v>11.25</v>
      </c>
      <c r="F1815">
        <f>IFERROR(VLOOKUP(D1815,rt_comb!$A:$B,2,FALSE),D1815)</f>
        <v>11.25</v>
      </c>
      <c r="G1815">
        <v>25212787</v>
      </c>
      <c r="H1815">
        <f>SUMIFS($G:$G,$E:$E,18.51,'RAW2'!$A:$A,'RAW2'!A1815)</f>
        <v>62298328</v>
      </c>
      <c r="I1815" s="1" t="str">
        <f>VLOOKUP(A1815,'volatile collection data'!$G$6:$H$69,2,FALSE)</f>
        <v>D</v>
      </c>
      <c r="J1815" s="1">
        <f>VLOOKUP(A1815,'volatile collection data'!$G$6:$I$69,3,FALSE)</f>
        <v>2</v>
      </c>
      <c r="K1815" s="1" t="str">
        <f>VLOOKUP(A1815,'volatile collection data'!$G$6:$N$69,8,FALSE)</f>
        <v>24B</v>
      </c>
      <c r="L1815" s="1">
        <f>VLOOKUP(A1815,'volatile collection data'!$G$6:$J$69,4,FALSE)</f>
        <v>4.59</v>
      </c>
      <c r="M1815" s="1">
        <f>VLOOKUP($A1815,'volatile collection data'!$G$6:$M$69,6,FALSE)</f>
        <v>13</v>
      </c>
      <c r="N1815" s="1">
        <f>VLOOKUP($A1815,'volatile collection data'!$G$6:$M$69,7,FALSE)</f>
        <v>4.59</v>
      </c>
      <c r="O1815" s="1">
        <f>VLOOKUP(A1815,'volatile collection data'!$G$6:$K$69,5,FALSE)</f>
        <v>0</v>
      </c>
      <c r="P1815" s="1" t="str">
        <f t="shared" si="171"/>
        <v>2D</v>
      </c>
      <c r="Q1815">
        <f t="shared" si="169"/>
        <v>0.44086110282216001</v>
      </c>
      <c r="R1815" t="str">
        <f t="shared" si="172"/>
        <v>24B_0-D&amp;4.59%4.59@13</v>
      </c>
      <c r="S1815" t="str">
        <f t="shared" si="173"/>
        <v>2D-24B-VCS-Loc-22</v>
      </c>
      <c r="T1815" t="str">
        <f>IFERROR(IF(VLOOKUP(S1815,Bad!$A:$A,1,FALSE)='RAW2'!S1815,"yes","no"),"no")</f>
        <v>no</v>
      </c>
      <c r="U1815" t="str">
        <f>IFERROR(VLOOKUP(F1815,compounds!$A:$B,2,FALSE),"")</f>
        <v/>
      </c>
      <c r="V1815" t="str">
        <f>VLOOKUP(B1815,'volatile collection data'!$O:$P,2,FALSE)</f>
        <v>27.apr.22 24</v>
      </c>
    </row>
    <row r="1816" spans="1:22" x14ac:dyDescent="0.2">
      <c r="A1816" t="s">
        <v>365</v>
      </c>
      <c r="B1816" s="1" t="str">
        <f t="shared" si="170"/>
        <v>2D</v>
      </c>
      <c r="C1816">
        <v>11.375</v>
      </c>
      <c r="D1816">
        <f t="shared" si="168"/>
        <v>11.38</v>
      </c>
      <c r="E1816">
        <f>VLOOKUP(D1816,'Peak Combiner'!$A$5:$D$4980,4,FALSE)</f>
        <v>11.38</v>
      </c>
      <c r="F1816">
        <f>IFERROR(VLOOKUP(D1816,rt_comb!$A:$B,2,FALSE),D1816)</f>
        <v>11.38</v>
      </c>
      <c r="G1816">
        <v>22551652</v>
      </c>
      <c r="H1816">
        <f>SUMIFS($G:$G,$E:$E,18.51,'RAW2'!$A:$A,'RAW2'!A1816)</f>
        <v>62298328</v>
      </c>
      <c r="I1816" s="1" t="str">
        <f>VLOOKUP(A1816,'volatile collection data'!$G$6:$H$69,2,FALSE)</f>
        <v>D</v>
      </c>
      <c r="J1816" s="1">
        <f>VLOOKUP(A1816,'volatile collection data'!$G$6:$I$69,3,FALSE)</f>
        <v>2</v>
      </c>
      <c r="K1816" s="1" t="str">
        <f>VLOOKUP(A1816,'volatile collection data'!$G$6:$N$69,8,FALSE)</f>
        <v>24B</v>
      </c>
      <c r="L1816" s="1">
        <f>VLOOKUP(A1816,'volatile collection data'!$G$6:$J$69,4,FALSE)</f>
        <v>4.59</v>
      </c>
      <c r="M1816" s="1">
        <f>VLOOKUP($A1816,'volatile collection data'!$G$6:$M$69,6,FALSE)</f>
        <v>13</v>
      </c>
      <c r="N1816" s="1">
        <f>VLOOKUP($A1816,'volatile collection data'!$G$6:$M$69,7,FALSE)</f>
        <v>4.59</v>
      </c>
      <c r="O1816" s="1">
        <f>VLOOKUP(A1816,'volatile collection data'!$G$6:$K$69,5,FALSE)</f>
        <v>0</v>
      </c>
      <c r="P1816" s="1" t="str">
        <f t="shared" si="171"/>
        <v>2D</v>
      </c>
      <c r="Q1816">
        <f t="shared" si="169"/>
        <v>0.3943295190326071</v>
      </c>
      <c r="R1816" t="str">
        <f t="shared" si="172"/>
        <v>24B_0-D&amp;4.59%4.59@13</v>
      </c>
      <c r="S1816" t="str">
        <f t="shared" si="173"/>
        <v>2D-24B-VCS-Loc-22</v>
      </c>
      <c r="T1816" t="str">
        <f>IFERROR(IF(VLOOKUP(S1816,Bad!$A:$A,1,FALSE)='RAW2'!S1816,"yes","no"),"no")</f>
        <v>no</v>
      </c>
      <c r="U1816" t="str">
        <f>IFERROR(VLOOKUP(F1816,compounds!$A:$B,2,FALSE),"")</f>
        <v/>
      </c>
      <c r="V1816" t="str">
        <f>VLOOKUP(B1816,'volatile collection data'!$O:$P,2,FALSE)</f>
        <v>27.apr.22 24</v>
      </c>
    </row>
    <row r="1817" spans="1:22" x14ac:dyDescent="0.2">
      <c r="A1817" t="s">
        <v>365</v>
      </c>
      <c r="B1817" s="1" t="str">
        <f t="shared" si="170"/>
        <v>2D</v>
      </c>
      <c r="C1817">
        <v>11.433999999999999</v>
      </c>
      <c r="D1817">
        <f t="shared" si="168"/>
        <v>11.43</v>
      </c>
      <c r="E1817">
        <f>VLOOKUP(D1817,'Peak Combiner'!$A$5:$D$4980,4,FALSE)</f>
        <v>11.43</v>
      </c>
      <c r="F1817">
        <f>IFERROR(VLOOKUP(D1817,rt_comb!$A:$B,2,FALSE),D1817)</f>
        <v>11.43</v>
      </c>
      <c r="G1817">
        <v>36613743</v>
      </c>
      <c r="H1817">
        <f>SUMIFS($G:$G,$E:$E,18.51,'RAW2'!$A:$A,'RAW2'!A1817)</f>
        <v>62298328</v>
      </c>
      <c r="I1817" s="1" t="str">
        <f>VLOOKUP(A1817,'volatile collection data'!$G$6:$H$69,2,FALSE)</f>
        <v>D</v>
      </c>
      <c r="J1817" s="1">
        <f>VLOOKUP(A1817,'volatile collection data'!$G$6:$I$69,3,FALSE)</f>
        <v>2</v>
      </c>
      <c r="K1817" s="1" t="str">
        <f>VLOOKUP(A1817,'volatile collection data'!$G$6:$N$69,8,FALSE)</f>
        <v>24B</v>
      </c>
      <c r="L1817" s="1">
        <f>VLOOKUP(A1817,'volatile collection data'!$G$6:$J$69,4,FALSE)</f>
        <v>4.59</v>
      </c>
      <c r="M1817" s="1">
        <f>VLOOKUP($A1817,'volatile collection data'!$G$6:$M$69,6,FALSE)</f>
        <v>13</v>
      </c>
      <c r="N1817" s="1">
        <f>VLOOKUP($A1817,'volatile collection data'!$G$6:$M$69,7,FALSE)</f>
        <v>4.59</v>
      </c>
      <c r="O1817" s="1">
        <f>VLOOKUP(A1817,'volatile collection data'!$G$6:$K$69,5,FALSE)</f>
        <v>0</v>
      </c>
      <c r="P1817" s="1" t="str">
        <f t="shared" si="171"/>
        <v>2D</v>
      </c>
      <c r="Q1817">
        <f t="shared" si="169"/>
        <v>0.64021383742412696</v>
      </c>
      <c r="R1817" t="str">
        <f t="shared" si="172"/>
        <v>24B_0-D&amp;4.59%4.59@13</v>
      </c>
      <c r="S1817" t="str">
        <f t="shared" si="173"/>
        <v>2D-24B-VCS-Loc-22</v>
      </c>
      <c r="T1817" t="str">
        <f>IFERROR(IF(VLOOKUP(S1817,Bad!$A:$A,1,FALSE)='RAW2'!S1817,"yes","no"),"no")</f>
        <v>no</v>
      </c>
      <c r="U1817" t="str">
        <f>IFERROR(VLOOKUP(F1817,compounds!$A:$B,2,FALSE),"")</f>
        <v/>
      </c>
      <c r="V1817" t="str">
        <f>VLOOKUP(B1817,'volatile collection data'!$O:$P,2,FALSE)</f>
        <v>27.apr.22 24</v>
      </c>
    </row>
    <row r="1818" spans="1:22" x14ac:dyDescent="0.2">
      <c r="A1818" t="s">
        <v>365</v>
      </c>
      <c r="B1818" s="1" t="str">
        <f t="shared" si="170"/>
        <v>2D</v>
      </c>
      <c r="C1818">
        <v>11.638999999999999</v>
      </c>
      <c r="D1818">
        <f t="shared" si="168"/>
        <v>11.64</v>
      </c>
      <c r="E1818">
        <f>VLOOKUP(D1818,'Peak Combiner'!$A$5:$D$4980,4,FALSE)</f>
        <v>11.64</v>
      </c>
      <c r="F1818">
        <f>IFERROR(VLOOKUP(D1818,rt_comb!$A:$B,2,FALSE),D1818)</f>
        <v>11.64</v>
      </c>
      <c r="G1818">
        <v>139265329</v>
      </c>
      <c r="H1818">
        <f>SUMIFS($G:$G,$E:$E,18.51,'RAW2'!$A:$A,'RAW2'!A1818)</f>
        <v>62298328</v>
      </c>
      <c r="I1818" s="1" t="str">
        <f>VLOOKUP(A1818,'volatile collection data'!$G$6:$H$69,2,FALSE)</f>
        <v>D</v>
      </c>
      <c r="J1818" s="1">
        <f>VLOOKUP(A1818,'volatile collection data'!$G$6:$I$69,3,FALSE)</f>
        <v>2</v>
      </c>
      <c r="K1818" s="1" t="str">
        <f>VLOOKUP(A1818,'volatile collection data'!$G$6:$N$69,8,FALSE)</f>
        <v>24B</v>
      </c>
      <c r="L1818" s="1">
        <f>VLOOKUP(A1818,'volatile collection data'!$G$6:$J$69,4,FALSE)</f>
        <v>4.59</v>
      </c>
      <c r="M1818" s="1">
        <f>VLOOKUP($A1818,'volatile collection data'!$G$6:$M$69,6,FALSE)</f>
        <v>13</v>
      </c>
      <c r="N1818" s="1">
        <f>VLOOKUP($A1818,'volatile collection data'!$G$6:$M$69,7,FALSE)</f>
        <v>4.59</v>
      </c>
      <c r="O1818" s="1">
        <f>VLOOKUP(A1818,'volatile collection data'!$G$6:$K$69,5,FALSE)</f>
        <v>0</v>
      </c>
      <c r="P1818" s="1" t="str">
        <f t="shared" si="171"/>
        <v>2D</v>
      </c>
      <c r="Q1818">
        <f t="shared" si="169"/>
        <v>2.4351400155734839</v>
      </c>
      <c r="R1818" t="str">
        <f t="shared" si="172"/>
        <v>24B_0-D&amp;4.59%4.59@13</v>
      </c>
      <c r="S1818" t="str">
        <f t="shared" si="173"/>
        <v>2D-24B-VCS-Loc-22</v>
      </c>
      <c r="T1818" t="str">
        <f>IFERROR(IF(VLOOKUP(S1818,Bad!$A:$A,1,FALSE)='RAW2'!S1818,"yes","no"),"no")</f>
        <v>no</v>
      </c>
      <c r="U1818" t="str">
        <f>IFERROR(VLOOKUP(F1818,compounds!$A:$B,2,FALSE),"")</f>
        <v/>
      </c>
      <c r="V1818" t="str">
        <f>VLOOKUP(B1818,'volatile collection data'!$O:$P,2,FALSE)</f>
        <v>27.apr.22 24</v>
      </c>
    </row>
    <row r="1819" spans="1:22" x14ac:dyDescent="0.2">
      <c r="A1819" t="s">
        <v>365</v>
      </c>
      <c r="B1819" s="1" t="str">
        <f t="shared" si="170"/>
        <v>2D</v>
      </c>
      <c r="C1819">
        <v>11.786</v>
      </c>
      <c r="D1819">
        <f t="shared" si="168"/>
        <v>11.79</v>
      </c>
      <c r="E1819">
        <f>VLOOKUP(D1819,'Peak Combiner'!$A$5:$D$4980,4,FALSE)</f>
        <v>11.79</v>
      </c>
      <c r="F1819">
        <f>IFERROR(VLOOKUP(D1819,rt_comb!$A:$B,2,FALSE),D1819)</f>
        <v>11.79</v>
      </c>
      <c r="G1819">
        <v>75033033</v>
      </c>
      <c r="H1819">
        <f>SUMIFS($G:$G,$E:$E,18.51,'RAW2'!$A:$A,'RAW2'!A1819)</f>
        <v>62298328</v>
      </c>
      <c r="I1819" s="1" t="str">
        <f>VLOOKUP(A1819,'volatile collection data'!$G$6:$H$69,2,FALSE)</f>
        <v>D</v>
      </c>
      <c r="J1819" s="1">
        <f>VLOOKUP(A1819,'volatile collection data'!$G$6:$I$69,3,FALSE)</f>
        <v>2</v>
      </c>
      <c r="K1819" s="1" t="str">
        <f>VLOOKUP(A1819,'volatile collection data'!$G$6:$N$69,8,FALSE)</f>
        <v>24B</v>
      </c>
      <c r="L1819" s="1">
        <f>VLOOKUP(A1819,'volatile collection data'!$G$6:$J$69,4,FALSE)</f>
        <v>4.59</v>
      </c>
      <c r="M1819" s="1">
        <f>VLOOKUP($A1819,'volatile collection data'!$G$6:$M$69,6,FALSE)</f>
        <v>13</v>
      </c>
      <c r="N1819" s="1">
        <f>VLOOKUP($A1819,'volatile collection data'!$G$6:$M$69,7,FALSE)</f>
        <v>4.59</v>
      </c>
      <c r="O1819" s="1">
        <f>VLOOKUP(A1819,'volatile collection data'!$G$6:$K$69,5,FALSE)</f>
        <v>0</v>
      </c>
      <c r="P1819" s="1" t="str">
        <f t="shared" si="171"/>
        <v>2D</v>
      </c>
      <c r="Q1819">
        <f t="shared" si="169"/>
        <v>1.3119987757193015</v>
      </c>
      <c r="R1819" t="str">
        <f t="shared" si="172"/>
        <v>24B_0-D&amp;4.59%4.59@13</v>
      </c>
      <c r="S1819" t="str">
        <f t="shared" si="173"/>
        <v>2D-24B-VCS-Loc-22</v>
      </c>
      <c r="T1819" t="str">
        <f>IFERROR(IF(VLOOKUP(S1819,Bad!$A:$A,1,FALSE)='RAW2'!S1819,"yes","no"),"no")</f>
        <v>no</v>
      </c>
      <c r="U1819" t="str">
        <f>IFERROR(VLOOKUP(F1819,compounds!$A:$B,2,FALSE),"")</f>
        <v/>
      </c>
      <c r="V1819" t="str">
        <f>VLOOKUP(B1819,'volatile collection data'!$O:$P,2,FALSE)</f>
        <v>27.apr.22 24</v>
      </c>
    </row>
    <row r="1820" spans="1:22" x14ac:dyDescent="0.2">
      <c r="A1820" t="s">
        <v>365</v>
      </c>
      <c r="B1820" s="1" t="str">
        <f t="shared" si="170"/>
        <v>2D</v>
      </c>
      <c r="C1820">
        <v>11.92</v>
      </c>
      <c r="D1820">
        <f t="shared" si="168"/>
        <v>11.92</v>
      </c>
      <c r="E1820">
        <f>VLOOKUP(D1820,'Peak Combiner'!$A$5:$D$4980,4,FALSE)</f>
        <v>11.92</v>
      </c>
      <c r="F1820">
        <f>IFERROR(VLOOKUP(D1820,rt_comb!$A:$B,2,FALSE),D1820)</f>
        <v>11.92</v>
      </c>
      <c r="G1820">
        <v>99509196</v>
      </c>
      <c r="H1820">
        <f>SUMIFS($G:$G,$E:$E,18.51,'RAW2'!$A:$A,'RAW2'!A1820)</f>
        <v>62298328</v>
      </c>
      <c r="I1820" s="1" t="str">
        <f>VLOOKUP(A1820,'volatile collection data'!$G$6:$H$69,2,FALSE)</f>
        <v>D</v>
      </c>
      <c r="J1820" s="1">
        <f>VLOOKUP(A1820,'volatile collection data'!$G$6:$I$69,3,FALSE)</f>
        <v>2</v>
      </c>
      <c r="K1820" s="1" t="str">
        <f>VLOOKUP(A1820,'volatile collection data'!$G$6:$N$69,8,FALSE)</f>
        <v>24B</v>
      </c>
      <c r="L1820" s="1">
        <f>VLOOKUP(A1820,'volatile collection data'!$G$6:$J$69,4,FALSE)</f>
        <v>4.59</v>
      </c>
      <c r="M1820" s="1">
        <f>VLOOKUP($A1820,'volatile collection data'!$G$6:$M$69,6,FALSE)</f>
        <v>13</v>
      </c>
      <c r="N1820" s="1">
        <f>VLOOKUP($A1820,'volatile collection data'!$G$6:$M$69,7,FALSE)</f>
        <v>4.59</v>
      </c>
      <c r="O1820" s="1">
        <f>VLOOKUP(A1820,'volatile collection data'!$G$6:$K$69,5,FALSE)</f>
        <v>0</v>
      </c>
      <c r="P1820" s="1" t="str">
        <f t="shared" si="171"/>
        <v>2D</v>
      </c>
      <c r="Q1820">
        <f t="shared" si="169"/>
        <v>1.7399795544025525</v>
      </c>
      <c r="R1820" t="str">
        <f t="shared" si="172"/>
        <v>24B_0-D&amp;4.59%4.59@13</v>
      </c>
      <c r="S1820" t="str">
        <f t="shared" si="173"/>
        <v>2D-24B-VCS-Loc-22</v>
      </c>
      <c r="T1820" t="str">
        <f>IFERROR(IF(VLOOKUP(S1820,Bad!$A:$A,1,FALSE)='RAW2'!S1820,"yes","no"),"no")</f>
        <v>no</v>
      </c>
      <c r="U1820" t="str">
        <f>IFERROR(VLOOKUP(F1820,compounds!$A:$B,2,FALSE),"")</f>
        <v/>
      </c>
      <c r="V1820" t="str">
        <f>VLOOKUP(B1820,'volatile collection data'!$O:$P,2,FALSE)</f>
        <v>27.apr.22 24</v>
      </c>
    </row>
    <row r="1821" spans="1:22" x14ac:dyDescent="0.2">
      <c r="A1821" t="s">
        <v>365</v>
      </c>
      <c r="B1821" s="1" t="str">
        <f t="shared" si="170"/>
        <v>2D</v>
      </c>
      <c r="C1821">
        <v>12.019</v>
      </c>
      <c r="D1821">
        <f t="shared" si="168"/>
        <v>12.02</v>
      </c>
      <c r="E1821">
        <f>VLOOKUP(D1821,'Peak Combiner'!$A$5:$D$4980,4,FALSE)</f>
        <v>12.02</v>
      </c>
      <c r="F1821">
        <f>IFERROR(VLOOKUP(D1821,rt_comb!$A:$B,2,FALSE),D1821)</f>
        <v>12.02</v>
      </c>
      <c r="G1821">
        <v>101903545</v>
      </c>
      <c r="H1821">
        <f>SUMIFS($G:$G,$E:$E,18.51,'RAW2'!$A:$A,'RAW2'!A1821)</f>
        <v>62298328</v>
      </c>
      <c r="I1821" s="1" t="str">
        <f>VLOOKUP(A1821,'volatile collection data'!$G$6:$H$69,2,FALSE)</f>
        <v>D</v>
      </c>
      <c r="J1821" s="1">
        <f>VLOOKUP(A1821,'volatile collection data'!$G$6:$I$69,3,FALSE)</f>
        <v>2</v>
      </c>
      <c r="K1821" s="1" t="str">
        <f>VLOOKUP(A1821,'volatile collection data'!$G$6:$N$69,8,FALSE)</f>
        <v>24B</v>
      </c>
      <c r="L1821" s="1">
        <f>VLOOKUP(A1821,'volatile collection data'!$G$6:$J$69,4,FALSE)</f>
        <v>4.59</v>
      </c>
      <c r="M1821" s="1">
        <f>VLOOKUP($A1821,'volatile collection data'!$G$6:$M$69,6,FALSE)</f>
        <v>13</v>
      </c>
      <c r="N1821" s="1">
        <f>VLOOKUP($A1821,'volatile collection data'!$G$6:$M$69,7,FALSE)</f>
        <v>4.59</v>
      </c>
      <c r="O1821" s="1">
        <f>VLOOKUP(A1821,'volatile collection data'!$G$6:$K$69,5,FALSE)</f>
        <v>0</v>
      </c>
      <c r="P1821" s="1" t="str">
        <f t="shared" si="171"/>
        <v>2D</v>
      </c>
      <c r="Q1821">
        <f t="shared" si="169"/>
        <v>1.7818462207366288</v>
      </c>
      <c r="R1821" t="str">
        <f t="shared" si="172"/>
        <v>24B_0-D&amp;4.59%4.59@13</v>
      </c>
      <c r="S1821" t="str">
        <f t="shared" si="173"/>
        <v>2D-24B-VCS-Loc-22</v>
      </c>
      <c r="T1821" t="str">
        <f>IFERROR(IF(VLOOKUP(S1821,Bad!$A:$A,1,FALSE)='RAW2'!S1821,"yes","no"),"no")</f>
        <v>no</v>
      </c>
      <c r="U1821" t="str">
        <f>IFERROR(VLOOKUP(F1821,compounds!$A:$B,2,FALSE),"")</f>
        <v/>
      </c>
      <c r="V1821" t="str">
        <f>VLOOKUP(B1821,'volatile collection data'!$O:$P,2,FALSE)</f>
        <v>27.apr.22 24</v>
      </c>
    </row>
    <row r="1822" spans="1:22" x14ac:dyDescent="0.2">
      <c r="A1822" t="s">
        <v>365</v>
      </c>
      <c r="B1822" s="1" t="str">
        <f t="shared" si="170"/>
        <v>2D</v>
      </c>
      <c r="C1822">
        <v>12.131</v>
      </c>
      <c r="D1822">
        <f t="shared" si="168"/>
        <v>12.13</v>
      </c>
      <c r="E1822">
        <f>VLOOKUP(D1822,'Peak Combiner'!$A$5:$D$4980,4,FALSE)</f>
        <v>12.13</v>
      </c>
      <c r="F1822">
        <f>IFERROR(VLOOKUP(D1822,rt_comb!$A:$B,2,FALSE),D1822)</f>
        <v>12.13</v>
      </c>
      <c r="G1822">
        <v>52430487</v>
      </c>
      <c r="H1822">
        <f>SUMIFS($G:$G,$E:$E,18.51,'RAW2'!$A:$A,'RAW2'!A1822)</f>
        <v>62298328</v>
      </c>
      <c r="I1822" s="1" t="str">
        <f>VLOOKUP(A1822,'volatile collection data'!$G$6:$H$69,2,FALSE)</f>
        <v>D</v>
      </c>
      <c r="J1822" s="1">
        <f>VLOOKUP(A1822,'volatile collection data'!$G$6:$I$69,3,FALSE)</f>
        <v>2</v>
      </c>
      <c r="K1822" s="1" t="str">
        <f>VLOOKUP(A1822,'volatile collection data'!$G$6:$N$69,8,FALSE)</f>
        <v>24B</v>
      </c>
      <c r="L1822" s="1">
        <f>VLOOKUP(A1822,'volatile collection data'!$G$6:$J$69,4,FALSE)</f>
        <v>4.59</v>
      </c>
      <c r="M1822" s="1">
        <f>VLOOKUP($A1822,'volatile collection data'!$G$6:$M$69,6,FALSE)</f>
        <v>13</v>
      </c>
      <c r="N1822" s="1">
        <f>VLOOKUP($A1822,'volatile collection data'!$G$6:$M$69,7,FALSE)</f>
        <v>4.59</v>
      </c>
      <c r="O1822" s="1">
        <f>VLOOKUP(A1822,'volatile collection data'!$G$6:$K$69,5,FALSE)</f>
        <v>0</v>
      </c>
      <c r="P1822" s="1" t="str">
        <f t="shared" si="171"/>
        <v>2D</v>
      </c>
      <c r="Q1822">
        <f t="shared" si="169"/>
        <v>0.91677934376405601</v>
      </c>
      <c r="R1822" t="str">
        <f t="shared" si="172"/>
        <v>24B_0-D&amp;4.59%4.59@13</v>
      </c>
      <c r="S1822" t="str">
        <f t="shared" si="173"/>
        <v>2D-24B-VCS-Loc-22</v>
      </c>
      <c r="T1822" t="str">
        <f>IFERROR(IF(VLOOKUP(S1822,Bad!$A:$A,1,FALSE)='RAW2'!S1822,"yes","no"),"no")</f>
        <v>no</v>
      </c>
      <c r="U1822" t="str">
        <f>IFERROR(VLOOKUP(F1822,compounds!$A:$B,2,FALSE),"")</f>
        <v/>
      </c>
      <c r="V1822" t="str">
        <f>VLOOKUP(B1822,'volatile collection data'!$O:$P,2,FALSE)</f>
        <v>27.apr.22 24</v>
      </c>
    </row>
    <row r="1823" spans="1:22" x14ac:dyDescent="0.2">
      <c r="A1823" t="s">
        <v>365</v>
      </c>
      <c r="B1823" s="1" t="str">
        <f t="shared" si="170"/>
        <v>2D</v>
      </c>
      <c r="C1823">
        <v>12.31</v>
      </c>
      <c r="D1823">
        <f t="shared" si="168"/>
        <v>12.31</v>
      </c>
      <c r="E1823">
        <f>VLOOKUP(D1823,'Peak Combiner'!$A$5:$D$4980,4,FALSE)</f>
        <v>12.31</v>
      </c>
      <c r="F1823">
        <f>IFERROR(VLOOKUP(D1823,rt_comb!$A:$B,2,FALSE),D1823)</f>
        <v>12.31</v>
      </c>
      <c r="G1823">
        <v>76511684</v>
      </c>
      <c r="H1823">
        <f>SUMIFS($G:$G,$E:$E,18.51,'RAW2'!$A:$A,'RAW2'!A1823)</f>
        <v>62298328</v>
      </c>
      <c r="I1823" s="1" t="str">
        <f>VLOOKUP(A1823,'volatile collection data'!$G$6:$H$69,2,FALSE)</f>
        <v>D</v>
      </c>
      <c r="J1823" s="1">
        <f>VLOOKUP(A1823,'volatile collection data'!$G$6:$I$69,3,FALSE)</f>
        <v>2</v>
      </c>
      <c r="K1823" s="1" t="str">
        <f>VLOOKUP(A1823,'volatile collection data'!$G$6:$N$69,8,FALSE)</f>
        <v>24B</v>
      </c>
      <c r="L1823" s="1">
        <f>VLOOKUP(A1823,'volatile collection data'!$G$6:$J$69,4,FALSE)</f>
        <v>4.59</v>
      </c>
      <c r="M1823" s="1">
        <f>VLOOKUP($A1823,'volatile collection data'!$G$6:$M$69,6,FALSE)</f>
        <v>13</v>
      </c>
      <c r="N1823" s="1">
        <f>VLOOKUP($A1823,'volatile collection data'!$G$6:$M$69,7,FALSE)</f>
        <v>4.59</v>
      </c>
      <c r="O1823" s="1">
        <f>VLOOKUP(A1823,'volatile collection data'!$G$6:$K$69,5,FALSE)</f>
        <v>0</v>
      </c>
      <c r="P1823" s="1" t="str">
        <f t="shared" si="171"/>
        <v>2D</v>
      </c>
      <c r="Q1823">
        <f t="shared" si="169"/>
        <v>1.3378538987784498</v>
      </c>
      <c r="R1823" t="str">
        <f t="shared" si="172"/>
        <v>24B_0-D&amp;4.59%4.59@13</v>
      </c>
      <c r="S1823" t="str">
        <f t="shared" si="173"/>
        <v>2D-24B-VCS-Loc-22</v>
      </c>
      <c r="T1823" t="str">
        <f>IFERROR(IF(VLOOKUP(S1823,Bad!$A:$A,1,FALSE)='RAW2'!S1823,"yes","no"),"no")</f>
        <v>no</v>
      </c>
      <c r="U1823" t="str">
        <f>IFERROR(VLOOKUP(F1823,compounds!$A:$B,2,FALSE),"")</f>
        <v/>
      </c>
      <c r="V1823" t="str">
        <f>VLOOKUP(B1823,'volatile collection data'!$O:$P,2,FALSE)</f>
        <v>27.apr.22 24</v>
      </c>
    </row>
    <row r="1824" spans="1:22" x14ac:dyDescent="0.2">
      <c r="A1824" t="s">
        <v>365</v>
      </c>
      <c r="B1824" s="1" t="str">
        <f t="shared" si="170"/>
        <v>2D</v>
      </c>
      <c r="C1824">
        <v>12.401999999999999</v>
      </c>
      <c r="D1824">
        <f t="shared" si="168"/>
        <v>12.4</v>
      </c>
      <c r="E1824">
        <f>VLOOKUP(D1824,'Peak Combiner'!$A$5:$D$4980,4,FALSE)</f>
        <v>12.39</v>
      </c>
      <c r="F1824">
        <f>IFERROR(VLOOKUP(D1824,rt_comb!$A:$B,2,FALSE),D1824)</f>
        <v>12.39</v>
      </c>
      <c r="G1824">
        <v>73088018</v>
      </c>
      <c r="H1824">
        <f>SUMIFS($G:$G,$E:$E,18.51,'RAW2'!$A:$A,'RAW2'!A1824)</f>
        <v>62298328</v>
      </c>
      <c r="I1824" s="1" t="str">
        <f>VLOOKUP(A1824,'volatile collection data'!$G$6:$H$69,2,FALSE)</f>
        <v>D</v>
      </c>
      <c r="J1824" s="1">
        <f>VLOOKUP(A1824,'volatile collection data'!$G$6:$I$69,3,FALSE)</f>
        <v>2</v>
      </c>
      <c r="K1824" s="1" t="str">
        <f>VLOOKUP(A1824,'volatile collection data'!$G$6:$N$69,8,FALSE)</f>
        <v>24B</v>
      </c>
      <c r="L1824" s="1">
        <f>VLOOKUP(A1824,'volatile collection data'!$G$6:$J$69,4,FALSE)</f>
        <v>4.59</v>
      </c>
      <c r="M1824" s="1">
        <f>VLOOKUP($A1824,'volatile collection data'!$G$6:$M$69,6,FALSE)</f>
        <v>13</v>
      </c>
      <c r="N1824" s="1">
        <f>VLOOKUP($A1824,'volatile collection data'!$G$6:$M$69,7,FALSE)</f>
        <v>4.59</v>
      </c>
      <c r="O1824" s="1">
        <f>VLOOKUP(A1824,'volatile collection data'!$G$6:$K$69,5,FALSE)</f>
        <v>0</v>
      </c>
      <c r="P1824" s="1" t="str">
        <f t="shared" si="171"/>
        <v>2D</v>
      </c>
      <c r="Q1824">
        <f t="shared" si="169"/>
        <v>1.2779889910054718</v>
      </c>
      <c r="R1824" t="str">
        <f t="shared" si="172"/>
        <v>24B_0-D&amp;4.59%4.59@13</v>
      </c>
      <c r="S1824" t="str">
        <f t="shared" si="173"/>
        <v>2D-24B-VCS-Loc-22</v>
      </c>
      <c r="T1824" t="str">
        <f>IFERROR(IF(VLOOKUP(S1824,Bad!$A:$A,1,FALSE)='RAW2'!S1824,"yes","no"),"no")</f>
        <v>no</v>
      </c>
      <c r="U1824" t="str">
        <f>IFERROR(VLOOKUP(F1824,compounds!$A:$B,2,FALSE),"")</f>
        <v>o+C5xe</v>
      </c>
      <c r="V1824" t="str">
        <f>VLOOKUP(B1824,'volatile collection data'!$O:$P,2,FALSE)</f>
        <v>27.apr.22 24</v>
      </c>
    </row>
    <row r="1825" spans="1:22" x14ac:dyDescent="0.2">
      <c r="A1825" t="s">
        <v>365</v>
      </c>
      <c r="B1825" s="1" t="str">
        <f t="shared" si="170"/>
        <v>2D</v>
      </c>
      <c r="C1825">
        <v>12.461</v>
      </c>
      <c r="D1825">
        <f t="shared" si="168"/>
        <v>12.46</v>
      </c>
      <c r="E1825">
        <f>VLOOKUP(D1825,'Peak Combiner'!$A$5:$D$4980,4,FALSE)</f>
        <v>12.46</v>
      </c>
      <c r="F1825">
        <f>IFERROR(VLOOKUP(D1825,rt_comb!$A:$B,2,FALSE),D1825)</f>
        <v>12.46</v>
      </c>
      <c r="G1825">
        <v>39685933</v>
      </c>
      <c r="H1825">
        <f>SUMIFS($G:$G,$E:$E,18.51,'RAW2'!$A:$A,'RAW2'!A1825)</f>
        <v>62298328</v>
      </c>
      <c r="I1825" s="1" t="str">
        <f>VLOOKUP(A1825,'volatile collection data'!$G$6:$H$69,2,FALSE)</f>
        <v>D</v>
      </c>
      <c r="J1825" s="1">
        <f>VLOOKUP(A1825,'volatile collection data'!$G$6:$I$69,3,FALSE)</f>
        <v>2</v>
      </c>
      <c r="K1825" s="1" t="str">
        <f>VLOOKUP(A1825,'volatile collection data'!$G$6:$N$69,8,FALSE)</f>
        <v>24B</v>
      </c>
      <c r="L1825" s="1">
        <f>VLOOKUP(A1825,'volatile collection data'!$G$6:$J$69,4,FALSE)</f>
        <v>4.59</v>
      </c>
      <c r="M1825" s="1">
        <f>VLOOKUP($A1825,'volatile collection data'!$G$6:$M$69,6,FALSE)</f>
        <v>13</v>
      </c>
      <c r="N1825" s="1">
        <f>VLOOKUP($A1825,'volatile collection data'!$G$6:$M$69,7,FALSE)</f>
        <v>4.59</v>
      </c>
      <c r="O1825" s="1">
        <f>VLOOKUP(A1825,'volatile collection data'!$G$6:$K$69,5,FALSE)</f>
        <v>0</v>
      </c>
      <c r="P1825" s="1" t="str">
        <f t="shared" si="171"/>
        <v>2D</v>
      </c>
      <c r="Q1825">
        <f t="shared" si="169"/>
        <v>0.69393297095265005</v>
      </c>
      <c r="R1825" t="str">
        <f t="shared" si="172"/>
        <v>24B_0-D&amp;4.59%4.59@13</v>
      </c>
      <c r="S1825" t="str">
        <f t="shared" si="173"/>
        <v>2D-24B-VCS-Loc-22</v>
      </c>
      <c r="T1825" t="str">
        <f>IFERROR(IF(VLOOKUP(S1825,Bad!$A:$A,1,FALSE)='RAW2'!S1825,"yes","no"),"no")</f>
        <v>no</v>
      </c>
      <c r="U1825" t="str">
        <f>IFERROR(VLOOKUP(F1825,compounds!$A:$B,2,FALSE),"")</f>
        <v/>
      </c>
      <c r="V1825" t="str">
        <f>VLOOKUP(B1825,'volatile collection data'!$O:$P,2,FALSE)</f>
        <v>27.apr.22 24</v>
      </c>
    </row>
    <row r="1826" spans="1:22" x14ac:dyDescent="0.2">
      <c r="A1826" t="s">
        <v>365</v>
      </c>
      <c r="B1826" s="1" t="str">
        <f t="shared" si="170"/>
        <v>2D</v>
      </c>
      <c r="C1826">
        <v>12.532999999999999</v>
      </c>
      <c r="D1826">
        <f t="shared" si="168"/>
        <v>12.53</v>
      </c>
      <c r="E1826">
        <f>VLOOKUP(D1826,'Peak Combiner'!$A$5:$D$4980,4,FALSE)</f>
        <v>12.53</v>
      </c>
      <c r="F1826">
        <f>IFERROR(VLOOKUP(D1826,rt_comb!$A:$B,2,FALSE),D1826)</f>
        <v>12.54</v>
      </c>
      <c r="G1826">
        <v>186448588</v>
      </c>
      <c r="H1826">
        <f>SUMIFS($G:$G,$E:$E,18.51,'RAW2'!$A:$A,'RAW2'!A1826)</f>
        <v>62298328</v>
      </c>
      <c r="I1826" s="1" t="str">
        <f>VLOOKUP(A1826,'volatile collection data'!$G$6:$H$69,2,FALSE)</f>
        <v>D</v>
      </c>
      <c r="J1826" s="1">
        <f>VLOOKUP(A1826,'volatile collection data'!$G$6:$I$69,3,FALSE)</f>
        <v>2</v>
      </c>
      <c r="K1826" s="1" t="str">
        <f>VLOOKUP(A1826,'volatile collection data'!$G$6:$N$69,8,FALSE)</f>
        <v>24B</v>
      </c>
      <c r="L1826" s="1">
        <f>VLOOKUP(A1826,'volatile collection data'!$G$6:$J$69,4,FALSE)</f>
        <v>4.59</v>
      </c>
      <c r="M1826" s="1">
        <f>VLOOKUP($A1826,'volatile collection data'!$G$6:$M$69,6,FALSE)</f>
        <v>13</v>
      </c>
      <c r="N1826" s="1">
        <f>VLOOKUP($A1826,'volatile collection data'!$G$6:$M$69,7,FALSE)</f>
        <v>4.59</v>
      </c>
      <c r="O1826" s="1">
        <f>VLOOKUP(A1826,'volatile collection data'!$G$6:$K$69,5,FALSE)</f>
        <v>0</v>
      </c>
      <c r="P1826" s="1" t="str">
        <f t="shared" si="171"/>
        <v>2D</v>
      </c>
      <c r="Q1826">
        <f t="shared" si="169"/>
        <v>3.260168347327669</v>
      </c>
      <c r="R1826" t="str">
        <f t="shared" si="172"/>
        <v>24B_0-D&amp;4.59%4.59@13</v>
      </c>
      <c r="S1826" t="str">
        <f t="shared" si="173"/>
        <v>2D-24B-VCS-Loc-22</v>
      </c>
      <c r="T1826" t="str">
        <f>IFERROR(IF(VLOOKUP(S1826,Bad!$A:$A,1,FALSE)='RAW2'!S1826,"yes","no"),"no")</f>
        <v>no</v>
      </c>
      <c r="U1826" t="str">
        <f>IFERROR(VLOOKUP(F1826,compounds!$A:$B,2,FALSE),"")</f>
        <v>nonanal</v>
      </c>
      <c r="V1826" t="str">
        <f>VLOOKUP(B1826,'volatile collection data'!$O:$P,2,FALSE)</f>
        <v>27.apr.22 24</v>
      </c>
    </row>
    <row r="1827" spans="1:22" x14ac:dyDescent="0.2">
      <c r="A1827" t="s">
        <v>365</v>
      </c>
      <c r="B1827" s="1" t="str">
        <f t="shared" si="170"/>
        <v>2D</v>
      </c>
      <c r="C1827">
        <v>12.728999999999999</v>
      </c>
      <c r="D1827">
        <f t="shared" si="168"/>
        <v>12.73</v>
      </c>
      <c r="E1827">
        <f>VLOOKUP(D1827,'Peak Combiner'!$A$5:$D$4980,4,FALSE)</f>
        <v>12.73</v>
      </c>
      <c r="F1827">
        <f>IFERROR(VLOOKUP(D1827,rt_comb!$A:$B,2,FALSE),D1827)</f>
        <v>12.73</v>
      </c>
      <c r="G1827">
        <v>36419240</v>
      </c>
      <c r="H1827">
        <f>SUMIFS($G:$G,$E:$E,18.51,'RAW2'!$A:$A,'RAW2'!A1827)</f>
        <v>62298328</v>
      </c>
      <c r="I1827" s="1" t="str">
        <f>VLOOKUP(A1827,'volatile collection data'!$G$6:$H$69,2,FALSE)</f>
        <v>D</v>
      </c>
      <c r="J1827" s="1">
        <f>VLOOKUP(A1827,'volatile collection data'!$G$6:$I$69,3,FALSE)</f>
        <v>2</v>
      </c>
      <c r="K1827" s="1" t="str">
        <f>VLOOKUP(A1827,'volatile collection data'!$G$6:$N$69,8,FALSE)</f>
        <v>24B</v>
      </c>
      <c r="L1827" s="1">
        <f>VLOOKUP(A1827,'volatile collection data'!$G$6:$J$69,4,FALSE)</f>
        <v>4.59</v>
      </c>
      <c r="M1827" s="1">
        <f>VLOOKUP($A1827,'volatile collection data'!$G$6:$M$69,6,FALSE)</f>
        <v>13</v>
      </c>
      <c r="N1827" s="1">
        <f>VLOOKUP($A1827,'volatile collection data'!$G$6:$M$69,7,FALSE)</f>
        <v>4.59</v>
      </c>
      <c r="O1827" s="1">
        <f>VLOOKUP(A1827,'volatile collection data'!$G$6:$K$69,5,FALSE)</f>
        <v>0</v>
      </c>
      <c r="P1827" s="1" t="str">
        <f t="shared" si="171"/>
        <v>2D</v>
      </c>
      <c r="Q1827">
        <f t="shared" si="169"/>
        <v>0.63681283272432043</v>
      </c>
      <c r="R1827" t="str">
        <f t="shared" si="172"/>
        <v>24B_0-D&amp;4.59%4.59@13</v>
      </c>
      <c r="S1827" t="str">
        <f t="shared" si="173"/>
        <v>2D-24B-VCS-Loc-22</v>
      </c>
      <c r="T1827" t="str">
        <f>IFERROR(IF(VLOOKUP(S1827,Bad!$A:$A,1,FALSE)='RAW2'!S1827,"yes","no"),"no")</f>
        <v>no</v>
      </c>
      <c r="U1827" t="str">
        <f>IFERROR(VLOOKUP(F1827,compounds!$A:$B,2,FALSE),"")</f>
        <v/>
      </c>
      <c r="V1827" t="str">
        <f>VLOOKUP(B1827,'volatile collection data'!$O:$P,2,FALSE)</f>
        <v>27.apr.22 24</v>
      </c>
    </row>
    <row r="1828" spans="1:22" x14ac:dyDescent="0.2">
      <c r="A1828" t="s">
        <v>365</v>
      </c>
      <c r="B1828" s="1" t="str">
        <f t="shared" si="170"/>
        <v>2D</v>
      </c>
      <c r="C1828">
        <v>12.835000000000001</v>
      </c>
      <c r="D1828">
        <f t="shared" si="168"/>
        <v>12.84</v>
      </c>
      <c r="E1828">
        <f>VLOOKUP(D1828,'Peak Combiner'!$A$5:$D$4980,4,FALSE)</f>
        <v>12.84</v>
      </c>
      <c r="F1828">
        <f>IFERROR(VLOOKUP(D1828,rt_comb!$A:$B,2,FALSE),D1828)</f>
        <v>12.84</v>
      </c>
      <c r="G1828">
        <v>100046493</v>
      </c>
      <c r="H1828">
        <f>SUMIFS($G:$G,$E:$E,18.51,'RAW2'!$A:$A,'RAW2'!A1828)</f>
        <v>62298328</v>
      </c>
      <c r="I1828" s="1" t="str">
        <f>VLOOKUP(A1828,'volatile collection data'!$G$6:$H$69,2,FALSE)</f>
        <v>D</v>
      </c>
      <c r="J1828" s="1">
        <f>VLOOKUP(A1828,'volatile collection data'!$G$6:$I$69,3,FALSE)</f>
        <v>2</v>
      </c>
      <c r="K1828" s="1" t="str">
        <f>VLOOKUP(A1828,'volatile collection data'!$G$6:$N$69,8,FALSE)</f>
        <v>24B</v>
      </c>
      <c r="L1828" s="1">
        <f>VLOOKUP(A1828,'volatile collection data'!$G$6:$J$69,4,FALSE)</f>
        <v>4.59</v>
      </c>
      <c r="M1828" s="1">
        <f>VLOOKUP($A1828,'volatile collection data'!$G$6:$M$69,6,FALSE)</f>
        <v>13</v>
      </c>
      <c r="N1828" s="1">
        <f>VLOOKUP($A1828,'volatile collection data'!$G$6:$M$69,7,FALSE)</f>
        <v>4.59</v>
      </c>
      <c r="O1828" s="1">
        <f>VLOOKUP(A1828,'volatile collection data'!$G$6:$K$69,5,FALSE)</f>
        <v>0</v>
      </c>
      <c r="P1828" s="1" t="str">
        <f t="shared" si="171"/>
        <v>2D</v>
      </c>
      <c r="Q1828">
        <f t="shared" si="169"/>
        <v>1.7493745232317834</v>
      </c>
      <c r="R1828" t="str">
        <f t="shared" si="172"/>
        <v>24B_0-D&amp;4.59%4.59@13</v>
      </c>
      <c r="S1828" t="str">
        <f t="shared" si="173"/>
        <v>2D-24B-VCS-Loc-22</v>
      </c>
      <c r="T1828" t="str">
        <f>IFERROR(IF(VLOOKUP(S1828,Bad!$A:$A,1,FALSE)='RAW2'!S1828,"yes","no"),"no")</f>
        <v>no</v>
      </c>
      <c r="U1828" t="str">
        <f>IFERROR(VLOOKUP(F1828,compounds!$A:$B,2,FALSE),"")</f>
        <v/>
      </c>
      <c r="V1828" t="str">
        <f>VLOOKUP(B1828,'volatile collection data'!$O:$P,2,FALSE)</f>
        <v>27.apr.22 24</v>
      </c>
    </row>
    <row r="1829" spans="1:22" x14ac:dyDescent="0.2">
      <c r="A1829" t="s">
        <v>365</v>
      </c>
      <c r="B1829" s="1" t="str">
        <f t="shared" si="170"/>
        <v>2D</v>
      </c>
      <c r="C1829">
        <v>13.006</v>
      </c>
      <c r="D1829">
        <f t="shared" si="168"/>
        <v>13.01</v>
      </c>
      <c r="E1829">
        <f>VLOOKUP(D1829,'Peak Combiner'!$A$5:$D$4980,4,FALSE)</f>
        <v>13.01</v>
      </c>
      <c r="F1829">
        <f>IFERROR(VLOOKUP(D1829,rt_comb!$A:$B,2,FALSE),D1829)</f>
        <v>13.01</v>
      </c>
      <c r="G1829">
        <v>39434186</v>
      </c>
      <c r="H1829">
        <f>SUMIFS($G:$G,$E:$E,18.51,'RAW2'!$A:$A,'RAW2'!A1829)</f>
        <v>62298328</v>
      </c>
      <c r="I1829" s="1" t="str">
        <f>VLOOKUP(A1829,'volatile collection data'!$G$6:$H$69,2,FALSE)</f>
        <v>D</v>
      </c>
      <c r="J1829" s="1">
        <f>VLOOKUP(A1829,'volatile collection data'!$G$6:$I$69,3,FALSE)</f>
        <v>2</v>
      </c>
      <c r="K1829" s="1" t="str">
        <f>VLOOKUP(A1829,'volatile collection data'!$G$6:$N$69,8,FALSE)</f>
        <v>24B</v>
      </c>
      <c r="L1829" s="1">
        <f>VLOOKUP(A1829,'volatile collection data'!$G$6:$J$69,4,FALSE)</f>
        <v>4.59</v>
      </c>
      <c r="M1829" s="1">
        <f>VLOOKUP($A1829,'volatile collection data'!$G$6:$M$69,6,FALSE)</f>
        <v>13</v>
      </c>
      <c r="N1829" s="1">
        <f>VLOOKUP($A1829,'volatile collection data'!$G$6:$M$69,7,FALSE)</f>
        <v>4.59</v>
      </c>
      <c r="O1829" s="1">
        <f>VLOOKUP(A1829,'volatile collection data'!$G$6:$K$69,5,FALSE)</f>
        <v>0</v>
      </c>
      <c r="P1829" s="1" t="str">
        <f t="shared" si="171"/>
        <v>2D</v>
      </c>
      <c r="Q1829">
        <f t="shared" si="169"/>
        <v>0.68953101967085917</v>
      </c>
      <c r="R1829" t="str">
        <f t="shared" si="172"/>
        <v>24B_0-D&amp;4.59%4.59@13</v>
      </c>
      <c r="S1829" t="str">
        <f t="shared" si="173"/>
        <v>2D-24B-VCS-Loc-22</v>
      </c>
      <c r="T1829" t="str">
        <f>IFERROR(IF(VLOOKUP(S1829,Bad!$A:$A,1,FALSE)='RAW2'!S1829,"yes","no"),"no")</f>
        <v>no</v>
      </c>
      <c r="U1829" t="str">
        <f>IFERROR(VLOOKUP(F1829,compounds!$A:$B,2,FALSE),"")</f>
        <v/>
      </c>
      <c r="V1829" t="str">
        <f>VLOOKUP(B1829,'volatile collection data'!$O:$P,2,FALSE)</f>
        <v>27.apr.22 24</v>
      </c>
    </row>
    <row r="1830" spans="1:22" x14ac:dyDescent="0.2">
      <c r="A1830" t="s">
        <v>365</v>
      </c>
      <c r="B1830" s="1" t="str">
        <f t="shared" si="170"/>
        <v>2D</v>
      </c>
      <c r="C1830">
        <v>13.113</v>
      </c>
      <c r="D1830">
        <f t="shared" si="168"/>
        <v>13.11</v>
      </c>
      <c r="E1830">
        <f>VLOOKUP(D1830,'Peak Combiner'!$A$5:$D$4980,4,FALSE)</f>
        <v>13.11</v>
      </c>
      <c r="F1830">
        <f>IFERROR(VLOOKUP(D1830,rt_comb!$A:$B,2,FALSE),D1830)</f>
        <v>13.11</v>
      </c>
      <c r="G1830">
        <v>65159687</v>
      </c>
      <c r="H1830">
        <f>SUMIFS($G:$G,$E:$E,18.51,'RAW2'!$A:$A,'RAW2'!A1830)</f>
        <v>62298328</v>
      </c>
      <c r="I1830" s="1" t="str">
        <f>VLOOKUP(A1830,'volatile collection data'!$G$6:$H$69,2,FALSE)</f>
        <v>D</v>
      </c>
      <c r="J1830" s="1">
        <f>VLOOKUP(A1830,'volatile collection data'!$G$6:$I$69,3,FALSE)</f>
        <v>2</v>
      </c>
      <c r="K1830" s="1" t="str">
        <f>VLOOKUP(A1830,'volatile collection data'!$G$6:$N$69,8,FALSE)</f>
        <v>24B</v>
      </c>
      <c r="L1830" s="1">
        <f>VLOOKUP(A1830,'volatile collection data'!$G$6:$J$69,4,FALSE)</f>
        <v>4.59</v>
      </c>
      <c r="M1830" s="1">
        <f>VLOOKUP($A1830,'volatile collection data'!$G$6:$M$69,6,FALSE)</f>
        <v>13</v>
      </c>
      <c r="N1830" s="1">
        <f>VLOOKUP($A1830,'volatile collection data'!$G$6:$M$69,7,FALSE)</f>
        <v>4.59</v>
      </c>
      <c r="O1830" s="1">
        <f>VLOOKUP(A1830,'volatile collection data'!$G$6:$K$69,5,FALSE)</f>
        <v>0</v>
      </c>
      <c r="P1830" s="1" t="str">
        <f t="shared" si="171"/>
        <v>2D</v>
      </c>
      <c r="Q1830">
        <f t="shared" si="169"/>
        <v>1.1393572424328482</v>
      </c>
      <c r="R1830" t="str">
        <f t="shared" si="172"/>
        <v>24B_0-D&amp;4.59%4.59@13</v>
      </c>
      <c r="S1830" t="str">
        <f t="shared" si="173"/>
        <v>2D-24B-VCS-Loc-22</v>
      </c>
      <c r="T1830" t="str">
        <f>IFERROR(IF(VLOOKUP(S1830,Bad!$A:$A,1,FALSE)='RAW2'!S1830,"yes","no"),"no")</f>
        <v>no</v>
      </c>
      <c r="U1830" t="str">
        <f>IFERROR(VLOOKUP(F1830,compounds!$A:$B,2,FALSE),"")</f>
        <v/>
      </c>
      <c r="V1830" t="str">
        <f>VLOOKUP(B1830,'volatile collection data'!$O:$P,2,FALSE)</f>
        <v>27.apr.22 24</v>
      </c>
    </row>
    <row r="1831" spans="1:22" x14ac:dyDescent="0.2">
      <c r="A1831" t="s">
        <v>365</v>
      </c>
      <c r="B1831" s="1" t="str">
        <f t="shared" si="170"/>
        <v>2D</v>
      </c>
      <c r="C1831">
        <v>13.301</v>
      </c>
      <c r="D1831">
        <f t="shared" si="168"/>
        <v>13.3</v>
      </c>
      <c r="E1831">
        <f>VLOOKUP(D1831,'Peak Combiner'!$A$5:$D$4980,4,FALSE)</f>
        <v>13.3</v>
      </c>
      <c r="F1831">
        <f>IFERROR(VLOOKUP(D1831,rt_comb!$A:$B,2,FALSE),D1831)</f>
        <v>13.3</v>
      </c>
      <c r="G1831">
        <v>25984830</v>
      </c>
      <c r="H1831">
        <f>SUMIFS($G:$G,$E:$E,18.51,'RAW2'!$A:$A,'RAW2'!A1831)</f>
        <v>62298328</v>
      </c>
      <c r="I1831" s="1" t="str">
        <f>VLOOKUP(A1831,'volatile collection data'!$G$6:$H$69,2,FALSE)</f>
        <v>D</v>
      </c>
      <c r="J1831" s="1">
        <f>VLOOKUP(A1831,'volatile collection data'!$G$6:$I$69,3,FALSE)</f>
        <v>2</v>
      </c>
      <c r="K1831" s="1" t="str">
        <f>VLOOKUP(A1831,'volatile collection data'!$G$6:$N$69,8,FALSE)</f>
        <v>24B</v>
      </c>
      <c r="L1831" s="1">
        <f>VLOOKUP(A1831,'volatile collection data'!$G$6:$J$69,4,FALSE)</f>
        <v>4.59</v>
      </c>
      <c r="M1831" s="1">
        <f>VLOOKUP($A1831,'volatile collection data'!$G$6:$M$69,6,FALSE)</f>
        <v>13</v>
      </c>
      <c r="N1831" s="1">
        <f>VLOOKUP($A1831,'volatile collection data'!$G$6:$M$69,7,FALSE)</f>
        <v>4.59</v>
      </c>
      <c r="O1831" s="1">
        <f>VLOOKUP(A1831,'volatile collection data'!$G$6:$K$69,5,FALSE)</f>
        <v>0</v>
      </c>
      <c r="P1831" s="1" t="str">
        <f t="shared" si="171"/>
        <v>2D</v>
      </c>
      <c r="Q1831">
        <f t="shared" si="169"/>
        <v>0.45436074998160048</v>
      </c>
      <c r="R1831" t="str">
        <f t="shared" si="172"/>
        <v>24B_0-D&amp;4.59%4.59@13</v>
      </c>
      <c r="S1831" t="str">
        <f t="shared" si="173"/>
        <v>2D-24B-VCS-Loc-22</v>
      </c>
      <c r="T1831" t="str">
        <f>IFERROR(IF(VLOOKUP(S1831,Bad!$A:$A,1,FALSE)='RAW2'!S1831,"yes","no"),"no")</f>
        <v>no</v>
      </c>
      <c r="U1831" t="str">
        <f>IFERROR(VLOOKUP(F1831,compounds!$A:$B,2,FALSE),"")</f>
        <v/>
      </c>
      <c r="V1831" t="str">
        <f>VLOOKUP(B1831,'volatile collection data'!$O:$P,2,FALSE)</f>
        <v>27.apr.22 24</v>
      </c>
    </row>
    <row r="1832" spans="1:22" x14ac:dyDescent="0.2">
      <c r="A1832" t="s">
        <v>365</v>
      </c>
      <c r="B1832" s="1" t="str">
        <f t="shared" si="170"/>
        <v>2D</v>
      </c>
      <c r="C1832">
        <v>13.356999999999999</v>
      </c>
      <c r="D1832">
        <f t="shared" si="168"/>
        <v>13.36</v>
      </c>
      <c r="E1832">
        <f>VLOOKUP(D1832,'Peak Combiner'!$A$5:$D$4980,4,FALSE)</f>
        <v>13.36</v>
      </c>
      <c r="F1832">
        <f>IFERROR(VLOOKUP(D1832,rt_comb!$A:$B,2,FALSE),D1832)</f>
        <v>13.36</v>
      </c>
      <c r="G1832">
        <v>23253798</v>
      </c>
      <c r="H1832">
        <f>SUMIFS($G:$G,$E:$E,18.51,'RAW2'!$A:$A,'RAW2'!A1832)</f>
        <v>62298328</v>
      </c>
      <c r="I1832" s="1" t="str">
        <f>VLOOKUP(A1832,'volatile collection data'!$G$6:$H$69,2,FALSE)</f>
        <v>D</v>
      </c>
      <c r="J1832" s="1">
        <f>VLOOKUP(A1832,'volatile collection data'!$G$6:$I$69,3,FALSE)</f>
        <v>2</v>
      </c>
      <c r="K1832" s="1" t="str">
        <f>VLOOKUP(A1832,'volatile collection data'!$G$6:$N$69,8,FALSE)</f>
        <v>24B</v>
      </c>
      <c r="L1832" s="1">
        <f>VLOOKUP(A1832,'volatile collection data'!$G$6:$J$69,4,FALSE)</f>
        <v>4.59</v>
      </c>
      <c r="M1832" s="1">
        <f>VLOOKUP($A1832,'volatile collection data'!$G$6:$M$69,6,FALSE)</f>
        <v>13</v>
      </c>
      <c r="N1832" s="1">
        <f>VLOOKUP($A1832,'volatile collection data'!$G$6:$M$69,7,FALSE)</f>
        <v>4.59</v>
      </c>
      <c r="O1832" s="1">
        <f>VLOOKUP(A1832,'volatile collection data'!$G$6:$K$69,5,FALSE)</f>
        <v>0</v>
      </c>
      <c r="P1832" s="1" t="str">
        <f t="shared" si="171"/>
        <v>2D</v>
      </c>
      <c r="Q1832">
        <f t="shared" si="169"/>
        <v>0.40660697411530661</v>
      </c>
      <c r="R1832" t="str">
        <f t="shared" si="172"/>
        <v>24B_0-D&amp;4.59%4.59@13</v>
      </c>
      <c r="S1832" t="str">
        <f t="shared" si="173"/>
        <v>2D-24B-VCS-Loc-22</v>
      </c>
      <c r="T1832" t="str">
        <f>IFERROR(IF(VLOOKUP(S1832,Bad!$A:$A,1,FALSE)='RAW2'!S1832,"yes","no"),"no")</f>
        <v>no</v>
      </c>
      <c r="U1832" t="str">
        <f>IFERROR(VLOOKUP(F1832,compounds!$A:$B,2,FALSE),"")</f>
        <v/>
      </c>
      <c r="V1832" t="str">
        <f>VLOOKUP(B1832,'volatile collection data'!$O:$P,2,FALSE)</f>
        <v>27.apr.22 24</v>
      </c>
    </row>
    <row r="1833" spans="1:22" x14ac:dyDescent="0.2">
      <c r="A1833" t="s">
        <v>365</v>
      </c>
      <c r="B1833" s="1" t="str">
        <f t="shared" si="170"/>
        <v>2D</v>
      </c>
      <c r="C1833">
        <v>13.539</v>
      </c>
      <c r="D1833">
        <f t="shared" si="168"/>
        <v>13.54</v>
      </c>
      <c r="E1833">
        <f>VLOOKUP(D1833,'Peak Combiner'!$A$5:$D$4980,4,FALSE)</f>
        <v>13.54</v>
      </c>
      <c r="F1833">
        <f>IFERROR(VLOOKUP(D1833,rt_comb!$A:$B,2,FALSE),D1833)</f>
        <v>13.54</v>
      </c>
      <c r="G1833">
        <v>44593698</v>
      </c>
      <c r="H1833">
        <f>SUMIFS($G:$G,$E:$E,18.51,'RAW2'!$A:$A,'RAW2'!A1833)</f>
        <v>62298328</v>
      </c>
      <c r="I1833" s="1" t="str">
        <f>VLOOKUP(A1833,'volatile collection data'!$G$6:$H$69,2,FALSE)</f>
        <v>D</v>
      </c>
      <c r="J1833" s="1">
        <f>VLOOKUP(A1833,'volatile collection data'!$G$6:$I$69,3,FALSE)</f>
        <v>2</v>
      </c>
      <c r="K1833" s="1" t="str">
        <f>VLOOKUP(A1833,'volatile collection data'!$G$6:$N$69,8,FALSE)</f>
        <v>24B</v>
      </c>
      <c r="L1833" s="1">
        <f>VLOOKUP(A1833,'volatile collection data'!$G$6:$J$69,4,FALSE)</f>
        <v>4.59</v>
      </c>
      <c r="M1833" s="1">
        <f>VLOOKUP($A1833,'volatile collection data'!$G$6:$M$69,6,FALSE)</f>
        <v>13</v>
      </c>
      <c r="N1833" s="1">
        <f>VLOOKUP($A1833,'volatile collection data'!$G$6:$M$69,7,FALSE)</f>
        <v>4.59</v>
      </c>
      <c r="O1833" s="1">
        <f>VLOOKUP(A1833,'volatile collection data'!$G$6:$K$69,5,FALSE)</f>
        <v>0</v>
      </c>
      <c r="P1833" s="1" t="str">
        <f t="shared" si="171"/>
        <v>2D</v>
      </c>
      <c r="Q1833">
        <f t="shared" si="169"/>
        <v>0.77974826341881009</v>
      </c>
      <c r="R1833" t="str">
        <f t="shared" si="172"/>
        <v>24B_0-D&amp;4.59%4.59@13</v>
      </c>
      <c r="S1833" t="str">
        <f t="shared" si="173"/>
        <v>2D-24B-VCS-Loc-22</v>
      </c>
      <c r="T1833" t="str">
        <f>IFERROR(IF(VLOOKUP(S1833,Bad!$A:$A,1,FALSE)='RAW2'!S1833,"yes","no"),"no")</f>
        <v>no</v>
      </c>
      <c r="U1833" t="str">
        <f>IFERROR(VLOOKUP(F1833,compounds!$A:$B,2,FALSE),"")</f>
        <v/>
      </c>
      <c r="V1833" t="str">
        <f>VLOOKUP(B1833,'volatile collection data'!$O:$P,2,FALSE)</f>
        <v>27.apr.22 24</v>
      </c>
    </row>
    <row r="1834" spans="1:22" x14ac:dyDescent="0.2">
      <c r="A1834" t="s">
        <v>365</v>
      </c>
      <c r="B1834" s="1" t="str">
        <f t="shared" si="170"/>
        <v>2D</v>
      </c>
      <c r="C1834">
        <v>13.653</v>
      </c>
      <c r="D1834">
        <f t="shared" si="168"/>
        <v>13.65</v>
      </c>
      <c r="E1834">
        <f>VLOOKUP(D1834,'Peak Combiner'!$A$5:$D$4980,4,FALSE)</f>
        <v>13.65</v>
      </c>
      <c r="F1834">
        <f>IFERROR(VLOOKUP(D1834,rt_comb!$A:$B,2,FALSE),D1834)</f>
        <v>13.65</v>
      </c>
      <c r="G1834">
        <v>12911981</v>
      </c>
      <c r="H1834">
        <f>SUMIFS($G:$G,$E:$E,18.51,'RAW2'!$A:$A,'RAW2'!A1834)</f>
        <v>62298328</v>
      </c>
      <c r="I1834" s="1" t="str">
        <f>VLOOKUP(A1834,'volatile collection data'!$G$6:$H$69,2,FALSE)</f>
        <v>D</v>
      </c>
      <c r="J1834" s="1">
        <f>VLOOKUP(A1834,'volatile collection data'!$G$6:$I$69,3,FALSE)</f>
        <v>2</v>
      </c>
      <c r="K1834" s="1" t="str">
        <f>VLOOKUP(A1834,'volatile collection data'!$G$6:$N$69,8,FALSE)</f>
        <v>24B</v>
      </c>
      <c r="L1834" s="1">
        <f>VLOOKUP(A1834,'volatile collection data'!$G$6:$J$69,4,FALSE)</f>
        <v>4.59</v>
      </c>
      <c r="M1834" s="1">
        <f>VLOOKUP($A1834,'volatile collection data'!$G$6:$M$69,6,FALSE)</f>
        <v>13</v>
      </c>
      <c r="N1834" s="1">
        <f>VLOOKUP($A1834,'volatile collection data'!$G$6:$M$69,7,FALSE)</f>
        <v>4.59</v>
      </c>
      <c r="O1834" s="1">
        <f>VLOOKUP(A1834,'volatile collection data'!$G$6:$K$69,5,FALSE)</f>
        <v>0</v>
      </c>
      <c r="P1834" s="1" t="str">
        <f t="shared" si="171"/>
        <v>2D</v>
      </c>
      <c r="Q1834">
        <f t="shared" si="169"/>
        <v>0.22577393698200743</v>
      </c>
      <c r="R1834" t="str">
        <f t="shared" si="172"/>
        <v>24B_0-D&amp;4.59%4.59@13</v>
      </c>
      <c r="S1834" t="str">
        <f t="shared" si="173"/>
        <v>2D-24B-VCS-Loc-22</v>
      </c>
      <c r="T1834" t="str">
        <f>IFERROR(IF(VLOOKUP(S1834,Bad!$A:$A,1,FALSE)='RAW2'!S1834,"yes","no"),"no")</f>
        <v>no</v>
      </c>
      <c r="U1834" t="str">
        <f>IFERROR(VLOOKUP(F1834,compounds!$A:$B,2,FALSE),"")</f>
        <v/>
      </c>
      <c r="V1834" t="str">
        <f>VLOOKUP(B1834,'volatile collection data'!$O:$P,2,FALSE)</f>
        <v>27.apr.22 24</v>
      </c>
    </row>
    <row r="1835" spans="1:22" x14ac:dyDescent="0.2">
      <c r="A1835" t="s">
        <v>365</v>
      </c>
      <c r="B1835" s="1" t="str">
        <f t="shared" si="170"/>
        <v>2D</v>
      </c>
      <c r="C1835">
        <v>13.821</v>
      </c>
      <c r="D1835">
        <f t="shared" si="168"/>
        <v>13.82</v>
      </c>
      <c r="E1835">
        <f>VLOOKUP(D1835,'Peak Combiner'!$A$5:$D$4980,4,FALSE)</f>
        <v>13.82</v>
      </c>
      <c r="F1835">
        <f>IFERROR(VLOOKUP(D1835,rt_comb!$A:$B,2,FALSE),D1835)</f>
        <v>13.82</v>
      </c>
      <c r="G1835">
        <v>11556874</v>
      </c>
      <c r="H1835">
        <f>SUMIFS($G:$G,$E:$E,18.51,'RAW2'!$A:$A,'RAW2'!A1835)</f>
        <v>62298328</v>
      </c>
      <c r="I1835" s="1" t="str">
        <f>VLOOKUP(A1835,'volatile collection data'!$G$6:$H$69,2,FALSE)</f>
        <v>D</v>
      </c>
      <c r="J1835" s="1">
        <f>VLOOKUP(A1835,'volatile collection data'!$G$6:$I$69,3,FALSE)</f>
        <v>2</v>
      </c>
      <c r="K1835" s="1" t="str">
        <f>VLOOKUP(A1835,'volatile collection data'!$G$6:$N$69,8,FALSE)</f>
        <v>24B</v>
      </c>
      <c r="L1835" s="1">
        <f>VLOOKUP(A1835,'volatile collection data'!$G$6:$J$69,4,FALSE)</f>
        <v>4.59</v>
      </c>
      <c r="M1835" s="1">
        <f>VLOOKUP($A1835,'volatile collection data'!$G$6:$M$69,6,FALSE)</f>
        <v>13</v>
      </c>
      <c r="N1835" s="1">
        <f>VLOOKUP($A1835,'volatile collection data'!$G$6:$M$69,7,FALSE)</f>
        <v>4.59</v>
      </c>
      <c r="O1835" s="1">
        <f>VLOOKUP(A1835,'volatile collection data'!$G$6:$K$69,5,FALSE)</f>
        <v>0</v>
      </c>
      <c r="P1835" s="1" t="str">
        <f t="shared" si="171"/>
        <v>2D</v>
      </c>
      <c r="Q1835">
        <f t="shared" si="169"/>
        <v>0.20207905682210967</v>
      </c>
      <c r="R1835" t="str">
        <f t="shared" si="172"/>
        <v>24B_0-D&amp;4.59%4.59@13</v>
      </c>
      <c r="S1835" t="str">
        <f t="shared" si="173"/>
        <v>2D-24B-VCS-Loc-22</v>
      </c>
      <c r="T1835" t="str">
        <f>IFERROR(IF(VLOOKUP(S1835,Bad!$A:$A,1,FALSE)='RAW2'!S1835,"yes","no"),"no")</f>
        <v>no</v>
      </c>
      <c r="U1835" t="str">
        <f>IFERROR(VLOOKUP(F1835,compounds!$A:$B,2,FALSE),"")</f>
        <v/>
      </c>
      <c r="V1835" t="str">
        <f>VLOOKUP(B1835,'volatile collection data'!$O:$P,2,FALSE)</f>
        <v>27.apr.22 24</v>
      </c>
    </row>
    <row r="1836" spans="1:22" x14ac:dyDescent="0.2">
      <c r="A1836" t="s">
        <v>365</v>
      </c>
      <c r="B1836" s="1" t="str">
        <f t="shared" si="170"/>
        <v>2D</v>
      </c>
      <c r="C1836">
        <v>13.897</v>
      </c>
      <c r="D1836">
        <f t="shared" si="168"/>
        <v>13.9</v>
      </c>
      <c r="E1836">
        <f>VLOOKUP(D1836,'Peak Combiner'!$A$5:$D$4980,4,FALSE)</f>
        <v>13.9</v>
      </c>
      <c r="F1836">
        <f>IFERROR(VLOOKUP(D1836,rt_comb!$A:$B,2,FALSE),D1836)</f>
        <v>13.9</v>
      </c>
      <c r="G1836">
        <v>13752878</v>
      </c>
      <c r="H1836">
        <f>SUMIFS($G:$G,$E:$E,18.51,'RAW2'!$A:$A,'RAW2'!A1836)</f>
        <v>62298328</v>
      </c>
      <c r="I1836" s="1" t="str">
        <f>VLOOKUP(A1836,'volatile collection data'!$G$6:$H$69,2,FALSE)</f>
        <v>D</v>
      </c>
      <c r="J1836" s="1">
        <f>VLOOKUP(A1836,'volatile collection data'!$G$6:$I$69,3,FALSE)</f>
        <v>2</v>
      </c>
      <c r="K1836" s="1" t="str">
        <f>VLOOKUP(A1836,'volatile collection data'!$G$6:$N$69,8,FALSE)</f>
        <v>24B</v>
      </c>
      <c r="L1836" s="1">
        <f>VLOOKUP(A1836,'volatile collection data'!$G$6:$J$69,4,FALSE)</f>
        <v>4.59</v>
      </c>
      <c r="M1836" s="1">
        <f>VLOOKUP($A1836,'volatile collection data'!$G$6:$M$69,6,FALSE)</f>
        <v>13</v>
      </c>
      <c r="N1836" s="1">
        <f>VLOOKUP($A1836,'volatile collection data'!$G$6:$M$69,7,FALSE)</f>
        <v>4.59</v>
      </c>
      <c r="O1836" s="1">
        <f>VLOOKUP(A1836,'volatile collection data'!$G$6:$K$69,5,FALSE)</f>
        <v>0</v>
      </c>
      <c r="P1836" s="1" t="str">
        <f t="shared" si="171"/>
        <v>2D</v>
      </c>
      <c r="Q1836">
        <f t="shared" si="169"/>
        <v>0.24047753872107128</v>
      </c>
      <c r="R1836" t="str">
        <f t="shared" si="172"/>
        <v>24B_0-D&amp;4.59%4.59@13</v>
      </c>
      <c r="S1836" t="str">
        <f t="shared" si="173"/>
        <v>2D-24B-VCS-Loc-22</v>
      </c>
      <c r="T1836" t="str">
        <f>IFERROR(IF(VLOOKUP(S1836,Bad!$A:$A,1,FALSE)='RAW2'!S1836,"yes","no"),"no")</f>
        <v>no</v>
      </c>
      <c r="U1836" t="str">
        <f>IFERROR(VLOOKUP(F1836,compounds!$A:$B,2,FALSE),"")</f>
        <v/>
      </c>
      <c r="V1836" t="str">
        <f>VLOOKUP(B1836,'volatile collection data'!$O:$P,2,FALSE)</f>
        <v>27.apr.22 24</v>
      </c>
    </row>
    <row r="1837" spans="1:22" x14ac:dyDescent="0.2">
      <c r="A1837" t="s">
        <v>365</v>
      </c>
      <c r="B1837" s="1" t="str">
        <f t="shared" si="170"/>
        <v>2D</v>
      </c>
      <c r="C1837">
        <v>13.986000000000001</v>
      </c>
      <c r="D1837">
        <f t="shared" si="168"/>
        <v>13.99</v>
      </c>
      <c r="E1837">
        <f>VLOOKUP(D1837,'Peak Combiner'!$A$5:$D$4980,4,FALSE)</f>
        <v>13.99</v>
      </c>
      <c r="F1837">
        <f>IFERROR(VLOOKUP(D1837,rt_comb!$A:$B,2,FALSE),D1837)</f>
        <v>13.99</v>
      </c>
      <c r="G1837">
        <v>11818959</v>
      </c>
      <c r="H1837">
        <f>SUMIFS($G:$G,$E:$E,18.51,'RAW2'!$A:$A,'RAW2'!A1837)</f>
        <v>62298328</v>
      </c>
      <c r="I1837" s="1" t="str">
        <f>VLOOKUP(A1837,'volatile collection data'!$G$6:$H$69,2,FALSE)</f>
        <v>D</v>
      </c>
      <c r="J1837" s="1">
        <f>VLOOKUP(A1837,'volatile collection data'!$G$6:$I$69,3,FALSE)</f>
        <v>2</v>
      </c>
      <c r="K1837" s="1" t="str">
        <f>VLOOKUP(A1837,'volatile collection data'!$G$6:$N$69,8,FALSE)</f>
        <v>24B</v>
      </c>
      <c r="L1837" s="1">
        <f>VLOOKUP(A1837,'volatile collection data'!$G$6:$J$69,4,FALSE)</f>
        <v>4.59</v>
      </c>
      <c r="M1837" s="1">
        <f>VLOOKUP($A1837,'volatile collection data'!$G$6:$M$69,6,FALSE)</f>
        <v>13</v>
      </c>
      <c r="N1837" s="1">
        <f>VLOOKUP($A1837,'volatile collection data'!$G$6:$M$69,7,FALSE)</f>
        <v>4.59</v>
      </c>
      <c r="O1837" s="1">
        <f>VLOOKUP(A1837,'volatile collection data'!$G$6:$K$69,5,FALSE)</f>
        <v>0</v>
      </c>
      <c r="P1837" s="1" t="str">
        <f t="shared" si="171"/>
        <v>2D</v>
      </c>
      <c r="Q1837">
        <f t="shared" si="169"/>
        <v>0.20666177439843891</v>
      </c>
      <c r="R1837" t="str">
        <f t="shared" si="172"/>
        <v>24B_0-D&amp;4.59%4.59@13</v>
      </c>
      <c r="S1837" t="str">
        <f t="shared" si="173"/>
        <v>2D-24B-VCS-Loc-22</v>
      </c>
      <c r="T1837" t="str">
        <f>IFERROR(IF(VLOOKUP(S1837,Bad!$A:$A,1,FALSE)='RAW2'!S1837,"yes","no"),"no")</f>
        <v>no</v>
      </c>
      <c r="U1837" t="str">
        <f>IFERROR(VLOOKUP(F1837,compounds!$A:$B,2,FALSE),"")</f>
        <v/>
      </c>
      <c r="V1837" t="str">
        <f>VLOOKUP(B1837,'volatile collection data'!$O:$P,2,FALSE)</f>
        <v>27.apr.22 24</v>
      </c>
    </row>
    <row r="1838" spans="1:22" x14ac:dyDescent="0.2">
      <c r="A1838" t="s">
        <v>365</v>
      </c>
      <c r="B1838" s="1" t="str">
        <f t="shared" si="170"/>
        <v>2D</v>
      </c>
      <c r="C1838">
        <v>14.254</v>
      </c>
      <c r="D1838">
        <f t="shared" si="168"/>
        <v>14.25</v>
      </c>
      <c r="E1838">
        <f>VLOOKUP(D1838,'Peak Combiner'!$A$5:$D$4980,4,FALSE)</f>
        <v>14.25</v>
      </c>
      <c r="F1838">
        <f>IFERROR(VLOOKUP(D1838,rt_comb!$A:$B,2,FALSE),D1838)</f>
        <v>14.25</v>
      </c>
      <c r="G1838">
        <v>40621881</v>
      </c>
      <c r="H1838">
        <f>SUMIFS($G:$G,$E:$E,18.51,'RAW2'!$A:$A,'RAW2'!A1838)</f>
        <v>62298328</v>
      </c>
      <c r="I1838" s="1" t="str">
        <f>VLOOKUP(A1838,'volatile collection data'!$G$6:$H$69,2,FALSE)</f>
        <v>D</v>
      </c>
      <c r="J1838" s="1">
        <f>VLOOKUP(A1838,'volatile collection data'!$G$6:$I$69,3,FALSE)</f>
        <v>2</v>
      </c>
      <c r="K1838" s="1" t="str">
        <f>VLOOKUP(A1838,'volatile collection data'!$G$6:$N$69,8,FALSE)</f>
        <v>24B</v>
      </c>
      <c r="L1838" s="1">
        <f>VLOOKUP(A1838,'volatile collection data'!$G$6:$J$69,4,FALSE)</f>
        <v>4.59</v>
      </c>
      <c r="M1838" s="1">
        <f>VLOOKUP($A1838,'volatile collection data'!$G$6:$M$69,6,FALSE)</f>
        <v>13</v>
      </c>
      <c r="N1838" s="1">
        <f>VLOOKUP($A1838,'volatile collection data'!$G$6:$M$69,7,FALSE)</f>
        <v>4.59</v>
      </c>
      <c r="O1838" s="1">
        <f>VLOOKUP(A1838,'volatile collection data'!$G$6:$K$69,5,FALSE)</f>
        <v>0</v>
      </c>
      <c r="P1838" s="1" t="str">
        <f t="shared" si="171"/>
        <v>2D</v>
      </c>
      <c r="Q1838">
        <f t="shared" si="169"/>
        <v>0.71029859794439021</v>
      </c>
      <c r="R1838" t="str">
        <f t="shared" si="172"/>
        <v>24B_0-D&amp;4.59%4.59@13</v>
      </c>
      <c r="S1838" t="str">
        <f t="shared" si="173"/>
        <v>2D-24B-VCS-Loc-22</v>
      </c>
      <c r="T1838" t="str">
        <f>IFERROR(IF(VLOOKUP(S1838,Bad!$A:$A,1,FALSE)='RAW2'!S1838,"yes","no"),"no")</f>
        <v>no</v>
      </c>
      <c r="U1838" t="str">
        <f>IFERROR(VLOOKUP(F1838,compounds!$A:$B,2,FALSE),"")</f>
        <v>p-trimethyl</v>
      </c>
      <c r="V1838" t="str">
        <f>VLOOKUP(B1838,'volatile collection data'!$O:$P,2,FALSE)</f>
        <v>27.apr.22 24</v>
      </c>
    </row>
    <row r="1839" spans="1:22" x14ac:dyDescent="0.2">
      <c r="A1839" t="s">
        <v>365</v>
      </c>
      <c r="B1839" s="1" t="str">
        <f t="shared" si="170"/>
        <v>2D</v>
      </c>
      <c r="C1839">
        <v>14.436999999999999</v>
      </c>
      <c r="D1839">
        <f t="shared" si="168"/>
        <v>14.44</v>
      </c>
      <c r="E1839">
        <f>VLOOKUP(D1839,'Peak Combiner'!$A$5:$D$4980,4,FALSE)</f>
        <v>14.44</v>
      </c>
      <c r="F1839">
        <f>IFERROR(VLOOKUP(D1839,rt_comb!$A:$B,2,FALSE),D1839)</f>
        <v>14.44</v>
      </c>
      <c r="G1839">
        <v>4808148</v>
      </c>
      <c r="H1839">
        <f>SUMIFS($G:$G,$E:$E,18.51,'RAW2'!$A:$A,'RAW2'!A1839)</f>
        <v>62298328</v>
      </c>
      <c r="I1839" s="1" t="str">
        <f>VLOOKUP(A1839,'volatile collection data'!$G$6:$H$69,2,FALSE)</f>
        <v>D</v>
      </c>
      <c r="J1839" s="1">
        <f>VLOOKUP(A1839,'volatile collection data'!$G$6:$I$69,3,FALSE)</f>
        <v>2</v>
      </c>
      <c r="K1839" s="1" t="str">
        <f>VLOOKUP(A1839,'volatile collection data'!$G$6:$N$69,8,FALSE)</f>
        <v>24B</v>
      </c>
      <c r="L1839" s="1">
        <f>VLOOKUP(A1839,'volatile collection data'!$G$6:$J$69,4,FALSE)</f>
        <v>4.59</v>
      </c>
      <c r="M1839" s="1">
        <f>VLOOKUP($A1839,'volatile collection data'!$G$6:$M$69,6,FALSE)</f>
        <v>13</v>
      </c>
      <c r="N1839" s="1">
        <f>VLOOKUP($A1839,'volatile collection data'!$G$6:$M$69,7,FALSE)</f>
        <v>4.59</v>
      </c>
      <c r="O1839" s="1">
        <f>VLOOKUP(A1839,'volatile collection data'!$G$6:$K$69,5,FALSE)</f>
        <v>0</v>
      </c>
      <c r="P1839" s="1" t="str">
        <f t="shared" si="171"/>
        <v>2D</v>
      </c>
      <c r="Q1839">
        <f t="shared" si="169"/>
        <v>8.4073427892448496E-2</v>
      </c>
      <c r="R1839" t="str">
        <f t="shared" si="172"/>
        <v>24B_0-D&amp;4.59%4.59@13</v>
      </c>
      <c r="S1839" t="str">
        <f t="shared" si="173"/>
        <v>2D-24B-VCS-Loc-22</v>
      </c>
      <c r="T1839" t="str">
        <f>IFERROR(IF(VLOOKUP(S1839,Bad!$A:$A,1,FALSE)='RAW2'!S1839,"yes","no"),"no")</f>
        <v>no</v>
      </c>
      <c r="U1839" t="str">
        <f>IFERROR(VLOOKUP(F1839,compounds!$A:$B,2,FALSE),"")</f>
        <v/>
      </c>
      <c r="V1839" t="str">
        <f>VLOOKUP(B1839,'volatile collection data'!$O:$P,2,FALSE)</f>
        <v>27.apr.22 24</v>
      </c>
    </row>
    <row r="1840" spans="1:22" x14ac:dyDescent="0.2">
      <c r="A1840" t="s">
        <v>365</v>
      </c>
      <c r="B1840" s="1" t="str">
        <f t="shared" si="170"/>
        <v>2D</v>
      </c>
      <c r="C1840">
        <v>14.509</v>
      </c>
      <c r="D1840">
        <f t="shared" si="168"/>
        <v>14.51</v>
      </c>
      <c r="E1840">
        <f>VLOOKUP(D1840,'Peak Combiner'!$A$5:$D$4980,4,FALSE)</f>
        <v>14.51</v>
      </c>
      <c r="F1840">
        <f>IFERROR(VLOOKUP(D1840,rt_comb!$A:$B,2,FALSE),D1840)</f>
        <v>14.51</v>
      </c>
      <c r="G1840">
        <v>4363266</v>
      </c>
      <c r="H1840">
        <f>SUMIFS($G:$G,$E:$E,18.51,'RAW2'!$A:$A,'RAW2'!A1840)</f>
        <v>62298328</v>
      </c>
      <c r="I1840" s="1" t="str">
        <f>VLOOKUP(A1840,'volatile collection data'!$G$6:$H$69,2,FALSE)</f>
        <v>D</v>
      </c>
      <c r="J1840" s="1">
        <f>VLOOKUP(A1840,'volatile collection data'!$G$6:$I$69,3,FALSE)</f>
        <v>2</v>
      </c>
      <c r="K1840" s="1" t="str">
        <f>VLOOKUP(A1840,'volatile collection data'!$G$6:$N$69,8,FALSE)</f>
        <v>24B</v>
      </c>
      <c r="L1840" s="1">
        <f>VLOOKUP(A1840,'volatile collection data'!$G$6:$J$69,4,FALSE)</f>
        <v>4.59</v>
      </c>
      <c r="M1840" s="1">
        <f>VLOOKUP($A1840,'volatile collection data'!$G$6:$M$69,6,FALSE)</f>
        <v>13</v>
      </c>
      <c r="N1840" s="1">
        <f>VLOOKUP($A1840,'volatile collection data'!$G$6:$M$69,7,FALSE)</f>
        <v>4.59</v>
      </c>
      <c r="O1840" s="1">
        <f>VLOOKUP(A1840,'volatile collection data'!$G$6:$K$69,5,FALSE)</f>
        <v>0</v>
      </c>
      <c r="P1840" s="1" t="str">
        <f t="shared" si="171"/>
        <v>2D</v>
      </c>
      <c r="Q1840">
        <f t="shared" si="169"/>
        <v>7.6294392233053593E-2</v>
      </c>
      <c r="R1840" t="str">
        <f t="shared" si="172"/>
        <v>24B_0-D&amp;4.59%4.59@13</v>
      </c>
      <c r="S1840" t="str">
        <f t="shared" si="173"/>
        <v>2D-24B-VCS-Loc-22</v>
      </c>
      <c r="T1840" t="str">
        <f>IFERROR(IF(VLOOKUP(S1840,Bad!$A:$A,1,FALSE)='RAW2'!S1840,"yes","no"),"no")</f>
        <v>no</v>
      </c>
      <c r="U1840" t="str">
        <f>IFERROR(VLOOKUP(F1840,compounds!$A:$B,2,FALSE),"")</f>
        <v/>
      </c>
      <c r="V1840" t="str">
        <f>VLOOKUP(B1840,'volatile collection data'!$O:$P,2,FALSE)</f>
        <v>27.apr.22 24</v>
      </c>
    </row>
    <row r="1841" spans="1:22" x14ac:dyDescent="0.2">
      <c r="A1841" t="s">
        <v>365</v>
      </c>
      <c r="B1841" s="1" t="str">
        <f t="shared" si="170"/>
        <v>2D</v>
      </c>
      <c r="C1841">
        <v>14.593999999999999</v>
      </c>
      <c r="D1841">
        <f t="shared" si="168"/>
        <v>14.59</v>
      </c>
      <c r="E1841">
        <f>VLOOKUP(D1841,'Peak Combiner'!$A$5:$D$4980,4,FALSE)</f>
        <v>14.59</v>
      </c>
      <c r="F1841">
        <f>IFERROR(VLOOKUP(D1841,rt_comb!$A:$B,2,FALSE),D1841)</f>
        <v>14.59</v>
      </c>
      <c r="G1841">
        <v>13538399</v>
      </c>
      <c r="H1841">
        <f>SUMIFS($G:$G,$E:$E,18.51,'RAW2'!$A:$A,'RAW2'!A1841)</f>
        <v>62298328</v>
      </c>
      <c r="I1841" s="1" t="str">
        <f>VLOOKUP(A1841,'volatile collection data'!$G$6:$H$69,2,FALSE)</f>
        <v>D</v>
      </c>
      <c r="J1841" s="1">
        <f>VLOOKUP(A1841,'volatile collection data'!$G$6:$I$69,3,FALSE)</f>
        <v>2</v>
      </c>
      <c r="K1841" s="1" t="str">
        <f>VLOOKUP(A1841,'volatile collection data'!$G$6:$N$69,8,FALSE)</f>
        <v>24B</v>
      </c>
      <c r="L1841" s="1">
        <f>VLOOKUP(A1841,'volatile collection data'!$G$6:$J$69,4,FALSE)</f>
        <v>4.59</v>
      </c>
      <c r="M1841" s="1">
        <f>VLOOKUP($A1841,'volatile collection data'!$G$6:$M$69,6,FALSE)</f>
        <v>13</v>
      </c>
      <c r="N1841" s="1">
        <f>VLOOKUP($A1841,'volatile collection data'!$G$6:$M$69,7,FALSE)</f>
        <v>4.59</v>
      </c>
      <c r="O1841" s="1">
        <f>VLOOKUP(A1841,'volatile collection data'!$G$6:$K$69,5,FALSE)</f>
        <v>0</v>
      </c>
      <c r="P1841" s="1" t="str">
        <f t="shared" si="171"/>
        <v>2D</v>
      </c>
      <c r="Q1841">
        <f t="shared" si="169"/>
        <v>0.23672724136313961</v>
      </c>
      <c r="R1841" t="str">
        <f t="shared" si="172"/>
        <v>24B_0-D&amp;4.59%4.59@13</v>
      </c>
      <c r="S1841" t="str">
        <f t="shared" si="173"/>
        <v>2D-24B-VCS-Loc-22</v>
      </c>
      <c r="T1841" t="str">
        <f>IFERROR(IF(VLOOKUP(S1841,Bad!$A:$A,1,FALSE)='RAW2'!S1841,"yes","no"),"no")</f>
        <v>no</v>
      </c>
      <c r="U1841" t="str">
        <f>IFERROR(VLOOKUP(F1841,compounds!$A:$B,2,FALSE),"")</f>
        <v/>
      </c>
      <c r="V1841" t="str">
        <f>VLOOKUP(B1841,'volatile collection data'!$O:$P,2,FALSE)</f>
        <v>27.apr.22 24</v>
      </c>
    </row>
    <row r="1842" spans="1:22" x14ac:dyDescent="0.2">
      <c r="A1842" t="s">
        <v>365</v>
      </c>
      <c r="B1842" s="1" t="str">
        <f t="shared" si="170"/>
        <v>2D</v>
      </c>
      <c r="C1842">
        <v>14.711</v>
      </c>
      <c r="D1842">
        <f t="shared" si="168"/>
        <v>14.71</v>
      </c>
      <c r="E1842">
        <f>VLOOKUP(D1842,'Peak Combiner'!$A$5:$D$4980,4,FALSE)</f>
        <v>14.71</v>
      </c>
      <c r="F1842">
        <f>IFERROR(VLOOKUP(D1842,rt_comb!$A:$B,2,FALSE),D1842)</f>
        <v>14.71</v>
      </c>
      <c r="G1842">
        <v>16127939</v>
      </c>
      <c r="H1842">
        <f>SUMIFS($G:$G,$E:$E,18.51,'RAW2'!$A:$A,'RAW2'!A1842)</f>
        <v>62298328</v>
      </c>
      <c r="I1842" s="1" t="str">
        <f>VLOOKUP(A1842,'volatile collection data'!$G$6:$H$69,2,FALSE)</f>
        <v>D</v>
      </c>
      <c r="J1842" s="1">
        <f>VLOOKUP(A1842,'volatile collection data'!$G$6:$I$69,3,FALSE)</f>
        <v>2</v>
      </c>
      <c r="K1842" s="1" t="str">
        <f>VLOOKUP(A1842,'volatile collection data'!$G$6:$N$69,8,FALSE)</f>
        <v>24B</v>
      </c>
      <c r="L1842" s="1">
        <f>VLOOKUP(A1842,'volatile collection data'!$G$6:$J$69,4,FALSE)</f>
        <v>4.59</v>
      </c>
      <c r="M1842" s="1">
        <f>VLOOKUP($A1842,'volatile collection data'!$G$6:$M$69,6,FALSE)</f>
        <v>13</v>
      </c>
      <c r="N1842" s="1">
        <f>VLOOKUP($A1842,'volatile collection data'!$G$6:$M$69,7,FALSE)</f>
        <v>4.59</v>
      </c>
      <c r="O1842" s="1">
        <f>VLOOKUP(A1842,'volatile collection data'!$G$6:$K$69,5,FALSE)</f>
        <v>0</v>
      </c>
      <c r="P1842" s="1" t="str">
        <f t="shared" si="171"/>
        <v>2D</v>
      </c>
      <c r="Q1842">
        <f t="shared" si="169"/>
        <v>0.28200694250058606</v>
      </c>
      <c r="R1842" t="str">
        <f t="shared" si="172"/>
        <v>24B_0-D&amp;4.59%4.59@13</v>
      </c>
      <c r="S1842" t="str">
        <f t="shared" si="173"/>
        <v>2D-24B-VCS-Loc-22</v>
      </c>
      <c r="T1842" t="str">
        <f>IFERROR(IF(VLOOKUP(S1842,Bad!$A:$A,1,FALSE)='RAW2'!S1842,"yes","no"),"no")</f>
        <v>no</v>
      </c>
      <c r="U1842" t="str">
        <f>IFERROR(VLOOKUP(F1842,compounds!$A:$B,2,FALSE),"")</f>
        <v/>
      </c>
      <c r="V1842" t="str">
        <f>VLOOKUP(B1842,'volatile collection data'!$O:$P,2,FALSE)</f>
        <v>27.apr.22 24</v>
      </c>
    </row>
    <row r="1843" spans="1:22" x14ac:dyDescent="0.2">
      <c r="A1843" t="s">
        <v>365</v>
      </c>
      <c r="B1843" s="1" t="str">
        <f t="shared" si="170"/>
        <v>2D</v>
      </c>
      <c r="C1843">
        <v>14.829000000000001</v>
      </c>
      <c r="D1843">
        <f t="shared" si="168"/>
        <v>14.83</v>
      </c>
      <c r="E1843">
        <f>VLOOKUP(D1843,'Peak Combiner'!$A$5:$D$4980,4,FALSE)</f>
        <v>14.83</v>
      </c>
      <c r="F1843">
        <f>IFERROR(VLOOKUP(D1843,rt_comb!$A:$B,2,FALSE),D1843)</f>
        <v>14.83</v>
      </c>
      <c r="G1843">
        <v>15723533</v>
      </c>
      <c r="H1843">
        <f>SUMIFS($G:$G,$E:$E,18.51,'RAW2'!$A:$A,'RAW2'!A1843)</f>
        <v>62298328</v>
      </c>
      <c r="I1843" s="1" t="str">
        <f>VLOOKUP(A1843,'volatile collection data'!$G$6:$H$69,2,FALSE)</f>
        <v>D</v>
      </c>
      <c r="J1843" s="1">
        <f>VLOOKUP(A1843,'volatile collection data'!$G$6:$I$69,3,FALSE)</f>
        <v>2</v>
      </c>
      <c r="K1843" s="1" t="str">
        <f>VLOOKUP(A1843,'volatile collection data'!$G$6:$N$69,8,FALSE)</f>
        <v>24B</v>
      </c>
      <c r="L1843" s="1">
        <f>VLOOKUP(A1843,'volatile collection data'!$G$6:$J$69,4,FALSE)</f>
        <v>4.59</v>
      </c>
      <c r="M1843" s="1">
        <f>VLOOKUP($A1843,'volatile collection data'!$G$6:$M$69,6,FALSE)</f>
        <v>13</v>
      </c>
      <c r="N1843" s="1">
        <f>VLOOKUP($A1843,'volatile collection data'!$G$6:$M$69,7,FALSE)</f>
        <v>4.59</v>
      </c>
      <c r="O1843" s="1">
        <f>VLOOKUP(A1843,'volatile collection data'!$G$6:$K$69,5,FALSE)</f>
        <v>0</v>
      </c>
      <c r="P1843" s="1" t="str">
        <f t="shared" si="171"/>
        <v>2D</v>
      </c>
      <c r="Q1843">
        <f t="shared" si="169"/>
        <v>0.27493565462003966</v>
      </c>
      <c r="R1843" t="str">
        <f t="shared" si="172"/>
        <v>24B_0-D&amp;4.59%4.59@13</v>
      </c>
      <c r="S1843" t="str">
        <f t="shared" si="173"/>
        <v>2D-24B-VCS-Loc-22</v>
      </c>
      <c r="T1843" t="str">
        <f>IFERROR(IF(VLOOKUP(S1843,Bad!$A:$A,1,FALSE)='RAW2'!S1843,"yes","no"),"no")</f>
        <v>no</v>
      </c>
      <c r="U1843" t="str">
        <f>IFERROR(VLOOKUP(F1843,compounds!$A:$B,2,FALSE),"")</f>
        <v/>
      </c>
      <c r="V1843" t="str">
        <f>VLOOKUP(B1843,'volatile collection data'!$O:$P,2,FALSE)</f>
        <v>27.apr.22 24</v>
      </c>
    </row>
    <row r="1844" spans="1:22" x14ac:dyDescent="0.2">
      <c r="A1844" t="s">
        <v>365</v>
      </c>
      <c r="B1844" s="1" t="str">
        <f t="shared" si="170"/>
        <v>2D</v>
      </c>
      <c r="C1844">
        <v>14.884</v>
      </c>
      <c r="D1844">
        <f t="shared" si="168"/>
        <v>14.88</v>
      </c>
      <c r="E1844">
        <f>VLOOKUP(D1844,'Peak Combiner'!$A$5:$D$4980,4,FALSE)</f>
        <v>14.88</v>
      </c>
      <c r="F1844">
        <f>IFERROR(VLOOKUP(D1844,rt_comb!$A:$B,2,FALSE),D1844)</f>
        <v>14.88</v>
      </c>
      <c r="G1844">
        <v>14038479</v>
      </c>
      <c r="H1844">
        <f>SUMIFS($G:$G,$E:$E,18.51,'RAW2'!$A:$A,'RAW2'!A1844)</f>
        <v>62298328</v>
      </c>
      <c r="I1844" s="1" t="str">
        <f>VLOOKUP(A1844,'volatile collection data'!$G$6:$H$69,2,FALSE)</f>
        <v>D</v>
      </c>
      <c r="J1844" s="1">
        <f>VLOOKUP(A1844,'volatile collection data'!$G$6:$I$69,3,FALSE)</f>
        <v>2</v>
      </c>
      <c r="K1844" s="1" t="str">
        <f>VLOOKUP(A1844,'volatile collection data'!$G$6:$N$69,8,FALSE)</f>
        <v>24B</v>
      </c>
      <c r="L1844" s="1">
        <f>VLOOKUP(A1844,'volatile collection data'!$G$6:$J$69,4,FALSE)</f>
        <v>4.59</v>
      </c>
      <c r="M1844" s="1">
        <f>VLOOKUP($A1844,'volatile collection data'!$G$6:$M$69,6,FALSE)</f>
        <v>13</v>
      </c>
      <c r="N1844" s="1">
        <f>VLOOKUP($A1844,'volatile collection data'!$G$6:$M$69,7,FALSE)</f>
        <v>4.59</v>
      </c>
      <c r="O1844" s="1">
        <f>VLOOKUP(A1844,'volatile collection data'!$G$6:$K$69,5,FALSE)</f>
        <v>0</v>
      </c>
      <c r="P1844" s="1" t="str">
        <f t="shared" si="171"/>
        <v>2D</v>
      </c>
      <c r="Q1844">
        <f t="shared" si="169"/>
        <v>0.24547144803490917</v>
      </c>
      <c r="R1844" t="str">
        <f t="shared" si="172"/>
        <v>24B_0-D&amp;4.59%4.59@13</v>
      </c>
      <c r="S1844" t="str">
        <f t="shared" si="173"/>
        <v>2D-24B-VCS-Loc-22</v>
      </c>
      <c r="T1844" t="str">
        <f>IFERROR(IF(VLOOKUP(S1844,Bad!$A:$A,1,FALSE)='RAW2'!S1844,"yes","no"),"no")</f>
        <v>no</v>
      </c>
      <c r="U1844" t="str">
        <f>IFERROR(VLOOKUP(F1844,compounds!$A:$B,2,FALSE),"")</f>
        <v/>
      </c>
      <c r="V1844" t="str">
        <f>VLOOKUP(B1844,'volatile collection data'!$O:$P,2,FALSE)</f>
        <v>27.apr.22 24</v>
      </c>
    </row>
    <row r="1845" spans="1:22" x14ac:dyDescent="0.2">
      <c r="A1845" t="s">
        <v>365</v>
      </c>
      <c r="B1845" s="1" t="str">
        <f t="shared" si="170"/>
        <v>2D</v>
      </c>
      <c r="C1845">
        <v>15.058</v>
      </c>
      <c r="D1845">
        <f t="shared" si="168"/>
        <v>15.06</v>
      </c>
      <c r="E1845">
        <f>VLOOKUP(D1845,'Peak Combiner'!$A$5:$D$4980,4,FALSE)</f>
        <v>15.06</v>
      </c>
      <c r="F1845">
        <f>IFERROR(VLOOKUP(D1845,rt_comb!$A:$B,2,FALSE),D1845)</f>
        <v>15.08</v>
      </c>
      <c r="G1845">
        <v>11355693</v>
      </c>
      <c r="H1845">
        <f>SUMIFS($G:$G,$E:$E,18.51,'RAW2'!$A:$A,'RAW2'!A1845)</f>
        <v>62298328</v>
      </c>
      <c r="I1845" s="1" t="str">
        <f>VLOOKUP(A1845,'volatile collection data'!$G$6:$H$69,2,FALSE)</f>
        <v>D</v>
      </c>
      <c r="J1845" s="1">
        <f>VLOOKUP(A1845,'volatile collection data'!$G$6:$I$69,3,FALSE)</f>
        <v>2</v>
      </c>
      <c r="K1845" s="1" t="str">
        <f>VLOOKUP(A1845,'volatile collection data'!$G$6:$N$69,8,FALSE)</f>
        <v>24B</v>
      </c>
      <c r="L1845" s="1">
        <f>VLOOKUP(A1845,'volatile collection data'!$G$6:$J$69,4,FALSE)</f>
        <v>4.59</v>
      </c>
      <c r="M1845" s="1">
        <f>VLOOKUP($A1845,'volatile collection data'!$G$6:$M$69,6,FALSE)</f>
        <v>13</v>
      </c>
      <c r="N1845" s="1">
        <f>VLOOKUP($A1845,'volatile collection data'!$G$6:$M$69,7,FALSE)</f>
        <v>4.59</v>
      </c>
      <c r="O1845" s="1">
        <f>VLOOKUP(A1845,'volatile collection data'!$G$6:$K$69,5,FALSE)</f>
        <v>0</v>
      </c>
      <c r="P1845" s="1" t="str">
        <f t="shared" si="171"/>
        <v>2D</v>
      </c>
      <c r="Q1845">
        <f t="shared" si="169"/>
        <v>0.19856128318102564</v>
      </c>
      <c r="R1845" t="str">
        <f t="shared" si="172"/>
        <v>24B_0-D&amp;4.59%4.59@13</v>
      </c>
      <c r="S1845" t="str">
        <f t="shared" si="173"/>
        <v>2D-24B-VCS-Loc-22</v>
      </c>
      <c r="T1845" t="str">
        <f>IFERROR(IF(VLOOKUP(S1845,Bad!$A:$A,1,FALSE)='RAW2'!S1845,"yes","no"),"no")</f>
        <v>no</v>
      </c>
      <c r="U1845" t="str">
        <f>IFERROR(VLOOKUP(F1845,compounds!$A:$B,2,FALSE),"")</f>
        <v>a-terpinol</v>
      </c>
      <c r="V1845" t="str">
        <f>VLOOKUP(B1845,'volatile collection data'!$O:$P,2,FALSE)</f>
        <v>27.apr.22 24</v>
      </c>
    </row>
    <row r="1846" spans="1:22" x14ac:dyDescent="0.2">
      <c r="A1846" t="s">
        <v>365</v>
      </c>
      <c r="B1846" s="1" t="str">
        <f t="shared" si="170"/>
        <v>2D</v>
      </c>
      <c r="C1846">
        <v>15.146000000000001</v>
      </c>
      <c r="D1846">
        <f t="shared" si="168"/>
        <v>15.15</v>
      </c>
      <c r="E1846">
        <f>VLOOKUP(D1846,'Peak Combiner'!$A$5:$D$4980,4,FALSE)</f>
        <v>15.15</v>
      </c>
      <c r="F1846">
        <f>IFERROR(VLOOKUP(D1846,rt_comb!$A:$B,2,FALSE),D1846)</f>
        <v>15.15</v>
      </c>
      <c r="G1846">
        <v>14902045</v>
      </c>
      <c r="H1846">
        <f>SUMIFS($G:$G,$E:$E,18.51,'RAW2'!$A:$A,'RAW2'!A1846)</f>
        <v>62298328</v>
      </c>
      <c r="I1846" s="1" t="str">
        <f>VLOOKUP(A1846,'volatile collection data'!$G$6:$H$69,2,FALSE)</f>
        <v>D</v>
      </c>
      <c r="J1846" s="1">
        <f>VLOOKUP(A1846,'volatile collection data'!$G$6:$I$69,3,FALSE)</f>
        <v>2</v>
      </c>
      <c r="K1846" s="1" t="str">
        <f>VLOOKUP(A1846,'volatile collection data'!$G$6:$N$69,8,FALSE)</f>
        <v>24B</v>
      </c>
      <c r="L1846" s="1">
        <f>VLOOKUP(A1846,'volatile collection data'!$G$6:$J$69,4,FALSE)</f>
        <v>4.59</v>
      </c>
      <c r="M1846" s="1">
        <f>VLOOKUP($A1846,'volatile collection data'!$G$6:$M$69,6,FALSE)</f>
        <v>13</v>
      </c>
      <c r="N1846" s="1">
        <f>VLOOKUP($A1846,'volatile collection data'!$G$6:$M$69,7,FALSE)</f>
        <v>4.59</v>
      </c>
      <c r="O1846" s="1">
        <f>VLOOKUP(A1846,'volatile collection data'!$G$6:$K$69,5,FALSE)</f>
        <v>0</v>
      </c>
      <c r="P1846" s="1" t="str">
        <f t="shared" si="171"/>
        <v>2D</v>
      </c>
      <c r="Q1846">
        <f t="shared" si="169"/>
        <v>0.26057143119503029</v>
      </c>
      <c r="R1846" t="str">
        <f t="shared" si="172"/>
        <v>24B_0-D&amp;4.59%4.59@13</v>
      </c>
      <c r="S1846" t="str">
        <f t="shared" si="173"/>
        <v>2D-24B-VCS-Loc-22</v>
      </c>
      <c r="T1846" t="str">
        <f>IFERROR(IF(VLOOKUP(S1846,Bad!$A:$A,1,FALSE)='RAW2'!S1846,"yes","no"),"no")</f>
        <v>no</v>
      </c>
      <c r="U1846" t="str">
        <f>IFERROR(VLOOKUP(F1846,compounds!$A:$B,2,FALSE),"")</f>
        <v/>
      </c>
      <c r="V1846" t="str">
        <f>VLOOKUP(B1846,'volatile collection data'!$O:$P,2,FALSE)</f>
        <v>27.apr.22 24</v>
      </c>
    </row>
    <row r="1847" spans="1:22" x14ac:dyDescent="0.2">
      <c r="A1847" t="s">
        <v>365</v>
      </c>
      <c r="B1847" s="1" t="str">
        <f t="shared" si="170"/>
        <v>2D</v>
      </c>
      <c r="C1847">
        <v>15.2</v>
      </c>
      <c r="D1847">
        <f t="shared" si="168"/>
        <v>15.2</v>
      </c>
      <c r="E1847">
        <f>VLOOKUP(D1847,'Peak Combiner'!$A$5:$D$4980,4,FALSE)</f>
        <v>15.2</v>
      </c>
      <c r="F1847">
        <f>IFERROR(VLOOKUP(D1847,rt_comb!$A:$B,2,FALSE),D1847)</f>
        <v>15.2</v>
      </c>
      <c r="G1847">
        <v>17946224</v>
      </c>
      <c r="H1847">
        <f>SUMIFS($G:$G,$E:$E,18.51,'RAW2'!$A:$A,'RAW2'!A1847)</f>
        <v>62298328</v>
      </c>
      <c r="I1847" s="1" t="str">
        <f>VLOOKUP(A1847,'volatile collection data'!$G$6:$H$69,2,FALSE)</f>
        <v>D</v>
      </c>
      <c r="J1847" s="1">
        <f>VLOOKUP(A1847,'volatile collection data'!$G$6:$I$69,3,FALSE)</f>
        <v>2</v>
      </c>
      <c r="K1847" s="1" t="str">
        <f>VLOOKUP(A1847,'volatile collection data'!$G$6:$N$69,8,FALSE)</f>
        <v>24B</v>
      </c>
      <c r="L1847" s="1">
        <f>VLOOKUP(A1847,'volatile collection data'!$G$6:$J$69,4,FALSE)</f>
        <v>4.59</v>
      </c>
      <c r="M1847" s="1">
        <f>VLOOKUP($A1847,'volatile collection data'!$G$6:$M$69,6,FALSE)</f>
        <v>13</v>
      </c>
      <c r="N1847" s="1">
        <f>VLOOKUP($A1847,'volatile collection data'!$G$6:$M$69,7,FALSE)</f>
        <v>4.59</v>
      </c>
      <c r="O1847" s="1">
        <f>VLOOKUP(A1847,'volatile collection data'!$G$6:$K$69,5,FALSE)</f>
        <v>0</v>
      </c>
      <c r="P1847" s="1" t="str">
        <f t="shared" si="171"/>
        <v>2D</v>
      </c>
      <c r="Q1847">
        <f t="shared" si="169"/>
        <v>0.31380077514372035</v>
      </c>
      <c r="R1847" t="str">
        <f t="shared" si="172"/>
        <v>24B_0-D&amp;4.59%4.59@13</v>
      </c>
      <c r="S1847" t="str">
        <f t="shared" si="173"/>
        <v>2D-24B-VCS-Loc-22</v>
      </c>
      <c r="T1847" t="str">
        <f>IFERROR(IF(VLOOKUP(S1847,Bad!$A:$A,1,FALSE)='RAW2'!S1847,"yes","no"),"no")</f>
        <v>no</v>
      </c>
      <c r="U1847" t="str">
        <f>IFERROR(VLOOKUP(F1847,compounds!$A:$B,2,FALSE),"")</f>
        <v/>
      </c>
      <c r="V1847" t="str">
        <f>VLOOKUP(B1847,'volatile collection data'!$O:$P,2,FALSE)</f>
        <v>27.apr.22 24</v>
      </c>
    </row>
    <row r="1848" spans="1:22" x14ac:dyDescent="0.2">
      <c r="A1848" t="s">
        <v>365</v>
      </c>
      <c r="B1848" s="1" t="str">
        <f t="shared" si="170"/>
        <v>2D</v>
      </c>
      <c r="C1848">
        <v>15.356</v>
      </c>
      <c r="D1848">
        <f t="shared" si="168"/>
        <v>15.36</v>
      </c>
      <c r="E1848">
        <f>VLOOKUP(D1848,'Peak Combiner'!$A$5:$D$4980,4,FALSE)</f>
        <v>15.36</v>
      </c>
      <c r="F1848">
        <f>IFERROR(VLOOKUP(D1848,rt_comb!$A:$B,2,FALSE),D1848)</f>
        <v>15.36</v>
      </c>
      <c r="G1848">
        <v>35104873</v>
      </c>
      <c r="H1848">
        <f>SUMIFS($G:$G,$E:$E,18.51,'RAW2'!$A:$A,'RAW2'!A1848)</f>
        <v>62298328</v>
      </c>
      <c r="I1848" s="1" t="str">
        <f>VLOOKUP(A1848,'volatile collection data'!$G$6:$H$69,2,FALSE)</f>
        <v>D</v>
      </c>
      <c r="J1848" s="1">
        <f>VLOOKUP(A1848,'volatile collection data'!$G$6:$I$69,3,FALSE)</f>
        <v>2</v>
      </c>
      <c r="K1848" s="1" t="str">
        <f>VLOOKUP(A1848,'volatile collection data'!$G$6:$N$69,8,FALSE)</f>
        <v>24B</v>
      </c>
      <c r="L1848" s="1">
        <f>VLOOKUP(A1848,'volatile collection data'!$G$6:$J$69,4,FALSE)</f>
        <v>4.59</v>
      </c>
      <c r="M1848" s="1">
        <f>VLOOKUP($A1848,'volatile collection data'!$G$6:$M$69,6,FALSE)</f>
        <v>13</v>
      </c>
      <c r="N1848" s="1">
        <f>VLOOKUP($A1848,'volatile collection data'!$G$6:$M$69,7,FALSE)</f>
        <v>4.59</v>
      </c>
      <c r="O1848" s="1">
        <f>VLOOKUP(A1848,'volatile collection data'!$G$6:$K$69,5,FALSE)</f>
        <v>0</v>
      </c>
      <c r="P1848" s="1" t="str">
        <f t="shared" si="171"/>
        <v>2D</v>
      </c>
      <c r="Q1848">
        <f t="shared" si="169"/>
        <v>0.61383031654580156</v>
      </c>
      <c r="R1848" t="str">
        <f t="shared" si="172"/>
        <v>24B_0-D&amp;4.59%4.59@13</v>
      </c>
      <c r="S1848" t="str">
        <f t="shared" si="173"/>
        <v>2D-24B-VCS-Loc-22</v>
      </c>
      <c r="T1848" t="str">
        <f>IFERROR(IF(VLOOKUP(S1848,Bad!$A:$A,1,FALSE)='RAW2'!S1848,"yes","no"),"no")</f>
        <v>no</v>
      </c>
      <c r="U1848" t="str">
        <f>IFERROR(VLOOKUP(F1848,compounds!$A:$B,2,FALSE),"")</f>
        <v/>
      </c>
      <c r="V1848" t="str">
        <f>VLOOKUP(B1848,'volatile collection data'!$O:$P,2,FALSE)</f>
        <v>27.apr.22 24</v>
      </c>
    </row>
    <row r="1849" spans="1:22" x14ac:dyDescent="0.2">
      <c r="A1849" t="s">
        <v>365</v>
      </c>
      <c r="B1849" s="1" t="str">
        <f t="shared" si="170"/>
        <v>2D</v>
      </c>
      <c r="C1849">
        <v>15.548999999999999</v>
      </c>
      <c r="D1849">
        <f t="shared" si="168"/>
        <v>15.55</v>
      </c>
      <c r="E1849">
        <f>VLOOKUP(D1849,'Peak Combiner'!$A$5:$D$4980,4,FALSE)</f>
        <v>15.55</v>
      </c>
      <c r="F1849">
        <f>IFERROR(VLOOKUP(D1849,rt_comb!$A:$B,2,FALSE),D1849)</f>
        <v>15.56</v>
      </c>
      <c r="G1849">
        <v>96387009</v>
      </c>
      <c r="H1849">
        <f>SUMIFS($G:$G,$E:$E,18.51,'RAW2'!$A:$A,'RAW2'!A1849)</f>
        <v>62298328</v>
      </c>
      <c r="I1849" s="1" t="str">
        <f>VLOOKUP(A1849,'volatile collection data'!$G$6:$H$69,2,FALSE)</f>
        <v>D</v>
      </c>
      <c r="J1849" s="1">
        <f>VLOOKUP(A1849,'volatile collection data'!$G$6:$I$69,3,FALSE)</f>
        <v>2</v>
      </c>
      <c r="K1849" s="1" t="str">
        <f>VLOOKUP(A1849,'volatile collection data'!$G$6:$N$69,8,FALSE)</f>
        <v>24B</v>
      </c>
      <c r="L1849" s="1">
        <f>VLOOKUP(A1849,'volatile collection data'!$G$6:$J$69,4,FALSE)</f>
        <v>4.59</v>
      </c>
      <c r="M1849" s="1">
        <f>VLOOKUP($A1849,'volatile collection data'!$G$6:$M$69,6,FALSE)</f>
        <v>13</v>
      </c>
      <c r="N1849" s="1">
        <f>VLOOKUP($A1849,'volatile collection data'!$G$6:$M$69,7,FALSE)</f>
        <v>4.59</v>
      </c>
      <c r="O1849" s="1">
        <f>VLOOKUP(A1849,'volatile collection data'!$G$6:$K$69,5,FALSE)</f>
        <v>0</v>
      </c>
      <c r="P1849" s="1" t="str">
        <f t="shared" si="171"/>
        <v>2D</v>
      </c>
      <c r="Q1849">
        <f t="shared" si="169"/>
        <v>1.6853861925486244</v>
      </c>
      <c r="R1849" t="str">
        <f t="shared" si="172"/>
        <v>24B_0-D&amp;4.59%4.59@13</v>
      </c>
      <c r="S1849" t="str">
        <f t="shared" si="173"/>
        <v>2D-24B-VCS-Loc-22</v>
      </c>
      <c r="T1849" t="str">
        <f>IFERROR(IF(VLOOKUP(S1849,Bad!$A:$A,1,FALSE)='RAW2'!S1849,"yes","no"),"no")</f>
        <v>no</v>
      </c>
      <c r="U1849" t="str">
        <f>IFERROR(VLOOKUP(F1849,compounds!$A:$B,2,FALSE),"")</f>
        <v>decanal</v>
      </c>
      <c r="V1849" t="str">
        <f>VLOOKUP(B1849,'volatile collection data'!$O:$P,2,FALSE)</f>
        <v>27.apr.22 24</v>
      </c>
    </row>
    <row r="1850" spans="1:22" x14ac:dyDescent="0.2">
      <c r="A1850" t="s">
        <v>365</v>
      </c>
      <c r="B1850" s="1" t="str">
        <f t="shared" si="170"/>
        <v>2D</v>
      </c>
      <c r="C1850">
        <v>15.771000000000001</v>
      </c>
      <c r="D1850">
        <f t="shared" si="168"/>
        <v>15.77</v>
      </c>
      <c r="E1850">
        <f>VLOOKUP(D1850,'Peak Combiner'!$A$5:$D$4980,4,FALSE)</f>
        <v>15.77</v>
      </c>
      <c r="F1850">
        <f>IFERROR(VLOOKUP(D1850,rt_comb!$A:$B,2,FALSE),D1850)</f>
        <v>15.77</v>
      </c>
      <c r="G1850">
        <v>11673465</v>
      </c>
      <c r="H1850">
        <f>SUMIFS($G:$G,$E:$E,18.51,'RAW2'!$A:$A,'RAW2'!A1850)</f>
        <v>62298328</v>
      </c>
      <c r="I1850" s="1" t="str">
        <f>VLOOKUP(A1850,'volatile collection data'!$G$6:$H$69,2,FALSE)</f>
        <v>D</v>
      </c>
      <c r="J1850" s="1">
        <f>VLOOKUP(A1850,'volatile collection data'!$G$6:$I$69,3,FALSE)</f>
        <v>2</v>
      </c>
      <c r="K1850" s="1" t="str">
        <f>VLOOKUP(A1850,'volatile collection data'!$G$6:$N$69,8,FALSE)</f>
        <v>24B</v>
      </c>
      <c r="L1850" s="1">
        <f>VLOOKUP(A1850,'volatile collection data'!$G$6:$J$69,4,FALSE)</f>
        <v>4.59</v>
      </c>
      <c r="M1850" s="1">
        <f>VLOOKUP($A1850,'volatile collection data'!$G$6:$M$69,6,FALSE)</f>
        <v>13</v>
      </c>
      <c r="N1850" s="1">
        <f>VLOOKUP($A1850,'volatile collection data'!$G$6:$M$69,7,FALSE)</f>
        <v>4.59</v>
      </c>
      <c r="O1850" s="1">
        <f>VLOOKUP(A1850,'volatile collection data'!$G$6:$K$69,5,FALSE)</f>
        <v>0</v>
      </c>
      <c r="P1850" s="1" t="str">
        <f t="shared" si="171"/>
        <v>2D</v>
      </c>
      <c r="Q1850">
        <f t="shared" si="169"/>
        <v>0.20411772223578004</v>
      </c>
      <c r="R1850" t="str">
        <f t="shared" si="172"/>
        <v>24B_0-D&amp;4.59%4.59@13</v>
      </c>
      <c r="S1850" t="str">
        <f t="shared" si="173"/>
        <v>2D-24B-VCS-Loc-22</v>
      </c>
      <c r="T1850" t="str">
        <f>IFERROR(IF(VLOOKUP(S1850,Bad!$A:$A,1,FALSE)='RAW2'!S1850,"yes","no"),"no")</f>
        <v>no</v>
      </c>
      <c r="U1850" t="str">
        <f>IFERROR(VLOOKUP(F1850,compounds!$A:$B,2,FALSE),"")</f>
        <v>caprylyl acetate</v>
      </c>
      <c r="V1850" t="str">
        <f>VLOOKUP(B1850,'volatile collection data'!$O:$P,2,FALSE)</f>
        <v>27.apr.22 24</v>
      </c>
    </row>
    <row r="1851" spans="1:22" x14ac:dyDescent="0.2">
      <c r="A1851" t="s">
        <v>365</v>
      </c>
      <c r="B1851" s="1" t="str">
        <f t="shared" si="170"/>
        <v>2D</v>
      </c>
      <c r="C1851">
        <v>15.945</v>
      </c>
      <c r="D1851">
        <f t="shared" si="168"/>
        <v>15.95</v>
      </c>
      <c r="E1851">
        <f>VLOOKUP(D1851,'Peak Combiner'!$A$5:$D$4980,4,FALSE)</f>
        <v>15.95</v>
      </c>
      <c r="F1851">
        <f>IFERROR(VLOOKUP(D1851,rt_comb!$A:$B,2,FALSE),D1851)</f>
        <v>15.95</v>
      </c>
      <c r="G1851">
        <v>7975280</v>
      </c>
      <c r="H1851">
        <f>SUMIFS($G:$G,$E:$E,18.51,'RAW2'!$A:$A,'RAW2'!A1851)</f>
        <v>62298328</v>
      </c>
      <c r="I1851" s="1" t="str">
        <f>VLOOKUP(A1851,'volatile collection data'!$G$6:$H$69,2,FALSE)</f>
        <v>D</v>
      </c>
      <c r="J1851" s="1">
        <f>VLOOKUP(A1851,'volatile collection data'!$G$6:$I$69,3,FALSE)</f>
        <v>2</v>
      </c>
      <c r="K1851" s="1" t="str">
        <f>VLOOKUP(A1851,'volatile collection data'!$G$6:$N$69,8,FALSE)</f>
        <v>24B</v>
      </c>
      <c r="L1851" s="1">
        <f>VLOOKUP(A1851,'volatile collection data'!$G$6:$J$69,4,FALSE)</f>
        <v>4.59</v>
      </c>
      <c r="M1851" s="1">
        <f>VLOOKUP($A1851,'volatile collection data'!$G$6:$M$69,6,FALSE)</f>
        <v>13</v>
      </c>
      <c r="N1851" s="1">
        <f>VLOOKUP($A1851,'volatile collection data'!$G$6:$M$69,7,FALSE)</f>
        <v>4.59</v>
      </c>
      <c r="O1851" s="1">
        <f>VLOOKUP(A1851,'volatile collection data'!$G$6:$K$69,5,FALSE)</f>
        <v>0</v>
      </c>
      <c r="P1851" s="1" t="str">
        <f t="shared" si="171"/>
        <v>2D</v>
      </c>
      <c r="Q1851">
        <f t="shared" si="169"/>
        <v>0.13945268074154263</v>
      </c>
      <c r="R1851" t="str">
        <f t="shared" si="172"/>
        <v>24B_0-D&amp;4.59%4.59@13</v>
      </c>
      <c r="S1851" t="str">
        <f t="shared" si="173"/>
        <v>2D-24B-VCS-Loc-22</v>
      </c>
      <c r="T1851" t="str">
        <f>IFERROR(IF(VLOOKUP(S1851,Bad!$A:$A,1,FALSE)='RAW2'!S1851,"yes","no"),"no")</f>
        <v>no</v>
      </c>
      <c r="U1851" t="str">
        <f>IFERROR(VLOOKUP(F1851,compounds!$A:$B,2,FALSE),"")</f>
        <v/>
      </c>
      <c r="V1851" t="str">
        <f>VLOOKUP(B1851,'volatile collection data'!$O:$P,2,FALSE)</f>
        <v>27.apr.22 24</v>
      </c>
    </row>
    <row r="1852" spans="1:22" x14ac:dyDescent="0.2">
      <c r="A1852" t="s">
        <v>365</v>
      </c>
      <c r="B1852" s="1" t="str">
        <f t="shared" si="170"/>
        <v>2D</v>
      </c>
      <c r="C1852">
        <v>16.03</v>
      </c>
      <c r="D1852">
        <f t="shared" si="168"/>
        <v>16.03</v>
      </c>
      <c r="E1852">
        <f>VLOOKUP(D1852,'Peak Combiner'!$A$5:$D$4980,4,FALSE)</f>
        <v>16.03</v>
      </c>
      <c r="F1852">
        <f>IFERROR(VLOOKUP(D1852,rt_comb!$A:$B,2,FALSE),D1852)</f>
        <v>16.03</v>
      </c>
      <c r="G1852">
        <v>5285161</v>
      </c>
      <c r="H1852">
        <f>SUMIFS($G:$G,$E:$E,18.51,'RAW2'!$A:$A,'RAW2'!A1852)</f>
        <v>62298328</v>
      </c>
      <c r="I1852" s="1" t="str">
        <f>VLOOKUP(A1852,'volatile collection data'!$G$6:$H$69,2,FALSE)</f>
        <v>D</v>
      </c>
      <c r="J1852" s="1">
        <f>VLOOKUP(A1852,'volatile collection data'!$G$6:$I$69,3,FALSE)</f>
        <v>2</v>
      </c>
      <c r="K1852" s="1" t="str">
        <f>VLOOKUP(A1852,'volatile collection data'!$G$6:$N$69,8,FALSE)</f>
        <v>24B</v>
      </c>
      <c r="L1852" s="1">
        <f>VLOOKUP(A1852,'volatile collection data'!$G$6:$J$69,4,FALSE)</f>
        <v>4.59</v>
      </c>
      <c r="M1852" s="1">
        <f>VLOOKUP($A1852,'volatile collection data'!$G$6:$M$69,6,FALSE)</f>
        <v>13</v>
      </c>
      <c r="N1852" s="1">
        <f>VLOOKUP($A1852,'volatile collection data'!$G$6:$M$69,7,FALSE)</f>
        <v>4.59</v>
      </c>
      <c r="O1852" s="1">
        <f>VLOOKUP(A1852,'volatile collection data'!$G$6:$K$69,5,FALSE)</f>
        <v>0</v>
      </c>
      <c r="P1852" s="1" t="str">
        <f t="shared" si="171"/>
        <v>2D</v>
      </c>
      <c r="Q1852">
        <f t="shared" si="169"/>
        <v>9.2414293868134045E-2</v>
      </c>
      <c r="R1852" t="str">
        <f t="shared" si="172"/>
        <v>24B_0-D&amp;4.59%4.59@13</v>
      </c>
      <c r="S1852" t="str">
        <f t="shared" si="173"/>
        <v>2D-24B-VCS-Loc-22</v>
      </c>
      <c r="T1852" t="str">
        <f>IFERROR(IF(VLOOKUP(S1852,Bad!$A:$A,1,FALSE)='RAW2'!S1852,"yes","no"),"no")</f>
        <v>no</v>
      </c>
      <c r="U1852" t="str">
        <f>IFERROR(VLOOKUP(F1852,compounds!$A:$B,2,FALSE),"")</f>
        <v/>
      </c>
      <c r="V1852" t="str">
        <f>VLOOKUP(B1852,'volatile collection data'!$O:$P,2,FALSE)</f>
        <v>27.apr.22 24</v>
      </c>
    </row>
    <row r="1853" spans="1:22" x14ac:dyDescent="0.2">
      <c r="A1853" t="s">
        <v>365</v>
      </c>
      <c r="B1853" s="1" t="str">
        <f t="shared" si="170"/>
        <v>2D</v>
      </c>
      <c r="C1853">
        <v>16.146999999999998</v>
      </c>
      <c r="D1853">
        <f t="shared" si="168"/>
        <v>16.149999999999999</v>
      </c>
      <c r="E1853">
        <f>VLOOKUP(D1853,'Peak Combiner'!$A$5:$D$4980,4,FALSE)</f>
        <v>16.149999999999999</v>
      </c>
      <c r="F1853">
        <f>IFERROR(VLOOKUP(D1853,rt_comb!$A:$B,2,FALSE),D1853)</f>
        <v>16.149999999999999</v>
      </c>
      <c r="G1853">
        <v>3666891</v>
      </c>
      <c r="H1853">
        <f>SUMIFS($G:$G,$E:$E,18.51,'RAW2'!$A:$A,'RAW2'!A1853)</f>
        <v>62298328</v>
      </c>
      <c r="I1853" s="1" t="str">
        <f>VLOOKUP(A1853,'volatile collection data'!$G$6:$H$69,2,FALSE)</f>
        <v>D</v>
      </c>
      <c r="J1853" s="1">
        <f>VLOOKUP(A1853,'volatile collection data'!$G$6:$I$69,3,FALSE)</f>
        <v>2</v>
      </c>
      <c r="K1853" s="1" t="str">
        <f>VLOOKUP(A1853,'volatile collection data'!$G$6:$N$69,8,FALSE)</f>
        <v>24B</v>
      </c>
      <c r="L1853" s="1">
        <f>VLOOKUP(A1853,'volatile collection data'!$G$6:$J$69,4,FALSE)</f>
        <v>4.59</v>
      </c>
      <c r="M1853" s="1">
        <f>VLOOKUP($A1853,'volatile collection data'!$G$6:$M$69,6,FALSE)</f>
        <v>13</v>
      </c>
      <c r="N1853" s="1">
        <f>VLOOKUP($A1853,'volatile collection data'!$G$6:$M$69,7,FALSE)</f>
        <v>4.59</v>
      </c>
      <c r="O1853" s="1">
        <f>VLOOKUP(A1853,'volatile collection data'!$G$6:$K$69,5,FALSE)</f>
        <v>0</v>
      </c>
      <c r="P1853" s="1" t="str">
        <f t="shared" si="171"/>
        <v>2D</v>
      </c>
      <c r="Q1853">
        <f t="shared" si="169"/>
        <v>6.411784663824166E-2</v>
      </c>
      <c r="R1853" t="str">
        <f t="shared" si="172"/>
        <v>24B_0-D&amp;4.59%4.59@13</v>
      </c>
      <c r="S1853" t="str">
        <f t="shared" si="173"/>
        <v>2D-24B-VCS-Loc-22</v>
      </c>
      <c r="T1853" t="str">
        <f>IFERROR(IF(VLOOKUP(S1853,Bad!$A:$A,1,FALSE)='RAW2'!S1853,"yes","no"),"no")</f>
        <v>no</v>
      </c>
      <c r="U1853" t="str">
        <f>IFERROR(VLOOKUP(F1853,compounds!$A:$B,2,FALSE),"")</f>
        <v/>
      </c>
      <c r="V1853" t="str">
        <f>VLOOKUP(B1853,'volatile collection data'!$O:$P,2,FALSE)</f>
        <v>27.apr.22 24</v>
      </c>
    </row>
    <row r="1854" spans="1:22" x14ac:dyDescent="0.2">
      <c r="A1854" t="s">
        <v>365</v>
      </c>
      <c r="B1854" s="1" t="str">
        <f t="shared" si="170"/>
        <v>2D</v>
      </c>
      <c r="C1854">
        <v>16.373999999999999</v>
      </c>
      <c r="D1854">
        <f t="shared" ref="D1854:D1917" si="174">ROUND(C1854,2)</f>
        <v>16.37</v>
      </c>
      <c r="E1854">
        <f>VLOOKUP(D1854,'Peak Combiner'!$A$5:$D$4980,4,FALSE)</f>
        <v>16.37</v>
      </c>
      <c r="F1854">
        <f>IFERROR(VLOOKUP(D1854,rt_comb!$A:$B,2,FALSE),D1854)</f>
        <v>16.37</v>
      </c>
      <c r="G1854">
        <v>4583105</v>
      </c>
      <c r="H1854">
        <f>SUMIFS($G:$G,$E:$E,18.51,'RAW2'!$A:$A,'RAW2'!A1854)</f>
        <v>62298328</v>
      </c>
      <c r="I1854" s="1" t="str">
        <f>VLOOKUP(A1854,'volatile collection data'!$G$6:$H$69,2,FALSE)</f>
        <v>D</v>
      </c>
      <c r="J1854" s="1">
        <f>VLOOKUP(A1854,'volatile collection data'!$G$6:$I$69,3,FALSE)</f>
        <v>2</v>
      </c>
      <c r="K1854" s="1" t="str">
        <f>VLOOKUP(A1854,'volatile collection data'!$G$6:$N$69,8,FALSE)</f>
        <v>24B</v>
      </c>
      <c r="L1854" s="1">
        <f>VLOOKUP(A1854,'volatile collection data'!$G$6:$J$69,4,FALSE)</f>
        <v>4.59</v>
      </c>
      <c r="M1854" s="1">
        <f>VLOOKUP($A1854,'volatile collection data'!$G$6:$M$69,6,FALSE)</f>
        <v>13</v>
      </c>
      <c r="N1854" s="1">
        <f>VLOOKUP($A1854,'volatile collection data'!$G$6:$M$69,7,FALSE)</f>
        <v>4.59</v>
      </c>
      <c r="O1854" s="1">
        <f>VLOOKUP(A1854,'volatile collection data'!$G$6:$K$69,5,FALSE)</f>
        <v>0</v>
      </c>
      <c r="P1854" s="1" t="str">
        <f t="shared" si="171"/>
        <v>2D</v>
      </c>
      <c r="Q1854">
        <f t="shared" ref="Q1854:Q1917" si="175">IFERROR((30/H1854*G1854)/L1854/6,0)</f>
        <v>8.0138412490842678E-2</v>
      </c>
      <c r="R1854" t="str">
        <f t="shared" si="172"/>
        <v>24B_0-D&amp;4.59%4.59@13</v>
      </c>
      <c r="S1854" t="str">
        <f t="shared" si="173"/>
        <v>2D-24B-VCS-Loc-22</v>
      </c>
      <c r="T1854" t="str">
        <f>IFERROR(IF(VLOOKUP(S1854,Bad!$A:$A,1,FALSE)='RAW2'!S1854,"yes","no"),"no")</f>
        <v>no</v>
      </c>
      <c r="U1854" t="str">
        <f>IFERROR(VLOOKUP(F1854,compounds!$A:$B,2,FALSE),"")</f>
        <v/>
      </c>
      <c r="V1854" t="str">
        <f>VLOOKUP(B1854,'volatile collection data'!$O:$P,2,FALSE)</f>
        <v>27.apr.22 24</v>
      </c>
    </row>
    <row r="1855" spans="1:22" x14ac:dyDescent="0.2">
      <c r="A1855" t="s">
        <v>365</v>
      </c>
      <c r="B1855" s="1" t="str">
        <f t="shared" si="170"/>
        <v>2D</v>
      </c>
      <c r="C1855">
        <v>16.442</v>
      </c>
      <c r="D1855">
        <f t="shared" si="174"/>
        <v>16.440000000000001</v>
      </c>
      <c r="E1855">
        <f>VLOOKUP(D1855,'Peak Combiner'!$A$5:$D$4980,4,FALSE)</f>
        <v>16.440000000000001</v>
      </c>
      <c r="F1855">
        <f>IFERROR(VLOOKUP(D1855,rt_comb!$A:$B,2,FALSE),D1855)</f>
        <v>16.440000000000001</v>
      </c>
      <c r="G1855">
        <v>12047280</v>
      </c>
      <c r="H1855">
        <f>SUMIFS($G:$G,$E:$E,18.51,'RAW2'!$A:$A,'RAW2'!A1855)</f>
        <v>62298328</v>
      </c>
      <c r="I1855" s="1" t="str">
        <f>VLOOKUP(A1855,'volatile collection data'!$G$6:$H$69,2,FALSE)</f>
        <v>D</v>
      </c>
      <c r="J1855" s="1">
        <f>VLOOKUP(A1855,'volatile collection data'!$G$6:$I$69,3,FALSE)</f>
        <v>2</v>
      </c>
      <c r="K1855" s="1" t="str">
        <f>VLOOKUP(A1855,'volatile collection data'!$G$6:$N$69,8,FALSE)</f>
        <v>24B</v>
      </c>
      <c r="L1855" s="1">
        <f>VLOOKUP(A1855,'volatile collection data'!$G$6:$J$69,4,FALSE)</f>
        <v>4.59</v>
      </c>
      <c r="M1855" s="1">
        <f>VLOOKUP($A1855,'volatile collection data'!$G$6:$M$69,6,FALSE)</f>
        <v>13</v>
      </c>
      <c r="N1855" s="1">
        <f>VLOOKUP($A1855,'volatile collection data'!$G$6:$M$69,7,FALSE)</f>
        <v>4.59</v>
      </c>
      <c r="O1855" s="1">
        <f>VLOOKUP(A1855,'volatile collection data'!$G$6:$K$69,5,FALSE)</f>
        <v>0</v>
      </c>
      <c r="P1855" s="1" t="str">
        <f t="shared" si="171"/>
        <v>2D</v>
      </c>
      <c r="Q1855">
        <f t="shared" si="175"/>
        <v>0.21065410764812917</v>
      </c>
      <c r="R1855" t="str">
        <f t="shared" si="172"/>
        <v>24B_0-D&amp;4.59%4.59@13</v>
      </c>
      <c r="S1855" t="str">
        <f t="shared" si="173"/>
        <v>2D-24B-VCS-Loc-22</v>
      </c>
      <c r="T1855" t="str">
        <f>IFERROR(IF(VLOOKUP(S1855,Bad!$A:$A,1,FALSE)='RAW2'!S1855,"yes","no"),"no")</f>
        <v>no</v>
      </c>
      <c r="U1855" t="str">
        <f>IFERROR(VLOOKUP(F1855,compounds!$A:$B,2,FALSE),"")</f>
        <v/>
      </c>
      <c r="V1855" t="str">
        <f>VLOOKUP(B1855,'volatile collection data'!$O:$P,2,FALSE)</f>
        <v>27.apr.22 24</v>
      </c>
    </row>
    <row r="1856" spans="1:22" x14ac:dyDescent="0.2">
      <c r="A1856" t="s">
        <v>365</v>
      </c>
      <c r="B1856" s="1" t="str">
        <f t="shared" si="170"/>
        <v>2D</v>
      </c>
      <c r="C1856">
        <v>16.54</v>
      </c>
      <c r="D1856">
        <f t="shared" si="174"/>
        <v>16.54</v>
      </c>
      <c r="E1856">
        <f>VLOOKUP(D1856,'Peak Combiner'!$A$5:$D$4980,4,FALSE)</f>
        <v>16.54</v>
      </c>
      <c r="F1856">
        <f>IFERROR(VLOOKUP(D1856,rt_comb!$A:$B,2,FALSE),D1856)</f>
        <v>16.54</v>
      </c>
      <c r="G1856">
        <v>2957073</v>
      </c>
      <c r="H1856">
        <f>SUMIFS($G:$G,$E:$E,18.51,'RAW2'!$A:$A,'RAW2'!A1856)</f>
        <v>62298328</v>
      </c>
      <c r="I1856" s="1" t="str">
        <f>VLOOKUP(A1856,'volatile collection data'!$G$6:$H$69,2,FALSE)</f>
        <v>D</v>
      </c>
      <c r="J1856" s="1">
        <f>VLOOKUP(A1856,'volatile collection data'!$G$6:$I$69,3,FALSE)</f>
        <v>2</v>
      </c>
      <c r="K1856" s="1" t="str">
        <f>VLOOKUP(A1856,'volatile collection data'!$G$6:$N$69,8,FALSE)</f>
        <v>24B</v>
      </c>
      <c r="L1856" s="1">
        <f>VLOOKUP(A1856,'volatile collection data'!$G$6:$J$69,4,FALSE)</f>
        <v>4.59</v>
      </c>
      <c r="M1856" s="1">
        <f>VLOOKUP($A1856,'volatile collection data'!$G$6:$M$69,6,FALSE)</f>
        <v>13</v>
      </c>
      <c r="N1856" s="1">
        <f>VLOOKUP($A1856,'volatile collection data'!$G$6:$M$69,7,FALSE)</f>
        <v>4.59</v>
      </c>
      <c r="O1856" s="1">
        <f>VLOOKUP(A1856,'volatile collection data'!$G$6:$K$69,5,FALSE)</f>
        <v>0</v>
      </c>
      <c r="P1856" s="1" t="str">
        <f t="shared" si="171"/>
        <v>2D</v>
      </c>
      <c r="Q1856">
        <f t="shared" si="175"/>
        <v>5.1706241912313509E-2</v>
      </c>
      <c r="R1856" t="str">
        <f t="shared" si="172"/>
        <v>24B_0-D&amp;4.59%4.59@13</v>
      </c>
      <c r="S1856" t="str">
        <f t="shared" si="173"/>
        <v>2D-24B-VCS-Loc-22</v>
      </c>
      <c r="T1856" t="str">
        <f>IFERROR(IF(VLOOKUP(S1856,Bad!$A:$A,1,FALSE)='RAW2'!S1856,"yes","no"),"no")</f>
        <v>no</v>
      </c>
      <c r="U1856" t="str">
        <f>IFERROR(VLOOKUP(F1856,compounds!$A:$B,2,FALSE),"")</f>
        <v/>
      </c>
      <c r="V1856" t="str">
        <f>VLOOKUP(B1856,'volatile collection data'!$O:$P,2,FALSE)</f>
        <v>27.apr.22 24</v>
      </c>
    </row>
    <row r="1857" spans="1:22" x14ac:dyDescent="0.2">
      <c r="A1857" t="s">
        <v>365</v>
      </c>
      <c r="B1857" s="1" t="str">
        <f t="shared" si="170"/>
        <v>2D</v>
      </c>
      <c r="C1857">
        <v>16.719000000000001</v>
      </c>
      <c r="D1857">
        <f t="shared" si="174"/>
        <v>16.72</v>
      </c>
      <c r="E1857">
        <f>VLOOKUP(D1857,'Peak Combiner'!$A$5:$D$4980,4,FALSE)</f>
        <v>16.72</v>
      </c>
      <c r="F1857">
        <f>IFERROR(VLOOKUP(D1857,rt_comb!$A:$B,2,FALSE),D1857)</f>
        <v>16.72</v>
      </c>
      <c r="G1857">
        <v>9750380</v>
      </c>
      <c r="H1857">
        <f>SUMIFS($G:$G,$E:$E,18.51,'RAW2'!$A:$A,'RAW2'!A1857)</f>
        <v>62298328</v>
      </c>
      <c r="I1857" s="1" t="str">
        <f>VLOOKUP(A1857,'volatile collection data'!$G$6:$H$69,2,FALSE)</f>
        <v>D</v>
      </c>
      <c r="J1857" s="1">
        <f>VLOOKUP(A1857,'volatile collection data'!$G$6:$I$69,3,FALSE)</f>
        <v>2</v>
      </c>
      <c r="K1857" s="1" t="str">
        <f>VLOOKUP(A1857,'volatile collection data'!$G$6:$N$69,8,FALSE)</f>
        <v>24B</v>
      </c>
      <c r="L1857" s="1">
        <f>VLOOKUP(A1857,'volatile collection data'!$G$6:$J$69,4,FALSE)</f>
        <v>4.59</v>
      </c>
      <c r="M1857" s="1">
        <f>VLOOKUP($A1857,'volatile collection data'!$G$6:$M$69,6,FALSE)</f>
        <v>13</v>
      </c>
      <c r="N1857" s="1">
        <f>VLOOKUP($A1857,'volatile collection data'!$G$6:$M$69,7,FALSE)</f>
        <v>4.59</v>
      </c>
      <c r="O1857" s="1">
        <f>VLOOKUP(A1857,'volatile collection data'!$G$6:$K$69,5,FALSE)</f>
        <v>0</v>
      </c>
      <c r="P1857" s="1" t="str">
        <f t="shared" si="171"/>
        <v>2D</v>
      </c>
      <c r="Q1857">
        <f t="shared" si="175"/>
        <v>0.17049139707304597</v>
      </c>
      <c r="R1857" t="str">
        <f t="shared" si="172"/>
        <v>24B_0-D&amp;4.59%4.59@13</v>
      </c>
      <c r="S1857" t="str">
        <f t="shared" si="173"/>
        <v>2D-24B-VCS-Loc-22</v>
      </c>
      <c r="T1857" t="str">
        <f>IFERROR(IF(VLOOKUP(S1857,Bad!$A:$A,1,FALSE)='RAW2'!S1857,"yes","no"),"no")</f>
        <v>no</v>
      </c>
      <c r="U1857" t="str">
        <f>IFERROR(VLOOKUP(F1857,compounds!$A:$B,2,FALSE),"")</f>
        <v/>
      </c>
      <c r="V1857" t="str">
        <f>VLOOKUP(B1857,'volatile collection data'!$O:$P,2,FALSE)</f>
        <v>27.apr.22 24</v>
      </c>
    </row>
    <row r="1858" spans="1:22" x14ac:dyDescent="0.2">
      <c r="A1858" t="s">
        <v>365</v>
      </c>
      <c r="B1858" s="1" t="str">
        <f t="shared" si="170"/>
        <v>2D</v>
      </c>
      <c r="C1858">
        <v>16.905999999999999</v>
      </c>
      <c r="D1858">
        <f t="shared" si="174"/>
        <v>16.91</v>
      </c>
      <c r="E1858">
        <f>VLOOKUP(D1858,'Peak Combiner'!$A$5:$D$4980,4,FALSE)</f>
        <v>16.91</v>
      </c>
      <c r="F1858">
        <f>IFERROR(VLOOKUP(D1858,rt_comb!$A:$B,2,FALSE),D1858)</f>
        <v>16.91</v>
      </c>
      <c r="G1858">
        <v>65968330</v>
      </c>
      <c r="H1858">
        <f>SUMIFS($G:$G,$E:$E,18.51,'RAW2'!$A:$A,'RAW2'!A1858)</f>
        <v>62298328</v>
      </c>
      <c r="I1858" s="1" t="str">
        <f>VLOOKUP(A1858,'volatile collection data'!$G$6:$H$69,2,FALSE)</f>
        <v>D</v>
      </c>
      <c r="J1858" s="1">
        <f>VLOOKUP(A1858,'volatile collection data'!$G$6:$I$69,3,FALSE)</f>
        <v>2</v>
      </c>
      <c r="K1858" s="1" t="str">
        <f>VLOOKUP(A1858,'volatile collection data'!$G$6:$N$69,8,FALSE)</f>
        <v>24B</v>
      </c>
      <c r="L1858" s="1">
        <f>VLOOKUP(A1858,'volatile collection data'!$G$6:$J$69,4,FALSE)</f>
        <v>4.59</v>
      </c>
      <c r="M1858" s="1">
        <f>VLOOKUP($A1858,'volatile collection data'!$G$6:$M$69,6,FALSE)</f>
        <v>13</v>
      </c>
      <c r="N1858" s="1">
        <f>VLOOKUP($A1858,'volatile collection data'!$G$6:$M$69,7,FALSE)</f>
        <v>4.59</v>
      </c>
      <c r="O1858" s="1">
        <f>VLOOKUP(A1858,'volatile collection data'!$G$6:$K$69,5,FALSE)</f>
        <v>0</v>
      </c>
      <c r="P1858" s="1" t="str">
        <f t="shared" si="171"/>
        <v>2D</v>
      </c>
      <c r="Q1858">
        <f t="shared" si="175"/>
        <v>1.153496863124897</v>
      </c>
      <c r="R1858" t="str">
        <f t="shared" si="172"/>
        <v>24B_0-D&amp;4.59%4.59@13</v>
      </c>
      <c r="S1858" t="str">
        <f t="shared" si="173"/>
        <v>2D-24B-VCS-Loc-22</v>
      </c>
      <c r="T1858" t="str">
        <f>IFERROR(IF(VLOOKUP(S1858,Bad!$A:$A,1,FALSE)='RAW2'!S1858,"yes","no"),"no")</f>
        <v>no</v>
      </c>
      <c r="U1858" t="str">
        <f>IFERROR(VLOOKUP(F1858,compounds!$A:$B,2,FALSE),"")</f>
        <v/>
      </c>
      <c r="V1858" t="str">
        <f>VLOOKUP(B1858,'volatile collection data'!$O:$P,2,FALSE)</f>
        <v>27.apr.22 24</v>
      </c>
    </row>
    <row r="1859" spans="1:22" x14ac:dyDescent="0.2">
      <c r="A1859" t="s">
        <v>365</v>
      </c>
      <c r="B1859" s="1" t="str">
        <f t="shared" ref="B1859:B1922" si="176">LEFT(A1859,FIND("-",A1859)-1)</f>
        <v>2D</v>
      </c>
      <c r="C1859">
        <v>17.03</v>
      </c>
      <c r="D1859">
        <f t="shared" si="174"/>
        <v>17.03</v>
      </c>
      <c r="E1859">
        <f>VLOOKUP(D1859,'Peak Combiner'!$A$5:$D$4980,4,FALSE)</f>
        <v>17.03</v>
      </c>
      <c r="F1859">
        <f>IFERROR(VLOOKUP(D1859,rt_comb!$A:$B,2,FALSE),D1859)</f>
        <v>17.03</v>
      </c>
      <c r="G1859">
        <v>3062088</v>
      </c>
      <c r="H1859">
        <f>SUMIFS($G:$G,$E:$E,18.51,'RAW2'!$A:$A,'RAW2'!A1859)</f>
        <v>62298328</v>
      </c>
      <c r="I1859" s="1" t="str">
        <f>VLOOKUP(A1859,'volatile collection data'!$G$6:$H$69,2,FALSE)</f>
        <v>D</v>
      </c>
      <c r="J1859" s="1">
        <f>VLOOKUP(A1859,'volatile collection data'!$G$6:$I$69,3,FALSE)</f>
        <v>2</v>
      </c>
      <c r="K1859" s="1" t="str">
        <f>VLOOKUP(A1859,'volatile collection data'!$G$6:$N$69,8,FALSE)</f>
        <v>24B</v>
      </c>
      <c r="L1859" s="1">
        <f>VLOOKUP(A1859,'volatile collection data'!$G$6:$J$69,4,FALSE)</f>
        <v>4.59</v>
      </c>
      <c r="M1859" s="1">
        <f>VLOOKUP($A1859,'volatile collection data'!$G$6:$M$69,6,FALSE)</f>
        <v>13</v>
      </c>
      <c r="N1859" s="1">
        <f>VLOOKUP($A1859,'volatile collection data'!$G$6:$M$69,7,FALSE)</f>
        <v>4.59</v>
      </c>
      <c r="O1859" s="1">
        <f>VLOOKUP(A1859,'volatile collection data'!$G$6:$K$69,5,FALSE)</f>
        <v>0</v>
      </c>
      <c r="P1859" s="1" t="str">
        <f t="shared" ref="P1859:P1922" si="177">J1859&amp;I1859</f>
        <v>2D</v>
      </c>
      <c r="Q1859">
        <f t="shared" si="175"/>
        <v>5.3542493839276957E-2</v>
      </c>
      <c r="R1859" t="str">
        <f t="shared" ref="R1859:R1922" si="178">K1859&amp;"_"&amp;O1859&amp;"-"&amp;I1859&amp;"&amp;"&amp;L1859&amp;"%"&amp;N1859&amp;"@"&amp;M1859</f>
        <v>24B_0-D&amp;4.59%4.59@13</v>
      </c>
      <c r="S1859" t="str">
        <f t="shared" ref="S1859:S1922" si="179">A1859</f>
        <v>2D-24B-VCS-Loc-22</v>
      </c>
      <c r="T1859" t="str">
        <f>IFERROR(IF(VLOOKUP(S1859,Bad!$A:$A,1,FALSE)='RAW2'!S1859,"yes","no"),"no")</f>
        <v>no</v>
      </c>
      <c r="U1859" t="str">
        <f>IFERROR(VLOOKUP(F1859,compounds!$A:$B,2,FALSE),"")</f>
        <v/>
      </c>
      <c r="V1859" t="str">
        <f>VLOOKUP(B1859,'volatile collection data'!$O:$P,2,FALSE)</f>
        <v>27.apr.22 24</v>
      </c>
    </row>
    <row r="1860" spans="1:22" x14ac:dyDescent="0.2">
      <c r="A1860" t="s">
        <v>365</v>
      </c>
      <c r="B1860" s="1" t="str">
        <f t="shared" si="176"/>
        <v>2D</v>
      </c>
      <c r="C1860">
        <v>17.181000000000001</v>
      </c>
      <c r="D1860">
        <f t="shared" si="174"/>
        <v>17.18</v>
      </c>
      <c r="E1860">
        <f>VLOOKUP(D1860,'Peak Combiner'!$A$5:$D$4980,4,FALSE)</f>
        <v>17.18</v>
      </c>
      <c r="F1860">
        <f>IFERROR(VLOOKUP(D1860,rt_comb!$A:$B,2,FALSE),D1860)</f>
        <v>17.18</v>
      </c>
      <c r="G1860">
        <v>21118036</v>
      </c>
      <c r="H1860">
        <f>SUMIFS($G:$G,$E:$E,18.51,'RAW2'!$A:$A,'RAW2'!A1860)</f>
        <v>62298328</v>
      </c>
      <c r="I1860" s="1" t="str">
        <f>VLOOKUP(A1860,'volatile collection data'!$G$6:$H$69,2,FALSE)</f>
        <v>D</v>
      </c>
      <c r="J1860" s="1">
        <f>VLOOKUP(A1860,'volatile collection data'!$G$6:$I$69,3,FALSE)</f>
        <v>2</v>
      </c>
      <c r="K1860" s="1" t="str">
        <f>VLOOKUP(A1860,'volatile collection data'!$G$6:$N$69,8,FALSE)</f>
        <v>24B</v>
      </c>
      <c r="L1860" s="1">
        <f>VLOOKUP(A1860,'volatile collection data'!$G$6:$J$69,4,FALSE)</f>
        <v>4.59</v>
      </c>
      <c r="M1860" s="1">
        <f>VLOOKUP($A1860,'volatile collection data'!$G$6:$M$69,6,FALSE)</f>
        <v>13</v>
      </c>
      <c r="N1860" s="1">
        <f>VLOOKUP($A1860,'volatile collection data'!$G$6:$M$69,7,FALSE)</f>
        <v>4.59</v>
      </c>
      <c r="O1860" s="1">
        <f>VLOOKUP(A1860,'volatile collection data'!$G$6:$K$69,5,FALSE)</f>
        <v>0</v>
      </c>
      <c r="P1860" s="1" t="str">
        <f t="shared" si="177"/>
        <v>2D</v>
      </c>
      <c r="Q1860">
        <f t="shared" si="175"/>
        <v>0.36926186067403327</v>
      </c>
      <c r="R1860" t="str">
        <f t="shared" si="178"/>
        <v>24B_0-D&amp;4.59%4.59@13</v>
      </c>
      <c r="S1860" t="str">
        <f t="shared" si="179"/>
        <v>2D-24B-VCS-Loc-22</v>
      </c>
      <c r="T1860" t="str">
        <f>IFERROR(IF(VLOOKUP(S1860,Bad!$A:$A,1,FALSE)='RAW2'!S1860,"yes","no"),"no")</f>
        <v>no</v>
      </c>
      <c r="U1860" t="str">
        <f>IFERROR(VLOOKUP(F1860,compounds!$A:$B,2,FALSE),"")</f>
        <v/>
      </c>
      <c r="V1860" t="str">
        <f>VLOOKUP(B1860,'volatile collection data'!$O:$P,2,FALSE)</f>
        <v>27.apr.22 24</v>
      </c>
    </row>
    <row r="1861" spans="1:22" x14ac:dyDescent="0.2">
      <c r="A1861" t="s">
        <v>365</v>
      </c>
      <c r="B1861" s="1" t="str">
        <f t="shared" si="176"/>
        <v>2D</v>
      </c>
      <c r="C1861">
        <v>17.303999999999998</v>
      </c>
      <c r="D1861">
        <f t="shared" si="174"/>
        <v>17.3</v>
      </c>
      <c r="E1861">
        <f>VLOOKUP(D1861,'Peak Combiner'!$A$5:$D$4980,4,FALSE)</f>
        <v>17.3</v>
      </c>
      <c r="F1861">
        <f>IFERROR(VLOOKUP(D1861,rt_comb!$A:$B,2,FALSE),D1861)</f>
        <v>17.3</v>
      </c>
      <c r="G1861">
        <v>3208303</v>
      </c>
      <c r="H1861">
        <f>SUMIFS($G:$G,$E:$E,18.51,'RAW2'!$A:$A,'RAW2'!A1861)</f>
        <v>62298328</v>
      </c>
      <c r="I1861" s="1" t="str">
        <f>VLOOKUP(A1861,'volatile collection data'!$G$6:$H$69,2,FALSE)</f>
        <v>D</v>
      </c>
      <c r="J1861" s="1">
        <f>VLOOKUP(A1861,'volatile collection data'!$G$6:$I$69,3,FALSE)</f>
        <v>2</v>
      </c>
      <c r="K1861" s="1" t="str">
        <f>VLOOKUP(A1861,'volatile collection data'!$G$6:$N$69,8,FALSE)</f>
        <v>24B</v>
      </c>
      <c r="L1861" s="1">
        <f>VLOOKUP(A1861,'volatile collection data'!$G$6:$J$69,4,FALSE)</f>
        <v>4.59</v>
      </c>
      <c r="M1861" s="1">
        <f>VLOOKUP($A1861,'volatile collection data'!$G$6:$M$69,6,FALSE)</f>
        <v>13</v>
      </c>
      <c r="N1861" s="1">
        <f>VLOOKUP($A1861,'volatile collection data'!$G$6:$M$69,7,FALSE)</f>
        <v>4.59</v>
      </c>
      <c r="O1861" s="1">
        <f>VLOOKUP(A1861,'volatile collection data'!$G$6:$K$69,5,FALSE)</f>
        <v>0</v>
      </c>
      <c r="P1861" s="1" t="str">
        <f t="shared" si="177"/>
        <v>2D</v>
      </c>
      <c r="Q1861">
        <f t="shared" si="175"/>
        <v>5.6099153130815899E-2</v>
      </c>
      <c r="R1861" t="str">
        <f t="shared" si="178"/>
        <v>24B_0-D&amp;4.59%4.59@13</v>
      </c>
      <c r="S1861" t="str">
        <f t="shared" si="179"/>
        <v>2D-24B-VCS-Loc-22</v>
      </c>
      <c r="T1861" t="str">
        <f>IFERROR(IF(VLOOKUP(S1861,Bad!$A:$A,1,FALSE)='RAW2'!S1861,"yes","no"),"no")</f>
        <v>no</v>
      </c>
      <c r="U1861" t="str">
        <f>IFERROR(VLOOKUP(F1861,compounds!$A:$B,2,FALSE),"")</f>
        <v/>
      </c>
      <c r="V1861" t="str">
        <f>VLOOKUP(B1861,'volatile collection data'!$O:$P,2,FALSE)</f>
        <v>27.apr.22 24</v>
      </c>
    </row>
    <row r="1862" spans="1:22" x14ac:dyDescent="0.2">
      <c r="A1862" t="s">
        <v>365</v>
      </c>
      <c r="B1862" s="1" t="str">
        <f t="shared" si="176"/>
        <v>2D</v>
      </c>
      <c r="C1862">
        <v>17.443000000000001</v>
      </c>
      <c r="D1862">
        <f t="shared" si="174"/>
        <v>17.440000000000001</v>
      </c>
      <c r="E1862">
        <f>VLOOKUP(D1862,'Peak Combiner'!$A$5:$D$4980,4,FALSE)</f>
        <v>17.440000000000001</v>
      </c>
      <c r="F1862">
        <f>IFERROR(VLOOKUP(D1862,rt_comb!$A:$B,2,FALSE),D1862)</f>
        <v>17.440000000000001</v>
      </c>
      <c r="G1862">
        <v>24973529</v>
      </c>
      <c r="H1862">
        <f>SUMIFS($G:$G,$E:$E,18.51,'RAW2'!$A:$A,'RAW2'!A1862)</f>
        <v>62298328</v>
      </c>
      <c r="I1862" s="1" t="str">
        <f>VLOOKUP(A1862,'volatile collection data'!$G$6:$H$69,2,FALSE)</f>
        <v>D</v>
      </c>
      <c r="J1862" s="1">
        <f>VLOOKUP(A1862,'volatile collection data'!$G$6:$I$69,3,FALSE)</f>
        <v>2</v>
      </c>
      <c r="K1862" s="1" t="str">
        <f>VLOOKUP(A1862,'volatile collection data'!$G$6:$N$69,8,FALSE)</f>
        <v>24B</v>
      </c>
      <c r="L1862" s="1">
        <f>VLOOKUP(A1862,'volatile collection data'!$G$6:$J$69,4,FALSE)</f>
        <v>4.59</v>
      </c>
      <c r="M1862" s="1">
        <f>VLOOKUP($A1862,'volatile collection data'!$G$6:$M$69,6,FALSE)</f>
        <v>13</v>
      </c>
      <c r="N1862" s="1">
        <f>VLOOKUP($A1862,'volatile collection data'!$G$6:$M$69,7,FALSE)</f>
        <v>4.59</v>
      </c>
      <c r="O1862" s="1">
        <f>VLOOKUP(A1862,'volatile collection data'!$G$6:$K$69,5,FALSE)</f>
        <v>0</v>
      </c>
      <c r="P1862" s="1" t="str">
        <f t="shared" si="177"/>
        <v>2D</v>
      </c>
      <c r="Q1862">
        <f t="shared" si="175"/>
        <v>0.43667752939415999</v>
      </c>
      <c r="R1862" t="str">
        <f t="shared" si="178"/>
        <v>24B_0-D&amp;4.59%4.59@13</v>
      </c>
      <c r="S1862" t="str">
        <f t="shared" si="179"/>
        <v>2D-24B-VCS-Loc-22</v>
      </c>
      <c r="T1862" t="str">
        <f>IFERROR(IF(VLOOKUP(S1862,Bad!$A:$A,1,FALSE)='RAW2'!S1862,"yes","no"),"no")</f>
        <v>no</v>
      </c>
      <c r="U1862" t="str">
        <f>IFERROR(VLOOKUP(F1862,compounds!$A:$B,2,FALSE),"")</f>
        <v/>
      </c>
      <c r="V1862" t="str">
        <f>VLOOKUP(B1862,'volatile collection data'!$O:$P,2,FALSE)</f>
        <v>27.apr.22 24</v>
      </c>
    </row>
    <row r="1863" spans="1:22" x14ac:dyDescent="0.2">
      <c r="A1863" t="s">
        <v>365</v>
      </c>
      <c r="B1863" s="1" t="str">
        <f t="shared" si="176"/>
        <v>2D</v>
      </c>
      <c r="C1863">
        <v>17.587</v>
      </c>
      <c r="D1863">
        <f t="shared" si="174"/>
        <v>17.59</v>
      </c>
      <c r="E1863">
        <f>VLOOKUP(D1863,'Peak Combiner'!$A$5:$D$4980,4,FALSE)</f>
        <v>17.59</v>
      </c>
      <c r="F1863">
        <f>IFERROR(VLOOKUP(D1863,rt_comb!$A:$B,2,FALSE),D1863)</f>
        <v>17.59</v>
      </c>
      <c r="G1863">
        <v>6831641</v>
      </c>
      <c r="H1863">
        <f>SUMIFS($G:$G,$E:$E,18.51,'RAW2'!$A:$A,'RAW2'!A1863)</f>
        <v>62298328</v>
      </c>
      <c r="I1863" s="1" t="str">
        <f>VLOOKUP(A1863,'volatile collection data'!$G$6:$H$69,2,FALSE)</f>
        <v>D</v>
      </c>
      <c r="J1863" s="1">
        <f>VLOOKUP(A1863,'volatile collection data'!$G$6:$I$69,3,FALSE)</f>
        <v>2</v>
      </c>
      <c r="K1863" s="1" t="str">
        <f>VLOOKUP(A1863,'volatile collection data'!$G$6:$N$69,8,FALSE)</f>
        <v>24B</v>
      </c>
      <c r="L1863" s="1">
        <f>VLOOKUP(A1863,'volatile collection data'!$G$6:$J$69,4,FALSE)</f>
        <v>4.59</v>
      </c>
      <c r="M1863" s="1">
        <f>VLOOKUP($A1863,'volatile collection data'!$G$6:$M$69,6,FALSE)</f>
        <v>13</v>
      </c>
      <c r="N1863" s="1">
        <f>VLOOKUP($A1863,'volatile collection data'!$G$6:$M$69,7,FALSE)</f>
        <v>4.59</v>
      </c>
      <c r="O1863" s="1">
        <f>VLOOKUP(A1863,'volatile collection data'!$G$6:$K$69,5,FALSE)</f>
        <v>0</v>
      </c>
      <c r="P1863" s="1" t="str">
        <f t="shared" si="177"/>
        <v>2D</v>
      </c>
      <c r="Q1863">
        <f t="shared" si="175"/>
        <v>0.11945544875086929</v>
      </c>
      <c r="R1863" t="str">
        <f t="shared" si="178"/>
        <v>24B_0-D&amp;4.59%4.59@13</v>
      </c>
      <c r="S1863" t="str">
        <f t="shared" si="179"/>
        <v>2D-24B-VCS-Loc-22</v>
      </c>
      <c r="T1863" t="str">
        <f>IFERROR(IF(VLOOKUP(S1863,Bad!$A:$A,1,FALSE)='RAW2'!S1863,"yes","no"),"no")</f>
        <v>no</v>
      </c>
      <c r="U1863" t="str">
        <f>IFERROR(VLOOKUP(F1863,compounds!$A:$B,2,FALSE),"")</f>
        <v/>
      </c>
      <c r="V1863" t="str">
        <f>VLOOKUP(B1863,'volatile collection data'!$O:$P,2,FALSE)</f>
        <v>27.apr.22 24</v>
      </c>
    </row>
    <row r="1864" spans="1:22" x14ac:dyDescent="0.2">
      <c r="A1864" t="s">
        <v>365</v>
      </c>
      <c r="B1864" s="1" t="str">
        <f t="shared" si="176"/>
        <v>2D</v>
      </c>
      <c r="C1864">
        <v>17.693999999999999</v>
      </c>
      <c r="D1864">
        <f t="shared" si="174"/>
        <v>17.690000000000001</v>
      </c>
      <c r="E1864">
        <f>VLOOKUP(D1864,'Peak Combiner'!$A$5:$D$4980,4,FALSE)</f>
        <v>17.690000000000001</v>
      </c>
      <c r="F1864">
        <f>IFERROR(VLOOKUP(D1864,rt_comb!$A:$B,2,FALSE),D1864)</f>
        <v>17.690000000000001</v>
      </c>
      <c r="G1864">
        <v>18732241</v>
      </c>
      <c r="H1864">
        <f>SUMIFS($G:$G,$E:$E,18.51,'RAW2'!$A:$A,'RAW2'!A1864)</f>
        <v>62298328</v>
      </c>
      <c r="I1864" s="1" t="str">
        <f>VLOOKUP(A1864,'volatile collection data'!$G$6:$H$69,2,FALSE)</f>
        <v>D</v>
      </c>
      <c r="J1864" s="1">
        <f>VLOOKUP(A1864,'volatile collection data'!$G$6:$I$69,3,FALSE)</f>
        <v>2</v>
      </c>
      <c r="K1864" s="1" t="str">
        <f>VLOOKUP(A1864,'volatile collection data'!$G$6:$N$69,8,FALSE)</f>
        <v>24B</v>
      </c>
      <c r="L1864" s="1">
        <f>VLOOKUP(A1864,'volatile collection data'!$G$6:$J$69,4,FALSE)</f>
        <v>4.59</v>
      </c>
      <c r="M1864" s="1">
        <f>VLOOKUP($A1864,'volatile collection data'!$G$6:$M$69,6,FALSE)</f>
        <v>13</v>
      </c>
      <c r="N1864" s="1">
        <f>VLOOKUP($A1864,'volatile collection data'!$G$6:$M$69,7,FALSE)</f>
        <v>4.59</v>
      </c>
      <c r="O1864" s="1">
        <f>VLOOKUP(A1864,'volatile collection data'!$G$6:$K$69,5,FALSE)</f>
        <v>0</v>
      </c>
      <c r="P1864" s="1" t="str">
        <f t="shared" si="177"/>
        <v>2D</v>
      </c>
      <c r="Q1864">
        <f t="shared" si="175"/>
        <v>0.32754476629618456</v>
      </c>
      <c r="R1864" t="str">
        <f t="shared" si="178"/>
        <v>24B_0-D&amp;4.59%4.59@13</v>
      </c>
      <c r="S1864" t="str">
        <f t="shared" si="179"/>
        <v>2D-24B-VCS-Loc-22</v>
      </c>
      <c r="T1864" t="str">
        <f>IFERROR(IF(VLOOKUP(S1864,Bad!$A:$A,1,FALSE)='RAW2'!S1864,"yes","no"),"no")</f>
        <v>no</v>
      </c>
      <c r="U1864" t="str">
        <f>IFERROR(VLOOKUP(F1864,compounds!$A:$B,2,FALSE),"")</f>
        <v/>
      </c>
      <c r="V1864" t="str">
        <f>VLOOKUP(B1864,'volatile collection data'!$O:$P,2,FALSE)</f>
        <v>27.apr.22 24</v>
      </c>
    </row>
    <row r="1865" spans="1:22" x14ac:dyDescent="0.2">
      <c r="A1865" t="s">
        <v>365</v>
      </c>
      <c r="B1865" s="1" t="str">
        <f t="shared" si="176"/>
        <v>2D</v>
      </c>
      <c r="C1865">
        <v>17.751999999999999</v>
      </c>
      <c r="D1865">
        <f t="shared" si="174"/>
        <v>17.75</v>
      </c>
      <c r="E1865">
        <f>VLOOKUP(D1865,'Peak Combiner'!$A$5:$D$4980,4,FALSE)</f>
        <v>17.75</v>
      </c>
      <c r="F1865">
        <f>IFERROR(VLOOKUP(D1865,rt_comb!$A:$B,2,FALSE),D1865)</f>
        <v>17.75</v>
      </c>
      <c r="G1865">
        <v>6239409</v>
      </c>
      <c r="H1865">
        <f>SUMIFS($G:$G,$E:$E,18.51,'RAW2'!$A:$A,'RAW2'!A1865)</f>
        <v>62298328</v>
      </c>
      <c r="I1865" s="1" t="str">
        <f>VLOOKUP(A1865,'volatile collection data'!$G$6:$H$69,2,FALSE)</f>
        <v>D</v>
      </c>
      <c r="J1865" s="1">
        <f>VLOOKUP(A1865,'volatile collection data'!$G$6:$I$69,3,FALSE)</f>
        <v>2</v>
      </c>
      <c r="K1865" s="1" t="str">
        <f>VLOOKUP(A1865,'volatile collection data'!$G$6:$N$69,8,FALSE)</f>
        <v>24B</v>
      </c>
      <c r="L1865" s="1">
        <f>VLOOKUP(A1865,'volatile collection data'!$G$6:$J$69,4,FALSE)</f>
        <v>4.59</v>
      </c>
      <c r="M1865" s="1">
        <f>VLOOKUP($A1865,'volatile collection data'!$G$6:$M$69,6,FALSE)</f>
        <v>13</v>
      </c>
      <c r="N1865" s="1">
        <f>VLOOKUP($A1865,'volatile collection data'!$G$6:$M$69,7,FALSE)</f>
        <v>4.59</v>
      </c>
      <c r="O1865" s="1">
        <f>VLOOKUP(A1865,'volatile collection data'!$G$6:$K$69,5,FALSE)</f>
        <v>0</v>
      </c>
      <c r="P1865" s="1" t="str">
        <f t="shared" si="177"/>
        <v>2D</v>
      </c>
      <c r="Q1865">
        <f t="shared" si="175"/>
        <v>0.10909990762617834</v>
      </c>
      <c r="R1865" t="str">
        <f t="shared" si="178"/>
        <v>24B_0-D&amp;4.59%4.59@13</v>
      </c>
      <c r="S1865" t="str">
        <f t="shared" si="179"/>
        <v>2D-24B-VCS-Loc-22</v>
      </c>
      <c r="T1865" t="str">
        <f>IFERROR(IF(VLOOKUP(S1865,Bad!$A:$A,1,FALSE)='RAW2'!S1865,"yes","no"),"no")</f>
        <v>no</v>
      </c>
      <c r="U1865" t="str">
        <f>IFERROR(VLOOKUP(F1865,compounds!$A:$B,2,FALSE),"")</f>
        <v/>
      </c>
      <c r="V1865" t="str">
        <f>VLOOKUP(B1865,'volatile collection data'!$O:$P,2,FALSE)</f>
        <v>27.apr.22 24</v>
      </c>
    </row>
    <row r="1866" spans="1:22" x14ac:dyDescent="0.2">
      <c r="A1866" t="s">
        <v>365</v>
      </c>
      <c r="B1866" s="1" t="str">
        <f t="shared" si="176"/>
        <v>2D</v>
      </c>
      <c r="C1866">
        <v>17.838999999999999</v>
      </c>
      <c r="D1866">
        <f t="shared" si="174"/>
        <v>17.84</v>
      </c>
      <c r="E1866">
        <f>VLOOKUP(D1866,'Peak Combiner'!$A$5:$D$4980,4,FALSE)</f>
        <v>17.84</v>
      </c>
      <c r="F1866">
        <f>IFERROR(VLOOKUP(D1866,rt_comb!$A:$B,2,FALSE),D1866)</f>
        <v>17.84</v>
      </c>
      <c r="G1866">
        <v>10331352</v>
      </c>
      <c r="H1866">
        <f>SUMIFS($G:$G,$E:$E,18.51,'RAW2'!$A:$A,'RAW2'!A1866)</f>
        <v>62298328</v>
      </c>
      <c r="I1866" s="1" t="str">
        <f>VLOOKUP(A1866,'volatile collection data'!$G$6:$H$69,2,FALSE)</f>
        <v>D</v>
      </c>
      <c r="J1866" s="1">
        <f>VLOOKUP(A1866,'volatile collection data'!$G$6:$I$69,3,FALSE)</f>
        <v>2</v>
      </c>
      <c r="K1866" s="1" t="str">
        <f>VLOOKUP(A1866,'volatile collection data'!$G$6:$N$69,8,FALSE)</f>
        <v>24B</v>
      </c>
      <c r="L1866" s="1">
        <f>VLOOKUP(A1866,'volatile collection data'!$G$6:$J$69,4,FALSE)</f>
        <v>4.59</v>
      </c>
      <c r="M1866" s="1">
        <f>VLOOKUP($A1866,'volatile collection data'!$G$6:$M$69,6,FALSE)</f>
        <v>13</v>
      </c>
      <c r="N1866" s="1">
        <f>VLOOKUP($A1866,'volatile collection data'!$G$6:$M$69,7,FALSE)</f>
        <v>4.59</v>
      </c>
      <c r="O1866" s="1">
        <f>VLOOKUP(A1866,'volatile collection data'!$G$6:$K$69,5,FALSE)</f>
        <v>0</v>
      </c>
      <c r="P1866" s="1" t="str">
        <f t="shared" si="177"/>
        <v>2D</v>
      </c>
      <c r="Q1866">
        <f t="shared" si="175"/>
        <v>0.18065005016557381</v>
      </c>
      <c r="R1866" t="str">
        <f t="shared" si="178"/>
        <v>24B_0-D&amp;4.59%4.59@13</v>
      </c>
      <c r="S1866" t="str">
        <f t="shared" si="179"/>
        <v>2D-24B-VCS-Loc-22</v>
      </c>
      <c r="T1866" t="str">
        <f>IFERROR(IF(VLOOKUP(S1866,Bad!$A:$A,1,FALSE)='RAW2'!S1866,"yes","no"),"no")</f>
        <v>no</v>
      </c>
      <c r="U1866" t="str">
        <f>IFERROR(VLOOKUP(F1866,compounds!$A:$B,2,FALSE),"")</f>
        <v/>
      </c>
      <c r="V1866" t="str">
        <f>VLOOKUP(B1866,'volatile collection data'!$O:$P,2,FALSE)</f>
        <v>27.apr.22 24</v>
      </c>
    </row>
    <row r="1867" spans="1:22" x14ac:dyDescent="0.2">
      <c r="A1867" t="s">
        <v>365</v>
      </c>
      <c r="B1867" s="1" t="str">
        <f t="shared" si="176"/>
        <v>2D</v>
      </c>
      <c r="C1867">
        <v>17.925000000000001</v>
      </c>
      <c r="D1867">
        <f t="shared" si="174"/>
        <v>17.93</v>
      </c>
      <c r="E1867">
        <f>VLOOKUP(D1867,'Peak Combiner'!$A$5:$D$4980,4,FALSE)</f>
        <v>17.93</v>
      </c>
      <c r="F1867">
        <f>IFERROR(VLOOKUP(D1867,rt_comb!$A:$B,2,FALSE),D1867)</f>
        <v>17.93</v>
      </c>
      <c r="G1867">
        <v>11740134</v>
      </c>
      <c r="H1867">
        <f>SUMIFS($G:$G,$E:$E,18.51,'RAW2'!$A:$A,'RAW2'!A1867)</f>
        <v>62298328</v>
      </c>
      <c r="I1867" s="1" t="str">
        <f>VLOOKUP(A1867,'volatile collection data'!$G$6:$H$69,2,FALSE)</f>
        <v>D</v>
      </c>
      <c r="J1867" s="1">
        <f>VLOOKUP(A1867,'volatile collection data'!$G$6:$I$69,3,FALSE)</f>
        <v>2</v>
      </c>
      <c r="K1867" s="1" t="str">
        <f>VLOOKUP(A1867,'volatile collection data'!$G$6:$N$69,8,FALSE)</f>
        <v>24B</v>
      </c>
      <c r="L1867" s="1">
        <f>VLOOKUP(A1867,'volatile collection data'!$G$6:$J$69,4,FALSE)</f>
        <v>4.59</v>
      </c>
      <c r="M1867" s="1">
        <f>VLOOKUP($A1867,'volatile collection data'!$G$6:$M$69,6,FALSE)</f>
        <v>13</v>
      </c>
      <c r="N1867" s="1">
        <f>VLOOKUP($A1867,'volatile collection data'!$G$6:$M$69,7,FALSE)</f>
        <v>4.59</v>
      </c>
      <c r="O1867" s="1">
        <f>VLOOKUP(A1867,'volatile collection data'!$G$6:$K$69,5,FALSE)</f>
        <v>0</v>
      </c>
      <c r="P1867" s="1" t="str">
        <f t="shared" si="177"/>
        <v>2D</v>
      </c>
      <c r="Q1867">
        <f t="shared" si="175"/>
        <v>0.20528347074521891</v>
      </c>
      <c r="R1867" t="str">
        <f t="shared" si="178"/>
        <v>24B_0-D&amp;4.59%4.59@13</v>
      </c>
      <c r="S1867" t="str">
        <f t="shared" si="179"/>
        <v>2D-24B-VCS-Loc-22</v>
      </c>
      <c r="T1867" t="str">
        <f>IFERROR(IF(VLOOKUP(S1867,Bad!$A:$A,1,FALSE)='RAW2'!S1867,"yes","no"),"no")</f>
        <v>no</v>
      </c>
      <c r="U1867" t="str">
        <f>IFERROR(VLOOKUP(F1867,compounds!$A:$B,2,FALSE),"")</f>
        <v/>
      </c>
      <c r="V1867" t="str">
        <f>VLOOKUP(B1867,'volatile collection data'!$O:$P,2,FALSE)</f>
        <v>27.apr.22 24</v>
      </c>
    </row>
    <row r="1868" spans="1:22" x14ac:dyDescent="0.2">
      <c r="A1868" t="s">
        <v>365</v>
      </c>
      <c r="B1868" s="1" t="str">
        <f t="shared" si="176"/>
        <v>2D</v>
      </c>
      <c r="C1868">
        <v>18.007999999999999</v>
      </c>
      <c r="D1868">
        <f t="shared" si="174"/>
        <v>18.010000000000002</v>
      </c>
      <c r="E1868">
        <f>VLOOKUP(D1868,'Peak Combiner'!$A$5:$D$4980,4,FALSE)</f>
        <v>18.010000000000002</v>
      </c>
      <c r="F1868">
        <f>IFERROR(VLOOKUP(D1868,rt_comb!$A:$B,2,FALSE),D1868)</f>
        <v>18.010000000000002</v>
      </c>
      <c r="G1868">
        <v>11381405</v>
      </c>
      <c r="H1868">
        <f>SUMIFS($G:$G,$E:$E,18.51,'RAW2'!$A:$A,'RAW2'!A1868)</f>
        <v>62298328</v>
      </c>
      <c r="I1868" s="1" t="str">
        <f>VLOOKUP(A1868,'volatile collection data'!$G$6:$H$69,2,FALSE)</f>
        <v>D</v>
      </c>
      <c r="J1868" s="1">
        <f>VLOOKUP(A1868,'volatile collection data'!$G$6:$I$69,3,FALSE)</f>
        <v>2</v>
      </c>
      <c r="K1868" s="1" t="str">
        <f>VLOOKUP(A1868,'volatile collection data'!$G$6:$N$69,8,FALSE)</f>
        <v>24B</v>
      </c>
      <c r="L1868" s="1">
        <f>VLOOKUP(A1868,'volatile collection data'!$G$6:$J$69,4,FALSE)</f>
        <v>4.59</v>
      </c>
      <c r="M1868" s="1">
        <f>VLOOKUP($A1868,'volatile collection data'!$G$6:$M$69,6,FALSE)</f>
        <v>13</v>
      </c>
      <c r="N1868" s="1">
        <f>VLOOKUP($A1868,'volatile collection data'!$G$6:$M$69,7,FALSE)</f>
        <v>4.59</v>
      </c>
      <c r="O1868" s="1">
        <f>VLOOKUP(A1868,'volatile collection data'!$G$6:$K$69,5,FALSE)</f>
        <v>0</v>
      </c>
      <c r="P1868" s="1" t="str">
        <f t="shared" si="177"/>
        <v>2D</v>
      </c>
      <c r="Q1868">
        <f t="shared" si="175"/>
        <v>0.19901087333049081</v>
      </c>
      <c r="R1868" t="str">
        <f t="shared" si="178"/>
        <v>24B_0-D&amp;4.59%4.59@13</v>
      </c>
      <c r="S1868" t="str">
        <f t="shared" si="179"/>
        <v>2D-24B-VCS-Loc-22</v>
      </c>
      <c r="T1868" t="str">
        <f>IFERROR(IF(VLOOKUP(S1868,Bad!$A:$A,1,FALSE)='RAW2'!S1868,"yes","no"),"no")</f>
        <v>no</v>
      </c>
      <c r="U1868" t="str">
        <f>IFERROR(VLOOKUP(F1868,compounds!$A:$B,2,FALSE),"")</f>
        <v/>
      </c>
      <c r="V1868" t="str">
        <f>VLOOKUP(B1868,'volatile collection data'!$O:$P,2,FALSE)</f>
        <v>27.apr.22 24</v>
      </c>
    </row>
    <row r="1869" spans="1:22" x14ac:dyDescent="0.2">
      <c r="A1869" t="s">
        <v>365</v>
      </c>
      <c r="B1869" s="1" t="str">
        <f t="shared" si="176"/>
        <v>2D</v>
      </c>
      <c r="C1869">
        <v>18.036999999999999</v>
      </c>
      <c r="D1869">
        <f t="shared" si="174"/>
        <v>18.04</v>
      </c>
      <c r="E1869">
        <f>VLOOKUP(D1869,'Peak Combiner'!$A$5:$D$4980,4,FALSE)</f>
        <v>18.04</v>
      </c>
      <c r="F1869">
        <f>IFERROR(VLOOKUP(D1869,rt_comb!$A:$B,2,FALSE),D1869)</f>
        <v>18.04</v>
      </c>
      <c r="G1869">
        <v>7453190</v>
      </c>
      <c r="H1869">
        <f>SUMIFS($G:$G,$E:$E,18.51,'RAW2'!$A:$A,'RAW2'!A1869)</f>
        <v>62298328</v>
      </c>
      <c r="I1869" s="1" t="str">
        <f>VLOOKUP(A1869,'volatile collection data'!$G$6:$H$69,2,FALSE)</f>
        <v>D</v>
      </c>
      <c r="J1869" s="1">
        <f>VLOOKUP(A1869,'volatile collection data'!$G$6:$I$69,3,FALSE)</f>
        <v>2</v>
      </c>
      <c r="K1869" s="1" t="str">
        <f>VLOOKUP(A1869,'volatile collection data'!$G$6:$N$69,8,FALSE)</f>
        <v>24B</v>
      </c>
      <c r="L1869" s="1">
        <f>VLOOKUP(A1869,'volatile collection data'!$G$6:$J$69,4,FALSE)</f>
        <v>4.59</v>
      </c>
      <c r="M1869" s="1">
        <f>VLOOKUP($A1869,'volatile collection data'!$G$6:$M$69,6,FALSE)</f>
        <v>13</v>
      </c>
      <c r="N1869" s="1">
        <f>VLOOKUP($A1869,'volatile collection data'!$G$6:$M$69,7,FALSE)</f>
        <v>4.59</v>
      </c>
      <c r="O1869" s="1">
        <f>VLOOKUP(A1869,'volatile collection data'!$G$6:$K$69,5,FALSE)</f>
        <v>0</v>
      </c>
      <c r="P1869" s="1" t="str">
        <f t="shared" si="177"/>
        <v>2D</v>
      </c>
      <c r="Q1869">
        <f t="shared" si="175"/>
        <v>0.13032361566942577</v>
      </c>
      <c r="R1869" t="str">
        <f t="shared" si="178"/>
        <v>24B_0-D&amp;4.59%4.59@13</v>
      </c>
      <c r="S1869" t="str">
        <f t="shared" si="179"/>
        <v>2D-24B-VCS-Loc-22</v>
      </c>
      <c r="T1869" t="str">
        <f>IFERROR(IF(VLOOKUP(S1869,Bad!$A:$A,1,FALSE)='RAW2'!S1869,"yes","no"),"no")</f>
        <v>no</v>
      </c>
      <c r="U1869" t="str">
        <f>IFERROR(VLOOKUP(F1869,compounds!$A:$B,2,FALSE),"")</f>
        <v/>
      </c>
      <c r="V1869" t="str">
        <f>VLOOKUP(B1869,'volatile collection data'!$O:$P,2,FALSE)</f>
        <v>27.apr.22 24</v>
      </c>
    </row>
    <row r="1870" spans="1:22" x14ac:dyDescent="0.2">
      <c r="A1870" t="s">
        <v>365</v>
      </c>
      <c r="B1870" s="1" t="str">
        <f t="shared" si="176"/>
        <v>2D</v>
      </c>
      <c r="C1870">
        <v>18.148</v>
      </c>
      <c r="D1870">
        <f t="shared" si="174"/>
        <v>18.149999999999999</v>
      </c>
      <c r="E1870">
        <f>VLOOKUP(D1870,'Peak Combiner'!$A$5:$D$4980,4,FALSE)</f>
        <v>18.149999999999999</v>
      </c>
      <c r="F1870">
        <f>IFERROR(VLOOKUP(D1870,rt_comb!$A:$B,2,FALSE),D1870)</f>
        <v>18.149999999999999</v>
      </c>
      <c r="G1870">
        <v>20728076</v>
      </c>
      <c r="H1870">
        <f>SUMIFS($G:$G,$E:$E,18.51,'RAW2'!$A:$A,'RAW2'!A1870)</f>
        <v>62298328</v>
      </c>
      <c r="I1870" s="1" t="str">
        <f>VLOOKUP(A1870,'volatile collection data'!$G$6:$H$69,2,FALSE)</f>
        <v>D</v>
      </c>
      <c r="J1870" s="1">
        <f>VLOOKUP(A1870,'volatile collection data'!$G$6:$I$69,3,FALSE)</f>
        <v>2</v>
      </c>
      <c r="K1870" s="1" t="str">
        <f>VLOOKUP(A1870,'volatile collection data'!$G$6:$N$69,8,FALSE)</f>
        <v>24B</v>
      </c>
      <c r="L1870" s="1">
        <f>VLOOKUP(A1870,'volatile collection data'!$G$6:$J$69,4,FALSE)</f>
        <v>4.59</v>
      </c>
      <c r="M1870" s="1">
        <f>VLOOKUP($A1870,'volatile collection data'!$G$6:$M$69,6,FALSE)</f>
        <v>13</v>
      </c>
      <c r="N1870" s="1">
        <f>VLOOKUP($A1870,'volatile collection data'!$G$6:$M$69,7,FALSE)</f>
        <v>4.59</v>
      </c>
      <c r="O1870" s="1">
        <f>VLOOKUP(A1870,'volatile collection data'!$G$6:$K$69,5,FALSE)</f>
        <v>0</v>
      </c>
      <c r="P1870" s="1" t="str">
        <f t="shared" si="177"/>
        <v>2D</v>
      </c>
      <c r="Q1870">
        <f t="shared" si="175"/>
        <v>0.36244316999709497</v>
      </c>
      <c r="R1870" t="str">
        <f t="shared" si="178"/>
        <v>24B_0-D&amp;4.59%4.59@13</v>
      </c>
      <c r="S1870" t="str">
        <f t="shared" si="179"/>
        <v>2D-24B-VCS-Loc-22</v>
      </c>
      <c r="T1870" t="str">
        <f>IFERROR(IF(VLOOKUP(S1870,Bad!$A:$A,1,FALSE)='RAW2'!S1870,"yes","no"),"no")</f>
        <v>no</v>
      </c>
      <c r="U1870" t="str">
        <f>IFERROR(VLOOKUP(F1870,compounds!$A:$B,2,FALSE),"")</f>
        <v/>
      </c>
      <c r="V1870" t="str">
        <f>VLOOKUP(B1870,'volatile collection data'!$O:$P,2,FALSE)</f>
        <v>27.apr.22 24</v>
      </c>
    </row>
    <row r="1871" spans="1:22" x14ac:dyDescent="0.2">
      <c r="A1871" t="s">
        <v>365</v>
      </c>
      <c r="B1871" s="1" t="str">
        <f t="shared" si="176"/>
        <v>2D</v>
      </c>
      <c r="C1871">
        <v>18.216999999999999</v>
      </c>
      <c r="D1871">
        <f t="shared" si="174"/>
        <v>18.22</v>
      </c>
      <c r="E1871">
        <f>VLOOKUP(D1871,'Peak Combiner'!$A$5:$D$4980,4,FALSE)</f>
        <v>18.21</v>
      </c>
      <c r="F1871">
        <f>IFERROR(VLOOKUP(D1871,rt_comb!$A:$B,2,FALSE),D1871)</f>
        <v>18.22</v>
      </c>
      <c r="G1871">
        <v>21776917</v>
      </c>
      <c r="H1871">
        <f>SUMIFS($G:$G,$E:$E,18.51,'RAW2'!$A:$A,'RAW2'!A1871)</f>
        <v>62298328</v>
      </c>
      <c r="I1871" s="1" t="str">
        <f>VLOOKUP(A1871,'volatile collection data'!$G$6:$H$69,2,FALSE)</f>
        <v>D</v>
      </c>
      <c r="J1871" s="1">
        <f>VLOOKUP(A1871,'volatile collection data'!$G$6:$I$69,3,FALSE)</f>
        <v>2</v>
      </c>
      <c r="K1871" s="1" t="str">
        <f>VLOOKUP(A1871,'volatile collection data'!$G$6:$N$69,8,FALSE)</f>
        <v>24B</v>
      </c>
      <c r="L1871" s="1">
        <f>VLOOKUP(A1871,'volatile collection data'!$G$6:$J$69,4,FALSE)</f>
        <v>4.59</v>
      </c>
      <c r="M1871" s="1">
        <f>VLOOKUP($A1871,'volatile collection data'!$G$6:$M$69,6,FALSE)</f>
        <v>13</v>
      </c>
      <c r="N1871" s="1">
        <f>VLOOKUP($A1871,'volatile collection data'!$G$6:$M$69,7,FALSE)</f>
        <v>4.59</v>
      </c>
      <c r="O1871" s="1">
        <f>VLOOKUP(A1871,'volatile collection data'!$G$6:$K$69,5,FALSE)</f>
        <v>0</v>
      </c>
      <c r="P1871" s="1" t="str">
        <f t="shared" si="177"/>
        <v>2D</v>
      </c>
      <c r="Q1871">
        <f t="shared" si="175"/>
        <v>0.38078280059585018</v>
      </c>
      <c r="R1871" t="str">
        <f t="shared" si="178"/>
        <v>24B_0-D&amp;4.59%4.59@13</v>
      </c>
      <c r="S1871" t="str">
        <f t="shared" si="179"/>
        <v>2D-24B-VCS-Loc-22</v>
      </c>
      <c r="T1871" t="str">
        <f>IFERROR(IF(VLOOKUP(S1871,Bad!$A:$A,1,FALSE)='RAW2'!S1871,"yes","no"),"no")</f>
        <v>no</v>
      </c>
      <c r="U1871" t="str">
        <f>IFERROR(VLOOKUP(F1871,compounds!$A:$B,2,FALSE),"")</f>
        <v/>
      </c>
      <c r="V1871" t="str">
        <f>VLOOKUP(B1871,'volatile collection data'!$O:$P,2,FALSE)</f>
        <v>27.apr.22 24</v>
      </c>
    </row>
    <row r="1872" spans="1:22" x14ac:dyDescent="0.2">
      <c r="A1872" t="s">
        <v>365</v>
      </c>
      <c r="B1872" s="1" t="str">
        <f t="shared" si="176"/>
        <v>2D</v>
      </c>
      <c r="C1872">
        <v>18.294</v>
      </c>
      <c r="D1872">
        <f t="shared" si="174"/>
        <v>18.29</v>
      </c>
      <c r="E1872">
        <f>VLOOKUP(D1872,'Peak Combiner'!$A$5:$D$4980,4,FALSE)</f>
        <v>18.29</v>
      </c>
      <c r="F1872">
        <f>IFERROR(VLOOKUP(D1872,rt_comb!$A:$B,2,FALSE),D1872)</f>
        <v>18.29</v>
      </c>
      <c r="G1872">
        <v>8333897</v>
      </c>
      <c r="H1872">
        <f>SUMIFS($G:$G,$E:$E,18.51,'RAW2'!$A:$A,'RAW2'!A1872)</f>
        <v>62298328</v>
      </c>
      <c r="I1872" s="1" t="str">
        <f>VLOOKUP(A1872,'volatile collection data'!$G$6:$H$69,2,FALSE)</f>
        <v>D</v>
      </c>
      <c r="J1872" s="1">
        <f>VLOOKUP(A1872,'volatile collection data'!$G$6:$I$69,3,FALSE)</f>
        <v>2</v>
      </c>
      <c r="K1872" s="1" t="str">
        <f>VLOOKUP(A1872,'volatile collection data'!$G$6:$N$69,8,FALSE)</f>
        <v>24B</v>
      </c>
      <c r="L1872" s="1">
        <f>VLOOKUP(A1872,'volatile collection data'!$G$6:$J$69,4,FALSE)</f>
        <v>4.59</v>
      </c>
      <c r="M1872" s="1">
        <f>VLOOKUP($A1872,'volatile collection data'!$G$6:$M$69,6,FALSE)</f>
        <v>13</v>
      </c>
      <c r="N1872" s="1">
        <f>VLOOKUP($A1872,'volatile collection data'!$G$6:$M$69,7,FALSE)</f>
        <v>4.59</v>
      </c>
      <c r="O1872" s="1">
        <f>VLOOKUP(A1872,'volatile collection data'!$G$6:$K$69,5,FALSE)</f>
        <v>0</v>
      </c>
      <c r="P1872" s="1" t="str">
        <f t="shared" si="177"/>
        <v>2D</v>
      </c>
      <c r="Q1872">
        <f t="shared" si="175"/>
        <v>0.14572331976731848</v>
      </c>
      <c r="R1872" t="str">
        <f t="shared" si="178"/>
        <v>24B_0-D&amp;4.59%4.59@13</v>
      </c>
      <c r="S1872" t="str">
        <f t="shared" si="179"/>
        <v>2D-24B-VCS-Loc-22</v>
      </c>
      <c r="T1872" t="str">
        <f>IFERROR(IF(VLOOKUP(S1872,Bad!$A:$A,1,FALSE)='RAW2'!S1872,"yes","no"),"no")</f>
        <v>no</v>
      </c>
      <c r="U1872" t="str">
        <f>IFERROR(VLOOKUP(F1872,compounds!$A:$B,2,FALSE),"")</f>
        <v/>
      </c>
      <c r="V1872" t="str">
        <f>VLOOKUP(B1872,'volatile collection data'!$O:$P,2,FALSE)</f>
        <v>27.apr.22 24</v>
      </c>
    </row>
    <row r="1873" spans="1:22" x14ac:dyDescent="0.2">
      <c r="A1873" t="s">
        <v>365</v>
      </c>
      <c r="B1873" s="1" t="str">
        <f t="shared" si="176"/>
        <v>2D</v>
      </c>
      <c r="C1873">
        <v>18.393000000000001</v>
      </c>
      <c r="D1873">
        <f t="shared" si="174"/>
        <v>18.39</v>
      </c>
      <c r="E1873">
        <f>VLOOKUP(D1873,'Peak Combiner'!$A$5:$D$4980,4,FALSE)</f>
        <v>18.39</v>
      </c>
      <c r="F1873">
        <f>IFERROR(VLOOKUP(D1873,rt_comb!$A:$B,2,FALSE),D1873)</f>
        <v>18.39</v>
      </c>
      <c r="G1873">
        <v>32629394</v>
      </c>
      <c r="H1873">
        <f>SUMIFS($G:$G,$E:$E,18.51,'RAW2'!$A:$A,'RAW2'!A1873)</f>
        <v>62298328</v>
      </c>
      <c r="I1873" s="1" t="str">
        <f>VLOOKUP(A1873,'volatile collection data'!$G$6:$H$69,2,FALSE)</f>
        <v>D</v>
      </c>
      <c r="J1873" s="1">
        <f>VLOOKUP(A1873,'volatile collection data'!$G$6:$I$69,3,FALSE)</f>
        <v>2</v>
      </c>
      <c r="K1873" s="1" t="str">
        <f>VLOOKUP(A1873,'volatile collection data'!$G$6:$N$69,8,FALSE)</f>
        <v>24B</v>
      </c>
      <c r="L1873" s="1">
        <f>VLOOKUP(A1873,'volatile collection data'!$G$6:$J$69,4,FALSE)</f>
        <v>4.59</v>
      </c>
      <c r="M1873" s="1">
        <f>VLOOKUP($A1873,'volatile collection data'!$G$6:$M$69,6,FALSE)</f>
        <v>13</v>
      </c>
      <c r="N1873" s="1">
        <f>VLOOKUP($A1873,'volatile collection data'!$G$6:$M$69,7,FALSE)</f>
        <v>4.59</v>
      </c>
      <c r="O1873" s="1">
        <f>VLOOKUP(A1873,'volatile collection data'!$G$6:$K$69,5,FALSE)</f>
        <v>0</v>
      </c>
      <c r="P1873" s="1" t="str">
        <f t="shared" si="177"/>
        <v>2D</v>
      </c>
      <c r="Q1873">
        <f t="shared" si="175"/>
        <v>0.57054504221444347</v>
      </c>
      <c r="R1873" t="str">
        <f t="shared" si="178"/>
        <v>24B_0-D&amp;4.59%4.59@13</v>
      </c>
      <c r="S1873" t="str">
        <f t="shared" si="179"/>
        <v>2D-24B-VCS-Loc-22</v>
      </c>
      <c r="T1873" t="str">
        <f>IFERROR(IF(VLOOKUP(S1873,Bad!$A:$A,1,FALSE)='RAW2'!S1873,"yes","no"),"no")</f>
        <v>no</v>
      </c>
      <c r="U1873" t="str">
        <f>IFERROR(VLOOKUP(F1873,compounds!$A:$B,2,FALSE),"")</f>
        <v/>
      </c>
      <c r="V1873" t="str">
        <f>VLOOKUP(B1873,'volatile collection data'!$O:$P,2,FALSE)</f>
        <v>27.apr.22 24</v>
      </c>
    </row>
    <row r="1874" spans="1:22" x14ac:dyDescent="0.2">
      <c r="A1874" t="s">
        <v>365</v>
      </c>
      <c r="B1874" s="1" t="str">
        <f t="shared" si="176"/>
        <v>2D</v>
      </c>
      <c r="C1874">
        <v>18.518000000000001</v>
      </c>
      <c r="D1874">
        <f t="shared" si="174"/>
        <v>18.52</v>
      </c>
      <c r="E1874">
        <f>VLOOKUP(D1874,'Peak Combiner'!$A$5:$D$4980,4,FALSE)</f>
        <v>18.510000000000002</v>
      </c>
      <c r="F1874">
        <f>IFERROR(VLOOKUP(D1874,rt_comb!$A:$B,2,FALSE),D1874)</f>
        <v>18.52</v>
      </c>
      <c r="G1874">
        <v>62298328</v>
      </c>
      <c r="H1874">
        <f>SUMIFS($G:$G,$E:$E,18.51,'RAW2'!$A:$A,'RAW2'!A1874)</f>
        <v>62298328</v>
      </c>
      <c r="I1874" s="1" t="str">
        <f>VLOOKUP(A1874,'volatile collection data'!$G$6:$H$69,2,FALSE)</f>
        <v>D</v>
      </c>
      <c r="J1874" s="1">
        <f>VLOOKUP(A1874,'volatile collection data'!$G$6:$I$69,3,FALSE)</f>
        <v>2</v>
      </c>
      <c r="K1874" s="1" t="str">
        <f>VLOOKUP(A1874,'volatile collection data'!$G$6:$N$69,8,FALSE)</f>
        <v>24B</v>
      </c>
      <c r="L1874" s="1">
        <f>VLOOKUP(A1874,'volatile collection data'!$G$6:$J$69,4,FALSE)</f>
        <v>4.59</v>
      </c>
      <c r="M1874" s="1">
        <f>VLOOKUP($A1874,'volatile collection data'!$G$6:$M$69,6,FALSE)</f>
        <v>13</v>
      </c>
      <c r="N1874" s="1">
        <f>VLOOKUP($A1874,'volatile collection data'!$G$6:$M$69,7,FALSE)</f>
        <v>4.59</v>
      </c>
      <c r="O1874" s="1">
        <f>VLOOKUP(A1874,'volatile collection data'!$G$6:$K$69,5,FALSE)</f>
        <v>0</v>
      </c>
      <c r="P1874" s="1" t="str">
        <f t="shared" si="177"/>
        <v>2D</v>
      </c>
      <c r="Q1874">
        <f t="shared" si="175"/>
        <v>1.0893246187363836</v>
      </c>
      <c r="R1874" t="str">
        <f t="shared" si="178"/>
        <v>24B_0-D&amp;4.59%4.59@13</v>
      </c>
      <c r="S1874" t="str">
        <f t="shared" si="179"/>
        <v>2D-24B-VCS-Loc-22</v>
      </c>
      <c r="T1874" t="str">
        <f>IFERROR(IF(VLOOKUP(S1874,Bad!$A:$A,1,FALSE)='RAW2'!S1874,"yes","no"),"no")</f>
        <v>no</v>
      </c>
      <c r="U1874" t="str">
        <f>IFERROR(VLOOKUP(F1874,compounds!$A:$B,2,FALSE),"")</f>
        <v>standard</v>
      </c>
      <c r="V1874" t="str">
        <f>VLOOKUP(B1874,'volatile collection data'!$O:$P,2,FALSE)</f>
        <v>27.apr.22 24</v>
      </c>
    </row>
    <row r="1875" spans="1:22" x14ac:dyDescent="0.2">
      <c r="A1875" t="s">
        <v>365</v>
      </c>
      <c r="B1875" s="1" t="str">
        <f t="shared" si="176"/>
        <v>2D</v>
      </c>
      <c r="C1875">
        <v>18.603000000000002</v>
      </c>
      <c r="D1875">
        <f t="shared" si="174"/>
        <v>18.600000000000001</v>
      </c>
      <c r="E1875">
        <f>VLOOKUP(D1875,'Peak Combiner'!$A$5:$D$4980,4,FALSE)</f>
        <v>18.600000000000001</v>
      </c>
      <c r="F1875">
        <f>IFERROR(VLOOKUP(D1875,rt_comb!$A:$B,2,FALSE),D1875)</f>
        <v>18.600000000000001</v>
      </c>
      <c r="G1875">
        <v>28395884</v>
      </c>
      <c r="H1875">
        <f>SUMIFS($G:$G,$E:$E,18.51,'RAW2'!$A:$A,'RAW2'!A1875)</f>
        <v>62298328</v>
      </c>
      <c r="I1875" s="1" t="str">
        <f>VLOOKUP(A1875,'volatile collection data'!$G$6:$H$69,2,FALSE)</f>
        <v>D</v>
      </c>
      <c r="J1875" s="1">
        <f>VLOOKUP(A1875,'volatile collection data'!$G$6:$I$69,3,FALSE)</f>
        <v>2</v>
      </c>
      <c r="K1875" s="1" t="str">
        <f>VLOOKUP(A1875,'volatile collection data'!$G$6:$N$69,8,FALSE)</f>
        <v>24B</v>
      </c>
      <c r="L1875" s="1">
        <f>VLOOKUP(A1875,'volatile collection data'!$G$6:$J$69,4,FALSE)</f>
        <v>4.59</v>
      </c>
      <c r="M1875" s="1">
        <f>VLOOKUP($A1875,'volatile collection data'!$G$6:$M$69,6,FALSE)</f>
        <v>13</v>
      </c>
      <c r="N1875" s="1">
        <f>VLOOKUP($A1875,'volatile collection data'!$G$6:$M$69,7,FALSE)</f>
        <v>4.59</v>
      </c>
      <c r="O1875" s="1">
        <f>VLOOKUP(A1875,'volatile collection data'!$G$6:$K$69,5,FALSE)</f>
        <v>0</v>
      </c>
      <c r="P1875" s="1" t="str">
        <f t="shared" si="177"/>
        <v>2D</v>
      </c>
      <c r="Q1875">
        <f t="shared" si="175"/>
        <v>0.4965195135250271</v>
      </c>
      <c r="R1875" t="str">
        <f t="shared" si="178"/>
        <v>24B_0-D&amp;4.59%4.59@13</v>
      </c>
      <c r="S1875" t="str">
        <f t="shared" si="179"/>
        <v>2D-24B-VCS-Loc-22</v>
      </c>
      <c r="T1875" t="str">
        <f>IFERROR(IF(VLOOKUP(S1875,Bad!$A:$A,1,FALSE)='RAW2'!S1875,"yes","no"),"no")</f>
        <v>no</v>
      </c>
      <c r="U1875" t="str">
        <f>IFERROR(VLOOKUP(F1875,compounds!$A:$B,2,FALSE),"")</f>
        <v/>
      </c>
      <c r="V1875" t="str">
        <f>VLOOKUP(B1875,'volatile collection data'!$O:$P,2,FALSE)</f>
        <v>27.apr.22 24</v>
      </c>
    </row>
    <row r="1876" spans="1:22" x14ac:dyDescent="0.2">
      <c r="A1876" t="s">
        <v>365</v>
      </c>
      <c r="B1876" s="1" t="str">
        <f t="shared" si="176"/>
        <v>2D</v>
      </c>
      <c r="C1876">
        <v>18.763000000000002</v>
      </c>
      <c r="D1876">
        <f t="shared" si="174"/>
        <v>18.760000000000002</v>
      </c>
      <c r="E1876">
        <f>VLOOKUP(D1876,'Peak Combiner'!$A$5:$D$4980,4,FALSE)</f>
        <v>18.760000000000002</v>
      </c>
      <c r="F1876">
        <f>IFERROR(VLOOKUP(D1876,rt_comb!$A:$B,2,FALSE),D1876)</f>
        <v>18.760000000000002</v>
      </c>
      <c r="G1876">
        <v>295395781</v>
      </c>
      <c r="H1876">
        <f>SUMIFS($G:$G,$E:$E,18.51,'RAW2'!$A:$A,'RAW2'!A1876)</f>
        <v>62298328</v>
      </c>
      <c r="I1876" s="1" t="str">
        <f>VLOOKUP(A1876,'volatile collection data'!$G$6:$H$69,2,FALSE)</f>
        <v>D</v>
      </c>
      <c r="J1876" s="1">
        <f>VLOOKUP(A1876,'volatile collection data'!$G$6:$I$69,3,FALSE)</f>
        <v>2</v>
      </c>
      <c r="K1876" s="1" t="str">
        <f>VLOOKUP(A1876,'volatile collection data'!$G$6:$N$69,8,FALSE)</f>
        <v>24B</v>
      </c>
      <c r="L1876" s="1">
        <f>VLOOKUP(A1876,'volatile collection data'!$G$6:$J$69,4,FALSE)</f>
        <v>4.59</v>
      </c>
      <c r="M1876" s="1">
        <f>VLOOKUP($A1876,'volatile collection data'!$G$6:$M$69,6,FALSE)</f>
        <v>13</v>
      </c>
      <c r="N1876" s="1">
        <f>VLOOKUP($A1876,'volatile collection data'!$G$6:$M$69,7,FALSE)</f>
        <v>4.59</v>
      </c>
      <c r="O1876" s="1">
        <f>VLOOKUP(A1876,'volatile collection data'!$G$6:$K$69,5,FALSE)</f>
        <v>0</v>
      </c>
      <c r="P1876" s="1" t="str">
        <f t="shared" si="177"/>
        <v>2D</v>
      </c>
      <c r="Q1876">
        <f t="shared" si="175"/>
        <v>5.165177089731225</v>
      </c>
      <c r="R1876" t="str">
        <f t="shared" si="178"/>
        <v>24B_0-D&amp;4.59%4.59@13</v>
      </c>
      <c r="S1876" t="str">
        <f t="shared" si="179"/>
        <v>2D-24B-VCS-Loc-22</v>
      </c>
      <c r="T1876" t="str">
        <f>IFERROR(IF(VLOOKUP(S1876,Bad!$A:$A,1,FALSE)='RAW2'!S1876,"yes","no"),"no")</f>
        <v>no</v>
      </c>
      <c r="U1876" t="str">
        <f>IFERROR(VLOOKUP(F1876,compounds!$A:$B,2,FALSE),"")</f>
        <v/>
      </c>
      <c r="V1876" t="str">
        <f>VLOOKUP(B1876,'volatile collection data'!$O:$P,2,FALSE)</f>
        <v>27.apr.22 24</v>
      </c>
    </row>
    <row r="1877" spans="1:22" x14ac:dyDescent="0.2">
      <c r="A1877" t="s">
        <v>365</v>
      </c>
      <c r="B1877" s="1" t="str">
        <f t="shared" si="176"/>
        <v>2D</v>
      </c>
      <c r="C1877">
        <v>18.898</v>
      </c>
      <c r="D1877">
        <f t="shared" si="174"/>
        <v>18.899999999999999</v>
      </c>
      <c r="E1877">
        <f>VLOOKUP(D1877,'Peak Combiner'!$A$5:$D$4980,4,FALSE)</f>
        <v>18.899999999999999</v>
      </c>
      <c r="F1877">
        <f>IFERROR(VLOOKUP(D1877,rt_comb!$A:$B,2,FALSE),D1877)</f>
        <v>18.899999999999999</v>
      </c>
      <c r="G1877">
        <v>508039582</v>
      </c>
      <c r="H1877">
        <f>SUMIFS($G:$G,$E:$E,18.51,'RAW2'!$A:$A,'RAW2'!A1877)</f>
        <v>62298328</v>
      </c>
      <c r="I1877" s="1" t="str">
        <f>VLOOKUP(A1877,'volatile collection data'!$G$6:$H$69,2,FALSE)</f>
        <v>D</v>
      </c>
      <c r="J1877" s="1">
        <f>VLOOKUP(A1877,'volatile collection data'!$G$6:$I$69,3,FALSE)</f>
        <v>2</v>
      </c>
      <c r="K1877" s="1" t="str">
        <f>VLOOKUP(A1877,'volatile collection data'!$G$6:$N$69,8,FALSE)</f>
        <v>24B</v>
      </c>
      <c r="L1877" s="1">
        <f>VLOOKUP(A1877,'volatile collection data'!$G$6:$J$69,4,FALSE)</f>
        <v>4.59</v>
      </c>
      <c r="M1877" s="1">
        <f>VLOOKUP($A1877,'volatile collection data'!$G$6:$M$69,6,FALSE)</f>
        <v>13</v>
      </c>
      <c r="N1877" s="1">
        <f>VLOOKUP($A1877,'volatile collection data'!$G$6:$M$69,7,FALSE)</f>
        <v>4.59</v>
      </c>
      <c r="O1877" s="1">
        <f>VLOOKUP(A1877,'volatile collection data'!$G$6:$K$69,5,FALSE)</f>
        <v>0</v>
      </c>
      <c r="P1877" s="1" t="str">
        <f t="shared" si="177"/>
        <v>2D</v>
      </c>
      <c r="Q1877">
        <f t="shared" si="175"/>
        <v>8.8833848633167438</v>
      </c>
      <c r="R1877" t="str">
        <f t="shared" si="178"/>
        <v>24B_0-D&amp;4.59%4.59@13</v>
      </c>
      <c r="S1877" t="str">
        <f t="shared" si="179"/>
        <v>2D-24B-VCS-Loc-22</v>
      </c>
      <c r="T1877" t="str">
        <f>IFERROR(IF(VLOOKUP(S1877,Bad!$A:$A,1,FALSE)='RAW2'!S1877,"yes","no"),"no")</f>
        <v>no</v>
      </c>
      <c r="U1877" t="str">
        <f>IFERROR(VLOOKUP(F1877,compounds!$A:$B,2,FALSE),"")</f>
        <v/>
      </c>
      <c r="V1877" t="str">
        <f>VLOOKUP(B1877,'volatile collection data'!$O:$P,2,FALSE)</f>
        <v>27.apr.22 24</v>
      </c>
    </row>
    <row r="1878" spans="1:22" x14ac:dyDescent="0.2">
      <c r="A1878" t="s">
        <v>365</v>
      </c>
      <c r="B1878" s="1" t="str">
        <f t="shared" si="176"/>
        <v>2D</v>
      </c>
      <c r="C1878">
        <v>18.966000000000001</v>
      </c>
      <c r="D1878">
        <f t="shared" si="174"/>
        <v>18.97</v>
      </c>
      <c r="E1878">
        <f>VLOOKUP(D1878,'Peak Combiner'!$A$5:$D$4980,4,FALSE)</f>
        <v>18.97</v>
      </c>
      <c r="F1878">
        <f>IFERROR(VLOOKUP(D1878,rt_comb!$A:$B,2,FALSE),D1878)</f>
        <v>18.97</v>
      </c>
      <c r="G1878">
        <v>75083831</v>
      </c>
      <c r="H1878">
        <f>SUMIFS($G:$G,$E:$E,18.51,'RAW2'!$A:$A,'RAW2'!A1878)</f>
        <v>62298328</v>
      </c>
      <c r="I1878" s="1" t="str">
        <f>VLOOKUP(A1878,'volatile collection data'!$G$6:$H$69,2,FALSE)</f>
        <v>D</v>
      </c>
      <c r="J1878" s="1">
        <f>VLOOKUP(A1878,'volatile collection data'!$G$6:$I$69,3,FALSE)</f>
        <v>2</v>
      </c>
      <c r="K1878" s="1" t="str">
        <f>VLOOKUP(A1878,'volatile collection data'!$G$6:$N$69,8,FALSE)</f>
        <v>24B</v>
      </c>
      <c r="L1878" s="1">
        <f>VLOOKUP(A1878,'volatile collection data'!$G$6:$J$69,4,FALSE)</f>
        <v>4.59</v>
      </c>
      <c r="M1878" s="1">
        <f>VLOOKUP($A1878,'volatile collection data'!$G$6:$M$69,6,FALSE)</f>
        <v>13</v>
      </c>
      <c r="N1878" s="1">
        <f>VLOOKUP($A1878,'volatile collection data'!$G$6:$M$69,7,FALSE)</f>
        <v>4.59</v>
      </c>
      <c r="O1878" s="1">
        <f>VLOOKUP(A1878,'volatile collection data'!$G$6:$K$69,5,FALSE)</f>
        <v>0</v>
      </c>
      <c r="P1878" s="1" t="str">
        <f t="shared" si="177"/>
        <v>2D</v>
      </c>
      <c r="Q1878">
        <f t="shared" si="175"/>
        <v>1.3128870100228383</v>
      </c>
      <c r="R1878" t="str">
        <f t="shared" si="178"/>
        <v>24B_0-D&amp;4.59%4.59@13</v>
      </c>
      <c r="S1878" t="str">
        <f t="shared" si="179"/>
        <v>2D-24B-VCS-Loc-22</v>
      </c>
      <c r="T1878" t="str">
        <f>IFERROR(IF(VLOOKUP(S1878,Bad!$A:$A,1,FALSE)='RAW2'!S1878,"yes","no"),"no")</f>
        <v>no</v>
      </c>
      <c r="U1878" t="str">
        <f>IFERROR(VLOOKUP(F1878,compounds!$A:$B,2,FALSE),"")</f>
        <v/>
      </c>
      <c r="V1878" t="str">
        <f>VLOOKUP(B1878,'volatile collection data'!$O:$P,2,FALSE)</f>
        <v>27.apr.22 24</v>
      </c>
    </row>
    <row r="1879" spans="1:22" x14ac:dyDescent="0.2">
      <c r="A1879" t="s">
        <v>365</v>
      </c>
      <c r="B1879" s="1" t="str">
        <f t="shared" si="176"/>
        <v>2D</v>
      </c>
      <c r="C1879">
        <v>19.114999999999998</v>
      </c>
      <c r="D1879">
        <f t="shared" si="174"/>
        <v>19.12</v>
      </c>
      <c r="E1879">
        <f>VLOOKUP(D1879,'Peak Combiner'!$A$5:$D$4980,4,FALSE)</f>
        <v>19.12</v>
      </c>
      <c r="F1879">
        <f>IFERROR(VLOOKUP(D1879,rt_comb!$A:$B,2,FALSE),D1879)</f>
        <v>19.12</v>
      </c>
      <c r="G1879">
        <v>494346236</v>
      </c>
      <c r="H1879">
        <f>SUMIFS($G:$G,$E:$E,18.51,'RAW2'!$A:$A,'RAW2'!A1879)</f>
        <v>62298328</v>
      </c>
      <c r="I1879" s="1" t="str">
        <f>VLOOKUP(A1879,'volatile collection data'!$G$6:$H$69,2,FALSE)</f>
        <v>D</v>
      </c>
      <c r="J1879" s="1">
        <f>VLOOKUP(A1879,'volatile collection data'!$G$6:$I$69,3,FALSE)</f>
        <v>2</v>
      </c>
      <c r="K1879" s="1" t="str">
        <f>VLOOKUP(A1879,'volatile collection data'!$G$6:$N$69,8,FALSE)</f>
        <v>24B</v>
      </c>
      <c r="L1879" s="1">
        <f>VLOOKUP(A1879,'volatile collection data'!$G$6:$J$69,4,FALSE)</f>
        <v>4.59</v>
      </c>
      <c r="M1879" s="1">
        <f>VLOOKUP($A1879,'volatile collection data'!$G$6:$M$69,6,FALSE)</f>
        <v>13</v>
      </c>
      <c r="N1879" s="1">
        <f>VLOOKUP($A1879,'volatile collection data'!$G$6:$M$69,7,FALSE)</f>
        <v>4.59</v>
      </c>
      <c r="O1879" s="1">
        <f>VLOOKUP(A1879,'volatile collection data'!$G$6:$K$69,5,FALSE)</f>
        <v>0</v>
      </c>
      <c r="P1879" s="1" t="str">
        <f t="shared" si="177"/>
        <v>2D</v>
      </c>
      <c r="Q1879">
        <f t="shared" si="175"/>
        <v>8.6439482782662527</v>
      </c>
      <c r="R1879" t="str">
        <f t="shared" si="178"/>
        <v>24B_0-D&amp;4.59%4.59@13</v>
      </c>
      <c r="S1879" t="str">
        <f t="shared" si="179"/>
        <v>2D-24B-VCS-Loc-22</v>
      </c>
      <c r="T1879" t="str">
        <f>IFERROR(IF(VLOOKUP(S1879,Bad!$A:$A,1,FALSE)='RAW2'!S1879,"yes","no"),"no")</f>
        <v>no</v>
      </c>
      <c r="U1879" t="str">
        <f>IFERROR(VLOOKUP(F1879,compounds!$A:$B,2,FALSE),"")</f>
        <v/>
      </c>
      <c r="V1879" t="str">
        <f>VLOOKUP(B1879,'volatile collection data'!$O:$P,2,FALSE)</f>
        <v>27.apr.22 24</v>
      </c>
    </row>
    <row r="1880" spans="1:22" x14ac:dyDescent="0.2">
      <c r="A1880" t="s">
        <v>365</v>
      </c>
      <c r="B1880" s="1" t="str">
        <f t="shared" si="176"/>
        <v>2D</v>
      </c>
      <c r="C1880">
        <v>19.231999999999999</v>
      </c>
      <c r="D1880">
        <f t="shared" si="174"/>
        <v>19.23</v>
      </c>
      <c r="E1880">
        <f>VLOOKUP(D1880,'Peak Combiner'!$A$5:$D$4980,4,FALSE)</f>
        <v>19.23</v>
      </c>
      <c r="F1880">
        <f>IFERROR(VLOOKUP(D1880,rt_comb!$A:$B,2,FALSE),D1880)</f>
        <v>19.23</v>
      </c>
      <c r="G1880">
        <v>31665450</v>
      </c>
      <c r="H1880">
        <f>SUMIFS($G:$G,$E:$E,18.51,'RAW2'!$A:$A,'RAW2'!A1880)</f>
        <v>62298328</v>
      </c>
      <c r="I1880" s="1" t="str">
        <f>VLOOKUP(A1880,'volatile collection data'!$G$6:$H$69,2,FALSE)</f>
        <v>D</v>
      </c>
      <c r="J1880" s="1">
        <f>VLOOKUP(A1880,'volatile collection data'!$G$6:$I$69,3,FALSE)</f>
        <v>2</v>
      </c>
      <c r="K1880" s="1" t="str">
        <f>VLOOKUP(A1880,'volatile collection data'!$G$6:$N$69,8,FALSE)</f>
        <v>24B</v>
      </c>
      <c r="L1880" s="1">
        <f>VLOOKUP(A1880,'volatile collection data'!$G$6:$J$69,4,FALSE)</f>
        <v>4.59</v>
      </c>
      <c r="M1880" s="1">
        <f>VLOOKUP($A1880,'volatile collection data'!$G$6:$M$69,6,FALSE)</f>
        <v>13</v>
      </c>
      <c r="N1880" s="1">
        <f>VLOOKUP($A1880,'volatile collection data'!$G$6:$M$69,7,FALSE)</f>
        <v>4.59</v>
      </c>
      <c r="O1880" s="1">
        <f>VLOOKUP(A1880,'volatile collection data'!$G$6:$K$69,5,FALSE)</f>
        <v>0</v>
      </c>
      <c r="P1880" s="1" t="str">
        <f t="shared" si="177"/>
        <v>2D</v>
      </c>
      <c r="Q1880">
        <f t="shared" si="175"/>
        <v>0.55368988792710494</v>
      </c>
      <c r="R1880" t="str">
        <f t="shared" si="178"/>
        <v>24B_0-D&amp;4.59%4.59@13</v>
      </c>
      <c r="S1880" t="str">
        <f t="shared" si="179"/>
        <v>2D-24B-VCS-Loc-22</v>
      </c>
      <c r="T1880" t="str">
        <f>IFERROR(IF(VLOOKUP(S1880,Bad!$A:$A,1,FALSE)='RAW2'!S1880,"yes","no"),"no")</f>
        <v>no</v>
      </c>
      <c r="U1880" t="str">
        <f>IFERROR(VLOOKUP(F1880,compounds!$A:$B,2,FALSE),"")</f>
        <v/>
      </c>
      <c r="V1880" t="str">
        <f>VLOOKUP(B1880,'volatile collection data'!$O:$P,2,FALSE)</f>
        <v>27.apr.22 24</v>
      </c>
    </row>
    <row r="1881" spans="1:22" x14ac:dyDescent="0.2">
      <c r="A1881" t="s">
        <v>365</v>
      </c>
      <c r="B1881" s="1" t="str">
        <f t="shared" si="176"/>
        <v>2D</v>
      </c>
      <c r="C1881">
        <v>19.440000000000001</v>
      </c>
      <c r="D1881">
        <f t="shared" si="174"/>
        <v>19.440000000000001</v>
      </c>
      <c r="E1881">
        <f>VLOOKUP(D1881,'Peak Combiner'!$A$5:$D$4980,4,FALSE)</f>
        <v>19.440000000000001</v>
      </c>
      <c r="F1881">
        <f>IFERROR(VLOOKUP(D1881,rt_comb!$A:$B,2,FALSE),D1881)</f>
        <v>19.440000000000001</v>
      </c>
      <c r="G1881">
        <v>19202315</v>
      </c>
      <c r="H1881">
        <f>SUMIFS($G:$G,$E:$E,18.51,'RAW2'!$A:$A,'RAW2'!A1881)</f>
        <v>62298328</v>
      </c>
      <c r="I1881" s="1" t="str">
        <f>VLOOKUP(A1881,'volatile collection data'!$G$6:$H$69,2,FALSE)</f>
        <v>D</v>
      </c>
      <c r="J1881" s="1">
        <f>VLOOKUP(A1881,'volatile collection data'!$G$6:$I$69,3,FALSE)</f>
        <v>2</v>
      </c>
      <c r="K1881" s="1" t="str">
        <f>VLOOKUP(A1881,'volatile collection data'!$G$6:$N$69,8,FALSE)</f>
        <v>24B</v>
      </c>
      <c r="L1881" s="1">
        <f>VLOOKUP(A1881,'volatile collection data'!$G$6:$J$69,4,FALSE)</f>
        <v>4.59</v>
      </c>
      <c r="M1881" s="1">
        <f>VLOOKUP($A1881,'volatile collection data'!$G$6:$M$69,6,FALSE)</f>
        <v>13</v>
      </c>
      <c r="N1881" s="1">
        <f>VLOOKUP($A1881,'volatile collection data'!$G$6:$M$69,7,FALSE)</f>
        <v>4.59</v>
      </c>
      <c r="O1881" s="1">
        <f>VLOOKUP(A1881,'volatile collection data'!$G$6:$K$69,5,FALSE)</f>
        <v>0</v>
      </c>
      <c r="P1881" s="1" t="str">
        <f t="shared" si="177"/>
        <v>2D</v>
      </c>
      <c r="Q1881">
        <f t="shared" si="175"/>
        <v>0.33576429958490922</v>
      </c>
      <c r="R1881" t="str">
        <f t="shared" si="178"/>
        <v>24B_0-D&amp;4.59%4.59@13</v>
      </c>
      <c r="S1881" t="str">
        <f t="shared" si="179"/>
        <v>2D-24B-VCS-Loc-22</v>
      </c>
      <c r="T1881" t="str">
        <f>IFERROR(IF(VLOOKUP(S1881,Bad!$A:$A,1,FALSE)='RAW2'!S1881,"yes","no"),"no")</f>
        <v>no</v>
      </c>
      <c r="U1881" t="str">
        <f>IFERROR(VLOOKUP(F1881,compounds!$A:$B,2,FALSE),"")</f>
        <v/>
      </c>
      <c r="V1881" t="str">
        <f>VLOOKUP(B1881,'volatile collection data'!$O:$P,2,FALSE)</f>
        <v>27.apr.22 24</v>
      </c>
    </row>
    <row r="1882" spans="1:22" x14ac:dyDescent="0.2">
      <c r="A1882" t="s">
        <v>365</v>
      </c>
      <c r="B1882" s="1" t="str">
        <f t="shared" si="176"/>
        <v>2D</v>
      </c>
      <c r="C1882">
        <v>19.591999999999999</v>
      </c>
      <c r="D1882">
        <f t="shared" si="174"/>
        <v>19.59</v>
      </c>
      <c r="E1882">
        <f>VLOOKUP(D1882,'Peak Combiner'!$A$5:$D$4980,4,FALSE)</f>
        <v>19.59</v>
      </c>
      <c r="F1882">
        <f>IFERROR(VLOOKUP(D1882,rt_comb!$A:$B,2,FALSE),D1882)</f>
        <v>19.59</v>
      </c>
      <c r="G1882">
        <v>26589184</v>
      </c>
      <c r="H1882">
        <f>SUMIFS($G:$G,$E:$E,18.51,'RAW2'!$A:$A,'RAW2'!A1882)</f>
        <v>62298328</v>
      </c>
      <c r="I1882" s="1" t="str">
        <f>VLOOKUP(A1882,'volatile collection data'!$G$6:$H$69,2,FALSE)</f>
        <v>D</v>
      </c>
      <c r="J1882" s="1">
        <f>VLOOKUP(A1882,'volatile collection data'!$G$6:$I$69,3,FALSE)</f>
        <v>2</v>
      </c>
      <c r="K1882" s="1" t="str">
        <f>VLOOKUP(A1882,'volatile collection data'!$G$6:$N$69,8,FALSE)</f>
        <v>24B</v>
      </c>
      <c r="L1882" s="1">
        <f>VLOOKUP(A1882,'volatile collection data'!$G$6:$J$69,4,FALSE)</f>
        <v>4.59</v>
      </c>
      <c r="M1882" s="1">
        <f>VLOOKUP($A1882,'volatile collection data'!$G$6:$M$69,6,FALSE)</f>
        <v>13</v>
      </c>
      <c r="N1882" s="1">
        <f>VLOOKUP($A1882,'volatile collection data'!$G$6:$M$69,7,FALSE)</f>
        <v>4.59</v>
      </c>
      <c r="O1882" s="1">
        <f>VLOOKUP(A1882,'volatile collection data'!$G$6:$K$69,5,FALSE)</f>
        <v>0</v>
      </c>
      <c r="P1882" s="1" t="str">
        <f t="shared" si="177"/>
        <v>2D</v>
      </c>
      <c r="Q1882">
        <f t="shared" si="175"/>
        <v>0.4649282517391406</v>
      </c>
      <c r="R1882" t="str">
        <f t="shared" si="178"/>
        <v>24B_0-D&amp;4.59%4.59@13</v>
      </c>
      <c r="S1882" t="str">
        <f t="shared" si="179"/>
        <v>2D-24B-VCS-Loc-22</v>
      </c>
      <c r="T1882" t="str">
        <f>IFERROR(IF(VLOOKUP(S1882,Bad!$A:$A,1,FALSE)='RAW2'!S1882,"yes","no"),"no")</f>
        <v>no</v>
      </c>
      <c r="U1882" t="str">
        <f>IFERROR(VLOOKUP(F1882,compounds!$A:$B,2,FALSE),"")</f>
        <v/>
      </c>
      <c r="V1882" t="str">
        <f>VLOOKUP(B1882,'volatile collection data'!$O:$P,2,FALSE)</f>
        <v>27.apr.22 24</v>
      </c>
    </row>
    <row r="1883" spans="1:22" x14ac:dyDescent="0.2">
      <c r="A1883" t="s">
        <v>365</v>
      </c>
      <c r="B1883" s="1" t="str">
        <f t="shared" si="176"/>
        <v>2D</v>
      </c>
      <c r="C1883">
        <v>19.768999999999998</v>
      </c>
      <c r="D1883">
        <f t="shared" si="174"/>
        <v>19.77</v>
      </c>
      <c r="E1883">
        <f>VLOOKUP(D1883,'Peak Combiner'!$A$5:$D$4980,4,FALSE)</f>
        <v>19.760000000000002</v>
      </c>
      <c r="F1883">
        <f>IFERROR(VLOOKUP(D1883,rt_comb!$A:$B,2,FALSE),D1883)</f>
        <v>19.77</v>
      </c>
      <c r="G1883">
        <v>41176153</v>
      </c>
      <c r="H1883">
        <f>SUMIFS($G:$G,$E:$E,18.51,'RAW2'!$A:$A,'RAW2'!A1883)</f>
        <v>62298328</v>
      </c>
      <c r="I1883" s="1" t="str">
        <f>VLOOKUP(A1883,'volatile collection data'!$G$6:$H$69,2,FALSE)</f>
        <v>D</v>
      </c>
      <c r="J1883" s="1">
        <f>VLOOKUP(A1883,'volatile collection data'!$G$6:$I$69,3,FALSE)</f>
        <v>2</v>
      </c>
      <c r="K1883" s="1" t="str">
        <f>VLOOKUP(A1883,'volatile collection data'!$G$6:$N$69,8,FALSE)</f>
        <v>24B</v>
      </c>
      <c r="L1883" s="1">
        <f>VLOOKUP(A1883,'volatile collection data'!$G$6:$J$69,4,FALSE)</f>
        <v>4.59</v>
      </c>
      <c r="M1883" s="1">
        <f>VLOOKUP($A1883,'volatile collection data'!$G$6:$M$69,6,FALSE)</f>
        <v>13</v>
      </c>
      <c r="N1883" s="1">
        <f>VLOOKUP($A1883,'volatile collection data'!$G$6:$M$69,7,FALSE)</f>
        <v>4.59</v>
      </c>
      <c r="O1883" s="1">
        <f>VLOOKUP(A1883,'volatile collection data'!$G$6:$K$69,5,FALSE)</f>
        <v>0</v>
      </c>
      <c r="P1883" s="1" t="str">
        <f t="shared" si="177"/>
        <v>2D</v>
      </c>
      <c r="Q1883">
        <f t="shared" si="175"/>
        <v>0.71999038509919544</v>
      </c>
      <c r="R1883" t="str">
        <f t="shared" si="178"/>
        <v>24B_0-D&amp;4.59%4.59@13</v>
      </c>
      <c r="S1883" t="str">
        <f t="shared" si="179"/>
        <v>2D-24B-VCS-Loc-22</v>
      </c>
      <c r="T1883" t="str">
        <f>IFERROR(IF(VLOOKUP(S1883,Bad!$A:$A,1,FALSE)='RAW2'!S1883,"yes","no"),"no")</f>
        <v>no</v>
      </c>
      <c r="U1883" t="str">
        <f>IFERROR(VLOOKUP(F1883,compounds!$A:$B,2,FALSE),"")</f>
        <v/>
      </c>
      <c r="V1883" t="str">
        <f>VLOOKUP(B1883,'volatile collection data'!$O:$P,2,FALSE)</f>
        <v>27.apr.22 24</v>
      </c>
    </row>
    <row r="1884" spans="1:22" x14ac:dyDescent="0.2">
      <c r="A1884" t="s">
        <v>365</v>
      </c>
      <c r="B1884" s="1" t="str">
        <f t="shared" si="176"/>
        <v>2D</v>
      </c>
      <c r="C1884">
        <v>19.98</v>
      </c>
      <c r="D1884">
        <f t="shared" si="174"/>
        <v>19.98</v>
      </c>
      <c r="E1884">
        <f>VLOOKUP(D1884,'Peak Combiner'!$A$5:$D$4980,4,FALSE)</f>
        <v>19.98</v>
      </c>
      <c r="F1884">
        <f>IFERROR(VLOOKUP(D1884,rt_comb!$A:$B,2,FALSE),D1884)</f>
        <v>19.98</v>
      </c>
      <c r="G1884">
        <v>33358636</v>
      </c>
      <c r="H1884">
        <f>SUMIFS($G:$G,$E:$E,18.51,'RAW2'!$A:$A,'RAW2'!A1884)</f>
        <v>62298328</v>
      </c>
      <c r="I1884" s="1" t="str">
        <f>VLOOKUP(A1884,'volatile collection data'!$G$6:$H$69,2,FALSE)</f>
        <v>D</v>
      </c>
      <c r="J1884" s="1">
        <f>VLOOKUP(A1884,'volatile collection data'!$G$6:$I$69,3,FALSE)</f>
        <v>2</v>
      </c>
      <c r="K1884" s="1" t="str">
        <f>VLOOKUP(A1884,'volatile collection data'!$G$6:$N$69,8,FALSE)</f>
        <v>24B</v>
      </c>
      <c r="L1884" s="1">
        <f>VLOOKUP(A1884,'volatile collection data'!$G$6:$J$69,4,FALSE)</f>
        <v>4.59</v>
      </c>
      <c r="M1884" s="1">
        <f>VLOOKUP($A1884,'volatile collection data'!$G$6:$M$69,6,FALSE)</f>
        <v>13</v>
      </c>
      <c r="N1884" s="1">
        <f>VLOOKUP($A1884,'volatile collection data'!$G$6:$M$69,7,FALSE)</f>
        <v>4.59</v>
      </c>
      <c r="O1884" s="1">
        <f>VLOOKUP(A1884,'volatile collection data'!$G$6:$K$69,5,FALSE)</f>
        <v>0</v>
      </c>
      <c r="P1884" s="1" t="str">
        <f t="shared" si="177"/>
        <v>2D</v>
      </c>
      <c r="Q1884">
        <f t="shared" si="175"/>
        <v>0.58329628753866081</v>
      </c>
      <c r="R1884" t="str">
        <f t="shared" si="178"/>
        <v>24B_0-D&amp;4.59%4.59@13</v>
      </c>
      <c r="S1884" t="str">
        <f t="shared" si="179"/>
        <v>2D-24B-VCS-Loc-22</v>
      </c>
      <c r="T1884" t="str">
        <f>IFERROR(IF(VLOOKUP(S1884,Bad!$A:$A,1,FALSE)='RAW2'!S1884,"yes","no"),"no")</f>
        <v>no</v>
      </c>
      <c r="U1884" t="str">
        <f>IFERROR(VLOOKUP(F1884,compounds!$A:$B,2,FALSE),"")</f>
        <v/>
      </c>
      <c r="V1884" t="str">
        <f>VLOOKUP(B1884,'volatile collection data'!$O:$P,2,FALSE)</f>
        <v>27.apr.22 24</v>
      </c>
    </row>
    <row r="1885" spans="1:22" x14ac:dyDescent="0.2">
      <c r="A1885" t="s">
        <v>365</v>
      </c>
      <c r="B1885" s="1" t="str">
        <f t="shared" si="176"/>
        <v>2D</v>
      </c>
      <c r="C1885">
        <v>20.052</v>
      </c>
      <c r="D1885">
        <f t="shared" si="174"/>
        <v>20.05</v>
      </c>
      <c r="E1885">
        <f>VLOOKUP(D1885,'Peak Combiner'!$A$5:$D$4980,4,FALSE)</f>
        <v>20.05</v>
      </c>
      <c r="F1885">
        <f>IFERROR(VLOOKUP(D1885,rt_comb!$A:$B,2,FALSE),D1885)</f>
        <v>20.05</v>
      </c>
      <c r="G1885">
        <v>90521235</v>
      </c>
      <c r="H1885">
        <f>SUMIFS($G:$G,$E:$E,18.51,'RAW2'!$A:$A,'RAW2'!A1885)</f>
        <v>62298328</v>
      </c>
      <c r="I1885" s="1" t="str">
        <f>VLOOKUP(A1885,'volatile collection data'!$G$6:$H$69,2,FALSE)</f>
        <v>D</v>
      </c>
      <c r="J1885" s="1">
        <f>VLOOKUP(A1885,'volatile collection data'!$G$6:$I$69,3,FALSE)</f>
        <v>2</v>
      </c>
      <c r="K1885" s="1" t="str">
        <f>VLOOKUP(A1885,'volatile collection data'!$G$6:$N$69,8,FALSE)</f>
        <v>24B</v>
      </c>
      <c r="L1885" s="1">
        <f>VLOOKUP(A1885,'volatile collection data'!$G$6:$J$69,4,FALSE)</f>
        <v>4.59</v>
      </c>
      <c r="M1885" s="1">
        <f>VLOOKUP($A1885,'volatile collection data'!$G$6:$M$69,6,FALSE)</f>
        <v>13</v>
      </c>
      <c r="N1885" s="1">
        <f>VLOOKUP($A1885,'volatile collection data'!$G$6:$M$69,7,FALSE)</f>
        <v>4.59</v>
      </c>
      <c r="O1885" s="1">
        <f>VLOOKUP(A1885,'volatile collection data'!$G$6:$K$69,5,FALSE)</f>
        <v>0</v>
      </c>
      <c r="P1885" s="1" t="str">
        <f t="shared" si="177"/>
        <v>2D</v>
      </c>
      <c r="Q1885">
        <f t="shared" si="175"/>
        <v>1.5828195229239792</v>
      </c>
      <c r="R1885" t="str">
        <f t="shared" si="178"/>
        <v>24B_0-D&amp;4.59%4.59@13</v>
      </c>
      <c r="S1885" t="str">
        <f t="shared" si="179"/>
        <v>2D-24B-VCS-Loc-22</v>
      </c>
      <c r="T1885" t="str">
        <f>IFERROR(IF(VLOOKUP(S1885,Bad!$A:$A,1,FALSE)='RAW2'!S1885,"yes","no"),"no")</f>
        <v>no</v>
      </c>
      <c r="U1885" t="str">
        <f>IFERROR(VLOOKUP(F1885,compounds!$A:$B,2,FALSE),"")</f>
        <v>tridecane</v>
      </c>
      <c r="V1885" t="str">
        <f>VLOOKUP(B1885,'volatile collection data'!$O:$P,2,FALSE)</f>
        <v>27.apr.22 24</v>
      </c>
    </row>
    <row r="1886" spans="1:22" x14ac:dyDescent="0.2">
      <c r="A1886" t="s">
        <v>365</v>
      </c>
      <c r="B1886" s="1" t="str">
        <f t="shared" si="176"/>
        <v>2D</v>
      </c>
      <c r="C1886">
        <v>20.135999999999999</v>
      </c>
      <c r="D1886">
        <f t="shared" si="174"/>
        <v>20.14</v>
      </c>
      <c r="E1886">
        <f>VLOOKUP(D1886,'Peak Combiner'!$A$5:$D$4980,4,FALSE)</f>
        <v>20.14</v>
      </c>
      <c r="F1886">
        <f>IFERROR(VLOOKUP(D1886,rt_comb!$A:$B,2,FALSE),D1886)</f>
        <v>20.14</v>
      </c>
      <c r="G1886">
        <v>18863947</v>
      </c>
      <c r="H1886">
        <f>SUMIFS($G:$G,$E:$E,18.51,'RAW2'!$A:$A,'RAW2'!A1886)</f>
        <v>62298328</v>
      </c>
      <c r="I1886" s="1" t="str">
        <f>VLOOKUP(A1886,'volatile collection data'!$G$6:$H$69,2,FALSE)</f>
        <v>D</v>
      </c>
      <c r="J1886" s="1">
        <f>VLOOKUP(A1886,'volatile collection data'!$G$6:$I$69,3,FALSE)</f>
        <v>2</v>
      </c>
      <c r="K1886" s="1" t="str">
        <f>VLOOKUP(A1886,'volatile collection data'!$G$6:$N$69,8,FALSE)</f>
        <v>24B</v>
      </c>
      <c r="L1886" s="1">
        <f>VLOOKUP(A1886,'volatile collection data'!$G$6:$J$69,4,FALSE)</f>
        <v>4.59</v>
      </c>
      <c r="M1886" s="1">
        <f>VLOOKUP($A1886,'volatile collection data'!$G$6:$M$69,6,FALSE)</f>
        <v>13</v>
      </c>
      <c r="N1886" s="1">
        <f>VLOOKUP($A1886,'volatile collection data'!$G$6:$M$69,7,FALSE)</f>
        <v>4.59</v>
      </c>
      <c r="O1886" s="1">
        <f>VLOOKUP(A1886,'volatile collection data'!$G$6:$K$69,5,FALSE)</f>
        <v>0</v>
      </c>
      <c r="P1886" s="1" t="str">
        <f t="shared" si="177"/>
        <v>2D</v>
      </c>
      <c r="Q1886">
        <f t="shared" si="175"/>
        <v>0.32984772679032975</v>
      </c>
      <c r="R1886" t="str">
        <f t="shared" si="178"/>
        <v>24B_0-D&amp;4.59%4.59@13</v>
      </c>
      <c r="S1886" t="str">
        <f t="shared" si="179"/>
        <v>2D-24B-VCS-Loc-22</v>
      </c>
      <c r="T1886" t="str">
        <f>IFERROR(IF(VLOOKUP(S1886,Bad!$A:$A,1,FALSE)='RAW2'!S1886,"yes","no"),"no")</f>
        <v>no</v>
      </c>
      <c r="U1886" t="str">
        <f>IFERROR(VLOOKUP(F1886,compounds!$A:$B,2,FALSE),"")</f>
        <v/>
      </c>
      <c r="V1886" t="str">
        <f>VLOOKUP(B1886,'volatile collection data'!$O:$P,2,FALSE)</f>
        <v>27.apr.22 24</v>
      </c>
    </row>
    <row r="1887" spans="1:22" x14ac:dyDescent="0.2">
      <c r="A1887" t="s">
        <v>365</v>
      </c>
      <c r="B1887" s="1" t="str">
        <f t="shared" si="176"/>
        <v>2D</v>
      </c>
      <c r="C1887">
        <v>20.315000000000001</v>
      </c>
      <c r="D1887">
        <f t="shared" si="174"/>
        <v>20.32</v>
      </c>
      <c r="E1887">
        <f>VLOOKUP(D1887,'Peak Combiner'!$A$5:$D$4980,4,FALSE)</f>
        <v>20.32</v>
      </c>
      <c r="F1887">
        <f>IFERROR(VLOOKUP(D1887,rt_comb!$A:$B,2,FALSE),D1887)</f>
        <v>20.32</v>
      </c>
      <c r="G1887">
        <v>75598261</v>
      </c>
      <c r="H1887">
        <f>SUMIFS($G:$G,$E:$E,18.51,'RAW2'!$A:$A,'RAW2'!A1887)</f>
        <v>62298328</v>
      </c>
      <c r="I1887" s="1" t="str">
        <f>VLOOKUP(A1887,'volatile collection data'!$G$6:$H$69,2,FALSE)</f>
        <v>D</v>
      </c>
      <c r="J1887" s="1">
        <f>VLOOKUP(A1887,'volatile collection data'!$G$6:$I$69,3,FALSE)</f>
        <v>2</v>
      </c>
      <c r="K1887" s="1" t="str">
        <f>VLOOKUP(A1887,'volatile collection data'!$G$6:$N$69,8,FALSE)</f>
        <v>24B</v>
      </c>
      <c r="L1887" s="1">
        <f>VLOOKUP(A1887,'volatile collection data'!$G$6:$J$69,4,FALSE)</f>
        <v>4.59</v>
      </c>
      <c r="M1887" s="1">
        <f>VLOOKUP($A1887,'volatile collection data'!$G$6:$M$69,6,FALSE)</f>
        <v>13</v>
      </c>
      <c r="N1887" s="1">
        <f>VLOOKUP($A1887,'volatile collection data'!$G$6:$M$69,7,FALSE)</f>
        <v>4.59</v>
      </c>
      <c r="O1887" s="1">
        <f>VLOOKUP(A1887,'volatile collection data'!$G$6:$K$69,5,FALSE)</f>
        <v>0</v>
      </c>
      <c r="P1887" s="1" t="str">
        <f t="shared" si="177"/>
        <v>2D</v>
      </c>
      <c r="Q1887">
        <f t="shared" si="175"/>
        <v>1.3218821352791139</v>
      </c>
      <c r="R1887" t="str">
        <f t="shared" si="178"/>
        <v>24B_0-D&amp;4.59%4.59@13</v>
      </c>
      <c r="S1887" t="str">
        <f t="shared" si="179"/>
        <v>2D-24B-VCS-Loc-22</v>
      </c>
      <c r="T1887" t="str">
        <f>IFERROR(IF(VLOOKUP(S1887,Bad!$A:$A,1,FALSE)='RAW2'!S1887,"yes","no"),"no")</f>
        <v>no</v>
      </c>
      <c r="U1887" t="str">
        <f>IFERROR(VLOOKUP(F1887,compounds!$A:$B,2,FALSE),"")</f>
        <v/>
      </c>
      <c r="V1887" t="str">
        <f>VLOOKUP(B1887,'volatile collection data'!$O:$P,2,FALSE)</f>
        <v>27.apr.22 24</v>
      </c>
    </row>
    <row r="1888" spans="1:22" x14ac:dyDescent="0.2">
      <c r="A1888" t="s">
        <v>365</v>
      </c>
      <c r="B1888" s="1" t="str">
        <f t="shared" si="176"/>
        <v>2D</v>
      </c>
      <c r="C1888">
        <v>20.451000000000001</v>
      </c>
      <c r="D1888">
        <f t="shared" si="174"/>
        <v>20.45</v>
      </c>
      <c r="E1888">
        <f>VLOOKUP(D1888,'Peak Combiner'!$A$5:$D$4980,4,FALSE)</f>
        <v>20.45</v>
      </c>
      <c r="F1888">
        <f>IFERROR(VLOOKUP(D1888,rt_comb!$A:$B,2,FALSE),D1888)</f>
        <v>20.45</v>
      </c>
      <c r="G1888">
        <v>7259235</v>
      </c>
      <c r="H1888">
        <f>SUMIFS($G:$G,$E:$E,18.51,'RAW2'!$A:$A,'RAW2'!A1888)</f>
        <v>62298328</v>
      </c>
      <c r="I1888" s="1" t="str">
        <f>VLOOKUP(A1888,'volatile collection data'!$G$6:$H$69,2,FALSE)</f>
        <v>D</v>
      </c>
      <c r="J1888" s="1">
        <f>VLOOKUP(A1888,'volatile collection data'!$G$6:$I$69,3,FALSE)</f>
        <v>2</v>
      </c>
      <c r="K1888" s="1" t="str">
        <f>VLOOKUP(A1888,'volatile collection data'!$G$6:$N$69,8,FALSE)</f>
        <v>24B</v>
      </c>
      <c r="L1888" s="1">
        <f>VLOOKUP(A1888,'volatile collection data'!$G$6:$J$69,4,FALSE)</f>
        <v>4.59</v>
      </c>
      <c r="M1888" s="1">
        <f>VLOOKUP($A1888,'volatile collection data'!$G$6:$M$69,6,FALSE)</f>
        <v>13</v>
      </c>
      <c r="N1888" s="1">
        <f>VLOOKUP($A1888,'volatile collection data'!$G$6:$M$69,7,FALSE)</f>
        <v>4.59</v>
      </c>
      <c r="O1888" s="1">
        <f>VLOOKUP(A1888,'volatile collection data'!$G$6:$K$69,5,FALSE)</f>
        <v>0</v>
      </c>
      <c r="P1888" s="1" t="str">
        <f t="shared" si="177"/>
        <v>2D</v>
      </c>
      <c r="Q1888">
        <f t="shared" si="175"/>
        <v>0.12693219308699283</v>
      </c>
      <c r="R1888" t="str">
        <f t="shared" si="178"/>
        <v>24B_0-D&amp;4.59%4.59@13</v>
      </c>
      <c r="S1888" t="str">
        <f t="shared" si="179"/>
        <v>2D-24B-VCS-Loc-22</v>
      </c>
      <c r="T1888" t="str">
        <f>IFERROR(IF(VLOOKUP(S1888,Bad!$A:$A,1,FALSE)='RAW2'!S1888,"yes","no"),"no")</f>
        <v>no</v>
      </c>
      <c r="U1888" t="str">
        <f>IFERROR(VLOOKUP(F1888,compounds!$A:$B,2,FALSE),"")</f>
        <v/>
      </c>
      <c r="V1888" t="str">
        <f>VLOOKUP(B1888,'volatile collection data'!$O:$P,2,FALSE)</f>
        <v>27.apr.22 24</v>
      </c>
    </row>
    <row r="1889" spans="1:22" x14ac:dyDescent="0.2">
      <c r="A1889" t="s">
        <v>365</v>
      </c>
      <c r="B1889" s="1" t="str">
        <f t="shared" si="176"/>
        <v>2D</v>
      </c>
      <c r="C1889">
        <v>20.507999999999999</v>
      </c>
      <c r="D1889">
        <f t="shared" si="174"/>
        <v>20.51</v>
      </c>
      <c r="E1889">
        <f>VLOOKUP(D1889,'Peak Combiner'!$A$5:$D$4980,4,FALSE)</f>
        <v>20.51</v>
      </c>
      <c r="F1889">
        <f>IFERROR(VLOOKUP(D1889,rt_comb!$A:$B,2,FALSE),D1889)</f>
        <v>20.51</v>
      </c>
      <c r="G1889">
        <v>19462285</v>
      </c>
      <c r="H1889">
        <f>SUMIFS($G:$G,$E:$E,18.51,'RAW2'!$A:$A,'RAW2'!A1889)</f>
        <v>62298328</v>
      </c>
      <c r="I1889" s="1" t="str">
        <f>VLOOKUP(A1889,'volatile collection data'!$G$6:$H$69,2,FALSE)</f>
        <v>D</v>
      </c>
      <c r="J1889" s="1">
        <f>VLOOKUP(A1889,'volatile collection data'!$G$6:$I$69,3,FALSE)</f>
        <v>2</v>
      </c>
      <c r="K1889" s="1" t="str">
        <f>VLOOKUP(A1889,'volatile collection data'!$G$6:$N$69,8,FALSE)</f>
        <v>24B</v>
      </c>
      <c r="L1889" s="1">
        <f>VLOOKUP(A1889,'volatile collection data'!$G$6:$J$69,4,FALSE)</f>
        <v>4.59</v>
      </c>
      <c r="M1889" s="1">
        <f>VLOOKUP($A1889,'volatile collection data'!$G$6:$M$69,6,FALSE)</f>
        <v>13</v>
      </c>
      <c r="N1889" s="1">
        <f>VLOOKUP($A1889,'volatile collection data'!$G$6:$M$69,7,FALSE)</f>
        <v>4.59</v>
      </c>
      <c r="O1889" s="1">
        <f>VLOOKUP(A1889,'volatile collection data'!$G$6:$K$69,5,FALSE)</f>
        <v>0</v>
      </c>
      <c r="P1889" s="1" t="str">
        <f t="shared" si="177"/>
        <v>2D</v>
      </c>
      <c r="Q1889">
        <f t="shared" si="175"/>
        <v>0.34031003508414925</v>
      </c>
      <c r="R1889" t="str">
        <f t="shared" si="178"/>
        <v>24B_0-D&amp;4.59%4.59@13</v>
      </c>
      <c r="S1889" t="str">
        <f t="shared" si="179"/>
        <v>2D-24B-VCS-Loc-22</v>
      </c>
      <c r="T1889" t="str">
        <f>IFERROR(IF(VLOOKUP(S1889,Bad!$A:$A,1,FALSE)='RAW2'!S1889,"yes","no"),"no")</f>
        <v>no</v>
      </c>
      <c r="U1889" t="str">
        <f>IFERROR(VLOOKUP(F1889,compounds!$A:$B,2,FALSE),"")</f>
        <v/>
      </c>
      <c r="V1889" t="str">
        <f>VLOOKUP(B1889,'volatile collection data'!$O:$P,2,FALSE)</f>
        <v>27.apr.22 24</v>
      </c>
    </row>
    <row r="1890" spans="1:22" x14ac:dyDescent="0.2">
      <c r="A1890" t="s">
        <v>365</v>
      </c>
      <c r="B1890" s="1" t="str">
        <f t="shared" si="176"/>
        <v>2D</v>
      </c>
      <c r="C1890">
        <v>20.571999999999999</v>
      </c>
      <c r="D1890">
        <f t="shared" si="174"/>
        <v>20.57</v>
      </c>
      <c r="E1890">
        <f>VLOOKUP(D1890,'Peak Combiner'!$A$5:$D$4980,4,FALSE)</f>
        <v>20.57</v>
      </c>
      <c r="F1890">
        <f>IFERROR(VLOOKUP(D1890,rt_comb!$A:$B,2,FALSE),D1890)</f>
        <v>20.57</v>
      </c>
      <c r="G1890">
        <v>6787621</v>
      </c>
      <c r="H1890">
        <f>SUMIFS($G:$G,$E:$E,18.51,'RAW2'!$A:$A,'RAW2'!A1890)</f>
        <v>62298328</v>
      </c>
      <c r="I1890" s="1" t="str">
        <f>VLOOKUP(A1890,'volatile collection data'!$G$6:$H$69,2,FALSE)</f>
        <v>D</v>
      </c>
      <c r="J1890" s="1">
        <f>VLOOKUP(A1890,'volatile collection data'!$G$6:$I$69,3,FALSE)</f>
        <v>2</v>
      </c>
      <c r="K1890" s="1" t="str">
        <f>VLOOKUP(A1890,'volatile collection data'!$G$6:$N$69,8,FALSE)</f>
        <v>24B</v>
      </c>
      <c r="L1890" s="1">
        <f>VLOOKUP(A1890,'volatile collection data'!$G$6:$J$69,4,FALSE)</f>
        <v>4.59</v>
      </c>
      <c r="M1890" s="1">
        <f>VLOOKUP($A1890,'volatile collection data'!$G$6:$M$69,6,FALSE)</f>
        <v>13</v>
      </c>
      <c r="N1890" s="1">
        <f>VLOOKUP($A1890,'volatile collection data'!$G$6:$M$69,7,FALSE)</f>
        <v>4.59</v>
      </c>
      <c r="O1890" s="1">
        <f>VLOOKUP(A1890,'volatile collection data'!$G$6:$K$69,5,FALSE)</f>
        <v>0</v>
      </c>
      <c r="P1890" s="1" t="str">
        <f t="shared" si="177"/>
        <v>2D</v>
      </c>
      <c r="Q1890">
        <f t="shared" si="175"/>
        <v>0.11868573195017483</v>
      </c>
      <c r="R1890" t="str">
        <f t="shared" si="178"/>
        <v>24B_0-D&amp;4.59%4.59@13</v>
      </c>
      <c r="S1890" t="str">
        <f t="shared" si="179"/>
        <v>2D-24B-VCS-Loc-22</v>
      </c>
      <c r="T1890" t="str">
        <f>IFERROR(IF(VLOOKUP(S1890,Bad!$A:$A,1,FALSE)='RAW2'!S1890,"yes","no"),"no")</f>
        <v>no</v>
      </c>
      <c r="U1890" t="str">
        <f>IFERROR(VLOOKUP(F1890,compounds!$A:$B,2,FALSE),"")</f>
        <v/>
      </c>
      <c r="V1890" t="str">
        <f>VLOOKUP(B1890,'volatile collection data'!$O:$P,2,FALSE)</f>
        <v>27.apr.22 24</v>
      </c>
    </row>
    <row r="1891" spans="1:22" x14ac:dyDescent="0.2">
      <c r="A1891" t="s">
        <v>365</v>
      </c>
      <c r="B1891" s="1" t="str">
        <f t="shared" si="176"/>
        <v>2D</v>
      </c>
      <c r="C1891">
        <v>20.640999999999998</v>
      </c>
      <c r="D1891">
        <f t="shared" si="174"/>
        <v>20.64</v>
      </c>
      <c r="E1891">
        <f>VLOOKUP(D1891,'Peak Combiner'!$A$5:$D$4980,4,FALSE)</f>
        <v>20.64</v>
      </c>
      <c r="F1891">
        <f>IFERROR(VLOOKUP(D1891,rt_comb!$A:$B,2,FALSE),D1891)</f>
        <v>20.64</v>
      </c>
      <c r="G1891">
        <v>24617424</v>
      </c>
      <c r="H1891">
        <f>SUMIFS($G:$G,$E:$E,18.51,'RAW2'!$A:$A,'RAW2'!A1891)</f>
        <v>62298328</v>
      </c>
      <c r="I1891" s="1" t="str">
        <f>VLOOKUP(A1891,'volatile collection data'!$G$6:$H$69,2,FALSE)</f>
        <v>D</v>
      </c>
      <c r="J1891" s="1">
        <f>VLOOKUP(A1891,'volatile collection data'!$G$6:$I$69,3,FALSE)</f>
        <v>2</v>
      </c>
      <c r="K1891" s="1" t="str">
        <f>VLOOKUP(A1891,'volatile collection data'!$G$6:$N$69,8,FALSE)</f>
        <v>24B</v>
      </c>
      <c r="L1891" s="1">
        <f>VLOOKUP(A1891,'volatile collection data'!$G$6:$J$69,4,FALSE)</f>
        <v>4.59</v>
      </c>
      <c r="M1891" s="1">
        <f>VLOOKUP($A1891,'volatile collection data'!$G$6:$M$69,6,FALSE)</f>
        <v>13</v>
      </c>
      <c r="N1891" s="1">
        <f>VLOOKUP($A1891,'volatile collection data'!$G$6:$M$69,7,FALSE)</f>
        <v>4.59</v>
      </c>
      <c r="O1891" s="1">
        <f>VLOOKUP(A1891,'volatile collection data'!$G$6:$K$69,5,FALSE)</f>
        <v>0</v>
      </c>
      <c r="P1891" s="1" t="str">
        <f t="shared" si="177"/>
        <v>2D</v>
      </c>
      <c r="Q1891">
        <f t="shared" si="175"/>
        <v>0.4304508142348844</v>
      </c>
      <c r="R1891" t="str">
        <f t="shared" si="178"/>
        <v>24B_0-D&amp;4.59%4.59@13</v>
      </c>
      <c r="S1891" t="str">
        <f t="shared" si="179"/>
        <v>2D-24B-VCS-Loc-22</v>
      </c>
      <c r="T1891" t="str">
        <f>IFERROR(IF(VLOOKUP(S1891,Bad!$A:$A,1,FALSE)='RAW2'!S1891,"yes","no"),"no")</f>
        <v>no</v>
      </c>
      <c r="U1891" t="str">
        <f>IFERROR(VLOOKUP(F1891,compounds!$A:$B,2,FALSE),"")</f>
        <v/>
      </c>
      <c r="V1891" t="str">
        <f>VLOOKUP(B1891,'volatile collection data'!$O:$P,2,FALSE)</f>
        <v>27.apr.22 24</v>
      </c>
    </row>
    <row r="1892" spans="1:22" x14ac:dyDescent="0.2">
      <c r="A1892" t="s">
        <v>365</v>
      </c>
      <c r="B1892" s="1" t="str">
        <f t="shared" si="176"/>
        <v>2D</v>
      </c>
      <c r="C1892">
        <v>20.724</v>
      </c>
      <c r="D1892">
        <f t="shared" si="174"/>
        <v>20.72</v>
      </c>
      <c r="E1892">
        <f>VLOOKUP(D1892,'Peak Combiner'!$A$5:$D$4980,4,FALSE)</f>
        <v>20.72</v>
      </c>
      <c r="F1892">
        <f>IFERROR(VLOOKUP(D1892,rt_comb!$A:$B,2,FALSE),D1892)</f>
        <v>20.72</v>
      </c>
      <c r="G1892">
        <v>26138712</v>
      </c>
      <c r="H1892">
        <f>SUMIFS($G:$G,$E:$E,18.51,'RAW2'!$A:$A,'RAW2'!A1892)</f>
        <v>62298328</v>
      </c>
      <c r="I1892" s="1" t="str">
        <f>VLOOKUP(A1892,'volatile collection data'!$G$6:$H$69,2,FALSE)</f>
        <v>D</v>
      </c>
      <c r="J1892" s="1">
        <f>VLOOKUP(A1892,'volatile collection data'!$G$6:$I$69,3,FALSE)</f>
        <v>2</v>
      </c>
      <c r="K1892" s="1" t="str">
        <f>VLOOKUP(A1892,'volatile collection data'!$G$6:$N$69,8,FALSE)</f>
        <v>24B</v>
      </c>
      <c r="L1892" s="1">
        <f>VLOOKUP(A1892,'volatile collection data'!$G$6:$J$69,4,FALSE)</f>
        <v>4.59</v>
      </c>
      <c r="M1892" s="1">
        <f>VLOOKUP($A1892,'volatile collection data'!$G$6:$M$69,6,FALSE)</f>
        <v>13</v>
      </c>
      <c r="N1892" s="1">
        <f>VLOOKUP($A1892,'volatile collection data'!$G$6:$M$69,7,FALSE)</f>
        <v>4.59</v>
      </c>
      <c r="O1892" s="1">
        <f>VLOOKUP(A1892,'volatile collection data'!$G$6:$K$69,5,FALSE)</f>
        <v>0</v>
      </c>
      <c r="P1892" s="1" t="str">
        <f t="shared" si="177"/>
        <v>2D</v>
      </c>
      <c r="Q1892">
        <f t="shared" si="175"/>
        <v>0.4570514714882899</v>
      </c>
      <c r="R1892" t="str">
        <f t="shared" si="178"/>
        <v>24B_0-D&amp;4.59%4.59@13</v>
      </c>
      <c r="S1892" t="str">
        <f t="shared" si="179"/>
        <v>2D-24B-VCS-Loc-22</v>
      </c>
      <c r="T1892" t="str">
        <f>IFERROR(IF(VLOOKUP(S1892,Bad!$A:$A,1,FALSE)='RAW2'!S1892,"yes","no"),"no")</f>
        <v>no</v>
      </c>
      <c r="U1892" t="str">
        <f>IFERROR(VLOOKUP(F1892,compounds!$A:$B,2,FALSE),"")</f>
        <v/>
      </c>
      <c r="V1892" t="str">
        <f>VLOOKUP(B1892,'volatile collection data'!$O:$P,2,FALSE)</f>
        <v>27.apr.22 24</v>
      </c>
    </row>
    <row r="1893" spans="1:22" x14ac:dyDescent="0.2">
      <c r="A1893" t="s">
        <v>365</v>
      </c>
      <c r="B1893" s="1" t="str">
        <f t="shared" si="176"/>
        <v>2D</v>
      </c>
      <c r="C1893">
        <v>20.861000000000001</v>
      </c>
      <c r="D1893">
        <f t="shared" si="174"/>
        <v>20.86</v>
      </c>
      <c r="E1893">
        <f>VLOOKUP(D1893,'Peak Combiner'!$A$5:$D$4980,4,FALSE)</f>
        <v>20.85</v>
      </c>
      <c r="F1893">
        <f>IFERROR(VLOOKUP(D1893,rt_comb!$A:$B,2,FALSE),D1893)</f>
        <v>20.85</v>
      </c>
      <c r="G1893">
        <v>101432603</v>
      </c>
      <c r="H1893">
        <f>SUMIFS($G:$G,$E:$E,18.51,'RAW2'!$A:$A,'RAW2'!A1893)</f>
        <v>62298328</v>
      </c>
      <c r="I1893" s="1" t="str">
        <f>VLOOKUP(A1893,'volatile collection data'!$G$6:$H$69,2,FALSE)</f>
        <v>D</v>
      </c>
      <c r="J1893" s="1">
        <f>VLOOKUP(A1893,'volatile collection data'!$G$6:$I$69,3,FALSE)</f>
        <v>2</v>
      </c>
      <c r="K1893" s="1" t="str">
        <f>VLOOKUP(A1893,'volatile collection data'!$G$6:$N$69,8,FALSE)</f>
        <v>24B</v>
      </c>
      <c r="L1893" s="1">
        <f>VLOOKUP(A1893,'volatile collection data'!$G$6:$J$69,4,FALSE)</f>
        <v>4.59</v>
      </c>
      <c r="M1893" s="1">
        <f>VLOOKUP($A1893,'volatile collection data'!$G$6:$M$69,6,FALSE)</f>
        <v>13</v>
      </c>
      <c r="N1893" s="1">
        <f>VLOOKUP($A1893,'volatile collection data'!$G$6:$M$69,7,FALSE)</f>
        <v>4.59</v>
      </c>
      <c r="O1893" s="1">
        <f>VLOOKUP(A1893,'volatile collection data'!$G$6:$K$69,5,FALSE)</f>
        <v>0</v>
      </c>
      <c r="P1893" s="1" t="str">
        <f t="shared" si="177"/>
        <v>2D</v>
      </c>
      <c r="Q1893">
        <f t="shared" si="175"/>
        <v>1.7736115099335246</v>
      </c>
      <c r="R1893" t="str">
        <f t="shared" si="178"/>
        <v>24B_0-D&amp;4.59%4.59@13</v>
      </c>
      <c r="S1893" t="str">
        <f t="shared" si="179"/>
        <v>2D-24B-VCS-Loc-22</v>
      </c>
      <c r="T1893" t="str">
        <f>IFERROR(IF(VLOOKUP(S1893,Bad!$A:$A,1,FALSE)='RAW2'!S1893,"yes","no"),"no")</f>
        <v>no</v>
      </c>
      <c r="U1893" t="str">
        <f>IFERROR(VLOOKUP(F1893,compounds!$A:$B,2,FALSE),"")</f>
        <v>nanodecane</v>
      </c>
      <c r="V1893" t="str">
        <f>VLOOKUP(B1893,'volatile collection data'!$O:$P,2,FALSE)</f>
        <v>27.apr.22 24</v>
      </c>
    </row>
    <row r="1894" spans="1:22" x14ac:dyDescent="0.2">
      <c r="A1894" t="s">
        <v>365</v>
      </c>
      <c r="B1894" s="1" t="str">
        <f t="shared" si="176"/>
        <v>2D</v>
      </c>
      <c r="C1894">
        <v>20.959</v>
      </c>
      <c r="D1894">
        <f t="shared" si="174"/>
        <v>20.96</v>
      </c>
      <c r="E1894">
        <f>VLOOKUP(D1894,'Peak Combiner'!$A$5:$D$4980,4,FALSE)</f>
        <v>20.96</v>
      </c>
      <c r="F1894">
        <f>IFERROR(VLOOKUP(D1894,rt_comb!$A:$B,2,FALSE),D1894)</f>
        <v>20.96</v>
      </c>
      <c r="G1894">
        <v>142787515</v>
      </c>
      <c r="H1894">
        <f>SUMIFS($G:$G,$E:$E,18.51,'RAW2'!$A:$A,'RAW2'!A1894)</f>
        <v>62298328</v>
      </c>
      <c r="I1894" s="1" t="str">
        <f>VLOOKUP(A1894,'volatile collection data'!$G$6:$H$69,2,FALSE)</f>
        <v>D</v>
      </c>
      <c r="J1894" s="1">
        <f>VLOOKUP(A1894,'volatile collection data'!$G$6:$I$69,3,FALSE)</f>
        <v>2</v>
      </c>
      <c r="K1894" s="1" t="str">
        <f>VLOOKUP(A1894,'volatile collection data'!$G$6:$N$69,8,FALSE)</f>
        <v>24B</v>
      </c>
      <c r="L1894" s="1">
        <f>VLOOKUP(A1894,'volatile collection data'!$G$6:$J$69,4,FALSE)</f>
        <v>4.59</v>
      </c>
      <c r="M1894" s="1">
        <f>VLOOKUP($A1894,'volatile collection data'!$G$6:$M$69,6,FALSE)</f>
        <v>13</v>
      </c>
      <c r="N1894" s="1">
        <f>VLOOKUP($A1894,'volatile collection data'!$G$6:$M$69,7,FALSE)</f>
        <v>4.59</v>
      </c>
      <c r="O1894" s="1">
        <f>VLOOKUP(A1894,'volatile collection data'!$G$6:$K$69,5,FALSE)</f>
        <v>0</v>
      </c>
      <c r="P1894" s="1" t="str">
        <f t="shared" si="177"/>
        <v>2D</v>
      </c>
      <c r="Q1894">
        <f t="shared" si="175"/>
        <v>2.4967276061998107</v>
      </c>
      <c r="R1894" t="str">
        <f t="shared" si="178"/>
        <v>24B_0-D&amp;4.59%4.59@13</v>
      </c>
      <c r="S1894" t="str">
        <f t="shared" si="179"/>
        <v>2D-24B-VCS-Loc-22</v>
      </c>
      <c r="T1894" t="str">
        <f>IFERROR(IF(VLOOKUP(S1894,Bad!$A:$A,1,FALSE)='RAW2'!S1894,"yes","no"),"no")</f>
        <v>no</v>
      </c>
      <c r="U1894" t="str">
        <f>IFERROR(VLOOKUP(F1894,compounds!$A:$B,2,FALSE),"")</f>
        <v/>
      </c>
      <c r="V1894" t="str">
        <f>VLOOKUP(B1894,'volatile collection data'!$O:$P,2,FALSE)</f>
        <v>27.apr.22 24</v>
      </c>
    </row>
    <row r="1895" spans="1:22" x14ac:dyDescent="0.2">
      <c r="A1895" t="s">
        <v>365</v>
      </c>
      <c r="B1895" s="1" t="str">
        <f t="shared" si="176"/>
        <v>2D</v>
      </c>
      <c r="C1895">
        <v>21.067</v>
      </c>
      <c r="D1895">
        <f t="shared" si="174"/>
        <v>21.07</v>
      </c>
      <c r="E1895">
        <f>VLOOKUP(D1895,'Peak Combiner'!$A$5:$D$4980,4,FALSE)</f>
        <v>21.07</v>
      </c>
      <c r="F1895">
        <f>IFERROR(VLOOKUP(D1895,rt_comb!$A:$B,2,FALSE),D1895)</f>
        <v>21.07</v>
      </c>
      <c r="G1895">
        <v>61864558</v>
      </c>
      <c r="H1895">
        <f>SUMIFS($G:$G,$E:$E,18.51,'RAW2'!$A:$A,'RAW2'!A1895)</f>
        <v>62298328</v>
      </c>
      <c r="I1895" s="1" t="str">
        <f>VLOOKUP(A1895,'volatile collection data'!$G$6:$H$69,2,FALSE)</f>
        <v>D</v>
      </c>
      <c r="J1895" s="1">
        <f>VLOOKUP(A1895,'volatile collection data'!$G$6:$I$69,3,FALSE)</f>
        <v>2</v>
      </c>
      <c r="K1895" s="1" t="str">
        <f>VLOOKUP(A1895,'volatile collection data'!$G$6:$N$69,8,FALSE)</f>
        <v>24B</v>
      </c>
      <c r="L1895" s="1">
        <f>VLOOKUP(A1895,'volatile collection data'!$G$6:$J$69,4,FALSE)</f>
        <v>4.59</v>
      </c>
      <c r="M1895" s="1">
        <f>VLOOKUP($A1895,'volatile collection data'!$G$6:$M$69,6,FALSE)</f>
        <v>13</v>
      </c>
      <c r="N1895" s="1">
        <f>VLOOKUP($A1895,'volatile collection data'!$G$6:$M$69,7,FALSE)</f>
        <v>4.59</v>
      </c>
      <c r="O1895" s="1">
        <f>VLOOKUP(A1895,'volatile collection data'!$G$6:$K$69,5,FALSE)</f>
        <v>0</v>
      </c>
      <c r="P1895" s="1" t="str">
        <f t="shared" si="177"/>
        <v>2D</v>
      </c>
      <c r="Q1895">
        <f t="shared" si="175"/>
        <v>1.0817398832380365</v>
      </c>
      <c r="R1895" t="str">
        <f t="shared" si="178"/>
        <v>24B_0-D&amp;4.59%4.59@13</v>
      </c>
      <c r="S1895" t="str">
        <f t="shared" si="179"/>
        <v>2D-24B-VCS-Loc-22</v>
      </c>
      <c r="T1895" t="str">
        <f>IFERROR(IF(VLOOKUP(S1895,Bad!$A:$A,1,FALSE)='RAW2'!S1895,"yes","no"),"no")</f>
        <v>no</v>
      </c>
      <c r="U1895" t="str">
        <f>IFERROR(VLOOKUP(F1895,compounds!$A:$B,2,FALSE),"")</f>
        <v/>
      </c>
      <c r="V1895" t="str">
        <f>VLOOKUP(B1895,'volatile collection data'!$O:$P,2,FALSE)</f>
        <v>27.apr.22 24</v>
      </c>
    </row>
    <row r="1896" spans="1:22" x14ac:dyDescent="0.2">
      <c r="A1896" t="s">
        <v>365</v>
      </c>
      <c r="B1896" s="1" t="str">
        <f t="shared" si="176"/>
        <v>2D</v>
      </c>
      <c r="C1896">
        <v>21.271000000000001</v>
      </c>
      <c r="D1896">
        <f t="shared" si="174"/>
        <v>21.27</v>
      </c>
      <c r="E1896">
        <f>VLOOKUP(D1896,'Peak Combiner'!$A$5:$D$4980,4,FALSE)</f>
        <v>21.27</v>
      </c>
      <c r="F1896">
        <f>IFERROR(VLOOKUP(D1896,rt_comb!$A:$B,2,FALSE),D1896)</f>
        <v>21.27</v>
      </c>
      <c r="G1896">
        <v>44330008</v>
      </c>
      <c r="H1896">
        <f>SUMIFS($G:$G,$E:$E,18.51,'RAW2'!$A:$A,'RAW2'!A1896)</f>
        <v>62298328</v>
      </c>
      <c r="I1896" s="1" t="str">
        <f>VLOOKUP(A1896,'volatile collection data'!$G$6:$H$69,2,FALSE)</f>
        <v>D</v>
      </c>
      <c r="J1896" s="1">
        <f>VLOOKUP(A1896,'volatile collection data'!$G$6:$I$69,3,FALSE)</f>
        <v>2</v>
      </c>
      <c r="K1896" s="1" t="str">
        <f>VLOOKUP(A1896,'volatile collection data'!$G$6:$N$69,8,FALSE)</f>
        <v>24B</v>
      </c>
      <c r="L1896" s="1">
        <f>VLOOKUP(A1896,'volatile collection data'!$G$6:$J$69,4,FALSE)</f>
        <v>4.59</v>
      </c>
      <c r="M1896" s="1">
        <f>VLOOKUP($A1896,'volatile collection data'!$G$6:$M$69,6,FALSE)</f>
        <v>13</v>
      </c>
      <c r="N1896" s="1">
        <f>VLOOKUP($A1896,'volatile collection data'!$G$6:$M$69,7,FALSE)</f>
        <v>4.59</v>
      </c>
      <c r="O1896" s="1">
        <f>VLOOKUP(A1896,'volatile collection data'!$G$6:$K$69,5,FALSE)</f>
        <v>0</v>
      </c>
      <c r="P1896" s="1" t="str">
        <f t="shared" si="177"/>
        <v>2D</v>
      </c>
      <c r="Q1896">
        <f t="shared" si="175"/>
        <v>0.77513748142937056</v>
      </c>
      <c r="R1896" t="str">
        <f t="shared" si="178"/>
        <v>24B_0-D&amp;4.59%4.59@13</v>
      </c>
      <c r="S1896" t="str">
        <f t="shared" si="179"/>
        <v>2D-24B-VCS-Loc-22</v>
      </c>
      <c r="T1896" t="str">
        <f>IFERROR(IF(VLOOKUP(S1896,Bad!$A:$A,1,FALSE)='RAW2'!S1896,"yes","no"),"no")</f>
        <v>no</v>
      </c>
      <c r="U1896" t="str">
        <f>IFERROR(VLOOKUP(F1896,compounds!$A:$B,2,FALSE),"")</f>
        <v/>
      </c>
      <c r="V1896" t="str">
        <f>VLOOKUP(B1896,'volatile collection data'!$O:$P,2,FALSE)</f>
        <v>27.apr.22 24</v>
      </c>
    </row>
    <row r="1897" spans="1:22" x14ac:dyDescent="0.2">
      <c r="A1897" t="s">
        <v>365</v>
      </c>
      <c r="B1897" s="1" t="str">
        <f t="shared" si="176"/>
        <v>2D</v>
      </c>
      <c r="C1897">
        <v>21.445</v>
      </c>
      <c r="D1897">
        <f t="shared" si="174"/>
        <v>21.45</v>
      </c>
      <c r="E1897">
        <f>VLOOKUP(D1897,'Peak Combiner'!$A$5:$D$4980,4,FALSE)</f>
        <v>21.45</v>
      </c>
      <c r="F1897">
        <f>IFERROR(VLOOKUP(D1897,rt_comb!$A:$B,2,FALSE),D1897)</f>
        <v>21.45</v>
      </c>
      <c r="G1897">
        <v>105927074</v>
      </c>
      <c r="H1897">
        <f>SUMIFS($G:$G,$E:$E,18.51,'RAW2'!$A:$A,'RAW2'!A1897)</f>
        <v>62298328</v>
      </c>
      <c r="I1897" s="1" t="str">
        <f>VLOOKUP(A1897,'volatile collection data'!$G$6:$H$69,2,FALSE)</f>
        <v>D</v>
      </c>
      <c r="J1897" s="1">
        <f>VLOOKUP(A1897,'volatile collection data'!$G$6:$I$69,3,FALSE)</f>
        <v>2</v>
      </c>
      <c r="K1897" s="1" t="str">
        <f>VLOOKUP(A1897,'volatile collection data'!$G$6:$N$69,8,FALSE)</f>
        <v>24B</v>
      </c>
      <c r="L1897" s="1">
        <f>VLOOKUP(A1897,'volatile collection data'!$G$6:$J$69,4,FALSE)</f>
        <v>4.59</v>
      </c>
      <c r="M1897" s="1">
        <f>VLOOKUP($A1897,'volatile collection data'!$G$6:$M$69,6,FALSE)</f>
        <v>13</v>
      </c>
      <c r="N1897" s="1">
        <f>VLOOKUP($A1897,'volatile collection data'!$G$6:$M$69,7,FALSE)</f>
        <v>4.59</v>
      </c>
      <c r="O1897" s="1">
        <f>VLOOKUP(A1897,'volatile collection data'!$G$6:$K$69,5,FALSE)</f>
        <v>0</v>
      </c>
      <c r="P1897" s="1" t="str">
        <f t="shared" si="177"/>
        <v>2D</v>
      </c>
      <c r="Q1897">
        <f t="shared" si="175"/>
        <v>1.8522001023672849</v>
      </c>
      <c r="R1897" t="str">
        <f t="shared" si="178"/>
        <v>24B_0-D&amp;4.59%4.59@13</v>
      </c>
      <c r="S1897" t="str">
        <f t="shared" si="179"/>
        <v>2D-24B-VCS-Loc-22</v>
      </c>
      <c r="T1897" t="str">
        <f>IFERROR(IF(VLOOKUP(S1897,Bad!$A:$A,1,FALSE)='RAW2'!S1897,"yes","no"),"no")</f>
        <v>no</v>
      </c>
      <c r="U1897" t="str">
        <f>IFERROR(VLOOKUP(F1897,compounds!$A:$B,2,FALSE),"")</f>
        <v/>
      </c>
      <c r="V1897" t="str">
        <f>VLOOKUP(B1897,'volatile collection data'!$O:$P,2,FALSE)</f>
        <v>27.apr.22 24</v>
      </c>
    </row>
    <row r="1898" spans="1:22" x14ac:dyDescent="0.2">
      <c r="A1898" t="s">
        <v>365</v>
      </c>
      <c r="B1898" s="1" t="str">
        <f t="shared" si="176"/>
        <v>2D</v>
      </c>
      <c r="C1898">
        <v>21.521999999999998</v>
      </c>
      <c r="D1898">
        <f t="shared" si="174"/>
        <v>21.52</v>
      </c>
      <c r="E1898">
        <f>VLOOKUP(D1898,'Peak Combiner'!$A$5:$D$4980,4,FALSE)</f>
        <v>21.52</v>
      </c>
      <c r="F1898">
        <f>IFERROR(VLOOKUP(D1898,rt_comb!$A:$B,2,FALSE),D1898)</f>
        <v>21.52</v>
      </c>
      <c r="G1898">
        <v>10907959</v>
      </c>
      <c r="H1898">
        <f>SUMIFS($G:$G,$E:$E,18.51,'RAW2'!$A:$A,'RAW2'!A1898)</f>
        <v>62298328</v>
      </c>
      <c r="I1898" s="1" t="str">
        <f>VLOOKUP(A1898,'volatile collection data'!$G$6:$H$69,2,FALSE)</f>
        <v>D</v>
      </c>
      <c r="J1898" s="1">
        <f>VLOOKUP(A1898,'volatile collection data'!$G$6:$I$69,3,FALSE)</f>
        <v>2</v>
      </c>
      <c r="K1898" s="1" t="str">
        <f>VLOOKUP(A1898,'volatile collection data'!$G$6:$N$69,8,FALSE)</f>
        <v>24B</v>
      </c>
      <c r="L1898" s="1">
        <f>VLOOKUP(A1898,'volatile collection data'!$G$6:$J$69,4,FALSE)</f>
        <v>4.59</v>
      </c>
      <c r="M1898" s="1">
        <f>VLOOKUP($A1898,'volatile collection data'!$G$6:$M$69,6,FALSE)</f>
        <v>13</v>
      </c>
      <c r="N1898" s="1">
        <f>VLOOKUP($A1898,'volatile collection data'!$G$6:$M$69,7,FALSE)</f>
        <v>4.59</v>
      </c>
      <c r="O1898" s="1">
        <f>VLOOKUP(A1898,'volatile collection data'!$G$6:$K$69,5,FALSE)</f>
        <v>0</v>
      </c>
      <c r="P1898" s="1" t="str">
        <f t="shared" si="177"/>
        <v>2D</v>
      </c>
      <c r="Q1898">
        <f t="shared" si="175"/>
        <v>0.19073237854581113</v>
      </c>
      <c r="R1898" t="str">
        <f t="shared" si="178"/>
        <v>24B_0-D&amp;4.59%4.59@13</v>
      </c>
      <c r="S1898" t="str">
        <f t="shared" si="179"/>
        <v>2D-24B-VCS-Loc-22</v>
      </c>
      <c r="T1898" t="str">
        <f>IFERROR(IF(VLOOKUP(S1898,Bad!$A:$A,1,FALSE)='RAW2'!S1898,"yes","no"),"no")</f>
        <v>no</v>
      </c>
      <c r="U1898" t="str">
        <f>IFERROR(VLOOKUP(F1898,compounds!$A:$B,2,FALSE),"")</f>
        <v/>
      </c>
      <c r="V1898" t="str">
        <f>VLOOKUP(B1898,'volatile collection data'!$O:$P,2,FALSE)</f>
        <v>27.apr.22 24</v>
      </c>
    </row>
    <row r="1899" spans="1:22" x14ac:dyDescent="0.2">
      <c r="A1899" t="s">
        <v>365</v>
      </c>
      <c r="B1899" s="1" t="str">
        <f t="shared" si="176"/>
        <v>2D</v>
      </c>
      <c r="C1899">
        <v>21.603000000000002</v>
      </c>
      <c r="D1899">
        <f t="shared" si="174"/>
        <v>21.6</v>
      </c>
      <c r="E1899">
        <f>VLOOKUP(D1899,'Peak Combiner'!$A$5:$D$4980,4,FALSE)</f>
        <v>21.6</v>
      </c>
      <c r="F1899">
        <f>IFERROR(VLOOKUP(D1899,rt_comb!$A:$B,2,FALSE),D1899)</f>
        <v>21.6</v>
      </c>
      <c r="G1899">
        <v>43878264</v>
      </c>
      <c r="H1899">
        <f>SUMIFS($G:$G,$E:$E,18.51,'RAW2'!$A:$A,'RAW2'!A1899)</f>
        <v>62298328</v>
      </c>
      <c r="I1899" s="1" t="str">
        <f>VLOOKUP(A1899,'volatile collection data'!$G$6:$H$69,2,FALSE)</f>
        <v>D</v>
      </c>
      <c r="J1899" s="1">
        <f>VLOOKUP(A1899,'volatile collection data'!$G$6:$I$69,3,FALSE)</f>
        <v>2</v>
      </c>
      <c r="K1899" s="1" t="str">
        <f>VLOOKUP(A1899,'volatile collection data'!$G$6:$N$69,8,FALSE)</f>
        <v>24B</v>
      </c>
      <c r="L1899" s="1">
        <f>VLOOKUP(A1899,'volatile collection data'!$G$6:$J$69,4,FALSE)</f>
        <v>4.59</v>
      </c>
      <c r="M1899" s="1">
        <f>VLOOKUP($A1899,'volatile collection data'!$G$6:$M$69,6,FALSE)</f>
        <v>13</v>
      </c>
      <c r="N1899" s="1">
        <f>VLOOKUP($A1899,'volatile collection data'!$G$6:$M$69,7,FALSE)</f>
        <v>4.59</v>
      </c>
      <c r="O1899" s="1">
        <f>VLOOKUP(A1899,'volatile collection data'!$G$6:$K$69,5,FALSE)</f>
        <v>0</v>
      </c>
      <c r="P1899" s="1" t="str">
        <f t="shared" si="177"/>
        <v>2D</v>
      </c>
      <c r="Q1899">
        <f t="shared" si="175"/>
        <v>0.76723845947541935</v>
      </c>
      <c r="R1899" t="str">
        <f t="shared" si="178"/>
        <v>24B_0-D&amp;4.59%4.59@13</v>
      </c>
      <c r="S1899" t="str">
        <f t="shared" si="179"/>
        <v>2D-24B-VCS-Loc-22</v>
      </c>
      <c r="T1899" t="str">
        <f>IFERROR(IF(VLOOKUP(S1899,Bad!$A:$A,1,FALSE)='RAW2'!S1899,"yes","no"),"no")</f>
        <v>no</v>
      </c>
      <c r="U1899" t="str">
        <f>IFERROR(VLOOKUP(F1899,compounds!$A:$B,2,FALSE),"")</f>
        <v/>
      </c>
      <c r="V1899" t="str">
        <f>VLOOKUP(B1899,'volatile collection data'!$O:$P,2,FALSE)</f>
        <v>27.apr.22 24</v>
      </c>
    </row>
    <row r="1900" spans="1:22" x14ac:dyDescent="0.2">
      <c r="A1900" t="s">
        <v>365</v>
      </c>
      <c r="B1900" s="1" t="str">
        <f t="shared" si="176"/>
        <v>2D</v>
      </c>
      <c r="C1900">
        <v>21.76</v>
      </c>
      <c r="D1900">
        <f t="shared" si="174"/>
        <v>21.76</v>
      </c>
      <c r="E1900">
        <f>VLOOKUP(D1900,'Peak Combiner'!$A$5:$D$4980,4,FALSE)</f>
        <v>21.76</v>
      </c>
      <c r="F1900">
        <f>IFERROR(VLOOKUP(D1900,rt_comb!$A:$B,2,FALSE),D1900)</f>
        <v>21.76</v>
      </c>
      <c r="G1900">
        <v>45667607</v>
      </c>
      <c r="H1900">
        <f>SUMIFS($G:$G,$E:$E,18.51,'RAW2'!$A:$A,'RAW2'!A1900)</f>
        <v>62298328</v>
      </c>
      <c r="I1900" s="1" t="str">
        <f>VLOOKUP(A1900,'volatile collection data'!$G$6:$H$69,2,FALSE)</f>
        <v>D</v>
      </c>
      <c r="J1900" s="1">
        <f>VLOOKUP(A1900,'volatile collection data'!$G$6:$I$69,3,FALSE)</f>
        <v>2</v>
      </c>
      <c r="K1900" s="1" t="str">
        <f>VLOOKUP(A1900,'volatile collection data'!$G$6:$N$69,8,FALSE)</f>
        <v>24B</v>
      </c>
      <c r="L1900" s="1">
        <f>VLOOKUP(A1900,'volatile collection data'!$G$6:$J$69,4,FALSE)</f>
        <v>4.59</v>
      </c>
      <c r="M1900" s="1">
        <f>VLOOKUP($A1900,'volatile collection data'!$G$6:$M$69,6,FALSE)</f>
        <v>13</v>
      </c>
      <c r="N1900" s="1">
        <f>VLOOKUP($A1900,'volatile collection data'!$G$6:$M$69,7,FALSE)</f>
        <v>4.59</v>
      </c>
      <c r="O1900" s="1">
        <f>VLOOKUP(A1900,'volatile collection data'!$G$6:$K$69,5,FALSE)</f>
        <v>0</v>
      </c>
      <c r="P1900" s="1" t="str">
        <f t="shared" si="177"/>
        <v>2D</v>
      </c>
      <c r="Q1900">
        <f t="shared" si="175"/>
        <v>0.7985262234305549</v>
      </c>
      <c r="R1900" t="str">
        <f t="shared" si="178"/>
        <v>24B_0-D&amp;4.59%4.59@13</v>
      </c>
      <c r="S1900" t="str">
        <f t="shared" si="179"/>
        <v>2D-24B-VCS-Loc-22</v>
      </c>
      <c r="T1900" t="str">
        <f>IFERROR(IF(VLOOKUP(S1900,Bad!$A:$A,1,FALSE)='RAW2'!S1900,"yes","no"),"no")</f>
        <v>no</v>
      </c>
      <c r="U1900" t="str">
        <f>IFERROR(VLOOKUP(F1900,compounds!$A:$B,2,FALSE),"")</f>
        <v/>
      </c>
      <c r="V1900" t="str">
        <f>VLOOKUP(B1900,'volatile collection data'!$O:$P,2,FALSE)</f>
        <v>27.apr.22 24</v>
      </c>
    </row>
    <row r="1901" spans="1:22" x14ac:dyDescent="0.2">
      <c r="A1901" t="s">
        <v>365</v>
      </c>
      <c r="B1901" s="1" t="str">
        <f t="shared" si="176"/>
        <v>2D</v>
      </c>
      <c r="C1901">
        <v>21.891999999999999</v>
      </c>
      <c r="D1901">
        <f t="shared" si="174"/>
        <v>21.89</v>
      </c>
      <c r="E1901">
        <f>VLOOKUP(D1901,'Peak Combiner'!$A$5:$D$4980,4,FALSE)</f>
        <v>21.89</v>
      </c>
      <c r="F1901">
        <f>IFERROR(VLOOKUP(D1901,rt_comb!$A:$B,2,FALSE),D1901)</f>
        <v>21.89</v>
      </c>
      <c r="G1901">
        <v>43672169</v>
      </c>
      <c r="H1901">
        <f>SUMIFS($G:$G,$E:$E,18.51,'RAW2'!$A:$A,'RAW2'!A1901)</f>
        <v>62298328</v>
      </c>
      <c r="I1901" s="1" t="str">
        <f>VLOOKUP(A1901,'volatile collection data'!$G$6:$H$69,2,FALSE)</f>
        <v>D</v>
      </c>
      <c r="J1901" s="1">
        <f>VLOOKUP(A1901,'volatile collection data'!$G$6:$I$69,3,FALSE)</f>
        <v>2</v>
      </c>
      <c r="K1901" s="1" t="str">
        <f>VLOOKUP(A1901,'volatile collection data'!$G$6:$N$69,8,FALSE)</f>
        <v>24B</v>
      </c>
      <c r="L1901" s="1">
        <f>VLOOKUP(A1901,'volatile collection data'!$G$6:$J$69,4,FALSE)</f>
        <v>4.59</v>
      </c>
      <c r="M1901" s="1">
        <f>VLOOKUP($A1901,'volatile collection data'!$G$6:$M$69,6,FALSE)</f>
        <v>13</v>
      </c>
      <c r="N1901" s="1">
        <f>VLOOKUP($A1901,'volatile collection data'!$G$6:$M$69,7,FALSE)</f>
        <v>4.59</v>
      </c>
      <c r="O1901" s="1">
        <f>VLOOKUP(A1901,'volatile collection data'!$G$6:$K$69,5,FALSE)</f>
        <v>0</v>
      </c>
      <c r="P1901" s="1" t="str">
        <f t="shared" si="177"/>
        <v>2D</v>
      </c>
      <c r="Q1901">
        <f t="shared" si="175"/>
        <v>0.76363476151905563</v>
      </c>
      <c r="R1901" t="str">
        <f t="shared" si="178"/>
        <v>24B_0-D&amp;4.59%4.59@13</v>
      </c>
      <c r="S1901" t="str">
        <f t="shared" si="179"/>
        <v>2D-24B-VCS-Loc-22</v>
      </c>
      <c r="T1901" t="str">
        <f>IFERROR(IF(VLOOKUP(S1901,Bad!$A:$A,1,FALSE)='RAW2'!S1901,"yes","no"),"no")</f>
        <v>no</v>
      </c>
      <c r="U1901" t="str">
        <f>IFERROR(VLOOKUP(F1901,compounds!$A:$B,2,FALSE),"")</f>
        <v/>
      </c>
      <c r="V1901" t="str">
        <f>VLOOKUP(B1901,'volatile collection data'!$O:$P,2,FALSE)</f>
        <v>27.apr.22 24</v>
      </c>
    </row>
    <row r="1902" spans="1:22" x14ac:dyDescent="0.2">
      <c r="A1902" t="s">
        <v>365</v>
      </c>
      <c r="B1902" s="1" t="str">
        <f t="shared" si="176"/>
        <v>2D</v>
      </c>
      <c r="C1902">
        <v>22.067</v>
      </c>
      <c r="D1902">
        <f t="shared" si="174"/>
        <v>22.07</v>
      </c>
      <c r="E1902">
        <f>VLOOKUP(D1902,'Peak Combiner'!$A$5:$D$4980,4,FALSE)</f>
        <v>22.07</v>
      </c>
      <c r="F1902">
        <f>IFERROR(VLOOKUP(D1902,rt_comb!$A:$B,2,FALSE),D1902)</f>
        <v>22.07</v>
      </c>
      <c r="G1902">
        <v>61737431</v>
      </c>
      <c r="H1902">
        <f>SUMIFS($G:$G,$E:$E,18.51,'RAW2'!$A:$A,'RAW2'!A1902)</f>
        <v>62298328</v>
      </c>
      <c r="I1902" s="1" t="str">
        <f>VLOOKUP(A1902,'volatile collection data'!$G$6:$H$69,2,FALSE)</f>
        <v>D</v>
      </c>
      <c r="J1902" s="1">
        <f>VLOOKUP(A1902,'volatile collection data'!$G$6:$I$69,3,FALSE)</f>
        <v>2</v>
      </c>
      <c r="K1902" s="1" t="str">
        <f>VLOOKUP(A1902,'volatile collection data'!$G$6:$N$69,8,FALSE)</f>
        <v>24B</v>
      </c>
      <c r="L1902" s="1">
        <f>VLOOKUP(A1902,'volatile collection data'!$G$6:$J$69,4,FALSE)</f>
        <v>4.59</v>
      </c>
      <c r="M1902" s="1">
        <f>VLOOKUP($A1902,'volatile collection data'!$G$6:$M$69,6,FALSE)</f>
        <v>13</v>
      </c>
      <c r="N1902" s="1">
        <f>VLOOKUP($A1902,'volatile collection data'!$G$6:$M$69,7,FALSE)</f>
        <v>4.59</v>
      </c>
      <c r="O1902" s="1">
        <f>VLOOKUP(A1902,'volatile collection data'!$G$6:$K$69,5,FALSE)</f>
        <v>0</v>
      </c>
      <c r="P1902" s="1" t="str">
        <f t="shared" si="177"/>
        <v>2D</v>
      </c>
      <c r="Q1902">
        <f t="shared" si="175"/>
        <v>1.0795169893779299</v>
      </c>
      <c r="R1902" t="str">
        <f t="shared" si="178"/>
        <v>24B_0-D&amp;4.59%4.59@13</v>
      </c>
      <c r="S1902" t="str">
        <f t="shared" si="179"/>
        <v>2D-24B-VCS-Loc-22</v>
      </c>
      <c r="T1902" t="str">
        <f>IFERROR(IF(VLOOKUP(S1902,Bad!$A:$A,1,FALSE)='RAW2'!S1902,"yes","no"),"no")</f>
        <v>no</v>
      </c>
      <c r="U1902" t="str">
        <f>IFERROR(VLOOKUP(F1902,compounds!$A:$B,2,FALSE),"")</f>
        <v/>
      </c>
      <c r="V1902" t="str">
        <f>VLOOKUP(B1902,'volatile collection data'!$O:$P,2,FALSE)</f>
        <v>27.apr.22 24</v>
      </c>
    </row>
    <row r="1903" spans="1:22" x14ac:dyDescent="0.2">
      <c r="A1903" t="s">
        <v>365</v>
      </c>
      <c r="B1903" s="1" t="str">
        <f t="shared" si="176"/>
        <v>2D</v>
      </c>
      <c r="C1903">
        <v>22.169</v>
      </c>
      <c r="D1903">
        <f t="shared" si="174"/>
        <v>22.17</v>
      </c>
      <c r="E1903">
        <f>VLOOKUP(D1903,'Peak Combiner'!$A$5:$D$4980,4,FALSE)</f>
        <v>22.17</v>
      </c>
      <c r="F1903">
        <f>IFERROR(VLOOKUP(D1903,rt_comb!$A:$B,2,FALSE),D1903)</f>
        <v>22.18</v>
      </c>
      <c r="G1903">
        <v>26355804</v>
      </c>
      <c r="H1903">
        <f>SUMIFS($G:$G,$E:$E,18.51,'RAW2'!$A:$A,'RAW2'!A1903)</f>
        <v>62298328</v>
      </c>
      <c r="I1903" s="1" t="str">
        <f>VLOOKUP(A1903,'volatile collection data'!$G$6:$H$69,2,FALSE)</f>
        <v>D</v>
      </c>
      <c r="J1903" s="1">
        <f>VLOOKUP(A1903,'volatile collection data'!$G$6:$I$69,3,FALSE)</f>
        <v>2</v>
      </c>
      <c r="K1903" s="1" t="str">
        <f>VLOOKUP(A1903,'volatile collection data'!$G$6:$N$69,8,FALSE)</f>
        <v>24B</v>
      </c>
      <c r="L1903" s="1">
        <f>VLOOKUP(A1903,'volatile collection data'!$G$6:$J$69,4,FALSE)</f>
        <v>4.59</v>
      </c>
      <c r="M1903" s="1">
        <f>VLOOKUP($A1903,'volatile collection data'!$G$6:$M$69,6,FALSE)</f>
        <v>13</v>
      </c>
      <c r="N1903" s="1">
        <f>VLOOKUP($A1903,'volatile collection data'!$G$6:$M$69,7,FALSE)</f>
        <v>4.59</v>
      </c>
      <c r="O1903" s="1">
        <f>VLOOKUP(A1903,'volatile collection data'!$G$6:$K$69,5,FALSE)</f>
        <v>0</v>
      </c>
      <c r="P1903" s="1" t="str">
        <f t="shared" si="177"/>
        <v>2D</v>
      </c>
      <c r="Q1903">
        <f t="shared" si="175"/>
        <v>0.46084745875990207</v>
      </c>
      <c r="R1903" t="str">
        <f t="shared" si="178"/>
        <v>24B_0-D&amp;4.59%4.59@13</v>
      </c>
      <c r="S1903" t="str">
        <f t="shared" si="179"/>
        <v>2D-24B-VCS-Loc-22</v>
      </c>
      <c r="T1903" t="str">
        <f>IFERROR(IF(VLOOKUP(S1903,Bad!$A:$A,1,FALSE)='RAW2'!S1903,"yes","no"),"no")</f>
        <v>no</v>
      </c>
      <c r="U1903" t="str">
        <f>IFERROR(VLOOKUP(F1903,compounds!$A:$B,2,FALSE),"")</f>
        <v>humulene</v>
      </c>
      <c r="V1903" t="str">
        <f>VLOOKUP(B1903,'volatile collection data'!$O:$P,2,FALSE)</f>
        <v>27.apr.22 24</v>
      </c>
    </row>
    <row r="1904" spans="1:22" x14ac:dyDescent="0.2">
      <c r="A1904" t="s">
        <v>365</v>
      </c>
      <c r="B1904" s="1" t="str">
        <f t="shared" si="176"/>
        <v>2D</v>
      </c>
      <c r="C1904">
        <v>22.257999999999999</v>
      </c>
      <c r="D1904">
        <f t="shared" si="174"/>
        <v>22.26</v>
      </c>
      <c r="E1904">
        <f>VLOOKUP(D1904,'Peak Combiner'!$A$5:$D$4980,4,FALSE)</f>
        <v>22.26</v>
      </c>
      <c r="F1904">
        <f>IFERROR(VLOOKUP(D1904,rt_comb!$A:$B,2,FALSE),D1904)</f>
        <v>22.26</v>
      </c>
      <c r="G1904">
        <v>17923461</v>
      </c>
      <c r="H1904">
        <f>SUMIFS($G:$G,$E:$E,18.51,'RAW2'!$A:$A,'RAW2'!A1904)</f>
        <v>62298328</v>
      </c>
      <c r="I1904" s="1" t="str">
        <f>VLOOKUP(A1904,'volatile collection data'!$G$6:$H$69,2,FALSE)</f>
        <v>D</v>
      </c>
      <c r="J1904" s="1">
        <f>VLOOKUP(A1904,'volatile collection data'!$G$6:$I$69,3,FALSE)</f>
        <v>2</v>
      </c>
      <c r="K1904" s="1" t="str">
        <f>VLOOKUP(A1904,'volatile collection data'!$G$6:$N$69,8,FALSE)</f>
        <v>24B</v>
      </c>
      <c r="L1904" s="1">
        <f>VLOOKUP(A1904,'volatile collection data'!$G$6:$J$69,4,FALSE)</f>
        <v>4.59</v>
      </c>
      <c r="M1904" s="1">
        <f>VLOOKUP($A1904,'volatile collection data'!$G$6:$M$69,6,FALSE)</f>
        <v>13</v>
      </c>
      <c r="N1904" s="1">
        <f>VLOOKUP($A1904,'volatile collection data'!$G$6:$M$69,7,FALSE)</f>
        <v>4.59</v>
      </c>
      <c r="O1904" s="1">
        <f>VLOOKUP(A1904,'volatile collection data'!$G$6:$K$69,5,FALSE)</f>
        <v>0</v>
      </c>
      <c r="P1904" s="1" t="str">
        <f t="shared" si="177"/>
        <v>2D</v>
      </c>
      <c r="Q1904">
        <f t="shared" si="175"/>
        <v>0.3134027500747924</v>
      </c>
      <c r="R1904" t="str">
        <f t="shared" si="178"/>
        <v>24B_0-D&amp;4.59%4.59@13</v>
      </c>
      <c r="S1904" t="str">
        <f t="shared" si="179"/>
        <v>2D-24B-VCS-Loc-22</v>
      </c>
      <c r="T1904" t="str">
        <f>IFERROR(IF(VLOOKUP(S1904,Bad!$A:$A,1,FALSE)='RAW2'!S1904,"yes","no"),"no")</f>
        <v>no</v>
      </c>
      <c r="U1904" t="str">
        <f>IFERROR(VLOOKUP(F1904,compounds!$A:$B,2,FALSE),"")</f>
        <v/>
      </c>
      <c r="V1904" t="str">
        <f>VLOOKUP(B1904,'volatile collection data'!$O:$P,2,FALSE)</f>
        <v>27.apr.22 24</v>
      </c>
    </row>
    <row r="1905" spans="1:22" x14ac:dyDescent="0.2">
      <c r="A1905" t="s">
        <v>365</v>
      </c>
      <c r="B1905" s="1" t="str">
        <f t="shared" si="176"/>
        <v>2D</v>
      </c>
      <c r="C1905">
        <v>22.32</v>
      </c>
      <c r="D1905">
        <f t="shared" si="174"/>
        <v>22.32</v>
      </c>
      <c r="E1905">
        <f>VLOOKUP(D1905,'Peak Combiner'!$A$5:$D$4980,4,FALSE)</f>
        <v>22.32</v>
      </c>
      <c r="F1905">
        <f>IFERROR(VLOOKUP(D1905,rt_comb!$A:$B,2,FALSE),D1905)</f>
        <v>22.32</v>
      </c>
      <c r="G1905">
        <v>10309384</v>
      </c>
      <c r="H1905">
        <f>SUMIFS($G:$G,$E:$E,18.51,'RAW2'!$A:$A,'RAW2'!A1905)</f>
        <v>62298328</v>
      </c>
      <c r="I1905" s="1" t="str">
        <f>VLOOKUP(A1905,'volatile collection data'!$G$6:$H$69,2,FALSE)</f>
        <v>D</v>
      </c>
      <c r="J1905" s="1">
        <f>VLOOKUP(A1905,'volatile collection data'!$G$6:$I$69,3,FALSE)</f>
        <v>2</v>
      </c>
      <c r="K1905" s="1" t="str">
        <f>VLOOKUP(A1905,'volatile collection data'!$G$6:$N$69,8,FALSE)</f>
        <v>24B</v>
      </c>
      <c r="L1905" s="1">
        <f>VLOOKUP(A1905,'volatile collection data'!$G$6:$J$69,4,FALSE)</f>
        <v>4.59</v>
      </c>
      <c r="M1905" s="1">
        <f>VLOOKUP($A1905,'volatile collection data'!$G$6:$M$69,6,FALSE)</f>
        <v>13</v>
      </c>
      <c r="N1905" s="1">
        <f>VLOOKUP($A1905,'volatile collection data'!$G$6:$M$69,7,FALSE)</f>
        <v>4.59</v>
      </c>
      <c r="O1905" s="1">
        <f>VLOOKUP(A1905,'volatile collection data'!$G$6:$K$69,5,FALSE)</f>
        <v>0</v>
      </c>
      <c r="P1905" s="1" t="str">
        <f t="shared" si="177"/>
        <v>2D</v>
      </c>
      <c r="Q1905">
        <f t="shared" si="175"/>
        <v>0.18026592616108369</v>
      </c>
      <c r="R1905" t="str">
        <f t="shared" si="178"/>
        <v>24B_0-D&amp;4.59%4.59@13</v>
      </c>
      <c r="S1905" t="str">
        <f t="shared" si="179"/>
        <v>2D-24B-VCS-Loc-22</v>
      </c>
      <c r="T1905" t="str">
        <f>IFERROR(IF(VLOOKUP(S1905,Bad!$A:$A,1,FALSE)='RAW2'!S1905,"yes","no"),"no")</f>
        <v>no</v>
      </c>
      <c r="U1905" t="str">
        <f>IFERROR(VLOOKUP(F1905,compounds!$A:$B,2,FALSE),"")</f>
        <v/>
      </c>
      <c r="V1905" t="str">
        <f>VLOOKUP(B1905,'volatile collection data'!$O:$P,2,FALSE)</f>
        <v>27.apr.22 24</v>
      </c>
    </row>
    <row r="1906" spans="1:22" x14ac:dyDescent="0.2">
      <c r="A1906" t="s">
        <v>365</v>
      </c>
      <c r="B1906" s="1" t="str">
        <f t="shared" si="176"/>
        <v>2D</v>
      </c>
      <c r="C1906">
        <v>22.393999999999998</v>
      </c>
      <c r="D1906">
        <f t="shared" si="174"/>
        <v>22.39</v>
      </c>
      <c r="E1906">
        <f>VLOOKUP(D1906,'Peak Combiner'!$A$5:$D$4980,4,FALSE)</f>
        <v>22.39</v>
      </c>
      <c r="F1906">
        <f>IFERROR(VLOOKUP(D1906,rt_comb!$A:$B,2,FALSE),D1906)</f>
        <v>22.39</v>
      </c>
      <c r="G1906">
        <v>27132204</v>
      </c>
      <c r="H1906">
        <f>SUMIFS($G:$G,$E:$E,18.51,'RAW2'!$A:$A,'RAW2'!A1906)</f>
        <v>62298328</v>
      </c>
      <c r="I1906" s="1" t="str">
        <f>VLOOKUP(A1906,'volatile collection data'!$G$6:$H$69,2,FALSE)</f>
        <v>D</v>
      </c>
      <c r="J1906" s="1">
        <f>VLOOKUP(A1906,'volatile collection data'!$G$6:$I$69,3,FALSE)</f>
        <v>2</v>
      </c>
      <c r="K1906" s="1" t="str">
        <f>VLOOKUP(A1906,'volatile collection data'!$G$6:$N$69,8,FALSE)</f>
        <v>24B</v>
      </c>
      <c r="L1906" s="1">
        <f>VLOOKUP(A1906,'volatile collection data'!$G$6:$J$69,4,FALSE)</f>
        <v>4.59</v>
      </c>
      <c r="M1906" s="1">
        <f>VLOOKUP($A1906,'volatile collection data'!$G$6:$M$69,6,FALSE)</f>
        <v>13</v>
      </c>
      <c r="N1906" s="1">
        <f>VLOOKUP($A1906,'volatile collection data'!$G$6:$M$69,7,FALSE)</f>
        <v>4.59</v>
      </c>
      <c r="O1906" s="1">
        <f>VLOOKUP(A1906,'volatile collection data'!$G$6:$K$69,5,FALSE)</f>
        <v>0</v>
      </c>
      <c r="P1906" s="1" t="str">
        <f t="shared" si="177"/>
        <v>2D</v>
      </c>
      <c r="Q1906">
        <f t="shared" si="175"/>
        <v>0.47442329074670803</v>
      </c>
      <c r="R1906" t="str">
        <f t="shared" si="178"/>
        <v>24B_0-D&amp;4.59%4.59@13</v>
      </c>
      <c r="S1906" t="str">
        <f t="shared" si="179"/>
        <v>2D-24B-VCS-Loc-22</v>
      </c>
      <c r="T1906" t="str">
        <f>IFERROR(IF(VLOOKUP(S1906,Bad!$A:$A,1,FALSE)='RAW2'!S1906,"yes","no"),"no")</f>
        <v>no</v>
      </c>
      <c r="U1906" t="str">
        <f>IFERROR(VLOOKUP(F1906,compounds!$A:$B,2,FALSE),"")</f>
        <v/>
      </c>
      <c r="V1906" t="str">
        <f>VLOOKUP(B1906,'volatile collection data'!$O:$P,2,FALSE)</f>
        <v>27.apr.22 24</v>
      </c>
    </row>
    <row r="1907" spans="1:22" x14ac:dyDescent="0.2">
      <c r="A1907" t="s">
        <v>365</v>
      </c>
      <c r="B1907" s="1" t="str">
        <f t="shared" si="176"/>
        <v>2D</v>
      </c>
      <c r="C1907">
        <v>22.491</v>
      </c>
      <c r="D1907">
        <f t="shared" si="174"/>
        <v>22.49</v>
      </c>
      <c r="E1907">
        <f>VLOOKUP(D1907,'Peak Combiner'!$A$5:$D$4980,4,FALSE)</f>
        <v>22.49</v>
      </c>
      <c r="F1907">
        <f>IFERROR(VLOOKUP(D1907,rt_comb!$A:$B,2,FALSE),D1907)</f>
        <v>22.49</v>
      </c>
      <c r="G1907">
        <v>49687334</v>
      </c>
      <c r="H1907">
        <f>SUMIFS($G:$G,$E:$E,18.51,'RAW2'!$A:$A,'RAW2'!A1907)</f>
        <v>62298328</v>
      </c>
      <c r="I1907" s="1" t="str">
        <f>VLOOKUP(A1907,'volatile collection data'!$G$6:$H$69,2,FALSE)</f>
        <v>D</v>
      </c>
      <c r="J1907" s="1">
        <f>VLOOKUP(A1907,'volatile collection data'!$G$6:$I$69,3,FALSE)</f>
        <v>2</v>
      </c>
      <c r="K1907" s="1" t="str">
        <f>VLOOKUP(A1907,'volatile collection data'!$G$6:$N$69,8,FALSE)</f>
        <v>24B</v>
      </c>
      <c r="L1907" s="1">
        <f>VLOOKUP(A1907,'volatile collection data'!$G$6:$J$69,4,FALSE)</f>
        <v>4.59</v>
      </c>
      <c r="M1907" s="1">
        <f>VLOOKUP($A1907,'volatile collection data'!$G$6:$M$69,6,FALSE)</f>
        <v>13</v>
      </c>
      <c r="N1907" s="1">
        <f>VLOOKUP($A1907,'volatile collection data'!$G$6:$M$69,7,FALSE)</f>
        <v>4.59</v>
      </c>
      <c r="O1907" s="1">
        <f>VLOOKUP(A1907,'volatile collection data'!$G$6:$K$69,5,FALSE)</f>
        <v>0</v>
      </c>
      <c r="P1907" s="1" t="str">
        <f t="shared" si="177"/>
        <v>2D</v>
      </c>
      <c r="Q1907">
        <f t="shared" si="175"/>
        <v>0.86881362475052859</v>
      </c>
      <c r="R1907" t="str">
        <f t="shared" si="178"/>
        <v>24B_0-D&amp;4.59%4.59@13</v>
      </c>
      <c r="S1907" t="str">
        <f t="shared" si="179"/>
        <v>2D-24B-VCS-Loc-22</v>
      </c>
      <c r="T1907" t="str">
        <f>IFERROR(IF(VLOOKUP(S1907,Bad!$A:$A,1,FALSE)='RAW2'!S1907,"yes","no"),"no")</f>
        <v>no</v>
      </c>
      <c r="U1907" t="str">
        <f>IFERROR(VLOOKUP(F1907,compounds!$A:$B,2,FALSE),"")</f>
        <v/>
      </c>
      <c r="V1907" t="str">
        <f>VLOOKUP(B1907,'volatile collection data'!$O:$P,2,FALSE)</f>
        <v>27.apr.22 24</v>
      </c>
    </row>
    <row r="1908" spans="1:22" x14ac:dyDescent="0.2">
      <c r="A1908" t="s">
        <v>365</v>
      </c>
      <c r="B1908" s="1" t="str">
        <f t="shared" si="176"/>
        <v>2D</v>
      </c>
      <c r="C1908">
        <v>22.632999999999999</v>
      </c>
      <c r="D1908">
        <f t="shared" si="174"/>
        <v>22.63</v>
      </c>
      <c r="E1908">
        <f>VLOOKUP(D1908,'Peak Combiner'!$A$5:$D$4980,4,FALSE)</f>
        <v>22.63</v>
      </c>
      <c r="F1908">
        <f>IFERROR(VLOOKUP(D1908,rt_comb!$A:$B,2,FALSE),D1908)</f>
        <v>22.63</v>
      </c>
      <c r="G1908">
        <v>56791907</v>
      </c>
      <c r="H1908">
        <f>SUMIFS($G:$G,$E:$E,18.51,'RAW2'!$A:$A,'RAW2'!A1908)</f>
        <v>62298328</v>
      </c>
      <c r="I1908" s="1" t="str">
        <f>VLOOKUP(A1908,'volatile collection data'!$G$6:$H$69,2,FALSE)</f>
        <v>D</v>
      </c>
      <c r="J1908" s="1">
        <f>VLOOKUP(A1908,'volatile collection data'!$G$6:$I$69,3,FALSE)</f>
        <v>2</v>
      </c>
      <c r="K1908" s="1" t="str">
        <f>VLOOKUP(A1908,'volatile collection data'!$G$6:$N$69,8,FALSE)</f>
        <v>24B</v>
      </c>
      <c r="L1908" s="1">
        <f>VLOOKUP(A1908,'volatile collection data'!$G$6:$J$69,4,FALSE)</f>
        <v>4.59</v>
      </c>
      <c r="M1908" s="1">
        <f>VLOOKUP($A1908,'volatile collection data'!$G$6:$M$69,6,FALSE)</f>
        <v>13</v>
      </c>
      <c r="N1908" s="1">
        <f>VLOOKUP($A1908,'volatile collection data'!$G$6:$M$69,7,FALSE)</f>
        <v>4.59</v>
      </c>
      <c r="O1908" s="1">
        <f>VLOOKUP(A1908,'volatile collection data'!$G$6:$K$69,5,FALSE)</f>
        <v>0</v>
      </c>
      <c r="P1908" s="1" t="str">
        <f t="shared" si="177"/>
        <v>2D</v>
      </c>
      <c r="Q1908">
        <f t="shared" si="175"/>
        <v>0.99304145755062889</v>
      </c>
      <c r="R1908" t="str">
        <f t="shared" si="178"/>
        <v>24B_0-D&amp;4.59%4.59@13</v>
      </c>
      <c r="S1908" t="str">
        <f t="shared" si="179"/>
        <v>2D-24B-VCS-Loc-22</v>
      </c>
      <c r="T1908" t="str">
        <f>IFERROR(IF(VLOOKUP(S1908,Bad!$A:$A,1,FALSE)='RAW2'!S1908,"yes","no"),"no")</f>
        <v>no</v>
      </c>
      <c r="U1908" t="str">
        <f>IFERROR(VLOOKUP(F1908,compounds!$A:$B,2,FALSE),"")</f>
        <v/>
      </c>
      <c r="V1908" t="str">
        <f>VLOOKUP(B1908,'volatile collection data'!$O:$P,2,FALSE)</f>
        <v>27.apr.22 24</v>
      </c>
    </row>
    <row r="1909" spans="1:22" x14ac:dyDescent="0.2">
      <c r="A1909" t="s">
        <v>365</v>
      </c>
      <c r="B1909" s="1" t="str">
        <f t="shared" si="176"/>
        <v>2D</v>
      </c>
      <c r="C1909">
        <v>22.745000000000001</v>
      </c>
      <c r="D1909">
        <f t="shared" si="174"/>
        <v>22.75</v>
      </c>
      <c r="E1909">
        <f>VLOOKUP(D1909,'Peak Combiner'!$A$5:$D$4980,4,FALSE)</f>
        <v>22.75</v>
      </c>
      <c r="F1909">
        <f>IFERROR(VLOOKUP(D1909,rt_comb!$A:$B,2,FALSE),D1909)</f>
        <v>22.75</v>
      </c>
      <c r="G1909">
        <v>35729907</v>
      </c>
      <c r="H1909">
        <f>SUMIFS($G:$G,$E:$E,18.51,'RAW2'!$A:$A,'RAW2'!A1909)</f>
        <v>62298328</v>
      </c>
      <c r="I1909" s="1" t="str">
        <f>VLOOKUP(A1909,'volatile collection data'!$G$6:$H$69,2,FALSE)</f>
        <v>D</v>
      </c>
      <c r="J1909" s="1">
        <f>VLOOKUP(A1909,'volatile collection data'!$G$6:$I$69,3,FALSE)</f>
        <v>2</v>
      </c>
      <c r="K1909" s="1" t="str">
        <f>VLOOKUP(A1909,'volatile collection data'!$G$6:$N$69,8,FALSE)</f>
        <v>24B</v>
      </c>
      <c r="L1909" s="1">
        <f>VLOOKUP(A1909,'volatile collection data'!$G$6:$J$69,4,FALSE)</f>
        <v>4.59</v>
      </c>
      <c r="M1909" s="1">
        <f>VLOOKUP($A1909,'volatile collection data'!$G$6:$M$69,6,FALSE)</f>
        <v>13</v>
      </c>
      <c r="N1909" s="1">
        <f>VLOOKUP($A1909,'volatile collection data'!$G$6:$M$69,7,FALSE)</f>
        <v>4.59</v>
      </c>
      <c r="O1909" s="1">
        <f>VLOOKUP(A1909,'volatile collection data'!$G$6:$K$69,5,FALSE)</f>
        <v>0</v>
      </c>
      <c r="P1909" s="1" t="str">
        <f t="shared" si="177"/>
        <v>2D</v>
      </c>
      <c r="Q1909">
        <f t="shared" si="175"/>
        <v>0.6247594208348809</v>
      </c>
      <c r="R1909" t="str">
        <f t="shared" si="178"/>
        <v>24B_0-D&amp;4.59%4.59@13</v>
      </c>
      <c r="S1909" t="str">
        <f t="shared" si="179"/>
        <v>2D-24B-VCS-Loc-22</v>
      </c>
      <c r="T1909" t="str">
        <f>IFERROR(IF(VLOOKUP(S1909,Bad!$A:$A,1,FALSE)='RAW2'!S1909,"yes","no"),"no")</f>
        <v>no</v>
      </c>
      <c r="U1909" t="str">
        <f>IFERROR(VLOOKUP(F1909,compounds!$A:$B,2,FALSE),"")</f>
        <v/>
      </c>
      <c r="V1909" t="str">
        <f>VLOOKUP(B1909,'volatile collection data'!$O:$P,2,FALSE)</f>
        <v>27.apr.22 24</v>
      </c>
    </row>
    <row r="1910" spans="1:22" x14ac:dyDescent="0.2">
      <c r="A1910" t="s">
        <v>365</v>
      </c>
      <c r="B1910" s="1" t="str">
        <f t="shared" si="176"/>
        <v>2D</v>
      </c>
      <c r="C1910">
        <v>22.817</v>
      </c>
      <c r="D1910">
        <f t="shared" si="174"/>
        <v>22.82</v>
      </c>
      <c r="E1910">
        <f>VLOOKUP(D1910,'Peak Combiner'!$A$5:$D$4980,4,FALSE)</f>
        <v>22.82</v>
      </c>
      <c r="F1910">
        <f>IFERROR(VLOOKUP(D1910,rt_comb!$A:$B,2,FALSE),D1910)</f>
        <v>22.82</v>
      </c>
      <c r="G1910">
        <v>8802311</v>
      </c>
      <c r="H1910">
        <f>SUMIFS($G:$G,$E:$E,18.51,'RAW2'!$A:$A,'RAW2'!A1910)</f>
        <v>62298328</v>
      </c>
      <c r="I1910" s="1" t="str">
        <f>VLOOKUP(A1910,'volatile collection data'!$G$6:$H$69,2,FALSE)</f>
        <v>D</v>
      </c>
      <c r="J1910" s="1">
        <f>VLOOKUP(A1910,'volatile collection data'!$G$6:$I$69,3,FALSE)</f>
        <v>2</v>
      </c>
      <c r="K1910" s="1" t="str">
        <f>VLOOKUP(A1910,'volatile collection data'!$G$6:$N$69,8,FALSE)</f>
        <v>24B</v>
      </c>
      <c r="L1910" s="1">
        <f>VLOOKUP(A1910,'volatile collection data'!$G$6:$J$69,4,FALSE)</f>
        <v>4.59</v>
      </c>
      <c r="M1910" s="1">
        <f>VLOOKUP($A1910,'volatile collection data'!$G$6:$M$69,6,FALSE)</f>
        <v>13</v>
      </c>
      <c r="N1910" s="1">
        <f>VLOOKUP($A1910,'volatile collection data'!$G$6:$M$69,7,FALSE)</f>
        <v>4.59</v>
      </c>
      <c r="O1910" s="1">
        <f>VLOOKUP(A1910,'volatile collection data'!$G$6:$K$69,5,FALSE)</f>
        <v>0</v>
      </c>
      <c r="P1910" s="1" t="str">
        <f t="shared" si="177"/>
        <v>2D</v>
      </c>
      <c r="Q1910">
        <f t="shared" si="175"/>
        <v>0.15391382693407238</v>
      </c>
      <c r="R1910" t="str">
        <f t="shared" si="178"/>
        <v>24B_0-D&amp;4.59%4.59@13</v>
      </c>
      <c r="S1910" t="str">
        <f t="shared" si="179"/>
        <v>2D-24B-VCS-Loc-22</v>
      </c>
      <c r="T1910" t="str">
        <f>IFERROR(IF(VLOOKUP(S1910,Bad!$A:$A,1,FALSE)='RAW2'!S1910,"yes","no"),"no")</f>
        <v>no</v>
      </c>
      <c r="U1910" t="str">
        <f>IFERROR(VLOOKUP(F1910,compounds!$A:$B,2,FALSE),"")</f>
        <v/>
      </c>
      <c r="V1910" t="str">
        <f>VLOOKUP(B1910,'volatile collection data'!$O:$P,2,FALSE)</f>
        <v>27.apr.22 24</v>
      </c>
    </row>
    <row r="1911" spans="1:22" x14ac:dyDescent="0.2">
      <c r="A1911" t="s">
        <v>365</v>
      </c>
      <c r="B1911" s="1" t="str">
        <f t="shared" si="176"/>
        <v>2D</v>
      </c>
      <c r="C1911">
        <v>22.885000000000002</v>
      </c>
      <c r="D1911">
        <f t="shared" si="174"/>
        <v>22.89</v>
      </c>
      <c r="E1911">
        <f>VLOOKUP(D1911,'Peak Combiner'!$A$5:$D$4980,4,FALSE)</f>
        <v>22.89</v>
      </c>
      <c r="F1911">
        <f>IFERROR(VLOOKUP(D1911,rt_comb!$A:$B,2,FALSE),D1911)</f>
        <v>22.89</v>
      </c>
      <c r="G1911">
        <v>21435788</v>
      </c>
      <c r="H1911">
        <f>SUMIFS($G:$G,$E:$E,18.51,'RAW2'!$A:$A,'RAW2'!A1911)</f>
        <v>62298328</v>
      </c>
      <c r="I1911" s="1" t="str">
        <f>VLOOKUP(A1911,'volatile collection data'!$G$6:$H$69,2,FALSE)</f>
        <v>D</v>
      </c>
      <c r="J1911" s="1">
        <f>VLOOKUP(A1911,'volatile collection data'!$G$6:$I$69,3,FALSE)</f>
        <v>2</v>
      </c>
      <c r="K1911" s="1" t="str">
        <f>VLOOKUP(A1911,'volatile collection data'!$G$6:$N$69,8,FALSE)</f>
        <v>24B</v>
      </c>
      <c r="L1911" s="1">
        <f>VLOOKUP(A1911,'volatile collection data'!$G$6:$J$69,4,FALSE)</f>
        <v>4.59</v>
      </c>
      <c r="M1911" s="1">
        <f>VLOOKUP($A1911,'volatile collection data'!$G$6:$M$69,6,FALSE)</f>
        <v>13</v>
      </c>
      <c r="N1911" s="1">
        <f>VLOOKUP($A1911,'volatile collection data'!$G$6:$M$69,7,FALSE)</f>
        <v>4.59</v>
      </c>
      <c r="O1911" s="1">
        <f>VLOOKUP(A1911,'volatile collection data'!$G$6:$K$69,5,FALSE)</f>
        <v>0</v>
      </c>
      <c r="P1911" s="1" t="str">
        <f t="shared" si="177"/>
        <v>2D</v>
      </c>
      <c r="Q1911">
        <f t="shared" si="175"/>
        <v>0.37481795001647472</v>
      </c>
      <c r="R1911" t="str">
        <f t="shared" si="178"/>
        <v>24B_0-D&amp;4.59%4.59@13</v>
      </c>
      <c r="S1911" t="str">
        <f t="shared" si="179"/>
        <v>2D-24B-VCS-Loc-22</v>
      </c>
      <c r="T1911" t="str">
        <f>IFERROR(IF(VLOOKUP(S1911,Bad!$A:$A,1,FALSE)='RAW2'!S1911,"yes","no"),"no")</f>
        <v>no</v>
      </c>
      <c r="U1911" t="str">
        <f>IFERROR(VLOOKUP(F1911,compounds!$A:$B,2,FALSE),"")</f>
        <v/>
      </c>
      <c r="V1911" t="str">
        <f>VLOOKUP(B1911,'volatile collection data'!$O:$P,2,FALSE)</f>
        <v>27.apr.22 24</v>
      </c>
    </row>
    <row r="1912" spans="1:22" x14ac:dyDescent="0.2">
      <c r="A1912" t="s">
        <v>365</v>
      </c>
      <c r="B1912" s="1" t="str">
        <f t="shared" si="176"/>
        <v>2D</v>
      </c>
      <c r="C1912">
        <v>22.975999999999999</v>
      </c>
      <c r="D1912">
        <f t="shared" si="174"/>
        <v>22.98</v>
      </c>
      <c r="E1912">
        <f>VLOOKUP(D1912,'Peak Combiner'!$A$5:$D$4980,4,FALSE)</f>
        <v>22.98</v>
      </c>
      <c r="F1912">
        <f>IFERROR(VLOOKUP(D1912,rt_comb!$A:$B,2,FALSE),D1912)</f>
        <v>22.98</v>
      </c>
      <c r="G1912">
        <v>13942831</v>
      </c>
      <c r="H1912">
        <f>SUMIFS($G:$G,$E:$E,18.51,'RAW2'!$A:$A,'RAW2'!A1912)</f>
        <v>62298328</v>
      </c>
      <c r="I1912" s="1" t="str">
        <f>VLOOKUP(A1912,'volatile collection data'!$G$6:$H$69,2,FALSE)</f>
        <v>D</v>
      </c>
      <c r="J1912" s="1">
        <f>VLOOKUP(A1912,'volatile collection data'!$G$6:$I$69,3,FALSE)</f>
        <v>2</v>
      </c>
      <c r="K1912" s="1" t="str">
        <f>VLOOKUP(A1912,'volatile collection data'!$G$6:$N$69,8,FALSE)</f>
        <v>24B</v>
      </c>
      <c r="L1912" s="1">
        <f>VLOOKUP(A1912,'volatile collection data'!$G$6:$J$69,4,FALSE)</f>
        <v>4.59</v>
      </c>
      <c r="M1912" s="1">
        <f>VLOOKUP($A1912,'volatile collection data'!$G$6:$M$69,6,FALSE)</f>
        <v>13</v>
      </c>
      <c r="N1912" s="1">
        <f>VLOOKUP($A1912,'volatile collection data'!$G$6:$M$69,7,FALSE)</f>
        <v>4.59</v>
      </c>
      <c r="O1912" s="1">
        <f>VLOOKUP(A1912,'volatile collection data'!$G$6:$K$69,5,FALSE)</f>
        <v>0</v>
      </c>
      <c r="P1912" s="1" t="str">
        <f t="shared" si="177"/>
        <v>2D</v>
      </c>
      <c r="Q1912">
        <f t="shared" si="175"/>
        <v>0.24379898386969279</v>
      </c>
      <c r="R1912" t="str">
        <f t="shared" si="178"/>
        <v>24B_0-D&amp;4.59%4.59@13</v>
      </c>
      <c r="S1912" t="str">
        <f t="shared" si="179"/>
        <v>2D-24B-VCS-Loc-22</v>
      </c>
      <c r="T1912" t="str">
        <f>IFERROR(IF(VLOOKUP(S1912,Bad!$A:$A,1,FALSE)='RAW2'!S1912,"yes","no"),"no")</f>
        <v>no</v>
      </c>
      <c r="U1912" t="str">
        <f>IFERROR(VLOOKUP(F1912,compounds!$A:$B,2,FALSE),"")</f>
        <v/>
      </c>
      <c r="V1912" t="str">
        <f>VLOOKUP(B1912,'volatile collection data'!$O:$P,2,FALSE)</f>
        <v>27.apr.22 24</v>
      </c>
    </row>
    <row r="1913" spans="1:22" x14ac:dyDescent="0.2">
      <c r="A1913" t="s">
        <v>365</v>
      </c>
      <c r="B1913" s="1" t="str">
        <f t="shared" si="176"/>
        <v>2D</v>
      </c>
      <c r="C1913">
        <v>23.018000000000001</v>
      </c>
      <c r="D1913">
        <f t="shared" si="174"/>
        <v>23.02</v>
      </c>
      <c r="E1913">
        <f>VLOOKUP(D1913,'Peak Combiner'!$A$5:$D$4980,4,FALSE)</f>
        <v>23.02</v>
      </c>
      <c r="F1913">
        <f>IFERROR(VLOOKUP(D1913,rt_comb!$A:$B,2,FALSE),D1913)</f>
        <v>23.02</v>
      </c>
      <c r="G1913">
        <v>15029936</v>
      </c>
      <c r="H1913">
        <f>SUMIFS($G:$G,$E:$E,18.51,'RAW2'!$A:$A,'RAW2'!A1913)</f>
        <v>62298328</v>
      </c>
      <c r="I1913" s="1" t="str">
        <f>VLOOKUP(A1913,'volatile collection data'!$G$6:$H$69,2,FALSE)</f>
        <v>D</v>
      </c>
      <c r="J1913" s="1">
        <f>VLOOKUP(A1913,'volatile collection data'!$G$6:$I$69,3,FALSE)</f>
        <v>2</v>
      </c>
      <c r="K1913" s="1" t="str">
        <f>VLOOKUP(A1913,'volatile collection data'!$G$6:$N$69,8,FALSE)</f>
        <v>24B</v>
      </c>
      <c r="L1913" s="1">
        <f>VLOOKUP(A1913,'volatile collection data'!$G$6:$J$69,4,FALSE)</f>
        <v>4.59</v>
      </c>
      <c r="M1913" s="1">
        <f>VLOOKUP($A1913,'volatile collection data'!$G$6:$M$69,6,FALSE)</f>
        <v>13</v>
      </c>
      <c r="N1913" s="1">
        <f>VLOOKUP($A1913,'volatile collection data'!$G$6:$M$69,7,FALSE)</f>
        <v>4.59</v>
      </c>
      <c r="O1913" s="1">
        <f>VLOOKUP(A1913,'volatile collection data'!$G$6:$K$69,5,FALSE)</f>
        <v>0</v>
      </c>
      <c r="P1913" s="1" t="str">
        <f t="shared" si="177"/>
        <v>2D</v>
      </c>
      <c r="Q1913">
        <f t="shared" si="175"/>
        <v>0.26280768406548966</v>
      </c>
      <c r="R1913" t="str">
        <f t="shared" si="178"/>
        <v>24B_0-D&amp;4.59%4.59@13</v>
      </c>
      <c r="S1913" t="str">
        <f t="shared" si="179"/>
        <v>2D-24B-VCS-Loc-22</v>
      </c>
      <c r="T1913" t="str">
        <f>IFERROR(IF(VLOOKUP(S1913,Bad!$A:$A,1,FALSE)='RAW2'!S1913,"yes","no"),"no")</f>
        <v>no</v>
      </c>
      <c r="U1913" t="str">
        <f>IFERROR(VLOOKUP(F1913,compounds!$A:$B,2,FALSE),"")</f>
        <v/>
      </c>
      <c r="V1913" t="str">
        <f>VLOOKUP(B1913,'volatile collection data'!$O:$P,2,FALSE)</f>
        <v>27.apr.22 24</v>
      </c>
    </row>
    <row r="1914" spans="1:22" x14ac:dyDescent="0.2">
      <c r="A1914" t="s">
        <v>365</v>
      </c>
      <c r="B1914" s="1" t="str">
        <f t="shared" si="176"/>
        <v>2D</v>
      </c>
      <c r="C1914">
        <v>23.155999999999999</v>
      </c>
      <c r="D1914">
        <f t="shared" si="174"/>
        <v>23.16</v>
      </c>
      <c r="E1914">
        <f>VLOOKUP(D1914,'Peak Combiner'!$A$5:$D$4980,4,FALSE)</f>
        <v>23.16</v>
      </c>
      <c r="F1914">
        <f>IFERROR(VLOOKUP(D1914,rt_comb!$A:$B,2,FALSE),D1914)</f>
        <v>23.16</v>
      </c>
      <c r="G1914">
        <v>21504096</v>
      </c>
      <c r="H1914">
        <f>SUMIFS($G:$G,$E:$E,18.51,'RAW2'!$A:$A,'RAW2'!A1914)</f>
        <v>62298328</v>
      </c>
      <c r="I1914" s="1" t="str">
        <f>VLOOKUP(A1914,'volatile collection data'!$G$6:$H$69,2,FALSE)</f>
        <v>D</v>
      </c>
      <c r="J1914" s="1">
        <f>VLOOKUP(A1914,'volatile collection data'!$G$6:$I$69,3,FALSE)</f>
        <v>2</v>
      </c>
      <c r="K1914" s="1" t="str">
        <f>VLOOKUP(A1914,'volatile collection data'!$G$6:$N$69,8,FALSE)</f>
        <v>24B</v>
      </c>
      <c r="L1914" s="1">
        <f>VLOOKUP(A1914,'volatile collection data'!$G$6:$J$69,4,FALSE)</f>
        <v>4.59</v>
      </c>
      <c r="M1914" s="1">
        <f>VLOOKUP($A1914,'volatile collection data'!$G$6:$M$69,6,FALSE)</f>
        <v>13</v>
      </c>
      <c r="N1914" s="1">
        <f>VLOOKUP($A1914,'volatile collection data'!$G$6:$M$69,7,FALSE)</f>
        <v>4.59</v>
      </c>
      <c r="O1914" s="1">
        <f>VLOOKUP(A1914,'volatile collection data'!$G$6:$K$69,5,FALSE)</f>
        <v>0</v>
      </c>
      <c r="P1914" s="1" t="str">
        <f t="shared" si="177"/>
        <v>2D</v>
      </c>
      <c r="Q1914">
        <f t="shared" si="175"/>
        <v>0.37601235744995581</v>
      </c>
      <c r="R1914" t="str">
        <f t="shared" si="178"/>
        <v>24B_0-D&amp;4.59%4.59@13</v>
      </c>
      <c r="S1914" t="str">
        <f t="shared" si="179"/>
        <v>2D-24B-VCS-Loc-22</v>
      </c>
      <c r="T1914" t="str">
        <f>IFERROR(IF(VLOOKUP(S1914,Bad!$A:$A,1,FALSE)='RAW2'!S1914,"yes","no"),"no")</f>
        <v>no</v>
      </c>
      <c r="U1914" t="str">
        <f>IFERROR(VLOOKUP(F1914,compounds!$A:$B,2,FALSE),"")</f>
        <v/>
      </c>
      <c r="V1914" t="str">
        <f>VLOOKUP(B1914,'volatile collection data'!$O:$P,2,FALSE)</f>
        <v>27.apr.22 24</v>
      </c>
    </row>
    <row r="1915" spans="1:22" x14ac:dyDescent="0.2">
      <c r="A1915" t="s">
        <v>365</v>
      </c>
      <c r="B1915" s="1" t="str">
        <f t="shared" si="176"/>
        <v>2D</v>
      </c>
      <c r="C1915">
        <v>23.268000000000001</v>
      </c>
      <c r="D1915">
        <f t="shared" si="174"/>
        <v>23.27</v>
      </c>
      <c r="E1915">
        <f>VLOOKUP(D1915,'Peak Combiner'!$A$5:$D$4980,4,FALSE)</f>
        <v>23.27</v>
      </c>
      <c r="F1915">
        <f>IFERROR(VLOOKUP(D1915,rt_comb!$A:$B,2,FALSE),D1915)</f>
        <v>23.27</v>
      </c>
      <c r="G1915">
        <v>12005071</v>
      </c>
      <c r="H1915">
        <f>SUMIFS($G:$G,$E:$E,18.51,'RAW2'!$A:$A,'RAW2'!A1915)</f>
        <v>62298328</v>
      </c>
      <c r="I1915" s="1" t="str">
        <f>VLOOKUP(A1915,'volatile collection data'!$G$6:$H$69,2,FALSE)</f>
        <v>D</v>
      </c>
      <c r="J1915" s="1">
        <f>VLOOKUP(A1915,'volatile collection data'!$G$6:$I$69,3,FALSE)</f>
        <v>2</v>
      </c>
      <c r="K1915" s="1" t="str">
        <f>VLOOKUP(A1915,'volatile collection data'!$G$6:$N$69,8,FALSE)</f>
        <v>24B</v>
      </c>
      <c r="L1915" s="1">
        <f>VLOOKUP(A1915,'volatile collection data'!$G$6:$J$69,4,FALSE)</f>
        <v>4.59</v>
      </c>
      <c r="M1915" s="1">
        <f>VLOOKUP($A1915,'volatile collection data'!$G$6:$M$69,6,FALSE)</f>
        <v>13</v>
      </c>
      <c r="N1915" s="1">
        <f>VLOOKUP($A1915,'volatile collection data'!$G$6:$M$69,7,FALSE)</f>
        <v>4.59</v>
      </c>
      <c r="O1915" s="1">
        <f>VLOOKUP(A1915,'volatile collection data'!$G$6:$K$69,5,FALSE)</f>
        <v>0</v>
      </c>
      <c r="P1915" s="1" t="str">
        <f t="shared" si="177"/>
        <v>2D</v>
      </c>
      <c r="Q1915">
        <f t="shared" si="175"/>
        <v>0.20991605729736784</v>
      </c>
      <c r="R1915" t="str">
        <f t="shared" si="178"/>
        <v>24B_0-D&amp;4.59%4.59@13</v>
      </c>
      <c r="S1915" t="str">
        <f t="shared" si="179"/>
        <v>2D-24B-VCS-Loc-22</v>
      </c>
      <c r="T1915" t="str">
        <f>IFERROR(IF(VLOOKUP(S1915,Bad!$A:$A,1,FALSE)='RAW2'!S1915,"yes","no"),"no")</f>
        <v>no</v>
      </c>
      <c r="U1915" t="str">
        <f>IFERROR(VLOOKUP(F1915,compounds!$A:$B,2,FALSE),"")</f>
        <v/>
      </c>
      <c r="V1915" t="str">
        <f>VLOOKUP(B1915,'volatile collection data'!$O:$P,2,FALSE)</f>
        <v>27.apr.22 24</v>
      </c>
    </row>
    <row r="1916" spans="1:22" x14ac:dyDescent="0.2">
      <c r="A1916" t="s">
        <v>365</v>
      </c>
      <c r="B1916" s="1" t="str">
        <f t="shared" si="176"/>
        <v>2D</v>
      </c>
      <c r="C1916">
        <v>23.326000000000001</v>
      </c>
      <c r="D1916">
        <f t="shared" si="174"/>
        <v>23.33</v>
      </c>
      <c r="E1916">
        <f>VLOOKUP(D1916,'Peak Combiner'!$A$5:$D$4980,4,FALSE)</f>
        <v>23.32</v>
      </c>
      <c r="F1916">
        <f>IFERROR(VLOOKUP(D1916,rt_comb!$A:$B,2,FALSE),D1916)</f>
        <v>23.33</v>
      </c>
      <c r="G1916">
        <v>20308805</v>
      </c>
      <c r="H1916">
        <f>SUMIFS($G:$G,$E:$E,18.51,'RAW2'!$A:$A,'RAW2'!A1916)</f>
        <v>62298328</v>
      </c>
      <c r="I1916" s="1" t="str">
        <f>VLOOKUP(A1916,'volatile collection data'!$G$6:$H$69,2,FALSE)</f>
        <v>D</v>
      </c>
      <c r="J1916" s="1">
        <f>VLOOKUP(A1916,'volatile collection data'!$G$6:$I$69,3,FALSE)</f>
        <v>2</v>
      </c>
      <c r="K1916" s="1" t="str">
        <f>VLOOKUP(A1916,'volatile collection data'!$G$6:$N$69,8,FALSE)</f>
        <v>24B</v>
      </c>
      <c r="L1916" s="1">
        <f>VLOOKUP(A1916,'volatile collection data'!$G$6:$J$69,4,FALSE)</f>
        <v>4.59</v>
      </c>
      <c r="M1916" s="1">
        <f>VLOOKUP($A1916,'volatile collection data'!$G$6:$M$69,6,FALSE)</f>
        <v>13</v>
      </c>
      <c r="N1916" s="1">
        <f>VLOOKUP($A1916,'volatile collection data'!$G$6:$M$69,7,FALSE)</f>
        <v>4.59</v>
      </c>
      <c r="O1916" s="1">
        <f>VLOOKUP(A1916,'volatile collection data'!$G$6:$K$69,5,FALSE)</f>
        <v>0</v>
      </c>
      <c r="P1916" s="1" t="str">
        <f t="shared" si="177"/>
        <v>2D</v>
      </c>
      <c r="Q1916">
        <f t="shared" si="175"/>
        <v>0.35511195843998511</v>
      </c>
      <c r="R1916" t="str">
        <f t="shared" si="178"/>
        <v>24B_0-D&amp;4.59%4.59@13</v>
      </c>
      <c r="S1916" t="str">
        <f t="shared" si="179"/>
        <v>2D-24B-VCS-Loc-22</v>
      </c>
      <c r="T1916" t="str">
        <f>IFERROR(IF(VLOOKUP(S1916,Bad!$A:$A,1,FALSE)='RAW2'!S1916,"yes","no"),"no")</f>
        <v>no</v>
      </c>
      <c r="U1916" t="str">
        <f>IFERROR(VLOOKUP(F1916,compounds!$A:$B,2,FALSE),"")</f>
        <v/>
      </c>
      <c r="V1916" t="str">
        <f>VLOOKUP(B1916,'volatile collection data'!$O:$P,2,FALSE)</f>
        <v>27.apr.22 24</v>
      </c>
    </row>
    <row r="1917" spans="1:22" x14ac:dyDescent="0.2">
      <c r="A1917" t="s">
        <v>365</v>
      </c>
      <c r="B1917" s="1" t="str">
        <f t="shared" si="176"/>
        <v>2D</v>
      </c>
      <c r="C1917">
        <v>23.477</v>
      </c>
      <c r="D1917">
        <f t="shared" si="174"/>
        <v>23.48</v>
      </c>
      <c r="E1917">
        <f>VLOOKUP(D1917,'Peak Combiner'!$A$5:$D$4980,4,FALSE)</f>
        <v>23.48</v>
      </c>
      <c r="F1917">
        <f>IFERROR(VLOOKUP(D1917,rt_comb!$A:$B,2,FALSE),D1917)</f>
        <v>23.48</v>
      </c>
      <c r="G1917">
        <v>22450326</v>
      </c>
      <c r="H1917">
        <f>SUMIFS($G:$G,$E:$E,18.51,'RAW2'!$A:$A,'RAW2'!A1917)</f>
        <v>62298328</v>
      </c>
      <c r="I1917" s="1" t="str">
        <f>VLOOKUP(A1917,'volatile collection data'!$G$6:$H$69,2,FALSE)</f>
        <v>D</v>
      </c>
      <c r="J1917" s="1">
        <f>VLOOKUP(A1917,'volatile collection data'!$G$6:$I$69,3,FALSE)</f>
        <v>2</v>
      </c>
      <c r="K1917" s="1" t="str">
        <f>VLOOKUP(A1917,'volatile collection data'!$G$6:$N$69,8,FALSE)</f>
        <v>24B</v>
      </c>
      <c r="L1917" s="1">
        <f>VLOOKUP(A1917,'volatile collection data'!$G$6:$J$69,4,FALSE)</f>
        <v>4.59</v>
      </c>
      <c r="M1917" s="1">
        <f>VLOOKUP($A1917,'volatile collection data'!$G$6:$M$69,6,FALSE)</f>
        <v>13</v>
      </c>
      <c r="N1917" s="1">
        <f>VLOOKUP($A1917,'volatile collection data'!$G$6:$M$69,7,FALSE)</f>
        <v>4.59</v>
      </c>
      <c r="O1917" s="1">
        <f>VLOOKUP(A1917,'volatile collection data'!$G$6:$K$69,5,FALSE)</f>
        <v>0</v>
      </c>
      <c r="P1917" s="1" t="str">
        <f t="shared" si="177"/>
        <v>2D</v>
      </c>
      <c r="Q1917">
        <f t="shared" si="175"/>
        <v>0.39255777154175825</v>
      </c>
      <c r="R1917" t="str">
        <f t="shared" si="178"/>
        <v>24B_0-D&amp;4.59%4.59@13</v>
      </c>
      <c r="S1917" t="str">
        <f t="shared" si="179"/>
        <v>2D-24B-VCS-Loc-22</v>
      </c>
      <c r="T1917" t="str">
        <f>IFERROR(IF(VLOOKUP(S1917,Bad!$A:$A,1,FALSE)='RAW2'!S1917,"yes","no"),"no")</f>
        <v>no</v>
      </c>
      <c r="U1917" t="str">
        <f>IFERROR(VLOOKUP(F1917,compounds!$A:$B,2,FALSE),"")</f>
        <v/>
      </c>
      <c r="V1917" t="str">
        <f>VLOOKUP(B1917,'volatile collection data'!$O:$P,2,FALSE)</f>
        <v>27.apr.22 24</v>
      </c>
    </row>
    <row r="1918" spans="1:22" x14ac:dyDescent="0.2">
      <c r="A1918" t="s">
        <v>365</v>
      </c>
      <c r="B1918" s="1" t="str">
        <f t="shared" si="176"/>
        <v>2D</v>
      </c>
      <c r="C1918">
        <v>23.573</v>
      </c>
      <c r="D1918">
        <f t="shared" ref="D1918:D1981" si="180">ROUND(C1918,2)</f>
        <v>23.57</v>
      </c>
      <c r="E1918">
        <f>VLOOKUP(D1918,'Peak Combiner'!$A$5:$D$4980,4,FALSE)</f>
        <v>23.57</v>
      </c>
      <c r="F1918">
        <f>IFERROR(VLOOKUP(D1918,rt_comb!$A:$B,2,FALSE),D1918)</f>
        <v>23.57</v>
      </c>
      <c r="G1918">
        <v>5780965</v>
      </c>
      <c r="H1918">
        <f>SUMIFS($G:$G,$E:$E,18.51,'RAW2'!$A:$A,'RAW2'!A1918)</f>
        <v>62298328</v>
      </c>
      <c r="I1918" s="1" t="str">
        <f>VLOOKUP(A1918,'volatile collection data'!$G$6:$H$69,2,FALSE)</f>
        <v>D</v>
      </c>
      <c r="J1918" s="1">
        <f>VLOOKUP(A1918,'volatile collection data'!$G$6:$I$69,3,FALSE)</f>
        <v>2</v>
      </c>
      <c r="K1918" s="1" t="str">
        <f>VLOOKUP(A1918,'volatile collection data'!$G$6:$N$69,8,FALSE)</f>
        <v>24B</v>
      </c>
      <c r="L1918" s="1">
        <f>VLOOKUP(A1918,'volatile collection data'!$G$6:$J$69,4,FALSE)</f>
        <v>4.59</v>
      </c>
      <c r="M1918" s="1">
        <f>VLOOKUP($A1918,'volatile collection data'!$G$6:$M$69,6,FALSE)</f>
        <v>13</v>
      </c>
      <c r="N1918" s="1">
        <f>VLOOKUP($A1918,'volatile collection data'!$G$6:$M$69,7,FALSE)</f>
        <v>4.59</v>
      </c>
      <c r="O1918" s="1">
        <f>VLOOKUP(A1918,'volatile collection data'!$G$6:$K$69,5,FALSE)</f>
        <v>0</v>
      </c>
      <c r="P1918" s="1" t="str">
        <f t="shared" si="177"/>
        <v>2D</v>
      </c>
      <c r="Q1918">
        <f t="shared" ref="Q1918:Q1981" si="181">IFERROR((30/H1918*G1918)/L1918/6,0)</f>
        <v>0.10108373204740546</v>
      </c>
      <c r="R1918" t="str">
        <f t="shared" si="178"/>
        <v>24B_0-D&amp;4.59%4.59@13</v>
      </c>
      <c r="S1918" t="str">
        <f t="shared" si="179"/>
        <v>2D-24B-VCS-Loc-22</v>
      </c>
      <c r="T1918" t="str">
        <f>IFERROR(IF(VLOOKUP(S1918,Bad!$A:$A,1,FALSE)='RAW2'!S1918,"yes","no"),"no")</f>
        <v>no</v>
      </c>
      <c r="U1918" t="str">
        <f>IFERROR(VLOOKUP(F1918,compounds!$A:$B,2,FALSE),"")</f>
        <v/>
      </c>
      <c r="V1918" t="str">
        <f>VLOOKUP(B1918,'volatile collection data'!$O:$P,2,FALSE)</f>
        <v>27.apr.22 24</v>
      </c>
    </row>
    <row r="1919" spans="1:22" x14ac:dyDescent="0.2">
      <c r="A1919" t="s">
        <v>365</v>
      </c>
      <c r="B1919" s="1" t="str">
        <f t="shared" si="176"/>
        <v>2D</v>
      </c>
      <c r="C1919">
        <v>23.640999999999998</v>
      </c>
      <c r="D1919">
        <f t="shared" si="180"/>
        <v>23.64</v>
      </c>
      <c r="E1919">
        <f>VLOOKUP(D1919,'Peak Combiner'!$A$5:$D$4980,4,FALSE)</f>
        <v>23.64</v>
      </c>
      <c r="F1919">
        <f>IFERROR(VLOOKUP(D1919,rt_comb!$A:$B,2,FALSE),D1919)</f>
        <v>23.64</v>
      </c>
      <c r="G1919">
        <v>10662291</v>
      </c>
      <c r="H1919">
        <f>SUMIFS($G:$G,$E:$E,18.51,'RAW2'!$A:$A,'RAW2'!A1919)</f>
        <v>62298328</v>
      </c>
      <c r="I1919" s="1" t="str">
        <f>VLOOKUP(A1919,'volatile collection data'!$G$6:$H$69,2,FALSE)</f>
        <v>D</v>
      </c>
      <c r="J1919" s="1">
        <f>VLOOKUP(A1919,'volatile collection data'!$G$6:$I$69,3,FALSE)</f>
        <v>2</v>
      </c>
      <c r="K1919" s="1" t="str">
        <f>VLOOKUP(A1919,'volatile collection data'!$G$6:$N$69,8,FALSE)</f>
        <v>24B</v>
      </c>
      <c r="L1919" s="1">
        <f>VLOOKUP(A1919,'volatile collection data'!$G$6:$J$69,4,FALSE)</f>
        <v>4.59</v>
      </c>
      <c r="M1919" s="1">
        <f>VLOOKUP($A1919,'volatile collection data'!$G$6:$M$69,6,FALSE)</f>
        <v>13</v>
      </c>
      <c r="N1919" s="1">
        <f>VLOOKUP($A1919,'volatile collection data'!$G$6:$M$69,7,FALSE)</f>
        <v>4.59</v>
      </c>
      <c r="O1919" s="1">
        <f>VLOOKUP(A1919,'volatile collection data'!$G$6:$K$69,5,FALSE)</f>
        <v>0</v>
      </c>
      <c r="P1919" s="1" t="str">
        <f t="shared" si="177"/>
        <v>2D</v>
      </c>
      <c r="Q1919">
        <f t="shared" si="181"/>
        <v>0.18643672232152642</v>
      </c>
      <c r="R1919" t="str">
        <f t="shared" si="178"/>
        <v>24B_0-D&amp;4.59%4.59@13</v>
      </c>
      <c r="S1919" t="str">
        <f t="shared" si="179"/>
        <v>2D-24B-VCS-Loc-22</v>
      </c>
      <c r="T1919" t="str">
        <f>IFERROR(IF(VLOOKUP(S1919,Bad!$A:$A,1,FALSE)='RAW2'!S1919,"yes","no"),"no")</f>
        <v>no</v>
      </c>
      <c r="U1919" t="str">
        <f>IFERROR(VLOOKUP(F1919,compounds!$A:$B,2,FALSE),"")</f>
        <v/>
      </c>
      <c r="V1919" t="str">
        <f>VLOOKUP(B1919,'volatile collection data'!$O:$P,2,FALSE)</f>
        <v>27.apr.22 24</v>
      </c>
    </row>
    <row r="1920" spans="1:22" x14ac:dyDescent="0.2">
      <c r="A1920" t="s">
        <v>365</v>
      </c>
      <c r="B1920" s="1" t="str">
        <f t="shared" si="176"/>
        <v>2D</v>
      </c>
      <c r="C1920">
        <v>23.698</v>
      </c>
      <c r="D1920">
        <f t="shared" si="180"/>
        <v>23.7</v>
      </c>
      <c r="E1920">
        <f>VLOOKUP(D1920,'Peak Combiner'!$A$5:$D$4980,4,FALSE)</f>
        <v>23.7</v>
      </c>
      <c r="F1920">
        <f>IFERROR(VLOOKUP(D1920,rt_comb!$A:$B,2,FALSE),D1920)</f>
        <v>23.7</v>
      </c>
      <c r="G1920">
        <v>4945980</v>
      </c>
      <c r="H1920">
        <f>SUMIFS($G:$G,$E:$E,18.51,'RAW2'!$A:$A,'RAW2'!A1920)</f>
        <v>62298328</v>
      </c>
      <c r="I1920" s="1" t="str">
        <f>VLOOKUP(A1920,'volatile collection data'!$G$6:$H$69,2,FALSE)</f>
        <v>D</v>
      </c>
      <c r="J1920" s="1">
        <f>VLOOKUP(A1920,'volatile collection data'!$G$6:$I$69,3,FALSE)</f>
        <v>2</v>
      </c>
      <c r="K1920" s="1" t="str">
        <f>VLOOKUP(A1920,'volatile collection data'!$G$6:$N$69,8,FALSE)</f>
        <v>24B</v>
      </c>
      <c r="L1920" s="1">
        <f>VLOOKUP(A1920,'volatile collection data'!$G$6:$J$69,4,FALSE)</f>
        <v>4.59</v>
      </c>
      <c r="M1920" s="1">
        <f>VLOOKUP($A1920,'volatile collection data'!$G$6:$M$69,6,FALSE)</f>
        <v>13</v>
      </c>
      <c r="N1920" s="1">
        <f>VLOOKUP($A1920,'volatile collection data'!$G$6:$M$69,7,FALSE)</f>
        <v>4.59</v>
      </c>
      <c r="O1920" s="1">
        <f>VLOOKUP(A1920,'volatile collection data'!$G$6:$K$69,5,FALSE)</f>
        <v>0</v>
      </c>
      <c r="P1920" s="1" t="str">
        <f t="shared" si="177"/>
        <v>2D</v>
      </c>
      <c r="Q1920">
        <f t="shared" si="181"/>
        <v>8.648350526803511E-2</v>
      </c>
      <c r="R1920" t="str">
        <f t="shared" si="178"/>
        <v>24B_0-D&amp;4.59%4.59@13</v>
      </c>
      <c r="S1920" t="str">
        <f t="shared" si="179"/>
        <v>2D-24B-VCS-Loc-22</v>
      </c>
      <c r="T1920" t="str">
        <f>IFERROR(IF(VLOOKUP(S1920,Bad!$A:$A,1,FALSE)='RAW2'!S1920,"yes","no"),"no")</f>
        <v>no</v>
      </c>
      <c r="U1920" t="str">
        <f>IFERROR(VLOOKUP(F1920,compounds!$A:$B,2,FALSE),"")</f>
        <v/>
      </c>
      <c r="V1920" t="str">
        <f>VLOOKUP(B1920,'volatile collection data'!$O:$P,2,FALSE)</f>
        <v>27.apr.22 24</v>
      </c>
    </row>
    <row r="1921" spans="1:22" x14ac:dyDescent="0.2">
      <c r="A1921" t="s">
        <v>365</v>
      </c>
      <c r="B1921" s="1" t="str">
        <f t="shared" si="176"/>
        <v>2D</v>
      </c>
      <c r="C1921">
        <v>23.785</v>
      </c>
      <c r="D1921">
        <f t="shared" si="180"/>
        <v>23.79</v>
      </c>
      <c r="E1921">
        <f>VLOOKUP(D1921,'Peak Combiner'!$A$5:$D$4980,4,FALSE)</f>
        <v>23.79</v>
      </c>
      <c r="F1921">
        <f>IFERROR(VLOOKUP(D1921,rt_comb!$A:$B,2,FALSE),D1921)</f>
        <v>23.79</v>
      </c>
      <c r="G1921">
        <v>4913361</v>
      </c>
      <c r="H1921">
        <f>SUMIFS($G:$G,$E:$E,18.51,'RAW2'!$A:$A,'RAW2'!A1921)</f>
        <v>62298328</v>
      </c>
      <c r="I1921" s="1" t="str">
        <f>VLOOKUP(A1921,'volatile collection data'!$G$6:$H$69,2,FALSE)</f>
        <v>D</v>
      </c>
      <c r="J1921" s="1">
        <f>VLOOKUP(A1921,'volatile collection data'!$G$6:$I$69,3,FALSE)</f>
        <v>2</v>
      </c>
      <c r="K1921" s="1" t="str">
        <f>VLOOKUP(A1921,'volatile collection data'!$G$6:$N$69,8,FALSE)</f>
        <v>24B</v>
      </c>
      <c r="L1921" s="1">
        <f>VLOOKUP(A1921,'volatile collection data'!$G$6:$J$69,4,FALSE)</f>
        <v>4.59</v>
      </c>
      <c r="M1921" s="1">
        <f>VLOOKUP($A1921,'volatile collection data'!$G$6:$M$69,6,FALSE)</f>
        <v>13</v>
      </c>
      <c r="N1921" s="1">
        <f>VLOOKUP($A1921,'volatile collection data'!$G$6:$M$69,7,FALSE)</f>
        <v>4.59</v>
      </c>
      <c r="O1921" s="1">
        <f>VLOOKUP(A1921,'volatile collection data'!$G$6:$K$69,5,FALSE)</f>
        <v>0</v>
      </c>
      <c r="P1921" s="1" t="str">
        <f t="shared" si="177"/>
        <v>2D</v>
      </c>
      <c r="Q1921">
        <f t="shared" si="181"/>
        <v>8.591314197130967E-2</v>
      </c>
      <c r="R1921" t="str">
        <f t="shared" si="178"/>
        <v>24B_0-D&amp;4.59%4.59@13</v>
      </c>
      <c r="S1921" t="str">
        <f t="shared" si="179"/>
        <v>2D-24B-VCS-Loc-22</v>
      </c>
      <c r="T1921" t="str">
        <f>IFERROR(IF(VLOOKUP(S1921,Bad!$A:$A,1,FALSE)='RAW2'!S1921,"yes","no"),"no")</f>
        <v>no</v>
      </c>
      <c r="U1921" t="str">
        <f>IFERROR(VLOOKUP(F1921,compounds!$A:$B,2,FALSE),"")</f>
        <v/>
      </c>
      <c r="V1921" t="str">
        <f>VLOOKUP(B1921,'volatile collection data'!$O:$P,2,FALSE)</f>
        <v>27.apr.22 24</v>
      </c>
    </row>
    <row r="1922" spans="1:22" x14ac:dyDescent="0.2">
      <c r="A1922" t="s">
        <v>365</v>
      </c>
      <c r="B1922" s="1" t="str">
        <f t="shared" si="176"/>
        <v>2D</v>
      </c>
      <c r="C1922">
        <v>23.863</v>
      </c>
      <c r="D1922">
        <f t="shared" si="180"/>
        <v>23.86</v>
      </c>
      <c r="E1922">
        <f>VLOOKUP(D1922,'Peak Combiner'!$A$5:$D$4980,4,FALSE)</f>
        <v>23.86</v>
      </c>
      <c r="F1922">
        <f>IFERROR(VLOOKUP(D1922,rt_comb!$A:$B,2,FALSE),D1922)</f>
        <v>23.86</v>
      </c>
      <c r="G1922">
        <v>6375873</v>
      </c>
      <c r="H1922">
        <f>SUMIFS($G:$G,$E:$E,18.51,'RAW2'!$A:$A,'RAW2'!A1922)</f>
        <v>62298328</v>
      </c>
      <c r="I1922" s="1" t="str">
        <f>VLOOKUP(A1922,'volatile collection data'!$G$6:$H$69,2,FALSE)</f>
        <v>D</v>
      </c>
      <c r="J1922" s="1">
        <f>VLOOKUP(A1922,'volatile collection data'!$G$6:$I$69,3,FALSE)</f>
        <v>2</v>
      </c>
      <c r="K1922" s="1" t="str">
        <f>VLOOKUP(A1922,'volatile collection data'!$G$6:$N$69,8,FALSE)</f>
        <v>24B</v>
      </c>
      <c r="L1922" s="1">
        <f>VLOOKUP(A1922,'volatile collection data'!$G$6:$J$69,4,FALSE)</f>
        <v>4.59</v>
      </c>
      <c r="M1922" s="1">
        <f>VLOOKUP($A1922,'volatile collection data'!$G$6:$M$69,6,FALSE)</f>
        <v>13</v>
      </c>
      <c r="N1922" s="1">
        <f>VLOOKUP($A1922,'volatile collection data'!$G$6:$M$69,7,FALSE)</f>
        <v>4.59</v>
      </c>
      <c r="O1922" s="1">
        <f>VLOOKUP(A1922,'volatile collection data'!$G$6:$K$69,5,FALSE)</f>
        <v>0</v>
      </c>
      <c r="P1922" s="1" t="str">
        <f t="shared" si="177"/>
        <v>2D</v>
      </c>
      <c r="Q1922">
        <f t="shared" si="181"/>
        <v>0.11148606467956255</v>
      </c>
      <c r="R1922" t="str">
        <f t="shared" si="178"/>
        <v>24B_0-D&amp;4.59%4.59@13</v>
      </c>
      <c r="S1922" t="str">
        <f t="shared" si="179"/>
        <v>2D-24B-VCS-Loc-22</v>
      </c>
      <c r="T1922" t="str">
        <f>IFERROR(IF(VLOOKUP(S1922,Bad!$A:$A,1,FALSE)='RAW2'!S1922,"yes","no"),"no")</f>
        <v>no</v>
      </c>
      <c r="U1922" t="str">
        <f>IFERROR(VLOOKUP(F1922,compounds!$A:$B,2,FALSE),"")</f>
        <v/>
      </c>
      <c r="V1922" t="str">
        <f>VLOOKUP(B1922,'volatile collection data'!$O:$P,2,FALSE)</f>
        <v>27.apr.22 24</v>
      </c>
    </row>
    <row r="1923" spans="1:22" x14ac:dyDescent="0.2">
      <c r="A1923" t="s">
        <v>365</v>
      </c>
      <c r="B1923" s="1" t="str">
        <f t="shared" ref="B1923:B1986" si="182">LEFT(A1923,FIND("-",A1923)-1)</f>
        <v>2D</v>
      </c>
      <c r="C1923">
        <v>24.056000000000001</v>
      </c>
      <c r="D1923">
        <f t="shared" si="180"/>
        <v>24.06</v>
      </c>
      <c r="E1923">
        <f>VLOOKUP(D1923,'Peak Combiner'!$A$5:$D$4980,4,FALSE)</f>
        <v>24.06</v>
      </c>
      <c r="F1923">
        <f>IFERROR(VLOOKUP(D1923,rt_comb!$A:$B,2,FALSE),D1923)</f>
        <v>24.06</v>
      </c>
      <c r="G1923">
        <v>24310496</v>
      </c>
      <c r="H1923">
        <f>SUMIFS($G:$G,$E:$E,18.51,'RAW2'!$A:$A,'RAW2'!A1923)</f>
        <v>62298328</v>
      </c>
      <c r="I1923" s="1" t="str">
        <f>VLOOKUP(A1923,'volatile collection data'!$G$6:$H$69,2,FALSE)</f>
        <v>D</v>
      </c>
      <c r="J1923" s="1">
        <f>VLOOKUP(A1923,'volatile collection data'!$G$6:$I$69,3,FALSE)</f>
        <v>2</v>
      </c>
      <c r="K1923" s="1" t="str">
        <f>VLOOKUP(A1923,'volatile collection data'!$G$6:$N$69,8,FALSE)</f>
        <v>24B</v>
      </c>
      <c r="L1923" s="1">
        <f>VLOOKUP(A1923,'volatile collection data'!$G$6:$J$69,4,FALSE)</f>
        <v>4.59</v>
      </c>
      <c r="M1923" s="1">
        <f>VLOOKUP($A1923,'volatile collection data'!$G$6:$M$69,6,FALSE)</f>
        <v>13</v>
      </c>
      <c r="N1923" s="1">
        <f>VLOOKUP($A1923,'volatile collection data'!$G$6:$M$69,7,FALSE)</f>
        <v>4.59</v>
      </c>
      <c r="O1923" s="1">
        <f>VLOOKUP(A1923,'volatile collection data'!$G$6:$K$69,5,FALSE)</f>
        <v>0</v>
      </c>
      <c r="P1923" s="1" t="str">
        <f t="shared" ref="P1923:P1986" si="183">J1923&amp;I1923</f>
        <v>2D</v>
      </c>
      <c r="Q1923">
        <f t="shared" si="181"/>
        <v>0.42508398919618484</v>
      </c>
      <c r="R1923" t="str">
        <f t="shared" ref="R1923:R1986" si="184">K1923&amp;"_"&amp;O1923&amp;"-"&amp;I1923&amp;"&amp;"&amp;L1923&amp;"%"&amp;N1923&amp;"@"&amp;M1923</f>
        <v>24B_0-D&amp;4.59%4.59@13</v>
      </c>
      <c r="S1923" t="str">
        <f t="shared" ref="S1923:S1986" si="185">A1923</f>
        <v>2D-24B-VCS-Loc-22</v>
      </c>
      <c r="T1923" t="str">
        <f>IFERROR(IF(VLOOKUP(S1923,Bad!$A:$A,1,FALSE)='RAW2'!S1923,"yes","no"),"no")</f>
        <v>no</v>
      </c>
      <c r="U1923" t="str">
        <f>IFERROR(VLOOKUP(F1923,compounds!$A:$B,2,FALSE),"")</f>
        <v/>
      </c>
      <c r="V1923" t="str">
        <f>VLOOKUP(B1923,'volatile collection data'!$O:$P,2,FALSE)</f>
        <v>27.apr.22 24</v>
      </c>
    </row>
    <row r="1924" spans="1:22" x14ac:dyDescent="0.2">
      <c r="A1924" t="s">
        <v>365</v>
      </c>
      <c r="B1924" s="1" t="str">
        <f t="shared" si="182"/>
        <v>2D</v>
      </c>
      <c r="C1924">
        <v>24.16</v>
      </c>
      <c r="D1924">
        <f t="shared" si="180"/>
        <v>24.16</v>
      </c>
      <c r="E1924">
        <f>VLOOKUP(D1924,'Peak Combiner'!$A$5:$D$4980,4,FALSE)</f>
        <v>24.16</v>
      </c>
      <c r="F1924">
        <f>IFERROR(VLOOKUP(D1924,rt_comb!$A:$B,2,FALSE),D1924)</f>
        <v>24.16</v>
      </c>
      <c r="G1924">
        <v>5112781</v>
      </c>
      <c r="H1924">
        <f>SUMIFS($G:$G,$E:$E,18.51,'RAW2'!$A:$A,'RAW2'!A1924)</f>
        <v>62298328</v>
      </c>
      <c r="I1924" s="1" t="str">
        <f>VLOOKUP(A1924,'volatile collection data'!$G$6:$H$69,2,FALSE)</f>
        <v>D</v>
      </c>
      <c r="J1924" s="1">
        <f>VLOOKUP(A1924,'volatile collection data'!$G$6:$I$69,3,FALSE)</f>
        <v>2</v>
      </c>
      <c r="K1924" s="1" t="str">
        <f>VLOOKUP(A1924,'volatile collection data'!$G$6:$N$69,8,FALSE)</f>
        <v>24B</v>
      </c>
      <c r="L1924" s="1">
        <f>VLOOKUP(A1924,'volatile collection data'!$G$6:$J$69,4,FALSE)</f>
        <v>4.59</v>
      </c>
      <c r="M1924" s="1">
        <f>VLOOKUP($A1924,'volatile collection data'!$G$6:$M$69,6,FALSE)</f>
        <v>13</v>
      </c>
      <c r="N1924" s="1">
        <f>VLOOKUP($A1924,'volatile collection data'!$G$6:$M$69,7,FALSE)</f>
        <v>4.59</v>
      </c>
      <c r="O1924" s="1">
        <f>VLOOKUP(A1924,'volatile collection data'!$G$6:$K$69,5,FALSE)</f>
        <v>0</v>
      </c>
      <c r="P1924" s="1" t="str">
        <f t="shared" si="183"/>
        <v>2D</v>
      </c>
      <c r="Q1924">
        <f t="shared" si="181"/>
        <v>8.9400123443242732E-2</v>
      </c>
      <c r="R1924" t="str">
        <f t="shared" si="184"/>
        <v>24B_0-D&amp;4.59%4.59@13</v>
      </c>
      <c r="S1924" t="str">
        <f t="shared" si="185"/>
        <v>2D-24B-VCS-Loc-22</v>
      </c>
      <c r="T1924" t="str">
        <f>IFERROR(IF(VLOOKUP(S1924,Bad!$A:$A,1,FALSE)='RAW2'!S1924,"yes","no"),"no")</f>
        <v>no</v>
      </c>
      <c r="U1924" t="str">
        <f>IFERROR(VLOOKUP(F1924,compounds!$A:$B,2,FALSE),"")</f>
        <v/>
      </c>
      <c r="V1924" t="str">
        <f>VLOOKUP(B1924,'volatile collection data'!$O:$P,2,FALSE)</f>
        <v>27.apr.22 24</v>
      </c>
    </row>
    <row r="1925" spans="1:22" x14ac:dyDescent="0.2">
      <c r="A1925" t="s">
        <v>365</v>
      </c>
      <c r="B1925" s="1" t="str">
        <f t="shared" si="182"/>
        <v>2D</v>
      </c>
      <c r="C1925">
        <v>24.242999999999999</v>
      </c>
      <c r="D1925">
        <f t="shared" si="180"/>
        <v>24.24</v>
      </c>
      <c r="E1925">
        <f>VLOOKUP(D1925,'Peak Combiner'!$A$5:$D$4980,4,FALSE)</f>
        <v>24.24</v>
      </c>
      <c r="F1925">
        <f>IFERROR(VLOOKUP(D1925,rt_comb!$A:$B,2,FALSE),D1925)</f>
        <v>24.24</v>
      </c>
      <c r="G1925">
        <v>33343772</v>
      </c>
      <c r="H1925">
        <f>SUMIFS($G:$G,$E:$E,18.51,'RAW2'!$A:$A,'RAW2'!A1925)</f>
        <v>62298328</v>
      </c>
      <c r="I1925" s="1" t="str">
        <f>VLOOKUP(A1925,'volatile collection data'!$G$6:$H$69,2,FALSE)</f>
        <v>D</v>
      </c>
      <c r="J1925" s="1">
        <f>VLOOKUP(A1925,'volatile collection data'!$G$6:$I$69,3,FALSE)</f>
        <v>2</v>
      </c>
      <c r="K1925" s="1" t="str">
        <f>VLOOKUP(A1925,'volatile collection data'!$G$6:$N$69,8,FALSE)</f>
        <v>24B</v>
      </c>
      <c r="L1925" s="1">
        <f>VLOOKUP(A1925,'volatile collection data'!$G$6:$J$69,4,FALSE)</f>
        <v>4.59</v>
      </c>
      <c r="M1925" s="1">
        <f>VLOOKUP($A1925,'volatile collection data'!$G$6:$M$69,6,FALSE)</f>
        <v>13</v>
      </c>
      <c r="N1925" s="1">
        <f>VLOOKUP($A1925,'volatile collection data'!$G$6:$M$69,7,FALSE)</f>
        <v>4.59</v>
      </c>
      <c r="O1925" s="1">
        <f>VLOOKUP(A1925,'volatile collection data'!$G$6:$K$69,5,FALSE)</f>
        <v>0</v>
      </c>
      <c r="P1925" s="1" t="str">
        <f t="shared" si="183"/>
        <v>2D</v>
      </c>
      <c r="Q1925">
        <f t="shared" si="181"/>
        <v>0.58303638134771296</v>
      </c>
      <c r="R1925" t="str">
        <f t="shared" si="184"/>
        <v>24B_0-D&amp;4.59%4.59@13</v>
      </c>
      <c r="S1925" t="str">
        <f t="shared" si="185"/>
        <v>2D-24B-VCS-Loc-22</v>
      </c>
      <c r="T1925" t="str">
        <f>IFERROR(IF(VLOOKUP(S1925,Bad!$A:$A,1,FALSE)='RAW2'!S1925,"yes","no"),"no")</f>
        <v>no</v>
      </c>
      <c r="U1925" t="str">
        <f>IFERROR(VLOOKUP(F1925,compounds!$A:$B,2,FALSE),"")</f>
        <v/>
      </c>
      <c r="V1925" t="str">
        <f>VLOOKUP(B1925,'volatile collection data'!$O:$P,2,FALSE)</f>
        <v>27.apr.22 24</v>
      </c>
    </row>
    <row r="1926" spans="1:22" x14ac:dyDescent="0.2">
      <c r="A1926" t="s">
        <v>365</v>
      </c>
      <c r="B1926" s="1" t="str">
        <f t="shared" si="182"/>
        <v>2D</v>
      </c>
      <c r="C1926">
        <v>24.338999999999999</v>
      </c>
      <c r="D1926">
        <f t="shared" si="180"/>
        <v>24.34</v>
      </c>
      <c r="E1926">
        <f>VLOOKUP(D1926,'Peak Combiner'!$A$5:$D$4980,4,FALSE)</f>
        <v>24.34</v>
      </c>
      <c r="F1926">
        <f>IFERROR(VLOOKUP(D1926,rt_comb!$A:$B,2,FALSE),D1926)</f>
        <v>24.34</v>
      </c>
      <c r="G1926">
        <v>5480340</v>
      </c>
      <c r="H1926">
        <f>SUMIFS($G:$G,$E:$E,18.51,'RAW2'!$A:$A,'RAW2'!A1926)</f>
        <v>62298328</v>
      </c>
      <c r="I1926" s="1" t="str">
        <f>VLOOKUP(A1926,'volatile collection data'!$G$6:$H$69,2,FALSE)</f>
        <v>D</v>
      </c>
      <c r="J1926" s="1">
        <f>VLOOKUP(A1926,'volatile collection data'!$G$6:$I$69,3,FALSE)</f>
        <v>2</v>
      </c>
      <c r="K1926" s="1" t="str">
        <f>VLOOKUP(A1926,'volatile collection data'!$G$6:$N$69,8,FALSE)</f>
        <v>24B</v>
      </c>
      <c r="L1926" s="1">
        <f>VLOOKUP(A1926,'volatile collection data'!$G$6:$J$69,4,FALSE)</f>
        <v>4.59</v>
      </c>
      <c r="M1926" s="1">
        <f>VLOOKUP($A1926,'volatile collection data'!$G$6:$M$69,6,FALSE)</f>
        <v>13</v>
      </c>
      <c r="N1926" s="1">
        <f>VLOOKUP($A1926,'volatile collection data'!$G$6:$M$69,7,FALSE)</f>
        <v>4.59</v>
      </c>
      <c r="O1926" s="1">
        <f>VLOOKUP(A1926,'volatile collection data'!$G$6:$K$69,5,FALSE)</f>
        <v>0</v>
      </c>
      <c r="P1926" s="1" t="str">
        <f t="shared" si="183"/>
        <v>2D</v>
      </c>
      <c r="Q1926">
        <f t="shared" si="181"/>
        <v>9.5827118844116529E-2</v>
      </c>
      <c r="R1926" t="str">
        <f t="shared" si="184"/>
        <v>24B_0-D&amp;4.59%4.59@13</v>
      </c>
      <c r="S1926" t="str">
        <f t="shared" si="185"/>
        <v>2D-24B-VCS-Loc-22</v>
      </c>
      <c r="T1926" t="str">
        <f>IFERROR(IF(VLOOKUP(S1926,Bad!$A:$A,1,FALSE)='RAW2'!S1926,"yes","no"),"no")</f>
        <v>no</v>
      </c>
      <c r="U1926" t="str">
        <f>IFERROR(VLOOKUP(F1926,compounds!$A:$B,2,FALSE),"")</f>
        <v/>
      </c>
      <c r="V1926" t="str">
        <f>VLOOKUP(B1926,'volatile collection data'!$O:$P,2,FALSE)</f>
        <v>27.apr.22 24</v>
      </c>
    </row>
    <row r="1927" spans="1:22" x14ac:dyDescent="0.2">
      <c r="A1927" t="s">
        <v>365</v>
      </c>
      <c r="B1927" s="1" t="str">
        <f t="shared" si="182"/>
        <v>2D</v>
      </c>
      <c r="C1927">
        <v>24.446000000000002</v>
      </c>
      <c r="D1927">
        <f t="shared" si="180"/>
        <v>24.45</v>
      </c>
      <c r="E1927">
        <f>VLOOKUP(D1927,'Peak Combiner'!$A$5:$D$4980,4,FALSE)</f>
        <v>24.45</v>
      </c>
      <c r="F1927">
        <f>IFERROR(VLOOKUP(D1927,rt_comb!$A:$B,2,FALSE),D1927)</f>
        <v>24.45</v>
      </c>
      <c r="G1927">
        <v>39841747</v>
      </c>
      <c r="H1927">
        <f>SUMIFS($G:$G,$E:$E,18.51,'RAW2'!$A:$A,'RAW2'!A1927)</f>
        <v>62298328</v>
      </c>
      <c r="I1927" s="1" t="str">
        <f>VLOOKUP(A1927,'volatile collection data'!$G$6:$H$69,2,FALSE)</f>
        <v>D</v>
      </c>
      <c r="J1927" s="1">
        <f>VLOOKUP(A1927,'volatile collection data'!$G$6:$I$69,3,FALSE)</f>
        <v>2</v>
      </c>
      <c r="K1927" s="1" t="str">
        <f>VLOOKUP(A1927,'volatile collection data'!$G$6:$N$69,8,FALSE)</f>
        <v>24B</v>
      </c>
      <c r="L1927" s="1">
        <f>VLOOKUP(A1927,'volatile collection data'!$G$6:$J$69,4,FALSE)</f>
        <v>4.59</v>
      </c>
      <c r="M1927" s="1">
        <f>VLOOKUP($A1927,'volatile collection data'!$G$6:$M$69,6,FALSE)</f>
        <v>13</v>
      </c>
      <c r="N1927" s="1">
        <f>VLOOKUP($A1927,'volatile collection data'!$G$6:$M$69,7,FALSE)</f>
        <v>4.59</v>
      </c>
      <c r="O1927" s="1">
        <f>VLOOKUP(A1927,'volatile collection data'!$G$6:$K$69,5,FALSE)</f>
        <v>0</v>
      </c>
      <c r="P1927" s="1" t="str">
        <f t="shared" si="183"/>
        <v>2D</v>
      </c>
      <c r="Q1927">
        <f t="shared" si="181"/>
        <v>0.69665747466876571</v>
      </c>
      <c r="R1927" t="str">
        <f t="shared" si="184"/>
        <v>24B_0-D&amp;4.59%4.59@13</v>
      </c>
      <c r="S1927" t="str">
        <f t="shared" si="185"/>
        <v>2D-24B-VCS-Loc-22</v>
      </c>
      <c r="T1927" t="str">
        <f>IFERROR(IF(VLOOKUP(S1927,Bad!$A:$A,1,FALSE)='RAW2'!S1927,"yes","no"),"no")</f>
        <v>no</v>
      </c>
      <c r="U1927" t="str">
        <f>IFERROR(VLOOKUP(F1927,compounds!$A:$B,2,FALSE),"")</f>
        <v/>
      </c>
      <c r="V1927" t="str">
        <f>VLOOKUP(B1927,'volatile collection data'!$O:$P,2,FALSE)</f>
        <v>27.apr.22 24</v>
      </c>
    </row>
    <row r="1928" spans="1:22" x14ac:dyDescent="0.2">
      <c r="A1928" t="s">
        <v>365</v>
      </c>
      <c r="B1928" s="1" t="str">
        <f t="shared" si="182"/>
        <v>2D</v>
      </c>
      <c r="C1928">
        <v>24.542000000000002</v>
      </c>
      <c r="D1928">
        <f t="shared" si="180"/>
        <v>24.54</v>
      </c>
      <c r="E1928">
        <f>VLOOKUP(D1928,'Peak Combiner'!$A$5:$D$4980,4,FALSE)</f>
        <v>24.54</v>
      </c>
      <c r="F1928">
        <f>IFERROR(VLOOKUP(D1928,rt_comb!$A:$B,2,FALSE),D1928)</f>
        <v>24.54</v>
      </c>
      <c r="G1928">
        <v>8514281</v>
      </c>
      <c r="H1928">
        <f>SUMIFS($G:$G,$E:$E,18.51,'RAW2'!$A:$A,'RAW2'!A1928)</f>
        <v>62298328</v>
      </c>
      <c r="I1928" s="1" t="str">
        <f>VLOOKUP(A1928,'volatile collection data'!$G$6:$H$69,2,FALSE)</f>
        <v>D</v>
      </c>
      <c r="J1928" s="1">
        <f>VLOOKUP(A1928,'volatile collection data'!$G$6:$I$69,3,FALSE)</f>
        <v>2</v>
      </c>
      <c r="K1928" s="1" t="str">
        <f>VLOOKUP(A1928,'volatile collection data'!$G$6:$N$69,8,FALSE)</f>
        <v>24B</v>
      </c>
      <c r="L1928" s="1">
        <f>VLOOKUP(A1928,'volatile collection data'!$G$6:$J$69,4,FALSE)</f>
        <v>4.59</v>
      </c>
      <c r="M1928" s="1">
        <f>VLOOKUP($A1928,'volatile collection data'!$G$6:$M$69,6,FALSE)</f>
        <v>13</v>
      </c>
      <c r="N1928" s="1">
        <f>VLOOKUP($A1928,'volatile collection data'!$G$6:$M$69,7,FALSE)</f>
        <v>4.59</v>
      </c>
      <c r="O1928" s="1">
        <f>VLOOKUP(A1928,'volatile collection data'!$G$6:$K$69,5,FALSE)</f>
        <v>0</v>
      </c>
      <c r="P1928" s="1" t="str">
        <f t="shared" si="183"/>
        <v>2D</v>
      </c>
      <c r="Q1928">
        <f t="shared" si="181"/>
        <v>0.14887744505983266</v>
      </c>
      <c r="R1928" t="str">
        <f t="shared" si="184"/>
        <v>24B_0-D&amp;4.59%4.59@13</v>
      </c>
      <c r="S1928" t="str">
        <f t="shared" si="185"/>
        <v>2D-24B-VCS-Loc-22</v>
      </c>
      <c r="T1928" t="str">
        <f>IFERROR(IF(VLOOKUP(S1928,Bad!$A:$A,1,FALSE)='RAW2'!S1928,"yes","no"),"no")</f>
        <v>no</v>
      </c>
      <c r="U1928" t="str">
        <f>IFERROR(VLOOKUP(F1928,compounds!$A:$B,2,FALSE),"")</f>
        <v/>
      </c>
      <c r="V1928" t="str">
        <f>VLOOKUP(B1928,'volatile collection data'!$O:$P,2,FALSE)</f>
        <v>27.apr.22 24</v>
      </c>
    </row>
    <row r="1929" spans="1:22" x14ac:dyDescent="0.2">
      <c r="A1929" t="s">
        <v>365</v>
      </c>
      <c r="B1929" s="1" t="str">
        <f t="shared" si="182"/>
        <v>2D</v>
      </c>
      <c r="C1929">
        <v>24.620999999999999</v>
      </c>
      <c r="D1929">
        <f t="shared" si="180"/>
        <v>24.62</v>
      </c>
      <c r="E1929">
        <f>VLOOKUP(D1929,'Peak Combiner'!$A$5:$D$4980,4,FALSE)</f>
        <v>24.62</v>
      </c>
      <c r="F1929">
        <f>IFERROR(VLOOKUP(D1929,rt_comb!$A:$B,2,FALSE),D1929)</f>
        <v>24.62</v>
      </c>
      <c r="G1929">
        <v>5501726</v>
      </c>
      <c r="H1929">
        <f>SUMIFS($G:$G,$E:$E,18.51,'RAW2'!$A:$A,'RAW2'!A1929)</f>
        <v>62298328</v>
      </c>
      <c r="I1929" s="1" t="str">
        <f>VLOOKUP(A1929,'volatile collection data'!$G$6:$H$69,2,FALSE)</f>
        <v>D</v>
      </c>
      <c r="J1929" s="1">
        <f>VLOOKUP(A1929,'volatile collection data'!$G$6:$I$69,3,FALSE)</f>
        <v>2</v>
      </c>
      <c r="K1929" s="1" t="str">
        <f>VLOOKUP(A1929,'volatile collection data'!$G$6:$N$69,8,FALSE)</f>
        <v>24B</v>
      </c>
      <c r="L1929" s="1">
        <f>VLOOKUP(A1929,'volatile collection data'!$G$6:$J$69,4,FALSE)</f>
        <v>4.59</v>
      </c>
      <c r="M1929" s="1">
        <f>VLOOKUP($A1929,'volatile collection data'!$G$6:$M$69,6,FALSE)</f>
        <v>13</v>
      </c>
      <c r="N1929" s="1">
        <f>VLOOKUP($A1929,'volatile collection data'!$G$6:$M$69,7,FALSE)</f>
        <v>4.59</v>
      </c>
      <c r="O1929" s="1">
        <f>VLOOKUP(A1929,'volatile collection data'!$G$6:$K$69,5,FALSE)</f>
        <v>0</v>
      </c>
      <c r="P1929" s="1" t="str">
        <f t="shared" si="183"/>
        <v>2D</v>
      </c>
      <c r="Q1929">
        <f t="shared" si="181"/>
        <v>9.6201066220301265E-2</v>
      </c>
      <c r="R1929" t="str">
        <f t="shared" si="184"/>
        <v>24B_0-D&amp;4.59%4.59@13</v>
      </c>
      <c r="S1929" t="str">
        <f t="shared" si="185"/>
        <v>2D-24B-VCS-Loc-22</v>
      </c>
      <c r="T1929" t="str">
        <f>IFERROR(IF(VLOOKUP(S1929,Bad!$A:$A,1,FALSE)='RAW2'!S1929,"yes","no"),"no")</f>
        <v>no</v>
      </c>
      <c r="U1929" t="str">
        <f>IFERROR(VLOOKUP(F1929,compounds!$A:$B,2,FALSE),"")</f>
        <v/>
      </c>
      <c r="V1929" t="str">
        <f>VLOOKUP(B1929,'volatile collection data'!$O:$P,2,FALSE)</f>
        <v>27.apr.22 24</v>
      </c>
    </row>
    <row r="1930" spans="1:22" x14ac:dyDescent="0.2">
      <c r="A1930" t="s">
        <v>365</v>
      </c>
      <c r="B1930" s="1" t="str">
        <f t="shared" si="182"/>
        <v>2D</v>
      </c>
      <c r="C1930">
        <v>24.698</v>
      </c>
      <c r="D1930">
        <f t="shared" si="180"/>
        <v>24.7</v>
      </c>
      <c r="E1930">
        <f>VLOOKUP(D1930,'Peak Combiner'!$A$5:$D$4980,4,FALSE)</f>
        <v>24.7</v>
      </c>
      <c r="F1930">
        <f>IFERROR(VLOOKUP(D1930,rt_comb!$A:$B,2,FALSE),D1930)</f>
        <v>24.7</v>
      </c>
      <c r="G1930">
        <v>4804808</v>
      </c>
      <c r="H1930">
        <f>SUMIFS($G:$G,$E:$E,18.51,'RAW2'!$A:$A,'RAW2'!A1930)</f>
        <v>62298328</v>
      </c>
      <c r="I1930" s="1" t="str">
        <f>VLOOKUP(A1930,'volatile collection data'!$G$6:$H$69,2,FALSE)</f>
        <v>D</v>
      </c>
      <c r="J1930" s="1">
        <f>VLOOKUP(A1930,'volatile collection data'!$G$6:$I$69,3,FALSE)</f>
        <v>2</v>
      </c>
      <c r="K1930" s="1" t="str">
        <f>VLOOKUP(A1930,'volatile collection data'!$G$6:$N$69,8,FALSE)</f>
        <v>24B</v>
      </c>
      <c r="L1930" s="1">
        <f>VLOOKUP(A1930,'volatile collection data'!$G$6:$J$69,4,FALSE)</f>
        <v>4.59</v>
      </c>
      <c r="M1930" s="1">
        <f>VLOOKUP($A1930,'volatile collection data'!$G$6:$M$69,6,FALSE)</f>
        <v>13</v>
      </c>
      <c r="N1930" s="1">
        <f>VLOOKUP($A1930,'volatile collection data'!$G$6:$M$69,7,FALSE)</f>
        <v>4.59</v>
      </c>
      <c r="O1930" s="1">
        <f>VLOOKUP(A1930,'volatile collection data'!$G$6:$K$69,5,FALSE)</f>
        <v>0</v>
      </c>
      <c r="P1930" s="1" t="str">
        <f t="shared" si="183"/>
        <v>2D</v>
      </c>
      <c r="Q1930">
        <f t="shared" si="181"/>
        <v>8.4015025936194088E-2</v>
      </c>
      <c r="R1930" t="str">
        <f t="shared" si="184"/>
        <v>24B_0-D&amp;4.59%4.59@13</v>
      </c>
      <c r="S1930" t="str">
        <f t="shared" si="185"/>
        <v>2D-24B-VCS-Loc-22</v>
      </c>
      <c r="T1930" t="str">
        <f>IFERROR(IF(VLOOKUP(S1930,Bad!$A:$A,1,FALSE)='RAW2'!S1930,"yes","no"),"no")</f>
        <v>no</v>
      </c>
      <c r="U1930" t="str">
        <f>IFERROR(VLOOKUP(F1930,compounds!$A:$B,2,FALSE),"")</f>
        <v/>
      </c>
      <c r="V1930" t="str">
        <f>VLOOKUP(B1930,'volatile collection data'!$O:$P,2,FALSE)</f>
        <v>27.apr.22 24</v>
      </c>
    </row>
    <row r="1931" spans="1:22" x14ac:dyDescent="0.2">
      <c r="A1931" t="s">
        <v>365</v>
      </c>
      <c r="B1931" s="1" t="str">
        <f t="shared" si="182"/>
        <v>2D</v>
      </c>
      <c r="C1931">
        <v>24.815000000000001</v>
      </c>
      <c r="D1931">
        <f t="shared" si="180"/>
        <v>24.82</v>
      </c>
      <c r="E1931">
        <f>VLOOKUP(D1931,'Peak Combiner'!$A$5:$D$4980,4,FALSE)</f>
        <v>24.82</v>
      </c>
      <c r="F1931">
        <f>IFERROR(VLOOKUP(D1931,rt_comb!$A:$B,2,FALSE),D1931)</f>
        <v>24.82</v>
      </c>
      <c r="G1931">
        <v>12651412</v>
      </c>
      <c r="H1931">
        <f>SUMIFS($G:$G,$E:$E,18.51,'RAW2'!$A:$A,'RAW2'!A1931)</f>
        <v>62298328</v>
      </c>
      <c r="I1931" s="1" t="str">
        <f>VLOOKUP(A1931,'volatile collection data'!$G$6:$H$69,2,FALSE)</f>
        <v>D</v>
      </c>
      <c r="J1931" s="1">
        <f>VLOOKUP(A1931,'volatile collection data'!$G$6:$I$69,3,FALSE)</f>
        <v>2</v>
      </c>
      <c r="K1931" s="1" t="str">
        <f>VLOOKUP(A1931,'volatile collection data'!$G$6:$N$69,8,FALSE)</f>
        <v>24B</v>
      </c>
      <c r="L1931" s="1">
        <f>VLOOKUP(A1931,'volatile collection data'!$G$6:$J$69,4,FALSE)</f>
        <v>4.59</v>
      </c>
      <c r="M1931" s="1">
        <f>VLOOKUP($A1931,'volatile collection data'!$G$6:$M$69,6,FALSE)</f>
        <v>13</v>
      </c>
      <c r="N1931" s="1">
        <f>VLOOKUP($A1931,'volatile collection data'!$G$6:$M$69,7,FALSE)</f>
        <v>4.59</v>
      </c>
      <c r="O1931" s="1">
        <f>VLOOKUP(A1931,'volatile collection data'!$G$6:$K$69,5,FALSE)</f>
        <v>0</v>
      </c>
      <c r="P1931" s="1" t="str">
        <f t="shared" si="183"/>
        <v>2D</v>
      </c>
      <c r="Q1931">
        <f t="shared" si="181"/>
        <v>0.22121772759899605</v>
      </c>
      <c r="R1931" t="str">
        <f t="shared" si="184"/>
        <v>24B_0-D&amp;4.59%4.59@13</v>
      </c>
      <c r="S1931" t="str">
        <f t="shared" si="185"/>
        <v>2D-24B-VCS-Loc-22</v>
      </c>
      <c r="T1931" t="str">
        <f>IFERROR(IF(VLOOKUP(S1931,Bad!$A:$A,1,FALSE)='RAW2'!S1931,"yes","no"),"no")</f>
        <v>no</v>
      </c>
      <c r="U1931" t="str">
        <f>IFERROR(VLOOKUP(F1931,compounds!$A:$B,2,FALSE),"")</f>
        <v/>
      </c>
      <c r="V1931" t="str">
        <f>VLOOKUP(B1931,'volatile collection data'!$O:$P,2,FALSE)</f>
        <v>27.apr.22 24</v>
      </c>
    </row>
    <row r="1932" spans="1:22" x14ac:dyDescent="0.2">
      <c r="A1932" t="s">
        <v>365</v>
      </c>
      <c r="B1932" s="1" t="str">
        <f t="shared" si="182"/>
        <v>2D</v>
      </c>
      <c r="C1932">
        <v>24.913</v>
      </c>
      <c r="D1932">
        <f t="shared" si="180"/>
        <v>24.91</v>
      </c>
      <c r="E1932">
        <f>VLOOKUP(D1932,'Peak Combiner'!$A$5:$D$4980,4,FALSE)</f>
        <v>24.91</v>
      </c>
      <c r="F1932">
        <f>IFERROR(VLOOKUP(D1932,rt_comb!$A:$B,2,FALSE),D1932)</f>
        <v>24.91</v>
      </c>
      <c r="G1932">
        <v>824145</v>
      </c>
      <c r="H1932">
        <f>SUMIFS($G:$G,$E:$E,18.51,'RAW2'!$A:$A,'RAW2'!A1932)</f>
        <v>62298328</v>
      </c>
      <c r="I1932" s="1" t="str">
        <f>VLOOKUP(A1932,'volatile collection data'!$G$6:$H$69,2,FALSE)</f>
        <v>D</v>
      </c>
      <c r="J1932" s="1">
        <f>VLOOKUP(A1932,'volatile collection data'!$G$6:$I$69,3,FALSE)</f>
        <v>2</v>
      </c>
      <c r="K1932" s="1" t="str">
        <f>VLOOKUP(A1932,'volatile collection data'!$G$6:$N$69,8,FALSE)</f>
        <v>24B</v>
      </c>
      <c r="L1932" s="1">
        <f>VLOOKUP(A1932,'volatile collection data'!$G$6:$J$69,4,FALSE)</f>
        <v>4.59</v>
      </c>
      <c r="M1932" s="1">
        <f>VLOOKUP($A1932,'volatile collection data'!$G$6:$M$69,6,FALSE)</f>
        <v>13</v>
      </c>
      <c r="N1932" s="1">
        <f>VLOOKUP($A1932,'volatile collection data'!$G$6:$M$69,7,FALSE)</f>
        <v>4.59</v>
      </c>
      <c r="O1932" s="1">
        <f>VLOOKUP(A1932,'volatile collection data'!$G$6:$K$69,5,FALSE)</f>
        <v>0</v>
      </c>
      <c r="P1932" s="1" t="str">
        <f t="shared" si="183"/>
        <v>2D</v>
      </c>
      <c r="Q1932">
        <f t="shared" si="181"/>
        <v>1.4410682705778185E-2</v>
      </c>
      <c r="R1932" t="str">
        <f t="shared" si="184"/>
        <v>24B_0-D&amp;4.59%4.59@13</v>
      </c>
      <c r="S1932" t="str">
        <f t="shared" si="185"/>
        <v>2D-24B-VCS-Loc-22</v>
      </c>
      <c r="T1932" t="str">
        <f>IFERROR(IF(VLOOKUP(S1932,Bad!$A:$A,1,FALSE)='RAW2'!S1932,"yes","no"),"no")</f>
        <v>no</v>
      </c>
      <c r="U1932" t="str">
        <f>IFERROR(VLOOKUP(F1932,compounds!$A:$B,2,FALSE),"")</f>
        <v/>
      </c>
      <c r="V1932" t="str">
        <f>VLOOKUP(B1932,'volatile collection data'!$O:$P,2,FALSE)</f>
        <v>27.apr.22 24</v>
      </c>
    </row>
    <row r="1933" spans="1:22" x14ac:dyDescent="0.2">
      <c r="A1933" t="s">
        <v>365</v>
      </c>
      <c r="B1933" s="1" t="str">
        <f t="shared" si="182"/>
        <v>2D</v>
      </c>
      <c r="C1933">
        <v>24.986999999999998</v>
      </c>
      <c r="D1933">
        <f t="shared" si="180"/>
        <v>24.99</v>
      </c>
      <c r="E1933">
        <f>VLOOKUP(D1933,'Peak Combiner'!$A$5:$D$4980,4,FALSE)</f>
        <v>24.99</v>
      </c>
      <c r="F1933">
        <f>IFERROR(VLOOKUP(D1933,rt_comb!$A:$B,2,FALSE),D1933)</f>
        <v>24.99</v>
      </c>
      <c r="G1933">
        <v>5607383</v>
      </c>
      <c r="H1933">
        <f>SUMIFS($G:$G,$E:$E,18.51,'RAW2'!$A:$A,'RAW2'!A1933)</f>
        <v>62298328</v>
      </c>
      <c r="I1933" s="1" t="str">
        <f>VLOOKUP(A1933,'volatile collection data'!$G$6:$H$69,2,FALSE)</f>
        <v>D</v>
      </c>
      <c r="J1933" s="1">
        <f>VLOOKUP(A1933,'volatile collection data'!$G$6:$I$69,3,FALSE)</f>
        <v>2</v>
      </c>
      <c r="K1933" s="1" t="str">
        <f>VLOOKUP(A1933,'volatile collection data'!$G$6:$N$69,8,FALSE)</f>
        <v>24B</v>
      </c>
      <c r="L1933" s="1">
        <f>VLOOKUP(A1933,'volatile collection data'!$G$6:$J$69,4,FALSE)</f>
        <v>4.59</v>
      </c>
      <c r="M1933" s="1">
        <f>VLOOKUP($A1933,'volatile collection data'!$G$6:$M$69,6,FALSE)</f>
        <v>13</v>
      </c>
      <c r="N1933" s="1">
        <f>VLOOKUP($A1933,'volatile collection data'!$G$6:$M$69,7,FALSE)</f>
        <v>4.59</v>
      </c>
      <c r="O1933" s="1">
        <f>VLOOKUP(A1933,'volatile collection data'!$G$6:$K$69,5,FALSE)</f>
        <v>0</v>
      </c>
      <c r="P1933" s="1" t="str">
        <f t="shared" si="183"/>
        <v>2D</v>
      </c>
      <c r="Q1933">
        <f t="shared" si="181"/>
        <v>9.8048543912508834E-2</v>
      </c>
      <c r="R1933" t="str">
        <f t="shared" si="184"/>
        <v>24B_0-D&amp;4.59%4.59@13</v>
      </c>
      <c r="S1933" t="str">
        <f t="shared" si="185"/>
        <v>2D-24B-VCS-Loc-22</v>
      </c>
      <c r="T1933" t="str">
        <f>IFERROR(IF(VLOOKUP(S1933,Bad!$A:$A,1,FALSE)='RAW2'!S1933,"yes","no"),"no")</f>
        <v>no</v>
      </c>
      <c r="U1933" t="str">
        <f>IFERROR(VLOOKUP(F1933,compounds!$A:$B,2,FALSE),"")</f>
        <v/>
      </c>
      <c r="V1933" t="str">
        <f>VLOOKUP(B1933,'volatile collection data'!$O:$P,2,FALSE)</f>
        <v>27.apr.22 24</v>
      </c>
    </row>
    <row r="1934" spans="1:22" x14ac:dyDescent="0.2">
      <c r="A1934" t="s">
        <v>365</v>
      </c>
      <c r="B1934" s="1" t="str">
        <f t="shared" si="182"/>
        <v>2D</v>
      </c>
      <c r="C1934">
        <v>25.073</v>
      </c>
      <c r="D1934">
        <f t="shared" si="180"/>
        <v>25.07</v>
      </c>
      <c r="E1934">
        <f>VLOOKUP(D1934,'Peak Combiner'!$A$5:$D$4980,4,FALSE)</f>
        <v>25.07</v>
      </c>
      <c r="F1934">
        <f>IFERROR(VLOOKUP(D1934,rt_comb!$A:$B,2,FALSE),D1934)</f>
        <v>25.07</v>
      </c>
      <c r="G1934">
        <v>4399180</v>
      </c>
      <c r="H1934">
        <f>SUMIFS($G:$G,$E:$E,18.51,'RAW2'!$A:$A,'RAW2'!A1934)</f>
        <v>62298328</v>
      </c>
      <c r="I1934" s="1" t="str">
        <f>VLOOKUP(A1934,'volatile collection data'!$G$6:$H$69,2,FALSE)</f>
        <v>D</v>
      </c>
      <c r="J1934" s="1">
        <f>VLOOKUP(A1934,'volatile collection data'!$G$6:$I$69,3,FALSE)</f>
        <v>2</v>
      </c>
      <c r="K1934" s="1" t="str">
        <f>VLOOKUP(A1934,'volatile collection data'!$G$6:$N$69,8,FALSE)</f>
        <v>24B</v>
      </c>
      <c r="L1934" s="1">
        <f>VLOOKUP(A1934,'volatile collection data'!$G$6:$J$69,4,FALSE)</f>
        <v>4.59</v>
      </c>
      <c r="M1934" s="1">
        <f>VLOOKUP($A1934,'volatile collection data'!$G$6:$M$69,6,FALSE)</f>
        <v>13</v>
      </c>
      <c r="N1934" s="1">
        <f>VLOOKUP($A1934,'volatile collection data'!$G$6:$M$69,7,FALSE)</f>
        <v>4.59</v>
      </c>
      <c r="O1934" s="1">
        <f>VLOOKUP(A1934,'volatile collection data'!$G$6:$K$69,5,FALSE)</f>
        <v>0</v>
      </c>
      <c r="P1934" s="1" t="str">
        <f t="shared" si="183"/>
        <v>2D</v>
      </c>
      <c r="Q1934">
        <f t="shared" si="181"/>
        <v>7.692237063332942E-2</v>
      </c>
      <c r="R1934" t="str">
        <f t="shared" si="184"/>
        <v>24B_0-D&amp;4.59%4.59@13</v>
      </c>
      <c r="S1934" t="str">
        <f t="shared" si="185"/>
        <v>2D-24B-VCS-Loc-22</v>
      </c>
      <c r="T1934" t="str">
        <f>IFERROR(IF(VLOOKUP(S1934,Bad!$A:$A,1,FALSE)='RAW2'!S1934,"yes","no"),"no")</f>
        <v>no</v>
      </c>
      <c r="U1934" t="str">
        <f>IFERROR(VLOOKUP(F1934,compounds!$A:$B,2,FALSE),"")</f>
        <v/>
      </c>
      <c r="V1934" t="str">
        <f>VLOOKUP(B1934,'volatile collection data'!$O:$P,2,FALSE)</f>
        <v>27.apr.22 24</v>
      </c>
    </row>
    <row r="1935" spans="1:22" x14ac:dyDescent="0.2">
      <c r="A1935" t="s">
        <v>365</v>
      </c>
      <c r="B1935" s="1" t="str">
        <f t="shared" si="182"/>
        <v>2D</v>
      </c>
      <c r="C1935">
        <v>25.128</v>
      </c>
      <c r="D1935">
        <f t="shared" si="180"/>
        <v>25.13</v>
      </c>
      <c r="E1935">
        <f>VLOOKUP(D1935,'Peak Combiner'!$A$5:$D$4980,4,FALSE)</f>
        <v>25.13</v>
      </c>
      <c r="F1935">
        <f>IFERROR(VLOOKUP(D1935,rt_comb!$A:$B,2,FALSE),D1935)</f>
        <v>25.13</v>
      </c>
      <c r="G1935">
        <v>3722865</v>
      </c>
      <c r="H1935">
        <f>SUMIFS($G:$G,$E:$E,18.51,'RAW2'!$A:$A,'RAW2'!A1935)</f>
        <v>62298328</v>
      </c>
      <c r="I1935" s="1" t="str">
        <f>VLOOKUP(A1935,'volatile collection data'!$G$6:$H$69,2,FALSE)</f>
        <v>D</v>
      </c>
      <c r="J1935" s="1">
        <f>VLOOKUP(A1935,'volatile collection data'!$G$6:$I$69,3,FALSE)</f>
        <v>2</v>
      </c>
      <c r="K1935" s="1" t="str">
        <f>VLOOKUP(A1935,'volatile collection data'!$G$6:$N$69,8,FALSE)</f>
        <v>24B</v>
      </c>
      <c r="L1935" s="1">
        <f>VLOOKUP(A1935,'volatile collection data'!$G$6:$J$69,4,FALSE)</f>
        <v>4.59</v>
      </c>
      <c r="M1935" s="1">
        <f>VLOOKUP($A1935,'volatile collection data'!$G$6:$M$69,6,FALSE)</f>
        <v>13</v>
      </c>
      <c r="N1935" s="1">
        <f>VLOOKUP($A1935,'volatile collection data'!$G$6:$M$69,7,FALSE)</f>
        <v>4.59</v>
      </c>
      <c r="O1935" s="1">
        <f>VLOOKUP(A1935,'volatile collection data'!$G$6:$K$69,5,FALSE)</f>
        <v>0</v>
      </c>
      <c r="P1935" s="1" t="str">
        <f t="shared" si="183"/>
        <v>2D</v>
      </c>
      <c r="Q1935">
        <f t="shared" si="181"/>
        <v>6.5096586488356908E-2</v>
      </c>
      <c r="R1935" t="str">
        <f t="shared" si="184"/>
        <v>24B_0-D&amp;4.59%4.59@13</v>
      </c>
      <c r="S1935" t="str">
        <f t="shared" si="185"/>
        <v>2D-24B-VCS-Loc-22</v>
      </c>
      <c r="T1935" t="str">
        <f>IFERROR(IF(VLOOKUP(S1935,Bad!$A:$A,1,FALSE)='RAW2'!S1935,"yes","no"),"no")</f>
        <v>no</v>
      </c>
      <c r="U1935" t="str">
        <f>IFERROR(VLOOKUP(F1935,compounds!$A:$B,2,FALSE),"")</f>
        <v/>
      </c>
      <c r="V1935" t="str">
        <f>VLOOKUP(B1935,'volatile collection data'!$O:$P,2,FALSE)</f>
        <v>27.apr.22 24</v>
      </c>
    </row>
    <row r="1936" spans="1:22" x14ac:dyDescent="0.2">
      <c r="A1936" t="s">
        <v>365</v>
      </c>
      <c r="B1936" s="1" t="str">
        <f t="shared" si="182"/>
        <v>2D</v>
      </c>
      <c r="C1936">
        <v>25.169</v>
      </c>
      <c r="D1936">
        <f t="shared" si="180"/>
        <v>25.17</v>
      </c>
      <c r="E1936">
        <f>VLOOKUP(D1936,'Peak Combiner'!$A$5:$D$4980,4,FALSE)</f>
        <v>25.17</v>
      </c>
      <c r="F1936">
        <f>IFERROR(VLOOKUP(D1936,rt_comb!$A:$B,2,FALSE),D1936)</f>
        <v>25.17</v>
      </c>
      <c r="G1936">
        <v>3421398</v>
      </c>
      <c r="H1936">
        <f>SUMIFS($G:$G,$E:$E,18.51,'RAW2'!$A:$A,'RAW2'!A1936)</f>
        <v>62298328</v>
      </c>
      <c r="I1936" s="1" t="str">
        <f>VLOOKUP(A1936,'volatile collection data'!$G$6:$H$69,2,FALSE)</f>
        <v>D</v>
      </c>
      <c r="J1936" s="1">
        <f>VLOOKUP(A1936,'volatile collection data'!$G$6:$I$69,3,FALSE)</f>
        <v>2</v>
      </c>
      <c r="K1936" s="1" t="str">
        <f>VLOOKUP(A1936,'volatile collection data'!$G$6:$N$69,8,FALSE)</f>
        <v>24B</v>
      </c>
      <c r="L1936" s="1">
        <f>VLOOKUP(A1936,'volatile collection data'!$G$6:$J$69,4,FALSE)</f>
        <v>4.59</v>
      </c>
      <c r="M1936" s="1">
        <f>VLOOKUP($A1936,'volatile collection data'!$G$6:$M$69,6,FALSE)</f>
        <v>13</v>
      </c>
      <c r="N1936" s="1">
        <f>VLOOKUP($A1936,'volatile collection data'!$G$6:$M$69,7,FALSE)</f>
        <v>4.59</v>
      </c>
      <c r="O1936" s="1">
        <f>VLOOKUP(A1936,'volatile collection data'!$G$6:$K$69,5,FALSE)</f>
        <v>0</v>
      </c>
      <c r="P1936" s="1" t="str">
        <f t="shared" si="183"/>
        <v>2D</v>
      </c>
      <c r="Q1936">
        <f t="shared" si="181"/>
        <v>5.982525039669484E-2</v>
      </c>
      <c r="R1936" t="str">
        <f t="shared" si="184"/>
        <v>24B_0-D&amp;4.59%4.59@13</v>
      </c>
      <c r="S1936" t="str">
        <f t="shared" si="185"/>
        <v>2D-24B-VCS-Loc-22</v>
      </c>
      <c r="T1936" t="str">
        <f>IFERROR(IF(VLOOKUP(S1936,Bad!$A:$A,1,FALSE)='RAW2'!S1936,"yes","no"),"no")</f>
        <v>no</v>
      </c>
      <c r="U1936" t="str">
        <f>IFERROR(VLOOKUP(F1936,compounds!$A:$B,2,FALSE),"")</f>
        <v/>
      </c>
      <c r="V1936" t="str">
        <f>VLOOKUP(B1936,'volatile collection data'!$O:$P,2,FALSE)</f>
        <v>27.apr.22 24</v>
      </c>
    </row>
    <row r="1937" spans="1:22" x14ac:dyDescent="0.2">
      <c r="A1937" t="s">
        <v>365</v>
      </c>
      <c r="B1937" s="1" t="str">
        <f t="shared" si="182"/>
        <v>2D</v>
      </c>
      <c r="C1937">
        <v>25.457000000000001</v>
      </c>
      <c r="D1937">
        <f t="shared" si="180"/>
        <v>25.46</v>
      </c>
      <c r="E1937">
        <f>VLOOKUP(D1937,'Peak Combiner'!$A$5:$D$4980,4,FALSE)</f>
        <v>25.46</v>
      </c>
      <c r="F1937">
        <f>IFERROR(VLOOKUP(D1937,rt_comb!$A:$B,2,FALSE),D1937)</f>
        <v>25.46</v>
      </c>
      <c r="G1937">
        <v>32814276</v>
      </c>
      <c r="H1937">
        <f>SUMIFS($G:$G,$E:$E,18.51,'RAW2'!$A:$A,'RAW2'!A1937)</f>
        <v>62298328</v>
      </c>
      <c r="I1937" s="1" t="str">
        <f>VLOOKUP(A1937,'volatile collection data'!$G$6:$H$69,2,FALSE)</f>
        <v>D</v>
      </c>
      <c r="J1937" s="1">
        <f>VLOOKUP(A1937,'volatile collection data'!$G$6:$I$69,3,FALSE)</f>
        <v>2</v>
      </c>
      <c r="K1937" s="1" t="str">
        <f>VLOOKUP(A1937,'volatile collection data'!$G$6:$N$69,8,FALSE)</f>
        <v>24B</v>
      </c>
      <c r="L1937" s="1">
        <f>VLOOKUP(A1937,'volatile collection data'!$G$6:$J$69,4,FALSE)</f>
        <v>4.59</v>
      </c>
      <c r="M1937" s="1">
        <f>VLOOKUP($A1937,'volatile collection data'!$G$6:$M$69,6,FALSE)</f>
        <v>13</v>
      </c>
      <c r="N1937" s="1">
        <f>VLOOKUP($A1937,'volatile collection data'!$G$6:$M$69,7,FALSE)</f>
        <v>4.59</v>
      </c>
      <c r="O1937" s="1">
        <f>VLOOKUP(A1937,'volatile collection data'!$G$6:$K$69,5,FALSE)</f>
        <v>0</v>
      </c>
      <c r="P1937" s="1" t="str">
        <f t="shared" si="183"/>
        <v>2D</v>
      </c>
      <c r="Q1937">
        <f t="shared" si="181"/>
        <v>0.57377781780612891</v>
      </c>
      <c r="R1937" t="str">
        <f t="shared" si="184"/>
        <v>24B_0-D&amp;4.59%4.59@13</v>
      </c>
      <c r="S1937" t="str">
        <f t="shared" si="185"/>
        <v>2D-24B-VCS-Loc-22</v>
      </c>
      <c r="T1937" t="str">
        <f>IFERROR(IF(VLOOKUP(S1937,Bad!$A:$A,1,FALSE)='RAW2'!S1937,"yes","no"),"no")</f>
        <v>no</v>
      </c>
      <c r="U1937" t="str">
        <f>IFERROR(VLOOKUP(F1937,compounds!$A:$B,2,FALSE),"")</f>
        <v/>
      </c>
      <c r="V1937" t="str">
        <f>VLOOKUP(B1937,'volatile collection data'!$O:$P,2,FALSE)</f>
        <v>27.apr.22 24</v>
      </c>
    </row>
    <row r="1938" spans="1:22" x14ac:dyDescent="0.2">
      <c r="A1938" t="s">
        <v>365</v>
      </c>
      <c r="B1938" s="1" t="str">
        <f t="shared" si="182"/>
        <v>2D</v>
      </c>
      <c r="C1938">
        <v>25.617999999999999</v>
      </c>
      <c r="D1938">
        <f t="shared" si="180"/>
        <v>25.62</v>
      </c>
      <c r="E1938">
        <f>VLOOKUP(D1938,'Peak Combiner'!$A$5:$D$4980,4,FALSE)</f>
        <v>25.62</v>
      </c>
      <c r="F1938">
        <f>IFERROR(VLOOKUP(D1938,rt_comb!$A:$B,2,FALSE),D1938)</f>
        <v>25.62</v>
      </c>
      <c r="G1938">
        <v>24285602</v>
      </c>
      <c r="H1938">
        <f>SUMIFS($G:$G,$E:$E,18.51,'RAW2'!$A:$A,'RAW2'!A1938)</f>
        <v>62298328</v>
      </c>
      <c r="I1938" s="1" t="str">
        <f>VLOOKUP(A1938,'volatile collection data'!$G$6:$H$69,2,FALSE)</f>
        <v>D</v>
      </c>
      <c r="J1938" s="1">
        <f>VLOOKUP(A1938,'volatile collection data'!$G$6:$I$69,3,FALSE)</f>
        <v>2</v>
      </c>
      <c r="K1938" s="1" t="str">
        <f>VLOOKUP(A1938,'volatile collection data'!$G$6:$N$69,8,FALSE)</f>
        <v>24B</v>
      </c>
      <c r="L1938" s="1">
        <f>VLOOKUP(A1938,'volatile collection data'!$G$6:$J$69,4,FALSE)</f>
        <v>4.59</v>
      </c>
      <c r="M1938" s="1">
        <f>VLOOKUP($A1938,'volatile collection data'!$G$6:$M$69,6,FALSE)</f>
        <v>13</v>
      </c>
      <c r="N1938" s="1">
        <f>VLOOKUP($A1938,'volatile collection data'!$G$6:$M$69,7,FALSE)</f>
        <v>4.59</v>
      </c>
      <c r="O1938" s="1">
        <f>VLOOKUP(A1938,'volatile collection data'!$G$6:$K$69,5,FALSE)</f>
        <v>0</v>
      </c>
      <c r="P1938" s="1" t="str">
        <f t="shared" si="183"/>
        <v>2D</v>
      </c>
      <c r="Q1938">
        <f t="shared" si="181"/>
        <v>0.42464870228031731</v>
      </c>
      <c r="R1938" t="str">
        <f t="shared" si="184"/>
        <v>24B_0-D&amp;4.59%4.59@13</v>
      </c>
      <c r="S1938" t="str">
        <f t="shared" si="185"/>
        <v>2D-24B-VCS-Loc-22</v>
      </c>
      <c r="T1938" t="str">
        <f>IFERROR(IF(VLOOKUP(S1938,Bad!$A:$A,1,FALSE)='RAW2'!S1938,"yes","no"),"no")</f>
        <v>no</v>
      </c>
      <c r="U1938" t="str">
        <f>IFERROR(VLOOKUP(F1938,compounds!$A:$B,2,FALSE),"")</f>
        <v/>
      </c>
      <c r="V1938" t="str">
        <f>VLOOKUP(B1938,'volatile collection data'!$O:$P,2,FALSE)</f>
        <v>27.apr.22 24</v>
      </c>
    </row>
    <row r="1939" spans="1:22" x14ac:dyDescent="0.2">
      <c r="A1939" t="s">
        <v>365</v>
      </c>
      <c r="B1939" s="1" t="str">
        <f t="shared" si="182"/>
        <v>2D</v>
      </c>
      <c r="C1939">
        <v>25.677</v>
      </c>
      <c r="D1939">
        <f t="shared" si="180"/>
        <v>25.68</v>
      </c>
      <c r="E1939">
        <f>VLOOKUP(D1939,'Peak Combiner'!$A$5:$D$4980,4,FALSE)</f>
        <v>25.67</v>
      </c>
      <c r="F1939">
        <f>IFERROR(VLOOKUP(D1939,rt_comb!$A:$B,2,FALSE),D1939)</f>
        <v>25.68</v>
      </c>
      <c r="G1939">
        <v>17847321</v>
      </c>
      <c r="H1939">
        <f>SUMIFS($G:$G,$E:$E,18.51,'RAW2'!$A:$A,'RAW2'!A1939)</f>
        <v>62298328</v>
      </c>
      <c r="I1939" s="1" t="str">
        <f>VLOOKUP(A1939,'volatile collection data'!$G$6:$H$69,2,FALSE)</f>
        <v>D</v>
      </c>
      <c r="J1939" s="1">
        <f>VLOOKUP(A1939,'volatile collection data'!$G$6:$I$69,3,FALSE)</f>
        <v>2</v>
      </c>
      <c r="K1939" s="1" t="str">
        <f>VLOOKUP(A1939,'volatile collection data'!$G$6:$N$69,8,FALSE)</f>
        <v>24B</v>
      </c>
      <c r="L1939" s="1">
        <f>VLOOKUP(A1939,'volatile collection data'!$G$6:$J$69,4,FALSE)</f>
        <v>4.59</v>
      </c>
      <c r="M1939" s="1">
        <f>VLOOKUP($A1939,'volatile collection data'!$G$6:$M$69,6,FALSE)</f>
        <v>13</v>
      </c>
      <c r="N1939" s="1">
        <f>VLOOKUP($A1939,'volatile collection data'!$G$6:$M$69,7,FALSE)</f>
        <v>4.59</v>
      </c>
      <c r="O1939" s="1">
        <f>VLOOKUP(A1939,'volatile collection data'!$G$6:$K$69,5,FALSE)</f>
        <v>0</v>
      </c>
      <c r="P1939" s="1" t="str">
        <f t="shared" si="183"/>
        <v>2D</v>
      </c>
      <c r="Q1939">
        <f t="shared" si="181"/>
        <v>0.31207139529957933</v>
      </c>
      <c r="R1939" t="str">
        <f t="shared" si="184"/>
        <v>24B_0-D&amp;4.59%4.59@13</v>
      </c>
      <c r="S1939" t="str">
        <f t="shared" si="185"/>
        <v>2D-24B-VCS-Loc-22</v>
      </c>
      <c r="T1939" t="str">
        <f>IFERROR(IF(VLOOKUP(S1939,Bad!$A:$A,1,FALSE)='RAW2'!S1939,"yes","no"),"no")</f>
        <v>no</v>
      </c>
      <c r="U1939" t="str">
        <f>IFERROR(VLOOKUP(F1939,compounds!$A:$B,2,FALSE),"")</f>
        <v/>
      </c>
      <c r="V1939" t="str">
        <f>VLOOKUP(B1939,'volatile collection data'!$O:$P,2,FALSE)</f>
        <v>27.apr.22 24</v>
      </c>
    </row>
    <row r="1940" spans="1:22" x14ac:dyDescent="0.2">
      <c r="A1940" t="s">
        <v>365</v>
      </c>
      <c r="B1940" s="1" t="str">
        <f t="shared" si="182"/>
        <v>2D</v>
      </c>
      <c r="C1940">
        <v>25.823</v>
      </c>
      <c r="D1940">
        <f t="shared" si="180"/>
        <v>25.82</v>
      </c>
      <c r="E1940">
        <f>VLOOKUP(D1940,'Peak Combiner'!$A$5:$D$4980,4,FALSE)</f>
        <v>25.82</v>
      </c>
      <c r="F1940">
        <f>IFERROR(VLOOKUP(D1940,rt_comb!$A:$B,2,FALSE),D1940)</f>
        <v>25.82</v>
      </c>
      <c r="G1940">
        <v>23754720</v>
      </c>
      <c r="H1940">
        <f>SUMIFS($G:$G,$E:$E,18.51,'RAW2'!$A:$A,'RAW2'!A1940)</f>
        <v>62298328</v>
      </c>
      <c r="I1940" s="1" t="str">
        <f>VLOOKUP(A1940,'volatile collection data'!$G$6:$H$69,2,FALSE)</f>
        <v>D</v>
      </c>
      <c r="J1940" s="1">
        <f>VLOOKUP(A1940,'volatile collection data'!$G$6:$I$69,3,FALSE)</f>
        <v>2</v>
      </c>
      <c r="K1940" s="1" t="str">
        <f>VLOOKUP(A1940,'volatile collection data'!$G$6:$N$69,8,FALSE)</f>
        <v>24B</v>
      </c>
      <c r="L1940" s="1">
        <f>VLOOKUP(A1940,'volatile collection data'!$G$6:$J$69,4,FALSE)</f>
        <v>4.59</v>
      </c>
      <c r="M1940" s="1">
        <f>VLOOKUP($A1940,'volatile collection data'!$G$6:$M$69,6,FALSE)</f>
        <v>13</v>
      </c>
      <c r="N1940" s="1">
        <f>VLOOKUP($A1940,'volatile collection data'!$G$6:$M$69,7,FALSE)</f>
        <v>4.59</v>
      </c>
      <c r="O1940" s="1">
        <f>VLOOKUP(A1940,'volatile collection data'!$G$6:$K$69,5,FALSE)</f>
        <v>0</v>
      </c>
      <c r="P1940" s="1" t="str">
        <f t="shared" si="183"/>
        <v>2D</v>
      </c>
      <c r="Q1940">
        <f t="shared" si="181"/>
        <v>0.41536590367544934</v>
      </c>
      <c r="R1940" t="str">
        <f t="shared" si="184"/>
        <v>24B_0-D&amp;4.59%4.59@13</v>
      </c>
      <c r="S1940" t="str">
        <f t="shared" si="185"/>
        <v>2D-24B-VCS-Loc-22</v>
      </c>
      <c r="T1940" t="str">
        <f>IFERROR(IF(VLOOKUP(S1940,Bad!$A:$A,1,FALSE)='RAW2'!S1940,"yes","no"),"no")</f>
        <v>no</v>
      </c>
      <c r="U1940" t="str">
        <f>IFERROR(VLOOKUP(F1940,compounds!$A:$B,2,FALSE),"")</f>
        <v/>
      </c>
      <c r="V1940" t="str">
        <f>VLOOKUP(B1940,'volatile collection data'!$O:$P,2,FALSE)</f>
        <v>27.apr.22 24</v>
      </c>
    </row>
    <row r="1941" spans="1:22" x14ac:dyDescent="0.2">
      <c r="A1941" t="s">
        <v>365</v>
      </c>
      <c r="B1941" s="1" t="str">
        <f t="shared" si="182"/>
        <v>2D</v>
      </c>
      <c r="C1941">
        <v>25.965</v>
      </c>
      <c r="D1941">
        <f t="shared" si="180"/>
        <v>25.97</v>
      </c>
      <c r="E1941">
        <f>VLOOKUP(D1941,'Peak Combiner'!$A$5:$D$4980,4,FALSE)</f>
        <v>25.97</v>
      </c>
      <c r="F1941">
        <f>IFERROR(VLOOKUP(D1941,rt_comb!$A:$B,2,FALSE),D1941)</f>
        <v>25.97</v>
      </c>
      <c r="G1941">
        <v>7669436</v>
      </c>
      <c r="H1941">
        <f>SUMIFS($G:$G,$E:$E,18.51,'RAW2'!$A:$A,'RAW2'!A1941)</f>
        <v>62298328</v>
      </c>
      <c r="I1941" s="1" t="str">
        <f>VLOOKUP(A1941,'volatile collection data'!$G$6:$H$69,2,FALSE)</f>
        <v>D</v>
      </c>
      <c r="J1941" s="1">
        <f>VLOOKUP(A1941,'volatile collection data'!$G$6:$I$69,3,FALSE)</f>
        <v>2</v>
      </c>
      <c r="K1941" s="1" t="str">
        <f>VLOOKUP(A1941,'volatile collection data'!$G$6:$N$69,8,FALSE)</f>
        <v>24B</v>
      </c>
      <c r="L1941" s="1">
        <f>VLOOKUP(A1941,'volatile collection data'!$G$6:$J$69,4,FALSE)</f>
        <v>4.59</v>
      </c>
      <c r="M1941" s="1">
        <f>VLOOKUP($A1941,'volatile collection data'!$G$6:$M$69,6,FALSE)</f>
        <v>13</v>
      </c>
      <c r="N1941" s="1">
        <f>VLOOKUP($A1941,'volatile collection data'!$G$6:$M$69,7,FALSE)</f>
        <v>4.59</v>
      </c>
      <c r="O1941" s="1">
        <f>VLOOKUP(A1941,'volatile collection data'!$G$6:$K$69,5,FALSE)</f>
        <v>0</v>
      </c>
      <c r="P1941" s="1" t="str">
        <f t="shared" si="183"/>
        <v>2D</v>
      </c>
      <c r="Q1941">
        <f t="shared" si="181"/>
        <v>0.13410481011020223</v>
      </c>
      <c r="R1941" t="str">
        <f t="shared" si="184"/>
        <v>24B_0-D&amp;4.59%4.59@13</v>
      </c>
      <c r="S1941" t="str">
        <f t="shared" si="185"/>
        <v>2D-24B-VCS-Loc-22</v>
      </c>
      <c r="T1941" t="str">
        <f>IFERROR(IF(VLOOKUP(S1941,Bad!$A:$A,1,FALSE)='RAW2'!S1941,"yes","no"),"no")</f>
        <v>no</v>
      </c>
      <c r="U1941" t="str">
        <f>IFERROR(VLOOKUP(F1941,compounds!$A:$B,2,FALSE),"")</f>
        <v/>
      </c>
      <c r="V1941" t="str">
        <f>VLOOKUP(B1941,'volatile collection data'!$O:$P,2,FALSE)</f>
        <v>27.apr.22 24</v>
      </c>
    </row>
    <row r="1942" spans="1:22" x14ac:dyDescent="0.2">
      <c r="A1942" t="s">
        <v>365</v>
      </c>
      <c r="B1942" s="1" t="str">
        <f t="shared" si="182"/>
        <v>2D</v>
      </c>
      <c r="C1942">
        <v>26.039000000000001</v>
      </c>
      <c r="D1942">
        <f t="shared" si="180"/>
        <v>26.04</v>
      </c>
      <c r="E1942">
        <f>VLOOKUP(D1942,'Peak Combiner'!$A$5:$D$4980,4,FALSE)</f>
        <v>26.04</v>
      </c>
      <c r="F1942">
        <f>IFERROR(VLOOKUP(D1942,rt_comb!$A:$B,2,FALSE),D1942)</f>
        <v>26.04</v>
      </c>
      <c r="G1942">
        <v>5286474</v>
      </c>
      <c r="H1942">
        <f>SUMIFS($G:$G,$E:$E,18.51,'RAW2'!$A:$A,'RAW2'!A1942)</f>
        <v>62298328</v>
      </c>
      <c r="I1942" s="1" t="str">
        <f>VLOOKUP(A1942,'volatile collection data'!$G$6:$H$69,2,FALSE)</f>
        <v>D</v>
      </c>
      <c r="J1942" s="1">
        <f>VLOOKUP(A1942,'volatile collection data'!$G$6:$I$69,3,FALSE)</f>
        <v>2</v>
      </c>
      <c r="K1942" s="1" t="str">
        <f>VLOOKUP(A1942,'volatile collection data'!$G$6:$N$69,8,FALSE)</f>
        <v>24B</v>
      </c>
      <c r="L1942" s="1">
        <f>VLOOKUP(A1942,'volatile collection data'!$G$6:$J$69,4,FALSE)</f>
        <v>4.59</v>
      </c>
      <c r="M1942" s="1">
        <f>VLOOKUP($A1942,'volatile collection data'!$G$6:$M$69,6,FALSE)</f>
        <v>13</v>
      </c>
      <c r="N1942" s="1">
        <f>VLOOKUP($A1942,'volatile collection data'!$G$6:$M$69,7,FALSE)</f>
        <v>4.59</v>
      </c>
      <c r="O1942" s="1">
        <f>VLOOKUP(A1942,'volatile collection data'!$G$6:$K$69,5,FALSE)</f>
        <v>0</v>
      </c>
      <c r="P1942" s="1" t="str">
        <f t="shared" si="183"/>
        <v>2D</v>
      </c>
      <c r="Q1942">
        <f t="shared" si="181"/>
        <v>9.2437252481475982E-2</v>
      </c>
      <c r="R1942" t="str">
        <f t="shared" si="184"/>
        <v>24B_0-D&amp;4.59%4.59@13</v>
      </c>
      <c r="S1942" t="str">
        <f t="shared" si="185"/>
        <v>2D-24B-VCS-Loc-22</v>
      </c>
      <c r="T1942" t="str">
        <f>IFERROR(IF(VLOOKUP(S1942,Bad!$A:$A,1,FALSE)='RAW2'!S1942,"yes","no"),"no")</f>
        <v>no</v>
      </c>
      <c r="U1942" t="str">
        <f>IFERROR(VLOOKUP(F1942,compounds!$A:$B,2,FALSE),"")</f>
        <v/>
      </c>
      <c r="V1942" t="str">
        <f>VLOOKUP(B1942,'volatile collection data'!$O:$P,2,FALSE)</f>
        <v>27.apr.22 24</v>
      </c>
    </row>
    <row r="1943" spans="1:22" x14ac:dyDescent="0.2">
      <c r="A1943" t="s">
        <v>365</v>
      </c>
      <c r="B1943" s="1" t="str">
        <f t="shared" si="182"/>
        <v>2D</v>
      </c>
      <c r="C1943">
        <v>26.134</v>
      </c>
      <c r="D1943">
        <f t="shared" si="180"/>
        <v>26.13</v>
      </c>
      <c r="E1943">
        <f>VLOOKUP(D1943,'Peak Combiner'!$A$5:$D$4980,4,FALSE)</f>
        <v>26.13</v>
      </c>
      <c r="F1943">
        <f>IFERROR(VLOOKUP(D1943,rt_comb!$A:$B,2,FALSE),D1943)</f>
        <v>26.13</v>
      </c>
      <c r="G1943">
        <v>17981165</v>
      </c>
      <c r="H1943">
        <f>SUMIFS($G:$G,$E:$E,18.51,'RAW2'!$A:$A,'RAW2'!A1943)</f>
        <v>62298328</v>
      </c>
      <c r="I1943" s="1" t="str">
        <f>VLOOKUP(A1943,'volatile collection data'!$G$6:$H$69,2,FALSE)</f>
        <v>D</v>
      </c>
      <c r="J1943" s="1">
        <f>VLOOKUP(A1943,'volatile collection data'!$G$6:$I$69,3,FALSE)</f>
        <v>2</v>
      </c>
      <c r="K1943" s="1" t="str">
        <f>VLOOKUP(A1943,'volatile collection data'!$G$6:$N$69,8,FALSE)</f>
        <v>24B</v>
      </c>
      <c r="L1943" s="1">
        <f>VLOOKUP(A1943,'volatile collection data'!$G$6:$J$69,4,FALSE)</f>
        <v>4.59</v>
      </c>
      <c r="M1943" s="1">
        <f>VLOOKUP($A1943,'volatile collection data'!$G$6:$M$69,6,FALSE)</f>
        <v>13</v>
      </c>
      <c r="N1943" s="1">
        <f>VLOOKUP($A1943,'volatile collection data'!$G$6:$M$69,7,FALSE)</f>
        <v>4.59</v>
      </c>
      <c r="O1943" s="1">
        <f>VLOOKUP(A1943,'volatile collection data'!$G$6:$K$69,5,FALSE)</f>
        <v>0</v>
      </c>
      <c r="P1943" s="1" t="str">
        <f t="shared" si="183"/>
        <v>2D</v>
      </c>
      <c r="Q1943">
        <f t="shared" si="181"/>
        <v>0.31441174003997352</v>
      </c>
      <c r="R1943" t="str">
        <f t="shared" si="184"/>
        <v>24B_0-D&amp;4.59%4.59@13</v>
      </c>
      <c r="S1943" t="str">
        <f t="shared" si="185"/>
        <v>2D-24B-VCS-Loc-22</v>
      </c>
      <c r="T1943" t="str">
        <f>IFERROR(IF(VLOOKUP(S1943,Bad!$A:$A,1,FALSE)='RAW2'!S1943,"yes","no"),"no")</f>
        <v>no</v>
      </c>
      <c r="U1943" t="str">
        <f>IFERROR(VLOOKUP(F1943,compounds!$A:$B,2,FALSE),"")</f>
        <v/>
      </c>
      <c r="V1943" t="str">
        <f>VLOOKUP(B1943,'volatile collection data'!$O:$P,2,FALSE)</f>
        <v>27.apr.22 24</v>
      </c>
    </row>
    <row r="1944" spans="1:22" x14ac:dyDescent="0.2">
      <c r="A1944" t="s">
        <v>365</v>
      </c>
      <c r="B1944" s="1" t="str">
        <f t="shared" si="182"/>
        <v>2D</v>
      </c>
      <c r="C1944">
        <v>26.18</v>
      </c>
      <c r="D1944">
        <f t="shared" si="180"/>
        <v>26.18</v>
      </c>
      <c r="E1944">
        <f>VLOOKUP(D1944,'Peak Combiner'!$A$5:$D$4980,4,FALSE)</f>
        <v>26.18</v>
      </c>
      <c r="F1944">
        <f>IFERROR(VLOOKUP(D1944,rt_comb!$A:$B,2,FALSE),D1944)</f>
        <v>26.18</v>
      </c>
      <c r="G1944">
        <v>20537091</v>
      </c>
      <c r="H1944">
        <f>SUMIFS($G:$G,$E:$E,18.51,'RAW2'!$A:$A,'RAW2'!A1944)</f>
        <v>62298328</v>
      </c>
      <c r="I1944" s="1" t="str">
        <f>VLOOKUP(A1944,'volatile collection data'!$G$6:$H$69,2,FALSE)</f>
        <v>D</v>
      </c>
      <c r="J1944" s="1">
        <f>VLOOKUP(A1944,'volatile collection data'!$G$6:$I$69,3,FALSE)</f>
        <v>2</v>
      </c>
      <c r="K1944" s="1" t="str">
        <f>VLOOKUP(A1944,'volatile collection data'!$G$6:$N$69,8,FALSE)</f>
        <v>24B</v>
      </c>
      <c r="L1944" s="1">
        <f>VLOOKUP(A1944,'volatile collection data'!$G$6:$J$69,4,FALSE)</f>
        <v>4.59</v>
      </c>
      <c r="M1944" s="1">
        <f>VLOOKUP($A1944,'volatile collection data'!$G$6:$M$69,6,FALSE)</f>
        <v>13</v>
      </c>
      <c r="N1944" s="1">
        <f>VLOOKUP($A1944,'volatile collection data'!$G$6:$M$69,7,FALSE)</f>
        <v>4.59</v>
      </c>
      <c r="O1944" s="1">
        <f>VLOOKUP(A1944,'volatile collection data'!$G$6:$K$69,5,FALSE)</f>
        <v>0</v>
      </c>
      <c r="P1944" s="1" t="str">
        <f t="shared" si="183"/>
        <v>2D</v>
      </c>
      <c r="Q1944">
        <f t="shared" si="181"/>
        <v>0.35910367969312779</v>
      </c>
      <c r="R1944" t="str">
        <f t="shared" si="184"/>
        <v>24B_0-D&amp;4.59%4.59@13</v>
      </c>
      <c r="S1944" t="str">
        <f t="shared" si="185"/>
        <v>2D-24B-VCS-Loc-22</v>
      </c>
      <c r="T1944" t="str">
        <f>IFERROR(IF(VLOOKUP(S1944,Bad!$A:$A,1,FALSE)='RAW2'!S1944,"yes","no"),"no")</f>
        <v>no</v>
      </c>
      <c r="U1944" t="str">
        <f>IFERROR(VLOOKUP(F1944,compounds!$A:$B,2,FALSE),"")</f>
        <v/>
      </c>
      <c r="V1944" t="str">
        <f>VLOOKUP(B1944,'volatile collection data'!$O:$P,2,FALSE)</f>
        <v>27.apr.22 24</v>
      </c>
    </row>
    <row r="1945" spans="1:22" x14ac:dyDescent="0.2">
      <c r="A1945" t="s">
        <v>365</v>
      </c>
      <c r="B1945" s="1" t="str">
        <f t="shared" si="182"/>
        <v>2D</v>
      </c>
      <c r="C1945">
        <v>26.405999999999999</v>
      </c>
      <c r="D1945">
        <f t="shared" si="180"/>
        <v>26.41</v>
      </c>
      <c r="E1945">
        <f>VLOOKUP(D1945,'Peak Combiner'!$A$5:$D$4980,4,FALSE)</f>
        <v>26.41</v>
      </c>
      <c r="F1945">
        <f>IFERROR(VLOOKUP(D1945,rt_comb!$A:$B,2,FALSE),D1945)</f>
        <v>26.41</v>
      </c>
      <c r="G1945">
        <v>21770872</v>
      </c>
      <c r="H1945">
        <f>SUMIFS($G:$G,$E:$E,18.51,'RAW2'!$A:$A,'RAW2'!A1945)</f>
        <v>62298328</v>
      </c>
      <c r="I1945" s="1" t="str">
        <f>VLOOKUP(A1945,'volatile collection data'!$G$6:$H$69,2,FALSE)</f>
        <v>D</v>
      </c>
      <c r="J1945" s="1">
        <f>VLOOKUP(A1945,'volatile collection data'!$G$6:$I$69,3,FALSE)</f>
        <v>2</v>
      </c>
      <c r="K1945" s="1" t="str">
        <f>VLOOKUP(A1945,'volatile collection data'!$G$6:$N$69,8,FALSE)</f>
        <v>24B</v>
      </c>
      <c r="L1945" s="1">
        <f>VLOOKUP(A1945,'volatile collection data'!$G$6:$J$69,4,FALSE)</f>
        <v>4.59</v>
      </c>
      <c r="M1945" s="1">
        <f>VLOOKUP($A1945,'volatile collection data'!$G$6:$M$69,6,FALSE)</f>
        <v>13</v>
      </c>
      <c r="N1945" s="1">
        <f>VLOOKUP($A1945,'volatile collection data'!$G$6:$M$69,7,FALSE)</f>
        <v>4.59</v>
      </c>
      <c r="O1945" s="1">
        <f>VLOOKUP(A1945,'volatile collection data'!$G$6:$K$69,5,FALSE)</f>
        <v>0</v>
      </c>
      <c r="P1945" s="1" t="str">
        <f t="shared" si="183"/>
        <v>2D</v>
      </c>
      <c r="Q1945">
        <f t="shared" si="181"/>
        <v>0.38067710004927591</v>
      </c>
      <c r="R1945" t="str">
        <f t="shared" si="184"/>
        <v>24B_0-D&amp;4.59%4.59@13</v>
      </c>
      <c r="S1945" t="str">
        <f t="shared" si="185"/>
        <v>2D-24B-VCS-Loc-22</v>
      </c>
      <c r="T1945" t="str">
        <f>IFERROR(IF(VLOOKUP(S1945,Bad!$A:$A,1,FALSE)='RAW2'!S1945,"yes","no"),"no")</f>
        <v>no</v>
      </c>
      <c r="U1945" t="str">
        <f>IFERROR(VLOOKUP(F1945,compounds!$A:$B,2,FALSE),"")</f>
        <v/>
      </c>
      <c r="V1945" t="str">
        <f>VLOOKUP(B1945,'volatile collection data'!$O:$P,2,FALSE)</f>
        <v>27.apr.22 24</v>
      </c>
    </row>
    <row r="1946" spans="1:22" x14ac:dyDescent="0.2">
      <c r="A1946" t="s">
        <v>365</v>
      </c>
      <c r="B1946" s="1" t="str">
        <f t="shared" si="182"/>
        <v>2D</v>
      </c>
      <c r="C1946">
        <v>26.463999999999999</v>
      </c>
      <c r="D1946">
        <f t="shared" si="180"/>
        <v>26.46</v>
      </c>
      <c r="E1946">
        <f>VLOOKUP(D1946,'Peak Combiner'!$A$5:$D$4980,4,FALSE)</f>
        <v>26.46</v>
      </c>
      <c r="F1946">
        <f>IFERROR(VLOOKUP(D1946,rt_comb!$A:$B,2,FALSE),D1946)</f>
        <v>26.46</v>
      </c>
      <c r="G1946">
        <v>16742423</v>
      </c>
      <c r="H1946">
        <f>SUMIFS($G:$G,$E:$E,18.51,'RAW2'!$A:$A,'RAW2'!A1946)</f>
        <v>62298328</v>
      </c>
      <c r="I1946" s="1" t="str">
        <f>VLOOKUP(A1946,'volatile collection data'!$G$6:$H$69,2,FALSE)</f>
        <v>D</v>
      </c>
      <c r="J1946" s="1">
        <f>VLOOKUP(A1946,'volatile collection data'!$G$6:$I$69,3,FALSE)</f>
        <v>2</v>
      </c>
      <c r="K1946" s="1" t="str">
        <f>VLOOKUP(A1946,'volatile collection data'!$G$6:$N$69,8,FALSE)</f>
        <v>24B</v>
      </c>
      <c r="L1946" s="1">
        <f>VLOOKUP(A1946,'volatile collection data'!$G$6:$J$69,4,FALSE)</f>
        <v>4.59</v>
      </c>
      <c r="M1946" s="1">
        <f>VLOOKUP($A1946,'volatile collection data'!$G$6:$M$69,6,FALSE)</f>
        <v>13</v>
      </c>
      <c r="N1946" s="1">
        <f>VLOOKUP($A1946,'volatile collection data'!$G$6:$M$69,7,FALSE)</f>
        <v>4.59</v>
      </c>
      <c r="O1946" s="1">
        <f>VLOOKUP(A1946,'volatile collection data'!$G$6:$K$69,5,FALSE)</f>
        <v>0</v>
      </c>
      <c r="P1946" s="1" t="str">
        <f t="shared" si="183"/>
        <v>2D</v>
      </c>
      <c r="Q1946">
        <f t="shared" si="181"/>
        <v>0.2927515735446104</v>
      </c>
      <c r="R1946" t="str">
        <f t="shared" si="184"/>
        <v>24B_0-D&amp;4.59%4.59@13</v>
      </c>
      <c r="S1946" t="str">
        <f t="shared" si="185"/>
        <v>2D-24B-VCS-Loc-22</v>
      </c>
      <c r="T1946" t="str">
        <f>IFERROR(IF(VLOOKUP(S1946,Bad!$A:$A,1,FALSE)='RAW2'!S1946,"yes","no"),"no")</f>
        <v>no</v>
      </c>
      <c r="U1946" t="str">
        <f>IFERROR(VLOOKUP(F1946,compounds!$A:$B,2,FALSE),"")</f>
        <v/>
      </c>
      <c r="V1946" t="str">
        <f>VLOOKUP(B1946,'volatile collection data'!$O:$P,2,FALSE)</f>
        <v>27.apr.22 24</v>
      </c>
    </row>
    <row r="1947" spans="1:22" x14ac:dyDescent="0.2">
      <c r="A1947" t="s">
        <v>365</v>
      </c>
      <c r="B1947" s="1" t="str">
        <f t="shared" si="182"/>
        <v>2D</v>
      </c>
      <c r="C1947">
        <v>26.675000000000001</v>
      </c>
      <c r="D1947">
        <f t="shared" si="180"/>
        <v>26.68</v>
      </c>
      <c r="E1947">
        <f>VLOOKUP(D1947,'Peak Combiner'!$A$5:$D$4980,4,FALSE)</f>
        <v>26.68</v>
      </c>
      <c r="F1947">
        <f>IFERROR(VLOOKUP(D1947,rt_comb!$A:$B,2,FALSE),D1947)</f>
        <v>26.68</v>
      </c>
      <c r="G1947">
        <v>53566165</v>
      </c>
      <c r="H1947">
        <f>SUMIFS($G:$G,$E:$E,18.51,'RAW2'!$A:$A,'RAW2'!A1947)</f>
        <v>62298328</v>
      </c>
      <c r="I1947" s="1" t="str">
        <f>VLOOKUP(A1947,'volatile collection data'!$G$6:$H$69,2,FALSE)</f>
        <v>D</v>
      </c>
      <c r="J1947" s="1">
        <f>VLOOKUP(A1947,'volatile collection data'!$G$6:$I$69,3,FALSE)</f>
        <v>2</v>
      </c>
      <c r="K1947" s="1" t="str">
        <f>VLOOKUP(A1947,'volatile collection data'!$G$6:$N$69,8,FALSE)</f>
        <v>24B</v>
      </c>
      <c r="L1947" s="1">
        <f>VLOOKUP(A1947,'volatile collection data'!$G$6:$J$69,4,FALSE)</f>
        <v>4.59</v>
      </c>
      <c r="M1947" s="1">
        <f>VLOOKUP($A1947,'volatile collection data'!$G$6:$M$69,6,FALSE)</f>
        <v>13</v>
      </c>
      <c r="N1947" s="1">
        <f>VLOOKUP($A1947,'volatile collection data'!$G$6:$M$69,7,FALSE)</f>
        <v>4.59</v>
      </c>
      <c r="O1947" s="1">
        <f>VLOOKUP(A1947,'volatile collection data'!$G$6:$K$69,5,FALSE)</f>
        <v>0</v>
      </c>
      <c r="P1947" s="1" t="str">
        <f t="shared" si="183"/>
        <v>2D</v>
      </c>
      <c r="Q1947">
        <f t="shared" si="181"/>
        <v>0.93663737276857917</v>
      </c>
      <c r="R1947" t="str">
        <f t="shared" si="184"/>
        <v>24B_0-D&amp;4.59%4.59@13</v>
      </c>
      <c r="S1947" t="str">
        <f t="shared" si="185"/>
        <v>2D-24B-VCS-Loc-22</v>
      </c>
      <c r="T1947" t="str">
        <f>IFERROR(IF(VLOOKUP(S1947,Bad!$A:$A,1,FALSE)='RAW2'!S1947,"yes","no"),"no")</f>
        <v>no</v>
      </c>
      <c r="U1947" t="str">
        <f>IFERROR(VLOOKUP(F1947,compounds!$A:$B,2,FALSE),"")</f>
        <v/>
      </c>
      <c r="V1947" t="str">
        <f>VLOOKUP(B1947,'volatile collection data'!$O:$P,2,FALSE)</f>
        <v>27.apr.22 24</v>
      </c>
    </row>
    <row r="1948" spans="1:22" x14ac:dyDescent="0.2">
      <c r="A1948" t="s">
        <v>365</v>
      </c>
      <c r="B1948" s="1" t="str">
        <f t="shared" si="182"/>
        <v>2D</v>
      </c>
      <c r="C1948">
        <v>26.76</v>
      </c>
      <c r="D1948">
        <f t="shared" si="180"/>
        <v>26.76</v>
      </c>
      <c r="E1948">
        <f>VLOOKUP(D1948,'Peak Combiner'!$A$5:$D$4980,4,FALSE)</f>
        <v>26.76</v>
      </c>
      <c r="F1948">
        <f>IFERROR(VLOOKUP(D1948,rt_comb!$A:$B,2,FALSE),D1948)</f>
        <v>26.76</v>
      </c>
      <c r="G1948">
        <v>33090999</v>
      </c>
      <c r="H1948">
        <f>SUMIFS($G:$G,$E:$E,18.51,'RAW2'!$A:$A,'RAW2'!A1948)</f>
        <v>62298328</v>
      </c>
      <c r="I1948" s="1" t="str">
        <f>VLOOKUP(A1948,'volatile collection data'!$G$6:$H$69,2,FALSE)</f>
        <v>D</v>
      </c>
      <c r="J1948" s="1">
        <f>VLOOKUP(A1948,'volatile collection data'!$G$6:$I$69,3,FALSE)</f>
        <v>2</v>
      </c>
      <c r="K1948" s="1" t="str">
        <f>VLOOKUP(A1948,'volatile collection data'!$G$6:$N$69,8,FALSE)</f>
        <v>24B</v>
      </c>
      <c r="L1948" s="1">
        <f>VLOOKUP(A1948,'volatile collection data'!$G$6:$J$69,4,FALSE)</f>
        <v>4.59</v>
      </c>
      <c r="M1948" s="1">
        <f>VLOOKUP($A1948,'volatile collection data'!$G$6:$M$69,6,FALSE)</f>
        <v>13</v>
      </c>
      <c r="N1948" s="1">
        <f>VLOOKUP($A1948,'volatile collection data'!$G$6:$M$69,7,FALSE)</f>
        <v>4.59</v>
      </c>
      <c r="O1948" s="1">
        <f>VLOOKUP(A1948,'volatile collection data'!$G$6:$K$69,5,FALSE)</f>
        <v>0</v>
      </c>
      <c r="P1948" s="1" t="str">
        <f t="shared" si="183"/>
        <v>2D</v>
      </c>
      <c r="Q1948">
        <f t="shared" si="181"/>
        <v>0.57861648982427016</v>
      </c>
      <c r="R1948" t="str">
        <f t="shared" si="184"/>
        <v>24B_0-D&amp;4.59%4.59@13</v>
      </c>
      <c r="S1948" t="str">
        <f t="shared" si="185"/>
        <v>2D-24B-VCS-Loc-22</v>
      </c>
      <c r="T1948" t="str">
        <f>IFERROR(IF(VLOOKUP(S1948,Bad!$A:$A,1,FALSE)='RAW2'!S1948,"yes","no"),"no")</f>
        <v>no</v>
      </c>
      <c r="U1948" t="str">
        <f>IFERROR(VLOOKUP(F1948,compounds!$A:$B,2,FALSE),"")</f>
        <v/>
      </c>
      <c r="V1948" t="str">
        <f>VLOOKUP(B1948,'volatile collection data'!$O:$P,2,FALSE)</f>
        <v>27.apr.22 24</v>
      </c>
    </row>
    <row r="1949" spans="1:22" x14ac:dyDescent="0.2">
      <c r="A1949" t="s">
        <v>365</v>
      </c>
      <c r="B1949" s="1" t="str">
        <f t="shared" si="182"/>
        <v>2D</v>
      </c>
      <c r="C1949">
        <v>26.922000000000001</v>
      </c>
      <c r="D1949">
        <f t="shared" si="180"/>
        <v>26.92</v>
      </c>
      <c r="E1949">
        <f>VLOOKUP(D1949,'Peak Combiner'!$A$5:$D$4980,4,FALSE)</f>
        <v>26.92</v>
      </c>
      <c r="F1949">
        <f>IFERROR(VLOOKUP(D1949,rt_comb!$A:$B,2,FALSE),D1949)</f>
        <v>26.92</v>
      </c>
      <c r="G1949">
        <v>56690226</v>
      </c>
      <c r="H1949">
        <f>SUMIFS($G:$G,$E:$E,18.51,'RAW2'!$A:$A,'RAW2'!A1949)</f>
        <v>62298328</v>
      </c>
      <c r="I1949" s="1" t="str">
        <f>VLOOKUP(A1949,'volatile collection data'!$G$6:$H$69,2,FALSE)</f>
        <v>D</v>
      </c>
      <c r="J1949" s="1">
        <f>VLOOKUP(A1949,'volatile collection data'!$G$6:$I$69,3,FALSE)</f>
        <v>2</v>
      </c>
      <c r="K1949" s="1" t="str">
        <f>VLOOKUP(A1949,'volatile collection data'!$G$6:$N$69,8,FALSE)</f>
        <v>24B</v>
      </c>
      <c r="L1949" s="1">
        <f>VLOOKUP(A1949,'volatile collection data'!$G$6:$J$69,4,FALSE)</f>
        <v>4.59</v>
      </c>
      <c r="M1949" s="1">
        <f>VLOOKUP($A1949,'volatile collection data'!$G$6:$M$69,6,FALSE)</f>
        <v>13</v>
      </c>
      <c r="N1949" s="1">
        <f>VLOOKUP($A1949,'volatile collection data'!$G$6:$M$69,7,FALSE)</f>
        <v>4.59</v>
      </c>
      <c r="O1949" s="1">
        <f>VLOOKUP(A1949,'volatile collection data'!$G$6:$K$69,5,FALSE)</f>
        <v>0</v>
      </c>
      <c r="P1949" s="1" t="str">
        <f t="shared" si="183"/>
        <v>2D</v>
      </c>
      <c r="Q1949">
        <f t="shared" si="181"/>
        <v>0.99126350266622598</v>
      </c>
      <c r="R1949" t="str">
        <f t="shared" si="184"/>
        <v>24B_0-D&amp;4.59%4.59@13</v>
      </c>
      <c r="S1949" t="str">
        <f t="shared" si="185"/>
        <v>2D-24B-VCS-Loc-22</v>
      </c>
      <c r="T1949" t="str">
        <f>IFERROR(IF(VLOOKUP(S1949,Bad!$A:$A,1,FALSE)='RAW2'!S1949,"yes","no"),"no")</f>
        <v>no</v>
      </c>
      <c r="U1949" t="str">
        <f>IFERROR(VLOOKUP(F1949,compounds!$A:$B,2,FALSE),"")</f>
        <v/>
      </c>
      <c r="V1949" t="str">
        <f>VLOOKUP(B1949,'volatile collection data'!$O:$P,2,FALSE)</f>
        <v>27.apr.22 24</v>
      </c>
    </row>
    <row r="1950" spans="1:22" x14ac:dyDescent="0.2">
      <c r="A1950" t="s">
        <v>365</v>
      </c>
      <c r="B1950" s="1" t="str">
        <f t="shared" si="182"/>
        <v>2D</v>
      </c>
      <c r="C1950">
        <v>26.981000000000002</v>
      </c>
      <c r="D1950">
        <f t="shared" si="180"/>
        <v>26.98</v>
      </c>
      <c r="E1950">
        <f>VLOOKUP(D1950,'Peak Combiner'!$A$5:$D$4980,4,FALSE)</f>
        <v>26.98</v>
      </c>
      <c r="F1950">
        <f>IFERROR(VLOOKUP(D1950,rt_comb!$A:$B,2,FALSE),D1950)</f>
        <v>26.98</v>
      </c>
      <c r="G1950">
        <v>23739848</v>
      </c>
      <c r="H1950">
        <f>SUMIFS($G:$G,$E:$E,18.51,'RAW2'!$A:$A,'RAW2'!A1950)</f>
        <v>62298328</v>
      </c>
      <c r="I1950" s="1" t="str">
        <f>VLOOKUP(A1950,'volatile collection data'!$G$6:$H$69,2,FALSE)</f>
        <v>D</v>
      </c>
      <c r="J1950" s="1">
        <f>VLOOKUP(A1950,'volatile collection data'!$G$6:$I$69,3,FALSE)</f>
        <v>2</v>
      </c>
      <c r="K1950" s="1" t="str">
        <f>VLOOKUP(A1950,'volatile collection data'!$G$6:$N$69,8,FALSE)</f>
        <v>24B</v>
      </c>
      <c r="L1950" s="1">
        <f>VLOOKUP(A1950,'volatile collection data'!$G$6:$J$69,4,FALSE)</f>
        <v>4.59</v>
      </c>
      <c r="M1950" s="1">
        <f>VLOOKUP($A1950,'volatile collection data'!$G$6:$M$69,6,FALSE)</f>
        <v>13</v>
      </c>
      <c r="N1950" s="1">
        <f>VLOOKUP($A1950,'volatile collection data'!$G$6:$M$69,7,FALSE)</f>
        <v>4.59</v>
      </c>
      <c r="O1950" s="1">
        <f>VLOOKUP(A1950,'volatile collection data'!$G$6:$K$69,5,FALSE)</f>
        <v>0</v>
      </c>
      <c r="P1950" s="1" t="str">
        <f t="shared" si="183"/>
        <v>2D</v>
      </c>
      <c r="Q1950">
        <f t="shared" si="181"/>
        <v>0.4151058575995763</v>
      </c>
      <c r="R1950" t="str">
        <f t="shared" si="184"/>
        <v>24B_0-D&amp;4.59%4.59@13</v>
      </c>
      <c r="S1950" t="str">
        <f t="shared" si="185"/>
        <v>2D-24B-VCS-Loc-22</v>
      </c>
      <c r="T1950" t="str">
        <f>IFERROR(IF(VLOOKUP(S1950,Bad!$A:$A,1,FALSE)='RAW2'!S1950,"yes","no"),"no")</f>
        <v>no</v>
      </c>
      <c r="U1950" t="str">
        <f>IFERROR(VLOOKUP(F1950,compounds!$A:$B,2,FALSE),"")</f>
        <v/>
      </c>
      <c r="V1950" t="str">
        <f>VLOOKUP(B1950,'volatile collection data'!$O:$P,2,FALSE)</f>
        <v>27.apr.22 24</v>
      </c>
    </row>
    <row r="1951" spans="1:22" x14ac:dyDescent="0.2">
      <c r="A1951" t="s">
        <v>365</v>
      </c>
      <c r="B1951" s="1" t="str">
        <f t="shared" si="182"/>
        <v>2D</v>
      </c>
      <c r="C1951">
        <v>27.065000000000001</v>
      </c>
      <c r="D1951">
        <f t="shared" si="180"/>
        <v>27.07</v>
      </c>
      <c r="E1951">
        <f>VLOOKUP(D1951,'Peak Combiner'!$A$5:$D$4980,4,FALSE)</f>
        <v>27.07</v>
      </c>
      <c r="F1951">
        <f>IFERROR(VLOOKUP(D1951,rt_comb!$A:$B,2,FALSE),D1951)</f>
        <v>27.07</v>
      </c>
      <c r="G1951">
        <v>35404305</v>
      </c>
      <c r="H1951">
        <f>SUMIFS($G:$G,$E:$E,18.51,'RAW2'!$A:$A,'RAW2'!A1951)</f>
        <v>62298328</v>
      </c>
      <c r="I1951" s="1" t="str">
        <f>VLOOKUP(A1951,'volatile collection data'!$G$6:$H$69,2,FALSE)</f>
        <v>D</v>
      </c>
      <c r="J1951" s="1">
        <f>VLOOKUP(A1951,'volatile collection data'!$G$6:$I$69,3,FALSE)</f>
        <v>2</v>
      </c>
      <c r="K1951" s="1" t="str">
        <f>VLOOKUP(A1951,'volatile collection data'!$G$6:$N$69,8,FALSE)</f>
        <v>24B</v>
      </c>
      <c r="L1951" s="1">
        <f>VLOOKUP(A1951,'volatile collection data'!$G$6:$J$69,4,FALSE)</f>
        <v>4.59</v>
      </c>
      <c r="M1951" s="1">
        <f>VLOOKUP($A1951,'volatile collection data'!$G$6:$M$69,6,FALSE)</f>
        <v>13</v>
      </c>
      <c r="N1951" s="1">
        <f>VLOOKUP($A1951,'volatile collection data'!$G$6:$M$69,7,FALSE)</f>
        <v>4.59</v>
      </c>
      <c r="O1951" s="1">
        <f>VLOOKUP(A1951,'volatile collection data'!$G$6:$K$69,5,FALSE)</f>
        <v>0</v>
      </c>
      <c r="P1951" s="1" t="str">
        <f t="shared" si="183"/>
        <v>2D</v>
      </c>
      <c r="Q1951">
        <f t="shared" si="181"/>
        <v>0.61906606940962583</v>
      </c>
      <c r="R1951" t="str">
        <f t="shared" si="184"/>
        <v>24B_0-D&amp;4.59%4.59@13</v>
      </c>
      <c r="S1951" t="str">
        <f t="shared" si="185"/>
        <v>2D-24B-VCS-Loc-22</v>
      </c>
      <c r="T1951" t="str">
        <f>IFERROR(IF(VLOOKUP(S1951,Bad!$A:$A,1,FALSE)='RAW2'!S1951,"yes","no"),"no")</f>
        <v>no</v>
      </c>
      <c r="U1951" t="str">
        <f>IFERROR(VLOOKUP(F1951,compounds!$A:$B,2,FALSE),"")</f>
        <v/>
      </c>
      <c r="V1951" t="str">
        <f>VLOOKUP(B1951,'volatile collection data'!$O:$P,2,FALSE)</f>
        <v>27.apr.22 24</v>
      </c>
    </row>
    <row r="1952" spans="1:22" x14ac:dyDescent="0.2">
      <c r="A1952" t="s">
        <v>365</v>
      </c>
      <c r="B1952" s="1" t="str">
        <f t="shared" si="182"/>
        <v>2D</v>
      </c>
      <c r="C1952">
        <v>27.189</v>
      </c>
      <c r="D1952">
        <f t="shared" si="180"/>
        <v>27.19</v>
      </c>
      <c r="E1952">
        <f>VLOOKUP(D1952,'Peak Combiner'!$A$5:$D$4980,4,FALSE)</f>
        <v>27.19</v>
      </c>
      <c r="F1952">
        <f>IFERROR(VLOOKUP(D1952,rt_comb!$A:$B,2,FALSE),D1952)</f>
        <v>27.19</v>
      </c>
      <c r="G1952">
        <v>45294405</v>
      </c>
      <c r="H1952">
        <f>SUMIFS($G:$G,$E:$E,18.51,'RAW2'!$A:$A,'RAW2'!A1952)</f>
        <v>62298328</v>
      </c>
      <c r="I1952" s="1" t="str">
        <f>VLOOKUP(A1952,'volatile collection data'!$G$6:$H$69,2,FALSE)</f>
        <v>D</v>
      </c>
      <c r="J1952" s="1">
        <f>VLOOKUP(A1952,'volatile collection data'!$G$6:$I$69,3,FALSE)</f>
        <v>2</v>
      </c>
      <c r="K1952" s="1" t="str">
        <f>VLOOKUP(A1952,'volatile collection data'!$G$6:$N$69,8,FALSE)</f>
        <v>24B</v>
      </c>
      <c r="L1952" s="1">
        <f>VLOOKUP(A1952,'volatile collection data'!$G$6:$J$69,4,FALSE)</f>
        <v>4.59</v>
      </c>
      <c r="M1952" s="1">
        <f>VLOOKUP($A1952,'volatile collection data'!$G$6:$M$69,6,FALSE)</f>
        <v>13</v>
      </c>
      <c r="N1952" s="1">
        <f>VLOOKUP($A1952,'volatile collection data'!$G$6:$M$69,7,FALSE)</f>
        <v>4.59</v>
      </c>
      <c r="O1952" s="1">
        <f>VLOOKUP(A1952,'volatile collection data'!$G$6:$K$69,5,FALSE)</f>
        <v>0</v>
      </c>
      <c r="P1952" s="1" t="str">
        <f t="shared" si="183"/>
        <v>2D</v>
      </c>
      <c r="Q1952">
        <f t="shared" si="181"/>
        <v>0.79200055670059644</v>
      </c>
      <c r="R1952" t="str">
        <f t="shared" si="184"/>
        <v>24B_0-D&amp;4.59%4.59@13</v>
      </c>
      <c r="S1952" t="str">
        <f t="shared" si="185"/>
        <v>2D-24B-VCS-Loc-22</v>
      </c>
      <c r="T1952" t="str">
        <f>IFERROR(IF(VLOOKUP(S1952,Bad!$A:$A,1,FALSE)='RAW2'!S1952,"yes","no"),"no")</f>
        <v>no</v>
      </c>
      <c r="U1952" t="str">
        <f>IFERROR(VLOOKUP(F1952,compounds!$A:$B,2,FALSE),"")</f>
        <v/>
      </c>
      <c r="V1952" t="str">
        <f>VLOOKUP(B1952,'volatile collection data'!$O:$P,2,FALSE)</f>
        <v>27.apr.22 24</v>
      </c>
    </row>
    <row r="1953" spans="1:22" x14ac:dyDescent="0.2">
      <c r="A1953" t="s">
        <v>365</v>
      </c>
      <c r="B1953" s="1" t="str">
        <f t="shared" si="182"/>
        <v>2D</v>
      </c>
      <c r="C1953">
        <v>27.318000000000001</v>
      </c>
      <c r="D1953">
        <f t="shared" si="180"/>
        <v>27.32</v>
      </c>
      <c r="E1953">
        <f>VLOOKUP(D1953,'Peak Combiner'!$A$5:$D$4980,4,FALSE)</f>
        <v>27.32</v>
      </c>
      <c r="F1953">
        <f>IFERROR(VLOOKUP(D1953,rt_comb!$A:$B,2,FALSE),D1953)</f>
        <v>27.32</v>
      </c>
      <c r="G1953">
        <v>30971485</v>
      </c>
      <c r="H1953">
        <f>SUMIFS($G:$G,$E:$E,18.51,'RAW2'!$A:$A,'RAW2'!A1953)</f>
        <v>62298328</v>
      </c>
      <c r="I1953" s="1" t="str">
        <f>VLOOKUP(A1953,'volatile collection data'!$G$6:$H$69,2,FALSE)</f>
        <v>D</v>
      </c>
      <c r="J1953" s="1">
        <f>VLOOKUP(A1953,'volatile collection data'!$G$6:$I$69,3,FALSE)</f>
        <v>2</v>
      </c>
      <c r="K1953" s="1" t="str">
        <f>VLOOKUP(A1953,'volatile collection data'!$G$6:$N$69,8,FALSE)</f>
        <v>24B</v>
      </c>
      <c r="L1953" s="1">
        <f>VLOOKUP(A1953,'volatile collection data'!$G$6:$J$69,4,FALSE)</f>
        <v>4.59</v>
      </c>
      <c r="M1953" s="1">
        <f>VLOOKUP($A1953,'volatile collection data'!$G$6:$M$69,6,FALSE)</f>
        <v>13</v>
      </c>
      <c r="N1953" s="1">
        <f>VLOOKUP($A1953,'volatile collection data'!$G$6:$M$69,7,FALSE)</f>
        <v>4.59</v>
      </c>
      <c r="O1953" s="1">
        <f>VLOOKUP(A1953,'volatile collection data'!$G$6:$K$69,5,FALSE)</f>
        <v>0</v>
      </c>
      <c r="P1953" s="1" t="str">
        <f t="shared" si="183"/>
        <v>2D</v>
      </c>
      <c r="Q1953">
        <f t="shared" si="181"/>
        <v>0.5415554826659974</v>
      </c>
      <c r="R1953" t="str">
        <f t="shared" si="184"/>
        <v>24B_0-D&amp;4.59%4.59@13</v>
      </c>
      <c r="S1953" t="str">
        <f t="shared" si="185"/>
        <v>2D-24B-VCS-Loc-22</v>
      </c>
      <c r="T1953" t="str">
        <f>IFERROR(IF(VLOOKUP(S1953,Bad!$A:$A,1,FALSE)='RAW2'!S1953,"yes","no"),"no")</f>
        <v>no</v>
      </c>
      <c r="U1953" t="str">
        <f>IFERROR(VLOOKUP(F1953,compounds!$A:$B,2,FALSE),"")</f>
        <v/>
      </c>
      <c r="V1953" t="str">
        <f>VLOOKUP(B1953,'volatile collection data'!$O:$P,2,FALSE)</f>
        <v>27.apr.22 24</v>
      </c>
    </row>
    <row r="1954" spans="1:22" x14ac:dyDescent="0.2">
      <c r="A1954" t="s">
        <v>365</v>
      </c>
      <c r="B1954" s="1" t="str">
        <f t="shared" si="182"/>
        <v>2D</v>
      </c>
      <c r="C1954">
        <v>27.405999999999999</v>
      </c>
      <c r="D1954">
        <f t="shared" si="180"/>
        <v>27.41</v>
      </c>
      <c r="E1954">
        <f>VLOOKUP(D1954,'Peak Combiner'!$A$5:$D$4980,4,FALSE)</f>
        <v>27.41</v>
      </c>
      <c r="F1954">
        <f>IFERROR(VLOOKUP(D1954,rt_comb!$A:$B,2,FALSE),D1954)</f>
        <v>27.41</v>
      </c>
      <c r="G1954">
        <v>31714013</v>
      </c>
      <c r="H1954">
        <f>SUMIFS($G:$G,$E:$E,18.51,'RAW2'!$A:$A,'RAW2'!A1954)</f>
        <v>62298328</v>
      </c>
      <c r="I1954" s="1" t="str">
        <f>VLOOKUP(A1954,'volatile collection data'!$G$6:$H$69,2,FALSE)</f>
        <v>D</v>
      </c>
      <c r="J1954" s="1">
        <f>VLOOKUP(A1954,'volatile collection data'!$G$6:$I$69,3,FALSE)</f>
        <v>2</v>
      </c>
      <c r="K1954" s="1" t="str">
        <f>VLOOKUP(A1954,'volatile collection data'!$G$6:$N$69,8,FALSE)</f>
        <v>24B</v>
      </c>
      <c r="L1954" s="1">
        <f>VLOOKUP(A1954,'volatile collection data'!$G$6:$J$69,4,FALSE)</f>
        <v>4.59</v>
      </c>
      <c r="M1954" s="1">
        <f>VLOOKUP($A1954,'volatile collection data'!$G$6:$M$69,6,FALSE)</f>
        <v>13</v>
      </c>
      <c r="N1954" s="1">
        <f>VLOOKUP($A1954,'volatile collection data'!$G$6:$M$69,7,FALSE)</f>
        <v>4.59</v>
      </c>
      <c r="O1954" s="1">
        <f>VLOOKUP(A1954,'volatile collection data'!$G$6:$K$69,5,FALSE)</f>
        <v>0</v>
      </c>
      <c r="P1954" s="1" t="str">
        <f t="shared" si="183"/>
        <v>2D</v>
      </c>
      <c r="Q1954">
        <f t="shared" si="181"/>
        <v>0.55453904187967473</v>
      </c>
      <c r="R1954" t="str">
        <f t="shared" si="184"/>
        <v>24B_0-D&amp;4.59%4.59@13</v>
      </c>
      <c r="S1954" t="str">
        <f t="shared" si="185"/>
        <v>2D-24B-VCS-Loc-22</v>
      </c>
      <c r="T1954" t="str">
        <f>IFERROR(IF(VLOOKUP(S1954,Bad!$A:$A,1,FALSE)='RAW2'!S1954,"yes","no"),"no")</f>
        <v>no</v>
      </c>
      <c r="U1954" t="str">
        <f>IFERROR(VLOOKUP(F1954,compounds!$A:$B,2,FALSE),"")</f>
        <v/>
      </c>
      <c r="V1954" t="str">
        <f>VLOOKUP(B1954,'volatile collection data'!$O:$P,2,FALSE)</f>
        <v>27.apr.22 24</v>
      </c>
    </row>
    <row r="1955" spans="1:22" x14ac:dyDescent="0.2">
      <c r="A1955" t="s">
        <v>365</v>
      </c>
      <c r="B1955" s="1" t="str">
        <f t="shared" si="182"/>
        <v>2D</v>
      </c>
      <c r="C1955">
        <v>27.452000000000002</v>
      </c>
      <c r="D1955">
        <f t="shared" si="180"/>
        <v>27.45</v>
      </c>
      <c r="E1955">
        <f>VLOOKUP(D1955,'Peak Combiner'!$A$5:$D$4980,4,FALSE)</f>
        <v>27.45</v>
      </c>
      <c r="F1955">
        <f>IFERROR(VLOOKUP(D1955,rt_comb!$A:$B,2,FALSE),D1955)</f>
        <v>27.45</v>
      </c>
      <c r="G1955">
        <v>34645499</v>
      </c>
      <c r="H1955">
        <f>SUMIFS($G:$G,$E:$E,18.51,'RAW2'!$A:$A,'RAW2'!A1955)</f>
        <v>62298328</v>
      </c>
      <c r="I1955" s="1" t="str">
        <f>VLOOKUP(A1955,'volatile collection data'!$G$6:$H$69,2,FALSE)</f>
        <v>D</v>
      </c>
      <c r="J1955" s="1">
        <f>VLOOKUP(A1955,'volatile collection data'!$G$6:$I$69,3,FALSE)</f>
        <v>2</v>
      </c>
      <c r="K1955" s="1" t="str">
        <f>VLOOKUP(A1955,'volatile collection data'!$G$6:$N$69,8,FALSE)</f>
        <v>24B</v>
      </c>
      <c r="L1955" s="1">
        <f>VLOOKUP(A1955,'volatile collection data'!$G$6:$J$69,4,FALSE)</f>
        <v>4.59</v>
      </c>
      <c r="M1955" s="1">
        <f>VLOOKUP($A1955,'volatile collection data'!$G$6:$M$69,6,FALSE)</f>
        <v>13</v>
      </c>
      <c r="N1955" s="1">
        <f>VLOOKUP($A1955,'volatile collection data'!$G$6:$M$69,7,FALSE)</f>
        <v>4.59</v>
      </c>
      <c r="O1955" s="1">
        <f>VLOOKUP(A1955,'volatile collection data'!$G$6:$K$69,5,FALSE)</f>
        <v>0</v>
      </c>
      <c r="P1955" s="1" t="str">
        <f t="shared" si="183"/>
        <v>2D</v>
      </c>
      <c r="Q1955">
        <f t="shared" si="181"/>
        <v>0.60579787934447871</v>
      </c>
      <c r="R1955" t="str">
        <f t="shared" si="184"/>
        <v>24B_0-D&amp;4.59%4.59@13</v>
      </c>
      <c r="S1955" t="str">
        <f t="shared" si="185"/>
        <v>2D-24B-VCS-Loc-22</v>
      </c>
      <c r="T1955" t="str">
        <f>IFERROR(IF(VLOOKUP(S1955,Bad!$A:$A,1,FALSE)='RAW2'!S1955,"yes","no"),"no")</f>
        <v>no</v>
      </c>
      <c r="U1955" t="str">
        <f>IFERROR(VLOOKUP(F1955,compounds!$A:$B,2,FALSE),"")</f>
        <v/>
      </c>
      <c r="V1955" t="str">
        <f>VLOOKUP(B1955,'volatile collection data'!$O:$P,2,FALSE)</f>
        <v>27.apr.22 24</v>
      </c>
    </row>
    <row r="1956" spans="1:22" x14ac:dyDescent="0.2">
      <c r="A1956" t="s">
        <v>365</v>
      </c>
      <c r="B1956" s="1" t="str">
        <f t="shared" si="182"/>
        <v>2D</v>
      </c>
      <c r="C1956">
        <v>27.611000000000001</v>
      </c>
      <c r="D1956">
        <f t="shared" si="180"/>
        <v>27.61</v>
      </c>
      <c r="E1956">
        <f>VLOOKUP(D1956,'Peak Combiner'!$A$5:$D$4980,4,FALSE)</f>
        <v>27.61</v>
      </c>
      <c r="F1956">
        <f>IFERROR(VLOOKUP(D1956,rt_comb!$A:$B,2,FALSE),D1956)</f>
        <v>27.61</v>
      </c>
      <c r="G1956">
        <v>47760408</v>
      </c>
      <c r="H1956">
        <f>SUMIFS($G:$G,$E:$E,18.51,'RAW2'!$A:$A,'RAW2'!A1956)</f>
        <v>62298328</v>
      </c>
      <c r="I1956" s="1" t="str">
        <f>VLOOKUP(A1956,'volatile collection data'!$G$6:$H$69,2,FALSE)</f>
        <v>D</v>
      </c>
      <c r="J1956" s="1">
        <f>VLOOKUP(A1956,'volatile collection data'!$G$6:$I$69,3,FALSE)</f>
        <v>2</v>
      </c>
      <c r="K1956" s="1" t="str">
        <f>VLOOKUP(A1956,'volatile collection data'!$G$6:$N$69,8,FALSE)</f>
        <v>24B</v>
      </c>
      <c r="L1956" s="1">
        <f>VLOOKUP(A1956,'volatile collection data'!$G$6:$J$69,4,FALSE)</f>
        <v>4.59</v>
      </c>
      <c r="M1956" s="1">
        <f>VLOOKUP($A1956,'volatile collection data'!$G$6:$M$69,6,FALSE)</f>
        <v>13</v>
      </c>
      <c r="N1956" s="1">
        <f>VLOOKUP($A1956,'volatile collection data'!$G$6:$M$69,7,FALSE)</f>
        <v>4.59</v>
      </c>
      <c r="O1956" s="1">
        <f>VLOOKUP(A1956,'volatile collection data'!$G$6:$K$69,5,FALSE)</f>
        <v>0</v>
      </c>
      <c r="P1956" s="1" t="str">
        <f t="shared" si="183"/>
        <v>2D</v>
      </c>
      <c r="Q1956">
        <f t="shared" si="181"/>
        <v>0.83512013733810198</v>
      </c>
      <c r="R1956" t="str">
        <f t="shared" si="184"/>
        <v>24B_0-D&amp;4.59%4.59@13</v>
      </c>
      <c r="S1956" t="str">
        <f t="shared" si="185"/>
        <v>2D-24B-VCS-Loc-22</v>
      </c>
      <c r="T1956" t="str">
        <f>IFERROR(IF(VLOOKUP(S1956,Bad!$A:$A,1,FALSE)='RAW2'!S1956,"yes","no"),"no")</f>
        <v>no</v>
      </c>
      <c r="U1956" t="str">
        <f>IFERROR(VLOOKUP(F1956,compounds!$A:$B,2,FALSE),"")</f>
        <v/>
      </c>
      <c r="V1956" t="str">
        <f>VLOOKUP(B1956,'volatile collection data'!$O:$P,2,FALSE)</f>
        <v>27.apr.22 24</v>
      </c>
    </row>
    <row r="1957" spans="1:22" x14ac:dyDescent="0.2">
      <c r="A1957" t="s">
        <v>365</v>
      </c>
      <c r="B1957" s="1" t="str">
        <f t="shared" si="182"/>
        <v>2D</v>
      </c>
      <c r="C1957">
        <v>27.693000000000001</v>
      </c>
      <c r="D1957">
        <f t="shared" si="180"/>
        <v>27.69</v>
      </c>
      <c r="E1957">
        <f>VLOOKUP(D1957,'Peak Combiner'!$A$5:$D$4980,4,FALSE)</f>
        <v>27.69</v>
      </c>
      <c r="F1957">
        <f>IFERROR(VLOOKUP(D1957,rt_comb!$A:$B,2,FALSE),D1957)</f>
        <v>27.69</v>
      </c>
      <c r="G1957">
        <v>39547493</v>
      </c>
      <c r="H1957">
        <f>SUMIFS($G:$G,$E:$E,18.51,'RAW2'!$A:$A,'RAW2'!A1957)</f>
        <v>62298328</v>
      </c>
      <c r="I1957" s="1" t="str">
        <f>VLOOKUP(A1957,'volatile collection data'!$G$6:$H$69,2,FALSE)</f>
        <v>D</v>
      </c>
      <c r="J1957" s="1">
        <f>VLOOKUP(A1957,'volatile collection data'!$G$6:$I$69,3,FALSE)</f>
        <v>2</v>
      </c>
      <c r="K1957" s="1" t="str">
        <f>VLOOKUP(A1957,'volatile collection data'!$G$6:$N$69,8,FALSE)</f>
        <v>24B</v>
      </c>
      <c r="L1957" s="1">
        <f>VLOOKUP(A1957,'volatile collection data'!$G$6:$J$69,4,FALSE)</f>
        <v>4.59</v>
      </c>
      <c r="M1957" s="1">
        <f>VLOOKUP($A1957,'volatile collection data'!$G$6:$M$69,6,FALSE)</f>
        <v>13</v>
      </c>
      <c r="N1957" s="1">
        <f>VLOOKUP($A1957,'volatile collection data'!$G$6:$M$69,7,FALSE)</f>
        <v>4.59</v>
      </c>
      <c r="O1957" s="1">
        <f>VLOOKUP(A1957,'volatile collection data'!$G$6:$K$69,5,FALSE)</f>
        <v>0</v>
      </c>
      <c r="P1957" s="1" t="str">
        <f t="shared" si="183"/>
        <v>2D</v>
      </c>
      <c r="Q1957">
        <f t="shared" si="181"/>
        <v>0.69151226232275131</v>
      </c>
      <c r="R1957" t="str">
        <f t="shared" si="184"/>
        <v>24B_0-D&amp;4.59%4.59@13</v>
      </c>
      <c r="S1957" t="str">
        <f t="shared" si="185"/>
        <v>2D-24B-VCS-Loc-22</v>
      </c>
      <c r="T1957" t="str">
        <f>IFERROR(IF(VLOOKUP(S1957,Bad!$A:$A,1,FALSE)='RAW2'!S1957,"yes","no"),"no")</f>
        <v>no</v>
      </c>
      <c r="U1957" t="str">
        <f>IFERROR(VLOOKUP(F1957,compounds!$A:$B,2,FALSE),"")</f>
        <v/>
      </c>
      <c r="V1957" t="str">
        <f>VLOOKUP(B1957,'volatile collection data'!$O:$P,2,FALSE)</f>
        <v>27.apr.22 24</v>
      </c>
    </row>
    <row r="1958" spans="1:22" x14ac:dyDescent="0.2">
      <c r="A1958" t="s">
        <v>365</v>
      </c>
      <c r="B1958" s="1" t="str">
        <f t="shared" si="182"/>
        <v>2D</v>
      </c>
      <c r="C1958">
        <v>27.754999999999999</v>
      </c>
      <c r="D1958">
        <f t="shared" si="180"/>
        <v>27.76</v>
      </c>
      <c r="E1958">
        <f>VLOOKUP(D1958,'Peak Combiner'!$A$5:$D$4980,4,FALSE)</f>
        <v>27.76</v>
      </c>
      <c r="F1958">
        <f>IFERROR(VLOOKUP(D1958,rt_comb!$A:$B,2,FALSE),D1958)</f>
        <v>27.76</v>
      </c>
      <c r="G1958">
        <v>19736085</v>
      </c>
      <c r="H1958">
        <f>SUMIFS($G:$G,$E:$E,18.51,'RAW2'!$A:$A,'RAW2'!A1958)</f>
        <v>62298328</v>
      </c>
      <c r="I1958" s="1" t="str">
        <f>VLOOKUP(A1958,'volatile collection data'!$G$6:$H$69,2,FALSE)</f>
        <v>D</v>
      </c>
      <c r="J1958" s="1">
        <f>VLOOKUP(A1958,'volatile collection data'!$G$6:$I$69,3,FALSE)</f>
        <v>2</v>
      </c>
      <c r="K1958" s="1" t="str">
        <f>VLOOKUP(A1958,'volatile collection data'!$G$6:$N$69,8,FALSE)</f>
        <v>24B</v>
      </c>
      <c r="L1958" s="1">
        <f>VLOOKUP(A1958,'volatile collection data'!$G$6:$J$69,4,FALSE)</f>
        <v>4.59</v>
      </c>
      <c r="M1958" s="1">
        <f>VLOOKUP($A1958,'volatile collection data'!$G$6:$M$69,6,FALSE)</f>
        <v>13</v>
      </c>
      <c r="N1958" s="1">
        <f>VLOOKUP($A1958,'volatile collection data'!$G$6:$M$69,7,FALSE)</f>
        <v>4.59</v>
      </c>
      <c r="O1958" s="1">
        <f>VLOOKUP(A1958,'volatile collection data'!$G$6:$K$69,5,FALSE)</f>
        <v>0</v>
      </c>
      <c r="P1958" s="1" t="str">
        <f t="shared" si="183"/>
        <v>2D</v>
      </c>
      <c r="Q1958">
        <f t="shared" si="181"/>
        <v>0.34509759664776007</v>
      </c>
      <c r="R1958" t="str">
        <f t="shared" si="184"/>
        <v>24B_0-D&amp;4.59%4.59@13</v>
      </c>
      <c r="S1958" t="str">
        <f t="shared" si="185"/>
        <v>2D-24B-VCS-Loc-22</v>
      </c>
      <c r="T1958" t="str">
        <f>IFERROR(IF(VLOOKUP(S1958,Bad!$A:$A,1,FALSE)='RAW2'!S1958,"yes","no"),"no")</f>
        <v>no</v>
      </c>
      <c r="U1958" t="str">
        <f>IFERROR(VLOOKUP(F1958,compounds!$A:$B,2,FALSE),"")</f>
        <v/>
      </c>
      <c r="V1958" t="str">
        <f>VLOOKUP(B1958,'volatile collection data'!$O:$P,2,FALSE)</f>
        <v>27.apr.22 24</v>
      </c>
    </row>
    <row r="1959" spans="1:22" x14ac:dyDescent="0.2">
      <c r="A1959" t="s">
        <v>365</v>
      </c>
      <c r="B1959" s="1" t="str">
        <f t="shared" si="182"/>
        <v>2D</v>
      </c>
      <c r="C1959">
        <v>27.914999999999999</v>
      </c>
      <c r="D1959">
        <f t="shared" si="180"/>
        <v>27.92</v>
      </c>
      <c r="E1959">
        <f>VLOOKUP(D1959,'Peak Combiner'!$A$5:$D$4980,4,FALSE)</f>
        <v>27.92</v>
      </c>
      <c r="F1959">
        <f>IFERROR(VLOOKUP(D1959,rt_comb!$A:$B,2,FALSE),D1959)</f>
        <v>27.92</v>
      </c>
      <c r="G1959">
        <v>65216993</v>
      </c>
      <c r="H1959">
        <f>SUMIFS($G:$G,$E:$E,18.51,'RAW2'!$A:$A,'RAW2'!A1959)</f>
        <v>62298328</v>
      </c>
      <c r="I1959" s="1" t="str">
        <f>VLOOKUP(A1959,'volatile collection data'!$G$6:$H$69,2,FALSE)</f>
        <v>D</v>
      </c>
      <c r="J1959" s="1">
        <f>VLOOKUP(A1959,'volatile collection data'!$G$6:$I$69,3,FALSE)</f>
        <v>2</v>
      </c>
      <c r="K1959" s="1" t="str">
        <f>VLOOKUP(A1959,'volatile collection data'!$G$6:$N$69,8,FALSE)</f>
        <v>24B</v>
      </c>
      <c r="L1959" s="1">
        <f>VLOOKUP(A1959,'volatile collection data'!$G$6:$J$69,4,FALSE)</f>
        <v>4.59</v>
      </c>
      <c r="M1959" s="1">
        <f>VLOOKUP($A1959,'volatile collection data'!$G$6:$M$69,6,FALSE)</f>
        <v>13</v>
      </c>
      <c r="N1959" s="1">
        <f>VLOOKUP($A1959,'volatile collection data'!$G$6:$M$69,7,FALSE)</f>
        <v>4.59</v>
      </c>
      <c r="O1959" s="1">
        <f>VLOOKUP(A1959,'volatile collection data'!$G$6:$K$69,5,FALSE)</f>
        <v>0</v>
      </c>
      <c r="P1959" s="1" t="str">
        <f t="shared" si="183"/>
        <v>2D</v>
      </c>
      <c r="Q1959">
        <f t="shared" si="181"/>
        <v>1.1403592731230026</v>
      </c>
      <c r="R1959" t="str">
        <f t="shared" si="184"/>
        <v>24B_0-D&amp;4.59%4.59@13</v>
      </c>
      <c r="S1959" t="str">
        <f t="shared" si="185"/>
        <v>2D-24B-VCS-Loc-22</v>
      </c>
      <c r="T1959" t="str">
        <f>IFERROR(IF(VLOOKUP(S1959,Bad!$A:$A,1,FALSE)='RAW2'!S1959,"yes","no"),"no")</f>
        <v>no</v>
      </c>
      <c r="U1959" t="str">
        <f>IFERROR(VLOOKUP(F1959,compounds!$A:$B,2,FALSE),"")</f>
        <v/>
      </c>
      <c r="V1959" t="str">
        <f>VLOOKUP(B1959,'volatile collection data'!$O:$P,2,FALSE)</f>
        <v>27.apr.22 24</v>
      </c>
    </row>
    <row r="1960" spans="1:22" x14ac:dyDescent="0.2">
      <c r="A1960" t="s">
        <v>365</v>
      </c>
      <c r="B1960" s="1" t="str">
        <f t="shared" si="182"/>
        <v>2D</v>
      </c>
      <c r="C1960">
        <v>28.003</v>
      </c>
      <c r="D1960">
        <f t="shared" si="180"/>
        <v>28</v>
      </c>
      <c r="E1960">
        <f>VLOOKUP(D1960,'Peak Combiner'!$A$5:$D$4980,4,FALSE)</f>
        <v>28</v>
      </c>
      <c r="F1960">
        <f>IFERROR(VLOOKUP(D1960,rt_comb!$A:$B,2,FALSE),D1960)</f>
        <v>28</v>
      </c>
      <c r="G1960">
        <v>64029036</v>
      </c>
      <c r="H1960">
        <f>SUMIFS($G:$G,$E:$E,18.51,'RAW2'!$A:$A,'RAW2'!A1960)</f>
        <v>62298328</v>
      </c>
      <c r="I1960" s="1" t="str">
        <f>VLOOKUP(A1960,'volatile collection data'!$G$6:$H$69,2,FALSE)</f>
        <v>D</v>
      </c>
      <c r="J1960" s="1">
        <f>VLOOKUP(A1960,'volatile collection data'!$G$6:$I$69,3,FALSE)</f>
        <v>2</v>
      </c>
      <c r="K1960" s="1" t="str">
        <f>VLOOKUP(A1960,'volatile collection data'!$G$6:$N$69,8,FALSE)</f>
        <v>24B</v>
      </c>
      <c r="L1960" s="1">
        <f>VLOOKUP(A1960,'volatile collection data'!$G$6:$J$69,4,FALSE)</f>
        <v>4.59</v>
      </c>
      <c r="M1960" s="1">
        <f>VLOOKUP($A1960,'volatile collection data'!$G$6:$M$69,6,FALSE)</f>
        <v>13</v>
      </c>
      <c r="N1960" s="1">
        <f>VLOOKUP($A1960,'volatile collection data'!$G$6:$M$69,7,FALSE)</f>
        <v>4.59</v>
      </c>
      <c r="O1960" s="1">
        <f>VLOOKUP(A1960,'volatile collection data'!$G$6:$K$69,5,FALSE)</f>
        <v>0</v>
      </c>
      <c r="P1960" s="1" t="str">
        <f t="shared" si="183"/>
        <v>2D</v>
      </c>
      <c r="Q1960">
        <f t="shared" si="181"/>
        <v>1.1195871136181725</v>
      </c>
      <c r="R1960" t="str">
        <f t="shared" si="184"/>
        <v>24B_0-D&amp;4.59%4.59@13</v>
      </c>
      <c r="S1960" t="str">
        <f t="shared" si="185"/>
        <v>2D-24B-VCS-Loc-22</v>
      </c>
      <c r="T1960" t="str">
        <f>IFERROR(IF(VLOOKUP(S1960,Bad!$A:$A,1,FALSE)='RAW2'!S1960,"yes","no"),"no")</f>
        <v>no</v>
      </c>
      <c r="U1960" t="str">
        <f>IFERROR(VLOOKUP(F1960,compounds!$A:$B,2,FALSE),"")</f>
        <v/>
      </c>
      <c r="V1960" t="str">
        <f>VLOOKUP(B1960,'volatile collection data'!$O:$P,2,FALSE)</f>
        <v>27.apr.22 24</v>
      </c>
    </row>
    <row r="1961" spans="1:22" x14ac:dyDescent="0.2">
      <c r="A1961" t="s">
        <v>365</v>
      </c>
      <c r="B1961" s="1" t="str">
        <f t="shared" si="182"/>
        <v>2D</v>
      </c>
      <c r="C1961">
        <v>28.149000000000001</v>
      </c>
      <c r="D1961">
        <f t="shared" si="180"/>
        <v>28.15</v>
      </c>
      <c r="E1961">
        <f>VLOOKUP(D1961,'Peak Combiner'!$A$5:$D$4980,4,FALSE)</f>
        <v>28.15</v>
      </c>
      <c r="F1961">
        <f>IFERROR(VLOOKUP(D1961,rt_comb!$A:$B,2,FALSE),D1961)</f>
        <v>28.15</v>
      </c>
      <c r="G1961">
        <v>36899874</v>
      </c>
      <c r="H1961">
        <f>SUMIFS($G:$G,$E:$E,18.51,'RAW2'!$A:$A,'RAW2'!A1961)</f>
        <v>62298328</v>
      </c>
      <c r="I1961" s="1" t="str">
        <f>VLOOKUP(A1961,'volatile collection data'!$G$6:$H$69,2,FALSE)</f>
        <v>D</v>
      </c>
      <c r="J1961" s="1">
        <f>VLOOKUP(A1961,'volatile collection data'!$G$6:$I$69,3,FALSE)</f>
        <v>2</v>
      </c>
      <c r="K1961" s="1" t="str">
        <f>VLOOKUP(A1961,'volatile collection data'!$G$6:$N$69,8,FALSE)</f>
        <v>24B</v>
      </c>
      <c r="L1961" s="1">
        <f>VLOOKUP(A1961,'volatile collection data'!$G$6:$J$69,4,FALSE)</f>
        <v>4.59</v>
      </c>
      <c r="M1961" s="1">
        <f>VLOOKUP($A1961,'volatile collection data'!$G$6:$M$69,6,FALSE)</f>
        <v>13</v>
      </c>
      <c r="N1961" s="1">
        <f>VLOOKUP($A1961,'volatile collection data'!$G$6:$M$69,7,FALSE)</f>
        <v>4.59</v>
      </c>
      <c r="O1961" s="1">
        <f>VLOOKUP(A1961,'volatile collection data'!$G$6:$K$69,5,FALSE)</f>
        <v>0</v>
      </c>
      <c r="P1961" s="1" t="str">
        <f t="shared" si="183"/>
        <v>2D</v>
      </c>
      <c r="Q1961">
        <f t="shared" si="181"/>
        <v>0.64521701411425669</v>
      </c>
      <c r="R1961" t="str">
        <f t="shared" si="184"/>
        <v>24B_0-D&amp;4.59%4.59@13</v>
      </c>
      <c r="S1961" t="str">
        <f t="shared" si="185"/>
        <v>2D-24B-VCS-Loc-22</v>
      </c>
      <c r="T1961" t="str">
        <f>IFERROR(IF(VLOOKUP(S1961,Bad!$A:$A,1,FALSE)='RAW2'!S1961,"yes","no"),"no")</f>
        <v>no</v>
      </c>
      <c r="U1961" t="str">
        <f>IFERROR(VLOOKUP(F1961,compounds!$A:$B,2,FALSE),"")</f>
        <v/>
      </c>
      <c r="V1961" t="str">
        <f>VLOOKUP(B1961,'volatile collection data'!$O:$P,2,FALSE)</f>
        <v>27.apr.22 24</v>
      </c>
    </row>
    <row r="1962" spans="1:22" x14ac:dyDescent="0.2">
      <c r="A1962" t="s">
        <v>365</v>
      </c>
      <c r="B1962" s="1" t="str">
        <f t="shared" si="182"/>
        <v>2D</v>
      </c>
      <c r="C1962">
        <v>28.254999999999999</v>
      </c>
      <c r="D1962">
        <f t="shared" si="180"/>
        <v>28.26</v>
      </c>
      <c r="E1962">
        <f>VLOOKUP(D1962,'Peak Combiner'!$A$5:$D$4980,4,FALSE)</f>
        <v>28.26</v>
      </c>
      <c r="F1962">
        <f>IFERROR(VLOOKUP(D1962,rt_comb!$A:$B,2,FALSE),D1962)</f>
        <v>28.26</v>
      </c>
      <c r="G1962">
        <v>30090819</v>
      </c>
      <c r="H1962">
        <f>SUMIFS($G:$G,$E:$E,18.51,'RAW2'!$A:$A,'RAW2'!A1962)</f>
        <v>62298328</v>
      </c>
      <c r="I1962" s="1" t="str">
        <f>VLOOKUP(A1962,'volatile collection data'!$G$6:$H$69,2,FALSE)</f>
        <v>D</v>
      </c>
      <c r="J1962" s="1">
        <f>VLOOKUP(A1962,'volatile collection data'!$G$6:$I$69,3,FALSE)</f>
        <v>2</v>
      </c>
      <c r="K1962" s="1" t="str">
        <f>VLOOKUP(A1962,'volatile collection data'!$G$6:$N$69,8,FALSE)</f>
        <v>24B</v>
      </c>
      <c r="L1962" s="1">
        <f>VLOOKUP(A1962,'volatile collection data'!$G$6:$J$69,4,FALSE)</f>
        <v>4.59</v>
      </c>
      <c r="M1962" s="1">
        <f>VLOOKUP($A1962,'volatile collection data'!$G$6:$M$69,6,FALSE)</f>
        <v>13</v>
      </c>
      <c r="N1962" s="1">
        <f>VLOOKUP($A1962,'volatile collection data'!$G$6:$M$69,7,FALSE)</f>
        <v>4.59</v>
      </c>
      <c r="O1962" s="1">
        <f>VLOOKUP(A1962,'volatile collection data'!$G$6:$K$69,5,FALSE)</f>
        <v>0</v>
      </c>
      <c r="P1962" s="1" t="str">
        <f t="shared" si="183"/>
        <v>2D</v>
      </c>
      <c r="Q1962">
        <f t="shared" si="181"/>
        <v>0.5261564954783462</v>
      </c>
      <c r="R1962" t="str">
        <f t="shared" si="184"/>
        <v>24B_0-D&amp;4.59%4.59@13</v>
      </c>
      <c r="S1962" t="str">
        <f t="shared" si="185"/>
        <v>2D-24B-VCS-Loc-22</v>
      </c>
      <c r="T1962" t="str">
        <f>IFERROR(IF(VLOOKUP(S1962,Bad!$A:$A,1,FALSE)='RAW2'!S1962,"yes","no"),"no")</f>
        <v>no</v>
      </c>
      <c r="U1962" t="str">
        <f>IFERROR(VLOOKUP(F1962,compounds!$A:$B,2,FALSE),"")</f>
        <v/>
      </c>
      <c r="V1962" t="str">
        <f>VLOOKUP(B1962,'volatile collection data'!$O:$P,2,FALSE)</f>
        <v>27.apr.22 24</v>
      </c>
    </row>
    <row r="1963" spans="1:22" x14ac:dyDescent="0.2">
      <c r="A1963" t="s">
        <v>365</v>
      </c>
      <c r="B1963" s="1" t="str">
        <f t="shared" si="182"/>
        <v>2D</v>
      </c>
      <c r="C1963">
        <v>28.407</v>
      </c>
      <c r="D1963">
        <f t="shared" si="180"/>
        <v>28.41</v>
      </c>
      <c r="E1963">
        <f>VLOOKUP(D1963,'Peak Combiner'!$A$5:$D$4980,4,FALSE)</f>
        <v>28.41</v>
      </c>
      <c r="F1963">
        <f>IFERROR(VLOOKUP(D1963,rt_comb!$A:$B,2,FALSE),D1963)</f>
        <v>28.41</v>
      </c>
      <c r="G1963">
        <v>24773836</v>
      </c>
      <c r="H1963">
        <f>SUMIFS($G:$G,$E:$E,18.51,'RAW2'!$A:$A,'RAW2'!A1963)</f>
        <v>62298328</v>
      </c>
      <c r="I1963" s="1" t="str">
        <f>VLOOKUP(A1963,'volatile collection data'!$G$6:$H$69,2,FALSE)</f>
        <v>D</v>
      </c>
      <c r="J1963" s="1">
        <f>VLOOKUP(A1963,'volatile collection data'!$G$6:$I$69,3,FALSE)</f>
        <v>2</v>
      </c>
      <c r="K1963" s="1" t="str">
        <f>VLOOKUP(A1963,'volatile collection data'!$G$6:$N$69,8,FALSE)</f>
        <v>24B</v>
      </c>
      <c r="L1963" s="1">
        <f>VLOOKUP(A1963,'volatile collection data'!$G$6:$J$69,4,FALSE)</f>
        <v>4.59</v>
      </c>
      <c r="M1963" s="1">
        <f>VLOOKUP($A1963,'volatile collection data'!$G$6:$M$69,6,FALSE)</f>
        <v>13</v>
      </c>
      <c r="N1963" s="1">
        <f>VLOOKUP($A1963,'volatile collection data'!$G$6:$M$69,7,FALSE)</f>
        <v>4.59</v>
      </c>
      <c r="O1963" s="1">
        <f>VLOOKUP(A1963,'volatile collection data'!$G$6:$K$69,5,FALSE)</f>
        <v>0</v>
      </c>
      <c r="P1963" s="1" t="str">
        <f t="shared" si="183"/>
        <v>2D</v>
      </c>
      <c r="Q1963">
        <f t="shared" si="181"/>
        <v>0.43318577434915578</v>
      </c>
      <c r="R1963" t="str">
        <f t="shared" si="184"/>
        <v>24B_0-D&amp;4.59%4.59@13</v>
      </c>
      <c r="S1963" t="str">
        <f t="shared" si="185"/>
        <v>2D-24B-VCS-Loc-22</v>
      </c>
      <c r="T1963" t="str">
        <f>IFERROR(IF(VLOOKUP(S1963,Bad!$A:$A,1,FALSE)='RAW2'!S1963,"yes","no"),"no")</f>
        <v>no</v>
      </c>
      <c r="U1963" t="str">
        <f>IFERROR(VLOOKUP(F1963,compounds!$A:$B,2,FALSE),"")</f>
        <v/>
      </c>
      <c r="V1963" t="str">
        <f>VLOOKUP(B1963,'volatile collection data'!$O:$P,2,FALSE)</f>
        <v>27.apr.22 24</v>
      </c>
    </row>
    <row r="1964" spans="1:22" x14ac:dyDescent="0.2">
      <c r="A1964" t="s">
        <v>365</v>
      </c>
      <c r="B1964" s="1" t="str">
        <f t="shared" si="182"/>
        <v>2D</v>
      </c>
      <c r="C1964">
        <v>28.468</v>
      </c>
      <c r="D1964">
        <f t="shared" si="180"/>
        <v>28.47</v>
      </c>
      <c r="E1964">
        <f>VLOOKUP(D1964,'Peak Combiner'!$A$5:$D$4980,4,FALSE)</f>
        <v>28.47</v>
      </c>
      <c r="F1964">
        <f>IFERROR(VLOOKUP(D1964,rt_comb!$A:$B,2,FALSE),D1964)</f>
        <v>28.47</v>
      </c>
      <c r="G1964">
        <v>13300463</v>
      </c>
      <c r="H1964">
        <f>SUMIFS($G:$G,$E:$E,18.51,'RAW2'!$A:$A,'RAW2'!A1964)</f>
        <v>62298328</v>
      </c>
      <c r="I1964" s="1" t="str">
        <f>VLOOKUP(A1964,'volatile collection data'!$G$6:$H$69,2,FALSE)</f>
        <v>D</v>
      </c>
      <c r="J1964" s="1">
        <f>VLOOKUP(A1964,'volatile collection data'!$G$6:$I$69,3,FALSE)</f>
        <v>2</v>
      </c>
      <c r="K1964" s="1" t="str">
        <f>VLOOKUP(A1964,'volatile collection data'!$G$6:$N$69,8,FALSE)</f>
        <v>24B</v>
      </c>
      <c r="L1964" s="1">
        <f>VLOOKUP(A1964,'volatile collection data'!$G$6:$J$69,4,FALSE)</f>
        <v>4.59</v>
      </c>
      <c r="M1964" s="1">
        <f>VLOOKUP($A1964,'volatile collection data'!$G$6:$M$69,6,FALSE)</f>
        <v>13</v>
      </c>
      <c r="N1964" s="1">
        <f>VLOOKUP($A1964,'volatile collection data'!$G$6:$M$69,7,FALSE)</f>
        <v>4.59</v>
      </c>
      <c r="O1964" s="1">
        <f>VLOOKUP(A1964,'volatile collection data'!$G$6:$K$69,5,FALSE)</f>
        <v>0</v>
      </c>
      <c r="P1964" s="1" t="str">
        <f t="shared" si="183"/>
        <v>2D</v>
      </c>
      <c r="Q1964">
        <f t="shared" si="181"/>
        <v>0.2325667839190223</v>
      </c>
      <c r="R1964" t="str">
        <f t="shared" si="184"/>
        <v>24B_0-D&amp;4.59%4.59@13</v>
      </c>
      <c r="S1964" t="str">
        <f t="shared" si="185"/>
        <v>2D-24B-VCS-Loc-22</v>
      </c>
      <c r="T1964" t="str">
        <f>IFERROR(IF(VLOOKUP(S1964,Bad!$A:$A,1,FALSE)='RAW2'!S1964,"yes","no"),"no")</f>
        <v>no</v>
      </c>
      <c r="U1964" t="str">
        <f>IFERROR(VLOOKUP(F1964,compounds!$A:$B,2,FALSE),"")</f>
        <v/>
      </c>
      <c r="V1964" t="str">
        <f>VLOOKUP(B1964,'volatile collection data'!$O:$P,2,FALSE)</f>
        <v>27.apr.22 24</v>
      </c>
    </row>
    <row r="1965" spans="1:22" x14ac:dyDescent="0.2">
      <c r="A1965" t="s">
        <v>365</v>
      </c>
      <c r="B1965" s="1" t="str">
        <f t="shared" si="182"/>
        <v>2D</v>
      </c>
      <c r="C1965">
        <v>28.552</v>
      </c>
      <c r="D1965">
        <f t="shared" si="180"/>
        <v>28.55</v>
      </c>
      <c r="E1965">
        <f>VLOOKUP(D1965,'Peak Combiner'!$A$5:$D$4980,4,FALSE)</f>
        <v>28.55</v>
      </c>
      <c r="F1965">
        <f>IFERROR(VLOOKUP(D1965,rt_comb!$A:$B,2,FALSE),D1965)</f>
        <v>28.55</v>
      </c>
      <c r="G1965">
        <v>35788723</v>
      </c>
      <c r="H1965">
        <f>SUMIFS($G:$G,$E:$E,18.51,'RAW2'!$A:$A,'RAW2'!A1965)</f>
        <v>62298328</v>
      </c>
      <c r="I1965" s="1" t="str">
        <f>VLOOKUP(A1965,'volatile collection data'!$G$6:$H$69,2,FALSE)</f>
        <v>D</v>
      </c>
      <c r="J1965" s="1">
        <f>VLOOKUP(A1965,'volatile collection data'!$G$6:$I$69,3,FALSE)</f>
        <v>2</v>
      </c>
      <c r="K1965" s="1" t="str">
        <f>VLOOKUP(A1965,'volatile collection data'!$G$6:$N$69,8,FALSE)</f>
        <v>24B</v>
      </c>
      <c r="L1965" s="1">
        <f>VLOOKUP(A1965,'volatile collection data'!$G$6:$J$69,4,FALSE)</f>
        <v>4.59</v>
      </c>
      <c r="M1965" s="1">
        <f>VLOOKUP($A1965,'volatile collection data'!$G$6:$M$69,6,FALSE)</f>
        <v>13</v>
      </c>
      <c r="N1965" s="1">
        <f>VLOOKUP($A1965,'volatile collection data'!$G$6:$M$69,7,FALSE)</f>
        <v>4.59</v>
      </c>
      <c r="O1965" s="1">
        <f>VLOOKUP(A1965,'volatile collection data'!$G$6:$K$69,5,FALSE)</f>
        <v>0</v>
      </c>
      <c r="P1965" s="1" t="str">
        <f t="shared" si="183"/>
        <v>2D</v>
      </c>
      <c r="Q1965">
        <f t="shared" si="181"/>
        <v>0.62578785480465937</v>
      </c>
      <c r="R1965" t="str">
        <f t="shared" si="184"/>
        <v>24B_0-D&amp;4.59%4.59@13</v>
      </c>
      <c r="S1965" t="str">
        <f t="shared" si="185"/>
        <v>2D-24B-VCS-Loc-22</v>
      </c>
      <c r="T1965" t="str">
        <f>IFERROR(IF(VLOOKUP(S1965,Bad!$A:$A,1,FALSE)='RAW2'!S1965,"yes","no"),"no")</f>
        <v>no</v>
      </c>
      <c r="U1965" t="str">
        <f>IFERROR(VLOOKUP(F1965,compounds!$A:$B,2,FALSE),"")</f>
        <v/>
      </c>
      <c r="V1965" t="str">
        <f>VLOOKUP(B1965,'volatile collection data'!$O:$P,2,FALSE)</f>
        <v>27.apr.22 24</v>
      </c>
    </row>
    <row r="1966" spans="1:22" x14ac:dyDescent="0.2">
      <c r="A1966" t="s">
        <v>365</v>
      </c>
      <c r="B1966" s="1" t="str">
        <f t="shared" si="182"/>
        <v>2D</v>
      </c>
      <c r="C1966">
        <v>28.701000000000001</v>
      </c>
      <c r="D1966">
        <f t="shared" si="180"/>
        <v>28.7</v>
      </c>
      <c r="E1966">
        <f>VLOOKUP(D1966,'Peak Combiner'!$A$5:$D$4980,4,FALSE)</f>
        <v>28.7</v>
      </c>
      <c r="F1966">
        <f>IFERROR(VLOOKUP(D1966,rt_comb!$A:$B,2,FALSE),D1966)</f>
        <v>28.7</v>
      </c>
      <c r="G1966">
        <v>47171111</v>
      </c>
      <c r="H1966">
        <f>SUMIFS($G:$G,$E:$E,18.51,'RAW2'!$A:$A,'RAW2'!A1966)</f>
        <v>62298328</v>
      </c>
      <c r="I1966" s="1" t="str">
        <f>VLOOKUP(A1966,'volatile collection data'!$G$6:$H$69,2,FALSE)</f>
        <v>D</v>
      </c>
      <c r="J1966" s="1">
        <f>VLOOKUP(A1966,'volatile collection data'!$G$6:$I$69,3,FALSE)</f>
        <v>2</v>
      </c>
      <c r="K1966" s="1" t="str">
        <f>VLOOKUP(A1966,'volatile collection data'!$G$6:$N$69,8,FALSE)</f>
        <v>24B</v>
      </c>
      <c r="L1966" s="1">
        <f>VLOOKUP(A1966,'volatile collection data'!$G$6:$J$69,4,FALSE)</f>
        <v>4.59</v>
      </c>
      <c r="M1966" s="1">
        <f>VLOOKUP($A1966,'volatile collection data'!$G$6:$M$69,6,FALSE)</f>
        <v>13</v>
      </c>
      <c r="N1966" s="1">
        <f>VLOOKUP($A1966,'volatile collection data'!$G$6:$M$69,7,FALSE)</f>
        <v>4.59</v>
      </c>
      <c r="O1966" s="1">
        <f>VLOOKUP(A1966,'volatile collection data'!$G$6:$K$69,5,FALSE)</f>
        <v>0</v>
      </c>
      <c r="P1966" s="1" t="str">
        <f t="shared" si="183"/>
        <v>2D</v>
      </c>
      <c r="Q1966">
        <f t="shared" si="181"/>
        <v>0.82481591649532915</v>
      </c>
      <c r="R1966" t="str">
        <f t="shared" si="184"/>
        <v>24B_0-D&amp;4.59%4.59@13</v>
      </c>
      <c r="S1966" t="str">
        <f t="shared" si="185"/>
        <v>2D-24B-VCS-Loc-22</v>
      </c>
      <c r="T1966" t="str">
        <f>IFERROR(IF(VLOOKUP(S1966,Bad!$A:$A,1,FALSE)='RAW2'!S1966,"yes","no"),"no")</f>
        <v>no</v>
      </c>
      <c r="U1966" t="str">
        <f>IFERROR(VLOOKUP(F1966,compounds!$A:$B,2,FALSE),"")</f>
        <v/>
      </c>
      <c r="V1966" t="str">
        <f>VLOOKUP(B1966,'volatile collection data'!$O:$P,2,FALSE)</f>
        <v>27.apr.22 24</v>
      </c>
    </row>
    <row r="1967" spans="1:22" x14ac:dyDescent="0.2">
      <c r="A1967" t="s">
        <v>365</v>
      </c>
      <c r="B1967" s="1" t="str">
        <f t="shared" si="182"/>
        <v>2D</v>
      </c>
      <c r="C1967">
        <v>28.931000000000001</v>
      </c>
      <c r="D1967">
        <f t="shared" si="180"/>
        <v>28.93</v>
      </c>
      <c r="E1967">
        <f>VLOOKUP(D1967,'Peak Combiner'!$A$5:$D$4980,4,FALSE)</f>
        <v>28.93</v>
      </c>
      <c r="F1967">
        <f>IFERROR(VLOOKUP(D1967,rt_comb!$A:$B,2,FALSE),D1967)</f>
        <v>28.93</v>
      </c>
      <c r="G1967">
        <v>50652945</v>
      </c>
      <c r="H1967">
        <f>SUMIFS($G:$G,$E:$E,18.51,'RAW2'!$A:$A,'RAW2'!A1967)</f>
        <v>62298328</v>
      </c>
      <c r="I1967" s="1" t="str">
        <f>VLOOKUP(A1967,'volatile collection data'!$G$6:$H$69,2,FALSE)</f>
        <v>D</v>
      </c>
      <c r="J1967" s="1">
        <f>VLOOKUP(A1967,'volatile collection data'!$G$6:$I$69,3,FALSE)</f>
        <v>2</v>
      </c>
      <c r="K1967" s="1" t="str">
        <f>VLOOKUP(A1967,'volatile collection data'!$G$6:$N$69,8,FALSE)</f>
        <v>24B</v>
      </c>
      <c r="L1967" s="1">
        <f>VLOOKUP(A1967,'volatile collection data'!$G$6:$J$69,4,FALSE)</f>
        <v>4.59</v>
      </c>
      <c r="M1967" s="1">
        <f>VLOOKUP($A1967,'volatile collection data'!$G$6:$M$69,6,FALSE)</f>
        <v>13</v>
      </c>
      <c r="N1967" s="1">
        <f>VLOOKUP($A1967,'volatile collection data'!$G$6:$M$69,7,FALSE)</f>
        <v>4.59</v>
      </c>
      <c r="O1967" s="1">
        <f>VLOOKUP(A1967,'volatile collection data'!$G$6:$K$69,5,FALSE)</f>
        <v>0</v>
      </c>
      <c r="P1967" s="1" t="str">
        <f t="shared" si="183"/>
        <v>2D</v>
      </c>
      <c r="Q1967">
        <f t="shared" si="181"/>
        <v>0.88569792755914734</v>
      </c>
      <c r="R1967" t="str">
        <f t="shared" si="184"/>
        <v>24B_0-D&amp;4.59%4.59@13</v>
      </c>
      <c r="S1967" t="str">
        <f t="shared" si="185"/>
        <v>2D-24B-VCS-Loc-22</v>
      </c>
      <c r="T1967" t="str">
        <f>IFERROR(IF(VLOOKUP(S1967,Bad!$A:$A,1,FALSE)='RAW2'!S1967,"yes","no"),"no")</f>
        <v>no</v>
      </c>
      <c r="U1967" t="str">
        <f>IFERROR(VLOOKUP(F1967,compounds!$A:$B,2,FALSE),"")</f>
        <v/>
      </c>
      <c r="V1967" t="str">
        <f>VLOOKUP(B1967,'volatile collection data'!$O:$P,2,FALSE)</f>
        <v>27.apr.22 24</v>
      </c>
    </row>
    <row r="1968" spans="1:22" x14ac:dyDescent="0.2">
      <c r="A1968" t="s">
        <v>365</v>
      </c>
      <c r="B1968" s="1" t="str">
        <f t="shared" si="182"/>
        <v>2D</v>
      </c>
      <c r="C1968">
        <v>29.006</v>
      </c>
      <c r="D1968">
        <f t="shared" si="180"/>
        <v>29.01</v>
      </c>
      <c r="E1968">
        <f>VLOOKUP(D1968,'Peak Combiner'!$A$5:$D$4980,4,FALSE)</f>
        <v>29.01</v>
      </c>
      <c r="F1968">
        <f>IFERROR(VLOOKUP(D1968,rt_comb!$A:$B,2,FALSE),D1968)</f>
        <v>29.01</v>
      </c>
      <c r="G1968">
        <v>36976332</v>
      </c>
      <c r="H1968">
        <f>SUMIFS($G:$G,$E:$E,18.51,'RAW2'!$A:$A,'RAW2'!A1968)</f>
        <v>62298328</v>
      </c>
      <c r="I1968" s="1" t="str">
        <f>VLOOKUP(A1968,'volatile collection data'!$G$6:$H$69,2,FALSE)</f>
        <v>D</v>
      </c>
      <c r="J1968" s="1">
        <f>VLOOKUP(A1968,'volatile collection data'!$G$6:$I$69,3,FALSE)</f>
        <v>2</v>
      </c>
      <c r="K1968" s="1" t="str">
        <f>VLOOKUP(A1968,'volatile collection data'!$G$6:$N$69,8,FALSE)</f>
        <v>24B</v>
      </c>
      <c r="L1968" s="1">
        <f>VLOOKUP(A1968,'volatile collection data'!$G$6:$J$69,4,FALSE)</f>
        <v>4.59</v>
      </c>
      <c r="M1968" s="1">
        <f>VLOOKUP($A1968,'volatile collection data'!$G$6:$M$69,6,FALSE)</f>
        <v>13</v>
      </c>
      <c r="N1968" s="1">
        <f>VLOOKUP($A1968,'volatile collection data'!$G$6:$M$69,7,FALSE)</f>
        <v>4.59</v>
      </c>
      <c r="O1968" s="1">
        <f>VLOOKUP(A1968,'volatile collection data'!$G$6:$K$69,5,FALSE)</f>
        <v>0</v>
      </c>
      <c r="P1968" s="1" t="str">
        <f t="shared" si="183"/>
        <v>2D</v>
      </c>
      <c r="Q1968">
        <f t="shared" si="181"/>
        <v>0.64655392931524491</v>
      </c>
      <c r="R1968" t="str">
        <f t="shared" si="184"/>
        <v>24B_0-D&amp;4.59%4.59@13</v>
      </c>
      <c r="S1968" t="str">
        <f t="shared" si="185"/>
        <v>2D-24B-VCS-Loc-22</v>
      </c>
      <c r="T1968" t="str">
        <f>IFERROR(IF(VLOOKUP(S1968,Bad!$A:$A,1,FALSE)='RAW2'!S1968,"yes","no"),"no")</f>
        <v>no</v>
      </c>
      <c r="U1968" t="str">
        <f>IFERROR(VLOOKUP(F1968,compounds!$A:$B,2,FALSE),"")</f>
        <v/>
      </c>
      <c r="V1968" t="str">
        <f>VLOOKUP(B1968,'volatile collection data'!$O:$P,2,FALSE)</f>
        <v>27.apr.22 24</v>
      </c>
    </row>
    <row r="1969" spans="1:22" x14ac:dyDescent="0.2">
      <c r="A1969" t="s">
        <v>365</v>
      </c>
      <c r="B1969" s="1" t="str">
        <f t="shared" si="182"/>
        <v>2D</v>
      </c>
      <c r="C1969">
        <v>29.134</v>
      </c>
      <c r="D1969">
        <f t="shared" si="180"/>
        <v>29.13</v>
      </c>
      <c r="E1969">
        <f>VLOOKUP(D1969,'Peak Combiner'!$A$5:$D$4980,4,FALSE)</f>
        <v>29.13</v>
      </c>
      <c r="F1969">
        <f>IFERROR(VLOOKUP(D1969,rt_comb!$A:$B,2,FALSE),D1969)</f>
        <v>29.13</v>
      </c>
      <c r="G1969">
        <v>24056183</v>
      </c>
      <c r="H1969">
        <f>SUMIFS($G:$G,$E:$E,18.51,'RAW2'!$A:$A,'RAW2'!A1969)</f>
        <v>62298328</v>
      </c>
      <c r="I1969" s="1" t="str">
        <f>VLOOKUP(A1969,'volatile collection data'!$G$6:$H$69,2,FALSE)</f>
        <v>D</v>
      </c>
      <c r="J1969" s="1">
        <f>VLOOKUP(A1969,'volatile collection data'!$G$6:$I$69,3,FALSE)</f>
        <v>2</v>
      </c>
      <c r="K1969" s="1" t="str">
        <f>VLOOKUP(A1969,'volatile collection data'!$G$6:$N$69,8,FALSE)</f>
        <v>24B</v>
      </c>
      <c r="L1969" s="1">
        <f>VLOOKUP(A1969,'volatile collection data'!$G$6:$J$69,4,FALSE)</f>
        <v>4.59</v>
      </c>
      <c r="M1969" s="1">
        <f>VLOOKUP($A1969,'volatile collection data'!$G$6:$M$69,6,FALSE)</f>
        <v>13</v>
      </c>
      <c r="N1969" s="1">
        <f>VLOOKUP($A1969,'volatile collection data'!$G$6:$M$69,7,FALSE)</f>
        <v>4.59</v>
      </c>
      <c r="O1969" s="1">
        <f>VLOOKUP(A1969,'volatile collection data'!$G$6:$K$69,5,FALSE)</f>
        <v>0</v>
      </c>
      <c r="P1969" s="1" t="str">
        <f t="shared" si="183"/>
        <v>2D</v>
      </c>
      <c r="Q1969">
        <f t="shared" si="181"/>
        <v>0.42063716982464877</v>
      </c>
      <c r="R1969" t="str">
        <f t="shared" si="184"/>
        <v>24B_0-D&amp;4.59%4.59@13</v>
      </c>
      <c r="S1969" t="str">
        <f t="shared" si="185"/>
        <v>2D-24B-VCS-Loc-22</v>
      </c>
      <c r="T1969" t="str">
        <f>IFERROR(IF(VLOOKUP(S1969,Bad!$A:$A,1,FALSE)='RAW2'!S1969,"yes","no"),"no")</f>
        <v>no</v>
      </c>
      <c r="U1969" t="str">
        <f>IFERROR(VLOOKUP(F1969,compounds!$A:$B,2,FALSE),"")</f>
        <v/>
      </c>
      <c r="V1969" t="str">
        <f>VLOOKUP(B1969,'volatile collection data'!$O:$P,2,FALSE)</f>
        <v>27.apr.22 24</v>
      </c>
    </row>
    <row r="1970" spans="1:22" x14ac:dyDescent="0.2">
      <c r="A1970" t="s">
        <v>365</v>
      </c>
      <c r="B1970" s="1" t="str">
        <f t="shared" si="182"/>
        <v>2D</v>
      </c>
      <c r="C1970">
        <v>29.189</v>
      </c>
      <c r="D1970">
        <f t="shared" si="180"/>
        <v>29.19</v>
      </c>
      <c r="E1970">
        <f>VLOOKUP(D1970,'Peak Combiner'!$A$5:$D$4980,4,FALSE)</f>
        <v>29.19</v>
      </c>
      <c r="F1970">
        <f>IFERROR(VLOOKUP(D1970,rt_comb!$A:$B,2,FALSE),D1970)</f>
        <v>29.19</v>
      </c>
      <c r="G1970">
        <v>14714359</v>
      </c>
      <c r="H1970">
        <f>SUMIFS($G:$G,$E:$E,18.51,'RAW2'!$A:$A,'RAW2'!A1970)</f>
        <v>62298328</v>
      </c>
      <c r="I1970" s="1" t="str">
        <f>VLOOKUP(A1970,'volatile collection data'!$G$6:$H$69,2,FALSE)</f>
        <v>D</v>
      </c>
      <c r="J1970" s="1">
        <f>VLOOKUP(A1970,'volatile collection data'!$G$6:$I$69,3,FALSE)</f>
        <v>2</v>
      </c>
      <c r="K1970" s="1" t="str">
        <f>VLOOKUP(A1970,'volatile collection data'!$G$6:$N$69,8,FALSE)</f>
        <v>24B</v>
      </c>
      <c r="L1970" s="1">
        <f>VLOOKUP(A1970,'volatile collection data'!$G$6:$J$69,4,FALSE)</f>
        <v>4.59</v>
      </c>
      <c r="M1970" s="1">
        <f>VLOOKUP($A1970,'volatile collection data'!$G$6:$M$69,6,FALSE)</f>
        <v>13</v>
      </c>
      <c r="N1970" s="1">
        <f>VLOOKUP($A1970,'volatile collection data'!$G$6:$M$69,7,FALSE)</f>
        <v>4.59</v>
      </c>
      <c r="O1970" s="1">
        <f>VLOOKUP(A1970,'volatile collection data'!$G$6:$K$69,5,FALSE)</f>
        <v>0</v>
      </c>
      <c r="P1970" s="1" t="str">
        <f t="shared" si="183"/>
        <v>2D</v>
      </c>
      <c r="Q1970">
        <f t="shared" si="181"/>
        <v>0.25728962593707611</v>
      </c>
      <c r="R1970" t="str">
        <f t="shared" si="184"/>
        <v>24B_0-D&amp;4.59%4.59@13</v>
      </c>
      <c r="S1970" t="str">
        <f t="shared" si="185"/>
        <v>2D-24B-VCS-Loc-22</v>
      </c>
      <c r="T1970" t="str">
        <f>IFERROR(IF(VLOOKUP(S1970,Bad!$A:$A,1,FALSE)='RAW2'!S1970,"yes","no"),"no")</f>
        <v>no</v>
      </c>
      <c r="U1970" t="str">
        <f>IFERROR(VLOOKUP(F1970,compounds!$A:$B,2,FALSE),"")</f>
        <v/>
      </c>
      <c r="V1970" t="str">
        <f>VLOOKUP(B1970,'volatile collection data'!$O:$P,2,FALSE)</f>
        <v>27.apr.22 24</v>
      </c>
    </row>
    <row r="1971" spans="1:22" x14ac:dyDescent="0.2">
      <c r="A1971" t="s">
        <v>365</v>
      </c>
      <c r="B1971" s="1" t="str">
        <f t="shared" si="182"/>
        <v>2D</v>
      </c>
      <c r="C1971">
        <v>29.257999999999999</v>
      </c>
      <c r="D1971">
        <f t="shared" si="180"/>
        <v>29.26</v>
      </c>
      <c r="E1971">
        <f>VLOOKUP(D1971,'Peak Combiner'!$A$5:$D$4980,4,FALSE)</f>
        <v>29.26</v>
      </c>
      <c r="F1971">
        <f>IFERROR(VLOOKUP(D1971,rt_comb!$A:$B,2,FALSE),D1971)</f>
        <v>29.26</v>
      </c>
      <c r="G1971">
        <v>18411226</v>
      </c>
      <c r="H1971">
        <f>SUMIFS($G:$G,$E:$E,18.51,'RAW2'!$A:$A,'RAW2'!A1971)</f>
        <v>62298328</v>
      </c>
      <c r="I1971" s="1" t="str">
        <f>VLOOKUP(A1971,'volatile collection data'!$G$6:$H$69,2,FALSE)</f>
        <v>D</v>
      </c>
      <c r="J1971" s="1">
        <f>VLOOKUP(A1971,'volatile collection data'!$G$6:$I$69,3,FALSE)</f>
        <v>2</v>
      </c>
      <c r="K1971" s="1" t="str">
        <f>VLOOKUP(A1971,'volatile collection data'!$G$6:$N$69,8,FALSE)</f>
        <v>24B</v>
      </c>
      <c r="L1971" s="1">
        <f>VLOOKUP(A1971,'volatile collection data'!$G$6:$J$69,4,FALSE)</f>
        <v>4.59</v>
      </c>
      <c r="M1971" s="1">
        <f>VLOOKUP($A1971,'volatile collection data'!$G$6:$M$69,6,FALSE)</f>
        <v>13</v>
      </c>
      <c r="N1971" s="1">
        <f>VLOOKUP($A1971,'volatile collection data'!$G$6:$M$69,7,FALSE)</f>
        <v>4.59</v>
      </c>
      <c r="O1971" s="1">
        <f>VLOOKUP(A1971,'volatile collection data'!$G$6:$K$69,5,FALSE)</f>
        <v>0</v>
      </c>
      <c r="P1971" s="1" t="str">
        <f t="shared" si="183"/>
        <v>2D</v>
      </c>
      <c r="Q1971">
        <f t="shared" si="181"/>
        <v>0.32193162138989334</v>
      </c>
      <c r="R1971" t="str">
        <f t="shared" si="184"/>
        <v>24B_0-D&amp;4.59%4.59@13</v>
      </c>
      <c r="S1971" t="str">
        <f t="shared" si="185"/>
        <v>2D-24B-VCS-Loc-22</v>
      </c>
      <c r="T1971" t="str">
        <f>IFERROR(IF(VLOOKUP(S1971,Bad!$A:$A,1,FALSE)='RAW2'!S1971,"yes","no"),"no")</f>
        <v>no</v>
      </c>
      <c r="U1971" t="str">
        <f>IFERROR(VLOOKUP(F1971,compounds!$A:$B,2,FALSE),"")</f>
        <v/>
      </c>
      <c r="V1971" t="str">
        <f>VLOOKUP(B1971,'volatile collection data'!$O:$P,2,FALSE)</f>
        <v>27.apr.22 24</v>
      </c>
    </row>
    <row r="1972" spans="1:22" x14ac:dyDescent="0.2">
      <c r="A1972" t="s">
        <v>365</v>
      </c>
      <c r="B1972" s="1" t="str">
        <f t="shared" si="182"/>
        <v>2D</v>
      </c>
      <c r="C1972">
        <v>29.321999999999999</v>
      </c>
      <c r="D1972">
        <f t="shared" si="180"/>
        <v>29.32</v>
      </c>
      <c r="E1972">
        <f>VLOOKUP(D1972,'Peak Combiner'!$A$5:$D$4980,4,FALSE)</f>
        <v>29.32</v>
      </c>
      <c r="F1972">
        <f>IFERROR(VLOOKUP(D1972,rt_comb!$A:$B,2,FALSE),D1972)</f>
        <v>29.32</v>
      </c>
      <c r="G1972">
        <v>25819782</v>
      </c>
      <c r="H1972">
        <f>SUMIFS($G:$G,$E:$E,18.51,'RAW2'!$A:$A,'RAW2'!A1972)</f>
        <v>62298328</v>
      </c>
      <c r="I1972" s="1" t="str">
        <f>VLOOKUP(A1972,'volatile collection data'!$G$6:$H$69,2,FALSE)</f>
        <v>D</v>
      </c>
      <c r="J1972" s="1">
        <f>VLOOKUP(A1972,'volatile collection data'!$G$6:$I$69,3,FALSE)</f>
        <v>2</v>
      </c>
      <c r="K1972" s="1" t="str">
        <f>VLOOKUP(A1972,'volatile collection data'!$G$6:$N$69,8,FALSE)</f>
        <v>24B</v>
      </c>
      <c r="L1972" s="1">
        <f>VLOOKUP(A1972,'volatile collection data'!$G$6:$J$69,4,FALSE)</f>
        <v>4.59</v>
      </c>
      <c r="M1972" s="1">
        <f>VLOOKUP($A1972,'volatile collection data'!$G$6:$M$69,6,FALSE)</f>
        <v>13</v>
      </c>
      <c r="N1972" s="1">
        <f>VLOOKUP($A1972,'volatile collection data'!$G$6:$M$69,7,FALSE)</f>
        <v>4.59</v>
      </c>
      <c r="O1972" s="1">
        <f>VLOOKUP(A1972,'volatile collection data'!$G$6:$K$69,5,FALSE)</f>
        <v>0</v>
      </c>
      <c r="P1972" s="1" t="str">
        <f t="shared" si="183"/>
        <v>2D</v>
      </c>
      <c r="Q1972">
        <f t="shared" si="181"/>
        <v>0.45147478409061864</v>
      </c>
      <c r="R1972" t="str">
        <f t="shared" si="184"/>
        <v>24B_0-D&amp;4.59%4.59@13</v>
      </c>
      <c r="S1972" t="str">
        <f t="shared" si="185"/>
        <v>2D-24B-VCS-Loc-22</v>
      </c>
      <c r="T1972" t="str">
        <f>IFERROR(IF(VLOOKUP(S1972,Bad!$A:$A,1,FALSE)='RAW2'!S1972,"yes","no"),"no")</f>
        <v>no</v>
      </c>
      <c r="U1972" t="str">
        <f>IFERROR(VLOOKUP(F1972,compounds!$A:$B,2,FALSE),"")</f>
        <v/>
      </c>
      <c r="V1972" t="str">
        <f>VLOOKUP(B1972,'volatile collection data'!$O:$P,2,FALSE)</f>
        <v>27.apr.22 24</v>
      </c>
    </row>
    <row r="1973" spans="1:22" x14ac:dyDescent="0.2">
      <c r="A1973" t="s">
        <v>365</v>
      </c>
      <c r="B1973" s="1" t="str">
        <f t="shared" si="182"/>
        <v>2D</v>
      </c>
      <c r="C1973">
        <v>29.446999999999999</v>
      </c>
      <c r="D1973">
        <f t="shared" si="180"/>
        <v>29.45</v>
      </c>
      <c r="E1973">
        <f>VLOOKUP(D1973,'Peak Combiner'!$A$5:$D$4980,4,FALSE)</f>
        <v>29.45</v>
      </c>
      <c r="F1973">
        <f>IFERROR(VLOOKUP(D1973,rt_comb!$A:$B,2,FALSE),D1973)</f>
        <v>29.45</v>
      </c>
      <c r="G1973">
        <v>24558658</v>
      </c>
      <c r="H1973">
        <f>SUMIFS($G:$G,$E:$E,18.51,'RAW2'!$A:$A,'RAW2'!A1973)</f>
        <v>62298328</v>
      </c>
      <c r="I1973" s="1" t="str">
        <f>VLOOKUP(A1973,'volatile collection data'!$G$6:$H$69,2,FALSE)</f>
        <v>D</v>
      </c>
      <c r="J1973" s="1">
        <f>VLOOKUP(A1973,'volatile collection data'!$G$6:$I$69,3,FALSE)</f>
        <v>2</v>
      </c>
      <c r="K1973" s="1" t="str">
        <f>VLOOKUP(A1973,'volatile collection data'!$G$6:$N$69,8,FALSE)</f>
        <v>24B</v>
      </c>
      <c r="L1973" s="1">
        <f>VLOOKUP(A1973,'volatile collection data'!$G$6:$J$69,4,FALSE)</f>
        <v>4.59</v>
      </c>
      <c r="M1973" s="1">
        <f>VLOOKUP($A1973,'volatile collection data'!$G$6:$M$69,6,FALSE)</f>
        <v>13</v>
      </c>
      <c r="N1973" s="1">
        <f>VLOOKUP($A1973,'volatile collection data'!$G$6:$M$69,7,FALSE)</f>
        <v>4.59</v>
      </c>
      <c r="O1973" s="1">
        <f>VLOOKUP(A1973,'volatile collection data'!$G$6:$K$69,5,FALSE)</f>
        <v>0</v>
      </c>
      <c r="P1973" s="1" t="str">
        <f t="shared" si="183"/>
        <v>2D</v>
      </c>
      <c r="Q1973">
        <f t="shared" si="181"/>
        <v>0.42942325454588826</v>
      </c>
      <c r="R1973" t="str">
        <f t="shared" si="184"/>
        <v>24B_0-D&amp;4.59%4.59@13</v>
      </c>
      <c r="S1973" t="str">
        <f t="shared" si="185"/>
        <v>2D-24B-VCS-Loc-22</v>
      </c>
      <c r="T1973" t="str">
        <f>IFERROR(IF(VLOOKUP(S1973,Bad!$A:$A,1,FALSE)='RAW2'!S1973,"yes","no"),"no")</f>
        <v>no</v>
      </c>
      <c r="U1973" t="str">
        <f>IFERROR(VLOOKUP(F1973,compounds!$A:$B,2,FALSE),"")</f>
        <v/>
      </c>
      <c r="V1973" t="str">
        <f>VLOOKUP(B1973,'volatile collection data'!$O:$P,2,FALSE)</f>
        <v>27.apr.22 24</v>
      </c>
    </row>
    <row r="1974" spans="1:22" x14ac:dyDescent="0.2">
      <c r="A1974" t="s">
        <v>365</v>
      </c>
      <c r="B1974" s="1" t="str">
        <f t="shared" si="182"/>
        <v>2D</v>
      </c>
      <c r="C1974">
        <v>29.535</v>
      </c>
      <c r="D1974">
        <f t="shared" si="180"/>
        <v>29.54</v>
      </c>
      <c r="E1974">
        <f>VLOOKUP(D1974,'Peak Combiner'!$A$5:$D$4980,4,FALSE)</f>
        <v>29.54</v>
      </c>
      <c r="F1974">
        <f>IFERROR(VLOOKUP(D1974,rt_comb!$A:$B,2,FALSE),D1974)</f>
        <v>29.54</v>
      </c>
      <c r="G1974">
        <v>17391921</v>
      </c>
      <c r="H1974">
        <f>SUMIFS($G:$G,$E:$E,18.51,'RAW2'!$A:$A,'RAW2'!A1974)</f>
        <v>62298328</v>
      </c>
      <c r="I1974" s="1" t="str">
        <f>VLOOKUP(A1974,'volatile collection data'!$G$6:$H$69,2,FALSE)</f>
        <v>D</v>
      </c>
      <c r="J1974" s="1">
        <f>VLOOKUP(A1974,'volatile collection data'!$G$6:$I$69,3,FALSE)</f>
        <v>2</v>
      </c>
      <c r="K1974" s="1" t="str">
        <f>VLOOKUP(A1974,'volatile collection data'!$G$6:$N$69,8,FALSE)</f>
        <v>24B</v>
      </c>
      <c r="L1974" s="1">
        <f>VLOOKUP(A1974,'volatile collection data'!$G$6:$J$69,4,FALSE)</f>
        <v>4.59</v>
      </c>
      <c r="M1974" s="1">
        <f>VLOOKUP($A1974,'volatile collection data'!$G$6:$M$69,6,FALSE)</f>
        <v>13</v>
      </c>
      <c r="N1974" s="1">
        <f>VLOOKUP($A1974,'volatile collection data'!$G$6:$M$69,7,FALSE)</f>
        <v>4.59</v>
      </c>
      <c r="O1974" s="1">
        <f>VLOOKUP(A1974,'volatile collection data'!$G$6:$K$69,5,FALSE)</f>
        <v>0</v>
      </c>
      <c r="P1974" s="1" t="str">
        <f t="shared" si="183"/>
        <v>2D</v>
      </c>
      <c r="Q1974">
        <f t="shared" si="181"/>
        <v>0.30410844593482994</v>
      </c>
      <c r="R1974" t="str">
        <f t="shared" si="184"/>
        <v>24B_0-D&amp;4.59%4.59@13</v>
      </c>
      <c r="S1974" t="str">
        <f t="shared" si="185"/>
        <v>2D-24B-VCS-Loc-22</v>
      </c>
      <c r="T1974" t="str">
        <f>IFERROR(IF(VLOOKUP(S1974,Bad!$A:$A,1,FALSE)='RAW2'!S1974,"yes","no"),"no")</f>
        <v>no</v>
      </c>
      <c r="U1974" t="str">
        <f>IFERROR(VLOOKUP(F1974,compounds!$A:$B,2,FALSE),"")</f>
        <v/>
      </c>
      <c r="V1974" t="str">
        <f>VLOOKUP(B1974,'volatile collection data'!$O:$P,2,FALSE)</f>
        <v>27.apr.22 24</v>
      </c>
    </row>
    <row r="1975" spans="1:22" x14ac:dyDescent="0.2">
      <c r="A1975" t="s">
        <v>365</v>
      </c>
      <c r="B1975" s="1" t="str">
        <f t="shared" si="182"/>
        <v>2D</v>
      </c>
      <c r="C1975">
        <v>29.603000000000002</v>
      </c>
      <c r="D1975">
        <f t="shared" si="180"/>
        <v>29.6</v>
      </c>
      <c r="E1975">
        <f>VLOOKUP(D1975,'Peak Combiner'!$A$5:$D$4980,4,FALSE)</f>
        <v>29.6</v>
      </c>
      <c r="F1975">
        <f>IFERROR(VLOOKUP(D1975,rt_comb!$A:$B,2,FALSE),D1975)</f>
        <v>29.6</v>
      </c>
      <c r="G1975">
        <v>32800648</v>
      </c>
      <c r="H1975">
        <f>SUMIFS($G:$G,$E:$E,18.51,'RAW2'!$A:$A,'RAW2'!A1975)</f>
        <v>62298328</v>
      </c>
      <c r="I1975" s="1" t="str">
        <f>VLOOKUP(A1975,'volatile collection data'!$G$6:$H$69,2,FALSE)</f>
        <v>D</v>
      </c>
      <c r="J1975" s="1">
        <f>VLOOKUP(A1975,'volatile collection data'!$G$6:$I$69,3,FALSE)</f>
        <v>2</v>
      </c>
      <c r="K1975" s="1" t="str">
        <f>VLOOKUP(A1975,'volatile collection data'!$G$6:$N$69,8,FALSE)</f>
        <v>24B</v>
      </c>
      <c r="L1975" s="1">
        <f>VLOOKUP(A1975,'volatile collection data'!$G$6:$J$69,4,FALSE)</f>
        <v>4.59</v>
      </c>
      <c r="M1975" s="1">
        <f>VLOOKUP($A1975,'volatile collection data'!$G$6:$M$69,6,FALSE)</f>
        <v>13</v>
      </c>
      <c r="N1975" s="1">
        <f>VLOOKUP($A1975,'volatile collection data'!$G$6:$M$69,7,FALSE)</f>
        <v>4.59</v>
      </c>
      <c r="O1975" s="1">
        <f>VLOOKUP(A1975,'volatile collection data'!$G$6:$K$69,5,FALSE)</f>
        <v>0</v>
      </c>
      <c r="P1975" s="1" t="str">
        <f t="shared" si="183"/>
        <v>2D</v>
      </c>
      <c r="Q1975">
        <f t="shared" si="181"/>
        <v>0.57353952383611839</v>
      </c>
      <c r="R1975" t="str">
        <f t="shared" si="184"/>
        <v>24B_0-D&amp;4.59%4.59@13</v>
      </c>
      <c r="S1975" t="str">
        <f t="shared" si="185"/>
        <v>2D-24B-VCS-Loc-22</v>
      </c>
      <c r="T1975" t="str">
        <f>IFERROR(IF(VLOOKUP(S1975,Bad!$A:$A,1,FALSE)='RAW2'!S1975,"yes","no"),"no")</f>
        <v>no</v>
      </c>
      <c r="U1975" t="str">
        <f>IFERROR(VLOOKUP(F1975,compounds!$A:$B,2,FALSE),"")</f>
        <v/>
      </c>
      <c r="V1975" t="str">
        <f>VLOOKUP(B1975,'volatile collection data'!$O:$P,2,FALSE)</f>
        <v>27.apr.22 24</v>
      </c>
    </row>
    <row r="1976" spans="1:22" x14ac:dyDescent="0.2">
      <c r="A1976" t="s">
        <v>365</v>
      </c>
      <c r="B1976" s="1" t="str">
        <f t="shared" si="182"/>
        <v>2D</v>
      </c>
      <c r="C1976">
        <v>29.754999999999999</v>
      </c>
      <c r="D1976">
        <f t="shared" si="180"/>
        <v>29.76</v>
      </c>
      <c r="E1976">
        <f>VLOOKUP(D1976,'Peak Combiner'!$A$5:$D$4980,4,FALSE)</f>
        <v>29.76</v>
      </c>
      <c r="F1976">
        <f>IFERROR(VLOOKUP(D1976,rt_comb!$A:$B,2,FALSE),D1976)</f>
        <v>29.76</v>
      </c>
      <c r="G1976">
        <v>20735534</v>
      </c>
      <c r="H1976">
        <f>SUMIFS($G:$G,$E:$E,18.51,'RAW2'!$A:$A,'RAW2'!A1976)</f>
        <v>62298328</v>
      </c>
      <c r="I1976" s="1" t="str">
        <f>VLOOKUP(A1976,'volatile collection data'!$G$6:$H$69,2,FALSE)</f>
        <v>D</v>
      </c>
      <c r="J1976" s="1">
        <f>VLOOKUP(A1976,'volatile collection data'!$G$6:$I$69,3,FALSE)</f>
        <v>2</v>
      </c>
      <c r="K1976" s="1" t="str">
        <f>VLOOKUP(A1976,'volatile collection data'!$G$6:$N$69,8,FALSE)</f>
        <v>24B</v>
      </c>
      <c r="L1976" s="1">
        <f>VLOOKUP(A1976,'volatile collection data'!$G$6:$J$69,4,FALSE)</f>
        <v>4.59</v>
      </c>
      <c r="M1976" s="1">
        <f>VLOOKUP($A1976,'volatile collection data'!$G$6:$M$69,6,FALSE)</f>
        <v>13</v>
      </c>
      <c r="N1976" s="1">
        <f>VLOOKUP($A1976,'volatile collection data'!$G$6:$M$69,7,FALSE)</f>
        <v>4.59</v>
      </c>
      <c r="O1976" s="1">
        <f>VLOOKUP(A1976,'volatile collection data'!$G$6:$K$69,5,FALSE)</f>
        <v>0</v>
      </c>
      <c r="P1976" s="1" t="str">
        <f t="shared" si="183"/>
        <v>2D</v>
      </c>
      <c r="Q1976">
        <f t="shared" si="181"/>
        <v>0.36257357771857568</v>
      </c>
      <c r="R1976" t="str">
        <f t="shared" si="184"/>
        <v>24B_0-D&amp;4.59%4.59@13</v>
      </c>
      <c r="S1976" t="str">
        <f t="shared" si="185"/>
        <v>2D-24B-VCS-Loc-22</v>
      </c>
      <c r="T1976" t="str">
        <f>IFERROR(IF(VLOOKUP(S1976,Bad!$A:$A,1,FALSE)='RAW2'!S1976,"yes","no"),"no")</f>
        <v>no</v>
      </c>
      <c r="U1976" t="str">
        <f>IFERROR(VLOOKUP(F1976,compounds!$A:$B,2,FALSE),"")</f>
        <v/>
      </c>
      <c r="V1976" t="str">
        <f>VLOOKUP(B1976,'volatile collection data'!$O:$P,2,FALSE)</f>
        <v>27.apr.22 24</v>
      </c>
    </row>
    <row r="1977" spans="1:22" x14ac:dyDescent="0.2">
      <c r="A1977" t="s">
        <v>365</v>
      </c>
      <c r="B1977" s="1" t="str">
        <f t="shared" si="182"/>
        <v>2D</v>
      </c>
      <c r="C1977">
        <v>29.890999999999998</v>
      </c>
      <c r="D1977">
        <f t="shared" si="180"/>
        <v>29.89</v>
      </c>
      <c r="E1977">
        <f>VLOOKUP(D1977,'Peak Combiner'!$A$5:$D$4980,4,FALSE)</f>
        <v>29.89</v>
      </c>
      <c r="F1977">
        <f>IFERROR(VLOOKUP(D1977,rt_comb!$A:$B,2,FALSE),D1977)</f>
        <v>29.89</v>
      </c>
      <c r="G1977">
        <v>20455560</v>
      </c>
      <c r="H1977">
        <f>SUMIFS($G:$G,$E:$E,18.51,'RAW2'!$A:$A,'RAW2'!A1977)</f>
        <v>62298328</v>
      </c>
      <c r="I1977" s="1" t="str">
        <f>VLOOKUP(A1977,'volatile collection data'!$G$6:$H$69,2,FALSE)</f>
        <v>D</v>
      </c>
      <c r="J1977" s="1">
        <f>VLOOKUP(A1977,'volatile collection data'!$G$6:$I$69,3,FALSE)</f>
        <v>2</v>
      </c>
      <c r="K1977" s="1" t="str">
        <f>VLOOKUP(A1977,'volatile collection data'!$G$6:$N$69,8,FALSE)</f>
        <v>24B</v>
      </c>
      <c r="L1977" s="1">
        <f>VLOOKUP(A1977,'volatile collection data'!$G$6:$J$69,4,FALSE)</f>
        <v>4.59</v>
      </c>
      <c r="M1977" s="1">
        <f>VLOOKUP($A1977,'volatile collection data'!$G$6:$M$69,6,FALSE)</f>
        <v>13</v>
      </c>
      <c r="N1977" s="1">
        <f>VLOOKUP($A1977,'volatile collection data'!$G$6:$M$69,7,FALSE)</f>
        <v>4.59</v>
      </c>
      <c r="O1977" s="1">
        <f>VLOOKUP(A1977,'volatile collection data'!$G$6:$K$69,5,FALSE)</f>
        <v>0</v>
      </c>
      <c r="P1977" s="1" t="str">
        <f t="shared" si="183"/>
        <v>2D</v>
      </c>
      <c r="Q1977">
        <f t="shared" si="181"/>
        <v>0.35767805996397234</v>
      </c>
      <c r="R1977" t="str">
        <f t="shared" si="184"/>
        <v>24B_0-D&amp;4.59%4.59@13</v>
      </c>
      <c r="S1977" t="str">
        <f t="shared" si="185"/>
        <v>2D-24B-VCS-Loc-22</v>
      </c>
      <c r="T1977" t="str">
        <f>IFERROR(IF(VLOOKUP(S1977,Bad!$A:$A,1,FALSE)='RAW2'!S1977,"yes","no"),"no")</f>
        <v>no</v>
      </c>
      <c r="U1977" t="str">
        <f>IFERROR(VLOOKUP(F1977,compounds!$A:$B,2,FALSE),"")</f>
        <v/>
      </c>
      <c r="V1977" t="str">
        <f>VLOOKUP(B1977,'volatile collection data'!$O:$P,2,FALSE)</f>
        <v>27.apr.22 24</v>
      </c>
    </row>
    <row r="1978" spans="1:22" x14ac:dyDescent="0.2">
      <c r="A1978" t="s">
        <v>365</v>
      </c>
      <c r="B1978" s="1" t="str">
        <f t="shared" si="182"/>
        <v>2D</v>
      </c>
      <c r="C1978">
        <v>29.948</v>
      </c>
      <c r="D1978">
        <f t="shared" si="180"/>
        <v>29.95</v>
      </c>
      <c r="E1978">
        <f>VLOOKUP(D1978,'Peak Combiner'!$A$5:$D$4980,4,FALSE)</f>
        <v>29.95</v>
      </c>
      <c r="F1978">
        <f>IFERROR(VLOOKUP(D1978,rt_comb!$A:$B,2,FALSE),D1978)</f>
        <v>29.95</v>
      </c>
      <c r="G1978">
        <v>16729237</v>
      </c>
      <c r="H1978">
        <f>SUMIFS($G:$G,$E:$E,18.51,'RAW2'!$A:$A,'RAW2'!A1978)</f>
        <v>62298328</v>
      </c>
      <c r="I1978" s="1" t="str">
        <f>VLOOKUP(A1978,'volatile collection data'!$G$6:$H$69,2,FALSE)</f>
        <v>D</v>
      </c>
      <c r="J1978" s="1">
        <f>VLOOKUP(A1978,'volatile collection data'!$G$6:$I$69,3,FALSE)</f>
        <v>2</v>
      </c>
      <c r="K1978" s="1" t="str">
        <f>VLOOKUP(A1978,'volatile collection data'!$G$6:$N$69,8,FALSE)</f>
        <v>24B</v>
      </c>
      <c r="L1978" s="1">
        <f>VLOOKUP(A1978,'volatile collection data'!$G$6:$J$69,4,FALSE)</f>
        <v>4.59</v>
      </c>
      <c r="M1978" s="1">
        <f>VLOOKUP($A1978,'volatile collection data'!$G$6:$M$69,6,FALSE)</f>
        <v>13</v>
      </c>
      <c r="N1978" s="1">
        <f>VLOOKUP($A1978,'volatile collection data'!$G$6:$M$69,7,FALSE)</f>
        <v>4.59</v>
      </c>
      <c r="O1978" s="1">
        <f>VLOOKUP(A1978,'volatile collection data'!$G$6:$K$69,5,FALSE)</f>
        <v>0</v>
      </c>
      <c r="P1978" s="1" t="str">
        <f t="shared" si="183"/>
        <v>2D</v>
      </c>
      <c r="Q1978">
        <f t="shared" si="181"/>
        <v>0.29252100821671495</v>
      </c>
      <c r="R1978" t="str">
        <f t="shared" si="184"/>
        <v>24B_0-D&amp;4.59%4.59@13</v>
      </c>
      <c r="S1978" t="str">
        <f t="shared" si="185"/>
        <v>2D-24B-VCS-Loc-22</v>
      </c>
      <c r="T1978" t="str">
        <f>IFERROR(IF(VLOOKUP(S1978,Bad!$A:$A,1,FALSE)='RAW2'!S1978,"yes","no"),"no")</f>
        <v>no</v>
      </c>
      <c r="U1978" t="str">
        <f>IFERROR(VLOOKUP(F1978,compounds!$A:$B,2,FALSE),"")</f>
        <v/>
      </c>
      <c r="V1978" t="str">
        <f>VLOOKUP(B1978,'volatile collection data'!$O:$P,2,FALSE)</f>
        <v>27.apr.22 24</v>
      </c>
    </row>
    <row r="1979" spans="1:22" x14ac:dyDescent="0.2">
      <c r="A1979" t="s">
        <v>365</v>
      </c>
      <c r="B1979" s="1" t="str">
        <f t="shared" si="182"/>
        <v>2D</v>
      </c>
      <c r="C1979">
        <v>30.026</v>
      </c>
      <c r="D1979">
        <f t="shared" si="180"/>
        <v>30.03</v>
      </c>
      <c r="E1979">
        <f>VLOOKUP(D1979,'Peak Combiner'!$A$5:$D$4980,4,FALSE)</f>
        <v>30.03</v>
      </c>
      <c r="F1979">
        <f>IFERROR(VLOOKUP(D1979,rt_comb!$A:$B,2,FALSE),D1979)</f>
        <v>30.03</v>
      </c>
      <c r="G1979">
        <v>21502799</v>
      </c>
      <c r="H1979">
        <f>SUMIFS($G:$G,$E:$E,18.51,'RAW2'!$A:$A,'RAW2'!A1979)</f>
        <v>62298328</v>
      </c>
      <c r="I1979" s="1" t="str">
        <f>VLOOKUP(A1979,'volatile collection data'!$G$6:$H$69,2,FALSE)</f>
        <v>D</v>
      </c>
      <c r="J1979" s="1">
        <f>VLOOKUP(A1979,'volatile collection data'!$G$6:$I$69,3,FALSE)</f>
        <v>2</v>
      </c>
      <c r="K1979" s="1" t="str">
        <f>VLOOKUP(A1979,'volatile collection data'!$G$6:$N$69,8,FALSE)</f>
        <v>24B</v>
      </c>
      <c r="L1979" s="1">
        <f>VLOOKUP(A1979,'volatile collection data'!$G$6:$J$69,4,FALSE)</f>
        <v>4.59</v>
      </c>
      <c r="M1979" s="1">
        <f>VLOOKUP($A1979,'volatile collection data'!$G$6:$M$69,6,FALSE)</f>
        <v>13</v>
      </c>
      <c r="N1979" s="1">
        <f>VLOOKUP($A1979,'volatile collection data'!$G$6:$M$69,7,FALSE)</f>
        <v>4.59</v>
      </c>
      <c r="O1979" s="1">
        <f>VLOOKUP(A1979,'volatile collection data'!$G$6:$K$69,5,FALSE)</f>
        <v>0</v>
      </c>
      <c r="P1979" s="1" t="str">
        <f t="shared" si="183"/>
        <v>2D</v>
      </c>
      <c r="Q1979">
        <f t="shared" si="181"/>
        <v>0.37598967860646421</v>
      </c>
      <c r="R1979" t="str">
        <f t="shared" si="184"/>
        <v>24B_0-D&amp;4.59%4.59@13</v>
      </c>
      <c r="S1979" t="str">
        <f t="shared" si="185"/>
        <v>2D-24B-VCS-Loc-22</v>
      </c>
      <c r="T1979" t="str">
        <f>IFERROR(IF(VLOOKUP(S1979,Bad!$A:$A,1,FALSE)='RAW2'!S1979,"yes","no"),"no")</f>
        <v>no</v>
      </c>
      <c r="U1979" t="str">
        <f>IFERROR(VLOOKUP(F1979,compounds!$A:$B,2,FALSE),"")</f>
        <v/>
      </c>
      <c r="V1979" t="str">
        <f>VLOOKUP(B1979,'volatile collection data'!$O:$P,2,FALSE)</f>
        <v>27.apr.22 24</v>
      </c>
    </row>
    <row r="1980" spans="1:22" x14ac:dyDescent="0.2">
      <c r="A1980" t="s">
        <v>365</v>
      </c>
      <c r="B1980" s="1" t="str">
        <f t="shared" si="182"/>
        <v>2D</v>
      </c>
      <c r="C1980">
        <v>30.164000000000001</v>
      </c>
      <c r="D1980">
        <f t="shared" si="180"/>
        <v>30.16</v>
      </c>
      <c r="E1980">
        <f>VLOOKUP(D1980,'Peak Combiner'!$A$5:$D$4980,4,FALSE)</f>
        <v>30.16</v>
      </c>
      <c r="F1980">
        <f>IFERROR(VLOOKUP(D1980,rt_comb!$A:$B,2,FALSE),D1980)</f>
        <v>30.16</v>
      </c>
      <c r="G1980">
        <v>19888551</v>
      </c>
      <c r="H1980">
        <f>SUMIFS($G:$G,$E:$E,18.51,'RAW2'!$A:$A,'RAW2'!A1980)</f>
        <v>62298328</v>
      </c>
      <c r="I1980" s="1" t="str">
        <f>VLOOKUP(A1980,'volatile collection data'!$G$6:$H$69,2,FALSE)</f>
        <v>D</v>
      </c>
      <c r="J1980" s="1">
        <f>VLOOKUP(A1980,'volatile collection data'!$G$6:$I$69,3,FALSE)</f>
        <v>2</v>
      </c>
      <c r="K1980" s="1" t="str">
        <f>VLOOKUP(A1980,'volatile collection data'!$G$6:$N$69,8,FALSE)</f>
        <v>24B</v>
      </c>
      <c r="L1980" s="1">
        <f>VLOOKUP(A1980,'volatile collection data'!$G$6:$J$69,4,FALSE)</f>
        <v>4.59</v>
      </c>
      <c r="M1980" s="1">
        <f>VLOOKUP($A1980,'volatile collection data'!$G$6:$M$69,6,FALSE)</f>
        <v>13</v>
      </c>
      <c r="N1980" s="1">
        <f>VLOOKUP($A1980,'volatile collection data'!$G$6:$M$69,7,FALSE)</f>
        <v>4.59</v>
      </c>
      <c r="O1980" s="1">
        <f>VLOOKUP(A1980,'volatile collection data'!$G$6:$K$69,5,FALSE)</f>
        <v>0</v>
      </c>
      <c r="P1980" s="1" t="str">
        <f t="shared" si="183"/>
        <v>2D</v>
      </c>
      <c r="Q1980">
        <f t="shared" si="181"/>
        <v>0.34776355852269619</v>
      </c>
      <c r="R1980" t="str">
        <f t="shared" si="184"/>
        <v>24B_0-D&amp;4.59%4.59@13</v>
      </c>
      <c r="S1980" t="str">
        <f t="shared" si="185"/>
        <v>2D-24B-VCS-Loc-22</v>
      </c>
      <c r="T1980" t="str">
        <f>IFERROR(IF(VLOOKUP(S1980,Bad!$A:$A,1,FALSE)='RAW2'!S1980,"yes","no"),"no")</f>
        <v>no</v>
      </c>
      <c r="U1980" t="str">
        <f>IFERROR(VLOOKUP(F1980,compounds!$A:$B,2,FALSE),"")</f>
        <v/>
      </c>
      <c r="V1980" t="str">
        <f>VLOOKUP(B1980,'volatile collection data'!$O:$P,2,FALSE)</f>
        <v>27.apr.22 24</v>
      </c>
    </row>
    <row r="1981" spans="1:22" x14ac:dyDescent="0.2">
      <c r="A1981" t="s">
        <v>365</v>
      </c>
      <c r="B1981" s="1" t="str">
        <f t="shared" si="182"/>
        <v>2D</v>
      </c>
      <c r="C1981">
        <v>30.3</v>
      </c>
      <c r="D1981">
        <f t="shared" si="180"/>
        <v>30.3</v>
      </c>
      <c r="E1981">
        <f>VLOOKUP(D1981,'Peak Combiner'!$A$5:$D$4980,4,FALSE)</f>
        <v>30.3</v>
      </c>
      <c r="F1981">
        <f>IFERROR(VLOOKUP(D1981,rt_comb!$A:$B,2,FALSE),D1981)</f>
        <v>30.3</v>
      </c>
      <c r="G1981">
        <v>15895031</v>
      </c>
      <c r="H1981">
        <f>SUMIFS($G:$G,$E:$E,18.51,'RAW2'!$A:$A,'RAW2'!A1981)</f>
        <v>62298328</v>
      </c>
      <c r="I1981" s="1" t="str">
        <f>VLOOKUP(A1981,'volatile collection data'!$G$6:$H$69,2,FALSE)</f>
        <v>D</v>
      </c>
      <c r="J1981" s="1">
        <f>VLOOKUP(A1981,'volatile collection data'!$G$6:$I$69,3,FALSE)</f>
        <v>2</v>
      </c>
      <c r="K1981" s="1" t="str">
        <f>VLOOKUP(A1981,'volatile collection data'!$G$6:$N$69,8,FALSE)</f>
        <v>24B</v>
      </c>
      <c r="L1981" s="1">
        <f>VLOOKUP(A1981,'volatile collection data'!$G$6:$J$69,4,FALSE)</f>
        <v>4.59</v>
      </c>
      <c r="M1981" s="1">
        <f>VLOOKUP($A1981,'volatile collection data'!$G$6:$M$69,6,FALSE)</f>
        <v>13</v>
      </c>
      <c r="N1981" s="1">
        <f>VLOOKUP($A1981,'volatile collection data'!$G$6:$M$69,7,FALSE)</f>
        <v>4.59</v>
      </c>
      <c r="O1981" s="1">
        <f>VLOOKUP(A1981,'volatile collection data'!$G$6:$K$69,5,FALSE)</f>
        <v>0</v>
      </c>
      <c r="P1981" s="1" t="str">
        <f t="shared" si="183"/>
        <v>2D</v>
      </c>
      <c r="Q1981">
        <f t="shared" si="181"/>
        <v>0.27793440273193198</v>
      </c>
      <c r="R1981" t="str">
        <f t="shared" si="184"/>
        <v>24B_0-D&amp;4.59%4.59@13</v>
      </c>
      <c r="S1981" t="str">
        <f t="shared" si="185"/>
        <v>2D-24B-VCS-Loc-22</v>
      </c>
      <c r="T1981" t="str">
        <f>IFERROR(IF(VLOOKUP(S1981,Bad!$A:$A,1,FALSE)='RAW2'!S1981,"yes","no"),"no")</f>
        <v>no</v>
      </c>
      <c r="U1981" t="str">
        <f>IFERROR(VLOOKUP(F1981,compounds!$A:$B,2,FALSE),"")</f>
        <v/>
      </c>
      <c r="V1981" t="str">
        <f>VLOOKUP(B1981,'volatile collection data'!$O:$P,2,FALSE)</f>
        <v>27.apr.22 24</v>
      </c>
    </row>
    <row r="1982" spans="1:22" x14ac:dyDescent="0.2">
      <c r="A1982" t="s">
        <v>365</v>
      </c>
      <c r="B1982" s="1" t="str">
        <f t="shared" si="182"/>
        <v>2D</v>
      </c>
      <c r="C1982">
        <v>30.402999999999999</v>
      </c>
      <c r="D1982">
        <f t="shared" ref="D1982:D2045" si="186">ROUND(C1982,2)</f>
        <v>30.4</v>
      </c>
      <c r="E1982">
        <f>VLOOKUP(D1982,'Peak Combiner'!$A$5:$D$4980,4,FALSE)</f>
        <v>30.4</v>
      </c>
      <c r="F1982">
        <f>IFERROR(VLOOKUP(D1982,rt_comb!$A:$B,2,FALSE),D1982)</f>
        <v>30.4</v>
      </c>
      <c r="G1982">
        <v>6599015</v>
      </c>
      <c r="H1982">
        <f>SUMIFS($G:$G,$E:$E,18.51,'RAW2'!$A:$A,'RAW2'!A1982)</f>
        <v>62298328</v>
      </c>
      <c r="I1982" s="1" t="str">
        <f>VLOOKUP(A1982,'volatile collection data'!$G$6:$H$69,2,FALSE)</f>
        <v>D</v>
      </c>
      <c r="J1982" s="1">
        <f>VLOOKUP(A1982,'volatile collection data'!$G$6:$I$69,3,FALSE)</f>
        <v>2</v>
      </c>
      <c r="K1982" s="1" t="str">
        <f>VLOOKUP(A1982,'volatile collection data'!$G$6:$N$69,8,FALSE)</f>
        <v>24B</v>
      </c>
      <c r="L1982" s="1">
        <f>VLOOKUP(A1982,'volatile collection data'!$G$6:$J$69,4,FALSE)</f>
        <v>4.59</v>
      </c>
      <c r="M1982" s="1">
        <f>VLOOKUP($A1982,'volatile collection data'!$G$6:$M$69,6,FALSE)</f>
        <v>13</v>
      </c>
      <c r="N1982" s="1">
        <f>VLOOKUP($A1982,'volatile collection data'!$G$6:$M$69,7,FALSE)</f>
        <v>4.59</v>
      </c>
      <c r="O1982" s="1">
        <f>VLOOKUP(A1982,'volatile collection data'!$G$6:$K$69,5,FALSE)</f>
        <v>0</v>
      </c>
      <c r="P1982" s="1" t="str">
        <f t="shared" si="183"/>
        <v>2D</v>
      </c>
      <c r="Q1982">
        <f t="shared" ref="Q1982:Q2045" si="187">IFERROR((30/H1982*G1982)/L1982/6,0)</f>
        <v>0.11538783992582717</v>
      </c>
      <c r="R1982" t="str">
        <f t="shared" si="184"/>
        <v>24B_0-D&amp;4.59%4.59@13</v>
      </c>
      <c r="S1982" t="str">
        <f t="shared" si="185"/>
        <v>2D-24B-VCS-Loc-22</v>
      </c>
      <c r="T1982" t="str">
        <f>IFERROR(IF(VLOOKUP(S1982,Bad!$A:$A,1,FALSE)='RAW2'!S1982,"yes","no"),"no")</f>
        <v>no</v>
      </c>
      <c r="U1982" t="str">
        <f>IFERROR(VLOOKUP(F1982,compounds!$A:$B,2,FALSE),"")</f>
        <v/>
      </c>
      <c r="V1982" t="str">
        <f>VLOOKUP(B1982,'volatile collection data'!$O:$P,2,FALSE)</f>
        <v>27.apr.22 24</v>
      </c>
    </row>
    <row r="1983" spans="1:22" x14ac:dyDescent="0.2">
      <c r="A1983" t="s">
        <v>365</v>
      </c>
      <c r="B1983" s="1" t="str">
        <f t="shared" si="182"/>
        <v>2D</v>
      </c>
      <c r="C1983">
        <v>30.463999999999999</v>
      </c>
      <c r="D1983">
        <f t="shared" si="186"/>
        <v>30.46</v>
      </c>
      <c r="E1983">
        <f>VLOOKUP(D1983,'Peak Combiner'!$A$5:$D$4980,4,FALSE)</f>
        <v>30.46</v>
      </c>
      <c r="F1983">
        <f>IFERROR(VLOOKUP(D1983,rt_comb!$A:$B,2,FALSE),D1983)</f>
        <v>30.46</v>
      </c>
      <c r="G1983">
        <v>12336726</v>
      </c>
      <c r="H1983">
        <f>SUMIFS($G:$G,$E:$E,18.51,'RAW2'!$A:$A,'RAW2'!A1983)</f>
        <v>62298328</v>
      </c>
      <c r="I1983" s="1" t="str">
        <f>VLOOKUP(A1983,'volatile collection data'!$G$6:$H$69,2,FALSE)</f>
        <v>D</v>
      </c>
      <c r="J1983" s="1">
        <f>VLOOKUP(A1983,'volatile collection data'!$G$6:$I$69,3,FALSE)</f>
        <v>2</v>
      </c>
      <c r="K1983" s="1" t="str">
        <f>VLOOKUP(A1983,'volatile collection data'!$G$6:$N$69,8,FALSE)</f>
        <v>24B</v>
      </c>
      <c r="L1983" s="1">
        <f>VLOOKUP(A1983,'volatile collection data'!$G$6:$J$69,4,FALSE)</f>
        <v>4.59</v>
      </c>
      <c r="M1983" s="1">
        <f>VLOOKUP($A1983,'volatile collection data'!$G$6:$M$69,6,FALSE)</f>
        <v>13</v>
      </c>
      <c r="N1983" s="1">
        <f>VLOOKUP($A1983,'volatile collection data'!$G$6:$M$69,7,FALSE)</f>
        <v>4.59</v>
      </c>
      <c r="O1983" s="1">
        <f>VLOOKUP(A1983,'volatile collection data'!$G$6:$K$69,5,FALSE)</f>
        <v>0</v>
      </c>
      <c r="P1983" s="1" t="str">
        <f t="shared" si="183"/>
        <v>2D</v>
      </c>
      <c r="Q1983">
        <f t="shared" si="187"/>
        <v>0.21571524915412224</v>
      </c>
      <c r="R1983" t="str">
        <f t="shared" si="184"/>
        <v>24B_0-D&amp;4.59%4.59@13</v>
      </c>
      <c r="S1983" t="str">
        <f t="shared" si="185"/>
        <v>2D-24B-VCS-Loc-22</v>
      </c>
      <c r="T1983" t="str">
        <f>IFERROR(IF(VLOOKUP(S1983,Bad!$A:$A,1,FALSE)='RAW2'!S1983,"yes","no"),"no")</f>
        <v>no</v>
      </c>
      <c r="U1983" t="str">
        <f>IFERROR(VLOOKUP(F1983,compounds!$A:$B,2,FALSE),"")</f>
        <v/>
      </c>
      <c r="V1983" t="str">
        <f>VLOOKUP(B1983,'volatile collection data'!$O:$P,2,FALSE)</f>
        <v>27.apr.22 24</v>
      </c>
    </row>
    <row r="1984" spans="1:22" x14ac:dyDescent="0.2">
      <c r="A1984" t="s">
        <v>365</v>
      </c>
      <c r="B1984" s="1" t="str">
        <f t="shared" si="182"/>
        <v>2D</v>
      </c>
      <c r="C1984">
        <v>30.613</v>
      </c>
      <c r="D1984">
        <f t="shared" si="186"/>
        <v>30.61</v>
      </c>
      <c r="E1984">
        <f>VLOOKUP(D1984,'Peak Combiner'!$A$5:$D$4980,4,FALSE)</f>
        <v>30.61</v>
      </c>
      <c r="F1984">
        <f>IFERROR(VLOOKUP(D1984,rt_comb!$A:$B,2,FALSE),D1984)</f>
        <v>30.61</v>
      </c>
      <c r="G1984">
        <v>13265505</v>
      </c>
      <c r="H1984">
        <f>SUMIFS($G:$G,$E:$E,18.51,'RAW2'!$A:$A,'RAW2'!A1984)</f>
        <v>62298328</v>
      </c>
      <c r="I1984" s="1" t="str">
        <f>VLOOKUP(A1984,'volatile collection data'!$G$6:$H$69,2,FALSE)</f>
        <v>D</v>
      </c>
      <c r="J1984" s="1">
        <f>VLOOKUP(A1984,'volatile collection data'!$G$6:$I$69,3,FALSE)</f>
        <v>2</v>
      </c>
      <c r="K1984" s="1" t="str">
        <f>VLOOKUP(A1984,'volatile collection data'!$G$6:$N$69,8,FALSE)</f>
        <v>24B</v>
      </c>
      <c r="L1984" s="1">
        <f>VLOOKUP(A1984,'volatile collection data'!$G$6:$J$69,4,FALSE)</f>
        <v>4.59</v>
      </c>
      <c r="M1984" s="1">
        <f>VLOOKUP($A1984,'volatile collection data'!$G$6:$M$69,6,FALSE)</f>
        <v>13</v>
      </c>
      <c r="N1984" s="1">
        <f>VLOOKUP($A1984,'volatile collection data'!$G$6:$M$69,7,FALSE)</f>
        <v>4.59</v>
      </c>
      <c r="O1984" s="1">
        <f>VLOOKUP(A1984,'volatile collection data'!$G$6:$K$69,5,FALSE)</f>
        <v>0</v>
      </c>
      <c r="P1984" s="1" t="str">
        <f t="shared" si="183"/>
        <v>2D</v>
      </c>
      <c r="Q1984">
        <f t="shared" si="187"/>
        <v>0.23195552176730314</v>
      </c>
      <c r="R1984" t="str">
        <f t="shared" si="184"/>
        <v>24B_0-D&amp;4.59%4.59@13</v>
      </c>
      <c r="S1984" t="str">
        <f t="shared" si="185"/>
        <v>2D-24B-VCS-Loc-22</v>
      </c>
      <c r="T1984" t="str">
        <f>IFERROR(IF(VLOOKUP(S1984,Bad!$A:$A,1,FALSE)='RAW2'!S1984,"yes","no"),"no")</f>
        <v>no</v>
      </c>
      <c r="U1984" t="str">
        <f>IFERROR(VLOOKUP(F1984,compounds!$A:$B,2,FALSE),"")</f>
        <v/>
      </c>
      <c r="V1984" t="str">
        <f>VLOOKUP(B1984,'volatile collection data'!$O:$P,2,FALSE)</f>
        <v>27.apr.22 24</v>
      </c>
    </row>
    <row r="1985" spans="1:22" x14ac:dyDescent="0.2">
      <c r="A1985" t="s">
        <v>365</v>
      </c>
      <c r="B1985" s="1" t="str">
        <f t="shared" si="182"/>
        <v>2D</v>
      </c>
      <c r="C1985">
        <v>30.673999999999999</v>
      </c>
      <c r="D1985">
        <f t="shared" si="186"/>
        <v>30.67</v>
      </c>
      <c r="E1985">
        <f>VLOOKUP(D1985,'Peak Combiner'!$A$5:$D$4980,4,FALSE)</f>
        <v>30.67</v>
      </c>
      <c r="F1985">
        <f>IFERROR(VLOOKUP(D1985,rt_comb!$A:$B,2,FALSE),D1985)</f>
        <v>30.67</v>
      </c>
      <c r="G1985">
        <v>3533088</v>
      </c>
      <c r="H1985">
        <f>SUMIFS($G:$G,$E:$E,18.51,'RAW2'!$A:$A,'RAW2'!A1985)</f>
        <v>62298328</v>
      </c>
      <c r="I1985" s="1" t="str">
        <f>VLOOKUP(A1985,'volatile collection data'!$G$6:$H$69,2,FALSE)</f>
        <v>D</v>
      </c>
      <c r="J1985" s="1">
        <f>VLOOKUP(A1985,'volatile collection data'!$G$6:$I$69,3,FALSE)</f>
        <v>2</v>
      </c>
      <c r="K1985" s="1" t="str">
        <f>VLOOKUP(A1985,'volatile collection data'!$G$6:$N$69,8,FALSE)</f>
        <v>24B</v>
      </c>
      <c r="L1985" s="1">
        <f>VLOOKUP(A1985,'volatile collection data'!$G$6:$J$69,4,FALSE)</f>
        <v>4.59</v>
      </c>
      <c r="M1985" s="1">
        <f>VLOOKUP($A1985,'volatile collection data'!$G$6:$M$69,6,FALSE)</f>
        <v>13</v>
      </c>
      <c r="N1985" s="1">
        <f>VLOOKUP($A1985,'volatile collection data'!$G$6:$M$69,7,FALSE)</f>
        <v>4.59</v>
      </c>
      <c r="O1985" s="1">
        <f>VLOOKUP(A1985,'volatile collection data'!$G$6:$K$69,5,FALSE)</f>
        <v>0</v>
      </c>
      <c r="P1985" s="1" t="str">
        <f t="shared" si="183"/>
        <v>2D</v>
      </c>
      <c r="Q1985">
        <f t="shared" si="187"/>
        <v>6.1778218808088918E-2</v>
      </c>
      <c r="R1985" t="str">
        <f t="shared" si="184"/>
        <v>24B_0-D&amp;4.59%4.59@13</v>
      </c>
      <c r="S1985" t="str">
        <f t="shared" si="185"/>
        <v>2D-24B-VCS-Loc-22</v>
      </c>
      <c r="T1985" t="str">
        <f>IFERROR(IF(VLOOKUP(S1985,Bad!$A:$A,1,FALSE)='RAW2'!S1985,"yes","no"),"no")</f>
        <v>no</v>
      </c>
      <c r="U1985" t="str">
        <f>IFERROR(VLOOKUP(F1985,compounds!$A:$B,2,FALSE),"")</f>
        <v/>
      </c>
      <c r="V1985" t="str">
        <f>VLOOKUP(B1985,'volatile collection data'!$O:$P,2,FALSE)</f>
        <v>27.apr.22 24</v>
      </c>
    </row>
    <row r="1986" spans="1:22" x14ac:dyDescent="0.2">
      <c r="A1986" t="s">
        <v>365</v>
      </c>
      <c r="B1986" s="1" t="str">
        <f t="shared" si="182"/>
        <v>2D</v>
      </c>
      <c r="C1986">
        <v>30.734000000000002</v>
      </c>
      <c r="D1986">
        <f t="shared" si="186"/>
        <v>30.73</v>
      </c>
      <c r="E1986">
        <f>VLOOKUP(D1986,'Peak Combiner'!$A$5:$D$4980,4,FALSE)</f>
        <v>30.73</v>
      </c>
      <c r="F1986">
        <f>IFERROR(VLOOKUP(D1986,rt_comb!$A:$B,2,FALSE),D1986)</f>
        <v>30.73</v>
      </c>
      <c r="G1986">
        <v>13240856</v>
      </c>
      <c r="H1986">
        <f>SUMIFS($G:$G,$E:$E,18.51,'RAW2'!$A:$A,'RAW2'!A1986)</f>
        <v>62298328</v>
      </c>
      <c r="I1986" s="1" t="str">
        <f>VLOOKUP(A1986,'volatile collection data'!$G$6:$H$69,2,FALSE)</f>
        <v>D</v>
      </c>
      <c r="J1986" s="1">
        <f>VLOOKUP(A1986,'volatile collection data'!$G$6:$I$69,3,FALSE)</f>
        <v>2</v>
      </c>
      <c r="K1986" s="1" t="str">
        <f>VLOOKUP(A1986,'volatile collection data'!$G$6:$N$69,8,FALSE)</f>
        <v>24B</v>
      </c>
      <c r="L1986" s="1">
        <f>VLOOKUP(A1986,'volatile collection data'!$G$6:$J$69,4,FALSE)</f>
        <v>4.59</v>
      </c>
      <c r="M1986" s="1">
        <f>VLOOKUP($A1986,'volatile collection data'!$G$6:$M$69,6,FALSE)</f>
        <v>13</v>
      </c>
      <c r="N1986" s="1">
        <f>VLOOKUP($A1986,'volatile collection data'!$G$6:$M$69,7,FALSE)</f>
        <v>4.59</v>
      </c>
      <c r="O1986" s="1">
        <f>VLOOKUP(A1986,'volatile collection data'!$G$6:$K$69,5,FALSE)</f>
        <v>0</v>
      </c>
      <c r="P1986" s="1" t="str">
        <f t="shared" si="183"/>
        <v>2D</v>
      </c>
      <c r="Q1986">
        <f t="shared" si="187"/>
        <v>0.23152451882726863</v>
      </c>
      <c r="R1986" t="str">
        <f t="shared" si="184"/>
        <v>24B_0-D&amp;4.59%4.59@13</v>
      </c>
      <c r="S1986" t="str">
        <f t="shared" si="185"/>
        <v>2D-24B-VCS-Loc-22</v>
      </c>
      <c r="T1986" t="str">
        <f>IFERROR(IF(VLOOKUP(S1986,Bad!$A:$A,1,FALSE)='RAW2'!S1986,"yes","no"),"no")</f>
        <v>no</v>
      </c>
      <c r="U1986" t="str">
        <f>IFERROR(VLOOKUP(F1986,compounds!$A:$B,2,FALSE),"")</f>
        <v/>
      </c>
      <c r="V1986" t="str">
        <f>VLOOKUP(B1986,'volatile collection data'!$O:$P,2,FALSE)</f>
        <v>27.apr.22 24</v>
      </c>
    </row>
    <row r="1987" spans="1:22" x14ac:dyDescent="0.2">
      <c r="A1987" t="s">
        <v>365</v>
      </c>
      <c r="B1987" s="1" t="str">
        <f t="shared" ref="B1987:B2050" si="188">LEFT(A1987,FIND("-",A1987)-1)</f>
        <v>2D</v>
      </c>
      <c r="C1987">
        <v>30.896999999999998</v>
      </c>
      <c r="D1987">
        <f t="shared" si="186"/>
        <v>30.9</v>
      </c>
      <c r="E1987">
        <f>VLOOKUP(D1987,'Peak Combiner'!$A$5:$D$4980,4,FALSE)</f>
        <v>30.9</v>
      </c>
      <c r="F1987">
        <f>IFERROR(VLOOKUP(D1987,rt_comb!$A:$B,2,FALSE),D1987)</f>
        <v>30.9</v>
      </c>
      <c r="G1987">
        <v>38060831</v>
      </c>
      <c r="H1987">
        <f>SUMIFS($G:$G,$E:$E,18.51,'RAW2'!$A:$A,'RAW2'!A1987)</f>
        <v>62298328</v>
      </c>
      <c r="I1987" s="1" t="str">
        <f>VLOOKUP(A1987,'volatile collection data'!$G$6:$H$69,2,FALSE)</f>
        <v>D</v>
      </c>
      <c r="J1987" s="1">
        <f>VLOOKUP(A1987,'volatile collection data'!$G$6:$I$69,3,FALSE)</f>
        <v>2</v>
      </c>
      <c r="K1987" s="1" t="str">
        <f>VLOOKUP(A1987,'volatile collection data'!$G$6:$N$69,8,FALSE)</f>
        <v>24B</v>
      </c>
      <c r="L1987" s="1">
        <f>VLOOKUP(A1987,'volatile collection data'!$G$6:$J$69,4,FALSE)</f>
        <v>4.59</v>
      </c>
      <c r="M1987" s="1">
        <f>VLOOKUP($A1987,'volatile collection data'!$G$6:$M$69,6,FALSE)</f>
        <v>13</v>
      </c>
      <c r="N1987" s="1">
        <f>VLOOKUP($A1987,'volatile collection data'!$G$6:$M$69,7,FALSE)</f>
        <v>4.59</v>
      </c>
      <c r="O1987" s="1">
        <f>VLOOKUP(A1987,'volatile collection data'!$G$6:$K$69,5,FALSE)</f>
        <v>0</v>
      </c>
      <c r="P1987" s="1" t="str">
        <f t="shared" ref="P1987:P2050" si="189">J1987&amp;I1987</f>
        <v>2D</v>
      </c>
      <c r="Q1987">
        <f t="shared" si="187"/>
        <v>0.66551706199667071</v>
      </c>
      <c r="R1987" t="str">
        <f t="shared" ref="R1987:R2050" si="190">K1987&amp;"_"&amp;O1987&amp;"-"&amp;I1987&amp;"&amp;"&amp;L1987&amp;"%"&amp;N1987&amp;"@"&amp;M1987</f>
        <v>24B_0-D&amp;4.59%4.59@13</v>
      </c>
      <c r="S1987" t="str">
        <f t="shared" ref="S1987:S2050" si="191">A1987</f>
        <v>2D-24B-VCS-Loc-22</v>
      </c>
      <c r="T1987" t="str">
        <f>IFERROR(IF(VLOOKUP(S1987,Bad!$A:$A,1,FALSE)='RAW2'!S1987,"yes","no"),"no")</f>
        <v>no</v>
      </c>
      <c r="U1987" t="str">
        <f>IFERROR(VLOOKUP(F1987,compounds!$A:$B,2,FALSE),"")</f>
        <v/>
      </c>
      <c r="V1987" t="str">
        <f>VLOOKUP(B1987,'volatile collection data'!$O:$P,2,FALSE)</f>
        <v>27.apr.22 24</v>
      </c>
    </row>
    <row r="1988" spans="1:22" x14ac:dyDescent="0.2">
      <c r="A1988" t="s">
        <v>365</v>
      </c>
      <c r="B1988" s="1" t="str">
        <f t="shared" si="188"/>
        <v>2D</v>
      </c>
      <c r="C1988">
        <v>31.143999999999998</v>
      </c>
      <c r="D1988">
        <f t="shared" si="186"/>
        <v>31.14</v>
      </c>
      <c r="E1988">
        <f>VLOOKUP(D1988,'Peak Combiner'!$A$5:$D$4980,4,FALSE)</f>
        <v>31.14</v>
      </c>
      <c r="F1988">
        <f>IFERROR(VLOOKUP(D1988,rt_comb!$A:$B,2,FALSE),D1988)</f>
        <v>31.14</v>
      </c>
      <c r="G1988">
        <v>7539617</v>
      </c>
      <c r="H1988">
        <f>SUMIFS($G:$G,$E:$E,18.51,'RAW2'!$A:$A,'RAW2'!A1988)</f>
        <v>62298328</v>
      </c>
      <c r="I1988" s="1" t="str">
        <f>VLOOKUP(A1988,'volatile collection data'!$G$6:$H$69,2,FALSE)</f>
        <v>D</v>
      </c>
      <c r="J1988" s="1">
        <f>VLOOKUP(A1988,'volatile collection data'!$G$6:$I$69,3,FALSE)</f>
        <v>2</v>
      </c>
      <c r="K1988" s="1" t="str">
        <f>VLOOKUP(A1988,'volatile collection data'!$G$6:$N$69,8,FALSE)</f>
        <v>24B</v>
      </c>
      <c r="L1988" s="1">
        <f>VLOOKUP(A1988,'volatile collection data'!$G$6:$J$69,4,FALSE)</f>
        <v>4.59</v>
      </c>
      <c r="M1988" s="1">
        <f>VLOOKUP($A1988,'volatile collection data'!$G$6:$M$69,6,FALSE)</f>
        <v>13</v>
      </c>
      <c r="N1988" s="1">
        <f>VLOOKUP($A1988,'volatile collection data'!$G$6:$M$69,7,FALSE)</f>
        <v>4.59</v>
      </c>
      <c r="O1988" s="1">
        <f>VLOOKUP(A1988,'volatile collection data'!$G$6:$K$69,5,FALSE)</f>
        <v>0</v>
      </c>
      <c r="P1988" s="1" t="str">
        <f t="shared" si="189"/>
        <v>2D</v>
      </c>
      <c r="Q1988">
        <f t="shared" si="187"/>
        <v>0.13183484497277931</v>
      </c>
      <c r="R1988" t="str">
        <f t="shared" si="190"/>
        <v>24B_0-D&amp;4.59%4.59@13</v>
      </c>
      <c r="S1988" t="str">
        <f t="shared" si="191"/>
        <v>2D-24B-VCS-Loc-22</v>
      </c>
      <c r="T1988" t="str">
        <f>IFERROR(IF(VLOOKUP(S1988,Bad!$A:$A,1,FALSE)='RAW2'!S1988,"yes","no"),"no")</f>
        <v>no</v>
      </c>
      <c r="U1988" t="str">
        <f>IFERROR(VLOOKUP(F1988,compounds!$A:$B,2,FALSE),"")</f>
        <v/>
      </c>
      <c r="V1988" t="str">
        <f>VLOOKUP(B1988,'volatile collection data'!$O:$P,2,FALSE)</f>
        <v>27.apr.22 24</v>
      </c>
    </row>
    <row r="1989" spans="1:22" x14ac:dyDescent="0.2">
      <c r="A1989" t="s">
        <v>365</v>
      </c>
      <c r="B1989" s="1" t="str">
        <f t="shared" si="188"/>
        <v>2D</v>
      </c>
      <c r="C1989">
        <v>31.239000000000001</v>
      </c>
      <c r="D1989">
        <f t="shared" si="186"/>
        <v>31.24</v>
      </c>
      <c r="E1989">
        <f>VLOOKUP(D1989,'Peak Combiner'!$A$5:$D$4980,4,FALSE)</f>
        <v>31.24</v>
      </c>
      <c r="F1989">
        <f>IFERROR(VLOOKUP(D1989,rt_comb!$A:$B,2,FALSE),D1989)</f>
        <v>31.24</v>
      </c>
      <c r="G1989">
        <v>5740264</v>
      </c>
      <c r="H1989">
        <f>SUMIFS($G:$G,$E:$E,18.51,'RAW2'!$A:$A,'RAW2'!A1989)</f>
        <v>62298328</v>
      </c>
      <c r="I1989" s="1" t="str">
        <f>VLOOKUP(A1989,'volatile collection data'!$G$6:$H$69,2,FALSE)</f>
        <v>D</v>
      </c>
      <c r="J1989" s="1">
        <f>VLOOKUP(A1989,'volatile collection data'!$G$6:$I$69,3,FALSE)</f>
        <v>2</v>
      </c>
      <c r="K1989" s="1" t="str">
        <f>VLOOKUP(A1989,'volatile collection data'!$G$6:$N$69,8,FALSE)</f>
        <v>24B</v>
      </c>
      <c r="L1989" s="1">
        <f>VLOOKUP(A1989,'volatile collection data'!$G$6:$J$69,4,FALSE)</f>
        <v>4.59</v>
      </c>
      <c r="M1989" s="1">
        <f>VLOOKUP($A1989,'volatile collection data'!$G$6:$M$69,6,FALSE)</f>
        <v>13</v>
      </c>
      <c r="N1989" s="1">
        <f>VLOOKUP($A1989,'volatile collection data'!$G$6:$M$69,7,FALSE)</f>
        <v>4.59</v>
      </c>
      <c r="O1989" s="1">
        <f>VLOOKUP(A1989,'volatile collection data'!$G$6:$K$69,5,FALSE)</f>
        <v>0</v>
      </c>
      <c r="P1989" s="1" t="str">
        <f t="shared" si="189"/>
        <v>2D</v>
      </c>
      <c r="Q1989">
        <f t="shared" si="187"/>
        <v>0.10037205000503686</v>
      </c>
      <c r="R1989" t="str">
        <f t="shared" si="190"/>
        <v>24B_0-D&amp;4.59%4.59@13</v>
      </c>
      <c r="S1989" t="str">
        <f t="shared" si="191"/>
        <v>2D-24B-VCS-Loc-22</v>
      </c>
      <c r="T1989" t="str">
        <f>IFERROR(IF(VLOOKUP(S1989,Bad!$A:$A,1,FALSE)='RAW2'!S1989,"yes","no"),"no")</f>
        <v>no</v>
      </c>
      <c r="U1989" t="str">
        <f>IFERROR(VLOOKUP(F1989,compounds!$A:$B,2,FALSE),"")</f>
        <v/>
      </c>
      <c r="V1989" t="str">
        <f>VLOOKUP(B1989,'volatile collection data'!$O:$P,2,FALSE)</f>
        <v>27.apr.22 24</v>
      </c>
    </row>
    <row r="1990" spans="1:22" x14ac:dyDescent="0.2">
      <c r="A1990" t="s">
        <v>365</v>
      </c>
      <c r="B1990" s="1" t="str">
        <f t="shared" si="188"/>
        <v>2D</v>
      </c>
      <c r="C1990">
        <v>31.297999999999998</v>
      </c>
      <c r="D1990">
        <f t="shared" si="186"/>
        <v>31.3</v>
      </c>
      <c r="E1990">
        <f>VLOOKUP(D1990,'Peak Combiner'!$A$5:$D$4980,4,FALSE)</f>
        <v>31.3</v>
      </c>
      <c r="F1990">
        <f>IFERROR(VLOOKUP(D1990,rt_comb!$A:$B,2,FALSE),D1990)</f>
        <v>31.3</v>
      </c>
      <c r="G1990">
        <v>7669051</v>
      </c>
      <c r="H1990">
        <f>SUMIFS($G:$G,$E:$E,18.51,'RAW2'!$A:$A,'RAW2'!A1990)</f>
        <v>62298328</v>
      </c>
      <c r="I1990" s="1" t="str">
        <f>VLOOKUP(A1990,'volatile collection data'!$G$6:$H$69,2,FALSE)</f>
        <v>D</v>
      </c>
      <c r="J1990" s="1">
        <f>VLOOKUP(A1990,'volatile collection data'!$G$6:$I$69,3,FALSE)</f>
        <v>2</v>
      </c>
      <c r="K1990" s="1" t="str">
        <f>VLOOKUP(A1990,'volatile collection data'!$G$6:$N$69,8,FALSE)</f>
        <v>24B</v>
      </c>
      <c r="L1990" s="1">
        <f>VLOOKUP(A1990,'volatile collection data'!$G$6:$J$69,4,FALSE)</f>
        <v>4.59</v>
      </c>
      <c r="M1990" s="1">
        <f>VLOOKUP($A1990,'volatile collection data'!$G$6:$M$69,6,FALSE)</f>
        <v>13</v>
      </c>
      <c r="N1990" s="1">
        <f>VLOOKUP($A1990,'volatile collection data'!$G$6:$M$69,7,FALSE)</f>
        <v>4.59</v>
      </c>
      <c r="O1990" s="1">
        <f>VLOOKUP(A1990,'volatile collection data'!$G$6:$K$69,5,FALSE)</f>
        <v>0</v>
      </c>
      <c r="P1990" s="1" t="str">
        <f t="shared" si="189"/>
        <v>2D</v>
      </c>
      <c r="Q1990">
        <f t="shared" si="187"/>
        <v>0.1340980781481789</v>
      </c>
      <c r="R1990" t="str">
        <f t="shared" si="190"/>
        <v>24B_0-D&amp;4.59%4.59@13</v>
      </c>
      <c r="S1990" t="str">
        <f t="shared" si="191"/>
        <v>2D-24B-VCS-Loc-22</v>
      </c>
      <c r="T1990" t="str">
        <f>IFERROR(IF(VLOOKUP(S1990,Bad!$A:$A,1,FALSE)='RAW2'!S1990,"yes","no"),"no")</f>
        <v>no</v>
      </c>
      <c r="U1990" t="str">
        <f>IFERROR(VLOOKUP(F1990,compounds!$A:$B,2,FALSE),"")</f>
        <v/>
      </c>
      <c r="V1990" t="str">
        <f>VLOOKUP(B1990,'volatile collection data'!$O:$P,2,FALSE)</f>
        <v>27.apr.22 24</v>
      </c>
    </row>
    <row r="1991" spans="1:22" x14ac:dyDescent="0.2">
      <c r="A1991" t="s">
        <v>365</v>
      </c>
      <c r="B1991" s="1" t="str">
        <f t="shared" si="188"/>
        <v>2D</v>
      </c>
      <c r="C1991">
        <v>31.405999999999999</v>
      </c>
      <c r="D1991">
        <f t="shared" si="186"/>
        <v>31.41</v>
      </c>
      <c r="E1991">
        <f>VLOOKUP(D1991,'Peak Combiner'!$A$5:$D$4980,4,FALSE)</f>
        <v>31.41</v>
      </c>
      <c r="F1991">
        <f>IFERROR(VLOOKUP(D1991,rt_comb!$A:$B,2,FALSE),D1991)</f>
        <v>31.41</v>
      </c>
      <c r="G1991">
        <v>32511590</v>
      </c>
      <c r="H1991">
        <f>SUMIFS($G:$G,$E:$E,18.51,'RAW2'!$A:$A,'RAW2'!A1991)</f>
        <v>62298328</v>
      </c>
      <c r="I1991" s="1" t="str">
        <f>VLOOKUP(A1991,'volatile collection data'!$G$6:$H$69,2,FALSE)</f>
        <v>D</v>
      </c>
      <c r="J1991" s="1">
        <f>VLOOKUP(A1991,'volatile collection data'!$G$6:$I$69,3,FALSE)</f>
        <v>2</v>
      </c>
      <c r="K1991" s="1" t="str">
        <f>VLOOKUP(A1991,'volatile collection data'!$G$6:$N$69,8,FALSE)</f>
        <v>24B</v>
      </c>
      <c r="L1991" s="1">
        <f>VLOOKUP(A1991,'volatile collection data'!$G$6:$J$69,4,FALSE)</f>
        <v>4.59</v>
      </c>
      <c r="M1991" s="1">
        <f>VLOOKUP($A1991,'volatile collection data'!$G$6:$M$69,6,FALSE)</f>
        <v>13</v>
      </c>
      <c r="N1991" s="1">
        <f>VLOOKUP($A1991,'volatile collection data'!$G$6:$M$69,7,FALSE)</f>
        <v>4.59</v>
      </c>
      <c r="O1991" s="1">
        <f>VLOOKUP(A1991,'volatile collection data'!$G$6:$K$69,5,FALSE)</f>
        <v>0</v>
      </c>
      <c r="P1991" s="1" t="str">
        <f t="shared" si="189"/>
        <v>2D</v>
      </c>
      <c r="Q1991">
        <f t="shared" si="187"/>
        <v>0.56848516674899563</v>
      </c>
      <c r="R1991" t="str">
        <f t="shared" si="190"/>
        <v>24B_0-D&amp;4.59%4.59@13</v>
      </c>
      <c r="S1991" t="str">
        <f t="shared" si="191"/>
        <v>2D-24B-VCS-Loc-22</v>
      </c>
      <c r="T1991" t="str">
        <f>IFERROR(IF(VLOOKUP(S1991,Bad!$A:$A,1,FALSE)='RAW2'!S1991,"yes","no"),"no")</f>
        <v>no</v>
      </c>
      <c r="U1991" t="str">
        <f>IFERROR(VLOOKUP(F1991,compounds!$A:$B,2,FALSE),"")</f>
        <v/>
      </c>
      <c r="V1991" t="str">
        <f>VLOOKUP(B1991,'volatile collection data'!$O:$P,2,FALSE)</f>
        <v>27.apr.22 24</v>
      </c>
    </row>
    <row r="1992" spans="1:22" x14ac:dyDescent="0.2">
      <c r="A1992" t="s">
        <v>365</v>
      </c>
      <c r="B1992" s="1" t="str">
        <f t="shared" si="188"/>
        <v>2D</v>
      </c>
      <c r="C1992">
        <v>31.672999999999998</v>
      </c>
      <c r="D1992">
        <f t="shared" si="186"/>
        <v>31.67</v>
      </c>
      <c r="E1992">
        <f>VLOOKUP(D1992,'Peak Combiner'!$A$5:$D$4980,4,FALSE)</f>
        <v>31.67</v>
      </c>
      <c r="F1992">
        <f>IFERROR(VLOOKUP(D1992,rt_comb!$A:$B,2,FALSE),D1992)</f>
        <v>31.67</v>
      </c>
      <c r="G1992">
        <v>5014509</v>
      </c>
      <c r="H1992">
        <f>SUMIFS($G:$G,$E:$E,18.51,'RAW2'!$A:$A,'RAW2'!A1992)</f>
        <v>62298328</v>
      </c>
      <c r="I1992" s="1" t="str">
        <f>VLOOKUP(A1992,'volatile collection data'!$G$6:$H$69,2,FALSE)</f>
        <v>D</v>
      </c>
      <c r="J1992" s="1">
        <f>VLOOKUP(A1992,'volatile collection data'!$G$6:$I$69,3,FALSE)</f>
        <v>2</v>
      </c>
      <c r="K1992" s="1" t="str">
        <f>VLOOKUP(A1992,'volatile collection data'!$G$6:$N$69,8,FALSE)</f>
        <v>24B</v>
      </c>
      <c r="L1992" s="1">
        <f>VLOOKUP(A1992,'volatile collection data'!$G$6:$J$69,4,FALSE)</f>
        <v>4.59</v>
      </c>
      <c r="M1992" s="1">
        <f>VLOOKUP($A1992,'volatile collection data'!$G$6:$M$69,6,FALSE)</f>
        <v>13</v>
      </c>
      <c r="N1992" s="1">
        <f>VLOOKUP($A1992,'volatile collection data'!$G$6:$M$69,7,FALSE)</f>
        <v>4.59</v>
      </c>
      <c r="O1992" s="1">
        <f>VLOOKUP(A1992,'volatile collection data'!$G$6:$K$69,5,FALSE)</f>
        <v>0</v>
      </c>
      <c r="P1992" s="1" t="str">
        <f t="shared" si="189"/>
        <v>2D</v>
      </c>
      <c r="Q1992">
        <f t="shared" si="187"/>
        <v>8.7681777022573779E-2</v>
      </c>
      <c r="R1992" t="str">
        <f t="shared" si="190"/>
        <v>24B_0-D&amp;4.59%4.59@13</v>
      </c>
      <c r="S1992" t="str">
        <f t="shared" si="191"/>
        <v>2D-24B-VCS-Loc-22</v>
      </c>
      <c r="T1992" t="str">
        <f>IFERROR(IF(VLOOKUP(S1992,Bad!$A:$A,1,FALSE)='RAW2'!S1992,"yes","no"),"no")</f>
        <v>no</v>
      </c>
      <c r="U1992" t="str">
        <f>IFERROR(VLOOKUP(F1992,compounds!$A:$B,2,FALSE),"")</f>
        <v/>
      </c>
      <c r="V1992" t="str">
        <f>VLOOKUP(B1992,'volatile collection data'!$O:$P,2,FALSE)</f>
        <v>27.apr.22 24</v>
      </c>
    </row>
    <row r="1993" spans="1:22" x14ac:dyDescent="0.2">
      <c r="A1993" t="s">
        <v>365</v>
      </c>
      <c r="B1993" s="1" t="str">
        <f t="shared" si="188"/>
        <v>2D</v>
      </c>
      <c r="C1993">
        <v>31.748000000000001</v>
      </c>
      <c r="D1993">
        <f t="shared" si="186"/>
        <v>31.75</v>
      </c>
      <c r="E1993">
        <f>VLOOKUP(D1993,'Peak Combiner'!$A$5:$D$4980,4,FALSE)</f>
        <v>31.73</v>
      </c>
      <c r="F1993">
        <f>IFERROR(VLOOKUP(D1993,rt_comb!$A:$B,2,FALSE),D1993)</f>
        <v>31.75</v>
      </c>
      <c r="G1993">
        <v>4316503</v>
      </c>
      <c r="H1993">
        <f>SUMIFS($G:$G,$E:$E,18.51,'RAW2'!$A:$A,'RAW2'!A1993)</f>
        <v>62298328</v>
      </c>
      <c r="I1993" s="1" t="str">
        <f>VLOOKUP(A1993,'volatile collection data'!$G$6:$H$69,2,FALSE)</f>
        <v>D</v>
      </c>
      <c r="J1993" s="1">
        <f>VLOOKUP(A1993,'volatile collection data'!$G$6:$I$69,3,FALSE)</f>
        <v>2</v>
      </c>
      <c r="K1993" s="1" t="str">
        <f>VLOOKUP(A1993,'volatile collection data'!$G$6:$N$69,8,FALSE)</f>
        <v>24B</v>
      </c>
      <c r="L1993" s="1">
        <f>VLOOKUP(A1993,'volatile collection data'!$G$6:$J$69,4,FALSE)</f>
        <v>4.59</v>
      </c>
      <c r="M1993" s="1">
        <f>VLOOKUP($A1993,'volatile collection data'!$G$6:$M$69,6,FALSE)</f>
        <v>13</v>
      </c>
      <c r="N1993" s="1">
        <f>VLOOKUP($A1993,'volatile collection data'!$G$6:$M$69,7,FALSE)</f>
        <v>4.59</v>
      </c>
      <c r="O1993" s="1">
        <f>VLOOKUP(A1993,'volatile collection data'!$G$6:$K$69,5,FALSE)</f>
        <v>0</v>
      </c>
      <c r="P1993" s="1" t="str">
        <f t="shared" si="189"/>
        <v>2D</v>
      </c>
      <c r="Q1993">
        <f t="shared" si="187"/>
        <v>7.5476712388644771E-2</v>
      </c>
      <c r="R1993" t="str">
        <f t="shared" si="190"/>
        <v>24B_0-D&amp;4.59%4.59@13</v>
      </c>
      <c r="S1993" t="str">
        <f t="shared" si="191"/>
        <v>2D-24B-VCS-Loc-22</v>
      </c>
      <c r="T1993" t="str">
        <f>IFERROR(IF(VLOOKUP(S1993,Bad!$A:$A,1,FALSE)='RAW2'!S1993,"yes","no"),"no")</f>
        <v>no</v>
      </c>
      <c r="U1993" t="str">
        <f>IFERROR(VLOOKUP(F1993,compounds!$A:$B,2,FALSE),"")</f>
        <v/>
      </c>
      <c r="V1993" t="str">
        <f>VLOOKUP(B1993,'volatile collection data'!$O:$P,2,FALSE)</f>
        <v>27.apr.22 24</v>
      </c>
    </row>
    <row r="1994" spans="1:22" x14ac:dyDescent="0.2">
      <c r="A1994" t="s">
        <v>365</v>
      </c>
      <c r="B1994" s="1" t="str">
        <f t="shared" si="188"/>
        <v>2D</v>
      </c>
      <c r="C1994">
        <v>31.806000000000001</v>
      </c>
      <c r="D1994">
        <f t="shared" si="186"/>
        <v>31.81</v>
      </c>
      <c r="E1994">
        <f>VLOOKUP(D1994,'Peak Combiner'!$A$5:$D$4980,4,FALSE)</f>
        <v>31.81</v>
      </c>
      <c r="F1994">
        <f>IFERROR(VLOOKUP(D1994,rt_comb!$A:$B,2,FALSE),D1994)</f>
        <v>31.81</v>
      </c>
      <c r="G1994">
        <v>4670665</v>
      </c>
      <c r="H1994">
        <f>SUMIFS($G:$G,$E:$E,18.51,'RAW2'!$A:$A,'RAW2'!A1994)</f>
        <v>62298328</v>
      </c>
      <c r="I1994" s="1" t="str">
        <f>VLOOKUP(A1994,'volatile collection data'!$G$6:$H$69,2,FALSE)</f>
        <v>D</v>
      </c>
      <c r="J1994" s="1">
        <f>VLOOKUP(A1994,'volatile collection data'!$G$6:$I$69,3,FALSE)</f>
        <v>2</v>
      </c>
      <c r="K1994" s="1" t="str">
        <f>VLOOKUP(A1994,'volatile collection data'!$G$6:$N$69,8,FALSE)</f>
        <v>24B</v>
      </c>
      <c r="L1994" s="1">
        <f>VLOOKUP(A1994,'volatile collection data'!$G$6:$J$69,4,FALSE)</f>
        <v>4.59</v>
      </c>
      <c r="M1994" s="1">
        <f>VLOOKUP($A1994,'volatile collection data'!$G$6:$M$69,6,FALSE)</f>
        <v>13</v>
      </c>
      <c r="N1994" s="1">
        <f>VLOOKUP($A1994,'volatile collection data'!$G$6:$M$69,7,FALSE)</f>
        <v>4.59</v>
      </c>
      <c r="O1994" s="1">
        <f>VLOOKUP(A1994,'volatile collection data'!$G$6:$K$69,5,FALSE)</f>
        <v>0</v>
      </c>
      <c r="P1994" s="1" t="str">
        <f t="shared" si="189"/>
        <v>2D</v>
      </c>
      <c r="Q1994">
        <f t="shared" si="187"/>
        <v>8.1669452996722014E-2</v>
      </c>
      <c r="R1994" t="str">
        <f t="shared" si="190"/>
        <v>24B_0-D&amp;4.59%4.59@13</v>
      </c>
      <c r="S1994" t="str">
        <f t="shared" si="191"/>
        <v>2D-24B-VCS-Loc-22</v>
      </c>
      <c r="T1994" t="str">
        <f>IFERROR(IF(VLOOKUP(S1994,Bad!$A:$A,1,FALSE)='RAW2'!S1994,"yes","no"),"no")</f>
        <v>no</v>
      </c>
      <c r="U1994" t="str">
        <f>IFERROR(VLOOKUP(F1994,compounds!$A:$B,2,FALSE),"")</f>
        <v/>
      </c>
      <c r="V1994" t="str">
        <f>VLOOKUP(B1994,'volatile collection data'!$O:$P,2,FALSE)</f>
        <v>27.apr.22 24</v>
      </c>
    </row>
    <row r="1995" spans="1:22" x14ac:dyDescent="0.2">
      <c r="A1995" t="s">
        <v>365</v>
      </c>
      <c r="B1995" s="1" t="str">
        <f t="shared" si="188"/>
        <v>2D</v>
      </c>
      <c r="C1995">
        <v>32.238</v>
      </c>
      <c r="D1995">
        <f t="shared" si="186"/>
        <v>32.24</v>
      </c>
      <c r="E1995">
        <f>VLOOKUP(D1995,'Peak Combiner'!$A$5:$D$4980,4,FALSE)</f>
        <v>32.24</v>
      </c>
      <c r="F1995">
        <f>IFERROR(VLOOKUP(D1995,rt_comb!$A:$B,2,FALSE),D1995)</f>
        <v>32.24</v>
      </c>
      <c r="G1995">
        <v>3388100</v>
      </c>
      <c r="H1995">
        <f>SUMIFS($G:$G,$E:$E,18.51,'RAW2'!$A:$A,'RAW2'!A1995)</f>
        <v>62298328</v>
      </c>
      <c r="I1995" s="1" t="str">
        <f>VLOOKUP(A1995,'volatile collection data'!$G$6:$H$69,2,FALSE)</f>
        <v>D</v>
      </c>
      <c r="J1995" s="1">
        <f>VLOOKUP(A1995,'volatile collection data'!$G$6:$I$69,3,FALSE)</f>
        <v>2</v>
      </c>
      <c r="K1995" s="1" t="str">
        <f>VLOOKUP(A1995,'volatile collection data'!$G$6:$N$69,8,FALSE)</f>
        <v>24B</v>
      </c>
      <c r="L1995" s="1">
        <f>VLOOKUP(A1995,'volatile collection data'!$G$6:$J$69,4,FALSE)</f>
        <v>4.59</v>
      </c>
      <c r="M1995" s="1">
        <f>VLOOKUP($A1995,'volatile collection data'!$G$6:$M$69,6,FALSE)</f>
        <v>13</v>
      </c>
      <c r="N1995" s="1">
        <f>VLOOKUP($A1995,'volatile collection data'!$G$6:$M$69,7,FALSE)</f>
        <v>4.59</v>
      </c>
      <c r="O1995" s="1">
        <f>VLOOKUP(A1995,'volatile collection data'!$G$6:$K$69,5,FALSE)</f>
        <v>0</v>
      </c>
      <c r="P1995" s="1" t="str">
        <f t="shared" si="189"/>
        <v>2D</v>
      </c>
      <c r="Q1995">
        <f t="shared" si="187"/>
        <v>5.9243014366946435E-2</v>
      </c>
      <c r="R1995" t="str">
        <f t="shared" si="190"/>
        <v>24B_0-D&amp;4.59%4.59@13</v>
      </c>
      <c r="S1995" t="str">
        <f t="shared" si="191"/>
        <v>2D-24B-VCS-Loc-22</v>
      </c>
      <c r="T1995" t="str">
        <f>IFERROR(IF(VLOOKUP(S1995,Bad!$A:$A,1,FALSE)='RAW2'!S1995,"yes","no"),"no")</f>
        <v>no</v>
      </c>
      <c r="U1995" t="str">
        <f>IFERROR(VLOOKUP(F1995,compounds!$A:$B,2,FALSE),"")</f>
        <v/>
      </c>
      <c r="V1995" t="str">
        <f>VLOOKUP(B1995,'volatile collection data'!$O:$P,2,FALSE)</f>
        <v>27.apr.22 24</v>
      </c>
    </row>
    <row r="1996" spans="1:22" x14ac:dyDescent="0.2">
      <c r="A1996" t="s">
        <v>365</v>
      </c>
      <c r="B1996" s="1" t="str">
        <f t="shared" si="188"/>
        <v>2D</v>
      </c>
      <c r="C1996">
        <v>32.390999999999998</v>
      </c>
      <c r="D1996">
        <f t="shared" si="186"/>
        <v>32.39</v>
      </c>
      <c r="E1996">
        <f>VLOOKUP(D1996,'Peak Combiner'!$A$5:$D$4980,4,FALSE)</f>
        <v>32.39</v>
      </c>
      <c r="F1996">
        <f>IFERROR(VLOOKUP(D1996,rt_comb!$A:$B,2,FALSE),D1996)</f>
        <v>32.39</v>
      </c>
      <c r="G1996">
        <v>8421399</v>
      </c>
      <c r="H1996">
        <f>SUMIFS($G:$G,$E:$E,18.51,'RAW2'!$A:$A,'RAW2'!A1996)</f>
        <v>62298328</v>
      </c>
      <c r="I1996" s="1" t="str">
        <f>VLOOKUP(A1996,'volatile collection data'!$G$6:$H$69,2,FALSE)</f>
        <v>D</v>
      </c>
      <c r="J1996" s="1">
        <f>VLOOKUP(A1996,'volatile collection data'!$G$6:$I$69,3,FALSE)</f>
        <v>2</v>
      </c>
      <c r="K1996" s="1" t="str">
        <f>VLOOKUP(A1996,'volatile collection data'!$G$6:$N$69,8,FALSE)</f>
        <v>24B</v>
      </c>
      <c r="L1996" s="1">
        <f>VLOOKUP(A1996,'volatile collection data'!$G$6:$J$69,4,FALSE)</f>
        <v>4.59</v>
      </c>
      <c r="M1996" s="1">
        <f>VLOOKUP($A1996,'volatile collection data'!$G$6:$M$69,6,FALSE)</f>
        <v>13</v>
      </c>
      <c r="N1996" s="1">
        <f>VLOOKUP($A1996,'volatile collection data'!$G$6:$M$69,7,FALSE)</f>
        <v>4.59</v>
      </c>
      <c r="O1996" s="1">
        <f>VLOOKUP(A1996,'volatile collection data'!$G$6:$K$69,5,FALSE)</f>
        <v>0</v>
      </c>
      <c r="P1996" s="1" t="str">
        <f t="shared" si="189"/>
        <v>2D</v>
      </c>
      <c r="Q1996">
        <f t="shared" si="187"/>
        <v>0.14725334610749041</v>
      </c>
      <c r="R1996" t="str">
        <f t="shared" si="190"/>
        <v>24B_0-D&amp;4.59%4.59@13</v>
      </c>
      <c r="S1996" t="str">
        <f t="shared" si="191"/>
        <v>2D-24B-VCS-Loc-22</v>
      </c>
      <c r="T1996" t="str">
        <f>IFERROR(IF(VLOOKUP(S1996,Bad!$A:$A,1,FALSE)='RAW2'!S1996,"yes","no"),"no")</f>
        <v>no</v>
      </c>
      <c r="U1996" t="str">
        <f>IFERROR(VLOOKUP(F1996,compounds!$A:$B,2,FALSE),"")</f>
        <v/>
      </c>
      <c r="V1996" t="str">
        <f>VLOOKUP(B1996,'volatile collection data'!$O:$P,2,FALSE)</f>
        <v>27.apr.22 24</v>
      </c>
    </row>
    <row r="1997" spans="1:22" x14ac:dyDescent="0.2">
      <c r="A1997" t="s">
        <v>365</v>
      </c>
      <c r="B1997" s="1" t="str">
        <f t="shared" si="188"/>
        <v>2D</v>
      </c>
      <c r="C1997">
        <v>32.593000000000004</v>
      </c>
      <c r="D1997">
        <f t="shared" si="186"/>
        <v>32.590000000000003</v>
      </c>
      <c r="E1997">
        <f>VLOOKUP(D1997,'Peak Combiner'!$A$5:$D$4980,4,FALSE)</f>
        <v>32.590000000000003</v>
      </c>
      <c r="F1997">
        <f>IFERROR(VLOOKUP(D1997,rt_comb!$A:$B,2,FALSE),D1997)</f>
        <v>32.590000000000003</v>
      </c>
      <c r="G1997">
        <v>2334634</v>
      </c>
      <c r="H1997">
        <f>SUMIFS($G:$G,$E:$E,18.51,'RAW2'!$A:$A,'RAW2'!A1997)</f>
        <v>62298328</v>
      </c>
      <c r="I1997" s="1" t="str">
        <f>VLOOKUP(A1997,'volatile collection data'!$G$6:$H$69,2,FALSE)</f>
        <v>D</v>
      </c>
      <c r="J1997" s="1">
        <f>VLOOKUP(A1997,'volatile collection data'!$G$6:$I$69,3,FALSE)</f>
        <v>2</v>
      </c>
      <c r="K1997" s="1" t="str">
        <f>VLOOKUP(A1997,'volatile collection data'!$G$6:$N$69,8,FALSE)</f>
        <v>24B</v>
      </c>
      <c r="L1997" s="1">
        <f>VLOOKUP(A1997,'volatile collection data'!$G$6:$J$69,4,FALSE)</f>
        <v>4.59</v>
      </c>
      <c r="M1997" s="1">
        <f>VLOOKUP($A1997,'volatile collection data'!$G$6:$M$69,6,FALSE)</f>
        <v>13</v>
      </c>
      <c r="N1997" s="1">
        <f>VLOOKUP($A1997,'volatile collection data'!$G$6:$M$69,7,FALSE)</f>
        <v>4.59</v>
      </c>
      <c r="O1997" s="1">
        <f>VLOOKUP(A1997,'volatile collection data'!$G$6:$K$69,5,FALSE)</f>
        <v>0</v>
      </c>
      <c r="P1997" s="1" t="str">
        <f t="shared" si="189"/>
        <v>2D</v>
      </c>
      <c r="Q1997">
        <f t="shared" si="187"/>
        <v>4.0822512795832946E-2</v>
      </c>
      <c r="R1997" t="str">
        <f t="shared" si="190"/>
        <v>24B_0-D&amp;4.59%4.59@13</v>
      </c>
      <c r="S1997" t="str">
        <f t="shared" si="191"/>
        <v>2D-24B-VCS-Loc-22</v>
      </c>
      <c r="T1997" t="str">
        <f>IFERROR(IF(VLOOKUP(S1997,Bad!$A:$A,1,FALSE)='RAW2'!S1997,"yes","no"),"no")</f>
        <v>no</v>
      </c>
      <c r="U1997" t="str">
        <f>IFERROR(VLOOKUP(F1997,compounds!$A:$B,2,FALSE),"")</f>
        <v/>
      </c>
      <c r="V1997" t="str">
        <f>VLOOKUP(B1997,'volatile collection data'!$O:$P,2,FALSE)</f>
        <v>27.apr.22 24</v>
      </c>
    </row>
    <row r="1998" spans="1:22" x14ac:dyDescent="0.2">
      <c r="A1998" t="s">
        <v>365</v>
      </c>
      <c r="B1998" s="1" t="str">
        <f t="shared" si="188"/>
        <v>2D</v>
      </c>
      <c r="C1998">
        <v>32.789000000000001</v>
      </c>
      <c r="D1998">
        <f t="shared" si="186"/>
        <v>32.79</v>
      </c>
      <c r="E1998">
        <f>VLOOKUP(D1998,'Peak Combiner'!$A$5:$D$4980,4,FALSE)</f>
        <v>32.79</v>
      </c>
      <c r="F1998">
        <f>IFERROR(VLOOKUP(D1998,rt_comb!$A:$B,2,FALSE),D1998)</f>
        <v>32.79</v>
      </c>
      <c r="G1998">
        <v>1576513</v>
      </c>
      <c r="H1998">
        <f>SUMIFS($G:$G,$E:$E,18.51,'RAW2'!$A:$A,'RAW2'!A1998)</f>
        <v>62298328</v>
      </c>
      <c r="I1998" s="1" t="str">
        <f>VLOOKUP(A1998,'volatile collection data'!$G$6:$H$69,2,FALSE)</f>
        <v>D</v>
      </c>
      <c r="J1998" s="1">
        <f>VLOOKUP(A1998,'volatile collection data'!$G$6:$I$69,3,FALSE)</f>
        <v>2</v>
      </c>
      <c r="K1998" s="1" t="str">
        <f>VLOOKUP(A1998,'volatile collection data'!$G$6:$N$69,8,FALSE)</f>
        <v>24B</v>
      </c>
      <c r="L1998" s="1">
        <f>VLOOKUP(A1998,'volatile collection data'!$G$6:$J$69,4,FALSE)</f>
        <v>4.59</v>
      </c>
      <c r="M1998" s="1">
        <f>VLOOKUP($A1998,'volatile collection data'!$G$6:$M$69,6,FALSE)</f>
        <v>13</v>
      </c>
      <c r="N1998" s="1">
        <f>VLOOKUP($A1998,'volatile collection data'!$G$6:$M$69,7,FALSE)</f>
        <v>4.59</v>
      </c>
      <c r="O1998" s="1">
        <f>VLOOKUP(A1998,'volatile collection data'!$G$6:$K$69,5,FALSE)</f>
        <v>0</v>
      </c>
      <c r="P1998" s="1" t="str">
        <f t="shared" si="189"/>
        <v>2D</v>
      </c>
      <c r="Q1998">
        <f t="shared" si="187"/>
        <v>2.7566300377402625E-2</v>
      </c>
      <c r="R1998" t="str">
        <f t="shared" si="190"/>
        <v>24B_0-D&amp;4.59%4.59@13</v>
      </c>
      <c r="S1998" t="str">
        <f t="shared" si="191"/>
        <v>2D-24B-VCS-Loc-22</v>
      </c>
      <c r="T1998" t="str">
        <f>IFERROR(IF(VLOOKUP(S1998,Bad!$A:$A,1,FALSE)='RAW2'!S1998,"yes","no"),"no")</f>
        <v>no</v>
      </c>
      <c r="U1998" t="str">
        <f>IFERROR(VLOOKUP(F1998,compounds!$A:$B,2,FALSE),"")</f>
        <v/>
      </c>
      <c r="V1998" t="str">
        <f>VLOOKUP(B1998,'volatile collection data'!$O:$P,2,FALSE)</f>
        <v>27.apr.22 24</v>
      </c>
    </row>
    <row r="1999" spans="1:22" x14ac:dyDescent="0.2">
      <c r="A1999" t="s">
        <v>365</v>
      </c>
      <c r="B1999" s="1" t="str">
        <f t="shared" si="188"/>
        <v>2D</v>
      </c>
      <c r="C1999">
        <v>33.109000000000002</v>
      </c>
      <c r="D1999">
        <f t="shared" si="186"/>
        <v>33.11</v>
      </c>
      <c r="E1999">
        <f>VLOOKUP(D1999,'Peak Combiner'!$A$5:$D$4980,4,FALSE)</f>
        <v>33.11</v>
      </c>
      <c r="F1999">
        <f>IFERROR(VLOOKUP(D1999,rt_comb!$A:$B,2,FALSE),D1999)</f>
        <v>33.11</v>
      </c>
      <c r="G1999">
        <v>946294</v>
      </c>
      <c r="H1999">
        <f>SUMIFS($G:$G,$E:$E,18.51,'RAW2'!$A:$A,'RAW2'!A1999)</f>
        <v>62298328</v>
      </c>
      <c r="I1999" s="1" t="str">
        <f>VLOOKUP(A1999,'volatile collection data'!$G$6:$H$69,2,FALSE)</f>
        <v>D</v>
      </c>
      <c r="J1999" s="1">
        <f>VLOOKUP(A1999,'volatile collection data'!$G$6:$I$69,3,FALSE)</f>
        <v>2</v>
      </c>
      <c r="K1999" s="1" t="str">
        <f>VLOOKUP(A1999,'volatile collection data'!$G$6:$N$69,8,FALSE)</f>
        <v>24B</v>
      </c>
      <c r="L1999" s="1">
        <f>VLOOKUP(A1999,'volatile collection data'!$G$6:$J$69,4,FALSE)</f>
        <v>4.59</v>
      </c>
      <c r="M1999" s="1">
        <f>VLOOKUP($A1999,'volatile collection data'!$G$6:$M$69,6,FALSE)</f>
        <v>13</v>
      </c>
      <c r="N1999" s="1">
        <f>VLOOKUP($A1999,'volatile collection data'!$G$6:$M$69,7,FALSE)</f>
        <v>4.59</v>
      </c>
      <c r="O1999" s="1">
        <f>VLOOKUP(A1999,'volatile collection data'!$G$6:$K$69,5,FALSE)</f>
        <v>0</v>
      </c>
      <c r="P1999" s="1" t="str">
        <f t="shared" si="189"/>
        <v>2D</v>
      </c>
      <c r="Q1999">
        <f t="shared" si="187"/>
        <v>1.6546533171203689E-2</v>
      </c>
      <c r="R1999" t="str">
        <f t="shared" si="190"/>
        <v>24B_0-D&amp;4.59%4.59@13</v>
      </c>
      <c r="S1999" t="str">
        <f t="shared" si="191"/>
        <v>2D-24B-VCS-Loc-22</v>
      </c>
      <c r="T1999" t="str">
        <f>IFERROR(IF(VLOOKUP(S1999,Bad!$A:$A,1,FALSE)='RAW2'!S1999,"yes","no"),"no")</f>
        <v>no</v>
      </c>
      <c r="U1999" t="str">
        <f>IFERROR(VLOOKUP(F1999,compounds!$A:$B,2,FALSE),"")</f>
        <v/>
      </c>
      <c r="V1999" t="str">
        <f>VLOOKUP(B1999,'volatile collection data'!$O:$P,2,FALSE)</f>
        <v>27.apr.22 24</v>
      </c>
    </row>
    <row r="2000" spans="1:22" x14ac:dyDescent="0.2">
      <c r="A2000" t="s">
        <v>365</v>
      </c>
      <c r="B2000" s="1" t="str">
        <f t="shared" si="188"/>
        <v>2D</v>
      </c>
      <c r="C2000">
        <v>33.311999999999998</v>
      </c>
      <c r="D2000">
        <f t="shared" si="186"/>
        <v>33.31</v>
      </c>
      <c r="E2000">
        <f>VLOOKUP(D2000,'Peak Combiner'!$A$5:$D$4980,4,FALSE)</f>
        <v>33.31</v>
      </c>
      <c r="F2000">
        <f>IFERROR(VLOOKUP(D2000,rt_comb!$A:$B,2,FALSE),D2000)</f>
        <v>33.31</v>
      </c>
      <c r="G2000">
        <v>2629301</v>
      </c>
      <c r="H2000">
        <f>SUMIFS($G:$G,$E:$E,18.51,'RAW2'!$A:$A,'RAW2'!A2000)</f>
        <v>62298328</v>
      </c>
      <c r="I2000" s="1" t="str">
        <f>VLOOKUP(A2000,'volatile collection data'!$G$6:$H$69,2,FALSE)</f>
        <v>D</v>
      </c>
      <c r="J2000" s="1">
        <f>VLOOKUP(A2000,'volatile collection data'!$G$6:$I$69,3,FALSE)</f>
        <v>2</v>
      </c>
      <c r="K2000" s="1" t="str">
        <f>VLOOKUP(A2000,'volatile collection data'!$G$6:$N$69,8,FALSE)</f>
        <v>24B</v>
      </c>
      <c r="L2000" s="1">
        <f>VLOOKUP(A2000,'volatile collection data'!$G$6:$J$69,4,FALSE)</f>
        <v>4.59</v>
      </c>
      <c r="M2000" s="1">
        <f>VLOOKUP($A2000,'volatile collection data'!$G$6:$M$69,6,FALSE)</f>
        <v>13</v>
      </c>
      <c r="N2000" s="1">
        <f>VLOOKUP($A2000,'volatile collection data'!$G$6:$M$69,7,FALSE)</f>
        <v>4.59</v>
      </c>
      <c r="O2000" s="1">
        <f>VLOOKUP(A2000,'volatile collection data'!$G$6:$K$69,5,FALSE)</f>
        <v>0</v>
      </c>
      <c r="P2000" s="1" t="str">
        <f t="shared" si="189"/>
        <v>2D</v>
      </c>
      <c r="Q2000">
        <f t="shared" si="187"/>
        <v>4.5974946701108771E-2</v>
      </c>
      <c r="R2000" t="str">
        <f t="shared" si="190"/>
        <v>24B_0-D&amp;4.59%4.59@13</v>
      </c>
      <c r="S2000" t="str">
        <f t="shared" si="191"/>
        <v>2D-24B-VCS-Loc-22</v>
      </c>
      <c r="T2000" t="str">
        <f>IFERROR(IF(VLOOKUP(S2000,Bad!$A:$A,1,FALSE)='RAW2'!S2000,"yes","no"),"no")</f>
        <v>no</v>
      </c>
      <c r="U2000" t="str">
        <f>IFERROR(VLOOKUP(F2000,compounds!$A:$B,2,FALSE),"")</f>
        <v/>
      </c>
      <c r="V2000" t="str">
        <f>VLOOKUP(B2000,'volatile collection data'!$O:$P,2,FALSE)</f>
        <v>27.apr.22 24</v>
      </c>
    </row>
    <row r="2001" spans="1:22" x14ac:dyDescent="0.2">
      <c r="A2001" t="s">
        <v>365</v>
      </c>
      <c r="B2001" s="1" t="str">
        <f t="shared" si="188"/>
        <v>2D</v>
      </c>
      <c r="C2001">
        <v>34.064</v>
      </c>
      <c r="D2001">
        <f t="shared" si="186"/>
        <v>34.06</v>
      </c>
      <c r="E2001">
        <f>VLOOKUP(D2001,'Peak Combiner'!$A$5:$D$4980,4,FALSE)</f>
        <v>34.06</v>
      </c>
      <c r="F2001">
        <f>IFERROR(VLOOKUP(D2001,rt_comb!$A:$B,2,FALSE),D2001)</f>
        <v>34.06</v>
      </c>
      <c r="G2001">
        <v>940417</v>
      </c>
      <c r="H2001">
        <f>SUMIFS($G:$G,$E:$E,18.51,'RAW2'!$A:$A,'RAW2'!A2001)</f>
        <v>62298328</v>
      </c>
      <c r="I2001" s="1" t="str">
        <f>VLOOKUP(A2001,'volatile collection data'!$G$6:$H$69,2,FALSE)</f>
        <v>D</v>
      </c>
      <c r="J2001" s="1">
        <f>VLOOKUP(A2001,'volatile collection data'!$G$6:$I$69,3,FALSE)</f>
        <v>2</v>
      </c>
      <c r="K2001" s="1" t="str">
        <f>VLOOKUP(A2001,'volatile collection data'!$G$6:$N$69,8,FALSE)</f>
        <v>24B</v>
      </c>
      <c r="L2001" s="1">
        <f>VLOOKUP(A2001,'volatile collection data'!$G$6:$J$69,4,FALSE)</f>
        <v>4.59</v>
      </c>
      <c r="M2001" s="1">
        <f>VLOOKUP($A2001,'volatile collection data'!$G$6:$M$69,6,FALSE)</f>
        <v>13</v>
      </c>
      <c r="N2001" s="1">
        <f>VLOOKUP($A2001,'volatile collection data'!$G$6:$M$69,7,FALSE)</f>
        <v>4.59</v>
      </c>
      <c r="O2001" s="1">
        <f>VLOOKUP(A2001,'volatile collection data'!$G$6:$K$69,5,FALSE)</f>
        <v>0</v>
      </c>
      <c r="P2001" s="1" t="str">
        <f t="shared" si="189"/>
        <v>2D</v>
      </c>
      <c r="Q2001">
        <f t="shared" si="187"/>
        <v>1.6443770208057807E-2</v>
      </c>
      <c r="R2001" t="str">
        <f t="shared" si="190"/>
        <v>24B_0-D&amp;4.59%4.59@13</v>
      </c>
      <c r="S2001" t="str">
        <f t="shared" si="191"/>
        <v>2D-24B-VCS-Loc-22</v>
      </c>
      <c r="T2001" t="str">
        <f>IFERROR(IF(VLOOKUP(S2001,Bad!$A:$A,1,FALSE)='RAW2'!S2001,"yes","no"),"no")</f>
        <v>no</v>
      </c>
      <c r="U2001" t="str">
        <f>IFERROR(VLOOKUP(F2001,compounds!$A:$B,2,FALSE),"")</f>
        <v/>
      </c>
      <c r="V2001" t="str">
        <f>VLOOKUP(B2001,'volatile collection data'!$O:$P,2,FALSE)</f>
        <v>27.apr.22 24</v>
      </c>
    </row>
    <row r="2002" spans="1:22" x14ac:dyDescent="0.2">
      <c r="A2002" t="s">
        <v>365</v>
      </c>
      <c r="B2002" s="1" t="str">
        <f t="shared" si="188"/>
        <v>2D</v>
      </c>
      <c r="C2002">
        <v>34.218000000000004</v>
      </c>
      <c r="D2002">
        <f t="shared" si="186"/>
        <v>34.22</v>
      </c>
      <c r="E2002">
        <f>VLOOKUP(D2002,'Peak Combiner'!$A$5:$D$4980,4,FALSE)</f>
        <v>34.21</v>
      </c>
      <c r="F2002">
        <f>IFERROR(VLOOKUP(D2002,rt_comb!$A:$B,2,FALSE),D2002)</f>
        <v>34.22</v>
      </c>
      <c r="G2002">
        <v>2230670</v>
      </c>
      <c r="H2002">
        <f>SUMIFS($G:$G,$E:$E,18.51,'RAW2'!$A:$A,'RAW2'!A2002)</f>
        <v>62298328</v>
      </c>
      <c r="I2002" s="1" t="str">
        <f>VLOOKUP(A2002,'volatile collection data'!$G$6:$H$69,2,FALSE)</f>
        <v>D</v>
      </c>
      <c r="J2002" s="1">
        <f>VLOOKUP(A2002,'volatile collection data'!$G$6:$I$69,3,FALSE)</f>
        <v>2</v>
      </c>
      <c r="K2002" s="1" t="str">
        <f>VLOOKUP(A2002,'volatile collection data'!$G$6:$N$69,8,FALSE)</f>
        <v>24B</v>
      </c>
      <c r="L2002" s="1">
        <f>VLOOKUP(A2002,'volatile collection data'!$G$6:$J$69,4,FALSE)</f>
        <v>4.59</v>
      </c>
      <c r="M2002" s="1">
        <f>VLOOKUP($A2002,'volatile collection data'!$G$6:$M$69,6,FALSE)</f>
        <v>13</v>
      </c>
      <c r="N2002" s="1">
        <f>VLOOKUP($A2002,'volatile collection data'!$G$6:$M$69,7,FALSE)</f>
        <v>4.59</v>
      </c>
      <c r="O2002" s="1">
        <f>VLOOKUP(A2002,'volatile collection data'!$G$6:$K$69,5,FALSE)</f>
        <v>0</v>
      </c>
      <c r="P2002" s="1" t="str">
        <f t="shared" si="189"/>
        <v>2D</v>
      </c>
      <c r="Q2002">
        <f t="shared" si="187"/>
        <v>3.9004638250912431E-2</v>
      </c>
      <c r="R2002" t="str">
        <f t="shared" si="190"/>
        <v>24B_0-D&amp;4.59%4.59@13</v>
      </c>
      <c r="S2002" t="str">
        <f t="shared" si="191"/>
        <v>2D-24B-VCS-Loc-22</v>
      </c>
      <c r="T2002" t="str">
        <f>IFERROR(IF(VLOOKUP(S2002,Bad!$A:$A,1,FALSE)='RAW2'!S2002,"yes","no"),"no")</f>
        <v>no</v>
      </c>
      <c r="U2002" t="str">
        <f>IFERROR(VLOOKUP(F2002,compounds!$A:$B,2,FALSE),"")</f>
        <v/>
      </c>
      <c r="V2002" t="str">
        <f>VLOOKUP(B2002,'volatile collection data'!$O:$P,2,FALSE)</f>
        <v>27.apr.22 24</v>
      </c>
    </row>
    <row r="2003" spans="1:22" x14ac:dyDescent="0.2">
      <c r="A2003" t="s">
        <v>365</v>
      </c>
      <c r="B2003" s="1" t="str">
        <f t="shared" si="188"/>
        <v>2D</v>
      </c>
      <c r="C2003">
        <v>34.412999999999997</v>
      </c>
      <c r="D2003">
        <f t="shared" si="186"/>
        <v>34.409999999999997</v>
      </c>
      <c r="E2003">
        <f>VLOOKUP(D2003,'Peak Combiner'!$A$5:$D$4980,4,FALSE)</f>
        <v>34.409999999999997</v>
      </c>
      <c r="F2003">
        <f>IFERROR(VLOOKUP(D2003,rt_comb!$A:$B,2,FALSE),D2003)</f>
        <v>34.409999999999997</v>
      </c>
      <c r="G2003">
        <v>1556430</v>
      </c>
      <c r="H2003">
        <f>SUMIFS($G:$G,$E:$E,18.51,'RAW2'!$A:$A,'RAW2'!A2003)</f>
        <v>62298328</v>
      </c>
      <c r="I2003" s="1" t="str">
        <f>VLOOKUP(A2003,'volatile collection data'!$G$6:$H$69,2,FALSE)</f>
        <v>D</v>
      </c>
      <c r="J2003" s="1">
        <f>VLOOKUP(A2003,'volatile collection data'!$G$6:$I$69,3,FALSE)</f>
        <v>2</v>
      </c>
      <c r="K2003" s="1" t="str">
        <f>VLOOKUP(A2003,'volatile collection data'!$G$6:$N$69,8,FALSE)</f>
        <v>24B</v>
      </c>
      <c r="L2003" s="1">
        <f>VLOOKUP(A2003,'volatile collection data'!$G$6:$J$69,4,FALSE)</f>
        <v>4.59</v>
      </c>
      <c r="M2003" s="1">
        <f>VLOOKUP($A2003,'volatile collection data'!$G$6:$M$69,6,FALSE)</f>
        <v>13</v>
      </c>
      <c r="N2003" s="1">
        <f>VLOOKUP($A2003,'volatile collection data'!$G$6:$M$69,7,FALSE)</f>
        <v>4.59</v>
      </c>
      <c r="O2003" s="1">
        <f>VLOOKUP(A2003,'volatile collection data'!$G$6:$K$69,5,FALSE)</f>
        <v>0</v>
      </c>
      <c r="P2003" s="1" t="str">
        <f t="shared" si="189"/>
        <v>2D</v>
      </c>
      <c r="Q2003">
        <f t="shared" si="187"/>
        <v>2.7215136758403365E-2</v>
      </c>
      <c r="R2003" t="str">
        <f t="shared" si="190"/>
        <v>24B_0-D&amp;4.59%4.59@13</v>
      </c>
      <c r="S2003" t="str">
        <f t="shared" si="191"/>
        <v>2D-24B-VCS-Loc-22</v>
      </c>
      <c r="T2003" t="str">
        <f>IFERROR(IF(VLOOKUP(S2003,Bad!$A:$A,1,FALSE)='RAW2'!S2003,"yes","no"),"no")</f>
        <v>no</v>
      </c>
      <c r="U2003" t="str">
        <f>IFERROR(VLOOKUP(F2003,compounds!$A:$B,2,FALSE),"")</f>
        <v/>
      </c>
      <c r="V2003" t="str">
        <f>VLOOKUP(B2003,'volatile collection data'!$O:$P,2,FALSE)</f>
        <v>27.apr.22 24</v>
      </c>
    </row>
    <row r="2004" spans="1:22" x14ac:dyDescent="0.2">
      <c r="A2004" t="s">
        <v>365</v>
      </c>
      <c r="B2004" s="1" t="str">
        <f t="shared" si="188"/>
        <v>2D</v>
      </c>
      <c r="C2004">
        <v>34.856999999999999</v>
      </c>
      <c r="D2004">
        <f t="shared" si="186"/>
        <v>34.86</v>
      </c>
      <c r="E2004">
        <f>VLOOKUP(D2004,'Peak Combiner'!$A$5:$D$4980,4,FALSE)</f>
        <v>34.86</v>
      </c>
      <c r="F2004">
        <f>IFERROR(VLOOKUP(D2004,rt_comb!$A:$B,2,FALSE),D2004)</f>
        <v>34.86</v>
      </c>
      <c r="G2004">
        <v>1158984</v>
      </c>
      <c r="H2004">
        <f>SUMIFS($G:$G,$E:$E,18.51,'RAW2'!$A:$A,'RAW2'!A2004)</f>
        <v>62298328</v>
      </c>
      <c r="I2004" s="1" t="str">
        <f>VLOOKUP(A2004,'volatile collection data'!$G$6:$H$69,2,FALSE)</f>
        <v>D</v>
      </c>
      <c r="J2004" s="1">
        <f>VLOOKUP(A2004,'volatile collection data'!$G$6:$I$69,3,FALSE)</f>
        <v>2</v>
      </c>
      <c r="K2004" s="1" t="str">
        <f>VLOOKUP(A2004,'volatile collection data'!$G$6:$N$69,8,FALSE)</f>
        <v>24B</v>
      </c>
      <c r="L2004" s="1">
        <f>VLOOKUP(A2004,'volatile collection data'!$G$6:$J$69,4,FALSE)</f>
        <v>4.59</v>
      </c>
      <c r="M2004" s="1">
        <f>VLOOKUP($A2004,'volatile collection data'!$G$6:$M$69,6,FALSE)</f>
        <v>13</v>
      </c>
      <c r="N2004" s="1">
        <f>VLOOKUP($A2004,'volatile collection data'!$G$6:$M$69,7,FALSE)</f>
        <v>4.59</v>
      </c>
      <c r="O2004" s="1">
        <f>VLOOKUP(A2004,'volatile collection data'!$G$6:$K$69,5,FALSE)</f>
        <v>0</v>
      </c>
      <c r="P2004" s="1" t="str">
        <f t="shared" si="189"/>
        <v>2D</v>
      </c>
      <c r="Q2004">
        <f t="shared" si="187"/>
        <v>2.0265548762746392E-2</v>
      </c>
      <c r="R2004" t="str">
        <f t="shared" si="190"/>
        <v>24B_0-D&amp;4.59%4.59@13</v>
      </c>
      <c r="S2004" t="str">
        <f t="shared" si="191"/>
        <v>2D-24B-VCS-Loc-22</v>
      </c>
      <c r="T2004" t="str">
        <f>IFERROR(IF(VLOOKUP(S2004,Bad!$A:$A,1,FALSE)='RAW2'!S2004,"yes","no"),"no")</f>
        <v>no</v>
      </c>
      <c r="U2004" t="str">
        <f>IFERROR(VLOOKUP(F2004,compounds!$A:$B,2,FALSE),"")</f>
        <v/>
      </c>
      <c r="V2004" t="str">
        <f>VLOOKUP(B2004,'volatile collection data'!$O:$P,2,FALSE)</f>
        <v>27.apr.22 24</v>
      </c>
    </row>
    <row r="2005" spans="1:22" x14ac:dyDescent="0.2">
      <c r="A2005" t="s">
        <v>365</v>
      </c>
      <c r="B2005" s="1" t="str">
        <f t="shared" si="188"/>
        <v>2D</v>
      </c>
      <c r="C2005">
        <v>34.939</v>
      </c>
      <c r="D2005">
        <f t="shared" si="186"/>
        <v>34.94</v>
      </c>
      <c r="E2005">
        <f>VLOOKUP(D2005,'Peak Combiner'!$A$5:$D$4980,4,FALSE)</f>
        <v>34.86</v>
      </c>
      <c r="F2005">
        <f>IFERROR(VLOOKUP(D2005,rt_comb!$A:$B,2,FALSE),D2005)</f>
        <v>34.94</v>
      </c>
      <c r="G2005">
        <v>4000320</v>
      </c>
      <c r="H2005">
        <f>SUMIFS($G:$G,$E:$E,18.51,'RAW2'!$A:$A,'RAW2'!A2005)</f>
        <v>62298328</v>
      </c>
      <c r="I2005" s="1" t="str">
        <f>VLOOKUP(A2005,'volatile collection data'!$G$6:$H$69,2,FALSE)</f>
        <v>D</v>
      </c>
      <c r="J2005" s="1">
        <f>VLOOKUP(A2005,'volatile collection data'!$G$6:$I$69,3,FALSE)</f>
        <v>2</v>
      </c>
      <c r="K2005" s="1" t="str">
        <f>VLOOKUP(A2005,'volatile collection data'!$G$6:$N$69,8,FALSE)</f>
        <v>24B</v>
      </c>
      <c r="L2005" s="1">
        <f>VLOOKUP(A2005,'volatile collection data'!$G$6:$J$69,4,FALSE)</f>
        <v>4.59</v>
      </c>
      <c r="M2005" s="1">
        <f>VLOOKUP($A2005,'volatile collection data'!$G$6:$M$69,6,FALSE)</f>
        <v>13</v>
      </c>
      <c r="N2005" s="1">
        <f>VLOOKUP($A2005,'volatile collection data'!$G$6:$M$69,7,FALSE)</f>
        <v>4.59</v>
      </c>
      <c r="O2005" s="1">
        <f>VLOOKUP(A2005,'volatile collection data'!$G$6:$K$69,5,FALSE)</f>
        <v>0</v>
      </c>
      <c r="P2005" s="1" t="str">
        <f t="shared" si="189"/>
        <v>2D</v>
      </c>
      <c r="Q2005">
        <f t="shared" si="187"/>
        <v>6.9948057977150369E-2</v>
      </c>
      <c r="R2005" t="str">
        <f t="shared" si="190"/>
        <v>24B_0-D&amp;4.59%4.59@13</v>
      </c>
      <c r="S2005" t="str">
        <f t="shared" si="191"/>
        <v>2D-24B-VCS-Loc-22</v>
      </c>
      <c r="T2005" t="str">
        <f>IFERROR(IF(VLOOKUP(S2005,Bad!$A:$A,1,FALSE)='RAW2'!S2005,"yes","no"),"no")</f>
        <v>no</v>
      </c>
      <c r="U2005" t="str">
        <f>IFERROR(VLOOKUP(F2005,compounds!$A:$B,2,FALSE),"")</f>
        <v/>
      </c>
      <c r="V2005" t="str">
        <f>VLOOKUP(B2005,'volatile collection data'!$O:$P,2,FALSE)</f>
        <v>27.apr.22 24</v>
      </c>
    </row>
    <row r="2006" spans="1:22" x14ac:dyDescent="0.2">
      <c r="A2006" t="s">
        <v>365</v>
      </c>
      <c r="B2006" s="1" t="str">
        <f t="shared" si="188"/>
        <v>2D</v>
      </c>
      <c r="C2006">
        <v>35.238</v>
      </c>
      <c r="D2006">
        <f t="shared" si="186"/>
        <v>35.24</v>
      </c>
      <c r="E2006">
        <f>VLOOKUP(D2006,'Peak Combiner'!$A$5:$D$4980,4,FALSE)</f>
        <v>35.24</v>
      </c>
      <c r="F2006">
        <f>IFERROR(VLOOKUP(D2006,rt_comb!$A:$B,2,FALSE),D2006)</f>
        <v>35.24</v>
      </c>
      <c r="G2006">
        <v>616397</v>
      </c>
      <c r="H2006">
        <f>SUMIFS($G:$G,$E:$E,18.51,'RAW2'!$A:$A,'RAW2'!A2006)</f>
        <v>62298328</v>
      </c>
      <c r="I2006" s="1" t="str">
        <f>VLOOKUP(A2006,'volatile collection data'!$G$6:$H$69,2,FALSE)</f>
        <v>D</v>
      </c>
      <c r="J2006" s="1">
        <f>VLOOKUP(A2006,'volatile collection data'!$G$6:$I$69,3,FALSE)</f>
        <v>2</v>
      </c>
      <c r="K2006" s="1" t="str">
        <f>VLOOKUP(A2006,'volatile collection data'!$G$6:$N$69,8,FALSE)</f>
        <v>24B</v>
      </c>
      <c r="L2006" s="1">
        <f>VLOOKUP(A2006,'volatile collection data'!$G$6:$J$69,4,FALSE)</f>
        <v>4.59</v>
      </c>
      <c r="M2006" s="1">
        <f>VLOOKUP($A2006,'volatile collection data'!$G$6:$M$69,6,FALSE)</f>
        <v>13</v>
      </c>
      <c r="N2006" s="1">
        <f>VLOOKUP($A2006,'volatile collection data'!$G$6:$M$69,7,FALSE)</f>
        <v>4.59</v>
      </c>
      <c r="O2006" s="1">
        <f>VLOOKUP(A2006,'volatile collection data'!$G$6:$K$69,5,FALSE)</f>
        <v>0</v>
      </c>
      <c r="P2006" s="1" t="str">
        <f t="shared" si="189"/>
        <v>2D</v>
      </c>
      <c r="Q2006">
        <f t="shared" si="187"/>
        <v>1.0778081026753247E-2</v>
      </c>
      <c r="R2006" t="str">
        <f t="shared" si="190"/>
        <v>24B_0-D&amp;4.59%4.59@13</v>
      </c>
      <c r="S2006" t="str">
        <f t="shared" si="191"/>
        <v>2D-24B-VCS-Loc-22</v>
      </c>
      <c r="T2006" t="str">
        <f>IFERROR(IF(VLOOKUP(S2006,Bad!$A:$A,1,FALSE)='RAW2'!S2006,"yes","no"),"no")</f>
        <v>no</v>
      </c>
      <c r="U2006" t="str">
        <f>IFERROR(VLOOKUP(F2006,compounds!$A:$B,2,FALSE),"")</f>
        <v/>
      </c>
      <c r="V2006" t="str">
        <f>VLOOKUP(B2006,'volatile collection data'!$O:$P,2,FALSE)</f>
        <v>27.apr.22 24</v>
      </c>
    </row>
    <row r="2007" spans="1:22" x14ac:dyDescent="0.2">
      <c r="A2007" t="s">
        <v>365</v>
      </c>
      <c r="B2007" s="1" t="str">
        <f t="shared" si="188"/>
        <v>2D</v>
      </c>
      <c r="C2007">
        <v>35.667999999999999</v>
      </c>
      <c r="D2007">
        <f t="shared" si="186"/>
        <v>35.67</v>
      </c>
      <c r="E2007">
        <f>VLOOKUP(D2007,'Peak Combiner'!$A$5:$D$4980,4,FALSE)</f>
        <v>35.67</v>
      </c>
      <c r="F2007">
        <f>IFERROR(VLOOKUP(D2007,rt_comb!$A:$B,2,FALSE),D2007)</f>
        <v>35.67</v>
      </c>
      <c r="G2007">
        <v>1924799</v>
      </c>
      <c r="H2007">
        <f>SUMIFS($G:$G,$E:$E,18.51,'RAW2'!$A:$A,'RAW2'!A2007)</f>
        <v>62298328</v>
      </c>
      <c r="I2007" s="1" t="str">
        <f>VLOOKUP(A2007,'volatile collection data'!$G$6:$H$69,2,FALSE)</f>
        <v>D</v>
      </c>
      <c r="J2007" s="1">
        <f>VLOOKUP(A2007,'volatile collection data'!$G$6:$I$69,3,FALSE)</f>
        <v>2</v>
      </c>
      <c r="K2007" s="1" t="str">
        <f>VLOOKUP(A2007,'volatile collection data'!$G$6:$N$69,8,FALSE)</f>
        <v>24B</v>
      </c>
      <c r="L2007" s="1">
        <f>VLOOKUP(A2007,'volatile collection data'!$G$6:$J$69,4,FALSE)</f>
        <v>4.59</v>
      </c>
      <c r="M2007" s="1">
        <f>VLOOKUP($A2007,'volatile collection data'!$G$6:$M$69,6,FALSE)</f>
        <v>13</v>
      </c>
      <c r="N2007" s="1">
        <f>VLOOKUP($A2007,'volatile collection data'!$G$6:$M$69,7,FALSE)</f>
        <v>4.59</v>
      </c>
      <c r="O2007" s="1">
        <f>VLOOKUP(A2007,'volatile collection data'!$G$6:$K$69,5,FALSE)</f>
        <v>0</v>
      </c>
      <c r="P2007" s="1" t="str">
        <f t="shared" si="189"/>
        <v>2D</v>
      </c>
      <c r="Q2007">
        <f t="shared" si="187"/>
        <v>3.3656295507949623E-2</v>
      </c>
      <c r="R2007" t="str">
        <f t="shared" si="190"/>
        <v>24B_0-D&amp;4.59%4.59@13</v>
      </c>
      <c r="S2007" t="str">
        <f t="shared" si="191"/>
        <v>2D-24B-VCS-Loc-22</v>
      </c>
      <c r="T2007" t="str">
        <f>IFERROR(IF(VLOOKUP(S2007,Bad!$A:$A,1,FALSE)='RAW2'!S2007,"yes","no"),"no")</f>
        <v>no</v>
      </c>
      <c r="U2007" t="str">
        <f>IFERROR(VLOOKUP(F2007,compounds!$A:$B,2,FALSE),"")</f>
        <v/>
      </c>
      <c r="V2007" t="str">
        <f>VLOOKUP(B2007,'volatile collection data'!$O:$P,2,FALSE)</f>
        <v>27.apr.22 24</v>
      </c>
    </row>
    <row r="2008" spans="1:22" x14ac:dyDescent="0.2">
      <c r="A2008" t="s">
        <v>365</v>
      </c>
      <c r="B2008" s="1" t="str">
        <f t="shared" si="188"/>
        <v>2D</v>
      </c>
      <c r="C2008">
        <v>36.116</v>
      </c>
      <c r="D2008">
        <f t="shared" si="186"/>
        <v>36.119999999999997</v>
      </c>
      <c r="E2008">
        <f>VLOOKUP(D2008,'Peak Combiner'!$A$5:$D$4980,4,FALSE)</f>
        <v>36.11</v>
      </c>
      <c r="F2008">
        <f>IFERROR(VLOOKUP(D2008,rt_comb!$A:$B,2,FALSE),D2008)</f>
        <v>36.119999999999997</v>
      </c>
      <c r="G2008">
        <v>920237</v>
      </c>
      <c r="H2008">
        <f>SUMIFS($G:$G,$E:$E,18.51,'RAW2'!$A:$A,'RAW2'!A2008)</f>
        <v>62298328</v>
      </c>
      <c r="I2008" s="1" t="str">
        <f>VLOOKUP(A2008,'volatile collection data'!$G$6:$H$69,2,FALSE)</f>
        <v>D</v>
      </c>
      <c r="J2008" s="1">
        <f>VLOOKUP(A2008,'volatile collection data'!$G$6:$I$69,3,FALSE)</f>
        <v>2</v>
      </c>
      <c r="K2008" s="1" t="str">
        <f>VLOOKUP(A2008,'volatile collection data'!$G$6:$N$69,8,FALSE)</f>
        <v>24B</v>
      </c>
      <c r="L2008" s="1">
        <f>VLOOKUP(A2008,'volatile collection data'!$G$6:$J$69,4,FALSE)</f>
        <v>4.59</v>
      </c>
      <c r="M2008" s="1">
        <f>VLOOKUP($A2008,'volatile collection data'!$G$6:$M$69,6,FALSE)</f>
        <v>13</v>
      </c>
      <c r="N2008" s="1">
        <f>VLOOKUP($A2008,'volatile collection data'!$G$6:$M$69,7,FALSE)</f>
        <v>4.59</v>
      </c>
      <c r="O2008" s="1">
        <f>VLOOKUP(A2008,'volatile collection data'!$G$6:$K$69,5,FALSE)</f>
        <v>0</v>
      </c>
      <c r="P2008" s="1" t="str">
        <f t="shared" si="189"/>
        <v>2D</v>
      </c>
      <c r="Q2008">
        <f t="shared" si="187"/>
        <v>1.6090910484340984E-2</v>
      </c>
      <c r="R2008" t="str">
        <f t="shared" si="190"/>
        <v>24B_0-D&amp;4.59%4.59@13</v>
      </c>
      <c r="S2008" t="str">
        <f t="shared" si="191"/>
        <v>2D-24B-VCS-Loc-22</v>
      </c>
      <c r="T2008" t="str">
        <f>IFERROR(IF(VLOOKUP(S2008,Bad!$A:$A,1,FALSE)='RAW2'!S2008,"yes","no"),"no")</f>
        <v>no</v>
      </c>
      <c r="U2008" t="str">
        <f>IFERROR(VLOOKUP(F2008,compounds!$A:$B,2,FALSE),"")</f>
        <v/>
      </c>
      <c r="V2008" t="str">
        <f>VLOOKUP(B2008,'volatile collection data'!$O:$P,2,FALSE)</f>
        <v>27.apr.22 24</v>
      </c>
    </row>
    <row r="2009" spans="1:22" x14ac:dyDescent="0.2">
      <c r="A2009" t="s">
        <v>365</v>
      </c>
      <c r="B2009" s="1" t="str">
        <f t="shared" si="188"/>
        <v>2D</v>
      </c>
      <c r="C2009">
        <v>36.167000000000002</v>
      </c>
      <c r="D2009">
        <f t="shared" si="186"/>
        <v>36.17</v>
      </c>
      <c r="E2009">
        <f>VLOOKUP(D2009,'Peak Combiner'!$A$5:$D$4980,4,FALSE)</f>
        <v>36.11</v>
      </c>
      <c r="F2009">
        <f>IFERROR(VLOOKUP(D2009,rt_comb!$A:$B,2,FALSE),D2009)</f>
        <v>36.17</v>
      </c>
      <c r="G2009">
        <v>2143640</v>
      </c>
      <c r="H2009">
        <f>SUMIFS($G:$G,$E:$E,18.51,'RAW2'!$A:$A,'RAW2'!A2009)</f>
        <v>62298328</v>
      </c>
      <c r="I2009" s="1" t="str">
        <f>VLOOKUP(A2009,'volatile collection data'!$G$6:$H$69,2,FALSE)</f>
        <v>D</v>
      </c>
      <c r="J2009" s="1">
        <f>VLOOKUP(A2009,'volatile collection data'!$G$6:$I$69,3,FALSE)</f>
        <v>2</v>
      </c>
      <c r="K2009" s="1" t="str">
        <f>VLOOKUP(A2009,'volatile collection data'!$G$6:$N$69,8,FALSE)</f>
        <v>24B</v>
      </c>
      <c r="L2009" s="1">
        <f>VLOOKUP(A2009,'volatile collection data'!$G$6:$J$69,4,FALSE)</f>
        <v>4.59</v>
      </c>
      <c r="M2009" s="1">
        <f>VLOOKUP($A2009,'volatile collection data'!$G$6:$M$69,6,FALSE)</f>
        <v>13</v>
      </c>
      <c r="N2009" s="1">
        <f>VLOOKUP($A2009,'volatile collection data'!$G$6:$M$69,7,FALSE)</f>
        <v>4.59</v>
      </c>
      <c r="O2009" s="1">
        <f>VLOOKUP(A2009,'volatile collection data'!$G$6:$K$69,5,FALSE)</f>
        <v>0</v>
      </c>
      <c r="P2009" s="1" t="str">
        <f t="shared" si="189"/>
        <v>2D</v>
      </c>
      <c r="Q2009">
        <f t="shared" si="187"/>
        <v>3.7482865121324947E-2</v>
      </c>
      <c r="R2009" t="str">
        <f t="shared" si="190"/>
        <v>24B_0-D&amp;4.59%4.59@13</v>
      </c>
      <c r="S2009" t="str">
        <f t="shared" si="191"/>
        <v>2D-24B-VCS-Loc-22</v>
      </c>
      <c r="T2009" t="str">
        <f>IFERROR(IF(VLOOKUP(S2009,Bad!$A:$A,1,FALSE)='RAW2'!S2009,"yes","no"),"no")</f>
        <v>no</v>
      </c>
      <c r="U2009" t="str">
        <f>IFERROR(VLOOKUP(F2009,compounds!$A:$B,2,FALSE),"")</f>
        <v/>
      </c>
      <c r="V2009" t="str">
        <f>VLOOKUP(B2009,'volatile collection data'!$O:$P,2,FALSE)</f>
        <v>27.apr.22 24</v>
      </c>
    </row>
    <row r="2010" spans="1:22" x14ac:dyDescent="0.2">
      <c r="A2010" t="s">
        <v>365</v>
      </c>
      <c r="B2010" s="1" t="str">
        <f t="shared" si="188"/>
        <v>2D</v>
      </c>
      <c r="C2010">
        <v>36.276000000000003</v>
      </c>
      <c r="D2010">
        <f t="shared" si="186"/>
        <v>36.28</v>
      </c>
      <c r="E2010">
        <f>VLOOKUP(D2010,'Peak Combiner'!$A$5:$D$4980,4,FALSE)</f>
        <v>36.28</v>
      </c>
      <c r="F2010">
        <f>IFERROR(VLOOKUP(D2010,rt_comb!$A:$B,2,FALSE),D2010)</f>
        <v>36.28</v>
      </c>
      <c r="G2010">
        <v>4569302</v>
      </c>
      <c r="H2010">
        <f>SUMIFS($G:$G,$E:$E,18.51,'RAW2'!$A:$A,'RAW2'!A2010)</f>
        <v>62298328</v>
      </c>
      <c r="I2010" s="1" t="str">
        <f>VLOOKUP(A2010,'volatile collection data'!$G$6:$H$69,2,FALSE)</f>
        <v>D</v>
      </c>
      <c r="J2010" s="1">
        <f>VLOOKUP(A2010,'volatile collection data'!$G$6:$I$69,3,FALSE)</f>
        <v>2</v>
      </c>
      <c r="K2010" s="1" t="str">
        <f>VLOOKUP(A2010,'volatile collection data'!$G$6:$N$69,8,FALSE)</f>
        <v>24B</v>
      </c>
      <c r="L2010" s="1">
        <f>VLOOKUP(A2010,'volatile collection data'!$G$6:$J$69,4,FALSE)</f>
        <v>4.59</v>
      </c>
      <c r="M2010" s="1">
        <f>VLOOKUP($A2010,'volatile collection data'!$G$6:$M$69,6,FALSE)</f>
        <v>13</v>
      </c>
      <c r="N2010" s="1">
        <f>VLOOKUP($A2010,'volatile collection data'!$G$6:$M$69,7,FALSE)</f>
        <v>4.59</v>
      </c>
      <c r="O2010" s="1">
        <f>VLOOKUP(A2010,'volatile collection data'!$G$6:$K$69,5,FALSE)</f>
        <v>0</v>
      </c>
      <c r="P2010" s="1" t="str">
        <f t="shared" si="189"/>
        <v>2D</v>
      </c>
      <c r="Q2010">
        <f t="shared" si="187"/>
        <v>7.9897058538094243E-2</v>
      </c>
      <c r="R2010" t="str">
        <f t="shared" si="190"/>
        <v>24B_0-D&amp;4.59%4.59@13</v>
      </c>
      <c r="S2010" t="str">
        <f t="shared" si="191"/>
        <v>2D-24B-VCS-Loc-22</v>
      </c>
      <c r="T2010" t="str">
        <f>IFERROR(IF(VLOOKUP(S2010,Bad!$A:$A,1,FALSE)='RAW2'!S2010,"yes","no"),"no")</f>
        <v>no</v>
      </c>
      <c r="U2010" t="str">
        <f>IFERROR(VLOOKUP(F2010,compounds!$A:$B,2,FALSE),"")</f>
        <v/>
      </c>
      <c r="V2010" t="str">
        <f>VLOOKUP(B2010,'volatile collection data'!$O:$P,2,FALSE)</f>
        <v>27.apr.22 24</v>
      </c>
    </row>
    <row r="2011" spans="1:22" x14ac:dyDescent="0.2">
      <c r="A2011" t="s">
        <v>365</v>
      </c>
      <c r="B2011" s="1" t="str">
        <f t="shared" si="188"/>
        <v>2D</v>
      </c>
      <c r="C2011">
        <v>36.539000000000001</v>
      </c>
      <c r="D2011">
        <f t="shared" si="186"/>
        <v>36.54</v>
      </c>
      <c r="E2011">
        <f>VLOOKUP(D2011,'Peak Combiner'!$A$5:$D$4980,4,FALSE)</f>
        <v>36.54</v>
      </c>
      <c r="F2011">
        <f>IFERROR(VLOOKUP(D2011,rt_comb!$A:$B,2,FALSE),D2011)</f>
        <v>36.54</v>
      </c>
      <c r="G2011">
        <v>439793</v>
      </c>
      <c r="H2011">
        <f>SUMIFS($G:$G,$E:$E,18.51,'RAW2'!$A:$A,'RAW2'!A2011)</f>
        <v>62298328</v>
      </c>
      <c r="I2011" s="1" t="str">
        <f>VLOOKUP(A2011,'volatile collection data'!$G$6:$H$69,2,FALSE)</f>
        <v>D</v>
      </c>
      <c r="J2011" s="1">
        <f>VLOOKUP(A2011,'volatile collection data'!$G$6:$I$69,3,FALSE)</f>
        <v>2</v>
      </c>
      <c r="K2011" s="1" t="str">
        <f>VLOOKUP(A2011,'volatile collection data'!$G$6:$N$69,8,FALSE)</f>
        <v>24B</v>
      </c>
      <c r="L2011" s="1">
        <f>VLOOKUP(A2011,'volatile collection data'!$G$6:$J$69,4,FALSE)</f>
        <v>4.59</v>
      </c>
      <c r="M2011" s="1">
        <f>VLOOKUP($A2011,'volatile collection data'!$G$6:$M$69,6,FALSE)</f>
        <v>13</v>
      </c>
      <c r="N2011" s="1">
        <f>VLOOKUP($A2011,'volatile collection data'!$G$6:$M$69,7,FALSE)</f>
        <v>4.59</v>
      </c>
      <c r="O2011" s="1">
        <f>VLOOKUP(A2011,'volatile collection data'!$G$6:$K$69,5,FALSE)</f>
        <v>0</v>
      </c>
      <c r="P2011" s="1" t="str">
        <f t="shared" si="189"/>
        <v>2D</v>
      </c>
      <c r="Q2011">
        <f t="shared" si="187"/>
        <v>7.6900513613773125E-3</v>
      </c>
      <c r="R2011" t="str">
        <f t="shared" si="190"/>
        <v>24B_0-D&amp;4.59%4.59@13</v>
      </c>
      <c r="S2011" t="str">
        <f t="shared" si="191"/>
        <v>2D-24B-VCS-Loc-22</v>
      </c>
      <c r="T2011" t="str">
        <f>IFERROR(IF(VLOOKUP(S2011,Bad!$A:$A,1,FALSE)='RAW2'!S2011,"yes","no"),"no")</f>
        <v>no</v>
      </c>
      <c r="U2011" t="str">
        <f>IFERROR(VLOOKUP(F2011,compounds!$A:$B,2,FALSE),"")</f>
        <v/>
      </c>
      <c r="V2011" t="str">
        <f>VLOOKUP(B2011,'volatile collection data'!$O:$P,2,FALSE)</f>
        <v>27.apr.22 24</v>
      </c>
    </row>
    <row r="2012" spans="1:22" x14ac:dyDescent="0.2">
      <c r="A2012" t="s">
        <v>365</v>
      </c>
      <c r="B2012" s="1" t="str">
        <f t="shared" si="188"/>
        <v>2D</v>
      </c>
      <c r="C2012">
        <v>36.588999999999999</v>
      </c>
      <c r="D2012">
        <f t="shared" si="186"/>
        <v>36.590000000000003</v>
      </c>
      <c r="E2012">
        <f>VLOOKUP(D2012,'Peak Combiner'!$A$5:$D$4980,4,FALSE)</f>
        <v>36.590000000000003</v>
      </c>
      <c r="F2012">
        <f>IFERROR(VLOOKUP(D2012,rt_comb!$A:$B,2,FALSE),D2012)</f>
        <v>36.590000000000003</v>
      </c>
      <c r="G2012">
        <v>1528505</v>
      </c>
      <c r="H2012">
        <f>SUMIFS($G:$G,$E:$E,18.51,'RAW2'!$A:$A,'RAW2'!A2012)</f>
        <v>62298328</v>
      </c>
      <c r="I2012" s="1" t="str">
        <f>VLOOKUP(A2012,'volatile collection data'!$G$6:$H$69,2,FALSE)</f>
        <v>D</v>
      </c>
      <c r="J2012" s="1">
        <f>VLOOKUP(A2012,'volatile collection data'!$G$6:$I$69,3,FALSE)</f>
        <v>2</v>
      </c>
      <c r="K2012" s="1" t="str">
        <f>VLOOKUP(A2012,'volatile collection data'!$G$6:$N$69,8,FALSE)</f>
        <v>24B</v>
      </c>
      <c r="L2012" s="1">
        <f>VLOOKUP(A2012,'volatile collection data'!$G$6:$J$69,4,FALSE)</f>
        <v>4.59</v>
      </c>
      <c r="M2012" s="1">
        <f>VLOOKUP($A2012,'volatile collection data'!$G$6:$M$69,6,FALSE)</f>
        <v>13</v>
      </c>
      <c r="N2012" s="1">
        <f>VLOOKUP($A2012,'volatile collection data'!$G$6:$M$69,7,FALSE)</f>
        <v>4.59</v>
      </c>
      <c r="O2012" s="1">
        <f>VLOOKUP(A2012,'volatile collection data'!$G$6:$K$69,5,FALSE)</f>
        <v>0</v>
      </c>
      <c r="P2012" s="1" t="str">
        <f t="shared" si="189"/>
        <v>2D</v>
      </c>
      <c r="Q2012">
        <f t="shared" si="187"/>
        <v>2.6726850941515733E-2</v>
      </c>
      <c r="R2012" t="str">
        <f t="shared" si="190"/>
        <v>24B_0-D&amp;4.59%4.59@13</v>
      </c>
      <c r="S2012" t="str">
        <f t="shared" si="191"/>
        <v>2D-24B-VCS-Loc-22</v>
      </c>
      <c r="T2012" t="str">
        <f>IFERROR(IF(VLOOKUP(S2012,Bad!$A:$A,1,FALSE)='RAW2'!S2012,"yes","no"),"no")</f>
        <v>no</v>
      </c>
      <c r="U2012" t="str">
        <f>IFERROR(VLOOKUP(F2012,compounds!$A:$B,2,FALSE),"")</f>
        <v/>
      </c>
      <c r="V2012" t="str">
        <f>VLOOKUP(B2012,'volatile collection data'!$O:$P,2,FALSE)</f>
        <v>27.apr.22 24</v>
      </c>
    </row>
    <row r="2013" spans="1:22" x14ac:dyDescent="0.2">
      <c r="A2013" t="s">
        <v>365</v>
      </c>
      <c r="B2013" s="1" t="str">
        <f t="shared" si="188"/>
        <v>2D</v>
      </c>
      <c r="C2013">
        <v>36.661000000000001</v>
      </c>
      <c r="D2013">
        <f t="shared" si="186"/>
        <v>36.659999999999997</v>
      </c>
      <c r="E2013">
        <f>VLOOKUP(D2013,'Peak Combiner'!$A$5:$D$4980,4,FALSE)</f>
        <v>36.65</v>
      </c>
      <c r="F2013">
        <f>IFERROR(VLOOKUP(D2013,rt_comb!$A:$B,2,FALSE),D2013)</f>
        <v>36.659999999999997</v>
      </c>
      <c r="G2013">
        <v>1039685</v>
      </c>
      <c r="H2013">
        <f>SUMIFS($G:$G,$E:$E,18.51,'RAW2'!$A:$A,'RAW2'!A2013)</f>
        <v>62298328</v>
      </c>
      <c r="I2013" s="1" t="str">
        <f>VLOOKUP(A2013,'volatile collection data'!$G$6:$H$69,2,FALSE)</f>
        <v>D</v>
      </c>
      <c r="J2013" s="1">
        <f>VLOOKUP(A2013,'volatile collection data'!$G$6:$I$69,3,FALSE)</f>
        <v>2</v>
      </c>
      <c r="K2013" s="1" t="str">
        <f>VLOOKUP(A2013,'volatile collection data'!$G$6:$N$69,8,FALSE)</f>
        <v>24B</v>
      </c>
      <c r="L2013" s="1">
        <f>VLOOKUP(A2013,'volatile collection data'!$G$6:$J$69,4,FALSE)</f>
        <v>4.59</v>
      </c>
      <c r="M2013" s="1">
        <f>VLOOKUP($A2013,'volatile collection data'!$G$6:$M$69,6,FALSE)</f>
        <v>13</v>
      </c>
      <c r="N2013" s="1">
        <f>VLOOKUP($A2013,'volatile collection data'!$G$6:$M$69,7,FALSE)</f>
        <v>4.59</v>
      </c>
      <c r="O2013" s="1">
        <f>VLOOKUP(A2013,'volatile collection data'!$G$6:$K$69,5,FALSE)</f>
        <v>0</v>
      </c>
      <c r="P2013" s="1" t="str">
        <f t="shared" si="189"/>
        <v>2D</v>
      </c>
      <c r="Q2013">
        <f t="shared" si="187"/>
        <v>1.8179532301909242E-2</v>
      </c>
      <c r="R2013" t="str">
        <f t="shared" si="190"/>
        <v>24B_0-D&amp;4.59%4.59@13</v>
      </c>
      <c r="S2013" t="str">
        <f t="shared" si="191"/>
        <v>2D-24B-VCS-Loc-22</v>
      </c>
      <c r="T2013" t="str">
        <f>IFERROR(IF(VLOOKUP(S2013,Bad!$A:$A,1,FALSE)='RAW2'!S2013,"yes","no"),"no")</f>
        <v>no</v>
      </c>
      <c r="U2013" t="str">
        <f>IFERROR(VLOOKUP(F2013,compounds!$A:$B,2,FALSE),"")</f>
        <v/>
      </c>
      <c r="V2013" t="str">
        <f>VLOOKUP(B2013,'volatile collection data'!$O:$P,2,FALSE)</f>
        <v>27.apr.22 24</v>
      </c>
    </row>
    <row r="2014" spans="1:22" x14ac:dyDescent="0.2">
      <c r="A2014" t="s">
        <v>365</v>
      </c>
      <c r="B2014" s="1" t="str">
        <f t="shared" si="188"/>
        <v>2D</v>
      </c>
      <c r="C2014">
        <v>36.734999999999999</v>
      </c>
      <c r="D2014">
        <f t="shared" si="186"/>
        <v>36.74</v>
      </c>
      <c r="E2014">
        <f>VLOOKUP(D2014,'Peak Combiner'!$A$5:$D$4980,4,FALSE)</f>
        <v>36.72</v>
      </c>
      <c r="F2014">
        <f>IFERROR(VLOOKUP(D2014,rt_comb!$A:$B,2,FALSE),D2014)</f>
        <v>36.74</v>
      </c>
      <c r="G2014">
        <v>581045</v>
      </c>
      <c r="H2014">
        <f>SUMIFS($G:$G,$E:$E,18.51,'RAW2'!$A:$A,'RAW2'!A2014)</f>
        <v>62298328</v>
      </c>
      <c r="I2014" s="1" t="str">
        <f>VLOOKUP(A2014,'volatile collection data'!$G$6:$H$69,2,FALSE)</f>
        <v>D</v>
      </c>
      <c r="J2014" s="1">
        <f>VLOOKUP(A2014,'volatile collection data'!$G$6:$I$69,3,FALSE)</f>
        <v>2</v>
      </c>
      <c r="K2014" s="1" t="str">
        <f>VLOOKUP(A2014,'volatile collection data'!$G$6:$N$69,8,FALSE)</f>
        <v>24B</v>
      </c>
      <c r="L2014" s="1">
        <f>VLOOKUP(A2014,'volatile collection data'!$G$6:$J$69,4,FALSE)</f>
        <v>4.59</v>
      </c>
      <c r="M2014" s="1">
        <f>VLOOKUP($A2014,'volatile collection data'!$G$6:$M$69,6,FALSE)</f>
        <v>13</v>
      </c>
      <c r="N2014" s="1">
        <f>VLOOKUP($A2014,'volatile collection data'!$G$6:$M$69,7,FALSE)</f>
        <v>4.59</v>
      </c>
      <c r="O2014" s="1">
        <f>VLOOKUP(A2014,'volatile collection data'!$G$6:$K$69,5,FALSE)</f>
        <v>0</v>
      </c>
      <c r="P2014" s="1" t="str">
        <f t="shared" si="189"/>
        <v>2D</v>
      </c>
      <c r="Q2014">
        <f t="shared" si="187"/>
        <v>1.0159929542469937E-2</v>
      </c>
      <c r="R2014" t="str">
        <f t="shared" si="190"/>
        <v>24B_0-D&amp;4.59%4.59@13</v>
      </c>
      <c r="S2014" t="str">
        <f t="shared" si="191"/>
        <v>2D-24B-VCS-Loc-22</v>
      </c>
      <c r="T2014" t="str">
        <f>IFERROR(IF(VLOOKUP(S2014,Bad!$A:$A,1,FALSE)='RAW2'!S2014,"yes","no"),"no")</f>
        <v>no</v>
      </c>
      <c r="U2014" t="str">
        <f>IFERROR(VLOOKUP(F2014,compounds!$A:$B,2,FALSE),"")</f>
        <v/>
      </c>
      <c r="V2014" t="str">
        <f>VLOOKUP(B2014,'volatile collection data'!$O:$P,2,FALSE)</f>
        <v>27.apr.22 24</v>
      </c>
    </row>
    <row r="2015" spans="1:22" x14ac:dyDescent="0.2">
      <c r="A2015" t="s">
        <v>365</v>
      </c>
      <c r="B2015" s="1" t="str">
        <f t="shared" si="188"/>
        <v>2D</v>
      </c>
      <c r="C2015">
        <v>37.015000000000001</v>
      </c>
      <c r="D2015">
        <f t="shared" si="186"/>
        <v>37.020000000000003</v>
      </c>
      <c r="E2015">
        <f>VLOOKUP(D2015,'Peak Combiner'!$A$5:$D$4980,4,FALSE)</f>
        <v>37.020000000000003</v>
      </c>
      <c r="F2015">
        <f>IFERROR(VLOOKUP(D2015,rt_comb!$A:$B,2,FALSE),D2015)</f>
        <v>37.020000000000003</v>
      </c>
      <c r="G2015">
        <v>416214</v>
      </c>
      <c r="H2015">
        <f>SUMIFS($G:$G,$E:$E,18.51,'RAW2'!$A:$A,'RAW2'!A2015)</f>
        <v>62298328</v>
      </c>
      <c r="I2015" s="1" t="str">
        <f>VLOOKUP(A2015,'volatile collection data'!$G$6:$H$69,2,FALSE)</f>
        <v>D</v>
      </c>
      <c r="J2015" s="1">
        <f>VLOOKUP(A2015,'volatile collection data'!$G$6:$I$69,3,FALSE)</f>
        <v>2</v>
      </c>
      <c r="K2015" s="1" t="str">
        <f>VLOOKUP(A2015,'volatile collection data'!$G$6:$N$69,8,FALSE)</f>
        <v>24B</v>
      </c>
      <c r="L2015" s="1">
        <f>VLOOKUP(A2015,'volatile collection data'!$G$6:$J$69,4,FALSE)</f>
        <v>4.59</v>
      </c>
      <c r="M2015" s="1">
        <f>VLOOKUP($A2015,'volatile collection data'!$G$6:$M$69,6,FALSE)</f>
        <v>13</v>
      </c>
      <c r="N2015" s="1">
        <f>VLOOKUP($A2015,'volatile collection data'!$G$6:$M$69,7,FALSE)</f>
        <v>4.59</v>
      </c>
      <c r="O2015" s="1">
        <f>VLOOKUP(A2015,'volatile collection data'!$G$6:$K$69,5,FALSE)</f>
        <v>0</v>
      </c>
      <c r="P2015" s="1" t="str">
        <f t="shared" si="189"/>
        <v>2D</v>
      </c>
      <c r="Q2015">
        <f t="shared" si="187"/>
        <v>7.2777580300830086E-3</v>
      </c>
      <c r="R2015" t="str">
        <f t="shared" si="190"/>
        <v>24B_0-D&amp;4.59%4.59@13</v>
      </c>
      <c r="S2015" t="str">
        <f t="shared" si="191"/>
        <v>2D-24B-VCS-Loc-22</v>
      </c>
      <c r="T2015" t="str">
        <f>IFERROR(IF(VLOOKUP(S2015,Bad!$A:$A,1,FALSE)='RAW2'!S2015,"yes","no"),"no")</f>
        <v>no</v>
      </c>
      <c r="U2015" t="str">
        <f>IFERROR(VLOOKUP(F2015,compounds!$A:$B,2,FALSE),"")</f>
        <v/>
      </c>
      <c r="V2015" t="str">
        <f>VLOOKUP(B2015,'volatile collection data'!$O:$P,2,FALSE)</f>
        <v>27.apr.22 24</v>
      </c>
    </row>
    <row r="2016" spans="1:22" x14ac:dyDescent="0.2">
      <c r="A2016" t="s">
        <v>365</v>
      </c>
      <c r="B2016" s="1" t="str">
        <f t="shared" si="188"/>
        <v>2D</v>
      </c>
      <c r="C2016">
        <v>37.241999999999997</v>
      </c>
      <c r="D2016">
        <f t="shared" si="186"/>
        <v>37.24</v>
      </c>
      <c r="E2016">
        <f>VLOOKUP(D2016,'Peak Combiner'!$A$5:$D$4980,4,FALSE)</f>
        <v>37.24</v>
      </c>
      <c r="F2016">
        <f>IFERROR(VLOOKUP(D2016,rt_comb!$A:$B,2,FALSE),D2016)</f>
        <v>37.24</v>
      </c>
      <c r="G2016">
        <v>518680</v>
      </c>
      <c r="H2016">
        <f>SUMIFS($G:$G,$E:$E,18.51,'RAW2'!$A:$A,'RAW2'!A2016)</f>
        <v>62298328</v>
      </c>
      <c r="I2016" s="1" t="str">
        <f>VLOOKUP(A2016,'volatile collection data'!$G$6:$H$69,2,FALSE)</f>
        <v>D</v>
      </c>
      <c r="J2016" s="1">
        <f>VLOOKUP(A2016,'volatile collection data'!$G$6:$I$69,3,FALSE)</f>
        <v>2</v>
      </c>
      <c r="K2016" s="1" t="str">
        <f>VLOOKUP(A2016,'volatile collection data'!$G$6:$N$69,8,FALSE)</f>
        <v>24B</v>
      </c>
      <c r="L2016" s="1">
        <f>VLOOKUP(A2016,'volatile collection data'!$G$6:$J$69,4,FALSE)</f>
        <v>4.59</v>
      </c>
      <c r="M2016" s="1">
        <f>VLOOKUP($A2016,'volatile collection data'!$G$6:$M$69,6,FALSE)</f>
        <v>13</v>
      </c>
      <c r="N2016" s="1">
        <f>VLOOKUP($A2016,'volatile collection data'!$G$6:$M$69,7,FALSE)</f>
        <v>4.59</v>
      </c>
      <c r="O2016" s="1">
        <f>VLOOKUP(A2016,'volatile collection data'!$G$6:$K$69,5,FALSE)</f>
        <v>0</v>
      </c>
      <c r="P2016" s="1" t="str">
        <f t="shared" si="189"/>
        <v>2D</v>
      </c>
      <c r="Q2016">
        <f t="shared" si="187"/>
        <v>9.0694391227672654E-3</v>
      </c>
      <c r="R2016" t="str">
        <f t="shared" si="190"/>
        <v>24B_0-D&amp;4.59%4.59@13</v>
      </c>
      <c r="S2016" t="str">
        <f t="shared" si="191"/>
        <v>2D-24B-VCS-Loc-22</v>
      </c>
      <c r="T2016" t="str">
        <f>IFERROR(IF(VLOOKUP(S2016,Bad!$A:$A,1,FALSE)='RAW2'!S2016,"yes","no"),"no")</f>
        <v>no</v>
      </c>
      <c r="U2016" t="str">
        <f>IFERROR(VLOOKUP(F2016,compounds!$A:$B,2,FALSE),"")</f>
        <v/>
      </c>
      <c r="V2016" t="str">
        <f>VLOOKUP(B2016,'volatile collection data'!$O:$P,2,FALSE)</f>
        <v>27.apr.22 24</v>
      </c>
    </row>
    <row r="2017" spans="1:22" x14ac:dyDescent="0.2">
      <c r="A2017" t="s">
        <v>365</v>
      </c>
      <c r="B2017" s="1" t="str">
        <f t="shared" si="188"/>
        <v>2D</v>
      </c>
      <c r="C2017">
        <v>37.295999999999999</v>
      </c>
      <c r="D2017">
        <f t="shared" si="186"/>
        <v>37.299999999999997</v>
      </c>
      <c r="E2017">
        <f>VLOOKUP(D2017,'Peak Combiner'!$A$5:$D$4980,4,FALSE)</f>
        <v>37.24</v>
      </c>
      <c r="F2017">
        <f>IFERROR(VLOOKUP(D2017,rt_comb!$A:$B,2,FALSE),D2017)</f>
        <v>37.299999999999997</v>
      </c>
      <c r="G2017">
        <v>956215</v>
      </c>
      <c r="H2017">
        <f>SUMIFS($G:$G,$E:$E,18.51,'RAW2'!$A:$A,'RAW2'!A2017)</f>
        <v>62298328</v>
      </c>
      <c r="I2017" s="1" t="str">
        <f>VLOOKUP(A2017,'volatile collection data'!$G$6:$H$69,2,FALSE)</f>
        <v>D</v>
      </c>
      <c r="J2017" s="1">
        <f>VLOOKUP(A2017,'volatile collection data'!$G$6:$I$69,3,FALSE)</f>
        <v>2</v>
      </c>
      <c r="K2017" s="1" t="str">
        <f>VLOOKUP(A2017,'volatile collection data'!$G$6:$N$69,8,FALSE)</f>
        <v>24B</v>
      </c>
      <c r="L2017" s="1">
        <f>VLOOKUP(A2017,'volatile collection data'!$G$6:$J$69,4,FALSE)</f>
        <v>4.59</v>
      </c>
      <c r="M2017" s="1">
        <f>VLOOKUP($A2017,'volatile collection data'!$G$6:$M$69,6,FALSE)</f>
        <v>13</v>
      </c>
      <c r="N2017" s="1">
        <f>VLOOKUP($A2017,'volatile collection data'!$G$6:$M$69,7,FALSE)</f>
        <v>4.59</v>
      </c>
      <c r="O2017" s="1">
        <f>VLOOKUP(A2017,'volatile collection data'!$G$6:$K$69,5,FALSE)</f>
        <v>0</v>
      </c>
      <c r="P2017" s="1" t="str">
        <f t="shared" si="189"/>
        <v>2D</v>
      </c>
      <c r="Q2017">
        <f t="shared" si="187"/>
        <v>1.672000796401809E-2</v>
      </c>
      <c r="R2017" t="str">
        <f t="shared" si="190"/>
        <v>24B_0-D&amp;4.59%4.59@13</v>
      </c>
      <c r="S2017" t="str">
        <f t="shared" si="191"/>
        <v>2D-24B-VCS-Loc-22</v>
      </c>
      <c r="T2017" t="str">
        <f>IFERROR(IF(VLOOKUP(S2017,Bad!$A:$A,1,FALSE)='RAW2'!S2017,"yes","no"),"no")</f>
        <v>no</v>
      </c>
      <c r="U2017" t="str">
        <f>IFERROR(VLOOKUP(F2017,compounds!$A:$B,2,FALSE),"")</f>
        <v/>
      </c>
      <c r="V2017" t="str">
        <f>VLOOKUP(B2017,'volatile collection data'!$O:$P,2,FALSE)</f>
        <v>27.apr.22 24</v>
      </c>
    </row>
    <row r="2018" spans="1:22" x14ac:dyDescent="0.2">
      <c r="A2018" t="s">
        <v>365</v>
      </c>
      <c r="B2018" s="1" t="str">
        <f t="shared" si="188"/>
        <v>2D</v>
      </c>
      <c r="C2018">
        <v>37.375999999999998</v>
      </c>
      <c r="D2018">
        <f t="shared" si="186"/>
        <v>37.380000000000003</v>
      </c>
      <c r="E2018">
        <f>VLOOKUP(D2018,'Peak Combiner'!$A$5:$D$4980,4,FALSE)</f>
        <v>37.380000000000003</v>
      </c>
      <c r="F2018">
        <f>IFERROR(VLOOKUP(D2018,rt_comb!$A:$B,2,FALSE),D2018)</f>
        <v>37.380000000000003</v>
      </c>
      <c r="G2018">
        <v>1121118</v>
      </c>
      <c r="H2018">
        <f>SUMIFS($G:$G,$E:$E,18.51,'RAW2'!$A:$A,'RAW2'!A2018)</f>
        <v>62298328</v>
      </c>
      <c r="I2018" s="1" t="str">
        <f>VLOOKUP(A2018,'volatile collection data'!$G$6:$H$69,2,FALSE)</f>
        <v>D</v>
      </c>
      <c r="J2018" s="1">
        <f>VLOOKUP(A2018,'volatile collection data'!$G$6:$I$69,3,FALSE)</f>
        <v>2</v>
      </c>
      <c r="K2018" s="1" t="str">
        <f>VLOOKUP(A2018,'volatile collection data'!$G$6:$N$69,8,FALSE)</f>
        <v>24B</v>
      </c>
      <c r="L2018" s="1">
        <f>VLOOKUP(A2018,'volatile collection data'!$G$6:$J$69,4,FALSE)</f>
        <v>4.59</v>
      </c>
      <c r="M2018" s="1">
        <f>VLOOKUP($A2018,'volatile collection data'!$G$6:$M$69,6,FALSE)</f>
        <v>13</v>
      </c>
      <c r="N2018" s="1">
        <f>VLOOKUP($A2018,'volatile collection data'!$G$6:$M$69,7,FALSE)</f>
        <v>4.59</v>
      </c>
      <c r="O2018" s="1">
        <f>VLOOKUP(A2018,'volatile collection data'!$G$6:$K$69,5,FALSE)</f>
        <v>0</v>
      </c>
      <c r="P2018" s="1" t="str">
        <f t="shared" si="189"/>
        <v>2D</v>
      </c>
      <c r="Q2018">
        <f t="shared" si="187"/>
        <v>1.9603438440731456E-2</v>
      </c>
      <c r="R2018" t="str">
        <f t="shared" si="190"/>
        <v>24B_0-D&amp;4.59%4.59@13</v>
      </c>
      <c r="S2018" t="str">
        <f t="shared" si="191"/>
        <v>2D-24B-VCS-Loc-22</v>
      </c>
      <c r="T2018" t="str">
        <f>IFERROR(IF(VLOOKUP(S2018,Bad!$A:$A,1,FALSE)='RAW2'!S2018,"yes","no"),"no")</f>
        <v>no</v>
      </c>
      <c r="U2018" t="str">
        <f>IFERROR(VLOOKUP(F2018,compounds!$A:$B,2,FALSE),"")</f>
        <v/>
      </c>
      <c r="V2018" t="str">
        <f>VLOOKUP(B2018,'volatile collection data'!$O:$P,2,FALSE)</f>
        <v>27.apr.22 24</v>
      </c>
    </row>
    <row r="2019" spans="1:22" x14ac:dyDescent="0.2">
      <c r="A2019" t="s">
        <v>365</v>
      </c>
      <c r="B2019" s="1" t="str">
        <f t="shared" si="188"/>
        <v>2D</v>
      </c>
      <c r="C2019">
        <v>37.584000000000003</v>
      </c>
      <c r="D2019">
        <f t="shared" si="186"/>
        <v>37.58</v>
      </c>
      <c r="E2019">
        <f>VLOOKUP(D2019,'Peak Combiner'!$A$5:$D$4980,4,FALSE)</f>
        <v>37.58</v>
      </c>
      <c r="F2019">
        <f>IFERROR(VLOOKUP(D2019,rt_comb!$A:$B,2,FALSE),D2019)</f>
        <v>37.58</v>
      </c>
      <c r="G2019">
        <v>799235</v>
      </c>
      <c r="H2019">
        <f>SUMIFS($G:$G,$E:$E,18.51,'RAW2'!$A:$A,'RAW2'!A2019)</f>
        <v>62298328</v>
      </c>
      <c r="I2019" s="1" t="str">
        <f>VLOOKUP(A2019,'volatile collection data'!$G$6:$H$69,2,FALSE)</f>
        <v>D</v>
      </c>
      <c r="J2019" s="1">
        <f>VLOOKUP(A2019,'volatile collection data'!$G$6:$I$69,3,FALSE)</f>
        <v>2</v>
      </c>
      <c r="K2019" s="1" t="str">
        <f>VLOOKUP(A2019,'volatile collection data'!$G$6:$N$69,8,FALSE)</f>
        <v>24B</v>
      </c>
      <c r="L2019" s="1">
        <f>VLOOKUP(A2019,'volatile collection data'!$G$6:$J$69,4,FALSE)</f>
        <v>4.59</v>
      </c>
      <c r="M2019" s="1">
        <f>VLOOKUP($A2019,'volatile collection data'!$G$6:$M$69,6,FALSE)</f>
        <v>13</v>
      </c>
      <c r="N2019" s="1">
        <f>VLOOKUP($A2019,'volatile collection data'!$G$6:$M$69,7,FALSE)</f>
        <v>4.59</v>
      </c>
      <c r="O2019" s="1">
        <f>VLOOKUP(A2019,'volatile collection data'!$G$6:$K$69,5,FALSE)</f>
        <v>0</v>
      </c>
      <c r="P2019" s="1" t="str">
        <f t="shared" si="189"/>
        <v>2D</v>
      </c>
      <c r="Q2019">
        <f t="shared" si="187"/>
        <v>1.3975116020060338E-2</v>
      </c>
      <c r="R2019" t="str">
        <f t="shared" si="190"/>
        <v>24B_0-D&amp;4.59%4.59@13</v>
      </c>
      <c r="S2019" t="str">
        <f t="shared" si="191"/>
        <v>2D-24B-VCS-Loc-22</v>
      </c>
      <c r="T2019" t="str">
        <f>IFERROR(IF(VLOOKUP(S2019,Bad!$A:$A,1,FALSE)='RAW2'!S2019,"yes","no"),"no")</f>
        <v>no</v>
      </c>
      <c r="U2019" t="str">
        <f>IFERROR(VLOOKUP(F2019,compounds!$A:$B,2,FALSE),"")</f>
        <v/>
      </c>
      <c r="V2019" t="str">
        <f>VLOOKUP(B2019,'volatile collection data'!$O:$P,2,FALSE)</f>
        <v>27.apr.22 24</v>
      </c>
    </row>
    <row r="2020" spans="1:22" x14ac:dyDescent="0.2">
      <c r="A2020" t="s">
        <v>365</v>
      </c>
      <c r="B2020" s="1" t="str">
        <f t="shared" si="188"/>
        <v>2D</v>
      </c>
      <c r="C2020">
        <v>37.677999999999997</v>
      </c>
      <c r="D2020">
        <f t="shared" si="186"/>
        <v>37.68</v>
      </c>
      <c r="E2020">
        <f>VLOOKUP(D2020,'Peak Combiner'!$A$5:$D$4980,4,FALSE)</f>
        <v>37.67</v>
      </c>
      <c r="F2020">
        <f>IFERROR(VLOOKUP(D2020,rt_comb!$A:$B,2,FALSE),D2020)</f>
        <v>37.68</v>
      </c>
      <c r="G2020">
        <v>2501280</v>
      </c>
      <c r="H2020">
        <f>SUMIFS($G:$G,$E:$E,18.51,'RAW2'!$A:$A,'RAW2'!A2020)</f>
        <v>62298328</v>
      </c>
      <c r="I2020" s="1" t="str">
        <f>VLOOKUP(A2020,'volatile collection data'!$G$6:$H$69,2,FALSE)</f>
        <v>D</v>
      </c>
      <c r="J2020" s="1">
        <f>VLOOKUP(A2020,'volatile collection data'!$G$6:$I$69,3,FALSE)</f>
        <v>2</v>
      </c>
      <c r="K2020" s="1" t="str">
        <f>VLOOKUP(A2020,'volatile collection data'!$G$6:$N$69,8,FALSE)</f>
        <v>24B</v>
      </c>
      <c r="L2020" s="1">
        <f>VLOOKUP(A2020,'volatile collection data'!$G$6:$J$69,4,FALSE)</f>
        <v>4.59</v>
      </c>
      <c r="M2020" s="1">
        <f>VLOOKUP($A2020,'volatile collection data'!$G$6:$M$69,6,FALSE)</f>
        <v>13</v>
      </c>
      <c r="N2020" s="1">
        <f>VLOOKUP($A2020,'volatile collection data'!$G$6:$M$69,7,FALSE)</f>
        <v>4.59</v>
      </c>
      <c r="O2020" s="1">
        <f>VLOOKUP(A2020,'volatile collection data'!$G$6:$K$69,5,FALSE)</f>
        <v>0</v>
      </c>
      <c r="P2020" s="1" t="str">
        <f t="shared" si="189"/>
        <v>2D</v>
      </c>
      <c r="Q2020">
        <f t="shared" si="187"/>
        <v>4.3736420700615619E-2</v>
      </c>
      <c r="R2020" t="str">
        <f t="shared" si="190"/>
        <v>24B_0-D&amp;4.59%4.59@13</v>
      </c>
      <c r="S2020" t="str">
        <f t="shared" si="191"/>
        <v>2D-24B-VCS-Loc-22</v>
      </c>
      <c r="T2020" t="str">
        <f>IFERROR(IF(VLOOKUP(S2020,Bad!$A:$A,1,FALSE)='RAW2'!S2020,"yes","no"),"no")</f>
        <v>no</v>
      </c>
      <c r="U2020" t="str">
        <f>IFERROR(VLOOKUP(F2020,compounds!$A:$B,2,FALSE),"")</f>
        <v/>
      </c>
      <c r="V2020" t="str">
        <f>VLOOKUP(B2020,'volatile collection data'!$O:$P,2,FALSE)</f>
        <v>27.apr.22 24</v>
      </c>
    </row>
    <row r="2021" spans="1:22" x14ac:dyDescent="0.2">
      <c r="A2021" t="s">
        <v>365</v>
      </c>
      <c r="B2021" s="1" t="str">
        <f t="shared" si="188"/>
        <v>2D</v>
      </c>
      <c r="C2021">
        <v>37.716999999999999</v>
      </c>
      <c r="D2021">
        <f t="shared" si="186"/>
        <v>37.72</v>
      </c>
      <c r="E2021">
        <f>VLOOKUP(D2021,'Peak Combiner'!$A$5:$D$4980,4,FALSE)</f>
        <v>37.67</v>
      </c>
      <c r="F2021">
        <f>IFERROR(VLOOKUP(D2021,rt_comb!$A:$B,2,FALSE),D2021)</f>
        <v>37.72</v>
      </c>
      <c r="G2021">
        <v>3926682</v>
      </c>
      <c r="H2021">
        <f>SUMIFS($G:$G,$E:$E,18.51,'RAW2'!$A:$A,'RAW2'!A2021)</f>
        <v>62298328</v>
      </c>
      <c r="I2021" s="1" t="str">
        <f>VLOOKUP(A2021,'volatile collection data'!$G$6:$H$69,2,FALSE)</f>
        <v>D</v>
      </c>
      <c r="J2021" s="1">
        <f>VLOOKUP(A2021,'volatile collection data'!$G$6:$I$69,3,FALSE)</f>
        <v>2</v>
      </c>
      <c r="K2021" s="1" t="str">
        <f>VLOOKUP(A2021,'volatile collection data'!$G$6:$N$69,8,FALSE)</f>
        <v>24B</v>
      </c>
      <c r="L2021" s="1">
        <f>VLOOKUP(A2021,'volatile collection data'!$G$6:$J$69,4,FALSE)</f>
        <v>4.59</v>
      </c>
      <c r="M2021" s="1">
        <f>VLOOKUP($A2021,'volatile collection data'!$G$6:$M$69,6,FALSE)</f>
        <v>13</v>
      </c>
      <c r="N2021" s="1">
        <f>VLOOKUP($A2021,'volatile collection data'!$G$6:$M$69,7,FALSE)</f>
        <v>4.59</v>
      </c>
      <c r="O2021" s="1">
        <f>VLOOKUP(A2021,'volatile collection data'!$G$6:$K$69,5,FALSE)</f>
        <v>0</v>
      </c>
      <c r="P2021" s="1" t="str">
        <f t="shared" si="189"/>
        <v>2D</v>
      </c>
      <c r="Q2021">
        <f t="shared" si="187"/>
        <v>6.8660452212281217E-2</v>
      </c>
      <c r="R2021" t="str">
        <f t="shared" si="190"/>
        <v>24B_0-D&amp;4.59%4.59@13</v>
      </c>
      <c r="S2021" t="str">
        <f t="shared" si="191"/>
        <v>2D-24B-VCS-Loc-22</v>
      </c>
      <c r="T2021" t="str">
        <f>IFERROR(IF(VLOOKUP(S2021,Bad!$A:$A,1,FALSE)='RAW2'!S2021,"yes","no"),"no")</f>
        <v>no</v>
      </c>
      <c r="U2021" t="str">
        <f>IFERROR(VLOOKUP(F2021,compounds!$A:$B,2,FALSE),"")</f>
        <v/>
      </c>
      <c r="V2021" t="str">
        <f>VLOOKUP(B2021,'volatile collection data'!$O:$P,2,FALSE)</f>
        <v>27.apr.22 24</v>
      </c>
    </row>
    <row r="2022" spans="1:22" x14ac:dyDescent="0.2">
      <c r="A2022" t="s">
        <v>365</v>
      </c>
      <c r="B2022" s="1" t="str">
        <f t="shared" si="188"/>
        <v>2D</v>
      </c>
      <c r="C2022">
        <v>37.991999999999997</v>
      </c>
      <c r="D2022">
        <f t="shared" si="186"/>
        <v>37.99</v>
      </c>
      <c r="E2022">
        <f>VLOOKUP(D2022,'Peak Combiner'!$A$5:$D$4980,4,FALSE)</f>
        <v>37.99</v>
      </c>
      <c r="F2022">
        <f>IFERROR(VLOOKUP(D2022,rt_comb!$A:$B,2,FALSE),D2022)</f>
        <v>37.99</v>
      </c>
      <c r="G2022">
        <v>3859067</v>
      </c>
      <c r="H2022">
        <f>SUMIFS($G:$G,$E:$E,18.51,'RAW2'!$A:$A,'RAW2'!A2022)</f>
        <v>62298328</v>
      </c>
      <c r="I2022" s="1" t="str">
        <f>VLOOKUP(A2022,'volatile collection data'!$G$6:$H$69,2,FALSE)</f>
        <v>D</v>
      </c>
      <c r="J2022" s="1">
        <f>VLOOKUP(A2022,'volatile collection data'!$G$6:$I$69,3,FALSE)</f>
        <v>2</v>
      </c>
      <c r="K2022" s="1" t="str">
        <f>VLOOKUP(A2022,'volatile collection data'!$G$6:$N$69,8,FALSE)</f>
        <v>24B</v>
      </c>
      <c r="L2022" s="1">
        <f>VLOOKUP(A2022,'volatile collection data'!$G$6:$J$69,4,FALSE)</f>
        <v>4.59</v>
      </c>
      <c r="M2022" s="1">
        <f>VLOOKUP($A2022,'volatile collection data'!$G$6:$M$69,6,FALSE)</f>
        <v>13</v>
      </c>
      <c r="N2022" s="1">
        <f>VLOOKUP($A2022,'volatile collection data'!$G$6:$M$69,7,FALSE)</f>
        <v>4.59</v>
      </c>
      <c r="O2022" s="1">
        <f>VLOOKUP(A2022,'volatile collection data'!$G$6:$K$69,5,FALSE)</f>
        <v>0</v>
      </c>
      <c r="P2022" s="1" t="str">
        <f t="shared" si="189"/>
        <v>2D</v>
      </c>
      <c r="Q2022">
        <f t="shared" si="187"/>
        <v>6.7478162310442097E-2</v>
      </c>
      <c r="R2022" t="str">
        <f t="shared" si="190"/>
        <v>24B_0-D&amp;4.59%4.59@13</v>
      </c>
      <c r="S2022" t="str">
        <f t="shared" si="191"/>
        <v>2D-24B-VCS-Loc-22</v>
      </c>
      <c r="T2022" t="str">
        <f>IFERROR(IF(VLOOKUP(S2022,Bad!$A:$A,1,FALSE)='RAW2'!S2022,"yes","no"),"no")</f>
        <v>no</v>
      </c>
      <c r="U2022" t="str">
        <f>IFERROR(VLOOKUP(F2022,compounds!$A:$B,2,FALSE),"")</f>
        <v/>
      </c>
      <c r="V2022" t="str">
        <f>VLOOKUP(B2022,'volatile collection data'!$O:$P,2,FALSE)</f>
        <v>27.apr.22 24</v>
      </c>
    </row>
    <row r="2023" spans="1:22" x14ac:dyDescent="0.2">
      <c r="A2023" t="s">
        <v>365</v>
      </c>
      <c r="B2023" s="1" t="str">
        <f t="shared" si="188"/>
        <v>2D</v>
      </c>
      <c r="C2023">
        <v>38.055999999999997</v>
      </c>
      <c r="D2023">
        <f t="shared" si="186"/>
        <v>38.06</v>
      </c>
      <c r="E2023">
        <f>VLOOKUP(D2023,'Peak Combiner'!$A$5:$D$4980,4,FALSE)</f>
        <v>38.06</v>
      </c>
      <c r="F2023">
        <f>IFERROR(VLOOKUP(D2023,rt_comb!$A:$B,2,FALSE),D2023)</f>
        <v>38.06</v>
      </c>
      <c r="G2023">
        <v>3088892</v>
      </c>
      <c r="H2023">
        <f>SUMIFS($G:$G,$E:$E,18.51,'RAW2'!$A:$A,'RAW2'!A2023)</f>
        <v>62298328</v>
      </c>
      <c r="I2023" s="1" t="str">
        <f>VLOOKUP(A2023,'volatile collection data'!$G$6:$H$69,2,FALSE)</f>
        <v>D</v>
      </c>
      <c r="J2023" s="1">
        <f>VLOOKUP(A2023,'volatile collection data'!$G$6:$I$69,3,FALSE)</f>
        <v>2</v>
      </c>
      <c r="K2023" s="1" t="str">
        <f>VLOOKUP(A2023,'volatile collection data'!$G$6:$N$69,8,FALSE)</f>
        <v>24B</v>
      </c>
      <c r="L2023" s="1">
        <f>VLOOKUP(A2023,'volatile collection data'!$G$6:$J$69,4,FALSE)</f>
        <v>4.59</v>
      </c>
      <c r="M2023" s="1">
        <f>VLOOKUP($A2023,'volatile collection data'!$G$6:$M$69,6,FALSE)</f>
        <v>13</v>
      </c>
      <c r="N2023" s="1">
        <f>VLOOKUP($A2023,'volatile collection data'!$G$6:$M$69,7,FALSE)</f>
        <v>4.59</v>
      </c>
      <c r="O2023" s="1">
        <f>VLOOKUP(A2023,'volatile collection data'!$G$6:$K$69,5,FALSE)</f>
        <v>0</v>
      </c>
      <c r="P2023" s="1" t="str">
        <f t="shared" si="189"/>
        <v>2D</v>
      </c>
      <c r="Q2023">
        <f t="shared" si="187"/>
        <v>5.4011178281026508E-2</v>
      </c>
      <c r="R2023" t="str">
        <f t="shared" si="190"/>
        <v>24B_0-D&amp;4.59%4.59@13</v>
      </c>
      <c r="S2023" t="str">
        <f t="shared" si="191"/>
        <v>2D-24B-VCS-Loc-22</v>
      </c>
      <c r="T2023" t="str">
        <f>IFERROR(IF(VLOOKUP(S2023,Bad!$A:$A,1,FALSE)='RAW2'!S2023,"yes","no"),"no")</f>
        <v>no</v>
      </c>
      <c r="U2023" t="str">
        <f>IFERROR(VLOOKUP(F2023,compounds!$A:$B,2,FALSE),"")</f>
        <v/>
      </c>
      <c r="V2023" t="str">
        <f>VLOOKUP(B2023,'volatile collection data'!$O:$P,2,FALSE)</f>
        <v>27.apr.22 24</v>
      </c>
    </row>
    <row r="2024" spans="1:22" x14ac:dyDescent="0.2">
      <c r="A2024" t="s">
        <v>365</v>
      </c>
      <c r="B2024" s="1" t="str">
        <f t="shared" si="188"/>
        <v>2D</v>
      </c>
      <c r="C2024">
        <v>38.823999999999998</v>
      </c>
      <c r="D2024">
        <f t="shared" si="186"/>
        <v>38.82</v>
      </c>
      <c r="E2024">
        <f>VLOOKUP(D2024,'Peak Combiner'!$A$5:$D$4980,4,FALSE)</f>
        <v>38.82</v>
      </c>
      <c r="F2024">
        <f>IFERROR(VLOOKUP(D2024,rt_comb!$A:$B,2,FALSE),D2024)</f>
        <v>38.82</v>
      </c>
      <c r="G2024">
        <v>1946925</v>
      </c>
      <c r="H2024">
        <f>SUMIFS($G:$G,$E:$E,18.51,'RAW2'!$A:$A,'RAW2'!A2024)</f>
        <v>62298328</v>
      </c>
      <c r="I2024" s="1" t="str">
        <f>VLOOKUP(A2024,'volatile collection data'!$G$6:$H$69,2,FALSE)</f>
        <v>D</v>
      </c>
      <c r="J2024" s="1">
        <f>VLOOKUP(A2024,'volatile collection data'!$G$6:$I$69,3,FALSE)</f>
        <v>2</v>
      </c>
      <c r="K2024" s="1" t="str">
        <f>VLOOKUP(A2024,'volatile collection data'!$G$6:$N$69,8,FALSE)</f>
        <v>24B</v>
      </c>
      <c r="L2024" s="1">
        <f>VLOOKUP(A2024,'volatile collection data'!$G$6:$J$69,4,FALSE)</f>
        <v>4.59</v>
      </c>
      <c r="M2024" s="1">
        <f>VLOOKUP($A2024,'volatile collection data'!$G$6:$M$69,6,FALSE)</f>
        <v>13</v>
      </c>
      <c r="N2024" s="1">
        <f>VLOOKUP($A2024,'volatile collection data'!$G$6:$M$69,7,FALSE)</f>
        <v>4.59</v>
      </c>
      <c r="O2024" s="1">
        <f>VLOOKUP(A2024,'volatile collection data'!$G$6:$K$69,5,FALSE)</f>
        <v>0</v>
      </c>
      <c r="P2024" s="1" t="str">
        <f t="shared" si="189"/>
        <v>2D</v>
      </c>
      <c r="Q2024">
        <f t="shared" si="187"/>
        <v>3.4043182239711693E-2</v>
      </c>
      <c r="R2024" t="str">
        <f t="shared" si="190"/>
        <v>24B_0-D&amp;4.59%4.59@13</v>
      </c>
      <c r="S2024" t="str">
        <f t="shared" si="191"/>
        <v>2D-24B-VCS-Loc-22</v>
      </c>
      <c r="T2024" t="str">
        <f>IFERROR(IF(VLOOKUP(S2024,Bad!$A:$A,1,FALSE)='RAW2'!S2024,"yes","no"),"no")</f>
        <v>no</v>
      </c>
      <c r="U2024" t="str">
        <f>IFERROR(VLOOKUP(F2024,compounds!$A:$B,2,FALSE),"")</f>
        <v/>
      </c>
      <c r="V2024" t="str">
        <f>VLOOKUP(B2024,'volatile collection data'!$O:$P,2,FALSE)</f>
        <v>27.apr.22 24</v>
      </c>
    </row>
    <row r="2025" spans="1:22" x14ac:dyDescent="0.2">
      <c r="A2025" t="s">
        <v>365</v>
      </c>
      <c r="B2025" s="1" t="str">
        <f t="shared" si="188"/>
        <v>2D</v>
      </c>
      <c r="C2025">
        <v>39.551000000000002</v>
      </c>
      <c r="D2025">
        <f t="shared" si="186"/>
        <v>39.549999999999997</v>
      </c>
      <c r="E2025">
        <f>VLOOKUP(D2025,'Peak Combiner'!$A$5:$D$4980,4,FALSE)</f>
        <v>39.53</v>
      </c>
      <c r="F2025">
        <f>IFERROR(VLOOKUP(D2025,rt_comb!$A:$B,2,FALSE),D2025)</f>
        <v>39.549999999999997</v>
      </c>
      <c r="G2025">
        <v>7403403</v>
      </c>
      <c r="H2025">
        <f>SUMIFS($G:$G,$E:$E,18.51,'RAW2'!$A:$A,'RAW2'!A2025)</f>
        <v>62298328</v>
      </c>
      <c r="I2025" s="1" t="str">
        <f>VLOOKUP(A2025,'volatile collection data'!$G$6:$H$69,2,FALSE)</f>
        <v>D</v>
      </c>
      <c r="J2025" s="1">
        <f>VLOOKUP(A2025,'volatile collection data'!$G$6:$I$69,3,FALSE)</f>
        <v>2</v>
      </c>
      <c r="K2025" s="1" t="str">
        <f>VLOOKUP(A2025,'volatile collection data'!$G$6:$N$69,8,FALSE)</f>
        <v>24B</v>
      </c>
      <c r="L2025" s="1">
        <f>VLOOKUP(A2025,'volatile collection data'!$G$6:$J$69,4,FALSE)</f>
        <v>4.59</v>
      </c>
      <c r="M2025" s="1">
        <f>VLOOKUP($A2025,'volatile collection data'!$G$6:$M$69,6,FALSE)</f>
        <v>13</v>
      </c>
      <c r="N2025" s="1">
        <f>VLOOKUP($A2025,'volatile collection data'!$G$6:$M$69,7,FALSE)</f>
        <v>4.59</v>
      </c>
      <c r="O2025" s="1">
        <f>VLOOKUP(A2025,'volatile collection data'!$G$6:$K$69,5,FALSE)</f>
        <v>0</v>
      </c>
      <c r="P2025" s="1" t="str">
        <f t="shared" si="189"/>
        <v>2D</v>
      </c>
      <c r="Q2025">
        <f t="shared" si="187"/>
        <v>0.12945305932330639</v>
      </c>
      <c r="R2025" t="str">
        <f t="shared" si="190"/>
        <v>24B_0-D&amp;4.59%4.59@13</v>
      </c>
      <c r="S2025" t="str">
        <f t="shared" si="191"/>
        <v>2D-24B-VCS-Loc-22</v>
      </c>
      <c r="T2025" t="str">
        <f>IFERROR(IF(VLOOKUP(S2025,Bad!$A:$A,1,FALSE)='RAW2'!S2025,"yes","no"),"no")</f>
        <v>no</v>
      </c>
      <c r="U2025" t="str">
        <f>IFERROR(VLOOKUP(F2025,compounds!$A:$B,2,FALSE),"")</f>
        <v/>
      </c>
      <c r="V2025" t="str">
        <f>VLOOKUP(B2025,'volatile collection data'!$O:$P,2,FALSE)</f>
        <v>27.apr.22 24</v>
      </c>
    </row>
    <row r="2026" spans="1:22" x14ac:dyDescent="0.2">
      <c r="A2026" t="s">
        <v>365</v>
      </c>
      <c r="B2026" s="1" t="str">
        <f t="shared" si="188"/>
        <v>2D</v>
      </c>
      <c r="C2026">
        <v>39.753</v>
      </c>
      <c r="D2026">
        <f t="shared" si="186"/>
        <v>39.75</v>
      </c>
      <c r="E2026">
        <f>VLOOKUP(D2026,'Peak Combiner'!$A$5:$D$4980,4,FALSE)</f>
        <v>39.75</v>
      </c>
      <c r="F2026">
        <f>IFERROR(VLOOKUP(D2026,rt_comb!$A:$B,2,FALSE),D2026)</f>
        <v>39.75</v>
      </c>
      <c r="G2026">
        <v>1709078</v>
      </c>
      <c r="H2026">
        <f>SUMIFS($G:$G,$E:$E,18.51,'RAW2'!$A:$A,'RAW2'!A2026)</f>
        <v>62298328</v>
      </c>
      <c r="I2026" s="1" t="str">
        <f>VLOOKUP(A2026,'volatile collection data'!$G$6:$H$69,2,FALSE)</f>
        <v>D</v>
      </c>
      <c r="J2026" s="1">
        <f>VLOOKUP(A2026,'volatile collection data'!$G$6:$I$69,3,FALSE)</f>
        <v>2</v>
      </c>
      <c r="K2026" s="1" t="str">
        <f>VLOOKUP(A2026,'volatile collection data'!$G$6:$N$69,8,FALSE)</f>
        <v>24B</v>
      </c>
      <c r="L2026" s="1">
        <f>VLOOKUP(A2026,'volatile collection data'!$G$6:$J$69,4,FALSE)</f>
        <v>4.59</v>
      </c>
      <c r="M2026" s="1">
        <f>VLOOKUP($A2026,'volatile collection data'!$G$6:$M$69,6,FALSE)</f>
        <v>13</v>
      </c>
      <c r="N2026" s="1">
        <f>VLOOKUP($A2026,'volatile collection data'!$G$6:$M$69,7,FALSE)</f>
        <v>4.59</v>
      </c>
      <c r="O2026" s="1">
        <f>VLOOKUP(A2026,'volatile collection data'!$G$6:$K$69,5,FALSE)</f>
        <v>0</v>
      </c>
      <c r="P2026" s="1" t="str">
        <f t="shared" si="189"/>
        <v>2D</v>
      </c>
      <c r="Q2026">
        <f t="shared" si="187"/>
        <v>2.9884281015386815E-2</v>
      </c>
      <c r="R2026" t="str">
        <f t="shared" si="190"/>
        <v>24B_0-D&amp;4.59%4.59@13</v>
      </c>
      <c r="S2026" t="str">
        <f t="shared" si="191"/>
        <v>2D-24B-VCS-Loc-22</v>
      </c>
      <c r="T2026" t="str">
        <f>IFERROR(IF(VLOOKUP(S2026,Bad!$A:$A,1,FALSE)='RAW2'!S2026,"yes","no"),"no")</f>
        <v>no</v>
      </c>
      <c r="U2026" t="str">
        <f>IFERROR(VLOOKUP(F2026,compounds!$A:$B,2,FALSE),"")</f>
        <v/>
      </c>
      <c r="V2026" t="str">
        <f>VLOOKUP(B2026,'volatile collection data'!$O:$P,2,FALSE)</f>
        <v>27.apr.22 24</v>
      </c>
    </row>
    <row r="2027" spans="1:22" x14ac:dyDescent="0.2">
      <c r="A2027" t="s">
        <v>366</v>
      </c>
      <c r="B2027" s="1" t="str">
        <f t="shared" si="188"/>
        <v>2E</v>
      </c>
      <c r="C2027">
        <v>4.1779999999999999</v>
      </c>
      <c r="D2027">
        <f t="shared" si="186"/>
        <v>4.18</v>
      </c>
      <c r="E2027">
        <f>VLOOKUP(D2027,'Peak Combiner'!$A$5:$D$4980,4,FALSE)</f>
        <v>4.1500000000000004</v>
      </c>
      <c r="F2027">
        <f>IFERROR(VLOOKUP(D2027,rt_comb!$A:$B,2,FALSE),D2027)</f>
        <v>4.18</v>
      </c>
      <c r="G2027">
        <v>2209440</v>
      </c>
      <c r="H2027">
        <f>SUMIFS($G:$G,$E:$E,18.51,'RAW2'!$A:$A,'RAW2'!A2027)</f>
        <v>28636314</v>
      </c>
      <c r="I2027" s="1" t="str">
        <f>VLOOKUP(A2027,'volatile collection data'!$G$6:$H$69,2,FALSE)</f>
        <v>E</v>
      </c>
      <c r="J2027" s="1">
        <f>VLOOKUP(A2027,'volatile collection data'!$G$6:$I$69,3,FALSE)</f>
        <v>2</v>
      </c>
      <c r="K2027" s="1" t="str">
        <f>VLOOKUP(A2027,'volatile collection data'!$G$6:$N$69,8,FALSE)</f>
        <v>28A</v>
      </c>
      <c r="L2027" s="1">
        <f>VLOOKUP(A2027,'volatile collection data'!$G$6:$J$69,4,FALSE)</f>
        <v>5.38</v>
      </c>
      <c r="M2027" s="1">
        <f>VLOOKUP($A2027,'volatile collection data'!$G$6:$M$69,6,FALSE)</f>
        <v>14</v>
      </c>
      <c r="N2027" s="1">
        <f>VLOOKUP($A2027,'volatile collection data'!$G$6:$M$69,7,FALSE)</f>
        <v>5.38</v>
      </c>
      <c r="O2027" s="1">
        <f>VLOOKUP(A2027,'volatile collection data'!$G$6:$K$69,5,FALSE)</f>
        <v>1</v>
      </c>
      <c r="P2027" s="1" t="str">
        <f t="shared" si="189"/>
        <v>2E</v>
      </c>
      <c r="Q2027">
        <f t="shared" si="187"/>
        <v>7.1705558879828352E-2</v>
      </c>
      <c r="R2027" t="str">
        <f t="shared" si="190"/>
        <v>28A_1-E&amp;5.38%5.38@14</v>
      </c>
      <c r="S2027" t="str">
        <f t="shared" si="191"/>
        <v>2E-28A-VCS-Loc-22</v>
      </c>
      <c r="T2027" t="str">
        <f>IFERROR(IF(VLOOKUP(S2027,Bad!$A:$A,1,FALSE)='RAW2'!S2027,"yes","no"),"no")</f>
        <v>yes</v>
      </c>
      <c r="U2027" t="str">
        <f>IFERROR(VLOOKUP(F2027,compounds!$A:$B,2,FALSE),"")</f>
        <v/>
      </c>
      <c r="V2027" t="str">
        <f>VLOOKUP(B2027,'volatile collection data'!$O:$P,2,FALSE)</f>
        <v>02.may.22 28</v>
      </c>
    </row>
    <row r="2028" spans="1:22" x14ac:dyDescent="0.2">
      <c r="A2028" t="s">
        <v>366</v>
      </c>
      <c r="B2028" s="1" t="str">
        <f t="shared" si="188"/>
        <v>2E</v>
      </c>
      <c r="C2028">
        <v>4.3289999999999997</v>
      </c>
      <c r="D2028">
        <f t="shared" si="186"/>
        <v>4.33</v>
      </c>
      <c r="E2028">
        <f>VLOOKUP(D2028,'Peak Combiner'!$A$5:$D$4980,4,FALSE)</f>
        <v>4.33</v>
      </c>
      <c r="F2028">
        <f>IFERROR(VLOOKUP(D2028,rt_comb!$A:$B,2,FALSE),D2028)</f>
        <v>4.33</v>
      </c>
      <c r="G2028">
        <v>1518015</v>
      </c>
      <c r="H2028">
        <f>SUMIFS($G:$G,$E:$E,18.51,'RAW2'!$A:$A,'RAW2'!A2028)</f>
        <v>28636314</v>
      </c>
      <c r="I2028" s="1" t="str">
        <f>VLOOKUP(A2028,'volatile collection data'!$G$6:$H$69,2,FALSE)</f>
        <v>E</v>
      </c>
      <c r="J2028" s="1">
        <f>VLOOKUP(A2028,'volatile collection data'!$G$6:$I$69,3,FALSE)</f>
        <v>2</v>
      </c>
      <c r="K2028" s="1" t="str">
        <f>VLOOKUP(A2028,'volatile collection data'!$G$6:$N$69,8,FALSE)</f>
        <v>28A</v>
      </c>
      <c r="L2028" s="1">
        <f>VLOOKUP(A2028,'volatile collection data'!$G$6:$J$69,4,FALSE)</f>
        <v>5.38</v>
      </c>
      <c r="M2028" s="1">
        <f>VLOOKUP($A2028,'volatile collection data'!$G$6:$M$69,6,FALSE)</f>
        <v>14</v>
      </c>
      <c r="N2028" s="1">
        <f>VLOOKUP($A2028,'volatile collection data'!$G$6:$M$69,7,FALSE)</f>
        <v>5.38</v>
      </c>
      <c r="O2028" s="1">
        <f>VLOOKUP(A2028,'volatile collection data'!$G$6:$K$69,5,FALSE)</f>
        <v>1</v>
      </c>
      <c r="P2028" s="1" t="str">
        <f t="shared" si="189"/>
        <v>2E</v>
      </c>
      <c r="Q2028">
        <f t="shared" si="187"/>
        <v>4.9265928906402807E-2</v>
      </c>
      <c r="R2028" t="str">
        <f t="shared" si="190"/>
        <v>28A_1-E&amp;5.38%5.38@14</v>
      </c>
      <c r="S2028" t="str">
        <f t="shared" si="191"/>
        <v>2E-28A-VCS-Loc-22</v>
      </c>
      <c r="T2028" t="str">
        <f>IFERROR(IF(VLOOKUP(S2028,Bad!$A:$A,1,FALSE)='RAW2'!S2028,"yes","no"),"no")</f>
        <v>yes</v>
      </c>
      <c r="U2028" t="str">
        <f>IFERROR(VLOOKUP(F2028,compounds!$A:$B,2,FALSE),"")</f>
        <v/>
      </c>
      <c r="V2028" t="str">
        <f>VLOOKUP(B2028,'volatile collection data'!$O:$P,2,FALSE)</f>
        <v>02.may.22 28</v>
      </c>
    </row>
    <row r="2029" spans="1:22" x14ac:dyDescent="0.2">
      <c r="A2029" t="s">
        <v>366</v>
      </c>
      <c r="B2029" s="1" t="str">
        <f t="shared" si="188"/>
        <v>2E</v>
      </c>
      <c r="C2029">
        <v>4.4279999999999999</v>
      </c>
      <c r="D2029">
        <f t="shared" si="186"/>
        <v>4.43</v>
      </c>
      <c r="E2029">
        <f>VLOOKUP(D2029,'Peak Combiner'!$A$5:$D$4980,4,FALSE)</f>
        <v>4.43</v>
      </c>
      <c r="F2029">
        <f>IFERROR(VLOOKUP(D2029,rt_comb!$A:$B,2,FALSE),D2029)</f>
        <v>4.43</v>
      </c>
      <c r="G2029">
        <v>1561732</v>
      </c>
      <c r="H2029">
        <f>SUMIFS($G:$G,$E:$E,18.51,'RAW2'!$A:$A,'RAW2'!A2029)</f>
        <v>28636314</v>
      </c>
      <c r="I2029" s="1" t="str">
        <f>VLOOKUP(A2029,'volatile collection data'!$G$6:$H$69,2,FALSE)</f>
        <v>E</v>
      </c>
      <c r="J2029" s="1">
        <f>VLOOKUP(A2029,'volatile collection data'!$G$6:$I$69,3,FALSE)</f>
        <v>2</v>
      </c>
      <c r="K2029" s="1" t="str">
        <f>VLOOKUP(A2029,'volatile collection data'!$G$6:$N$69,8,FALSE)</f>
        <v>28A</v>
      </c>
      <c r="L2029" s="1">
        <f>VLOOKUP(A2029,'volatile collection data'!$G$6:$J$69,4,FALSE)</f>
        <v>5.38</v>
      </c>
      <c r="M2029" s="1">
        <f>VLOOKUP($A2029,'volatile collection data'!$G$6:$M$69,6,FALSE)</f>
        <v>14</v>
      </c>
      <c r="N2029" s="1">
        <f>VLOOKUP($A2029,'volatile collection data'!$G$6:$M$69,7,FALSE)</f>
        <v>5.38</v>
      </c>
      <c r="O2029" s="1">
        <f>VLOOKUP(A2029,'volatile collection data'!$G$6:$K$69,5,FALSE)</f>
        <v>1</v>
      </c>
      <c r="P2029" s="1" t="str">
        <f t="shared" si="189"/>
        <v>2E</v>
      </c>
      <c r="Q2029">
        <f t="shared" si="187"/>
        <v>5.0684728202853246E-2</v>
      </c>
      <c r="R2029" t="str">
        <f t="shared" si="190"/>
        <v>28A_1-E&amp;5.38%5.38@14</v>
      </c>
      <c r="S2029" t="str">
        <f t="shared" si="191"/>
        <v>2E-28A-VCS-Loc-22</v>
      </c>
      <c r="T2029" t="str">
        <f>IFERROR(IF(VLOOKUP(S2029,Bad!$A:$A,1,FALSE)='RAW2'!S2029,"yes","no"),"no")</f>
        <v>yes</v>
      </c>
      <c r="U2029" t="str">
        <f>IFERROR(VLOOKUP(F2029,compounds!$A:$B,2,FALSE),"")</f>
        <v/>
      </c>
      <c r="V2029" t="str">
        <f>VLOOKUP(B2029,'volatile collection data'!$O:$P,2,FALSE)</f>
        <v>02.may.22 28</v>
      </c>
    </row>
    <row r="2030" spans="1:22" x14ac:dyDescent="0.2">
      <c r="A2030" t="s">
        <v>366</v>
      </c>
      <c r="B2030" s="1" t="str">
        <f t="shared" si="188"/>
        <v>2E</v>
      </c>
      <c r="C2030">
        <v>4.7430000000000003</v>
      </c>
      <c r="D2030">
        <f t="shared" si="186"/>
        <v>4.74</v>
      </c>
      <c r="E2030">
        <f>VLOOKUP(D2030,'Peak Combiner'!$A$5:$D$4980,4,FALSE)</f>
        <v>4.7</v>
      </c>
      <c r="F2030">
        <f>IFERROR(VLOOKUP(D2030,rt_comb!$A:$B,2,FALSE),D2030)</f>
        <v>4.74</v>
      </c>
      <c r="G2030">
        <v>1880055</v>
      </c>
      <c r="H2030">
        <f>SUMIFS($G:$G,$E:$E,18.51,'RAW2'!$A:$A,'RAW2'!A2030)</f>
        <v>28636314</v>
      </c>
      <c r="I2030" s="1" t="str">
        <f>VLOOKUP(A2030,'volatile collection data'!$G$6:$H$69,2,FALSE)</f>
        <v>E</v>
      </c>
      <c r="J2030" s="1">
        <f>VLOOKUP(A2030,'volatile collection data'!$G$6:$I$69,3,FALSE)</f>
        <v>2</v>
      </c>
      <c r="K2030" s="1" t="str">
        <f>VLOOKUP(A2030,'volatile collection data'!$G$6:$N$69,8,FALSE)</f>
        <v>28A</v>
      </c>
      <c r="L2030" s="1">
        <f>VLOOKUP(A2030,'volatile collection data'!$G$6:$J$69,4,FALSE)</f>
        <v>5.38</v>
      </c>
      <c r="M2030" s="1">
        <f>VLOOKUP($A2030,'volatile collection data'!$G$6:$M$69,6,FALSE)</f>
        <v>14</v>
      </c>
      <c r="N2030" s="1">
        <f>VLOOKUP($A2030,'volatile collection data'!$G$6:$M$69,7,FALSE)</f>
        <v>5.38</v>
      </c>
      <c r="O2030" s="1">
        <f>VLOOKUP(A2030,'volatile collection data'!$G$6:$K$69,5,FALSE)</f>
        <v>1</v>
      </c>
      <c r="P2030" s="1" t="str">
        <f t="shared" si="189"/>
        <v>2E</v>
      </c>
      <c r="Q2030">
        <f t="shared" si="187"/>
        <v>6.1015639483224561E-2</v>
      </c>
      <c r="R2030" t="str">
        <f t="shared" si="190"/>
        <v>28A_1-E&amp;5.38%5.38@14</v>
      </c>
      <c r="S2030" t="str">
        <f t="shared" si="191"/>
        <v>2E-28A-VCS-Loc-22</v>
      </c>
      <c r="T2030" t="str">
        <f>IFERROR(IF(VLOOKUP(S2030,Bad!$A:$A,1,FALSE)='RAW2'!S2030,"yes","no"),"no")</f>
        <v>yes</v>
      </c>
      <c r="U2030" t="str">
        <f>IFERROR(VLOOKUP(F2030,compounds!$A:$B,2,FALSE),"")</f>
        <v/>
      </c>
      <c r="V2030" t="str">
        <f>VLOOKUP(B2030,'volatile collection data'!$O:$P,2,FALSE)</f>
        <v>02.may.22 28</v>
      </c>
    </row>
    <row r="2031" spans="1:22" x14ac:dyDescent="0.2">
      <c r="A2031" t="s">
        <v>366</v>
      </c>
      <c r="B2031" s="1" t="str">
        <f t="shared" si="188"/>
        <v>2E</v>
      </c>
      <c r="C2031">
        <v>5.032</v>
      </c>
      <c r="D2031">
        <f t="shared" si="186"/>
        <v>5.03</v>
      </c>
      <c r="E2031">
        <f>VLOOKUP(D2031,'Peak Combiner'!$A$5:$D$4980,4,FALSE)</f>
        <v>5.03</v>
      </c>
      <c r="F2031">
        <f>IFERROR(VLOOKUP(D2031,rt_comb!$A:$B,2,FALSE),D2031)</f>
        <v>5.03</v>
      </c>
      <c r="G2031">
        <v>15787786</v>
      </c>
      <c r="H2031">
        <f>SUMIFS($G:$G,$E:$E,18.51,'RAW2'!$A:$A,'RAW2'!A2031)</f>
        <v>28636314</v>
      </c>
      <c r="I2031" s="1" t="str">
        <f>VLOOKUP(A2031,'volatile collection data'!$G$6:$H$69,2,FALSE)</f>
        <v>E</v>
      </c>
      <c r="J2031" s="1">
        <f>VLOOKUP(A2031,'volatile collection data'!$G$6:$I$69,3,FALSE)</f>
        <v>2</v>
      </c>
      <c r="K2031" s="1" t="str">
        <f>VLOOKUP(A2031,'volatile collection data'!$G$6:$N$69,8,FALSE)</f>
        <v>28A</v>
      </c>
      <c r="L2031" s="1">
        <f>VLOOKUP(A2031,'volatile collection data'!$G$6:$J$69,4,FALSE)</f>
        <v>5.38</v>
      </c>
      <c r="M2031" s="1">
        <f>VLOOKUP($A2031,'volatile collection data'!$G$6:$M$69,6,FALSE)</f>
        <v>14</v>
      </c>
      <c r="N2031" s="1">
        <f>VLOOKUP($A2031,'volatile collection data'!$G$6:$M$69,7,FALSE)</f>
        <v>5.38</v>
      </c>
      <c r="O2031" s="1">
        <f>VLOOKUP(A2031,'volatile collection data'!$G$6:$K$69,5,FALSE)</f>
        <v>1</v>
      </c>
      <c r="P2031" s="1" t="str">
        <f t="shared" si="189"/>
        <v>2E</v>
      </c>
      <c r="Q2031">
        <f t="shared" si="187"/>
        <v>0.512379615923098</v>
      </c>
      <c r="R2031" t="str">
        <f t="shared" si="190"/>
        <v>28A_1-E&amp;5.38%5.38@14</v>
      </c>
      <c r="S2031" t="str">
        <f t="shared" si="191"/>
        <v>2E-28A-VCS-Loc-22</v>
      </c>
      <c r="T2031" t="str">
        <f>IFERROR(IF(VLOOKUP(S2031,Bad!$A:$A,1,FALSE)='RAW2'!S2031,"yes","no"),"no")</f>
        <v>yes</v>
      </c>
      <c r="U2031" t="str">
        <f>IFERROR(VLOOKUP(F2031,compounds!$A:$B,2,FALSE),"")</f>
        <v/>
      </c>
      <c r="V2031" t="str">
        <f>VLOOKUP(B2031,'volatile collection data'!$O:$P,2,FALSE)</f>
        <v>02.may.22 28</v>
      </c>
    </row>
    <row r="2032" spans="1:22" x14ac:dyDescent="0.2">
      <c r="A2032" t="s">
        <v>366</v>
      </c>
      <c r="B2032" s="1" t="str">
        <f t="shared" si="188"/>
        <v>2E</v>
      </c>
      <c r="C2032">
        <v>5.1040000000000001</v>
      </c>
      <c r="D2032">
        <f t="shared" si="186"/>
        <v>5.0999999999999996</v>
      </c>
      <c r="E2032">
        <f>VLOOKUP(D2032,'Peak Combiner'!$A$5:$D$4980,4,FALSE)</f>
        <v>5.0999999999999996</v>
      </c>
      <c r="F2032">
        <f>IFERROR(VLOOKUP(D2032,rt_comb!$A:$B,2,FALSE),D2032)</f>
        <v>5.0999999999999996</v>
      </c>
      <c r="G2032">
        <v>6141028</v>
      </c>
      <c r="H2032">
        <f>SUMIFS($G:$G,$E:$E,18.51,'RAW2'!$A:$A,'RAW2'!A2032)</f>
        <v>28636314</v>
      </c>
      <c r="I2032" s="1" t="str">
        <f>VLOOKUP(A2032,'volatile collection data'!$G$6:$H$69,2,FALSE)</f>
        <v>E</v>
      </c>
      <c r="J2032" s="1">
        <f>VLOOKUP(A2032,'volatile collection data'!$G$6:$I$69,3,FALSE)</f>
        <v>2</v>
      </c>
      <c r="K2032" s="1" t="str">
        <f>VLOOKUP(A2032,'volatile collection data'!$G$6:$N$69,8,FALSE)</f>
        <v>28A</v>
      </c>
      <c r="L2032" s="1">
        <f>VLOOKUP(A2032,'volatile collection data'!$G$6:$J$69,4,FALSE)</f>
        <v>5.38</v>
      </c>
      <c r="M2032" s="1">
        <f>VLOOKUP($A2032,'volatile collection data'!$G$6:$M$69,6,FALSE)</f>
        <v>14</v>
      </c>
      <c r="N2032" s="1">
        <f>VLOOKUP($A2032,'volatile collection data'!$G$6:$M$69,7,FALSE)</f>
        <v>5.38</v>
      </c>
      <c r="O2032" s="1">
        <f>VLOOKUP(A2032,'volatile collection data'!$G$6:$K$69,5,FALSE)</f>
        <v>1</v>
      </c>
      <c r="P2032" s="1" t="str">
        <f t="shared" si="189"/>
        <v>2E</v>
      </c>
      <c r="Q2032">
        <f t="shared" si="187"/>
        <v>0.19930201536890546</v>
      </c>
      <c r="R2032" t="str">
        <f t="shared" si="190"/>
        <v>28A_1-E&amp;5.38%5.38@14</v>
      </c>
      <c r="S2032" t="str">
        <f t="shared" si="191"/>
        <v>2E-28A-VCS-Loc-22</v>
      </c>
      <c r="T2032" t="str">
        <f>IFERROR(IF(VLOOKUP(S2032,Bad!$A:$A,1,FALSE)='RAW2'!S2032,"yes","no"),"no")</f>
        <v>yes</v>
      </c>
      <c r="U2032" t="str">
        <f>IFERROR(VLOOKUP(F2032,compounds!$A:$B,2,FALSE),"")</f>
        <v/>
      </c>
      <c r="V2032" t="str">
        <f>VLOOKUP(B2032,'volatile collection data'!$O:$P,2,FALSE)</f>
        <v>02.may.22 28</v>
      </c>
    </row>
    <row r="2033" spans="1:22" x14ac:dyDescent="0.2">
      <c r="A2033" t="s">
        <v>366</v>
      </c>
      <c r="B2033" s="1" t="str">
        <f t="shared" si="188"/>
        <v>2E</v>
      </c>
      <c r="C2033">
        <v>5.2050000000000001</v>
      </c>
      <c r="D2033">
        <f t="shared" si="186"/>
        <v>5.21</v>
      </c>
      <c r="E2033">
        <f>VLOOKUP(D2033,'Peak Combiner'!$A$5:$D$4980,4,FALSE)</f>
        <v>5.21</v>
      </c>
      <c r="F2033">
        <f>IFERROR(VLOOKUP(D2033,rt_comb!$A:$B,2,FALSE),D2033)</f>
        <v>5.21</v>
      </c>
      <c r="G2033">
        <v>4708537</v>
      </c>
      <c r="H2033">
        <f>SUMIFS($G:$G,$E:$E,18.51,'RAW2'!$A:$A,'RAW2'!A2033)</f>
        <v>28636314</v>
      </c>
      <c r="I2033" s="1" t="str">
        <f>VLOOKUP(A2033,'volatile collection data'!$G$6:$H$69,2,FALSE)</f>
        <v>E</v>
      </c>
      <c r="J2033" s="1">
        <f>VLOOKUP(A2033,'volatile collection data'!$G$6:$I$69,3,FALSE)</f>
        <v>2</v>
      </c>
      <c r="K2033" s="1" t="str">
        <f>VLOOKUP(A2033,'volatile collection data'!$G$6:$N$69,8,FALSE)</f>
        <v>28A</v>
      </c>
      <c r="L2033" s="1">
        <f>VLOOKUP(A2033,'volatile collection data'!$G$6:$J$69,4,FALSE)</f>
        <v>5.38</v>
      </c>
      <c r="M2033" s="1">
        <f>VLOOKUP($A2033,'volatile collection data'!$G$6:$M$69,6,FALSE)</f>
        <v>14</v>
      </c>
      <c r="N2033" s="1">
        <f>VLOOKUP($A2033,'volatile collection data'!$G$6:$M$69,7,FALSE)</f>
        <v>5.38</v>
      </c>
      <c r="O2033" s="1">
        <f>VLOOKUP(A2033,'volatile collection data'!$G$6:$K$69,5,FALSE)</f>
        <v>1</v>
      </c>
      <c r="P2033" s="1" t="str">
        <f t="shared" si="189"/>
        <v>2E</v>
      </c>
      <c r="Q2033">
        <f t="shared" si="187"/>
        <v>0.15281169757556226</v>
      </c>
      <c r="R2033" t="str">
        <f t="shared" si="190"/>
        <v>28A_1-E&amp;5.38%5.38@14</v>
      </c>
      <c r="S2033" t="str">
        <f t="shared" si="191"/>
        <v>2E-28A-VCS-Loc-22</v>
      </c>
      <c r="T2033" t="str">
        <f>IFERROR(IF(VLOOKUP(S2033,Bad!$A:$A,1,FALSE)='RAW2'!S2033,"yes","no"),"no")</f>
        <v>yes</v>
      </c>
      <c r="U2033" t="str">
        <f>IFERROR(VLOOKUP(F2033,compounds!$A:$B,2,FALSE),"")</f>
        <v/>
      </c>
      <c r="V2033" t="str">
        <f>VLOOKUP(B2033,'volatile collection data'!$O:$P,2,FALSE)</f>
        <v>02.may.22 28</v>
      </c>
    </row>
    <row r="2034" spans="1:22" x14ac:dyDescent="0.2">
      <c r="A2034" t="s">
        <v>366</v>
      </c>
      <c r="B2034" s="1" t="str">
        <f t="shared" si="188"/>
        <v>2E</v>
      </c>
      <c r="C2034">
        <v>5.3369999999999997</v>
      </c>
      <c r="D2034">
        <f t="shared" si="186"/>
        <v>5.34</v>
      </c>
      <c r="E2034">
        <f>VLOOKUP(D2034,'Peak Combiner'!$A$5:$D$4980,4,FALSE)</f>
        <v>5.34</v>
      </c>
      <c r="F2034">
        <f>IFERROR(VLOOKUP(D2034,rt_comb!$A:$B,2,FALSE),D2034)</f>
        <v>5.34</v>
      </c>
      <c r="G2034">
        <v>16436286</v>
      </c>
      <c r="H2034">
        <f>SUMIFS($G:$G,$E:$E,18.51,'RAW2'!$A:$A,'RAW2'!A2034)</f>
        <v>28636314</v>
      </c>
      <c r="I2034" s="1" t="str">
        <f>VLOOKUP(A2034,'volatile collection data'!$G$6:$H$69,2,FALSE)</f>
        <v>E</v>
      </c>
      <c r="J2034" s="1">
        <f>VLOOKUP(A2034,'volatile collection data'!$G$6:$I$69,3,FALSE)</f>
        <v>2</v>
      </c>
      <c r="K2034" s="1" t="str">
        <f>VLOOKUP(A2034,'volatile collection data'!$G$6:$N$69,8,FALSE)</f>
        <v>28A</v>
      </c>
      <c r="L2034" s="1">
        <f>VLOOKUP(A2034,'volatile collection data'!$G$6:$J$69,4,FALSE)</f>
        <v>5.38</v>
      </c>
      <c r="M2034" s="1">
        <f>VLOOKUP($A2034,'volatile collection data'!$G$6:$M$69,6,FALSE)</f>
        <v>14</v>
      </c>
      <c r="N2034" s="1">
        <f>VLOOKUP($A2034,'volatile collection data'!$G$6:$M$69,7,FALSE)</f>
        <v>5.38</v>
      </c>
      <c r="O2034" s="1">
        <f>VLOOKUP(A2034,'volatile collection data'!$G$6:$K$69,5,FALSE)</f>
        <v>1</v>
      </c>
      <c r="P2034" s="1" t="str">
        <f t="shared" si="189"/>
        <v>2E</v>
      </c>
      <c r="Q2034">
        <f t="shared" si="187"/>
        <v>0.53342615030899154</v>
      </c>
      <c r="R2034" t="str">
        <f t="shared" si="190"/>
        <v>28A_1-E&amp;5.38%5.38@14</v>
      </c>
      <c r="S2034" t="str">
        <f t="shared" si="191"/>
        <v>2E-28A-VCS-Loc-22</v>
      </c>
      <c r="T2034" t="str">
        <f>IFERROR(IF(VLOOKUP(S2034,Bad!$A:$A,1,FALSE)='RAW2'!S2034,"yes","no"),"no")</f>
        <v>yes</v>
      </c>
      <c r="U2034" t="str">
        <f>IFERROR(VLOOKUP(F2034,compounds!$A:$B,2,FALSE),"")</f>
        <v/>
      </c>
      <c r="V2034" t="str">
        <f>VLOOKUP(B2034,'volatile collection data'!$O:$P,2,FALSE)</f>
        <v>02.may.22 28</v>
      </c>
    </row>
    <row r="2035" spans="1:22" x14ac:dyDescent="0.2">
      <c r="A2035" t="s">
        <v>366</v>
      </c>
      <c r="B2035" s="1" t="str">
        <f t="shared" si="188"/>
        <v>2E</v>
      </c>
      <c r="C2035">
        <v>5.4560000000000004</v>
      </c>
      <c r="D2035">
        <f t="shared" si="186"/>
        <v>5.46</v>
      </c>
      <c r="E2035">
        <f>VLOOKUP(D2035,'Peak Combiner'!$A$5:$D$4980,4,FALSE)</f>
        <v>5.46</v>
      </c>
      <c r="F2035">
        <f>IFERROR(VLOOKUP(D2035,rt_comb!$A:$B,2,FALSE),D2035)</f>
        <v>5.46</v>
      </c>
      <c r="G2035">
        <v>4195212</v>
      </c>
      <c r="H2035">
        <f>SUMIFS($G:$G,$E:$E,18.51,'RAW2'!$A:$A,'RAW2'!A2035)</f>
        <v>28636314</v>
      </c>
      <c r="I2035" s="1" t="str">
        <f>VLOOKUP(A2035,'volatile collection data'!$G$6:$H$69,2,FALSE)</f>
        <v>E</v>
      </c>
      <c r="J2035" s="1">
        <f>VLOOKUP(A2035,'volatile collection data'!$G$6:$I$69,3,FALSE)</f>
        <v>2</v>
      </c>
      <c r="K2035" s="1" t="str">
        <f>VLOOKUP(A2035,'volatile collection data'!$G$6:$N$69,8,FALSE)</f>
        <v>28A</v>
      </c>
      <c r="L2035" s="1">
        <f>VLOOKUP(A2035,'volatile collection data'!$G$6:$J$69,4,FALSE)</f>
        <v>5.38</v>
      </c>
      <c r="M2035" s="1">
        <f>VLOOKUP($A2035,'volatile collection data'!$G$6:$M$69,6,FALSE)</f>
        <v>14</v>
      </c>
      <c r="N2035" s="1">
        <f>VLOOKUP($A2035,'volatile collection data'!$G$6:$M$69,7,FALSE)</f>
        <v>5.38</v>
      </c>
      <c r="O2035" s="1">
        <f>VLOOKUP(A2035,'volatile collection data'!$G$6:$K$69,5,FALSE)</f>
        <v>1</v>
      </c>
      <c r="P2035" s="1" t="str">
        <f t="shared" si="189"/>
        <v>2E</v>
      </c>
      <c r="Q2035">
        <f t="shared" si="187"/>
        <v>0.13615215669099973</v>
      </c>
      <c r="R2035" t="str">
        <f t="shared" si="190"/>
        <v>28A_1-E&amp;5.38%5.38@14</v>
      </c>
      <c r="S2035" t="str">
        <f t="shared" si="191"/>
        <v>2E-28A-VCS-Loc-22</v>
      </c>
      <c r="T2035" t="str">
        <f>IFERROR(IF(VLOOKUP(S2035,Bad!$A:$A,1,FALSE)='RAW2'!S2035,"yes","no"),"no")</f>
        <v>yes</v>
      </c>
      <c r="U2035" t="str">
        <f>IFERROR(VLOOKUP(F2035,compounds!$A:$B,2,FALSE),"")</f>
        <v/>
      </c>
      <c r="V2035" t="str">
        <f>VLOOKUP(B2035,'volatile collection data'!$O:$P,2,FALSE)</f>
        <v>02.may.22 28</v>
      </c>
    </row>
    <row r="2036" spans="1:22" x14ac:dyDescent="0.2">
      <c r="A2036" t="s">
        <v>366</v>
      </c>
      <c r="B2036" s="1" t="str">
        <f t="shared" si="188"/>
        <v>2E</v>
      </c>
      <c r="C2036">
        <v>5.7610000000000001</v>
      </c>
      <c r="D2036">
        <f t="shared" si="186"/>
        <v>5.76</v>
      </c>
      <c r="E2036">
        <f>VLOOKUP(D2036,'Peak Combiner'!$A$5:$D$4980,4,FALSE)</f>
        <v>5.76</v>
      </c>
      <c r="F2036">
        <f>IFERROR(VLOOKUP(D2036,rt_comb!$A:$B,2,FALSE),D2036)</f>
        <v>5.76</v>
      </c>
      <c r="G2036">
        <v>7250977</v>
      </c>
      <c r="H2036">
        <f>SUMIFS($G:$G,$E:$E,18.51,'RAW2'!$A:$A,'RAW2'!A2036)</f>
        <v>28636314</v>
      </c>
      <c r="I2036" s="1" t="str">
        <f>VLOOKUP(A2036,'volatile collection data'!$G$6:$H$69,2,FALSE)</f>
        <v>E</v>
      </c>
      <c r="J2036" s="1">
        <f>VLOOKUP(A2036,'volatile collection data'!$G$6:$I$69,3,FALSE)</f>
        <v>2</v>
      </c>
      <c r="K2036" s="1" t="str">
        <f>VLOOKUP(A2036,'volatile collection data'!$G$6:$N$69,8,FALSE)</f>
        <v>28A</v>
      </c>
      <c r="L2036" s="1">
        <f>VLOOKUP(A2036,'volatile collection data'!$G$6:$J$69,4,FALSE)</f>
        <v>5.38</v>
      </c>
      <c r="M2036" s="1">
        <f>VLOOKUP($A2036,'volatile collection data'!$G$6:$M$69,6,FALSE)</f>
        <v>14</v>
      </c>
      <c r="N2036" s="1">
        <f>VLOOKUP($A2036,'volatile collection data'!$G$6:$M$69,7,FALSE)</f>
        <v>5.38</v>
      </c>
      <c r="O2036" s="1">
        <f>VLOOKUP(A2036,'volatile collection data'!$G$6:$K$69,5,FALSE)</f>
        <v>1</v>
      </c>
      <c r="P2036" s="1" t="str">
        <f t="shared" si="189"/>
        <v>2E</v>
      </c>
      <c r="Q2036">
        <f t="shared" si="187"/>
        <v>0.23532449770520181</v>
      </c>
      <c r="R2036" t="str">
        <f t="shared" si="190"/>
        <v>28A_1-E&amp;5.38%5.38@14</v>
      </c>
      <c r="S2036" t="str">
        <f t="shared" si="191"/>
        <v>2E-28A-VCS-Loc-22</v>
      </c>
      <c r="T2036" t="str">
        <f>IFERROR(IF(VLOOKUP(S2036,Bad!$A:$A,1,FALSE)='RAW2'!S2036,"yes","no"),"no")</f>
        <v>yes</v>
      </c>
      <c r="U2036" t="str">
        <f>IFERROR(VLOOKUP(F2036,compounds!$A:$B,2,FALSE),"")</f>
        <v/>
      </c>
      <c r="V2036" t="str">
        <f>VLOOKUP(B2036,'volatile collection data'!$O:$P,2,FALSE)</f>
        <v>02.may.22 28</v>
      </c>
    </row>
    <row r="2037" spans="1:22" x14ac:dyDescent="0.2">
      <c r="A2037" t="s">
        <v>366</v>
      </c>
      <c r="B2037" s="1" t="str">
        <f t="shared" si="188"/>
        <v>2E</v>
      </c>
      <c r="C2037">
        <v>5.8449999999999998</v>
      </c>
      <c r="D2037">
        <f t="shared" si="186"/>
        <v>5.85</v>
      </c>
      <c r="E2037">
        <f>VLOOKUP(D2037,'Peak Combiner'!$A$5:$D$4980,4,FALSE)</f>
        <v>5.85</v>
      </c>
      <c r="F2037">
        <f>IFERROR(VLOOKUP(D2037,rt_comb!$A:$B,2,FALSE),D2037)</f>
        <v>5.85</v>
      </c>
      <c r="G2037">
        <v>29461169</v>
      </c>
      <c r="H2037">
        <f>SUMIFS($G:$G,$E:$E,18.51,'RAW2'!$A:$A,'RAW2'!A2037)</f>
        <v>28636314</v>
      </c>
      <c r="I2037" s="1" t="str">
        <f>VLOOKUP(A2037,'volatile collection data'!$G$6:$H$69,2,FALSE)</f>
        <v>E</v>
      </c>
      <c r="J2037" s="1">
        <f>VLOOKUP(A2037,'volatile collection data'!$G$6:$I$69,3,FALSE)</f>
        <v>2</v>
      </c>
      <c r="K2037" s="1" t="str">
        <f>VLOOKUP(A2037,'volatile collection data'!$G$6:$N$69,8,FALSE)</f>
        <v>28A</v>
      </c>
      <c r="L2037" s="1">
        <f>VLOOKUP(A2037,'volatile collection data'!$G$6:$J$69,4,FALSE)</f>
        <v>5.38</v>
      </c>
      <c r="M2037" s="1">
        <f>VLOOKUP($A2037,'volatile collection data'!$G$6:$M$69,6,FALSE)</f>
        <v>14</v>
      </c>
      <c r="N2037" s="1">
        <f>VLOOKUP($A2037,'volatile collection data'!$G$6:$M$69,7,FALSE)</f>
        <v>5.38</v>
      </c>
      <c r="O2037" s="1">
        <f>VLOOKUP(A2037,'volatile collection data'!$G$6:$K$69,5,FALSE)</f>
        <v>1</v>
      </c>
      <c r="P2037" s="1" t="str">
        <f t="shared" si="189"/>
        <v>2E</v>
      </c>
      <c r="Q2037">
        <f t="shared" si="187"/>
        <v>0.95613802067405018</v>
      </c>
      <c r="R2037" t="str">
        <f t="shared" si="190"/>
        <v>28A_1-E&amp;5.38%5.38@14</v>
      </c>
      <c r="S2037" t="str">
        <f t="shared" si="191"/>
        <v>2E-28A-VCS-Loc-22</v>
      </c>
      <c r="T2037" t="str">
        <f>IFERROR(IF(VLOOKUP(S2037,Bad!$A:$A,1,FALSE)='RAW2'!S2037,"yes","no"),"no")</f>
        <v>yes</v>
      </c>
      <c r="U2037" t="str">
        <f>IFERROR(VLOOKUP(F2037,compounds!$A:$B,2,FALSE),"")</f>
        <v/>
      </c>
      <c r="V2037" t="str">
        <f>VLOOKUP(B2037,'volatile collection data'!$O:$P,2,FALSE)</f>
        <v>02.may.22 28</v>
      </c>
    </row>
    <row r="2038" spans="1:22" x14ac:dyDescent="0.2">
      <c r="A2038" t="s">
        <v>366</v>
      </c>
      <c r="B2038" s="1" t="str">
        <f t="shared" si="188"/>
        <v>2E</v>
      </c>
      <c r="C2038">
        <v>5.9729999999999999</v>
      </c>
      <c r="D2038">
        <f t="shared" si="186"/>
        <v>5.97</v>
      </c>
      <c r="E2038">
        <f>VLOOKUP(D2038,'Peak Combiner'!$A$5:$D$4980,4,FALSE)</f>
        <v>5.97</v>
      </c>
      <c r="F2038">
        <f>IFERROR(VLOOKUP(D2038,rt_comb!$A:$B,2,FALSE),D2038)</f>
        <v>5.97</v>
      </c>
      <c r="G2038">
        <v>11559994</v>
      </c>
      <c r="H2038">
        <f>SUMIFS($G:$G,$E:$E,18.51,'RAW2'!$A:$A,'RAW2'!A2038)</f>
        <v>28636314</v>
      </c>
      <c r="I2038" s="1" t="str">
        <f>VLOOKUP(A2038,'volatile collection data'!$G$6:$H$69,2,FALSE)</f>
        <v>E</v>
      </c>
      <c r="J2038" s="1">
        <f>VLOOKUP(A2038,'volatile collection data'!$G$6:$I$69,3,FALSE)</f>
        <v>2</v>
      </c>
      <c r="K2038" s="1" t="str">
        <f>VLOOKUP(A2038,'volatile collection data'!$G$6:$N$69,8,FALSE)</f>
        <v>28A</v>
      </c>
      <c r="L2038" s="1">
        <f>VLOOKUP(A2038,'volatile collection data'!$G$6:$J$69,4,FALSE)</f>
        <v>5.38</v>
      </c>
      <c r="M2038" s="1">
        <f>VLOOKUP($A2038,'volatile collection data'!$G$6:$M$69,6,FALSE)</f>
        <v>14</v>
      </c>
      <c r="N2038" s="1">
        <f>VLOOKUP($A2038,'volatile collection data'!$G$6:$M$69,7,FALSE)</f>
        <v>5.38</v>
      </c>
      <c r="O2038" s="1">
        <f>VLOOKUP(A2038,'volatile collection data'!$G$6:$K$69,5,FALSE)</f>
        <v>1</v>
      </c>
      <c r="P2038" s="1" t="str">
        <f t="shared" si="189"/>
        <v>2E</v>
      </c>
      <c r="Q2038">
        <f t="shared" si="187"/>
        <v>0.37517010211522489</v>
      </c>
      <c r="R2038" t="str">
        <f t="shared" si="190"/>
        <v>28A_1-E&amp;5.38%5.38@14</v>
      </c>
      <c r="S2038" t="str">
        <f t="shared" si="191"/>
        <v>2E-28A-VCS-Loc-22</v>
      </c>
      <c r="T2038" t="str">
        <f>IFERROR(IF(VLOOKUP(S2038,Bad!$A:$A,1,FALSE)='RAW2'!S2038,"yes","no"),"no")</f>
        <v>yes</v>
      </c>
      <c r="U2038" t="str">
        <f>IFERROR(VLOOKUP(F2038,compounds!$A:$B,2,FALSE),"")</f>
        <v/>
      </c>
      <c r="V2038" t="str">
        <f>VLOOKUP(B2038,'volatile collection data'!$O:$P,2,FALSE)</f>
        <v>02.may.22 28</v>
      </c>
    </row>
    <row r="2039" spans="1:22" x14ac:dyDescent="0.2">
      <c r="A2039" t="s">
        <v>366</v>
      </c>
      <c r="B2039" s="1" t="str">
        <f t="shared" si="188"/>
        <v>2E</v>
      </c>
      <c r="C2039">
        <v>6.1280000000000001</v>
      </c>
      <c r="D2039">
        <f t="shared" si="186"/>
        <v>6.13</v>
      </c>
      <c r="E2039">
        <f>VLOOKUP(D2039,'Peak Combiner'!$A$5:$D$4980,4,FALSE)</f>
        <v>6.13</v>
      </c>
      <c r="F2039">
        <f>IFERROR(VLOOKUP(D2039,rt_comb!$A:$B,2,FALSE),D2039)</f>
        <v>6.13</v>
      </c>
      <c r="G2039">
        <v>8825318</v>
      </c>
      <c r="H2039">
        <f>SUMIFS($G:$G,$E:$E,18.51,'RAW2'!$A:$A,'RAW2'!A2039)</f>
        <v>28636314</v>
      </c>
      <c r="I2039" s="1" t="str">
        <f>VLOOKUP(A2039,'volatile collection data'!$G$6:$H$69,2,FALSE)</f>
        <v>E</v>
      </c>
      <c r="J2039" s="1">
        <f>VLOOKUP(A2039,'volatile collection data'!$G$6:$I$69,3,FALSE)</f>
        <v>2</v>
      </c>
      <c r="K2039" s="1" t="str">
        <f>VLOOKUP(A2039,'volatile collection data'!$G$6:$N$69,8,FALSE)</f>
        <v>28A</v>
      </c>
      <c r="L2039" s="1">
        <f>VLOOKUP(A2039,'volatile collection data'!$G$6:$J$69,4,FALSE)</f>
        <v>5.38</v>
      </c>
      <c r="M2039" s="1">
        <f>VLOOKUP($A2039,'volatile collection data'!$G$6:$M$69,6,FALSE)</f>
        <v>14</v>
      </c>
      <c r="N2039" s="1">
        <f>VLOOKUP($A2039,'volatile collection data'!$G$6:$M$69,7,FALSE)</f>
        <v>5.38</v>
      </c>
      <c r="O2039" s="1">
        <f>VLOOKUP(A2039,'volatile collection data'!$G$6:$K$69,5,FALSE)</f>
        <v>1</v>
      </c>
      <c r="P2039" s="1" t="str">
        <f t="shared" si="189"/>
        <v>2E</v>
      </c>
      <c r="Q2039">
        <f t="shared" si="187"/>
        <v>0.28641844063754118</v>
      </c>
      <c r="R2039" t="str">
        <f t="shared" si="190"/>
        <v>28A_1-E&amp;5.38%5.38@14</v>
      </c>
      <c r="S2039" t="str">
        <f t="shared" si="191"/>
        <v>2E-28A-VCS-Loc-22</v>
      </c>
      <c r="T2039" t="str">
        <f>IFERROR(IF(VLOOKUP(S2039,Bad!$A:$A,1,FALSE)='RAW2'!S2039,"yes","no"),"no")</f>
        <v>yes</v>
      </c>
      <c r="U2039" t="str">
        <f>IFERROR(VLOOKUP(F2039,compounds!$A:$B,2,FALSE),"")</f>
        <v/>
      </c>
      <c r="V2039" t="str">
        <f>VLOOKUP(B2039,'volatile collection data'!$O:$P,2,FALSE)</f>
        <v>02.may.22 28</v>
      </c>
    </row>
    <row r="2040" spans="1:22" x14ac:dyDescent="0.2">
      <c r="A2040" t="s">
        <v>366</v>
      </c>
      <c r="B2040" s="1" t="str">
        <f t="shared" si="188"/>
        <v>2E</v>
      </c>
      <c r="C2040">
        <v>6.258</v>
      </c>
      <c r="D2040">
        <f t="shared" si="186"/>
        <v>6.26</v>
      </c>
      <c r="E2040">
        <f>VLOOKUP(D2040,'Peak Combiner'!$A$5:$D$4980,4,FALSE)</f>
        <v>6.25</v>
      </c>
      <c r="F2040">
        <f>IFERROR(VLOOKUP(D2040,rt_comb!$A:$B,2,FALSE),D2040)</f>
        <v>6.26</v>
      </c>
      <c r="G2040">
        <v>6462705</v>
      </c>
      <c r="H2040">
        <f>SUMIFS($G:$G,$E:$E,18.51,'RAW2'!$A:$A,'RAW2'!A2040)</f>
        <v>28636314</v>
      </c>
      <c r="I2040" s="1" t="str">
        <f>VLOOKUP(A2040,'volatile collection data'!$G$6:$H$69,2,FALSE)</f>
        <v>E</v>
      </c>
      <c r="J2040" s="1">
        <f>VLOOKUP(A2040,'volatile collection data'!$G$6:$I$69,3,FALSE)</f>
        <v>2</v>
      </c>
      <c r="K2040" s="1" t="str">
        <f>VLOOKUP(A2040,'volatile collection data'!$G$6:$N$69,8,FALSE)</f>
        <v>28A</v>
      </c>
      <c r="L2040" s="1">
        <f>VLOOKUP(A2040,'volatile collection data'!$G$6:$J$69,4,FALSE)</f>
        <v>5.38</v>
      </c>
      <c r="M2040" s="1">
        <f>VLOOKUP($A2040,'volatile collection data'!$G$6:$M$69,6,FALSE)</f>
        <v>14</v>
      </c>
      <c r="N2040" s="1">
        <f>VLOOKUP($A2040,'volatile collection data'!$G$6:$M$69,7,FALSE)</f>
        <v>5.38</v>
      </c>
      <c r="O2040" s="1">
        <f>VLOOKUP(A2040,'volatile collection data'!$G$6:$K$69,5,FALSE)</f>
        <v>1</v>
      </c>
      <c r="P2040" s="1" t="str">
        <f t="shared" si="189"/>
        <v>2E</v>
      </c>
      <c r="Q2040">
        <f t="shared" si="187"/>
        <v>0.20974177796204516</v>
      </c>
      <c r="R2040" t="str">
        <f t="shared" si="190"/>
        <v>28A_1-E&amp;5.38%5.38@14</v>
      </c>
      <c r="S2040" t="str">
        <f t="shared" si="191"/>
        <v>2E-28A-VCS-Loc-22</v>
      </c>
      <c r="T2040" t="str">
        <f>IFERROR(IF(VLOOKUP(S2040,Bad!$A:$A,1,FALSE)='RAW2'!S2040,"yes","no"),"no")</f>
        <v>yes</v>
      </c>
      <c r="U2040" t="str">
        <f>IFERROR(VLOOKUP(F2040,compounds!$A:$B,2,FALSE),"")</f>
        <v/>
      </c>
      <c r="V2040" t="str">
        <f>VLOOKUP(B2040,'volatile collection data'!$O:$P,2,FALSE)</f>
        <v>02.may.22 28</v>
      </c>
    </row>
    <row r="2041" spans="1:22" x14ac:dyDescent="0.2">
      <c r="A2041" t="s">
        <v>366</v>
      </c>
      <c r="B2041" s="1" t="str">
        <f t="shared" si="188"/>
        <v>2E</v>
      </c>
      <c r="C2041">
        <v>6.5229999999999997</v>
      </c>
      <c r="D2041">
        <f t="shared" si="186"/>
        <v>6.52</v>
      </c>
      <c r="E2041">
        <f>VLOOKUP(D2041,'Peak Combiner'!$A$5:$D$4980,4,FALSE)</f>
        <v>6.52</v>
      </c>
      <c r="F2041">
        <f>IFERROR(VLOOKUP(D2041,rt_comb!$A:$B,2,FALSE),D2041)</f>
        <v>6.52</v>
      </c>
      <c r="G2041">
        <v>2828349</v>
      </c>
      <c r="H2041">
        <f>SUMIFS($G:$G,$E:$E,18.51,'RAW2'!$A:$A,'RAW2'!A2041)</f>
        <v>28636314</v>
      </c>
      <c r="I2041" s="1" t="str">
        <f>VLOOKUP(A2041,'volatile collection data'!$G$6:$H$69,2,FALSE)</f>
        <v>E</v>
      </c>
      <c r="J2041" s="1">
        <f>VLOOKUP(A2041,'volatile collection data'!$G$6:$I$69,3,FALSE)</f>
        <v>2</v>
      </c>
      <c r="K2041" s="1" t="str">
        <f>VLOOKUP(A2041,'volatile collection data'!$G$6:$N$69,8,FALSE)</f>
        <v>28A</v>
      </c>
      <c r="L2041" s="1">
        <f>VLOOKUP(A2041,'volatile collection data'!$G$6:$J$69,4,FALSE)</f>
        <v>5.38</v>
      </c>
      <c r="M2041" s="1">
        <f>VLOOKUP($A2041,'volatile collection data'!$G$6:$M$69,6,FALSE)</f>
        <v>14</v>
      </c>
      <c r="N2041" s="1">
        <f>VLOOKUP($A2041,'volatile collection data'!$G$6:$M$69,7,FALSE)</f>
        <v>5.38</v>
      </c>
      <c r="O2041" s="1">
        <f>VLOOKUP(A2041,'volatile collection data'!$G$6:$K$69,5,FALSE)</f>
        <v>1</v>
      </c>
      <c r="P2041" s="1" t="str">
        <f t="shared" si="189"/>
        <v>2E</v>
      </c>
      <c r="Q2041">
        <f t="shared" si="187"/>
        <v>9.1791741686673367E-2</v>
      </c>
      <c r="R2041" t="str">
        <f t="shared" si="190"/>
        <v>28A_1-E&amp;5.38%5.38@14</v>
      </c>
      <c r="S2041" t="str">
        <f t="shared" si="191"/>
        <v>2E-28A-VCS-Loc-22</v>
      </c>
      <c r="T2041" t="str">
        <f>IFERROR(IF(VLOOKUP(S2041,Bad!$A:$A,1,FALSE)='RAW2'!S2041,"yes","no"),"no")</f>
        <v>yes</v>
      </c>
      <c r="U2041" t="str">
        <f>IFERROR(VLOOKUP(F2041,compounds!$A:$B,2,FALSE),"")</f>
        <v/>
      </c>
      <c r="V2041" t="str">
        <f>VLOOKUP(B2041,'volatile collection data'!$O:$P,2,FALSE)</f>
        <v>02.may.22 28</v>
      </c>
    </row>
    <row r="2042" spans="1:22" x14ac:dyDescent="0.2">
      <c r="A2042" t="s">
        <v>366</v>
      </c>
      <c r="B2042" s="1" t="str">
        <f t="shared" si="188"/>
        <v>2E</v>
      </c>
      <c r="C2042">
        <v>6.6349999999999998</v>
      </c>
      <c r="D2042">
        <f t="shared" si="186"/>
        <v>6.64</v>
      </c>
      <c r="E2042">
        <f>VLOOKUP(D2042,'Peak Combiner'!$A$5:$D$4980,4,FALSE)</f>
        <v>6.64</v>
      </c>
      <c r="F2042">
        <f>IFERROR(VLOOKUP(D2042,rt_comb!$A:$B,2,FALSE),D2042)</f>
        <v>6.64</v>
      </c>
      <c r="G2042">
        <v>830692</v>
      </c>
      <c r="H2042">
        <f>SUMIFS($G:$G,$E:$E,18.51,'RAW2'!$A:$A,'RAW2'!A2042)</f>
        <v>28636314</v>
      </c>
      <c r="I2042" s="1" t="str">
        <f>VLOOKUP(A2042,'volatile collection data'!$G$6:$H$69,2,FALSE)</f>
        <v>E</v>
      </c>
      <c r="J2042" s="1">
        <f>VLOOKUP(A2042,'volatile collection data'!$G$6:$I$69,3,FALSE)</f>
        <v>2</v>
      </c>
      <c r="K2042" s="1" t="str">
        <f>VLOOKUP(A2042,'volatile collection data'!$G$6:$N$69,8,FALSE)</f>
        <v>28A</v>
      </c>
      <c r="L2042" s="1">
        <f>VLOOKUP(A2042,'volatile collection data'!$G$6:$J$69,4,FALSE)</f>
        <v>5.38</v>
      </c>
      <c r="M2042" s="1">
        <f>VLOOKUP($A2042,'volatile collection data'!$G$6:$M$69,6,FALSE)</f>
        <v>14</v>
      </c>
      <c r="N2042" s="1">
        <f>VLOOKUP($A2042,'volatile collection data'!$G$6:$M$69,7,FALSE)</f>
        <v>5.38</v>
      </c>
      <c r="O2042" s="1">
        <f>VLOOKUP(A2042,'volatile collection data'!$G$6:$K$69,5,FALSE)</f>
        <v>1</v>
      </c>
      <c r="P2042" s="1" t="str">
        <f t="shared" si="189"/>
        <v>2E</v>
      </c>
      <c r="Q2042">
        <f t="shared" si="187"/>
        <v>2.695942597083531E-2</v>
      </c>
      <c r="R2042" t="str">
        <f t="shared" si="190"/>
        <v>28A_1-E&amp;5.38%5.38@14</v>
      </c>
      <c r="S2042" t="str">
        <f t="shared" si="191"/>
        <v>2E-28A-VCS-Loc-22</v>
      </c>
      <c r="T2042" t="str">
        <f>IFERROR(IF(VLOOKUP(S2042,Bad!$A:$A,1,FALSE)='RAW2'!S2042,"yes","no"),"no")</f>
        <v>yes</v>
      </c>
      <c r="U2042" t="str">
        <f>IFERROR(VLOOKUP(F2042,compounds!$A:$B,2,FALSE),"")</f>
        <v/>
      </c>
      <c r="V2042" t="str">
        <f>VLOOKUP(B2042,'volatile collection data'!$O:$P,2,FALSE)</f>
        <v>02.may.22 28</v>
      </c>
    </row>
    <row r="2043" spans="1:22" x14ac:dyDescent="0.2">
      <c r="A2043" t="s">
        <v>366</v>
      </c>
      <c r="B2043" s="1" t="str">
        <f t="shared" si="188"/>
        <v>2E</v>
      </c>
      <c r="C2043">
        <v>6.702</v>
      </c>
      <c r="D2043">
        <f t="shared" si="186"/>
        <v>6.7</v>
      </c>
      <c r="E2043">
        <f>VLOOKUP(D2043,'Peak Combiner'!$A$5:$D$4980,4,FALSE)</f>
        <v>6.7</v>
      </c>
      <c r="F2043">
        <f>IFERROR(VLOOKUP(D2043,rt_comb!$A:$B,2,FALSE),D2043)</f>
        <v>6.7</v>
      </c>
      <c r="G2043">
        <v>3901138</v>
      </c>
      <c r="H2043">
        <f>SUMIFS($G:$G,$E:$E,18.51,'RAW2'!$A:$A,'RAW2'!A2043)</f>
        <v>28636314</v>
      </c>
      <c r="I2043" s="1" t="str">
        <f>VLOOKUP(A2043,'volatile collection data'!$G$6:$H$69,2,FALSE)</f>
        <v>E</v>
      </c>
      <c r="J2043" s="1">
        <f>VLOOKUP(A2043,'volatile collection data'!$G$6:$I$69,3,FALSE)</f>
        <v>2</v>
      </c>
      <c r="K2043" s="1" t="str">
        <f>VLOOKUP(A2043,'volatile collection data'!$G$6:$N$69,8,FALSE)</f>
        <v>28A</v>
      </c>
      <c r="L2043" s="1">
        <f>VLOOKUP(A2043,'volatile collection data'!$G$6:$J$69,4,FALSE)</f>
        <v>5.38</v>
      </c>
      <c r="M2043" s="1">
        <f>VLOOKUP($A2043,'volatile collection data'!$G$6:$M$69,6,FALSE)</f>
        <v>14</v>
      </c>
      <c r="N2043" s="1">
        <f>VLOOKUP($A2043,'volatile collection data'!$G$6:$M$69,7,FALSE)</f>
        <v>5.38</v>
      </c>
      <c r="O2043" s="1">
        <f>VLOOKUP(A2043,'volatile collection data'!$G$6:$K$69,5,FALSE)</f>
        <v>1</v>
      </c>
      <c r="P2043" s="1" t="str">
        <f t="shared" si="189"/>
        <v>2E</v>
      </c>
      <c r="Q2043">
        <f t="shared" si="187"/>
        <v>0.12660822677118896</v>
      </c>
      <c r="R2043" t="str">
        <f t="shared" si="190"/>
        <v>28A_1-E&amp;5.38%5.38@14</v>
      </c>
      <c r="S2043" t="str">
        <f t="shared" si="191"/>
        <v>2E-28A-VCS-Loc-22</v>
      </c>
      <c r="T2043" t="str">
        <f>IFERROR(IF(VLOOKUP(S2043,Bad!$A:$A,1,FALSE)='RAW2'!S2043,"yes","no"),"no")</f>
        <v>yes</v>
      </c>
      <c r="U2043" t="str">
        <f>IFERROR(VLOOKUP(F2043,compounds!$A:$B,2,FALSE),"")</f>
        <v/>
      </c>
      <c r="V2043" t="str">
        <f>VLOOKUP(B2043,'volatile collection data'!$O:$P,2,FALSE)</f>
        <v>02.may.22 28</v>
      </c>
    </row>
    <row r="2044" spans="1:22" x14ac:dyDescent="0.2">
      <c r="A2044" t="s">
        <v>366</v>
      </c>
      <c r="B2044" s="1" t="str">
        <f t="shared" si="188"/>
        <v>2E</v>
      </c>
      <c r="C2044">
        <v>6.93</v>
      </c>
      <c r="D2044">
        <f t="shared" si="186"/>
        <v>6.93</v>
      </c>
      <c r="E2044">
        <f>VLOOKUP(D2044,'Peak Combiner'!$A$5:$D$4980,4,FALSE)</f>
        <v>6.93</v>
      </c>
      <c r="F2044">
        <f>IFERROR(VLOOKUP(D2044,rt_comb!$A:$B,2,FALSE),D2044)</f>
        <v>6.93</v>
      </c>
      <c r="G2044">
        <v>3218918</v>
      </c>
      <c r="H2044">
        <f>SUMIFS($G:$G,$E:$E,18.51,'RAW2'!$A:$A,'RAW2'!A2044)</f>
        <v>28636314</v>
      </c>
      <c r="I2044" s="1" t="str">
        <f>VLOOKUP(A2044,'volatile collection data'!$G$6:$H$69,2,FALSE)</f>
        <v>E</v>
      </c>
      <c r="J2044" s="1">
        <f>VLOOKUP(A2044,'volatile collection data'!$G$6:$I$69,3,FALSE)</f>
        <v>2</v>
      </c>
      <c r="K2044" s="1" t="str">
        <f>VLOOKUP(A2044,'volatile collection data'!$G$6:$N$69,8,FALSE)</f>
        <v>28A</v>
      </c>
      <c r="L2044" s="1">
        <f>VLOOKUP(A2044,'volatile collection data'!$G$6:$J$69,4,FALSE)</f>
        <v>5.38</v>
      </c>
      <c r="M2044" s="1">
        <f>VLOOKUP($A2044,'volatile collection data'!$G$6:$M$69,6,FALSE)</f>
        <v>14</v>
      </c>
      <c r="N2044" s="1">
        <f>VLOOKUP($A2044,'volatile collection data'!$G$6:$M$69,7,FALSE)</f>
        <v>5.38</v>
      </c>
      <c r="O2044" s="1">
        <f>VLOOKUP(A2044,'volatile collection data'!$G$6:$K$69,5,FALSE)</f>
        <v>1</v>
      </c>
      <c r="P2044" s="1" t="str">
        <f t="shared" si="189"/>
        <v>2E</v>
      </c>
      <c r="Q2044">
        <f t="shared" si="187"/>
        <v>0.10446733750558479</v>
      </c>
      <c r="R2044" t="str">
        <f t="shared" si="190"/>
        <v>28A_1-E&amp;5.38%5.38@14</v>
      </c>
      <c r="S2044" t="str">
        <f t="shared" si="191"/>
        <v>2E-28A-VCS-Loc-22</v>
      </c>
      <c r="T2044" t="str">
        <f>IFERROR(IF(VLOOKUP(S2044,Bad!$A:$A,1,FALSE)='RAW2'!S2044,"yes","no"),"no")</f>
        <v>yes</v>
      </c>
      <c r="U2044" t="str">
        <f>IFERROR(VLOOKUP(F2044,compounds!$A:$B,2,FALSE),"")</f>
        <v/>
      </c>
      <c r="V2044" t="str">
        <f>VLOOKUP(B2044,'volatile collection data'!$O:$P,2,FALSE)</f>
        <v>02.may.22 28</v>
      </c>
    </row>
    <row r="2045" spans="1:22" x14ac:dyDescent="0.2">
      <c r="A2045" t="s">
        <v>366</v>
      </c>
      <c r="B2045" s="1" t="str">
        <f t="shared" si="188"/>
        <v>2E</v>
      </c>
      <c r="C2045">
        <v>7.1</v>
      </c>
      <c r="D2045">
        <f t="shared" si="186"/>
        <v>7.1</v>
      </c>
      <c r="E2045">
        <f>VLOOKUP(D2045,'Peak Combiner'!$A$5:$D$4980,4,FALSE)</f>
        <v>7.09</v>
      </c>
      <c r="F2045">
        <f>IFERROR(VLOOKUP(D2045,rt_comb!$A:$B,2,FALSE),D2045)</f>
        <v>7.1</v>
      </c>
      <c r="G2045">
        <v>23675807</v>
      </c>
      <c r="H2045">
        <f>SUMIFS($G:$G,$E:$E,18.51,'RAW2'!$A:$A,'RAW2'!A2045)</f>
        <v>28636314</v>
      </c>
      <c r="I2045" s="1" t="str">
        <f>VLOOKUP(A2045,'volatile collection data'!$G$6:$H$69,2,FALSE)</f>
        <v>E</v>
      </c>
      <c r="J2045" s="1">
        <f>VLOOKUP(A2045,'volatile collection data'!$G$6:$I$69,3,FALSE)</f>
        <v>2</v>
      </c>
      <c r="K2045" s="1" t="str">
        <f>VLOOKUP(A2045,'volatile collection data'!$G$6:$N$69,8,FALSE)</f>
        <v>28A</v>
      </c>
      <c r="L2045" s="1">
        <f>VLOOKUP(A2045,'volatile collection data'!$G$6:$J$69,4,FALSE)</f>
        <v>5.38</v>
      </c>
      <c r="M2045" s="1">
        <f>VLOOKUP($A2045,'volatile collection data'!$G$6:$M$69,6,FALSE)</f>
        <v>14</v>
      </c>
      <c r="N2045" s="1">
        <f>VLOOKUP($A2045,'volatile collection data'!$G$6:$M$69,7,FALSE)</f>
        <v>5.38</v>
      </c>
      <c r="O2045" s="1">
        <f>VLOOKUP(A2045,'volatile collection data'!$G$6:$K$69,5,FALSE)</f>
        <v>1</v>
      </c>
      <c r="P2045" s="1" t="str">
        <f t="shared" si="189"/>
        <v>2E</v>
      </c>
      <c r="Q2045">
        <f t="shared" si="187"/>
        <v>0.76837885295185748</v>
      </c>
      <c r="R2045" t="str">
        <f t="shared" si="190"/>
        <v>28A_1-E&amp;5.38%5.38@14</v>
      </c>
      <c r="S2045" t="str">
        <f t="shared" si="191"/>
        <v>2E-28A-VCS-Loc-22</v>
      </c>
      <c r="T2045" t="str">
        <f>IFERROR(IF(VLOOKUP(S2045,Bad!$A:$A,1,FALSE)='RAW2'!S2045,"yes","no"),"no")</f>
        <v>yes</v>
      </c>
      <c r="U2045" t="str">
        <f>IFERROR(VLOOKUP(F2045,compounds!$A:$B,2,FALSE),"")</f>
        <v/>
      </c>
      <c r="V2045" t="str">
        <f>VLOOKUP(B2045,'volatile collection data'!$O:$P,2,FALSE)</f>
        <v>02.may.22 28</v>
      </c>
    </row>
    <row r="2046" spans="1:22" x14ac:dyDescent="0.2">
      <c r="A2046" t="s">
        <v>366</v>
      </c>
      <c r="B2046" s="1" t="str">
        <f t="shared" si="188"/>
        <v>2E</v>
      </c>
      <c r="C2046">
        <v>7.2560000000000002</v>
      </c>
      <c r="D2046">
        <f t="shared" ref="D2046:D2109" si="192">ROUND(C2046,2)</f>
        <v>7.26</v>
      </c>
      <c r="E2046">
        <f>VLOOKUP(D2046,'Peak Combiner'!$A$5:$D$4980,4,FALSE)</f>
        <v>7.26</v>
      </c>
      <c r="F2046">
        <f>IFERROR(VLOOKUP(D2046,rt_comb!$A:$B,2,FALSE),D2046)</f>
        <v>7.26</v>
      </c>
      <c r="G2046">
        <v>1876563</v>
      </c>
      <c r="H2046">
        <f>SUMIFS($G:$G,$E:$E,18.51,'RAW2'!$A:$A,'RAW2'!A2046)</f>
        <v>28636314</v>
      </c>
      <c r="I2046" s="1" t="str">
        <f>VLOOKUP(A2046,'volatile collection data'!$G$6:$H$69,2,FALSE)</f>
        <v>E</v>
      </c>
      <c r="J2046" s="1">
        <f>VLOOKUP(A2046,'volatile collection data'!$G$6:$I$69,3,FALSE)</f>
        <v>2</v>
      </c>
      <c r="K2046" s="1" t="str">
        <f>VLOOKUP(A2046,'volatile collection data'!$G$6:$N$69,8,FALSE)</f>
        <v>28A</v>
      </c>
      <c r="L2046" s="1">
        <f>VLOOKUP(A2046,'volatile collection data'!$G$6:$J$69,4,FALSE)</f>
        <v>5.38</v>
      </c>
      <c r="M2046" s="1">
        <f>VLOOKUP($A2046,'volatile collection data'!$G$6:$M$69,6,FALSE)</f>
        <v>14</v>
      </c>
      <c r="N2046" s="1">
        <f>VLOOKUP($A2046,'volatile collection data'!$G$6:$M$69,7,FALSE)</f>
        <v>5.38</v>
      </c>
      <c r="O2046" s="1">
        <f>VLOOKUP(A2046,'volatile collection data'!$G$6:$K$69,5,FALSE)</f>
        <v>1</v>
      </c>
      <c r="P2046" s="1" t="str">
        <f t="shared" si="189"/>
        <v>2E</v>
      </c>
      <c r="Q2046">
        <f t="shared" ref="Q2046:Q2109" si="193">IFERROR((30/H2046*G2046)/L2046/6,0)</f>
        <v>6.0902309493902219E-2</v>
      </c>
      <c r="R2046" t="str">
        <f t="shared" si="190"/>
        <v>28A_1-E&amp;5.38%5.38@14</v>
      </c>
      <c r="S2046" t="str">
        <f t="shared" si="191"/>
        <v>2E-28A-VCS-Loc-22</v>
      </c>
      <c r="T2046" t="str">
        <f>IFERROR(IF(VLOOKUP(S2046,Bad!$A:$A,1,FALSE)='RAW2'!S2046,"yes","no"),"no")</f>
        <v>yes</v>
      </c>
      <c r="U2046" t="str">
        <f>IFERROR(VLOOKUP(F2046,compounds!$A:$B,2,FALSE),"")</f>
        <v/>
      </c>
      <c r="V2046" t="str">
        <f>VLOOKUP(B2046,'volatile collection data'!$O:$P,2,FALSE)</f>
        <v>02.may.22 28</v>
      </c>
    </row>
    <row r="2047" spans="1:22" x14ac:dyDescent="0.2">
      <c r="A2047" t="s">
        <v>366</v>
      </c>
      <c r="B2047" s="1" t="str">
        <f t="shared" si="188"/>
        <v>2E</v>
      </c>
      <c r="C2047">
        <v>7.3520000000000003</v>
      </c>
      <c r="D2047">
        <f t="shared" si="192"/>
        <v>7.35</v>
      </c>
      <c r="E2047">
        <f>VLOOKUP(D2047,'Peak Combiner'!$A$5:$D$4980,4,FALSE)</f>
        <v>7.35</v>
      </c>
      <c r="F2047">
        <f>IFERROR(VLOOKUP(D2047,rt_comb!$A:$B,2,FALSE),D2047)</f>
        <v>7.35</v>
      </c>
      <c r="G2047">
        <v>846844</v>
      </c>
      <c r="H2047">
        <f>SUMIFS($G:$G,$E:$E,18.51,'RAW2'!$A:$A,'RAW2'!A2047)</f>
        <v>28636314</v>
      </c>
      <c r="I2047" s="1" t="str">
        <f>VLOOKUP(A2047,'volatile collection data'!$G$6:$H$69,2,FALSE)</f>
        <v>E</v>
      </c>
      <c r="J2047" s="1">
        <f>VLOOKUP(A2047,'volatile collection data'!$G$6:$I$69,3,FALSE)</f>
        <v>2</v>
      </c>
      <c r="K2047" s="1" t="str">
        <f>VLOOKUP(A2047,'volatile collection data'!$G$6:$N$69,8,FALSE)</f>
        <v>28A</v>
      </c>
      <c r="L2047" s="1">
        <f>VLOOKUP(A2047,'volatile collection data'!$G$6:$J$69,4,FALSE)</f>
        <v>5.38</v>
      </c>
      <c r="M2047" s="1">
        <f>VLOOKUP($A2047,'volatile collection data'!$G$6:$M$69,6,FALSE)</f>
        <v>14</v>
      </c>
      <c r="N2047" s="1">
        <f>VLOOKUP($A2047,'volatile collection data'!$G$6:$M$69,7,FALSE)</f>
        <v>5.38</v>
      </c>
      <c r="O2047" s="1">
        <f>VLOOKUP(A2047,'volatile collection data'!$G$6:$K$69,5,FALSE)</f>
        <v>1</v>
      </c>
      <c r="P2047" s="1" t="str">
        <f t="shared" si="189"/>
        <v>2E</v>
      </c>
      <c r="Q2047">
        <f t="shared" si="193"/>
        <v>2.7483625852718043E-2</v>
      </c>
      <c r="R2047" t="str">
        <f t="shared" si="190"/>
        <v>28A_1-E&amp;5.38%5.38@14</v>
      </c>
      <c r="S2047" t="str">
        <f t="shared" si="191"/>
        <v>2E-28A-VCS-Loc-22</v>
      </c>
      <c r="T2047" t="str">
        <f>IFERROR(IF(VLOOKUP(S2047,Bad!$A:$A,1,FALSE)='RAW2'!S2047,"yes","no"),"no")</f>
        <v>yes</v>
      </c>
      <c r="U2047" t="str">
        <f>IFERROR(VLOOKUP(F2047,compounds!$A:$B,2,FALSE),"")</f>
        <v/>
      </c>
      <c r="V2047" t="str">
        <f>VLOOKUP(B2047,'volatile collection data'!$O:$P,2,FALSE)</f>
        <v>02.may.22 28</v>
      </c>
    </row>
    <row r="2048" spans="1:22" x14ac:dyDescent="0.2">
      <c r="A2048" t="s">
        <v>366</v>
      </c>
      <c r="B2048" s="1" t="str">
        <f t="shared" si="188"/>
        <v>2E</v>
      </c>
      <c r="C2048">
        <v>7.4189999999999996</v>
      </c>
      <c r="D2048">
        <f t="shared" si="192"/>
        <v>7.42</v>
      </c>
      <c r="E2048">
        <f>VLOOKUP(D2048,'Peak Combiner'!$A$5:$D$4980,4,FALSE)</f>
        <v>7.42</v>
      </c>
      <c r="F2048">
        <f>IFERROR(VLOOKUP(D2048,rt_comb!$A:$B,2,FALSE),D2048)</f>
        <v>7.42</v>
      </c>
      <c r="G2048">
        <v>2366931</v>
      </c>
      <c r="H2048">
        <f>SUMIFS($G:$G,$E:$E,18.51,'RAW2'!$A:$A,'RAW2'!A2048)</f>
        <v>28636314</v>
      </c>
      <c r="I2048" s="1" t="str">
        <f>VLOOKUP(A2048,'volatile collection data'!$G$6:$H$69,2,FALSE)</f>
        <v>E</v>
      </c>
      <c r="J2048" s="1">
        <f>VLOOKUP(A2048,'volatile collection data'!$G$6:$I$69,3,FALSE)</f>
        <v>2</v>
      </c>
      <c r="K2048" s="1" t="str">
        <f>VLOOKUP(A2048,'volatile collection data'!$G$6:$N$69,8,FALSE)</f>
        <v>28A</v>
      </c>
      <c r="L2048" s="1">
        <f>VLOOKUP(A2048,'volatile collection data'!$G$6:$J$69,4,FALSE)</f>
        <v>5.38</v>
      </c>
      <c r="M2048" s="1">
        <f>VLOOKUP($A2048,'volatile collection data'!$G$6:$M$69,6,FALSE)</f>
        <v>14</v>
      </c>
      <c r="N2048" s="1">
        <f>VLOOKUP($A2048,'volatile collection data'!$G$6:$M$69,7,FALSE)</f>
        <v>5.38</v>
      </c>
      <c r="O2048" s="1">
        <f>VLOOKUP(A2048,'volatile collection data'!$G$6:$K$69,5,FALSE)</f>
        <v>1</v>
      </c>
      <c r="P2048" s="1" t="str">
        <f t="shared" si="189"/>
        <v>2E</v>
      </c>
      <c r="Q2048">
        <f t="shared" si="193"/>
        <v>7.6816799815786332E-2</v>
      </c>
      <c r="R2048" t="str">
        <f t="shared" si="190"/>
        <v>28A_1-E&amp;5.38%5.38@14</v>
      </c>
      <c r="S2048" t="str">
        <f t="shared" si="191"/>
        <v>2E-28A-VCS-Loc-22</v>
      </c>
      <c r="T2048" t="str">
        <f>IFERROR(IF(VLOOKUP(S2048,Bad!$A:$A,1,FALSE)='RAW2'!S2048,"yes","no"),"no")</f>
        <v>yes</v>
      </c>
      <c r="U2048" t="str">
        <f>IFERROR(VLOOKUP(F2048,compounds!$A:$B,2,FALSE),"")</f>
        <v/>
      </c>
      <c r="V2048" t="str">
        <f>VLOOKUP(B2048,'volatile collection data'!$O:$P,2,FALSE)</f>
        <v>02.may.22 28</v>
      </c>
    </row>
    <row r="2049" spans="1:22" x14ac:dyDescent="0.2">
      <c r="A2049" t="s">
        <v>366</v>
      </c>
      <c r="B2049" s="1" t="str">
        <f t="shared" si="188"/>
        <v>2E</v>
      </c>
      <c r="C2049">
        <v>7.5439999999999996</v>
      </c>
      <c r="D2049">
        <f t="shared" si="192"/>
        <v>7.54</v>
      </c>
      <c r="E2049">
        <f>VLOOKUP(D2049,'Peak Combiner'!$A$5:$D$4980,4,FALSE)</f>
        <v>7.54</v>
      </c>
      <c r="F2049">
        <f>IFERROR(VLOOKUP(D2049,rt_comb!$A:$B,2,FALSE),D2049)</f>
        <v>7.54</v>
      </c>
      <c r="G2049">
        <v>1227016</v>
      </c>
      <c r="H2049">
        <f>SUMIFS($G:$G,$E:$E,18.51,'RAW2'!$A:$A,'RAW2'!A2049)</f>
        <v>28636314</v>
      </c>
      <c r="I2049" s="1" t="str">
        <f>VLOOKUP(A2049,'volatile collection data'!$G$6:$H$69,2,FALSE)</f>
        <v>E</v>
      </c>
      <c r="J2049" s="1">
        <f>VLOOKUP(A2049,'volatile collection data'!$G$6:$I$69,3,FALSE)</f>
        <v>2</v>
      </c>
      <c r="K2049" s="1" t="str">
        <f>VLOOKUP(A2049,'volatile collection data'!$G$6:$N$69,8,FALSE)</f>
        <v>28A</v>
      </c>
      <c r="L2049" s="1">
        <f>VLOOKUP(A2049,'volatile collection data'!$G$6:$J$69,4,FALSE)</f>
        <v>5.38</v>
      </c>
      <c r="M2049" s="1">
        <f>VLOOKUP($A2049,'volatile collection data'!$G$6:$M$69,6,FALSE)</f>
        <v>14</v>
      </c>
      <c r="N2049" s="1">
        <f>VLOOKUP($A2049,'volatile collection data'!$G$6:$M$69,7,FALSE)</f>
        <v>5.38</v>
      </c>
      <c r="O2049" s="1">
        <f>VLOOKUP(A2049,'volatile collection data'!$G$6:$K$69,5,FALSE)</f>
        <v>1</v>
      </c>
      <c r="P2049" s="1" t="str">
        <f t="shared" si="189"/>
        <v>2E</v>
      </c>
      <c r="Q2049">
        <f t="shared" si="193"/>
        <v>3.9821795583718698E-2</v>
      </c>
      <c r="R2049" t="str">
        <f t="shared" si="190"/>
        <v>28A_1-E&amp;5.38%5.38@14</v>
      </c>
      <c r="S2049" t="str">
        <f t="shared" si="191"/>
        <v>2E-28A-VCS-Loc-22</v>
      </c>
      <c r="T2049" t="str">
        <f>IFERROR(IF(VLOOKUP(S2049,Bad!$A:$A,1,FALSE)='RAW2'!S2049,"yes","no"),"no")</f>
        <v>yes</v>
      </c>
      <c r="U2049" t="str">
        <f>IFERROR(VLOOKUP(F2049,compounds!$A:$B,2,FALSE),"")</f>
        <v/>
      </c>
      <c r="V2049" t="str">
        <f>VLOOKUP(B2049,'volatile collection data'!$O:$P,2,FALSE)</f>
        <v>02.may.22 28</v>
      </c>
    </row>
    <row r="2050" spans="1:22" x14ac:dyDescent="0.2">
      <c r="A2050" t="s">
        <v>366</v>
      </c>
      <c r="B2050" s="1" t="str">
        <f t="shared" si="188"/>
        <v>2E</v>
      </c>
      <c r="C2050">
        <v>7.8319999999999999</v>
      </c>
      <c r="D2050">
        <f t="shared" si="192"/>
        <v>7.83</v>
      </c>
      <c r="E2050">
        <f>VLOOKUP(D2050,'Peak Combiner'!$A$5:$D$4980,4,FALSE)</f>
        <v>7.83</v>
      </c>
      <c r="F2050">
        <f>IFERROR(VLOOKUP(D2050,rt_comb!$A:$B,2,FALSE),D2050)</f>
        <v>7.83</v>
      </c>
      <c r="G2050">
        <v>1397825</v>
      </c>
      <c r="H2050">
        <f>SUMIFS($G:$G,$E:$E,18.51,'RAW2'!$A:$A,'RAW2'!A2050)</f>
        <v>28636314</v>
      </c>
      <c r="I2050" s="1" t="str">
        <f>VLOOKUP(A2050,'volatile collection data'!$G$6:$H$69,2,FALSE)</f>
        <v>E</v>
      </c>
      <c r="J2050" s="1">
        <f>VLOOKUP(A2050,'volatile collection data'!$G$6:$I$69,3,FALSE)</f>
        <v>2</v>
      </c>
      <c r="K2050" s="1" t="str">
        <f>VLOOKUP(A2050,'volatile collection data'!$G$6:$N$69,8,FALSE)</f>
        <v>28A</v>
      </c>
      <c r="L2050" s="1">
        <f>VLOOKUP(A2050,'volatile collection data'!$G$6:$J$69,4,FALSE)</f>
        <v>5.38</v>
      </c>
      <c r="M2050" s="1">
        <f>VLOOKUP($A2050,'volatile collection data'!$G$6:$M$69,6,FALSE)</f>
        <v>14</v>
      </c>
      <c r="N2050" s="1">
        <f>VLOOKUP($A2050,'volatile collection data'!$G$6:$M$69,7,FALSE)</f>
        <v>5.38</v>
      </c>
      <c r="O2050" s="1">
        <f>VLOOKUP(A2050,'volatile collection data'!$G$6:$K$69,5,FALSE)</f>
        <v>1</v>
      </c>
      <c r="P2050" s="1" t="str">
        <f t="shared" si="189"/>
        <v>2E</v>
      </c>
      <c r="Q2050">
        <f t="shared" si="193"/>
        <v>4.5365261261313301E-2</v>
      </c>
      <c r="R2050" t="str">
        <f t="shared" si="190"/>
        <v>28A_1-E&amp;5.38%5.38@14</v>
      </c>
      <c r="S2050" t="str">
        <f t="shared" si="191"/>
        <v>2E-28A-VCS-Loc-22</v>
      </c>
      <c r="T2050" t="str">
        <f>IFERROR(IF(VLOOKUP(S2050,Bad!$A:$A,1,FALSE)='RAW2'!S2050,"yes","no"),"no")</f>
        <v>yes</v>
      </c>
      <c r="U2050" t="str">
        <f>IFERROR(VLOOKUP(F2050,compounds!$A:$B,2,FALSE),"")</f>
        <v/>
      </c>
      <c r="V2050" t="str">
        <f>VLOOKUP(B2050,'volatile collection data'!$O:$P,2,FALSE)</f>
        <v>02.may.22 28</v>
      </c>
    </row>
    <row r="2051" spans="1:22" x14ac:dyDescent="0.2">
      <c r="A2051" t="s">
        <v>366</v>
      </c>
      <c r="B2051" s="1" t="str">
        <f t="shared" ref="B2051:B2114" si="194">LEFT(A2051,FIND("-",A2051)-1)</f>
        <v>2E</v>
      </c>
      <c r="C2051">
        <v>7.9189999999999996</v>
      </c>
      <c r="D2051">
        <f t="shared" si="192"/>
        <v>7.92</v>
      </c>
      <c r="E2051">
        <f>VLOOKUP(D2051,'Peak Combiner'!$A$5:$D$4980,4,FALSE)</f>
        <v>7.92</v>
      </c>
      <c r="F2051">
        <f>IFERROR(VLOOKUP(D2051,rt_comb!$A:$B,2,FALSE),D2051)</f>
        <v>7.92</v>
      </c>
      <c r="G2051">
        <v>3896954</v>
      </c>
      <c r="H2051">
        <f>SUMIFS($G:$G,$E:$E,18.51,'RAW2'!$A:$A,'RAW2'!A2051)</f>
        <v>28636314</v>
      </c>
      <c r="I2051" s="1" t="str">
        <f>VLOOKUP(A2051,'volatile collection data'!$G$6:$H$69,2,FALSE)</f>
        <v>E</v>
      </c>
      <c r="J2051" s="1">
        <f>VLOOKUP(A2051,'volatile collection data'!$G$6:$I$69,3,FALSE)</f>
        <v>2</v>
      </c>
      <c r="K2051" s="1" t="str">
        <f>VLOOKUP(A2051,'volatile collection data'!$G$6:$N$69,8,FALSE)</f>
        <v>28A</v>
      </c>
      <c r="L2051" s="1">
        <f>VLOOKUP(A2051,'volatile collection data'!$G$6:$J$69,4,FALSE)</f>
        <v>5.38</v>
      </c>
      <c r="M2051" s="1">
        <f>VLOOKUP($A2051,'volatile collection data'!$G$6:$M$69,6,FALSE)</f>
        <v>14</v>
      </c>
      <c r="N2051" s="1">
        <f>VLOOKUP($A2051,'volatile collection data'!$G$6:$M$69,7,FALSE)</f>
        <v>5.38</v>
      </c>
      <c r="O2051" s="1">
        <f>VLOOKUP(A2051,'volatile collection data'!$G$6:$K$69,5,FALSE)</f>
        <v>1</v>
      </c>
      <c r="P2051" s="1" t="str">
        <f t="shared" ref="P2051:P2114" si="195">J2051&amp;I2051</f>
        <v>2E</v>
      </c>
      <c r="Q2051">
        <f t="shared" si="193"/>
        <v>0.12647243849074088</v>
      </c>
      <c r="R2051" t="str">
        <f t="shared" ref="R2051:R2114" si="196">K2051&amp;"_"&amp;O2051&amp;"-"&amp;I2051&amp;"&amp;"&amp;L2051&amp;"%"&amp;N2051&amp;"@"&amp;M2051</f>
        <v>28A_1-E&amp;5.38%5.38@14</v>
      </c>
      <c r="S2051" t="str">
        <f t="shared" ref="S2051:S2114" si="197">A2051</f>
        <v>2E-28A-VCS-Loc-22</v>
      </c>
      <c r="T2051" t="str">
        <f>IFERROR(IF(VLOOKUP(S2051,Bad!$A:$A,1,FALSE)='RAW2'!S2051,"yes","no"),"no")</f>
        <v>yes</v>
      </c>
      <c r="U2051" t="str">
        <f>IFERROR(VLOOKUP(F2051,compounds!$A:$B,2,FALSE),"")</f>
        <v/>
      </c>
      <c r="V2051" t="str">
        <f>VLOOKUP(B2051,'volatile collection data'!$O:$P,2,FALSE)</f>
        <v>02.may.22 28</v>
      </c>
    </row>
    <row r="2052" spans="1:22" x14ac:dyDescent="0.2">
      <c r="A2052" t="s">
        <v>366</v>
      </c>
      <c r="B2052" s="1" t="str">
        <f t="shared" si="194"/>
        <v>2E</v>
      </c>
      <c r="C2052">
        <v>8.0109999999999992</v>
      </c>
      <c r="D2052">
        <f t="shared" si="192"/>
        <v>8.01</v>
      </c>
      <c r="E2052">
        <f>VLOOKUP(D2052,'Peak Combiner'!$A$5:$D$4980,4,FALSE)</f>
        <v>8.01</v>
      </c>
      <c r="F2052">
        <f>IFERROR(VLOOKUP(D2052,rt_comb!$A:$B,2,FALSE),D2052)</f>
        <v>8.01</v>
      </c>
      <c r="G2052">
        <v>7785778</v>
      </c>
      <c r="H2052">
        <f>SUMIFS($G:$G,$E:$E,18.51,'RAW2'!$A:$A,'RAW2'!A2052)</f>
        <v>28636314</v>
      </c>
      <c r="I2052" s="1" t="str">
        <f>VLOOKUP(A2052,'volatile collection data'!$G$6:$H$69,2,FALSE)</f>
        <v>E</v>
      </c>
      <c r="J2052" s="1">
        <f>VLOOKUP(A2052,'volatile collection data'!$G$6:$I$69,3,FALSE)</f>
        <v>2</v>
      </c>
      <c r="K2052" s="1" t="str">
        <f>VLOOKUP(A2052,'volatile collection data'!$G$6:$N$69,8,FALSE)</f>
        <v>28A</v>
      </c>
      <c r="L2052" s="1">
        <f>VLOOKUP(A2052,'volatile collection data'!$G$6:$J$69,4,FALSE)</f>
        <v>5.38</v>
      </c>
      <c r="M2052" s="1">
        <f>VLOOKUP($A2052,'volatile collection data'!$G$6:$M$69,6,FALSE)</f>
        <v>14</v>
      </c>
      <c r="N2052" s="1">
        <f>VLOOKUP($A2052,'volatile collection data'!$G$6:$M$69,7,FALSE)</f>
        <v>5.38</v>
      </c>
      <c r="O2052" s="1">
        <f>VLOOKUP(A2052,'volatile collection data'!$G$6:$K$69,5,FALSE)</f>
        <v>1</v>
      </c>
      <c r="P2052" s="1" t="str">
        <f t="shared" si="195"/>
        <v>2E</v>
      </c>
      <c r="Q2052">
        <f t="shared" si="193"/>
        <v>0.25268102451493241</v>
      </c>
      <c r="R2052" t="str">
        <f t="shared" si="196"/>
        <v>28A_1-E&amp;5.38%5.38@14</v>
      </c>
      <c r="S2052" t="str">
        <f t="shared" si="197"/>
        <v>2E-28A-VCS-Loc-22</v>
      </c>
      <c r="T2052" t="str">
        <f>IFERROR(IF(VLOOKUP(S2052,Bad!$A:$A,1,FALSE)='RAW2'!S2052,"yes","no"),"no")</f>
        <v>yes</v>
      </c>
      <c r="U2052" t="str">
        <f>IFERROR(VLOOKUP(F2052,compounds!$A:$B,2,FALSE),"")</f>
        <v/>
      </c>
      <c r="V2052" t="str">
        <f>VLOOKUP(B2052,'volatile collection data'!$O:$P,2,FALSE)</f>
        <v>02.may.22 28</v>
      </c>
    </row>
    <row r="2053" spans="1:22" x14ac:dyDescent="0.2">
      <c r="A2053" t="s">
        <v>366</v>
      </c>
      <c r="B2053" s="1" t="str">
        <f t="shared" si="194"/>
        <v>2E</v>
      </c>
      <c r="C2053">
        <v>8.2189999999999994</v>
      </c>
      <c r="D2053">
        <f t="shared" si="192"/>
        <v>8.2200000000000006</v>
      </c>
      <c r="E2053">
        <f>VLOOKUP(D2053,'Peak Combiner'!$A$5:$D$4980,4,FALSE)</f>
        <v>8.2200000000000006</v>
      </c>
      <c r="F2053">
        <f>IFERROR(VLOOKUP(D2053,rt_comb!$A:$B,2,FALSE),D2053)</f>
        <v>8.2200000000000006</v>
      </c>
      <c r="G2053">
        <v>3049647</v>
      </c>
      <c r="H2053">
        <f>SUMIFS($G:$G,$E:$E,18.51,'RAW2'!$A:$A,'RAW2'!A2053)</f>
        <v>28636314</v>
      </c>
      <c r="I2053" s="1" t="str">
        <f>VLOOKUP(A2053,'volatile collection data'!$G$6:$H$69,2,FALSE)</f>
        <v>E</v>
      </c>
      <c r="J2053" s="1">
        <f>VLOOKUP(A2053,'volatile collection data'!$G$6:$I$69,3,FALSE)</f>
        <v>2</v>
      </c>
      <c r="K2053" s="1" t="str">
        <f>VLOOKUP(A2053,'volatile collection data'!$G$6:$N$69,8,FALSE)</f>
        <v>28A</v>
      </c>
      <c r="L2053" s="1">
        <f>VLOOKUP(A2053,'volatile collection data'!$G$6:$J$69,4,FALSE)</f>
        <v>5.38</v>
      </c>
      <c r="M2053" s="1">
        <f>VLOOKUP($A2053,'volatile collection data'!$G$6:$M$69,6,FALSE)</f>
        <v>14</v>
      </c>
      <c r="N2053" s="1">
        <f>VLOOKUP($A2053,'volatile collection data'!$G$6:$M$69,7,FALSE)</f>
        <v>5.38</v>
      </c>
      <c r="O2053" s="1">
        <f>VLOOKUP(A2053,'volatile collection data'!$G$6:$K$69,5,FALSE)</f>
        <v>1</v>
      </c>
      <c r="P2053" s="1" t="str">
        <f t="shared" si="195"/>
        <v>2E</v>
      </c>
      <c r="Q2053">
        <f t="shared" si="193"/>
        <v>9.8973786353642498E-2</v>
      </c>
      <c r="R2053" t="str">
        <f t="shared" si="196"/>
        <v>28A_1-E&amp;5.38%5.38@14</v>
      </c>
      <c r="S2053" t="str">
        <f t="shared" si="197"/>
        <v>2E-28A-VCS-Loc-22</v>
      </c>
      <c r="T2053" t="str">
        <f>IFERROR(IF(VLOOKUP(S2053,Bad!$A:$A,1,FALSE)='RAW2'!S2053,"yes","no"),"no")</f>
        <v>yes</v>
      </c>
      <c r="U2053" t="str">
        <f>IFERROR(VLOOKUP(F2053,compounds!$A:$B,2,FALSE),"")</f>
        <v/>
      </c>
      <c r="V2053" t="str">
        <f>VLOOKUP(B2053,'volatile collection data'!$O:$P,2,FALSE)</f>
        <v>02.may.22 28</v>
      </c>
    </row>
    <row r="2054" spans="1:22" x14ac:dyDescent="0.2">
      <c r="A2054" t="s">
        <v>366</v>
      </c>
      <c r="B2054" s="1" t="str">
        <f t="shared" si="194"/>
        <v>2E</v>
      </c>
      <c r="C2054">
        <v>8.2729999999999997</v>
      </c>
      <c r="D2054">
        <f t="shared" si="192"/>
        <v>8.27</v>
      </c>
      <c r="E2054">
        <f>VLOOKUP(D2054,'Peak Combiner'!$A$5:$D$4980,4,FALSE)</f>
        <v>8.27</v>
      </c>
      <c r="F2054">
        <f>IFERROR(VLOOKUP(D2054,rt_comb!$A:$B,2,FALSE),D2054)</f>
        <v>8.27</v>
      </c>
      <c r="G2054">
        <v>4122709</v>
      </c>
      <c r="H2054">
        <f>SUMIFS($G:$G,$E:$E,18.51,'RAW2'!$A:$A,'RAW2'!A2054)</f>
        <v>28636314</v>
      </c>
      <c r="I2054" s="1" t="str">
        <f>VLOOKUP(A2054,'volatile collection data'!$G$6:$H$69,2,FALSE)</f>
        <v>E</v>
      </c>
      <c r="J2054" s="1">
        <f>VLOOKUP(A2054,'volatile collection data'!$G$6:$I$69,3,FALSE)</f>
        <v>2</v>
      </c>
      <c r="K2054" s="1" t="str">
        <f>VLOOKUP(A2054,'volatile collection data'!$G$6:$N$69,8,FALSE)</f>
        <v>28A</v>
      </c>
      <c r="L2054" s="1">
        <f>VLOOKUP(A2054,'volatile collection data'!$G$6:$J$69,4,FALSE)</f>
        <v>5.38</v>
      </c>
      <c r="M2054" s="1">
        <f>VLOOKUP($A2054,'volatile collection data'!$G$6:$M$69,6,FALSE)</f>
        <v>14</v>
      </c>
      <c r="N2054" s="1">
        <f>VLOOKUP($A2054,'volatile collection data'!$G$6:$M$69,7,FALSE)</f>
        <v>5.38</v>
      </c>
      <c r="O2054" s="1">
        <f>VLOOKUP(A2054,'volatile collection data'!$G$6:$K$69,5,FALSE)</f>
        <v>1</v>
      </c>
      <c r="P2054" s="1" t="str">
        <f t="shared" si="195"/>
        <v>2E</v>
      </c>
      <c r="Q2054">
        <f t="shared" si="193"/>
        <v>0.13379913142873226</v>
      </c>
      <c r="R2054" t="str">
        <f t="shared" si="196"/>
        <v>28A_1-E&amp;5.38%5.38@14</v>
      </c>
      <c r="S2054" t="str">
        <f t="shared" si="197"/>
        <v>2E-28A-VCS-Loc-22</v>
      </c>
      <c r="T2054" t="str">
        <f>IFERROR(IF(VLOOKUP(S2054,Bad!$A:$A,1,FALSE)='RAW2'!S2054,"yes","no"),"no")</f>
        <v>yes</v>
      </c>
      <c r="U2054" t="str">
        <f>IFERROR(VLOOKUP(F2054,compounds!$A:$B,2,FALSE),"")</f>
        <v/>
      </c>
      <c r="V2054" t="str">
        <f>VLOOKUP(B2054,'volatile collection data'!$O:$P,2,FALSE)</f>
        <v>02.may.22 28</v>
      </c>
    </row>
    <row r="2055" spans="1:22" x14ac:dyDescent="0.2">
      <c r="A2055" t="s">
        <v>366</v>
      </c>
      <c r="B2055" s="1" t="str">
        <f t="shared" si="194"/>
        <v>2E</v>
      </c>
      <c r="C2055">
        <v>8.3580000000000005</v>
      </c>
      <c r="D2055">
        <f t="shared" si="192"/>
        <v>8.36</v>
      </c>
      <c r="E2055">
        <f>VLOOKUP(D2055,'Peak Combiner'!$A$5:$D$4980,4,FALSE)</f>
        <v>8.36</v>
      </c>
      <c r="F2055">
        <f>IFERROR(VLOOKUP(D2055,rt_comb!$A:$B,2,FALSE),D2055)</f>
        <v>8.36</v>
      </c>
      <c r="G2055">
        <v>7631170</v>
      </c>
      <c r="H2055">
        <f>SUMIFS($G:$G,$E:$E,18.51,'RAW2'!$A:$A,'RAW2'!A2055)</f>
        <v>28636314</v>
      </c>
      <c r="I2055" s="1" t="str">
        <f>VLOOKUP(A2055,'volatile collection data'!$G$6:$H$69,2,FALSE)</f>
        <v>E</v>
      </c>
      <c r="J2055" s="1">
        <f>VLOOKUP(A2055,'volatile collection data'!$G$6:$I$69,3,FALSE)</f>
        <v>2</v>
      </c>
      <c r="K2055" s="1" t="str">
        <f>VLOOKUP(A2055,'volatile collection data'!$G$6:$N$69,8,FALSE)</f>
        <v>28A</v>
      </c>
      <c r="L2055" s="1">
        <f>VLOOKUP(A2055,'volatile collection data'!$G$6:$J$69,4,FALSE)</f>
        <v>5.38</v>
      </c>
      <c r="M2055" s="1">
        <f>VLOOKUP($A2055,'volatile collection data'!$G$6:$M$69,6,FALSE)</f>
        <v>14</v>
      </c>
      <c r="N2055" s="1">
        <f>VLOOKUP($A2055,'volatile collection data'!$G$6:$M$69,7,FALSE)</f>
        <v>5.38</v>
      </c>
      <c r="O2055" s="1">
        <f>VLOOKUP(A2055,'volatile collection data'!$G$6:$K$69,5,FALSE)</f>
        <v>1</v>
      </c>
      <c r="P2055" s="1" t="str">
        <f t="shared" si="195"/>
        <v>2E</v>
      </c>
      <c r="Q2055">
        <f t="shared" si="193"/>
        <v>0.24766334897393893</v>
      </c>
      <c r="R2055" t="str">
        <f t="shared" si="196"/>
        <v>28A_1-E&amp;5.38%5.38@14</v>
      </c>
      <c r="S2055" t="str">
        <f t="shared" si="197"/>
        <v>2E-28A-VCS-Loc-22</v>
      </c>
      <c r="T2055" t="str">
        <f>IFERROR(IF(VLOOKUP(S2055,Bad!$A:$A,1,FALSE)='RAW2'!S2055,"yes","no"),"no")</f>
        <v>yes</v>
      </c>
      <c r="U2055" t="str">
        <f>IFERROR(VLOOKUP(F2055,compounds!$A:$B,2,FALSE),"")</f>
        <v/>
      </c>
      <c r="V2055" t="str">
        <f>VLOOKUP(B2055,'volatile collection data'!$O:$P,2,FALSE)</f>
        <v>02.may.22 28</v>
      </c>
    </row>
    <row r="2056" spans="1:22" x14ac:dyDescent="0.2">
      <c r="A2056" t="s">
        <v>366</v>
      </c>
      <c r="B2056" s="1" t="str">
        <f t="shared" si="194"/>
        <v>2E</v>
      </c>
      <c r="C2056">
        <v>8.407</v>
      </c>
      <c r="D2056">
        <f t="shared" si="192"/>
        <v>8.41</v>
      </c>
      <c r="E2056">
        <f>VLOOKUP(D2056,'Peak Combiner'!$A$5:$D$4980,4,FALSE)</f>
        <v>8.41</v>
      </c>
      <c r="F2056">
        <f>IFERROR(VLOOKUP(D2056,rt_comb!$A:$B,2,FALSE),D2056)</f>
        <v>8.41</v>
      </c>
      <c r="G2056">
        <v>4960774</v>
      </c>
      <c r="H2056">
        <f>SUMIFS($G:$G,$E:$E,18.51,'RAW2'!$A:$A,'RAW2'!A2056)</f>
        <v>28636314</v>
      </c>
      <c r="I2056" s="1" t="str">
        <f>VLOOKUP(A2056,'volatile collection data'!$G$6:$H$69,2,FALSE)</f>
        <v>E</v>
      </c>
      <c r="J2056" s="1">
        <f>VLOOKUP(A2056,'volatile collection data'!$G$6:$I$69,3,FALSE)</f>
        <v>2</v>
      </c>
      <c r="K2056" s="1" t="str">
        <f>VLOOKUP(A2056,'volatile collection data'!$G$6:$N$69,8,FALSE)</f>
        <v>28A</v>
      </c>
      <c r="L2056" s="1">
        <f>VLOOKUP(A2056,'volatile collection data'!$G$6:$J$69,4,FALSE)</f>
        <v>5.38</v>
      </c>
      <c r="M2056" s="1">
        <f>VLOOKUP($A2056,'volatile collection data'!$G$6:$M$69,6,FALSE)</f>
        <v>14</v>
      </c>
      <c r="N2056" s="1">
        <f>VLOOKUP($A2056,'volatile collection data'!$G$6:$M$69,7,FALSE)</f>
        <v>5.38</v>
      </c>
      <c r="O2056" s="1">
        <f>VLOOKUP(A2056,'volatile collection data'!$G$6:$K$69,5,FALSE)</f>
        <v>1</v>
      </c>
      <c r="P2056" s="1" t="str">
        <f t="shared" si="195"/>
        <v>2E</v>
      </c>
      <c r="Q2056">
        <f t="shared" si="193"/>
        <v>0.16099784205342602</v>
      </c>
      <c r="R2056" t="str">
        <f t="shared" si="196"/>
        <v>28A_1-E&amp;5.38%5.38@14</v>
      </c>
      <c r="S2056" t="str">
        <f t="shared" si="197"/>
        <v>2E-28A-VCS-Loc-22</v>
      </c>
      <c r="T2056" t="str">
        <f>IFERROR(IF(VLOOKUP(S2056,Bad!$A:$A,1,FALSE)='RAW2'!S2056,"yes","no"),"no")</f>
        <v>yes</v>
      </c>
      <c r="U2056" t="str">
        <f>IFERROR(VLOOKUP(F2056,compounds!$A:$B,2,FALSE),"")</f>
        <v/>
      </c>
      <c r="V2056" t="str">
        <f>VLOOKUP(B2056,'volatile collection data'!$O:$P,2,FALSE)</f>
        <v>02.may.22 28</v>
      </c>
    </row>
    <row r="2057" spans="1:22" x14ac:dyDescent="0.2">
      <c r="A2057" t="s">
        <v>366</v>
      </c>
      <c r="B2057" s="1" t="str">
        <f t="shared" si="194"/>
        <v>2E</v>
      </c>
      <c r="C2057">
        <v>8.4649999999999999</v>
      </c>
      <c r="D2057">
        <f t="shared" si="192"/>
        <v>8.4700000000000006</v>
      </c>
      <c r="E2057">
        <f>VLOOKUP(D2057,'Peak Combiner'!$A$5:$D$4980,4,FALSE)</f>
        <v>8.4700000000000006</v>
      </c>
      <c r="F2057">
        <f>IFERROR(VLOOKUP(D2057,rt_comb!$A:$B,2,FALSE),D2057)</f>
        <v>8.4700000000000006</v>
      </c>
      <c r="G2057">
        <v>10639964</v>
      </c>
      <c r="H2057">
        <f>SUMIFS($G:$G,$E:$E,18.51,'RAW2'!$A:$A,'RAW2'!A2057)</f>
        <v>28636314</v>
      </c>
      <c r="I2057" s="1" t="str">
        <f>VLOOKUP(A2057,'volatile collection data'!$G$6:$H$69,2,FALSE)</f>
        <v>E</v>
      </c>
      <c r="J2057" s="1">
        <f>VLOOKUP(A2057,'volatile collection data'!$G$6:$I$69,3,FALSE)</f>
        <v>2</v>
      </c>
      <c r="K2057" s="1" t="str">
        <f>VLOOKUP(A2057,'volatile collection data'!$G$6:$N$69,8,FALSE)</f>
        <v>28A</v>
      </c>
      <c r="L2057" s="1">
        <f>VLOOKUP(A2057,'volatile collection data'!$G$6:$J$69,4,FALSE)</f>
        <v>5.38</v>
      </c>
      <c r="M2057" s="1">
        <f>VLOOKUP($A2057,'volatile collection data'!$G$6:$M$69,6,FALSE)</f>
        <v>14</v>
      </c>
      <c r="N2057" s="1">
        <f>VLOOKUP($A2057,'volatile collection data'!$G$6:$M$69,7,FALSE)</f>
        <v>5.38</v>
      </c>
      <c r="O2057" s="1">
        <f>VLOOKUP(A2057,'volatile collection data'!$G$6:$K$69,5,FALSE)</f>
        <v>1</v>
      </c>
      <c r="P2057" s="1" t="str">
        <f t="shared" si="195"/>
        <v>2E</v>
      </c>
      <c r="Q2057">
        <f t="shared" si="193"/>
        <v>0.34531128479671497</v>
      </c>
      <c r="R2057" t="str">
        <f t="shared" si="196"/>
        <v>28A_1-E&amp;5.38%5.38@14</v>
      </c>
      <c r="S2057" t="str">
        <f t="shared" si="197"/>
        <v>2E-28A-VCS-Loc-22</v>
      </c>
      <c r="T2057" t="str">
        <f>IFERROR(IF(VLOOKUP(S2057,Bad!$A:$A,1,FALSE)='RAW2'!S2057,"yes","no"),"no")</f>
        <v>yes</v>
      </c>
      <c r="U2057" t="str">
        <f>IFERROR(VLOOKUP(F2057,compounds!$A:$B,2,FALSE),"")</f>
        <v/>
      </c>
      <c r="V2057" t="str">
        <f>VLOOKUP(B2057,'volatile collection data'!$O:$P,2,FALSE)</f>
        <v>02.may.22 28</v>
      </c>
    </row>
    <row r="2058" spans="1:22" x14ac:dyDescent="0.2">
      <c r="A2058" t="s">
        <v>366</v>
      </c>
      <c r="B2058" s="1" t="str">
        <f t="shared" si="194"/>
        <v>2E</v>
      </c>
      <c r="C2058">
        <v>8.5440000000000005</v>
      </c>
      <c r="D2058">
        <f t="shared" si="192"/>
        <v>8.5399999999999991</v>
      </c>
      <c r="E2058">
        <f>VLOOKUP(D2058,'Peak Combiner'!$A$5:$D$4980,4,FALSE)</f>
        <v>8.5399999999999991</v>
      </c>
      <c r="F2058">
        <f>IFERROR(VLOOKUP(D2058,rt_comb!$A:$B,2,FALSE),D2058)</f>
        <v>8.5399999999999991</v>
      </c>
      <c r="G2058">
        <v>6244907</v>
      </c>
      <c r="H2058">
        <f>SUMIFS($G:$G,$E:$E,18.51,'RAW2'!$A:$A,'RAW2'!A2058)</f>
        <v>28636314</v>
      </c>
      <c r="I2058" s="1" t="str">
        <f>VLOOKUP(A2058,'volatile collection data'!$G$6:$H$69,2,FALSE)</f>
        <v>E</v>
      </c>
      <c r="J2058" s="1">
        <f>VLOOKUP(A2058,'volatile collection data'!$G$6:$I$69,3,FALSE)</f>
        <v>2</v>
      </c>
      <c r="K2058" s="1" t="str">
        <f>VLOOKUP(A2058,'volatile collection data'!$G$6:$N$69,8,FALSE)</f>
        <v>28A</v>
      </c>
      <c r="L2058" s="1">
        <f>VLOOKUP(A2058,'volatile collection data'!$G$6:$J$69,4,FALSE)</f>
        <v>5.38</v>
      </c>
      <c r="M2058" s="1">
        <f>VLOOKUP($A2058,'volatile collection data'!$G$6:$M$69,6,FALSE)</f>
        <v>14</v>
      </c>
      <c r="N2058" s="1">
        <f>VLOOKUP($A2058,'volatile collection data'!$G$6:$M$69,7,FALSE)</f>
        <v>5.38</v>
      </c>
      <c r="O2058" s="1">
        <f>VLOOKUP(A2058,'volatile collection data'!$G$6:$K$69,5,FALSE)</f>
        <v>1</v>
      </c>
      <c r="P2058" s="1" t="str">
        <f t="shared" si="195"/>
        <v>2E</v>
      </c>
      <c r="Q2058">
        <f t="shared" si="193"/>
        <v>0.20267332291782178</v>
      </c>
      <c r="R2058" t="str">
        <f t="shared" si="196"/>
        <v>28A_1-E&amp;5.38%5.38@14</v>
      </c>
      <c r="S2058" t="str">
        <f t="shared" si="197"/>
        <v>2E-28A-VCS-Loc-22</v>
      </c>
      <c r="T2058" t="str">
        <f>IFERROR(IF(VLOOKUP(S2058,Bad!$A:$A,1,FALSE)='RAW2'!S2058,"yes","no"),"no")</f>
        <v>yes</v>
      </c>
      <c r="U2058" t="str">
        <f>IFERROR(VLOOKUP(F2058,compounds!$A:$B,2,FALSE),"")</f>
        <v/>
      </c>
      <c r="V2058" t="str">
        <f>VLOOKUP(B2058,'volatile collection data'!$O:$P,2,FALSE)</f>
        <v>02.may.22 28</v>
      </c>
    </row>
    <row r="2059" spans="1:22" x14ac:dyDescent="0.2">
      <c r="A2059" t="s">
        <v>366</v>
      </c>
      <c r="B2059" s="1" t="str">
        <f t="shared" si="194"/>
        <v>2E</v>
      </c>
      <c r="C2059">
        <v>8.6969999999999992</v>
      </c>
      <c r="D2059">
        <f t="shared" si="192"/>
        <v>8.6999999999999993</v>
      </c>
      <c r="E2059">
        <f>VLOOKUP(D2059,'Peak Combiner'!$A$5:$D$4980,4,FALSE)</f>
        <v>8.6999999999999993</v>
      </c>
      <c r="F2059">
        <f>IFERROR(VLOOKUP(D2059,rt_comb!$A:$B,2,FALSE),D2059)</f>
        <v>8.6999999999999993</v>
      </c>
      <c r="G2059">
        <v>34614216</v>
      </c>
      <c r="H2059">
        <f>SUMIFS($G:$G,$E:$E,18.51,'RAW2'!$A:$A,'RAW2'!A2059)</f>
        <v>28636314</v>
      </c>
      <c r="I2059" s="1" t="str">
        <f>VLOOKUP(A2059,'volatile collection data'!$G$6:$H$69,2,FALSE)</f>
        <v>E</v>
      </c>
      <c r="J2059" s="1">
        <f>VLOOKUP(A2059,'volatile collection data'!$G$6:$I$69,3,FALSE)</f>
        <v>2</v>
      </c>
      <c r="K2059" s="1" t="str">
        <f>VLOOKUP(A2059,'volatile collection data'!$G$6:$N$69,8,FALSE)</f>
        <v>28A</v>
      </c>
      <c r="L2059" s="1">
        <f>VLOOKUP(A2059,'volatile collection data'!$G$6:$J$69,4,FALSE)</f>
        <v>5.38</v>
      </c>
      <c r="M2059" s="1">
        <f>VLOOKUP($A2059,'volatile collection data'!$G$6:$M$69,6,FALSE)</f>
        <v>14</v>
      </c>
      <c r="N2059" s="1">
        <f>VLOOKUP($A2059,'volatile collection data'!$G$6:$M$69,7,FALSE)</f>
        <v>5.38</v>
      </c>
      <c r="O2059" s="1">
        <f>VLOOKUP(A2059,'volatile collection data'!$G$6:$K$69,5,FALSE)</f>
        <v>1</v>
      </c>
      <c r="P2059" s="1" t="str">
        <f t="shared" si="195"/>
        <v>2E</v>
      </c>
      <c r="Q2059">
        <f t="shared" si="193"/>
        <v>1.1233759248801036</v>
      </c>
      <c r="R2059" t="str">
        <f t="shared" si="196"/>
        <v>28A_1-E&amp;5.38%5.38@14</v>
      </c>
      <c r="S2059" t="str">
        <f t="shared" si="197"/>
        <v>2E-28A-VCS-Loc-22</v>
      </c>
      <c r="T2059" t="str">
        <f>IFERROR(IF(VLOOKUP(S2059,Bad!$A:$A,1,FALSE)='RAW2'!S2059,"yes","no"),"no")</f>
        <v>yes</v>
      </c>
      <c r="U2059" t="str">
        <f>IFERROR(VLOOKUP(F2059,compounds!$A:$B,2,FALSE),"")</f>
        <v/>
      </c>
      <c r="V2059" t="str">
        <f>VLOOKUP(B2059,'volatile collection data'!$O:$P,2,FALSE)</f>
        <v>02.may.22 28</v>
      </c>
    </row>
    <row r="2060" spans="1:22" x14ac:dyDescent="0.2">
      <c r="A2060" t="s">
        <v>366</v>
      </c>
      <c r="B2060" s="1" t="str">
        <f t="shared" si="194"/>
        <v>2E</v>
      </c>
      <c r="C2060">
        <v>8.8119999999999994</v>
      </c>
      <c r="D2060">
        <f t="shared" si="192"/>
        <v>8.81</v>
      </c>
      <c r="E2060">
        <f>VLOOKUP(D2060,'Peak Combiner'!$A$5:$D$4980,4,FALSE)</f>
        <v>8.81</v>
      </c>
      <c r="F2060">
        <f>IFERROR(VLOOKUP(D2060,rt_comb!$A:$B,2,FALSE),D2060)</f>
        <v>8.81</v>
      </c>
      <c r="G2060">
        <v>19146795</v>
      </c>
      <c r="H2060">
        <f>SUMIFS($G:$G,$E:$E,18.51,'RAW2'!$A:$A,'RAW2'!A2060)</f>
        <v>28636314</v>
      </c>
      <c r="I2060" s="1" t="str">
        <f>VLOOKUP(A2060,'volatile collection data'!$G$6:$H$69,2,FALSE)</f>
        <v>E</v>
      </c>
      <c r="J2060" s="1">
        <f>VLOOKUP(A2060,'volatile collection data'!$G$6:$I$69,3,FALSE)</f>
        <v>2</v>
      </c>
      <c r="K2060" s="1" t="str">
        <f>VLOOKUP(A2060,'volatile collection data'!$G$6:$N$69,8,FALSE)</f>
        <v>28A</v>
      </c>
      <c r="L2060" s="1">
        <f>VLOOKUP(A2060,'volatile collection data'!$G$6:$J$69,4,FALSE)</f>
        <v>5.38</v>
      </c>
      <c r="M2060" s="1">
        <f>VLOOKUP($A2060,'volatile collection data'!$G$6:$M$69,6,FALSE)</f>
        <v>14</v>
      </c>
      <c r="N2060" s="1">
        <f>VLOOKUP($A2060,'volatile collection data'!$G$6:$M$69,7,FALSE)</f>
        <v>5.38</v>
      </c>
      <c r="O2060" s="1">
        <f>VLOOKUP(A2060,'volatile collection data'!$G$6:$K$69,5,FALSE)</f>
        <v>1</v>
      </c>
      <c r="P2060" s="1" t="str">
        <f t="shared" si="195"/>
        <v>2E</v>
      </c>
      <c r="Q2060">
        <f t="shared" si="193"/>
        <v>0.62139349166870461</v>
      </c>
      <c r="R2060" t="str">
        <f t="shared" si="196"/>
        <v>28A_1-E&amp;5.38%5.38@14</v>
      </c>
      <c r="S2060" t="str">
        <f t="shared" si="197"/>
        <v>2E-28A-VCS-Loc-22</v>
      </c>
      <c r="T2060" t="str">
        <f>IFERROR(IF(VLOOKUP(S2060,Bad!$A:$A,1,FALSE)='RAW2'!S2060,"yes","no"),"no")</f>
        <v>yes</v>
      </c>
      <c r="U2060" t="str">
        <f>IFERROR(VLOOKUP(F2060,compounds!$A:$B,2,FALSE),"")</f>
        <v/>
      </c>
      <c r="V2060" t="str">
        <f>VLOOKUP(B2060,'volatile collection data'!$O:$P,2,FALSE)</f>
        <v>02.may.22 28</v>
      </c>
    </row>
    <row r="2061" spans="1:22" x14ac:dyDescent="0.2">
      <c r="A2061" t="s">
        <v>366</v>
      </c>
      <c r="B2061" s="1" t="str">
        <f t="shared" si="194"/>
        <v>2E</v>
      </c>
      <c r="C2061">
        <v>8.8800000000000008</v>
      </c>
      <c r="D2061">
        <f t="shared" si="192"/>
        <v>8.8800000000000008</v>
      </c>
      <c r="E2061">
        <f>VLOOKUP(D2061,'Peak Combiner'!$A$5:$D$4980,4,FALSE)</f>
        <v>8.8800000000000008</v>
      </c>
      <c r="F2061">
        <f>IFERROR(VLOOKUP(D2061,rt_comb!$A:$B,2,FALSE),D2061)</f>
        <v>8.8800000000000008</v>
      </c>
      <c r="G2061">
        <v>33458754</v>
      </c>
      <c r="H2061">
        <f>SUMIFS($G:$G,$E:$E,18.51,'RAW2'!$A:$A,'RAW2'!A2061)</f>
        <v>28636314</v>
      </c>
      <c r="I2061" s="1" t="str">
        <f>VLOOKUP(A2061,'volatile collection data'!$G$6:$H$69,2,FALSE)</f>
        <v>E</v>
      </c>
      <c r="J2061" s="1">
        <f>VLOOKUP(A2061,'volatile collection data'!$G$6:$I$69,3,FALSE)</f>
        <v>2</v>
      </c>
      <c r="K2061" s="1" t="str">
        <f>VLOOKUP(A2061,'volatile collection data'!$G$6:$N$69,8,FALSE)</f>
        <v>28A</v>
      </c>
      <c r="L2061" s="1">
        <f>VLOOKUP(A2061,'volatile collection data'!$G$6:$J$69,4,FALSE)</f>
        <v>5.38</v>
      </c>
      <c r="M2061" s="1">
        <f>VLOOKUP($A2061,'volatile collection data'!$G$6:$M$69,6,FALSE)</f>
        <v>14</v>
      </c>
      <c r="N2061" s="1">
        <f>VLOOKUP($A2061,'volatile collection data'!$G$6:$M$69,7,FALSE)</f>
        <v>5.38</v>
      </c>
      <c r="O2061" s="1">
        <f>VLOOKUP(A2061,'volatile collection data'!$G$6:$K$69,5,FALSE)</f>
        <v>1</v>
      </c>
      <c r="P2061" s="1" t="str">
        <f t="shared" si="195"/>
        <v>2E</v>
      </c>
      <c r="Q2061">
        <f t="shared" si="193"/>
        <v>1.0858763555437994</v>
      </c>
      <c r="R2061" t="str">
        <f t="shared" si="196"/>
        <v>28A_1-E&amp;5.38%5.38@14</v>
      </c>
      <c r="S2061" t="str">
        <f t="shared" si="197"/>
        <v>2E-28A-VCS-Loc-22</v>
      </c>
      <c r="T2061" t="str">
        <f>IFERROR(IF(VLOOKUP(S2061,Bad!$A:$A,1,FALSE)='RAW2'!S2061,"yes","no"),"no")</f>
        <v>yes</v>
      </c>
      <c r="U2061" t="str">
        <f>IFERROR(VLOOKUP(F2061,compounds!$A:$B,2,FALSE),"")</f>
        <v/>
      </c>
      <c r="V2061" t="str">
        <f>VLOOKUP(B2061,'volatile collection data'!$O:$P,2,FALSE)</f>
        <v>02.may.22 28</v>
      </c>
    </row>
    <row r="2062" spans="1:22" x14ac:dyDescent="0.2">
      <c r="A2062" t="s">
        <v>366</v>
      </c>
      <c r="B2062" s="1" t="str">
        <f t="shared" si="194"/>
        <v>2E</v>
      </c>
      <c r="C2062">
        <v>8.9670000000000005</v>
      </c>
      <c r="D2062">
        <f t="shared" si="192"/>
        <v>8.9700000000000006</v>
      </c>
      <c r="E2062">
        <f>VLOOKUP(D2062,'Peak Combiner'!$A$5:$D$4980,4,FALSE)</f>
        <v>8.9600000000000009</v>
      </c>
      <c r="F2062">
        <f>IFERROR(VLOOKUP(D2062,rt_comb!$A:$B,2,FALSE),D2062)</f>
        <v>8.9700000000000006</v>
      </c>
      <c r="G2062">
        <v>87686156</v>
      </c>
      <c r="H2062">
        <f>SUMIFS($G:$G,$E:$E,18.51,'RAW2'!$A:$A,'RAW2'!A2062)</f>
        <v>28636314</v>
      </c>
      <c r="I2062" s="1" t="str">
        <f>VLOOKUP(A2062,'volatile collection data'!$G$6:$H$69,2,FALSE)</f>
        <v>E</v>
      </c>
      <c r="J2062" s="1">
        <f>VLOOKUP(A2062,'volatile collection data'!$G$6:$I$69,3,FALSE)</f>
        <v>2</v>
      </c>
      <c r="K2062" s="1" t="str">
        <f>VLOOKUP(A2062,'volatile collection data'!$G$6:$N$69,8,FALSE)</f>
        <v>28A</v>
      </c>
      <c r="L2062" s="1">
        <f>VLOOKUP(A2062,'volatile collection data'!$G$6:$J$69,4,FALSE)</f>
        <v>5.38</v>
      </c>
      <c r="M2062" s="1">
        <f>VLOOKUP($A2062,'volatile collection data'!$G$6:$M$69,6,FALSE)</f>
        <v>14</v>
      </c>
      <c r="N2062" s="1">
        <f>VLOOKUP($A2062,'volatile collection data'!$G$6:$M$69,7,FALSE)</f>
        <v>5.38</v>
      </c>
      <c r="O2062" s="1">
        <f>VLOOKUP(A2062,'volatile collection data'!$G$6:$K$69,5,FALSE)</f>
        <v>1</v>
      </c>
      <c r="P2062" s="1" t="str">
        <f t="shared" si="195"/>
        <v>2E</v>
      </c>
      <c r="Q2062">
        <f t="shared" si="193"/>
        <v>2.8457821085903277</v>
      </c>
      <c r="R2062" t="str">
        <f t="shared" si="196"/>
        <v>28A_1-E&amp;5.38%5.38@14</v>
      </c>
      <c r="S2062" t="str">
        <f t="shared" si="197"/>
        <v>2E-28A-VCS-Loc-22</v>
      </c>
      <c r="T2062" t="str">
        <f>IFERROR(IF(VLOOKUP(S2062,Bad!$A:$A,1,FALSE)='RAW2'!S2062,"yes","no"),"no")</f>
        <v>yes</v>
      </c>
      <c r="U2062" t="str">
        <f>IFERROR(VLOOKUP(F2062,compounds!$A:$B,2,FALSE),"")</f>
        <v>bpinene</v>
      </c>
      <c r="V2062" t="str">
        <f>VLOOKUP(B2062,'volatile collection data'!$O:$P,2,FALSE)</f>
        <v>02.may.22 28</v>
      </c>
    </row>
    <row r="2063" spans="1:22" x14ac:dyDescent="0.2">
      <c r="A2063" t="s">
        <v>366</v>
      </c>
      <c r="B2063" s="1" t="str">
        <f t="shared" si="194"/>
        <v>2E</v>
      </c>
      <c r="C2063">
        <v>9.1080000000000005</v>
      </c>
      <c r="D2063">
        <f t="shared" si="192"/>
        <v>9.11</v>
      </c>
      <c r="E2063">
        <f>VLOOKUP(D2063,'Peak Combiner'!$A$5:$D$4980,4,FALSE)</f>
        <v>9.11</v>
      </c>
      <c r="F2063">
        <f>IFERROR(VLOOKUP(D2063,rt_comb!$A:$B,2,FALSE),D2063)</f>
        <v>9.11</v>
      </c>
      <c r="G2063">
        <v>20044887</v>
      </c>
      <c r="H2063">
        <f>SUMIFS($G:$G,$E:$E,18.51,'RAW2'!$A:$A,'RAW2'!A2063)</f>
        <v>28636314</v>
      </c>
      <c r="I2063" s="1" t="str">
        <f>VLOOKUP(A2063,'volatile collection data'!$G$6:$H$69,2,FALSE)</f>
        <v>E</v>
      </c>
      <c r="J2063" s="1">
        <f>VLOOKUP(A2063,'volatile collection data'!$G$6:$I$69,3,FALSE)</f>
        <v>2</v>
      </c>
      <c r="K2063" s="1" t="str">
        <f>VLOOKUP(A2063,'volatile collection data'!$G$6:$N$69,8,FALSE)</f>
        <v>28A</v>
      </c>
      <c r="L2063" s="1">
        <f>VLOOKUP(A2063,'volatile collection data'!$G$6:$J$69,4,FALSE)</f>
        <v>5.38</v>
      </c>
      <c r="M2063" s="1">
        <f>VLOOKUP($A2063,'volatile collection data'!$G$6:$M$69,6,FALSE)</f>
        <v>14</v>
      </c>
      <c r="N2063" s="1">
        <f>VLOOKUP($A2063,'volatile collection data'!$G$6:$M$69,7,FALSE)</f>
        <v>5.38</v>
      </c>
      <c r="O2063" s="1">
        <f>VLOOKUP(A2063,'volatile collection data'!$G$6:$K$69,5,FALSE)</f>
        <v>1</v>
      </c>
      <c r="P2063" s="1" t="str">
        <f t="shared" si="195"/>
        <v>2E</v>
      </c>
      <c r="Q2063">
        <f t="shared" si="193"/>
        <v>0.65054032923184413</v>
      </c>
      <c r="R2063" t="str">
        <f t="shared" si="196"/>
        <v>28A_1-E&amp;5.38%5.38@14</v>
      </c>
      <c r="S2063" t="str">
        <f t="shared" si="197"/>
        <v>2E-28A-VCS-Loc-22</v>
      </c>
      <c r="T2063" t="str">
        <f>IFERROR(IF(VLOOKUP(S2063,Bad!$A:$A,1,FALSE)='RAW2'!S2063,"yes","no"),"no")</f>
        <v>yes</v>
      </c>
      <c r="U2063" t="str">
        <f>IFERROR(VLOOKUP(F2063,compounds!$A:$B,2,FALSE),"")</f>
        <v/>
      </c>
      <c r="V2063" t="str">
        <f>VLOOKUP(B2063,'volatile collection data'!$O:$P,2,FALSE)</f>
        <v>02.may.22 28</v>
      </c>
    </row>
    <row r="2064" spans="1:22" x14ac:dyDescent="0.2">
      <c r="A2064" t="s">
        <v>366</v>
      </c>
      <c r="B2064" s="1" t="str">
        <f t="shared" si="194"/>
        <v>2E</v>
      </c>
      <c r="C2064">
        <v>9.2390000000000008</v>
      </c>
      <c r="D2064">
        <f t="shared" si="192"/>
        <v>9.24</v>
      </c>
      <c r="E2064">
        <f>VLOOKUP(D2064,'Peak Combiner'!$A$5:$D$4980,4,FALSE)</f>
        <v>9.23</v>
      </c>
      <c r="F2064">
        <f>IFERROR(VLOOKUP(D2064,rt_comb!$A:$B,2,FALSE),D2064)</f>
        <v>9.24</v>
      </c>
      <c r="G2064">
        <v>53747312</v>
      </c>
      <c r="H2064">
        <f>SUMIFS($G:$G,$E:$E,18.51,'RAW2'!$A:$A,'RAW2'!A2064)</f>
        <v>28636314</v>
      </c>
      <c r="I2064" s="1" t="str">
        <f>VLOOKUP(A2064,'volatile collection data'!$G$6:$H$69,2,FALSE)</f>
        <v>E</v>
      </c>
      <c r="J2064" s="1">
        <f>VLOOKUP(A2064,'volatile collection data'!$G$6:$I$69,3,FALSE)</f>
        <v>2</v>
      </c>
      <c r="K2064" s="1" t="str">
        <f>VLOOKUP(A2064,'volatile collection data'!$G$6:$N$69,8,FALSE)</f>
        <v>28A</v>
      </c>
      <c r="L2064" s="1">
        <f>VLOOKUP(A2064,'volatile collection data'!$G$6:$J$69,4,FALSE)</f>
        <v>5.38</v>
      </c>
      <c r="M2064" s="1">
        <f>VLOOKUP($A2064,'volatile collection data'!$G$6:$M$69,6,FALSE)</f>
        <v>14</v>
      </c>
      <c r="N2064" s="1">
        <f>VLOOKUP($A2064,'volatile collection data'!$G$6:$M$69,7,FALSE)</f>
        <v>5.38</v>
      </c>
      <c r="O2064" s="1">
        <f>VLOOKUP(A2064,'volatile collection data'!$G$6:$K$69,5,FALSE)</f>
        <v>1</v>
      </c>
      <c r="P2064" s="1" t="str">
        <f t="shared" si="195"/>
        <v>2E</v>
      </c>
      <c r="Q2064">
        <f t="shared" si="193"/>
        <v>1.7443248267653815</v>
      </c>
      <c r="R2064" t="str">
        <f t="shared" si="196"/>
        <v>28A_1-E&amp;5.38%5.38@14</v>
      </c>
      <c r="S2064" t="str">
        <f t="shared" si="197"/>
        <v>2E-28A-VCS-Loc-22</v>
      </c>
      <c r="T2064" t="str">
        <f>IFERROR(IF(VLOOKUP(S2064,Bad!$A:$A,1,FALSE)='RAW2'!S2064,"yes","no"),"no")</f>
        <v>yes</v>
      </c>
      <c r="U2064" t="str">
        <f>IFERROR(VLOOKUP(F2064,compounds!$A:$B,2,FALSE),"")</f>
        <v/>
      </c>
      <c r="V2064" t="str">
        <f>VLOOKUP(B2064,'volatile collection data'!$O:$P,2,FALSE)</f>
        <v>02.may.22 28</v>
      </c>
    </row>
    <row r="2065" spans="1:22" x14ac:dyDescent="0.2">
      <c r="A2065" t="s">
        <v>366</v>
      </c>
      <c r="B2065" s="1" t="str">
        <f t="shared" si="194"/>
        <v>2E</v>
      </c>
      <c r="C2065">
        <v>9.3780000000000001</v>
      </c>
      <c r="D2065">
        <f t="shared" si="192"/>
        <v>9.3800000000000008</v>
      </c>
      <c r="E2065">
        <f>VLOOKUP(D2065,'Peak Combiner'!$A$5:$D$4980,4,FALSE)</f>
        <v>9.3800000000000008</v>
      </c>
      <c r="F2065">
        <f>IFERROR(VLOOKUP(D2065,rt_comb!$A:$B,2,FALSE),D2065)</f>
        <v>9.3800000000000008</v>
      </c>
      <c r="G2065">
        <v>62224104</v>
      </c>
      <c r="H2065">
        <f>SUMIFS($G:$G,$E:$E,18.51,'RAW2'!$A:$A,'RAW2'!A2065)</f>
        <v>28636314</v>
      </c>
      <c r="I2065" s="1" t="str">
        <f>VLOOKUP(A2065,'volatile collection data'!$G$6:$H$69,2,FALSE)</f>
        <v>E</v>
      </c>
      <c r="J2065" s="1">
        <f>VLOOKUP(A2065,'volatile collection data'!$G$6:$I$69,3,FALSE)</f>
        <v>2</v>
      </c>
      <c r="K2065" s="1" t="str">
        <f>VLOOKUP(A2065,'volatile collection data'!$G$6:$N$69,8,FALSE)</f>
        <v>28A</v>
      </c>
      <c r="L2065" s="1">
        <f>VLOOKUP(A2065,'volatile collection data'!$G$6:$J$69,4,FALSE)</f>
        <v>5.38</v>
      </c>
      <c r="M2065" s="1">
        <f>VLOOKUP($A2065,'volatile collection data'!$G$6:$M$69,6,FALSE)</f>
        <v>14</v>
      </c>
      <c r="N2065" s="1">
        <f>VLOOKUP($A2065,'volatile collection data'!$G$6:$M$69,7,FALSE)</f>
        <v>5.38</v>
      </c>
      <c r="O2065" s="1">
        <f>VLOOKUP(A2065,'volatile collection data'!$G$6:$K$69,5,FALSE)</f>
        <v>1</v>
      </c>
      <c r="P2065" s="1" t="str">
        <f t="shared" si="195"/>
        <v>2E</v>
      </c>
      <c r="Q2065">
        <f t="shared" si="193"/>
        <v>2.0194321425866111</v>
      </c>
      <c r="R2065" t="str">
        <f t="shared" si="196"/>
        <v>28A_1-E&amp;5.38%5.38@14</v>
      </c>
      <c r="S2065" t="str">
        <f t="shared" si="197"/>
        <v>2E-28A-VCS-Loc-22</v>
      </c>
      <c r="T2065" t="str">
        <f>IFERROR(IF(VLOOKUP(S2065,Bad!$A:$A,1,FALSE)='RAW2'!S2065,"yes","no"),"no")</f>
        <v>yes</v>
      </c>
      <c r="U2065" t="str">
        <f>IFERROR(VLOOKUP(F2065,compounds!$A:$B,2,FALSE),"")</f>
        <v>octanal</v>
      </c>
      <c r="V2065" t="str">
        <f>VLOOKUP(B2065,'volatile collection data'!$O:$P,2,FALSE)</f>
        <v>02.may.22 28</v>
      </c>
    </row>
    <row r="2066" spans="1:22" x14ac:dyDescent="0.2">
      <c r="A2066" t="s">
        <v>366</v>
      </c>
      <c r="B2066" s="1" t="str">
        <f t="shared" si="194"/>
        <v>2E</v>
      </c>
      <c r="C2066">
        <v>9.468</v>
      </c>
      <c r="D2066">
        <f t="shared" si="192"/>
        <v>9.4700000000000006</v>
      </c>
      <c r="E2066">
        <f>VLOOKUP(D2066,'Peak Combiner'!$A$5:$D$4980,4,FALSE)</f>
        <v>9.4700000000000006</v>
      </c>
      <c r="F2066">
        <f>IFERROR(VLOOKUP(D2066,rt_comb!$A:$B,2,FALSE),D2066)</f>
        <v>9.4700000000000006</v>
      </c>
      <c r="G2066">
        <v>23148400</v>
      </c>
      <c r="H2066">
        <f>SUMIFS($G:$G,$E:$E,18.51,'RAW2'!$A:$A,'RAW2'!A2066)</f>
        <v>28636314</v>
      </c>
      <c r="I2066" s="1" t="str">
        <f>VLOOKUP(A2066,'volatile collection data'!$G$6:$H$69,2,FALSE)</f>
        <v>E</v>
      </c>
      <c r="J2066" s="1">
        <f>VLOOKUP(A2066,'volatile collection data'!$G$6:$I$69,3,FALSE)</f>
        <v>2</v>
      </c>
      <c r="K2066" s="1" t="str">
        <f>VLOOKUP(A2066,'volatile collection data'!$G$6:$N$69,8,FALSE)</f>
        <v>28A</v>
      </c>
      <c r="L2066" s="1">
        <f>VLOOKUP(A2066,'volatile collection data'!$G$6:$J$69,4,FALSE)</f>
        <v>5.38</v>
      </c>
      <c r="M2066" s="1">
        <f>VLOOKUP($A2066,'volatile collection data'!$G$6:$M$69,6,FALSE)</f>
        <v>14</v>
      </c>
      <c r="N2066" s="1">
        <f>VLOOKUP($A2066,'volatile collection data'!$G$6:$M$69,7,FALSE)</f>
        <v>5.38</v>
      </c>
      <c r="O2066" s="1">
        <f>VLOOKUP(A2066,'volatile collection data'!$G$6:$K$69,5,FALSE)</f>
        <v>1</v>
      </c>
      <c r="P2066" s="1" t="str">
        <f t="shared" si="195"/>
        <v>2E</v>
      </c>
      <c r="Q2066">
        <f t="shared" si="193"/>
        <v>0.75126229233372188</v>
      </c>
      <c r="R2066" t="str">
        <f t="shared" si="196"/>
        <v>28A_1-E&amp;5.38%5.38@14</v>
      </c>
      <c r="S2066" t="str">
        <f t="shared" si="197"/>
        <v>2E-28A-VCS-Loc-22</v>
      </c>
      <c r="T2066" t="str">
        <f>IFERROR(IF(VLOOKUP(S2066,Bad!$A:$A,1,FALSE)='RAW2'!S2066,"yes","no"),"no")</f>
        <v>yes</v>
      </c>
      <c r="U2066" t="str">
        <f>IFERROR(VLOOKUP(F2066,compounds!$A:$B,2,FALSE),"")</f>
        <v/>
      </c>
      <c r="V2066" t="str">
        <f>VLOOKUP(B2066,'volatile collection data'!$O:$P,2,FALSE)</f>
        <v>02.may.22 28</v>
      </c>
    </row>
    <row r="2067" spans="1:22" x14ac:dyDescent="0.2">
      <c r="A2067" t="s">
        <v>366</v>
      </c>
      <c r="B2067" s="1" t="str">
        <f t="shared" si="194"/>
        <v>2E</v>
      </c>
      <c r="C2067">
        <v>9.5329999999999995</v>
      </c>
      <c r="D2067">
        <f t="shared" si="192"/>
        <v>9.5299999999999994</v>
      </c>
      <c r="E2067">
        <f>VLOOKUP(D2067,'Peak Combiner'!$A$5:$D$4980,4,FALSE)</f>
        <v>9.5299999999999994</v>
      </c>
      <c r="F2067">
        <f>IFERROR(VLOOKUP(D2067,rt_comb!$A:$B,2,FALSE),D2067)</f>
        <v>9.5399999999999991</v>
      </c>
      <c r="G2067">
        <v>93746878</v>
      </c>
      <c r="H2067">
        <f>SUMIFS($G:$G,$E:$E,18.51,'RAW2'!$A:$A,'RAW2'!A2067)</f>
        <v>28636314</v>
      </c>
      <c r="I2067" s="1" t="str">
        <f>VLOOKUP(A2067,'volatile collection data'!$G$6:$H$69,2,FALSE)</f>
        <v>E</v>
      </c>
      <c r="J2067" s="1">
        <f>VLOOKUP(A2067,'volatile collection data'!$G$6:$I$69,3,FALSE)</f>
        <v>2</v>
      </c>
      <c r="K2067" s="1" t="str">
        <f>VLOOKUP(A2067,'volatile collection data'!$G$6:$N$69,8,FALSE)</f>
        <v>28A</v>
      </c>
      <c r="L2067" s="1">
        <f>VLOOKUP(A2067,'volatile collection data'!$G$6:$J$69,4,FALSE)</f>
        <v>5.38</v>
      </c>
      <c r="M2067" s="1">
        <f>VLOOKUP($A2067,'volatile collection data'!$G$6:$M$69,6,FALSE)</f>
        <v>14</v>
      </c>
      <c r="N2067" s="1">
        <f>VLOOKUP($A2067,'volatile collection data'!$G$6:$M$69,7,FALSE)</f>
        <v>5.38</v>
      </c>
      <c r="O2067" s="1">
        <f>VLOOKUP(A2067,'volatile collection data'!$G$6:$K$69,5,FALSE)</f>
        <v>1</v>
      </c>
      <c r="P2067" s="1" t="str">
        <f t="shared" si="195"/>
        <v>2E</v>
      </c>
      <c r="Q2067">
        <f t="shared" si="193"/>
        <v>3.0424778587465986</v>
      </c>
      <c r="R2067" t="str">
        <f t="shared" si="196"/>
        <v>28A_1-E&amp;5.38%5.38@14</v>
      </c>
      <c r="S2067" t="str">
        <f t="shared" si="197"/>
        <v>2E-28A-VCS-Loc-22</v>
      </c>
      <c r="T2067" t="str">
        <f>IFERROR(IF(VLOOKUP(S2067,Bad!$A:$A,1,FALSE)='RAW2'!S2067,"yes","no"),"no")</f>
        <v>yes</v>
      </c>
      <c r="U2067" t="str">
        <f>IFERROR(VLOOKUP(F2067,compounds!$A:$B,2,FALSE),"")</f>
        <v>z3hex</v>
      </c>
      <c r="V2067" t="str">
        <f>VLOOKUP(B2067,'volatile collection data'!$O:$P,2,FALSE)</f>
        <v>02.may.22 28</v>
      </c>
    </row>
    <row r="2068" spans="1:22" x14ac:dyDescent="0.2">
      <c r="A2068" t="s">
        <v>366</v>
      </c>
      <c r="B2068" s="1" t="str">
        <f t="shared" si="194"/>
        <v>2E</v>
      </c>
      <c r="C2068">
        <v>9.6630000000000003</v>
      </c>
      <c r="D2068">
        <f t="shared" si="192"/>
        <v>9.66</v>
      </c>
      <c r="E2068">
        <f>VLOOKUP(D2068,'Peak Combiner'!$A$5:$D$4980,4,FALSE)</f>
        <v>9.66</v>
      </c>
      <c r="F2068">
        <f>IFERROR(VLOOKUP(D2068,rt_comb!$A:$B,2,FALSE),D2068)</f>
        <v>9.66</v>
      </c>
      <c r="G2068">
        <v>31603926</v>
      </c>
      <c r="H2068">
        <f>SUMIFS($G:$G,$E:$E,18.51,'RAW2'!$A:$A,'RAW2'!A2068)</f>
        <v>28636314</v>
      </c>
      <c r="I2068" s="1" t="str">
        <f>VLOOKUP(A2068,'volatile collection data'!$G$6:$H$69,2,FALSE)</f>
        <v>E</v>
      </c>
      <c r="J2068" s="1">
        <f>VLOOKUP(A2068,'volatile collection data'!$G$6:$I$69,3,FALSE)</f>
        <v>2</v>
      </c>
      <c r="K2068" s="1" t="str">
        <f>VLOOKUP(A2068,'volatile collection data'!$G$6:$N$69,8,FALSE)</f>
        <v>28A</v>
      </c>
      <c r="L2068" s="1">
        <f>VLOOKUP(A2068,'volatile collection data'!$G$6:$J$69,4,FALSE)</f>
        <v>5.38</v>
      </c>
      <c r="M2068" s="1">
        <f>VLOOKUP($A2068,'volatile collection data'!$G$6:$M$69,6,FALSE)</f>
        <v>14</v>
      </c>
      <c r="N2068" s="1">
        <f>VLOOKUP($A2068,'volatile collection data'!$G$6:$M$69,7,FALSE)</f>
        <v>5.38</v>
      </c>
      <c r="O2068" s="1">
        <f>VLOOKUP(A2068,'volatile collection data'!$G$6:$K$69,5,FALSE)</f>
        <v>1</v>
      </c>
      <c r="P2068" s="1" t="str">
        <f t="shared" si="195"/>
        <v>2E</v>
      </c>
      <c r="Q2068">
        <f t="shared" si="193"/>
        <v>1.0256794376071483</v>
      </c>
      <c r="R2068" t="str">
        <f t="shared" si="196"/>
        <v>28A_1-E&amp;5.38%5.38@14</v>
      </c>
      <c r="S2068" t="str">
        <f t="shared" si="197"/>
        <v>2E-28A-VCS-Loc-22</v>
      </c>
      <c r="T2068" t="str">
        <f>IFERROR(IF(VLOOKUP(S2068,Bad!$A:$A,1,FALSE)='RAW2'!S2068,"yes","no"),"no")</f>
        <v>yes</v>
      </c>
      <c r="U2068" t="str">
        <f>IFERROR(VLOOKUP(F2068,compounds!$A:$B,2,FALSE),"")</f>
        <v/>
      </c>
      <c r="V2068" t="str">
        <f>VLOOKUP(B2068,'volatile collection data'!$O:$P,2,FALSE)</f>
        <v>02.may.22 28</v>
      </c>
    </row>
    <row r="2069" spans="1:22" x14ac:dyDescent="0.2">
      <c r="A2069" t="s">
        <v>366</v>
      </c>
      <c r="B2069" s="1" t="str">
        <f t="shared" si="194"/>
        <v>2E</v>
      </c>
      <c r="C2069">
        <v>9.7449999999999992</v>
      </c>
      <c r="D2069">
        <f t="shared" si="192"/>
        <v>9.75</v>
      </c>
      <c r="E2069">
        <f>VLOOKUP(D2069,'Peak Combiner'!$A$5:$D$4980,4,FALSE)</f>
        <v>9.75</v>
      </c>
      <c r="F2069">
        <f>IFERROR(VLOOKUP(D2069,rt_comb!$A:$B,2,FALSE),D2069)</f>
        <v>9.75</v>
      </c>
      <c r="G2069">
        <v>23251366</v>
      </c>
      <c r="H2069">
        <f>SUMIFS($G:$G,$E:$E,18.51,'RAW2'!$A:$A,'RAW2'!A2069)</f>
        <v>28636314</v>
      </c>
      <c r="I2069" s="1" t="str">
        <f>VLOOKUP(A2069,'volatile collection data'!$G$6:$H$69,2,FALSE)</f>
        <v>E</v>
      </c>
      <c r="J2069" s="1">
        <f>VLOOKUP(A2069,'volatile collection data'!$G$6:$I$69,3,FALSE)</f>
        <v>2</v>
      </c>
      <c r="K2069" s="1" t="str">
        <f>VLOOKUP(A2069,'volatile collection data'!$G$6:$N$69,8,FALSE)</f>
        <v>28A</v>
      </c>
      <c r="L2069" s="1">
        <f>VLOOKUP(A2069,'volatile collection data'!$G$6:$J$69,4,FALSE)</f>
        <v>5.38</v>
      </c>
      <c r="M2069" s="1">
        <f>VLOOKUP($A2069,'volatile collection data'!$G$6:$M$69,6,FALSE)</f>
        <v>14</v>
      </c>
      <c r="N2069" s="1">
        <f>VLOOKUP($A2069,'volatile collection data'!$G$6:$M$69,7,FALSE)</f>
        <v>5.38</v>
      </c>
      <c r="O2069" s="1">
        <f>VLOOKUP(A2069,'volatile collection data'!$G$6:$K$69,5,FALSE)</f>
        <v>1</v>
      </c>
      <c r="P2069" s="1" t="str">
        <f t="shared" si="195"/>
        <v>2E</v>
      </c>
      <c r="Q2069">
        <f t="shared" si="193"/>
        <v>0.75460396921819051</v>
      </c>
      <c r="R2069" t="str">
        <f t="shared" si="196"/>
        <v>28A_1-E&amp;5.38%5.38@14</v>
      </c>
      <c r="S2069" t="str">
        <f t="shared" si="197"/>
        <v>2E-28A-VCS-Loc-22</v>
      </c>
      <c r="T2069" t="str">
        <f>IFERROR(IF(VLOOKUP(S2069,Bad!$A:$A,1,FALSE)='RAW2'!S2069,"yes","no"),"no")</f>
        <v>yes</v>
      </c>
      <c r="U2069" t="str">
        <f>IFERROR(VLOOKUP(F2069,compounds!$A:$B,2,FALSE),"")</f>
        <v/>
      </c>
      <c r="V2069" t="str">
        <f>VLOOKUP(B2069,'volatile collection data'!$O:$P,2,FALSE)</f>
        <v>02.may.22 28</v>
      </c>
    </row>
    <row r="2070" spans="1:22" x14ac:dyDescent="0.2">
      <c r="A2070" t="s">
        <v>366</v>
      </c>
      <c r="B2070" s="1" t="str">
        <f t="shared" si="194"/>
        <v>2E</v>
      </c>
      <c r="C2070">
        <v>9.7899999999999991</v>
      </c>
      <c r="D2070">
        <f t="shared" si="192"/>
        <v>9.7899999999999991</v>
      </c>
      <c r="E2070">
        <f>VLOOKUP(D2070,'Peak Combiner'!$A$5:$D$4980,4,FALSE)</f>
        <v>9.7899999999999991</v>
      </c>
      <c r="F2070">
        <f>IFERROR(VLOOKUP(D2070,rt_comb!$A:$B,2,FALSE),D2070)</f>
        <v>9.81</v>
      </c>
      <c r="G2070">
        <v>51521683</v>
      </c>
      <c r="H2070">
        <f>SUMIFS($G:$G,$E:$E,18.51,'RAW2'!$A:$A,'RAW2'!A2070)</f>
        <v>28636314</v>
      </c>
      <c r="I2070" s="1" t="str">
        <f>VLOOKUP(A2070,'volatile collection data'!$G$6:$H$69,2,FALSE)</f>
        <v>E</v>
      </c>
      <c r="J2070" s="1">
        <f>VLOOKUP(A2070,'volatile collection data'!$G$6:$I$69,3,FALSE)</f>
        <v>2</v>
      </c>
      <c r="K2070" s="1" t="str">
        <f>VLOOKUP(A2070,'volatile collection data'!$G$6:$N$69,8,FALSE)</f>
        <v>28A</v>
      </c>
      <c r="L2070" s="1">
        <f>VLOOKUP(A2070,'volatile collection data'!$G$6:$J$69,4,FALSE)</f>
        <v>5.38</v>
      </c>
      <c r="M2070" s="1">
        <f>VLOOKUP($A2070,'volatile collection data'!$G$6:$M$69,6,FALSE)</f>
        <v>14</v>
      </c>
      <c r="N2070" s="1">
        <f>VLOOKUP($A2070,'volatile collection data'!$G$6:$M$69,7,FALSE)</f>
        <v>5.38</v>
      </c>
      <c r="O2070" s="1">
        <f>VLOOKUP(A2070,'volatile collection data'!$G$6:$K$69,5,FALSE)</f>
        <v>1</v>
      </c>
      <c r="P2070" s="1" t="str">
        <f t="shared" si="195"/>
        <v>2E</v>
      </c>
      <c r="Q2070">
        <f t="shared" si="193"/>
        <v>1.672093867199087</v>
      </c>
      <c r="R2070" t="str">
        <f t="shared" si="196"/>
        <v>28A_1-E&amp;5.38%5.38@14</v>
      </c>
      <c r="S2070" t="str">
        <f t="shared" si="197"/>
        <v>2E-28A-VCS-Loc-22</v>
      </c>
      <c r="T2070" t="str">
        <f>IFERROR(IF(VLOOKUP(S2070,Bad!$A:$A,1,FALSE)='RAW2'!S2070,"yes","no"),"no")</f>
        <v>yes</v>
      </c>
      <c r="U2070" t="str">
        <f>IFERROR(VLOOKUP(F2070,compounds!$A:$B,2,FALSE),"")</f>
        <v>sixmethyl</v>
      </c>
      <c r="V2070" t="str">
        <f>VLOOKUP(B2070,'volatile collection data'!$O:$P,2,FALSE)</f>
        <v>02.may.22 28</v>
      </c>
    </row>
    <row r="2071" spans="1:22" x14ac:dyDescent="0.2">
      <c r="A2071" t="s">
        <v>366</v>
      </c>
      <c r="B2071" s="1" t="str">
        <f t="shared" si="194"/>
        <v>2E</v>
      </c>
      <c r="C2071">
        <v>9.9139999999999997</v>
      </c>
      <c r="D2071">
        <f t="shared" si="192"/>
        <v>9.91</v>
      </c>
      <c r="E2071">
        <f>VLOOKUP(D2071,'Peak Combiner'!$A$5:$D$4980,4,FALSE)</f>
        <v>9.91</v>
      </c>
      <c r="F2071">
        <f>IFERROR(VLOOKUP(D2071,rt_comb!$A:$B,2,FALSE),D2071)</f>
        <v>9.91</v>
      </c>
      <c r="G2071">
        <v>17004255</v>
      </c>
      <c r="H2071">
        <f>SUMIFS($G:$G,$E:$E,18.51,'RAW2'!$A:$A,'RAW2'!A2071)</f>
        <v>28636314</v>
      </c>
      <c r="I2071" s="1" t="str">
        <f>VLOOKUP(A2071,'volatile collection data'!$G$6:$H$69,2,FALSE)</f>
        <v>E</v>
      </c>
      <c r="J2071" s="1">
        <f>VLOOKUP(A2071,'volatile collection data'!$G$6:$I$69,3,FALSE)</f>
        <v>2</v>
      </c>
      <c r="K2071" s="1" t="str">
        <f>VLOOKUP(A2071,'volatile collection data'!$G$6:$N$69,8,FALSE)</f>
        <v>28A</v>
      </c>
      <c r="L2071" s="1">
        <f>VLOOKUP(A2071,'volatile collection data'!$G$6:$J$69,4,FALSE)</f>
        <v>5.38</v>
      </c>
      <c r="M2071" s="1">
        <f>VLOOKUP($A2071,'volatile collection data'!$G$6:$M$69,6,FALSE)</f>
        <v>14</v>
      </c>
      <c r="N2071" s="1">
        <f>VLOOKUP($A2071,'volatile collection data'!$G$6:$M$69,7,FALSE)</f>
        <v>5.38</v>
      </c>
      <c r="O2071" s="1">
        <f>VLOOKUP(A2071,'volatile collection data'!$G$6:$K$69,5,FALSE)</f>
        <v>1</v>
      </c>
      <c r="P2071" s="1" t="str">
        <f t="shared" si="195"/>
        <v>2E</v>
      </c>
      <c r="Q2071">
        <f t="shared" si="193"/>
        <v>0.55185911729221682</v>
      </c>
      <c r="R2071" t="str">
        <f t="shared" si="196"/>
        <v>28A_1-E&amp;5.38%5.38@14</v>
      </c>
      <c r="S2071" t="str">
        <f t="shared" si="197"/>
        <v>2E-28A-VCS-Loc-22</v>
      </c>
      <c r="T2071" t="str">
        <f>IFERROR(IF(VLOOKUP(S2071,Bad!$A:$A,1,FALSE)='RAW2'!S2071,"yes","no"),"no")</f>
        <v>yes</v>
      </c>
      <c r="U2071" t="str">
        <f>IFERROR(VLOOKUP(F2071,compounds!$A:$B,2,FALSE),"")</f>
        <v/>
      </c>
      <c r="V2071" t="str">
        <f>VLOOKUP(B2071,'volatile collection data'!$O:$P,2,FALSE)</f>
        <v>02.may.22 28</v>
      </c>
    </row>
    <row r="2072" spans="1:22" x14ac:dyDescent="0.2">
      <c r="A2072" t="s">
        <v>366</v>
      </c>
      <c r="B2072" s="1" t="str">
        <f t="shared" si="194"/>
        <v>2E</v>
      </c>
      <c r="C2072">
        <v>10.000999999999999</v>
      </c>
      <c r="D2072">
        <f t="shared" si="192"/>
        <v>10</v>
      </c>
      <c r="E2072">
        <f>VLOOKUP(D2072,'Peak Combiner'!$A$5:$D$4980,4,FALSE)</f>
        <v>9.99</v>
      </c>
      <c r="F2072">
        <f>IFERROR(VLOOKUP(D2072,rt_comb!$A:$B,2,FALSE),D2072)</f>
        <v>10</v>
      </c>
      <c r="G2072">
        <v>49306835</v>
      </c>
      <c r="H2072">
        <f>SUMIFS($G:$G,$E:$E,18.51,'RAW2'!$A:$A,'RAW2'!A2072)</f>
        <v>28636314</v>
      </c>
      <c r="I2072" s="1" t="str">
        <f>VLOOKUP(A2072,'volatile collection data'!$G$6:$H$69,2,FALSE)</f>
        <v>E</v>
      </c>
      <c r="J2072" s="1">
        <f>VLOOKUP(A2072,'volatile collection data'!$G$6:$I$69,3,FALSE)</f>
        <v>2</v>
      </c>
      <c r="K2072" s="1" t="str">
        <f>VLOOKUP(A2072,'volatile collection data'!$G$6:$N$69,8,FALSE)</f>
        <v>28A</v>
      </c>
      <c r="L2072" s="1">
        <f>VLOOKUP(A2072,'volatile collection data'!$G$6:$J$69,4,FALSE)</f>
        <v>5.38</v>
      </c>
      <c r="M2072" s="1">
        <f>VLOOKUP($A2072,'volatile collection data'!$G$6:$M$69,6,FALSE)</f>
        <v>14</v>
      </c>
      <c r="N2072" s="1">
        <f>VLOOKUP($A2072,'volatile collection data'!$G$6:$M$69,7,FALSE)</f>
        <v>5.38</v>
      </c>
      <c r="O2072" s="1">
        <f>VLOOKUP(A2072,'volatile collection data'!$G$6:$K$69,5,FALSE)</f>
        <v>1</v>
      </c>
      <c r="P2072" s="1" t="str">
        <f t="shared" si="195"/>
        <v>2E</v>
      </c>
      <c r="Q2072">
        <f t="shared" si="193"/>
        <v>1.6002127961250279</v>
      </c>
      <c r="R2072" t="str">
        <f t="shared" si="196"/>
        <v>28A_1-E&amp;5.38%5.38@14</v>
      </c>
      <c r="S2072" t="str">
        <f t="shared" si="197"/>
        <v>2E-28A-VCS-Loc-22</v>
      </c>
      <c r="T2072" t="str">
        <f>IFERROR(IF(VLOOKUP(S2072,Bad!$A:$A,1,FALSE)='RAW2'!S2072,"yes","no"),"no")</f>
        <v>yes</v>
      </c>
      <c r="U2072" t="str">
        <f>IFERROR(VLOOKUP(F2072,compounds!$A:$B,2,FALSE),"")</f>
        <v/>
      </c>
      <c r="V2072" t="str">
        <f>VLOOKUP(B2072,'volatile collection data'!$O:$P,2,FALSE)</f>
        <v>02.may.22 28</v>
      </c>
    </row>
    <row r="2073" spans="1:22" x14ac:dyDescent="0.2">
      <c r="A2073" t="s">
        <v>366</v>
      </c>
      <c r="B2073" s="1" t="str">
        <f t="shared" si="194"/>
        <v>2E</v>
      </c>
      <c r="C2073">
        <v>10.095000000000001</v>
      </c>
      <c r="D2073">
        <f t="shared" si="192"/>
        <v>10.1</v>
      </c>
      <c r="E2073">
        <f>VLOOKUP(D2073,'Peak Combiner'!$A$5:$D$4980,4,FALSE)</f>
        <v>10.1</v>
      </c>
      <c r="F2073">
        <f>IFERROR(VLOOKUP(D2073,rt_comb!$A:$B,2,FALSE),D2073)</f>
        <v>10.1</v>
      </c>
      <c r="G2073">
        <v>443581613</v>
      </c>
      <c r="H2073">
        <f>SUMIFS($G:$G,$E:$E,18.51,'RAW2'!$A:$A,'RAW2'!A2073)</f>
        <v>28636314</v>
      </c>
      <c r="I2073" s="1" t="str">
        <f>VLOOKUP(A2073,'volatile collection data'!$G$6:$H$69,2,FALSE)</f>
        <v>E</v>
      </c>
      <c r="J2073" s="1">
        <f>VLOOKUP(A2073,'volatile collection data'!$G$6:$I$69,3,FALSE)</f>
        <v>2</v>
      </c>
      <c r="K2073" s="1" t="str">
        <f>VLOOKUP(A2073,'volatile collection data'!$G$6:$N$69,8,FALSE)</f>
        <v>28A</v>
      </c>
      <c r="L2073" s="1">
        <f>VLOOKUP(A2073,'volatile collection data'!$G$6:$J$69,4,FALSE)</f>
        <v>5.38</v>
      </c>
      <c r="M2073" s="1">
        <f>VLOOKUP($A2073,'volatile collection data'!$G$6:$M$69,6,FALSE)</f>
        <v>14</v>
      </c>
      <c r="N2073" s="1">
        <f>VLOOKUP($A2073,'volatile collection data'!$G$6:$M$69,7,FALSE)</f>
        <v>5.38</v>
      </c>
      <c r="O2073" s="1">
        <f>VLOOKUP(A2073,'volatile collection data'!$G$6:$K$69,5,FALSE)</f>
        <v>1</v>
      </c>
      <c r="P2073" s="1" t="str">
        <f t="shared" si="195"/>
        <v>2E</v>
      </c>
      <c r="Q2073">
        <f t="shared" si="193"/>
        <v>14.396076593607759</v>
      </c>
      <c r="R2073" t="str">
        <f t="shared" si="196"/>
        <v>28A_1-E&amp;5.38%5.38@14</v>
      </c>
      <c r="S2073" t="str">
        <f t="shared" si="197"/>
        <v>2E-28A-VCS-Loc-22</v>
      </c>
      <c r="T2073" t="str">
        <f>IFERROR(IF(VLOOKUP(S2073,Bad!$A:$A,1,FALSE)='RAW2'!S2073,"yes","no"),"no")</f>
        <v>yes</v>
      </c>
      <c r="U2073" t="str">
        <f>IFERROR(VLOOKUP(F2073,compounds!$A:$B,2,FALSE),"")</f>
        <v/>
      </c>
      <c r="V2073" t="str">
        <f>VLOOKUP(B2073,'volatile collection data'!$O:$P,2,FALSE)</f>
        <v>02.may.22 28</v>
      </c>
    </row>
    <row r="2074" spans="1:22" x14ac:dyDescent="0.2">
      <c r="A2074" t="s">
        <v>366</v>
      </c>
      <c r="B2074" s="1" t="str">
        <f t="shared" si="194"/>
        <v>2E</v>
      </c>
      <c r="C2074">
        <v>10.340999999999999</v>
      </c>
      <c r="D2074">
        <f t="shared" si="192"/>
        <v>10.34</v>
      </c>
      <c r="E2074">
        <f>VLOOKUP(D2074,'Peak Combiner'!$A$5:$D$4980,4,FALSE)</f>
        <v>10.34</v>
      </c>
      <c r="F2074">
        <f>IFERROR(VLOOKUP(D2074,rt_comb!$A:$B,2,FALSE),D2074)</f>
        <v>10.34</v>
      </c>
      <c r="G2074">
        <v>28350526</v>
      </c>
      <c r="H2074">
        <f>SUMIFS($G:$G,$E:$E,18.51,'RAW2'!$A:$A,'RAW2'!A2074)</f>
        <v>28636314</v>
      </c>
      <c r="I2074" s="1" t="str">
        <f>VLOOKUP(A2074,'volatile collection data'!$G$6:$H$69,2,FALSE)</f>
        <v>E</v>
      </c>
      <c r="J2074" s="1">
        <f>VLOOKUP(A2074,'volatile collection data'!$G$6:$I$69,3,FALSE)</f>
        <v>2</v>
      </c>
      <c r="K2074" s="1" t="str">
        <f>VLOOKUP(A2074,'volatile collection data'!$G$6:$N$69,8,FALSE)</f>
        <v>28A</v>
      </c>
      <c r="L2074" s="1">
        <f>VLOOKUP(A2074,'volatile collection data'!$G$6:$J$69,4,FALSE)</f>
        <v>5.38</v>
      </c>
      <c r="M2074" s="1">
        <f>VLOOKUP($A2074,'volatile collection data'!$G$6:$M$69,6,FALSE)</f>
        <v>14</v>
      </c>
      <c r="N2074" s="1">
        <f>VLOOKUP($A2074,'volatile collection data'!$G$6:$M$69,7,FALSE)</f>
        <v>5.38</v>
      </c>
      <c r="O2074" s="1">
        <f>VLOOKUP(A2074,'volatile collection data'!$G$6:$K$69,5,FALSE)</f>
        <v>1</v>
      </c>
      <c r="P2074" s="1" t="str">
        <f t="shared" si="195"/>
        <v>2E</v>
      </c>
      <c r="Q2074">
        <f t="shared" si="193"/>
        <v>0.92009301513827235</v>
      </c>
      <c r="R2074" t="str">
        <f t="shared" si="196"/>
        <v>28A_1-E&amp;5.38%5.38@14</v>
      </c>
      <c r="S2074" t="str">
        <f t="shared" si="197"/>
        <v>2E-28A-VCS-Loc-22</v>
      </c>
      <c r="T2074" t="str">
        <f>IFERROR(IF(VLOOKUP(S2074,Bad!$A:$A,1,FALSE)='RAW2'!S2074,"yes","no"),"no")</f>
        <v>yes</v>
      </c>
      <c r="U2074" t="str">
        <f>IFERROR(VLOOKUP(F2074,compounds!$A:$B,2,FALSE),"")</f>
        <v/>
      </c>
      <c r="V2074" t="str">
        <f>VLOOKUP(B2074,'volatile collection data'!$O:$P,2,FALSE)</f>
        <v>02.may.22 28</v>
      </c>
    </row>
    <row r="2075" spans="1:22" x14ac:dyDescent="0.2">
      <c r="A2075" t="s">
        <v>366</v>
      </c>
      <c r="B2075" s="1" t="str">
        <f t="shared" si="194"/>
        <v>2E</v>
      </c>
      <c r="C2075">
        <v>10.487</v>
      </c>
      <c r="D2075">
        <f t="shared" si="192"/>
        <v>10.49</v>
      </c>
      <c r="E2075">
        <f>VLOOKUP(D2075,'Peak Combiner'!$A$5:$D$4980,4,FALSE)</f>
        <v>10.49</v>
      </c>
      <c r="F2075">
        <f>IFERROR(VLOOKUP(D2075,rt_comb!$A:$B,2,FALSE),D2075)</f>
        <v>10.49</v>
      </c>
      <c r="G2075">
        <v>34927788</v>
      </c>
      <c r="H2075">
        <f>SUMIFS($G:$G,$E:$E,18.51,'RAW2'!$A:$A,'RAW2'!A2075)</f>
        <v>28636314</v>
      </c>
      <c r="I2075" s="1" t="str">
        <f>VLOOKUP(A2075,'volatile collection data'!$G$6:$H$69,2,FALSE)</f>
        <v>E</v>
      </c>
      <c r="J2075" s="1">
        <f>VLOOKUP(A2075,'volatile collection data'!$G$6:$I$69,3,FALSE)</f>
        <v>2</v>
      </c>
      <c r="K2075" s="1" t="str">
        <f>VLOOKUP(A2075,'volatile collection data'!$G$6:$N$69,8,FALSE)</f>
        <v>28A</v>
      </c>
      <c r="L2075" s="1">
        <f>VLOOKUP(A2075,'volatile collection data'!$G$6:$J$69,4,FALSE)</f>
        <v>5.38</v>
      </c>
      <c r="M2075" s="1">
        <f>VLOOKUP($A2075,'volatile collection data'!$G$6:$M$69,6,FALSE)</f>
        <v>14</v>
      </c>
      <c r="N2075" s="1">
        <f>VLOOKUP($A2075,'volatile collection data'!$G$6:$M$69,7,FALSE)</f>
        <v>5.38</v>
      </c>
      <c r="O2075" s="1">
        <f>VLOOKUP(A2075,'volatile collection data'!$G$6:$K$69,5,FALSE)</f>
        <v>1</v>
      </c>
      <c r="P2075" s="1" t="str">
        <f t="shared" si="195"/>
        <v>2E</v>
      </c>
      <c r="Q2075">
        <f t="shared" si="193"/>
        <v>1.1335526463611421</v>
      </c>
      <c r="R2075" t="str">
        <f t="shared" si="196"/>
        <v>28A_1-E&amp;5.38%5.38@14</v>
      </c>
      <c r="S2075" t="str">
        <f t="shared" si="197"/>
        <v>2E-28A-VCS-Loc-22</v>
      </c>
      <c r="T2075" t="str">
        <f>IFERROR(IF(VLOOKUP(S2075,Bad!$A:$A,1,FALSE)='RAW2'!S2075,"yes","no"),"no")</f>
        <v>yes</v>
      </c>
      <c r="U2075" t="str">
        <f>IFERROR(VLOOKUP(F2075,compounds!$A:$B,2,FALSE),"")</f>
        <v/>
      </c>
      <c r="V2075" t="str">
        <f>VLOOKUP(B2075,'volatile collection data'!$O:$P,2,FALSE)</f>
        <v>02.may.22 28</v>
      </c>
    </row>
    <row r="2076" spans="1:22" x14ac:dyDescent="0.2">
      <c r="A2076" t="s">
        <v>366</v>
      </c>
      <c r="B2076" s="1" t="str">
        <f t="shared" si="194"/>
        <v>2E</v>
      </c>
      <c r="C2076">
        <v>10.526999999999999</v>
      </c>
      <c r="D2076">
        <f t="shared" si="192"/>
        <v>10.53</v>
      </c>
      <c r="E2076">
        <f>VLOOKUP(D2076,'Peak Combiner'!$A$5:$D$4980,4,FALSE)</f>
        <v>10.53</v>
      </c>
      <c r="F2076">
        <f>IFERROR(VLOOKUP(D2076,rt_comb!$A:$B,2,FALSE),D2076)</f>
        <v>10.53</v>
      </c>
      <c r="G2076">
        <v>32975724</v>
      </c>
      <c r="H2076">
        <f>SUMIFS($G:$G,$E:$E,18.51,'RAW2'!$A:$A,'RAW2'!A2076)</f>
        <v>28636314</v>
      </c>
      <c r="I2076" s="1" t="str">
        <f>VLOOKUP(A2076,'volatile collection data'!$G$6:$H$69,2,FALSE)</f>
        <v>E</v>
      </c>
      <c r="J2076" s="1">
        <f>VLOOKUP(A2076,'volatile collection data'!$G$6:$I$69,3,FALSE)</f>
        <v>2</v>
      </c>
      <c r="K2076" s="1" t="str">
        <f>VLOOKUP(A2076,'volatile collection data'!$G$6:$N$69,8,FALSE)</f>
        <v>28A</v>
      </c>
      <c r="L2076" s="1">
        <f>VLOOKUP(A2076,'volatile collection data'!$G$6:$J$69,4,FALSE)</f>
        <v>5.38</v>
      </c>
      <c r="M2076" s="1">
        <f>VLOOKUP($A2076,'volatile collection data'!$G$6:$M$69,6,FALSE)</f>
        <v>14</v>
      </c>
      <c r="N2076" s="1">
        <f>VLOOKUP($A2076,'volatile collection data'!$G$6:$M$69,7,FALSE)</f>
        <v>5.38</v>
      </c>
      <c r="O2076" s="1">
        <f>VLOOKUP(A2076,'volatile collection data'!$G$6:$K$69,5,FALSE)</f>
        <v>1</v>
      </c>
      <c r="P2076" s="1" t="str">
        <f t="shared" si="195"/>
        <v>2E</v>
      </c>
      <c r="Q2076">
        <f t="shared" si="193"/>
        <v>1.0702000139795462</v>
      </c>
      <c r="R2076" t="str">
        <f t="shared" si="196"/>
        <v>28A_1-E&amp;5.38%5.38@14</v>
      </c>
      <c r="S2076" t="str">
        <f t="shared" si="197"/>
        <v>2E-28A-VCS-Loc-22</v>
      </c>
      <c r="T2076" t="str">
        <f>IFERROR(IF(VLOOKUP(S2076,Bad!$A:$A,1,FALSE)='RAW2'!S2076,"yes","no"),"no")</f>
        <v>yes</v>
      </c>
      <c r="U2076" t="str">
        <f>IFERROR(VLOOKUP(F2076,compounds!$A:$B,2,FALSE),"")</f>
        <v/>
      </c>
      <c r="V2076" t="str">
        <f>VLOOKUP(B2076,'volatile collection data'!$O:$P,2,FALSE)</f>
        <v>02.may.22 28</v>
      </c>
    </row>
    <row r="2077" spans="1:22" x14ac:dyDescent="0.2">
      <c r="A2077" t="s">
        <v>366</v>
      </c>
      <c r="B2077" s="1" t="str">
        <f t="shared" si="194"/>
        <v>2E</v>
      </c>
      <c r="C2077">
        <v>10.62</v>
      </c>
      <c r="D2077">
        <f t="shared" si="192"/>
        <v>10.62</v>
      </c>
      <c r="E2077">
        <f>VLOOKUP(D2077,'Peak Combiner'!$A$5:$D$4980,4,FALSE)</f>
        <v>10.62</v>
      </c>
      <c r="F2077">
        <f>IFERROR(VLOOKUP(D2077,rt_comb!$A:$B,2,FALSE),D2077)</f>
        <v>10.62</v>
      </c>
      <c r="G2077">
        <v>57416877</v>
      </c>
      <c r="H2077">
        <f>SUMIFS($G:$G,$E:$E,18.51,'RAW2'!$A:$A,'RAW2'!A2077)</f>
        <v>28636314</v>
      </c>
      <c r="I2077" s="1" t="str">
        <f>VLOOKUP(A2077,'volatile collection data'!$G$6:$H$69,2,FALSE)</f>
        <v>E</v>
      </c>
      <c r="J2077" s="1">
        <f>VLOOKUP(A2077,'volatile collection data'!$G$6:$I$69,3,FALSE)</f>
        <v>2</v>
      </c>
      <c r="K2077" s="1" t="str">
        <f>VLOOKUP(A2077,'volatile collection data'!$G$6:$N$69,8,FALSE)</f>
        <v>28A</v>
      </c>
      <c r="L2077" s="1">
        <f>VLOOKUP(A2077,'volatile collection data'!$G$6:$J$69,4,FALSE)</f>
        <v>5.38</v>
      </c>
      <c r="M2077" s="1">
        <f>VLOOKUP($A2077,'volatile collection data'!$G$6:$M$69,6,FALSE)</f>
        <v>14</v>
      </c>
      <c r="N2077" s="1">
        <f>VLOOKUP($A2077,'volatile collection data'!$G$6:$M$69,7,FALSE)</f>
        <v>5.38</v>
      </c>
      <c r="O2077" s="1">
        <f>VLOOKUP(A2077,'volatile collection data'!$G$6:$K$69,5,FALSE)</f>
        <v>1</v>
      </c>
      <c r="P2077" s="1" t="str">
        <f t="shared" si="195"/>
        <v>2E</v>
      </c>
      <c r="Q2077">
        <f t="shared" si="193"/>
        <v>1.8634175421913977</v>
      </c>
      <c r="R2077" t="str">
        <f t="shared" si="196"/>
        <v>28A_1-E&amp;5.38%5.38@14</v>
      </c>
      <c r="S2077" t="str">
        <f t="shared" si="197"/>
        <v>2E-28A-VCS-Loc-22</v>
      </c>
      <c r="T2077" t="str">
        <f>IFERROR(IF(VLOOKUP(S2077,Bad!$A:$A,1,FALSE)='RAW2'!S2077,"yes","no"),"no")</f>
        <v>yes</v>
      </c>
      <c r="U2077" t="str">
        <f>IFERROR(VLOOKUP(F2077,compounds!$A:$B,2,FALSE),"")</f>
        <v/>
      </c>
      <c r="V2077" t="str">
        <f>VLOOKUP(B2077,'volatile collection data'!$O:$P,2,FALSE)</f>
        <v>02.may.22 28</v>
      </c>
    </row>
    <row r="2078" spans="1:22" x14ac:dyDescent="0.2">
      <c r="A2078" t="s">
        <v>366</v>
      </c>
      <c r="B2078" s="1" t="str">
        <f t="shared" si="194"/>
        <v>2E</v>
      </c>
      <c r="C2078">
        <v>10.739000000000001</v>
      </c>
      <c r="D2078">
        <f t="shared" si="192"/>
        <v>10.74</v>
      </c>
      <c r="E2078">
        <f>VLOOKUP(D2078,'Peak Combiner'!$A$5:$D$4980,4,FALSE)</f>
        <v>10.74</v>
      </c>
      <c r="F2078">
        <f>IFERROR(VLOOKUP(D2078,rt_comb!$A:$B,2,FALSE),D2078)</f>
        <v>10.74</v>
      </c>
      <c r="G2078">
        <v>57030251</v>
      </c>
      <c r="H2078">
        <f>SUMIFS($G:$G,$E:$E,18.51,'RAW2'!$A:$A,'RAW2'!A2078)</f>
        <v>28636314</v>
      </c>
      <c r="I2078" s="1" t="str">
        <f>VLOOKUP(A2078,'volatile collection data'!$G$6:$H$69,2,FALSE)</f>
        <v>E</v>
      </c>
      <c r="J2078" s="1">
        <f>VLOOKUP(A2078,'volatile collection data'!$G$6:$I$69,3,FALSE)</f>
        <v>2</v>
      </c>
      <c r="K2078" s="1" t="str">
        <f>VLOOKUP(A2078,'volatile collection data'!$G$6:$N$69,8,FALSE)</f>
        <v>28A</v>
      </c>
      <c r="L2078" s="1">
        <f>VLOOKUP(A2078,'volatile collection data'!$G$6:$J$69,4,FALSE)</f>
        <v>5.38</v>
      </c>
      <c r="M2078" s="1">
        <f>VLOOKUP($A2078,'volatile collection data'!$G$6:$M$69,6,FALSE)</f>
        <v>14</v>
      </c>
      <c r="N2078" s="1">
        <f>VLOOKUP($A2078,'volatile collection data'!$G$6:$M$69,7,FALSE)</f>
        <v>5.38</v>
      </c>
      <c r="O2078" s="1">
        <f>VLOOKUP(A2078,'volatile collection data'!$G$6:$K$69,5,FALSE)</f>
        <v>1</v>
      </c>
      <c r="P2078" s="1" t="str">
        <f t="shared" si="195"/>
        <v>2E</v>
      </c>
      <c r="Q2078">
        <f t="shared" si="193"/>
        <v>1.850869913196054</v>
      </c>
      <c r="R2078" t="str">
        <f t="shared" si="196"/>
        <v>28A_1-E&amp;5.38%5.38@14</v>
      </c>
      <c r="S2078" t="str">
        <f t="shared" si="197"/>
        <v>2E-28A-VCS-Loc-22</v>
      </c>
      <c r="T2078" t="str">
        <f>IFERROR(IF(VLOOKUP(S2078,Bad!$A:$A,1,FALSE)='RAW2'!S2078,"yes","no"),"no")</f>
        <v>yes</v>
      </c>
      <c r="U2078" t="str">
        <f>IFERROR(VLOOKUP(F2078,compounds!$A:$B,2,FALSE),"")</f>
        <v/>
      </c>
      <c r="V2078" t="str">
        <f>VLOOKUP(B2078,'volatile collection data'!$O:$P,2,FALSE)</f>
        <v>02.may.22 28</v>
      </c>
    </row>
    <row r="2079" spans="1:22" x14ac:dyDescent="0.2">
      <c r="A2079" t="s">
        <v>366</v>
      </c>
      <c r="B2079" s="1" t="str">
        <f t="shared" si="194"/>
        <v>2E</v>
      </c>
      <c r="C2079">
        <v>10.779</v>
      </c>
      <c r="D2079">
        <f t="shared" si="192"/>
        <v>10.78</v>
      </c>
      <c r="E2079">
        <f>VLOOKUP(D2079,'Peak Combiner'!$A$5:$D$4980,4,FALSE)</f>
        <v>10.78</v>
      </c>
      <c r="F2079">
        <f>IFERROR(VLOOKUP(D2079,rt_comb!$A:$B,2,FALSE),D2079)</f>
        <v>10.79</v>
      </c>
      <c r="G2079">
        <v>65121814</v>
      </c>
      <c r="H2079">
        <f>SUMIFS($G:$G,$E:$E,18.51,'RAW2'!$A:$A,'RAW2'!A2079)</f>
        <v>28636314</v>
      </c>
      <c r="I2079" s="1" t="str">
        <f>VLOOKUP(A2079,'volatile collection data'!$G$6:$H$69,2,FALSE)</f>
        <v>E</v>
      </c>
      <c r="J2079" s="1">
        <f>VLOOKUP(A2079,'volatile collection data'!$G$6:$I$69,3,FALSE)</f>
        <v>2</v>
      </c>
      <c r="K2079" s="1" t="str">
        <f>VLOOKUP(A2079,'volatile collection data'!$G$6:$N$69,8,FALSE)</f>
        <v>28A</v>
      </c>
      <c r="L2079" s="1">
        <f>VLOOKUP(A2079,'volatile collection data'!$G$6:$J$69,4,FALSE)</f>
        <v>5.38</v>
      </c>
      <c r="M2079" s="1">
        <f>VLOOKUP($A2079,'volatile collection data'!$G$6:$M$69,6,FALSE)</f>
        <v>14</v>
      </c>
      <c r="N2079" s="1">
        <f>VLOOKUP($A2079,'volatile collection data'!$G$6:$M$69,7,FALSE)</f>
        <v>5.38</v>
      </c>
      <c r="O2079" s="1">
        <f>VLOOKUP(A2079,'volatile collection data'!$G$6:$K$69,5,FALSE)</f>
        <v>1</v>
      </c>
      <c r="P2079" s="1" t="str">
        <f t="shared" si="195"/>
        <v>2E</v>
      </c>
      <c r="Q2079">
        <f t="shared" si="193"/>
        <v>2.1134749385085043</v>
      </c>
      <c r="R2079" t="str">
        <f t="shared" si="196"/>
        <v>28A_1-E&amp;5.38%5.38@14</v>
      </c>
      <c r="S2079" t="str">
        <f t="shared" si="197"/>
        <v>2E-28A-VCS-Loc-22</v>
      </c>
      <c r="T2079" t="str">
        <f>IFERROR(IF(VLOOKUP(S2079,Bad!$A:$A,1,FALSE)='RAW2'!S2079,"yes","no"),"no")</f>
        <v>yes</v>
      </c>
      <c r="U2079" t="str">
        <f>IFERROR(VLOOKUP(F2079,compounds!$A:$B,2,FALSE),"")</f>
        <v>bocimene</v>
      </c>
      <c r="V2079" t="str">
        <f>VLOOKUP(B2079,'volatile collection data'!$O:$P,2,FALSE)</f>
        <v>02.may.22 28</v>
      </c>
    </row>
    <row r="2080" spans="1:22" x14ac:dyDescent="0.2">
      <c r="A2080" t="s">
        <v>366</v>
      </c>
      <c r="B2080" s="1" t="str">
        <f t="shared" si="194"/>
        <v>2E</v>
      </c>
      <c r="C2080">
        <v>10.858000000000001</v>
      </c>
      <c r="D2080">
        <f t="shared" si="192"/>
        <v>10.86</v>
      </c>
      <c r="E2080">
        <f>VLOOKUP(D2080,'Peak Combiner'!$A$5:$D$4980,4,FALSE)</f>
        <v>10.86</v>
      </c>
      <c r="F2080">
        <f>IFERROR(VLOOKUP(D2080,rt_comb!$A:$B,2,FALSE),D2080)</f>
        <v>10.86</v>
      </c>
      <c r="G2080">
        <v>47854354</v>
      </c>
      <c r="H2080">
        <f>SUMIFS($G:$G,$E:$E,18.51,'RAW2'!$A:$A,'RAW2'!A2080)</f>
        <v>28636314</v>
      </c>
      <c r="I2080" s="1" t="str">
        <f>VLOOKUP(A2080,'volatile collection data'!$G$6:$H$69,2,FALSE)</f>
        <v>E</v>
      </c>
      <c r="J2080" s="1">
        <f>VLOOKUP(A2080,'volatile collection data'!$G$6:$I$69,3,FALSE)</f>
        <v>2</v>
      </c>
      <c r="K2080" s="1" t="str">
        <f>VLOOKUP(A2080,'volatile collection data'!$G$6:$N$69,8,FALSE)</f>
        <v>28A</v>
      </c>
      <c r="L2080" s="1">
        <f>VLOOKUP(A2080,'volatile collection data'!$G$6:$J$69,4,FALSE)</f>
        <v>5.38</v>
      </c>
      <c r="M2080" s="1">
        <f>VLOOKUP($A2080,'volatile collection data'!$G$6:$M$69,6,FALSE)</f>
        <v>14</v>
      </c>
      <c r="N2080" s="1">
        <f>VLOOKUP($A2080,'volatile collection data'!$G$6:$M$69,7,FALSE)</f>
        <v>5.38</v>
      </c>
      <c r="O2080" s="1">
        <f>VLOOKUP(A2080,'volatile collection data'!$G$6:$K$69,5,FALSE)</f>
        <v>1</v>
      </c>
      <c r="P2080" s="1" t="str">
        <f t="shared" si="195"/>
        <v>2E</v>
      </c>
      <c r="Q2080">
        <f t="shared" si="193"/>
        <v>1.5530737193149164</v>
      </c>
      <c r="R2080" t="str">
        <f t="shared" si="196"/>
        <v>28A_1-E&amp;5.38%5.38@14</v>
      </c>
      <c r="S2080" t="str">
        <f t="shared" si="197"/>
        <v>2E-28A-VCS-Loc-22</v>
      </c>
      <c r="T2080" t="str">
        <f>IFERROR(IF(VLOOKUP(S2080,Bad!$A:$A,1,FALSE)='RAW2'!S2080,"yes","no"),"no")</f>
        <v>yes</v>
      </c>
      <c r="U2080" t="str">
        <f>IFERROR(VLOOKUP(F2080,compounds!$A:$B,2,FALSE),"")</f>
        <v/>
      </c>
      <c r="V2080" t="str">
        <f>VLOOKUP(B2080,'volatile collection data'!$O:$P,2,FALSE)</f>
        <v>02.may.22 28</v>
      </c>
    </row>
    <row r="2081" spans="1:22" x14ac:dyDescent="0.2">
      <c r="A2081" t="s">
        <v>366</v>
      </c>
      <c r="B2081" s="1" t="str">
        <f t="shared" si="194"/>
        <v>2E</v>
      </c>
      <c r="C2081">
        <v>11.135999999999999</v>
      </c>
      <c r="D2081">
        <f t="shared" si="192"/>
        <v>11.14</v>
      </c>
      <c r="E2081">
        <f>VLOOKUP(D2081,'Peak Combiner'!$A$5:$D$4980,4,FALSE)</f>
        <v>11.14</v>
      </c>
      <c r="F2081">
        <f>IFERROR(VLOOKUP(D2081,rt_comb!$A:$B,2,FALSE),D2081)</f>
        <v>11.14</v>
      </c>
      <c r="G2081">
        <v>129349769</v>
      </c>
      <c r="H2081">
        <f>SUMIFS($G:$G,$E:$E,18.51,'RAW2'!$A:$A,'RAW2'!A2081)</f>
        <v>28636314</v>
      </c>
      <c r="I2081" s="1" t="str">
        <f>VLOOKUP(A2081,'volatile collection data'!$G$6:$H$69,2,FALSE)</f>
        <v>E</v>
      </c>
      <c r="J2081" s="1">
        <f>VLOOKUP(A2081,'volatile collection data'!$G$6:$I$69,3,FALSE)</f>
        <v>2</v>
      </c>
      <c r="K2081" s="1" t="str">
        <f>VLOOKUP(A2081,'volatile collection data'!$G$6:$N$69,8,FALSE)</f>
        <v>28A</v>
      </c>
      <c r="L2081" s="1">
        <f>VLOOKUP(A2081,'volatile collection data'!$G$6:$J$69,4,FALSE)</f>
        <v>5.38</v>
      </c>
      <c r="M2081" s="1">
        <f>VLOOKUP($A2081,'volatile collection data'!$G$6:$M$69,6,FALSE)</f>
        <v>14</v>
      </c>
      <c r="N2081" s="1">
        <f>VLOOKUP($A2081,'volatile collection data'!$G$6:$M$69,7,FALSE)</f>
        <v>5.38</v>
      </c>
      <c r="O2081" s="1">
        <f>VLOOKUP(A2081,'volatile collection data'!$G$6:$K$69,5,FALSE)</f>
        <v>1</v>
      </c>
      <c r="P2081" s="1" t="str">
        <f t="shared" si="195"/>
        <v>2E</v>
      </c>
      <c r="Q2081">
        <f t="shared" si="193"/>
        <v>4.1979404179890354</v>
      </c>
      <c r="R2081" t="str">
        <f t="shared" si="196"/>
        <v>28A_1-E&amp;5.38%5.38@14</v>
      </c>
      <c r="S2081" t="str">
        <f t="shared" si="197"/>
        <v>2E-28A-VCS-Loc-22</v>
      </c>
      <c r="T2081" t="str">
        <f>IFERROR(IF(VLOOKUP(S2081,Bad!$A:$A,1,FALSE)='RAW2'!S2081,"yes","no"),"no")</f>
        <v>yes</v>
      </c>
      <c r="U2081" t="str">
        <f>IFERROR(VLOOKUP(F2081,compounds!$A:$B,2,FALSE),"")</f>
        <v/>
      </c>
      <c r="V2081" t="str">
        <f>VLOOKUP(B2081,'volatile collection data'!$O:$P,2,FALSE)</f>
        <v>02.may.22 28</v>
      </c>
    </row>
    <row r="2082" spans="1:22" x14ac:dyDescent="0.2">
      <c r="A2082" t="s">
        <v>366</v>
      </c>
      <c r="B2082" s="1" t="str">
        <f t="shared" si="194"/>
        <v>2E</v>
      </c>
      <c r="C2082">
        <v>11.255000000000001</v>
      </c>
      <c r="D2082">
        <f t="shared" si="192"/>
        <v>11.26</v>
      </c>
      <c r="E2082">
        <f>VLOOKUP(D2082,'Peak Combiner'!$A$5:$D$4980,4,FALSE)</f>
        <v>11.26</v>
      </c>
      <c r="F2082">
        <f>IFERROR(VLOOKUP(D2082,rt_comb!$A:$B,2,FALSE),D2082)</f>
        <v>11.26</v>
      </c>
      <c r="G2082">
        <v>66502046</v>
      </c>
      <c r="H2082">
        <f>SUMIFS($G:$G,$E:$E,18.51,'RAW2'!$A:$A,'RAW2'!A2082)</f>
        <v>28636314</v>
      </c>
      <c r="I2082" s="1" t="str">
        <f>VLOOKUP(A2082,'volatile collection data'!$G$6:$H$69,2,FALSE)</f>
        <v>E</v>
      </c>
      <c r="J2082" s="1">
        <f>VLOOKUP(A2082,'volatile collection data'!$G$6:$I$69,3,FALSE)</f>
        <v>2</v>
      </c>
      <c r="K2082" s="1" t="str">
        <f>VLOOKUP(A2082,'volatile collection data'!$G$6:$N$69,8,FALSE)</f>
        <v>28A</v>
      </c>
      <c r="L2082" s="1">
        <f>VLOOKUP(A2082,'volatile collection data'!$G$6:$J$69,4,FALSE)</f>
        <v>5.38</v>
      </c>
      <c r="M2082" s="1">
        <f>VLOOKUP($A2082,'volatile collection data'!$G$6:$M$69,6,FALSE)</f>
        <v>14</v>
      </c>
      <c r="N2082" s="1">
        <f>VLOOKUP($A2082,'volatile collection data'!$G$6:$M$69,7,FALSE)</f>
        <v>5.38</v>
      </c>
      <c r="O2082" s="1">
        <f>VLOOKUP(A2082,'volatile collection data'!$G$6:$K$69,5,FALSE)</f>
        <v>1</v>
      </c>
      <c r="P2082" s="1" t="str">
        <f t="shared" si="195"/>
        <v>2E</v>
      </c>
      <c r="Q2082">
        <f t="shared" si="193"/>
        <v>2.1582692334175415</v>
      </c>
      <c r="R2082" t="str">
        <f t="shared" si="196"/>
        <v>28A_1-E&amp;5.38%5.38@14</v>
      </c>
      <c r="S2082" t="str">
        <f t="shared" si="197"/>
        <v>2E-28A-VCS-Loc-22</v>
      </c>
      <c r="T2082" t="str">
        <f>IFERROR(IF(VLOOKUP(S2082,Bad!$A:$A,1,FALSE)='RAW2'!S2082,"yes","no"),"no")</f>
        <v>yes</v>
      </c>
      <c r="U2082" t="str">
        <f>IFERROR(VLOOKUP(F2082,compounds!$A:$B,2,FALSE),"")</f>
        <v/>
      </c>
      <c r="V2082" t="str">
        <f>VLOOKUP(B2082,'volatile collection data'!$O:$P,2,FALSE)</f>
        <v>02.may.22 28</v>
      </c>
    </row>
    <row r="2083" spans="1:22" x14ac:dyDescent="0.2">
      <c r="A2083" t="s">
        <v>366</v>
      </c>
      <c r="B2083" s="1" t="str">
        <f t="shared" si="194"/>
        <v>2E</v>
      </c>
      <c r="C2083">
        <v>11.429</v>
      </c>
      <c r="D2083">
        <f t="shared" si="192"/>
        <v>11.43</v>
      </c>
      <c r="E2083">
        <f>VLOOKUP(D2083,'Peak Combiner'!$A$5:$D$4980,4,FALSE)</f>
        <v>11.43</v>
      </c>
      <c r="F2083">
        <f>IFERROR(VLOOKUP(D2083,rt_comb!$A:$B,2,FALSE),D2083)</f>
        <v>11.43</v>
      </c>
      <c r="G2083">
        <v>148344544</v>
      </c>
      <c r="H2083">
        <f>SUMIFS($G:$G,$E:$E,18.51,'RAW2'!$A:$A,'RAW2'!A2083)</f>
        <v>28636314</v>
      </c>
      <c r="I2083" s="1" t="str">
        <f>VLOOKUP(A2083,'volatile collection data'!$G$6:$H$69,2,FALSE)</f>
        <v>E</v>
      </c>
      <c r="J2083" s="1">
        <f>VLOOKUP(A2083,'volatile collection data'!$G$6:$I$69,3,FALSE)</f>
        <v>2</v>
      </c>
      <c r="K2083" s="1" t="str">
        <f>VLOOKUP(A2083,'volatile collection data'!$G$6:$N$69,8,FALSE)</f>
        <v>28A</v>
      </c>
      <c r="L2083" s="1">
        <f>VLOOKUP(A2083,'volatile collection data'!$G$6:$J$69,4,FALSE)</f>
        <v>5.38</v>
      </c>
      <c r="M2083" s="1">
        <f>VLOOKUP($A2083,'volatile collection data'!$G$6:$M$69,6,FALSE)</f>
        <v>14</v>
      </c>
      <c r="N2083" s="1">
        <f>VLOOKUP($A2083,'volatile collection data'!$G$6:$M$69,7,FALSE)</f>
        <v>5.38</v>
      </c>
      <c r="O2083" s="1">
        <f>VLOOKUP(A2083,'volatile collection data'!$G$6:$K$69,5,FALSE)</f>
        <v>1</v>
      </c>
      <c r="P2083" s="1" t="str">
        <f t="shared" si="195"/>
        <v>2E</v>
      </c>
      <c r="Q2083">
        <f t="shared" si="193"/>
        <v>4.8144002255292238</v>
      </c>
      <c r="R2083" t="str">
        <f t="shared" si="196"/>
        <v>28A_1-E&amp;5.38%5.38@14</v>
      </c>
      <c r="S2083" t="str">
        <f t="shared" si="197"/>
        <v>2E-28A-VCS-Loc-22</v>
      </c>
      <c r="T2083" t="str">
        <f>IFERROR(IF(VLOOKUP(S2083,Bad!$A:$A,1,FALSE)='RAW2'!S2083,"yes","no"),"no")</f>
        <v>yes</v>
      </c>
      <c r="U2083" t="str">
        <f>IFERROR(VLOOKUP(F2083,compounds!$A:$B,2,FALSE),"")</f>
        <v/>
      </c>
      <c r="V2083" t="str">
        <f>VLOOKUP(B2083,'volatile collection data'!$O:$P,2,FALSE)</f>
        <v>02.may.22 28</v>
      </c>
    </row>
    <row r="2084" spans="1:22" x14ac:dyDescent="0.2">
      <c r="A2084" t="s">
        <v>366</v>
      </c>
      <c r="B2084" s="1" t="str">
        <f t="shared" si="194"/>
        <v>2E</v>
      </c>
      <c r="C2084">
        <v>11.592000000000001</v>
      </c>
      <c r="D2084">
        <f t="shared" si="192"/>
        <v>11.59</v>
      </c>
      <c r="E2084">
        <f>VLOOKUP(D2084,'Peak Combiner'!$A$5:$D$4980,4,FALSE)</f>
        <v>11.59</v>
      </c>
      <c r="F2084">
        <f>IFERROR(VLOOKUP(D2084,rt_comb!$A:$B,2,FALSE),D2084)</f>
        <v>11.59</v>
      </c>
      <c r="G2084">
        <v>85187334</v>
      </c>
      <c r="H2084">
        <f>SUMIFS($G:$G,$E:$E,18.51,'RAW2'!$A:$A,'RAW2'!A2084)</f>
        <v>28636314</v>
      </c>
      <c r="I2084" s="1" t="str">
        <f>VLOOKUP(A2084,'volatile collection data'!$G$6:$H$69,2,FALSE)</f>
        <v>E</v>
      </c>
      <c r="J2084" s="1">
        <f>VLOOKUP(A2084,'volatile collection data'!$G$6:$I$69,3,FALSE)</f>
        <v>2</v>
      </c>
      <c r="K2084" s="1" t="str">
        <f>VLOOKUP(A2084,'volatile collection data'!$G$6:$N$69,8,FALSE)</f>
        <v>28A</v>
      </c>
      <c r="L2084" s="1">
        <f>VLOOKUP(A2084,'volatile collection data'!$G$6:$J$69,4,FALSE)</f>
        <v>5.38</v>
      </c>
      <c r="M2084" s="1">
        <f>VLOOKUP($A2084,'volatile collection data'!$G$6:$M$69,6,FALSE)</f>
        <v>14</v>
      </c>
      <c r="N2084" s="1">
        <f>VLOOKUP($A2084,'volatile collection data'!$G$6:$M$69,7,FALSE)</f>
        <v>5.38</v>
      </c>
      <c r="O2084" s="1">
        <f>VLOOKUP(A2084,'volatile collection data'!$G$6:$K$69,5,FALSE)</f>
        <v>1</v>
      </c>
      <c r="P2084" s="1" t="str">
        <f t="shared" si="195"/>
        <v>2E</v>
      </c>
      <c r="Q2084">
        <f t="shared" si="193"/>
        <v>2.7646848947935236</v>
      </c>
      <c r="R2084" t="str">
        <f t="shared" si="196"/>
        <v>28A_1-E&amp;5.38%5.38@14</v>
      </c>
      <c r="S2084" t="str">
        <f t="shared" si="197"/>
        <v>2E-28A-VCS-Loc-22</v>
      </c>
      <c r="T2084" t="str">
        <f>IFERROR(IF(VLOOKUP(S2084,Bad!$A:$A,1,FALSE)='RAW2'!S2084,"yes","no"),"no")</f>
        <v>yes</v>
      </c>
      <c r="U2084" t="str">
        <f>IFERROR(VLOOKUP(F2084,compounds!$A:$B,2,FALSE),"")</f>
        <v/>
      </c>
      <c r="V2084" t="str">
        <f>VLOOKUP(B2084,'volatile collection data'!$O:$P,2,FALSE)</f>
        <v>02.may.22 28</v>
      </c>
    </row>
    <row r="2085" spans="1:22" x14ac:dyDescent="0.2">
      <c r="A2085" t="s">
        <v>366</v>
      </c>
      <c r="B2085" s="1" t="str">
        <f t="shared" si="194"/>
        <v>2E</v>
      </c>
      <c r="C2085">
        <v>11.686</v>
      </c>
      <c r="D2085">
        <f t="shared" si="192"/>
        <v>11.69</v>
      </c>
      <c r="E2085">
        <f>VLOOKUP(D2085,'Peak Combiner'!$A$5:$D$4980,4,FALSE)</f>
        <v>11.69</v>
      </c>
      <c r="F2085">
        <f>IFERROR(VLOOKUP(D2085,rt_comb!$A:$B,2,FALSE),D2085)</f>
        <v>11.69</v>
      </c>
      <c r="G2085">
        <v>60312987</v>
      </c>
      <c r="H2085">
        <f>SUMIFS($G:$G,$E:$E,18.51,'RAW2'!$A:$A,'RAW2'!A2085)</f>
        <v>28636314</v>
      </c>
      <c r="I2085" s="1" t="str">
        <f>VLOOKUP(A2085,'volatile collection data'!$G$6:$H$69,2,FALSE)</f>
        <v>E</v>
      </c>
      <c r="J2085" s="1">
        <f>VLOOKUP(A2085,'volatile collection data'!$G$6:$I$69,3,FALSE)</f>
        <v>2</v>
      </c>
      <c r="K2085" s="1" t="str">
        <f>VLOOKUP(A2085,'volatile collection data'!$G$6:$N$69,8,FALSE)</f>
        <v>28A</v>
      </c>
      <c r="L2085" s="1">
        <f>VLOOKUP(A2085,'volatile collection data'!$G$6:$J$69,4,FALSE)</f>
        <v>5.38</v>
      </c>
      <c r="M2085" s="1">
        <f>VLOOKUP($A2085,'volatile collection data'!$G$6:$M$69,6,FALSE)</f>
        <v>14</v>
      </c>
      <c r="N2085" s="1">
        <f>VLOOKUP($A2085,'volatile collection data'!$G$6:$M$69,7,FALSE)</f>
        <v>5.38</v>
      </c>
      <c r="O2085" s="1">
        <f>VLOOKUP(A2085,'volatile collection data'!$G$6:$K$69,5,FALSE)</f>
        <v>1</v>
      </c>
      <c r="P2085" s="1" t="str">
        <f t="shared" si="195"/>
        <v>2E</v>
      </c>
      <c r="Q2085">
        <f t="shared" si="193"/>
        <v>1.957408411428607</v>
      </c>
      <c r="R2085" t="str">
        <f t="shared" si="196"/>
        <v>28A_1-E&amp;5.38%5.38@14</v>
      </c>
      <c r="S2085" t="str">
        <f t="shared" si="197"/>
        <v>2E-28A-VCS-Loc-22</v>
      </c>
      <c r="T2085" t="str">
        <f>IFERROR(IF(VLOOKUP(S2085,Bad!$A:$A,1,FALSE)='RAW2'!S2085,"yes","no"),"no")</f>
        <v>yes</v>
      </c>
      <c r="U2085" t="str">
        <f>IFERROR(VLOOKUP(F2085,compounds!$A:$B,2,FALSE),"")</f>
        <v/>
      </c>
      <c r="V2085" t="str">
        <f>VLOOKUP(B2085,'volatile collection data'!$O:$P,2,FALSE)</f>
        <v>02.may.22 28</v>
      </c>
    </row>
    <row r="2086" spans="1:22" x14ac:dyDescent="0.2">
      <c r="A2086" t="s">
        <v>366</v>
      </c>
      <c r="B2086" s="1" t="str">
        <f t="shared" si="194"/>
        <v>2E</v>
      </c>
      <c r="C2086">
        <v>11.769</v>
      </c>
      <c r="D2086">
        <f t="shared" si="192"/>
        <v>11.77</v>
      </c>
      <c r="E2086">
        <f>VLOOKUP(D2086,'Peak Combiner'!$A$5:$D$4980,4,FALSE)</f>
        <v>11.77</v>
      </c>
      <c r="F2086">
        <f>IFERROR(VLOOKUP(D2086,rt_comb!$A:$B,2,FALSE),D2086)</f>
        <v>11.77</v>
      </c>
      <c r="G2086">
        <v>118075167</v>
      </c>
      <c r="H2086">
        <f>SUMIFS($G:$G,$E:$E,18.51,'RAW2'!$A:$A,'RAW2'!A2086)</f>
        <v>28636314</v>
      </c>
      <c r="I2086" s="1" t="str">
        <f>VLOOKUP(A2086,'volatile collection data'!$G$6:$H$69,2,FALSE)</f>
        <v>E</v>
      </c>
      <c r="J2086" s="1">
        <f>VLOOKUP(A2086,'volatile collection data'!$G$6:$I$69,3,FALSE)</f>
        <v>2</v>
      </c>
      <c r="K2086" s="1" t="str">
        <f>VLOOKUP(A2086,'volatile collection data'!$G$6:$N$69,8,FALSE)</f>
        <v>28A</v>
      </c>
      <c r="L2086" s="1">
        <f>VLOOKUP(A2086,'volatile collection data'!$G$6:$J$69,4,FALSE)</f>
        <v>5.38</v>
      </c>
      <c r="M2086" s="1">
        <f>VLOOKUP($A2086,'volatile collection data'!$G$6:$M$69,6,FALSE)</f>
        <v>14</v>
      </c>
      <c r="N2086" s="1">
        <f>VLOOKUP($A2086,'volatile collection data'!$G$6:$M$69,7,FALSE)</f>
        <v>5.38</v>
      </c>
      <c r="O2086" s="1">
        <f>VLOOKUP(A2086,'volatile collection data'!$G$6:$K$69,5,FALSE)</f>
        <v>1</v>
      </c>
      <c r="P2086" s="1" t="str">
        <f t="shared" si="195"/>
        <v>2E</v>
      </c>
      <c r="Q2086">
        <f t="shared" si="193"/>
        <v>3.8320324786208566</v>
      </c>
      <c r="R2086" t="str">
        <f t="shared" si="196"/>
        <v>28A_1-E&amp;5.38%5.38@14</v>
      </c>
      <c r="S2086" t="str">
        <f t="shared" si="197"/>
        <v>2E-28A-VCS-Loc-22</v>
      </c>
      <c r="T2086" t="str">
        <f>IFERROR(IF(VLOOKUP(S2086,Bad!$A:$A,1,FALSE)='RAW2'!S2086,"yes","no"),"no")</f>
        <v>yes</v>
      </c>
      <c r="U2086" t="str">
        <f>IFERROR(VLOOKUP(F2086,compounds!$A:$B,2,FALSE),"")</f>
        <v/>
      </c>
      <c r="V2086" t="str">
        <f>VLOOKUP(B2086,'volatile collection data'!$O:$P,2,FALSE)</f>
        <v>02.may.22 28</v>
      </c>
    </row>
    <row r="2087" spans="1:22" x14ac:dyDescent="0.2">
      <c r="A2087" t="s">
        <v>366</v>
      </c>
      <c r="B2087" s="1" t="str">
        <f t="shared" si="194"/>
        <v>2E</v>
      </c>
      <c r="C2087">
        <v>11.925000000000001</v>
      </c>
      <c r="D2087">
        <f t="shared" si="192"/>
        <v>11.93</v>
      </c>
      <c r="E2087">
        <f>VLOOKUP(D2087,'Peak Combiner'!$A$5:$D$4980,4,FALSE)</f>
        <v>11.93</v>
      </c>
      <c r="F2087">
        <f>IFERROR(VLOOKUP(D2087,rt_comb!$A:$B,2,FALSE),D2087)</f>
        <v>11.93</v>
      </c>
      <c r="G2087">
        <v>144546996</v>
      </c>
      <c r="H2087">
        <f>SUMIFS($G:$G,$E:$E,18.51,'RAW2'!$A:$A,'RAW2'!A2087)</f>
        <v>28636314</v>
      </c>
      <c r="I2087" s="1" t="str">
        <f>VLOOKUP(A2087,'volatile collection data'!$G$6:$H$69,2,FALSE)</f>
        <v>E</v>
      </c>
      <c r="J2087" s="1">
        <f>VLOOKUP(A2087,'volatile collection data'!$G$6:$I$69,3,FALSE)</f>
        <v>2</v>
      </c>
      <c r="K2087" s="1" t="str">
        <f>VLOOKUP(A2087,'volatile collection data'!$G$6:$N$69,8,FALSE)</f>
        <v>28A</v>
      </c>
      <c r="L2087" s="1">
        <f>VLOOKUP(A2087,'volatile collection data'!$G$6:$J$69,4,FALSE)</f>
        <v>5.38</v>
      </c>
      <c r="M2087" s="1">
        <f>VLOOKUP($A2087,'volatile collection data'!$G$6:$M$69,6,FALSE)</f>
        <v>14</v>
      </c>
      <c r="N2087" s="1">
        <f>VLOOKUP($A2087,'volatile collection data'!$G$6:$M$69,7,FALSE)</f>
        <v>5.38</v>
      </c>
      <c r="O2087" s="1">
        <f>VLOOKUP(A2087,'volatile collection data'!$G$6:$K$69,5,FALSE)</f>
        <v>1</v>
      </c>
      <c r="P2087" s="1" t="str">
        <f t="shared" si="195"/>
        <v>2E</v>
      </c>
      <c r="Q2087">
        <f t="shared" si="193"/>
        <v>4.6911539270495295</v>
      </c>
      <c r="R2087" t="str">
        <f t="shared" si="196"/>
        <v>28A_1-E&amp;5.38%5.38@14</v>
      </c>
      <c r="S2087" t="str">
        <f t="shared" si="197"/>
        <v>2E-28A-VCS-Loc-22</v>
      </c>
      <c r="T2087" t="str">
        <f>IFERROR(IF(VLOOKUP(S2087,Bad!$A:$A,1,FALSE)='RAW2'!S2087,"yes","no"),"no")</f>
        <v>yes</v>
      </c>
      <c r="U2087" t="str">
        <f>IFERROR(VLOOKUP(F2087,compounds!$A:$B,2,FALSE),"")</f>
        <v/>
      </c>
      <c r="V2087" t="str">
        <f>VLOOKUP(B2087,'volatile collection data'!$O:$P,2,FALSE)</f>
        <v>02.may.22 28</v>
      </c>
    </row>
    <row r="2088" spans="1:22" x14ac:dyDescent="0.2">
      <c r="A2088" t="s">
        <v>366</v>
      </c>
      <c r="B2088" s="1" t="str">
        <f t="shared" si="194"/>
        <v>2E</v>
      </c>
      <c r="C2088">
        <v>12.026</v>
      </c>
      <c r="D2088">
        <f t="shared" si="192"/>
        <v>12.03</v>
      </c>
      <c r="E2088">
        <f>VLOOKUP(D2088,'Peak Combiner'!$A$5:$D$4980,4,FALSE)</f>
        <v>12.03</v>
      </c>
      <c r="F2088">
        <f>IFERROR(VLOOKUP(D2088,rt_comb!$A:$B,2,FALSE),D2088)</f>
        <v>12.03</v>
      </c>
      <c r="G2088">
        <v>176710704</v>
      </c>
      <c r="H2088">
        <f>SUMIFS($G:$G,$E:$E,18.51,'RAW2'!$A:$A,'RAW2'!A2088)</f>
        <v>28636314</v>
      </c>
      <c r="I2088" s="1" t="str">
        <f>VLOOKUP(A2088,'volatile collection data'!$G$6:$H$69,2,FALSE)</f>
        <v>E</v>
      </c>
      <c r="J2088" s="1">
        <f>VLOOKUP(A2088,'volatile collection data'!$G$6:$I$69,3,FALSE)</f>
        <v>2</v>
      </c>
      <c r="K2088" s="1" t="str">
        <f>VLOOKUP(A2088,'volatile collection data'!$G$6:$N$69,8,FALSE)</f>
        <v>28A</v>
      </c>
      <c r="L2088" s="1">
        <f>VLOOKUP(A2088,'volatile collection data'!$G$6:$J$69,4,FALSE)</f>
        <v>5.38</v>
      </c>
      <c r="M2088" s="1">
        <f>VLOOKUP($A2088,'volatile collection data'!$G$6:$M$69,6,FALSE)</f>
        <v>14</v>
      </c>
      <c r="N2088" s="1">
        <f>VLOOKUP($A2088,'volatile collection data'!$G$6:$M$69,7,FALSE)</f>
        <v>5.38</v>
      </c>
      <c r="O2088" s="1">
        <f>VLOOKUP(A2088,'volatile collection data'!$G$6:$K$69,5,FALSE)</f>
        <v>1</v>
      </c>
      <c r="P2088" s="1" t="str">
        <f t="shared" si="195"/>
        <v>2E</v>
      </c>
      <c r="Q2088">
        <f t="shared" si="193"/>
        <v>5.7350006292852109</v>
      </c>
      <c r="R2088" t="str">
        <f t="shared" si="196"/>
        <v>28A_1-E&amp;5.38%5.38@14</v>
      </c>
      <c r="S2088" t="str">
        <f t="shared" si="197"/>
        <v>2E-28A-VCS-Loc-22</v>
      </c>
      <c r="T2088" t="str">
        <f>IFERROR(IF(VLOOKUP(S2088,Bad!$A:$A,1,FALSE)='RAW2'!S2088,"yes","no"),"no")</f>
        <v>yes</v>
      </c>
      <c r="U2088" t="str">
        <f>IFERROR(VLOOKUP(F2088,compounds!$A:$B,2,FALSE),"")</f>
        <v/>
      </c>
      <c r="V2088" t="str">
        <f>VLOOKUP(B2088,'volatile collection data'!$O:$P,2,FALSE)</f>
        <v>02.may.22 28</v>
      </c>
    </row>
    <row r="2089" spans="1:22" x14ac:dyDescent="0.2">
      <c r="A2089" t="s">
        <v>366</v>
      </c>
      <c r="B2089" s="1" t="str">
        <f t="shared" si="194"/>
        <v>2E</v>
      </c>
      <c r="C2089">
        <v>12.138</v>
      </c>
      <c r="D2089">
        <f t="shared" si="192"/>
        <v>12.14</v>
      </c>
      <c r="E2089">
        <f>VLOOKUP(D2089,'Peak Combiner'!$A$5:$D$4980,4,FALSE)</f>
        <v>12.14</v>
      </c>
      <c r="F2089">
        <f>IFERROR(VLOOKUP(D2089,rt_comb!$A:$B,2,FALSE),D2089)</f>
        <v>12.14</v>
      </c>
      <c r="G2089">
        <v>84658113</v>
      </c>
      <c r="H2089">
        <f>SUMIFS($G:$G,$E:$E,18.51,'RAW2'!$A:$A,'RAW2'!A2089)</f>
        <v>28636314</v>
      </c>
      <c r="I2089" s="1" t="str">
        <f>VLOOKUP(A2089,'volatile collection data'!$G$6:$H$69,2,FALSE)</f>
        <v>E</v>
      </c>
      <c r="J2089" s="1">
        <f>VLOOKUP(A2089,'volatile collection data'!$G$6:$I$69,3,FALSE)</f>
        <v>2</v>
      </c>
      <c r="K2089" s="1" t="str">
        <f>VLOOKUP(A2089,'volatile collection data'!$G$6:$N$69,8,FALSE)</f>
        <v>28A</v>
      </c>
      <c r="L2089" s="1">
        <f>VLOOKUP(A2089,'volatile collection data'!$G$6:$J$69,4,FALSE)</f>
        <v>5.38</v>
      </c>
      <c r="M2089" s="1">
        <f>VLOOKUP($A2089,'volatile collection data'!$G$6:$M$69,6,FALSE)</f>
        <v>14</v>
      </c>
      <c r="N2089" s="1">
        <f>VLOOKUP($A2089,'volatile collection data'!$G$6:$M$69,7,FALSE)</f>
        <v>5.38</v>
      </c>
      <c r="O2089" s="1">
        <f>VLOOKUP(A2089,'volatile collection data'!$G$6:$K$69,5,FALSE)</f>
        <v>1</v>
      </c>
      <c r="P2089" s="1" t="str">
        <f t="shared" si="195"/>
        <v>2E</v>
      </c>
      <c r="Q2089">
        <f t="shared" si="193"/>
        <v>2.7475094622966281</v>
      </c>
      <c r="R2089" t="str">
        <f t="shared" si="196"/>
        <v>28A_1-E&amp;5.38%5.38@14</v>
      </c>
      <c r="S2089" t="str">
        <f t="shared" si="197"/>
        <v>2E-28A-VCS-Loc-22</v>
      </c>
      <c r="T2089" t="str">
        <f>IFERROR(IF(VLOOKUP(S2089,Bad!$A:$A,1,FALSE)='RAW2'!S2089,"yes","no"),"no")</f>
        <v>yes</v>
      </c>
      <c r="U2089" t="str">
        <f>IFERROR(VLOOKUP(F2089,compounds!$A:$B,2,FALSE),"")</f>
        <v/>
      </c>
      <c r="V2089" t="str">
        <f>VLOOKUP(B2089,'volatile collection data'!$O:$P,2,FALSE)</f>
        <v>02.may.22 28</v>
      </c>
    </row>
    <row r="2090" spans="1:22" x14ac:dyDescent="0.2">
      <c r="A2090" t="s">
        <v>366</v>
      </c>
      <c r="B2090" s="1" t="str">
        <f t="shared" si="194"/>
        <v>2E</v>
      </c>
      <c r="C2090">
        <v>12.314</v>
      </c>
      <c r="D2090">
        <f t="shared" si="192"/>
        <v>12.31</v>
      </c>
      <c r="E2090">
        <f>VLOOKUP(D2090,'Peak Combiner'!$A$5:$D$4980,4,FALSE)</f>
        <v>12.31</v>
      </c>
      <c r="F2090">
        <f>IFERROR(VLOOKUP(D2090,rt_comb!$A:$B,2,FALSE),D2090)</f>
        <v>12.31</v>
      </c>
      <c r="G2090">
        <v>131003227</v>
      </c>
      <c r="H2090">
        <f>SUMIFS($G:$G,$E:$E,18.51,'RAW2'!$A:$A,'RAW2'!A2090)</f>
        <v>28636314</v>
      </c>
      <c r="I2090" s="1" t="str">
        <f>VLOOKUP(A2090,'volatile collection data'!$G$6:$H$69,2,FALSE)</f>
        <v>E</v>
      </c>
      <c r="J2090" s="1">
        <f>VLOOKUP(A2090,'volatile collection data'!$G$6:$I$69,3,FALSE)</f>
        <v>2</v>
      </c>
      <c r="K2090" s="1" t="str">
        <f>VLOOKUP(A2090,'volatile collection data'!$G$6:$N$69,8,FALSE)</f>
        <v>28A</v>
      </c>
      <c r="L2090" s="1">
        <f>VLOOKUP(A2090,'volatile collection data'!$G$6:$J$69,4,FALSE)</f>
        <v>5.38</v>
      </c>
      <c r="M2090" s="1">
        <f>VLOOKUP($A2090,'volatile collection data'!$G$6:$M$69,6,FALSE)</f>
        <v>14</v>
      </c>
      <c r="N2090" s="1">
        <f>VLOOKUP($A2090,'volatile collection data'!$G$6:$M$69,7,FALSE)</f>
        <v>5.38</v>
      </c>
      <c r="O2090" s="1">
        <f>VLOOKUP(A2090,'volatile collection data'!$G$6:$K$69,5,FALSE)</f>
        <v>1</v>
      </c>
      <c r="P2090" s="1" t="str">
        <f t="shared" si="195"/>
        <v>2E</v>
      </c>
      <c r="Q2090">
        <f t="shared" si="193"/>
        <v>4.2516020381164541</v>
      </c>
      <c r="R2090" t="str">
        <f t="shared" si="196"/>
        <v>28A_1-E&amp;5.38%5.38@14</v>
      </c>
      <c r="S2090" t="str">
        <f t="shared" si="197"/>
        <v>2E-28A-VCS-Loc-22</v>
      </c>
      <c r="T2090" t="str">
        <f>IFERROR(IF(VLOOKUP(S2090,Bad!$A:$A,1,FALSE)='RAW2'!S2090,"yes","no"),"no")</f>
        <v>yes</v>
      </c>
      <c r="U2090" t="str">
        <f>IFERROR(VLOOKUP(F2090,compounds!$A:$B,2,FALSE),"")</f>
        <v/>
      </c>
      <c r="V2090" t="str">
        <f>VLOOKUP(B2090,'volatile collection data'!$O:$P,2,FALSE)</f>
        <v>02.may.22 28</v>
      </c>
    </row>
    <row r="2091" spans="1:22" x14ac:dyDescent="0.2">
      <c r="A2091" t="s">
        <v>366</v>
      </c>
      <c r="B2091" s="1" t="str">
        <f t="shared" si="194"/>
        <v>2E</v>
      </c>
      <c r="C2091">
        <v>12.401999999999999</v>
      </c>
      <c r="D2091">
        <f t="shared" si="192"/>
        <v>12.4</v>
      </c>
      <c r="E2091">
        <f>VLOOKUP(D2091,'Peak Combiner'!$A$5:$D$4980,4,FALSE)</f>
        <v>12.39</v>
      </c>
      <c r="F2091">
        <f>IFERROR(VLOOKUP(D2091,rt_comb!$A:$B,2,FALSE),D2091)</f>
        <v>12.39</v>
      </c>
      <c r="G2091">
        <v>111369168</v>
      </c>
      <c r="H2091">
        <f>SUMIFS($G:$G,$E:$E,18.51,'RAW2'!$A:$A,'RAW2'!A2091)</f>
        <v>28636314</v>
      </c>
      <c r="I2091" s="1" t="str">
        <f>VLOOKUP(A2091,'volatile collection data'!$G$6:$H$69,2,FALSE)</f>
        <v>E</v>
      </c>
      <c r="J2091" s="1">
        <f>VLOOKUP(A2091,'volatile collection data'!$G$6:$I$69,3,FALSE)</f>
        <v>2</v>
      </c>
      <c r="K2091" s="1" t="str">
        <f>VLOOKUP(A2091,'volatile collection data'!$G$6:$N$69,8,FALSE)</f>
        <v>28A</v>
      </c>
      <c r="L2091" s="1">
        <f>VLOOKUP(A2091,'volatile collection data'!$G$6:$J$69,4,FALSE)</f>
        <v>5.38</v>
      </c>
      <c r="M2091" s="1">
        <f>VLOOKUP($A2091,'volatile collection data'!$G$6:$M$69,6,FALSE)</f>
        <v>14</v>
      </c>
      <c r="N2091" s="1">
        <f>VLOOKUP($A2091,'volatile collection data'!$G$6:$M$69,7,FALSE)</f>
        <v>5.38</v>
      </c>
      <c r="O2091" s="1">
        <f>VLOOKUP(A2091,'volatile collection data'!$G$6:$K$69,5,FALSE)</f>
        <v>1</v>
      </c>
      <c r="P2091" s="1" t="str">
        <f t="shared" si="195"/>
        <v>2E</v>
      </c>
      <c r="Q2091">
        <f t="shared" si="193"/>
        <v>3.6143947938941516</v>
      </c>
      <c r="R2091" t="str">
        <f t="shared" si="196"/>
        <v>28A_1-E&amp;5.38%5.38@14</v>
      </c>
      <c r="S2091" t="str">
        <f t="shared" si="197"/>
        <v>2E-28A-VCS-Loc-22</v>
      </c>
      <c r="T2091" t="str">
        <f>IFERROR(IF(VLOOKUP(S2091,Bad!$A:$A,1,FALSE)='RAW2'!S2091,"yes","no"),"no")</f>
        <v>yes</v>
      </c>
      <c r="U2091" t="str">
        <f>IFERROR(VLOOKUP(F2091,compounds!$A:$B,2,FALSE),"")</f>
        <v>o+C5xe</v>
      </c>
      <c r="V2091" t="str">
        <f>VLOOKUP(B2091,'volatile collection data'!$O:$P,2,FALSE)</f>
        <v>02.may.22 28</v>
      </c>
    </row>
    <row r="2092" spans="1:22" x14ac:dyDescent="0.2">
      <c r="A2092" t="s">
        <v>366</v>
      </c>
      <c r="B2092" s="1" t="str">
        <f t="shared" si="194"/>
        <v>2E</v>
      </c>
      <c r="C2092">
        <v>12.465999999999999</v>
      </c>
      <c r="D2092">
        <f t="shared" si="192"/>
        <v>12.47</v>
      </c>
      <c r="E2092">
        <f>VLOOKUP(D2092,'Peak Combiner'!$A$5:$D$4980,4,FALSE)</f>
        <v>12.47</v>
      </c>
      <c r="F2092">
        <f>IFERROR(VLOOKUP(D2092,rt_comb!$A:$B,2,FALSE),D2092)</f>
        <v>12.47</v>
      </c>
      <c r="G2092">
        <v>68544011</v>
      </c>
      <c r="H2092">
        <f>SUMIFS($G:$G,$E:$E,18.51,'RAW2'!$A:$A,'RAW2'!A2092)</f>
        <v>28636314</v>
      </c>
      <c r="I2092" s="1" t="str">
        <f>VLOOKUP(A2092,'volatile collection data'!$G$6:$H$69,2,FALSE)</f>
        <v>E</v>
      </c>
      <c r="J2092" s="1">
        <f>VLOOKUP(A2092,'volatile collection data'!$G$6:$I$69,3,FALSE)</f>
        <v>2</v>
      </c>
      <c r="K2092" s="1" t="str">
        <f>VLOOKUP(A2092,'volatile collection data'!$G$6:$N$69,8,FALSE)</f>
        <v>28A</v>
      </c>
      <c r="L2092" s="1">
        <f>VLOOKUP(A2092,'volatile collection data'!$G$6:$J$69,4,FALSE)</f>
        <v>5.38</v>
      </c>
      <c r="M2092" s="1">
        <f>VLOOKUP($A2092,'volatile collection data'!$G$6:$M$69,6,FALSE)</f>
        <v>14</v>
      </c>
      <c r="N2092" s="1">
        <f>VLOOKUP($A2092,'volatile collection data'!$G$6:$M$69,7,FALSE)</f>
        <v>5.38</v>
      </c>
      <c r="O2092" s="1">
        <f>VLOOKUP(A2092,'volatile collection data'!$G$6:$K$69,5,FALSE)</f>
        <v>1</v>
      </c>
      <c r="P2092" s="1" t="str">
        <f t="shared" si="195"/>
        <v>2E</v>
      </c>
      <c r="Q2092">
        <f t="shared" si="193"/>
        <v>2.2245395288489851</v>
      </c>
      <c r="R2092" t="str">
        <f t="shared" si="196"/>
        <v>28A_1-E&amp;5.38%5.38@14</v>
      </c>
      <c r="S2092" t="str">
        <f t="shared" si="197"/>
        <v>2E-28A-VCS-Loc-22</v>
      </c>
      <c r="T2092" t="str">
        <f>IFERROR(IF(VLOOKUP(S2092,Bad!$A:$A,1,FALSE)='RAW2'!S2092,"yes","no"),"no")</f>
        <v>yes</v>
      </c>
      <c r="U2092" t="str">
        <f>IFERROR(VLOOKUP(F2092,compounds!$A:$B,2,FALSE),"")</f>
        <v/>
      </c>
      <c r="V2092" t="str">
        <f>VLOOKUP(B2092,'volatile collection data'!$O:$P,2,FALSE)</f>
        <v>02.may.22 28</v>
      </c>
    </row>
    <row r="2093" spans="1:22" x14ac:dyDescent="0.2">
      <c r="A2093" t="s">
        <v>366</v>
      </c>
      <c r="B2093" s="1" t="str">
        <f t="shared" si="194"/>
        <v>2E</v>
      </c>
      <c r="C2093">
        <v>12.536</v>
      </c>
      <c r="D2093">
        <f t="shared" si="192"/>
        <v>12.54</v>
      </c>
      <c r="E2093">
        <f>VLOOKUP(D2093,'Peak Combiner'!$A$5:$D$4980,4,FALSE)</f>
        <v>12.53</v>
      </c>
      <c r="F2093">
        <f>IFERROR(VLOOKUP(D2093,rt_comb!$A:$B,2,FALSE),D2093)</f>
        <v>12.54</v>
      </c>
      <c r="G2093">
        <v>116671657</v>
      </c>
      <c r="H2093">
        <f>SUMIFS($G:$G,$E:$E,18.51,'RAW2'!$A:$A,'RAW2'!A2093)</f>
        <v>28636314</v>
      </c>
      <c r="I2093" s="1" t="str">
        <f>VLOOKUP(A2093,'volatile collection data'!$G$6:$H$69,2,FALSE)</f>
        <v>E</v>
      </c>
      <c r="J2093" s="1">
        <f>VLOOKUP(A2093,'volatile collection data'!$G$6:$I$69,3,FALSE)</f>
        <v>2</v>
      </c>
      <c r="K2093" s="1" t="str">
        <f>VLOOKUP(A2093,'volatile collection data'!$G$6:$N$69,8,FALSE)</f>
        <v>28A</v>
      </c>
      <c r="L2093" s="1">
        <f>VLOOKUP(A2093,'volatile collection data'!$G$6:$J$69,4,FALSE)</f>
        <v>5.38</v>
      </c>
      <c r="M2093" s="1">
        <f>VLOOKUP($A2093,'volatile collection data'!$G$6:$M$69,6,FALSE)</f>
        <v>14</v>
      </c>
      <c r="N2093" s="1">
        <f>VLOOKUP($A2093,'volatile collection data'!$G$6:$M$69,7,FALSE)</f>
        <v>5.38</v>
      </c>
      <c r="O2093" s="1">
        <f>VLOOKUP(A2093,'volatile collection data'!$G$6:$K$69,5,FALSE)</f>
        <v>1</v>
      </c>
      <c r="P2093" s="1" t="str">
        <f t="shared" si="195"/>
        <v>2E</v>
      </c>
      <c r="Q2093">
        <f t="shared" si="193"/>
        <v>3.7864827153580261</v>
      </c>
      <c r="R2093" t="str">
        <f t="shared" si="196"/>
        <v>28A_1-E&amp;5.38%5.38@14</v>
      </c>
      <c r="S2093" t="str">
        <f t="shared" si="197"/>
        <v>2E-28A-VCS-Loc-22</v>
      </c>
      <c r="T2093" t="str">
        <f>IFERROR(IF(VLOOKUP(S2093,Bad!$A:$A,1,FALSE)='RAW2'!S2093,"yes","no"),"no")</f>
        <v>yes</v>
      </c>
      <c r="U2093" t="str">
        <f>IFERROR(VLOOKUP(F2093,compounds!$A:$B,2,FALSE),"")</f>
        <v>nonanal</v>
      </c>
      <c r="V2093" t="str">
        <f>VLOOKUP(B2093,'volatile collection data'!$O:$P,2,FALSE)</f>
        <v>02.may.22 28</v>
      </c>
    </row>
    <row r="2094" spans="1:22" x14ac:dyDescent="0.2">
      <c r="A2094" t="s">
        <v>366</v>
      </c>
      <c r="B2094" s="1" t="str">
        <f t="shared" si="194"/>
        <v>2E</v>
      </c>
      <c r="C2094">
        <v>12.632</v>
      </c>
      <c r="D2094">
        <f t="shared" si="192"/>
        <v>12.63</v>
      </c>
      <c r="E2094">
        <f>VLOOKUP(D2094,'Peak Combiner'!$A$5:$D$4980,4,FALSE)</f>
        <v>12.63</v>
      </c>
      <c r="F2094">
        <f>IFERROR(VLOOKUP(D2094,rt_comb!$A:$B,2,FALSE),D2094)</f>
        <v>12.63</v>
      </c>
      <c r="G2094">
        <v>92520897</v>
      </c>
      <c r="H2094">
        <f>SUMIFS($G:$G,$E:$E,18.51,'RAW2'!$A:$A,'RAW2'!A2094)</f>
        <v>28636314</v>
      </c>
      <c r="I2094" s="1" t="str">
        <f>VLOOKUP(A2094,'volatile collection data'!$G$6:$H$69,2,FALSE)</f>
        <v>E</v>
      </c>
      <c r="J2094" s="1">
        <f>VLOOKUP(A2094,'volatile collection data'!$G$6:$I$69,3,FALSE)</f>
        <v>2</v>
      </c>
      <c r="K2094" s="1" t="str">
        <f>VLOOKUP(A2094,'volatile collection data'!$G$6:$N$69,8,FALSE)</f>
        <v>28A</v>
      </c>
      <c r="L2094" s="1">
        <f>VLOOKUP(A2094,'volatile collection data'!$G$6:$J$69,4,FALSE)</f>
        <v>5.38</v>
      </c>
      <c r="M2094" s="1">
        <f>VLOOKUP($A2094,'volatile collection data'!$G$6:$M$69,6,FALSE)</f>
        <v>14</v>
      </c>
      <c r="N2094" s="1">
        <f>VLOOKUP($A2094,'volatile collection data'!$G$6:$M$69,7,FALSE)</f>
        <v>5.38</v>
      </c>
      <c r="O2094" s="1">
        <f>VLOOKUP(A2094,'volatile collection data'!$G$6:$K$69,5,FALSE)</f>
        <v>1</v>
      </c>
      <c r="P2094" s="1" t="str">
        <f t="shared" si="195"/>
        <v>2E</v>
      </c>
      <c r="Q2094">
        <f t="shared" si="193"/>
        <v>3.0026896532370344</v>
      </c>
      <c r="R2094" t="str">
        <f t="shared" si="196"/>
        <v>28A_1-E&amp;5.38%5.38@14</v>
      </c>
      <c r="S2094" t="str">
        <f t="shared" si="197"/>
        <v>2E-28A-VCS-Loc-22</v>
      </c>
      <c r="T2094" t="str">
        <f>IFERROR(IF(VLOOKUP(S2094,Bad!$A:$A,1,FALSE)='RAW2'!S2094,"yes","no"),"no")</f>
        <v>yes</v>
      </c>
      <c r="U2094" t="str">
        <f>IFERROR(VLOOKUP(F2094,compounds!$A:$B,2,FALSE),"")</f>
        <v/>
      </c>
      <c r="V2094" t="str">
        <f>VLOOKUP(B2094,'volatile collection data'!$O:$P,2,FALSE)</f>
        <v>02.may.22 28</v>
      </c>
    </row>
    <row r="2095" spans="1:22" x14ac:dyDescent="0.2">
      <c r="A2095" t="s">
        <v>366</v>
      </c>
      <c r="B2095" s="1" t="str">
        <f t="shared" si="194"/>
        <v>2E</v>
      </c>
      <c r="C2095">
        <v>12.726000000000001</v>
      </c>
      <c r="D2095">
        <f t="shared" si="192"/>
        <v>12.73</v>
      </c>
      <c r="E2095">
        <f>VLOOKUP(D2095,'Peak Combiner'!$A$5:$D$4980,4,FALSE)</f>
        <v>12.73</v>
      </c>
      <c r="F2095">
        <f>IFERROR(VLOOKUP(D2095,rt_comb!$A:$B,2,FALSE),D2095)</f>
        <v>12.73</v>
      </c>
      <c r="G2095">
        <v>50541728</v>
      </c>
      <c r="H2095">
        <f>SUMIFS($G:$G,$E:$E,18.51,'RAW2'!$A:$A,'RAW2'!A2095)</f>
        <v>28636314</v>
      </c>
      <c r="I2095" s="1" t="str">
        <f>VLOOKUP(A2095,'volatile collection data'!$G$6:$H$69,2,FALSE)</f>
        <v>E</v>
      </c>
      <c r="J2095" s="1">
        <f>VLOOKUP(A2095,'volatile collection data'!$G$6:$I$69,3,FALSE)</f>
        <v>2</v>
      </c>
      <c r="K2095" s="1" t="str">
        <f>VLOOKUP(A2095,'volatile collection data'!$G$6:$N$69,8,FALSE)</f>
        <v>28A</v>
      </c>
      <c r="L2095" s="1">
        <f>VLOOKUP(A2095,'volatile collection data'!$G$6:$J$69,4,FALSE)</f>
        <v>5.38</v>
      </c>
      <c r="M2095" s="1">
        <f>VLOOKUP($A2095,'volatile collection data'!$G$6:$M$69,6,FALSE)</f>
        <v>14</v>
      </c>
      <c r="N2095" s="1">
        <f>VLOOKUP($A2095,'volatile collection data'!$G$6:$M$69,7,FALSE)</f>
        <v>5.38</v>
      </c>
      <c r="O2095" s="1">
        <f>VLOOKUP(A2095,'volatile collection data'!$G$6:$K$69,5,FALSE)</f>
        <v>1</v>
      </c>
      <c r="P2095" s="1" t="str">
        <f t="shared" si="195"/>
        <v>2E</v>
      </c>
      <c r="Q2095">
        <f t="shared" si="193"/>
        <v>1.6402902332682803</v>
      </c>
      <c r="R2095" t="str">
        <f t="shared" si="196"/>
        <v>28A_1-E&amp;5.38%5.38@14</v>
      </c>
      <c r="S2095" t="str">
        <f t="shared" si="197"/>
        <v>2E-28A-VCS-Loc-22</v>
      </c>
      <c r="T2095" t="str">
        <f>IFERROR(IF(VLOOKUP(S2095,Bad!$A:$A,1,FALSE)='RAW2'!S2095,"yes","no"),"no")</f>
        <v>yes</v>
      </c>
      <c r="U2095" t="str">
        <f>IFERROR(VLOOKUP(F2095,compounds!$A:$B,2,FALSE),"")</f>
        <v/>
      </c>
      <c r="V2095" t="str">
        <f>VLOOKUP(B2095,'volatile collection data'!$O:$P,2,FALSE)</f>
        <v>02.may.22 28</v>
      </c>
    </row>
    <row r="2096" spans="1:22" x14ac:dyDescent="0.2">
      <c r="A2096" t="s">
        <v>366</v>
      </c>
      <c r="B2096" s="1" t="str">
        <f t="shared" si="194"/>
        <v>2E</v>
      </c>
      <c r="C2096">
        <v>12.834</v>
      </c>
      <c r="D2096">
        <f t="shared" si="192"/>
        <v>12.83</v>
      </c>
      <c r="E2096">
        <f>VLOOKUP(D2096,'Peak Combiner'!$A$5:$D$4980,4,FALSE)</f>
        <v>12.83</v>
      </c>
      <c r="F2096">
        <f>IFERROR(VLOOKUP(D2096,rt_comb!$A:$B,2,FALSE),D2096)</f>
        <v>12.83</v>
      </c>
      <c r="G2096">
        <v>88303366</v>
      </c>
      <c r="H2096">
        <f>SUMIFS($G:$G,$E:$E,18.51,'RAW2'!$A:$A,'RAW2'!A2096)</f>
        <v>28636314</v>
      </c>
      <c r="I2096" s="1" t="str">
        <f>VLOOKUP(A2096,'volatile collection data'!$G$6:$H$69,2,FALSE)</f>
        <v>E</v>
      </c>
      <c r="J2096" s="1">
        <f>VLOOKUP(A2096,'volatile collection data'!$G$6:$I$69,3,FALSE)</f>
        <v>2</v>
      </c>
      <c r="K2096" s="1" t="str">
        <f>VLOOKUP(A2096,'volatile collection data'!$G$6:$N$69,8,FALSE)</f>
        <v>28A</v>
      </c>
      <c r="L2096" s="1">
        <f>VLOOKUP(A2096,'volatile collection data'!$G$6:$J$69,4,FALSE)</f>
        <v>5.38</v>
      </c>
      <c r="M2096" s="1">
        <f>VLOOKUP($A2096,'volatile collection data'!$G$6:$M$69,6,FALSE)</f>
        <v>14</v>
      </c>
      <c r="N2096" s="1">
        <f>VLOOKUP($A2096,'volatile collection data'!$G$6:$M$69,7,FALSE)</f>
        <v>5.38</v>
      </c>
      <c r="O2096" s="1">
        <f>VLOOKUP(A2096,'volatile collection data'!$G$6:$K$69,5,FALSE)</f>
        <v>1</v>
      </c>
      <c r="P2096" s="1" t="str">
        <f t="shared" si="195"/>
        <v>2E</v>
      </c>
      <c r="Q2096">
        <f t="shared" si="193"/>
        <v>2.8658131517488741</v>
      </c>
      <c r="R2096" t="str">
        <f t="shared" si="196"/>
        <v>28A_1-E&amp;5.38%5.38@14</v>
      </c>
      <c r="S2096" t="str">
        <f t="shared" si="197"/>
        <v>2E-28A-VCS-Loc-22</v>
      </c>
      <c r="T2096" t="str">
        <f>IFERROR(IF(VLOOKUP(S2096,Bad!$A:$A,1,FALSE)='RAW2'!S2096,"yes","no"),"no")</f>
        <v>yes</v>
      </c>
      <c r="U2096" t="str">
        <f>IFERROR(VLOOKUP(F2096,compounds!$A:$B,2,FALSE),"")</f>
        <v/>
      </c>
      <c r="V2096" t="str">
        <f>VLOOKUP(B2096,'volatile collection data'!$O:$P,2,FALSE)</f>
        <v>02.may.22 28</v>
      </c>
    </row>
    <row r="2097" spans="1:22" x14ac:dyDescent="0.2">
      <c r="A2097" t="s">
        <v>366</v>
      </c>
      <c r="B2097" s="1" t="str">
        <f t="shared" si="194"/>
        <v>2E</v>
      </c>
      <c r="C2097">
        <v>12.911</v>
      </c>
      <c r="D2097">
        <f t="shared" si="192"/>
        <v>12.91</v>
      </c>
      <c r="E2097">
        <f>VLOOKUP(D2097,'Peak Combiner'!$A$5:$D$4980,4,FALSE)</f>
        <v>12.91</v>
      </c>
      <c r="F2097">
        <f>IFERROR(VLOOKUP(D2097,rt_comb!$A:$B,2,FALSE),D2097)</f>
        <v>12.91</v>
      </c>
      <c r="G2097">
        <v>62520162</v>
      </c>
      <c r="H2097">
        <f>SUMIFS($G:$G,$E:$E,18.51,'RAW2'!$A:$A,'RAW2'!A2097)</f>
        <v>28636314</v>
      </c>
      <c r="I2097" s="1" t="str">
        <f>VLOOKUP(A2097,'volatile collection data'!$G$6:$H$69,2,FALSE)</f>
        <v>E</v>
      </c>
      <c r="J2097" s="1">
        <f>VLOOKUP(A2097,'volatile collection data'!$G$6:$I$69,3,FALSE)</f>
        <v>2</v>
      </c>
      <c r="K2097" s="1" t="str">
        <f>VLOOKUP(A2097,'volatile collection data'!$G$6:$N$69,8,FALSE)</f>
        <v>28A</v>
      </c>
      <c r="L2097" s="1">
        <f>VLOOKUP(A2097,'volatile collection data'!$G$6:$J$69,4,FALSE)</f>
        <v>5.38</v>
      </c>
      <c r="M2097" s="1">
        <f>VLOOKUP($A2097,'volatile collection data'!$G$6:$M$69,6,FALSE)</f>
        <v>14</v>
      </c>
      <c r="N2097" s="1">
        <f>VLOOKUP($A2097,'volatile collection data'!$G$6:$M$69,7,FALSE)</f>
        <v>5.38</v>
      </c>
      <c r="O2097" s="1">
        <f>VLOOKUP(A2097,'volatile collection data'!$G$6:$K$69,5,FALSE)</f>
        <v>1</v>
      </c>
      <c r="P2097" s="1" t="str">
        <f t="shared" si="195"/>
        <v>2E</v>
      </c>
      <c r="Q2097">
        <f t="shared" si="193"/>
        <v>2.0290404615954301</v>
      </c>
      <c r="R2097" t="str">
        <f t="shared" si="196"/>
        <v>28A_1-E&amp;5.38%5.38@14</v>
      </c>
      <c r="S2097" t="str">
        <f t="shared" si="197"/>
        <v>2E-28A-VCS-Loc-22</v>
      </c>
      <c r="T2097" t="str">
        <f>IFERROR(IF(VLOOKUP(S2097,Bad!$A:$A,1,FALSE)='RAW2'!S2097,"yes","no"),"no")</f>
        <v>yes</v>
      </c>
      <c r="U2097" t="str">
        <f>IFERROR(VLOOKUP(F2097,compounds!$A:$B,2,FALSE),"")</f>
        <v>cyclohexene</v>
      </c>
      <c r="V2097" t="str">
        <f>VLOOKUP(B2097,'volatile collection data'!$O:$P,2,FALSE)</f>
        <v>02.may.22 28</v>
      </c>
    </row>
    <row r="2098" spans="1:22" x14ac:dyDescent="0.2">
      <c r="A2098" t="s">
        <v>366</v>
      </c>
      <c r="B2098" s="1" t="str">
        <f t="shared" si="194"/>
        <v>2E</v>
      </c>
      <c r="C2098">
        <v>13.005000000000001</v>
      </c>
      <c r="D2098">
        <f t="shared" si="192"/>
        <v>13.01</v>
      </c>
      <c r="E2098">
        <f>VLOOKUP(D2098,'Peak Combiner'!$A$5:$D$4980,4,FALSE)</f>
        <v>13.01</v>
      </c>
      <c r="F2098">
        <f>IFERROR(VLOOKUP(D2098,rt_comb!$A:$B,2,FALSE),D2098)</f>
        <v>13.01</v>
      </c>
      <c r="G2098">
        <v>56237663</v>
      </c>
      <c r="H2098">
        <f>SUMIFS($G:$G,$E:$E,18.51,'RAW2'!$A:$A,'RAW2'!A2098)</f>
        <v>28636314</v>
      </c>
      <c r="I2098" s="1" t="str">
        <f>VLOOKUP(A2098,'volatile collection data'!$G$6:$H$69,2,FALSE)</f>
        <v>E</v>
      </c>
      <c r="J2098" s="1">
        <f>VLOOKUP(A2098,'volatile collection data'!$G$6:$I$69,3,FALSE)</f>
        <v>2</v>
      </c>
      <c r="K2098" s="1" t="str">
        <f>VLOOKUP(A2098,'volatile collection data'!$G$6:$N$69,8,FALSE)</f>
        <v>28A</v>
      </c>
      <c r="L2098" s="1">
        <f>VLOOKUP(A2098,'volatile collection data'!$G$6:$J$69,4,FALSE)</f>
        <v>5.38</v>
      </c>
      <c r="M2098" s="1">
        <f>VLOOKUP($A2098,'volatile collection data'!$G$6:$M$69,6,FALSE)</f>
        <v>14</v>
      </c>
      <c r="N2098" s="1">
        <f>VLOOKUP($A2098,'volatile collection data'!$G$6:$M$69,7,FALSE)</f>
        <v>5.38</v>
      </c>
      <c r="O2098" s="1">
        <f>VLOOKUP(A2098,'volatile collection data'!$G$6:$K$69,5,FALSE)</f>
        <v>1</v>
      </c>
      <c r="P2098" s="1" t="str">
        <f t="shared" si="195"/>
        <v>2E</v>
      </c>
      <c r="Q2098">
        <f t="shared" si="193"/>
        <v>1.8251471212209627</v>
      </c>
      <c r="R2098" t="str">
        <f t="shared" si="196"/>
        <v>28A_1-E&amp;5.38%5.38@14</v>
      </c>
      <c r="S2098" t="str">
        <f t="shared" si="197"/>
        <v>2E-28A-VCS-Loc-22</v>
      </c>
      <c r="T2098" t="str">
        <f>IFERROR(IF(VLOOKUP(S2098,Bad!$A:$A,1,FALSE)='RAW2'!S2098,"yes","no"),"no")</f>
        <v>yes</v>
      </c>
      <c r="U2098" t="str">
        <f>IFERROR(VLOOKUP(F2098,compounds!$A:$B,2,FALSE),"")</f>
        <v/>
      </c>
      <c r="V2098" t="str">
        <f>VLOOKUP(B2098,'volatile collection data'!$O:$P,2,FALSE)</f>
        <v>02.may.22 28</v>
      </c>
    </row>
    <row r="2099" spans="1:22" x14ac:dyDescent="0.2">
      <c r="A2099" t="s">
        <v>366</v>
      </c>
      <c r="B2099" s="1" t="str">
        <f t="shared" si="194"/>
        <v>2E</v>
      </c>
      <c r="C2099">
        <v>13.112</v>
      </c>
      <c r="D2099">
        <f t="shared" si="192"/>
        <v>13.11</v>
      </c>
      <c r="E2099">
        <f>VLOOKUP(D2099,'Peak Combiner'!$A$5:$D$4980,4,FALSE)</f>
        <v>13.11</v>
      </c>
      <c r="F2099">
        <f>IFERROR(VLOOKUP(D2099,rt_comb!$A:$B,2,FALSE),D2099)</f>
        <v>13.11</v>
      </c>
      <c r="G2099">
        <v>79729794</v>
      </c>
      <c r="H2099">
        <f>SUMIFS($G:$G,$E:$E,18.51,'RAW2'!$A:$A,'RAW2'!A2099)</f>
        <v>28636314</v>
      </c>
      <c r="I2099" s="1" t="str">
        <f>VLOOKUP(A2099,'volatile collection data'!$G$6:$H$69,2,FALSE)</f>
        <v>E</v>
      </c>
      <c r="J2099" s="1">
        <f>VLOOKUP(A2099,'volatile collection data'!$G$6:$I$69,3,FALSE)</f>
        <v>2</v>
      </c>
      <c r="K2099" s="1" t="str">
        <f>VLOOKUP(A2099,'volatile collection data'!$G$6:$N$69,8,FALSE)</f>
        <v>28A</v>
      </c>
      <c r="L2099" s="1">
        <f>VLOOKUP(A2099,'volatile collection data'!$G$6:$J$69,4,FALSE)</f>
        <v>5.38</v>
      </c>
      <c r="M2099" s="1">
        <f>VLOOKUP($A2099,'volatile collection data'!$G$6:$M$69,6,FALSE)</f>
        <v>14</v>
      </c>
      <c r="N2099" s="1">
        <f>VLOOKUP($A2099,'volatile collection data'!$G$6:$M$69,7,FALSE)</f>
        <v>5.38</v>
      </c>
      <c r="O2099" s="1">
        <f>VLOOKUP(A2099,'volatile collection data'!$G$6:$K$69,5,FALSE)</f>
        <v>1</v>
      </c>
      <c r="P2099" s="1" t="str">
        <f t="shared" si="195"/>
        <v>2E</v>
      </c>
      <c r="Q2099">
        <f t="shared" si="193"/>
        <v>2.5875649205878344</v>
      </c>
      <c r="R2099" t="str">
        <f t="shared" si="196"/>
        <v>28A_1-E&amp;5.38%5.38@14</v>
      </c>
      <c r="S2099" t="str">
        <f t="shared" si="197"/>
        <v>2E-28A-VCS-Loc-22</v>
      </c>
      <c r="T2099" t="str">
        <f>IFERROR(IF(VLOOKUP(S2099,Bad!$A:$A,1,FALSE)='RAW2'!S2099,"yes","no"),"no")</f>
        <v>yes</v>
      </c>
      <c r="U2099" t="str">
        <f>IFERROR(VLOOKUP(F2099,compounds!$A:$B,2,FALSE),"")</f>
        <v/>
      </c>
      <c r="V2099" t="str">
        <f>VLOOKUP(B2099,'volatile collection data'!$O:$P,2,FALSE)</f>
        <v>02.may.22 28</v>
      </c>
    </row>
    <row r="2100" spans="1:22" x14ac:dyDescent="0.2">
      <c r="A2100" t="s">
        <v>366</v>
      </c>
      <c r="B2100" s="1" t="str">
        <f t="shared" si="194"/>
        <v>2E</v>
      </c>
      <c r="C2100">
        <v>13.301</v>
      </c>
      <c r="D2100">
        <f t="shared" si="192"/>
        <v>13.3</v>
      </c>
      <c r="E2100">
        <f>VLOOKUP(D2100,'Peak Combiner'!$A$5:$D$4980,4,FALSE)</f>
        <v>13.3</v>
      </c>
      <c r="F2100">
        <f>IFERROR(VLOOKUP(D2100,rt_comb!$A:$B,2,FALSE),D2100)</f>
        <v>13.3</v>
      </c>
      <c r="G2100">
        <v>33722220</v>
      </c>
      <c r="H2100">
        <f>SUMIFS($G:$G,$E:$E,18.51,'RAW2'!$A:$A,'RAW2'!A2100)</f>
        <v>28636314</v>
      </c>
      <c r="I2100" s="1" t="str">
        <f>VLOOKUP(A2100,'volatile collection data'!$G$6:$H$69,2,FALSE)</f>
        <v>E</v>
      </c>
      <c r="J2100" s="1">
        <f>VLOOKUP(A2100,'volatile collection data'!$G$6:$I$69,3,FALSE)</f>
        <v>2</v>
      </c>
      <c r="K2100" s="1" t="str">
        <f>VLOOKUP(A2100,'volatile collection data'!$G$6:$N$69,8,FALSE)</f>
        <v>28A</v>
      </c>
      <c r="L2100" s="1">
        <f>VLOOKUP(A2100,'volatile collection data'!$G$6:$J$69,4,FALSE)</f>
        <v>5.38</v>
      </c>
      <c r="M2100" s="1">
        <f>VLOOKUP($A2100,'volatile collection data'!$G$6:$M$69,6,FALSE)</f>
        <v>14</v>
      </c>
      <c r="N2100" s="1">
        <f>VLOOKUP($A2100,'volatile collection data'!$G$6:$M$69,7,FALSE)</f>
        <v>5.38</v>
      </c>
      <c r="O2100" s="1">
        <f>VLOOKUP(A2100,'volatile collection data'!$G$6:$K$69,5,FALSE)</f>
        <v>1</v>
      </c>
      <c r="P2100" s="1" t="str">
        <f t="shared" si="195"/>
        <v>2E</v>
      </c>
      <c r="Q2100">
        <f t="shared" si="193"/>
        <v>1.0944269279856094</v>
      </c>
      <c r="R2100" t="str">
        <f t="shared" si="196"/>
        <v>28A_1-E&amp;5.38%5.38@14</v>
      </c>
      <c r="S2100" t="str">
        <f t="shared" si="197"/>
        <v>2E-28A-VCS-Loc-22</v>
      </c>
      <c r="T2100" t="str">
        <f>IFERROR(IF(VLOOKUP(S2100,Bad!$A:$A,1,FALSE)='RAW2'!S2100,"yes","no"),"no")</f>
        <v>yes</v>
      </c>
      <c r="U2100" t="str">
        <f>IFERROR(VLOOKUP(F2100,compounds!$A:$B,2,FALSE),"")</f>
        <v/>
      </c>
      <c r="V2100" t="str">
        <f>VLOOKUP(B2100,'volatile collection data'!$O:$P,2,FALSE)</f>
        <v>02.may.22 28</v>
      </c>
    </row>
    <row r="2101" spans="1:22" x14ac:dyDescent="0.2">
      <c r="A2101" t="s">
        <v>366</v>
      </c>
      <c r="B2101" s="1" t="str">
        <f t="shared" si="194"/>
        <v>2E</v>
      </c>
      <c r="C2101">
        <v>13.356999999999999</v>
      </c>
      <c r="D2101">
        <f t="shared" si="192"/>
        <v>13.36</v>
      </c>
      <c r="E2101">
        <f>VLOOKUP(D2101,'Peak Combiner'!$A$5:$D$4980,4,FALSE)</f>
        <v>13.36</v>
      </c>
      <c r="F2101">
        <f>IFERROR(VLOOKUP(D2101,rt_comb!$A:$B,2,FALSE),D2101)</f>
        <v>13.36</v>
      </c>
      <c r="G2101">
        <v>32390840</v>
      </c>
      <c r="H2101">
        <f>SUMIFS($G:$G,$E:$E,18.51,'RAW2'!$A:$A,'RAW2'!A2101)</f>
        <v>28636314</v>
      </c>
      <c r="I2101" s="1" t="str">
        <f>VLOOKUP(A2101,'volatile collection data'!$G$6:$H$69,2,FALSE)</f>
        <v>E</v>
      </c>
      <c r="J2101" s="1">
        <f>VLOOKUP(A2101,'volatile collection data'!$G$6:$I$69,3,FALSE)</f>
        <v>2</v>
      </c>
      <c r="K2101" s="1" t="str">
        <f>VLOOKUP(A2101,'volatile collection data'!$G$6:$N$69,8,FALSE)</f>
        <v>28A</v>
      </c>
      <c r="L2101" s="1">
        <f>VLOOKUP(A2101,'volatile collection data'!$G$6:$J$69,4,FALSE)</f>
        <v>5.38</v>
      </c>
      <c r="M2101" s="1">
        <f>VLOOKUP($A2101,'volatile collection data'!$G$6:$M$69,6,FALSE)</f>
        <v>14</v>
      </c>
      <c r="N2101" s="1">
        <f>VLOOKUP($A2101,'volatile collection data'!$G$6:$M$69,7,FALSE)</f>
        <v>5.38</v>
      </c>
      <c r="O2101" s="1">
        <f>VLOOKUP(A2101,'volatile collection data'!$G$6:$K$69,5,FALSE)</f>
        <v>1</v>
      </c>
      <c r="P2101" s="1" t="str">
        <f t="shared" si="195"/>
        <v>2E</v>
      </c>
      <c r="Q2101">
        <f t="shared" si="193"/>
        <v>1.0512180845766796</v>
      </c>
      <c r="R2101" t="str">
        <f t="shared" si="196"/>
        <v>28A_1-E&amp;5.38%5.38@14</v>
      </c>
      <c r="S2101" t="str">
        <f t="shared" si="197"/>
        <v>2E-28A-VCS-Loc-22</v>
      </c>
      <c r="T2101" t="str">
        <f>IFERROR(IF(VLOOKUP(S2101,Bad!$A:$A,1,FALSE)='RAW2'!S2101,"yes","no"),"no")</f>
        <v>yes</v>
      </c>
      <c r="U2101" t="str">
        <f>IFERROR(VLOOKUP(F2101,compounds!$A:$B,2,FALSE),"")</f>
        <v/>
      </c>
      <c r="V2101" t="str">
        <f>VLOOKUP(B2101,'volatile collection data'!$O:$P,2,FALSE)</f>
        <v>02.may.22 28</v>
      </c>
    </row>
    <row r="2102" spans="1:22" x14ac:dyDescent="0.2">
      <c r="A2102" t="s">
        <v>366</v>
      </c>
      <c r="B2102" s="1" t="str">
        <f t="shared" si="194"/>
        <v>2E</v>
      </c>
      <c r="C2102">
        <v>13.538</v>
      </c>
      <c r="D2102">
        <f t="shared" si="192"/>
        <v>13.54</v>
      </c>
      <c r="E2102">
        <f>VLOOKUP(D2102,'Peak Combiner'!$A$5:$D$4980,4,FALSE)</f>
        <v>13.54</v>
      </c>
      <c r="F2102">
        <f>IFERROR(VLOOKUP(D2102,rt_comb!$A:$B,2,FALSE),D2102)</f>
        <v>13.54</v>
      </c>
      <c r="G2102">
        <v>59165269</v>
      </c>
      <c r="H2102">
        <f>SUMIFS($G:$G,$E:$E,18.51,'RAW2'!$A:$A,'RAW2'!A2102)</f>
        <v>28636314</v>
      </c>
      <c r="I2102" s="1" t="str">
        <f>VLOOKUP(A2102,'volatile collection data'!$G$6:$H$69,2,FALSE)</f>
        <v>E</v>
      </c>
      <c r="J2102" s="1">
        <f>VLOOKUP(A2102,'volatile collection data'!$G$6:$I$69,3,FALSE)</f>
        <v>2</v>
      </c>
      <c r="K2102" s="1" t="str">
        <f>VLOOKUP(A2102,'volatile collection data'!$G$6:$N$69,8,FALSE)</f>
        <v>28A</v>
      </c>
      <c r="L2102" s="1">
        <f>VLOOKUP(A2102,'volatile collection data'!$G$6:$J$69,4,FALSE)</f>
        <v>5.38</v>
      </c>
      <c r="M2102" s="1">
        <f>VLOOKUP($A2102,'volatile collection data'!$G$6:$M$69,6,FALSE)</f>
        <v>14</v>
      </c>
      <c r="N2102" s="1">
        <f>VLOOKUP($A2102,'volatile collection data'!$G$6:$M$69,7,FALSE)</f>
        <v>5.38</v>
      </c>
      <c r="O2102" s="1">
        <f>VLOOKUP(A2102,'volatile collection data'!$G$6:$K$69,5,FALSE)</f>
        <v>1</v>
      </c>
      <c r="P2102" s="1" t="str">
        <f t="shared" si="195"/>
        <v>2E</v>
      </c>
      <c r="Q2102">
        <f t="shared" si="193"/>
        <v>1.9201601672461719</v>
      </c>
      <c r="R2102" t="str">
        <f t="shared" si="196"/>
        <v>28A_1-E&amp;5.38%5.38@14</v>
      </c>
      <c r="S2102" t="str">
        <f t="shared" si="197"/>
        <v>2E-28A-VCS-Loc-22</v>
      </c>
      <c r="T2102" t="str">
        <f>IFERROR(IF(VLOOKUP(S2102,Bad!$A:$A,1,FALSE)='RAW2'!S2102,"yes","no"),"no")</f>
        <v>yes</v>
      </c>
      <c r="U2102" t="str">
        <f>IFERROR(VLOOKUP(F2102,compounds!$A:$B,2,FALSE),"")</f>
        <v/>
      </c>
      <c r="V2102" t="str">
        <f>VLOOKUP(B2102,'volatile collection data'!$O:$P,2,FALSE)</f>
        <v>02.may.22 28</v>
      </c>
    </row>
    <row r="2103" spans="1:22" x14ac:dyDescent="0.2">
      <c r="A2103" t="s">
        <v>366</v>
      </c>
      <c r="B2103" s="1" t="str">
        <f t="shared" si="194"/>
        <v>2E</v>
      </c>
      <c r="C2103">
        <v>13.656000000000001</v>
      </c>
      <c r="D2103">
        <f t="shared" si="192"/>
        <v>13.66</v>
      </c>
      <c r="E2103">
        <f>VLOOKUP(D2103,'Peak Combiner'!$A$5:$D$4980,4,FALSE)</f>
        <v>13.66</v>
      </c>
      <c r="F2103">
        <f>IFERROR(VLOOKUP(D2103,rt_comb!$A:$B,2,FALSE),D2103)</f>
        <v>13.66</v>
      </c>
      <c r="G2103">
        <v>16482381</v>
      </c>
      <c r="H2103">
        <f>SUMIFS($G:$G,$E:$E,18.51,'RAW2'!$A:$A,'RAW2'!A2103)</f>
        <v>28636314</v>
      </c>
      <c r="I2103" s="1" t="str">
        <f>VLOOKUP(A2103,'volatile collection data'!$G$6:$H$69,2,FALSE)</f>
        <v>E</v>
      </c>
      <c r="J2103" s="1">
        <f>VLOOKUP(A2103,'volatile collection data'!$G$6:$I$69,3,FALSE)</f>
        <v>2</v>
      </c>
      <c r="K2103" s="1" t="str">
        <f>VLOOKUP(A2103,'volatile collection data'!$G$6:$N$69,8,FALSE)</f>
        <v>28A</v>
      </c>
      <c r="L2103" s="1">
        <f>VLOOKUP(A2103,'volatile collection data'!$G$6:$J$69,4,FALSE)</f>
        <v>5.38</v>
      </c>
      <c r="M2103" s="1">
        <f>VLOOKUP($A2103,'volatile collection data'!$G$6:$M$69,6,FALSE)</f>
        <v>14</v>
      </c>
      <c r="N2103" s="1">
        <f>VLOOKUP($A2103,'volatile collection data'!$G$6:$M$69,7,FALSE)</f>
        <v>5.38</v>
      </c>
      <c r="O2103" s="1">
        <f>VLOOKUP(A2103,'volatile collection data'!$G$6:$K$69,5,FALSE)</f>
        <v>1</v>
      </c>
      <c r="P2103" s="1" t="str">
        <f t="shared" si="195"/>
        <v>2E</v>
      </c>
      <c r="Q2103">
        <f t="shared" si="193"/>
        <v>0.53492212564055319</v>
      </c>
      <c r="R2103" t="str">
        <f t="shared" si="196"/>
        <v>28A_1-E&amp;5.38%5.38@14</v>
      </c>
      <c r="S2103" t="str">
        <f t="shared" si="197"/>
        <v>2E-28A-VCS-Loc-22</v>
      </c>
      <c r="T2103" t="str">
        <f>IFERROR(IF(VLOOKUP(S2103,Bad!$A:$A,1,FALSE)='RAW2'!S2103,"yes","no"),"no")</f>
        <v>yes</v>
      </c>
      <c r="U2103" t="str">
        <f>IFERROR(VLOOKUP(F2103,compounds!$A:$B,2,FALSE),"")</f>
        <v/>
      </c>
      <c r="V2103" t="str">
        <f>VLOOKUP(B2103,'volatile collection data'!$O:$P,2,FALSE)</f>
        <v>02.may.22 28</v>
      </c>
    </row>
    <row r="2104" spans="1:22" x14ac:dyDescent="0.2">
      <c r="A2104" t="s">
        <v>366</v>
      </c>
      <c r="B2104" s="1" t="str">
        <f t="shared" si="194"/>
        <v>2E</v>
      </c>
      <c r="C2104">
        <v>13.82</v>
      </c>
      <c r="D2104">
        <f t="shared" si="192"/>
        <v>13.82</v>
      </c>
      <c r="E2104">
        <f>VLOOKUP(D2104,'Peak Combiner'!$A$5:$D$4980,4,FALSE)</f>
        <v>13.82</v>
      </c>
      <c r="F2104">
        <f>IFERROR(VLOOKUP(D2104,rt_comb!$A:$B,2,FALSE),D2104)</f>
        <v>13.82</v>
      </c>
      <c r="G2104">
        <v>13458824</v>
      </c>
      <c r="H2104">
        <f>SUMIFS($G:$G,$E:$E,18.51,'RAW2'!$A:$A,'RAW2'!A2104)</f>
        <v>28636314</v>
      </c>
      <c r="I2104" s="1" t="str">
        <f>VLOOKUP(A2104,'volatile collection data'!$G$6:$H$69,2,FALSE)</f>
        <v>E</v>
      </c>
      <c r="J2104" s="1">
        <f>VLOOKUP(A2104,'volatile collection data'!$G$6:$I$69,3,FALSE)</f>
        <v>2</v>
      </c>
      <c r="K2104" s="1" t="str">
        <f>VLOOKUP(A2104,'volatile collection data'!$G$6:$N$69,8,FALSE)</f>
        <v>28A</v>
      </c>
      <c r="L2104" s="1">
        <f>VLOOKUP(A2104,'volatile collection data'!$G$6:$J$69,4,FALSE)</f>
        <v>5.38</v>
      </c>
      <c r="M2104" s="1">
        <f>VLOOKUP($A2104,'volatile collection data'!$G$6:$M$69,6,FALSE)</f>
        <v>14</v>
      </c>
      <c r="N2104" s="1">
        <f>VLOOKUP($A2104,'volatile collection data'!$G$6:$M$69,7,FALSE)</f>
        <v>5.38</v>
      </c>
      <c r="O2104" s="1">
        <f>VLOOKUP(A2104,'volatile collection data'!$G$6:$K$69,5,FALSE)</f>
        <v>1</v>
      </c>
      <c r="P2104" s="1" t="str">
        <f t="shared" si="195"/>
        <v>2E</v>
      </c>
      <c r="Q2104">
        <f t="shared" si="193"/>
        <v>0.43679506878903557</v>
      </c>
      <c r="R2104" t="str">
        <f t="shared" si="196"/>
        <v>28A_1-E&amp;5.38%5.38@14</v>
      </c>
      <c r="S2104" t="str">
        <f t="shared" si="197"/>
        <v>2E-28A-VCS-Loc-22</v>
      </c>
      <c r="T2104" t="str">
        <f>IFERROR(IF(VLOOKUP(S2104,Bad!$A:$A,1,FALSE)='RAW2'!S2104,"yes","no"),"no")</f>
        <v>yes</v>
      </c>
      <c r="U2104" t="str">
        <f>IFERROR(VLOOKUP(F2104,compounds!$A:$B,2,FALSE),"")</f>
        <v/>
      </c>
      <c r="V2104" t="str">
        <f>VLOOKUP(B2104,'volatile collection data'!$O:$P,2,FALSE)</f>
        <v>02.may.22 28</v>
      </c>
    </row>
    <row r="2105" spans="1:22" x14ac:dyDescent="0.2">
      <c r="A2105" t="s">
        <v>366</v>
      </c>
      <c r="B2105" s="1" t="str">
        <f t="shared" si="194"/>
        <v>2E</v>
      </c>
      <c r="C2105">
        <v>13.896000000000001</v>
      </c>
      <c r="D2105">
        <f t="shared" si="192"/>
        <v>13.9</v>
      </c>
      <c r="E2105">
        <f>VLOOKUP(D2105,'Peak Combiner'!$A$5:$D$4980,4,FALSE)</f>
        <v>13.9</v>
      </c>
      <c r="F2105">
        <f>IFERROR(VLOOKUP(D2105,rt_comb!$A:$B,2,FALSE),D2105)</f>
        <v>13.9</v>
      </c>
      <c r="G2105">
        <v>27218403</v>
      </c>
      <c r="H2105">
        <f>SUMIFS($G:$G,$E:$E,18.51,'RAW2'!$A:$A,'RAW2'!A2105)</f>
        <v>28636314</v>
      </c>
      <c r="I2105" s="1" t="str">
        <f>VLOOKUP(A2105,'volatile collection data'!$G$6:$H$69,2,FALSE)</f>
        <v>E</v>
      </c>
      <c r="J2105" s="1">
        <f>VLOOKUP(A2105,'volatile collection data'!$G$6:$I$69,3,FALSE)</f>
        <v>2</v>
      </c>
      <c r="K2105" s="1" t="str">
        <f>VLOOKUP(A2105,'volatile collection data'!$G$6:$N$69,8,FALSE)</f>
        <v>28A</v>
      </c>
      <c r="L2105" s="1">
        <f>VLOOKUP(A2105,'volatile collection data'!$G$6:$J$69,4,FALSE)</f>
        <v>5.38</v>
      </c>
      <c r="M2105" s="1">
        <f>VLOOKUP($A2105,'volatile collection data'!$G$6:$M$69,6,FALSE)</f>
        <v>14</v>
      </c>
      <c r="N2105" s="1">
        <f>VLOOKUP($A2105,'volatile collection data'!$G$6:$M$69,7,FALSE)</f>
        <v>5.38</v>
      </c>
      <c r="O2105" s="1">
        <f>VLOOKUP(A2105,'volatile collection data'!$G$6:$K$69,5,FALSE)</f>
        <v>1</v>
      </c>
      <c r="P2105" s="1" t="str">
        <f t="shared" si="195"/>
        <v>2E</v>
      </c>
      <c r="Q2105">
        <f t="shared" si="193"/>
        <v>0.88335089386061461</v>
      </c>
      <c r="R2105" t="str">
        <f t="shared" si="196"/>
        <v>28A_1-E&amp;5.38%5.38@14</v>
      </c>
      <c r="S2105" t="str">
        <f t="shared" si="197"/>
        <v>2E-28A-VCS-Loc-22</v>
      </c>
      <c r="T2105" t="str">
        <f>IFERROR(IF(VLOOKUP(S2105,Bad!$A:$A,1,FALSE)='RAW2'!S2105,"yes","no"),"no")</f>
        <v>yes</v>
      </c>
      <c r="U2105" t="str">
        <f>IFERROR(VLOOKUP(F2105,compounds!$A:$B,2,FALSE),"")</f>
        <v/>
      </c>
      <c r="V2105" t="str">
        <f>VLOOKUP(B2105,'volatile collection data'!$O:$P,2,FALSE)</f>
        <v>02.may.22 28</v>
      </c>
    </row>
    <row r="2106" spans="1:22" x14ac:dyDescent="0.2">
      <c r="A2106" t="s">
        <v>366</v>
      </c>
      <c r="B2106" s="1" t="str">
        <f t="shared" si="194"/>
        <v>2E</v>
      </c>
      <c r="C2106">
        <v>14.122</v>
      </c>
      <c r="D2106">
        <f t="shared" si="192"/>
        <v>14.12</v>
      </c>
      <c r="E2106">
        <f>VLOOKUP(D2106,'Peak Combiner'!$A$5:$D$4980,4,FALSE)</f>
        <v>14.12</v>
      </c>
      <c r="F2106">
        <f>IFERROR(VLOOKUP(D2106,rt_comb!$A:$B,2,FALSE),D2106)</f>
        <v>14.12</v>
      </c>
      <c r="G2106">
        <v>11660024</v>
      </c>
      <c r="H2106">
        <f>SUMIFS($G:$G,$E:$E,18.51,'RAW2'!$A:$A,'RAW2'!A2106)</f>
        <v>28636314</v>
      </c>
      <c r="I2106" s="1" t="str">
        <f>VLOOKUP(A2106,'volatile collection data'!$G$6:$H$69,2,FALSE)</f>
        <v>E</v>
      </c>
      <c r="J2106" s="1">
        <f>VLOOKUP(A2106,'volatile collection data'!$G$6:$I$69,3,FALSE)</f>
        <v>2</v>
      </c>
      <c r="K2106" s="1" t="str">
        <f>VLOOKUP(A2106,'volatile collection data'!$G$6:$N$69,8,FALSE)</f>
        <v>28A</v>
      </c>
      <c r="L2106" s="1">
        <f>VLOOKUP(A2106,'volatile collection data'!$G$6:$J$69,4,FALSE)</f>
        <v>5.38</v>
      </c>
      <c r="M2106" s="1">
        <f>VLOOKUP($A2106,'volatile collection data'!$G$6:$M$69,6,FALSE)</f>
        <v>14</v>
      </c>
      <c r="N2106" s="1">
        <f>VLOOKUP($A2106,'volatile collection data'!$G$6:$M$69,7,FALSE)</f>
        <v>5.38</v>
      </c>
      <c r="O2106" s="1">
        <f>VLOOKUP(A2106,'volatile collection data'!$G$6:$K$69,5,FALSE)</f>
        <v>1</v>
      </c>
      <c r="P2106" s="1" t="str">
        <f t="shared" si="195"/>
        <v>2E</v>
      </c>
      <c r="Q2106">
        <f t="shared" si="193"/>
        <v>0.37841649353329876</v>
      </c>
      <c r="R2106" t="str">
        <f t="shared" si="196"/>
        <v>28A_1-E&amp;5.38%5.38@14</v>
      </c>
      <c r="S2106" t="str">
        <f t="shared" si="197"/>
        <v>2E-28A-VCS-Loc-22</v>
      </c>
      <c r="T2106" t="str">
        <f>IFERROR(IF(VLOOKUP(S2106,Bad!$A:$A,1,FALSE)='RAW2'!S2106,"yes","no"),"no")</f>
        <v>yes</v>
      </c>
      <c r="U2106" t="str">
        <f>IFERROR(VLOOKUP(F2106,compounds!$A:$B,2,FALSE),"")</f>
        <v/>
      </c>
      <c r="V2106" t="str">
        <f>VLOOKUP(B2106,'volatile collection data'!$O:$P,2,FALSE)</f>
        <v>02.may.22 28</v>
      </c>
    </row>
    <row r="2107" spans="1:22" x14ac:dyDescent="0.2">
      <c r="A2107" t="s">
        <v>366</v>
      </c>
      <c r="B2107" s="1" t="str">
        <f t="shared" si="194"/>
        <v>2E</v>
      </c>
      <c r="C2107">
        <v>14.256</v>
      </c>
      <c r="D2107">
        <f t="shared" si="192"/>
        <v>14.26</v>
      </c>
      <c r="E2107">
        <f>VLOOKUP(D2107,'Peak Combiner'!$A$5:$D$4980,4,FALSE)</f>
        <v>14.25</v>
      </c>
      <c r="F2107">
        <f>IFERROR(VLOOKUP(D2107,rt_comb!$A:$B,2,FALSE),D2107)</f>
        <v>14.25</v>
      </c>
      <c r="G2107">
        <v>34394596</v>
      </c>
      <c r="H2107">
        <f>SUMIFS($G:$G,$E:$E,18.51,'RAW2'!$A:$A,'RAW2'!A2107)</f>
        <v>28636314</v>
      </c>
      <c r="I2107" s="1" t="str">
        <f>VLOOKUP(A2107,'volatile collection data'!$G$6:$H$69,2,FALSE)</f>
        <v>E</v>
      </c>
      <c r="J2107" s="1">
        <f>VLOOKUP(A2107,'volatile collection data'!$G$6:$I$69,3,FALSE)</f>
        <v>2</v>
      </c>
      <c r="K2107" s="1" t="str">
        <f>VLOOKUP(A2107,'volatile collection data'!$G$6:$N$69,8,FALSE)</f>
        <v>28A</v>
      </c>
      <c r="L2107" s="1">
        <f>VLOOKUP(A2107,'volatile collection data'!$G$6:$J$69,4,FALSE)</f>
        <v>5.38</v>
      </c>
      <c r="M2107" s="1">
        <f>VLOOKUP($A2107,'volatile collection data'!$G$6:$M$69,6,FALSE)</f>
        <v>14</v>
      </c>
      <c r="N2107" s="1">
        <f>VLOOKUP($A2107,'volatile collection data'!$G$6:$M$69,7,FALSE)</f>
        <v>5.38</v>
      </c>
      <c r="O2107" s="1">
        <f>VLOOKUP(A2107,'volatile collection data'!$G$6:$K$69,5,FALSE)</f>
        <v>1</v>
      </c>
      <c r="P2107" s="1" t="str">
        <f t="shared" si="195"/>
        <v>2E</v>
      </c>
      <c r="Q2107">
        <f t="shared" si="193"/>
        <v>1.1162483383236967</v>
      </c>
      <c r="R2107" t="str">
        <f t="shared" si="196"/>
        <v>28A_1-E&amp;5.38%5.38@14</v>
      </c>
      <c r="S2107" t="str">
        <f t="shared" si="197"/>
        <v>2E-28A-VCS-Loc-22</v>
      </c>
      <c r="T2107" t="str">
        <f>IFERROR(IF(VLOOKUP(S2107,Bad!$A:$A,1,FALSE)='RAW2'!S2107,"yes","no"),"no")</f>
        <v>yes</v>
      </c>
      <c r="U2107" t="str">
        <f>IFERROR(VLOOKUP(F2107,compounds!$A:$B,2,FALSE),"")</f>
        <v>p-trimethyl</v>
      </c>
      <c r="V2107" t="str">
        <f>VLOOKUP(B2107,'volatile collection data'!$O:$P,2,FALSE)</f>
        <v>02.may.22 28</v>
      </c>
    </row>
    <row r="2108" spans="1:22" x14ac:dyDescent="0.2">
      <c r="A2108" t="s">
        <v>366</v>
      </c>
      <c r="B2108" s="1" t="str">
        <f t="shared" si="194"/>
        <v>2E</v>
      </c>
      <c r="C2108">
        <v>14.503</v>
      </c>
      <c r="D2108">
        <f t="shared" si="192"/>
        <v>14.5</v>
      </c>
      <c r="E2108">
        <f>VLOOKUP(D2108,'Peak Combiner'!$A$5:$D$4980,4,FALSE)</f>
        <v>14.5</v>
      </c>
      <c r="F2108">
        <f>IFERROR(VLOOKUP(D2108,rt_comb!$A:$B,2,FALSE),D2108)</f>
        <v>14.5</v>
      </c>
      <c r="G2108">
        <v>6475792</v>
      </c>
      <c r="H2108">
        <f>SUMIFS($G:$G,$E:$E,18.51,'RAW2'!$A:$A,'RAW2'!A2108)</f>
        <v>28636314</v>
      </c>
      <c r="I2108" s="1" t="str">
        <f>VLOOKUP(A2108,'volatile collection data'!$G$6:$H$69,2,FALSE)</f>
        <v>E</v>
      </c>
      <c r="J2108" s="1">
        <f>VLOOKUP(A2108,'volatile collection data'!$G$6:$I$69,3,FALSE)</f>
        <v>2</v>
      </c>
      <c r="K2108" s="1" t="str">
        <f>VLOOKUP(A2108,'volatile collection data'!$G$6:$N$69,8,FALSE)</f>
        <v>28A</v>
      </c>
      <c r="L2108" s="1">
        <f>VLOOKUP(A2108,'volatile collection data'!$G$6:$J$69,4,FALSE)</f>
        <v>5.38</v>
      </c>
      <c r="M2108" s="1">
        <f>VLOOKUP($A2108,'volatile collection data'!$G$6:$M$69,6,FALSE)</f>
        <v>14</v>
      </c>
      <c r="N2108" s="1">
        <f>VLOOKUP($A2108,'volatile collection data'!$G$6:$M$69,7,FALSE)</f>
        <v>5.38</v>
      </c>
      <c r="O2108" s="1">
        <f>VLOOKUP(A2108,'volatile collection data'!$G$6:$K$69,5,FALSE)</f>
        <v>1</v>
      </c>
      <c r="P2108" s="1" t="str">
        <f t="shared" si="195"/>
        <v>2E</v>
      </c>
      <c r="Q2108">
        <f t="shared" si="193"/>
        <v>0.21016650578858054</v>
      </c>
      <c r="R2108" t="str">
        <f t="shared" si="196"/>
        <v>28A_1-E&amp;5.38%5.38@14</v>
      </c>
      <c r="S2108" t="str">
        <f t="shared" si="197"/>
        <v>2E-28A-VCS-Loc-22</v>
      </c>
      <c r="T2108" t="str">
        <f>IFERROR(IF(VLOOKUP(S2108,Bad!$A:$A,1,FALSE)='RAW2'!S2108,"yes","no"),"no")</f>
        <v>yes</v>
      </c>
      <c r="U2108" t="str">
        <f>IFERROR(VLOOKUP(F2108,compounds!$A:$B,2,FALSE),"")</f>
        <v/>
      </c>
      <c r="V2108" t="str">
        <f>VLOOKUP(B2108,'volatile collection data'!$O:$P,2,FALSE)</f>
        <v>02.may.22 28</v>
      </c>
    </row>
    <row r="2109" spans="1:22" x14ac:dyDescent="0.2">
      <c r="A2109" t="s">
        <v>366</v>
      </c>
      <c r="B2109" s="1" t="str">
        <f t="shared" si="194"/>
        <v>2E</v>
      </c>
      <c r="C2109">
        <v>14.596</v>
      </c>
      <c r="D2109">
        <f t="shared" si="192"/>
        <v>14.6</v>
      </c>
      <c r="E2109">
        <f>VLOOKUP(D2109,'Peak Combiner'!$A$5:$D$4980,4,FALSE)</f>
        <v>14.6</v>
      </c>
      <c r="F2109">
        <f>IFERROR(VLOOKUP(D2109,rt_comb!$A:$B,2,FALSE),D2109)</f>
        <v>14.6</v>
      </c>
      <c r="G2109">
        <v>11099937</v>
      </c>
      <c r="H2109">
        <f>SUMIFS($G:$G,$E:$E,18.51,'RAW2'!$A:$A,'RAW2'!A2109)</f>
        <v>28636314</v>
      </c>
      <c r="I2109" s="1" t="str">
        <f>VLOOKUP(A2109,'volatile collection data'!$G$6:$H$69,2,FALSE)</f>
        <v>E</v>
      </c>
      <c r="J2109" s="1">
        <f>VLOOKUP(A2109,'volatile collection data'!$G$6:$I$69,3,FALSE)</f>
        <v>2</v>
      </c>
      <c r="K2109" s="1" t="str">
        <f>VLOOKUP(A2109,'volatile collection data'!$G$6:$N$69,8,FALSE)</f>
        <v>28A</v>
      </c>
      <c r="L2109" s="1">
        <f>VLOOKUP(A2109,'volatile collection data'!$G$6:$J$69,4,FALSE)</f>
        <v>5.38</v>
      </c>
      <c r="M2109" s="1">
        <f>VLOOKUP($A2109,'volatile collection data'!$G$6:$M$69,6,FALSE)</f>
        <v>14</v>
      </c>
      <c r="N2109" s="1">
        <f>VLOOKUP($A2109,'volatile collection data'!$G$6:$M$69,7,FALSE)</f>
        <v>5.38</v>
      </c>
      <c r="O2109" s="1">
        <f>VLOOKUP(A2109,'volatile collection data'!$G$6:$K$69,5,FALSE)</f>
        <v>1</v>
      </c>
      <c r="P2109" s="1" t="str">
        <f t="shared" si="195"/>
        <v>2E</v>
      </c>
      <c r="Q2109">
        <f t="shared" si="193"/>
        <v>0.36023933038049694</v>
      </c>
      <c r="R2109" t="str">
        <f t="shared" si="196"/>
        <v>28A_1-E&amp;5.38%5.38@14</v>
      </c>
      <c r="S2109" t="str">
        <f t="shared" si="197"/>
        <v>2E-28A-VCS-Loc-22</v>
      </c>
      <c r="T2109" t="str">
        <f>IFERROR(IF(VLOOKUP(S2109,Bad!$A:$A,1,FALSE)='RAW2'!S2109,"yes","no"),"no")</f>
        <v>yes</v>
      </c>
      <c r="U2109" t="str">
        <f>IFERROR(VLOOKUP(F2109,compounds!$A:$B,2,FALSE),"")</f>
        <v/>
      </c>
      <c r="V2109" t="str">
        <f>VLOOKUP(B2109,'volatile collection data'!$O:$P,2,FALSE)</f>
        <v>02.may.22 28</v>
      </c>
    </row>
    <row r="2110" spans="1:22" x14ac:dyDescent="0.2">
      <c r="A2110" t="s">
        <v>366</v>
      </c>
      <c r="B2110" s="1" t="str">
        <f t="shared" si="194"/>
        <v>2E</v>
      </c>
      <c r="C2110">
        <v>14.664999999999999</v>
      </c>
      <c r="D2110">
        <f t="shared" ref="D2110:D2173" si="198">ROUND(C2110,2)</f>
        <v>14.67</v>
      </c>
      <c r="E2110">
        <f>VLOOKUP(D2110,'Peak Combiner'!$A$5:$D$4980,4,FALSE)</f>
        <v>14.67</v>
      </c>
      <c r="F2110">
        <f>IFERROR(VLOOKUP(D2110,rt_comb!$A:$B,2,FALSE),D2110)</f>
        <v>14.67</v>
      </c>
      <c r="G2110">
        <v>9545746</v>
      </c>
      <c r="H2110">
        <f>SUMIFS($G:$G,$E:$E,18.51,'RAW2'!$A:$A,'RAW2'!A2110)</f>
        <v>28636314</v>
      </c>
      <c r="I2110" s="1" t="str">
        <f>VLOOKUP(A2110,'volatile collection data'!$G$6:$H$69,2,FALSE)</f>
        <v>E</v>
      </c>
      <c r="J2110" s="1">
        <f>VLOOKUP(A2110,'volatile collection data'!$G$6:$I$69,3,FALSE)</f>
        <v>2</v>
      </c>
      <c r="K2110" s="1" t="str">
        <f>VLOOKUP(A2110,'volatile collection data'!$G$6:$N$69,8,FALSE)</f>
        <v>28A</v>
      </c>
      <c r="L2110" s="1">
        <f>VLOOKUP(A2110,'volatile collection data'!$G$6:$J$69,4,FALSE)</f>
        <v>5.38</v>
      </c>
      <c r="M2110" s="1">
        <f>VLOOKUP($A2110,'volatile collection data'!$G$6:$M$69,6,FALSE)</f>
        <v>14</v>
      </c>
      <c r="N2110" s="1">
        <f>VLOOKUP($A2110,'volatile collection data'!$G$6:$M$69,7,FALSE)</f>
        <v>5.38</v>
      </c>
      <c r="O2110" s="1">
        <f>VLOOKUP(A2110,'volatile collection data'!$G$6:$K$69,5,FALSE)</f>
        <v>1</v>
      </c>
      <c r="P2110" s="1" t="str">
        <f t="shared" si="195"/>
        <v>2E</v>
      </c>
      <c r="Q2110">
        <f t="shared" ref="Q2110:Q2173" si="199">IFERROR((30/H2110*G2110)/L2110/6,0)</f>
        <v>0.30979933913339391</v>
      </c>
      <c r="R2110" t="str">
        <f t="shared" si="196"/>
        <v>28A_1-E&amp;5.38%5.38@14</v>
      </c>
      <c r="S2110" t="str">
        <f t="shared" si="197"/>
        <v>2E-28A-VCS-Loc-22</v>
      </c>
      <c r="T2110" t="str">
        <f>IFERROR(IF(VLOOKUP(S2110,Bad!$A:$A,1,FALSE)='RAW2'!S2110,"yes","no"),"no")</f>
        <v>yes</v>
      </c>
      <c r="U2110" t="str">
        <f>IFERROR(VLOOKUP(F2110,compounds!$A:$B,2,FALSE),"")</f>
        <v/>
      </c>
      <c r="V2110" t="str">
        <f>VLOOKUP(B2110,'volatile collection data'!$O:$P,2,FALSE)</f>
        <v>02.may.22 28</v>
      </c>
    </row>
    <row r="2111" spans="1:22" x14ac:dyDescent="0.2">
      <c r="A2111" t="s">
        <v>366</v>
      </c>
      <c r="B2111" s="1" t="str">
        <f t="shared" si="194"/>
        <v>2E</v>
      </c>
      <c r="C2111">
        <v>14.824</v>
      </c>
      <c r="D2111">
        <f t="shared" si="198"/>
        <v>14.82</v>
      </c>
      <c r="E2111">
        <f>VLOOKUP(D2111,'Peak Combiner'!$A$5:$D$4980,4,FALSE)</f>
        <v>14.82</v>
      </c>
      <c r="F2111">
        <f>IFERROR(VLOOKUP(D2111,rt_comb!$A:$B,2,FALSE),D2111)</f>
        <v>14.82</v>
      </c>
      <c r="G2111">
        <v>11386662</v>
      </c>
      <c r="H2111">
        <f>SUMIFS($G:$G,$E:$E,18.51,'RAW2'!$A:$A,'RAW2'!A2111)</f>
        <v>28636314</v>
      </c>
      <c r="I2111" s="1" t="str">
        <f>VLOOKUP(A2111,'volatile collection data'!$G$6:$H$69,2,FALSE)</f>
        <v>E</v>
      </c>
      <c r="J2111" s="1">
        <f>VLOOKUP(A2111,'volatile collection data'!$G$6:$I$69,3,FALSE)</f>
        <v>2</v>
      </c>
      <c r="K2111" s="1" t="str">
        <f>VLOOKUP(A2111,'volatile collection data'!$G$6:$N$69,8,FALSE)</f>
        <v>28A</v>
      </c>
      <c r="L2111" s="1">
        <f>VLOOKUP(A2111,'volatile collection data'!$G$6:$J$69,4,FALSE)</f>
        <v>5.38</v>
      </c>
      <c r="M2111" s="1">
        <f>VLOOKUP($A2111,'volatile collection data'!$G$6:$M$69,6,FALSE)</f>
        <v>14</v>
      </c>
      <c r="N2111" s="1">
        <f>VLOOKUP($A2111,'volatile collection data'!$G$6:$M$69,7,FALSE)</f>
        <v>5.38</v>
      </c>
      <c r="O2111" s="1">
        <f>VLOOKUP(A2111,'volatile collection data'!$G$6:$K$69,5,FALSE)</f>
        <v>1</v>
      </c>
      <c r="P2111" s="1" t="str">
        <f t="shared" si="195"/>
        <v>2E</v>
      </c>
      <c r="Q2111">
        <f t="shared" si="199"/>
        <v>0.36954475454671948</v>
      </c>
      <c r="R2111" t="str">
        <f t="shared" si="196"/>
        <v>28A_1-E&amp;5.38%5.38@14</v>
      </c>
      <c r="S2111" t="str">
        <f t="shared" si="197"/>
        <v>2E-28A-VCS-Loc-22</v>
      </c>
      <c r="T2111" t="str">
        <f>IFERROR(IF(VLOOKUP(S2111,Bad!$A:$A,1,FALSE)='RAW2'!S2111,"yes","no"),"no")</f>
        <v>yes</v>
      </c>
      <c r="U2111" t="str">
        <f>IFERROR(VLOOKUP(F2111,compounds!$A:$B,2,FALSE),"")</f>
        <v/>
      </c>
      <c r="V2111" t="str">
        <f>VLOOKUP(B2111,'volatile collection data'!$O:$P,2,FALSE)</f>
        <v>02.may.22 28</v>
      </c>
    </row>
    <row r="2112" spans="1:22" x14ac:dyDescent="0.2">
      <c r="A2112" t="s">
        <v>366</v>
      </c>
      <c r="B2112" s="1" t="str">
        <f t="shared" si="194"/>
        <v>2E</v>
      </c>
      <c r="C2112">
        <v>15.077</v>
      </c>
      <c r="D2112">
        <f t="shared" si="198"/>
        <v>15.08</v>
      </c>
      <c r="E2112">
        <f>VLOOKUP(D2112,'Peak Combiner'!$A$5:$D$4980,4,FALSE)</f>
        <v>15.07</v>
      </c>
      <c r="F2112">
        <f>IFERROR(VLOOKUP(D2112,rt_comb!$A:$B,2,FALSE),D2112)</f>
        <v>15.08</v>
      </c>
      <c r="G2112">
        <v>18526443</v>
      </c>
      <c r="H2112">
        <f>SUMIFS($G:$G,$E:$E,18.51,'RAW2'!$A:$A,'RAW2'!A2112)</f>
        <v>28636314</v>
      </c>
      <c r="I2112" s="1" t="str">
        <f>VLOOKUP(A2112,'volatile collection data'!$G$6:$H$69,2,FALSE)</f>
        <v>E</v>
      </c>
      <c r="J2112" s="1">
        <f>VLOOKUP(A2112,'volatile collection data'!$G$6:$I$69,3,FALSE)</f>
        <v>2</v>
      </c>
      <c r="K2112" s="1" t="str">
        <f>VLOOKUP(A2112,'volatile collection data'!$G$6:$N$69,8,FALSE)</f>
        <v>28A</v>
      </c>
      <c r="L2112" s="1">
        <f>VLOOKUP(A2112,'volatile collection data'!$G$6:$J$69,4,FALSE)</f>
        <v>5.38</v>
      </c>
      <c r="M2112" s="1">
        <f>VLOOKUP($A2112,'volatile collection data'!$G$6:$M$69,6,FALSE)</f>
        <v>14</v>
      </c>
      <c r="N2112" s="1">
        <f>VLOOKUP($A2112,'volatile collection data'!$G$6:$M$69,7,FALSE)</f>
        <v>5.38</v>
      </c>
      <c r="O2112" s="1">
        <f>VLOOKUP(A2112,'volatile collection data'!$G$6:$K$69,5,FALSE)</f>
        <v>1</v>
      </c>
      <c r="P2112" s="1" t="str">
        <f t="shared" si="195"/>
        <v>2E</v>
      </c>
      <c r="Q2112">
        <f t="shared" si="199"/>
        <v>0.60126047748311051</v>
      </c>
      <c r="R2112" t="str">
        <f t="shared" si="196"/>
        <v>28A_1-E&amp;5.38%5.38@14</v>
      </c>
      <c r="S2112" t="str">
        <f t="shared" si="197"/>
        <v>2E-28A-VCS-Loc-22</v>
      </c>
      <c r="T2112" t="str">
        <f>IFERROR(IF(VLOOKUP(S2112,Bad!$A:$A,1,FALSE)='RAW2'!S2112,"yes","no"),"no")</f>
        <v>yes</v>
      </c>
      <c r="U2112" t="str">
        <f>IFERROR(VLOOKUP(F2112,compounds!$A:$B,2,FALSE),"")</f>
        <v>a-terpinol</v>
      </c>
      <c r="V2112" t="str">
        <f>VLOOKUP(B2112,'volatile collection data'!$O:$P,2,FALSE)</f>
        <v>02.may.22 28</v>
      </c>
    </row>
    <row r="2113" spans="1:22" x14ac:dyDescent="0.2">
      <c r="A2113" t="s">
        <v>366</v>
      </c>
      <c r="B2113" s="1" t="str">
        <f t="shared" si="194"/>
        <v>2E</v>
      </c>
      <c r="C2113">
        <v>15.2</v>
      </c>
      <c r="D2113">
        <f t="shared" si="198"/>
        <v>15.2</v>
      </c>
      <c r="E2113">
        <f>VLOOKUP(D2113,'Peak Combiner'!$A$5:$D$4980,4,FALSE)</f>
        <v>15.2</v>
      </c>
      <c r="F2113">
        <f>IFERROR(VLOOKUP(D2113,rt_comb!$A:$B,2,FALSE),D2113)</f>
        <v>15.2</v>
      </c>
      <c r="G2113">
        <v>16880924</v>
      </c>
      <c r="H2113">
        <f>SUMIFS($G:$G,$E:$E,18.51,'RAW2'!$A:$A,'RAW2'!A2113)</f>
        <v>28636314</v>
      </c>
      <c r="I2113" s="1" t="str">
        <f>VLOOKUP(A2113,'volatile collection data'!$G$6:$H$69,2,FALSE)</f>
        <v>E</v>
      </c>
      <c r="J2113" s="1">
        <f>VLOOKUP(A2113,'volatile collection data'!$G$6:$I$69,3,FALSE)</f>
        <v>2</v>
      </c>
      <c r="K2113" s="1" t="str">
        <f>VLOOKUP(A2113,'volatile collection data'!$G$6:$N$69,8,FALSE)</f>
        <v>28A</v>
      </c>
      <c r="L2113" s="1">
        <f>VLOOKUP(A2113,'volatile collection data'!$G$6:$J$69,4,FALSE)</f>
        <v>5.38</v>
      </c>
      <c r="M2113" s="1">
        <f>VLOOKUP($A2113,'volatile collection data'!$G$6:$M$69,6,FALSE)</f>
        <v>14</v>
      </c>
      <c r="N2113" s="1">
        <f>VLOOKUP($A2113,'volatile collection data'!$G$6:$M$69,7,FALSE)</f>
        <v>5.38</v>
      </c>
      <c r="O2113" s="1">
        <f>VLOOKUP(A2113,'volatile collection data'!$G$6:$K$69,5,FALSE)</f>
        <v>1</v>
      </c>
      <c r="P2113" s="1" t="str">
        <f t="shared" si="195"/>
        <v>2E</v>
      </c>
      <c r="Q2113">
        <f t="shared" si="199"/>
        <v>0.54785651107425748</v>
      </c>
      <c r="R2113" t="str">
        <f t="shared" si="196"/>
        <v>28A_1-E&amp;5.38%5.38@14</v>
      </c>
      <c r="S2113" t="str">
        <f t="shared" si="197"/>
        <v>2E-28A-VCS-Loc-22</v>
      </c>
      <c r="T2113" t="str">
        <f>IFERROR(IF(VLOOKUP(S2113,Bad!$A:$A,1,FALSE)='RAW2'!S2113,"yes","no"),"no")</f>
        <v>yes</v>
      </c>
      <c r="U2113" t="str">
        <f>IFERROR(VLOOKUP(F2113,compounds!$A:$B,2,FALSE),"")</f>
        <v/>
      </c>
      <c r="V2113" t="str">
        <f>VLOOKUP(B2113,'volatile collection data'!$O:$P,2,FALSE)</f>
        <v>02.may.22 28</v>
      </c>
    </row>
    <row r="2114" spans="1:22" x14ac:dyDescent="0.2">
      <c r="A2114" t="s">
        <v>366</v>
      </c>
      <c r="B2114" s="1" t="str">
        <f t="shared" si="194"/>
        <v>2E</v>
      </c>
      <c r="C2114">
        <v>15.396000000000001</v>
      </c>
      <c r="D2114">
        <f t="shared" si="198"/>
        <v>15.4</v>
      </c>
      <c r="E2114">
        <f>VLOOKUP(D2114,'Peak Combiner'!$A$5:$D$4980,4,FALSE)</f>
        <v>15.4</v>
      </c>
      <c r="F2114">
        <f>IFERROR(VLOOKUP(D2114,rt_comb!$A:$B,2,FALSE),D2114)</f>
        <v>15.4</v>
      </c>
      <c r="G2114">
        <v>13549418</v>
      </c>
      <c r="H2114">
        <f>SUMIFS($G:$G,$E:$E,18.51,'RAW2'!$A:$A,'RAW2'!A2114)</f>
        <v>28636314</v>
      </c>
      <c r="I2114" s="1" t="str">
        <f>VLOOKUP(A2114,'volatile collection data'!$G$6:$H$69,2,FALSE)</f>
        <v>E</v>
      </c>
      <c r="J2114" s="1">
        <f>VLOOKUP(A2114,'volatile collection data'!$G$6:$I$69,3,FALSE)</f>
        <v>2</v>
      </c>
      <c r="K2114" s="1" t="str">
        <f>VLOOKUP(A2114,'volatile collection data'!$G$6:$N$69,8,FALSE)</f>
        <v>28A</v>
      </c>
      <c r="L2114" s="1">
        <f>VLOOKUP(A2114,'volatile collection data'!$G$6:$J$69,4,FALSE)</f>
        <v>5.38</v>
      </c>
      <c r="M2114" s="1">
        <f>VLOOKUP($A2114,'volatile collection data'!$G$6:$M$69,6,FALSE)</f>
        <v>14</v>
      </c>
      <c r="N2114" s="1">
        <f>VLOOKUP($A2114,'volatile collection data'!$G$6:$M$69,7,FALSE)</f>
        <v>5.38</v>
      </c>
      <c r="O2114" s="1">
        <f>VLOOKUP(A2114,'volatile collection data'!$G$6:$K$69,5,FALSE)</f>
        <v>1</v>
      </c>
      <c r="P2114" s="1" t="str">
        <f t="shared" si="195"/>
        <v>2E</v>
      </c>
      <c r="Q2114">
        <f t="shared" si="199"/>
        <v>0.4397352225841869</v>
      </c>
      <c r="R2114" t="str">
        <f t="shared" si="196"/>
        <v>28A_1-E&amp;5.38%5.38@14</v>
      </c>
      <c r="S2114" t="str">
        <f t="shared" si="197"/>
        <v>2E-28A-VCS-Loc-22</v>
      </c>
      <c r="T2114" t="str">
        <f>IFERROR(IF(VLOOKUP(S2114,Bad!$A:$A,1,FALSE)='RAW2'!S2114,"yes","no"),"no")</f>
        <v>yes</v>
      </c>
      <c r="U2114" t="str">
        <f>IFERROR(VLOOKUP(F2114,compounds!$A:$B,2,FALSE),"")</f>
        <v/>
      </c>
      <c r="V2114" t="str">
        <f>VLOOKUP(B2114,'volatile collection data'!$O:$P,2,FALSE)</f>
        <v>02.may.22 28</v>
      </c>
    </row>
    <row r="2115" spans="1:22" x14ac:dyDescent="0.2">
      <c r="A2115" t="s">
        <v>366</v>
      </c>
      <c r="B2115" s="1" t="str">
        <f t="shared" ref="B2115:B2178" si="200">LEFT(A2115,FIND("-",A2115)-1)</f>
        <v>2E</v>
      </c>
      <c r="C2115">
        <v>15.55</v>
      </c>
      <c r="D2115">
        <f t="shared" si="198"/>
        <v>15.55</v>
      </c>
      <c r="E2115">
        <f>VLOOKUP(D2115,'Peak Combiner'!$A$5:$D$4980,4,FALSE)</f>
        <v>15.55</v>
      </c>
      <c r="F2115">
        <f>IFERROR(VLOOKUP(D2115,rt_comb!$A:$B,2,FALSE),D2115)</f>
        <v>15.56</v>
      </c>
      <c r="G2115">
        <v>27160613</v>
      </c>
      <c r="H2115">
        <f>SUMIFS($G:$G,$E:$E,18.51,'RAW2'!$A:$A,'RAW2'!A2115)</f>
        <v>28636314</v>
      </c>
      <c r="I2115" s="1" t="str">
        <f>VLOOKUP(A2115,'volatile collection data'!$G$6:$H$69,2,FALSE)</f>
        <v>E</v>
      </c>
      <c r="J2115" s="1">
        <f>VLOOKUP(A2115,'volatile collection data'!$G$6:$I$69,3,FALSE)</f>
        <v>2</v>
      </c>
      <c r="K2115" s="1" t="str">
        <f>VLOOKUP(A2115,'volatile collection data'!$G$6:$N$69,8,FALSE)</f>
        <v>28A</v>
      </c>
      <c r="L2115" s="1">
        <f>VLOOKUP(A2115,'volatile collection data'!$G$6:$J$69,4,FALSE)</f>
        <v>5.38</v>
      </c>
      <c r="M2115" s="1">
        <f>VLOOKUP($A2115,'volatile collection data'!$G$6:$M$69,6,FALSE)</f>
        <v>14</v>
      </c>
      <c r="N2115" s="1">
        <f>VLOOKUP($A2115,'volatile collection data'!$G$6:$M$69,7,FALSE)</f>
        <v>5.38</v>
      </c>
      <c r="O2115" s="1">
        <f>VLOOKUP(A2115,'volatile collection data'!$G$6:$K$69,5,FALSE)</f>
        <v>1</v>
      </c>
      <c r="P2115" s="1" t="str">
        <f t="shared" ref="P2115:P2178" si="201">J2115&amp;I2115</f>
        <v>2E</v>
      </c>
      <c r="Q2115">
        <f t="shared" si="199"/>
        <v>0.88147536691819239</v>
      </c>
      <c r="R2115" t="str">
        <f t="shared" ref="R2115:R2178" si="202">K2115&amp;"_"&amp;O2115&amp;"-"&amp;I2115&amp;"&amp;"&amp;L2115&amp;"%"&amp;N2115&amp;"@"&amp;M2115</f>
        <v>28A_1-E&amp;5.38%5.38@14</v>
      </c>
      <c r="S2115" t="str">
        <f t="shared" ref="S2115:S2178" si="203">A2115</f>
        <v>2E-28A-VCS-Loc-22</v>
      </c>
      <c r="T2115" t="str">
        <f>IFERROR(IF(VLOOKUP(S2115,Bad!$A:$A,1,FALSE)='RAW2'!S2115,"yes","no"),"no")</f>
        <v>yes</v>
      </c>
      <c r="U2115" t="str">
        <f>IFERROR(VLOOKUP(F2115,compounds!$A:$B,2,FALSE),"")</f>
        <v>decanal</v>
      </c>
      <c r="V2115" t="str">
        <f>VLOOKUP(B2115,'volatile collection data'!$O:$P,2,FALSE)</f>
        <v>02.may.22 28</v>
      </c>
    </row>
    <row r="2116" spans="1:22" x14ac:dyDescent="0.2">
      <c r="A2116" t="s">
        <v>366</v>
      </c>
      <c r="B2116" s="1" t="str">
        <f t="shared" si="200"/>
        <v>2E</v>
      </c>
      <c r="C2116">
        <v>15.77</v>
      </c>
      <c r="D2116">
        <f t="shared" si="198"/>
        <v>15.77</v>
      </c>
      <c r="E2116">
        <f>VLOOKUP(D2116,'Peak Combiner'!$A$5:$D$4980,4,FALSE)</f>
        <v>15.77</v>
      </c>
      <c r="F2116">
        <f>IFERROR(VLOOKUP(D2116,rt_comb!$A:$B,2,FALSE),D2116)</f>
        <v>15.77</v>
      </c>
      <c r="G2116">
        <v>10612105</v>
      </c>
      <c r="H2116">
        <f>SUMIFS($G:$G,$E:$E,18.51,'RAW2'!$A:$A,'RAW2'!A2116)</f>
        <v>28636314</v>
      </c>
      <c r="I2116" s="1" t="str">
        <f>VLOOKUP(A2116,'volatile collection data'!$G$6:$H$69,2,FALSE)</f>
        <v>E</v>
      </c>
      <c r="J2116" s="1">
        <f>VLOOKUP(A2116,'volatile collection data'!$G$6:$I$69,3,FALSE)</f>
        <v>2</v>
      </c>
      <c r="K2116" s="1" t="str">
        <f>VLOOKUP(A2116,'volatile collection data'!$G$6:$N$69,8,FALSE)</f>
        <v>28A</v>
      </c>
      <c r="L2116" s="1">
        <f>VLOOKUP(A2116,'volatile collection data'!$G$6:$J$69,4,FALSE)</f>
        <v>5.38</v>
      </c>
      <c r="M2116" s="1">
        <f>VLOOKUP($A2116,'volatile collection data'!$G$6:$M$69,6,FALSE)</f>
        <v>14</v>
      </c>
      <c r="N2116" s="1">
        <f>VLOOKUP($A2116,'volatile collection data'!$G$6:$M$69,7,FALSE)</f>
        <v>5.38</v>
      </c>
      <c r="O2116" s="1">
        <f>VLOOKUP(A2116,'volatile collection data'!$G$6:$K$69,5,FALSE)</f>
        <v>1</v>
      </c>
      <c r="P2116" s="1" t="str">
        <f t="shared" si="201"/>
        <v>2E</v>
      </c>
      <c r="Q2116">
        <f t="shared" si="199"/>
        <v>0.34440714385383658</v>
      </c>
      <c r="R2116" t="str">
        <f t="shared" si="202"/>
        <v>28A_1-E&amp;5.38%5.38@14</v>
      </c>
      <c r="S2116" t="str">
        <f t="shared" si="203"/>
        <v>2E-28A-VCS-Loc-22</v>
      </c>
      <c r="T2116" t="str">
        <f>IFERROR(IF(VLOOKUP(S2116,Bad!$A:$A,1,FALSE)='RAW2'!S2116,"yes","no"),"no")</f>
        <v>yes</v>
      </c>
      <c r="U2116" t="str">
        <f>IFERROR(VLOOKUP(F2116,compounds!$A:$B,2,FALSE),"")</f>
        <v>caprylyl acetate</v>
      </c>
      <c r="V2116" t="str">
        <f>VLOOKUP(B2116,'volatile collection data'!$O:$P,2,FALSE)</f>
        <v>02.may.22 28</v>
      </c>
    </row>
    <row r="2117" spans="1:22" x14ac:dyDescent="0.2">
      <c r="A2117" t="s">
        <v>366</v>
      </c>
      <c r="B2117" s="1" t="str">
        <f t="shared" si="200"/>
        <v>2E</v>
      </c>
      <c r="C2117">
        <v>15.938000000000001</v>
      </c>
      <c r="D2117">
        <f t="shared" si="198"/>
        <v>15.94</v>
      </c>
      <c r="E2117">
        <f>VLOOKUP(D2117,'Peak Combiner'!$A$5:$D$4980,4,FALSE)</f>
        <v>15.94</v>
      </c>
      <c r="F2117">
        <f>IFERROR(VLOOKUP(D2117,rt_comb!$A:$B,2,FALSE),D2117)</f>
        <v>15.94</v>
      </c>
      <c r="G2117">
        <v>4667499</v>
      </c>
      <c r="H2117">
        <f>SUMIFS($G:$G,$E:$E,18.51,'RAW2'!$A:$A,'RAW2'!A2117)</f>
        <v>28636314</v>
      </c>
      <c r="I2117" s="1" t="str">
        <f>VLOOKUP(A2117,'volatile collection data'!$G$6:$H$69,2,FALSE)</f>
        <v>E</v>
      </c>
      <c r="J2117" s="1">
        <f>VLOOKUP(A2117,'volatile collection data'!$G$6:$I$69,3,FALSE)</f>
        <v>2</v>
      </c>
      <c r="K2117" s="1" t="str">
        <f>VLOOKUP(A2117,'volatile collection data'!$G$6:$N$69,8,FALSE)</f>
        <v>28A</v>
      </c>
      <c r="L2117" s="1">
        <f>VLOOKUP(A2117,'volatile collection data'!$G$6:$J$69,4,FALSE)</f>
        <v>5.38</v>
      </c>
      <c r="M2117" s="1">
        <f>VLOOKUP($A2117,'volatile collection data'!$G$6:$M$69,6,FALSE)</f>
        <v>14</v>
      </c>
      <c r="N2117" s="1">
        <f>VLOOKUP($A2117,'volatile collection data'!$G$6:$M$69,7,FALSE)</f>
        <v>5.38</v>
      </c>
      <c r="O2117" s="1">
        <f>VLOOKUP(A2117,'volatile collection data'!$G$6:$K$69,5,FALSE)</f>
        <v>1</v>
      </c>
      <c r="P2117" s="1" t="str">
        <f t="shared" si="201"/>
        <v>2E</v>
      </c>
      <c r="Q2117">
        <f t="shared" si="199"/>
        <v>0.15147984302177922</v>
      </c>
      <c r="R2117" t="str">
        <f t="shared" si="202"/>
        <v>28A_1-E&amp;5.38%5.38@14</v>
      </c>
      <c r="S2117" t="str">
        <f t="shared" si="203"/>
        <v>2E-28A-VCS-Loc-22</v>
      </c>
      <c r="T2117" t="str">
        <f>IFERROR(IF(VLOOKUP(S2117,Bad!$A:$A,1,FALSE)='RAW2'!S2117,"yes","no"),"no")</f>
        <v>yes</v>
      </c>
      <c r="U2117" t="str">
        <f>IFERROR(VLOOKUP(F2117,compounds!$A:$B,2,FALSE),"")</f>
        <v/>
      </c>
      <c r="V2117" t="str">
        <f>VLOOKUP(B2117,'volatile collection data'!$O:$P,2,FALSE)</f>
        <v>02.may.22 28</v>
      </c>
    </row>
    <row r="2118" spans="1:22" x14ac:dyDescent="0.2">
      <c r="A2118" t="s">
        <v>366</v>
      </c>
      <c r="B2118" s="1" t="str">
        <f t="shared" si="200"/>
        <v>2E</v>
      </c>
      <c r="C2118">
        <v>16.164000000000001</v>
      </c>
      <c r="D2118">
        <f t="shared" si="198"/>
        <v>16.16</v>
      </c>
      <c r="E2118">
        <f>VLOOKUP(D2118,'Peak Combiner'!$A$5:$D$4980,4,FALSE)</f>
        <v>16.16</v>
      </c>
      <c r="F2118">
        <f>IFERROR(VLOOKUP(D2118,rt_comb!$A:$B,2,FALSE),D2118)</f>
        <v>16.16</v>
      </c>
      <c r="G2118">
        <v>2347747</v>
      </c>
      <c r="H2118">
        <f>SUMIFS($G:$G,$E:$E,18.51,'RAW2'!$A:$A,'RAW2'!A2118)</f>
        <v>28636314</v>
      </c>
      <c r="I2118" s="1" t="str">
        <f>VLOOKUP(A2118,'volatile collection data'!$G$6:$H$69,2,FALSE)</f>
        <v>E</v>
      </c>
      <c r="J2118" s="1">
        <f>VLOOKUP(A2118,'volatile collection data'!$G$6:$I$69,3,FALSE)</f>
        <v>2</v>
      </c>
      <c r="K2118" s="1" t="str">
        <f>VLOOKUP(A2118,'volatile collection data'!$G$6:$N$69,8,FALSE)</f>
        <v>28A</v>
      </c>
      <c r="L2118" s="1">
        <f>VLOOKUP(A2118,'volatile collection data'!$G$6:$J$69,4,FALSE)</f>
        <v>5.38</v>
      </c>
      <c r="M2118" s="1">
        <f>VLOOKUP($A2118,'volatile collection data'!$G$6:$M$69,6,FALSE)</f>
        <v>14</v>
      </c>
      <c r="N2118" s="1">
        <f>VLOOKUP($A2118,'volatile collection data'!$G$6:$M$69,7,FALSE)</f>
        <v>5.38</v>
      </c>
      <c r="O2118" s="1">
        <f>VLOOKUP(A2118,'volatile collection data'!$G$6:$K$69,5,FALSE)</f>
        <v>1</v>
      </c>
      <c r="P2118" s="1" t="str">
        <f t="shared" si="201"/>
        <v>2E</v>
      </c>
      <c r="Q2118">
        <f t="shared" si="199"/>
        <v>7.6194198866427851E-2</v>
      </c>
      <c r="R2118" t="str">
        <f t="shared" si="202"/>
        <v>28A_1-E&amp;5.38%5.38@14</v>
      </c>
      <c r="S2118" t="str">
        <f t="shared" si="203"/>
        <v>2E-28A-VCS-Loc-22</v>
      </c>
      <c r="T2118" t="str">
        <f>IFERROR(IF(VLOOKUP(S2118,Bad!$A:$A,1,FALSE)='RAW2'!S2118,"yes","no"),"no")</f>
        <v>yes</v>
      </c>
      <c r="U2118" t="str">
        <f>IFERROR(VLOOKUP(F2118,compounds!$A:$B,2,FALSE),"")</f>
        <v/>
      </c>
      <c r="V2118" t="str">
        <f>VLOOKUP(B2118,'volatile collection data'!$O:$P,2,FALSE)</f>
        <v>02.may.22 28</v>
      </c>
    </row>
    <row r="2119" spans="1:22" x14ac:dyDescent="0.2">
      <c r="A2119" t="s">
        <v>366</v>
      </c>
      <c r="B2119" s="1" t="str">
        <f t="shared" si="200"/>
        <v>2E</v>
      </c>
      <c r="C2119">
        <v>16.25</v>
      </c>
      <c r="D2119">
        <f t="shared" si="198"/>
        <v>16.25</v>
      </c>
      <c r="E2119">
        <f>VLOOKUP(D2119,'Peak Combiner'!$A$5:$D$4980,4,FALSE)</f>
        <v>16.25</v>
      </c>
      <c r="F2119">
        <f>IFERROR(VLOOKUP(D2119,rt_comb!$A:$B,2,FALSE),D2119)</f>
        <v>16.25</v>
      </c>
      <c r="G2119">
        <v>1715301</v>
      </c>
      <c r="H2119">
        <f>SUMIFS($G:$G,$E:$E,18.51,'RAW2'!$A:$A,'RAW2'!A2119)</f>
        <v>28636314</v>
      </c>
      <c r="I2119" s="1" t="str">
        <f>VLOOKUP(A2119,'volatile collection data'!$G$6:$H$69,2,FALSE)</f>
        <v>E</v>
      </c>
      <c r="J2119" s="1">
        <f>VLOOKUP(A2119,'volatile collection data'!$G$6:$I$69,3,FALSE)</f>
        <v>2</v>
      </c>
      <c r="K2119" s="1" t="str">
        <f>VLOOKUP(A2119,'volatile collection data'!$G$6:$N$69,8,FALSE)</f>
        <v>28A</v>
      </c>
      <c r="L2119" s="1">
        <f>VLOOKUP(A2119,'volatile collection data'!$G$6:$J$69,4,FALSE)</f>
        <v>5.38</v>
      </c>
      <c r="M2119" s="1">
        <f>VLOOKUP($A2119,'volatile collection data'!$G$6:$M$69,6,FALSE)</f>
        <v>14</v>
      </c>
      <c r="N2119" s="1">
        <f>VLOOKUP($A2119,'volatile collection data'!$G$6:$M$69,7,FALSE)</f>
        <v>5.38</v>
      </c>
      <c r="O2119" s="1">
        <f>VLOOKUP(A2119,'volatile collection data'!$G$6:$K$69,5,FALSE)</f>
        <v>1</v>
      </c>
      <c r="P2119" s="1" t="str">
        <f t="shared" si="201"/>
        <v>2E</v>
      </c>
      <c r="Q2119">
        <f t="shared" si="199"/>
        <v>5.5668683852980134E-2</v>
      </c>
      <c r="R2119" t="str">
        <f t="shared" si="202"/>
        <v>28A_1-E&amp;5.38%5.38@14</v>
      </c>
      <c r="S2119" t="str">
        <f t="shared" si="203"/>
        <v>2E-28A-VCS-Loc-22</v>
      </c>
      <c r="T2119" t="str">
        <f>IFERROR(IF(VLOOKUP(S2119,Bad!$A:$A,1,FALSE)='RAW2'!S2119,"yes","no"),"no")</f>
        <v>yes</v>
      </c>
      <c r="U2119" t="str">
        <f>IFERROR(VLOOKUP(F2119,compounds!$A:$B,2,FALSE),"")</f>
        <v/>
      </c>
      <c r="V2119" t="str">
        <f>VLOOKUP(B2119,'volatile collection data'!$O:$P,2,FALSE)</f>
        <v>02.may.22 28</v>
      </c>
    </row>
    <row r="2120" spans="1:22" x14ac:dyDescent="0.2">
      <c r="A2120" t="s">
        <v>366</v>
      </c>
      <c r="B2120" s="1" t="str">
        <f t="shared" si="200"/>
        <v>2E</v>
      </c>
      <c r="C2120">
        <v>16.440000000000001</v>
      </c>
      <c r="D2120">
        <f t="shared" si="198"/>
        <v>16.440000000000001</v>
      </c>
      <c r="E2120">
        <f>VLOOKUP(D2120,'Peak Combiner'!$A$5:$D$4980,4,FALSE)</f>
        <v>16.440000000000001</v>
      </c>
      <c r="F2120">
        <f>IFERROR(VLOOKUP(D2120,rt_comb!$A:$B,2,FALSE),D2120)</f>
        <v>16.440000000000001</v>
      </c>
      <c r="G2120">
        <v>11516709</v>
      </c>
      <c r="H2120">
        <f>SUMIFS($G:$G,$E:$E,18.51,'RAW2'!$A:$A,'RAW2'!A2120)</f>
        <v>28636314</v>
      </c>
      <c r="I2120" s="1" t="str">
        <f>VLOOKUP(A2120,'volatile collection data'!$G$6:$H$69,2,FALSE)</f>
        <v>E</v>
      </c>
      <c r="J2120" s="1">
        <f>VLOOKUP(A2120,'volatile collection data'!$G$6:$I$69,3,FALSE)</f>
        <v>2</v>
      </c>
      <c r="K2120" s="1" t="str">
        <f>VLOOKUP(A2120,'volatile collection data'!$G$6:$N$69,8,FALSE)</f>
        <v>28A</v>
      </c>
      <c r="L2120" s="1">
        <f>VLOOKUP(A2120,'volatile collection data'!$G$6:$J$69,4,FALSE)</f>
        <v>5.38</v>
      </c>
      <c r="M2120" s="1">
        <f>VLOOKUP($A2120,'volatile collection data'!$G$6:$M$69,6,FALSE)</f>
        <v>14</v>
      </c>
      <c r="N2120" s="1">
        <f>VLOOKUP($A2120,'volatile collection data'!$G$6:$M$69,7,FALSE)</f>
        <v>5.38</v>
      </c>
      <c r="O2120" s="1">
        <f>VLOOKUP(A2120,'volatile collection data'!$G$6:$K$69,5,FALSE)</f>
        <v>1</v>
      </c>
      <c r="P2120" s="1" t="str">
        <f t="shared" si="201"/>
        <v>2E</v>
      </c>
      <c r="Q2120">
        <f t="shared" si="199"/>
        <v>0.37376532302363902</v>
      </c>
      <c r="R2120" t="str">
        <f t="shared" si="202"/>
        <v>28A_1-E&amp;5.38%5.38@14</v>
      </c>
      <c r="S2120" t="str">
        <f t="shared" si="203"/>
        <v>2E-28A-VCS-Loc-22</v>
      </c>
      <c r="T2120" t="str">
        <f>IFERROR(IF(VLOOKUP(S2120,Bad!$A:$A,1,FALSE)='RAW2'!S2120,"yes","no"),"no")</f>
        <v>yes</v>
      </c>
      <c r="U2120" t="str">
        <f>IFERROR(VLOOKUP(F2120,compounds!$A:$B,2,FALSE),"")</f>
        <v/>
      </c>
      <c r="V2120" t="str">
        <f>VLOOKUP(B2120,'volatile collection data'!$O:$P,2,FALSE)</f>
        <v>02.may.22 28</v>
      </c>
    </row>
    <row r="2121" spans="1:22" x14ac:dyDescent="0.2">
      <c r="A2121" t="s">
        <v>366</v>
      </c>
      <c r="B2121" s="1" t="str">
        <f t="shared" si="200"/>
        <v>2E</v>
      </c>
      <c r="C2121">
        <v>16.597999999999999</v>
      </c>
      <c r="D2121">
        <f t="shared" si="198"/>
        <v>16.600000000000001</v>
      </c>
      <c r="E2121">
        <f>VLOOKUP(D2121,'Peak Combiner'!$A$5:$D$4980,4,FALSE)</f>
        <v>16.600000000000001</v>
      </c>
      <c r="F2121">
        <f>IFERROR(VLOOKUP(D2121,rt_comb!$A:$B,2,FALSE),D2121)</f>
        <v>16.600000000000001</v>
      </c>
      <c r="G2121">
        <v>2138275</v>
      </c>
      <c r="H2121">
        <f>SUMIFS($G:$G,$E:$E,18.51,'RAW2'!$A:$A,'RAW2'!A2121)</f>
        <v>28636314</v>
      </c>
      <c r="I2121" s="1" t="str">
        <f>VLOOKUP(A2121,'volatile collection data'!$G$6:$H$69,2,FALSE)</f>
        <v>E</v>
      </c>
      <c r="J2121" s="1">
        <f>VLOOKUP(A2121,'volatile collection data'!$G$6:$I$69,3,FALSE)</f>
        <v>2</v>
      </c>
      <c r="K2121" s="1" t="str">
        <f>VLOOKUP(A2121,'volatile collection data'!$G$6:$N$69,8,FALSE)</f>
        <v>28A</v>
      </c>
      <c r="L2121" s="1">
        <f>VLOOKUP(A2121,'volatile collection data'!$G$6:$J$69,4,FALSE)</f>
        <v>5.38</v>
      </c>
      <c r="M2121" s="1">
        <f>VLOOKUP($A2121,'volatile collection data'!$G$6:$M$69,6,FALSE)</f>
        <v>14</v>
      </c>
      <c r="N2121" s="1">
        <f>VLOOKUP($A2121,'volatile collection data'!$G$6:$M$69,7,FALSE)</f>
        <v>5.38</v>
      </c>
      <c r="O2121" s="1">
        <f>VLOOKUP(A2121,'volatile collection data'!$G$6:$K$69,5,FALSE)</f>
        <v>1</v>
      </c>
      <c r="P2121" s="1" t="str">
        <f t="shared" si="201"/>
        <v>2E</v>
      </c>
      <c r="Q2121">
        <f t="shared" si="199"/>
        <v>6.9395957307627709E-2</v>
      </c>
      <c r="R2121" t="str">
        <f t="shared" si="202"/>
        <v>28A_1-E&amp;5.38%5.38@14</v>
      </c>
      <c r="S2121" t="str">
        <f t="shared" si="203"/>
        <v>2E-28A-VCS-Loc-22</v>
      </c>
      <c r="T2121" t="str">
        <f>IFERROR(IF(VLOOKUP(S2121,Bad!$A:$A,1,FALSE)='RAW2'!S2121,"yes","no"),"no")</f>
        <v>yes</v>
      </c>
      <c r="U2121" t="str">
        <f>IFERROR(VLOOKUP(F2121,compounds!$A:$B,2,FALSE),"")</f>
        <v/>
      </c>
      <c r="V2121" t="str">
        <f>VLOOKUP(B2121,'volatile collection data'!$O:$P,2,FALSE)</f>
        <v>02.may.22 28</v>
      </c>
    </row>
    <row r="2122" spans="1:22" x14ac:dyDescent="0.2">
      <c r="A2122" t="s">
        <v>366</v>
      </c>
      <c r="B2122" s="1" t="str">
        <f t="shared" si="200"/>
        <v>2E</v>
      </c>
      <c r="C2122">
        <v>16.718</v>
      </c>
      <c r="D2122">
        <f t="shared" si="198"/>
        <v>16.72</v>
      </c>
      <c r="E2122">
        <f>VLOOKUP(D2122,'Peak Combiner'!$A$5:$D$4980,4,FALSE)</f>
        <v>16.72</v>
      </c>
      <c r="F2122">
        <f>IFERROR(VLOOKUP(D2122,rt_comb!$A:$B,2,FALSE),D2122)</f>
        <v>16.72</v>
      </c>
      <c r="G2122">
        <v>4388083</v>
      </c>
      <c r="H2122">
        <f>SUMIFS($G:$G,$E:$E,18.51,'RAW2'!$A:$A,'RAW2'!A2122)</f>
        <v>28636314</v>
      </c>
      <c r="I2122" s="1" t="str">
        <f>VLOOKUP(A2122,'volatile collection data'!$G$6:$H$69,2,FALSE)</f>
        <v>E</v>
      </c>
      <c r="J2122" s="1">
        <f>VLOOKUP(A2122,'volatile collection data'!$G$6:$I$69,3,FALSE)</f>
        <v>2</v>
      </c>
      <c r="K2122" s="1" t="str">
        <f>VLOOKUP(A2122,'volatile collection data'!$G$6:$N$69,8,FALSE)</f>
        <v>28A</v>
      </c>
      <c r="L2122" s="1">
        <f>VLOOKUP(A2122,'volatile collection data'!$G$6:$J$69,4,FALSE)</f>
        <v>5.38</v>
      </c>
      <c r="M2122" s="1">
        <f>VLOOKUP($A2122,'volatile collection data'!$G$6:$M$69,6,FALSE)</f>
        <v>14</v>
      </c>
      <c r="N2122" s="1">
        <f>VLOOKUP($A2122,'volatile collection data'!$G$6:$M$69,7,FALSE)</f>
        <v>5.38</v>
      </c>
      <c r="O2122" s="1">
        <f>VLOOKUP(A2122,'volatile collection data'!$G$6:$K$69,5,FALSE)</f>
        <v>1</v>
      </c>
      <c r="P2122" s="1" t="str">
        <f t="shared" si="201"/>
        <v>2E</v>
      </c>
      <c r="Q2122">
        <f t="shared" si="199"/>
        <v>0.14241162644202776</v>
      </c>
      <c r="R2122" t="str">
        <f t="shared" si="202"/>
        <v>28A_1-E&amp;5.38%5.38@14</v>
      </c>
      <c r="S2122" t="str">
        <f t="shared" si="203"/>
        <v>2E-28A-VCS-Loc-22</v>
      </c>
      <c r="T2122" t="str">
        <f>IFERROR(IF(VLOOKUP(S2122,Bad!$A:$A,1,FALSE)='RAW2'!S2122,"yes","no"),"no")</f>
        <v>yes</v>
      </c>
      <c r="U2122" t="str">
        <f>IFERROR(VLOOKUP(F2122,compounds!$A:$B,2,FALSE),"")</f>
        <v/>
      </c>
      <c r="V2122" t="str">
        <f>VLOOKUP(B2122,'volatile collection data'!$O:$P,2,FALSE)</f>
        <v>02.may.22 28</v>
      </c>
    </row>
    <row r="2123" spans="1:22" x14ac:dyDescent="0.2">
      <c r="A2123" t="s">
        <v>366</v>
      </c>
      <c r="B2123" s="1" t="str">
        <f t="shared" si="200"/>
        <v>2E</v>
      </c>
      <c r="C2123">
        <v>16.885000000000002</v>
      </c>
      <c r="D2123">
        <f t="shared" si="198"/>
        <v>16.89</v>
      </c>
      <c r="E2123">
        <f>VLOOKUP(D2123,'Peak Combiner'!$A$5:$D$4980,4,FALSE)</f>
        <v>16.89</v>
      </c>
      <c r="F2123">
        <f>IFERROR(VLOOKUP(D2123,rt_comb!$A:$B,2,FALSE),D2123)</f>
        <v>16.89</v>
      </c>
      <c r="G2123">
        <v>3137767</v>
      </c>
      <c r="H2123">
        <f>SUMIFS($G:$G,$E:$E,18.51,'RAW2'!$A:$A,'RAW2'!A2123)</f>
        <v>28636314</v>
      </c>
      <c r="I2123" s="1" t="str">
        <f>VLOOKUP(A2123,'volatile collection data'!$G$6:$H$69,2,FALSE)</f>
        <v>E</v>
      </c>
      <c r="J2123" s="1">
        <f>VLOOKUP(A2123,'volatile collection data'!$G$6:$I$69,3,FALSE)</f>
        <v>2</v>
      </c>
      <c r="K2123" s="1" t="str">
        <f>VLOOKUP(A2123,'volatile collection data'!$G$6:$N$69,8,FALSE)</f>
        <v>28A</v>
      </c>
      <c r="L2123" s="1">
        <f>VLOOKUP(A2123,'volatile collection data'!$G$6:$J$69,4,FALSE)</f>
        <v>5.38</v>
      </c>
      <c r="M2123" s="1">
        <f>VLOOKUP($A2123,'volatile collection data'!$G$6:$M$69,6,FALSE)</f>
        <v>14</v>
      </c>
      <c r="N2123" s="1">
        <f>VLOOKUP($A2123,'volatile collection data'!$G$6:$M$69,7,FALSE)</f>
        <v>5.38</v>
      </c>
      <c r="O2123" s="1">
        <f>VLOOKUP(A2123,'volatile collection data'!$G$6:$K$69,5,FALSE)</f>
        <v>1</v>
      </c>
      <c r="P2123" s="1" t="str">
        <f t="shared" si="201"/>
        <v>2E</v>
      </c>
      <c r="Q2123">
        <f t="shared" si="199"/>
        <v>0.10183364851260153</v>
      </c>
      <c r="R2123" t="str">
        <f t="shared" si="202"/>
        <v>28A_1-E&amp;5.38%5.38@14</v>
      </c>
      <c r="S2123" t="str">
        <f t="shared" si="203"/>
        <v>2E-28A-VCS-Loc-22</v>
      </c>
      <c r="T2123" t="str">
        <f>IFERROR(IF(VLOOKUP(S2123,Bad!$A:$A,1,FALSE)='RAW2'!S2123,"yes","no"),"no")</f>
        <v>yes</v>
      </c>
      <c r="U2123" t="str">
        <f>IFERROR(VLOOKUP(F2123,compounds!$A:$B,2,FALSE),"")</f>
        <v/>
      </c>
      <c r="V2123" t="str">
        <f>VLOOKUP(B2123,'volatile collection data'!$O:$P,2,FALSE)</f>
        <v>02.may.22 28</v>
      </c>
    </row>
    <row r="2124" spans="1:22" x14ac:dyDescent="0.2">
      <c r="A2124" t="s">
        <v>366</v>
      </c>
      <c r="B2124" s="1" t="str">
        <f t="shared" si="200"/>
        <v>2E</v>
      </c>
      <c r="C2124">
        <v>17.065999999999999</v>
      </c>
      <c r="D2124">
        <f t="shared" si="198"/>
        <v>17.07</v>
      </c>
      <c r="E2124">
        <f>VLOOKUP(D2124,'Peak Combiner'!$A$5:$D$4980,4,FALSE)</f>
        <v>17.07</v>
      </c>
      <c r="F2124">
        <f>IFERROR(VLOOKUP(D2124,rt_comb!$A:$B,2,FALSE),D2124)</f>
        <v>17.07</v>
      </c>
      <c r="G2124">
        <v>2344958</v>
      </c>
      <c r="H2124">
        <f>SUMIFS($G:$G,$E:$E,18.51,'RAW2'!$A:$A,'RAW2'!A2124)</f>
        <v>28636314</v>
      </c>
      <c r="I2124" s="1" t="str">
        <f>VLOOKUP(A2124,'volatile collection data'!$G$6:$H$69,2,FALSE)</f>
        <v>E</v>
      </c>
      <c r="J2124" s="1">
        <f>VLOOKUP(A2124,'volatile collection data'!$G$6:$I$69,3,FALSE)</f>
        <v>2</v>
      </c>
      <c r="K2124" s="1" t="str">
        <f>VLOOKUP(A2124,'volatile collection data'!$G$6:$N$69,8,FALSE)</f>
        <v>28A</v>
      </c>
      <c r="L2124" s="1">
        <f>VLOOKUP(A2124,'volatile collection data'!$G$6:$J$69,4,FALSE)</f>
        <v>5.38</v>
      </c>
      <c r="M2124" s="1">
        <f>VLOOKUP($A2124,'volatile collection data'!$G$6:$M$69,6,FALSE)</f>
        <v>14</v>
      </c>
      <c r="N2124" s="1">
        <f>VLOOKUP($A2124,'volatile collection data'!$G$6:$M$69,7,FALSE)</f>
        <v>5.38</v>
      </c>
      <c r="O2124" s="1">
        <f>VLOOKUP(A2124,'volatile collection data'!$G$6:$K$69,5,FALSE)</f>
        <v>1</v>
      </c>
      <c r="P2124" s="1" t="str">
        <f t="shared" si="201"/>
        <v>2E</v>
      </c>
      <c r="Q2124">
        <f t="shared" si="199"/>
        <v>7.6103684164188432E-2</v>
      </c>
      <c r="R2124" t="str">
        <f t="shared" si="202"/>
        <v>28A_1-E&amp;5.38%5.38@14</v>
      </c>
      <c r="S2124" t="str">
        <f t="shared" si="203"/>
        <v>2E-28A-VCS-Loc-22</v>
      </c>
      <c r="T2124" t="str">
        <f>IFERROR(IF(VLOOKUP(S2124,Bad!$A:$A,1,FALSE)='RAW2'!S2124,"yes","no"),"no")</f>
        <v>yes</v>
      </c>
      <c r="U2124" t="str">
        <f>IFERROR(VLOOKUP(F2124,compounds!$A:$B,2,FALSE),"")</f>
        <v/>
      </c>
      <c r="V2124" t="str">
        <f>VLOOKUP(B2124,'volatile collection data'!$O:$P,2,FALSE)</f>
        <v>02.may.22 28</v>
      </c>
    </row>
    <row r="2125" spans="1:22" x14ac:dyDescent="0.2">
      <c r="A2125" t="s">
        <v>366</v>
      </c>
      <c r="B2125" s="1" t="str">
        <f t="shared" si="200"/>
        <v>2E</v>
      </c>
      <c r="C2125">
        <v>17.202000000000002</v>
      </c>
      <c r="D2125">
        <f t="shared" si="198"/>
        <v>17.2</v>
      </c>
      <c r="E2125">
        <f>VLOOKUP(D2125,'Peak Combiner'!$A$5:$D$4980,4,FALSE)</f>
        <v>17.2</v>
      </c>
      <c r="F2125">
        <f>IFERROR(VLOOKUP(D2125,rt_comb!$A:$B,2,FALSE),D2125)</f>
        <v>17.2</v>
      </c>
      <c r="G2125">
        <v>4827585</v>
      </c>
      <c r="H2125">
        <f>SUMIFS($G:$G,$E:$E,18.51,'RAW2'!$A:$A,'RAW2'!A2125)</f>
        <v>28636314</v>
      </c>
      <c r="I2125" s="1" t="str">
        <f>VLOOKUP(A2125,'volatile collection data'!$G$6:$H$69,2,FALSE)</f>
        <v>E</v>
      </c>
      <c r="J2125" s="1">
        <f>VLOOKUP(A2125,'volatile collection data'!$G$6:$I$69,3,FALSE)</f>
        <v>2</v>
      </c>
      <c r="K2125" s="1" t="str">
        <f>VLOOKUP(A2125,'volatile collection data'!$G$6:$N$69,8,FALSE)</f>
        <v>28A</v>
      </c>
      <c r="L2125" s="1">
        <f>VLOOKUP(A2125,'volatile collection data'!$G$6:$J$69,4,FALSE)</f>
        <v>5.38</v>
      </c>
      <c r="M2125" s="1">
        <f>VLOOKUP($A2125,'volatile collection data'!$G$6:$M$69,6,FALSE)</f>
        <v>14</v>
      </c>
      <c r="N2125" s="1">
        <f>VLOOKUP($A2125,'volatile collection data'!$G$6:$M$69,7,FALSE)</f>
        <v>5.38</v>
      </c>
      <c r="O2125" s="1">
        <f>VLOOKUP(A2125,'volatile collection data'!$G$6:$K$69,5,FALSE)</f>
        <v>1</v>
      </c>
      <c r="P2125" s="1" t="str">
        <f t="shared" si="201"/>
        <v>2E</v>
      </c>
      <c r="Q2125">
        <f t="shared" si="199"/>
        <v>0.15667530254945874</v>
      </c>
      <c r="R2125" t="str">
        <f t="shared" si="202"/>
        <v>28A_1-E&amp;5.38%5.38@14</v>
      </c>
      <c r="S2125" t="str">
        <f t="shared" si="203"/>
        <v>2E-28A-VCS-Loc-22</v>
      </c>
      <c r="T2125" t="str">
        <f>IFERROR(IF(VLOOKUP(S2125,Bad!$A:$A,1,FALSE)='RAW2'!S2125,"yes","no"),"no")</f>
        <v>yes</v>
      </c>
      <c r="U2125" t="str">
        <f>IFERROR(VLOOKUP(F2125,compounds!$A:$B,2,FALSE),"")</f>
        <v/>
      </c>
      <c r="V2125" t="str">
        <f>VLOOKUP(B2125,'volatile collection data'!$O:$P,2,FALSE)</f>
        <v>02.may.22 28</v>
      </c>
    </row>
    <row r="2126" spans="1:22" x14ac:dyDescent="0.2">
      <c r="A2126" t="s">
        <v>366</v>
      </c>
      <c r="B2126" s="1" t="str">
        <f t="shared" si="200"/>
        <v>2E</v>
      </c>
      <c r="C2126">
        <v>17.446999999999999</v>
      </c>
      <c r="D2126">
        <f t="shared" si="198"/>
        <v>17.45</v>
      </c>
      <c r="E2126">
        <f>VLOOKUP(D2126,'Peak Combiner'!$A$5:$D$4980,4,FALSE)</f>
        <v>17.45</v>
      </c>
      <c r="F2126">
        <f>IFERROR(VLOOKUP(D2126,rt_comb!$A:$B,2,FALSE),D2126)</f>
        <v>17.45</v>
      </c>
      <c r="G2126">
        <v>11492338</v>
      </c>
      <c r="H2126">
        <f>SUMIFS($G:$G,$E:$E,18.51,'RAW2'!$A:$A,'RAW2'!A2126)</f>
        <v>28636314</v>
      </c>
      <c r="I2126" s="1" t="str">
        <f>VLOOKUP(A2126,'volatile collection data'!$G$6:$H$69,2,FALSE)</f>
        <v>E</v>
      </c>
      <c r="J2126" s="1">
        <f>VLOOKUP(A2126,'volatile collection data'!$G$6:$I$69,3,FALSE)</f>
        <v>2</v>
      </c>
      <c r="K2126" s="1" t="str">
        <f>VLOOKUP(A2126,'volatile collection data'!$G$6:$N$69,8,FALSE)</f>
        <v>28A</v>
      </c>
      <c r="L2126" s="1">
        <f>VLOOKUP(A2126,'volatile collection data'!$G$6:$J$69,4,FALSE)</f>
        <v>5.38</v>
      </c>
      <c r="M2126" s="1">
        <f>VLOOKUP($A2126,'volatile collection data'!$G$6:$M$69,6,FALSE)</f>
        <v>14</v>
      </c>
      <c r="N2126" s="1">
        <f>VLOOKUP($A2126,'volatile collection data'!$G$6:$M$69,7,FALSE)</f>
        <v>5.38</v>
      </c>
      <c r="O2126" s="1">
        <f>VLOOKUP(A2126,'volatile collection data'!$G$6:$K$69,5,FALSE)</f>
        <v>1</v>
      </c>
      <c r="P2126" s="1" t="str">
        <f t="shared" si="201"/>
        <v>2E</v>
      </c>
      <c r="Q2126">
        <f t="shared" si="199"/>
        <v>0.37297438225337132</v>
      </c>
      <c r="R2126" t="str">
        <f t="shared" si="202"/>
        <v>28A_1-E&amp;5.38%5.38@14</v>
      </c>
      <c r="S2126" t="str">
        <f t="shared" si="203"/>
        <v>2E-28A-VCS-Loc-22</v>
      </c>
      <c r="T2126" t="str">
        <f>IFERROR(IF(VLOOKUP(S2126,Bad!$A:$A,1,FALSE)='RAW2'!S2126,"yes","no"),"no")</f>
        <v>yes</v>
      </c>
      <c r="U2126" t="str">
        <f>IFERROR(VLOOKUP(F2126,compounds!$A:$B,2,FALSE),"")</f>
        <v/>
      </c>
      <c r="V2126" t="str">
        <f>VLOOKUP(B2126,'volatile collection data'!$O:$P,2,FALSE)</f>
        <v>02.may.22 28</v>
      </c>
    </row>
    <row r="2127" spans="1:22" x14ac:dyDescent="0.2">
      <c r="A2127" t="s">
        <v>366</v>
      </c>
      <c r="B2127" s="1" t="str">
        <f t="shared" si="200"/>
        <v>2E</v>
      </c>
      <c r="C2127">
        <v>17.585999999999999</v>
      </c>
      <c r="D2127">
        <f t="shared" si="198"/>
        <v>17.59</v>
      </c>
      <c r="E2127">
        <f>VLOOKUP(D2127,'Peak Combiner'!$A$5:$D$4980,4,FALSE)</f>
        <v>17.59</v>
      </c>
      <c r="F2127">
        <f>IFERROR(VLOOKUP(D2127,rt_comb!$A:$B,2,FALSE),D2127)</f>
        <v>17.59</v>
      </c>
      <c r="G2127">
        <v>1237292</v>
      </c>
      <c r="H2127">
        <f>SUMIFS($G:$G,$E:$E,18.51,'RAW2'!$A:$A,'RAW2'!A2127)</f>
        <v>28636314</v>
      </c>
      <c r="I2127" s="1" t="str">
        <f>VLOOKUP(A2127,'volatile collection data'!$G$6:$H$69,2,FALSE)</f>
        <v>E</v>
      </c>
      <c r="J2127" s="1">
        <f>VLOOKUP(A2127,'volatile collection data'!$G$6:$I$69,3,FALSE)</f>
        <v>2</v>
      </c>
      <c r="K2127" s="1" t="str">
        <f>VLOOKUP(A2127,'volatile collection data'!$G$6:$N$69,8,FALSE)</f>
        <v>28A</v>
      </c>
      <c r="L2127" s="1">
        <f>VLOOKUP(A2127,'volatile collection data'!$G$6:$J$69,4,FALSE)</f>
        <v>5.38</v>
      </c>
      <c r="M2127" s="1">
        <f>VLOOKUP($A2127,'volatile collection data'!$G$6:$M$69,6,FALSE)</f>
        <v>14</v>
      </c>
      <c r="N2127" s="1">
        <f>VLOOKUP($A2127,'volatile collection data'!$G$6:$M$69,7,FALSE)</f>
        <v>5.38</v>
      </c>
      <c r="O2127" s="1">
        <f>VLOOKUP(A2127,'volatile collection data'!$G$6:$K$69,5,FALSE)</f>
        <v>1</v>
      </c>
      <c r="P2127" s="1" t="str">
        <f t="shared" si="201"/>
        <v>2E</v>
      </c>
      <c r="Q2127">
        <f t="shared" si="199"/>
        <v>4.0155294716100264E-2</v>
      </c>
      <c r="R2127" t="str">
        <f t="shared" si="202"/>
        <v>28A_1-E&amp;5.38%5.38@14</v>
      </c>
      <c r="S2127" t="str">
        <f t="shared" si="203"/>
        <v>2E-28A-VCS-Loc-22</v>
      </c>
      <c r="T2127" t="str">
        <f>IFERROR(IF(VLOOKUP(S2127,Bad!$A:$A,1,FALSE)='RAW2'!S2127,"yes","no"),"no")</f>
        <v>yes</v>
      </c>
      <c r="U2127" t="str">
        <f>IFERROR(VLOOKUP(F2127,compounds!$A:$B,2,FALSE),"")</f>
        <v/>
      </c>
      <c r="V2127" t="str">
        <f>VLOOKUP(B2127,'volatile collection data'!$O:$P,2,FALSE)</f>
        <v>02.may.22 28</v>
      </c>
    </row>
    <row r="2128" spans="1:22" x14ac:dyDescent="0.2">
      <c r="A2128" t="s">
        <v>366</v>
      </c>
      <c r="B2128" s="1" t="str">
        <f t="shared" si="200"/>
        <v>2E</v>
      </c>
      <c r="C2128">
        <v>17.690999999999999</v>
      </c>
      <c r="D2128">
        <f t="shared" si="198"/>
        <v>17.690000000000001</v>
      </c>
      <c r="E2128">
        <f>VLOOKUP(D2128,'Peak Combiner'!$A$5:$D$4980,4,FALSE)</f>
        <v>17.690000000000001</v>
      </c>
      <c r="F2128">
        <f>IFERROR(VLOOKUP(D2128,rt_comb!$A:$B,2,FALSE),D2128)</f>
        <v>17.690000000000001</v>
      </c>
      <c r="G2128">
        <v>7541815</v>
      </c>
      <c r="H2128">
        <f>SUMIFS($G:$G,$E:$E,18.51,'RAW2'!$A:$A,'RAW2'!A2128)</f>
        <v>28636314</v>
      </c>
      <c r="I2128" s="1" t="str">
        <f>VLOOKUP(A2128,'volatile collection data'!$G$6:$H$69,2,FALSE)</f>
        <v>E</v>
      </c>
      <c r="J2128" s="1">
        <f>VLOOKUP(A2128,'volatile collection data'!$G$6:$I$69,3,FALSE)</f>
        <v>2</v>
      </c>
      <c r="K2128" s="1" t="str">
        <f>VLOOKUP(A2128,'volatile collection data'!$G$6:$N$69,8,FALSE)</f>
        <v>28A</v>
      </c>
      <c r="L2128" s="1">
        <f>VLOOKUP(A2128,'volatile collection data'!$G$6:$J$69,4,FALSE)</f>
        <v>5.38</v>
      </c>
      <c r="M2128" s="1">
        <f>VLOOKUP($A2128,'volatile collection data'!$G$6:$M$69,6,FALSE)</f>
        <v>14</v>
      </c>
      <c r="N2128" s="1">
        <f>VLOOKUP($A2128,'volatile collection data'!$G$6:$M$69,7,FALSE)</f>
        <v>5.38</v>
      </c>
      <c r="O2128" s="1">
        <f>VLOOKUP(A2128,'volatile collection data'!$G$6:$K$69,5,FALSE)</f>
        <v>1</v>
      </c>
      <c r="P2128" s="1" t="str">
        <f t="shared" si="201"/>
        <v>2E</v>
      </c>
      <c r="Q2128">
        <f t="shared" si="199"/>
        <v>0.24476340590523959</v>
      </c>
      <c r="R2128" t="str">
        <f t="shared" si="202"/>
        <v>28A_1-E&amp;5.38%5.38@14</v>
      </c>
      <c r="S2128" t="str">
        <f t="shared" si="203"/>
        <v>2E-28A-VCS-Loc-22</v>
      </c>
      <c r="T2128" t="str">
        <f>IFERROR(IF(VLOOKUP(S2128,Bad!$A:$A,1,FALSE)='RAW2'!S2128,"yes","no"),"no")</f>
        <v>yes</v>
      </c>
      <c r="U2128" t="str">
        <f>IFERROR(VLOOKUP(F2128,compounds!$A:$B,2,FALSE),"")</f>
        <v/>
      </c>
      <c r="V2128" t="str">
        <f>VLOOKUP(B2128,'volatile collection data'!$O:$P,2,FALSE)</f>
        <v>02.may.22 28</v>
      </c>
    </row>
    <row r="2129" spans="1:22" x14ac:dyDescent="0.2">
      <c r="A2129" t="s">
        <v>366</v>
      </c>
      <c r="B2129" s="1" t="str">
        <f t="shared" si="200"/>
        <v>2E</v>
      </c>
      <c r="C2129">
        <v>17.794</v>
      </c>
      <c r="D2129">
        <f t="shared" si="198"/>
        <v>17.79</v>
      </c>
      <c r="E2129">
        <f>VLOOKUP(D2129,'Peak Combiner'!$A$5:$D$4980,4,FALSE)</f>
        <v>17.79</v>
      </c>
      <c r="F2129">
        <f>IFERROR(VLOOKUP(D2129,rt_comb!$A:$B,2,FALSE),D2129)</f>
        <v>17.79</v>
      </c>
      <c r="G2129">
        <v>2361838</v>
      </c>
      <c r="H2129">
        <f>SUMIFS($G:$G,$E:$E,18.51,'RAW2'!$A:$A,'RAW2'!A2129)</f>
        <v>28636314</v>
      </c>
      <c r="I2129" s="1" t="str">
        <f>VLOOKUP(A2129,'volatile collection data'!$G$6:$H$69,2,FALSE)</f>
        <v>E</v>
      </c>
      <c r="J2129" s="1">
        <f>VLOOKUP(A2129,'volatile collection data'!$G$6:$I$69,3,FALSE)</f>
        <v>2</v>
      </c>
      <c r="K2129" s="1" t="str">
        <f>VLOOKUP(A2129,'volatile collection data'!$G$6:$N$69,8,FALSE)</f>
        <v>28A</v>
      </c>
      <c r="L2129" s="1">
        <f>VLOOKUP(A2129,'volatile collection data'!$G$6:$J$69,4,FALSE)</f>
        <v>5.38</v>
      </c>
      <c r="M2129" s="1">
        <f>VLOOKUP($A2129,'volatile collection data'!$G$6:$M$69,6,FALSE)</f>
        <v>14</v>
      </c>
      <c r="N2129" s="1">
        <f>VLOOKUP($A2129,'volatile collection data'!$G$6:$M$69,7,FALSE)</f>
        <v>5.38</v>
      </c>
      <c r="O2129" s="1">
        <f>VLOOKUP(A2129,'volatile collection data'!$G$6:$K$69,5,FALSE)</f>
        <v>1</v>
      </c>
      <c r="P2129" s="1" t="str">
        <f t="shared" si="201"/>
        <v>2E</v>
      </c>
      <c r="Q2129">
        <f t="shared" si="199"/>
        <v>7.6651510687602287E-2</v>
      </c>
      <c r="R2129" t="str">
        <f t="shared" si="202"/>
        <v>28A_1-E&amp;5.38%5.38@14</v>
      </c>
      <c r="S2129" t="str">
        <f t="shared" si="203"/>
        <v>2E-28A-VCS-Loc-22</v>
      </c>
      <c r="T2129" t="str">
        <f>IFERROR(IF(VLOOKUP(S2129,Bad!$A:$A,1,FALSE)='RAW2'!S2129,"yes","no"),"no")</f>
        <v>yes</v>
      </c>
      <c r="U2129" t="str">
        <f>IFERROR(VLOOKUP(F2129,compounds!$A:$B,2,FALSE),"")</f>
        <v/>
      </c>
      <c r="V2129" t="str">
        <f>VLOOKUP(B2129,'volatile collection data'!$O:$P,2,FALSE)</f>
        <v>02.may.22 28</v>
      </c>
    </row>
    <row r="2130" spans="1:22" x14ac:dyDescent="0.2">
      <c r="A2130" t="s">
        <v>366</v>
      </c>
      <c r="B2130" s="1" t="str">
        <f t="shared" si="200"/>
        <v>2E</v>
      </c>
      <c r="C2130">
        <v>17.832000000000001</v>
      </c>
      <c r="D2130">
        <f t="shared" si="198"/>
        <v>17.829999999999998</v>
      </c>
      <c r="E2130">
        <f>VLOOKUP(D2130,'Peak Combiner'!$A$5:$D$4980,4,FALSE)</f>
        <v>17.82</v>
      </c>
      <c r="F2130">
        <f>IFERROR(VLOOKUP(D2130,rt_comb!$A:$B,2,FALSE),D2130)</f>
        <v>17.829999999999998</v>
      </c>
      <c r="G2130">
        <v>1285335</v>
      </c>
      <c r="H2130">
        <f>SUMIFS($G:$G,$E:$E,18.51,'RAW2'!$A:$A,'RAW2'!A2130)</f>
        <v>28636314</v>
      </c>
      <c r="I2130" s="1" t="str">
        <f>VLOOKUP(A2130,'volatile collection data'!$G$6:$H$69,2,FALSE)</f>
        <v>E</v>
      </c>
      <c r="J2130" s="1">
        <f>VLOOKUP(A2130,'volatile collection data'!$G$6:$I$69,3,FALSE)</f>
        <v>2</v>
      </c>
      <c r="K2130" s="1" t="str">
        <f>VLOOKUP(A2130,'volatile collection data'!$G$6:$N$69,8,FALSE)</f>
        <v>28A</v>
      </c>
      <c r="L2130" s="1">
        <f>VLOOKUP(A2130,'volatile collection data'!$G$6:$J$69,4,FALSE)</f>
        <v>5.38</v>
      </c>
      <c r="M2130" s="1">
        <f>VLOOKUP($A2130,'volatile collection data'!$G$6:$M$69,6,FALSE)</f>
        <v>14</v>
      </c>
      <c r="N2130" s="1">
        <f>VLOOKUP($A2130,'volatile collection data'!$G$6:$M$69,7,FALSE)</f>
        <v>5.38</v>
      </c>
      <c r="O2130" s="1">
        <f>VLOOKUP(A2130,'volatile collection data'!$G$6:$K$69,5,FALSE)</f>
        <v>1</v>
      </c>
      <c r="P2130" s="1" t="str">
        <f t="shared" si="201"/>
        <v>2E</v>
      </c>
      <c r="Q2130">
        <f t="shared" si="199"/>
        <v>4.1714490786264463E-2</v>
      </c>
      <c r="R2130" t="str">
        <f t="shared" si="202"/>
        <v>28A_1-E&amp;5.38%5.38@14</v>
      </c>
      <c r="S2130" t="str">
        <f t="shared" si="203"/>
        <v>2E-28A-VCS-Loc-22</v>
      </c>
      <c r="T2130" t="str">
        <f>IFERROR(IF(VLOOKUP(S2130,Bad!$A:$A,1,FALSE)='RAW2'!S2130,"yes","no"),"no")</f>
        <v>yes</v>
      </c>
      <c r="U2130" t="str">
        <f>IFERROR(VLOOKUP(F2130,compounds!$A:$B,2,FALSE),"")</f>
        <v/>
      </c>
      <c r="V2130" t="str">
        <f>VLOOKUP(B2130,'volatile collection data'!$O:$P,2,FALSE)</f>
        <v>02.may.22 28</v>
      </c>
    </row>
    <row r="2131" spans="1:22" x14ac:dyDescent="0.2">
      <c r="A2131" t="s">
        <v>366</v>
      </c>
      <c r="B2131" s="1" t="str">
        <f t="shared" si="200"/>
        <v>2E</v>
      </c>
      <c r="C2131">
        <v>17.898</v>
      </c>
      <c r="D2131">
        <f t="shared" si="198"/>
        <v>17.899999999999999</v>
      </c>
      <c r="E2131">
        <f>VLOOKUP(D2131,'Peak Combiner'!$A$5:$D$4980,4,FALSE)</f>
        <v>17.899999999999999</v>
      </c>
      <c r="F2131">
        <f>IFERROR(VLOOKUP(D2131,rt_comb!$A:$B,2,FALSE),D2131)</f>
        <v>17.899999999999999</v>
      </c>
      <c r="G2131">
        <v>4656387</v>
      </c>
      <c r="H2131">
        <f>SUMIFS($G:$G,$E:$E,18.51,'RAW2'!$A:$A,'RAW2'!A2131)</f>
        <v>28636314</v>
      </c>
      <c r="I2131" s="1" t="str">
        <f>VLOOKUP(A2131,'volatile collection data'!$G$6:$H$69,2,FALSE)</f>
        <v>E</v>
      </c>
      <c r="J2131" s="1">
        <f>VLOOKUP(A2131,'volatile collection data'!$G$6:$I$69,3,FALSE)</f>
        <v>2</v>
      </c>
      <c r="K2131" s="1" t="str">
        <f>VLOOKUP(A2131,'volatile collection data'!$G$6:$N$69,8,FALSE)</f>
        <v>28A</v>
      </c>
      <c r="L2131" s="1">
        <f>VLOOKUP(A2131,'volatile collection data'!$G$6:$J$69,4,FALSE)</f>
        <v>5.38</v>
      </c>
      <c r="M2131" s="1">
        <f>VLOOKUP($A2131,'volatile collection data'!$G$6:$M$69,6,FALSE)</f>
        <v>14</v>
      </c>
      <c r="N2131" s="1">
        <f>VLOOKUP($A2131,'volatile collection data'!$G$6:$M$69,7,FALSE)</f>
        <v>5.38</v>
      </c>
      <c r="O2131" s="1">
        <f>VLOOKUP(A2131,'volatile collection data'!$G$6:$K$69,5,FALSE)</f>
        <v>1</v>
      </c>
      <c r="P2131" s="1" t="str">
        <f t="shared" si="201"/>
        <v>2E</v>
      </c>
      <c r="Q2131">
        <f t="shared" si="199"/>
        <v>0.15111921219665039</v>
      </c>
      <c r="R2131" t="str">
        <f t="shared" si="202"/>
        <v>28A_1-E&amp;5.38%5.38@14</v>
      </c>
      <c r="S2131" t="str">
        <f t="shared" si="203"/>
        <v>2E-28A-VCS-Loc-22</v>
      </c>
      <c r="T2131" t="str">
        <f>IFERROR(IF(VLOOKUP(S2131,Bad!$A:$A,1,FALSE)='RAW2'!S2131,"yes","no"),"no")</f>
        <v>yes</v>
      </c>
      <c r="U2131" t="str">
        <f>IFERROR(VLOOKUP(F2131,compounds!$A:$B,2,FALSE),"")</f>
        <v/>
      </c>
      <c r="V2131" t="str">
        <f>VLOOKUP(B2131,'volatile collection data'!$O:$P,2,FALSE)</f>
        <v>02.may.22 28</v>
      </c>
    </row>
    <row r="2132" spans="1:22" x14ac:dyDescent="0.2">
      <c r="A2132" t="s">
        <v>366</v>
      </c>
      <c r="B2132" s="1" t="str">
        <f t="shared" si="200"/>
        <v>2E</v>
      </c>
      <c r="C2132">
        <v>18.023</v>
      </c>
      <c r="D2132">
        <f t="shared" si="198"/>
        <v>18.02</v>
      </c>
      <c r="E2132">
        <f>VLOOKUP(D2132,'Peak Combiner'!$A$5:$D$4980,4,FALSE)</f>
        <v>18.02</v>
      </c>
      <c r="F2132">
        <f>IFERROR(VLOOKUP(D2132,rt_comb!$A:$B,2,FALSE),D2132)</f>
        <v>18.02</v>
      </c>
      <c r="G2132">
        <v>11324080</v>
      </c>
      <c r="H2132">
        <f>SUMIFS($G:$G,$E:$E,18.51,'RAW2'!$A:$A,'RAW2'!A2132)</f>
        <v>28636314</v>
      </c>
      <c r="I2132" s="1" t="str">
        <f>VLOOKUP(A2132,'volatile collection data'!$G$6:$H$69,2,FALSE)</f>
        <v>E</v>
      </c>
      <c r="J2132" s="1">
        <f>VLOOKUP(A2132,'volatile collection data'!$G$6:$I$69,3,FALSE)</f>
        <v>2</v>
      </c>
      <c r="K2132" s="1" t="str">
        <f>VLOOKUP(A2132,'volatile collection data'!$G$6:$N$69,8,FALSE)</f>
        <v>28A</v>
      </c>
      <c r="L2132" s="1">
        <f>VLOOKUP(A2132,'volatile collection data'!$G$6:$J$69,4,FALSE)</f>
        <v>5.38</v>
      </c>
      <c r="M2132" s="1">
        <f>VLOOKUP($A2132,'volatile collection data'!$G$6:$M$69,6,FALSE)</f>
        <v>14</v>
      </c>
      <c r="N2132" s="1">
        <f>VLOOKUP($A2132,'volatile collection data'!$G$6:$M$69,7,FALSE)</f>
        <v>5.38</v>
      </c>
      <c r="O2132" s="1">
        <f>VLOOKUP(A2132,'volatile collection data'!$G$6:$K$69,5,FALSE)</f>
        <v>1</v>
      </c>
      <c r="P2132" s="1" t="str">
        <f t="shared" si="201"/>
        <v>2E</v>
      </c>
      <c r="Q2132">
        <f t="shared" si="199"/>
        <v>0.36751370718366944</v>
      </c>
      <c r="R2132" t="str">
        <f t="shared" si="202"/>
        <v>28A_1-E&amp;5.38%5.38@14</v>
      </c>
      <c r="S2132" t="str">
        <f t="shared" si="203"/>
        <v>2E-28A-VCS-Loc-22</v>
      </c>
      <c r="T2132" t="str">
        <f>IFERROR(IF(VLOOKUP(S2132,Bad!$A:$A,1,FALSE)='RAW2'!S2132,"yes","no"),"no")</f>
        <v>yes</v>
      </c>
      <c r="U2132" t="str">
        <f>IFERROR(VLOOKUP(F2132,compounds!$A:$B,2,FALSE),"")</f>
        <v/>
      </c>
      <c r="V2132" t="str">
        <f>VLOOKUP(B2132,'volatile collection data'!$O:$P,2,FALSE)</f>
        <v>02.may.22 28</v>
      </c>
    </row>
    <row r="2133" spans="1:22" x14ac:dyDescent="0.2">
      <c r="A2133" t="s">
        <v>366</v>
      </c>
      <c r="B2133" s="1" t="str">
        <f t="shared" si="200"/>
        <v>2E</v>
      </c>
      <c r="C2133">
        <v>18.145</v>
      </c>
      <c r="D2133">
        <f t="shared" si="198"/>
        <v>18.149999999999999</v>
      </c>
      <c r="E2133">
        <f>VLOOKUP(D2133,'Peak Combiner'!$A$5:$D$4980,4,FALSE)</f>
        <v>18.149999999999999</v>
      </c>
      <c r="F2133">
        <f>IFERROR(VLOOKUP(D2133,rt_comb!$A:$B,2,FALSE),D2133)</f>
        <v>18.149999999999999</v>
      </c>
      <c r="G2133">
        <v>5297861</v>
      </c>
      <c r="H2133">
        <f>SUMIFS($G:$G,$E:$E,18.51,'RAW2'!$A:$A,'RAW2'!A2133)</f>
        <v>28636314</v>
      </c>
      <c r="I2133" s="1" t="str">
        <f>VLOOKUP(A2133,'volatile collection data'!$G$6:$H$69,2,FALSE)</f>
        <v>E</v>
      </c>
      <c r="J2133" s="1">
        <f>VLOOKUP(A2133,'volatile collection data'!$G$6:$I$69,3,FALSE)</f>
        <v>2</v>
      </c>
      <c r="K2133" s="1" t="str">
        <f>VLOOKUP(A2133,'volatile collection data'!$G$6:$N$69,8,FALSE)</f>
        <v>28A</v>
      </c>
      <c r="L2133" s="1">
        <f>VLOOKUP(A2133,'volatile collection data'!$G$6:$J$69,4,FALSE)</f>
        <v>5.38</v>
      </c>
      <c r="M2133" s="1">
        <f>VLOOKUP($A2133,'volatile collection data'!$G$6:$M$69,6,FALSE)</f>
        <v>14</v>
      </c>
      <c r="N2133" s="1">
        <f>VLOOKUP($A2133,'volatile collection data'!$G$6:$M$69,7,FALSE)</f>
        <v>5.38</v>
      </c>
      <c r="O2133" s="1">
        <f>VLOOKUP(A2133,'volatile collection data'!$G$6:$K$69,5,FALSE)</f>
        <v>1</v>
      </c>
      <c r="P2133" s="1" t="str">
        <f t="shared" si="201"/>
        <v>2E</v>
      </c>
      <c r="Q2133">
        <f t="shared" si="199"/>
        <v>0.17193772352842632</v>
      </c>
      <c r="R2133" t="str">
        <f t="shared" si="202"/>
        <v>28A_1-E&amp;5.38%5.38@14</v>
      </c>
      <c r="S2133" t="str">
        <f t="shared" si="203"/>
        <v>2E-28A-VCS-Loc-22</v>
      </c>
      <c r="T2133" t="str">
        <f>IFERROR(IF(VLOOKUP(S2133,Bad!$A:$A,1,FALSE)='RAW2'!S2133,"yes","no"),"no")</f>
        <v>yes</v>
      </c>
      <c r="U2133" t="str">
        <f>IFERROR(VLOOKUP(F2133,compounds!$A:$B,2,FALSE),"")</f>
        <v/>
      </c>
      <c r="V2133" t="str">
        <f>VLOOKUP(B2133,'volatile collection data'!$O:$P,2,FALSE)</f>
        <v>02.may.22 28</v>
      </c>
    </row>
    <row r="2134" spans="1:22" x14ac:dyDescent="0.2">
      <c r="A2134" t="s">
        <v>366</v>
      </c>
      <c r="B2134" s="1" t="str">
        <f t="shared" si="200"/>
        <v>2E</v>
      </c>
      <c r="C2134">
        <v>18.206</v>
      </c>
      <c r="D2134">
        <f t="shared" si="198"/>
        <v>18.21</v>
      </c>
      <c r="E2134">
        <f>VLOOKUP(D2134,'Peak Combiner'!$A$5:$D$4980,4,FALSE)</f>
        <v>18.21</v>
      </c>
      <c r="F2134">
        <f>IFERROR(VLOOKUP(D2134,rt_comb!$A:$B,2,FALSE),D2134)</f>
        <v>18.21</v>
      </c>
      <c r="G2134">
        <v>13938658</v>
      </c>
      <c r="H2134">
        <f>SUMIFS($G:$G,$E:$E,18.51,'RAW2'!$A:$A,'RAW2'!A2134)</f>
        <v>28636314</v>
      </c>
      <c r="I2134" s="1" t="str">
        <f>VLOOKUP(A2134,'volatile collection data'!$G$6:$H$69,2,FALSE)</f>
        <v>E</v>
      </c>
      <c r="J2134" s="1">
        <f>VLOOKUP(A2134,'volatile collection data'!$G$6:$I$69,3,FALSE)</f>
        <v>2</v>
      </c>
      <c r="K2134" s="1" t="str">
        <f>VLOOKUP(A2134,'volatile collection data'!$G$6:$N$69,8,FALSE)</f>
        <v>28A</v>
      </c>
      <c r="L2134" s="1">
        <f>VLOOKUP(A2134,'volatile collection data'!$G$6:$J$69,4,FALSE)</f>
        <v>5.38</v>
      </c>
      <c r="M2134" s="1">
        <f>VLOOKUP($A2134,'volatile collection data'!$G$6:$M$69,6,FALSE)</f>
        <v>14</v>
      </c>
      <c r="N2134" s="1">
        <f>VLOOKUP($A2134,'volatile collection data'!$G$6:$M$69,7,FALSE)</f>
        <v>5.38</v>
      </c>
      <c r="O2134" s="1">
        <f>VLOOKUP(A2134,'volatile collection data'!$G$6:$K$69,5,FALSE)</f>
        <v>1</v>
      </c>
      <c r="P2134" s="1" t="str">
        <f t="shared" si="201"/>
        <v>2E</v>
      </c>
      <c r="Q2134">
        <f t="shared" si="199"/>
        <v>0.45236768680063294</v>
      </c>
      <c r="R2134" t="str">
        <f t="shared" si="202"/>
        <v>28A_1-E&amp;5.38%5.38@14</v>
      </c>
      <c r="S2134" t="str">
        <f t="shared" si="203"/>
        <v>2E-28A-VCS-Loc-22</v>
      </c>
      <c r="T2134" t="str">
        <f>IFERROR(IF(VLOOKUP(S2134,Bad!$A:$A,1,FALSE)='RAW2'!S2134,"yes","no"),"no")</f>
        <v>yes</v>
      </c>
      <c r="U2134" t="str">
        <f>IFERROR(VLOOKUP(F2134,compounds!$A:$B,2,FALSE),"")</f>
        <v/>
      </c>
      <c r="V2134" t="str">
        <f>VLOOKUP(B2134,'volatile collection data'!$O:$P,2,FALSE)</f>
        <v>02.may.22 28</v>
      </c>
    </row>
    <row r="2135" spans="1:22" x14ac:dyDescent="0.2">
      <c r="A2135" t="s">
        <v>366</v>
      </c>
      <c r="B2135" s="1" t="str">
        <f t="shared" si="200"/>
        <v>2E</v>
      </c>
      <c r="C2135">
        <v>18.390999999999998</v>
      </c>
      <c r="D2135">
        <f t="shared" si="198"/>
        <v>18.39</v>
      </c>
      <c r="E2135">
        <f>VLOOKUP(D2135,'Peak Combiner'!$A$5:$D$4980,4,FALSE)</f>
        <v>18.39</v>
      </c>
      <c r="F2135">
        <f>IFERROR(VLOOKUP(D2135,rt_comb!$A:$B,2,FALSE),D2135)</f>
        <v>18.39</v>
      </c>
      <c r="G2135">
        <v>10974947</v>
      </c>
      <c r="H2135">
        <f>SUMIFS($G:$G,$E:$E,18.51,'RAW2'!$A:$A,'RAW2'!A2135)</f>
        <v>28636314</v>
      </c>
      <c r="I2135" s="1" t="str">
        <f>VLOOKUP(A2135,'volatile collection data'!$G$6:$H$69,2,FALSE)</f>
        <v>E</v>
      </c>
      <c r="J2135" s="1">
        <f>VLOOKUP(A2135,'volatile collection data'!$G$6:$I$69,3,FALSE)</f>
        <v>2</v>
      </c>
      <c r="K2135" s="1" t="str">
        <f>VLOOKUP(A2135,'volatile collection data'!$G$6:$N$69,8,FALSE)</f>
        <v>28A</v>
      </c>
      <c r="L2135" s="1">
        <f>VLOOKUP(A2135,'volatile collection data'!$G$6:$J$69,4,FALSE)</f>
        <v>5.38</v>
      </c>
      <c r="M2135" s="1">
        <f>VLOOKUP($A2135,'volatile collection data'!$G$6:$M$69,6,FALSE)</f>
        <v>14</v>
      </c>
      <c r="N2135" s="1">
        <f>VLOOKUP($A2135,'volatile collection data'!$G$6:$M$69,7,FALSE)</f>
        <v>5.38</v>
      </c>
      <c r="O2135" s="1">
        <f>VLOOKUP(A2135,'volatile collection data'!$G$6:$K$69,5,FALSE)</f>
        <v>1</v>
      </c>
      <c r="P2135" s="1" t="str">
        <f t="shared" si="201"/>
        <v>2E</v>
      </c>
      <c r="Q2135">
        <f t="shared" si="199"/>
        <v>0.35618288268135606</v>
      </c>
      <c r="R2135" t="str">
        <f t="shared" si="202"/>
        <v>28A_1-E&amp;5.38%5.38@14</v>
      </c>
      <c r="S2135" t="str">
        <f t="shared" si="203"/>
        <v>2E-28A-VCS-Loc-22</v>
      </c>
      <c r="T2135" t="str">
        <f>IFERROR(IF(VLOOKUP(S2135,Bad!$A:$A,1,FALSE)='RAW2'!S2135,"yes","no"),"no")</f>
        <v>yes</v>
      </c>
      <c r="U2135" t="str">
        <f>IFERROR(VLOOKUP(F2135,compounds!$A:$B,2,FALSE),"")</f>
        <v/>
      </c>
      <c r="V2135" t="str">
        <f>VLOOKUP(B2135,'volatile collection data'!$O:$P,2,FALSE)</f>
        <v>02.may.22 28</v>
      </c>
    </row>
    <row r="2136" spans="1:22" x14ac:dyDescent="0.2">
      <c r="A2136" t="s">
        <v>366</v>
      </c>
      <c r="B2136" s="1" t="str">
        <f t="shared" si="200"/>
        <v>2E</v>
      </c>
      <c r="C2136">
        <v>18.513000000000002</v>
      </c>
      <c r="D2136">
        <f t="shared" si="198"/>
        <v>18.510000000000002</v>
      </c>
      <c r="E2136">
        <f>VLOOKUP(D2136,'Peak Combiner'!$A$5:$D$4980,4,FALSE)</f>
        <v>18.510000000000002</v>
      </c>
      <c r="F2136">
        <f>IFERROR(VLOOKUP(D2136,rt_comb!$A:$B,2,FALSE),D2136)</f>
        <v>18.52</v>
      </c>
      <c r="G2136">
        <v>28636314</v>
      </c>
      <c r="H2136">
        <f>SUMIFS($G:$G,$E:$E,18.51,'RAW2'!$A:$A,'RAW2'!A2136)</f>
        <v>28636314</v>
      </c>
      <c r="I2136" s="1" t="str">
        <f>VLOOKUP(A2136,'volatile collection data'!$G$6:$H$69,2,FALSE)</f>
        <v>E</v>
      </c>
      <c r="J2136" s="1">
        <f>VLOOKUP(A2136,'volatile collection data'!$G$6:$I$69,3,FALSE)</f>
        <v>2</v>
      </c>
      <c r="K2136" s="1" t="str">
        <f>VLOOKUP(A2136,'volatile collection data'!$G$6:$N$69,8,FALSE)</f>
        <v>28A</v>
      </c>
      <c r="L2136" s="1">
        <f>VLOOKUP(A2136,'volatile collection data'!$G$6:$J$69,4,FALSE)</f>
        <v>5.38</v>
      </c>
      <c r="M2136" s="1">
        <f>VLOOKUP($A2136,'volatile collection data'!$G$6:$M$69,6,FALSE)</f>
        <v>14</v>
      </c>
      <c r="N2136" s="1">
        <f>VLOOKUP($A2136,'volatile collection data'!$G$6:$M$69,7,FALSE)</f>
        <v>5.38</v>
      </c>
      <c r="O2136" s="1">
        <f>VLOOKUP(A2136,'volatile collection data'!$G$6:$K$69,5,FALSE)</f>
        <v>1</v>
      </c>
      <c r="P2136" s="1" t="str">
        <f t="shared" si="201"/>
        <v>2E</v>
      </c>
      <c r="Q2136">
        <f t="shared" si="199"/>
        <v>0.92936802973977695</v>
      </c>
      <c r="R2136" t="str">
        <f t="shared" si="202"/>
        <v>28A_1-E&amp;5.38%5.38@14</v>
      </c>
      <c r="S2136" t="str">
        <f t="shared" si="203"/>
        <v>2E-28A-VCS-Loc-22</v>
      </c>
      <c r="T2136" t="str">
        <f>IFERROR(IF(VLOOKUP(S2136,Bad!$A:$A,1,FALSE)='RAW2'!S2136,"yes","no"),"no")</f>
        <v>yes</v>
      </c>
      <c r="U2136" t="str">
        <f>IFERROR(VLOOKUP(F2136,compounds!$A:$B,2,FALSE),"")</f>
        <v>standard</v>
      </c>
      <c r="V2136" t="str">
        <f>VLOOKUP(B2136,'volatile collection data'!$O:$P,2,FALSE)</f>
        <v>02.may.22 28</v>
      </c>
    </row>
    <row r="2137" spans="1:22" x14ac:dyDescent="0.2">
      <c r="A2137" t="s">
        <v>366</v>
      </c>
      <c r="B2137" s="1" t="str">
        <f t="shared" si="200"/>
        <v>2E</v>
      </c>
      <c r="C2137">
        <v>18.611000000000001</v>
      </c>
      <c r="D2137">
        <f t="shared" si="198"/>
        <v>18.61</v>
      </c>
      <c r="E2137">
        <f>VLOOKUP(D2137,'Peak Combiner'!$A$5:$D$4980,4,FALSE)</f>
        <v>18.61</v>
      </c>
      <c r="F2137">
        <f>IFERROR(VLOOKUP(D2137,rt_comb!$A:$B,2,FALSE),D2137)</f>
        <v>18.61</v>
      </c>
      <c r="G2137">
        <v>10886538</v>
      </c>
      <c r="H2137">
        <f>SUMIFS($G:$G,$E:$E,18.51,'RAW2'!$A:$A,'RAW2'!A2137)</f>
        <v>28636314</v>
      </c>
      <c r="I2137" s="1" t="str">
        <f>VLOOKUP(A2137,'volatile collection data'!$G$6:$H$69,2,FALSE)</f>
        <v>E</v>
      </c>
      <c r="J2137" s="1">
        <f>VLOOKUP(A2137,'volatile collection data'!$G$6:$I$69,3,FALSE)</f>
        <v>2</v>
      </c>
      <c r="K2137" s="1" t="str">
        <f>VLOOKUP(A2137,'volatile collection data'!$G$6:$N$69,8,FALSE)</f>
        <v>28A</v>
      </c>
      <c r="L2137" s="1">
        <f>VLOOKUP(A2137,'volatile collection data'!$G$6:$J$69,4,FALSE)</f>
        <v>5.38</v>
      </c>
      <c r="M2137" s="1">
        <f>VLOOKUP($A2137,'volatile collection data'!$G$6:$M$69,6,FALSE)</f>
        <v>14</v>
      </c>
      <c r="N2137" s="1">
        <f>VLOOKUP($A2137,'volatile collection data'!$G$6:$M$69,7,FALSE)</f>
        <v>5.38</v>
      </c>
      <c r="O2137" s="1">
        <f>VLOOKUP(A2137,'volatile collection data'!$G$6:$K$69,5,FALSE)</f>
        <v>1</v>
      </c>
      <c r="P2137" s="1" t="str">
        <f t="shared" si="201"/>
        <v>2E</v>
      </c>
      <c r="Q2137">
        <f t="shared" si="199"/>
        <v>0.35331364126497605</v>
      </c>
      <c r="R2137" t="str">
        <f t="shared" si="202"/>
        <v>28A_1-E&amp;5.38%5.38@14</v>
      </c>
      <c r="S2137" t="str">
        <f t="shared" si="203"/>
        <v>2E-28A-VCS-Loc-22</v>
      </c>
      <c r="T2137" t="str">
        <f>IFERROR(IF(VLOOKUP(S2137,Bad!$A:$A,1,FALSE)='RAW2'!S2137,"yes","no"),"no")</f>
        <v>yes</v>
      </c>
      <c r="U2137" t="str">
        <f>IFERROR(VLOOKUP(F2137,compounds!$A:$B,2,FALSE),"")</f>
        <v/>
      </c>
      <c r="V2137" t="str">
        <f>VLOOKUP(B2137,'volatile collection data'!$O:$P,2,FALSE)</f>
        <v>02.may.22 28</v>
      </c>
    </row>
    <row r="2138" spans="1:22" x14ac:dyDescent="0.2">
      <c r="A2138" t="s">
        <v>366</v>
      </c>
      <c r="B2138" s="1" t="str">
        <f t="shared" si="200"/>
        <v>2E</v>
      </c>
      <c r="C2138">
        <v>18.759</v>
      </c>
      <c r="D2138">
        <f t="shared" si="198"/>
        <v>18.760000000000002</v>
      </c>
      <c r="E2138">
        <f>VLOOKUP(D2138,'Peak Combiner'!$A$5:$D$4980,4,FALSE)</f>
        <v>18.760000000000002</v>
      </c>
      <c r="F2138">
        <f>IFERROR(VLOOKUP(D2138,rt_comb!$A:$B,2,FALSE),D2138)</f>
        <v>18.760000000000002</v>
      </c>
      <c r="G2138">
        <v>35655801</v>
      </c>
      <c r="H2138">
        <f>SUMIFS($G:$G,$E:$E,18.51,'RAW2'!$A:$A,'RAW2'!A2138)</f>
        <v>28636314</v>
      </c>
      <c r="I2138" s="1" t="str">
        <f>VLOOKUP(A2138,'volatile collection data'!$G$6:$H$69,2,FALSE)</f>
        <v>E</v>
      </c>
      <c r="J2138" s="1">
        <f>VLOOKUP(A2138,'volatile collection data'!$G$6:$I$69,3,FALSE)</f>
        <v>2</v>
      </c>
      <c r="K2138" s="1" t="str">
        <f>VLOOKUP(A2138,'volatile collection data'!$G$6:$N$69,8,FALSE)</f>
        <v>28A</v>
      </c>
      <c r="L2138" s="1">
        <f>VLOOKUP(A2138,'volatile collection data'!$G$6:$J$69,4,FALSE)</f>
        <v>5.38</v>
      </c>
      <c r="M2138" s="1">
        <f>VLOOKUP($A2138,'volatile collection data'!$G$6:$M$69,6,FALSE)</f>
        <v>14</v>
      </c>
      <c r="N2138" s="1">
        <f>VLOOKUP($A2138,'volatile collection data'!$G$6:$M$69,7,FALSE)</f>
        <v>5.38</v>
      </c>
      <c r="O2138" s="1">
        <f>VLOOKUP(A2138,'volatile collection data'!$G$6:$K$69,5,FALSE)</f>
        <v>1</v>
      </c>
      <c r="P2138" s="1" t="str">
        <f t="shared" si="201"/>
        <v>2E</v>
      </c>
      <c r="Q2138">
        <f t="shared" si="199"/>
        <v>1.1571797097965739</v>
      </c>
      <c r="R2138" t="str">
        <f t="shared" si="202"/>
        <v>28A_1-E&amp;5.38%5.38@14</v>
      </c>
      <c r="S2138" t="str">
        <f t="shared" si="203"/>
        <v>2E-28A-VCS-Loc-22</v>
      </c>
      <c r="T2138" t="str">
        <f>IFERROR(IF(VLOOKUP(S2138,Bad!$A:$A,1,FALSE)='RAW2'!S2138,"yes","no"),"no")</f>
        <v>yes</v>
      </c>
      <c r="U2138" t="str">
        <f>IFERROR(VLOOKUP(F2138,compounds!$A:$B,2,FALSE),"")</f>
        <v/>
      </c>
      <c r="V2138" t="str">
        <f>VLOOKUP(B2138,'volatile collection data'!$O:$P,2,FALSE)</f>
        <v>02.may.22 28</v>
      </c>
    </row>
    <row r="2139" spans="1:22" x14ac:dyDescent="0.2">
      <c r="A2139" t="s">
        <v>366</v>
      </c>
      <c r="B2139" s="1" t="str">
        <f t="shared" si="200"/>
        <v>2E</v>
      </c>
      <c r="C2139">
        <v>18.888999999999999</v>
      </c>
      <c r="D2139">
        <f t="shared" si="198"/>
        <v>18.89</v>
      </c>
      <c r="E2139">
        <f>VLOOKUP(D2139,'Peak Combiner'!$A$5:$D$4980,4,FALSE)</f>
        <v>18.89</v>
      </c>
      <c r="F2139">
        <f>IFERROR(VLOOKUP(D2139,rt_comb!$A:$B,2,FALSE),D2139)</f>
        <v>18.89</v>
      </c>
      <c r="G2139">
        <v>46598283</v>
      </c>
      <c r="H2139">
        <f>SUMIFS($G:$G,$E:$E,18.51,'RAW2'!$A:$A,'RAW2'!A2139)</f>
        <v>28636314</v>
      </c>
      <c r="I2139" s="1" t="str">
        <f>VLOOKUP(A2139,'volatile collection data'!$G$6:$H$69,2,FALSE)</f>
        <v>E</v>
      </c>
      <c r="J2139" s="1">
        <f>VLOOKUP(A2139,'volatile collection data'!$G$6:$I$69,3,FALSE)</f>
        <v>2</v>
      </c>
      <c r="K2139" s="1" t="str">
        <f>VLOOKUP(A2139,'volatile collection data'!$G$6:$N$69,8,FALSE)</f>
        <v>28A</v>
      </c>
      <c r="L2139" s="1">
        <f>VLOOKUP(A2139,'volatile collection data'!$G$6:$J$69,4,FALSE)</f>
        <v>5.38</v>
      </c>
      <c r="M2139" s="1">
        <f>VLOOKUP($A2139,'volatile collection data'!$G$6:$M$69,6,FALSE)</f>
        <v>14</v>
      </c>
      <c r="N2139" s="1">
        <f>VLOOKUP($A2139,'volatile collection data'!$G$6:$M$69,7,FALSE)</f>
        <v>5.38</v>
      </c>
      <c r="O2139" s="1">
        <f>VLOOKUP(A2139,'volatile collection data'!$G$6:$K$69,5,FALSE)</f>
        <v>1</v>
      </c>
      <c r="P2139" s="1" t="str">
        <f t="shared" si="201"/>
        <v>2E</v>
      </c>
      <c r="Q2139">
        <f t="shared" si="199"/>
        <v>1.5123089675915182</v>
      </c>
      <c r="R2139" t="str">
        <f t="shared" si="202"/>
        <v>28A_1-E&amp;5.38%5.38@14</v>
      </c>
      <c r="S2139" t="str">
        <f t="shared" si="203"/>
        <v>2E-28A-VCS-Loc-22</v>
      </c>
      <c r="T2139" t="str">
        <f>IFERROR(IF(VLOOKUP(S2139,Bad!$A:$A,1,FALSE)='RAW2'!S2139,"yes","no"),"no")</f>
        <v>yes</v>
      </c>
      <c r="U2139" t="str">
        <f>IFERROR(VLOOKUP(F2139,compounds!$A:$B,2,FALSE),"")</f>
        <v/>
      </c>
      <c r="V2139" t="str">
        <f>VLOOKUP(B2139,'volatile collection data'!$O:$P,2,FALSE)</f>
        <v>02.may.22 28</v>
      </c>
    </row>
    <row r="2140" spans="1:22" x14ac:dyDescent="0.2">
      <c r="A2140" t="s">
        <v>366</v>
      </c>
      <c r="B2140" s="1" t="str">
        <f t="shared" si="200"/>
        <v>2E</v>
      </c>
      <c r="C2140">
        <v>18.959</v>
      </c>
      <c r="D2140">
        <f t="shared" si="198"/>
        <v>18.96</v>
      </c>
      <c r="E2140">
        <f>VLOOKUP(D2140,'Peak Combiner'!$A$5:$D$4980,4,FALSE)</f>
        <v>18.96</v>
      </c>
      <c r="F2140">
        <f>IFERROR(VLOOKUP(D2140,rt_comb!$A:$B,2,FALSE),D2140)</f>
        <v>18.96</v>
      </c>
      <c r="G2140">
        <v>31480465</v>
      </c>
      <c r="H2140">
        <f>SUMIFS($G:$G,$E:$E,18.51,'RAW2'!$A:$A,'RAW2'!A2140)</f>
        <v>28636314</v>
      </c>
      <c r="I2140" s="1" t="str">
        <f>VLOOKUP(A2140,'volatile collection data'!$G$6:$H$69,2,FALSE)</f>
        <v>E</v>
      </c>
      <c r="J2140" s="1">
        <f>VLOOKUP(A2140,'volatile collection data'!$G$6:$I$69,3,FALSE)</f>
        <v>2</v>
      </c>
      <c r="K2140" s="1" t="str">
        <f>VLOOKUP(A2140,'volatile collection data'!$G$6:$N$69,8,FALSE)</f>
        <v>28A</v>
      </c>
      <c r="L2140" s="1">
        <f>VLOOKUP(A2140,'volatile collection data'!$G$6:$J$69,4,FALSE)</f>
        <v>5.38</v>
      </c>
      <c r="M2140" s="1">
        <f>VLOOKUP($A2140,'volatile collection data'!$G$6:$M$69,6,FALSE)</f>
        <v>14</v>
      </c>
      <c r="N2140" s="1">
        <f>VLOOKUP($A2140,'volatile collection data'!$G$6:$M$69,7,FALSE)</f>
        <v>5.38</v>
      </c>
      <c r="O2140" s="1">
        <f>VLOOKUP(A2140,'volatile collection data'!$G$6:$K$69,5,FALSE)</f>
        <v>1</v>
      </c>
      <c r="P2140" s="1" t="str">
        <f t="shared" si="201"/>
        <v>2E</v>
      </c>
      <c r="Q2140">
        <f t="shared" si="199"/>
        <v>1.0216726123460584</v>
      </c>
      <c r="R2140" t="str">
        <f t="shared" si="202"/>
        <v>28A_1-E&amp;5.38%5.38@14</v>
      </c>
      <c r="S2140" t="str">
        <f t="shared" si="203"/>
        <v>2E-28A-VCS-Loc-22</v>
      </c>
      <c r="T2140" t="str">
        <f>IFERROR(IF(VLOOKUP(S2140,Bad!$A:$A,1,FALSE)='RAW2'!S2140,"yes","no"),"no")</f>
        <v>yes</v>
      </c>
      <c r="U2140" t="str">
        <f>IFERROR(VLOOKUP(F2140,compounds!$A:$B,2,FALSE),"")</f>
        <v/>
      </c>
      <c r="V2140" t="str">
        <f>VLOOKUP(B2140,'volatile collection data'!$O:$P,2,FALSE)</f>
        <v>02.may.22 28</v>
      </c>
    </row>
    <row r="2141" spans="1:22" x14ac:dyDescent="0.2">
      <c r="A2141" t="s">
        <v>366</v>
      </c>
      <c r="B2141" s="1" t="str">
        <f t="shared" si="200"/>
        <v>2E</v>
      </c>
      <c r="C2141">
        <v>19.106000000000002</v>
      </c>
      <c r="D2141">
        <f t="shared" si="198"/>
        <v>19.11</v>
      </c>
      <c r="E2141">
        <f>VLOOKUP(D2141,'Peak Combiner'!$A$5:$D$4980,4,FALSE)</f>
        <v>19.100000000000001</v>
      </c>
      <c r="F2141">
        <f>IFERROR(VLOOKUP(D2141,rt_comb!$A:$B,2,FALSE),D2141)</f>
        <v>19.11</v>
      </c>
      <c r="G2141">
        <v>63598989</v>
      </c>
      <c r="H2141">
        <f>SUMIFS($G:$G,$E:$E,18.51,'RAW2'!$A:$A,'RAW2'!A2141)</f>
        <v>28636314</v>
      </c>
      <c r="I2141" s="1" t="str">
        <f>VLOOKUP(A2141,'volatile collection data'!$G$6:$H$69,2,FALSE)</f>
        <v>E</v>
      </c>
      <c r="J2141" s="1">
        <f>VLOOKUP(A2141,'volatile collection data'!$G$6:$I$69,3,FALSE)</f>
        <v>2</v>
      </c>
      <c r="K2141" s="1" t="str">
        <f>VLOOKUP(A2141,'volatile collection data'!$G$6:$N$69,8,FALSE)</f>
        <v>28A</v>
      </c>
      <c r="L2141" s="1">
        <f>VLOOKUP(A2141,'volatile collection data'!$G$6:$J$69,4,FALSE)</f>
        <v>5.38</v>
      </c>
      <c r="M2141" s="1">
        <f>VLOOKUP($A2141,'volatile collection data'!$G$6:$M$69,6,FALSE)</f>
        <v>14</v>
      </c>
      <c r="N2141" s="1">
        <f>VLOOKUP($A2141,'volatile collection data'!$G$6:$M$69,7,FALSE)</f>
        <v>5.38</v>
      </c>
      <c r="O2141" s="1">
        <f>VLOOKUP(A2141,'volatile collection data'!$G$6:$K$69,5,FALSE)</f>
        <v>1</v>
      </c>
      <c r="P2141" s="1" t="str">
        <f t="shared" si="201"/>
        <v>2E</v>
      </c>
      <c r="Q2141">
        <f t="shared" si="199"/>
        <v>2.064052905006271</v>
      </c>
      <c r="R2141" t="str">
        <f t="shared" si="202"/>
        <v>28A_1-E&amp;5.38%5.38@14</v>
      </c>
      <c r="S2141" t="str">
        <f t="shared" si="203"/>
        <v>2E-28A-VCS-Loc-22</v>
      </c>
      <c r="T2141" t="str">
        <f>IFERROR(IF(VLOOKUP(S2141,Bad!$A:$A,1,FALSE)='RAW2'!S2141,"yes","no"),"no")</f>
        <v>yes</v>
      </c>
      <c r="U2141" t="str">
        <f>IFERROR(VLOOKUP(F2141,compounds!$A:$B,2,FALSE),"")</f>
        <v/>
      </c>
      <c r="V2141" t="str">
        <f>VLOOKUP(B2141,'volatile collection data'!$O:$P,2,FALSE)</f>
        <v>02.may.22 28</v>
      </c>
    </row>
    <row r="2142" spans="1:22" x14ac:dyDescent="0.2">
      <c r="A2142" t="s">
        <v>366</v>
      </c>
      <c r="B2142" s="1" t="str">
        <f t="shared" si="200"/>
        <v>2E</v>
      </c>
      <c r="C2142">
        <v>19.294</v>
      </c>
      <c r="D2142">
        <f t="shared" si="198"/>
        <v>19.29</v>
      </c>
      <c r="E2142">
        <f>VLOOKUP(D2142,'Peak Combiner'!$A$5:$D$4980,4,FALSE)</f>
        <v>19.29</v>
      </c>
      <c r="F2142">
        <f>IFERROR(VLOOKUP(D2142,rt_comb!$A:$B,2,FALSE),D2142)</f>
        <v>19.29</v>
      </c>
      <c r="G2142">
        <v>5293867</v>
      </c>
      <c r="H2142">
        <f>SUMIFS($G:$G,$E:$E,18.51,'RAW2'!$A:$A,'RAW2'!A2142)</f>
        <v>28636314</v>
      </c>
      <c r="I2142" s="1" t="str">
        <f>VLOOKUP(A2142,'volatile collection data'!$G$6:$H$69,2,FALSE)</f>
        <v>E</v>
      </c>
      <c r="J2142" s="1">
        <f>VLOOKUP(A2142,'volatile collection data'!$G$6:$I$69,3,FALSE)</f>
        <v>2</v>
      </c>
      <c r="K2142" s="1" t="str">
        <f>VLOOKUP(A2142,'volatile collection data'!$G$6:$N$69,8,FALSE)</f>
        <v>28A</v>
      </c>
      <c r="L2142" s="1">
        <f>VLOOKUP(A2142,'volatile collection data'!$G$6:$J$69,4,FALSE)</f>
        <v>5.38</v>
      </c>
      <c r="M2142" s="1">
        <f>VLOOKUP($A2142,'volatile collection data'!$G$6:$M$69,6,FALSE)</f>
        <v>14</v>
      </c>
      <c r="N2142" s="1">
        <f>VLOOKUP($A2142,'volatile collection data'!$G$6:$M$69,7,FALSE)</f>
        <v>5.38</v>
      </c>
      <c r="O2142" s="1">
        <f>VLOOKUP(A2142,'volatile collection data'!$G$6:$K$69,5,FALSE)</f>
        <v>1</v>
      </c>
      <c r="P2142" s="1" t="str">
        <f t="shared" si="201"/>
        <v>2E</v>
      </c>
      <c r="Q2142">
        <f t="shared" si="199"/>
        <v>0.17180810154178447</v>
      </c>
      <c r="R2142" t="str">
        <f t="shared" si="202"/>
        <v>28A_1-E&amp;5.38%5.38@14</v>
      </c>
      <c r="S2142" t="str">
        <f t="shared" si="203"/>
        <v>2E-28A-VCS-Loc-22</v>
      </c>
      <c r="T2142" t="str">
        <f>IFERROR(IF(VLOOKUP(S2142,Bad!$A:$A,1,FALSE)='RAW2'!S2142,"yes","no"),"no")</f>
        <v>yes</v>
      </c>
      <c r="U2142" t="str">
        <f>IFERROR(VLOOKUP(F2142,compounds!$A:$B,2,FALSE),"")</f>
        <v/>
      </c>
      <c r="V2142" t="str">
        <f>VLOOKUP(B2142,'volatile collection data'!$O:$P,2,FALSE)</f>
        <v>02.may.22 28</v>
      </c>
    </row>
    <row r="2143" spans="1:22" x14ac:dyDescent="0.2">
      <c r="A2143" t="s">
        <v>366</v>
      </c>
      <c r="B2143" s="1" t="str">
        <f t="shared" si="200"/>
        <v>2E</v>
      </c>
      <c r="C2143">
        <v>19.428000000000001</v>
      </c>
      <c r="D2143">
        <f t="shared" si="198"/>
        <v>19.43</v>
      </c>
      <c r="E2143">
        <f>VLOOKUP(D2143,'Peak Combiner'!$A$5:$D$4980,4,FALSE)</f>
        <v>19.43</v>
      </c>
      <c r="F2143">
        <f>IFERROR(VLOOKUP(D2143,rt_comb!$A:$B,2,FALSE),D2143)</f>
        <v>19.43</v>
      </c>
      <c r="G2143">
        <v>3421450</v>
      </c>
      <c r="H2143">
        <f>SUMIFS($G:$G,$E:$E,18.51,'RAW2'!$A:$A,'RAW2'!A2143)</f>
        <v>28636314</v>
      </c>
      <c r="I2143" s="1" t="str">
        <f>VLOOKUP(A2143,'volatile collection data'!$G$6:$H$69,2,FALSE)</f>
        <v>E</v>
      </c>
      <c r="J2143" s="1">
        <f>VLOOKUP(A2143,'volatile collection data'!$G$6:$I$69,3,FALSE)</f>
        <v>2</v>
      </c>
      <c r="K2143" s="1" t="str">
        <f>VLOOKUP(A2143,'volatile collection data'!$G$6:$N$69,8,FALSE)</f>
        <v>28A</v>
      </c>
      <c r="L2143" s="1">
        <f>VLOOKUP(A2143,'volatile collection data'!$G$6:$J$69,4,FALSE)</f>
        <v>5.38</v>
      </c>
      <c r="M2143" s="1">
        <f>VLOOKUP($A2143,'volatile collection data'!$G$6:$M$69,6,FALSE)</f>
        <v>14</v>
      </c>
      <c r="N2143" s="1">
        <f>VLOOKUP($A2143,'volatile collection data'!$G$6:$M$69,7,FALSE)</f>
        <v>5.38</v>
      </c>
      <c r="O2143" s="1">
        <f>VLOOKUP(A2143,'volatile collection data'!$G$6:$K$69,5,FALSE)</f>
        <v>1</v>
      </c>
      <c r="P2143" s="1" t="str">
        <f t="shared" si="201"/>
        <v>2E</v>
      </c>
      <c r="Q2143">
        <f t="shared" si="199"/>
        <v>0.11104034706956907</v>
      </c>
      <c r="R2143" t="str">
        <f t="shared" si="202"/>
        <v>28A_1-E&amp;5.38%5.38@14</v>
      </c>
      <c r="S2143" t="str">
        <f t="shared" si="203"/>
        <v>2E-28A-VCS-Loc-22</v>
      </c>
      <c r="T2143" t="str">
        <f>IFERROR(IF(VLOOKUP(S2143,Bad!$A:$A,1,FALSE)='RAW2'!S2143,"yes","no"),"no")</f>
        <v>yes</v>
      </c>
      <c r="U2143" t="str">
        <f>IFERROR(VLOOKUP(F2143,compounds!$A:$B,2,FALSE),"")</f>
        <v/>
      </c>
      <c r="V2143" t="str">
        <f>VLOOKUP(B2143,'volatile collection data'!$O:$P,2,FALSE)</f>
        <v>02.may.22 28</v>
      </c>
    </row>
    <row r="2144" spans="1:22" x14ac:dyDescent="0.2">
      <c r="A2144" t="s">
        <v>366</v>
      </c>
      <c r="B2144" s="1" t="str">
        <f t="shared" si="200"/>
        <v>2E</v>
      </c>
      <c r="C2144">
        <v>19.550999999999998</v>
      </c>
      <c r="D2144">
        <f t="shared" si="198"/>
        <v>19.55</v>
      </c>
      <c r="E2144">
        <f>VLOOKUP(D2144,'Peak Combiner'!$A$5:$D$4980,4,FALSE)</f>
        <v>19.55</v>
      </c>
      <c r="F2144">
        <f>IFERROR(VLOOKUP(D2144,rt_comb!$A:$B,2,FALSE),D2144)</f>
        <v>19.55</v>
      </c>
      <c r="G2144">
        <v>19640417</v>
      </c>
      <c r="H2144">
        <f>SUMIFS($G:$G,$E:$E,18.51,'RAW2'!$A:$A,'RAW2'!A2144)</f>
        <v>28636314</v>
      </c>
      <c r="I2144" s="1" t="str">
        <f>VLOOKUP(A2144,'volatile collection data'!$G$6:$H$69,2,FALSE)</f>
        <v>E</v>
      </c>
      <c r="J2144" s="1">
        <f>VLOOKUP(A2144,'volatile collection data'!$G$6:$I$69,3,FALSE)</f>
        <v>2</v>
      </c>
      <c r="K2144" s="1" t="str">
        <f>VLOOKUP(A2144,'volatile collection data'!$G$6:$N$69,8,FALSE)</f>
        <v>28A</v>
      </c>
      <c r="L2144" s="1">
        <f>VLOOKUP(A2144,'volatile collection data'!$G$6:$J$69,4,FALSE)</f>
        <v>5.38</v>
      </c>
      <c r="M2144" s="1">
        <f>VLOOKUP($A2144,'volatile collection data'!$G$6:$M$69,6,FALSE)</f>
        <v>14</v>
      </c>
      <c r="N2144" s="1">
        <f>VLOOKUP($A2144,'volatile collection data'!$G$6:$M$69,7,FALSE)</f>
        <v>5.38</v>
      </c>
      <c r="O2144" s="1">
        <f>VLOOKUP(A2144,'volatile collection data'!$G$6:$K$69,5,FALSE)</f>
        <v>1</v>
      </c>
      <c r="P2144" s="1" t="str">
        <f t="shared" si="201"/>
        <v>2E</v>
      </c>
      <c r="Q2144">
        <f t="shared" si="199"/>
        <v>0.63741358788556457</v>
      </c>
      <c r="R2144" t="str">
        <f t="shared" si="202"/>
        <v>28A_1-E&amp;5.38%5.38@14</v>
      </c>
      <c r="S2144" t="str">
        <f t="shared" si="203"/>
        <v>2E-28A-VCS-Loc-22</v>
      </c>
      <c r="T2144" t="str">
        <f>IFERROR(IF(VLOOKUP(S2144,Bad!$A:$A,1,FALSE)='RAW2'!S2144,"yes","no"),"no")</f>
        <v>yes</v>
      </c>
      <c r="U2144" t="str">
        <f>IFERROR(VLOOKUP(F2144,compounds!$A:$B,2,FALSE),"")</f>
        <v/>
      </c>
      <c r="V2144" t="str">
        <f>VLOOKUP(B2144,'volatile collection data'!$O:$P,2,FALSE)</f>
        <v>02.may.22 28</v>
      </c>
    </row>
    <row r="2145" spans="1:22" x14ac:dyDescent="0.2">
      <c r="A2145" t="s">
        <v>366</v>
      </c>
      <c r="B2145" s="1" t="str">
        <f t="shared" si="200"/>
        <v>2E</v>
      </c>
      <c r="C2145">
        <v>19.766999999999999</v>
      </c>
      <c r="D2145">
        <f t="shared" si="198"/>
        <v>19.77</v>
      </c>
      <c r="E2145">
        <f>VLOOKUP(D2145,'Peak Combiner'!$A$5:$D$4980,4,FALSE)</f>
        <v>19.760000000000002</v>
      </c>
      <c r="F2145">
        <f>IFERROR(VLOOKUP(D2145,rt_comb!$A:$B,2,FALSE),D2145)</f>
        <v>19.77</v>
      </c>
      <c r="G2145">
        <v>10711457</v>
      </c>
      <c r="H2145">
        <f>SUMIFS($G:$G,$E:$E,18.51,'RAW2'!$A:$A,'RAW2'!A2145)</f>
        <v>28636314</v>
      </c>
      <c r="I2145" s="1" t="str">
        <f>VLOOKUP(A2145,'volatile collection data'!$G$6:$H$69,2,FALSE)</f>
        <v>E</v>
      </c>
      <c r="J2145" s="1">
        <f>VLOOKUP(A2145,'volatile collection data'!$G$6:$I$69,3,FALSE)</f>
        <v>2</v>
      </c>
      <c r="K2145" s="1" t="str">
        <f>VLOOKUP(A2145,'volatile collection data'!$G$6:$N$69,8,FALSE)</f>
        <v>28A</v>
      </c>
      <c r="L2145" s="1">
        <f>VLOOKUP(A2145,'volatile collection data'!$G$6:$J$69,4,FALSE)</f>
        <v>5.38</v>
      </c>
      <c r="M2145" s="1">
        <f>VLOOKUP($A2145,'volatile collection data'!$G$6:$M$69,6,FALSE)</f>
        <v>14</v>
      </c>
      <c r="N2145" s="1">
        <f>VLOOKUP($A2145,'volatile collection data'!$G$6:$M$69,7,FALSE)</f>
        <v>5.38</v>
      </c>
      <c r="O2145" s="1">
        <f>VLOOKUP(A2145,'volatile collection data'!$G$6:$K$69,5,FALSE)</f>
        <v>1</v>
      </c>
      <c r="P2145" s="1" t="str">
        <f t="shared" si="201"/>
        <v>2E</v>
      </c>
      <c r="Q2145">
        <f t="shared" si="199"/>
        <v>0.34763153133927577</v>
      </c>
      <c r="R2145" t="str">
        <f t="shared" si="202"/>
        <v>28A_1-E&amp;5.38%5.38@14</v>
      </c>
      <c r="S2145" t="str">
        <f t="shared" si="203"/>
        <v>2E-28A-VCS-Loc-22</v>
      </c>
      <c r="T2145" t="str">
        <f>IFERROR(IF(VLOOKUP(S2145,Bad!$A:$A,1,FALSE)='RAW2'!S2145,"yes","no"),"no")</f>
        <v>yes</v>
      </c>
      <c r="U2145" t="str">
        <f>IFERROR(VLOOKUP(F2145,compounds!$A:$B,2,FALSE),"")</f>
        <v/>
      </c>
      <c r="V2145" t="str">
        <f>VLOOKUP(B2145,'volatile collection data'!$O:$P,2,FALSE)</f>
        <v>02.may.22 28</v>
      </c>
    </row>
    <row r="2146" spans="1:22" x14ac:dyDescent="0.2">
      <c r="A2146" t="s">
        <v>366</v>
      </c>
      <c r="B2146" s="1" t="str">
        <f t="shared" si="200"/>
        <v>2E</v>
      </c>
      <c r="C2146">
        <v>20.048999999999999</v>
      </c>
      <c r="D2146">
        <f t="shared" si="198"/>
        <v>20.05</v>
      </c>
      <c r="E2146">
        <f>VLOOKUP(D2146,'Peak Combiner'!$A$5:$D$4980,4,FALSE)</f>
        <v>20.05</v>
      </c>
      <c r="F2146">
        <f>IFERROR(VLOOKUP(D2146,rt_comb!$A:$B,2,FALSE),D2146)</f>
        <v>20.05</v>
      </c>
      <c r="G2146">
        <v>101880285</v>
      </c>
      <c r="H2146">
        <f>SUMIFS($G:$G,$E:$E,18.51,'RAW2'!$A:$A,'RAW2'!A2146)</f>
        <v>28636314</v>
      </c>
      <c r="I2146" s="1" t="str">
        <f>VLOOKUP(A2146,'volatile collection data'!$G$6:$H$69,2,FALSE)</f>
        <v>E</v>
      </c>
      <c r="J2146" s="1">
        <f>VLOOKUP(A2146,'volatile collection data'!$G$6:$I$69,3,FALSE)</f>
        <v>2</v>
      </c>
      <c r="K2146" s="1" t="str">
        <f>VLOOKUP(A2146,'volatile collection data'!$G$6:$N$69,8,FALSE)</f>
        <v>28A</v>
      </c>
      <c r="L2146" s="1">
        <f>VLOOKUP(A2146,'volatile collection data'!$G$6:$J$69,4,FALSE)</f>
        <v>5.38</v>
      </c>
      <c r="M2146" s="1">
        <f>VLOOKUP($A2146,'volatile collection data'!$G$6:$M$69,6,FALSE)</f>
        <v>14</v>
      </c>
      <c r="N2146" s="1">
        <f>VLOOKUP($A2146,'volatile collection data'!$G$6:$M$69,7,FALSE)</f>
        <v>5.38</v>
      </c>
      <c r="O2146" s="1">
        <f>VLOOKUP(A2146,'volatile collection data'!$G$6:$K$69,5,FALSE)</f>
        <v>1</v>
      </c>
      <c r="P2146" s="1" t="str">
        <f t="shared" si="201"/>
        <v>2E</v>
      </c>
      <c r="Q2146">
        <f t="shared" si="199"/>
        <v>3.3064408966802414</v>
      </c>
      <c r="R2146" t="str">
        <f t="shared" si="202"/>
        <v>28A_1-E&amp;5.38%5.38@14</v>
      </c>
      <c r="S2146" t="str">
        <f t="shared" si="203"/>
        <v>2E-28A-VCS-Loc-22</v>
      </c>
      <c r="T2146" t="str">
        <f>IFERROR(IF(VLOOKUP(S2146,Bad!$A:$A,1,FALSE)='RAW2'!S2146,"yes","no"),"no")</f>
        <v>yes</v>
      </c>
      <c r="U2146" t="str">
        <f>IFERROR(VLOOKUP(F2146,compounds!$A:$B,2,FALSE),"")</f>
        <v>tridecane</v>
      </c>
      <c r="V2146" t="str">
        <f>VLOOKUP(B2146,'volatile collection data'!$O:$P,2,FALSE)</f>
        <v>02.may.22 28</v>
      </c>
    </row>
    <row r="2147" spans="1:22" x14ac:dyDescent="0.2">
      <c r="A2147" t="s">
        <v>366</v>
      </c>
      <c r="B2147" s="1" t="str">
        <f t="shared" si="200"/>
        <v>2E</v>
      </c>
      <c r="C2147">
        <v>20.309000000000001</v>
      </c>
      <c r="D2147">
        <f t="shared" si="198"/>
        <v>20.309999999999999</v>
      </c>
      <c r="E2147">
        <f>VLOOKUP(D2147,'Peak Combiner'!$A$5:$D$4980,4,FALSE)</f>
        <v>20.309999999999999</v>
      </c>
      <c r="F2147">
        <f>IFERROR(VLOOKUP(D2147,rt_comb!$A:$B,2,FALSE),D2147)</f>
        <v>20.309999999999999</v>
      </c>
      <c r="G2147">
        <v>27101692</v>
      </c>
      <c r="H2147">
        <f>SUMIFS($G:$G,$E:$E,18.51,'RAW2'!$A:$A,'RAW2'!A2147)</f>
        <v>28636314</v>
      </c>
      <c r="I2147" s="1" t="str">
        <f>VLOOKUP(A2147,'volatile collection data'!$G$6:$H$69,2,FALSE)</f>
        <v>E</v>
      </c>
      <c r="J2147" s="1">
        <f>VLOOKUP(A2147,'volatile collection data'!$G$6:$I$69,3,FALSE)</f>
        <v>2</v>
      </c>
      <c r="K2147" s="1" t="str">
        <f>VLOOKUP(A2147,'volatile collection data'!$G$6:$N$69,8,FALSE)</f>
        <v>28A</v>
      </c>
      <c r="L2147" s="1">
        <f>VLOOKUP(A2147,'volatile collection data'!$G$6:$J$69,4,FALSE)</f>
        <v>5.38</v>
      </c>
      <c r="M2147" s="1">
        <f>VLOOKUP($A2147,'volatile collection data'!$G$6:$M$69,6,FALSE)</f>
        <v>14</v>
      </c>
      <c r="N2147" s="1">
        <f>VLOOKUP($A2147,'volatile collection data'!$G$6:$M$69,7,FALSE)</f>
        <v>5.38</v>
      </c>
      <c r="O2147" s="1">
        <f>VLOOKUP(A2147,'volatile collection data'!$G$6:$K$69,5,FALSE)</f>
        <v>1</v>
      </c>
      <c r="P2147" s="1" t="str">
        <f t="shared" si="201"/>
        <v>2E</v>
      </c>
      <c r="Q2147">
        <f t="shared" si="199"/>
        <v>0.87956313430053445</v>
      </c>
      <c r="R2147" t="str">
        <f t="shared" si="202"/>
        <v>28A_1-E&amp;5.38%5.38@14</v>
      </c>
      <c r="S2147" t="str">
        <f t="shared" si="203"/>
        <v>2E-28A-VCS-Loc-22</v>
      </c>
      <c r="T2147" t="str">
        <f>IFERROR(IF(VLOOKUP(S2147,Bad!$A:$A,1,FALSE)='RAW2'!S2147,"yes","no"),"no")</f>
        <v>yes</v>
      </c>
      <c r="U2147" t="str">
        <f>IFERROR(VLOOKUP(F2147,compounds!$A:$B,2,FALSE),"")</f>
        <v/>
      </c>
      <c r="V2147" t="str">
        <f>VLOOKUP(B2147,'volatile collection data'!$O:$P,2,FALSE)</f>
        <v>02.may.22 28</v>
      </c>
    </row>
    <row r="2148" spans="1:22" x14ac:dyDescent="0.2">
      <c r="A2148" t="s">
        <v>366</v>
      </c>
      <c r="B2148" s="1" t="str">
        <f t="shared" si="200"/>
        <v>2E</v>
      </c>
      <c r="C2148">
        <v>20.503</v>
      </c>
      <c r="D2148">
        <f t="shared" si="198"/>
        <v>20.5</v>
      </c>
      <c r="E2148">
        <f>VLOOKUP(D2148,'Peak Combiner'!$A$5:$D$4980,4,FALSE)</f>
        <v>20.5</v>
      </c>
      <c r="F2148">
        <f>IFERROR(VLOOKUP(D2148,rt_comb!$A:$B,2,FALSE),D2148)</f>
        <v>20.5</v>
      </c>
      <c r="G2148">
        <v>32972284</v>
      </c>
      <c r="H2148">
        <f>SUMIFS($G:$G,$E:$E,18.51,'RAW2'!$A:$A,'RAW2'!A2148)</f>
        <v>28636314</v>
      </c>
      <c r="I2148" s="1" t="str">
        <f>VLOOKUP(A2148,'volatile collection data'!$G$6:$H$69,2,FALSE)</f>
        <v>E</v>
      </c>
      <c r="J2148" s="1">
        <f>VLOOKUP(A2148,'volatile collection data'!$G$6:$I$69,3,FALSE)</f>
        <v>2</v>
      </c>
      <c r="K2148" s="1" t="str">
        <f>VLOOKUP(A2148,'volatile collection data'!$G$6:$N$69,8,FALSE)</f>
        <v>28A</v>
      </c>
      <c r="L2148" s="1">
        <f>VLOOKUP(A2148,'volatile collection data'!$G$6:$J$69,4,FALSE)</f>
        <v>5.38</v>
      </c>
      <c r="M2148" s="1">
        <f>VLOOKUP($A2148,'volatile collection data'!$G$6:$M$69,6,FALSE)</f>
        <v>14</v>
      </c>
      <c r="N2148" s="1">
        <f>VLOOKUP($A2148,'volatile collection data'!$G$6:$M$69,7,FALSE)</f>
        <v>5.38</v>
      </c>
      <c r="O2148" s="1">
        <f>VLOOKUP(A2148,'volatile collection data'!$G$6:$K$69,5,FALSE)</f>
        <v>1</v>
      </c>
      <c r="P2148" s="1" t="str">
        <f t="shared" si="201"/>
        <v>2E</v>
      </c>
      <c r="Q2148">
        <f t="shared" si="199"/>
        <v>1.0700883716074761</v>
      </c>
      <c r="R2148" t="str">
        <f t="shared" si="202"/>
        <v>28A_1-E&amp;5.38%5.38@14</v>
      </c>
      <c r="S2148" t="str">
        <f t="shared" si="203"/>
        <v>2E-28A-VCS-Loc-22</v>
      </c>
      <c r="T2148" t="str">
        <f>IFERROR(IF(VLOOKUP(S2148,Bad!$A:$A,1,FALSE)='RAW2'!S2148,"yes","no"),"no")</f>
        <v>yes</v>
      </c>
      <c r="U2148" t="str">
        <f>IFERROR(VLOOKUP(F2148,compounds!$A:$B,2,FALSE),"")</f>
        <v/>
      </c>
      <c r="V2148" t="str">
        <f>VLOOKUP(B2148,'volatile collection data'!$O:$P,2,FALSE)</f>
        <v>02.may.22 28</v>
      </c>
    </row>
    <row r="2149" spans="1:22" x14ac:dyDescent="0.2">
      <c r="A2149" t="s">
        <v>366</v>
      </c>
      <c r="B2149" s="1" t="str">
        <f t="shared" si="200"/>
        <v>2E</v>
      </c>
      <c r="C2149">
        <v>20.576000000000001</v>
      </c>
      <c r="D2149">
        <f t="shared" si="198"/>
        <v>20.58</v>
      </c>
      <c r="E2149">
        <f>VLOOKUP(D2149,'Peak Combiner'!$A$5:$D$4980,4,FALSE)</f>
        <v>20.58</v>
      </c>
      <c r="F2149">
        <f>IFERROR(VLOOKUP(D2149,rt_comb!$A:$B,2,FALSE),D2149)</f>
        <v>20.58</v>
      </c>
      <c r="G2149">
        <v>2509148</v>
      </c>
      <c r="H2149">
        <f>SUMIFS($G:$G,$E:$E,18.51,'RAW2'!$A:$A,'RAW2'!A2149)</f>
        <v>28636314</v>
      </c>
      <c r="I2149" s="1" t="str">
        <f>VLOOKUP(A2149,'volatile collection data'!$G$6:$H$69,2,FALSE)</f>
        <v>E</v>
      </c>
      <c r="J2149" s="1">
        <f>VLOOKUP(A2149,'volatile collection data'!$G$6:$I$69,3,FALSE)</f>
        <v>2</v>
      </c>
      <c r="K2149" s="1" t="str">
        <f>VLOOKUP(A2149,'volatile collection data'!$G$6:$N$69,8,FALSE)</f>
        <v>28A</v>
      </c>
      <c r="L2149" s="1">
        <f>VLOOKUP(A2149,'volatile collection data'!$G$6:$J$69,4,FALSE)</f>
        <v>5.38</v>
      </c>
      <c r="M2149" s="1">
        <f>VLOOKUP($A2149,'volatile collection data'!$G$6:$M$69,6,FALSE)</f>
        <v>14</v>
      </c>
      <c r="N2149" s="1">
        <f>VLOOKUP($A2149,'volatile collection data'!$G$6:$M$69,7,FALSE)</f>
        <v>5.38</v>
      </c>
      <c r="O2149" s="1">
        <f>VLOOKUP(A2149,'volatile collection data'!$G$6:$K$69,5,FALSE)</f>
        <v>1</v>
      </c>
      <c r="P2149" s="1" t="str">
        <f t="shared" si="201"/>
        <v>2E</v>
      </c>
      <c r="Q2149">
        <f t="shared" si="199"/>
        <v>8.1432335638081832E-2</v>
      </c>
      <c r="R2149" t="str">
        <f t="shared" si="202"/>
        <v>28A_1-E&amp;5.38%5.38@14</v>
      </c>
      <c r="S2149" t="str">
        <f t="shared" si="203"/>
        <v>2E-28A-VCS-Loc-22</v>
      </c>
      <c r="T2149" t="str">
        <f>IFERROR(IF(VLOOKUP(S2149,Bad!$A:$A,1,FALSE)='RAW2'!S2149,"yes","no"),"no")</f>
        <v>yes</v>
      </c>
      <c r="U2149" t="str">
        <f>IFERROR(VLOOKUP(F2149,compounds!$A:$B,2,FALSE),"")</f>
        <v/>
      </c>
      <c r="V2149" t="str">
        <f>VLOOKUP(B2149,'volatile collection data'!$O:$P,2,FALSE)</f>
        <v>02.may.22 28</v>
      </c>
    </row>
    <row r="2150" spans="1:22" x14ac:dyDescent="0.2">
      <c r="A2150" t="s">
        <v>366</v>
      </c>
      <c r="B2150" s="1" t="str">
        <f t="shared" si="200"/>
        <v>2E</v>
      </c>
      <c r="C2150">
        <v>20.634</v>
      </c>
      <c r="D2150">
        <f t="shared" si="198"/>
        <v>20.63</v>
      </c>
      <c r="E2150">
        <f>VLOOKUP(D2150,'Peak Combiner'!$A$5:$D$4980,4,FALSE)</f>
        <v>20.63</v>
      </c>
      <c r="F2150">
        <f>IFERROR(VLOOKUP(D2150,rt_comb!$A:$B,2,FALSE),D2150)</f>
        <v>20.63</v>
      </c>
      <c r="G2150">
        <v>6557780</v>
      </c>
      <c r="H2150">
        <f>SUMIFS($G:$G,$E:$E,18.51,'RAW2'!$A:$A,'RAW2'!A2150)</f>
        <v>28636314</v>
      </c>
      <c r="I2150" s="1" t="str">
        <f>VLOOKUP(A2150,'volatile collection data'!$G$6:$H$69,2,FALSE)</f>
        <v>E</v>
      </c>
      <c r="J2150" s="1">
        <f>VLOOKUP(A2150,'volatile collection data'!$G$6:$I$69,3,FALSE)</f>
        <v>2</v>
      </c>
      <c r="K2150" s="1" t="str">
        <f>VLOOKUP(A2150,'volatile collection data'!$G$6:$N$69,8,FALSE)</f>
        <v>28A</v>
      </c>
      <c r="L2150" s="1">
        <f>VLOOKUP(A2150,'volatile collection data'!$G$6:$J$69,4,FALSE)</f>
        <v>5.38</v>
      </c>
      <c r="M2150" s="1">
        <f>VLOOKUP($A2150,'volatile collection data'!$G$6:$M$69,6,FALSE)</f>
        <v>14</v>
      </c>
      <c r="N2150" s="1">
        <f>VLOOKUP($A2150,'volatile collection data'!$G$6:$M$69,7,FALSE)</f>
        <v>5.38</v>
      </c>
      <c r="O2150" s="1">
        <f>VLOOKUP(A2150,'volatile collection data'!$G$6:$K$69,5,FALSE)</f>
        <v>1</v>
      </c>
      <c r="P2150" s="1" t="str">
        <f t="shared" si="201"/>
        <v>2E</v>
      </c>
      <c r="Q2150">
        <f t="shared" si="199"/>
        <v>0.212827358928489</v>
      </c>
      <c r="R2150" t="str">
        <f t="shared" si="202"/>
        <v>28A_1-E&amp;5.38%5.38@14</v>
      </c>
      <c r="S2150" t="str">
        <f t="shared" si="203"/>
        <v>2E-28A-VCS-Loc-22</v>
      </c>
      <c r="T2150" t="str">
        <f>IFERROR(IF(VLOOKUP(S2150,Bad!$A:$A,1,FALSE)='RAW2'!S2150,"yes","no"),"no")</f>
        <v>yes</v>
      </c>
      <c r="U2150" t="str">
        <f>IFERROR(VLOOKUP(F2150,compounds!$A:$B,2,FALSE),"")</f>
        <v/>
      </c>
      <c r="V2150" t="str">
        <f>VLOOKUP(B2150,'volatile collection data'!$O:$P,2,FALSE)</f>
        <v>02.may.22 28</v>
      </c>
    </row>
    <row r="2151" spans="1:22" x14ac:dyDescent="0.2">
      <c r="A2151" t="s">
        <v>366</v>
      </c>
      <c r="B2151" s="1" t="str">
        <f t="shared" si="200"/>
        <v>2E</v>
      </c>
      <c r="C2151">
        <v>20.707000000000001</v>
      </c>
      <c r="D2151">
        <f t="shared" si="198"/>
        <v>20.71</v>
      </c>
      <c r="E2151">
        <f>VLOOKUP(D2151,'Peak Combiner'!$A$5:$D$4980,4,FALSE)</f>
        <v>20.71</v>
      </c>
      <c r="F2151">
        <f>IFERROR(VLOOKUP(D2151,rt_comb!$A:$B,2,FALSE),D2151)</f>
        <v>20.71</v>
      </c>
      <c r="G2151">
        <v>7097305</v>
      </c>
      <c r="H2151">
        <f>SUMIFS($G:$G,$E:$E,18.51,'RAW2'!$A:$A,'RAW2'!A2151)</f>
        <v>28636314</v>
      </c>
      <c r="I2151" s="1" t="str">
        <f>VLOOKUP(A2151,'volatile collection data'!$G$6:$H$69,2,FALSE)</f>
        <v>E</v>
      </c>
      <c r="J2151" s="1">
        <f>VLOOKUP(A2151,'volatile collection data'!$G$6:$I$69,3,FALSE)</f>
        <v>2</v>
      </c>
      <c r="K2151" s="1" t="str">
        <f>VLOOKUP(A2151,'volatile collection data'!$G$6:$N$69,8,FALSE)</f>
        <v>28A</v>
      </c>
      <c r="L2151" s="1">
        <f>VLOOKUP(A2151,'volatile collection data'!$G$6:$J$69,4,FALSE)</f>
        <v>5.38</v>
      </c>
      <c r="M2151" s="1">
        <f>VLOOKUP($A2151,'volatile collection data'!$G$6:$M$69,6,FALSE)</f>
        <v>14</v>
      </c>
      <c r="N2151" s="1">
        <f>VLOOKUP($A2151,'volatile collection data'!$G$6:$M$69,7,FALSE)</f>
        <v>5.38</v>
      </c>
      <c r="O2151" s="1">
        <f>VLOOKUP(A2151,'volatile collection data'!$G$6:$K$69,5,FALSE)</f>
        <v>1</v>
      </c>
      <c r="P2151" s="1" t="str">
        <f t="shared" si="201"/>
        <v>2E</v>
      </c>
      <c r="Q2151">
        <f t="shared" si="199"/>
        <v>0.23033719927474841</v>
      </c>
      <c r="R2151" t="str">
        <f t="shared" si="202"/>
        <v>28A_1-E&amp;5.38%5.38@14</v>
      </c>
      <c r="S2151" t="str">
        <f t="shared" si="203"/>
        <v>2E-28A-VCS-Loc-22</v>
      </c>
      <c r="T2151" t="str">
        <f>IFERROR(IF(VLOOKUP(S2151,Bad!$A:$A,1,FALSE)='RAW2'!S2151,"yes","no"),"no")</f>
        <v>yes</v>
      </c>
      <c r="U2151" t="str">
        <f>IFERROR(VLOOKUP(F2151,compounds!$A:$B,2,FALSE),"")</f>
        <v/>
      </c>
      <c r="V2151" t="str">
        <f>VLOOKUP(B2151,'volatile collection data'!$O:$P,2,FALSE)</f>
        <v>02.may.22 28</v>
      </c>
    </row>
    <row r="2152" spans="1:22" x14ac:dyDescent="0.2">
      <c r="A2152" t="s">
        <v>366</v>
      </c>
      <c r="B2152" s="1" t="str">
        <f t="shared" si="200"/>
        <v>2E</v>
      </c>
      <c r="C2152">
        <v>20.846</v>
      </c>
      <c r="D2152">
        <f t="shared" si="198"/>
        <v>20.85</v>
      </c>
      <c r="E2152">
        <f>VLOOKUP(D2152,'Peak Combiner'!$A$5:$D$4980,4,FALSE)</f>
        <v>20.85</v>
      </c>
      <c r="F2152">
        <f>IFERROR(VLOOKUP(D2152,rt_comb!$A:$B,2,FALSE),D2152)</f>
        <v>20.85</v>
      </c>
      <c r="G2152">
        <v>43547824</v>
      </c>
      <c r="H2152">
        <f>SUMIFS($G:$G,$E:$E,18.51,'RAW2'!$A:$A,'RAW2'!A2152)</f>
        <v>28636314</v>
      </c>
      <c r="I2152" s="1" t="str">
        <f>VLOOKUP(A2152,'volatile collection data'!$G$6:$H$69,2,FALSE)</f>
        <v>E</v>
      </c>
      <c r="J2152" s="1">
        <f>VLOOKUP(A2152,'volatile collection data'!$G$6:$I$69,3,FALSE)</f>
        <v>2</v>
      </c>
      <c r="K2152" s="1" t="str">
        <f>VLOOKUP(A2152,'volatile collection data'!$G$6:$N$69,8,FALSE)</f>
        <v>28A</v>
      </c>
      <c r="L2152" s="1">
        <f>VLOOKUP(A2152,'volatile collection data'!$G$6:$J$69,4,FALSE)</f>
        <v>5.38</v>
      </c>
      <c r="M2152" s="1">
        <f>VLOOKUP($A2152,'volatile collection data'!$G$6:$M$69,6,FALSE)</f>
        <v>14</v>
      </c>
      <c r="N2152" s="1">
        <f>VLOOKUP($A2152,'volatile collection data'!$G$6:$M$69,7,FALSE)</f>
        <v>5.38</v>
      </c>
      <c r="O2152" s="1">
        <f>VLOOKUP(A2152,'volatile collection data'!$G$6:$K$69,5,FALSE)</f>
        <v>1</v>
      </c>
      <c r="P2152" s="1" t="str">
        <f t="shared" si="201"/>
        <v>2E</v>
      </c>
      <c r="Q2152">
        <f t="shared" si="199"/>
        <v>1.413308828445399</v>
      </c>
      <c r="R2152" t="str">
        <f t="shared" si="202"/>
        <v>28A_1-E&amp;5.38%5.38@14</v>
      </c>
      <c r="S2152" t="str">
        <f t="shared" si="203"/>
        <v>2E-28A-VCS-Loc-22</v>
      </c>
      <c r="T2152" t="str">
        <f>IFERROR(IF(VLOOKUP(S2152,Bad!$A:$A,1,FALSE)='RAW2'!S2152,"yes","no"),"no")</f>
        <v>yes</v>
      </c>
      <c r="U2152" t="str">
        <f>IFERROR(VLOOKUP(F2152,compounds!$A:$B,2,FALSE),"")</f>
        <v>nanodecane</v>
      </c>
      <c r="V2152" t="str">
        <f>VLOOKUP(B2152,'volatile collection data'!$O:$P,2,FALSE)</f>
        <v>02.may.22 28</v>
      </c>
    </row>
    <row r="2153" spans="1:22" x14ac:dyDescent="0.2">
      <c r="A2153" t="s">
        <v>366</v>
      </c>
      <c r="B2153" s="1" t="str">
        <f t="shared" si="200"/>
        <v>2E</v>
      </c>
      <c r="C2153">
        <v>20.957000000000001</v>
      </c>
      <c r="D2153">
        <f t="shared" si="198"/>
        <v>20.96</v>
      </c>
      <c r="E2153">
        <f>VLOOKUP(D2153,'Peak Combiner'!$A$5:$D$4980,4,FALSE)</f>
        <v>20.96</v>
      </c>
      <c r="F2153">
        <f>IFERROR(VLOOKUP(D2153,rt_comb!$A:$B,2,FALSE),D2153)</f>
        <v>20.96</v>
      </c>
      <c r="G2153">
        <v>132835719</v>
      </c>
      <c r="H2153">
        <f>SUMIFS($G:$G,$E:$E,18.51,'RAW2'!$A:$A,'RAW2'!A2153)</f>
        <v>28636314</v>
      </c>
      <c r="I2153" s="1" t="str">
        <f>VLOOKUP(A2153,'volatile collection data'!$G$6:$H$69,2,FALSE)</f>
        <v>E</v>
      </c>
      <c r="J2153" s="1">
        <f>VLOOKUP(A2153,'volatile collection data'!$G$6:$I$69,3,FALSE)</f>
        <v>2</v>
      </c>
      <c r="K2153" s="1" t="str">
        <f>VLOOKUP(A2153,'volatile collection data'!$G$6:$N$69,8,FALSE)</f>
        <v>28A</v>
      </c>
      <c r="L2153" s="1">
        <f>VLOOKUP(A2153,'volatile collection data'!$G$6:$J$69,4,FALSE)</f>
        <v>5.38</v>
      </c>
      <c r="M2153" s="1">
        <f>VLOOKUP($A2153,'volatile collection data'!$G$6:$M$69,6,FALSE)</f>
        <v>14</v>
      </c>
      <c r="N2153" s="1">
        <f>VLOOKUP($A2153,'volatile collection data'!$G$6:$M$69,7,FALSE)</f>
        <v>5.38</v>
      </c>
      <c r="O2153" s="1">
        <f>VLOOKUP(A2153,'volatile collection data'!$G$6:$K$69,5,FALSE)</f>
        <v>1</v>
      </c>
      <c r="P2153" s="1" t="str">
        <f t="shared" si="201"/>
        <v>2E</v>
      </c>
      <c r="Q2153">
        <f t="shared" si="199"/>
        <v>4.3110740595349197</v>
      </c>
      <c r="R2153" t="str">
        <f t="shared" si="202"/>
        <v>28A_1-E&amp;5.38%5.38@14</v>
      </c>
      <c r="S2153" t="str">
        <f t="shared" si="203"/>
        <v>2E-28A-VCS-Loc-22</v>
      </c>
      <c r="T2153" t="str">
        <f>IFERROR(IF(VLOOKUP(S2153,Bad!$A:$A,1,FALSE)='RAW2'!S2153,"yes","no"),"no")</f>
        <v>yes</v>
      </c>
      <c r="U2153" t="str">
        <f>IFERROR(VLOOKUP(F2153,compounds!$A:$B,2,FALSE),"")</f>
        <v/>
      </c>
      <c r="V2153" t="str">
        <f>VLOOKUP(B2153,'volatile collection data'!$O:$P,2,FALSE)</f>
        <v>02.may.22 28</v>
      </c>
    </row>
    <row r="2154" spans="1:22" x14ac:dyDescent="0.2">
      <c r="A2154" t="s">
        <v>366</v>
      </c>
      <c r="B2154" s="1" t="str">
        <f t="shared" si="200"/>
        <v>2E</v>
      </c>
      <c r="C2154">
        <v>21.082999999999998</v>
      </c>
      <c r="D2154">
        <f t="shared" si="198"/>
        <v>21.08</v>
      </c>
      <c r="E2154">
        <f>VLOOKUP(D2154,'Peak Combiner'!$A$5:$D$4980,4,FALSE)</f>
        <v>21.07</v>
      </c>
      <c r="F2154">
        <f>IFERROR(VLOOKUP(D2154,rt_comb!$A:$B,2,FALSE),D2154)</f>
        <v>21.08</v>
      </c>
      <c r="G2154">
        <v>18959980</v>
      </c>
      <c r="H2154">
        <f>SUMIFS($G:$G,$E:$E,18.51,'RAW2'!$A:$A,'RAW2'!A2154)</f>
        <v>28636314</v>
      </c>
      <c r="I2154" s="1" t="str">
        <f>VLOOKUP(A2154,'volatile collection data'!$G$6:$H$69,2,FALSE)</f>
        <v>E</v>
      </c>
      <c r="J2154" s="1">
        <f>VLOOKUP(A2154,'volatile collection data'!$G$6:$I$69,3,FALSE)</f>
        <v>2</v>
      </c>
      <c r="K2154" s="1" t="str">
        <f>VLOOKUP(A2154,'volatile collection data'!$G$6:$N$69,8,FALSE)</f>
        <v>28A</v>
      </c>
      <c r="L2154" s="1">
        <f>VLOOKUP(A2154,'volatile collection data'!$G$6:$J$69,4,FALSE)</f>
        <v>5.38</v>
      </c>
      <c r="M2154" s="1">
        <f>VLOOKUP($A2154,'volatile collection data'!$G$6:$M$69,6,FALSE)</f>
        <v>14</v>
      </c>
      <c r="N2154" s="1">
        <f>VLOOKUP($A2154,'volatile collection data'!$G$6:$M$69,7,FALSE)</f>
        <v>5.38</v>
      </c>
      <c r="O2154" s="1">
        <f>VLOOKUP(A2154,'volatile collection data'!$G$6:$K$69,5,FALSE)</f>
        <v>1</v>
      </c>
      <c r="P2154" s="1" t="str">
        <f t="shared" si="201"/>
        <v>2E</v>
      </c>
      <c r="Q2154">
        <f t="shared" si="199"/>
        <v>0.61533056441920475</v>
      </c>
      <c r="R2154" t="str">
        <f t="shared" si="202"/>
        <v>28A_1-E&amp;5.38%5.38@14</v>
      </c>
      <c r="S2154" t="str">
        <f t="shared" si="203"/>
        <v>2E-28A-VCS-Loc-22</v>
      </c>
      <c r="T2154" t="str">
        <f>IFERROR(IF(VLOOKUP(S2154,Bad!$A:$A,1,FALSE)='RAW2'!S2154,"yes","no"),"no")</f>
        <v>yes</v>
      </c>
      <c r="U2154" t="str">
        <f>IFERROR(VLOOKUP(F2154,compounds!$A:$B,2,FALSE),"")</f>
        <v/>
      </c>
      <c r="V2154" t="str">
        <f>VLOOKUP(B2154,'volatile collection data'!$O:$P,2,FALSE)</f>
        <v>02.may.22 28</v>
      </c>
    </row>
    <row r="2155" spans="1:22" x14ac:dyDescent="0.2">
      <c r="A2155" t="s">
        <v>366</v>
      </c>
      <c r="B2155" s="1" t="str">
        <f t="shared" si="200"/>
        <v>2E</v>
      </c>
      <c r="C2155">
        <v>21.321999999999999</v>
      </c>
      <c r="D2155">
        <f t="shared" si="198"/>
        <v>21.32</v>
      </c>
      <c r="E2155">
        <f>VLOOKUP(D2155,'Peak Combiner'!$A$5:$D$4980,4,FALSE)</f>
        <v>21.28</v>
      </c>
      <c r="F2155">
        <f>IFERROR(VLOOKUP(D2155,rt_comb!$A:$B,2,FALSE),D2155)</f>
        <v>21.32</v>
      </c>
      <c r="G2155">
        <v>38198407</v>
      </c>
      <c r="H2155">
        <f>SUMIFS($G:$G,$E:$E,18.51,'RAW2'!$A:$A,'RAW2'!A2155)</f>
        <v>28636314</v>
      </c>
      <c r="I2155" s="1" t="str">
        <f>VLOOKUP(A2155,'volatile collection data'!$G$6:$H$69,2,FALSE)</f>
        <v>E</v>
      </c>
      <c r="J2155" s="1">
        <f>VLOOKUP(A2155,'volatile collection data'!$G$6:$I$69,3,FALSE)</f>
        <v>2</v>
      </c>
      <c r="K2155" s="1" t="str">
        <f>VLOOKUP(A2155,'volatile collection data'!$G$6:$N$69,8,FALSE)</f>
        <v>28A</v>
      </c>
      <c r="L2155" s="1">
        <f>VLOOKUP(A2155,'volatile collection data'!$G$6:$J$69,4,FALSE)</f>
        <v>5.38</v>
      </c>
      <c r="M2155" s="1">
        <f>VLOOKUP($A2155,'volatile collection data'!$G$6:$M$69,6,FALSE)</f>
        <v>14</v>
      </c>
      <c r="N2155" s="1">
        <f>VLOOKUP($A2155,'volatile collection data'!$G$6:$M$69,7,FALSE)</f>
        <v>5.38</v>
      </c>
      <c r="O2155" s="1">
        <f>VLOOKUP(A2155,'volatile collection data'!$G$6:$K$69,5,FALSE)</f>
        <v>1</v>
      </c>
      <c r="P2155" s="1" t="str">
        <f t="shared" si="201"/>
        <v>2E</v>
      </c>
      <c r="Q2155">
        <f t="shared" si="199"/>
        <v>1.2396978973197494</v>
      </c>
      <c r="R2155" t="str">
        <f t="shared" si="202"/>
        <v>28A_1-E&amp;5.38%5.38@14</v>
      </c>
      <c r="S2155" t="str">
        <f t="shared" si="203"/>
        <v>2E-28A-VCS-Loc-22</v>
      </c>
      <c r="T2155" t="str">
        <f>IFERROR(IF(VLOOKUP(S2155,Bad!$A:$A,1,FALSE)='RAW2'!S2155,"yes","no"),"no")</f>
        <v>yes</v>
      </c>
      <c r="U2155" t="str">
        <f>IFERROR(VLOOKUP(F2155,compounds!$A:$B,2,FALSE),"")</f>
        <v/>
      </c>
      <c r="V2155" t="str">
        <f>VLOOKUP(B2155,'volatile collection data'!$O:$P,2,FALSE)</f>
        <v>02.may.22 28</v>
      </c>
    </row>
    <row r="2156" spans="1:22" x14ac:dyDescent="0.2">
      <c r="A2156" t="s">
        <v>366</v>
      </c>
      <c r="B2156" s="1" t="str">
        <f t="shared" si="200"/>
        <v>2E</v>
      </c>
      <c r="C2156">
        <v>21.414999999999999</v>
      </c>
      <c r="D2156">
        <f t="shared" si="198"/>
        <v>21.42</v>
      </c>
      <c r="E2156">
        <f>VLOOKUP(D2156,'Peak Combiner'!$A$5:$D$4980,4,FALSE)</f>
        <v>21.42</v>
      </c>
      <c r="F2156">
        <f>IFERROR(VLOOKUP(D2156,rt_comb!$A:$B,2,FALSE),D2156)</f>
        <v>21.42</v>
      </c>
      <c r="G2156">
        <v>13557123</v>
      </c>
      <c r="H2156">
        <f>SUMIFS($G:$G,$E:$E,18.51,'RAW2'!$A:$A,'RAW2'!A2156)</f>
        <v>28636314</v>
      </c>
      <c r="I2156" s="1" t="str">
        <f>VLOOKUP(A2156,'volatile collection data'!$G$6:$H$69,2,FALSE)</f>
        <v>E</v>
      </c>
      <c r="J2156" s="1">
        <f>VLOOKUP(A2156,'volatile collection data'!$G$6:$I$69,3,FALSE)</f>
        <v>2</v>
      </c>
      <c r="K2156" s="1" t="str">
        <f>VLOOKUP(A2156,'volatile collection data'!$G$6:$N$69,8,FALSE)</f>
        <v>28A</v>
      </c>
      <c r="L2156" s="1">
        <f>VLOOKUP(A2156,'volatile collection data'!$G$6:$J$69,4,FALSE)</f>
        <v>5.38</v>
      </c>
      <c r="M2156" s="1">
        <f>VLOOKUP($A2156,'volatile collection data'!$G$6:$M$69,6,FALSE)</f>
        <v>14</v>
      </c>
      <c r="N2156" s="1">
        <f>VLOOKUP($A2156,'volatile collection data'!$G$6:$M$69,7,FALSE)</f>
        <v>5.38</v>
      </c>
      <c r="O2156" s="1">
        <f>VLOOKUP(A2156,'volatile collection data'!$G$6:$K$69,5,FALSE)</f>
        <v>1</v>
      </c>
      <c r="P2156" s="1" t="str">
        <f t="shared" si="201"/>
        <v>2E</v>
      </c>
      <c r="Q2156">
        <f t="shared" si="199"/>
        <v>0.43998528202511727</v>
      </c>
      <c r="R2156" t="str">
        <f t="shared" si="202"/>
        <v>28A_1-E&amp;5.38%5.38@14</v>
      </c>
      <c r="S2156" t="str">
        <f t="shared" si="203"/>
        <v>2E-28A-VCS-Loc-22</v>
      </c>
      <c r="T2156" t="str">
        <f>IFERROR(IF(VLOOKUP(S2156,Bad!$A:$A,1,FALSE)='RAW2'!S2156,"yes","no"),"no")</f>
        <v>yes</v>
      </c>
      <c r="U2156" t="str">
        <f>IFERROR(VLOOKUP(F2156,compounds!$A:$B,2,FALSE),"")</f>
        <v/>
      </c>
      <c r="V2156" t="str">
        <f>VLOOKUP(B2156,'volatile collection data'!$O:$P,2,FALSE)</f>
        <v>02.may.22 28</v>
      </c>
    </row>
    <row r="2157" spans="1:22" x14ac:dyDescent="0.2">
      <c r="A2157" t="s">
        <v>366</v>
      </c>
      <c r="B2157" s="1" t="str">
        <f t="shared" si="200"/>
        <v>2E</v>
      </c>
      <c r="C2157">
        <v>21.582999999999998</v>
      </c>
      <c r="D2157">
        <f t="shared" si="198"/>
        <v>21.58</v>
      </c>
      <c r="E2157">
        <f>VLOOKUP(D2157,'Peak Combiner'!$A$5:$D$4980,4,FALSE)</f>
        <v>21.58</v>
      </c>
      <c r="F2157">
        <f>IFERROR(VLOOKUP(D2157,rt_comb!$A:$B,2,FALSE),D2157)</f>
        <v>21.58</v>
      </c>
      <c r="G2157">
        <v>9406196</v>
      </c>
      <c r="H2157">
        <f>SUMIFS($G:$G,$E:$E,18.51,'RAW2'!$A:$A,'RAW2'!A2157)</f>
        <v>28636314</v>
      </c>
      <c r="I2157" s="1" t="str">
        <f>VLOOKUP(A2157,'volatile collection data'!$G$6:$H$69,2,FALSE)</f>
        <v>E</v>
      </c>
      <c r="J2157" s="1">
        <f>VLOOKUP(A2157,'volatile collection data'!$G$6:$I$69,3,FALSE)</f>
        <v>2</v>
      </c>
      <c r="K2157" s="1" t="str">
        <f>VLOOKUP(A2157,'volatile collection data'!$G$6:$N$69,8,FALSE)</f>
        <v>28A</v>
      </c>
      <c r="L2157" s="1">
        <f>VLOOKUP(A2157,'volatile collection data'!$G$6:$J$69,4,FALSE)</f>
        <v>5.38</v>
      </c>
      <c r="M2157" s="1">
        <f>VLOOKUP($A2157,'volatile collection data'!$G$6:$M$69,6,FALSE)</f>
        <v>14</v>
      </c>
      <c r="N2157" s="1">
        <f>VLOOKUP($A2157,'volatile collection data'!$G$6:$M$69,7,FALSE)</f>
        <v>5.38</v>
      </c>
      <c r="O2157" s="1">
        <f>VLOOKUP(A2157,'volatile collection data'!$G$6:$K$69,5,FALSE)</f>
        <v>1</v>
      </c>
      <c r="P2157" s="1" t="str">
        <f t="shared" si="201"/>
        <v>2E</v>
      </c>
      <c r="Q2157">
        <f t="shared" si="199"/>
        <v>0.30527035860363072</v>
      </c>
      <c r="R2157" t="str">
        <f t="shared" si="202"/>
        <v>28A_1-E&amp;5.38%5.38@14</v>
      </c>
      <c r="S2157" t="str">
        <f t="shared" si="203"/>
        <v>2E-28A-VCS-Loc-22</v>
      </c>
      <c r="T2157" t="str">
        <f>IFERROR(IF(VLOOKUP(S2157,Bad!$A:$A,1,FALSE)='RAW2'!S2157,"yes","no"),"no")</f>
        <v>yes</v>
      </c>
      <c r="U2157" t="str">
        <f>IFERROR(VLOOKUP(F2157,compounds!$A:$B,2,FALSE),"")</f>
        <v/>
      </c>
      <c r="V2157" t="str">
        <f>VLOOKUP(B2157,'volatile collection data'!$O:$P,2,FALSE)</f>
        <v>02.may.22 28</v>
      </c>
    </row>
    <row r="2158" spans="1:22" x14ac:dyDescent="0.2">
      <c r="A2158" t="s">
        <v>366</v>
      </c>
      <c r="B2158" s="1" t="str">
        <f t="shared" si="200"/>
        <v>2E</v>
      </c>
      <c r="C2158">
        <v>21.766999999999999</v>
      </c>
      <c r="D2158">
        <f t="shared" si="198"/>
        <v>21.77</v>
      </c>
      <c r="E2158">
        <f>VLOOKUP(D2158,'Peak Combiner'!$A$5:$D$4980,4,FALSE)</f>
        <v>21.77</v>
      </c>
      <c r="F2158">
        <f>IFERROR(VLOOKUP(D2158,rt_comb!$A:$B,2,FALSE),D2158)</f>
        <v>21.77</v>
      </c>
      <c r="G2158">
        <v>10963393</v>
      </c>
      <c r="H2158">
        <f>SUMIFS($G:$G,$E:$E,18.51,'RAW2'!$A:$A,'RAW2'!A2158)</f>
        <v>28636314</v>
      </c>
      <c r="I2158" s="1" t="str">
        <f>VLOOKUP(A2158,'volatile collection data'!$G$6:$H$69,2,FALSE)</f>
        <v>E</v>
      </c>
      <c r="J2158" s="1">
        <f>VLOOKUP(A2158,'volatile collection data'!$G$6:$I$69,3,FALSE)</f>
        <v>2</v>
      </c>
      <c r="K2158" s="1" t="str">
        <f>VLOOKUP(A2158,'volatile collection data'!$G$6:$N$69,8,FALSE)</f>
        <v>28A</v>
      </c>
      <c r="L2158" s="1">
        <f>VLOOKUP(A2158,'volatile collection data'!$G$6:$J$69,4,FALSE)</f>
        <v>5.38</v>
      </c>
      <c r="M2158" s="1">
        <f>VLOOKUP($A2158,'volatile collection data'!$G$6:$M$69,6,FALSE)</f>
        <v>14</v>
      </c>
      <c r="N2158" s="1">
        <f>VLOOKUP($A2158,'volatile collection data'!$G$6:$M$69,7,FALSE)</f>
        <v>5.38</v>
      </c>
      <c r="O2158" s="1">
        <f>VLOOKUP(A2158,'volatile collection data'!$G$6:$K$69,5,FALSE)</f>
        <v>1</v>
      </c>
      <c r="P2158" s="1" t="str">
        <f t="shared" si="201"/>
        <v>2E</v>
      </c>
      <c r="Q2158">
        <f t="shared" si="199"/>
        <v>0.35580790710958338</v>
      </c>
      <c r="R2158" t="str">
        <f t="shared" si="202"/>
        <v>28A_1-E&amp;5.38%5.38@14</v>
      </c>
      <c r="S2158" t="str">
        <f t="shared" si="203"/>
        <v>2E-28A-VCS-Loc-22</v>
      </c>
      <c r="T2158" t="str">
        <f>IFERROR(IF(VLOOKUP(S2158,Bad!$A:$A,1,FALSE)='RAW2'!S2158,"yes","no"),"no")</f>
        <v>yes</v>
      </c>
      <c r="U2158" t="str">
        <f>IFERROR(VLOOKUP(F2158,compounds!$A:$B,2,FALSE),"")</f>
        <v/>
      </c>
      <c r="V2158" t="str">
        <f>VLOOKUP(B2158,'volatile collection data'!$O:$P,2,FALSE)</f>
        <v>02.may.22 28</v>
      </c>
    </row>
    <row r="2159" spans="1:22" x14ac:dyDescent="0.2">
      <c r="A2159" t="s">
        <v>366</v>
      </c>
      <c r="B2159" s="1" t="str">
        <f t="shared" si="200"/>
        <v>2E</v>
      </c>
      <c r="C2159">
        <v>21.86</v>
      </c>
      <c r="D2159">
        <f t="shared" si="198"/>
        <v>21.86</v>
      </c>
      <c r="E2159">
        <f>VLOOKUP(D2159,'Peak Combiner'!$A$5:$D$4980,4,FALSE)</f>
        <v>21.86</v>
      </c>
      <c r="F2159">
        <f>IFERROR(VLOOKUP(D2159,rt_comb!$A:$B,2,FALSE),D2159)</f>
        <v>21.86</v>
      </c>
      <c r="G2159">
        <v>5463877</v>
      </c>
      <c r="H2159">
        <f>SUMIFS($G:$G,$E:$E,18.51,'RAW2'!$A:$A,'RAW2'!A2159)</f>
        <v>28636314</v>
      </c>
      <c r="I2159" s="1" t="str">
        <f>VLOOKUP(A2159,'volatile collection data'!$G$6:$H$69,2,FALSE)</f>
        <v>E</v>
      </c>
      <c r="J2159" s="1">
        <f>VLOOKUP(A2159,'volatile collection data'!$G$6:$I$69,3,FALSE)</f>
        <v>2</v>
      </c>
      <c r="K2159" s="1" t="str">
        <f>VLOOKUP(A2159,'volatile collection data'!$G$6:$N$69,8,FALSE)</f>
        <v>28A</v>
      </c>
      <c r="L2159" s="1">
        <f>VLOOKUP(A2159,'volatile collection data'!$G$6:$J$69,4,FALSE)</f>
        <v>5.38</v>
      </c>
      <c r="M2159" s="1">
        <f>VLOOKUP($A2159,'volatile collection data'!$G$6:$M$69,6,FALSE)</f>
        <v>14</v>
      </c>
      <c r="N2159" s="1">
        <f>VLOOKUP($A2159,'volatile collection data'!$G$6:$M$69,7,FALSE)</f>
        <v>5.38</v>
      </c>
      <c r="O2159" s="1">
        <f>VLOOKUP(A2159,'volatile collection data'!$G$6:$K$69,5,FALSE)</f>
        <v>1</v>
      </c>
      <c r="P2159" s="1" t="str">
        <f t="shared" si="201"/>
        <v>2E</v>
      </c>
      <c r="Q2159">
        <f t="shared" si="199"/>
        <v>0.17732563633121509</v>
      </c>
      <c r="R2159" t="str">
        <f t="shared" si="202"/>
        <v>28A_1-E&amp;5.38%5.38@14</v>
      </c>
      <c r="S2159" t="str">
        <f t="shared" si="203"/>
        <v>2E-28A-VCS-Loc-22</v>
      </c>
      <c r="T2159" t="str">
        <f>IFERROR(IF(VLOOKUP(S2159,Bad!$A:$A,1,FALSE)='RAW2'!S2159,"yes","no"),"no")</f>
        <v>yes</v>
      </c>
      <c r="U2159" t="str">
        <f>IFERROR(VLOOKUP(F2159,compounds!$A:$B,2,FALSE),"")</f>
        <v/>
      </c>
      <c r="V2159" t="str">
        <f>VLOOKUP(B2159,'volatile collection data'!$O:$P,2,FALSE)</f>
        <v>02.may.22 28</v>
      </c>
    </row>
    <row r="2160" spans="1:22" x14ac:dyDescent="0.2">
      <c r="A2160" t="s">
        <v>366</v>
      </c>
      <c r="B2160" s="1" t="str">
        <f t="shared" si="200"/>
        <v>2E</v>
      </c>
      <c r="C2160">
        <v>22.062000000000001</v>
      </c>
      <c r="D2160">
        <f t="shared" si="198"/>
        <v>22.06</v>
      </c>
      <c r="E2160">
        <f>VLOOKUP(D2160,'Peak Combiner'!$A$5:$D$4980,4,FALSE)</f>
        <v>22.06</v>
      </c>
      <c r="F2160">
        <f>IFERROR(VLOOKUP(D2160,rt_comb!$A:$B,2,FALSE),D2160)</f>
        <v>22.06</v>
      </c>
      <c r="G2160">
        <v>19296872</v>
      </c>
      <c r="H2160">
        <f>SUMIFS($G:$G,$E:$E,18.51,'RAW2'!$A:$A,'RAW2'!A2160)</f>
        <v>28636314</v>
      </c>
      <c r="I2160" s="1" t="str">
        <f>VLOOKUP(A2160,'volatile collection data'!$G$6:$H$69,2,FALSE)</f>
        <v>E</v>
      </c>
      <c r="J2160" s="1">
        <f>VLOOKUP(A2160,'volatile collection data'!$G$6:$I$69,3,FALSE)</f>
        <v>2</v>
      </c>
      <c r="K2160" s="1" t="str">
        <f>VLOOKUP(A2160,'volatile collection data'!$G$6:$N$69,8,FALSE)</f>
        <v>28A</v>
      </c>
      <c r="L2160" s="1">
        <f>VLOOKUP(A2160,'volatile collection data'!$G$6:$J$69,4,FALSE)</f>
        <v>5.38</v>
      </c>
      <c r="M2160" s="1">
        <f>VLOOKUP($A2160,'volatile collection data'!$G$6:$M$69,6,FALSE)</f>
        <v>14</v>
      </c>
      <c r="N2160" s="1">
        <f>VLOOKUP($A2160,'volatile collection data'!$G$6:$M$69,7,FALSE)</f>
        <v>5.38</v>
      </c>
      <c r="O2160" s="1">
        <f>VLOOKUP(A2160,'volatile collection data'!$G$6:$K$69,5,FALSE)</f>
        <v>1</v>
      </c>
      <c r="P2160" s="1" t="str">
        <f t="shared" si="201"/>
        <v>2E</v>
      </c>
      <c r="Q2160">
        <f t="shared" si="199"/>
        <v>0.62626411732950926</v>
      </c>
      <c r="R2160" t="str">
        <f t="shared" si="202"/>
        <v>28A_1-E&amp;5.38%5.38@14</v>
      </c>
      <c r="S2160" t="str">
        <f t="shared" si="203"/>
        <v>2E-28A-VCS-Loc-22</v>
      </c>
      <c r="T2160" t="str">
        <f>IFERROR(IF(VLOOKUP(S2160,Bad!$A:$A,1,FALSE)='RAW2'!S2160,"yes","no"),"no")</f>
        <v>yes</v>
      </c>
      <c r="U2160" t="str">
        <f>IFERROR(VLOOKUP(F2160,compounds!$A:$B,2,FALSE),"")</f>
        <v/>
      </c>
      <c r="V2160" t="str">
        <f>VLOOKUP(B2160,'volatile collection data'!$O:$P,2,FALSE)</f>
        <v>02.may.22 28</v>
      </c>
    </row>
    <row r="2161" spans="1:22" x14ac:dyDescent="0.2">
      <c r="A2161" t="s">
        <v>366</v>
      </c>
      <c r="B2161" s="1" t="str">
        <f t="shared" si="200"/>
        <v>2E</v>
      </c>
      <c r="C2161">
        <v>22.18</v>
      </c>
      <c r="D2161">
        <f t="shared" si="198"/>
        <v>22.18</v>
      </c>
      <c r="E2161">
        <f>VLOOKUP(D2161,'Peak Combiner'!$A$5:$D$4980,4,FALSE)</f>
        <v>22.17</v>
      </c>
      <c r="F2161">
        <f>IFERROR(VLOOKUP(D2161,rt_comb!$A:$B,2,FALSE),D2161)</f>
        <v>22.18</v>
      </c>
      <c r="G2161">
        <v>6190200</v>
      </c>
      <c r="H2161">
        <f>SUMIFS($G:$G,$E:$E,18.51,'RAW2'!$A:$A,'RAW2'!A2161)</f>
        <v>28636314</v>
      </c>
      <c r="I2161" s="1" t="str">
        <f>VLOOKUP(A2161,'volatile collection data'!$G$6:$H$69,2,FALSE)</f>
        <v>E</v>
      </c>
      <c r="J2161" s="1">
        <f>VLOOKUP(A2161,'volatile collection data'!$G$6:$I$69,3,FALSE)</f>
        <v>2</v>
      </c>
      <c r="K2161" s="1" t="str">
        <f>VLOOKUP(A2161,'volatile collection data'!$G$6:$N$69,8,FALSE)</f>
        <v>28A</v>
      </c>
      <c r="L2161" s="1">
        <f>VLOOKUP(A2161,'volatile collection data'!$G$6:$J$69,4,FALSE)</f>
        <v>5.38</v>
      </c>
      <c r="M2161" s="1">
        <f>VLOOKUP($A2161,'volatile collection data'!$G$6:$M$69,6,FALSE)</f>
        <v>14</v>
      </c>
      <c r="N2161" s="1">
        <f>VLOOKUP($A2161,'volatile collection data'!$G$6:$M$69,7,FALSE)</f>
        <v>5.38</v>
      </c>
      <c r="O2161" s="1">
        <f>VLOOKUP(A2161,'volatile collection data'!$G$6:$K$69,5,FALSE)</f>
        <v>1</v>
      </c>
      <c r="P2161" s="1" t="str">
        <f t="shared" si="201"/>
        <v>2E</v>
      </c>
      <c r="Q2161">
        <f t="shared" si="199"/>
        <v>0.20089785220594966</v>
      </c>
      <c r="R2161" t="str">
        <f t="shared" si="202"/>
        <v>28A_1-E&amp;5.38%5.38@14</v>
      </c>
      <c r="S2161" t="str">
        <f t="shared" si="203"/>
        <v>2E-28A-VCS-Loc-22</v>
      </c>
      <c r="T2161" t="str">
        <f>IFERROR(IF(VLOOKUP(S2161,Bad!$A:$A,1,FALSE)='RAW2'!S2161,"yes","no"),"no")</f>
        <v>yes</v>
      </c>
      <c r="U2161" t="str">
        <f>IFERROR(VLOOKUP(F2161,compounds!$A:$B,2,FALSE),"")</f>
        <v>humulene</v>
      </c>
      <c r="V2161" t="str">
        <f>VLOOKUP(B2161,'volatile collection data'!$O:$P,2,FALSE)</f>
        <v>02.may.22 28</v>
      </c>
    </row>
    <row r="2162" spans="1:22" x14ac:dyDescent="0.2">
      <c r="A2162" t="s">
        <v>366</v>
      </c>
      <c r="B2162" s="1" t="str">
        <f t="shared" si="200"/>
        <v>2E</v>
      </c>
      <c r="C2162">
        <v>22.254000000000001</v>
      </c>
      <c r="D2162">
        <f t="shared" si="198"/>
        <v>22.25</v>
      </c>
      <c r="E2162">
        <f>VLOOKUP(D2162,'Peak Combiner'!$A$5:$D$4980,4,FALSE)</f>
        <v>22.25</v>
      </c>
      <c r="F2162">
        <f>IFERROR(VLOOKUP(D2162,rt_comb!$A:$B,2,FALSE),D2162)</f>
        <v>22.25</v>
      </c>
      <c r="G2162">
        <v>6763580</v>
      </c>
      <c r="H2162">
        <f>SUMIFS($G:$G,$E:$E,18.51,'RAW2'!$A:$A,'RAW2'!A2162)</f>
        <v>28636314</v>
      </c>
      <c r="I2162" s="1" t="str">
        <f>VLOOKUP(A2162,'volatile collection data'!$G$6:$H$69,2,FALSE)</f>
        <v>E</v>
      </c>
      <c r="J2162" s="1">
        <f>VLOOKUP(A2162,'volatile collection data'!$G$6:$I$69,3,FALSE)</f>
        <v>2</v>
      </c>
      <c r="K2162" s="1" t="str">
        <f>VLOOKUP(A2162,'volatile collection data'!$G$6:$N$69,8,FALSE)</f>
        <v>28A</v>
      </c>
      <c r="L2162" s="1">
        <f>VLOOKUP(A2162,'volatile collection data'!$G$6:$J$69,4,FALSE)</f>
        <v>5.38</v>
      </c>
      <c r="M2162" s="1">
        <f>VLOOKUP($A2162,'volatile collection data'!$G$6:$M$69,6,FALSE)</f>
        <v>14</v>
      </c>
      <c r="N2162" s="1">
        <f>VLOOKUP($A2162,'volatile collection data'!$G$6:$M$69,7,FALSE)</f>
        <v>5.38</v>
      </c>
      <c r="O2162" s="1">
        <f>VLOOKUP(A2162,'volatile collection data'!$G$6:$K$69,5,FALSE)</f>
        <v>1</v>
      </c>
      <c r="P2162" s="1" t="str">
        <f t="shared" si="201"/>
        <v>2E</v>
      </c>
      <c r="Q2162">
        <f t="shared" si="199"/>
        <v>0.21950642874593987</v>
      </c>
      <c r="R2162" t="str">
        <f t="shared" si="202"/>
        <v>28A_1-E&amp;5.38%5.38@14</v>
      </c>
      <c r="S2162" t="str">
        <f t="shared" si="203"/>
        <v>2E-28A-VCS-Loc-22</v>
      </c>
      <c r="T2162" t="str">
        <f>IFERROR(IF(VLOOKUP(S2162,Bad!$A:$A,1,FALSE)='RAW2'!S2162,"yes","no"),"no")</f>
        <v>yes</v>
      </c>
      <c r="U2162" t="str">
        <f>IFERROR(VLOOKUP(F2162,compounds!$A:$B,2,FALSE),"")</f>
        <v/>
      </c>
      <c r="V2162" t="str">
        <f>VLOOKUP(B2162,'volatile collection data'!$O:$P,2,FALSE)</f>
        <v>02.may.22 28</v>
      </c>
    </row>
    <row r="2163" spans="1:22" x14ac:dyDescent="0.2">
      <c r="A2163" t="s">
        <v>366</v>
      </c>
      <c r="B2163" s="1" t="str">
        <f t="shared" si="200"/>
        <v>2E</v>
      </c>
      <c r="C2163">
        <v>22.321000000000002</v>
      </c>
      <c r="D2163">
        <f t="shared" si="198"/>
        <v>22.32</v>
      </c>
      <c r="E2163">
        <f>VLOOKUP(D2163,'Peak Combiner'!$A$5:$D$4980,4,FALSE)</f>
        <v>22.32</v>
      </c>
      <c r="F2163">
        <f>IFERROR(VLOOKUP(D2163,rt_comb!$A:$B,2,FALSE),D2163)</f>
        <v>22.32</v>
      </c>
      <c r="G2163">
        <v>1915316</v>
      </c>
      <c r="H2163">
        <f>SUMIFS($G:$G,$E:$E,18.51,'RAW2'!$A:$A,'RAW2'!A2163)</f>
        <v>28636314</v>
      </c>
      <c r="I2163" s="1" t="str">
        <f>VLOOKUP(A2163,'volatile collection data'!$G$6:$H$69,2,FALSE)</f>
        <v>E</v>
      </c>
      <c r="J2163" s="1">
        <f>VLOOKUP(A2163,'volatile collection data'!$G$6:$I$69,3,FALSE)</f>
        <v>2</v>
      </c>
      <c r="K2163" s="1" t="str">
        <f>VLOOKUP(A2163,'volatile collection data'!$G$6:$N$69,8,FALSE)</f>
        <v>28A</v>
      </c>
      <c r="L2163" s="1">
        <f>VLOOKUP(A2163,'volatile collection data'!$G$6:$J$69,4,FALSE)</f>
        <v>5.38</v>
      </c>
      <c r="M2163" s="1">
        <f>VLOOKUP($A2163,'volatile collection data'!$G$6:$M$69,6,FALSE)</f>
        <v>14</v>
      </c>
      <c r="N2163" s="1">
        <f>VLOOKUP($A2163,'volatile collection data'!$G$6:$M$69,7,FALSE)</f>
        <v>5.38</v>
      </c>
      <c r="O2163" s="1">
        <f>VLOOKUP(A2163,'volatile collection data'!$G$6:$K$69,5,FALSE)</f>
        <v>1</v>
      </c>
      <c r="P2163" s="1" t="str">
        <f t="shared" si="201"/>
        <v>2E</v>
      </c>
      <c r="Q2163">
        <f t="shared" si="199"/>
        <v>6.2160006251121232E-2</v>
      </c>
      <c r="R2163" t="str">
        <f t="shared" si="202"/>
        <v>28A_1-E&amp;5.38%5.38@14</v>
      </c>
      <c r="S2163" t="str">
        <f t="shared" si="203"/>
        <v>2E-28A-VCS-Loc-22</v>
      </c>
      <c r="T2163" t="str">
        <f>IFERROR(IF(VLOOKUP(S2163,Bad!$A:$A,1,FALSE)='RAW2'!S2163,"yes","no"),"no")</f>
        <v>yes</v>
      </c>
      <c r="U2163" t="str">
        <f>IFERROR(VLOOKUP(F2163,compounds!$A:$B,2,FALSE),"")</f>
        <v/>
      </c>
      <c r="V2163" t="str">
        <f>VLOOKUP(B2163,'volatile collection data'!$O:$P,2,FALSE)</f>
        <v>02.may.22 28</v>
      </c>
    </row>
    <row r="2164" spans="1:22" x14ac:dyDescent="0.2">
      <c r="A2164" t="s">
        <v>366</v>
      </c>
      <c r="B2164" s="1" t="str">
        <f t="shared" si="200"/>
        <v>2E</v>
      </c>
      <c r="C2164">
        <v>22.413</v>
      </c>
      <c r="D2164">
        <f t="shared" si="198"/>
        <v>22.41</v>
      </c>
      <c r="E2164">
        <f>VLOOKUP(D2164,'Peak Combiner'!$A$5:$D$4980,4,FALSE)</f>
        <v>22.41</v>
      </c>
      <c r="F2164">
        <f>IFERROR(VLOOKUP(D2164,rt_comb!$A:$B,2,FALSE),D2164)</f>
        <v>22.41</v>
      </c>
      <c r="G2164">
        <v>9174469</v>
      </c>
      <c r="H2164">
        <f>SUMIFS($G:$G,$E:$E,18.51,'RAW2'!$A:$A,'RAW2'!A2164)</f>
        <v>28636314</v>
      </c>
      <c r="I2164" s="1" t="str">
        <f>VLOOKUP(A2164,'volatile collection data'!$G$6:$H$69,2,FALSE)</f>
        <v>E</v>
      </c>
      <c r="J2164" s="1">
        <f>VLOOKUP(A2164,'volatile collection data'!$G$6:$I$69,3,FALSE)</f>
        <v>2</v>
      </c>
      <c r="K2164" s="1" t="str">
        <f>VLOOKUP(A2164,'volatile collection data'!$G$6:$N$69,8,FALSE)</f>
        <v>28A</v>
      </c>
      <c r="L2164" s="1">
        <f>VLOOKUP(A2164,'volatile collection data'!$G$6:$J$69,4,FALSE)</f>
        <v>5.38</v>
      </c>
      <c r="M2164" s="1">
        <f>VLOOKUP($A2164,'volatile collection data'!$G$6:$M$69,6,FALSE)</f>
        <v>14</v>
      </c>
      <c r="N2164" s="1">
        <f>VLOOKUP($A2164,'volatile collection data'!$G$6:$M$69,7,FALSE)</f>
        <v>5.38</v>
      </c>
      <c r="O2164" s="1">
        <f>VLOOKUP(A2164,'volatile collection data'!$G$6:$K$69,5,FALSE)</f>
        <v>1</v>
      </c>
      <c r="P2164" s="1" t="str">
        <f t="shared" si="201"/>
        <v>2E</v>
      </c>
      <c r="Q2164">
        <f t="shared" si="199"/>
        <v>0.29774984931505716</v>
      </c>
      <c r="R2164" t="str">
        <f t="shared" si="202"/>
        <v>28A_1-E&amp;5.38%5.38@14</v>
      </c>
      <c r="S2164" t="str">
        <f t="shared" si="203"/>
        <v>2E-28A-VCS-Loc-22</v>
      </c>
      <c r="T2164" t="str">
        <f>IFERROR(IF(VLOOKUP(S2164,Bad!$A:$A,1,FALSE)='RAW2'!S2164,"yes","no"),"no")</f>
        <v>yes</v>
      </c>
      <c r="U2164" t="str">
        <f>IFERROR(VLOOKUP(F2164,compounds!$A:$B,2,FALSE),"")</f>
        <v/>
      </c>
      <c r="V2164" t="str">
        <f>VLOOKUP(B2164,'volatile collection data'!$O:$P,2,FALSE)</f>
        <v>02.may.22 28</v>
      </c>
    </row>
    <row r="2165" spans="1:22" x14ac:dyDescent="0.2">
      <c r="A2165" t="s">
        <v>366</v>
      </c>
      <c r="B2165" s="1" t="str">
        <f t="shared" si="200"/>
        <v>2E</v>
      </c>
      <c r="C2165">
        <v>22.488</v>
      </c>
      <c r="D2165">
        <f t="shared" si="198"/>
        <v>22.49</v>
      </c>
      <c r="E2165">
        <f>VLOOKUP(D2165,'Peak Combiner'!$A$5:$D$4980,4,FALSE)</f>
        <v>22.49</v>
      </c>
      <c r="F2165">
        <f>IFERROR(VLOOKUP(D2165,rt_comb!$A:$B,2,FALSE),D2165)</f>
        <v>22.49</v>
      </c>
      <c r="G2165">
        <v>7260035</v>
      </c>
      <c r="H2165">
        <f>SUMIFS($G:$G,$E:$E,18.51,'RAW2'!$A:$A,'RAW2'!A2165)</f>
        <v>28636314</v>
      </c>
      <c r="I2165" s="1" t="str">
        <f>VLOOKUP(A2165,'volatile collection data'!$G$6:$H$69,2,FALSE)</f>
        <v>E</v>
      </c>
      <c r="J2165" s="1">
        <f>VLOOKUP(A2165,'volatile collection data'!$G$6:$I$69,3,FALSE)</f>
        <v>2</v>
      </c>
      <c r="K2165" s="1" t="str">
        <f>VLOOKUP(A2165,'volatile collection data'!$G$6:$N$69,8,FALSE)</f>
        <v>28A</v>
      </c>
      <c r="L2165" s="1">
        <f>VLOOKUP(A2165,'volatile collection data'!$G$6:$J$69,4,FALSE)</f>
        <v>5.38</v>
      </c>
      <c r="M2165" s="1">
        <f>VLOOKUP($A2165,'volatile collection data'!$G$6:$M$69,6,FALSE)</f>
        <v>14</v>
      </c>
      <c r="N2165" s="1">
        <f>VLOOKUP($A2165,'volatile collection data'!$G$6:$M$69,7,FALSE)</f>
        <v>5.38</v>
      </c>
      <c r="O2165" s="1">
        <f>VLOOKUP(A2165,'volatile collection data'!$G$6:$K$69,5,FALSE)</f>
        <v>1</v>
      </c>
      <c r="P2165" s="1" t="str">
        <f t="shared" si="201"/>
        <v>2E</v>
      </c>
      <c r="Q2165">
        <f t="shared" si="199"/>
        <v>0.23561846764886785</v>
      </c>
      <c r="R2165" t="str">
        <f t="shared" si="202"/>
        <v>28A_1-E&amp;5.38%5.38@14</v>
      </c>
      <c r="S2165" t="str">
        <f t="shared" si="203"/>
        <v>2E-28A-VCS-Loc-22</v>
      </c>
      <c r="T2165" t="str">
        <f>IFERROR(IF(VLOOKUP(S2165,Bad!$A:$A,1,FALSE)='RAW2'!S2165,"yes","no"),"no")</f>
        <v>yes</v>
      </c>
      <c r="U2165" t="str">
        <f>IFERROR(VLOOKUP(F2165,compounds!$A:$B,2,FALSE),"")</f>
        <v/>
      </c>
      <c r="V2165" t="str">
        <f>VLOOKUP(B2165,'volatile collection data'!$O:$P,2,FALSE)</f>
        <v>02.may.22 28</v>
      </c>
    </row>
    <row r="2166" spans="1:22" x14ac:dyDescent="0.2">
      <c r="A2166" t="s">
        <v>366</v>
      </c>
      <c r="B2166" s="1" t="str">
        <f t="shared" si="200"/>
        <v>2E</v>
      </c>
      <c r="C2166">
        <v>22.628</v>
      </c>
      <c r="D2166">
        <f t="shared" si="198"/>
        <v>22.63</v>
      </c>
      <c r="E2166">
        <f>VLOOKUP(D2166,'Peak Combiner'!$A$5:$D$4980,4,FALSE)</f>
        <v>22.63</v>
      </c>
      <c r="F2166">
        <f>IFERROR(VLOOKUP(D2166,rt_comb!$A:$B,2,FALSE),D2166)</f>
        <v>22.63</v>
      </c>
      <c r="G2166">
        <v>11974228</v>
      </c>
      <c r="H2166">
        <f>SUMIFS($G:$G,$E:$E,18.51,'RAW2'!$A:$A,'RAW2'!A2166)</f>
        <v>28636314</v>
      </c>
      <c r="I2166" s="1" t="str">
        <f>VLOOKUP(A2166,'volatile collection data'!$G$6:$H$69,2,FALSE)</f>
        <v>E</v>
      </c>
      <c r="J2166" s="1">
        <f>VLOOKUP(A2166,'volatile collection data'!$G$6:$I$69,3,FALSE)</f>
        <v>2</v>
      </c>
      <c r="K2166" s="1" t="str">
        <f>VLOOKUP(A2166,'volatile collection data'!$G$6:$N$69,8,FALSE)</f>
        <v>28A</v>
      </c>
      <c r="L2166" s="1">
        <f>VLOOKUP(A2166,'volatile collection data'!$G$6:$J$69,4,FALSE)</f>
        <v>5.38</v>
      </c>
      <c r="M2166" s="1">
        <f>VLOOKUP($A2166,'volatile collection data'!$G$6:$M$69,6,FALSE)</f>
        <v>14</v>
      </c>
      <c r="N2166" s="1">
        <f>VLOOKUP($A2166,'volatile collection data'!$G$6:$M$69,7,FALSE)</f>
        <v>5.38</v>
      </c>
      <c r="O2166" s="1">
        <f>VLOOKUP(A2166,'volatile collection data'!$G$6:$K$69,5,FALSE)</f>
        <v>1</v>
      </c>
      <c r="P2166" s="1" t="str">
        <f t="shared" si="201"/>
        <v>2E</v>
      </c>
      <c r="Q2166">
        <f t="shared" si="199"/>
        <v>0.38861372605478728</v>
      </c>
      <c r="R2166" t="str">
        <f t="shared" si="202"/>
        <v>28A_1-E&amp;5.38%5.38@14</v>
      </c>
      <c r="S2166" t="str">
        <f t="shared" si="203"/>
        <v>2E-28A-VCS-Loc-22</v>
      </c>
      <c r="T2166" t="str">
        <f>IFERROR(IF(VLOOKUP(S2166,Bad!$A:$A,1,FALSE)='RAW2'!S2166,"yes","no"),"no")</f>
        <v>yes</v>
      </c>
      <c r="U2166" t="str">
        <f>IFERROR(VLOOKUP(F2166,compounds!$A:$B,2,FALSE),"")</f>
        <v/>
      </c>
      <c r="V2166" t="str">
        <f>VLOOKUP(B2166,'volatile collection data'!$O:$P,2,FALSE)</f>
        <v>02.may.22 28</v>
      </c>
    </row>
    <row r="2167" spans="1:22" x14ac:dyDescent="0.2">
      <c r="A2167" t="s">
        <v>366</v>
      </c>
      <c r="B2167" s="1" t="str">
        <f t="shared" si="200"/>
        <v>2E</v>
      </c>
      <c r="C2167">
        <v>22.745999999999999</v>
      </c>
      <c r="D2167">
        <f t="shared" si="198"/>
        <v>22.75</v>
      </c>
      <c r="E2167">
        <f>VLOOKUP(D2167,'Peak Combiner'!$A$5:$D$4980,4,FALSE)</f>
        <v>22.75</v>
      </c>
      <c r="F2167">
        <f>IFERROR(VLOOKUP(D2167,rt_comb!$A:$B,2,FALSE),D2167)</f>
        <v>22.75</v>
      </c>
      <c r="G2167">
        <v>8908491</v>
      </c>
      <c r="H2167">
        <f>SUMIFS($G:$G,$E:$E,18.51,'RAW2'!$A:$A,'RAW2'!A2167)</f>
        <v>28636314</v>
      </c>
      <c r="I2167" s="1" t="str">
        <f>VLOOKUP(A2167,'volatile collection data'!$G$6:$H$69,2,FALSE)</f>
        <v>E</v>
      </c>
      <c r="J2167" s="1">
        <f>VLOOKUP(A2167,'volatile collection data'!$G$6:$I$69,3,FALSE)</f>
        <v>2</v>
      </c>
      <c r="K2167" s="1" t="str">
        <f>VLOOKUP(A2167,'volatile collection data'!$G$6:$N$69,8,FALSE)</f>
        <v>28A</v>
      </c>
      <c r="L2167" s="1">
        <f>VLOOKUP(A2167,'volatile collection data'!$G$6:$J$69,4,FALSE)</f>
        <v>5.38</v>
      </c>
      <c r="M2167" s="1">
        <f>VLOOKUP($A2167,'volatile collection data'!$G$6:$M$69,6,FALSE)</f>
        <v>14</v>
      </c>
      <c r="N2167" s="1">
        <f>VLOOKUP($A2167,'volatile collection data'!$G$6:$M$69,7,FALSE)</f>
        <v>5.38</v>
      </c>
      <c r="O2167" s="1">
        <f>VLOOKUP(A2167,'volatile collection data'!$G$6:$K$69,5,FALSE)</f>
        <v>1</v>
      </c>
      <c r="P2167" s="1" t="str">
        <f t="shared" si="201"/>
        <v>2E</v>
      </c>
      <c r="Q2167">
        <f t="shared" si="199"/>
        <v>0.28911775197829354</v>
      </c>
      <c r="R2167" t="str">
        <f t="shared" si="202"/>
        <v>28A_1-E&amp;5.38%5.38@14</v>
      </c>
      <c r="S2167" t="str">
        <f t="shared" si="203"/>
        <v>2E-28A-VCS-Loc-22</v>
      </c>
      <c r="T2167" t="str">
        <f>IFERROR(IF(VLOOKUP(S2167,Bad!$A:$A,1,FALSE)='RAW2'!S2167,"yes","no"),"no")</f>
        <v>yes</v>
      </c>
      <c r="U2167" t="str">
        <f>IFERROR(VLOOKUP(F2167,compounds!$A:$B,2,FALSE),"")</f>
        <v/>
      </c>
      <c r="V2167" t="str">
        <f>VLOOKUP(B2167,'volatile collection data'!$O:$P,2,FALSE)</f>
        <v>02.may.22 28</v>
      </c>
    </row>
    <row r="2168" spans="1:22" x14ac:dyDescent="0.2">
      <c r="A2168" t="s">
        <v>366</v>
      </c>
      <c r="B2168" s="1" t="str">
        <f t="shared" si="200"/>
        <v>2E</v>
      </c>
      <c r="C2168">
        <v>22.866</v>
      </c>
      <c r="D2168">
        <f t="shared" si="198"/>
        <v>22.87</v>
      </c>
      <c r="E2168">
        <f>VLOOKUP(D2168,'Peak Combiner'!$A$5:$D$4980,4,FALSE)</f>
        <v>22.87</v>
      </c>
      <c r="F2168">
        <f>IFERROR(VLOOKUP(D2168,rt_comb!$A:$B,2,FALSE),D2168)</f>
        <v>22.87</v>
      </c>
      <c r="G2168">
        <v>38895019</v>
      </c>
      <c r="H2168">
        <f>SUMIFS($G:$G,$E:$E,18.51,'RAW2'!$A:$A,'RAW2'!A2168)</f>
        <v>28636314</v>
      </c>
      <c r="I2168" s="1" t="str">
        <f>VLOOKUP(A2168,'volatile collection data'!$G$6:$H$69,2,FALSE)</f>
        <v>E</v>
      </c>
      <c r="J2168" s="1">
        <f>VLOOKUP(A2168,'volatile collection data'!$G$6:$I$69,3,FALSE)</f>
        <v>2</v>
      </c>
      <c r="K2168" s="1" t="str">
        <f>VLOOKUP(A2168,'volatile collection data'!$G$6:$N$69,8,FALSE)</f>
        <v>28A</v>
      </c>
      <c r="L2168" s="1">
        <f>VLOOKUP(A2168,'volatile collection data'!$G$6:$J$69,4,FALSE)</f>
        <v>5.38</v>
      </c>
      <c r="M2168" s="1">
        <f>VLOOKUP($A2168,'volatile collection data'!$G$6:$M$69,6,FALSE)</f>
        <v>14</v>
      </c>
      <c r="N2168" s="1">
        <f>VLOOKUP($A2168,'volatile collection data'!$G$6:$M$69,7,FALSE)</f>
        <v>5.38</v>
      </c>
      <c r="O2168" s="1">
        <f>VLOOKUP(A2168,'volatile collection data'!$G$6:$K$69,5,FALSE)</f>
        <v>1</v>
      </c>
      <c r="P2168" s="1" t="str">
        <f t="shared" si="201"/>
        <v>2E</v>
      </c>
      <c r="Q2168">
        <f t="shared" si="199"/>
        <v>1.2623058671140843</v>
      </c>
      <c r="R2168" t="str">
        <f t="shared" si="202"/>
        <v>28A_1-E&amp;5.38%5.38@14</v>
      </c>
      <c r="S2168" t="str">
        <f t="shared" si="203"/>
        <v>2E-28A-VCS-Loc-22</v>
      </c>
      <c r="T2168" t="str">
        <f>IFERROR(IF(VLOOKUP(S2168,Bad!$A:$A,1,FALSE)='RAW2'!S2168,"yes","no"),"no")</f>
        <v>yes</v>
      </c>
      <c r="U2168" t="str">
        <f>IFERROR(VLOOKUP(F2168,compounds!$A:$B,2,FALSE),"")</f>
        <v/>
      </c>
      <c r="V2168" t="str">
        <f>VLOOKUP(B2168,'volatile collection data'!$O:$P,2,FALSE)</f>
        <v>02.may.22 28</v>
      </c>
    </row>
    <row r="2169" spans="1:22" x14ac:dyDescent="0.2">
      <c r="A2169" t="s">
        <v>366</v>
      </c>
      <c r="B2169" s="1" t="str">
        <f t="shared" si="200"/>
        <v>2E</v>
      </c>
      <c r="C2169">
        <v>22.975000000000001</v>
      </c>
      <c r="D2169">
        <f t="shared" si="198"/>
        <v>22.98</v>
      </c>
      <c r="E2169">
        <f>VLOOKUP(D2169,'Peak Combiner'!$A$5:$D$4980,4,FALSE)</f>
        <v>22.98</v>
      </c>
      <c r="F2169">
        <f>IFERROR(VLOOKUP(D2169,rt_comb!$A:$B,2,FALSE),D2169)</f>
        <v>22.98</v>
      </c>
      <c r="G2169">
        <v>2482264</v>
      </c>
      <c r="H2169">
        <f>SUMIFS($G:$G,$E:$E,18.51,'RAW2'!$A:$A,'RAW2'!A2169)</f>
        <v>28636314</v>
      </c>
      <c r="I2169" s="1" t="str">
        <f>VLOOKUP(A2169,'volatile collection data'!$G$6:$H$69,2,FALSE)</f>
        <v>E</v>
      </c>
      <c r="J2169" s="1">
        <f>VLOOKUP(A2169,'volatile collection data'!$G$6:$I$69,3,FALSE)</f>
        <v>2</v>
      </c>
      <c r="K2169" s="1" t="str">
        <f>VLOOKUP(A2169,'volatile collection data'!$G$6:$N$69,8,FALSE)</f>
        <v>28A</v>
      </c>
      <c r="L2169" s="1">
        <f>VLOOKUP(A2169,'volatile collection data'!$G$6:$J$69,4,FALSE)</f>
        <v>5.38</v>
      </c>
      <c r="M2169" s="1">
        <f>VLOOKUP($A2169,'volatile collection data'!$G$6:$M$69,6,FALSE)</f>
        <v>14</v>
      </c>
      <c r="N2169" s="1">
        <f>VLOOKUP($A2169,'volatile collection data'!$G$6:$M$69,7,FALSE)</f>
        <v>5.38</v>
      </c>
      <c r="O2169" s="1">
        <f>VLOOKUP(A2169,'volatile collection data'!$G$6:$K$69,5,FALSE)</f>
        <v>1</v>
      </c>
      <c r="P2169" s="1" t="str">
        <f t="shared" si="201"/>
        <v>2E</v>
      </c>
      <c r="Q2169">
        <f t="shared" si="199"/>
        <v>8.0559837518682662E-2</v>
      </c>
      <c r="R2169" t="str">
        <f t="shared" si="202"/>
        <v>28A_1-E&amp;5.38%5.38@14</v>
      </c>
      <c r="S2169" t="str">
        <f t="shared" si="203"/>
        <v>2E-28A-VCS-Loc-22</v>
      </c>
      <c r="T2169" t="str">
        <f>IFERROR(IF(VLOOKUP(S2169,Bad!$A:$A,1,FALSE)='RAW2'!S2169,"yes","no"),"no")</f>
        <v>yes</v>
      </c>
      <c r="U2169" t="str">
        <f>IFERROR(VLOOKUP(F2169,compounds!$A:$B,2,FALSE),"")</f>
        <v/>
      </c>
      <c r="V2169" t="str">
        <f>VLOOKUP(B2169,'volatile collection data'!$O:$P,2,FALSE)</f>
        <v>02.may.22 28</v>
      </c>
    </row>
    <row r="2170" spans="1:22" x14ac:dyDescent="0.2">
      <c r="A2170" t="s">
        <v>366</v>
      </c>
      <c r="B2170" s="1" t="str">
        <f t="shared" si="200"/>
        <v>2E</v>
      </c>
      <c r="C2170">
        <v>23.027999999999999</v>
      </c>
      <c r="D2170">
        <f t="shared" si="198"/>
        <v>23.03</v>
      </c>
      <c r="E2170">
        <f>VLOOKUP(D2170,'Peak Combiner'!$A$5:$D$4980,4,FALSE)</f>
        <v>23.03</v>
      </c>
      <c r="F2170">
        <f>IFERROR(VLOOKUP(D2170,rt_comb!$A:$B,2,FALSE),D2170)</f>
        <v>23.03</v>
      </c>
      <c r="G2170">
        <v>3998158</v>
      </c>
      <c r="H2170">
        <f>SUMIFS($G:$G,$E:$E,18.51,'RAW2'!$A:$A,'RAW2'!A2170)</f>
        <v>28636314</v>
      </c>
      <c r="I2170" s="1" t="str">
        <f>VLOOKUP(A2170,'volatile collection data'!$G$6:$H$69,2,FALSE)</f>
        <v>E</v>
      </c>
      <c r="J2170" s="1">
        <f>VLOOKUP(A2170,'volatile collection data'!$G$6:$I$69,3,FALSE)</f>
        <v>2</v>
      </c>
      <c r="K2170" s="1" t="str">
        <f>VLOOKUP(A2170,'volatile collection data'!$G$6:$N$69,8,FALSE)</f>
        <v>28A</v>
      </c>
      <c r="L2170" s="1">
        <f>VLOOKUP(A2170,'volatile collection data'!$G$6:$J$69,4,FALSE)</f>
        <v>5.38</v>
      </c>
      <c r="M2170" s="1">
        <f>VLOOKUP($A2170,'volatile collection data'!$G$6:$M$69,6,FALSE)</f>
        <v>14</v>
      </c>
      <c r="N2170" s="1">
        <f>VLOOKUP($A2170,'volatile collection data'!$G$6:$M$69,7,FALSE)</f>
        <v>5.38</v>
      </c>
      <c r="O2170" s="1">
        <f>VLOOKUP(A2170,'volatile collection data'!$G$6:$K$69,5,FALSE)</f>
        <v>1</v>
      </c>
      <c r="P2170" s="1" t="str">
        <f t="shared" si="201"/>
        <v>2E</v>
      </c>
      <c r="Q2170">
        <f t="shared" si="199"/>
        <v>0.12975693111370154</v>
      </c>
      <c r="R2170" t="str">
        <f t="shared" si="202"/>
        <v>28A_1-E&amp;5.38%5.38@14</v>
      </c>
      <c r="S2170" t="str">
        <f t="shared" si="203"/>
        <v>2E-28A-VCS-Loc-22</v>
      </c>
      <c r="T2170" t="str">
        <f>IFERROR(IF(VLOOKUP(S2170,Bad!$A:$A,1,FALSE)='RAW2'!S2170,"yes","no"),"no")</f>
        <v>yes</v>
      </c>
      <c r="U2170" t="str">
        <f>IFERROR(VLOOKUP(F2170,compounds!$A:$B,2,FALSE),"")</f>
        <v/>
      </c>
      <c r="V2170" t="str">
        <f>VLOOKUP(B2170,'volatile collection data'!$O:$P,2,FALSE)</f>
        <v>02.may.22 28</v>
      </c>
    </row>
    <row r="2171" spans="1:22" x14ac:dyDescent="0.2">
      <c r="A2171" t="s">
        <v>366</v>
      </c>
      <c r="B2171" s="1" t="str">
        <f t="shared" si="200"/>
        <v>2E</v>
      </c>
      <c r="C2171">
        <v>23.138000000000002</v>
      </c>
      <c r="D2171">
        <f t="shared" si="198"/>
        <v>23.14</v>
      </c>
      <c r="E2171">
        <f>VLOOKUP(D2171,'Peak Combiner'!$A$5:$D$4980,4,FALSE)</f>
        <v>23.14</v>
      </c>
      <c r="F2171">
        <f>IFERROR(VLOOKUP(D2171,rt_comb!$A:$B,2,FALSE),D2171)</f>
        <v>23.14</v>
      </c>
      <c r="G2171">
        <v>5708536</v>
      </c>
      <c r="H2171">
        <f>SUMIFS($G:$G,$E:$E,18.51,'RAW2'!$A:$A,'RAW2'!A2171)</f>
        <v>28636314</v>
      </c>
      <c r="I2171" s="1" t="str">
        <f>VLOOKUP(A2171,'volatile collection data'!$G$6:$H$69,2,FALSE)</f>
        <v>E</v>
      </c>
      <c r="J2171" s="1">
        <f>VLOOKUP(A2171,'volatile collection data'!$G$6:$I$69,3,FALSE)</f>
        <v>2</v>
      </c>
      <c r="K2171" s="1" t="str">
        <f>VLOOKUP(A2171,'volatile collection data'!$G$6:$N$69,8,FALSE)</f>
        <v>28A</v>
      </c>
      <c r="L2171" s="1">
        <f>VLOOKUP(A2171,'volatile collection data'!$G$6:$J$69,4,FALSE)</f>
        <v>5.38</v>
      </c>
      <c r="M2171" s="1">
        <f>VLOOKUP($A2171,'volatile collection data'!$G$6:$M$69,6,FALSE)</f>
        <v>14</v>
      </c>
      <c r="N2171" s="1">
        <f>VLOOKUP($A2171,'volatile collection data'!$G$6:$M$69,7,FALSE)</f>
        <v>5.38</v>
      </c>
      <c r="O2171" s="1">
        <f>VLOOKUP(A2171,'volatile collection data'!$G$6:$K$69,5,FALSE)</f>
        <v>1</v>
      </c>
      <c r="P2171" s="1" t="str">
        <f t="shared" si="201"/>
        <v>2E</v>
      </c>
      <c r="Q2171">
        <f t="shared" si="199"/>
        <v>0.18526584304874527</v>
      </c>
      <c r="R2171" t="str">
        <f t="shared" si="202"/>
        <v>28A_1-E&amp;5.38%5.38@14</v>
      </c>
      <c r="S2171" t="str">
        <f t="shared" si="203"/>
        <v>2E-28A-VCS-Loc-22</v>
      </c>
      <c r="T2171" t="str">
        <f>IFERROR(IF(VLOOKUP(S2171,Bad!$A:$A,1,FALSE)='RAW2'!S2171,"yes","no"),"no")</f>
        <v>yes</v>
      </c>
      <c r="U2171" t="str">
        <f>IFERROR(VLOOKUP(F2171,compounds!$A:$B,2,FALSE),"")</f>
        <v/>
      </c>
      <c r="V2171" t="str">
        <f>VLOOKUP(B2171,'volatile collection data'!$O:$P,2,FALSE)</f>
        <v>02.may.22 28</v>
      </c>
    </row>
    <row r="2172" spans="1:22" x14ac:dyDescent="0.2">
      <c r="A2172" t="s">
        <v>366</v>
      </c>
      <c r="B2172" s="1" t="str">
        <f t="shared" si="200"/>
        <v>2E</v>
      </c>
      <c r="C2172">
        <v>23.245000000000001</v>
      </c>
      <c r="D2172">
        <f t="shared" si="198"/>
        <v>23.25</v>
      </c>
      <c r="E2172">
        <f>VLOOKUP(D2172,'Peak Combiner'!$A$5:$D$4980,4,FALSE)</f>
        <v>23.25</v>
      </c>
      <c r="F2172">
        <f>IFERROR(VLOOKUP(D2172,rt_comb!$A:$B,2,FALSE),D2172)</f>
        <v>23.25</v>
      </c>
      <c r="G2172">
        <v>4216131</v>
      </c>
      <c r="H2172">
        <f>SUMIFS($G:$G,$E:$E,18.51,'RAW2'!$A:$A,'RAW2'!A2172)</f>
        <v>28636314</v>
      </c>
      <c r="I2172" s="1" t="str">
        <f>VLOOKUP(A2172,'volatile collection data'!$G$6:$H$69,2,FALSE)</f>
        <v>E</v>
      </c>
      <c r="J2172" s="1">
        <f>VLOOKUP(A2172,'volatile collection data'!$G$6:$I$69,3,FALSE)</f>
        <v>2</v>
      </c>
      <c r="K2172" s="1" t="str">
        <f>VLOOKUP(A2172,'volatile collection data'!$G$6:$N$69,8,FALSE)</f>
        <v>28A</v>
      </c>
      <c r="L2172" s="1">
        <f>VLOOKUP(A2172,'volatile collection data'!$G$6:$J$69,4,FALSE)</f>
        <v>5.38</v>
      </c>
      <c r="M2172" s="1">
        <f>VLOOKUP($A2172,'volatile collection data'!$G$6:$M$69,6,FALSE)</f>
        <v>14</v>
      </c>
      <c r="N2172" s="1">
        <f>VLOOKUP($A2172,'volatile collection data'!$G$6:$M$69,7,FALSE)</f>
        <v>5.38</v>
      </c>
      <c r="O2172" s="1">
        <f>VLOOKUP(A2172,'volatile collection data'!$G$6:$K$69,5,FALSE)</f>
        <v>1</v>
      </c>
      <c r="P2172" s="1" t="str">
        <f t="shared" si="201"/>
        <v>2E</v>
      </c>
      <c r="Q2172">
        <f t="shared" si="199"/>
        <v>0.13683106563906219</v>
      </c>
      <c r="R2172" t="str">
        <f t="shared" si="202"/>
        <v>28A_1-E&amp;5.38%5.38@14</v>
      </c>
      <c r="S2172" t="str">
        <f t="shared" si="203"/>
        <v>2E-28A-VCS-Loc-22</v>
      </c>
      <c r="T2172" t="str">
        <f>IFERROR(IF(VLOOKUP(S2172,Bad!$A:$A,1,FALSE)='RAW2'!S2172,"yes","no"),"no")</f>
        <v>yes</v>
      </c>
      <c r="U2172" t="str">
        <f>IFERROR(VLOOKUP(F2172,compounds!$A:$B,2,FALSE),"")</f>
        <v/>
      </c>
      <c r="V2172" t="str">
        <f>VLOOKUP(B2172,'volatile collection data'!$O:$P,2,FALSE)</f>
        <v>02.may.22 28</v>
      </c>
    </row>
    <row r="2173" spans="1:22" x14ac:dyDescent="0.2">
      <c r="A2173" t="s">
        <v>366</v>
      </c>
      <c r="B2173" s="1" t="str">
        <f t="shared" si="200"/>
        <v>2E</v>
      </c>
      <c r="C2173">
        <v>23.326000000000001</v>
      </c>
      <c r="D2173">
        <f t="shared" si="198"/>
        <v>23.33</v>
      </c>
      <c r="E2173">
        <f>VLOOKUP(D2173,'Peak Combiner'!$A$5:$D$4980,4,FALSE)</f>
        <v>23.32</v>
      </c>
      <c r="F2173">
        <f>IFERROR(VLOOKUP(D2173,rt_comb!$A:$B,2,FALSE),D2173)</f>
        <v>23.33</v>
      </c>
      <c r="G2173">
        <v>12219517</v>
      </c>
      <c r="H2173">
        <f>SUMIFS($G:$G,$E:$E,18.51,'RAW2'!$A:$A,'RAW2'!A2173)</f>
        <v>28636314</v>
      </c>
      <c r="I2173" s="1" t="str">
        <f>VLOOKUP(A2173,'volatile collection data'!$G$6:$H$69,2,FALSE)</f>
        <v>E</v>
      </c>
      <c r="J2173" s="1">
        <f>VLOOKUP(A2173,'volatile collection data'!$G$6:$I$69,3,FALSE)</f>
        <v>2</v>
      </c>
      <c r="K2173" s="1" t="str">
        <f>VLOOKUP(A2173,'volatile collection data'!$G$6:$N$69,8,FALSE)</f>
        <v>28A</v>
      </c>
      <c r="L2173" s="1">
        <f>VLOOKUP(A2173,'volatile collection data'!$G$6:$J$69,4,FALSE)</f>
        <v>5.38</v>
      </c>
      <c r="M2173" s="1">
        <f>VLOOKUP($A2173,'volatile collection data'!$G$6:$M$69,6,FALSE)</f>
        <v>14</v>
      </c>
      <c r="N2173" s="1">
        <f>VLOOKUP($A2173,'volatile collection data'!$G$6:$M$69,7,FALSE)</f>
        <v>5.38</v>
      </c>
      <c r="O2173" s="1">
        <f>VLOOKUP(A2173,'volatile collection data'!$G$6:$K$69,5,FALSE)</f>
        <v>1</v>
      </c>
      <c r="P2173" s="1" t="str">
        <f t="shared" si="201"/>
        <v>2E</v>
      </c>
      <c r="Q2173">
        <f t="shared" si="199"/>
        <v>0.39657437890441166</v>
      </c>
      <c r="R2173" t="str">
        <f t="shared" si="202"/>
        <v>28A_1-E&amp;5.38%5.38@14</v>
      </c>
      <c r="S2173" t="str">
        <f t="shared" si="203"/>
        <v>2E-28A-VCS-Loc-22</v>
      </c>
      <c r="T2173" t="str">
        <f>IFERROR(IF(VLOOKUP(S2173,Bad!$A:$A,1,FALSE)='RAW2'!S2173,"yes","no"),"no")</f>
        <v>yes</v>
      </c>
      <c r="U2173" t="str">
        <f>IFERROR(VLOOKUP(F2173,compounds!$A:$B,2,FALSE),"")</f>
        <v/>
      </c>
      <c r="V2173" t="str">
        <f>VLOOKUP(B2173,'volatile collection data'!$O:$P,2,FALSE)</f>
        <v>02.may.22 28</v>
      </c>
    </row>
    <row r="2174" spans="1:22" x14ac:dyDescent="0.2">
      <c r="A2174" t="s">
        <v>366</v>
      </c>
      <c r="B2174" s="1" t="str">
        <f t="shared" si="200"/>
        <v>2E</v>
      </c>
      <c r="C2174">
        <v>23.456</v>
      </c>
      <c r="D2174">
        <f t="shared" ref="D2174:D2237" si="204">ROUND(C2174,2)</f>
        <v>23.46</v>
      </c>
      <c r="E2174">
        <f>VLOOKUP(D2174,'Peak Combiner'!$A$5:$D$4980,4,FALSE)</f>
        <v>23.46</v>
      </c>
      <c r="F2174">
        <f>IFERROR(VLOOKUP(D2174,rt_comb!$A:$B,2,FALSE),D2174)</f>
        <v>23.46</v>
      </c>
      <c r="G2174">
        <v>5729765</v>
      </c>
      <c r="H2174">
        <f>SUMIFS($G:$G,$E:$E,18.51,'RAW2'!$A:$A,'RAW2'!A2174)</f>
        <v>28636314</v>
      </c>
      <c r="I2174" s="1" t="str">
        <f>VLOOKUP(A2174,'volatile collection data'!$G$6:$H$69,2,FALSE)</f>
        <v>E</v>
      </c>
      <c r="J2174" s="1">
        <f>VLOOKUP(A2174,'volatile collection data'!$G$6:$I$69,3,FALSE)</f>
        <v>2</v>
      </c>
      <c r="K2174" s="1" t="str">
        <f>VLOOKUP(A2174,'volatile collection data'!$G$6:$N$69,8,FALSE)</f>
        <v>28A</v>
      </c>
      <c r="L2174" s="1">
        <f>VLOOKUP(A2174,'volatile collection data'!$G$6:$J$69,4,FALSE)</f>
        <v>5.38</v>
      </c>
      <c r="M2174" s="1">
        <f>VLOOKUP($A2174,'volatile collection data'!$G$6:$M$69,6,FALSE)</f>
        <v>14</v>
      </c>
      <c r="N2174" s="1">
        <f>VLOOKUP($A2174,'volatile collection data'!$G$6:$M$69,7,FALSE)</f>
        <v>5.38</v>
      </c>
      <c r="O2174" s="1">
        <f>VLOOKUP(A2174,'volatile collection data'!$G$6:$K$69,5,FALSE)</f>
        <v>1</v>
      </c>
      <c r="P2174" s="1" t="str">
        <f t="shared" si="201"/>
        <v>2E</v>
      </c>
      <c r="Q2174">
        <f t="shared" ref="Q2174:Q2237" si="205">IFERROR((30/H2174*G2174)/L2174/6,0)</f>
        <v>0.18595481279196521</v>
      </c>
      <c r="R2174" t="str">
        <f t="shared" si="202"/>
        <v>28A_1-E&amp;5.38%5.38@14</v>
      </c>
      <c r="S2174" t="str">
        <f t="shared" si="203"/>
        <v>2E-28A-VCS-Loc-22</v>
      </c>
      <c r="T2174" t="str">
        <f>IFERROR(IF(VLOOKUP(S2174,Bad!$A:$A,1,FALSE)='RAW2'!S2174,"yes","no"),"no")</f>
        <v>yes</v>
      </c>
      <c r="U2174" t="str">
        <f>IFERROR(VLOOKUP(F2174,compounds!$A:$B,2,FALSE),"")</f>
        <v/>
      </c>
      <c r="V2174" t="str">
        <f>VLOOKUP(B2174,'volatile collection data'!$O:$P,2,FALSE)</f>
        <v>02.may.22 28</v>
      </c>
    </row>
    <row r="2175" spans="1:22" x14ac:dyDescent="0.2">
      <c r="A2175" t="s">
        <v>366</v>
      </c>
      <c r="B2175" s="1" t="str">
        <f t="shared" si="200"/>
        <v>2E</v>
      </c>
      <c r="C2175">
        <v>23.565999999999999</v>
      </c>
      <c r="D2175">
        <f t="shared" si="204"/>
        <v>23.57</v>
      </c>
      <c r="E2175">
        <f>VLOOKUP(D2175,'Peak Combiner'!$A$5:$D$4980,4,FALSE)</f>
        <v>23.57</v>
      </c>
      <c r="F2175">
        <f>IFERROR(VLOOKUP(D2175,rt_comb!$A:$B,2,FALSE),D2175)</f>
        <v>23.57</v>
      </c>
      <c r="G2175">
        <v>4402862</v>
      </c>
      <c r="H2175">
        <f>SUMIFS($G:$G,$E:$E,18.51,'RAW2'!$A:$A,'RAW2'!A2175)</f>
        <v>28636314</v>
      </c>
      <c r="I2175" s="1" t="str">
        <f>VLOOKUP(A2175,'volatile collection data'!$G$6:$H$69,2,FALSE)</f>
        <v>E</v>
      </c>
      <c r="J2175" s="1">
        <f>VLOOKUP(A2175,'volatile collection data'!$G$6:$I$69,3,FALSE)</f>
        <v>2</v>
      </c>
      <c r="K2175" s="1" t="str">
        <f>VLOOKUP(A2175,'volatile collection data'!$G$6:$N$69,8,FALSE)</f>
        <v>28A</v>
      </c>
      <c r="L2175" s="1">
        <f>VLOOKUP(A2175,'volatile collection data'!$G$6:$J$69,4,FALSE)</f>
        <v>5.38</v>
      </c>
      <c r="M2175" s="1">
        <f>VLOOKUP($A2175,'volatile collection data'!$G$6:$M$69,6,FALSE)</f>
        <v>14</v>
      </c>
      <c r="N2175" s="1">
        <f>VLOOKUP($A2175,'volatile collection data'!$G$6:$M$69,7,FALSE)</f>
        <v>5.38</v>
      </c>
      <c r="O2175" s="1">
        <f>VLOOKUP(A2175,'volatile collection data'!$G$6:$K$69,5,FALSE)</f>
        <v>1</v>
      </c>
      <c r="P2175" s="1" t="str">
        <f t="shared" si="201"/>
        <v>2E</v>
      </c>
      <c r="Q2175">
        <f t="shared" si="205"/>
        <v>0.14289126673761621</v>
      </c>
      <c r="R2175" t="str">
        <f t="shared" si="202"/>
        <v>28A_1-E&amp;5.38%5.38@14</v>
      </c>
      <c r="S2175" t="str">
        <f t="shared" si="203"/>
        <v>2E-28A-VCS-Loc-22</v>
      </c>
      <c r="T2175" t="str">
        <f>IFERROR(IF(VLOOKUP(S2175,Bad!$A:$A,1,FALSE)='RAW2'!S2175,"yes","no"),"no")</f>
        <v>yes</v>
      </c>
      <c r="U2175" t="str">
        <f>IFERROR(VLOOKUP(F2175,compounds!$A:$B,2,FALSE),"")</f>
        <v/>
      </c>
      <c r="V2175" t="str">
        <f>VLOOKUP(B2175,'volatile collection data'!$O:$P,2,FALSE)</f>
        <v>02.may.22 28</v>
      </c>
    </row>
    <row r="2176" spans="1:22" x14ac:dyDescent="0.2">
      <c r="A2176" t="s">
        <v>366</v>
      </c>
      <c r="B2176" s="1" t="str">
        <f t="shared" si="200"/>
        <v>2E</v>
      </c>
      <c r="C2176">
        <v>23.634</v>
      </c>
      <c r="D2176">
        <f t="shared" si="204"/>
        <v>23.63</v>
      </c>
      <c r="E2176">
        <f>VLOOKUP(D2176,'Peak Combiner'!$A$5:$D$4980,4,FALSE)</f>
        <v>23.63</v>
      </c>
      <c r="F2176">
        <f>IFERROR(VLOOKUP(D2176,rt_comb!$A:$B,2,FALSE),D2176)</f>
        <v>23.63</v>
      </c>
      <c r="G2176">
        <v>5046651</v>
      </c>
      <c r="H2176">
        <f>SUMIFS($G:$G,$E:$E,18.51,'RAW2'!$A:$A,'RAW2'!A2176)</f>
        <v>28636314</v>
      </c>
      <c r="I2176" s="1" t="str">
        <f>VLOOKUP(A2176,'volatile collection data'!$G$6:$H$69,2,FALSE)</f>
        <v>E</v>
      </c>
      <c r="J2176" s="1">
        <f>VLOOKUP(A2176,'volatile collection data'!$G$6:$I$69,3,FALSE)</f>
        <v>2</v>
      </c>
      <c r="K2176" s="1" t="str">
        <f>VLOOKUP(A2176,'volatile collection data'!$G$6:$N$69,8,FALSE)</f>
        <v>28A</v>
      </c>
      <c r="L2176" s="1">
        <f>VLOOKUP(A2176,'volatile collection data'!$G$6:$J$69,4,FALSE)</f>
        <v>5.38</v>
      </c>
      <c r="M2176" s="1">
        <f>VLOOKUP($A2176,'volatile collection data'!$G$6:$M$69,6,FALSE)</f>
        <v>14</v>
      </c>
      <c r="N2176" s="1">
        <f>VLOOKUP($A2176,'volatile collection data'!$G$6:$M$69,7,FALSE)</f>
        <v>5.38</v>
      </c>
      <c r="O2176" s="1">
        <f>VLOOKUP(A2176,'volatile collection data'!$G$6:$K$69,5,FALSE)</f>
        <v>1</v>
      </c>
      <c r="P2176" s="1" t="str">
        <f t="shared" si="201"/>
        <v>2E</v>
      </c>
      <c r="Q2176">
        <f t="shared" si="205"/>
        <v>0.16378490949129398</v>
      </c>
      <c r="R2176" t="str">
        <f t="shared" si="202"/>
        <v>28A_1-E&amp;5.38%5.38@14</v>
      </c>
      <c r="S2176" t="str">
        <f t="shared" si="203"/>
        <v>2E-28A-VCS-Loc-22</v>
      </c>
      <c r="T2176" t="str">
        <f>IFERROR(IF(VLOOKUP(S2176,Bad!$A:$A,1,FALSE)='RAW2'!S2176,"yes","no"),"no")</f>
        <v>yes</v>
      </c>
      <c r="U2176" t="str">
        <f>IFERROR(VLOOKUP(F2176,compounds!$A:$B,2,FALSE),"")</f>
        <v/>
      </c>
      <c r="V2176" t="str">
        <f>VLOOKUP(B2176,'volatile collection data'!$O:$P,2,FALSE)</f>
        <v>02.may.22 28</v>
      </c>
    </row>
    <row r="2177" spans="1:22" x14ac:dyDescent="0.2">
      <c r="A2177" t="s">
        <v>366</v>
      </c>
      <c r="B2177" s="1" t="str">
        <f t="shared" si="200"/>
        <v>2E</v>
      </c>
      <c r="C2177">
        <v>23.891999999999999</v>
      </c>
      <c r="D2177">
        <f t="shared" si="204"/>
        <v>23.89</v>
      </c>
      <c r="E2177">
        <f>VLOOKUP(D2177,'Peak Combiner'!$A$5:$D$4980,4,FALSE)</f>
        <v>23.89</v>
      </c>
      <c r="F2177">
        <f>IFERROR(VLOOKUP(D2177,rt_comb!$A:$B,2,FALSE),D2177)</f>
        <v>23.89</v>
      </c>
      <c r="G2177">
        <v>2229317</v>
      </c>
      <c r="H2177">
        <f>SUMIFS($G:$G,$E:$E,18.51,'RAW2'!$A:$A,'RAW2'!A2177)</f>
        <v>28636314</v>
      </c>
      <c r="I2177" s="1" t="str">
        <f>VLOOKUP(A2177,'volatile collection data'!$G$6:$H$69,2,FALSE)</f>
        <v>E</v>
      </c>
      <c r="J2177" s="1">
        <f>VLOOKUP(A2177,'volatile collection data'!$G$6:$I$69,3,FALSE)</f>
        <v>2</v>
      </c>
      <c r="K2177" s="1" t="str">
        <f>VLOOKUP(A2177,'volatile collection data'!$G$6:$N$69,8,FALSE)</f>
        <v>28A</v>
      </c>
      <c r="L2177" s="1">
        <f>VLOOKUP(A2177,'volatile collection data'!$G$6:$J$69,4,FALSE)</f>
        <v>5.38</v>
      </c>
      <c r="M2177" s="1">
        <f>VLOOKUP($A2177,'volatile collection data'!$G$6:$M$69,6,FALSE)</f>
        <v>14</v>
      </c>
      <c r="N2177" s="1">
        <f>VLOOKUP($A2177,'volatile collection data'!$G$6:$M$69,7,FALSE)</f>
        <v>5.38</v>
      </c>
      <c r="O2177" s="1">
        <f>VLOOKUP(A2177,'volatile collection data'!$G$6:$K$69,5,FALSE)</f>
        <v>1</v>
      </c>
      <c r="P2177" s="1" t="str">
        <f t="shared" si="201"/>
        <v>2E</v>
      </c>
      <c r="Q2177">
        <f t="shared" si="205"/>
        <v>7.2350650574490499E-2</v>
      </c>
      <c r="R2177" t="str">
        <f t="shared" si="202"/>
        <v>28A_1-E&amp;5.38%5.38@14</v>
      </c>
      <c r="S2177" t="str">
        <f t="shared" si="203"/>
        <v>2E-28A-VCS-Loc-22</v>
      </c>
      <c r="T2177" t="str">
        <f>IFERROR(IF(VLOOKUP(S2177,Bad!$A:$A,1,FALSE)='RAW2'!S2177,"yes","no"),"no")</f>
        <v>yes</v>
      </c>
      <c r="U2177" t="str">
        <f>IFERROR(VLOOKUP(F2177,compounds!$A:$B,2,FALSE),"")</f>
        <v/>
      </c>
      <c r="V2177" t="str">
        <f>VLOOKUP(B2177,'volatile collection data'!$O:$P,2,FALSE)</f>
        <v>02.may.22 28</v>
      </c>
    </row>
    <row r="2178" spans="1:22" x14ac:dyDescent="0.2">
      <c r="A2178" t="s">
        <v>366</v>
      </c>
      <c r="B2178" s="1" t="str">
        <f t="shared" si="200"/>
        <v>2E</v>
      </c>
      <c r="C2178">
        <v>24.042000000000002</v>
      </c>
      <c r="D2178">
        <f t="shared" si="204"/>
        <v>24.04</v>
      </c>
      <c r="E2178">
        <f>VLOOKUP(D2178,'Peak Combiner'!$A$5:$D$4980,4,FALSE)</f>
        <v>24.04</v>
      </c>
      <c r="F2178">
        <f>IFERROR(VLOOKUP(D2178,rt_comb!$A:$B,2,FALSE),D2178)</f>
        <v>24.04</v>
      </c>
      <c r="G2178">
        <v>6041679</v>
      </c>
      <c r="H2178">
        <f>SUMIFS($G:$G,$E:$E,18.51,'RAW2'!$A:$A,'RAW2'!A2178)</f>
        <v>28636314</v>
      </c>
      <c r="I2178" s="1" t="str">
        <f>VLOOKUP(A2178,'volatile collection data'!$G$6:$H$69,2,FALSE)</f>
        <v>E</v>
      </c>
      <c r="J2178" s="1">
        <f>VLOOKUP(A2178,'volatile collection data'!$G$6:$I$69,3,FALSE)</f>
        <v>2</v>
      </c>
      <c r="K2178" s="1" t="str">
        <f>VLOOKUP(A2178,'volatile collection data'!$G$6:$N$69,8,FALSE)</f>
        <v>28A</v>
      </c>
      <c r="L2178" s="1">
        <f>VLOOKUP(A2178,'volatile collection data'!$G$6:$J$69,4,FALSE)</f>
        <v>5.38</v>
      </c>
      <c r="M2178" s="1">
        <f>VLOOKUP($A2178,'volatile collection data'!$G$6:$M$69,6,FALSE)</f>
        <v>14</v>
      </c>
      <c r="N2178" s="1">
        <f>VLOOKUP($A2178,'volatile collection data'!$G$6:$M$69,7,FALSE)</f>
        <v>5.38</v>
      </c>
      <c r="O2178" s="1">
        <f>VLOOKUP(A2178,'volatile collection data'!$G$6:$K$69,5,FALSE)</f>
        <v>1</v>
      </c>
      <c r="P2178" s="1" t="str">
        <f t="shared" si="201"/>
        <v>2E</v>
      </c>
      <c r="Q2178">
        <f t="shared" si="205"/>
        <v>0.19607772524600006</v>
      </c>
      <c r="R2178" t="str">
        <f t="shared" si="202"/>
        <v>28A_1-E&amp;5.38%5.38@14</v>
      </c>
      <c r="S2178" t="str">
        <f t="shared" si="203"/>
        <v>2E-28A-VCS-Loc-22</v>
      </c>
      <c r="T2178" t="str">
        <f>IFERROR(IF(VLOOKUP(S2178,Bad!$A:$A,1,FALSE)='RAW2'!S2178,"yes","no"),"no")</f>
        <v>yes</v>
      </c>
      <c r="U2178" t="str">
        <f>IFERROR(VLOOKUP(F2178,compounds!$A:$B,2,FALSE),"")</f>
        <v/>
      </c>
      <c r="V2178" t="str">
        <f>VLOOKUP(B2178,'volatile collection data'!$O:$P,2,FALSE)</f>
        <v>02.may.22 28</v>
      </c>
    </row>
    <row r="2179" spans="1:22" x14ac:dyDescent="0.2">
      <c r="A2179" t="s">
        <v>366</v>
      </c>
      <c r="B2179" s="1" t="str">
        <f t="shared" ref="B2179:B2242" si="206">LEFT(A2179,FIND("-",A2179)-1)</f>
        <v>2E</v>
      </c>
      <c r="C2179">
        <v>24.24</v>
      </c>
      <c r="D2179">
        <f t="shared" si="204"/>
        <v>24.24</v>
      </c>
      <c r="E2179">
        <f>VLOOKUP(D2179,'Peak Combiner'!$A$5:$D$4980,4,FALSE)</f>
        <v>24.24</v>
      </c>
      <c r="F2179">
        <f>IFERROR(VLOOKUP(D2179,rt_comb!$A:$B,2,FALSE),D2179)</f>
        <v>24.24</v>
      </c>
      <c r="G2179">
        <v>8977948</v>
      </c>
      <c r="H2179">
        <f>SUMIFS($G:$G,$E:$E,18.51,'RAW2'!$A:$A,'RAW2'!A2179)</f>
        <v>28636314</v>
      </c>
      <c r="I2179" s="1" t="str">
        <f>VLOOKUP(A2179,'volatile collection data'!$G$6:$H$69,2,FALSE)</f>
        <v>E</v>
      </c>
      <c r="J2179" s="1">
        <f>VLOOKUP(A2179,'volatile collection data'!$G$6:$I$69,3,FALSE)</f>
        <v>2</v>
      </c>
      <c r="K2179" s="1" t="str">
        <f>VLOOKUP(A2179,'volatile collection data'!$G$6:$N$69,8,FALSE)</f>
        <v>28A</v>
      </c>
      <c r="L2179" s="1">
        <f>VLOOKUP(A2179,'volatile collection data'!$G$6:$J$69,4,FALSE)</f>
        <v>5.38</v>
      </c>
      <c r="M2179" s="1">
        <f>VLOOKUP($A2179,'volatile collection data'!$G$6:$M$69,6,FALSE)</f>
        <v>14</v>
      </c>
      <c r="N2179" s="1">
        <f>VLOOKUP($A2179,'volatile collection data'!$G$6:$M$69,7,FALSE)</f>
        <v>5.38</v>
      </c>
      <c r="O2179" s="1">
        <f>VLOOKUP(A2179,'volatile collection data'!$G$6:$K$69,5,FALSE)</f>
        <v>1</v>
      </c>
      <c r="P2179" s="1" t="str">
        <f t="shared" ref="P2179:P2242" si="207">J2179&amp;I2179</f>
        <v>2E</v>
      </c>
      <c r="Q2179">
        <f t="shared" si="205"/>
        <v>0.29137192181459426</v>
      </c>
      <c r="R2179" t="str">
        <f t="shared" ref="R2179:R2242" si="208">K2179&amp;"_"&amp;O2179&amp;"-"&amp;I2179&amp;"&amp;"&amp;L2179&amp;"%"&amp;N2179&amp;"@"&amp;M2179</f>
        <v>28A_1-E&amp;5.38%5.38@14</v>
      </c>
      <c r="S2179" t="str">
        <f t="shared" ref="S2179:S2242" si="209">A2179</f>
        <v>2E-28A-VCS-Loc-22</v>
      </c>
      <c r="T2179" t="str">
        <f>IFERROR(IF(VLOOKUP(S2179,Bad!$A:$A,1,FALSE)='RAW2'!S2179,"yes","no"),"no")</f>
        <v>yes</v>
      </c>
      <c r="U2179" t="str">
        <f>IFERROR(VLOOKUP(F2179,compounds!$A:$B,2,FALSE),"")</f>
        <v/>
      </c>
      <c r="V2179" t="str">
        <f>VLOOKUP(B2179,'volatile collection data'!$O:$P,2,FALSE)</f>
        <v>02.may.22 28</v>
      </c>
    </row>
    <row r="2180" spans="1:22" x14ac:dyDescent="0.2">
      <c r="A2180" t="s">
        <v>366</v>
      </c>
      <c r="B2180" s="1" t="str">
        <f t="shared" si="206"/>
        <v>2E</v>
      </c>
      <c r="C2180">
        <v>24.446000000000002</v>
      </c>
      <c r="D2180">
        <f t="shared" si="204"/>
        <v>24.45</v>
      </c>
      <c r="E2180">
        <f>VLOOKUP(D2180,'Peak Combiner'!$A$5:$D$4980,4,FALSE)</f>
        <v>24.45</v>
      </c>
      <c r="F2180">
        <f>IFERROR(VLOOKUP(D2180,rt_comb!$A:$B,2,FALSE),D2180)</f>
        <v>24.45</v>
      </c>
      <c r="G2180">
        <v>6423771</v>
      </c>
      <c r="H2180">
        <f>SUMIFS($G:$G,$E:$E,18.51,'RAW2'!$A:$A,'RAW2'!A2180)</f>
        <v>28636314</v>
      </c>
      <c r="I2180" s="1" t="str">
        <f>VLOOKUP(A2180,'volatile collection data'!$G$6:$H$69,2,FALSE)</f>
        <v>E</v>
      </c>
      <c r="J2180" s="1">
        <f>VLOOKUP(A2180,'volatile collection data'!$G$6:$I$69,3,FALSE)</f>
        <v>2</v>
      </c>
      <c r="K2180" s="1" t="str">
        <f>VLOOKUP(A2180,'volatile collection data'!$G$6:$N$69,8,FALSE)</f>
        <v>28A</v>
      </c>
      <c r="L2180" s="1">
        <f>VLOOKUP(A2180,'volatile collection data'!$G$6:$J$69,4,FALSE)</f>
        <v>5.38</v>
      </c>
      <c r="M2180" s="1">
        <f>VLOOKUP($A2180,'volatile collection data'!$G$6:$M$69,6,FALSE)</f>
        <v>14</v>
      </c>
      <c r="N2180" s="1">
        <f>VLOOKUP($A2180,'volatile collection data'!$G$6:$M$69,7,FALSE)</f>
        <v>5.38</v>
      </c>
      <c r="O2180" s="1">
        <f>VLOOKUP(A2180,'volatile collection data'!$G$6:$K$69,5,FALSE)</f>
        <v>1</v>
      </c>
      <c r="P2180" s="1" t="str">
        <f t="shared" si="207"/>
        <v>2E</v>
      </c>
      <c r="Q2180">
        <f t="shared" si="205"/>
        <v>0.20847820699862127</v>
      </c>
      <c r="R2180" t="str">
        <f t="shared" si="208"/>
        <v>28A_1-E&amp;5.38%5.38@14</v>
      </c>
      <c r="S2180" t="str">
        <f t="shared" si="209"/>
        <v>2E-28A-VCS-Loc-22</v>
      </c>
      <c r="T2180" t="str">
        <f>IFERROR(IF(VLOOKUP(S2180,Bad!$A:$A,1,FALSE)='RAW2'!S2180,"yes","no"),"no")</f>
        <v>yes</v>
      </c>
      <c r="U2180" t="str">
        <f>IFERROR(VLOOKUP(F2180,compounds!$A:$B,2,FALSE),"")</f>
        <v/>
      </c>
      <c r="V2180" t="str">
        <f>VLOOKUP(B2180,'volatile collection data'!$O:$P,2,FALSE)</f>
        <v>02.may.22 28</v>
      </c>
    </row>
    <row r="2181" spans="1:22" x14ac:dyDescent="0.2">
      <c r="A2181" t="s">
        <v>366</v>
      </c>
      <c r="B2181" s="1" t="str">
        <f t="shared" si="206"/>
        <v>2E</v>
      </c>
      <c r="C2181">
        <v>24.553999999999998</v>
      </c>
      <c r="D2181">
        <f t="shared" si="204"/>
        <v>24.55</v>
      </c>
      <c r="E2181">
        <f>VLOOKUP(D2181,'Peak Combiner'!$A$5:$D$4980,4,FALSE)</f>
        <v>24.55</v>
      </c>
      <c r="F2181">
        <f>IFERROR(VLOOKUP(D2181,rt_comb!$A:$B,2,FALSE),D2181)</f>
        <v>24.55</v>
      </c>
      <c r="G2181">
        <v>2326120</v>
      </c>
      <c r="H2181">
        <f>SUMIFS($G:$G,$E:$E,18.51,'RAW2'!$A:$A,'RAW2'!A2181)</f>
        <v>28636314</v>
      </c>
      <c r="I2181" s="1" t="str">
        <f>VLOOKUP(A2181,'volatile collection data'!$G$6:$H$69,2,FALSE)</f>
        <v>E</v>
      </c>
      <c r="J2181" s="1">
        <f>VLOOKUP(A2181,'volatile collection data'!$G$6:$I$69,3,FALSE)</f>
        <v>2</v>
      </c>
      <c r="K2181" s="1" t="str">
        <f>VLOOKUP(A2181,'volatile collection data'!$G$6:$N$69,8,FALSE)</f>
        <v>28A</v>
      </c>
      <c r="L2181" s="1">
        <f>VLOOKUP(A2181,'volatile collection data'!$G$6:$J$69,4,FALSE)</f>
        <v>5.38</v>
      </c>
      <c r="M2181" s="1">
        <f>VLOOKUP($A2181,'volatile collection data'!$G$6:$M$69,6,FALSE)</f>
        <v>14</v>
      </c>
      <c r="N2181" s="1">
        <f>VLOOKUP($A2181,'volatile collection data'!$G$6:$M$69,7,FALSE)</f>
        <v>5.38</v>
      </c>
      <c r="O2181" s="1">
        <f>VLOOKUP(A2181,'volatile collection data'!$G$6:$K$69,5,FALSE)</f>
        <v>1</v>
      </c>
      <c r="P2181" s="1" t="str">
        <f t="shared" si="207"/>
        <v>2E</v>
      </c>
      <c r="Q2181">
        <f t="shared" si="205"/>
        <v>7.5492312360392819E-2</v>
      </c>
      <c r="R2181" t="str">
        <f t="shared" si="208"/>
        <v>28A_1-E&amp;5.38%5.38@14</v>
      </c>
      <c r="S2181" t="str">
        <f t="shared" si="209"/>
        <v>2E-28A-VCS-Loc-22</v>
      </c>
      <c r="T2181" t="str">
        <f>IFERROR(IF(VLOOKUP(S2181,Bad!$A:$A,1,FALSE)='RAW2'!S2181,"yes","no"),"no")</f>
        <v>yes</v>
      </c>
      <c r="U2181" t="str">
        <f>IFERROR(VLOOKUP(F2181,compounds!$A:$B,2,FALSE),"")</f>
        <v/>
      </c>
      <c r="V2181" t="str">
        <f>VLOOKUP(B2181,'volatile collection data'!$O:$P,2,FALSE)</f>
        <v>02.may.22 28</v>
      </c>
    </row>
    <row r="2182" spans="1:22" x14ac:dyDescent="0.2">
      <c r="A2182" t="s">
        <v>366</v>
      </c>
      <c r="B2182" s="1" t="str">
        <f t="shared" si="206"/>
        <v>2E</v>
      </c>
      <c r="C2182">
        <v>24.699000000000002</v>
      </c>
      <c r="D2182">
        <f t="shared" si="204"/>
        <v>24.7</v>
      </c>
      <c r="E2182">
        <f>VLOOKUP(D2182,'Peak Combiner'!$A$5:$D$4980,4,FALSE)</f>
        <v>24.7</v>
      </c>
      <c r="F2182">
        <f>IFERROR(VLOOKUP(D2182,rt_comb!$A:$B,2,FALSE),D2182)</f>
        <v>24.7</v>
      </c>
      <c r="G2182">
        <v>3759631</v>
      </c>
      <c r="H2182">
        <f>SUMIFS($G:$G,$E:$E,18.51,'RAW2'!$A:$A,'RAW2'!A2182)</f>
        <v>28636314</v>
      </c>
      <c r="I2182" s="1" t="str">
        <f>VLOOKUP(A2182,'volatile collection data'!$G$6:$H$69,2,FALSE)</f>
        <v>E</v>
      </c>
      <c r="J2182" s="1">
        <f>VLOOKUP(A2182,'volatile collection data'!$G$6:$I$69,3,FALSE)</f>
        <v>2</v>
      </c>
      <c r="K2182" s="1" t="str">
        <f>VLOOKUP(A2182,'volatile collection data'!$G$6:$N$69,8,FALSE)</f>
        <v>28A</v>
      </c>
      <c r="L2182" s="1">
        <f>VLOOKUP(A2182,'volatile collection data'!$G$6:$J$69,4,FALSE)</f>
        <v>5.38</v>
      </c>
      <c r="M2182" s="1">
        <f>VLOOKUP($A2182,'volatile collection data'!$G$6:$M$69,6,FALSE)</f>
        <v>14</v>
      </c>
      <c r="N2182" s="1">
        <f>VLOOKUP($A2182,'volatile collection data'!$G$6:$M$69,7,FALSE)</f>
        <v>5.38</v>
      </c>
      <c r="O2182" s="1">
        <f>VLOOKUP(A2182,'volatile collection data'!$G$6:$K$69,5,FALSE)</f>
        <v>1</v>
      </c>
      <c r="P2182" s="1" t="str">
        <f t="shared" si="207"/>
        <v>2E</v>
      </c>
      <c r="Q2182">
        <f t="shared" si="205"/>
        <v>0.12201573341522191</v>
      </c>
      <c r="R2182" t="str">
        <f t="shared" si="208"/>
        <v>28A_1-E&amp;5.38%5.38@14</v>
      </c>
      <c r="S2182" t="str">
        <f t="shared" si="209"/>
        <v>2E-28A-VCS-Loc-22</v>
      </c>
      <c r="T2182" t="str">
        <f>IFERROR(IF(VLOOKUP(S2182,Bad!$A:$A,1,FALSE)='RAW2'!S2182,"yes","no"),"no")</f>
        <v>yes</v>
      </c>
      <c r="U2182" t="str">
        <f>IFERROR(VLOOKUP(F2182,compounds!$A:$B,2,FALSE),"")</f>
        <v/>
      </c>
      <c r="V2182" t="str">
        <f>VLOOKUP(B2182,'volatile collection data'!$O:$P,2,FALSE)</f>
        <v>02.may.22 28</v>
      </c>
    </row>
    <row r="2183" spans="1:22" x14ac:dyDescent="0.2">
      <c r="A2183" t="s">
        <v>366</v>
      </c>
      <c r="B2183" s="1" t="str">
        <f t="shared" si="206"/>
        <v>2E</v>
      </c>
      <c r="C2183">
        <v>24.812000000000001</v>
      </c>
      <c r="D2183">
        <f t="shared" si="204"/>
        <v>24.81</v>
      </c>
      <c r="E2183">
        <f>VLOOKUP(D2183,'Peak Combiner'!$A$5:$D$4980,4,FALSE)</f>
        <v>24.81</v>
      </c>
      <c r="F2183">
        <f>IFERROR(VLOOKUP(D2183,rt_comb!$A:$B,2,FALSE),D2183)</f>
        <v>24.81</v>
      </c>
      <c r="G2183">
        <v>3506676</v>
      </c>
      <c r="H2183">
        <f>SUMIFS($G:$G,$E:$E,18.51,'RAW2'!$A:$A,'RAW2'!A2183)</f>
        <v>28636314</v>
      </c>
      <c r="I2183" s="1" t="str">
        <f>VLOOKUP(A2183,'volatile collection data'!$G$6:$H$69,2,FALSE)</f>
        <v>E</v>
      </c>
      <c r="J2183" s="1">
        <f>VLOOKUP(A2183,'volatile collection data'!$G$6:$I$69,3,FALSE)</f>
        <v>2</v>
      </c>
      <c r="K2183" s="1" t="str">
        <f>VLOOKUP(A2183,'volatile collection data'!$G$6:$N$69,8,FALSE)</f>
        <v>28A</v>
      </c>
      <c r="L2183" s="1">
        <f>VLOOKUP(A2183,'volatile collection data'!$G$6:$J$69,4,FALSE)</f>
        <v>5.38</v>
      </c>
      <c r="M2183" s="1">
        <f>VLOOKUP($A2183,'volatile collection data'!$G$6:$M$69,6,FALSE)</f>
        <v>14</v>
      </c>
      <c r="N2183" s="1">
        <f>VLOOKUP($A2183,'volatile collection data'!$G$6:$M$69,7,FALSE)</f>
        <v>5.38</v>
      </c>
      <c r="O2183" s="1">
        <f>VLOOKUP(A2183,'volatile collection data'!$G$6:$K$69,5,FALSE)</f>
        <v>1</v>
      </c>
      <c r="P2183" s="1" t="str">
        <f t="shared" si="207"/>
        <v>2E</v>
      </c>
      <c r="Q2183">
        <f t="shared" si="205"/>
        <v>0.11380628683760634</v>
      </c>
      <c r="R2183" t="str">
        <f t="shared" si="208"/>
        <v>28A_1-E&amp;5.38%5.38@14</v>
      </c>
      <c r="S2183" t="str">
        <f t="shared" si="209"/>
        <v>2E-28A-VCS-Loc-22</v>
      </c>
      <c r="T2183" t="str">
        <f>IFERROR(IF(VLOOKUP(S2183,Bad!$A:$A,1,FALSE)='RAW2'!S2183,"yes","no"),"no")</f>
        <v>yes</v>
      </c>
      <c r="U2183" t="str">
        <f>IFERROR(VLOOKUP(F2183,compounds!$A:$B,2,FALSE),"")</f>
        <v/>
      </c>
      <c r="V2183" t="str">
        <f>VLOOKUP(B2183,'volatile collection data'!$O:$P,2,FALSE)</f>
        <v>02.may.22 28</v>
      </c>
    </row>
    <row r="2184" spans="1:22" x14ac:dyDescent="0.2">
      <c r="A2184" t="s">
        <v>366</v>
      </c>
      <c r="B2184" s="1" t="str">
        <f t="shared" si="206"/>
        <v>2E</v>
      </c>
      <c r="C2184">
        <v>24.908000000000001</v>
      </c>
      <c r="D2184">
        <f t="shared" si="204"/>
        <v>24.91</v>
      </c>
      <c r="E2184">
        <f>VLOOKUP(D2184,'Peak Combiner'!$A$5:$D$4980,4,FALSE)</f>
        <v>24.91</v>
      </c>
      <c r="F2184">
        <f>IFERROR(VLOOKUP(D2184,rt_comb!$A:$B,2,FALSE),D2184)</f>
        <v>24.91</v>
      </c>
      <c r="G2184">
        <v>803181</v>
      </c>
      <c r="H2184">
        <f>SUMIFS($G:$G,$E:$E,18.51,'RAW2'!$A:$A,'RAW2'!A2184)</f>
        <v>28636314</v>
      </c>
      <c r="I2184" s="1" t="str">
        <f>VLOOKUP(A2184,'volatile collection data'!$G$6:$H$69,2,FALSE)</f>
        <v>E</v>
      </c>
      <c r="J2184" s="1">
        <f>VLOOKUP(A2184,'volatile collection data'!$G$6:$I$69,3,FALSE)</f>
        <v>2</v>
      </c>
      <c r="K2184" s="1" t="str">
        <f>VLOOKUP(A2184,'volatile collection data'!$G$6:$N$69,8,FALSE)</f>
        <v>28A</v>
      </c>
      <c r="L2184" s="1">
        <f>VLOOKUP(A2184,'volatile collection data'!$G$6:$J$69,4,FALSE)</f>
        <v>5.38</v>
      </c>
      <c r="M2184" s="1">
        <f>VLOOKUP($A2184,'volatile collection data'!$G$6:$M$69,6,FALSE)</f>
        <v>14</v>
      </c>
      <c r="N2184" s="1">
        <f>VLOOKUP($A2184,'volatile collection data'!$G$6:$M$69,7,FALSE)</f>
        <v>5.38</v>
      </c>
      <c r="O2184" s="1">
        <f>VLOOKUP(A2184,'volatile collection data'!$G$6:$K$69,5,FALSE)</f>
        <v>1</v>
      </c>
      <c r="P2184" s="1" t="str">
        <f t="shared" si="207"/>
        <v>2E</v>
      </c>
      <c r="Q2184">
        <f t="shared" si="205"/>
        <v>2.6066579081875683E-2</v>
      </c>
      <c r="R2184" t="str">
        <f t="shared" si="208"/>
        <v>28A_1-E&amp;5.38%5.38@14</v>
      </c>
      <c r="S2184" t="str">
        <f t="shared" si="209"/>
        <v>2E-28A-VCS-Loc-22</v>
      </c>
      <c r="T2184" t="str">
        <f>IFERROR(IF(VLOOKUP(S2184,Bad!$A:$A,1,FALSE)='RAW2'!S2184,"yes","no"),"no")</f>
        <v>yes</v>
      </c>
      <c r="U2184" t="str">
        <f>IFERROR(VLOOKUP(F2184,compounds!$A:$B,2,FALSE),"")</f>
        <v/>
      </c>
      <c r="V2184" t="str">
        <f>VLOOKUP(B2184,'volatile collection data'!$O:$P,2,FALSE)</f>
        <v>02.may.22 28</v>
      </c>
    </row>
    <row r="2185" spans="1:22" x14ac:dyDescent="0.2">
      <c r="A2185" t="s">
        <v>366</v>
      </c>
      <c r="B2185" s="1" t="str">
        <f t="shared" si="206"/>
        <v>2E</v>
      </c>
      <c r="C2185">
        <v>25.016999999999999</v>
      </c>
      <c r="D2185">
        <f t="shared" si="204"/>
        <v>25.02</v>
      </c>
      <c r="E2185">
        <f>VLOOKUP(D2185,'Peak Combiner'!$A$5:$D$4980,4,FALSE)</f>
        <v>25.02</v>
      </c>
      <c r="F2185">
        <f>IFERROR(VLOOKUP(D2185,rt_comb!$A:$B,2,FALSE),D2185)</f>
        <v>25.02</v>
      </c>
      <c r="G2185">
        <v>2797827</v>
      </c>
      <c r="H2185">
        <f>SUMIFS($G:$G,$E:$E,18.51,'RAW2'!$A:$A,'RAW2'!A2185)</f>
        <v>28636314</v>
      </c>
      <c r="I2185" s="1" t="str">
        <f>VLOOKUP(A2185,'volatile collection data'!$G$6:$H$69,2,FALSE)</f>
        <v>E</v>
      </c>
      <c r="J2185" s="1">
        <f>VLOOKUP(A2185,'volatile collection data'!$G$6:$I$69,3,FALSE)</f>
        <v>2</v>
      </c>
      <c r="K2185" s="1" t="str">
        <f>VLOOKUP(A2185,'volatile collection data'!$G$6:$N$69,8,FALSE)</f>
        <v>28A</v>
      </c>
      <c r="L2185" s="1">
        <f>VLOOKUP(A2185,'volatile collection data'!$G$6:$J$69,4,FALSE)</f>
        <v>5.38</v>
      </c>
      <c r="M2185" s="1">
        <f>VLOOKUP($A2185,'volatile collection data'!$G$6:$M$69,6,FALSE)</f>
        <v>14</v>
      </c>
      <c r="N2185" s="1">
        <f>VLOOKUP($A2185,'volatile collection data'!$G$6:$M$69,7,FALSE)</f>
        <v>5.38</v>
      </c>
      <c r="O2185" s="1">
        <f>VLOOKUP(A2185,'volatile collection data'!$G$6:$K$69,5,FALSE)</f>
        <v>1</v>
      </c>
      <c r="P2185" s="1" t="str">
        <f t="shared" si="207"/>
        <v>2E</v>
      </c>
      <c r="Q2185">
        <f t="shared" si="205"/>
        <v>9.0801175267974446E-2</v>
      </c>
      <c r="R2185" t="str">
        <f t="shared" si="208"/>
        <v>28A_1-E&amp;5.38%5.38@14</v>
      </c>
      <c r="S2185" t="str">
        <f t="shared" si="209"/>
        <v>2E-28A-VCS-Loc-22</v>
      </c>
      <c r="T2185" t="str">
        <f>IFERROR(IF(VLOOKUP(S2185,Bad!$A:$A,1,FALSE)='RAW2'!S2185,"yes","no"),"no")</f>
        <v>yes</v>
      </c>
      <c r="U2185" t="str">
        <f>IFERROR(VLOOKUP(F2185,compounds!$A:$B,2,FALSE),"")</f>
        <v/>
      </c>
      <c r="V2185" t="str">
        <f>VLOOKUP(B2185,'volatile collection data'!$O:$P,2,FALSE)</f>
        <v>02.may.22 28</v>
      </c>
    </row>
    <row r="2186" spans="1:22" x14ac:dyDescent="0.2">
      <c r="A2186" t="s">
        <v>366</v>
      </c>
      <c r="B2186" s="1" t="str">
        <f t="shared" si="206"/>
        <v>2E</v>
      </c>
      <c r="C2186">
        <v>25.068999999999999</v>
      </c>
      <c r="D2186">
        <f t="shared" si="204"/>
        <v>25.07</v>
      </c>
      <c r="E2186">
        <f>VLOOKUP(D2186,'Peak Combiner'!$A$5:$D$4980,4,FALSE)</f>
        <v>25.07</v>
      </c>
      <c r="F2186">
        <f>IFERROR(VLOOKUP(D2186,rt_comb!$A:$B,2,FALSE),D2186)</f>
        <v>25.07</v>
      </c>
      <c r="G2186">
        <v>3444851</v>
      </c>
      <c r="H2186">
        <f>SUMIFS($G:$G,$E:$E,18.51,'RAW2'!$A:$A,'RAW2'!A2186)</f>
        <v>28636314</v>
      </c>
      <c r="I2186" s="1" t="str">
        <f>VLOOKUP(A2186,'volatile collection data'!$G$6:$H$69,2,FALSE)</f>
        <v>E</v>
      </c>
      <c r="J2186" s="1">
        <f>VLOOKUP(A2186,'volatile collection data'!$G$6:$I$69,3,FALSE)</f>
        <v>2</v>
      </c>
      <c r="K2186" s="1" t="str">
        <f>VLOOKUP(A2186,'volatile collection data'!$G$6:$N$69,8,FALSE)</f>
        <v>28A</v>
      </c>
      <c r="L2186" s="1">
        <f>VLOOKUP(A2186,'volatile collection data'!$G$6:$J$69,4,FALSE)</f>
        <v>5.38</v>
      </c>
      <c r="M2186" s="1">
        <f>VLOOKUP($A2186,'volatile collection data'!$G$6:$M$69,6,FALSE)</f>
        <v>14</v>
      </c>
      <c r="N2186" s="1">
        <f>VLOOKUP($A2186,'volatile collection data'!$G$6:$M$69,7,FALSE)</f>
        <v>5.38</v>
      </c>
      <c r="O2186" s="1">
        <f>VLOOKUP(A2186,'volatile collection data'!$G$6:$K$69,5,FALSE)</f>
        <v>1</v>
      </c>
      <c r="P2186" s="1" t="str">
        <f t="shared" si="207"/>
        <v>2E</v>
      </c>
      <c r="Q2186">
        <f t="shared" si="205"/>
        <v>0.11179980728724725</v>
      </c>
      <c r="R2186" t="str">
        <f t="shared" si="208"/>
        <v>28A_1-E&amp;5.38%5.38@14</v>
      </c>
      <c r="S2186" t="str">
        <f t="shared" si="209"/>
        <v>2E-28A-VCS-Loc-22</v>
      </c>
      <c r="T2186" t="str">
        <f>IFERROR(IF(VLOOKUP(S2186,Bad!$A:$A,1,FALSE)='RAW2'!S2186,"yes","no"),"no")</f>
        <v>yes</v>
      </c>
      <c r="U2186" t="str">
        <f>IFERROR(VLOOKUP(F2186,compounds!$A:$B,2,FALSE),"")</f>
        <v/>
      </c>
      <c r="V2186" t="str">
        <f>VLOOKUP(B2186,'volatile collection data'!$O:$P,2,FALSE)</f>
        <v>02.may.22 28</v>
      </c>
    </row>
    <row r="2187" spans="1:22" x14ac:dyDescent="0.2">
      <c r="A2187" t="s">
        <v>366</v>
      </c>
      <c r="B2187" s="1" t="str">
        <f t="shared" si="206"/>
        <v>2E</v>
      </c>
      <c r="C2187">
        <v>25.123999999999999</v>
      </c>
      <c r="D2187">
        <f t="shared" si="204"/>
        <v>25.12</v>
      </c>
      <c r="E2187">
        <f>VLOOKUP(D2187,'Peak Combiner'!$A$5:$D$4980,4,FALSE)</f>
        <v>25.12</v>
      </c>
      <c r="F2187">
        <f>IFERROR(VLOOKUP(D2187,rt_comb!$A:$B,2,FALSE),D2187)</f>
        <v>25.12</v>
      </c>
      <c r="G2187">
        <v>2429918</v>
      </c>
      <c r="H2187">
        <f>SUMIFS($G:$G,$E:$E,18.51,'RAW2'!$A:$A,'RAW2'!A2187)</f>
        <v>28636314</v>
      </c>
      <c r="I2187" s="1" t="str">
        <f>VLOOKUP(A2187,'volatile collection data'!$G$6:$H$69,2,FALSE)</f>
        <v>E</v>
      </c>
      <c r="J2187" s="1">
        <f>VLOOKUP(A2187,'volatile collection data'!$G$6:$I$69,3,FALSE)</f>
        <v>2</v>
      </c>
      <c r="K2187" s="1" t="str">
        <f>VLOOKUP(A2187,'volatile collection data'!$G$6:$N$69,8,FALSE)</f>
        <v>28A</v>
      </c>
      <c r="L2187" s="1">
        <f>VLOOKUP(A2187,'volatile collection data'!$G$6:$J$69,4,FALSE)</f>
        <v>5.38</v>
      </c>
      <c r="M2187" s="1">
        <f>VLOOKUP($A2187,'volatile collection data'!$G$6:$M$69,6,FALSE)</f>
        <v>14</v>
      </c>
      <c r="N2187" s="1">
        <f>VLOOKUP($A2187,'volatile collection data'!$G$6:$M$69,7,FALSE)</f>
        <v>5.38</v>
      </c>
      <c r="O2187" s="1">
        <f>VLOOKUP(A2187,'volatile collection data'!$G$6:$K$69,5,FALSE)</f>
        <v>1</v>
      </c>
      <c r="P2187" s="1" t="str">
        <f t="shared" si="207"/>
        <v>2E</v>
      </c>
      <c r="Q2187">
        <f t="shared" si="205"/>
        <v>7.886099112089702E-2</v>
      </c>
      <c r="R2187" t="str">
        <f t="shared" si="208"/>
        <v>28A_1-E&amp;5.38%5.38@14</v>
      </c>
      <c r="S2187" t="str">
        <f t="shared" si="209"/>
        <v>2E-28A-VCS-Loc-22</v>
      </c>
      <c r="T2187" t="str">
        <f>IFERROR(IF(VLOOKUP(S2187,Bad!$A:$A,1,FALSE)='RAW2'!S2187,"yes","no"),"no")</f>
        <v>yes</v>
      </c>
      <c r="U2187" t="str">
        <f>IFERROR(VLOOKUP(F2187,compounds!$A:$B,2,FALSE),"")</f>
        <v/>
      </c>
      <c r="V2187" t="str">
        <f>VLOOKUP(B2187,'volatile collection data'!$O:$P,2,FALSE)</f>
        <v>02.may.22 28</v>
      </c>
    </row>
    <row r="2188" spans="1:22" x14ac:dyDescent="0.2">
      <c r="A2188" t="s">
        <v>366</v>
      </c>
      <c r="B2188" s="1" t="str">
        <f t="shared" si="206"/>
        <v>2E</v>
      </c>
      <c r="C2188">
        <v>25.222000000000001</v>
      </c>
      <c r="D2188">
        <f t="shared" si="204"/>
        <v>25.22</v>
      </c>
      <c r="E2188">
        <f>VLOOKUP(D2188,'Peak Combiner'!$A$5:$D$4980,4,FALSE)</f>
        <v>25.22</v>
      </c>
      <c r="F2188">
        <f>IFERROR(VLOOKUP(D2188,rt_comb!$A:$B,2,FALSE),D2188)</f>
        <v>25.22</v>
      </c>
      <c r="G2188">
        <v>6095933</v>
      </c>
      <c r="H2188">
        <f>SUMIFS($G:$G,$E:$E,18.51,'RAW2'!$A:$A,'RAW2'!A2188)</f>
        <v>28636314</v>
      </c>
      <c r="I2188" s="1" t="str">
        <f>VLOOKUP(A2188,'volatile collection data'!$G$6:$H$69,2,FALSE)</f>
        <v>E</v>
      </c>
      <c r="J2188" s="1">
        <f>VLOOKUP(A2188,'volatile collection data'!$G$6:$I$69,3,FALSE)</f>
        <v>2</v>
      </c>
      <c r="K2188" s="1" t="str">
        <f>VLOOKUP(A2188,'volatile collection data'!$G$6:$N$69,8,FALSE)</f>
        <v>28A</v>
      </c>
      <c r="L2188" s="1">
        <f>VLOOKUP(A2188,'volatile collection data'!$G$6:$J$69,4,FALSE)</f>
        <v>5.38</v>
      </c>
      <c r="M2188" s="1">
        <f>VLOOKUP($A2188,'volatile collection data'!$G$6:$M$69,6,FALSE)</f>
        <v>14</v>
      </c>
      <c r="N2188" s="1">
        <f>VLOOKUP($A2188,'volatile collection data'!$G$6:$M$69,7,FALSE)</f>
        <v>5.38</v>
      </c>
      <c r="O2188" s="1">
        <f>VLOOKUP(A2188,'volatile collection data'!$G$6:$K$69,5,FALSE)</f>
        <v>1</v>
      </c>
      <c r="P2188" s="1" t="str">
        <f t="shared" si="207"/>
        <v>2E</v>
      </c>
      <c r="Q2188">
        <f t="shared" si="205"/>
        <v>0.19783849421527114</v>
      </c>
      <c r="R2188" t="str">
        <f t="shared" si="208"/>
        <v>28A_1-E&amp;5.38%5.38@14</v>
      </c>
      <c r="S2188" t="str">
        <f t="shared" si="209"/>
        <v>2E-28A-VCS-Loc-22</v>
      </c>
      <c r="T2188" t="str">
        <f>IFERROR(IF(VLOOKUP(S2188,Bad!$A:$A,1,FALSE)='RAW2'!S2188,"yes","no"),"no")</f>
        <v>yes</v>
      </c>
      <c r="U2188" t="str">
        <f>IFERROR(VLOOKUP(F2188,compounds!$A:$B,2,FALSE),"")</f>
        <v/>
      </c>
      <c r="V2188" t="str">
        <f>VLOOKUP(B2188,'volatile collection data'!$O:$P,2,FALSE)</f>
        <v>02.may.22 28</v>
      </c>
    </row>
    <row r="2189" spans="1:22" x14ac:dyDescent="0.2">
      <c r="A2189" t="s">
        <v>366</v>
      </c>
      <c r="B2189" s="1" t="str">
        <f t="shared" si="206"/>
        <v>2E</v>
      </c>
      <c r="C2189">
        <v>25.282</v>
      </c>
      <c r="D2189">
        <f t="shared" si="204"/>
        <v>25.28</v>
      </c>
      <c r="E2189">
        <f>VLOOKUP(D2189,'Peak Combiner'!$A$5:$D$4980,4,FALSE)</f>
        <v>25.28</v>
      </c>
      <c r="F2189">
        <f>IFERROR(VLOOKUP(D2189,rt_comb!$A:$B,2,FALSE),D2189)</f>
        <v>25.28</v>
      </c>
      <c r="G2189">
        <v>5094397</v>
      </c>
      <c r="H2189">
        <f>SUMIFS($G:$G,$E:$E,18.51,'RAW2'!$A:$A,'RAW2'!A2189)</f>
        <v>28636314</v>
      </c>
      <c r="I2189" s="1" t="str">
        <f>VLOOKUP(A2189,'volatile collection data'!$G$6:$H$69,2,FALSE)</f>
        <v>E</v>
      </c>
      <c r="J2189" s="1">
        <f>VLOOKUP(A2189,'volatile collection data'!$G$6:$I$69,3,FALSE)</f>
        <v>2</v>
      </c>
      <c r="K2189" s="1" t="str">
        <f>VLOOKUP(A2189,'volatile collection data'!$G$6:$N$69,8,FALSE)</f>
        <v>28A</v>
      </c>
      <c r="L2189" s="1">
        <f>VLOOKUP(A2189,'volatile collection data'!$G$6:$J$69,4,FALSE)</f>
        <v>5.38</v>
      </c>
      <c r="M2189" s="1">
        <f>VLOOKUP($A2189,'volatile collection data'!$G$6:$M$69,6,FALSE)</f>
        <v>14</v>
      </c>
      <c r="N2189" s="1">
        <f>VLOOKUP($A2189,'volatile collection data'!$G$6:$M$69,7,FALSE)</f>
        <v>5.38</v>
      </c>
      <c r="O2189" s="1">
        <f>VLOOKUP(A2189,'volatile collection data'!$G$6:$K$69,5,FALSE)</f>
        <v>1</v>
      </c>
      <c r="P2189" s="1" t="str">
        <f t="shared" si="207"/>
        <v>2E</v>
      </c>
      <c r="Q2189">
        <f t="shared" si="205"/>
        <v>0.16533446667061377</v>
      </c>
      <c r="R2189" t="str">
        <f t="shared" si="208"/>
        <v>28A_1-E&amp;5.38%5.38@14</v>
      </c>
      <c r="S2189" t="str">
        <f t="shared" si="209"/>
        <v>2E-28A-VCS-Loc-22</v>
      </c>
      <c r="T2189" t="str">
        <f>IFERROR(IF(VLOOKUP(S2189,Bad!$A:$A,1,FALSE)='RAW2'!S2189,"yes","no"),"no")</f>
        <v>yes</v>
      </c>
      <c r="U2189" t="str">
        <f>IFERROR(VLOOKUP(F2189,compounds!$A:$B,2,FALSE),"")</f>
        <v/>
      </c>
      <c r="V2189" t="str">
        <f>VLOOKUP(B2189,'volatile collection data'!$O:$P,2,FALSE)</f>
        <v>02.may.22 28</v>
      </c>
    </row>
    <row r="2190" spans="1:22" x14ac:dyDescent="0.2">
      <c r="A2190" t="s">
        <v>366</v>
      </c>
      <c r="B2190" s="1" t="str">
        <f t="shared" si="206"/>
        <v>2E</v>
      </c>
      <c r="C2190">
        <v>25.454999999999998</v>
      </c>
      <c r="D2190">
        <f t="shared" si="204"/>
        <v>25.46</v>
      </c>
      <c r="E2190">
        <f>VLOOKUP(D2190,'Peak Combiner'!$A$5:$D$4980,4,FALSE)</f>
        <v>25.46</v>
      </c>
      <c r="F2190">
        <f>IFERROR(VLOOKUP(D2190,rt_comb!$A:$B,2,FALSE),D2190)</f>
        <v>25.46</v>
      </c>
      <c r="G2190">
        <v>8528850</v>
      </c>
      <c r="H2190">
        <f>SUMIFS($G:$G,$E:$E,18.51,'RAW2'!$A:$A,'RAW2'!A2190)</f>
        <v>28636314</v>
      </c>
      <c r="I2190" s="1" t="str">
        <f>VLOOKUP(A2190,'volatile collection data'!$G$6:$H$69,2,FALSE)</f>
        <v>E</v>
      </c>
      <c r="J2190" s="1">
        <f>VLOOKUP(A2190,'volatile collection data'!$G$6:$I$69,3,FALSE)</f>
        <v>2</v>
      </c>
      <c r="K2190" s="1" t="str">
        <f>VLOOKUP(A2190,'volatile collection data'!$G$6:$N$69,8,FALSE)</f>
        <v>28A</v>
      </c>
      <c r="L2190" s="1">
        <f>VLOOKUP(A2190,'volatile collection data'!$G$6:$J$69,4,FALSE)</f>
        <v>5.38</v>
      </c>
      <c r="M2190" s="1">
        <f>VLOOKUP($A2190,'volatile collection data'!$G$6:$M$69,6,FALSE)</f>
        <v>14</v>
      </c>
      <c r="N2190" s="1">
        <f>VLOOKUP($A2190,'volatile collection data'!$G$6:$M$69,7,FALSE)</f>
        <v>5.38</v>
      </c>
      <c r="O2190" s="1">
        <f>VLOOKUP(A2190,'volatile collection data'!$G$6:$K$69,5,FALSE)</f>
        <v>1</v>
      </c>
      <c r="P2190" s="1" t="str">
        <f t="shared" si="207"/>
        <v>2E</v>
      </c>
      <c r="Q2190">
        <f t="shared" si="205"/>
        <v>0.27679681541577233</v>
      </c>
      <c r="R2190" t="str">
        <f t="shared" si="208"/>
        <v>28A_1-E&amp;5.38%5.38@14</v>
      </c>
      <c r="S2190" t="str">
        <f t="shared" si="209"/>
        <v>2E-28A-VCS-Loc-22</v>
      </c>
      <c r="T2190" t="str">
        <f>IFERROR(IF(VLOOKUP(S2190,Bad!$A:$A,1,FALSE)='RAW2'!S2190,"yes","no"),"no")</f>
        <v>yes</v>
      </c>
      <c r="U2190" t="str">
        <f>IFERROR(VLOOKUP(F2190,compounds!$A:$B,2,FALSE),"")</f>
        <v/>
      </c>
      <c r="V2190" t="str">
        <f>VLOOKUP(B2190,'volatile collection data'!$O:$P,2,FALSE)</f>
        <v>02.may.22 28</v>
      </c>
    </row>
    <row r="2191" spans="1:22" x14ac:dyDescent="0.2">
      <c r="A2191" t="s">
        <v>366</v>
      </c>
      <c r="B2191" s="1" t="str">
        <f t="shared" si="206"/>
        <v>2E</v>
      </c>
      <c r="C2191">
        <v>25.550999999999998</v>
      </c>
      <c r="D2191">
        <f t="shared" si="204"/>
        <v>25.55</v>
      </c>
      <c r="E2191">
        <f>VLOOKUP(D2191,'Peak Combiner'!$A$5:$D$4980,4,FALSE)</f>
        <v>25.55</v>
      </c>
      <c r="F2191">
        <f>IFERROR(VLOOKUP(D2191,rt_comb!$A:$B,2,FALSE),D2191)</f>
        <v>25.55</v>
      </c>
      <c r="G2191">
        <v>8553138</v>
      </c>
      <c r="H2191">
        <f>SUMIFS($G:$G,$E:$E,18.51,'RAW2'!$A:$A,'RAW2'!A2191)</f>
        <v>28636314</v>
      </c>
      <c r="I2191" s="1" t="str">
        <f>VLOOKUP(A2191,'volatile collection data'!$G$6:$H$69,2,FALSE)</f>
        <v>E</v>
      </c>
      <c r="J2191" s="1">
        <f>VLOOKUP(A2191,'volatile collection data'!$G$6:$I$69,3,FALSE)</f>
        <v>2</v>
      </c>
      <c r="K2191" s="1" t="str">
        <f>VLOOKUP(A2191,'volatile collection data'!$G$6:$N$69,8,FALSE)</f>
        <v>28A</v>
      </c>
      <c r="L2191" s="1">
        <f>VLOOKUP(A2191,'volatile collection data'!$G$6:$J$69,4,FALSE)</f>
        <v>5.38</v>
      </c>
      <c r="M2191" s="1">
        <f>VLOOKUP($A2191,'volatile collection data'!$G$6:$M$69,6,FALSE)</f>
        <v>14</v>
      </c>
      <c r="N2191" s="1">
        <f>VLOOKUP($A2191,'volatile collection data'!$G$6:$M$69,7,FALSE)</f>
        <v>5.38</v>
      </c>
      <c r="O2191" s="1">
        <f>VLOOKUP(A2191,'volatile collection data'!$G$6:$K$69,5,FALSE)</f>
        <v>1</v>
      </c>
      <c r="P2191" s="1" t="str">
        <f t="shared" si="207"/>
        <v>2E</v>
      </c>
      <c r="Q2191">
        <f t="shared" si="205"/>
        <v>0.27758506248927201</v>
      </c>
      <c r="R2191" t="str">
        <f t="shared" si="208"/>
        <v>28A_1-E&amp;5.38%5.38@14</v>
      </c>
      <c r="S2191" t="str">
        <f t="shared" si="209"/>
        <v>2E-28A-VCS-Loc-22</v>
      </c>
      <c r="T2191" t="str">
        <f>IFERROR(IF(VLOOKUP(S2191,Bad!$A:$A,1,FALSE)='RAW2'!S2191,"yes","no"),"no")</f>
        <v>yes</v>
      </c>
      <c r="U2191" t="str">
        <f>IFERROR(VLOOKUP(F2191,compounds!$A:$B,2,FALSE),"")</f>
        <v/>
      </c>
      <c r="V2191" t="str">
        <f>VLOOKUP(B2191,'volatile collection data'!$O:$P,2,FALSE)</f>
        <v>02.may.22 28</v>
      </c>
    </row>
    <row r="2192" spans="1:22" x14ac:dyDescent="0.2">
      <c r="A2192" t="s">
        <v>366</v>
      </c>
      <c r="B2192" s="1" t="str">
        <f t="shared" si="206"/>
        <v>2E</v>
      </c>
      <c r="C2192">
        <v>25.622</v>
      </c>
      <c r="D2192">
        <f t="shared" si="204"/>
        <v>25.62</v>
      </c>
      <c r="E2192">
        <f>VLOOKUP(D2192,'Peak Combiner'!$A$5:$D$4980,4,FALSE)</f>
        <v>25.62</v>
      </c>
      <c r="F2192">
        <f>IFERROR(VLOOKUP(D2192,rt_comb!$A:$B,2,FALSE),D2192)</f>
        <v>25.62</v>
      </c>
      <c r="G2192">
        <v>3850130</v>
      </c>
      <c r="H2192">
        <f>SUMIFS($G:$G,$E:$E,18.51,'RAW2'!$A:$A,'RAW2'!A2192)</f>
        <v>28636314</v>
      </c>
      <c r="I2192" s="1" t="str">
        <f>VLOOKUP(A2192,'volatile collection data'!$G$6:$H$69,2,FALSE)</f>
        <v>E</v>
      </c>
      <c r="J2192" s="1">
        <f>VLOOKUP(A2192,'volatile collection data'!$G$6:$I$69,3,FALSE)</f>
        <v>2</v>
      </c>
      <c r="K2192" s="1" t="str">
        <f>VLOOKUP(A2192,'volatile collection data'!$G$6:$N$69,8,FALSE)</f>
        <v>28A</v>
      </c>
      <c r="L2192" s="1">
        <f>VLOOKUP(A2192,'volatile collection data'!$G$6:$J$69,4,FALSE)</f>
        <v>5.38</v>
      </c>
      <c r="M2192" s="1">
        <f>VLOOKUP($A2192,'volatile collection data'!$G$6:$M$69,6,FALSE)</f>
        <v>14</v>
      </c>
      <c r="N2192" s="1">
        <f>VLOOKUP($A2192,'volatile collection data'!$G$6:$M$69,7,FALSE)</f>
        <v>5.38</v>
      </c>
      <c r="O2192" s="1">
        <f>VLOOKUP(A2192,'volatile collection data'!$G$6:$K$69,5,FALSE)</f>
        <v>1</v>
      </c>
      <c r="P2192" s="1" t="str">
        <f t="shared" si="207"/>
        <v>2E</v>
      </c>
      <c r="Q2192">
        <f t="shared" si="205"/>
        <v>0.12495280406347015</v>
      </c>
      <c r="R2192" t="str">
        <f t="shared" si="208"/>
        <v>28A_1-E&amp;5.38%5.38@14</v>
      </c>
      <c r="S2192" t="str">
        <f t="shared" si="209"/>
        <v>2E-28A-VCS-Loc-22</v>
      </c>
      <c r="T2192" t="str">
        <f>IFERROR(IF(VLOOKUP(S2192,Bad!$A:$A,1,FALSE)='RAW2'!S2192,"yes","no"),"no")</f>
        <v>yes</v>
      </c>
      <c r="U2192" t="str">
        <f>IFERROR(VLOOKUP(F2192,compounds!$A:$B,2,FALSE),"")</f>
        <v/>
      </c>
      <c r="V2192" t="str">
        <f>VLOOKUP(B2192,'volatile collection data'!$O:$P,2,FALSE)</f>
        <v>02.may.22 28</v>
      </c>
    </row>
    <row r="2193" spans="1:22" x14ac:dyDescent="0.2">
      <c r="A2193" t="s">
        <v>366</v>
      </c>
      <c r="B2193" s="1" t="str">
        <f t="shared" si="206"/>
        <v>2E</v>
      </c>
      <c r="C2193">
        <v>25.672000000000001</v>
      </c>
      <c r="D2193">
        <f t="shared" si="204"/>
        <v>25.67</v>
      </c>
      <c r="E2193">
        <f>VLOOKUP(D2193,'Peak Combiner'!$A$5:$D$4980,4,FALSE)</f>
        <v>25.67</v>
      </c>
      <c r="F2193">
        <f>IFERROR(VLOOKUP(D2193,rt_comb!$A:$B,2,FALSE),D2193)</f>
        <v>25.67</v>
      </c>
      <c r="G2193">
        <v>9763315</v>
      </c>
      <c r="H2193">
        <f>SUMIFS($G:$G,$E:$E,18.51,'RAW2'!$A:$A,'RAW2'!A2193)</f>
        <v>28636314</v>
      </c>
      <c r="I2193" s="1" t="str">
        <f>VLOOKUP(A2193,'volatile collection data'!$G$6:$H$69,2,FALSE)</f>
        <v>E</v>
      </c>
      <c r="J2193" s="1">
        <f>VLOOKUP(A2193,'volatile collection data'!$G$6:$I$69,3,FALSE)</f>
        <v>2</v>
      </c>
      <c r="K2193" s="1" t="str">
        <f>VLOOKUP(A2193,'volatile collection data'!$G$6:$N$69,8,FALSE)</f>
        <v>28A</v>
      </c>
      <c r="L2193" s="1">
        <f>VLOOKUP(A2193,'volatile collection data'!$G$6:$J$69,4,FALSE)</f>
        <v>5.38</v>
      </c>
      <c r="M2193" s="1">
        <f>VLOOKUP($A2193,'volatile collection data'!$G$6:$M$69,6,FALSE)</f>
        <v>14</v>
      </c>
      <c r="N2193" s="1">
        <f>VLOOKUP($A2193,'volatile collection data'!$G$6:$M$69,7,FALSE)</f>
        <v>5.38</v>
      </c>
      <c r="O2193" s="1">
        <f>VLOOKUP(A2193,'volatile collection data'!$G$6:$K$69,5,FALSE)</f>
        <v>1</v>
      </c>
      <c r="P2193" s="1" t="str">
        <f t="shared" si="207"/>
        <v>2E</v>
      </c>
      <c r="Q2193">
        <f t="shared" si="205"/>
        <v>0.31686036217087193</v>
      </c>
      <c r="R2193" t="str">
        <f t="shared" si="208"/>
        <v>28A_1-E&amp;5.38%5.38@14</v>
      </c>
      <c r="S2193" t="str">
        <f t="shared" si="209"/>
        <v>2E-28A-VCS-Loc-22</v>
      </c>
      <c r="T2193" t="str">
        <f>IFERROR(IF(VLOOKUP(S2193,Bad!$A:$A,1,FALSE)='RAW2'!S2193,"yes","no"),"no")</f>
        <v>yes</v>
      </c>
      <c r="U2193" t="str">
        <f>IFERROR(VLOOKUP(F2193,compounds!$A:$B,2,FALSE),"")</f>
        <v/>
      </c>
      <c r="V2193" t="str">
        <f>VLOOKUP(B2193,'volatile collection data'!$O:$P,2,FALSE)</f>
        <v>02.may.22 28</v>
      </c>
    </row>
    <row r="2194" spans="1:22" x14ac:dyDescent="0.2">
      <c r="A2194" t="s">
        <v>366</v>
      </c>
      <c r="B2194" s="1" t="str">
        <f t="shared" si="206"/>
        <v>2E</v>
      </c>
      <c r="C2194">
        <v>25.832000000000001</v>
      </c>
      <c r="D2194">
        <f t="shared" si="204"/>
        <v>25.83</v>
      </c>
      <c r="E2194">
        <f>VLOOKUP(D2194,'Peak Combiner'!$A$5:$D$4980,4,FALSE)</f>
        <v>25.83</v>
      </c>
      <c r="F2194">
        <f>IFERROR(VLOOKUP(D2194,rt_comb!$A:$B,2,FALSE),D2194)</f>
        <v>25.83</v>
      </c>
      <c r="G2194">
        <v>5625116</v>
      </c>
      <c r="H2194">
        <f>SUMIFS($G:$G,$E:$E,18.51,'RAW2'!$A:$A,'RAW2'!A2194)</f>
        <v>28636314</v>
      </c>
      <c r="I2194" s="1" t="str">
        <f>VLOOKUP(A2194,'volatile collection data'!$G$6:$H$69,2,FALSE)</f>
        <v>E</v>
      </c>
      <c r="J2194" s="1">
        <f>VLOOKUP(A2194,'volatile collection data'!$G$6:$I$69,3,FALSE)</f>
        <v>2</v>
      </c>
      <c r="K2194" s="1" t="str">
        <f>VLOOKUP(A2194,'volatile collection data'!$G$6:$N$69,8,FALSE)</f>
        <v>28A</v>
      </c>
      <c r="L2194" s="1">
        <f>VLOOKUP(A2194,'volatile collection data'!$G$6:$J$69,4,FALSE)</f>
        <v>5.38</v>
      </c>
      <c r="M2194" s="1">
        <f>VLOOKUP($A2194,'volatile collection data'!$G$6:$M$69,6,FALSE)</f>
        <v>14</v>
      </c>
      <c r="N2194" s="1">
        <f>VLOOKUP($A2194,'volatile collection data'!$G$6:$M$69,7,FALSE)</f>
        <v>5.38</v>
      </c>
      <c r="O2194" s="1">
        <f>VLOOKUP(A2194,'volatile collection data'!$G$6:$K$69,5,FALSE)</f>
        <v>1</v>
      </c>
      <c r="P2194" s="1" t="str">
        <f t="shared" si="207"/>
        <v>2E</v>
      </c>
      <c r="Q2194">
        <f t="shared" si="205"/>
        <v>0.18255851552604485</v>
      </c>
      <c r="R2194" t="str">
        <f t="shared" si="208"/>
        <v>28A_1-E&amp;5.38%5.38@14</v>
      </c>
      <c r="S2194" t="str">
        <f t="shared" si="209"/>
        <v>2E-28A-VCS-Loc-22</v>
      </c>
      <c r="T2194" t="str">
        <f>IFERROR(IF(VLOOKUP(S2194,Bad!$A:$A,1,FALSE)='RAW2'!S2194,"yes","no"),"no")</f>
        <v>yes</v>
      </c>
      <c r="U2194" t="str">
        <f>IFERROR(VLOOKUP(F2194,compounds!$A:$B,2,FALSE),"")</f>
        <v/>
      </c>
      <c r="V2194" t="str">
        <f>VLOOKUP(B2194,'volatile collection data'!$O:$P,2,FALSE)</f>
        <v>02.may.22 28</v>
      </c>
    </row>
    <row r="2195" spans="1:22" x14ac:dyDescent="0.2">
      <c r="A2195" t="s">
        <v>366</v>
      </c>
      <c r="B2195" s="1" t="str">
        <f t="shared" si="206"/>
        <v>2E</v>
      </c>
      <c r="C2195">
        <v>25.963999999999999</v>
      </c>
      <c r="D2195">
        <f t="shared" si="204"/>
        <v>25.96</v>
      </c>
      <c r="E2195">
        <f>VLOOKUP(D2195,'Peak Combiner'!$A$5:$D$4980,4,FALSE)</f>
        <v>25.96</v>
      </c>
      <c r="F2195">
        <f>IFERROR(VLOOKUP(D2195,rt_comb!$A:$B,2,FALSE),D2195)</f>
        <v>25.96</v>
      </c>
      <c r="G2195">
        <v>3991327</v>
      </c>
      <c r="H2195">
        <f>SUMIFS($G:$G,$E:$E,18.51,'RAW2'!$A:$A,'RAW2'!A2195)</f>
        <v>28636314</v>
      </c>
      <c r="I2195" s="1" t="str">
        <f>VLOOKUP(A2195,'volatile collection data'!$G$6:$H$69,2,FALSE)</f>
        <v>E</v>
      </c>
      <c r="J2195" s="1">
        <f>VLOOKUP(A2195,'volatile collection data'!$G$6:$I$69,3,FALSE)</f>
        <v>2</v>
      </c>
      <c r="K2195" s="1" t="str">
        <f>VLOOKUP(A2195,'volatile collection data'!$G$6:$N$69,8,FALSE)</f>
        <v>28A</v>
      </c>
      <c r="L2195" s="1">
        <f>VLOOKUP(A2195,'volatile collection data'!$G$6:$J$69,4,FALSE)</f>
        <v>5.38</v>
      </c>
      <c r="M2195" s="1">
        <f>VLOOKUP($A2195,'volatile collection data'!$G$6:$M$69,6,FALSE)</f>
        <v>14</v>
      </c>
      <c r="N2195" s="1">
        <f>VLOOKUP($A2195,'volatile collection data'!$G$6:$M$69,7,FALSE)</f>
        <v>5.38</v>
      </c>
      <c r="O2195" s="1">
        <f>VLOOKUP(A2195,'volatile collection data'!$G$6:$K$69,5,FALSE)</f>
        <v>1</v>
      </c>
      <c r="P2195" s="1" t="str">
        <f t="shared" si="207"/>
        <v>2E</v>
      </c>
      <c r="Q2195">
        <f t="shared" si="205"/>
        <v>0.12953523662427974</v>
      </c>
      <c r="R2195" t="str">
        <f t="shared" si="208"/>
        <v>28A_1-E&amp;5.38%5.38@14</v>
      </c>
      <c r="S2195" t="str">
        <f t="shared" si="209"/>
        <v>2E-28A-VCS-Loc-22</v>
      </c>
      <c r="T2195" t="str">
        <f>IFERROR(IF(VLOOKUP(S2195,Bad!$A:$A,1,FALSE)='RAW2'!S2195,"yes","no"),"no")</f>
        <v>yes</v>
      </c>
      <c r="U2195" t="str">
        <f>IFERROR(VLOOKUP(F2195,compounds!$A:$B,2,FALSE),"")</f>
        <v/>
      </c>
      <c r="V2195" t="str">
        <f>VLOOKUP(B2195,'volatile collection data'!$O:$P,2,FALSE)</f>
        <v>02.may.22 28</v>
      </c>
    </row>
    <row r="2196" spans="1:22" x14ac:dyDescent="0.2">
      <c r="A2196" t="s">
        <v>366</v>
      </c>
      <c r="B2196" s="1" t="str">
        <f t="shared" si="206"/>
        <v>2E</v>
      </c>
      <c r="C2196">
        <v>26.131</v>
      </c>
      <c r="D2196">
        <f t="shared" si="204"/>
        <v>26.13</v>
      </c>
      <c r="E2196">
        <f>VLOOKUP(D2196,'Peak Combiner'!$A$5:$D$4980,4,FALSE)</f>
        <v>26.13</v>
      </c>
      <c r="F2196">
        <f>IFERROR(VLOOKUP(D2196,rt_comb!$A:$B,2,FALSE),D2196)</f>
        <v>26.13</v>
      </c>
      <c r="G2196">
        <v>3004287</v>
      </c>
      <c r="H2196">
        <f>SUMIFS($G:$G,$E:$E,18.51,'RAW2'!$A:$A,'RAW2'!A2196)</f>
        <v>28636314</v>
      </c>
      <c r="I2196" s="1" t="str">
        <f>VLOOKUP(A2196,'volatile collection data'!$G$6:$H$69,2,FALSE)</f>
        <v>E</v>
      </c>
      <c r="J2196" s="1">
        <f>VLOOKUP(A2196,'volatile collection data'!$G$6:$I$69,3,FALSE)</f>
        <v>2</v>
      </c>
      <c r="K2196" s="1" t="str">
        <f>VLOOKUP(A2196,'volatile collection data'!$G$6:$N$69,8,FALSE)</f>
        <v>28A</v>
      </c>
      <c r="L2196" s="1">
        <f>VLOOKUP(A2196,'volatile collection data'!$G$6:$J$69,4,FALSE)</f>
        <v>5.38</v>
      </c>
      <c r="M2196" s="1">
        <f>VLOOKUP($A2196,'volatile collection data'!$G$6:$M$69,6,FALSE)</f>
        <v>14</v>
      </c>
      <c r="N2196" s="1">
        <f>VLOOKUP($A2196,'volatile collection data'!$G$6:$M$69,7,FALSE)</f>
        <v>5.38</v>
      </c>
      <c r="O2196" s="1">
        <f>VLOOKUP(A2196,'volatile collection data'!$G$6:$K$69,5,FALSE)</f>
        <v>1</v>
      </c>
      <c r="P2196" s="1" t="str">
        <f t="shared" si="207"/>
        <v>2E</v>
      </c>
      <c r="Q2196">
        <f t="shared" si="205"/>
        <v>9.7501664842857397E-2</v>
      </c>
      <c r="R2196" t="str">
        <f t="shared" si="208"/>
        <v>28A_1-E&amp;5.38%5.38@14</v>
      </c>
      <c r="S2196" t="str">
        <f t="shared" si="209"/>
        <v>2E-28A-VCS-Loc-22</v>
      </c>
      <c r="T2196" t="str">
        <f>IFERROR(IF(VLOOKUP(S2196,Bad!$A:$A,1,FALSE)='RAW2'!S2196,"yes","no"),"no")</f>
        <v>yes</v>
      </c>
      <c r="U2196" t="str">
        <f>IFERROR(VLOOKUP(F2196,compounds!$A:$B,2,FALSE),"")</f>
        <v/>
      </c>
      <c r="V2196" t="str">
        <f>VLOOKUP(B2196,'volatile collection data'!$O:$P,2,FALSE)</f>
        <v>02.may.22 28</v>
      </c>
    </row>
    <row r="2197" spans="1:22" x14ac:dyDescent="0.2">
      <c r="A2197" t="s">
        <v>366</v>
      </c>
      <c r="B2197" s="1" t="str">
        <f t="shared" si="206"/>
        <v>2E</v>
      </c>
      <c r="C2197">
        <v>26.184000000000001</v>
      </c>
      <c r="D2197">
        <f t="shared" si="204"/>
        <v>26.18</v>
      </c>
      <c r="E2197">
        <f>VLOOKUP(D2197,'Peak Combiner'!$A$5:$D$4980,4,FALSE)</f>
        <v>26.18</v>
      </c>
      <c r="F2197">
        <f>IFERROR(VLOOKUP(D2197,rt_comb!$A:$B,2,FALSE),D2197)</f>
        <v>26.18</v>
      </c>
      <c r="G2197">
        <v>2457514</v>
      </c>
      <c r="H2197">
        <f>SUMIFS($G:$G,$E:$E,18.51,'RAW2'!$A:$A,'RAW2'!A2197)</f>
        <v>28636314</v>
      </c>
      <c r="I2197" s="1" t="str">
        <f>VLOOKUP(A2197,'volatile collection data'!$G$6:$H$69,2,FALSE)</f>
        <v>E</v>
      </c>
      <c r="J2197" s="1">
        <f>VLOOKUP(A2197,'volatile collection data'!$G$6:$I$69,3,FALSE)</f>
        <v>2</v>
      </c>
      <c r="K2197" s="1" t="str">
        <f>VLOOKUP(A2197,'volatile collection data'!$G$6:$N$69,8,FALSE)</f>
        <v>28A</v>
      </c>
      <c r="L2197" s="1">
        <f>VLOOKUP(A2197,'volatile collection data'!$G$6:$J$69,4,FALSE)</f>
        <v>5.38</v>
      </c>
      <c r="M2197" s="1">
        <f>VLOOKUP($A2197,'volatile collection data'!$G$6:$M$69,6,FALSE)</f>
        <v>14</v>
      </c>
      <c r="N2197" s="1">
        <f>VLOOKUP($A2197,'volatile collection data'!$G$6:$M$69,7,FALSE)</f>
        <v>5.38</v>
      </c>
      <c r="O2197" s="1">
        <f>VLOOKUP(A2197,'volatile collection data'!$G$6:$K$69,5,FALSE)</f>
        <v>1</v>
      </c>
      <c r="P2197" s="1" t="str">
        <f t="shared" si="207"/>
        <v>2E</v>
      </c>
      <c r="Q2197">
        <f t="shared" si="205"/>
        <v>7.9756596614980482E-2</v>
      </c>
      <c r="R2197" t="str">
        <f t="shared" si="208"/>
        <v>28A_1-E&amp;5.38%5.38@14</v>
      </c>
      <c r="S2197" t="str">
        <f t="shared" si="209"/>
        <v>2E-28A-VCS-Loc-22</v>
      </c>
      <c r="T2197" t="str">
        <f>IFERROR(IF(VLOOKUP(S2197,Bad!$A:$A,1,FALSE)='RAW2'!S2197,"yes","no"),"no")</f>
        <v>yes</v>
      </c>
      <c r="U2197" t="str">
        <f>IFERROR(VLOOKUP(F2197,compounds!$A:$B,2,FALSE),"")</f>
        <v/>
      </c>
      <c r="V2197" t="str">
        <f>VLOOKUP(B2197,'volatile collection data'!$O:$P,2,FALSE)</f>
        <v>02.may.22 28</v>
      </c>
    </row>
    <row r="2198" spans="1:22" x14ac:dyDescent="0.2">
      <c r="A2198" t="s">
        <v>366</v>
      </c>
      <c r="B2198" s="1" t="str">
        <f t="shared" si="206"/>
        <v>2E</v>
      </c>
      <c r="C2198">
        <v>26.466999999999999</v>
      </c>
      <c r="D2198">
        <f t="shared" si="204"/>
        <v>26.47</v>
      </c>
      <c r="E2198">
        <f>VLOOKUP(D2198,'Peak Combiner'!$A$5:$D$4980,4,FALSE)</f>
        <v>26.47</v>
      </c>
      <c r="F2198">
        <f>IFERROR(VLOOKUP(D2198,rt_comb!$A:$B,2,FALSE),D2198)</f>
        <v>26.47</v>
      </c>
      <c r="G2198">
        <v>5352059</v>
      </c>
      <c r="H2198">
        <f>SUMIFS($G:$G,$E:$E,18.51,'RAW2'!$A:$A,'RAW2'!A2198)</f>
        <v>28636314</v>
      </c>
      <c r="I2198" s="1" t="str">
        <f>VLOOKUP(A2198,'volatile collection data'!$G$6:$H$69,2,FALSE)</f>
        <v>E</v>
      </c>
      <c r="J2198" s="1">
        <f>VLOOKUP(A2198,'volatile collection data'!$G$6:$I$69,3,FALSE)</f>
        <v>2</v>
      </c>
      <c r="K2198" s="1" t="str">
        <f>VLOOKUP(A2198,'volatile collection data'!$G$6:$N$69,8,FALSE)</f>
        <v>28A</v>
      </c>
      <c r="L2198" s="1">
        <f>VLOOKUP(A2198,'volatile collection data'!$G$6:$J$69,4,FALSE)</f>
        <v>5.38</v>
      </c>
      <c r="M2198" s="1">
        <f>VLOOKUP($A2198,'volatile collection data'!$G$6:$M$69,6,FALSE)</f>
        <v>14</v>
      </c>
      <c r="N2198" s="1">
        <f>VLOOKUP($A2198,'volatile collection data'!$G$6:$M$69,7,FALSE)</f>
        <v>5.38</v>
      </c>
      <c r="O2198" s="1">
        <f>VLOOKUP(A2198,'volatile collection data'!$G$6:$K$69,5,FALSE)</f>
        <v>1</v>
      </c>
      <c r="P2198" s="1" t="str">
        <f t="shared" si="207"/>
        <v>2E</v>
      </c>
      <c r="Q2198">
        <f t="shared" si="205"/>
        <v>0.17369667506373343</v>
      </c>
      <c r="R2198" t="str">
        <f t="shared" si="208"/>
        <v>28A_1-E&amp;5.38%5.38@14</v>
      </c>
      <c r="S2198" t="str">
        <f t="shared" si="209"/>
        <v>2E-28A-VCS-Loc-22</v>
      </c>
      <c r="T2198" t="str">
        <f>IFERROR(IF(VLOOKUP(S2198,Bad!$A:$A,1,FALSE)='RAW2'!S2198,"yes","no"),"no")</f>
        <v>yes</v>
      </c>
      <c r="U2198" t="str">
        <f>IFERROR(VLOOKUP(F2198,compounds!$A:$B,2,FALSE),"")</f>
        <v/>
      </c>
      <c r="V2198" t="str">
        <f>VLOOKUP(B2198,'volatile collection data'!$O:$P,2,FALSE)</f>
        <v>02.may.22 28</v>
      </c>
    </row>
    <row r="2199" spans="1:22" x14ac:dyDescent="0.2">
      <c r="A2199" t="s">
        <v>366</v>
      </c>
      <c r="B2199" s="1" t="str">
        <f t="shared" si="206"/>
        <v>2E</v>
      </c>
      <c r="C2199">
        <v>26.673999999999999</v>
      </c>
      <c r="D2199">
        <f t="shared" si="204"/>
        <v>26.67</v>
      </c>
      <c r="E2199">
        <f>VLOOKUP(D2199,'Peak Combiner'!$A$5:$D$4980,4,FALSE)</f>
        <v>26.67</v>
      </c>
      <c r="F2199">
        <f>IFERROR(VLOOKUP(D2199,rt_comb!$A:$B,2,FALSE),D2199)</f>
        <v>26.67</v>
      </c>
      <c r="G2199">
        <v>7957185</v>
      </c>
      <c r="H2199">
        <f>SUMIFS($G:$G,$E:$E,18.51,'RAW2'!$A:$A,'RAW2'!A2199)</f>
        <v>28636314</v>
      </c>
      <c r="I2199" s="1" t="str">
        <f>VLOOKUP(A2199,'volatile collection data'!$G$6:$H$69,2,FALSE)</f>
        <v>E</v>
      </c>
      <c r="J2199" s="1">
        <f>VLOOKUP(A2199,'volatile collection data'!$G$6:$I$69,3,FALSE)</f>
        <v>2</v>
      </c>
      <c r="K2199" s="1" t="str">
        <f>VLOOKUP(A2199,'volatile collection data'!$G$6:$N$69,8,FALSE)</f>
        <v>28A</v>
      </c>
      <c r="L2199" s="1">
        <f>VLOOKUP(A2199,'volatile collection data'!$G$6:$J$69,4,FALSE)</f>
        <v>5.38</v>
      </c>
      <c r="M2199" s="1">
        <f>VLOOKUP($A2199,'volatile collection data'!$G$6:$M$69,6,FALSE)</f>
        <v>14</v>
      </c>
      <c r="N2199" s="1">
        <f>VLOOKUP($A2199,'volatile collection data'!$G$6:$M$69,7,FALSE)</f>
        <v>5.38</v>
      </c>
      <c r="O2199" s="1">
        <f>VLOOKUP(A2199,'volatile collection data'!$G$6:$K$69,5,FALSE)</f>
        <v>1</v>
      </c>
      <c r="P2199" s="1" t="str">
        <f t="shared" si="207"/>
        <v>2E</v>
      </c>
      <c r="Q2199">
        <f t="shared" si="205"/>
        <v>0.25824389779092755</v>
      </c>
      <c r="R2199" t="str">
        <f t="shared" si="208"/>
        <v>28A_1-E&amp;5.38%5.38@14</v>
      </c>
      <c r="S2199" t="str">
        <f t="shared" si="209"/>
        <v>2E-28A-VCS-Loc-22</v>
      </c>
      <c r="T2199" t="str">
        <f>IFERROR(IF(VLOOKUP(S2199,Bad!$A:$A,1,FALSE)='RAW2'!S2199,"yes","no"),"no")</f>
        <v>yes</v>
      </c>
      <c r="U2199" t="str">
        <f>IFERROR(VLOOKUP(F2199,compounds!$A:$B,2,FALSE),"")</f>
        <v/>
      </c>
      <c r="V2199" t="str">
        <f>VLOOKUP(B2199,'volatile collection data'!$O:$P,2,FALSE)</f>
        <v>02.may.22 28</v>
      </c>
    </row>
    <row r="2200" spans="1:22" x14ac:dyDescent="0.2">
      <c r="A2200" t="s">
        <v>366</v>
      </c>
      <c r="B2200" s="1" t="str">
        <f t="shared" si="206"/>
        <v>2E</v>
      </c>
      <c r="C2200">
        <v>26.763000000000002</v>
      </c>
      <c r="D2200">
        <f t="shared" si="204"/>
        <v>26.76</v>
      </c>
      <c r="E2200">
        <f>VLOOKUP(D2200,'Peak Combiner'!$A$5:$D$4980,4,FALSE)</f>
        <v>26.76</v>
      </c>
      <c r="F2200">
        <f>IFERROR(VLOOKUP(D2200,rt_comb!$A:$B,2,FALSE),D2200)</f>
        <v>26.76</v>
      </c>
      <c r="G2200">
        <v>4184885</v>
      </c>
      <c r="H2200">
        <f>SUMIFS($G:$G,$E:$E,18.51,'RAW2'!$A:$A,'RAW2'!A2200)</f>
        <v>28636314</v>
      </c>
      <c r="I2200" s="1" t="str">
        <f>VLOOKUP(A2200,'volatile collection data'!$G$6:$H$69,2,FALSE)</f>
        <v>E</v>
      </c>
      <c r="J2200" s="1">
        <f>VLOOKUP(A2200,'volatile collection data'!$G$6:$I$69,3,FALSE)</f>
        <v>2</v>
      </c>
      <c r="K2200" s="1" t="str">
        <f>VLOOKUP(A2200,'volatile collection data'!$G$6:$N$69,8,FALSE)</f>
        <v>28A</v>
      </c>
      <c r="L2200" s="1">
        <f>VLOOKUP(A2200,'volatile collection data'!$G$6:$J$69,4,FALSE)</f>
        <v>5.38</v>
      </c>
      <c r="M2200" s="1">
        <f>VLOOKUP($A2200,'volatile collection data'!$G$6:$M$69,6,FALSE)</f>
        <v>14</v>
      </c>
      <c r="N2200" s="1">
        <f>VLOOKUP($A2200,'volatile collection data'!$G$6:$M$69,7,FALSE)</f>
        <v>5.38</v>
      </c>
      <c r="O2200" s="1">
        <f>VLOOKUP(A2200,'volatile collection data'!$G$6:$K$69,5,FALSE)</f>
        <v>1</v>
      </c>
      <c r="P2200" s="1" t="str">
        <f t="shared" si="207"/>
        <v>2E</v>
      </c>
      <c r="Q2200">
        <f t="shared" si="205"/>
        <v>0.13581700239554387</v>
      </c>
      <c r="R2200" t="str">
        <f t="shared" si="208"/>
        <v>28A_1-E&amp;5.38%5.38@14</v>
      </c>
      <c r="S2200" t="str">
        <f t="shared" si="209"/>
        <v>2E-28A-VCS-Loc-22</v>
      </c>
      <c r="T2200" t="str">
        <f>IFERROR(IF(VLOOKUP(S2200,Bad!$A:$A,1,FALSE)='RAW2'!S2200,"yes","no"),"no")</f>
        <v>yes</v>
      </c>
      <c r="U2200" t="str">
        <f>IFERROR(VLOOKUP(F2200,compounds!$A:$B,2,FALSE),"")</f>
        <v/>
      </c>
      <c r="V2200" t="str">
        <f>VLOOKUP(B2200,'volatile collection data'!$O:$P,2,FALSE)</f>
        <v>02.may.22 28</v>
      </c>
    </row>
    <row r="2201" spans="1:22" x14ac:dyDescent="0.2">
      <c r="A2201" t="s">
        <v>366</v>
      </c>
      <c r="B2201" s="1" t="str">
        <f t="shared" si="206"/>
        <v>2E</v>
      </c>
      <c r="C2201">
        <v>26.92</v>
      </c>
      <c r="D2201">
        <f t="shared" si="204"/>
        <v>26.92</v>
      </c>
      <c r="E2201">
        <f>VLOOKUP(D2201,'Peak Combiner'!$A$5:$D$4980,4,FALSE)</f>
        <v>26.92</v>
      </c>
      <c r="F2201">
        <f>IFERROR(VLOOKUP(D2201,rt_comb!$A:$B,2,FALSE),D2201)</f>
        <v>26.92</v>
      </c>
      <c r="G2201">
        <v>7612984</v>
      </c>
      <c r="H2201">
        <f>SUMIFS($G:$G,$E:$E,18.51,'RAW2'!$A:$A,'RAW2'!A2201)</f>
        <v>28636314</v>
      </c>
      <c r="I2201" s="1" t="str">
        <f>VLOOKUP(A2201,'volatile collection data'!$G$6:$H$69,2,FALSE)</f>
        <v>E</v>
      </c>
      <c r="J2201" s="1">
        <f>VLOOKUP(A2201,'volatile collection data'!$G$6:$I$69,3,FALSE)</f>
        <v>2</v>
      </c>
      <c r="K2201" s="1" t="str">
        <f>VLOOKUP(A2201,'volatile collection data'!$G$6:$N$69,8,FALSE)</f>
        <v>28A</v>
      </c>
      <c r="L2201" s="1">
        <f>VLOOKUP(A2201,'volatile collection data'!$G$6:$J$69,4,FALSE)</f>
        <v>5.38</v>
      </c>
      <c r="M2201" s="1">
        <f>VLOOKUP($A2201,'volatile collection data'!$G$6:$M$69,6,FALSE)</f>
        <v>14</v>
      </c>
      <c r="N2201" s="1">
        <f>VLOOKUP($A2201,'volatile collection data'!$G$6:$M$69,7,FALSE)</f>
        <v>5.38</v>
      </c>
      <c r="O2201" s="1">
        <f>VLOOKUP(A2201,'volatile collection data'!$G$6:$K$69,5,FALSE)</f>
        <v>1</v>
      </c>
      <c r="P2201" s="1" t="str">
        <f t="shared" si="207"/>
        <v>2E</v>
      </c>
      <c r="Q2201">
        <f t="shared" si="205"/>
        <v>0.24707313729415195</v>
      </c>
      <c r="R2201" t="str">
        <f t="shared" si="208"/>
        <v>28A_1-E&amp;5.38%5.38@14</v>
      </c>
      <c r="S2201" t="str">
        <f t="shared" si="209"/>
        <v>2E-28A-VCS-Loc-22</v>
      </c>
      <c r="T2201" t="str">
        <f>IFERROR(IF(VLOOKUP(S2201,Bad!$A:$A,1,FALSE)='RAW2'!S2201,"yes","no"),"no")</f>
        <v>yes</v>
      </c>
      <c r="U2201" t="str">
        <f>IFERROR(VLOOKUP(F2201,compounds!$A:$B,2,FALSE),"")</f>
        <v/>
      </c>
      <c r="V2201" t="str">
        <f>VLOOKUP(B2201,'volatile collection data'!$O:$P,2,FALSE)</f>
        <v>02.may.22 28</v>
      </c>
    </row>
    <row r="2202" spans="1:22" x14ac:dyDescent="0.2">
      <c r="A2202" t="s">
        <v>366</v>
      </c>
      <c r="B2202" s="1" t="str">
        <f t="shared" si="206"/>
        <v>2E</v>
      </c>
      <c r="C2202">
        <v>26.975999999999999</v>
      </c>
      <c r="D2202">
        <f t="shared" si="204"/>
        <v>26.98</v>
      </c>
      <c r="E2202">
        <f>VLOOKUP(D2202,'Peak Combiner'!$A$5:$D$4980,4,FALSE)</f>
        <v>26.98</v>
      </c>
      <c r="F2202">
        <f>IFERROR(VLOOKUP(D2202,rt_comb!$A:$B,2,FALSE),D2202)</f>
        <v>26.98</v>
      </c>
      <c r="G2202">
        <v>4082291</v>
      </c>
      <c r="H2202">
        <f>SUMIFS($G:$G,$E:$E,18.51,'RAW2'!$A:$A,'RAW2'!A2202)</f>
        <v>28636314</v>
      </c>
      <c r="I2202" s="1" t="str">
        <f>VLOOKUP(A2202,'volatile collection data'!$G$6:$H$69,2,FALSE)</f>
        <v>E</v>
      </c>
      <c r="J2202" s="1">
        <f>VLOOKUP(A2202,'volatile collection data'!$G$6:$I$69,3,FALSE)</f>
        <v>2</v>
      </c>
      <c r="K2202" s="1" t="str">
        <f>VLOOKUP(A2202,'volatile collection data'!$G$6:$N$69,8,FALSE)</f>
        <v>28A</v>
      </c>
      <c r="L2202" s="1">
        <f>VLOOKUP(A2202,'volatile collection data'!$G$6:$J$69,4,FALSE)</f>
        <v>5.38</v>
      </c>
      <c r="M2202" s="1">
        <f>VLOOKUP($A2202,'volatile collection data'!$G$6:$M$69,6,FALSE)</f>
        <v>14</v>
      </c>
      <c r="N2202" s="1">
        <f>VLOOKUP($A2202,'volatile collection data'!$G$6:$M$69,7,FALSE)</f>
        <v>5.38</v>
      </c>
      <c r="O2202" s="1">
        <f>VLOOKUP(A2202,'volatile collection data'!$G$6:$K$69,5,FALSE)</f>
        <v>1</v>
      </c>
      <c r="P2202" s="1" t="str">
        <f t="shared" si="207"/>
        <v>2E</v>
      </c>
      <c r="Q2202">
        <f t="shared" si="205"/>
        <v>0.13248739846526417</v>
      </c>
      <c r="R2202" t="str">
        <f t="shared" si="208"/>
        <v>28A_1-E&amp;5.38%5.38@14</v>
      </c>
      <c r="S2202" t="str">
        <f t="shared" si="209"/>
        <v>2E-28A-VCS-Loc-22</v>
      </c>
      <c r="T2202" t="str">
        <f>IFERROR(IF(VLOOKUP(S2202,Bad!$A:$A,1,FALSE)='RAW2'!S2202,"yes","no"),"no")</f>
        <v>yes</v>
      </c>
      <c r="U2202" t="str">
        <f>IFERROR(VLOOKUP(F2202,compounds!$A:$B,2,FALSE),"")</f>
        <v/>
      </c>
      <c r="V2202" t="str">
        <f>VLOOKUP(B2202,'volatile collection data'!$O:$P,2,FALSE)</f>
        <v>02.may.22 28</v>
      </c>
    </row>
    <row r="2203" spans="1:22" x14ac:dyDescent="0.2">
      <c r="A2203" t="s">
        <v>366</v>
      </c>
      <c r="B2203" s="1" t="str">
        <f t="shared" si="206"/>
        <v>2E</v>
      </c>
      <c r="C2203">
        <v>27.067</v>
      </c>
      <c r="D2203">
        <f t="shared" si="204"/>
        <v>27.07</v>
      </c>
      <c r="E2203">
        <f>VLOOKUP(D2203,'Peak Combiner'!$A$5:$D$4980,4,FALSE)</f>
        <v>27.07</v>
      </c>
      <c r="F2203">
        <f>IFERROR(VLOOKUP(D2203,rt_comb!$A:$B,2,FALSE),D2203)</f>
        <v>27.07</v>
      </c>
      <c r="G2203">
        <v>2792542</v>
      </c>
      <c r="H2203">
        <f>SUMIFS($G:$G,$E:$E,18.51,'RAW2'!$A:$A,'RAW2'!A2203)</f>
        <v>28636314</v>
      </c>
      <c r="I2203" s="1" t="str">
        <f>VLOOKUP(A2203,'volatile collection data'!$G$6:$H$69,2,FALSE)</f>
        <v>E</v>
      </c>
      <c r="J2203" s="1">
        <f>VLOOKUP(A2203,'volatile collection data'!$G$6:$I$69,3,FALSE)</f>
        <v>2</v>
      </c>
      <c r="K2203" s="1" t="str">
        <f>VLOOKUP(A2203,'volatile collection data'!$G$6:$N$69,8,FALSE)</f>
        <v>28A</v>
      </c>
      <c r="L2203" s="1">
        <f>VLOOKUP(A2203,'volatile collection data'!$G$6:$J$69,4,FALSE)</f>
        <v>5.38</v>
      </c>
      <c r="M2203" s="1">
        <f>VLOOKUP($A2203,'volatile collection data'!$G$6:$M$69,6,FALSE)</f>
        <v>14</v>
      </c>
      <c r="N2203" s="1">
        <f>VLOOKUP($A2203,'volatile collection data'!$G$6:$M$69,7,FALSE)</f>
        <v>5.38</v>
      </c>
      <c r="O2203" s="1">
        <f>VLOOKUP(A2203,'volatile collection data'!$G$6:$K$69,5,FALSE)</f>
        <v>1</v>
      </c>
      <c r="P2203" s="1" t="str">
        <f t="shared" si="207"/>
        <v>2E</v>
      </c>
      <c r="Q2203">
        <f t="shared" si="205"/>
        <v>9.0629654937628368E-2</v>
      </c>
      <c r="R2203" t="str">
        <f t="shared" si="208"/>
        <v>28A_1-E&amp;5.38%5.38@14</v>
      </c>
      <c r="S2203" t="str">
        <f t="shared" si="209"/>
        <v>2E-28A-VCS-Loc-22</v>
      </c>
      <c r="T2203" t="str">
        <f>IFERROR(IF(VLOOKUP(S2203,Bad!$A:$A,1,FALSE)='RAW2'!S2203,"yes","no"),"no")</f>
        <v>yes</v>
      </c>
      <c r="U2203" t="str">
        <f>IFERROR(VLOOKUP(F2203,compounds!$A:$B,2,FALSE),"")</f>
        <v/>
      </c>
      <c r="V2203" t="str">
        <f>VLOOKUP(B2203,'volatile collection data'!$O:$P,2,FALSE)</f>
        <v>02.may.22 28</v>
      </c>
    </row>
    <row r="2204" spans="1:22" x14ac:dyDescent="0.2">
      <c r="A2204" t="s">
        <v>366</v>
      </c>
      <c r="B2204" s="1" t="str">
        <f t="shared" si="206"/>
        <v>2E</v>
      </c>
      <c r="C2204">
        <v>27.164999999999999</v>
      </c>
      <c r="D2204">
        <f t="shared" si="204"/>
        <v>27.17</v>
      </c>
      <c r="E2204">
        <f>VLOOKUP(D2204,'Peak Combiner'!$A$5:$D$4980,4,FALSE)</f>
        <v>27.17</v>
      </c>
      <c r="F2204">
        <f>IFERROR(VLOOKUP(D2204,rt_comb!$A:$B,2,FALSE),D2204)</f>
        <v>27.17</v>
      </c>
      <c r="G2204">
        <v>3034262</v>
      </c>
      <c r="H2204">
        <f>SUMIFS($G:$G,$E:$E,18.51,'RAW2'!$A:$A,'RAW2'!A2204)</f>
        <v>28636314</v>
      </c>
      <c r="I2204" s="1" t="str">
        <f>VLOOKUP(A2204,'volatile collection data'!$G$6:$H$69,2,FALSE)</f>
        <v>E</v>
      </c>
      <c r="J2204" s="1">
        <f>VLOOKUP(A2204,'volatile collection data'!$G$6:$I$69,3,FALSE)</f>
        <v>2</v>
      </c>
      <c r="K2204" s="1" t="str">
        <f>VLOOKUP(A2204,'volatile collection data'!$G$6:$N$69,8,FALSE)</f>
        <v>28A</v>
      </c>
      <c r="L2204" s="1">
        <f>VLOOKUP(A2204,'volatile collection data'!$G$6:$J$69,4,FALSE)</f>
        <v>5.38</v>
      </c>
      <c r="M2204" s="1">
        <f>VLOOKUP($A2204,'volatile collection data'!$G$6:$M$69,6,FALSE)</f>
        <v>14</v>
      </c>
      <c r="N2204" s="1">
        <f>VLOOKUP($A2204,'volatile collection data'!$G$6:$M$69,7,FALSE)</f>
        <v>5.38</v>
      </c>
      <c r="O2204" s="1">
        <f>VLOOKUP(A2204,'volatile collection data'!$G$6:$K$69,5,FALSE)</f>
        <v>1</v>
      </c>
      <c r="P2204" s="1" t="str">
        <f t="shared" si="207"/>
        <v>2E</v>
      </c>
      <c r="Q2204">
        <f t="shared" si="205"/>
        <v>9.8474478826230047E-2</v>
      </c>
      <c r="R2204" t="str">
        <f t="shared" si="208"/>
        <v>28A_1-E&amp;5.38%5.38@14</v>
      </c>
      <c r="S2204" t="str">
        <f t="shared" si="209"/>
        <v>2E-28A-VCS-Loc-22</v>
      </c>
      <c r="T2204" t="str">
        <f>IFERROR(IF(VLOOKUP(S2204,Bad!$A:$A,1,FALSE)='RAW2'!S2204,"yes","no"),"no")</f>
        <v>yes</v>
      </c>
      <c r="U2204" t="str">
        <f>IFERROR(VLOOKUP(F2204,compounds!$A:$B,2,FALSE),"")</f>
        <v/>
      </c>
      <c r="V2204" t="str">
        <f>VLOOKUP(B2204,'volatile collection data'!$O:$P,2,FALSE)</f>
        <v>02.may.22 28</v>
      </c>
    </row>
    <row r="2205" spans="1:22" x14ac:dyDescent="0.2">
      <c r="A2205" t="s">
        <v>366</v>
      </c>
      <c r="B2205" s="1" t="str">
        <f t="shared" si="206"/>
        <v>2E</v>
      </c>
      <c r="C2205">
        <v>27.317</v>
      </c>
      <c r="D2205">
        <f t="shared" si="204"/>
        <v>27.32</v>
      </c>
      <c r="E2205">
        <f>VLOOKUP(D2205,'Peak Combiner'!$A$5:$D$4980,4,FALSE)</f>
        <v>27.32</v>
      </c>
      <c r="F2205">
        <f>IFERROR(VLOOKUP(D2205,rt_comb!$A:$B,2,FALSE),D2205)</f>
        <v>27.32</v>
      </c>
      <c r="G2205">
        <v>2520448</v>
      </c>
      <c r="H2205">
        <f>SUMIFS($G:$G,$E:$E,18.51,'RAW2'!$A:$A,'RAW2'!A2205)</f>
        <v>28636314</v>
      </c>
      <c r="I2205" s="1" t="str">
        <f>VLOOKUP(A2205,'volatile collection data'!$G$6:$H$69,2,FALSE)</f>
        <v>E</v>
      </c>
      <c r="J2205" s="1">
        <f>VLOOKUP(A2205,'volatile collection data'!$G$6:$I$69,3,FALSE)</f>
        <v>2</v>
      </c>
      <c r="K2205" s="1" t="str">
        <f>VLOOKUP(A2205,'volatile collection data'!$G$6:$N$69,8,FALSE)</f>
        <v>28A</v>
      </c>
      <c r="L2205" s="1">
        <f>VLOOKUP(A2205,'volatile collection data'!$G$6:$J$69,4,FALSE)</f>
        <v>5.38</v>
      </c>
      <c r="M2205" s="1">
        <f>VLOOKUP($A2205,'volatile collection data'!$G$6:$M$69,6,FALSE)</f>
        <v>14</v>
      </c>
      <c r="N2205" s="1">
        <f>VLOOKUP($A2205,'volatile collection data'!$G$6:$M$69,7,FALSE)</f>
        <v>5.38</v>
      </c>
      <c r="O2205" s="1">
        <f>VLOOKUP(A2205,'volatile collection data'!$G$6:$K$69,5,FALSE)</f>
        <v>1</v>
      </c>
      <c r="P2205" s="1" t="str">
        <f t="shared" si="207"/>
        <v>2E</v>
      </c>
      <c r="Q2205">
        <f t="shared" si="205"/>
        <v>8.179906784866102E-2</v>
      </c>
      <c r="R2205" t="str">
        <f t="shared" si="208"/>
        <v>28A_1-E&amp;5.38%5.38@14</v>
      </c>
      <c r="S2205" t="str">
        <f t="shared" si="209"/>
        <v>2E-28A-VCS-Loc-22</v>
      </c>
      <c r="T2205" t="str">
        <f>IFERROR(IF(VLOOKUP(S2205,Bad!$A:$A,1,FALSE)='RAW2'!S2205,"yes","no"),"no")</f>
        <v>yes</v>
      </c>
      <c r="U2205" t="str">
        <f>IFERROR(VLOOKUP(F2205,compounds!$A:$B,2,FALSE),"")</f>
        <v/>
      </c>
      <c r="V2205" t="str">
        <f>VLOOKUP(B2205,'volatile collection data'!$O:$P,2,FALSE)</f>
        <v>02.may.22 28</v>
      </c>
    </row>
    <row r="2206" spans="1:22" x14ac:dyDescent="0.2">
      <c r="A2206" t="s">
        <v>366</v>
      </c>
      <c r="B2206" s="1" t="str">
        <f t="shared" si="206"/>
        <v>2E</v>
      </c>
      <c r="C2206">
        <v>27.382000000000001</v>
      </c>
      <c r="D2206">
        <f t="shared" si="204"/>
        <v>27.38</v>
      </c>
      <c r="E2206">
        <f>VLOOKUP(D2206,'Peak Combiner'!$A$5:$D$4980,4,FALSE)</f>
        <v>27.38</v>
      </c>
      <c r="F2206">
        <f>IFERROR(VLOOKUP(D2206,rt_comb!$A:$B,2,FALSE),D2206)</f>
        <v>27.38</v>
      </c>
      <c r="G2206">
        <v>3296107</v>
      </c>
      <c r="H2206">
        <f>SUMIFS($G:$G,$E:$E,18.51,'RAW2'!$A:$A,'RAW2'!A2206)</f>
        <v>28636314</v>
      </c>
      <c r="I2206" s="1" t="str">
        <f>VLOOKUP(A2206,'volatile collection data'!$G$6:$H$69,2,FALSE)</f>
        <v>E</v>
      </c>
      <c r="J2206" s="1">
        <f>VLOOKUP(A2206,'volatile collection data'!$G$6:$I$69,3,FALSE)</f>
        <v>2</v>
      </c>
      <c r="K2206" s="1" t="str">
        <f>VLOOKUP(A2206,'volatile collection data'!$G$6:$N$69,8,FALSE)</f>
        <v>28A</v>
      </c>
      <c r="L2206" s="1">
        <f>VLOOKUP(A2206,'volatile collection data'!$G$6:$J$69,4,FALSE)</f>
        <v>5.38</v>
      </c>
      <c r="M2206" s="1">
        <f>VLOOKUP($A2206,'volatile collection data'!$G$6:$M$69,6,FALSE)</f>
        <v>14</v>
      </c>
      <c r="N2206" s="1">
        <f>VLOOKUP($A2206,'volatile collection data'!$G$6:$M$69,7,FALSE)</f>
        <v>5.38</v>
      </c>
      <c r="O2206" s="1">
        <f>VLOOKUP(A2206,'volatile collection data'!$G$6:$K$69,5,FALSE)</f>
        <v>1</v>
      </c>
      <c r="P2206" s="1" t="str">
        <f t="shared" si="207"/>
        <v>2E</v>
      </c>
      <c r="Q2206">
        <f t="shared" si="205"/>
        <v>0.10697244304561987</v>
      </c>
      <c r="R2206" t="str">
        <f t="shared" si="208"/>
        <v>28A_1-E&amp;5.38%5.38@14</v>
      </c>
      <c r="S2206" t="str">
        <f t="shared" si="209"/>
        <v>2E-28A-VCS-Loc-22</v>
      </c>
      <c r="T2206" t="str">
        <f>IFERROR(IF(VLOOKUP(S2206,Bad!$A:$A,1,FALSE)='RAW2'!S2206,"yes","no"),"no")</f>
        <v>yes</v>
      </c>
      <c r="U2206" t="str">
        <f>IFERROR(VLOOKUP(F2206,compounds!$A:$B,2,FALSE),"")</f>
        <v/>
      </c>
      <c r="V2206" t="str">
        <f>VLOOKUP(B2206,'volatile collection data'!$O:$P,2,FALSE)</f>
        <v>02.may.22 28</v>
      </c>
    </row>
    <row r="2207" spans="1:22" x14ac:dyDescent="0.2">
      <c r="A2207" t="s">
        <v>366</v>
      </c>
      <c r="B2207" s="1" t="str">
        <f t="shared" si="206"/>
        <v>2E</v>
      </c>
      <c r="C2207">
        <v>27.45</v>
      </c>
      <c r="D2207">
        <f t="shared" si="204"/>
        <v>27.45</v>
      </c>
      <c r="E2207">
        <f>VLOOKUP(D2207,'Peak Combiner'!$A$5:$D$4980,4,FALSE)</f>
        <v>27.45</v>
      </c>
      <c r="F2207">
        <f>IFERROR(VLOOKUP(D2207,rt_comb!$A:$B,2,FALSE),D2207)</f>
        <v>27.45</v>
      </c>
      <c r="G2207">
        <v>2162896</v>
      </c>
      <c r="H2207">
        <f>SUMIFS($G:$G,$E:$E,18.51,'RAW2'!$A:$A,'RAW2'!A2207)</f>
        <v>28636314</v>
      </c>
      <c r="I2207" s="1" t="str">
        <f>VLOOKUP(A2207,'volatile collection data'!$G$6:$H$69,2,FALSE)</f>
        <v>E</v>
      </c>
      <c r="J2207" s="1">
        <f>VLOOKUP(A2207,'volatile collection data'!$G$6:$I$69,3,FALSE)</f>
        <v>2</v>
      </c>
      <c r="K2207" s="1" t="str">
        <f>VLOOKUP(A2207,'volatile collection data'!$G$6:$N$69,8,FALSE)</f>
        <v>28A</v>
      </c>
      <c r="L2207" s="1">
        <f>VLOOKUP(A2207,'volatile collection data'!$G$6:$J$69,4,FALSE)</f>
        <v>5.38</v>
      </c>
      <c r="M2207" s="1">
        <f>VLOOKUP($A2207,'volatile collection data'!$G$6:$M$69,6,FALSE)</f>
        <v>14</v>
      </c>
      <c r="N2207" s="1">
        <f>VLOOKUP($A2207,'volatile collection data'!$G$6:$M$69,7,FALSE)</f>
        <v>5.38</v>
      </c>
      <c r="O2207" s="1">
        <f>VLOOKUP(A2207,'volatile collection data'!$G$6:$K$69,5,FALSE)</f>
        <v>1</v>
      </c>
      <c r="P2207" s="1" t="str">
        <f t="shared" si="207"/>
        <v>2E</v>
      </c>
      <c r="Q2207">
        <f t="shared" si="205"/>
        <v>7.0195011622377249E-2</v>
      </c>
      <c r="R2207" t="str">
        <f t="shared" si="208"/>
        <v>28A_1-E&amp;5.38%5.38@14</v>
      </c>
      <c r="S2207" t="str">
        <f t="shared" si="209"/>
        <v>2E-28A-VCS-Loc-22</v>
      </c>
      <c r="T2207" t="str">
        <f>IFERROR(IF(VLOOKUP(S2207,Bad!$A:$A,1,FALSE)='RAW2'!S2207,"yes","no"),"no")</f>
        <v>yes</v>
      </c>
      <c r="U2207" t="str">
        <f>IFERROR(VLOOKUP(F2207,compounds!$A:$B,2,FALSE),"")</f>
        <v/>
      </c>
      <c r="V2207" t="str">
        <f>VLOOKUP(B2207,'volatile collection data'!$O:$P,2,FALSE)</f>
        <v>02.may.22 28</v>
      </c>
    </row>
    <row r="2208" spans="1:22" x14ac:dyDescent="0.2">
      <c r="A2208" t="s">
        <v>366</v>
      </c>
      <c r="B2208" s="1" t="str">
        <f t="shared" si="206"/>
        <v>2E</v>
      </c>
      <c r="C2208">
        <v>27.609000000000002</v>
      </c>
      <c r="D2208">
        <f t="shared" si="204"/>
        <v>27.61</v>
      </c>
      <c r="E2208">
        <f>VLOOKUP(D2208,'Peak Combiner'!$A$5:$D$4980,4,FALSE)</f>
        <v>27.61</v>
      </c>
      <c r="F2208">
        <f>IFERROR(VLOOKUP(D2208,rt_comb!$A:$B,2,FALSE),D2208)</f>
        <v>27.61</v>
      </c>
      <c r="G2208">
        <v>4180726</v>
      </c>
      <c r="H2208">
        <f>SUMIFS($G:$G,$E:$E,18.51,'RAW2'!$A:$A,'RAW2'!A2208)</f>
        <v>28636314</v>
      </c>
      <c r="I2208" s="1" t="str">
        <f>VLOOKUP(A2208,'volatile collection data'!$G$6:$H$69,2,FALSE)</f>
        <v>E</v>
      </c>
      <c r="J2208" s="1">
        <f>VLOOKUP(A2208,'volatile collection data'!$G$6:$I$69,3,FALSE)</f>
        <v>2</v>
      </c>
      <c r="K2208" s="1" t="str">
        <f>VLOOKUP(A2208,'volatile collection data'!$G$6:$N$69,8,FALSE)</f>
        <v>28A</v>
      </c>
      <c r="L2208" s="1">
        <f>VLOOKUP(A2208,'volatile collection data'!$G$6:$J$69,4,FALSE)</f>
        <v>5.38</v>
      </c>
      <c r="M2208" s="1">
        <f>VLOOKUP($A2208,'volatile collection data'!$G$6:$M$69,6,FALSE)</f>
        <v>14</v>
      </c>
      <c r="N2208" s="1">
        <f>VLOOKUP($A2208,'volatile collection data'!$G$6:$M$69,7,FALSE)</f>
        <v>5.38</v>
      </c>
      <c r="O2208" s="1">
        <f>VLOOKUP(A2208,'volatile collection data'!$G$6:$K$69,5,FALSE)</f>
        <v>1</v>
      </c>
      <c r="P2208" s="1" t="str">
        <f t="shared" si="207"/>
        <v>2E</v>
      </c>
      <c r="Q2208">
        <f t="shared" si="205"/>
        <v>0.13568202546954397</v>
      </c>
      <c r="R2208" t="str">
        <f t="shared" si="208"/>
        <v>28A_1-E&amp;5.38%5.38@14</v>
      </c>
      <c r="S2208" t="str">
        <f t="shared" si="209"/>
        <v>2E-28A-VCS-Loc-22</v>
      </c>
      <c r="T2208" t="str">
        <f>IFERROR(IF(VLOOKUP(S2208,Bad!$A:$A,1,FALSE)='RAW2'!S2208,"yes","no"),"no")</f>
        <v>yes</v>
      </c>
      <c r="U2208" t="str">
        <f>IFERROR(VLOOKUP(F2208,compounds!$A:$B,2,FALSE),"")</f>
        <v/>
      </c>
      <c r="V2208" t="str">
        <f>VLOOKUP(B2208,'volatile collection data'!$O:$P,2,FALSE)</f>
        <v>02.may.22 28</v>
      </c>
    </row>
    <row r="2209" spans="1:22" x14ac:dyDescent="0.2">
      <c r="A2209" t="s">
        <v>366</v>
      </c>
      <c r="B2209" s="1" t="str">
        <f t="shared" si="206"/>
        <v>2E</v>
      </c>
      <c r="C2209">
        <v>27.716000000000001</v>
      </c>
      <c r="D2209">
        <f t="shared" si="204"/>
        <v>27.72</v>
      </c>
      <c r="E2209">
        <f>VLOOKUP(D2209,'Peak Combiner'!$A$5:$D$4980,4,FALSE)</f>
        <v>27.72</v>
      </c>
      <c r="F2209">
        <f>IFERROR(VLOOKUP(D2209,rt_comb!$A:$B,2,FALSE),D2209)</f>
        <v>27.72</v>
      </c>
      <c r="G2209">
        <v>10886483</v>
      </c>
      <c r="H2209">
        <f>SUMIFS($G:$G,$E:$E,18.51,'RAW2'!$A:$A,'RAW2'!A2209)</f>
        <v>28636314</v>
      </c>
      <c r="I2209" s="1" t="str">
        <f>VLOOKUP(A2209,'volatile collection data'!$G$6:$H$69,2,FALSE)</f>
        <v>E</v>
      </c>
      <c r="J2209" s="1">
        <f>VLOOKUP(A2209,'volatile collection data'!$G$6:$I$69,3,FALSE)</f>
        <v>2</v>
      </c>
      <c r="K2209" s="1" t="str">
        <f>VLOOKUP(A2209,'volatile collection data'!$G$6:$N$69,8,FALSE)</f>
        <v>28A</v>
      </c>
      <c r="L2209" s="1">
        <f>VLOOKUP(A2209,'volatile collection data'!$G$6:$J$69,4,FALSE)</f>
        <v>5.38</v>
      </c>
      <c r="M2209" s="1">
        <f>VLOOKUP($A2209,'volatile collection data'!$G$6:$M$69,6,FALSE)</f>
        <v>14</v>
      </c>
      <c r="N2209" s="1">
        <f>VLOOKUP($A2209,'volatile collection data'!$G$6:$M$69,7,FALSE)</f>
        <v>5.38</v>
      </c>
      <c r="O2209" s="1">
        <f>VLOOKUP(A2209,'volatile collection data'!$G$6:$K$69,5,FALSE)</f>
        <v>1</v>
      </c>
      <c r="P2209" s="1" t="str">
        <f t="shared" si="207"/>
        <v>2E</v>
      </c>
      <c r="Q2209">
        <f t="shared" si="205"/>
        <v>0.35331185628519002</v>
      </c>
      <c r="R2209" t="str">
        <f t="shared" si="208"/>
        <v>28A_1-E&amp;5.38%5.38@14</v>
      </c>
      <c r="S2209" t="str">
        <f t="shared" si="209"/>
        <v>2E-28A-VCS-Loc-22</v>
      </c>
      <c r="T2209" t="str">
        <f>IFERROR(IF(VLOOKUP(S2209,Bad!$A:$A,1,FALSE)='RAW2'!S2209,"yes","no"),"no")</f>
        <v>yes</v>
      </c>
      <c r="U2209" t="str">
        <f>IFERROR(VLOOKUP(F2209,compounds!$A:$B,2,FALSE),"")</f>
        <v/>
      </c>
      <c r="V2209" t="str">
        <f>VLOOKUP(B2209,'volatile collection data'!$O:$P,2,FALSE)</f>
        <v>02.may.22 28</v>
      </c>
    </row>
    <row r="2210" spans="1:22" x14ac:dyDescent="0.2">
      <c r="A2210" t="s">
        <v>366</v>
      </c>
      <c r="B2210" s="1" t="str">
        <f t="shared" si="206"/>
        <v>2E</v>
      </c>
      <c r="C2210">
        <v>27.907</v>
      </c>
      <c r="D2210">
        <f t="shared" si="204"/>
        <v>27.91</v>
      </c>
      <c r="E2210">
        <f>VLOOKUP(D2210,'Peak Combiner'!$A$5:$D$4980,4,FALSE)</f>
        <v>27.91</v>
      </c>
      <c r="F2210">
        <f>IFERROR(VLOOKUP(D2210,rt_comb!$A:$B,2,FALSE),D2210)</f>
        <v>27.91</v>
      </c>
      <c r="G2210">
        <v>8565134</v>
      </c>
      <c r="H2210">
        <f>SUMIFS($G:$G,$E:$E,18.51,'RAW2'!$A:$A,'RAW2'!A2210)</f>
        <v>28636314</v>
      </c>
      <c r="I2210" s="1" t="str">
        <f>VLOOKUP(A2210,'volatile collection data'!$G$6:$H$69,2,FALSE)</f>
        <v>E</v>
      </c>
      <c r="J2210" s="1">
        <f>VLOOKUP(A2210,'volatile collection data'!$G$6:$I$69,3,FALSE)</f>
        <v>2</v>
      </c>
      <c r="K2210" s="1" t="str">
        <f>VLOOKUP(A2210,'volatile collection data'!$G$6:$N$69,8,FALSE)</f>
        <v>28A</v>
      </c>
      <c r="L2210" s="1">
        <f>VLOOKUP(A2210,'volatile collection data'!$G$6:$J$69,4,FALSE)</f>
        <v>5.38</v>
      </c>
      <c r="M2210" s="1">
        <f>VLOOKUP($A2210,'volatile collection data'!$G$6:$M$69,6,FALSE)</f>
        <v>14</v>
      </c>
      <c r="N2210" s="1">
        <f>VLOOKUP($A2210,'volatile collection data'!$G$6:$M$69,7,FALSE)</f>
        <v>5.38</v>
      </c>
      <c r="O2210" s="1">
        <f>VLOOKUP(A2210,'volatile collection data'!$G$6:$K$69,5,FALSE)</f>
        <v>1</v>
      </c>
      <c r="P2210" s="1" t="str">
        <f t="shared" si="207"/>
        <v>2E</v>
      </c>
      <c r="Q2210">
        <f t="shared" si="205"/>
        <v>0.27797438280768866</v>
      </c>
      <c r="R2210" t="str">
        <f t="shared" si="208"/>
        <v>28A_1-E&amp;5.38%5.38@14</v>
      </c>
      <c r="S2210" t="str">
        <f t="shared" si="209"/>
        <v>2E-28A-VCS-Loc-22</v>
      </c>
      <c r="T2210" t="str">
        <f>IFERROR(IF(VLOOKUP(S2210,Bad!$A:$A,1,FALSE)='RAW2'!S2210,"yes","no"),"no")</f>
        <v>yes</v>
      </c>
      <c r="U2210" t="str">
        <f>IFERROR(VLOOKUP(F2210,compounds!$A:$B,2,FALSE),"")</f>
        <v/>
      </c>
      <c r="V2210" t="str">
        <f>VLOOKUP(B2210,'volatile collection data'!$O:$P,2,FALSE)</f>
        <v>02.may.22 28</v>
      </c>
    </row>
    <row r="2211" spans="1:22" x14ac:dyDescent="0.2">
      <c r="A2211" t="s">
        <v>366</v>
      </c>
      <c r="B2211" s="1" t="str">
        <f t="shared" si="206"/>
        <v>2E</v>
      </c>
      <c r="C2211">
        <v>28.041</v>
      </c>
      <c r="D2211">
        <f t="shared" si="204"/>
        <v>28.04</v>
      </c>
      <c r="E2211">
        <f>VLOOKUP(D2211,'Peak Combiner'!$A$5:$D$4980,4,FALSE)</f>
        <v>28.04</v>
      </c>
      <c r="F2211">
        <f>IFERROR(VLOOKUP(D2211,rt_comb!$A:$B,2,FALSE),D2211)</f>
        <v>28.04</v>
      </c>
      <c r="G2211">
        <v>7401958</v>
      </c>
      <c r="H2211">
        <f>SUMIFS($G:$G,$E:$E,18.51,'RAW2'!$A:$A,'RAW2'!A2211)</f>
        <v>28636314</v>
      </c>
      <c r="I2211" s="1" t="str">
        <f>VLOOKUP(A2211,'volatile collection data'!$G$6:$H$69,2,FALSE)</f>
        <v>E</v>
      </c>
      <c r="J2211" s="1">
        <f>VLOOKUP(A2211,'volatile collection data'!$G$6:$I$69,3,FALSE)</f>
        <v>2</v>
      </c>
      <c r="K2211" s="1" t="str">
        <f>VLOOKUP(A2211,'volatile collection data'!$G$6:$N$69,8,FALSE)</f>
        <v>28A</v>
      </c>
      <c r="L2211" s="1">
        <f>VLOOKUP(A2211,'volatile collection data'!$G$6:$J$69,4,FALSE)</f>
        <v>5.38</v>
      </c>
      <c r="M2211" s="1">
        <f>VLOOKUP($A2211,'volatile collection data'!$G$6:$M$69,6,FALSE)</f>
        <v>14</v>
      </c>
      <c r="N2211" s="1">
        <f>VLOOKUP($A2211,'volatile collection data'!$G$6:$M$69,7,FALSE)</f>
        <v>5.38</v>
      </c>
      <c r="O2211" s="1">
        <f>VLOOKUP(A2211,'volatile collection data'!$G$6:$K$69,5,FALSE)</f>
        <v>1</v>
      </c>
      <c r="P2211" s="1" t="str">
        <f t="shared" si="207"/>
        <v>2E</v>
      </c>
      <c r="Q2211">
        <f t="shared" si="205"/>
        <v>0.24022446194285271</v>
      </c>
      <c r="R2211" t="str">
        <f t="shared" si="208"/>
        <v>28A_1-E&amp;5.38%5.38@14</v>
      </c>
      <c r="S2211" t="str">
        <f t="shared" si="209"/>
        <v>2E-28A-VCS-Loc-22</v>
      </c>
      <c r="T2211" t="str">
        <f>IFERROR(IF(VLOOKUP(S2211,Bad!$A:$A,1,FALSE)='RAW2'!S2211,"yes","no"),"no")</f>
        <v>yes</v>
      </c>
      <c r="U2211" t="str">
        <f>IFERROR(VLOOKUP(F2211,compounds!$A:$B,2,FALSE),"")</f>
        <v/>
      </c>
      <c r="V2211" t="str">
        <f>VLOOKUP(B2211,'volatile collection data'!$O:$P,2,FALSE)</f>
        <v>02.may.22 28</v>
      </c>
    </row>
    <row r="2212" spans="1:22" x14ac:dyDescent="0.2">
      <c r="A2212" t="s">
        <v>366</v>
      </c>
      <c r="B2212" s="1" t="str">
        <f t="shared" si="206"/>
        <v>2E</v>
      </c>
      <c r="C2212">
        <v>28.138000000000002</v>
      </c>
      <c r="D2212">
        <f t="shared" si="204"/>
        <v>28.14</v>
      </c>
      <c r="E2212">
        <f>VLOOKUP(D2212,'Peak Combiner'!$A$5:$D$4980,4,FALSE)</f>
        <v>28.14</v>
      </c>
      <c r="F2212">
        <f>IFERROR(VLOOKUP(D2212,rt_comb!$A:$B,2,FALSE),D2212)</f>
        <v>28.14</v>
      </c>
      <c r="G2212">
        <v>4775025</v>
      </c>
      <c r="H2212">
        <f>SUMIFS($G:$G,$E:$E,18.51,'RAW2'!$A:$A,'RAW2'!A2212)</f>
        <v>28636314</v>
      </c>
      <c r="I2212" s="1" t="str">
        <f>VLOOKUP(A2212,'volatile collection data'!$G$6:$H$69,2,FALSE)</f>
        <v>E</v>
      </c>
      <c r="J2212" s="1">
        <f>VLOOKUP(A2212,'volatile collection data'!$G$6:$I$69,3,FALSE)</f>
        <v>2</v>
      </c>
      <c r="K2212" s="1" t="str">
        <f>VLOOKUP(A2212,'volatile collection data'!$G$6:$N$69,8,FALSE)</f>
        <v>28A</v>
      </c>
      <c r="L2212" s="1">
        <f>VLOOKUP(A2212,'volatile collection data'!$G$6:$J$69,4,FALSE)</f>
        <v>5.38</v>
      </c>
      <c r="M2212" s="1">
        <f>VLOOKUP($A2212,'volatile collection data'!$G$6:$M$69,6,FALSE)</f>
        <v>14</v>
      </c>
      <c r="N2212" s="1">
        <f>VLOOKUP($A2212,'volatile collection data'!$G$6:$M$69,7,FALSE)</f>
        <v>5.38</v>
      </c>
      <c r="O2212" s="1">
        <f>VLOOKUP(A2212,'volatile collection data'!$G$6:$K$69,5,FALSE)</f>
        <v>1</v>
      </c>
      <c r="P2212" s="1" t="str">
        <f t="shared" si="207"/>
        <v>2E</v>
      </c>
      <c r="Q2212">
        <f t="shared" si="205"/>
        <v>0.15496951095759665</v>
      </c>
      <c r="R2212" t="str">
        <f t="shared" si="208"/>
        <v>28A_1-E&amp;5.38%5.38@14</v>
      </c>
      <c r="S2212" t="str">
        <f t="shared" si="209"/>
        <v>2E-28A-VCS-Loc-22</v>
      </c>
      <c r="T2212" t="str">
        <f>IFERROR(IF(VLOOKUP(S2212,Bad!$A:$A,1,FALSE)='RAW2'!S2212,"yes","no"),"no")</f>
        <v>yes</v>
      </c>
      <c r="U2212" t="str">
        <f>IFERROR(VLOOKUP(F2212,compounds!$A:$B,2,FALSE),"")</f>
        <v/>
      </c>
      <c r="V2212" t="str">
        <f>VLOOKUP(B2212,'volatile collection data'!$O:$P,2,FALSE)</f>
        <v>02.may.22 28</v>
      </c>
    </row>
    <row r="2213" spans="1:22" x14ac:dyDescent="0.2">
      <c r="A2213" t="s">
        <v>366</v>
      </c>
      <c r="B2213" s="1" t="str">
        <f t="shared" si="206"/>
        <v>2E</v>
      </c>
      <c r="C2213">
        <v>28.257999999999999</v>
      </c>
      <c r="D2213">
        <f t="shared" si="204"/>
        <v>28.26</v>
      </c>
      <c r="E2213">
        <f>VLOOKUP(D2213,'Peak Combiner'!$A$5:$D$4980,4,FALSE)</f>
        <v>28.26</v>
      </c>
      <c r="F2213">
        <f>IFERROR(VLOOKUP(D2213,rt_comb!$A:$B,2,FALSE),D2213)</f>
        <v>28.26</v>
      </c>
      <c r="G2213">
        <v>3013045</v>
      </c>
      <c r="H2213">
        <f>SUMIFS($G:$G,$E:$E,18.51,'RAW2'!$A:$A,'RAW2'!A2213)</f>
        <v>28636314</v>
      </c>
      <c r="I2213" s="1" t="str">
        <f>VLOOKUP(A2213,'volatile collection data'!$G$6:$H$69,2,FALSE)</f>
        <v>E</v>
      </c>
      <c r="J2213" s="1">
        <f>VLOOKUP(A2213,'volatile collection data'!$G$6:$I$69,3,FALSE)</f>
        <v>2</v>
      </c>
      <c r="K2213" s="1" t="str">
        <f>VLOOKUP(A2213,'volatile collection data'!$G$6:$N$69,8,FALSE)</f>
        <v>28A</v>
      </c>
      <c r="L2213" s="1">
        <f>VLOOKUP(A2213,'volatile collection data'!$G$6:$J$69,4,FALSE)</f>
        <v>5.38</v>
      </c>
      <c r="M2213" s="1">
        <f>VLOOKUP($A2213,'volatile collection data'!$G$6:$M$69,6,FALSE)</f>
        <v>14</v>
      </c>
      <c r="N2213" s="1">
        <f>VLOOKUP($A2213,'volatile collection data'!$G$6:$M$69,7,FALSE)</f>
        <v>5.38</v>
      </c>
      <c r="O2213" s="1">
        <f>VLOOKUP(A2213,'volatile collection data'!$G$6:$K$69,5,FALSE)</f>
        <v>1</v>
      </c>
      <c r="P2213" s="1" t="str">
        <f t="shared" si="207"/>
        <v>2E</v>
      </c>
      <c r="Q2213">
        <f t="shared" si="205"/>
        <v>9.7785898533145232E-2</v>
      </c>
      <c r="R2213" t="str">
        <f t="shared" si="208"/>
        <v>28A_1-E&amp;5.38%5.38@14</v>
      </c>
      <c r="S2213" t="str">
        <f t="shared" si="209"/>
        <v>2E-28A-VCS-Loc-22</v>
      </c>
      <c r="T2213" t="str">
        <f>IFERROR(IF(VLOOKUP(S2213,Bad!$A:$A,1,FALSE)='RAW2'!S2213,"yes","no"),"no")</f>
        <v>yes</v>
      </c>
      <c r="U2213" t="str">
        <f>IFERROR(VLOOKUP(F2213,compounds!$A:$B,2,FALSE),"")</f>
        <v/>
      </c>
      <c r="V2213" t="str">
        <f>VLOOKUP(B2213,'volatile collection data'!$O:$P,2,FALSE)</f>
        <v>02.may.22 28</v>
      </c>
    </row>
    <row r="2214" spans="1:22" x14ac:dyDescent="0.2">
      <c r="A2214" t="s">
        <v>366</v>
      </c>
      <c r="B2214" s="1" t="str">
        <f t="shared" si="206"/>
        <v>2E</v>
      </c>
      <c r="C2214">
        <v>28.404</v>
      </c>
      <c r="D2214">
        <f t="shared" si="204"/>
        <v>28.4</v>
      </c>
      <c r="E2214">
        <f>VLOOKUP(D2214,'Peak Combiner'!$A$5:$D$4980,4,FALSE)</f>
        <v>28.4</v>
      </c>
      <c r="F2214">
        <f>IFERROR(VLOOKUP(D2214,rt_comb!$A:$B,2,FALSE),D2214)</f>
        <v>28.4</v>
      </c>
      <c r="G2214">
        <v>1061000</v>
      </c>
      <c r="H2214">
        <f>SUMIFS($G:$G,$E:$E,18.51,'RAW2'!$A:$A,'RAW2'!A2214)</f>
        <v>28636314</v>
      </c>
      <c r="I2214" s="1" t="str">
        <f>VLOOKUP(A2214,'volatile collection data'!$G$6:$H$69,2,FALSE)</f>
        <v>E</v>
      </c>
      <c r="J2214" s="1">
        <f>VLOOKUP(A2214,'volatile collection data'!$G$6:$I$69,3,FALSE)</f>
        <v>2</v>
      </c>
      <c r="K2214" s="1" t="str">
        <f>VLOOKUP(A2214,'volatile collection data'!$G$6:$N$69,8,FALSE)</f>
        <v>28A</v>
      </c>
      <c r="L2214" s="1">
        <f>VLOOKUP(A2214,'volatile collection data'!$G$6:$J$69,4,FALSE)</f>
        <v>5.38</v>
      </c>
      <c r="M2214" s="1">
        <f>VLOOKUP($A2214,'volatile collection data'!$G$6:$M$69,6,FALSE)</f>
        <v>14</v>
      </c>
      <c r="N2214" s="1">
        <f>VLOOKUP($A2214,'volatile collection data'!$G$6:$M$69,7,FALSE)</f>
        <v>5.38</v>
      </c>
      <c r="O2214" s="1">
        <f>VLOOKUP(A2214,'volatile collection data'!$G$6:$K$69,5,FALSE)</f>
        <v>1</v>
      </c>
      <c r="P2214" s="1" t="str">
        <f t="shared" si="207"/>
        <v>2E</v>
      </c>
      <c r="Q2214">
        <f t="shared" si="205"/>
        <v>3.4433882780929952E-2</v>
      </c>
      <c r="R2214" t="str">
        <f t="shared" si="208"/>
        <v>28A_1-E&amp;5.38%5.38@14</v>
      </c>
      <c r="S2214" t="str">
        <f t="shared" si="209"/>
        <v>2E-28A-VCS-Loc-22</v>
      </c>
      <c r="T2214" t="str">
        <f>IFERROR(IF(VLOOKUP(S2214,Bad!$A:$A,1,FALSE)='RAW2'!S2214,"yes","no"),"no")</f>
        <v>yes</v>
      </c>
      <c r="U2214" t="str">
        <f>IFERROR(VLOOKUP(F2214,compounds!$A:$B,2,FALSE),"")</f>
        <v/>
      </c>
      <c r="V2214" t="str">
        <f>VLOOKUP(B2214,'volatile collection data'!$O:$P,2,FALSE)</f>
        <v>02.may.22 28</v>
      </c>
    </row>
    <row r="2215" spans="1:22" x14ac:dyDescent="0.2">
      <c r="A2215" t="s">
        <v>366</v>
      </c>
      <c r="B2215" s="1" t="str">
        <f t="shared" si="206"/>
        <v>2E</v>
      </c>
      <c r="C2215">
        <v>28.45</v>
      </c>
      <c r="D2215">
        <f t="shared" si="204"/>
        <v>28.45</v>
      </c>
      <c r="E2215">
        <f>VLOOKUP(D2215,'Peak Combiner'!$A$5:$D$4980,4,FALSE)</f>
        <v>28.45</v>
      </c>
      <c r="F2215">
        <f>IFERROR(VLOOKUP(D2215,rt_comb!$A:$B,2,FALSE),D2215)</f>
        <v>28.45</v>
      </c>
      <c r="G2215">
        <v>1067089</v>
      </c>
      <c r="H2215">
        <f>SUMIFS($G:$G,$E:$E,18.51,'RAW2'!$A:$A,'RAW2'!A2215)</f>
        <v>28636314</v>
      </c>
      <c r="I2215" s="1" t="str">
        <f>VLOOKUP(A2215,'volatile collection data'!$G$6:$H$69,2,FALSE)</f>
        <v>E</v>
      </c>
      <c r="J2215" s="1">
        <f>VLOOKUP(A2215,'volatile collection data'!$G$6:$I$69,3,FALSE)</f>
        <v>2</v>
      </c>
      <c r="K2215" s="1" t="str">
        <f>VLOOKUP(A2215,'volatile collection data'!$G$6:$N$69,8,FALSE)</f>
        <v>28A</v>
      </c>
      <c r="L2215" s="1">
        <f>VLOOKUP(A2215,'volatile collection data'!$G$6:$J$69,4,FALSE)</f>
        <v>5.38</v>
      </c>
      <c r="M2215" s="1">
        <f>VLOOKUP($A2215,'volatile collection data'!$G$6:$M$69,6,FALSE)</f>
        <v>14</v>
      </c>
      <c r="N2215" s="1">
        <f>VLOOKUP($A2215,'volatile collection data'!$G$6:$M$69,7,FALSE)</f>
        <v>5.38</v>
      </c>
      <c r="O2215" s="1">
        <f>VLOOKUP(A2215,'volatile collection data'!$G$6:$K$69,5,FALSE)</f>
        <v>1</v>
      </c>
      <c r="P2215" s="1" t="str">
        <f t="shared" si="207"/>
        <v>2E</v>
      </c>
      <c r="Q2215">
        <f t="shared" si="205"/>
        <v>3.4631496270329652E-2</v>
      </c>
      <c r="R2215" t="str">
        <f t="shared" si="208"/>
        <v>28A_1-E&amp;5.38%5.38@14</v>
      </c>
      <c r="S2215" t="str">
        <f t="shared" si="209"/>
        <v>2E-28A-VCS-Loc-22</v>
      </c>
      <c r="T2215" t="str">
        <f>IFERROR(IF(VLOOKUP(S2215,Bad!$A:$A,1,FALSE)='RAW2'!S2215,"yes","no"),"no")</f>
        <v>yes</v>
      </c>
      <c r="U2215" t="str">
        <f>IFERROR(VLOOKUP(F2215,compounds!$A:$B,2,FALSE),"")</f>
        <v/>
      </c>
      <c r="V2215" t="str">
        <f>VLOOKUP(B2215,'volatile collection data'!$O:$P,2,FALSE)</f>
        <v>02.may.22 28</v>
      </c>
    </row>
    <row r="2216" spans="1:22" x14ac:dyDescent="0.2">
      <c r="A2216" t="s">
        <v>366</v>
      </c>
      <c r="B2216" s="1" t="str">
        <f t="shared" si="206"/>
        <v>2E</v>
      </c>
      <c r="C2216">
        <v>28.558</v>
      </c>
      <c r="D2216">
        <f t="shared" si="204"/>
        <v>28.56</v>
      </c>
      <c r="E2216">
        <f>VLOOKUP(D2216,'Peak Combiner'!$A$5:$D$4980,4,FALSE)</f>
        <v>28.56</v>
      </c>
      <c r="F2216">
        <f>IFERROR(VLOOKUP(D2216,rt_comb!$A:$B,2,FALSE),D2216)</f>
        <v>28.56</v>
      </c>
      <c r="G2216">
        <v>18308508</v>
      </c>
      <c r="H2216">
        <f>SUMIFS($G:$G,$E:$E,18.51,'RAW2'!$A:$A,'RAW2'!A2216)</f>
        <v>28636314</v>
      </c>
      <c r="I2216" s="1" t="str">
        <f>VLOOKUP(A2216,'volatile collection data'!$G$6:$H$69,2,FALSE)</f>
        <v>E</v>
      </c>
      <c r="J2216" s="1">
        <f>VLOOKUP(A2216,'volatile collection data'!$G$6:$I$69,3,FALSE)</f>
        <v>2</v>
      </c>
      <c r="K2216" s="1" t="str">
        <f>VLOOKUP(A2216,'volatile collection data'!$G$6:$N$69,8,FALSE)</f>
        <v>28A</v>
      </c>
      <c r="L2216" s="1">
        <f>VLOOKUP(A2216,'volatile collection data'!$G$6:$J$69,4,FALSE)</f>
        <v>5.38</v>
      </c>
      <c r="M2216" s="1">
        <f>VLOOKUP($A2216,'volatile collection data'!$G$6:$M$69,6,FALSE)</f>
        <v>14</v>
      </c>
      <c r="N2216" s="1">
        <f>VLOOKUP($A2216,'volatile collection data'!$G$6:$M$69,7,FALSE)</f>
        <v>5.38</v>
      </c>
      <c r="O2216" s="1">
        <f>VLOOKUP(A2216,'volatile collection data'!$G$6:$K$69,5,FALSE)</f>
        <v>1</v>
      </c>
      <c r="P2216" s="1" t="str">
        <f t="shared" si="207"/>
        <v>2E</v>
      </c>
      <c r="Q2216">
        <f t="shared" si="205"/>
        <v>0.59418757621651108</v>
      </c>
      <c r="R2216" t="str">
        <f t="shared" si="208"/>
        <v>28A_1-E&amp;5.38%5.38@14</v>
      </c>
      <c r="S2216" t="str">
        <f t="shared" si="209"/>
        <v>2E-28A-VCS-Loc-22</v>
      </c>
      <c r="T2216" t="str">
        <f>IFERROR(IF(VLOOKUP(S2216,Bad!$A:$A,1,FALSE)='RAW2'!S2216,"yes","no"),"no")</f>
        <v>yes</v>
      </c>
      <c r="U2216" t="str">
        <f>IFERROR(VLOOKUP(F2216,compounds!$A:$B,2,FALSE),"")</f>
        <v/>
      </c>
      <c r="V2216" t="str">
        <f>VLOOKUP(B2216,'volatile collection data'!$O:$P,2,FALSE)</f>
        <v>02.may.22 28</v>
      </c>
    </row>
    <row r="2217" spans="1:22" x14ac:dyDescent="0.2">
      <c r="A2217" t="s">
        <v>366</v>
      </c>
      <c r="B2217" s="1" t="str">
        <f t="shared" si="206"/>
        <v>2E</v>
      </c>
      <c r="C2217">
        <v>28.693000000000001</v>
      </c>
      <c r="D2217">
        <f t="shared" si="204"/>
        <v>28.69</v>
      </c>
      <c r="E2217">
        <f>VLOOKUP(D2217,'Peak Combiner'!$A$5:$D$4980,4,FALSE)</f>
        <v>28.69</v>
      </c>
      <c r="F2217">
        <f>IFERROR(VLOOKUP(D2217,rt_comb!$A:$B,2,FALSE),D2217)</f>
        <v>28.69</v>
      </c>
      <c r="G2217">
        <v>7167135</v>
      </c>
      <c r="H2217">
        <f>SUMIFS($G:$G,$E:$E,18.51,'RAW2'!$A:$A,'RAW2'!A2217)</f>
        <v>28636314</v>
      </c>
      <c r="I2217" s="1" t="str">
        <f>VLOOKUP(A2217,'volatile collection data'!$G$6:$H$69,2,FALSE)</f>
        <v>E</v>
      </c>
      <c r="J2217" s="1">
        <f>VLOOKUP(A2217,'volatile collection data'!$G$6:$I$69,3,FALSE)</f>
        <v>2</v>
      </c>
      <c r="K2217" s="1" t="str">
        <f>VLOOKUP(A2217,'volatile collection data'!$G$6:$N$69,8,FALSE)</f>
        <v>28A</v>
      </c>
      <c r="L2217" s="1">
        <f>VLOOKUP(A2217,'volatile collection data'!$G$6:$J$69,4,FALSE)</f>
        <v>5.38</v>
      </c>
      <c r="M2217" s="1">
        <f>VLOOKUP($A2217,'volatile collection data'!$G$6:$M$69,6,FALSE)</f>
        <v>14</v>
      </c>
      <c r="N2217" s="1">
        <f>VLOOKUP($A2217,'volatile collection data'!$G$6:$M$69,7,FALSE)</f>
        <v>5.38</v>
      </c>
      <c r="O2217" s="1">
        <f>VLOOKUP(A2217,'volatile collection data'!$G$6:$K$69,5,FALSE)</f>
        <v>1</v>
      </c>
      <c r="P2217" s="1" t="str">
        <f t="shared" si="207"/>
        <v>2E</v>
      </c>
      <c r="Q2217">
        <f t="shared" si="205"/>
        <v>0.23260347451941599</v>
      </c>
      <c r="R2217" t="str">
        <f t="shared" si="208"/>
        <v>28A_1-E&amp;5.38%5.38@14</v>
      </c>
      <c r="S2217" t="str">
        <f t="shared" si="209"/>
        <v>2E-28A-VCS-Loc-22</v>
      </c>
      <c r="T2217" t="str">
        <f>IFERROR(IF(VLOOKUP(S2217,Bad!$A:$A,1,FALSE)='RAW2'!S2217,"yes","no"),"no")</f>
        <v>yes</v>
      </c>
      <c r="U2217" t="str">
        <f>IFERROR(VLOOKUP(F2217,compounds!$A:$B,2,FALSE),"")</f>
        <v/>
      </c>
      <c r="V2217" t="str">
        <f>VLOOKUP(B2217,'volatile collection data'!$O:$P,2,FALSE)</f>
        <v>02.may.22 28</v>
      </c>
    </row>
    <row r="2218" spans="1:22" x14ac:dyDescent="0.2">
      <c r="A2218" t="s">
        <v>366</v>
      </c>
      <c r="B2218" s="1" t="str">
        <f t="shared" si="206"/>
        <v>2E</v>
      </c>
      <c r="C2218">
        <v>28.843</v>
      </c>
      <c r="D2218">
        <f t="shared" si="204"/>
        <v>28.84</v>
      </c>
      <c r="E2218">
        <f>VLOOKUP(D2218,'Peak Combiner'!$A$5:$D$4980,4,FALSE)</f>
        <v>28.84</v>
      </c>
      <c r="F2218">
        <f>IFERROR(VLOOKUP(D2218,rt_comb!$A:$B,2,FALSE),D2218)</f>
        <v>28.84</v>
      </c>
      <c r="G2218">
        <v>2628228</v>
      </c>
      <c r="H2218">
        <f>SUMIFS($G:$G,$E:$E,18.51,'RAW2'!$A:$A,'RAW2'!A2218)</f>
        <v>28636314</v>
      </c>
      <c r="I2218" s="1" t="str">
        <f>VLOOKUP(A2218,'volatile collection data'!$G$6:$H$69,2,FALSE)</f>
        <v>E</v>
      </c>
      <c r="J2218" s="1">
        <f>VLOOKUP(A2218,'volatile collection data'!$G$6:$I$69,3,FALSE)</f>
        <v>2</v>
      </c>
      <c r="K2218" s="1" t="str">
        <f>VLOOKUP(A2218,'volatile collection data'!$G$6:$N$69,8,FALSE)</f>
        <v>28A</v>
      </c>
      <c r="L2218" s="1">
        <f>VLOOKUP(A2218,'volatile collection data'!$G$6:$J$69,4,FALSE)</f>
        <v>5.38</v>
      </c>
      <c r="M2218" s="1">
        <f>VLOOKUP($A2218,'volatile collection data'!$G$6:$M$69,6,FALSE)</f>
        <v>14</v>
      </c>
      <c r="N2218" s="1">
        <f>VLOOKUP($A2218,'volatile collection data'!$G$6:$M$69,7,FALSE)</f>
        <v>5.38</v>
      </c>
      <c r="O2218" s="1">
        <f>VLOOKUP(A2218,'volatile collection data'!$G$6:$K$69,5,FALSE)</f>
        <v>1</v>
      </c>
      <c r="P2218" s="1" t="str">
        <f t="shared" si="207"/>
        <v>2E</v>
      </c>
      <c r="Q2218">
        <f t="shared" si="205"/>
        <v>8.5296979145671969E-2</v>
      </c>
      <c r="R2218" t="str">
        <f t="shared" si="208"/>
        <v>28A_1-E&amp;5.38%5.38@14</v>
      </c>
      <c r="S2218" t="str">
        <f t="shared" si="209"/>
        <v>2E-28A-VCS-Loc-22</v>
      </c>
      <c r="T2218" t="str">
        <f>IFERROR(IF(VLOOKUP(S2218,Bad!$A:$A,1,FALSE)='RAW2'!S2218,"yes","no"),"no")</f>
        <v>yes</v>
      </c>
      <c r="U2218" t="str">
        <f>IFERROR(VLOOKUP(F2218,compounds!$A:$B,2,FALSE),"")</f>
        <v/>
      </c>
      <c r="V2218" t="str">
        <f>VLOOKUP(B2218,'volatile collection data'!$O:$P,2,FALSE)</f>
        <v>02.may.22 28</v>
      </c>
    </row>
    <row r="2219" spans="1:22" x14ac:dyDescent="0.2">
      <c r="A2219" t="s">
        <v>366</v>
      </c>
      <c r="B2219" s="1" t="str">
        <f t="shared" si="206"/>
        <v>2E</v>
      </c>
      <c r="C2219">
        <v>28.922000000000001</v>
      </c>
      <c r="D2219">
        <f t="shared" si="204"/>
        <v>28.92</v>
      </c>
      <c r="E2219">
        <f>VLOOKUP(D2219,'Peak Combiner'!$A$5:$D$4980,4,FALSE)</f>
        <v>28.92</v>
      </c>
      <c r="F2219">
        <f>IFERROR(VLOOKUP(D2219,rt_comb!$A:$B,2,FALSE),D2219)</f>
        <v>28.92</v>
      </c>
      <c r="G2219">
        <v>3428309</v>
      </c>
      <c r="H2219">
        <f>SUMIFS($G:$G,$E:$E,18.51,'RAW2'!$A:$A,'RAW2'!A2219)</f>
        <v>28636314</v>
      </c>
      <c r="I2219" s="1" t="str">
        <f>VLOOKUP(A2219,'volatile collection data'!$G$6:$H$69,2,FALSE)</f>
        <v>E</v>
      </c>
      <c r="J2219" s="1">
        <f>VLOOKUP(A2219,'volatile collection data'!$G$6:$I$69,3,FALSE)</f>
        <v>2</v>
      </c>
      <c r="K2219" s="1" t="str">
        <f>VLOOKUP(A2219,'volatile collection data'!$G$6:$N$69,8,FALSE)</f>
        <v>28A</v>
      </c>
      <c r="L2219" s="1">
        <f>VLOOKUP(A2219,'volatile collection data'!$G$6:$J$69,4,FALSE)</f>
        <v>5.38</v>
      </c>
      <c r="M2219" s="1">
        <f>VLOOKUP($A2219,'volatile collection data'!$G$6:$M$69,6,FALSE)</f>
        <v>14</v>
      </c>
      <c r="N2219" s="1">
        <f>VLOOKUP($A2219,'volatile collection data'!$G$6:$M$69,7,FALSE)</f>
        <v>5.38</v>
      </c>
      <c r="O2219" s="1">
        <f>VLOOKUP(A2219,'volatile collection data'!$G$6:$K$69,5,FALSE)</f>
        <v>1</v>
      </c>
      <c r="P2219" s="1" t="str">
        <f t="shared" si="207"/>
        <v>2E</v>
      </c>
      <c r="Q2219">
        <f t="shared" si="205"/>
        <v>0.11126295027597283</v>
      </c>
      <c r="R2219" t="str">
        <f t="shared" si="208"/>
        <v>28A_1-E&amp;5.38%5.38@14</v>
      </c>
      <c r="S2219" t="str">
        <f t="shared" si="209"/>
        <v>2E-28A-VCS-Loc-22</v>
      </c>
      <c r="T2219" t="str">
        <f>IFERROR(IF(VLOOKUP(S2219,Bad!$A:$A,1,FALSE)='RAW2'!S2219,"yes","no"),"no")</f>
        <v>yes</v>
      </c>
      <c r="U2219" t="str">
        <f>IFERROR(VLOOKUP(F2219,compounds!$A:$B,2,FALSE),"")</f>
        <v/>
      </c>
      <c r="V2219" t="str">
        <f>VLOOKUP(B2219,'volatile collection data'!$O:$P,2,FALSE)</f>
        <v>02.may.22 28</v>
      </c>
    </row>
    <row r="2220" spans="1:22" x14ac:dyDescent="0.2">
      <c r="A2220" t="s">
        <v>366</v>
      </c>
      <c r="B2220" s="1" t="str">
        <f t="shared" si="206"/>
        <v>2E</v>
      </c>
      <c r="C2220">
        <v>29.003</v>
      </c>
      <c r="D2220">
        <f t="shared" si="204"/>
        <v>29</v>
      </c>
      <c r="E2220">
        <f>VLOOKUP(D2220,'Peak Combiner'!$A$5:$D$4980,4,FALSE)</f>
        <v>29</v>
      </c>
      <c r="F2220">
        <f>IFERROR(VLOOKUP(D2220,rt_comb!$A:$B,2,FALSE),D2220)</f>
        <v>29</v>
      </c>
      <c r="G2220">
        <v>4162715</v>
      </c>
      <c r="H2220">
        <f>SUMIFS($G:$G,$E:$E,18.51,'RAW2'!$A:$A,'RAW2'!A2220)</f>
        <v>28636314</v>
      </c>
      <c r="I2220" s="1" t="str">
        <f>VLOOKUP(A2220,'volatile collection data'!$G$6:$H$69,2,FALSE)</f>
        <v>E</v>
      </c>
      <c r="J2220" s="1">
        <f>VLOOKUP(A2220,'volatile collection data'!$G$6:$I$69,3,FALSE)</f>
        <v>2</v>
      </c>
      <c r="K2220" s="1" t="str">
        <f>VLOOKUP(A2220,'volatile collection data'!$G$6:$N$69,8,FALSE)</f>
        <v>28A</v>
      </c>
      <c r="L2220" s="1">
        <f>VLOOKUP(A2220,'volatile collection data'!$G$6:$J$69,4,FALSE)</f>
        <v>5.38</v>
      </c>
      <c r="M2220" s="1">
        <f>VLOOKUP($A2220,'volatile collection data'!$G$6:$M$69,6,FALSE)</f>
        <v>14</v>
      </c>
      <c r="N2220" s="1">
        <f>VLOOKUP($A2220,'volatile collection data'!$G$6:$M$69,7,FALSE)</f>
        <v>5.38</v>
      </c>
      <c r="O2220" s="1">
        <f>VLOOKUP(A2220,'volatile collection data'!$G$6:$K$69,5,FALSE)</f>
        <v>1</v>
      </c>
      <c r="P2220" s="1" t="str">
        <f t="shared" si="207"/>
        <v>2E</v>
      </c>
      <c r="Q2220">
        <f t="shared" si="205"/>
        <v>0.13509749327089426</v>
      </c>
      <c r="R2220" t="str">
        <f t="shared" si="208"/>
        <v>28A_1-E&amp;5.38%5.38@14</v>
      </c>
      <c r="S2220" t="str">
        <f t="shared" si="209"/>
        <v>2E-28A-VCS-Loc-22</v>
      </c>
      <c r="T2220" t="str">
        <f>IFERROR(IF(VLOOKUP(S2220,Bad!$A:$A,1,FALSE)='RAW2'!S2220,"yes","no"),"no")</f>
        <v>yes</v>
      </c>
      <c r="U2220" t="str">
        <f>IFERROR(VLOOKUP(F2220,compounds!$A:$B,2,FALSE),"")</f>
        <v/>
      </c>
      <c r="V2220" t="str">
        <f>VLOOKUP(B2220,'volatile collection data'!$O:$P,2,FALSE)</f>
        <v>02.may.22 28</v>
      </c>
    </row>
    <row r="2221" spans="1:22" x14ac:dyDescent="0.2">
      <c r="A2221" t="s">
        <v>366</v>
      </c>
      <c r="B2221" s="1" t="str">
        <f t="shared" si="206"/>
        <v>2E</v>
      </c>
      <c r="C2221">
        <v>29.132000000000001</v>
      </c>
      <c r="D2221">
        <f t="shared" si="204"/>
        <v>29.13</v>
      </c>
      <c r="E2221">
        <f>VLOOKUP(D2221,'Peak Combiner'!$A$5:$D$4980,4,FALSE)</f>
        <v>29.13</v>
      </c>
      <c r="F2221">
        <f>IFERROR(VLOOKUP(D2221,rt_comb!$A:$B,2,FALSE),D2221)</f>
        <v>29.13</v>
      </c>
      <c r="G2221">
        <v>4097043</v>
      </c>
      <c r="H2221">
        <f>SUMIFS($G:$G,$E:$E,18.51,'RAW2'!$A:$A,'RAW2'!A2221)</f>
        <v>28636314</v>
      </c>
      <c r="I2221" s="1" t="str">
        <f>VLOOKUP(A2221,'volatile collection data'!$G$6:$H$69,2,FALSE)</f>
        <v>E</v>
      </c>
      <c r="J2221" s="1">
        <f>VLOOKUP(A2221,'volatile collection data'!$G$6:$I$69,3,FALSE)</f>
        <v>2</v>
      </c>
      <c r="K2221" s="1" t="str">
        <f>VLOOKUP(A2221,'volatile collection data'!$G$6:$N$69,8,FALSE)</f>
        <v>28A</v>
      </c>
      <c r="L2221" s="1">
        <f>VLOOKUP(A2221,'volatile collection data'!$G$6:$J$69,4,FALSE)</f>
        <v>5.38</v>
      </c>
      <c r="M2221" s="1">
        <f>VLOOKUP($A2221,'volatile collection data'!$G$6:$M$69,6,FALSE)</f>
        <v>14</v>
      </c>
      <c r="N2221" s="1">
        <f>VLOOKUP($A2221,'volatile collection data'!$G$6:$M$69,7,FALSE)</f>
        <v>5.38</v>
      </c>
      <c r="O2221" s="1">
        <f>VLOOKUP(A2221,'volatile collection data'!$G$6:$K$69,5,FALSE)</f>
        <v>1</v>
      </c>
      <c r="P2221" s="1" t="str">
        <f t="shared" si="207"/>
        <v>2E</v>
      </c>
      <c r="Q2221">
        <f t="shared" si="205"/>
        <v>0.13296616249804863</v>
      </c>
      <c r="R2221" t="str">
        <f t="shared" si="208"/>
        <v>28A_1-E&amp;5.38%5.38@14</v>
      </c>
      <c r="S2221" t="str">
        <f t="shared" si="209"/>
        <v>2E-28A-VCS-Loc-22</v>
      </c>
      <c r="T2221" t="str">
        <f>IFERROR(IF(VLOOKUP(S2221,Bad!$A:$A,1,FALSE)='RAW2'!S2221,"yes","no"),"no")</f>
        <v>yes</v>
      </c>
      <c r="U2221" t="str">
        <f>IFERROR(VLOOKUP(F2221,compounds!$A:$B,2,FALSE),"")</f>
        <v/>
      </c>
      <c r="V2221" t="str">
        <f>VLOOKUP(B2221,'volatile collection data'!$O:$P,2,FALSE)</f>
        <v>02.may.22 28</v>
      </c>
    </row>
    <row r="2222" spans="1:22" x14ac:dyDescent="0.2">
      <c r="A2222" t="s">
        <v>366</v>
      </c>
      <c r="B2222" s="1" t="str">
        <f t="shared" si="206"/>
        <v>2E</v>
      </c>
      <c r="C2222">
        <v>29.443999999999999</v>
      </c>
      <c r="D2222">
        <f t="shared" si="204"/>
        <v>29.44</v>
      </c>
      <c r="E2222">
        <f>VLOOKUP(D2222,'Peak Combiner'!$A$5:$D$4980,4,FALSE)</f>
        <v>29.44</v>
      </c>
      <c r="F2222">
        <f>IFERROR(VLOOKUP(D2222,rt_comb!$A:$B,2,FALSE),D2222)</f>
        <v>29.44</v>
      </c>
      <c r="G2222">
        <v>3642743</v>
      </c>
      <c r="H2222">
        <f>SUMIFS($G:$G,$E:$E,18.51,'RAW2'!$A:$A,'RAW2'!A2222)</f>
        <v>28636314</v>
      </c>
      <c r="I2222" s="1" t="str">
        <f>VLOOKUP(A2222,'volatile collection data'!$G$6:$H$69,2,FALSE)</f>
        <v>E</v>
      </c>
      <c r="J2222" s="1">
        <f>VLOOKUP(A2222,'volatile collection data'!$G$6:$I$69,3,FALSE)</f>
        <v>2</v>
      </c>
      <c r="K2222" s="1" t="str">
        <f>VLOOKUP(A2222,'volatile collection data'!$G$6:$N$69,8,FALSE)</f>
        <v>28A</v>
      </c>
      <c r="L2222" s="1">
        <f>VLOOKUP(A2222,'volatile collection data'!$G$6:$J$69,4,FALSE)</f>
        <v>5.38</v>
      </c>
      <c r="M2222" s="1">
        <f>VLOOKUP($A2222,'volatile collection data'!$G$6:$M$69,6,FALSE)</f>
        <v>14</v>
      </c>
      <c r="N2222" s="1">
        <f>VLOOKUP($A2222,'volatile collection data'!$G$6:$M$69,7,FALSE)</f>
        <v>5.38</v>
      </c>
      <c r="O2222" s="1">
        <f>VLOOKUP(A2222,'volatile collection data'!$G$6:$K$69,5,FALSE)</f>
        <v>1</v>
      </c>
      <c r="P2222" s="1" t="str">
        <f t="shared" si="207"/>
        <v>2E</v>
      </c>
      <c r="Q2222">
        <f t="shared" si="205"/>
        <v>0.11822222946564855</v>
      </c>
      <c r="R2222" t="str">
        <f t="shared" si="208"/>
        <v>28A_1-E&amp;5.38%5.38@14</v>
      </c>
      <c r="S2222" t="str">
        <f t="shared" si="209"/>
        <v>2E-28A-VCS-Loc-22</v>
      </c>
      <c r="T2222" t="str">
        <f>IFERROR(IF(VLOOKUP(S2222,Bad!$A:$A,1,FALSE)='RAW2'!S2222,"yes","no"),"no")</f>
        <v>yes</v>
      </c>
      <c r="U2222" t="str">
        <f>IFERROR(VLOOKUP(F2222,compounds!$A:$B,2,FALSE),"")</f>
        <v/>
      </c>
      <c r="V2222" t="str">
        <f>VLOOKUP(B2222,'volatile collection data'!$O:$P,2,FALSE)</f>
        <v>02.may.22 28</v>
      </c>
    </row>
    <row r="2223" spans="1:22" x14ac:dyDescent="0.2">
      <c r="A2223" t="s">
        <v>366</v>
      </c>
      <c r="B2223" s="1" t="str">
        <f t="shared" si="206"/>
        <v>2E</v>
      </c>
      <c r="C2223">
        <v>29.54</v>
      </c>
      <c r="D2223">
        <f t="shared" si="204"/>
        <v>29.54</v>
      </c>
      <c r="E2223">
        <f>VLOOKUP(D2223,'Peak Combiner'!$A$5:$D$4980,4,FALSE)</f>
        <v>29.54</v>
      </c>
      <c r="F2223">
        <f>IFERROR(VLOOKUP(D2223,rt_comb!$A:$B,2,FALSE),D2223)</f>
        <v>29.54</v>
      </c>
      <c r="G2223">
        <v>2194949</v>
      </c>
      <c r="H2223">
        <f>SUMIFS($G:$G,$E:$E,18.51,'RAW2'!$A:$A,'RAW2'!A2223)</f>
        <v>28636314</v>
      </c>
      <c r="I2223" s="1" t="str">
        <f>VLOOKUP(A2223,'volatile collection data'!$G$6:$H$69,2,FALSE)</f>
        <v>E</v>
      </c>
      <c r="J2223" s="1">
        <f>VLOOKUP(A2223,'volatile collection data'!$G$6:$I$69,3,FALSE)</f>
        <v>2</v>
      </c>
      <c r="K2223" s="1" t="str">
        <f>VLOOKUP(A2223,'volatile collection data'!$G$6:$N$69,8,FALSE)</f>
        <v>28A</v>
      </c>
      <c r="L2223" s="1">
        <f>VLOOKUP(A2223,'volatile collection data'!$G$6:$J$69,4,FALSE)</f>
        <v>5.38</v>
      </c>
      <c r="M2223" s="1">
        <f>VLOOKUP($A2223,'volatile collection data'!$G$6:$M$69,6,FALSE)</f>
        <v>14</v>
      </c>
      <c r="N2223" s="1">
        <f>VLOOKUP($A2223,'volatile collection data'!$G$6:$M$69,7,FALSE)</f>
        <v>5.38</v>
      </c>
      <c r="O2223" s="1">
        <f>VLOOKUP(A2223,'volatile collection data'!$G$6:$K$69,5,FALSE)</f>
        <v>1</v>
      </c>
      <c r="P2223" s="1" t="str">
        <f t="shared" si="207"/>
        <v>2E</v>
      </c>
      <c r="Q2223">
        <f t="shared" si="205"/>
        <v>7.1235265387482954E-2</v>
      </c>
      <c r="R2223" t="str">
        <f t="shared" si="208"/>
        <v>28A_1-E&amp;5.38%5.38@14</v>
      </c>
      <c r="S2223" t="str">
        <f t="shared" si="209"/>
        <v>2E-28A-VCS-Loc-22</v>
      </c>
      <c r="T2223" t="str">
        <f>IFERROR(IF(VLOOKUP(S2223,Bad!$A:$A,1,FALSE)='RAW2'!S2223,"yes","no"),"no")</f>
        <v>yes</v>
      </c>
      <c r="U2223" t="str">
        <f>IFERROR(VLOOKUP(F2223,compounds!$A:$B,2,FALSE),"")</f>
        <v/>
      </c>
      <c r="V2223" t="str">
        <f>VLOOKUP(B2223,'volatile collection data'!$O:$P,2,FALSE)</f>
        <v>02.may.22 28</v>
      </c>
    </row>
    <row r="2224" spans="1:22" x14ac:dyDescent="0.2">
      <c r="A2224" t="s">
        <v>366</v>
      </c>
      <c r="B2224" s="1" t="str">
        <f t="shared" si="206"/>
        <v>2E</v>
      </c>
      <c r="C2224">
        <v>29.6</v>
      </c>
      <c r="D2224">
        <f t="shared" si="204"/>
        <v>29.6</v>
      </c>
      <c r="E2224">
        <f>VLOOKUP(D2224,'Peak Combiner'!$A$5:$D$4980,4,FALSE)</f>
        <v>29.6</v>
      </c>
      <c r="F2224">
        <f>IFERROR(VLOOKUP(D2224,rt_comb!$A:$B,2,FALSE),D2224)</f>
        <v>29.6</v>
      </c>
      <c r="G2224">
        <v>3747719</v>
      </c>
      <c r="H2224">
        <f>SUMIFS($G:$G,$E:$E,18.51,'RAW2'!$A:$A,'RAW2'!A2224)</f>
        <v>28636314</v>
      </c>
      <c r="I2224" s="1" t="str">
        <f>VLOOKUP(A2224,'volatile collection data'!$G$6:$H$69,2,FALSE)</f>
        <v>E</v>
      </c>
      <c r="J2224" s="1">
        <f>VLOOKUP(A2224,'volatile collection data'!$G$6:$I$69,3,FALSE)</f>
        <v>2</v>
      </c>
      <c r="K2224" s="1" t="str">
        <f>VLOOKUP(A2224,'volatile collection data'!$G$6:$N$69,8,FALSE)</f>
        <v>28A</v>
      </c>
      <c r="L2224" s="1">
        <f>VLOOKUP(A2224,'volatile collection data'!$G$6:$J$69,4,FALSE)</f>
        <v>5.38</v>
      </c>
      <c r="M2224" s="1">
        <f>VLOOKUP($A2224,'volatile collection data'!$G$6:$M$69,6,FALSE)</f>
        <v>14</v>
      </c>
      <c r="N2224" s="1">
        <f>VLOOKUP($A2224,'volatile collection data'!$G$6:$M$69,7,FALSE)</f>
        <v>5.38</v>
      </c>
      <c r="O2224" s="1">
        <f>VLOOKUP(A2224,'volatile collection data'!$G$6:$K$69,5,FALSE)</f>
        <v>1</v>
      </c>
      <c r="P2224" s="1" t="str">
        <f t="shared" si="207"/>
        <v>2E</v>
      </c>
      <c r="Q2224">
        <f t="shared" si="205"/>
        <v>0.12162913924775119</v>
      </c>
      <c r="R2224" t="str">
        <f t="shared" si="208"/>
        <v>28A_1-E&amp;5.38%5.38@14</v>
      </c>
      <c r="S2224" t="str">
        <f t="shared" si="209"/>
        <v>2E-28A-VCS-Loc-22</v>
      </c>
      <c r="T2224" t="str">
        <f>IFERROR(IF(VLOOKUP(S2224,Bad!$A:$A,1,FALSE)='RAW2'!S2224,"yes","no"),"no")</f>
        <v>yes</v>
      </c>
      <c r="U2224" t="str">
        <f>IFERROR(VLOOKUP(F2224,compounds!$A:$B,2,FALSE),"")</f>
        <v/>
      </c>
      <c r="V2224" t="str">
        <f>VLOOKUP(B2224,'volatile collection data'!$O:$P,2,FALSE)</f>
        <v>02.may.22 28</v>
      </c>
    </row>
    <row r="2225" spans="1:22" x14ac:dyDescent="0.2">
      <c r="A2225" t="s">
        <v>366</v>
      </c>
      <c r="B2225" s="1" t="str">
        <f t="shared" si="206"/>
        <v>2E</v>
      </c>
      <c r="C2225">
        <v>29.76</v>
      </c>
      <c r="D2225">
        <f t="shared" si="204"/>
        <v>29.76</v>
      </c>
      <c r="E2225">
        <f>VLOOKUP(D2225,'Peak Combiner'!$A$5:$D$4980,4,FALSE)</f>
        <v>29.76</v>
      </c>
      <c r="F2225">
        <f>IFERROR(VLOOKUP(D2225,rt_comb!$A:$B,2,FALSE),D2225)</f>
        <v>29.76</v>
      </c>
      <c r="G2225">
        <v>2107496</v>
      </c>
      <c r="H2225">
        <f>SUMIFS($G:$G,$E:$E,18.51,'RAW2'!$A:$A,'RAW2'!A2225)</f>
        <v>28636314</v>
      </c>
      <c r="I2225" s="1" t="str">
        <f>VLOOKUP(A2225,'volatile collection data'!$G$6:$H$69,2,FALSE)</f>
        <v>E</v>
      </c>
      <c r="J2225" s="1">
        <f>VLOOKUP(A2225,'volatile collection data'!$G$6:$I$69,3,FALSE)</f>
        <v>2</v>
      </c>
      <c r="K2225" s="1" t="str">
        <f>VLOOKUP(A2225,'volatile collection data'!$G$6:$N$69,8,FALSE)</f>
        <v>28A</v>
      </c>
      <c r="L2225" s="1">
        <f>VLOOKUP(A2225,'volatile collection data'!$G$6:$J$69,4,FALSE)</f>
        <v>5.38</v>
      </c>
      <c r="M2225" s="1">
        <f>VLOOKUP($A2225,'volatile collection data'!$G$6:$M$69,6,FALSE)</f>
        <v>14</v>
      </c>
      <c r="N2225" s="1">
        <f>VLOOKUP($A2225,'volatile collection data'!$G$6:$M$69,7,FALSE)</f>
        <v>5.38</v>
      </c>
      <c r="O2225" s="1">
        <f>VLOOKUP(A2225,'volatile collection data'!$G$6:$K$69,5,FALSE)</f>
        <v>1</v>
      </c>
      <c r="P2225" s="1" t="str">
        <f t="shared" si="207"/>
        <v>2E</v>
      </c>
      <c r="Q2225">
        <f t="shared" si="205"/>
        <v>6.8397050165201465E-2</v>
      </c>
      <c r="R2225" t="str">
        <f t="shared" si="208"/>
        <v>28A_1-E&amp;5.38%5.38@14</v>
      </c>
      <c r="S2225" t="str">
        <f t="shared" si="209"/>
        <v>2E-28A-VCS-Loc-22</v>
      </c>
      <c r="T2225" t="str">
        <f>IFERROR(IF(VLOOKUP(S2225,Bad!$A:$A,1,FALSE)='RAW2'!S2225,"yes","no"),"no")</f>
        <v>yes</v>
      </c>
      <c r="U2225" t="str">
        <f>IFERROR(VLOOKUP(F2225,compounds!$A:$B,2,FALSE),"")</f>
        <v/>
      </c>
      <c r="V2225" t="str">
        <f>VLOOKUP(B2225,'volatile collection data'!$O:$P,2,FALSE)</f>
        <v>02.may.22 28</v>
      </c>
    </row>
    <row r="2226" spans="1:22" x14ac:dyDescent="0.2">
      <c r="A2226" t="s">
        <v>366</v>
      </c>
      <c r="B2226" s="1" t="str">
        <f t="shared" si="206"/>
        <v>2E</v>
      </c>
      <c r="C2226">
        <v>29.887</v>
      </c>
      <c r="D2226">
        <f t="shared" si="204"/>
        <v>29.89</v>
      </c>
      <c r="E2226">
        <f>VLOOKUP(D2226,'Peak Combiner'!$A$5:$D$4980,4,FALSE)</f>
        <v>29.89</v>
      </c>
      <c r="F2226">
        <f>IFERROR(VLOOKUP(D2226,rt_comb!$A:$B,2,FALSE),D2226)</f>
        <v>29.89</v>
      </c>
      <c r="G2226">
        <v>1542160</v>
      </c>
      <c r="H2226">
        <f>SUMIFS($G:$G,$E:$E,18.51,'RAW2'!$A:$A,'RAW2'!A2226)</f>
        <v>28636314</v>
      </c>
      <c r="I2226" s="1" t="str">
        <f>VLOOKUP(A2226,'volatile collection data'!$G$6:$H$69,2,FALSE)</f>
        <v>E</v>
      </c>
      <c r="J2226" s="1">
        <f>VLOOKUP(A2226,'volatile collection data'!$G$6:$I$69,3,FALSE)</f>
        <v>2</v>
      </c>
      <c r="K2226" s="1" t="str">
        <f>VLOOKUP(A2226,'volatile collection data'!$G$6:$N$69,8,FALSE)</f>
        <v>28A</v>
      </c>
      <c r="L2226" s="1">
        <f>VLOOKUP(A2226,'volatile collection data'!$G$6:$J$69,4,FALSE)</f>
        <v>5.38</v>
      </c>
      <c r="M2226" s="1">
        <f>VLOOKUP($A2226,'volatile collection data'!$G$6:$M$69,6,FALSE)</f>
        <v>14</v>
      </c>
      <c r="N2226" s="1">
        <f>VLOOKUP($A2226,'volatile collection data'!$G$6:$M$69,7,FALSE)</f>
        <v>5.38</v>
      </c>
      <c r="O2226" s="1">
        <f>VLOOKUP(A2226,'volatile collection data'!$G$6:$K$69,5,FALSE)</f>
        <v>1</v>
      </c>
      <c r="P2226" s="1" t="str">
        <f t="shared" si="207"/>
        <v>2E</v>
      </c>
      <c r="Q2226">
        <f t="shared" si="205"/>
        <v>5.0049535032458937E-2</v>
      </c>
      <c r="R2226" t="str">
        <f t="shared" si="208"/>
        <v>28A_1-E&amp;5.38%5.38@14</v>
      </c>
      <c r="S2226" t="str">
        <f t="shared" si="209"/>
        <v>2E-28A-VCS-Loc-22</v>
      </c>
      <c r="T2226" t="str">
        <f>IFERROR(IF(VLOOKUP(S2226,Bad!$A:$A,1,FALSE)='RAW2'!S2226,"yes","no"),"no")</f>
        <v>yes</v>
      </c>
      <c r="U2226" t="str">
        <f>IFERROR(VLOOKUP(F2226,compounds!$A:$B,2,FALSE),"")</f>
        <v/>
      </c>
      <c r="V2226" t="str">
        <f>VLOOKUP(B2226,'volatile collection data'!$O:$P,2,FALSE)</f>
        <v>02.may.22 28</v>
      </c>
    </row>
    <row r="2227" spans="1:22" x14ac:dyDescent="0.2">
      <c r="A2227" t="s">
        <v>366</v>
      </c>
      <c r="B2227" s="1" t="str">
        <f t="shared" si="206"/>
        <v>2E</v>
      </c>
      <c r="C2227">
        <v>29.923999999999999</v>
      </c>
      <c r="D2227">
        <f t="shared" si="204"/>
        <v>29.92</v>
      </c>
      <c r="E2227">
        <f>VLOOKUP(D2227,'Peak Combiner'!$A$5:$D$4980,4,FALSE)</f>
        <v>29.92</v>
      </c>
      <c r="F2227">
        <f>IFERROR(VLOOKUP(D2227,rt_comb!$A:$B,2,FALSE),D2227)</f>
        <v>29.92</v>
      </c>
      <c r="G2227">
        <v>2088646</v>
      </c>
      <c r="H2227">
        <f>SUMIFS($G:$G,$E:$E,18.51,'RAW2'!$A:$A,'RAW2'!A2227)</f>
        <v>28636314</v>
      </c>
      <c r="I2227" s="1" t="str">
        <f>VLOOKUP(A2227,'volatile collection data'!$G$6:$H$69,2,FALSE)</f>
        <v>E</v>
      </c>
      <c r="J2227" s="1">
        <f>VLOOKUP(A2227,'volatile collection data'!$G$6:$I$69,3,FALSE)</f>
        <v>2</v>
      </c>
      <c r="K2227" s="1" t="str">
        <f>VLOOKUP(A2227,'volatile collection data'!$G$6:$N$69,8,FALSE)</f>
        <v>28A</v>
      </c>
      <c r="L2227" s="1">
        <f>VLOOKUP(A2227,'volatile collection data'!$G$6:$J$69,4,FALSE)</f>
        <v>5.38</v>
      </c>
      <c r="M2227" s="1">
        <f>VLOOKUP($A2227,'volatile collection data'!$G$6:$M$69,6,FALSE)</f>
        <v>14</v>
      </c>
      <c r="N2227" s="1">
        <f>VLOOKUP($A2227,'volatile collection data'!$G$6:$M$69,7,FALSE)</f>
        <v>5.38</v>
      </c>
      <c r="O2227" s="1">
        <f>VLOOKUP(A2227,'volatile collection data'!$G$6:$K$69,5,FALSE)</f>
        <v>1</v>
      </c>
      <c r="P2227" s="1" t="str">
        <f t="shared" si="207"/>
        <v>2E</v>
      </c>
      <c r="Q2227">
        <f t="shared" si="205"/>
        <v>6.7785288911270711E-2</v>
      </c>
      <c r="R2227" t="str">
        <f t="shared" si="208"/>
        <v>28A_1-E&amp;5.38%5.38@14</v>
      </c>
      <c r="S2227" t="str">
        <f t="shared" si="209"/>
        <v>2E-28A-VCS-Loc-22</v>
      </c>
      <c r="T2227" t="str">
        <f>IFERROR(IF(VLOOKUP(S2227,Bad!$A:$A,1,FALSE)='RAW2'!S2227,"yes","no"),"no")</f>
        <v>yes</v>
      </c>
      <c r="U2227" t="str">
        <f>IFERROR(VLOOKUP(F2227,compounds!$A:$B,2,FALSE),"")</f>
        <v/>
      </c>
      <c r="V2227" t="str">
        <f>VLOOKUP(B2227,'volatile collection data'!$O:$P,2,FALSE)</f>
        <v>02.may.22 28</v>
      </c>
    </row>
    <row r="2228" spans="1:22" x14ac:dyDescent="0.2">
      <c r="A2228" t="s">
        <v>366</v>
      </c>
      <c r="B2228" s="1" t="str">
        <f t="shared" si="206"/>
        <v>2E</v>
      </c>
      <c r="C2228">
        <v>30.021999999999998</v>
      </c>
      <c r="D2228">
        <f t="shared" si="204"/>
        <v>30.02</v>
      </c>
      <c r="E2228">
        <f>VLOOKUP(D2228,'Peak Combiner'!$A$5:$D$4980,4,FALSE)</f>
        <v>30.02</v>
      </c>
      <c r="F2228">
        <f>IFERROR(VLOOKUP(D2228,rt_comb!$A:$B,2,FALSE),D2228)</f>
        <v>30.02</v>
      </c>
      <c r="G2228">
        <v>4514244</v>
      </c>
      <c r="H2228">
        <f>SUMIFS($G:$G,$E:$E,18.51,'RAW2'!$A:$A,'RAW2'!A2228)</f>
        <v>28636314</v>
      </c>
      <c r="I2228" s="1" t="str">
        <f>VLOOKUP(A2228,'volatile collection data'!$G$6:$H$69,2,FALSE)</f>
        <v>E</v>
      </c>
      <c r="J2228" s="1">
        <f>VLOOKUP(A2228,'volatile collection data'!$G$6:$I$69,3,FALSE)</f>
        <v>2</v>
      </c>
      <c r="K2228" s="1" t="str">
        <f>VLOOKUP(A2228,'volatile collection data'!$G$6:$N$69,8,FALSE)</f>
        <v>28A</v>
      </c>
      <c r="L2228" s="1">
        <f>VLOOKUP(A2228,'volatile collection data'!$G$6:$J$69,4,FALSE)</f>
        <v>5.38</v>
      </c>
      <c r="M2228" s="1">
        <f>VLOOKUP($A2228,'volatile collection data'!$G$6:$M$69,6,FALSE)</f>
        <v>14</v>
      </c>
      <c r="N2228" s="1">
        <f>VLOOKUP($A2228,'volatile collection data'!$G$6:$M$69,7,FALSE)</f>
        <v>5.38</v>
      </c>
      <c r="O2228" s="1">
        <f>VLOOKUP(A2228,'volatile collection data'!$G$6:$K$69,5,FALSE)</f>
        <v>1</v>
      </c>
      <c r="P2228" s="1" t="str">
        <f t="shared" si="207"/>
        <v>2E</v>
      </c>
      <c r="Q2228">
        <f t="shared" si="205"/>
        <v>0.14650607798352153</v>
      </c>
      <c r="R2228" t="str">
        <f t="shared" si="208"/>
        <v>28A_1-E&amp;5.38%5.38@14</v>
      </c>
      <c r="S2228" t="str">
        <f t="shared" si="209"/>
        <v>2E-28A-VCS-Loc-22</v>
      </c>
      <c r="T2228" t="str">
        <f>IFERROR(IF(VLOOKUP(S2228,Bad!$A:$A,1,FALSE)='RAW2'!S2228,"yes","no"),"no")</f>
        <v>yes</v>
      </c>
      <c r="U2228" t="str">
        <f>IFERROR(VLOOKUP(F2228,compounds!$A:$B,2,FALSE),"")</f>
        <v/>
      </c>
      <c r="V2228" t="str">
        <f>VLOOKUP(B2228,'volatile collection data'!$O:$P,2,FALSE)</f>
        <v>02.may.22 28</v>
      </c>
    </row>
    <row r="2229" spans="1:22" x14ac:dyDescent="0.2">
      <c r="A2229" t="s">
        <v>366</v>
      </c>
      <c r="B2229" s="1" t="str">
        <f t="shared" si="206"/>
        <v>2E</v>
      </c>
      <c r="C2229">
        <v>30.379000000000001</v>
      </c>
      <c r="D2229">
        <f t="shared" si="204"/>
        <v>30.38</v>
      </c>
      <c r="E2229">
        <f>VLOOKUP(D2229,'Peak Combiner'!$A$5:$D$4980,4,FALSE)</f>
        <v>30.38</v>
      </c>
      <c r="F2229">
        <f>IFERROR(VLOOKUP(D2229,rt_comb!$A:$B,2,FALSE),D2229)</f>
        <v>30.38</v>
      </c>
      <c r="G2229">
        <v>1929399</v>
      </c>
      <c r="H2229">
        <f>SUMIFS($G:$G,$E:$E,18.51,'RAW2'!$A:$A,'RAW2'!A2229)</f>
        <v>28636314</v>
      </c>
      <c r="I2229" s="1" t="str">
        <f>VLOOKUP(A2229,'volatile collection data'!$G$6:$H$69,2,FALSE)</f>
        <v>E</v>
      </c>
      <c r="J2229" s="1">
        <f>VLOOKUP(A2229,'volatile collection data'!$G$6:$I$69,3,FALSE)</f>
        <v>2</v>
      </c>
      <c r="K2229" s="1" t="str">
        <f>VLOOKUP(A2229,'volatile collection data'!$G$6:$N$69,8,FALSE)</f>
        <v>28A</v>
      </c>
      <c r="L2229" s="1">
        <f>VLOOKUP(A2229,'volatile collection data'!$G$6:$J$69,4,FALSE)</f>
        <v>5.38</v>
      </c>
      <c r="M2229" s="1">
        <f>VLOOKUP($A2229,'volatile collection data'!$G$6:$M$69,6,FALSE)</f>
        <v>14</v>
      </c>
      <c r="N2229" s="1">
        <f>VLOOKUP($A2229,'volatile collection data'!$G$6:$M$69,7,FALSE)</f>
        <v>5.38</v>
      </c>
      <c r="O2229" s="1">
        <f>VLOOKUP(A2229,'volatile collection data'!$G$6:$K$69,5,FALSE)</f>
        <v>1</v>
      </c>
      <c r="P2229" s="1" t="str">
        <f t="shared" si="207"/>
        <v>2E</v>
      </c>
      <c r="Q2229">
        <f t="shared" si="205"/>
        <v>6.2617058438872261E-2</v>
      </c>
      <c r="R2229" t="str">
        <f t="shared" si="208"/>
        <v>28A_1-E&amp;5.38%5.38@14</v>
      </c>
      <c r="S2229" t="str">
        <f t="shared" si="209"/>
        <v>2E-28A-VCS-Loc-22</v>
      </c>
      <c r="T2229" t="str">
        <f>IFERROR(IF(VLOOKUP(S2229,Bad!$A:$A,1,FALSE)='RAW2'!S2229,"yes","no"),"no")</f>
        <v>yes</v>
      </c>
      <c r="U2229" t="str">
        <f>IFERROR(VLOOKUP(F2229,compounds!$A:$B,2,FALSE),"")</f>
        <v/>
      </c>
      <c r="V2229" t="str">
        <f>VLOOKUP(B2229,'volatile collection data'!$O:$P,2,FALSE)</f>
        <v>02.may.22 28</v>
      </c>
    </row>
    <row r="2230" spans="1:22" x14ac:dyDescent="0.2">
      <c r="A2230" t="s">
        <v>366</v>
      </c>
      <c r="B2230" s="1" t="str">
        <f t="shared" si="206"/>
        <v>2E</v>
      </c>
      <c r="C2230">
        <v>30.597000000000001</v>
      </c>
      <c r="D2230">
        <f t="shared" si="204"/>
        <v>30.6</v>
      </c>
      <c r="E2230">
        <f>VLOOKUP(D2230,'Peak Combiner'!$A$5:$D$4980,4,FALSE)</f>
        <v>30.6</v>
      </c>
      <c r="F2230">
        <f>IFERROR(VLOOKUP(D2230,rt_comb!$A:$B,2,FALSE),D2230)</f>
        <v>30.6</v>
      </c>
      <c r="G2230">
        <v>1530204</v>
      </c>
      <c r="H2230">
        <f>SUMIFS($G:$G,$E:$E,18.51,'RAW2'!$A:$A,'RAW2'!A2230)</f>
        <v>28636314</v>
      </c>
      <c r="I2230" s="1" t="str">
        <f>VLOOKUP(A2230,'volatile collection data'!$G$6:$H$69,2,FALSE)</f>
        <v>E</v>
      </c>
      <c r="J2230" s="1">
        <f>VLOOKUP(A2230,'volatile collection data'!$G$6:$I$69,3,FALSE)</f>
        <v>2</v>
      </c>
      <c r="K2230" s="1" t="str">
        <f>VLOOKUP(A2230,'volatile collection data'!$G$6:$N$69,8,FALSE)</f>
        <v>28A</v>
      </c>
      <c r="L2230" s="1">
        <f>VLOOKUP(A2230,'volatile collection data'!$G$6:$J$69,4,FALSE)</f>
        <v>5.38</v>
      </c>
      <c r="M2230" s="1">
        <f>VLOOKUP($A2230,'volatile collection data'!$G$6:$M$69,6,FALSE)</f>
        <v>14</v>
      </c>
      <c r="N2230" s="1">
        <f>VLOOKUP($A2230,'volatile collection data'!$G$6:$M$69,7,FALSE)</f>
        <v>5.38</v>
      </c>
      <c r="O2230" s="1">
        <f>VLOOKUP(A2230,'volatile collection data'!$G$6:$K$69,5,FALSE)</f>
        <v>1</v>
      </c>
      <c r="P2230" s="1" t="str">
        <f t="shared" si="207"/>
        <v>2E</v>
      </c>
      <c r="Q2230">
        <f t="shared" si="205"/>
        <v>4.9661512881159414E-2</v>
      </c>
      <c r="R2230" t="str">
        <f t="shared" si="208"/>
        <v>28A_1-E&amp;5.38%5.38@14</v>
      </c>
      <c r="S2230" t="str">
        <f t="shared" si="209"/>
        <v>2E-28A-VCS-Loc-22</v>
      </c>
      <c r="T2230" t="str">
        <f>IFERROR(IF(VLOOKUP(S2230,Bad!$A:$A,1,FALSE)='RAW2'!S2230,"yes","no"),"no")</f>
        <v>yes</v>
      </c>
      <c r="U2230" t="str">
        <f>IFERROR(VLOOKUP(F2230,compounds!$A:$B,2,FALSE),"")</f>
        <v/>
      </c>
      <c r="V2230" t="str">
        <f>VLOOKUP(B2230,'volatile collection data'!$O:$P,2,FALSE)</f>
        <v>02.may.22 28</v>
      </c>
    </row>
    <row r="2231" spans="1:22" x14ac:dyDescent="0.2">
      <c r="A2231" t="s">
        <v>366</v>
      </c>
      <c r="B2231" s="1" t="str">
        <f t="shared" si="206"/>
        <v>2E</v>
      </c>
      <c r="C2231">
        <v>30.742000000000001</v>
      </c>
      <c r="D2231">
        <f t="shared" si="204"/>
        <v>30.74</v>
      </c>
      <c r="E2231">
        <f>VLOOKUP(D2231,'Peak Combiner'!$A$5:$D$4980,4,FALSE)</f>
        <v>30.74</v>
      </c>
      <c r="F2231">
        <f>IFERROR(VLOOKUP(D2231,rt_comb!$A:$B,2,FALSE),D2231)</f>
        <v>30.74</v>
      </c>
      <c r="G2231">
        <v>1803332</v>
      </c>
      <c r="H2231">
        <f>SUMIFS($G:$G,$E:$E,18.51,'RAW2'!$A:$A,'RAW2'!A2231)</f>
        <v>28636314</v>
      </c>
      <c r="I2231" s="1" t="str">
        <f>VLOOKUP(A2231,'volatile collection data'!$G$6:$H$69,2,FALSE)</f>
        <v>E</v>
      </c>
      <c r="J2231" s="1">
        <f>VLOOKUP(A2231,'volatile collection data'!$G$6:$I$69,3,FALSE)</f>
        <v>2</v>
      </c>
      <c r="K2231" s="1" t="str">
        <f>VLOOKUP(A2231,'volatile collection data'!$G$6:$N$69,8,FALSE)</f>
        <v>28A</v>
      </c>
      <c r="L2231" s="1">
        <f>VLOOKUP(A2231,'volatile collection data'!$G$6:$J$69,4,FALSE)</f>
        <v>5.38</v>
      </c>
      <c r="M2231" s="1">
        <f>VLOOKUP($A2231,'volatile collection data'!$G$6:$M$69,6,FALSE)</f>
        <v>14</v>
      </c>
      <c r="N2231" s="1">
        <f>VLOOKUP($A2231,'volatile collection data'!$G$6:$M$69,7,FALSE)</f>
        <v>5.38</v>
      </c>
      <c r="O2231" s="1">
        <f>VLOOKUP(A2231,'volatile collection data'!$G$6:$K$69,5,FALSE)</f>
        <v>1</v>
      </c>
      <c r="P2231" s="1" t="str">
        <f t="shared" si="207"/>
        <v>2E</v>
      </c>
      <c r="Q2231">
        <f t="shared" si="205"/>
        <v>5.8525657590103648E-2</v>
      </c>
      <c r="R2231" t="str">
        <f t="shared" si="208"/>
        <v>28A_1-E&amp;5.38%5.38@14</v>
      </c>
      <c r="S2231" t="str">
        <f t="shared" si="209"/>
        <v>2E-28A-VCS-Loc-22</v>
      </c>
      <c r="T2231" t="str">
        <f>IFERROR(IF(VLOOKUP(S2231,Bad!$A:$A,1,FALSE)='RAW2'!S2231,"yes","no"),"no")</f>
        <v>yes</v>
      </c>
      <c r="U2231" t="str">
        <f>IFERROR(VLOOKUP(F2231,compounds!$A:$B,2,FALSE),"")</f>
        <v/>
      </c>
      <c r="V2231" t="str">
        <f>VLOOKUP(B2231,'volatile collection data'!$O:$P,2,FALSE)</f>
        <v>02.may.22 28</v>
      </c>
    </row>
    <row r="2232" spans="1:22" x14ac:dyDescent="0.2">
      <c r="A2232" t="s">
        <v>366</v>
      </c>
      <c r="B2232" s="1" t="str">
        <f t="shared" si="206"/>
        <v>2E</v>
      </c>
      <c r="C2232">
        <v>30.937000000000001</v>
      </c>
      <c r="D2232">
        <f t="shared" si="204"/>
        <v>30.94</v>
      </c>
      <c r="E2232">
        <f>VLOOKUP(D2232,'Peak Combiner'!$A$5:$D$4980,4,FALSE)</f>
        <v>30.94</v>
      </c>
      <c r="F2232">
        <f>IFERROR(VLOOKUP(D2232,rt_comb!$A:$B,2,FALSE),D2232)</f>
        <v>30.94</v>
      </c>
      <c r="G2232">
        <v>20482213</v>
      </c>
      <c r="H2232">
        <f>SUMIFS($G:$G,$E:$E,18.51,'RAW2'!$A:$A,'RAW2'!A2232)</f>
        <v>28636314</v>
      </c>
      <c r="I2232" s="1" t="str">
        <f>VLOOKUP(A2232,'volatile collection data'!$G$6:$H$69,2,FALSE)</f>
        <v>E</v>
      </c>
      <c r="J2232" s="1">
        <f>VLOOKUP(A2232,'volatile collection data'!$G$6:$I$69,3,FALSE)</f>
        <v>2</v>
      </c>
      <c r="K2232" s="1" t="str">
        <f>VLOOKUP(A2232,'volatile collection data'!$G$6:$N$69,8,FALSE)</f>
        <v>28A</v>
      </c>
      <c r="L2232" s="1">
        <f>VLOOKUP(A2232,'volatile collection data'!$G$6:$J$69,4,FALSE)</f>
        <v>5.38</v>
      </c>
      <c r="M2232" s="1">
        <f>VLOOKUP($A2232,'volatile collection data'!$G$6:$M$69,6,FALSE)</f>
        <v>14</v>
      </c>
      <c r="N2232" s="1">
        <f>VLOOKUP($A2232,'volatile collection data'!$G$6:$M$69,7,FALSE)</f>
        <v>5.38</v>
      </c>
      <c r="O2232" s="1">
        <f>VLOOKUP(A2232,'volatile collection data'!$G$6:$K$69,5,FALSE)</f>
        <v>1</v>
      </c>
      <c r="P2232" s="1" t="str">
        <f t="shared" si="207"/>
        <v>2E</v>
      </c>
      <c r="Q2232">
        <f t="shared" si="205"/>
        <v>0.6647333850481052</v>
      </c>
      <c r="R2232" t="str">
        <f t="shared" si="208"/>
        <v>28A_1-E&amp;5.38%5.38@14</v>
      </c>
      <c r="S2232" t="str">
        <f t="shared" si="209"/>
        <v>2E-28A-VCS-Loc-22</v>
      </c>
      <c r="T2232" t="str">
        <f>IFERROR(IF(VLOOKUP(S2232,Bad!$A:$A,1,FALSE)='RAW2'!S2232,"yes","no"),"no")</f>
        <v>yes</v>
      </c>
      <c r="U2232" t="str">
        <f>IFERROR(VLOOKUP(F2232,compounds!$A:$B,2,FALSE),"")</f>
        <v/>
      </c>
      <c r="V2232" t="str">
        <f>VLOOKUP(B2232,'volatile collection data'!$O:$P,2,FALSE)</f>
        <v>02.may.22 28</v>
      </c>
    </row>
    <row r="2233" spans="1:22" x14ac:dyDescent="0.2">
      <c r="A2233" t="s">
        <v>366</v>
      </c>
      <c r="B2233" s="1" t="str">
        <f t="shared" si="206"/>
        <v>2E</v>
      </c>
      <c r="C2233">
        <v>31.154</v>
      </c>
      <c r="D2233">
        <f t="shared" si="204"/>
        <v>31.15</v>
      </c>
      <c r="E2233">
        <f>VLOOKUP(D2233,'Peak Combiner'!$A$5:$D$4980,4,FALSE)</f>
        <v>31.15</v>
      </c>
      <c r="F2233">
        <f>IFERROR(VLOOKUP(D2233,rt_comb!$A:$B,2,FALSE),D2233)</f>
        <v>31.15</v>
      </c>
      <c r="G2233">
        <v>2336920</v>
      </c>
      <c r="H2233">
        <f>SUMIFS($G:$G,$E:$E,18.51,'RAW2'!$A:$A,'RAW2'!A2233)</f>
        <v>28636314</v>
      </c>
      <c r="I2233" s="1" t="str">
        <f>VLOOKUP(A2233,'volatile collection data'!$G$6:$H$69,2,FALSE)</f>
        <v>E</v>
      </c>
      <c r="J2233" s="1">
        <f>VLOOKUP(A2233,'volatile collection data'!$G$6:$I$69,3,FALSE)</f>
        <v>2</v>
      </c>
      <c r="K2233" s="1" t="str">
        <f>VLOOKUP(A2233,'volatile collection data'!$G$6:$N$69,8,FALSE)</f>
        <v>28A</v>
      </c>
      <c r="L2233" s="1">
        <f>VLOOKUP(A2233,'volatile collection data'!$G$6:$J$69,4,FALSE)</f>
        <v>5.38</v>
      </c>
      <c r="M2233" s="1">
        <f>VLOOKUP($A2233,'volatile collection data'!$G$6:$M$69,6,FALSE)</f>
        <v>14</v>
      </c>
      <c r="N2233" s="1">
        <f>VLOOKUP($A2233,'volatile collection data'!$G$6:$M$69,7,FALSE)</f>
        <v>5.38</v>
      </c>
      <c r="O2233" s="1">
        <f>VLOOKUP(A2233,'volatile collection data'!$G$6:$K$69,5,FALSE)</f>
        <v>1</v>
      </c>
      <c r="P2233" s="1" t="str">
        <f t="shared" si="207"/>
        <v>2E</v>
      </c>
      <c r="Q2233">
        <f t="shared" si="205"/>
        <v>7.5842817482008315E-2</v>
      </c>
      <c r="R2233" t="str">
        <f t="shared" si="208"/>
        <v>28A_1-E&amp;5.38%5.38@14</v>
      </c>
      <c r="S2233" t="str">
        <f t="shared" si="209"/>
        <v>2E-28A-VCS-Loc-22</v>
      </c>
      <c r="T2233" t="str">
        <f>IFERROR(IF(VLOOKUP(S2233,Bad!$A:$A,1,FALSE)='RAW2'!S2233,"yes","no"),"no")</f>
        <v>yes</v>
      </c>
      <c r="U2233" t="str">
        <f>IFERROR(VLOOKUP(F2233,compounds!$A:$B,2,FALSE),"")</f>
        <v/>
      </c>
      <c r="V2233" t="str">
        <f>VLOOKUP(B2233,'volatile collection data'!$O:$P,2,FALSE)</f>
        <v>02.may.22 28</v>
      </c>
    </row>
    <row r="2234" spans="1:22" x14ac:dyDescent="0.2">
      <c r="A2234" t="s">
        <v>366</v>
      </c>
      <c r="B2234" s="1" t="str">
        <f t="shared" si="206"/>
        <v>2E</v>
      </c>
      <c r="C2234">
        <v>31.244</v>
      </c>
      <c r="D2234">
        <f t="shared" si="204"/>
        <v>31.24</v>
      </c>
      <c r="E2234">
        <f>VLOOKUP(D2234,'Peak Combiner'!$A$5:$D$4980,4,FALSE)</f>
        <v>31.24</v>
      </c>
      <c r="F2234">
        <f>IFERROR(VLOOKUP(D2234,rt_comb!$A:$B,2,FALSE),D2234)</f>
        <v>31.24</v>
      </c>
      <c r="G2234">
        <v>3632653</v>
      </c>
      <c r="H2234">
        <f>SUMIFS($G:$G,$E:$E,18.51,'RAW2'!$A:$A,'RAW2'!A2234)</f>
        <v>28636314</v>
      </c>
      <c r="I2234" s="1" t="str">
        <f>VLOOKUP(A2234,'volatile collection data'!$G$6:$H$69,2,FALSE)</f>
        <v>E</v>
      </c>
      <c r="J2234" s="1">
        <f>VLOOKUP(A2234,'volatile collection data'!$G$6:$I$69,3,FALSE)</f>
        <v>2</v>
      </c>
      <c r="K2234" s="1" t="str">
        <f>VLOOKUP(A2234,'volatile collection data'!$G$6:$N$69,8,FALSE)</f>
        <v>28A</v>
      </c>
      <c r="L2234" s="1">
        <f>VLOOKUP(A2234,'volatile collection data'!$G$6:$J$69,4,FALSE)</f>
        <v>5.38</v>
      </c>
      <c r="M2234" s="1">
        <f>VLOOKUP($A2234,'volatile collection data'!$G$6:$M$69,6,FALSE)</f>
        <v>14</v>
      </c>
      <c r="N2234" s="1">
        <f>VLOOKUP($A2234,'volatile collection data'!$G$6:$M$69,7,FALSE)</f>
        <v>5.38</v>
      </c>
      <c r="O2234" s="1">
        <f>VLOOKUP(A2234,'volatile collection data'!$G$6:$K$69,5,FALSE)</f>
        <v>1</v>
      </c>
      <c r="P2234" s="1" t="str">
        <f t="shared" si="207"/>
        <v>2E</v>
      </c>
      <c r="Q2234">
        <f t="shared" si="205"/>
        <v>0.11789476681036148</v>
      </c>
      <c r="R2234" t="str">
        <f t="shared" si="208"/>
        <v>28A_1-E&amp;5.38%5.38@14</v>
      </c>
      <c r="S2234" t="str">
        <f t="shared" si="209"/>
        <v>2E-28A-VCS-Loc-22</v>
      </c>
      <c r="T2234" t="str">
        <f>IFERROR(IF(VLOOKUP(S2234,Bad!$A:$A,1,FALSE)='RAW2'!S2234,"yes","no"),"no")</f>
        <v>yes</v>
      </c>
      <c r="U2234" t="str">
        <f>IFERROR(VLOOKUP(F2234,compounds!$A:$B,2,FALSE),"")</f>
        <v/>
      </c>
      <c r="V2234" t="str">
        <f>VLOOKUP(B2234,'volatile collection data'!$O:$P,2,FALSE)</f>
        <v>02.may.22 28</v>
      </c>
    </row>
    <row r="2235" spans="1:22" x14ac:dyDescent="0.2">
      <c r="A2235" t="s">
        <v>366</v>
      </c>
      <c r="B2235" s="1" t="str">
        <f t="shared" si="206"/>
        <v>2E</v>
      </c>
      <c r="C2235">
        <v>31.405000000000001</v>
      </c>
      <c r="D2235">
        <f t="shared" si="204"/>
        <v>31.41</v>
      </c>
      <c r="E2235">
        <f>VLOOKUP(D2235,'Peak Combiner'!$A$5:$D$4980,4,FALSE)</f>
        <v>31.41</v>
      </c>
      <c r="F2235">
        <f>IFERROR(VLOOKUP(D2235,rt_comb!$A:$B,2,FALSE),D2235)</f>
        <v>31.41</v>
      </c>
      <c r="G2235">
        <v>4086567</v>
      </c>
      <c r="H2235">
        <f>SUMIFS($G:$G,$E:$E,18.51,'RAW2'!$A:$A,'RAW2'!A2235)</f>
        <v>28636314</v>
      </c>
      <c r="I2235" s="1" t="str">
        <f>VLOOKUP(A2235,'volatile collection data'!$G$6:$H$69,2,FALSE)</f>
        <v>E</v>
      </c>
      <c r="J2235" s="1">
        <f>VLOOKUP(A2235,'volatile collection data'!$G$6:$I$69,3,FALSE)</f>
        <v>2</v>
      </c>
      <c r="K2235" s="1" t="str">
        <f>VLOOKUP(A2235,'volatile collection data'!$G$6:$N$69,8,FALSE)</f>
        <v>28A</v>
      </c>
      <c r="L2235" s="1">
        <f>VLOOKUP(A2235,'volatile collection data'!$G$6:$J$69,4,FALSE)</f>
        <v>5.38</v>
      </c>
      <c r="M2235" s="1">
        <f>VLOOKUP($A2235,'volatile collection data'!$G$6:$M$69,6,FALSE)</f>
        <v>14</v>
      </c>
      <c r="N2235" s="1">
        <f>VLOOKUP($A2235,'volatile collection data'!$G$6:$M$69,7,FALSE)</f>
        <v>5.38</v>
      </c>
      <c r="O2235" s="1">
        <f>VLOOKUP(A2235,'volatile collection data'!$G$6:$K$69,5,FALSE)</f>
        <v>1</v>
      </c>
      <c r="P2235" s="1" t="str">
        <f t="shared" si="207"/>
        <v>2E</v>
      </c>
      <c r="Q2235">
        <f t="shared" si="205"/>
        <v>0.1326261725300816</v>
      </c>
      <c r="R2235" t="str">
        <f t="shared" si="208"/>
        <v>28A_1-E&amp;5.38%5.38@14</v>
      </c>
      <c r="S2235" t="str">
        <f t="shared" si="209"/>
        <v>2E-28A-VCS-Loc-22</v>
      </c>
      <c r="T2235" t="str">
        <f>IFERROR(IF(VLOOKUP(S2235,Bad!$A:$A,1,FALSE)='RAW2'!S2235,"yes","no"),"no")</f>
        <v>yes</v>
      </c>
      <c r="U2235" t="str">
        <f>IFERROR(VLOOKUP(F2235,compounds!$A:$B,2,FALSE),"")</f>
        <v/>
      </c>
      <c r="V2235" t="str">
        <f>VLOOKUP(B2235,'volatile collection data'!$O:$P,2,FALSE)</f>
        <v>02.may.22 28</v>
      </c>
    </row>
    <row r="2236" spans="1:22" x14ac:dyDescent="0.2">
      <c r="A2236" t="s">
        <v>366</v>
      </c>
      <c r="B2236" s="1" t="str">
        <f t="shared" si="206"/>
        <v>2E</v>
      </c>
      <c r="C2236">
        <v>31.739000000000001</v>
      </c>
      <c r="D2236">
        <f t="shared" si="204"/>
        <v>31.74</v>
      </c>
      <c r="E2236">
        <f>VLOOKUP(D2236,'Peak Combiner'!$A$5:$D$4980,4,FALSE)</f>
        <v>31.73</v>
      </c>
      <c r="F2236">
        <f>IFERROR(VLOOKUP(D2236,rt_comb!$A:$B,2,FALSE),D2236)</f>
        <v>31.74</v>
      </c>
      <c r="G2236">
        <v>2631081</v>
      </c>
      <c r="H2236">
        <f>SUMIFS($G:$G,$E:$E,18.51,'RAW2'!$A:$A,'RAW2'!A2236)</f>
        <v>28636314</v>
      </c>
      <c r="I2236" s="1" t="str">
        <f>VLOOKUP(A2236,'volatile collection data'!$G$6:$H$69,2,FALSE)</f>
        <v>E</v>
      </c>
      <c r="J2236" s="1">
        <f>VLOOKUP(A2236,'volatile collection data'!$G$6:$I$69,3,FALSE)</f>
        <v>2</v>
      </c>
      <c r="K2236" s="1" t="str">
        <f>VLOOKUP(A2236,'volatile collection data'!$G$6:$N$69,8,FALSE)</f>
        <v>28A</v>
      </c>
      <c r="L2236" s="1">
        <f>VLOOKUP(A2236,'volatile collection data'!$G$6:$J$69,4,FALSE)</f>
        <v>5.38</v>
      </c>
      <c r="M2236" s="1">
        <f>VLOOKUP($A2236,'volatile collection data'!$G$6:$M$69,6,FALSE)</f>
        <v>14</v>
      </c>
      <c r="N2236" s="1">
        <f>VLOOKUP($A2236,'volatile collection data'!$G$6:$M$69,7,FALSE)</f>
        <v>5.38</v>
      </c>
      <c r="O2236" s="1">
        <f>VLOOKUP(A2236,'volatile collection data'!$G$6:$K$69,5,FALSE)</f>
        <v>1</v>
      </c>
      <c r="P2236" s="1" t="str">
        <f t="shared" si="207"/>
        <v>2E</v>
      </c>
      <c r="Q2236">
        <f t="shared" si="205"/>
        <v>8.5389570915298738E-2</v>
      </c>
      <c r="R2236" t="str">
        <f t="shared" si="208"/>
        <v>28A_1-E&amp;5.38%5.38@14</v>
      </c>
      <c r="S2236" t="str">
        <f t="shared" si="209"/>
        <v>2E-28A-VCS-Loc-22</v>
      </c>
      <c r="T2236" t="str">
        <f>IFERROR(IF(VLOOKUP(S2236,Bad!$A:$A,1,FALSE)='RAW2'!S2236,"yes","no"),"no")</f>
        <v>yes</v>
      </c>
      <c r="U2236" t="str">
        <f>IFERROR(VLOOKUP(F2236,compounds!$A:$B,2,FALSE),"")</f>
        <v/>
      </c>
      <c r="V2236" t="str">
        <f>VLOOKUP(B2236,'volatile collection data'!$O:$P,2,FALSE)</f>
        <v>02.may.22 28</v>
      </c>
    </row>
    <row r="2237" spans="1:22" x14ac:dyDescent="0.2">
      <c r="A2237" t="s">
        <v>366</v>
      </c>
      <c r="B2237" s="1" t="str">
        <f t="shared" si="206"/>
        <v>2E</v>
      </c>
      <c r="C2237">
        <v>32.387999999999998</v>
      </c>
      <c r="D2237">
        <f t="shared" si="204"/>
        <v>32.39</v>
      </c>
      <c r="E2237">
        <f>VLOOKUP(D2237,'Peak Combiner'!$A$5:$D$4980,4,FALSE)</f>
        <v>32.39</v>
      </c>
      <c r="F2237">
        <f>IFERROR(VLOOKUP(D2237,rt_comb!$A:$B,2,FALSE),D2237)</f>
        <v>32.39</v>
      </c>
      <c r="G2237">
        <v>2300010</v>
      </c>
      <c r="H2237">
        <f>SUMIFS($G:$G,$E:$E,18.51,'RAW2'!$A:$A,'RAW2'!A2237)</f>
        <v>28636314</v>
      </c>
      <c r="I2237" s="1" t="str">
        <f>VLOOKUP(A2237,'volatile collection data'!$G$6:$H$69,2,FALSE)</f>
        <v>E</v>
      </c>
      <c r="J2237" s="1">
        <f>VLOOKUP(A2237,'volatile collection data'!$G$6:$I$69,3,FALSE)</f>
        <v>2</v>
      </c>
      <c r="K2237" s="1" t="str">
        <f>VLOOKUP(A2237,'volatile collection data'!$G$6:$N$69,8,FALSE)</f>
        <v>28A</v>
      </c>
      <c r="L2237" s="1">
        <f>VLOOKUP(A2237,'volatile collection data'!$G$6:$J$69,4,FALSE)</f>
        <v>5.38</v>
      </c>
      <c r="M2237" s="1">
        <f>VLOOKUP($A2237,'volatile collection data'!$G$6:$M$69,6,FALSE)</f>
        <v>14</v>
      </c>
      <c r="N2237" s="1">
        <f>VLOOKUP($A2237,'volatile collection data'!$G$6:$M$69,7,FALSE)</f>
        <v>5.38</v>
      </c>
      <c r="O2237" s="1">
        <f>VLOOKUP(A2237,'volatile collection data'!$G$6:$K$69,5,FALSE)</f>
        <v>1</v>
      </c>
      <c r="P2237" s="1" t="str">
        <f t="shared" si="207"/>
        <v>2E</v>
      </c>
      <c r="Q2237">
        <f t="shared" si="205"/>
        <v>7.4644933774709418E-2</v>
      </c>
      <c r="R2237" t="str">
        <f t="shared" si="208"/>
        <v>28A_1-E&amp;5.38%5.38@14</v>
      </c>
      <c r="S2237" t="str">
        <f t="shared" si="209"/>
        <v>2E-28A-VCS-Loc-22</v>
      </c>
      <c r="T2237" t="str">
        <f>IFERROR(IF(VLOOKUP(S2237,Bad!$A:$A,1,FALSE)='RAW2'!S2237,"yes","no"),"no")</f>
        <v>yes</v>
      </c>
      <c r="U2237" t="str">
        <f>IFERROR(VLOOKUP(F2237,compounds!$A:$B,2,FALSE),"")</f>
        <v/>
      </c>
      <c r="V2237" t="str">
        <f>VLOOKUP(B2237,'volatile collection data'!$O:$P,2,FALSE)</f>
        <v>02.may.22 28</v>
      </c>
    </row>
    <row r="2238" spans="1:22" x14ac:dyDescent="0.2">
      <c r="A2238" t="s">
        <v>366</v>
      </c>
      <c r="B2238" s="1" t="str">
        <f t="shared" si="206"/>
        <v>2E</v>
      </c>
      <c r="C2238">
        <v>33.014000000000003</v>
      </c>
      <c r="D2238">
        <f t="shared" ref="D2238:D2301" si="210">ROUND(C2238,2)</f>
        <v>33.01</v>
      </c>
      <c r="E2238">
        <f>VLOOKUP(D2238,'Peak Combiner'!$A$5:$D$4980,4,FALSE)</f>
        <v>33.01</v>
      </c>
      <c r="F2238">
        <f>IFERROR(VLOOKUP(D2238,rt_comb!$A:$B,2,FALSE),D2238)</f>
        <v>33.01</v>
      </c>
      <c r="G2238">
        <v>1029386</v>
      </c>
      <c r="H2238">
        <f>SUMIFS($G:$G,$E:$E,18.51,'RAW2'!$A:$A,'RAW2'!A2238)</f>
        <v>28636314</v>
      </c>
      <c r="I2238" s="1" t="str">
        <f>VLOOKUP(A2238,'volatile collection data'!$G$6:$H$69,2,FALSE)</f>
        <v>E</v>
      </c>
      <c r="J2238" s="1">
        <f>VLOOKUP(A2238,'volatile collection data'!$G$6:$I$69,3,FALSE)</f>
        <v>2</v>
      </c>
      <c r="K2238" s="1" t="str">
        <f>VLOOKUP(A2238,'volatile collection data'!$G$6:$N$69,8,FALSE)</f>
        <v>28A</v>
      </c>
      <c r="L2238" s="1">
        <f>VLOOKUP(A2238,'volatile collection data'!$G$6:$J$69,4,FALSE)</f>
        <v>5.38</v>
      </c>
      <c r="M2238" s="1">
        <f>VLOOKUP($A2238,'volatile collection data'!$G$6:$M$69,6,FALSE)</f>
        <v>14</v>
      </c>
      <c r="N2238" s="1">
        <f>VLOOKUP($A2238,'volatile collection data'!$G$6:$M$69,7,FALSE)</f>
        <v>5.38</v>
      </c>
      <c r="O2238" s="1">
        <f>VLOOKUP(A2238,'volatile collection data'!$G$6:$K$69,5,FALSE)</f>
        <v>1</v>
      </c>
      <c r="P2238" s="1" t="str">
        <f t="shared" si="207"/>
        <v>2E</v>
      </c>
      <c r="Q2238">
        <f t="shared" ref="Q2238:Q2301" si="211">IFERROR((30/H2238*G2238)/L2238/6,0)</f>
        <v>3.3407876399934359E-2</v>
      </c>
      <c r="R2238" t="str">
        <f t="shared" si="208"/>
        <v>28A_1-E&amp;5.38%5.38@14</v>
      </c>
      <c r="S2238" t="str">
        <f t="shared" si="209"/>
        <v>2E-28A-VCS-Loc-22</v>
      </c>
      <c r="T2238" t="str">
        <f>IFERROR(IF(VLOOKUP(S2238,Bad!$A:$A,1,FALSE)='RAW2'!S2238,"yes","no"),"no")</f>
        <v>yes</v>
      </c>
      <c r="U2238" t="str">
        <f>IFERROR(VLOOKUP(F2238,compounds!$A:$B,2,FALSE),"")</f>
        <v/>
      </c>
      <c r="V2238" t="str">
        <f>VLOOKUP(B2238,'volatile collection data'!$O:$P,2,FALSE)</f>
        <v>02.may.22 28</v>
      </c>
    </row>
    <row r="2239" spans="1:22" x14ac:dyDescent="0.2">
      <c r="A2239" t="s">
        <v>366</v>
      </c>
      <c r="B2239" s="1" t="str">
        <f t="shared" si="206"/>
        <v>2E</v>
      </c>
      <c r="C2239">
        <v>34.417000000000002</v>
      </c>
      <c r="D2239">
        <f t="shared" si="210"/>
        <v>34.42</v>
      </c>
      <c r="E2239">
        <f>VLOOKUP(D2239,'Peak Combiner'!$A$5:$D$4980,4,FALSE)</f>
        <v>34.42</v>
      </c>
      <c r="F2239">
        <f>IFERROR(VLOOKUP(D2239,rt_comb!$A:$B,2,FALSE),D2239)</f>
        <v>34.42</v>
      </c>
      <c r="G2239">
        <v>1234490</v>
      </c>
      <c r="H2239">
        <f>SUMIFS($G:$G,$E:$E,18.51,'RAW2'!$A:$A,'RAW2'!A2239)</f>
        <v>28636314</v>
      </c>
      <c r="I2239" s="1" t="str">
        <f>VLOOKUP(A2239,'volatile collection data'!$G$6:$H$69,2,FALSE)</f>
        <v>E</v>
      </c>
      <c r="J2239" s="1">
        <f>VLOOKUP(A2239,'volatile collection data'!$G$6:$I$69,3,FALSE)</f>
        <v>2</v>
      </c>
      <c r="K2239" s="1" t="str">
        <f>VLOOKUP(A2239,'volatile collection data'!$G$6:$N$69,8,FALSE)</f>
        <v>28A</v>
      </c>
      <c r="L2239" s="1">
        <f>VLOOKUP(A2239,'volatile collection data'!$G$6:$J$69,4,FALSE)</f>
        <v>5.38</v>
      </c>
      <c r="M2239" s="1">
        <f>VLOOKUP($A2239,'volatile collection data'!$G$6:$M$69,6,FALSE)</f>
        <v>14</v>
      </c>
      <c r="N2239" s="1">
        <f>VLOOKUP($A2239,'volatile collection data'!$G$6:$M$69,7,FALSE)</f>
        <v>5.38</v>
      </c>
      <c r="O2239" s="1">
        <f>VLOOKUP(A2239,'volatile collection data'!$G$6:$K$69,5,FALSE)</f>
        <v>1</v>
      </c>
      <c r="P2239" s="1" t="str">
        <f t="shared" si="207"/>
        <v>2E</v>
      </c>
      <c r="Q2239">
        <f t="shared" si="211"/>
        <v>4.0064358109547803E-2</v>
      </c>
      <c r="R2239" t="str">
        <f t="shared" si="208"/>
        <v>28A_1-E&amp;5.38%5.38@14</v>
      </c>
      <c r="S2239" t="str">
        <f t="shared" si="209"/>
        <v>2E-28A-VCS-Loc-22</v>
      </c>
      <c r="T2239" t="str">
        <f>IFERROR(IF(VLOOKUP(S2239,Bad!$A:$A,1,FALSE)='RAW2'!S2239,"yes","no"),"no")</f>
        <v>yes</v>
      </c>
      <c r="U2239" t="str">
        <f>IFERROR(VLOOKUP(F2239,compounds!$A:$B,2,FALSE),"")</f>
        <v/>
      </c>
      <c r="V2239" t="str">
        <f>VLOOKUP(B2239,'volatile collection data'!$O:$P,2,FALSE)</f>
        <v>02.may.22 28</v>
      </c>
    </row>
    <row r="2240" spans="1:22" x14ac:dyDescent="0.2">
      <c r="A2240" t="s">
        <v>366</v>
      </c>
      <c r="B2240" s="1" t="str">
        <f t="shared" si="206"/>
        <v>2E</v>
      </c>
      <c r="C2240">
        <v>34.936</v>
      </c>
      <c r="D2240">
        <f t="shared" si="210"/>
        <v>34.94</v>
      </c>
      <c r="E2240">
        <f>VLOOKUP(D2240,'Peak Combiner'!$A$5:$D$4980,4,FALSE)</f>
        <v>34.86</v>
      </c>
      <c r="F2240">
        <f>IFERROR(VLOOKUP(D2240,rt_comb!$A:$B,2,FALSE),D2240)</f>
        <v>34.94</v>
      </c>
      <c r="G2240">
        <v>2098732</v>
      </c>
      <c r="H2240">
        <f>SUMIFS($G:$G,$E:$E,18.51,'RAW2'!$A:$A,'RAW2'!A2240)</f>
        <v>28636314</v>
      </c>
      <c r="I2240" s="1" t="str">
        <f>VLOOKUP(A2240,'volatile collection data'!$G$6:$H$69,2,FALSE)</f>
        <v>E</v>
      </c>
      <c r="J2240" s="1">
        <f>VLOOKUP(A2240,'volatile collection data'!$G$6:$I$69,3,FALSE)</f>
        <v>2</v>
      </c>
      <c r="K2240" s="1" t="str">
        <f>VLOOKUP(A2240,'volatile collection data'!$G$6:$N$69,8,FALSE)</f>
        <v>28A</v>
      </c>
      <c r="L2240" s="1">
        <f>VLOOKUP(A2240,'volatile collection data'!$G$6:$J$69,4,FALSE)</f>
        <v>5.38</v>
      </c>
      <c r="M2240" s="1">
        <f>VLOOKUP($A2240,'volatile collection data'!$G$6:$M$69,6,FALSE)</f>
        <v>14</v>
      </c>
      <c r="N2240" s="1">
        <f>VLOOKUP($A2240,'volatile collection data'!$G$6:$M$69,7,FALSE)</f>
        <v>5.38</v>
      </c>
      <c r="O2240" s="1">
        <f>VLOOKUP(A2240,'volatile collection data'!$G$6:$K$69,5,FALSE)</f>
        <v>1</v>
      </c>
      <c r="P2240" s="1" t="str">
        <f t="shared" si="207"/>
        <v>2E</v>
      </c>
      <c r="Q2240">
        <f t="shared" si="211"/>
        <v>6.8112621749846058E-2</v>
      </c>
      <c r="R2240" t="str">
        <f t="shared" si="208"/>
        <v>28A_1-E&amp;5.38%5.38@14</v>
      </c>
      <c r="S2240" t="str">
        <f t="shared" si="209"/>
        <v>2E-28A-VCS-Loc-22</v>
      </c>
      <c r="T2240" t="str">
        <f>IFERROR(IF(VLOOKUP(S2240,Bad!$A:$A,1,FALSE)='RAW2'!S2240,"yes","no"),"no")</f>
        <v>yes</v>
      </c>
      <c r="U2240" t="str">
        <f>IFERROR(VLOOKUP(F2240,compounds!$A:$B,2,FALSE),"")</f>
        <v/>
      </c>
      <c r="V2240" t="str">
        <f>VLOOKUP(B2240,'volatile collection data'!$O:$P,2,FALSE)</f>
        <v>02.may.22 28</v>
      </c>
    </row>
    <row r="2241" spans="1:22" x14ac:dyDescent="0.2">
      <c r="A2241" t="s">
        <v>366</v>
      </c>
      <c r="B2241" s="1" t="str">
        <f t="shared" si="206"/>
        <v>2E</v>
      </c>
      <c r="C2241">
        <v>35.665999999999997</v>
      </c>
      <c r="D2241">
        <f t="shared" si="210"/>
        <v>35.67</v>
      </c>
      <c r="E2241">
        <f>VLOOKUP(D2241,'Peak Combiner'!$A$5:$D$4980,4,FALSE)</f>
        <v>35.67</v>
      </c>
      <c r="F2241">
        <f>IFERROR(VLOOKUP(D2241,rt_comb!$A:$B,2,FALSE),D2241)</f>
        <v>35.67</v>
      </c>
      <c r="G2241">
        <v>1153321</v>
      </c>
      <c r="H2241">
        <f>SUMIFS($G:$G,$E:$E,18.51,'RAW2'!$A:$A,'RAW2'!A2241)</f>
        <v>28636314</v>
      </c>
      <c r="I2241" s="1" t="str">
        <f>VLOOKUP(A2241,'volatile collection data'!$G$6:$H$69,2,FALSE)</f>
        <v>E</v>
      </c>
      <c r="J2241" s="1">
        <f>VLOOKUP(A2241,'volatile collection data'!$G$6:$I$69,3,FALSE)</f>
        <v>2</v>
      </c>
      <c r="K2241" s="1" t="str">
        <f>VLOOKUP(A2241,'volatile collection data'!$G$6:$N$69,8,FALSE)</f>
        <v>28A</v>
      </c>
      <c r="L2241" s="1">
        <f>VLOOKUP(A2241,'volatile collection data'!$G$6:$J$69,4,FALSE)</f>
        <v>5.38</v>
      </c>
      <c r="M2241" s="1">
        <f>VLOOKUP($A2241,'volatile collection data'!$G$6:$M$69,6,FALSE)</f>
        <v>14</v>
      </c>
      <c r="N2241" s="1">
        <f>VLOOKUP($A2241,'volatile collection data'!$G$6:$M$69,7,FALSE)</f>
        <v>5.38</v>
      </c>
      <c r="O2241" s="1">
        <f>VLOOKUP(A2241,'volatile collection data'!$G$6:$K$69,5,FALSE)</f>
        <v>1</v>
      </c>
      <c r="P2241" s="1" t="str">
        <f t="shared" si="207"/>
        <v>2E</v>
      </c>
      <c r="Q2241">
        <f t="shared" si="211"/>
        <v>3.7430084941361845E-2</v>
      </c>
      <c r="R2241" t="str">
        <f t="shared" si="208"/>
        <v>28A_1-E&amp;5.38%5.38@14</v>
      </c>
      <c r="S2241" t="str">
        <f t="shared" si="209"/>
        <v>2E-28A-VCS-Loc-22</v>
      </c>
      <c r="T2241" t="str">
        <f>IFERROR(IF(VLOOKUP(S2241,Bad!$A:$A,1,FALSE)='RAW2'!S2241,"yes","no"),"no")</f>
        <v>yes</v>
      </c>
      <c r="U2241" t="str">
        <f>IFERROR(VLOOKUP(F2241,compounds!$A:$B,2,FALSE),"")</f>
        <v/>
      </c>
      <c r="V2241" t="str">
        <f>VLOOKUP(B2241,'volatile collection data'!$O:$P,2,FALSE)</f>
        <v>02.may.22 28</v>
      </c>
    </row>
    <row r="2242" spans="1:22" x14ac:dyDescent="0.2">
      <c r="A2242" t="s">
        <v>366</v>
      </c>
      <c r="B2242" s="1" t="str">
        <f t="shared" si="206"/>
        <v>2E</v>
      </c>
      <c r="C2242">
        <v>36.110999999999997</v>
      </c>
      <c r="D2242">
        <f t="shared" si="210"/>
        <v>36.11</v>
      </c>
      <c r="E2242">
        <f>VLOOKUP(D2242,'Peak Combiner'!$A$5:$D$4980,4,FALSE)</f>
        <v>36.11</v>
      </c>
      <c r="F2242">
        <f>IFERROR(VLOOKUP(D2242,rt_comb!$A:$B,2,FALSE),D2242)</f>
        <v>36.11</v>
      </c>
      <c r="G2242">
        <v>1612553</v>
      </c>
      <c r="H2242">
        <f>SUMIFS($G:$G,$E:$E,18.51,'RAW2'!$A:$A,'RAW2'!A2242)</f>
        <v>28636314</v>
      </c>
      <c r="I2242" s="1" t="str">
        <f>VLOOKUP(A2242,'volatile collection data'!$G$6:$H$69,2,FALSE)</f>
        <v>E</v>
      </c>
      <c r="J2242" s="1">
        <f>VLOOKUP(A2242,'volatile collection data'!$G$6:$I$69,3,FALSE)</f>
        <v>2</v>
      </c>
      <c r="K2242" s="1" t="str">
        <f>VLOOKUP(A2242,'volatile collection data'!$G$6:$N$69,8,FALSE)</f>
        <v>28A</v>
      </c>
      <c r="L2242" s="1">
        <f>VLOOKUP(A2242,'volatile collection data'!$G$6:$J$69,4,FALSE)</f>
        <v>5.38</v>
      </c>
      <c r="M2242" s="1">
        <f>VLOOKUP($A2242,'volatile collection data'!$G$6:$M$69,6,FALSE)</f>
        <v>14</v>
      </c>
      <c r="N2242" s="1">
        <f>VLOOKUP($A2242,'volatile collection data'!$G$6:$M$69,7,FALSE)</f>
        <v>5.38</v>
      </c>
      <c r="O2242" s="1">
        <f>VLOOKUP(A2242,'volatile collection data'!$G$6:$K$69,5,FALSE)</f>
        <v>1</v>
      </c>
      <c r="P2242" s="1" t="str">
        <f t="shared" si="207"/>
        <v>2E</v>
      </c>
      <c r="Q2242">
        <f t="shared" si="211"/>
        <v>5.2334081979299653E-2</v>
      </c>
      <c r="R2242" t="str">
        <f t="shared" si="208"/>
        <v>28A_1-E&amp;5.38%5.38@14</v>
      </c>
      <c r="S2242" t="str">
        <f t="shared" si="209"/>
        <v>2E-28A-VCS-Loc-22</v>
      </c>
      <c r="T2242" t="str">
        <f>IFERROR(IF(VLOOKUP(S2242,Bad!$A:$A,1,FALSE)='RAW2'!S2242,"yes","no"),"no")</f>
        <v>yes</v>
      </c>
      <c r="U2242" t="str">
        <f>IFERROR(VLOOKUP(F2242,compounds!$A:$B,2,FALSE),"")</f>
        <v/>
      </c>
      <c r="V2242" t="str">
        <f>VLOOKUP(B2242,'volatile collection data'!$O:$P,2,FALSE)</f>
        <v>02.may.22 28</v>
      </c>
    </row>
    <row r="2243" spans="1:22" x14ac:dyDescent="0.2">
      <c r="A2243" t="s">
        <v>366</v>
      </c>
      <c r="B2243" s="1" t="str">
        <f t="shared" ref="B2243:B2306" si="212">LEFT(A2243,FIND("-",A2243)-1)</f>
        <v>2E</v>
      </c>
      <c r="C2243">
        <v>36.164000000000001</v>
      </c>
      <c r="D2243">
        <f t="shared" si="210"/>
        <v>36.159999999999997</v>
      </c>
      <c r="E2243">
        <f>VLOOKUP(D2243,'Peak Combiner'!$A$5:$D$4980,4,FALSE)</f>
        <v>36.11</v>
      </c>
      <c r="F2243">
        <f>IFERROR(VLOOKUP(D2243,rt_comb!$A:$B,2,FALSE),D2243)</f>
        <v>36.159999999999997</v>
      </c>
      <c r="G2243">
        <v>1661976</v>
      </c>
      <c r="H2243">
        <f>SUMIFS($G:$G,$E:$E,18.51,'RAW2'!$A:$A,'RAW2'!A2243)</f>
        <v>28636314</v>
      </c>
      <c r="I2243" s="1" t="str">
        <f>VLOOKUP(A2243,'volatile collection data'!$G$6:$H$69,2,FALSE)</f>
        <v>E</v>
      </c>
      <c r="J2243" s="1">
        <f>VLOOKUP(A2243,'volatile collection data'!$G$6:$I$69,3,FALSE)</f>
        <v>2</v>
      </c>
      <c r="K2243" s="1" t="str">
        <f>VLOOKUP(A2243,'volatile collection data'!$G$6:$N$69,8,FALSE)</f>
        <v>28A</v>
      </c>
      <c r="L2243" s="1">
        <f>VLOOKUP(A2243,'volatile collection data'!$G$6:$J$69,4,FALSE)</f>
        <v>5.38</v>
      </c>
      <c r="M2243" s="1">
        <f>VLOOKUP($A2243,'volatile collection data'!$G$6:$M$69,6,FALSE)</f>
        <v>14</v>
      </c>
      <c r="N2243" s="1">
        <f>VLOOKUP($A2243,'volatile collection data'!$G$6:$M$69,7,FALSE)</f>
        <v>5.38</v>
      </c>
      <c r="O2243" s="1">
        <f>VLOOKUP(A2243,'volatile collection data'!$G$6:$K$69,5,FALSE)</f>
        <v>1</v>
      </c>
      <c r="P2243" s="1" t="str">
        <f t="shared" ref="P2243:P2306" si="213">J2243&amp;I2243</f>
        <v>2E</v>
      </c>
      <c r="Q2243">
        <f t="shared" si="211"/>
        <v>5.3938064815003621E-2</v>
      </c>
      <c r="R2243" t="str">
        <f t="shared" ref="R2243:R2306" si="214">K2243&amp;"_"&amp;O2243&amp;"-"&amp;I2243&amp;"&amp;"&amp;L2243&amp;"%"&amp;N2243&amp;"@"&amp;M2243</f>
        <v>28A_1-E&amp;5.38%5.38@14</v>
      </c>
      <c r="S2243" t="str">
        <f t="shared" ref="S2243:S2306" si="215">A2243</f>
        <v>2E-28A-VCS-Loc-22</v>
      </c>
      <c r="T2243" t="str">
        <f>IFERROR(IF(VLOOKUP(S2243,Bad!$A:$A,1,FALSE)='RAW2'!S2243,"yes","no"),"no")</f>
        <v>yes</v>
      </c>
      <c r="U2243" t="str">
        <f>IFERROR(VLOOKUP(F2243,compounds!$A:$B,2,FALSE),"")</f>
        <v/>
      </c>
      <c r="V2243" t="str">
        <f>VLOOKUP(B2243,'volatile collection data'!$O:$P,2,FALSE)</f>
        <v>02.may.22 28</v>
      </c>
    </row>
    <row r="2244" spans="1:22" x14ac:dyDescent="0.2">
      <c r="A2244" t="s">
        <v>366</v>
      </c>
      <c r="B2244" s="1" t="str">
        <f t="shared" si="212"/>
        <v>2E</v>
      </c>
      <c r="C2244">
        <v>36.273000000000003</v>
      </c>
      <c r="D2244">
        <f t="shared" si="210"/>
        <v>36.270000000000003</v>
      </c>
      <c r="E2244">
        <f>VLOOKUP(D2244,'Peak Combiner'!$A$5:$D$4980,4,FALSE)</f>
        <v>36.270000000000003</v>
      </c>
      <c r="F2244">
        <f>IFERROR(VLOOKUP(D2244,rt_comb!$A:$B,2,FALSE),D2244)</f>
        <v>36.270000000000003</v>
      </c>
      <c r="G2244">
        <v>5476067</v>
      </c>
      <c r="H2244">
        <f>SUMIFS($G:$G,$E:$E,18.51,'RAW2'!$A:$A,'RAW2'!A2244)</f>
        <v>28636314</v>
      </c>
      <c r="I2244" s="1" t="str">
        <f>VLOOKUP(A2244,'volatile collection data'!$G$6:$H$69,2,FALSE)</f>
        <v>E</v>
      </c>
      <c r="J2244" s="1">
        <f>VLOOKUP(A2244,'volatile collection data'!$G$6:$I$69,3,FALSE)</f>
        <v>2</v>
      </c>
      <c r="K2244" s="1" t="str">
        <f>VLOOKUP(A2244,'volatile collection data'!$G$6:$N$69,8,FALSE)</f>
        <v>28A</v>
      </c>
      <c r="L2244" s="1">
        <f>VLOOKUP(A2244,'volatile collection data'!$G$6:$J$69,4,FALSE)</f>
        <v>5.38</v>
      </c>
      <c r="M2244" s="1">
        <f>VLOOKUP($A2244,'volatile collection data'!$G$6:$M$69,6,FALSE)</f>
        <v>14</v>
      </c>
      <c r="N2244" s="1">
        <f>VLOOKUP($A2244,'volatile collection data'!$G$6:$M$69,7,FALSE)</f>
        <v>5.38</v>
      </c>
      <c r="O2244" s="1">
        <f>VLOOKUP(A2244,'volatile collection data'!$G$6:$K$69,5,FALSE)</f>
        <v>1</v>
      </c>
      <c r="P2244" s="1" t="str">
        <f t="shared" si="213"/>
        <v>2E</v>
      </c>
      <c r="Q2244">
        <f t="shared" si="211"/>
        <v>0.17772125276014961</v>
      </c>
      <c r="R2244" t="str">
        <f t="shared" si="214"/>
        <v>28A_1-E&amp;5.38%5.38@14</v>
      </c>
      <c r="S2244" t="str">
        <f t="shared" si="215"/>
        <v>2E-28A-VCS-Loc-22</v>
      </c>
      <c r="T2244" t="str">
        <f>IFERROR(IF(VLOOKUP(S2244,Bad!$A:$A,1,FALSE)='RAW2'!S2244,"yes","no"),"no")</f>
        <v>yes</v>
      </c>
      <c r="U2244" t="str">
        <f>IFERROR(VLOOKUP(F2244,compounds!$A:$B,2,FALSE),"")</f>
        <v/>
      </c>
      <c r="V2244" t="str">
        <f>VLOOKUP(B2244,'volatile collection data'!$O:$P,2,FALSE)</f>
        <v>02.may.22 28</v>
      </c>
    </row>
    <row r="2245" spans="1:22" x14ac:dyDescent="0.2">
      <c r="A2245" t="s">
        <v>366</v>
      </c>
      <c r="B2245" s="1" t="str">
        <f t="shared" si="212"/>
        <v>2E</v>
      </c>
      <c r="C2245">
        <v>36.539000000000001</v>
      </c>
      <c r="D2245">
        <f t="shared" si="210"/>
        <v>36.54</v>
      </c>
      <c r="E2245">
        <f>VLOOKUP(D2245,'Peak Combiner'!$A$5:$D$4980,4,FALSE)</f>
        <v>36.54</v>
      </c>
      <c r="F2245">
        <f>IFERROR(VLOOKUP(D2245,rt_comb!$A:$B,2,FALSE),D2245)</f>
        <v>36.54</v>
      </c>
      <c r="G2245">
        <v>330238</v>
      </c>
      <c r="H2245">
        <f>SUMIFS($G:$G,$E:$E,18.51,'RAW2'!$A:$A,'RAW2'!A2245)</f>
        <v>28636314</v>
      </c>
      <c r="I2245" s="1" t="str">
        <f>VLOOKUP(A2245,'volatile collection data'!$G$6:$H$69,2,FALSE)</f>
        <v>E</v>
      </c>
      <c r="J2245" s="1">
        <f>VLOOKUP(A2245,'volatile collection data'!$G$6:$I$69,3,FALSE)</f>
        <v>2</v>
      </c>
      <c r="K2245" s="1" t="str">
        <f>VLOOKUP(A2245,'volatile collection data'!$G$6:$N$69,8,FALSE)</f>
        <v>28A</v>
      </c>
      <c r="L2245" s="1">
        <f>VLOOKUP(A2245,'volatile collection data'!$G$6:$J$69,4,FALSE)</f>
        <v>5.38</v>
      </c>
      <c r="M2245" s="1">
        <f>VLOOKUP($A2245,'volatile collection data'!$G$6:$M$69,6,FALSE)</f>
        <v>14</v>
      </c>
      <c r="N2245" s="1">
        <f>VLOOKUP($A2245,'volatile collection data'!$G$6:$M$69,7,FALSE)</f>
        <v>5.38</v>
      </c>
      <c r="O2245" s="1">
        <f>VLOOKUP(A2245,'volatile collection data'!$G$6:$K$69,5,FALSE)</f>
        <v>1</v>
      </c>
      <c r="P2245" s="1" t="str">
        <f t="shared" si="213"/>
        <v>2E</v>
      </c>
      <c r="Q2245">
        <f t="shared" si="211"/>
        <v>1.071760281037582E-2</v>
      </c>
      <c r="R2245" t="str">
        <f t="shared" si="214"/>
        <v>28A_1-E&amp;5.38%5.38@14</v>
      </c>
      <c r="S2245" t="str">
        <f t="shared" si="215"/>
        <v>2E-28A-VCS-Loc-22</v>
      </c>
      <c r="T2245" t="str">
        <f>IFERROR(IF(VLOOKUP(S2245,Bad!$A:$A,1,FALSE)='RAW2'!S2245,"yes","no"),"no")</f>
        <v>yes</v>
      </c>
      <c r="U2245" t="str">
        <f>IFERROR(VLOOKUP(F2245,compounds!$A:$B,2,FALSE),"")</f>
        <v/>
      </c>
      <c r="V2245" t="str">
        <f>VLOOKUP(B2245,'volatile collection data'!$O:$P,2,FALSE)</f>
        <v>02.may.22 28</v>
      </c>
    </row>
    <row r="2246" spans="1:22" x14ac:dyDescent="0.2">
      <c r="A2246" t="s">
        <v>366</v>
      </c>
      <c r="B2246" s="1" t="str">
        <f t="shared" si="212"/>
        <v>2E</v>
      </c>
      <c r="C2246">
        <v>36.587000000000003</v>
      </c>
      <c r="D2246">
        <f t="shared" si="210"/>
        <v>36.590000000000003</v>
      </c>
      <c r="E2246">
        <f>VLOOKUP(D2246,'Peak Combiner'!$A$5:$D$4980,4,FALSE)</f>
        <v>36.590000000000003</v>
      </c>
      <c r="F2246">
        <f>IFERROR(VLOOKUP(D2246,rt_comb!$A:$B,2,FALSE),D2246)</f>
        <v>36.590000000000003</v>
      </c>
      <c r="G2246">
        <v>852783</v>
      </c>
      <c r="H2246">
        <f>SUMIFS($G:$G,$E:$E,18.51,'RAW2'!$A:$A,'RAW2'!A2246)</f>
        <v>28636314</v>
      </c>
      <c r="I2246" s="1" t="str">
        <f>VLOOKUP(A2246,'volatile collection data'!$G$6:$H$69,2,FALSE)</f>
        <v>E</v>
      </c>
      <c r="J2246" s="1">
        <f>VLOOKUP(A2246,'volatile collection data'!$G$6:$I$69,3,FALSE)</f>
        <v>2</v>
      </c>
      <c r="K2246" s="1" t="str">
        <f>VLOOKUP(A2246,'volatile collection data'!$G$6:$N$69,8,FALSE)</f>
        <v>28A</v>
      </c>
      <c r="L2246" s="1">
        <f>VLOOKUP(A2246,'volatile collection data'!$G$6:$J$69,4,FALSE)</f>
        <v>5.38</v>
      </c>
      <c r="M2246" s="1">
        <f>VLOOKUP($A2246,'volatile collection data'!$G$6:$M$69,6,FALSE)</f>
        <v>14</v>
      </c>
      <c r="N2246" s="1">
        <f>VLOOKUP($A2246,'volatile collection data'!$G$6:$M$69,7,FALSE)</f>
        <v>5.38</v>
      </c>
      <c r="O2246" s="1">
        <f>VLOOKUP(A2246,'volatile collection data'!$G$6:$K$69,5,FALSE)</f>
        <v>1</v>
      </c>
      <c r="P2246" s="1" t="str">
        <f t="shared" si="213"/>
        <v>2E</v>
      </c>
      <c r="Q2246">
        <f t="shared" si="211"/>
        <v>2.7676371215428642E-2</v>
      </c>
      <c r="R2246" t="str">
        <f t="shared" si="214"/>
        <v>28A_1-E&amp;5.38%5.38@14</v>
      </c>
      <c r="S2246" t="str">
        <f t="shared" si="215"/>
        <v>2E-28A-VCS-Loc-22</v>
      </c>
      <c r="T2246" t="str">
        <f>IFERROR(IF(VLOOKUP(S2246,Bad!$A:$A,1,FALSE)='RAW2'!S2246,"yes","no"),"no")</f>
        <v>yes</v>
      </c>
      <c r="U2246" t="str">
        <f>IFERROR(VLOOKUP(F2246,compounds!$A:$B,2,FALSE),"")</f>
        <v/>
      </c>
      <c r="V2246" t="str">
        <f>VLOOKUP(B2246,'volatile collection data'!$O:$P,2,FALSE)</f>
        <v>02.may.22 28</v>
      </c>
    </row>
    <row r="2247" spans="1:22" x14ac:dyDescent="0.2">
      <c r="A2247" t="s">
        <v>366</v>
      </c>
      <c r="B2247" s="1" t="str">
        <f t="shared" si="212"/>
        <v>2E</v>
      </c>
      <c r="C2247">
        <v>36.661000000000001</v>
      </c>
      <c r="D2247">
        <f t="shared" si="210"/>
        <v>36.659999999999997</v>
      </c>
      <c r="E2247">
        <f>VLOOKUP(D2247,'Peak Combiner'!$A$5:$D$4980,4,FALSE)</f>
        <v>36.65</v>
      </c>
      <c r="F2247">
        <f>IFERROR(VLOOKUP(D2247,rt_comb!$A:$B,2,FALSE),D2247)</f>
        <v>36.659999999999997</v>
      </c>
      <c r="G2247">
        <v>1804182</v>
      </c>
      <c r="H2247">
        <f>SUMIFS($G:$G,$E:$E,18.51,'RAW2'!$A:$A,'RAW2'!A2247)</f>
        <v>28636314</v>
      </c>
      <c r="I2247" s="1" t="str">
        <f>VLOOKUP(A2247,'volatile collection data'!$G$6:$H$69,2,FALSE)</f>
        <v>E</v>
      </c>
      <c r="J2247" s="1">
        <f>VLOOKUP(A2247,'volatile collection data'!$G$6:$I$69,3,FALSE)</f>
        <v>2</v>
      </c>
      <c r="K2247" s="1" t="str">
        <f>VLOOKUP(A2247,'volatile collection data'!$G$6:$N$69,8,FALSE)</f>
        <v>28A</v>
      </c>
      <c r="L2247" s="1">
        <f>VLOOKUP(A2247,'volatile collection data'!$G$6:$J$69,4,FALSE)</f>
        <v>5.38</v>
      </c>
      <c r="M2247" s="1">
        <f>VLOOKUP($A2247,'volatile collection data'!$G$6:$M$69,6,FALSE)</f>
        <v>14</v>
      </c>
      <c r="N2247" s="1">
        <f>VLOOKUP($A2247,'volatile collection data'!$G$6:$M$69,7,FALSE)</f>
        <v>5.38</v>
      </c>
      <c r="O2247" s="1">
        <f>VLOOKUP(A2247,'volatile collection data'!$G$6:$K$69,5,FALSE)</f>
        <v>1</v>
      </c>
      <c r="P2247" s="1" t="str">
        <f t="shared" si="213"/>
        <v>2E</v>
      </c>
      <c r="Q2247">
        <f t="shared" si="211"/>
        <v>5.8553243641341901E-2</v>
      </c>
      <c r="R2247" t="str">
        <f t="shared" si="214"/>
        <v>28A_1-E&amp;5.38%5.38@14</v>
      </c>
      <c r="S2247" t="str">
        <f t="shared" si="215"/>
        <v>2E-28A-VCS-Loc-22</v>
      </c>
      <c r="T2247" t="str">
        <f>IFERROR(IF(VLOOKUP(S2247,Bad!$A:$A,1,FALSE)='RAW2'!S2247,"yes","no"),"no")</f>
        <v>yes</v>
      </c>
      <c r="U2247" t="str">
        <f>IFERROR(VLOOKUP(F2247,compounds!$A:$B,2,FALSE),"")</f>
        <v/>
      </c>
      <c r="V2247" t="str">
        <f>VLOOKUP(B2247,'volatile collection data'!$O:$P,2,FALSE)</f>
        <v>02.may.22 28</v>
      </c>
    </row>
    <row r="2248" spans="1:22" x14ac:dyDescent="0.2">
      <c r="A2248" t="s">
        <v>366</v>
      </c>
      <c r="B2248" s="1" t="str">
        <f t="shared" si="212"/>
        <v>2E</v>
      </c>
      <c r="C2248">
        <v>37.24</v>
      </c>
      <c r="D2248">
        <f t="shared" si="210"/>
        <v>37.24</v>
      </c>
      <c r="E2248">
        <f>VLOOKUP(D2248,'Peak Combiner'!$A$5:$D$4980,4,FALSE)</f>
        <v>37.24</v>
      </c>
      <c r="F2248">
        <f>IFERROR(VLOOKUP(D2248,rt_comb!$A:$B,2,FALSE),D2248)</f>
        <v>37.24</v>
      </c>
      <c r="G2248">
        <v>1215694</v>
      </c>
      <c r="H2248">
        <f>SUMIFS($G:$G,$E:$E,18.51,'RAW2'!$A:$A,'RAW2'!A2248)</f>
        <v>28636314</v>
      </c>
      <c r="I2248" s="1" t="str">
        <f>VLOOKUP(A2248,'volatile collection data'!$G$6:$H$69,2,FALSE)</f>
        <v>E</v>
      </c>
      <c r="J2248" s="1">
        <f>VLOOKUP(A2248,'volatile collection data'!$G$6:$I$69,3,FALSE)</f>
        <v>2</v>
      </c>
      <c r="K2248" s="1" t="str">
        <f>VLOOKUP(A2248,'volatile collection data'!$G$6:$N$69,8,FALSE)</f>
        <v>28A</v>
      </c>
      <c r="L2248" s="1">
        <f>VLOOKUP(A2248,'volatile collection data'!$G$6:$J$69,4,FALSE)</f>
        <v>5.38</v>
      </c>
      <c r="M2248" s="1">
        <f>VLOOKUP($A2248,'volatile collection data'!$G$6:$M$69,6,FALSE)</f>
        <v>14</v>
      </c>
      <c r="N2248" s="1">
        <f>VLOOKUP($A2248,'volatile collection data'!$G$6:$M$69,7,FALSE)</f>
        <v>5.38</v>
      </c>
      <c r="O2248" s="1">
        <f>VLOOKUP(A2248,'volatile collection data'!$G$6:$K$69,5,FALSE)</f>
        <v>1</v>
      </c>
      <c r="P2248" s="1" t="str">
        <f t="shared" si="213"/>
        <v>2E</v>
      </c>
      <c r="Q2248">
        <f t="shared" si="211"/>
        <v>3.9454349381225128E-2</v>
      </c>
      <c r="R2248" t="str">
        <f t="shared" si="214"/>
        <v>28A_1-E&amp;5.38%5.38@14</v>
      </c>
      <c r="S2248" t="str">
        <f t="shared" si="215"/>
        <v>2E-28A-VCS-Loc-22</v>
      </c>
      <c r="T2248" t="str">
        <f>IFERROR(IF(VLOOKUP(S2248,Bad!$A:$A,1,FALSE)='RAW2'!S2248,"yes","no"),"no")</f>
        <v>yes</v>
      </c>
      <c r="U2248" t="str">
        <f>IFERROR(VLOOKUP(F2248,compounds!$A:$B,2,FALSE),"")</f>
        <v/>
      </c>
      <c r="V2248" t="str">
        <f>VLOOKUP(B2248,'volatile collection data'!$O:$P,2,FALSE)</f>
        <v>02.may.22 28</v>
      </c>
    </row>
    <row r="2249" spans="1:22" x14ac:dyDescent="0.2">
      <c r="A2249" t="s">
        <v>366</v>
      </c>
      <c r="B2249" s="1" t="str">
        <f t="shared" si="212"/>
        <v>2E</v>
      </c>
      <c r="C2249">
        <v>37.292000000000002</v>
      </c>
      <c r="D2249">
        <f t="shared" si="210"/>
        <v>37.29</v>
      </c>
      <c r="E2249">
        <f>VLOOKUP(D2249,'Peak Combiner'!$A$5:$D$4980,4,FALSE)</f>
        <v>37.24</v>
      </c>
      <c r="F2249">
        <f>IFERROR(VLOOKUP(D2249,rt_comb!$A:$B,2,FALSE),D2249)</f>
        <v>37.29</v>
      </c>
      <c r="G2249">
        <v>1304220</v>
      </c>
      <c r="H2249">
        <f>SUMIFS($G:$G,$E:$E,18.51,'RAW2'!$A:$A,'RAW2'!A2249)</f>
        <v>28636314</v>
      </c>
      <c r="I2249" s="1" t="str">
        <f>VLOOKUP(A2249,'volatile collection data'!$G$6:$H$69,2,FALSE)</f>
        <v>E</v>
      </c>
      <c r="J2249" s="1">
        <f>VLOOKUP(A2249,'volatile collection data'!$G$6:$I$69,3,FALSE)</f>
        <v>2</v>
      </c>
      <c r="K2249" s="1" t="str">
        <f>VLOOKUP(A2249,'volatile collection data'!$G$6:$N$69,8,FALSE)</f>
        <v>28A</v>
      </c>
      <c r="L2249" s="1">
        <f>VLOOKUP(A2249,'volatile collection data'!$G$6:$J$69,4,FALSE)</f>
        <v>5.38</v>
      </c>
      <c r="M2249" s="1">
        <f>VLOOKUP($A2249,'volatile collection data'!$G$6:$M$69,6,FALSE)</f>
        <v>14</v>
      </c>
      <c r="N2249" s="1">
        <f>VLOOKUP($A2249,'volatile collection data'!$G$6:$M$69,7,FALSE)</f>
        <v>5.38</v>
      </c>
      <c r="O2249" s="1">
        <f>VLOOKUP(A2249,'volatile collection data'!$G$6:$K$69,5,FALSE)</f>
        <v>1</v>
      </c>
      <c r="P2249" s="1" t="str">
        <f t="shared" si="213"/>
        <v>2E</v>
      </c>
      <c r="Q2249">
        <f t="shared" si="211"/>
        <v>4.2327387936422677E-2</v>
      </c>
      <c r="R2249" t="str">
        <f t="shared" si="214"/>
        <v>28A_1-E&amp;5.38%5.38@14</v>
      </c>
      <c r="S2249" t="str">
        <f t="shared" si="215"/>
        <v>2E-28A-VCS-Loc-22</v>
      </c>
      <c r="T2249" t="str">
        <f>IFERROR(IF(VLOOKUP(S2249,Bad!$A:$A,1,FALSE)='RAW2'!S2249,"yes","no"),"no")</f>
        <v>yes</v>
      </c>
      <c r="U2249" t="str">
        <f>IFERROR(VLOOKUP(F2249,compounds!$A:$B,2,FALSE),"")</f>
        <v/>
      </c>
      <c r="V2249" t="str">
        <f>VLOOKUP(B2249,'volatile collection data'!$O:$P,2,FALSE)</f>
        <v>02.may.22 28</v>
      </c>
    </row>
    <row r="2250" spans="1:22" x14ac:dyDescent="0.2">
      <c r="A2250" t="s">
        <v>366</v>
      </c>
      <c r="B2250" s="1" t="str">
        <f t="shared" si="212"/>
        <v>2E</v>
      </c>
      <c r="C2250">
        <v>37.374000000000002</v>
      </c>
      <c r="D2250">
        <f t="shared" si="210"/>
        <v>37.369999999999997</v>
      </c>
      <c r="E2250">
        <f>VLOOKUP(D2250,'Peak Combiner'!$A$5:$D$4980,4,FALSE)</f>
        <v>37.369999999999997</v>
      </c>
      <c r="F2250">
        <f>IFERROR(VLOOKUP(D2250,rt_comb!$A:$B,2,FALSE),D2250)</f>
        <v>37.369999999999997</v>
      </c>
      <c r="G2250">
        <v>1413359</v>
      </c>
      <c r="H2250">
        <f>SUMIFS($G:$G,$E:$E,18.51,'RAW2'!$A:$A,'RAW2'!A2250)</f>
        <v>28636314</v>
      </c>
      <c r="I2250" s="1" t="str">
        <f>VLOOKUP(A2250,'volatile collection data'!$G$6:$H$69,2,FALSE)</f>
        <v>E</v>
      </c>
      <c r="J2250" s="1">
        <f>VLOOKUP(A2250,'volatile collection data'!$G$6:$I$69,3,FALSE)</f>
        <v>2</v>
      </c>
      <c r="K2250" s="1" t="str">
        <f>VLOOKUP(A2250,'volatile collection data'!$G$6:$N$69,8,FALSE)</f>
        <v>28A</v>
      </c>
      <c r="L2250" s="1">
        <f>VLOOKUP(A2250,'volatile collection data'!$G$6:$J$69,4,FALSE)</f>
        <v>5.38</v>
      </c>
      <c r="M2250" s="1">
        <f>VLOOKUP($A2250,'volatile collection data'!$G$6:$M$69,6,FALSE)</f>
        <v>14</v>
      </c>
      <c r="N2250" s="1">
        <f>VLOOKUP($A2250,'volatile collection data'!$G$6:$M$69,7,FALSE)</f>
        <v>5.38</v>
      </c>
      <c r="O2250" s="1">
        <f>VLOOKUP(A2250,'volatile collection data'!$G$6:$K$69,5,FALSE)</f>
        <v>1</v>
      </c>
      <c r="P2250" s="1" t="str">
        <f t="shared" si="213"/>
        <v>2E</v>
      </c>
      <c r="Q2250">
        <f t="shared" si="211"/>
        <v>4.5869404461236919E-2</v>
      </c>
      <c r="R2250" t="str">
        <f t="shared" si="214"/>
        <v>28A_1-E&amp;5.38%5.38@14</v>
      </c>
      <c r="S2250" t="str">
        <f t="shared" si="215"/>
        <v>2E-28A-VCS-Loc-22</v>
      </c>
      <c r="T2250" t="str">
        <f>IFERROR(IF(VLOOKUP(S2250,Bad!$A:$A,1,FALSE)='RAW2'!S2250,"yes","no"),"no")</f>
        <v>yes</v>
      </c>
      <c r="U2250" t="str">
        <f>IFERROR(VLOOKUP(F2250,compounds!$A:$B,2,FALSE),"")</f>
        <v/>
      </c>
      <c r="V2250" t="str">
        <f>VLOOKUP(B2250,'volatile collection data'!$O:$P,2,FALSE)</f>
        <v>02.may.22 28</v>
      </c>
    </row>
    <row r="2251" spans="1:22" x14ac:dyDescent="0.2">
      <c r="A2251" t="s">
        <v>366</v>
      </c>
      <c r="B2251" s="1" t="str">
        <f t="shared" si="212"/>
        <v>2E</v>
      </c>
      <c r="C2251">
        <v>37.673000000000002</v>
      </c>
      <c r="D2251">
        <f t="shared" si="210"/>
        <v>37.67</v>
      </c>
      <c r="E2251">
        <f>VLOOKUP(D2251,'Peak Combiner'!$A$5:$D$4980,4,FALSE)</f>
        <v>37.67</v>
      </c>
      <c r="F2251">
        <f>IFERROR(VLOOKUP(D2251,rt_comb!$A:$B,2,FALSE),D2251)</f>
        <v>37.67</v>
      </c>
      <c r="G2251">
        <v>4204006</v>
      </c>
      <c r="H2251">
        <f>SUMIFS($G:$G,$E:$E,18.51,'RAW2'!$A:$A,'RAW2'!A2251)</f>
        <v>28636314</v>
      </c>
      <c r="I2251" s="1" t="str">
        <f>VLOOKUP(A2251,'volatile collection data'!$G$6:$H$69,2,FALSE)</f>
        <v>E</v>
      </c>
      <c r="J2251" s="1">
        <f>VLOOKUP(A2251,'volatile collection data'!$G$6:$I$69,3,FALSE)</f>
        <v>2</v>
      </c>
      <c r="K2251" s="1" t="str">
        <f>VLOOKUP(A2251,'volatile collection data'!$G$6:$N$69,8,FALSE)</f>
        <v>28A</v>
      </c>
      <c r="L2251" s="1">
        <f>VLOOKUP(A2251,'volatile collection data'!$G$6:$J$69,4,FALSE)</f>
        <v>5.38</v>
      </c>
      <c r="M2251" s="1">
        <f>VLOOKUP($A2251,'volatile collection data'!$G$6:$M$69,6,FALSE)</f>
        <v>14</v>
      </c>
      <c r="N2251" s="1">
        <f>VLOOKUP($A2251,'volatile collection data'!$G$6:$M$69,7,FALSE)</f>
        <v>5.38</v>
      </c>
      <c r="O2251" s="1">
        <f>VLOOKUP(A2251,'volatile collection data'!$G$6:$K$69,5,FALSE)</f>
        <v>1</v>
      </c>
      <c r="P2251" s="1" t="str">
        <f t="shared" si="213"/>
        <v>2E</v>
      </c>
      <c r="Q2251">
        <f t="shared" si="211"/>
        <v>0.13643755873169292</v>
      </c>
      <c r="R2251" t="str">
        <f t="shared" si="214"/>
        <v>28A_1-E&amp;5.38%5.38@14</v>
      </c>
      <c r="S2251" t="str">
        <f t="shared" si="215"/>
        <v>2E-28A-VCS-Loc-22</v>
      </c>
      <c r="T2251" t="str">
        <f>IFERROR(IF(VLOOKUP(S2251,Bad!$A:$A,1,FALSE)='RAW2'!S2251,"yes","no"),"no")</f>
        <v>yes</v>
      </c>
      <c r="U2251" t="str">
        <f>IFERROR(VLOOKUP(F2251,compounds!$A:$B,2,FALSE),"")</f>
        <v/>
      </c>
      <c r="V2251" t="str">
        <f>VLOOKUP(B2251,'volatile collection data'!$O:$P,2,FALSE)</f>
        <v>02.may.22 28</v>
      </c>
    </row>
    <row r="2252" spans="1:22" x14ac:dyDescent="0.2">
      <c r="A2252" t="s">
        <v>366</v>
      </c>
      <c r="B2252" s="1" t="str">
        <f t="shared" si="212"/>
        <v>2E</v>
      </c>
      <c r="C2252">
        <v>37.707000000000001</v>
      </c>
      <c r="D2252">
        <f t="shared" si="210"/>
        <v>37.71</v>
      </c>
      <c r="E2252">
        <f>VLOOKUP(D2252,'Peak Combiner'!$A$5:$D$4980,4,FALSE)</f>
        <v>37.67</v>
      </c>
      <c r="F2252">
        <f>IFERROR(VLOOKUP(D2252,rt_comb!$A:$B,2,FALSE),D2252)</f>
        <v>37.71</v>
      </c>
      <c r="G2252">
        <v>2008591</v>
      </c>
      <c r="H2252">
        <f>SUMIFS($G:$G,$E:$E,18.51,'RAW2'!$A:$A,'RAW2'!A2252)</f>
        <v>28636314</v>
      </c>
      <c r="I2252" s="1" t="str">
        <f>VLOOKUP(A2252,'volatile collection data'!$G$6:$H$69,2,FALSE)</f>
        <v>E</v>
      </c>
      <c r="J2252" s="1">
        <f>VLOOKUP(A2252,'volatile collection data'!$G$6:$I$69,3,FALSE)</f>
        <v>2</v>
      </c>
      <c r="K2252" s="1" t="str">
        <f>VLOOKUP(A2252,'volatile collection data'!$G$6:$N$69,8,FALSE)</f>
        <v>28A</v>
      </c>
      <c r="L2252" s="1">
        <f>VLOOKUP(A2252,'volatile collection data'!$G$6:$J$69,4,FALSE)</f>
        <v>5.38</v>
      </c>
      <c r="M2252" s="1">
        <f>VLOOKUP($A2252,'volatile collection data'!$G$6:$M$69,6,FALSE)</f>
        <v>14</v>
      </c>
      <c r="N2252" s="1">
        <f>VLOOKUP($A2252,'volatile collection data'!$G$6:$M$69,7,FALSE)</f>
        <v>5.38</v>
      </c>
      <c r="O2252" s="1">
        <f>VLOOKUP(A2252,'volatile collection data'!$G$6:$K$69,5,FALSE)</f>
        <v>1</v>
      </c>
      <c r="P2252" s="1" t="str">
        <f t="shared" si="213"/>
        <v>2E</v>
      </c>
      <c r="Q2252">
        <f t="shared" si="211"/>
        <v>6.5187169697295821E-2</v>
      </c>
      <c r="R2252" t="str">
        <f t="shared" si="214"/>
        <v>28A_1-E&amp;5.38%5.38@14</v>
      </c>
      <c r="S2252" t="str">
        <f t="shared" si="215"/>
        <v>2E-28A-VCS-Loc-22</v>
      </c>
      <c r="T2252" t="str">
        <f>IFERROR(IF(VLOOKUP(S2252,Bad!$A:$A,1,FALSE)='RAW2'!S2252,"yes","no"),"no")</f>
        <v>yes</v>
      </c>
      <c r="U2252" t="str">
        <f>IFERROR(VLOOKUP(F2252,compounds!$A:$B,2,FALSE),"")</f>
        <v/>
      </c>
      <c r="V2252" t="str">
        <f>VLOOKUP(B2252,'volatile collection data'!$O:$P,2,FALSE)</f>
        <v>02.may.22 28</v>
      </c>
    </row>
    <row r="2253" spans="1:22" x14ac:dyDescent="0.2">
      <c r="A2253" t="s">
        <v>366</v>
      </c>
      <c r="B2253" s="1" t="str">
        <f t="shared" si="212"/>
        <v>2E</v>
      </c>
      <c r="C2253">
        <v>37.756</v>
      </c>
      <c r="D2253">
        <f t="shared" si="210"/>
        <v>37.76</v>
      </c>
      <c r="E2253">
        <f>VLOOKUP(D2253,'Peak Combiner'!$A$5:$D$4980,4,FALSE)</f>
        <v>37.76</v>
      </c>
      <c r="F2253">
        <f>IFERROR(VLOOKUP(D2253,rt_comb!$A:$B,2,FALSE),D2253)</f>
        <v>37.76</v>
      </c>
      <c r="G2253">
        <v>2853947</v>
      </c>
      <c r="H2253">
        <f>SUMIFS($G:$G,$E:$E,18.51,'RAW2'!$A:$A,'RAW2'!A2253)</f>
        <v>28636314</v>
      </c>
      <c r="I2253" s="1" t="str">
        <f>VLOOKUP(A2253,'volatile collection data'!$G$6:$H$69,2,FALSE)</f>
        <v>E</v>
      </c>
      <c r="J2253" s="1">
        <f>VLOOKUP(A2253,'volatile collection data'!$G$6:$I$69,3,FALSE)</f>
        <v>2</v>
      </c>
      <c r="K2253" s="1" t="str">
        <f>VLOOKUP(A2253,'volatile collection data'!$G$6:$N$69,8,FALSE)</f>
        <v>28A</v>
      </c>
      <c r="L2253" s="1">
        <f>VLOOKUP(A2253,'volatile collection data'!$G$6:$J$69,4,FALSE)</f>
        <v>5.38</v>
      </c>
      <c r="M2253" s="1">
        <f>VLOOKUP($A2253,'volatile collection data'!$G$6:$M$69,6,FALSE)</f>
        <v>14</v>
      </c>
      <c r="N2253" s="1">
        <f>VLOOKUP($A2253,'volatile collection data'!$G$6:$M$69,7,FALSE)</f>
        <v>5.38</v>
      </c>
      <c r="O2253" s="1">
        <f>VLOOKUP(A2253,'volatile collection data'!$G$6:$K$69,5,FALSE)</f>
        <v>1</v>
      </c>
      <c r="P2253" s="1" t="str">
        <f t="shared" si="213"/>
        <v>2E</v>
      </c>
      <c r="Q2253">
        <f t="shared" si="211"/>
        <v>9.2622503733257963E-2</v>
      </c>
      <c r="R2253" t="str">
        <f t="shared" si="214"/>
        <v>28A_1-E&amp;5.38%5.38@14</v>
      </c>
      <c r="S2253" t="str">
        <f t="shared" si="215"/>
        <v>2E-28A-VCS-Loc-22</v>
      </c>
      <c r="T2253" t="str">
        <f>IFERROR(IF(VLOOKUP(S2253,Bad!$A:$A,1,FALSE)='RAW2'!S2253,"yes","no"),"no")</f>
        <v>yes</v>
      </c>
      <c r="U2253" t="str">
        <f>IFERROR(VLOOKUP(F2253,compounds!$A:$B,2,FALSE),"")</f>
        <v/>
      </c>
      <c r="V2253" t="str">
        <f>VLOOKUP(B2253,'volatile collection data'!$O:$P,2,FALSE)</f>
        <v>02.may.22 28</v>
      </c>
    </row>
    <row r="2254" spans="1:22" x14ac:dyDescent="0.2">
      <c r="A2254" t="s">
        <v>366</v>
      </c>
      <c r="B2254" s="1" t="str">
        <f t="shared" si="212"/>
        <v>2E</v>
      </c>
      <c r="C2254">
        <v>37.984999999999999</v>
      </c>
      <c r="D2254">
        <f t="shared" si="210"/>
        <v>37.99</v>
      </c>
      <c r="E2254">
        <f>VLOOKUP(D2254,'Peak Combiner'!$A$5:$D$4980,4,FALSE)</f>
        <v>37.99</v>
      </c>
      <c r="F2254">
        <f>IFERROR(VLOOKUP(D2254,rt_comb!$A:$B,2,FALSE),D2254)</f>
        <v>37.99</v>
      </c>
      <c r="G2254">
        <v>29805949</v>
      </c>
      <c r="H2254">
        <f>SUMIFS($G:$G,$E:$E,18.51,'RAW2'!$A:$A,'RAW2'!A2254)</f>
        <v>28636314</v>
      </c>
      <c r="I2254" s="1" t="str">
        <f>VLOOKUP(A2254,'volatile collection data'!$G$6:$H$69,2,FALSE)</f>
        <v>E</v>
      </c>
      <c r="J2254" s="1">
        <f>VLOOKUP(A2254,'volatile collection data'!$G$6:$I$69,3,FALSE)</f>
        <v>2</v>
      </c>
      <c r="K2254" s="1" t="str">
        <f>VLOOKUP(A2254,'volatile collection data'!$G$6:$N$69,8,FALSE)</f>
        <v>28A</v>
      </c>
      <c r="L2254" s="1">
        <f>VLOOKUP(A2254,'volatile collection data'!$G$6:$J$69,4,FALSE)</f>
        <v>5.38</v>
      </c>
      <c r="M2254" s="1">
        <f>VLOOKUP($A2254,'volatile collection data'!$G$6:$M$69,6,FALSE)</f>
        <v>14</v>
      </c>
      <c r="N2254" s="1">
        <f>VLOOKUP($A2254,'volatile collection data'!$G$6:$M$69,7,FALSE)</f>
        <v>5.38</v>
      </c>
      <c r="O2254" s="1">
        <f>VLOOKUP(A2254,'volatile collection data'!$G$6:$K$69,5,FALSE)</f>
        <v>1</v>
      </c>
      <c r="P2254" s="1" t="str">
        <f t="shared" si="213"/>
        <v>2E</v>
      </c>
      <c r="Q2254">
        <f t="shared" si="211"/>
        <v>0.96732757213984577</v>
      </c>
      <c r="R2254" t="str">
        <f t="shared" si="214"/>
        <v>28A_1-E&amp;5.38%5.38@14</v>
      </c>
      <c r="S2254" t="str">
        <f t="shared" si="215"/>
        <v>2E-28A-VCS-Loc-22</v>
      </c>
      <c r="T2254" t="str">
        <f>IFERROR(IF(VLOOKUP(S2254,Bad!$A:$A,1,FALSE)='RAW2'!S2254,"yes","no"),"no")</f>
        <v>yes</v>
      </c>
      <c r="U2254" t="str">
        <f>IFERROR(VLOOKUP(F2254,compounds!$A:$B,2,FALSE),"")</f>
        <v/>
      </c>
      <c r="V2254" t="str">
        <f>VLOOKUP(B2254,'volatile collection data'!$O:$P,2,FALSE)</f>
        <v>02.may.22 28</v>
      </c>
    </row>
    <row r="2255" spans="1:22" x14ac:dyDescent="0.2">
      <c r="A2255" t="s">
        <v>366</v>
      </c>
      <c r="B2255" s="1" t="str">
        <f t="shared" si="212"/>
        <v>2E</v>
      </c>
      <c r="C2255">
        <v>38.451999999999998</v>
      </c>
      <c r="D2255">
        <f t="shared" si="210"/>
        <v>38.450000000000003</v>
      </c>
      <c r="E2255">
        <f>VLOOKUP(D2255,'Peak Combiner'!$A$5:$D$4980,4,FALSE)</f>
        <v>38.450000000000003</v>
      </c>
      <c r="F2255">
        <f>IFERROR(VLOOKUP(D2255,rt_comb!$A:$B,2,FALSE),D2255)</f>
        <v>38.450000000000003</v>
      </c>
      <c r="G2255">
        <v>6553161</v>
      </c>
      <c r="H2255">
        <f>SUMIFS($G:$G,$E:$E,18.51,'RAW2'!$A:$A,'RAW2'!A2255)</f>
        <v>28636314</v>
      </c>
      <c r="I2255" s="1" t="str">
        <f>VLOOKUP(A2255,'volatile collection data'!$G$6:$H$69,2,FALSE)</f>
        <v>E</v>
      </c>
      <c r="J2255" s="1">
        <f>VLOOKUP(A2255,'volatile collection data'!$G$6:$I$69,3,FALSE)</f>
        <v>2</v>
      </c>
      <c r="K2255" s="1" t="str">
        <f>VLOOKUP(A2255,'volatile collection data'!$G$6:$N$69,8,FALSE)</f>
        <v>28A</v>
      </c>
      <c r="L2255" s="1">
        <f>VLOOKUP(A2255,'volatile collection data'!$G$6:$J$69,4,FALSE)</f>
        <v>5.38</v>
      </c>
      <c r="M2255" s="1">
        <f>VLOOKUP($A2255,'volatile collection data'!$G$6:$M$69,6,FALSE)</f>
        <v>14</v>
      </c>
      <c r="N2255" s="1">
        <f>VLOOKUP($A2255,'volatile collection data'!$G$6:$M$69,7,FALSE)</f>
        <v>5.38</v>
      </c>
      <c r="O2255" s="1">
        <f>VLOOKUP(A2255,'volatile collection data'!$G$6:$K$69,5,FALSE)</f>
        <v>1</v>
      </c>
      <c r="P2255" s="1" t="str">
        <f t="shared" si="213"/>
        <v>2E</v>
      </c>
      <c r="Q2255">
        <f t="shared" si="211"/>
        <v>0.21267745308064254</v>
      </c>
      <c r="R2255" t="str">
        <f t="shared" si="214"/>
        <v>28A_1-E&amp;5.38%5.38@14</v>
      </c>
      <c r="S2255" t="str">
        <f t="shared" si="215"/>
        <v>2E-28A-VCS-Loc-22</v>
      </c>
      <c r="T2255" t="str">
        <f>IFERROR(IF(VLOOKUP(S2255,Bad!$A:$A,1,FALSE)='RAW2'!S2255,"yes","no"),"no")</f>
        <v>yes</v>
      </c>
      <c r="U2255" t="str">
        <f>IFERROR(VLOOKUP(F2255,compounds!$A:$B,2,FALSE),"")</f>
        <v/>
      </c>
      <c r="V2255" t="str">
        <f>VLOOKUP(B2255,'volatile collection data'!$O:$P,2,FALSE)</f>
        <v>02.may.22 28</v>
      </c>
    </row>
    <row r="2256" spans="1:22" x14ac:dyDescent="0.2">
      <c r="A2256" t="s">
        <v>366</v>
      </c>
      <c r="B2256" s="1" t="str">
        <f t="shared" si="212"/>
        <v>2E</v>
      </c>
      <c r="C2256">
        <v>38.662999999999997</v>
      </c>
      <c r="D2256">
        <f t="shared" si="210"/>
        <v>38.659999999999997</v>
      </c>
      <c r="E2256">
        <f>VLOOKUP(D2256,'Peak Combiner'!$A$5:$D$4980,4,FALSE)</f>
        <v>38.659999999999997</v>
      </c>
      <c r="F2256">
        <f>IFERROR(VLOOKUP(D2256,rt_comb!$A:$B,2,FALSE),D2256)</f>
        <v>38.659999999999997</v>
      </c>
      <c r="G2256">
        <v>2645136</v>
      </c>
      <c r="H2256">
        <f>SUMIFS($G:$G,$E:$E,18.51,'RAW2'!$A:$A,'RAW2'!A2256)</f>
        <v>28636314</v>
      </c>
      <c r="I2256" s="1" t="str">
        <f>VLOOKUP(A2256,'volatile collection data'!$G$6:$H$69,2,FALSE)</f>
        <v>E</v>
      </c>
      <c r="J2256" s="1">
        <f>VLOOKUP(A2256,'volatile collection data'!$G$6:$I$69,3,FALSE)</f>
        <v>2</v>
      </c>
      <c r="K2256" s="1" t="str">
        <f>VLOOKUP(A2256,'volatile collection data'!$G$6:$N$69,8,FALSE)</f>
        <v>28A</v>
      </c>
      <c r="L2256" s="1">
        <f>VLOOKUP(A2256,'volatile collection data'!$G$6:$J$69,4,FALSE)</f>
        <v>5.38</v>
      </c>
      <c r="M2256" s="1">
        <f>VLOOKUP($A2256,'volatile collection data'!$G$6:$M$69,6,FALSE)</f>
        <v>14</v>
      </c>
      <c r="N2256" s="1">
        <f>VLOOKUP($A2256,'volatile collection data'!$G$6:$M$69,7,FALSE)</f>
        <v>5.38</v>
      </c>
      <c r="O2256" s="1">
        <f>VLOOKUP(A2256,'volatile collection data'!$G$6:$K$69,5,FALSE)</f>
        <v>1</v>
      </c>
      <c r="P2256" s="1" t="str">
        <f t="shared" si="213"/>
        <v>2E</v>
      </c>
      <c r="Q2256">
        <f t="shared" si="211"/>
        <v>8.5845714386067792E-2</v>
      </c>
      <c r="R2256" t="str">
        <f t="shared" si="214"/>
        <v>28A_1-E&amp;5.38%5.38@14</v>
      </c>
      <c r="S2256" t="str">
        <f t="shared" si="215"/>
        <v>2E-28A-VCS-Loc-22</v>
      </c>
      <c r="T2256" t="str">
        <f>IFERROR(IF(VLOOKUP(S2256,Bad!$A:$A,1,FALSE)='RAW2'!S2256,"yes","no"),"no")</f>
        <v>yes</v>
      </c>
      <c r="U2256" t="str">
        <f>IFERROR(VLOOKUP(F2256,compounds!$A:$B,2,FALSE),"")</f>
        <v/>
      </c>
      <c r="V2256" t="str">
        <f>VLOOKUP(B2256,'volatile collection data'!$O:$P,2,FALSE)</f>
        <v>02.may.22 28</v>
      </c>
    </row>
    <row r="2257" spans="1:22" x14ac:dyDescent="0.2">
      <c r="A2257" t="s">
        <v>366</v>
      </c>
      <c r="B2257" s="1" t="str">
        <f t="shared" si="212"/>
        <v>2E</v>
      </c>
      <c r="C2257">
        <v>38.718000000000004</v>
      </c>
      <c r="D2257">
        <f t="shared" si="210"/>
        <v>38.72</v>
      </c>
      <c r="E2257">
        <f>VLOOKUP(D2257,'Peak Combiner'!$A$5:$D$4980,4,FALSE)</f>
        <v>38.72</v>
      </c>
      <c r="F2257">
        <f>IFERROR(VLOOKUP(D2257,rt_comb!$A:$B,2,FALSE),D2257)</f>
        <v>38.72</v>
      </c>
      <c r="G2257">
        <v>2568192</v>
      </c>
      <c r="H2257">
        <f>SUMIFS($G:$G,$E:$E,18.51,'RAW2'!$A:$A,'RAW2'!A2257)</f>
        <v>28636314</v>
      </c>
      <c r="I2257" s="1" t="str">
        <f>VLOOKUP(A2257,'volatile collection data'!$G$6:$H$69,2,FALSE)</f>
        <v>E</v>
      </c>
      <c r="J2257" s="1">
        <f>VLOOKUP(A2257,'volatile collection data'!$G$6:$I$69,3,FALSE)</f>
        <v>2</v>
      </c>
      <c r="K2257" s="1" t="str">
        <f>VLOOKUP(A2257,'volatile collection data'!$G$6:$N$69,8,FALSE)</f>
        <v>28A</v>
      </c>
      <c r="L2257" s="1">
        <f>VLOOKUP(A2257,'volatile collection data'!$G$6:$J$69,4,FALSE)</f>
        <v>5.38</v>
      </c>
      <c r="M2257" s="1">
        <f>VLOOKUP($A2257,'volatile collection data'!$G$6:$M$69,6,FALSE)</f>
        <v>14</v>
      </c>
      <c r="N2257" s="1">
        <f>VLOOKUP($A2257,'volatile collection data'!$G$6:$M$69,7,FALSE)</f>
        <v>5.38</v>
      </c>
      <c r="O2257" s="1">
        <f>VLOOKUP(A2257,'volatile collection data'!$G$6:$K$69,5,FALSE)</f>
        <v>1</v>
      </c>
      <c r="P2257" s="1" t="str">
        <f t="shared" si="213"/>
        <v>2E</v>
      </c>
      <c r="Q2257">
        <f t="shared" si="211"/>
        <v>8.3348560119624937E-2</v>
      </c>
      <c r="R2257" t="str">
        <f t="shared" si="214"/>
        <v>28A_1-E&amp;5.38%5.38@14</v>
      </c>
      <c r="S2257" t="str">
        <f t="shared" si="215"/>
        <v>2E-28A-VCS-Loc-22</v>
      </c>
      <c r="T2257" t="str">
        <f>IFERROR(IF(VLOOKUP(S2257,Bad!$A:$A,1,FALSE)='RAW2'!S2257,"yes","no"),"no")</f>
        <v>yes</v>
      </c>
      <c r="U2257" t="str">
        <f>IFERROR(VLOOKUP(F2257,compounds!$A:$B,2,FALSE),"")</f>
        <v/>
      </c>
      <c r="V2257" t="str">
        <f>VLOOKUP(B2257,'volatile collection data'!$O:$P,2,FALSE)</f>
        <v>02.may.22 28</v>
      </c>
    </row>
    <row r="2258" spans="1:22" x14ac:dyDescent="0.2">
      <c r="A2258" t="s">
        <v>366</v>
      </c>
      <c r="B2258" s="1" t="str">
        <f t="shared" si="212"/>
        <v>2E</v>
      </c>
      <c r="C2258">
        <v>38.820999999999998</v>
      </c>
      <c r="D2258">
        <f t="shared" si="210"/>
        <v>38.82</v>
      </c>
      <c r="E2258">
        <f>VLOOKUP(D2258,'Peak Combiner'!$A$5:$D$4980,4,FALSE)</f>
        <v>38.82</v>
      </c>
      <c r="F2258">
        <f>IFERROR(VLOOKUP(D2258,rt_comb!$A:$B,2,FALSE),D2258)</f>
        <v>38.82</v>
      </c>
      <c r="G2258">
        <v>1910580</v>
      </c>
      <c r="H2258">
        <f>SUMIFS($G:$G,$E:$E,18.51,'RAW2'!$A:$A,'RAW2'!A2258)</f>
        <v>28636314</v>
      </c>
      <c r="I2258" s="1" t="str">
        <f>VLOOKUP(A2258,'volatile collection data'!$G$6:$H$69,2,FALSE)</f>
        <v>E</v>
      </c>
      <c r="J2258" s="1">
        <f>VLOOKUP(A2258,'volatile collection data'!$G$6:$I$69,3,FALSE)</f>
        <v>2</v>
      </c>
      <c r="K2258" s="1" t="str">
        <f>VLOOKUP(A2258,'volatile collection data'!$G$6:$N$69,8,FALSE)</f>
        <v>28A</v>
      </c>
      <c r="L2258" s="1">
        <f>VLOOKUP(A2258,'volatile collection data'!$G$6:$J$69,4,FALSE)</f>
        <v>5.38</v>
      </c>
      <c r="M2258" s="1">
        <f>VLOOKUP($A2258,'volatile collection data'!$G$6:$M$69,6,FALSE)</f>
        <v>14</v>
      </c>
      <c r="N2258" s="1">
        <f>VLOOKUP($A2258,'volatile collection data'!$G$6:$M$69,7,FALSE)</f>
        <v>5.38</v>
      </c>
      <c r="O2258" s="1">
        <f>VLOOKUP(A2258,'volatile collection data'!$G$6:$K$69,5,FALSE)</f>
        <v>1</v>
      </c>
      <c r="P2258" s="1" t="str">
        <f t="shared" si="213"/>
        <v>2E</v>
      </c>
      <c r="Q2258">
        <f t="shared" si="211"/>
        <v>6.2006303264457253E-2</v>
      </c>
      <c r="R2258" t="str">
        <f t="shared" si="214"/>
        <v>28A_1-E&amp;5.38%5.38@14</v>
      </c>
      <c r="S2258" t="str">
        <f t="shared" si="215"/>
        <v>2E-28A-VCS-Loc-22</v>
      </c>
      <c r="T2258" t="str">
        <f>IFERROR(IF(VLOOKUP(S2258,Bad!$A:$A,1,FALSE)='RAW2'!S2258,"yes","no"),"no")</f>
        <v>yes</v>
      </c>
      <c r="U2258" t="str">
        <f>IFERROR(VLOOKUP(F2258,compounds!$A:$B,2,FALSE),"")</f>
        <v/>
      </c>
      <c r="V2258" t="str">
        <f>VLOOKUP(B2258,'volatile collection data'!$O:$P,2,FALSE)</f>
        <v>02.may.22 28</v>
      </c>
    </row>
    <row r="2259" spans="1:22" x14ac:dyDescent="0.2">
      <c r="A2259" t="s">
        <v>366</v>
      </c>
      <c r="B2259" s="1" t="str">
        <f t="shared" si="212"/>
        <v>2E</v>
      </c>
      <c r="C2259">
        <v>39.54</v>
      </c>
      <c r="D2259">
        <f t="shared" si="210"/>
        <v>39.54</v>
      </c>
      <c r="E2259">
        <f>VLOOKUP(D2259,'Peak Combiner'!$A$5:$D$4980,4,FALSE)</f>
        <v>39.53</v>
      </c>
      <c r="F2259">
        <f>IFERROR(VLOOKUP(D2259,rt_comb!$A:$B,2,FALSE),D2259)</f>
        <v>39.54</v>
      </c>
      <c r="G2259">
        <v>3443102</v>
      </c>
      <c r="H2259">
        <f>SUMIFS($G:$G,$E:$E,18.51,'RAW2'!$A:$A,'RAW2'!A2259)</f>
        <v>28636314</v>
      </c>
      <c r="I2259" s="1" t="str">
        <f>VLOOKUP(A2259,'volatile collection data'!$G$6:$H$69,2,FALSE)</f>
        <v>E</v>
      </c>
      <c r="J2259" s="1">
        <f>VLOOKUP(A2259,'volatile collection data'!$G$6:$I$69,3,FALSE)</f>
        <v>2</v>
      </c>
      <c r="K2259" s="1" t="str">
        <f>VLOOKUP(A2259,'volatile collection data'!$G$6:$N$69,8,FALSE)</f>
        <v>28A</v>
      </c>
      <c r="L2259" s="1">
        <f>VLOOKUP(A2259,'volatile collection data'!$G$6:$J$69,4,FALSE)</f>
        <v>5.38</v>
      </c>
      <c r="M2259" s="1">
        <f>VLOOKUP($A2259,'volatile collection data'!$G$6:$M$69,6,FALSE)</f>
        <v>14</v>
      </c>
      <c r="N2259" s="1">
        <f>VLOOKUP($A2259,'volatile collection data'!$G$6:$M$69,7,FALSE)</f>
        <v>5.38</v>
      </c>
      <c r="O2259" s="1">
        <f>VLOOKUP(A2259,'volatile collection data'!$G$6:$K$69,5,FALSE)</f>
        <v>1</v>
      </c>
      <c r="P2259" s="1" t="str">
        <f t="shared" si="213"/>
        <v>2E</v>
      </c>
      <c r="Q2259">
        <f t="shared" si="211"/>
        <v>0.11174304493005228</v>
      </c>
      <c r="R2259" t="str">
        <f t="shared" si="214"/>
        <v>28A_1-E&amp;5.38%5.38@14</v>
      </c>
      <c r="S2259" t="str">
        <f t="shared" si="215"/>
        <v>2E-28A-VCS-Loc-22</v>
      </c>
      <c r="T2259" t="str">
        <f>IFERROR(IF(VLOOKUP(S2259,Bad!$A:$A,1,FALSE)='RAW2'!S2259,"yes","no"),"no")</f>
        <v>yes</v>
      </c>
      <c r="U2259" t="str">
        <f>IFERROR(VLOOKUP(F2259,compounds!$A:$B,2,FALSE),"")</f>
        <v/>
      </c>
      <c r="V2259" t="str">
        <f>VLOOKUP(B2259,'volatile collection data'!$O:$P,2,FALSE)</f>
        <v>02.may.22 28</v>
      </c>
    </row>
    <row r="2260" spans="1:22" x14ac:dyDescent="0.2">
      <c r="A2260" t="s">
        <v>366</v>
      </c>
      <c r="B2260" s="1" t="str">
        <f t="shared" si="212"/>
        <v>2E</v>
      </c>
      <c r="C2260">
        <v>39.584000000000003</v>
      </c>
      <c r="D2260">
        <f t="shared" si="210"/>
        <v>39.58</v>
      </c>
      <c r="E2260">
        <f>VLOOKUP(D2260,'Peak Combiner'!$A$5:$D$4980,4,FALSE)</f>
        <v>39.58</v>
      </c>
      <c r="F2260">
        <f>IFERROR(VLOOKUP(D2260,rt_comb!$A:$B,2,FALSE),D2260)</f>
        <v>39.58</v>
      </c>
      <c r="G2260">
        <v>4001222</v>
      </c>
      <c r="H2260">
        <f>SUMIFS($G:$G,$E:$E,18.51,'RAW2'!$A:$A,'RAW2'!A2260)</f>
        <v>28636314</v>
      </c>
      <c r="I2260" s="1" t="str">
        <f>VLOOKUP(A2260,'volatile collection data'!$G$6:$H$69,2,FALSE)</f>
        <v>E</v>
      </c>
      <c r="J2260" s="1">
        <f>VLOOKUP(A2260,'volatile collection data'!$G$6:$I$69,3,FALSE)</f>
        <v>2</v>
      </c>
      <c r="K2260" s="1" t="str">
        <f>VLOOKUP(A2260,'volatile collection data'!$G$6:$N$69,8,FALSE)</f>
        <v>28A</v>
      </c>
      <c r="L2260" s="1">
        <f>VLOOKUP(A2260,'volatile collection data'!$G$6:$J$69,4,FALSE)</f>
        <v>5.38</v>
      </c>
      <c r="M2260" s="1">
        <f>VLOOKUP($A2260,'volatile collection data'!$G$6:$M$69,6,FALSE)</f>
        <v>14</v>
      </c>
      <c r="N2260" s="1">
        <f>VLOOKUP($A2260,'volatile collection data'!$G$6:$M$69,7,FALSE)</f>
        <v>5.38</v>
      </c>
      <c r="O2260" s="1">
        <f>VLOOKUP(A2260,'volatile collection data'!$G$6:$K$69,5,FALSE)</f>
        <v>1</v>
      </c>
      <c r="P2260" s="1" t="str">
        <f t="shared" si="213"/>
        <v>2E</v>
      </c>
      <c r="Q2260">
        <f t="shared" si="211"/>
        <v>0.12985637071487097</v>
      </c>
      <c r="R2260" t="str">
        <f t="shared" si="214"/>
        <v>28A_1-E&amp;5.38%5.38@14</v>
      </c>
      <c r="S2260" t="str">
        <f t="shared" si="215"/>
        <v>2E-28A-VCS-Loc-22</v>
      </c>
      <c r="T2260" t="str">
        <f>IFERROR(IF(VLOOKUP(S2260,Bad!$A:$A,1,FALSE)='RAW2'!S2260,"yes","no"),"no")</f>
        <v>yes</v>
      </c>
      <c r="U2260" t="str">
        <f>IFERROR(VLOOKUP(F2260,compounds!$A:$B,2,FALSE),"")</f>
        <v/>
      </c>
      <c r="V2260" t="str">
        <f>VLOOKUP(B2260,'volatile collection data'!$O:$P,2,FALSE)</f>
        <v>02.may.22 28</v>
      </c>
    </row>
    <row r="2261" spans="1:22" x14ac:dyDescent="0.2">
      <c r="A2261" t="s">
        <v>366</v>
      </c>
      <c r="B2261" s="1" t="str">
        <f t="shared" si="212"/>
        <v>2E</v>
      </c>
      <c r="C2261">
        <v>39.753</v>
      </c>
      <c r="D2261">
        <f t="shared" si="210"/>
        <v>39.75</v>
      </c>
      <c r="E2261">
        <f>VLOOKUP(D2261,'Peak Combiner'!$A$5:$D$4980,4,FALSE)</f>
        <v>39.75</v>
      </c>
      <c r="F2261">
        <f>IFERROR(VLOOKUP(D2261,rt_comb!$A:$B,2,FALSE),D2261)</f>
        <v>39.75</v>
      </c>
      <c r="G2261">
        <v>1401846</v>
      </c>
      <c r="H2261">
        <f>SUMIFS($G:$G,$E:$E,18.51,'RAW2'!$A:$A,'RAW2'!A2261)</f>
        <v>28636314</v>
      </c>
      <c r="I2261" s="1" t="str">
        <f>VLOOKUP(A2261,'volatile collection data'!$G$6:$H$69,2,FALSE)</f>
        <v>E</v>
      </c>
      <c r="J2261" s="1">
        <f>VLOOKUP(A2261,'volatile collection data'!$G$6:$I$69,3,FALSE)</f>
        <v>2</v>
      </c>
      <c r="K2261" s="1" t="str">
        <f>VLOOKUP(A2261,'volatile collection data'!$G$6:$N$69,8,FALSE)</f>
        <v>28A</v>
      </c>
      <c r="L2261" s="1">
        <f>VLOOKUP(A2261,'volatile collection data'!$G$6:$J$69,4,FALSE)</f>
        <v>5.38</v>
      </c>
      <c r="M2261" s="1">
        <f>VLOOKUP($A2261,'volatile collection data'!$G$6:$M$69,6,FALSE)</f>
        <v>14</v>
      </c>
      <c r="N2261" s="1">
        <f>VLOOKUP($A2261,'volatile collection data'!$G$6:$M$69,7,FALSE)</f>
        <v>5.38</v>
      </c>
      <c r="O2261" s="1">
        <f>VLOOKUP(A2261,'volatile collection data'!$G$6:$K$69,5,FALSE)</f>
        <v>1</v>
      </c>
      <c r="P2261" s="1" t="str">
        <f t="shared" si="213"/>
        <v>2E</v>
      </c>
      <c r="Q2261">
        <f t="shared" si="211"/>
        <v>4.5495759510759216E-2</v>
      </c>
      <c r="R2261" t="str">
        <f t="shared" si="214"/>
        <v>28A_1-E&amp;5.38%5.38@14</v>
      </c>
      <c r="S2261" t="str">
        <f t="shared" si="215"/>
        <v>2E-28A-VCS-Loc-22</v>
      </c>
      <c r="T2261" t="str">
        <f>IFERROR(IF(VLOOKUP(S2261,Bad!$A:$A,1,FALSE)='RAW2'!S2261,"yes","no"),"no")</f>
        <v>yes</v>
      </c>
      <c r="U2261" t="str">
        <f>IFERROR(VLOOKUP(F2261,compounds!$A:$B,2,FALSE),"")</f>
        <v/>
      </c>
      <c r="V2261" t="str">
        <f>VLOOKUP(B2261,'volatile collection data'!$O:$P,2,FALSE)</f>
        <v>02.may.22 28</v>
      </c>
    </row>
    <row r="2262" spans="1:22" x14ac:dyDescent="0.2">
      <c r="A2262" t="s">
        <v>366</v>
      </c>
      <c r="B2262" s="1" t="str">
        <f t="shared" si="212"/>
        <v>2E</v>
      </c>
      <c r="C2262">
        <v>39.944000000000003</v>
      </c>
      <c r="D2262">
        <f t="shared" si="210"/>
        <v>39.94</v>
      </c>
      <c r="E2262">
        <f>VLOOKUP(D2262,'Peak Combiner'!$A$5:$D$4980,4,FALSE)</f>
        <v>39.94</v>
      </c>
      <c r="F2262">
        <f>IFERROR(VLOOKUP(D2262,rt_comb!$A:$B,2,FALSE),D2262)</f>
        <v>39.94</v>
      </c>
      <c r="G2262">
        <v>3096586</v>
      </c>
      <c r="H2262">
        <f>SUMIFS($G:$G,$E:$E,18.51,'RAW2'!$A:$A,'RAW2'!A2262)</f>
        <v>28636314</v>
      </c>
      <c r="I2262" s="1" t="str">
        <f>VLOOKUP(A2262,'volatile collection data'!$G$6:$H$69,2,FALSE)</f>
        <v>E</v>
      </c>
      <c r="J2262" s="1">
        <f>VLOOKUP(A2262,'volatile collection data'!$G$6:$I$69,3,FALSE)</f>
        <v>2</v>
      </c>
      <c r="K2262" s="1" t="str">
        <f>VLOOKUP(A2262,'volatile collection data'!$G$6:$N$69,8,FALSE)</f>
        <v>28A</v>
      </c>
      <c r="L2262" s="1">
        <f>VLOOKUP(A2262,'volatile collection data'!$G$6:$J$69,4,FALSE)</f>
        <v>5.38</v>
      </c>
      <c r="M2262" s="1">
        <f>VLOOKUP($A2262,'volatile collection data'!$G$6:$M$69,6,FALSE)</f>
        <v>14</v>
      </c>
      <c r="N2262" s="1">
        <f>VLOOKUP($A2262,'volatile collection data'!$G$6:$M$69,7,FALSE)</f>
        <v>5.38</v>
      </c>
      <c r="O2262" s="1">
        <f>VLOOKUP(A2262,'volatile collection data'!$G$6:$K$69,5,FALSE)</f>
        <v>1</v>
      </c>
      <c r="P2262" s="1" t="str">
        <f t="shared" si="213"/>
        <v>2E</v>
      </c>
      <c r="Q2262">
        <f t="shared" si="211"/>
        <v>0.10049715301137489</v>
      </c>
      <c r="R2262" t="str">
        <f t="shared" si="214"/>
        <v>28A_1-E&amp;5.38%5.38@14</v>
      </c>
      <c r="S2262" t="str">
        <f t="shared" si="215"/>
        <v>2E-28A-VCS-Loc-22</v>
      </c>
      <c r="T2262" t="str">
        <f>IFERROR(IF(VLOOKUP(S2262,Bad!$A:$A,1,FALSE)='RAW2'!S2262,"yes","no"),"no")</f>
        <v>yes</v>
      </c>
      <c r="U2262" t="str">
        <f>IFERROR(VLOOKUP(F2262,compounds!$A:$B,2,FALSE),"")</f>
        <v/>
      </c>
      <c r="V2262" t="str">
        <f>VLOOKUP(B2262,'volatile collection data'!$O:$P,2,FALSE)</f>
        <v>02.may.22 28</v>
      </c>
    </row>
    <row r="2263" spans="1:22" x14ac:dyDescent="0.2">
      <c r="A2263" t="s">
        <v>366</v>
      </c>
      <c r="B2263" s="1" t="str">
        <f t="shared" si="212"/>
        <v>2E</v>
      </c>
      <c r="C2263">
        <v>39.997999999999998</v>
      </c>
      <c r="D2263">
        <f t="shared" si="210"/>
        <v>40</v>
      </c>
      <c r="E2263">
        <f>VLOOKUP(D2263,'Peak Combiner'!$A$5:$D$4980,4,FALSE)</f>
        <v>40</v>
      </c>
      <c r="F2263">
        <f>IFERROR(VLOOKUP(D2263,rt_comb!$A:$B,2,FALSE),D2263)</f>
        <v>40</v>
      </c>
      <c r="G2263">
        <v>9031834</v>
      </c>
      <c r="H2263">
        <f>SUMIFS($G:$G,$E:$E,18.51,'RAW2'!$A:$A,'RAW2'!A2263)</f>
        <v>28636314</v>
      </c>
      <c r="I2263" s="1" t="str">
        <f>VLOOKUP(A2263,'volatile collection data'!$G$6:$H$69,2,FALSE)</f>
        <v>E</v>
      </c>
      <c r="J2263" s="1">
        <f>VLOOKUP(A2263,'volatile collection data'!$G$6:$I$69,3,FALSE)</f>
        <v>2</v>
      </c>
      <c r="K2263" s="1" t="str">
        <f>VLOOKUP(A2263,'volatile collection data'!$G$6:$N$69,8,FALSE)</f>
        <v>28A</v>
      </c>
      <c r="L2263" s="1">
        <f>VLOOKUP(A2263,'volatile collection data'!$G$6:$J$69,4,FALSE)</f>
        <v>5.38</v>
      </c>
      <c r="M2263" s="1">
        <f>VLOOKUP($A2263,'volatile collection data'!$G$6:$M$69,6,FALSE)</f>
        <v>14</v>
      </c>
      <c r="N2263" s="1">
        <f>VLOOKUP($A2263,'volatile collection data'!$G$6:$M$69,7,FALSE)</f>
        <v>5.38</v>
      </c>
      <c r="O2263" s="1">
        <f>VLOOKUP(A2263,'volatile collection data'!$G$6:$K$69,5,FALSE)</f>
        <v>1</v>
      </c>
      <c r="P2263" s="1" t="str">
        <f t="shared" si="213"/>
        <v>2E</v>
      </c>
      <c r="Q2263">
        <f t="shared" si="211"/>
        <v>0.29312074764638801</v>
      </c>
      <c r="R2263" t="str">
        <f t="shared" si="214"/>
        <v>28A_1-E&amp;5.38%5.38@14</v>
      </c>
      <c r="S2263" t="str">
        <f t="shared" si="215"/>
        <v>2E-28A-VCS-Loc-22</v>
      </c>
      <c r="T2263" t="str">
        <f>IFERROR(IF(VLOOKUP(S2263,Bad!$A:$A,1,FALSE)='RAW2'!S2263,"yes","no"),"no")</f>
        <v>yes</v>
      </c>
      <c r="U2263" t="str">
        <f>IFERROR(VLOOKUP(F2263,compounds!$A:$B,2,FALSE),"")</f>
        <v/>
      </c>
      <c r="V2263" t="str">
        <f>VLOOKUP(B2263,'volatile collection data'!$O:$P,2,FALSE)</f>
        <v>02.may.22 28</v>
      </c>
    </row>
    <row r="2264" spans="1:22" x14ac:dyDescent="0.2">
      <c r="A2264" t="s">
        <v>367</v>
      </c>
      <c r="B2264" s="1" t="str">
        <f t="shared" si="212"/>
        <v>3A</v>
      </c>
      <c r="C2264">
        <v>4.1790000000000003</v>
      </c>
      <c r="D2264">
        <f t="shared" si="210"/>
        <v>4.18</v>
      </c>
      <c r="E2264">
        <f>VLOOKUP(D2264,'Peak Combiner'!$A$5:$D$4980,4,FALSE)</f>
        <v>4.1500000000000004</v>
      </c>
      <c r="F2264">
        <f>IFERROR(VLOOKUP(D2264,rt_comb!$A:$B,2,FALSE),D2264)</f>
        <v>4.18</v>
      </c>
      <c r="G2264">
        <v>11038047</v>
      </c>
      <c r="H2264">
        <f>SUMIFS($G:$G,$E:$E,18.51,'RAW2'!$A:$A,'RAW2'!A2264)</f>
        <v>70978850</v>
      </c>
      <c r="I2264" s="1" t="str">
        <f>VLOOKUP(A2264,'volatile collection data'!$G$6:$H$69,2,FALSE)</f>
        <v>A</v>
      </c>
      <c r="J2264" s="1">
        <f>VLOOKUP(A2264,'volatile collection data'!$G$6:$I$69,3,FALSE)</f>
        <v>3</v>
      </c>
      <c r="K2264" s="1" t="str">
        <f>VLOOKUP(A2264,'volatile collection data'!$G$6:$N$69,8,FALSE)</f>
        <v>3B</v>
      </c>
      <c r="L2264" s="1">
        <f>VLOOKUP(A2264,'volatile collection data'!$G$6:$J$69,4,FALSE)</f>
        <v>3.09</v>
      </c>
      <c r="M2264" s="1">
        <f>VLOOKUP($A2264,'volatile collection data'!$G$6:$M$69,6,FALSE)</f>
        <v>10</v>
      </c>
      <c r="N2264" s="1">
        <f>VLOOKUP($A2264,'volatile collection data'!$G$6:$M$69,7,FALSE)</f>
        <v>3.09</v>
      </c>
      <c r="O2264" s="1">
        <f>VLOOKUP(A2264,'volatile collection data'!$G$6:$K$69,5,FALSE)</f>
        <v>0</v>
      </c>
      <c r="P2264" s="1" t="str">
        <f t="shared" si="213"/>
        <v>3A</v>
      </c>
      <c r="Q2264">
        <f t="shared" si="211"/>
        <v>0.25163717749341041</v>
      </c>
      <c r="R2264" t="str">
        <f t="shared" si="214"/>
        <v>3B_0-A&amp;3.09%3.09@10</v>
      </c>
      <c r="S2264" t="str">
        <f t="shared" si="215"/>
        <v>3A-3B-VCS-Loc-22</v>
      </c>
      <c r="T2264" t="str">
        <f>IFERROR(IF(VLOOKUP(S2264,Bad!$A:$A,1,FALSE)='RAW2'!S2264,"yes","no"),"no")</f>
        <v>no</v>
      </c>
      <c r="U2264" t="str">
        <f>IFERROR(VLOOKUP(F2264,compounds!$A:$B,2,FALSE),"")</f>
        <v/>
      </c>
      <c r="V2264" t="str">
        <f>VLOOKUP(B2264,'volatile collection data'!$O:$P,2,FALSE)</f>
        <v>24.apr.22 3</v>
      </c>
    </row>
    <row r="2265" spans="1:22" x14ac:dyDescent="0.2">
      <c r="A2265" t="s">
        <v>367</v>
      </c>
      <c r="B2265" s="1" t="str">
        <f t="shared" si="212"/>
        <v>3A</v>
      </c>
      <c r="C2265">
        <v>4.7160000000000002</v>
      </c>
      <c r="D2265">
        <f t="shared" si="210"/>
        <v>4.72</v>
      </c>
      <c r="E2265">
        <f>VLOOKUP(D2265,'Peak Combiner'!$A$5:$D$4980,4,FALSE)</f>
        <v>4.7</v>
      </c>
      <c r="F2265">
        <f>IFERROR(VLOOKUP(D2265,rt_comb!$A:$B,2,FALSE),D2265)</f>
        <v>4.72</v>
      </c>
      <c r="G2265">
        <v>6950064</v>
      </c>
      <c r="H2265">
        <f>SUMIFS($G:$G,$E:$E,18.51,'RAW2'!$A:$A,'RAW2'!A2265)</f>
        <v>70978850</v>
      </c>
      <c r="I2265" s="1" t="str">
        <f>VLOOKUP(A2265,'volatile collection data'!$G$6:$H$69,2,FALSE)</f>
        <v>A</v>
      </c>
      <c r="J2265" s="1">
        <f>VLOOKUP(A2265,'volatile collection data'!$G$6:$I$69,3,FALSE)</f>
        <v>3</v>
      </c>
      <c r="K2265" s="1" t="str">
        <f>VLOOKUP(A2265,'volatile collection data'!$G$6:$N$69,8,FALSE)</f>
        <v>3B</v>
      </c>
      <c r="L2265" s="1">
        <f>VLOOKUP(A2265,'volatile collection data'!$G$6:$J$69,4,FALSE)</f>
        <v>3.09</v>
      </c>
      <c r="M2265" s="1">
        <f>VLOOKUP($A2265,'volatile collection data'!$G$6:$M$69,6,FALSE)</f>
        <v>10</v>
      </c>
      <c r="N2265" s="1">
        <f>VLOOKUP($A2265,'volatile collection data'!$G$6:$M$69,7,FALSE)</f>
        <v>3.09</v>
      </c>
      <c r="O2265" s="1">
        <f>VLOOKUP(A2265,'volatile collection data'!$G$6:$K$69,5,FALSE)</f>
        <v>0</v>
      </c>
      <c r="P2265" s="1" t="str">
        <f t="shared" si="213"/>
        <v>3A</v>
      </c>
      <c r="Q2265">
        <f t="shared" si="211"/>
        <v>0.15844238463186125</v>
      </c>
      <c r="R2265" t="str">
        <f t="shared" si="214"/>
        <v>3B_0-A&amp;3.09%3.09@10</v>
      </c>
      <c r="S2265" t="str">
        <f t="shared" si="215"/>
        <v>3A-3B-VCS-Loc-22</v>
      </c>
      <c r="T2265" t="str">
        <f>IFERROR(IF(VLOOKUP(S2265,Bad!$A:$A,1,FALSE)='RAW2'!S2265,"yes","no"),"no")</f>
        <v>no</v>
      </c>
      <c r="U2265" t="str">
        <f>IFERROR(VLOOKUP(F2265,compounds!$A:$B,2,FALSE),"")</f>
        <v/>
      </c>
      <c r="V2265" t="str">
        <f>VLOOKUP(B2265,'volatile collection data'!$O:$P,2,FALSE)</f>
        <v>24.apr.22 3</v>
      </c>
    </row>
    <row r="2266" spans="1:22" x14ac:dyDescent="0.2">
      <c r="A2266" t="s">
        <v>367</v>
      </c>
      <c r="B2266" s="1" t="str">
        <f t="shared" si="212"/>
        <v>3A</v>
      </c>
      <c r="C2266">
        <v>5.024</v>
      </c>
      <c r="D2266">
        <f t="shared" si="210"/>
        <v>5.0199999999999996</v>
      </c>
      <c r="E2266">
        <f>VLOOKUP(D2266,'Peak Combiner'!$A$5:$D$4980,4,FALSE)</f>
        <v>4.99</v>
      </c>
      <c r="F2266">
        <f>IFERROR(VLOOKUP(D2266,rt_comb!$A:$B,2,FALSE),D2266)</f>
        <v>5.0199999999999996</v>
      </c>
      <c r="G2266">
        <v>1716809</v>
      </c>
      <c r="H2266">
        <f>SUMIFS($G:$G,$E:$E,18.51,'RAW2'!$A:$A,'RAW2'!A2266)</f>
        <v>70978850</v>
      </c>
      <c r="I2266" s="1" t="str">
        <f>VLOOKUP(A2266,'volatile collection data'!$G$6:$H$69,2,FALSE)</f>
        <v>A</v>
      </c>
      <c r="J2266" s="1">
        <f>VLOOKUP(A2266,'volatile collection data'!$G$6:$I$69,3,FALSE)</f>
        <v>3</v>
      </c>
      <c r="K2266" s="1" t="str">
        <f>VLOOKUP(A2266,'volatile collection data'!$G$6:$N$69,8,FALSE)</f>
        <v>3B</v>
      </c>
      <c r="L2266" s="1">
        <f>VLOOKUP(A2266,'volatile collection data'!$G$6:$J$69,4,FALSE)</f>
        <v>3.09</v>
      </c>
      <c r="M2266" s="1">
        <f>VLOOKUP($A2266,'volatile collection data'!$G$6:$M$69,6,FALSE)</f>
        <v>10</v>
      </c>
      <c r="N2266" s="1">
        <f>VLOOKUP($A2266,'volatile collection data'!$G$6:$M$69,7,FALSE)</f>
        <v>3.09</v>
      </c>
      <c r="O2266" s="1">
        <f>VLOOKUP(A2266,'volatile collection data'!$G$6:$K$69,5,FALSE)</f>
        <v>0</v>
      </c>
      <c r="P2266" s="1" t="str">
        <f t="shared" si="213"/>
        <v>3A</v>
      </c>
      <c r="Q2266">
        <f t="shared" si="211"/>
        <v>3.9138533388676865E-2</v>
      </c>
      <c r="R2266" t="str">
        <f t="shared" si="214"/>
        <v>3B_0-A&amp;3.09%3.09@10</v>
      </c>
      <c r="S2266" t="str">
        <f t="shared" si="215"/>
        <v>3A-3B-VCS-Loc-22</v>
      </c>
      <c r="T2266" t="str">
        <f>IFERROR(IF(VLOOKUP(S2266,Bad!$A:$A,1,FALSE)='RAW2'!S2266,"yes","no"),"no")</f>
        <v>no</v>
      </c>
      <c r="U2266" t="str">
        <f>IFERROR(VLOOKUP(F2266,compounds!$A:$B,2,FALSE),"")</f>
        <v/>
      </c>
      <c r="V2266" t="str">
        <f>VLOOKUP(B2266,'volatile collection data'!$O:$P,2,FALSE)</f>
        <v>24.apr.22 3</v>
      </c>
    </row>
    <row r="2267" spans="1:22" x14ac:dyDescent="0.2">
      <c r="A2267" t="s">
        <v>367</v>
      </c>
      <c r="B2267" s="1" t="str">
        <f t="shared" si="212"/>
        <v>3A</v>
      </c>
      <c r="C2267">
        <v>5.8449999999999998</v>
      </c>
      <c r="D2267">
        <f t="shared" si="210"/>
        <v>5.85</v>
      </c>
      <c r="E2267">
        <f>VLOOKUP(D2267,'Peak Combiner'!$A$5:$D$4980,4,FALSE)</f>
        <v>5.85</v>
      </c>
      <c r="F2267">
        <f>IFERROR(VLOOKUP(D2267,rt_comb!$A:$B,2,FALSE),D2267)</f>
        <v>5.85</v>
      </c>
      <c r="G2267">
        <v>62813018</v>
      </c>
      <c r="H2267">
        <f>SUMIFS($G:$G,$E:$E,18.51,'RAW2'!$A:$A,'RAW2'!A2267)</f>
        <v>70978850</v>
      </c>
      <c r="I2267" s="1" t="str">
        <f>VLOOKUP(A2267,'volatile collection data'!$G$6:$H$69,2,FALSE)</f>
        <v>A</v>
      </c>
      <c r="J2267" s="1">
        <f>VLOOKUP(A2267,'volatile collection data'!$G$6:$I$69,3,FALSE)</f>
        <v>3</v>
      </c>
      <c r="K2267" s="1" t="str">
        <f>VLOOKUP(A2267,'volatile collection data'!$G$6:$N$69,8,FALSE)</f>
        <v>3B</v>
      </c>
      <c r="L2267" s="1">
        <f>VLOOKUP(A2267,'volatile collection data'!$G$6:$J$69,4,FALSE)</f>
        <v>3.09</v>
      </c>
      <c r="M2267" s="1">
        <f>VLOOKUP($A2267,'volatile collection data'!$G$6:$M$69,6,FALSE)</f>
        <v>10</v>
      </c>
      <c r="N2267" s="1">
        <f>VLOOKUP($A2267,'volatile collection data'!$G$6:$M$69,7,FALSE)</f>
        <v>3.09</v>
      </c>
      <c r="O2267" s="1">
        <f>VLOOKUP(A2267,'volatile collection data'!$G$6:$K$69,5,FALSE)</f>
        <v>0</v>
      </c>
      <c r="P2267" s="1" t="str">
        <f t="shared" si="213"/>
        <v>3A</v>
      </c>
      <c r="Q2267">
        <f t="shared" si="211"/>
        <v>1.4319644190102456</v>
      </c>
      <c r="R2267" t="str">
        <f t="shared" si="214"/>
        <v>3B_0-A&amp;3.09%3.09@10</v>
      </c>
      <c r="S2267" t="str">
        <f t="shared" si="215"/>
        <v>3A-3B-VCS-Loc-22</v>
      </c>
      <c r="T2267" t="str">
        <f>IFERROR(IF(VLOOKUP(S2267,Bad!$A:$A,1,FALSE)='RAW2'!S2267,"yes","no"),"no")</f>
        <v>no</v>
      </c>
      <c r="U2267" t="str">
        <f>IFERROR(VLOOKUP(F2267,compounds!$A:$B,2,FALSE),"")</f>
        <v/>
      </c>
      <c r="V2267" t="str">
        <f>VLOOKUP(B2267,'volatile collection data'!$O:$P,2,FALSE)</f>
        <v>24.apr.22 3</v>
      </c>
    </row>
    <row r="2268" spans="1:22" x14ac:dyDescent="0.2">
      <c r="A2268" t="s">
        <v>367</v>
      </c>
      <c r="B2268" s="1" t="str">
        <f t="shared" si="212"/>
        <v>3A</v>
      </c>
      <c r="C2268">
        <v>5.9749999999999996</v>
      </c>
      <c r="D2268">
        <f t="shared" si="210"/>
        <v>5.98</v>
      </c>
      <c r="E2268">
        <f>VLOOKUP(D2268,'Peak Combiner'!$A$5:$D$4980,4,FALSE)</f>
        <v>5.98</v>
      </c>
      <c r="F2268">
        <f>IFERROR(VLOOKUP(D2268,rt_comb!$A:$B,2,FALSE),D2268)</f>
        <v>5.98</v>
      </c>
      <c r="G2268">
        <v>28007935</v>
      </c>
      <c r="H2268">
        <f>SUMIFS($G:$G,$E:$E,18.51,'RAW2'!$A:$A,'RAW2'!A2268)</f>
        <v>70978850</v>
      </c>
      <c r="I2268" s="1" t="str">
        <f>VLOOKUP(A2268,'volatile collection data'!$G$6:$H$69,2,FALSE)</f>
        <v>A</v>
      </c>
      <c r="J2268" s="1">
        <f>VLOOKUP(A2268,'volatile collection data'!$G$6:$I$69,3,FALSE)</f>
        <v>3</v>
      </c>
      <c r="K2268" s="1" t="str">
        <f>VLOOKUP(A2268,'volatile collection data'!$G$6:$N$69,8,FALSE)</f>
        <v>3B</v>
      </c>
      <c r="L2268" s="1">
        <f>VLOOKUP(A2268,'volatile collection data'!$G$6:$J$69,4,FALSE)</f>
        <v>3.09</v>
      </c>
      <c r="M2268" s="1">
        <f>VLOOKUP($A2268,'volatile collection data'!$G$6:$M$69,6,FALSE)</f>
        <v>10</v>
      </c>
      <c r="N2268" s="1">
        <f>VLOOKUP($A2268,'volatile collection data'!$G$6:$M$69,7,FALSE)</f>
        <v>3.09</v>
      </c>
      <c r="O2268" s="1">
        <f>VLOOKUP(A2268,'volatile collection data'!$G$6:$K$69,5,FALSE)</f>
        <v>0</v>
      </c>
      <c r="P2268" s="1" t="str">
        <f t="shared" si="213"/>
        <v>3A</v>
      </c>
      <c r="Q2268">
        <f t="shared" si="211"/>
        <v>0.63850404974891861</v>
      </c>
      <c r="R2268" t="str">
        <f t="shared" si="214"/>
        <v>3B_0-A&amp;3.09%3.09@10</v>
      </c>
      <c r="S2268" t="str">
        <f t="shared" si="215"/>
        <v>3A-3B-VCS-Loc-22</v>
      </c>
      <c r="T2268" t="str">
        <f>IFERROR(IF(VLOOKUP(S2268,Bad!$A:$A,1,FALSE)='RAW2'!S2268,"yes","no"),"no")</f>
        <v>no</v>
      </c>
      <c r="U2268" t="str">
        <f>IFERROR(VLOOKUP(F2268,compounds!$A:$B,2,FALSE),"")</f>
        <v/>
      </c>
      <c r="V2268" t="str">
        <f>VLOOKUP(B2268,'volatile collection data'!$O:$P,2,FALSE)</f>
        <v>24.apr.22 3</v>
      </c>
    </row>
    <row r="2269" spans="1:22" x14ac:dyDescent="0.2">
      <c r="A2269" t="s">
        <v>367</v>
      </c>
      <c r="B2269" s="1" t="str">
        <f t="shared" si="212"/>
        <v>3A</v>
      </c>
      <c r="C2269">
        <v>6.02</v>
      </c>
      <c r="D2269">
        <f t="shared" si="210"/>
        <v>6.02</v>
      </c>
      <c r="E2269">
        <f>VLOOKUP(D2269,'Peak Combiner'!$A$5:$D$4980,4,FALSE)</f>
        <v>6.02</v>
      </c>
      <c r="F2269">
        <f>IFERROR(VLOOKUP(D2269,rt_comb!$A:$B,2,FALSE),D2269)</f>
        <v>6.02</v>
      </c>
      <c r="G2269">
        <v>28139196</v>
      </c>
      <c r="H2269">
        <f>SUMIFS($G:$G,$E:$E,18.51,'RAW2'!$A:$A,'RAW2'!A2269)</f>
        <v>70978850</v>
      </c>
      <c r="I2269" s="1" t="str">
        <f>VLOOKUP(A2269,'volatile collection data'!$G$6:$H$69,2,FALSE)</f>
        <v>A</v>
      </c>
      <c r="J2269" s="1">
        <f>VLOOKUP(A2269,'volatile collection data'!$G$6:$I$69,3,FALSE)</f>
        <v>3</v>
      </c>
      <c r="K2269" s="1" t="str">
        <f>VLOOKUP(A2269,'volatile collection data'!$G$6:$N$69,8,FALSE)</f>
        <v>3B</v>
      </c>
      <c r="L2269" s="1">
        <f>VLOOKUP(A2269,'volatile collection data'!$G$6:$J$69,4,FALSE)</f>
        <v>3.09</v>
      </c>
      <c r="M2269" s="1">
        <f>VLOOKUP($A2269,'volatile collection data'!$G$6:$M$69,6,FALSE)</f>
        <v>10</v>
      </c>
      <c r="N2269" s="1">
        <f>VLOOKUP($A2269,'volatile collection data'!$G$6:$M$69,7,FALSE)</f>
        <v>3.09</v>
      </c>
      <c r="O2269" s="1">
        <f>VLOOKUP(A2269,'volatile collection data'!$G$6:$K$69,5,FALSE)</f>
        <v>0</v>
      </c>
      <c r="P2269" s="1" t="str">
        <f t="shared" si="213"/>
        <v>3A</v>
      </c>
      <c r="Q2269">
        <f t="shared" si="211"/>
        <v>0.64149644030088526</v>
      </c>
      <c r="R2269" t="str">
        <f t="shared" si="214"/>
        <v>3B_0-A&amp;3.09%3.09@10</v>
      </c>
      <c r="S2269" t="str">
        <f t="shared" si="215"/>
        <v>3A-3B-VCS-Loc-22</v>
      </c>
      <c r="T2269" t="str">
        <f>IFERROR(IF(VLOOKUP(S2269,Bad!$A:$A,1,FALSE)='RAW2'!S2269,"yes","no"),"no")</f>
        <v>no</v>
      </c>
      <c r="U2269" t="str">
        <f>IFERROR(VLOOKUP(F2269,compounds!$A:$B,2,FALSE),"")</f>
        <v/>
      </c>
      <c r="V2269" t="str">
        <f>VLOOKUP(B2269,'volatile collection data'!$O:$P,2,FALSE)</f>
        <v>24.apr.22 3</v>
      </c>
    </row>
    <row r="2270" spans="1:22" x14ac:dyDescent="0.2">
      <c r="A2270" t="s">
        <v>367</v>
      </c>
      <c r="B2270" s="1" t="str">
        <f t="shared" si="212"/>
        <v>3A</v>
      </c>
      <c r="C2270">
        <v>6.2480000000000002</v>
      </c>
      <c r="D2270">
        <f t="shared" si="210"/>
        <v>6.25</v>
      </c>
      <c r="E2270">
        <f>VLOOKUP(D2270,'Peak Combiner'!$A$5:$D$4980,4,FALSE)</f>
        <v>6.25</v>
      </c>
      <c r="F2270">
        <f>IFERROR(VLOOKUP(D2270,rt_comb!$A:$B,2,FALSE),D2270)</f>
        <v>6.25</v>
      </c>
      <c r="G2270">
        <v>3520046</v>
      </c>
      <c r="H2270">
        <f>SUMIFS($G:$G,$E:$E,18.51,'RAW2'!$A:$A,'RAW2'!A2270)</f>
        <v>70978850</v>
      </c>
      <c r="I2270" s="1" t="str">
        <f>VLOOKUP(A2270,'volatile collection data'!$G$6:$H$69,2,FALSE)</f>
        <v>A</v>
      </c>
      <c r="J2270" s="1">
        <f>VLOOKUP(A2270,'volatile collection data'!$G$6:$I$69,3,FALSE)</f>
        <v>3</v>
      </c>
      <c r="K2270" s="1" t="str">
        <f>VLOOKUP(A2270,'volatile collection data'!$G$6:$N$69,8,FALSE)</f>
        <v>3B</v>
      </c>
      <c r="L2270" s="1">
        <f>VLOOKUP(A2270,'volatile collection data'!$G$6:$J$69,4,FALSE)</f>
        <v>3.09</v>
      </c>
      <c r="M2270" s="1">
        <f>VLOOKUP($A2270,'volatile collection data'!$G$6:$M$69,6,FALSE)</f>
        <v>10</v>
      </c>
      <c r="N2270" s="1">
        <f>VLOOKUP($A2270,'volatile collection data'!$G$6:$M$69,7,FALSE)</f>
        <v>3.09</v>
      </c>
      <c r="O2270" s="1">
        <f>VLOOKUP(A2270,'volatile collection data'!$G$6:$K$69,5,FALSE)</f>
        <v>0</v>
      </c>
      <c r="P2270" s="1" t="str">
        <f t="shared" si="213"/>
        <v>3A</v>
      </c>
      <c r="Q2270">
        <f t="shared" si="211"/>
        <v>8.0247387974246659E-2</v>
      </c>
      <c r="R2270" t="str">
        <f t="shared" si="214"/>
        <v>3B_0-A&amp;3.09%3.09@10</v>
      </c>
      <c r="S2270" t="str">
        <f t="shared" si="215"/>
        <v>3A-3B-VCS-Loc-22</v>
      </c>
      <c r="T2270" t="str">
        <f>IFERROR(IF(VLOOKUP(S2270,Bad!$A:$A,1,FALSE)='RAW2'!S2270,"yes","no"),"no")</f>
        <v>no</v>
      </c>
      <c r="U2270" t="str">
        <f>IFERROR(VLOOKUP(F2270,compounds!$A:$B,2,FALSE),"")</f>
        <v/>
      </c>
      <c r="V2270" t="str">
        <f>VLOOKUP(B2270,'volatile collection data'!$O:$P,2,FALSE)</f>
        <v>24.apr.22 3</v>
      </c>
    </row>
    <row r="2271" spans="1:22" x14ac:dyDescent="0.2">
      <c r="A2271" t="s">
        <v>367</v>
      </c>
      <c r="B2271" s="1" t="str">
        <f t="shared" si="212"/>
        <v>3A</v>
      </c>
      <c r="C2271">
        <v>6.6970000000000001</v>
      </c>
      <c r="D2271">
        <f t="shared" si="210"/>
        <v>6.7</v>
      </c>
      <c r="E2271">
        <f>VLOOKUP(D2271,'Peak Combiner'!$A$5:$D$4980,4,FALSE)</f>
        <v>6.7</v>
      </c>
      <c r="F2271">
        <f>IFERROR(VLOOKUP(D2271,rt_comb!$A:$B,2,FALSE),D2271)</f>
        <v>6.7</v>
      </c>
      <c r="G2271">
        <v>1952227</v>
      </c>
      <c r="H2271">
        <f>SUMIFS($G:$G,$E:$E,18.51,'RAW2'!$A:$A,'RAW2'!A2271)</f>
        <v>70978850</v>
      </c>
      <c r="I2271" s="1" t="str">
        <f>VLOOKUP(A2271,'volatile collection data'!$G$6:$H$69,2,FALSE)</f>
        <v>A</v>
      </c>
      <c r="J2271" s="1">
        <f>VLOOKUP(A2271,'volatile collection data'!$G$6:$I$69,3,FALSE)</f>
        <v>3</v>
      </c>
      <c r="K2271" s="1" t="str">
        <f>VLOOKUP(A2271,'volatile collection data'!$G$6:$N$69,8,FALSE)</f>
        <v>3B</v>
      </c>
      <c r="L2271" s="1">
        <f>VLOOKUP(A2271,'volatile collection data'!$G$6:$J$69,4,FALSE)</f>
        <v>3.09</v>
      </c>
      <c r="M2271" s="1">
        <f>VLOOKUP($A2271,'volatile collection data'!$G$6:$M$69,6,FALSE)</f>
        <v>10</v>
      </c>
      <c r="N2271" s="1">
        <f>VLOOKUP($A2271,'volatile collection data'!$G$6:$M$69,7,FALSE)</f>
        <v>3.09</v>
      </c>
      <c r="O2271" s="1">
        <f>VLOOKUP(A2271,'volatile collection data'!$G$6:$K$69,5,FALSE)</f>
        <v>0</v>
      </c>
      <c r="P2271" s="1" t="str">
        <f t="shared" si="213"/>
        <v>3A</v>
      </c>
      <c r="Q2271">
        <f t="shared" si="211"/>
        <v>4.4505417679996127E-2</v>
      </c>
      <c r="R2271" t="str">
        <f t="shared" si="214"/>
        <v>3B_0-A&amp;3.09%3.09@10</v>
      </c>
      <c r="S2271" t="str">
        <f t="shared" si="215"/>
        <v>3A-3B-VCS-Loc-22</v>
      </c>
      <c r="T2271" t="str">
        <f>IFERROR(IF(VLOOKUP(S2271,Bad!$A:$A,1,FALSE)='RAW2'!S2271,"yes","no"),"no")</f>
        <v>no</v>
      </c>
      <c r="U2271" t="str">
        <f>IFERROR(VLOOKUP(F2271,compounds!$A:$B,2,FALSE),"")</f>
        <v/>
      </c>
      <c r="V2271" t="str">
        <f>VLOOKUP(B2271,'volatile collection data'!$O:$P,2,FALSE)</f>
        <v>24.apr.22 3</v>
      </c>
    </row>
    <row r="2272" spans="1:22" x14ac:dyDescent="0.2">
      <c r="A2272" t="s">
        <v>367</v>
      </c>
      <c r="B2272" s="1" t="str">
        <f t="shared" si="212"/>
        <v>3A</v>
      </c>
      <c r="C2272">
        <v>7.359</v>
      </c>
      <c r="D2272">
        <f t="shared" si="210"/>
        <v>7.36</v>
      </c>
      <c r="E2272">
        <f>VLOOKUP(D2272,'Peak Combiner'!$A$5:$D$4980,4,FALSE)</f>
        <v>7.36</v>
      </c>
      <c r="F2272">
        <f>IFERROR(VLOOKUP(D2272,rt_comb!$A:$B,2,FALSE),D2272)</f>
        <v>7.36</v>
      </c>
      <c r="G2272">
        <v>3801778</v>
      </c>
      <c r="H2272">
        <f>SUMIFS($G:$G,$E:$E,18.51,'RAW2'!$A:$A,'RAW2'!A2272)</f>
        <v>70978850</v>
      </c>
      <c r="I2272" s="1" t="str">
        <f>VLOOKUP(A2272,'volatile collection data'!$G$6:$H$69,2,FALSE)</f>
        <v>A</v>
      </c>
      <c r="J2272" s="1">
        <f>VLOOKUP(A2272,'volatile collection data'!$G$6:$I$69,3,FALSE)</f>
        <v>3</v>
      </c>
      <c r="K2272" s="1" t="str">
        <f>VLOOKUP(A2272,'volatile collection data'!$G$6:$N$69,8,FALSE)</f>
        <v>3B</v>
      </c>
      <c r="L2272" s="1">
        <f>VLOOKUP(A2272,'volatile collection data'!$G$6:$J$69,4,FALSE)</f>
        <v>3.09</v>
      </c>
      <c r="M2272" s="1">
        <f>VLOOKUP($A2272,'volatile collection data'!$G$6:$M$69,6,FALSE)</f>
        <v>10</v>
      </c>
      <c r="N2272" s="1">
        <f>VLOOKUP($A2272,'volatile collection data'!$G$6:$M$69,7,FALSE)</f>
        <v>3.09</v>
      </c>
      <c r="O2272" s="1">
        <f>VLOOKUP(A2272,'volatile collection data'!$G$6:$K$69,5,FALSE)</f>
        <v>0</v>
      </c>
      <c r="P2272" s="1" t="str">
        <f t="shared" si="213"/>
        <v>3A</v>
      </c>
      <c r="Q2272">
        <f t="shared" si="211"/>
        <v>8.6670104356009983E-2</v>
      </c>
      <c r="R2272" t="str">
        <f t="shared" si="214"/>
        <v>3B_0-A&amp;3.09%3.09@10</v>
      </c>
      <c r="S2272" t="str">
        <f t="shared" si="215"/>
        <v>3A-3B-VCS-Loc-22</v>
      </c>
      <c r="T2272" t="str">
        <f>IFERROR(IF(VLOOKUP(S2272,Bad!$A:$A,1,FALSE)='RAW2'!S2272,"yes","no"),"no")</f>
        <v>no</v>
      </c>
      <c r="U2272" t="str">
        <f>IFERROR(VLOOKUP(F2272,compounds!$A:$B,2,FALSE),"")</f>
        <v/>
      </c>
      <c r="V2272" t="str">
        <f>VLOOKUP(B2272,'volatile collection data'!$O:$P,2,FALSE)</f>
        <v>24.apr.22 3</v>
      </c>
    </row>
    <row r="2273" spans="1:22" x14ac:dyDescent="0.2">
      <c r="A2273" t="s">
        <v>367</v>
      </c>
      <c r="B2273" s="1" t="str">
        <f t="shared" si="212"/>
        <v>3A</v>
      </c>
      <c r="C2273">
        <v>7.4770000000000003</v>
      </c>
      <c r="D2273">
        <f t="shared" si="210"/>
        <v>7.48</v>
      </c>
      <c r="E2273">
        <f>VLOOKUP(D2273,'Peak Combiner'!$A$5:$D$4980,4,FALSE)</f>
        <v>7.48</v>
      </c>
      <c r="F2273">
        <f>IFERROR(VLOOKUP(D2273,rt_comb!$A:$B,2,FALSE),D2273)</f>
        <v>7.48</v>
      </c>
      <c r="G2273">
        <v>1601188</v>
      </c>
      <c r="H2273">
        <f>SUMIFS($G:$G,$E:$E,18.51,'RAW2'!$A:$A,'RAW2'!A2273)</f>
        <v>70978850</v>
      </c>
      <c r="I2273" s="1" t="str">
        <f>VLOOKUP(A2273,'volatile collection data'!$G$6:$H$69,2,FALSE)</f>
        <v>A</v>
      </c>
      <c r="J2273" s="1">
        <f>VLOOKUP(A2273,'volatile collection data'!$G$6:$I$69,3,FALSE)</f>
        <v>3</v>
      </c>
      <c r="K2273" s="1" t="str">
        <f>VLOOKUP(A2273,'volatile collection data'!$G$6:$N$69,8,FALSE)</f>
        <v>3B</v>
      </c>
      <c r="L2273" s="1">
        <f>VLOOKUP(A2273,'volatile collection data'!$G$6:$J$69,4,FALSE)</f>
        <v>3.09</v>
      </c>
      <c r="M2273" s="1">
        <f>VLOOKUP($A2273,'volatile collection data'!$G$6:$M$69,6,FALSE)</f>
        <v>10</v>
      </c>
      <c r="N2273" s="1">
        <f>VLOOKUP($A2273,'volatile collection data'!$G$6:$M$69,7,FALSE)</f>
        <v>3.09</v>
      </c>
      <c r="O2273" s="1">
        <f>VLOOKUP(A2273,'volatile collection data'!$G$6:$K$69,5,FALSE)</f>
        <v>0</v>
      </c>
      <c r="P2273" s="1" t="str">
        <f t="shared" si="213"/>
        <v>3A</v>
      </c>
      <c r="Q2273">
        <f t="shared" si="211"/>
        <v>3.6502691912465933E-2</v>
      </c>
      <c r="R2273" t="str">
        <f t="shared" si="214"/>
        <v>3B_0-A&amp;3.09%3.09@10</v>
      </c>
      <c r="S2273" t="str">
        <f t="shared" si="215"/>
        <v>3A-3B-VCS-Loc-22</v>
      </c>
      <c r="T2273" t="str">
        <f>IFERROR(IF(VLOOKUP(S2273,Bad!$A:$A,1,FALSE)='RAW2'!S2273,"yes","no"),"no")</f>
        <v>no</v>
      </c>
      <c r="U2273" t="str">
        <f>IFERROR(VLOOKUP(F2273,compounds!$A:$B,2,FALSE),"")</f>
        <v/>
      </c>
      <c r="V2273" t="str">
        <f>VLOOKUP(B2273,'volatile collection data'!$O:$P,2,FALSE)</f>
        <v>24.apr.22 3</v>
      </c>
    </row>
    <row r="2274" spans="1:22" x14ac:dyDescent="0.2">
      <c r="A2274" t="s">
        <v>367</v>
      </c>
      <c r="B2274" s="1" t="str">
        <f t="shared" si="212"/>
        <v>3A</v>
      </c>
      <c r="C2274">
        <v>7.5529999999999999</v>
      </c>
      <c r="D2274">
        <f t="shared" si="210"/>
        <v>7.55</v>
      </c>
      <c r="E2274">
        <f>VLOOKUP(D2274,'Peak Combiner'!$A$5:$D$4980,4,FALSE)</f>
        <v>7.55</v>
      </c>
      <c r="F2274">
        <f>IFERROR(VLOOKUP(D2274,rt_comb!$A:$B,2,FALSE),D2274)</f>
        <v>7.55</v>
      </c>
      <c r="G2274">
        <v>1171160</v>
      </c>
      <c r="H2274">
        <f>SUMIFS($G:$G,$E:$E,18.51,'RAW2'!$A:$A,'RAW2'!A2274)</f>
        <v>70978850</v>
      </c>
      <c r="I2274" s="1" t="str">
        <f>VLOOKUP(A2274,'volatile collection data'!$G$6:$H$69,2,FALSE)</f>
        <v>A</v>
      </c>
      <c r="J2274" s="1">
        <f>VLOOKUP(A2274,'volatile collection data'!$G$6:$I$69,3,FALSE)</f>
        <v>3</v>
      </c>
      <c r="K2274" s="1" t="str">
        <f>VLOOKUP(A2274,'volatile collection data'!$G$6:$N$69,8,FALSE)</f>
        <v>3B</v>
      </c>
      <c r="L2274" s="1">
        <f>VLOOKUP(A2274,'volatile collection data'!$G$6:$J$69,4,FALSE)</f>
        <v>3.09</v>
      </c>
      <c r="M2274" s="1">
        <f>VLOOKUP($A2274,'volatile collection data'!$G$6:$M$69,6,FALSE)</f>
        <v>10</v>
      </c>
      <c r="N2274" s="1">
        <f>VLOOKUP($A2274,'volatile collection data'!$G$6:$M$69,7,FALSE)</f>
        <v>3.09</v>
      </c>
      <c r="O2274" s="1">
        <f>VLOOKUP(A2274,'volatile collection data'!$G$6:$K$69,5,FALSE)</f>
        <v>0</v>
      </c>
      <c r="P2274" s="1" t="str">
        <f t="shared" si="213"/>
        <v>3A</v>
      </c>
      <c r="Q2274">
        <f t="shared" si="211"/>
        <v>2.6699233731581552E-2</v>
      </c>
      <c r="R2274" t="str">
        <f t="shared" si="214"/>
        <v>3B_0-A&amp;3.09%3.09@10</v>
      </c>
      <c r="S2274" t="str">
        <f t="shared" si="215"/>
        <v>3A-3B-VCS-Loc-22</v>
      </c>
      <c r="T2274" t="str">
        <f>IFERROR(IF(VLOOKUP(S2274,Bad!$A:$A,1,FALSE)='RAW2'!S2274,"yes","no"),"no")</f>
        <v>no</v>
      </c>
      <c r="U2274" t="str">
        <f>IFERROR(VLOOKUP(F2274,compounds!$A:$B,2,FALSE),"")</f>
        <v/>
      </c>
      <c r="V2274" t="str">
        <f>VLOOKUP(B2274,'volatile collection data'!$O:$P,2,FALSE)</f>
        <v>24.apr.22 3</v>
      </c>
    </row>
    <row r="2275" spans="1:22" x14ac:dyDescent="0.2">
      <c r="A2275" t="s">
        <v>367</v>
      </c>
      <c r="B2275" s="1" t="str">
        <f t="shared" si="212"/>
        <v>3A</v>
      </c>
      <c r="C2275">
        <v>7.5979999999999999</v>
      </c>
      <c r="D2275">
        <f t="shared" si="210"/>
        <v>7.6</v>
      </c>
      <c r="E2275">
        <f>VLOOKUP(D2275,'Peak Combiner'!$A$5:$D$4980,4,FALSE)</f>
        <v>7.6</v>
      </c>
      <c r="F2275">
        <f>IFERROR(VLOOKUP(D2275,rt_comb!$A:$B,2,FALSE),D2275)</f>
        <v>7.6</v>
      </c>
      <c r="G2275">
        <v>1050043</v>
      </c>
      <c r="H2275">
        <f>SUMIFS($G:$G,$E:$E,18.51,'RAW2'!$A:$A,'RAW2'!A2275)</f>
        <v>70978850</v>
      </c>
      <c r="I2275" s="1" t="str">
        <f>VLOOKUP(A2275,'volatile collection data'!$G$6:$H$69,2,FALSE)</f>
        <v>A</v>
      </c>
      <c r="J2275" s="1">
        <f>VLOOKUP(A2275,'volatile collection data'!$G$6:$I$69,3,FALSE)</f>
        <v>3</v>
      </c>
      <c r="K2275" s="1" t="str">
        <f>VLOOKUP(A2275,'volatile collection data'!$G$6:$N$69,8,FALSE)</f>
        <v>3B</v>
      </c>
      <c r="L2275" s="1">
        <f>VLOOKUP(A2275,'volatile collection data'!$G$6:$J$69,4,FALSE)</f>
        <v>3.09</v>
      </c>
      <c r="M2275" s="1">
        <f>VLOOKUP($A2275,'volatile collection data'!$G$6:$M$69,6,FALSE)</f>
        <v>10</v>
      </c>
      <c r="N2275" s="1">
        <f>VLOOKUP($A2275,'volatile collection data'!$G$6:$M$69,7,FALSE)</f>
        <v>3.09</v>
      </c>
      <c r="O2275" s="1">
        <f>VLOOKUP(A2275,'volatile collection data'!$G$6:$K$69,5,FALSE)</f>
        <v>0</v>
      </c>
      <c r="P2275" s="1" t="str">
        <f t="shared" si="213"/>
        <v>3A</v>
      </c>
      <c r="Q2275">
        <f t="shared" si="211"/>
        <v>2.3938098539235533E-2</v>
      </c>
      <c r="R2275" t="str">
        <f t="shared" si="214"/>
        <v>3B_0-A&amp;3.09%3.09@10</v>
      </c>
      <c r="S2275" t="str">
        <f t="shared" si="215"/>
        <v>3A-3B-VCS-Loc-22</v>
      </c>
      <c r="T2275" t="str">
        <f>IFERROR(IF(VLOOKUP(S2275,Bad!$A:$A,1,FALSE)='RAW2'!S2275,"yes","no"),"no")</f>
        <v>no</v>
      </c>
      <c r="U2275" t="str">
        <f>IFERROR(VLOOKUP(F2275,compounds!$A:$B,2,FALSE),"")</f>
        <v/>
      </c>
      <c r="V2275" t="str">
        <f>VLOOKUP(B2275,'volatile collection data'!$O:$P,2,FALSE)</f>
        <v>24.apr.22 3</v>
      </c>
    </row>
    <row r="2276" spans="1:22" x14ac:dyDescent="0.2">
      <c r="A2276" t="s">
        <v>367</v>
      </c>
      <c r="B2276" s="1" t="str">
        <f t="shared" si="212"/>
        <v>3A</v>
      </c>
      <c r="C2276">
        <v>7.9059999999999997</v>
      </c>
      <c r="D2276">
        <f t="shared" si="210"/>
        <v>7.91</v>
      </c>
      <c r="E2276">
        <f>VLOOKUP(D2276,'Peak Combiner'!$A$5:$D$4980,4,FALSE)</f>
        <v>7.91</v>
      </c>
      <c r="F2276">
        <f>IFERROR(VLOOKUP(D2276,rt_comb!$A:$B,2,FALSE),D2276)</f>
        <v>7.91</v>
      </c>
      <c r="G2276">
        <v>1661040</v>
      </c>
      <c r="H2276">
        <f>SUMIFS($G:$G,$E:$E,18.51,'RAW2'!$A:$A,'RAW2'!A2276)</f>
        <v>70978850</v>
      </c>
      <c r="I2276" s="1" t="str">
        <f>VLOOKUP(A2276,'volatile collection data'!$G$6:$H$69,2,FALSE)</f>
        <v>A</v>
      </c>
      <c r="J2276" s="1">
        <f>VLOOKUP(A2276,'volatile collection data'!$G$6:$I$69,3,FALSE)</f>
        <v>3</v>
      </c>
      <c r="K2276" s="1" t="str">
        <f>VLOOKUP(A2276,'volatile collection data'!$G$6:$N$69,8,FALSE)</f>
        <v>3B</v>
      </c>
      <c r="L2276" s="1">
        <f>VLOOKUP(A2276,'volatile collection data'!$G$6:$J$69,4,FALSE)</f>
        <v>3.09</v>
      </c>
      <c r="M2276" s="1">
        <f>VLOOKUP($A2276,'volatile collection data'!$G$6:$M$69,6,FALSE)</f>
        <v>10</v>
      </c>
      <c r="N2276" s="1">
        <f>VLOOKUP($A2276,'volatile collection data'!$G$6:$M$69,7,FALSE)</f>
        <v>3.09</v>
      </c>
      <c r="O2276" s="1">
        <f>VLOOKUP(A2276,'volatile collection data'!$G$6:$K$69,5,FALSE)</f>
        <v>0</v>
      </c>
      <c r="P2276" s="1" t="str">
        <f t="shared" si="213"/>
        <v>3A</v>
      </c>
      <c r="Q2276">
        <f t="shared" si="211"/>
        <v>3.7867153247640138E-2</v>
      </c>
      <c r="R2276" t="str">
        <f t="shared" si="214"/>
        <v>3B_0-A&amp;3.09%3.09@10</v>
      </c>
      <c r="S2276" t="str">
        <f t="shared" si="215"/>
        <v>3A-3B-VCS-Loc-22</v>
      </c>
      <c r="T2276" t="str">
        <f>IFERROR(IF(VLOOKUP(S2276,Bad!$A:$A,1,FALSE)='RAW2'!S2276,"yes","no"),"no")</f>
        <v>no</v>
      </c>
      <c r="U2276" t="str">
        <f>IFERROR(VLOOKUP(F2276,compounds!$A:$B,2,FALSE),"")</f>
        <v/>
      </c>
      <c r="V2276" t="str">
        <f>VLOOKUP(B2276,'volatile collection data'!$O:$P,2,FALSE)</f>
        <v>24.apr.22 3</v>
      </c>
    </row>
    <row r="2277" spans="1:22" x14ac:dyDescent="0.2">
      <c r="A2277" t="s">
        <v>367</v>
      </c>
      <c r="B2277" s="1" t="str">
        <f t="shared" si="212"/>
        <v>3A</v>
      </c>
      <c r="C2277">
        <v>8.4550000000000001</v>
      </c>
      <c r="D2277">
        <f t="shared" si="210"/>
        <v>8.4600000000000009</v>
      </c>
      <c r="E2277">
        <f>VLOOKUP(D2277,'Peak Combiner'!$A$5:$D$4980,4,FALSE)</f>
        <v>8.4600000000000009</v>
      </c>
      <c r="F2277">
        <f>IFERROR(VLOOKUP(D2277,rt_comb!$A:$B,2,FALSE),D2277)</f>
        <v>8.4600000000000009</v>
      </c>
      <c r="G2277">
        <v>8342176</v>
      </c>
      <c r="H2277">
        <f>SUMIFS($G:$G,$E:$E,18.51,'RAW2'!$A:$A,'RAW2'!A2277)</f>
        <v>70978850</v>
      </c>
      <c r="I2277" s="1" t="str">
        <f>VLOOKUP(A2277,'volatile collection data'!$G$6:$H$69,2,FALSE)</f>
        <v>A</v>
      </c>
      <c r="J2277" s="1">
        <f>VLOOKUP(A2277,'volatile collection data'!$G$6:$I$69,3,FALSE)</f>
        <v>3</v>
      </c>
      <c r="K2277" s="1" t="str">
        <f>VLOOKUP(A2277,'volatile collection data'!$G$6:$N$69,8,FALSE)</f>
        <v>3B</v>
      </c>
      <c r="L2277" s="1">
        <f>VLOOKUP(A2277,'volatile collection data'!$G$6:$J$69,4,FALSE)</f>
        <v>3.09</v>
      </c>
      <c r="M2277" s="1">
        <f>VLOOKUP($A2277,'volatile collection data'!$G$6:$M$69,6,FALSE)</f>
        <v>10</v>
      </c>
      <c r="N2277" s="1">
        <f>VLOOKUP($A2277,'volatile collection data'!$G$6:$M$69,7,FALSE)</f>
        <v>3.09</v>
      </c>
      <c r="O2277" s="1">
        <f>VLOOKUP(A2277,'volatile collection data'!$G$6:$K$69,5,FALSE)</f>
        <v>0</v>
      </c>
      <c r="P2277" s="1" t="str">
        <f t="shared" si="213"/>
        <v>3A</v>
      </c>
      <c r="Q2277">
        <f t="shared" si="211"/>
        <v>0.1901787175569436</v>
      </c>
      <c r="R2277" t="str">
        <f t="shared" si="214"/>
        <v>3B_0-A&amp;3.09%3.09@10</v>
      </c>
      <c r="S2277" t="str">
        <f t="shared" si="215"/>
        <v>3A-3B-VCS-Loc-22</v>
      </c>
      <c r="T2277" t="str">
        <f>IFERROR(IF(VLOOKUP(S2277,Bad!$A:$A,1,FALSE)='RAW2'!S2277,"yes","no"),"no")</f>
        <v>no</v>
      </c>
      <c r="U2277" t="str">
        <f>IFERROR(VLOOKUP(F2277,compounds!$A:$B,2,FALSE),"")</f>
        <v/>
      </c>
      <c r="V2277" t="str">
        <f>VLOOKUP(B2277,'volatile collection data'!$O:$P,2,FALSE)</f>
        <v>24.apr.22 3</v>
      </c>
    </row>
    <row r="2278" spans="1:22" x14ac:dyDescent="0.2">
      <c r="A2278" t="s">
        <v>367</v>
      </c>
      <c r="B2278" s="1" t="str">
        <f t="shared" si="212"/>
        <v>3A</v>
      </c>
      <c r="C2278">
        <v>8.64</v>
      </c>
      <c r="D2278">
        <f t="shared" si="210"/>
        <v>8.64</v>
      </c>
      <c r="E2278">
        <f>VLOOKUP(D2278,'Peak Combiner'!$A$5:$D$4980,4,FALSE)</f>
        <v>8.64</v>
      </c>
      <c r="F2278">
        <f>IFERROR(VLOOKUP(D2278,rt_comb!$A:$B,2,FALSE),D2278)</f>
        <v>8.64</v>
      </c>
      <c r="G2278">
        <v>5679499</v>
      </c>
      <c r="H2278">
        <f>SUMIFS($G:$G,$E:$E,18.51,'RAW2'!$A:$A,'RAW2'!A2278)</f>
        <v>70978850</v>
      </c>
      <c r="I2278" s="1" t="str">
        <f>VLOOKUP(A2278,'volatile collection data'!$G$6:$H$69,2,FALSE)</f>
        <v>A</v>
      </c>
      <c r="J2278" s="1">
        <f>VLOOKUP(A2278,'volatile collection data'!$G$6:$I$69,3,FALSE)</f>
        <v>3</v>
      </c>
      <c r="K2278" s="1" t="str">
        <f>VLOOKUP(A2278,'volatile collection data'!$G$6:$N$69,8,FALSE)</f>
        <v>3B</v>
      </c>
      <c r="L2278" s="1">
        <f>VLOOKUP(A2278,'volatile collection data'!$G$6:$J$69,4,FALSE)</f>
        <v>3.09</v>
      </c>
      <c r="M2278" s="1">
        <f>VLOOKUP($A2278,'volatile collection data'!$G$6:$M$69,6,FALSE)</f>
        <v>10</v>
      </c>
      <c r="N2278" s="1">
        <f>VLOOKUP($A2278,'volatile collection data'!$G$6:$M$69,7,FALSE)</f>
        <v>3.09</v>
      </c>
      <c r="O2278" s="1">
        <f>VLOOKUP(A2278,'volatile collection data'!$G$6:$K$69,5,FALSE)</f>
        <v>0</v>
      </c>
      <c r="P2278" s="1" t="str">
        <f t="shared" si="213"/>
        <v>3A</v>
      </c>
      <c r="Q2278">
        <f t="shared" si="211"/>
        <v>0.12947698971898261</v>
      </c>
      <c r="R2278" t="str">
        <f t="shared" si="214"/>
        <v>3B_0-A&amp;3.09%3.09@10</v>
      </c>
      <c r="S2278" t="str">
        <f t="shared" si="215"/>
        <v>3A-3B-VCS-Loc-22</v>
      </c>
      <c r="T2278" t="str">
        <f>IFERROR(IF(VLOOKUP(S2278,Bad!$A:$A,1,FALSE)='RAW2'!S2278,"yes","no"),"no")</f>
        <v>no</v>
      </c>
      <c r="U2278" t="str">
        <f>IFERROR(VLOOKUP(F2278,compounds!$A:$B,2,FALSE),"")</f>
        <v/>
      </c>
      <c r="V2278" t="str">
        <f>VLOOKUP(B2278,'volatile collection data'!$O:$P,2,FALSE)</f>
        <v>24.apr.22 3</v>
      </c>
    </row>
    <row r="2279" spans="1:22" x14ac:dyDescent="0.2">
      <c r="A2279" t="s">
        <v>367</v>
      </c>
      <c r="B2279" s="1" t="str">
        <f t="shared" si="212"/>
        <v>3A</v>
      </c>
      <c r="C2279">
        <v>8.875</v>
      </c>
      <c r="D2279">
        <f t="shared" si="210"/>
        <v>8.8800000000000008</v>
      </c>
      <c r="E2279">
        <f>VLOOKUP(D2279,'Peak Combiner'!$A$5:$D$4980,4,FALSE)</f>
        <v>8.8800000000000008</v>
      </c>
      <c r="F2279">
        <f>IFERROR(VLOOKUP(D2279,rt_comb!$A:$B,2,FALSE),D2279)</f>
        <v>8.8800000000000008</v>
      </c>
      <c r="G2279">
        <v>89399320</v>
      </c>
      <c r="H2279">
        <f>SUMIFS($G:$G,$E:$E,18.51,'RAW2'!$A:$A,'RAW2'!A2279)</f>
        <v>70978850</v>
      </c>
      <c r="I2279" s="1" t="str">
        <f>VLOOKUP(A2279,'volatile collection data'!$G$6:$H$69,2,FALSE)</f>
        <v>A</v>
      </c>
      <c r="J2279" s="1">
        <f>VLOOKUP(A2279,'volatile collection data'!$G$6:$I$69,3,FALSE)</f>
        <v>3</v>
      </c>
      <c r="K2279" s="1" t="str">
        <f>VLOOKUP(A2279,'volatile collection data'!$G$6:$N$69,8,FALSE)</f>
        <v>3B</v>
      </c>
      <c r="L2279" s="1">
        <f>VLOOKUP(A2279,'volatile collection data'!$G$6:$J$69,4,FALSE)</f>
        <v>3.09</v>
      </c>
      <c r="M2279" s="1">
        <f>VLOOKUP($A2279,'volatile collection data'!$G$6:$M$69,6,FALSE)</f>
        <v>10</v>
      </c>
      <c r="N2279" s="1">
        <f>VLOOKUP($A2279,'volatile collection data'!$G$6:$M$69,7,FALSE)</f>
        <v>3.09</v>
      </c>
      <c r="O2279" s="1">
        <f>VLOOKUP(A2279,'volatile collection data'!$G$6:$K$69,5,FALSE)</f>
        <v>0</v>
      </c>
      <c r="P2279" s="1" t="str">
        <f t="shared" si="213"/>
        <v>3A</v>
      </c>
      <c r="Q2279">
        <f t="shared" si="211"/>
        <v>2.0380591380549657</v>
      </c>
      <c r="R2279" t="str">
        <f t="shared" si="214"/>
        <v>3B_0-A&amp;3.09%3.09@10</v>
      </c>
      <c r="S2279" t="str">
        <f t="shared" si="215"/>
        <v>3A-3B-VCS-Loc-22</v>
      </c>
      <c r="T2279" t="str">
        <f>IFERROR(IF(VLOOKUP(S2279,Bad!$A:$A,1,FALSE)='RAW2'!S2279,"yes","no"),"no")</f>
        <v>no</v>
      </c>
      <c r="U2279" t="str">
        <f>IFERROR(VLOOKUP(F2279,compounds!$A:$B,2,FALSE),"")</f>
        <v/>
      </c>
      <c r="V2279" t="str">
        <f>VLOOKUP(B2279,'volatile collection data'!$O:$P,2,FALSE)</f>
        <v>24.apr.22 3</v>
      </c>
    </row>
    <row r="2280" spans="1:22" x14ac:dyDescent="0.2">
      <c r="A2280" t="s">
        <v>367</v>
      </c>
      <c r="B2280" s="1" t="str">
        <f t="shared" si="212"/>
        <v>3A</v>
      </c>
      <c r="C2280">
        <v>9.01</v>
      </c>
      <c r="D2280">
        <f t="shared" si="210"/>
        <v>9.01</v>
      </c>
      <c r="E2280">
        <f>VLOOKUP(D2280,'Peak Combiner'!$A$5:$D$4980,4,FALSE)</f>
        <v>9.01</v>
      </c>
      <c r="F2280">
        <f>IFERROR(VLOOKUP(D2280,rt_comb!$A:$B,2,FALSE),D2280)</f>
        <v>9.01</v>
      </c>
      <c r="G2280">
        <v>19914241</v>
      </c>
      <c r="H2280">
        <f>SUMIFS($G:$G,$E:$E,18.51,'RAW2'!$A:$A,'RAW2'!A2280)</f>
        <v>70978850</v>
      </c>
      <c r="I2280" s="1" t="str">
        <f>VLOOKUP(A2280,'volatile collection data'!$G$6:$H$69,2,FALSE)</f>
        <v>A</v>
      </c>
      <c r="J2280" s="1">
        <f>VLOOKUP(A2280,'volatile collection data'!$G$6:$I$69,3,FALSE)</f>
        <v>3</v>
      </c>
      <c r="K2280" s="1" t="str">
        <f>VLOOKUP(A2280,'volatile collection data'!$G$6:$N$69,8,FALSE)</f>
        <v>3B</v>
      </c>
      <c r="L2280" s="1">
        <f>VLOOKUP(A2280,'volatile collection data'!$G$6:$J$69,4,FALSE)</f>
        <v>3.09</v>
      </c>
      <c r="M2280" s="1">
        <f>VLOOKUP($A2280,'volatile collection data'!$G$6:$M$69,6,FALSE)</f>
        <v>10</v>
      </c>
      <c r="N2280" s="1">
        <f>VLOOKUP($A2280,'volatile collection data'!$G$6:$M$69,7,FALSE)</f>
        <v>3.09</v>
      </c>
      <c r="O2280" s="1">
        <f>VLOOKUP(A2280,'volatile collection data'!$G$6:$K$69,5,FALSE)</f>
        <v>0</v>
      </c>
      <c r="P2280" s="1" t="str">
        <f t="shared" si="213"/>
        <v>3A</v>
      </c>
      <c r="Q2280">
        <f t="shared" si="211"/>
        <v>0.45399003982892544</v>
      </c>
      <c r="R2280" t="str">
        <f t="shared" si="214"/>
        <v>3B_0-A&amp;3.09%3.09@10</v>
      </c>
      <c r="S2280" t="str">
        <f t="shared" si="215"/>
        <v>3A-3B-VCS-Loc-22</v>
      </c>
      <c r="T2280" t="str">
        <f>IFERROR(IF(VLOOKUP(S2280,Bad!$A:$A,1,FALSE)='RAW2'!S2280,"yes","no"),"no")</f>
        <v>no</v>
      </c>
      <c r="U2280" t="str">
        <f>IFERROR(VLOOKUP(F2280,compounds!$A:$B,2,FALSE),"")</f>
        <v/>
      </c>
      <c r="V2280" t="str">
        <f>VLOOKUP(B2280,'volatile collection data'!$O:$P,2,FALSE)</f>
        <v>24.apr.22 3</v>
      </c>
    </row>
    <row r="2281" spans="1:22" x14ac:dyDescent="0.2">
      <c r="A2281" t="s">
        <v>367</v>
      </c>
      <c r="B2281" s="1" t="str">
        <f t="shared" si="212"/>
        <v>3A</v>
      </c>
      <c r="C2281">
        <v>9.2289999999999992</v>
      </c>
      <c r="D2281">
        <f t="shared" si="210"/>
        <v>9.23</v>
      </c>
      <c r="E2281">
        <f>VLOOKUP(D2281,'Peak Combiner'!$A$5:$D$4980,4,FALSE)</f>
        <v>9.23</v>
      </c>
      <c r="F2281">
        <f>IFERROR(VLOOKUP(D2281,rt_comb!$A:$B,2,FALSE),D2281)</f>
        <v>9.23</v>
      </c>
      <c r="G2281">
        <v>3472211</v>
      </c>
      <c r="H2281">
        <f>SUMIFS($G:$G,$E:$E,18.51,'RAW2'!$A:$A,'RAW2'!A2281)</f>
        <v>70978850</v>
      </c>
      <c r="I2281" s="1" t="str">
        <f>VLOOKUP(A2281,'volatile collection data'!$G$6:$H$69,2,FALSE)</f>
        <v>A</v>
      </c>
      <c r="J2281" s="1">
        <f>VLOOKUP(A2281,'volatile collection data'!$G$6:$I$69,3,FALSE)</f>
        <v>3</v>
      </c>
      <c r="K2281" s="1" t="str">
        <f>VLOOKUP(A2281,'volatile collection data'!$G$6:$N$69,8,FALSE)</f>
        <v>3B</v>
      </c>
      <c r="L2281" s="1">
        <f>VLOOKUP(A2281,'volatile collection data'!$G$6:$J$69,4,FALSE)</f>
        <v>3.09</v>
      </c>
      <c r="M2281" s="1">
        <f>VLOOKUP($A2281,'volatile collection data'!$G$6:$M$69,6,FALSE)</f>
        <v>10</v>
      </c>
      <c r="N2281" s="1">
        <f>VLOOKUP($A2281,'volatile collection data'!$G$6:$M$69,7,FALSE)</f>
        <v>3.09</v>
      </c>
      <c r="O2281" s="1">
        <f>VLOOKUP(A2281,'volatile collection data'!$G$6:$K$69,5,FALSE)</f>
        <v>0</v>
      </c>
      <c r="P2281" s="1" t="str">
        <f t="shared" si="213"/>
        <v>3A</v>
      </c>
      <c r="Q2281">
        <f t="shared" si="211"/>
        <v>7.9156881258212811E-2</v>
      </c>
      <c r="R2281" t="str">
        <f t="shared" si="214"/>
        <v>3B_0-A&amp;3.09%3.09@10</v>
      </c>
      <c r="S2281" t="str">
        <f t="shared" si="215"/>
        <v>3A-3B-VCS-Loc-22</v>
      </c>
      <c r="T2281" t="str">
        <f>IFERROR(IF(VLOOKUP(S2281,Bad!$A:$A,1,FALSE)='RAW2'!S2281,"yes","no"),"no")</f>
        <v>no</v>
      </c>
      <c r="U2281" t="str">
        <f>IFERROR(VLOOKUP(F2281,compounds!$A:$B,2,FALSE),"")</f>
        <v/>
      </c>
      <c r="V2281" t="str">
        <f>VLOOKUP(B2281,'volatile collection data'!$O:$P,2,FALSE)</f>
        <v>24.apr.22 3</v>
      </c>
    </row>
    <row r="2282" spans="1:22" x14ac:dyDescent="0.2">
      <c r="A2282" t="s">
        <v>367</v>
      </c>
      <c r="B2282" s="1" t="str">
        <f t="shared" si="212"/>
        <v>3A</v>
      </c>
      <c r="C2282">
        <v>9.3719999999999999</v>
      </c>
      <c r="D2282">
        <f t="shared" si="210"/>
        <v>9.3699999999999992</v>
      </c>
      <c r="E2282">
        <f>VLOOKUP(D2282,'Peak Combiner'!$A$5:$D$4980,4,FALSE)</f>
        <v>9.3699999999999992</v>
      </c>
      <c r="F2282">
        <f>IFERROR(VLOOKUP(D2282,rt_comb!$A:$B,2,FALSE),D2282)</f>
        <v>9.3800000000000008</v>
      </c>
      <c r="G2282">
        <v>13441733</v>
      </c>
      <c r="H2282">
        <f>SUMIFS($G:$G,$E:$E,18.51,'RAW2'!$A:$A,'RAW2'!A2282)</f>
        <v>70978850</v>
      </c>
      <c r="I2282" s="1" t="str">
        <f>VLOOKUP(A2282,'volatile collection data'!$G$6:$H$69,2,FALSE)</f>
        <v>A</v>
      </c>
      <c r="J2282" s="1">
        <f>VLOOKUP(A2282,'volatile collection data'!$G$6:$I$69,3,FALSE)</f>
        <v>3</v>
      </c>
      <c r="K2282" s="1" t="str">
        <f>VLOOKUP(A2282,'volatile collection data'!$G$6:$N$69,8,FALSE)</f>
        <v>3B</v>
      </c>
      <c r="L2282" s="1">
        <f>VLOOKUP(A2282,'volatile collection data'!$G$6:$J$69,4,FALSE)</f>
        <v>3.09</v>
      </c>
      <c r="M2282" s="1">
        <f>VLOOKUP($A2282,'volatile collection data'!$G$6:$M$69,6,FALSE)</f>
        <v>10</v>
      </c>
      <c r="N2282" s="1">
        <f>VLOOKUP($A2282,'volatile collection data'!$G$6:$M$69,7,FALSE)</f>
        <v>3.09</v>
      </c>
      <c r="O2282" s="1">
        <f>VLOOKUP(A2282,'volatile collection data'!$G$6:$K$69,5,FALSE)</f>
        <v>0</v>
      </c>
      <c r="P2282" s="1" t="str">
        <f t="shared" si="213"/>
        <v>3A</v>
      </c>
      <c r="Q2282">
        <f t="shared" si="211"/>
        <v>0.30643462133654914</v>
      </c>
      <c r="R2282" t="str">
        <f t="shared" si="214"/>
        <v>3B_0-A&amp;3.09%3.09@10</v>
      </c>
      <c r="S2282" t="str">
        <f t="shared" si="215"/>
        <v>3A-3B-VCS-Loc-22</v>
      </c>
      <c r="T2282" t="str">
        <f>IFERROR(IF(VLOOKUP(S2282,Bad!$A:$A,1,FALSE)='RAW2'!S2282,"yes","no"),"no")</f>
        <v>no</v>
      </c>
      <c r="U2282" t="str">
        <f>IFERROR(VLOOKUP(F2282,compounds!$A:$B,2,FALSE),"")</f>
        <v>octanal</v>
      </c>
      <c r="V2282" t="str">
        <f>VLOOKUP(B2282,'volatile collection data'!$O:$P,2,FALSE)</f>
        <v>24.apr.22 3</v>
      </c>
    </row>
    <row r="2283" spans="1:22" x14ac:dyDescent="0.2">
      <c r="A2283" t="s">
        <v>367</v>
      </c>
      <c r="B2283" s="1" t="str">
        <f t="shared" si="212"/>
        <v>3A</v>
      </c>
      <c r="C2283">
        <v>10.090999999999999</v>
      </c>
      <c r="D2283">
        <f t="shared" si="210"/>
        <v>10.09</v>
      </c>
      <c r="E2283">
        <f>VLOOKUP(D2283,'Peak Combiner'!$A$5:$D$4980,4,FALSE)</f>
        <v>10.1</v>
      </c>
      <c r="F2283">
        <f>IFERROR(VLOOKUP(D2283,rt_comb!$A:$B,2,FALSE),D2283)</f>
        <v>10.09</v>
      </c>
      <c r="G2283">
        <v>2818748</v>
      </c>
      <c r="H2283">
        <f>SUMIFS($G:$G,$E:$E,18.51,'RAW2'!$A:$A,'RAW2'!A2283)</f>
        <v>70978850</v>
      </c>
      <c r="I2283" s="1" t="str">
        <f>VLOOKUP(A2283,'volatile collection data'!$G$6:$H$69,2,FALSE)</f>
        <v>A</v>
      </c>
      <c r="J2283" s="1">
        <f>VLOOKUP(A2283,'volatile collection data'!$G$6:$I$69,3,FALSE)</f>
        <v>3</v>
      </c>
      <c r="K2283" s="1" t="str">
        <f>VLOOKUP(A2283,'volatile collection data'!$G$6:$N$69,8,FALSE)</f>
        <v>3B</v>
      </c>
      <c r="L2283" s="1">
        <f>VLOOKUP(A2283,'volatile collection data'!$G$6:$J$69,4,FALSE)</f>
        <v>3.09</v>
      </c>
      <c r="M2283" s="1">
        <f>VLOOKUP($A2283,'volatile collection data'!$G$6:$M$69,6,FALSE)</f>
        <v>10</v>
      </c>
      <c r="N2283" s="1">
        <f>VLOOKUP($A2283,'volatile collection data'!$G$6:$M$69,7,FALSE)</f>
        <v>3.09</v>
      </c>
      <c r="O2283" s="1">
        <f>VLOOKUP(A2283,'volatile collection data'!$G$6:$K$69,5,FALSE)</f>
        <v>0</v>
      </c>
      <c r="P2283" s="1" t="str">
        <f t="shared" si="213"/>
        <v>3A</v>
      </c>
      <c r="Q2283">
        <f t="shared" si="211"/>
        <v>6.4259718298463095E-2</v>
      </c>
      <c r="R2283" t="str">
        <f t="shared" si="214"/>
        <v>3B_0-A&amp;3.09%3.09@10</v>
      </c>
      <c r="S2283" t="str">
        <f t="shared" si="215"/>
        <v>3A-3B-VCS-Loc-22</v>
      </c>
      <c r="T2283" t="str">
        <f>IFERROR(IF(VLOOKUP(S2283,Bad!$A:$A,1,FALSE)='RAW2'!S2283,"yes","no"),"no")</f>
        <v>no</v>
      </c>
      <c r="U2283" t="str">
        <f>IFERROR(VLOOKUP(F2283,compounds!$A:$B,2,FALSE),"")</f>
        <v/>
      </c>
      <c r="V2283" t="str">
        <f>VLOOKUP(B2283,'volatile collection data'!$O:$P,2,FALSE)</f>
        <v>24.apr.22 3</v>
      </c>
    </row>
    <row r="2284" spans="1:22" x14ac:dyDescent="0.2">
      <c r="A2284" t="s">
        <v>367</v>
      </c>
      <c r="B2284" s="1" t="str">
        <f t="shared" si="212"/>
        <v>3A</v>
      </c>
      <c r="C2284">
        <v>10.193</v>
      </c>
      <c r="D2284">
        <f t="shared" si="210"/>
        <v>10.19</v>
      </c>
      <c r="E2284">
        <f>VLOOKUP(D2284,'Peak Combiner'!$A$5:$D$4980,4,FALSE)</f>
        <v>10.18</v>
      </c>
      <c r="F2284">
        <f>IFERROR(VLOOKUP(D2284,rt_comb!$A:$B,2,FALSE),D2284)</f>
        <v>10.19</v>
      </c>
      <c r="G2284">
        <v>12178464</v>
      </c>
      <c r="H2284">
        <f>SUMIFS($G:$G,$E:$E,18.51,'RAW2'!$A:$A,'RAW2'!A2284)</f>
        <v>70978850</v>
      </c>
      <c r="I2284" s="1" t="str">
        <f>VLOOKUP(A2284,'volatile collection data'!$G$6:$H$69,2,FALSE)</f>
        <v>A</v>
      </c>
      <c r="J2284" s="1">
        <f>VLOOKUP(A2284,'volatile collection data'!$G$6:$I$69,3,FALSE)</f>
        <v>3</v>
      </c>
      <c r="K2284" s="1" t="str">
        <f>VLOOKUP(A2284,'volatile collection data'!$G$6:$N$69,8,FALSE)</f>
        <v>3B</v>
      </c>
      <c r="L2284" s="1">
        <f>VLOOKUP(A2284,'volatile collection data'!$G$6:$J$69,4,FALSE)</f>
        <v>3.09</v>
      </c>
      <c r="M2284" s="1">
        <f>VLOOKUP($A2284,'volatile collection data'!$G$6:$M$69,6,FALSE)</f>
        <v>10</v>
      </c>
      <c r="N2284" s="1">
        <f>VLOOKUP($A2284,'volatile collection data'!$G$6:$M$69,7,FALSE)</f>
        <v>3.09</v>
      </c>
      <c r="O2284" s="1">
        <f>VLOOKUP(A2284,'volatile collection data'!$G$6:$K$69,5,FALSE)</f>
        <v>0</v>
      </c>
      <c r="P2284" s="1" t="str">
        <f t="shared" si="213"/>
        <v>3A</v>
      </c>
      <c r="Q2284">
        <f t="shared" si="211"/>
        <v>0.27763555519967525</v>
      </c>
      <c r="R2284" t="str">
        <f t="shared" si="214"/>
        <v>3B_0-A&amp;3.09%3.09@10</v>
      </c>
      <c r="S2284" t="str">
        <f t="shared" si="215"/>
        <v>3A-3B-VCS-Loc-22</v>
      </c>
      <c r="T2284" t="str">
        <f>IFERROR(IF(VLOOKUP(S2284,Bad!$A:$A,1,FALSE)='RAW2'!S2284,"yes","no"),"no")</f>
        <v>no</v>
      </c>
      <c r="U2284" t="str">
        <f>IFERROR(VLOOKUP(F2284,compounds!$A:$B,2,FALSE),"")</f>
        <v/>
      </c>
      <c r="V2284" t="str">
        <f>VLOOKUP(B2284,'volatile collection data'!$O:$P,2,FALSE)</f>
        <v>24.apr.22 3</v>
      </c>
    </row>
    <row r="2285" spans="1:22" x14ac:dyDescent="0.2">
      <c r="A2285" t="s">
        <v>367</v>
      </c>
      <c r="B2285" s="1" t="str">
        <f t="shared" si="212"/>
        <v>3A</v>
      </c>
      <c r="C2285">
        <v>10.465999999999999</v>
      </c>
      <c r="D2285">
        <f t="shared" si="210"/>
        <v>10.47</v>
      </c>
      <c r="E2285">
        <f>VLOOKUP(D2285,'Peak Combiner'!$A$5:$D$4980,4,FALSE)</f>
        <v>10.47</v>
      </c>
      <c r="F2285">
        <f>IFERROR(VLOOKUP(D2285,rt_comb!$A:$B,2,FALSE),D2285)</f>
        <v>10.47</v>
      </c>
      <c r="G2285">
        <v>15121382</v>
      </c>
      <c r="H2285">
        <f>SUMIFS($G:$G,$E:$E,18.51,'RAW2'!$A:$A,'RAW2'!A2285)</f>
        <v>70978850</v>
      </c>
      <c r="I2285" s="1" t="str">
        <f>VLOOKUP(A2285,'volatile collection data'!$G$6:$H$69,2,FALSE)</f>
        <v>A</v>
      </c>
      <c r="J2285" s="1">
        <f>VLOOKUP(A2285,'volatile collection data'!$G$6:$I$69,3,FALSE)</f>
        <v>3</v>
      </c>
      <c r="K2285" s="1" t="str">
        <f>VLOOKUP(A2285,'volatile collection data'!$G$6:$N$69,8,FALSE)</f>
        <v>3B</v>
      </c>
      <c r="L2285" s="1">
        <f>VLOOKUP(A2285,'volatile collection data'!$G$6:$J$69,4,FALSE)</f>
        <v>3.09</v>
      </c>
      <c r="M2285" s="1">
        <f>VLOOKUP($A2285,'volatile collection data'!$G$6:$M$69,6,FALSE)</f>
        <v>10</v>
      </c>
      <c r="N2285" s="1">
        <f>VLOOKUP($A2285,'volatile collection data'!$G$6:$M$69,7,FALSE)</f>
        <v>3.09</v>
      </c>
      <c r="O2285" s="1">
        <f>VLOOKUP(A2285,'volatile collection data'!$G$6:$K$69,5,FALSE)</f>
        <v>0</v>
      </c>
      <c r="P2285" s="1" t="str">
        <f t="shared" si="213"/>
        <v>3A</v>
      </c>
      <c r="Q2285">
        <f t="shared" si="211"/>
        <v>0.34472600871147424</v>
      </c>
      <c r="R2285" t="str">
        <f t="shared" si="214"/>
        <v>3B_0-A&amp;3.09%3.09@10</v>
      </c>
      <c r="S2285" t="str">
        <f t="shared" si="215"/>
        <v>3A-3B-VCS-Loc-22</v>
      </c>
      <c r="T2285" t="str">
        <f>IFERROR(IF(VLOOKUP(S2285,Bad!$A:$A,1,FALSE)='RAW2'!S2285,"yes","no"),"no")</f>
        <v>no</v>
      </c>
      <c r="U2285" t="str">
        <f>IFERROR(VLOOKUP(F2285,compounds!$A:$B,2,FALSE),"")</f>
        <v/>
      </c>
      <c r="V2285" t="str">
        <f>VLOOKUP(B2285,'volatile collection data'!$O:$P,2,FALSE)</f>
        <v>24.apr.22 3</v>
      </c>
    </row>
    <row r="2286" spans="1:22" x14ac:dyDescent="0.2">
      <c r="A2286" t="s">
        <v>367</v>
      </c>
      <c r="B2286" s="1" t="str">
        <f t="shared" si="212"/>
        <v>3A</v>
      </c>
      <c r="C2286">
        <v>10.792999999999999</v>
      </c>
      <c r="D2286">
        <f t="shared" si="210"/>
        <v>10.79</v>
      </c>
      <c r="E2286">
        <f>VLOOKUP(D2286,'Peak Combiner'!$A$5:$D$4980,4,FALSE)</f>
        <v>10.78</v>
      </c>
      <c r="F2286">
        <f>IFERROR(VLOOKUP(D2286,rt_comb!$A:$B,2,FALSE),D2286)</f>
        <v>10.79</v>
      </c>
      <c r="G2286">
        <v>11066633</v>
      </c>
      <c r="H2286">
        <f>SUMIFS($G:$G,$E:$E,18.51,'RAW2'!$A:$A,'RAW2'!A2286)</f>
        <v>70978850</v>
      </c>
      <c r="I2286" s="1" t="str">
        <f>VLOOKUP(A2286,'volatile collection data'!$G$6:$H$69,2,FALSE)</f>
        <v>A</v>
      </c>
      <c r="J2286" s="1">
        <f>VLOOKUP(A2286,'volatile collection data'!$G$6:$I$69,3,FALSE)</f>
        <v>3</v>
      </c>
      <c r="K2286" s="1" t="str">
        <f>VLOOKUP(A2286,'volatile collection data'!$G$6:$N$69,8,FALSE)</f>
        <v>3B</v>
      </c>
      <c r="L2286" s="1">
        <f>VLOOKUP(A2286,'volatile collection data'!$G$6:$J$69,4,FALSE)</f>
        <v>3.09</v>
      </c>
      <c r="M2286" s="1">
        <f>VLOOKUP($A2286,'volatile collection data'!$G$6:$M$69,6,FALSE)</f>
        <v>10</v>
      </c>
      <c r="N2286" s="1">
        <f>VLOOKUP($A2286,'volatile collection data'!$G$6:$M$69,7,FALSE)</f>
        <v>3.09</v>
      </c>
      <c r="O2286" s="1">
        <f>VLOOKUP(A2286,'volatile collection data'!$G$6:$K$69,5,FALSE)</f>
        <v>0</v>
      </c>
      <c r="P2286" s="1" t="str">
        <f t="shared" si="213"/>
        <v>3A</v>
      </c>
      <c r="Q2286">
        <f t="shared" si="211"/>
        <v>0.25228885983865018</v>
      </c>
      <c r="R2286" t="str">
        <f t="shared" si="214"/>
        <v>3B_0-A&amp;3.09%3.09@10</v>
      </c>
      <c r="S2286" t="str">
        <f t="shared" si="215"/>
        <v>3A-3B-VCS-Loc-22</v>
      </c>
      <c r="T2286" t="str">
        <f>IFERROR(IF(VLOOKUP(S2286,Bad!$A:$A,1,FALSE)='RAW2'!S2286,"yes","no"),"no")</f>
        <v>no</v>
      </c>
      <c r="U2286" t="str">
        <f>IFERROR(VLOOKUP(F2286,compounds!$A:$B,2,FALSE),"")</f>
        <v>bocimene</v>
      </c>
      <c r="V2286" t="str">
        <f>VLOOKUP(B2286,'volatile collection data'!$O:$P,2,FALSE)</f>
        <v>24.apr.22 3</v>
      </c>
    </row>
    <row r="2287" spans="1:22" x14ac:dyDescent="0.2">
      <c r="A2287" t="s">
        <v>367</v>
      </c>
      <c r="B2287" s="1" t="str">
        <f t="shared" si="212"/>
        <v>3A</v>
      </c>
      <c r="C2287">
        <v>10.992000000000001</v>
      </c>
      <c r="D2287">
        <f t="shared" si="210"/>
        <v>10.99</v>
      </c>
      <c r="E2287">
        <f>VLOOKUP(D2287,'Peak Combiner'!$A$5:$D$4980,4,FALSE)</f>
        <v>10.99</v>
      </c>
      <c r="F2287">
        <f>IFERROR(VLOOKUP(D2287,rt_comb!$A:$B,2,FALSE),D2287)</f>
        <v>10.99</v>
      </c>
      <c r="G2287">
        <v>9719946</v>
      </c>
      <c r="H2287">
        <f>SUMIFS($G:$G,$E:$E,18.51,'RAW2'!$A:$A,'RAW2'!A2287)</f>
        <v>70978850</v>
      </c>
      <c r="I2287" s="1" t="str">
        <f>VLOOKUP(A2287,'volatile collection data'!$G$6:$H$69,2,FALSE)</f>
        <v>A</v>
      </c>
      <c r="J2287" s="1">
        <f>VLOOKUP(A2287,'volatile collection data'!$G$6:$I$69,3,FALSE)</f>
        <v>3</v>
      </c>
      <c r="K2287" s="1" t="str">
        <f>VLOOKUP(A2287,'volatile collection data'!$G$6:$N$69,8,FALSE)</f>
        <v>3B</v>
      </c>
      <c r="L2287" s="1">
        <f>VLOOKUP(A2287,'volatile collection data'!$G$6:$J$69,4,FALSE)</f>
        <v>3.09</v>
      </c>
      <c r="M2287" s="1">
        <f>VLOOKUP($A2287,'volatile collection data'!$G$6:$M$69,6,FALSE)</f>
        <v>10</v>
      </c>
      <c r="N2287" s="1">
        <f>VLOOKUP($A2287,'volatile collection data'!$G$6:$M$69,7,FALSE)</f>
        <v>3.09</v>
      </c>
      <c r="O2287" s="1">
        <f>VLOOKUP(A2287,'volatile collection data'!$G$6:$K$69,5,FALSE)</f>
        <v>0</v>
      </c>
      <c r="P2287" s="1" t="str">
        <f t="shared" si="213"/>
        <v>3A</v>
      </c>
      <c r="Q2287">
        <f t="shared" si="211"/>
        <v>0.22158809224388742</v>
      </c>
      <c r="R2287" t="str">
        <f t="shared" si="214"/>
        <v>3B_0-A&amp;3.09%3.09@10</v>
      </c>
      <c r="S2287" t="str">
        <f t="shared" si="215"/>
        <v>3A-3B-VCS-Loc-22</v>
      </c>
      <c r="T2287" t="str">
        <f>IFERROR(IF(VLOOKUP(S2287,Bad!$A:$A,1,FALSE)='RAW2'!S2287,"yes","no"),"no")</f>
        <v>no</v>
      </c>
      <c r="U2287" t="str">
        <f>IFERROR(VLOOKUP(F2287,compounds!$A:$B,2,FALSE),"")</f>
        <v/>
      </c>
      <c r="V2287" t="str">
        <f>VLOOKUP(B2287,'volatile collection data'!$O:$P,2,FALSE)</f>
        <v>24.apr.22 3</v>
      </c>
    </row>
    <row r="2288" spans="1:22" x14ac:dyDescent="0.2">
      <c r="A2288" t="s">
        <v>367</v>
      </c>
      <c r="B2288" s="1" t="str">
        <f t="shared" si="212"/>
        <v>3A</v>
      </c>
      <c r="C2288">
        <v>11.582000000000001</v>
      </c>
      <c r="D2288">
        <f t="shared" si="210"/>
        <v>11.58</v>
      </c>
      <c r="E2288">
        <f>VLOOKUP(D2288,'Peak Combiner'!$A$5:$D$4980,4,FALSE)</f>
        <v>11.58</v>
      </c>
      <c r="F2288">
        <f>IFERROR(VLOOKUP(D2288,rt_comb!$A:$B,2,FALSE),D2288)</f>
        <v>11.58</v>
      </c>
      <c r="G2288">
        <v>32202904</v>
      </c>
      <c r="H2288">
        <f>SUMIFS($G:$G,$E:$E,18.51,'RAW2'!$A:$A,'RAW2'!A2288)</f>
        <v>70978850</v>
      </c>
      <c r="I2288" s="1" t="str">
        <f>VLOOKUP(A2288,'volatile collection data'!$G$6:$H$69,2,FALSE)</f>
        <v>A</v>
      </c>
      <c r="J2288" s="1">
        <f>VLOOKUP(A2288,'volatile collection data'!$G$6:$I$69,3,FALSE)</f>
        <v>3</v>
      </c>
      <c r="K2288" s="1" t="str">
        <f>VLOOKUP(A2288,'volatile collection data'!$G$6:$N$69,8,FALSE)</f>
        <v>3B</v>
      </c>
      <c r="L2288" s="1">
        <f>VLOOKUP(A2288,'volatile collection data'!$G$6:$J$69,4,FALSE)</f>
        <v>3.09</v>
      </c>
      <c r="M2288" s="1">
        <f>VLOOKUP($A2288,'volatile collection data'!$G$6:$M$69,6,FALSE)</f>
        <v>10</v>
      </c>
      <c r="N2288" s="1">
        <f>VLOOKUP($A2288,'volatile collection data'!$G$6:$M$69,7,FALSE)</f>
        <v>3.09</v>
      </c>
      <c r="O2288" s="1">
        <f>VLOOKUP(A2288,'volatile collection data'!$G$6:$K$69,5,FALSE)</f>
        <v>0</v>
      </c>
      <c r="P2288" s="1" t="str">
        <f t="shared" si="213"/>
        <v>3A</v>
      </c>
      <c r="Q2288">
        <f t="shared" si="211"/>
        <v>0.7341378297855824</v>
      </c>
      <c r="R2288" t="str">
        <f t="shared" si="214"/>
        <v>3B_0-A&amp;3.09%3.09@10</v>
      </c>
      <c r="S2288" t="str">
        <f t="shared" si="215"/>
        <v>3A-3B-VCS-Loc-22</v>
      </c>
      <c r="T2288" t="str">
        <f>IFERROR(IF(VLOOKUP(S2288,Bad!$A:$A,1,FALSE)='RAW2'!S2288,"yes","no"),"no")</f>
        <v>no</v>
      </c>
      <c r="U2288" t="str">
        <f>IFERROR(VLOOKUP(F2288,compounds!$A:$B,2,FALSE),"")</f>
        <v/>
      </c>
      <c r="V2288" t="str">
        <f>VLOOKUP(B2288,'volatile collection data'!$O:$P,2,FALSE)</f>
        <v>24.apr.22 3</v>
      </c>
    </row>
    <row r="2289" spans="1:22" x14ac:dyDescent="0.2">
      <c r="A2289" t="s">
        <v>367</v>
      </c>
      <c r="B2289" s="1" t="str">
        <f t="shared" si="212"/>
        <v>3A</v>
      </c>
      <c r="C2289">
        <v>11.867000000000001</v>
      </c>
      <c r="D2289">
        <f t="shared" si="210"/>
        <v>11.87</v>
      </c>
      <c r="E2289">
        <f>VLOOKUP(D2289,'Peak Combiner'!$A$5:$D$4980,4,FALSE)</f>
        <v>11.87</v>
      </c>
      <c r="F2289">
        <f>IFERROR(VLOOKUP(D2289,rt_comb!$A:$B,2,FALSE),D2289)</f>
        <v>11.87</v>
      </c>
      <c r="G2289">
        <v>32483345</v>
      </c>
      <c r="H2289">
        <f>SUMIFS($G:$G,$E:$E,18.51,'RAW2'!$A:$A,'RAW2'!A2289)</f>
        <v>70978850</v>
      </c>
      <c r="I2289" s="1" t="str">
        <f>VLOOKUP(A2289,'volatile collection data'!$G$6:$H$69,2,FALSE)</f>
        <v>A</v>
      </c>
      <c r="J2289" s="1">
        <f>VLOOKUP(A2289,'volatile collection data'!$G$6:$I$69,3,FALSE)</f>
        <v>3</v>
      </c>
      <c r="K2289" s="1" t="str">
        <f>VLOOKUP(A2289,'volatile collection data'!$G$6:$N$69,8,FALSE)</f>
        <v>3B</v>
      </c>
      <c r="L2289" s="1">
        <f>VLOOKUP(A2289,'volatile collection data'!$G$6:$J$69,4,FALSE)</f>
        <v>3.09</v>
      </c>
      <c r="M2289" s="1">
        <f>VLOOKUP($A2289,'volatile collection data'!$G$6:$M$69,6,FALSE)</f>
        <v>10</v>
      </c>
      <c r="N2289" s="1">
        <f>VLOOKUP($A2289,'volatile collection data'!$G$6:$M$69,7,FALSE)</f>
        <v>3.09</v>
      </c>
      <c r="O2289" s="1">
        <f>VLOOKUP(A2289,'volatile collection data'!$G$6:$K$69,5,FALSE)</f>
        <v>0</v>
      </c>
      <c r="P2289" s="1" t="str">
        <f t="shared" si="213"/>
        <v>3A</v>
      </c>
      <c r="Q2289">
        <f t="shared" si="211"/>
        <v>0.74053111491051693</v>
      </c>
      <c r="R2289" t="str">
        <f t="shared" si="214"/>
        <v>3B_0-A&amp;3.09%3.09@10</v>
      </c>
      <c r="S2289" t="str">
        <f t="shared" si="215"/>
        <v>3A-3B-VCS-Loc-22</v>
      </c>
      <c r="T2289" t="str">
        <f>IFERROR(IF(VLOOKUP(S2289,Bad!$A:$A,1,FALSE)='RAW2'!S2289,"yes","no"),"no")</f>
        <v>no</v>
      </c>
      <c r="U2289" t="str">
        <f>IFERROR(VLOOKUP(F2289,compounds!$A:$B,2,FALSE),"")</f>
        <v/>
      </c>
      <c r="V2289" t="str">
        <f>VLOOKUP(B2289,'volatile collection data'!$O:$P,2,FALSE)</f>
        <v>24.apr.22 3</v>
      </c>
    </row>
    <row r="2290" spans="1:22" x14ac:dyDescent="0.2">
      <c r="A2290" t="s">
        <v>367</v>
      </c>
      <c r="B2290" s="1" t="str">
        <f t="shared" si="212"/>
        <v>3A</v>
      </c>
      <c r="C2290">
        <v>12.026</v>
      </c>
      <c r="D2290">
        <f t="shared" si="210"/>
        <v>12.03</v>
      </c>
      <c r="E2290">
        <f>VLOOKUP(D2290,'Peak Combiner'!$A$5:$D$4980,4,FALSE)</f>
        <v>12.03</v>
      </c>
      <c r="F2290">
        <f>IFERROR(VLOOKUP(D2290,rt_comb!$A:$B,2,FALSE),D2290)</f>
        <v>12.03</v>
      </c>
      <c r="G2290">
        <v>14973814</v>
      </c>
      <c r="H2290">
        <f>SUMIFS($G:$G,$E:$E,18.51,'RAW2'!$A:$A,'RAW2'!A2290)</f>
        <v>70978850</v>
      </c>
      <c r="I2290" s="1" t="str">
        <f>VLOOKUP(A2290,'volatile collection data'!$G$6:$H$69,2,FALSE)</f>
        <v>A</v>
      </c>
      <c r="J2290" s="1">
        <f>VLOOKUP(A2290,'volatile collection data'!$G$6:$I$69,3,FALSE)</f>
        <v>3</v>
      </c>
      <c r="K2290" s="1" t="str">
        <f>VLOOKUP(A2290,'volatile collection data'!$G$6:$N$69,8,FALSE)</f>
        <v>3B</v>
      </c>
      <c r="L2290" s="1">
        <f>VLOOKUP(A2290,'volatile collection data'!$G$6:$J$69,4,FALSE)</f>
        <v>3.09</v>
      </c>
      <c r="M2290" s="1">
        <f>VLOOKUP($A2290,'volatile collection data'!$G$6:$M$69,6,FALSE)</f>
        <v>10</v>
      </c>
      <c r="N2290" s="1">
        <f>VLOOKUP($A2290,'volatile collection data'!$G$6:$M$69,7,FALSE)</f>
        <v>3.09</v>
      </c>
      <c r="O2290" s="1">
        <f>VLOOKUP(A2290,'volatile collection data'!$G$6:$K$69,5,FALSE)</f>
        <v>0</v>
      </c>
      <c r="P2290" s="1" t="str">
        <f t="shared" si="213"/>
        <v>3A</v>
      </c>
      <c r="Q2290">
        <f t="shared" si="211"/>
        <v>0.34136186331434487</v>
      </c>
      <c r="R2290" t="str">
        <f t="shared" si="214"/>
        <v>3B_0-A&amp;3.09%3.09@10</v>
      </c>
      <c r="S2290" t="str">
        <f t="shared" si="215"/>
        <v>3A-3B-VCS-Loc-22</v>
      </c>
      <c r="T2290" t="str">
        <f>IFERROR(IF(VLOOKUP(S2290,Bad!$A:$A,1,FALSE)='RAW2'!S2290,"yes","no"),"no")</f>
        <v>no</v>
      </c>
      <c r="U2290" t="str">
        <f>IFERROR(VLOOKUP(F2290,compounds!$A:$B,2,FALSE),"")</f>
        <v/>
      </c>
      <c r="V2290" t="str">
        <f>VLOOKUP(B2290,'volatile collection data'!$O:$P,2,FALSE)</f>
        <v>24.apr.22 3</v>
      </c>
    </row>
    <row r="2291" spans="1:22" x14ac:dyDescent="0.2">
      <c r="A2291" t="s">
        <v>367</v>
      </c>
      <c r="B2291" s="1" t="str">
        <f t="shared" si="212"/>
        <v>3A</v>
      </c>
      <c r="C2291">
        <v>12.182</v>
      </c>
      <c r="D2291">
        <f t="shared" si="210"/>
        <v>12.18</v>
      </c>
      <c r="E2291">
        <f>VLOOKUP(D2291,'Peak Combiner'!$A$5:$D$4980,4,FALSE)</f>
        <v>12.18</v>
      </c>
      <c r="F2291">
        <f>IFERROR(VLOOKUP(D2291,rt_comb!$A:$B,2,FALSE),D2291)</f>
        <v>12.18</v>
      </c>
      <c r="G2291">
        <v>21917273</v>
      </c>
      <c r="H2291">
        <f>SUMIFS($G:$G,$E:$E,18.51,'RAW2'!$A:$A,'RAW2'!A2291)</f>
        <v>70978850</v>
      </c>
      <c r="I2291" s="1" t="str">
        <f>VLOOKUP(A2291,'volatile collection data'!$G$6:$H$69,2,FALSE)</f>
        <v>A</v>
      </c>
      <c r="J2291" s="1">
        <f>VLOOKUP(A2291,'volatile collection data'!$G$6:$I$69,3,FALSE)</f>
        <v>3</v>
      </c>
      <c r="K2291" s="1" t="str">
        <f>VLOOKUP(A2291,'volatile collection data'!$G$6:$N$69,8,FALSE)</f>
        <v>3B</v>
      </c>
      <c r="L2291" s="1">
        <f>VLOOKUP(A2291,'volatile collection data'!$G$6:$J$69,4,FALSE)</f>
        <v>3.09</v>
      </c>
      <c r="M2291" s="1">
        <f>VLOOKUP($A2291,'volatile collection data'!$G$6:$M$69,6,FALSE)</f>
        <v>10</v>
      </c>
      <c r="N2291" s="1">
        <f>VLOOKUP($A2291,'volatile collection data'!$G$6:$M$69,7,FALSE)</f>
        <v>3.09</v>
      </c>
      <c r="O2291" s="1">
        <f>VLOOKUP(A2291,'volatile collection data'!$G$6:$K$69,5,FALSE)</f>
        <v>0</v>
      </c>
      <c r="P2291" s="1" t="str">
        <f t="shared" si="213"/>
        <v>3A</v>
      </c>
      <c r="Q2291">
        <f t="shared" si="211"/>
        <v>0.49965367207374028</v>
      </c>
      <c r="R2291" t="str">
        <f t="shared" si="214"/>
        <v>3B_0-A&amp;3.09%3.09@10</v>
      </c>
      <c r="S2291" t="str">
        <f t="shared" si="215"/>
        <v>3A-3B-VCS-Loc-22</v>
      </c>
      <c r="T2291" t="str">
        <f>IFERROR(IF(VLOOKUP(S2291,Bad!$A:$A,1,FALSE)='RAW2'!S2291,"yes","no"),"no")</f>
        <v>no</v>
      </c>
      <c r="U2291" t="str">
        <f>IFERROR(VLOOKUP(F2291,compounds!$A:$B,2,FALSE),"")</f>
        <v/>
      </c>
      <c r="V2291" t="str">
        <f>VLOOKUP(B2291,'volatile collection data'!$O:$P,2,FALSE)</f>
        <v>24.apr.22 3</v>
      </c>
    </row>
    <row r="2292" spans="1:22" x14ac:dyDescent="0.2">
      <c r="A2292" t="s">
        <v>367</v>
      </c>
      <c r="B2292" s="1" t="str">
        <f t="shared" si="212"/>
        <v>3A</v>
      </c>
      <c r="C2292">
        <v>12.396000000000001</v>
      </c>
      <c r="D2292">
        <f t="shared" si="210"/>
        <v>12.4</v>
      </c>
      <c r="E2292">
        <f>VLOOKUP(D2292,'Peak Combiner'!$A$5:$D$4980,4,FALSE)</f>
        <v>12.39</v>
      </c>
      <c r="F2292">
        <f>IFERROR(VLOOKUP(D2292,rt_comb!$A:$B,2,FALSE),D2292)</f>
        <v>12.39</v>
      </c>
      <c r="G2292">
        <v>17847283</v>
      </c>
      <c r="H2292">
        <f>SUMIFS($G:$G,$E:$E,18.51,'RAW2'!$A:$A,'RAW2'!A2292)</f>
        <v>70978850</v>
      </c>
      <c r="I2292" s="1" t="str">
        <f>VLOOKUP(A2292,'volatile collection data'!$G$6:$H$69,2,FALSE)</f>
        <v>A</v>
      </c>
      <c r="J2292" s="1">
        <f>VLOOKUP(A2292,'volatile collection data'!$G$6:$I$69,3,FALSE)</f>
        <v>3</v>
      </c>
      <c r="K2292" s="1" t="str">
        <f>VLOOKUP(A2292,'volatile collection data'!$G$6:$N$69,8,FALSE)</f>
        <v>3B</v>
      </c>
      <c r="L2292" s="1">
        <f>VLOOKUP(A2292,'volatile collection data'!$G$6:$J$69,4,FALSE)</f>
        <v>3.09</v>
      </c>
      <c r="M2292" s="1">
        <f>VLOOKUP($A2292,'volatile collection data'!$G$6:$M$69,6,FALSE)</f>
        <v>10</v>
      </c>
      <c r="N2292" s="1">
        <f>VLOOKUP($A2292,'volatile collection data'!$G$6:$M$69,7,FALSE)</f>
        <v>3.09</v>
      </c>
      <c r="O2292" s="1">
        <f>VLOOKUP(A2292,'volatile collection data'!$G$6:$K$69,5,FALSE)</f>
        <v>0</v>
      </c>
      <c r="P2292" s="1" t="str">
        <f t="shared" si="213"/>
        <v>3A</v>
      </c>
      <c r="Q2292">
        <f t="shared" si="211"/>
        <v>0.40686907023009838</v>
      </c>
      <c r="R2292" t="str">
        <f t="shared" si="214"/>
        <v>3B_0-A&amp;3.09%3.09@10</v>
      </c>
      <c r="S2292" t="str">
        <f t="shared" si="215"/>
        <v>3A-3B-VCS-Loc-22</v>
      </c>
      <c r="T2292" t="str">
        <f>IFERROR(IF(VLOOKUP(S2292,Bad!$A:$A,1,FALSE)='RAW2'!S2292,"yes","no"),"no")</f>
        <v>no</v>
      </c>
      <c r="U2292" t="str">
        <f>IFERROR(VLOOKUP(F2292,compounds!$A:$B,2,FALSE),"")</f>
        <v>o+C5xe</v>
      </c>
      <c r="V2292" t="str">
        <f>VLOOKUP(B2292,'volatile collection data'!$O:$P,2,FALSE)</f>
        <v>24.apr.22 3</v>
      </c>
    </row>
    <row r="2293" spans="1:22" x14ac:dyDescent="0.2">
      <c r="A2293" t="s">
        <v>367</v>
      </c>
      <c r="B2293" s="1" t="str">
        <f t="shared" si="212"/>
        <v>3A</v>
      </c>
      <c r="C2293">
        <v>12.54</v>
      </c>
      <c r="D2293">
        <f t="shared" si="210"/>
        <v>12.54</v>
      </c>
      <c r="E2293">
        <f>VLOOKUP(D2293,'Peak Combiner'!$A$5:$D$4980,4,FALSE)</f>
        <v>12.53</v>
      </c>
      <c r="F2293">
        <f>IFERROR(VLOOKUP(D2293,rt_comb!$A:$B,2,FALSE),D2293)</f>
        <v>12.54</v>
      </c>
      <c r="G2293">
        <v>28277498</v>
      </c>
      <c r="H2293">
        <f>SUMIFS($G:$G,$E:$E,18.51,'RAW2'!$A:$A,'RAW2'!A2293)</f>
        <v>70978850</v>
      </c>
      <c r="I2293" s="1" t="str">
        <f>VLOOKUP(A2293,'volatile collection data'!$G$6:$H$69,2,FALSE)</f>
        <v>A</v>
      </c>
      <c r="J2293" s="1">
        <f>VLOOKUP(A2293,'volatile collection data'!$G$6:$I$69,3,FALSE)</f>
        <v>3</v>
      </c>
      <c r="K2293" s="1" t="str">
        <f>VLOOKUP(A2293,'volatile collection data'!$G$6:$N$69,8,FALSE)</f>
        <v>3B</v>
      </c>
      <c r="L2293" s="1">
        <f>VLOOKUP(A2293,'volatile collection data'!$G$6:$J$69,4,FALSE)</f>
        <v>3.09</v>
      </c>
      <c r="M2293" s="1">
        <f>VLOOKUP($A2293,'volatile collection data'!$G$6:$M$69,6,FALSE)</f>
        <v>10</v>
      </c>
      <c r="N2293" s="1">
        <f>VLOOKUP($A2293,'volatile collection data'!$G$6:$M$69,7,FALSE)</f>
        <v>3.09</v>
      </c>
      <c r="O2293" s="1">
        <f>VLOOKUP(A2293,'volatile collection data'!$G$6:$K$69,5,FALSE)</f>
        <v>0</v>
      </c>
      <c r="P2293" s="1" t="str">
        <f t="shared" si="213"/>
        <v>3A</v>
      </c>
      <c r="Q2293">
        <f t="shared" si="211"/>
        <v>0.64464934632870829</v>
      </c>
      <c r="R2293" t="str">
        <f t="shared" si="214"/>
        <v>3B_0-A&amp;3.09%3.09@10</v>
      </c>
      <c r="S2293" t="str">
        <f t="shared" si="215"/>
        <v>3A-3B-VCS-Loc-22</v>
      </c>
      <c r="T2293" t="str">
        <f>IFERROR(IF(VLOOKUP(S2293,Bad!$A:$A,1,FALSE)='RAW2'!S2293,"yes","no"),"no")</f>
        <v>no</v>
      </c>
      <c r="U2293" t="str">
        <f>IFERROR(VLOOKUP(F2293,compounds!$A:$B,2,FALSE),"")</f>
        <v>nonanal</v>
      </c>
      <c r="V2293" t="str">
        <f>VLOOKUP(B2293,'volatile collection data'!$O:$P,2,FALSE)</f>
        <v>24.apr.22 3</v>
      </c>
    </row>
    <row r="2294" spans="1:22" x14ac:dyDescent="0.2">
      <c r="A2294" t="s">
        <v>367</v>
      </c>
      <c r="B2294" s="1" t="str">
        <f t="shared" si="212"/>
        <v>3A</v>
      </c>
      <c r="C2294">
        <v>12.677</v>
      </c>
      <c r="D2294">
        <f t="shared" si="210"/>
        <v>12.68</v>
      </c>
      <c r="E2294">
        <f>VLOOKUP(D2294,'Peak Combiner'!$A$5:$D$4980,4,FALSE)</f>
        <v>12.68</v>
      </c>
      <c r="F2294">
        <f>IFERROR(VLOOKUP(D2294,rt_comb!$A:$B,2,FALSE),D2294)</f>
        <v>12.68</v>
      </c>
      <c r="G2294">
        <v>6440475</v>
      </c>
      <c r="H2294">
        <f>SUMIFS($G:$G,$E:$E,18.51,'RAW2'!$A:$A,'RAW2'!A2294)</f>
        <v>70978850</v>
      </c>
      <c r="I2294" s="1" t="str">
        <f>VLOOKUP(A2294,'volatile collection data'!$G$6:$H$69,2,FALSE)</f>
        <v>A</v>
      </c>
      <c r="J2294" s="1">
        <f>VLOOKUP(A2294,'volatile collection data'!$G$6:$I$69,3,FALSE)</f>
        <v>3</v>
      </c>
      <c r="K2294" s="1" t="str">
        <f>VLOOKUP(A2294,'volatile collection data'!$G$6:$N$69,8,FALSE)</f>
        <v>3B</v>
      </c>
      <c r="L2294" s="1">
        <f>VLOOKUP(A2294,'volatile collection data'!$G$6:$J$69,4,FALSE)</f>
        <v>3.09</v>
      </c>
      <c r="M2294" s="1">
        <f>VLOOKUP($A2294,'volatile collection data'!$G$6:$M$69,6,FALSE)</f>
        <v>10</v>
      </c>
      <c r="N2294" s="1">
        <f>VLOOKUP($A2294,'volatile collection data'!$G$6:$M$69,7,FALSE)</f>
        <v>3.09</v>
      </c>
      <c r="O2294" s="1">
        <f>VLOOKUP(A2294,'volatile collection data'!$G$6:$K$69,5,FALSE)</f>
        <v>0</v>
      </c>
      <c r="P2294" s="1" t="str">
        <f t="shared" si="213"/>
        <v>3A</v>
      </c>
      <c r="Q2294">
        <f t="shared" si="211"/>
        <v>0.14682515400748633</v>
      </c>
      <c r="R2294" t="str">
        <f t="shared" si="214"/>
        <v>3B_0-A&amp;3.09%3.09@10</v>
      </c>
      <c r="S2294" t="str">
        <f t="shared" si="215"/>
        <v>3A-3B-VCS-Loc-22</v>
      </c>
      <c r="T2294" t="str">
        <f>IFERROR(IF(VLOOKUP(S2294,Bad!$A:$A,1,FALSE)='RAW2'!S2294,"yes","no"),"no")</f>
        <v>no</v>
      </c>
      <c r="U2294" t="str">
        <f>IFERROR(VLOOKUP(F2294,compounds!$A:$B,2,FALSE),"")</f>
        <v/>
      </c>
      <c r="V2294" t="str">
        <f>VLOOKUP(B2294,'volatile collection data'!$O:$P,2,FALSE)</f>
        <v>24.apr.22 3</v>
      </c>
    </row>
    <row r="2295" spans="1:22" x14ac:dyDescent="0.2">
      <c r="A2295" t="s">
        <v>367</v>
      </c>
      <c r="B2295" s="1" t="str">
        <f t="shared" si="212"/>
        <v>3A</v>
      </c>
      <c r="C2295">
        <v>12.845000000000001</v>
      </c>
      <c r="D2295">
        <f t="shared" si="210"/>
        <v>12.85</v>
      </c>
      <c r="E2295">
        <f>VLOOKUP(D2295,'Peak Combiner'!$A$5:$D$4980,4,FALSE)</f>
        <v>12.85</v>
      </c>
      <c r="F2295">
        <f>IFERROR(VLOOKUP(D2295,rt_comb!$A:$B,2,FALSE),D2295)</f>
        <v>12.85</v>
      </c>
      <c r="G2295">
        <v>6758101</v>
      </c>
      <c r="H2295">
        <f>SUMIFS($G:$G,$E:$E,18.51,'RAW2'!$A:$A,'RAW2'!A2295)</f>
        <v>70978850</v>
      </c>
      <c r="I2295" s="1" t="str">
        <f>VLOOKUP(A2295,'volatile collection data'!$G$6:$H$69,2,FALSE)</f>
        <v>A</v>
      </c>
      <c r="J2295" s="1">
        <f>VLOOKUP(A2295,'volatile collection data'!$G$6:$I$69,3,FALSE)</f>
        <v>3</v>
      </c>
      <c r="K2295" s="1" t="str">
        <f>VLOOKUP(A2295,'volatile collection data'!$G$6:$N$69,8,FALSE)</f>
        <v>3B</v>
      </c>
      <c r="L2295" s="1">
        <f>VLOOKUP(A2295,'volatile collection data'!$G$6:$J$69,4,FALSE)</f>
        <v>3.09</v>
      </c>
      <c r="M2295" s="1">
        <f>VLOOKUP($A2295,'volatile collection data'!$G$6:$M$69,6,FALSE)</f>
        <v>10</v>
      </c>
      <c r="N2295" s="1">
        <f>VLOOKUP($A2295,'volatile collection data'!$G$6:$M$69,7,FALSE)</f>
        <v>3.09</v>
      </c>
      <c r="O2295" s="1">
        <f>VLOOKUP(A2295,'volatile collection data'!$G$6:$K$69,5,FALSE)</f>
        <v>0</v>
      </c>
      <c r="P2295" s="1" t="str">
        <f t="shared" si="213"/>
        <v>3A</v>
      </c>
      <c r="Q2295">
        <f t="shared" si="211"/>
        <v>0.15406615507755986</v>
      </c>
      <c r="R2295" t="str">
        <f t="shared" si="214"/>
        <v>3B_0-A&amp;3.09%3.09@10</v>
      </c>
      <c r="S2295" t="str">
        <f t="shared" si="215"/>
        <v>3A-3B-VCS-Loc-22</v>
      </c>
      <c r="T2295" t="str">
        <f>IFERROR(IF(VLOOKUP(S2295,Bad!$A:$A,1,FALSE)='RAW2'!S2295,"yes","no"),"no")</f>
        <v>no</v>
      </c>
      <c r="U2295" t="str">
        <f>IFERROR(VLOOKUP(F2295,compounds!$A:$B,2,FALSE),"")</f>
        <v/>
      </c>
      <c r="V2295" t="str">
        <f>VLOOKUP(B2295,'volatile collection data'!$O:$P,2,FALSE)</f>
        <v>24.apr.22 3</v>
      </c>
    </row>
    <row r="2296" spans="1:22" x14ac:dyDescent="0.2">
      <c r="A2296" t="s">
        <v>367</v>
      </c>
      <c r="B2296" s="1" t="str">
        <f t="shared" si="212"/>
        <v>3A</v>
      </c>
      <c r="C2296">
        <v>12.917999999999999</v>
      </c>
      <c r="D2296">
        <f t="shared" si="210"/>
        <v>12.92</v>
      </c>
      <c r="E2296">
        <f>VLOOKUP(D2296,'Peak Combiner'!$A$5:$D$4980,4,FALSE)</f>
        <v>12.91</v>
      </c>
      <c r="F2296">
        <f>IFERROR(VLOOKUP(D2296,rt_comb!$A:$B,2,FALSE),D2296)</f>
        <v>12.92</v>
      </c>
      <c r="G2296">
        <v>5239868</v>
      </c>
      <c r="H2296">
        <f>SUMIFS($G:$G,$E:$E,18.51,'RAW2'!$A:$A,'RAW2'!A2296)</f>
        <v>70978850</v>
      </c>
      <c r="I2296" s="1" t="str">
        <f>VLOOKUP(A2296,'volatile collection data'!$G$6:$H$69,2,FALSE)</f>
        <v>A</v>
      </c>
      <c r="J2296" s="1">
        <f>VLOOKUP(A2296,'volatile collection data'!$G$6:$I$69,3,FALSE)</f>
        <v>3</v>
      </c>
      <c r="K2296" s="1" t="str">
        <f>VLOOKUP(A2296,'volatile collection data'!$G$6:$N$69,8,FALSE)</f>
        <v>3B</v>
      </c>
      <c r="L2296" s="1">
        <f>VLOOKUP(A2296,'volatile collection data'!$G$6:$J$69,4,FALSE)</f>
        <v>3.09</v>
      </c>
      <c r="M2296" s="1">
        <f>VLOOKUP($A2296,'volatile collection data'!$G$6:$M$69,6,FALSE)</f>
        <v>10</v>
      </c>
      <c r="N2296" s="1">
        <f>VLOOKUP($A2296,'volatile collection data'!$G$6:$M$69,7,FALSE)</f>
        <v>3.09</v>
      </c>
      <c r="O2296" s="1">
        <f>VLOOKUP(A2296,'volatile collection data'!$G$6:$K$69,5,FALSE)</f>
        <v>0</v>
      </c>
      <c r="P2296" s="1" t="str">
        <f t="shared" si="213"/>
        <v>3A</v>
      </c>
      <c r="Q2296">
        <f t="shared" si="211"/>
        <v>0.11945460949369409</v>
      </c>
      <c r="R2296" t="str">
        <f t="shared" si="214"/>
        <v>3B_0-A&amp;3.09%3.09@10</v>
      </c>
      <c r="S2296" t="str">
        <f t="shared" si="215"/>
        <v>3A-3B-VCS-Loc-22</v>
      </c>
      <c r="T2296" t="str">
        <f>IFERROR(IF(VLOOKUP(S2296,Bad!$A:$A,1,FALSE)='RAW2'!S2296,"yes","no"),"no")</f>
        <v>no</v>
      </c>
      <c r="U2296" t="str">
        <f>IFERROR(VLOOKUP(F2296,compounds!$A:$B,2,FALSE),"")</f>
        <v/>
      </c>
      <c r="V2296" t="str">
        <f>VLOOKUP(B2296,'volatile collection data'!$O:$P,2,FALSE)</f>
        <v>24.apr.22 3</v>
      </c>
    </row>
    <row r="2297" spans="1:22" x14ac:dyDescent="0.2">
      <c r="A2297" t="s">
        <v>367</v>
      </c>
      <c r="B2297" s="1" t="str">
        <f t="shared" si="212"/>
        <v>3A</v>
      </c>
      <c r="C2297">
        <v>13.013999999999999</v>
      </c>
      <c r="D2297">
        <f t="shared" si="210"/>
        <v>13.01</v>
      </c>
      <c r="E2297">
        <f>VLOOKUP(D2297,'Peak Combiner'!$A$5:$D$4980,4,FALSE)</f>
        <v>13.01</v>
      </c>
      <c r="F2297">
        <f>IFERROR(VLOOKUP(D2297,rt_comb!$A:$B,2,FALSE),D2297)</f>
        <v>13.01</v>
      </c>
      <c r="G2297">
        <v>3855233</v>
      </c>
      <c r="H2297">
        <f>SUMIFS($G:$G,$E:$E,18.51,'RAW2'!$A:$A,'RAW2'!A2297)</f>
        <v>70978850</v>
      </c>
      <c r="I2297" s="1" t="str">
        <f>VLOOKUP(A2297,'volatile collection data'!$G$6:$H$69,2,FALSE)</f>
        <v>A</v>
      </c>
      <c r="J2297" s="1">
        <f>VLOOKUP(A2297,'volatile collection data'!$G$6:$I$69,3,FALSE)</f>
        <v>3</v>
      </c>
      <c r="K2297" s="1" t="str">
        <f>VLOOKUP(A2297,'volatile collection data'!$G$6:$N$69,8,FALSE)</f>
        <v>3B</v>
      </c>
      <c r="L2297" s="1">
        <f>VLOOKUP(A2297,'volatile collection data'!$G$6:$J$69,4,FALSE)</f>
        <v>3.09</v>
      </c>
      <c r="M2297" s="1">
        <f>VLOOKUP($A2297,'volatile collection data'!$G$6:$M$69,6,FALSE)</f>
        <v>10</v>
      </c>
      <c r="N2297" s="1">
        <f>VLOOKUP($A2297,'volatile collection data'!$G$6:$M$69,7,FALSE)</f>
        <v>3.09</v>
      </c>
      <c r="O2297" s="1">
        <f>VLOOKUP(A2297,'volatile collection data'!$G$6:$K$69,5,FALSE)</f>
        <v>0</v>
      </c>
      <c r="P2297" s="1" t="str">
        <f t="shared" si="213"/>
        <v>3A</v>
      </c>
      <c r="Q2297">
        <f t="shared" si="211"/>
        <v>8.788873164785882E-2</v>
      </c>
      <c r="R2297" t="str">
        <f t="shared" si="214"/>
        <v>3B_0-A&amp;3.09%3.09@10</v>
      </c>
      <c r="S2297" t="str">
        <f t="shared" si="215"/>
        <v>3A-3B-VCS-Loc-22</v>
      </c>
      <c r="T2297" t="str">
        <f>IFERROR(IF(VLOOKUP(S2297,Bad!$A:$A,1,FALSE)='RAW2'!S2297,"yes","no"),"no")</f>
        <v>no</v>
      </c>
      <c r="U2297" t="str">
        <f>IFERROR(VLOOKUP(F2297,compounds!$A:$B,2,FALSE),"")</f>
        <v/>
      </c>
      <c r="V2297" t="str">
        <f>VLOOKUP(B2297,'volatile collection data'!$O:$P,2,FALSE)</f>
        <v>24.apr.22 3</v>
      </c>
    </row>
    <row r="2298" spans="1:22" x14ac:dyDescent="0.2">
      <c r="A2298" t="s">
        <v>367</v>
      </c>
      <c r="B2298" s="1" t="str">
        <f t="shared" si="212"/>
        <v>3A</v>
      </c>
      <c r="C2298">
        <v>13.115</v>
      </c>
      <c r="D2298">
        <f t="shared" si="210"/>
        <v>13.12</v>
      </c>
      <c r="E2298">
        <f>VLOOKUP(D2298,'Peak Combiner'!$A$5:$D$4980,4,FALSE)</f>
        <v>13.12</v>
      </c>
      <c r="F2298">
        <f>IFERROR(VLOOKUP(D2298,rt_comb!$A:$B,2,FALSE),D2298)</f>
        <v>13.12</v>
      </c>
      <c r="G2298">
        <v>22328169</v>
      </c>
      <c r="H2298">
        <f>SUMIFS($G:$G,$E:$E,18.51,'RAW2'!$A:$A,'RAW2'!A2298)</f>
        <v>70978850</v>
      </c>
      <c r="I2298" s="1" t="str">
        <f>VLOOKUP(A2298,'volatile collection data'!$G$6:$H$69,2,FALSE)</f>
        <v>A</v>
      </c>
      <c r="J2298" s="1">
        <f>VLOOKUP(A2298,'volatile collection data'!$G$6:$I$69,3,FALSE)</f>
        <v>3</v>
      </c>
      <c r="K2298" s="1" t="str">
        <f>VLOOKUP(A2298,'volatile collection data'!$G$6:$N$69,8,FALSE)</f>
        <v>3B</v>
      </c>
      <c r="L2298" s="1">
        <f>VLOOKUP(A2298,'volatile collection data'!$G$6:$J$69,4,FALSE)</f>
        <v>3.09</v>
      </c>
      <c r="M2298" s="1">
        <f>VLOOKUP($A2298,'volatile collection data'!$G$6:$M$69,6,FALSE)</f>
        <v>10</v>
      </c>
      <c r="N2298" s="1">
        <f>VLOOKUP($A2298,'volatile collection data'!$G$6:$M$69,7,FALSE)</f>
        <v>3.09</v>
      </c>
      <c r="O2298" s="1">
        <f>VLOOKUP(A2298,'volatile collection data'!$G$6:$K$69,5,FALSE)</f>
        <v>0</v>
      </c>
      <c r="P2298" s="1" t="str">
        <f t="shared" si="213"/>
        <v>3A</v>
      </c>
      <c r="Q2298">
        <f t="shared" si="211"/>
        <v>0.50902097316272199</v>
      </c>
      <c r="R2298" t="str">
        <f t="shared" si="214"/>
        <v>3B_0-A&amp;3.09%3.09@10</v>
      </c>
      <c r="S2298" t="str">
        <f t="shared" si="215"/>
        <v>3A-3B-VCS-Loc-22</v>
      </c>
      <c r="T2298" t="str">
        <f>IFERROR(IF(VLOOKUP(S2298,Bad!$A:$A,1,FALSE)='RAW2'!S2298,"yes","no"),"no")</f>
        <v>no</v>
      </c>
      <c r="U2298" t="str">
        <f>IFERROR(VLOOKUP(F2298,compounds!$A:$B,2,FALSE),"")</f>
        <v/>
      </c>
      <c r="V2298" t="str">
        <f>VLOOKUP(B2298,'volatile collection data'!$O:$P,2,FALSE)</f>
        <v>24.apr.22 3</v>
      </c>
    </row>
    <row r="2299" spans="1:22" x14ac:dyDescent="0.2">
      <c r="A2299" t="s">
        <v>367</v>
      </c>
      <c r="B2299" s="1" t="str">
        <f t="shared" si="212"/>
        <v>3A</v>
      </c>
      <c r="C2299">
        <v>13.516</v>
      </c>
      <c r="D2299">
        <f t="shared" si="210"/>
        <v>13.52</v>
      </c>
      <c r="E2299">
        <f>VLOOKUP(D2299,'Peak Combiner'!$A$5:$D$4980,4,FALSE)</f>
        <v>13.52</v>
      </c>
      <c r="F2299">
        <f>IFERROR(VLOOKUP(D2299,rt_comb!$A:$B,2,FALSE),D2299)</f>
        <v>13.52</v>
      </c>
      <c r="G2299">
        <v>5058309</v>
      </c>
      <c r="H2299">
        <f>SUMIFS($G:$G,$E:$E,18.51,'RAW2'!$A:$A,'RAW2'!A2299)</f>
        <v>70978850</v>
      </c>
      <c r="I2299" s="1" t="str">
        <f>VLOOKUP(A2299,'volatile collection data'!$G$6:$H$69,2,FALSE)</f>
        <v>A</v>
      </c>
      <c r="J2299" s="1">
        <f>VLOOKUP(A2299,'volatile collection data'!$G$6:$I$69,3,FALSE)</f>
        <v>3</v>
      </c>
      <c r="K2299" s="1" t="str">
        <f>VLOOKUP(A2299,'volatile collection data'!$G$6:$N$69,8,FALSE)</f>
        <v>3B</v>
      </c>
      <c r="L2299" s="1">
        <f>VLOOKUP(A2299,'volatile collection data'!$G$6:$J$69,4,FALSE)</f>
        <v>3.09</v>
      </c>
      <c r="M2299" s="1">
        <f>VLOOKUP($A2299,'volatile collection data'!$G$6:$M$69,6,FALSE)</f>
        <v>10</v>
      </c>
      <c r="N2299" s="1">
        <f>VLOOKUP($A2299,'volatile collection data'!$G$6:$M$69,7,FALSE)</f>
        <v>3.09</v>
      </c>
      <c r="O2299" s="1">
        <f>VLOOKUP(A2299,'volatile collection data'!$G$6:$K$69,5,FALSE)</f>
        <v>0</v>
      </c>
      <c r="P2299" s="1" t="str">
        <f t="shared" si="213"/>
        <v>3A</v>
      </c>
      <c r="Q2299">
        <f t="shared" si="211"/>
        <v>0.11531556258543883</v>
      </c>
      <c r="R2299" t="str">
        <f t="shared" si="214"/>
        <v>3B_0-A&amp;3.09%3.09@10</v>
      </c>
      <c r="S2299" t="str">
        <f t="shared" si="215"/>
        <v>3A-3B-VCS-Loc-22</v>
      </c>
      <c r="T2299" t="str">
        <f>IFERROR(IF(VLOOKUP(S2299,Bad!$A:$A,1,FALSE)='RAW2'!S2299,"yes","no"),"no")</f>
        <v>no</v>
      </c>
      <c r="U2299" t="str">
        <f>IFERROR(VLOOKUP(F2299,compounds!$A:$B,2,FALSE),"")</f>
        <v/>
      </c>
      <c r="V2299" t="str">
        <f>VLOOKUP(B2299,'volatile collection data'!$O:$P,2,FALSE)</f>
        <v>24.apr.22 3</v>
      </c>
    </row>
    <row r="2300" spans="1:22" x14ac:dyDescent="0.2">
      <c r="A2300" t="s">
        <v>367</v>
      </c>
      <c r="B2300" s="1" t="str">
        <f t="shared" si="212"/>
        <v>3A</v>
      </c>
      <c r="C2300">
        <v>13.760999999999999</v>
      </c>
      <c r="D2300">
        <f t="shared" si="210"/>
        <v>13.76</v>
      </c>
      <c r="E2300">
        <f>VLOOKUP(D2300,'Peak Combiner'!$A$5:$D$4980,4,FALSE)</f>
        <v>13.76</v>
      </c>
      <c r="F2300">
        <f>IFERROR(VLOOKUP(D2300,rt_comb!$A:$B,2,FALSE),D2300)</f>
        <v>13.76</v>
      </c>
      <c r="G2300">
        <v>2267275</v>
      </c>
      <c r="H2300">
        <f>SUMIFS($G:$G,$E:$E,18.51,'RAW2'!$A:$A,'RAW2'!A2300)</f>
        <v>70978850</v>
      </c>
      <c r="I2300" s="1" t="str">
        <f>VLOOKUP(A2300,'volatile collection data'!$G$6:$H$69,2,FALSE)</f>
        <v>A</v>
      </c>
      <c r="J2300" s="1">
        <f>VLOOKUP(A2300,'volatile collection data'!$G$6:$I$69,3,FALSE)</f>
        <v>3</v>
      </c>
      <c r="K2300" s="1" t="str">
        <f>VLOOKUP(A2300,'volatile collection data'!$G$6:$N$69,8,FALSE)</f>
        <v>3B</v>
      </c>
      <c r="L2300" s="1">
        <f>VLOOKUP(A2300,'volatile collection data'!$G$6:$J$69,4,FALSE)</f>
        <v>3.09</v>
      </c>
      <c r="M2300" s="1">
        <f>VLOOKUP($A2300,'volatile collection data'!$G$6:$M$69,6,FALSE)</f>
        <v>10</v>
      </c>
      <c r="N2300" s="1">
        <f>VLOOKUP($A2300,'volatile collection data'!$G$6:$M$69,7,FALSE)</f>
        <v>3.09</v>
      </c>
      <c r="O2300" s="1">
        <f>VLOOKUP(A2300,'volatile collection data'!$G$6:$K$69,5,FALSE)</f>
        <v>0</v>
      </c>
      <c r="P2300" s="1" t="str">
        <f t="shared" si="213"/>
        <v>3A</v>
      </c>
      <c r="Q2300">
        <f t="shared" si="211"/>
        <v>5.168764742543424E-2</v>
      </c>
      <c r="R2300" t="str">
        <f t="shared" si="214"/>
        <v>3B_0-A&amp;3.09%3.09@10</v>
      </c>
      <c r="S2300" t="str">
        <f t="shared" si="215"/>
        <v>3A-3B-VCS-Loc-22</v>
      </c>
      <c r="T2300" t="str">
        <f>IFERROR(IF(VLOOKUP(S2300,Bad!$A:$A,1,FALSE)='RAW2'!S2300,"yes","no"),"no")</f>
        <v>no</v>
      </c>
      <c r="U2300" t="str">
        <f>IFERROR(VLOOKUP(F2300,compounds!$A:$B,2,FALSE),"")</f>
        <v/>
      </c>
      <c r="V2300" t="str">
        <f>VLOOKUP(B2300,'volatile collection data'!$O:$P,2,FALSE)</f>
        <v>24.apr.22 3</v>
      </c>
    </row>
    <row r="2301" spans="1:22" x14ac:dyDescent="0.2">
      <c r="A2301" t="s">
        <v>367</v>
      </c>
      <c r="B2301" s="1" t="str">
        <f t="shared" si="212"/>
        <v>3A</v>
      </c>
      <c r="C2301">
        <v>13.821</v>
      </c>
      <c r="D2301">
        <f t="shared" si="210"/>
        <v>13.82</v>
      </c>
      <c r="E2301">
        <f>VLOOKUP(D2301,'Peak Combiner'!$A$5:$D$4980,4,FALSE)</f>
        <v>13.82</v>
      </c>
      <c r="F2301">
        <f>IFERROR(VLOOKUP(D2301,rt_comb!$A:$B,2,FALSE),D2301)</f>
        <v>13.82</v>
      </c>
      <c r="G2301">
        <v>5910136</v>
      </c>
      <c r="H2301">
        <f>SUMIFS($G:$G,$E:$E,18.51,'RAW2'!$A:$A,'RAW2'!A2301)</f>
        <v>70978850</v>
      </c>
      <c r="I2301" s="1" t="str">
        <f>VLOOKUP(A2301,'volatile collection data'!$G$6:$H$69,2,FALSE)</f>
        <v>A</v>
      </c>
      <c r="J2301" s="1">
        <f>VLOOKUP(A2301,'volatile collection data'!$G$6:$I$69,3,FALSE)</f>
        <v>3</v>
      </c>
      <c r="K2301" s="1" t="str">
        <f>VLOOKUP(A2301,'volatile collection data'!$G$6:$N$69,8,FALSE)</f>
        <v>3B</v>
      </c>
      <c r="L2301" s="1">
        <f>VLOOKUP(A2301,'volatile collection data'!$G$6:$J$69,4,FALSE)</f>
        <v>3.09</v>
      </c>
      <c r="M2301" s="1">
        <f>VLOOKUP($A2301,'volatile collection data'!$G$6:$M$69,6,FALSE)</f>
        <v>10</v>
      </c>
      <c r="N2301" s="1">
        <f>VLOOKUP($A2301,'volatile collection data'!$G$6:$M$69,7,FALSE)</f>
        <v>3.09</v>
      </c>
      <c r="O2301" s="1">
        <f>VLOOKUP(A2301,'volatile collection data'!$G$6:$K$69,5,FALSE)</f>
        <v>0</v>
      </c>
      <c r="P2301" s="1" t="str">
        <f t="shared" si="213"/>
        <v>3A</v>
      </c>
      <c r="Q2301">
        <f t="shared" si="211"/>
        <v>0.13473488033183723</v>
      </c>
      <c r="R2301" t="str">
        <f t="shared" si="214"/>
        <v>3B_0-A&amp;3.09%3.09@10</v>
      </c>
      <c r="S2301" t="str">
        <f t="shared" si="215"/>
        <v>3A-3B-VCS-Loc-22</v>
      </c>
      <c r="T2301" t="str">
        <f>IFERROR(IF(VLOOKUP(S2301,Bad!$A:$A,1,FALSE)='RAW2'!S2301,"yes","no"),"no")</f>
        <v>no</v>
      </c>
      <c r="U2301" t="str">
        <f>IFERROR(VLOOKUP(F2301,compounds!$A:$B,2,FALSE),"")</f>
        <v/>
      </c>
      <c r="V2301" t="str">
        <f>VLOOKUP(B2301,'volatile collection data'!$O:$P,2,FALSE)</f>
        <v>24.apr.22 3</v>
      </c>
    </row>
    <row r="2302" spans="1:22" x14ac:dyDescent="0.2">
      <c r="A2302" t="s">
        <v>367</v>
      </c>
      <c r="B2302" s="1" t="str">
        <f t="shared" si="212"/>
        <v>3A</v>
      </c>
      <c r="C2302">
        <v>14.055999999999999</v>
      </c>
      <c r="D2302">
        <f t="shared" ref="D2302:D2365" si="216">ROUND(C2302,2)</f>
        <v>14.06</v>
      </c>
      <c r="E2302">
        <f>VLOOKUP(D2302,'Peak Combiner'!$A$5:$D$4980,4,FALSE)</f>
        <v>14.06</v>
      </c>
      <c r="F2302">
        <f>IFERROR(VLOOKUP(D2302,rt_comb!$A:$B,2,FALSE),D2302)</f>
        <v>14.06</v>
      </c>
      <c r="G2302">
        <v>6048559</v>
      </c>
      <c r="H2302">
        <f>SUMIFS($G:$G,$E:$E,18.51,'RAW2'!$A:$A,'RAW2'!A2302)</f>
        <v>70978850</v>
      </c>
      <c r="I2302" s="1" t="str">
        <f>VLOOKUP(A2302,'volatile collection data'!$G$6:$H$69,2,FALSE)</f>
        <v>A</v>
      </c>
      <c r="J2302" s="1">
        <f>VLOOKUP(A2302,'volatile collection data'!$G$6:$I$69,3,FALSE)</f>
        <v>3</v>
      </c>
      <c r="K2302" s="1" t="str">
        <f>VLOOKUP(A2302,'volatile collection data'!$G$6:$N$69,8,FALSE)</f>
        <v>3B</v>
      </c>
      <c r="L2302" s="1">
        <f>VLOOKUP(A2302,'volatile collection data'!$G$6:$J$69,4,FALSE)</f>
        <v>3.09</v>
      </c>
      <c r="M2302" s="1">
        <f>VLOOKUP($A2302,'volatile collection data'!$G$6:$M$69,6,FALSE)</f>
        <v>10</v>
      </c>
      <c r="N2302" s="1">
        <f>VLOOKUP($A2302,'volatile collection data'!$G$6:$M$69,7,FALSE)</f>
        <v>3.09</v>
      </c>
      <c r="O2302" s="1">
        <f>VLOOKUP(A2302,'volatile collection data'!$G$6:$K$69,5,FALSE)</f>
        <v>0</v>
      </c>
      <c r="P2302" s="1" t="str">
        <f t="shared" si="213"/>
        <v>3A</v>
      </c>
      <c r="Q2302">
        <f t="shared" ref="Q2302:Q2365" si="217">IFERROR((30/H2302*G2302)/L2302/6,0)</f>
        <v>0.13789054482757365</v>
      </c>
      <c r="R2302" t="str">
        <f t="shared" si="214"/>
        <v>3B_0-A&amp;3.09%3.09@10</v>
      </c>
      <c r="S2302" t="str">
        <f t="shared" si="215"/>
        <v>3A-3B-VCS-Loc-22</v>
      </c>
      <c r="T2302" t="str">
        <f>IFERROR(IF(VLOOKUP(S2302,Bad!$A:$A,1,FALSE)='RAW2'!S2302,"yes","no"),"no")</f>
        <v>no</v>
      </c>
      <c r="U2302" t="str">
        <f>IFERROR(VLOOKUP(F2302,compounds!$A:$B,2,FALSE),"")</f>
        <v/>
      </c>
      <c r="V2302" t="str">
        <f>VLOOKUP(B2302,'volatile collection data'!$O:$P,2,FALSE)</f>
        <v>24.apr.22 3</v>
      </c>
    </row>
    <row r="2303" spans="1:22" x14ac:dyDescent="0.2">
      <c r="A2303" t="s">
        <v>367</v>
      </c>
      <c r="B2303" s="1" t="str">
        <f t="shared" si="212"/>
        <v>3A</v>
      </c>
      <c r="C2303">
        <v>14.254</v>
      </c>
      <c r="D2303">
        <f t="shared" si="216"/>
        <v>14.25</v>
      </c>
      <c r="E2303">
        <f>VLOOKUP(D2303,'Peak Combiner'!$A$5:$D$4980,4,FALSE)</f>
        <v>14.25</v>
      </c>
      <c r="F2303">
        <f>IFERROR(VLOOKUP(D2303,rt_comb!$A:$B,2,FALSE),D2303)</f>
        <v>14.25</v>
      </c>
      <c r="G2303">
        <v>6173904</v>
      </c>
      <c r="H2303">
        <f>SUMIFS($G:$G,$E:$E,18.51,'RAW2'!$A:$A,'RAW2'!A2303)</f>
        <v>70978850</v>
      </c>
      <c r="I2303" s="1" t="str">
        <f>VLOOKUP(A2303,'volatile collection data'!$G$6:$H$69,2,FALSE)</f>
        <v>A</v>
      </c>
      <c r="J2303" s="1">
        <f>VLOOKUP(A2303,'volatile collection data'!$G$6:$I$69,3,FALSE)</f>
        <v>3</v>
      </c>
      <c r="K2303" s="1" t="str">
        <f>VLOOKUP(A2303,'volatile collection data'!$G$6:$N$69,8,FALSE)</f>
        <v>3B</v>
      </c>
      <c r="L2303" s="1">
        <f>VLOOKUP(A2303,'volatile collection data'!$G$6:$J$69,4,FALSE)</f>
        <v>3.09</v>
      </c>
      <c r="M2303" s="1">
        <f>VLOOKUP($A2303,'volatile collection data'!$G$6:$M$69,6,FALSE)</f>
        <v>10</v>
      </c>
      <c r="N2303" s="1">
        <f>VLOOKUP($A2303,'volatile collection data'!$G$6:$M$69,7,FALSE)</f>
        <v>3.09</v>
      </c>
      <c r="O2303" s="1">
        <f>VLOOKUP(A2303,'volatile collection data'!$G$6:$K$69,5,FALSE)</f>
        <v>0</v>
      </c>
      <c r="P2303" s="1" t="str">
        <f t="shared" si="213"/>
        <v>3A</v>
      </c>
      <c r="Q2303">
        <f t="shared" si="217"/>
        <v>0.14074806681610222</v>
      </c>
      <c r="R2303" t="str">
        <f t="shared" si="214"/>
        <v>3B_0-A&amp;3.09%3.09@10</v>
      </c>
      <c r="S2303" t="str">
        <f t="shared" si="215"/>
        <v>3A-3B-VCS-Loc-22</v>
      </c>
      <c r="T2303" t="str">
        <f>IFERROR(IF(VLOOKUP(S2303,Bad!$A:$A,1,FALSE)='RAW2'!S2303,"yes","no"),"no")</f>
        <v>no</v>
      </c>
      <c r="U2303" t="str">
        <f>IFERROR(VLOOKUP(F2303,compounds!$A:$B,2,FALSE),"")</f>
        <v>p-trimethyl</v>
      </c>
      <c r="V2303" t="str">
        <f>VLOOKUP(B2303,'volatile collection data'!$O:$P,2,FALSE)</f>
        <v>24.apr.22 3</v>
      </c>
    </row>
    <row r="2304" spans="1:22" x14ac:dyDescent="0.2">
      <c r="A2304" t="s">
        <v>367</v>
      </c>
      <c r="B2304" s="1" t="str">
        <f t="shared" si="212"/>
        <v>3A</v>
      </c>
      <c r="C2304">
        <v>14.601000000000001</v>
      </c>
      <c r="D2304">
        <f t="shared" si="216"/>
        <v>14.6</v>
      </c>
      <c r="E2304">
        <f>VLOOKUP(D2304,'Peak Combiner'!$A$5:$D$4980,4,FALSE)</f>
        <v>14.6</v>
      </c>
      <c r="F2304">
        <f>IFERROR(VLOOKUP(D2304,rt_comb!$A:$B,2,FALSE),D2304)</f>
        <v>14.6</v>
      </c>
      <c r="G2304">
        <v>16608955</v>
      </c>
      <c r="H2304">
        <f>SUMIFS($G:$G,$E:$E,18.51,'RAW2'!$A:$A,'RAW2'!A2304)</f>
        <v>70978850</v>
      </c>
      <c r="I2304" s="1" t="str">
        <f>VLOOKUP(A2304,'volatile collection data'!$G$6:$H$69,2,FALSE)</f>
        <v>A</v>
      </c>
      <c r="J2304" s="1">
        <f>VLOOKUP(A2304,'volatile collection data'!$G$6:$I$69,3,FALSE)</f>
        <v>3</v>
      </c>
      <c r="K2304" s="1" t="str">
        <f>VLOOKUP(A2304,'volatile collection data'!$G$6:$N$69,8,FALSE)</f>
        <v>3B</v>
      </c>
      <c r="L2304" s="1">
        <f>VLOOKUP(A2304,'volatile collection data'!$G$6:$J$69,4,FALSE)</f>
        <v>3.09</v>
      </c>
      <c r="M2304" s="1">
        <f>VLOOKUP($A2304,'volatile collection data'!$G$6:$M$69,6,FALSE)</f>
        <v>10</v>
      </c>
      <c r="N2304" s="1">
        <f>VLOOKUP($A2304,'volatile collection data'!$G$6:$M$69,7,FALSE)</f>
        <v>3.09</v>
      </c>
      <c r="O2304" s="1">
        <f>VLOOKUP(A2304,'volatile collection data'!$G$6:$K$69,5,FALSE)</f>
        <v>0</v>
      </c>
      <c r="P2304" s="1" t="str">
        <f t="shared" si="213"/>
        <v>3A</v>
      </c>
      <c r="Q2304">
        <f t="shared" si="217"/>
        <v>0.37863859044222831</v>
      </c>
      <c r="R2304" t="str">
        <f t="shared" si="214"/>
        <v>3B_0-A&amp;3.09%3.09@10</v>
      </c>
      <c r="S2304" t="str">
        <f t="shared" si="215"/>
        <v>3A-3B-VCS-Loc-22</v>
      </c>
      <c r="T2304" t="str">
        <f>IFERROR(IF(VLOOKUP(S2304,Bad!$A:$A,1,FALSE)='RAW2'!S2304,"yes","no"),"no")</f>
        <v>no</v>
      </c>
      <c r="U2304" t="str">
        <f>IFERROR(VLOOKUP(F2304,compounds!$A:$B,2,FALSE),"")</f>
        <v/>
      </c>
      <c r="V2304" t="str">
        <f>VLOOKUP(B2304,'volatile collection data'!$O:$P,2,FALSE)</f>
        <v>24.apr.22 3</v>
      </c>
    </row>
    <row r="2305" spans="1:22" x14ac:dyDescent="0.2">
      <c r="A2305" t="s">
        <v>367</v>
      </c>
      <c r="B2305" s="1" t="str">
        <f t="shared" si="212"/>
        <v>3A</v>
      </c>
      <c r="C2305">
        <v>14.75</v>
      </c>
      <c r="D2305">
        <f t="shared" si="216"/>
        <v>14.75</v>
      </c>
      <c r="E2305">
        <f>VLOOKUP(D2305,'Peak Combiner'!$A$5:$D$4980,4,FALSE)</f>
        <v>14.75</v>
      </c>
      <c r="F2305">
        <f>IFERROR(VLOOKUP(D2305,rt_comb!$A:$B,2,FALSE),D2305)</f>
        <v>14.75</v>
      </c>
      <c r="G2305">
        <v>32141225</v>
      </c>
      <c r="H2305">
        <f>SUMIFS($G:$G,$E:$E,18.51,'RAW2'!$A:$A,'RAW2'!A2305)</f>
        <v>70978850</v>
      </c>
      <c r="I2305" s="1" t="str">
        <f>VLOOKUP(A2305,'volatile collection data'!$G$6:$H$69,2,FALSE)</f>
        <v>A</v>
      </c>
      <c r="J2305" s="1">
        <f>VLOOKUP(A2305,'volatile collection data'!$G$6:$I$69,3,FALSE)</f>
        <v>3</v>
      </c>
      <c r="K2305" s="1" t="str">
        <f>VLOOKUP(A2305,'volatile collection data'!$G$6:$N$69,8,FALSE)</f>
        <v>3B</v>
      </c>
      <c r="L2305" s="1">
        <f>VLOOKUP(A2305,'volatile collection data'!$G$6:$J$69,4,FALSE)</f>
        <v>3.09</v>
      </c>
      <c r="M2305" s="1">
        <f>VLOOKUP($A2305,'volatile collection data'!$G$6:$M$69,6,FALSE)</f>
        <v>10</v>
      </c>
      <c r="N2305" s="1">
        <f>VLOOKUP($A2305,'volatile collection data'!$G$6:$M$69,7,FALSE)</f>
        <v>3.09</v>
      </c>
      <c r="O2305" s="1">
        <f>VLOOKUP(A2305,'volatile collection data'!$G$6:$K$69,5,FALSE)</f>
        <v>0</v>
      </c>
      <c r="P2305" s="1" t="str">
        <f t="shared" si="213"/>
        <v>3A</v>
      </c>
      <c r="Q2305">
        <f t="shared" si="217"/>
        <v>0.73273171786464042</v>
      </c>
      <c r="R2305" t="str">
        <f t="shared" si="214"/>
        <v>3B_0-A&amp;3.09%3.09@10</v>
      </c>
      <c r="S2305" t="str">
        <f t="shared" si="215"/>
        <v>3A-3B-VCS-Loc-22</v>
      </c>
      <c r="T2305" t="str">
        <f>IFERROR(IF(VLOOKUP(S2305,Bad!$A:$A,1,FALSE)='RAW2'!S2305,"yes","no"),"no")</f>
        <v>no</v>
      </c>
      <c r="U2305" t="str">
        <f>IFERROR(VLOOKUP(F2305,compounds!$A:$B,2,FALSE),"")</f>
        <v/>
      </c>
      <c r="V2305" t="str">
        <f>VLOOKUP(B2305,'volatile collection data'!$O:$P,2,FALSE)</f>
        <v>24.apr.22 3</v>
      </c>
    </row>
    <row r="2306" spans="1:22" x14ac:dyDescent="0.2">
      <c r="A2306" t="s">
        <v>367</v>
      </c>
      <c r="B2306" s="1" t="str">
        <f t="shared" si="212"/>
        <v>3A</v>
      </c>
      <c r="C2306">
        <v>15.077999999999999</v>
      </c>
      <c r="D2306">
        <f t="shared" si="216"/>
        <v>15.08</v>
      </c>
      <c r="E2306">
        <f>VLOOKUP(D2306,'Peak Combiner'!$A$5:$D$4980,4,FALSE)</f>
        <v>15.07</v>
      </c>
      <c r="F2306">
        <f>IFERROR(VLOOKUP(D2306,rt_comb!$A:$B,2,FALSE),D2306)</f>
        <v>15.08</v>
      </c>
      <c r="G2306">
        <v>12809992</v>
      </c>
      <c r="H2306">
        <f>SUMIFS($G:$G,$E:$E,18.51,'RAW2'!$A:$A,'RAW2'!A2306)</f>
        <v>70978850</v>
      </c>
      <c r="I2306" s="1" t="str">
        <f>VLOOKUP(A2306,'volatile collection data'!$G$6:$H$69,2,FALSE)</f>
        <v>A</v>
      </c>
      <c r="J2306" s="1">
        <f>VLOOKUP(A2306,'volatile collection data'!$G$6:$I$69,3,FALSE)</f>
        <v>3</v>
      </c>
      <c r="K2306" s="1" t="str">
        <f>VLOOKUP(A2306,'volatile collection data'!$G$6:$N$69,8,FALSE)</f>
        <v>3B</v>
      </c>
      <c r="L2306" s="1">
        <f>VLOOKUP(A2306,'volatile collection data'!$G$6:$J$69,4,FALSE)</f>
        <v>3.09</v>
      </c>
      <c r="M2306" s="1">
        <f>VLOOKUP($A2306,'volatile collection data'!$G$6:$M$69,6,FALSE)</f>
        <v>10</v>
      </c>
      <c r="N2306" s="1">
        <f>VLOOKUP($A2306,'volatile collection data'!$G$6:$M$69,7,FALSE)</f>
        <v>3.09</v>
      </c>
      <c r="O2306" s="1">
        <f>VLOOKUP(A2306,'volatile collection data'!$G$6:$K$69,5,FALSE)</f>
        <v>0</v>
      </c>
      <c r="P2306" s="1" t="str">
        <f t="shared" si="213"/>
        <v>3A</v>
      </c>
      <c r="Q2306">
        <f t="shared" si="217"/>
        <v>0.29203266036040321</v>
      </c>
      <c r="R2306" t="str">
        <f t="shared" si="214"/>
        <v>3B_0-A&amp;3.09%3.09@10</v>
      </c>
      <c r="S2306" t="str">
        <f t="shared" si="215"/>
        <v>3A-3B-VCS-Loc-22</v>
      </c>
      <c r="T2306" t="str">
        <f>IFERROR(IF(VLOOKUP(S2306,Bad!$A:$A,1,FALSE)='RAW2'!S2306,"yes","no"),"no")</f>
        <v>no</v>
      </c>
      <c r="U2306" t="str">
        <f>IFERROR(VLOOKUP(F2306,compounds!$A:$B,2,FALSE),"")</f>
        <v>a-terpinol</v>
      </c>
      <c r="V2306" t="str">
        <f>VLOOKUP(B2306,'volatile collection data'!$O:$P,2,FALSE)</f>
        <v>24.apr.22 3</v>
      </c>
    </row>
    <row r="2307" spans="1:22" x14ac:dyDescent="0.2">
      <c r="A2307" t="s">
        <v>367</v>
      </c>
      <c r="B2307" s="1" t="str">
        <f t="shared" ref="B2307:B2370" si="218">LEFT(A2307,FIND("-",A2307)-1)</f>
        <v>3A</v>
      </c>
      <c r="C2307">
        <v>15.2</v>
      </c>
      <c r="D2307">
        <f t="shared" si="216"/>
        <v>15.2</v>
      </c>
      <c r="E2307">
        <f>VLOOKUP(D2307,'Peak Combiner'!$A$5:$D$4980,4,FALSE)</f>
        <v>15.2</v>
      </c>
      <c r="F2307">
        <f>IFERROR(VLOOKUP(D2307,rt_comb!$A:$B,2,FALSE),D2307)</f>
        <v>15.2</v>
      </c>
      <c r="G2307">
        <v>29864670</v>
      </c>
      <c r="H2307">
        <f>SUMIFS($G:$G,$E:$E,18.51,'RAW2'!$A:$A,'RAW2'!A2307)</f>
        <v>70978850</v>
      </c>
      <c r="I2307" s="1" t="str">
        <f>VLOOKUP(A2307,'volatile collection data'!$G$6:$H$69,2,FALSE)</f>
        <v>A</v>
      </c>
      <c r="J2307" s="1">
        <f>VLOOKUP(A2307,'volatile collection data'!$G$6:$I$69,3,FALSE)</f>
        <v>3</v>
      </c>
      <c r="K2307" s="1" t="str">
        <f>VLOOKUP(A2307,'volatile collection data'!$G$6:$N$69,8,FALSE)</f>
        <v>3B</v>
      </c>
      <c r="L2307" s="1">
        <f>VLOOKUP(A2307,'volatile collection data'!$G$6:$J$69,4,FALSE)</f>
        <v>3.09</v>
      </c>
      <c r="M2307" s="1">
        <f>VLOOKUP($A2307,'volatile collection data'!$G$6:$M$69,6,FALSE)</f>
        <v>10</v>
      </c>
      <c r="N2307" s="1">
        <f>VLOOKUP($A2307,'volatile collection data'!$G$6:$M$69,7,FALSE)</f>
        <v>3.09</v>
      </c>
      <c r="O2307" s="1">
        <f>VLOOKUP(A2307,'volatile collection data'!$G$6:$K$69,5,FALSE)</f>
        <v>0</v>
      </c>
      <c r="P2307" s="1" t="str">
        <f t="shared" ref="P2307:P2370" si="219">J2307&amp;I2307</f>
        <v>3A</v>
      </c>
      <c r="Q2307">
        <f t="shared" si="217"/>
        <v>0.68083251190832306</v>
      </c>
      <c r="R2307" t="str">
        <f t="shared" ref="R2307:R2370" si="220">K2307&amp;"_"&amp;O2307&amp;"-"&amp;I2307&amp;"&amp;"&amp;L2307&amp;"%"&amp;N2307&amp;"@"&amp;M2307</f>
        <v>3B_0-A&amp;3.09%3.09@10</v>
      </c>
      <c r="S2307" t="str">
        <f t="shared" ref="S2307:S2370" si="221">A2307</f>
        <v>3A-3B-VCS-Loc-22</v>
      </c>
      <c r="T2307" t="str">
        <f>IFERROR(IF(VLOOKUP(S2307,Bad!$A:$A,1,FALSE)='RAW2'!S2307,"yes","no"),"no")</f>
        <v>no</v>
      </c>
      <c r="U2307" t="str">
        <f>IFERROR(VLOOKUP(F2307,compounds!$A:$B,2,FALSE),"")</f>
        <v/>
      </c>
      <c r="V2307" t="str">
        <f>VLOOKUP(B2307,'volatile collection data'!$O:$P,2,FALSE)</f>
        <v>24.apr.22 3</v>
      </c>
    </row>
    <row r="2308" spans="1:22" x14ac:dyDescent="0.2">
      <c r="A2308" t="s">
        <v>367</v>
      </c>
      <c r="B2308" s="1" t="str">
        <f t="shared" si="218"/>
        <v>3A</v>
      </c>
      <c r="C2308">
        <v>15.324999999999999</v>
      </c>
      <c r="D2308">
        <f t="shared" si="216"/>
        <v>15.33</v>
      </c>
      <c r="E2308">
        <f>VLOOKUP(D2308,'Peak Combiner'!$A$5:$D$4980,4,FALSE)</f>
        <v>15.33</v>
      </c>
      <c r="F2308">
        <f>IFERROR(VLOOKUP(D2308,rt_comb!$A:$B,2,FALSE),D2308)</f>
        <v>15.33</v>
      </c>
      <c r="G2308">
        <v>7340524</v>
      </c>
      <c r="H2308">
        <f>SUMIFS($G:$G,$E:$E,18.51,'RAW2'!$A:$A,'RAW2'!A2308)</f>
        <v>70978850</v>
      </c>
      <c r="I2308" s="1" t="str">
        <f>VLOOKUP(A2308,'volatile collection data'!$G$6:$H$69,2,FALSE)</f>
        <v>A</v>
      </c>
      <c r="J2308" s="1">
        <f>VLOOKUP(A2308,'volatile collection data'!$G$6:$I$69,3,FALSE)</f>
        <v>3</v>
      </c>
      <c r="K2308" s="1" t="str">
        <f>VLOOKUP(A2308,'volatile collection data'!$G$6:$N$69,8,FALSE)</f>
        <v>3B</v>
      </c>
      <c r="L2308" s="1">
        <f>VLOOKUP(A2308,'volatile collection data'!$G$6:$J$69,4,FALSE)</f>
        <v>3.09</v>
      </c>
      <c r="M2308" s="1">
        <f>VLOOKUP($A2308,'volatile collection data'!$G$6:$M$69,6,FALSE)</f>
        <v>10</v>
      </c>
      <c r="N2308" s="1">
        <f>VLOOKUP($A2308,'volatile collection data'!$G$6:$M$69,7,FALSE)</f>
        <v>3.09</v>
      </c>
      <c r="O2308" s="1">
        <f>VLOOKUP(A2308,'volatile collection data'!$G$6:$K$69,5,FALSE)</f>
        <v>0</v>
      </c>
      <c r="P2308" s="1" t="str">
        <f t="shared" si="219"/>
        <v>3A</v>
      </c>
      <c r="Q2308">
        <f t="shared" si="217"/>
        <v>0.16734380100779053</v>
      </c>
      <c r="R2308" t="str">
        <f t="shared" si="220"/>
        <v>3B_0-A&amp;3.09%3.09@10</v>
      </c>
      <c r="S2308" t="str">
        <f t="shared" si="221"/>
        <v>3A-3B-VCS-Loc-22</v>
      </c>
      <c r="T2308" t="str">
        <f>IFERROR(IF(VLOOKUP(S2308,Bad!$A:$A,1,FALSE)='RAW2'!S2308,"yes","no"),"no")</f>
        <v>no</v>
      </c>
      <c r="U2308" t="str">
        <f>IFERROR(VLOOKUP(F2308,compounds!$A:$B,2,FALSE),"")</f>
        <v/>
      </c>
      <c r="V2308" t="str">
        <f>VLOOKUP(B2308,'volatile collection data'!$O:$P,2,FALSE)</f>
        <v>24.apr.22 3</v>
      </c>
    </row>
    <row r="2309" spans="1:22" x14ac:dyDescent="0.2">
      <c r="A2309" t="s">
        <v>367</v>
      </c>
      <c r="B2309" s="1" t="str">
        <f t="shared" si="218"/>
        <v>3A</v>
      </c>
      <c r="C2309">
        <v>15.398999999999999</v>
      </c>
      <c r="D2309">
        <f t="shared" si="216"/>
        <v>15.4</v>
      </c>
      <c r="E2309">
        <f>VLOOKUP(D2309,'Peak Combiner'!$A$5:$D$4980,4,FALSE)</f>
        <v>15.4</v>
      </c>
      <c r="F2309">
        <f>IFERROR(VLOOKUP(D2309,rt_comb!$A:$B,2,FALSE),D2309)</f>
        <v>15.4</v>
      </c>
      <c r="G2309">
        <v>10424082</v>
      </c>
      <c r="H2309">
        <f>SUMIFS($G:$G,$E:$E,18.51,'RAW2'!$A:$A,'RAW2'!A2309)</f>
        <v>70978850</v>
      </c>
      <c r="I2309" s="1" t="str">
        <f>VLOOKUP(A2309,'volatile collection data'!$G$6:$H$69,2,FALSE)</f>
        <v>A</v>
      </c>
      <c r="J2309" s="1">
        <f>VLOOKUP(A2309,'volatile collection data'!$G$6:$I$69,3,FALSE)</f>
        <v>3</v>
      </c>
      <c r="K2309" s="1" t="str">
        <f>VLOOKUP(A2309,'volatile collection data'!$G$6:$N$69,8,FALSE)</f>
        <v>3B</v>
      </c>
      <c r="L2309" s="1">
        <f>VLOOKUP(A2309,'volatile collection data'!$G$6:$J$69,4,FALSE)</f>
        <v>3.09</v>
      </c>
      <c r="M2309" s="1">
        <f>VLOOKUP($A2309,'volatile collection data'!$G$6:$M$69,6,FALSE)</f>
        <v>10</v>
      </c>
      <c r="N2309" s="1">
        <f>VLOOKUP($A2309,'volatile collection data'!$G$6:$M$69,7,FALSE)</f>
        <v>3.09</v>
      </c>
      <c r="O2309" s="1">
        <f>VLOOKUP(A2309,'volatile collection data'!$G$6:$K$69,5,FALSE)</f>
        <v>0</v>
      </c>
      <c r="P2309" s="1" t="str">
        <f t="shared" si="219"/>
        <v>3A</v>
      </c>
      <c r="Q2309">
        <f t="shared" si="217"/>
        <v>0.23764046053073204</v>
      </c>
      <c r="R2309" t="str">
        <f t="shared" si="220"/>
        <v>3B_0-A&amp;3.09%3.09@10</v>
      </c>
      <c r="S2309" t="str">
        <f t="shared" si="221"/>
        <v>3A-3B-VCS-Loc-22</v>
      </c>
      <c r="T2309" t="str">
        <f>IFERROR(IF(VLOOKUP(S2309,Bad!$A:$A,1,FALSE)='RAW2'!S2309,"yes","no"),"no")</f>
        <v>no</v>
      </c>
      <c r="U2309" t="str">
        <f>IFERROR(VLOOKUP(F2309,compounds!$A:$B,2,FALSE),"")</f>
        <v/>
      </c>
      <c r="V2309" t="str">
        <f>VLOOKUP(B2309,'volatile collection data'!$O:$P,2,FALSE)</f>
        <v>24.apr.22 3</v>
      </c>
    </row>
    <row r="2310" spans="1:22" x14ac:dyDescent="0.2">
      <c r="A2310" t="s">
        <v>367</v>
      </c>
      <c r="B2310" s="1" t="str">
        <f t="shared" si="218"/>
        <v>3A</v>
      </c>
      <c r="C2310">
        <v>15.558999999999999</v>
      </c>
      <c r="D2310">
        <f t="shared" si="216"/>
        <v>15.56</v>
      </c>
      <c r="E2310">
        <f>VLOOKUP(D2310,'Peak Combiner'!$A$5:$D$4980,4,FALSE)</f>
        <v>15.55</v>
      </c>
      <c r="F2310">
        <f>IFERROR(VLOOKUP(D2310,rt_comb!$A:$B,2,FALSE),D2310)</f>
        <v>15.56</v>
      </c>
      <c r="G2310">
        <v>20698765</v>
      </c>
      <c r="H2310">
        <f>SUMIFS($G:$G,$E:$E,18.51,'RAW2'!$A:$A,'RAW2'!A2310)</f>
        <v>70978850</v>
      </c>
      <c r="I2310" s="1" t="str">
        <f>VLOOKUP(A2310,'volatile collection data'!$G$6:$H$69,2,FALSE)</f>
        <v>A</v>
      </c>
      <c r="J2310" s="1">
        <f>VLOOKUP(A2310,'volatile collection data'!$G$6:$I$69,3,FALSE)</f>
        <v>3</v>
      </c>
      <c r="K2310" s="1" t="str">
        <f>VLOOKUP(A2310,'volatile collection data'!$G$6:$N$69,8,FALSE)</f>
        <v>3B</v>
      </c>
      <c r="L2310" s="1">
        <f>VLOOKUP(A2310,'volatile collection data'!$G$6:$J$69,4,FALSE)</f>
        <v>3.09</v>
      </c>
      <c r="M2310" s="1">
        <f>VLOOKUP($A2310,'volatile collection data'!$G$6:$M$69,6,FALSE)</f>
        <v>10</v>
      </c>
      <c r="N2310" s="1">
        <f>VLOOKUP($A2310,'volatile collection data'!$G$6:$M$69,7,FALSE)</f>
        <v>3.09</v>
      </c>
      <c r="O2310" s="1">
        <f>VLOOKUP(A2310,'volatile collection data'!$G$6:$K$69,5,FALSE)</f>
        <v>0</v>
      </c>
      <c r="P2310" s="1" t="str">
        <f t="shared" si="219"/>
        <v>3A</v>
      </c>
      <c r="Q2310">
        <f t="shared" si="217"/>
        <v>0.47187503388954505</v>
      </c>
      <c r="R2310" t="str">
        <f t="shared" si="220"/>
        <v>3B_0-A&amp;3.09%3.09@10</v>
      </c>
      <c r="S2310" t="str">
        <f t="shared" si="221"/>
        <v>3A-3B-VCS-Loc-22</v>
      </c>
      <c r="T2310" t="str">
        <f>IFERROR(IF(VLOOKUP(S2310,Bad!$A:$A,1,FALSE)='RAW2'!S2310,"yes","no"),"no")</f>
        <v>no</v>
      </c>
      <c r="U2310" t="str">
        <f>IFERROR(VLOOKUP(F2310,compounds!$A:$B,2,FALSE),"")</f>
        <v>decanal</v>
      </c>
      <c r="V2310" t="str">
        <f>VLOOKUP(B2310,'volatile collection data'!$O:$P,2,FALSE)</f>
        <v>24.apr.22 3</v>
      </c>
    </row>
    <row r="2311" spans="1:22" x14ac:dyDescent="0.2">
      <c r="A2311" t="s">
        <v>367</v>
      </c>
      <c r="B2311" s="1" t="str">
        <f t="shared" si="218"/>
        <v>3A</v>
      </c>
      <c r="C2311">
        <v>15.669</v>
      </c>
      <c r="D2311">
        <f t="shared" si="216"/>
        <v>15.67</v>
      </c>
      <c r="E2311">
        <f>VLOOKUP(D2311,'Peak Combiner'!$A$5:$D$4980,4,FALSE)</f>
        <v>15.67</v>
      </c>
      <c r="F2311">
        <f>IFERROR(VLOOKUP(D2311,rt_comb!$A:$B,2,FALSE),D2311)</f>
        <v>15.67</v>
      </c>
      <c r="G2311">
        <v>7611975</v>
      </c>
      <c r="H2311">
        <f>SUMIFS($G:$G,$E:$E,18.51,'RAW2'!$A:$A,'RAW2'!A2311)</f>
        <v>70978850</v>
      </c>
      <c r="I2311" s="1" t="str">
        <f>VLOOKUP(A2311,'volatile collection data'!$G$6:$H$69,2,FALSE)</f>
        <v>A</v>
      </c>
      <c r="J2311" s="1">
        <f>VLOOKUP(A2311,'volatile collection data'!$G$6:$I$69,3,FALSE)</f>
        <v>3</v>
      </c>
      <c r="K2311" s="1" t="str">
        <f>VLOOKUP(A2311,'volatile collection data'!$G$6:$N$69,8,FALSE)</f>
        <v>3B</v>
      </c>
      <c r="L2311" s="1">
        <f>VLOOKUP(A2311,'volatile collection data'!$G$6:$J$69,4,FALSE)</f>
        <v>3.09</v>
      </c>
      <c r="M2311" s="1">
        <f>VLOOKUP($A2311,'volatile collection data'!$G$6:$M$69,6,FALSE)</f>
        <v>10</v>
      </c>
      <c r="N2311" s="1">
        <f>VLOOKUP($A2311,'volatile collection data'!$G$6:$M$69,7,FALSE)</f>
        <v>3.09</v>
      </c>
      <c r="O2311" s="1">
        <f>VLOOKUP(A2311,'volatile collection data'!$G$6:$K$69,5,FALSE)</f>
        <v>0</v>
      </c>
      <c r="P2311" s="1" t="str">
        <f t="shared" si="219"/>
        <v>3A</v>
      </c>
      <c r="Q2311">
        <f t="shared" si="217"/>
        <v>0.17353213880593213</v>
      </c>
      <c r="R2311" t="str">
        <f t="shared" si="220"/>
        <v>3B_0-A&amp;3.09%3.09@10</v>
      </c>
      <c r="S2311" t="str">
        <f t="shared" si="221"/>
        <v>3A-3B-VCS-Loc-22</v>
      </c>
      <c r="T2311" t="str">
        <f>IFERROR(IF(VLOOKUP(S2311,Bad!$A:$A,1,FALSE)='RAW2'!S2311,"yes","no"),"no")</f>
        <v>no</v>
      </c>
      <c r="U2311" t="str">
        <f>IFERROR(VLOOKUP(F2311,compounds!$A:$B,2,FALSE),"")</f>
        <v/>
      </c>
      <c r="V2311" t="str">
        <f>VLOOKUP(B2311,'volatile collection data'!$O:$P,2,FALSE)</f>
        <v>24.apr.22 3</v>
      </c>
    </row>
    <row r="2312" spans="1:22" x14ac:dyDescent="0.2">
      <c r="A2312" t="s">
        <v>367</v>
      </c>
      <c r="B2312" s="1" t="str">
        <f t="shared" si="218"/>
        <v>3A</v>
      </c>
      <c r="C2312">
        <v>15.772</v>
      </c>
      <c r="D2312">
        <f t="shared" si="216"/>
        <v>15.77</v>
      </c>
      <c r="E2312">
        <f>VLOOKUP(D2312,'Peak Combiner'!$A$5:$D$4980,4,FALSE)</f>
        <v>15.77</v>
      </c>
      <c r="F2312">
        <f>IFERROR(VLOOKUP(D2312,rt_comb!$A:$B,2,FALSE),D2312)</f>
        <v>15.77</v>
      </c>
      <c r="G2312">
        <v>21616582</v>
      </c>
      <c r="H2312">
        <f>SUMIFS($G:$G,$E:$E,18.51,'RAW2'!$A:$A,'RAW2'!A2312)</f>
        <v>70978850</v>
      </c>
      <c r="I2312" s="1" t="str">
        <f>VLOOKUP(A2312,'volatile collection data'!$G$6:$H$69,2,FALSE)</f>
        <v>A</v>
      </c>
      <c r="J2312" s="1">
        <f>VLOOKUP(A2312,'volatile collection data'!$G$6:$I$69,3,FALSE)</f>
        <v>3</v>
      </c>
      <c r="K2312" s="1" t="str">
        <f>VLOOKUP(A2312,'volatile collection data'!$G$6:$N$69,8,FALSE)</f>
        <v>3B</v>
      </c>
      <c r="L2312" s="1">
        <f>VLOOKUP(A2312,'volatile collection data'!$G$6:$J$69,4,FALSE)</f>
        <v>3.09</v>
      </c>
      <c r="M2312" s="1">
        <f>VLOOKUP($A2312,'volatile collection data'!$G$6:$M$69,6,FALSE)</f>
        <v>10</v>
      </c>
      <c r="N2312" s="1">
        <f>VLOOKUP($A2312,'volatile collection data'!$G$6:$M$69,7,FALSE)</f>
        <v>3.09</v>
      </c>
      <c r="O2312" s="1">
        <f>VLOOKUP(A2312,'volatile collection data'!$G$6:$K$69,5,FALSE)</f>
        <v>0</v>
      </c>
      <c r="P2312" s="1" t="str">
        <f t="shared" si="219"/>
        <v>3A</v>
      </c>
      <c r="Q2312">
        <f t="shared" si="217"/>
        <v>0.49279874252527289</v>
      </c>
      <c r="R2312" t="str">
        <f t="shared" si="220"/>
        <v>3B_0-A&amp;3.09%3.09@10</v>
      </c>
      <c r="S2312" t="str">
        <f t="shared" si="221"/>
        <v>3A-3B-VCS-Loc-22</v>
      </c>
      <c r="T2312" t="str">
        <f>IFERROR(IF(VLOOKUP(S2312,Bad!$A:$A,1,FALSE)='RAW2'!S2312,"yes","no"),"no")</f>
        <v>no</v>
      </c>
      <c r="U2312" t="str">
        <f>IFERROR(VLOOKUP(F2312,compounds!$A:$B,2,FALSE),"")</f>
        <v>caprylyl acetate</v>
      </c>
      <c r="V2312" t="str">
        <f>VLOOKUP(B2312,'volatile collection data'!$O:$P,2,FALSE)</f>
        <v>24.apr.22 3</v>
      </c>
    </row>
    <row r="2313" spans="1:22" x14ac:dyDescent="0.2">
      <c r="A2313" t="s">
        <v>367</v>
      </c>
      <c r="B2313" s="1" t="str">
        <f t="shared" si="218"/>
        <v>3A</v>
      </c>
      <c r="C2313">
        <v>15.901999999999999</v>
      </c>
      <c r="D2313">
        <f t="shared" si="216"/>
        <v>15.9</v>
      </c>
      <c r="E2313">
        <f>VLOOKUP(D2313,'Peak Combiner'!$A$5:$D$4980,4,FALSE)</f>
        <v>15.9</v>
      </c>
      <c r="F2313">
        <f>IFERROR(VLOOKUP(D2313,rt_comb!$A:$B,2,FALSE),D2313)</f>
        <v>15.9</v>
      </c>
      <c r="G2313">
        <v>13627387</v>
      </c>
      <c r="H2313">
        <f>SUMIFS($G:$G,$E:$E,18.51,'RAW2'!$A:$A,'RAW2'!A2313)</f>
        <v>70978850</v>
      </c>
      <c r="I2313" s="1" t="str">
        <f>VLOOKUP(A2313,'volatile collection data'!$G$6:$H$69,2,FALSE)</f>
        <v>A</v>
      </c>
      <c r="J2313" s="1">
        <f>VLOOKUP(A2313,'volatile collection data'!$G$6:$I$69,3,FALSE)</f>
        <v>3</v>
      </c>
      <c r="K2313" s="1" t="str">
        <f>VLOOKUP(A2313,'volatile collection data'!$G$6:$N$69,8,FALSE)</f>
        <v>3B</v>
      </c>
      <c r="L2313" s="1">
        <f>VLOOKUP(A2313,'volatile collection data'!$G$6:$J$69,4,FALSE)</f>
        <v>3.09</v>
      </c>
      <c r="M2313" s="1">
        <f>VLOOKUP($A2313,'volatile collection data'!$G$6:$M$69,6,FALSE)</f>
        <v>10</v>
      </c>
      <c r="N2313" s="1">
        <f>VLOOKUP($A2313,'volatile collection data'!$G$6:$M$69,7,FALSE)</f>
        <v>3.09</v>
      </c>
      <c r="O2313" s="1">
        <f>VLOOKUP(A2313,'volatile collection data'!$G$6:$K$69,5,FALSE)</f>
        <v>0</v>
      </c>
      <c r="P2313" s="1" t="str">
        <f t="shared" si="219"/>
        <v>3A</v>
      </c>
      <c r="Q2313">
        <f t="shared" si="217"/>
        <v>0.31066702300600763</v>
      </c>
      <c r="R2313" t="str">
        <f t="shared" si="220"/>
        <v>3B_0-A&amp;3.09%3.09@10</v>
      </c>
      <c r="S2313" t="str">
        <f t="shared" si="221"/>
        <v>3A-3B-VCS-Loc-22</v>
      </c>
      <c r="T2313" t="str">
        <f>IFERROR(IF(VLOOKUP(S2313,Bad!$A:$A,1,FALSE)='RAW2'!S2313,"yes","no"),"no")</f>
        <v>no</v>
      </c>
      <c r="U2313" t="str">
        <f>IFERROR(VLOOKUP(F2313,compounds!$A:$B,2,FALSE),"")</f>
        <v/>
      </c>
      <c r="V2313" t="str">
        <f>VLOOKUP(B2313,'volatile collection data'!$O:$P,2,FALSE)</f>
        <v>24.apr.22 3</v>
      </c>
    </row>
    <row r="2314" spans="1:22" x14ac:dyDescent="0.2">
      <c r="A2314" t="s">
        <v>367</v>
      </c>
      <c r="B2314" s="1" t="str">
        <f t="shared" si="218"/>
        <v>3A</v>
      </c>
      <c r="C2314">
        <v>15.994999999999999</v>
      </c>
      <c r="D2314">
        <f t="shared" si="216"/>
        <v>16</v>
      </c>
      <c r="E2314">
        <f>VLOOKUP(D2314,'Peak Combiner'!$A$5:$D$4980,4,FALSE)</f>
        <v>16</v>
      </c>
      <c r="F2314">
        <f>IFERROR(VLOOKUP(D2314,rt_comb!$A:$B,2,FALSE),D2314)</f>
        <v>16</v>
      </c>
      <c r="G2314">
        <v>14506456</v>
      </c>
      <c r="H2314">
        <f>SUMIFS($G:$G,$E:$E,18.51,'RAW2'!$A:$A,'RAW2'!A2314)</f>
        <v>70978850</v>
      </c>
      <c r="I2314" s="1" t="str">
        <f>VLOOKUP(A2314,'volatile collection data'!$G$6:$H$69,2,FALSE)</f>
        <v>A</v>
      </c>
      <c r="J2314" s="1">
        <f>VLOOKUP(A2314,'volatile collection data'!$G$6:$I$69,3,FALSE)</f>
        <v>3</v>
      </c>
      <c r="K2314" s="1" t="str">
        <f>VLOOKUP(A2314,'volatile collection data'!$G$6:$N$69,8,FALSE)</f>
        <v>3B</v>
      </c>
      <c r="L2314" s="1">
        <f>VLOOKUP(A2314,'volatile collection data'!$G$6:$J$69,4,FALSE)</f>
        <v>3.09</v>
      </c>
      <c r="M2314" s="1">
        <f>VLOOKUP($A2314,'volatile collection data'!$G$6:$M$69,6,FALSE)</f>
        <v>10</v>
      </c>
      <c r="N2314" s="1">
        <f>VLOOKUP($A2314,'volatile collection data'!$G$6:$M$69,7,FALSE)</f>
        <v>3.09</v>
      </c>
      <c r="O2314" s="1">
        <f>VLOOKUP(A2314,'volatile collection data'!$G$6:$K$69,5,FALSE)</f>
        <v>0</v>
      </c>
      <c r="P2314" s="1" t="str">
        <f t="shared" si="219"/>
        <v>3A</v>
      </c>
      <c r="Q2314">
        <f t="shared" si="217"/>
        <v>0.33070738358627655</v>
      </c>
      <c r="R2314" t="str">
        <f t="shared" si="220"/>
        <v>3B_0-A&amp;3.09%3.09@10</v>
      </c>
      <c r="S2314" t="str">
        <f t="shared" si="221"/>
        <v>3A-3B-VCS-Loc-22</v>
      </c>
      <c r="T2314" t="str">
        <f>IFERROR(IF(VLOOKUP(S2314,Bad!$A:$A,1,FALSE)='RAW2'!S2314,"yes","no"),"no")</f>
        <v>no</v>
      </c>
      <c r="U2314" t="str">
        <f>IFERROR(VLOOKUP(F2314,compounds!$A:$B,2,FALSE),"")</f>
        <v/>
      </c>
      <c r="V2314" t="str">
        <f>VLOOKUP(B2314,'volatile collection data'!$O:$P,2,FALSE)</f>
        <v>24.apr.22 3</v>
      </c>
    </row>
    <row r="2315" spans="1:22" x14ac:dyDescent="0.2">
      <c r="A2315" t="s">
        <v>367</v>
      </c>
      <c r="B2315" s="1" t="str">
        <f t="shared" si="218"/>
        <v>3A</v>
      </c>
      <c r="C2315">
        <v>16.181000000000001</v>
      </c>
      <c r="D2315">
        <f t="shared" si="216"/>
        <v>16.18</v>
      </c>
      <c r="E2315">
        <f>VLOOKUP(D2315,'Peak Combiner'!$A$5:$D$4980,4,FALSE)</f>
        <v>16.18</v>
      </c>
      <c r="F2315">
        <f>IFERROR(VLOOKUP(D2315,rt_comb!$A:$B,2,FALSE),D2315)</f>
        <v>16.18</v>
      </c>
      <c r="G2315">
        <v>8623790</v>
      </c>
      <c r="H2315">
        <f>SUMIFS($G:$G,$E:$E,18.51,'RAW2'!$A:$A,'RAW2'!A2315)</f>
        <v>70978850</v>
      </c>
      <c r="I2315" s="1" t="str">
        <f>VLOOKUP(A2315,'volatile collection data'!$G$6:$H$69,2,FALSE)</f>
        <v>A</v>
      </c>
      <c r="J2315" s="1">
        <f>VLOOKUP(A2315,'volatile collection data'!$G$6:$I$69,3,FALSE)</f>
        <v>3</v>
      </c>
      <c r="K2315" s="1" t="str">
        <f>VLOOKUP(A2315,'volatile collection data'!$G$6:$N$69,8,FALSE)</f>
        <v>3B</v>
      </c>
      <c r="L2315" s="1">
        <f>VLOOKUP(A2315,'volatile collection data'!$G$6:$J$69,4,FALSE)</f>
        <v>3.09</v>
      </c>
      <c r="M2315" s="1">
        <f>VLOOKUP($A2315,'volatile collection data'!$G$6:$M$69,6,FALSE)</f>
        <v>10</v>
      </c>
      <c r="N2315" s="1">
        <f>VLOOKUP($A2315,'volatile collection data'!$G$6:$M$69,7,FALSE)</f>
        <v>3.09</v>
      </c>
      <c r="O2315" s="1">
        <f>VLOOKUP(A2315,'volatile collection data'!$G$6:$K$69,5,FALSE)</f>
        <v>0</v>
      </c>
      <c r="P2315" s="1" t="str">
        <f t="shared" si="219"/>
        <v>3A</v>
      </c>
      <c r="Q2315">
        <f t="shared" si="217"/>
        <v>0.1965987438625599</v>
      </c>
      <c r="R2315" t="str">
        <f t="shared" si="220"/>
        <v>3B_0-A&amp;3.09%3.09@10</v>
      </c>
      <c r="S2315" t="str">
        <f t="shared" si="221"/>
        <v>3A-3B-VCS-Loc-22</v>
      </c>
      <c r="T2315" t="str">
        <f>IFERROR(IF(VLOOKUP(S2315,Bad!$A:$A,1,FALSE)='RAW2'!S2315,"yes","no"),"no")</f>
        <v>no</v>
      </c>
      <c r="U2315" t="str">
        <f>IFERROR(VLOOKUP(F2315,compounds!$A:$B,2,FALSE),"")</f>
        <v/>
      </c>
      <c r="V2315" t="str">
        <f>VLOOKUP(B2315,'volatile collection data'!$O:$P,2,FALSE)</f>
        <v>24.apr.22 3</v>
      </c>
    </row>
    <row r="2316" spans="1:22" x14ac:dyDescent="0.2">
      <c r="A2316" t="s">
        <v>367</v>
      </c>
      <c r="B2316" s="1" t="str">
        <f t="shared" si="218"/>
        <v>3A</v>
      </c>
      <c r="C2316">
        <v>16.260000000000002</v>
      </c>
      <c r="D2316">
        <f t="shared" si="216"/>
        <v>16.260000000000002</v>
      </c>
      <c r="E2316">
        <f>VLOOKUP(D2316,'Peak Combiner'!$A$5:$D$4980,4,FALSE)</f>
        <v>16.260000000000002</v>
      </c>
      <c r="F2316">
        <f>IFERROR(VLOOKUP(D2316,rt_comb!$A:$B,2,FALSE),D2316)</f>
        <v>16.260000000000002</v>
      </c>
      <c r="G2316">
        <v>3724217</v>
      </c>
      <c r="H2316">
        <f>SUMIFS($G:$G,$E:$E,18.51,'RAW2'!$A:$A,'RAW2'!A2316)</f>
        <v>70978850</v>
      </c>
      <c r="I2316" s="1" t="str">
        <f>VLOOKUP(A2316,'volatile collection data'!$G$6:$H$69,2,FALSE)</f>
        <v>A</v>
      </c>
      <c r="J2316" s="1">
        <f>VLOOKUP(A2316,'volatile collection data'!$G$6:$I$69,3,FALSE)</f>
        <v>3</v>
      </c>
      <c r="K2316" s="1" t="str">
        <f>VLOOKUP(A2316,'volatile collection data'!$G$6:$N$69,8,FALSE)</f>
        <v>3B</v>
      </c>
      <c r="L2316" s="1">
        <f>VLOOKUP(A2316,'volatile collection data'!$G$6:$J$69,4,FALSE)</f>
        <v>3.09</v>
      </c>
      <c r="M2316" s="1">
        <f>VLOOKUP($A2316,'volatile collection data'!$G$6:$M$69,6,FALSE)</f>
        <v>10</v>
      </c>
      <c r="N2316" s="1">
        <f>VLOOKUP($A2316,'volatile collection data'!$G$6:$M$69,7,FALSE)</f>
        <v>3.09</v>
      </c>
      <c r="O2316" s="1">
        <f>VLOOKUP(A2316,'volatile collection data'!$G$6:$K$69,5,FALSE)</f>
        <v>0</v>
      </c>
      <c r="P2316" s="1" t="str">
        <f t="shared" si="219"/>
        <v>3A</v>
      </c>
      <c r="Q2316">
        <f t="shared" si="217"/>
        <v>8.4901926423485652E-2</v>
      </c>
      <c r="R2316" t="str">
        <f t="shared" si="220"/>
        <v>3B_0-A&amp;3.09%3.09@10</v>
      </c>
      <c r="S2316" t="str">
        <f t="shared" si="221"/>
        <v>3A-3B-VCS-Loc-22</v>
      </c>
      <c r="T2316" t="str">
        <f>IFERROR(IF(VLOOKUP(S2316,Bad!$A:$A,1,FALSE)='RAW2'!S2316,"yes","no"),"no")</f>
        <v>no</v>
      </c>
      <c r="U2316" t="str">
        <f>IFERROR(VLOOKUP(F2316,compounds!$A:$B,2,FALSE),"")</f>
        <v/>
      </c>
      <c r="V2316" t="str">
        <f>VLOOKUP(B2316,'volatile collection data'!$O:$P,2,FALSE)</f>
        <v>24.apr.22 3</v>
      </c>
    </row>
    <row r="2317" spans="1:22" x14ac:dyDescent="0.2">
      <c r="A2317" t="s">
        <v>367</v>
      </c>
      <c r="B2317" s="1" t="str">
        <f t="shared" si="218"/>
        <v>3A</v>
      </c>
      <c r="C2317">
        <v>16.446999999999999</v>
      </c>
      <c r="D2317">
        <f t="shared" si="216"/>
        <v>16.45</v>
      </c>
      <c r="E2317">
        <f>VLOOKUP(D2317,'Peak Combiner'!$A$5:$D$4980,4,FALSE)</f>
        <v>16.440000000000001</v>
      </c>
      <c r="F2317">
        <f>IFERROR(VLOOKUP(D2317,rt_comb!$A:$B,2,FALSE),D2317)</f>
        <v>16.45</v>
      </c>
      <c r="G2317">
        <v>4849636</v>
      </c>
      <c r="H2317">
        <f>SUMIFS($G:$G,$E:$E,18.51,'RAW2'!$A:$A,'RAW2'!A2317)</f>
        <v>70978850</v>
      </c>
      <c r="I2317" s="1" t="str">
        <f>VLOOKUP(A2317,'volatile collection data'!$G$6:$H$69,2,FALSE)</f>
        <v>A</v>
      </c>
      <c r="J2317" s="1">
        <f>VLOOKUP(A2317,'volatile collection data'!$G$6:$I$69,3,FALSE)</f>
        <v>3</v>
      </c>
      <c r="K2317" s="1" t="str">
        <f>VLOOKUP(A2317,'volatile collection data'!$G$6:$N$69,8,FALSE)</f>
        <v>3B</v>
      </c>
      <c r="L2317" s="1">
        <f>VLOOKUP(A2317,'volatile collection data'!$G$6:$J$69,4,FALSE)</f>
        <v>3.09</v>
      </c>
      <c r="M2317" s="1">
        <f>VLOOKUP($A2317,'volatile collection data'!$G$6:$M$69,6,FALSE)</f>
        <v>10</v>
      </c>
      <c r="N2317" s="1">
        <f>VLOOKUP($A2317,'volatile collection data'!$G$6:$M$69,7,FALSE)</f>
        <v>3.09</v>
      </c>
      <c r="O2317" s="1">
        <f>VLOOKUP(A2317,'volatile collection data'!$G$6:$K$69,5,FALSE)</f>
        <v>0</v>
      </c>
      <c r="P2317" s="1" t="str">
        <f t="shared" si="219"/>
        <v>3A</v>
      </c>
      <c r="Q2317">
        <f t="shared" si="217"/>
        <v>0.11055839089201497</v>
      </c>
      <c r="R2317" t="str">
        <f t="shared" si="220"/>
        <v>3B_0-A&amp;3.09%3.09@10</v>
      </c>
      <c r="S2317" t="str">
        <f t="shared" si="221"/>
        <v>3A-3B-VCS-Loc-22</v>
      </c>
      <c r="T2317" t="str">
        <f>IFERROR(IF(VLOOKUP(S2317,Bad!$A:$A,1,FALSE)='RAW2'!S2317,"yes","no"),"no")</f>
        <v>no</v>
      </c>
      <c r="U2317" t="str">
        <f>IFERROR(VLOOKUP(F2317,compounds!$A:$B,2,FALSE),"")</f>
        <v/>
      </c>
      <c r="V2317" t="str">
        <f>VLOOKUP(B2317,'volatile collection data'!$O:$P,2,FALSE)</f>
        <v>24.apr.22 3</v>
      </c>
    </row>
    <row r="2318" spans="1:22" x14ac:dyDescent="0.2">
      <c r="A2318" t="s">
        <v>367</v>
      </c>
      <c r="B2318" s="1" t="str">
        <f t="shared" si="218"/>
        <v>3A</v>
      </c>
      <c r="C2318">
        <v>16.529</v>
      </c>
      <c r="D2318">
        <f t="shared" si="216"/>
        <v>16.53</v>
      </c>
      <c r="E2318">
        <f>VLOOKUP(D2318,'Peak Combiner'!$A$5:$D$4980,4,FALSE)</f>
        <v>16.53</v>
      </c>
      <c r="F2318">
        <f>IFERROR(VLOOKUP(D2318,rt_comb!$A:$B,2,FALSE),D2318)</f>
        <v>16.53</v>
      </c>
      <c r="G2318">
        <v>4601699</v>
      </c>
      <c r="H2318">
        <f>SUMIFS($G:$G,$E:$E,18.51,'RAW2'!$A:$A,'RAW2'!A2318)</f>
        <v>70978850</v>
      </c>
      <c r="I2318" s="1" t="str">
        <f>VLOOKUP(A2318,'volatile collection data'!$G$6:$H$69,2,FALSE)</f>
        <v>A</v>
      </c>
      <c r="J2318" s="1">
        <f>VLOOKUP(A2318,'volatile collection data'!$G$6:$I$69,3,FALSE)</f>
        <v>3</v>
      </c>
      <c r="K2318" s="1" t="str">
        <f>VLOOKUP(A2318,'volatile collection data'!$G$6:$N$69,8,FALSE)</f>
        <v>3B</v>
      </c>
      <c r="L2318" s="1">
        <f>VLOOKUP(A2318,'volatile collection data'!$G$6:$J$69,4,FALSE)</f>
        <v>3.09</v>
      </c>
      <c r="M2318" s="1">
        <f>VLOOKUP($A2318,'volatile collection data'!$G$6:$M$69,6,FALSE)</f>
        <v>10</v>
      </c>
      <c r="N2318" s="1">
        <f>VLOOKUP($A2318,'volatile collection data'!$G$6:$M$69,7,FALSE)</f>
        <v>3.09</v>
      </c>
      <c r="O2318" s="1">
        <f>VLOOKUP(A2318,'volatile collection data'!$G$6:$K$69,5,FALSE)</f>
        <v>0</v>
      </c>
      <c r="P2318" s="1" t="str">
        <f t="shared" si="219"/>
        <v>3A</v>
      </c>
      <c r="Q2318">
        <f t="shared" si="217"/>
        <v>0.10490610775930283</v>
      </c>
      <c r="R2318" t="str">
        <f t="shared" si="220"/>
        <v>3B_0-A&amp;3.09%3.09@10</v>
      </c>
      <c r="S2318" t="str">
        <f t="shared" si="221"/>
        <v>3A-3B-VCS-Loc-22</v>
      </c>
      <c r="T2318" t="str">
        <f>IFERROR(IF(VLOOKUP(S2318,Bad!$A:$A,1,FALSE)='RAW2'!S2318,"yes","no"),"no")</f>
        <v>no</v>
      </c>
      <c r="U2318" t="str">
        <f>IFERROR(VLOOKUP(F2318,compounds!$A:$B,2,FALSE),"")</f>
        <v/>
      </c>
      <c r="V2318" t="str">
        <f>VLOOKUP(B2318,'volatile collection data'!$O:$P,2,FALSE)</f>
        <v>24.apr.22 3</v>
      </c>
    </row>
    <row r="2319" spans="1:22" x14ac:dyDescent="0.2">
      <c r="A2319" t="s">
        <v>367</v>
      </c>
      <c r="B2319" s="1" t="str">
        <f t="shared" si="218"/>
        <v>3A</v>
      </c>
      <c r="C2319">
        <v>16.727</v>
      </c>
      <c r="D2319">
        <f t="shared" si="216"/>
        <v>16.73</v>
      </c>
      <c r="E2319">
        <f>VLOOKUP(D2319,'Peak Combiner'!$A$5:$D$4980,4,FALSE)</f>
        <v>16.73</v>
      </c>
      <c r="F2319">
        <f>IFERROR(VLOOKUP(D2319,rt_comb!$A:$B,2,FALSE),D2319)</f>
        <v>16.73</v>
      </c>
      <c r="G2319">
        <v>6855796</v>
      </c>
      <c r="H2319">
        <f>SUMIFS($G:$G,$E:$E,18.51,'RAW2'!$A:$A,'RAW2'!A2319)</f>
        <v>70978850</v>
      </c>
      <c r="I2319" s="1" t="str">
        <f>VLOOKUP(A2319,'volatile collection data'!$G$6:$H$69,2,FALSE)</f>
        <v>A</v>
      </c>
      <c r="J2319" s="1">
        <f>VLOOKUP(A2319,'volatile collection data'!$G$6:$I$69,3,FALSE)</f>
        <v>3</v>
      </c>
      <c r="K2319" s="1" t="str">
        <f>VLOOKUP(A2319,'volatile collection data'!$G$6:$N$69,8,FALSE)</f>
        <v>3B</v>
      </c>
      <c r="L2319" s="1">
        <f>VLOOKUP(A2319,'volatile collection data'!$G$6:$J$69,4,FALSE)</f>
        <v>3.09</v>
      </c>
      <c r="M2319" s="1">
        <f>VLOOKUP($A2319,'volatile collection data'!$G$6:$M$69,6,FALSE)</f>
        <v>10</v>
      </c>
      <c r="N2319" s="1">
        <f>VLOOKUP($A2319,'volatile collection data'!$G$6:$M$69,7,FALSE)</f>
        <v>3.09</v>
      </c>
      <c r="O2319" s="1">
        <f>VLOOKUP(A2319,'volatile collection data'!$G$6:$K$69,5,FALSE)</f>
        <v>0</v>
      </c>
      <c r="P2319" s="1" t="str">
        <f t="shared" si="219"/>
        <v>3A</v>
      </c>
      <c r="Q2319">
        <f t="shared" si="217"/>
        <v>0.15629333295198086</v>
      </c>
      <c r="R2319" t="str">
        <f t="shared" si="220"/>
        <v>3B_0-A&amp;3.09%3.09@10</v>
      </c>
      <c r="S2319" t="str">
        <f t="shared" si="221"/>
        <v>3A-3B-VCS-Loc-22</v>
      </c>
      <c r="T2319" t="str">
        <f>IFERROR(IF(VLOOKUP(S2319,Bad!$A:$A,1,FALSE)='RAW2'!S2319,"yes","no"),"no")</f>
        <v>no</v>
      </c>
      <c r="U2319" t="str">
        <f>IFERROR(VLOOKUP(F2319,compounds!$A:$B,2,FALSE),"")</f>
        <v/>
      </c>
      <c r="V2319" t="str">
        <f>VLOOKUP(B2319,'volatile collection data'!$O:$P,2,FALSE)</f>
        <v>24.apr.22 3</v>
      </c>
    </row>
    <row r="2320" spans="1:22" x14ac:dyDescent="0.2">
      <c r="A2320" t="s">
        <v>367</v>
      </c>
      <c r="B2320" s="1" t="str">
        <f t="shared" si="218"/>
        <v>3A</v>
      </c>
      <c r="C2320">
        <v>17.068999999999999</v>
      </c>
      <c r="D2320">
        <f t="shared" si="216"/>
        <v>17.07</v>
      </c>
      <c r="E2320">
        <f>VLOOKUP(D2320,'Peak Combiner'!$A$5:$D$4980,4,FALSE)</f>
        <v>17.07</v>
      </c>
      <c r="F2320">
        <f>IFERROR(VLOOKUP(D2320,rt_comb!$A:$B,2,FALSE),D2320)</f>
        <v>17.07</v>
      </c>
      <c r="G2320">
        <v>5729739</v>
      </c>
      <c r="H2320">
        <f>SUMIFS($G:$G,$E:$E,18.51,'RAW2'!$A:$A,'RAW2'!A2320)</f>
        <v>70978850</v>
      </c>
      <c r="I2320" s="1" t="str">
        <f>VLOOKUP(A2320,'volatile collection data'!$G$6:$H$69,2,FALSE)</f>
        <v>A</v>
      </c>
      <c r="J2320" s="1">
        <f>VLOOKUP(A2320,'volatile collection data'!$G$6:$I$69,3,FALSE)</f>
        <v>3</v>
      </c>
      <c r="K2320" s="1" t="str">
        <f>VLOOKUP(A2320,'volatile collection data'!$G$6:$N$69,8,FALSE)</f>
        <v>3B</v>
      </c>
      <c r="L2320" s="1">
        <f>VLOOKUP(A2320,'volatile collection data'!$G$6:$J$69,4,FALSE)</f>
        <v>3.09</v>
      </c>
      <c r="M2320" s="1">
        <f>VLOOKUP($A2320,'volatile collection data'!$G$6:$M$69,6,FALSE)</f>
        <v>10</v>
      </c>
      <c r="N2320" s="1">
        <f>VLOOKUP($A2320,'volatile collection data'!$G$6:$M$69,7,FALSE)</f>
        <v>3.09</v>
      </c>
      <c r="O2320" s="1">
        <f>VLOOKUP(A2320,'volatile collection data'!$G$6:$K$69,5,FALSE)</f>
        <v>0</v>
      </c>
      <c r="P2320" s="1" t="str">
        <f t="shared" si="219"/>
        <v>3A</v>
      </c>
      <c r="Q2320">
        <f t="shared" si="217"/>
        <v>0.13062232383445332</v>
      </c>
      <c r="R2320" t="str">
        <f t="shared" si="220"/>
        <v>3B_0-A&amp;3.09%3.09@10</v>
      </c>
      <c r="S2320" t="str">
        <f t="shared" si="221"/>
        <v>3A-3B-VCS-Loc-22</v>
      </c>
      <c r="T2320" t="str">
        <f>IFERROR(IF(VLOOKUP(S2320,Bad!$A:$A,1,FALSE)='RAW2'!S2320,"yes","no"),"no")</f>
        <v>no</v>
      </c>
      <c r="U2320" t="str">
        <f>IFERROR(VLOOKUP(F2320,compounds!$A:$B,2,FALSE),"")</f>
        <v/>
      </c>
      <c r="V2320" t="str">
        <f>VLOOKUP(B2320,'volatile collection data'!$O:$P,2,FALSE)</f>
        <v>24.apr.22 3</v>
      </c>
    </row>
    <row r="2321" spans="1:22" x14ac:dyDescent="0.2">
      <c r="A2321" t="s">
        <v>367</v>
      </c>
      <c r="B2321" s="1" t="str">
        <f t="shared" si="218"/>
        <v>3A</v>
      </c>
      <c r="C2321">
        <v>17.288</v>
      </c>
      <c r="D2321">
        <f t="shared" si="216"/>
        <v>17.29</v>
      </c>
      <c r="E2321">
        <f>VLOOKUP(D2321,'Peak Combiner'!$A$5:$D$4980,4,FALSE)</f>
        <v>17.29</v>
      </c>
      <c r="F2321">
        <f>IFERROR(VLOOKUP(D2321,rt_comb!$A:$B,2,FALSE),D2321)</f>
        <v>17.29</v>
      </c>
      <c r="G2321">
        <v>7641891</v>
      </c>
      <c r="H2321">
        <f>SUMIFS($G:$G,$E:$E,18.51,'RAW2'!$A:$A,'RAW2'!A2321)</f>
        <v>70978850</v>
      </c>
      <c r="I2321" s="1" t="str">
        <f>VLOOKUP(A2321,'volatile collection data'!$G$6:$H$69,2,FALSE)</f>
        <v>A</v>
      </c>
      <c r="J2321" s="1">
        <f>VLOOKUP(A2321,'volatile collection data'!$G$6:$I$69,3,FALSE)</f>
        <v>3</v>
      </c>
      <c r="K2321" s="1" t="str">
        <f>VLOOKUP(A2321,'volatile collection data'!$G$6:$N$69,8,FALSE)</f>
        <v>3B</v>
      </c>
      <c r="L2321" s="1">
        <f>VLOOKUP(A2321,'volatile collection data'!$G$6:$J$69,4,FALSE)</f>
        <v>3.09</v>
      </c>
      <c r="M2321" s="1">
        <f>VLOOKUP($A2321,'volatile collection data'!$G$6:$M$69,6,FALSE)</f>
        <v>10</v>
      </c>
      <c r="N2321" s="1">
        <f>VLOOKUP($A2321,'volatile collection data'!$G$6:$M$69,7,FALSE)</f>
        <v>3.09</v>
      </c>
      <c r="O2321" s="1">
        <f>VLOOKUP(A2321,'volatile collection data'!$G$6:$K$69,5,FALSE)</f>
        <v>0</v>
      </c>
      <c r="P2321" s="1" t="str">
        <f t="shared" si="219"/>
        <v>3A</v>
      </c>
      <c r="Q2321">
        <f t="shared" si="217"/>
        <v>0.1742141415009644</v>
      </c>
      <c r="R2321" t="str">
        <f t="shared" si="220"/>
        <v>3B_0-A&amp;3.09%3.09@10</v>
      </c>
      <c r="S2321" t="str">
        <f t="shared" si="221"/>
        <v>3A-3B-VCS-Loc-22</v>
      </c>
      <c r="T2321" t="str">
        <f>IFERROR(IF(VLOOKUP(S2321,Bad!$A:$A,1,FALSE)='RAW2'!S2321,"yes","no"),"no")</f>
        <v>no</v>
      </c>
      <c r="U2321" t="str">
        <f>IFERROR(VLOOKUP(F2321,compounds!$A:$B,2,FALSE),"")</f>
        <v/>
      </c>
      <c r="V2321" t="str">
        <f>VLOOKUP(B2321,'volatile collection data'!$O:$P,2,FALSE)</f>
        <v>24.apr.22 3</v>
      </c>
    </row>
    <row r="2322" spans="1:22" x14ac:dyDescent="0.2">
      <c r="A2322" t="s">
        <v>367</v>
      </c>
      <c r="B2322" s="1" t="str">
        <f t="shared" si="218"/>
        <v>3A</v>
      </c>
      <c r="C2322">
        <v>17.451000000000001</v>
      </c>
      <c r="D2322">
        <f t="shared" si="216"/>
        <v>17.45</v>
      </c>
      <c r="E2322">
        <f>VLOOKUP(D2322,'Peak Combiner'!$A$5:$D$4980,4,FALSE)</f>
        <v>17.45</v>
      </c>
      <c r="F2322">
        <f>IFERROR(VLOOKUP(D2322,rt_comb!$A:$B,2,FALSE),D2322)</f>
        <v>17.45</v>
      </c>
      <c r="G2322">
        <v>32812101</v>
      </c>
      <c r="H2322">
        <f>SUMIFS($G:$G,$E:$E,18.51,'RAW2'!$A:$A,'RAW2'!A2322)</f>
        <v>70978850</v>
      </c>
      <c r="I2322" s="1" t="str">
        <f>VLOOKUP(A2322,'volatile collection data'!$G$6:$H$69,2,FALSE)</f>
        <v>A</v>
      </c>
      <c r="J2322" s="1">
        <f>VLOOKUP(A2322,'volatile collection data'!$G$6:$I$69,3,FALSE)</f>
        <v>3</v>
      </c>
      <c r="K2322" s="1" t="str">
        <f>VLOOKUP(A2322,'volatile collection data'!$G$6:$N$69,8,FALSE)</f>
        <v>3B</v>
      </c>
      <c r="L2322" s="1">
        <f>VLOOKUP(A2322,'volatile collection data'!$G$6:$J$69,4,FALSE)</f>
        <v>3.09</v>
      </c>
      <c r="M2322" s="1">
        <f>VLOOKUP($A2322,'volatile collection data'!$G$6:$M$69,6,FALSE)</f>
        <v>10</v>
      </c>
      <c r="N2322" s="1">
        <f>VLOOKUP($A2322,'volatile collection data'!$G$6:$M$69,7,FALSE)</f>
        <v>3.09</v>
      </c>
      <c r="O2322" s="1">
        <f>VLOOKUP(A2322,'volatile collection data'!$G$6:$K$69,5,FALSE)</f>
        <v>0</v>
      </c>
      <c r="P2322" s="1" t="str">
        <f t="shared" si="219"/>
        <v>3A</v>
      </c>
      <c r="Q2322">
        <f t="shared" si="217"/>
        <v>0.74802584943411732</v>
      </c>
      <c r="R2322" t="str">
        <f t="shared" si="220"/>
        <v>3B_0-A&amp;3.09%3.09@10</v>
      </c>
      <c r="S2322" t="str">
        <f t="shared" si="221"/>
        <v>3A-3B-VCS-Loc-22</v>
      </c>
      <c r="T2322" t="str">
        <f>IFERROR(IF(VLOOKUP(S2322,Bad!$A:$A,1,FALSE)='RAW2'!S2322,"yes","no"),"no")</f>
        <v>no</v>
      </c>
      <c r="U2322" t="str">
        <f>IFERROR(VLOOKUP(F2322,compounds!$A:$B,2,FALSE),"")</f>
        <v/>
      </c>
      <c r="V2322" t="str">
        <f>VLOOKUP(B2322,'volatile collection data'!$O:$P,2,FALSE)</f>
        <v>24.apr.22 3</v>
      </c>
    </row>
    <row r="2323" spans="1:22" x14ac:dyDescent="0.2">
      <c r="A2323" t="s">
        <v>367</v>
      </c>
      <c r="B2323" s="1" t="str">
        <f t="shared" si="218"/>
        <v>3A</v>
      </c>
      <c r="C2323">
        <v>17.574999999999999</v>
      </c>
      <c r="D2323">
        <f t="shared" si="216"/>
        <v>17.579999999999998</v>
      </c>
      <c r="E2323">
        <f>VLOOKUP(D2323,'Peak Combiner'!$A$5:$D$4980,4,FALSE)</f>
        <v>17.579999999999998</v>
      </c>
      <c r="F2323">
        <f>IFERROR(VLOOKUP(D2323,rt_comb!$A:$B,2,FALSE),D2323)</f>
        <v>17.579999999999998</v>
      </c>
      <c r="G2323">
        <v>8164380</v>
      </c>
      <c r="H2323">
        <f>SUMIFS($G:$G,$E:$E,18.51,'RAW2'!$A:$A,'RAW2'!A2323)</f>
        <v>70978850</v>
      </c>
      <c r="I2323" s="1" t="str">
        <f>VLOOKUP(A2323,'volatile collection data'!$G$6:$H$69,2,FALSE)</f>
        <v>A</v>
      </c>
      <c r="J2323" s="1">
        <f>VLOOKUP(A2323,'volatile collection data'!$G$6:$I$69,3,FALSE)</f>
        <v>3</v>
      </c>
      <c r="K2323" s="1" t="str">
        <f>VLOOKUP(A2323,'volatile collection data'!$G$6:$N$69,8,FALSE)</f>
        <v>3B</v>
      </c>
      <c r="L2323" s="1">
        <f>VLOOKUP(A2323,'volatile collection data'!$G$6:$J$69,4,FALSE)</f>
        <v>3.09</v>
      </c>
      <c r="M2323" s="1">
        <f>VLOOKUP($A2323,'volatile collection data'!$G$6:$M$69,6,FALSE)</f>
        <v>10</v>
      </c>
      <c r="N2323" s="1">
        <f>VLOOKUP($A2323,'volatile collection data'!$G$6:$M$69,7,FALSE)</f>
        <v>3.09</v>
      </c>
      <c r="O2323" s="1">
        <f>VLOOKUP(A2323,'volatile collection data'!$G$6:$K$69,5,FALSE)</f>
        <v>0</v>
      </c>
      <c r="P2323" s="1" t="str">
        <f t="shared" si="219"/>
        <v>3A</v>
      </c>
      <c r="Q2323">
        <f t="shared" si="217"/>
        <v>0.18612545672107125</v>
      </c>
      <c r="R2323" t="str">
        <f t="shared" si="220"/>
        <v>3B_0-A&amp;3.09%3.09@10</v>
      </c>
      <c r="S2323" t="str">
        <f t="shared" si="221"/>
        <v>3A-3B-VCS-Loc-22</v>
      </c>
      <c r="T2323" t="str">
        <f>IFERROR(IF(VLOOKUP(S2323,Bad!$A:$A,1,FALSE)='RAW2'!S2323,"yes","no"),"no")</f>
        <v>no</v>
      </c>
      <c r="U2323" t="str">
        <f>IFERROR(VLOOKUP(F2323,compounds!$A:$B,2,FALSE),"")</f>
        <v/>
      </c>
      <c r="V2323" t="str">
        <f>VLOOKUP(B2323,'volatile collection data'!$O:$P,2,FALSE)</f>
        <v>24.apr.22 3</v>
      </c>
    </row>
    <row r="2324" spans="1:22" x14ac:dyDescent="0.2">
      <c r="A2324" t="s">
        <v>367</v>
      </c>
      <c r="B2324" s="1" t="str">
        <f t="shared" si="218"/>
        <v>3A</v>
      </c>
      <c r="C2324">
        <v>17.741</v>
      </c>
      <c r="D2324">
        <f t="shared" si="216"/>
        <v>17.739999999999998</v>
      </c>
      <c r="E2324">
        <f>VLOOKUP(D2324,'Peak Combiner'!$A$5:$D$4980,4,FALSE)</f>
        <v>17.739999999999998</v>
      </c>
      <c r="F2324">
        <f>IFERROR(VLOOKUP(D2324,rt_comb!$A:$B,2,FALSE),D2324)</f>
        <v>17.739999999999998</v>
      </c>
      <c r="G2324">
        <v>14338152</v>
      </c>
      <c r="H2324">
        <f>SUMIFS($G:$G,$E:$E,18.51,'RAW2'!$A:$A,'RAW2'!A2324)</f>
        <v>70978850</v>
      </c>
      <c r="I2324" s="1" t="str">
        <f>VLOOKUP(A2324,'volatile collection data'!$G$6:$H$69,2,FALSE)</f>
        <v>A</v>
      </c>
      <c r="J2324" s="1">
        <f>VLOOKUP(A2324,'volatile collection data'!$G$6:$I$69,3,FALSE)</f>
        <v>3</v>
      </c>
      <c r="K2324" s="1" t="str">
        <f>VLOOKUP(A2324,'volatile collection data'!$G$6:$N$69,8,FALSE)</f>
        <v>3B</v>
      </c>
      <c r="L2324" s="1">
        <f>VLOOKUP(A2324,'volatile collection data'!$G$6:$J$69,4,FALSE)</f>
        <v>3.09</v>
      </c>
      <c r="M2324" s="1">
        <f>VLOOKUP($A2324,'volatile collection data'!$G$6:$M$69,6,FALSE)</f>
        <v>10</v>
      </c>
      <c r="N2324" s="1">
        <f>VLOOKUP($A2324,'volatile collection data'!$G$6:$M$69,7,FALSE)</f>
        <v>3.09</v>
      </c>
      <c r="O2324" s="1">
        <f>VLOOKUP(A2324,'volatile collection data'!$G$6:$K$69,5,FALSE)</f>
        <v>0</v>
      </c>
      <c r="P2324" s="1" t="str">
        <f t="shared" si="219"/>
        <v>3A</v>
      </c>
      <c r="Q2324">
        <f t="shared" si="217"/>
        <v>0.32687051429944969</v>
      </c>
      <c r="R2324" t="str">
        <f t="shared" si="220"/>
        <v>3B_0-A&amp;3.09%3.09@10</v>
      </c>
      <c r="S2324" t="str">
        <f t="shared" si="221"/>
        <v>3A-3B-VCS-Loc-22</v>
      </c>
      <c r="T2324" t="str">
        <f>IFERROR(IF(VLOOKUP(S2324,Bad!$A:$A,1,FALSE)='RAW2'!S2324,"yes","no"),"no")</f>
        <v>no</v>
      </c>
      <c r="U2324" t="str">
        <f>IFERROR(VLOOKUP(F2324,compounds!$A:$B,2,FALSE),"")</f>
        <v/>
      </c>
      <c r="V2324" t="str">
        <f>VLOOKUP(B2324,'volatile collection data'!$O:$P,2,FALSE)</f>
        <v>24.apr.22 3</v>
      </c>
    </row>
    <row r="2325" spans="1:22" x14ac:dyDescent="0.2">
      <c r="A2325" t="s">
        <v>367</v>
      </c>
      <c r="B2325" s="1" t="str">
        <f t="shared" si="218"/>
        <v>3A</v>
      </c>
      <c r="C2325">
        <v>17.823</v>
      </c>
      <c r="D2325">
        <f t="shared" si="216"/>
        <v>17.82</v>
      </c>
      <c r="E2325">
        <f>VLOOKUP(D2325,'Peak Combiner'!$A$5:$D$4980,4,FALSE)</f>
        <v>17.82</v>
      </c>
      <c r="F2325">
        <f>IFERROR(VLOOKUP(D2325,rt_comb!$A:$B,2,FALSE),D2325)</f>
        <v>17.82</v>
      </c>
      <c r="G2325">
        <v>14983327</v>
      </c>
      <c r="H2325">
        <f>SUMIFS($G:$G,$E:$E,18.51,'RAW2'!$A:$A,'RAW2'!A2325)</f>
        <v>70978850</v>
      </c>
      <c r="I2325" s="1" t="str">
        <f>VLOOKUP(A2325,'volatile collection data'!$G$6:$H$69,2,FALSE)</f>
        <v>A</v>
      </c>
      <c r="J2325" s="1">
        <f>VLOOKUP(A2325,'volatile collection data'!$G$6:$I$69,3,FALSE)</f>
        <v>3</v>
      </c>
      <c r="K2325" s="1" t="str">
        <f>VLOOKUP(A2325,'volatile collection data'!$G$6:$N$69,8,FALSE)</f>
        <v>3B</v>
      </c>
      <c r="L2325" s="1">
        <f>VLOOKUP(A2325,'volatile collection data'!$G$6:$J$69,4,FALSE)</f>
        <v>3.09</v>
      </c>
      <c r="M2325" s="1">
        <f>VLOOKUP($A2325,'volatile collection data'!$G$6:$M$69,6,FALSE)</f>
        <v>10</v>
      </c>
      <c r="N2325" s="1">
        <f>VLOOKUP($A2325,'volatile collection data'!$G$6:$M$69,7,FALSE)</f>
        <v>3.09</v>
      </c>
      <c r="O2325" s="1">
        <f>VLOOKUP(A2325,'volatile collection data'!$G$6:$K$69,5,FALSE)</f>
        <v>0</v>
      </c>
      <c r="P2325" s="1" t="str">
        <f t="shared" si="219"/>
        <v>3A</v>
      </c>
      <c r="Q2325">
        <f t="shared" si="217"/>
        <v>0.34157873360575547</v>
      </c>
      <c r="R2325" t="str">
        <f t="shared" si="220"/>
        <v>3B_0-A&amp;3.09%3.09@10</v>
      </c>
      <c r="S2325" t="str">
        <f t="shared" si="221"/>
        <v>3A-3B-VCS-Loc-22</v>
      </c>
      <c r="T2325" t="str">
        <f>IFERROR(IF(VLOOKUP(S2325,Bad!$A:$A,1,FALSE)='RAW2'!S2325,"yes","no"),"no")</f>
        <v>no</v>
      </c>
      <c r="U2325" t="str">
        <f>IFERROR(VLOOKUP(F2325,compounds!$A:$B,2,FALSE),"")</f>
        <v/>
      </c>
      <c r="V2325" t="str">
        <f>VLOOKUP(B2325,'volatile collection data'!$O:$P,2,FALSE)</f>
        <v>24.apr.22 3</v>
      </c>
    </row>
    <row r="2326" spans="1:22" x14ac:dyDescent="0.2">
      <c r="A2326" t="s">
        <v>367</v>
      </c>
      <c r="B2326" s="1" t="str">
        <f t="shared" si="218"/>
        <v>3A</v>
      </c>
      <c r="C2326">
        <v>17.885000000000002</v>
      </c>
      <c r="D2326">
        <f t="shared" si="216"/>
        <v>17.89</v>
      </c>
      <c r="E2326">
        <f>VLOOKUP(D2326,'Peak Combiner'!$A$5:$D$4980,4,FALSE)</f>
        <v>17.89</v>
      </c>
      <c r="F2326">
        <f>IFERROR(VLOOKUP(D2326,rt_comb!$A:$B,2,FALSE),D2326)</f>
        <v>17.89</v>
      </c>
      <c r="G2326">
        <v>15218947</v>
      </c>
      <c r="H2326">
        <f>SUMIFS($G:$G,$E:$E,18.51,'RAW2'!$A:$A,'RAW2'!A2326)</f>
        <v>70978850</v>
      </c>
      <c r="I2326" s="1" t="str">
        <f>VLOOKUP(A2326,'volatile collection data'!$G$6:$H$69,2,FALSE)</f>
        <v>A</v>
      </c>
      <c r="J2326" s="1">
        <f>VLOOKUP(A2326,'volatile collection data'!$G$6:$I$69,3,FALSE)</f>
        <v>3</v>
      </c>
      <c r="K2326" s="1" t="str">
        <f>VLOOKUP(A2326,'volatile collection data'!$G$6:$N$69,8,FALSE)</f>
        <v>3B</v>
      </c>
      <c r="L2326" s="1">
        <f>VLOOKUP(A2326,'volatile collection data'!$G$6:$J$69,4,FALSE)</f>
        <v>3.09</v>
      </c>
      <c r="M2326" s="1">
        <f>VLOOKUP($A2326,'volatile collection data'!$G$6:$M$69,6,FALSE)</f>
        <v>10</v>
      </c>
      <c r="N2326" s="1">
        <f>VLOOKUP($A2326,'volatile collection data'!$G$6:$M$69,7,FALSE)</f>
        <v>3.09</v>
      </c>
      <c r="O2326" s="1">
        <f>VLOOKUP(A2326,'volatile collection data'!$G$6:$K$69,5,FALSE)</f>
        <v>0</v>
      </c>
      <c r="P2326" s="1" t="str">
        <f t="shared" si="219"/>
        <v>3A</v>
      </c>
      <c r="Q2326">
        <f t="shared" si="217"/>
        <v>0.34695022294268235</v>
      </c>
      <c r="R2326" t="str">
        <f t="shared" si="220"/>
        <v>3B_0-A&amp;3.09%3.09@10</v>
      </c>
      <c r="S2326" t="str">
        <f t="shared" si="221"/>
        <v>3A-3B-VCS-Loc-22</v>
      </c>
      <c r="T2326" t="str">
        <f>IFERROR(IF(VLOOKUP(S2326,Bad!$A:$A,1,FALSE)='RAW2'!S2326,"yes","no"),"no")</f>
        <v>no</v>
      </c>
      <c r="U2326" t="str">
        <f>IFERROR(VLOOKUP(F2326,compounds!$A:$B,2,FALSE),"")</f>
        <v/>
      </c>
      <c r="V2326" t="str">
        <f>VLOOKUP(B2326,'volatile collection data'!$O:$P,2,FALSE)</f>
        <v>24.apr.22 3</v>
      </c>
    </row>
    <row r="2327" spans="1:22" x14ac:dyDescent="0.2">
      <c r="A2327" t="s">
        <v>367</v>
      </c>
      <c r="B2327" s="1" t="str">
        <f t="shared" si="218"/>
        <v>3A</v>
      </c>
      <c r="C2327">
        <v>17.981000000000002</v>
      </c>
      <c r="D2327">
        <f t="shared" si="216"/>
        <v>17.98</v>
      </c>
      <c r="E2327">
        <f>VLOOKUP(D2327,'Peak Combiner'!$A$5:$D$4980,4,FALSE)</f>
        <v>17.98</v>
      </c>
      <c r="F2327">
        <f>IFERROR(VLOOKUP(D2327,rt_comb!$A:$B,2,FALSE),D2327)</f>
        <v>17.98</v>
      </c>
      <c r="G2327">
        <v>6967869</v>
      </c>
      <c r="H2327">
        <f>SUMIFS($G:$G,$E:$E,18.51,'RAW2'!$A:$A,'RAW2'!A2327)</f>
        <v>70978850</v>
      </c>
      <c r="I2327" s="1" t="str">
        <f>VLOOKUP(A2327,'volatile collection data'!$G$6:$H$69,2,FALSE)</f>
        <v>A</v>
      </c>
      <c r="J2327" s="1">
        <f>VLOOKUP(A2327,'volatile collection data'!$G$6:$I$69,3,FALSE)</f>
        <v>3</v>
      </c>
      <c r="K2327" s="1" t="str">
        <f>VLOOKUP(A2327,'volatile collection data'!$G$6:$N$69,8,FALSE)</f>
        <v>3B</v>
      </c>
      <c r="L2327" s="1">
        <f>VLOOKUP(A2327,'volatile collection data'!$G$6:$J$69,4,FALSE)</f>
        <v>3.09</v>
      </c>
      <c r="M2327" s="1">
        <f>VLOOKUP($A2327,'volatile collection data'!$G$6:$M$69,6,FALSE)</f>
        <v>10</v>
      </c>
      <c r="N2327" s="1">
        <f>VLOOKUP($A2327,'volatile collection data'!$G$6:$M$69,7,FALSE)</f>
        <v>3.09</v>
      </c>
      <c r="O2327" s="1">
        <f>VLOOKUP(A2327,'volatile collection data'!$G$6:$K$69,5,FALSE)</f>
        <v>0</v>
      </c>
      <c r="P2327" s="1" t="str">
        <f t="shared" si="219"/>
        <v>3A</v>
      </c>
      <c r="Q2327">
        <f t="shared" si="217"/>
        <v>0.15884828976573775</v>
      </c>
      <c r="R2327" t="str">
        <f t="shared" si="220"/>
        <v>3B_0-A&amp;3.09%3.09@10</v>
      </c>
      <c r="S2327" t="str">
        <f t="shared" si="221"/>
        <v>3A-3B-VCS-Loc-22</v>
      </c>
      <c r="T2327" t="str">
        <f>IFERROR(IF(VLOOKUP(S2327,Bad!$A:$A,1,FALSE)='RAW2'!S2327,"yes","no"),"no")</f>
        <v>no</v>
      </c>
      <c r="U2327" t="str">
        <f>IFERROR(VLOOKUP(F2327,compounds!$A:$B,2,FALSE),"")</f>
        <v/>
      </c>
      <c r="V2327" t="str">
        <f>VLOOKUP(B2327,'volatile collection data'!$O:$P,2,FALSE)</f>
        <v>24.apr.22 3</v>
      </c>
    </row>
    <row r="2328" spans="1:22" x14ac:dyDescent="0.2">
      <c r="A2328" t="s">
        <v>367</v>
      </c>
      <c r="B2328" s="1" t="str">
        <f t="shared" si="218"/>
        <v>3A</v>
      </c>
      <c r="C2328">
        <v>18.061</v>
      </c>
      <c r="D2328">
        <f t="shared" si="216"/>
        <v>18.059999999999999</v>
      </c>
      <c r="E2328">
        <f>VLOOKUP(D2328,'Peak Combiner'!$A$5:$D$4980,4,FALSE)</f>
        <v>18.059999999999999</v>
      </c>
      <c r="F2328">
        <f>IFERROR(VLOOKUP(D2328,rt_comb!$A:$B,2,FALSE),D2328)</f>
        <v>18.059999999999999</v>
      </c>
      <c r="G2328">
        <v>18220684</v>
      </c>
      <c r="H2328">
        <f>SUMIFS($G:$G,$E:$E,18.51,'RAW2'!$A:$A,'RAW2'!A2328)</f>
        <v>70978850</v>
      </c>
      <c r="I2328" s="1" t="str">
        <f>VLOOKUP(A2328,'volatile collection data'!$G$6:$H$69,2,FALSE)</f>
        <v>A</v>
      </c>
      <c r="J2328" s="1">
        <f>VLOOKUP(A2328,'volatile collection data'!$G$6:$I$69,3,FALSE)</f>
        <v>3</v>
      </c>
      <c r="K2328" s="1" t="str">
        <f>VLOOKUP(A2328,'volatile collection data'!$G$6:$N$69,8,FALSE)</f>
        <v>3B</v>
      </c>
      <c r="L2328" s="1">
        <f>VLOOKUP(A2328,'volatile collection data'!$G$6:$J$69,4,FALSE)</f>
        <v>3.09</v>
      </c>
      <c r="M2328" s="1">
        <f>VLOOKUP($A2328,'volatile collection data'!$G$6:$M$69,6,FALSE)</f>
        <v>10</v>
      </c>
      <c r="N2328" s="1">
        <f>VLOOKUP($A2328,'volatile collection data'!$G$6:$M$69,7,FALSE)</f>
        <v>3.09</v>
      </c>
      <c r="O2328" s="1">
        <f>VLOOKUP(A2328,'volatile collection data'!$G$6:$K$69,5,FALSE)</f>
        <v>0</v>
      </c>
      <c r="P2328" s="1" t="str">
        <f t="shared" si="219"/>
        <v>3A</v>
      </c>
      <c r="Q2328">
        <f t="shared" si="217"/>
        <v>0.41538158822474153</v>
      </c>
      <c r="R2328" t="str">
        <f t="shared" si="220"/>
        <v>3B_0-A&amp;3.09%3.09@10</v>
      </c>
      <c r="S2328" t="str">
        <f t="shared" si="221"/>
        <v>3A-3B-VCS-Loc-22</v>
      </c>
      <c r="T2328" t="str">
        <f>IFERROR(IF(VLOOKUP(S2328,Bad!$A:$A,1,FALSE)='RAW2'!S2328,"yes","no"),"no")</f>
        <v>no</v>
      </c>
      <c r="U2328" t="str">
        <f>IFERROR(VLOOKUP(F2328,compounds!$A:$B,2,FALSE),"")</f>
        <v/>
      </c>
      <c r="V2328" t="str">
        <f>VLOOKUP(B2328,'volatile collection data'!$O:$P,2,FALSE)</f>
        <v>24.apr.22 3</v>
      </c>
    </row>
    <row r="2329" spans="1:22" x14ac:dyDescent="0.2">
      <c r="A2329" t="s">
        <v>367</v>
      </c>
      <c r="B2329" s="1" t="str">
        <f t="shared" si="218"/>
        <v>3A</v>
      </c>
      <c r="C2329">
        <v>18.209</v>
      </c>
      <c r="D2329">
        <f t="shared" si="216"/>
        <v>18.21</v>
      </c>
      <c r="E2329">
        <f>VLOOKUP(D2329,'Peak Combiner'!$A$5:$D$4980,4,FALSE)</f>
        <v>18.21</v>
      </c>
      <c r="F2329">
        <f>IFERROR(VLOOKUP(D2329,rt_comb!$A:$B,2,FALSE),D2329)</f>
        <v>18.21</v>
      </c>
      <c r="G2329">
        <v>10919939</v>
      </c>
      <c r="H2329">
        <f>SUMIFS($G:$G,$E:$E,18.51,'RAW2'!$A:$A,'RAW2'!A2329)</f>
        <v>70978850</v>
      </c>
      <c r="I2329" s="1" t="str">
        <f>VLOOKUP(A2329,'volatile collection data'!$G$6:$H$69,2,FALSE)</f>
        <v>A</v>
      </c>
      <c r="J2329" s="1">
        <f>VLOOKUP(A2329,'volatile collection data'!$G$6:$I$69,3,FALSE)</f>
        <v>3</v>
      </c>
      <c r="K2329" s="1" t="str">
        <f>VLOOKUP(A2329,'volatile collection data'!$G$6:$N$69,8,FALSE)</f>
        <v>3B</v>
      </c>
      <c r="L2329" s="1">
        <f>VLOOKUP(A2329,'volatile collection data'!$G$6:$J$69,4,FALSE)</f>
        <v>3.09</v>
      </c>
      <c r="M2329" s="1">
        <f>VLOOKUP($A2329,'volatile collection data'!$G$6:$M$69,6,FALSE)</f>
        <v>10</v>
      </c>
      <c r="N2329" s="1">
        <f>VLOOKUP($A2329,'volatile collection data'!$G$6:$M$69,7,FALSE)</f>
        <v>3.09</v>
      </c>
      <c r="O2329" s="1">
        <f>VLOOKUP(A2329,'volatile collection data'!$G$6:$K$69,5,FALSE)</f>
        <v>0</v>
      </c>
      <c r="P2329" s="1" t="str">
        <f t="shared" si="219"/>
        <v>3A</v>
      </c>
      <c r="Q2329">
        <f t="shared" si="217"/>
        <v>0.24894463924281304</v>
      </c>
      <c r="R2329" t="str">
        <f t="shared" si="220"/>
        <v>3B_0-A&amp;3.09%3.09@10</v>
      </c>
      <c r="S2329" t="str">
        <f t="shared" si="221"/>
        <v>3A-3B-VCS-Loc-22</v>
      </c>
      <c r="T2329" t="str">
        <f>IFERROR(IF(VLOOKUP(S2329,Bad!$A:$A,1,FALSE)='RAW2'!S2329,"yes","no"),"no")</f>
        <v>no</v>
      </c>
      <c r="U2329" t="str">
        <f>IFERROR(VLOOKUP(F2329,compounds!$A:$B,2,FALSE),"")</f>
        <v/>
      </c>
      <c r="V2329" t="str">
        <f>VLOOKUP(B2329,'volatile collection data'!$O:$P,2,FALSE)</f>
        <v>24.apr.22 3</v>
      </c>
    </row>
    <row r="2330" spans="1:22" x14ac:dyDescent="0.2">
      <c r="A2330" t="s">
        <v>367</v>
      </c>
      <c r="B2330" s="1" t="str">
        <f t="shared" si="218"/>
        <v>3A</v>
      </c>
      <c r="C2330">
        <v>18.434999999999999</v>
      </c>
      <c r="D2330">
        <f t="shared" si="216"/>
        <v>18.440000000000001</v>
      </c>
      <c r="E2330">
        <f>VLOOKUP(D2330,'Peak Combiner'!$A$5:$D$4980,4,FALSE)</f>
        <v>18.440000000000001</v>
      </c>
      <c r="F2330">
        <f>IFERROR(VLOOKUP(D2330,rt_comb!$A:$B,2,FALSE),D2330)</f>
        <v>18.440000000000001</v>
      </c>
      <c r="G2330">
        <v>19331886</v>
      </c>
      <c r="H2330">
        <f>SUMIFS($G:$G,$E:$E,18.51,'RAW2'!$A:$A,'RAW2'!A2330)</f>
        <v>70978850</v>
      </c>
      <c r="I2330" s="1" t="str">
        <f>VLOOKUP(A2330,'volatile collection data'!$G$6:$H$69,2,FALSE)</f>
        <v>A</v>
      </c>
      <c r="J2330" s="1">
        <f>VLOOKUP(A2330,'volatile collection data'!$G$6:$I$69,3,FALSE)</f>
        <v>3</v>
      </c>
      <c r="K2330" s="1" t="str">
        <f>VLOOKUP(A2330,'volatile collection data'!$G$6:$N$69,8,FALSE)</f>
        <v>3B</v>
      </c>
      <c r="L2330" s="1">
        <f>VLOOKUP(A2330,'volatile collection data'!$G$6:$J$69,4,FALSE)</f>
        <v>3.09</v>
      </c>
      <c r="M2330" s="1">
        <f>VLOOKUP($A2330,'volatile collection data'!$G$6:$M$69,6,FALSE)</f>
        <v>10</v>
      </c>
      <c r="N2330" s="1">
        <f>VLOOKUP($A2330,'volatile collection data'!$G$6:$M$69,7,FALSE)</f>
        <v>3.09</v>
      </c>
      <c r="O2330" s="1">
        <f>VLOOKUP(A2330,'volatile collection data'!$G$6:$K$69,5,FALSE)</f>
        <v>0</v>
      </c>
      <c r="P2330" s="1" t="str">
        <f t="shared" si="219"/>
        <v>3A</v>
      </c>
      <c r="Q2330">
        <f t="shared" si="217"/>
        <v>0.4407139441120676</v>
      </c>
      <c r="R2330" t="str">
        <f t="shared" si="220"/>
        <v>3B_0-A&amp;3.09%3.09@10</v>
      </c>
      <c r="S2330" t="str">
        <f t="shared" si="221"/>
        <v>3A-3B-VCS-Loc-22</v>
      </c>
      <c r="T2330" t="str">
        <f>IFERROR(IF(VLOOKUP(S2330,Bad!$A:$A,1,FALSE)='RAW2'!S2330,"yes","no"),"no")</f>
        <v>no</v>
      </c>
      <c r="U2330" t="str">
        <f>IFERROR(VLOOKUP(F2330,compounds!$A:$B,2,FALSE),"")</f>
        <v/>
      </c>
      <c r="V2330" t="str">
        <f>VLOOKUP(B2330,'volatile collection data'!$O:$P,2,FALSE)</f>
        <v>24.apr.22 3</v>
      </c>
    </row>
    <row r="2331" spans="1:22" x14ac:dyDescent="0.2">
      <c r="A2331" t="s">
        <v>367</v>
      </c>
      <c r="B2331" s="1" t="str">
        <f t="shared" si="218"/>
        <v>3A</v>
      </c>
      <c r="C2331">
        <v>18.513999999999999</v>
      </c>
      <c r="D2331">
        <f t="shared" si="216"/>
        <v>18.510000000000002</v>
      </c>
      <c r="E2331">
        <f>VLOOKUP(D2331,'Peak Combiner'!$A$5:$D$4980,4,FALSE)</f>
        <v>18.510000000000002</v>
      </c>
      <c r="F2331">
        <f>IFERROR(VLOOKUP(D2331,rt_comb!$A:$B,2,FALSE),D2331)</f>
        <v>18.52</v>
      </c>
      <c r="G2331">
        <v>70978850</v>
      </c>
      <c r="H2331">
        <f>SUMIFS($G:$G,$E:$E,18.51,'RAW2'!$A:$A,'RAW2'!A2331)</f>
        <v>70978850</v>
      </c>
      <c r="I2331" s="1" t="str">
        <f>VLOOKUP(A2331,'volatile collection data'!$G$6:$H$69,2,FALSE)</f>
        <v>A</v>
      </c>
      <c r="J2331" s="1">
        <f>VLOOKUP(A2331,'volatile collection data'!$G$6:$I$69,3,FALSE)</f>
        <v>3</v>
      </c>
      <c r="K2331" s="1" t="str">
        <f>VLOOKUP(A2331,'volatile collection data'!$G$6:$N$69,8,FALSE)</f>
        <v>3B</v>
      </c>
      <c r="L2331" s="1">
        <f>VLOOKUP(A2331,'volatile collection data'!$G$6:$J$69,4,FALSE)</f>
        <v>3.09</v>
      </c>
      <c r="M2331" s="1">
        <f>VLOOKUP($A2331,'volatile collection data'!$G$6:$M$69,6,FALSE)</f>
        <v>10</v>
      </c>
      <c r="N2331" s="1">
        <f>VLOOKUP($A2331,'volatile collection data'!$G$6:$M$69,7,FALSE)</f>
        <v>3.09</v>
      </c>
      <c r="O2331" s="1">
        <f>VLOOKUP(A2331,'volatile collection data'!$G$6:$K$69,5,FALSE)</f>
        <v>0</v>
      </c>
      <c r="P2331" s="1" t="str">
        <f t="shared" si="219"/>
        <v>3A</v>
      </c>
      <c r="Q2331">
        <f t="shared" si="217"/>
        <v>1.6181229773462784</v>
      </c>
      <c r="R2331" t="str">
        <f t="shared" si="220"/>
        <v>3B_0-A&amp;3.09%3.09@10</v>
      </c>
      <c r="S2331" t="str">
        <f t="shared" si="221"/>
        <v>3A-3B-VCS-Loc-22</v>
      </c>
      <c r="T2331" t="str">
        <f>IFERROR(IF(VLOOKUP(S2331,Bad!$A:$A,1,FALSE)='RAW2'!S2331,"yes","no"),"no")</f>
        <v>no</v>
      </c>
      <c r="U2331" t="str">
        <f>IFERROR(VLOOKUP(F2331,compounds!$A:$B,2,FALSE),"")</f>
        <v>standard</v>
      </c>
      <c r="V2331" t="str">
        <f>VLOOKUP(B2331,'volatile collection data'!$O:$P,2,FALSE)</f>
        <v>24.apr.22 3</v>
      </c>
    </row>
    <row r="2332" spans="1:22" x14ac:dyDescent="0.2">
      <c r="A2332" t="s">
        <v>367</v>
      </c>
      <c r="B2332" s="1" t="str">
        <f t="shared" si="218"/>
        <v>3A</v>
      </c>
      <c r="C2332">
        <v>18.777000000000001</v>
      </c>
      <c r="D2332">
        <f t="shared" si="216"/>
        <v>18.78</v>
      </c>
      <c r="E2332">
        <f>VLOOKUP(D2332,'Peak Combiner'!$A$5:$D$4980,4,FALSE)</f>
        <v>18.78</v>
      </c>
      <c r="F2332">
        <f>IFERROR(VLOOKUP(D2332,rt_comb!$A:$B,2,FALSE),D2332)</f>
        <v>18.78</v>
      </c>
      <c r="G2332">
        <v>15387836</v>
      </c>
      <c r="H2332">
        <f>SUMIFS($G:$G,$E:$E,18.51,'RAW2'!$A:$A,'RAW2'!A2332)</f>
        <v>70978850</v>
      </c>
      <c r="I2332" s="1" t="str">
        <f>VLOOKUP(A2332,'volatile collection data'!$G$6:$H$69,2,FALSE)</f>
        <v>A</v>
      </c>
      <c r="J2332" s="1">
        <f>VLOOKUP(A2332,'volatile collection data'!$G$6:$I$69,3,FALSE)</f>
        <v>3</v>
      </c>
      <c r="K2332" s="1" t="str">
        <f>VLOOKUP(A2332,'volatile collection data'!$G$6:$N$69,8,FALSE)</f>
        <v>3B</v>
      </c>
      <c r="L2332" s="1">
        <f>VLOOKUP(A2332,'volatile collection data'!$G$6:$J$69,4,FALSE)</f>
        <v>3.09</v>
      </c>
      <c r="M2332" s="1">
        <f>VLOOKUP($A2332,'volatile collection data'!$G$6:$M$69,6,FALSE)</f>
        <v>10</v>
      </c>
      <c r="N2332" s="1">
        <f>VLOOKUP($A2332,'volatile collection data'!$G$6:$M$69,7,FALSE)</f>
        <v>3.09</v>
      </c>
      <c r="O2332" s="1">
        <f>VLOOKUP(A2332,'volatile collection data'!$G$6:$K$69,5,FALSE)</f>
        <v>0</v>
      </c>
      <c r="P2332" s="1" t="str">
        <f t="shared" si="219"/>
        <v>3A</v>
      </c>
      <c r="Q2332">
        <f t="shared" si="217"/>
        <v>0.35080042862396676</v>
      </c>
      <c r="R2332" t="str">
        <f t="shared" si="220"/>
        <v>3B_0-A&amp;3.09%3.09@10</v>
      </c>
      <c r="S2332" t="str">
        <f t="shared" si="221"/>
        <v>3A-3B-VCS-Loc-22</v>
      </c>
      <c r="T2332" t="str">
        <f>IFERROR(IF(VLOOKUP(S2332,Bad!$A:$A,1,FALSE)='RAW2'!S2332,"yes","no"),"no")</f>
        <v>no</v>
      </c>
      <c r="U2332" t="str">
        <f>IFERROR(VLOOKUP(F2332,compounds!$A:$B,2,FALSE),"")</f>
        <v/>
      </c>
      <c r="V2332" t="str">
        <f>VLOOKUP(B2332,'volatile collection data'!$O:$P,2,FALSE)</f>
        <v>24.apr.22 3</v>
      </c>
    </row>
    <row r="2333" spans="1:22" x14ac:dyDescent="0.2">
      <c r="A2333" t="s">
        <v>367</v>
      </c>
      <c r="B2333" s="1" t="str">
        <f t="shared" si="218"/>
        <v>3A</v>
      </c>
      <c r="C2333">
        <v>19.021999999999998</v>
      </c>
      <c r="D2333">
        <f t="shared" si="216"/>
        <v>19.02</v>
      </c>
      <c r="E2333">
        <f>VLOOKUP(D2333,'Peak Combiner'!$A$5:$D$4980,4,FALSE)</f>
        <v>19.02</v>
      </c>
      <c r="F2333">
        <f>IFERROR(VLOOKUP(D2333,rt_comb!$A:$B,2,FALSE),D2333)</f>
        <v>19.02</v>
      </c>
      <c r="G2333">
        <v>9772217</v>
      </c>
      <c r="H2333">
        <f>SUMIFS($G:$G,$E:$E,18.51,'RAW2'!$A:$A,'RAW2'!A2333)</f>
        <v>70978850</v>
      </c>
      <c r="I2333" s="1" t="str">
        <f>VLOOKUP(A2333,'volatile collection data'!$G$6:$H$69,2,FALSE)</f>
        <v>A</v>
      </c>
      <c r="J2333" s="1">
        <f>VLOOKUP(A2333,'volatile collection data'!$G$6:$I$69,3,FALSE)</f>
        <v>3</v>
      </c>
      <c r="K2333" s="1" t="str">
        <f>VLOOKUP(A2333,'volatile collection data'!$G$6:$N$69,8,FALSE)</f>
        <v>3B</v>
      </c>
      <c r="L2333" s="1">
        <f>VLOOKUP(A2333,'volatile collection data'!$G$6:$J$69,4,FALSE)</f>
        <v>3.09</v>
      </c>
      <c r="M2333" s="1">
        <f>VLOOKUP($A2333,'volatile collection data'!$G$6:$M$69,6,FALSE)</f>
        <v>10</v>
      </c>
      <c r="N2333" s="1">
        <f>VLOOKUP($A2333,'volatile collection data'!$G$6:$M$69,7,FALSE)</f>
        <v>3.09</v>
      </c>
      <c r="O2333" s="1">
        <f>VLOOKUP(A2333,'volatile collection data'!$G$6:$K$69,5,FALSE)</f>
        <v>0</v>
      </c>
      <c r="P2333" s="1" t="str">
        <f t="shared" si="219"/>
        <v>3A</v>
      </c>
      <c r="Q2333">
        <f t="shared" si="217"/>
        <v>0.22277972758524425</v>
      </c>
      <c r="R2333" t="str">
        <f t="shared" si="220"/>
        <v>3B_0-A&amp;3.09%3.09@10</v>
      </c>
      <c r="S2333" t="str">
        <f t="shared" si="221"/>
        <v>3A-3B-VCS-Loc-22</v>
      </c>
      <c r="T2333" t="str">
        <f>IFERROR(IF(VLOOKUP(S2333,Bad!$A:$A,1,FALSE)='RAW2'!S2333,"yes","no"),"no")</f>
        <v>no</v>
      </c>
      <c r="U2333" t="str">
        <f>IFERROR(VLOOKUP(F2333,compounds!$A:$B,2,FALSE),"")</f>
        <v/>
      </c>
      <c r="V2333" t="str">
        <f>VLOOKUP(B2333,'volatile collection data'!$O:$P,2,FALSE)</f>
        <v>24.apr.22 3</v>
      </c>
    </row>
    <row r="2334" spans="1:22" x14ac:dyDescent="0.2">
      <c r="A2334" t="s">
        <v>367</v>
      </c>
      <c r="B2334" s="1" t="str">
        <f t="shared" si="218"/>
        <v>3A</v>
      </c>
      <c r="C2334">
        <v>19.109000000000002</v>
      </c>
      <c r="D2334">
        <f t="shared" si="216"/>
        <v>19.11</v>
      </c>
      <c r="E2334">
        <f>VLOOKUP(D2334,'Peak Combiner'!$A$5:$D$4980,4,FALSE)</f>
        <v>19.100000000000001</v>
      </c>
      <c r="F2334">
        <f>IFERROR(VLOOKUP(D2334,rt_comb!$A:$B,2,FALSE),D2334)</f>
        <v>19.11</v>
      </c>
      <c r="G2334">
        <v>6295495</v>
      </c>
      <c r="H2334">
        <f>SUMIFS($G:$G,$E:$E,18.51,'RAW2'!$A:$A,'RAW2'!A2334)</f>
        <v>70978850</v>
      </c>
      <c r="I2334" s="1" t="str">
        <f>VLOOKUP(A2334,'volatile collection data'!$G$6:$H$69,2,FALSE)</f>
        <v>A</v>
      </c>
      <c r="J2334" s="1">
        <f>VLOOKUP(A2334,'volatile collection data'!$G$6:$I$69,3,FALSE)</f>
        <v>3</v>
      </c>
      <c r="K2334" s="1" t="str">
        <f>VLOOKUP(A2334,'volatile collection data'!$G$6:$N$69,8,FALSE)</f>
        <v>3B</v>
      </c>
      <c r="L2334" s="1">
        <f>VLOOKUP(A2334,'volatile collection data'!$G$6:$J$69,4,FALSE)</f>
        <v>3.09</v>
      </c>
      <c r="M2334" s="1">
        <f>VLOOKUP($A2334,'volatile collection data'!$G$6:$M$69,6,FALSE)</f>
        <v>10</v>
      </c>
      <c r="N2334" s="1">
        <f>VLOOKUP($A2334,'volatile collection data'!$G$6:$M$69,7,FALSE)</f>
        <v>3.09</v>
      </c>
      <c r="O2334" s="1">
        <f>VLOOKUP(A2334,'volatile collection data'!$G$6:$K$69,5,FALSE)</f>
        <v>0</v>
      </c>
      <c r="P2334" s="1" t="str">
        <f t="shared" si="219"/>
        <v>3A</v>
      </c>
      <c r="Q2334">
        <f t="shared" si="217"/>
        <v>0.14352000790754721</v>
      </c>
      <c r="R2334" t="str">
        <f t="shared" si="220"/>
        <v>3B_0-A&amp;3.09%3.09@10</v>
      </c>
      <c r="S2334" t="str">
        <f t="shared" si="221"/>
        <v>3A-3B-VCS-Loc-22</v>
      </c>
      <c r="T2334" t="str">
        <f>IFERROR(IF(VLOOKUP(S2334,Bad!$A:$A,1,FALSE)='RAW2'!S2334,"yes","no"),"no")</f>
        <v>no</v>
      </c>
      <c r="U2334" t="str">
        <f>IFERROR(VLOOKUP(F2334,compounds!$A:$B,2,FALSE),"")</f>
        <v/>
      </c>
      <c r="V2334" t="str">
        <f>VLOOKUP(B2334,'volatile collection data'!$O:$P,2,FALSE)</f>
        <v>24.apr.22 3</v>
      </c>
    </row>
    <row r="2335" spans="1:22" x14ac:dyDescent="0.2">
      <c r="A2335" t="s">
        <v>367</v>
      </c>
      <c r="B2335" s="1" t="str">
        <f t="shared" si="218"/>
        <v>3A</v>
      </c>
      <c r="C2335">
        <v>19.216999999999999</v>
      </c>
      <c r="D2335">
        <f t="shared" si="216"/>
        <v>19.22</v>
      </c>
      <c r="E2335">
        <f>VLOOKUP(D2335,'Peak Combiner'!$A$5:$D$4980,4,FALSE)</f>
        <v>19.22</v>
      </c>
      <c r="F2335">
        <f>IFERROR(VLOOKUP(D2335,rt_comb!$A:$B,2,FALSE),D2335)</f>
        <v>19.22</v>
      </c>
      <c r="G2335">
        <v>5467094</v>
      </c>
      <c r="H2335">
        <f>SUMIFS($G:$G,$E:$E,18.51,'RAW2'!$A:$A,'RAW2'!A2335)</f>
        <v>70978850</v>
      </c>
      <c r="I2335" s="1" t="str">
        <f>VLOOKUP(A2335,'volatile collection data'!$G$6:$H$69,2,FALSE)</f>
        <v>A</v>
      </c>
      <c r="J2335" s="1">
        <f>VLOOKUP(A2335,'volatile collection data'!$G$6:$I$69,3,FALSE)</f>
        <v>3</v>
      </c>
      <c r="K2335" s="1" t="str">
        <f>VLOOKUP(A2335,'volatile collection data'!$G$6:$N$69,8,FALSE)</f>
        <v>3B</v>
      </c>
      <c r="L2335" s="1">
        <f>VLOOKUP(A2335,'volatile collection data'!$G$6:$J$69,4,FALSE)</f>
        <v>3.09</v>
      </c>
      <c r="M2335" s="1">
        <f>VLOOKUP($A2335,'volatile collection data'!$G$6:$M$69,6,FALSE)</f>
        <v>10</v>
      </c>
      <c r="N2335" s="1">
        <f>VLOOKUP($A2335,'volatile collection data'!$G$6:$M$69,7,FALSE)</f>
        <v>3.09</v>
      </c>
      <c r="O2335" s="1">
        <f>VLOOKUP(A2335,'volatile collection data'!$G$6:$K$69,5,FALSE)</f>
        <v>0</v>
      </c>
      <c r="P2335" s="1" t="str">
        <f t="shared" si="219"/>
        <v>3A</v>
      </c>
      <c r="Q2335">
        <f t="shared" si="217"/>
        <v>0.12463473866809584</v>
      </c>
      <c r="R2335" t="str">
        <f t="shared" si="220"/>
        <v>3B_0-A&amp;3.09%3.09@10</v>
      </c>
      <c r="S2335" t="str">
        <f t="shared" si="221"/>
        <v>3A-3B-VCS-Loc-22</v>
      </c>
      <c r="T2335" t="str">
        <f>IFERROR(IF(VLOOKUP(S2335,Bad!$A:$A,1,FALSE)='RAW2'!S2335,"yes","no"),"no")</f>
        <v>no</v>
      </c>
      <c r="U2335" t="str">
        <f>IFERROR(VLOOKUP(F2335,compounds!$A:$B,2,FALSE),"")</f>
        <v/>
      </c>
      <c r="V2335" t="str">
        <f>VLOOKUP(B2335,'volatile collection data'!$O:$P,2,FALSE)</f>
        <v>24.apr.22 3</v>
      </c>
    </row>
    <row r="2336" spans="1:22" x14ac:dyDescent="0.2">
      <c r="A2336" t="s">
        <v>367</v>
      </c>
      <c r="B2336" s="1" t="str">
        <f t="shared" si="218"/>
        <v>3A</v>
      </c>
      <c r="C2336">
        <v>19.297999999999998</v>
      </c>
      <c r="D2336">
        <f t="shared" si="216"/>
        <v>19.3</v>
      </c>
      <c r="E2336">
        <f>VLOOKUP(D2336,'Peak Combiner'!$A$5:$D$4980,4,FALSE)</f>
        <v>19.3</v>
      </c>
      <c r="F2336">
        <f>IFERROR(VLOOKUP(D2336,rt_comb!$A:$B,2,FALSE),D2336)</f>
        <v>19.3</v>
      </c>
      <c r="G2336">
        <v>5405596</v>
      </c>
      <c r="H2336">
        <f>SUMIFS($G:$G,$E:$E,18.51,'RAW2'!$A:$A,'RAW2'!A2336)</f>
        <v>70978850</v>
      </c>
      <c r="I2336" s="1" t="str">
        <f>VLOOKUP(A2336,'volatile collection data'!$G$6:$H$69,2,FALSE)</f>
        <v>A</v>
      </c>
      <c r="J2336" s="1">
        <f>VLOOKUP(A2336,'volatile collection data'!$G$6:$I$69,3,FALSE)</f>
        <v>3</v>
      </c>
      <c r="K2336" s="1" t="str">
        <f>VLOOKUP(A2336,'volatile collection data'!$G$6:$N$69,8,FALSE)</f>
        <v>3B</v>
      </c>
      <c r="L2336" s="1">
        <f>VLOOKUP(A2336,'volatile collection data'!$G$6:$J$69,4,FALSE)</f>
        <v>3.09</v>
      </c>
      <c r="M2336" s="1">
        <f>VLOOKUP($A2336,'volatile collection data'!$G$6:$M$69,6,FALSE)</f>
        <v>10</v>
      </c>
      <c r="N2336" s="1">
        <f>VLOOKUP($A2336,'volatile collection data'!$G$6:$M$69,7,FALSE)</f>
        <v>3.09</v>
      </c>
      <c r="O2336" s="1">
        <f>VLOOKUP(A2336,'volatile collection data'!$G$6:$K$69,5,FALSE)</f>
        <v>0</v>
      </c>
      <c r="P2336" s="1" t="str">
        <f t="shared" si="219"/>
        <v>3A</v>
      </c>
      <c r="Q2336">
        <f t="shared" si="217"/>
        <v>0.12323275305039645</v>
      </c>
      <c r="R2336" t="str">
        <f t="shared" si="220"/>
        <v>3B_0-A&amp;3.09%3.09@10</v>
      </c>
      <c r="S2336" t="str">
        <f t="shared" si="221"/>
        <v>3A-3B-VCS-Loc-22</v>
      </c>
      <c r="T2336" t="str">
        <f>IFERROR(IF(VLOOKUP(S2336,Bad!$A:$A,1,FALSE)='RAW2'!S2336,"yes","no"),"no")</f>
        <v>no</v>
      </c>
      <c r="U2336" t="str">
        <f>IFERROR(VLOOKUP(F2336,compounds!$A:$B,2,FALSE),"")</f>
        <v/>
      </c>
      <c r="V2336" t="str">
        <f>VLOOKUP(B2336,'volatile collection data'!$O:$P,2,FALSE)</f>
        <v>24.apr.22 3</v>
      </c>
    </row>
    <row r="2337" spans="1:22" x14ac:dyDescent="0.2">
      <c r="A2337" t="s">
        <v>367</v>
      </c>
      <c r="B2337" s="1" t="str">
        <f t="shared" si="218"/>
        <v>3A</v>
      </c>
      <c r="C2337">
        <v>19.559999999999999</v>
      </c>
      <c r="D2337">
        <f t="shared" si="216"/>
        <v>19.559999999999999</v>
      </c>
      <c r="E2337">
        <f>VLOOKUP(D2337,'Peak Combiner'!$A$5:$D$4980,4,FALSE)</f>
        <v>19.55</v>
      </c>
      <c r="F2337">
        <f>IFERROR(VLOOKUP(D2337,rt_comb!$A:$B,2,FALSE),D2337)</f>
        <v>19.559999999999999</v>
      </c>
      <c r="G2337">
        <v>8241228</v>
      </c>
      <c r="H2337">
        <f>SUMIFS($G:$G,$E:$E,18.51,'RAW2'!$A:$A,'RAW2'!A2337)</f>
        <v>70978850</v>
      </c>
      <c r="I2337" s="1" t="str">
        <f>VLOOKUP(A2337,'volatile collection data'!$G$6:$H$69,2,FALSE)</f>
        <v>A</v>
      </c>
      <c r="J2337" s="1">
        <f>VLOOKUP(A2337,'volatile collection data'!$G$6:$I$69,3,FALSE)</f>
        <v>3</v>
      </c>
      <c r="K2337" s="1" t="str">
        <f>VLOOKUP(A2337,'volatile collection data'!$G$6:$N$69,8,FALSE)</f>
        <v>3B</v>
      </c>
      <c r="L2337" s="1">
        <f>VLOOKUP(A2337,'volatile collection data'!$G$6:$J$69,4,FALSE)</f>
        <v>3.09</v>
      </c>
      <c r="M2337" s="1">
        <f>VLOOKUP($A2337,'volatile collection data'!$G$6:$M$69,6,FALSE)</f>
        <v>10</v>
      </c>
      <c r="N2337" s="1">
        <f>VLOOKUP($A2337,'volatile collection data'!$G$6:$M$69,7,FALSE)</f>
        <v>3.09</v>
      </c>
      <c r="O2337" s="1">
        <f>VLOOKUP(A2337,'volatile collection data'!$G$6:$K$69,5,FALSE)</f>
        <v>0</v>
      </c>
      <c r="P2337" s="1" t="str">
        <f t="shared" si="219"/>
        <v>3A</v>
      </c>
      <c r="Q2337">
        <f t="shared" si="217"/>
        <v>0.18787738021043612</v>
      </c>
      <c r="R2337" t="str">
        <f t="shared" si="220"/>
        <v>3B_0-A&amp;3.09%3.09@10</v>
      </c>
      <c r="S2337" t="str">
        <f t="shared" si="221"/>
        <v>3A-3B-VCS-Loc-22</v>
      </c>
      <c r="T2337" t="str">
        <f>IFERROR(IF(VLOOKUP(S2337,Bad!$A:$A,1,FALSE)='RAW2'!S2337,"yes","no"),"no")</f>
        <v>no</v>
      </c>
      <c r="U2337" t="str">
        <f>IFERROR(VLOOKUP(F2337,compounds!$A:$B,2,FALSE),"")</f>
        <v/>
      </c>
      <c r="V2337" t="str">
        <f>VLOOKUP(B2337,'volatile collection data'!$O:$P,2,FALSE)</f>
        <v>24.apr.22 3</v>
      </c>
    </row>
    <row r="2338" spans="1:22" x14ac:dyDescent="0.2">
      <c r="A2338" t="s">
        <v>367</v>
      </c>
      <c r="B2338" s="1" t="str">
        <f t="shared" si="218"/>
        <v>3A</v>
      </c>
      <c r="C2338">
        <v>19.701000000000001</v>
      </c>
      <c r="D2338">
        <f t="shared" si="216"/>
        <v>19.7</v>
      </c>
      <c r="E2338">
        <f>VLOOKUP(D2338,'Peak Combiner'!$A$5:$D$4980,4,FALSE)</f>
        <v>19.7</v>
      </c>
      <c r="F2338">
        <f>IFERROR(VLOOKUP(D2338,rt_comb!$A:$B,2,FALSE),D2338)</f>
        <v>19.7</v>
      </c>
      <c r="G2338">
        <v>2728980</v>
      </c>
      <c r="H2338">
        <f>SUMIFS($G:$G,$E:$E,18.51,'RAW2'!$A:$A,'RAW2'!A2338)</f>
        <v>70978850</v>
      </c>
      <c r="I2338" s="1" t="str">
        <f>VLOOKUP(A2338,'volatile collection data'!$G$6:$H$69,2,FALSE)</f>
        <v>A</v>
      </c>
      <c r="J2338" s="1">
        <f>VLOOKUP(A2338,'volatile collection data'!$G$6:$I$69,3,FALSE)</f>
        <v>3</v>
      </c>
      <c r="K2338" s="1" t="str">
        <f>VLOOKUP(A2338,'volatile collection data'!$G$6:$N$69,8,FALSE)</f>
        <v>3B</v>
      </c>
      <c r="L2338" s="1">
        <f>VLOOKUP(A2338,'volatile collection data'!$G$6:$J$69,4,FALSE)</f>
        <v>3.09</v>
      </c>
      <c r="M2338" s="1">
        <f>VLOOKUP($A2338,'volatile collection data'!$G$6:$M$69,6,FALSE)</f>
        <v>10</v>
      </c>
      <c r="N2338" s="1">
        <f>VLOOKUP($A2338,'volatile collection data'!$G$6:$M$69,7,FALSE)</f>
        <v>3.09</v>
      </c>
      <c r="O2338" s="1">
        <f>VLOOKUP(A2338,'volatile collection data'!$G$6:$K$69,5,FALSE)</f>
        <v>0</v>
      </c>
      <c r="P2338" s="1" t="str">
        <f t="shared" si="219"/>
        <v>3A</v>
      </c>
      <c r="Q2338">
        <f t="shared" si="217"/>
        <v>6.2213254268256628E-2</v>
      </c>
      <c r="R2338" t="str">
        <f t="shared" si="220"/>
        <v>3B_0-A&amp;3.09%3.09@10</v>
      </c>
      <c r="S2338" t="str">
        <f t="shared" si="221"/>
        <v>3A-3B-VCS-Loc-22</v>
      </c>
      <c r="T2338" t="str">
        <f>IFERROR(IF(VLOOKUP(S2338,Bad!$A:$A,1,FALSE)='RAW2'!S2338,"yes","no"),"no")</f>
        <v>no</v>
      </c>
      <c r="U2338" t="str">
        <f>IFERROR(VLOOKUP(F2338,compounds!$A:$B,2,FALSE),"")</f>
        <v/>
      </c>
      <c r="V2338" t="str">
        <f>VLOOKUP(B2338,'volatile collection data'!$O:$P,2,FALSE)</f>
        <v>24.apr.22 3</v>
      </c>
    </row>
    <row r="2339" spans="1:22" x14ac:dyDescent="0.2">
      <c r="A2339" t="s">
        <v>367</v>
      </c>
      <c r="B2339" s="1" t="str">
        <f t="shared" si="218"/>
        <v>3A</v>
      </c>
      <c r="C2339">
        <v>19.774000000000001</v>
      </c>
      <c r="D2339">
        <f t="shared" si="216"/>
        <v>19.77</v>
      </c>
      <c r="E2339">
        <f>VLOOKUP(D2339,'Peak Combiner'!$A$5:$D$4980,4,FALSE)</f>
        <v>19.760000000000002</v>
      </c>
      <c r="F2339">
        <f>IFERROR(VLOOKUP(D2339,rt_comb!$A:$B,2,FALSE),D2339)</f>
        <v>19.77</v>
      </c>
      <c r="G2339">
        <v>9280626</v>
      </c>
      <c r="H2339">
        <f>SUMIFS($G:$G,$E:$E,18.51,'RAW2'!$A:$A,'RAW2'!A2339)</f>
        <v>70978850</v>
      </c>
      <c r="I2339" s="1" t="str">
        <f>VLOOKUP(A2339,'volatile collection data'!$G$6:$H$69,2,FALSE)</f>
        <v>A</v>
      </c>
      <c r="J2339" s="1">
        <f>VLOOKUP(A2339,'volatile collection data'!$G$6:$I$69,3,FALSE)</f>
        <v>3</v>
      </c>
      <c r="K2339" s="1" t="str">
        <f>VLOOKUP(A2339,'volatile collection data'!$G$6:$N$69,8,FALSE)</f>
        <v>3B</v>
      </c>
      <c r="L2339" s="1">
        <f>VLOOKUP(A2339,'volatile collection data'!$G$6:$J$69,4,FALSE)</f>
        <v>3.09</v>
      </c>
      <c r="M2339" s="1">
        <f>VLOOKUP($A2339,'volatile collection data'!$G$6:$M$69,6,FALSE)</f>
        <v>10</v>
      </c>
      <c r="N2339" s="1">
        <f>VLOOKUP($A2339,'volatile collection data'!$G$6:$M$69,7,FALSE)</f>
        <v>3.09</v>
      </c>
      <c r="O2339" s="1">
        <f>VLOOKUP(A2339,'volatile collection data'!$G$6:$K$69,5,FALSE)</f>
        <v>0</v>
      </c>
      <c r="P2339" s="1" t="str">
        <f t="shared" si="219"/>
        <v>3A</v>
      </c>
      <c r="Q2339">
        <f t="shared" si="217"/>
        <v>0.21157280196505412</v>
      </c>
      <c r="R2339" t="str">
        <f t="shared" si="220"/>
        <v>3B_0-A&amp;3.09%3.09@10</v>
      </c>
      <c r="S2339" t="str">
        <f t="shared" si="221"/>
        <v>3A-3B-VCS-Loc-22</v>
      </c>
      <c r="T2339" t="str">
        <f>IFERROR(IF(VLOOKUP(S2339,Bad!$A:$A,1,FALSE)='RAW2'!S2339,"yes","no"),"no")</f>
        <v>no</v>
      </c>
      <c r="U2339" t="str">
        <f>IFERROR(VLOOKUP(F2339,compounds!$A:$B,2,FALSE),"")</f>
        <v/>
      </c>
      <c r="V2339" t="str">
        <f>VLOOKUP(B2339,'volatile collection data'!$O:$P,2,FALSE)</f>
        <v>24.apr.22 3</v>
      </c>
    </row>
    <row r="2340" spans="1:22" x14ac:dyDescent="0.2">
      <c r="A2340" t="s">
        <v>367</v>
      </c>
      <c r="B2340" s="1" t="str">
        <f t="shared" si="218"/>
        <v>3A</v>
      </c>
      <c r="C2340">
        <v>19.927</v>
      </c>
      <c r="D2340">
        <f t="shared" si="216"/>
        <v>19.93</v>
      </c>
      <c r="E2340">
        <f>VLOOKUP(D2340,'Peak Combiner'!$A$5:$D$4980,4,FALSE)</f>
        <v>19.93</v>
      </c>
      <c r="F2340">
        <f>IFERROR(VLOOKUP(D2340,rt_comb!$A:$B,2,FALSE),D2340)</f>
        <v>19.93</v>
      </c>
      <c r="G2340">
        <v>5896776</v>
      </c>
      <c r="H2340">
        <f>SUMIFS($G:$G,$E:$E,18.51,'RAW2'!$A:$A,'RAW2'!A2340)</f>
        <v>70978850</v>
      </c>
      <c r="I2340" s="1" t="str">
        <f>VLOOKUP(A2340,'volatile collection data'!$G$6:$H$69,2,FALSE)</f>
        <v>A</v>
      </c>
      <c r="J2340" s="1">
        <f>VLOOKUP(A2340,'volatile collection data'!$G$6:$I$69,3,FALSE)</f>
        <v>3</v>
      </c>
      <c r="K2340" s="1" t="str">
        <f>VLOOKUP(A2340,'volatile collection data'!$G$6:$N$69,8,FALSE)</f>
        <v>3B</v>
      </c>
      <c r="L2340" s="1">
        <f>VLOOKUP(A2340,'volatile collection data'!$G$6:$J$69,4,FALSE)</f>
        <v>3.09</v>
      </c>
      <c r="M2340" s="1">
        <f>VLOOKUP($A2340,'volatile collection data'!$G$6:$M$69,6,FALSE)</f>
        <v>10</v>
      </c>
      <c r="N2340" s="1">
        <f>VLOOKUP($A2340,'volatile collection data'!$G$6:$M$69,7,FALSE)</f>
        <v>3.09</v>
      </c>
      <c r="O2340" s="1">
        <f>VLOOKUP(A2340,'volatile collection data'!$G$6:$K$69,5,FALSE)</f>
        <v>0</v>
      </c>
      <c r="P2340" s="1" t="str">
        <f t="shared" si="219"/>
        <v>3A</v>
      </c>
      <c r="Q2340">
        <f t="shared" si="217"/>
        <v>0.13443030899858308</v>
      </c>
      <c r="R2340" t="str">
        <f t="shared" si="220"/>
        <v>3B_0-A&amp;3.09%3.09@10</v>
      </c>
      <c r="S2340" t="str">
        <f t="shared" si="221"/>
        <v>3A-3B-VCS-Loc-22</v>
      </c>
      <c r="T2340" t="str">
        <f>IFERROR(IF(VLOOKUP(S2340,Bad!$A:$A,1,FALSE)='RAW2'!S2340,"yes","no"),"no")</f>
        <v>no</v>
      </c>
      <c r="U2340" t="str">
        <f>IFERROR(VLOOKUP(F2340,compounds!$A:$B,2,FALSE),"")</f>
        <v/>
      </c>
      <c r="V2340" t="str">
        <f>VLOOKUP(B2340,'volatile collection data'!$O:$P,2,FALSE)</f>
        <v>24.apr.22 3</v>
      </c>
    </row>
    <row r="2341" spans="1:22" x14ac:dyDescent="0.2">
      <c r="A2341" t="s">
        <v>367</v>
      </c>
      <c r="B2341" s="1" t="str">
        <f t="shared" si="218"/>
        <v>3A</v>
      </c>
      <c r="C2341">
        <v>20.050999999999998</v>
      </c>
      <c r="D2341">
        <f t="shared" si="216"/>
        <v>20.05</v>
      </c>
      <c r="E2341">
        <f>VLOOKUP(D2341,'Peak Combiner'!$A$5:$D$4980,4,FALSE)</f>
        <v>20.05</v>
      </c>
      <c r="F2341">
        <f>IFERROR(VLOOKUP(D2341,rt_comb!$A:$B,2,FALSE),D2341)</f>
        <v>20.05</v>
      </c>
      <c r="G2341">
        <v>2961556</v>
      </c>
      <c r="H2341">
        <f>SUMIFS($G:$G,$E:$E,18.51,'RAW2'!$A:$A,'RAW2'!A2341)</f>
        <v>70978850</v>
      </c>
      <c r="I2341" s="1" t="str">
        <f>VLOOKUP(A2341,'volatile collection data'!$G$6:$H$69,2,FALSE)</f>
        <v>A</v>
      </c>
      <c r="J2341" s="1">
        <f>VLOOKUP(A2341,'volatile collection data'!$G$6:$I$69,3,FALSE)</f>
        <v>3</v>
      </c>
      <c r="K2341" s="1" t="str">
        <f>VLOOKUP(A2341,'volatile collection data'!$G$6:$N$69,8,FALSE)</f>
        <v>3B</v>
      </c>
      <c r="L2341" s="1">
        <f>VLOOKUP(A2341,'volatile collection data'!$G$6:$J$69,4,FALSE)</f>
        <v>3.09</v>
      </c>
      <c r="M2341" s="1">
        <f>VLOOKUP($A2341,'volatile collection data'!$G$6:$M$69,6,FALSE)</f>
        <v>10</v>
      </c>
      <c r="N2341" s="1">
        <f>VLOOKUP($A2341,'volatile collection data'!$G$6:$M$69,7,FALSE)</f>
        <v>3.09</v>
      </c>
      <c r="O2341" s="1">
        <f>VLOOKUP(A2341,'volatile collection data'!$G$6:$K$69,5,FALSE)</f>
        <v>0</v>
      </c>
      <c r="P2341" s="1" t="str">
        <f t="shared" si="219"/>
        <v>3A</v>
      </c>
      <c r="Q2341">
        <f t="shared" si="217"/>
        <v>6.751534875949293E-2</v>
      </c>
      <c r="R2341" t="str">
        <f t="shared" si="220"/>
        <v>3B_0-A&amp;3.09%3.09@10</v>
      </c>
      <c r="S2341" t="str">
        <f t="shared" si="221"/>
        <v>3A-3B-VCS-Loc-22</v>
      </c>
      <c r="T2341" t="str">
        <f>IFERROR(IF(VLOOKUP(S2341,Bad!$A:$A,1,FALSE)='RAW2'!S2341,"yes","no"),"no")</f>
        <v>no</v>
      </c>
      <c r="U2341" t="str">
        <f>IFERROR(VLOOKUP(F2341,compounds!$A:$B,2,FALSE),"")</f>
        <v>tridecane</v>
      </c>
      <c r="V2341" t="str">
        <f>VLOOKUP(B2341,'volatile collection data'!$O:$P,2,FALSE)</f>
        <v>24.apr.22 3</v>
      </c>
    </row>
    <row r="2342" spans="1:22" x14ac:dyDescent="0.2">
      <c r="A2342" t="s">
        <v>367</v>
      </c>
      <c r="B2342" s="1" t="str">
        <f t="shared" si="218"/>
        <v>3A</v>
      </c>
      <c r="C2342">
        <v>20.109000000000002</v>
      </c>
      <c r="D2342">
        <f t="shared" si="216"/>
        <v>20.11</v>
      </c>
      <c r="E2342">
        <f>VLOOKUP(D2342,'Peak Combiner'!$A$5:$D$4980,4,FALSE)</f>
        <v>20.11</v>
      </c>
      <c r="F2342">
        <f>IFERROR(VLOOKUP(D2342,rt_comb!$A:$B,2,FALSE),D2342)</f>
        <v>20.11</v>
      </c>
      <c r="G2342">
        <v>19488316</v>
      </c>
      <c r="H2342">
        <f>SUMIFS($G:$G,$E:$E,18.51,'RAW2'!$A:$A,'RAW2'!A2342)</f>
        <v>70978850</v>
      </c>
      <c r="I2342" s="1" t="str">
        <f>VLOOKUP(A2342,'volatile collection data'!$G$6:$H$69,2,FALSE)</f>
        <v>A</v>
      </c>
      <c r="J2342" s="1">
        <f>VLOOKUP(A2342,'volatile collection data'!$G$6:$I$69,3,FALSE)</f>
        <v>3</v>
      </c>
      <c r="K2342" s="1" t="str">
        <f>VLOOKUP(A2342,'volatile collection data'!$G$6:$N$69,8,FALSE)</f>
        <v>3B</v>
      </c>
      <c r="L2342" s="1">
        <f>VLOOKUP(A2342,'volatile collection data'!$G$6:$J$69,4,FALSE)</f>
        <v>3.09</v>
      </c>
      <c r="M2342" s="1">
        <f>VLOOKUP($A2342,'volatile collection data'!$G$6:$M$69,6,FALSE)</f>
        <v>10</v>
      </c>
      <c r="N2342" s="1">
        <f>VLOOKUP($A2342,'volatile collection data'!$G$6:$M$69,7,FALSE)</f>
        <v>3.09</v>
      </c>
      <c r="O2342" s="1">
        <f>VLOOKUP(A2342,'volatile collection data'!$G$6:$K$69,5,FALSE)</f>
        <v>0</v>
      </c>
      <c r="P2342" s="1" t="str">
        <f t="shared" si="219"/>
        <v>3A</v>
      </c>
      <c r="Q2342">
        <f t="shared" si="217"/>
        <v>0.44428011878728824</v>
      </c>
      <c r="R2342" t="str">
        <f t="shared" si="220"/>
        <v>3B_0-A&amp;3.09%3.09@10</v>
      </c>
      <c r="S2342" t="str">
        <f t="shared" si="221"/>
        <v>3A-3B-VCS-Loc-22</v>
      </c>
      <c r="T2342" t="str">
        <f>IFERROR(IF(VLOOKUP(S2342,Bad!$A:$A,1,FALSE)='RAW2'!S2342,"yes","no"),"no")</f>
        <v>no</v>
      </c>
      <c r="U2342" t="str">
        <f>IFERROR(VLOOKUP(F2342,compounds!$A:$B,2,FALSE),"")</f>
        <v/>
      </c>
      <c r="V2342" t="str">
        <f>VLOOKUP(B2342,'volatile collection data'!$O:$P,2,FALSE)</f>
        <v>24.apr.22 3</v>
      </c>
    </row>
    <row r="2343" spans="1:22" x14ac:dyDescent="0.2">
      <c r="A2343" t="s">
        <v>367</v>
      </c>
      <c r="B2343" s="1" t="str">
        <f t="shared" si="218"/>
        <v>3A</v>
      </c>
      <c r="C2343">
        <v>20.308</v>
      </c>
      <c r="D2343">
        <f t="shared" si="216"/>
        <v>20.309999999999999</v>
      </c>
      <c r="E2343">
        <f>VLOOKUP(D2343,'Peak Combiner'!$A$5:$D$4980,4,FALSE)</f>
        <v>20.309999999999999</v>
      </c>
      <c r="F2343">
        <f>IFERROR(VLOOKUP(D2343,rt_comb!$A:$B,2,FALSE),D2343)</f>
        <v>20.309999999999999</v>
      </c>
      <c r="G2343">
        <v>44180310</v>
      </c>
      <c r="H2343">
        <f>SUMIFS($G:$G,$E:$E,18.51,'RAW2'!$A:$A,'RAW2'!A2343)</f>
        <v>70978850</v>
      </c>
      <c r="I2343" s="1" t="str">
        <f>VLOOKUP(A2343,'volatile collection data'!$G$6:$H$69,2,FALSE)</f>
        <v>A</v>
      </c>
      <c r="J2343" s="1">
        <f>VLOOKUP(A2343,'volatile collection data'!$G$6:$I$69,3,FALSE)</f>
        <v>3</v>
      </c>
      <c r="K2343" s="1" t="str">
        <f>VLOOKUP(A2343,'volatile collection data'!$G$6:$N$69,8,FALSE)</f>
        <v>3B</v>
      </c>
      <c r="L2343" s="1">
        <f>VLOOKUP(A2343,'volatile collection data'!$G$6:$J$69,4,FALSE)</f>
        <v>3.09</v>
      </c>
      <c r="M2343" s="1">
        <f>VLOOKUP($A2343,'volatile collection data'!$G$6:$M$69,6,FALSE)</f>
        <v>10</v>
      </c>
      <c r="N2343" s="1">
        <f>VLOOKUP($A2343,'volatile collection data'!$G$6:$M$69,7,FALSE)</f>
        <v>3.09</v>
      </c>
      <c r="O2343" s="1">
        <f>VLOOKUP(A2343,'volatile collection data'!$G$6:$K$69,5,FALSE)</f>
        <v>0</v>
      </c>
      <c r="P2343" s="1" t="str">
        <f t="shared" si="219"/>
        <v>3A</v>
      </c>
      <c r="Q2343">
        <f t="shared" si="217"/>
        <v>1.0071898143923375</v>
      </c>
      <c r="R2343" t="str">
        <f t="shared" si="220"/>
        <v>3B_0-A&amp;3.09%3.09@10</v>
      </c>
      <c r="S2343" t="str">
        <f t="shared" si="221"/>
        <v>3A-3B-VCS-Loc-22</v>
      </c>
      <c r="T2343" t="str">
        <f>IFERROR(IF(VLOOKUP(S2343,Bad!$A:$A,1,FALSE)='RAW2'!S2343,"yes","no"),"no")</f>
        <v>no</v>
      </c>
      <c r="U2343" t="str">
        <f>IFERROR(VLOOKUP(F2343,compounds!$A:$B,2,FALSE),"")</f>
        <v/>
      </c>
      <c r="V2343" t="str">
        <f>VLOOKUP(B2343,'volatile collection data'!$O:$P,2,FALSE)</f>
        <v>24.apr.22 3</v>
      </c>
    </row>
    <row r="2344" spans="1:22" x14ac:dyDescent="0.2">
      <c r="A2344" t="s">
        <v>367</v>
      </c>
      <c r="B2344" s="1" t="str">
        <f t="shared" si="218"/>
        <v>3A</v>
      </c>
      <c r="C2344">
        <v>20.466999999999999</v>
      </c>
      <c r="D2344">
        <f t="shared" si="216"/>
        <v>20.47</v>
      </c>
      <c r="E2344">
        <f>VLOOKUP(D2344,'Peak Combiner'!$A$5:$D$4980,4,FALSE)</f>
        <v>20.47</v>
      </c>
      <c r="F2344">
        <f>IFERROR(VLOOKUP(D2344,rt_comb!$A:$B,2,FALSE),D2344)</f>
        <v>20.47</v>
      </c>
      <c r="G2344">
        <v>5781619</v>
      </c>
      <c r="H2344">
        <f>SUMIFS($G:$G,$E:$E,18.51,'RAW2'!$A:$A,'RAW2'!A2344)</f>
        <v>70978850</v>
      </c>
      <c r="I2344" s="1" t="str">
        <f>VLOOKUP(A2344,'volatile collection data'!$G$6:$H$69,2,FALSE)</f>
        <v>A</v>
      </c>
      <c r="J2344" s="1">
        <f>VLOOKUP(A2344,'volatile collection data'!$G$6:$I$69,3,FALSE)</f>
        <v>3</v>
      </c>
      <c r="K2344" s="1" t="str">
        <f>VLOOKUP(A2344,'volatile collection data'!$G$6:$N$69,8,FALSE)</f>
        <v>3B</v>
      </c>
      <c r="L2344" s="1">
        <f>VLOOKUP(A2344,'volatile collection data'!$G$6:$J$69,4,FALSE)</f>
        <v>3.09</v>
      </c>
      <c r="M2344" s="1">
        <f>VLOOKUP($A2344,'volatile collection data'!$G$6:$M$69,6,FALSE)</f>
        <v>10</v>
      </c>
      <c r="N2344" s="1">
        <f>VLOOKUP($A2344,'volatile collection data'!$G$6:$M$69,7,FALSE)</f>
        <v>3.09</v>
      </c>
      <c r="O2344" s="1">
        <f>VLOOKUP(A2344,'volatile collection data'!$G$6:$K$69,5,FALSE)</f>
        <v>0</v>
      </c>
      <c r="P2344" s="1" t="str">
        <f t="shared" si="219"/>
        <v>3A</v>
      </c>
      <c r="Q2344">
        <f t="shared" si="217"/>
        <v>0.1318050454489163</v>
      </c>
      <c r="R2344" t="str">
        <f t="shared" si="220"/>
        <v>3B_0-A&amp;3.09%3.09@10</v>
      </c>
      <c r="S2344" t="str">
        <f t="shared" si="221"/>
        <v>3A-3B-VCS-Loc-22</v>
      </c>
      <c r="T2344" t="str">
        <f>IFERROR(IF(VLOOKUP(S2344,Bad!$A:$A,1,FALSE)='RAW2'!S2344,"yes","no"),"no")</f>
        <v>no</v>
      </c>
      <c r="U2344" t="str">
        <f>IFERROR(VLOOKUP(F2344,compounds!$A:$B,2,FALSE),"")</f>
        <v/>
      </c>
      <c r="V2344" t="str">
        <f>VLOOKUP(B2344,'volatile collection data'!$O:$P,2,FALSE)</f>
        <v>24.apr.22 3</v>
      </c>
    </row>
    <row r="2345" spans="1:22" x14ac:dyDescent="0.2">
      <c r="A2345" t="s">
        <v>367</v>
      </c>
      <c r="B2345" s="1" t="str">
        <f t="shared" si="218"/>
        <v>3A</v>
      </c>
      <c r="C2345">
        <v>20.635999999999999</v>
      </c>
      <c r="D2345">
        <f t="shared" si="216"/>
        <v>20.64</v>
      </c>
      <c r="E2345">
        <f>VLOOKUP(D2345,'Peak Combiner'!$A$5:$D$4980,4,FALSE)</f>
        <v>20.64</v>
      </c>
      <c r="F2345">
        <f>IFERROR(VLOOKUP(D2345,rt_comb!$A:$B,2,FALSE),D2345)</f>
        <v>20.64</v>
      </c>
      <c r="G2345">
        <v>14560923</v>
      </c>
      <c r="H2345">
        <f>SUMIFS($G:$G,$E:$E,18.51,'RAW2'!$A:$A,'RAW2'!A2345)</f>
        <v>70978850</v>
      </c>
      <c r="I2345" s="1" t="str">
        <f>VLOOKUP(A2345,'volatile collection data'!$G$6:$H$69,2,FALSE)</f>
        <v>A</v>
      </c>
      <c r="J2345" s="1">
        <f>VLOOKUP(A2345,'volatile collection data'!$G$6:$I$69,3,FALSE)</f>
        <v>3</v>
      </c>
      <c r="K2345" s="1" t="str">
        <f>VLOOKUP(A2345,'volatile collection data'!$G$6:$N$69,8,FALSE)</f>
        <v>3B</v>
      </c>
      <c r="L2345" s="1">
        <f>VLOOKUP(A2345,'volatile collection data'!$G$6:$J$69,4,FALSE)</f>
        <v>3.09</v>
      </c>
      <c r="M2345" s="1">
        <f>VLOOKUP($A2345,'volatile collection data'!$G$6:$M$69,6,FALSE)</f>
        <v>10</v>
      </c>
      <c r="N2345" s="1">
        <f>VLOOKUP($A2345,'volatile collection data'!$G$6:$M$69,7,FALSE)</f>
        <v>3.09</v>
      </c>
      <c r="O2345" s="1">
        <f>VLOOKUP(A2345,'volatile collection data'!$G$6:$K$69,5,FALSE)</f>
        <v>0</v>
      </c>
      <c r="P2345" s="1" t="str">
        <f t="shared" si="219"/>
        <v>3A</v>
      </c>
      <c r="Q2345">
        <f t="shared" si="217"/>
        <v>0.33194908170067422</v>
      </c>
      <c r="R2345" t="str">
        <f t="shared" si="220"/>
        <v>3B_0-A&amp;3.09%3.09@10</v>
      </c>
      <c r="S2345" t="str">
        <f t="shared" si="221"/>
        <v>3A-3B-VCS-Loc-22</v>
      </c>
      <c r="T2345" t="str">
        <f>IFERROR(IF(VLOOKUP(S2345,Bad!$A:$A,1,FALSE)='RAW2'!S2345,"yes","no"),"no")</f>
        <v>no</v>
      </c>
      <c r="U2345" t="str">
        <f>IFERROR(VLOOKUP(F2345,compounds!$A:$B,2,FALSE),"")</f>
        <v/>
      </c>
      <c r="V2345" t="str">
        <f>VLOOKUP(B2345,'volatile collection data'!$O:$P,2,FALSE)</f>
        <v>24.apr.22 3</v>
      </c>
    </row>
    <row r="2346" spans="1:22" x14ac:dyDescent="0.2">
      <c r="A2346" t="s">
        <v>367</v>
      </c>
      <c r="B2346" s="1" t="str">
        <f t="shared" si="218"/>
        <v>3A</v>
      </c>
      <c r="C2346">
        <v>20.713000000000001</v>
      </c>
      <c r="D2346">
        <f t="shared" si="216"/>
        <v>20.71</v>
      </c>
      <c r="E2346">
        <f>VLOOKUP(D2346,'Peak Combiner'!$A$5:$D$4980,4,FALSE)</f>
        <v>20.71</v>
      </c>
      <c r="F2346">
        <f>IFERROR(VLOOKUP(D2346,rt_comb!$A:$B,2,FALSE),D2346)</f>
        <v>20.71</v>
      </c>
      <c r="G2346">
        <v>15242165</v>
      </c>
      <c r="H2346">
        <f>SUMIFS($G:$G,$E:$E,18.51,'RAW2'!$A:$A,'RAW2'!A2346)</f>
        <v>70978850</v>
      </c>
      <c r="I2346" s="1" t="str">
        <f>VLOOKUP(A2346,'volatile collection data'!$G$6:$H$69,2,FALSE)</f>
        <v>A</v>
      </c>
      <c r="J2346" s="1">
        <f>VLOOKUP(A2346,'volatile collection data'!$G$6:$I$69,3,FALSE)</f>
        <v>3</v>
      </c>
      <c r="K2346" s="1" t="str">
        <f>VLOOKUP(A2346,'volatile collection data'!$G$6:$N$69,8,FALSE)</f>
        <v>3B</v>
      </c>
      <c r="L2346" s="1">
        <f>VLOOKUP(A2346,'volatile collection data'!$G$6:$J$69,4,FALSE)</f>
        <v>3.09</v>
      </c>
      <c r="M2346" s="1">
        <f>VLOOKUP($A2346,'volatile collection data'!$G$6:$M$69,6,FALSE)</f>
        <v>10</v>
      </c>
      <c r="N2346" s="1">
        <f>VLOOKUP($A2346,'volatile collection data'!$G$6:$M$69,7,FALSE)</f>
        <v>3.09</v>
      </c>
      <c r="O2346" s="1">
        <f>VLOOKUP(A2346,'volatile collection data'!$G$6:$K$69,5,FALSE)</f>
        <v>0</v>
      </c>
      <c r="P2346" s="1" t="str">
        <f t="shared" si="219"/>
        <v>3A</v>
      </c>
      <c r="Q2346">
        <f t="shared" si="217"/>
        <v>0.34747952962048884</v>
      </c>
      <c r="R2346" t="str">
        <f t="shared" si="220"/>
        <v>3B_0-A&amp;3.09%3.09@10</v>
      </c>
      <c r="S2346" t="str">
        <f t="shared" si="221"/>
        <v>3A-3B-VCS-Loc-22</v>
      </c>
      <c r="T2346" t="str">
        <f>IFERROR(IF(VLOOKUP(S2346,Bad!$A:$A,1,FALSE)='RAW2'!S2346,"yes","no"),"no")</f>
        <v>no</v>
      </c>
      <c r="U2346" t="str">
        <f>IFERROR(VLOOKUP(F2346,compounds!$A:$B,2,FALSE),"")</f>
        <v/>
      </c>
      <c r="V2346" t="str">
        <f>VLOOKUP(B2346,'volatile collection data'!$O:$P,2,FALSE)</f>
        <v>24.apr.22 3</v>
      </c>
    </row>
    <row r="2347" spans="1:22" x14ac:dyDescent="0.2">
      <c r="A2347" t="s">
        <v>367</v>
      </c>
      <c r="B2347" s="1" t="str">
        <f t="shared" si="218"/>
        <v>3A</v>
      </c>
      <c r="C2347">
        <v>20.843</v>
      </c>
      <c r="D2347">
        <f t="shared" si="216"/>
        <v>20.84</v>
      </c>
      <c r="E2347">
        <f>VLOOKUP(D2347,'Peak Combiner'!$A$5:$D$4980,4,FALSE)</f>
        <v>20.84</v>
      </c>
      <c r="F2347">
        <f>IFERROR(VLOOKUP(D2347,rt_comb!$A:$B,2,FALSE),D2347)</f>
        <v>20.85</v>
      </c>
      <c r="G2347">
        <v>16067230</v>
      </c>
      <c r="H2347">
        <f>SUMIFS($G:$G,$E:$E,18.51,'RAW2'!$A:$A,'RAW2'!A2347)</f>
        <v>70978850</v>
      </c>
      <c r="I2347" s="1" t="str">
        <f>VLOOKUP(A2347,'volatile collection data'!$G$6:$H$69,2,FALSE)</f>
        <v>A</v>
      </c>
      <c r="J2347" s="1">
        <f>VLOOKUP(A2347,'volatile collection data'!$G$6:$I$69,3,FALSE)</f>
        <v>3</v>
      </c>
      <c r="K2347" s="1" t="str">
        <f>VLOOKUP(A2347,'volatile collection data'!$G$6:$N$69,8,FALSE)</f>
        <v>3B</v>
      </c>
      <c r="L2347" s="1">
        <f>VLOOKUP(A2347,'volatile collection data'!$G$6:$J$69,4,FALSE)</f>
        <v>3.09</v>
      </c>
      <c r="M2347" s="1">
        <f>VLOOKUP($A2347,'volatile collection data'!$G$6:$M$69,6,FALSE)</f>
        <v>10</v>
      </c>
      <c r="N2347" s="1">
        <f>VLOOKUP($A2347,'volatile collection data'!$G$6:$M$69,7,FALSE)</f>
        <v>3.09</v>
      </c>
      <c r="O2347" s="1">
        <f>VLOOKUP(A2347,'volatile collection data'!$G$6:$K$69,5,FALSE)</f>
        <v>0</v>
      </c>
      <c r="P2347" s="1" t="str">
        <f t="shared" si="219"/>
        <v>3A</v>
      </c>
      <c r="Q2347">
        <f t="shared" si="217"/>
        <v>0.36628874721564864</v>
      </c>
      <c r="R2347" t="str">
        <f t="shared" si="220"/>
        <v>3B_0-A&amp;3.09%3.09@10</v>
      </c>
      <c r="S2347" t="str">
        <f t="shared" si="221"/>
        <v>3A-3B-VCS-Loc-22</v>
      </c>
      <c r="T2347" t="str">
        <f>IFERROR(IF(VLOOKUP(S2347,Bad!$A:$A,1,FALSE)='RAW2'!S2347,"yes","no"),"no")</f>
        <v>no</v>
      </c>
      <c r="U2347" t="str">
        <f>IFERROR(VLOOKUP(F2347,compounds!$A:$B,2,FALSE),"")</f>
        <v>nanodecane</v>
      </c>
      <c r="V2347" t="str">
        <f>VLOOKUP(B2347,'volatile collection data'!$O:$P,2,FALSE)</f>
        <v>24.apr.22 3</v>
      </c>
    </row>
    <row r="2348" spans="1:22" x14ac:dyDescent="0.2">
      <c r="A2348" t="s">
        <v>367</v>
      </c>
      <c r="B2348" s="1" t="str">
        <f t="shared" si="218"/>
        <v>3A</v>
      </c>
      <c r="C2348">
        <v>20.978000000000002</v>
      </c>
      <c r="D2348">
        <f t="shared" si="216"/>
        <v>20.98</v>
      </c>
      <c r="E2348">
        <f>VLOOKUP(D2348,'Peak Combiner'!$A$5:$D$4980,4,FALSE)</f>
        <v>20.98</v>
      </c>
      <c r="F2348">
        <f>IFERROR(VLOOKUP(D2348,rt_comb!$A:$B,2,FALSE),D2348)</f>
        <v>20.98</v>
      </c>
      <c r="G2348">
        <v>6268960</v>
      </c>
      <c r="H2348">
        <f>SUMIFS($G:$G,$E:$E,18.51,'RAW2'!$A:$A,'RAW2'!A2348)</f>
        <v>70978850</v>
      </c>
      <c r="I2348" s="1" t="str">
        <f>VLOOKUP(A2348,'volatile collection data'!$G$6:$H$69,2,FALSE)</f>
        <v>A</v>
      </c>
      <c r="J2348" s="1">
        <f>VLOOKUP(A2348,'volatile collection data'!$G$6:$I$69,3,FALSE)</f>
        <v>3</v>
      </c>
      <c r="K2348" s="1" t="str">
        <f>VLOOKUP(A2348,'volatile collection data'!$G$6:$N$69,8,FALSE)</f>
        <v>3B</v>
      </c>
      <c r="L2348" s="1">
        <f>VLOOKUP(A2348,'volatile collection data'!$G$6:$J$69,4,FALSE)</f>
        <v>3.09</v>
      </c>
      <c r="M2348" s="1">
        <f>VLOOKUP($A2348,'volatile collection data'!$G$6:$M$69,6,FALSE)</f>
        <v>10</v>
      </c>
      <c r="N2348" s="1">
        <f>VLOOKUP($A2348,'volatile collection data'!$G$6:$M$69,7,FALSE)</f>
        <v>3.09</v>
      </c>
      <c r="O2348" s="1">
        <f>VLOOKUP(A2348,'volatile collection data'!$G$6:$K$69,5,FALSE)</f>
        <v>0</v>
      </c>
      <c r="P2348" s="1" t="str">
        <f t="shared" si="219"/>
        <v>3A</v>
      </c>
      <c r="Q2348">
        <f t="shared" si="217"/>
        <v>0.14291508273330331</v>
      </c>
      <c r="R2348" t="str">
        <f t="shared" si="220"/>
        <v>3B_0-A&amp;3.09%3.09@10</v>
      </c>
      <c r="S2348" t="str">
        <f t="shared" si="221"/>
        <v>3A-3B-VCS-Loc-22</v>
      </c>
      <c r="T2348" t="str">
        <f>IFERROR(IF(VLOOKUP(S2348,Bad!$A:$A,1,FALSE)='RAW2'!S2348,"yes","no"),"no")</f>
        <v>no</v>
      </c>
      <c r="U2348" t="str">
        <f>IFERROR(VLOOKUP(F2348,compounds!$A:$B,2,FALSE),"")</f>
        <v/>
      </c>
      <c r="V2348" t="str">
        <f>VLOOKUP(B2348,'volatile collection data'!$O:$P,2,FALSE)</f>
        <v>24.apr.22 3</v>
      </c>
    </row>
    <row r="2349" spans="1:22" x14ac:dyDescent="0.2">
      <c r="A2349" t="s">
        <v>367</v>
      </c>
      <c r="B2349" s="1" t="str">
        <f t="shared" si="218"/>
        <v>3A</v>
      </c>
      <c r="C2349">
        <v>21.076000000000001</v>
      </c>
      <c r="D2349">
        <f t="shared" si="216"/>
        <v>21.08</v>
      </c>
      <c r="E2349">
        <f>VLOOKUP(D2349,'Peak Combiner'!$A$5:$D$4980,4,FALSE)</f>
        <v>21.07</v>
      </c>
      <c r="F2349">
        <f>IFERROR(VLOOKUP(D2349,rt_comb!$A:$B,2,FALSE),D2349)</f>
        <v>21.08</v>
      </c>
      <c r="G2349">
        <v>17082675</v>
      </c>
      <c r="H2349">
        <f>SUMIFS($G:$G,$E:$E,18.51,'RAW2'!$A:$A,'RAW2'!A2349)</f>
        <v>70978850</v>
      </c>
      <c r="I2349" s="1" t="str">
        <f>VLOOKUP(A2349,'volatile collection data'!$G$6:$H$69,2,FALSE)</f>
        <v>A</v>
      </c>
      <c r="J2349" s="1">
        <f>VLOOKUP(A2349,'volatile collection data'!$G$6:$I$69,3,FALSE)</f>
        <v>3</v>
      </c>
      <c r="K2349" s="1" t="str">
        <f>VLOOKUP(A2349,'volatile collection data'!$G$6:$N$69,8,FALSE)</f>
        <v>3B</v>
      </c>
      <c r="L2349" s="1">
        <f>VLOOKUP(A2349,'volatile collection data'!$G$6:$J$69,4,FALSE)</f>
        <v>3.09</v>
      </c>
      <c r="M2349" s="1">
        <f>VLOOKUP($A2349,'volatile collection data'!$G$6:$M$69,6,FALSE)</f>
        <v>10</v>
      </c>
      <c r="N2349" s="1">
        <f>VLOOKUP($A2349,'volatile collection data'!$G$6:$M$69,7,FALSE)</f>
        <v>3.09</v>
      </c>
      <c r="O2349" s="1">
        <f>VLOOKUP(A2349,'volatile collection data'!$G$6:$K$69,5,FALSE)</f>
        <v>0</v>
      </c>
      <c r="P2349" s="1" t="str">
        <f t="shared" si="219"/>
        <v>3A</v>
      </c>
      <c r="Q2349">
        <f t="shared" si="217"/>
        <v>0.38943810630968007</v>
      </c>
      <c r="R2349" t="str">
        <f t="shared" si="220"/>
        <v>3B_0-A&amp;3.09%3.09@10</v>
      </c>
      <c r="S2349" t="str">
        <f t="shared" si="221"/>
        <v>3A-3B-VCS-Loc-22</v>
      </c>
      <c r="T2349" t="str">
        <f>IFERROR(IF(VLOOKUP(S2349,Bad!$A:$A,1,FALSE)='RAW2'!S2349,"yes","no"),"no")</f>
        <v>no</v>
      </c>
      <c r="U2349" t="str">
        <f>IFERROR(VLOOKUP(F2349,compounds!$A:$B,2,FALSE),"")</f>
        <v/>
      </c>
      <c r="V2349" t="str">
        <f>VLOOKUP(B2349,'volatile collection data'!$O:$P,2,FALSE)</f>
        <v>24.apr.22 3</v>
      </c>
    </row>
    <row r="2350" spans="1:22" x14ac:dyDescent="0.2">
      <c r="A2350" t="s">
        <v>367</v>
      </c>
      <c r="B2350" s="1" t="str">
        <f t="shared" si="218"/>
        <v>3A</v>
      </c>
      <c r="C2350">
        <v>21.323</v>
      </c>
      <c r="D2350">
        <f t="shared" si="216"/>
        <v>21.32</v>
      </c>
      <c r="E2350">
        <f>VLOOKUP(D2350,'Peak Combiner'!$A$5:$D$4980,4,FALSE)</f>
        <v>21.28</v>
      </c>
      <c r="F2350">
        <f>IFERROR(VLOOKUP(D2350,rt_comb!$A:$B,2,FALSE),D2350)</f>
        <v>21.32</v>
      </c>
      <c r="G2350">
        <v>12681561</v>
      </c>
      <c r="H2350">
        <f>SUMIFS($G:$G,$E:$E,18.51,'RAW2'!$A:$A,'RAW2'!A2350)</f>
        <v>70978850</v>
      </c>
      <c r="I2350" s="1" t="str">
        <f>VLOOKUP(A2350,'volatile collection data'!$G$6:$H$69,2,FALSE)</f>
        <v>A</v>
      </c>
      <c r="J2350" s="1">
        <f>VLOOKUP(A2350,'volatile collection data'!$G$6:$I$69,3,FALSE)</f>
        <v>3</v>
      </c>
      <c r="K2350" s="1" t="str">
        <f>VLOOKUP(A2350,'volatile collection data'!$G$6:$N$69,8,FALSE)</f>
        <v>3B</v>
      </c>
      <c r="L2350" s="1">
        <f>VLOOKUP(A2350,'volatile collection data'!$G$6:$J$69,4,FALSE)</f>
        <v>3.09</v>
      </c>
      <c r="M2350" s="1">
        <f>VLOOKUP($A2350,'volatile collection data'!$G$6:$M$69,6,FALSE)</f>
        <v>10</v>
      </c>
      <c r="N2350" s="1">
        <f>VLOOKUP($A2350,'volatile collection data'!$G$6:$M$69,7,FALSE)</f>
        <v>3.09</v>
      </c>
      <c r="O2350" s="1">
        <f>VLOOKUP(A2350,'volatile collection data'!$G$6:$K$69,5,FALSE)</f>
        <v>0</v>
      </c>
      <c r="P2350" s="1" t="str">
        <f t="shared" si="219"/>
        <v>3A</v>
      </c>
      <c r="Q2350">
        <f t="shared" si="217"/>
        <v>0.28910478604145384</v>
      </c>
      <c r="R2350" t="str">
        <f t="shared" si="220"/>
        <v>3B_0-A&amp;3.09%3.09@10</v>
      </c>
      <c r="S2350" t="str">
        <f t="shared" si="221"/>
        <v>3A-3B-VCS-Loc-22</v>
      </c>
      <c r="T2350" t="str">
        <f>IFERROR(IF(VLOOKUP(S2350,Bad!$A:$A,1,FALSE)='RAW2'!S2350,"yes","no"),"no")</f>
        <v>no</v>
      </c>
      <c r="U2350" t="str">
        <f>IFERROR(VLOOKUP(F2350,compounds!$A:$B,2,FALSE),"")</f>
        <v/>
      </c>
      <c r="V2350" t="str">
        <f>VLOOKUP(B2350,'volatile collection data'!$O:$P,2,FALSE)</f>
        <v>24.apr.22 3</v>
      </c>
    </row>
    <row r="2351" spans="1:22" x14ac:dyDescent="0.2">
      <c r="A2351" t="s">
        <v>367</v>
      </c>
      <c r="B2351" s="1" t="str">
        <f t="shared" si="218"/>
        <v>3A</v>
      </c>
      <c r="C2351">
        <v>21.497</v>
      </c>
      <c r="D2351">
        <f t="shared" si="216"/>
        <v>21.5</v>
      </c>
      <c r="E2351">
        <f>VLOOKUP(D2351,'Peak Combiner'!$A$5:$D$4980,4,FALSE)</f>
        <v>21.5</v>
      </c>
      <c r="F2351">
        <f>IFERROR(VLOOKUP(D2351,rt_comb!$A:$B,2,FALSE),D2351)</f>
        <v>21.5</v>
      </c>
      <c r="G2351">
        <v>4779634</v>
      </c>
      <c r="H2351">
        <f>SUMIFS($G:$G,$E:$E,18.51,'RAW2'!$A:$A,'RAW2'!A2351)</f>
        <v>70978850</v>
      </c>
      <c r="I2351" s="1" t="str">
        <f>VLOOKUP(A2351,'volatile collection data'!$G$6:$H$69,2,FALSE)</f>
        <v>A</v>
      </c>
      <c r="J2351" s="1">
        <f>VLOOKUP(A2351,'volatile collection data'!$G$6:$I$69,3,FALSE)</f>
        <v>3</v>
      </c>
      <c r="K2351" s="1" t="str">
        <f>VLOOKUP(A2351,'volatile collection data'!$G$6:$N$69,8,FALSE)</f>
        <v>3B</v>
      </c>
      <c r="L2351" s="1">
        <f>VLOOKUP(A2351,'volatile collection data'!$G$6:$J$69,4,FALSE)</f>
        <v>3.09</v>
      </c>
      <c r="M2351" s="1">
        <f>VLOOKUP($A2351,'volatile collection data'!$G$6:$M$69,6,FALSE)</f>
        <v>10</v>
      </c>
      <c r="N2351" s="1">
        <f>VLOOKUP($A2351,'volatile collection data'!$G$6:$M$69,7,FALSE)</f>
        <v>3.09</v>
      </c>
      <c r="O2351" s="1">
        <f>VLOOKUP(A2351,'volatile collection data'!$G$6:$K$69,5,FALSE)</f>
        <v>0</v>
      </c>
      <c r="P2351" s="1" t="str">
        <f t="shared" si="219"/>
        <v>3A</v>
      </c>
      <c r="Q2351">
        <f t="shared" si="217"/>
        <v>0.10896253741368733</v>
      </c>
      <c r="R2351" t="str">
        <f t="shared" si="220"/>
        <v>3B_0-A&amp;3.09%3.09@10</v>
      </c>
      <c r="S2351" t="str">
        <f t="shared" si="221"/>
        <v>3A-3B-VCS-Loc-22</v>
      </c>
      <c r="T2351" t="str">
        <f>IFERROR(IF(VLOOKUP(S2351,Bad!$A:$A,1,FALSE)='RAW2'!S2351,"yes","no"),"no")</f>
        <v>no</v>
      </c>
      <c r="U2351" t="str">
        <f>IFERROR(VLOOKUP(F2351,compounds!$A:$B,2,FALSE),"")</f>
        <v/>
      </c>
      <c r="V2351" t="str">
        <f>VLOOKUP(B2351,'volatile collection data'!$O:$P,2,FALSE)</f>
        <v>24.apr.22 3</v>
      </c>
    </row>
    <row r="2352" spans="1:22" x14ac:dyDescent="0.2">
      <c r="A2352" t="s">
        <v>367</v>
      </c>
      <c r="B2352" s="1" t="str">
        <f t="shared" si="218"/>
        <v>3A</v>
      </c>
      <c r="C2352">
        <v>21.617000000000001</v>
      </c>
      <c r="D2352">
        <f t="shared" si="216"/>
        <v>21.62</v>
      </c>
      <c r="E2352">
        <f>VLOOKUP(D2352,'Peak Combiner'!$A$5:$D$4980,4,FALSE)</f>
        <v>21.62</v>
      </c>
      <c r="F2352">
        <f>IFERROR(VLOOKUP(D2352,rt_comb!$A:$B,2,FALSE),D2352)</f>
        <v>21.62</v>
      </c>
      <c r="G2352">
        <v>4402972</v>
      </c>
      <c r="H2352">
        <f>SUMIFS($G:$G,$E:$E,18.51,'RAW2'!$A:$A,'RAW2'!A2352)</f>
        <v>70978850</v>
      </c>
      <c r="I2352" s="1" t="str">
        <f>VLOOKUP(A2352,'volatile collection data'!$G$6:$H$69,2,FALSE)</f>
        <v>A</v>
      </c>
      <c r="J2352" s="1">
        <f>VLOOKUP(A2352,'volatile collection data'!$G$6:$I$69,3,FALSE)</f>
        <v>3</v>
      </c>
      <c r="K2352" s="1" t="str">
        <f>VLOOKUP(A2352,'volatile collection data'!$G$6:$N$69,8,FALSE)</f>
        <v>3B</v>
      </c>
      <c r="L2352" s="1">
        <f>VLOOKUP(A2352,'volatile collection data'!$G$6:$J$69,4,FALSE)</f>
        <v>3.09</v>
      </c>
      <c r="M2352" s="1">
        <f>VLOOKUP($A2352,'volatile collection data'!$G$6:$M$69,6,FALSE)</f>
        <v>10</v>
      </c>
      <c r="N2352" s="1">
        <f>VLOOKUP($A2352,'volatile collection data'!$G$6:$M$69,7,FALSE)</f>
        <v>3.09</v>
      </c>
      <c r="O2352" s="1">
        <f>VLOOKUP(A2352,'volatile collection data'!$G$6:$K$69,5,FALSE)</f>
        <v>0</v>
      </c>
      <c r="P2352" s="1" t="str">
        <f t="shared" si="219"/>
        <v>3A</v>
      </c>
      <c r="Q2352">
        <f t="shared" si="217"/>
        <v>0.1003756775689138</v>
      </c>
      <c r="R2352" t="str">
        <f t="shared" si="220"/>
        <v>3B_0-A&amp;3.09%3.09@10</v>
      </c>
      <c r="S2352" t="str">
        <f t="shared" si="221"/>
        <v>3A-3B-VCS-Loc-22</v>
      </c>
      <c r="T2352" t="str">
        <f>IFERROR(IF(VLOOKUP(S2352,Bad!$A:$A,1,FALSE)='RAW2'!S2352,"yes","no"),"no")</f>
        <v>no</v>
      </c>
      <c r="U2352" t="str">
        <f>IFERROR(VLOOKUP(F2352,compounds!$A:$B,2,FALSE),"")</f>
        <v/>
      </c>
      <c r="V2352" t="str">
        <f>VLOOKUP(B2352,'volatile collection data'!$O:$P,2,FALSE)</f>
        <v>24.apr.22 3</v>
      </c>
    </row>
    <row r="2353" spans="1:22" x14ac:dyDescent="0.2">
      <c r="A2353" t="s">
        <v>367</v>
      </c>
      <c r="B2353" s="1" t="str">
        <f t="shared" si="218"/>
        <v>3A</v>
      </c>
      <c r="C2353">
        <v>21.663</v>
      </c>
      <c r="D2353">
        <f t="shared" si="216"/>
        <v>21.66</v>
      </c>
      <c r="E2353">
        <f>VLOOKUP(D2353,'Peak Combiner'!$A$5:$D$4980,4,FALSE)</f>
        <v>21.66</v>
      </c>
      <c r="F2353">
        <f>IFERROR(VLOOKUP(D2353,rt_comb!$A:$B,2,FALSE),D2353)</f>
        <v>21.66</v>
      </c>
      <c r="G2353">
        <v>3881488</v>
      </c>
      <c r="H2353">
        <f>SUMIFS($G:$G,$E:$E,18.51,'RAW2'!$A:$A,'RAW2'!A2353)</f>
        <v>70978850</v>
      </c>
      <c r="I2353" s="1" t="str">
        <f>VLOOKUP(A2353,'volatile collection data'!$G$6:$H$69,2,FALSE)</f>
        <v>A</v>
      </c>
      <c r="J2353" s="1">
        <f>VLOOKUP(A2353,'volatile collection data'!$G$6:$I$69,3,FALSE)</f>
        <v>3</v>
      </c>
      <c r="K2353" s="1" t="str">
        <f>VLOOKUP(A2353,'volatile collection data'!$G$6:$N$69,8,FALSE)</f>
        <v>3B</v>
      </c>
      <c r="L2353" s="1">
        <f>VLOOKUP(A2353,'volatile collection data'!$G$6:$J$69,4,FALSE)</f>
        <v>3.09</v>
      </c>
      <c r="M2353" s="1">
        <f>VLOOKUP($A2353,'volatile collection data'!$G$6:$M$69,6,FALSE)</f>
        <v>10</v>
      </c>
      <c r="N2353" s="1">
        <f>VLOOKUP($A2353,'volatile collection data'!$G$6:$M$69,7,FALSE)</f>
        <v>3.09</v>
      </c>
      <c r="O2353" s="1">
        <f>VLOOKUP(A2353,'volatile collection data'!$G$6:$K$69,5,FALSE)</f>
        <v>0</v>
      </c>
      <c r="P2353" s="1" t="str">
        <f t="shared" si="219"/>
        <v>3A</v>
      </c>
      <c r="Q2353">
        <f t="shared" si="217"/>
        <v>8.8487273590567475E-2</v>
      </c>
      <c r="R2353" t="str">
        <f t="shared" si="220"/>
        <v>3B_0-A&amp;3.09%3.09@10</v>
      </c>
      <c r="S2353" t="str">
        <f t="shared" si="221"/>
        <v>3A-3B-VCS-Loc-22</v>
      </c>
      <c r="T2353" t="str">
        <f>IFERROR(IF(VLOOKUP(S2353,Bad!$A:$A,1,FALSE)='RAW2'!S2353,"yes","no"),"no")</f>
        <v>no</v>
      </c>
      <c r="U2353" t="str">
        <f>IFERROR(VLOOKUP(F2353,compounds!$A:$B,2,FALSE),"")</f>
        <v/>
      </c>
      <c r="V2353" t="str">
        <f>VLOOKUP(B2353,'volatile collection data'!$O:$P,2,FALSE)</f>
        <v>24.apr.22 3</v>
      </c>
    </row>
    <row r="2354" spans="1:22" x14ac:dyDescent="0.2">
      <c r="A2354" t="s">
        <v>367</v>
      </c>
      <c r="B2354" s="1" t="str">
        <f t="shared" si="218"/>
        <v>3A</v>
      </c>
      <c r="C2354">
        <v>21.782</v>
      </c>
      <c r="D2354">
        <f t="shared" si="216"/>
        <v>21.78</v>
      </c>
      <c r="E2354">
        <f>VLOOKUP(D2354,'Peak Combiner'!$A$5:$D$4980,4,FALSE)</f>
        <v>21.78</v>
      </c>
      <c r="F2354">
        <f>IFERROR(VLOOKUP(D2354,rt_comb!$A:$B,2,FALSE),D2354)</f>
        <v>21.78</v>
      </c>
      <c r="G2354">
        <v>12953698</v>
      </c>
      <c r="H2354">
        <f>SUMIFS($G:$G,$E:$E,18.51,'RAW2'!$A:$A,'RAW2'!A2354)</f>
        <v>70978850</v>
      </c>
      <c r="I2354" s="1" t="str">
        <f>VLOOKUP(A2354,'volatile collection data'!$G$6:$H$69,2,FALSE)</f>
        <v>A</v>
      </c>
      <c r="J2354" s="1">
        <f>VLOOKUP(A2354,'volatile collection data'!$G$6:$I$69,3,FALSE)</f>
        <v>3</v>
      </c>
      <c r="K2354" s="1" t="str">
        <f>VLOOKUP(A2354,'volatile collection data'!$G$6:$N$69,8,FALSE)</f>
        <v>3B</v>
      </c>
      <c r="L2354" s="1">
        <f>VLOOKUP(A2354,'volatile collection data'!$G$6:$J$69,4,FALSE)</f>
        <v>3.09</v>
      </c>
      <c r="M2354" s="1">
        <f>VLOOKUP($A2354,'volatile collection data'!$G$6:$M$69,6,FALSE)</f>
        <v>10</v>
      </c>
      <c r="N2354" s="1">
        <f>VLOOKUP($A2354,'volatile collection data'!$G$6:$M$69,7,FALSE)</f>
        <v>3.09</v>
      </c>
      <c r="O2354" s="1">
        <f>VLOOKUP(A2354,'volatile collection data'!$G$6:$K$69,5,FALSE)</f>
        <v>0</v>
      </c>
      <c r="P2354" s="1" t="str">
        <f t="shared" si="219"/>
        <v>3A</v>
      </c>
      <c r="Q2354">
        <f t="shared" si="217"/>
        <v>0.29530876275685691</v>
      </c>
      <c r="R2354" t="str">
        <f t="shared" si="220"/>
        <v>3B_0-A&amp;3.09%3.09@10</v>
      </c>
      <c r="S2354" t="str">
        <f t="shared" si="221"/>
        <v>3A-3B-VCS-Loc-22</v>
      </c>
      <c r="T2354" t="str">
        <f>IFERROR(IF(VLOOKUP(S2354,Bad!$A:$A,1,FALSE)='RAW2'!S2354,"yes","no"),"no")</f>
        <v>no</v>
      </c>
      <c r="U2354" t="str">
        <f>IFERROR(VLOOKUP(F2354,compounds!$A:$B,2,FALSE),"")</f>
        <v/>
      </c>
      <c r="V2354" t="str">
        <f>VLOOKUP(B2354,'volatile collection data'!$O:$P,2,FALSE)</f>
        <v>24.apr.22 3</v>
      </c>
    </row>
    <row r="2355" spans="1:22" x14ac:dyDescent="0.2">
      <c r="A2355" t="s">
        <v>367</v>
      </c>
      <c r="B2355" s="1" t="str">
        <f t="shared" si="218"/>
        <v>3A</v>
      </c>
      <c r="C2355">
        <v>22.195</v>
      </c>
      <c r="D2355">
        <f t="shared" si="216"/>
        <v>22.2</v>
      </c>
      <c r="E2355">
        <f>VLOOKUP(D2355,'Peak Combiner'!$A$5:$D$4980,4,FALSE)</f>
        <v>22.2</v>
      </c>
      <c r="F2355">
        <f>IFERROR(VLOOKUP(D2355,rt_comb!$A:$B,2,FALSE),D2355)</f>
        <v>22.18</v>
      </c>
      <c r="G2355">
        <v>5055340</v>
      </c>
      <c r="H2355">
        <f>SUMIFS($G:$G,$E:$E,18.51,'RAW2'!$A:$A,'RAW2'!A2355)</f>
        <v>70978850</v>
      </c>
      <c r="I2355" s="1" t="str">
        <f>VLOOKUP(A2355,'volatile collection data'!$G$6:$H$69,2,FALSE)</f>
        <v>A</v>
      </c>
      <c r="J2355" s="1">
        <f>VLOOKUP(A2355,'volatile collection data'!$G$6:$I$69,3,FALSE)</f>
        <v>3</v>
      </c>
      <c r="K2355" s="1" t="str">
        <f>VLOOKUP(A2355,'volatile collection data'!$G$6:$N$69,8,FALSE)</f>
        <v>3B</v>
      </c>
      <c r="L2355" s="1">
        <f>VLOOKUP(A2355,'volatile collection data'!$G$6:$J$69,4,FALSE)</f>
        <v>3.09</v>
      </c>
      <c r="M2355" s="1">
        <f>VLOOKUP($A2355,'volatile collection data'!$G$6:$M$69,6,FALSE)</f>
        <v>10</v>
      </c>
      <c r="N2355" s="1">
        <f>VLOOKUP($A2355,'volatile collection data'!$G$6:$M$69,7,FALSE)</f>
        <v>3.09</v>
      </c>
      <c r="O2355" s="1">
        <f>VLOOKUP(A2355,'volatile collection data'!$G$6:$K$69,5,FALSE)</f>
        <v>0</v>
      </c>
      <c r="P2355" s="1" t="str">
        <f t="shared" si="219"/>
        <v>3A</v>
      </c>
      <c r="Q2355">
        <f t="shared" si="217"/>
        <v>0.11524787753390953</v>
      </c>
      <c r="R2355" t="str">
        <f t="shared" si="220"/>
        <v>3B_0-A&amp;3.09%3.09@10</v>
      </c>
      <c r="S2355" t="str">
        <f t="shared" si="221"/>
        <v>3A-3B-VCS-Loc-22</v>
      </c>
      <c r="T2355" t="str">
        <f>IFERROR(IF(VLOOKUP(S2355,Bad!$A:$A,1,FALSE)='RAW2'!S2355,"yes","no"),"no")</f>
        <v>no</v>
      </c>
      <c r="U2355" t="str">
        <f>IFERROR(VLOOKUP(F2355,compounds!$A:$B,2,FALSE),"")</f>
        <v>humulene</v>
      </c>
      <c r="V2355" t="str">
        <f>VLOOKUP(B2355,'volatile collection data'!$O:$P,2,FALSE)</f>
        <v>24.apr.22 3</v>
      </c>
    </row>
    <row r="2356" spans="1:22" x14ac:dyDescent="0.2">
      <c r="A2356" t="s">
        <v>367</v>
      </c>
      <c r="B2356" s="1" t="str">
        <f t="shared" si="218"/>
        <v>3A</v>
      </c>
      <c r="C2356">
        <v>22.29</v>
      </c>
      <c r="D2356">
        <f t="shared" si="216"/>
        <v>22.29</v>
      </c>
      <c r="E2356">
        <f>VLOOKUP(D2356,'Peak Combiner'!$A$5:$D$4980,4,FALSE)</f>
        <v>22.29</v>
      </c>
      <c r="F2356">
        <f>IFERROR(VLOOKUP(D2356,rt_comb!$A:$B,2,FALSE),D2356)</f>
        <v>22.29</v>
      </c>
      <c r="G2356">
        <v>2895726</v>
      </c>
      <c r="H2356">
        <f>SUMIFS($G:$G,$E:$E,18.51,'RAW2'!$A:$A,'RAW2'!A2356)</f>
        <v>70978850</v>
      </c>
      <c r="I2356" s="1" t="str">
        <f>VLOOKUP(A2356,'volatile collection data'!$G$6:$H$69,2,FALSE)</f>
        <v>A</v>
      </c>
      <c r="J2356" s="1">
        <f>VLOOKUP(A2356,'volatile collection data'!$G$6:$I$69,3,FALSE)</f>
        <v>3</v>
      </c>
      <c r="K2356" s="1" t="str">
        <f>VLOOKUP(A2356,'volatile collection data'!$G$6:$N$69,8,FALSE)</f>
        <v>3B</v>
      </c>
      <c r="L2356" s="1">
        <f>VLOOKUP(A2356,'volatile collection data'!$G$6:$J$69,4,FALSE)</f>
        <v>3.09</v>
      </c>
      <c r="M2356" s="1">
        <f>VLOOKUP($A2356,'volatile collection data'!$G$6:$M$69,6,FALSE)</f>
        <v>10</v>
      </c>
      <c r="N2356" s="1">
        <f>VLOOKUP($A2356,'volatile collection data'!$G$6:$M$69,7,FALSE)</f>
        <v>3.09</v>
      </c>
      <c r="O2356" s="1">
        <f>VLOOKUP(A2356,'volatile collection data'!$G$6:$K$69,5,FALSE)</f>
        <v>0</v>
      </c>
      <c r="P2356" s="1" t="str">
        <f t="shared" si="219"/>
        <v>3A</v>
      </c>
      <c r="Q2356">
        <f t="shared" si="217"/>
        <v>6.6014605431040776E-2</v>
      </c>
      <c r="R2356" t="str">
        <f t="shared" si="220"/>
        <v>3B_0-A&amp;3.09%3.09@10</v>
      </c>
      <c r="S2356" t="str">
        <f t="shared" si="221"/>
        <v>3A-3B-VCS-Loc-22</v>
      </c>
      <c r="T2356" t="str">
        <f>IFERROR(IF(VLOOKUP(S2356,Bad!$A:$A,1,FALSE)='RAW2'!S2356,"yes","no"),"no")</f>
        <v>no</v>
      </c>
      <c r="U2356" t="str">
        <f>IFERROR(VLOOKUP(F2356,compounds!$A:$B,2,FALSE),"")</f>
        <v/>
      </c>
      <c r="V2356" t="str">
        <f>VLOOKUP(B2356,'volatile collection data'!$O:$P,2,FALSE)</f>
        <v>24.apr.22 3</v>
      </c>
    </row>
    <row r="2357" spans="1:22" x14ac:dyDescent="0.2">
      <c r="A2357" t="s">
        <v>367</v>
      </c>
      <c r="B2357" s="1" t="str">
        <f t="shared" si="218"/>
        <v>3A</v>
      </c>
      <c r="C2357">
        <v>22.414000000000001</v>
      </c>
      <c r="D2357">
        <f t="shared" si="216"/>
        <v>22.41</v>
      </c>
      <c r="E2357">
        <f>VLOOKUP(D2357,'Peak Combiner'!$A$5:$D$4980,4,FALSE)</f>
        <v>22.41</v>
      </c>
      <c r="F2357">
        <f>IFERROR(VLOOKUP(D2357,rt_comb!$A:$B,2,FALSE),D2357)</f>
        <v>22.41</v>
      </c>
      <c r="G2357">
        <v>4014258</v>
      </c>
      <c r="H2357">
        <f>SUMIFS($G:$G,$E:$E,18.51,'RAW2'!$A:$A,'RAW2'!A2357)</f>
        <v>70978850</v>
      </c>
      <c r="I2357" s="1" t="str">
        <f>VLOOKUP(A2357,'volatile collection data'!$G$6:$H$69,2,FALSE)</f>
        <v>A</v>
      </c>
      <c r="J2357" s="1">
        <f>VLOOKUP(A2357,'volatile collection data'!$G$6:$I$69,3,FALSE)</f>
        <v>3</v>
      </c>
      <c r="K2357" s="1" t="str">
        <f>VLOOKUP(A2357,'volatile collection data'!$G$6:$N$69,8,FALSE)</f>
        <v>3B</v>
      </c>
      <c r="L2357" s="1">
        <f>VLOOKUP(A2357,'volatile collection data'!$G$6:$J$69,4,FALSE)</f>
        <v>3.09</v>
      </c>
      <c r="M2357" s="1">
        <f>VLOOKUP($A2357,'volatile collection data'!$G$6:$M$69,6,FALSE)</f>
        <v>10</v>
      </c>
      <c r="N2357" s="1">
        <f>VLOOKUP($A2357,'volatile collection data'!$G$6:$M$69,7,FALSE)</f>
        <v>3.09</v>
      </c>
      <c r="O2357" s="1">
        <f>VLOOKUP(A2357,'volatile collection data'!$G$6:$K$69,5,FALSE)</f>
        <v>0</v>
      </c>
      <c r="P2357" s="1" t="str">
        <f t="shared" si="219"/>
        <v>3A</v>
      </c>
      <c r="Q2357">
        <f t="shared" si="217"/>
        <v>9.1514065201058023E-2</v>
      </c>
      <c r="R2357" t="str">
        <f t="shared" si="220"/>
        <v>3B_0-A&amp;3.09%3.09@10</v>
      </c>
      <c r="S2357" t="str">
        <f t="shared" si="221"/>
        <v>3A-3B-VCS-Loc-22</v>
      </c>
      <c r="T2357" t="str">
        <f>IFERROR(IF(VLOOKUP(S2357,Bad!$A:$A,1,FALSE)='RAW2'!S2357,"yes","no"),"no")</f>
        <v>no</v>
      </c>
      <c r="U2357" t="str">
        <f>IFERROR(VLOOKUP(F2357,compounds!$A:$B,2,FALSE),"")</f>
        <v/>
      </c>
      <c r="V2357" t="str">
        <f>VLOOKUP(B2357,'volatile collection data'!$O:$P,2,FALSE)</f>
        <v>24.apr.22 3</v>
      </c>
    </row>
    <row r="2358" spans="1:22" x14ac:dyDescent="0.2">
      <c r="A2358" t="s">
        <v>367</v>
      </c>
      <c r="B2358" s="1" t="str">
        <f t="shared" si="218"/>
        <v>3A</v>
      </c>
      <c r="C2358">
        <v>22.486999999999998</v>
      </c>
      <c r="D2358">
        <f t="shared" si="216"/>
        <v>22.49</v>
      </c>
      <c r="E2358">
        <f>VLOOKUP(D2358,'Peak Combiner'!$A$5:$D$4980,4,FALSE)</f>
        <v>22.49</v>
      </c>
      <c r="F2358">
        <f>IFERROR(VLOOKUP(D2358,rt_comb!$A:$B,2,FALSE),D2358)</f>
        <v>22.49</v>
      </c>
      <c r="G2358">
        <v>3201765</v>
      </c>
      <c r="H2358">
        <f>SUMIFS($G:$G,$E:$E,18.51,'RAW2'!$A:$A,'RAW2'!A2358)</f>
        <v>70978850</v>
      </c>
      <c r="I2358" s="1" t="str">
        <f>VLOOKUP(A2358,'volatile collection data'!$G$6:$H$69,2,FALSE)</f>
        <v>A</v>
      </c>
      <c r="J2358" s="1">
        <f>VLOOKUP(A2358,'volatile collection data'!$G$6:$I$69,3,FALSE)</f>
        <v>3</v>
      </c>
      <c r="K2358" s="1" t="str">
        <f>VLOOKUP(A2358,'volatile collection data'!$G$6:$N$69,8,FALSE)</f>
        <v>3B</v>
      </c>
      <c r="L2358" s="1">
        <f>VLOOKUP(A2358,'volatile collection data'!$G$6:$J$69,4,FALSE)</f>
        <v>3.09</v>
      </c>
      <c r="M2358" s="1">
        <f>VLOOKUP($A2358,'volatile collection data'!$G$6:$M$69,6,FALSE)</f>
        <v>10</v>
      </c>
      <c r="N2358" s="1">
        <f>VLOOKUP($A2358,'volatile collection data'!$G$6:$M$69,7,FALSE)</f>
        <v>3.09</v>
      </c>
      <c r="O2358" s="1">
        <f>VLOOKUP(A2358,'volatile collection data'!$G$6:$K$69,5,FALSE)</f>
        <v>0</v>
      </c>
      <c r="P2358" s="1" t="str">
        <f t="shared" si="219"/>
        <v>3A</v>
      </c>
      <c r="Q2358">
        <f t="shared" si="217"/>
        <v>7.2991454701831701E-2</v>
      </c>
      <c r="R2358" t="str">
        <f t="shared" si="220"/>
        <v>3B_0-A&amp;3.09%3.09@10</v>
      </c>
      <c r="S2358" t="str">
        <f t="shared" si="221"/>
        <v>3A-3B-VCS-Loc-22</v>
      </c>
      <c r="T2358" t="str">
        <f>IFERROR(IF(VLOOKUP(S2358,Bad!$A:$A,1,FALSE)='RAW2'!S2358,"yes","no"),"no")</f>
        <v>no</v>
      </c>
      <c r="U2358" t="str">
        <f>IFERROR(VLOOKUP(F2358,compounds!$A:$B,2,FALSE),"")</f>
        <v/>
      </c>
      <c r="V2358" t="str">
        <f>VLOOKUP(B2358,'volatile collection data'!$O:$P,2,FALSE)</f>
        <v>24.apr.22 3</v>
      </c>
    </row>
    <row r="2359" spans="1:22" x14ac:dyDescent="0.2">
      <c r="A2359" t="s">
        <v>367</v>
      </c>
      <c r="B2359" s="1" t="str">
        <f t="shared" si="218"/>
        <v>3A</v>
      </c>
      <c r="C2359">
        <v>22.695</v>
      </c>
      <c r="D2359">
        <f t="shared" si="216"/>
        <v>22.7</v>
      </c>
      <c r="E2359">
        <f>VLOOKUP(D2359,'Peak Combiner'!$A$5:$D$4980,4,FALSE)</f>
        <v>22.7</v>
      </c>
      <c r="F2359">
        <f>IFERROR(VLOOKUP(D2359,rt_comb!$A:$B,2,FALSE),D2359)</f>
        <v>22.7</v>
      </c>
      <c r="G2359">
        <v>21181872</v>
      </c>
      <c r="H2359">
        <f>SUMIFS($G:$G,$E:$E,18.51,'RAW2'!$A:$A,'RAW2'!A2359)</f>
        <v>70978850</v>
      </c>
      <c r="I2359" s="1" t="str">
        <f>VLOOKUP(A2359,'volatile collection data'!$G$6:$H$69,2,FALSE)</f>
        <v>A</v>
      </c>
      <c r="J2359" s="1">
        <f>VLOOKUP(A2359,'volatile collection data'!$G$6:$I$69,3,FALSE)</f>
        <v>3</v>
      </c>
      <c r="K2359" s="1" t="str">
        <f>VLOOKUP(A2359,'volatile collection data'!$G$6:$N$69,8,FALSE)</f>
        <v>3B</v>
      </c>
      <c r="L2359" s="1">
        <f>VLOOKUP(A2359,'volatile collection data'!$G$6:$J$69,4,FALSE)</f>
        <v>3.09</v>
      </c>
      <c r="M2359" s="1">
        <f>VLOOKUP($A2359,'volatile collection data'!$G$6:$M$69,6,FALSE)</f>
        <v>10</v>
      </c>
      <c r="N2359" s="1">
        <f>VLOOKUP($A2359,'volatile collection data'!$G$6:$M$69,7,FALSE)</f>
        <v>3.09</v>
      </c>
      <c r="O2359" s="1">
        <f>VLOOKUP(A2359,'volatile collection data'!$G$6:$K$69,5,FALSE)</f>
        <v>0</v>
      </c>
      <c r="P2359" s="1" t="str">
        <f t="shared" si="219"/>
        <v>3A</v>
      </c>
      <c r="Q2359">
        <f t="shared" si="217"/>
        <v>0.48288854759421662</v>
      </c>
      <c r="R2359" t="str">
        <f t="shared" si="220"/>
        <v>3B_0-A&amp;3.09%3.09@10</v>
      </c>
      <c r="S2359" t="str">
        <f t="shared" si="221"/>
        <v>3A-3B-VCS-Loc-22</v>
      </c>
      <c r="T2359" t="str">
        <f>IFERROR(IF(VLOOKUP(S2359,Bad!$A:$A,1,FALSE)='RAW2'!S2359,"yes","no"),"no")</f>
        <v>no</v>
      </c>
      <c r="U2359" t="str">
        <f>IFERROR(VLOOKUP(F2359,compounds!$A:$B,2,FALSE),"")</f>
        <v/>
      </c>
      <c r="V2359" t="str">
        <f>VLOOKUP(B2359,'volatile collection data'!$O:$P,2,FALSE)</f>
        <v>24.apr.22 3</v>
      </c>
    </row>
    <row r="2360" spans="1:22" x14ac:dyDescent="0.2">
      <c r="A2360" t="s">
        <v>367</v>
      </c>
      <c r="B2360" s="1" t="str">
        <f t="shared" si="218"/>
        <v>3A</v>
      </c>
      <c r="C2360">
        <v>22.831</v>
      </c>
      <c r="D2360">
        <f t="shared" si="216"/>
        <v>22.83</v>
      </c>
      <c r="E2360">
        <f>VLOOKUP(D2360,'Peak Combiner'!$A$5:$D$4980,4,FALSE)</f>
        <v>22.83</v>
      </c>
      <c r="F2360">
        <f>IFERROR(VLOOKUP(D2360,rt_comb!$A:$B,2,FALSE),D2360)</f>
        <v>22.83</v>
      </c>
      <c r="G2360">
        <v>15004935</v>
      </c>
      <c r="H2360">
        <f>SUMIFS($G:$G,$E:$E,18.51,'RAW2'!$A:$A,'RAW2'!A2360)</f>
        <v>70978850</v>
      </c>
      <c r="I2360" s="1" t="str">
        <f>VLOOKUP(A2360,'volatile collection data'!$G$6:$H$69,2,FALSE)</f>
        <v>A</v>
      </c>
      <c r="J2360" s="1">
        <f>VLOOKUP(A2360,'volatile collection data'!$G$6:$I$69,3,FALSE)</f>
        <v>3</v>
      </c>
      <c r="K2360" s="1" t="str">
        <f>VLOOKUP(A2360,'volatile collection data'!$G$6:$N$69,8,FALSE)</f>
        <v>3B</v>
      </c>
      <c r="L2360" s="1">
        <f>VLOOKUP(A2360,'volatile collection data'!$G$6:$J$69,4,FALSE)</f>
        <v>3.09</v>
      </c>
      <c r="M2360" s="1">
        <f>VLOOKUP($A2360,'volatile collection data'!$G$6:$M$69,6,FALSE)</f>
        <v>10</v>
      </c>
      <c r="N2360" s="1">
        <f>VLOOKUP($A2360,'volatile collection data'!$G$6:$M$69,7,FALSE)</f>
        <v>3.09</v>
      </c>
      <c r="O2360" s="1">
        <f>VLOOKUP(A2360,'volatile collection data'!$G$6:$K$69,5,FALSE)</f>
        <v>0</v>
      </c>
      <c r="P2360" s="1" t="str">
        <f t="shared" si="219"/>
        <v>3A</v>
      </c>
      <c r="Q2360">
        <f t="shared" si="217"/>
        <v>0.34207133670223427</v>
      </c>
      <c r="R2360" t="str">
        <f t="shared" si="220"/>
        <v>3B_0-A&amp;3.09%3.09@10</v>
      </c>
      <c r="S2360" t="str">
        <f t="shared" si="221"/>
        <v>3A-3B-VCS-Loc-22</v>
      </c>
      <c r="T2360" t="str">
        <f>IFERROR(IF(VLOOKUP(S2360,Bad!$A:$A,1,FALSE)='RAW2'!S2360,"yes","no"),"no")</f>
        <v>no</v>
      </c>
      <c r="U2360" t="str">
        <f>IFERROR(VLOOKUP(F2360,compounds!$A:$B,2,FALSE),"")</f>
        <v/>
      </c>
      <c r="V2360" t="str">
        <f>VLOOKUP(B2360,'volatile collection data'!$O:$P,2,FALSE)</f>
        <v>24.apr.22 3</v>
      </c>
    </row>
    <row r="2361" spans="1:22" x14ac:dyDescent="0.2">
      <c r="A2361" t="s">
        <v>367</v>
      </c>
      <c r="B2361" s="1" t="str">
        <f t="shared" si="218"/>
        <v>3A</v>
      </c>
      <c r="C2361">
        <v>23.033999999999999</v>
      </c>
      <c r="D2361">
        <f t="shared" si="216"/>
        <v>23.03</v>
      </c>
      <c r="E2361">
        <f>VLOOKUP(D2361,'Peak Combiner'!$A$5:$D$4980,4,FALSE)</f>
        <v>23.03</v>
      </c>
      <c r="F2361">
        <f>IFERROR(VLOOKUP(D2361,rt_comb!$A:$B,2,FALSE),D2361)</f>
        <v>23.03</v>
      </c>
      <c r="G2361">
        <v>11821760</v>
      </c>
      <c r="H2361">
        <f>SUMIFS($G:$G,$E:$E,18.51,'RAW2'!$A:$A,'RAW2'!A2361)</f>
        <v>70978850</v>
      </c>
      <c r="I2361" s="1" t="str">
        <f>VLOOKUP(A2361,'volatile collection data'!$G$6:$H$69,2,FALSE)</f>
        <v>A</v>
      </c>
      <c r="J2361" s="1">
        <f>VLOOKUP(A2361,'volatile collection data'!$G$6:$I$69,3,FALSE)</f>
        <v>3</v>
      </c>
      <c r="K2361" s="1" t="str">
        <f>VLOOKUP(A2361,'volatile collection data'!$G$6:$N$69,8,FALSE)</f>
        <v>3B</v>
      </c>
      <c r="L2361" s="1">
        <f>VLOOKUP(A2361,'volatile collection data'!$G$6:$J$69,4,FALSE)</f>
        <v>3.09</v>
      </c>
      <c r="M2361" s="1">
        <f>VLOOKUP($A2361,'volatile collection data'!$G$6:$M$69,6,FALSE)</f>
        <v>10</v>
      </c>
      <c r="N2361" s="1">
        <f>VLOOKUP($A2361,'volatile collection data'!$G$6:$M$69,7,FALSE)</f>
        <v>3.09</v>
      </c>
      <c r="O2361" s="1">
        <f>VLOOKUP(A2361,'volatile collection data'!$G$6:$K$69,5,FALSE)</f>
        <v>0</v>
      </c>
      <c r="P2361" s="1" t="str">
        <f t="shared" si="219"/>
        <v>3A</v>
      </c>
      <c r="Q2361">
        <f t="shared" si="217"/>
        <v>0.26950368297983329</v>
      </c>
      <c r="R2361" t="str">
        <f t="shared" si="220"/>
        <v>3B_0-A&amp;3.09%3.09@10</v>
      </c>
      <c r="S2361" t="str">
        <f t="shared" si="221"/>
        <v>3A-3B-VCS-Loc-22</v>
      </c>
      <c r="T2361" t="str">
        <f>IFERROR(IF(VLOOKUP(S2361,Bad!$A:$A,1,FALSE)='RAW2'!S2361,"yes","no"),"no")</f>
        <v>no</v>
      </c>
      <c r="U2361" t="str">
        <f>IFERROR(VLOOKUP(F2361,compounds!$A:$B,2,FALSE),"")</f>
        <v/>
      </c>
      <c r="V2361" t="str">
        <f>VLOOKUP(B2361,'volatile collection data'!$O:$P,2,FALSE)</f>
        <v>24.apr.22 3</v>
      </c>
    </row>
    <row r="2362" spans="1:22" x14ac:dyDescent="0.2">
      <c r="A2362" t="s">
        <v>367</v>
      </c>
      <c r="B2362" s="1" t="str">
        <f t="shared" si="218"/>
        <v>3A</v>
      </c>
      <c r="C2362">
        <v>23.132000000000001</v>
      </c>
      <c r="D2362">
        <f t="shared" si="216"/>
        <v>23.13</v>
      </c>
      <c r="E2362">
        <f>VLOOKUP(D2362,'Peak Combiner'!$A$5:$D$4980,4,FALSE)</f>
        <v>23.13</v>
      </c>
      <c r="F2362">
        <f>IFERROR(VLOOKUP(D2362,rt_comb!$A:$B,2,FALSE),D2362)</f>
        <v>23.13</v>
      </c>
      <c r="G2362">
        <v>8111468</v>
      </c>
      <c r="H2362">
        <f>SUMIFS($G:$G,$E:$E,18.51,'RAW2'!$A:$A,'RAW2'!A2362)</f>
        <v>70978850</v>
      </c>
      <c r="I2362" s="1" t="str">
        <f>VLOOKUP(A2362,'volatile collection data'!$G$6:$H$69,2,FALSE)</f>
        <v>A</v>
      </c>
      <c r="J2362" s="1">
        <f>VLOOKUP(A2362,'volatile collection data'!$G$6:$I$69,3,FALSE)</f>
        <v>3</v>
      </c>
      <c r="K2362" s="1" t="str">
        <f>VLOOKUP(A2362,'volatile collection data'!$G$6:$N$69,8,FALSE)</f>
        <v>3B</v>
      </c>
      <c r="L2362" s="1">
        <f>VLOOKUP(A2362,'volatile collection data'!$G$6:$J$69,4,FALSE)</f>
        <v>3.09</v>
      </c>
      <c r="M2362" s="1">
        <f>VLOOKUP($A2362,'volatile collection data'!$G$6:$M$69,6,FALSE)</f>
        <v>10</v>
      </c>
      <c r="N2362" s="1">
        <f>VLOOKUP($A2362,'volatile collection data'!$G$6:$M$69,7,FALSE)</f>
        <v>3.09</v>
      </c>
      <c r="O2362" s="1">
        <f>VLOOKUP(A2362,'volatile collection data'!$G$6:$K$69,5,FALSE)</f>
        <v>0</v>
      </c>
      <c r="P2362" s="1" t="str">
        <f t="shared" si="219"/>
        <v>3A</v>
      </c>
      <c r="Q2362">
        <f t="shared" si="217"/>
        <v>0.1849192083389497</v>
      </c>
      <c r="R2362" t="str">
        <f t="shared" si="220"/>
        <v>3B_0-A&amp;3.09%3.09@10</v>
      </c>
      <c r="S2362" t="str">
        <f t="shared" si="221"/>
        <v>3A-3B-VCS-Loc-22</v>
      </c>
      <c r="T2362" t="str">
        <f>IFERROR(IF(VLOOKUP(S2362,Bad!$A:$A,1,FALSE)='RAW2'!S2362,"yes","no"),"no")</f>
        <v>no</v>
      </c>
      <c r="U2362" t="str">
        <f>IFERROR(VLOOKUP(F2362,compounds!$A:$B,2,FALSE),"")</f>
        <v/>
      </c>
      <c r="V2362" t="str">
        <f>VLOOKUP(B2362,'volatile collection data'!$O:$P,2,FALSE)</f>
        <v>24.apr.22 3</v>
      </c>
    </row>
    <row r="2363" spans="1:22" x14ac:dyDescent="0.2">
      <c r="A2363" t="s">
        <v>367</v>
      </c>
      <c r="B2363" s="1" t="str">
        <f t="shared" si="218"/>
        <v>3A</v>
      </c>
      <c r="C2363">
        <v>23.245999999999999</v>
      </c>
      <c r="D2363">
        <f t="shared" si="216"/>
        <v>23.25</v>
      </c>
      <c r="E2363">
        <f>VLOOKUP(D2363,'Peak Combiner'!$A$5:$D$4980,4,FALSE)</f>
        <v>23.25</v>
      </c>
      <c r="F2363">
        <f>IFERROR(VLOOKUP(D2363,rt_comb!$A:$B,2,FALSE),D2363)</f>
        <v>23.25</v>
      </c>
      <c r="G2363">
        <v>5261832</v>
      </c>
      <c r="H2363">
        <f>SUMIFS($G:$G,$E:$E,18.51,'RAW2'!$A:$A,'RAW2'!A2363)</f>
        <v>70978850</v>
      </c>
      <c r="I2363" s="1" t="str">
        <f>VLOOKUP(A2363,'volatile collection data'!$G$6:$H$69,2,FALSE)</f>
        <v>A</v>
      </c>
      <c r="J2363" s="1">
        <f>VLOOKUP(A2363,'volatile collection data'!$G$6:$I$69,3,FALSE)</f>
        <v>3</v>
      </c>
      <c r="K2363" s="1" t="str">
        <f>VLOOKUP(A2363,'volatile collection data'!$G$6:$N$69,8,FALSE)</f>
        <v>3B</v>
      </c>
      <c r="L2363" s="1">
        <f>VLOOKUP(A2363,'volatile collection data'!$G$6:$J$69,4,FALSE)</f>
        <v>3.09</v>
      </c>
      <c r="M2363" s="1">
        <f>VLOOKUP($A2363,'volatile collection data'!$G$6:$M$69,6,FALSE)</f>
        <v>10</v>
      </c>
      <c r="N2363" s="1">
        <f>VLOOKUP($A2363,'volatile collection data'!$G$6:$M$69,7,FALSE)</f>
        <v>3.09</v>
      </c>
      <c r="O2363" s="1">
        <f>VLOOKUP(A2363,'volatile collection data'!$G$6:$K$69,5,FALSE)</f>
        <v>0</v>
      </c>
      <c r="P2363" s="1" t="str">
        <f t="shared" si="219"/>
        <v>3A</v>
      </c>
      <c r="Q2363">
        <f t="shared" si="217"/>
        <v>0.11995532841312478</v>
      </c>
      <c r="R2363" t="str">
        <f t="shared" si="220"/>
        <v>3B_0-A&amp;3.09%3.09@10</v>
      </c>
      <c r="S2363" t="str">
        <f t="shared" si="221"/>
        <v>3A-3B-VCS-Loc-22</v>
      </c>
      <c r="T2363" t="str">
        <f>IFERROR(IF(VLOOKUP(S2363,Bad!$A:$A,1,FALSE)='RAW2'!S2363,"yes","no"),"no")</f>
        <v>no</v>
      </c>
      <c r="U2363" t="str">
        <f>IFERROR(VLOOKUP(F2363,compounds!$A:$B,2,FALSE),"")</f>
        <v/>
      </c>
      <c r="V2363" t="str">
        <f>VLOOKUP(B2363,'volatile collection data'!$O:$P,2,FALSE)</f>
        <v>24.apr.22 3</v>
      </c>
    </row>
    <row r="2364" spans="1:22" x14ac:dyDescent="0.2">
      <c r="A2364" t="s">
        <v>367</v>
      </c>
      <c r="B2364" s="1" t="str">
        <f t="shared" si="218"/>
        <v>3A</v>
      </c>
      <c r="C2364">
        <v>23.327000000000002</v>
      </c>
      <c r="D2364">
        <f t="shared" si="216"/>
        <v>23.33</v>
      </c>
      <c r="E2364">
        <f>VLOOKUP(D2364,'Peak Combiner'!$A$5:$D$4980,4,FALSE)</f>
        <v>23.32</v>
      </c>
      <c r="F2364">
        <f>IFERROR(VLOOKUP(D2364,rt_comb!$A:$B,2,FALSE),D2364)</f>
        <v>23.33</v>
      </c>
      <c r="G2364">
        <v>15275824</v>
      </c>
      <c r="H2364">
        <f>SUMIFS($G:$G,$E:$E,18.51,'RAW2'!$A:$A,'RAW2'!A2364)</f>
        <v>70978850</v>
      </c>
      <c r="I2364" s="1" t="str">
        <f>VLOOKUP(A2364,'volatile collection data'!$G$6:$H$69,2,FALSE)</f>
        <v>A</v>
      </c>
      <c r="J2364" s="1">
        <f>VLOOKUP(A2364,'volatile collection data'!$G$6:$I$69,3,FALSE)</f>
        <v>3</v>
      </c>
      <c r="K2364" s="1" t="str">
        <f>VLOOKUP(A2364,'volatile collection data'!$G$6:$N$69,8,FALSE)</f>
        <v>3B</v>
      </c>
      <c r="L2364" s="1">
        <f>VLOOKUP(A2364,'volatile collection data'!$G$6:$J$69,4,FALSE)</f>
        <v>3.09</v>
      </c>
      <c r="M2364" s="1">
        <f>VLOOKUP($A2364,'volatile collection data'!$G$6:$M$69,6,FALSE)</f>
        <v>10</v>
      </c>
      <c r="N2364" s="1">
        <f>VLOOKUP($A2364,'volatile collection data'!$G$6:$M$69,7,FALSE)</f>
        <v>3.09</v>
      </c>
      <c r="O2364" s="1">
        <f>VLOOKUP(A2364,'volatile collection data'!$G$6:$K$69,5,FALSE)</f>
        <v>0</v>
      </c>
      <c r="P2364" s="1" t="str">
        <f t="shared" si="219"/>
        <v>3A</v>
      </c>
      <c r="Q2364">
        <f t="shared" si="217"/>
        <v>0.34824686244279435</v>
      </c>
      <c r="R2364" t="str">
        <f t="shared" si="220"/>
        <v>3B_0-A&amp;3.09%3.09@10</v>
      </c>
      <c r="S2364" t="str">
        <f t="shared" si="221"/>
        <v>3A-3B-VCS-Loc-22</v>
      </c>
      <c r="T2364" t="str">
        <f>IFERROR(IF(VLOOKUP(S2364,Bad!$A:$A,1,FALSE)='RAW2'!S2364,"yes","no"),"no")</f>
        <v>no</v>
      </c>
      <c r="U2364" t="str">
        <f>IFERROR(VLOOKUP(F2364,compounds!$A:$B,2,FALSE),"")</f>
        <v/>
      </c>
      <c r="V2364" t="str">
        <f>VLOOKUP(B2364,'volatile collection data'!$O:$P,2,FALSE)</f>
        <v>24.apr.22 3</v>
      </c>
    </row>
    <row r="2365" spans="1:22" x14ac:dyDescent="0.2">
      <c r="A2365" t="s">
        <v>367</v>
      </c>
      <c r="B2365" s="1" t="str">
        <f t="shared" si="218"/>
        <v>3A</v>
      </c>
      <c r="C2365">
        <v>23.376999999999999</v>
      </c>
      <c r="D2365">
        <f t="shared" si="216"/>
        <v>23.38</v>
      </c>
      <c r="E2365">
        <f>VLOOKUP(D2365,'Peak Combiner'!$A$5:$D$4980,4,FALSE)</f>
        <v>23.38</v>
      </c>
      <c r="F2365">
        <f>IFERROR(VLOOKUP(D2365,rt_comb!$A:$B,2,FALSE),D2365)</f>
        <v>23.38</v>
      </c>
      <c r="G2365">
        <v>5750095</v>
      </c>
      <c r="H2365">
        <f>SUMIFS($G:$G,$E:$E,18.51,'RAW2'!$A:$A,'RAW2'!A2365)</f>
        <v>70978850</v>
      </c>
      <c r="I2365" s="1" t="str">
        <f>VLOOKUP(A2365,'volatile collection data'!$G$6:$H$69,2,FALSE)</f>
        <v>A</v>
      </c>
      <c r="J2365" s="1">
        <f>VLOOKUP(A2365,'volatile collection data'!$G$6:$I$69,3,FALSE)</f>
        <v>3</v>
      </c>
      <c r="K2365" s="1" t="str">
        <f>VLOOKUP(A2365,'volatile collection data'!$G$6:$N$69,8,FALSE)</f>
        <v>3B</v>
      </c>
      <c r="L2365" s="1">
        <f>VLOOKUP(A2365,'volatile collection data'!$G$6:$J$69,4,FALSE)</f>
        <v>3.09</v>
      </c>
      <c r="M2365" s="1">
        <f>VLOOKUP($A2365,'volatile collection data'!$G$6:$M$69,6,FALSE)</f>
        <v>10</v>
      </c>
      <c r="N2365" s="1">
        <f>VLOOKUP($A2365,'volatile collection data'!$G$6:$M$69,7,FALSE)</f>
        <v>3.09</v>
      </c>
      <c r="O2365" s="1">
        <f>VLOOKUP(A2365,'volatile collection data'!$G$6:$K$69,5,FALSE)</f>
        <v>0</v>
      </c>
      <c r="P2365" s="1" t="str">
        <f t="shared" si="219"/>
        <v>3A</v>
      </c>
      <c r="Q2365">
        <f t="shared" si="217"/>
        <v>0.13108638476706722</v>
      </c>
      <c r="R2365" t="str">
        <f t="shared" si="220"/>
        <v>3B_0-A&amp;3.09%3.09@10</v>
      </c>
      <c r="S2365" t="str">
        <f t="shared" si="221"/>
        <v>3A-3B-VCS-Loc-22</v>
      </c>
      <c r="T2365" t="str">
        <f>IFERROR(IF(VLOOKUP(S2365,Bad!$A:$A,1,FALSE)='RAW2'!S2365,"yes","no"),"no")</f>
        <v>no</v>
      </c>
      <c r="U2365" t="str">
        <f>IFERROR(VLOOKUP(F2365,compounds!$A:$B,2,FALSE),"")</f>
        <v/>
      </c>
      <c r="V2365" t="str">
        <f>VLOOKUP(B2365,'volatile collection data'!$O:$P,2,FALSE)</f>
        <v>24.apr.22 3</v>
      </c>
    </row>
    <row r="2366" spans="1:22" x14ac:dyDescent="0.2">
      <c r="A2366" t="s">
        <v>367</v>
      </c>
      <c r="B2366" s="1" t="str">
        <f t="shared" si="218"/>
        <v>3A</v>
      </c>
      <c r="C2366">
        <v>23.608000000000001</v>
      </c>
      <c r="D2366">
        <f t="shared" ref="D2366:D2429" si="222">ROUND(C2366,2)</f>
        <v>23.61</v>
      </c>
      <c r="E2366">
        <f>VLOOKUP(D2366,'Peak Combiner'!$A$5:$D$4980,4,FALSE)</f>
        <v>23.61</v>
      </c>
      <c r="F2366">
        <f>IFERROR(VLOOKUP(D2366,rt_comb!$A:$B,2,FALSE),D2366)</f>
        <v>23.61</v>
      </c>
      <c r="G2366">
        <v>10982377</v>
      </c>
      <c r="H2366">
        <f>SUMIFS($G:$G,$E:$E,18.51,'RAW2'!$A:$A,'RAW2'!A2366)</f>
        <v>70978850</v>
      </c>
      <c r="I2366" s="1" t="str">
        <f>VLOOKUP(A2366,'volatile collection data'!$G$6:$H$69,2,FALSE)</f>
        <v>A</v>
      </c>
      <c r="J2366" s="1">
        <f>VLOOKUP(A2366,'volatile collection data'!$G$6:$I$69,3,FALSE)</f>
        <v>3</v>
      </c>
      <c r="K2366" s="1" t="str">
        <f>VLOOKUP(A2366,'volatile collection data'!$G$6:$N$69,8,FALSE)</f>
        <v>3B</v>
      </c>
      <c r="L2366" s="1">
        <f>VLOOKUP(A2366,'volatile collection data'!$G$6:$J$69,4,FALSE)</f>
        <v>3.09</v>
      </c>
      <c r="M2366" s="1">
        <f>VLOOKUP($A2366,'volatile collection data'!$G$6:$M$69,6,FALSE)</f>
        <v>10</v>
      </c>
      <c r="N2366" s="1">
        <f>VLOOKUP($A2366,'volatile collection data'!$G$6:$M$69,7,FALSE)</f>
        <v>3.09</v>
      </c>
      <c r="O2366" s="1">
        <f>VLOOKUP(A2366,'volatile collection data'!$G$6:$K$69,5,FALSE)</f>
        <v>0</v>
      </c>
      <c r="P2366" s="1" t="str">
        <f t="shared" si="219"/>
        <v>3A</v>
      </c>
      <c r="Q2366">
        <f t="shared" ref="Q2366:Q2429" si="223">IFERROR((30/H2366*G2366)/L2366/6,0)</f>
        <v>0.25036805428066655</v>
      </c>
      <c r="R2366" t="str">
        <f t="shared" si="220"/>
        <v>3B_0-A&amp;3.09%3.09@10</v>
      </c>
      <c r="S2366" t="str">
        <f t="shared" si="221"/>
        <v>3A-3B-VCS-Loc-22</v>
      </c>
      <c r="T2366" t="str">
        <f>IFERROR(IF(VLOOKUP(S2366,Bad!$A:$A,1,FALSE)='RAW2'!S2366,"yes","no"),"no")</f>
        <v>no</v>
      </c>
      <c r="U2366" t="str">
        <f>IFERROR(VLOOKUP(F2366,compounds!$A:$B,2,FALSE),"")</f>
        <v/>
      </c>
      <c r="V2366" t="str">
        <f>VLOOKUP(B2366,'volatile collection data'!$O:$P,2,FALSE)</f>
        <v>24.apr.22 3</v>
      </c>
    </row>
    <row r="2367" spans="1:22" x14ac:dyDescent="0.2">
      <c r="A2367" t="s">
        <v>367</v>
      </c>
      <c r="B2367" s="1" t="str">
        <f t="shared" si="218"/>
        <v>3A</v>
      </c>
      <c r="C2367">
        <v>23.678000000000001</v>
      </c>
      <c r="D2367">
        <f t="shared" si="222"/>
        <v>23.68</v>
      </c>
      <c r="E2367">
        <f>VLOOKUP(D2367,'Peak Combiner'!$A$5:$D$4980,4,FALSE)</f>
        <v>23.67</v>
      </c>
      <c r="F2367">
        <f>IFERROR(VLOOKUP(D2367,rt_comb!$A:$B,2,FALSE),D2367)</f>
        <v>23.68</v>
      </c>
      <c r="G2367">
        <v>6911999</v>
      </c>
      <c r="H2367">
        <f>SUMIFS($G:$G,$E:$E,18.51,'RAW2'!$A:$A,'RAW2'!A2367)</f>
        <v>70978850</v>
      </c>
      <c r="I2367" s="1" t="str">
        <f>VLOOKUP(A2367,'volatile collection data'!$G$6:$H$69,2,FALSE)</f>
        <v>A</v>
      </c>
      <c r="J2367" s="1">
        <f>VLOOKUP(A2367,'volatile collection data'!$G$6:$I$69,3,FALSE)</f>
        <v>3</v>
      </c>
      <c r="K2367" s="1" t="str">
        <f>VLOOKUP(A2367,'volatile collection data'!$G$6:$N$69,8,FALSE)</f>
        <v>3B</v>
      </c>
      <c r="L2367" s="1">
        <f>VLOOKUP(A2367,'volatile collection data'!$G$6:$J$69,4,FALSE)</f>
        <v>3.09</v>
      </c>
      <c r="M2367" s="1">
        <f>VLOOKUP($A2367,'volatile collection data'!$G$6:$M$69,6,FALSE)</f>
        <v>10</v>
      </c>
      <c r="N2367" s="1">
        <f>VLOOKUP($A2367,'volatile collection data'!$G$6:$M$69,7,FALSE)</f>
        <v>3.09</v>
      </c>
      <c r="O2367" s="1">
        <f>VLOOKUP(A2367,'volatile collection data'!$G$6:$K$69,5,FALSE)</f>
        <v>0</v>
      </c>
      <c r="P2367" s="1" t="str">
        <f t="shared" si="219"/>
        <v>3A</v>
      </c>
      <c r="Q2367">
        <f t="shared" si="223"/>
        <v>0.15757460710189722</v>
      </c>
      <c r="R2367" t="str">
        <f t="shared" si="220"/>
        <v>3B_0-A&amp;3.09%3.09@10</v>
      </c>
      <c r="S2367" t="str">
        <f t="shared" si="221"/>
        <v>3A-3B-VCS-Loc-22</v>
      </c>
      <c r="T2367" t="str">
        <f>IFERROR(IF(VLOOKUP(S2367,Bad!$A:$A,1,FALSE)='RAW2'!S2367,"yes","no"),"no")</f>
        <v>no</v>
      </c>
      <c r="U2367" t="str">
        <f>IFERROR(VLOOKUP(F2367,compounds!$A:$B,2,FALSE),"")</f>
        <v/>
      </c>
      <c r="V2367" t="str">
        <f>VLOOKUP(B2367,'volatile collection data'!$O:$P,2,FALSE)</f>
        <v>24.apr.22 3</v>
      </c>
    </row>
    <row r="2368" spans="1:22" x14ac:dyDescent="0.2">
      <c r="A2368" t="s">
        <v>367</v>
      </c>
      <c r="B2368" s="1" t="str">
        <f t="shared" si="218"/>
        <v>3A</v>
      </c>
      <c r="C2368">
        <v>23.978000000000002</v>
      </c>
      <c r="D2368">
        <f t="shared" si="222"/>
        <v>23.98</v>
      </c>
      <c r="E2368">
        <f>VLOOKUP(D2368,'Peak Combiner'!$A$5:$D$4980,4,FALSE)</f>
        <v>23.98</v>
      </c>
      <c r="F2368">
        <f>IFERROR(VLOOKUP(D2368,rt_comb!$A:$B,2,FALSE),D2368)</f>
        <v>23.98</v>
      </c>
      <c r="G2368">
        <v>7965046</v>
      </c>
      <c r="H2368">
        <f>SUMIFS($G:$G,$E:$E,18.51,'RAW2'!$A:$A,'RAW2'!A2368)</f>
        <v>70978850</v>
      </c>
      <c r="I2368" s="1" t="str">
        <f>VLOOKUP(A2368,'volatile collection data'!$G$6:$H$69,2,FALSE)</f>
        <v>A</v>
      </c>
      <c r="J2368" s="1">
        <f>VLOOKUP(A2368,'volatile collection data'!$G$6:$I$69,3,FALSE)</f>
        <v>3</v>
      </c>
      <c r="K2368" s="1" t="str">
        <f>VLOOKUP(A2368,'volatile collection data'!$G$6:$N$69,8,FALSE)</f>
        <v>3B</v>
      </c>
      <c r="L2368" s="1">
        <f>VLOOKUP(A2368,'volatile collection data'!$G$6:$J$69,4,FALSE)</f>
        <v>3.09</v>
      </c>
      <c r="M2368" s="1">
        <f>VLOOKUP($A2368,'volatile collection data'!$G$6:$M$69,6,FALSE)</f>
        <v>10</v>
      </c>
      <c r="N2368" s="1">
        <f>VLOOKUP($A2368,'volatile collection data'!$G$6:$M$69,7,FALSE)</f>
        <v>3.09</v>
      </c>
      <c r="O2368" s="1">
        <f>VLOOKUP(A2368,'volatile collection data'!$G$6:$K$69,5,FALSE)</f>
        <v>0</v>
      </c>
      <c r="P2368" s="1" t="str">
        <f t="shared" si="219"/>
        <v>3A</v>
      </c>
      <c r="Q2368">
        <f t="shared" si="223"/>
        <v>0.18158118859660399</v>
      </c>
      <c r="R2368" t="str">
        <f t="shared" si="220"/>
        <v>3B_0-A&amp;3.09%3.09@10</v>
      </c>
      <c r="S2368" t="str">
        <f t="shared" si="221"/>
        <v>3A-3B-VCS-Loc-22</v>
      </c>
      <c r="T2368" t="str">
        <f>IFERROR(IF(VLOOKUP(S2368,Bad!$A:$A,1,FALSE)='RAW2'!S2368,"yes","no"),"no")</f>
        <v>no</v>
      </c>
      <c r="U2368" t="str">
        <f>IFERROR(VLOOKUP(F2368,compounds!$A:$B,2,FALSE),"")</f>
        <v/>
      </c>
      <c r="V2368" t="str">
        <f>VLOOKUP(B2368,'volatile collection data'!$O:$P,2,FALSE)</f>
        <v>24.apr.22 3</v>
      </c>
    </row>
    <row r="2369" spans="1:22" x14ac:dyDescent="0.2">
      <c r="A2369" t="s">
        <v>367</v>
      </c>
      <c r="B2369" s="1" t="str">
        <f t="shared" si="218"/>
        <v>3A</v>
      </c>
      <c r="C2369">
        <v>24.041</v>
      </c>
      <c r="D2369">
        <f t="shared" si="222"/>
        <v>24.04</v>
      </c>
      <c r="E2369">
        <f>VLOOKUP(D2369,'Peak Combiner'!$A$5:$D$4980,4,FALSE)</f>
        <v>24.04</v>
      </c>
      <c r="F2369">
        <f>IFERROR(VLOOKUP(D2369,rt_comb!$A:$B,2,FALSE),D2369)</f>
        <v>24.04</v>
      </c>
      <c r="G2369">
        <v>3390355</v>
      </c>
      <c r="H2369">
        <f>SUMIFS($G:$G,$E:$E,18.51,'RAW2'!$A:$A,'RAW2'!A2369)</f>
        <v>70978850</v>
      </c>
      <c r="I2369" s="1" t="str">
        <f>VLOOKUP(A2369,'volatile collection data'!$G$6:$H$69,2,FALSE)</f>
        <v>A</v>
      </c>
      <c r="J2369" s="1">
        <f>VLOOKUP(A2369,'volatile collection data'!$G$6:$I$69,3,FALSE)</f>
        <v>3</v>
      </c>
      <c r="K2369" s="1" t="str">
        <f>VLOOKUP(A2369,'volatile collection data'!$G$6:$N$69,8,FALSE)</f>
        <v>3B</v>
      </c>
      <c r="L2369" s="1">
        <f>VLOOKUP(A2369,'volatile collection data'!$G$6:$J$69,4,FALSE)</f>
        <v>3.09</v>
      </c>
      <c r="M2369" s="1">
        <f>VLOOKUP($A2369,'volatile collection data'!$G$6:$M$69,6,FALSE)</f>
        <v>10</v>
      </c>
      <c r="N2369" s="1">
        <f>VLOOKUP($A2369,'volatile collection data'!$G$6:$M$69,7,FALSE)</f>
        <v>3.09</v>
      </c>
      <c r="O2369" s="1">
        <f>VLOOKUP(A2369,'volatile collection data'!$G$6:$K$69,5,FALSE)</f>
        <v>0</v>
      </c>
      <c r="P2369" s="1" t="str">
        <f t="shared" si="219"/>
        <v>3A</v>
      </c>
      <c r="Q2369">
        <f t="shared" si="223"/>
        <v>7.7290789113388589E-2</v>
      </c>
      <c r="R2369" t="str">
        <f t="shared" si="220"/>
        <v>3B_0-A&amp;3.09%3.09@10</v>
      </c>
      <c r="S2369" t="str">
        <f t="shared" si="221"/>
        <v>3A-3B-VCS-Loc-22</v>
      </c>
      <c r="T2369" t="str">
        <f>IFERROR(IF(VLOOKUP(S2369,Bad!$A:$A,1,FALSE)='RAW2'!S2369,"yes","no"),"no")</f>
        <v>no</v>
      </c>
      <c r="U2369" t="str">
        <f>IFERROR(VLOOKUP(F2369,compounds!$A:$B,2,FALSE),"")</f>
        <v/>
      </c>
      <c r="V2369" t="str">
        <f>VLOOKUP(B2369,'volatile collection data'!$O:$P,2,FALSE)</f>
        <v>24.apr.22 3</v>
      </c>
    </row>
    <row r="2370" spans="1:22" x14ac:dyDescent="0.2">
      <c r="A2370" t="s">
        <v>367</v>
      </c>
      <c r="B2370" s="1" t="str">
        <f t="shared" si="218"/>
        <v>3A</v>
      </c>
      <c r="C2370">
        <v>24.456</v>
      </c>
      <c r="D2370">
        <f t="shared" si="222"/>
        <v>24.46</v>
      </c>
      <c r="E2370">
        <f>VLOOKUP(D2370,'Peak Combiner'!$A$5:$D$4980,4,FALSE)</f>
        <v>24.46</v>
      </c>
      <c r="F2370">
        <f>IFERROR(VLOOKUP(D2370,rt_comb!$A:$B,2,FALSE),D2370)</f>
        <v>24.46</v>
      </c>
      <c r="G2370">
        <v>3571705</v>
      </c>
      <c r="H2370">
        <f>SUMIFS($G:$G,$E:$E,18.51,'RAW2'!$A:$A,'RAW2'!A2370)</f>
        <v>70978850</v>
      </c>
      <c r="I2370" s="1" t="str">
        <f>VLOOKUP(A2370,'volatile collection data'!$G$6:$H$69,2,FALSE)</f>
        <v>A</v>
      </c>
      <c r="J2370" s="1">
        <f>VLOOKUP(A2370,'volatile collection data'!$G$6:$I$69,3,FALSE)</f>
        <v>3</v>
      </c>
      <c r="K2370" s="1" t="str">
        <f>VLOOKUP(A2370,'volatile collection data'!$G$6:$N$69,8,FALSE)</f>
        <v>3B</v>
      </c>
      <c r="L2370" s="1">
        <f>VLOOKUP(A2370,'volatile collection data'!$G$6:$J$69,4,FALSE)</f>
        <v>3.09</v>
      </c>
      <c r="M2370" s="1">
        <f>VLOOKUP($A2370,'volatile collection data'!$G$6:$M$69,6,FALSE)</f>
        <v>10</v>
      </c>
      <c r="N2370" s="1">
        <f>VLOOKUP($A2370,'volatile collection data'!$G$6:$M$69,7,FALSE)</f>
        <v>3.09</v>
      </c>
      <c r="O2370" s="1">
        <f>VLOOKUP(A2370,'volatile collection data'!$G$6:$K$69,5,FALSE)</f>
        <v>0</v>
      </c>
      <c r="P2370" s="1" t="str">
        <f t="shared" si="219"/>
        <v>3A</v>
      </c>
      <c r="Q2370">
        <f t="shared" si="223"/>
        <v>8.1425071395247864E-2</v>
      </c>
      <c r="R2370" t="str">
        <f t="shared" si="220"/>
        <v>3B_0-A&amp;3.09%3.09@10</v>
      </c>
      <c r="S2370" t="str">
        <f t="shared" si="221"/>
        <v>3A-3B-VCS-Loc-22</v>
      </c>
      <c r="T2370" t="str">
        <f>IFERROR(IF(VLOOKUP(S2370,Bad!$A:$A,1,FALSE)='RAW2'!S2370,"yes","no"),"no")</f>
        <v>no</v>
      </c>
      <c r="U2370" t="str">
        <f>IFERROR(VLOOKUP(F2370,compounds!$A:$B,2,FALSE),"")</f>
        <v/>
      </c>
      <c r="V2370" t="str">
        <f>VLOOKUP(B2370,'volatile collection data'!$O:$P,2,FALSE)</f>
        <v>24.apr.22 3</v>
      </c>
    </row>
    <row r="2371" spans="1:22" x14ac:dyDescent="0.2">
      <c r="A2371" t="s">
        <v>367</v>
      </c>
      <c r="B2371" s="1" t="str">
        <f t="shared" ref="B2371:B2434" si="224">LEFT(A2371,FIND("-",A2371)-1)</f>
        <v>3A</v>
      </c>
      <c r="C2371">
        <v>24.699000000000002</v>
      </c>
      <c r="D2371">
        <f t="shared" si="222"/>
        <v>24.7</v>
      </c>
      <c r="E2371">
        <f>VLOOKUP(D2371,'Peak Combiner'!$A$5:$D$4980,4,FALSE)</f>
        <v>24.7</v>
      </c>
      <c r="F2371">
        <f>IFERROR(VLOOKUP(D2371,rt_comb!$A:$B,2,FALSE),D2371)</f>
        <v>24.7</v>
      </c>
      <c r="G2371">
        <v>11266464</v>
      </c>
      <c r="H2371">
        <f>SUMIFS($G:$G,$E:$E,18.51,'RAW2'!$A:$A,'RAW2'!A2371)</f>
        <v>70978850</v>
      </c>
      <c r="I2371" s="1" t="str">
        <f>VLOOKUP(A2371,'volatile collection data'!$G$6:$H$69,2,FALSE)</f>
        <v>A</v>
      </c>
      <c r="J2371" s="1">
        <f>VLOOKUP(A2371,'volatile collection data'!$G$6:$I$69,3,FALSE)</f>
        <v>3</v>
      </c>
      <c r="K2371" s="1" t="str">
        <f>VLOOKUP(A2371,'volatile collection data'!$G$6:$N$69,8,FALSE)</f>
        <v>3B</v>
      </c>
      <c r="L2371" s="1">
        <f>VLOOKUP(A2371,'volatile collection data'!$G$6:$J$69,4,FALSE)</f>
        <v>3.09</v>
      </c>
      <c r="M2371" s="1">
        <f>VLOOKUP($A2371,'volatile collection data'!$G$6:$M$69,6,FALSE)</f>
        <v>10</v>
      </c>
      <c r="N2371" s="1">
        <f>VLOOKUP($A2371,'volatile collection data'!$G$6:$M$69,7,FALSE)</f>
        <v>3.09</v>
      </c>
      <c r="O2371" s="1">
        <f>VLOOKUP(A2371,'volatile collection data'!$G$6:$K$69,5,FALSE)</f>
        <v>0</v>
      </c>
      <c r="P2371" s="1" t="str">
        <f t="shared" ref="P2371:P2434" si="225">J2371&amp;I2371</f>
        <v>3A</v>
      </c>
      <c r="Q2371">
        <f t="shared" si="223"/>
        <v>0.25684445819909257</v>
      </c>
      <c r="R2371" t="str">
        <f t="shared" ref="R2371:R2434" si="226">K2371&amp;"_"&amp;O2371&amp;"-"&amp;I2371&amp;"&amp;"&amp;L2371&amp;"%"&amp;N2371&amp;"@"&amp;M2371</f>
        <v>3B_0-A&amp;3.09%3.09@10</v>
      </c>
      <c r="S2371" t="str">
        <f t="shared" ref="S2371:S2434" si="227">A2371</f>
        <v>3A-3B-VCS-Loc-22</v>
      </c>
      <c r="T2371" t="str">
        <f>IFERROR(IF(VLOOKUP(S2371,Bad!$A:$A,1,FALSE)='RAW2'!S2371,"yes","no"),"no")</f>
        <v>no</v>
      </c>
      <c r="U2371" t="str">
        <f>IFERROR(VLOOKUP(F2371,compounds!$A:$B,2,FALSE),"")</f>
        <v/>
      </c>
      <c r="V2371" t="str">
        <f>VLOOKUP(B2371,'volatile collection data'!$O:$P,2,FALSE)</f>
        <v>24.apr.22 3</v>
      </c>
    </row>
    <row r="2372" spans="1:22" x14ac:dyDescent="0.2">
      <c r="A2372" t="s">
        <v>367</v>
      </c>
      <c r="B2372" s="1" t="str">
        <f t="shared" si="224"/>
        <v>3A</v>
      </c>
      <c r="C2372">
        <v>24.824999999999999</v>
      </c>
      <c r="D2372">
        <f t="shared" si="222"/>
        <v>24.83</v>
      </c>
      <c r="E2372">
        <f>VLOOKUP(D2372,'Peak Combiner'!$A$5:$D$4980,4,FALSE)</f>
        <v>24.83</v>
      </c>
      <c r="F2372">
        <f>IFERROR(VLOOKUP(D2372,rt_comb!$A:$B,2,FALSE),D2372)</f>
        <v>24.83</v>
      </c>
      <c r="G2372">
        <v>3401989</v>
      </c>
      <c r="H2372">
        <f>SUMIFS($G:$G,$E:$E,18.51,'RAW2'!$A:$A,'RAW2'!A2372)</f>
        <v>70978850</v>
      </c>
      <c r="I2372" s="1" t="str">
        <f>VLOOKUP(A2372,'volatile collection data'!$G$6:$H$69,2,FALSE)</f>
        <v>A</v>
      </c>
      <c r="J2372" s="1">
        <f>VLOOKUP(A2372,'volatile collection data'!$G$6:$I$69,3,FALSE)</f>
        <v>3</v>
      </c>
      <c r="K2372" s="1" t="str">
        <f>VLOOKUP(A2372,'volatile collection data'!$G$6:$N$69,8,FALSE)</f>
        <v>3B</v>
      </c>
      <c r="L2372" s="1">
        <f>VLOOKUP(A2372,'volatile collection data'!$G$6:$J$69,4,FALSE)</f>
        <v>3.09</v>
      </c>
      <c r="M2372" s="1">
        <f>VLOOKUP($A2372,'volatile collection data'!$G$6:$M$69,6,FALSE)</f>
        <v>10</v>
      </c>
      <c r="N2372" s="1">
        <f>VLOOKUP($A2372,'volatile collection data'!$G$6:$M$69,7,FALSE)</f>
        <v>3.09</v>
      </c>
      <c r="O2372" s="1">
        <f>VLOOKUP(A2372,'volatile collection data'!$G$6:$K$69,5,FALSE)</f>
        <v>0</v>
      </c>
      <c r="P2372" s="1" t="str">
        <f t="shared" si="225"/>
        <v>3A</v>
      </c>
      <c r="Q2372">
        <f t="shared" si="223"/>
        <v>7.7556012383678916E-2</v>
      </c>
      <c r="R2372" t="str">
        <f t="shared" si="226"/>
        <v>3B_0-A&amp;3.09%3.09@10</v>
      </c>
      <c r="S2372" t="str">
        <f t="shared" si="227"/>
        <v>3A-3B-VCS-Loc-22</v>
      </c>
      <c r="T2372" t="str">
        <f>IFERROR(IF(VLOOKUP(S2372,Bad!$A:$A,1,FALSE)='RAW2'!S2372,"yes","no"),"no")</f>
        <v>no</v>
      </c>
      <c r="U2372" t="str">
        <f>IFERROR(VLOOKUP(F2372,compounds!$A:$B,2,FALSE),"")</f>
        <v/>
      </c>
      <c r="V2372" t="str">
        <f>VLOOKUP(B2372,'volatile collection data'!$O:$P,2,FALSE)</f>
        <v>24.apr.22 3</v>
      </c>
    </row>
    <row r="2373" spans="1:22" x14ac:dyDescent="0.2">
      <c r="A2373" t="s">
        <v>367</v>
      </c>
      <c r="B2373" s="1" t="str">
        <f t="shared" si="224"/>
        <v>3A</v>
      </c>
      <c r="C2373">
        <v>24.991</v>
      </c>
      <c r="D2373">
        <f t="shared" si="222"/>
        <v>24.99</v>
      </c>
      <c r="E2373">
        <f>VLOOKUP(D2373,'Peak Combiner'!$A$5:$D$4980,4,FALSE)</f>
        <v>24.99</v>
      </c>
      <c r="F2373">
        <f>IFERROR(VLOOKUP(D2373,rt_comb!$A:$B,2,FALSE),D2373)</f>
        <v>24.99</v>
      </c>
      <c r="G2373">
        <v>3492620</v>
      </c>
      <c r="H2373">
        <f>SUMIFS($G:$G,$E:$E,18.51,'RAW2'!$A:$A,'RAW2'!A2373)</f>
        <v>70978850</v>
      </c>
      <c r="I2373" s="1" t="str">
        <f>VLOOKUP(A2373,'volatile collection data'!$G$6:$H$69,2,FALSE)</f>
        <v>A</v>
      </c>
      <c r="J2373" s="1">
        <f>VLOOKUP(A2373,'volatile collection data'!$G$6:$I$69,3,FALSE)</f>
        <v>3</v>
      </c>
      <c r="K2373" s="1" t="str">
        <f>VLOOKUP(A2373,'volatile collection data'!$G$6:$N$69,8,FALSE)</f>
        <v>3B</v>
      </c>
      <c r="L2373" s="1">
        <f>VLOOKUP(A2373,'volatile collection data'!$G$6:$J$69,4,FALSE)</f>
        <v>3.09</v>
      </c>
      <c r="M2373" s="1">
        <f>VLOOKUP($A2373,'volatile collection data'!$G$6:$M$69,6,FALSE)</f>
        <v>10</v>
      </c>
      <c r="N2373" s="1">
        <f>VLOOKUP($A2373,'volatile collection data'!$G$6:$M$69,7,FALSE)</f>
        <v>3.09</v>
      </c>
      <c r="O2373" s="1">
        <f>VLOOKUP(A2373,'volatile collection data'!$G$6:$K$69,5,FALSE)</f>
        <v>0</v>
      </c>
      <c r="P2373" s="1" t="str">
        <f t="shared" si="225"/>
        <v>3A</v>
      </c>
      <c r="Q2373">
        <f t="shared" si="223"/>
        <v>7.9622150445367287E-2</v>
      </c>
      <c r="R2373" t="str">
        <f t="shared" si="226"/>
        <v>3B_0-A&amp;3.09%3.09@10</v>
      </c>
      <c r="S2373" t="str">
        <f t="shared" si="227"/>
        <v>3A-3B-VCS-Loc-22</v>
      </c>
      <c r="T2373" t="str">
        <f>IFERROR(IF(VLOOKUP(S2373,Bad!$A:$A,1,FALSE)='RAW2'!S2373,"yes","no"),"no")</f>
        <v>no</v>
      </c>
      <c r="U2373" t="str">
        <f>IFERROR(VLOOKUP(F2373,compounds!$A:$B,2,FALSE),"")</f>
        <v/>
      </c>
      <c r="V2373" t="str">
        <f>VLOOKUP(B2373,'volatile collection data'!$O:$P,2,FALSE)</f>
        <v>24.apr.22 3</v>
      </c>
    </row>
    <row r="2374" spans="1:22" x14ac:dyDescent="0.2">
      <c r="A2374" t="s">
        <v>367</v>
      </c>
      <c r="B2374" s="1" t="str">
        <f t="shared" si="224"/>
        <v>3A</v>
      </c>
      <c r="C2374">
        <v>25.149000000000001</v>
      </c>
      <c r="D2374">
        <f t="shared" si="222"/>
        <v>25.15</v>
      </c>
      <c r="E2374">
        <f>VLOOKUP(D2374,'Peak Combiner'!$A$5:$D$4980,4,FALSE)</f>
        <v>25.15</v>
      </c>
      <c r="F2374">
        <f>IFERROR(VLOOKUP(D2374,rt_comb!$A:$B,2,FALSE),D2374)</f>
        <v>25.15</v>
      </c>
      <c r="G2374">
        <v>4897734</v>
      </c>
      <c r="H2374">
        <f>SUMIFS($G:$G,$E:$E,18.51,'RAW2'!$A:$A,'RAW2'!A2374)</f>
        <v>70978850</v>
      </c>
      <c r="I2374" s="1" t="str">
        <f>VLOOKUP(A2374,'volatile collection data'!$G$6:$H$69,2,FALSE)</f>
        <v>A</v>
      </c>
      <c r="J2374" s="1">
        <f>VLOOKUP(A2374,'volatile collection data'!$G$6:$I$69,3,FALSE)</f>
        <v>3</v>
      </c>
      <c r="K2374" s="1" t="str">
        <f>VLOOKUP(A2374,'volatile collection data'!$G$6:$N$69,8,FALSE)</f>
        <v>3B</v>
      </c>
      <c r="L2374" s="1">
        <f>VLOOKUP(A2374,'volatile collection data'!$G$6:$J$69,4,FALSE)</f>
        <v>3.09</v>
      </c>
      <c r="M2374" s="1">
        <f>VLOOKUP($A2374,'volatile collection data'!$G$6:$M$69,6,FALSE)</f>
        <v>10</v>
      </c>
      <c r="N2374" s="1">
        <f>VLOOKUP($A2374,'volatile collection data'!$G$6:$M$69,7,FALSE)</f>
        <v>3.09</v>
      </c>
      <c r="O2374" s="1">
        <f>VLOOKUP(A2374,'volatile collection data'!$G$6:$K$69,5,FALSE)</f>
        <v>0</v>
      </c>
      <c r="P2374" s="1" t="str">
        <f t="shared" si="225"/>
        <v>3A</v>
      </c>
      <c r="Q2374">
        <f t="shared" si="223"/>
        <v>0.11165489328624086</v>
      </c>
      <c r="R2374" t="str">
        <f t="shared" si="226"/>
        <v>3B_0-A&amp;3.09%3.09@10</v>
      </c>
      <c r="S2374" t="str">
        <f t="shared" si="227"/>
        <v>3A-3B-VCS-Loc-22</v>
      </c>
      <c r="T2374" t="str">
        <f>IFERROR(IF(VLOOKUP(S2374,Bad!$A:$A,1,FALSE)='RAW2'!S2374,"yes","no"),"no")</f>
        <v>no</v>
      </c>
      <c r="U2374" t="str">
        <f>IFERROR(VLOOKUP(F2374,compounds!$A:$B,2,FALSE),"")</f>
        <v/>
      </c>
      <c r="V2374" t="str">
        <f>VLOOKUP(B2374,'volatile collection data'!$O:$P,2,FALSE)</f>
        <v>24.apr.22 3</v>
      </c>
    </row>
    <row r="2375" spans="1:22" x14ac:dyDescent="0.2">
      <c r="A2375" t="s">
        <v>367</v>
      </c>
      <c r="B2375" s="1" t="str">
        <f t="shared" si="224"/>
        <v>3A</v>
      </c>
      <c r="C2375">
        <v>25.291</v>
      </c>
      <c r="D2375">
        <f t="shared" si="222"/>
        <v>25.29</v>
      </c>
      <c r="E2375">
        <f>VLOOKUP(D2375,'Peak Combiner'!$A$5:$D$4980,4,FALSE)</f>
        <v>25.28</v>
      </c>
      <c r="F2375">
        <f>IFERROR(VLOOKUP(D2375,rt_comb!$A:$B,2,FALSE),D2375)</f>
        <v>25.29</v>
      </c>
      <c r="G2375">
        <v>5516784</v>
      </c>
      <c r="H2375">
        <f>SUMIFS($G:$G,$E:$E,18.51,'RAW2'!$A:$A,'RAW2'!A2375)</f>
        <v>70978850</v>
      </c>
      <c r="I2375" s="1" t="str">
        <f>VLOOKUP(A2375,'volatile collection data'!$G$6:$H$69,2,FALSE)</f>
        <v>A</v>
      </c>
      <c r="J2375" s="1">
        <f>VLOOKUP(A2375,'volatile collection data'!$G$6:$I$69,3,FALSE)</f>
        <v>3</v>
      </c>
      <c r="K2375" s="1" t="str">
        <f>VLOOKUP(A2375,'volatile collection data'!$G$6:$N$69,8,FALSE)</f>
        <v>3B</v>
      </c>
      <c r="L2375" s="1">
        <f>VLOOKUP(A2375,'volatile collection data'!$G$6:$J$69,4,FALSE)</f>
        <v>3.09</v>
      </c>
      <c r="M2375" s="1">
        <f>VLOOKUP($A2375,'volatile collection data'!$G$6:$M$69,6,FALSE)</f>
        <v>10</v>
      </c>
      <c r="N2375" s="1">
        <f>VLOOKUP($A2375,'volatile collection data'!$G$6:$M$69,7,FALSE)</f>
        <v>3.09</v>
      </c>
      <c r="O2375" s="1">
        <f>VLOOKUP(A2375,'volatile collection data'!$G$6:$K$69,5,FALSE)</f>
        <v>0</v>
      </c>
      <c r="P2375" s="1" t="str">
        <f t="shared" si="225"/>
        <v>3A</v>
      </c>
      <c r="Q2375">
        <f t="shared" si="223"/>
        <v>0.12576753429305082</v>
      </c>
      <c r="R2375" t="str">
        <f t="shared" si="226"/>
        <v>3B_0-A&amp;3.09%3.09@10</v>
      </c>
      <c r="S2375" t="str">
        <f t="shared" si="227"/>
        <v>3A-3B-VCS-Loc-22</v>
      </c>
      <c r="T2375" t="str">
        <f>IFERROR(IF(VLOOKUP(S2375,Bad!$A:$A,1,FALSE)='RAW2'!S2375,"yes","no"),"no")</f>
        <v>no</v>
      </c>
      <c r="U2375" t="str">
        <f>IFERROR(VLOOKUP(F2375,compounds!$A:$B,2,FALSE),"")</f>
        <v/>
      </c>
      <c r="V2375" t="str">
        <f>VLOOKUP(B2375,'volatile collection data'!$O:$P,2,FALSE)</f>
        <v>24.apr.22 3</v>
      </c>
    </row>
    <row r="2376" spans="1:22" x14ac:dyDescent="0.2">
      <c r="A2376" t="s">
        <v>367</v>
      </c>
      <c r="B2376" s="1" t="str">
        <f t="shared" si="224"/>
        <v>3A</v>
      </c>
      <c r="C2376">
        <v>25.359000000000002</v>
      </c>
      <c r="D2376">
        <f t="shared" si="222"/>
        <v>25.36</v>
      </c>
      <c r="E2376">
        <f>VLOOKUP(D2376,'Peak Combiner'!$A$5:$D$4980,4,FALSE)</f>
        <v>25.36</v>
      </c>
      <c r="F2376">
        <f>IFERROR(VLOOKUP(D2376,rt_comb!$A:$B,2,FALSE),D2376)</f>
        <v>25.36</v>
      </c>
      <c r="G2376">
        <v>2535347</v>
      </c>
      <c r="H2376">
        <f>SUMIFS($G:$G,$E:$E,18.51,'RAW2'!$A:$A,'RAW2'!A2376)</f>
        <v>70978850</v>
      </c>
      <c r="I2376" s="1" t="str">
        <f>VLOOKUP(A2376,'volatile collection data'!$G$6:$H$69,2,FALSE)</f>
        <v>A</v>
      </c>
      <c r="J2376" s="1">
        <f>VLOOKUP(A2376,'volatile collection data'!$G$6:$I$69,3,FALSE)</f>
        <v>3</v>
      </c>
      <c r="K2376" s="1" t="str">
        <f>VLOOKUP(A2376,'volatile collection data'!$G$6:$N$69,8,FALSE)</f>
        <v>3B</v>
      </c>
      <c r="L2376" s="1">
        <f>VLOOKUP(A2376,'volatile collection data'!$G$6:$J$69,4,FALSE)</f>
        <v>3.09</v>
      </c>
      <c r="M2376" s="1">
        <f>VLOOKUP($A2376,'volatile collection data'!$G$6:$M$69,6,FALSE)</f>
        <v>10</v>
      </c>
      <c r="N2376" s="1">
        <f>VLOOKUP($A2376,'volatile collection data'!$G$6:$M$69,7,FALSE)</f>
        <v>3.09</v>
      </c>
      <c r="O2376" s="1">
        <f>VLOOKUP(A2376,'volatile collection data'!$G$6:$K$69,5,FALSE)</f>
        <v>0</v>
      </c>
      <c r="P2376" s="1" t="str">
        <f t="shared" si="225"/>
        <v>3A</v>
      </c>
      <c r="Q2376">
        <f t="shared" si="223"/>
        <v>5.7798953297298498E-2</v>
      </c>
      <c r="R2376" t="str">
        <f t="shared" si="226"/>
        <v>3B_0-A&amp;3.09%3.09@10</v>
      </c>
      <c r="S2376" t="str">
        <f t="shared" si="227"/>
        <v>3A-3B-VCS-Loc-22</v>
      </c>
      <c r="T2376" t="str">
        <f>IFERROR(IF(VLOOKUP(S2376,Bad!$A:$A,1,FALSE)='RAW2'!S2376,"yes","no"),"no")</f>
        <v>no</v>
      </c>
      <c r="U2376" t="str">
        <f>IFERROR(VLOOKUP(F2376,compounds!$A:$B,2,FALSE),"")</f>
        <v/>
      </c>
      <c r="V2376" t="str">
        <f>VLOOKUP(B2376,'volatile collection data'!$O:$P,2,FALSE)</f>
        <v>24.apr.22 3</v>
      </c>
    </row>
    <row r="2377" spans="1:22" x14ac:dyDescent="0.2">
      <c r="A2377" t="s">
        <v>367</v>
      </c>
      <c r="B2377" s="1" t="str">
        <f t="shared" si="224"/>
        <v>3A</v>
      </c>
      <c r="C2377">
        <v>25.515999999999998</v>
      </c>
      <c r="D2377">
        <f t="shared" si="222"/>
        <v>25.52</v>
      </c>
      <c r="E2377">
        <f>VLOOKUP(D2377,'Peak Combiner'!$A$5:$D$4980,4,FALSE)</f>
        <v>25.52</v>
      </c>
      <c r="F2377">
        <f>IFERROR(VLOOKUP(D2377,rt_comb!$A:$B,2,FALSE),D2377)</f>
        <v>25.52</v>
      </c>
      <c r="G2377">
        <v>6854033</v>
      </c>
      <c r="H2377">
        <f>SUMIFS($G:$G,$E:$E,18.51,'RAW2'!$A:$A,'RAW2'!A2377)</f>
        <v>70978850</v>
      </c>
      <c r="I2377" s="1" t="str">
        <f>VLOOKUP(A2377,'volatile collection data'!$G$6:$H$69,2,FALSE)</f>
        <v>A</v>
      </c>
      <c r="J2377" s="1">
        <f>VLOOKUP(A2377,'volatile collection data'!$G$6:$I$69,3,FALSE)</f>
        <v>3</v>
      </c>
      <c r="K2377" s="1" t="str">
        <f>VLOOKUP(A2377,'volatile collection data'!$G$6:$N$69,8,FALSE)</f>
        <v>3B</v>
      </c>
      <c r="L2377" s="1">
        <f>VLOOKUP(A2377,'volatile collection data'!$G$6:$J$69,4,FALSE)</f>
        <v>3.09</v>
      </c>
      <c r="M2377" s="1">
        <f>VLOOKUP($A2377,'volatile collection data'!$G$6:$M$69,6,FALSE)</f>
        <v>10</v>
      </c>
      <c r="N2377" s="1">
        <f>VLOOKUP($A2377,'volatile collection data'!$G$6:$M$69,7,FALSE)</f>
        <v>3.09</v>
      </c>
      <c r="O2377" s="1">
        <f>VLOOKUP(A2377,'volatile collection data'!$G$6:$K$69,5,FALSE)</f>
        <v>0</v>
      </c>
      <c r="P2377" s="1" t="str">
        <f t="shared" si="225"/>
        <v>3A</v>
      </c>
      <c r="Q2377">
        <f t="shared" si="223"/>
        <v>0.15625314139056415</v>
      </c>
      <c r="R2377" t="str">
        <f t="shared" si="226"/>
        <v>3B_0-A&amp;3.09%3.09@10</v>
      </c>
      <c r="S2377" t="str">
        <f t="shared" si="227"/>
        <v>3A-3B-VCS-Loc-22</v>
      </c>
      <c r="T2377" t="str">
        <f>IFERROR(IF(VLOOKUP(S2377,Bad!$A:$A,1,FALSE)='RAW2'!S2377,"yes","no"),"no")</f>
        <v>no</v>
      </c>
      <c r="U2377" t="str">
        <f>IFERROR(VLOOKUP(F2377,compounds!$A:$B,2,FALSE),"")</f>
        <v/>
      </c>
      <c r="V2377" t="str">
        <f>VLOOKUP(B2377,'volatile collection data'!$O:$P,2,FALSE)</f>
        <v>24.apr.22 3</v>
      </c>
    </row>
    <row r="2378" spans="1:22" x14ac:dyDescent="0.2">
      <c r="A2378" t="s">
        <v>367</v>
      </c>
      <c r="B2378" s="1" t="str">
        <f t="shared" si="224"/>
        <v>3A</v>
      </c>
      <c r="C2378">
        <v>25.677</v>
      </c>
      <c r="D2378">
        <f t="shared" si="222"/>
        <v>25.68</v>
      </c>
      <c r="E2378">
        <f>VLOOKUP(D2378,'Peak Combiner'!$A$5:$D$4980,4,FALSE)</f>
        <v>25.67</v>
      </c>
      <c r="F2378">
        <f>IFERROR(VLOOKUP(D2378,rt_comb!$A:$B,2,FALSE),D2378)</f>
        <v>25.68</v>
      </c>
      <c r="G2378">
        <v>22799352</v>
      </c>
      <c r="H2378">
        <f>SUMIFS($G:$G,$E:$E,18.51,'RAW2'!$A:$A,'RAW2'!A2378)</f>
        <v>70978850</v>
      </c>
      <c r="I2378" s="1" t="str">
        <f>VLOOKUP(A2378,'volatile collection data'!$G$6:$H$69,2,FALSE)</f>
        <v>A</v>
      </c>
      <c r="J2378" s="1">
        <f>VLOOKUP(A2378,'volatile collection data'!$G$6:$I$69,3,FALSE)</f>
        <v>3</v>
      </c>
      <c r="K2378" s="1" t="str">
        <f>VLOOKUP(A2378,'volatile collection data'!$G$6:$N$69,8,FALSE)</f>
        <v>3B</v>
      </c>
      <c r="L2378" s="1">
        <f>VLOOKUP(A2378,'volatile collection data'!$G$6:$J$69,4,FALSE)</f>
        <v>3.09</v>
      </c>
      <c r="M2378" s="1">
        <f>VLOOKUP($A2378,'volatile collection data'!$G$6:$M$69,6,FALSE)</f>
        <v>10</v>
      </c>
      <c r="N2378" s="1">
        <f>VLOOKUP($A2378,'volatile collection data'!$G$6:$M$69,7,FALSE)</f>
        <v>3.09</v>
      </c>
      <c r="O2378" s="1">
        <f>VLOOKUP(A2378,'volatile collection data'!$G$6:$K$69,5,FALSE)</f>
        <v>0</v>
      </c>
      <c r="P2378" s="1" t="str">
        <f t="shared" si="225"/>
        <v>3A</v>
      </c>
      <c r="Q2378">
        <f t="shared" si="223"/>
        <v>0.51976265239301322</v>
      </c>
      <c r="R2378" t="str">
        <f t="shared" si="226"/>
        <v>3B_0-A&amp;3.09%3.09@10</v>
      </c>
      <c r="S2378" t="str">
        <f t="shared" si="227"/>
        <v>3A-3B-VCS-Loc-22</v>
      </c>
      <c r="T2378" t="str">
        <f>IFERROR(IF(VLOOKUP(S2378,Bad!$A:$A,1,FALSE)='RAW2'!S2378,"yes","no"),"no")</f>
        <v>no</v>
      </c>
      <c r="U2378" t="str">
        <f>IFERROR(VLOOKUP(F2378,compounds!$A:$B,2,FALSE),"")</f>
        <v/>
      </c>
      <c r="V2378" t="str">
        <f>VLOOKUP(B2378,'volatile collection data'!$O:$P,2,FALSE)</f>
        <v>24.apr.22 3</v>
      </c>
    </row>
    <row r="2379" spans="1:22" x14ac:dyDescent="0.2">
      <c r="A2379" t="s">
        <v>367</v>
      </c>
      <c r="B2379" s="1" t="str">
        <f t="shared" si="224"/>
        <v>3A</v>
      </c>
      <c r="C2379">
        <v>25.792999999999999</v>
      </c>
      <c r="D2379">
        <f t="shared" si="222"/>
        <v>25.79</v>
      </c>
      <c r="E2379">
        <f>VLOOKUP(D2379,'Peak Combiner'!$A$5:$D$4980,4,FALSE)</f>
        <v>25.79</v>
      </c>
      <c r="F2379">
        <f>IFERROR(VLOOKUP(D2379,rt_comb!$A:$B,2,FALSE),D2379)</f>
        <v>25.79</v>
      </c>
      <c r="G2379">
        <v>9512398</v>
      </c>
      <c r="H2379">
        <f>SUMIFS($G:$G,$E:$E,18.51,'RAW2'!$A:$A,'RAW2'!A2379)</f>
        <v>70978850</v>
      </c>
      <c r="I2379" s="1" t="str">
        <f>VLOOKUP(A2379,'volatile collection data'!$G$6:$H$69,2,FALSE)</f>
        <v>A</v>
      </c>
      <c r="J2379" s="1">
        <f>VLOOKUP(A2379,'volatile collection data'!$G$6:$I$69,3,FALSE)</f>
        <v>3</v>
      </c>
      <c r="K2379" s="1" t="str">
        <f>VLOOKUP(A2379,'volatile collection data'!$G$6:$N$69,8,FALSE)</f>
        <v>3B</v>
      </c>
      <c r="L2379" s="1">
        <f>VLOOKUP(A2379,'volatile collection data'!$G$6:$J$69,4,FALSE)</f>
        <v>3.09</v>
      </c>
      <c r="M2379" s="1">
        <f>VLOOKUP($A2379,'volatile collection data'!$G$6:$M$69,6,FALSE)</f>
        <v>10</v>
      </c>
      <c r="N2379" s="1">
        <f>VLOOKUP($A2379,'volatile collection data'!$G$6:$M$69,7,FALSE)</f>
        <v>3.09</v>
      </c>
      <c r="O2379" s="1">
        <f>VLOOKUP(A2379,'volatile collection data'!$G$6:$K$69,5,FALSE)</f>
        <v>0</v>
      </c>
      <c r="P2379" s="1" t="str">
        <f t="shared" si="225"/>
        <v>3A</v>
      </c>
      <c r="Q2379">
        <f t="shared" si="223"/>
        <v>0.21685656746288204</v>
      </c>
      <c r="R2379" t="str">
        <f t="shared" si="226"/>
        <v>3B_0-A&amp;3.09%3.09@10</v>
      </c>
      <c r="S2379" t="str">
        <f t="shared" si="227"/>
        <v>3A-3B-VCS-Loc-22</v>
      </c>
      <c r="T2379" t="str">
        <f>IFERROR(IF(VLOOKUP(S2379,Bad!$A:$A,1,FALSE)='RAW2'!S2379,"yes","no"),"no")</f>
        <v>no</v>
      </c>
      <c r="U2379" t="str">
        <f>IFERROR(VLOOKUP(F2379,compounds!$A:$B,2,FALSE),"")</f>
        <v/>
      </c>
      <c r="V2379" t="str">
        <f>VLOOKUP(B2379,'volatile collection data'!$O:$P,2,FALSE)</f>
        <v>24.apr.22 3</v>
      </c>
    </row>
    <row r="2380" spans="1:22" x14ac:dyDescent="0.2">
      <c r="A2380" t="s">
        <v>367</v>
      </c>
      <c r="B2380" s="1" t="str">
        <f t="shared" si="224"/>
        <v>3A</v>
      </c>
      <c r="C2380">
        <v>26.088000000000001</v>
      </c>
      <c r="D2380">
        <f t="shared" si="222"/>
        <v>26.09</v>
      </c>
      <c r="E2380">
        <f>VLOOKUP(D2380,'Peak Combiner'!$A$5:$D$4980,4,FALSE)</f>
        <v>26.09</v>
      </c>
      <c r="F2380">
        <f>IFERROR(VLOOKUP(D2380,rt_comb!$A:$B,2,FALSE),D2380)</f>
        <v>26.09</v>
      </c>
      <c r="G2380">
        <v>8079843</v>
      </c>
      <c r="H2380">
        <f>SUMIFS($G:$G,$E:$E,18.51,'RAW2'!$A:$A,'RAW2'!A2380)</f>
        <v>70978850</v>
      </c>
      <c r="I2380" s="1" t="str">
        <f>VLOOKUP(A2380,'volatile collection data'!$G$6:$H$69,2,FALSE)</f>
        <v>A</v>
      </c>
      <c r="J2380" s="1">
        <f>VLOOKUP(A2380,'volatile collection data'!$G$6:$I$69,3,FALSE)</f>
        <v>3</v>
      </c>
      <c r="K2380" s="1" t="str">
        <f>VLOOKUP(A2380,'volatile collection data'!$G$6:$N$69,8,FALSE)</f>
        <v>3B</v>
      </c>
      <c r="L2380" s="1">
        <f>VLOOKUP(A2380,'volatile collection data'!$G$6:$J$69,4,FALSE)</f>
        <v>3.09</v>
      </c>
      <c r="M2380" s="1">
        <f>VLOOKUP($A2380,'volatile collection data'!$G$6:$M$69,6,FALSE)</f>
        <v>10</v>
      </c>
      <c r="N2380" s="1">
        <f>VLOOKUP($A2380,'volatile collection data'!$G$6:$M$69,7,FALSE)</f>
        <v>3.09</v>
      </c>
      <c r="O2380" s="1">
        <f>VLOOKUP(A2380,'volatile collection data'!$G$6:$K$69,5,FALSE)</f>
        <v>0</v>
      </c>
      <c r="P2380" s="1" t="str">
        <f t="shared" si="225"/>
        <v>3A</v>
      </c>
      <c r="Q2380">
        <f t="shared" si="223"/>
        <v>0.18419824513429683</v>
      </c>
      <c r="R2380" t="str">
        <f t="shared" si="226"/>
        <v>3B_0-A&amp;3.09%3.09@10</v>
      </c>
      <c r="S2380" t="str">
        <f t="shared" si="227"/>
        <v>3A-3B-VCS-Loc-22</v>
      </c>
      <c r="T2380" t="str">
        <f>IFERROR(IF(VLOOKUP(S2380,Bad!$A:$A,1,FALSE)='RAW2'!S2380,"yes","no"),"no")</f>
        <v>no</v>
      </c>
      <c r="U2380" t="str">
        <f>IFERROR(VLOOKUP(F2380,compounds!$A:$B,2,FALSE),"")</f>
        <v/>
      </c>
      <c r="V2380" t="str">
        <f>VLOOKUP(B2380,'volatile collection data'!$O:$P,2,FALSE)</f>
        <v>24.apr.22 3</v>
      </c>
    </row>
    <row r="2381" spans="1:22" x14ac:dyDescent="0.2">
      <c r="A2381" t="s">
        <v>367</v>
      </c>
      <c r="B2381" s="1" t="str">
        <f t="shared" si="224"/>
        <v>3A</v>
      </c>
      <c r="C2381">
        <v>26.484000000000002</v>
      </c>
      <c r="D2381">
        <f t="shared" si="222"/>
        <v>26.48</v>
      </c>
      <c r="E2381">
        <f>VLOOKUP(D2381,'Peak Combiner'!$A$5:$D$4980,4,FALSE)</f>
        <v>26.48</v>
      </c>
      <c r="F2381">
        <f>IFERROR(VLOOKUP(D2381,rt_comb!$A:$B,2,FALSE),D2381)</f>
        <v>26.48</v>
      </c>
      <c r="G2381">
        <v>3195782</v>
      </c>
      <c r="H2381">
        <f>SUMIFS($G:$G,$E:$E,18.51,'RAW2'!$A:$A,'RAW2'!A2381)</f>
        <v>70978850</v>
      </c>
      <c r="I2381" s="1" t="str">
        <f>VLOOKUP(A2381,'volatile collection data'!$G$6:$H$69,2,FALSE)</f>
        <v>A</v>
      </c>
      <c r="J2381" s="1">
        <f>VLOOKUP(A2381,'volatile collection data'!$G$6:$I$69,3,FALSE)</f>
        <v>3</v>
      </c>
      <c r="K2381" s="1" t="str">
        <f>VLOOKUP(A2381,'volatile collection data'!$G$6:$N$69,8,FALSE)</f>
        <v>3B</v>
      </c>
      <c r="L2381" s="1">
        <f>VLOOKUP(A2381,'volatile collection data'!$G$6:$J$69,4,FALSE)</f>
        <v>3.09</v>
      </c>
      <c r="M2381" s="1">
        <f>VLOOKUP($A2381,'volatile collection data'!$G$6:$M$69,6,FALSE)</f>
        <v>10</v>
      </c>
      <c r="N2381" s="1">
        <f>VLOOKUP($A2381,'volatile collection data'!$G$6:$M$69,7,FALSE)</f>
        <v>3.09</v>
      </c>
      <c r="O2381" s="1">
        <f>VLOOKUP(A2381,'volatile collection data'!$G$6:$K$69,5,FALSE)</f>
        <v>0</v>
      </c>
      <c r="P2381" s="1" t="str">
        <f t="shared" si="225"/>
        <v>3A</v>
      </c>
      <c r="Q2381">
        <f t="shared" si="223"/>
        <v>7.2855058722276336E-2</v>
      </c>
      <c r="R2381" t="str">
        <f t="shared" si="226"/>
        <v>3B_0-A&amp;3.09%3.09@10</v>
      </c>
      <c r="S2381" t="str">
        <f t="shared" si="227"/>
        <v>3A-3B-VCS-Loc-22</v>
      </c>
      <c r="T2381" t="str">
        <f>IFERROR(IF(VLOOKUP(S2381,Bad!$A:$A,1,FALSE)='RAW2'!S2381,"yes","no"),"no")</f>
        <v>no</v>
      </c>
      <c r="U2381" t="str">
        <f>IFERROR(VLOOKUP(F2381,compounds!$A:$B,2,FALSE),"")</f>
        <v/>
      </c>
      <c r="V2381" t="str">
        <f>VLOOKUP(B2381,'volatile collection data'!$O:$P,2,FALSE)</f>
        <v>24.apr.22 3</v>
      </c>
    </row>
    <row r="2382" spans="1:22" x14ac:dyDescent="0.2">
      <c r="A2382" t="s">
        <v>367</v>
      </c>
      <c r="B2382" s="1" t="str">
        <f t="shared" si="224"/>
        <v>3A</v>
      </c>
      <c r="C2382">
        <v>26.623999999999999</v>
      </c>
      <c r="D2382">
        <f t="shared" si="222"/>
        <v>26.62</v>
      </c>
      <c r="E2382">
        <f>VLOOKUP(D2382,'Peak Combiner'!$A$5:$D$4980,4,FALSE)</f>
        <v>26.62</v>
      </c>
      <c r="F2382">
        <f>IFERROR(VLOOKUP(D2382,rt_comb!$A:$B,2,FALSE),D2382)</f>
        <v>26.62</v>
      </c>
      <c r="G2382">
        <v>3166774</v>
      </c>
      <c r="H2382">
        <f>SUMIFS($G:$G,$E:$E,18.51,'RAW2'!$A:$A,'RAW2'!A2382)</f>
        <v>70978850</v>
      </c>
      <c r="I2382" s="1" t="str">
        <f>VLOOKUP(A2382,'volatile collection data'!$G$6:$H$69,2,FALSE)</f>
        <v>A</v>
      </c>
      <c r="J2382" s="1">
        <f>VLOOKUP(A2382,'volatile collection data'!$G$6:$I$69,3,FALSE)</f>
        <v>3</v>
      </c>
      <c r="K2382" s="1" t="str">
        <f>VLOOKUP(A2382,'volatile collection data'!$G$6:$N$69,8,FALSE)</f>
        <v>3B</v>
      </c>
      <c r="L2382" s="1">
        <f>VLOOKUP(A2382,'volatile collection data'!$G$6:$J$69,4,FALSE)</f>
        <v>3.09</v>
      </c>
      <c r="M2382" s="1">
        <f>VLOOKUP($A2382,'volatile collection data'!$G$6:$M$69,6,FALSE)</f>
        <v>10</v>
      </c>
      <c r="N2382" s="1">
        <f>VLOOKUP($A2382,'volatile collection data'!$G$6:$M$69,7,FALSE)</f>
        <v>3.09</v>
      </c>
      <c r="O2382" s="1">
        <f>VLOOKUP(A2382,'volatile collection data'!$G$6:$K$69,5,FALSE)</f>
        <v>0</v>
      </c>
      <c r="P2382" s="1" t="str">
        <f t="shared" si="225"/>
        <v>3A</v>
      </c>
      <c r="Q2382">
        <f t="shared" si="223"/>
        <v>7.2193755935222717E-2</v>
      </c>
      <c r="R2382" t="str">
        <f t="shared" si="226"/>
        <v>3B_0-A&amp;3.09%3.09@10</v>
      </c>
      <c r="S2382" t="str">
        <f t="shared" si="227"/>
        <v>3A-3B-VCS-Loc-22</v>
      </c>
      <c r="T2382" t="str">
        <f>IFERROR(IF(VLOOKUP(S2382,Bad!$A:$A,1,FALSE)='RAW2'!S2382,"yes","no"),"no")</f>
        <v>no</v>
      </c>
      <c r="U2382" t="str">
        <f>IFERROR(VLOOKUP(F2382,compounds!$A:$B,2,FALSE),"")</f>
        <v/>
      </c>
      <c r="V2382" t="str">
        <f>VLOOKUP(B2382,'volatile collection data'!$O:$P,2,FALSE)</f>
        <v>24.apr.22 3</v>
      </c>
    </row>
    <row r="2383" spans="1:22" x14ac:dyDescent="0.2">
      <c r="A2383" t="s">
        <v>367</v>
      </c>
      <c r="B2383" s="1" t="str">
        <f t="shared" si="224"/>
        <v>3A</v>
      </c>
      <c r="C2383">
        <v>26.77</v>
      </c>
      <c r="D2383">
        <f t="shared" si="222"/>
        <v>26.77</v>
      </c>
      <c r="E2383">
        <f>VLOOKUP(D2383,'Peak Combiner'!$A$5:$D$4980,4,FALSE)</f>
        <v>26.77</v>
      </c>
      <c r="F2383">
        <f>IFERROR(VLOOKUP(D2383,rt_comb!$A:$B,2,FALSE),D2383)</f>
        <v>26.77</v>
      </c>
      <c r="G2383">
        <v>2020186</v>
      </c>
      <c r="H2383">
        <f>SUMIFS($G:$G,$E:$E,18.51,'RAW2'!$A:$A,'RAW2'!A2383)</f>
        <v>70978850</v>
      </c>
      <c r="I2383" s="1" t="str">
        <f>VLOOKUP(A2383,'volatile collection data'!$G$6:$H$69,2,FALSE)</f>
        <v>A</v>
      </c>
      <c r="J2383" s="1">
        <f>VLOOKUP(A2383,'volatile collection data'!$G$6:$I$69,3,FALSE)</f>
        <v>3</v>
      </c>
      <c r="K2383" s="1" t="str">
        <f>VLOOKUP(A2383,'volatile collection data'!$G$6:$N$69,8,FALSE)</f>
        <v>3B</v>
      </c>
      <c r="L2383" s="1">
        <f>VLOOKUP(A2383,'volatile collection data'!$G$6:$J$69,4,FALSE)</f>
        <v>3.09</v>
      </c>
      <c r="M2383" s="1">
        <f>VLOOKUP($A2383,'volatile collection data'!$G$6:$M$69,6,FALSE)</f>
        <v>10</v>
      </c>
      <c r="N2383" s="1">
        <f>VLOOKUP($A2383,'volatile collection data'!$G$6:$M$69,7,FALSE)</f>
        <v>3.09</v>
      </c>
      <c r="O2383" s="1">
        <f>VLOOKUP(A2383,'volatile collection data'!$G$6:$K$69,5,FALSE)</f>
        <v>0</v>
      </c>
      <c r="P2383" s="1" t="str">
        <f t="shared" si="225"/>
        <v>3A</v>
      </c>
      <c r="Q2383">
        <f t="shared" si="223"/>
        <v>4.6054696365371774E-2</v>
      </c>
      <c r="R2383" t="str">
        <f t="shared" si="226"/>
        <v>3B_0-A&amp;3.09%3.09@10</v>
      </c>
      <c r="S2383" t="str">
        <f t="shared" si="227"/>
        <v>3A-3B-VCS-Loc-22</v>
      </c>
      <c r="T2383" t="str">
        <f>IFERROR(IF(VLOOKUP(S2383,Bad!$A:$A,1,FALSE)='RAW2'!S2383,"yes","no"),"no")</f>
        <v>no</v>
      </c>
      <c r="U2383" t="str">
        <f>IFERROR(VLOOKUP(F2383,compounds!$A:$B,2,FALSE),"")</f>
        <v/>
      </c>
      <c r="V2383" t="str">
        <f>VLOOKUP(B2383,'volatile collection data'!$O:$P,2,FALSE)</f>
        <v>24.apr.22 3</v>
      </c>
    </row>
    <row r="2384" spans="1:22" x14ac:dyDescent="0.2">
      <c r="A2384" t="s">
        <v>367</v>
      </c>
      <c r="B2384" s="1" t="str">
        <f t="shared" si="224"/>
        <v>3A</v>
      </c>
      <c r="C2384">
        <v>26.849</v>
      </c>
      <c r="D2384">
        <f t="shared" si="222"/>
        <v>26.85</v>
      </c>
      <c r="E2384">
        <f>VLOOKUP(D2384,'Peak Combiner'!$A$5:$D$4980,4,FALSE)</f>
        <v>26.85</v>
      </c>
      <c r="F2384">
        <f>IFERROR(VLOOKUP(D2384,rt_comb!$A:$B,2,FALSE),D2384)</f>
        <v>26.85</v>
      </c>
      <c r="G2384">
        <v>2162586</v>
      </c>
      <c r="H2384">
        <f>SUMIFS($G:$G,$E:$E,18.51,'RAW2'!$A:$A,'RAW2'!A2384)</f>
        <v>70978850</v>
      </c>
      <c r="I2384" s="1" t="str">
        <f>VLOOKUP(A2384,'volatile collection data'!$G$6:$H$69,2,FALSE)</f>
        <v>A</v>
      </c>
      <c r="J2384" s="1">
        <f>VLOOKUP(A2384,'volatile collection data'!$G$6:$I$69,3,FALSE)</f>
        <v>3</v>
      </c>
      <c r="K2384" s="1" t="str">
        <f>VLOOKUP(A2384,'volatile collection data'!$G$6:$N$69,8,FALSE)</f>
        <v>3B</v>
      </c>
      <c r="L2384" s="1">
        <f>VLOOKUP(A2384,'volatile collection data'!$G$6:$J$69,4,FALSE)</f>
        <v>3.09</v>
      </c>
      <c r="M2384" s="1">
        <f>VLOOKUP($A2384,'volatile collection data'!$G$6:$M$69,6,FALSE)</f>
        <v>10</v>
      </c>
      <c r="N2384" s="1">
        <f>VLOOKUP($A2384,'volatile collection data'!$G$6:$M$69,7,FALSE)</f>
        <v>3.09</v>
      </c>
      <c r="O2384" s="1">
        <f>VLOOKUP(A2384,'volatile collection data'!$G$6:$K$69,5,FALSE)</f>
        <v>0</v>
      </c>
      <c r="P2384" s="1" t="str">
        <f t="shared" si="225"/>
        <v>3A</v>
      </c>
      <c r="Q2384">
        <f t="shared" si="223"/>
        <v>4.9301025546164508E-2</v>
      </c>
      <c r="R2384" t="str">
        <f t="shared" si="226"/>
        <v>3B_0-A&amp;3.09%3.09@10</v>
      </c>
      <c r="S2384" t="str">
        <f t="shared" si="227"/>
        <v>3A-3B-VCS-Loc-22</v>
      </c>
      <c r="T2384" t="str">
        <f>IFERROR(IF(VLOOKUP(S2384,Bad!$A:$A,1,FALSE)='RAW2'!S2384,"yes","no"),"no")</f>
        <v>no</v>
      </c>
      <c r="U2384" t="str">
        <f>IFERROR(VLOOKUP(F2384,compounds!$A:$B,2,FALSE),"")</f>
        <v/>
      </c>
      <c r="V2384" t="str">
        <f>VLOOKUP(B2384,'volatile collection data'!$O:$P,2,FALSE)</f>
        <v>24.apr.22 3</v>
      </c>
    </row>
    <row r="2385" spans="1:22" x14ac:dyDescent="0.2">
      <c r="A2385" t="s">
        <v>367</v>
      </c>
      <c r="B2385" s="1" t="str">
        <f t="shared" si="224"/>
        <v>3A</v>
      </c>
      <c r="C2385">
        <v>26.936</v>
      </c>
      <c r="D2385">
        <f t="shared" si="222"/>
        <v>26.94</v>
      </c>
      <c r="E2385">
        <f>VLOOKUP(D2385,'Peak Combiner'!$A$5:$D$4980,4,FALSE)</f>
        <v>26.94</v>
      </c>
      <c r="F2385">
        <f>IFERROR(VLOOKUP(D2385,rt_comb!$A:$B,2,FALSE),D2385)</f>
        <v>26.94</v>
      </c>
      <c r="G2385">
        <v>4663672</v>
      </c>
      <c r="H2385">
        <f>SUMIFS($G:$G,$E:$E,18.51,'RAW2'!$A:$A,'RAW2'!A2385)</f>
        <v>70978850</v>
      </c>
      <c r="I2385" s="1" t="str">
        <f>VLOOKUP(A2385,'volatile collection data'!$G$6:$H$69,2,FALSE)</f>
        <v>A</v>
      </c>
      <c r="J2385" s="1">
        <f>VLOOKUP(A2385,'volatile collection data'!$G$6:$I$69,3,FALSE)</f>
        <v>3</v>
      </c>
      <c r="K2385" s="1" t="str">
        <f>VLOOKUP(A2385,'volatile collection data'!$G$6:$N$69,8,FALSE)</f>
        <v>3B</v>
      </c>
      <c r="L2385" s="1">
        <f>VLOOKUP(A2385,'volatile collection data'!$G$6:$J$69,4,FALSE)</f>
        <v>3.09</v>
      </c>
      <c r="M2385" s="1">
        <f>VLOOKUP($A2385,'volatile collection data'!$G$6:$M$69,6,FALSE)</f>
        <v>10</v>
      </c>
      <c r="N2385" s="1">
        <f>VLOOKUP($A2385,'volatile collection data'!$G$6:$M$69,7,FALSE)</f>
        <v>3.09</v>
      </c>
      <c r="O2385" s="1">
        <f>VLOOKUP(A2385,'volatile collection data'!$G$6:$K$69,5,FALSE)</f>
        <v>0</v>
      </c>
      <c r="P2385" s="1" t="str">
        <f t="shared" si="225"/>
        <v>3A</v>
      </c>
      <c r="Q2385">
        <f t="shared" si="223"/>
        <v>0.10631892207335668</v>
      </c>
      <c r="R2385" t="str">
        <f t="shared" si="226"/>
        <v>3B_0-A&amp;3.09%3.09@10</v>
      </c>
      <c r="S2385" t="str">
        <f t="shared" si="227"/>
        <v>3A-3B-VCS-Loc-22</v>
      </c>
      <c r="T2385" t="str">
        <f>IFERROR(IF(VLOOKUP(S2385,Bad!$A:$A,1,FALSE)='RAW2'!S2385,"yes","no"),"no")</f>
        <v>no</v>
      </c>
      <c r="U2385" t="str">
        <f>IFERROR(VLOOKUP(F2385,compounds!$A:$B,2,FALSE),"")</f>
        <v/>
      </c>
      <c r="V2385" t="str">
        <f>VLOOKUP(B2385,'volatile collection data'!$O:$P,2,FALSE)</f>
        <v>24.apr.22 3</v>
      </c>
    </row>
    <row r="2386" spans="1:22" x14ac:dyDescent="0.2">
      <c r="A2386" t="s">
        <v>367</v>
      </c>
      <c r="B2386" s="1" t="str">
        <f t="shared" si="224"/>
        <v>3A</v>
      </c>
      <c r="C2386">
        <v>27.369</v>
      </c>
      <c r="D2386">
        <f t="shared" si="222"/>
        <v>27.37</v>
      </c>
      <c r="E2386">
        <f>VLOOKUP(D2386,'Peak Combiner'!$A$5:$D$4980,4,FALSE)</f>
        <v>27.37</v>
      </c>
      <c r="F2386">
        <f>IFERROR(VLOOKUP(D2386,rt_comb!$A:$B,2,FALSE),D2386)</f>
        <v>27.37</v>
      </c>
      <c r="G2386">
        <v>2177813</v>
      </c>
      <c r="H2386">
        <f>SUMIFS($G:$G,$E:$E,18.51,'RAW2'!$A:$A,'RAW2'!A2386)</f>
        <v>70978850</v>
      </c>
      <c r="I2386" s="1" t="str">
        <f>VLOOKUP(A2386,'volatile collection data'!$G$6:$H$69,2,FALSE)</f>
        <v>A</v>
      </c>
      <c r="J2386" s="1">
        <f>VLOOKUP(A2386,'volatile collection data'!$G$6:$I$69,3,FALSE)</f>
        <v>3</v>
      </c>
      <c r="K2386" s="1" t="str">
        <f>VLOOKUP(A2386,'volatile collection data'!$G$6:$N$69,8,FALSE)</f>
        <v>3B</v>
      </c>
      <c r="L2386" s="1">
        <f>VLOOKUP(A2386,'volatile collection data'!$G$6:$J$69,4,FALSE)</f>
        <v>3.09</v>
      </c>
      <c r="M2386" s="1">
        <f>VLOOKUP($A2386,'volatile collection data'!$G$6:$M$69,6,FALSE)</f>
        <v>10</v>
      </c>
      <c r="N2386" s="1">
        <f>VLOOKUP($A2386,'volatile collection data'!$G$6:$M$69,7,FALSE)</f>
        <v>3.09</v>
      </c>
      <c r="O2386" s="1">
        <f>VLOOKUP(A2386,'volatile collection data'!$G$6:$K$69,5,FALSE)</f>
        <v>0</v>
      </c>
      <c r="P2386" s="1" t="str">
        <f t="shared" si="225"/>
        <v>3A</v>
      </c>
      <c r="Q2386">
        <f t="shared" si="223"/>
        <v>4.9648159355405591E-2</v>
      </c>
      <c r="R2386" t="str">
        <f t="shared" si="226"/>
        <v>3B_0-A&amp;3.09%3.09@10</v>
      </c>
      <c r="S2386" t="str">
        <f t="shared" si="227"/>
        <v>3A-3B-VCS-Loc-22</v>
      </c>
      <c r="T2386" t="str">
        <f>IFERROR(IF(VLOOKUP(S2386,Bad!$A:$A,1,FALSE)='RAW2'!S2386,"yes","no"),"no")</f>
        <v>no</v>
      </c>
      <c r="U2386" t="str">
        <f>IFERROR(VLOOKUP(F2386,compounds!$A:$B,2,FALSE),"")</f>
        <v/>
      </c>
      <c r="V2386" t="str">
        <f>VLOOKUP(B2386,'volatile collection data'!$O:$P,2,FALSE)</f>
        <v>24.apr.22 3</v>
      </c>
    </row>
    <row r="2387" spans="1:22" x14ac:dyDescent="0.2">
      <c r="A2387" t="s">
        <v>367</v>
      </c>
      <c r="B2387" s="1" t="str">
        <f t="shared" si="224"/>
        <v>3A</v>
      </c>
      <c r="C2387">
        <v>27.47</v>
      </c>
      <c r="D2387">
        <f t="shared" si="222"/>
        <v>27.47</v>
      </c>
      <c r="E2387">
        <f>VLOOKUP(D2387,'Peak Combiner'!$A$5:$D$4980,4,FALSE)</f>
        <v>27.47</v>
      </c>
      <c r="F2387">
        <f>IFERROR(VLOOKUP(D2387,rt_comb!$A:$B,2,FALSE),D2387)</f>
        <v>27.47</v>
      </c>
      <c r="G2387">
        <v>1034311</v>
      </c>
      <c r="H2387">
        <f>SUMIFS($G:$G,$E:$E,18.51,'RAW2'!$A:$A,'RAW2'!A2387)</f>
        <v>70978850</v>
      </c>
      <c r="I2387" s="1" t="str">
        <f>VLOOKUP(A2387,'volatile collection data'!$G$6:$H$69,2,FALSE)</f>
        <v>A</v>
      </c>
      <c r="J2387" s="1">
        <f>VLOOKUP(A2387,'volatile collection data'!$G$6:$I$69,3,FALSE)</f>
        <v>3</v>
      </c>
      <c r="K2387" s="1" t="str">
        <f>VLOOKUP(A2387,'volatile collection data'!$G$6:$N$69,8,FALSE)</f>
        <v>3B</v>
      </c>
      <c r="L2387" s="1">
        <f>VLOOKUP(A2387,'volatile collection data'!$G$6:$J$69,4,FALSE)</f>
        <v>3.09</v>
      </c>
      <c r="M2387" s="1">
        <f>VLOOKUP($A2387,'volatile collection data'!$G$6:$M$69,6,FALSE)</f>
        <v>10</v>
      </c>
      <c r="N2387" s="1">
        <f>VLOOKUP($A2387,'volatile collection data'!$G$6:$M$69,7,FALSE)</f>
        <v>3.09</v>
      </c>
      <c r="O2387" s="1">
        <f>VLOOKUP(A2387,'volatile collection data'!$G$6:$K$69,5,FALSE)</f>
        <v>0</v>
      </c>
      <c r="P2387" s="1" t="str">
        <f t="shared" si="225"/>
        <v>3A</v>
      </c>
      <c r="Q2387">
        <f t="shared" si="223"/>
        <v>2.3579452115975483E-2</v>
      </c>
      <c r="R2387" t="str">
        <f t="shared" si="226"/>
        <v>3B_0-A&amp;3.09%3.09@10</v>
      </c>
      <c r="S2387" t="str">
        <f t="shared" si="227"/>
        <v>3A-3B-VCS-Loc-22</v>
      </c>
      <c r="T2387" t="str">
        <f>IFERROR(IF(VLOOKUP(S2387,Bad!$A:$A,1,FALSE)='RAW2'!S2387,"yes","no"),"no")</f>
        <v>no</v>
      </c>
      <c r="U2387" t="str">
        <f>IFERROR(VLOOKUP(F2387,compounds!$A:$B,2,FALSE),"")</f>
        <v/>
      </c>
      <c r="V2387" t="str">
        <f>VLOOKUP(B2387,'volatile collection data'!$O:$P,2,FALSE)</f>
        <v>24.apr.22 3</v>
      </c>
    </row>
    <row r="2388" spans="1:22" x14ac:dyDescent="0.2">
      <c r="A2388" t="s">
        <v>367</v>
      </c>
      <c r="B2388" s="1" t="str">
        <f t="shared" si="224"/>
        <v>3A</v>
      </c>
      <c r="C2388">
        <v>27.756</v>
      </c>
      <c r="D2388">
        <f t="shared" si="222"/>
        <v>27.76</v>
      </c>
      <c r="E2388">
        <f>VLOOKUP(D2388,'Peak Combiner'!$A$5:$D$4980,4,FALSE)</f>
        <v>27.76</v>
      </c>
      <c r="F2388">
        <f>IFERROR(VLOOKUP(D2388,rt_comb!$A:$B,2,FALSE),D2388)</f>
        <v>27.76</v>
      </c>
      <c r="G2388">
        <v>1893429</v>
      </c>
      <c r="H2388">
        <f>SUMIFS($G:$G,$E:$E,18.51,'RAW2'!$A:$A,'RAW2'!A2388)</f>
        <v>70978850</v>
      </c>
      <c r="I2388" s="1" t="str">
        <f>VLOOKUP(A2388,'volatile collection data'!$G$6:$H$69,2,FALSE)</f>
        <v>A</v>
      </c>
      <c r="J2388" s="1">
        <f>VLOOKUP(A2388,'volatile collection data'!$G$6:$I$69,3,FALSE)</f>
        <v>3</v>
      </c>
      <c r="K2388" s="1" t="str">
        <f>VLOOKUP(A2388,'volatile collection data'!$G$6:$N$69,8,FALSE)</f>
        <v>3B</v>
      </c>
      <c r="L2388" s="1">
        <f>VLOOKUP(A2388,'volatile collection data'!$G$6:$J$69,4,FALSE)</f>
        <v>3.09</v>
      </c>
      <c r="M2388" s="1">
        <f>VLOOKUP($A2388,'volatile collection data'!$G$6:$M$69,6,FALSE)</f>
        <v>10</v>
      </c>
      <c r="N2388" s="1">
        <f>VLOOKUP($A2388,'volatile collection data'!$G$6:$M$69,7,FALSE)</f>
        <v>3.09</v>
      </c>
      <c r="O2388" s="1">
        <f>VLOOKUP(A2388,'volatile collection data'!$G$6:$K$69,5,FALSE)</f>
        <v>0</v>
      </c>
      <c r="P2388" s="1" t="str">
        <f t="shared" si="225"/>
        <v>3A</v>
      </c>
      <c r="Q2388">
        <f t="shared" si="223"/>
        <v>4.3164984652101106E-2</v>
      </c>
      <c r="R2388" t="str">
        <f t="shared" si="226"/>
        <v>3B_0-A&amp;3.09%3.09@10</v>
      </c>
      <c r="S2388" t="str">
        <f t="shared" si="227"/>
        <v>3A-3B-VCS-Loc-22</v>
      </c>
      <c r="T2388" t="str">
        <f>IFERROR(IF(VLOOKUP(S2388,Bad!$A:$A,1,FALSE)='RAW2'!S2388,"yes","no"),"no")</f>
        <v>no</v>
      </c>
      <c r="U2388" t="str">
        <f>IFERROR(VLOOKUP(F2388,compounds!$A:$B,2,FALSE),"")</f>
        <v/>
      </c>
      <c r="V2388" t="str">
        <f>VLOOKUP(B2388,'volatile collection data'!$O:$P,2,FALSE)</f>
        <v>24.apr.22 3</v>
      </c>
    </row>
    <row r="2389" spans="1:22" x14ac:dyDescent="0.2">
      <c r="A2389" t="s">
        <v>367</v>
      </c>
      <c r="B2389" s="1" t="str">
        <f t="shared" si="224"/>
        <v>3A</v>
      </c>
      <c r="C2389">
        <v>27.911999999999999</v>
      </c>
      <c r="D2389">
        <f t="shared" si="222"/>
        <v>27.91</v>
      </c>
      <c r="E2389">
        <f>VLOOKUP(D2389,'Peak Combiner'!$A$5:$D$4980,4,FALSE)</f>
        <v>27.91</v>
      </c>
      <c r="F2389">
        <f>IFERROR(VLOOKUP(D2389,rt_comb!$A:$B,2,FALSE),D2389)</f>
        <v>27.91</v>
      </c>
      <c r="G2389">
        <v>6666114</v>
      </c>
      <c r="H2389">
        <f>SUMIFS($G:$G,$E:$E,18.51,'RAW2'!$A:$A,'RAW2'!A2389)</f>
        <v>70978850</v>
      </c>
      <c r="I2389" s="1" t="str">
        <f>VLOOKUP(A2389,'volatile collection data'!$G$6:$H$69,2,FALSE)</f>
        <v>A</v>
      </c>
      <c r="J2389" s="1">
        <f>VLOOKUP(A2389,'volatile collection data'!$G$6:$I$69,3,FALSE)</f>
        <v>3</v>
      </c>
      <c r="K2389" s="1" t="str">
        <f>VLOOKUP(A2389,'volatile collection data'!$G$6:$N$69,8,FALSE)</f>
        <v>3B</v>
      </c>
      <c r="L2389" s="1">
        <f>VLOOKUP(A2389,'volatile collection data'!$G$6:$J$69,4,FALSE)</f>
        <v>3.09</v>
      </c>
      <c r="M2389" s="1">
        <f>VLOOKUP($A2389,'volatile collection data'!$G$6:$M$69,6,FALSE)</f>
        <v>10</v>
      </c>
      <c r="N2389" s="1">
        <f>VLOOKUP($A2389,'volatile collection data'!$G$6:$M$69,7,FALSE)</f>
        <v>3.09</v>
      </c>
      <c r="O2389" s="1">
        <f>VLOOKUP(A2389,'volatile collection data'!$G$6:$K$69,5,FALSE)</f>
        <v>0</v>
      </c>
      <c r="P2389" s="1" t="str">
        <f t="shared" si="225"/>
        <v>3A</v>
      </c>
      <c r="Q2389">
        <f t="shared" si="223"/>
        <v>0.15196910393743643</v>
      </c>
      <c r="R2389" t="str">
        <f t="shared" si="226"/>
        <v>3B_0-A&amp;3.09%3.09@10</v>
      </c>
      <c r="S2389" t="str">
        <f t="shared" si="227"/>
        <v>3A-3B-VCS-Loc-22</v>
      </c>
      <c r="T2389" t="str">
        <f>IFERROR(IF(VLOOKUP(S2389,Bad!$A:$A,1,FALSE)='RAW2'!S2389,"yes","no"),"no")</f>
        <v>no</v>
      </c>
      <c r="U2389" t="str">
        <f>IFERROR(VLOOKUP(F2389,compounds!$A:$B,2,FALSE),"")</f>
        <v/>
      </c>
      <c r="V2389" t="str">
        <f>VLOOKUP(B2389,'volatile collection data'!$O:$P,2,FALSE)</f>
        <v>24.apr.22 3</v>
      </c>
    </row>
    <row r="2390" spans="1:22" x14ac:dyDescent="0.2">
      <c r="A2390" t="s">
        <v>367</v>
      </c>
      <c r="B2390" s="1" t="str">
        <f t="shared" si="224"/>
        <v>3A</v>
      </c>
      <c r="C2390">
        <v>28.545999999999999</v>
      </c>
      <c r="D2390">
        <f t="shared" si="222"/>
        <v>28.55</v>
      </c>
      <c r="E2390">
        <f>VLOOKUP(D2390,'Peak Combiner'!$A$5:$D$4980,4,FALSE)</f>
        <v>28.55</v>
      </c>
      <c r="F2390">
        <f>IFERROR(VLOOKUP(D2390,rt_comb!$A:$B,2,FALSE),D2390)</f>
        <v>28.55</v>
      </c>
      <c r="G2390">
        <v>1402359</v>
      </c>
      <c r="H2390">
        <f>SUMIFS($G:$G,$E:$E,18.51,'RAW2'!$A:$A,'RAW2'!A2390)</f>
        <v>70978850</v>
      </c>
      <c r="I2390" s="1" t="str">
        <f>VLOOKUP(A2390,'volatile collection data'!$G$6:$H$69,2,FALSE)</f>
        <v>A</v>
      </c>
      <c r="J2390" s="1">
        <f>VLOOKUP(A2390,'volatile collection data'!$G$6:$I$69,3,FALSE)</f>
        <v>3</v>
      </c>
      <c r="K2390" s="1" t="str">
        <f>VLOOKUP(A2390,'volatile collection data'!$G$6:$N$69,8,FALSE)</f>
        <v>3B</v>
      </c>
      <c r="L2390" s="1">
        <f>VLOOKUP(A2390,'volatile collection data'!$G$6:$J$69,4,FALSE)</f>
        <v>3.09</v>
      </c>
      <c r="M2390" s="1">
        <f>VLOOKUP($A2390,'volatile collection data'!$G$6:$M$69,6,FALSE)</f>
        <v>10</v>
      </c>
      <c r="N2390" s="1">
        <f>VLOOKUP($A2390,'volatile collection data'!$G$6:$M$69,7,FALSE)</f>
        <v>3.09</v>
      </c>
      <c r="O2390" s="1">
        <f>VLOOKUP(A2390,'volatile collection data'!$G$6:$K$69,5,FALSE)</f>
        <v>0</v>
      </c>
      <c r="P2390" s="1" t="str">
        <f t="shared" si="225"/>
        <v>3A</v>
      </c>
      <c r="Q2390">
        <f t="shared" si="223"/>
        <v>3.1969936402017639E-2</v>
      </c>
      <c r="R2390" t="str">
        <f t="shared" si="226"/>
        <v>3B_0-A&amp;3.09%3.09@10</v>
      </c>
      <c r="S2390" t="str">
        <f t="shared" si="227"/>
        <v>3A-3B-VCS-Loc-22</v>
      </c>
      <c r="T2390" t="str">
        <f>IFERROR(IF(VLOOKUP(S2390,Bad!$A:$A,1,FALSE)='RAW2'!S2390,"yes","no"),"no")</f>
        <v>no</v>
      </c>
      <c r="U2390" t="str">
        <f>IFERROR(VLOOKUP(F2390,compounds!$A:$B,2,FALSE),"")</f>
        <v/>
      </c>
      <c r="V2390" t="str">
        <f>VLOOKUP(B2390,'volatile collection data'!$O:$P,2,FALSE)</f>
        <v>24.apr.22 3</v>
      </c>
    </row>
    <row r="2391" spans="1:22" x14ac:dyDescent="0.2">
      <c r="A2391" t="s">
        <v>367</v>
      </c>
      <c r="B2391" s="1" t="str">
        <f t="shared" si="224"/>
        <v>3A</v>
      </c>
      <c r="C2391">
        <v>29.145</v>
      </c>
      <c r="D2391">
        <f t="shared" si="222"/>
        <v>29.15</v>
      </c>
      <c r="E2391">
        <f>VLOOKUP(D2391,'Peak Combiner'!$A$5:$D$4980,4,FALSE)</f>
        <v>29.15</v>
      </c>
      <c r="F2391">
        <f>IFERROR(VLOOKUP(D2391,rt_comb!$A:$B,2,FALSE),D2391)</f>
        <v>29.15</v>
      </c>
      <c r="G2391">
        <v>1089545</v>
      </c>
      <c r="H2391">
        <f>SUMIFS($G:$G,$E:$E,18.51,'RAW2'!$A:$A,'RAW2'!A2391)</f>
        <v>70978850</v>
      </c>
      <c r="I2391" s="1" t="str">
        <f>VLOOKUP(A2391,'volatile collection data'!$G$6:$H$69,2,FALSE)</f>
        <v>A</v>
      </c>
      <c r="J2391" s="1">
        <f>VLOOKUP(A2391,'volatile collection data'!$G$6:$I$69,3,FALSE)</f>
        <v>3</v>
      </c>
      <c r="K2391" s="1" t="str">
        <f>VLOOKUP(A2391,'volatile collection data'!$G$6:$N$69,8,FALSE)</f>
        <v>3B</v>
      </c>
      <c r="L2391" s="1">
        <f>VLOOKUP(A2391,'volatile collection data'!$G$6:$J$69,4,FALSE)</f>
        <v>3.09</v>
      </c>
      <c r="M2391" s="1">
        <f>VLOOKUP($A2391,'volatile collection data'!$G$6:$M$69,6,FALSE)</f>
        <v>10</v>
      </c>
      <c r="N2391" s="1">
        <f>VLOOKUP($A2391,'volatile collection data'!$G$6:$M$69,7,FALSE)</f>
        <v>3.09</v>
      </c>
      <c r="O2391" s="1">
        <f>VLOOKUP(A2391,'volatile collection data'!$G$6:$K$69,5,FALSE)</f>
        <v>0</v>
      </c>
      <c r="P2391" s="1" t="str">
        <f t="shared" si="225"/>
        <v>3A</v>
      </c>
      <c r="Q2391">
        <f t="shared" si="223"/>
        <v>2.4838635725328753E-2</v>
      </c>
      <c r="R2391" t="str">
        <f t="shared" si="226"/>
        <v>3B_0-A&amp;3.09%3.09@10</v>
      </c>
      <c r="S2391" t="str">
        <f t="shared" si="227"/>
        <v>3A-3B-VCS-Loc-22</v>
      </c>
      <c r="T2391" t="str">
        <f>IFERROR(IF(VLOOKUP(S2391,Bad!$A:$A,1,FALSE)='RAW2'!S2391,"yes","no"),"no")</f>
        <v>no</v>
      </c>
      <c r="U2391" t="str">
        <f>IFERROR(VLOOKUP(F2391,compounds!$A:$B,2,FALSE),"")</f>
        <v/>
      </c>
      <c r="V2391" t="str">
        <f>VLOOKUP(B2391,'volatile collection data'!$O:$P,2,FALSE)</f>
        <v>24.apr.22 3</v>
      </c>
    </row>
    <row r="2392" spans="1:22" x14ac:dyDescent="0.2">
      <c r="A2392" t="s">
        <v>367</v>
      </c>
      <c r="B2392" s="1" t="str">
        <f t="shared" si="224"/>
        <v>3A</v>
      </c>
      <c r="C2392">
        <v>29.263999999999999</v>
      </c>
      <c r="D2392">
        <f t="shared" si="222"/>
        <v>29.26</v>
      </c>
      <c r="E2392">
        <f>VLOOKUP(D2392,'Peak Combiner'!$A$5:$D$4980,4,FALSE)</f>
        <v>29.26</v>
      </c>
      <c r="F2392">
        <f>IFERROR(VLOOKUP(D2392,rt_comb!$A:$B,2,FALSE),D2392)</f>
        <v>29.26</v>
      </c>
      <c r="G2392">
        <v>1670397</v>
      </c>
      <c r="H2392">
        <f>SUMIFS($G:$G,$E:$E,18.51,'RAW2'!$A:$A,'RAW2'!A2392)</f>
        <v>70978850</v>
      </c>
      <c r="I2392" s="1" t="str">
        <f>VLOOKUP(A2392,'volatile collection data'!$G$6:$H$69,2,FALSE)</f>
        <v>A</v>
      </c>
      <c r="J2392" s="1">
        <f>VLOOKUP(A2392,'volatile collection data'!$G$6:$I$69,3,FALSE)</f>
        <v>3</v>
      </c>
      <c r="K2392" s="1" t="str">
        <f>VLOOKUP(A2392,'volatile collection data'!$G$6:$N$69,8,FALSE)</f>
        <v>3B</v>
      </c>
      <c r="L2392" s="1">
        <f>VLOOKUP(A2392,'volatile collection data'!$G$6:$J$69,4,FALSE)</f>
        <v>3.09</v>
      </c>
      <c r="M2392" s="1">
        <f>VLOOKUP($A2392,'volatile collection data'!$G$6:$M$69,6,FALSE)</f>
        <v>10</v>
      </c>
      <c r="N2392" s="1">
        <f>VLOOKUP($A2392,'volatile collection data'!$G$6:$M$69,7,FALSE)</f>
        <v>3.09</v>
      </c>
      <c r="O2392" s="1">
        <f>VLOOKUP(A2392,'volatile collection data'!$G$6:$K$69,5,FALSE)</f>
        <v>0</v>
      </c>
      <c r="P2392" s="1" t="str">
        <f t="shared" si="225"/>
        <v>3A</v>
      </c>
      <c r="Q2392">
        <f t="shared" si="223"/>
        <v>3.8080467167195459E-2</v>
      </c>
      <c r="R2392" t="str">
        <f t="shared" si="226"/>
        <v>3B_0-A&amp;3.09%3.09@10</v>
      </c>
      <c r="S2392" t="str">
        <f t="shared" si="227"/>
        <v>3A-3B-VCS-Loc-22</v>
      </c>
      <c r="T2392" t="str">
        <f>IFERROR(IF(VLOOKUP(S2392,Bad!$A:$A,1,FALSE)='RAW2'!S2392,"yes","no"),"no")</f>
        <v>no</v>
      </c>
      <c r="U2392" t="str">
        <f>IFERROR(VLOOKUP(F2392,compounds!$A:$B,2,FALSE),"")</f>
        <v/>
      </c>
      <c r="V2392" t="str">
        <f>VLOOKUP(B2392,'volatile collection data'!$O:$P,2,FALSE)</f>
        <v>24.apr.22 3</v>
      </c>
    </row>
    <row r="2393" spans="1:22" x14ac:dyDescent="0.2">
      <c r="A2393" t="s">
        <v>367</v>
      </c>
      <c r="B2393" s="1" t="str">
        <f t="shared" si="224"/>
        <v>3A</v>
      </c>
      <c r="C2393">
        <v>30.035</v>
      </c>
      <c r="D2393">
        <f t="shared" si="222"/>
        <v>30.04</v>
      </c>
      <c r="E2393">
        <f>VLOOKUP(D2393,'Peak Combiner'!$A$5:$D$4980,4,FALSE)</f>
        <v>30.03</v>
      </c>
      <c r="F2393">
        <f>IFERROR(VLOOKUP(D2393,rt_comb!$A:$B,2,FALSE),D2393)</f>
        <v>30.04</v>
      </c>
      <c r="G2393">
        <v>2379558</v>
      </c>
      <c r="H2393">
        <f>SUMIFS($G:$G,$E:$E,18.51,'RAW2'!$A:$A,'RAW2'!A2393)</f>
        <v>70978850</v>
      </c>
      <c r="I2393" s="1" t="str">
        <f>VLOOKUP(A2393,'volatile collection data'!$G$6:$H$69,2,FALSE)</f>
        <v>A</v>
      </c>
      <c r="J2393" s="1">
        <f>VLOOKUP(A2393,'volatile collection data'!$G$6:$I$69,3,FALSE)</f>
        <v>3</v>
      </c>
      <c r="K2393" s="1" t="str">
        <f>VLOOKUP(A2393,'volatile collection data'!$G$6:$N$69,8,FALSE)</f>
        <v>3B</v>
      </c>
      <c r="L2393" s="1">
        <f>VLOOKUP(A2393,'volatile collection data'!$G$6:$J$69,4,FALSE)</f>
        <v>3.09</v>
      </c>
      <c r="M2393" s="1">
        <f>VLOOKUP($A2393,'volatile collection data'!$G$6:$M$69,6,FALSE)</f>
        <v>10</v>
      </c>
      <c r="N2393" s="1">
        <f>VLOOKUP($A2393,'volatile collection data'!$G$6:$M$69,7,FALSE)</f>
        <v>3.09</v>
      </c>
      <c r="O2393" s="1">
        <f>VLOOKUP(A2393,'volatile collection data'!$G$6:$K$69,5,FALSE)</f>
        <v>0</v>
      </c>
      <c r="P2393" s="1" t="str">
        <f t="shared" si="225"/>
        <v>3A</v>
      </c>
      <c r="Q2393">
        <f t="shared" si="223"/>
        <v>5.4247391662842592E-2</v>
      </c>
      <c r="R2393" t="str">
        <f t="shared" si="226"/>
        <v>3B_0-A&amp;3.09%3.09@10</v>
      </c>
      <c r="S2393" t="str">
        <f t="shared" si="227"/>
        <v>3A-3B-VCS-Loc-22</v>
      </c>
      <c r="T2393" t="str">
        <f>IFERROR(IF(VLOOKUP(S2393,Bad!$A:$A,1,FALSE)='RAW2'!S2393,"yes","no"),"no")</f>
        <v>no</v>
      </c>
      <c r="U2393" t="str">
        <f>IFERROR(VLOOKUP(F2393,compounds!$A:$B,2,FALSE),"")</f>
        <v/>
      </c>
      <c r="V2393" t="str">
        <f>VLOOKUP(B2393,'volatile collection data'!$O:$P,2,FALSE)</f>
        <v>24.apr.22 3</v>
      </c>
    </row>
    <row r="2394" spans="1:22" x14ac:dyDescent="0.2">
      <c r="A2394" t="s">
        <v>367</v>
      </c>
      <c r="B2394" s="1" t="str">
        <f t="shared" si="224"/>
        <v>3A</v>
      </c>
      <c r="C2394">
        <v>30.084</v>
      </c>
      <c r="D2394">
        <f t="shared" si="222"/>
        <v>30.08</v>
      </c>
      <c r="E2394">
        <f>VLOOKUP(D2394,'Peak Combiner'!$A$5:$D$4980,4,FALSE)</f>
        <v>30.08</v>
      </c>
      <c r="F2394">
        <f>IFERROR(VLOOKUP(D2394,rt_comb!$A:$B,2,FALSE),D2394)</f>
        <v>30.08</v>
      </c>
      <c r="G2394">
        <v>2157386</v>
      </c>
      <c r="H2394">
        <f>SUMIFS($G:$G,$E:$E,18.51,'RAW2'!$A:$A,'RAW2'!A2394)</f>
        <v>70978850</v>
      </c>
      <c r="I2394" s="1" t="str">
        <f>VLOOKUP(A2394,'volatile collection data'!$G$6:$H$69,2,FALSE)</f>
        <v>A</v>
      </c>
      <c r="J2394" s="1">
        <f>VLOOKUP(A2394,'volatile collection data'!$G$6:$I$69,3,FALSE)</f>
        <v>3</v>
      </c>
      <c r="K2394" s="1" t="str">
        <f>VLOOKUP(A2394,'volatile collection data'!$G$6:$N$69,8,FALSE)</f>
        <v>3B</v>
      </c>
      <c r="L2394" s="1">
        <f>VLOOKUP(A2394,'volatile collection data'!$G$6:$J$69,4,FALSE)</f>
        <v>3.09</v>
      </c>
      <c r="M2394" s="1">
        <f>VLOOKUP($A2394,'volatile collection data'!$G$6:$M$69,6,FALSE)</f>
        <v>10</v>
      </c>
      <c r="N2394" s="1">
        <f>VLOOKUP($A2394,'volatile collection data'!$G$6:$M$69,7,FALSE)</f>
        <v>3.09</v>
      </c>
      <c r="O2394" s="1">
        <f>VLOOKUP(A2394,'volatile collection data'!$G$6:$K$69,5,FALSE)</f>
        <v>0</v>
      </c>
      <c r="P2394" s="1" t="str">
        <f t="shared" si="225"/>
        <v>3A</v>
      </c>
      <c r="Q2394">
        <f t="shared" si="223"/>
        <v>4.9182479817652412E-2</v>
      </c>
      <c r="R2394" t="str">
        <f t="shared" si="226"/>
        <v>3B_0-A&amp;3.09%3.09@10</v>
      </c>
      <c r="S2394" t="str">
        <f t="shared" si="227"/>
        <v>3A-3B-VCS-Loc-22</v>
      </c>
      <c r="T2394" t="str">
        <f>IFERROR(IF(VLOOKUP(S2394,Bad!$A:$A,1,FALSE)='RAW2'!S2394,"yes","no"),"no")</f>
        <v>no</v>
      </c>
      <c r="U2394" t="str">
        <f>IFERROR(VLOOKUP(F2394,compounds!$A:$B,2,FALSE),"")</f>
        <v/>
      </c>
      <c r="V2394" t="str">
        <f>VLOOKUP(B2394,'volatile collection data'!$O:$P,2,FALSE)</f>
        <v>24.apr.22 3</v>
      </c>
    </row>
    <row r="2395" spans="1:22" x14ac:dyDescent="0.2">
      <c r="A2395" t="s">
        <v>367</v>
      </c>
      <c r="B2395" s="1" t="str">
        <f t="shared" si="224"/>
        <v>3A</v>
      </c>
      <c r="C2395">
        <v>30.754999999999999</v>
      </c>
      <c r="D2395">
        <f t="shared" si="222"/>
        <v>30.76</v>
      </c>
      <c r="E2395">
        <f>VLOOKUP(D2395,'Peak Combiner'!$A$5:$D$4980,4,FALSE)</f>
        <v>30.76</v>
      </c>
      <c r="F2395">
        <f>IFERROR(VLOOKUP(D2395,rt_comb!$A:$B,2,FALSE),D2395)</f>
        <v>30.76</v>
      </c>
      <c r="G2395">
        <v>1705008</v>
      </c>
      <c r="H2395">
        <f>SUMIFS($G:$G,$E:$E,18.51,'RAW2'!$A:$A,'RAW2'!A2395)</f>
        <v>70978850</v>
      </c>
      <c r="I2395" s="1" t="str">
        <f>VLOOKUP(A2395,'volatile collection data'!$G$6:$H$69,2,FALSE)</f>
        <v>A</v>
      </c>
      <c r="J2395" s="1">
        <f>VLOOKUP(A2395,'volatile collection data'!$G$6:$I$69,3,FALSE)</f>
        <v>3</v>
      </c>
      <c r="K2395" s="1" t="str">
        <f>VLOOKUP(A2395,'volatile collection data'!$G$6:$N$69,8,FALSE)</f>
        <v>3B</v>
      </c>
      <c r="L2395" s="1">
        <f>VLOOKUP(A2395,'volatile collection data'!$G$6:$J$69,4,FALSE)</f>
        <v>3.09</v>
      </c>
      <c r="M2395" s="1">
        <f>VLOOKUP($A2395,'volatile collection data'!$G$6:$M$69,6,FALSE)</f>
        <v>10</v>
      </c>
      <c r="N2395" s="1">
        <f>VLOOKUP($A2395,'volatile collection data'!$G$6:$M$69,7,FALSE)</f>
        <v>3.09</v>
      </c>
      <c r="O2395" s="1">
        <f>VLOOKUP(A2395,'volatile collection data'!$G$6:$K$69,5,FALSE)</f>
        <v>0</v>
      </c>
      <c r="P2395" s="1" t="str">
        <f t="shared" si="225"/>
        <v>3A</v>
      </c>
      <c r="Q2395">
        <f t="shared" si="223"/>
        <v>3.8869502976720857E-2</v>
      </c>
      <c r="R2395" t="str">
        <f t="shared" si="226"/>
        <v>3B_0-A&amp;3.09%3.09@10</v>
      </c>
      <c r="S2395" t="str">
        <f t="shared" si="227"/>
        <v>3A-3B-VCS-Loc-22</v>
      </c>
      <c r="T2395" t="str">
        <f>IFERROR(IF(VLOOKUP(S2395,Bad!$A:$A,1,FALSE)='RAW2'!S2395,"yes","no"),"no")</f>
        <v>no</v>
      </c>
      <c r="U2395" t="str">
        <f>IFERROR(VLOOKUP(F2395,compounds!$A:$B,2,FALSE),"")</f>
        <v/>
      </c>
      <c r="V2395" t="str">
        <f>VLOOKUP(B2395,'volatile collection data'!$O:$P,2,FALSE)</f>
        <v>24.apr.22 3</v>
      </c>
    </row>
    <row r="2396" spans="1:22" x14ac:dyDescent="0.2">
      <c r="A2396" t="s">
        <v>367</v>
      </c>
      <c r="B2396" s="1" t="str">
        <f t="shared" si="224"/>
        <v>3A</v>
      </c>
      <c r="C2396">
        <v>30.957000000000001</v>
      </c>
      <c r="D2396">
        <f t="shared" si="222"/>
        <v>30.96</v>
      </c>
      <c r="E2396">
        <f>VLOOKUP(D2396,'Peak Combiner'!$A$5:$D$4980,4,FALSE)</f>
        <v>30.94</v>
      </c>
      <c r="F2396">
        <f>IFERROR(VLOOKUP(D2396,rt_comb!$A:$B,2,FALSE),D2396)</f>
        <v>30.96</v>
      </c>
      <c r="G2396">
        <v>7222179</v>
      </c>
      <c r="H2396">
        <f>SUMIFS($G:$G,$E:$E,18.51,'RAW2'!$A:$A,'RAW2'!A2396)</f>
        <v>70978850</v>
      </c>
      <c r="I2396" s="1" t="str">
        <f>VLOOKUP(A2396,'volatile collection data'!$G$6:$H$69,2,FALSE)</f>
        <v>A</v>
      </c>
      <c r="J2396" s="1">
        <f>VLOOKUP(A2396,'volatile collection data'!$G$6:$I$69,3,FALSE)</f>
        <v>3</v>
      </c>
      <c r="K2396" s="1" t="str">
        <f>VLOOKUP(A2396,'volatile collection data'!$G$6:$N$69,8,FALSE)</f>
        <v>3B</v>
      </c>
      <c r="L2396" s="1">
        <f>VLOOKUP(A2396,'volatile collection data'!$G$6:$J$69,4,FALSE)</f>
        <v>3.09</v>
      </c>
      <c r="M2396" s="1">
        <f>VLOOKUP($A2396,'volatile collection data'!$G$6:$M$69,6,FALSE)</f>
        <v>10</v>
      </c>
      <c r="N2396" s="1">
        <f>VLOOKUP($A2396,'volatile collection data'!$G$6:$M$69,7,FALSE)</f>
        <v>3.09</v>
      </c>
      <c r="O2396" s="1">
        <f>VLOOKUP(A2396,'volatile collection data'!$G$6:$K$69,5,FALSE)</f>
        <v>0</v>
      </c>
      <c r="P2396" s="1" t="str">
        <f t="shared" si="225"/>
        <v>3A</v>
      </c>
      <c r="Q2396">
        <f t="shared" si="223"/>
        <v>0.16464585980764365</v>
      </c>
      <c r="R2396" t="str">
        <f t="shared" si="226"/>
        <v>3B_0-A&amp;3.09%3.09@10</v>
      </c>
      <c r="S2396" t="str">
        <f t="shared" si="227"/>
        <v>3A-3B-VCS-Loc-22</v>
      </c>
      <c r="T2396" t="str">
        <f>IFERROR(IF(VLOOKUP(S2396,Bad!$A:$A,1,FALSE)='RAW2'!S2396,"yes","no"),"no")</f>
        <v>no</v>
      </c>
      <c r="U2396" t="str">
        <f>IFERROR(VLOOKUP(F2396,compounds!$A:$B,2,FALSE),"")</f>
        <v/>
      </c>
      <c r="V2396" t="str">
        <f>VLOOKUP(B2396,'volatile collection data'!$O:$P,2,FALSE)</f>
        <v>24.apr.22 3</v>
      </c>
    </row>
    <row r="2397" spans="1:22" x14ac:dyDescent="0.2">
      <c r="A2397" t="s">
        <v>367</v>
      </c>
      <c r="B2397" s="1" t="str">
        <f t="shared" si="224"/>
        <v>3A</v>
      </c>
      <c r="C2397">
        <v>31.152000000000001</v>
      </c>
      <c r="D2397">
        <f t="shared" si="222"/>
        <v>31.15</v>
      </c>
      <c r="E2397">
        <f>VLOOKUP(D2397,'Peak Combiner'!$A$5:$D$4980,4,FALSE)</f>
        <v>31.15</v>
      </c>
      <c r="F2397">
        <f>IFERROR(VLOOKUP(D2397,rt_comb!$A:$B,2,FALSE),D2397)</f>
        <v>31.15</v>
      </c>
      <c r="G2397">
        <v>1813345</v>
      </c>
      <c r="H2397">
        <f>SUMIFS($G:$G,$E:$E,18.51,'RAW2'!$A:$A,'RAW2'!A2397)</f>
        <v>70978850</v>
      </c>
      <c r="I2397" s="1" t="str">
        <f>VLOOKUP(A2397,'volatile collection data'!$G$6:$H$69,2,FALSE)</f>
        <v>A</v>
      </c>
      <c r="J2397" s="1">
        <f>VLOOKUP(A2397,'volatile collection data'!$G$6:$I$69,3,FALSE)</f>
        <v>3</v>
      </c>
      <c r="K2397" s="1" t="str">
        <f>VLOOKUP(A2397,'volatile collection data'!$G$6:$N$69,8,FALSE)</f>
        <v>3B</v>
      </c>
      <c r="L2397" s="1">
        <f>VLOOKUP(A2397,'volatile collection data'!$G$6:$J$69,4,FALSE)</f>
        <v>3.09</v>
      </c>
      <c r="M2397" s="1">
        <f>VLOOKUP($A2397,'volatile collection data'!$G$6:$M$69,6,FALSE)</f>
        <v>10</v>
      </c>
      <c r="N2397" s="1">
        <f>VLOOKUP($A2397,'volatile collection data'!$G$6:$M$69,7,FALSE)</f>
        <v>3.09</v>
      </c>
      <c r="O2397" s="1">
        <f>VLOOKUP(A2397,'volatile collection data'!$G$6:$K$69,5,FALSE)</f>
        <v>0</v>
      </c>
      <c r="P2397" s="1" t="str">
        <f t="shared" si="225"/>
        <v>3A</v>
      </c>
      <c r="Q2397">
        <f t="shared" si="223"/>
        <v>4.1339289243992917E-2</v>
      </c>
      <c r="R2397" t="str">
        <f t="shared" si="226"/>
        <v>3B_0-A&amp;3.09%3.09@10</v>
      </c>
      <c r="S2397" t="str">
        <f t="shared" si="227"/>
        <v>3A-3B-VCS-Loc-22</v>
      </c>
      <c r="T2397" t="str">
        <f>IFERROR(IF(VLOOKUP(S2397,Bad!$A:$A,1,FALSE)='RAW2'!S2397,"yes","no"),"no")</f>
        <v>no</v>
      </c>
      <c r="U2397" t="str">
        <f>IFERROR(VLOOKUP(F2397,compounds!$A:$B,2,FALSE),"")</f>
        <v/>
      </c>
      <c r="V2397" t="str">
        <f>VLOOKUP(B2397,'volatile collection data'!$O:$P,2,FALSE)</f>
        <v>24.apr.22 3</v>
      </c>
    </row>
    <row r="2398" spans="1:22" x14ac:dyDescent="0.2">
      <c r="A2398" t="s">
        <v>367</v>
      </c>
      <c r="B2398" s="1" t="str">
        <f t="shared" si="224"/>
        <v>3A</v>
      </c>
      <c r="C2398">
        <v>31.251000000000001</v>
      </c>
      <c r="D2398">
        <f t="shared" si="222"/>
        <v>31.25</v>
      </c>
      <c r="E2398">
        <f>VLOOKUP(D2398,'Peak Combiner'!$A$5:$D$4980,4,FALSE)</f>
        <v>31.25</v>
      </c>
      <c r="F2398">
        <f>IFERROR(VLOOKUP(D2398,rt_comb!$A:$B,2,FALSE),D2398)</f>
        <v>31.25</v>
      </c>
      <c r="G2398">
        <v>2999041</v>
      </c>
      <c r="H2398">
        <f>SUMIFS($G:$G,$E:$E,18.51,'RAW2'!$A:$A,'RAW2'!A2398)</f>
        <v>70978850</v>
      </c>
      <c r="I2398" s="1" t="str">
        <f>VLOOKUP(A2398,'volatile collection data'!$G$6:$H$69,2,FALSE)</f>
        <v>A</v>
      </c>
      <c r="J2398" s="1">
        <f>VLOOKUP(A2398,'volatile collection data'!$G$6:$I$69,3,FALSE)</f>
        <v>3</v>
      </c>
      <c r="K2398" s="1" t="str">
        <f>VLOOKUP(A2398,'volatile collection data'!$G$6:$N$69,8,FALSE)</f>
        <v>3B</v>
      </c>
      <c r="L2398" s="1">
        <f>VLOOKUP(A2398,'volatile collection data'!$G$6:$J$69,4,FALSE)</f>
        <v>3.09</v>
      </c>
      <c r="M2398" s="1">
        <f>VLOOKUP($A2398,'volatile collection data'!$G$6:$M$69,6,FALSE)</f>
        <v>10</v>
      </c>
      <c r="N2398" s="1">
        <f>VLOOKUP($A2398,'volatile collection data'!$G$6:$M$69,7,FALSE)</f>
        <v>3.09</v>
      </c>
      <c r="O2398" s="1">
        <f>VLOOKUP(A2398,'volatile collection data'!$G$6:$K$69,5,FALSE)</f>
        <v>0</v>
      </c>
      <c r="P2398" s="1" t="str">
        <f t="shared" si="225"/>
        <v>3A</v>
      </c>
      <c r="Q2398">
        <f t="shared" si="223"/>
        <v>6.8369903881276742E-2</v>
      </c>
      <c r="R2398" t="str">
        <f t="shared" si="226"/>
        <v>3B_0-A&amp;3.09%3.09@10</v>
      </c>
      <c r="S2398" t="str">
        <f t="shared" si="227"/>
        <v>3A-3B-VCS-Loc-22</v>
      </c>
      <c r="T2398" t="str">
        <f>IFERROR(IF(VLOOKUP(S2398,Bad!$A:$A,1,FALSE)='RAW2'!S2398,"yes","no"),"no")</f>
        <v>no</v>
      </c>
      <c r="U2398" t="str">
        <f>IFERROR(VLOOKUP(F2398,compounds!$A:$B,2,FALSE),"")</f>
        <v/>
      </c>
      <c r="V2398" t="str">
        <f>VLOOKUP(B2398,'volatile collection data'!$O:$P,2,FALSE)</f>
        <v>24.apr.22 3</v>
      </c>
    </row>
    <row r="2399" spans="1:22" x14ac:dyDescent="0.2">
      <c r="A2399" t="s">
        <v>367</v>
      </c>
      <c r="B2399" s="1" t="str">
        <f t="shared" si="224"/>
        <v>3A</v>
      </c>
      <c r="C2399">
        <v>31.422000000000001</v>
      </c>
      <c r="D2399">
        <f t="shared" si="222"/>
        <v>31.42</v>
      </c>
      <c r="E2399">
        <f>VLOOKUP(D2399,'Peak Combiner'!$A$5:$D$4980,4,FALSE)</f>
        <v>31.42</v>
      </c>
      <c r="F2399">
        <f>IFERROR(VLOOKUP(D2399,rt_comb!$A:$B,2,FALSE),D2399)</f>
        <v>31.42</v>
      </c>
      <c r="G2399">
        <v>2434958</v>
      </c>
      <c r="H2399">
        <f>SUMIFS($G:$G,$E:$E,18.51,'RAW2'!$A:$A,'RAW2'!A2399)</f>
        <v>70978850</v>
      </c>
      <c r="I2399" s="1" t="str">
        <f>VLOOKUP(A2399,'volatile collection data'!$G$6:$H$69,2,FALSE)</f>
        <v>A</v>
      </c>
      <c r="J2399" s="1">
        <f>VLOOKUP(A2399,'volatile collection data'!$G$6:$I$69,3,FALSE)</f>
        <v>3</v>
      </c>
      <c r="K2399" s="1" t="str">
        <f>VLOOKUP(A2399,'volatile collection data'!$G$6:$N$69,8,FALSE)</f>
        <v>3B</v>
      </c>
      <c r="L2399" s="1">
        <f>VLOOKUP(A2399,'volatile collection data'!$G$6:$J$69,4,FALSE)</f>
        <v>3.09</v>
      </c>
      <c r="M2399" s="1">
        <f>VLOOKUP($A2399,'volatile collection data'!$G$6:$M$69,6,FALSE)</f>
        <v>10</v>
      </c>
      <c r="N2399" s="1">
        <f>VLOOKUP($A2399,'volatile collection data'!$G$6:$M$69,7,FALSE)</f>
        <v>3.09</v>
      </c>
      <c r="O2399" s="1">
        <f>VLOOKUP(A2399,'volatile collection data'!$G$6:$K$69,5,FALSE)</f>
        <v>0</v>
      </c>
      <c r="P2399" s="1" t="str">
        <f t="shared" si="225"/>
        <v>3A</v>
      </c>
      <c r="Q2399">
        <f t="shared" si="223"/>
        <v>5.551035961660606E-2</v>
      </c>
      <c r="R2399" t="str">
        <f t="shared" si="226"/>
        <v>3B_0-A&amp;3.09%3.09@10</v>
      </c>
      <c r="S2399" t="str">
        <f t="shared" si="227"/>
        <v>3A-3B-VCS-Loc-22</v>
      </c>
      <c r="T2399" t="str">
        <f>IFERROR(IF(VLOOKUP(S2399,Bad!$A:$A,1,FALSE)='RAW2'!S2399,"yes","no"),"no")</f>
        <v>no</v>
      </c>
      <c r="U2399" t="str">
        <f>IFERROR(VLOOKUP(F2399,compounds!$A:$B,2,FALSE),"")</f>
        <v/>
      </c>
      <c r="V2399" t="str">
        <f>VLOOKUP(B2399,'volatile collection data'!$O:$P,2,FALSE)</f>
        <v>24.apr.22 3</v>
      </c>
    </row>
    <row r="2400" spans="1:22" x14ac:dyDescent="0.2">
      <c r="A2400" t="s">
        <v>367</v>
      </c>
      <c r="B2400" s="1" t="str">
        <f t="shared" si="224"/>
        <v>3A</v>
      </c>
      <c r="C2400">
        <v>31.748000000000001</v>
      </c>
      <c r="D2400">
        <f t="shared" si="222"/>
        <v>31.75</v>
      </c>
      <c r="E2400">
        <f>VLOOKUP(D2400,'Peak Combiner'!$A$5:$D$4980,4,FALSE)</f>
        <v>31.73</v>
      </c>
      <c r="F2400">
        <f>IFERROR(VLOOKUP(D2400,rt_comb!$A:$B,2,FALSE),D2400)</f>
        <v>31.75</v>
      </c>
      <c r="G2400">
        <v>1863923</v>
      </c>
      <c r="H2400">
        <f>SUMIFS($G:$G,$E:$E,18.51,'RAW2'!$A:$A,'RAW2'!A2400)</f>
        <v>70978850</v>
      </c>
      <c r="I2400" s="1" t="str">
        <f>VLOOKUP(A2400,'volatile collection data'!$G$6:$H$69,2,FALSE)</f>
        <v>A</v>
      </c>
      <c r="J2400" s="1">
        <f>VLOOKUP(A2400,'volatile collection data'!$G$6:$I$69,3,FALSE)</f>
        <v>3</v>
      </c>
      <c r="K2400" s="1" t="str">
        <f>VLOOKUP(A2400,'volatile collection data'!$G$6:$N$69,8,FALSE)</f>
        <v>3B</v>
      </c>
      <c r="L2400" s="1">
        <f>VLOOKUP(A2400,'volatile collection data'!$G$6:$J$69,4,FALSE)</f>
        <v>3.09</v>
      </c>
      <c r="M2400" s="1">
        <f>VLOOKUP($A2400,'volatile collection data'!$G$6:$M$69,6,FALSE)</f>
        <v>10</v>
      </c>
      <c r="N2400" s="1">
        <f>VLOOKUP($A2400,'volatile collection data'!$G$6:$M$69,7,FALSE)</f>
        <v>3.09</v>
      </c>
      <c r="O2400" s="1">
        <f>VLOOKUP(A2400,'volatile collection data'!$G$6:$K$69,5,FALSE)</f>
        <v>0</v>
      </c>
      <c r="P2400" s="1" t="str">
        <f t="shared" si="225"/>
        <v>3A</v>
      </c>
      <c r="Q2400">
        <f t="shared" si="223"/>
        <v>4.2492328831816896E-2</v>
      </c>
      <c r="R2400" t="str">
        <f t="shared" si="226"/>
        <v>3B_0-A&amp;3.09%3.09@10</v>
      </c>
      <c r="S2400" t="str">
        <f t="shared" si="227"/>
        <v>3A-3B-VCS-Loc-22</v>
      </c>
      <c r="T2400" t="str">
        <f>IFERROR(IF(VLOOKUP(S2400,Bad!$A:$A,1,FALSE)='RAW2'!S2400,"yes","no"),"no")</f>
        <v>no</v>
      </c>
      <c r="U2400" t="str">
        <f>IFERROR(VLOOKUP(F2400,compounds!$A:$B,2,FALSE),"")</f>
        <v/>
      </c>
      <c r="V2400" t="str">
        <f>VLOOKUP(B2400,'volatile collection data'!$O:$P,2,FALSE)</f>
        <v>24.apr.22 3</v>
      </c>
    </row>
    <row r="2401" spans="1:22" x14ac:dyDescent="0.2">
      <c r="A2401" t="s">
        <v>367</v>
      </c>
      <c r="B2401" s="1" t="str">
        <f t="shared" si="224"/>
        <v>3A</v>
      </c>
      <c r="C2401">
        <v>32.387</v>
      </c>
      <c r="D2401">
        <f t="shared" si="222"/>
        <v>32.39</v>
      </c>
      <c r="E2401">
        <f>VLOOKUP(D2401,'Peak Combiner'!$A$5:$D$4980,4,FALSE)</f>
        <v>32.39</v>
      </c>
      <c r="F2401">
        <f>IFERROR(VLOOKUP(D2401,rt_comb!$A:$B,2,FALSE),D2401)</f>
        <v>32.39</v>
      </c>
      <c r="G2401">
        <v>1129796</v>
      </c>
      <c r="H2401">
        <f>SUMIFS($G:$G,$E:$E,18.51,'RAW2'!$A:$A,'RAW2'!A2401)</f>
        <v>70978850</v>
      </c>
      <c r="I2401" s="1" t="str">
        <f>VLOOKUP(A2401,'volatile collection data'!$G$6:$H$69,2,FALSE)</f>
        <v>A</v>
      </c>
      <c r="J2401" s="1">
        <f>VLOOKUP(A2401,'volatile collection data'!$G$6:$I$69,3,FALSE)</f>
        <v>3</v>
      </c>
      <c r="K2401" s="1" t="str">
        <f>VLOOKUP(A2401,'volatile collection data'!$G$6:$N$69,8,FALSE)</f>
        <v>3B</v>
      </c>
      <c r="L2401" s="1">
        <f>VLOOKUP(A2401,'volatile collection data'!$G$6:$J$69,4,FALSE)</f>
        <v>3.09</v>
      </c>
      <c r="M2401" s="1">
        <f>VLOOKUP($A2401,'volatile collection data'!$G$6:$M$69,6,FALSE)</f>
        <v>10</v>
      </c>
      <c r="N2401" s="1">
        <f>VLOOKUP($A2401,'volatile collection data'!$G$6:$M$69,7,FALSE)</f>
        <v>3.09</v>
      </c>
      <c r="O2401" s="1">
        <f>VLOOKUP(A2401,'volatile collection data'!$G$6:$K$69,5,FALSE)</f>
        <v>0</v>
      </c>
      <c r="P2401" s="1" t="str">
        <f t="shared" si="225"/>
        <v>3A</v>
      </c>
      <c r="Q2401">
        <f t="shared" si="223"/>
        <v>2.5756248055778808E-2</v>
      </c>
      <c r="R2401" t="str">
        <f t="shared" si="226"/>
        <v>3B_0-A&amp;3.09%3.09@10</v>
      </c>
      <c r="S2401" t="str">
        <f t="shared" si="227"/>
        <v>3A-3B-VCS-Loc-22</v>
      </c>
      <c r="T2401" t="str">
        <f>IFERROR(IF(VLOOKUP(S2401,Bad!$A:$A,1,FALSE)='RAW2'!S2401,"yes","no"),"no")</f>
        <v>no</v>
      </c>
      <c r="U2401" t="str">
        <f>IFERROR(VLOOKUP(F2401,compounds!$A:$B,2,FALSE),"")</f>
        <v/>
      </c>
      <c r="V2401" t="str">
        <f>VLOOKUP(B2401,'volatile collection data'!$O:$P,2,FALSE)</f>
        <v>24.apr.22 3</v>
      </c>
    </row>
    <row r="2402" spans="1:22" x14ac:dyDescent="0.2">
      <c r="A2402" t="s">
        <v>367</v>
      </c>
      <c r="B2402" s="1" t="str">
        <f t="shared" si="224"/>
        <v>3A</v>
      </c>
      <c r="C2402">
        <v>33.792999999999999</v>
      </c>
      <c r="D2402">
        <f t="shared" si="222"/>
        <v>33.79</v>
      </c>
      <c r="E2402">
        <f>VLOOKUP(D2402,'Peak Combiner'!$A$5:$D$4980,4,FALSE)</f>
        <v>33.79</v>
      </c>
      <c r="F2402">
        <f>IFERROR(VLOOKUP(D2402,rt_comb!$A:$B,2,FALSE),D2402)</f>
        <v>33.79</v>
      </c>
      <c r="G2402">
        <v>1326105</v>
      </c>
      <c r="H2402">
        <f>SUMIFS($G:$G,$E:$E,18.51,'RAW2'!$A:$A,'RAW2'!A2402)</f>
        <v>70978850</v>
      </c>
      <c r="I2402" s="1" t="str">
        <f>VLOOKUP(A2402,'volatile collection data'!$G$6:$H$69,2,FALSE)</f>
        <v>A</v>
      </c>
      <c r="J2402" s="1">
        <f>VLOOKUP(A2402,'volatile collection data'!$G$6:$I$69,3,FALSE)</f>
        <v>3</v>
      </c>
      <c r="K2402" s="1" t="str">
        <f>VLOOKUP(A2402,'volatile collection data'!$G$6:$N$69,8,FALSE)</f>
        <v>3B</v>
      </c>
      <c r="L2402" s="1">
        <f>VLOOKUP(A2402,'volatile collection data'!$G$6:$J$69,4,FALSE)</f>
        <v>3.09</v>
      </c>
      <c r="M2402" s="1">
        <f>VLOOKUP($A2402,'volatile collection data'!$G$6:$M$69,6,FALSE)</f>
        <v>10</v>
      </c>
      <c r="N2402" s="1">
        <f>VLOOKUP($A2402,'volatile collection data'!$G$6:$M$69,7,FALSE)</f>
        <v>3.09</v>
      </c>
      <c r="O2402" s="1">
        <f>VLOOKUP(A2402,'volatile collection data'!$G$6:$K$69,5,FALSE)</f>
        <v>0</v>
      </c>
      <c r="P2402" s="1" t="str">
        <f t="shared" si="225"/>
        <v>3A</v>
      </c>
      <c r="Q2402">
        <f t="shared" si="223"/>
        <v>3.0231554482409714E-2</v>
      </c>
      <c r="R2402" t="str">
        <f t="shared" si="226"/>
        <v>3B_0-A&amp;3.09%3.09@10</v>
      </c>
      <c r="S2402" t="str">
        <f t="shared" si="227"/>
        <v>3A-3B-VCS-Loc-22</v>
      </c>
      <c r="T2402" t="str">
        <f>IFERROR(IF(VLOOKUP(S2402,Bad!$A:$A,1,FALSE)='RAW2'!S2402,"yes","no"),"no")</f>
        <v>no</v>
      </c>
      <c r="U2402" t="str">
        <f>IFERROR(VLOOKUP(F2402,compounds!$A:$B,2,FALSE),"")</f>
        <v/>
      </c>
      <c r="V2402" t="str">
        <f>VLOOKUP(B2402,'volatile collection data'!$O:$P,2,FALSE)</f>
        <v>24.apr.22 3</v>
      </c>
    </row>
    <row r="2403" spans="1:22" x14ac:dyDescent="0.2">
      <c r="A2403" t="s">
        <v>367</v>
      </c>
      <c r="B2403" s="1" t="str">
        <f t="shared" si="224"/>
        <v>3A</v>
      </c>
      <c r="C2403">
        <v>34.066000000000003</v>
      </c>
      <c r="D2403">
        <f t="shared" si="222"/>
        <v>34.07</v>
      </c>
      <c r="E2403">
        <f>VLOOKUP(D2403,'Peak Combiner'!$A$5:$D$4980,4,FALSE)</f>
        <v>34.06</v>
      </c>
      <c r="F2403">
        <f>IFERROR(VLOOKUP(D2403,rt_comb!$A:$B,2,FALSE),D2403)</f>
        <v>34.07</v>
      </c>
      <c r="G2403">
        <v>1619919</v>
      </c>
      <c r="H2403">
        <f>SUMIFS($G:$G,$E:$E,18.51,'RAW2'!$A:$A,'RAW2'!A2403)</f>
        <v>70978850</v>
      </c>
      <c r="I2403" s="1" t="str">
        <f>VLOOKUP(A2403,'volatile collection data'!$G$6:$H$69,2,FALSE)</f>
        <v>A</v>
      </c>
      <c r="J2403" s="1">
        <f>VLOOKUP(A2403,'volatile collection data'!$G$6:$I$69,3,FALSE)</f>
        <v>3</v>
      </c>
      <c r="K2403" s="1" t="str">
        <f>VLOOKUP(A2403,'volatile collection data'!$G$6:$N$69,8,FALSE)</f>
        <v>3B</v>
      </c>
      <c r="L2403" s="1">
        <f>VLOOKUP(A2403,'volatile collection data'!$G$6:$J$69,4,FALSE)</f>
        <v>3.09</v>
      </c>
      <c r="M2403" s="1">
        <f>VLOOKUP($A2403,'volatile collection data'!$G$6:$M$69,6,FALSE)</f>
        <v>10</v>
      </c>
      <c r="N2403" s="1">
        <f>VLOOKUP($A2403,'volatile collection data'!$G$6:$M$69,7,FALSE)</f>
        <v>3.09</v>
      </c>
      <c r="O2403" s="1">
        <f>VLOOKUP(A2403,'volatile collection data'!$G$6:$K$69,5,FALSE)</f>
        <v>0</v>
      </c>
      <c r="P2403" s="1" t="str">
        <f t="shared" si="225"/>
        <v>3A</v>
      </c>
      <c r="Q2403">
        <f t="shared" si="223"/>
        <v>3.6929707304919783E-2</v>
      </c>
      <c r="R2403" t="str">
        <f t="shared" si="226"/>
        <v>3B_0-A&amp;3.09%3.09@10</v>
      </c>
      <c r="S2403" t="str">
        <f t="shared" si="227"/>
        <v>3A-3B-VCS-Loc-22</v>
      </c>
      <c r="T2403" t="str">
        <f>IFERROR(IF(VLOOKUP(S2403,Bad!$A:$A,1,FALSE)='RAW2'!S2403,"yes","no"),"no")</f>
        <v>no</v>
      </c>
      <c r="U2403" t="str">
        <f>IFERROR(VLOOKUP(F2403,compounds!$A:$B,2,FALSE),"")</f>
        <v/>
      </c>
      <c r="V2403" t="str">
        <f>VLOOKUP(B2403,'volatile collection data'!$O:$P,2,FALSE)</f>
        <v>24.apr.22 3</v>
      </c>
    </row>
    <row r="2404" spans="1:22" x14ac:dyDescent="0.2">
      <c r="A2404" t="s">
        <v>367</v>
      </c>
      <c r="B2404" s="1" t="str">
        <f t="shared" si="224"/>
        <v>3A</v>
      </c>
      <c r="C2404">
        <v>34.213999999999999</v>
      </c>
      <c r="D2404">
        <f t="shared" si="222"/>
        <v>34.21</v>
      </c>
      <c r="E2404">
        <f>VLOOKUP(D2404,'Peak Combiner'!$A$5:$D$4980,4,FALSE)</f>
        <v>34.21</v>
      </c>
      <c r="F2404">
        <f>IFERROR(VLOOKUP(D2404,rt_comb!$A:$B,2,FALSE),D2404)</f>
        <v>34.21</v>
      </c>
      <c r="G2404">
        <v>23079885</v>
      </c>
      <c r="H2404">
        <f>SUMIFS($G:$G,$E:$E,18.51,'RAW2'!$A:$A,'RAW2'!A2404)</f>
        <v>70978850</v>
      </c>
      <c r="I2404" s="1" t="str">
        <f>VLOOKUP(A2404,'volatile collection data'!$G$6:$H$69,2,FALSE)</f>
        <v>A</v>
      </c>
      <c r="J2404" s="1">
        <f>VLOOKUP(A2404,'volatile collection data'!$G$6:$I$69,3,FALSE)</f>
        <v>3</v>
      </c>
      <c r="K2404" s="1" t="str">
        <f>VLOOKUP(A2404,'volatile collection data'!$G$6:$N$69,8,FALSE)</f>
        <v>3B</v>
      </c>
      <c r="L2404" s="1">
        <f>VLOOKUP(A2404,'volatile collection data'!$G$6:$J$69,4,FALSE)</f>
        <v>3.09</v>
      </c>
      <c r="M2404" s="1">
        <f>VLOOKUP($A2404,'volatile collection data'!$G$6:$M$69,6,FALSE)</f>
        <v>10</v>
      </c>
      <c r="N2404" s="1">
        <f>VLOOKUP($A2404,'volatile collection data'!$G$6:$M$69,7,FALSE)</f>
        <v>3.09</v>
      </c>
      <c r="O2404" s="1">
        <f>VLOOKUP(A2404,'volatile collection data'!$G$6:$K$69,5,FALSE)</f>
        <v>0</v>
      </c>
      <c r="P2404" s="1" t="str">
        <f t="shared" si="225"/>
        <v>3A</v>
      </c>
      <c r="Q2404">
        <f t="shared" si="223"/>
        <v>0.52615803486545232</v>
      </c>
      <c r="R2404" t="str">
        <f t="shared" si="226"/>
        <v>3B_0-A&amp;3.09%3.09@10</v>
      </c>
      <c r="S2404" t="str">
        <f t="shared" si="227"/>
        <v>3A-3B-VCS-Loc-22</v>
      </c>
      <c r="T2404" t="str">
        <f>IFERROR(IF(VLOOKUP(S2404,Bad!$A:$A,1,FALSE)='RAW2'!S2404,"yes","no"),"no")</f>
        <v>no</v>
      </c>
      <c r="U2404" t="str">
        <f>IFERROR(VLOOKUP(F2404,compounds!$A:$B,2,FALSE),"")</f>
        <v>manoyl oxide</v>
      </c>
      <c r="V2404" t="str">
        <f>VLOOKUP(B2404,'volatile collection data'!$O:$P,2,FALSE)</f>
        <v>24.apr.22 3</v>
      </c>
    </row>
    <row r="2405" spans="1:22" x14ac:dyDescent="0.2">
      <c r="A2405" t="s">
        <v>367</v>
      </c>
      <c r="B2405" s="1" t="str">
        <f t="shared" si="224"/>
        <v>3A</v>
      </c>
      <c r="C2405">
        <v>34.863</v>
      </c>
      <c r="D2405">
        <f t="shared" si="222"/>
        <v>34.86</v>
      </c>
      <c r="E2405">
        <f>VLOOKUP(D2405,'Peak Combiner'!$A$5:$D$4980,4,FALSE)</f>
        <v>34.86</v>
      </c>
      <c r="F2405">
        <f>IFERROR(VLOOKUP(D2405,rt_comb!$A:$B,2,FALSE),D2405)</f>
        <v>34.86</v>
      </c>
      <c r="G2405">
        <v>501443</v>
      </c>
      <c r="H2405">
        <f>SUMIFS($G:$G,$E:$E,18.51,'RAW2'!$A:$A,'RAW2'!A2405)</f>
        <v>70978850</v>
      </c>
      <c r="I2405" s="1" t="str">
        <f>VLOOKUP(A2405,'volatile collection data'!$G$6:$H$69,2,FALSE)</f>
        <v>A</v>
      </c>
      <c r="J2405" s="1">
        <f>VLOOKUP(A2405,'volatile collection data'!$G$6:$I$69,3,FALSE)</f>
        <v>3</v>
      </c>
      <c r="K2405" s="1" t="str">
        <f>VLOOKUP(A2405,'volatile collection data'!$G$6:$N$69,8,FALSE)</f>
        <v>3B</v>
      </c>
      <c r="L2405" s="1">
        <f>VLOOKUP(A2405,'volatile collection data'!$G$6:$J$69,4,FALSE)</f>
        <v>3.09</v>
      </c>
      <c r="M2405" s="1">
        <f>VLOOKUP($A2405,'volatile collection data'!$G$6:$M$69,6,FALSE)</f>
        <v>10</v>
      </c>
      <c r="N2405" s="1">
        <f>VLOOKUP($A2405,'volatile collection data'!$G$6:$M$69,7,FALSE)</f>
        <v>3.09</v>
      </c>
      <c r="O2405" s="1">
        <f>VLOOKUP(A2405,'volatile collection data'!$G$6:$K$69,5,FALSE)</f>
        <v>0</v>
      </c>
      <c r="P2405" s="1" t="str">
        <f t="shared" si="225"/>
        <v>3A</v>
      </c>
      <c r="Q2405">
        <f t="shared" si="223"/>
        <v>1.143152418120961E-2</v>
      </c>
      <c r="R2405" t="str">
        <f t="shared" si="226"/>
        <v>3B_0-A&amp;3.09%3.09@10</v>
      </c>
      <c r="S2405" t="str">
        <f t="shared" si="227"/>
        <v>3A-3B-VCS-Loc-22</v>
      </c>
      <c r="T2405" t="str">
        <f>IFERROR(IF(VLOOKUP(S2405,Bad!$A:$A,1,FALSE)='RAW2'!S2405,"yes","no"),"no")</f>
        <v>no</v>
      </c>
      <c r="U2405" t="str">
        <f>IFERROR(VLOOKUP(F2405,compounds!$A:$B,2,FALSE),"")</f>
        <v/>
      </c>
      <c r="V2405" t="str">
        <f>VLOOKUP(B2405,'volatile collection data'!$O:$P,2,FALSE)</f>
        <v>24.apr.22 3</v>
      </c>
    </row>
    <row r="2406" spans="1:22" x14ac:dyDescent="0.2">
      <c r="A2406" t="s">
        <v>367</v>
      </c>
      <c r="B2406" s="1" t="str">
        <f t="shared" si="224"/>
        <v>3A</v>
      </c>
      <c r="C2406">
        <v>34.945999999999998</v>
      </c>
      <c r="D2406">
        <f t="shared" si="222"/>
        <v>34.950000000000003</v>
      </c>
      <c r="E2406">
        <f>VLOOKUP(D2406,'Peak Combiner'!$A$5:$D$4980,4,FALSE)</f>
        <v>34.86</v>
      </c>
      <c r="F2406">
        <f>IFERROR(VLOOKUP(D2406,rt_comb!$A:$B,2,FALSE),D2406)</f>
        <v>34.950000000000003</v>
      </c>
      <c r="G2406">
        <v>3656112</v>
      </c>
      <c r="H2406">
        <f>SUMIFS($G:$G,$E:$E,18.51,'RAW2'!$A:$A,'RAW2'!A2406)</f>
        <v>70978850</v>
      </c>
      <c r="I2406" s="1" t="str">
        <f>VLOOKUP(A2406,'volatile collection data'!$G$6:$H$69,2,FALSE)</f>
        <v>A</v>
      </c>
      <c r="J2406" s="1">
        <f>VLOOKUP(A2406,'volatile collection data'!$G$6:$I$69,3,FALSE)</f>
        <v>3</v>
      </c>
      <c r="K2406" s="1" t="str">
        <f>VLOOKUP(A2406,'volatile collection data'!$G$6:$N$69,8,FALSE)</f>
        <v>3B</v>
      </c>
      <c r="L2406" s="1">
        <f>VLOOKUP(A2406,'volatile collection data'!$G$6:$J$69,4,FALSE)</f>
        <v>3.09</v>
      </c>
      <c r="M2406" s="1">
        <f>VLOOKUP($A2406,'volatile collection data'!$G$6:$M$69,6,FALSE)</f>
        <v>10</v>
      </c>
      <c r="N2406" s="1">
        <f>VLOOKUP($A2406,'volatile collection data'!$G$6:$M$69,7,FALSE)</f>
        <v>3.09</v>
      </c>
      <c r="O2406" s="1">
        <f>VLOOKUP(A2406,'volatile collection data'!$G$6:$K$69,5,FALSE)</f>
        <v>0</v>
      </c>
      <c r="P2406" s="1" t="str">
        <f t="shared" si="225"/>
        <v>3A</v>
      </c>
      <c r="Q2406">
        <f t="shared" si="223"/>
        <v>8.3349319338809458E-2</v>
      </c>
      <c r="R2406" t="str">
        <f t="shared" si="226"/>
        <v>3B_0-A&amp;3.09%3.09@10</v>
      </c>
      <c r="S2406" t="str">
        <f t="shared" si="227"/>
        <v>3A-3B-VCS-Loc-22</v>
      </c>
      <c r="T2406" t="str">
        <f>IFERROR(IF(VLOOKUP(S2406,Bad!$A:$A,1,FALSE)='RAW2'!S2406,"yes","no"),"no")</f>
        <v>no</v>
      </c>
      <c r="U2406" t="str">
        <f>IFERROR(VLOOKUP(F2406,compounds!$A:$B,2,FALSE),"")</f>
        <v/>
      </c>
      <c r="V2406" t="str">
        <f>VLOOKUP(B2406,'volatile collection data'!$O:$P,2,FALSE)</f>
        <v>24.apr.22 3</v>
      </c>
    </row>
    <row r="2407" spans="1:22" x14ac:dyDescent="0.2">
      <c r="A2407" t="s">
        <v>367</v>
      </c>
      <c r="B2407" s="1" t="str">
        <f t="shared" si="224"/>
        <v>3A</v>
      </c>
      <c r="C2407">
        <v>35.237000000000002</v>
      </c>
      <c r="D2407">
        <f t="shared" si="222"/>
        <v>35.24</v>
      </c>
      <c r="E2407">
        <f>VLOOKUP(D2407,'Peak Combiner'!$A$5:$D$4980,4,FALSE)</f>
        <v>35.24</v>
      </c>
      <c r="F2407">
        <f>IFERROR(VLOOKUP(D2407,rt_comb!$A:$B,2,FALSE),D2407)</f>
        <v>35.24</v>
      </c>
      <c r="G2407">
        <v>605777</v>
      </c>
      <c r="H2407">
        <f>SUMIFS($G:$G,$E:$E,18.51,'RAW2'!$A:$A,'RAW2'!A2407)</f>
        <v>70978850</v>
      </c>
      <c r="I2407" s="1" t="str">
        <f>VLOOKUP(A2407,'volatile collection data'!$G$6:$H$69,2,FALSE)</f>
        <v>A</v>
      </c>
      <c r="J2407" s="1">
        <f>VLOOKUP(A2407,'volatile collection data'!$G$6:$I$69,3,FALSE)</f>
        <v>3</v>
      </c>
      <c r="K2407" s="1" t="str">
        <f>VLOOKUP(A2407,'volatile collection data'!$G$6:$N$69,8,FALSE)</f>
        <v>3B</v>
      </c>
      <c r="L2407" s="1">
        <f>VLOOKUP(A2407,'volatile collection data'!$G$6:$J$69,4,FALSE)</f>
        <v>3.09</v>
      </c>
      <c r="M2407" s="1">
        <f>VLOOKUP($A2407,'volatile collection data'!$G$6:$M$69,6,FALSE)</f>
        <v>10</v>
      </c>
      <c r="N2407" s="1">
        <f>VLOOKUP($A2407,'volatile collection data'!$G$6:$M$69,7,FALSE)</f>
        <v>3.09</v>
      </c>
      <c r="O2407" s="1">
        <f>VLOOKUP(A2407,'volatile collection data'!$G$6:$K$69,5,FALSE)</f>
        <v>0</v>
      </c>
      <c r="P2407" s="1" t="str">
        <f t="shared" si="225"/>
        <v>3A</v>
      </c>
      <c r="Q2407">
        <f t="shared" si="223"/>
        <v>1.3810053034782846E-2</v>
      </c>
      <c r="R2407" t="str">
        <f t="shared" si="226"/>
        <v>3B_0-A&amp;3.09%3.09@10</v>
      </c>
      <c r="S2407" t="str">
        <f t="shared" si="227"/>
        <v>3A-3B-VCS-Loc-22</v>
      </c>
      <c r="T2407" t="str">
        <f>IFERROR(IF(VLOOKUP(S2407,Bad!$A:$A,1,FALSE)='RAW2'!S2407,"yes","no"),"no")</f>
        <v>no</v>
      </c>
      <c r="U2407" t="str">
        <f>IFERROR(VLOOKUP(F2407,compounds!$A:$B,2,FALSE),"")</f>
        <v/>
      </c>
      <c r="V2407" t="str">
        <f>VLOOKUP(B2407,'volatile collection data'!$O:$P,2,FALSE)</f>
        <v>24.apr.22 3</v>
      </c>
    </row>
    <row r="2408" spans="1:22" x14ac:dyDescent="0.2">
      <c r="A2408" t="s">
        <v>367</v>
      </c>
      <c r="B2408" s="1" t="str">
        <f t="shared" si="224"/>
        <v>3A</v>
      </c>
      <c r="C2408">
        <v>35.435000000000002</v>
      </c>
      <c r="D2408">
        <f t="shared" si="222"/>
        <v>35.44</v>
      </c>
      <c r="E2408">
        <f>VLOOKUP(D2408,'Peak Combiner'!$A$5:$D$4980,4,FALSE)</f>
        <v>35.44</v>
      </c>
      <c r="F2408">
        <f>IFERROR(VLOOKUP(D2408,rt_comb!$A:$B,2,FALSE),D2408)</f>
        <v>35.44</v>
      </c>
      <c r="G2408">
        <v>1573971</v>
      </c>
      <c r="H2408">
        <f>SUMIFS($G:$G,$E:$E,18.51,'RAW2'!$A:$A,'RAW2'!A2408)</f>
        <v>70978850</v>
      </c>
      <c r="I2408" s="1" t="str">
        <f>VLOOKUP(A2408,'volatile collection data'!$G$6:$H$69,2,FALSE)</f>
        <v>A</v>
      </c>
      <c r="J2408" s="1">
        <f>VLOOKUP(A2408,'volatile collection data'!$G$6:$I$69,3,FALSE)</f>
        <v>3</v>
      </c>
      <c r="K2408" s="1" t="str">
        <f>VLOOKUP(A2408,'volatile collection data'!$G$6:$N$69,8,FALSE)</f>
        <v>3B</v>
      </c>
      <c r="L2408" s="1">
        <f>VLOOKUP(A2408,'volatile collection data'!$G$6:$J$69,4,FALSE)</f>
        <v>3.09</v>
      </c>
      <c r="M2408" s="1">
        <f>VLOOKUP($A2408,'volatile collection data'!$G$6:$M$69,6,FALSE)</f>
        <v>10</v>
      </c>
      <c r="N2408" s="1">
        <f>VLOOKUP($A2408,'volatile collection data'!$G$6:$M$69,7,FALSE)</f>
        <v>3.09</v>
      </c>
      <c r="O2408" s="1">
        <f>VLOOKUP(A2408,'volatile collection data'!$G$6:$K$69,5,FALSE)</f>
        <v>0</v>
      </c>
      <c r="P2408" s="1" t="str">
        <f t="shared" si="225"/>
        <v>3A</v>
      </c>
      <c r="Q2408">
        <f t="shared" si="223"/>
        <v>3.5882219009982536E-2</v>
      </c>
      <c r="R2408" t="str">
        <f t="shared" si="226"/>
        <v>3B_0-A&amp;3.09%3.09@10</v>
      </c>
      <c r="S2408" t="str">
        <f t="shared" si="227"/>
        <v>3A-3B-VCS-Loc-22</v>
      </c>
      <c r="T2408" t="str">
        <f>IFERROR(IF(VLOOKUP(S2408,Bad!$A:$A,1,FALSE)='RAW2'!S2408,"yes","no"),"no")</f>
        <v>no</v>
      </c>
      <c r="U2408" t="str">
        <f>IFERROR(VLOOKUP(F2408,compounds!$A:$B,2,FALSE),"")</f>
        <v/>
      </c>
      <c r="V2408" t="str">
        <f>VLOOKUP(B2408,'volatile collection data'!$O:$P,2,FALSE)</f>
        <v>24.apr.22 3</v>
      </c>
    </row>
    <row r="2409" spans="1:22" x14ac:dyDescent="0.2">
      <c r="A2409" t="s">
        <v>367</v>
      </c>
      <c r="B2409" s="1" t="str">
        <f t="shared" si="224"/>
        <v>3A</v>
      </c>
      <c r="C2409">
        <v>35.667000000000002</v>
      </c>
      <c r="D2409">
        <f t="shared" si="222"/>
        <v>35.67</v>
      </c>
      <c r="E2409">
        <f>VLOOKUP(D2409,'Peak Combiner'!$A$5:$D$4980,4,FALSE)</f>
        <v>35.67</v>
      </c>
      <c r="F2409">
        <f>IFERROR(VLOOKUP(D2409,rt_comb!$A:$B,2,FALSE),D2409)</f>
        <v>35.67</v>
      </c>
      <c r="G2409">
        <v>1475942</v>
      </c>
      <c r="H2409">
        <f>SUMIFS($G:$G,$E:$E,18.51,'RAW2'!$A:$A,'RAW2'!A2409)</f>
        <v>70978850</v>
      </c>
      <c r="I2409" s="1" t="str">
        <f>VLOOKUP(A2409,'volatile collection data'!$G$6:$H$69,2,FALSE)</f>
        <v>A</v>
      </c>
      <c r="J2409" s="1">
        <f>VLOOKUP(A2409,'volatile collection data'!$G$6:$I$69,3,FALSE)</f>
        <v>3</v>
      </c>
      <c r="K2409" s="1" t="str">
        <f>VLOOKUP(A2409,'volatile collection data'!$G$6:$N$69,8,FALSE)</f>
        <v>3B</v>
      </c>
      <c r="L2409" s="1">
        <f>VLOOKUP(A2409,'volatile collection data'!$G$6:$J$69,4,FALSE)</f>
        <v>3.09</v>
      </c>
      <c r="M2409" s="1">
        <f>VLOOKUP($A2409,'volatile collection data'!$G$6:$M$69,6,FALSE)</f>
        <v>10</v>
      </c>
      <c r="N2409" s="1">
        <f>VLOOKUP($A2409,'volatile collection data'!$G$6:$M$69,7,FALSE)</f>
        <v>3.09</v>
      </c>
      <c r="O2409" s="1">
        <f>VLOOKUP(A2409,'volatile collection data'!$G$6:$K$69,5,FALSE)</f>
        <v>0</v>
      </c>
      <c r="P2409" s="1" t="str">
        <f t="shared" si="225"/>
        <v>3A</v>
      </c>
      <c r="Q2409">
        <f t="shared" si="223"/>
        <v>3.3647426852230218E-2</v>
      </c>
      <c r="R2409" t="str">
        <f t="shared" si="226"/>
        <v>3B_0-A&amp;3.09%3.09@10</v>
      </c>
      <c r="S2409" t="str">
        <f t="shared" si="227"/>
        <v>3A-3B-VCS-Loc-22</v>
      </c>
      <c r="T2409" t="str">
        <f>IFERROR(IF(VLOOKUP(S2409,Bad!$A:$A,1,FALSE)='RAW2'!S2409,"yes","no"),"no")</f>
        <v>no</v>
      </c>
      <c r="U2409" t="str">
        <f>IFERROR(VLOOKUP(F2409,compounds!$A:$B,2,FALSE),"")</f>
        <v/>
      </c>
      <c r="V2409" t="str">
        <f>VLOOKUP(B2409,'volatile collection data'!$O:$P,2,FALSE)</f>
        <v>24.apr.22 3</v>
      </c>
    </row>
    <row r="2410" spans="1:22" x14ac:dyDescent="0.2">
      <c r="A2410" t="s">
        <v>367</v>
      </c>
      <c r="B2410" s="1" t="str">
        <f t="shared" si="224"/>
        <v>3A</v>
      </c>
      <c r="C2410">
        <v>36.167999999999999</v>
      </c>
      <c r="D2410">
        <f t="shared" si="222"/>
        <v>36.17</v>
      </c>
      <c r="E2410">
        <f>VLOOKUP(D2410,'Peak Combiner'!$A$5:$D$4980,4,FALSE)</f>
        <v>36.11</v>
      </c>
      <c r="F2410">
        <f>IFERROR(VLOOKUP(D2410,rt_comb!$A:$B,2,FALSE),D2410)</f>
        <v>36.17</v>
      </c>
      <c r="G2410">
        <v>1948976</v>
      </c>
      <c r="H2410">
        <f>SUMIFS($G:$G,$E:$E,18.51,'RAW2'!$A:$A,'RAW2'!A2410)</f>
        <v>70978850</v>
      </c>
      <c r="I2410" s="1" t="str">
        <f>VLOOKUP(A2410,'volatile collection data'!$G$6:$H$69,2,FALSE)</f>
        <v>A</v>
      </c>
      <c r="J2410" s="1">
        <f>VLOOKUP(A2410,'volatile collection data'!$G$6:$I$69,3,FALSE)</f>
        <v>3</v>
      </c>
      <c r="K2410" s="1" t="str">
        <f>VLOOKUP(A2410,'volatile collection data'!$G$6:$N$69,8,FALSE)</f>
        <v>3B</v>
      </c>
      <c r="L2410" s="1">
        <f>VLOOKUP(A2410,'volatile collection data'!$G$6:$J$69,4,FALSE)</f>
        <v>3.09</v>
      </c>
      <c r="M2410" s="1">
        <f>VLOOKUP($A2410,'volatile collection data'!$G$6:$M$69,6,FALSE)</f>
        <v>10</v>
      </c>
      <c r="N2410" s="1">
        <f>VLOOKUP($A2410,'volatile collection data'!$G$6:$M$69,7,FALSE)</f>
        <v>3.09</v>
      </c>
      <c r="O2410" s="1">
        <f>VLOOKUP(A2410,'volatile collection data'!$G$6:$K$69,5,FALSE)</f>
        <v>0</v>
      </c>
      <c r="P2410" s="1" t="str">
        <f t="shared" si="225"/>
        <v>3A</v>
      </c>
      <c r="Q2410">
        <f t="shared" si="223"/>
        <v>4.443130380242058E-2</v>
      </c>
      <c r="R2410" t="str">
        <f t="shared" si="226"/>
        <v>3B_0-A&amp;3.09%3.09@10</v>
      </c>
      <c r="S2410" t="str">
        <f t="shared" si="227"/>
        <v>3A-3B-VCS-Loc-22</v>
      </c>
      <c r="T2410" t="str">
        <f>IFERROR(IF(VLOOKUP(S2410,Bad!$A:$A,1,FALSE)='RAW2'!S2410,"yes","no"),"no")</f>
        <v>no</v>
      </c>
      <c r="U2410" t="str">
        <f>IFERROR(VLOOKUP(F2410,compounds!$A:$B,2,FALSE),"")</f>
        <v/>
      </c>
      <c r="V2410" t="str">
        <f>VLOOKUP(B2410,'volatile collection data'!$O:$P,2,FALSE)</f>
        <v>24.apr.22 3</v>
      </c>
    </row>
    <row r="2411" spans="1:22" x14ac:dyDescent="0.2">
      <c r="A2411" t="s">
        <v>367</v>
      </c>
      <c r="B2411" s="1" t="str">
        <f t="shared" si="224"/>
        <v>3A</v>
      </c>
      <c r="C2411">
        <v>36.545000000000002</v>
      </c>
      <c r="D2411">
        <f t="shared" si="222"/>
        <v>36.549999999999997</v>
      </c>
      <c r="E2411">
        <f>VLOOKUP(D2411,'Peak Combiner'!$A$5:$D$4980,4,FALSE)</f>
        <v>36.54</v>
      </c>
      <c r="F2411">
        <f>IFERROR(VLOOKUP(D2411,rt_comb!$A:$B,2,FALSE),D2411)</f>
        <v>36.549999999999997</v>
      </c>
      <c r="G2411">
        <v>297582</v>
      </c>
      <c r="H2411">
        <f>SUMIFS($G:$G,$E:$E,18.51,'RAW2'!$A:$A,'RAW2'!A2411)</f>
        <v>70978850</v>
      </c>
      <c r="I2411" s="1" t="str">
        <f>VLOOKUP(A2411,'volatile collection data'!$G$6:$H$69,2,FALSE)</f>
        <v>A</v>
      </c>
      <c r="J2411" s="1">
        <f>VLOOKUP(A2411,'volatile collection data'!$G$6:$I$69,3,FALSE)</f>
        <v>3</v>
      </c>
      <c r="K2411" s="1" t="str">
        <f>VLOOKUP(A2411,'volatile collection data'!$G$6:$N$69,8,FALSE)</f>
        <v>3B</v>
      </c>
      <c r="L2411" s="1">
        <f>VLOOKUP(A2411,'volatile collection data'!$G$6:$J$69,4,FALSE)</f>
        <v>3.09</v>
      </c>
      <c r="M2411" s="1">
        <f>VLOOKUP($A2411,'volatile collection data'!$G$6:$M$69,6,FALSE)</f>
        <v>10</v>
      </c>
      <c r="N2411" s="1">
        <f>VLOOKUP($A2411,'volatile collection data'!$G$6:$M$69,7,FALSE)</f>
        <v>3.09</v>
      </c>
      <c r="O2411" s="1">
        <f>VLOOKUP(A2411,'volatile collection data'!$G$6:$K$69,5,FALSE)</f>
        <v>0</v>
      </c>
      <c r="P2411" s="1" t="str">
        <f t="shared" si="225"/>
        <v>3A</v>
      </c>
      <c r="Q2411">
        <f t="shared" si="223"/>
        <v>6.7840528811703793E-3</v>
      </c>
      <c r="R2411" t="str">
        <f t="shared" si="226"/>
        <v>3B_0-A&amp;3.09%3.09@10</v>
      </c>
      <c r="S2411" t="str">
        <f t="shared" si="227"/>
        <v>3A-3B-VCS-Loc-22</v>
      </c>
      <c r="T2411" t="str">
        <f>IFERROR(IF(VLOOKUP(S2411,Bad!$A:$A,1,FALSE)='RAW2'!S2411,"yes","no"),"no")</f>
        <v>no</v>
      </c>
      <c r="U2411" t="str">
        <f>IFERROR(VLOOKUP(F2411,compounds!$A:$B,2,FALSE),"")</f>
        <v/>
      </c>
      <c r="V2411" t="str">
        <f>VLOOKUP(B2411,'volatile collection data'!$O:$P,2,FALSE)</f>
        <v>24.apr.22 3</v>
      </c>
    </row>
    <row r="2412" spans="1:22" x14ac:dyDescent="0.2">
      <c r="A2412" t="s">
        <v>367</v>
      </c>
      <c r="B2412" s="1" t="str">
        <f t="shared" si="224"/>
        <v>3A</v>
      </c>
      <c r="C2412">
        <v>36.597000000000001</v>
      </c>
      <c r="D2412">
        <f t="shared" si="222"/>
        <v>36.6</v>
      </c>
      <c r="E2412">
        <f>VLOOKUP(D2412,'Peak Combiner'!$A$5:$D$4980,4,FALSE)</f>
        <v>36.590000000000003</v>
      </c>
      <c r="F2412">
        <f>IFERROR(VLOOKUP(D2412,rt_comb!$A:$B,2,FALSE),D2412)</f>
        <v>36.6</v>
      </c>
      <c r="G2412">
        <v>1640619</v>
      </c>
      <c r="H2412">
        <f>SUMIFS($G:$G,$E:$E,18.51,'RAW2'!$A:$A,'RAW2'!A2412)</f>
        <v>70978850</v>
      </c>
      <c r="I2412" s="1" t="str">
        <f>VLOOKUP(A2412,'volatile collection data'!$G$6:$H$69,2,FALSE)</f>
        <v>A</v>
      </c>
      <c r="J2412" s="1">
        <f>VLOOKUP(A2412,'volatile collection data'!$G$6:$I$69,3,FALSE)</f>
        <v>3</v>
      </c>
      <c r="K2412" s="1" t="str">
        <f>VLOOKUP(A2412,'volatile collection data'!$G$6:$N$69,8,FALSE)</f>
        <v>3B</v>
      </c>
      <c r="L2412" s="1">
        <f>VLOOKUP(A2412,'volatile collection data'!$G$6:$J$69,4,FALSE)</f>
        <v>3.09</v>
      </c>
      <c r="M2412" s="1">
        <f>VLOOKUP($A2412,'volatile collection data'!$G$6:$M$69,6,FALSE)</f>
        <v>10</v>
      </c>
      <c r="N2412" s="1">
        <f>VLOOKUP($A2412,'volatile collection data'!$G$6:$M$69,7,FALSE)</f>
        <v>3.09</v>
      </c>
      <c r="O2412" s="1">
        <f>VLOOKUP(A2412,'volatile collection data'!$G$6:$K$69,5,FALSE)</f>
        <v>0</v>
      </c>
      <c r="P2412" s="1" t="str">
        <f t="shared" si="225"/>
        <v>3A</v>
      </c>
      <c r="Q2412">
        <f t="shared" si="223"/>
        <v>3.7401610493419855E-2</v>
      </c>
      <c r="R2412" t="str">
        <f t="shared" si="226"/>
        <v>3B_0-A&amp;3.09%3.09@10</v>
      </c>
      <c r="S2412" t="str">
        <f t="shared" si="227"/>
        <v>3A-3B-VCS-Loc-22</v>
      </c>
      <c r="T2412" t="str">
        <f>IFERROR(IF(VLOOKUP(S2412,Bad!$A:$A,1,FALSE)='RAW2'!S2412,"yes","no"),"no")</f>
        <v>no</v>
      </c>
      <c r="U2412" t="str">
        <f>IFERROR(VLOOKUP(F2412,compounds!$A:$B,2,FALSE),"")</f>
        <v/>
      </c>
      <c r="V2412" t="str">
        <f>VLOOKUP(B2412,'volatile collection data'!$O:$P,2,FALSE)</f>
        <v>24.apr.22 3</v>
      </c>
    </row>
    <row r="2413" spans="1:22" x14ac:dyDescent="0.2">
      <c r="A2413" t="s">
        <v>367</v>
      </c>
      <c r="B2413" s="1" t="str">
        <f t="shared" si="224"/>
        <v>3A</v>
      </c>
      <c r="C2413">
        <v>36.659999999999997</v>
      </c>
      <c r="D2413">
        <f t="shared" si="222"/>
        <v>36.659999999999997</v>
      </c>
      <c r="E2413">
        <f>VLOOKUP(D2413,'Peak Combiner'!$A$5:$D$4980,4,FALSE)</f>
        <v>36.65</v>
      </c>
      <c r="F2413">
        <f>IFERROR(VLOOKUP(D2413,rt_comb!$A:$B,2,FALSE),D2413)</f>
        <v>36.659999999999997</v>
      </c>
      <c r="G2413">
        <v>1369481</v>
      </c>
      <c r="H2413">
        <f>SUMIFS($G:$G,$E:$E,18.51,'RAW2'!$A:$A,'RAW2'!A2413)</f>
        <v>70978850</v>
      </c>
      <c r="I2413" s="1" t="str">
        <f>VLOOKUP(A2413,'volatile collection data'!$G$6:$H$69,2,FALSE)</f>
        <v>A</v>
      </c>
      <c r="J2413" s="1">
        <f>VLOOKUP(A2413,'volatile collection data'!$G$6:$I$69,3,FALSE)</f>
        <v>3</v>
      </c>
      <c r="K2413" s="1" t="str">
        <f>VLOOKUP(A2413,'volatile collection data'!$G$6:$N$69,8,FALSE)</f>
        <v>3B</v>
      </c>
      <c r="L2413" s="1">
        <f>VLOOKUP(A2413,'volatile collection data'!$G$6:$J$69,4,FALSE)</f>
        <v>3.09</v>
      </c>
      <c r="M2413" s="1">
        <f>VLOOKUP($A2413,'volatile collection data'!$G$6:$M$69,6,FALSE)</f>
        <v>10</v>
      </c>
      <c r="N2413" s="1">
        <f>VLOOKUP($A2413,'volatile collection data'!$G$6:$M$69,7,FALSE)</f>
        <v>3.09</v>
      </c>
      <c r="O2413" s="1">
        <f>VLOOKUP(A2413,'volatile collection data'!$G$6:$K$69,5,FALSE)</f>
        <v>0</v>
      </c>
      <c r="P2413" s="1" t="str">
        <f t="shared" si="225"/>
        <v>3A</v>
      </c>
      <c r="Q2413">
        <f t="shared" si="223"/>
        <v>3.1220408236244435E-2</v>
      </c>
      <c r="R2413" t="str">
        <f t="shared" si="226"/>
        <v>3B_0-A&amp;3.09%3.09@10</v>
      </c>
      <c r="S2413" t="str">
        <f t="shared" si="227"/>
        <v>3A-3B-VCS-Loc-22</v>
      </c>
      <c r="T2413" t="str">
        <f>IFERROR(IF(VLOOKUP(S2413,Bad!$A:$A,1,FALSE)='RAW2'!S2413,"yes","no"),"no")</f>
        <v>no</v>
      </c>
      <c r="U2413" t="str">
        <f>IFERROR(VLOOKUP(F2413,compounds!$A:$B,2,FALSE),"")</f>
        <v/>
      </c>
      <c r="V2413" t="str">
        <f>VLOOKUP(B2413,'volatile collection data'!$O:$P,2,FALSE)</f>
        <v>24.apr.22 3</v>
      </c>
    </row>
    <row r="2414" spans="1:22" x14ac:dyDescent="0.2">
      <c r="A2414" t="s">
        <v>367</v>
      </c>
      <c r="B2414" s="1" t="str">
        <f t="shared" si="224"/>
        <v>3A</v>
      </c>
      <c r="C2414">
        <v>36.719000000000001</v>
      </c>
      <c r="D2414">
        <f t="shared" si="222"/>
        <v>36.72</v>
      </c>
      <c r="E2414">
        <f>VLOOKUP(D2414,'Peak Combiner'!$A$5:$D$4980,4,FALSE)</f>
        <v>36.72</v>
      </c>
      <c r="F2414">
        <f>IFERROR(VLOOKUP(D2414,rt_comb!$A:$B,2,FALSE),D2414)</f>
        <v>36.72</v>
      </c>
      <c r="G2414">
        <v>839448</v>
      </c>
      <c r="H2414">
        <f>SUMIFS($G:$G,$E:$E,18.51,'RAW2'!$A:$A,'RAW2'!A2414)</f>
        <v>70978850</v>
      </c>
      <c r="I2414" s="1" t="str">
        <f>VLOOKUP(A2414,'volatile collection data'!$G$6:$H$69,2,FALSE)</f>
        <v>A</v>
      </c>
      <c r="J2414" s="1">
        <f>VLOOKUP(A2414,'volatile collection data'!$G$6:$I$69,3,FALSE)</f>
        <v>3</v>
      </c>
      <c r="K2414" s="1" t="str">
        <f>VLOOKUP(A2414,'volatile collection data'!$G$6:$N$69,8,FALSE)</f>
        <v>3B</v>
      </c>
      <c r="L2414" s="1">
        <f>VLOOKUP(A2414,'volatile collection data'!$G$6:$J$69,4,FALSE)</f>
        <v>3.09</v>
      </c>
      <c r="M2414" s="1">
        <f>VLOOKUP($A2414,'volatile collection data'!$G$6:$M$69,6,FALSE)</f>
        <v>10</v>
      </c>
      <c r="N2414" s="1">
        <f>VLOOKUP($A2414,'volatile collection data'!$G$6:$M$69,7,FALSE)</f>
        <v>3.09</v>
      </c>
      <c r="O2414" s="1">
        <f>VLOOKUP(A2414,'volatile collection data'!$G$6:$K$69,5,FALSE)</f>
        <v>0</v>
      </c>
      <c r="P2414" s="1" t="str">
        <f t="shared" si="225"/>
        <v>3A</v>
      </c>
      <c r="Q2414">
        <f t="shared" si="223"/>
        <v>1.9137110520773142E-2</v>
      </c>
      <c r="R2414" t="str">
        <f t="shared" si="226"/>
        <v>3B_0-A&amp;3.09%3.09@10</v>
      </c>
      <c r="S2414" t="str">
        <f t="shared" si="227"/>
        <v>3A-3B-VCS-Loc-22</v>
      </c>
      <c r="T2414" t="str">
        <f>IFERROR(IF(VLOOKUP(S2414,Bad!$A:$A,1,FALSE)='RAW2'!S2414,"yes","no"),"no")</f>
        <v>no</v>
      </c>
      <c r="U2414" t="str">
        <f>IFERROR(VLOOKUP(F2414,compounds!$A:$B,2,FALSE),"")</f>
        <v/>
      </c>
      <c r="V2414" t="str">
        <f>VLOOKUP(B2414,'volatile collection data'!$O:$P,2,FALSE)</f>
        <v>24.apr.22 3</v>
      </c>
    </row>
    <row r="2415" spans="1:22" x14ac:dyDescent="0.2">
      <c r="A2415" t="s">
        <v>367</v>
      </c>
      <c r="B2415" s="1" t="str">
        <f t="shared" si="224"/>
        <v>3A</v>
      </c>
      <c r="C2415">
        <v>36.96</v>
      </c>
      <c r="D2415">
        <f t="shared" si="222"/>
        <v>36.96</v>
      </c>
      <c r="E2415">
        <f>VLOOKUP(D2415,'Peak Combiner'!$A$5:$D$4980,4,FALSE)</f>
        <v>36.96</v>
      </c>
      <c r="F2415">
        <f>IFERROR(VLOOKUP(D2415,rt_comb!$A:$B,2,FALSE),D2415)</f>
        <v>36.96</v>
      </c>
      <c r="G2415">
        <v>545657</v>
      </c>
      <c r="H2415">
        <f>SUMIFS($G:$G,$E:$E,18.51,'RAW2'!$A:$A,'RAW2'!A2415)</f>
        <v>70978850</v>
      </c>
      <c r="I2415" s="1" t="str">
        <f>VLOOKUP(A2415,'volatile collection data'!$G$6:$H$69,2,FALSE)</f>
        <v>A</v>
      </c>
      <c r="J2415" s="1">
        <f>VLOOKUP(A2415,'volatile collection data'!$G$6:$I$69,3,FALSE)</f>
        <v>3</v>
      </c>
      <c r="K2415" s="1" t="str">
        <f>VLOOKUP(A2415,'volatile collection data'!$G$6:$N$69,8,FALSE)</f>
        <v>3B</v>
      </c>
      <c r="L2415" s="1">
        <f>VLOOKUP(A2415,'volatile collection data'!$G$6:$J$69,4,FALSE)</f>
        <v>3.09</v>
      </c>
      <c r="M2415" s="1">
        <f>VLOOKUP($A2415,'volatile collection data'!$G$6:$M$69,6,FALSE)</f>
        <v>10</v>
      </c>
      <c r="N2415" s="1">
        <f>VLOOKUP($A2415,'volatile collection data'!$G$6:$M$69,7,FALSE)</f>
        <v>3.09</v>
      </c>
      <c r="O2415" s="1">
        <f>VLOOKUP(A2415,'volatile collection data'!$G$6:$K$69,5,FALSE)</f>
        <v>0</v>
      </c>
      <c r="P2415" s="1" t="str">
        <f t="shared" si="225"/>
        <v>3A</v>
      </c>
      <c r="Q2415">
        <f t="shared" si="223"/>
        <v>1.2439482035139173E-2</v>
      </c>
      <c r="R2415" t="str">
        <f t="shared" si="226"/>
        <v>3B_0-A&amp;3.09%3.09@10</v>
      </c>
      <c r="S2415" t="str">
        <f t="shared" si="227"/>
        <v>3A-3B-VCS-Loc-22</v>
      </c>
      <c r="T2415" t="str">
        <f>IFERROR(IF(VLOOKUP(S2415,Bad!$A:$A,1,FALSE)='RAW2'!S2415,"yes","no"),"no")</f>
        <v>no</v>
      </c>
      <c r="U2415" t="str">
        <f>IFERROR(VLOOKUP(F2415,compounds!$A:$B,2,FALSE),"")</f>
        <v/>
      </c>
      <c r="V2415" t="str">
        <f>VLOOKUP(B2415,'volatile collection data'!$O:$P,2,FALSE)</f>
        <v>24.apr.22 3</v>
      </c>
    </row>
    <row r="2416" spans="1:22" x14ac:dyDescent="0.2">
      <c r="A2416" t="s">
        <v>367</v>
      </c>
      <c r="B2416" s="1" t="str">
        <f t="shared" si="224"/>
        <v>3A</v>
      </c>
      <c r="C2416">
        <v>37.01</v>
      </c>
      <c r="D2416">
        <f t="shared" si="222"/>
        <v>37.01</v>
      </c>
      <c r="E2416">
        <f>VLOOKUP(D2416,'Peak Combiner'!$A$5:$D$4980,4,FALSE)</f>
        <v>37.01</v>
      </c>
      <c r="F2416">
        <f>IFERROR(VLOOKUP(D2416,rt_comb!$A:$B,2,FALSE),D2416)</f>
        <v>37.01</v>
      </c>
      <c r="G2416">
        <v>20784160</v>
      </c>
      <c r="H2416">
        <f>SUMIFS($G:$G,$E:$E,18.51,'RAW2'!$A:$A,'RAW2'!A2416)</f>
        <v>70978850</v>
      </c>
      <c r="I2416" s="1" t="str">
        <f>VLOOKUP(A2416,'volatile collection data'!$G$6:$H$69,2,FALSE)</f>
        <v>A</v>
      </c>
      <c r="J2416" s="1">
        <f>VLOOKUP(A2416,'volatile collection data'!$G$6:$I$69,3,FALSE)</f>
        <v>3</v>
      </c>
      <c r="K2416" s="1" t="str">
        <f>VLOOKUP(A2416,'volatile collection data'!$G$6:$N$69,8,FALSE)</f>
        <v>3B</v>
      </c>
      <c r="L2416" s="1">
        <f>VLOOKUP(A2416,'volatile collection data'!$G$6:$J$69,4,FALSE)</f>
        <v>3.09</v>
      </c>
      <c r="M2416" s="1">
        <f>VLOOKUP($A2416,'volatile collection data'!$G$6:$M$69,6,FALSE)</f>
        <v>10</v>
      </c>
      <c r="N2416" s="1">
        <f>VLOOKUP($A2416,'volatile collection data'!$G$6:$M$69,7,FALSE)</f>
        <v>3.09</v>
      </c>
      <c r="O2416" s="1">
        <f>VLOOKUP(A2416,'volatile collection data'!$G$6:$K$69,5,FALSE)</f>
        <v>0</v>
      </c>
      <c r="P2416" s="1" t="str">
        <f t="shared" si="225"/>
        <v>3A</v>
      </c>
      <c r="Q2416">
        <f t="shared" si="223"/>
        <v>0.47382180552152398</v>
      </c>
      <c r="R2416" t="str">
        <f t="shared" si="226"/>
        <v>3B_0-A&amp;3.09%3.09@10</v>
      </c>
      <c r="S2416" t="str">
        <f t="shared" si="227"/>
        <v>3A-3B-VCS-Loc-22</v>
      </c>
      <c r="T2416" t="str">
        <f>IFERROR(IF(VLOOKUP(S2416,Bad!$A:$A,1,FALSE)='RAW2'!S2416,"yes","no"),"no")</f>
        <v>no</v>
      </c>
      <c r="U2416" t="str">
        <f>IFERROR(VLOOKUP(F2416,compounds!$A:$B,2,FALSE),"")</f>
        <v/>
      </c>
      <c r="V2416" t="str">
        <f>VLOOKUP(B2416,'volatile collection data'!$O:$P,2,FALSE)</f>
        <v>24.apr.22 3</v>
      </c>
    </row>
    <row r="2417" spans="1:22" x14ac:dyDescent="0.2">
      <c r="A2417" t="s">
        <v>367</v>
      </c>
      <c r="B2417" s="1" t="str">
        <f t="shared" si="224"/>
        <v>3A</v>
      </c>
      <c r="C2417">
        <v>37.191000000000003</v>
      </c>
      <c r="D2417">
        <f t="shared" si="222"/>
        <v>37.19</v>
      </c>
      <c r="E2417">
        <f>VLOOKUP(D2417,'Peak Combiner'!$A$5:$D$4980,4,FALSE)</f>
        <v>37.19</v>
      </c>
      <c r="F2417">
        <f>IFERROR(VLOOKUP(D2417,rt_comb!$A:$B,2,FALSE),D2417)</f>
        <v>37.19</v>
      </c>
      <c r="G2417">
        <v>2355881</v>
      </c>
      <c r="H2417">
        <f>SUMIFS($G:$G,$E:$E,18.51,'RAW2'!$A:$A,'RAW2'!A2417)</f>
        <v>70978850</v>
      </c>
      <c r="I2417" s="1" t="str">
        <f>VLOOKUP(A2417,'volatile collection data'!$G$6:$H$69,2,FALSE)</f>
        <v>A</v>
      </c>
      <c r="J2417" s="1">
        <f>VLOOKUP(A2417,'volatile collection data'!$G$6:$I$69,3,FALSE)</f>
        <v>3</v>
      </c>
      <c r="K2417" s="1" t="str">
        <f>VLOOKUP(A2417,'volatile collection data'!$G$6:$N$69,8,FALSE)</f>
        <v>3B</v>
      </c>
      <c r="L2417" s="1">
        <f>VLOOKUP(A2417,'volatile collection data'!$G$6:$J$69,4,FALSE)</f>
        <v>3.09</v>
      </c>
      <c r="M2417" s="1">
        <f>VLOOKUP($A2417,'volatile collection data'!$G$6:$M$69,6,FALSE)</f>
        <v>10</v>
      </c>
      <c r="N2417" s="1">
        <f>VLOOKUP($A2417,'volatile collection data'!$G$6:$M$69,7,FALSE)</f>
        <v>3.09</v>
      </c>
      <c r="O2417" s="1">
        <f>VLOOKUP(A2417,'volatile collection data'!$G$6:$K$69,5,FALSE)</f>
        <v>0</v>
      </c>
      <c r="P2417" s="1" t="str">
        <f t="shared" si="225"/>
        <v>3A</v>
      </c>
      <c r="Q2417">
        <f t="shared" si="223"/>
        <v>5.3707621044769359E-2</v>
      </c>
      <c r="R2417" t="str">
        <f t="shared" si="226"/>
        <v>3B_0-A&amp;3.09%3.09@10</v>
      </c>
      <c r="S2417" t="str">
        <f t="shared" si="227"/>
        <v>3A-3B-VCS-Loc-22</v>
      </c>
      <c r="T2417" t="str">
        <f>IFERROR(IF(VLOOKUP(S2417,Bad!$A:$A,1,FALSE)='RAW2'!S2417,"yes","no"),"no")</f>
        <v>no</v>
      </c>
      <c r="U2417" t="str">
        <f>IFERROR(VLOOKUP(F2417,compounds!$A:$B,2,FALSE),"")</f>
        <v/>
      </c>
      <c r="V2417" t="str">
        <f>VLOOKUP(B2417,'volatile collection data'!$O:$P,2,FALSE)</f>
        <v>24.apr.22 3</v>
      </c>
    </row>
    <row r="2418" spans="1:22" x14ac:dyDescent="0.2">
      <c r="A2418" t="s">
        <v>367</v>
      </c>
      <c r="B2418" s="1" t="str">
        <f t="shared" si="224"/>
        <v>3A</v>
      </c>
      <c r="C2418">
        <v>37.247</v>
      </c>
      <c r="D2418">
        <f t="shared" si="222"/>
        <v>37.25</v>
      </c>
      <c r="E2418">
        <f>VLOOKUP(D2418,'Peak Combiner'!$A$5:$D$4980,4,FALSE)</f>
        <v>37.24</v>
      </c>
      <c r="F2418">
        <f>IFERROR(VLOOKUP(D2418,rt_comb!$A:$B,2,FALSE),D2418)</f>
        <v>37.25</v>
      </c>
      <c r="G2418">
        <v>2869428</v>
      </c>
      <c r="H2418">
        <f>SUMIFS($G:$G,$E:$E,18.51,'RAW2'!$A:$A,'RAW2'!A2418)</f>
        <v>70978850</v>
      </c>
      <c r="I2418" s="1" t="str">
        <f>VLOOKUP(A2418,'volatile collection data'!$G$6:$H$69,2,FALSE)</f>
        <v>A</v>
      </c>
      <c r="J2418" s="1">
        <f>VLOOKUP(A2418,'volatile collection data'!$G$6:$I$69,3,FALSE)</f>
        <v>3</v>
      </c>
      <c r="K2418" s="1" t="str">
        <f>VLOOKUP(A2418,'volatile collection data'!$G$6:$N$69,8,FALSE)</f>
        <v>3B</v>
      </c>
      <c r="L2418" s="1">
        <f>VLOOKUP(A2418,'volatile collection data'!$G$6:$J$69,4,FALSE)</f>
        <v>3.09</v>
      </c>
      <c r="M2418" s="1">
        <f>VLOOKUP($A2418,'volatile collection data'!$G$6:$M$69,6,FALSE)</f>
        <v>10</v>
      </c>
      <c r="N2418" s="1">
        <f>VLOOKUP($A2418,'volatile collection data'!$G$6:$M$69,7,FALSE)</f>
        <v>3.09</v>
      </c>
      <c r="O2418" s="1">
        <f>VLOOKUP(A2418,'volatile collection data'!$G$6:$K$69,5,FALSE)</f>
        <v>0</v>
      </c>
      <c r="P2418" s="1" t="str">
        <f t="shared" si="225"/>
        <v>3A</v>
      </c>
      <c r="Q2418">
        <f t="shared" si="223"/>
        <v>6.5415083206346342E-2</v>
      </c>
      <c r="R2418" t="str">
        <f t="shared" si="226"/>
        <v>3B_0-A&amp;3.09%3.09@10</v>
      </c>
      <c r="S2418" t="str">
        <f t="shared" si="227"/>
        <v>3A-3B-VCS-Loc-22</v>
      </c>
      <c r="T2418" t="str">
        <f>IFERROR(IF(VLOOKUP(S2418,Bad!$A:$A,1,FALSE)='RAW2'!S2418,"yes","no"),"no")</f>
        <v>no</v>
      </c>
      <c r="U2418" t="str">
        <f>IFERROR(VLOOKUP(F2418,compounds!$A:$B,2,FALSE),"")</f>
        <v/>
      </c>
      <c r="V2418" t="str">
        <f>VLOOKUP(B2418,'volatile collection data'!$O:$P,2,FALSE)</f>
        <v>24.apr.22 3</v>
      </c>
    </row>
    <row r="2419" spans="1:22" x14ac:dyDescent="0.2">
      <c r="A2419" t="s">
        <v>367</v>
      </c>
      <c r="B2419" s="1" t="str">
        <f t="shared" si="224"/>
        <v>3A</v>
      </c>
      <c r="C2419">
        <v>37.296999999999997</v>
      </c>
      <c r="D2419">
        <f t="shared" si="222"/>
        <v>37.299999999999997</v>
      </c>
      <c r="E2419">
        <f>VLOOKUP(D2419,'Peak Combiner'!$A$5:$D$4980,4,FALSE)</f>
        <v>37.24</v>
      </c>
      <c r="F2419">
        <f>IFERROR(VLOOKUP(D2419,rt_comb!$A:$B,2,FALSE),D2419)</f>
        <v>37.299999999999997</v>
      </c>
      <c r="G2419">
        <v>3921929</v>
      </c>
      <c r="H2419">
        <f>SUMIFS($G:$G,$E:$E,18.51,'RAW2'!$A:$A,'RAW2'!A2419)</f>
        <v>70978850</v>
      </c>
      <c r="I2419" s="1" t="str">
        <f>VLOOKUP(A2419,'volatile collection data'!$G$6:$H$69,2,FALSE)</f>
        <v>A</v>
      </c>
      <c r="J2419" s="1">
        <f>VLOOKUP(A2419,'volatile collection data'!$G$6:$I$69,3,FALSE)</f>
        <v>3</v>
      </c>
      <c r="K2419" s="1" t="str">
        <f>VLOOKUP(A2419,'volatile collection data'!$G$6:$N$69,8,FALSE)</f>
        <v>3B</v>
      </c>
      <c r="L2419" s="1">
        <f>VLOOKUP(A2419,'volatile collection data'!$G$6:$J$69,4,FALSE)</f>
        <v>3.09</v>
      </c>
      <c r="M2419" s="1">
        <f>VLOOKUP($A2419,'volatile collection data'!$G$6:$M$69,6,FALSE)</f>
        <v>10</v>
      </c>
      <c r="N2419" s="1">
        <f>VLOOKUP($A2419,'volatile collection data'!$G$6:$M$69,7,FALSE)</f>
        <v>3.09</v>
      </c>
      <c r="O2419" s="1">
        <f>VLOOKUP(A2419,'volatile collection data'!$G$6:$K$69,5,FALSE)</f>
        <v>0</v>
      </c>
      <c r="P2419" s="1" t="str">
        <f t="shared" si="225"/>
        <v>3A</v>
      </c>
      <c r="Q2419">
        <f t="shared" si="223"/>
        <v>8.9409217399559329E-2</v>
      </c>
      <c r="R2419" t="str">
        <f t="shared" si="226"/>
        <v>3B_0-A&amp;3.09%3.09@10</v>
      </c>
      <c r="S2419" t="str">
        <f t="shared" si="227"/>
        <v>3A-3B-VCS-Loc-22</v>
      </c>
      <c r="T2419" t="str">
        <f>IFERROR(IF(VLOOKUP(S2419,Bad!$A:$A,1,FALSE)='RAW2'!S2419,"yes","no"),"no")</f>
        <v>no</v>
      </c>
      <c r="U2419" t="str">
        <f>IFERROR(VLOOKUP(F2419,compounds!$A:$B,2,FALSE),"")</f>
        <v/>
      </c>
      <c r="V2419" t="str">
        <f>VLOOKUP(B2419,'volatile collection data'!$O:$P,2,FALSE)</f>
        <v>24.apr.22 3</v>
      </c>
    </row>
    <row r="2420" spans="1:22" x14ac:dyDescent="0.2">
      <c r="A2420" t="s">
        <v>367</v>
      </c>
      <c r="B2420" s="1" t="str">
        <f t="shared" si="224"/>
        <v>3A</v>
      </c>
      <c r="C2420">
        <v>37.377000000000002</v>
      </c>
      <c r="D2420">
        <f t="shared" si="222"/>
        <v>37.380000000000003</v>
      </c>
      <c r="E2420">
        <f>VLOOKUP(D2420,'Peak Combiner'!$A$5:$D$4980,4,FALSE)</f>
        <v>37.380000000000003</v>
      </c>
      <c r="F2420">
        <f>IFERROR(VLOOKUP(D2420,rt_comb!$A:$B,2,FALSE),D2420)</f>
        <v>37.380000000000003</v>
      </c>
      <c r="G2420">
        <v>3913724</v>
      </c>
      <c r="H2420">
        <f>SUMIFS($G:$G,$E:$E,18.51,'RAW2'!$A:$A,'RAW2'!A2420)</f>
        <v>70978850</v>
      </c>
      <c r="I2420" s="1" t="str">
        <f>VLOOKUP(A2420,'volatile collection data'!$G$6:$H$69,2,FALSE)</f>
        <v>A</v>
      </c>
      <c r="J2420" s="1">
        <f>VLOOKUP(A2420,'volatile collection data'!$G$6:$I$69,3,FALSE)</f>
        <v>3</v>
      </c>
      <c r="K2420" s="1" t="str">
        <f>VLOOKUP(A2420,'volatile collection data'!$G$6:$N$69,8,FALSE)</f>
        <v>3B</v>
      </c>
      <c r="L2420" s="1">
        <f>VLOOKUP(A2420,'volatile collection data'!$G$6:$J$69,4,FALSE)</f>
        <v>3.09</v>
      </c>
      <c r="M2420" s="1">
        <f>VLOOKUP($A2420,'volatile collection data'!$G$6:$M$69,6,FALSE)</f>
        <v>10</v>
      </c>
      <c r="N2420" s="1">
        <f>VLOOKUP($A2420,'volatile collection data'!$G$6:$M$69,7,FALSE)</f>
        <v>3.09</v>
      </c>
      <c r="O2420" s="1">
        <f>VLOOKUP(A2420,'volatile collection data'!$G$6:$K$69,5,FALSE)</f>
        <v>0</v>
      </c>
      <c r="P2420" s="1" t="str">
        <f t="shared" si="225"/>
        <v>3A</v>
      </c>
      <c r="Q2420">
        <f t="shared" si="223"/>
        <v>8.9222165918320551E-2</v>
      </c>
      <c r="R2420" t="str">
        <f t="shared" si="226"/>
        <v>3B_0-A&amp;3.09%3.09@10</v>
      </c>
      <c r="S2420" t="str">
        <f t="shared" si="227"/>
        <v>3A-3B-VCS-Loc-22</v>
      </c>
      <c r="T2420" t="str">
        <f>IFERROR(IF(VLOOKUP(S2420,Bad!$A:$A,1,FALSE)='RAW2'!S2420,"yes","no"),"no")</f>
        <v>no</v>
      </c>
      <c r="U2420" t="str">
        <f>IFERROR(VLOOKUP(F2420,compounds!$A:$B,2,FALSE),"")</f>
        <v/>
      </c>
      <c r="V2420" t="str">
        <f>VLOOKUP(B2420,'volatile collection data'!$O:$P,2,FALSE)</f>
        <v>24.apr.22 3</v>
      </c>
    </row>
    <row r="2421" spans="1:22" x14ac:dyDescent="0.2">
      <c r="A2421" t="s">
        <v>367</v>
      </c>
      <c r="B2421" s="1" t="str">
        <f t="shared" si="224"/>
        <v>3A</v>
      </c>
      <c r="C2421">
        <v>37.64</v>
      </c>
      <c r="D2421">
        <f t="shared" si="222"/>
        <v>37.64</v>
      </c>
      <c r="E2421">
        <f>VLOOKUP(D2421,'Peak Combiner'!$A$5:$D$4980,4,FALSE)</f>
        <v>37.64</v>
      </c>
      <c r="F2421">
        <f>IFERROR(VLOOKUP(D2421,rt_comb!$A:$B,2,FALSE),D2421)</f>
        <v>37.64</v>
      </c>
      <c r="G2421">
        <v>1669532</v>
      </c>
      <c r="H2421">
        <f>SUMIFS($G:$G,$E:$E,18.51,'RAW2'!$A:$A,'RAW2'!A2421)</f>
        <v>70978850</v>
      </c>
      <c r="I2421" s="1" t="str">
        <f>VLOOKUP(A2421,'volatile collection data'!$G$6:$H$69,2,FALSE)</f>
        <v>A</v>
      </c>
      <c r="J2421" s="1">
        <f>VLOOKUP(A2421,'volatile collection data'!$G$6:$I$69,3,FALSE)</f>
        <v>3</v>
      </c>
      <c r="K2421" s="1" t="str">
        <f>VLOOKUP(A2421,'volatile collection data'!$G$6:$N$69,8,FALSE)</f>
        <v>3B</v>
      </c>
      <c r="L2421" s="1">
        <f>VLOOKUP(A2421,'volatile collection data'!$G$6:$J$69,4,FALSE)</f>
        <v>3.09</v>
      </c>
      <c r="M2421" s="1">
        <f>VLOOKUP($A2421,'volatile collection data'!$G$6:$M$69,6,FALSE)</f>
        <v>10</v>
      </c>
      <c r="N2421" s="1">
        <f>VLOOKUP($A2421,'volatile collection data'!$G$6:$M$69,7,FALSE)</f>
        <v>3.09</v>
      </c>
      <c r="O2421" s="1">
        <f>VLOOKUP(A2421,'volatile collection data'!$G$6:$K$69,5,FALSE)</f>
        <v>0</v>
      </c>
      <c r="P2421" s="1" t="str">
        <f t="shared" si="225"/>
        <v>3A</v>
      </c>
      <c r="Q2421">
        <f t="shared" si="223"/>
        <v>3.8060747541202582E-2</v>
      </c>
      <c r="R2421" t="str">
        <f t="shared" si="226"/>
        <v>3B_0-A&amp;3.09%3.09@10</v>
      </c>
      <c r="S2421" t="str">
        <f t="shared" si="227"/>
        <v>3A-3B-VCS-Loc-22</v>
      </c>
      <c r="T2421" t="str">
        <f>IFERROR(IF(VLOOKUP(S2421,Bad!$A:$A,1,FALSE)='RAW2'!S2421,"yes","no"),"no")</f>
        <v>no</v>
      </c>
      <c r="U2421" t="str">
        <f>IFERROR(VLOOKUP(F2421,compounds!$A:$B,2,FALSE),"")</f>
        <v/>
      </c>
      <c r="V2421" t="str">
        <f>VLOOKUP(B2421,'volatile collection data'!$O:$P,2,FALSE)</f>
        <v>24.apr.22 3</v>
      </c>
    </row>
    <row r="2422" spans="1:22" x14ac:dyDescent="0.2">
      <c r="A2422" t="s">
        <v>367</v>
      </c>
      <c r="B2422" s="1" t="str">
        <f t="shared" si="224"/>
        <v>3A</v>
      </c>
      <c r="C2422">
        <v>37.722000000000001</v>
      </c>
      <c r="D2422">
        <f t="shared" si="222"/>
        <v>37.72</v>
      </c>
      <c r="E2422">
        <f>VLOOKUP(D2422,'Peak Combiner'!$A$5:$D$4980,4,FALSE)</f>
        <v>37.67</v>
      </c>
      <c r="F2422">
        <f>IFERROR(VLOOKUP(D2422,rt_comb!$A:$B,2,FALSE),D2422)</f>
        <v>37.72</v>
      </c>
      <c r="G2422">
        <v>1347206</v>
      </c>
      <c r="H2422">
        <f>SUMIFS($G:$G,$E:$E,18.51,'RAW2'!$A:$A,'RAW2'!A2422)</f>
        <v>70978850</v>
      </c>
      <c r="I2422" s="1" t="str">
        <f>VLOOKUP(A2422,'volatile collection data'!$G$6:$H$69,2,FALSE)</f>
        <v>A</v>
      </c>
      <c r="J2422" s="1">
        <f>VLOOKUP(A2422,'volatile collection data'!$G$6:$I$69,3,FALSE)</f>
        <v>3</v>
      </c>
      <c r="K2422" s="1" t="str">
        <f>VLOOKUP(A2422,'volatile collection data'!$G$6:$N$69,8,FALSE)</f>
        <v>3B</v>
      </c>
      <c r="L2422" s="1">
        <f>VLOOKUP(A2422,'volatile collection data'!$G$6:$J$69,4,FALSE)</f>
        <v>3.09</v>
      </c>
      <c r="M2422" s="1">
        <f>VLOOKUP($A2422,'volatile collection data'!$G$6:$M$69,6,FALSE)</f>
        <v>10</v>
      </c>
      <c r="N2422" s="1">
        <f>VLOOKUP($A2422,'volatile collection data'!$G$6:$M$69,7,FALSE)</f>
        <v>3.09</v>
      </c>
      <c r="O2422" s="1">
        <f>VLOOKUP(A2422,'volatile collection data'!$G$6:$K$69,5,FALSE)</f>
        <v>0</v>
      </c>
      <c r="P2422" s="1" t="str">
        <f t="shared" si="225"/>
        <v>3A</v>
      </c>
      <c r="Q2422">
        <f t="shared" si="223"/>
        <v>3.0712599370358501E-2</v>
      </c>
      <c r="R2422" t="str">
        <f t="shared" si="226"/>
        <v>3B_0-A&amp;3.09%3.09@10</v>
      </c>
      <c r="S2422" t="str">
        <f t="shared" si="227"/>
        <v>3A-3B-VCS-Loc-22</v>
      </c>
      <c r="T2422" t="str">
        <f>IFERROR(IF(VLOOKUP(S2422,Bad!$A:$A,1,FALSE)='RAW2'!S2422,"yes","no"),"no")</f>
        <v>no</v>
      </c>
      <c r="U2422" t="str">
        <f>IFERROR(VLOOKUP(F2422,compounds!$A:$B,2,FALSE),"")</f>
        <v/>
      </c>
      <c r="V2422" t="str">
        <f>VLOOKUP(B2422,'volatile collection data'!$O:$P,2,FALSE)</f>
        <v>24.apr.22 3</v>
      </c>
    </row>
    <row r="2423" spans="1:22" x14ac:dyDescent="0.2">
      <c r="A2423" t="s">
        <v>367</v>
      </c>
      <c r="B2423" s="1" t="str">
        <f t="shared" si="224"/>
        <v>3A</v>
      </c>
      <c r="C2423">
        <v>37.991</v>
      </c>
      <c r="D2423">
        <f t="shared" si="222"/>
        <v>37.99</v>
      </c>
      <c r="E2423">
        <f>VLOOKUP(D2423,'Peak Combiner'!$A$5:$D$4980,4,FALSE)</f>
        <v>37.99</v>
      </c>
      <c r="F2423">
        <f>IFERROR(VLOOKUP(D2423,rt_comb!$A:$B,2,FALSE),D2423)</f>
        <v>37.99</v>
      </c>
      <c r="G2423">
        <v>56299592</v>
      </c>
      <c r="H2423">
        <f>SUMIFS($G:$G,$E:$E,18.51,'RAW2'!$A:$A,'RAW2'!A2423)</f>
        <v>70978850</v>
      </c>
      <c r="I2423" s="1" t="str">
        <f>VLOOKUP(A2423,'volatile collection data'!$G$6:$H$69,2,FALSE)</f>
        <v>A</v>
      </c>
      <c r="J2423" s="1">
        <f>VLOOKUP(A2423,'volatile collection data'!$G$6:$I$69,3,FALSE)</f>
        <v>3</v>
      </c>
      <c r="K2423" s="1" t="str">
        <f>VLOOKUP(A2423,'volatile collection data'!$G$6:$N$69,8,FALSE)</f>
        <v>3B</v>
      </c>
      <c r="L2423" s="1">
        <f>VLOOKUP(A2423,'volatile collection data'!$G$6:$J$69,4,FALSE)</f>
        <v>3.09</v>
      </c>
      <c r="M2423" s="1">
        <f>VLOOKUP($A2423,'volatile collection data'!$G$6:$M$69,6,FALSE)</f>
        <v>10</v>
      </c>
      <c r="N2423" s="1">
        <f>VLOOKUP($A2423,'volatile collection data'!$G$6:$M$69,7,FALSE)</f>
        <v>3.09</v>
      </c>
      <c r="O2423" s="1">
        <f>VLOOKUP(A2423,'volatile collection data'!$G$6:$K$69,5,FALSE)</f>
        <v>0</v>
      </c>
      <c r="P2423" s="1" t="str">
        <f t="shared" si="225"/>
        <v>3A</v>
      </c>
      <c r="Q2423">
        <f t="shared" si="223"/>
        <v>1.2834761824180119</v>
      </c>
      <c r="R2423" t="str">
        <f t="shared" si="226"/>
        <v>3B_0-A&amp;3.09%3.09@10</v>
      </c>
      <c r="S2423" t="str">
        <f t="shared" si="227"/>
        <v>3A-3B-VCS-Loc-22</v>
      </c>
      <c r="T2423" t="str">
        <f>IFERROR(IF(VLOOKUP(S2423,Bad!$A:$A,1,FALSE)='RAW2'!S2423,"yes","no"),"no")</f>
        <v>no</v>
      </c>
      <c r="U2423" t="str">
        <f>IFERROR(VLOOKUP(F2423,compounds!$A:$B,2,FALSE),"")</f>
        <v/>
      </c>
      <c r="V2423" t="str">
        <f>VLOOKUP(B2423,'volatile collection data'!$O:$P,2,FALSE)</f>
        <v>24.apr.22 3</v>
      </c>
    </row>
    <row r="2424" spans="1:22" x14ac:dyDescent="0.2">
      <c r="A2424" t="s">
        <v>367</v>
      </c>
      <c r="B2424" s="1" t="str">
        <f t="shared" si="224"/>
        <v>3A</v>
      </c>
      <c r="C2424">
        <v>38.299999999999997</v>
      </c>
      <c r="D2424">
        <f t="shared" si="222"/>
        <v>38.299999999999997</v>
      </c>
      <c r="E2424">
        <f>VLOOKUP(D2424,'Peak Combiner'!$A$5:$D$4980,4,FALSE)</f>
        <v>38.299999999999997</v>
      </c>
      <c r="F2424">
        <f>IFERROR(VLOOKUP(D2424,rt_comb!$A:$B,2,FALSE),D2424)</f>
        <v>38.299999999999997</v>
      </c>
      <c r="G2424">
        <v>3503693</v>
      </c>
      <c r="H2424">
        <f>SUMIFS($G:$G,$E:$E,18.51,'RAW2'!$A:$A,'RAW2'!A2424)</f>
        <v>70978850</v>
      </c>
      <c r="I2424" s="1" t="str">
        <f>VLOOKUP(A2424,'volatile collection data'!$G$6:$H$69,2,FALSE)</f>
        <v>A</v>
      </c>
      <c r="J2424" s="1">
        <f>VLOOKUP(A2424,'volatile collection data'!$G$6:$I$69,3,FALSE)</f>
        <v>3</v>
      </c>
      <c r="K2424" s="1" t="str">
        <f>VLOOKUP(A2424,'volatile collection data'!$G$6:$N$69,8,FALSE)</f>
        <v>3B</v>
      </c>
      <c r="L2424" s="1">
        <f>VLOOKUP(A2424,'volatile collection data'!$G$6:$J$69,4,FALSE)</f>
        <v>3.09</v>
      </c>
      <c r="M2424" s="1">
        <f>VLOOKUP($A2424,'volatile collection data'!$G$6:$M$69,6,FALSE)</f>
        <v>10</v>
      </c>
      <c r="N2424" s="1">
        <f>VLOOKUP($A2424,'volatile collection data'!$G$6:$M$69,7,FALSE)</f>
        <v>3.09</v>
      </c>
      <c r="O2424" s="1">
        <f>VLOOKUP(A2424,'volatile collection data'!$G$6:$K$69,5,FALSE)</f>
        <v>0</v>
      </c>
      <c r="P2424" s="1" t="str">
        <f t="shared" si="225"/>
        <v>3A</v>
      </c>
      <c r="Q2424">
        <f t="shared" si="223"/>
        <v>7.9874584455331618E-2</v>
      </c>
      <c r="R2424" t="str">
        <f t="shared" si="226"/>
        <v>3B_0-A&amp;3.09%3.09@10</v>
      </c>
      <c r="S2424" t="str">
        <f t="shared" si="227"/>
        <v>3A-3B-VCS-Loc-22</v>
      </c>
      <c r="T2424" t="str">
        <f>IFERROR(IF(VLOOKUP(S2424,Bad!$A:$A,1,FALSE)='RAW2'!S2424,"yes","no"),"no")</f>
        <v>no</v>
      </c>
      <c r="U2424" t="str">
        <f>IFERROR(VLOOKUP(F2424,compounds!$A:$B,2,FALSE),"")</f>
        <v/>
      </c>
      <c r="V2424" t="str">
        <f>VLOOKUP(B2424,'volatile collection data'!$O:$P,2,FALSE)</f>
        <v>24.apr.22 3</v>
      </c>
    </row>
    <row r="2425" spans="1:22" x14ac:dyDescent="0.2">
      <c r="A2425" t="s">
        <v>367</v>
      </c>
      <c r="B2425" s="1" t="str">
        <f t="shared" si="224"/>
        <v>3A</v>
      </c>
      <c r="C2425">
        <v>38.823999999999998</v>
      </c>
      <c r="D2425">
        <f t="shared" si="222"/>
        <v>38.82</v>
      </c>
      <c r="E2425">
        <f>VLOOKUP(D2425,'Peak Combiner'!$A$5:$D$4980,4,FALSE)</f>
        <v>38.82</v>
      </c>
      <c r="F2425">
        <f>IFERROR(VLOOKUP(D2425,rt_comb!$A:$B,2,FALSE),D2425)</f>
        <v>38.82</v>
      </c>
      <c r="G2425">
        <v>3921727</v>
      </c>
      <c r="H2425">
        <f>SUMIFS($G:$G,$E:$E,18.51,'RAW2'!$A:$A,'RAW2'!A2425)</f>
        <v>70978850</v>
      </c>
      <c r="I2425" s="1" t="str">
        <f>VLOOKUP(A2425,'volatile collection data'!$G$6:$H$69,2,FALSE)</f>
        <v>A</v>
      </c>
      <c r="J2425" s="1">
        <f>VLOOKUP(A2425,'volatile collection data'!$G$6:$I$69,3,FALSE)</f>
        <v>3</v>
      </c>
      <c r="K2425" s="1" t="str">
        <f>VLOOKUP(A2425,'volatile collection data'!$G$6:$N$69,8,FALSE)</f>
        <v>3B</v>
      </c>
      <c r="L2425" s="1">
        <f>VLOOKUP(A2425,'volatile collection data'!$G$6:$J$69,4,FALSE)</f>
        <v>3.09</v>
      </c>
      <c r="M2425" s="1">
        <f>VLOOKUP($A2425,'volatile collection data'!$G$6:$M$69,6,FALSE)</f>
        <v>10</v>
      </c>
      <c r="N2425" s="1">
        <f>VLOOKUP($A2425,'volatile collection data'!$G$6:$M$69,7,FALSE)</f>
        <v>3.09</v>
      </c>
      <c r="O2425" s="1">
        <f>VLOOKUP(A2425,'volatile collection data'!$G$6:$K$69,5,FALSE)</f>
        <v>0</v>
      </c>
      <c r="P2425" s="1" t="str">
        <f t="shared" si="225"/>
        <v>3A</v>
      </c>
      <c r="Q2425">
        <f t="shared" si="223"/>
        <v>8.9404612353951751E-2</v>
      </c>
      <c r="R2425" t="str">
        <f t="shared" si="226"/>
        <v>3B_0-A&amp;3.09%3.09@10</v>
      </c>
      <c r="S2425" t="str">
        <f t="shared" si="227"/>
        <v>3A-3B-VCS-Loc-22</v>
      </c>
      <c r="T2425" t="str">
        <f>IFERROR(IF(VLOOKUP(S2425,Bad!$A:$A,1,FALSE)='RAW2'!S2425,"yes","no"),"no")</f>
        <v>no</v>
      </c>
      <c r="U2425" t="str">
        <f>IFERROR(VLOOKUP(F2425,compounds!$A:$B,2,FALSE),"")</f>
        <v/>
      </c>
      <c r="V2425" t="str">
        <f>VLOOKUP(B2425,'volatile collection data'!$O:$P,2,FALSE)</f>
        <v>24.apr.22 3</v>
      </c>
    </row>
    <row r="2426" spans="1:22" x14ac:dyDescent="0.2">
      <c r="A2426" t="s">
        <v>367</v>
      </c>
      <c r="B2426" s="1" t="str">
        <f t="shared" si="224"/>
        <v>3A</v>
      </c>
      <c r="C2426">
        <v>39.753999999999998</v>
      </c>
      <c r="D2426">
        <f t="shared" si="222"/>
        <v>39.75</v>
      </c>
      <c r="E2426">
        <f>VLOOKUP(D2426,'Peak Combiner'!$A$5:$D$4980,4,FALSE)</f>
        <v>39.75</v>
      </c>
      <c r="F2426">
        <f>IFERROR(VLOOKUP(D2426,rt_comb!$A:$B,2,FALSE),D2426)</f>
        <v>39.75</v>
      </c>
      <c r="G2426">
        <v>1837836</v>
      </c>
      <c r="H2426">
        <f>SUMIFS($G:$G,$E:$E,18.51,'RAW2'!$A:$A,'RAW2'!A2426)</f>
        <v>70978850</v>
      </c>
      <c r="I2426" s="1" t="str">
        <f>VLOOKUP(A2426,'volatile collection data'!$G$6:$H$69,2,FALSE)</f>
        <v>A</v>
      </c>
      <c r="J2426" s="1">
        <f>VLOOKUP(A2426,'volatile collection data'!$G$6:$I$69,3,FALSE)</f>
        <v>3</v>
      </c>
      <c r="K2426" s="1" t="str">
        <f>VLOOKUP(A2426,'volatile collection data'!$G$6:$N$69,8,FALSE)</f>
        <v>3B</v>
      </c>
      <c r="L2426" s="1">
        <f>VLOOKUP(A2426,'volatile collection data'!$G$6:$J$69,4,FALSE)</f>
        <v>3.09</v>
      </c>
      <c r="M2426" s="1">
        <f>VLOOKUP($A2426,'volatile collection data'!$G$6:$M$69,6,FALSE)</f>
        <v>10</v>
      </c>
      <c r="N2426" s="1">
        <f>VLOOKUP($A2426,'volatile collection data'!$G$6:$M$69,7,FALSE)</f>
        <v>3.09</v>
      </c>
      <c r="O2426" s="1">
        <f>VLOOKUP(A2426,'volatile collection data'!$G$6:$K$69,5,FALSE)</f>
        <v>0</v>
      </c>
      <c r="P2426" s="1" t="str">
        <f t="shared" si="225"/>
        <v>3A</v>
      </c>
      <c r="Q2426">
        <f t="shared" si="223"/>
        <v>4.1897616828029401E-2</v>
      </c>
      <c r="R2426" t="str">
        <f t="shared" si="226"/>
        <v>3B_0-A&amp;3.09%3.09@10</v>
      </c>
      <c r="S2426" t="str">
        <f t="shared" si="227"/>
        <v>3A-3B-VCS-Loc-22</v>
      </c>
      <c r="T2426" t="str">
        <f>IFERROR(IF(VLOOKUP(S2426,Bad!$A:$A,1,FALSE)='RAW2'!S2426,"yes","no"),"no")</f>
        <v>no</v>
      </c>
      <c r="U2426" t="str">
        <f>IFERROR(VLOOKUP(F2426,compounds!$A:$B,2,FALSE),"")</f>
        <v/>
      </c>
      <c r="V2426" t="str">
        <f>VLOOKUP(B2426,'volatile collection data'!$O:$P,2,FALSE)</f>
        <v>24.apr.22 3</v>
      </c>
    </row>
    <row r="2427" spans="1:22" x14ac:dyDescent="0.2">
      <c r="A2427" t="s">
        <v>368</v>
      </c>
      <c r="B2427" s="1" t="str">
        <f t="shared" si="224"/>
        <v>3B</v>
      </c>
      <c r="C2427">
        <v>4.1829999999999998</v>
      </c>
      <c r="D2427">
        <f t="shared" si="222"/>
        <v>4.18</v>
      </c>
      <c r="E2427">
        <f>VLOOKUP(D2427,'Peak Combiner'!$A$5:$D$4980,4,FALSE)</f>
        <v>4.1500000000000004</v>
      </c>
      <c r="F2427">
        <f>IFERROR(VLOOKUP(D2427,rt_comb!$A:$B,2,FALSE),D2427)</f>
        <v>4.18</v>
      </c>
      <c r="G2427">
        <v>297957</v>
      </c>
      <c r="H2427">
        <f>SUMIFS($G:$G,$E:$E,18.51,'RAW2'!$A:$A,'RAW2'!A2427)</f>
        <v>35645797</v>
      </c>
      <c r="I2427" s="1" t="str">
        <f>VLOOKUP(A2427,'volatile collection data'!$G$6:$H$69,2,FALSE)</f>
        <v>B</v>
      </c>
      <c r="J2427" s="1">
        <f>VLOOKUP(A2427,'volatile collection data'!$G$6:$I$69,3,FALSE)</f>
        <v>3</v>
      </c>
      <c r="K2427" s="1" t="str">
        <f>VLOOKUP(A2427,'volatile collection data'!$G$6:$N$69,8,FALSE)</f>
        <v>9B</v>
      </c>
      <c r="L2427" s="1">
        <f>VLOOKUP(A2427,'volatile collection data'!$G$6:$J$69,4,FALSE)</f>
        <v>2.37</v>
      </c>
      <c r="M2427" s="1">
        <f>VLOOKUP($A2427,'volatile collection data'!$G$6:$M$69,6,FALSE)</f>
        <v>12</v>
      </c>
      <c r="N2427" s="1">
        <f>VLOOKUP($A2427,'volatile collection data'!$G$6:$M$69,7,FALSE)</f>
        <v>2.37</v>
      </c>
      <c r="O2427" s="1">
        <f>VLOOKUP(A2427,'volatile collection data'!$G$6:$K$69,5,FALSE)</f>
        <v>0</v>
      </c>
      <c r="P2427" s="1" t="str">
        <f t="shared" si="225"/>
        <v>3B</v>
      </c>
      <c r="Q2427">
        <f t="shared" si="223"/>
        <v>1.7634653135200896E-2</v>
      </c>
      <c r="R2427" t="str">
        <f t="shared" si="226"/>
        <v>9B_0-B&amp;2.37%2.37@12</v>
      </c>
      <c r="S2427" t="str">
        <f t="shared" si="227"/>
        <v>3B-9B-VCS-Loc-22</v>
      </c>
      <c r="T2427" t="str">
        <f>IFERROR(IF(VLOOKUP(S2427,Bad!$A:$A,1,FALSE)='RAW2'!S2427,"yes","no"),"no")</f>
        <v>no</v>
      </c>
      <c r="U2427" t="str">
        <f>IFERROR(VLOOKUP(F2427,compounds!$A:$B,2,FALSE),"")</f>
        <v/>
      </c>
      <c r="V2427" t="str">
        <f>VLOOKUP(B2427,'volatile collection data'!$O:$P,2,FALSE)</f>
        <v>25 apr.22 9</v>
      </c>
    </row>
    <row r="2428" spans="1:22" x14ac:dyDescent="0.2">
      <c r="A2428" t="s">
        <v>368</v>
      </c>
      <c r="B2428" s="1" t="str">
        <f t="shared" si="224"/>
        <v>3B</v>
      </c>
      <c r="C2428">
        <v>4.452</v>
      </c>
      <c r="D2428">
        <f t="shared" si="222"/>
        <v>4.45</v>
      </c>
      <c r="E2428">
        <f>VLOOKUP(D2428,'Peak Combiner'!$A$5:$D$4980,4,FALSE)</f>
        <v>4.45</v>
      </c>
      <c r="F2428">
        <f>IFERROR(VLOOKUP(D2428,rt_comb!$A:$B,2,FALSE),D2428)</f>
        <v>4.45</v>
      </c>
      <c r="G2428">
        <v>879373</v>
      </c>
      <c r="H2428">
        <f>SUMIFS($G:$G,$E:$E,18.51,'RAW2'!$A:$A,'RAW2'!A2428)</f>
        <v>35645797</v>
      </c>
      <c r="I2428" s="1" t="str">
        <f>VLOOKUP(A2428,'volatile collection data'!$G$6:$H$69,2,FALSE)</f>
        <v>B</v>
      </c>
      <c r="J2428" s="1">
        <f>VLOOKUP(A2428,'volatile collection data'!$G$6:$I$69,3,FALSE)</f>
        <v>3</v>
      </c>
      <c r="K2428" s="1" t="str">
        <f>VLOOKUP(A2428,'volatile collection data'!$G$6:$N$69,8,FALSE)</f>
        <v>9B</v>
      </c>
      <c r="L2428" s="1">
        <f>VLOOKUP(A2428,'volatile collection data'!$G$6:$J$69,4,FALSE)</f>
        <v>2.37</v>
      </c>
      <c r="M2428" s="1">
        <f>VLOOKUP($A2428,'volatile collection data'!$G$6:$M$69,6,FALSE)</f>
        <v>12</v>
      </c>
      <c r="N2428" s="1">
        <f>VLOOKUP($A2428,'volatile collection data'!$G$6:$M$69,7,FALSE)</f>
        <v>2.37</v>
      </c>
      <c r="O2428" s="1">
        <f>VLOOKUP(A2428,'volatile collection data'!$G$6:$K$69,5,FALSE)</f>
        <v>0</v>
      </c>
      <c r="P2428" s="1" t="str">
        <f t="shared" si="225"/>
        <v>3B</v>
      </c>
      <c r="Q2428">
        <f t="shared" si="223"/>
        <v>5.2045891962467811E-2</v>
      </c>
      <c r="R2428" t="str">
        <f t="shared" si="226"/>
        <v>9B_0-B&amp;2.37%2.37@12</v>
      </c>
      <c r="S2428" t="str">
        <f t="shared" si="227"/>
        <v>3B-9B-VCS-Loc-22</v>
      </c>
      <c r="T2428" t="str">
        <f>IFERROR(IF(VLOOKUP(S2428,Bad!$A:$A,1,FALSE)='RAW2'!S2428,"yes","no"),"no")</f>
        <v>no</v>
      </c>
      <c r="U2428" t="str">
        <f>IFERROR(VLOOKUP(F2428,compounds!$A:$B,2,FALSE),"")</f>
        <v/>
      </c>
      <c r="V2428" t="str">
        <f>VLOOKUP(B2428,'volatile collection data'!$O:$P,2,FALSE)</f>
        <v>25 apr.22 9</v>
      </c>
    </row>
    <row r="2429" spans="1:22" x14ac:dyDescent="0.2">
      <c r="A2429" t="s">
        <v>368</v>
      </c>
      <c r="B2429" s="1" t="str">
        <f t="shared" si="224"/>
        <v>3B</v>
      </c>
      <c r="C2429">
        <v>5.8470000000000004</v>
      </c>
      <c r="D2429">
        <f t="shared" si="222"/>
        <v>5.85</v>
      </c>
      <c r="E2429">
        <f>VLOOKUP(D2429,'Peak Combiner'!$A$5:$D$4980,4,FALSE)</f>
        <v>5.85</v>
      </c>
      <c r="F2429">
        <f>IFERROR(VLOOKUP(D2429,rt_comb!$A:$B,2,FALSE),D2429)</f>
        <v>5.85</v>
      </c>
      <c r="G2429">
        <v>46626755</v>
      </c>
      <c r="H2429">
        <f>SUMIFS($G:$G,$E:$E,18.51,'RAW2'!$A:$A,'RAW2'!A2429)</f>
        <v>35645797</v>
      </c>
      <c r="I2429" s="1" t="str">
        <f>VLOOKUP(A2429,'volatile collection data'!$G$6:$H$69,2,FALSE)</f>
        <v>B</v>
      </c>
      <c r="J2429" s="1">
        <f>VLOOKUP(A2429,'volatile collection data'!$G$6:$I$69,3,FALSE)</f>
        <v>3</v>
      </c>
      <c r="K2429" s="1" t="str">
        <f>VLOOKUP(A2429,'volatile collection data'!$G$6:$N$69,8,FALSE)</f>
        <v>9B</v>
      </c>
      <c r="L2429" s="1">
        <f>VLOOKUP(A2429,'volatile collection data'!$G$6:$J$69,4,FALSE)</f>
        <v>2.37</v>
      </c>
      <c r="M2429" s="1">
        <f>VLOOKUP($A2429,'volatile collection data'!$G$6:$M$69,6,FALSE)</f>
        <v>12</v>
      </c>
      <c r="N2429" s="1">
        <f>VLOOKUP($A2429,'volatile collection data'!$G$6:$M$69,7,FALSE)</f>
        <v>2.37</v>
      </c>
      <c r="O2429" s="1">
        <f>VLOOKUP(A2429,'volatile collection data'!$G$6:$K$69,5,FALSE)</f>
        <v>0</v>
      </c>
      <c r="P2429" s="1" t="str">
        <f t="shared" si="225"/>
        <v>3B</v>
      </c>
      <c r="Q2429">
        <f t="shared" si="223"/>
        <v>2.7596151499880661</v>
      </c>
      <c r="R2429" t="str">
        <f t="shared" si="226"/>
        <v>9B_0-B&amp;2.37%2.37@12</v>
      </c>
      <c r="S2429" t="str">
        <f t="shared" si="227"/>
        <v>3B-9B-VCS-Loc-22</v>
      </c>
      <c r="T2429" t="str">
        <f>IFERROR(IF(VLOOKUP(S2429,Bad!$A:$A,1,FALSE)='RAW2'!S2429,"yes","no"),"no")</f>
        <v>no</v>
      </c>
      <c r="U2429" t="str">
        <f>IFERROR(VLOOKUP(F2429,compounds!$A:$B,2,FALSE),"")</f>
        <v/>
      </c>
      <c r="V2429" t="str">
        <f>VLOOKUP(B2429,'volatile collection data'!$O:$P,2,FALSE)</f>
        <v>25 apr.22 9</v>
      </c>
    </row>
    <row r="2430" spans="1:22" x14ac:dyDescent="0.2">
      <c r="A2430" t="s">
        <v>368</v>
      </c>
      <c r="B2430" s="1" t="str">
        <f t="shared" si="224"/>
        <v>3B</v>
      </c>
      <c r="C2430">
        <v>5.9829999999999997</v>
      </c>
      <c r="D2430">
        <f t="shared" ref="D2430:D2493" si="228">ROUND(C2430,2)</f>
        <v>5.98</v>
      </c>
      <c r="E2430">
        <f>VLOOKUP(D2430,'Peak Combiner'!$A$5:$D$4980,4,FALSE)</f>
        <v>5.98</v>
      </c>
      <c r="F2430">
        <f>IFERROR(VLOOKUP(D2430,rt_comb!$A:$B,2,FALSE),D2430)</f>
        <v>5.98</v>
      </c>
      <c r="G2430">
        <v>38485447</v>
      </c>
      <c r="H2430">
        <f>SUMIFS($G:$G,$E:$E,18.51,'RAW2'!$A:$A,'RAW2'!A2430)</f>
        <v>35645797</v>
      </c>
      <c r="I2430" s="1" t="str">
        <f>VLOOKUP(A2430,'volatile collection data'!$G$6:$H$69,2,FALSE)</f>
        <v>B</v>
      </c>
      <c r="J2430" s="1">
        <f>VLOOKUP(A2430,'volatile collection data'!$G$6:$I$69,3,FALSE)</f>
        <v>3</v>
      </c>
      <c r="K2430" s="1" t="str">
        <f>VLOOKUP(A2430,'volatile collection data'!$G$6:$N$69,8,FALSE)</f>
        <v>9B</v>
      </c>
      <c r="L2430" s="1">
        <f>VLOOKUP(A2430,'volatile collection data'!$G$6:$J$69,4,FALSE)</f>
        <v>2.37</v>
      </c>
      <c r="M2430" s="1">
        <f>VLOOKUP($A2430,'volatile collection data'!$G$6:$M$69,6,FALSE)</f>
        <v>12</v>
      </c>
      <c r="N2430" s="1">
        <f>VLOOKUP($A2430,'volatile collection data'!$G$6:$M$69,7,FALSE)</f>
        <v>2.37</v>
      </c>
      <c r="O2430" s="1">
        <f>VLOOKUP(A2430,'volatile collection data'!$G$6:$K$69,5,FALSE)</f>
        <v>0</v>
      </c>
      <c r="P2430" s="1" t="str">
        <f t="shared" si="225"/>
        <v>3B</v>
      </c>
      <c r="Q2430">
        <f t="shared" ref="Q2430:Q2493" si="229">IFERROR((30/H2430*G2430)/L2430/6,0)</f>
        <v>2.2777699755272001</v>
      </c>
      <c r="R2430" t="str">
        <f t="shared" si="226"/>
        <v>9B_0-B&amp;2.37%2.37@12</v>
      </c>
      <c r="S2430" t="str">
        <f t="shared" si="227"/>
        <v>3B-9B-VCS-Loc-22</v>
      </c>
      <c r="T2430" t="str">
        <f>IFERROR(IF(VLOOKUP(S2430,Bad!$A:$A,1,FALSE)='RAW2'!S2430,"yes","no"),"no")</f>
        <v>no</v>
      </c>
      <c r="U2430" t="str">
        <f>IFERROR(VLOOKUP(F2430,compounds!$A:$B,2,FALSE),"")</f>
        <v/>
      </c>
      <c r="V2430" t="str">
        <f>VLOOKUP(B2430,'volatile collection data'!$O:$P,2,FALSE)</f>
        <v>25 apr.22 9</v>
      </c>
    </row>
    <row r="2431" spans="1:22" x14ac:dyDescent="0.2">
      <c r="A2431" t="s">
        <v>368</v>
      </c>
      <c r="B2431" s="1" t="str">
        <f t="shared" si="224"/>
        <v>3B</v>
      </c>
      <c r="C2431">
        <v>6.2519999999999998</v>
      </c>
      <c r="D2431">
        <f t="shared" si="228"/>
        <v>6.25</v>
      </c>
      <c r="E2431">
        <f>VLOOKUP(D2431,'Peak Combiner'!$A$5:$D$4980,4,FALSE)</f>
        <v>6.25</v>
      </c>
      <c r="F2431">
        <f>IFERROR(VLOOKUP(D2431,rt_comb!$A:$B,2,FALSE),D2431)</f>
        <v>6.25</v>
      </c>
      <c r="G2431">
        <v>4488662</v>
      </c>
      <c r="H2431">
        <f>SUMIFS($G:$G,$E:$E,18.51,'RAW2'!$A:$A,'RAW2'!A2431)</f>
        <v>35645797</v>
      </c>
      <c r="I2431" s="1" t="str">
        <f>VLOOKUP(A2431,'volatile collection data'!$G$6:$H$69,2,FALSE)</f>
        <v>B</v>
      </c>
      <c r="J2431" s="1">
        <f>VLOOKUP(A2431,'volatile collection data'!$G$6:$I$69,3,FALSE)</f>
        <v>3</v>
      </c>
      <c r="K2431" s="1" t="str">
        <f>VLOOKUP(A2431,'volatile collection data'!$G$6:$N$69,8,FALSE)</f>
        <v>9B</v>
      </c>
      <c r="L2431" s="1">
        <f>VLOOKUP(A2431,'volatile collection data'!$G$6:$J$69,4,FALSE)</f>
        <v>2.37</v>
      </c>
      <c r="M2431" s="1">
        <f>VLOOKUP($A2431,'volatile collection data'!$G$6:$M$69,6,FALSE)</f>
        <v>12</v>
      </c>
      <c r="N2431" s="1">
        <f>VLOOKUP($A2431,'volatile collection data'!$G$6:$M$69,7,FALSE)</f>
        <v>2.37</v>
      </c>
      <c r="O2431" s="1">
        <f>VLOOKUP(A2431,'volatile collection data'!$G$6:$K$69,5,FALSE)</f>
        <v>0</v>
      </c>
      <c r="P2431" s="1" t="str">
        <f t="shared" si="225"/>
        <v>3B</v>
      </c>
      <c r="Q2431">
        <f t="shared" si="229"/>
        <v>0.26566248623511829</v>
      </c>
      <c r="R2431" t="str">
        <f t="shared" si="226"/>
        <v>9B_0-B&amp;2.37%2.37@12</v>
      </c>
      <c r="S2431" t="str">
        <f t="shared" si="227"/>
        <v>3B-9B-VCS-Loc-22</v>
      </c>
      <c r="T2431" t="str">
        <f>IFERROR(IF(VLOOKUP(S2431,Bad!$A:$A,1,FALSE)='RAW2'!S2431,"yes","no"),"no")</f>
        <v>no</v>
      </c>
      <c r="U2431" t="str">
        <f>IFERROR(VLOOKUP(F2431,compounds!$A:$B,2,FALSE),"")</f>
        <v/>
      </c>
      <c r="V2431" t="str">
        <f>VLOOKUP(B2431,'volatile collection data'!$O:$P,2,FALSE)</f>
        <v>25 apr.22 9</v>
      </c>
    </row>
    <row r="2432" spans="1:22" x14ac:dyDescent="0.2">
      <c r="A2432" t="s">
        <v>368</v>
      </c>
      <c r="B2432" s="1" t="str">
        <f t="shared" si="224"/>
        <v>3B</v>
      </c>
      <c r="C2432">
        <v>6.4089999999999998</v>
      </c>
      <c r="D2432">
        <f t="shared" si="228"/>
        <v>6.41</v>
      </c>
      <c r="E2432">
        <f>VLOOKUP(D2432,'Peak Combiner'!$A$5:$D$4980,4,FALSE)</f>
        <v>6.41</v>
      </c>
      <c r="F2432">
        <f>IFERROR(VLOOKUP(D2432,rt_comb!$A:$B,2,FALSE),D2432)</f>
        <v>6.41</v>
      </c>
      <c r="G2432">
        <v>3382928</v>
      </c>
      <c r="H2432">
        <f>SUMIFS($G:$G,$E:$E,18.51,'RAW2'!$A:$A,'RAW2'!A2432)</f>
        <v>35645797</v>
      </c>
      <c r="I2432" s="1" t="str">
        <f>VLOOKUP(A2432,'volatile collection data'!$G$6:$H$69,2,FALSE)</f>
        <v>B</v>
      </c>
      <c r="J2432" s="1">
        <f>VLOOKUP(A2432,'volatile collection data'!$G$6:$I$69,3,FALSE)</f>
        <v>3</v>
      </c>
      <c r="K2432" s="1" t="str">
        <f>VLOOKUP(A2432,'volatile collection data'!$G$6:$N$69,8,FALSE)</f>
        <v>9B</v>
      </c>
      <c r="L2432" s="1">
        <f>VLOOKUP(A2432,'volatile collection data'!$G$6:$J$69,4,FALSE)</f>
        <v>2.37</v>
      </c>
      <c r="M2432" s="1">
        <f>VLOOKUP($A2432,'volatile collection data'!$G$6:$M$69,6,FALSE)</f>
        <v>12</v>
      </c>
      <c r="N2432" s="1">
        <f>VLOOKUP($A2432,'volatile collection data'!$G$6:$M$69,7,FALSE)</f>
        <v>2.37</v>
      </c>
      <c r="O2432" s="1">
        <f>VLOOKUP(A2432,'volatile collection data'!$G$6:$K$69,5,FALSE)</f>
        <v>0</v>
      </c>
      <c r="P2432" s="1" t="str">
        <f t="shared" si="225"/>
        <v>3B</v>
      </c>
      <c r="Q2432">
        <f t="shared" si="229"/>
        <v>0.20021936675882393</v>
      </c>
      <c r="R2432" t="str">
        <f t="shared" si="226"/>
        <v>9B_0-B&amp;2.37%2.37@12</v>
      </c>
      <c r="S2432" t="str">
        <f t="shared" si="227"/>
        <v>3B-9B-VCS-Loc-22</v>
      </c>
      <c r="T2432" t="str">
        <f>IFERROR(IF(VLOOKUP(S2432,Bad!$A:$A,1,FALSE)='RAW2'!S2432,"yes","no"),"no")</f>
        <v>no</v>
      </c>
      <c r="U2432" t="str">
        <f>IFERROR(VLOOKUP(F2432,compounds!$A:$B,2,FALSE),"")</f>
        <v/>
      </c>
      <c r="V2432" t="str">
        <f>VLOOKUP(B2432,'volatile collection data'!$O:$P,2,FALSE)</f>
        <v>25 apr.22 9</v>
      </c>
    </row>
    <row r="2433" spans="1:22" x14ac:dyDescent="0.2">
      <c r="A2433" t="s">
        <v>368</v>
      </c>
      <c r="B2433" s="1" t="str">
        <f t="shared" si="224"/>
        <v>3B</v>
      </c>
      <c r="C2433">
        <v>6.6970000000000001</v>
      </c>
      <c r="D2433">
        <f t="shared" si="228"/>
        <v>6.7</v>
      </c>
      <c r="E2433">
        <f>VLOOKUP(D2433,'Peak Combiner'!$A$5:$D$4980,4,FALSE)</f>
        <v>6.7</v>
      </c>
      <c r="F2433">
        <f>IFERROR(VLOOKUP(D2433,rt_comb!$A:$B,2,FALSE),D2433)</f>
        <v>6.7</v>
      </c>
      <c r="G2433">
        <v>1496557</v>
      </c>
      <c r="H2433">
        <f>SUMIFS($G:$G,$E:$E,18.51,'RAW2'!$A:$A,'RAW2'!A2433)</f>
        <v>35645797</v>
      </c>
      <c r="I2433" s="1" t="str">
        <f>VLOOKUP(A2433,'volatile collection data'!$G$6:$H$69,2,FALSE)</f>
        <v>B</v>
      </c>
      <c r="J2433" s="1">
        <f>VLOOKUP(A2433,'volatile collection data'!$G$6:$I$69,3,FALSE)</f>
        <v>3</v>
      </c>
      <c r="K2433" s="1" t="str">
        <f>VLOOKUP(A2433,'volatile collection data'!$G$6:$N$69,8,FALSE)</f>
        <v>9B</v>
      </c>
      <c r="L2433" s="1">
        <f>VLOOKUP(A2433,'volatile collection data'!$G$6:$J$69,4,FALSE)</f>
        <v>2.37</v>
      </c>
      <c r="M2433" s="1">
        <f>VLOOKUP($A2433,'volatile collection data'!$G$6:$M$69,6,FALSE)</f>
        <v>12</v>
      </c>
      <c r="N2433" s="1">
        <f>VLOOKUP($A2433,'volatile collection data'!$G$6:$M$69,7,FALSE)</f>
        <v>2.37</v>
      </c>
      <c r="O2433" s="1">
        <f>VLOOKUP(A2433,'volatile collection data'!$G$6:$K$69,5,FALSE)</f>
        <v>0</v>
      </c>
      <c r="P2433" s="1" t="str">
        <f t="shared" si="225"/>
        <v>3B</v>
      </c>
      <c r="Q2433">
        <f t="shared" si="229"/>
        <v>8.8574068043566198E-2</v>
      </c>
      <c r="R2433" t="str">
        <f t="shared" si="226"/>
        <v>9B_0-B&amp;2.37%2.37@12</v>
      </c>
      <c r="S2433" t="str">
        <f t="shared" si="227"/>
        <v>3B-9B-VCS-Loc-22</v>
      </c>
      <c r="T2433" t="str">
        <f>IFERROR(IF(VLOOKUP(S2433,Bad!$A:$A,1,FALSE)='RAW2'!S2433,"yes","no"),"no")</f>
        <v>no</v>
      </c>
      <c r="U2433" t="str">
        <f>IFERROR(VLOOKUP(F2433,compounds!$A:$B,2,FALSE),"")</f>
        <v/>
      </c>
      <c r="V2433" t="str">
        <f>VLOOKUP(B2433,'volatile collection data'!$O:$P,2,FALSE)</f>
        <v>25 apr.22 9</v>
      </c>
    </row>
    <row r="2434" spans="1:22" x14ac:dyDescent="0.2">
      <c r="A2434" t="s">
        <v>368</v>
      </c>
      <c r="B2434" s="1" t="str">
        <f t="shared" si="224"/>
        <v>3B</v>
      </c>
      <c r="C2434">
        <v>8.4789999999999992</v>
      </c>
      <c r="D2434">
        <f t="shared" si="228"/>
        <v>8.48</v>
      </c>
      <c r="E2434">
        <f>VLOOKUP(D2434,'Peak Combiner'!$A$5:$D$4980,4,FALSE)</f>
        <v>8.48</v>
      </c>
      <c r="F2434">
        <f>IFERROR(VLOOKUP(D2434,rt_comb!$A:$B,2,FALSE),D2434)</f>
        <v>8.48</v>
      </c>
      <c r="G2434">
        <v>2228387</v>
      </c>
      <c r="H2434">
        <f>SUMIFS($G:$G,$E:$E,18.51,'RAW2'!$A:$A,'RAW2'!A2434)</f>
        <v>35645797</v>
      </c>
      <c r="I2434" s="1" t="str">
        <f>VLOOKUP(A2434,'volatile collection data'!$G$6:$H$69,2,FALSE)</f>
        <v>B</v>
      </c>
      <c r="J2434" s="1">
        <f>VLOOKUP(A2434,'volatile collection data'!$G$6:$I$69,3,FALSE)</f>
        <v>3</v>
      </c>
      <c r="K2434" s="1" t="str">
        <f>VLOOKUP(A2434,'volatile collection data'!$G$6:$N$69,8,FALSE)</f>
        <v>9B</v>
      </c>
      <c r="L2434" s="1">
        <f>VLOOKUP(A2434,'volatile collection data'!$G$6:$J$69,4,FALSE)</f>
        <v>2.37</v>
      </c>
      <c r="M2434" s="1">
        <f>VLOOKUP($A2434,'volatile collection data'!$G$6:$M$69,6,FALSE)</f>
        <v>12</v>
      </c>
      <c r="N2434" s="1">
        <f>VLOOKUP($A2434,'volatile collection data'!$G$6:$M$69,7,FALSE)</f>
        <v>2.37</v>
      </c>
      <c r="O2434" s="1">
        <f>VLOOKUP(A2434,'volatile collection data'!$G$6:$K$69,5,FALSE)</f>
        <v>0</v>
      </c>
      <c r="P2434" s="1" t="str">
        <f t="shared" si="225"/>
        <v>3B</v>
      </c>
      <c r="Q2434">
        <f t="shared" si="229"/>
        <v>0.13188759383397916</v>
      </c>
      <c r="R2434" t="str">
        <f t="shared" si="226"/>
        <v>9B_0-B&amp;2.37%2.37@12</v>
      </c>
      <c r="S2434" t="str">
        <f t="shared" si="227"/>
        <v>3B-9B-VCS-Loc-22</v>
      </c>
      <c r="T2434" t="str">
        <f>IFERROR(IF(VLOOKUP(S2434,Bad!$A:$A,1,FALSE)='RAW2'!S2434,"yes","no"),"no")</f>
        <v>no</v>
      </c>
      <c r="U2434" t="str">
        <f>IFERROR(VLOOKUP(F2434,compounds!$A:$B,2,FALSE),"")</f>
        <v/>
      </c>
      <c r="V2434" t="str">
        <f>VLOOKUP(B2434,'volatile collection data'!$O:$P,2,FALSE)</f>
        <v>25 apr.22 9</v>
      </c>
    </row>
    <row r="2435" spans="1:22" x14ac:dyDescent="0.2">
      <c r="A2435" t="s">
        <v>368</v>
      </c>
      <c r="B2435" s="1" t="str">
        <f t="shared" ref="B2435:B2498" si="230">LEFT(A2435,FIND("-",A2435)-1)</f>
        <v>3B</v>
      </c>
      <c r="C2435">
        <v>8.8780000000000001</v>
      </c>
      <c r="D2435">
        <f t="shared" si="228"/>
        <v>8.8800000000000008</v>
      </c>
      <c r="E2435">
        <f>VLOOKUP(D2435,'Peak Combiner'!$A$5:$D$4980,4,FALSE)</f>
        <v>8.8800000000000008</v>
      </c>
      <c r="F2435">
        <f>IFERROR(VLOOKUP(D2435,rt_comb!$A:$B,2,FALSE),D2435)</f>
        <v>8.8800000000000008</v>
      </c>
      <c r="G2435">
        <v>43116240</v>
      </c>
      <c r="H2435">
        <f>SUMIFS($G:$G,$E:$E,18.51,'RAW2'!$A:$A,'RAW2'!A2435)</f>
        <v>35645797</v>
      </c>
      <c r="I2435" s="1" t="str">
        <f>VLOOKUP(A2435,'volatile collection data'!$G$6:$H$69,2,FALSE)</f>
        <v>B</v>
      </c>
      <c r="J2435" s="1">
        <f>VLOOKUP(A2435,'volatile collection data'!$G$6:$I$69,3,FALSE)</f>
        <v>3</v>
      </c>
      <c r="K2435" s="1" t="str">
        <f>VLOOKUP(A2435,'volatile collection data'!$G$6:$N$69,8,FALSE)</f>
        <v>9B</v>
      </c>
      <c r="L2435" s="1">
        <f>VLOOKUP(A2435,'volatile collection data'!$G$6:$J$69,4,FALSE)</f>
        <v>2.37</v>
      </c>
      <c r="M2435" s="1">
        <f>VLOOKUP($A2435,'volatile collection data'!$G$6:$M$69,6,FALSE)</f>
        <v>12</v>
      </c>
      <c r="N2435" s="1">
        <f>VLOOKUP($A2435,'volatile collection data'!$G$6:$M$69,7,FALSE)</f>
        <v>2.37</v>
      </c>
      <c r="O2435" s="1">
        <f>VLOOKUP(A2435,'volatile collection data'!$G$6:$K$69,5,FALSE)</f>
        <v>0</v>
      </c>
      <c r="P2435" s="1" t="str">
        <f t="shared" ref="P2435:P2498" si="231">J2435&amp;I2435</f>
        <v>3B</v>
      </c>
      <c r="Q2435">
        <f t="shared" si="229"/>
        <v>2.5518445174776039</v>
      </c>
      <c r="R2435" t="str">
        <f t="shared" ref="R2435:R2498" si="232">K2435&amp;"_"&amp;O2435&amp;"-"&amp;I2435&amp;"&amp;"&amp;L2435&amp;"%"&amp;N2435&amp;"@"&amp;M2435</f>
        <v>9B_0-B&amp;2.37%2.37@12</v>
      </c>
      <c r="S2435" t="str">
        <f t="shared" ref="S2435:S2498" si="233">A2435</f>
        <v>3B-9B-VCS-Loc-22</v>
      </c>
      <c r="T2435" t="str">
        <f>IFERROR(IF(VLOOKUP(S2435,Bad!$A:$A,1,FALSE)='RAW2'!S2435,"yes","no"),"no")</f>
        <v>no</v>
      </c>
      <c r="U2435" t="str">
        <f>IFERROR(VLOOKUP(F2435,compounds!$A:$B,2,FALSE),"")</f>
        <v/>
      </c>
      <c r="V2435" t="str">
        <f>VLOOKUP(B2435,'volatile collection data'!$O:$P,2,FALSE)</f>
        <v>25 apr.22 9</v>
      </c>
    </row>
    <row r="2436" spans="1:22" x14ac:dyDescent="0.2">
      <c r="A2436" t="s">
        <v>368</v>
      </c>
      <c r="B2436" s="1" t="str">
        <f t="shared" si="230"/>
        <v>3B</v>
      </c>
      <c r="C2436">
        <v>9.016</v>
      </c>
      <c r="D2436">
        <f t="shared" si="228"/>
        <v>9.02</v>
      </c>
      <c r="E2436">
        <f>VLOOKUP(D2436,'Peak Combiner'!$A$5:$D$4980,4,FALSE)</f>
        <v>9.02</v>
      </c>
      <c r="F2436">
        <f>IFERROR(VLOOKUP(D2436,rt_comb!$A:$B,2,FALSE),D2436)</f>
        <v>9.02</v>
      </c>
      <c r="G2436">
        <v>8757496</v>
      </c>
      <c r="H2436">
        <f>SUMIFS($G:$G,$E:$E,18.51,'RAW2'!$A:$A,'RAW2'!A2436)</f>
        <v>35645797</v>
      </c>
      <c r="I2436" s="1" t="str">
        <f>VLOOKUP(A2436,'volatile collection data'!$G$6:$H$69,2,FALSE)</f>
        <v>B</v>
      </c>
      <c r="J2436" s="1">
        <f>VLOOKUP(A2436,'volatile collection data'!$G$6:$I$69,3,FALSE)</f>
        <v>3</v>
      </c>
      <c r="K2436" s="1" t="str">
        <f>VLOOKUP(A2436,'volatile collection data'!$G$6:$N$69,8,FALSE)</f>
        <v>9B</v>
      </c>
      <c r="L2436" s="1">
        <f>VLOOKUP(A2436,'volatile collection data'!$G$6:$J$69,4,FALSE)</f>
        <v>2.37</v>
      </c>
      <c r="M2436" s="1">
        <f>VLOOKUP($A2436,'volatile collection data'!$G$6:$M$69,6,FALSE)</f>
        <v>12</v>
      </c>
      <c r="N2436" s="1">
        <f>VLOOKUP($A2436,'volatile collection data'!$G$6:$M$69,7,FALSE)</f>
        <v>2.37</v>
      </c>
      <c r="O2436" s="1">
        <f>VLOOKUP(A2436,'volatile collection data'!$G$6:$K$69,5,FALSE)</f>
        <v>0</v>
      </c>
      <c r="P2436" s="1" t="str">
        <f t="shared" si="231"/>
        <v>3B</v>
      </c>
      <c r="Q2436">
        <f t="shared" si="229"/>
        <v>0.51831440205435453</v>
      </c>
      <c r="R2436" t="str">
        <f t="shared" si="232"/>
        <v>9B_0-B&amp;2.37%2.37@12</v>
      </c>
      <c r="S2436" t="str">
        <f t="shared" si="233"/>
        <v>3B-9B-VCS-Loc-22</v>
      </c>
      <c r="T2436" t="str">
        <f>IFERROR(IF(VLOOKUP(S2436,Bad!$A:$A,1,FALSE)='RAW2'!S2436,"yes","no"),"no")</f>
        <v>no</v>
      </c>
      <c r="U2436" t="str">
        <f>IFERROR(VLOOKUP(F2436,compounds!$A:$B,2,FALSE),"")</f>
        <v/>
      </c>
      <c r="V2436" t="str">
        <f>VLOOKUP(B2436,'volatile collection data'!$O:$P,2,FALSE)</f>
        <v>25 apr.22 9</v>
      </c>
    </row>
    <row r="2437" spans="1:22" x14ac:dyDescent="0.2">
      <c r="A2437" t="s">
        <v>368</v>
      </c>
      <c r="B2437" s="1" t="str">
        <f t="shared" si="230"/>
        <v>3B</v>
      </c>
      <c r="C2437">
        <v>9.2279999999999998</v>
      </c>
      <c r="D2437">
        <f t="shared" si="228"/>
        <v>9.23</v>
      </c>
      <c r="E2437">
        <f>VLOOKUP(D2437,'Peak Combiner'!$A$5:$D$4980,4,FALSE)</f>
        <v>9.23</v>
      </c>
      <c r="F2437">
        <f>IFERROR(VLOOKUP(D2437,rt_comb!$A:$B,2,FALSE),D2437)</f>
        <v>9.23</v>
      </c>
      <c r="G2437">
        <v>2522964</v>
      </c>
      <c r="H2437">
        <f>SUMIFS($G:$G,$E:$E,18.51,'RAW2'!$A:$A,'RAW2'!A2437)</f>
        <v>35645797</v>
      </c>
      <c r="I2437" s="1" t="str">
        <f>VLOOKUP(A2437,'volatile collection data'!$G$6:$H$69,2,FALSE)</f>
        <v>B</v>
      </c>
      <c r="J2437" s="1">
        <f>VLOOKUP(A2437,'volatile collection data'!$G$6:$I$69,3,FALSE)</f>
        <v>3</v>
      </c>
      <c r="K2437" s="1" t="str">
        <f>VLOOKUP(A2437,'volatile collection data'!$G$6:$N$69,8,FALSE)</f>
        <v>9B</v>
      </c>
      <c r="L2437" s="1">
        <f>VLOOKUP(A2437,'volatile collection data'!$G$6:$J$69,4,FALSE)</f>
        <v>2.37</v>
      </c>
      <c r="M2437" s="1">
        <f>VLOOKUP($A2437,'volatile collection data'!$G$6:$M$69,6,FALSE)</f>
        <v>12</v>
      </c>
      <c r="N2437" s="1">
        <f>VLOOKUP($A2437,'volatile collection data'!$G$6:$M$69,7,FALSE)</f>
        <v>2.37</v>
      </c>
      <c r="O2437" s="1">
        <f>VLOOKUP(A2437,'volatile collection data'!$G$6:$K$69,5,FALSE)</f>
        <v>0</v>
      </c>
      <c r="P2437" s="1" t="str">
        <f t="shared" si="231"/>
        <v>3B</v>
      </c>
      <c r="Q2437">
        <f t="shared" si="229"/>
        <v>0.14932220089677034</v>
      </c>
      <c r="R2437" t="str">
        <f t="shared" si="232"/>
        <v>9B_0-B&amp;2.37%2.37@12</v>
      </c>
      <c r="S2437" t="str">
        <f t="shared" si="233"/>
        <v>3B-9B-VCS-Loc-22</v>
      </c>
      <c r="T2437" t="str">
        <f>IFERROR(IF(VLOOKUP(S2437,Bad!$A:$A,1,FALSE)='RAW2'!S2437,"yes","no"),"no")</f>
        <v>no</v>
      </c>
      <c r="U2437" t="str">
        <f>IFERROR(VLOOKUP(F2437,compounds!$A:$B,2,FALSE),"")</f>
        <v/>
      </c>
      <c r="V2437" t="str">
        <f>VLOOKUP(B2437,'volatile collection data'!$O:$P,2,FALSE)</f>
        <v>25 apr.22 9</v>
      </c>
    </row>
    <row r="2438" spans="1:22" x14ac:dyDescent="0.2">
      <c r="A2438" t="s">
        <v>368</v>
      </c>
      <c r="B2438" s="1" t="str">
        <f t="shared" si="230"/>
        <v>3B</v>
      </c>
      <c r="C2438">
        <v>9.3770000000000007</v>
      </c>
      <c r="D2438">
        <f t="shared" si="228"/>
        <v>9.3800000000000008</v>
      </c>
      <c r="E2438">
        <f>VLOOKUP(D2438,'Peak Combiner'!$A$5:$D$4980,4,FALSE)</f>
        <v>9.3800000000000008</v>
      </c>
      <c r="F2438">
        <f>IFERROR(VLOOKUP(D2438,rt_comb!$A:$B,2,FALSE),D2438)</f>
        <v>9.3800000000000008</v>
      </c>
      <c r="G2438">
        <v>11836638</v>
      </c>
      <c r="H2438">
        <f>SUMIFS($G:$G,$E:$E,18.51,'RAW2'!$A:$A,'RAW2'!A2438)</f>
        <v>35645797</v>
      </c>
      <c r="I2438" s="1" t="str">
        <f>VLOOKUP(A2438,'volatile collection data'!$G$6:$H$69,2,FALSE)</f>
        <v>B</v>
      </c>
      <c r="J2438" s="1">
        <f>VLOOKUP(A2438,'volatile collection data'!$G$6:$I$69,3,FALSE)</f>
        <v>3</v>
      </c>
      <c r="K2438" s="1" t="str">
        <f>VLOOKUP(A2438,'volatile collection data'!$G$6:$N$69,8,FALSE)</f>
        <v>9B</v>
      </c>
      <c r="L2438" s="1">
        <f>VLOOKUP(A2438,'volatile collection data'!$G$6:$J$69,4,FALSE)</f>
        <v>2.37</v>
      </c>
      <c r="M2438" s="1">
        <f>VLOOKUP($A2438,'volatile collection data'!$G$6:$M$69,6,FALSE)</f>
        <v>12</v>
      </c>
      <c r="N2438" s="1">
        <f>VLOOKUP($A2438,'volatile collection data'!$G$6:$M$69,7,FALSE)</f>
        <v>2.37</v>
      </c>
      <c r="O2438" s="1">
        <f>VLOOKUP(A2438,'volatile collection data'!$G$6:$K$69,5,FALSE)</f>
        <v>0</v>
      </c>
      <c r="P2438" s="1" t="str">
        <f t="shared" si="231"/>
        <v>3B</v>
      </c>
      <c r="Q2438">
        <f t="shared" si="229"/>
        <v>0.70055412498091363</v>
      </c>
      <c r="R2438" t="str">
        <f t="shared" si="232"/>
        <v>9B_0-B&amp;2.37%2.37@12</v>
      </c>
      <c r="S2438" t="str">
        <f t="shared" si="233"/>
        <v>3B-9B-VCS-Loc-22</v>
      </c>
      <c r="T2438" t="str">
        <f>IFERROR(IF(VLOOKUP(S2438,Bad!$A:$A,1,FALSE)='RAW2'!S2438,"yes","no"),"no")</f>
        <v>no</v>
      </c>
      <c r="U2438" t="str">
        <f>IFERROR(VLOOKUP(F2438,compounds!$A:$B,2,FALSE),"")</f>
        <v>octanal</v>
      </c>
      <c r="V2438" t="str">
        <f>VLOOKUP(B2438,'volatile collection data'!$O:$P,2,FALSE)</f>
        <v>25 apr.22 9</v>
      </c>
    </row>
    <row r="2439" spans="1:22" x14ac:dyDescent="0.2">
      <c r="A2439" t="s">
        <v>368</v>
      </c>
      <c r="B2439" s="1" t="str">
        <f t="shared" si="230"/>
        <v>3B</v>
      </c>
      <c r="C2439">
        <v>9.8390000000000004</v>
      </c>
      <c r="D2439">
        <f t="shared" si="228"/>
        <v>9.84</v>
      </c>
      <c r="E2439">
        <f>VLOOKUP(D2439,'Peak Combiner'!$A$5:$D$4980,4,FALSE)</f>
        <v>9.84</v>
      </c>
      <c r="F2439">
        <f>IFERROR(VLOOKUP(D2439,rt_comb!$A:$B,2,FALSE),D2439)</f>
        <v>9.84</v>
      </c>
      <c r="G2439">
        <v>3007594</v>
      </c>
      <c r="H2439">
        <f>SUMIFS($G:$G,$E:$E,18.51,'RAW2'!$A:$A,'RAW2'!A2439)</f>
        <v>35645797</v>
      </c>
      <c r="I2439" s="1" t="str">
        <f>VLOOKUP(A2439,'volatile collection data'!$G$6:$H$69,2,FALSE)</f>
        <v>B</v>
      </c>
      <c r="J2439" s="1">
        <f>VLOOKUP(A2439,'volatile collection data'!$G$6:$I$69,3,FALSE)</f>
        <v>3</v>
      </c>
      <c r="K2439" s="1" t="str">
        <f>VLOOKUP(A2439,'volatile collection data'!$G$6:$N$69,8,FALSE)</f>
        <v>9B</v>
      </c>
      <c r="L2439" s="1">
        <f>VLOOKUP(A2439,'volatile collection data'!$G$6:$J$69,4,FALSE)</f>
        <v>2.37</v>
      </c>
      <c r="M2439" s="1">
        <f>VLOOKUP($A2439,'volatile collection data'!$G$6:$M$69,6,FALSE)</f>
        <v>12</v>
      </c>
      <c r="N2439" s="1">
        <f>VLOOKUP($A2439,'volatile collection data'!$G$6:$M$69,7,FALSE)</f>
        <v>2.37</v>
      </c>
      <c r="O2439" s="1">
        <f>VLOOKUP(A2439,'volatile collection data'!$G$6:$K$69,5,FALSE)</f>
        <v>0</v>
      </c>
      <c r="P2439" s="1" t="str">
        <f t="shared" si="231"/>
        <v>3B</v>
      </c>
      <c r="Q2439">
        <f t="shared" si="229"/>
        <v>0.17800513819615385</v>
      </c>
      <c r="R2439" t="str">
        <f t="shared" si="232"/>
        <v>9B_0-B&amp;2.37%2.37@12</v>
      </c>
      <c r="S2439" t="str">
        <f t="shared" si="233"/>
        <v>3B-9B-VCS-Loc-22</v>
      </c>
      <c r="T2439" t="str">
        <f>IFERROR(IF(VLOOKUP(S2439,Bad!$A:$A,1,FALSE)='RAW2'!S2439,"yes","no"),"no")</f>
        <v>no</v>
      </c>
      <c r="U2439" t="str">
        <f>IFERROR(VLOOKUP(F2439,compounds!$A:$B,2,FALSE),"")</f>
        <v/>
      </c>
      <c r="V2439" t="str">
        <f>VLOOKUP(B2439,'volatile collection data'!$O:$P,2,FALSE)</f>
        <v>25 apr.22 9</v>
      </c>
    </row>
    <row r="2440" spans="1:22" x14ac:dyDescent="0.2">
      <c r="A2440" t="s">
        <v>368</v>
      </c>
      <c r="B2440" s="1" t="str">
        <f t="shared" si="230"/>
        <v>3B</v>
      </c>
      <c r="C2440">
        <v>10.212</v>
      </c>
      <c r="D2440">
        <f t="shared" si="228"/>
        <v>10.210000000000001</v>
      </c>
      <c r="E2440">
        <f>VLOOKUP(D2440,'Peak Combiner'!$A$5:$D$4980,4,FALSE)</f>
        <v>10.210000000000001</v>
      </c>
      <c r="F2440">
        <f>IFERROR(VLOOKUP(D2440,rt_comb!$A:$B,2,FALSE),D2440)</f>
        <v>10.210000000000001</v>
      </c>
      <c r="G2440">
        <v>2677017</v>
      </c>
      <c r="H2440">
        <f>SUMIFS($G:$G,$E:$E,18.51,'RAW2'!$A:$A,'RAW2'!A2440)</f>
        <v>35645797</v>
      </c>
      <c r="I2440" s="1" t="str">
        <f>VLOOKUP(A2440,'volatile collection data'!$G$6:$H$69,2,FALSE)</f>
        <v>B</v>
      </c>
      <c r="J2440" s="1">
        <f>VLOOKUP(A2440,'volatile collection data'!$G$6:$I$69,3,FALSE)</f>
        <v>3</v>
      </c>
      <c r="K2440" s="1" t="str">
        <f>VLOOKUP(A2440,'volatile collection data'!$G$6:$N$69,8,FALSE)</f>
        <v>9B</v>
      </c>
      <c r="L2440" s="1">
        <f>VLOOKUP(A2440,'volatile collection data'!$G$6:$J$69,4,FALSE)</f>
        <v>2.37</v>
      </c>
      <c r="M2440" s="1">
        <f>VLOOKUP($A2440,'volatile collection data'!$G$6:$M$69,6,FALSE)</f>
        <v>12</v>
      </c>
      <c r="N2440" s="1">
        <f>VLOOKUP($A2440,'volatile collection data'!$G$6:$M$69,7,FALSE)</f>
        <v>2.37</v>
      </c>
      <c r="O2440" s="1">
        <f>VLOOKUP(A2440,'volatile collection data'!$G$6:$K$69,5,FALSE)</f>
        <v>0</v>
      </c>
      <c r="P2440" s="1" t="str">
        <f t="shared" si="231"/>
        <v>3B</v>
      </c>
      <c r="Q2440">
        <f t="shared" si="229"/>
        <v>0.15843986290651371</v>
      </c>
      <c r="R2440" t="str">
        <f t="shared" si="232"/>
        <v>9B_0-B&amp;2.37%2.37@12</v>
      </c>
      <c r="S2440" t="str">
        <f t="shared" si="233"/>
        <v>3B-9B-VCS-Loc-22</v>
      </c>
      <c r="T2440" t="str">
        <f>IFERROR(IF(VLOOKUP(S2440,Bad!$A:$A,1,FALSE)='RAW2'!S2440,"yes","no"),"no")</f>
        <v>no</v>
      </c>
      <c r="U2440" t="str">
        <f>IFERROR(VLOOKUP(F2440,compounds!$A:$B,2,FALSE),"")</f>
        <v/>
      </c>
      <c r="V2440" t="str">
        <f>VLOOKUP(B2440,'volatile collection data'!$O:$P,2,FALSE)</f>
        <v>25 apr.22 9</v>
      </c>
    </row>
    <row r="2441" spans="1:22" x14ac:dyDescent="0.2">
      <c r="A2441" t="s">
        <v>368</v>
      </c>
      <c r="B2441" s="1" t="str">
        <f t="shared" si="230"/>
        <v>3B</v>
      </c>
      <c r="C2441">
        <v>10.472</v>
      </c>
      <c r="D2441">
        <f t="shared" si="228"/>
        <v>10.47</v>
      </c>
      <c r="E2441">
        <f>VLOOKUP(D2441,'Peak Combiner'!$A$5:$D$4980,4,FALSE)</f>
        <v>10.47</v>
      </c>
      <c r="F2441">
        <f>IFERROR(VLOOKUP(D2441,rt_comb!$A:$B,2,FALSE),D2441)</f>
        <v>10.47</v>
      </c>
      <c r="G2441">
        <v>3623318</v>
      </c>
      <c r="H2441">
        <f>SUMIFS($G:$G,$E:$E,18.51,'RAW2'!$A:$A,'RAW2'!A2441)</f>
        <v>35645797</v>
      </c>
      <c r="I2441" s="1" t="str">
        <f>VLOOKUP(A2441,'volatile collection data'!$G$6:$H$69,2,FALSE)</f>
        <v>B</v>
      </c>
      <c r="J2441" s="1">
        <f>VLOOKUP(A2441,'volatile collection data'!$G$6:$I$69,3,FALSE)</f>
        <v>3</v>
      </c>
      <c r="K2441" s="1" t="str">
        <f>VLOOKUP(A2441,'volatile collection data'!$G$6:$N$69,8,FALSE)</f>
        <v>9B</v>
      </c>
      <c r="L2441" s="1">
        <f>VLOOKUP(A2441,'volatile collection data'!$G$6:$J$69,4,FALSE)</f>
        <v>2.37</v>
      </c>
      <c r="M2441" s="1">
        <f>VLOOKUP($A2441,'volatile collection data'!$G$6:$M$69,6,FALSE)</f>
        <v>12</v>
      </c>
      <c r="N2441" s="1">
        <f>VLOOKUP($A2441,'volatile collection data'!$G$6:$M$69,7,FALSE)</f>
        <v>2.37</v>
      </c>
      <c r="O2441" s="1">
        <f>VLOOKUP(A2441,'volatile collection data'!$G$6:$K$69,5,FALSE)</f>
        <v>0</v>
      </c>
      <c r="P2441" s="1" t="str">
        <f t="shared" si="231"/>
        <v>3B</v>
      </c>
      <c r="Q2441">
        <f t="shared" si="229"/>
        <v>0.21444690384360779</v>
      </c>
      <c r="R2441" t="str">
        <f t="shared" si="232"/>
        <v>9B_0-B&amp;2.37%2.37@12</v>
      </c>
      <c r="S2441" t="str">
        <f t="shared" si="233"/>
        <v>3B-9B-VCS-Loc-22</v>
      </c>
      <c r="T2441" t="str">
        <f>IFERROR(IF(VLOOKUP(S2441,Bad!$A:$A,1,FALSE)='RAW2'!S2441,"yes","no"),"no")</f>
        <v>no</v>
      </c>
      <c r="U2441" t="str">
        <f>IFERROR(VLOOKUP(F2441,compounds!$A:$B,2,FALSE),"")</f>
        <v/>
      </c>
      <c r="V2441" t="str">
        <f>VLOOKUP(B2441,'volatile collection data'!$O:$P,2,FALSE)</f>
        <v>25 apr.22 9</v>
      </c>
    </row>
    <row r="2442" spans="1:22" x14ac:dyDescent="0.2">
      <c r="A2442" t="s">
        <v>368</v>
      </c>
      <c r="B2442" s="1" t="str">
        <f t="shared" si="230"/>
        <v>3B</v>
      </c>
      <c r="C2442">
        <v>11.026</v>
      </c>
      <c r="D2442">
        <f t="shared" si="228"/>
        <v>11.03</v>
      </c>
      <c r="E2442">
        <f>VLOOKUP(D2442,'Peak Combiner'!$A$5:$D$4980,4,FALSE)</f>
        <v>11.03</v>
      </c>
      <c r="F2442">
        <f>IFERROR(VLOOKUP(D2442,rt_comb!$A:$B,2,FALSE),D2442)</f>
        <v>11.03</v>
      </c>
      <c r="G2442">
        <v>2385817</v>
      </c>
      <c r="H2442">
        <f>SUMIFS($G:$G,$E:$E,18.51,'RAW2'!$A:$A,'RAW2'!A2442)</f>
        <v>35645797</v>
      </c>
      <c r="I2442" s="1" t="str">
        <f>VLOOKUP(A2442,'volatile collection data'!$G$6:$H$69,2,FALSE)</f>
        <v>B</v>
      </c>
      <c r="J2442" s="1">
        <f>VLOOKUP(A2442,'volatile collection data'!$G$6:$I$69,3,FALSE)</f>
        <v>3</v>
      </c>
      <c r="K2442" s="1" t="str">
        <f>VLOOKUP(A2442,'volatile collection data'!$G$6:$N$69,8,FALSE)</f>
        <v>9B</v>
      </c>
      <c r="L2442" s="1">
        <f>VLOOKUP(A2442,'volatile collection data'!$G$6:$J$69,4,FALSE)</f>
        <v>2.37</v>
      </c>
      <c r="M2442" s="1">
        <f>VLOOKUP($A2442,'volatile collection data'!$G$6:$M$69,6,FALSE)</f>
        <v>12</v>
      </c>
      <c r="N2442" s="1">
        <f>VLOOKUP($A2442,'volatile collection data'!$G$6:$M$69,7,FALSE)</f>
        <v>2.37</v>
      </c>
      <c r="O2442" s="1">
        <f>VLOOKUP(A2442,'volatile collection data'!$G$6:$K$69,5,FALSE)</f>
        <v>0</v>
      </c>
      <c r="P2442" s="1" t="str">
        <f t="shared" si="231"/>
        <v>3B</v>
      </c>
      <c r="Q2442">
        <f t="shared" si="229"/>
        <v>0.14120512436044666</v>
      </c>
      <c r="R2442" t="str">
        <f t="shared" si="232"/>
        <v>9B_0-B&amp;2.37%2.37@12</v>
      </c>
      <c r="S2442" t="str">
        <f t="shared" si="233"/>
        <v>3B-9B-VCS-Loc-22</v>
      </c>
      <c r="T2442" t="str">
        <f>IFERROR(IF(VLOOKUP(S2442,Bad!$A:$A,1,FALSE)='RAW2'!S2442,"yes","no"),"no")</f>
        <v>no</v>
      </c>
      <c r="U2442" t="str">
        <f>IFERROR(VLOOKUP(F2442,compounds!$A:$B,2,FALSE),"")</f>
        <v/>
      </c>
      <c r="V2442" t="str">
        <f>VLOOKUP(B2442,'volatile collection data'!$O:$P,2,FALSE)</f>
        <v>25 apr.22 9</v>
      </c>
    </row>
    <row r="2443" spans="1:22" x14ac:dyDescent="0.2">
      <c r="A2443" t="s">
        <v>368</v>
      </c>
      <c r="B2443" s="1" t="str">
        <f t="shared" si="230"/>
        <v>3B</v>
      </c>
      <c r="C2443">
        <v>11.593</v>
      </c>
      <c r="D2443">
        <f t="shared" si="228"/>
        <v>11.59</v>
      </c>
      <c r="E2443">
        <f>VLOOKUP(D2443,'Peak Combiner'!$A$5:$D$4980,4,FALSE)</f>
        <v>11.59</v>
      </c>
      <c r="F2443">
        <f>IFERROR(VLOOKUP(D2443,rt_comb!$A:$B,2,FALSE),D2443)</f>
        <v>11.59</v>
      </c>
      <c r="G2443">
        <v>8414582</v>
      </c>
      <c r="H2443">
        <f>SUMIFS($G:$G,$E:$E,18.51,'RAW2'!$A:$A,'RAW2'!A2443)</f>
        <v>35645797</v>
      </c>
      <c r="I2443" s="1" t="str">
        <f>VLOOKUP(A2443,'volatile collection data'!$G$6:$H$69,2,FALSE)</f>
        <v>B</v>
      </c>
      <c r="J2443" s="1">
        <f>VLOOKUP(A2443,'volatile collection data'!$G$6:$I$69,3,FALSE)</f>
        <v>3</v>
      </c>
      <c r="K2443" s="1" t="str">
        <f>VLOOKUP(A2443,'volatile collection data'!$G$6:$N$69,8,FALSE)</f>
        <v>9B</v>
      </c>
      <c r="L2443" s="1">
        <f>VLOOKUP(A2443,'volatile collection data'!$G$6:$J$69,4,FALSE)</f>
        <v>2.37</v>
      </c>
      <c r="M2443" s="1">
        <f>VLOOKUP($A2443,'volatile collection data'!$G$6:$M$69,6,FALSE)</f>
        <v>12</v>
      </c>
      <c r="N2443" s="1">
        <f>VLOOKUP($A2443,'volatile collection data'!$G$6:$M$69,7,FALSE)</f>
        <v>2.37</v>
      </c>
      <c r="O2443" s="1">
        <f>VLOOKUP(A2443,'volatile collection data'!$G$6:$K$69,5,FALSE)</f>
        <v>0</v>
      </c>
      <c r="P2443" s="1" t="str">
        <f t="shared" si="231"/>
        <v>3B</v>
      </c>
      <c r="Q2443">
        <f t="shared" si="229"/>
        <v>0.49801895860041906</v>
      </c>
      <c r="R2443" t="str">
        <f t="shared" si="232"/>
        <v>9B_0-B&amp;2.37%2.37@12</v>
      </c>
      <c r="S2443" t="str">
        <f t="shared" si="233"/>
        <v>3B-9B-VCS-Loc-22</v>
      </c>
      <c r="T2443" t="str">
        <f>IFERROR(IF(VLOOKUP(S2443,Bad!$A:$A,1,FALSE)='RAW2'!S2443,"yes","no"),"no")</f>
        <v>no</v>
      </c>
      <c r="U2443" t="str">
        <f>IFERROR(VLOOKUP(F2443,compounds!$A:$B,2,FALSE),"")</f>
        <v/>
      </c>
      <c r="V2443" t="str">
        <f>VLOOKUP(B2443,'volatile collection data'!$O:$P,2,FALSE)</f>
        <v>25 apr.22 9</v>
      </c>
    </row>
    <row r="2444" spans="1:22" x14ac:dyDescent="0.2">
      <c r="A2444" t="s">
        <v>368</v>
      </c>
      <c r="B2444" s="1" t="str">
        <f t="shared" si="230"/>
        <v>3B</v>
      </c>
      <c r="C2444">
        <v>11.811</v>
      </c>
      <c r="D2444">
        <f t="shared" si="228"/>
        <v>11.81</v>
      </c>
      <c r="E2444">
        <f>VLOOKUP(D2444,'Peak Combiner'!$A$5:$D$4980,4,FALSE)</f>
        <v>11.81</v>
      </c>
      <c r="F2444">
        <f>IFERROR(VLOOKUP(D2444,rt_comb!$A:$B,2,FALSE),D2444)</f>
        <v>11.81</v>
      </c>
      <c r="G2444">
        <v>10020936</v>
      </c>
      <c r="H2444">
        <f>SUMIFS($G:$G,$E:$E,18.51,'RAW2'!$A:$A,'RAW2'!A2444)</f>
        <v>35645797</v>
      </c>
      <c r="I2444" s="1" t="str">
        <f>VLOOKUP(A2444,'volatile collection data'!$G$6:$H$69,2,FALSE)</f>
        <v>B</v>
      </c>
      <c r="J2444" s="1">
        <f>VLOOKUP(A2444,'volatile collection data'!$G$6:$I$69,3,FALSE)</f>
        <v>3</v>
      </c>
      <c r="K2444" s="1" t="str">
        <f>VLOOKUP(A2444,'volatile collection data'!$G$6:$N$69,8,FALSE)</f>
        <v>9B</v>
      </c>
      <c r="L2444" s="1">
        <f>VLOOKUP(A2444,'volatile collection data'!$G$6:$J$69,4,FALSE)</f>
        <v>2.37</v>
      </c>
      <c r="M2444" s="1">
        <f>VLOOKUP($A2444,'volatile collection data'!$G$6:$M$69,6,FALSE)</f>
        <v>12</v>
      </c>
      <c r="N2444" s="1">
        <f>VLOOKUP($A2444,'volatile collection data'!$G$6:$M$69,7,FALSE)</f>
        <v>2.37</v>
      </c>
      <c r="O2444" s="1">
        <f>VLOOKUP(A2444,'volatile collection data'!$G$6:$K$69,5,FALSE)</f>
        <v>0</v>
      </c>
      <c r="P2444" s="1" t="str">
        <f t="shared" si="231"/>
        <v>3B</v>
      </c>
      <c r="Q2444">
        <f t="shared" si="229"/>
        <v>0.59309138718018894</v>
      </c>
      <c r="R2444" t="str">
        <f t="shared" si="232"/>
        <v>9B_0-B&amp;2.37%2.37@12</v>
      </c>
      <c r="S2444" t="str">
        <f t="shared" si="233"/>
        <v>3B-9B-VCS-Loc-22</v>
      </c>
      <c r="T2444" t="str">
        <f>IFERROR(IF(VLOOKUP(S2444,Bad!$A:$A,1,FALSE)='RAW2'!S2444,"yes","no"),"no")</f>
        <v>no</v>
      </c>
      <c r="U2444" t="str">
        <f>IFERROR(VLOOKUP(F2444,compounds!$A:$B,2,FALSE),"")</f>
        <v/>
      </c>
      <c r="V2444" t="str">
        <f>VLOOKUP(B2444,'volatile collection data'!$O:$P,2,FALSE)</f>
        <v>25 apr.22 9</v>
      </c>
    </row>
    <row r="2445" spans="1:22" x14ac:dyDescent="0.2">
      <c r="A2445" t="s">
        <v>368</v>
      </c>
      <c r="B2445" s="1" t="str">
        <f t="shared" si="230"/>
        <v>3B</v>
      </c>
      <c r="C2445">
        <v>12.045</v>
      </c>
      <c r="D2445">
        <f t="shared" si="228"/>
        <v>12.05</v>
      </c>
      <c r="E2445">
        <f>VLOOKUP(D2445,'Peak Combiner'!$A$5:$D$4980,4,FALSE)</f>
        <v>12.05</v>
      </c>
      <c r="F2445">
        <f>IFERROR(VLOOKUP(D2445,rt_comb!$A:$B,2,FALSE),D2445)</f>
        <v>12.05</v>
      </c>
      <c r="G2445">
        <v>4196060</v>
      </c>
      <c r="H2445">
        <f>SUMIFS($G:$G,$E:$E,18.51,'RAW2'!$A:$A,'RAW2'!A2445)</f>
        <v>35645797</v>
      </c>
      <c r="I2445" s="1" t="str">
        <f>VLOOKUP(A2445,'volatile collection data'!$G$6:$H$69,2,FALSE)</f>
        <v>B</v>
      </c>
      <c r="J2445" s="1">
        <f>VLOOKUP(A2445,'volatile collection data'!$G$6:$I$69,3,FALSE)</f>
        <v>3</v>
      </c>
      <c r="K2445" s="1" t="str">
        <f>VLOOKUP(A2445,'volatile collection data'!$G$6:$N$69,8,FALSE)</f>
        <v>9B</v>
      </c>
      <c r="L2445" s="1">
        <f>VLOOKUP(A2445,'volatile collection data'!$G$6:$J$69,4,FALSE)</f>
        <v>2.37</v>
      </c>
      <c r="M2445" s="1">
        <f>VLOOKUP($A2445,'volatile collection data'!$G$6:$M$69,6,FALSE)</f>
        <v>12</v>
      </c>
      <c r="N2445" s="1">
        <f>VLOOKUP($A2445,'volatile collection data'!$G$6:$M$69,7,FALSE)</f>
        <v>2.37</v>
      </c>
      <c r="O2445" s="1">
        <f>VLOOKUP(A2445,'volatile collection data'!$G$6:$K$69,5,FALSE)</f>
        <v>0</v>
      </c>
      <c r="P2445" s="1" t="str">
        <f t="shared" si="231"/>
        <v>3B</v>
      </c>
      <c r="Q2445">
        <f t="shared" si="229"/>
        <v>0.24834476999866117</v>
      </c>
      <c r="R2445" t="str">
        <f t="shared" si="232"/>
        <v>9B_0-B&amp;2.37%2.37@12</v>
      </c>
      <c r="S2445" t="str">
        <f t="shared" si="233"/>
        <v>3B-9B-VCS-Loc-22</v>
      </c>
      <c r="T2445" t="str">
        <f>IFERROR(IF(VLOOKUP(S2445,Bad!$A:$A,1,FALSE)='RAW2'!S2445,"yes","no"),"no")</f>
        <v>no</v>
      </c>
      <c r="U2445" t="str">
        <f>IFERROR(VLOOKUP(F2445,compounds!$A:$B,2,FALSE),"")</f>
        <v/>
      </c>
      <c r="V2445" t="str">
        <f>VLOOKUP(B2445,'volatile collection data'!$O:$P,2,FALSE)</f>
        <v>25 apr.22 9</v>
      </c>
    </row>
    <row r="2446" spans="1:22" x14ac:dyDescent="0.2">
      <c r="A2446" t="s">
        <v>368</v>
      </c>
      <c r="B2446" s="1" t="str">
        <f t="shared" si="230"/>
        <v>3B</v>
      </c>
      <c r="C2446">
        <v>12.196</v>
      </c>
      <c r="D2446">
        <f t="shared" si="228"/>
        <v>12.2</v>
      </c>
      <c r="E2446">
        <f>VLOOKUP(D2446,'Peak Combiner'!$A$5:$D$4980,4,FALSE)</f>
        <v>12.2</v>
      </c>
      <c r="F2446">
        <f>IFERROR(VLOOKUP(D2446,rt_comb!$A:$B,2,FALSE),D2446)</f>
        <v>12.2</v>
      </c>
      <c r="G2446">
        <v>5390082</v>
      </c>
      <c r="H2446">
        <f>SUMIFS($G:$G,$E:$E,18.51,'RAW2'!$A:$A,'RAW2'!A2446)</f>
        <v>35645797</v>
      </c>
      <c r="I2446" s="1" t="str">
        <f>VLOOKUP(A2446,'volatile collection data'!$G$6:$H$69,2,FALSE)</f>
        <v>B</v>
      </c>
      <c r="J2446" s="1">
        <f>VLOOKUP(A2446,'volatile collection data'!$G$6:$I$69,3,FALSE)</f>
        <v>3</v>
      </c>
      <c r="K2446" s="1" t="str">
        <f>VLOOKUP(A2446,'volatile collection data'!$G$6:$N$69,8,FALSE)</f>
        <v>9B</v>
      </c>
      <c r="L2446" s="1">
        <f>VLOOKUP(A2446,'volatile collection data'!$G$6:$J$69,4,FALSE)</f>
        <v>2.37</v>
      </c>
      <c r="M2446" s="1">
        <f>VLOOKUP($A2446,'volatile collection data'!$G$6:$M$69,6,FALSE)</f>
        <v>12</v>
      </c>
      <c r="N2446" s="1">
        <f>VLOOKUP($A2446,'volatile collection data'!$G$6:$M$69,7,FALSE)</f>
        <v>2.37</v>
      </c>
      <c r="O2446" s="1">
        <f>VLOOKUP(A2446,'volatile collection data'!$G$6:$K$69,5,FALSE)</f>
        <v>0</v>
      </c>
      <c r="P2446" s="1" t="str">
        <f t="shared" si="231"/>
        <v>3B</v>
      </c>
      <c r="Q2446">
        <f t="shared" si="229"/>
        <v>0.31901323493084549</v>
      </c>
      <c r="R2446" t="str">
        <f t="shared" si="232"/>
        <v>9B_0-B&amp;2.37%2.37@12</v>
      </c>
      <c r="S2446" t="str">
        <f t="shared" si="233"/>
        <v>3B-9B-VCS-Loc-22</v>
      </c>
      <c r="T2446" t="str">
        <f>IFERROR(IF(VLOOKUP(S2446,Bad!$A:$A,1,FALSE)='RAW2'!S2446,"yes","no"),"no")</f>
        <v>no</v>
      </c>
      <c r="U2446" t="str">
        <f>IFERROR(VLOOKUP(F2446,compounds!$A:$B,2,FALSE),"")</f>
        <v/>
      </c>
      <c r="V2446" t="str">
        <f>VLOOKUP(B2446,'volatile collection data'!$O:$P,2,FALSE)</f>
        <v>25 apr.22 9</v>
      </c>
    </row>
    <row r="2447" spans="1:22" x14ac:dyDescent="0.2">
      <c r="A2447" t="s">
        <v>368</v>
      </c>
      <c r="B2447" s="1" t="str">
        <f t="shared" si="230"/>
        <v>3B</v>
      </c>
      <c r="C2447">
        <v>12.398999999999999</v>
      </c>
      <c r="D2447">
        <f t="shared" si="228"/>
        <v>12.4</v>
      </c>
      <c r="E2447">
        <f>VLOOKUP(D2447,'Peak Combiner'!$A$5:$D$4980,4,FALSE)</f>
        <v>12.39</v>
      </c>
      <c r="F2447">
        <f>IFERROR(VLOOKUP(D2447,rt_comb!$A:$B,2,FALSE),D2447)</f>
        <v>12.39</v>
      </c>
      <c r="G2447">
        <v>3964504</v>
      </c>
      <c r="H2447">
        <f>SUMIFS($G:$G,$E:$E,18.51,'RAW2'!$A:$A,'RAW2'!A2447)</f>
        <v>35645797</v>
      </c>
      <c r="I2447" s="1" t="str">
        <f>VLOOKUP(A2447,'volatile collection data'!$G$6:$H$69,2,FALSE)</f>
        <v>B</v>
      </c>
      <c r="J2447" s="1">
        <f>VLOOKUP(A2447,'volatile collection data'!$G$6:$I$69,3,FALSE)</f>
        <v>3</v>
      </c>
      <c r="K2447" s="1" t="str">
        <f>VLOOKUP(A2447,'volatile collection data'!$G$6:$N$69,8,FALSE)</f>
        <v>9B</v>
      </c>
      <c r="L2447" s="1">
        <f>VLOOKUP(A2447,'volatile collection data'!$G$6:$J$69,4,FALSE)</f>
        <v>2.37</v>
      </c>
      <c r="M2447" s="1">
        <f>VLOOKUP($A2447,'volatile collection data'!$G$6:$M$69,6,FALSE)</f>
        <v>12</v>
      </c>
      <c r="N2447" s="1">
        <f>VLOOKUP($A2447,'volatile collection data'!$G$6:$M$69,7,FALSE)</f>
        <v>2.37</v>
      </c>
      <c r="O2447" s="1">
        <f>VLOOKUP(A2447,'volatile collection data'!$G$6:$K$69,5,FALSE)</f>
        <v>0</v>
      </c>
      <c r="P2447" s="1" t="str">
        <f t="shared" si="231"/>
        <v>3B</v>
      </c>
      <c r="Q2447">
        <f t="shared" si="229"/>
        <v>0.23464007522265462</v>
      </c>
      <c r="R2447" t="str">
        <f t="shared" si="232"/>
        <v>9B_0-B&amp;2.37%2.37@12</v>
      </c>
      <c r="S2447" t="str">
        <f t="shared" si="233"/>
        <v>3B-9B-VCS-Loc-22</v>
      </c>
      <c r="T2447" t="str">
        <f>IFERROR(IF(VLOOKUP(S2447,Bad!$A:$A,1,FALSE)='RAW2'!S2447,"yes","no"),"no")</f>
        <v>no</v>
      </c>
      <c r="U2447" t="str">
        <f>IFERROR(VLOOKUP(F2447,compounds!$A:$B,2,FALSE),"")</f>
        <v>o+C5xe</v>
      </c>
      <c r="V2447" t="str">
        <f>VLOOKUP(B2447,'volatile collection data'!$O:$P,2,FALSE)</f>
        <v>25 apr.22 9</v>
      </c>
    </row>
    <row r="2448" spans="1:22" x14ac:dyDescent="0.2">
      <c r="A2448" t="s">
        <v>368</v>
      </c>
      <c r="B2448" s="1" t="str">
        <f t="shared" si="230"/>
        <v>3B</v>
      </c>
      <c r="C2448">
        <v>12.542</v>
      </c>
      <c r="D2448">
        <f t="shared" si="228"/>
        <v>12.54</v>
      </c>
      <c r="E2448">
        <f>VLOOKUP(D2448,'Peak Combiner'!$A$5:$D$4980,4,FALSE)</f>
        <v>12.53</v>
      </c>
      <c r="F2448">
        <f>IFERROR(VLOOKUP(D2448,rt_comb!$A:$B,2,FALSE),D2448)</f>
        <v>12.54</v>
      </c>
      <c r="G2448">
        <v>14286984</v>
      </c>
      <c r="H2448">
        <f>SUMIFS($G:$G,$E:$E,18.51,'RAW2'!$A:$A,'RAW2'!A2448)</f>
        <v>35645797</v>
      </c>
      <c r="I2448" s="1" t="str">
        <f>VLOOKUP(A2448,'volatile collection data'!$G$6:$H$69,2,FALSE)</f>
        <v>B</v>
      </c>
      <c r="J2448" s="1">
        <f>VLOOKUP(A2448,'volatile collection data'!$G$6:$I$69,3,FALSE)</f>
        <v>3</v>
      </c>
      <c r="K2448" s="1" t="str">
        <f>VLOOKUP(A2448,'volatile collection data'!$G$6:$N$69,8,FALSE)</f>
        <v>9B</v>
      </c>
      <c r="L2448" s="1">
        <f>VLOOKUP(A2448,'volatile collection data'!$G$6:$J$69,4,FALSE)</f>
        <v>2.37</v>
      </c>
      <c r="M2448" s="1">
        <f>VLOOKUP($A2448,'volatile collection data'!$G$6:$M$69,6,FALSE)</f>
        <v>12</v>
      </c>
      <c r="N2448" s="1">
        <f>VLOOKUP($A2448,'volatile collection data'!$G$6:$M$69,7,FALSE)</f>
        <v>2.37</v>
      </c>
      <c r="O2448" s="1">
        <f>VLOOKUP(A2448,'volatile collection data'!$G$6:$K$69,5,FALSE)</f>
        <v>0</v>
      </c>
      <c r="P2448" s="1" t="str">
        <f t="shared" si="231"/>
        <v>3B</v>
      </c>
      <c r="Q2448">
        <f t="shared" si="229"/>
        <v>0.84557841295275848</v>
      </c>
      <c r="R2448" t="str">
        <f t="shared" si="232"/>
        <v>9B_0-B&amp;2.37%2.37@12</v>
      </c>
      <c r="S2448" t="str">
        <f t="shared" si="233"/>
        <v>3B-9B-VCS-Loc-22</v>
      </c>
      <c r="T2448" t="str">
        <f>IFERROR(IF(VLOOKUP(S2448,Bad!$A:$A,1,FALSE)='RAW2'!S2448,"yes","no"),"no")</f>
        <v>no</v>
      </c>
      <c r="U2448" t="str">
        <f>IFERROR(VLOOKUP(F2448,compounds!$A:$B,2,FALSE),"")</f>
        <v>nonanal</v>
      </c>
      <c r="V2448" t="str">
        <f>VLOOKUP(B2448,'volatile collection data'!$O:$P,2,FALSE)</f>
        <v>25 apr.22 9</v>
      </c>
    </row>
    <row r="2449" spans="1:22" x14ac:dyDescent="0.2">
      <c r="A2449" t="s">
        <v>368</v>
      </c>
      <c r="B2449" s="1" t="str">
        <f t="shared" si="230"/>
        <v>3B</v>
      </c>
      <c r="C2449">
        <v>13.083</v>
      </c>
      <c r="D2449">
        <f t="shared" si="228"/>
        <v>13.08</v>
      </c>
      <c r="E2449">
        <f>VLOOKUP(D2449,'Peak Combiner'!$A$5:$D$4980,4,FALSE)</f>
        <v>13.08</v>
      </c>
      <c r="F2449">
        <f>IFERROR(VLOOKUP(D2449,rt_comb!$A:$B,2,FALSE),D2449)</f>
        <v>13.08</v>
      </c>
      <c r="G2449">
        <v>3053549</v>
      </c>
      <c r="H2449">
        <f>SUMIFS($G:$G,$E:$E,18.51,'RAW2'!$A:$A,'RAW2'!A2449)</f>
        <v>35645797</v>
      </c>
      <c r="I2449" s="1" t="str">
        <f>VLOOKUP(A2449,'volatile collection data'!$G$6:$H$69,2,FALSE)</f>
        <v>B</v>
      </c>
      <c r="J2449" s="1">
        <f>VLOOKUP(A2449,'volatile collection data'!$G$6:$I$69,3,FALSE)</f>
        <v>3</v>
      </c>
      <c r="K2449" s="1" t="str">
        <f>VLOOKUP(A2449,'volatile collection data'!$G$6:$N$69,8,FALSE)</f>
        <v>9B</v>
      </c>
      <c r="L2449" s="1">
        <f>VLOOKUP(A2449,'volatile collection data'!$G$6:$J$69,4,FALSE)</f>
        <v>2.37</v>
      </c>
      <c r="M2449" s="1">
        <f>VLOOKUP($A2449,'volatile collection data'!$G$6:$M$69,6,FALSE)</f>
        <v>12</v>
      </c>
      <c r="N2449" s="1">
        <f>VLOOKUP($A2449,'volatile collection data'!$G$6:$M$69,7,FALSE)</f>
        <v>2.37</v>
      </c>
      <c r="O2449" s="1">
        <f>VLOOKUP(A2449,'volatile collection data'!$G$6:$K$69,5,FALSE)</f>
        <v>0</v>
      </c>
      <c r="P2449" s="1" t="str">
        <f t="shared" si="231"/>
        <v>3B</v>
      </c>
      <c r="Q2449">
        <f t="shared" si="229"/>
        <v>0.18072499537295506</v>
      </c>
      <c r="R2449" t="str">
        <f t="shared" si="232"/>
        <v>9B_0-B&amp;2.37%2.37@12</v>
      </c>
      <c r="S2449" t="str">
        <f t="shared" si="233"/>
        <v>3B-9B-VCS-Loc-22</v>
      </c>
      <c r="T2449" t="str">
        <f>IFERROR(IF(VLOOKUP(S2449,Bad!$A:$A,1,FALSE)='RAW2'!S2449,"yes","no"),"no")</f>
        <v>no</v>
      </c>
      <c r="U2449" t="str">
        <f>IFERROR(VLOOKUP(F2449,compounds!$A:$B,2,FALSE),"")</f>
        <v/>
      </c>
      <c r="V2449" t="str">
        <f>VLOOKUP(B2449,'volatile collection data'!$O:$P,2,FALSE)</f>
        <v>25 apr.22 9</v>
      </c>
    </row>
    <row r="2450" spans="1:22" x14ac:dyDescent="0.2">
      <c r="A2450" t="s">
        <v>368</v>
      </c>
      <c r="B2450" s="1" t="str">
        <f t="shared" si="230"/>
        <v>3B</v>
      </c>
      <c r="C2450">
        <v>13.143000000000001</v>
      </c>
      <c r="D2450">
        <f t="shared" si="228"/>
        <v>13.14</v>
      </c>
      <c r="E2450">
        <f>VLOOKUP(D2450,'Peak Combiner'!$A$5:$D$4980,4,FALSE)</f>
        <v>13.14</v>
      </c>
      <c r="F2450">
        <f>IFERROR(VLOOKUP(D2450,rt_comb!$A:$B,2,FALSE),D2450)</f>
        <v>13.14</v>
      </c>
      <c r="G2450">
        <v>2405788</v>
      </c>
      <c r="H2450">
        <f>SUMIFS($G:$G,$E:$E,18.51,'RAW2'!$A:$A,'RAW2'!A2450)</f>
        <v>35645797</v>
      </c>
      <c r="I2450" s="1" t="str">
        <f>VLOOKUP(A2450,'volatile collection data'!$G$6:$H$69,2,FALSE)</f>
        <v>B</v>
      </c>
      <c r="J2450" s="1">
        <f>VLOOKUP(A2450,'volatile collection data'!$G$6:$I$69,3,FALSE)</f>
        <v>3</v>
      </c>
      <c r="K2450" s="1" t="str">
        <f>VLOOKUP(A2450,'volatile collection data'!$G$6:$N$69,8,FALSE)</f>
        <v>9B</v>
      </c>
      <c r="L2450" s="1">
        <f>VLOOKUP(A2450,'volatile collection data'!$G$6:$J$69,4,FALSE)</f>
        <v>2.37</v>
      </c>
      <c r="M2450" s="1">
        <f>VLOOKUP($A2450,'volatile collection data'!$G$6:$M$69,6,FALSE)</f>
        <v>12</v>
      </c>
      <c r="N2450" s="1">
        <f>VLOOKUP($A2450,'volatile collection data'!$G$6:$M$69,7,FALSE)</f>
        <v>2.37</v>
      </c>
      <c r="O2450" s="1">
        <f>VLOOKUP(A2450,'volatile collection data'!$G$6:$K$69,5,FALSE)</f>
        <v>0</v>
      </c>
      <c r="P2450" s="1" t="str">
        <f t="shared" si="231"/>
        <v>3B</v>
      </c>
      <c r="Q2450">
        <f t="shared" si="229"/>
        <v>0.1423871125592911</v>
      </c>
      <c r="R2450" t="str">
        <f t="shared" si="232"/>
        <v>9B_0-B&amp;2.37%2.37@12</v>
      </c>
      <c r="S2450" t="str">
        <f t="shared" si="233"/>
        <v>3B-9B-VCS-Loc-22</v>
      </c>
      <c r="T2450" t="str">
        <f>IFERROR(IF(VLOOKUP(S2450,Bad!$A:$A,1,FALSE)='RAW2'!S2450,"yes","no"),"no")</f>
        <v>no</v>
      </c>
      <c r="U2450" t="str">
        <f>IFERROR(VLOOKUP(F2450,compounds!$A:$B,2,FALSE),"")</f>
        <v/>
      </c>
      <c r="V2450" t="str">
        <f>VLOOKUP(B2450,'volatile collection data'!$O:$P,2,FALSE)</f>
        <v>25 apr.22 9</v>
      </c>
    </row>
    <row r="2451" spans="1:22" x14ac:dyDescent="0.2">
      <c r="A2451" t="s">
        <v>368</v>
      </c>
      <c r="B2451" s="1" t="str">
        <f t="shared" si="230"/>
        <v>3B</v>
      </c>
      <c r="C2451">
        <v>13.833</v>
      </c>
      <c r="D2451">
        <f t="shared" si="228"/>
        <v>13.83</v>
      </c>
      <c r="E2451">
        <f>VLOOKUP(D2451,'Peak Combiner'!$A$5:$D$4980,4,FALSE)</f>
        <v>13.83</v>
      </c>
      <c r="F2451">
        <f>IFERROR(VLOOKUP(D2451,rt_comb!$A:$B,2,FALSE),D2451)</f>
        <v>13.83</v>
      </c>
      <c r="G2451">
        <v>2392043</v>
      </c>
      <c r="H2451">
        <f>SUMIFS($G:$G,$E:$E,18.51,'RAW2'!$A:$A,'RAW2'!A2451)</f>
        <v>35645797</v>
      </c>
      <c r="I2451" s="1" t="str">
        <f>VLOOKUP(A2451,'volatile collection data'!$G$6:$H$69,2,FALSE)</f>
        <v>B</v>
      </c>
      <c r="J2451" s="1">
        <f>VLOOKUP(A2451,'volatile collection data'!$G$6:$I$69,3,FALSE)</f>
        <v>3</v>
      </c>
      <c r="K2451" s="1" t="str">
        <f>VLOOKUP(A2451,'volatile collection data'!$G$6:$N$69,8,FALSE)</f>
        <v>9B</v>
      </c>
      <c r="L2451" s="1">
        <f>VLOOKUP(A2451,'volatile collection data'!$G$6:$J$69,4,FALSE)</f>
        <v>2.37</v>
      </c>
      <c r="M2451" s="1">
        <f>VLOOKUP($A2451,'volatile collection data'!$G$6:$M$69,6,FALSE)</f>
        <v>12</v>
      </c>
      <c r="N2451" s="1">
        <f>VLOOKUP($A2451,'volatile collection data'!$G$6:$M$69,7,FALSE)</f>
        <v>2.37</v>
      </c>
      <c r="O2451" s="1">
        <f>VLOOKUP(A2451,'volatile collection data'!$G$6:$K$69,5,FALSE)</f>
        <v>0</v>
      </c>
      <c r="P2451" s="1" t="str">
        <f t="shared" si="231"/>
        <v>3B</v>
      </c>
      <c r="Q2451">
        <f t="shared" si="229"/>
        <v>0.14157361159323448</v>
      </c>
      <c r="R2451" t="str">
        <f t="shared" si="232"/>
        <v>9B_0-B&amp;2.37%2.37@12</v>
      </c>
      <c r="S2451" t="str">
        <f t="shared" si="233"/>
        <v>3B-9B-VCS-Loc-22</v>
      </c>
      <c r="T2451" t="str">
        <f>IFERROR(IF(VLOOKUP(S2451,Bad!$A:$A,1,FALSE)='RAW2'!S2451,"yes","no"),"no")</f>
        <v>no</v>
      </c>
      <c r="U2451" t="str">
        <f>IFERROR(VLOOKUP(F2451,compounds!$A:$B,2,FALSE),"")</f>
        <v/>
      </c>
      <c r="V2451" t="str">
        <f>VLOOKUP(B2451,'volatile collection data'!$O:$P,2,FALSE)</f>
        <v>25 apr.22 9</v>
      </c>
    </row>
    <row r="2452" spans="1:22" x14ac:dyDescent="0.2">
      <c r="A2452" t="s">
        <v>368</v>
      </c>
      <c r="B2452" s="1" t="str">
        <f t="shared" si="230"/>
        <v>3B</v>
      </c>
      <c r="C2452">
        <v>14.064</v>
      </c>
      <c r="D2452">
        <f t="shared" si="228"/>
        <v>14.06</v>
      </c>
      <c r="E2452">
        <f>VLOOKUP(D2452,'Peak Combiner'!$A$5:$D$4980,4,FALSE)</f>
        <v>14.06</v>
      </c>
      <c r="F2452">
        <f>IFERROR(VLOOKUP(D2452,rt_comb!$A:$B,2,FALSE),D2452)</f>
        <v>14.06</v>
      </c>
      <c r="G2452">
        <v>1754126</v>
      </c>
      <c r="H2452">
        <f>SUMIFS($G:$G,$E:$E,18.51,'RAW2'!$A:$A,'RAW2'!A2452)</f>
        <v>35645797</v>
      </c>
      <c r="I2452" s="1" t="str">
        <f>VLOOKUP(A2452,'volatile collection data'!$G$6:$H$69,2,FALSE)</f>
        <v>B</v>
      </c>
      <c r="J2452" s="1">
        <f>VLOOKUP(A2452,'volatile collection data'!$G$6:$I$69,3,FALSE)</f>
        <v>3</v>
      </c>
      <c r="K2452" s="1" t="str">
        <f>VLOOKUP(A2452,'volatile collection data'!$G$6:$N$69,8,FALSE)</f>
        <v>9B</v>
      </c>
      <c r="L2452" s="1">
        <f>VLOOKUP(A2452,'volatile collection data'!$G$6:$J$69,4,FALSE)</f>
        <v>2.37</v>
      </c>
      <c r="M2452" s="1">
        <f>VLOOKUP($A2452,'volatile collection data'!$G$6:$M$69,6,FALSE)</f>
        <v>12</v>
      </c>
      <c r="N2452" s="1">
        <f>VLOOKUP($A2452,'volatile collection data'!$G$6:$M$69,7,FALSE)</f>
        <v>2.37</v>
      </c>
      <c r="O2452" s="1">
        <f>VLOOKUP(A2452,'volatile collection data'!$G$6:$K$69,5,FALSE)</f>
        <v>0</v>
      </c>
      <c r="P2452" s="1" t="str">
        <f t="shared" si="231"/>
        <v>3B</v>
      </c>
      <c r="Q2452">
        <f t="shared" si="229"/>
        <v>0.10381834816915665</v>
      </c>
      <c r="R2452" t="str">
        <f t="shared" si="232"/>
        <v>9B_0-B&amp;2.37%2.37@12</v>
      </c>
      <c r="S2452" t="str">
        <f t="shared" si="233"/>
        <v>3B-9B-VCS-Loc-22</v>
      </c>
      <c r="T2452" t="str">
        <f>IFERROR(IF(VLOOKUP(S2452,Bad!$A:$A,1,FALSE)='RAW2'!S2452,"yes","no"),"no")</f>
        <v>no</v>
      </c>
      <c r="U2452" t="str">
        <f>IFERROR(VLOOKUP(F2452,compounds!$A:$B,2,FALSE),"")</f>
        <v/>
      </c>
      <c r="V2452" t="str">
        <f>VLOOKUP(B2452,'volatile collection data'!$O:$P,2,FALSE)</f>
        <v>25 apr.22 9</v>
      </c>
    </row>
    <row r="2453" spans="1:22" x14ac:dyDescent="0.2">
      <c r="A2453" t="s">
        <v>368</v>
      </c>
      <c r="B2453" s="1" t="str">
        <f t="shared" si="230"/>
        <v>3B</v>
      </c>
      <c r="C2453">
        <v>14.61</v>
      </c>
      <c r="D2453">
        <f t="shared" si="228"/>
        <v>14.61</v>
      </c>
      <c r="E2453">
        <f>VLOOKUP(D2453,'Peak Combiner'!$A$5:$D$4980,4,FALSE)</f>
        <v>14.61</v>
      </c>
      <c r="F2453">
        <f>IFERROR(VLOOKUP(D2453,rt_comb!$A:$B,2,FALSE),D2453)</f>
        <v>14.61</v>
      </c>
      <c r="G2453">
        <v>3696902</v>
      </c>
      <c r="H2453">
        <f>SUMIFS($G:$G,$E:$E,18.51,'RAW2'!$A:$A,'RAW2'!A2453)</f>
        <v>35645797</v>
      </c>
      <c r="I2453" s="1" t="str">
        <f>VLOOKUP(A2453,'volatile collection data'!$G$6:$H$69,2,FALSE)</f>
        <v>B</v>
      </c>
      <c r="J2453" s="1">
        <f>VLOOKUP(A2453,'volatile collection data'!$G$6:$I$69,3,FALSE)</f>
        <v>3</v>
      </c>
      <c r="K2453" s="1" t="str">
        <f>VLOOKUP(A2453,'volatile collection data'!$G$6:$N$69,8,FALSE)</f>
        <v>9B</v>
      </c>
      <c r="L2453" s="1">
        <f>VLOOKUP(A2453,'volatile collection data'!$G$6:$J$69,4,FALSE)</f>
        <v>2.37</v>
      </c>
      <c r="M2453" s="1">
        <f>VLOOKUP($A2453,'volatile collection data'!$G$6:$M$69,6,FALSE)</f>
        <v>12</v>
      </c>
      <c r="N2453" s="1">
        <f>VLOOKUP($A2453,'volatile collection data'!$G$6:$M$69,7,FALSE)</f>
        <v>2.37</v>
      </c>
      <c r="O2453" s="1">
        <f>VLOOKUP(A2453,'volatile collection data'!$G$6:$K$69,5,FALSE)</f>
        <v>0</v>
      </c>
      <c r="P2453" s="1" t="str">
        <f t="shared" si="231"/>
        <v>3B</v>
      </c>
      <c r="Q2453">
        <f t="shared" si="229"/>
        <v>0.21880198969928707</v>
      </c>
      <c r="R2453" t="str">
        <f t="shared" si="232"/>
        <v>9B_0-B&amp;2.37%2.37@12</v>
      </c>
      <c r="S2453" t="str">
        <f t="shared" si="233"/>
        <v>3B-9B-VCS-Loc-22</v>
      </c>
      <c r="T2453" t="str">
        <f>IFERROR(IF(VLOOKUP(S2453,Bad!$A:$A,1,FALSE)='RAW2'!S2453,"yes","no"),"no")</f>
        <v>no</v>
      </c>
      <c r="U2453" t="str">
        <f>IFERROR(VLOOKUP(F2453,compounds!$A:$B,2,FALSE),"")</f>
        <v/>
      </c>
      <c r="V2453" t="str">
        <f>VLOOKUP(B2453,'volatile collection data'!$O:$P,2,FALSE)</f>
        <v>25 apr.22 9</v>
      </c>
    </row>
    <row r="2454" spans="1:22" x14ac:dyDescent="0.2">
      <c r="A2454" t="s">
        <v>368</v>
      </c>
      <c r="B2454" s="1" t="str">
        <f t="shared" si="230"/>
        <v>3B</v>
      </c>
      <c r="C2454">
        <v>14.711</v>
      </c>
      <c r="D2454">
        <f t="shared" si="228"/>
        <v>14.71</v>
      </c>
      <c r="E2454">
        <f>VLOOKUP(D2454,'Peak Combiner'!$A$5:$D$4980,4,FALSE)</f>
        <v>14.71</v>
      </c>
      <c r="F2454">
        <f>IFERROR(VLOOKUP(D2454,rt_comb!$A:$B,2,FALSE),D2454)</f>
        <v>14.71</v>
      </c>
      <c r="G2454">
        <v>14366530</v>
      </c>
      <c r="H2454">
        <f>SUMIFS($G:$G,$E:$E,18.51,'RAW2'!$A:$A,'RAW2'!A2454)</f>
        <v>35645797</v>
      </c>
      <c r="I2454" s="1" t="str">
        <f>VLOOKUP(A2454,'volatile collection data'!$G$6:$H$69,2,FALSE)</f>
        <v>B</v>
      </c>
      <c r="J2454" s="1">
        <f>VLOOKUP(A2454,'volatile collection data'!$G$6:$I$69,3,FALSE)</f>
        <v>3</v>
      </c>
      <c r="K2454" s="1" t="str">
        <f>VLOOKUP(A2454,'volatile collection data'!$G$6:$N$69,8,FALSE)</f>
        <v>9B</v>
      </c>
      <c r="L2454" s="1">
        <f>VLOOKUP(A2454,'volatile collection data'!$G$6:$J$69,4,FALSE)</f>
        <v>2.37</v>
      </c>
      <c r="M2454" s="1">
        <f>VLOOKUP($A2454,'volatile collection data'!$G$6:$M$69,6,FALSE)</f>
        <v>12</v>
      </c>
      <c r="N2454" s="1">
        <f>VLOOKUP($A2454,'volatile collection data'!$G$6:$M$69,7,FALSE)</f>
        <v>2.37</v>
      </c>
      <c r="O2454" s="1">
        <f>VLOOKUP(A2454,'volatile collection data'!$G$6:$K$69,5,FALSE)</f>
        <v>0</v>
      </c>
      <c r="P2454" s="1" t="str">
        <f t="shared" si="231"/>
        <v>3B</v>
      </c>
      <c r="Q2454">
        <f t="shared" si="229"/>
        <v>0.8502863611408954</v>
      </c>
      <c r="R2454" t="str">
        <f t="shared" si="232"/>
        <v>9B_0-B&amp;2.37%2.37@12</v>
      </c>
      <c r="S2454" t="str">
        <f t="shared" si="233"/>
        <v>3B-9B-VCS-Loc-22</v>
      </c>
      <c r="T2454" t="str">
        <f>IFERROR(IF(VLOOKUP(S2454,Bad!$A:$A,1,FALSE)='RAW2'!S2454,"yes","no"),"no")</f>
        <v>no</v>
      </c>
      <c r="U2454" t="str">
        <f>IFERROR(VLOOKUP(F2454,compounds!$A:$B,2,FALSE),"")</f>
        <v/>
      </c>
      <c r="V2454" t="str">
        <f>VLOOKUP(B2454,'volatile collection data'!$O:$P,2,FALSE)</f>
        <v>25 apr.22 9</v>
      </c>
    </row>
    <row r="2455" spans="1:22" x14ac:dyDescent="0.2">
      <c r="A2455" t="s">
        <v>368</v>
      </c>
      <c r="B2455" s="1" t="str">
        <f t="shared" si="230"/>
        <v>3B</v>
      </c>
      <c r="C2455">
        <v>15.084</v>
      </c>
      <c r="D2455">
        <f t="shared" si="228"/>
        <v>15.08</v>
      </c>
      <c r="E2455">
        <f>VLOOKUP(D2455,'Peak Combiner'!$A$5:$D$4980,4,FALSE)</f>
        <v>15.07</v>
      </c>
      <c r="F2455">
        <f>IFERROR(VLOOKUP(D2455,rt_comb!$A:$B,2,FALSE),D2455)</f>
        <v>15.08</v>
      </c>
      <c r="G2455">
        <v>2774548</v>
      </c>
      <c r="H2455">
        <f>SUMIFS($G:$G,$E:$E,18.51,'RAW2'!$A:$A,'RAW2'!A2455)</f>
        <v>35645797</v>
      </c>
      <c r="I2455" s="1" t="str">
        <f>VLOOKUP(A2455,'volatile collection data'!$G$6:$H$69,2,FALSE)</f>
        <v>B</v>
      </c>
      <c r="J2455" s="1">
        <f>VLOOKUP(A2455,'volatile collection data'!$G$6:$I$69,3,FALSE)</f>
        <v>3</v>
      </c>
      <c r="K2455" s="1" t="str">
        <f>VLOOKUP(A2455,'volatile collection data'!$G$6:$N$69,8,FALSE)</f>
        <v>9B</v>
      </c>
      <c r="L2455" s="1">
        <f>VLOOKUP(A2455,'volatile collection data'!$G$6:$J$69,4,FALSE)</f>
        <v>2.37</v>
      </c>
      <c r="M2455" s="1">
        <f>VLOOKUP($A2455,'volatile collection data'!$G$6:$M$69,6,FALSE)</f>
        <v>12</v>
      </c>
      <c r="N2455" s="1">
        <f>VLOOKUP($A2455,'volatile collection data'!$G$6:$M$69,7,FALSE)</f>
        <v>2.37</v>
      </c>
      <c r="O2455" s="1">
        <f>VLOOKUP(A2455,'volatile collection data'!$G$6:$K$69,5,FALSE)</f>
        <v>0</v>
      </c>
      <c r="P2455" s="1" t="str">
        <f t="shared" si="231"/>
        <v>3B</v>
      </c>
      <c r="Q2455">
        <f t="shared" si="229"/>
        <v>0.16421225742964718</v>
      </c>
      <c r="R2455" t="str">
        <f t="shared" si="232"/>
        <v>9B_0-B&amp;2.37%2.37@12</v>
      </c>
      <c r="S2455" t="str">
        <f t="shared" si="233"/>
        <v>3B-9B-VCS-Loc-22</v>
      </c>
      <c r="T2455" t="str">
        <f>IFERROR(IF(VLOOKUP(S2455,Bad!$A:$A,1,FALSE)='RAW2'!S2455,"yes","no"),"no")</f>
        <v>no</v>
      </c>
      <c r="U2455" t="str">
        <f>IFERROR(VLOOKUP(F2455,compounds!$A:$B,2,FALSE),"")</f>
        <v>a-terpinol</v>
      </c>
      <c r="V2455" t="str">
        <f>VLOOKUP(B2455,'volatile collection data'!$O:$P,2,FALSE)</f>
        <v>25 apr.22 9</v>
      </c>
    </row>
    <row r="2456" spans="1:22" x14ac:dyDescent="0.2">
      <c r="A2456" t="s">
        <v>368</v>
      </c>
      <c r="B2456" s="1" t="str">
        <f t="shared" si="230"/>
        <v>3B</v>
      </c>
      <c r="C2456">
        <v>15.208</v>
      </c>
      <c r="D2456">
        <f t="shared" si="228"/>
        <v>15.21</v>
      </c>
      <c r="E2456">
        <f>VLOOKUP(D2456,'Peak Combiner'!$A$5:$D$4980,4,FALSE)</f>
        <v>15.21</v>
      </c>
      <c r="F2456">
        <f>IFERROR(VLOOKUP(D2456,rt_comb!$A:$B,2,FALSE),D2456)</f>
        <v>15.21</v>
      </c>
      <c r="G2456">
        <v>8826471</v>
      </c>
      <c r="H2456">
        <f>SUMIFS($G:$G,$E:$E,18.51,'RAW2'!$A:$A,'RAW2'!A2456)</f>
        <v>35645797</v>
      </c>
      <c r="I2456" s="1" t="str">
        <f>VLOOKUP(A2456,'volatile collection data'!$G$6:$H$69,2,FALSE)</f>
        <v>B</v>
      </c>
      <c r="J2456" s="1">
        <f>VLOOKUP(A2456,'volatile collection data'!$G$6:$I$69,3,FALSE)</f>
        <v>3</v>
      </c>
      <c r="K2456" s="1" t="str">
        <f>VLOOKUP(A2456,'volatile collection data'!$G$6:$N$69,8,FALSE)</f>
        <v>9B</v>
      </c>
      <c r="L2456" s="1">
        <f>VLOOKUP(A2456,'volatile collection data'!$G$6:$J$69,4,FALSE)</f>
        <v>2.37</v>
      </c>
      <c r="M2456" s="1">
        <f>VLOOKUP($A2456,'volatile collection data'!$G$6:$M$69,6,FALSE)</f>
        <v>12</v>
      </c>
      <c r="N2456" s="1">
        <f>VLOOKUP($A2456,'volatile collection data'!$G$6:$M$69,7,FALSE)</f>
        <v>2.37</v>
      </c>
      <c r="O2456" s="1">
        <f>VLOOKUP(A2456,'volatile collection data'!$G$6:$K$69,5,FALSE)</f>
        <v>0</v>
      </c>
      <c r="P2456" s="1" t="str">
        <f t="shared" si="231"/>
        <v>3B</v>
      </c>
      <c r="Q2456">
        <f t="shared" si="229"/>
        <v>0.52239670319176867</v>
      </c>
      <c r="R2456" t="str">
        <f t="shared" si="232"/>
        <v>9B_0-B&amp;2.37%2.37@12</v>
      </c>
      <c r="S2456" t="str">
        <f t="shared" si="233"/>
        <v>3B-9B-VCS-Loc-22</v>
      </c>
      <c r="T2456" t="str">
        <f>IFERROR(IF(VLOOKUP(S2456,Bad!$A:$A,1,FALSE)='RAW2'!S2456,"yes","no"),"no")</f>
        <v>no</v>
      </c>
      <c r="U2456" t="str">
        <f>IFERROR(VLOOKUP(F2456,compounds!$A:$B,2,FALSE),"")</f>
        <v/>
      </c>
      <c r="V2456" t="str">
        <f>VLOOKUP(B2456,'volatile collection data'!$O:$P,2,FALSE)</f>
        <v>25 apr.22 9</v>
      </c>
    </row>
    <row r="2457" spans="1:22" x14ac:dyDescent="0.2">
      <c r="A2457" t="s">
        <v>368</v>
      </c>
      <c r="B2457" s="1" t="str">
        <f t="shared" si="230"/>
        <v>3B</v>
      </c>
      <c r="C2457">
        <v>15.324999999999999</v>
      </c>
      <c r="D2457">
        <f t="shared" si="228"/>
        <v>15.33</v>
      </c>
      <c r="E2457">
        <f>VLOOKUP(D2457,'Peak Combiner'!$A$5:$D$4980,4,FALSE)</f>
        <v>15.33</v>
      </c>
      <c r="F2457">
        <f>IFERROR(VLOOKUP(D2457,rt_comb!$A:$B,2,FALSE),D2457)</f>
        <v>15.33</v>
      </c>
      <c r="G2457">
        <v>1999664</v>
      </c>
      <c r="H2457">
        <f>SUMIFS($G:$G,$E:$E,18.51,'RAW2'!$A:$A,'RAW2'!A2457)</f>
        <v>35645797</v>
      </c>
      <c r="I2457" s="1" t="str">
        <f>VLOOKUP(A2457,'volatile collection data'!$G$6:$H$69,2,FALSE)</f>
        <v>B</v>
      </c>
      <c r="J2457" s="1">
        <f>VLOOKUP(A2457,'volatile collection data'!$G$6:$I$69,3,FALSE)</f>
        <v>3</v>
      </c>
      <c r="K2457" s="1" t="str">
        <f>VLOOKUP(A2457,'volatile collection data'!$G$6:$N$69,8,FALSE)</f>
        <v>9B</v>
      </c>
      <c r="L2457" s="1">
        <f>VLOOKUP(A2457,'volatile collection data'!$G$6:$J$69,4,FALSE)</f>
        <v>2.37</v>
      </c>
      <c r="M2457" s="1">
        <f>VLOOKUP($A2457,'volatile collection data'!$G$6:$M$69,6,FALSE)</f>
        <v>12</v>
      </c>
      <c r="N2457" s="1">
        <f>VLOOKUP($A2457,'volatile collection data'!$G$6:$M$69,7,FALSE)</f>
        <v>2.37</v>
      </c>
      <c r="O2457" s="1">
        <f>VLOOKUP(A2457,'volatile collection data'!$G$6:$K$69,5,FALSE)</f>
        <v>0</v>
      </c>
      <c r="P2457" s="1" t="str">
        <f t="shared" si="231"/>
        <v>3B</v>
      </c>
      <c r="Q2457">
        <f t="shared" si="229"/>
        <v>0.11835057081037992</v>
      </c>
      <c r="R2457" t="str">
        <f t="shared" si="232"/>
        <v>9B_0-B&amp;2.37%2.37@12</v>
      </c>
      <c r="S2457" t="str">
        <f t="shared" si="233"/>
        <v>3B-9B-VCS-Loc-22</v>
      </c>
      <c r="T2457" t="str">
        <f>IFERROR(IF(VLOOKUP(S2457,Bad!$A:$A,1,FALSE)='RAW2'!S2457,"yes","no"),"no")</f>
        <v>no</v>
      </c>
      <c r="U2457" t="str">
        <f>IFERROR(VLOOKUP(F2457,compounds!$A:$B,2,FALSE),"")</f>
        <v/>
      </c>
      <c r="V2457" t="str">
        <f>VLOOKUP(B2457,'volatile collection data'!$O:$P,2,FALSE)</f>
        <v>25 apr.22 9</v>
      </c>
    </row>
    <row r="2458" spans="1:22" x14ac:dyDescent="0.2">
      <c r="A2458" t="s">
        <v>368</v>
      </c>
      <c r="B2458" s="1" t="str">
        <f t="shared" si="230"/>
        <v>3B</v>
      </c>
      <c r="C2458">
        <v>15.397</v>
      </c>
      <c r="D2458">
        <f t="shared" si="228"/>
        <v>15.4</v>
      </c>
      <c r="E2458">
        <f>VLOOKUP(D2458,'Peak Combiner'!$A$5:$D$4980,4,FALSE)</f>
        <v>15.4</v>
      </c>
      <c r="F2458">
        <f>IFERROR(VLOOKUP(D2458,rt_comb!$A:$B,2,FALSE),D2458)</f>
        <v>15.4</v>
      </c>
      <c r="G2458">
        <v>2962699</v>
      </c>
      <c r="H2458">
        <f>SUMIFS($G:$G,$E:$E,18.51,'RAW2'!$A:$A,'RAW2'!A2458)</f>
        <v>35645797</v>
      </c>
      <c r="I2458" s="1" t="str">
        <f>VLOOKUP(A2458,'volatile collection data'!$G$6:$H$69,2,FALSE)</f>
        <v>B</v>
      </c>
      <c r="J2458" s="1">
        <f>VLOOKUP(A2458,'volatile collection data'!$G$6:$I$69,3,FALSE)</f>
        <v>3</v>
      </c>
      <c r="K2458" s="1" t="str">
        <f>VLOOKUP(A2458,'volatile collection data'!$G$6:$N$69,8,FALSE)</f>
        <v>9B</v>
      </c>
      <c r="L2458" s="1">
        <f>VLOOKUP(A2458,'volatile collection data'!$G$6:$J$69,4,FALSE)</f>
        <v>2.37</v>
      </c>
      <c r="M2458" s="1">
        <f>VLOOKUP($A2458,'volatile collection data'!$G$6:$M$69,6,FALSE)</f>
        <v>12</v>
      </c>
      <c r="N2458" s="1">
        <f>VLOOKUP($A2458,'volatile collection data'!$G$6:$M$69,7,FALSE)</f>
        <v>2.37</v>
      </c>
      <c r="O2458" s="1">
        <f>VLOOKUP(A2458,'volatile collection data'!$G$6:$K$69,5,FALSE)</f>
        <v>0</v>
      </c>
      <c r="P2458" s="1" t="str">
        <f t="shared" si="231"/>
        <v>3B</v>
      </c>
      <c r="Q2458">
        <f t="shared" si="229"/>
        <v>0.17534801736158764</v>
      </c>
      <c r="R2458" t="str">
        <f t="shared" si="232"/>
        <v>9B_0-B&amp;2.37%2.37@12</v>
      </c>
      <c r="S2458" t="str">
        <f t="shared" si="233"/>
        <v>3B-9B-VCS-Loc-22</v>
      </c>
      <c r="T2458" t="str">
        <f>IFERROR(IF(VLOOKUP(S2458,Bad!$A:$A,1,FALSE)='RAW2'!S2458,"yes","no"),"no")</f>
        <v>no</v>
      </c>
      <c r="U2458" t="str">
        <f>IFERROR(VLOOKUP(F2458,compounds!$A:$B,2,FALSE),"")</f>
        <v/>
      </c>
      <c r="V2458" t="str">
        <f>VLOOKUP(B2458,'volatile collection data'!$O:$P,2,FALSE)</f>
        <v>25 apr.22 9</v>
      </c>
    </row>
    <row r="2459" spans="1:22" x14ac:dyDescent="0.2">
      <c r="A2459" t="s">
        <v>368</v>
      </c>
      <c r="B2459" s="1" t="str">
        <f t="shared" si="230"/>
        <v>3B</v>
      </c>
      <c r="C2459">
        <v>15.561999999999999</v>
      </c>
      <c r="D2459">
        <f t="shared" si="228"/>
        <v>15.56</v>
      </c>
      <c r="E2459">
        <f>VLOOKUP(D2459,'Peak Combiner'!$A$5:$D$4980,4,FALSE)</f>
        <v>15.55</v>
      </c>
      <c r="F2459">
        <f>IFERROR(VLOOKUP(D2459,rt_comb!$A:$B,2,FALSE),D2459)</f>
        <v>15.56</v>
      </c>
      <c r="G2459">
        <v>6486109</v>
      </c>
      <c r="H2459">
        <f>SUMIFS($G:$G,$E:$E,18.51,'RAW2'!$A:$A,'RAW2'!A2459)</f>
        <v>35645797</v>
      </c>
      <c r="I2459" s="1" t="str">
        <f>VLOOKUP(A2459,'volatile collection data'!$G$6:$H$69,2,FALSE)</f>
        <v>B</v>
      </c>
      <c r="J2459" s="1">
        <f>VLOOKUP(A2459,'volatile collection data'!$G$6:$I$69,3,FALSE)</f>
        <v>3</v>
      </c>
      <c r="K2459" s="1" t="str">
        <f>VLOOKUP(A2459,'volatile collection data'!$G$6:$N$69,8,FALSE)</f>
        <v>9B</v>
      </c>
      <c r="L2459" s="1">
        <f>VLOOKUP(A2459,'volatile collection data'!$G$6:$J$69,4,FALSE)</f>
        <v>2.37</v>
      </c>
      <c r="M2459" s="1">
        <f>VLOOKUP($A2459,'volatile collection data'!$G$6:$M$69,6,FALSE)</f>
        <v>12</v>
      </c>
      <c r="N2459" s="1">
        <f>VLOOKUP($A2459,'volatile collection data'!$G$6:$M$69,7,FALSE)</f>
        <v>2.37</v>
      </c>
      <c r="O2459" s="1">
        <f>VLOOKUP(A2459,'volatile collection data'!$G$6:$K$69,5,FALSE)</f>
        <v>0</v>
      </c>
      <c r="P2459" s="1" t="str">
        <f t="shared" si="231"/>
        <v>3B</v>
      </c>
      <c r="Q2459">
        <f t="shared" si="229"/>
        <v>0.38388184339386139</v>
      </c>
      <c r="R2459" t="str">
        <f t="shared" si="232"/>
        <v>9B_0-B&amp;2.37%2.37@12</v>
      </c>
      <c r="S2459" t="str">
        <f t="shared" si="233"/>
        <v>3B-9B-VCS-Loc-22</v>
      </c>
      <c r="T2459" t="str">
        <f>IFERROR(IF(VLOOKUP(S2459,Bad!$A:$A,1,FALSE)='RAW2'!S2459,"yes","no"),"no")</f>
        <v>no</v>
      </c>
      <c r="U2459" t="str">
        <f>IFERROR(VLOOKUP(F2459,compounds!$A:$B,2,FALSE),"")</f>
        <v>decanal</v>
      </c>
      <c r="V2459" t="str">
        <f>VLOOKUP(B2459,'volatile collection data'!$O:$P,2,FALSE)</f>
        <v>25 apr.22 9</v>
      </c>
    </row>
    <row r="2460" spans="1:22" x14ac:dyDescent="0.2">
      <c r="A2460" t="s">
        <v>368</v>
      </c>
      <c r="B2460" s="1" t="str">
        <f t="shared" si="230"/>
        <v>3B</v>
      </c>
      <c r="C2460">
        <v>15.651999999999999</v>
      </c>
      <c r="D2460">
        <f t="shared" si="228"/>
        <v>15.65</v>
      </c>
      <c r="E2460">
        <f>VLOOKUP(D2460,'Peak Combiner'!$A$5:$D$4980,4,FALSE)</f>
        <v>15.65</v>
      </c>
      <c r="F2460">
        <f>IFERROR(VLOOKUP(D2460,rt_comb!$A:$B,2,FALSE),D2460)</f>
        <v>15.65</v>
      </c>
      <c r="G2460">
        <v>2361247</v>
      </c>
      <c r="H2460">
        <f>SUMIFS($G:$G,$E:$E,18.51,'RAW2'!$A:$A,'RAW2'!A2460)</f>
        <v>35645797</v>
      </c>
      <c r="I2460" s="1" t="str">
        <f>VLOOKUP(A2460,'volatile collection data'!$G$6:$H$69,2,FALSE)</f>
        <v>B</v>
      </c>
      <c r="J2460" s="1">
        <f>VLOOKUP(A2460,'volatile collection data'!$G$6:$I$69,3,FALSE)</f>
        <v>3</v>
      </c>
      <c r="K2460" s="1" t="str">
        <f>VLOOKUP(A2460,'volatile collection data'!$G$6:$N$69,8,FALSE)</f>
        <v>9B</v>
      </c>
      <c r="L2460" s="1">
        <f>VLOOKUP(A2460,'volatile collection data'!$G$6:$J$69,4,FALSE)</f>
        <v>2.37</v>
      </c>
      <c r="M2460" s="1">
        <f>VLOOKUP($A2460,'volatile collection data'!$G$6:$M$69,6,FALSE)</f>
        <v>12</v>
      </c>
      <c r="N2460" s="1">
        <f>VLOOKUP($A2460,'volatile collection data'!$G$6:$M$69,7,FALSE)</f>
        <v>2.37</v>
      </c>
      <c r="O2460" s="1">
        <f>VLOOKUP(A2460,'volatile collection data'!$G$6:$K$69,5,FALSE)</f>
        <v>0</v>
      </c>
      <c r="P2460" s="1" t="str">
        <f t="shared" si="231"/>
        <v>3B</v>
      </c>
      <c r="Q2460">
        <f t="shared" si="229"/>
        <v>0.13975094329562224</v>
      </c>
      <c r="R2460" t="str">
        <f t="shared" si="232"/>
        <v>9B_0-B&amp;2.37%2.37@12</v>
      </c>
      <c r="S2460" t="str">
        <f t="shared" si="233"/>
        <v>3B-9B-VCS-Loc-22</v>
      </c>
      <c r="T2460" t="str">
        <f>IFERROR(IF(VLOOKUP(S2460,Bad!$A:$A,1,FALSE)='RAW2'!S2460,"yes","no"),"no")</f>
        <v>no</v>
      </c>
      <c r="U2460" t="str">
        <f>IFERROR(VLOOKUP(F2460,compounds!$A:$B,2,FALSE),"")</f>
        <v/>
      </c>
      <c r="V2460" t="str">
        <f>VLOOKUP(B2460,'volatile collection data'!$O:$P,2,FALSE)</f>
        <v>25 apr.22 9</v>
      </c>
    </row>
    <row r="2461" spans="1:22" x14ac:dyDescent="0.2">
      <c r="A2461" t="s">
        <v>368</v>
      </c>
      <c r="B2461" s="1" t="str">
        <f t="shared" si="230"/>
        <v>3B</v>
      </c>
      <c r="C2461">
        <v>15.772</v>
      </c>
      <c r="D2461">
        <f t="shared" si="228"/>
        <v>15.77</v>
      </c>
      <c r="E2461">
        <f>VLOOKUP(D2461,'Peak Combiner'!$A$5:$D$4980,4,FALSE)</f>
        <v>15.77</v>
      </c>
      <c r="F2461">
        <f>IFERROR(VLOOKUP(D2461,rt_comb!$A:$B,2,FALSE),D2461)</f>
        <v>15.77</v>
      </c>
      <c r="G2461">
        <v>6134359</v>
      </c>
      <c r="H2461">
        <f>SUMIFS($G:$G,$E:$E,18.51,'RAW2'!$A:$A,'RAW2'!A2461)</f>
        <v>35645797</v>
      </c>
      <c r="I2461" s="1" t="str">
        <f>VLOOKUP(A2461,'volatile collection data'!$G$6:$H$69,2,FALSE)</f>
        <v>B</v>
      </c>
      <c r="J2461" s="1">
        <f>VLOOKUP(A2461,'volatile collection data'!$G$6:$I$69,3,FALSE)</f>
        <v>3</v>
      </c>
      <c r="K2461" s="1" t="str">
        <f>VLOOKUP(A2461,'volatile collection data'!$G$6:$N$69,8,FALSE)</f>
        <v>9B</v>
      </c>
      <c r="L2461" s="1">
        <f>VLOOKUP(A2461,'volatile collection data'!$G$6:$J$69,4,FALSE)</f>
        <v>2.37</v>
      </c>
      <c r="M2461" s="1">
        <f>VLOOKUP($A2461,'volatile collection data'!$G$6:$M$69,6,FALSE)</f>
        <v>12</v>
      </c>
      <c r="N2461" s="1">
        <f>VLOOKUP($A2461,'volatile collection data'!$G$6:$M$69,7,FALSE)</f>
        <v>2.37</v>
      </c>
      <c r="O2461" s="1">
        <f>VLOOKUP(A2461,'volatile collection data'!$G$6:$K$69,5,FALSE)</f>
        <v>0</v>
      </c>
      <c r="P2461" s="1" t="str">
        <f t="shared" si="231"/>
        <v>3B</v>
      </c>
      <c r="Q2461">
        <f t="shared" si="229"/>
        <v>0.36306343926069151</v>
      </c>
      <c r="R2461" t="str">
        <f t="shared" si="232"/>
        <v>9B_0-B&amp;2.37%2.37@12</v>
      </c>
      <c r="S2461" t="str">
        <f t="shared" si="233"/>
        <v>3B-9B-VCS-Loc-22</v>
      </c>
      <c r="T2461" t="str">
        <f>IFERROR(IF(VLOOKUP(S2461,Bad!$A:$A,1,FALSE)='RAW2'!S2461,"yes","no"),"no")</f>
        <v>no</v>
      </c>
      <c r="U2461" t="str">
        <f>IFERROR(VLOOKUP(F2461,compounds!$A:$B,2,FALSE),"")</f>
        <v>caprylyl acetate</v>
      </c>
      <c r="V2461" t="str">
        <f>VLOOKUP(B2461,'volatile collection data'!$O:$P,2,FALSE)</f>
        <v>25 apr.22 9</v>
      </c>
    </row>
    <row r="2462" spans="1:22" x14ac:dyDescent="0.2">
      <c r="A2462" t="s">
        <v>368</v>
      </c>
      <c r="B2462" s="1" t="str">
        <f t="shared" si="230"/>
        <v>3B</v>
      </c>
      <c r="C2462">
        <v>15.881</v>
      </c>
      <c r="D2462">
        <f t="shared" si="228"/>
        <v>15.88</v>
      </c>
      <c r="E2462">
        <f>VLOOKUP(D2462,'Peak Combiner'!$A$5:$D$4980,4,FALSE)</f>
        <v>15.88</v>
      </c>
      <c r="F2462">
        <f>IFERROR(VLOOKUP(D2462,rt_comb!$A:$B,2,FALSE),D2462)</f>
        <v>15.88</v>
      </c>
      <c r="G2462">
        <v>4143052</v>
      </c>
      <c r="H2462">
        <f>SUMIFS($G:$G,$E:$E,18.51,'RAW2'!$A:$A,'RAW2'!A2462)</f>
        <v>35645797</v>
      </c>
      <c r="I2462" s="1" t="str">
        <f>VLOOKUP(A2462,'volatile collection data'!$G$6:$H$69,2,FALSE)</f>
        <v>B</v>
      </c>
      <c r="J2462" s="1">
        <f>VLOOKUP(A2462,'volatile collection data'!$G$6:$I$69,3,FALSE)</f>
        <v>3</v>
      </c>
      <c r="K2462" s="1" t="str">
        <f>VLOOKUP(A2462,'volatile collection data'!$G$6:$N$69,8,FALSE)</f>
        <v>9B</v>
      </c>
      <c r="L2462" s="1">
        <f>VLOOKUP(A2462,'volatile collection data'!$G$6:$J$69,4,FALSE)</f>
        <v>2.37</v>
      </c>
      <c r="M2462" s="1">
        <f>VLOOKUP($A2462,'volatile collection data'!$G$6:$M$69,6,FALSE)</f>
        <v>12</v>
      </c>
      <c r="N2462" s="1">
        <f>VLOOKUP($A2462,'volatile collection data'!$G$6:$M$69,7,FALSE)</f>
        <v>2.37</v>
      </c>
      <c r="O2462" s="1">
        <f>VLOOKUP(A2462,'volatile collection data'!$G$6:$K$69,5,FALSE)</f>
        <v>0</v>
      </c>
      <c r="P2462" s="1" t="str">
        <f t="shared" si="231"/>
        <v>3B</v>
      </c>
      <c r="Q2462">
        <f t="shared" si="229"/>
        <v>0.24520747940508314</v>
      </c>
      <c r="R2462" t="str">
        <f t="shared" si="232"/>
        <v>9B_0-B&amp;2.37%2.37@12</v>
      </c>
      <c r="S2462" t="str">
        <f t="shared" si="233"/>
        <v>3B-9B-VCS-Loc-22</v>
      </c>
      <c r="T2462" t="str">
        <f>IFERROR(IF(VLOOKUP(S2462,Bad!$A:$A,1,FALSE)='RAW2'!S2462,"yes","no"),"no")</f>
        <v>no</v>
      </c>
      <c r="U2462" t="str">
        <f>IFERROR(VLOOKUP(F2462,compounds!$A:$B,2,FALSE),"")</f>
        <v/>
      </c>
      <c r="V2462" t="str">
        <f>VLOOKUP(B2462,'volatile collection data'!$O:$P,2,FALSE)</f>
        <v>25 apr.22 9</v>
      </c>
    </row>
    <row r="2463" spans="1:22" x14ac:dyDescent="0.2">
      <c r="A2463" t="s">
        <v>368</v>
      </c>
      <c r="B2463" s="1" t="str">
        <f t="shared" si="230"/>
        <v>3B</v>
      </c>
      <c r="C2463">
        <v>16.728000000000002</v>
      </c>
      <c r="D2463">
        <f t="shared" si="228"/>
        <v>16.73</v>
      </c>
      <c r="E2463">
        <f>VLOOKUP(D2463,'Peak Combiner'!$A$5:$D$4980,4,FALSE)</f>
        <v>16.73</v>
      </c>
      <c r="F2463">
        <f>IFERROR(VLOOKUP(D2463,rt_comb!$A:$B,2,FALSE),D2463)</f>
        <v>16.73</v>
      </c>
      <c r="G2463">
        <v>1139885</v>
      </c>
      <c r="H2463">
        <f>SUMIFS($G:$G,$E:$E,18.51,'RAW2'!$A:$A,'RAW2'!A2463)</f>
        <v>35645797</v>
      </c>
      <c r="I2463" s="1" t="str">
        <f>VLOOKUP(A2463,'volatile collection data'!$G$6:$H$69,2,FALSE)</f>
        <v>B</v>
      </c>
      <c r="J2463" s="1">
        <f>VLOOKUP(A2463,'volatile collection data'!$G$6:$I$69,3,FALSE)</f>
        <v>3</v>
      </c>
      <c r="K2463" s="1" t="str">
        <f>VLOOKUP(A2463,'volatile collection data'!$G$6:$N$69,8,FALSE)</f>
        <v>9B</v>
      </c>
      <c r="L2463" s="1">
        <f>VLOOKUP(A2463,'volatile collection data'!$G$6:$J$69,4,FALSE)</f>
        <v>2.37</v>
      </c>
      <c r="M2463" s="1">
        <f>VLOOKUP($A2463,'volatile collection data'!$G$6:$M$69,6,FALSE)</f>
        <v>12</v>
      </c>
      <c r="N2463" s="1">
        <f>VLOOKUP($A2463,'volatile collection data'!$G$6:$M$69,7,FALSE)</f>
        <v>2.37</v>
      </c>
      <c r="O2463" s="1">
        <f>VLOOKUP(A2463,'volatile collection data'!$G$6:$K$69,5,FALSE)</f>
        <v>0</v>
      </c>
      <c r="P2463" s="1" t="str">
        <f t="shared" si="231"/>
        <v>3B</v>
      </c>
      <c r="Q2463">
        <f t="shared" si="229"/>
        <v>6.7464354215603178E-2</v>
      </c>
      <c r="R2463" t="str">
        <f t="shared" si="232"/>
        <v>9B_0-B&amp;2.37%2.37@12</v>
      </c>
      <c r="S2463" t="str">
        <f t="shared" si="233"/>
        <v>3B-9B-VCS-Loc-22</v>
      </c>
      <c r="T2463" t="str">
        <f>IFERROR(IF(VLOOKUP(S2463,Bad!$A:$A,1,FALSE)='RAW2'!S2463,"yes","no"),"no")</f>
        <v>no</v>
      </c>
      <c r="U2463" t="str">
        <f>IFERROR(VLOOKUP(F2463,compounds!$A:$B,2,FALSE),"")</f>
        <v/>
      </c>
      <c r="V2463" t="str">
        <f>VLOOKUP(B2463,'volatile collection data'!$O:$P,2,FALSE)</f>
        <v>25 apr.22 9</v>
      </c>
    </row>
    <row r="2464" spans="1:22" x14ac:dyDescent="0.2">
      <c r="A2464" t="s">
        <v>368</v>
      </c>
      <c r="B2464" s="1" t="str">
        <f t="shared" si="230"/>
        <v>3B</v>
      </c>
      <c r="C2464">
        <v>17.292000000000002</v>
      </c>
      <c r="D2464">
        <f t="shared" si="228"/>
        <v>17.29</v>
      </c>
      <c r="E2464">
        <f>VLOOKUP(D2464,'Peak Combiner'!$A$5:$D$4980,4,FALSE)</f>
        <v>17.29</v>
      </c>
      <c r="F2464">
        <f>IFERROR(VLOOKUP(D2464,rt_comb!$A:$B,2,FALSE),D2464)</f>
        <v>17.29</v>
      </c>
      <c r="G2464">
        <v>2595284</v>
      </c>
      <c r="H2464">
        <f>SUMIFS($G:$G,$E:$E,18.51,'RAW2'!$A:$A,'RAW2'!A2464)</f>
        <v>35645797</v>
      </c>
      <c r="I2464" s="1" t="str">
        <f>VLOOKUP(A2464,'volatile collection data'!$G$6:$H$69,2,FALSE)</f>
        <v>B</v>
      </c>
      <c r="J2464" s="1">
        <f>VLOOKUP(A2464,'volatile collection data'!$G$6:$I$69,3,FALSE)</f>
        <v>3</v>
      </c>
      <c r="K2464" s="1" t="str">
        <f>VLOOKUP(A2464,'volatile collection data'!$G$6:$N$69,8,FALSE)</f>
        <v>9B</v>
      </c>
      <c r="L2464" s="1">
        <f>VLOOKUP(A2464,'volatile collection data'!$G$6:$J$69,4,FALSE)</f>
        <v>2.37</v>
      </c>
      <c r="M2464" s="1">
        <f>VLOOKUP($A2464,'volatile collection data'!$G$6:$M$69,6,FALSE)</f>
        <v>12</v>
      </c>
      <c r="N2464" s="1">
        <f>VLOOKUP($A2464,'volatile collection data'!$G$6:$M$69,7,FALSE)</f>
        <v>2.37</v>
      </c>
      <c r="O2464" s="1">
        <f>VLOOKUP(A2464,'volatile collection data'!$G$6:$K$69,5,FALSE)</f>
        <v>0</v>
      </c>
      <c r="P2464" s="1" t="str">
        <f t="shared" si="231"/>
        <v>3B</v>
      </c>
      <c r="Q2464">
        <f t="shared" si="229"/>
        <v>0.1536024766235958</v>
      </c>
      <c r="R2464" t="str">
        <f t="shared" si="232"/>
        <v>9B_0-B&amp;2.37%2.37@12</v>
      </c>
      <c r="S2464" t="str">
        <f t="shared" si="233"/>
        <v>3B-9B-VCS-Loc-22</v>
      </c>
      <c r="T2464" t="str">
        <f>IFERROR(IF(VLOOKUP(S2464,Bad!$A:$A,1,FALSE)='RAW2'!S2464,"yes","no"),"no")</f>
        <v>no</v>
      </c>
      <c r="U2464" t="str">
        <f>IFERROR(VLOOKUP(F2464,compounds!$A:$B,2,FALSE),"")</f>
        <v/>
      </c>
      <c r="V2464" t="str">
        <f>VLOOKUP(B2464,'volatile collection data'!$O:$P,2,FALSE)</f>
        <v>25 apr.22 9</v>
      </c>
    </row>
    <row r="2465" spans="1:22" x14ac:dyDescent="0.2">
      <c r="A2465" t="s">
        <v>368</v>
      </c>
      <c r="B2465" s="1" t="str">
        <f t="shared" si="230"/>
        <v>3B</v>
      </c>
      <c r="C2465">
        <v>17.454000000000001</v>
      </c>
      <c r="D2465">
        <f t="shared" si="228"/>
        <v>17.45</v>
      </c>
      <c r="E2465">
        <f>VLOOKUP(D2465,'Peak Combiner'!$A$5:$D$4980,4,FALSE)</f>
        <v>17.45</v>
      </c>
      <c r="F2465">
        <f>IFERROR(VLOOKUP(D2465,rt_comb!$A:$B,2,FALSE),D2465)</f>
        <v>17.45</v>
      </c>
      <c r="G2465">
        <v>12077823</v>
      </c>
      <c r="H2465">
        <f>SUMIFS($G:$G,$E:$E,18.51,'RAW2'!$A:$A,'RAW2'!A2465)</f>
        <v>35645797</v>
      </c>
      <c r="I2465" s="1" t="str">
        <f>VLOOKUP(A2465,'volatile collection data'!$G$6:$H$69,2,FALSE)</f>
        <v>B</v>
      </c>
      <c r="J2465" s="1">
        <f>VLOOKUP(A2465,'volatile collection data'!$G$6:$I$69,3,FALSE)</f>
        <v>3</v>
      </c>
      <c r="K2465" s="1" t="str">
        <f>VLOOKUP(A2465,'volatile collection data'!$G$6:$N$69,8,FALSE)</f>
        <v>9B</v>
      </c>
      <c r="L2465" s="1">
        <f>VLOOKUP(A2465,'volatile collection data'!$G$6:$J$69,4,FALSE)</f>
        <v>2.37</v>
      </c>
      <c r="M2465" s="1">
        <f>VLOOKUP($A2465,'volatile collection data'!$G$6:$M$69,6,FALSE)</f>
        <v>12</v>
      </c>
      <c r="N2465" s="1">
        <f>VLOOKUP($A2465,'volatile collection data'!$G$6:$M$69,7,FALSE)</f>
        <v>2.37</v>
      </c>
      <c r="O2465" s="1">
        <f>VLOOKUP(A2465,'volatile collection data'!$G$6:$K$69,5,FALSE)</f>
        <v>0</v>
      </c>
      <c r="P2465" s="1" t="str">
        <f t="shared" si="231"/>
        <v>3B</v>
      </c>
      <c r="Q2465">
        <f t="shared" si="229"/>
        <v>0.71482871432237383</v>
      </c>
      <c r="R2465" t="str">
        <f t="shared" si="232"/>
        <v>9B_0-B&amp;2.37%2.37@12</v>
      </c>
      <c r="S2465" t="str">
        <f t="shared" si="233"/>
        <v>3B-9B-VCS-Loc-22</v>
      </c>
      <c r="T2465" t="str">
        <f>IFERROR(IF(VLOOKUP(S2465,Bad!$A:$A,1,FALSE)='RAW2'!S2465,"yes","no"),"no")</f>
        <v>no</v>
      </c>
      <c r="U2465" t="str">
        <f>IFERROR(VLOOKUP(F2465,compounds!$A:$B,2,FALSE),"")</f>
        <v/>
      </c>
      <c r="V2465" t="str">
        <f>VLOOKUP(B2465,'volatile collection data'!$O:$P,2,FALSE)</f>
        <v>25 apr.22 9</v>
      </c>
    </row>
    <row r="2466" spans="1:22" x14ac:dyDescent="0.2">
      <c r="A2466" t="s">
        <v>368</v>
      </c>
      <c r="B2466" s="1" t="str">
        <f t="shared" si="230"/>
        <v>3B</v>
      </c>
      <c r="C2466">
        <v>17.739000000000001</v>
      </c>
      <c r="D2466">
        <f t="shared" si="228"/>
        <v>17.739999999999998</v>
      </c>
      <c r="E2466">
        <f>VLOOKUP(D2466,'Peak Combiner'!$A$5:$D$4980,4,FALSE)</f>
        <v>17.739999999999998</v>
      </c>
      <c r="F2466">
        <f>IFERROR(VLOOKUP(D2466,rt_comb!$A:$B,2,FALSE),D2466)</f>
        <v>17.739999999999998</v>
      </c>
      <c r="G2466">
        <v>4268893</v>
      </c>
      <c r="H2466">
        <f>SUMIFS($G:$G,$E:$E,18.51,'RAW2'!$A:$A,'RAW2'!A2466)</f>
        <v>35645797</v>
      </c>
      <c r="I2466" s="1" t="str">
        <f>VLOOKUP(A2466,'volatile collection data'!$G$6:$H$69,2,FALSE)</f>
        <v>B</v>
      </c>
      <c r="J2466" s="1">
        <f>VLOOKUP(A2466,'volatile collection data'!$G$6:$I$69,3,FALSE)</f>
        <v>3</v>
      </c>
      <c r="K2466" s="1" t="str">
        <f>VLOOKUP(A2466,'volatile collection data'!$G$6:$N$69,8,FALSE)</f>
        <v>9B</v>
      </c>
      <c r="L2466" s="1">
        <f>VLOOKUP(A2466,'volatile collection data'!$G$6:$J$69,4,FALSE)</f>
        <v>2.37</v>
      </c>
      <c r="M2466" s="1">
        <f>VLOOKUP($A2466,'volatile collection data'!$G$6:$M$69,6,FALSE)</f>
        <v>12</v>
      </c>
      <c r="N2466" s="1">
        <f>VLOOKUP($A2466,'volatile collection data'!$G$6:$M$69,7,FALSE)</f>
        <v>2.37</v>
      </c>
      <c r="O2466" s="1">
        <f>VLOOKUP(A2466,'volatile collection data'!$G$6:$K$69,5,FALSE)</f>
        <v>0</v>
      </c>
      <c r="P2466" s="1" t="str">
        <f t="shared" si="231"/>
        <v>3B</v>
      </c>
      <c r="Q2466">
        <f t="shared" si="229"/>
        <v>0.25265540774771916</v>
      </c>
      <c r="R2466" t="str">
        <f t="shared" si="232"/>
        <v>9B_0-B&amp;2.37%2.37@12</v>
      </c>
      <c r="S2466" t="str">
        <f t="shared" si="233"/>
        <v>3B-9B-VCS-Loc-22</v>
      </c>
      <c r="T2466" t="str">
        <f>IFERROR(IF(VLOOKUP(S2466,Bad!$A:$A,1,FALSE)='RAW2'!S2466,"yes","no"),"no")</f>
        <v>no</v>
      </c>
      <c r="U2466" t="str">
        <f>IFERROR(VLOOKUP(F2466,compounds!$A:$B,2,FALSE),"")</f>
        <v/>
      </c>
      <c r="V2466" t="str">
        <f>VLOOKUP(B2466,'volatile collection data'!$O:$P,2,FALSE)</f>
        <v>25 apr.22 9</v>
      </c>
    </row>
    <row r="2467" spans="1:22" x14ac:dyDescent="0.2">
      <c r="A2467" t="s">
        <v>368</v>
      </c>
      <c r="B2467" s="1" t="str">
        <f t="shared" si="230"/>
        <v>3B</v>
      </c>
      <c r="C2467">
        <v>17.899000000000001</v>
      </c>
      <c r="D2467">
        <f t="shared" si="228"/>
        <v>17.899999999999999</v>
      </c>
      <c r="E2467">
        <f>VLOOKUP(D2467,'Peak Combiner'!$A$5:$D$4980,4,FALSE)</f>
        <v>17.899999999999999</v>
      </c>
      <c r="F2467">
        <f>IFERROR(VLOOKUP(D2467,rt_comb!$A:$B,2,FALSE),D2467)</f>
        <v>17.899999999999999</v>
      </c>
      <c r="G2467">
        <v>1726649</v>
      </c>
      <c r="H2467">
        <f>SUMIFS($G:$G,$E:$E,18.51,'RAW2'!$A:$A,'RAW2'!A2467)</f>
        <v>35645797</v>
      </c>
      <c r="I2467" s="1" t="str">
        <f>VLOOKUP(A2467,'volatile collection data'!$G$6:$H$69,2,FALSE)</f>
        <v>B</v>
      </c>
      <c r="J2467" s="1">
        <f>VLOOKUP(A2467,'volatile collection data'!$G$6:$I$69,3,FALSE)</f>
        <v>3</v>
      </c>
      <c r="K2467" s="1" t="str">
        <f>VLOOKUP(A2467,'volatile collection data'!$G$6:$N$69,8,FALSE)</f>
        <v>9B</v>
      </c>
      <c r="L2467" s="1">
        <f>VLOOKUP(A2467,'volatile collection data'!$G$6:$J$69,4,FALSE)</f>
        <v>2.37</v>
      </c>
      <c r="M2467" s="1">
        <f>VLOOKUP($A2467,'volatile collection data'!$G$6:$M$69,6,FALSE)</f>
        <v>12</v>
      </c>
      <c r="N2467" s="1">
        <f>VLOOKUP($A2467,'volatile collection data'!$G$6:$M$69,7,FALSE)</f>
        <v>2.37</v>
      </c>
      <c r="O2467" s="1">
        <f>VLOOKUP(A2467,'volatile collection data'!$G$6:$K$69,5,FALSE)</f>
        <v>0</v>
      </c>
      <c r="P2467" s="1" t="str">
        <f t="shared" si="231"/>
        <v>3B</v>
      </c>
      <c r="Q2467">
        <f t="shared" si="229"/>
        <v>0.10219211564501419</v>
      </c>
      <c r="R2467" t="str">
        <f t="shared" si="232"/>
        <v>9B_0-B&amp;2.37%2.37@12</v>
      </c>
      <c r="S2467" t="str">
        <f t="shared" si="233"/>
        <v>3B-9B-VCS-Loc-22</v>
      </c>
      <c r="T2467" t="str">
        <f>IFERROR(IF(VLOOKUP(S2467,Bad!$A:$A,1,FALSE)='RAW2'!S2467,"yes","no"),"no")</f>
        <v>no</v>
      </c>
      <c r="U2467" t="str">
        <f>IFERROR(VLOOKUP(F2467,compounds!$A:$B,2,FALSE),"")</f>
        <v/>
      </c>
      <c r="V2467" t="str">
        <f>VLOOKUP(B2467,'volatile collection data'!$O:$P,2,FALSE)</f>
        <v>25 apr.22 9</v>
      </c>
    </row>
    <row r="2468" spans="1:22" x14ac:dyDescent="0.2">
      <c r="A2468" t="s">
        <v>368</v>
      </c>
      <c r="B2468" s="1" t="str">
        <f t="shared" si="230"/>
        <v>3B</v>
      </c>
      <c r="C2468">
        <v>18.074000000000002</v>
      </c>
      <c r="D2468">
        <f t="shared" si="228"/>
        <v>18.07</v>
      </c>
      <c r="E2468">
        <f>VLOOKUP(D2468,'Peak Combiner'!$A$5:$D$4980,4,FALSE)</f>
        <v>18.07</v>
      </c>
      <c r="F2468">
        <f>IFERROR(VLOOKUP(D2468,rt_comb!$A:$B,2,FALSE),D2468)</f>
        <v>18.07</v>
      </c>
      <c r="G2468">
        <v>4121851</v>
      </c>
      <c r="H2468">
        <f>SUMIFS($G:$G,$E:$E,18.51,'RAW2'!$A:$A,'RAW2'!A2468)</f>
        <v>35645797</v>
      </c>
      <c r="I2468" s="1" t="str">
        <f>VLOOKUP(A2468,'volatile collection data'!$G$6:$H$69,2,FALSE)</f>
        <v>B</v>
      </c>
      <c r="J2468" s="1">
        <f>VLOOKUP(A2468,'volatile collection data'!$G$6:$I$69,3,FALSE)</f>
        <v>3</v>
      </c>
      <c r="K2468" s="1" t="str">
        <f>VLOOKUP(A2468,'volatile collection data'!$G$6:$N$69,8,FALSE)</f>
        <v>9B</v>
      </c>
      <c r="L2468" s="1">
        <f>VLOOKUP(A2468,'volatile collection data'!$G$6:$J$69,4,FALSE)</f>
        <v>2.37</v>
      </c>
      <c r="M2468" s="1">
        <f>VLOOKUP($A2468,'volatile collection data'!$G$6:$M$69,6,FALSE)</f>
        <v>12</v>
      </c>
      <c r="N2468" s="1">
        <f>VLOOKUP($A2468,'volatile collection data'!$G$6:$M$69,7,FALSE)</f>
        <v>2.37</v>
      </c>
      <c r="O2468" s="1">
        <f>VLOOKUP(A2468,'volatile collection data'!$G$6:$K$69,5,FALSE)</f>
        <v>0</v>
      </c>
      <c r="P2468" s="1" t="str">
        <f t="shared" si="231"/>
        <v>3B</v>
      </c>
      <c r="Q2468">
        <f t="shared" si="229"/>
        <v>0.24395269337515468</v>
      </c>
      <c r="R2468" t="str">
        <f t="shared" si="232"/>
        <v>9B_0-B&amp;2.37%2.37@12</v>
      </c>
      <c r="S2468" t="str">
        <f t="shared" si="233"/>
        <v>3B-9B-VCS-Loc-22</v>
      </c>
      <c r="T2468" t="str">
        <f>IFERROR(IF(VLOOKUP(S2468,Bad!$A:$A,1,FALSE)='RAW2'!S2468,"yes","no"),"no")</f>
        <v>no</v>
      </c>
      <c r="U2468" t="str">
        <f>IFERROR(VLOOKUP(F2468,compounds!$A:$B,2,FALSE),"")</f>
        <v/>
      </c>
      <c r="V2468" t="str">
        <f>VLOOKUP(B2468,'volatile collection data'!$O:$P,2,FALSE)</f>
        <v>25 apr.22 9</v>
      </c>
    </row>
    <row r="2469" spans="1:22" x14ac:dyDescent="0.2">
      <c r="A2469" t="s">
        <v>368</v>
      </c>
      <c r="B2469" s="1" t="str">
        <f t="shared" si="230"/>
        <v>3B</v>
      </c>
      <c r="C2469">
        <v>18.210999999999999</v>
      </c>
      <c r="D2469">
        <f t="shared" si="228"/>
        <v>18.21</v>
      </c>
      <c r="E2469">
        <f>VLOOKUP(D2469,'Peak Combiner'!$A$5:$D$4980,4,FALSE)</f>
        <v>18.21</v>
      </c>
      <c r="F2469">
        <f>IFERROR(VLOOKUP(D2469,rt_comb!$A:$B,2,FALSE),D2469)</f>
        <v>18.21</v>
      </c>
      <c r="G2469">
        <v>3067474</v>
      </c>
      <c r="H2469">
        <f>SUMIFS($G:$G,$E:$E,18.51,'RAW2'!$A:$A,'RAW2'!A2469)</f>
        <v>35645797</v>
      </c>
      <c r="I2469" s="1" t="str">
        <f>VLOOKUP(A2469,'volatile collection data'!$G$6:$H$69,2,FALSE)</f>
        <v>B</v>
      </c>
      <c r="J2469" s="1">
        <f>VLOOKUP(A2469,'volatile collection data'!$G$6:$I$69,3,FALSE)</f>
        <v>3</v>
      </c>
      <c r="K2469" s="1" t="str">
        <f>VLOOKUP(A2469,'volatile collection data'!$G$6:$N$69,8,FALSE)</f>
        <v>9B</v>
      </c>
      <c r="L2469" s="1">
        <f>VLOOKUP(A2469,'volatile collection data'!$G$6:$J$69,4,FALSE)</f>
        <v>2.37</v>
      </c>
      <c r="M2469" s="1">
        <f>VLOOKUP($A2469,'volatile collection data'!$G$6:$M$69,6,FALSE)</f>
        <v>12</v>
      </c>
      <c r="N2469" s="1">
        <f>VLOOKUP($A2469,'volatile collection data'!$G$6:$M$69,7,FALSE)</f>
        <v>2.37</v>
      </c>
      <c r="O2469" s="1">
        <f>VLOOKUP(A2469,'volatile collection data'!$G$6:$K$69,5,FALSE)</f>
        <v>0</v>
      </c>
      <c r="P2469" s="1" t="str">
        <f t="shared" si="231"/>
        <v>3B</v>
      </c>
      <c r="Q2469">
        <f t="shared" si="229"/>
        <v>0.18154914968014593</v>
      </c>
      <c r="R2469" t="str">
        <f t="shared" si="232"/>
        <v>9B_0-B&amp;2.37%2.37@12</v>
      </c>
      <c r="S2469" t="str">
        <f t="shared" si="233"/>
        <v>3B-9B-VCS-Loc-22</v>
      </c>
      <c r="T2469" t="str">
        <f>IFERROR(IF(VLOOKUP(S2469,Bad!$A:$A,1,FALSE)='RAW2'!S2469,"yes","no"),"no")</f>
        <v>no</v>
      </c>
      <c r="U2469" t="str">
        <f>IFERROR(VLOOKUP(F2469,compounds!$A:$B,2,FALSE),"")</f>
        <v/>
      </c>
      <c r="V2469" t="str">
        <f>VLOOKUP(B2469,'volatile collection data'!$O:$P,2,FALSE)</f>
        <v>25 apr.22 9</v>
      </c>
    </row>
    <row r="2470" spans="1:22" x14ac:dyDescent="0.2">
      <c r="A2470" t="s">
        <v>368</v>
      </c>
      <c r="B2470" s="1" t="str">
        <f t="shared" si="230"/>
        <v>3B</v>
      </c>
      <c r="C2470">
        <v>18.431000000000001</v>
      </c>
      <c r="D2470">
        <f t="shared" si="228"/>
        <v>18.43</v>
      </c>
      <c r="E2470">
        <f>VLOOKUP(D2470,'Peak Combiner'!$A$5:$D$4980,4,FALSE)</f>
        <v>18.43</v>
      </c>
      <c r="F2470">
        <f>IFERROR(VLOOKUP(D2470,rt_comb!$A:$B,2,FALSE),D2470)</f>
        <v>18.43</v>
      </c>
      <c r="G2470">
        <v>4475118</v>
      </c>
      <c r="H2470">
        <f>SUMIFS($G:$G,$E:$E,18.51,'RAW2'!$A:$A,'RAW2'!A2470)</f>
        <v>35645797</v>
      </c>
      <c r="I2470" s="1" t="str">
        <f>VLOOKUP(A2470,'volatile collection data'!$G$6:$H$69,2,FALSE)</f>
        <v>B</v>
      </c>
      <c r="J2470" s="1">
        <f>VLOOKUP(A2470,'volatile collection data'!$G$6:$I$69,3,FALSE)</f>
        <v>3</v>
      </c>
      <c r="K2470" s="1" t="str">
        <f>VLOOKUP(A2470,'volatile collection data'!$G$6:$N$69,8,FALSE)</f>
        <v>9B</v>
      </c>
      <c r="L2470" s="1">
        <f>VLOOKUP(A2470,'volatile collection data'!$G$6:$J$69,4,FALSE)</f>
        <v>2.37</v>
      </c>
      <c r="M2470" s="1">
        <f>VLOOKUP($A2470,'volatile collection data'!$G$6:$M$69,6,FALSE)</f>
        <v>12</v>
      </c>
      <c r="N2470" s="1">
        <f>VLOOKUP($A2470,'volatile collection data'!$G$6:$M$69,7,FALSE)</f>
        <v>2.37</v>
      </c>
      <c r="O2470" s="1">
        <f>VLOOKUP(A2470,'volatile collection data'!$G$6:$K$69,5,FALSE)</f>
        <v>0</v>
      </c>
      <c r="P2470" s="1" t="str">
        <f t="shared" si="231"/>
        <v>3B</v>
      </c>
      <c r="Q2470">
        <f t="shared" si="229"/>
        <v>0.26486088149999487</v>
      </c>
      <c r="R2470" t="str">
        <f t="shared" si="232"/>
        <v>9B_0-B&amp;2.37%2.37@12</v>
      </c>
      <c r="S2470" t="str">
        <f t="shared" si="233"/>
        <v>3B-9B-VCS-Loc-22</v>
      </c>
      <c r="T2470" t="str">
        <f>IFERROR(IF(VLOOKUP(S2470,Bad!$A:$A,1,FALSE)='RAW2'!S2470,"yes","no"),"no")</f>
        <v>no</v>
      </c>
      <c r="U2470" t="str">
        <f>IFERROR(VLOOKUP(F2470,compounds!$A:$B,2,FALSE),"")</f>
        <v/>
      </c>
      <c r="V2470" t="str">
        <f>VLOOKUP(B2470,'volatile collection data'!$O:$P,2,FALSE)</f>
        <v>25 apr.22 9</v>
      </c>
    </row>
    <row r="2471" spans="1:22" x14ac:dyDescent="0.2">
      <c r="A2471" t="s">
        <v>368</v>
      </c>
      <c r="B2471" s="1" t="str">
        <f t="shared" si="230"/>
        <v>3B</v>
      </c>
      <c r="C2471">
        <v>18.513000000000002</v>
      </c>
      <c r="D2471">
        <f t="shared" si="228"/>
        <v>18.510000000000002</v>
      </c>
      <c r="E2471">
        <f>VLOOKUP(D2471,'Peak Combiner'!$A$5:$D$4980,4,FALSE)</f>
        <v>18.510000000000002</v>
      </c>
      <c r="F2471">
        <f>IFERROR(VLOOKUP(D2471,rt_comb!$A:$B,2,FALSE),D2471)</f>
        <v>18.52</v>
      </c>
      <c r="G2471">
        <v>35645797</v>
      </c>
      <c r="H2471">
        <f>SUMIFS($G:$G,$E:$E,18.51,'RAW2'!$A:$A,'RAW2'!A2471)</f>
        <v>35645797</v>
      </c>
      <c r="I2471" s="1" t="str">
        <f>VLOOKUP(A2471,'volatile collection data'!$G$6:$H$69,2,FALSE)</f>
        <v>B</v>
      </c>
      <c r="J2471" s="1">
        <f>VLOOKUP(A2471,'volatile collection data'!$G$6:$I$69,3,FALSE)</f>
        <v>3</v>
      </c>
      <c r="K2471" s="1" t="str">
        <f>VLOOKUP(A2471,'volatile collection data'!$G$6:$N$69,8,FALSE)</f>
        <v>9B</v>
      </c>
      <c r="L2471" s="1">
        <f>VLOOKUP(A2471,'volatile collection data'!$G$6:$J$69,4,FALSE)</f>
        <v>2.37</v>
      </c>
      <c r="M2471" s="1">
        <f>VLOOKUP($A2471,'volatile collection data'!$G$6:$M$69,6,FALSE)</f>
        <v>12</v>
      </c>
      <c r="N2471" s="1">
        <f>VLOOKUP($A2471,'volatile collection data'!$G$6:$M$69,7,FALSE)</f>
        <v>2.37</v>
      </c>
      <c r="O2471" s="1">
        <f>VLOOKUP(A2471,'volatile collection data'!$G$6:$K$69,5,FALSE)</f>
        <v>0</v>
      </c>
      <c r="P2471" s="1" t="str">
        <f t="shared" si="231"/>
        <v>3B</v>
      </c>
      <c r="Q2471">
        <f t="shared" si="229"/>
        <v>2.109704641350211</v>
      </c>
      <c r="R2471" t="str">
        <f t="shared" si="232"/>
        <v>9B_0-B&amp;2.37%2.37@12</v>
      </c>
      <c r="S2471" t="str">
        <f t="shared" si="233"/>
        <v>3B-9B-VCS-Loc-22</v>
      </c>
      <c r="T2471" t="str">
        <f>IFERROR(IF(VLOOKUP(S2471,Bad!$A:$A,1,FALSE)='RAW2'!S2471,"yes","no"),"no")</f>
        <v>no</v>
      </c>
      <c r="U2471" t="str">
        <f>IFERROR(VLOOKUP(F2471,compounds!$A:$B,2,FALSE),"")</f>
        <v>standard</v>
      </c>
      <c r="V2471" t="str">
        <f>VLOOKUP(B2471,'volatile collection data'!$O:$P,2,FALSE)</f>
        <v>25 apr.22 9</v>
      </c>
    </row>
    <row r="2472" spans="1:22" x14ac:dyDescent="0.2">
      <c r="A2472" t="s">
        <v>368</v>
      </c>
      <c r="B2472" s="1" t="str">
        <f t="shared" si="230"/>
        <v>3B</v>
      </c>
      <c r="C2472">
        <v>18.78</v>
      </c>
      <c r="D2472">
        <f t="shared" si="228"/>
        <v>18.78</v>
      </c>
      <c r="E2472">
        <f>VLOOKUP(D2472,'Peak Combiner'!$A$5:$D$4980,4,FALSE)</f>
        <v>18.78</v>
      </c>
      <c r="F2472">
        <f>IFERROR(VLOOKUP(D2472,rt_comb!$A:$B,2,FALSE),D2472)</f>
        <v>18.78</v>
      </c>
      <c r="G2472">
        <v>4176641</v>
      </c>
      <c r="H2472">
        <f>SUMIFS($G:$G,$E:$E,18.51,'RAW2'!$A:$A,'RAW2'!A2472)</f>
        <v>35645797</v>
      </c>
      <c r="I2472" s="1" t="str">
        <f>VLOOKUP(A2472,'volatile collection data'!$G$6:$H$69,2,FALSE)</f>
        <v>B</v>
      </c>
      <c r="J2472" s="1">
        <f>VLOOKUP(A2472,'volatile collection data'!$G$6:$I$69,3,FALSE)</f>
        <v>3</v>
      </c>
      <c r="K2472" s="1" t="str">
        <f>VLOOKUP(A2472,'volatile collection data'!$G$6:$N$69,8,FALSE)</f>
        <v>9B</v>
      </c>
      <c r="L2472" s="1">
        <f>VLOOKUP(A2472,'volatile collection data'!$G$6:$J$69,4,FALSE)</f>
        <v>2.37</v>
      </c>
      <c r="M2472" s="1">
        <f>VLOOKUP($A2472,'volatile collection data'!$G$6:$M$69,6,FALSE)</f>
        <v>12</v>
      </c>
      <c r="N2472" s="1">
        <f>VLOOKUP($A2472,'volatile collection data'!$G$6:$M$69,7,FALSE)</f>
        <v>2.37</v>
      </c>
      <c r="O2472" s="1">
        <f>VLOOKUP(A2472,'volatile collection data'!$G$6:$K$69,5,FALSE)</f>
        <v>0</v>
      </c>
      <c r="P2472" s="1" t="str">
        <f t="shared" si="231"/>
        <v>3B</v>
      </c>
      <c r="Q2472">
        <f t="shared" si="229"/>
        <v>0.24719545204596172</v>
      </c>
      <c r="R2472" t="str">
        <f t="shared" si="232"/>
        <v>9B_0-B&amp;2.37%2.37@12</v>
      </c>
      <c r="S2472" t="str">
        <f t="shared" si="233"/>
        <v>3B-9B-VCS-Loc-22</v>
      </c>
      <c r="T2472" t="str">
        <f>IFERROR(IF(VLOOKUP(S2472,Bad!$A:$A,1,FALSE)='RAW2'!S2472,"yes","no"),"no")</f>
        <v>no</v>
      </c>
      <c r="U2472" t="str">
        <f>IFERROR(VLOOKUP(F2472,compounds!$A:$B,2,FALSE),"")</f>
        <v/>
      </c>
      <c r="V2472" t="str">
        <f>VLOOKUP(B2472,'volatile collection data'!$O:$P,2,FALSE)</f>
        <v>25 apr.22 9</v>
      </c>
    </row>
    <row r="2473" spans="1:22" x14ac:dyDescent="0.2">
      <c r="A2473" t="s">
        <v>368</v>
      </c>
      <c r="B2473" s="1" t="str">
        <f t="shared" si="230"/>
        <v>3B</v>
      </c>
      <c r="C2473">
        <v>19.024000000000001</v>
      </c>
      <c r="D2473">
        <f t="shared" si="228"/>
        <v>19.02</v>
      </c>
      <c r="E2473">
        <f>VLOOKUP(D2473,'Peak Combiner'!$A$5:$D$4980,4,FALSE)</f>
        <v>19.02</v>
      </c>
      <c r="F2473">
        <f>IFERROR(VLOOKUP(D2473,rt_comb!$A:$B,2,FALSE),D2473)</f>
        <v>19.02</v>
      </c>
      <c r="G2473">
        <v>1901030</v>
      </c>
      <c r="H2473">
        <f>SUMIFS($G:$G,$E:$E,18.51,'RAW2'!$A:$A,'RAW2'!A2473)</f>
        <v>35645797</v>
      </c>
      <c r="I2473" s="1" t="str">
        <f>VLOOKUP(A2473,'volatile collection data'!$G$6:$H$69,2,FALSE)</f>
        <v>B</v>
      </c>
      <c r="J2473" s="1">
        <f>VLOOKUP(A2473,'volatile collection data'!$G$6:$I$69,3,FALSE)</f>
        <v>3</v>
      </c>
      <c r="K2473" s="1" t="str">
        <f>VLOOKUP(A2473,'volatile collection data'!$G$6:$N$69,8,FALSE)</f>
        <v>9B</v>
      </c>
      <c r="L2473" s="1">
        <f>VLOOKUP(A2473,'volatile collection data'!$G$6:$J$69,4,FALSE)</f>
        <v>2.37</v>
      </c>
      <c r="M2473" s="1">
        <f>VLOOKUP($A2473,'volatile collection data'!$G$6:$M$69,6,FALSE)</f>
        <v>12</v>
      </c>
      <c r="N2473" s="1">
        <f>VLOOKUP($A2473,'volatile collection data'!$G$6:$M$69,7,FALSE)</f>
        <v>2.37</v>
      </c>
      <c r="O2473" s="1">
        <f>VLOOKUP(A2473,'volatile collection data'!$G$6:$K$69,5,FALSE)</f>
        <v>0</v>
      </c>
      <c r="P2473" s="1" t="str">
        <f t="shared" si="231"/>
        <v>3B</v>
      </c>
      <c r="Q2473">
        <f t="shared" si="229"/>
        <v>0.11251289498018492</v>
      </c>
      <c r="R2473" t="str">
        <f t="shared" si="232"/>
        <v>9B_0-B&amp;2.37%2.37@12</v>
      </c>
      <c r="S2473" t="str">
        <f t="shared" si="233"/>
        <v>3B-9B-VCS-Loc-22</v>
      </c>
      <c r="T2473" t="str">
        <f>IFERROR(IF(VLOOKUP(S2473,Bad!$A:$A,1,FALSE)='RAW2'!S2473,"yes","no"),"no")</f>
        <v>no</v>
      </c>
      <c r="U2473" t="str">
        <f>IFERROR(VLOOKUP(F2473,compounds!$A:$B,2,FALSE),"")</f>
        <v/>
      </c>
      <c r="V2473" t="str">
        <f>VLOOKUP(B2473,'volatile collection data'!$O:$P,2,FALSE)</f>
        <v>25 apr.22 9</v>
      </c>
    </row>
    <row r="2474" spans="1:22" x14ac:dyDescent="0.2">
      <c r="A2474" t="s">
        <v>368</v>
      </c>
      <c r="B2474" s="1" t="str">
        <f t="shared" si="230"/>
        <v>3B</v>
      </c>
      <c r="C2474">
        <v>19.297000000000001</v>
      </c>
      <c r="D2474">
        <f t="shared" si="228"/>
        <v>19.3</v>
      </c>
      <c r="E2474">
        <f>VLOOKUP(D2474,'Peak Combiner'!$A$5:$D$4980,4,FALSE)</f>
        <v>19.3</v>
      </c>
      <c r="F2474">
        <f>IFERROR(VLOOKUP(D2474,rt_comb!$A:$B,2,FALSE),D2474)</f>
        <v>19.3</v>
      </c>
      <c r="G2474">
        <v>889281</v>
      </c>
      <c r="H2474">
        <f>SUMIFS($G:$G,$E:$E,18.51,'RAW2'!$A:$A,'RAW2'!A2474)</f>
        <v>35645797</v>
      </c>
      <c r="I2474" s="1" t="str">
        <f>VLOOKUP(A2474,'volatile collection data'!$G$6:$H$69,2,FALSE)</f>
        <v>B</v>
      </c>
      <c r="J2474" s="1">
        <f>VLOOKUP(A2474,'volatile collection data'!$G$6:$I$69,3,FALSE)</f>
        <v>3</v>
      </c>
      <c r="K2474" s="1" t="str">
        <f>VLOOKUP(A2474,'volatile collection data'!$G$6:$N$69,8,FALSE)</f>
        <v>9B</v>
      </c>
      <c r="L2474" s="1">
        <f>VLOOKUP(A2474,'volatile collection data'!$G$6:$J$69,4,FALSE)</f>
        <v>2.37</v>
      </c>
      <c r="M2474" s="1">
        <f>VLOOKUP($A2474,'volatile collection data'!$G$6:$M$69,6,FALSE)</f>
        <v>12</v>
      </c>
      <c r="N2474" s="1">
        <f>VLOOKUP($A2474,'volatile collection data'!$G$6:$M$69,7,FALSE)</f>
        <v>2.37</v>
      </c>
      <c r="O2474" s="1">
        <f>VLOOKUP(A2474,'volatile collection data'!$G$6:$K$69,5,FALSE)</f>
        <v>0</v>
      </c>
      <c r="P2474" s="1" t="str">
        <f t="shared" si="231"/>
        <v>3B</v>
      </c>
      <c r="Q2474">
        <f t="shared" si="229"/>
        <v>5.2632299206679452E-2</v>
      </c>
      <c r="R2474" t="str">
        <f t="shared" si="232"/>
        <v>9B_0-B&amp;2.37%2.37@12</v>
      </c>
      <c r="S2474" t="str">
        <f t="shared" si="233"/>
        <v>3B-9B-VCS-Loc-22</v>
      </c>
      <c r="T2474" t="str">
        <f>IFERROR(IF(VLOOKUP(S2474,Bad!$A:$A,1,FALSE)='RAW2'!S2474,"yes","no"),"no")</f>
        <v>no</v>
      </c>
      <c r="U2474" t="str">
        <f>IFERROR(VLOOKUP(F2474,compounds!$A:$B,2,FALSE),"")</f>
        <v/>
      </c>
      <c r="V2474" t="str">
        <f>VLOOKUP(B2474,'volatile collection data'!$O:$P,2,FALSE)</f>
        <v>25 apr.22 9</v>
      </c>
    </row>
    <row r="2475" spans="1:22" x14ac:dyDescent="0.2">
      <c r="A2475" t="s">
        <v>368</v>
      </c>
      <c r="B2475" s="1" t="str">
        <f t="shared" si="230"/>
        <v>3B</v>
      </c>
      <c r="C2475">
        <v>19.559000000000001</v>
      </c>
      <c r="D2475">
        <f t="shared" si="228"/>
        <v>19.559999999999999</v>
      </c>
      <c r="E2475">
        <f>VLOOKUP(D2475,'Peak Combiner'!$A$5:$D$4980,4,FALSE)</f>
        <v>19.55</v>
      </c>
      <c r="F2475">
        <f>IFERROR(VLOOKUP(D2475,rt_comb!$A:$B,2,FALSE),D2475)</f>
        <v>19.559999999999999</v>
      </c>
      <c r="G2475">
        <v>4600871</v>
      </c>
      <c r="H2475">
        <f>SUMIFS($G:$G,$E:$E,18.51,'RAW2'!$A:$A,'RAW2'!A2475)</f>
        <v>35645797</v>
      </c>
      <c r="I2475" s="1" t="str">
        <f>VLOOKUP(A2475,'volatile collection data'!$G$6:$H$69,2,FALSE)</f>
        <v>B</v>
      </c>
      <c r="J2475" s="1">
        <f>VLOOKUP(A2475,'volatile collection data'!$G$6:$I$69,3,FALSE)</f>
        <v>3</v>
      </c>
      <c r="K2475" s="1" t="str">
        <f>VLOOKUP(A2475,'volatile collection data'!$G$6:$N$69,8,FALSE)</f>
        <v>9B</v>
      </c>
      <c r="L2475" s="1">
        <f>VLOOKUP(A2475,'volatile collection data'!$G$6:$J$69,4,FALSE)</f>
        <v>2.37</v>
      </c>
      <c r="M2475" s="1">
        <f>VLOOKUP($A2475,'volatile collection data'!$G$6:$M$69,6,FALSE)</f>
        <v>12</v>
      </c>
      <c r="N2475" s="1">
        <f>VLOOKUP($A2475,'volatile collection data'!$G$6:$M$69,7,FALSE)</f>
        <v>2.37</v>
      </c>
      <c r="O2475" s="1">
        <f>VLOOKUP(A2475,'volatile collection data'!$G$6:$K$69,5,FALSE)</f>
        <v>0</v>
      </c>
      <c r="P2475" s="1" t="str">
        <f t="shared" si="231"/>
        <v>3B</v>
      </c>
      <c r="Q2475">
        <f t="shared" si="229"/>
        <v>0.27230360154252087</v>
      </c>
      <c r="R2475" t="str">
        <f t="shared" si="232"/>
        <v>9B_0-B&amp;2.37%2.37@12</v>
      </c>
      <c r="S2475" t="str">
        <f t="shared" si="233"/>
        <v>3B-9B-VCS-Loc-22</v>
      </c>
      <c r="T2475" t="str">
        <f>IFERROR(IF(VLOOKUP(S2475,Bad!$A:$A,1,FALSE)='RAW2'!S2475,"yes","no"),"no")</f>
        <v>no</v>
      </c>
      <c r="U2475" t="str">
        <f>IFERROR(VLOOKUP(F2475,compounds!$A:$B,2,FALSE),"")</f>
        <v/>
      </c>
      <c r="V2475" t="str">
        <f>VLOOKUP(B2475,'volatile collection data'!$O:$P,2,FALSE)</f>
        <v>25 apr.22 9</v>
      </c>
    </row>
    <row r="2476" spans="1:22" x14ac:dyDescent="0.2">
      <c r="A2476" t="s">
        <v>368</v>
      </c>
      <c r="B2476" s="1" t="str">
        <f t="shared" si="230"/>
        <v>3B</v>
      </c>
      <c r="C2476">
        <v>19.707999999999998</v>
      </c>
      <c r="D2476">
        <f t="shared" si="228"/>
        <v>19.71</v>
      </c>
      <c r="E2476">
        <f>VLOOKUP(D2476,'Peak Combiner'!$A$5:$D$4980,4,FALSE)</f>
        <v>19.71</v>
      </c>
      <c r="F2476">
        <f>IFERROR(VLOOKUP(D2476,rt_comb!$A:$B,2,FALSE),D2476)</f>
        <v>19.71</v>
      </c>
      <c r="G2476">
        <v>1738306</v>
      </c>
      <c r="H2476">
        <f>SUMIFS($G:$G,$E:$E,18.51,'RAW2'!$A:$A,'RAW2'!A2476)</f>
        <v>35645797</v>
      </c>
      <c r="I2476" s="1" t="str">
        <f>VLOOKUP(A2476,'volatile collection data'!$G$6:$H$69,2,FALSE)</f>
        <v>B</v>
      </c>
      <c r="J2476" s="1">
        <f>VLOOKUP(A2476,'volatile collection data'!$G$6:$I$69,3,FALSE)</f>
        <v>3</v>
      </c>
      <c r="K2476" s="1" t="str">
        <f>VLOOKUP(A2476,'volatile collection data'!$G$6:$N$69,8,FALSE)</f>
        <v>9B</v>
      </c>
      <c r="L2476" s="1">
        <f>VLOOKUP(A2476,'volatile collection data'!$G$6:$J$69,4,FALSE)</f>
        <v>2.37</v>
      </c>
      <c r="M2476" s="1">
        <f>VLOOKUP($A2476,'volatile collection data'!$G$6:$M$69,6,FALSE)</f>
        <v>12</v>
      </c>
      <c r="N2476" s="1">
        <f>VLOOKUP($A2476,'volatile collection data'!$G$6:$M$69,7,FALSE)</f>
        <v>2.37</v>
      </c>
      <c r="O2476" s="1">
        <f>VLOOKUP(A2476,'volatile collection data'!$G$6:$K$69,5,FALSE)</f>
        <v>0</v>
      </c>
      <c r="P2476" s="1" t="str">
        <f t="shared" si="231"/>
        <v>3B</v>
      </c>
      <c r="Q2476">
        <f t="shared" si="229"/>
        <v>0.10288203785391359</v>
      </c>
      <c r="R2476" t="str">
        <f t="shared" si="232"/>
        <v>9B_0-B&amp;2.37%2.37@12</v>
      </c>
      <c r="S2476" t="str">
        <f t="shared" si="233"/>
        <v>3B-9B-VCS-Loc-22</v>
      </c>
      <c r="T2476" t="str">
        <f>IFERROR(IF(VLOOKUP(S2476,Bad!$A:$A,1,FALSE)='RAW2'!S2476,"yes","no"),"no")</f>
        <v>no</v>
      </c>
      <c r="U2476" t="str">
        <f>IFERROR(VLOOKUP(F2476,compounds!$A:$B,2,FALSE),"")</f>
        <v/>
      </c>
      <c r="V2476" t="str">
        <f>VLOOKUP(B2476,'volatile collection data'!$O:$P,2,FALSE)</f>
        <v>25 apr.22 9</v>
      </c>
    </row>
    <row r="2477" spans="1:22" x14ac:dyDescent="0.2">
      <c r="A2477" t="s">
        <v>368</v>
      </c>
      <c r="B2477" s="1" t="str">
        <f t="shared" si="230"/>
        <v>3B</v>
      </c>
      <c r="C2477">
        <v>19.774000000000001</v>
      </c>
      <c r="D2477">
        <f t="shared" si="228"/>
        <v>19.77</v>
      </c>
      <c r="E2477">
        <f>VLOOKUP(D2477,'Peak Combiner'!$A$5:$D$4980,4,FALSE)</f>
        <v>19.760000000000002</v>
      </c>
      <c r="F2477">
        <f>IFERROR(VLOOKUP(D2477,rt_comb!$A:$B,2,FALSE),D2477)</f>
        <v>19.77</v>
      </c>
      <c r="G2477">
        <v>3077466</v>
      </c>
      <c r="H2477">
        <f>SUMIFS($G:$G,$E:$E,18.51,'RAW2'!$A:$A,'RAW2'!A2477)</f>
        <v>35645797</v>
      </c>
      <c r="I2477" s="1" t="str">
        <f>VLOOKUP(A2477,'volatile collection data'!$G$6:$H$69,2,FALSE)</f>
        <v>B</v>
      </c>
      <c r="J2477" s="1">
        <f>VLOOKUP(A2477,'volatile collection data'!$G$6:$I$69,3,FALSE)</f>
        <v>3</v>
      </c>
      <c r="K2477" s="1" t="str">
        <f>VLOOKUP(A2477,'volatile collection data'!$G$6:$N$69,8,FALSE)</f>
        <v>9B</v>
      </c>
      <c r="L2477" s="1">
        <f>VLOOKUP(A2477,'volatile collection data'!$G$6:$J$69,4,FALSE)</f>
        <v>2.37</v>
      </c>
      <c r="M2477" s="1">
        <f>VLOOKUP($A2477,'volatile collection data'!$G$6:$M$69,6,FALSE)</f>
        <v>12</v>
      </c>
      <c r="N2477" s="1">
        <f>VLOOKUP($A2477,'volatile collection data'!$G$6:$M$69,7,FALSE)</f>
        <v>2.37</v>
      </c>
      <c r="O2477" s="1">
        <f>VLOOKUP(A2477,'volatile collection data'!$G$6:$K$69,5,FALSE)</f>
        <v>0</v>
      </c>
      <c r="P2477" s="1" t="str">
        <f t="shared" si="231"/>
        <v>3B</v>
      </c>
      <c r="Q2477">
        <f t="shared" si="229"/>
        <v>0.18214052848355355</v>
      </c>
      <c r="R2477" t="str">
        <f t="shared" si="232"/>
        <v>9B_0-B&amp;2.37%2.37@12</v>
      </c>
      <c r="S2477" t="str">
        <f t="shared" si="233"/>
        <v>3B-9B-VCS-Loc-22</v>
      </c>
      <c r="T2477" t="str">
        <f>IFERROR(IF(VLOOKUP(S2477,Bad!$A:$A,1,FALSE)='RAW2'!S2477,"yes","no"),"no")</f>
        <v>no</v>
      </c>
      <c r="U2477" t="str">
        <f>IFERROR(VLOOKUP(F2477,compounds!$A:$B,2,FALSE),"")</f>
        <v/>
      </c>
      <c r="V2477" t="str">
        <f>VLOOKUP(B2477,'volatile collection data'!$O:$P,2,FALSE)</f>
        <v>25 apr.22 9</v>
      </c>
    </row>
    <row r="2478" spans="1:22" x14ac:dyDescent="0.2">
      <c r="A2478" t="s">
        <v>368</v>
      </c>
      <c r="B2478" s="1" t="str">
        <f t="shared" si="230"/>
        <v>3B</v>
      </c>
      <c r="C2478">
        <v>20.047000000000001</v>
      </c>
      <c r="D2478">
        <f t="shared" si="228"/>
        <v>20.05</v>
      </c>
      <c r="E2478">
        <f>VLOOKUP(D2478,'Peak Combiner'!$A$5:$D$4980,4,FALSE)</f>
        <v>20.05</v>
      </c>
      <c r="F2478">
        <f>IFERROR(VLOOKUP(D2478,rt_comb!$A:$B,2,FALSE),D2478)</f>
        <v>20.05</v>
      </c>
      <c r="G2478">
        <v>2319210</v>
      </c>
      <c r="H2478">
        <f>SUMIFS($G:$G,$E:$E,18.51,'RAW2'!$A:$A,'RAW2'!A2478)</f>
        <v>35645797</v>
      </c>
      <c r="I2478" s="1" t="str">
        <f>VLOOKUP(A2478,'volatile collection data'!$G$6:$H$69,2,FALSE)</f>
        <v>B</v>
      </c>
      <c r="J2478" s="1">
        <f>VLOOKUP(A2478,'volatile collection data'!$G$6:$I$69,3,FALSE)</f>
        <v>3</v>
      </c>
      <c r="K2478" s="1" t="str">
        <f>VLOOKUP(A2478,'volatile collection data'!$G$6:$N$69,8,FALSE)</f>
        <v>9B</v>
      </c>
      <c r="L2478" s="1">
        <f>VLOOKUP(A2478,'volatile collection data'!$G$6:$J$69,4,FALSE)</f>
        <v>2.37</v>
      </c>
      <c r="M2478" s="1">
        <f>VLOOKUP($A2478,'volatile collection data'!$G$6:$M$69,6,FALSE)</f>
        <v>12</v>
      </c>
      <c r="N2478" s="1">
        <f>VLOOKUP($A2478,'volatile collection data'!$G$6:$M$69,7,FALSE)</f>
        <v>2.37</v>
      </c>
      <c r="O2478" s="1">
        <f>VLOOKUP(A2478,'volatile collection data'!$G$6:$K$69,5,FALSE)</f>
        <v>0</v>
      </c>
      <c r="P2478" s="1" t="str">
        <f t="shared" si="231"/>
        <v>3B</v>
      </c>
      <c r="Q2478">
        <f t="shared" si="229"/>
        <v>0.13726297384417643</v>
      </c>
      <c r="R2478" t="str">
        <f t="shared" si="232"/>
        <v>9B_0-B&amp;2.37%2.37@12</v>
      </c>
      <c r="S2478" t="str">
        <f t="shared" si="233"/>
        <v>3B-9B-VCS-Loc-22</v>
      </c>
      <c r="T2478" t="str">
        <f>IFERROR(IF(VLOOKUP(S2478,Bad!$A:$A,1,FALSE)='RAW2'!S2478,"yes","no"),"no")</f>
        <v>no</v>
      </c>
      <c r="U2478" t="str">
        <f>IFERROR(VLOOKUP(F2478,compounds!$A:$B,2,FALSE),"")</f>
        <v>tridecane</v>
      </c>
      <c r="V2478" t="str">
        <f>VLOOKUP(B2478,'volatile collection data'!$O:$P,2,FALSE)</f>
        <v>25 apr.22 9</v>
      </c>
    </row>
    <row r="2479" spans="1:22" x14ac:dyDescent="0.2">
      <c r="A2479" t="s">
        <v>368</v>
      </c>
      <c r="B2479" s="1" t="str">
        <f t="shared" si="230"/>
        <v>3B</v>
      </c>
      <c r="C2479">
        <v>20.117999999999999</v>
      </c>
      <c r="D2479">
        <f t="shared" si="228"/>
        <v>20.12</v>
      </c>
      <c r="E2479">
        <f>VLOOKUP(D2479,'Peak Combiner'!$A$5:$D$4980,4,FALSE)</f>
        <v>20.12</v>
      </c>
      <c r="F2479">
        <f>IFERROR(VLOOKUP(D2479,rt_comb!$A:$B,2,FALSE),D2479)</f>
        <v>20.12</v>
      </c>
      <c r="G2479">
        <v>4440498</v>
      </c>
      <c r="H2479">
        <f>SUMIFS($G:$G,$E:$E,18.51,'RAW2'!$A:$A,'RAW2'!A2479)</f>
        <v>35645797</v>
      </c>
      <c r="I2479" s="1" t="str">
        <f>VLOOKUP(A2479,'volatile collection data'!$G$6:$H$69,2,FALSE)</f>
        <v>B</v>
      </c>
      <c r="J2479" s="1">
        <f>VLOOKUP(A2479,'volatile collection data'!$G$6:$I$69,3,FALSE)</f>
        <v>3</v>
      </c>
      <c r="K2479" s="1" t="str">
        <f>VLOOKUP(A2479,'volatile collection data'!$G$6:$N$69,8,FALSE)</f>
        <v>9B</v>
      </c>
      <c r="L2479" s="1">
        <f>VLOOKUP(A2479,'volatile collection data'!$G$6:$J$69,4,FALSE)</f>
        <v>2.37</v>
      </c>
      <c r="M2479" s="1">
        <f>VLOOKUP($A2479,'volatile collection data'!$G$6:$M$69,6,FALSE)</f>
        <v>12</v>
      </c>
      <c r="N2479" s="1">
        <f>VLOOKUP($A2479,'volatile collection data'!$G$6:$M$69,7,FALSE)</f>
        <v>2.37</v>
      </c>
      <c r="O2479" s="1">
        <f>VLOOKUP(A2479,'volatile collection data'!$G$6:$K$69,5,FALSE)</f>
        <v>0</v>
      </c>
      <c r="P2479" s="1" t="str">
        <f t="shared" si="231"/>
        <v>3B</v>
      </c>
      <c r="Q2479">
        <f t="shared" si="229"/>
        <v>0.26281188888850848</v>
      </c>
      <c r="R2479" t="str">
        <f t="shared" si="232"/>
        <v>9B_0-B&amp;2.37%2.37@12</v>
      </c>
      <c r="S2479" t="str">
        <f t="shared" si="233"/>
        <v>3B-9B-VCS-Loc-22</v>
      </c>
      <c r="T2479" t="str">
        <f>IFERROR(IF(VLOOKUP(S2479,Bad!$A:$A,1,FALSE)='RAW2'!S2479,"yes","no"),"no")</f>
        <v>no</v>
      </c>
      <c r="U2479" t="str">
        <f>IFERROR(VLOOKUP(F2479,compounds!$A:$B,2,FALSE),"")</f>
        <v/>
      </c>
      <c r="V2479" t="str">
        <f>VLOOKUP(B2479,'volatile collection data'!$O:$P,2,FALSE)</f>
        <v>25 apr.22 9</v>
      </c>
    </row>
    <row r="2480" spans="1:22" x14ac:dyDescent="0.2">
      <c r="A2480" t="s">
        <v>368</v>
      </c>
      <c r="B2480" s="1" t="str">
        <f t="shared" si="230"/>
        <v>3B</v>
      </c>
      <c r="C2480">
        <v>20.314</v>
      </c>
      <c r="D2480">
        <f t="shared" si="228"/>
        <v>20.309999999999999</v>
      </c>
      <c r="E2480">
        <f>VLOOKUP(D2480,'Peak Combiner'!$A$5:$D$4980,4,FALSE)</f>
        <v>20.309999999999999</v>
      </c>
      <c r="F2480">
        <f>IFERROR(VLOOKUP(D2480,rt_comb!$A:$B,2,FALSE),D2480)</f>
        <v>20.309999999999999</v>
      </c>
      <c r="G2480">
        <v>12442600</v>
      </c>
      <c r="H2480">
        <f>SUMIFS($G:$G,$E:$E,18.51,'RAW2'!$A:$A,'RAW2'!A2480)</f>
        <v>35645797</v>
      </c>
      <c r="I2480" s="1" t="str">
        <f>VLOOKUP(A2480,'volatile collection data'!$G$6:$H$69,2,FALSE)</f>
        <v>B</v>
      </c>
      <c r="J2480" s="1">
        <f>VLOOKUP(A2480,'volatile collection data'!$G$6:$I$69,3,FALSE)</f>
        <v>3</v>
      </c>
      <c r="K2480" s="1" t="str">
        <f>VLOOKUP(A2480,'volatile collection data'!$G$6:$N$69,8,FALSE)</f>
        <v>9B</v>
      </c>
      <c r="L2480" s="1">
        <f>VLOOKUP(A2480,'volatile collection data'!$G$6:$J$69,4,FALSE)</f>
        <v>2.37</v>
      </c>
      <c r="M2480" s="1">
        <f>VLOOKUP($A2480,'volatile collection data'!$G$6:$M$69,6,FALSE)</f>
        <v>12</v>
      </c>
      <c r="N2480" s="1">
        <f>VLOOKUP($A2480,'volatile collection data'!$G$6:$M$69,7,FALSE)</f>
        <v>2.37</v>
      </c>
      <c r="O2480" s="1">
        <f>VLOOKUP(A2480,'volatile collection data'!$G$6:$K$69,5,FALSE)</f>
        <v>0</v>
      </c>
      <c r="P2480" s="1" t="str">
        <f t="shared" si="231"/>
        <v>3B</v>
      </c>
      <c r="Q2480">
        <f t="shared" si="229"/>
        <v>0.7364181244275203</v>
      </c>
      <c r="R2480" t="str">
        <f t="shared" si="232"/>
        <v>9B_0-B&amp;2.37%2.37@12</v>
      </c>
      <c r="S2480" t="str">
        <f t="shared" si="233"/>
        <v>3B-9B-VCS-Loc-22</v>
      </c>
      <c r="T2480" t="str">
        <f>IFERROR(IF(VLOOKUP(S2480,Bad!$A:$A,1,FALSE)='RAW2'!S2480,"yes","no"),"no")</f>
        <v>no</v>
      </c>
      <c r="U2480" t="str">
        <f>IFERROR(VLOOKUP(F2480,compounds!$A:$B,2,FALSE),"")</f>
        <v/>
      </c>
      <c r="V2480" t="str">
        <f>VLOOKUP(B2480,'volatile collection data'!$O:$P,2,FALSE)</f>
        <v>25 apr.22 9</v>
      </c>
    </row>
    <row r="2481" spans="1:22" x14ac:dyDescent="0.2">
      <c r="A2481" t="s">
        <v>368</v>
      </c>
      <c r="B2481" s="1" t="str">
        <f t="shared" si="230"/>
        <v>3B</v>
      </c>
      <c r="C2481">
        <v>20.635999999999999</v>
      </c>
      <c r="D2481">
        <f t="shared" si="228"/>
        <v>20.64</v>
      </c>
      <c r="E2481">
        <f>VLOOKUP(D2481,'Peak Combiner'!$A$5:$D$4980,4,FALSE)</f>
        <v>20.64</v>
      </c>
      <c r="F2481">
        <f>IFERROR(VLOOKUP(D2481,rt_comb!$A:$B,2,FALSE),D2481)</f>
        <v>20.64</v>
      </c>
      <c r="G2481">
        <v>2761981</v>
      </c>
      <c r="H2481">
        <f>SUMIFS($G:$G,$E:$E,18.51,'RAW2'!$A:$A,'RAW2'!A2481)</f>
        <v>35645797</v>
      </c>
      <c r="I2481" s="1" t="str">
        <f>VLOOKUP(A2481,'volatile collection data'!$G$6:$H$69,2,FALSE)</f>
        <v>B</v>
      </c>
      <c r="J2481" s="1">
        <f>VLOOKUP(A2481,'volatile collection data'!$G$6:$I$69,3,FALSE)</f>
        <v>3</v>
      </c>
      <c r="K2481" s="1" t="str">
        <f>VLOOKUP(A2481,'volatile collection data'!$G$6:$N$69,8,FALSE)</f>
        <v>9B</v>
      </c>
      <c r="L2481" s="1">
        <f>VLOOKUP(A2481,'volatile collection data'!$G$6:$J$69,4,FALSE)</f>
        <v>2.37</v>
      </c>
      <c r="M2481" s="1">
        <f>VLOOKUP($A2481,'volatile collection data'!$G$6:$M$69,6,FALSE)</f>
        <v>12</v>
      </c>
      <c r="N2481" s="1">
        <f>VLOOKUP($A2481,'volatile collection data'!$G$6:$M$69,7,FALSE)</f>
        <v>2.37</v>
      </c>
      <c r="O2481" s="1">
        <f>VLOOKUP(A2481,'volatile collection data'!$G$6:$K$69,5,FALSE)</f>
        <v>0</v>
      </c>
      <c r="P2481" s="1" t="str">
        <f t="shared" si="231"/>
        <v>3B</v>
      </c>
      <c r="Q2481">
        <f t="shared" si="229"/>
        <v>0.16346847666279132</v>
      </c>
      <c r="R2481" t="str">
        <f t="shared" si="232"/>
        <v>9B_0-B&amp;2.37%2.37@12</v>
      </c>
      <c r="S2481" t="str">
        <f t="shared" si="233"/>
        <v>3B-9B-VCS-Loc-22</v>
      </c>
      <c r="T2481" t="str">
        <f>IFERROR(IF(VLOOKUP(S2481,Bad!$A:$A,1,FALSE)='RAW2'!S2481,"yes","no"),"no")</f>
        <v>no</v>
      </c>
      <c r="U2481" t="str">
        <f>IFERROR(VLOOKUP(F2481,compounds!$A:$B,2,FALSE),"")</f>
        <v/>
      </c>
      <c r="V2481" t="str">
        <f>VLOOKUP(B2481,'volatile collection data'!$O:$P,2,FALSE)</f>
        <v>25 apr.22 9</v>
      </c>
    </row>
    <row r="2482" spans="1:22" x14ac:dyDescent="0.2">
      <c r="A2482" t="s">
        <v>368</v>
      </c>
      <c r="B2482" s="1" t="str">
        <f t="shared" si="230"/>
        <v>3B</v>
      </c>
      <c r="C2482">
        <v>20.722999999999999</v>
      </c>
      <c r="D2482">
        <f t="shared" si="228"/>
        <v>20.72</v>
      </c>
      <c r="E2482">
        <f>VLOOKUP(D2482,'Peak Combiner'!$A$5:$D$4980,4,FALSE)</f>
        <v>20.72</v>
      </c>
      <c r="F2482">
        <f>IFERROR(VLOOKUP(D2482,rt_comb!$A:$B,2,FALSE),D2482)</f>
        <v>20.72</v>
      </c>
      <c r="G2482">
        <v>2894302</v>
      </c>
      <c r="H2482">
        <f>SUMIFS($G:$G,$E:$E,18.51,'RAW2'!$A:$A,'RAW2'!A2482)</f>
        <v>35645797</v>
      </c>
      <c r="I2482" s="1" t="str">
        <f>VLOOKUP(A2482,'volatile collection data'!$G$6:$H$69,2,FALSE)</f>
        <v>B</v>
      </c>
      <c r="J2482" s="1">
        <f>VLOOKUP(A2482,'volatile collection data'!$G$6:$I$69,3,FALSE)</f>
        <v>3</v>
      </c>
      <c r="K2482" s="1" t="str">
        <f>VLOOKUP(A2482,'volatile collection data'!$G$6:$N$69,8,FALSE)</f>
        <v>9B</v>
      </c>
      <c r="L2482" s="1">
        <f>VLOOKUP(A2482,'volatile collection data'!$G$6:$J$69,4,FALSE)</f>
        <v>2.37</v>
      </c>
      <c r="M2482" s="1">
        <f>VLOOKUP($A2482,'volatile collection data'!$G$6:$M$69,6,FALSE)</f>
        <v>12</v>
      </c>
      <c r="N2482" s="1">
        <f>VLOOKUP($A2482,'volatile collection data'!$G$6:$M$69,7,FALSE)</f>
        <v>2.37</v>
      </c>
      <c r="O2482" s="1">
        <f>VLOOKUP(A2482,'volatile collection data'!$G$6:$K$69,5,FALSE)</f>
        <v>0</v>
      </c>
      <c r="P2482" s="1" t="str">
        <f t="shared" si="231"/>
        <v>3B</v>
      </c>
      <c r="Q2482">
        <f t="shared" si="229"/>
        <v>0.17129992528626023</v>
      </c>
      <c r="R2482" t="str">
        <f t="shared" si="232"/>
        <v>9B_0-B&amp;2.37%2.37@12</v>
      </c>
      <c r="S2482" t="str">
        <f t="shared" si="233"/>
        <v>3B-9B-VCS-Loc-22</v>
      </c>
      <c r="T2482" t="str">
        <f>IFERROR(IF(VLOOKUP(S2482,Bad!$A:$A,1,FALSE)='RAW2'!S2482,"yes","no"),"no")</f>
        <v>no</v>
      </c>
      <c r="U2482" t="str">
        <f>IFERROR(VLOOKUP(F2482,compounds!$A:$B,2,FALSE),"")</f>
        <v/>
      </c>
      <c r="V2482" t="str">
        <f>VLOOKUP(B2482,'volatile collection data'!$O:$P,2,FALSE)</f>
        <v>25 apr.22 9</v>
      </c>
    </row>
    <row r="2483" spans="1:22" x14ac:dyDescent="0.2">
      <c r="A2483" t="s">
        <v>368</v>
      </c>
      <c r="B2483" s="1" t="str">
        <f t="shared" si="230"/>
        <v>3B</v>
      </c>
      <c r="C2483">
        <v>20.841000000000001</v>
      </c>
      <c r="D2483">
        <f t="shared" si="228"/>
        <v>20.84</v>
      </c>
      <c r="E2483">
        <f>VLOOKUP(D2483,'Peak Combiner'!$A$5:$D$4980,4,FALSE)</f>
        <v>20.84</v>
      </c>
      <c r="F2483">
        <f>IFERROR(VLOOKUP(D2483,rt_comb!$A:$B,2,FALSE),D2483)</f>
        <v>20.85</v>
      </c>
      <c r="G2483">
        <v>4161214</v>
      </c>
      <c r="H2483">
        <f>SUMIFS($G:$G,$E:$E,18.51,'RAW2'!$A:$A,'RAW2'!A2483)</f>
        <v>35645797</v>
      </c>
      <c r="I2483" s="1" t="str">
        <f>VLOOKUP(A2483,'volatile collection data'!$G$6:$H$69,2,FALSE)</f>
        <v>B</v>
      </c>
      <c r="J2483" s="1">
        <f>VLOOKUP(A2483,'volatile collection data'!$G$6:$I$69,3,FALSE)</f>
        <v>3</v>
      </c>
      <c r="K2483" s="1" t="str">
        <f>VLOOKUP(A2483,'volatile collection data'!$G$6:$N$69,8,FALSE)</f>
        <v>9B</v>
      </c>
      <c r="L2483" s="1">
        <f>VLOOKUP(A2483,'volatile collection data'!$G$6:$J$69,4,FALSE)</f>
        <v>2.37</v>
      </c>
      <c r="M2483" s="1">
        <f>VLOOKUP($A2483,'volatile collection data'!$G$6:$M$69,6,FALSE)</f>
        <v>12</v>
      </c>
      <c r="N2483" s="1">
        <f>VLOOKUP($A2483,'volatile collection data'!$G$6:$M$69,7,FALSE)</f>
        <v>2.37</v>
      </c>
      <c r="O2483" s="1">
        <f>VLOOKUP(A2483,'volatile collection data'!$G$6:$K$69,5,FALSE)</f>
        <v>0</v>
      </c>
      <c r="P2483" s="1" t="str">
        <f t="shared" si="231"/>
        <v>3B</v>
      </c>
      <c r="Q2483">
        <f t="shared" si="229"/>
        <v>0.24628240152552841</v>
      </c>
      <c r="R2483" t="str">
        <f t="shared" si="232"/>
        <v>9B_0-B&amp;2.37%2.37@12</v>
      </c>
      <c r="S2483" t="str">
        <f t="shared" si="233"/>
        <v>3B-9B-VCS-Loc-22</v>
      </c>
      <c r="T2483" t="str">
        <f>IFERROR(IF(VLOOKUP(S2483,Bad!$A:$A,1,FALSE)='RAW2'!S2483,"yes","no"),"no")</f>
        <v>no</v>
      </c>
      <c r="U2483" t="str">
        <f>IFERROR(VLOOKUP(F2483,compounds!$A:$B,2,FALSE),"")</f>
        <v>nanodecane</v>
      </c>
      <c r="V2483" t="str">
        <f>VLOOKUP(B2483,'volatile collection data'!$O:$P,2,FALSE)</f>
        <v>25 apr.22 9</v>
      </c>
    </row>
    <row r="2484" spans="1:22" x14ac:dyDescent="0.2">
      <c r="A2484" t="s">
        <v>368</v>
      </c>
      <c r="B2484" s="1" t="str">
        <f t="shared" si="230"/>
        <v>3B</v>
      </c>
      <c r="C2484">
        <v>21.084</v>
      </c>
      <c r="D2484">
        <f t="shared" si="228"/>
        <v>21.08</v>
      </c>
      <c r="E2484">
        <f>VLOOKUP(D2484,'Peak Combiner'!$A$5:$D$4980,4,FALSE)</f>
        <v>21.07</v>
      </c>
      <c r="F2484">
        <f>IFERROR(VLOOKUP(D2484,rt_comb!$A:$B,2,FALSE),D2484)</f>
        <v>21.08</v>
      </c>
      <c r="G2484">
        <v>4406229</v>
      </c>
      <c r="H2484">
        <f>SUMIFS($G:$G,$E:$E,18.51,'RAW2'!$A:$A,'RAW2'!A2484)</f>
        <v>35645797</v>
      </c>
      <c r="I2484" s="1" t="str">
        <f>VLOOKUP(A2484,'volatile collection data'!$G$6:$H$69,2,FALSE)</f>
        <v>B</v>
      </c>
      <c r="J2484" s="1">
        <f>VLOOKUP(A2484,'volatile collection data'!$G$6:$I$69,3,FALSE)</f>
        <v>3</v>
      </c>
      <c r="K2484" s="1" t="str">
        <f>VLOOKUP(A2484,'volatile collection data'!$G$6:$N$69,8,FALSE)</f>
        <v>9B</v>
      </c>
      <c r="L2484" s="1">
        <f>VLOOKUP(A2484,'volatile collection data'!$G$6:$J$69,4,FALSE)</f>
        <v>2.37</v>
      </c>
      <c r="M2484" s="1">
        <f>VLOOKUP($A2484,'volatile collection data'!$G$6:$M$69,6,FALSE)</f>
        <v>12</v>
      </c>
      <c r="N2484" s="1">
        <f>VLOOKUP($A2484,'volatile collection data'!$G$6:$M$69,7,FALSE)</f>
        <v>2.37</v>
      </c>
      <c r="O2484" s="1">
        <f>VLOOKUP(A2484,'volatile collection data'!$G$6:$K$69,5,FALSE)</f>
        <v>0</v>
      </c>
      <c r="P2484" s="1" t="str">
        <f t="shared" si="231"/>
        <v>3B</v>
      </c>
      <c r="Q2484">
        <f t="shared" si="229"/>
        <v>0.26078367029223382</v>
      </c>
      <c r="R2484" t="str">
        <f t="shared" si="232"/>
        <v>9B_0-B&amp;2.37%2.37@12</v>
      </c>
      <c r="S2484" t="str">
        <f t="shared" si="233"/>
        <v>3B-9B-VCS-Loc-22</v>
      </c>
      <c r="T2484" t="str">
        <f>IFERROR(IF(VLOOKUP(S2484,Bad!$A:$A,1,FALSE)='RAW2'!S2484,"yes","no"),"no")</f>
        <v>no</v>
      </c>
      <c r="U2484" t="str">
        <f>IFERROR(VLOOKUP(F2484,compounds!$A:$B,2,FALSE),"")</f>
        <v/>
      </c>
      <c r="V2484" t="str">
        <f>VLOOKUP(B2484,'volatile collection data'!$O:$P,2,FALSE)</f>
        <v>25 apr.22 9</v>
      </c>
    </row>
    <row r="2485" spans="1:22" x14ac:dyDescent="0.2">
      <c r="A2485" t="s">
        <v>368</v>
      </c>
      <c r="B2485" s="1" t="str">
        <f t="shared" si="230"/>
        <v>3B</v>
      </c>
      <c r="C2485">
        <v>21.321999999999999</v>
      </c>
      <c r="D2485">
        <f t="shared" si="228"/>
        <v>21.32</v>
      </c>
      <c r="E2485">
        <f>VLOOKUP(D2485,'Peak Combiner'!$A$5:$D$4980,4,FALSE)</f>
        <v>21.28</v>
      </c>
      <c r="F2485">
        <f>IFERROR(VLOOKUP(D2485,rt_comb!$A:$B,2,FALSE),D2485)</f>
        <v>21.32</v>
      </c>
      <c r="G2485">
        <v>2393170</v>
      </c>
      <c r="H2485">
        <f>SUMIFS($G:$G,$E:$E,18.51,'RAW2'!$A:$A,'RAW2'!A2485)</f>
        <v>35645797</v>
      </c>
      <c r="I2485" s="1" t="str">
        <f>VLOOKUP(A2485,'volatile collection data'!$G$6:$H$69,2,FALSE)</f>
        <v>B</v>
      </c>
      <c r="J2485" s="1">
        <f>VLOOKUP(A2485,'volatile collection data'!$G$6:$I$69,3,FALSE)</f>
        <v>3</v>
      </c>
      <c r="K2485" s="1" t="str">
        <f>VLOOKUP(A2485,'volatile collection data'!$G$6:$N$69,8,FALSE)</f>
        <v>9B</v>
      </c>
      <c r="L2485" s="1">
        <f>VLOOKUP(A2485,'volatile collection data'!$G$6:$J$69,4,FALSE)</f>
        <v>2.37</v>
      </c>
      <c r="M2485" s="1">
        <f>VLOOKUP($A2485,'volatile collection data'!$G$6:$M$69,6,FALSE)</f>
        <v>12</v>
      </c>
      <c r="N2485" s="1">
        <f>VLOOKUP($A2485,'volatile collection data'!$G$6:$M$69,7,FALSE)</f>
        <v>2.37</v>
      </c>
      <c r="O2485" s="1">
        <f>VLOOKUP(A2485,'volatile collection data'!$G$6:$K$69,5,FALSE)</f>
        <v>0</v>
      </c>
      <c r="P2485" s="1" t="str">
        <f t="shared" si="231"/>
        <v>3B</v>
      </c>
      <c r="Q2485">
        <f t="shared" si="229"/>
        <v>0.14164031334578056</v>
      </c>
      <c r="R2485" t="str">
        <f t="shared" si="232"/>
        <v>9B_0-B&amp;2.37%2.37@12</v>
      </c>
      <c r="S2485" t="str">
        <f t="shared" si="233"/>
        <v>3B-9B-VCS-Loc-22</v>
      </c>
      <c r="T2485" t="str">
        <f>IFERROR(IF(VLOOKUP(S2485,Bad!$A:$A,1,FALSE)='RAW2'!S2485,"yes","no"),"no")</f>
        <v>no</v>
      </c>
      <c r="U2485" t="str">
        <f>IFERROR(VLOOKUP(F2485,compounds!$A:$B,2,FALSE),"")</f>
        <v/>
      </c>
      <c r="V2485" t="str">
        <f>VLOOKUP(B2485,'volatile collection data'!$O:$P,2,FALSE)</f>
        <v>25 apr.22 9</v>
      </c>
    </row>
    <row r="2486" spans="1:22" x14ac:dyDescent="0.2">
      <c r="A2486" t="s">
        <v>368</v>
      </c>
      <c r="B2486" s="1" t="str">
        <f t="shared" si="230"/>
        <v>3B</v>
      </c>
      <c r="C2486">
        <v>21.783000000000001</v>
      </c>
      <c r="D2486">
        <f t="shared" si="228"/>
        <v>21.78</v>
      </c>
      <c r="E2486">
        <f>VLOOKUP(D2486,'Peak Combiner'!$A$5:$D$4980,4,FALSE)</f>
        <v>21.78</v>
      </c>
      <c r="F2486">
        <f>IFERROR(VLOOKUP(D2486,rt_comb!$A:$B,2,FALSE),D2486)</f>
        <v>21.78</v>
      </c>
      <c r="G2486">
        <v>2664392</v>
      </c>
      <c r="H2486">
        <f>SUMIFS($G:$G,$E:$E,18.51,'RAW2'!$A:$A,'RAW2'!A2486)</f>
        <v>35645797</v>
      </c>
      <c r="I2486" s="1" t="str">
        <f>VLOOKUP(A2486,'volatile collection data'!$G$6:$H$69,2,FALSE)</f>
        <v>B</v>
      </c>
      <c r="J2486" s="1">
        <f>VLOOKUP(A2486,'volatile collection data'!$G$6:$I$69,3,FALSE)</f>
        <v>3</v>
      </c>
      <c r="K2486" s="1" t="str">
        <f>VLOOKUP(A2486,'volatile collection data'!$G$6:$N$69,8,FALSE)</f>
        <v>9B</v>
      </c>
      <c r="L2486" s="1">
        <f>VLOOKUP(A2486,'volatile collection data'!$G$6:$J$69,4,FALSE)</f>
        <v>2.37</v>
      </c>
      <c r="M2486" s="1">
        <f>VLOOKUP($A2486,'volatile collection data'!$G$6:$M$69,6,FALSE)</f>
        <v>12</v>
      </c>
      <c r="N2486" s="1">
        <f>VLOOKUP($A2486,'volatile collection data'!$G$6:$M$69,7,FALSE)</f>
        <v>2.37</v>
      </c>
      <c r="O2486" s="1">
        <f>VLOOKUP(A2486,'volatile collection data'!$G$6:$K$69,5,FALSE)</f>
        <v>0</v>
      </c>
      <c r="P2486" s="1" t="str">
        <f t="shared" si="231"/>
        <v>3B</v>
      </c>
      <c r="Q2486">
        <f t="shared" si="229"/>
        <v>0.15769264939640348</v>
      </c>
      <c r="R2486" t="str">
        <f t="shared" si="232"/>
        <v>9B_0-B&amp;2.37%2.37@12</v>
      </c>
      <c r="S2486" t="str">
        <f t="shared" si="233"/>
        <v>3B-9B-VCS-Loc-22</v>
      </c>
      <c r="T2486" t="str">
        <f>IFERROR(IF(VLOOKUP(S2486,Bad!$A:$A,1,FALSE)='RAW2'!S2486,"yes","no"),"no")</f>
        <v>no</v>
      </c>
      <c r="U2486" t="str">
        <f>IFERROR(VLOOKUP(F2486,compounds!$A:$B,2,FALSE),"")</f>
        <v/>
      </c>
      <c r="V2486" t="str">
        <f>VLOOKUP(B2486,'volatile collection data'!$O:$P,2,FALSE)</f>
        <v>25 apr.22 9</v>
      </c>
    </row>
    <row r="2487" spans="1:22" x14ac:dyDescent="0.2">
      <c r="A2487" t="s">
        <v>368</v>
      </c>
      <c r="B2487" s="1" t="str">
        <f t="shared" si="230"/>
        <v>3B</v>
      </c>
      <c r="C2487">
        <v>22.195</v>
      </c>
      <c r="D2487">
        <f t="shared" si="228"/>
        <v>22.2</v>
      </c>
      <c r="E2487">
        <f>VLOOKUP(D2487,'Peak Combiner'!$A$5:$D$4980,4,FALSE)</f>
        <v>22.2</v>
      </c>
      <c r="F2487">
        <f>IFERROR(VLOOKUP(D2487,rt_comb!$A:$B,2,FALSE),D2487)</f>
        <v>22.18</v>
      </c>
      <c r="G2487">
        <v>996364</v>
      </c>
      <c r="H2487">
        <f>SUMIFS($G:$G,$E:$E,18.51,'RAW2'!$A:$A,'RAW2'!A2487)</f>
        <v>35645797</v>
      </c>
      <c r="I2487" s="1" t="str">
        <f>VLOOKUP(A2487,'volatile collection data'!$G$6:$H$69,2,FALSE)</f>
        <v>B</v>
      </c>
      <c r="J2487" s="1">
        <f>VLOOKUP(A2487,'volatile collection data'!$G$6:$I$69,3,FALSE)</f>
        <v>3</v>
      </c>
      <c r="K2487" s="1" t="str">
        <f>VLOOKUP(A2487,'volatile collection data'!$G$6:$N$69,8,FALSE)</f>
        <v>9B</v>
      </c>
      <c r="L2487" s="1">
        <f>VLOOKUP(A2487,'volatile collection data'!$G$6:$J$69,4,FALSE)</f>
        <v>2.37</v>
      </c>
      <c r="M2487" s="1">
        <f>VLOOKUP($A2487,'volatile collection data'!$G$6:$M$69,6,FALSE)</f>
        <v>12</v>
      </c>
      <c r="N2487" s="1">
        <f>VLOOKUP($A2487,'volatile collection data'!$G$6:$M$69,7,FALSE)</f>
        <v>2.37</v>
      </c>
      <c r="O2487" s="1">
        <f>VLOOKUP(A2487,'volatile collection data'!$G$6:$K$69,5,FALSE)</f>
        <v>0</v>
      </c>
      <c r="P2487" s="1" t="str">
        <f t="shared" si="231"/>
        <v>3B</v>
      </c>
      <c r="Q2487">
        <f t="shared" si="229"/>
        <v>5.8970031032670178E-2</v>
      </c>
      <c r="R2487" t="str">
        <f t="shared" si="232"/>
        <v>9B_0-B&amp;2.37%2.37@12</v>
      </c>
      <c r="S2487" t="str">
        <f t="shared" si="233"/>
        <v>3B-9B-VCS-Loc-22</v>
      </c>
      <c r="T2487" t="str">
        <f>IFERROR(IF(VLOOKUP(S2487,Bad!$A:$A,1,FALSE)='RAW2'!S2487,"yes","no"),"no")</f>
        <v>no</v>
      </c>
      <c r="U2487" t="str">
        <f>IFERROR(VLOOKUP(F2487,compounds!$A:$B,2,FALSE),"")</f>
        <v>humulene</v>
      </c>
      <c r="V2487" t="str">
        <f>VLOOKUP(B2487,'volatile collection data'!$O:$P,2,FALSE)</f>
        <v>25 apr.22 9</v>
      </c>
    </row>
    <row r="2488" spans="1:22" x14ac:dyDescent="0.2">
      <c r="A2488" t="s">
        <v>368</v>
      </c>
      <c r="B2488" s="1" t="str">
        <f t="shared" si="230"/>
        <v>3B</v>
      </c>
      <c r="C2488">
        <v>22.701000000000001</v>
      </c>
      <c r="D2488">
        <f t="shared" si="228"/>
        <v>22.7</v>
      </c>
      <c r="E2488">
        <f>VLOOKUP(D2488,'Peak Combiner'!$A$5:$D$4980,4,FALSE)</f>
        <v>22.7</v>
      </c>
      <c r="F2488">
        <f>IFERROR(VLOOKUP(D2488,rt_comb!$A:$B,2,FALSE),D2488)</f>
        <v>22.7</v>
      </c>
      <c r="G2488">
        <v>4735999</v>
      </c>
      <c r="H2488">
        <f>SUMIFS($G:$G,$E:$E,18.51,'RAW2'!$A:$A,'RAW2'!A2488)</f>
        <v>35645797</v>
      </c>
      <c r="I2488" s="1" t="str">
        <f>VLOOKUP(A2488,'volatile collection data'!$G$6:$H$69,2,FALSE)</f>
        <v>B</v>
      </c>
      <c r="J2488" s="1">
        <f>VLOOKUP(A2488,'volatile collection data'!$G$6:$I$69,3,FALSE)</f>
        <v>3</v>
      </c>
      <c r="K2488" s="1" t="str">
        <f>VLOOKUP(A2488,'volatile collection data'!$G$6:$N$69,8,FALSE)</f>
        <v>9B</v>
      </c>
      <c r="L2488" s="1">
        <f>VLOOKUP(A2488,'volatile collection data'!$G$6:$J$69,4,FALSE)</f>
        <v>2.37</v>
      </c>
      <c r="M2488" s="1">
        <f>VLOOKUP($A2488,'volatile collection data'!$G$6:$M$69,6,FALSE)</f>
        <v>12</v>
      </c>
      <c r="N2488" s="1">
        <f>VLOOKUP($A2488,'volatile collection data'!$G$6:$M$69,7,FALSE)</f>
        <v>2.37</v>
      </c>
      <c r="O2488" s="1">
        <f>VLOOKUP(A2488,'volatile collection data'!$G$6:$K$69,5,FALSE)</f>
        <v>0</v>
      </c>
      <c r="P2488" s="1" t="str">
        <f t="shared" si="231"/>
        <v>3B</v>
      </c>
      <c r="Q2488">
        <f t="shared" si="229"/>
        <v>0.28030118310245544</v>
      </c>
      <c r="R2488" t="str">
        <f t="shared" si="232"/>
        <v>9B_0-B&amp;2.37%2.37@12</v>
      </c>
      <c r="S2488" t="str">
        <f t="shared" si="233"/>
        <v>3B-9B-VCS-Loc-22</v>
      </c>
      <c r="T2488" t="str">
        <f>IFERROR(IF(VLOOKUP(S2488,Bad!$A:$A,1,FALSE)='RAW2'!S2488,"yes","no"),"no")</f>
        <v>no</v>
      </c>
      <c r="U2488" t="str">
        <f>IFERROR(VLOOKUP(F2488,compounds!$A:$B,2,FALSE),"")</f>
        <v/>
      </c>
      <c r="V2488" t="str">
        <f>VLOOKUP(B2488,'volatile collection data'!$O:$P,2,FALSE)</f>
        <v>25 apr.22 9</v>
      </c>
    </row>
    <row r="2489" spans="1:22" x14ac:dyDescent="0.2">
      <c r="A2489" t="s">
        <v>368</v>
      </c>
      <c r="B2489" s="1" t="str">
        <f t="shared" si="230"/>
        <v>3B</v>
      </c>
      <c r="C2489">
        <v>22.838000000000001</v>
      </c>
      <c r="D2489">
        <f t="shared" si="228"/>
        <v>22.84</v>
      </c>
      <c r="E2489">
        <f>VLOOKUP(D2489,'Peak Combiner'!$A$5:$D$4980,4,FALSE)</f>
        <v>22.84</v>
      </c>
      <c r="F2489">
        <f>IFERROR(VLOOKUP(D2489,rt_comb!$A:$B,2,FALSE),D2489)</f>
        <v>22.84</v>
      </c>
      <c r="G2489">
        <v>5394417</v>
      </c>
      <c r="H2489">
        <f>SUMIFS($G:$G,$E:$E,18.51,'RAW2'!$A:$A,'RAW2'!A2489)</f>
        <v>35645797</v>
      </c>
      <c r="I2489" s="1" t="str">
        <f>VLOOKUP(A2489,'volatile collection data'!$G$6:$H$69,2,FALSE)</f>
        <v>B</v>
      </c>
      <c r="J2489" s="1">
        <f>VLOOKUP(A2489,'volatile collection data'!$G$6:$I$69,3,FALSE)</f>
        <v>3</v>
      </c>
      <c r="K2489" s="1" t="str">
        <f>VLOOKUP(A2489,'volatile collection data'!$G$6:$N$69,8,FALSE)</f>
        <v>9B</v>
      </c>
      <c r="L2489" s="1">
        <f>VLOOKUP(A2489,'volatile collection data'!$G$6:$J$69,4,FALSE)</f>
        <v>2.37</v>
      </c>
      <c r="M2489" s="1">
        <f>VLOOKUP($A2489,'volatile collection data'!$G$6:$M$69,6,FALSE)</f>
        <v>12</v>
      </c>
      <c r="N2489" s="1">
        <f>VLOOKUP($A2489,'volatile collection data'!$G$6:$M$69,7,FALSE)</f>
        <v>2.37</v>
      </c>
      <c r="O2489" s="1">
        <f>VLOOKUP(A2489,'volatile collection data'!$G$6:$K$69,5,FALSE)</f>
        <v>0</v>
      </c>
      <c r="P2489" s="1" t="str">
        <f t="shared" si="231"/>
        <v>3B</v>
      </c>
      <c r="Q2489">
        <f t="shared" si="229"/>
        <v>0.31926980289649526</v>
      </c>
      <c r="R2489" t="str">
        <f t="shared" si="232"/>
        <v>9B_0-B&amp;2.37%2.37@12</v>
      </c>
      <c r="S2489" t="str">
        <f t="shared" si="233"/>
        <v>3B-9B-VCS-Loc-22</v>
      </c>
      <c r="T2489" t="str">
        <f>IFERROR(IF(VLOOKUP(S2489,Bad!$A:$A,1,FALSE)='RAW2'!S2489,"yes","no"),"no")</f>
        <v>no</v>
      </c>
      <c r="U2489" t="str">
        <f>IFERROR(VLOOKUP(F2489,compounds!$A:$B,2,FALSE),"")</f>
        <v/>
      </c>
      <c r="V2489" t="str">
        <f>VLOOKUP(B2489,'volatile collection data'!$O:$P,2,FALSE)</f>
        <v>25 apr.22 9</v>
      </c>
    </row>
    <row r="2490" spans="1:22" x14ac:dyDescent="0.2">
      <c r="A2490" t="s">
        <v>368</v>
      </c>
      <c r="B2490" s="1" t="str">
        <f t="shared" si="230"/>
        <v>3B</v>
      </c>
      <c r="C2490">
        <v>23.036000000000001</v>
      </c>
      <c r="D2490">
        <f t="shared" si="228"/>
        <v>23.04</v>
      </c>
      <c r="E2490">
        <f>VLOOKUP(D2490,'Peak Combiner'!$A$5:$D$4980,4,FALSE)</f>
        <v>23.04</v>
      </c>
      <c r="F2490">
        <f>IFERROR(VLOOKUP(D2490,rt_comb!$A:$B,2,FALSE),D2490)</f>
        <v>23.04</v>
      </c>
      <c r="G2490">
        <v>2667210</v>
      </c>
      <c r="H2490">
        <f>SUMIFS($G:$G,$E:$E,18.51,'RAW2'!$A:$A,'RAW2'!A2490)</f>
        <v>35645797</v>
      </c>
      <c r="I2490" s="1" t="str">
        <f>VLOOKUP(A2490,'volatile collection data'!$G$6:$H$69,2,FALSE)</f>
        <v>B</v>
      </c>
      <c r="J2490" s="1">
        <f>VLOOKUP(A2490,'volatile collection data'!$G$6:$I$69,3,FALSE)</f>
        <v>3</v>
      </c>
      <c r="K2490" s="1" t="str">
        <f>VLOOKUP(A2490,'volatile collection data'!$G$6:$N$69,8,FALSE)</f>
        <v>9B</v>
      </c>
      <c r="L2490" s="1">
        <f>VLOOKUP(A2490,'volatile collection data'!$G$6:$J$69,4,FALSE)</f>
        <v>2.37</v>
      </c>
      <c r="M2490" s="1">
        <f>VLOOKUP($A2490,'volatile collection data'!$G$6:$M$69,6,FALSE)</f>
        <v>12</v>
      </c>
      <c r="N2490" s="1">
        <f>VLOOKUP($A2490,'volatile collection data'!$G$6:$M$69,7,FALSE)</f>
        <v>2.37</v>
      </c>
      <c r="O2490" s="1">
        <f>VLOOKUP(A2490,'volatile collection data'!$G$6:$K$69,5,FALSE)</f>
        <v>0</v>
      </c>
      <c r="P2490" s="1" t="str">
        <f t="shared" si="231"/>
        <v>3B</v>
      </c>
      <c r="Q2490">
        <f t="shared" si="229"/>
        <v>0.15785943337038294</v>
      </c>
      <c r="R2490" t="str">
        <f t="shared" si="232"/>
        <v>9B_0-B&amp;2.37%2.37@12</v>
      </c>
      <c r="S2490" t="str">
        <f t="shared" si="233"/>
        <v>3B-9B-VCS-Loc-22</v>
      </c>
      <c r="T2490" t="str">
        <f>IFERROR(IF(VLOOKUP(S2490,Bad!$A:$A,1,FALSE)='RAW2'!S2490,"yes","no"),"no")</f>
        <v>no</v>
      </c>
      <c r="U2490" t="str">
        <f>IFERROR(VLOOKUP(F2490,compounds!$A:$B,2,FALSE),"")</f>
        <v/>
      </c>
      <c r="V2490" t="str">
        <f>VLOOKUP(B2490,'volatile collection data'!$O:$P,2,FALSE)</f>
        <v>25 apr.22 9</v>
      </c>
    </row>
    <row r="2491" spans="1:22" x14ac:dyDescent="0.2">
      <c r="A2491" t="s">
        <v>368</v>
      </c>
      <c r="B2491" s="1" t="str">
        <f t="shared" si="230"/>
        <v>3B</v>
      </c>
      <c r="C2491">
        <v>23.13</v>
      </c>
      <c r="D2491">
        <f t="shared" si="228"/>
        <v>23.13</v>
      </c>
      <c r="E2491">
        <f>VLOOKUP(D2491,'Peak Combiner'!$A$5:$D$4980,4,FALSE)</f>
        <v>23.13</v>
      </c>
      <c r="F2491">
        <f>IFERROR(VLOOKUP(D2491,rt_comb!$A:$B,2,FALSE),D2491)</f>
        <v>23.13</v>
      </c>
      <c r="G2491">
        <v>1691364</v>
      </c>
      <c r="H2491">
        <f>SUMIFS($G:$G,$E:$E,18.51,'RAW2'!$A:$A,'RAW2'!A2491)</f>
        <v>35645797</v>
      </c>
      <c r="I2491" s="1" t="str">
        <f>VLOOKUP(A2491,'volatile collection data'!$G$6:$H$69,2,FALSE)</f>
        <v>B</v>
      </c>
      <c r="J2491" s="1">
        <f>VLOOKUP(A2491,'volatile collection data'!$G$6:$I$69,3,FALSE)</f>
        <v>3</v>
      </c>
      <c r="K2491" s="1" t="str">
        <f>VLOOKUP(A2491,'volatile collection data'!$G$6:$N$69,8,FALSE)</f>
        <v>9B</v>
      </c>
      <c r="L2491" s="1">
        <f>VLOOKUP(A2491,'volatile collection data'!$G$6:$J$69,4,FALSE)</f>
        <v>2.37</v>
      </c>
      <c r="M2491" s="1">
        <f>VLOOKUP($A2491,'volatile collection data'!$G$6:$M$69,6,FALSE)</f>
        <v>12</v>
      </c>
      <c r="N2491" s="1">
        <f>VLOOKUP($A2491,'volatile collection data'!$G$6:$M$69,7,FALSE)</f>
        <v>2.37</v>
      </c>
      <c r="O2491" s="1">
        <f>VLOOKUP(A2491,'volatile collection data'!$G$6:$K$69,5,FALSE)</f>
        <v>0</v>
      </c>
      <c r="P2491" s="1" t="str">
        <f t="shared" si="231"/>
        <v>3B</v>
      </c>
      <c r="Q2491">
        <f t="shared" si="229"/>
        <v>0.10010376485655963</v>
      </c>
      <c r="R2491" t="str">
        <f t="shared" si="232"/>
        <v>9B_0-B&amp;2.37%2.37@12</v>
      </c>
      <c r="S2491" t="str">
        <f t="shared" si="233"/>
        <v>3B-9B-VCS-Loc-22</v>
      </c>
      <c r="T2491" t="str">
        <f>IFERROR(IF(VLOOKUP(S2491,Bad!$A:$A,1,FALSE)='RAW2'!S2491,"yes","no"),"no")</f>
        <v>no</v>
      </c>
      <c r="U2491" t="str">
        <f>IFERROR(VLOOKUP(F2491,compounds!$A:$B,2,FALSE),"")</f>
        <v/>
      </c>
      <c r="V2491" t="str">
        <f>VLOOKUP(B2491,'volatile collection data'!$O:$P,2,FALSE)</f>
        <v>25 apr.22 9</v>
      </c>
    </row>
    <row r="2492" spans="1:22" x14ac:dyDescent="0.2">
      <c r="A2492" t="s">
        <v>368</v>
      </c>
      <c r="B2492" s="1" t="str">
        <f t="shared" si="230"/>
        <v>3B</v>
      </c>
      <c r="C2492">
        <v>23.326000000000001</v>
      </c>
      <c r="D2492">
        <f t="shared" si="228"/>
        <v>23.33</v>
      </c>
      <c r="E2492">
        <f>VLOOKUP(D2492,'Peak Combiner'!$A$5:$D$4980,4,FALSE)</f>
        <v>23.32</v>
      </c>
      <c r="F2492">
        <f>IFERROR(VLOOKUP(D2492,rt_comb!$A:$B,2,FALSE),D2492)</f>
        <v>23.33</v>
      </c>
      <c r="G2492">
        <v>3555804</v>
      </c>
      <c r="H2492">
        <f>SUMIFS($G:$G,$E:$E,18.51,'RAW2'!$A:$A,'RAW2'!A2492)</f>
        <v>35645797</v>
      </c>
      <c r="I2492" s="1" t="str">
        <f>VLOOKUP(A2492,'volatile collection data'!$G$6:$H$69,2,FALSE)</f>
        <v>B</v>
      </c>
      <c r="J2492" s="1">
        <f>VLOOKUP(A2492,'volatile collection data'!$G$6:$I$69,3,FALSE)</f>
        <v>3</v>
      </c>
      <c r="K2492" s="1" t="str">
        <f>VLOOKUP(A2492,'volatile collection data'!$G$6:$N$69,8,FALSE)</f>
        <v>9B</v>
      </c>
      <c r="L2492" s="1">
        <f>VLOOKUP(A2492,'volatile collection data'!$G$6:$J$69,4,FALSE)</f>
        <v>2.37</v>
      </c>
      <c r="M2492" s="1">
        <f>VLOOKUP($A2492,'volatile collection data'!$G$6:$M$69,6,FALSE)</f>
        <v>12</v>
      </c>
      <c r="N2492" s="1">
        <f>VLOOKUP($A2492,'volatile collection data'!$G$6:$M$69,7,FALSE)</f>
        <v>2.37</v>
      </c>
      <c r="O2492" s="1">
        <f>VLOOKUP(A2492,'volatile collection data'!$G$6:$K$69,5,FALSE)</f>
        <v>0</v>
      </c>
      <c r="P2492" s="1" t="str">
        <f t="shared" si="231"/>
        <v>3B</v>
      </c>
      <c r="Q2492">
        <f t="shared" si="229"/>
        <v>0.21045107232506668</v>
      </c>
      <c r="R2492" t="str">
        <f t="shared" si="232"/>
        <v>9B_0-B&amp;2.37%2.37@12</v>
      </c>
      <c r="S2492" t="str">
        <f t="shared" si="233"/>
        <v>3B-9B-VCS-Loc-22</v>
      </c>
      <c r="T2492" t="str">
        <f>IFERROR(IF(VLOOKUP(S2492,Bad!$A:$A,1,FALSE)='RAW2'!S2492,"yes","no"),"no")</f>
        <v>no</v>
      </c>
      <c r="U2492" t="str">
        <f>IFERROR(VLOOKUP(F2492,compounds!$A:$B,2,FALSE),"")</f>
        <v/>
      </c>
      <c r="V2492" t="str">
        <f>VLOOKUP(B2492,'volatile collection data'!$O:$P,2,FALSE)</f>
        <v>25 apr.22 9</v>
      </c>
    </row>
    <row r="2493" spans="1:22" x14ac:dyDescent="0.2">
      <c r="A2493" t="s">
        <v>368</v>
      </c>
      <c r="B2493" s="1" t="str">
        <f t="shared" si="230"/>
        <v>3B</v>
      </c>
      <c r="C2493">
        <v>23.376000000000001</v>
      </c>
      <c r="D2493">
        <f t="shared" si="228"/>
        <v>23.38</v>
      </c>
      <c r="E2493">
        <f>VLOOKUP(D2493,'Peak Combiner'!$A$5:$D$4980,4,FALSE)</f>
        <v>23.38</v>
      </c>
      <c r="F2493">
        <f>IFERROR(VLOOKUP(D2493,rt_comb!$A:$B,2,FALSE),D2493)</f>
        <v>23.38</v>
      </c>
      <c r="G2493">
        <v>934501</v>
      </c>
      <c r="H2493">
        <f>SUMIFS($G:$G,$E:$E,18.51,'RAW2'!$A:$A,'RAW2'!A2493)</f>
        <v>35645797</v>
      </c>
      <c r="I2493" s="1" t="str">
        <f>VLOOKUP(A2493,'volatile collection data'!$G$6:$H$69,2,FALSE)</f>
        <v>B</v>
      </c>
      <c r="J2493" s="1">
        <f>VLOOKUP(A2493,'volatile collection data'!$G$6:$I$69,3,FALSE)</f>
        <v>3</v>
      </c>
      <c r="K2493" s="1" t="str">
        <f>VLOOKUP(A2493,'volatile collection data'!$G$6:$N$69,8,FALSE)</f>
        <v>9B</v>
      </c>
      <c r="L2493" s="1">
        <f>VLOOKUP(A2493,'volatile collection data'!$G$6:$J$69,4,FALSE)</f>
        <v>2.37</v>
      </c>
      <c r="M2493" s="1">
        <f>VLOOKUP($A2493,'volatile collection data'!$G$6:$M$69,6,FALSE)</f>
        <v>12</v>
      </c>
      <c r="N2493" s="1">
        <f>VLOOKUP($A2493,'volatile collection data'!$G$6:$M$69,7,FALSE)</f>
        <v>2.37</v>
      </c>
      <c r="O2493" s="1">
        <f>VLOOKUP(A2493,'volatile collection data'!$G$6:$K$69,5,FALSE)</f>
        <v>0</v>
      </c>
      <c r="P2493" s="1" t="str">
        <f t="shared" si="231"/>
        <v>3B</v>
      </c>
      <c r="Q2493">
        <f t="shared" si="229"/>
        <v>5.5308655240515821E-2</v>
      </c>
      <c r="R2493" t="str">
        <f t="shared" si="232"/>
        <v>9B_0-B&amp;2.37%2.37@12</v>
      </c>
      <c r="S2493" t="str">
        <f t="shared" si="233"/>
        <v>3B-9B-VCS-Loc-22</v>
      </c>
      <c r="T2493" t="str">
        <f>IFERROR(IF(VLOOKUP(S2493,Bad!$A:$A,1,FALSE)='RAW2'!S2493,"yes","no"),"no")</f>
        <v>no</v>
      </c>
      <c r="U2493" t="str">
        <f>IFERROR(VLOOKUP(F2493,compounds!$A:$B,2,FALSE),"")</f>
        <v/>
      </c>
      <c r="V2493" t="str">
        <f>VLOOKUP(B2493,'volatile collection data'!$O:$P,2,FALSE)</f>
        <v>25 apr.22 9</v>
      </c>
    </row>
    <row r="2494" spans="1:22" x14ac:dyDescent="0.2">
      <c r="A2494" t="s">
        <v>368</v>
      </c>
      <c r="B2494" s="1" t="str">
        <f t="shared" si="230"/>
        <v>3B</v>
      </c>
      <c r="C2494">
        <v>23.605</v>
      </c>
      <c r="D2494">
        <f t="shared" ref="D2494:D2557" si="234">ROUND(C2494,2)</f>
        <v>23.61</v>
      </c>
      <c r="E2494">
        <f>VLOOKUP(D2494,'Peak Combiner'!$A$5:$D$4980,4,FALSE)</f>
        <v>23.61</v>
      </c>
      <c r="F2494">
        <f>IFERROR(VLOOKUP(D2494,rt_comb!$A:$B,2,FALSE),D2494)</f>
        <v>23.61</v>
      </c>
      <c r="G2494">
        <v>1030021</v>
      </c>
      <c r="H2494">
        <f>SUMIFS($G:$G,$E:$E,18.51,'RAW2'!$A:$A,'RAW2'!A2494)</f>
        <v>35645797</v>
      </c>
      <c r="I2494" s="1" t="str">
        <f>VLOOKUP(A2494,'volatile collection data'!$G$6:$H$69,2,FALSE)</f>
        <v>B</v>
      </c>
      <c r="J2494" s="1">
        <f>VLOOKUP(A2494,'volatile collection data'!$G$6:$I$69,3,FALSE)</f>
        <v>3</v>
      </c>
      <c r="K2494" s="1" t="str">
        <f>VLOOKUP(A2494,'volatile collection data'!$G$6:$N$69,8,FALSE)</f>
        <v>9B</v>
      </c>
      <c r="L2494" s="1">
        <f>VLOOKUP(A2494,'volatile collection data'!$G$6:$J$69,4,FALSE)</f>
        <v>2.37</v>
      </c>
      <c r="M2494" s="1">
        <f>VLOOKUP($A2494,'volatile collection data'!$G$6:$M$69,6,FALSE)</f>
        <v>12</v>
      </c>
      <c r="N2494" s="1">
        <f>VLOOKUP($A2494,'volatile collection data'!$G$6:$M$69,7,FALSE)</f>
        <v>2.37</v>
      </c>
      <c r="O2494" s="1">
        <f>VLOOKUP(A2494,'volatile collection data'!$G$6:$K$69,5,FALSE)</f>
        <v>0</v>
      </c>
      <c r="P2494" s="1" t="str">
        <f t="shared" si="231"/>
        <v>3B</v>
      </c>
      <c r="Q2494">
        <f t="shared" ref="Q2494:Q2557" si="235">IFERROR((30/H2494*G2494)/L2494/6,0)</f>
        <v>6.0962028269088371E-2</v>
      </c>
      <c r="R2494" t="str">
        <f t="shared" si="232"/>
        <v>9B_0-B&amp;2.37%2.37@12</v>
      </c>
      <c r="S2494" t="str">
        <f t="shared" si="233"/>
        <v>3B-9B-VCS-Loc-22</v>
      </c>
      <c r="T2494" t="str">
        <f>IFERROR(IF(VLOOKUP(S2494,Bad!$A:$A,1,FALSE)='RAW2'!S2494,"yes","no"),"no")</f>
        <v>no</v>
      </c>
      <c r="U2494" t="str">
        <f>IFERROR(VLOOKUP(F2494,compounds!$A:$B,2,FALSE),"")</f>
        <v/>
      </c>
      <c r="V2494" t="str">
        <f>VLOOKUP(B2494,'volatile collection data'!$O:$P,2,FALSE)</f>
        <v>25 apr.22 9</v>
      </c>
    </row>
    <row r="2495" spans="1:22" x14ac:dyDescent="0.2">
      <c r="A2495" t="s">
        <v>368</v>
      </c>
      <c r="B2495" s="1" t="str">
        <f t="shared" si="230"/>
        <v>3B</v>
      </c>
      <c r="C2495">
        <v>24.702999999999999</v>
      </c>
      <c r="D2495">
        <f t="shared" si="234"/>
        <v>24.7</v>
      </c>
      <c r="E2495">
        <f>VLOOKUP(D2495,'Peak Combiner'!$A$5:$D$4980,4,FALSE)</f>
        <v>24.7</v>
      </c>
      <c r="F2495">
        <f>IFERROR(VLOOKUP(D2495,rt_comb!$A:$B,2,FALSE),D2495)</f>
        <v>24.7</v>
      </c>
      <c r="G2495">
        <v>2549970</v>
      </c>
      <c r="H2495">
        <f>SUMIFS($G:$G,$E:$E,18.51,'RAW2'!$A:$A,'RAW2'!A2495)</f>
        <v>35645797</v>
      </c>
      <c r="I2495" s="1" t="str">
        <f>VLOOKUP(A2495,'volatile collection data'!$G$6:$H$69,2,FALSE)</f>
        <v>B</v>
      </c>
      <c r="J2495" s="1">
        <f>VLOOKUP(A2495,'volatile collection data'!$G$6:$I$69,3,FALSE)</f>
        <v>3</v>
      </c>
      <c r="K2495" s="1" t="str">
        <f>VLOOKUP(A2495,'volatile collection data'!$G$6:$N$69,8,FALSE)</f>
        <v>9B</v>
      </c>
      <c r="L2495" s="1">
        <f>VLOOKUP(A2495,'volatile collection data'!$G$6:$J$69,4,FALSE)</f>
        <v>2.37</v>
      </c>
      <c r="M2495" s="1">
        <f>VLOOKUP($A2495,'volatile collection data'!$G$6:$M$69,6,FALSE)</f>
        <v>12</v>
      </c>
      <c r="N2495" s="1">
        <f>VLOOKUP($A2495,'volatile collection data'!$G$6:$M$69,7,FALSE)</f>
        <v>2.37</v>
      </c>
      <c r="O2495" s="1">
        <f>VLOOKUP(A2495,'volatile collection data'!$G$6:$K$69,5,FALSE)</f>
        <v>0</v>
      </c>
      <c r="P2495" s="1" t="str">
        <f t="shared" si="231"/>
        <v>3B</v>
      </c>
      <c r="Q2495">
        <f t="shared" si="235"/>
        <v>0.15092055717827821</v>
      </c>
      <c r="R2495" t="str">
        <f t="shared" si="232"/>
        <v>9B_0-B&amp;2.37%2.37@12</v>
      </c>
      <c r="S2495" t="str">
        <f t="shared" si="233"/>
        <v>3B-9B-VCS-Loc-22</v>
      </c>
      <c r="T2495" t="str">
        <f>IFERROR(IF(VLOOKUP(S2495,Bad!$A:$A,1,FALSE)='RAW2'!S2495,"yes","no"),"no")</f>
        <v>no</v>
      </c>
      <c r="U2495" t="str">
        <f>IFERROR(VLOOKUP(F2495,compounds!$A:$B,2,FALSE),"")</f>
        <v/>
      </c>
      <c r="V2495" t="str">
        <f>VLOOKUP(B2495,'volatile collection data'!$O:$P,2,FALSE)</f>
        <v>25 apr.22 9</v>
      </c>
    </row>
    <row r="2496" spans="1:22" x14ac:dyDescent="0.2">
      <c r="A2496" t="s">
        <v>368</v>
      </c>
      <c r="B2496" s="1" t="str">
        <f t="shared" si="230"/>
        <v>3B</v>
      </c>
      <c r="C2496">
        <v>25.512</v>
      </c>
      <c r="D2496">
        <f t="shared" si="234"/>
        <v>25.51</v>
      </c>
      <c r="E2496">
        <f>VLOOKUP(D2496,'Peak Combiner'!$A$5:$D$4980,4,FALSE)</f>
        <v>25.51</v>
      </c>
      <c r="F2496">
        <f>IFERROR(VLOOKUP(D2496,rt_comb!$A:$B,2,FALSE),D2496)</f>
        <v>25.51</v>
      </c>
      <c r="G2496">
        <v>1521511</v>
      </c>
      <c r="H2496">
        <f>SUMIFS($G:$G,$E:$E,18.51,'RAW2'!$A:$A,'RAW2'!A2496)</f>
        <v>35645797</v>
      </c>
      <c r="I2496" s="1" t="str">
        <f>VLOOKUP(A2496,'volatile collection data'!$G$6:$H$69,2,FALSE)</f>
        <v>B</v>
      </c>
      <c r="J2496" s="1">
        <f>VLOOKUP(A2496,'volatile collection data'!$G$6:$I$69,3,FALSE)</f>
        <v>3</v>
      </c>
      <c r="K2496" s="1" t="str">
        <f>VLOOKUP(A2496,'volatile collection data'!$G$6:$N$69,8,FALSE)</f>
        <v>9B</v>
      </c>
      <c r="L2496" s="1">
        <f>VLOOKUP(A2496,'volatile collection data'!$G$6:$J$69,4,FALSE)</f>
        <v>2.37</v>
      </c>
      <c r="M2496" s="1">
        <f>VLOOKUP($A2496,'volatile collection data'!$G$6:$M$69,6,FALSE)</f>
        <v>12</v>
      </c>
      <c r="N2496" s="1">
        <f>VLOOKUP($A2496,'volatile collection data'!$G$6:$M$69,7,FALSE)</f>
        <v>2.37</v>
      </c>
      <c r="O2496" s="1">
        <f>VLOOKUP(A2496,'volatile collection data'!$G$6:$K$69,5,FALSE)</f>
        <v>0</v>
      </c>
      <c r="P2496" s="1" t="str">
        <f t="shared" si="231"/>
        <v>3B</v>
      </c>
      <c r="Q2496">
        <f t="shared" si="235"/>
        <v>9.0050976236143665E-2</v>
      </c>
      <c r="R2496" t="str">
        <f t="shared" si="232"/>
        <v>9B_0-B&amp;2.37%2.37@12</v>
      </c>
      <c r="S2496" t="str">
        <f t="shared" si="233"/>
        <v>3B-9B-VCS-Loc-22</v>
      </c>
      <c r="T2496" t="str">
        <f>IFERROR(IF(VLOOKUP(S2496,Bad!$A:$A,1,FALSE)='RAW2'!S2496,"yes","no"),"no")</f>
        <v>no</v>
      </c>
      <c r="U2496" t="str">
        <f>IFERROR(VLOOKUP(F2496,compounds!$A:$B,2,FALSE),"")</f>
        <v/>
      </c>
      <c r="V2496" t="str">
        <f>VLOOKUP(B2496,'volatile collection data'!$O:$P,2,FALSE)</f>
        <v>25 apr.22 9</v>
      </c>
    </row>
    <row r="2497" spans="1:22" x14ac:dyDescent="0.2">
      <c r="A2497" t="s">
        <v>368</v>
      </c>
      <c r="B2497" s="1" t="str">
        <f t="shared" si="230"/>
        <v>3B</v>
      </c>
      <c r="C2497">
        <v>25.68</v>
      </c>
      <c r="D2497">
        <f t="shared" si="234"/>
        <v>25.68</v>
      </c>
      <c r="E2497">
        <f>VLOOKUP(D2497,'Peak Combiner'!$A$5:$D$4980,4,FALSE)</f>
        <v>25.67</v>
      </c>
      <c r="F2497">
        <f>IFERROR(VLOOKUP(D2497,rt_comb!$A:$B,2,FALSE),D2497)</f>
        <v>25.68</v>
      </c>
      <c r="G2497">
        <v>7143798</v>
      </c>
      <c r="H2497">
        <f>SUMIFS($G:$G,$E:$E,18.51,'RAW2'!$A:$A,'RAW2'!A2497)</f>
        <v>35645797</v>
      </c>
      <c r="I2497" s="1" t="str">
        <f>VLOOKUP(A2497,'volatile collection data'!$G$6:$H$69,2,FALSE)</f>
        <v>B</v>
      </c>
      <c r="J2497" s="1">
        <f>VLOOKUP(A2497,'volatile collection data'!$G$6:$I$69,3,FALSE)</f>
        <v>3</v>
      </c>
      <c r="K2497" s="1" t="str">
        <f>VLOOKUP(A2497,'volatile collection data'!$G$6:$N$69,8,FALSE)</f>
        <v>9B</v>
      </c>
      <c r="L2497" s="1">
        <f>VLOOKUP(A2497,'volatile collection data'!$G$6:$J$69,4,FALSE)</f>
        <v>2.37</v>
      </c>
      <c r="M2497" s="1">
        <f>VLOOKUP($A2497,'volatile collection data'!$G$6:$M$69,6,FALSE)</f>
        <v>12</v>
      </c>
      <c r="N2497" s="1">
        <f>VLOOKUP($A2497,'volatile collection data'!$G$6:$M$69,7,FALSE)</f>
        <v>2.37</v>
      </c>
      <c r="O2497" s="1">
        <f>VLOOKUP(A2497,'volatile collection data'!$G$6:$K$69,5,FALSE)</f>
        <v>0</v>
      </c>
      <c r="P2497" s="1" t="str">
        <f t="shared" si="231"/>
        <v>3B</v>
      </c>
      <c r="Q2497">
        <f t="shared" si="235"/>
        <v>0.42280731715630743</v>
      </c>
      <c r="R2497" t="str">
        <f t="shared" si="232"/>
        <v>9B_0-B&amp;2.37%2.37@12</v>
      </c>
      <c r="S2497" t="str">
        <f t="shared" si="233"/>
        <v>3B-9B-VCS-Loc-22</v>
      </c>
      <c r="T2497" t="str">
        <f>IFERROR(IF(VLOOKUP(S2497,Bad!$A:$A,1,FALSE)='RAW2'!S2497,"yes","no"),"no")</f>
        <v>no</v>
      </c>
      <c r="U2497" t="str">
        <f>IFERROR(VLOOKUP(F2497,compounds!$A:$B,2,FALSE),"")</f>
        <v/>
      </c>
      <c r="V2497" t="str">
        <f>VLOOKUP(B2497,'volatile collection data'!$O:$P,2,FALSE)</f>
        <v>25 apr.22 9</v>
      </c>
    </row>
    <row r="2498" spans="1:22" x14ac:dyDescent="0.2">
      <c r="A2498" t="s">
        <v>368</v>
      </c>
      <c r="B2498" s="1" t="str">
        <f t="shared" si="230"/>
        <v>3B</v>
      </c>
      <c r="C2498">
        <v>25.797000000000001</v>
      </c>
      <c r="D2498">
        <f t="shared" si="234"/>
        <v>25.8</v>
      </c>
      <c r="E2498">
        <f>VLOOKUP(D2498,'Peak Combiner'!$A$5:$D$4980,4,FALSE)</f>
        <v>25.8</v>
      </c>
      <c r="F2498">
        <f>IFERROR(VLOOKUP(D2498,rt_comb!$A:$B,2,FALSE),D2498)</f>
        <v>25.8</v>
      </c>
      <c r="G2498">
        <v>2223494</v>
      </c>
      <c r="H2498">
        <f>SUMIFS($G:$G,$E:$E,18.51,'RAW2'!$A:$A,'RAW2'!A2498)</f>
        <v>35645797</v>
      </c>
      <c r="I2498" s="1" t="str">
        <f>VLOOKUP(A2498,'volatile collection data'!$G$6:$H$69,2,FALSE)</f>
        <v>B</v>
      </c>
      <c r="J2498" s="1">
        <f>VLOOKUP(A2498,'volatile collection data'!$G$6:$I$69,3,FALSE)</f>
        <v>3</v>
      </c>
      <c r="K2498" s="1" t="str">
        <f>VLOOKUP(A2498,'volatile collection data'!$G$6:$N$69,8,FALSE)</f>
        <v>9B</v>
      </c>
      <c r="L2498" s="1">
        <f>VLOOKUP(A2498,'volatile collection data'!$G$6:$J$69,4,FALSE)</f>
        <v>2.37</v>
      </c>
      <c r="M2498" s="1">
        <f>VLOOKUP($A2498,'volatile collection data'!$G$6:$M$69,6,FALSE)</f>
        <v>12</v>
      </c>
      <c r="N2498" s="1">
        <f>VLOOKUP($A2498,'volatile collection data'!$G$6:$M$69,7,FALSE)</f>
        <v>2.37</v>
      </c>
      <c r="O2498" s="1">
        <f>VLOOKUP(A2498,'volatile collection data'!$G$6:$K$69,5,FALSE)</f>
        <v>0</v>
      </c>
      <c r="P2498" s="1" t="str">
        <f t="shared" si="231"/>
        <v>3B</v>
      </c>
      <c r="Q2498">
        <f t="shared" si="235"/>
        <v>0.13159800051081325</v>
      </c>
      <c r="R2498" t="str">
        <f t="shared" si="232"/>
        <v>9B_0-B&amp;2.37%2.37@12</v>
      </c>
      <c r="S2498" t="str">
        <f t="shared" si="233"/>
        <v>3B-9B-VCS-Loc-22</v>
      </c>
      <c r="T2498" t="str">
        <f>IFERROR(IF(VLOOKUP(S2498,Bad!$A:$A,1,FALSE)='RAW2'!S2498,"yes","no"),"no")</f>
        <v>no</v>
      </c>
      <c r="U2498" t="str">
        <f>IFERROR(VLOOKUP(F2498,compounds!$A:$B,2,FALSE),"")</f>
        <v/>
      </c>
      <c r="V2498" t="str">
        <f>VLOOKUP(B2498,'volatile collection data'!$O:$P,2,FALSE)</f>
        <v>25 apr.22 9</v>
      </c>
    </row>
    <row r="2499" spans="1:22" x14ac:dyDescent="0.2">
      <c r="A2499" t="s">
        <v>368</v>
      </c>
      <c r="B2499" s="1" t="str">
        <f t="shared" ref="B2499:B2562" si="236">LEFT(A2499,FIND("-",A2499)-1)</f>
        <v>3B</v>
      </c>
      <c r="C2499">
        <v>27.911999999999999</v>
      </c>
      <c r="D2499">
        <f t="shared" si="234"/>
        <v>27.91</v>
      </c>
      <c r="E2499">
        <f>VLOOKUP(D2499,'Peak Combiner'!$A$5:$D$4980,4,FALSE)</f>
        <v>27.91</v>
      </c>
      <c r="F2499">
        <f>IFERROR(VLOOKUP(D2499,rt_comb!$A:$B,2,FALSE),D2499)</f>
        <v>27.91</v>
      </c>
      <c r="G2499">
        <v>2102095</v>
      </c>
      <c r="H2499">
        <f>SUMIFS($G:$G,$E:$E,18.51,'RAW2'!$A:$A,'RAW2'!A2499)</f>
        <v>35645797</v>
      </c>
      <c r="I2499" s="1" t="str">
        <f>VLOOKUP(A2499,'volatile collection data'!$G$6:$H$69,2,FALSE)</f>
        <v>B</v>
      </c>
      <c r="J2499" s="1">
        <f>VLOOKUP(A2499,'volatile collection data'!$G$6:$I$69,3,FALSE)</f>
        <v>3</v>
      </c>
      <c r="K2499" s="1" t="str">
        <f>VLOOKUP(A2499,'volatile collection data'!$G$6:$N$69,8,FALSE)</f>
        <v>9B</v>
      </c>
      <c r="L2499" s="1">
        <f>VLOOKUP(A2499,'volatile collection data'!$G$6:$J$69,4,FALSE)</f>
        <v>2.37</v>
      </c>
      <c r="M2499" s="1">
        <f>VLOOKUP($A2499,'volatile collection data'!$G$6:$M$69,6,FALSE)</f>
        <v>12</v>
      </c>
      <c r="N2499" s="1">
        <f>VLOOKUP($A2499,'volatile collection data'!$G$6:$M$69,7,FALSE)</f>
        <v>2.37</v>
      </c>
      <c r="O2499" s="1">
        <f>VLOOKUP(A2499,'volatile collection data'!$G$6:$K$69,5,FALSE)</f>
        <v>0</v>
      </c>
      <c r="P2499" s="1" t="str">
        <f t="shared" ref="P2499:P2562" si="237">J2499&amp;I2499</f>
        <v>3B</v>
      </c>
      <c r="Q2499">
        <f t="shared" si="235"/>
        <v>0.12441297295327895</v>
      </c>
      <c r="R2499" t="str">
        <f t="shared" ref="R2499:R2562" si="238">K2499&amp;"_"&amp;O2499&amp;"-"&amp;I2499&amp;"&amp;"&amp;L2499&amp;"%"&amp;N2499&amp;"@"&amp;M2499</f>
        <v>9B_0-B&amp;2.37%2.37@12</v>
      </c>
      <c r="S2499" t="str">
        <f t="shared" ref="S2499:S2562" si="239">A2499</f>
        <v>3B-9B-VCS-Loc-22</v>
      </c>
      <c r="T2499" t="str">
        <f>IFERROR(IF(VLOOKUP(S2499,Bad!$A:$A,1,FALSE)='RAW2'!S2499,"yes","no"),"no")</f>
        <v>no</v>
      </c>
      <c r="U2499" t="str">
        <f>IFERROR(VLOOKUP(F2499,compounds!$A:$B,2,FALSE),"")</f>
        <v/>
      </c>
      <c r="V2499" t="str">
        <f>VLOOKUP(B2499,'volatile collection data'!$O:$P,2,FALSE)</f>
        <v>25 apr.22 9</v>
      </c>
    </row>
    <row r="2500" spans="1:22" x14ac:dyDescent="0.2">
      <c r="A2500" t="s">
        <v>368</v>
      </c>
      <c r="B2500" s="1" t="str">
        <f t="shared" si="236"/>
        <v>3B</v>
      </c>
      <c r="C2500">
        <v>30.082999999999998</v>
      </c>
      <c r="D2500">
        <f t="shared" si="234"/>
        <v>30.08</v>
      </c>
      <c r="E2500">
        <f>VLOOKUP(D2500,'Peak Combiner'!$A$5:$D$4980,4,FALSE)</f>
        <v>30.08</v>
      </c>
      <c r="F2500">
        <f>IFERROR(VLOOKUP(D2500,rt_comb!$A:$B,2,FALSE),D2500)</f>
        <v>30.08</v>
      </c>
      <c r="G2500">
        <v>1743621</v>
      </c>
      <c r="H2500">
        <f>SUMIFS($G:$G,$E:$E,18.51,'RAW2'!$A:$A,'RAW2'!A2500)</f>
        <v>35645797</v>
      </c>
      <c r="I2500" s="1" t="str">
        <f>VLOOKUP(A2500,'volatile collection data'!$G$6:$H$69,2,FALSE)</f>
        <v>B</v>
      </c>
      <c r="J2500" s="1">
        <f>VLOOKUP(A2500,'volatile collection data'!$G$6:$I$69,3,FALSE)</f>
        <v>3</v>
      </c>
      <c r="K2500" s="1" t="str">
        <f>VLOOKUP(A2500,'volatile collection data'!$G$6:$N$69,8,FALSE)</f>
        <v>9B</v>
      </c>
      <c r="L2500" s="1">
        <f>VLOOKUP(A2500,'volatile collection data'!$G$6:$J$69,4,FALSE)</f>
        <v>2.37</v>
      </c>
      <c r="M2500" s="1">
        <f>VLOOKUP($A2500,'volatile collection data'!$G$6:$M$69,6,FALSE)</f>
        <v>12</v>
      </c>
      <c r="N2500" s="1">
        <f>VLOOKUP($A2500,'volatile collection data'!$G$6:$M$69,7,FALSE)</f>
        <v>2.37</v>
      </c>
      <c r="O2500" s="1">
        <f>VLOOKUP(A2500,'volatile collection data'!$G$6:$K$69,5,FALSE)</f>
        <v>0</v>
      </c>
      <c r="P2500" s="1" t="str">
        <f t="shared" si="237"/>
        <v>3B</v>
      </c>
      <c r="Q2500">
        <f t="shared" si="235"/>
        <v>0.10319660734351643</v>
      </c>
      <c r="R2500" t="str">
        <f t="shared" si="238"/>
        <v>9B_0-B&amp;2.37%2.37@12</v>
      </c>
      <c r="S2500" t="str">
        <f t="shared" si="239"/>
        <v>3B-9B-VCS-Loc-22</v>
      </c>
      <c r="T2500" t="str">
        <f>IFERROR(IF(VLOOKUP(S2500,Bad!$A:$A,1,FALSE)='RAW2'!S2500,"yes","no"),"no")</f>
        <v>no</v>
      </c>
      <c r="U2500" t="str">
        <f>IFERROR(VLOOKUP(F2500,compounds!$A:$B,2,FALSE),"")</f>
        <v/>
      </c>
      <c r="V2500" t="str">
        <f>VLOOKUP(B2500,'volatile collection data'!$O:$P,2,FALSE)</f>
        <v>25 apr.22 9</v>
      </c>
    </row>
    <row r="2501" spans="1:22" x14ac:dyDescent="0.2">
      <c r="A2501" t="s">
        <v>368</v>
      </c>
      <c r="B2501" s="1" t="str">
        <f t="shared" si="236"/>
        <v>3B</v>
      </c>
      <c r="C2501">
        <v>34.213000000000001</v>
      </c>
      <c r="D2501">
        <f t="shared" si="234"/>
        <v>34.21</v>
      </c>
      <c r="E2501">
        <f>VLOOKUP(D2501,'Peak Combiner'!$A$5:$D$4980,4,FALSE)</f>
        <v>34.21</v>
      </c>
      <c r="F2501">
        <f>IFERROR(VLOOKUP(D2501,rt_comb!$A:$B,2,FALSE),D2501)</f>
        <v>34.21</v>
      </c>
      <c r="G2501">
        <v>2285177</v>
      </c>
      <c r="H2501">
        <f>SUMIFS($G:$G,$E:$E,18.51,'RAW2'!$A:$A,'RAW2'!A2501)</f>
        <v>35645797</v>
      </c>
      <c r="I2501" s="1" t="str">
        <f>VLOOKUP(A2501,'volatile collection data'!$G$6:$H$69,2,FALSE)</f>
        <v>B</v>
      </c>
      <c r="J2501" s="1">
        <f>VLOOKUP(A2501,'volatile collection data'!$G$6:$I$69,3,FALSE)</f>
        <v>3</v>
      </c>
      <c r="K2501" s="1" t="str">
        <f>VLOOKUP(A2501,'volatile collection data'!$G$6:$N$69,8,FALSE)</f>
        <v>9B</v>
      </c>
      <c r="L2501" s="1">
        <f>VLOOKUP(A2501,'volatile collection data'!$G$6:$J$69,4,FALSE)</f>
        <v>2.37</v>
      </c>
      <c r="M2501" s="1">
        <f>VLOOKUP($A2501,'volatile collection data'!$G$6:$M$69,6,FALSE)</f>
        <v>12</v>
      </c>
      <c r="N2501" s="1">
        <f>VLOOKUP($A2501,'volatile collection data'!$G$6:$M$69,7,FALSE)</f>
        <v>2.37</v>
      </c>
      <c r="O2501" s="1">
        <f>VLOOKUP(A2501,'volatile collection data'!$G$6:$K$69,5,FALSE)</f>
        <v>0</v>
      </c>
      <c r="P2501" s="1" t="str">
        <f t="shared" si="237"/>
        <v>3B</v>
      </c>
      <c r="Q2501">
        <f t="shared" si="235"/>
        <v>0.13524872296183338</v>
      </c>
      <c r="R2501" t="str">
        <f t="shared" si="238"/>
        <v>9B_0-B&amp;2.37%2.37@12</v>
      </c>
      <c r="S2501" t="str">
        <f t="shared" si="239"/>
        <v>3B-9B-VCS-Loc-22</v>
      </c>
      <c r="T2501" t="str">
        <f>IFERROR(IF(VLOOKUP(S2501,Bad!$A:$A,1,FALSE)='RAW2'!S2501,"yes","no"),"no")</f>
        <v>no</v>
      </c>
      <c r="U2501" t="str">
        <f>IFERROR(VLOOKUP(F2501,compounds!$A:$B,2,FALSE),"")</f>
        <v>manoyl oxide</v>
      </c>
      <c r="V2501" t="str">
        <f>VLOOKUP(B2501,'volatile collection data'!$O:$P,2,FALSE)</f>
        <v>25 apr.22 9</v>
      </c>
    </row>
    <row r="2502" spans="1:22" x14ac:dyDescent="0.2">
      <c r="A2502" t="s">
        <v>368</v>
      </c>
      <c r="B2502" s="1" t="str">
        <f t="shared" si="236"/>
        <v>3B</v>
      </c>
      <c r="C2502">
        <v>34.947000000000003</v>
      </c>
      <c r="D2502">
        <f t="shared" si="234"/>
        <v>34.950000000000003</v>
      </c>
      <c r="E2502">
        <f>VLOOKUP(D2502,'Peak Combiner'!$A$5:$D$4980,4,FALSE)</f>
        <v>34.86</v>
      </c>
      <c r="F2502">
        <f>IFERROR(VLOOKUP(D2502,rt_comb!$A:$B,2,FALSE),D2502)</f>
        <v>34.950000000000003</v>
      </c>
      <c r="G2502">
        <v>1614006</v>
      </c>
      <c r="H2502">
        <f>SUMIFS($G:$G,$E:$E,18.51,'RAW2'!$A:$A,'RAW2'!A2502)</f>
        <v>35645797</v>
      </c>
      <c r="I2502" s="1" t="str">
        <f>VLOOKUP(A2502,'volatile collection data'!$G$6:$H$69,2,FALSE)</f>
        <v>B</v>
      </c>
      <c r="J2502" s="1">
        <f>VLOOKUP(A2502,'volatile collection data'!$G$6:$I$69,3,FALSE)</f>
        <v>3</v>
      </c>
      <c r="K2502" s="1" t="str">
        <f>VLOOKUP(A2502,'volatile collection data'!$G$6:$N$69,8,FALSE)</f>
        <v>9B</v>
      </c>
      <c r="L2502" s="1">
        <f>VLOOKUP(A2502,'volatile collection data'!$G$6:$J$69,4,FALSE)</f>
        <v>2.37</v>
      </c>
      <c r="M2502" s="1">
        <f>VLOOKUP($A2502,'volatile collection data'!$G$6:$M$69,6,FALSE)</f>
        <v>12</v>
      </c>
      <c r="N2502" s="1">
        <f>VLOOKUP($A2502,'volatile collection data'!$G$6:$M$69,7,FALSE)</f>
        <v>2.37</v>
      </c>
      <c r="O2502" s="1">
        <f>VLOOKUP(A2502,'volatile collection data'!$G$6:$K$69,5,FALSE)</f>
        <v>0</v>
      </c>
      <c r="P2502" s="1" t="str">
        <f t="shared" si="237"/>
        <v>3B</v>
      </c>
      <c r="Q2502">
        <f t="shared" si="235"/>
        <v>9.5525313948432347E-2</v>
      </c>
      <c r="R2502" t="str">
        <f t="shared" si="238"/>
        <v>9B_0-B&amp;2.37%2.37@12</v>
      </c>
      <c r="S2502" t="str">
        <f t="shared" si="239"/>
        <v>3B-9B-VCS-Loc-22</v>
      </c>
      <c r="T2502" t="str">
        <f>IFERROR(IF(VLOOKUP(S2502,Bad!$A:$A,1,FALSE)='RAW2'!S2502,"yes","no"),"no")</f>
        <v>no</v>
      </c>
      <c r="U2502" t="str">
        <f>IFERROR(VLOOKUP(F2502,compounds!$A:$B,2,FALSE),"")</f>
        <v/>
      </c>
      <c r="V2502" t="str">
        <f>VLOOKUP(B2502,'volatile collection data'!$O:$P,2,FALSE)</f>
        <v>25 apr.22 9</v>
      </c>
    </row>
    <row r="2503" spans="1:22" x14ac:dyDescent="0.2">
      <c r="A2503" t="s">
        <v>368</v>
      </c>
      <c r="B2503" s="1" t="str">
        <f t="shared" si="236"/>
        <v>3B</v>
      </c>
      <c r="C2503">
        <v>36.167999999999999</v>
      </c>
      <c r="D2503">
        <f t="shared" si="234"/>
        <v>36.17</v>
      </c>
      <c r="E2503">
        <f>VLOOKUP(D2503,'Peak Combiner'!$A$5:$D$4980,4,FALSE)</f>
        <v>36.11</v>
      </c>
      <c r="F2503">
        <f>IFERROR(VLOOKUP(D2503,rt_comb!$A:$B,2,FALSE),D2503)</f>
        <v>36.17</v>
      </c>
      <c r="G2503">
        <v>2689897</v>
      </c>
      <c r="H2503">
        <f>SUMIFS($G:$G,$E:$E,18.51,'RAW2'!$A:$A,'RAW2'!A2503)</f>
        <v>35645797</v>
      </c>
      <c r="I2503" s="1" t="str">
        <f>VLOOKUP(A2503,'volatile collection data'!$G$6:$H$69,2,FALSE)</f>
        <v>B</v>
      </c>
      <c r="J2503" s="1">
        <f>VLOOKUP(A2503,'volatile collection data'!$G$6:$I$69,3,FALSE)</f>
        <v>3</v>
      </c>
      <c r="K2503" s="1" t="str">
        <f>VLOOKUP(A2503,'volatile collection data'!$G$6:$N$69,8,FALSE)</f>
        <v>9B</v>
      </c>
      <c r="L2503" s="1">
        <f>VLOOKUP(A2503,'volatile collection data'!$G$6:$J$69,4,FALSE)</f>
        <v>2.37</v>
      </c>
      <c r="M2503" s="1">
        <f>VLOOKUP($A2503,'volatile collection data'!$G$6:$M$69,6,FALSE)</f>
        <v>12</v>
      </c>
      <c r="N2503" s="1">
        <f>VLOOKUP($A2503,'volatile collection data'!$G$6:$M$69,7,FALSE)</f>
        <v>2.37</v>
      </c>
      <c r="O2503" s="1">
        <f>VLOOKUP(A2503,'volatile collection data'!$G$6:$K$69,5,FALSE)</f>
        <v>0</v>
      </c>
      <c r="P2503" s="1" t="str">
        <f t="shared" si="237"/>
        <v>3B</v>
      </c>
      <c r="Q2503">
        <f t="shared" si="235"/>
        <v>0.15920216864989745</v>
      </c>
      <c r="R2503" t="str">
        <f t="shared" si="238"/>
        <v>9B_0-B&amp;2.37%2.37@12</v>
      </c>
      <c r="S2503" t="str">
        <f t="shared" si="239"/>
        <v>3B-9B-VCS-Loc-22</v>
      </c>
      <c r="T2503" t="str">
        <f>IFERROR(IF(VLOOKUP(S2503,Bad!$A:$A,1,FALSE)='RAW2'!S2503,"yes","no"),"no")</f>
        <v>no</v>
      </c>
      <c r="U2503" t="str">
        <f>IFERROR(VLOOKUP(F2503,compounds!$A:$B,2,FALSE),"")</f>
        <v/>
      </c>
      <c r="V2503" t="str">
        <f>VLOOKUP(B2503,'volatile collection data'!$O:$P,2,FALSE)</f>
        <v>25 apr.22 9</v>
      </c>
    </row>
    <row r="2504" spans="1:22" x14ac:dyDescent="0.2">
      <c r="A2504" t="s">
        <v>368</v>
      </c>
      <c r="B2504" s="1" t="str">
        <f t="shared" si="236"/>
        <v>3B</v>
      </c>
      <c r="C2504">
        <v>36.279000000000003</v>
      </c>
      <c r="D2504">
        <f t="shared" si="234"/>
        <v>36.28</v>
      </c>
      <c r="E2504">
        <f>VLOOKUP(D2504,'Peak Combiner'!$A$5:$D$4980,4,FALSE)</f>
        <v>36.28</v>
      </c>
      <c r="F2504">
        <f>IFERROR(VLOOKUP(D2504,rt_comb!$A:$B,2,FALSE),D2504)</f>
        <v>36.28</v>
      </c>
      <c r="G2504">
        <v>3324343</v>
      </c>
      <c r="H2504">
        <f>SUMIFS($G:$G,$E:$E,18.51,'RAW2'!$A:$A,'RAW2'!A2504)</f>
        <v>35645797</v>
      </c>
      <c r="I2504" s="1" t="str">
        <f>VLOOKUP(A2504,'volatile collection data'!$G$6:$H$69,2,FALSE)</f>
        <v>B</v>
      </c>
      <c r="J2504" s="1">
        <f>VLOOKUP(A2504,'volatile collection data'!$G$6:$I$69,3,FALSE)</f>
        <v>3</v>
      </c>
      <c r="K2504" s="1" t="str">
        <f>VLOOKUP(A2504,'volatile collection data'!$G$6:$N$69,8,FALSE)</f>
        <v>9B</v>
      </c>
      <c r="L2504" s="1">
        <f>VLOOKUP(A2504,'volatile collection data'!$G$6:$J$69,4,FALSE)</f>
        <v>2.37</v>
      </c>
      <c r="M2504" s="1">
        <f>VLOOKUP($A2504,'volatile collection data'!$G$6:$M$69,6,FALSE)</f>
        <v>12</v>
      </c>
      <c r="N2504" s="1">
        <f>VLOOKUP($A2504,'volatile collection data'!$G$6:$M$69,7,FALSE)</f>
        <v>2.37</v>
      </c>
      <c r="O2504" s="1">
        <f>VLOOKUP(A2504,'volatile collection data'!$G$6:$K$69,5,FALSE)</f>
        <v>0</v>
      </c>
      <c r="P2504" s="1" t="str">
        <f t="shared" si="237"/>
        <v>3B</v>
      </c>
      <c r="Q2504">
        <f t="shared" si="235"/>
        <v>0.19675200014576991</v>
      </c>
      <c r="R2504" t="str">
        <f t="shared" si="238"/>
        <v>9B_0-B&amp;2.37%2.37@12</v>
      </c>
      <c r="S2504" t="str">
        <f t="shared" si="239"/>
        <v>3B-9B-VCS-Loc-22</v>
      </c>
      <c r="T2504" t="str">
        <f>IFERROR(IF(VLOOKUP(S2504,Bad!$A:$A,1,FALSE)='RAW2'!S2504,"yes","no"),"no")</f>
        <v>no</v>
      </c>
      <c r="U2504" t="str">
        <f>IFERROR(VLOOKUP(F2504,compounds!$A:$B,2,FALSE),"")</f>
        <v/>
      </c>
      <c r="V2504" t="str">
        <f>VLOOKUP(B2504,'volatile collection data'!$O:$P,2,FALSE)</f>
        <v>25 apr.22 9</v>
      </c>
    </row>
    <row r="2505" spans="1:22" x14ac:dyDescent="0.2">
      <c r="A2505" t="s">
        <v>368</v>
      </c>
      <c r="B2505" s="1" t="str">
        <f t="shared" si="236"/>
        <v>3B</v>
      </c>
      <c r="C2505">
        <v>36.603000000000002</v>
      </c>
      <c r="D2505">
        <f t="shared" si="234"/>
        <v>36.6</v>
      </c>
      <c r="E2505">
        <f>VLOOKUP(D2505,'Peak Combiner'!$A$5:$D$4980,4,FALSE)</f>
        <v>36.590000000000003</v>
      </c>
      <c r="F2505">
        <f>IFERROR(VLOOKUP(D2505,rt_comb!$A:$B,2,FALSE),D2505)</f>
        <v>36.6</v>
      </c>
      <c r="G2505">
        <v>1503001</v>
      </c>
      <c r="H2505">
        <f>SUMIFS($G:$G,$E:$E,18.51,'RAW2'!$A:$A,'RAW2'!A2505)</f>
        <v>35645797</v>
      </c>
      <c r="I2505" s="1" t="str">
        <f>VLOOKUP(A2505,'volatile collection data'!$G$6:$H$69,2,FALSE)</f>
        <v>B</v>
      </c>
      <c r="J2505" s="1">
        <f>VLOOKUP(A2505,'volatile collection data'!$G$6:$I$69,3,FALSE)</f>
        <v>3</v>
      </c>
      <c r="K2505" s="1" t="str">
        <f>VLOOKUP(A2505,'volatile collection data'!$G$6:$N$69,8,FALSE)</f>
        <v>9B</v>
      </c>
      <c r="L2505" s="1">
        <f>VLOOKUP(A2505,'volatile collection data'!$G$6:$J$69,4,FALSE)</f>
        <v>2.37</v>
      </c>
      <c r="M2505" s="1">
        <f>VLOOKUP($A2505,'volatile collection data'!$G$6:$M$69,6,FALSE)</f>
        <v>12</v>
      </c>
      <c r="N2505" s="1">
        <f>VLOOKUP($A2505,'volatile collection data'!$G$6:$M$69,7,FALSE)</f>
        <v>2.37</v>
      </c>
      <c r="O2505" s="1">
        <f>VLOOKUP(A2505,'volatile collection data'!$G$6:$K$69,5,FALSE)</f>
        <v>0</v>
      </c>
      <c r="P2505" s="1" t="str">
        <f t="shared" si="237"/>
        <v>3B</v>
      </c>
      <c r="Q2505">
        <f t="shared" si="235"/>
        <v>8.8955457656172146E-2</v>
      </c>
      <c r="R2505" t="str">
        <f t="shared" si="238"/>
        <v>9B_0-B&amp;2.37%2.37@12</v>
      </c>
      <c r="S2505" t="str">
        <f t="shared" si="239"/>
        <v>3B-9B-VCS-Loc-22</v>
      </c>
      <c r="T2505" t="str">
        <f>IFERROR(IF(VLOOKUP(S2505,Bad!$A:$A,1,FALSE)='RAW2'!S2505,"yes","no"),"no")</f>
        <v>no</v>
      </c>
      <c r="U2505" t="str">
        <f>IFERROR(VLOOKUP(F2505,compounds!$A:$B,2,FALSE),"")</f>
        <v/>
      </c>
      <c r="V2505" t="str">
        <f>VLOOKUP(B2505,'volatile collection data'!$O:$P,2,FALSE)</f>
        <v>25 apr.22 9</v>
      </c>
    </row>
    <row r="2506" spans="1:22" x14ac:dyDescent="0.2">
      <c r="A2506" t="s">
        <v>368</v>
      </c>
      <c r="B2506" s="1" t="str">
        <f t="shared" si="236"/>
        <v>3B</v>
      </c>
      <c r="C2506">
        <v>36.962000000000003</v>
      </c>
      <c r="D2506">
        <f t="shared" si="234"/>
        <v>36.96</v>
      </c>
      <c r="E2506">
        <f>VLOOKUP(D2506,'Peak Combiner'!$A$5:$D$4980,4,FALSE)</f>
        <v>36.96</v>
      </c>
      <c r="F2506">
        <f>IFERROR(VLOOKUP(D2506,rt_comb!$A:$B,2,FALSE),D2506)</f>
        <v>36.96</v>
      </c>
      <c r="G2506">
        <v>443498</v>
      </c>
      <c r="H2506">
        <f>SUMIFS($G:$G,$E:$E,18.51,'RAW2'!$A:$A,'RAW2'!A2506)</f>
        <v>35645797</v>
      </c>
      <c r="I2506" s="1" t="str">
        <f>VLOOKUP(A2506,'volatile collection data'!$G$6:$H$69,2,FALSE)</f>
        <v>B</v>
      </c>
      <c r="J2506" s="1">
        <f>VLOOKUP(A2506,'volatile collection data'!$G$6:$I$69,3,FALSE)</f>
        <v>3</v>
      </c>
      <c r="K2506" s="1" t="str">
        <f>VLOOKUP(A2506,'volatile collection data'!$G$6:$N$69,8,FALSE)</f>
        <v>9B</v>
      </c>
      <c r="L2506" s="1">
        <f>VLOOKUP(A2506,'volatile collection data'!$G$6:$J$69,4,FALSE)</f>
        <v>2.37</v>
      </c>
      <c r="M2506" s="1">
        <f>VLOOKUP($A2506,'volatile collection data'!$G$6:$M$69,6,FALSE)</f>
        <v>12</v>
      </c>
      <c r="N2506" s="1">
        <f>VLOOKUP($A2506,'volatile collection data'!$G$6:$M$69,7,FALSE)</f>
        <v>2.37</v>
      </c>
      <c r="O2506" s="1">
        <f>VLOOKUP(A2506,'volatile collection data'!$G$6:$K$69,5,FALSE)</f>
        <v>0</v>
      </c>
      <c r="P2506" s="1" t="str">
        <f t="shared" si="237"/>
        <v>3B</v>
      </c>
      <c r="Q2506">
        <f t="shared" si="235"/>
        <v>2.6248530479751536E-2</v>
      </c>
      <c r="R2506" t="str">
        <f t="shared" si="238"/>
        <v>9B_0-B&amp;2.37%2.37@12</v>
      </c>
      <c r="S2506" t="str">
        <f t="shared" si="239"/>
        <v>3B-9B-VCS-Loc-22</v>
      </c>
      <c r="T2506" t="str">
        <f>IFERROR(IF(VLOOKUP(S2506,Bad!$A:$A,1,FALSE)='RAW2'!S2506,"yes","no"),"no")</f>
        <v>no</v>
      </c>
      <c r="U2506" t="str">
        <f>IFERROR(VLOOKUP(F2506,compounds!$A:$B,2,FALSE),"")</f>
        <v/>
      </c>
      <c r="V2506" t="str">
        <f>VLOOKUP(B2506,'volatile collection data'!$O:$P,2,FALSE)</f>
        <v>25 apr.22 9</v>
      </c>
    </row>
    <row r="2507" spans="1:22" x14ac:dyDescent="0.2">
      <c r="A2507" t="s">
        <v>368</v>
      </c>
      <c r="B2507" s="1" t="str">
        <f t="shared" si="236"/>
        <v>3B</v>
      </c>
      <c r="C2507">
        <v>37.235999999999997</v>
      </c>
      <c r="D2507">
        <f t="shared" si="234"/>
        <v>37.24</v>
      </c>
      <c r="E2507">
        <f>VLOOKUP(D2507,'Peak Combiner'!$A$5:$D$4980,4,FALSE)</f>
        <v>37.24</v>
      </c>
      <c r="F2507">
        <f>IFERROR(VLOOKUP(D2507,rt_comb!$A:$B,2,FALSE),D2507)</f>
        <v>37.24</v>
      </c>
      <c r="G2507">
        <v>2256105</v>
      </c>
      <c r="H2507">
        <f>SUMIFS($G:$G,$E:$E,18.51,'RAW2'!$A:$A,'RAW2'!A2507)</f>
        <v>35645797</v>
      </c>
      <c r="I2507" s="1" t="str">
        <f>VLOOKUP(A2507,'volatile collection data'!$G$6:$H$69,2,FALSE)</f>
        <v>B</v>
      </c>
      <c r="J2507" s="1">
        <f>VLOOKUP(A2507,'volatile collection data'!$G$6:$I$69,3,FALSE)</f>
        <v>3</v>
      </c>
      <c r="K2507" s="1" t="str">
        <f>VLOOKUP(A2507,'volatile collection data'!$G$6:$N$69,8,FALSE)</f>
        <v>9B</v>
      </c>
      <c r="L2507" s="1">
        <f>VLOOKUP(A2507,'volatile collection data'!$G$6:$J$69,4,FALSE)</f>
        <v>2.37</v>
      </c>
      <c r="M2507" s="1">
        <f>VLOOKUP($A2507,'volatile collection data'!$G$6:$M$69,6,FALSE)</f>
        <v>12</v>
      </c>
      <c r="N2507" s="1">
        <f>VLOOKUP($A2507,'volatile collection data'!$G$6:$M$69,7,FALSE)</f>
        <v>2.37</v>
      </c>
      <c r="O2507" s="1">
        <f>VLOOKUP(A2507,'volatile collection data'!$G$6:$K$69,5,FALSE)</f>
        <v>0</v>
      </c>
      <c r="P2507" s="1" t="str">
        <f t="shared" si="237"/>
        <v>3B</v>
      </c>
      <c r="Q2507">
        <f t="shared" si="235"/>
        <v>0.13352808999819579</v>
      </c>
      <c r="R2507" t="str">
        <f t="shared" si="238"/>
        <v>9B_0-B&amp;2.37%2.37@12</v>
      </c>
      <c r="S2507" t="str">
        <f t="shared" si="239"/>
        <v>3B-9B-VCS-Loc-22</v>
      </c>
      <c r="T2507" t="str">
        <f>IFERROR(IF(VLOOKUP(S2507,Bad!$A:$A,1,FALSE)='RAW2'!S2507,"yes","no"),"no")</f>
        <v>no</v>
      </c>
      <c r="U2507" t="str">
        <f>IFERROR(VLOOKUP(F2507,compounds!$A:$B,2,FALSE),"")</f>
        <v/>
      </c>
      <c r="V2507" t="str">
        <f>VLOOKUP(B2507,'volatile collection data'!$O:$P,2,FALSE)</f>
        <v>25 apr.22 9</v>
      </c>
    </row>
    <row r="2508" spans="1:22" x14ac:dyDescent="0.2">
      <c r="A2508" t="s">
        <v>368</v>
      </c>
      <c r="B2508" s="1" t="str">
        <f t="shared" si="236"/>
        <v>3B</v>
      </c>
      <c r="C2508">
        <v>37.295999999999999</v>
      </c>
      <c r="D2508">
        <f t="shared" si="234"/>
        <v>37.299999999999997</v>
      </c>
      <c r="E2508">
        <f>VLOOKUP(D2508,'Peak Combiner'!$A$5:$D$4980,4,FALSE)</f>
        <v>37.24</v>
      </c>
      <c r="F2508">
        <f>IFERROR(VLOOKUP(D2508,rt_comb!$A:$B,2,FALSE),D2508)</f>
        <v>37.299999999999997</v>
      </c>
      <c r="G2508">
        <v>1411333</v>
      </c>
      <c r="H2508">
        <f>SUMIFS($G:$G,$E:$E,18.51,'RAW2'!$A:$A,'RAW2'!A2508)</f>
        <v>35645797</v>
      </c>
      <c r="I2508" s="1" t="str">
        <f>VLOOKUP(A2508,'volatile collection data'!$G$6:$H$69,2,FALSE)</f>
        <v>B</v>
      </c>
      <c r="J2508" s="1">
        <f>VLOOKUP(A2508,'volatile collection data'!$G$6:$I$69,3,FALSE)</f>
        <v>3</v>
      </c>
      <c r="K2508" s="1" t="str">
        <f>VLOOKUP(A2508,'volatile collection data'!$G$6:$N$69,8,FALSE)</f>
        <v>9B</v>
      </c>
      <c r="L2508" s="1">
        <f>VLOOKUP(A2508,'volatile collection data'!$G$6:$J$69,4,FALSE)</f>
        <v>2.37</v>
      </c>
      <c r="M2508" s="1">
        <f>VLOOKUP($A2508,'volatile collection data'!$G$6:$M$69,6,FALSE)</f>
        <v>12</v>
      </c>
      <c r="N2508" s="1">
        <f>VLOOKUP($A2508,'volatile collection data'!$G$6:$M$69,7,FALSE)</f>
        <v>2.37</v>
      </c>
      <c r="O2508" s="1">
        <f>VLOOKUP(A2508,'volatile collection data'!$G$6:$K$69,5,FALSE)</f>
        <v>0</v>
      </c>
      <c r="P2508" s="1" t="str">
        <f t="shared" si="237"/>
        <v>3B</v>
      </c>
      <c r="Q2508">
        <f t="shared" si="235"/>
        <v>8.3530066127872449E-2</v>
      </c>
      <c r="R2508" t="str">
        <f t="shared" si="238"/>
        <v>9B_0-B&amp;2.37%2.37@12</v>
      </c>
      <c r="S2508" t="str">
        <f t="shared" si="239"/>
        <v>3B-9B-VCS-Loc-22</v>
      </c>
      <c r="T2508" t="str">
        <f>IFERROR(IF(VLOOKUP(S2508,Bad!$A:$A,1,FALSE)='RAW2'!S2508,"yes","no"),"no")</f>
        <v>no</v>
      </c>
      <c r="U2508" t="str">
        <f>IFERROR(VLOOKUP(F2508,compounds!$A:$B,2,FALSE),"")</f>
        <v/>
      </c>
      <c r="V2508" t="str">
        <f>VLOOKUP(B2508,'volatile collection data'!$O:$P,2,FALSE)</f>
        <v>25 apr.22 9</v>
      </c>
    </row>
    <row r="2509" spans="1:22" x14ac:dyDescent="0.2">
      <c r="A2509" t="s">
        <v>368</v>
      </c>
      <c r="B2509" s="1" t="str">
        <f t="shared" si="236"/>
        <v>3B</v>
      </c>
      <c r="C2509">
        <v>37.369999999999997</v>
      </c>
      <c r="D2509">
        <f t="shared" si="234"/>
        <v>37.369999999999997</v>
      </c>
      <c r="E2509">
        <f>VLOOKUP(D2509,'Peak Combiner'!$A$5:$D$4980,4,FALSE)</f>
        <v>37.369999999999997</v>
      </c>
      <c r="F2509">
        <f>IFERROR(VLOOKUP(D2509,rt_comb!$A:$B,2,FALSE),D2509)</f>
        <v>37.369999999999997</v>
      </c>
      <c r="G2509">
        <v>639295</v>
      </c>
      <c r="H2509">
        <f>SUMIFS($G:$G,$E:$E,18.51,'RAW2'!$A:$A,'RAW2'!A2509)</f>
        <v>35645797</v>
      </c>
      <c r="I2509" s="1" t="str">
        <f>VLOOKUP(A2509,'volatile collection data'!$G$6:$H$69,2,FALSE)</f>
        <v>B</v>
      </c>
      <c r="J2509" s="1">
        <f>VLOOKUP(A2509,'volatile collection data'!$G$6:$I$69,3,FALSE)</f>
        <v>3</v>
      </c>
      <c r="K2509" s="1" t="str">
        <f>VLOOKUP(A2509,'volatile collection data'!$G$6:$N$69,8,FALSE)</f>
        <v>9B</v>
      </c>
      <c r="L2509" s="1">
        <f>VLOOKUP(A2509,'volatile collection data'!$G$6:$J$69,4,FALSE)</f>
        <v>2.37</v>
      </c>
      <c r="M2509" s="1">
        <f>VLOOKUP($A2509,'volatile collection data'!$G$6:$M$69,6,FALSE)</f>
        <v>12</v>
      </c>
      <c r="N2509" s="1">
        <f>VLOOKUP($A2509,'volatile collection data'!$G$6:$M$69,7,FALSE)</f>
        <v>2.37</v>
      </c>
      <c r="O2509" s="1">
        <f>VLOOKUP(A2509,'volatile collection data'!$G$6:$K$69,5,FALSE)</f>
        <v>0</v>
      </c>
      <c r="P2509" s="1" t="str">
        <f t="shared" si="237"/>
        <v>3B</v>
      </c>
      <c r="Q2509">
        <f t="shared" si="235"/>
        <v>3.7836820668983306E-2</v>
      </c>
      <c r="R2509" t="str">
        <f t="shared" si="238"/>
        <v>9B_0-B&amp;2.37%2.37@12</v>
      </c>
      <c r="S2509" t="str">
        <f t="shared" si="239"/>
        <v>3B-9B-VCS-Loc-22</v>
      </c>
      <c r="T2509" t="str">
        <f>IFERROR(IF(VLOOKUP(S2509,Bad!$A:$A,1,FALSE)='RAW2'!S2509,"yes","no"),"no")</f>
        <v>no</v>
      </c>
      <c r="U2509" t="str">
        <f>IFERROR(VLOOKUP(F2509,compounds!$A:$B,2,FALSE),"")</f>
        <v/>
      </c>
      <c r="V2509" t="str">
        <f>VLOOKUP(B2509,'volatile collection data'!$O:$P,2,FALSE)</f>
        <v>25 apr.22 9</v>
      </c>
    </row>
    <row r="2510" spans="1:22" x14ac:dyDescent="0.2">
      <c r="A2510" t="s">
        <v>368</v>
      </c>
      <c r="B2510" s="1" t="str">
        <f t="shared" si="236"/>
        <v>3B</v>
      </c>
      <c r="C2510">
        <v>37.587000000000003</v>
      </c>
      <c r="D2510">
        <f t="shared" si="234"/>
        <v>37.590000000000003</v>
      </c>
      <c r="E2510">
        <f>VLOOKUP(D2510,'Peak Combiner'!$A$5:$D$4980,4,FALSE)</f>
        <v>37.590000000000003</v>
      </c>
      <c r="F2510">
        <f>IFERROR(VLOOKUP(D2510,rt_comb!$A:$B,2,FALSE),D2510)</f>
        <v>37.590000000000003</v>
      </c>
      <c r="G2510">
        <v>895386</v>
      </c>
      <c r="H2510">
        <f>SUMIFS($G:$G,$E:$E,18.51,'RAW2'!$A:$A,'RAW2'!A2510)</f>
        <v>35645797</v>
      </c>
      <c r="I2510" s="1" t="str">
        <f>VLOOKUP(A2510,'volatile collection data'!$G$6:$H$69,2,FALSE)</f>
        <v>B</v>
      </c>
      <c r="J2510" s="1">
        <f>VLOOKUP(A2510,'volatile collection data'!$G$6:$I$69,3,FALSE)</f>
        <v>3</v>
      </c>
      <c r="K2510" s="1" t="str">
        <f>VLOOKUP(A2510,'volatile collection data'!$G$6:$N$69,8,FALSE)</f>
        <v>9B</v>
      </c>
      <c r="L2510" s="1">
        <f>VLOOKUP(A2510,'volatile collection data'!$G$6:$J$69,4,FALSE)</f>
        <v>2.37</v>
      </c>
      <c r="M2510" s="1">
        <f>VLOOKUP($A2510,'volatile collection data'!$G$6:$M$69,6,FALSE)</f>
        <v>12</v>
      </c>
      <c r="N2510" s="1">
        <f>VLOOKUP($A2510,'volatile collection data'!$G$6:$M$69,7,FALSE)</f>
        <v>2.37</v>
      </c>
      <c r="O2510" s="1">
        <f>VLOOKUP(A2510,'volatile collection data'!$G$6:$K$69,5,FALSE)</f>
        <v>0</v>
      </c>
      <c r="P2510" s="1" t="str">
        <f t="shared" si="237"/>
        <v>3B</v>
      </c>
      <c r="Q2510">
        <f t="shared" si="235"/>
        <v>5.2993625026815927E-2</v>
      </c>
      <c r="R2510" t="str">
        <f t="shared" si="238"/>
        <v>9B_0-B&amp;2.37%2.37@12</v>
      </c>
      <c r="S2510" t="str">
        <f t="shared" si="239"/>
        <v>3B-9B-VCS-Loc-22</v>
      </c>
      <c r="T2510" t="str">
        <f>IFERROR(IF(VLOOKUP(S2510,Bad!$A:$A,1,FALSE)='RAW2'!S2510,"yes","no"),"no")</f>
        <v>no</v>
      </c>
      <c r="U2510" t="str">
        <f>IFERROR(VLOOKUP(F2510,compounds!$A:$B,2,FALSE),"")</f>
        <v/>
      </c>
      <c r="V2510" t="str">
        <f>VLOOKUP(B2510,'volatile collection data'!$O:$P,2,FALSE)</f>
        <v>25 apr.22 9</v>
      </c>
    </row>
    <row r="2511" spans="1:22" x14ac:dyDescent="0.2">
      <c r="A2511" t="s">
        <v>368</v>
      </c>
      <c r="B2511" s="1" t="str">
        <f t="shared" si="236"/>
        <v>3B</v>
      </c>
      <c r="C2511">
        <v>37.683999999999997</v>
      </c>
      <c r="D2511">
        <f t="shared" si="234"/>
        <v>37.68</v>
      </c>
      <c r="E2511">
        <f>VLOOKUP(D2511,'Peak Combiner'!$A$5:$D$4980,4,FALSE)</f>
        <v>37.67</v>
      </c>
      <c r="F2511">
        <f>IFERROR(VLOOKUP(D2511,rt_comb!$A:$B,2,FALSE),D2511)</f>
        <v>37.68</v>
      </c>
      <c r="G2511">
        <v>2979244</v>
      </c>
      <c r="H2511">
        <f>SUMIFS($G:$G,$E:$E,18.51,'RAW2'!$A:$A,'RAW2'!A2511)</f>
        <v>35645797</v>
      </c>
      <c r="I2511" s="1" t="str">
        <f>VLOOKUP(A2511,'volatile collection data'!$G$6:$H$69,2,FALSE)</f>
        <v>B</v>
      </c>
      <c r="J2511" s="1">
        <f>VLOOKUP(A2511,'volatile collection data'!$G$6:$I$69,3,FALSE)</f>
        <v>3</v>
      </c>
      <c r="K2511" s="1" t="str">
        <f>VLOOKUP(A2511,'volatile collection data'!$G$6:$N$69,8,FALSE)</f>
        <v>9B</v>
      </c>
      <c r="L2511" s="1">
        <f>VLOOKUP(A2511,'volatile collection data'!$G$6:$J$69,4,FALSE)</f>
        <v>2.37</v>
      </c>
      <c r="M2511" s="1">
        <f>VLOOKUP($A2511,'volatile collection data'!$G$6:$M$69,6,FALSE)</f>
        <v>12</v>
      </c>
      <c r="N2511" s="1">
        <f>VLOOKUP($A2511,'volatile collection data'!$G$6:$M$69,7,FALSE)</f>
        <v>2.37</v>
      </c>
      <c r="O2511" s="1">
        <f>VLOOKUP(A2511,'volatile collection data'!$G$6:$K$69,5,FALSE)</f>
        <v>0</v>
      </c>
      <c r="P2511" s="1" t="str">
        <f t="shared" si="237"/>
        <v>3B</v>
      </c>
      <c r="Q2511">
        <f t="shared" si="235"/>
        <v>0.17632723696751029</v>
      </c>
      <c r="R2511" t="str">
        <f t="shared" si="238"/>
        <v>9B_0-B&amp;2.37%2.37@12</v>
      </c>
      <c r="S2511" t="str">
        <f t="shared" si="239"/>
        <v>3B-9B-VCS-Loc-22</v>
      </c>
      <c r="T2511" t="str">
        <f>IFERROR(IF(VLOOKUP(S2511,Bad!$A:$A,1,FALSE)='RAW2'!S2511,"yes","no"),"no")</f>
        <v>no</v>
      </c>
      <c r="U2511" t="str">
        <f>IFERROR(VLOOKUP(F2511,compounds!$A:$B,2,FALSE),"")</f>
        <v/>
      </c>
      <c r="V2511" t="str">
        <f>VLOOKUP(B2511,'volatile collection data'!$O:$P,2,FALSE)</f>
        <v>25 apr.22 9</v>
      </c>
    </row>
    <row r="2512" spans="1:22" x14ac:dyDescent="0.2">
      <c r="A2512" t="s">
        <v>368</v>
      </c>
      <c r="B2512" s="1" t="str">
        <f t="shared" si="236"/>
        <v>3B</v>
      </c>
      <c r="C2512">
        <v>37.801000000000002</v>
      </c>
      <c r="D2512">
        <f t="shared" si="234"/>
        <v>37.799999999999997</v>
      </c>
      <c r="E2512">
        <f>VLOOKUP(D2512,'Peak Combiner'!$A$5:$D$4980,4,FALSE)</f>
        <v>37.799999999999997</v>
      </c>
      <c r="F2512">
        <f>IFERROR(VLOOKUP(D2512,rt_comb!$A:$B,2,FALSE),D2512)</f>
        <v>37.799999999999997</v>
      </c>
      <c r="G2512">
        <v>1310097</v>
      </c>
      <c r="H2512">
        <f>SUMIFS($G:$G,$E:$E,18.51,'RAW2'!$A:$A,'RAW2'!A2512)</f>
        <v>35645797</v>
      </c>
      <c r="I2512" s="1" t="str">
        <f>VLOOKUP(A2512,'volatile collection data'!$G$6:$H$69,2,FALSE)</f>
        <v>B</v>
      </c>
      <c r="J2512" s="1">
        <f>VLOOKUP(A2512,'volatile collection data'!$G$6:$I$69,3,FALSE)</f>
        <v>3</v>
      </c>
      <c r="K2512" s="1" t="str">
        <f>VLOOKUP(A2512,'volatile collection data'!$G$6:$N$69,8,FALSE)</f>
        <v>9B</v>
      </c>
      <c r="L2512" s="1">
        <f>VLOOKUP(A2512,'volatile collection data'!$G$6:$J$69,4,FALSE)</f>
        <v>2.37</v>
      </c>
      <c r="M2512" s="1">
        <f>VLOOKUP($A2512,'volatile collection data'!$G$6:$M$69,6,FALSE)</f>
        <v>12</v>
      </c>
      <c r="N2512" s="1">
        <f>VLOOKUP($A2512,'volatile collection data'!$G$6:$M$69,7,FALSE)</f>
        <v>2.37</v>
      </c>
      <c r="O2512" s="1">
        <f>VLOOKUP(A2512,'volatile collection data'!$G$6:$K$69,5,FALSE)</f>
        <v>0</v>
      </c>
      <c r="P2512" s="1" t="str">
        <f t="shared" si="237"/>
        <v>3B</v>
      </c>
      <c r="Q2512">
        <f t="shared" si="235"/>
        <v>7.7538390333059107E-2</v>
      </c>
      <c r="R2512" t="str">
        <f t="shared" si="238"/>
        <v>9B_0-B&amp;2.37%2.37@12</v>
      </c>
      <c r="S2512" t="str">
        <f t="shared" si="239"/>
        <v>3B-9B-VCS-Loc-22</v>
      </c>
      <c r="T2512" t="str">
        <f>IFERROR(IF(VLOOKUP(S2512,Bad!$A:$A,1,FALSE)='RAW2'!S2512,"yes","no"),"no")</f>
        <v>no</v>
      </c>
      <c r="U2512" t="str">
        <f>IFERROR(VLOOKUP(F2512,compounds!$A:$B,2,FALSE),"")</f>
        <v/>
      </c>
      <c r="V2512" t="str">
        <f>VLOOKUP(B2512,'volatile collection data'!$O:$P,2,FALSE)</f>
        <v>25 apr.22 9</v>
      </c>
    </row>
    <row r="2513" spans="1:22" x14ac:dyDescent="0.2">
      <c r="A2513" t="s">
        <v>368</v>
      </c>
      <c r="B2513" s="1" t="str">
        <f t="shared" si="236"/>
        <v>3B</v>
      </c>
      <c r="C2513">
        <v>37.996000000000002</v>
      </c>
      <c r="D2513">
        <f t="shared" si="234"/>
        <v>38</v>
      </c>
      <c r="E2513">
        <f>VLOOKUP(D2513,'Peak Combiner'!$A$5:$D$4980,4,FALSE)</f>
        <v>37.99</v>
      </c>
      <c r="F2513">
        <f>IFERROR(VLOOKUP(D2513,rt_comb!$A:$B,2,FALSE),D2513)</f>
        <v>38</v>
      </c>
      <c r="G2513">
        <v>7316469</v>
      </c>
      <c r="H2513">
        <f>SUMIFS($G:$G,$E:$E,18.51,'RAW2'!$A:$A,'RAW2'!A2513)</f>
        <v>35645797</v>
      </c>
      <c r="I2513" s="1" t="str">
        <f>VLOOKUP(A2513,'volatile collection data'!$G$6:$H$69,2,FALSE)</f>
        <v>B</v>
      </c>
      <c r="J2513" s="1">
        <f>VLOOKUP(A2513,'volatile collection data'!$G$6:$I$69,3,FALSE)</f>
        <v>3</v>
      </c>
      <c r="K2513" s="1" t="str">
        <f>VLOOKUP(A2513,'volatile collection data'!$G$6:$N$69,8,FALSE)</f>
        <v>9B</v>
      </c>
      <c r="L2513" s="1">
        <f>VLOOKUP(A2513,'volatile collection data'!$G$6:$J$69,4,FALSE)</f>
        <v>2.37</v>
      </c>
      <c r="M2513" s="1">
        <f>VLOOKUP($A2513,'volatile collection data'!$G$6:$M$69,6,FALSE)</f>
        <v>12</v>
      </c>
      <c r="N2513" s="1">
        <f>VLOOKUP($A2513,'volatile collection data'!$G$6:$M$69,7,FALSE)</f>
        <v>2.37</v>
      </c>
      <c r="O2513" s="1">
        <f>VLOOKUP(A2513,'volatile collection data'!$G$6:$K$69,5,FALSE)</f>
        <v>0</v>
      </c>
      <c r="P2513" s="1" t="str">
        <f t="shared" si="237"/>
        <v>3B</v>
      </c>
      <c r="Q2513">
        <f t="shared" si="235"/>
        <v>0.43302688975070297</v>
      </c>
      <c r="R2513" t="str">
        <f t="shared" si="238"/>
        <v>9B_0-B&amp;2.37%2.37@12</v>
      </c>
      <c r="S2513" t="str">
        <f t="shared" si="239"/>
        <v>3B-9B-VCS-Loc-22</v>
      </c>
      <c r="T2513" t="str">
        <f>IFERROR(IF(VLOOKUP(S2513,Bad!$A:$A,1,FALSE)='RAW2'!S2513,"yes","no"),"no")</f>
        <v>no</v>
      </c>
      <c r="U2513" t="str">
        <f>IFERROR(VLOOKUP(F2513,compounds!$A:$B,2,FALSE),"")</f>
        <v/>
      </c>
      <c r="V2513" t="str">
        <f>VLOOKUP(B2513,'volatile collection data'!$O:$P,2,FALSE)</f>
        <v>25 apr.22 9</v>
      </c>
    </row>
    <row r="2514" spans="1:22" x14ac:dyDescent="0.2">
      <c r="A2514" t="s">
        <v>368</v>
      </c>
      <c r="B2514" s="1" t="str">
        <f t="shared" si="236"/>
        <v>3B</v>
      </c>
      <c r="C2514">
        <v>39.542999999999999</v>
      </c>
      <c r="D2514">
        <f t="shared" si="234"/>
        <v>39.54</v>
      </c>
      <c r="E2514">
        <f>VLOOKUP(D2514,'Peak Combiner'!$A$5:$D$4980,4,FALSE)</f>
        <v>39.53</v>
      </c>
      <c r="F2514">
        <f>IFERROR(VLOOKUP(D2514,rt_comb!$A:$B,2,FALSE),D2514)</f>
        <v>39.54</v>
      </c>
      <c r="G2514">
        <v>3683955</v>
      </c>
      <c r="H2514">
        <f>SUMIFS($G:$G,$E:$E,18.51,'RAW2'!$A:$A,'RAW2'!A2514)</f>
        <v>35645797</v>
      </c>
      <c r="I2514" s="1" t="str">
        <f>VLOOKUP(A2514,'volatile collection data'!$G$6:$H$69,2,FALSE)</f>
        <v>B</v>
      </c>
      <c r="J2514" s="1">
        <f>VLOOKUP(A2514,'volatile collection data'!$G$6:$I$69,3,FALSE)</f>
        <v>3</v>
      </c>
      <c r="K2514" s="1" t="str">
        <f>VLOOKUP(A2514,'volatile collection data'!$G$6:$N$69,8,FALSE)</f>
        <v>9B</v>
      </c>
      <c r="L2514" s="1">
        <f>VLOOKUP(A2514,'volatile collection data'!$G$6:$J$69,4,FALSE)</f>
        <v>2.37</v>
      </c>
      <c r="M2514" s="1">
        <f>VLOOKUP($A2514,'volatile collection data'!$G$6:$M$69,6,FALSE)</f>
        <v>12</v>
      </c>
      <c r="N2514" s="1">
        <f>VLOOKUP($A2514,'volatile collection data'!$G$6:$M$69,7,FALSE)</f>
        <v>2.37</v>
      </c>
      <c r="O2514" s="1">
        <f>VLOOKUP(A2514,'volatile collection data'!$G$6:$K$69,5,FALSE)</f>
        <v>0</v>
      </c>
      <c r="P2514" s="1" t="str">
        <f t="shared" si="237"/>
        <v>3B</v>
      </c>
      <c r="Q2514">
        <f t="shared" si="235"/>
        <v>0.21803571854559223</v>
      </c>
      <c r="R2514" t="str">
        <f t="shared" si="238"/>
        <v>9B_0-B&amp;2.37%2.37@12</v>
      </c>
      <c r="S2514" t="str">
        <f t="shared" si="239"/>
        <v>3B-9B-VCS-Loc-22</v>
      </c>
      <c r="T2514" t="str">
        <f>IFERROR(IF(VLOOKUP(S2514,Bad!$A:$A,1,FALSE)='RAW2'!S2514,"yes","no"),"no")</f>
        <v>no</v>
      </c>
      <c r="U2514" t="str">
        <f>IFERROR(VLOOKUP(F2514,compounds!$A:$B,2,FALSE),"")</f>
        <v/>
      </c>
      <c r="V2514" t="str">
        <f>VLOOKUP(B2514,'volatile collection data'!$O:$P,2,FALSE)</f>
        <v>25 apr.22 9</v>
      </c>
    </row>
    <row r="2515" spans="1:22" x14ac:dyDescent="0.2">
      <c r="A2515" t="s">
        <v>369</v>
      </c>
      <c r="B2515" s="1" t="str">
        <f t="shared" si="236"/>
        <v>3C</v>
      </c>
      <c r="C2515">
        <v>4.1760000000000002</v>
      </c>
      <c r="D2515">
        <f t="shared" si="234"/>
        <v>4.18</v>
      </c>
      <c r="E2515">
        <f>VLOOKUP(D2515,'Peak Combiner'!$A$5:$D$4980,4,FALSE)</f>
        <v>4.1500000000000004</v>
      </c>
      <c r="F2515">
        <f>IFERROR(VLOOKUP(D2515,rt_comb!$A:$B,2,FALSE),D2515)</f>
        <v>4.18</v>
      </c>
      <c r="G2515">
        <v>931146</v>
      </c>
      <c r="H2515">
        <f>SUMIFS($G:$G,$E:$E,18.51,'RAW2'!$A:$A,'RAW2'!A2515)</f>
        <v>41306260</v>
      </c>
      <c r="I2515" s="1" t="str">
        <f>VLOOKUP(A2515,'volatile collection data'!$G$6:$H$69,2,FALSE)</f>
        <v>C</v>
      </c>
      <c r="J2515" s="1">
        <f>VLOOKUP(A2515,'volatile collection data'!$G$6:$I$69,3,FALSE)</f>
        <v>3</v>
      </c>
      <c r="K2515" s="1" t="str">
        <f>VLOOKUP(A2515,'volatile collection data'!$G$6:$N$69,8,FALSE)</f>
        <v>16A</v>
      </c>
      <c r="L2515" s="1">
        <f>VLOOKUP(A2515,'volatile collection data'!$G$6:$J$69,4,FALSE)</f>
        <v>4.13</v>
      </c>
      <c r="M2515" s="1">
        <f>VLOOKUP($A2515,'volatile collection data'!$G$6:$M$69,6,FALSE)</f>
        <v>17</v>
      </c>
      <c r="N2515" s="1">
        <f>VLOOKUP($A2515,'volatile collection data'!$G$6:$M$69,7,FALSE)</f>
        <v>4.13</v>
      </c>
      <c r="O2515" s="1">
        <f>VLOOKUP(A2515,'volatile collection data'!$G$6:$K$69,5,FALSE)</f>
        <v>1</v>
      </c>
      <c r="P2515" s="1" t="str">
        <f t="shared" si="237"/>
        <v>3C</v>
      </c>
      <c r="Q2515">
        <f t="shared" si="235"/>
        <v>2.7291151498967433E-2</v>
      </c>
      <c r="R2515" t="str">
        <f t="shared" si="238"/>
        <v>16A_1-C&amp;4.13%4.13@17</v>
      </c>
      <c r="S2515" t="str">
        <f t="shared" si="239"/>
        <v>3C-16A-VCS-Loc-22</v>
      </c>
      <c r="T2515" t="str">
        <f>IFERROR(IF(VLOOKUP(S2515,Bad!$A:$A,1,FALSE)='RAW2'!S2515,"yes","no"),"no")</f>
        <v>no</v>
      </c>
      <c r="U2515" t="str">
        <f>IFERROR(VLOOKUP(F2515,compounds!$A:$B,2,FALSE),"")</f>
        <v/>
      </c>
      <c r="V2515" t="str">
        <f>VLOOKUP(B2515,'volatile collection data'!$O:$P,2,FALSE)</f>
        <v>26.apr.22 16</v>
      </c>
    </row>
    <row r="2516" spans="1:22" x14ac:dyDescent="0.2">
      <c r="A2516" t="s">
        <v>369</v>
      </c>
      <c r="B2516" s="1" t="str">
        <f t="shared" si="236"/>
        <v>3C</v>
      </c>
      <c r="C2516">
        <v>4.4509999999999996</v>
      </c>
      <c r="D2516">
        <f t="shared" si="234"/>
        <v>4.45</v>
      </c>
      <c r="E2516">
        <f>VLOOKUP(D2516,'Peak Combiner'!$A$5:$D$4980,4,FALSE)</f>
        <v>4.45</v>
      </c>
      <c r="F2516">
        <f>IFERROR(VLOOKUP(D2516,rt_comb!$A:$B,2,FALSE),D2516)</f>
        <v>4.45</v>
      </c>
      <c r="G2516">
        <v>372658</v>
      </c>
      <c r="H2516">
        <f>SUMIFS($G:$G,$E:$E,18.51,'RAW2'!$A:$A,'RAW2'!A2516)</f>
        <v>41306260</v>
      </c>
      <c r="I2516" s="1" t="str">
        <f>VLOOKUP(A2516,'volatile collection data'!$G$6:$H$69,2,FALSE)</f>
        <v>C</v>
      </c>
      <c r="J2516" s="1">
        <f>VLOOKUP(A2516,'volatile collection data'!$G$6:$I$69,3,FALSE)</f>
        <v>3</v>
      </c>
      <c r="K2516" s="1" t="str">
        <f>VLOOKUP(A2516,'volatile collection data'!$G$6:$N$69,8,FALSE)</f>
        <v>16A</v>
      </c>
      <c r="L2516" s="1">
        <f>VLOOKUP(A2516,'volatile collection data'!$G$6:$J$69,4,FALSE)</f>
        <v>4.13</v>
      </c>
      <c r="M2516" s="1">
        <f>VLOOKUP($A2516,'volatile collection data'!$G$6:$M$69,6,FALSE)</f>
        <v>17</v>
      </c>
      <c r="N2516" s="1">
        <f>VLOOKUP($A2516,'volatile collection data'!$G$6:$M$69,7,FALSE)</f>
        <v>4.13</v>
      </c>
      <c r="O2516" s="1">
        <f>VLOOKUP(A2516,'volatile collection data'!$G$6:$K$69,5,FALSE)</f>
        <v>1</v>
      </c>
      <c r="P2516" s="1" t="str">
        <f t="shared" si="237"/>
        <v>3C</v>
      </c>
      <c r="Q2516">
        <f t="shared" si="235"/>
        <v>1.092231071744088E-2</v>
      </c>
      <c r="R2516" t="str">
        <f t="shared" si="238"/>
        <v>16A_1-C&amp;4.13%4.13@17</v>
      </c>
      <c r="S2516" t="str">
        <f t="shared" si="239"/>
        <v>3C-16A-VCS-Loc-22</v>
      </c>
      <c r="T2516" t="str">
        <f>IFERROR(IF(VLOOKUP(S2516,Bad!$A:$A,1,FALSE)='RAW2'!S2516,"yes","no"),"no")</f>
        <v>no</v>
      </c>
      <c r="U2516" t="str">
        <f>IFERROR(VLOOKUP(F2516,compounds!$A:$B,2,FALSE),"")</f>
        <v/>
      </c>
      <c r="V2516" t="str">
        <f>VLOOKUP(B2516,'volatile collection data'!$O:$P,2,FALSE)</f>
        <v>26.apr.22 16</v>
      </c>
    </row>
    <row r="2517" spans="1:22" x14ac:dyDescent="0.2">
      <c r="A2517" t="s">
        <v>369</v>
      </c>
      <c r="B2517" s="1" t="str">
        <f t="shared" si="236"/>
        <v>3C</v>
      </c>
      <c r="C2517">
        <v>4.7069999999999999</v>
      </c>
      <c r="D2517">
        <f t="shared" si="234"/>
        <v>4.71</v>
      </c>
      <c r="E2517">
        <f>VLOOKUP(D2517,'Peak Combiner'!$A$5:$D$4980,4,FALSE)</f>
        <v>4.7</v>
      </c>
      <c r="F2517">
        <f>IFERROR(VLOOKUP(D2517,rt_comb!$A:$B,2,FALSE),D2517)</f>
        <v>4.71</v>
      </c>
      <c r="G2517">
        <v>13715149</v>
      </c>
      <c r="H2517">
        <f>SUMIFS($G:$G,$E:$E,18.51,'RAW2'!$A:$A,'RAW2'!A2517)</f>
        <v>41306260</v>
      </c>
      <c r="I2517" s="1" t="str">
        <f>VLOOKUP(A2517,'volatile collection data'!$G$6:$H$69,2,FALSE)</f>
        <v>C</v>
      </c>
      <c r="J2517" s="1">
        <f>VLOOKUP(A2517,'volatile collection data'!$G$6:$I$69,3,FALSE)</f>
        <v>3</v>
      </c>
      <c r="K2517" s="1" t="str">
        <f>VLOOKUP(A2517,'volatile collection data'!$G$6:$N$69,8,FALSE)</f>
        <v>16A</v>
      </c>
      <c r="L2517" s="1">
        <f>VLOOKUP(A2517,'volatile collection data'!$G$6:$J$69,4,FALSE)</f>
        <v>4.13</v>
      </c>
      <c r="M2517" s="1">
        <f>VLOOKUP($A2517,'volatile collection data'!$G$6:$M$69,6,FALSE)</f>
        <v>17</v>
      </c>
      <c r="N2517" s="1">
        <f>VLOOKUP($A2517,'volatile collection data'!$G$6:$M$69,7,FALSE)</f>
        <v>4.13</v>
      </c>
      <c r="O2517" s="1">
        <f>VLOOKUP(A2517,'volatile collection data'!$G$6:$K$69,5,FALSE)</f>
        <v>1</v>
      </c>
      <c r="P2517" s="1" t="str">
        <f t="shared" si="237"/>
        <v>3C</v>
      </c>
      <c r="Q2517">
        <f t="shared" si="235"/>
        <v>0.40198015047040064</v>
      </c>
      <c r="R2517" t="str">
        <f t="shared" si="238"/>
        <v>16A_1-C&amp;4.13%4.13@17</v>
      </c>
      <c r="S2517" t="str">
        <f t="shared" si="239"/>
        <v>3C-16A-VCS-Loc-22</v>
      </c>
      <c r="T2517" t="str">
        <f>IFERROR(IF(VLOOKUP(S2517,Bad!$A:$A,1,FALSE)='RAW2'!S2517,"yes","no"),"no")</f>
        <v>no</v>
      </c>
      <c r="U2517" t="str">
        <f>IFERROR(VLOOKUP(F2517,compounds!$A:$B,2,FALSE),"")</f>
        <v/>
      </c>
      <c r="V2517" t="str">
        <f>VLOOKUP(B2517,'volatile collection data'!$O:$P,2,FALSE)</f>
        <v>26.apr.22 16</v>
      </c>
    </row>
    <row r="2518" spans="1:22" x14ac:dyDescent="0.2">
      <c r="A2518" t="s">
        <v>369</v>
      </c>
      <c r="B2518" s="1" t="str">
        <f t="shared" si="236"/>
        <v>3C</v>
      </c>
      <c r="C2518">
        <v>5.7640000000000002</v>
      </c>
      <c r="D2518">
        <f t="shared" si="234"/>
        <v>5.76</v>
      </c>
      <c r="E2518">
        <f>VLOOKUP(D2518,'Peak Combiner'!$A$5:$D$4980,4,FALSE)</f>
        <v>5.76</v>
      </c>
      <c r="F2518">
        <f>IFERROR(VLOOKUP(D2518,rt_comb!$A:$B,2,FALSE),D2518)</f>
        <v>5.76</v>
      </c>
      <c r="G2518">
        <v>7362870</v>
      </c>
      <c r="H2518">
        <f>SUMIFS($G:$G,$E:$E,18.51,'RAW2'!$A:$A,'RAW2'!A2518)</f>
        <v>41306260</v>
      </c>
      <c r="I2518" s="1" t="str">
        <f>VLOOKUP(A2518,'volatile collection data'!$G$6:$H$69,2,FALSE)</f>
        <v>C</v>
      </c>
      <c r="J2518" s="1">
        <f>VLOOKUP(A2518,'volatile collection data'!$G$6:$I$69,3,FALSE)</f>
        <v>3</v>
      </c>
      <c r="K2518" s="1" t="str">
        <f>VLOOKUP(A2518,'volatile collection data'!$G$6:$N$69,8,FALSE)</f>
        <v>16A</v>
      </c>
      <c r="L2518" s="1">
        <f>VLOOKUP(A2518,'volatile collection data'!$G$6:$J$69,4,FALSE)</f>
        <v>4.13</v>
      </c>
      <c r="M2518" s="1">
        <f>VLOOKUP($A2518,'volatile collection data'!$G$6:$M$69,6,FALSE)</f>
        <v>17</v>
      </c>
      <c r="N2518" s="1">
        <f>VLOOKUP($A2518,'volatile collection data'!$G$6:$M$69,7,FALSE)</f>
        <v>4.13</v>
      </c>
      <c r="O2518" s="1">
        <f>VLOOKUP(A2518,'volatile collection data'!$G$6:$K$69,5,FALSE)</f>
        <v>1</v>
      </c>
      <c r="P2518" s="1" t="str">
        <f t="shared" si="237"/>
        <v>3C</v>
      </c>
      <c r="Q2518">
        <f t="shared" si="235"/>
        <v>0.21579988598694766</v>
      </c>
      <c r="R2518" t="str">
        <f t="shared" si="238"/>
        <v>16A_1-C&amp;4.13%4.13@17</v>
      </c>
      <c r="S2518" t="str">
        <f t="shared" si="239"/>
        <v>3C-16A-VCS-Loc-22</v>
      </c>
      <c r="T2518" t="str">
        <f>IFERROR(IF(VLOOKUP(S2518,Bad!$A:$A,1,FALSE)='RAW2'!S2518,"yes","no"),"no")</f>
        <v>no</v>
      </c>
      <c r="U2518" t="str">
        <f>IFERROR(VLOOKUP(F2518,compounds!$A:$B,2,FALSE),"")</f>
        <v/>
      </c>
      <c r="V2518" t="str">
        <f>VLOOKUP(B2518,'volatile collection data'!$O:$P,2,FALSE)</f>
        <v>26.apr.22 16</v>
      </c>
    </row>
    <row r="2519" spans="1:22" x14ac:dyDescent="0.2">
      <c r="A2519" t="s">
        <v>369</v>
      </c>
      <c r="B2519" s="1" t="str">
        <f t="shared" si="236"/>
        <v>3C</v>
      </c>
      <c r="C2519">
        <v>5.85</v>
      </c>
      <c r="D2519">
        <f t="shared" si="234"/>
        <v>5.85</v>
      </c>
      <c r="E2519">
        <f>VLOOKUP(D2519,'Peak Combiner'!$A$5:$D$4980,4,FALSE)</f>
        <v>5.85</v>
      </c>
      <c r="F2519">
        <f>IFERROR(VLOOKUP(D2519,rt_comb!$A:$B,2,FALSE),D2519)</f>
        <v>5.85</v>
      </c>
      <c r="G2519">
        <v>13703668</v>
      </c>
      <c r="H2519">
        <f>SUMIFS($G:$G,$E:$E,18.51,'RAW2'!$A:$A,'RAW2'!A2519)</f>
        <v>41306260</v>
      </c>
      <c r="I2519" s="1" t="str">
        <f>VLOOKUP(A2519,'volatile collection data'!$G$6:$H$69,2,FALSE)</f>
        <v>C</v>
      </c>
      <c r="J2519" s="1">
        <f>VLOOKUP(A2519,'volatile collection data'!$G$6:$I$69,3,FALSE)</f>
        <v>3</v>
      </c>
      <c r="K2519" s="1" t="str">
        <f>VLOOKUP(A2519,'volatile collection data'!$G$6:$N$69,8,FALSE)</f>
        <v>16A</v>
      </c>
      <c r="L2519" s="1">
        <f>VLOOKUP(A2519,'volatile collection data'!$G$6:$J$69,4,FALSE)</f>
        <v>4.13</v>
      </c>
      <c r="M2519" s="1">
        <f>VLOOKUP($A2519,'volatile collection data'!$G$6:$M$69,6,FALSE)</f>
        <v>17</v>
      </c>
      <c r="N2519" s="1">
        <f>VLOOKUP($A2519,'volatile collection data'!$G$6:$M$69,7,FALSE)</f>
        <v>4.13</v>
      </c>
      <c r="O2519" s="1">
        <f>VLOOKUP(A2519,'volatile collection data'!$G$6:$K$69,5,FALSE)</f>
        <v>1</v>
      </c>
      <c r="P2519" s="1" t="str">
        <f t="shared" si="237"/>
        <v>3C</v>
      </c>
      <c r="Q2519">
        <f t="shared" si="235"/>
        <v>0.40164365145697029</v>
      </c>
      <c r="R2519" t="str">
        <f t="shared" si="238"/>
        <v>16A_1-C&amp;4.13%4.13@17</v>
      </c>
      <c r="S2519" t="str">
        <f t="shared" si="239"/>
        <v>3C-16A-VCS-Loc-22</v>
      </c>
      <c r="T2519" t="str">
        <f>IFERROR(IF(VLOOKUP(S2519,Bad!$A:$A,1,FALSE)='RAW2'!S2519,"yes","no"),"no")</f>
        <v>no</v>
      </c>
      <c r="U2519" t="str">
        <f>IFERROR(VLOOKUP(F2519,compounds!$A:$B,2,FALSE),"")</f>
        <v/>
      </c>
      <c r="V2519" t="str">
        <f>VLOOKUP(B2519,'volatile collection data'!$O:$P,2,FALSE)</f>
        <v>26.apr.22 16</v>
      </c>
    </row>
    <row r="2520" spans="1:22" x14ac:dyDescent="0.2">
      <c r="A2520" t="s">
        <v>369</v>
      </c>
      <c r="B2520" s="1" t="str">
        <f t="shared" si="236"/>
        <v>3C</v>
      </c>
      <c r="C2520">
        <v>5.9880000000000004</v>
      </c>
      <c r="D2520">
        <f t="shared" si="234"/>
        <v>5.99</v>
      </c>
      <c r="E2520">
        <f>VLOOKUP(D2520,'Peak Combiner'!$A$5:$D$4980,4,FALSE)</f>
        <v>5.99</v>
      </c>
      <c r="F2520">
        <f>IFERROR(VLOOKUP(D2520,rt_comb!$A:$B,2,FALSE),D2520)</f>
        <v>5.99</v>
      </c>
      <c r="G2520">
        <v>5346816</v>
      </c>
      <c r="H2520">
        <f>SUMIFS($G:$G,$E:$E,18.51,'RAW2'!$A:$A,'RAW2'!A2520)</f>
        <v>41306260</v>
      </c>
      <c r="I2520" s="1" t="str">
        <f>VLOOKUP(A2520,'volatile collection data'!$G$6:$H$69,2,FALSE)</f>
        <v>C</v>
      </c>
      <c r="J2520" s="1">
        <f>VLOOKUP(A2520,'volatile collection data'!$G$6:$I$69,3,FALSE)</f>
        <v>3</v>
      </c>
      <c r="K2520" s="1" t="str">
        <f>VLOOKUP(A2520,'volatile collection data'!$G$6:$N$69,8,FALSE)</f>
        <v>16A</v>
      </c>
      <c r="L2520" s="1">
        <f>VLOOKUP(A2520,'volatile collection data'!$G$6:$J$69,4,FALSE)</f>
        <v>4.13</v>
      </c>
      <c r="M2520" s="1">
        <f>VLOOKUP($A2520,'volatile collection data'!$G$6:$M$69,6,FALSE)</f>
        <v>17</v>
      </c>
      <c r="N2520" s="1">
        <f>VLOOKUP($A2520,'volatile collection data'!$G$6:$M$69,7,FALSE)</f>
        <v>4.13</v>
      </c>
      <c r="O2520" s="1">
        <f>VLOOKUP(A2520,'volatile collection data'!$G$6:$K$69,5,FALSE)</f>
        <v>1</v>
      </c>
      <c r="P2520" s="1" t="str">
        <f t="shared" si="237"/>
        <v>3C</v>
      </c>
      <c r="Q2520">
        <f t="shared" si="235"/>
        <v>0.15671094059696658</v>
      </c>
      <c r="R2520" t="str">
        <f t="shared" si="238"/>
        <v>16A_1-C&amp;4.13%4.13@17</v>
      </c>
      <c r="S2520" t="str">
        <f t="shared" si="239"/>
        <v>3C-16A-VCS-Loc-22</v>
      </c>
      <c r="T2520" t="str">
        <f>IFERROR(IF(VLOOKUP(S2520,Bad!$A:$A,1,FALSE)='RAW2'!S2520,"yes","no"),"no")</f>
        <v>no</v>
      </c>
      <c r="U2520" t="str">
        <f>IFERROR(VLOOKUP(F2520,compounds!$A:$B,2,FALSE),"")</f>
        <v/>
      </c>
      <c r="V2520" t="str">
        <f>VLOOKUP(B2520,'volatile collection data'!$O:$P,2,FALSE)</f>
        <v>26.apr.22 16</v>
      </c>
    </row>
    <row r="2521" spans="1:22" x14ac:dyDescent="0.2">
      <c r="A2521" t="s">
        <v>369</v>
      </c>
      <c r="B2521" s="1" t="str">
        <f t="shared" si="236"/>
        <v>3C</v>
      </c>
      <c r="C2521">
        <v>6.1260000000000003</v>
      </c>
      <c r="D2521">
        <f t="shared" si="234"/>
        <v>6.13</v>
      </c>
      <c r="E2521">
        <f>VLOOKUP(D2521,'Peak Combiner'!$A$5:$D$4980,4,FALSE)</f>
        <v>6.13</v>
      </c>
      <c r="F2521">
        <f>IFERROR(VLOOKUP(D2521,rt_comb!$A:$B,2,FALSE),D2521)</f>
        <v>6.13</v>
      </c>
      <c r="G2521">
        <v>2400866</v>
      </c>
      <c r="H2521">
        <f>SUMIFS($G:$G,$E:$E,18.51,'RAW2'!$A:$A,'RAW2'!A2521)</f>
        <v>41306260</v>
      </c>
      <c r="I2521" s="1" t="str">
        <f>VLOOKUP(A2521,'volatile collection data'!$G$6:$H$69,2,FALSE)</f>
        <v>C</v>
      </c>
      <c r="J2521" s="1">
        <f>VLOOKUP(A2521,'volatile collection data'!$G$6:$I$69,3,FALSE)</f>
        <v>3</v>
      </c>
      <c r="K2521" s="1" t="str">
        <f>VLOOKUP(A2521,'volatile collection data'!$G$6:$N$69,8,FALSE)</f>
        <v>16A</v>
      </c>
      <c r="L2521" s="1">
        <f>VLOOKUP(A2521,'volatile collection data'!$G$6:$J$69,4,FALSE)</f>
        <v>4.13</v>
      </c>
      <c r="M2521" s="1">
        <f>VLOOKUP($A2521,'volatile collection data'!$G$6:$M$69,6,FALSE)</f>
        <v>17</v>
      </c>
      <c r="N2521" s="1">
        <f>VLOOKUP($A2521,'volatile collection data'!$G$6:$M$69,7,FALSE)</f>
        <v>4.13</v>
      </c>
      <c r="O2521" s="1">
        <f>VLOOKUP(A2521,'volatile collection data'!$G$6:$K$69,5,FALSE)</f>
        <v>1</v>
      </c>
      <c r="P2521" s="1" t="str">
        <f t="shared" si="237"/>
        <v>3C</v>
      </c>
      <c r="Q2521">
        <f t="shared" si="235"/>
        <v>7.0367480217624248E-2</v>
      </c>
      <c r="R2521" t="str">
        <f t="shared" si="238"/>
        <v>16A_1-C&amp;4.13%4.13@17</v>
      </c>
      <c r="S2521" t="str">
        <f t="shared" si="239"/>
        <v>3C-16A-VCS-Loc-22</v>
      </c>
      <c r="T2521" t="str">
        <f>IFERROR(IF(VLOOKUP(S2521,Bad!$A:$A,1,FALSE)='RAW2'!S2521,"yes","no"),"no")</f>
        <v>no</v>
      </c>
      <c r="U2521" t="str">
        <f>IFERROR(VLOOKUP(F2521,compounds!$A:$B,2,FALSE),"")</f>
        <v/>
      </c>
      <c r="V2521" t="str">
        <f>VLOOKUP(B2521,'volatile collection data'!$O:$P,2,FALSE)</f>
        <v>26.apr.22 16</v>
      </c>
    </row>
    <row r="2522" spans="1:22" x14ac:dyDescent="0.2">
      <c r="A2522" t="s">
        <v>369</v>
      </c>
      <c r="B2522" s="1" t="str">
        <f t="shared" si="236"/>
        <v>3C</v>
      </c>
      <c r="C2522">
        <v>6.2629999999999999</v>
      </c>
      <c r="D2522">
        <f t="shared" si="234"/>
        <v>6.26</v>
      </c>
      <c r="E2522">
        <f>VLOOKUP(D2522,'Peak Combiner'!$A$5:$D$4980,4,FALSE)</f>
        <v>6.25</v>
      </c>
      <c r="F2522">
        <f>IFERROR(VLOOKUP(D2522,rt_comb!$A:$B,2,FALSE),D2522)</f>
        <v>6.26</v>
      </c>
      <c r="G2522">
        <v>4267203</v>
      </c>
      <c r="H2522">
        <f>SUMIFS($G:$G,$E:$E,18.51,'RAW2'!$A:$A,'RAW2'!A2522)</f>
        <v>41306260</v>
      </c>
      <c r="I2522" s="1" t="str">
        <f>VLOOKUP(A2522,'volatile collection data'!$G$6:$H$69,2,FALSE)</f>
        <v>C</v>
      </c>
      <c r="J2522" s="1">
        <f>VLOOKUP(A2522,'volatile collection data'!$G$6:$I$69,3,FALSE)</f>
        <v>3</v>
      </c>
      <c r="K2522" s="1" t="str">
        <f>VLOOKUP(A2522,'volatile collection data'!$G$6:$N$69,8,FALSE)</f>
        <v>16A</v>
      </c>
      <c r="L2522" s="1">
        <f>VLOOKUP(A2522,'volatile collection data'!$G$6:$J$69,4,FALSE)</f>
        <v>4.13</v>
      </c>
      <c r="M2522" s="1">
        <f>VLOOKUP($A2522,'volatile collection data'!$G$6:$M$69,6,FALSE)</f>
        <v>17</v>
      </c>
      <c r="N2522" s="1">
        <f>VLOOKUP($A2522,'volatile collection data'!$G$6:$M$69,7,FALSE)</f>
        <v>4.13</v>
      </c>
      <c r="O2522" s="1">
        <f>VLOOKUP(A2522,'volatile collection data'!$G$6:$K$69,5,FALSE)</f>
        <v>1</v>
      </c>
      <c r="P2522" s="1" t="str">
        <f t="shared" si="237"/>
        <v>3C</v>
      </c>
      <c r="Q2522">
        <f t="shared" si="235"/>
        <v>0.12506833896064454</v>
      </c>
      <c r="R2522" t="str">
        <f t="shared" si="238"/>
        <v>16A_1-C&amp;4.13%4.13@17</v>
      </c>
      <c r="S2522" t="str">
        <f t="shared" si="239"/>
        <v>3C-16A-VCS-Loc-22</v>
      </c>
      <c r="T2522" t="str">
        <f>IFERROR(IF(VLOOKUP(S2522,Bad!$A:$A,1,FALSE)='RAW2'!S2522,"yes","no"),"no")</f>
        <v>no</v>
      </c>
      <c r="U2522" t="str">
        <f>IFERROR(VLOOKUP(F2522,compounds!$A:$B,2,FALSE),"")</f>
        <v/>
      </c>
      <c r="V2522" t="str">
        <f>VLOOKUP(B2522,'volatile collection data'!$O:$P,2,FALSE)</f>
        <v>26.apr.22 16</v>
      </c>
    </row>
    <row r="2523" spans="1:22" x14ac:dyDescent="0.2">
      <c r="A2523" t="s">
        <v>369</v>
      </c>
      <c r="B2523" s="1" t="str">
        <f t="shared" si="236"/>
        <v>3C</v>
      </c>
      <c r="C2523">
        <v>8.0670000000000002</v>
      </c>
      <c r="D2523">
        <f t="shared" si="234"/>
        <v>8.07</v>
      </c>
      <c r="E2523">
        <f>VLOOKUP(D2523,'Peak Combiner'!$A$5:$D$4980,4,FALSE)</f>
        <v>8.07</v>
      </c>
      <c r="F2523">
        <f>IFERROR(VLOOKUP(D2523,rt_comb!$A:$B,2,FALSE),D2523)</f>
        <v>8.07</v>
      </c>
      <c r="G2523">
        <v>1372619</v>
      </c>
      <c r="H2523">
        <f>SUMIFS($G:$G,$E:$E,18.51,'RAW2'!$A:$A,'RAW2'!A2523)</f>
        <v>41306260</v>
      </c>
      <c r="I2523" s="1" t="str">
        <f>VLOOKUP(A2523,'volatile collection data'!$G$6:$H$69,2,FALSE)</f>
        <v>C</v>
      </c>
      <c r="J2523" s="1">
        <f>VLOOKUP(A2523,'volatile collection data'!$G$6:$I$69,3,FALSE)</f>
        <v>3</v>
      </c>
      <c r="K2523" s="1" t="str">
        <f>VLOOKUP(A2523,'volatile collection data'!$G$6:$N$69,8,FALSE)</f>
        <v>16A</v>
      </c>
      <c r="L2523" s="1">
        <f>VLOOKUP(A2523,'volatile collection data'!$G$6:$J$69,4,FALSE)</f>
        <v>4.13</v>
      </c>
      <c r="M2523" s="1">
        <f>VLOOKUP($A2523,'volatile collection data'!$G$6:$M$69,6,FALSE)</f>
        <v>17</v>
      </c>
      <c r="N2523" s="1">
        <f>VLOOKUP($A2523,'volatile collection data'!$G$6:$M$69,7,FALSE)</f>
        <v>4.13</v>
      </c>
      <c r="O2523" s="1">
        <f>VLOOKUP(A2523,'volatile collection data'!$G$6:$K$69,5,FALSE)</f>
        <v>1</v>
      </c>
      <c r="P2523" s="1" t="str">
        <f t="shared" si="237"/>
        <v>3C</v>
      </c>
      <c r="Q2523">
        <f t="shared" si="235"/>
        <v>4.0230375343244966E-2</v>
      </c>
      <c r="R2523" t="str">
        <f t="shared" si="238"/>
        <v>16A_1-C&amp;4.13%4.13@17</v>
      </c>
      <c r="S2523" t="str">
        <f t="shared" si="239"/>
        <v>3C-16A-VCS-Loc-22</v>
      </c>
      <c r="T2523" t="str">
        <f>IFERROR(IF(VLOOKUP(S2523,Bad!$A:$A,1,FALSE)='RAW2'!S2523,"yes","no"),"no")</f>
        <v>no</v>
      </c>
      <c r="U2523" t="str">
        <f>IFERROR(VLOOKUP(F2523,compounds!$A:$B,2,FALSE),"")</f>
        <v/>
      </c>
      <c r="V2523" t="str">
        <f>VLOOKUP(B2523,'volatile collection data'!$O:$P,2,FALSE)</f>
        <v>26.apr.22 16</v>
      </c>
    </row>
    <row r="2524" spans="1:22" x14ac:dyDescent="0.2">
      <c r="A2524" t="s">
        <v>369</v>
      </c>
      <c r="B2524" s="1" t="str">
        <f t="shared" si="236"/>
        <v>3C</v>
      </c>
      <c r="C2524">
        <v>8.4760000000000009</v>
      </c>
      <c r="D2524">
        <f t="shared" si="234"/>
        <v>8.48</v>
      </c>
      <c r="E2524">
        <f>VLOOKUP(D2524,'Peak Combiner'!$A$5:$D$4980,4,FALSE)</f>
        <v>8.48</v>
      </c>
      <c r="F2524">
        <f>IFERROR(VLOOKUP(D2524,rt_comb!$A:$B,2,FALSE),D2524)</f>
        <v>8.48</v>
      </c>
      <c r="G2524">
        <v>2077285</v>
      </c>
      <c r="H2524">
        <f>SUMIFS($G:$G,$E:$E,18.51,'RAW2'!$A:$A,'RAW2'!A2524)</f>
        <v>41306260</v>
      </c>
      <c r="I2524" s="1" t="str">
        <f>VLOOKUP(A2524,'volatile collection data'!$G$6:$H$69,2,FALSE)</f>
        <v>C</v>
      </c>
      <c r="J2524" s="1">
        <f>VLOOKUP(A2524,'volatile collection data'!$G$6:$I$69,3,FALSE)</f>
        <v>3</v>
      </c>
      <c r="K2524" s="1" t="str">
        <f>VLOOKUP(A2524,'volatile collection data'!$G$6:$N$69,8,FALSE)</f>
        <v>16A</v>
      </c>
      <c r="L2524" s="1">
        <f>VLOOKUP(A2524,'volatile collection data'!$G$6:$J$69,4,FALSE)</f>
        <v>4.13</v>
      </c>
      <c r="M2524" s="1">
        <f>VLOOKUP($A2524,'volatile collection data'!$G$6:$M$69,6,FALSE)</f>
        <v>17</v>
      </c>
      <c r="N2524" s="1">
        <f>VLOOKUP($A2524,'volatile collection data'!$G$6:$M$69,7,FALSE)</f>
        <v>4.13</v>
      </c>
      <c r="O2524" s="1">
        <f>VLOOKUP(A2524,'volatile collection data'!$G$6:$K$69,5,FALSE)</f>
        <v>1</v>
      </c>
      <c r="P2524" s="1" t="str">
        <f t="shared" si="237"/>
        <v>3C</v>
      </c>
      <c r="Q2524">
        <f t="shared" si="235"/>
        <v>6.0883577485735391E-2</v>
      </c>
      <c r="R2524" t="str">
        <f t="shared" si="238"/>
        <v>16A_1-C&amp;4.13%4.13@17</v>
      </c>
      <c r="S2524" t="str">
        <f t="shared" si="239"/>
        <v>3C-16A-VCS-Loc-22</v>
      </c>
      <c r="T2524" t="str">
        <f>IFERROR(IF(VLOOKUP(S2524,Bad!$A:$A,1,FALSE)='RAW2'!S2524,"yes","no"),"no")</f>
        <v>no</v>
      </c>
      <c r="U2524" t="str">
        <f>IFERROR(VLOOKUP(F2524,compounds!$A:$B,2,FALSE),"")</f>
        <v/>
      </c>
      <c r="V2524" t="str">
        <f>VLOOKUP(B2524,'volatile collection data'!$O:$P,2,FALSE)</f>
        <v>26.apr.22 16</v>
      </c>
    </row>
    <row r="2525" spans="1:22" x14ac:dyDescent="0.2">
      <c r="A2525" t="s">
        <v>369</v>
      </c>
      <c r="B2525" s="1" t="str">
        <f t="shared" si="236"/>
        <v>3C</v>
      </c>
      <c r="C2525">
        <v>8.64</v>
      </c>
      <c r="D2525">
        <f t="shared" si="234"/>
        <v>8.64</v>
      </c>
      <c r="E2525">
        <f>VLOOKUP(D2525,'Peak Combiner'!$A$5:$D$4980,4,FALSE)</f>
        <v>8.64</v>
      </c>
      <c r="F2525">
        <f>IFERROR(VLOOKUP(D2525,rt_comb!$A:$B,2,FALSE),D2525)</f>
        <v>8.64</v>
      </c>
      <c r="G2525">
        <v>3527242</v>
      </c>
      <c r="H2525">
        <f>SUMIFS($G:$G,$E:$E,18.51,'RAW2'!$A:$A,'RAW2'!A2525)</f>
        <v>41306260</v>
      </c>
      <c r="I2525" s="1" t="str">
        <f>VLOOKUP(A2525,'volatile collection data'!$G$6:$H$69,2,FALSE)</f>
        <v>C</v>
      </c>
      <c r="J2525" s="1">
        <f>VLOOKUP(A2525,'volatile collection data'!$G$6:$I$69,3,FALSE)</f>
        <v>3</v>
      </c>
      <c r="K2525" s="1" t="str">
        <f>VLOOKUP(A2525,'volatile collection data'!$G$6:$N$69,8,FALSE)</f>
        <v>16A</v>
      </c>
      <c r="L2525" s="1">
        <f>VLOOKUP(A2525,'volatile collection data'!$G$6:$J$69,4,FALSE)</f>
        <v>4.13</v>
      </c>
      <c r="M2525" s="1">
        <f>VLOOKUP($A2525,'volatile collection data'!$G$6:$M$69,6,FALSE)</f>
        <v>17</v>
      </c>
      <c r="N2525" s="1">
        <f>VLOOKUP($A2525,'volatile collection data'!$G$6:$M$69,7,FALSE)</f>
        <v>4.13</v>
      </c>
      <c r="O2525" s="1">
        <f>VLOOKUP(A2525,'volatile collection data'!$G$6:$K$69,5,FALSE)</f>
        <v>1</v>
      </c>
      <c r="P2525" s="1" t="str">
        <f t="shared" si="237"/>
        <v>3C</v>
      </c>
      <c r="Q2525">
        <f t="shared" si="235"/>
        <v>0.10338066833291544</v>
      </c>
      <c r="R2525" t="str">
        <f t="shared" si="238"/>
        <v>16A_1-C&amp;4.13%4.13@17</v>
      </c>
      <c r="S2525" t="str">
        <f t="shared" si="239"/>
        <v>3C-16A-VCS-Loc-22</v>
      </c>
      <c r="T2525" t="str">
        <f>IFERROR(IF(VLOOKUP(S2525,Bad!$A:$A,1,FALSE)='RAW2'!S2525,"yes","no"),"no")</f>
        <v>no</v>
      </c>
      <c r="U2525" t="str">
        <f>IFERROR(VLOOKUP(F2525,compounds!$A:$B,2,FALSE),"")</f>
        <v/>
      </c>
      <c r="V2525" t="str">
        <f>VLOOKUP(B2525,'volatile collection data'!$O:$P,2,FALSE)</f>
        <v>26.apr.22 16</v>
      </c>
    </row>
    <row r="2526" spans="1:22" x14ac:dyDescent="0.2">
      <c r="A2526" t="s">
        <v>369</v>
      </c>
      <c r="B2526" s="1" t="str">
        <f t="shared" si="236"/>
        <v>3C</v>
      </c>
      <c r="C2526">
        <v>8.7119999999999997</v>
      </c>
      <c r="D2526">
        <f t="shared" si="234"/>
        <v>8.7100000000000009</v>
      </c>
      <c r="E2526">
        <f>VLOOKUP(D2526,'Peak Combiner'!$A$5:$D$4980,4,FALSE)</f>
        <v>8.7100000000000009</v>
      </c>
      <c r="F2526">
        <f>IFERROR(VLOOKUP(D2526,rt_comb!$A:$B,2,FALSE),D2526)</f>
        <v>8.7100000000000009</v>
      </c>
      <c r="G2526">
        <v>5872118</v>
      </c>
      <c r="H2526">
        <f>SUMIFS($G:$G,$E:$E,18.51,'RAW2'!$A:$A,'RAW2'!A2526)</f>
        <v>41306260</v>
      </c>
      <c r="I2526" s="1" t="str">
        <f>VLOOKUP(A2526,'volatile collection data'!$G$6:$H$69,2,FALSE)</f>
        <v>C</v>
      </c>
      <c r="J2526" s="1">
        <f>VLOOKUP(A2526,'volatile collection data'!$G$6:$I$69,3,FALSE)</f>
        <v>3</v>
      </c>
      <c r="K2526" s="1" t="str">
        <f>VLOOKUP(A2526,'volatile collection data'!$G$6:$N$69,8,FALSE)</f>
        <v>16A</v>
      </c>
      <c r="L2526" s="1">
        <f>VLOOKUP(A2526,'volatile collection data'!$G$6:$J$69,4,FALSE)</f>
        <v>4.13</v>
      </c>
      <c r="M2526" s="1">
        <f>VLOOKUP($A2526,'volatile collection data'!$G$6:$M$69,6,FALSE)</f>
        <v>17</v>
      </c>
      <c r="N2526" s="1">
        <f>VLOOKUP($A2526,'volatile collection data'!$G$6:$M$69,7,FALSE)</f>
        <v>4.13</v>
      </c>
      <c r="O2526" s="1">
        <f>VLOOKUP(A2526,'volatile collection data'!$G$6:$K$69,5,FALSE)</f>
        <v>1</v>
      </c>
      <c r="P2526" s="1" t="str">
        <f t="shared" si="237"/>
        <v>3C</v>
      </c>
      <c r="Q2526">
        <f t="shared" si="235"/>
        <v>0.17210712601226194</v>
      </c>
      <c r="R2526" t="str">
        <f t="shared" si="238"/>
        <v>16A_1-C&amp;4.13%4.13@17</v>
      </c>
      <c r="S2526" t="str">
        <f t="shared" si="239"/>
        <v>3C-16A-VCS-Loc-22</v>
      </c>
      <c r="T2526" t="str">
        <f>IFERROR(IF(VLOOKUP(S2526,Bad!$A:$A,1,FALSE)='RAW2'!S2526,"yes","no"),"no")</f>
        <v>no</v>
      </c>
      <c r="U2526" t="str">
        <f>IFERROR(VLOOKUP(F2526,compounds!$A:$B,2,FALSE),"")</f>
        <v/>
      </c>
      <c r="V2526" t="str">
        <f>VLOOKUP(B2526,'volatile collection data'!$O:$P,2,FALSE)</f>
        <v>26.apr.22 16</v>
      </c>
    </row>
    <row r="2527" spans="1:22" x14ac:dyDescent="0.2">
      <c r="A2527" t="s">
        <v>369</v>
      </c>
      <c r="B2527" s="1" t="str">
        <f t="shared" si="236"/>
        <v>3C</v>
      </c>
      <c r="C2527">
        <v>8.8859999999999992</v>
      </c>
      <c r="D2527">
        <f t="shared" si="234"/>
        <v>8.89</v>
      </c>
      <c r="E2527">
        <f>VLOOKUP(D2527,'Peak Combiner'!$A$5:$D$4980,4,FALSE)</f>
        <v>8.89</v>
      </c>
      <c r="F2527">
        <f>IFERROR(VLOOKUP(D2527,rt_comb!$A:$B,2,FALSE),D2527)</f>
        <v>8.89</v>
      </c>
      <c r="G2527">
        <v>17541853</v>
      </c>
      <c r="H2527">
        <f>SUMIFS($G:$G,$E:$E,18.51,'RAW2'!$A:$A,'RAW2'!A2527)</f>
        <v>41306260</v>
      </c>
      <c r="I2527" s="1" t="str">
        <f>VLOOKUP(A2527,'volatile collection data'!$G$6:$H$69,2,FALSE)</f>
        <v>C</v>
      </c>
      <c r="J2527" s="1">
        <f>VLOOKUP(A2527,'volatile collection data'!$G$6:$I$69,3,FALSE)</f>
        <v>3</v>
      </c>
      <c r="K2527" s="1" t="str">
        <f>VLOOKUP(A2527,'volatile collection data'!$G$6:$N$69,8,FALSE)</f>
        <v>16A</v>
      </c>
      <c r="L2527" s="1">
        <f>VLOOKUP(A2527,'volatile collection data'!$G$6:$J$69,4,FALSE)</f>
        <v>4.13</v>
      </c>
      <c r="M2527" s="1">
        <f>VLOOKUP($A2527,'volatile collection data'!$G$6:$M$69,6,FALSE)</f>
        <v>17</v>
      </c>
      <c r="N2527" s="1">
        <f>VLOOKUP($A2527,'volatile collection data'!$G$6:$M$69,7,FALSE)</f>
        <v>4.13</v>
      </c>
      <c r="O2527" s="1">
        <f>VLOOKUP(A2527,'volatile collection data'!$G$6:$K$69,5,FALSE)</f>
        <v>1</v>
      </c>
      <c r="P2527" s="1" t="str">
        <f t="shared" si="237"/>
        <v>3C</v>
      </c>
      <c r="Q2527">
        <f t="shared" si="235"/>
        <v>0.51413781275505277</v>
      </c>
      <c r="R2527" t="str">
        <f t="shared" si="238"/>
        <v>16A_1-C&amp;4.13%4.13@17</v>
      </c>
      <c r="S2527" t="str">
        <f t="shared" si="239"/>
        <v>3C-16A-VCS-Loc-22</v>
      </c>
      <c r="T2527" t="str">
        <f>IFERROR(IF(VLOOKUP(S2527,Bad!$A:$A,1,FALSE)='RAW2'!S2527,"yes","no"),"no")</f>
        <v>no</v>
      </c>
      <c r="U2527" t="str">
        <f>IFERROR(VLOOKUP(F2527,compounds!$A:$B,2,FALSE),"")</f>
        <v/>
      </c>
      <c r="V2527" t="str">
        <f>VLOOKUP(B2527,'volatile collection data'!$O:$P,2,FALSE)</f>
        <v>26.apr.22 16</v>
      </c>
    </row>
    <row r="2528" spans="1:22" x14ac:dyDescent="0.2">
      <c r="A2528" t="s">
        <v>369</v>
      </c>
      <c r="B2528" s="1" t="str">
        <f t="shared" si="236"/>
        <v>3C</v>
      </c>
      <c r="C2528">
        <v>9.3849999999999998</v>
      </c>
      <c r="D2528">
        <f t="shared" si="234"/>
        <v>9.39</v>
      </c>
      <c r="E2528">
        <f>VLOOKUP(D2528,'Peak Combiner'!$A$5:$D$4980,4,FALSE)</f>
        <v>9.3800000000000008</v>
      </c>
      <c r="F2528">
        <f>IFERROR(VLOOKUP(D2528,rt_comb!$A:$B,2,FALSE),D2528)</f>
        <v>9.3800000000000008</v>
      </c>
      <c r="G2528">
        <v>7564617</v>
      </c>
      <c r="H2528">
        <f>SUMIFS($G:$G,$E:$E,18.51,'RAW2'!$A:$A,'RAW2'!A2528)</f>
        <v>41306260</v>
      </c>
      <c r="I2528" s="1" t="str">
        <f>VLOOKUP(A2528,'volatile collection data'!$G$6:$H$69,2,FALSE)</f>
        <v>C</v>
      </c>
      <c r="J2528" s="1">
        <f>VLOOKUP(A2528,'volatile collection data'!$G$6:$I$69,3,FALSE)</f>
        <v>3</v>
      </c>
      <c r="K2528" s="1" t="str">
        <f>VLOOKUP(A2528,'volatile collection data'!$G$6:$N$69,8,FALSE)</f>
        <v>16A</v>
      </c>
      <c r="L2528" s="1">
        <f>VLOOKUP(A2528,'volatile collection data'!$G$6:$J$69,4,FALSE)</f>
        <v>4.13</v>
      </c>
      <c r="M2528" s="1">
        <f>VLOOKUP($A2528,'volatile collection data'!$G$6:$M$69,6,FALSE)</f>
        <v>17</v>
      </c>
      <c r="N2528" s="1">
        <f>VLOOKUP($A2528,'volatile collection data'!$G$6:$M$69,7,FALSE)</f>
        <v>4.13</v>
      </c>
      <c r="O2528" s="1">
        <f>VLOOKUP(A2528,'volatile collection data'!$G$6:$K$69,5,FALSE)</f>
        <v>1</v>
      </c>
      <c r="P2528" s="1" t="str">
        <f t="shared" si="237"/>
        <v>3C</v>
      </c>
      <c r="Q2528">
        <f t="shared" si="235"/>
        <v>0.22171293070975392</v>
      </c>
      <c r="R2528" t="str">
        <f t="shared" si="238"/>
        <v>16A_1-C&amp;4.13%4.13@17</v>
      </c>
      <c r="S2528" t="str">
        <f t="shared" si="239"/>
        <v>3C-16A-VCS-Loc-22</v>
      </c>
      <c r="T2528" t="str">
        <f>IFERROR(IF(VLOOKUP(S2528,Bad!$A:$A,1,FALSE)='RAW2'!S2528,"yes","no"),"no")</f>
        <v>no</v>
      </c>
      <c r="U2528" t="str">
        <f>IFERROR(VLOOKUP(F2528,compounds!$A:$B,2,FALSE),"")</f>
        <v>octanal</v>
      </c>
      <c r="V2528" t="str">
        <f>VLOOKUP(B2528,'volatile collection data'!$O:$P,2,FALSE)</f>
        <v>26.apr.22 16</v>
      </c>
    </row>
    <row r="2529" spans="1:22" x14ac:dyDescent="0.2">
      <c r="A2529" t="s">
        <v>369</v>
      </c>
      <c r="B2529" s="1" t="str">
        <f t="shared" si="236"/>
        <v>3C</v>
      </c>
      <c r="C2529">
        <v>9.5619999999999994</v>
      </c>
      <c r="D2529">
        <f t="shared" si="234"/>
        <v>9.56</v>
      </c>
      <c r="E2529">
        <f>VLOOKUP(D2529,'Peak Combiner'!$A$5:$D$4980,4,FALSE)</f>
        <v>9.5299999999999994</v>
      </c>
      <c r="F2529">
        <f>IFERROR(VLOOKUP(D2529,rt_comb!$A:$B,2,FALSE),D2529)</f>
        <v>9.5399999999999991</v>
      </c>
      <c r="G2529">
        <v>1319126</v>
      </c>
      <c r="H2529">
        <f>SUMIFS($G:$G,$E:$E,18.51,'RAW2'!$A:$A,'RAW2'!A2529)</f>
        <v>41306260</v>
      </c>
      <c r="I2529" s="1" t="str">
        <f>VLOOKUP(A2529,'volatile collection data'!$G$6:$H$69,2,FALSE)</f>
        <v>C</v>
      </c>
      <c r="J2529" s="1">
        <f>VLOOKUP(A2529,'volatile collection data'!$G$6:$I$69,3,FALSE)</f>
        <v>3</v>
      </c>
      <c r="K2529" s="1" t="str">
        <f>VLOOKUP(A2529,'volatile collection data'!$G$6:$N$69,8,FALSE)</f>
        <v>16A</v>
      </c>
      <c r="L2529" s="1">
        <f>VLOOKUP(A2529,'volatile collection data'!$G$6:$J$69,4,FALSE)</f>
        <v>4.13</v>
      </c>
      <c r="M2529" s="1">
        <f>VLOOKUP($A2529,'volatile collection data'!$G$6:$M$69,6,FALSE)</f>
        <v>17</v>
      </c>
      <c r="N2529" s="1">
        <f>VLOOKUP($A2529,'volatile collection data'!$G$6:$M$69,7,FALSE)</f>
        <v>4.13</v>
      </c>
      <c r="O2529" s="1">
        <f>VLOOKUP(A2529,'volatile collection data'!$G$6:$K$69,5,FALSE)</f>
        <v>1</v>
      </c>
      <c r="P2529" s="1" t="str">
        <f t="shared" si="237"/>
        <v>3C</v>
      </c>
      <c r="Q2529">
        <f t="shared" si="235"/>
        <v>3.8662537896556409E-2</v>
      </c>
      <c r="R2529" t="str">
        <f t="shared" si="238"/>
        <v>16A_1-C&amp;4.13%4.13@17</v>
      </c>
      <c r="S2529" t="str">
        <f t="shared" si="239"/>
        <v>3C-16A-VCS-Loc-22</v>
      </c>
      <c r="T2529" t="str">
        <f>IFERROR(IF(VLOOKUP(S2529,Bad!$A:$A,1,FALSE)='RAW2'!S2529,"yes","no"),"no")</f>
        <v>no</v>
      </c>
      <c r="U2529" t="str">
        <f>IFERROR(VLOOKUP(F2529,compounds!$A:$B,2,FALSE),"")</f>
        <v>z3hex</v>
      </c>
      <c r="V2529" t="str">
        <f>VLOOKUP(B2529,'volatile collection data'!$O:$P,2,FALSE)</f>
        <v>26.apr.22 16</v>
      </c>
    </row>
    <row r="2530" spans="1:22" x14ac:dyDescent="0.2">
      <c r="A2530" t="s">
        <v>369</v>
      </c>
      <c r="B2530" s="1" t="str">
        <f t="shared" si="236"/>
        <v>3C</v>
      </c>
      <c r="C2530">
        <v>9.9949999999999992</v>
      </c>
      <c r="D2530">
        <f t="shared" si="234"/>
        <v>10</v>
      </c>
      <c r="E2530">
        <f>VLOOKUP(D2530,'Peak Combiner'!$A$5:$D$4980,4,FALSE)</f>
        <v>9.99</v>
      </c>
      <c r="F2530">
        <f>IFERROR(VLOOKUP(D2530,rt_comb!$A:$B,2,FALSE),D2530)</f>
        <v>10</v>
      </c>
      <c r="G2530">
        <v>986059</v>
      </c>
      <c r="H2530">
        <f>SUMIFS($G:$G,$E:$E,18.51,'RAW2'!$A:$A,'RAW2'!A2530)</f>
        <v>41306260</v>
      </c>
      <c r="I2530" s="1" t="str">
        <f>VLOOKUP(A2530,'volatile collection data'!$G$6:$H$69,2,FALSE)</f>
        <v>C</v>
      </c>
      <c r="J2530" s="1">
        <f>VLOOKUP(A2530,'volatile collection data'!$G$6:$I$69,3,FALSE)</f>
        <v>3</v>
      </c>
      <c r="K2530" s="1" t="str">
        <f>VLOOKUP(A2530,'volatile collection data'!$G$6:$N$69,8,FALSE)</f>
        <v>16A</v>
      </c>
      <c r="L2530" s="1">
        <f>VLOOKUP(A2530,'volatile collection data'!$G$6:$J$69,4,FALSE)</f>
        <v>4.13</v>
      </c>
      <c r="M2530" s="1">
        <f>VLOOKUP($A2530,'volatile collection data'!$G$6:$M$69,6,FALSE)</f>
        <v>17</v>
      </c>
      <c r="N2530" s="1">
        <f>VLOOKUP($A2530,'volatile collection data'!$G$6:$M$69,7,FALSE)</f>
        <v>4.13</v>
      </c>
      <c r="O2530" s="1">
        <f>VLOOKUP(A2530,'volatile collection data'!$G$6:$K$69,5,FALSE)</f>
        <v>1</v>
      </c>
      <c r="P2530" s="1" t="str">
        <f t="shared" si="237"/>
        <v>3C</v>
      </c>
      <c r="Q2530">
        <f t="shared" si="235"/>
        <v>2.8900608020568555E-2</v>
      </c>
      <c r="R2530" t="str">
        <f t="shared" si="238"/>
        <v>16A_1-C&amp;4.13%4.13@17</v>
      </c>
      <c r="S2530" t="str">
        <f t="shared" si="239"/>
        <v>3C-16A-VCS-Loc-22</v>
      </c>
      <c r="T2530" t="str">
        <f>IFERROR(IF(VLOOKUP(S2530,Bad!$A:$A,1,FALSE)='RAW2'!S2530,"yes","no"),"no")</f>
        <v>no</v>
      </c>
      <c r="U2530" t="str">
        <f>IFERROR(VLOOKUP(F2530,compounds!$A:$B,2,FALSE),"")</f>
        <v/>
      </c>
      <c r="V2530" t="str">
        <f>VLOOKUP(B2530,'volatile collection data'!$O:$P,2,FALSE)</f>
        <v>26.apr.22 16</v>
      </c>
    </row>
    <row r="2531" spans="1:22" x14ac:dyDescent="0.2">
      <c r="A2531" t="s">
        <v>369</v>
      </c>
      <c r="B2531" s="1" t="str">
        <f t="shared" si="236"/>
        <v>3C</v>
      </c>
      <c r="C2531">
        <v>10.206</v>
      </c>
      <c r="D2531">
        <f t="shared" si="234"/>
        <v>10.210000000000001</v>
      </c>
      <c r="E2531">
        <f>VLOOKUP(D2531,'Peak Combiner'!$A$5:$D$4980,4,FALSE)</f>
        <v>10.210000000000001</v>
      </c>
      <c r="F2531">
        <f>IFERROR(VLOOKUP(D2531,rt_comb!$A:$B,2,FALSE),D2531)</f>
        <v>10.210000000000001</v>
      </c>
      <c r="G2531">
        <v>2401078</v>
      </c>
      <c r="H2531">
        <f>SUMIFS($G:$G,$E:$E,18.51,'RAW2'!$A:$A,'RAW2'!A2531)</f>
        <v>41306260</v>
      </c>
      <c r="I2531" s="1" t="str">
        <f>VLOOKUP(A2531,'volatile collection data'!$G$6:$H$69,2,FALSE)</f>
        <v>C</v>
      </c>
      <c r="J2531" s="1">
        <f>VLOOKUP(A2531,'volatile collection data'!$G$6:$I$69,3,FALSE)</f>
        <v>3</v>
      </c>
      <c r="K2531" s="1" t="str">
        <f>VLOOKUP(A2531,'volatile collection data'!$G$6:$N$69,8,FALSE)</f>
        <v>16A</v>
      </c>
      <c r="L2531" s="1">
        <f>VLOOKUP(A2531,'volatile collection data'!$G$6:$J$69,4,FALSE)</f>
        <v>4.13</v>
      </c>
      <c r="M2531" s="1">
        <f>VLOOKUP($A2531,'volatile collection data'!$G$6:$M$69,6,FALSE)</f>
        <v>17</v>
      </c>
      <c r="N2531" s="1">
        <f>VLOOKUP($A2531,'volatile collection data'!$G$6:$M$69,7,FALSE)</f>
        <v>4.13</v>
      </c>
      <c r="O2531" s="1">
        <f>VLOOKUP(A2531,'volatile collection data'!$G$6:$K$69,5,FALSE)</f>
        <v>1</v>
      </c>
      <c r="P2531" s="1" t="str">
        <f t="shared" si="237"/>
        <v>3C</v>
      </c>
      <c r="Q2531">
        <f t="shared" si="235"/>
        <v>7.0373693769653453E-2</v>
      </c>
      <c r="R2531" t="str">
        <f t="shared" si="238"/>
        <v>16A_1-C&amp;4.13%4.13@17</v>
      </c>
      <c r="S2531" t="str">
        <f t="shared" si="239"/>
        <v>3C-16A-VCS-Loc-22</v>
      </c>
      <c r="T2531" t="str">
        <f>IFERROR(IF(VLOOKUP(S2531,Bad!$A:$A,1,FALSE)='RAW2'!S2531,"yes","no"),"no")</f>
        <v>no</v>
      </c>
      <c r="U2531" t="str">
        <f>IFERROR(VLOOKUP(F2531,compounds!$A:$B,2,FALSE),"")</f>
        <v/>
      </c>
      <c r="V2531" t="str">
        <f>VLOOKUP(B2531,'volatile collection data'!$O:$P,2,FALSE)</f>
        <v>26.apr.22 16</v>
      </c>
    </row>
    <row r="2532" spans="1:22" x14ac:dyDescent="0.2">
      <c r="A2532" t="s">
        <v>369</v>
      </c>
      <c r="B2532" s="1" t="str">
        <f t="shared" si="236"/>
        <v>3C</v>
      </c>
      <c r="C2532">
        <v>10.47</v>
      </c>
      <c r="D2532">
        <f t="shared" si="234"/>
        <v>10.47</v>
      </c>
      <c r="E2532">
        <f>VLOOKUP(D2532,'Peak Combiner'!$A$5:$D$4980,4,FALSE)</f>
        <v>10.47</v>
      </c>
      <c r="F2532">
        <f>IFERROR(VLOOKUP(D2532,rt_comb!$A:$B,2,FALSE),D2532)</f>
        <v>10.47</v>
      </c>
      <c r="G2532">
        <v>1402579</v>
      </c>
      <c r="H2532">
        <f>SUMIFS($G:$G,$E:$E,18.51,'RAW2'!$A:$A,'RAW2'!A2532)</f>
        <v>41306260</v>
      </c>
      <c r="I2532" s="1" t="str">
        <f>VLOOKUP(A2532,'volatile collection data'!$G$6:$H$69,2,FALSE)</f>
        <v>C</v>
      </c>
      <c r="J2532" s="1">
        <f>VLOOKUP(A2532,'volatile collection data'!$G$6:$I$69,3,FALSE)</f>
        <v>3</v>
      </c>
      <c r="K2532" s="1" t="str">
        <f>VLOOKUP(A2532,'volatile collection data'!$G$6:$N$69,8,FALSE)</f>
        <v>16A</v>
      </c>
      <c r="L2532" s="1">
        <f>VLOOKUP(A2532,'volatile collection data'!$G$6:$J$69,4,FALSE)</f>
        <v>4.13</v>
      </c>
      <c r="M2532" s="1">
        <f>VLOOKUP($A2532,'volatile collection data'!$G$6:$M$69,6,FALSE)</f>
        <v>17</v>
      </c>
      <c r="N2532" s="1">
        <f>VLOOKUP($A2532,'volatile collection data'!$G$6:$M$69,7,FALSE)</f>
        <v>4.13</v>
      </c>
      <c r="O2532" s="1">
        <f>VLOOKUP(A2532,'volatile collection data'!$G$6:$K$69,5,FALSE)</f>
        <v>1</v>
      </c>
      <c r="P2532" s="1" t="str">
        <f t="shared" si="237"/>
        <v>3C</v>
      </c>
      <c r="Q2532">
        <f t="shared" si="235"/>
        <v>4.1108479205484688E-2</v>
      </c>
      <c r="R2532" t="str">
        <f t="shared" si="238"/>
        <v>16A_1-C&amp;4.13%4.13@17</v>
      </c>
      <c r="S2532" t="str">
        <f t="shared" si="239"/>
        <v>3C-16A-VCS-Loc-22</v>
      </c>
      <c r="T2532" t="str">
        <f>IFERROR(IF(VLOOKUP(S2532,Bad!$A:$A,1,FALSE)='RAW2'!S2532,"yes","no"),"no")</f>
        <v>no</v>
      </c>
      <c r="U2532" t="str">
        <f>IFERROR(VLOOKUP(F2532,compounds!$A:$B,2,FALSE),"")</f>
        <v/>
      </c>
      <c r="V2532" t="str">
        <f>VLOOKUP(B2532,'volatile collection data'!$O:$P,2,FALSE)</f>
        <v>26.apr.22 16</v>
      </c>
    </row>
    <row r="2533" spans="1:22" x14ac:dyDescent="0.2">
      <c r="A2533" t="s">
        <v>369</v>
      </c>
      <c r="B2533" s="1" t="str">
        <f t="shared" si="236"/>
        <v>3C</v>
      </c>
      <c r="C2533">
        <v>10.803000000000001</v>
      </c>
      <c r="D2533">
        <f t="shared" si="234"/>
        <v>10.8</v>
      </c>
      <c r="E2533">
        <f>VLOOKUP(D2533,'Peak Combiner'!$A$5:$D$4980,4,FALSE)</f>
        <v>10.8</v>
      </c>
      <c r="F2533">
        <f>IFERROR(VLOOKUP(D2533,rt_comb!$A:$B,2,FALSE),D2533)</f>
        <v>10.79</v>
      </c>
      <c r="G2533">
        <v>3049621</v>
      </c>
      <c r="H2533">
        <f>SUMIFS($G:$G,$E:$E,18.51,'RAW2'!$A:$A,'RAW2'!A2533)</f>
        <v>41306260</v>
      </c>
      <c r="I2533" s="1" t="str">
        <f>VLOOKUP(A2533,'volatile collection data'!$G$6:$H$69,2,FALSE)</f>
        <v>C</v>
      </c>
      <c r="J2533" s="1">
        <f>VLOOKUP(A2533,'volatile collection data'!$G$6:$I$69,3,FALSE)</f>
        <v>3</v>
      </c>
      <c r="K2533" s="1" t="str">
        <f>VLOOKUP(A2533,'volatile collection data'!$G$6:$N$69,8,FALSE)</f>
        <v>16A</v>
      </c>
      <c r="L2533" s="1">
        <f>VLOOKUP(A2533,'volatile collection data'!$G$6:$J$69,4,FALSE)</f>
        <v>4.13</v>
      </c>
      <c r="M2533" s="1">
        <f>VLOOKUP($A2533,'volatile collection data'!$G$6:$M$69,6,FALSE)</f>
        <v>17</v>
      </c>
      <c r="N2533" s="1">
        <f>VLOOKUP($A2533,'volatile collection data'!$G$6:$M$69,7,FALSE)</f>
        <v>4.13</v>
      </c>
      <c r="O2533" s="1">
        <f>VLOOKUP(A2533,'volatile collection data'!$G$6:$K$69,5,FALSE)</f>
        <v>1</v>
      </c>
      <c r="P2533" s="1" t="str">
        <f t="shared" si="237"/>
        <v>3C</v>
      </c>
      <c r="Q2533">
        <f t="shared" si="235"/>
        <v>8.9381975249244017E-2</v>
      </c>
      <c r="R2533" t="str">
        <f t="shared" si="238"/>
        <v>16A_1-C&amp;4.13%4.13@17</v>
      </c>
      <c r="S2533" t="str">
        <f t="shared" si="239"/>
        <v>3C-16A-VCS-Loc-22</v>
      </c>
      <c r="T2533" t="str">
        <f>IFERROR(IF(VLOOKUP(S2533,Bad!$A:$A,1,FALSE)='RAW2'!S2533,"yes","no"),"no")</f>
        <v>no</v>
      </c>
      <c r="U2533" t="str">
        <f>IFERROR(VLOOKUP(F2533,compounds!$A:$B,2,FALSE),"")</f>
        <v>bocimene</v>
      </c>
      <c r="V2533" t="str">
        <f>VLOOKUP(B2533,'volatile collection data'!$O:$P,2,FALSE)</f>
        <v>26.apr.22 16</v>
      </c>
    </row>
    <row r="2534" spans="1:22" x14ac:dyDescent="0.2">
      <c r="A2534" t="s">
        <v>369</v>
      </c>
      <c r="B2534" s="1" t="str">
        <f t="shared" si="236"/>
        <v>3C</v>
      </c>
      <c r="C2534">
        <v>11.067</v>
      </c>
      <c r="D2534">
        <f t="shared" si="234"/>
        <v>11.07</v>
      </c>
      <c r="E2534">
        <f>VLOOKUP(D2534,'Peak Combiner'!$A$5:$D$4980,4,FALSE)</f>
        <v>11.07</v>
      </c>
      <c r="F2534">
        <f>IFERROR(VLOOKUP(D2534,rt_comb!$A:$B,2,FALSE),D2534)</f>
        <v>11.07</v>
      </c>
      <c r="G2534">
        <v>2510832</v>
      </c>
      <c r="H2534">
        <f>SUMIFS($G:$G,$E:$E,18.51,'RAW2'!$A:$A,'RAW2'!A2534)</f>
        <v>41306260</v>
      </c>
      <c r="I2534" s="1" t="str">
        <f>VLOOKUP(A2534,'volatile collection data'!$G$6:$H$69,2,FALSE)</f>
        <v>C</v>
      </c>
      <c r="J2534" s="1">
        <f>VLOOKUP(A2534,'volatile collection data'!$G$6:$I$69,3,FALSE)</f>
        <v>3</v>
      </c>
      <c r="K2534" s="1" t="str">
        <f>VLOOKUP(A2534,'volatile collection data'!$G$6:$N$69,8,FALSE)</f>
        <v>16A</v>
      </c>
      <c r="L2534" s="1">
        <f>VLOOKUP(A2534,'volatile collection data'!$G$6:$J$69,4,FALSE)</f>
        <v>4.13</v>
      </c>
      <c r="M2534" s="1">
        <f>VLOOKUP($A2534,'volatile collection data'!$G$6:$M$69,6,FALSE)</f>
        <v>17</v>
      </c>
      <c r="N2534" s="1">
        <f>VLOOKUP($A2534,'volatile collection data'!$G$6:$M$69,7,FALSE)</f>
        <v>4.13</v>
      </c>
      <c r="O2534" s="1">
        <f>VLOOKUP(A2534,'volatile collection data'!$G$6:$K$69,5,FALSE)</f>
        <v>1</v>
      </c>
      <c r="P2534" s="1" t="str">
        <f t="shared" si="237"/>
        <v>3C</v>
      </c>
      <c r="Q2534">
        <f t="shared" si="235"/>
        <v>7.3590496549902365E-2</v>
      </c>
      <c r="R2534" t="str">
        <f t="shared" si="238"/>
        <v>16A_1-C&amp;4.13%4.13@17</v>
      </c>
      <c r="S2534" t="str">
        <f t="shared" si="239"/>
        <v>3C-16A-VCS-Loc-22</v>
      </c>
      <c r="T2534" t="str">
        <f>IFERROR(IF(VLOOKUP(S2534,Bad!$A:$A,1,FALSE)='RAW2'!S2534,"yes","no"),"no")</f>
        <v>no</v>
      </c>
      <c r="U2534" t="str">
        <f>IFERROR(VLOOKUP(F2534,compounds!$A:$B,2,FALSE),"")</f>
        <v/>
      </c>
      <c r="V2534" t="str">
        <f>VLOOKUP(B2534,'volatile collection data'!$O:$P,2,FALSE)</f>
        <v>26.apr.22 16</v>
      </c>
    </row>
    <row r="2535" spans="1:22" x14ac:dyDescent="0.2">
      <c r="A2535" t="s">
        <v>369</v>
      </c>
      <c r="B2535" s="1" t="str">
        <f t="shared" si="236"/>
        <v>3C</v>
      </c>
      <c r="C2535">
        <v>11.598000000000001</v>
      </c>
      <c r="D2535">
        <f t="shared" si="234"/>
        <v>11.6</v>
      </c>
      <c r="E2535">
        <f>VLOOKUP(D2535,'Peak Combiner'!$A$5:$D$4980,4,FALSE)</f>
        <v>11.6</v>
      </c>
      <c r="F2535">
        <f>IFERROR(VLOOKUP(D2535,rt_comb!$A:$B,2,FALSE),D2535)</f>
        <v>11.6</v>
      </c>
      <c r="G2535">
        <v>5281309</v>
      </c>
      <c r="H2535">
        <f>SUMIFS($G:$G,$E:$E,18.51,'RAW2'!$A:$A,'RAW2'!A2535)</f>
        <v>41306260</v>
      </c>
      <c r="I2535" s="1" t="str">
        <f>VLOOKUP(A2535,'volatile collection data'!$G$6:$H$69,2,FALSE)</f>
        <v>C</v>
      </c>
      <c r="J2535" s="1">
        <f>VLOOKUP(A2535,'volatile collection data'!$G$6:$I$69,3,FALSE)</f>
        <v>3</v>
      </c>
      <c r="K2535" s="1" t="str">
        <f>VLOOKUP(A2535,'volatile collection data'!$G$6:$N$69,8,FALSE)</f>
        <v>16A</v>
      </c>
      <c r="L2535" s="1">
        <f>VLOOKUP(A2535,'volatile collection data'!$G$6:$J$69,4,FALSE)</f>
        <v>4.13</v>
      </c>
      <c r="M2535" s="1">
        <f>VLOOKUP($A2535,'volatile collection data'!$G$6:$M$69,6,FALSE)</f>
        <v>17</v>
      </c>
      <c r="N2535" s="1">
        <f>VLOOKUP($A2535,'volatile collection data'!$G$6:$M$69,7,FALSE)</f>
        <v>4.13</v>
      </c>
      <c r="O2535" s="1">
        <f>VLOOKUP(A2535,'volatile collection data'!$G$6:$K$69,5,FALSE)</f>
        <v>1</v>
      </c>
      <c r="P2535" s="1" t="str">
        <f t="shared" si="237"/>
        <v>3C</v>
      </c>
      <c r="Q2535">
        <f t="shared" si="235"/>
        <v>0.15479098232915159</v>
      </c>
      <c r="R2535" t="str">
        <f t="shared" si="238"/>
        <v>16A_1-C&amp;4.13%4.13@17</v>
      </c>
      <c r="S2535" t="str">
        <f t="shared" si="239"/>
        <v>3C-16A-VCS-Loc-22</v>
      </c>
      <c r="T2535" t="str">
        <f>IFERROR(IF(VLOOKUP(S2535,Bad!$A:$A,1,FALSE)='RAW2'!S2535,"yes","no"),"no")</f>
        <v>no</v>
      </c>
      <c r="U2535" t="str">
        <f>IFERROR(VLOOKUP(F2535,compounds!$A:$B,2,FALSE),"")</f>
        <v/>
      </c>
      <c r="V2535" t="str">
        <f>VLOOKUP(B2535,'volatile collection data'!$O:$P,2,FALSE)</f>
        <v>26.apr.22 16</v>
      </c>
    </row>
    <row r="2536" spans="1:22" x14ac:dyDescent="0.2">
      <c r="A2536" t="s">
        <v>369</v>
      </c>
      <c r="B2536" s="1" t="str">
        <f t="shared" si="236"/>
        <v>3C</v>
      </c>
      <c r="C2536">
        <v>12.048</v>
      </c>
      <c r="D2536">
        <f t="shared" si="234"/>
        <v>12.05</v>
      </c>
      <c r="E2536">
        <f>VLOOKUP(D2536,'Peak Combiner'!$A$5:$D$4980,4,FALSE)</f>
        <v>12.05</v>
      </c>
      <c r="F2536">
        <f>IFERROR(VLOOKUP(D2536,rt_comb!$A:$B,2,FALSE),D2536)</f>
        <v>12.05</v>
      </c>
      <c r="G2536">
        <v>1510122</v>
      </c>
      <c r="H2536">
        <f>SUMIFS($G:$G,$E:$E,18.51,'RAW2'!$A:$A,'RAW2'!A2536)</f>
        <v>41306260</v>
      </c>
      <c r="I2536" s="1" t="str">
        <f>VLOOKUP(A2536,'volatile collection data'!$G$6:$H$69,2,FALSE)</f>
        <v>C</v>
      </c>
      <c r="J2536" s="1">
        <f>VLOOKUP(A2536,'volatile collection data'!$G$6:$I$69,3,FALSE)</f>
        <v>3</v>
      </c>
      <c r="K2536" s="1" t="str">
        <f>VLOOKUP(A2536,'volatile collection data'!$G$6:$N$69,8,FALSE)</f>
        <v>16A</v>
      </c>
      <c r="L2536" s="1">
        <f>VLOOKUP(A2536,'volatile collection data'!$G$6:$J$69,4,FALSE)</f>
        <v>4.13</v>
      </c>
      <c r="M2536" s="1">
        <f>VLOOKUP($A2536,'volatile collection data'!$G$6:$M$69,6,FALSE)</f>
        <v>17</v>
      </c>
      <c r="N2536" s="1">
        <f>VLOOKUP($A2536,'volatile collection data'!$G$6:$M$69,7,FALSE)</f>
        <v>4.13</v>
      </c>
      <c r="O2536" s="1">
        <f>VLOOKUP(A2536,'volatile collection data'!$G$6:$K$69,5,FALSE)</f>
        <v>1</v>
      </c>
      <c r="P2536" s="1" t="str">
        <f t="shared" si="237"/>
        <v>3C</v>
      </c>
      <c r="Q2536">
        <f t="shared" si="235"/>
        <v>4.426047932754229E-2</v>
      </c>
      <c r="R2536" t="str">
        <f t="shared" si="238"/>
        <v>16A_1-C&amp;4.13%4.13@17</v>
      </c>
      <c r="S2536" t="str">
        <f t="shared" si="239"/>
        <v>3C-16A-VCS-Loc-22</v>
      </c>
      <c r="T2536" t="str">
        <f>IFERROR(IF(VLOOKUP(S2536,Bad!$A:$A,1,FALSE)='RAW2'!S2536,"yes","no"),"no")</f>
        <v>no</v>
      </c>
      <c r="U2536" t="str">
        <f>IFERROR(VLOOKUP(F2536,compounds!$A:$B,2,FALSE),"")</f>
        <v/>
      </c>
      <c r="V2536" t="str">
        <f>VLOOKUP(B2536,'volatile collection data'!$O:$P,2,FALSE)</f>
        <v>26.apr.22 16</v>
      </c>
    </row>
    <row r="2537" spans="1:22" x14ac:dyDescent="0.2">
      <c r="A2537" t="s">
        <v>369</v>
      </c>
      <c r="B2537" s="1" t="str">
        <f t="shared" si="236"/>
        <v>3C</v>
      </c>
      <c r="C2537">
        <v>12.207000000000001</v>
      </c>
      <c r="D2537">
        <f t="shared" si="234"/>
        <v>12.21</v>
      </c>
      <c r="E2537">
        <f>VLOOKUP(D2537,'Peak Combiner'!$A$5:$D$4980,4,FALSE)</f>
        <v>12.21</v>
      </c>
      <c r="F2537">
        <f>IFERROR(VLOOKUP(D2537,rt_comb!$A:$B,2,FALSE),D2537)</f>
        <v>12.21</v>
      </c>
      <c r="G2537">
        <v>1458016</v>
      </c>
      <c r="H2537">
        <f>SUMIFS($G:$G,$E:$E,18.51,'RAW2'!$A:$A,'RAW2'!A2537)</f>
        <v>41306260</v>
      </c>
      <c r="I2537" s="1" t="str">
        <f>VLOOKUP(A2537,'volatile collection data'!$G$6:$H$69,2,FALSE)</f>
        <v>C</v>
      </c>
      <c r="J2537" s="1">
        <f>VLOOKUP(A2537,'volatile collection data'!$G$6:$I$69,3,FALSE)</f>
        <v>3</v>
      </c>
      <c r="K2537" s="1" t="str">
        <f>VLOOKUP(A2537,'volatile collection data'!$G$6:$N$69,8,FALSE)</f>
        <v>16A</v>
      </c>
      <c r="L2537" s="1">
        <f>VLOOKUP(A2537,'volatile collection data'!$G$6:$J$69,4,FALSE)</f>
        <v>4.13</v>
      </c>
      <c r="M2537" s="1">
        <f>VLOOKUP($A2537,'volatile collection data'!$G$6:$M$69,6,FALSE)</f>
        <v>17</v>
      </c>
      <c r="N2537" s="1">
        <f>VLOOKUP($A2537,'volatile collection data'!$G$6:$M$69,7,FALSE)</f>
        <v>4.13</v>
      </c>
      <c r="O2537" s="1">
        <f>VLOOKUP(A2537,'volatile collection data'!$G$6:$K$69,5,FALSE)</f>
        <v>1</v>
      </c>
      <c r="P2537" s="1" t="str">
        <f t="shared" si="237"/>
        <v>3C</v>
      </c>
      <c r="Q2537">
        <f t="shared" si="235"/>
        <v>4.2733293751912697E-2</v>
      </c>
      <c r="R2537" t="str">
        <f t="shared" si="238"/>
        <v>16A_1-C&amp;4.13%4.13@17</v>
      </c>
      <c r="S2537" t="str">
        <f t="shared" si="239"/>
        <v>3C-16A-VCS-Loc-22</v>
      </c>
      <c r="T2537" t="str">
        <f>IFERROR(IF(VLOOKUP(S2537,Bad!$A:$A,1,FALSE)='RAW2'!S2537,"yes","no"),"no")</f>
        <v>no</v>
      </c>
      <c r="U2537" t="str">
        <f>IFERROR(VLOOKUP(F2537,compounds!$A:$B,2,FALSE),"")</f>
        <v/>
      </c>
      <c r="V2537" t="str">
        <f>VLOOKUP(B2537,'volatile collection data'!$O:$P,2,FALSE)</f>
        <v>26.apr.22 16</v>
      </c>
    </row>
    <row r="2538" spans="1:22" x14ac:dyDescent="0.2">
      <c r="A2538" t="s">
        <v>369</v>
      </c>
      <c r="B2538" s="1" t="str">
        <f t="shared" si="236"/>
        <v>3C</v>
      </c>
      <c r="C2538">
        <v>12.404999999999999</v>
      </c>
      <c r="D2538">
        <f t="shared" si="234"/>
        <v>12.41</v>
      </c>
      <c r="E2538">
        <f>VLOOKUP(D2538,'Peak Combiner'!$A$5:$D$4980,4,FALSE)</f>
        <v>12.39</v>
      </c>
      <c r="F2538">
        <f>IFERROR(VLOOKUP(D2538,rt_comb!$A:$B,2,FALSE),D2538)</f>
        <v>12.39</v>
      </c>
      <c r="G2538">
        <v>2370695</v>
      </c>
      <c r="H2538">
        <f>SUMIFS($G:$G,$E:$E,18.51,'RAW2'!$A:$A,'RAW2'!A2538)</f>
        <v>41306260</v>
      </c>
      <c r="I2538" s="1" t="str">
        <f>VLOOKUP(A2538,'volatile collection data'!$G$6:$H$69,2,FALSE)</f>
        <v>C</v>
      </c>
      <c r="J2538" s="1">
        <f>VLOOKUP(A2538,'volatile collection data'!$G$6:$I$69,3,FALSE)</f>
        <v>3</v>
      </c>
      <c r="K2538" s="1" t="str">
        <f>VLOOKUP(A2538,'volatile collection data'!$G$6:$N$69,8,FALSE)</f>
        <v>16A</v>
      </c>
      <c r="L2538" s="1">
        <f>VLOOKUP(A2538,'volatile collection data'!$G$6:$J$69,4,FALSE)</f>
        <v>4.13</v>
      </c>
      <c r="M2538" s="1">
        <f>VLOOKUP($A2538,'volatile collection data'!$G$6:$M$69,6,FALSE)</f>
        <v>17</v>
      </c>
      <c r="N2538" s="1">
        <f>VLOOKUP($A2538,'volatile collection data'!$G$6:$M$69,7,FALSE)</f>
        <v>4.13</v>
      </c>
      <c r="O2538" s="1">
        <f>VLOOKUP(A2538,'volatile collection data'!$G$6:$K$69,5,FALSE)</f>
        <v>1</v>
      </c>
      <c r="P2538" s="1" t="str">
        <f t="shared" si="237"/>
        <v>3C</v>
      </c>
      <c r="Q2538">
        <f t="shared" si="235"/>
        <v>6.9483192112563014E-2</v>
      </c>
      <c r="R2538" t="str">
        <f t="shared" si="238"/>
        <v>16A_1-C&amp;4.13%4.13@17</v>
      </c>
      <c r="S2538" t="str">
        <f t="shared" si="239"/>
        <v>3C-16A-VCS-Loc-22</v>
      </c>
      <c r="T2538" t="str">
        <f>IFERROR(IF(VLOOKUP(S2538,Bad!$A:$A,1,FALSE)='RAW2'!S2538,"yes","no"),"no")</f>
        <v>no</v>
      </c>
      <c r="U2538" t="str">
        <f>IFERROR(VLOOKUP(F2538,compounds!$A:$B,2,FALSE),"")</f>
        <v>o+C5xe</v>
      </c>
      <c r="V2538" t="str">
        <f>VLOOKUP(B2538,'volatile collection data'!$O:$P,2,FALSE)</f>
        <v>26.apr.22 16</v>
      </c>
    </row>
    <row r="2539" spans="1:22" x14ac:dyDescent="0.2">
      <c r="A2539" t="s">
        <v>369</v>
      </c>
      <c r="B2539" s="1" t="str">
        <f t="shared" si="236"/>
        <v>3C</v>
      </c>
      <c r="C2539">
        <v>12.547000000000001</v>
      </c>
      <c r="D2539">
        <f t="shared" si="234"/>
        <v>12.55</v>
      </c>
      <c r="E2539">
        <f>VLOOKUP(D2539,'Peak Combiner'!$A$5:$D$4980,4,FALSE)</f>
        <v>12.53</v>
      </c>
      <c r="F2539">
        <f>IFERROR(VLOOKUP(D2539,rt_comb!$A:$B,2,FALSE),D2539)</f>
        <v>12.54</v>
      </c>
      <c r="G2539">
        <v>11239151</v>
      </c>
      <c r="H2539">
        <f>SUMIFS($G:$G,$E:$E,18.51,'RAW2'!$A:$A,'RAW2'!A2539)</f>
        <v>41306260</v>
      </c>
      <c r="I2539" s="1" t="str">
        <f>VLOOKUP(A2539,'volatile collection data'!$G$6:$H$69,2,FALSE)</f>
        <v>C</v>
      </c>
      <c r="J2539" s="1">
        <f>VLOOKUP(A2539,'volatile collection data'!$G$6:$I$69,3,FALSE)</f>
        <v>3</v>
      </c>
      <c r="K2539" s="1" t="str">
        <f>VLOOKUP(A2539,'volatile collection data'!$G$6:$N$69,8,FALSE)</f>
        <v>16A</v>
      </c>
      <c r="L2539" s="1">
        <f>VLOOKUP(A2539,'volatile collection data'!$G$6:$J$69,4,FALSE)</f>
        <v>4.13</v>
      </c>
      <c r="M2539" s="1">
        <f>VLOOKUP($A2539,'volatile collection data'!$G$6:$M$69,6,FALSE)</f>
        <v>17</v>
      </c>
      <c r="N2539" s="1">
        <f>VLOOKUP($A2539,'volatile collection data'!$G$6:$M$69,7,FALSE)</f>
        <v>4.13</v>
      </c>
      <c r="O2539" s="1">
        <f>VLOOKUP(A2539,'volatile collection data'!$G$6:$K$69,5,FALSE)</f>
        <v>1</v>
      </c>
      <c r="P2539" s="1" t="str">
        <f t="shared" si="237"/>
        <v>3C</v>
      </c>
      <c r="Q2539">
        <f t="shared" si="235"/>
        <v>0.32941061086099416</v>
      </c>
      <c r="R2539" t="str">
        <f t="shared" si="238"/>
        <v>16A_1-C&amp;4.13%4.13@17</v>
      </c>
      <c r="S2539" t="str">
        <f t="shared" si="239"/>
        <v>3C-16A-VCS-Loc-22</v>
      </c>
      <c r="T2539" t="str">
        <f>IFERROR(IF(VLOOKUP(S2539,Bad!$A:$A,1,FALSE)='RAW2'!S2539,"yes","no"),"no")</f>
        <v>no</v>
      </c>
      <c r="U2539" t="str">
        <f>IFERROR(VLOOKUP(F2539,compounds!$A:$B,2,FALSE),"")</f>
        <v>nonanal</v>
      </c>
      <c r="V2539" t="str">
        <f>VLOOKUP(B2539,'volatile collection data'!$O:$P,2,FALSE)</f>
        <v>26.apr.22 16</v>
      </c>
    </row>
    <row r="2540" spans="1:22" x14ac:dyDescent="0.2">
      <c r="A2540" t="s">
        <v>369</v>
      </c>
      <c r="B2540" s="1" t="str">
        <f t="shared" si="236"/>
        <v>3C</v>
      </c>
      <c r="C2540">
        <v>12.916</v>
      </c>
      <c r="D2540">
        <f t="shared" si="234"/>
        <v>12.92</v>
      </c>
      <c r="E2540">
        <f>VLOOKUP(D2540,'Peak Combiner'!$A$5:$D$4980,4,FALSE)</f>
        <v>12.91</v>
      </c>
      <c r="F2540">
        <f>IFERROR(VLOOKUP(D2540,rt_comb!$A:$B,2,FALSE),D2540)</f>
        <v>12.92</v>
      </c>
      <c r="G2540">
        <v>21296521</v>
      </c>
      <c r="H2540">
        <f>SUMIFS($G:$G,$E:$E,18.51,'RAW2'!$A:$A,'RAW2'!A2540)</f>
        <v>41306260</v>
      </c>
      <c r="I2540" s="1" t="str">
        <f>VLOOKUP(A2540,'volatile collection data'!$G$6:$H$69,2,FALSE)</f>
        <v>C</v>
      </c>
      <c r="J2540" s="1">
        <f>VLOOKUP(A2540,'volatile collection data'!$G$6:$I$69,3,FALSE)</f>
        <v>3</v>
      </c>
      <c r="K2540" s="1" t="str">
        <f>VLOOKUP(A2540,'volatile collection data'!$G$6:$N$69,8,FALSE)</f>
        <v>16A</v>
      </c>
      <c r="L2540" s="1">
        <f>VLOOKUP(A2540,'volatile collection data'!$G$6:$J$69,4,FALSE)</f>
        <v>4.13</v>
      </c>
      <c r="M2540" s="1">
        <f>VLOOKUP($A2540,'volatile collection data'!$G$6:$M$69,6,FALSE)</f>
        <v>17</v>
      </c>
      <c r="N2540" s="1">
        <f>VLOOKUP($A2540,'volatile collection data'!$G$6:$M$69,7,FALSE)</f>
        <v>4.13</v>
      </c>
      <c r="O2540" s="1">
        <f>VLOOKUP(A2540,'volatile collection data'!$G$6:$K$69,5,FALSE)</f>
        <v>1</v>
      </c>
      <c r="P2540" s="1" t="str">
        <f t="shared" si="237"/>
        <v>3C</v>
      </c>
      <c r="Q2540">
        <f t="shared" si="235"/>
        <v>0.62418415695491514</v>
      </c>
      <c r="R2540" t="str">
        <f t="shared" si="238"/>
        <v>16A_1-C&amp;4.13%4.13@17</v>
      </c>
      <c r="S2540" t="str">
        <f t="shared" si="239"/>
        <v>3C-16A-VCS-Loc-22</v>
      </c>
      <c r="T2540" t="str">
        <f>IFERROR(IF(VLOOKUP(S2540,Bad!$A:$A,1,FALSE)='RAW2'!S2540,"yes","no"),"no")</f>
        <v>no</v>
      </c>
      <c r="U2540" t="str">
        <f>IFERROR(VLOOKUP(F2540,compounds!$A:$B,2,FALSE),"")</f>
        <v/>
      </c>
      <c r="V2540" t="str">
        <f>VLOOKUP(B2540,'volatile collection data'!$O:$P,2,FALSE)</f>
        <v>26.apr.22 16</v>
      </c>
    </row>
    <row r="2541" spans="1:22" x14ac:dyDescent="0.2">
      <c r="A2541" t="s">
        <v>369</v>
      </c>
      <c r="B2541" s="1" t="str">
        <f t="shared" si="236"/>
        <v>3C</v>
      </c>
      <c r="C2541">
        <v>14.079000000000001</v>
      </c>
      <c r="D2541">
        <f t="shared" si="234"/>
        <v>14.08</v>
      </c>
      <c r="E2541">
        <f>VLOOKUP(D2541,'Peak Combiner'!$A$5:$D$4980,4,FALSE)</f>
        <v>14.08</v>
      </c>
      <c r="F2541">
        <f>IFERROR(VLOOKUP(D2541,rt_comb!$A:$B,2,FALSE),D2541)</f>
        <v>14.08</v>
      </c>
      <c r="G2541">
        <v>1043403</v>
      </c>
      <c r="H2541">
        <f>SUMIFS($G:$G,$E:$E,18.51,'RAW2'!$A:$A,'RAW2'!A2541)</f>
        <v>41306260</v>
      </c>
      <c r="I2541" s="1" t="str">
        <f>VLOOKUP(A2541,'volatile collection data'!$G$6:$H$69,2,FALSE)</f>
        <v>C</v>
      </c>
      <c r="J2541" s="1">
        <f>VLOOKUP(A2541,'volatile collection data'!$G$6:$I$69,3,FALSE)</f>
        <v>3</v>
      </c>
      <c r="K2541" s="1" t="str">
        <f>VLOOKUP(A2541,'volatile collection data'!$G$6:$N$69,8,FALSE)</f>
        <v>16A</v>
      </c>
      <c r="L2541" s="1">
        <f>VLOOKUP(A2541,'volatile collection data'!$G$6:$J$69,4,FALSE)</f>
        <v>4.13</v>
      </c>
      <c r="M2541" s="1">
        <f>VLOOKUP($A2541,'volatile collection data'!$G$6:$M$69,6,FALSE)</f>
        <v>17</v>
      </c>
      <c r="N2541" s="1">
        <f>VLOOKUP($A2541,'volatile collection data'!$G$6:$M$69,7,FALSE)</f>
        <v>4.13</v>
      </c>
      <c r="O2541" s="1">
        <f>VLOOKUP(A2541,'volatile collection data'!$G$6:$K$69,5,FALSE)</f>
        <v>1</v>
      </c>
      <c r="P2541" s="1" t="str">
        <f t="shared" si="237"/>
        <v>3C</v>
      </c>
      <c r="Q2541">
        <f t="shared" si="235"/>
        <v>3.0581315226051675E-2</v>
      </c>
      <c r="R2541" t="str">
        <f t="shared" si="238"/>
        <v>16A_1-C&amp;4.13%4.13@17</v>
      </c>
      <c r="S2541" t="str">
        <f t="shared" si="239"/>
        <v>3C-16A-VCS-Loc-22</v>
      </c>
      <c r="T2541" t="str">
        <f>IFERROR(IF(VLOOKUP(S2541,Bad!$A:$A,1,FALSE)='RAW2'!S2541,"yes","no"),"no")</f>
        <v>no</v>
      </c>
      <c r="U2541" t="str">
        <f>IFERROR(VLOOKUP(F2541,compounds!$A:$B,2,FALSE),"")</f>
        <v/>
      </c>
      <c r="V2541" t="str">
        <f>VLOOKUP(B2541,'volatile collection data'!$O:$P,2,FALSE)</f>
        <v>26.apr.22 16</v>
      </c>
    </row>
    <row r="2542" spans="1:22" x14ac:dyDescent="0.2">
      <c r="A2542" t="s">
        <v>369</v>
      </c>
      <c r="B2542" s="1" t="str">
        <f t="shared" si="236"/>
        <v>3C</v>
      </c>
      <c r="C2542">
        <v>14.252000000000001</v>
      </c>
      <c r="D2542">
        <f t="shared" si="234"/>
        <v>14.25</v>
      </c>
      <c r="E2542">
        <f>VLOOKUP(D2542,'Peak Combiner'!$A$5:$D$4980,4,FALSE)</f>
        <v>14.25</v>
      </c>
      <c r="F2542">
        <f>IFERROR(VLOOKUP(D2542,rt_comb!$A:$B,2,FALSE),D2542)</f>
        <v>14.25</v>
      </c>
      <c r="G2542">
        <v>1342003</v>
      </c>
      <c r="H2542">
        <f>SUMIFS($G:$G,$E:$E,18.51,'RAW2'!$A:$A,'RAW2'!A2542)</f>
        <v>41306260</v>
      </c>
      <c r="I2542" s="1" t="str">
        <f>VLOOKUP(A2542,'volatile collection data'!$G$6:$H$69,2,FALSE)</f>
        <v>C</v>
      </c>
      <c r="J2542" s="1">
        <f>VLOOKUP(A2542,'volatile collection data'!$G$6:$I$69,3,FALSE)</f>
        <v>3</v>
      </c>
      <c r="K2542" s="1" t="str">
        <f>VLOOKUP(A2542,'volatile collection data'!$G$6:$N$69,8,FALSE)</f>
        <v>16A</v>
      </c>
      <c r="L2542" s="1">
        <f>VLOOKUP(A2542,'volatile collection data'!$G$6:$J$69,4,FALSE)</f>
        <v>4.13</v>
      </c>
      <c r="M2542" s="1">
        <f>VLOOKUP($A2542,'volatile collection data'!$G$6:$M$69,6,FALSE)</f>
        <v>17</v>
      </c>
      <c r="N2542" s="1">
        <f>VLOOKUP($A2542,'volatile collection data'!$G$6:$M$69,7,FALSE)</f>
        <v>4.13</v>
      </c>
      <c r="O2542" s="1">
        <f>VLOOKUP(A2542,'volatile collection data'!$G$6:$K$69,5,FALSE)</f>
        <v>1</v>
      </c>
      <c r="P2542" s="1" t="str">
        <f t="shared" si="237"/>
        <v>3C</v>
      </c>
      <c r="Q2542">
        <f t="shared" si="235"/>
        <v>3.9333044640763953E-2</v>
      </c>
      <c r="R2542" t="str">
        <f t="shared" si="238"/>
        <v>16A_1-C&amp;4.13%4.13@17</v>
      </c>
      <c r="S2542" t="str">
        <f t="shared" si="239"/>
        <v>3C-16A-VCS-Loc-22</v>
      </c>
      <c r="T2542" t="str">
        <f>IFERROR(IF(VLOOKUP(S2542,Bad!$A:$A,1,FALSE)='RAW2'!S2542,"yes","no"),"no")</f>
        <v>no</v>
      </c>
      <c r="U2542" t="str">
        <f>IFERROR(VLOOKUP(F2542,compounds!$A:$B,2,FALSE),"")</f>
        <v>p-trimethyl</v>
      </c>
      <c r="V2542" t="str">
        <f>VLOOKUP(B2542,'volatile collection data'!$O:$P,2,FALSE)</f>
        <v>26.apr.22 16</v>
      </c>
    </row>
    <row r="2543" spans="1:22" x14ac:dyDescent="0.2">
      <c r="A2543" t="s">
        <v>369</v>
      </c>
      <c r="B2543" s="1" t="str">
        <f t="shared" si="236"/>
        <v>3C</v>
      </c>
      <c r="C2543">
        <v>14.617000000000001</v>
      </c>
      <c r="D2543">
        <f t="shared" si="234"/>
        <v>14.62</v>
      </c>
      <c r="E2543">
        <f>VLOOKUP(D2543,'Peak Combiner'!$A$5:$D$4980,4,FALSE)</f>
        <v>14.62</v>
      </c>
      <c r="F2543">
        <f>IFERROR(VLOOKUP(D2543,rt_comb!$A:$B,2,FALSE),D2543)</f>
        <v>14.62</v>
      </c>
      <c r="G2543">
        <v>1982544</v>
      </c>
      <c r="H2543">
        <f>SUMIFS($G:$G,$E:$E,18.51,'RAW2'!$A:$A,'RAW2'!A2543)</f>
        <v>41306260</v>
      </c>
      <c r="I2543" s="1" t="str">
        <f>VLOOKUP(A2543,'volatile collection data'!$G$6:$H$69,2,FALSE)</f>
        <v>C</v>
      </c>
      <c r="J2543" s="1">
        <f>VLOOKUP(A2543,'volatile collection data'!$G$6:$I$69,3,FALSE)</f>
        <v>3</v>
      </c>
      <c r="K2543" s="1" t="str">
        <f>VLOOKUP(A2543,'volatile collection data'!$G$6:$N$69,8,FALSE)</f>
        <v>16A</v>
      </c>
      <c r="L2543" s="1">
        <f>VLOOKUP(A2543,'volatile collection data'!$G$6:$J$69,4,FALSE)</f>
        <v>4.13</v>
      </c>
      <c r="M2543" s="1">
        <f>VLOOKUP($A2543,'volatile collection data'!$G$6:$M$69,6,FALSE)</f>
        <v>17</v>
      </c>
      <c r="N2543" s="1">
        <f>VLOOKUP($A2543,'volatile collection data'!$G$6:$M$69,7,FALSE)</f>
        <v>4.13</v>
      </c>
      <c r="O2543" s="1">
        <f>VLOOKUP(A2543,'volatile collection data'!$G$6:$K$69,5,FALSE)</f>
        <v>1</v>
      </c>
      <c r="P2543" s="1" t="str">
        <f t="shared" si="237"/>
        <v>3C</v>
      </c>
      <c r="Q2543">
        <f t="shared" si="235"/>
        <v>5.8106793840459914E-2</v>
      </c>
      <c r="R2543" t="str">
        <f t="shared" si="238"/>
        <v>16A_1-C&amp;4.13%4.13@17</v>
      </c>
      <c r="S2543" t="str">
        <f t="shared" si="239"/>
        <v>3C-16A-VCS-Loc-22</v>
      </c>
      <c r="T2543" t="str">
        <f>IFERROR(IF(VLOOKUP(S2543,Bad!$A:$A,1,FALSE)='RAW2'!S2543,"yes","no"),"no")</f>
        <v>no</v>
      </c>
      <c r="U2543" t="str">
        <f>IFERROR(VLOOKUP(F2543,compounds!$A:$B,2,FALSE),"")</f>
        <v/>
      </c>
      <c r="V2543" t="str">
        <f>VLOOKUP(B2543,'volatile collection data'!$O:$P,2,FALSE)</f>
        <v>26.apr.22 16</v>
      </c>
    </row>
    <row r="2544" spans="1:22" x14ac:dyDescent="0.2">
      <c r="A2544" t="s">
        <v>369</v>
      </c>
      <c r="B2544" s="1" t="str">
        <f t="shared" si="236"/>
        <v>3C</v>
      </c>
      <c r="C2544">
        <v>14.718999999999999</v>
      </c>
      <c r="D2544">
        <f t="shared" si="234"/>
        <v>14.72</v>
      </c>
      <c r="E2544">
        <f>VLOOKUP(D2544,'Peak Combiner'!$A$5:$D$4980,4,FALSE)</f>
        <v>14.72</v>
      </c>
      <c r="F2544">
        <f>IFERROR(VLOOKUP(D2544,rt_comb!$A:$B,2,FALSE),D2544)</f>
        <v>14.72</v>
      </c>
      <c r="G2544">
        <v>1267652</v>
      </c>
      <c r="H2544">
        <f>SUMIFS($G:$G,$E:$E,18.51,'RAW2'!$A:$A,'RAW2'!A2544)</f>
        <v>41306260</v>
      </c>
      <c r="I2544" s="1" t="str">
        <f>VLOOKUP(A2544,'volatile collection data'!$G$6:$H$69,2,FALSE)</f>
        <v>C</v>
      </c>
      <c r="J2544" s="1">
        <f>VLOOKUP(A2544,'volatile collection data'!$G$6:$I$69,3,FALSE)</f>
        <v>3</v>
      </c>
      <c r="K2544" s="1" t="str">
        <f>VLOOKUP(A2544,'volatile collection data'!$G$6:$N$69,8,FALSE)</f>
        <v>16A</v>
      </c>
      <c r="L2544" s="1">
        <f>VLOOKUP(A2544,'volatile collection data'!$G$6:$J$69,4,FALSE)</f>
        <v>4.13</v>
      </c>
      <c r="M2544" s="1">
        <f>VLOOKUP($A2544,'volatile collection data'!$G$6:$M$69,6,FALSE)</f>
        <v>17</v>
      </c>
      <c r="N2544" s="1">
        <f>VLOOKUP($A2544,'volatile collection data'!$G$6:$M$69,7,FALSE)</f>
        <v>4.13</v>
      </c>
      <c r="O2544" s="1">
        <f>VLOOKUP(A2544,'volatile collection data'!$G$6:$K$69,5,FALSE)</f>
        <v>1</v>
      </c>
      <c r="P2544" s="1" t="str">
        <f t="shared" si="237"/>
        <v>3C</v>
      </c>
      <c r="Q2544">
        <f t="shared" si="235"/>
        <v>3.7153875740183667E-2</v>
      </c>
      <c r="R2544" t="str">
        <f t="shared" si="238"/>
        <v>16A_1-C&amp;4.13%4.13@17</v>
      </c>
      <c r="S2544" t="str">
        <f t="shared" si="239"/>
        <v>3C-16A-VCS-Loc-22</v>
      </c>
      <c r="T2544" t="str">
        <f>IFERROR(IF(VLOOKUP(S2544,Bad!$A:$A,1,FALSE)='RAW2'!S2544,"yes","no"),"no")</f>
        <v>no</v>
      </c>
      <c r="U2544" t="str">
        <f>IFERROR(VLOOKUP(F2544,compounds!$A:$B,2,FALSE),"")</f>
        <v/>
      </c>
      <c r="V2544" t="str">
        <f>VLOOKUP(B2544,'volatile collection data'!$O:$P,2,FALSE)</f>
        <v>26.apr.22 16</v>
      </c>
    </row>
    <row r="2545" spans="1:22" x14ac:dyDescent="0.2">
      <c r="A2545" t="s">
        <v>369</v>
      </c>
      <c r="B2545" s="1" t="str">
        <f t="shared" si="236"/>
        <v>3C</v>
      </c>
      <c r="C2545">
        <v>15.161</v>
      </c>
      <c r="D2545">
        <f t="shared" si="234"/>
        <v>15.16</v>
      </c>
      <c r="E2545">
        <f>VLOOKUP(D2545,'Peak Combiner'!$A$5:$D$4980,4,FALSE)</f>
        <v>15.16</v>
      </c>
      <c r="F2545">
        <f>IFERROR(VLOOKUP(D2545,rt_comb!$A:$B,2,FALSE),D2545)</f>
        <v>15.16</v>
      </c>
      <c r="G2545">
        <v>1069715</v>
      </c>
      <c r="H2545">
        <f>SUMIFS($G:$G,$E:$E,18.51,'RAW2'!$A:$A,'RAW2'!A2545)</f>
        <v>41306260</v>
      </c>
      <c r="I2545" s="1" t="str">
        <f>VLOOKUP(A2545,'volatile collection data'!$G$6:$H$69,2,FALSE)</f>
        <v>C</v>
      </c>
      <c r="J2545" s="1">
        <f>VLOOKUP(A2545,'volatile collection data'!$G$6:$I$69,3,FALSE)</f>
        <v>3</v>
      </c>
      <c r="K2545" s="1" t="str">
        <f>VLOOKUP(A2545,'volatile collection data'!$G$6:$N$69,8,FALSE)</f>
        <v>16A</v>
      </c>
      <c r="L2545" s="1">
        <f>VLOOKUP(A2545,'volatile collection data'!$G$6:$J$69,4,FALSE)</f>
        <v>4.13</v>
      </c>
      <c r="M2545" s="1">
        <f>VLOOKUP($A2545,'volatile collection data'!$G$6:$M$69,6,FALSE)</f>
        <v>17</v>
      </c>
      <c r="N2545" s="1">
        <f>VLOOKUP($A2545,'volatile collection data'!$G$6:$M$69,7,FALSE)</f>
        <v>4.13</v>
      </c>
      <c r="O2545" s="1">
        <f>VLOOKUP(A2545,'volatile collection data'!$G$6:$K$69,5,FALSE)</f>
        <v>1</v>
      </c>
      <c r="P2545" s="1" t="str">
        <f t="shared" si="237"/>
        <v>3C</v>
      </c>
      <c r="Q2545">
        <f t="shared" si="235"/>
        <v>3.1352499098656866E-2</v>
      </c>
      <c r="R2545" t="str">
        <f t="shared" si="238"/>
        <v>16A_1-C&amp;4.13%4.13@17</v>
      </c>
      <c r="S2545" t="str">
        <f t="shared" si="239"/>
        <v>3C-16A-VCS-Loc-22</v>
      </c>
      <c r="T2545" t="str">
        <f>IFERROR(IF(VLOOKUP(S2545,Bad!$A:$A,1,FALSE)='RAW2'!S2545,"yes","no"),"no")</f>
        <v>no</v>
      </c>
      <c r="U2545" t="str">
        <f>IFERROR(VLOOKUP(F2545,compounds!$A:$B,2,FALSE),"")</f>
        <v/>
      </c>
      <c r="V2545" t="str">
        <f>VLOOKUP(B2545,'volatile collection data'!$O:$P,2,FALSE)</f>
        <v>26.apr.22 16</v>
      </c>
    </row>
    <row r="2546" spans="1:22" x14ac:dyDescent="0.2">
      <c r="A2546" t="s">
        <v>369</v>
      </c>
      <c r="B2546" s="1" t="str">
        <f t="shared" si="236"/>
        <v>3C</v>
      </c>
      <c r="C2546">
        <v>15.22</v>
      </c>
      <c r="D2546">
        <f t="shared" si="234"/>
        <v>15.22</v>
      </c>
      <c r="E2546">
        <f>VLOOKUP(D2546,'Peak Combiner'!$A$5:$D$4980,4,FALSE)</f>
        <v>15.22</v>
      </c>
      <c r="F2546">
        <f>IFERROR(VLOOKUP(D2546,rt_comb!$A:$B,2,FALSE),D2546)</f>
        <v>15.22</v>
      </c>
      <c r="G2546">
        <v>3081829</v>
      </c>
      <c r="H2546">
        <f>SUMIFS($G:$G,$E:$E,18.51,'RAW2'!$A:$A,'RAW2'!A2546)</f>
        <v>41306260</v>
      </c>
      <c r="I2546" s="1" t="str">
        <f>VLOOKUP(A2546,'volatile collection data'!$G$6:$H$69,2,FALSE)</f>
        <v>C</v>
      </c>
      <c r="J2546" s="1">
        <f>VLOOKUP(A2546,'volatile collection data'!$G$6:$I$69,3,FALSE)</f>
        <v>3</v>
      </c>
      <c r="K2546" s="1" t="str">
        <f>VLOOKUP(A2546,'volatile collection data'!$G$6:$N$69,8,FALSE)</f>
        <v>16A</v>
      </c>
      <c r="L2546" s="1">
        <f>VLOOKUP(A2546,'volatile collection data'!$G$6:$J$69,4,FALSE)</f>
        <v>4.13</v>
      </c>
      <c r="M2546" s="1">
        <f>VLOOKUP($A2546,'volatile collection data'!$G$6:$M$69,6,FALSE)</f>
        <v>17</v>
      </c>
      <c r="N2546" s="1">
        <f>VLOOKUP($A2546,'volatile collection data'!$G$6:$M$69,7,FALSE)</f>
        <v>4.13</v>
      </c>
      <c r="O2546" s="1">
        <f>VLOOKUP(A2546,'volatile collection data'!$G$6:$K$69,5,FALSE)</f>
        <v>1</v>
      </c>
      <c r="P2546" s="1" t="str">
        <f t="shared" si="237"/>
        <v>3C</v>
      </c>
      <c r="Q2546">
        <f t="shared" si="235"/>
        <v>9.032596621035939E-2</v>
      </c>
      <c r="R2546" t="str">
        <f t="shared" si="238"/>
        <v>16A_1-C&amp;4.13%4.13@17</v>
      </c>
      <c r="S2546" t="str">
        <f t="shared" si="239"/>
        <v>3C-16A-VCS-Loc-22</v>
      </c>
      <c r="T2546" t="str">
        <f>IFERROR(IF(VLOOKUP(S2546,Bad!$A:$A,1,FALSE)='RAW2'!S2546,"yes","no"),"no")</f>
        <v>no</v>
      </c>
      <c r="U2546" t="str">
        <f>IFERROR(VLOOKUP(F2546,compounds!$A:$B,2,FALSE),"")</f>
        <v/>
      </c>
      <c r="V2546" t="str">
        <f>VLOOKUP(B2546,'volatile collection data'!$O:$P,2,FALSE)</f>
        <v>26.apr.22 16</v>
      </c>
    </row>
    <row r="2547" spans="1:22" x14ac:dyDescent="0.2">
      <c r="A2547" t="s">
        <v>369</v>
      </c>
      <c r="B2547" s="1" t="str">
        <f t="shared" si="236"/>
        <v>3C</v>
      </c>
      <c r="C2547">
        <v>15.401</v>
      </c>
      <c r="D2547">
        <f t="shared" si="234"/>
        <v>15.4</v>
      </c>
      <c r="E2547">
        <f>VLOOKUP(D2547,'Peak Combiner'!$A$5:$D$4980,4,FALSE)</f>
        <v>15.4</v>
      </c>
      <c r="F2547">
        <f>IFERROR(VLOOKUP(D2547,rt_comb!$A:$B,2,FALSE),D2547)</f>
        <v>15.4</v>
      </c>
      <c r="G2547">
        <v>2630313</v>
      </c>
      <c r="H2547">
        <f>SUMIFS($G:$G,$E:$E,18.51,'RAW2'!$A:$A,'RAW2'!A2547)</f>
        <v>41306260</v>
      </c>
      <c r="I2547" s="1" t="str">
        <f>VLOOKUP(A2547,'volatile collection data'!$G$6:$H$69,2,FALSE)</f>
        <v>C</v>
      </c>
      <c r="J2547" s="1">
        <f>VLOOKUP(A2547,'volatile collection data'!$G$6:$I$69,3,FALSE)</f>
        <v>3</v>
      </c>
      <c r="K2547" s="1" t="str">
        <f>VLOOKUP(A2547,'volatile collection data'!$G$6:$N$69,8,FALSE)</f>
        <v>16A</v>
      </c>
      <c r="L2547" s="1">
        <f>VLOOKUP(A2547,'volatile collection data'!$G$6:$J$69,4,FALSE)</f>
        <v>4.13</v>
      </c>
      <c r="M2547" s="1">
        <f>VLOOKUP($A2547,'volatile collection data'!$G$6:$M$69,6,FALSE)</f>
        <v>17</v>
      </c>
      <c r="N2547" s="1">
        <f>VLOOKUP($A2547,'volatile collection data'!$G$6:$M$69,7,FALSE)</f>
        <v>4.13</v>
      </c>
      <c r="O2547" s="1">
        <f>VLOOKUP(A2547,'volatile collection data'!$G$6:$K$69,5,FALSE)</f>
        <v>1</v>
      </c>
      <c r="P2547" s="1" t="str">
        <f t="shared" si="237"/>
        <v>3C</v>
      </c>
      <c r="Q2547">
        <f t="shared" si="235"/>
        <v>7.7092389993302368E-2</v>
      </c>
      <c r="R2547" t="str">
        <f t="shared" si="238"/>
        <v>16A_1-C&amp;4.13%4.13@17</v>
      </c>
      <c r="S2547" t="str">
        <f t="shared" si="239"/>
        <v>3C-16A-VCS-Loc-22</v>
      </c>
      <c r="T2547" t="str">
        <f>IFERROR(IF(VLOOKUP(S2547,Bad!$A:$A,1,FALSE)='RAW2'!S2547,"yes","no"),"no")</f>
        <v>no</v>
      </c>
      <c r="U2547" t="str">
        <f>IFERROR(VLOOKUP(F2547,compounds!$A:$B,2,FALSE),"")</f>
        <v/>
      </c>
      <c r="V2547" t="str">
        <f>VLOOKUP(B2547,'volatile collection data'!$O:$P,2,FALSE)</f>
        <v>26.apr.22 16</v>
      </c>
    </row>
    <row r="2548" spans="1:22" x14ac:dyDescent="0.2">
      <c r="A2548" t="s">
        <v>369</v>
      </c>
      <c r="B2548" s="1" t="str">
        <f t="shared" si="236"/>
        <v>3C</v>
      </c>
      <c r="C2548">
        <v>15.567</v>
      </c>
      <c r="D2548">
        <f t="shared" si="234"/>
        <v>15.57</v>
      </c>
      <c r="E2548">
        <f>VLOOKUP(D2548,'Peak Combiner'!$A$5:$D$4980,4,FALSE)</f>
        <v>15.55</v>
      </c>
      <c r="F2548">
        <f>IFERROR(VLOOKUP(D2548,rt_comb!$A:$B,2,FALSE),D2548)</f>
        <v>15.56</v>
      </c>
      <c r="G2548">
        <v>7121951</v>
      </c>
      <c r="H2548">
        <f>SUMIFS($G:$G,$E:$E,18.51,'RAW2'!$A:$A,'RAW2'!A2548)</f>
        <v>41306260</v>
      </c>
      <c r="I2548" s="1" t="str">
        <f>VLOOKUP(A2548,'volatile collection data'!$G$6:$H$69,2,FALSE)</f>
        <v>C</v>
      </c>
      <c r="J2548" s="1">
        <f>VLOOKUP(A2548,'volatile collection data'!$G$6:$I$69,3,FALSE)</f>
        <v>3</v>
      </c>
      <c r="K2548" s="1" t="str">
        <f>VLOOKUP(A2548,'volatile collection data'!$G$6:$N$69,8,FALSE)</f>
        <v>16A</v>
      </c>
      <c r="L2548" s="1">
        <f>VLOOKUP(A2548,'volatile collection data'!$G$6:$J$69,4,FALSE)</f>
        <v>4.13</v>
      </c>
      <c r="M2548" s="1">
        <f>VLOOKUP($A2548,'volatile collection data'!$G$6:$M$69,6,FALSE)</f>
        <v>17</v>
      </c>
      <c r="N2548" s="1">
        <f>VLOOKUP($A2548,'volatile collection data'!$G$6:$M$69,7,FALSE)</f>
        <v>4.13</v>
      </c>
      <c r="O2548" s="1">
        <f>VLOOKUP(A2548,'volatile collection data'!$G$6:$K$69,5,FALSE)</f>
        <v>1</v>
      </c>
      <c r="P2548" s="1" t="str">
        <f t="shared" si="237"/>
        <v>3C</v>
      </c>
      <c r="Q2548">
        <f t="shared" si="235"/>
        <v>0.2087387409807083</v>
      </c>
      <c r="R2548" t="str">
        <f t="shared" si="238"/>
        <v>16A_1-C&amp;4.13%4.13@17</v>
      </c>
      <c r="S2548" t="str">
        <f t="shared" si="239"/>
        <v>3C-16A-VCS-Loc-22</v>
      </c>
      <c r="T2548" t="str">
        <f>IFERROR(IF(VLOOKUP(S2548,Bad!$A:$A,1,FALSE)='RAW2'!S2548,"yes","no"),"no")</f>
        <v>no</v>
      </c>
      <c r="U2548" t="str">
        <f>IFERROR(VLOOKUP(F2548,compounds!$A:$B,2,FALSE),"")</f>
        <v>decanal</v>
      </c>
      <c r="V2548" t="str">
        <f>VLOOKUP(B2548,'volatile collection data'!$O:$P,2,FALSE)</f>
        <v>26.apr.22 16</v>
      </c>
    </row>
    <row r="2549" spans="1:22" x14ac:dyDescent="0.2">
      <c r="A2549" t="s">
        <v>369</v>
      </c>
      <c r="B2549" s="1" t="str">
        <f t="shared" si="236"/>
        <v>3C</v>
      </c>
      <c r="C2549">
        <v>15.776</v>
      </c>
      <c r="D2549">
        <f t="shared" si="234"/>
        <v>15.78</v>
      </c>
      <c r="E2549">
        <f>VLOOKUP(D2549,'Peak Combiner'!$A$5:$D$4980,4,FALSE)</f>
        <v>15.77</v>
      </c>
      <c r="F2549">
        <f>IFERROR(VLOOKUP(D2549,rt_comb!$A:$B,2,FALSE),D2549)</f>
        <v>15.78</v>
      </c>
      <c r="G2549">
        <v>4909759</v>
      </c>
      <c r="H2549">
        <f>SUMIFS($G:$G,$E:$E,18.51,'RAW2'!$A:$A,'RAW2'!A2549)</f>
        <v>41306260</v>
      </c>
      <c r="I2549" s="1" t="str">
        <f>VLOOKUP(A2549,'volatile collection data'!$G$6:$H$69,2,FALSE)</f>
        <v>C</v>
      </c>
      <c r="J2549" s="1">
        <f>VLOOKUP(A2549,'volatile collection data'!$G$6:$I$69,3,FALSE)</f>
        <v>3</v>
      </c>
      <c r="K2549" s="1" t="str">
        <f>VLOOKUP(A2549,'volatile collection data'!$G$6:$N$69,8,FALSE)</f>
        <v>16A</v>
      </c>
      <c r="L2549" s="1">
        <f>VLOOKUP(A2549,'volatile collection data'!$G$6:$J$69,4,FALSE)</f>
        <v>4.13</v>
      </c>
      <c r="M2549" s="1">
        <f>VLOOKUP($A2549,'volatile collection data'!$G$6:$M$69,6,FALSE)</f>
        <v>17</v>
      </c>
      <c r="N2549" s="1">
        <f>VLOOKUP($A2549,'volatile collection data'!$G$6:$M$69,7,FALSE)</f>
        <v>4.13</v>
      </c>
      <c r="O2549" s="1">
        <f>VLOOKUP(A2549,'volatile collection data'!$G$6:$K$69,5,FALSE)</f>
        <v>1</v>
      </c>
      <c r="P2549" s="1" t="str">
        <f t="shared" si="237"/>
        <v>3C</v>
      </c>
      <c r="Q2549">
        <f t="shared" si="235"/>
        <v>0.14390114621382558</v>
      </c>
      <c r="R2549" t="str">
        <f t="shared" si="238"/>
        <v>16A_1-C&amp;4.13%4.13@17</v>
      </c>
      <c r="S2549" t="str">
        <f t="shared" si="239"/>
        <v>3C-16A-VCS-Loc-22</v>
      </c>
      <c r="T2549" t="str">
        <f>IFERROR(IF(VLOOKUP(S2549,Bad!$A:$A,1,FALSE)='RAW2'!S2549,"yes","no"),"no")</f>
        <v>no</v>
      </c>
      <c r="U2549" t="str">
        <f>IFERROR(VLOOKUP(F2549,compounds!$A:$B,2,FALSE),"")</f>
        <v/>
      </c>
      <c r="V2549" t="str">
        <f>VLOOKUP(B2549,'volatile collection data'!$O:$P,2,FALSE)</f>
        <v>26.apr.22 16</v>
      </c>
    </row>
    <row r="2550" spans="1:22" x14ac:dyDescent="0.2">
      <c r="A2550" t="s">
        <v>369</v>
      </c>
      <c r="B2550" s="1" t="str">
        <f t="shared" si="236"/>
        <v>3C</v>
      </c>
      <c r="C2550">
        <v>16.451000000000001</v>
      </c>
      <c r="D2550">
        <f t="shared" si="234"/>
        <v>16.45</v>
      </c>
      <c r="E2550">
        <f>VLOOKUP(D2550,'Peak Combiner'!$A$5:$D$4980,4,FALSE)</f>
        <v>16.440000000000001</v>
      </c>
      <c r="F2550">
        <f>IFERROR(VLOOKUP(D2550,rt_comb!$A:$B,2,FALSE),D2550)</f>
        <v>16.45</v>
      </c>
      <c r="G2550">
        <v>832545</v>
      </c>
      <c r="H2550">
        <f>SUMIFS($G:$G,$E:$E,18.51,'RAW2'!$A:$A,'RAW2'!A2550)</f>
        <v>41306260</v>
      </c>
      <c r="I2550" s="1" t="str">
        <f>VLOOKUP(A2550,'volatile collection data'!$G$6:$H$69,2,FALSE)</f>
        <v>C</v>
      </c>
      <c r="J2550" s="1">
        <f>VLOOKUP(A2550,'volatile collection data'!$G$6:$I$69,3,FALSE)</f>
        <v>3</v>
      </c>
      <c r="K2550" s="1" t="str">
        <f>VLOOKUP(A2550,'volatile collection data'!$G$6:$N$69,8,FALSE)</f>
        <v>16A</v>
      </c>
      <c r="L2550" s="1">
        <f>VLOOKUP(A2550,'volatile collection data'!$G$6:$J$69,4,FALSE)</f>
        <v>4.13</v>
      </c>
      <c r="M2550" s="1">
        <f>VLOOKUP($A2550,'volatile collection data'!$G$6:$M$69,6,FALSE)</f>
        <v>17</v>
      </c>
      <c r="N2550" s="1">
        <f>VLOOKUP($A2550,'volatile collection data'!$G$6:$M$69,7,FALSE)</f>
        <v>4.13</v>
      </c>
      <c r="O2550" s="1">
        <f>VLOOKUP(A2550,'volatile collection data'!$G$6:$K$69,5,FALSE)</f>
        <v>1</v>
      </c>
      <c r="P2550" s="1" t="str">
        <f t="shared" si="237"/>
        <v>3C</v>
      </c>
      <c r="Q2550">
        <f t="shared" si="235"/>
        <v>2.4401234312028234E-2</v>
      </c>
      <c r="R2550" t="str">
        <f t="shared" si="238"/>
        <v>16A_1-C&amp;4.13%4.13@17</v>
      </c>
      <c r="S2550" t="str">
        <f t="shared" si="239"/>
        <v>3C-16A-VCS-Loc-22</v>
      </c>
      <c r="T2550" t="str">
        <f>IFERROR(IF(VLOOKUP(S2550,Bad!$A:$A,1,FALSE)='RAW2'!S2550,"yes","no"),"no")</f>
        <v>no</v>
      </c>
      <c r="U2550" t="str">
        <f>IFERROR(VLOOKUP(F2550,compounds!$A:$B,2,FALSE),"")</f>
        <v/>
      </c>
      <c r="V2550" t="str">
        <f>VLOOKUP(B2550,'volatile collection data'!$O:$P,2,FALSE)</f>
        <v>26.apr.22 16</v>
      </c>
    </row>
    <row r="2551" spans="1:22" x14ac:dyDescent="0.2">
      <c r="A2551" t="s">
        <v>369</v>
      </c>
      <c r="B2551" s="1" t="str">
        <f t="shared" si="236"/>
        <v>3C</v>
      </c>
      <c r="C2551">
        <v>17.462</v>
      </c>
      <c r="D2551">
        <f t="shared" si="234"/>
        <v>17.46</v>
      </c>
      <c r="E2551">
        <f>VLOOKUP(D2551,'Peak Combiner'!$A$5:$D$4980,4,FALSE)</f>
        <v>17.46</v>
      </c>
      <c r="F2551">
        <f>IFERROR(VLOOKUP(D2551,rt_comb!$A:$B,2,FALSE),D2551)</f>
        <v>17.46</v>
      </c>
      <c r="G2551">
        <v>2730540</v>
      </c>
      <c r="H2551">
        <f>SUMIFS($G:$G,$E:$E,18.51,'RAW2'!$A:$A,'RAW2'!A2551)</f>
        <v>41306260</v>
      </c>
      <c r="I2551" s="1" t="str">
        <f>VLOOKUP(A2551,'volatile collection data'!$G$6:$H$69,2,FALSE)</f>
        <v>C</v>
      </c>
      <c r="J2551" s="1">
        <f>VLOOKUP(A2551,'volatile collection data'!$G$6:$I$69,3,FALSE)</f>
        <v>3</v>
      </c>
      <c r="K2551" s="1" t="str">
        <f>VLOOKUP(A2551,'volatile collection data'!$G$6:$N$69,8,FALSE)</f>
        <v>16A</v>
      </c>
      <c r="L2551" s="1">
        <f>VLOOKUP(A2551,'volatile collection data'!$G$6:$J$69,4,FALSE)</f>
        <v>4.13</v>
      </c>
      <c r="M2551" s="1">
        <f>VLOOKUP($A2551,'volatile collection data'!$G$6:$M$69,6,FALSE)</f>
        <v>17</v>
      </c>
      <c r="N2551" s="1">
        <f>VLOOKUP($A2551,'volatile collection data'!$G$6:$M$69,7,FALSE)</f>
        <v>4.13</v>
      </c>
      <c r="O2551" s="1">
        <f>VLOOKUP(A2551,'volatile collection data'!$G$6:$K$69,5,FALSE)</f>
        <v>1</v>
      </c>
      <c r="P2551" s="1" t="str">
        <f t="shared" si="237"/>
        <v>3C</v>
      </c>
      <c r="Q2551">
        <f t="shared" si="235"/>
        <v>8.0029963951937219E-2</v>
      </c>
      <c r="R2551" t="str">
        <f t="shared" si="238"/>
        <v>16A_1-C&amp;4.13%4.13@17</v>
      </c>
      <c r="S2551" t="str">
        <f t="shared" si="239"/>
        <v>3C-16A-VCS-Loc-22</v>
      </c>
      <c r="T2551" t="str">
        <f>IFERROR(IF(VLOOKUP(S2551,Bad!$A:$A,1,FALSE)='RAW2'!S2551,"yes","no"),"no")</f>
        <v>no</v>
      </c>
      <c r="U2551" t="str">
        <f>IFERROR(VLOOKUP(F2551,compounds!$A:$B,2,FALSE),"")</f>
        <v/>
      </c>
      <c r="V2551" t="str">
        <f>VLOOKUP(B2551,'volatile collection data'!$O:$P,2,FALSE)</f>
        <v>26.apr.22 16</v>
      </c>
    </row>
    <row r="2552" spans="1:22" x14ac:dyDescent="0.2">
      <c r="A2552" t="s">
        <v>369</v>
      </c>
      <c r="B2552" s="1" t="str">
        <f t="shared" si="236"/>
        <v>3C</v>
      </c>
      <c r="C2552">
        <v>17.744</v>
      </c>
      <c r="D2552">
        <f t="shared" si="234"/>
        <v>17.739999999999998</v>
      </c>
      <c r="E2552">
        <f>VLOOKUP(D2552,'Peak Combiner'!$A$5:$D$4980,4,FALSE)</f>
        <v>17.739999999999998</v>
      </c>
      <c r="F2552">
        <f>IFERROR(VLOOKUP(D2552,rt_comb!$A:$B,2,FALSE),D2552)</f>
        <v>17.739999999999998</v>
      </c>
      <c r="G2552">
        <v>1598585</v>
      </c>
      <c r="H2552">
        <f>SUMIFS($G:$G,$E:$E,18.51,'RAW2'!$A:$A,'RAW2'!A2552)</f>
        <v>41306260</v>
      </c>
      <c r="I2552" s="1" t="str">
        <f>VLOOKUP(A2552,'volatile collection data'!$G$6:$H$69,2,FALSE)</f>
        <v>C</v>
      </c>
      <c r="J2552" s="1">
        <f>VLOOKUP(A2552,'volatile collection data'!$G$6:$I$69,3,FALSE)</f>
        <v>3</v>
      </c>
      <c r="K2552" s="1" t="str">
        <f>VLOOKUP(A2552,'volatile collection data'!$G$6:$N$69,8,FALSE)</f>
        <v>16A</v>
      </c>
      <c r="L2552" s="1">
        <f>VLOOKUP(A2552,'volatile collection data'!$G$6:$J$69,4,FALSE)</f>
        <v>4.13</v>
      </c>
      <c r="M2552" s="1">
        <f>VLOOKUP($A2552,'volatile collection data'!$G$6:$M$69,6,FALSE)</f>
        <v>17</v>
      </c>
      <c r="N2552" s="1">
        <f>VLOOKUP($A2552,'volatile collection data'!$G$6:$M$69,7,FALSE)</f>
        <v>4.13</v>
      </c>
      <c r="O2552" s="1">
        <f>VLOOKUP(A2552,'volatile collection data'!$G$6:$K$69,5,FALSE)</f>
        <v>1</v>
      </c>
      <c r="P2552" s="1" t="str">
        <f t="shared" si="237"/>
        <v>3C</v>
      </c>
      <c r="Q2552">
        <f t="shared" si="235"/>
        <v>4.6853259766971939E-2</v>
      </c>
      <c r="R2552" t="str">
        <f t="shared" si="238"/>
        <v>16A_1-C&amp;4.13%4.13@17</v>
      </c>
      <c r="S2552" t="str">
        <f t="shared" si="239"/>
        <v>3C-16A-VCS-Loc-22</v>
      </c>
      <c r="T2552" t="str">
        <f>IFERROR(IF(VLOOKUP(S2552,Bad!$A:$A,1,FALSE)='RAW2'!S2552,"yes","no"),"no")</f>
        <v>no</v>
      </c>
      <c r="U2552" t="str">
        <f>IFERROR(VLOOKUP(F2552,compounds!$A:$B,2,FALSE),"")</f>
        <v/>
      </c>
      <c r="V2552" t="str">
        <f>VLOOKUP(B2552,'volatile collection data'!$O:$P,2,FALSE)</f>
        <v>26.apr.22 16</v>
      </c>
    </row>
    <row r="2553" spans="1:22" x14ac:dyDescent="0.2">
      <c r="A2553" t="s">
        <v>369</v>
      </c>
      <c r="B2553" s="1" t="str">
        <f t="shared" si="236"/>
        <v>3C</v>
      </c>
      <c r="C2553">
        <v>18.091000000000001</v>
      </c>
      <c r="D2553">
        <f t="shared" si="234"/>
        <v>18.09</v>
      </c>
      <c r="E2553">
        <f>VLOOKUP(D2553,'Peak Combiner'!$A$5:$D$4980,4,FALSE)</f>
        <v>18.09</v>
      </c>
      <c r="F2553">
        <f>IFERROR(VLOOKUP(D2553,rt_comb!$A:$B,2,FALSE),D2553)</f>
        <v>18.09</v>
      </c>
      <c r="G2553">
        <v>1725389</v>
      </c>
      <c r="H2553">
        <f>SUMIFS($G:$G,$E:$E,18.51,'RAW2'!$A:$A,'RAW2'!A2553)</f>
        <v>41306260</v>
      </c>
      <c r="I2553" s="1" t="str">
        <f>VLOOKUP(A2553,'volatile collection data'!$G$6:$H$69,2,FALSE)</f>
        <v>C</v>
      </c>
      <c r="J2553" s="1">
        <f>VLOOKUP(A2553,'volatile collection data'!$G$6:$I$69,3,FALSE)</f>
        <v>3</v>
      </c>
      <c r="K2553" s="1" t="str">
        <f>VLOOKUP(A2553,'volatile collection data'!$G$6:$N$69,8,FALSE)</f>
        <v>16A</v>
      </c>
      <c r="L2553" s="1">
        <f>VLOOKUP(A2553,'volatile collection data'!$G$6:$J$69,4,FALSE)</f>
        <v>4.13</v>
      </c>
      <c r="M2553" s="1">
        <f>VLOOKUP($A2553,'volatile collection data'!$G$6:$M$69,6,FALSE)</f>
        <v>17</v>
      </c>
      <c r="N2553" s="1">
        <f>VLOOKUP($A2553,'volatile collection data'!$G$6:$M$69,7,FALSE)</f>
        <v>4.13</v>
      </c>
      <c r="O2553" s="1">
        <f>VLOOKUP(A2553,'volatile collection data'!$G$6:$K$69,5,FALSE)</f>
        <v>1</v>
      </c>
      <c r="P2553" s="1" t="str">
        <f t="shared" si="237"/>
        <v>3C</v>
      </c>
      <c r="Q2553">
        <f t="shared" si="235"/>
        <v>5.056978453824848E-2</v>
      </c>
      <c r="R2553" t="str">
        <f t="shared" si="238"/>
        <v>16A_1-C&amp;4.13%4.13@17</v>
      </c>
      <c r="S2553" t="str">
        <f t="shared" si="239"/>
        <v>3C-16A-VCS-Loc-22</v>
      </c>
      <c r="T2553" t="str">
        <f>IFERROR(IF(VLOOKUP(S2553,Bad!$A:$A,1,FALSE)='RAW2'!S2553,"yes","no"),"no")</f>
        <v>no</v>
      </c>
      <c r="U2553" t="str">
        <f>IFERROR(VLOOKUP(F2553,compounds!$A:$B,2,FALSE),"")</f>
        <v/>
      </c>
      <c r="V2553" t="str">
        <f>VLOOKUP(B2553,'volatile collection data'!$O:$P,2,FALSE)</f>
        <v>26.apr.22 16</v>
      </c>
    </row>
    <row r="2554" spans="1:22" x14ac:dyDescent="0.2">
      <c r="A2554" t="s">
        <v>369</v>
      </c>
      <c r="B2554" s="1" t="str">
        <f t="shared" si="236"/>
        <v>3C</v>
      </c>
      <c r="C2554">
        <v>18.213000000000001</v>
      </c>
      <c r="D2554">
        <f t="shared" si="234"/>
        <v>18.21</v>
      </c>
      <c r="E2554">
        <f>VLOOKUP(D2554,'Peak Combiner'!$A$5:$D$4980,4,FALSE)</f>
        <v>18.21</v>
      </c>
      <c r="F2554">
        <f>IFERROR(VLOOKUP(D2554,rt_comb!$A:$B,2,FALSE),D2554)</f>
        <v>18.21</v>
      </c>
      <c r="G2554">
        <v>1898410</v>
      </c>
      <c r="H2554">
        <f>SUMIFS($G:$G,$E:$E,18.51,'RAW2'!$A:$A,'RAW2'!A2554)</f>
        <v>41306260</v>
      </c>
      <c r="I2554" s="1" t="str">
        <f>VLOOKUP(A2554,'volatile collection data'!$G$6:$H$69,2,FALSE)</f>
        <v>C</v>
      </c>
      <c r="J2554" s="1">
        <f>VLOOKUP(A2554,'volatile collection data'!$G$6:$I$69,3,FALSE)</f>
        <v>3</v>
      </c>
      <c r="K2554" s="1" t="str">
        <f>VLOOKUP(A2554,'volatile collection data'!$G$6:$N$69,8,FALSE)</f>
        <v>16A</v>
      </c>
      <c r="L2554" s="1">
        <f>VLOOKUP(A2554,'volatile collection data'!$G$6:$J$69,4,FALSE)</f>
        <v>4.13</v>
      </c>
      <c r="M2554" s="1">
        <f>VLOOKUP($A2554,'volatile collection data'!$G$6:$M$69,6,FALSE)</f>
        <v>17</v>
      </c>
      <c r="N2554" s="1">
        <f>VLOOKUP($A2554,'volatile collection data'!$G$6:$M$69,7,FALSE)</f>
        <v>4.13</v>
      </c>
      <c r="O2554" s="1">
        <f>VLOOKUP(A2554,'volatile collection data'!$G$6:$K$69,5,FALSE)</f>
        <v>1</v>
      </c>
      <c r="P2554" s="1" t="str">
        <f t="shared" si="237"/>
        <v>3C</v>
      </c>
      <c r="Q2554">
        <f t="shared" si="235"/>
        <v>5.5640892961098226E-2</v>
      </c>
      <c r="R2554" t="str">
        <f t="shared" si="238"/>
        <v>16A_1-C&amp;4.13%4.13@17</v>
      </c>
      <c r="S2554" t="str">
        <f t="shared" si="239"/>
        <v>3C-16A-VCS-Loc-22</v>
      </c>
      <c r="T2554" t="str">
        <f>IFERROR(IF(VLOOKUP(S2554,Bad!$A:$A,1,FALSE)='RAW2'!S2554,"yes","no"),"no")</f>
        <v>no</v>
      </c>
      <c r="U2554" t="str">
        <f>IFERROR(VLOOKUP(F2554,compounds!$A:$B,2,FALSE),"")</f>
        <v/>
      </c>
      <c r="V2554" t="str">
        <f>VLOOKUP(B2554,'volatile collection data'!$O:$P,2,FALSE)</f>
        <v>26.apr.22 16</v>
      </c>
    </row>
    <row r="2555" spans="1:22" x14ac:dyDescent="0.2">
      <c r="A2555" t="s">
        <v>369</v>
      </c>
      <c r="B2555" s="1" t="str">
        <f t="shared" si="236"/>
        <v>3C</v>
      </c>
      <c r="C2555">
        <v>18.440999999999999</v>
      </c>
      <c r="D2555">
        <f t="shared" si="234"/>
        <v>18.440000000000001</v>
      </c>
      <c r="E2555">
        <f>VLOOKUP(D2555,'Peak Combiner'!$A$5:$D$4980,4,FALSE)</f>
        <v>18.440000000000001</v>
      </c>
      <c r="F2555">
        <f>IFERROR(VLOOKUP(D2555,rt_comb!$A:$B,2,FALSE),D2555)</f>
        <v>18.440000000000001</v>
      </c>
      <c r="G2555">
        <v>2884663</v>
      </c>
      <c r="H2555">
        <f>SUMIFS($G:$G,$E:$E,18.51,'RAW2'!$A:$A,'RAW2'!A2555)</f>
        <v>41306260</v>
      </c>
      <c r="I2555" s="1" t="str">
        <f>VLOOKUP(A2555,'volatile collection data'!$G$6:$H$69,2,FALSE)</f>
        <v>C</v>
      </c>
      <c r="J2555" s="1">
        <f>VLOOKUP(A2555,'volatile collection data'!$G$6:$I$69,3,FALSE)</f>
        <v>3</v>
      </c>
      <c r="K2555" s="1" t="str">
        <f>VLOOKUP(A2555,'volatile collection data'!$G$6:$N$69,8,FALSE)</f>
        <v>16A</v>
      </c>
      <c r="L2555" s="1">
        <f>VLOOKUP(A2555,'volatile collection data'!$G$6:$J$69,4,FALSE)</f>
        <v>4.13</v>
      </c>
      <c r="M2555" s="1">
        <f>VLOOKUP($A2555,'volatile collection data'!$G$6:$M$69,6,FALSE)</f>
        <v>17</v>
      </c>
      <c r="N2555" s="1">
        <f>VLOOKUP($A2555,'volatile collection data'!$G$6:$M$69,7,FALSE)</f>
        <v>4.13</v>
      </c>
      <c r="O2555" s="1">
        <f>VLOOKUP(A2555,'volatile collection data'!$G$6:$K$69,5,FALSE)</f>
        <v>1</v>
      </c>
      <c r="P2555" s="1" t="str">
        <f t="shared" si="237"/>
        <v>3C</v>
      </c>
      <c r="Q2555">
        <f t="shared" si="235"/>
        <v>8.4547186967957641E-2</v>
      </c>
      <c r="R2555" t="str">
        <f t="shared" si="238"/>
        <v>16A_1-C&amp;4.13%4.13@17</v>
      </c>
      <c r="S2555" t="str">
        <f t="shared" si="239"/>
        <v>3C-16A-VCS-Loc-22</v>
      </c>
      <c r="T2555" t="str">
        <f>IFERROR(IF(VLOOKUP(S2555,Bad!$A:$A,1,FALSE)='RAW2'!S2555,"yes","no"),"no")</f>
        <v>no</v>
      </c>
      <c r="U2555" t="str">
        <f>IFERROR(VLOOKUP(F2555,compounds!$A:$B,2,FALSE),"")</f>
        <v/>
      </c>
      <c r="V2555" t="str">
        <f>VLOOKUP(B2555,'volatile collection data'!$O:$P,2,FALSE)</f>
        <v>26.apr.22 16</v>
      </c>
    </row>
    <row r="2556" spans="1:22" x14ac:dyDescent="0.2">
      <c r="A2556" t="s">
        <v>369</v>
      </c>
      <c r="B2556" s="1" t="str">
        <f t="shared" si="236"/>
        <v>3C</v>
      </c>
      <c r="C2556">
        <v>18.515000000000001</v>
      </c>
      <c r="D2556">
        <f t="shared" si="234"/>
        <v>18.52</v>
      </c>
      <c r="E2556">
        <f>VLOOKUP(D2556,'Peak Combiner'!$A$5:$D$4980,4,FALSE)</f>
        <v>18.510000000000002</v>
      </c>
      <c r="F2556">
        <f>IFERROR(VLOOKUP(D2556,rt_comb!$A:$B,2,FALSE),D2556)</f>
        <v>18.52</v>
      </c>
      <c r="G2556">
        <v>41306260</v>
      </c>
      <c r="H2556">
        <f>SUMIFS($G:$G,$E:$E,18.51,'RAW2'!$A:$A,'RAW2'!A2556)</f>
        <v>41306260</v>
      </c>
      <c r="I2556" s="1" t="str">
        <f>VLOOKUP(A2556,'volatile collection data'!$G$6:$H$69,2,FALSE)</f>
        <v>C</v>
      </c>
      <c r="J2556" s="1">
        <f>VLOOKUP(A2556,'volatile collection data'!$G$6:$I$69,3,FALSE)</f>
        <v>3</v>
      </c>
      <c r="K2556" s="1" t="str">
        <f>VLOOKUP(A2556,'volatile collection data'!$G$6:$N$69,8,FALSE)</f>
        <v>16A</v>
      </c>
      <c r="L2556" s="1">
        <f>VLOOKUP(A2556,'volatile collection data'!$G$6:$J$69,4,FALSE)</f>
        <v>4.13</v>
      </c>
      <c r="M2556" s="1">
        <f>VLOOKUP($A2556,'volatile collection data'!$G$6:$M$69,6,FALSE)</f>
        <v>17</v>
      </c>
      <c r="N2556" s="1">
        <f>VLOOKUP($A2556,'volatile collection data'!$G$6:$M$69,7,FALSE)</f>
        <v>4.13</v>
      </c>
      <c r="O2556" s="1">
        <f>VLOOKUP(A2556,'volatile collection data'!$G$6:$K$69,5,FALSE)</f>
        <v>1</v>
      </c>
      <c r="P2556" s="1" t="str">
        <f t="shared" si="237"/>
        <v>3C</v>
      </c>
      <c r="Q2556">
        <f t="shared" si="235"/>
        <v>1.2106537530266344</v>
      </c>
      <c r="R2556" t="str">
        <f t="shared" si="238"/>
        <v>16A_1-C&amp;4.13%4.13@17</v>
      </c>
      <c r="S2556" t="str">
        <f t="shared" si="239"/>
        <v>3C-16A-VCS-Loc-22</v>
      </c>
      <c r="T2556" t="str">
        <f>IFERROR(IF(VLOOKUP(S2556,Bad!$A:$A,1,FALSE)='RAW2'!S2556,"yes","no"),"no")</f>
        <v>no</v>
      </c>
      <c r="U2556" t="str">
        <f>IFERROR(VLOOKUP(F2556,compounds!$A:$B,2,FALSE),"")</f>
        <v>standard</v>
      </c>
      <c r="V2556" t="str">
        <f>VLOOKUP(B2556,'volatile collection data'!$O:$P,2,FALSE)</f>
        <v>26.apr.22 16</v>
      </c>
    </row>
    <row r="2557" spans="1:22" x14ac:dyDescent="0.2">
      <c r="A2557" t="s">
        <v>369</v>
      </c>
      <c r="B2557" s="1" t="str">
        <f t="shared" si="236"/>
        <v>3C</v>
      </c>
      <c r="C2557">
        <v>18.776</v>
      </c>
      <c r="D2557">
        <f t="shared" si="234"/>
        <v>18.78</v>
      </c>
      <c r="E2557">
        <f>VLOOKUP(D2557,'Peak Combiner'!$A$5:$D$4980,4,FALSE)</f>
        <v>18.78</v>
      </c>
      <c r="F2557">
        <f>IFERROR(VLOOKUP(D2557,rt_comb!$A:$B,2,FALSE),D2557)</f>
        <v>18.78</v>
      </c>
      <c r="G2557">
        <v>2799352</v>
      </c>
      <c r="H2557">
        <f>SUMIFS($G:$G,$E:$E,18.51,'RAW2'!$A:$A,'RAW2'!A2557)</f>
        <v>41306260</v>
      </c>
      <c r="I2557" s="1" t="str">
        <f>VLOOKUP(A2557,'volatile collection data'!$G$6:$H$69,2,FALSE)</f>
        <v>C</v>
      </c>
      <c r="J2557" s="1">
        <f>VLOOKUP(A2557,'volatile collection data'!$G$6:$I$69,3,FALSE)</f>
        <v>3</v>
      </c>
      <c r="K2557" s="1" t="str">
        <f>VLOOKUP(A2557,'volatile collection data'!$G$6:$N$69,8,FALSE)</f>
        <v>16A</v>
      </c>
      <c r="L2557" s="1">
        <f>VLOOKUP(A2557,'volatile collection data'!$G$6:$J$69,4,FALSE)</f>
        <v>4.13</v>
      </c>
      <c r="M2557" s="1">
        <f>VLOOKUP($A2557,'volatile collection data'!$G$6:$M$69,6,FALSE)</f>
        <v>17</v>
      </c>
      <c r="N2557" s="1">
        <f>VLOOKUP($A2557,'volatile collection data'!$G$6:$M$69,7,FALSE)</f>
        <v>4.13</v>
      </c>
      <c r="O2557" s="1">
        <f>VLOOKUP(A2557,'volatile collection data'!$G$6:$K$69,5,FALSE)</f>
        <v>1</v>
      </c>
      <c r="P2557" s="1" t="str">
        <f t="shared" si="237"/>
        <v>3C</v>
      </c>
      <c r="Q2557">
        <f t="shared" si="235"/>
        <v>8.2046789151150809E-2</v>
      </c>
      <c r="R2557" t="str">
        <f t="shared" si="238"/>
        <v>16A_1-C&amp;4.13%4.13@17</v>
      </c>
      <c r="S2557" t="str">
        <f t="shared" si="239"/>
        <v>3C-16A-VCS-Loc-22</v>
      </c>
      <c r="T2557" t="str">
        <f>IFERROR(IF(VLOOKUP(S2557,Bad!$A:$A,1,FALSE)='RAW2'!S2557,"yes","no"),"no")</f>
        <v>no</v>
      </c>
      <c r="U2557" t="str">
        <f>IFERROR(VLOOKUP(F2557,compounds!$A:$B,2,FALSE),"")</f>
        <v/>
      </c>
      <c r="V2557" t="str">
        <f>VLOOKUP(B2557,'volatile collection data'!$O:$P,2,FALSE)</f>
        <v>26.apr.22 16</v>
      </c>
    </row>
    <row r="2558" spans="1:22" x14ac:dyDescent="0.2">
      <c r="A2558" t="s">
        <v>369</v>
      </c>
      <c r="B2558" s="1" t="str">
        <f t="shared" si="236"/>
        <v>3C</v>
      </c>
      <c r="C2558">
        <v>18.902000000000001</v>
      </c>
      <c r="D2558">
        <f t="shared" ref="D2558:D2621" si="240">ROUND(C2558,2)</f>
        <v>18.899999999999999</v>
      </c>
      <c r="E2558">
        <f>VLOOKUP(D2558,'Peak Combiner'!$A$5:$D$4980,4,FALSE)</f>
        <v>18.899999999999999</v>
      </c>
      <c r="F2558">
        <f>IFERROR(VLOOKUP(D2558,rt_comb!$A:$B,2,FALSE),D2558)</f>
        <v>18.899999999999999</v>
      </c>
      <c r="G2558">
        <v>1277974</v>
      </c>
      <c r="H2558">
        <f>SUMIFS($G:$G,$E:$E,18.51,'RAW2'!$A:$A,'RAW2'!A2558)</f>
        <v>41306260</v>
      </c>
      <c r="I2558" s="1" t="str">
        <f>VLOOKUP(A2558,'volatile collection data'!$G$6:$H$69,2,FALSE)</f>
        <v>C</v>
      </c>
      <c r="J2558" s="1">
        <f>VLOOKUP(A2558,'volatile collection data'!$G$6:$I$69,3,FALSE)</f>
        <v>3</v>
      </c>
      <c r="K2558" s="1" t="str">
        <f>VLOOKUP(A2558,'volatile collection data'!$G$6:$N$69,8,FALSE)</f>
        <v>16A</v>
      </c>
      <c r="L2558" s="1">
        <f>VLOOKUP(A2558,'volatile collection data'!$G$6:$J$69,4,FALSE)</f>
        <v>4.13</v>
      </c>
      <c r="M2558" s="1">
        <f>VLOOKUP($A2558,'volatile collection data'!$G$6:$M$69,6,FALSE)</f>
        <v>17</v>
      </c>
      <c r="N2558" s="1">
        <f>VLOOKUP($A2558,'volatile collection data'!$G$6:$M$69,7,FALSE)</f>
        <v>4.13</v>
      </c>
      <c r="O2558" s="1">
        <f>VLOOKUP(A2558,'volatile collection data'!$G$6:$K$69,5,FALSE)</f>
        <v>1</v>
      </c>
      <c r="P2558" s="1" t="str">
        <f t="shared" si="237"/>
        <v>3C</v>
      </c>
      <c r="Q2558">
        <f t="shared" ref="Q2558:Q2621" si="241">IFERROR((30/H2558*G2558)/L2558/6,0)</f>
        <v>3.7456405381907247E-2</v>
      </c>
      <c r="R2558" t="str">
        <f t="shared" si="238"/>
        <v>16A_1-C&amp;4.13%4.13@17</v>
      </c>
      <c r="S2558" t="str">
        <f t="shared" si="239"/>
        <v>3C-16A-VCS-Loc-22</v>
      </c>
      <c r="T2558" t="str">
        <f>IFERROR(IF(VLOOKUP(S2558,Bad!$A:$A,1,FALSE)='RAW2'!S2558,"yes","no"),"no")</f>
        <v>no</v>
      </c>
      <c r="U2558" t="str">
        <f>IFERROR(VLOOKUP(F2558,compounds!$A:$B,2,FALSE),"")</f>
        <v/>
      </c>
      <c r="V2558" t="str">
        <f>VLOOKUP(B2558,'volatile collection data'!$O:$P,2,FALSE)</f>
        <v>26.apr.22 16</v>
      </c>
    </row>
    <row r="2559" spans="1:22" x14ac:dyDescent="0.2">
      <c r="A2559" t="s">
        <v>369</v>
      </c>
      <c r="B2559" s="1" t="str">
        <f t="shared" si="236"/>
        <v>3C</v>
      </c>
      <c r="C2559">
        <v>19.116</v>
      </c>
      <c r="D2559">
        <f t="shared" si="240"/>
        <v>19.12</v>
      </c>
      <c r="E2559">
        <f>VLOOKUP(D2559,'Peak Combiner'!$A$5:$D$4980,4,FALSE)</f>
        <v>19.12</v>
      </c>
      <c r="F2559">
        <f>IFERROR(VLOOKUP(D2559,rt_comb!$A:$B,2,FALSE),D2559)</f>
        <v>19.12</v>
      </c>
      <c r="G2559">
        <v>1719769</v>
      </c>
      <c r="H2559">
        <f>SUMIFS($G:$G,$E:$E,18.51,'RAW2'!$A:$A,'RAW2'!A2559)</f>
        <v>41306260</v>
      </c>
      <c r="I2559" s="1" t="str">
        <f>VLOOKUP(A2559,'volatile collection data'!$G$6:$H$69,2,FALSE)</f>
        <v>C</v>
      </c>
      <c r="J2559" s="1">
        <f>VLOOKUP(A2559,'volatile collection data'!$G$6:$I$69,3,FALSE)</f>
        <v>3</v>
      </c>
      <c r="K2559" s="1" t="str">
        <f>VLOOKUP(A2559,'volatile collection data'!$G$6:$N$69,8,FALSE)</f>
        <v>16A</v>
      </c>
      <c r="L2559" s="1">
        <f>VLOOKUP(A2559,'volatile collection data'!$G$6:$J$69,4,FALSE)</f>
        <v>4.13</v>
      </c>
      <c r="M2559" s="1">
        <f>VLOOKUP($A2559,'volatile collection data'!$G$6:$M$69,6,FALSE)</f>
        <v>17</v>
      </c>
      <c r="N2559" s="1">
        <f>VLOOKUP($A2559,'volatile collection data'!$G$6:$M$69,7,FALSE)</f>
        <v>4.13</v>
      </c>
      <c r="O2559" s="1">
        <f>VLOOKUP(A2559,'volatile collection data'!$G$6:$K$69,5,FALSE)</f>
        <v>1</v>
      </c>
      <c r="P2559" s="1" t="str">
        <f t="shared" si="237"/>
        <v>3C</v>
      </c>
      <c r="Q2559">
        <f t="shared" si="241"/>
        <v>5.0405066791059321E-2</v>
      </c>
      <c r="R2559" t="str">
        <f t="shared" si="238"/>
        <v>16A_1-C&amp;4.13%4.13@17</v>
      </c>
      <c r="S2559" t="str">
        <f t="shared" si="239"/>
        <v>3C-16A-VCS-Loc-22</v>
      </c>
      <c r="T2559" t="str">
        <f>IFERROR(IF(VLOOKUP(S2559,Bad!$A:$A,1,FALSE)='RAW2'!S2559,"yes","no"),"no")</f>
        <v>no</v>
      </c>
      <c r="U2559" t="str">
        <f>IFERROR(VLOOKUP(F2559,compounds!$A:$B,2,FALSE),"")</f>
        <v/>
      </c>
      <c r="V2559" t="str">
        <f>VLOOKUP(B2559,'volatile collection data'!$O:$P,2,FALSE)</f>
        <v>26.apr.22 16</v>
      </c>
    </row>
    <row r="2560" spans="1:22" x14ac:dyDescent="0.2">
      <c r="A2560" t="s">
        <v>369</v>
      </c>
      <c r="B2560" s="1" t="str">
        <f t="shared" si="236"/>
        <v>3C</v>
      </c>
      <c r="C2560">
        <v>19.776</v>
      </c>
      <c r="D2560">
        <f t="shared" si="240"/>
        <v>19.78</v>
      </c>
      <c r="E2560">
        <f>VLOOKUP(D2560,'Peak Combiner'!$A$5:$D$4980,4,FALSE)</f>
        <v>19.78</v>
      </c>
      <c r="F2560">
        <f>IFERROR(VLOOKUP(D2560,rt_comb!$A:$B,2,FALSE),D2560)</f>
        <v>19.78</v>
      </c>
      <c r="G2560">
        <v>1613068</v>
      </c>
      <c r="H2560">
        <f>SUMIFS($G:$G,$E:$E,18.51,'RAW2'!$A:$A,'RAW2'!A2560)</f>
        <v>41306260</v>
      </c>
      <c r="I2560" s="1" t="str">
        <f>VLOOKUP(A2560,'volatile collection data'!$G$6:$H$69,2,FALSE)</f>
        <v>C</v>
      </c>
      <c r="J2560" s="1">
        <f>VLOOKUP(A2560,'volatile collection data'!$G$6:$I$69,3,FALSE)</f>
        <v>3</v>
      </c>
      <c r="K2560" s="1" t="str">
        <f>VLOOKUP(A2560,'volatile collection data'!$G$6:$N$69,8,FALSE)</f>
        <v>16A</v>
      </c>
      <c r="L2560" s="1">
        <f>VLOOKUP(A2560,'volatile collection data'!$G$6:$J$69,4,FALSE)</f>
        <v>4.13</v>
      </c>
      <c r="M2560" s="1">
        <f>VLOOKUP($A2560,'volatile collection data'!$G$6:$M$69,6,FALSE)</f>
        <v>17</v>
      </c>
      <c r="N2560" s="1">
        <f>VLOOKUP($A2560,'volatile collection data'!$G$6:$M$69,7,FALSE)</f>
        <v>4.13</v>
      </c>
      <c r="O2560" s="1">
        <f>VLOOKUP(A2560,'volatile collection data'!$G$6:$K$69,5,FALSE)</f>
        <v>1</v>
      </c>
      <c r="P2560" s="1" t="str">
        <f t="shared" si="237"/>
        <v>3C</v>
      </c>
      <c r="Q2560">
        <f t="shared" si="241"/>
        <v>4.7277745021872403E-2</v>
      </c>
      <c r="R2560" t="str">
        <f t="shared" si="238"/>
        <v>16A_1-C&amp;4.13%4.13@17</v>
      </c>
      <c r="S2560" t="str">
        <f t="shared" si="239"/>
        <v>3C-16A-VCS-Loc-22</v>
      </c>
      <c r="T2560" t="str">
        <f>IFERROR(IF(VLOOKUP(S2560,Bad!$A:$A,1,FALSE)='RAW2'!S2560,"yes","no"),"no")</f>
        <v>no</v>
      </c>
      <c r="U2560" t="str">
        <f>IFERROR(VLOOKUP(F2560,compounds!$A:$B,2,FALSE),"")</f>
        <v/>
      </c>
      <c r="V2560" t="str">
        <f>VLOOKUP(B2560,'volatile collection data'!$O:$P,2,FALSE)</f>
        <v>26.apr.22 16</v>
      </c>
    </row>
    <row r="2561" spans="1:22" x14ac:dyDescent="0.2">
      <c r="A2561" t="s">
        <v>369</v>
      </c>
      <c r="B2561" s="1" t="str">
        <f t="shared" si="236"/>
        <v>3C</v>
      </c>
      <c r="C2561">
        <v>20.048999999999999</v>
      </c>
      <c r="D2561">
        <f t="shared" si="240"/>
        <v>20.05</v>
      </c>
      <c r="E2561">
        <f>VLOOKUP(D2561,'Peak Combiner'!$A$5:$D$4980,4,FALSE)</f>
        <v>20.05</v>
      </c>
      <c r="F2561">
        <f>IFERROR(VLOOKUP(D2561,rt_comb!$A:$B,2,FALSE),D2561)</f>
        <v>20.05</v>
      </c>
      <c r="G2561">
        <v>1349777</v>
      </c>
      <c r="H2561">
        <f>SUMIFS($G:$G,$E:$E,18.51,'RAW2'!$A:$A,'RAW2'!A2561)</f>
        <v>41306260</v>
      </c>
      <c r="I2561" s="1" t="str">
        <f>VLOOKUP(A2561,'volatile collection data'!$G$6:$H$69,2,FALSE)</f>
        <v>C</v>
      </c>
      <c r="J2561" s="1">
        <f>VLOOKUP(A2561,'volatile collection data'!$G$6:$I$69,3,FALSE)</f>
        <v>3</v>
      </c>
      <c r="K2561" s="1" t="str">
        <f>VLOOKUP(A2561,'volatile collection data'!$G$6:$N$69,8,FALSE)</f>
        <v>16A</v>
      </c>
      <c r="L2561" s="1">
        <f>VLOOKUP(A2561,'volatile collection data'!$G$6:$J$69,4,FALSE)</f>
        <v>4.13</v>
      </c>
      <c r="M2561" s="1">
        <f>VLOOKUP($A2561,'volatile collection data'!$G$6:$M$69,6,FALSE)</f>
        <v>17</v>
      </c>
      <c r="N2561" s="1">
        <f>VLOOKUP($A2561,'volatile collection data'!$G$6:$M$69,7,FALSE)</f>
        <v>4.13</v>
      </c>
      <c r="O2561" s="1">
        <f>VLOOKUP(A2561,'volatile collection data'!$G$6:$K$69,5,FALSE)</f>
        <v>1</v>
      </c>
      <c r="P2561" s="1" t="str">
        <f t="shared" si="237"/>
        <v>3C</v>
      </c>
      <c r="Q2561">
        <f t="shared" si="241"/>
        <v>3.9560894421306392E-2</v>
      </c>
      <c r="R2561" t="str">
        <f t="shared" si="238"/>
        <v>16A_1-C&amp;4.13%4.13@17</v>
      </c>
      <c r="S2561" t="str">
        <f t="shared" si="239"/>
        <v>3C-16A-VCS-Loc-22</v>
      </c>
      <c r="T2561" t="str">
        <f>IFERROR(IF(VLOOKUP(S2561,Bad!$A:$A,1,FALSE)='RAW2'!S2561,"yes","no"),"no")</f>
        <v>no</v>
      </c>
      <c r="U2561" t="str">
        <f>IFERROR(VLOOKUP(F2561,compounds!$A:$B,2,FALSE),"")</f>
        <v>tridecane</v>
      </c>
      <c r="V2561" t="str">
        <f>VLOOKUP(B2561,'volatile collection data'!$O:$P,2,FALSE)</f>
        <v>26.apr.22 16</v>
      </c>
    </row>
    <row r="2562" spans="1:22" x14ac:dyDescent="0.2">
      <c r="A2562" t="s">
        <v>369</v>
      </c>
      <c r="B2562" s="1" t="str">
        <f t="shared" si="236"/>
        <v>3C</v>
      </c>
      <c r="C2562">
        <v>20.123000000000001</v>
      </c>
      <c r="D2562">
        <f t="shared" si="240"/>
        <v>20.12</v>
      </c>
      <c r="E2562">
        <f>VLOOKUP(D2562,'Peak Combiner'!$A$5:$D$4980,4,FALSE)</f>
        <v>20.12</v>
      </c>
      <c r="F2562">
        <f>IFERROR(VLOOKUP(D2562,rt_comb!$A:$B,2,FALSE),D2562)</f>
        <v>20.12</v>
      </c>
      <c r="G2562">
        <v>2172932</v>
      </c>
      <c r="H2562">
        <f>SUMIFS($G:$G,$E:$E,18.51,'RAW2'!$A:$A,'RAW2'!A2562)</f>
        <v>41306260</v>
      </c>
      <c r="I2562" s="1" t="str">
        <f>VLOOKUP(A2562,'volatile collection data'!$G$6:$H$69,2,FALSE)</f>
        <v>C</v>
      </c>
      <c r="J2562" s="1">
        <f>VLOOKUP(A2562,'volatile collection data'!$G$6:$I$69,3,FALSE)</f>
        <v>3</v>
      </c>
      <c r="K2562" s="1" t="str">
        <f>VLOOKUP(A2562,'volatile collection data'!$G$6:$N$69,8,FALSE)</f>
        <v>16A</v>
      </c>
      <c r="L2562" s="1">
        <f>VLOOKUP(A2562,'volatile collection data'!$G$6:$J$69,4,FALSE)</f>
        <v>4.13</v>
      </c>
      <c r="M2562" s="1">
        <f>VLOOKUP($A2562,'volatile collection data'!$G$6:$M$69,6,FALSE)</f>
        <v>17</v>
      </c>
      <c r="N2562" s="1">
        <f>VLOOKUP($A2562,'volatile collection data'!$G$6:$M$69,7,FALSE)</f>
        <v>4.13</v>
      </c>
      <c r="O2562" s="1">
        <f>VLOOKUP(A2562,'volatile collection data'!$G$6:$K$69,5,FALSE)</f>
        <v>1</v>
      </c>
      <c r="P2562" s="1" t="str">
        <f t="shared" si="237"/>
        <v>3C</v>
      </c>
      <c r="Q2562">
        <f t="shared" si="241"/>
        <v>6.3686915273173383E-2</v>
      </c>
      <c r="R2562" t="str">
        <f t="shared" si="238"/>
        <v>16A_1-C&amp;4.13%4.13@17</v>
      </c>
      <c r="S2562" t="str">
        <f t="shared" si="239"/>
        <v>3C-16A-VCS-Loc-22</v>
      </c>
      <c r="T2562" t="str">
        <f>IFERROR(IF(VLOOKUP(S2562,Bad!$A:$A,1,FALSE)='RAW2'!S2562,"yes","no"),"no")</f>
        <v>no</v>
      </c>
      <c r="U2562" t="str">
        <f>IFERROR(VLOOKUP(F2562,compounds!$A:$B,2,FALSE),"")</f>
        <v/>
      </c>
      <c r="V2562" t="str">
        <f>VLOOKUP(B2562,'volatile collection data'!$O:$P,2,FALSE)</f>
        <v>26.apr.22 16</v>
      </c>
    </row>
    <row r="2563" spans="1:22" x14ac:dyDescent="0.2">
      <c r="A2563" t="s">
        <v>369</v>
      </c>
      <c r="B2563" s="1" t="str">
        <f t="shared" ref="B2563:B2626" si="242">LEFT(A2563,FIND("-",A2563)-1)</f>
        <v>3C</v>
      </c>
      <c r="C2563">
        <v>20.324000000000002</v>
      </c>
      <c r="D2563">
        <f t="shared" si="240"/>
        <v>20.32</v>
      </c>
      <c r="E2563">
        <f>VLOOKUP(D2563,'Peak Combiner'!$A$5:$D$4980,4,FALSE)</f>
        <v>20.32</v>
      </c>
      <c r="F2563">
        <f>IFERROR(VLOOKUP(D2563,rt_comb!$A:$B,2,FALSE),D2563)</f>
        <v>20.32</v>
      </c>
      <c r="G2563">
        <v>6199489</v>
      </c>
      <c r="H2563">
        <f>SUMIFS($G:$G,$E:$E,18.51,'RAW2'!$A:$A,'RAW2'!A2563)</f>
        <v>41306260</v>
      </c>
      <c r="I2563" s="1" t="str">
        <f>VLOOKUP(A2563,'volatile collection data'!$G$6:$H$69,2,FALSE)</f>
        <v>C</v>
      </c>
      <c r="J2563" s="1">
        <f>VLOOKUP(A2563,'volatile collection data'!$G$6:$I$69,3,FALSE)</f>
        <v>3</v>
      </c>
      <c r="K2563" s="1" t="str">
        <f>VLOOKUP(A2563,'volatile collection data'!$G$6:$N$69,8,FALSE)</f>
        <v>16A</v>
      </c>
      <c r="L2563" s="1">
        <f>VLOOKUP(A2563,'volatile collection data'!$G$6:$J$69,4,FALSE)</f>
        <v>4.13</v>
      </c>
      <c r="M2563" s="1">
        <f>VLOOKUP($A2563,'volatile collection data'!$G$6:$M$69,6,FALSE)</f>
        <v>17</v>
      </c>
      <c r="N2563" s="1">
        <f>VLOOKUP($A2563,'volatile collection data'!$G$6:$M$69,7,FALSE)</f>
        <v>4.13</v>
      </c>
      <c r="O2563" s="1">
        <f>VLOOKUP(A2563,'volatile collection data'!$G$6:$K$69,5,FALSE)</f>
        <v>1</v>
      </c>
      <c r="P2563" s="1" t="str">
        <f t="shared" ref="P2563:P2626" si="243">J2563&amp;I2563</f>
        <v>3C</v>
      </c>
      <c r="Q2563">
        <f t="shared" si="241"/>
        <v>0.18170211064127653</v>
      </c>
      <c r="R2563" t="str">
        <f t="shared" ref="R2563:R2626" si="244">K2563&amp;"_"&amp;O2563&amp;"-"&amp;I2563&amp;"&amp;"&amp;L2563&amp;"%"&amp;N2563&amp;"@"&amp;M2563</f>
        <v>16A_1-C&amp;4.13%4.13@17</v>
      </c>
      <c r="S2563" t="str">
        <f t="shared" ref="S2563:S2626" si="245">A2563</f>
        <v>3C-16A-VCS-Loc-22</v>
      </c>
      <c r="T2563" t="str">
        <f>IFERROR(IF(VLOOKUP(S2563,Bad!$A:$A,1,FALSE)='RAW2'!S2563,"yes","no"),"no")</f>
        <v>no</v>
      </c>
      <c r="U2563" t="str">
        <f>IFERROR(VLOOKUP(F2563,compounds!$A:$B,2,FALSE),"")</f>
        <v/>
      </c>
      <c r="V2563" t="str">
        <f>VLOOKUP(B2563,'volatile collection data'!$O:$P,2,FALSE)</f>
        <v>26.apr.22 16</v>
      </c>
    </row>
    <row r="2564" spans="1:22" x14ac:dyDescent="0.2">
      <c r="A2564" t="s">
        <v>369</v>
      </c>
      <c r="B2564" s="1" t="str">
        <f t="shared" si="242"/>
        <v>3C</v>
      </c>
      <c r="C2564">
        <v>20.638999999999999</v>
      </c>
      <c r="D2564">
        <f t="shared" si="240"/>
        <v>20.64</v>
      </c>
      <c r="E2564">
        <f>VLOOKUP(D2564,'Peak Combiner'!$A$5:$D$4980,4,FALSE)</f>
        <v>20.64</v>
      </c>
      <c r="F2564">
        <f>IFERROR(VLOOKUP(D2564,rt_comb!$A:$B,2,FALSE),D2564)</f>
        <v>20.64</v>
      </c>
      <c r="G2564">
        <v>1862278</v>
      </c>
      <c r="H2564">
        <f>SUMIFS($G:$G,$E:$E,18.51,'RAW2'!$A:$A,'RAW2'!A2564)</f>
        <v>41306260</v>
      </c>
      <c r="I2564" s="1" t="str">
        <f>VLOOKUP(A2564,'volatile collection data'!$G$6:$H$69,2,FALSE)</f>
        <v>C</v>
      </c>
      <c r="J2564" s="1">
        <f>VLOOKUP(A2564,'volatile collection data'!$G$6:$I$69,3,FALSE)</f>
        <v>3</v>
      </c>
      <c r="K2564" s="1" t="str">
        <f>VLOOKUP(A2564,'volatile collection data'!$G$6:$N$69,8,FALSE)</f>
        <v>16A</v>
      </c>
      <c r="L2564" s="1">
        <f>VLOOKUP(A2564,'volatile collection data'!$G$6:$J$69,4,FALSE)</f>
        <v>4.13</v>
      </c>
      <c r="M2564" s="1">
        <f>VLOOKUP($A2564,'volatile collection data'!$G$6:$M$69,6,FALSE)</f>
        <v>17</v>
      </c>
      <c r="N2564" s="1">
        <f>VLOOKUP($A2564,'volatile collection data'!$G$6:$M$69,7,FALSE)</f>
        <v>4.13</v>
      </c>
      <c r="O2564" s="1">
        <f>VLOOKUP(A2564,'volatile collection data'!$G$6:$K$69,5,FALSE)</f>
        <v>1</v>
      </c>
      <c r="P2564" s="1" t="str">
        <f t="shared" si="243"/>
        <v>3C</v>
      </c>
      <c r="Q2564">
        <f t="shared" si="241"/>
        <v>5.4581892669027271E-2</v>
      </c>
      <c r="R2564" t="str">
        <f t="shared" si="244"/>
        <v>16A_1-C&amp;4.13%4.13@17</v>
      </c>
      <c r="S2564" t="str">
        <f t="shared" si="245"/>
        <v>3C-16A-VCS-Loc-22</v>
      </c>
      <c r="T2564" t="str">
        <f>IFERROR(IF(VLOOKUP(S2564,Bad!$A:$A,1,FALSE)='RAW2'!S2564,"yes","no"),"no")</f>
        <v>no</v>
      </c>
      <c r="U2564" t="str">
        <f>IFERROR(VLOOKUP(F2564,compounds!$A:$B,2,FALSE),"")</f>
        <v/>
      </c>
      <c r="V2564" t="str">
        <f>VLOOKUP(B2564,'volatile collection data'!$O:$P,2,FALSE)</f>
        <v>26.apr.22 16</v>
      </c>
    </row>
    <row r="2565" spans="1:22" x14ac:dyDescent="0.2">
      <c r="A2565" t="s">
        <v>369</v>
      </c>
      <c r="B2565" s="1" t="str">
        <f t="shared" si="242"/>
        <v>3C</v>
      </c>
      <c r="C2565">
        <v>20.734000000000002</v>
      </c>
      <c r="D2565">
        <f t="shared" si="240"/>
        <v>20.73</v>
      </c>
      <c r="E2565">
        <f>VLOOKUP(D2565,'Peak Combiner'!$A$5:$D$4980,4,FALSE)</f>
        <v>20.73</v>
      </c>
      <c r="F2565">
        <f>IFERROR(VLOOKUP(D2565,rt_comb!$A:$B,2,FALSE),D2565)</f>
        <v>20.73</v>
      </c>
      <c r="G2565">
        <v>1296792</v>
      </c>
      <c r="H2565">
        <f>SUMIFS($G:$G,$E:$E,18.51,'RAW2'!$A:$A,'RAW2'!A2565)</f>
        <v>41306260</v>
      </c>
      <c r="I2565" s="1" t="str">
        <f>VLOOKUP(A2565,'volatile collection data'!$G$6:$H$69,2,FALSE)</f>
        <v>C</v>
      </c>
      <c r="J2565" s="1">
        <f>VLOOKUP(A2565,'volatile collection data'!$G$6:$I$69,3,FALSE)</f>
        <v>3</v>
      </c>
      <c r="K2565" s="1" t="str">
        <f>VLOOKUP(A2565,'volatile collection data'!$G$6:$N$69,8,FALSE)</f>
        <v>16A</v>
      </c>
      <c r="L2565" s="1">
        <f>VLOOKUP(A2565,'volatile collection data'!$G$6:$J$69,4,FALSE)</f>
        <v>4.13</v>
      </c>
      <c r="M2565" s="1">
        <f>VLOOKUP($A2565,'volatile collection data'!$G$6:$M$69,6,FALSE)</f>
        <v>17</v>
      </c>
      <c r="N2565" s="1">
        <f>VLOOKUP($A2565,'volatile collection data'!$G$6:$M$69,7,FALSE)</f>
        <v>4.13</v>
      </c>
      <c r="O2565" s="1">
        <f>VLOOKUP(A2565,'volatile collection data'!$G$6:$K$69,5,FALSE)</f>
        <v>1</v>
      </c>
      <c r="P2565" s="1" t="str">
        <f t="shared" si="243"/>
        <v>3C</v>
      </c>
      <c r="Q2565">
        <f t="shared" si="241"/>
        <v>3.8007946052121766E-2</v>
      </c>
      <c r="R2565" t="str">
        <f t="shared" si="244"/>
        <v>16A_1-C&amp;4.13%4.13@17</v>
      </c>
      <c r="S2565" t="str">
        <f t="shared" si="245"/>
        <v>3C-16A-VCS-Loc-22</v>
      </c>
      <c r="T2565" t="str">
        <f>IFERROR(IF(VLOOKUP(S2565,Bad!$A:$A,1,FALSE)='RAW2'!S2565,"yes","no"),"no")</f>
        <v>no</v>
      </c>
      <c r="U2565" t="str">
        <f>IFERROR(VLOOKUP(F2565,compounds!$A:$B,2,FALSE),"")</f>
        <v/>
      </c>
      <c r="V2565" t="str">
        <f>VLOOKUP(B2565,'volatile collection data'!$O:$P,2,FALSE)</f>
        <v>26.apr.22 16</v>
      </c>
    </row>
    <row r="2566" spans="1:22" x14ac:dyDescent="0.2">
      <c r="A2566" t="s">
        <v>369</v>
      </c>
      <c r="B2566" s="1" t="str">
        <f t="shared" si="242"/>
        <v>3C</v>
      </c>
      <c r="C2566">
        <v>20.844999999999999</v>
      </c>
      <c r="D2566">
        <f t="shared" si="240"/>
        <v>20.85</v>
      </c>
      <c r="E2566">
        <f>VLOOKUP(D2566,'Peak Combiner'!$A$5:$D$4980,4,FALSE)</f>
        <v>20.85</v>
      </c>
      <c r="F2566">
        <f>IFERROR(VLOOKUP(D2566,rt_comb!$A:$B,2,FALSE),D2566)</f>
        <v>20.85</v>
      </c>
      <c r="G2566">
        <v>3236381</v>
      </c>
      <c r="H2566">
        <f>SUMIFS($G:$G,$E:$E,18.51,'RAW2'!$A:$A,'RAW2'!A2566)</f>
        <v>41306260</v>
      </c>
      <c r="I2566" s="1" t="str">
        <f>VLOOKUP(A2566,'volatile collection data'!$G$6:$H$69,2,FALSE)</f>
        <v>C</v>
      </c>
      <c r="J2566" s="1">
        <f>VLOOKUP(A2566,'volatile collection data'!$G$6:$I$69,3,FALSE)</f>
        <v>3</v>
      </c>
      <c r="K2566" s="1" t="str">
        <f>VLOOKUP(A2566,'volatile collection data'!$G$6:$N$69,8,FALSE)</f>
        <v>16A</v>
      </c>
      <c r="L2566" s="1">
        <f>VLOOKUP(A2566,'volatile collection data'!$G$6:$J$69,4,FALSE)</f>
        <v>4.13</v>
      </c>
      <c r="M2566" s="1">
        <f>VLOOKUP($A2566,'volatile collection data'!$G$6:$M$69,6,FALSE)</f>
        <v>17</v>
      </c>
      <c r="N2566" s="1">
        <f>VLOOKUP($A2566,'volatile collection data'!$G$6:$M$69,7,FALSE)</f>
        <v>4.13</v>
      </c>
      <c r="O2566" s="1">
        <f>VLOOKUP(A2566,'volatile collection data'!$G$6:$K$69,5,FALSE)</f>
        <v>1</v>
      </c>
      <c r="P2566" s="1" t="str">
        <f t="shared" si="243"/>
        <v>3C</v>
      </c>
      <c r="Q2566">
        <f t="shared" si="241"/>
        <v>9.4855762876476638E-2</v>
      </c>
      <c r="R2566" t="str">
        <f t="shared" si="244"/>
        <v>16A_1-C&amp;4.13%4.13@17</v>
      </c>
      <c r="S2566" t="str">
        <f t="shared" si="245"/>
        <v>3C-16A-VCS-Loc-22</v>
      </c>
      <c r="T2566" t="str">
        <f>IFERROR(IF(VLOOKUP(S2566,Bad!$A:$A,1,FALSE)='RAW2'!S2566,"yes","no"),"no")</f>
        <v>no</v>
      </c>
      <c r="U2566" t="str">
        <f>IFERROR(VLOOKUP(F2566,compounds!$A:$B,2,FALSE),"")</f>
        <v>nanodecane</v>
      </c>
      <c r="V2566" t="str">
        <f>VLOOKUP(B2566,'volatile collection data'!$O:$P,2,FALSE)</f>
        <v>26.apr.22 16</v>
      </c>
    </row>
    <row r="2567" spans="1:22" x14ac:dyDescent="0.2">
      <c r="A2567" t="s">
        <v>369</v>
      </c>
      <c r="B2567" s="1" t="str">
        <f t="shared" si="242"/>
        <v>3C</v>
      </c>
      <c r="C2567">
        <v>21.081</v>
      </c>
      <c r="D2567">
        <f t="shared" si="240"/>
        <v>21.08</v>
      </c>
      <c r="E2567">
        <f>VLOOKUP(D2567,'Peak Combiner'!$A$5:$D$4980,4,FALSE)</f>
        <v>21.07</v>
      </c>
      <c r="F2567">
        <f>IFERROR(VLOOKUP(D2567,rt_comb!$A:$B,2,FALSE),D2567)</f>
        <v>21.08</v>
      </c>
      <c r="G2567">
        <v>2867107</v>
      </c>
      <c r="H2567">
        <f>SUMIFS($G:$G,$E:$E,18.51,'RAW2'!$A:$A,'RAW2'!A2567)</f>
        <v>41306260</v>
      </c>
      <c r="I2567" s="1" t="str">
        <f>VLOOKUP(A2567,'volatile collection data'!$G$6:$H$69,2,FALSE)</f>
        <v>C</v>
      </c>
      <c r="J2567" s="1">
        <f>VLOOKUP(A2567,'volatile collection data'!$G$6:$I$69,3,FALSE)</f>
        <v>3</v>
      </c>
      <c r="K2567" s="1" t="str">
        <f>VLOOKUP(A2567,'volatile collection data'!$G$6:$N$69,8,FALSE)</f>
        <v>16A</v>
      </c>
      <c r="L2567" s="1">
        <f>VLOOKUP(A2567,'volatile collection data'!$G$6:$J$69,4,FALSE)</f>
        <v>4.13</v>
      </c>
      <c r="M2567" s="1">
        <f>VLOOKUP($A2567,'volatile collection data'!$G$6:$M$69,6,FALSE)</f>
        <v>17</v>
      </c>
      <c r="N2567" s="1">
        <f>VLOOKUP($A2567,'volatile collection data'!$G$6:$M$69,7,FALSE)</f>
        <v>4.13</v>
      </c>
      <c r="O2567" s="1">
        <f>VLOOKUP(A2567,'volatile collection data'!$G$6:$K$69,5,FALSE)</f>
        <v>1</v>
      </c>
      <c r="P2567" s="1" t="str">
        <f t="shared" si="243"/>
        <v>3C</v>
      </c>
      <c r="Q2567">
        <f t="shared" si="241"/>
        <v>8.4032634517841473E-2</v>
      </c>
      <c r="R2567" t="str">
        <f t="shared" si="244"/>
        <v>16A_1-C&amp;4.13%4.13@17</v>
      </c>
      <c r="S2567" t="str">
        <f t="shared" si="245"/>
        <v>3C-16A-VCS-Loc-22</v>
      </c>
      <c r="T2567" t="str">
        <f>IFERROR(IF(VLOOKUP(S2567,Bad!$A:$A,1,FALSE)='RAW2'!S2567,"yes","no"),"no")</f>
        <v>no</v>
      </c>
      <c r="U2567" t="str">
        <f>IFERROR(VLOOKUP(F2567,compounds!$A:$B,2,FALSE),"")</f>
        <v/>
      </c>
      <c r="V2567" t="str">
        <f>VLOOKUP(B2567,'volatile collection data'!$O:$P,2,FALSE)</f>
        <v>26.apr.22 16</v>
      </c>
    </row>
    <row r="2568" spans="1:22" x14ac:dyDescent="0.2">
      <c r="A2568" t="s">
        <v>369</v>
      </c>
      <c r="B2568" s="1" t="str">
        <f t="shared" si="242"/>
        <v>3C</v>
      </c>
      <c r="C2568">
        <v>21.28</v>
      </c>
      <c r="D2568">
        <f t="shared" si="240"/>
        <v>21.28</v>
      </c>
      <c r="E2568">
        <f>VLOOKUP(D2568,'Peak Combiner'!$A$5:$D$4980,4,FALSE)</f>
        <v>21.28</v>
      </c>
      <c r="F2568">
        <f>IFERROR(VLOOKUP(D2568,rt_comb!$A:$B,2,FALSE),D2568)</f>
        <v>21.28</v>
      </c>
      <c r="G2568">
        <v>11790743</v>
      </c>
      <c r="H2568">
        <f>SUMIFS($G:$G,$E:$E,18.51,'RAW2'!$A:$A,'RAW2'!A2568)</f>
        <v>41306260</v>
      </c>
      <c r="I2568" s="1" t="str">
        <f>VLOOKUP(A2568,'volatile collection data'!$G$6:$H$69,2,FALSE)</f>
        <v>C</v>
      </c>
      <c r="J2568" s="1">
        <f>VLOOKUP(A2568,'volatile collection data'!$G$6:$I$69,3,FALSE)</f>
        <v>3</v>
      </c>
      <c r="K2568" s="1" t="str">
        <f>VLOOKUP(A2568,'volatile collection data'!$G$6:$N$69,8,FALSE)</f>
        <v>16A</v>
      </c>
      <c r="L2568" s="1">
        <f>VLOOKUP(A2568,'volatile collection data'!$G$6:$J$69,4,FALSE)</f>
        <v>4.13</v>
      </c>
      <c r="M2568" s="1">
        <f>VLOOKUP($A2568,'volatile collection data'!$G$6:$M$69,6,FALSE)</f>
        <v>17</v>
      </c>
      <c r="N2568" s="1">
        <f>VLOOKUP($A2568,'volatile collection data'!$G$6:$M$69,7,FALSE)</f>
        <v>4.13</v>
      </c>
      <c r="O2568" s="1">
        <f>VLOOKUP(A2568,'volatile collection data'!$G$6:$K$69,5,FALSE)</f>
        <v>1</v>
      </c>
      <c r="P2568" s="1" t="str">
        <f t="shared" si="243"/>
        <v>3C</v>
      </c>
      <c r="Q2568">
        <f t="shared" si="241"/>
        <v>0.34557733534632568</v>
      </c>
      <c r="R2568" t="str">
        <f t="shared" si="244"/>
        <v>16A_1-C&amp;4.13%4.13@17</v>
      </c>
      <c r="S2568" t="str">
        <f t="shared" si="245"/>
        <v>3C-16A-VCS-Loc-22</v>
      </c>
      <c r="T2568" t="str">
        <f>IFERROR(IF(VLOOKUP(S2568,Bad!$A:$A,1,FALSE)='RAW2'!S2568,"yes","no"),"no")</f>
        <v>no</v>
      </c>
      <c r="U2568" t="str">
        <f>IFERROR(VLOOKUP(F2568,compounds!$A:$B,2,FALSE),"")</f>
        <v/>
      </c>
      <c r="V2568" t="str">
        <f>VLOOKUP(B2568,'volatile collection data'!$O:$P,2,FALSE)</f>
        <v>26.apr.22 16</v>
      </c>
    </row>
    <row r="2569" spans="1:22" x14ac:dyDescent="0.2">
      <c r="A2569" t="s">
        <v>369</v>
      </c>
      <c r="B2569" s="1" t="str">
        <f t="shared" si="242"/>
        <v>3C</v>
      </c>
      <c r="C2569">
        <v>21.785</v>
      </c>
      <c r="D2569">
        <f t="shared" si="240"/>
        <v>21.79</v>
      </c>
      <c r="E2569">
        <f>VLOOKUP(D2569,'Peak Combiner'!$A$5:$D$4980,4,FALSE)</f>
        <v>21.79</v>
      </c>
      <c r="F2569">
        <f>IFERROR(VLOOKUP(D2569,rt_comb!$A:$B,2,FALSE),D2569)</f>
        <v>21.79</v>
      </c>
      <c r="G2569">
        <v>1323988</v>
      </c>
      <c r="H2569">
        <f>SUMIFS($G:$G,$E:$E,18.51,'RAW2'!$A:$A,'RAW2'!A2569)</f>
        <v>41306260</v>
      </c>
      <c r="I2569" s="1" t="str">
        <f>VLOOKUP(A2569,'volatile collection data'!$G$6:$H$69,2,FALSE)</f>
        <v>C</v>
      </c>
      <c r="J2569" s="1">
        <f>VLOOKUP(A2569,'volatile collection data'!$G$6:$I$69,3,FALSE)</f>
        <v>3</v>
      </c>
      <c r="K2569" s="1" t="str">
        <f>VLOOKUP(A2569,'volatile collection data'!$G$6:$N$69,8,FALSE)</f>
        <v>16A</v>
      </c>
      <c r="L2569" s="1">
        <f>VLOOKUP(A2569,'volatile collection data'!$G$6:$J$69,4,FALSE)</f>
        <v>4.13</v>
      </c>
      <c r="M2569" s="1">
        <f>VLOOKUP($A2569,'volatile collection data'!$G$6:$M$69,6,FALSE)</f>
        <v>17</v>
      </c>
      <c r="N2569" s="1">
        <f>VLOOKUP($A2569,'volatile collection data'!$G$6:$M$69,7,FALSE)</f>
        <v>4.13</v>
      </c>
      <c r="O2569" s="1">
        <f>VLOOKUP(A2569,'volatile collection data'!$G$6:$K$69,5,FALSE)</f>
        <v>1</v>
      </c>
      <c r="P2569" s="1" t="str">
        <f t="shared" si="243"/>
        <v>3C</v>
      </c>
      <c r="Q2569">
        <f t="shared" si="241"/>
        <v>3.8805039264320405E-2</v>
      </c>
      <c r="R2569" t="str">
        <f t="shared" si="244"/>
        <v>16A_1-C&amp;4.13%4.13@17</v>
      </c>
      <c r="S2569" t="str">
        <f t="shared" si="245"/>
        <v>3C-16A-VCS-Loc-22</v>
      </c>
      <c r="T2569" t="str">
        <f>IFERROR(IF(VLOOKUP(S2569,Bad!$A:$A,1,FALSE)='RAW2'!S2569,"yes","no"),"no")</f>
        <v>no</v>
      </c>
      <c r="U2569" t="str">
        <f>IFERROR(VLOOKUP(F2569,compounds!$A:$B,2,FALSE),"")</f>
        <v/>
      </c>
      <c r="V2569" t="str">
        <f>VLOOKUP(B2569,'volatile collection data'!$O:$P,2,FALSE)</f>
        <v>26.apr.22 16</v>
      </c>
    </row>
    <row r="2570" spans="1:22" x14ac:dyDescent="0.2">
      <c r="A2570" t="s">
        <v>369</v>
      </c>
      <c r="B2570" s="1" t="str">
        <f t="shared" si="242"/>
        <v>3C</v>
      </c>
      <c r="C2570">
        <v>22.736999999999998</v>
      </c>
      <c r="D2570">
        <f t="shared" si="240"/>
        <v>22.74</v>
      </c>
      <c r="E2570">
        <f>VLOOKUP(D2570,'Peak Combiner'!$A$5:$D$4980,4,FALSE)</f>
        <v>22.74</v>
      </c>
      <c r="F2570">
        <f>IFERROR(VLOOKUP(D2570,rt_comb!$A:$B,2,FALSE),D2570)</f>
        <v>22.74</v>
      </c>
      <c r="G2570">
        <v>896637</v>
      </c>
      <c r="H2570">
        <f>SUMIFS($G:$G,$E:$E,18.51,'RAW2'!$A:$A,'RAW2'!A2570)</f>
        <v>41306260</v>
      </c>
      <c r="I2570" s="1" t="str">
        <f>VLOOKUP(A2570,'volatile collection data'!$G$6:$H$69,2,FALSE)</f>
        <v>C</v>
      </c>
      <c r="J2570" s="1">
        <f>VLOOKUP(A2570,'volatile collection data'!$G$6:$I$69,3,FALSE)</f>
        <v>3</v>
      </c>
      <c r="K2570" s="1" t="str">
        <f>VLOOKUP(A2570,'volatile collection data'!$G$6:$N$69,8,FALSE)</f>
        <v>16A</v>
      </c>
      <c r="L2570" s="1">
        <f>VLOOKUP(A2570,'volatile collection data'!$G$6:$J$69,4,FALSE)</f>
        <v>4.13</v>
      </c>
      <c r="M2570" s="1">
        <f>VLOOKUP($A2570,'volatile collection data'!$G$6:$M$69,6,FALSE)</f>
        <v>17</v>
      </c>
      <c r="N2570" s="1">
        <f>VLOOKUP($A2570,'volatile collection data'!$G$6:$M$69,7,FALSE)</f>
        <v>4.13</v>
      </c>
      <c r="O2570" s="1">
        <f>VLOOKUP(A2570,'volatile collection data'!$G$6:$K$69,5,FALSE)</f>
        <v>1</v>
      </c>
      <c r="P2570" s="1" t="str">
        <f t="shared" si="243"/>
        <v>3C</v>
      </c>
      <c r="Q2570">
        <f t="shared" si="241"/>
        <v>2.6279720050969086E-2</v>
      </c>
      <c r="R2570" t="str">
        <f t="shared" si="244"/>
        <v>16A_1-C&amp;4.13%4.13@17</v>
      </c>
      <c r="S2570" t="str">
        <f t="shared" si="245"/>
        <v>3C-16A-VCS-Loc-22</v>
      </c>
      <c r="T2570" t="str">
        <f>IFERROR(IF(VLOOKUP(S2570,Bad!$A:$A,1,FALSE)='RAW2'!S2570,"yes","no"),"no")</f>
        <v>no</v>
      </c>
      <c r="U2570" t="str">
        <f>IFERROR(VLOOKUP(F2570,compounds!$A:$B,2,FALSE),"")</f>
        <v/>
      </c>
      <c r="V2570" t="str">
        <f>VLOOKUP(B2570,'volatile collection data'!$O:$P,2,FALSE)</f>
        <v>26.apr.22 16</v>
      </c>
    </row>
    <row r="2571" spans="1:22" x14ac:dyDescent="0.2">
      <c r="A2571" t="s">
        <v>369</v>
      </c>
      <c r="B2571" s="1" t="str">
        <f t="shared" si="242"/>
        <v>3C</v>
      </c>
      <c r="C2571">
        <v>22.86</v>
      </c>
      <c r="D2571">
        <f t="shared" si="240"/>
        <v>22.86</v>
      </c>
      <c r="E2571">
        <f>VLOOKUP(D2571,'Peak Combiner'!$A$5:$D$4980,4,FALSE)</f>
        <v>22.86</v>
      </c>
      <c r="F2571">
        <f>IFERROR(VLOOKUP(D2571,rt_comb!$A:$B,2,FALSE),D2571)</f>
        <v>22.86</v>
      </c>
      <c r="G2571">
        <v>1610811</v>
      </c>
      <c r="H2571">
        <f>SUMIFS($G:$G,$E:$E,18.51,'RAW2'!$A:$A,'RAW2'!A2571)</f>
        <v>41306260</v>
      </c>
      <c r="I2571" s="1" t="str">
        <f>VLOOKUP(A2571,'volatile collection data'!$G$6:$H$69,2,FALSE)</f>
        <v>C</v>
      </c>
      <c r="J2571" s="1">
        <f>VLOOKUP(A2571,'volatile collection data'!$G$6:$I$69,3,FALSE)</f>
        <v>3</v>
      </c>
      <c r="K2571" s="1" t="str">
        <f>VLOOKUP(A2571,'volatile collection data'!$G$6:$N$69,8,FALSE)</f>
        <v>16A</v>
      </c>
      <c r="L2571" s="1">
        <f>VLOOKUP(A2571,'volatile collection data'!$G$6:$J$69,4,FALSE)</f>
        <v>4.13</v>
      </c>
      <c r="M2571" s="1">
        <f>VLOOKUP($A2571,'volatile collection data'!$G$6:$M$69,6,FALSE)</f>
        <v>17</v>
      </c>
      <c r="N2571" s="1">
        <f>VLOOKUP($A2571,'volatile collection data'!$G$6:$M$69,7,FALSE)</f>
        <v>4.13</v>
      </c>
      <c r="O2571" s="1">
        <f>VLOOKUP(A2571,'volatile collection data'!$G$6:$K$69,5,FALSE)</f>
        <v>1</v>
      </c>
      <c r="P2571" s="1" t="str">
        <f t="shared" si="243"/>
        <v>3C</v>
      </c>
      <c r="Q2571">
        <f t="shared" si="241"/>
        <v>4.7211594140127579E-2</v>
      </c>
      <c r="R2571" t="str">
        <f t="shared" si="244"/>
        <v>16A_1-C&amp;4.13%4.13@17</v>
      </c>
      <c r="S2571" t="str">
        <f t="shared" si="245"/>
        <v>3C-16A-VCS-Loc-22</v>
      </c>
      <c r="T2571" t="str">
        <f>IFERROR(IF(VLOOKUP(S2571,Bad!$A:$A,1,FALSE)='RAW2'!S2571,"yes","no"),"no")</f>
        <v>no</v>
      </c>
      <c r="U2571" t="str">
        <f>IFERROR(VLOOKUP(F2571,compounds!$A:$B,2,FALSE),"")</f>
        <v/>
      </c>
      <c r="V2571" t="str">
        <f>VLOOKUP(B2571,'volatile collection data'!$O:$P,2,FALSE)</f>
        <v>26.apr.22 16</v>
      </c>
    </row>
    <row r="2572" spans="1:22" x14ac:dyDescent="0.2">
      <c r="A2572" t="s">
        <v>369</v>
      </c>
      <c r="B2572" s="1" t="str">
        <f t="shared" si="242"/>
        <v>3C</v>
      </c>
      <c r="C2572">
        <v>23.327999999999999</v>
      </c>
      <c r="D2572">
        <f t="shared" si="240"/>
        <v>23.33</v>
      </c>
      <c r="E2572">
        <f>VLOOKUP(D2572,'Peak Combiner'!$A$5:$D$4980,4,FALSE)</f>
        <v>23.32</v>
      </c>
      <c r="F2572">
        <f>IFERROR(VLOOKUP(D2572,rt_comb!$A:$B,2,FALSE),D2572)</f>
        <v>23.33</v>
      </c>
      <c r="G2572">
        <v>3634968</v>
      </c>
      <c r="H2572">
        <f>SUMIFS($G:$G,$E:$E,18.51,'RAW2'!$A:$A,'RAW2'!A2572)</f>
        <v>41306260</v>
      </c>
      <c r="I2572" s="1" t="str">
        <f>VLOOKUP(A2572,'volatile collection data'!$G$6:$H$69,2,FALSE)</f>
        <v>C</v>
      </c>
      <c r="J2572" s="1">
        <f>VLOOKUP(A2572,'volatile collection data'!$G$6:$I$69,3,FALSE)</f>
        <v>3</v>
      </c>
      <c r="K2572" s="1" t="str">
        <f>VLOOKUP(A2572,'volatile collection data'!$G$6:$N$69,8,FALSE)</f>
        <v>16A</v>
      </c>
      <c r="L2572" s="1">
        <f>VLOOKUP(A2572,'volatile collection data'!$G$6:$J$69,4,FALSE)</f>
        <v>4.13</v>
      </c>
      <c r="M2572" s="1">
        <f>VLOOKUP($A2572,'volatile collection data'!$G$6:$M$69,6,FALSE)</f>
        <v>17</v>
      </c>
      <c r="N2572" s="1">
        <f>VLOOKUP($A2572,'volatile collection data'!$G$6:$M$69,7,FALSE)</f>
        <v>4.13</v>
      </c>
      <c r="O2572" s="1">
        <f>VLOOKUP(A2572,'volatile collection data'!$G$6:$K$69,5,FALSE)</f>
        <v>1</v>
      </c>
      <c r="P2572" s="1" t="str">
        <f t="shared" si="243"/>
        <v>3C</v>
      </c>
      <c r="Q2572">
        <f t="shared" si="241"/>
        <v>0.1065380320399794</v>
      </c>
      <c r="R2572" t="str">
        <f t="shared" si="244"/>
        <v>16A_1-C&amp;4.13%4.13@17</v>
      </c>
      <c r="S2572" t="str">
        <f t="shared" si="245"/>
        <v>3C-16A-VCS-Loc-22</v>
      </c>
      <c r="T2572" t="str">
        <f>IFERROR(IF(VLOOKUP(S2572,Bad!$A:$A,1,FALSE)='RAW2'!S2572,"yes","no"),"no")</f>
        <v>no</v>
      </c>
      <c r="U2572" t="str">
        <f>IFERROR(VLOOKUP(F2572,compounds!$A:$B,2,FALSE),"")</f>
        <v/>
      </c>
      <c r="V2572" t="str">
        <f>VLOOKUP(B2572,'volatile collection data'!$O:$P,2,FALSE)</f>
        <v>26.apr.22 16</v>
      </c>
    </row>
    <row r="2573" spans="1:22" x14ac:dyDescent="0.2">
      <c r="A2573" t="s">
        <v>369</v>
      </c>
      <c r="B2573" s="1" t="str">
        <f t="shared" si="242"/>
        <v>3C</v>
      </c>
      <c r="C2573">
        <v>23.989000000000001</v>
      </c>
      <c r="D2573">
        <f t="shared" si="240"/>
        <v>23.99</v>
      </c>
      <c r="E2573">
        <f>VLOOKUP(D2573,'Peak Combiner'!$A$5:$D$4980,4,FALSE)</f>
        <v>23.99</v>
      </c>
      <c r="F2573">
        <f>IFERROR(VLOOKUP(D2573,rt_comb!$A:$B,2,FALSE),D2573)</f>
        <v>23.99</v>
      </c>
      <c r="G2573">
        <v>1532262</v>
      </c>
      <c r="H2573">
        <f>SUMIFS($G:$G,$E:$E,18.51,'RAW2'!$A:$A,'RAW2'!A2573)</f>
        <v>41306260</v>
      </c>
      <c r="I2573" s="1" t="str">
        <f>VLOOKUP(A2573,'volatile collection data'!$G$6:$H$69,2,FALSE)</f>
        <v>C</v>
      </c>
      <c r="J2573" s="1">
        <f>VLOOKUP(A2573,'volatile collection data'!$G$6:$I$69,3,FALSE)</f>
        <v>3</v>
      </c>
      <c r="K2573" s="1" t="str">
        <f>VLOOKUP(A2573,'volatile collection data'!$G$6:$N$69,8,FALSE)</f>
        <v>16A</v>
      </c>
      <c r="L2573" s="1">
        <f>VLOOKUP(A2573,'volatile collection data'!$G$6:$J$69,4,FALSE)</f>
        <v>4.13</v>
      </c>
      <c r="M2573" s="1">
        <f>VLOOKUP($A2573,'volatile collection data'!$G$6:$M$69,6,FALSE)</f>
        <v>17</v>
      </c>
      <c r="N2573" s="1">
        <f>VLOOKUP($A2573,'volatile collection data'!$G$6:$M$69,7,FALSE)</f>
        <v>4.13</v>
      </c>
      <c r="O2573" s="1">
        <f>VLOOKUP(A2573,'volatile collection data'!$G$6:$K$69,5,FALSE)</f>
        <v>1</v>
      </c>
      <c r="P2573" s="1" t="str">
        <f t="shared" si="243"/>
        <v>3C</v>
      </c>
      <c r="Q2573">
        <f t="shared" si="241"/>
        <v>4.4909385185686067E-2</v>
      </c>
      <c r="R2573" t="str">
        <f t="shared" si="244"/>
        <v>16A_1-C&amp;4.13%4.13@17</v>
      </c>
      <c r="S2573" t="str">
        <f t="shared" si="245"/>
        <v>3C-16A-VCS-Loc-22</v>
      </c>
      <c r="T2573" t="str">
        <f>IFERROR(IF(VLOOKUP(S2573,Bad!$A:$A,1,FALSE)='RAW2'!S2573,"yes","no"),"no")</f>
        <v>no</v>
      </c>
      <c r="U2573" t="str">
        <f>IFERROR(VLOOKUP(F2573,compounds!$A:$B,2,FALSE),"")</f>
        <v/>
      </c>
      <c r="V2573" t="str">
        <f>VLOOKUP(B2573,'volatile collection data'!$O:$P,2,FALSE)</f>
        <v>26.apr.22 16</v>
      </c>
    </row>
    <row r="2574" spans="1:22" x14ac:dyDescent="0.2">
      <c r="A2574" t="s">
        <v>369</v>
      </c>
      <c r="B2574" s="1" t="str">
        <f t="shared" si="242"/>
        <v>3C</v>
      </c>
      <c r="C2574">
        <v>25.289000000000001</v>
      </c>
      <c r="D2574">
        <f t="shared" si="240"/>
        <v>25.29</v>
      </c>
      <c r="E2574">
        <f>VLOOKUP(D2574,'Peak Combiner'!$A$5:$D$4980,4,FALSE)</f>
        <v>25.28</v>
      </c>
      <c r="F2574">
        <f>IFERROR(VLOOKUP(D2574,rt_comb!$A:$B,2,FALSE),D2574)</f>
        <v>25.29</v>
      </c>
      <c r="G2574">
        <v>603769</v>
      </c>
      <c r="H2574">
        <f>SUMIFS($G:$G,$E:$E,18.51,'RAW2'!$A:$A,'RAW2'!A2574)</f>
        <v>41306260</v>
      </c>
      <c r="I2574" s="1" t="str">
        <f>VLOOKUP(A2574,'volatile collection data'!$G$6:$H$69,2,FALSE)</f>
        <v>C</v>
      </c>
      <c r="J2574" s="1">
        <f>VLOOKUP(A2574,'volatile collection data'!$G$6:$I$69,3,FALSE)</f>
        <v>3</v>
      </c>
      <c r="K2574" s="1" t="str">
        <f>VLOOKUP(A2574,'volatile collection data'!$G$6:$N$69,8,FALSE)</f>
        <v>16A</v>
      </c>
      <c r="L2574" s="1">
        <f>VLOOKUP(A2574,'volatile collection data'!$G$6:$J$69,4,FALSE)</f>
        <v>4.13</v>
      </c>
      <c r="M2574" s="1">
        <f>VLOOKUP($A2574,'volatile collection data'!$G$6:$M$69,6,FALSE)</f>
        <v>17</v>
      </c>
      <c r="N2574" s="1">
        <f>VLOOKUP($A2574,'volatile collection data'!$G$6:$M$69,7,FALSE)</f>
        <v>4.13</v>
      </c>
      <c r="O2574" s="1">
        <f>VLOOKUP(A2574,'volatile collection data'!$G$6:$K$69,5,FALSE)</f>
        <v>1</v>
      </c>
      <c r="P2574" s="1" t="str">
        <f t="shared" si="243"/>
        <v>3C</v>
      </c>
      <c r="Q2574">
        <f t="shared" si="241"/>
        <v>1.7695991014706682E-2</v>
      </c>
      <c r="R2574" t="str">
        <f t="shared" si="244"/>
        <v>16A_1-C&amp;4.13%4.13@17</v>
      </c>
      <c r="S2574" t="str">
        <f t="shared" si="245"/>
        <v>3C-16A-VCS-Loc-22</v>
      </c>
      <c r="T2574" t="str">
        <f>IFERROR(IF(VLOOKUP(S2574,Bad!$A:$A,1,FALSE)='RAW2'!S2574,"yes","no"),"no")</f>
        <v>no</v>
      </c>
      <c r="U2574" t="str">
        <f>IFERROR(VLOOKUP(F2574,compounds!$A:$B,2,FALSE),"")</f>
        <v/>
      </c>
      <c r="V2574" t="str">
        <f>VLOOKUP(B2574,'volatile collection data'!$O:$P,2,FALSE)</f>
        <v>26.apr.22 16</v>
      </c>
    </row>
    <row r="2575" spans="1:22" x14ac:dyDescent="0.2">
      <c r="A2575" t="s">
        <v>369</v>
      </c>
      <c r="B2575" s="1" t="str">
        <f t="shared" si="242"/>
        <v>3C</v>
      </c>
      <c r="C2575">
        <v>25.446999999999999</v>
      </c>
      <c r="D2575">
        <f t="shared" si="240"/>
        <v>25.45</v>
      </c>
      <c r="E2575">
        <f>VLOOKUP(D2575,'Peak Combiner'!$A$5:$D$4980,4,FALSE)</f>
        <v>25.45</v>
      </c>
      <c r="F2575">
        <f>IFERROR(VLOOKUP(D2575,rt_comb!$A:$B,2,FALSE),D2575)</f>
        <v>25.45</v>
      </c>
      <c r="G2575">
        <v>1121565</v>
      </c>
      <c r="H2575">
        <f>SUMIFS($G:$G,$E:$E,18.51,'RAW2'!$A:$A,'RAW2'!A2575)</f>
        <v>41306260</v>
      </c>
      <c r="I2575" s="1" t="str">
        <f>VLOOKUP(A2575,'volatile collection data'!$G$6:$H$69,2,FALSE)</f>
        <v>C</v>
      </c>
      <c r="J2575" s="1">
        <f>VLOOKUP(A2575,'volatile collection data'!$G$6:$I$69,3,FALSE)</f>
        <v>3</v>
      </c>
      <c r="K2575" s="1" t="str">
        <f>VLOOKUP(A2575,'volatile collection data'!$G$6:$N$69,8,FALSE)</f>
        <v>16A</v>
      </c>
      <c r="L2575" s="1">
        <f>VLOOKUP(A2575,'volatile collection data'!$G$6:$J$69,4,FALSE)</f>
        <v>4.13</v>
      </c>
      <c r="M2575" s="1">
        <f>VLOOKUP($A2575,'volatile collection data'!$G$6:$M$69,6,FALSE)</f>
        <v>17</v>
      </c>
      <c r="N2575" s="1">
        <f>VLOOKUP($A2575,'volatile collection data'!$G$6:$M$69,7,FALSE)</f>
        <v>4.13</v>
      </c>
      <c r="O2575" s="1">
        <f>VLOOKUP(A2575,'volatile collection data'!$G$6:$K$69,5,FALSE)</f>
        <v>1</v>
      </c>
      <c r="P2575" s="1" t="str">
        <f t="shared" si="243"/>
        <v>3C</v>
      </c>
      <c r="Q2575">
        <f t="shared" si="241"/>
        <v>3.2872181517119126E-2</v>
      </c>
      <c r="R2575" t="str">
        <f t="shared" si="244"/>
        <v>16A_1-C&amp;4.13%4.13@17</v>
      </c>
      <c r="S2575" t="str">
        <f t="shared" si="245"/>
        <v>3C-16A-VCS-Loc-22</v>
      </c>
      <c r="T2575" t="str">
        <f>IFERROR(IF(VLOOKUP(S2575,Bad!$A:$A,1,FALSE)='RAW2'!S2575,"yes","no"),"no")</f>
        <v>no</v>
      </c>
      <c r="U2575" t="str">
        <f>IFERROR(VLOOKUP(F2575,compounds!$A:$B,2,FALSE),"")</f>
        <v/>
      </c>
      <c r="V2575" t="str">
        <f>VLOOKUP(B2575,'volatile collection data'!$O:$P,2,FALSE)</f>
        <v>26.apr.22 16</v>
      </c>
    </row>
    <row r="2576" spans="1:22" x14ac:dyDescent="0.2">
      <c r="A2576" t="s">
        <v>369</v>
      </c>
      <c r="B2576" s="1" t="str">
        <f t="shared" si="242"/>
        <v>3C</v>
      </c>
      <c r="C2576">
        <v>25.678999999999998</v>
      </c>
      <c r="D2576">
        <f t="shared" si="240"/>
        <v>25.68</v>
      </c>
      <c r="E2576">
        <f>VLOOKUP(D2576,'Peak Combiner'!$A$5:$D$4980,4,FALSE)</f>
        <v>25.67</v>
      </c>
      <c r="F2576">
        <f>IFERROR(VLOOKUP(D2576,rt_comb!$A:$B,2,FALSE),D2576)</f>
        <v>25.68</v>
      </c>
      <c r="G2576">
        <v>3977838</v>
      </c>
      <c r="H2576">
        <f>SUMIFS($G:$G,$E:$E,18.51,'RAW2'!$A:$A,'RAW2'!A2576)</f>
        <v>41306260</v>
      </c>
      <c r="I2576" s="1" t="str">
        <f>VLOOKUP(A2576,'volatile collection data'!$G$6:$H$69,2,FALSE)</f>
        <v>C</v>
      </c>
      <c r="J2576" s="1">
        <f>VLOOKUP(A2576,'volatile collection data'!$G$6:$I$69,3,FALSE)</f>
        <v>3</v>
      </c>
      <c r="K2576" s="1" t="str">
        <f>VLOOKUP(A2576,'volatile collection data'!$G$6:$N$69,8,FALSE)</f>
        <v>16A</v>
      </c>
      <c r="L2576" s="1">
        <f>VLOOKUP(A2576,'volatile collection data'!$G$6:$J$69,4,FALSE)</f>
        <v>4.13</v>
      </c>
      <c r="M2576" s="1">
        <f>VLOOKUP($A2576,'volatile collection data'!$G$6:$M$69,6,FALSE)</f>
        <v>17</v>
      </c>
      <c r="N2576" s="1">
        <f>VLOOKUP($A2576,'volatile collection data'!$G$6:$M$69,7,FALSE)</f>
        <v>4.13</v>
      </c>
      <c r="O2576" s="1">
        <f>VLOOKUP(A2576,'volatile collection data'!$G$6:$K$69,5,FALSE)</f>
        <v>1</v>
      </c>
      <c r="P2576" s="1" t="str">
        <f t="shared" si="243"/>
        <v>3C</v>
      </c>
      <c r="Q2576">
        <f t="shared" si="241"/>
        <v>0.11658728007890234</v>
      </c>
      <c r="R2576" t="str">
        <f t="shared" si="244"/>
        <v>16A_1-C&amp;4.13%4.13@17</v>
      </c>
      <c r="S2576" t="str">
        <f t="shared" si="245"/>
        <v>3C-16A-VCS-Loc-22</v>
      </c>
      <c r="T2576" t="str">
        <f>IFERROR(IF(VLOOKUP(S2576,Bad!$A:$A,1,FALSE)='RAW2'!S2576,"yes","no"),"no")</f>
        <v>no</v>
      </c>
      <c r="U2576" t="str">
        <f>IFERROR(VLOOKUP(F2576,compounds!$A:$B,2,FALSE),"")</f>
        <v/>
      </c>
      <c r="V2576" t="str">
        <f>VLOOKUP(B2576,'volatile collection data'!$O:$P,2,FALSE)</f>
        <v>26.apr.22 16</v>
      </c>
    </row>
    <row r="2577" spans="1:22" x14ac:dyDescent="0.2">
      <c r="A2577" t="s">
        <v>369</v>
      </c>
      <c r="B2577" s="1" t="str">
        <f t="shared" si="242"/>
        <v>3C</v>
      </c>
      <c r="C2577">
        <v>26.637</v>
      </c>
      <c r="D2577">
        <f t="shared" si="240"/>
        <v>26.64</v>
      </c>
      <c r="E2577">
        <f>VLOOKUP(D2577,'Peak Combiner'!$A$5:$D$4980,4,FALSE)</f>
        <v>26.62</v>
      </c>
      <c r="F2577">
        <f>IFERROR(VLOOKUP(D2577,rt_comb!$A:$B,2,FALSE),D2577)</f>
        <v>26.64</v>
      </c>
      <c r="G2577">
        <v>1673056</v>
      </c>
      <c r="H2577">
        <f>SUMIFS($G:$G,$E:$E,18.51,'RAW2'!$A:$A,'RAW2'!A2577)</f>
        <v>41306260</v>
      </c>
      <c r="I2577" s="1" t="str">
        <f>VLOOKUP(A2577,'volatile collection data'!$G$6:$H$69,2,FALSE)</f>
        <v>C</v>
      </c>
      <c r="J2577" s="1">
        <f>VLOOKUP(A2577,'volatile collection data'!$G$6:$I$69,3,FALSE)</f>
        <v>3</v>
      </c>
      <c r="K2577" s="1" t="str">
        <f>VLOOKUP(A2577,'volatile collection data'!$G$6:$N$69,8,FALSE)</f>
        <v>16A</v>
      </c>
      <c r="L2577" s="1">
        <f>VLOOKUP(A2577,'volatile collection data'!$G$6:$J$69,4,FALSE)</f>
        <v>4.13</v>
      </c>
      <c r="M2577" s="1">
        <f>VLOOKUP($A2577,'volatile collection data'!$G$6:$M$69,6,FALSE)</f>
        <v>17</v>
      </c>
      <c r="N2577" s="1">
        <f>VLOOKUP($A2577,'volatile collection data'!$G$6:$M$69,7,FALSE)</f>
        <v>4.13</v>
      </c>
      <c r="O2577" s="1">
        <f>VLOOKUP(A2577,'volatile collection data'!$G$6:$K$69,5,FALSE)</f>
        <v>1</v>
      </c>
      <c r="P2577" s="1" t="str">
        <f t="shared" si="243"/>
        <v>3C</v>
      </c>
      <c r="Q2577">
        <f t="shared" si="241"/>
        <v>4.9035945772474408E-2</v>
      </c>
      <c r="R2577" t="str">
        <f t="shared" si="244"/>
        <v>16A_1-C&amp;4.13%4.13@17</v>
      </c>
      <c r="S2577" t="str">
        <f t="shared" si="245"/>
        <v>3C-16A-VCS-Loc-22</v>
      </c>
      <c r="T2577" t="str">
        <f>IFERROR(IF(VLOOKUP(S2577,Bad!$A:$A,1,FALSE)='RAW2'!S2577,"yes","no"),"no")</f>
        <v>no</v>
      </c>
      <c r="U2577" t="str">
        <f>IFERROR(VLOOKUP(F2577,compounds!$A:$B,2,FALSE),"")</f>
        <v/>
      </c>
      <c r="V2577" t="str">
        <f>VLOOKUP(B2577,'volatile collection data'!$O:$P,2,FALSE)</f>
        <v>26.apr.22 16</v>
      </c>
    </row>
    <row r="2578" spans="1:22" x14ac:dyDescent="0.2">
      <c r="A2578" t="s">
        <v>369</v>
      </c>
      <c r="B2578" s="1" t="str">
        <f t="shared" si="242"/>
        <v>3C</v>
      </c>
      <c r="C2578">
        <v>27.91</v>
      </c>
      <c r="D2578">
        <f t="shared" si="240"/>
        <v>27.91</v>
      </c>
      <c r="E2578">
        <f>VLOOKUP(D2578,'Peak Combiner'!$A$5:$D$4980,4,FALSE)</f>
        <v>27.91</v>
      </c>
      <c r="F2578">
        <f>IFERROR(VLOOKUP(D2578,rt_comb!$A:$B,2,FALSE),D2578)</f>
        <v>27.91</v>
      </c>
      <c r="G2578">
        <v>1481450</v>
      </c>
      <c r="H2578">
        <f>SUMIFS($G:$G,$E:$E,18.51,'RAW2'!$A:$A,'RAW2'!A2578)</f>
        <v>41306260</v>
      </c>
      <c r="I2578" s="1" t="str">
        <f>VLOOKUP(A2578,'volatile collection data'!$G$6:$H$69,2,FALSE)</f>
        <v>C</v>
      </c>
      <c r="J2578" s="1">
        <f>VLOOKUP(A2578,'volatile collection data'!$G$6:$I$69,3,FALSE)</f>
        <v>3</v>
      </c>
      <c r="K2578" s="1" t="str">
        <f>VLOOKUP(A2578,'volatile collection data'!$G$6:$N$69,8,FALSE)</f>
        <v>16A</v>
      </c>
      <c r="L2578" s="1">
        <f>VLOOKUP(A2578,'volatile collection data'!$G$6:$J$69,4,FALSE)</f>
        <v>4.13</v>
      </c>
      <c r="M2578" s="1">
        <f>VLOOKUP($A2578,'volatile collection data'!$G$6:$M$69,6,FALSE)</f>
        <v>17</v>
      </c>
      <c r="N2578" s="1">
        <f>VLOOKUP($A2578,'volatile collection data'!$G$6:$M$69,7,FALSE)</f>
        <v>4.13</v>
      </c>
      <c r="O2578" s="1">
        <f>VLOOKUP(A2578,'volatile collection data'!$G$6:$K$69,5,FALSE)</f>
        <v>1</v>
      </c>
      <c r="P2578" s="1" t="str">
        <f t="shared" si="243"/>
        <v>3C</v>
      </c>
      <c r="Q2578">
        <f t="shared" si="241"/>
        <v>4.342012572480073E-2</v>
      </c>
      <c r="R2578" t="str">
        <f t="shared" si="244"/>
        <v>16A_1-C&amp;4.13%4.13@17</v>
      </c>
      <c r="S2578" t="str">
        <f t="shared" si="245"/>
        <v>3C-16A-VCS-Loc-22</v>
      </c>
      <c r="T2578" t="str">
        <f>IFERROR(IF(VLOOKUP(S2578,Bad!$A:$A,1,FALSE)='RAW2'!S2578,"yes","no"),"no")</f>
        <v>no</v>
      </c>
      <c r="U2578" t="str">
        <f>IFERROR(VLOOKUP(F2578,compounds!$A:$B,2,FALSE),"")</f>
        <v/>
      </c>
      <c r="V2578" t="str">
        <f>VLOOKUP(B2578,'volatile collection data'!$O:$P,2,FALSE)</f>
        <v>26.apr.22 16</v>
      </c>
    </row>
    <row r="2579" spans="1:22" x14ac:dyDescent="0.2">
      <c r="A2579" t="s">
        <v>369</v>
      </c>
      <c r="B2579" s="1" t="str">
        <f t="shared" si="242"/>
        <v>3C</v>
      </c>
      <c r="C2579">
        <v>29.030999999999999</v>
      </c>
      <c r="D2579">
        <f t="shared" si="240"/>
        <v>29.03</v>
      </c>
      <c r="E2579">
        <f>VLOOKUP(D2579,'Peak Combiner'!$A$5:$D$4980,4,FALSE)</f>
        <v>29.03</v>
      </c>
      <c r="F2579">
        <f>IFERROR(VLOOKUP(D2579,rt_comb!$A:$B,2,FALSE),D2579)</f>
        <v>29.03</v>
      </c>
      <c r="G2579">
        <v>2508611</v>
      </c>
      <c r="H2579">
        <f>SUMIFS($G:$G,$E:$E,18.51,'RAW2'!$A:$A,'RAW2'!A2579)</f>
        <v>41306260</v>
      </c>
      <c r="I2579" s="1" t="str">
        <f>VLOOKUP(A2579,'volatile collection data'!$G$6:$H$69,2,FALSE)</f>
        <v>C</v>
      </c>
      <c r="J2579" s="1">
        <f>VLOOKUP(A2579,'volatile collection data'!$G$6:$I$69,3,FALSE)</f>
        <v>3</v>
      </c>
      <c r="K2579" s="1" t="str">
        <f>VLOOKUP(A2579,'volatile collection data'!$G$6:$N$69,8,FALSE)</f>
        <v>16A</v>
      </c>
      <c r="L2579" s="1">
        <f>VLOOKUP(A2579,'volatile collection data'!$G$6:$J$69,4,FALSE)</f>
        <v>4.13</v>
      </c>
      <c r="M2579" s="1">
        <f>VLOOKUP($A2579,'volatile collection data'!$G$6:$M$69,6,FALSE)</f>
        <v>17</v>
      </c>
      <c r="N2579" s="1">
        <f>VLOOKUP($A2579,'volatile collection data'!$G$6:$M$69,7,FALSE)</f>
        <v>4.13</v>
      </c>
      <c r="O2579" s="1">
        <f>VLOOKUP(A2579,'volatile collection data'!$G$6:$K$69,5,FALSE)</f>
        <v>1</v>
      </c>
      <c r="P2579" s="1" t="str">
        <f t="shared" si="243"/>
        <v>3C</v>
      </c>
      <c r="Q2579">
        <f t="shared" si="241"/>
        <v>7.3525400799634197E-2</v>
      </c>
      <c r="R2579" t="str">
        <f t="shared" si="244"/>
        <v>16A_1-C&amp;4.13%4.13@17</v>
      </c>
      <c r="S2579" t="str">
        <f t="shared" si="245"/>
        <v>3C-16A-VCS-Loc-22</v>
      </c>
      <c r="T2579" t="str">
        <f>IFERROR(IF(VLOOKUP(S2579,Bad!$A:$A,1,FALSE)='RAW2'!S2579,"yes","no"),"no")</f>
        <v>no</v>
      </c>
      <c r="U2579" t="str">
        <f>IFERROR(VLOOKUP(F2579,compounds!$A:$B,2,FALSE),"")</f>
        <v/>
      </c>
      <c r="V2579" t="str">
        <f>VLOOKUP(B2579,'volatile collection data'!$O:$P,2,FALSE)</f>
        <v>26.apr.22 16</v>
      </c>
    </row>
    <row r="2580" spans="1:22" x14ac:dyDescent="0.2">
      <c r="A2580" t="s">
        <v>369</v>
      </c>
      <c r="B2580" s="1" t="str">
        <f t="shared" si="242"/>
        <v>3C</v>
      </c>
      <c r="C2580">
        <v>30.076000000000001</v>
      </c>
      <c r="D2580">
        <f t="shared" si="240"/>
        <v>30.08</v>
      </c>
      <c r="E2580">
        <f>VLOOKUP(D2580,'Peak Combiner'!$A$5:$D$4980,4,FALSE)</f>
        <v>30.08</v>
      </c>
      <c r="F2580">
        <f>IFERROR(VLOOKUP(D2580,rt_comb!$A:$B,2,FALSE),D2580)</f>
        <v>30.08</v>
      </c>
      <c r="G2580">
        <v>1669357</v>
      </c>
      <c r="H2580">
        <f>SUMIFS($G:$G,$E:$E,18.51,'RAW2'!$A:$A,'RAW2'!A2580)</f>
        <v>41306260</v>
      </c>
      <c r="I2580" s="1" t="str">
        <f>VLOOKUP(A2580,'volatile collection data'!$G$6:$H$69,2,FALSE)</f>
        <v>C</v>
      </c>
      <c r="J2580" s="1">
        <f>VLOOKUP(A2580,'volatile collection data'!$G$6:$I$69,3,FALSE)</f>
        <v>3</v>
      </c>
      <c r="K2580" s="1" t="str">
        <f>VLOOKUP(A2580,'volatile collection data'!$G$6:$N$69,8,FALSE)</f>
        <v>16A</v>
      </c>
      <c r="L2580" s="1">
        <f>VLOOKUP(A2580,'volatile collection data'!$G$6:$J$69,4,FALSE)</f>
        <v>4.13</v>
      </c>
      <c r="M2580" s="1">
        <f>VLOOKUP($A2580,'volatile collection data'!$G$6:$M$69,6,FALSE)</f>
        <v>17</v>
      </c>
      <c r="N2580" s="1">
        <f>VLOOKUP($A2580,'volatile collection data'!$G$6:$M$69,7,FALSE)</f>
        <v>4.13</v>
      </c>
      <c r="O2580" s="1">
        <f>VLOOKUP(A2580,'volatile collection data'!$G$6:$K$69,5,FALSE)</f>
        <v>1</v>
      </c>
      <c r="P2580" s="1" t="str">
        <f t="shared" si="243"/>
        <v>3C</v>
      </c>
      <c r="Q2580">
        <f t="shared" si="241"/>
        <v>4.8927531013247948E-2</v>
      </c>
      <c r="R2580" t="str">
        <f t="shared" si="244"/>
        <v>16A_1-C&amp;4.13%4.13@17</v>
      </c>
      <c r="S2580" t="str">
        <f t="shared" si="245"/>
        <v>3C-16A-VCS-Loc-22</v>
      </c>
      <c r="T2580" t="str">
        <f>IFERROR(IF(VLOOKUP(S2580,Bad!$A:$A,1,FALSE)='RAW2'!S2580,"yes","no"),"no")</f>
        <v>no</v>
      </c>
      <c r="U2580" t="str">
        <f>IFERROR(VLOOKUP(F2580,compounds!$A:$B,2,FALSE),"")</f>
        <v/>
      </c>
      <c r="V2580" t="str">
        <f>VLOOKUP(B2580,'volatile collection data'!$O:$P,2,FALSE)</f>
        <v>26.apr.22 16</v>
      </c>
    </row>
    <row r="2581" spans="1:22" x14ac:dyDescent="0.2">
      <c r="A2581" t="s">
        <v>369</v>
      </c>
      <c r="B2581" s="1" t="str">
        <f t="shared" si="242"/>
        <v>3C</v>
      </c>
      <c r="C2581">
        <v>30.954000000000001</v>
      </c>
      <c r="D2581">
        <f t="shared" si="240"/>
        <v>30.95</v>
      </c>
      <c r="E2581">
        <f>VLOOKUP(D2581,'Peak Combiner'!$A$5:$D$4980,4,FALSE)</f>
        <v>30.94</v>
      </c>
      <c r="F2581">
        <f>IFERROR(VLOOKUP(D2581,rt_comb!$A:$B,2,FALSE),D2581)</f>
        <v>30.95</v>
      </c>
      <c r="G2581">
        <v>1115103</v>
      </c>
      <c r="H2581">
        <f>SUMIFS($G:$G,$E:$E,18.51,'RAW2'!$A:$A,'RAW2'!A2581)</f>
        <v>41306260</v>
      </c>
      <c r="I2581" s="1" t="str">
        <f>VLOOKUP(A2581,'volatile collection data'!$G$6:$H$69,2,FALSE)</f>
        <v>C</v>
      </c>
      <c r="J2581" s="1">
        <f>VLOOKUP(A2581,'volatile collection data'!$G$6:$I$69,3,FALSE)</f>
        <v>3</v>
      </c>
      <c r="K2581" s="1" t="str">
        <f>VLOOKUP(A2581,'volatile collection data'!$G$6:$N$69,8,FALSE)</f>
        <v>16A</v>
      </c>
      <c r="L2581" s="1">
        <f>VLOOKUP(A2581,'volatile collection data'!$G$6:$J$69,4,FALSE)</f>
        <v>4.13</v>
      </c>
      <c r="M2581" s="1">
        <f>VLOOKUP($A2581,'volatile collection data'!$G$6:$M$69,6,FALSE)</f>
        <v>17</v>
      </c>
      <c r="N2581" s="1">
        <f>VLOOKUP($A2581,'volatile collection data'!$G$6:$M$69,7,FALSE)</f>
        <v>4.13</v>
      </c>
      <c r="O2581" s="1">
        <f>VLOOKUP(A2581,'volatile collection data'!$G$6:$K$69,5,FALSE)</f>
        <v>1</v>
      </c>
      <c r="P2581" s="1" t="str">
        <f t="shared" si="243"/>
        <v>3C</v>
      </c>
      <c r="Q2581">
        <f t="shared" si="241"/>
        <v>3.2682785417059282E-2</v>
      </c>
      <c r="R2581" t="str">
        <f t="shared" si="244"/>
        <v>16A_1-C&amp;4.13%4.13@17</v>
      </c>
      <c r="S2581" t="str">
        <f t="shared" si="245"/>
        <v>3C-16A-VCS-Loc-22</v>
      </c>
      <c r="T2581" t="str">
        <f>IFERROR(IF(VLOOKUP(S2581,Bad!$A:$A,1,FALSE)='RAW2'!S2581,"yes","no"),"no")</f>
        <v>no</v>
      </c>
      <c r="U2581" t="str">
        <f>IFERROR(VLOOKUP(F2581,compounds!$A:$B,2,FALSE),"")</f>
        <v/>
      </c>
      <c r="V2581" t="str">
        <f>VLOOKUP(B2581,'volatile collection data'!$O:$P,2,FALSE)</f>
        <v>26.apr.22 16</v>
      </c>
    </row>
    <row r="2582" spans="1:22" x14ac:dyDescent="0.2">
      <c r="A2582" t="s">
        <v>369</v>
      </c>
      <c r="B2582" s="1" t="str">
        <f t="shared" si="242"/>
        <v>3C</v>
      </c>
      <c r="C2582">
        <v>31.757000000000001</v>
      </c>
      <c r="D2582">
        <f t="shared" si="240"/>
        <v>31.76</v>
      </c>
      <c r="E2582">
        <f>VLOOKUP(D2582,'Peak Combiner'!$A$5:$D$4980,4,FALSE)</f>
        <v>31.76</v>
      </c>
      <c r="F2582">
        <f>IFERROR(VLOOKUP(D2582,rt_comb!$A:$B,2,FALSE),D2582)</f>
        <v>31.76</v>
      </c>
      <c r="G2582">
        <v>3025047</v>
      </c>
      <c r="H2582">
        <f>SUMIFS($G:$G,$E:$E,18.51,'RAW2'!$A:$A,'RAW2'!A2582)</f>
        <v>41306260</v>
      </c>
      <c r="I2582" s="1" t="str">
        <f>VLOOKUP(A2582,'volatile collection data'!$G$6:$H$69,2,FALSE)</f>
        <v>C</v>
      </c>
      <c r="J2582" s="1">
        <f>VLOOKUP(A2582,'volatile collection data'!$G$6:$I$69,3,FALSE)</f>
        <v>3</v>
      </c>
      <c r="K2582" s="1" t="str">
        <f>VLOOKUP(A2582,'volatile collection data'!$G$6:$N$69,8,FALSE)</f>
        <v>16A</v>
      </c>
      <c r="L2582" s="1">
        <f>VLOOKUP(A2582,'volatile collection data'!$G$6:$J$69,4,FALSE)</f>
        <v>4.13</v>
      </c>
      <c r="M2582" s="1">
        <f>VLOOKUP($A2582,'volatile collection data'!$G$6:$M$69,6,FALSE)</f>
        <v>17</v>
      </c>
      <c r="N2582" s="1">
        <f>VLOOKUP($A2582,'volatile collection data'!$G$6:$M$69,7,FALSE)</f>
        <v>4.13</v>
      </c>
      <c r="O2582" s="1">
        <f>VLOOKUP(A2582,'volatile collection data'!$G$6:$K$69,5,FALSE)</f>
        <v>1</v>
      </c>
      <c r="P2582" s="1" t="str">
        <f t="shared" si="243"/>
        <v>3C</v>
      </c>
      <c r="Q2582">
        <f t="shared" si="241"/>
        <v>8.8661730779595174E-2</v>
      </c>
      <c r="R2582" t="str">
        <f t="shared" si="244"/>
        <v>16A_1-C&amp;4.13%4.13@17</v>
      </c>
      <c r="S2582" t="str">
        <f t="shared" si="245"/>
        <v>3C-16A-VCS-Loc-22</v>
      </c>
      <c r="T2582" t="str">
        <f>IFERROR(IF(VLOOKUP(S2582,Bad!$A:$A,1,FALSE)='RAW2'!S2582,"yes","no"),"no")</f>
        <v>no</v>
      </c>
      <c r="U2582" t="str">
        <f>IFERROR(VLOOKUP(F2582,compounds!$A:$B,2,FALSE),"")</f>
        <v/>
      </c>
      <c r="V2582" t="str">
        <f>VLOOKUP(B2582,'volatile collection data'!$O:$P,2,FALSE)</f>
        <v>26.apr.22 16</v>
      </c>
    </row>
    <row r="2583" spans="1:22" x14ac:dyDescent="0.2">
      <c r="A2583" t="s">
        <v>369</v>
      </c>
      <c r="B2583" s="1" t="str">
        <f t="shared" si="242"/>
        <v>3C</v>
      </c>
      <c r="C2583">
        <v>34.94</v>
      </c>
      <c r="D2583">
        <f t="shared" si="240"/>
        <v>34.94</v>
      </c>
      <c r="E2583">
        <f>VLOOKUP(D2583,'Peak Combiner'!$A$5:$D$4980,4,FALSE)</f>
        <v>34.86</v>
      </c>
      <c r="F2583">
        <f>IFERROR(VLOOKUP(D2583,rt_comb!$A:$B,2,FALSE),D2583)</f>
        <v>34.94</v>
      </c>
      <c r="G2583">
        <v>2268395</v>
      </c>
      <c r="H2583">
        <f>SUMIFS($G:$G,$E:$E,18.51,'RAW2'!$A:$A,'RAW2'!A2583)</f>
        <v>41306260</v>
      </c>
      <c r="I2583" s="1" t="str">
        <f>VLOOKUP(A2583,'volatile collection data'!$G$6:$H$69,2,FALSE)</f>
        <v>C</v>
      </c>
      <c r="J2583" s="1">
        <f>VLOOKUP(A2583,'volatile collection data'!$G$6:$I$69,3,FALSE)</f>
        <v>3</v>
      </c>
      <c r="K2583" s="1" t="str">
        <f>VLOOKUP(A2583,'volatile collection data'!$G$6:$N$69,8,FALSE)</f>
        <v>16A</v>
      </c>
      <c r="L2583" s="1">
        <f>VLOOKUP(A2583,'volatile collection data'!$G$6:$J$69,4,FALSE)</f>
        <v>4.13</v>
      </c>
      <c r="M2583" s="1">
        <f>VLOOKUP($A2583,'volatile collection data'!$G$6:$M$69,6,FALSE)</f>
        <v>17</v>
      </c>
      <c r="N2583" s="1">
        <f>VLOOKUP($A2583,'volatile collection data'!$G$6:$M$69,7,FALSE)</f>
        <v>4.13</v>
      </c>
      <c r="O2583" s="1">
        <f>VLOOKUP(A2583,'volatile collection data'!$G$6:$K$69,5,FALSE)</f>
        <v>1</v>
      </c>
      <c r="P2583" s="1" t="str">
        <f t="shared" si="243"/>
        <v>3C</v>
      </c>
      <c r="Q2583">
        <f t="shared" si="241"/>
        <v>6.6484860166397347E-2</v>
      </c>
      <c r="R2583" t="str">
        <f t="shared" si="244"/>
        <v>16A_1-C&amp;4.13%4.13@17</v>
      </c>
      <c r="S2583" t="str">
        <f t="shared" si="245"/>
        <v>3C-16A-VCS-Loc-22</v>
      </c>
      <c r="T2583" t="str">
        <f>IFERROR(IF(VLOOKUP(S2583,Bad!$A:$A,1,FALSE)='RAW2'!S2583,"yes","no"),"no")</f>
        <v>no</v>
      </c>
      <c r="U2583" t="str">
        <f>IFERROR(VLOOKUP(F2583,compounds!$A:$B,2,FALSE),"")</f>
        <v/>
      </c>
      <c r="V2583" t="str">
        <f>VLOOKUP(B2583,'volatile collection data'!$O:$P,2,FALSE)</f>
        <v>26.apr.22 16</v>
      </c>
    </row>
    <row r="2584" spans="1:22" x14ac:dyDescent="0.2">
      <c r="A2584" t="s">
        <v>369</v>
      </c>
      <c r="B2584" s="1" t="str">
        <f t="shared" si="242"/>
        <v>3C</v>
      </c>
      <c r="C2584">
        <v>35.667000000000002</v>
      </c>
      <c r="D2584">
        <f t="shared" si="240"/>
        <v>35.67</v>
      </c>
      <c r="E2584">
        <f>VLOOKUP(D2584,'Peak Combiner'!$A$5:$D$4980,4,FALSE)</f>
        <v>35.67</v>
      </c>
      <c r="F2584">
        <f>IFERROR(VLOOKUP(D2584,rt_comb!$A:$B,2,FALSE),D2584)</f>
        <v>35.67</v>
      </c>
      <c r="G2584">
        <v>1549033</v>
      </c>
      <c r="H2584">
        <f>SUMIFS($G:$G,$E:$E,18.51,'RAW2'!$A:$A,'RAW2'!A2584)</f>
        <v>41306260</v>
      </c>
      <c r="I2584" s="1" t="str">
        <f>VLOOKUP(A2584,'volatile collection data'!$G$6:$H$69,2,FALSE)</f>
        <v>C</v>
      </c>
      <c r="J2584" s="1">
        <f>VLOOKUP(A2584,'volatile collection data'!$G$6:$I$69,3,FALSE)</f>
        <v>3</v>
      </c>
      <c r="K2584" s="1" t="str">
        <f>VLOOKUP(A2584,'volatile collection data'!$G$6:$N$69,8,FALSE)</f>
        <v>16A</v>
      </c>
      <c r="L2584" s="1">
        <f>VLOOKUP(A2584,'volatile collection data'!$G$6:$J$69,4,FALSE)</f>
        <v>4.13</v>
      </c>
      <c r="M2584" s="1">
        <f>VLOOKUP($A2584,'volatile collection data'!$G$6:$M$69,6,FALSE)</f>
        <v>17</v>
      </c>
      <c r="N2584" s="1">
        <f>VLOOKUP($A2584,'volatile collection data'!$G$6:$M$69,7,FALSE)</f>
        <v>4.13</v>
      </c>
      <c r="O2584" s="1">
        <f>VLOOKUP(A2584,'volatile collection data'!$G$6:$K$69,5,FALSE)</f>
        <v>1</v>
      </c>
      <c r="P2584" s="1" t="str">
        <f t="shared" si="243"/>
        <v>3C</v>
      </c>
      <c r="Q2584">
        <f t="shared" si="241"/>
        <v>4.5400929907769588E-2</v>
      </c>
      <c r="R2584" t="str">
        <f t="shared" si="244"/>
        <v>16A_1-C&amp;4.13%4.13@17</v>
      </c>
      <c r="S2584" t="str">
        <f t="shared" si="245"/>
        <v>3C-16A-VCS-Loc-22</v>
      </c>
      <c r="T2584" t="str">
        <f>IFERROR(IF(VLOOKUP(S2584,Bad!$A:$A,1,FALSE)='RAW2'!S2584,"yes","no"),"no")</f>
        <v>no</v>
      </c>
      <c r="U2584" t="str">
        <f>IFERROR(VLOOKUP(F2584,compounds!$A:$B,2,FALSE),"")</f>
        <v/>
      </c>
      <c r="V2584" t="str">
        <f>VLOOKUP(B2584,'volatile collection data'!$O:$P,2,FALSE)</f>
        <v>26.apr.22 16</v>
      </c>
    </row>
    <row r="2585" spans="1:22" x14ac:dyDescent="0.2">
      <c r="A2585" t="s">
        <v>369</v>
      </c>
      <c r="B2585" s="1" t="str">
        <f t="shared" si="242"/>
        <v>3C</v>
      </c>
      <c r="C2585">
        <v>35.909999999999997</v>
      </c>
      <c r="D2585">
        <f t="shared" si="240"/>
        <v>35.909999999999997</v>
      </c>
      <c r="E2585">
        <f>VLOOKUP(D2585,'Peak Combiner'!$A$5:$D$4980,4,FALSE)</f>
        <v>35.909999999999997</v>
      </c>
      <c r="F2585">
        <f>IFERROR(VLOOKUP(D2585,rt_comb!$A:$B,2,FALSE),D2585)</f>
        <v>35.909999999999997</v>
      </c>
      <c r="G2585">
        <v>1389648</v>
      </c>
      <c r="H2585">
        <f>SUMIFS($G:$G,$E:$E,18.51,'RAW2'!$A:$A,'RAW2'!A2585)</f>
        <v>41306260</v>
      </c>
      <c r="I2585" s="1" t="str">
        <f>VLOOKUP(A2585,'volatile collection data'!$G$6:$H$69,2,FALSE)</f>
        <v>C</v>
      </c>
      <c r="J2585" s="1">
        <f>VLOOKUP(A2585,'volatile collection data'!$G$6:$I$69,3,FALSE)</f>
        <v>3</v>
      </c>
      <c r="K2585" s="1" t="str">
        <f>VLOOKUP(A2585,'volatile collection data'!$G$6:$N$69,8,FALSE)</f>
        <v>16A</v>
      </c>
      <c r="L2585" s="1">
        <f>VLOOKUP(A2585,'volatile collection data'!$G$6:$J$69,4,FALSE)</f>
        <v>4.13</v>
      </c>
      <c r="M2585" s="1">
        <f>VLOOKUP($A2585,'volatile collection data'!$G$6:$M$69,6,FALSE)</f>
        <v>17</v>
      </c>
      <c r="N2585" s="1">
        <f>VLOOKUP($A2585,'volatile collection data'!$G$6:$M$69,7,FALSE)</f>
        <v>4.13</v>
      </c>
      <c r="O2585" s="1">
        <f>VLOOKUP(A2585,'volatile collection data'!$G$6:$K$69,5,FALSE)</f>
        <v>1</v>
      </c>
      <c r="P2585" s="1" t="str">
        <f t="shared" si="243"/>
        <v>3C</v>
      </c>
      <c r="Q2585">
        <f t="shared" si="241"/>
        <v>4.0729481840911193E-2</v>
      </c>
      <c r="R2585" t="str">
        <f t="shared" si="244"/>
        <v>16A_1-C&amp;4.13%4.13@17</v>
      </c>
      <c r="S2585" t="str">
        <f t="shared" si="245"/>
        <v>3C-16A-VCS-Loc-22</v>
      </c>
      <c r="T2585" t="str">
        <f>IFERROR(IF(VLOOKUP(S2585,Bad!$A:$A,1,FALSE)='RAW2'!S2585,"yes","no"),"no")</f>
        <v>no</v>
      </c>
      <c r="U2585" t="str">
        <f>IFERROR(VLOOKUP(F2585,compounds!$A:$B,2,FALSE),"")</f>
        <v/>
      </c>
      <c r="V2585" t="str">
        <f>VLOOKUP(B2585,'volatile collection data'!$O:$P,2,FALSE)</f>
        <v>26.apr.22 16</v>
      </c>
    </row>
    <row r="2586" spans="1:22" x14ac:dyDescent="0.2">
      <c r="A2586" t="s">
        <v>369</v>
      </c>
      <c r="B2586" s="1" t="str">
        <f t="shared" si="242"/>
        <v>3C</v>
      </c>
      <c r="C2586">
        <v>36.116999999999997</v>
      </c>
      <c r="D2586">
        <f t="shared" si="240"/>
        <v>36.119999999999997</v>
      </c>
      <c r="E2586">
        <f>VLOOKUP(D2586,'Peak Combiner'!$A$5:$D$4980,4,FALSE)</f>
        <v>36.11</v>
      </c>
      <c r="F2586">
        <f>IFERROR(VLOOKUP(D2586,rt_comb!$A:$B,2,FALSE),D2586)</f>
        <v>36.119999999999997</v>
      </c>
      <c r="G2586">
        <v>618862</v>
      </c>
      <c r="H2586">
        <f>SUMIFS($G:$G,$E:$E,18.51,'RAW2'!$A:$A,'RAW2'!A2586)</f>
        <v>41306260</v>
      </c>
      <c r="I2586" s="1" t="str">
        <f>VLOOKUP(A2586,'volatile collection data'!$G$6:$H$69,2,FALSE)</f>
        <v>C</v>
      </c>
      <c r="J2586" s="1">
        <f>VLOOKUP(A2586,'volatile collection data'!$G$6:$I$69,3,FALSE)</f>
        <v>3</v>
      </c>
      <c r="K2586" s="1" t="str">
        <f>VLOOKUP(A2586,'volatile collection data'!$G$6:$N$69,8,FALSE)</f>
        <v>16A</v>
      </c>
      <c r="L2586" s="1">
        <f>VLOOKUP(A2586,'volatile collection data'!$G$6:$J$69,4,FALSE)</f>
        <v>4.13</v>
      </c>
      <c r="M2586" s="1">
        <f>VLOOKUP($A2586,'volatile collection data'!$G$6:$M$69,6,FALSE)</f>
        <v>17</v>
      </c>
      <c r="N2586" s="1">
        <f>VLOOKUP($A2586,'volatile collection data'!$G$6:$M$69,7,FALSE)</f>
        <v>4.13</v>
      </c>
      <c r="O2586" s="1">
        <f>VLOOKUP(A2586,'volatile collection data'!$G$6:$K$69,5,FALSE)</f>
        <v>1</v>
      </c>
      <c r="P2586" s="1" t="str">
        <f t="shared" si="243"/>
        <v>3C</v>
      </c>
      <c r="Q2586">
        <f t="shared" si="241"/>
        <v>1.8138354886294932E-2</v>
      </c>
      <c r="R2586" t="str">
        <f t="shared" si="244"/>
        <v>16A_1-C&amp;4.13%4.13@17</v>
      </c>
      <c r="S2586" t="str">
        <f t="shared" si="245"/>
        <v>3C-16A-VCS-Loc-22</v>
      </c>
      <c r="T2586" t="str">
        <f>IFERROR(IF(VLOOKUP(S2586,Bad!$A:$A,1,FALSE)='RAW2'!S2586,"yes","no"),"no")</f>
        <v>no</v>
      </c>
      <c r="U2586" t="str">
        <f>IFERROR(VLOOKUP(F2586,compounds!$A:$B,2,FALSE),"")</f>
        <v/>
      </c>
      <c r="V2586" t="str">
        <f>VLOOKUP(B2586,'volatile collection data'!$O:$P,2,FALSE)</f>
        <v>26.apr.22 16</v>
      </c>
    </row>
    <row r="2587" spans="1:22" x14ac:dyDescent="0.2">
      <c r="A2587" t="s">
        <v>369</v>
      </c>
      <c r="B2587" s="1" t="str">
        <f t="shared" si="242"/>
        <v>3C</v>
      </c>
      <c r="C2587">
        <v>36.165999999999997</v>
      </c>
      <c r="D2587">
        <f t="shared" si="240"/>
        <v>36.17</v>
      </c>
      <c r="E2587">
        <f>VLOOKUP(D2587,'Peak Combiner'!$A$5:$D$4980,4,FALSE)</f>
        <v>36.11</v>
      </c>
      <c r="F2587">
        <f>IFERROR(VLOOKUP(D2587,rt_comb!$A:$B,2,FALSE),D2587)</f>
        <v>36.17</v>
      </c>
      <c r="G2587">
        <v>1901752</v>
      </c>
      <c r="H2587">
        <f>SUMIFS($G:$G,$E:$E,18.51,'RAW2'!$A:$A,'RAW2'!A2587)</f>
        <v>41306260</v>
      </c>
      <c r="I2587" s="1" t="str">
        <f>VLOOKUP(A2587,'volatile collection data'!$G$6:$H$69,2,FALSE)</f>
        <v>C</v>
      </c>
      <c r="J2587" s="1">
        <f>VLOOKUP(A2587,'volatile collection data'!$G$6:$I$69,3,FALSE)</f>
        <v>3</v>
      </c>
      <c r="K2587" s="1" t="str">
        <f>VLOOKUP(A2587,'volatile collection data'!$G$6:$N$69,8,FALSE)</f>
        <v>16A</v>
      </c>
      <c r="L2587" s="1">
        <f>VLOOKUP(A2587,'volatile collection data'!$G$6:$J$69,4,FALSE)</f>
        <v>4.13</v>
      </c>
      <c r="M2587" s="1">
        <f>VLOOKUP($A2587,'volatile collection data'!$G$6:$M$69,6,FALSE)</f>
        <v>17</v>
      </c>
      <c r="N2587" s="1">
        <f>VLOOKUP($A2587,'volatile collection data'!$G$6:$M$69,7,FALSE)</f>
        <v>4.13</v>
      </c>
      <c r="O2587" s="1">
        <f>VLOOKUP(A2587,'volatile collection data'!$G$6:$K$69,5,FALSE)</f>
        <v>1</v>
      </c>
      <c r="P2587" s="1" t="str">
        <f t="shared" si="243"/>
        <v>3C</v>
      </c>
      <c r="Q2587">
        <f t="shared" si="241"/>
        <v>5.5738844333181166E-2</v>
      </c>
      <c r="R2587" t="str">
        <f t="shared" si="244"/>
        <v>16A_1-C&amp;4.13%4.13@17</v>
      </c>
      <c r="S2587" t="str">
        <f t="shared" si="245"/>
        <v>3C-16A-VCS-Loc-22</v>
      </c>
      <c r="T2587" t="str">
        <f>IFERROR(IF(VLOOKUP(S2587,Bad!$A:$A,1,FALSE)='RAW2'!S2587,"yes","no"),"no")</f>
        <v>no</v>
      </c>
      <c r="U2587" t="str">
        <f>IFERROR(VLOOKUP(F2587,compounds!$A:$B,2,FALSE),"")</f>
        <v/>
      </c>
      <c r="V2587" t="str">
        <f>VLOOKUP(B2587,'volatile collection data'!$O:$P,2,FALSE)</f>
        <v>26.apr.22 16</v>
      </c>
    </row>
    <row r="2588" spans="1:22" x14ac:dyDescent="0.2">
      <c r="A2588" t="s">
        <v>369</v>
      </c>
      <c r="B2588" s="1" t="str">
        <f t="shared" si="242"/>
        <v>3C</v>
      </c>
      <c r="C2588">
        <v>36.54</v>
      </c>
      <c r="D2588">
        <f t="shared" si="240"/>
        <v>36.54</v>
      </c>
      <c r="E2588">
        <f>VLOOKUP(D2588,'Peak Combiner'!$A$5:$D$4980,4,FALSE)</f>
        <v>36.54</v>
      </c>
      <c r="F2588">
        <f>IFERROR(VLOOKUP(D2588,rt_comb!$A:$B,2,FALSE),D2588)</f>
        <v>36.54</v>
      </c>
      <c r="G2588">
        <v>570963</v>
      </c>
      <c r="H2588">
        <f>SUMIFS($G:$G,$E:$E,18.51,'RAW2'!$A:$A,'RAW2'!A2588)</f>
        <v>41306260</v>
      </c>
      <c r="I2588" s="1" t="str">
        <f>VLOOKUP(A2588,'volatile collection data'!$G$6:$H$69,2,FALSE)</f>
        <v>C</v>
      </c>
      <c r="J2588" s="1">
        <f>VLOOKUP(A2588,'volatile collection data'!$G$6:$I$69,3,FALSE)</f>
        <v>3</v>
      </c>
      <c r="K2588" s="1" t="str">
        <f>VLOOKUP(A2588,'volatile collection data'!$G$6:$N$69,8,FALSE)</f>
        <v>16A</v>
      </c>
      <c r="L2588" s="1">
        <f>VLOOKUP(A2588,'volatile collection data'!$G$6:$J$69,4,FALSE)</f>
        <v>4.13</v>
      </c>
      <c r="M2588" s="1">
        <f>VLOOKUP($A2588,'volatile collection data'!$G$6:$M$69,6,FALSE)</f>
        <v>17</v>
      </c>
      <c r="N2588" s="1">
        <f>VLOOKUP($A2588,'volatile collection data'!$G$6:$M$69,7,FALSE)</f>
        <v>4.13</v>
      </c>
      <c r="O2588" s="1">
        <f>VLOOKUP(A2588,'volatile collection data'!$G$6:$K$69,5,FALSE)</f>
        <v>1</v>
      </c>
      <c r="P2588" s="1" t="str">
        <f t="shared" si="243"/>
        <v>3C</v>
      </c>
      <c r="Q2588">
        <f t="shared" si="241"/>
        <v>1.6734473147395727E-2</v>
      </c>
      <c r="R2588" t="str">
        <f t="shared" si="244"/>
        <v>16A_1-C&amp;4.13%4.13@17</v>
      </c>
      <c r="S2588" t="str">
        <f t="shared" si="245"/>
        <v>3C-16A-VCS-Loc-22</v>
      </c>
      <c r="T2588" t="str">
        <f>IFERROR(IF(VLOOKUP(S2588,Bad!$A:$A,1,FALSE)='RAW2'!S2588,"yes","no"),"no")</f>
        <v>no</v>
      </c>
      <c r="U2588" t="str">
        <f>IFERROR(VLOOKUP(F2588,compounds!$A:$B,2,FALSE),"")</f>
        <v/>
      </c>
      <c r="V2588" t="str">
        <f>VLOOKUP(B2588,'volatile collection data'!$O:$P,2,FALSE)</f>
        <v>26.apr.22 16</v>
      </c>
    </row>
    <row r="2589" spans="1:22" x14ac:dyDescent="0.2">
      <c r="A2589" t="s">
        <v>369</v>
      </c>
      <c r="B2589" s="1" t="str">
        <f t="shared" si="242"/>
        <v>3C</v>
      </c>
      <c r="C2589">
        <v>36.593000000000004</v>
      </c>
      <c r="D2589">
        <f t="shared" si="240"/>
        <v>36.590000000000003</v>
      </c>
      <c r="E2589">
        <f>VLOOKUP(D2589,'Peak Combiner'!$A$5:$D$4980,4,FALSE)</f>
        <v>36.590000000000003</v>
      </c>
      <c r="F2589">
        <f>IFERROR(VLOOKUP(D2589,rt_comb!$A:$B,2,FALSE),D2589)</f>
        <v>36.590000000000003</v>
      </c>
      <c r="G2589">
        <v>3119389</v>
      </c>
      <c r="H2589">
        <f>SUMIFS($G:$G,$E:$E,18.51,'RAW2'!$A:$A,'RAW2'!A2589)</f>
        <v>41306260</v>
      </c>
      <c r="I2589" s="1" t="str">
        <f>VLOOKUP(A2589,'volatile collection data'!$G$6:$H$69,2,FALSE)</f>
        <v>C</v>
      </c>
      <c r="J2589" s="1">
        <f>VLOOKUP(A2589,'volatile collection data'!$G$6:$I$69,3,FALSE)</f>
        <v>3</v>
      </c>
      <c r="K2589" s="1" t="str">
        <f>VLOOKUP(A2589,'volatile collection data'!$G$6:$N$69,8,FALSE)</f>
        <v>16A</v>
      </c>
      <c r="L2589" s="1">
        <f>VLOOKUP(A2589,'volatile collection data'!$G$6:$J$69,4,FALSE)</f>
        <v>4.13</v>
      </c>
      <c r="M2589" s="1">
        <f>VLOOKUP($A2589,'volatile collection data'!$G$6:$M$69,6,FALSE)</f>
        <v>17</v>
      </c>
      <c r="N2589" s="1">
        <f>VLOOKUP($A2589,'volatile collection data'!$G$6:$M$69,7,FALSE)</f>
        <v>4.13</v>
      </c>
      <c r="O2589" s="1">
        <f>VLOOKUP(A2589,'volatile collection data'!$G$6:$K$69,5,FALSE)</f>
        <v>1</v>
      </c>
      <c r="P2589" s="1" t="str">
        <f t="shared" si="243"/>
        <v>3C</v>
      </c>
      <c r="Q2589">
        <f t="shared" si="241"/>
        <v>9.1426820051004387E-2</v>
      </c>
      <c r="R2589" t="str">
        <f t="shared" si="244"/>
        <v>16A_1-C&amp;4.13%4.13@17</v>
      </c>
      <c r="S2589" t="str">
        <f t="shared" si="245"/>
        <v>3C-16A-VCS-Loc-22</v>
      </c>
      <c r="T2589" t="str">
        <f>IFERROR(IF(VLOOKUP(S2589,Bad!$A:$A,1,FALSE)='RAW2'!S2589,"yes","no"),"no")</f>
        <v>no</v>
      </c>
      <c r="U2589" t="str">
        <f>IFERROR(VLOOKUP(F2589,compounds!$A:$B,2,FALSE),"")</f>
        <v/>
      </c>
      <c r="V2589" t="str">
        <f>VLOOKUP(B2589,'volatile collection data'!$O:$P,2,FALSE)</f>
        <v>26.apr.22 16</v>
      </c>
    </row>
    <row r="2590" spans="1:22" x14ac:dyDescent="0.2">
      <c r="A2590" t="s">
        <v>369</v>
      </c>
      <c r="B2590" s="1" t="str">
        <f t="shared" si="242"/>
        <v>3C</v>
      </c>
      <c r="C2590">
        <v>36.731999999999999</v>
      </c>
      <c r="D2590">
        <f t="shared" si="240"/>
        <v>36.729999999999997</v>
      </c>
      <c r="E2590">
        <f>VLOOKUP(D2590,'Peak Combiner'!$A$5:$D$4980,4,FALSE)</f>
        <v>36.72</v>
      </c>
      <c r="F2590">
        <f>IFERROR(VLOOKUP(D2590,rt_comb!$A:$B,2,FALSE),D2590)</f>
        <v>36.729999999999997</v>
      </c>
      <c r="G2590">
        <v>2722427</v>
      </c>
      <c r="H2590">
        <f>SUMIFS($G:$G,$E:$E,18.51,'RAW2'!$A:$A,'RAW2'!A2590)</f>
        <v>41306260</v>
      </c>
      <c r="I2590" s="1" t="str">
        <f>VLOOKUP(A2590,'volatile collection data'!$G$6:$H$69,2,FALSE)</f>
        <v>C</v>
      </c>
      <c r="J2590" s="1">
        <f>VLOOKUP(A2590,'volatile collection data'!$G$6:$I$69,3,FALSE)</f>
        <v>3</v>
      </c>
      <c r="K2590" s="1" t="str">
        <f>VLOOKUP(A2590,'volatile collection data'!$G$6:$N$69,8,FALSE)</f>
        <v>16A</v>
      </c>
      <c r="L2590" s="1">
        <f>VLOOKUP(A2590,'volatile collection data'!$G$6:$J$69,4,FALSE)</f>
        <v>4.13</v>
      </c>
      <c r="M2590" s="1">
        <f>VLOOKUP($A2590,'volatile collection data'!$G$6:$M$69,6,FALSE)</f>
        <v>17</v>
      </c>
      <c r="N2590" s="1">
        <f>VLOOKUP($A2590,'volatile collection data'!$G$6:$M$69,7,FALSE)</f>
        <v>4.13</v>
      </c>
      <c r="O2590" s="1">
        <f>VLOOKUP(A2590,'volatile collection data'!$G$6:$K$69,5,FALSE)</f>
        <v>1</v>
      </c>
      <c r="P2590" s="1" t="str">
        <f t="shared" si="243"/>
        <v>3C</v>
      </c>
      <c r="Q2590">
        <f t="shared" si="241"/>
        <v>7.9792178349989598E-2</v>
      </c>
      <c r="R2590" t="str">
        <f t="shared" si="244"/>
        <v>16A_1-C&amp;4.13%4.13@17</v>
      </c>
      <c r="S2590" t="str">
        <f t="shared" si="245"/>
        <v>3C-16A-VCS-Loc-22</v>
      </c>
      <c r="T2590" t="str">
        <f>IFERROR(IF(VLOOKUP(S2590,Bad!$A:$A,1,FALSE)='RAW2'!S2590,"yes","no"),"no")</f>
        <v>no</v>
      </c>
      <c r="U2590" t="str">
        <f>IFERROR(VLOOKUP(F2590,compounds!$A:$B,2,FALSE),"")</f>
        <v/>
      </c>
      <c r="V2590" t="str">
        <f>VLOOKUP(B2590,'volatile collection data'!$O:$P,2,FALSE)</f>
        <v>26.apr.22 16</v>
      </c>
    </row>
    <row r="2591" spans="1:22" x14ac:dyDescent="0.2">
      <c r="A2591" t="s">
        <v>369</v>
      </c>
      <c r="B2591" s="1" t="str">
        <f t="shared" si="242"/>
        <v>3C</v>
      </c>
      <c r="C2591">
        <v>37.061</v>
      </c>
      <c r="D2591">
        <f t="shared" si="240"/>
        <v>37.06</v>
      </c>
      <c r="E2591">
        <f>VLOOKUP(D2591,'Peak Combiner'!$A$5:$D$4980,4,FALSE)</f>
        <v>37.06</v>
      </c>
      <c r="F2591">
        <f>IFERROR(VLOOKUP(D2591,rt_comb!$A:$B,2,FALSE),D2591)</f>
        <v>37.06</v>
      </c>
      <c r="G2591">
        <v>2316301</v>
      </c>
      <c r="H2591">
        <f>SUMIFS($G:$G,$E:$E,18.51,'RAW2'!$A:$A,'RAW2'!A2591)</f>
        <v>41306260</v>
      </c>
      <c r="I2591" s="1" t="str">
        <f>VLOOKUP(A2591,'volatile collection data'!$G$6:$H$69,2,FALSE)</f>
        <v>C</v>
      </c>
      <c r="J2591" s="1">
        <f>VLOOKUP(A2591,'volatile collection data'!$G$6:$I$69,3,FALSE)</f>
        <v>3</v>
      </c>
      <c r="K2591" s="1" t="str">
        <f>VLOOKUP(A2591,'volatile collection data'!$G$6:$N$69,8,FALSE)</f>
        <v>16A</v>
      </c>
      <c r="L2591" s="1">
        <f>VLOOKUP(A2591,'volatile collection data'!$G$6:$J$69,4,FALSE)</f>
        <v>4.13</v>
      </c>
      <c r="M2591" s="1">
        <f>VLOOKUP($A2591,'volatile collection data'!$G$6:$M$69,6,FALSE)</f>
        <v>17</v>
      </c>
      <c r="N2591" s="1">
        <f>VLOOKUP($A2591,'volatile collection data'!$G$6:$M$69,7,FALSE)</f>
        <v>4.13</v>
      </c>
      <c r="O2591" s="1">
        <f>VLOOKUP(A2591,'volatile collection data'!$G$6:$K$69,5,FALSE)</f>
        <v>1</v>
      </c>
      <c r="P2591" s="1" t="str">
        <f t="shared" si="243"/>
        <v>3C</v>
      </c>
      <c r="Q2591">
        <f t="shared" si="241"/>
        <v>6.7888947069750363E-2</v>
      </c>
      <c r="R2591" t="str">
        <f t="shared" si="244"/>
        <v>16A_1-C&amp;4.13%4.13@17</v>
      </c>
      <c r="S2591" t="str">
        <f t="shared" si="245"/>
        <v>3C-16A-VCS-Loc-22</v>
      </c>
      <c r="T2591" t="str">
        <f>IFERROR(IF(VLOOKUP(S2591,Bad!$A:$A,1,FALSE)='RAW2'!S2591,"yes","no"),"no")</f>
        <v>no</v>
      </c>
      <c r="U2591" t="str">
        <f>IFERROR(VLOOKUP(F2591,compounds!$A:$B,2,FALSE),"")</f>
        <v/>
      </c>
      <c r="V2591" t="str">
        <f>VLOOKUP(B2591,'volatile collection data'!$O:$P,2,FALSE)</f>
        <v>26.apr.22 16</v>
      </c>
    </row>
    <row r="2592" spans="1:22" x14ac:dyDescent="0.2">
      <c r="A2592" t="s">
        <v>369</v>
      </c>
      <c r="B2592" s="1" t="str">
        <f t="shared" si="242"/>
        <v>3C</v>
      </c>
      <c r="C2592">
        <v>37.140999999999998</v>
      </c>
      <c r="D2592">
        <f t="shared" si="240"/>
        <v>37.14</v>
      </c>
      <c r="E2592">
        <f>VLOOKUP(D2592,'Peak Combiner'!$A$5:$D$4980,4,FALSE)</f>
        <v>37.14</v>
      </c>
      <c r="F2592">
        <f>IFERROR(VLOOKUP(D2592,rt_comb!$A:$B,2,FALSE),D2592)</f>
        <v>37.14</v>
      </c>
      <c r="G2592">
        <v>1225951</v>
      </c>
      <c r="H2592">
        <f>SUMIFS($G:$G,$E:$E,18.51,'RAW2'!$A:$A,'RAW2'!A2592)</f>
        <v>41306260</v>
      </c>
      <c r="I2592" s="1" t="str">
        <f>VLOOKUP(A2592,'volatile collection data'!$G$6:$H$69,2,FALSE)</f>
        <v>C</v>
      </c>
      <c r="J2592" s="1">
        <f>VLOOKUP(A2592,'volatile collection data'!$G$6:$I$69,3,FALSE)</f>
        <v>3</v>
      </c>
      <c r="K2592" s="1" t="str">
        <f>VLOOKUP(A2592,'volatile collection data'!$G$6:$N$69,8,FALSE)</f>
        <v>16A</v>
      </c>
      <c r="L2592" s="1">
        <f>VLOOKUP(A2592,'volatile collection data'!$G$6:$J$69,4,FALSE)</f>
        <v>4.13</v>
      </c>
      <c r="M2592" s="1">
        <f>VLOOKUP($A2592,'volatile collection data'!$G$6:$M$69,6,FALSE)</f>
        <v>17</v>
      </c>
      <c r="N2592" s="1">
        <f>VLOOKUP($A2592,'volatile collection data'!$G$6:$M$69,7,FALSE)</f>
        <v>4.13</v>
      </c>
      <c r="O2592" s="1">
        <f>VLOOKUP(A2592,'volatile collection data'!$G$6:$K$69,5,FALSE)</f>
        <v>1</v>
      </c>
      <c r="P2592" s="1" t="str">
        <f t="shared" si="243"/>
        <v>3C</v>
      </c>
      <c r="Q2592">
        <f t="shared" si="241"/>
        <v>3.5931652470515496E-2</v>
      </c>
      <c r="R2592" t="str">
        <f t="shared" si="244"/>
        <v>16A_1-C&amp;4.13%4.13@17</v>
      </c>
      <c r="S2592" t="str">
        <f t="shared" si="245"/>
        <v>3C-16A-VCS-Loc-22</v>
      </c>
      <c r="T2592" t="str">
        <f>IFERROR(IF(VLOOKUP(S2592,Bad!$A:$A,1,FALSE)='RAW2'!S2592,"yes","no"),"no")</f>
        <v>no</v>
      </c>
      <c r="U2592" t="str">
        <f>IFERROR(VLOOKUP(F2592,compounds!$A:$B,2,FALSE),"")</f>
        <v/>
      </c>
      <c r="V2592" t="str">
        <f>VLOOKUP(B2592,'volatile collection data'!$O:$P,2,FALSE)</f>
        <v>26.apr.22 16</v>
      </c>
    </row>
    <row r="2593" spans="1:22" x14ac:dyDescent="0.2">
      <c r="A2593" t="s">
        <v>369</v>
      </c>
      <c r="B2593" s="1" t="str">
        <f t="shared" si="242"/>
        <v>3C</v>
      </c>
      <c r="C2593">
        <v>37.244</v>
      </c>
      <c r="D2593">
        <f t="shared" si="240"/>
        <v>37.24</v>
      </c>
      <c r="E2593">
        <f>VLOOKUP(D2593,'Peak Combiner'!$A$5:$D$4980,4,FALSE)</f>
        <v>37.24</v>
      </c>
      <c r="F2593">
        <f>IFERROR(VLOOKUP(D2593,rt_comb!$A:$B,2,FALSE),D2593)</f>
        <v>37.24</v>
      </c>
      <c r="G2593">
        <v>2643810</v>
      </c>
      <c r="H2593">
        <f>SUMIFS($G:$G,$E:$E,18.51,'RAW2'!$A:$A,'RAW2'!A2593)</f>
        <v>41306260</v>
      </c>
      <c r="I2593" s="1" t="str">
        <f>VLOOKUP(A2593,'volatile collection data'!$G$6:$H$69,2,FALSE)</f>
        <v>C</v>
      </c>
      <c r="J2593" s="1">
        <f>VLOOKUP(A2593,'volatile collection data'!$G$6:$I$69,3,FALSE)</f>
        <v>3</v>
      </c>
      <c r="K2593" s="1" t="str">
        <f>VLOOKUP(A2593,'volatile collection data'!$G$6:$N$69,8,FALSE)</f>
        <v>16A</v>
      </c>
      <c r="L2593" s="1">
        <f>VLOOKUP(A2593,'volatile collection data'!$G$6:$J$69,4,FALSE)</f>
        <v>4.13</v>
      </c>
      <c r="M2593" s="1">
        <f>VLOOKUP($A2593,'volatile collection data'!$G$6:$M$69,6,FALSE)</f>
        <v>17</v>
      </c>
      <c r="N2593" s="1">
        <f>VLOOKUP($A2593,'volatile collection data'!$G$6:$M$69,7,FALSE)</f>
        <v>4.13</v>
      </c>
      <c r="O2593" s="1">
        <f>VLOOKUP(A2593,'volatile collection data'!$G$6:$K$69,5,FALSE)</f>
        <v>1</v>
      </c>
      <c r="P2593" s="1" t="str">
        <f t="shared" si="243"/>
        <v>3C</v>
      </c>
      <c r="Q2593">
        <f t="shared" si="241"/>
        <v>7.7487976369425518E-2</v>
      </c>
      <c r="R2593" t="str">
        <f t="shared" si="244"/>
        <v>16A_1-C&amp;4.13%4.13@17</v>
      </c>
      <c r="S2593" t="str">
        <f t="shared" si="245"/>
        <v>3C-16A-VCS-Loc-22</v>
      </c>
      <c r="T2593" t="str">
        <f>IFERROR(IF(VLOOKUP(S2593,Bad!$A:$A,1,FALSE)='RAW2'!S2593,"yes","no"),"no")</f>
        <v>no</v>
      </c>
      <c r="U2593" t="str">
        <f>IFERROR(VLOOKUP(F2593,compounds!$A:$B,2,FALSE),"")</f>
        <v/>
      </c>
      <c r="V2593" t="str">
        <f>VLOOKUP(B2593,'volatile collection data'!$O:$P,2,FALSE)</f>
        <v>26.apr.22 16</v>
      </c>
    </row>
    <row r="2594" spans="1:22" x14ac:dyDescent="0.2">
      <c r="A2594" t="s">
        <v>369</v>
      </c>
      <c r="B2594" s="1" t="str">
        <f t="shared" si="242"/>
        <v>3C</v>
      </c>
      <c r="C2594">
        <v>37.295000000000002</v>
      </c>
      <c r="D2594">
        <f t="shared" si="240"/>
        <v>37.299999999999997</v>
      </c>
      <c r="E2594">
        <f>VLOOKUP(D2594,'Peak Combiner'!$A$5:$D$4980,4,FALSE)</f>
        <v>37.24</v>
      </c>
      <c r="F2594">
        <f>IFERROR(VLOOKUP(D2594,rt_comb!$A:$B,2,FALSE),D2594)</f>
        <v>37.299999999999997</v>
      </c>
      <c r="G2594">
        <v>2547849</v>
      </c>
      <c r="H2594">
        <f>SUMIFS($G:$G,$E:$E,18.51,'RAW2'!$A:$A,'RAW2'!A2594)</f>
        <v>41306260</v>
      </c>
      <c r="I2594" s="1" t="str">
        <f>VLOOKUP(A2594,'volatile collection data'!$G$6:$H$69,2,FALSE)</f>
        <v>C</v>
      </c>
      <c r="J2594" s="1">
        <f>VLOOKUP(A2594,'volatile collection data'!$G$6:$I$69,3,FALSE)</f>
        <v>3</v>
      </c>
      <c r="K2594" s="1" t="str">
        <f>VLOOKUP(A2594,'volatile collection data'!$G$6:$N$69,8,FALSE)</f>
        <v>16A</v>
      </c>
      <c r="L2594" s="1">
        <f>VLOOKUP(A2594,'volatile collection data'!$G$6:$J$69,4,FALSE)</f>
        <v>4.13</v>
      </c>
      <c r="M2594" s="1">
        <f>VLOOKUP($A2594,'volatile collection data'!$G$6:$M$69,6,FALSE)</f>
        <v>17</v>
      </c>
      <c r="N2594" s="1">
        <f>VLOOKUP($A2594,'volatile collection data'!$G$6:$M$69,7,FALSE)</f>
        <v>4.13</v>
      </c>
      <c r="O2594" s="1">
        <f>VLOOKUP(A2594,'volatile collection data'!$G$6:$K$69,5,FALSE)</f>
        <v>1</v>
      </c>
      <c r="P2594" s="1" t="str">
        <f t="shared" si="243"/>
        <v>3C</v>
      </c>
      <c r="Q2594">
        <f t="shared" si="241"/>
        <v>7.4675435490774461E-2</v>
      </c>
      <c r="R2594" t="str">
        <f t="shared" si="244"/>
        <v>16A_1-C&amp;4.13%4.13@17</v>
      </c>
      <c r="S2594" t="str">
        <f t="shared" si="245"/>
        <v>3C-16A-VCS-Loc-22</v>
      </c>
      <c r="T2594" t="str">
        <f>IFERROR(IF(VLOOKUP(S2594,Bad!$A:$A,1,FALSE)='RAW2'!S2594,"yes","no"),"no")</f>
        <v>no</v>
      </c>
      <c r="U2594" t="str">
        <f>IFERROR(VLOOKUP(F2594,compounds!$A:$B,2,FALSE),"")</f>
        <v/>
      </c>
      <c r="V2594" t="str">
        <f>VLOOKUP(B2594,'volatile collection data'!$O:$P,2,FALSE)</f>
        <v>26.apr.22 16</v>
      </c>
    </row>
    <row r="2595" spans="1:22" x14ac:dyDescent="0.2">
      <c r="A2595" t="s">
        <v>369</v>
      </c>
      <c r="B2595" s="1" t="str">
        <f t="shared" si="242"/>
        <v>3C</v>
      </c>
      <c r="C2595">
        <v>37.374000000000002</v>
      </c>
      <c r="D2595">
        <f t="shared" si="240"/>
        <v>37.369999999999997</v>
      </c>
      <c r="E2595">
        <f>VLOOKUP(D2595,'Peak Combiner'!$A$5:$D$4980,4,FALSE)</f>
        <v>37.369999999999997</v>
      </c>
      <c r="F2595">
        <f>IFERROR(VLOOKUP(D2595,rt_comb!$A:$B,2,FALSE),D2595)</f>
        <v>37.369999999999997</v>
      </c>
      <c r="G2595">
        <v>2076053</v>
      </c>
      <c r="H2595">
        <f>SUMIFS($G:$G,$E:$E,18.51,'RAW2'!$A:$A,'RAW2'!A2595)</f>
        <v>41306260</v>
      </c>
      <c r="I2595" s="1" t="str">
        <f>VLOOKUP(A2595,'volatile collection data'!$G$6:$H$69,2,FALSE)</f>
        <v>C</v>
      </c>
      <c r="J2595" s="1">
        <f>VLOOKUP(A2595,'volatile collection data'!$G$6:$I$69,3,FALSE)</f>
        <v>3</v>
      </c>
      <c r="K2595" s="1" t="str">
        <f>VLOOKUP(A2595,'volatile collection data'!$G$6:$N$69,8,FALSE)</f>
        <v>16A</v>
      </c>
      <c r="L2595" s="1">
        <f>VLOOKUP(A2595,'volatile collection data'!$G$6:$J$69,4,FALSE)</f>
        <v>4.13</v>
      </c>
      <c r="M2595" s="1">
        <f>VLOOKUP($A2595,'volatile collection data'!$G$6:$M$69,6,FALSE)</f>
        <v>17</v>
      </c>
      <c r="N2595" s="1">
        <f>VLOOKUP($A2595,'volatile collection data'!$G$6:$M$69,7,FALSE)</f>
        <v>4.13</v>
      </c>
      <c r="O2595" s="1">
        <f>VLOOKUP(A2595,'volatile collection data'!$G$6:$K$69,5,FALSE)</f>
        <v>1</v>
      </c>
      <c r="P2595" s="1" t="str">
        <f t="shared" si="243"/>
        <v>3C</v>
      </c>
      <c r="Q2595">
        <f t="shared" si="241"/>
        <v>6.0847468541867587E-2</v>
      </c>
      <c r="R2595" t="str">
        <f t="shared" si="244"/>
        <v>16A_1-C&amp;4.13%4.13@17</v>
      </c>
      <c r="S2595" t="str">
        <f t="shared" si="245"/>
        <v>3C-16A-VCS-Loc-22</v>
      </c>
      <c r="T2595" t="str">
        <f>IFERROR(IF(VLOOKUP(S2595,Bad!$A:$A,1,FALSE)='RAW2'!S2595,"yes","no"),"no")</f>
        <v>no</v>
      </c>
      <c r="U2595" t="str">
        <f>IFERROR(VLOOKUP(F2595,compounds!$A:$B,2,FALSE),"")</f>
        <v/>
      </c>
      <c r="V2595" t="str">
        <f>VLOOKUP(B2595,'volatile collection data'!$O:$P,2,FALSE)</f>
        <v>26.apr.22 16</v>
      </c>
    </row>
    <row r="2596" spans="1:22" x14ac:dyDescent="0.2">
      <c r="A2596" t="s">
        <v>369</v>
      </c>
      <c r="B2596" s="1" t="str">
        <f t="shared" si="242"/>
        <v>3C</v>
      </c>
      <c r="C2596">
        <v>37.677</v>
      </c>
      <c r="D2596">
        <f t="shared" si="240"/>
        <v>37.68</v>
      </c>
      <c r="E2596">
        <f>VLOOKUP(D2596,'Peak Combiner'!$A$5:$D$4980,4,FALSE)</f>
        <v>37.67</v>
      </c>
      <c r="F2596">
        <f>IFERROR(VLOOKUP(D2596,rt_comb!$A:$B,2,FALSE),D2596)</f>
        <v>37.68</v>
      </c>
      <c r="G2596">
        <v>7591751</v>
      </c>
      <c r="H2596">
        <f>SUMIFS($G:$G,$E:$E,18.51,'RAW2'!$A:$A,'RAW2'!A2596)</f>
        <v>41306260</v>
      </c>
      <c r="I2596" s="1" t="str">
        <f>VLOOKUP(A2596,'volatile collection data'!$G$6:$H$69,2,FALSE)</f>
        <v>C</v>
      </c>
      <c r="J2596" s="1">
        <f>VLOOKUP(A2596,'volatile collection data'!$G$6:$I$69,3,FALSE)</f>
        <v>3</v>
      </c>
      <c r="K2596" s="1" t="str">
        <f>VLOOKUP(A2596,'volatile collection data'!$G$6:$N$69,8,FALSE)</f>
        <v>16A</v>
      </c>
      <c r="L2596" s="1">
        <f>VLOOKUP(A2596,'volatile collection data'!$G$6:$J$69,4,FALSE)</f>
        <v>4.13</v>
      </c>
      <c r="M2596" s="1">
        <f>VLOOKUP($A2596,'volatile collection data'!$G$6:$M$69,6,FALSE)</f>
        <v>17</v>
      </c>
      <c r="N2596" s="1">
        <f>VLOOKUP($A2596,'volatile collection data'!$G$6:$M$69,7,FALSE)</f>
        <v>4.13</v>
      </c>
      <c r="O2596" s="1">
        <f>VLOOKUP(A2596,'volatile collection data'!$G$6:$K$69,5,FALSE)</f>
        <v>1</v>
      </c>
      <c r="P2596" s="1" t="str">
        <f t="shared" si="243"/>
        <v>3C</v>
      </c>
      <c r="Q2596">
        <f t="shared" si="241"/>
        <v>0.2225082067510761</v>
      </c>
      <c r="R2596" t="str">
        <f t="shared" si="244"/>
        <v>16A_1-C&amp;4.13%4.13@17</v>
      </c>
      <c r="S2596" t="str">
        <f t="shared" si="245"/>
        <v>3C-16A-VCS-Loc-22</v>
      </c>
      <c r="T2596" t="str">
        <f>IFERROR(IF(VLOOKUP(S2596,Bad!$A:$A,1,FALSE)='RAW2'!S2596,"yes","no"),"no")</f>
        <v>no</v>
      </c>
      <c r="U2596" t="str">
        <f>IFERROR(VLOOKUP(F2596,compounds!$A:$B,2,FALSE),"")</f>
        <v/>
      </c>
      <c r="V2596" t="str">
        <f>VLOOKUP(B2596,'volatile collection data'!$O:$P,2,FALSE)</f>
        <v>26.apr.22 16</v>
      </c>
    </row>
    <row r="2597" spans="1:22" x14ac:dyDescent="0.2">
      <c r="A2597" t="s">
        <v>369</v>
      </c>
      <c r="B2597" s="1" t="str">
        <f t="shared" si="242"/>
        <v>3C</v>
      </c>
      <c r="C2597">
        <v>37.795999999999999</v>
      </c>
      <c r="D2597">
        <f t="shared" si="240"/>
        <v>37.799999999999997</v>
      </c>
      <c r="E2597">
        <f>VLOOKUP(D2597,'Peak Combiner'!$A$5:$D$4980,4,FALSE)</f>
        <v>37.799999999999997</v>
      </c>
      <c r="F2597">
        <f>IFERROR(VLOOKUP(D2597,rt_comb!$A:$B,2,FALSE),D2597)</f>
        <v>37.799999999999997</v>
      </c>
      <c r="G2597">
        <v>5683013</v>
      </c>
      <c r="H2597">
        <f>SUMIFS($G:$G,$E:$E,18.51,'RAW2'!$A:$A,'RAW2'!A2597)</f>
        <v>41306260</v>
      </c>
      <c r="I2597" s="1" t="str">
        <f>VLOOKUP(A2597,'volatile collection data'!$G$6:$H$69,2,FALSE)</f>
        <v>C</v>
      </c>
      <c r="J2597" s="1">
        <f>VLOOKUP(A2597,'volatile collection data'!$G$6:$I$69,3,FALSE)</f>
        <v>3</v>
      </c>
      <c r="K2597" s="1" t="str">
        <f>VLOOKUP(A2597,'volatile collection data'!$G$6:$N$69,8,FALSE)</f>
        <v>16A</v>
      </c>
      <c r="L2597" s="1">
        <f>VLOOKUP(A2597,'volatile collection data'!$G$6:$J$69,4,FALSE)</f>
        <v>4.13</v>
      </c>
      <c r="M2597" s="1">
        <f>VLOOKUP($A2597,'volatile collection data'!$G$6:$M$69,6,FALSE)</f>
        <v>17</v>
      </c>
      <c r="N2597" s="1">
        <f>VLOOKUP($A2597,'volatile collection data'!$G$6:$M$69,7,FALSE)</f>
        <v>4.13</v>
      </c>
      <c r="O2597" s="1">
        <f>VLOOKUP(A2597,'volatile collection data'!$G$6:$K$69,5,FALSE)</f>
        <v>1</v>
      </c>
      <c r="P2597" s="1" t="str">
        <f t="shared" si="243"/>
        <v>3C</v>
      </c>
      <c r="Q2597">
        <f t="shared" si="241"/>
        <v>0.1665646082930082</v>
      </c>
      <c r="R2597" t="str">
        <f t="shared" si="244"/>
        <v>16A_1-C&amp;4.13%4.13@17</v>
      </c>
      <c r="S2597" t="str">
        <f t="shared" si="245"/>
        <v>3C-16A-VCS-Loc-22</v>
      </c>
      <c r="T2597" t="str">
        <f>IFERROR(IF(VLOOKUP(S2597,Bad!$A:$A,1,FALSE)='RAW2'!S2597,"yes","no"),"no")</f>
        <v>no</v>
      </c>
      <c r="U2597" t="str">
        <f>IFERROR(VLOOKUP(F2597,compounds!$A:$B,2,FALSE),"")</f>
        <v/>
      </c>
      <c r="V2597" t="str">
        <f>VLOOKUP(B2597,'volatile collection data'!$O:$P,2,FALSE)</f>
        <v>26.apr.22 16</v>
      </c>
    </row>
    <row r="2598" spans="1:22" x14ac:dyDescent="0.2">
      <c r="A2598" t="s">
        <v>369</v>
      </c>
      <c r="B2598" s="1" t="str">
        <f t="shared" si="242"/>
        <v>3C</v>
      </c>
      <c r="C2598">
        <v>37.991999999999997</v>
      </c>
      <c r="D2598">
        <f t="shared" si="240"/>
        <v>37.99</v>
      </c>
      <c r="E2598">
        <f>VLOOKUP(D2598,'Peak Combiner'!$A$5:$D$4980,4,FALSE)</f>
        <v>37.99</v>
      </c>
      <c r="F2598">
        <f>IFERROR(VLOOKUP(D2598,rt_comb!$A:$B,2,FALSE),D2598)</f>
        <v>37.99</v>
      </c>
      <c r="G2598">
        <v>15956525</v>
      </c>
      <c r="H2598">
        <f>SUMIFS($G:$G,$E:$E,18.51,'RAW2'!$A:$A,'RAW2'!A2598)</f>
        <v>41306260</v>
      </c>
      <c r="I2598" s="1" t="str">
        <f>VLOOKUP(A2598,'volatile collection data'!$G$6:$H$69,2,FALSE)</f>
        <v>C</v>
      </c>
      <c r="J2598" s="1">
        <f>VLOOKUP(A2598,'volatile collection data'!$G$6:$I$69,3,FALSE)</f>
        <v>3</v>
      </c>
      <c r="K2598" s="1" t="str">
        <f>VLOOKUP(A2598,'volatile collection data'!$G$6:$N$69,8,FALSE)</f>
        <v>16A</v>
      </c>
      <c r="L2598" s="1">
        <f>VLOOKUP(A2598,'volatile collection data'!$G$6:$J$69,4,FALSE)</f>
        <v>4.13</v>
      </c>
      <c r="M2598" s="1">
        <f>VLOOKUP($A2598,'volatile collection data'!$G$6:$M$69,6,FALSE)</f>
        <v>17</v>
      </c>
      <c r="N2598" s="1">
        <f>VLOOKUP($A2598,'volatile collection data'!$G$6:$M$69,7,FALSE)</f>
        <v>4.13</v>
      </c>
      <c r="O2598" s="1">
        <f>VLOOKUP(A2598,'volatile collection data'!$G$6:$K$69,5,FALSE)</f>
        <v>1</v>
      </c>
      <c r="P2598" s="1" t="str">
        <f t="shared" si="243"/>
        <v>3C</v>
      </c>
      <c r="Q2598">
        <f t="shared" si="241"/>
        <v>0.4676731051543595</v>
      </c>
      <c r="R2598" t="str">
        <f t="shared" si="244"/>
        <v>16A_1-C&amp;4.13%4.13@17</v>
      </c>
      <c r="S2598" t="str">
        <f t="shared" si="245"/>
        <v>3C-16A-VCS-Loc-22</v>
      </c>
      <c r="T2598" t="str">
        <f>IFERROR(IF(VLOOKUP(S2598,Bad!$A:$A,1,FALSE)='RAW2'!S2598,"yes","no"),"no")</f>
        <v>no</v>
      </c>
      <c r="U2598" t="str">
        <f>IFERROR(VLOOKUP(F2598,compounds!$A:$B,2,FALSE),"")</f>
        <v/>
      </c>
      <c r="V2598" t="str">
        <f>VLOOKUP(B2598,'volatile collection data'!$O:$P,2,FALSE)</f>
        <v>26.apr.22 16</v>
      </c>
    </row>
    <row r="2599" spans="1:22" x14ac:dyDescent="0.2">
      <c r="A2599" t="s">
        <v>369</v>
      </c>
      <c r="B2599" s="1" t="str">
        <f t="shared" si="242"/>
        <v>3C</v>
      </c>
      <c r="C2599">
        <v>38.194000000000003</v>
      </c>
      <c r="D2599">
        <f t="shared" si="240"/>
        <v>38.19</v>
      </c>
      <c r="E2599">
        <f>VLOOKUP(D2599,'Peak Combiner'!$A$5:$D$4980,4,FALSE)</f>
        <v>38.19</v>
      </c>
      <c r="F2599">
        <f>IFERROR(VLOOKUP(D2599,rt_comb!$A:$B,2,FALSE),D2599)</f>
        <v>38.19</v>
      </c>
      <c r="G2599">
        <v>557671</v>
      </c>
      <c r="H2599">
        <f>SUMIFS($G:$G,$E:$E,18.51,'RAW2'!$A:$A,'RAW2'!A2599)</f>
        <v>41306260</v>
      </c>
      <c r="I2599" s="1" t="str">
        <f>VLOOKUP(A2599,'volatile collection data'!$G$6:$H$69,2,FALSE)</f>
        <v>C</v>
      </c>
      <c r="J2599" s="1">
        <f>VLOOKUP(A2599,'volatile collection data'!$G$6:$I$69,3,FALSE)</f>
        <v>3</v>
      </c>
      <c r="K2599" s="1" t="str">
        <f>VLOOKUP(A2599,'volatile collection data'!$G$6:$N$69,8,FALSE)</f>
        <v>16A</v>
      </c>
      <c r="L2599" s="1">
        <f>VLOOKUP(A2599,'volatile collection data'!$G$6:$J$69,4,FALSE)</f>
        <v>4.13</v>
      </c>
      <c r="M2599" s="1">
        <f>VLOOKUP($A2599,'volatile collection data'!$G$6:$M$69,6,FALSE)</f>
        <v>17</v>
      </c>
      <c r="N2599" s="1">
        <f>VLOOKUP($A2599,'volatile collection data'!$G$6:$M$69,7,FALSE)</f>
        <v>4.13</v>
      </c>
      <c r="O2599" s="1">
        <f>VLOOKUP(A2599,'volatile collection data'!$G$6:$K$69,5,FALSE)</f>
        <v>1</v>
      </c>
      <c r="P2599" s="1" t="str">
        <f t="shared" si="243"/>
        <v>3C</v>
      </c>
      <c r="Q2599">
        <f t="shared" si="241"/>
        <v>1.6344895158847985E-2</v>
      </c>
      <c r="R2599" t="str">
        <f t="shared" si="244"/>
        <v>16A_1-C&amp;4.13%4.13@17</v>
      </c>
      <c r="S2599" t="str">
        <f t="shared" si="245"/>
        <v>3C-16A-VCS-Loc-22</v>
      </c>
      <c r="T2599" t="str">
        <f>IFERROR(IF(VLOOKUP(S2599,Bad!$A:$A,1,FALSE)='RAW2'!S2599,"yes","no"),"no")</f>
        <v>no</v>
      </c>
      <c r="U2599" t="str">
        <f>IFERROR(VLOOKUP(F2599,compounds!$A:$B,2,FALSE),"")</f>
        <v/>
      </c>
      <c r="V2599" t="str">
        <f>VLOOKUP(B2599,'volatile collection data'!$O:$P,2,FALSE)</f>
        <v>26.apr.22 16</v>
      </c>
    </row>
    <row r="2600" spans="1:22" x14ac:dyDescent="0.2">
      <c r="A2600" t="s">
        <v>369</v>
      </c>
      <c r="B2600" s="1" t="str">
        <f t="shared" si="242"/>
        <v>3C</v>
      </c>
      <c r="C2600">
        <v>38.334000000000003</v>
      </c>
      <c r="D2600">
        <f t="shared" si="240"/>
        <v>38.33</v>
      </c>
      <c r="E2600">
        <f>VLOOKUP(D2600,'Peak Combiner'!$A$5:$D$4980,4,FALSE)</f>
        <v>38.33</v>
      </c>
      <c r="F2600">
        <f>IFERROR(VLOOKUP(D2600,rt_comb!$A:$B,2,FALSE),D2600)</f>
        <v>38.33</v>
      </c>
      <c r="G2600">
        <v>2814969</v>
      </c>
      <c r="H2600">
        <f>SUMIFS($G:$G,$E:$E,18.51,'RAW2'!$A:$A,'RAW2'!A2600)</f>
        <v>41306260</v>
      </c>
      <c r="I2600" s="1" t="str">
        <f>VLOOKUP(A2600,'volatile collection data'!$G$6:$H$69,2,FALSE)</f>
        <v>C</v>
      </c>
      <c r="J2600" s="1">
        <f>VLOOKUP(A2600,'volatile collection data'!$G$6:$I$69,3,FALSE)</f>
        <v>3</v>
      </c>
      <c r="K2600" s="1" t="str">
        <f>VLOOKUP(A2600,'volatile collection data'!$G$6:$N$69,8,FALSE)</f>
        <v>16A</v>
      </c>
      <c r="L2600" s="1">
        <f>VLOOKUP(A2600,'volatile collection data'!$G$6:$J$69,4,FALSE)</f>
        <v>4.13</v>
      </c>
      <c r="M2600" s="1">
        <f>VLOOKUP($A2600,'volatile collection data'!$G$6:$M$69,6,FALSE)</f>
        <v>17</v>
      </c>
      <c r="N2600" s="1">
        <f>VLOOKUP($A2600,'volatile collection data'!$G$6:$M$69,7,FALSE)</f>
        <v>4.13</v>
      </c>
      <c r="O2600" s="1">
        <f>VLOOKUP(A2600,'volatile collection data'!$G$6:$K$69,5,FALSE)</f>
        <v>1</v>
      </c>
      <c r="P2600" s="1" t="str">
        <f t="shared" si="243"/>
        <v>3C</v>
      </c>
      <c r="Q2600">
        <f t="shared" si="241"/>
        <v>8.2504511047565954E-2</v>
      </c>
      <c r="R2600" t="str">
        <f t="shared" si="244"/>
        <v>16A_1-C&amp;4.13%4.13@17</v>
      </c>
      <c r="S2600" t="str">
        <f t="shared" si="245"/>
        <v>3C-16A-VCS-Loc-22</v>
      </c>
      <c r="T2600" t="str">
        <f>IFERROR(IF(VLOOKUP(S2600,Bad!$A:$A,1,FALSE)='RAW2'!S2600,"yes","no"),"no")</f>
        <v>no</v>
      </c>
      <c r="U2600" t="str">
        <f>IFERROR(VLOOKUP(F2600,compounds!$A:$B,2,FALSE),"")</f>
        <v/>
      </c>
      <c r="V2600" t="str">
        <f>VLOOKUP(B2600,'volatile collection data'!$O:$P,2,FALSE)</f>
        <v>26.apr.22 16</v>
      </c>
    </row>
    <row r="2601" spans="1:22" x14ac:dyDescent="0.2">
      <c r="A2601" t="s">
        <v>369</v>
      </c>
      <c r="B2601" s="1" t="str">
        <f t="shared" si="242"/>
        <v>3C</v>
      </c>
      <c r="C2601">
        <v>38.432000000000002</v>
      </c>
      <c r="D2601">
        <f t="shared" si="240"/>
        <v>38.43</v>
      </c>
      <c r="E2601">
        <f>VLOOKUP(D2601,'Peak Combiner'!$A$5:$D$4980,4,FALSE)</f>
        <v>38.43</v>
      </c>
      <c r="F2601">
        <f>IFERROR(VLOOKUP(D2601,rt_comb!$A:$B,2,FALSE),D2601)</f>
        <v>38.43</v>
      </c>
      <c r="G2601">
        <v>9140785</v>
      </c>
      <c r="H2601">
        <f>SUMIFS($G:$G,$E:$E,18.51,'RAW2'!$A:$A,'RAW2'!A2601)</f>
        <v>41306260</v>
      </c>
      <c r="I2601" s="1" t="str">
        <f>VLOOKUP(A2601,'volatile collection data'!$G$6:$H$69,2,FALSE)</f>
        <v>C</v>
      </c>
      <c r="J2601" s="1">
        <f>VLOOKUP(A2601,'volatile collection data'!$G$6:$I$69,3,FALSE)</f>
        <v>3</v>
      </c>
      <c r="K2601" s="1" t="str">
        <f>VLOOKUP(A2601,'volatile collection data'!$G$6:$N$69,8,FALSE)</f>
        <v>16A</v>
      </c>
      <c r="L2601" s="1">
        <f>VLOOKUP(A2601,'volatile collection data'!$G$6:$J$69,4,FALSE)</f>
        <v>4.13</v>
      </c>
      <c r="M2601" s="1">
        <f>VLOOKUP($A2601,'volatile collection data'!$G$6:$M$69,6,FALSE)</f>
        <v>17</v>
      </c>
      <c r="N2601" s="1">
        <f>VLOOKUP($A2601,'volatile collection data'!$G$6:$M$69,7,FALSE)</f>
        <v>4.13</v>
      </c>
      <c r="O2601" s="1">
        <f>VLOOKUP(A2601,'volatile collection data'!$G$6:$K$69,5,FALSE)</f>
        <v>1</v>
      </c>
      <c r="P2601" s="1" t="str">
        <f t="shared" si="243"/>
        <v>3C</v>
      </c>
      <c r="Q2601">
        <f t="shared" si="241"/>
        <v>0.26790916596805336</v>
      </c>
      <c r="R2601" t="str">
        <f t="shared" si="244"/>
        <v>16A_1-C&amp;4.13%4.13@17</v>
      </c>
      <c r="S2601" t="str">
        <f t="shared" si="245"/>
        <v>3C-16A-VCS-Loc-22</v>
      </c>
      <c r="T2601" t="str">
        <f>IFERROR(IF(VLOOKUP(S2601,Bad!$A:$A,1,FALSE)='RAW2'!S2601,"yes","no"),"no")</f>
        <v>no</v>
      </c>
      <c r="U2601" t="str">
        <f>IFERROR(VLOOKUP(F2601,compounds!$A:$B,2,FALSE),"")</f>
        <v/>
      </c>
      <c r="V2601" t="str">
        <f>VLOOKUP(B2601,'volatile collection data'!$O:$P,2,FALSE)</f>
        <v>26.apr.22 16</v>
      </c>
    </row>
    <row r="2602" spans="1:22" x14ac:dyDescent="0.2">
      <c r="A2602" t="s">
        <v>369</v>
      </c>
      <c r="B2602" s="1" t="str">
        <f t="shared" si="242"/>
        <v>3C</v>
      </c>
      <c r="C2602">
        <v>39.552</v>
      </c>
      <c r="D2602">
        <f t="shared" si="240"/>
        <v>39.549999999999997</v>
      </c>
      <c r="E2602">
        <f>VLOOKUP(D2602,'Peak Combiner'!$A$5:$D$4980,4,FALSE)</f>
        <v>39.53</v>
      </c>
      <c r="F2602">
        <f>IFERROR(VLOOKUP(D2602,rt_comb!$A:$B,2,FALSE),D2602)</f>
        <v>39.549999999999997</v>
      </c>
      <c r="G2602">
        <v>4875117</v>
      </c>
      <c r="H2602">
        <f>SUMIFS($G:$G,$E:$E,18.51,'RAW2'!$A:$A,'RAW2'!A2602)</f>
        <v>41306260</v>
      </c>
      <c r="I2602" s="1" t="str">
        <f>VLOOKUP(A2602,'volatile collection data'!$G$6:$H$69,2,FALSE)</f>
        <v>C</v>
      </c>
      <c r="J2602" s="1">
        <f>VLOOKUP(A2602,'volatile collection data'!$G$6:$I$69,3,FALSE)</f>
        <v>3</v>
      </c>
      <c r="K2602" s="1" t="str">
        <f>VLOOKUP(A2602,'volatile collection data'!$G$6:$N$69,8,FALSE)</f>
        <v>16A</v>
      </c>
      <c r="L2602" s="1">
        <f>VLOOKUP(A2602,'volatile collection data'!$G$6:$J$69,4,FALSE)</f>
        <v>4.13</v>
      </c>
      <c r="M2602" s="1">
        <f>VLOOKUP($A2602,'volatile collection data'!$G$6:$M$69,6,FALSE)</f>
        <v>17</v>
      </c>
      <c r="N2602" s="1">
        <f>VLOOKUP($A2602,'volatile collection data'!$G$6:$M$69,7,FALSE)</f>
        <v>4.13</v>
      </c>
      <c r="O2602" s="1">
        <f>VLOOKUP(A2602,'volatile collection data'!$G$6:$K$69,5,FALSE)</f>
        <v>1</v>
      </c>
      <c r="P2602" s="1" t="str">
        <f t="shared" si="243"/>
        <v>3C</v>
      </c>
      <c r="Q2602">
        <f t="shared" si="241"/>
        <v>0.14288581664120517</v>
      </c>
      <c r="R2602" t="str">
        <f t="shared" si="244"/>
        <v>16A_1-C&amp;4.13%4.13@17</v>
      </c>
      <c r="S2602" t="str">
        <f t="shared" si="245"/>
        <v>3C-16A-VCS-Loc-22</v>
      </c>
      <c r="T2602" t="str">
        <f>IFERROR(IF(VLOOKUP(S2602,Bad!$A:$A,1,FALSE)='RAW2'!S2602,"yes","no"),"no")</f>
        <v>no</v>
      </c>
      <c r="U2602" t="str">
        <f>IFERROR(VLOOKUP(F2602,compounds!$A:$B,2,FALSE),"")</f>
        <v/>
      </c>
      <c r="V2602" t="str">
        <f>VLOOKUP(B2602,'volatile collection data'!$O:$P,2,FALSE)</f>
        <v>26.apr.22 16</v>
      </c>
    </row>
    <row r="2603" spans="1:22" x14ac:dyDescent="0.2">
      <c r="A2603" t="s">
        <v>369</v>
      </c>
      <c r="B2603" s="1" t="str">
        <f t="shared" si="242"/>
        <v>3C</v>
      </c>
      <c r="C2603">
        <v>39.753</v>
      </c>
      <c r="D2603">
        <f t="shared" si="240"/>
        <v>39.75</v>
      </c>
      <c r="E2603">
        <f>VLOOKUP(D2603,'Peak Combiner'!$A$5:$D$4980,4,FALSE)</f>
        <v>39.75</v>
      </c>
      <c r="F2603">
        <f>IFERROR(VLOOKUP(D2603,rt_comb!$A:$B,2,FALSE),D2603)</f>
        <v>39.75</v>
      </c>
      <c r="G2603">
        <v>1639615</v>
      </c>
      <c r="H2603">
        <f>SUMIFS($G:$G,$E:$E,18.51,'RAW2'!$A:$A,'RAW2'!A2603)</f>
        <v>41306260</v>
      </c>
      <c r="I2603" s="1" t="str">
        <f>VLOOKUP(A2603,'volatile collection data'!$G$6:$H$69,2,FALSE)</f>
        <v>C</v>
      </c>
      <c r="J2603" s="1">
        <f>VLOOKUP(A2603,'volatile collection data'!$G$6:$I$69,3,FALSE)</f>
        <v>3</v>
      </c>
      <c r="K2603" s="1" t="str">
        <f>VLOOKUP(A2603,'volatile collection data'!$G$6:$N$69,8,FALSE)</f>
        <v>16A</v>
      </c>
      <c r="L2603" s="1">
        <f>VLOOKUP(A2603,'volatile collection data'!$G$6:$J$69,4,FALSE)</f>
        <v>4.13</v>
      </c>
      <c r="M2603" s="1">
        <f>VLOOKUP($A2603,'volatile collection data'!$G$6:$M$69,6,FALSE)</f>
        <v>17</v>
      </c>
      <c r="N2603" s="1">
        <f>VLOOKUP($A2603,'volatile collection data'!$G$6:$M$69,7,FALSE)</f>
        <v>4.13</v>
      </c>
      <c r="O2603" s="1">
        <f>VLOOKUP(A2603,'volatile collection data'!$G$6:$K$69,5,FALSE)</f>
        <v>1</v>
      </c>
      <c r="P2603" s="1" t="str">
        <f t="shared" si="243"/>
        <v>3C</v>
      </c>
      <c r="Q2603">
        <f t="shared" si="241"/>
        <v>4.8055816558283539E-2</v>
      </c>
      <c r="R2603" t="str">
        <f t="shared" si="244"/>
        <v>16A_1-C&amp;4.13%4.13@17</v>
      </c>
      <c r="S2603" t="str">
        <f t="shared" si="245"/>
        <v>3C-16A-VCS-Loc-22</v>
      </c>
      <c r="T2603" t="str">
        <f>IFERROR(IF(VLOOKUP(S2603,Bad!$A:$A,1,FALSE)='RAW2'!S2603,"yes","no"),"no")</f>
        <v>no</v>
      </c>
      <c r="U2603" t="str">
        <f>IFERROR(VLOOKUP(F2603,compounds!$A:$B,2,FALSE),"")</f>
        <v/>
      </c>
      <c r="V2603" t="str">
        <f>VLOOKUP(B2603,'volatile collection data'!$O:$P,2,FALSE)</f>
        <v>26.apr.22 16</v>
      </c>
    </row>
    <row r="2604" spans="1:22" x14ac:dyDescent="0.2">
      <c r="A2604" t="s">
        <v>370</v>
      </c>
      <c r="B2604" s="1" t="str">
        <f t="shared" si="242"/>
        <v>3D</v>
      </c>
      <c r="C2604">
        <v>4.1890000000000001</v>
      </c>
      <c r="D2604">
        <f t="shared" si="240"/>
        <v>4.1900000000000004</v>
      </c>
      <c r="E2604">
        <f>VLOOKUP(D2604,'Peak Combiner'!$A$5:$D$4980,4,FALSE)</f>
        <v>4.1900000000000004</v>
      </c>
      <c r="F2604">
        <f>IFERROR(VLOOKUP(D2604,rt_comb!$A:$B,2,FALSE),D2604)</f>
        <v>4.1900000000000004</v>
      </c>
      <c r="G2604">
        <v>334847</v>
      </c>
      <c r="H2604">
        <f>SUMIFS($G:$G,$E:$E,18.51,'RAW2'!$A:$A,'RAW2'!A2604)</f>
        <v>42227824</v>
      </c>
      <c r="I2604" s="1" t="str">
        <f>VLOOKUP(A2604,'volatile collection data'!$G$6:$H$69,2,FALSE)</f>
        <v>D</v>
      </c>
      <c r="J2604" s="1">
        <f>VLOOKUP(A2604,'volatile collection data'!$G$6:$I$69,3,FALSE)</f>
        <v>3</v>
      </c>
      <c r="K2604" s="1" t="str">
        <f>VLOOKUP(A2604,'volatile collection data'!$G$6:$N$69,8,FALSE)</f>
        <v>19B</v>
      </c>
      <c r="L2604" s="1">
        <f>VLOOKUP(A2604,'volatile collection data'!$G$6:$J$69,4,FALSE)</f>
        <v>4.17</v>
      </c>
      <c r="M2604" s="1">
        <f>VLOOKUP($A2604,'volatile collection data'!$G$6:$M$69,6,FALSE)</f>
        <v>12</v>
      </c>
      <c r="N2604" s="1">
        <f>VLOOKUP($A2604,'volatile collection data'!$G$6:$M$69,7,FALSE)</f>
        <v>4.17</v>
      </c>
      <c r="O2604" s="1">
        <f>VLOOKUP(A2604,'volatile collection data'!$G$6:$K$69,5,FALSE)</f>
        <v>0</v>
      </c>
      <c r="P2604" s="1" t="str">
        <f t="shared" si="243"/>
        <v>3D</v>
      </c>
      <c r="Q2604">
        <f t="shared" si="241"/>
        <v>9.5078354934161526E-3</v>
      </c>
      <c r="R2604" t="str">
        <f t="shared" si="244"/>
        <v>19B_0-D&amp;4.17%4.17@12</v>
      </c>
      <c r="S2604" t="str">
        <f t="shared" si="245"/>
        <v>3D-19B-VCS-Loc-22</v>
      </c>
      <c r="T2604" t="str">
        <f>IFERROR(IF(VLOOKUP(S2604,Bad!$A:$A,1,FALSE)='RAW2'!S2604,"yes","no"),"no")</f>
        <v>no</v>
      </c>
      <c r="U2604" t="str">
        <f>IFERROR(VLOOKUP(F2604,compounds!$A:$B,2,FALSE),"")</f>
        <v/>
      </c>
      <c r="V2604" t="str">
        <f>VLOOKUP(B2604,'volatile collection data'!$O:$P,2,FALSE)</f>
        <v>27.apr.22 19</v>
      </c>
    </row>
    <row r="2605" spans="1:22" x14ac:dyDescent="0.2">
      <c r="A2605" t="s">
        <v>370</v>
      </c>
      <c r="B2605" s="1" t="str">
        <f t="shared" si="242"/>
        <v>3D</v>
      </c>
      <c r="C2605">
        <v>4.7389999999999999</v>
      </c>
      <c r="D2605">
        <f t="shared" si="240"/>
        <v>4.74</v>
      </c>
      <c r="E2605">
        <f>VLOOKUP(D2605,'Peak Combiner'!$A$5:$D$4980,4,FALSE)</f>
        <v>4.7</v>
      </c>
      <c r="F2605">
        <f>IFERROR(VLOOKUP(D2605,rt_comb!$A:$B,2,FALSE),D2605)</f>
        <v>4.74</v>
      </c>
      <c r="G2605">
        <v>2003379</v>
      </c>
      <c r="H2605">
        <f>SUMIFS($G:$G,$E:$E,18.51,'RAW2'!$A:$A,'RAW2'!A2605)</f>
        <v>42227824</v>
      </c>
      <c r="I2605" s="1" t="str">
        <f>VLOOKUP(A2605,'volatile collection data'!$G$6:$H$69,2,FALSE)</f>
        <v>D</v>
      </c>
      <c r="J2605" s="1">
        <f>VLOOKUP(A2605,'volatile collection data'!$G$6:$I$69,3,FALSE)</f>
        <v>3</v>
      </c>
      <c r="K2605" s="1" t="str">
        <f>VLOOKUP(A2605,'volatile collection data'!$G$6:$N$69,8,FALSE)</f>
        <v>19B</v>
      </c>
      <c r="L2605" s="1">
        <f>VLOOKUP(A2605,'volatile collection data'!$G$6:$J$69,4,FALSE)</f>
        <v>4.17</v>
      </c>
      <c r="M2605" s="1">
        <f>VLOOKUP($A2605,'volatile collection data'!$G$6:$M$69,6,FALSE)</f>
        <v>12</v>
      </c>
      <c r="N2605" s="1">
        <f>VLOOKUP($A2605,'volatile collection data'!$G$6:$M$69,7,FALSE)</f>
        <v>4.17</v>
      </c>
      <c r="O2605" s="1">
        <f>VLOOKUP(A2605,'volatile collection data'!$G$6:$K$69,5,FALSE)</f>
        <v>0</v>
      </c>
      <c r="P2605" s="1" t="str">
        <f t="shared" si="243"/>
        <v>3D</v>
      </c>
      <c r="Q2605">
        <f t="shared" si="241"/>
        <v>5.6885078746306696E-2</v>
      </c>
      <c r="R2605" t="str">
        <f t="shared" si="244"/>
        <v>19B_0-D&amp;4.17%4.17@12</v>
      </c>
      <c r="S2605" t="str">
        <f t="shared" si="245"/>
        <v>3D-19B-VCS-Loc-22</v>
      </c>
      <c r="T2605" t="str">
        <f>IFERROR(IF(VLOOKUP(S2605,Bad!$A:$A,1,FALSE)='RAW2'!S2605,"yes","no"),"no")</f>
        <v>no</v>
      </c>
      <c r="U2605" t="str">
        <f>IFERROR(VLOOKUP(F2605,compounds!$A:$B,2,FALSE),"")</f>
        <v/>
      </c>
      <c r="V2605" t="str">
        <f>VLOOKUP(B2605,'volatile collection data'!$O:$P,2,FALSE)</f>
        <v>27.apr.22 19</v>
      </c>
    </row>
    <row r="2606" spans="1:22" x14ac:dyDescent="0.2">
      <c r="A2606" t="s">
        <v>370</v>
      </c>
      <c r="B2606" s="1" t="str">
        <f t="shared" si="242"/>
        <v>3D</v>
      </c>
      <c r="C2606">
        <v>5.851</v>
      </c>
      <c r="D2606">
        <f t="shared" si="240"/>
        <v>5.85</v>
      </c>
      <c r="E2606">
        <f>VLOOKUP(D2606,'Peak Combiner'!$A$5:$D$4980,4,FALSE)</f>
        <v>5.85</v>
      </c>
      <c r="F2606">
        <f>IFERROR(VLOOKUP(D2606,rt_comb!$A:$B,2,FALSE),D2606)</f>
        <v>5.85</v>
      </c>
      <c r="G2606">
        <v>58279117</v>
      </c>
      <c r="H2606">
        <f>SUMIFS($G:$G,$E:$E,18.51,'RAW2'!$A:$A,'RAW2'!A2606)</f>
        <v>42227824</v>
      </c>
      <c r="I2606" s="1" t="str">
        <f>VLOOKUP(A2606,'volatile collection data'!$G$6:$H$69,2,FALSE)</f>
        <v>D</v>
      </c>
      <c r="J2606" s="1">
        <f>VLOOKUP(A2606,'volatile collection data'!$G$6:$I$69,3,FALSE)</f>
        <v>3</v>
      </c>
      <c r="K2606" s="1" t="str">
        <f>VLOOKUP(A2606,'volatile collection data'!$G$6:$N$69,8,FALSE)</f>
        <v>19B</v>
      </c>
      <c r="L2606" s="1">
        <f>VLOOKUP(A2606,'volatile collection data'!$G$6:$J$69,4,FALSE)</f>
        <v>4.17</v>
      </c>
      <c r="M2606" s="1">
        <f>VLOOKUP($A2606,'volatile collection data'!$G$6:$M$69,6,FALSE)</f>
        <v>12</v>
      </c>
      <c r="N2606" s="1">
        <f>VLOOKUP($A2606,'volatile collection data'!$G$6:$M$69,7,FALSE)</f>
        <v>4.17</v>
      </c>
      <c r="O2606" s="1">
        <f>VLOOKUP(A2606,'volatile collection data'!$G$6:$K$69,5,FALSE)</f>
        <v>0</v>
      </c>
      <c r="P2606" s="1" t="str">
        <f t="shared" si="243"/>
        <v>3D</v>
      </c>
      <c r="Q2606">
        <f t="shared" si="241"/>
        <v>1.6548102779405303</v>
      </c>
      <c r="R2606" t="str">
        <f t="shared" si="244"/>
        <v>19B_0-D&amp;4.17%4.17@12</v>
      </c>
      <c r="S2606" t="str">
        <f t="shared" si="245"/>
        <v>3D-19B-VCS-Loc-22</v>
      </c>
      <c r="T2606" t="str">
        <f>IFERROR(IF(VLOOKUP(S2606,Bad!$A:$A,1,FALSE)='RAW2'!S2606,"yes","no"),"no")</f>
        <v>no</v>
      </c>
      <c r="U2606" t="str">
        <f>IFERROR(VLOOKUP(F2606,compounds!$A:$B,2,FALSE),"")</f>
        <v/>
      </c>
      <c r="V2606" t="str">
        <f>VLOOKUP(B2606,'volatile collection data'!$O:$P,2,FALSE)</f>
        <v>27.apr.22 19</v>
      </c>
    </row>
    <row r="2607" spans="1:22" x14ac:dyDescent="0.2">
      <c r="A2607" t="s">
        <v>370</v>
      </c>
      <c r="B2607" s="1" t="str">
        <f t="shared" si="242"/>
        <v>3D</v>
      </c>
      <c r="C2607">
        <v>6.1310000000000002</v>
      </c>
      <c r="D2607">
        <f t="shared" si="240"/>
        <v>6.13</v>
      </c>
      <c r="E2607">
        <f>VLOOKUP(D2607,'Peak Combiner'!$A$5:$D$4980,4,FALSE)</f>
        <v>6.13</v>
      </c>
      <c r="F2607">
        <f>IFERROR(VLOOKUP(D2607,rt_comb!$A:$B,2,FALSE),D2607)</f>
        <v>6.13</v>
      </c>
      <c r="G2607">
        <v>2546880</v>
      </c>
      <c r="H2607">
        <f>SUMIFS($G:$G,$E:$E,18.51,'RAW2'!$A:$A,'RAW2'!A2607)</f>
        <v>42227824</v>
      </c>
      <c r="I2607" s="1" t="str">
        <f>VLOOKUP(A2607,'volatile collection data'!$G$6:$H$69,2,FALSE)</f>
        <v>D</v>
      </c>
      <c r="J2607" s="1">
        <f>VLOOKUP(A2607,'volatile collection data'!$G$6:$I$69,3,FALSE)</f>
        <v>3</v>
      </c>
      <c r="K2607" s="1" t="str">
        <f>VLOOKUP(A2607,'volatile collection data'!$G$6:$N$69,8,FALSE)</f>
        <v>19B</v>
      </c>
      <c r="L2607" s="1">
        <f>VLOOKUP(A2607,'volatile collection data'!$G$6:$J$69,4,FALSE)</f>
        <v>4.17</v>
      </c>
      <c r="M2607" s="1">
        <f>VLOOKUP($A2607,'volatile collection data'!$G$6:$M$69,6,FALSE)</f>
        <v>12</v>
      </c>
      <c r="N2607" s="1">
        <f>VLOOKUP($A2607,'volatile collection data'!$G$6:$M$69,7,FALSE)</f>
        <v>4.17</v>
      </c>
      <c r="O2607" s="1">
        <f>VLOOKUP(A2607,'volatile collection data'!$G$6:$K$69,5,FALSE)</f>
        <v>0</v>
      </c>
      <c r="P2607" s="1" t="str">
        <f t="shared" si="243"/>
        <v>3D</v>
      </c>
      <c r="Q2607">
        <f t="shared" si="241"/>
        <v>7.2317554170925016E-2</v>
      </c>
      <c r="R2607" t="str">
        <f t="shared" si="244"/>
        <v>19B_0-D&amp;4.17%4.17@12</v>
      </c>
      <c r="S2607" t="str">
        <f t="shared" si="245"/>
        <v>3D-19B-VCS-Loc-22</v>
      </c>
      <c r="T2607" t="str">
        <f>IFERROR(IF(VLOOKUP(S2607,Bad!$A:$A,1,FALSE)='RAW2'!S2607,"yes","no"),"no")</f>
        <v>no</v>
      </c>
      <c r="U2607" t="str">
        <f>IFERROR(VLOOKUP(F2607,compounds!$A:$B,2,FALSE),"")</f>
        <v/>
      </c>
      <c r="V2607" t="str">
        <f>VLOOKUP(B2607,'volatile collection data'!$O:$P,2,FALSE)</f>
        <v>27.apr.22 19</v>
      </c>
    </row>
    <row r="2608" spans="1:22" x14ac:dyDescent="0.2">
      <c r="A2608" t="s">
        <v>370</v>
      </c>
      <c r="B2608" s="1" t="str">
        <f t="shared" si="242"/>
        <v>3D</v>
      </c>
      <c r="C2608">
        <v>6.2530000000000001</v>
      </c>
      <c r="D2608">
        <f t="shared" si="240"/>
        <v>6.25</v>
      </c>
      <c r="E2608">
        <f>VLOOKUP(D2608,'Peak Combiner'!$A$5:$D$4980,4,FALSE)</f>
        <v>6.25</v>
      </c>
      <c r="F2608">
        <f>IFERROR(VLOOKUP(D2608,rt_comb!$A:$B,2,FALSE),D2608)</f>
        <v>6.25</v>
      </c>
      <c r="G2608">
        <v>4180286</v>
      </c>
      <c r="H2608">
        <f>SUMIFS($G:$G,$E:$E,18.51,'RAW2'!$A:$A,'RAW2'!A2608)</f>
        <v>42227824</v>
      </c>
      <c r="I2608" s="1" t="str">
        <f>VLOOKUP(A2608,'volatile collection data'!$G$6:$H$69,2,FALSE)</f>
        <v>D</v>
      </c>
      <c r="J2608" s="1">
        <f>VLOOKUP(A2608,'volatile collection data'!$G$6:$I$69,3,FALSE)</f>
        <v>3</v>
      </c>
      <c r="K2608" s="1" t="str">
        <f>VLOOKUP(A2608,'volatile collection data'!$G$6:$N$69,8,FALSE)</f>
        <v>19B</v>
      </c>
      <c r="L2608" s="1">
        <f>VLOOKUP(A2608,'volatile collection data'!$G$6:$J$69,4,FALSE)</f>
        <v>4.17</v>
      </c>
      <c r="M2608" s="1">
        <f>VLOOKUP($A2608,'volatile collection data'!$G$6:$M$69,6,FALSE)</f>
        <v>12</v>
      </c>
      <c r="N2608" s="1">
        <f>VLOOKUP($A2608,'volatile collection data'!$G$6:$M$69,7,FALSE)</f>
        <v>4.17</v>
      </c>
      <c r="O2608" s="1">
        <f>VLOOKUP(A2608,'volatile collection data'!$G$6:$K$69,5,FALSE)</f>
        <v>0</v>
      </c>
      <c r="P2608" s="1" t="str">
        <f t="shared" si="243"/>
        <v>3D</v>
      </c>
      <c r="Q2608">
        <f t="shared" si="241"/>
        <v>0.11869740987206286</v>
      </c>
      <c r="R2608" t="str">
        <f t="shared" si="244"/>
        <v>19B_0-D&amp;4.17%4.17@12</v>
      </c>
      <c r="S2608" t="str">
        <f t="shared" si="245"/>
        <v>3D-19B-VCS-Loc-22</v>
      </c>
      <c r="T2608" t="str">
        <f>IFERROR(IF(VLOOKUP(S2608,Bad!$A:$A,1,FALSE)='RAW2'!S2608,"yes","no"),"no")</f>
        <v>no</v>
      </c>
      <c r="U2608" t="str">
        <f>IFERROR(VLOOKUP(F2608,compounds!$A:$B,2,FALSE),"")</f>
        <v/>
      </c>
      <c r="V2608" t="str">
        <f>VLOOKUP(B2608,'volatile collection data'!$O:$P,2,FALSE)</f>
        <v>27.apr.22 19</v>
      </c>
    </row>
    <row r="2609" spans="1:22" x14ac:dyDescent="0.2">
      <c r="A2609" t="s">
        <v>370</v>
      </c>
      <c r="B2609" s="1" t="str">
        <f t="shared" si="242"/>
        <v>3D</v>
      </c>
      <c r="C2609">
        <v>6.7009999999999996</v>
      </c>
      <c r="D2609">
        <f t="shared" si="240"/>
        <v>6.7</v>
      </c>
      <c r="E2609">
        <f>VLOOKUP(D2609,'Peak Combiner'!$A$5:$D$4980,4,FALSE)</f>
        <v>6.7</v>
      </c>
      <c r="F2609">
        <f>IFERROR(VLOOKUP(D2609,rt_comb!$A:$B,2,FALSE),D2609)</f>
        <v>6.7</v>
      </c>
      <c r="G2609">
        <v>1435212</v>
      </c>
      <c r="H2609">
        <f>SUMIFS($G:$G,$E:$E,18.51,'RAW2'!$A:$A,'RAW2'!A2609)</f>
        <v>42227824</v>
      </c>
      <c r="I2609" s="1" t="str">
        <f>VLOOKUP(A2609,'volatile collection data'!$G$6:$H$69,2,FALSE)</f>
        <v>D</v>
      </c>
      <c r="J2609" s="1">
        <f>VLOOKUP(A2609,'volatile collection data'!$G$6:$I$69,3,FALSE)</f>
        <v>3</v>
      </c>
      <c r="K2609" s="1" t="str">
        <f>VLOOKUP(A2609,'volatile collection data'!$G$6:$N$69,8,FALSE)</f>
        <v>19B</v>
      </c>
      <c r="L2609" s="1">
        <f>VLOOKUP(A2609,'volatile collection data'!$G$6:$J$69,4,FALSE)</f>
        <v>4.17</v>
      </c>
      <c r="M2609" s="1">
        <f>VLOOKUP($A2609,'volatile collection data'!$G$6:$M$69,6,FALSE)</f>
        <v>12</v>
      </c>
      <c r="N2609" s="1">
        <f>VLOOKUP($A2609,'volatile collection data'!$G$6:$M$69,7,FALSE)</f>
        <v>4.17</v>
      </c>
      <c r="O2609" s="1">
        <f>VLOOKUP(A2609,'volatile collection data'!$G$6:$K$69,5,FALSE)</f>
        <v>0</v>
      </c>
      <c r="P2609" s="1" t="str">
        <f t="shared" si="243"/>
        <v>3D</v>
      </c>
      <c r="Q2609">
        <f t="shared" si="241"/>
        <v>4.0752222938168124E-2</v>
      </c>
      <c r="R2609" t="str">
        <f t="shared" si="244"/>
        <v>19B_0-D&amp;4.17%4.17@12</v>
      </c>
      <c r="S2609" t="str">
        <f t="shared" si="245"/>
        <v>3D-19B-VCS-Loc-22</v>
      </c>
      <c r="T2609" t="str">
        <f>IFERROR(IF(VLOOKUP(S2609,Bad!$A:$A,1,FALSE)='RAW2'!S2609,"yes","no"),"no")</f>
        <v>no</v>
      </c>
      <c r="U2609" t="str">
        <f>IFERROR(VLOOKUP(F2609,compounds!$A:$B,2,FALSE),"")</f>
        <v/>
      </c>
      <c r="V2609" t="str">
        <f>VLOOKUP(B2609,'volatile collection data'!$O:$P,2,FALSE)</f>
        <v>27.apr.22 19</v>
      </c>
    </row>
    <row r="2610" spans="1:22" x14ac:dyDescent="0.2">
      <c r="A2610" t="s">
        <v>370</v>
      </c>
      <c r="B2610" s="1" t="str">
        <f t="shared" si="242"/>
        <v>3D</v>
      </c>
      <c r="C2610">
        <v>8.4640000000000004</v>
      </c>
      <c r="D2610">
        <f t="shared" si="240"/>
        <v>8.4600000000000009</v>
      </c>
      <c r="E2610">
        <f>VLOOKUP(D2610,'Peak Combiner'!$A$5:$D$4980,4,FALSE)</f>
        <v>8.4600000000000009</v>
      </c>
      <c r="F2610">
        <f>IFERROR(VLOOKUP(D2610,rt_comb!$A:$B,2,FALSE),D2610)</f>
        <v>8.4600000000000009</v>
      </c>
      <c r="G2610">
        <v>2763390</v>
      </c>
      <c r="H2610">
        <f>SUMIFS($G:$G,$E:$E,18.51,'RAW2'!$A:$A,'RAW2'!A2610)</f>
        <v>42227824</v>
      </c>
      <c r="I2610" s="1" t="str">
        <f>VLOOKUP(A2610,'volatile collection data'!$G$6:$H$69,2,FALSE)</f>
        <v>D</v>
      </c>
      <c r="J2610" s="1">
        <f>VLOOKUP(A2610,'volatile collection data'!$G$6:$I$69,3,FALSE)</f>
        <v>3</v>
      </c>
      <c r="K2610" s="1" t="str">
        <f>VLOOKUP(A2610,'volatile collection data'!$G$6:$N$69,8,FALSE)</f>
        <v>19B</v>
      </c>
      <c r="L2610" s="1">
        <f>VLOOKUP(A2610,'volatile collection data'!$G$6:$J$69,4,FALSE)</f>
        <v>4.17</v>
      </c>
      <c r="M2610" s="1">
        <f>VLOOKUP($A2610,'volatile collection data'!$G$6:$M$69,6,FALSE)</f>
        <v>12</v>
      </c>
      <c r="N2610" s="1">
        <f>VLOOKUP($A2610,'volatile collection data'!$G$6:$M$69,7,FALSE)</f>
        <v>4.17</v>
      </c>
      <c r="O2610" s="1">
        <f>VLOOKUP(A2610,'volatile collection data'!$G$6:$K$69,5,FALSE)</f>
        <v>0</v>
      </c>
      <c r="P2610" s="1" t="str">
        <f t="shared" si="243"/>
        <v>3D</v>
      </c>
      <c r="Q2610">
        <f t="shared" si="241"/>
        <v>7.8465261818535817E-2</v>
      </c>
      <c r="R2610" t="str">
        <f t="shared" si="244"/>
        <v>19B_0-D&amp;4.17%4.17@12</v>
      </c>
      <c r="S2610" t="str">
        <f t="shared" si="245"/>
        <v>3D-19B-VCS-Loc-22</v>
      </c>
      <c r="T2610" t="str">
        <f>IFERROR(IF(VLOOKUP(S2610,Bad!$A:$A,1,FALSE)='RAW2'!S2610,"yes","no"),"no")</f>
        <v>no</v>
      </c>
      <c r="U2610" t="str">
        <f>IFERROR(VLOOKUP(F2610,compounds!$A:$B,2,FALSE),"")</f>
        <v/>
      </c>
      <c r="V2610" t="str">
        <f>VLOOKUP(B2610,'volatile collection data'!$O:$P,2,FALSE)</f>
        <v>27.apr.22 19</v>
      </c>
    </row>
    <row r="2611" spans="1:22" x14ac:dyDescent="0.2">
      <c r="A2611" t="s">
        <v>370</v>
      </c>
      <c r="B2611" s="1" t="str">
        <f t="shared" si="242"/>
        <v>3D</v>
      </c>
      <c r="C2611">
        <v>8.64</v>
      </c>
      <c r="D2611">
        <f t="shared" si="240"/>
        <v>8.64</v>
      </c>
      <c r="E2611">
        <f>VLOOKUP(D2611,'Peak Combiner'!$A$5:$D$4980,4,FALSE)</f>
        <v>8.64</v>
      </c>
      <c r="F2611">
        <f>IFERROR(VLOOKUP(D2611,rt_comb!$A:$B,2,FALSE),D2611)</f>
        <v>8.64</v>
      </c>
      <c r="G2611">
        <v>4037293</v>
      </c>
      <c r="H2611">
        <f>SUMIFS($G:$G,$E:$E,18.51,'RAW2'!$A:$A,'RAW2'!A2611)</f>
        <v>42227824</v>
      </c>
      <c r="I2611" s="1" t="str">
        <f>VLOOKUP(A2611,'volatile collection data'!$G$6:$H$69,2,FALSE)</f>
        <v>D</v>
      </c>
      <c r="J2611" s="1">
        <f>VLOOKUP(A2611,'volatile collection data'!$G$6:$I$69,3,FALSE)</f>
        <v>3</v>
      </c>
      <c r="K2611" s="1" t="str">
        <f>VLOOKUP(A2611,'volatile collection data'!$G$6:$N$69,8,FALSE)</f>
        <v>19B</v>
      </c>
      <c r="L2611" s="1">
        <f>VLOOKUP(A2611,'volatile collection data'!$G$6:$J$69,4,FALSE)</f>
        <v>4.17</v>
      </c>
      <c r="M2611" s="1">
        <f>VLOOKUP($A2611,'volatile collection data'!$G$6:$M$69,6,FALSE)</f>
        <v>12</v>
      </c>
      <c r="N2611" s="1">
        <f>VLOOKUP($A2611,'volatile collection data'!$G$6:$M$69,7,FALSE)</f>
        <v>4.17</v>
      </c>
      <c r="O2611" s="1">
        <f>VLOOKUP(A2611,'volatile collection data'!$G$6:$K$69,5,FALSE)</f>
        <v>0</v>
      </c>
      <c r="P2611" s="1" t="str">
        <f t="shared" si="243"/>
        <v>3D</v>
      </c>
      <c r="Q2611">
        <f t="shared" si="241"/>
        <v>0.1146371855884048</v>
      </c>
      <c r="R2611" t="str">
        <f t="shared" si="244"/>
        <v>19B_0-D&amp;4.17%4.17@12</v>
      </c>
      <c r="S2611" t="str">
        <f t="shared" si="245"/>
        <v>3D-19B-VCS-Loc-22</v>
      </c>
      <c r="T2611" t="str">
        <f>IFERROR(IF(VLOOKUP(S2611,Bad!$A:$A,1,FALSE)='RAW2'!S2611,"yes","no"),"no")</f>
        <v>no</v>
      </c>
      <c r="U2611" t="str">
        <f>IFERROR(VLOOKUP(F2611,compounds!$A:$B,2,FALSE),"")</f>
        <v/>
      </c>
      <c r="V2611" t="str">
        <f>VLOOKUP(B2611,'volatile collection data'!$O:$P,2,FALSE)</f>
        <v>27.apr.22 19</v>
      </c>
    </row>
    <row r="2612" spans="1:22" x14ac:dyDescent="0.2">
      <c r="A2612" t="s">
        <v>370</v>
      </c>
      <c r="B2612" s="1" t="str">
        <f t="shared" si="242"/>
        <v>3D</v>
      </c>
      <c r="C2612">
        <v>8.8249999999999993</v>
      </c>
      <c r="D2612">
        <f t="shared" si="240"/>
        <v>8.83</v>
      </c>
      <c r="E2612">
        <f>VLOOKUP(D2612,'Peak Combiner'!$A$5:$D$4980,4,FALSE)</f>
        <v>8.83</v>
      </c>
      <c r="F2612">
        <f>IFERROR(VLOOKUP(D2612,rt_comb!$A:$B,2,FALSE),D2612)</f>
        <v>8.83</v>
      </c>
      <c r="G2612">
        <v>16724192</v>
      </c>
      <c r="H2612">
        <f>SUMIFS($G:$G,$E:$E,18.51,'RAW2'!$A:$A,'RAW2'!A2612)</f>
        <v>42227824</v>
      </c>
      <c r="I2612" s="1" t="str">
        <f>VLOOKUP(A2612,'volatile collection data'!$G$6:$H$69,2,FALSE)</f>
        <v>D</v>
      </c>
      <c r="J2612" s="1">
        <f>VLOOKUP(A2612,'volatile collection data'!$G$6:$I$69,3,FALSE)</f>
        <v>3</v>
      </c>
      <c r="K2612" s="1" t="str">
        <f>VLOOKUP(A2612,'volatile collection data'!$G$6:$N$69,8,FALSE)</f>
        <v>19B</v>
      </c>
      <c r="L2612" s="1">
        <f>VLOOKUP(A2612,'volatile collection data'!$G$6:$J$69,4,FALSE)</f>
        <v>4.17</v>
      </c>
      <c r="M2612" s="1">
        <f>VLOOKUP($A2612,'volatile collection data'!$G$6:$M$69,6,FALSE)</f>
        <v>12</v>
      </c>
      <c r="N2612" s="1">
        <f>VLOOKUP($A2612,'volatile collection data'!$G$6:$M$69,7,FALSE)</f>
        <v>4.17</v>
      </c>
      <c r="O2612" s="1">
        <f>VLOOKUP(A2612,'volatile collection data'!$G$6:$K$69,5,FALSE)</f>
        <v>0</v>
      </c>
      <c r="P2612" s="1" t="str">
        <f t="shared" si="243"/>
        <v>3D</v>
      </c>
      <c r="Q2612">
        <f t="shared" si="241"/>
        <v>0.47487618612771348</v>
      </c>
      <c r="R2612" t="str">
        <f t="shared" si="244"/>
        <v>19B_0-D&amp;4.17%4.17@12</v>
      </c>
      <c r="S2612" t="str">
        <f t="shared" si="245"/>
        <v>3D-19B-VCS-Loc-22</v>
      </c>
      <c r="T2612" t="str">
        <f>IFERROR(IF(VLOOKUP(S2612,Bad!$A:$A,1,FALSE)='RAW2'!S2612,"yes","no"),"no")</f>
        <v>no</v>
      </c>
      <c r="U2612" t="str">
        <f>IFERROR(VLOOKUP(F2612,compounds!$A:$B,2,FALSE),"")</f>
        <v/>
      </c>
      <c r="V2612" t="str">
        <f>VLOOKUP(B2612,'volatile collection data'!$O:$P,2,FALSE)</f>
        <v>27.apr.22 19</v>
      </c>
    </row>
    <row r="2613" spans="1:22" x14ac:dyDescent="0.2">
      <c r="A2613" t="s">
        <v>370</v>
      </c>
      <c r="B2613" s="1" t="str">
        <f t="shared" si="242"/>
        <v>3D</v>
      </c>
      <c r="C2613">
        <v>8.8789999999999996</v>
      </c>
      <c r="D2613">
        <f t="shared" si="240"/>
        <v>8.8800000000000008</v>
      </c>
      <c r="E2613">
        <f>VLOOKUP(D2613,'Peak Combiner'!$A$5:$D$4980,4,FALSE)</f>
        <v>8.8800000000000008</v>
      </c>
      <c r="F2613">
        <f>IFERROR(VLOOKUP(D2613,rt_comb!$A:$B,2,FALSE),D2613)</f>
        <v>8.8800000000000008</v>
      </c>
      <c r="G2613">
        <v>13432596</v>
      </c>
      <c r="H2613">
        <f>SUMIFS($G:$G,$E:$E,18.51,'RAW2'!$A:$A,'RAW2'!A2613)</f>
        <v>42227824</v>
      </c>
      <c r="I2613" s="1" t="str">
        <f>VLOOKUP(A2613,'volatile collection data'!$G$6:$H$69,2,FALSE)</f>
        <v>D</v>
      </c>
      <c r="J2613" s="1">
        <f>VLOOKUP(A2613,'volatile collection data'!$G$6:$I$69,3,FALSE)</f>
        <v>3</v>
      </c>
      <c r="K2613" s="1" t="str">
        <f>VLOOKUP(A2613,'volatile collection data'!$G$6:$N$69,8,FALSE)</f>
        <v>19B</v>
      </c>
      <c r="L2613" s="1">
        <f>VLOOKUP(A2613,'volatile collection data'!$G$6:$J$69,4,FALSE)</f>
        <v>4.17</v>
      </c>
      <c r="M2613" s="1">
        <f>VLOOKUP($A2613,'volatile collection data'!$G$6:$M$69,6,FALSE)</f>
        <v>12</v>
      </c>
      <c r="N2613" s="1">
        <f>VLOOKUP($A2613,'volatile collection data'!$G$6:$M$69,7,FALSE)</f>
        <v>4.17</v>
      </c>
      <c r="O2613" s="1">
        <f>VLOOKUP(A2613,'volatile collection data'!$G$6:$K$69,5,FALSE)</f>
        <v>0</v>
      </c>
      <c r="P2613" s="1" t="str">
        <f t="shared" si="243"/>
        <v>3D</v>
      </c>
      <c r="Q2613">
        <f t="shared" si="241"/>
        <v>0.38141274378304074</v>
      </c>
      <c r="R2613" t="str">
        <f t="shared" si="244"/>
        <v>19B_0-D&amp;4.17%4.17@12</v>
      </c>
      <c r="S2613" t="str">
        <f t="shared" si="245"/>
        <v>3D-19B-VCS-Loc-22</v>
      </c>
      <c r="T2613" t="str">
        <f>IFERROR(IF(VLOOKUP(S2613,Bad!$A:$A,1,FALSE)='RAW2'!S2613,"yes","no"),"no")</f>
        <v>no</v>
      </c>
      <c r="U2613" t="str">
        <f>IFERROR(VLOOKUP(F2613,compounds!$A:$B,2,FALSE),"")</f>
        <v/>
      </c>
      <c r="V2613" t="str">
        <f>VLOOKUP(B2613,'volatile collection data'!$O:$P,2,FALSE)</f>
        <v>27.apr.22 19</v>
      </c>
    </row>
    <row r="2614" spans="1:22" x14ac:dyDescent="0.2">
      <c r="A2614" t="s">
        <v>370</v>
      </c>
      <c r="B2614" s="1" t="str">
        <f t="shared" si="242"/>
        <v>3D</v>
      </c>
      <c r="C2614">
        <v>9.0269999999999992</v>
      </c>
      <c r="D2614">
        <f t="shared" si="240"/>
        <v>9.0299999999999994</v>
      </c>
      <c r="E2614">
        <f>VLOOKUP(D2614,'Peak Combiner'!$A$5:$D$4980,4,FALSE)</f>
        <v>9.0299999999999994</v>
      </c>
      <c r="F2614">
        <f>IFERROR(VLOOKUP(D2614,rt_comb!$A:$B,2,FALSE),D2614)</f>
        <v>9.0299999999999994</v>
      </c>
      <c r="G2614">
        <v>5258161</v>
      </c>
      <c r="H2614">
        <f>SUMIFS($G:$G,$E:$E,18.51,'RAW2'!$A:$A,'RAW2'!A2614)</f>
        <v>42227824</v>
      </c>
      <c r="I2614" s="1" t="str">
        <f>VLOOKUP(A2614,'volatile collection data'!$G$6:$H$69,2,FALSE)</f>
        <v>D</v>
      </c>
      <c r="J2614" s="1">
        <f>VLOOKUP(A2614,'volatile collection data'!$G$6:$I$69,3,FALSE)</f>
        <v>3</v>
      </c>
      <c r="K2614" s="1" t="str">
        <f>VLOOKUP(A2614,'volatile collection data'!$G$6:$N$69,8,FALSE)</f>
        <v>19B</v>
      </c>
      <c r="L2614" s="1">
        <f>VLOOKUP(A2614,'volatile collection data'!$G$6:$J$69,4,FALSE)</f>
        <v>4.17</v>
      </c>
      <c r="M2614" s="1">
        <f>VLOOKUP($A2614,'volatile collection data'!$G$6:$M$69,6,FALSE)</f>
        <v>12</v>
      </c>
      <c r="N2614" s="1">
        <f>VLOOKUP($A2614,'volatile collection data'!$G$6:$M$69,7,FALSE)</f>
        <v>4.17</v>
      </c>
      <c r="O2614" s="1">
        <f>VLOOKUP(A2614,'volatile collection data'!$G$6:$K$69,5,FALSE)</f>
        <v>0</v>
      </c>
      <c r="P2614" s="1" t="str">
        <f t="shared" si="243"/>
        <v>3D</v>
      </c>
      <c r="Q2614">
        <f t="shared" si="241"/>
        <v>0.14930320351054832</v>
      </c>
      <c r="R2614" t="str">
        <f t="shared" si="244"/>
        <v>19B_0-D&amp;4.17%4.17@12</v>
      </c>
      <c r="S2614" t="str">
        <f t="shared" si="245"/>
        <v>3D-19B-VCS-Loc-22</v>
      </c>
      <c r="T2614" t="str">
        <f>IFERROR(IF(VLOOKUP(S2614,Bad!$A:$A,1,FALSE)='RAW2'!S2614,"yes","no"),"no")</f>
        <v>no</v>
      </c>
      <c r="U2614" t="str">
        <f>IFERROR(VLOOKUP(F2614,compounds!$A:$B,2,FALSE),"")</f>
        <v/>
      </c>
      <c r="V2614" t="str">
        <f>VLOOKUP(B2614,'volatile collection data'!$O:$P,2,FALSE)</f>
        <v>27.apr.22 19</v>
      </c>
    </row>
    <row r="2615" spans="1:22" x14ac:dyDescent="0.2">
      <c r="A2615" t="s">
        <v>370</v>
      </c>
      <c r="B2615" s="1" t="str">
        <f t="shared" si="242"/>
        <v>3D</v>
      </c>
      <c r="C2615">
        <v>9.2330000000000005</v>
      </c>
      <c r="D2615">
        <f t="shared" si="240"/>
        <v>9.23</v>
      </c>
      <c r="E2615">
        <f>VLOOKUP(D2615,'Peak Combiner'!$A$5:$D$4980,4,FALSE)</f>
        <v>9.23</v>
      </c>
      <c r="F2615">
        <f>IFERROR(VLOOKUP(D2615,rt_comb!$A:$B,2,FALSE),D2615)</f>
        <v>9.23</v>
      </c>
      <c r="G2615">
        <v>1586537</v>
      </c>
      <c r="H2615">
        <f>SUMIFS($G:$G,$E:$E,18.51,'RAW2'!$A:$A,'RAW2'!A2615)</f>
        <v>42227824</v>
      </c>
      <c r="I2615" s="1" t="str">
        <f>VLOOKUP(A2615,'volatile collection data'!$G$6:$H$69,2,FALSE)</f>
        <v>D</v>
      </c>
      <c r="J2615" s="1">
        <f>VLOOKUP(A2615,'volatile collection data'!$G$6:$I$69,3,FALSE)</f>
        <v>3</v>
      </c>
      <c r="K2615" s="1" t="str">
        <f>VLOOKUP(A2615,'volatile collection data'!$G$6:$N$69,8,FALSE)</f>
        <v>19B</v>
      </c>
      <c r="L2615" s="1">
        <f>VLOOKUP(A2615,'volatile collection data'!$G$6:$J$69,4,FALSE)</f>
        <v>4.17</v>
      </c>
      <c r="M2615" s="1">
        <f>VLOOKUP($A2615,'volatile collection data'!$G$6:$M$69,6,FALSE)</f>
        <v>12</v>
      </c>
      <c r="N2615" s="1">
        <f>VLOOKUP($A2615,'volatile collection data'!$G$6:$M$69,7,FALSE)</f>
        <v>4.17</v>
      </c>
      <c r="O2615" s="1">
        <f>VLOOKUP(A2615,'volatile collection data'!$G$6:$K$69,5,FALSE)</f>
        <v>0</v>
      </c>
      <c r="P2615" s="1" t="str">
        <f t="shared" si="243"/>
        <v>3D</v>
      </c>
      <c r="Q2615">
        <f t="shared" si="241"/>
        <v>4.5049030752009077E-2</v>
      </c>
      <c r="R2615" t="str">
        <f t="shared" si="244"/>
        <v>19B_0-D&amp;4.17%4.17@12</v>
      </c>
      <c r="S2615" t="str">
        <f t="shared" si="245"/>
        <v>3D-19B-VCS-Loc-22</v>
      </c>
      <c r="T2615" t="str">
        <f>IFERROR(IF(VLOOKUP(S2615,Bad!$A:$A,1,FALSE)='RAW2'!S2615,"yes","no"),"no")</f>
        <v>no</v>
      </c>
      <c r="U2615" t="str">
        <f>IFERROR(VLOOKUP(F2615,compounds!$A:$B,2,FALSE),"")</f>
        <v/>
      </c>
      <c r="V2615" t="str">
        <f>VLOOKUP(B2615,'volatile collection data'!$O:$P,2,FALSE)</f>
        <v>27.apr.22 19</v>
      </c>
    </row>
    <row r="2616" spans="1:22" x14ac:dyDescent="0.2">
      <c r="A2616" t="s">
        <v>370</v>
      </c>
      <c r="B2616" s="1" t="str">
        <f t="shared" si="242"/>
        <v>3D</v>
      </c>
      <c r="C2616">
        <v>9.3780000000000001</v>
      </c>
      <c r="D2616">
        <f t="shared" si="240"/>
        <v>9.3800000000000008</v>
      </c>
      <c r="E2616">
        <f>VLOOKUP(D2616,'Peak Combiner'!$A$5:$D$4980,4,FALSE)</f>
        <v>9.3800000000000008</v>
      </c>
      <c r="F2616">
        <f>IFERROR(VLOOKUP(D2616,rt_comb!$A:$B,2,FALSE),D2616)</f>
        <v>9.3800000000000008</v>
      </c>
      <c r="G2616">
        <v>11728884</v>
      </c>
      <c r="H2616">
        <f>SUMIFS($G:$G,$E:$E,18.51,'RAW2'!$A:$A,'RAW2'!A2616)</f>
        <v>42227824</v>
      </c>
      <c r="I2616" s="1" t="str">
        <f>VLOOKUP(A2616,'volatile collection data'!$G$6:$H$69,2,FALSE)</f>
        <v>D</v>
      </c>
      <c r="J2616" s="1">
        <f>VLOOKUP(A2616,'volatile collection data'!$G$6:$I$69,3,FALSE)</f>
        <v>3</v>
      </c>
      <c r="K2616" s="1" t="str">
        <f>VLOOKUP(A2616,'volatile collection data'!$G$6:$N$69,8,FALSE)</f>
        <v>19B</v>
      </c>
      <c r="L2616" s="1">
        <f>VLOOKUP(A2616,'volatile collection data'!$G$6:$J$69,4,FALSE)</f>
        <v>4.17</v>
      </c>
      <c r="M2616" s="1">
        <f>VLOOKUP($A2616,'volatile collection data'!$G$6:$M$69,6,FALSE)</f>
        <v>12</v>
      </c>
      <c r="N2616" s="1">
        <f>VLOOKUP($A2616,'volatile collection data'!$G$6:$M$69,7,FALSE)</f>
        <v>4.17</v>
      </c>
      <c r="O2616" s="1">
        <f>VLOOKUP(A2616,'volatile collection data'!$G$6:$K$69,5,FALSE)</f>
        <v>0</v>
      </c>
      <c r="P2616" s="1" t="str">
        <f t="shared" si="243"/>
        <v>3D</v>
      </c>
      <c r="Q2616">
        <f t="shared" si="241"/>
        <v>0.33303657967179279</v>
      </c>
      <c r="R2616" t="str">
        <f t="shared" si="244"/>
        <v>19B_0-D&amp;4.17%4.17@12</v>
      </c>
      <c r="S2616" t="str">
        <f t="shared" si="245"/>
        <v>3D-19B-VCS-Loc-22</v>
      </c>
      <c r="T2616" t="str">
        <f>IFERROR(IF(VLOOKUP(S2616,Bad!$A:$A,1,FALSE)='RAW2'!S2616,"yes","no"),"no")</f>
        <v>no</v>
      </c>
      <c r="U2616" t="str">
        <f>IFERROR(VLOOKUP(F2616,compounds!$A:$B,2,FALSE),"")</f>
        <v>octanal</v>
      </c>
      <c r="V2616" t="str">
        <f>VLOOKUP(B2616,'volatile collection data'!$O:$P,2,FALSE)</f>
        <v>27.apr.22 19</v>
      </c>
    </row>
    <row r="2617" spans="1:22" x14ac:dyDescent="0.2">
      <c r="A2617" t="s">
        <v>370</v>
      </c>
      <c r="B2617" s="1" t="str">
        <f t="shared" si="242"/>
        <v>3D</v>
      </c>
      <c r="C2617">
        <v>9.548</v>
      </c>
      <c r="D2617">
        <f t="shared" si="240"/>
        <v>9.5500000000000007</v>
      </c>
      <c r="E2617">
        <f>VLOOKUP(D2617,'Peak Combiner'!$A$5:$D$4980,4,FALSE)</f>
        <v>9.5299999999999994</v>
      </c>
      <c r="F2617">
        <f>IFERROR(VLOOKUP(D2617,rt_comb!$A:$B,2,FALSE),D2617)</f>
        <v>9.5399999999999991</v>
      </c>
      <c r="G2617">
        <v>3890362</v>
      </c>
      <c r="H2617">
        <f>SUMIFS($G:$G,$E:$E,18.51,'RAW2'!$A:$A,'RAW2'!A2617)</f>
        <v>42227824</v>
      </c>
      <c r="I2617" s="1" t="str">
        <f>VLOOKUP(A2617,'volatile collection data'!$G$6:$H$69,2,FALSE)</f>
        <v>D</v>
      </c>
      <c r="J2617" s="1">
        <f>VLOOKUP(A2617,'volatile collection data'!$G$6:$I$69,3,FALSE)</f>
        <v>3</v>
      </c>
      <c r="K2617" s="1" t="str">
        <f>VLOOKUP(A2617,'volatile collection data'!$G$6:$N$69,8,FALSE)</f>
        <v>19B</v>
      </c>
      <c r="L2617" s="1">
        <f>VLOOKUP(A2617,'volatile collection data'!$G$6:$J$69,4,FALSE)</f>
        <v>4.17</v>
      </c>
      <c r="M2617" s="1">
        <f>VLOOKUP($A2617,'volatile collection data'!$G$6:$M$69,6,FALSE)</f>
        <v>12</v>
      </c>
      <c r="N2617" s="1">
        <f>VLOOKUP($A2617,'volatile collection data'!$G$6:$M$69,7,FALSE)</f>
        <v>4.17</v>
      </c>
      <c r="O2617" s="1">
        <f>VLOOKUP(A2617,'volatile collection data'!$G$6:$K$69,5,FALSE)</f>
        <v>0</v>
      </c>
      <c r="P2617" s="1" t="str">
        <f t="shared" si="243"/>
        <v>3D</v>
      </c>
      <c r="Q2617">
        <f t="shared" si="241"/>
        <v>0.11046514350087487</v>
      </c>
      <c r="R2617" t="str">
        <f t="shared" si="244"/>
        <v>19B_0-D&amp;4.17%4.17@12</v>
      </c>
      <c r="S2617" t="str">
        <f t="shared" si="245"/>
        <v>3D-19B-VCS-Loc-22</v>
      </c>
      <c r="T2617" t="str">
        <f>IFERROR(IF(VLOOKUP(S2617,Bad!$A:$A,1,FALSE)='RAW2'!S2617,"yes","no"),"no")</f>
        <v>no</v>
      </c>
      <c r="U2617" t="str">
        <f>IFERROR(VLOOKUP(F2617,compounds!$A:$B,2,FALSE),"")</f>
        <v>z3hex</v>
      </c>
      <c r="V2617" t="str">
        <f>VLOOKUP(B2617,'volatile collection data'!$O:$P,2,FALSE)</f>
        <v>27.apr.22 19</v>
      </c>
    </row>
    <row r="2618" spans="1:22" x14ac:dyDescent="0.2">
      <c r="A2618" t="s">
        <v>370</v>
      </c>
      <c r="B2618" s="1" t="str">
        <f t="shared" si="242"/>
        <v>3D</v>
      </c>
      <c r="C2618">
        <v>9.82</v>
      </c>
      <c r="D2618">
        <f t="shared" si="240"/>
        <v>9.82</v>
      </c>
      <c r="E2618">
        <f>VLOOKUP(D2618,'Peak Combiner'!$A$5:$D$4980,4,FALSE)</f>
        <v>9.8000000000000007</v>
      </c>
      <c r="F2618">
        <f>IFERROR(VLOOKUP(D2618,rt_comb!$A:$B,2,FALSE),D2618)</f>
        <v>9.81</v>
      </c>
      <c r="G2618">
        <v>4702942</v>
      </c>
      <c r="H2618">
        <f>SUMIFS($G:$G,$E:$E,18.51,'RAW2'!$A:$A,'RAW2'!A2618)</f>
        <v>42227824</v>
      </c>
      <c r="I2618" s="1" t="str">
        <f>VLOOKUP(A2618,'volatile collection data'!$G$6:$H$69,2,FALSE)</f>
        <v>D</v>
      </c>
      <c r="J2618" s="1">
        <f>VLOOKUP(A2618,'volatile collection data'!$G$6:$I$69,3,FALSE)</f>
        <v>3</v>
      </c>
      <c r="K2618" s="1" t="str">
        <f>VLOOKUP(A2618,'volatile collection data'!$G$6:$N$69,8,FALSE)</f>
        <v>19B</v>
      </c>
      <c r="L2618" s="1">
        <f>VLOOKUP(A2618,'volatile collection data'!$G$6:$J$69,4,FALSE)</f>
        <v>4.17</v>
      </c>
      <c r="M2618" s="1">
        <f>VLOOKUP($A2618,'volatile collection data'!$G$6:$M$69,6,FALSE)</f>
        <v>12</v>
      </c>
      <c r="N2618" s="1">
        <f>VLOOKUP($A2618,'volatile collection data'!$G$6:$M$69,7,FALSE)</f>
        <v>4.17</v>
      </c>
      <c r="O2618" s="1">
        <f>VLOOKUP(A2618,'volatile collection data'!$G$6:$K$69,5,FALSE)</f>
        <v>0</v>
      </c>
      <c r="P2618" s="1" t="str">
        <f t="shared" si="243"/>
        <v>3D</v>
      </c>
      <c r="Q2618">
        <f t="shared" si="241"/>
        <v>0.13353800055272272</v>
      </c>
      <c r="R2618" t="str">
        <f t="shared" si="244"/>
        <v>19B_0-D&amp;4.17%4.17@12</v>
      </c>
      <c r="S2618" t="str">
        <f t="shared" si="245"/>
        <v>3D-19B-VCS-Loc-22</v>
      </c>
      <c r="T2618" t="str">
        <f>IFERROR(IF(VLOOKUP(S2618,Bad!$A:$A,1,FALSE)='RAW2'!S2618,"yes","no"),"no")</f>
        <v>no</v>
      </c>
      <c r="U2618" t="str">
        <f>IFERROR(VLOOKUP(F2618,compounds!$A:$B,2,FALSE),"")</f>
        <v>sixmethyl</v>
      </c>
      <c r="V2618" t="str">
        <f>VLOOKUP(B2618,'volatile collection data'!$O:$P,2,FALSE)</f>
        <v>27.apr.22 19</v>
      </c>
    </row>
    <row r="2619" spans="1:22" x14ac:dyDescent="0.2">
      <c r="A2619" t="s">
        <v>370</v>
      </c>
      <c r="B2619" s="1" t="str">
        <f t="shared" si="242"/>
        <v>3D</v>
      </c>
      <c r="C2619">
        <v>10.202</v>
      </c>
      <c r="D2619">
        <f t="shared" si="240"/>
        <v>10.199999999999999</v>
      </c>
      <c r="E2619">
        <f>VLOOKUP(D2619,'Peak Combiner'!$A$5:$D$4980,4,FALSE)</f>
        <v>10.18</v>
      </c>
      <c r="F2619">
        <f>IFERROR(VLOOKUP(D2619,rt_comb!$A:$B,2,FALSE),D2619)</f>
        <v>10.199999999999999</v>
      </c>
      <c r="G2619">
        <v>3140257</v>
      </c>
      <c r="H2619">
        <f>SUMIFS($G:$G,$E:$E,18.51,'RAW2'!$A:$A,'RAW2'!A2619)</f>
        <v>42227824</v>
      </c>
      <c r="I2619" s="1" t="str">
        <f>VLOOKUP(A2619,'volatile collection data'!$G$6:$H$69,2,FALSE)</f>
        <v>D</v>
      </c>
      <c r="J2619" s="1">
        <f>VLOOKUP(A2619,'volatile collection data'!$G$6:$I$69,3,FALSE)</f>
        <v>3</v>
      </c>
      <c r="K2619" s="1" t="str">
        <f>VLOOKUP(A2619,'volatile collection data'!$G$6:$N$69,8,FALSE)</f>
        <v>19B</v>
      </c>
      <c r="L2619" s="1">
        <f>VLOOKUP(A2619,'volatile collection data'!$G$6:$J$69,4,FALSE)</f>
        <v>4.17</v>
      </c>
      <c r="M2619" s="1">
        <f>VLOOKUP($A2619,'volatile collection data'!$G$6:$M$69,6,FALSE)</f>
        <v>12</v>
      </c>
      <c r="N2619" s="1">
        <f>VLOOKUP($A2619,'volatile collection data'!$G$6:$M$69,7,FALSE)</f>
        <v>4.17</v>
      </c>
      <c r="O2619" s="1">
        <f>VLOOKUP(A2619,'volatile collection data'!$G$6:$K$69,5,FALSE)</f>
        <v>0</v>
      </c>
      <c r="P2619" s="1" t="str">
        <f t="shared" si="243"/>
        <v>3D</v>
      </c>
      <c r="Q2619">
        <f t="shared" si="241"/>
        <v>8.9166237006897256E-2</v>
      </c>
      <c r="R2619" t="str">
        <f t="shared" si="244"/>
        <v>19B_0-D&amp;4.17%4.17@12</v>
      </c>
      <c r="S2619" t="str">
        <f t="shared" si="245"/>
        <v>3D-19B-VCS-Loc-22</v>
      </c>
      <c r="T2619" t="str">
        <f>IFERROR(IF(VLOOKUP(S2619,Bad!$A:$A,1,FALSE)='RAW2'!S2619,"yes","no"),"no")</f>
        <v>no</v>
      </c>
      <c r="U2619" t="str">
        <f>IFERROR(VLOOKUP(F2619,compounds!$A:$B,2,FALSE),"")</f>
        <v/>
      </c>
      <c r="V2619" t="str">
        <f>VLOOKUP(B2619,'volatile collection data'!$O:$P,2,FALSE)</f>
        <v>27.apr.22 19</v>
      </c>
    </row>
    <row r="2620" spans="1:22" x14ac:dyDescent="0.2">
      <c r="A2620" t="s">
        <v>370</v>
      </c>
      <c r="B2620" s="1" t="str">
        <f t="shared" si="242"/>
        <v>3D</v>
      </c>
      <c r="C2620">
        <v>10.468999999999999</v>
      </c>
      <c r="D2620">
        <f t="shared" si="240"/>
        <v>10.47</v>
      </c>
      <c r="E2620">
        <f>VLOOKUP(D2620,'Peak Combiner'!$A$5:$D$4980,4,FALSE)</f>
        <v>10.47</v>
      </c>
      <c r="F2620">
        <f>IFERROR(VLOOKUP(D2620,rt_comb!$A:$B,2,FALSE),D2620)</f>
        <v>10.47</v>
      </c>
      <c r="G2620">
        <v>1963188</v>
      </c>
      <c r="H2620">
        <f>SUMIFS($G:$G,$E:$E,18.51,'RAW2'!$A:$A,'RAW2'!A2620)</f>
        <v>42227824</v>
      </c>
      <c r="I2620" s="1" t="str">
        <f>VLOOKUP(A2620,'volatile collection data'!$G$6:$H$69,2,FALSE)</f>
        <v>D</v>
      </c>
      <c r="J2620" s="1">
        <f>VLOOKUP(A2620,'volatile collection data'!$G$6:$I$69,3,FALSE)</f>
        <v>3</v>
      </c>
      <c r="K2620" s="1" t="str">
        <f>VLOOKUP(A2620,'volatile collection data'!$G$6:$N$69,8,FALSE)</f>
        <v>19B</v>
      </c>
      <c r="L2620" s="1">
        <f>VLOOKUP(A2620,'volatile collection data'!$G$6:$J$69,4,FALSE)</f>
        <v>4.17</v>
      </c>
      <c r="M2620" s="1">
        <f>VLOOKUP($A2620,'volatile collection data'!$G$6:$M$69,6,FALSE)</f>
        <v>12</v>
      </c>
      <c r="N2620" s="1">
        <f>VLOOKUP($A2620,'volatile collection data'!$G$6:$M$69,7,FALSE)</f>
        <v>4.17</v>
      </c>
      <c r="O2620" s="1">
        <f>VLOOKUP(A2620,'volatile collection data'!$G$6:$K$69,5,FALSE)</f>
        <v>0</v>
      </c>
      <c r="P2620" s="1" t="str">
        <f t="shared" si="243"/>
        <v>3D</v>
      </c>
      <c r="Q2620">
        <f t="shared" si="241"/>
        <v>5.5743872713951953E-2</v>
      </c>
      <c r="R2620" t="str">
        <f t="shared" si="244"/>
        <v>19B_0-D&amp;4.17%4.17@12</v>
      </c>
      <c r="S2620" t="str">
        <f t="shared" si="245"/>
        <v>3D-19B-VCS-Loc-22</v>
      </c>
      <c r="T2620" t="str">
        <f>IFERROR(IF(VLOOKUP(S2620,Bad!$A:$A,1,FALSE)='RAW2'!S2620,"yes","no"),"no")</f>
        <v>no</v>
      </c>
      <c r="U2620" t="str">
        <f>IFERROR(VLOOKUP(F2620,compounds!$A:$B,2,FALSE),"")</f>
        <v/>
      </c>
      <c r="V2620" t="str">
        <f>VLOOKUP(B2620,'volatile collection data'!$O:$P,2,FALSE)</f>
        <v>27.apr.22 19</v>
      </c>
    </row>
    <row r="2621" spans="1:22" x14ac:dyDescent="0.2">
      <c r="A2621" t="s">
        <v>370</v>
      </c>
      <c r="B2621" s="1" t="str">
        <f t="shared" si="242"/>
        <v>3D</v>
      </c>
      <c r="C2621">
        <v>10.8</v>
      </c>
      <c r="D2621">
        <f t="shared" si="240"/>
        <v>10.8</v>
      </c>
      <c r="E2621">
        <f>VLOOKUP(D2621,'Peak Combiner'!$A$5:$D$4980,4,FALSE)</f>
        <v>10.8</v>
      </c>
      <c r="F2621">
        <f>IFERROR(VLOOKUP(D2621,rt_comb!$A:$B,2,FALSE),D2621)</f>
        <v>10.79</v>
      </c>
      <c r="G2621">
        <v>1959907</v>
      </c>
      <c r="H2621">
        <f>SUMIFS($G:$G,$E:$E,18.51,'RAW2'!$A:$A,'RAW2'!A2621)</f>
        <v>42227824</v>
      </c>
      <c r="I2621" s="1" t="str">
        <f>VLOOKUP(A2621,'volatile collection data'!$G$6:$H$69,2,FALSE)</f>
        <v>D</v>
      </c>
      <c r="J2621" s="1">
        <f>VLOOKUP(A2621,'volatile collection data'!$G$6:$I$69,3,FALSE)</f>
        <v>3</v>
      </c>
      <c r="K2621" s="1" t="str">
        <f>VLOOKUP(A2621,'volatile collection data'!$G$6:$N$69,8,FALSE)</f>
        <v>19B</v>
      </c>
      <c r="L2621" s="1">
        <f>VLOOKUP(A2621,'volatile collection data'!$G$6:$J$69,4,FALSE)</f>
        <v>4.17</v>
      </c>
      <c r="M2621" s="1">
        <f>VLOOKUP($A2621,'volatile collection data'!$G$6:$M$69,6,FALSE)</f>
        <v>12</v>
      </c>
      <c r="N2621" s="1">
        <f>VLOOKUP($A2621,'volatile collection data'!$G$6:$M$69,7,FALSE)</f>
        <v>4.17</v>
      </c>
      <c r="O2621" s="1">
        <f>VLOOKUP(A2621,'volatile collection data'!$G$6:$K$69,5,FALSE)</f>
        <v>0</v>
      </c>
      <c r="P2621" s="1" t="str">
        <f t="shared" si="243"/>
        <v>3D</v>
      </c>
      <c r="Q2621">
        <f t="shared" si="241"/>
        <v>5.5650710140436592E-2</v>
      </c>
      <c r="R2621" t="str">
        <f t="shared" si="244"/>
        <v>19B_0-D&amp;4.17%4.17@12</v>
      </c>
      <c r="S2621" t="str">
        <f t="shared" si="245"/>
        <v>3D-19B-VCS-Loc-22</v>
      </c>
      <c r="T2621" t="str">
        <f>IFERROR(IF(VLOOKUP(S2621,Bad!$A:$A,1,FALSE)='RAW2'!S2621,"yes","no"),"no")</f>
        <v>no</v>
      </c>
      <c r="U2621" t="str">
        <f>IFERROR(VLOOKUP(F2621,compounds!$A:$B,2,FALSE),"")</f>
        <v>bocimene</v>
      </c>
      <c r="V2621" t="str">
        <f>VLOOKUP(B2621,'volatile collection data'!$O:$P,2,FALSE)</f>
        <v>27.apr.22 19</v>
      </c>
    </row>
    <row r="2622" spans="1:22" x14ac:dyDescent="0.2">
      <c r="A2622" t="s">
        <v>370</v>
      </c>
      <c r="B2622" s="1" t="str">
        <f t="shared" si="242"/>
        <v>3D</v>
      </c>
      <c r="C2622">
        <v>11.590999999999999</v>
      </c>
      <c r="D2622">
        <f t="shared" ref="D2622:D2685" si="246">ROUND(C2622,2)</f>
        <v>11.59</v>
      </c>
      <c r="E2622">
        <f>VLOOKUP(D2622,'Peak Combiner'!$A$5:$D$4980,4,FALSE)</f>
        <v>11.59</v>
      </c>
      <c r="F2622">
        <f>IFERROR(VLOOKUP(D2622,rt_comb!$A:$B,2,FALSE),D2622)</f>
        <v>11.59</v>
      </c>
      <c r="G2622">
        <v>7605085</v>
      </c>
      <c r="H2622">
        <f>SUMIFS($G:$G,$E:$E,18.51,'RAW2'!$A:$A,'RAW2'!A2622)</f>
        <v>42227824</v>
      </c>
      <c r="I2622" s="1" t="str">
        <f>VLOOKUP(A2622,'volatile collection data'!$G$6:$H$69,2,FALSE)</f>
        <v>D</v>
      </c>
      <c r="J2622" s="1">
        <f>VLOOKUP(A2622,'volatile collection data'!$G$6:$I$69,3,FALSE)</f>
        <v>3</v>
      </c>
      <c r="K2622" s="1" t="str">
        <f>VLOOKUP(A2622,'volatile collection data'!$G$6:$N$69,8,FALSE)</f>
        <v>19B</v>
      </c>
      <c r="L2622" s="1">
        <f>VLOOKUP(A2622,'volatile collection data'!$G$6:$J$69,4,FALSE)</f>
        <v>4.17</v>
      </c>
      <c r="M2622" s="1">
        <f>VLOOKUP($A2622,'volatile collection data'!$G$6:$M$69,6,FALSE)</f>
        <v>12</v>
      </c>
      <c r="N2622" s="1">
        <f>VLOOKUP($A2622,'volatile collection data'!$G$6:$M$69,7,FALSE)</f>
        <v>4.17</v>
      </c>
      <c r="O2622" s="1">
        <f>VLOOKUP(A2622,'volatile collection data'!$G$6:$K$69,5,FALSE)</f>
        <v>0</v>
      </c>
      <c r="P2622" s="1" t="str">
        <f t="shared" si="243"/>
        <v>3D</v>
      </c>
      <c r="Q2622">
        <f t="shared" ref="Q2622:Q2685" si="247">IFERROR((30/H2622*G2622)/L2622/6,0)</f>
        <v>0.21594309369188547</v>
      </c>
      <c r="R2622" t="str">
        <f t="shared" si="244"/>
        <v>19B_0-D&amp;4.17%4.17@12</v>
      </c>
      <c r="S2622" t="str">
        <f t="shared" si="245"/>
        <v>3D-19B-VCS-Loc-22</v>
      </c>
      <c r="T2622" t="str">
        <f>IFERROR(IF(VLOOKUP(S2622,Bad!$A:$A,1,FALSE)='RAW2'!S2622,"yes","no"),"no")</f>
        <v>no</v>
      </c>
      <c r="U2622" t="str">
        <f>IFERROR(VLOOKUP(F2622,compounds!$A:$B,2,FALSE),"")</f>
        <v/>
      </c>
      <c r="V2622" t="str">
        <f>VLOOKUP(B2622,'volatile collection data'!$O:$P,2,FALSE)</f>
        <v>27.apr.22 19</v>
      </c>
    </row>
    <row r="2623" spans="1:22" x14ac:dyDescent="0.2">
      <c r="A2623" t="s">
        <v>370</v>
      </c>
      <c r="B2623" s="1" t="str">
        <f t="shared" si="242"/>
        <v>3D</v>
      </c>
      <c r="C2623">
        <v>11.791</v>
      </c>
      <c r="D2623">
        <f t="shared" si="246"/>
        <v>11.79</v>
      </c>
      <c r="E2623">
        <f>VLOOKUP(D2623,'Peak Combiner'!$A$5:$D$4980,4,FALSE)</f>
        <v>11.79</v>
      </c>
      <c r="F2623">
        <f>IFERROR(VLOOKUP(D2623,rt_comb!$A:$B,2,FALSE),D2623)</f>
        <v>11.79</v>
      </c>
      <c r="G2623">
        <v>9060158</v>
      </c>
      <c r="H2623">
        <f>SUMIFS($G:$G,$E:$E,18.51,'RAW2'!$A:$A,'RAW2'!A2623)</f>
        <v>42227824</v>
      </c>
      <c r="I2623" s="1" t="str">
        <f>VLOOKUP(A2623,'volatile collection data'!$G$6:$H$69,2,FALSE)</f>
        <v>D</v>
      </c>
      <c r="J2623" s="1">
        <f>VLOOKUP(A2623,'volatile collection data'!$G$6:$I$69,3,FALSE)</f>
        <v>3</v>
      </c>
      <c r="K2623" s="1" t="str">
        <f>VLOOKUP(A2623,'volatile collection data'!$G$6:$N$69,8,FALSE)</f>
        <v>19B</v>
      </c>
      <c r="L2623" s="1">
        <f>VLOOKUP(A2623,'volatile collection data'!$G$6:$J$69,4,FALSE)</f>
        <v>4.17</v>
      </c>
      <c r="M2623" s="1">
        <f>VLOOKUP($A2623,'volatile collection data'!$G$6:$M$69,6,FALSE)</f>
        <v>12</v>
      </c>
      <c r="N2623" s="1">
        <f>VLOOKUP($A2623,'volatile collection data'!$G$6:$M$69,7,FALSE)</f>
        <v>4.17</v>
      </c>
      <c r="O2623" s="1">
        <f>VLOOKUP(A2623,'volatile collection data'!$G$6:$K$69,5,FALSE)</f>
        <v>0</v>
      </c>
      <c r="P2623" s="1" t="str">
        <f t="shared" si="243"/>
        <v>3D</v>
      </c>
      <c r="Q2623">
        <f t="shared" si="247"/>
        <v>0.25725926112032754</v>
      </c>
      <c r="R2623" t="str">
        <f t="shared" si="244"/>
        <v>19B_0-D&amp;4.17%4.17@12</v>
      </c>
      <c r="S2623" t="str">
        <f t="shared" si="245"/>
        <v>3D-19B-VCS-Loc-22</v>
      </c>
      <c r="T2623" t="str">
        <f>IFERROR(IF(VLOOKUP(S2623,Bad!$A:$A,1,FALSE)='RAW2'!S2623,"yes","no"),"no")</f>
        <v>no</v>
      </c>
      <c r="U2623" t="str">
        <f>IFERROR(VLOOKUP(F2623,compounds!$A:$B,2,FALSE),"")</f>
        <v/>
      </c>
      <c r="V2623" t="str">
        <f>VLOOKUP(B2623,'volatile collection data'!$O:$P,2,FALSE)</f>
        <v>27.apr.22 19</v>
      </c>
    </row>
    <row r="2624" spans="1:22" x14ac:dyDescent="0.2">
      <c r="A2624" t="s">
        <v>370</v>
      </c>
      <c r="B2624" s="1" t="str">
        <f t="shared" si="242"/>
        <v>3D</v>
      </c>
      <c r="C2624">
        <v>12.036</v>
      </c>
      <c r="D2624">
        <f t="shared" si="246"/>
        <v>12.04</v>
      </c>
      <c r="E2624">
        <f>VLOOKUP(D2624,'Peak Combiner'!$A$5:$D$4980,4,FALSE)</f>
        <v>12.04</v>
      </c>
      <c r="F2624">
        <f>IFERROR(VLOOKUP(D2624,rt_comb!$A:$B,2,FALSE),D2624)</f>
        <v>12.04</v>
      </c>
      <c r="G2624">
        <v>2552671</v>
      </c>
      <c r="H2624">
        <f>SUMIFS($G:$G,$E:$E,18.51,'RAW2'!$A:$A,'RAW2'!A2624)</f>
        <v>42227824</v>
      </c>
      <c r="I2624" s="1" t="str">
        <f>VLOOKUP(A2624,'volatile collection data'!$G$6:$H$69,2,FALSE)</f>
        <v>D</v>
      </c>
      <c r="J2624" s="1">
        <f>VLOOKUP(A2624,'volatile collection data'!$G$6:$I$69,3,FALSE)</f>
        <v>3</v>
      </c>
      <c r="K2624" s="1" t="str">
        <f>VLOOKUP(A2624,'volatile collection data'!$G$6:$N$69,8,FALSE)</f>
        <v>19B</v>
      </c>
      <c r="L2624" s="1">
        <f>VLOOKUP(A2624,'volatile collection data'!$G$6:$J$69,4,FALSE)</f>
        <v>4.17</v>
      </c>
      <c r="M2624" s="1">
        <f>VLOOKUP($A2624,'volatile collection data'!$G$6:$M$69,6,FALSE)</f>
        <v>12</v>
      </c>
      <c r="N2624" s="1">
        <f>VLOOKUP($A2624,'volatile collection data'!$G$6:$M$69,7,FALSE)</f>
        <v>4.17</v>
      </c>
      <c r="O2624" s="1">
        <f>VLOOKUP(A2624,'volatile collection data'!$G$6:$K$69,5,FALSE)</f>
        <v>0</v>
      </c>
      <c r="P2624" s="1" t="str">
        <f t="shared" si="243"/>
        <v>3D</v>
      </c>
      <c r="Q2624">
        <f t="shared" si="247"/>
        <v>7.2481987106989471E-2</v>
      </c>
      <c r="R2624" t="str">
        <f t="shared" si="244"/>
        <v>19B_0-D&amp;4.17%4.17@12</v>
      </c>
      <c r="S2624" t="str">
        <f t="shared" si="245"/>
        <v>3D-19B-VCS-Loc-22</v>
      </c>
      <c r="T2624" t="str">
        <f>IFERROR(IF(VLOOKUP(S2624,Bad!$A:$A,1,FALSE)='RAW2'!S2624,"yes","no"),"no")</f>
        <v>no</v>
      </c>
      <c r="U2624" t="str">
        <f>IFERROR(VLOOKUP(F2624,compounds!$A:$B,2,FALSE),"")</f>
        <v/>
      </c>
      <c r="V2624" t="str">
        <f>VLOOKUP(B2624,'volatile collection data'!$O:$P,2,FALSE)</f>
        <v>27.apr.22 19</v>
      </c>
    </row>
    <row r="2625" spans="1:22" x14ac:dyDescent="0.2">
      <c r="A2625" t="s">
        <v>370</v>
      </c>
      <c r="B2625" s="1" t="str">
        <f t="shared" si="242"/>
        <v>3D</v>
      </c>
      <c r="C2625">
        <v>12.198</v>
      </c>
      <c r="D2625">
        <f t="shared" si="246"/>
        <v>12.2</v>
      </c>
      <c r="E2625">
        <f>VLOOKUP(D2625,'Peak Combiner'!$A$5:$D$4980,4,FALSE)</f>
        <v>12.2</v>
      </c>
      <c r="F2625">
        <f>IFERROR(VLOOKUP(D2625,rt_comb!$A:$B,2,FALSE),D2625)</f>
        <v>12.2</v>
      </c>
      <c r="G2625">
        <v>3935445</v>
      </c>
      <c r="H2625">
        <f>SUMIFS($G:$G,$E:$E,18.51,'RAW2'!$A:$A,'RAW2'!A2625)</f>
        <v>42227824</v>
      </c>
      <c r="I2625" s="1" t="str">
        <f>VLOOKUP(A2625,'volatile collection data'!$G$6:$H$69,2,FALSE)</f>
        <v>D</v>
      </c>
      <c r="J2625" s="1">
        <f>VLOOKUP(A2625,'volatile collection data'!$G$6:$I$69,3,FALSE)</f>
        <v>3</v>
      </c>
      <c r="K2625" s="1" t="str">
        <f>VLOOKUP(A2625,'volatile collection data'!$G$6:$N$69,8,FALSE)</f>
        <v>19B</v>
      </c>
      <c r="L2625" s="1">
        <f>VLOOKUP(A2625,'volatile collection data'!$G$6:$J$69,4,FALSE)</f>
        <v>4.17</v>
      </c>
      <c r="M2625" s="1">
        <f>VLOOKUP($A2625,'volatile collection data'!$G$6:$M$69,6,FALSE)</f>
        <v>12</v>
      </c>
      <c r="N2625" s="1">
        <f>VLOOKUP($A2625,'volatile collection data'!$G$6:$M$69,7,FALSE)</f>
        <v>4.17</v>
      </c>
      <c r="O2625" s="1">
        <f>VLOOKUP(A2625,'volatile collection data'!$G$6:$K$69,5,FALSE)</f>
        <v>0</v>
      </c>
      <c r="P2625" s="1" t="str">
        <f t="shared" si="243"/>
        <v>3D</v>
      </c>
      <c r="Q2625">
        <f t="shared" si="247"/>
        <v>0.11174525575378347</v>
      </c>
      <c r="R2625" t="str">
        <f t="shared" si="244"/>
        <v>19B_0-D&amp;4.17%4.17@12</v>
      </c>
      <c r="S2625" t="str">
        <f t="shared" si="245"/>
        <v>3D-19B-VCS-Loc-22</v>
      </c>
      <c r="T2625" t="str">
        <f>IFERROR(IF(VLOOKUP(S2625,Bad!$A:$A,1,FALSE)='RAW2'!S2625,"yes","no"),"no")</f>
        <v>no</v>
      </c>
      <c r="U2625" t="str">
        <f>IFERROR(VLOOKUP(F2625,compounds!$A:$B,2,FALSE),"")</f>
        <v/>
      </c>
      <c r="V2625" t="str">
        <f>VLOOKUP(B2625,'volatile collection data'!$O:$P,2,FALSE)</f>
        <v>27.apr.22 19</v>
      </c>
    </row>
    <row r="2626" spans="1:22" x14ac:dyDescent="0.2">
      <c r="A2626" t="s">
        <v>370</v>
      </c>
      <c r="B2626" s="1" t="str">
        <f t="shared" si="242"/>
        <v>3D</v>
      </c>
      <c r="C2626">
        <v>12.398999999999999</v>
      </c>
      <c r="D2626">
        <f t="shared" si="246"/>
        <v>12.4</v>
      </c>
      <c r="E2626">
        <f>VLOOKUP(D2626,'Peak Combiner'!$A$5:$D$4980,4,FALSE)</f>
        <v>12.39</v>
      </c>
      <c r="F2626">
        <f>IFERROR(VLOOKUP(D2626,rt_comb!$A:$B,2,FALSE),D2626)</f>
        <v>12.39</v>
      </c>
      <c r="G2626">
        <v>4881324</v>
      </c>
      <c r="H2626">
        <f>SUMIFS($G:$G,$E:$E,18.51,'RAW2'!$A:$A,'RAW2'!A2626)</f>
        <v>42227824</v>
      </c>
      <c r="I2626" s="1" t="str">
        <f>VLOOKUP(A2626,'volatile collection data'!$G$6:$H$69,2,FALSE)</f>
        <v>D</v>
      </c>
      <c r="J2626" s="1">
        <f>VLOOKUP(A2626,'volatile collection data'!$G$6:$I$69,3,FALSE)</f>
        <v>3</v>
      </c>
      <c r="K2626" s="1" t="str">
        <f>VLOOKUP(A2626,'volatile collection data'!$G$6:$N$69,8,FALSE)</f>
        <v>19B</v>
      </c>
      <c r="L2626" s="1">
        <f>VLOOKUP(A2626,'volatile collection data'!$G$6:$J$69,4,FALSE)</f>
        <v>4.17</v>
      </c>
      <c r="M2626" s="1">
        <f>VLOOKUP($A2626,'volatile collection data'!$G$6:$M$69,6,FALSE)</f>
        <v>12</v>
      </c>
      <c r="N2626" s="1">
        <f>VLOOKUP($A2626,'volatile collection data'!$G$6:$M$69,7,FALSE)</f>
        <v>4.17</v>
      </c>
      <c r="O2626" s="1">
        <f>VLOOKUP(A2626,'volatile collection data'!$G$6:$K$69,5,FALSE)</f>
        <v>0</v>
      </c>
      <c r="P2626" s="1" t="str">
        <f t="shared" si="243"/>
        <v>3D</v>
      </c>
      <c r="Q2626">
        <f t="shared" si="247"/>
        <v>0.13860308015918946</v>
      </c>
      <c r="R2626" t="str">
        <f t="shared" si="244"/>
        <v>19B_0-D&amp;4.17%4.17@12</v>
      </c>
      <c r="S2626" t="str">
        <f t="shared" si="245"/>
        <v>3D-19B-VCS-Loc-22</v>
      </c>
      <c r="T2626" t="str">
        <f>IFERROR(IF(VLOOKUP(S2626,Bad!$A:$A,1,FALSE)='RAW2'!S2626,"yes","no"),"no")</f>
        <v>no</v>
      </c>
      <c r="U2626" t="str">
        <f>IFERROR(VLOOKUP(F2626,compounds!$A:$B,2,FALSE),"")</f>
        <v>o+C5xe</v>
      </c>
      <c r="V2626" t="str">
        <f>VLOOKUP(B2626,'volatile collection data'!$O:$P,2,FALSE)</f>
        <v>27.apr.22 19</v>
      </c>
    </row>
    <row r="2627" spans="1:22" x14ac:dyDescent="0.2">
      <c r="A2627" t="s">
        <v>370</v>
      </c>
      <c r="B2627" s="1" t="str">
        <f t="shared" ref="B2627:B2690" si="248">LEFT(A2627,FIND("-",A2627)-1)</f>
        <v>3D</v>
      </c>
      <c r="C2627">
        <v>12.539</v>
      </c>
      <c r="D2627">
        <f t="shared" si="246"/>
        <v>12.54</v>
      </c>
      <c r="E2627">
        <f>VLOOKUP(D2627,'Peak Combiner'!$A$5:$D$4980,4,FALSE)</f>
        <v>12.53</v>
      </c>
      <c r="F2627">
        <f>IFERROR(VLOOKUP(D2627,rt_comb!$A:$B,2,FALSE),D2627)</f>
        <v>12.54</v>
      </c>
      <c r="G2627">
        <v>19676175</v>
      </c>
      <c r="H2627">
        <f>SUMIFS($G:$G,$E:$E,18.51,'RAW2'!$A:$A,'RAW2'!A2627)</f>
        <v>42227824</v>
      </c>
      <c r="I2627" s="1" t="str">
        <f>VLOOKUP(A2627,'volatile collection data'!$G$6:$H$69,2,FALSE)</f>
        <v>D</v>
      </c>
      <c r="J2627" s="1">
        <f>VLOOKUP(A2627,'volatile collection data'!$G$6:$I$69,3,FALSE)</f>
        <v>3</v>
      </c>
      <c r="K2627" s="1" t="str">
        <f>VLOOKUP(A2627,'volatile collection data'!$G$6:$N$69,8,FALSE)</f>
        <v>19B</v>
      </c>
      <c r="L2627" s="1">
        <f>VLOOKUP(A2627,'volatile collection data'!$G$6:$J$69,4,FALSE)</f>
        <v>4.17</v>
      </c>
      <c r="M2627" s="1">
        <f>VLOOKUP($A2627,'volatile collection data'!$G$6:$M$69,6,FALSE)</f>
        <v>12</v>
      </c>
      <c r="N2627" s="1">
        <f>VLOOKUP($A2627,'volatile collection data'!$G$6:$M$69,7,FALSE)</f>
        <v>4.17</v>
      </c>
      <c r="O2627" s="1">
        <f>VLOOKUP(A2627,'volatile collection data'!$G$6:$K$69,5,FALSE)</f>
        <v>0</v>
      </c>
      <c r="P2627" s="1" t="str">
        <f t="shared" ref="P2627:P2690" si="249">J2627&amp;I2627</f>
        <v>3D</v>
      </c>
      <c r="Q2627">
        <f t="shared" si="247"/>
        <v>0.55869646447382704</v>
      </c>
      <c r="R2627" t="str">
        <f t="shared" ref="R2627:R2690" si="250">K2627&amp;"_"&amp;O2627&amp;"-"&amp;I2627&amp;"&amp;"&amp;L2627&amp;"%"&amp;N2627&amp;"@"&amp;M2627</f>
        <v>19B_0-D&amp;4.17%4.17@12</v>
      </c>
      <c r="S2627" t="str">
        <f t="shared" ref="S2627:S2690" si="251">A2627</f>
        <v>3D-19B-VCS-Loc-22</v>
      </c>
      <c r="T2627" t="str">
        <f>IFERROR(IF(VLOOKUP(S2627,Bad!$A:$A,1,FALSE)='RAW2'!S2627,"yes","no"),"no")</f>
        <v>no</v>
      </c>
      <c r="U2627" t="str">
        <f>IFERROR(VLOOKUP(F2627,compounds!$A:$B,2,FALSE),"")</f>
        <v>nonanal</v>
      </c>
      <c r="V2627" t="str">
        <f>VLOOKUP(B2627,'volatile collection data'!$O:$P,2,FALSE)</f>
        <v>27.apr.22 19</v>
      </c>
    </row>
    <row r="2628" spans="1:22" x14ac:dyDescent="0.2">
      <c r="A2628" t="s">
        <v>370</v>
      </c>
      <c r="B2628" s="1" t="str">
        <f t="shared" si="248"/>
        <v>3D</v>
      </c>
      <c r="C2628">
        <v>13.066000000000001</v>
      </c>
      <c r="D2628">
        <f t="shared" si="246"/>
        <v>13.07</v>
      </c>
      <c r="E2628">
        <f>VLOOKUP(D2628,'Peak Combiner'!$A$5:$D$4980,4,FALSE)</f>
        <v>13.07</v>
      </c>
      <c r="F2628">
        <f>IFERROR(VLOOKUP(D2628,rt_comb!$A:$B,2,FALSE),D2628)</f>
        <v>13.07</v>
      </c>
      <c r="G2628">
        <v>2590448</v>
      </c>
      <c r="H2628">
        <f>SUMIFS($G:$G,$E:$E,18.51,'RAW2'!$A:$A,'RAW2'!A2628)</f>
        <v>42227824</v>
      </c>
      <c r="I2628" s="1" t="str">
        <f>VLOOKUP(A2628,'volatile collection data'!$G$6:$H$69,2,FALSE)</f>
        <v>D</v>
      </c>
      <c r="J2628" s="1">
        <f>VLOOKUP(A2628,'volatile collection data'!$G$6:$I$69,3,FALSE)</f>
        <v>3</v>
      </c>
      <c r="K2628" s="1" t="str">
        <f>VLOOKUP(A2628,'volatile collection data'!$G$6:$N$69,8,FALSE)</f>
        <v>19B</v>
      </c>
      <c r="L2628" s="1">
        <f>VLOOKUP(A2628,'volatile collection data'!$G$6:$J$69,4,FALSE)</f>
        <v>4.17</v>
      </c>
      <c r="M2628" s="1">
        <f>VLOOKUP($A2628,'volatile collection data'!$G$6:$M$69,6,FALSE)</f>
        <v>12</v>
      </c>
      <c r="N2628" s="1">
        <f>VLOOKUP($A2628,'volatile collection data'!$G$6:$M$69,7,FALSE)</f>
        <v>4.17</v>
      </c>
      <c r="O2628" s="1">
        <f>VLOOKUP(A2628,'volatile collection data'!$G$6:$K$69,5,FALSE)</f>
        <v>0</v>
      </c>
      <c r="P2628" s="1" t="str">
        <f t="shared" si="249"/>
        <v>3D</v>
      </c>
      <c r="Q2628">
        <f t="shared" si="247"/>
        <v>7.3554648655203378E-2</v>
      </c>
      <c r="R2628" t="str">
        <f t="shared" si="250"/>
        <v>19B_0-D&amp;4.17%4.17@12</v>
      </c>
      <c r="S2628" t="str">
        <f t="shared" si="251"/>
        <v>3D-19B-VCS-Loc-22</v>
      </c>
      <c r="T2628" t="str">
        <f>IFERROR(IF(VLOOKUP(S2628,Bad!$A:$A,1,FALSE)='RAW2'!S2628,"yes","no"),"no")</f>
        <v>no</v>
      </c>
      <c r="U2628" t="str">
        <f>IFERROR(VLOOKUP(F2628,compounds!$A:$B,2,FALSE),"")</f>
        <v/>
      </c>
      <c r="V2628" t="str">
        <f>VLOOKUP(B2628,'volatile collection data'!$O:$P,2,FALSE)</f>
        <v>27.apr.22 19</v>
      </c>
    </row>
    <row r="2629" spans="1:22" x14ac:dyDescent="0.2">
      <c r="A2629" t="s">
        <v>370</v>
      </c>
      <c r="B2629" s="1" t="str">
        <f t="shared" si="248"/>
        <v>3D</v>
      </c>
      <c r="C2629">
        <v>13.141</v>
      </c>
      <c r="D2629">
        <f t="shared" si="246"/>
        <v>13.14</v>
      </c>
      <c r="E2629">
        <f>VLOOKUP(D2629,'Peak Combiner'!$A$5:$D$4980,4,FALSE)</f>
        <v>13.14</v>
      </c>
      <c r="F2629">
        <f>IFERROR(VLOOKUP(D2629,rt_comb!$A:$B,2,FALSE),D2629)</f>
        <v>13.14</v>
      </c>
      <c r="G2629">
        <v>1517576</v>
      </c>
      <c r="H2629">
        <f>SUMIFS($G:$G,$E:$E,18.51,'RAW2'!$A:$A,'RAW2'!A2629)</f>
        <v>42227824</v>
      </c>
      <c r="I2629" s="1" t="str">
        <f>VLOOKUP(A2629,'volatile collection data'!$G$6:$H$69,2,FALSE)</f>
        <v>D</v>
      </c>
      <c r="J2629" s="1">
        <f>VLOOKUP(A2629,'volatile collection data'!$G$6:$I$69,3,FALSE)</f>
        <v>3</v>
      </c>
      <c r="K2629" s="1" t="str">
        <f>VLOOKUP(A2629,'volatile collection data'!$G$6:$N$69,8,FALSE)</f>
        <v>19B</v>
      </c>
      <c r="L2629" s="1">
        <f>VLOOKUP(A2629,'volatile collection data'!$G$6:$J$69,4,FALSE)</f>
        <v>4.17</v>
      </c>
      <c r="M2629" s="1">
        <f>VLOOKUP($A2629,'volatile collection data'!$G$6:$M$69,6,FALSE)</f>
        <v>12</v>
      </c>
      <c r="N2629" s="1">
        <f>VLOOKUP($A2629,'volatile collection data'!$G$6:$M$69,7,FALSE)</f>
        <v>4.17</v>
      </c>
      <c r="O2629" s="1">
        <f>VLOOKUP(A2629,'volatile collection data'!$G$6:$K$69,5,FALSE)</f>
        <v>0</v>
      </c>
      <c r="P2629" s="1" t="str">
        <f t="shared" si="249"/>
        <v>3D</v>
      </c>
      <c r="Q2629">
        <f t="shared" si="247"/>
        <v>4.3090913034181312E-2</v>
      </c>
      <c r="R2629" t="str">
        <f t="shared" si="250"/>
        <v>19B_0-D&amp;4.17%4.17@12</v>
      </c>
      <c r="S2629" t="str">
        <f t="shared" si="251"/>
        <v>3D-19B-VCS-Loc-22</v>
      </c>
      <c r="T2629" t="str">
        <f>IFERROR(IF(VLOOKUP(S2629,Bad!$A:$A,1,FALSE)='RAW2'!S2629,"yes","no"),"no")</f>
        <v>no</v>
      </c>
      <c r="U2629" t="str">
        <f>IFERROR(VLOOKUP(F2629,compounds!$A:$B,2,FALSE),"")</f>
        <v/>
      </c>
      <c r="V2629" t="str">
        <f>VLOOKUP(B2629,'volatile collection data'!$O:$P,2,FALSE)</f>
        <v>27.apr.22 19</v>
      </c>
    </row>
    <row r="2630" spans="1:22" x14ac:dyDescent="0.2">
      <c r="A2630" t="s">
        <v>370</v>
      </c>
      <c r="B2630" s="1" t="str">
        <f t="shared" si="248"/>
        <v>3D</v>
      </c>
      <c r="C2630">
        <v>13.827</v>
      </c>
      <c r="D2630">
        <f t="shared" si="246"/>
        <v>13.83</v>
      </c>
      <c r="E2630">
        <f>VLOOKUP(D2630,'Peak Combiner'!$A$5:$D$4980,4,FALSE)</f>
        <v>13.83</v>
      </c>
      <c r="F2630">
        <f>IFERROR(VLOOKUP(D2630,rt_comb!$A:$B,2,FALSE),D2630)</f>
        <v>13.83</v>
      </c>
      <c r="G2630">
        <v>1396293</v>
      </c>
      <c r="H2630">
        <f>SUMIFS($G:$G,$E:$E,18.51,'RAW2'!$A:$A,'RAW2'!A2630)</f>
        <v>42227824</v>
      </c>
      <c r="I2630" s="1" t="str">
        <f>VLOOKUP(A2630,'volatile collection data'!$G$6:$H$69,2,FALSE)</f>
        <v>D</v>
      </c>
      <c r="J2630" s="1">
        <f>VLOOKUP(A2630,'volatile collection data'!$G$6:$I$69,3,FALSE)</f>
        <v>3</v>
      </c>
      <c r="K2630" s="1" t="str">
        <f>VLOOKUP(A2630,'volatile collection data'!$G$6:$N$69,8,FALSE)</f>
        <v>19B</v>
      </c>
      <c r="L2630" s="1">
        <f>VLOOKUP(A2630,'volatile collection data'!$G$6:$J$69,4,FALSE)</f>
        <v>4.17</v>
      </c>
      <c r="M2630" s="1">
        <f>VLOOKUP($A2630,'volatile collection data'!$G$6:$M$69,6,FALSE)</f>
        <v>12</v>
      </c>
      <c r="N2630" s="1">
        <f>VLOOKUP($A2630,'volatile collection data'!$G$6:$M$69,7,FALSE)</f>
        <v>4.17</v>
      </c>
      <c r="O2630" s="1">
        <f>VLOOKUP(A2630,'volatile collection data'!$G$6:$K$69,5,FALSE)</f>
        <v>0</v>
      </c>
      <c r="P2630" s="1" t="str">
        <f t="shared" si="249"/>
        <v>3D</v>
      </c>
      <c r="Q2630">
        <f t="shared" si="247"/>
        <v>3.9647134794722726E-2</v>
      </c>
      <c r="R2630" t="str">
        <f t="shared" si="250"/>
        <v>19B_0-D&amp;4.17%4.17@12</v>
      </c>
      <c r="S2630" t="str">
        <f t="shared" si="251"/>
        <v>3D-19B-VCS-Loc-22</v>
      </c>
      <c r="T2630" t="str">
        <f>IFERROR(IF(VLOOKUP(S2630,Bad!$A:$A,1,FALSE)='RAW2'!S2630,"yes","no"),"no")</f>
        <v>no</v>
      </c>
      <c r="U2630" t="str">
        <f>IFERROR(VLOOKUP(F2630,compounds!$A:$B,2,FALSE),"")</f>
        <v/>
      </c>
      <c r="V2630" t="str">
        <f>VLOOKUP(B2630,'volatile collection data'!$O:$P,2,FALSE)</f>
        <v>27.apr.22 19</v>
      </c>
    </row>
    <row r="2631" spans="1:22" x14ac:dyDescent="0.2">
      <c r="A2631" t="s">
        <v>370</v>
      </c>
      <c r="B2631" s="1" t="str">
        <f t="shared" si="248"/>
        <v>3D</v>
      </c>
      <c r="C2631">
        <v>14.61</v>
      </c>
      <c r="D2631">
        <f t="shared" si="246"/>
        <v>14.61</v>
      </c>
      <c r="E2631">
        <f>VLOOKUP(D2631,'Peak Combiner'!$A$5:$D$4980,4,FALSE)</f>
        <v>14.61</v>
      </c>
      <c r="F2631">
        <f>IFERROR(VLOOKUP(D2631,rt_comb!$A:$B,2,FALSE),D2631)</f>
        <v>14.61</v>
      </c>
      <c r="G2631">
        <v>3096045</v>
      </c>
      <c r="H2631">
        <f>SUMIFS($G:$G,$E:$E,18.51,'RAW2'!$A:$A,'RAW2'!A2631)</f>
        <v>42227824</v>
      </c>
      <c r="I2631" s="1" t="str">
        <f>VLOOKUP(A2631,'volatile collection data'!$G$6:$H$69,2,FALSE)</f>
        <v>D</v>
      </c>
      <c r="J2631" s="1">
        <f>VLOOKUP(A2631,'volatile collection data'!$G$6:$I$69,3,FALSE)</f>
        <v>3</v>
      </c>
      <c r="K2631" s="1" t="str">
        <f>VLOOKUP(A2631,'volatile collection data'!$G$6:$N$69,8,FALSE)</f>
        <v>19B</v>
      </c>
      <c r="L2631" s="1">
        <f>VLOOKUP(A2631,'volatile collection data'!$G$6:$J$69,4,FALSE)</f>
        <v>4.17</v>
      </c>
      <c r="M2631" s="1">
        <f>VLOOKUP($A2631,'volatile collection data'!$G$6:$M$69,6,FALSE)</f>
        <v>12</v>
      </c>
      <c r="N2631" s="1">
        <f>VLOOKUP($A2631,'volatile collection data'!$G$6:$M$69,7,FALSE)</f>
        <v>4.17</v>
      </c>
      <c r="O2631" s="1">
        <f>VLOOKUP(A2631,'volatile collection data'!$G$6:$K$69,5,FALSE)</f>
        <v>0</v>
      </c>
      <c r="P2631" s="1" t="str">
        <f t="shared" si="249"/>
        <v>3D</v>
      </c>
      <c r="Q2631">
        <f t="shared" si="247"/>
        <v>8.7910856421630212E-2</v>
      </c>
      <c r="R2631" t="str">
        <f t="shared" si="250"/>
        <v>19B_0-D&amp;4.17%4.17@12</v>
      </c>
      <c r="S2631" t="str">
        <f t="shared" si="251"/>
        <v>3D-19B-VCS-Loc-22</v>
      </c>
      <c r="T2631" t="str">
        <f>IFERROR(IF(VLOOKUP(S2631,Bad!$A:$A,1,FALSE)='RAW2'!S2631,"yes","no"),"no")</f>
        <v>no</v>
      </c>
      <c r="U2631" t="str">
        <f>IFERROR(VLOOKUP(F2631,compounds!$A:$B,2,FALSE),"")</f>
        <v/>
      </c>
      <c r="V2631" t="str">
        <f>VLOOKUP(B2631,'volatile collection data'!$O:$P,2,FALSE)</f>
        <v>27.apr.22 19</v>
      </c>
    </row>
    <row r="2632" spans="1:22" x14ac:dyDescent="0.2">
      <c r="A2632" t="s">
        <v>370</v>
      </c>
      <c r="B2632" s="1" t="str">
        <f t="shared" si="248"/>
        <v>3D</v>
      </c>
      <c r="C2632">
        <v>14.709</v>
      </c>
      <c r="D2632">
        <f t="shared" si="246"/>
        <v>14.71</v>
      </c>
      <c r="E2632">
        <f>VLOOKUP(D2632,'Peak Combiner'!$A$5:$D$4980,4,FALSE)</f>
        <v>14.71</v>
      </c>
      <c r="F2632">
        <f>IFERROR(VLOOKUP(D2632,rt_comb!$A:$B,2,FALSE),D2632)</f>
        <v>14.71</v>
      </c>
      <c r="G2632">
        <v>15950170</v>
      </c>
      <c r="H2632">
        <f>SUMIFS($G:$G,$E:$E,18.51,'RAW2'!$A:$A,'RAW2'!A2632)</f>
        <v>42227824</v>
      </c>
      <c r="I2632" s="1" t="str">
        <f>VLOOKUP(A2632,'volatile collection data'!$G$6:$H$69,2,FALSE)</f>
        <v>D</v>
      </c>
      <c r="J2632" s="1">
        <f>VLOOKUP(A2632,'volatile collection data'!$G$6:$I$69,3,FALSE)</f>
        <v>3</v>
      </c>
      <c r="K2632" s="1" t="str">
        <f>VLOOKUP(A2632,'volatile collection data'!$G$6:$N$69,8,FALSE)</f>
        <v>19B</v>
      </c>
      <c r="L2632" s="1">
        <f>VLOOKUP(A2632,'volatile collection data'!$G$6:$J$69,4,FALSE)</f>
        <v>4.17</v>
      </c>
      <c r="M2632" s="1">
        <f>VLOOKUP($A2632,'volatile collection data'!$G$6:$M$69,6,FALSE)</f>
        <v>12</v>
      </c>
      <c r="N2632" s="1">
        <f>VLOOKUP($A2632,'volatile collection data'!$G$6:$M$69,7,FALSE)</f>
        <v>4.17</v>
      </c>
      <c r="O2632" s="1">
        <f>VLOOKUP(A2632,'volatile collection data'!$G$6:$K$69,5,FALSE)</f>
        <v>0</v>
      </c>
      <c r="P2632" s="1" t="str">
        <f t="shared" si="249"/>
        <v>3D</v>
      </c>
      <c r="Q2632">
        <f t="shared" si="247"/>
        <v>0.45289816678071332</v>
      </c>
      <c r="R2632" t="str">
        <f t="shared" si="250"/>
        <v>19B_0-D&amp;4.17%4.17@12</v>
      </c>
      <c r="S2632" t="str">
        <f t="shared" si="251"/>
        <v>3D-19B-VCS-Loc-22</v>
      </c>
      <c r="T2632" t="str">
        <f>IFERROR(IF(VLOOKUP(S2632,Bad!$A:$A,1,FALSE)='RAW2'!S2632,"yes","no"),"no")</f>
        <v>no</v>
      </c>
      <c r="U2632" t="str">
        <f>IFERROR(VLOOKUP(F2632,compounds!$A:$B,2,FALSE),"")</f>
        <v/>
      </c>
      <c r="V2632" t="str">
        <f>VLOOKUP(B2632,'volatile collection data'!$O:$P,2,FALSE)</f>
        <v>27.apr.22 19</v>
      </c>
    </row>
    <row r="2633" spans="1:22" x14ac:dyDescent="0.2">
      <c r="A2633" t="s">
        <v>370</v>
      </c>
      <c r="B2633" s="1" t="str">
        <f t="shared" si="248"/>
        <v>3D</v>
      </c>
      <c r="C2633">
        <v>15.081</v>
      </c>
      <c r="D2633">
        <f t="shared" si="246"/>
        <v>15.08</v>
      </c>
      <c r="E2633">
        <f>VLOOKUP(D2633,'Peak Combiner'!$A$5:$D$4980,4,FALSE)</f>
        <v>15.07</v>
      </c>
      <c r="F2633">
        <f>IFERROR(VLOOKUP(D2633,rt_comb!$A:$B,2,FALSE),D2633)</f>
        <v>15.08</v>
      </c>
      <c r="G2633">
        <v>2503961</v>
      </c>
      <c r="H2633">
        <f>SUMIFS($G:$G,$E:$E,18.51,'RAW2'!$A:$A,'RAW2'!A2633)</f>
        <v>42227824</v>
      </c>
      <c r="I2633" s="1" t="str">
        <f>VLOOKUP(A2633,'volatile collection data'!$G$6:$H$69,2,FALSE)</f>
        <v>D</v>
      </c>
      <c r="J2633" s="1">
        <f>VLOOKUP(A2633,'volatile collection data'!$G$6:$I$69,3,FALSE)</f>
        <v>3</v>
      </c>
      <c r="K2633" s="1" t="str">
        <f>VLOOKUP(A2633,'volatile collection data'!$G$6:$N$69,8,FALSE)</f>
        <v>19B</v>
      </c>
      <c r="L2633" s="1">
        <f>VLOOKUP(A2633,'volatile collection data'!$G$6:$J$69,4,FALSE)</f>
        <v>4.17</v>
      </c>
      <c r="M2633" s="1">
        <f>VLOOKUP($A2633,'volatile collection data'!$G$6:$M$69,6,FALSE)</f>
        <v>12</v>
      </c>
      <c r="N2633" s="1">
        <f>VLOOKUP($A2633,'volatile collection data'!$G$6:$M$69,7,FALSE)</f>
        <v>4.17</v>
      </c>
      <c r="O2633" s="1">
        <f>VLOOKUP(A2633,'volatile collection data'!$G$6:$K$69,5,FALSE)</f>
        <v>0</v>
      </c>
      <c r="P2633" s="1" t="str">
        <f t="shared" si="249"/>
        <v>3D</v>
      </c>
      <c r="Q2633">
        <f t="shared" si="247"/>
        <v>7.1098887760469118E-2</v>
      </c>
      <c r="R2633" t="str">
        <f t="shared" si="250"/>
        <v>19B_0-D&amp;4.17%4.17@12</v>
      </c>
      <c r="S2633" t="str">
        <f t="shared" si="251"/>
        <v>3D-19B-VCS-Loc-22</v>
      </c>
      <c r="T2633" t="str">
        <f>IFERROR(IF(VLOOKUP(S2633,Bad!$A:$A,1,FALSE)='RAW2'!S2633,"yes","no"),"no")</f>
        <v>no</v>
      </c>
      <c r="U2633" t="str">
        <f>IFERROR(VLOOKUP(F2633,compounds!$A:$B,2,FALSE),"")</f>
        <v>a-terpinol</v>
      </c>
      <c r="V2633" t="str">
        <f>VLOOKUP(B2633,'volatile collection data'!$O:$P,2,FALSE)</f>
        <v>27.apr.22 19</v>
      </c>
    </row>
    <row r="2634" spans="1:22" x14ac:dyDescent="0.2">
      <c r="A2634" t="s">
        <v>370</v>
      </c>
      <c r="B2634" s="1" t="str">
        <f t="shared" si="248"/>
        <v>3D</v>
      </c>
      <c r="C2634">
        <v>15.205</v>
      </c>
      <c r="D2634">
        <f t="shared" si="246"/>
        <v>15.21</v>
      </c>
      <c r="E2634">
        <f>VLOOKUP(D2634,'Peak Combiner'!$A$5:$D$4980,4,FALSE)</f>
        <v>15.21</v>
      </c>
      <c r="F2634">
        <f>IFERROR(VLOOKUP(D2634,rt_comb!$A:$B,2,FALSE),D2634)</f>
        <v>15.21</v>
      </c>
      <c r="G2634">
        <v>7401109</v>
      </c>
      <c r="H2634">
        <f>SUMIFS($G:$G,$E:$E,18.51,'RAW2'!$A:$A,'RAW2'!A2634)</f>
        <v>42227824</v>
      </c>
      <c r="I2634" s="1" t="str">
        <f>VLOOKUP(A2634,'volatile collection data'!$G$6:$H$69,2,FALSE)</f>
        <v>D</v>
      </c>
      <c r="J2634" s="1">
        <f>VLOOKUP(A2634,'volatile collection data'!$G$6:$I$69,3,FALSE)</f>
        <v>3</v>
      </c>
      <c r="K2634" s="1" t="str">
        <f>VLOOKUP(A2634,'volatile collection data'!$G$6:$N$69,8,FALSE)</f>
        <v>19B</v>
      </c>
      <c r="L2634" s="1">
        <f>VLOOKUP(A2634,'volatile collection data'!$G$6:$J$69,4,FALSE)</f>
        <v>4.17</v>
      </c>
      <c r="M2634" s="1">
        <f>VLOOKUP($A2634,'volatile collection data'!$G$6:$M$69,6,FALSE)</f>
        <v>12</v>
      </c>
      <c r="N2634" s="1">
        <f>VLOOKUP($A2634,'volatile collection data'!$G$6:$M$69,7,FALSE)</f>
        <v>4.17</v>
      </c>
      <c r="O2634" s="1">
        <f>VLOOKUP(A2634,'volatile collection data'!$G$6:$K$69,5,FALSE)</f>
        <v>0</v>
      </c>
      <c r="P2634" s="1" t="str">
        <f t="shared" si="249"/>
        <v>3D</v>
      </c>
      <c r="Q2634">
        <f t="shared" si="247"/>
        <v>0.2101512835439521</v>
      </c>
      <c r="R2634" t="str">
        <f t="shared" si="250"/>
        <v>19B_0-D&amp;4.17%4.17@12</v>
      </c>
      <c r="S2634" t="str">
        <f t="shared" si="251"/>
        <v>3D-19B-VCS-Loc-22</v>
      </c>
      <c r="T2634" t="str">
        <f>IFERROR(IF(VLOOKUP(S2634,Bad!$A:$A,1,FALSE)='RAW2'!S2634,"yes","no"),"no")</f>
        <v>no</v>
      </c>
      <c r="U2634" t="str">
        <f>IFERROR(VLOOKUP(F2634,compounds!$A:$B,2,FALSE),"")</f>
        <v/>
      </c>
      <c r="V2634" t="str">
        <f>VLOOKUP(B2634,'volatile collection data'!$O:$P,2,FALSE)</f>
        <v>27.apr.22 19</v>
      </c>
    </row>
    <row r="2635" spans="1:22" x14ac:dyDescent="0.2">
      <c r="A2635" t="s">
        <v>370</v>
      </c>
      <c r="B2635" s="1" t="str">
        <f t="shared" si="248"/>
        <v>3D</v>
      </c>
      <c r="C2635">
        <v>15.401</v>
      </c>
      <c r="D2635">
        <f t="shared" si="246"/>
        <v>15.4</v>
      </c>
      <c r="E2635">
        <f>VLOOKUP(D2635,'Peak Combiner'!$A$5:$D$4980,4,FALSE)</f>
        <v>15.4</v>
      </c>
      <c r="F2635">
        <f>IFERROR(VLOOKUP(D2635,rt_comb!$A:$B,2,FALSE),D2635)</f>
        <v>15.4</v>
      </c>
      <c r="G2635">
        <v>3601886</v>
      </c>
      <c r="H2635">
        <f>SUMIFS($G:$G,$E:$E,18.51,'RAW2'!$A:$A,'RAW2'!A2635)</f>
        <v>42227824</v>
      </c>
      <c r="I2635" s="1" t="str">
        <f>VLOOKUP(A2635,'volatile collection data'!$G$6:$H$69,2,FALSE)</f>
        <v>D</v>
      </c>
      <c r="J2635" s="1">
        <f>VLOOKUP(A2635,'volatile collection data'!$G$6:$I$69,3,FALSE)</f>
        <v>3</v>
      </c>
      <c r="K2635" s="1" t="str">
        <f>VLOOKUP(A2635,'volatile collection data'!$G$6:$N$69,8,FALSE)</f>
        <v>19B</v>
      </c>
      <c r="L2635" s="1">
        <f>VLOOKUP(A2635,'volatile collection data'!$G$6:$J$69,4,FALSE)</f>
        <v>4.17</v>
      </c>
      <c r="M2635" s="1">
        <f>VLOOKUP($A2635,'volatile collection data'!$G$6:$M$69,6,FALSE)</f>
        <v>12</v>
      </c>
      <c r="N2635" s="1">
        <f>VLOOKUP($A2635,'volatile collection data'!$G$6:$M$69,7,FALSE)</f>
        <v>4.17</v>
      </c>
      <c r="O2635" s="1">
        <f>VLOOKUP(A2635,'volatile collection data'!$G$6:$K$69,5,FALSE)</f>
        <v>0</v>
      </c>
      <c r="P2635" s="1" t="str">
        <f t="shared" si="249"/>
        <v>3D</v>
      </c>
      <c r="Q2635">
        <f t="shared" si="247"/>
        <v>0.1022739924623447</v>
      </c>
      <c r="R2635" t="str">
        <f t="shared" si="250"/>
        <v>19B_0-D&amp;4.17%4.17@12</v>
      </c>
      <c r="S2635" t="str">
        <f t="shared" si="251"/>
        <v>3D-19B-VCS-Loc-22</v>
      </c>
      <c r="T2635" t="str">
        <f>IFERROR(IF(VLOOKUP(S2635,Bad!$A:$A,1,FALSE)='RAW2'!S2635,"yes","no"),"no")</f>
        <v>no</v>
      </c>
      <c r="U2635" t="str">
        <f>IFERROR(VLOOKUP(F2635,compounds!$A:$B,2,FALSE),"")</f>
        <v/>
      </c>
      <c r="V2635" t="str">
        <f>VLOOKUP(B2635,'volatile collection data'!$O:$P,2,FALSE)</f>
        <v>27.apr.22 19</v>
      </c>
    </row>
    <row r="2636" spans="1:22" x14ac:dyDescent="0.2">
      <c r="A2636" t="s">
        <v>370</v>
      </c>
      <c r="B2636" s="1" t="str">
        <f t="shared" si="248"/>
        <v>3D</v>
      </c>
      <c r="C2636">
        <v>15.558999999999999</v>
      </c>
      <c r="D2636">
        <f t="shared" si="246"/>
        <v>15.56</v>
      </c>
      <c r="E2636">
        <f>VLOOKUP(D2636,'Peak Combiner'!$A$5:$D$4980,4,FALSE)</f>
        <v>15.55</v>
      </c>
      <c r="F2636">
        <f>IFERROR(VLOOKUP(D2636,rt_comb!$A:$B,2,FALSE),D2636)</f>
        <v>15.56</v>
      </c>
      <c r="G2636">
        <v>11110403</v>
      </c>
      <c r="H2636">
        <f>SUMIFS($G:$G,$E:$E,18.51,'RAW2'!$A:$A,'RAW2'!A2636)</f>
        <v>42227824</v>
      </c>
      <c r="I2636" s="1" t="str">
        <f>VLOOKUP(A2636,'volatile collection data'!$G$6:$H$69,2,FALSE)</f>
        <v>D</v>
      </c>
      <c r="J2636" s="1">
        <f>VLOOKUP(A2636,'volatile collection data'!$G$6:$I$69,3,FALSE)</f>
        <v>3</v>
      </c>
      <c r="K2636" s="1" t="str">
        <f>VLOOKUP(A2636,'volatile collection data'!$G$6:$N$69,8,FALSE)</f>
        <v>19B</v>
      </c>
      <c r="L2636" s="1">
        <f>VLOOKUP(A2636,'volatile collection data'!$G$6:$J$69,4,FALSE)</f>
        <v>4.17</v>
      </c>
      <c r="M2636" s="1">
        <f>VLOOKUP($A2636,'volatile collection data'!$G$6:$M$69,6,FALSE)</f>
        <v>12</v>
      </c>
      <c r="N2636" s="1">
        <f>VLOOKUP($A2636,'volatile collection data'!$G$6:$M$69,7,FALSE)</f>
        <v>4.17</v>
      </c>
      <c r="O2636" s="1">
        <f>VLOOKUP(A2636,'volatile collection data'!$G$6:$K$69,5,FALSE)</f>
        <v>0</v>
      </c>
      <c r="P2636" s="1" t="str">
        <f t="shared" si="249"/>
        <v>3D</v>
      </c>
      <c r="Q2636">
        <f t="shared" si="247"/>
        <v>0.31547507963206273</v>
      </c>
      <c r="R2636" t="str">
        <f t="shared" si="250"/>
        <v>19B_0-D&amp;4.17%4.17@12</v>
      </c>
      <c r="S2636" t="str">
        <f t="shared" si="251"/>
        <v>3D-19B-VCS-Loc-22</v>
      </c>
      <c r="T2636" t="str">
        <f>IFERROR(IF(VLOOKUP(S2636,Bad!$A:$A,1,FALSE)='RAW2'!S2636,"yes","no"),"no")</f>
        <v>no</v>
      </c>
      <c r="U2636" t="str">
        <f>IFERROR(VLOOKUP(F2636,compounds!$A:$B,2,FALSE),"")</f>
        <v>decanal</v>
      </c>
      <c r="V2636" t="str">
        <f>VLOOKUP(B2636,'volatile collection data'!$O:$P,2,FALSE)</f>
        <v>27.apr.22 19</v>
      </c>
    </row>
    <row r="2637" spans="1:22" x14ac:dyDescent="0.2">
      <c r="A2637" t="s">
        <v>370</v>
      </c>
      <c r="B2637" s="1" t="str">
        <f t="shared" si="248"/>
        <v>3D</v>
      </c>
      <c r="C2637">
        <v>15.647</v>
      </c>
      <c r="D2637">
        <f t="shared" si="246"/>
        <v>15.65</v>
      </c>
      <c r="E2637">
        <f>VLOOKUP(D2637,'Peak Combiner'!$A$5:$D$4980,4,FALSE)</f>
        <v>15.65</v>
      </c>
      <c r="F2637">
        <f>IFERROR(VLOOKUP(D2637,rt_comb!$A:$B,2,FALSE),D2637)</f>
        <v>15.65</v>
      </c>
      <c r="G2637">
        <v>1922771</v>
      </c>
      <c r="H2637">
        <f>SUMIFS($G:$G,$E:$E,18.51,'RAW2'!$A:$A,'RAW2'!A2637)</f>
        <v>42227824</v>
      </c>
      <c r="I2637" s="1" t="str">
        <f>VLOOKUP(A2637,'volatile collection data'!$G$6:$H$69,2,FALSE)</f>
        <v>D</v>
      </c>
      <c r="J2637" s="1">
        <f>VLOOKUP(A2637,'volatile collection data'!$G$6:$I$69,3,FALSE)</f>
        <v>3</v>
      </c>
      <c r="K2637" s="1" t="str">
        <f>VLOOKUP(A2637,'volatile collection data'!$G$6:$N$69,8,FALSE)</f>
        <v>19B</v>
      </c>
      <c r="L2637" s="1">
        <f>VLOOKUP(A2637,'volatile collection data'!$G$6:$J$69,4,FALSE)</f>
        <v>4.17</v>
      </c>
      <c r="M2637" s="1">
        <f>VLOOKUP($A2637,'volatile collection data'!$G$6:$M$69,6,FALSE)</f>
        <v>12</v>
      </c>
      <c r="N2637" s="1">
        <f>VLOOKUP($A2637,'volatile collection data'!$G$6:$M$69,7,FALSE)</f>
        <v>4.17</v>
      </c>
      <c r="O2637" s="1">
        <f>VLOOKUP(A2637,'volatile collection data'!$G$6:$K$69,5,FALSE)</f>
        <v>0</v>
      </c>
      <c r="P2637" s="1" t="str">
        <f t="shared" si="249"/>
        <v>3D</v>
      </c>
      <c r="Q2637">
        <f t="shared" si="247"/>
        <v>5.4596249509511113E-2</v>
      </c>
      <c r="R2637" t="str">
        <f t="shared" si="250"/>
        <v>19B_0-D&amp;4.17%4.17@12</v>
      </c>
      <c r="S2637" t="str">
        <f t="shared" si="251"/>
        <v>3D-19B-VCS-Loc-22</v>
      </c>
      <c r="T2637" t="str">
        <f>IFERROR(IF(VLOOKUP(S2637,Bad!$A:$A,1,FALSE)='RAW2'!S2637,"yes","no"),"no")</f>
        <v>no</v>
      </c>
      <c r="U2637" t="str">
        <f>IFERROR(VLOOKUP(F2637,compounds!$A:$B,2,FALSE),"")</f>
        <v/>
      </c>
      <c r="V2637" t="str">
        <f>VLOOKUP(B2637,'volatile collection data'!$O:$P,2,FALSE)</f>
        <v>27.apr.22 19</v>
      </c>
    </row>
    <row r="2638" spans="1:22" x14ac:dyDescent="0.2">
      <c r="A2638" t="s">
        <v>370</v>
      </c>
      <c r="B2638" s="1" t="str">
        <f t="shared" si="248"/>
        <v>3D</v>
      </c>
      <c r="C2638">
        <v>15.773999999999999</v>
      </c>
      <c r="D2638">
        <f t="shared" si="246"/>
        <v>15.77</v>
      </c>
      <c r="E2638">
        <f>VLOOKUP(D2638,'Peak Combiner'!$A$5:$D$4980,4,FALSE)</f>
        <v>15.77</v>
      </c>
      <c r="F2638">
        <f>IFERROR(VLOOKUP(D2638,rt_comb!$A:$B,2,FALSE),D2638)</f>
        <v>15.77</v>
      </c>
      <c r="G2638">
        <v>5460408</v>
      </c>
      <c r="H2638">
        <f>SUMIFS($G:$G,$E:$E,18.51,'RAW2'!$A:$A,'RAW2'!A2638)</f>
        <v>42227824</v>
      </c>
      <c r="I2638" s="1" t="str">
        <f>VLOOKUP(A2638,'volatile collection data'!$G$6:$H$69,2,FALSE)</f>
        <v>D</v>
      </c>
      <c r="J2638" s="1">
        <f>VLOOKUP(A2638,'volatile collection data'!$G$6:$I$69,3,FALSE)</f>
        <v>3</v>
      </c>
      <c r="K2638" s="1" t="str">
        <f>VLOOKUP(A2638,'volatile collection data'!$G$6:$N$69,8,FALSE)</f>
        <v>19B</v>
      </c>
      <c r="L2638" s="1">
        <f>VLOOKUP(A2638,'volatile collection data'!$G$6:$J$69,4,FALSE)</f>
        <v>4.17</v>
      </c>
      <c r="M2638" s="1">
        <f>VLOOKUP($A2638,'volatile collection data'!$G$6:$M$69,6,FALSE)</f>
        <v>12</v>
      </c>
      <c r="N2638" s="1">
        <f>VLOOKUP($A2638,'volatile collection data'!$G$6:$M$69,7,FALSE)</f>
        <v>4.17</v>
      </c>
      <c r="O2638" s="1">
        <f>VLOOKUP(A2638,'volatile collection data'!$G$6:$K$69,5,FALSE)</f>
        <v>0</v>
      </c>
      <c r="P2638" s="1" t="str">
        <f t="shared" si="249"/>
        <v>3D</v>
      </c>
      <c r="Q2638">
        <f t="shared" si="247"/>
        <v>0.15504591945256641</v>
      </c>
      <c r="R2638" t="str">
        <f t="shared" si="250"/>
        <v>19B_0-D&amp;4.17%4.17@12</v>
      </c>
      <c r="S2638" t="str">
        <f t="shared" si="251"/>
        <v>3D-19B-VCS-Loc-22</v>
      </c>
      <c r="T2638" t="str">
        <f>IFERROR(IF(VLOOKUP(S2638,Bad!$A:$A,1,FALSE)='RAW2'!S2638,"yes","no"),"no")</f>
        <v>no</v>
      </c>
      <c r="U2638" t="str">
        <f>IFERROR(VLOOKUP(F2638,compounds!$A:$B,2,FALSE),"")</f>
        <v>caprylyl acetate</v>
      </c>
      <c r="V2638" t="str">
        <f>VLOOKUP(B2638,'volatile collection data'!$O:$P,2,FALSE)</f>
        <v>27.apr.22 19</v>
      </c>
    </row>
    <row r="2639" spans="1:22" x14ac:dyDescent="0.2">
      <c r="A2639" t="s">
        <v>370</v>
      </c>
      <c r="B2639" s="1" t="str">
        <f t="shared" si="248"/>
        <v>3D</v>
      </c>
      <c r="C2639">
        <v>15.874000000000001</v>
      </c>
      <c r="D2639">
        <f t="shared" si="246"/>
        <v>15.87</v>
      </c>
      <c r="E2639">
        <f>VLOOKUP(D2639,'Peak Combiner'!$A$5:$D$4980,4,FALSE)</f>
        <v>15.87</v>
      </c>
      <c r="F2639">
        <f>IFERROR(VLOOKUP(D2639,rt_comb!$A:$B,2,FALSE),D2639)</f>
        <v>15.87</v>
      </c>
      <c r="G2639">
        <v>3962217</v>
      </c>
      <c r="H2639">
        <f>SUMIFS($G:$G,$E:$E,18.51,'RAW2'!$A:$A,'RAW2'!A2639)</f>
        <v>42227824</v>
      </c>
      <c r="I2639" s="1" t="str">
        <f>VLOOKUP(A2639,'volatile collection data'!$G$6:$H$69,2,FALSE)</f>
        <v>D</v>
      </c>
      <c r="J2639" s="1">
        <f>VLOOKUP(A2639,'volatile collection data'!$G$6:$I$69,3,FALSE)</f>
        <v>3</v>
      </c>
      <c r="K2639" s="1" t="str">
        <f>VLOOKUP(A2639,'volatile collection data'!$G$6:$N$69,8,FALSE)</f>
        <v>19B</v>
      </c>
      <c r="L2639" s="1">
        <f>VLOOKUP(A2639,'volatile collection data'!$G$6:$J$69,4,FALSE)</f>
        <v>4.17</v>
      </c>
      <c r="M2639" s="1">
        <f>VLOOKUP($A2639,'volatile collection data'!$G$6:$M$69,6,FALSE)</f>
        <v>12</v>
      </c>
      <c r="N2639" s="1">
        <f>VLOOKUP($A2639,'volatile collection data'!$G$6:$M$69,7,FALSE)</f>
        <v>4.17</v>
      </c>
      <c r="O2639" s="1">
        <f>VLOOKUP(A2639,'volatile collection data'!$G$6:$K$69,5,FALSE)</f>
        <v>0</v>
      </c>
      <c r="P2639" s="1" t="str">
        <f t="shared" si="249"/>
        <v>3D</v>
      </c>
      <c r="Q2639">
        <f t="shared" si="247"/>
        <v>0.11250543509488474</v>
      </c>
      <c r="R2639" t="str">
        <f t="shared" si="250"/>
        <v>19B_0-D&amp;4.17%4.17@12</v>
      </c>
      <c r="S2639" t="str">
        <f t="shared" si="251"/>
        <v>3D-19B-VCS-Loc-22</v>
      </c>
      <c r="T2639" t="str">
        <f>IFERROR(IF(VLOOKUP(S2639,Bad!$A:$A,1,FALSE)='RAW2'!S2639,"yes","no"),"no")</f>
        <v>no</v>
      </c>
      <c r="U2639" t="str">
        <f>IFERROR(VLOOKUP(F2639,compounds!$A:$B,2,FALSE),"")</f>
        <v/>
      </c>
      <c r="V2639" t="str">
        <f>VLOOKUP(B2639,'volatile collection data'!$O:$P,2,FALSE)</f>
        <v>27.apr.22 19</v>
      </c>
    </row>
    <row r="2640" spans="1:22" x14ac:dyDescent="0.2">
      <c r="A2640" t="s">
        <v>370</v>
      </c>
      <c r="B2640" s="1" t="str">
        <f t="shared" si="248"/>
        <v>3D</v>
      </c>
      <c r="C2640">
        <v>17.244</v>
      </c>
      <c r="D2640">
        <f t="shared" si="246"/>
        <v>17.239999999999998</v>
      </c>
      <c r="E2640">
        <f>VLOOKUP(D2640,'Peak Combiner'!$A$5:$D$4980,4,FALSE)</f>
        <v>17.239999999999998</v>
      </c>
      <c r="F2640">
        <f>IFERROR(VLOOKUP(D2640,rt_comb!$A:$B,2,FALSE),D2640)</f>
        <v>17.239999999999998</v>
      </c>
      <c r="G2640">
        <v>2246304</v>
      </c>
      <c r="H2640">
        <f>SUMIFS($G:$G,$E:$E,18.51,'RAW2'!$A:$A,'RAW2'!A2640)</f>
        <v>42227824</v>
      </c>
      <c r="I2640" s="1" t="str">
        <f>VLOOKUP(A2640,'volatile collection data'!$G$6:$H$69,2,FALSE)</f>
        <v>D</v>
      </c>
      <c r="J2640" s="1">
        <f>VLOOKUP(A2640,'volatile collection data'!$G$6:$I$69,3,FALSE)</f>
        <v>3</v>
      </c>
      <c r="K2640" s="1" t="str">
        <f>VLOOKUP(A2640,'volatile collection data'!$G$6:$N$69,8,FALSE)</f>
        <v>19B</v>
      </c>
      <c r="L2640" s="1">
        <f>VLOOKUP(A2640,'volatile collection data'!$G$6:$J$69,4,FALSE)</f>
        <v>4.17</v>
      </c>
      <c r="M2640" s="1">
        <f>VLOOKUP($A2640,'volatile collection data'!$G$6:$M$69,6,FALSE)</f>
        <v>12</v>
      </c>
      <c r="N2640" s="1">
        <f>VLOOKUP($A2640,'volatile collection data'!$G$6:$M$69,7,FALSE)</f>
        <v>4.17</v>
      </c>
      <c r="O2640" s="1">
        <f>VLOOKUP(A2640,'volatile collection data'!$G$6:$K$69,5,FALSE)</f>
        <v>0</v>
      </c>
      <c r="P2640" s="1" t="str">
        <f t="shared" si="249"/>
        <v>3D</v>
      </c>
      <c r="Q2640">
        <f t="shared" si="247"/>
        <v>6.3782828874688072E-2</v>
      </c>
      <c r="R2640" t="str">
        <f t="shared" si="250"/>
        <v>19B_0-D&amp;4.17%4.17@12</v>
      </c>
      <c r="S2640" t="str">
        <f t="shared" si="251"/>
        <v>3D-19B-VCS-Loc-22</v>
      </c>
      <c r="T2640" t="str">
        <f>IFERROR(IF(VLOOKUP(S2640,Bad!$A:$A,1,FALSE)='RAW2'!S2640,"yes","no"),"no")</f>
        <v>no</v>
      </c>
      <c r="U2640" t="str">
        <f>IFERROR(VLOOKUP(F2640,compounds!$A:$B,2,FALSE),"")</f>
        <v/>
      </c>
      <c r="V2640" t="str">
        <f>VLOOKUP(B2640,'volatile collection data'!$O:$P,2,FALSE)</f>
        <v>27.apr.22 19</v>
      </c>
    </row>
    <row r="2641" spans="1:22" x14ac:dyDescent="0.2">
      <c r="A2641" t="s">
        <v>370</v>
      </c>
      <c r="B2641" s="1" t="str">
        <f t="shared" si="248"/>
        <v>3D</v>
      </c>
      <c r="C2641">
        <v>17.443000000000001</v>
      </c>
      <c r="D2641">
        <f t="shared" si="246"/>
        <v>17.440000000000001</v>
      </c>
      <c r="E2641">
        <f>VLOOKUP(D2641,'Peak Combiner'!$A$5:$D$4980,4,FALSE)</f>
        <v>17.440000000000001</v>
      </c>
      <c r="F2641">
        <f>IFERROR(VLOOKUP(D2641,rt_comb!$A:$B,2,FALSE),D2641)</f>
        <v>17.440000000000001</v>
      </c>
      <c r="G2641">
        <v>16472352</v>
      </c>
      <c r="H2641">
        <f>SUMIFS($G:$G,$E:$E,18.51,'RAW2'!$A:$A,'RAW2'!A2641)</f>
        <v>42227824</v>
      </c>
      <c r="I2641" s="1" t="str">
        <f>VLOOKUP(A2641,'volatile collection data'!$G$6:$H$69,2,FALSE)</f>
        <v>D</v>
      </c>
      <c r="J2641" s="1">
        <f>VLOOKUP(A2641,'volatile collection data'!$G$6:$I$69,3,FALSE)</f>
        <v>3</v>
      </c>
      <c r="K2641" s="1" t="str">
        <f>VLOOKUP(A2641,'volatile collection data'!$G$6:$N$69,8,FALSE)</f>
        <v>19B</v>
      </c>
      <c r="L2641" s="1">
        <f>VLOOKUP(A2641,'volatile collection data'!$G$6:$J$69,4,FALSE)</f>
        <v>4.17</v>
      </c>
      <c r="M2641" s="1">
        <f>VLOOKUP($A2641,'volatile collection data'!$G$6:$M$69,6,FALSE)</f>
        <v>12</v>
      </c>
      <c r="N2641" s="1">
        <f>VLOOKUP($A2641,'volatile collection data'!$G$6:$M$69,7,FALSE)</f>
        <v>4.17</v>
      </c>
      <c r="O2641" s="1">
        <f>VLOOKUP(A2641,'volatile collection data'!$G$6:$K$69,5,FALSE)</f>
        <v>0</v>
      </c>
      <c r="P2641" s="1" t="str">
        <f t="shared" si="249"/>
        <v>3D</v>
      </c>
      <c r="Q2641">
        <f t="shared" si="247"/>
        <v>0.46772529843673244</v>
      </c>
      <c r="R2641" t="str">
        <f t="shared" si="250"/>
        <v>19B_0-D&amp;4.17%4.17@12</v>
      </c>
      <c r="S2641" t="str">
        <f t="shared" si="251"/>
        <v>3D-19B-VCS-Loc-22</v>
      </c>
      <c r="T2641" t="str">
        <f>IFERROR(IF(VLOOKUP(S2641,Bad!$A:$A,1,FALSE)='RAW2'!S2641,"yes","no"),"no")</f>
        <v>no</v>
      </c>
      <c r="U2641" t="str">
        <f>IFERROR(VLOOKUP(F2641,compounds!$A:$B,2,FALSE),"")</f>
        <v/>
      </c>
      <c r="V2641" t="str">
        <f>VLOOKUP(B2641,'volatile collection data'!$O:$P,2,FALSE)</f>
        <v>27.apr.22 19</v>
      </c>
    </row>
    <row r="2642" spans="1:22" x14ac:dyDescent="0.2">
      <c r="A2642" t="s">
        <v>370</v>
      </c>
      <c r="B2642" s="1" t="str">
        <f t="shared" si="248"/>
        <v>3D</v>
      </c>
      <c r="C2642">
        <v>17.742999999999999</v>
      </c>
      <c r="D2642">
        <f t="shared" si="246"/>
        <v>17.739999999999998</v>
      </c>
      <c r="E2642">
        <f>VLOOKUP(D2642,'Peak Combiner'!$A$5:$D$4980,4,FALSE)</f>
        <v>17.739999999999998</v>
      </c>
      <c r="F2642">
        <f>IFERROR(VLOOKUP(D2642,rt_comb!$A:$B,2,FALSE),D2642)</f>
        <v>17.739999999999998</v>
      </c>
      <c r="G2642">
        <v>4792349</v>
      </c>
      <c r="H2642">
        <f>SUMIFS($G:$G,$E:$E,18.51,'RAW2'!$A:$A,'RAW2'!A2642)</f>
        <v>42227824</v>
      </c>
      <c r="I2642" s="1" t="str">
        <f>VLOOKUP(A2642,'volatile collection data'!$G$6:$H$69,2,FALSE)</f>
        <v>D</v>
      </c>
      <c r="J2642" s="1">
        <f>VLOOKUP(A2642,'volatile collection data'!$G$6:$I$69,3,FALSE)</f>
        <v>3</v>
      </c>
      <c r="K2642" s="1" t="str">
        <f>VLOOKUP(A2642,'volatile collection data'!$G$6:$N$69,8,FALSE)</f>
        <v>19B</v>
      </c>
      <c r="L2642" s="1">
        <f>VLOOKUP(A2642,'volatile collection data'!$G$6:$J$69,4,FALSE)</f>
        <v>4.17</v>
      </c>
      <c r="M2642" s="1">
        <f>VLOOKUP($A2642,'volatile collection data'!$G$6:$M$69,6,FALSE)</f>
        <v>12</v>
      </c>
      <c r="N2642" s="1">
        <f>VLOOKUP($A2642,'volatile collection data'!$G$6:$M$69,7,FALSE)</f>
        <v>4.17</v>
      </c>
      <c r="O2642" s="1">
        <f>VLOOKUP(A2642,'volatile collection data'!$G$6:$K$69,5,FALSE)</f>
        <v>0</v>
      </c>
      <c r="P2642" s="1" t="str">
        <f t="shared" si="249"/>
        <v>3D</v>
      </c>
      <c r="Q2642">
        <f t="shared" si="247"/>
        <v>0.13607667358237466</v>
      </c>
      <c r="R2642" t="str">
        <f t="shared" si="250"/>
        <v>19B_0-D&amp;4.17%4.17@12</v>
      </c>
      <c r="S2642" t="str">
        <f t="shared" si="251"/>
        <v>3D-19B-VCS-Loc-22</v>
      </c>
      <c r="T2642" t="str">
        <f>IFERROR(IF(VLOOKUP(S2642,Bad!$A:$A,1,FALSE)='RAW2'!S2642,"yes","no"),"no")</f>
        <v>no</v>
      </c>
      <c r="U2642" t="str">
        <f>IFERROR(VLOOKUP(F2642,compounds!$A:$B,2,FALSE),"")</f>
        <v/>
      </c>
      <c r="V2642" t="str">
        <f>VLOOKUP(B2642,'volatile collection data'!$O:$P,2,FALSE)</f>
        <v>27.apr.22 19</v>
      </c>
    </row>
    <row r="2643" spans="1:22" x14ac:dyDescent="0.2">
      <c r="A2643" t="s">
        <v>370</v>
      </c>
      <c r="B2643" s="1" t="str">
        <f t="shared" si="248"/>
        <v>3D</v>
      </c>
      <c r="C2643">
        <v>17.899000000000001</v>
      </c>
      <c r="D2643">
        <f t="shared" si="246"/>
        <v>17.899999999999999</v>
      </c>
      <c r="E2643">
        <f>VLOOKUP(D2643,'Peak Combiner'!$A$5:$D$4980,4,FALSE)</f>
        <v>17.899999999999999</v>
      </c>
      <c r="F2643">
        <f>IFERROR(VLOOKUP(D2643,rt_comb!$A:$B,2,FALSE),D2643)</f>
        <v>17.899999999999999</v>
      </c>
      <c r="G2643">
        <v>2862853</v>
      </c>
      <c r="H2643">
        <f>SUMIFS($G:$G,$E:$E,18.51,'RAW2'!$A:$A,'RAW2'!A2643)</f>
        <v>42227824</v>
      </c>
      <c r="I2643" s="1" t="str">
        <f>VLOOKUP(A2643,'volatile collection data'!$G$6:$H$69,2,FALSE)</f>
        <v>D</v>
      </c>
      <c r="J2643" s="1">
        <f>VLOOKUP(A2643,'volatile collection data'!$G$6:$I$69,3,FALSE)</f>
        <v>3</v>
      </c>
      <c r="K2643" s="1" t="str">
        <f>VLOOKUP(A2643,'volatile collection data'!$G$6:$N$69,8,FALSE)</f>
        <v>19B</v>
      </c>
      <c r="L2643" s="1">
        <f>VLOOKUP(A2643,'volatile collection data'!$G$6:$J$69,4,FALSE)</f>
        <v>4.17</v>
      </c>
      <c r="M2643" s="1">
        <f>VLOOKUP($A2643,'volatile collection data'!$G$6:$M$69,6,FALSE)</f>
        <v>12</v>
      </c>
      <c r="N2643" s="1">
        <f>VLOOKUP($A2643,'volatile collection data'!$G$6:$M$69,7,FALSE)</f>
        <v>4.17</v>
      </c>
      <c r="O2643" s="1">
        <f>VLOOKUP(A2643,'volatile collection data'!$G$6:$K$69,5,FALSE)</f>
        <v>0</v>
      </c>
      <c r="P2643" s="1" t="str">
        <f t="shared" si="249"/>
        <v>3D</v>
      </c>
      <c r="Q2643">
        <f t="shared" si="247"/>
        <v>8.1289470611452141E-2</v>
      </c>
      <c r="R2643" t="str">
        <f t="shared" si="250"/>
        <v>19B_0-D&amp;4.17%4.17@12</v>
      </c>
      <c r="S2643" t="str">
        <f t="shared" si="251"/>
        <v>3D-19B-VCS-Loc-22</v>
      </c>
      <c r="T2643" t="str">
        <f>IFERROR(IF(VLOOKUP(S2643,Bad!$A:$A,1,FALSE)='RAW2'!S2643,"yes","no"),"no")</f>
        <v>no</v>
      </c>
      <c r="U2643" t="str">
        <f>IFERROR(VLOOKUP(F2643,compounds!$A:$B,2,FALSE),"")</f>
        <v/>
      </c>
      <c r="V2643" t="str">
        <f>VLOOKUP(B2643,'volatile collection data'!$O:$P,2,FALSE)</f>
        <v>27.apr.22 19</v>
      </c>
    </row>
    <row r="2644" spans="1:22" x14ac:dyDescent="0.2">
      <c r="A2644" t="s">
        <v>370</v>
      </c>
      <c r="B2644" s="1" t="str">
        <f t="shared" si="248"/>
        <v>3D</v>
      </c>
      <c r="C2644">
        <v>17.978999999999999</v>
      </c>
      <c r="D2644">
        <f t="shared" si="246"/>
        <v>17.98</v>
      </c>
      <c r="E2644">
        <f>VLOOKUP(D2644,'Peak Combiner'!$A$5:$D$4980,4,FALSE)</f>
        <v>17.98</v>
      </c>
      <c r="F2644">
        <f>IFERROR(VLOOKUP(D2644,rt_comb!$A:$B,2,FALSE),D2644)</f>
        <v>17.98</v>
      </c>
      <c r="G2644">
        <v>1726052</v>
      </c>
      <c r="H2644">
        <f>SUMIFS($G:$G,$E:$E,18.51,'RAW2'!$A:$A,'RAW2'!A2644)</f>
        <v>42227824</v>
      </c>
      <c r="I2644" s="1" t="str">
        <f>VLOOKUP(A2644,'volatile collection data'!$G$6:$H$69,2,FALSE)</f>
        <v>D</v>
      </c>
      <c r="J2644" s="1">
        <f>VLOOKUP(A2644,'volatile collection data'!$G$6:$I$69,3,FALSE)</f>
        <v>3</v>
      </c>
      <c r="K2644" s="1" t="str">
        <f>VLOOKUP(A2644,'volatile collection data'!$G$6:$N$69,8,FALSE)</f>
        <v>19B</v>
      </c>
      <c r="L2644" s="1">
        <f>VLOOKUP(A2644,'volatile collection data'!$G$6:$J$69,4,FALSE)</f>
        <v>4.17</v>
      </c>
      <c r="M2644" s="1">
        <f>VLOOKUP($A2644,'volatile collection data'!$G$6:$M$69,6,FALSE)</f>
        <v>12</v>
      </c>
      <c r="N2644" s="1">
        <f>VLOOKUP($A2644,'volatile collection data'!$G$6:$M$69,7,FALSE)</f>
        <v>4.17</v>
      </c>
      <c r="O2644" s="1">
        <f>VLOOKUP(A2644,'volatile collection data'!$G$6:$K$69,5,FALSE)</f>
        <v>0</v>
      </c>
      <c r="P2644" s="1" t="str">
        <f t="shared" si="249"/>
        <v>3D</v>
      </c>
      <c r="Q2644">
        <f t="shared" si="247"/>
        <v>4.9010498732501517E-2</v>
      </c>
      <c r="R2644" t="str">
        <f t="shared" si="250"/>
        <v>19B_0-D&amp;4.17%4.17@12</v>
      </c>
      <c r="S2644" t="str">
        <f t="shared" si="251"/>
        <v>3D-19B-VCS-Loc-22</v>
      </c>
      <c r="T2644" t="str">
        <f>IFERROR(IF(VLOOKUP(S2644,Bad!$A:$A,1,FALSE)='RAW2'!S2644,"yes","no"),"no")</f>
        <v>no</v>
      </c>
      <c r="U2644" t="str">
        <f>IFERROR(VLOOKUP(F2644,compounds!$A:$B,2,FALSE),"")</f>
        <v/>
      </c>
      <c r="V2644" t="str">
        <f>VLOOKUP(B2644,'volatile collection data'!$O:$P,2,FALSE)</f>
        <v>27.apr.22 19</v>
      </c>
    </row>
    <row r="2645" spans="1:22" x14ac:dyDescent="0.2">
      <c r="A2645" t="s">
        <v>370</v>
      </c>
      <c r="B2645" s="1" t="str">
        <f t="shared" si="248"/>
        <v>3D</v>
      </c>
      <c r="C2645">
        <v>18.044</v>
      </c>
      <c r="D2645">
        <f t="shared" si="246"/>
        <v>18.04</v>
      </c>
      <c r="E2645">
        <f>VLOOKUP(D2645,'Peak Combiner'!$A$5:$D$4980,4,FALSE)</f>
        <v>18.04</v>
      </c>
      <c r="F2645">
        <f>IFERROR(VLOOKUP(D2645,rt_comb!$A:$B,2,FALSE),D2645)</f>
        <v>18.04</v>
      </c>
      <c r="G2645">
        <v>3949119</v>
      </c>
      <c r="H2645">
        <f>SUMIFS($G:$G,$E:$E,18.51,'RAW2'!$A:$A,'RAW2'!A2645)</f>
        <v>42227824</v>
      </c>
      <c r="I2645" s="1" t="str">
        <f>VLOOKUP(A2645,'volatile collection data'!$G$6:$H$69,2,FALSE)</f>
        <v>D</v>
      </c>
      <c r="J2645" s="1">
        <f>VLOOKUP(A2645,'volatile collection data'!$G$6:$I$69,3,FALSE)</f>
        <v>3</v>
      </c>
      <c r="K2645" s="1" t="str">
        <f>VLOOKUP(A2645,'volatile collection data'!$G$6:$N$69,8,FALSE)</f>
        <v>19B</v>
      </c>
      <c r="L2645" s="1">
        <f>VLOOKUP(A2645,'volatile collection data'!$G$6:$J$69,4,FALSE)</f>
        <v>4.17</v>
      </c>
      <c r="M2645" s="1">
        <f>VLOOKUP($A2645,'volatile collection data'!$G$6:$M$69,6,FALSE)</f>
        <v>12</v>
      </c>
      <c r="N2645" s="1">
        <f>VLOOKUP($A2645,'volatile collection data'!$G$6:$M$69,7,FALSE)</f>
        <v>4.17</v>
      </c>
      <c r="O2645" s="1">
        <f>VLOOKUP(A2645,'volatile collection data'!$G$6:$K$69,5,FALSE)</f>
        <v>0</v>
      </c>
      <c r="P2645" s="1" t="str">
        <f t="shared" si="249"/>
        <v>3D</v>
      </c>
      <c r="Q2645">
        <f t="shared" si="247"/>
        <v>0.11213352305955886</v>
      </c>
      <c r="R2645" t="str">
        <f t="shared" si="250"/>
        <v>19B_0-D&amp;4.17%4.17@12</v>
      </c>
      <c r="S2645" t="str">
        <f t="shared" si="251"/>
        <v>3D-19B-VCS-Loc-22</v>
      </c>
      <c r="T2645" t="str">
        <f>IFERROR(IF(VLOOKUP(S2645,Bad!$A:$A,1,FALSE)='RAW2'!S2645,"yes","no"),"no")</f>
        <v>no</v>
      </c>
      <c r="U2645" t="str">
        <f>IFERROR(VLOOKUP(F2645,compounds!$A:$B,2,FALSE),"")</f>
        <v/>
      </c>
      <c r="V2645" t="str">
        <f>VLOOKUP(B2645,'volatile collection data'!$O:$P,2,FALSE)</f>
        <v>27.apr.22 19</v>
      </c>
    </row>
    <row r="2646" spans="1:22" x14ac:dyDescent="0.2">
      <c r="A2646" t="s">
        <v>370</v>
      </c>
      <c r="B2646" s="1" t="str">
        <f t="shared" si="248"/>
        <v>3D</v>
      </c>
      <c r="C2646">
        <v>18.209</v>
      </c>
      <c r="D2646">
        <f t="shared" si="246"/>
        <v>18.21</v>
      </c>
      <c r="E2646">
        <f>VLOOKUP(D2646,'Peak Combiner'!$A$5:$D$4980,4,FALSE)</f>
        <v>18.21</v>
      </c>
      <c r="F2646">
        <f>IFERROR(VLOOKUP(D2646,rt_comb!$A:$B,2,FALSE),D2646)</f>
        <v>18.21</v>
      </c>
      <c r="G2646">
        <v>4376117</v>
      </c>
      <c r="H2646">
        <f>SUMIFS($G:$G,$E:$E,18.51,'RAW2'!$A:$A,'RAW2'!A2646)</f>
        <v>42227824</v>
      </c>
      <c r="I2646" s="1" t="str">
        <f>VLOOKUP(A2646,'volatile collection data'!$G$6:$H$69,2,FALSE)</f>
        <v>D</v>
      </c>
      <c r="J2646" s="1">
        <f>VLOOKUP(A2646,'volatile collection data'!$G$6:$I$69,3,FALSE)</f>
        <v>3</v>
      </c>
      <c r="K2646" s="1" t="str">
        <f>VLOOKUP(A2646,'volatile collection data'!$G$6:$N$69,8,FALSE)</f>
        <v>19B</v>
      </c>
      <c r="L2646" s="1">
        <f>VLOOKUP(A2646,'volatile collection data'!$G$6:$J$69,4,FALSE)</f>
        <v>4.17</v>
      </c>
      <c r="M2646" s="1">
        <f>VLOOKUP($A2646,'volatile collection data'!$G$6:$M$69,6,FALSE)</f>
        <v>12</v>
      </c>
      <c r="N2646" s="1">
        <f>VLOOKUP($A2646,'volatile collection data'!$G$6:$M$69,7,FALSE)</f>
        <v>4.17</v>
      </c>
      <c r="O2646" s="1">
        <f>VLOOKUP(A2646,'volatile collection data'!$G$6:$K$69,5,FALSE)</f>
        <v>0</v>
      </c>
      <c r="P2646" s="1" t="str">
        <f t="shared" si="249"/>
        <v>3D</v>
      </c>
      <c r="Q2646">
        <f t="shared" si="247"/>
        <v>0.12425794627379615</v>
      </c>
      <c r="R2646" t="str">
        <f t="shared" si="250"/>
        <v>19B_0-D&amp;4.17%4.17@12</v>
      </c>
      <c r="S2646" t="str">
        <f t="shared" si="251"/>
        <v>3D-19B-VCS-Loc-22</v>
      </c>
      <c r="T2646" t="str">
        <f>IFERROR(IF(VLOOKUP(S2646,Bad!$A:$A,1,FALSE)='RAW2'!S2646,"yes","no"),"no")</f>
        <v>no</v>
      </c>
      <c r="U2646" t="str">
        <f>IFERROR(VLOOKUP(F2646,compounds!$A:$B,2,FALSE),"")</f>
        <v/>
      </c>
      <c r="V2646" t="str">
        <f>VLOOKUP(B2646,'volatile collection data'!$O:$P,2,FALSE)</f>
        <v>27.apr.22 19</v>
      </c>
    </row>
    <row r="2647" spans="1:22" x14ac:dyDescent="0.2">
      <c r="A2647" t="s">
        <v>370</v>
      </c>
      <c r="B2647" s="1" t="str">
        <f t="shared" si="248"/>
        <v>3D</v>
      </c>
      <c r="C2647">
        <v>18.405000000000001</v>
      </c>
      <c r="D2647">
        <f t="shared" si="246"/>
        <v>18.41</v>
      </c>
      <c r="E2647">
        <f>VLOOKUP(D2647,'Peak Combiner'!$A$5:$D$4980,4,FALSE)</f>
        <v>18.41</v>
      </c>
      <c r="F2647">
        <f>IFERROR(VLOOKUP(D2647,rt_comb!$A:$B,2,FALSE),D2647)</f>
        <v>18.41</v>
      </c>
      <c r="G2647">
        <v>4656528</v>
      </c>
      <c r="H2647">
        <f>SUMIFS($G:$G,$E:$E,18.51,'RAW2'!$A:$A,'RAW2'!A2647)</f>
        <v>42227824</v>
      </c>
      <c r="I2647" s="1" t="str">
        <f>VLOOKUP(A2647,'volatile collection data'!$G$6:$H$69,2,FALSE)</f>
        <v>D</v>
      </c>
      <c r="J2647" s="1">
        <f>VLOOKUP(A2647,'volatile collection data'!$G$6:$I$69,3,FALSE)</f>
        <v>3</v>
      </c>
      <c r="K2647" s="1" t="str">
        <f>VLOOKUP(A2647,'volatile collection data'!$G$6:$N$69,8,FALSE)</f>
        <v>19B</v>
      </c>
      <c r="L2647" s="1">
        <f>VLOOKUP(A2647,'volatile collection data'!$G$6:$J$69,4,FALSE)</f>
        <v>4.17</v>
      </c>
      <c r="M2647" s="1">
        <f>VLOOKUP($A2647,'volatile collection data'!$G$6:$M$69,6,FALSE)</f>
        <v>12</v>
      </c>
      <c r="N2647" s="1">
        <f>VLOOKUP($A2647,'volatile collection data'!$G$6:$M$69,7,FALSE)</f>
        <v>4.17</v>
      </c>
      <c r="O2647" s="1">
        <f>VLOOKUP(A2647,'volatile collection data'!$G$6:$K$69,5,FALSE)</f>
        <v>0</v>
      </c>
      <c r="P2647" s="1" t="str">
        <f t="shared" si="249"/>
        <v>3D</v>
      </c>
      <c r="Q2647">
        <f t="shared" si="247"/>
        <v>0.1322200951314664</v>
      </c>
      <c r="R2647" t="str">
        <f t="shared" si="250"/>
        <v>19B_0-D&amp;4.17%4.17@12</v>
      </c>
      <c r="S2647" t="str">
        <f t="shared" si="251"/>
        <v>3D-19B-VCS-Loc-22</v>
      </c>
      <c r="T2647" t="str">
        <f>IFERROR(IF(VLOOKUP(S2647,Bad!$A:$A,1,FALSE)='RAW2'!S2647,"yes","no"),"no")</f>
        <v>no</v>
      </c>
      <c r="U2647" t="str">
        <f>IFERROR(VLOOKUP(F2647,compounds!$A:$B,2,FALSE),"")</f>
        <v/>
      </c>
      <c r="V2647" t="str">
        <f>VLOOKUP(B2647,'volatile collection data'!$O:$P,2,FALSE)</f>
        <v>27.apr.22 19</v>
      </c>
    </row>
    <row r="2648" spans="1:22" x14ac:dyDescent="0.2">
      <c r="A2648" t="s">
        <v>370</v>
      </c>
      <c r="B2648" s="1" t="str">
        <f t="shared" si="248"/>
        <v>3D</v>
      </c>
      <c r="C2648">
        <v>18.513000000000002</v>
      </c>
      <c r="D2648">
        <f t="shared" si="246"/>
        <v>18.510000000000002</v>
      </c>
      <c r="E2648">
        <f>VLOOKUP(D2648,'Peak Combiner'!$A$5:$D$4980,4,FALSE)</f>
        <v>18.510000000000002</v>
      </c>
      <c r="F2648">
        <f>IFERROR(VLOOKUP(D2648,rt_comb!$A:$B,2,FALSE),D2648)</f>
        <v>18.52</v>
      </c>
      <c r="G2648">
        <v>42227824</v>
      </c>
      <c r="H2648">
        <f>SUMIFS($G:$G,$E:$E,18.51,'RAW2'!$A:$A,'RAW2'!A2648)</f>
        <v>42227824</v>
      </c>
      <c r="I2648" s="1" t="str">
        <f>VLOOKUP(A2648,'volatile collection data'!$G$6:$H$69,2,FALSE)</f>
        <v>D</v>
      </c>
      <c r="J2648" s="1">
        <f>VLOOKUP(A2648,'volatile collection data'!$G$6:$I$69,3,FALSE)</f>
        <v>3</v>
      </c>
      <c r="K2648" s="1" t="str">
        <f>VLOOKUP(A2648,'volatile collection data'!$G$6:$N$69,8,FALSE)</f>
        <v>19B</v>
      </c>
      <c r="L2648" s="1">
        <f>VLOOKUP(A2648,'volatile collection data'!$G$6:$J$69,4,FALSE)</f>
        <v>4.17</v>
      </c>
      <c r="M2648" s="1">
        <f>VLOOKUP($A2648,'volatile collection data'!$G$6:$M$69,6,FALSE)</f>
        <v>12</v>
      </c>
      <c r="N2648" s="1">
        <f>VLOOKUP($A2648,'volatile collection data'!$G$6:$M$69,7,FALSE)</f>
        <v>4.17</v>
      </c>
      <c r="O2648" s="1">
        <f>VLOOKUP(A2648,'volatile collection data'!$G$6:$K$69,5,FALSE)</f>
        <v>0</v>
      </c>
      <c r="P2648" s="1" t="str">
        <f t="shared" si="249"/>
        <v>3D</v>
      </c>
      <c r="Q2648">
        <f t="shared" si="247"/>
        <v>1.199040767386091</v>
      </c>
      <c r="R2648" t="str">
        <f t="shared" si="250"/>
        <v>19B_0-D&amp;4.17%4.17@12</v>
      </c>
      <c r="S2648" t="str">
        <f t="shared" si="251"/>
        <v>3D-19B-VCS-Loc-22</v>
      </c>
      <c r="T2648" t="str">
        <f>IFERROR(IF(VLOOKUP(S2648,Bad!$A:$A,1,FALSE)='RAW2'!S2648,"yes","no"),"no")</f>
        <v>no</v>
      </c>
      <c r="U2648" t="str">
        <f>IFERROR(VLOOKUP(F2648,compounds!$A:$B,2,FALSE),"")</f>
        <v>standard</v>
      </c>
      <c r="V2648" t="str">
        <f>VLOOKUP(B2648,'volatile collection data'!$O:$P,2,FALSE)</f>
        <v>27.apr.22 19</v>
      </c>
    </row>
    <row r="2649" spans="1:22" x14ac:dyDescent="0.2">
      <c r="A2649" t="s">
        <v>370</v>
      </c>
      <c r="B2649" s="1" t="str">
        <f t="shared" si="248"/>
        <v>3D</v>
      </c>
      <c r="C2649">
        <v>18.777000000000001</v>
      </c>
      <c r="D2649">
        <f t="shared" si="246"/>
        <v>18.78</v>
      </c>
      <c r="E2649">
        <f>VLOOKUP(D2649,'Peak Combiner'!$A$5:$D$4980,4,FALSE)</f>
        <v>18.78</v>
      </c>
      <c r="F2649">
        <f>IFERROR(VLOOKUP(D2649,rt_comb!$A:$B,2,FALSE),D2649)</f>
        <v>18.78</v>
      </c>
      <c r="G2649">
        <v>3306427</v>
      </c>
      <c r="H2649">
        <f>SUMIFS($G:$G,$E:$E,18.51,'RAW2'!$A:$A,'RAW2'!A2649)</f>
        <v>42227824</v>
      </c>
      <c r="I2649" s="1" t="str">
        <f>VLOOKUP(A2649,'volatile collection data'!$G$6:$H$69,2,FALSE)</f>
        <v>D</v>
      </c>
      <c r="J2649" s="1">
        <f>VLOOKUP(A2649,'volatile collection data'!$G$6:$I$69,3,FALSE)</f>
        <v>3</v>
      </c>
      <c r="K2649" s="1" t="str">
        <f>VLOOKUP(A2649,'volatile collection data'!$G$6:$N$69,8,FALSE)</f>
        <v>19B</v>
      </c>
      <c r="L2649" s="1">
        <f>VLOOKUP(A2649,'volatile collection data'!$G$6:$J$69,4,FALSE)</f>
        <v>4.17</v>
      </c>
      <c r="M2649" s="1">
        <f>VLOOKUP($A2649,'volatile collection data'!$G$6:$M$69,6,FALSE)</f>
        <v>12</v>
      </c>
      <c r="N2649" s="1">
        <f>VLOOKUP($A2649,'volatile collection data'!$G$6:$M$69,7,FALSE)</f>
        <v>4.17</v>
      </c>
      <c r="O2649" s="1">
        <f>VLOOKUP(A2649,'volatile collection data'!$G$6:$K$69,5,FALSE)</f>
        <v>0</v>
      </c>
      <c r="P2649" s="1" t="str">
        <f t="shared" si="249"/>
        <v>3D</v>
      </c>
      <c r="Q2649">
        <f t="shared" si="247"/>
        <v>9.388456216418091E-2</v>
      </c>
      <c r="R2649" t="str">
        <f t="shared" si="250"/>
        <v>19B_0-D&amp;4.17%4.17@12</v>
      </c>
      <c r="S2649" t="str">
        <f t="shared" si="251"/>
        <v>3D-19B-VCS-Loc-22</v>
      </c>
      <c r="T2649" t="str">
        <f>IFERROR(IF(VLOOKUP(S2649,Bad!$A:$A,1,FALSE)='RAW2'!S2649,"yes","no"),"no")</f>
        <v>no</v>
      </c>
      <c r="U2649" t="str">
        <f>IFERROR(VLOOKUP(F2649,compounds!$A:$B,2,FALSE),"")</f>
        <v/>
      </c>
      <c r="V2649" t="str">
        <f>VLOOKUP(B2649,'volatile collection data'!$O:$P,2,FALSE)</f>
        <v>27.apr.22 19</v>
      </c>
    </row>
    <row r="2650" spans="1:22" x14ac:dyDescent="0.2">
      <c r="A2650" t="s">
        <v>370</v>
      </c>
      <c r="B2650" s="1" t="str">
        <f t="shared" si="248"/>
        <v>3D</v>
      </c>
      <c r="C2650">
        <v>18.901</v>
      </c>
      <c r="D2650">
        <f t="shared" si="246"/>
        <v>18.899999999999999</v>
      </c>
      <c r="E2650">
        <f>VLOOKUP(D2650,'Peak Combiner'!$A$5:$D$4980,4,FALSE)</f>
        <v>18.899999999999999</v>
      </c>
      <c r="F2650">
        <f>IFERROR(VLOOKUP(D2650,rt_comb!$A:$B,2,FALSE),D2650)</f>
        <v>18.899999999999999</v>
      </c>
      <c r="G2650">
        <v>1492945</v>
      </c>
      <c r="H2650">
        <f>SUMIFS($G:$G,$E:$E,18.51,'RAW2'!$A:$A,'RAW2'!A2650)</f>
        <v>42227824</v>
      </c>
      <c r="I2650" s="1" t="str">
        <f>VLOOKUP(A2650,'volatile collection data'!$G$6:$H$69,2,FALSE)</f>
        <v>D</v>
      </c>
      <c r="J2650" s="1">
        <f>VLOOKUP(A2650,'volatile collection data'!$G$6:$I$69,3,FALSE)</f>
        <v>3</v>
      </c>
      <c r="K2650" s="1" t="str">
        <f>VLOOKUP(A2650,'volatile collection data'!$G$6:$N$69,8,FALSE)</f>
        <v>19B</v>
      </c>
      <c r="L2650" s="1">
        <f>VLOOKUP(A2650,'volatile collection data'!$G$6:$J$69,4,FALSE)</f>
        <v>4.17</v>
      </c>
      <c r="M2650" s="1">
        <f>VLOOKUP($A2650,'volatile collection data'!$G$6:$M$69,6,FALSE)</f>
        <v>12</v>
      </c>
      <c r="N2650" s="1">
        <f>VLOOKUP($A2650,'volatile collection data'!$G$6:$M$69,7,FALSE)</f>
        <v>4.17</v>
      </c>
      <c r="O2650" s="1">
        <f>VLOOKUP(A2650,'volatile collection data'!$G$6:$K$69,5,FALSE)</f>
        <v>0</v>
      </c>
      <c r="P2650" s="1" t="str">
        <f t="shared" si="249"/>
        <v>3D</v>
      </c>
      <c r="Q2650">
        <f t="shared" si="247"/>
        <v>4.239152646049741E-2</v>
      </c>
      <c r="R2650" t="str">
        <f t="shared" si="250"/>
        <v>19B_0-D&amp;4.17%4.17@12</v>
      </c>
      <c r="S2650" t="str">
        <f t="shared" si="251"/>
        <v>3D-19B-VCS-Loc-22</v>
      </c>
      <c r="T2650" t="str">
        <f>IFERROR(IF(VLOOKUP(S2650,Bad!$A:$A,1,FALSE)='RAW2'!S2650,"yes","no"),"no")</f>
        <v>no</v>
      </c>
      <c r="U2650" t="str">
        <f>IFERROR(VLOOKUP(F2650,compounds!$A:$B,2,FALSE),"")</f>
        <v/>
      </c>
      <c r="V2650" t="str">
        <f>VLOOKUP(B2650,'volatile collection data'!$O:$P,2,FALSE)</f>
        <v>27.apr.22 19</v>
      </c>
    </row>
    <row r="2651" spans="1:22" x14ac:dyDescent="0.2">
      <c r="A2651" t="s">
        <v>370</v>
      </c>
      <c r="B2651" s="1" t="str">
        <f t="shared" si="248"/>
        <v>3D</v>
      </c>
      <c r="C2651">
        <v>19.026</v>
      </c>
      <c r="D2651">
        <f t="shared" si="246"/>
        <v>19.03</v>
      </c>
      <c r="E2651">
        <f>VLOOKUP(D2651,'Peak Combiner'!$A$5:$D$4980,4,FALSE)</f>
        <v>19.03</v>
      </c>
      <c r="F2651">
        <f>IFERROR(VLOOKUP(D2651,rt_comb!$A:$B,2,FALSE),D2651)</f>
        <v>19.03</v>
      </c>
      <c r="G2651">
        <v>917304</v>
      </c>
      <c r="H2651">
        <f>SUMIFS($G:$G,$E:$E,18.51,'RAW2'!$A:$A,'RAW2'!A2651)</f>
        <v>42227824</v>
      </c>
      <c r="I2651" s="1" t="str">
        <f>VLOOKUP(A2651,'volatile collection data'!$G$6:$H$69,2,FALSE)</f>
        <v>D</v>
      </c>
      <c r="J2651" s="1">
        <f>VLOOKUP(A2651,'volatile collection data'!$G$6:$I$69,3,FALSE)</f>
        <v>3</v>
      </c>
      <c r="K2651" s="1" t="str">
        <f>VLOOKUP(A2651,'volatile collection data'!$G$6:$N$69,8,FALSE)</f>
        <v>19B</v>
      </c>
      <c r="L2651" s="1">
        <f>VLOOKUP(A2651,'volatile collection data'!$G$6:$J$69,4,FALSE)</f>
        <v>4.17</v>
      </c>
      <c r="M2651" s="1">
        <f>VLOOKUP($A2651,'volatile collection data'!$G$6:$M$69,6,FALSE)</f>
        <v>12</v>
      </c>
      <c r="N2651" s="1">
        <f>VLOOKUP($A2651,'volatile collection data'!$G$6:$M$69,7,FALSE)</f>
        <v>4.17</v>
      </c>
      <c r="O2651" s="1">
        <f>VLOOKUP(A2651,'volatile collection data'!$G$6:$K$69,5,FALSE)</f>
        <v>0</v>
      </c>
      <c r="P2651" s="1" t="str">
        <f t="shared" si="249"/>
        <v>3D</v>
      </c>
      <c r="Q2651">
        <f t="shared" si="247"/>
        <v>2.6046449660449732E-2</v>
      </c>
      <c r="R2651" t="str">
        <f t="shared" si="250"/>
        <v>19B_0-D&amp;4.17%4.17@12</v>
      </c>
      <c r="S2651" t="str">
        <f t="shared" si="251"/>
        <v>3D-19B-VCS-Loc-22</v>
      </c>
      <c r="T2651" t="str">
        <f>IFERROR(IF(VLOOKUP(S2651,Bad!$A:$A,1,FALSE)='RAW2'!S2651,"yes","no"),"no")</f>
        <v>no</v>
      </c>
      <c r="U2651" t="str">
        <f>IFERROR(VLOOKUP(F2651,compounds!$A:$B,2,FALSE),"")</f>
        <v/>
      </c>
      <c r="V2651" t="str">
        <f>VLOOKUP(B2651,'volatile collection data'!$O:$P,2,FALSE)</f>
        <v>27.apr.22 19</v>
      </c>
    </row>
    <row r="2652" spans="1:22" x14ac:dyDescent="0.2">
      <c r="A2652" t="s">
        <v>370</v>
      </c>
      <c r="B2652" s="1" t="str">
        <f t="shared" si="248"/>
        <v>3D</v>
      </c>
      <c r="C2652">
        <v>19.111999999999998</v>
      </c>
      <c r="D2652">
        <f t="shared" si="246"/>
        <v>19.11</v>
      </c>
      <c r="E2652">
        <f>VLOOKUP(D2652,'Peak Combiner'!$A$5:$D$4980,4,FALSE)</f>
        <v>19.100000000000001</v>
      </c>
      <c r="F2652">
        <f>IFERROR(VLOOKUP(D2652,rt_comb!$A:$B,2,FALSE),D2652)</f>
        <v>19.11</v>
      </c>
      <c r="G2652">
        <v>1826611</v>
      </c>
      <c r="H2652">
        <f>SUMIFS($G:$G,$E:$E,18.51,'RAW2'!$A:$A,'RAW2'!A2652)</f>
        <v>42227824</v>
      </c>
      <c r="I2652" s="1" t="str">
        <f>VLOOKUP(A2652,'volatile collection data'!$G$6:$H$69,2,FALSE)</f>
        <v>D</v>
      </c>
      <c r="J2652" s="1">
        <f>VLOOKUP(A2652,'volatile collection data'!$G$6:$I$69,3,FALSE)</f>
        <v>3</v>
      </c>
      <c r="K2652" s="1" t="str">
        <f>VLOOKUP(A2652,'volatile collection data'!$G$6:$N$69,8,FALSE)</f>
        <v>19B</v>
      </c>
      <c r="L2652" s="1">
        <f>VLOOKUP(A2652,'volatile collection data'!$G$6:$J$69,4,FALSE)</f>
        <v>4.17</v>
      </c>
      <c r="M2652" s="1">
        <f>VLOOKUP($A2652,'volatile collection data'!$G$6:$M$69,6,FALSE)</f>
        <v>12</v>
      </c>
      <c r="N2652" s="1">
        <f>VLOOKUP($A2652,'volatile collection data'!$G$6:$M$69,7,FALSE)</f>
        <v>4.17</v>
      </c>
      <c r="O2652" s="1">
        <f>VLOOKUP(A2652,'volatile collection data'!$G$6:$K$69,5,FALSE)</f>
        <v>0</v>
      </c>
      <c r="P2652" s="1" t="str">
        <f t="shared" si="249"/>
        <v>3D</v>
      </c>
      <c r="Q2652">
        <f t="shared" si="247"/>
        <v>5.1865827970578711E-2</v>
      </c>
      <c r="R2652" t="str">
        <f t="shared" si="250"/>
        <v>19B_0-D&amp;4.17%4.17@12</v>
      </c>
      <c r="S2652" t="str">
        <f t="shared" si="251"/>
        <v>3D-19B-VCS-Loc-22</v>
      </c>
      <c r="T2652" t="str">
        <f>IFERROR(IF(VLOOKUP(S2652,Bad!$A:$A,1,FALSE)='RAW2'!S2652,"yes","no"),"no")</f>
        <v>no</v>
      </c>
      <c r="U2652" t="str">
        <f>IFERROR(VLOOKUP(F2652,compounds!$A:$B,2,FALSE),"")</f>
        <v/>
      </c>
      <c r="V2652" t="str">
        <f>VLOOKUP(B2652,'volatile collection data'!$O:$P,2,FALSE)</f>
        <v>27.apr.22 19</v>
      </c>
    </row>
    <row r="2653" spans="1:22" x14ac:dyDescent="0.2">
      <c r="A2653" t="s">
        <v>370</v>
      </c>
      <c r="B2653" s="1" t="str">
        <f t="shared" si="248"/>
        <v>3D</v>
      </c>
      <c r="C2653">
        <v>19.777999999999999</v>
      </c>
      <c r="D2653">
        <f t="shared" si="246"/>
        <v>19.78</v>
      </c>
      <c r="E2653">
        <f>VLOOKUP(D2653,'Peak Combiner'!$A$5:$D$4980,4,FALSE)</f>
        <v>19.78</v>
      </c>
      <c r="F2653">
        <f>IFERROR(VLOOKUP(D2653,rt_comb!$A:$B,2,FALSE),D2653)</f>
        <v>19.78</v>
      </c>
      <c r="G2653">
        <v>1606613</v>
      </c>
      <c r="H2653">
        <f>SUMIFS($G:$G,$E:$E,18.51,'RAW2'!$A:$A,'RAW2'!A2653)</f>
        <v>42227824</v>
      </c>
      <c r="I2653" s="1" t="str">
        <f>VLOOKUP(A2653,'volatile collection data'!$G$6:$H$69,2,FALSE)</f>
        <v>D</v>
      </c>
      <c r="J2653" s="1">
        <f>VLOOKUP(A2653,'volatile collection data'!$G$6:$I$69,3,FALSE)</f>
        <v>3</v>
      </c>
      <c r="K2653" s="1" t="str">
        <f>VLOOKUP(A2653,'volatile collection data'!$G$6:$N$69,8,FALSE)</f>
        <v>19B</v>
      </c>
      <c r="L2653" s="1">
        <f>VLOOKUP(A2653,'volatile collection data'!$G$6:$J$69,4,FALSE)</f>
        <v>4.17</v>
      </c>
      <c r="M2653" s="1">
        <f>VLOOKUP($A2653,'volatile collection data'!$G$6:$M$69,6,FALSE)</f>
        <v>12</v>
      </c>
      <c r="N2653" s="1">
        <f>VLOOKUP($A2653,'volatile collection data'!$G$6:$M$69,7,FALSE)</f>
        <v>4.17</v>
      </c>
      <c r="O2653" s="1">
        <f>VLOOKUP(A2653,'volatile collection data'!$G$6:$K$69,5,FALSE)</f>
        <v>0</v>
      </c>
      <c r="P2653" s="1" t="str">
        <f t="shared" si="249"/>
        <v>3D</v>
      </c>
      <c r="Q2653">
        <f t="shared" si="247"/>
        <v>4.5619080074134767E-2</v>
      </c>
      <c r="R2653" t="str">
        <f t="shared" si="250"/>
        <v>19B_0-D&amp;4.17%4.17@12</v>
      </c>
      <c r="S2653" t="str">
        <f t="shared" si="251"/>
        <v>3D-19B-VCS-Loc-22</v>
      </c>
      <c r="T2653" t="str">
        <f>IFERROR(IF(VLOOKUP(S2653,Bad!$A:$A,1,FALSE)='RAW2'!S2653,"yes","no"),"no")</f>
        <v>no</v>
      </c>
      <c r="U2653" t="str">
        <f>IFERROR(VLOOKUP(F2653,compounds!$A:$B,2,FALSE),"")</f>
        <v/>
      </c>
      <c r="V2653" t="str">
        <f>VLOOKUP(B2653,'volatile collection data'!$O:$P,2,FALSE)</f>
        <v>27.apr.22 19</v>
      </c>
    </row>
    <row r="2654" spans="1:22" x14ac:dyDescent="0.2">
      <c r="A2654" t="s">
        <v>370</v>
      </c>
      <c r="B2654" s="1" t="str">
        <f t="shared" si="248"/>
        <v>3D</v>
      </c>
      <c r="C2654">
        <v>20.05</v>
      </c>
      <c r="D2654">
        <f t="shared" si="246"/>
        <v>20.05</v>
      </c>
      <c r="E2654">
        <f>VLOOKUP(D2654,'Peak Combiner'!$A$5:$D$4980,4,FALSE)</f>
        <v>20.05</v>
      </c>
      <c r="F2654">
        <f>IFERROR(VLOOKUP(D2654,rt_comb!$A:$B,2,FALSE),D2654)</f>
        <v>20.05</v>
      </c>
      <c r="G2654">
        <v>1430548</v>
      </c>
      <c r="H2654">
        <f>SUMIFS($G:$G,$E:$E,18.51,'RAW2'!$A:$A,'RAW2'!A2654)</f>
        <v>42227824</v>
      </c>
      <c r="I2654" s="1" t="str">
        <f>VLOOKUP(A2654,'volatile collection data'!$G$6:$H$69,2,FALSE)</f>
        <v>D</v>
      </c>
      <c r="J2654" s="1">
        <f>VLOOKUP(A2654,'volatile collection data'!$G$6:$I$69,3,FALSE)</f>
        <v>3</v>
      </c>
      <c r="K2654" s="1" t="str">
        <f>VLOOKUP(A2654,'volatile collection data'!$G$6:$N$69,8,FALSE)</f>
        <v>19B</v>
      </c>
      <c r="L2654" s="1">
        <f>VLOOKUP(A2654,'volatile collection data'!$G$6:$J$69,4,FALSE)</f>
        <v>4.17</v>
      </c>
      <c r="M2654" s="1">
        <f>VLOOKUP($A2654,'volatile collection data'!$G$6:$M$69,6,FALSE)</f>
        <v>12</v>
      </c>
      <c r="N2654" s="1">
        <f>VLOOKUP($A2654,'volatile collection data'!$G$6:$M$69,7,FALSE)</f>
        <v>4.17</v>
      </c>
      <c r="O2654" s="1">
        <f>VLOOKUP(A2654,'volatile collection data'!$G$6:$K$69,5,FALSE)</f>
        <v>0</v>
      </c>
      <c r="P2654" s="1" t="str">
        <f t="shared" si="249"/>
        <v>3D</v>
      </c>
      <c r="Q2654">
        <f t="shared" si="247"/>
        <v>4.0619790678833888E-2</v>
      </c>
      <c r="R2654" t="str">
        <f t="shared" si="250"/>
        <v>19B_0-D&amp;4.17%4.17@12</v>
      </c>
      <c r="S2654" t="str">
        <f t="shared" si="251"/>
        <v>3D-19B-VCS-Loc-22</v>
      </c>
      <c r="T2654" t="str">
        <f>IFERROR(IF(VLOOKUP(S2654,Bad!$A:$A,1,FALSE)='RAW2'!S2654,"yes","no"),"no")</f>
        <v>no</v>
      </c>
      <c r="U2654" t="str">
        <f>IFERROR(VLOOKUP(F2654,compounds!$A:$B,2,FALSE),"")</f>
        <v>tridecane</v>
      </c>
      <c r="V2654" t="str">
        <f>VLOOKUP(B2654,'volatile collection data'!$O:$P,2,FALSE)</f>
        <v>27.apr.22 19</v>
      </c>
    </row>
    <row r="2655" spans="1:22" x14ac:dyDescent="0.2">
      <c r="A2655" t="s">
        <v>370</v>
      </c>
      <c r="B2655" s="1" t="str">
        <f t="shared" si="248"/>
        <v>3D</v>
      </c>
      <c r="C2655">
        <v>20.116</v>
      </c>
      <c r="D2655">
        <f t="shared" si="246"/>
        <v>20.12</v>
      </c>
      <c r="E2655">
        <f>VLOOKUP(D2655,'Peak Combiner'!$A$5:$D$4980,4,FALSE)</f>
        <v>20.12</v>
      </c>
      <c r="F2655">
        <f>IFERROR(VLOOKUP(D2655,rt_comb!$A:$B,2,FALSE),D2655)</f>
        <v>20.12</v>
      </c>
      <c r="G2655">
        <v>4860096</v>
      </c>
      <c r="H2655">
        <f>SUMIFS($G:$G,$E:$E,18.51,'RAW2'!$A:$A,'RAW2'!A2655)</f>
        <v>42227824</v>
      </c>
      <c r="I2655" s="1" t="str">
        <f>VLOOKUP(A2655,'volatile collection data'!$G$6:$H$69,2,FALSE)</f>
        <v>D</v>
      </c>
      <c r="J2655" s="1">
        <f>VLOOKUP(A2655,'volatile collection data'!$G$6:$I$69,3,FALSE)</f>
        <v>3</v>
      </c>
      <c r="K2655" s="1" t="str">
        <f>VLOOKUP(A2655,'volatile collection data'!$G$6:$N$69,8,FALSE)</f>
        <v>19B</v>
      </c>
      <c r="L2655" s="1">
        <f>VLOOKUP(A2655,'volatile collection data'!$G$6:$J$69,4,FALSE)</f>
        <v>4.17</v>
      </c>
      <c r="M2655" s="1">
        <f>VLOOKUP($A2655,'volatile collection data'!$G$6:$M$69,6,FALSE)</f>
        <v>12</v>
      </c>
      <c r="N2655" s="1">
        <f>VLOOKUP($A2655,'volatile collection data'!$G$6:$M$69,7,FALSE)</f>
        <v>4.17</v>
      </c>
      <c r="O2655" s="1">
        <f>VLOOKUP(A2655,'volatile collection data'!$G$6:$K$69,5,FALSE)</f>
        <v>0</v>
      </c>
      <c r="P2655" s="1" t="str">
        <f t="shared" si="249"/>
        <v>3D</v>
      </c>
      <c r="Q2655">
        <f t="shared" si="247"/>
        <v>0.13800032029616474</v>
      </c>
      <c r="R2655" t="str">
        <f t="shared" si="250"/>
        <v>19B_0-D&amp;4.17%4.17@12</v>
      </c>
      <c r="S2655" t="str">
        <f t="shared" si="251"/>
        <v>3D-19B-VCS-Loc-22</v>
      </c>
      <c r="T2655" t="str">
        <f>IFERROR(IF(VLOOKUP(S2655,Bad!$A:$A,1,FALSE)='RAW2'!S2655,"yes","no"),"no")</f>
        <v>no</v>
      </c>
      <c r="U2655" t="str">
        <f>IFERROR(VLOOKUP(F2655,compounds!$A:$B,2,FALSE),"")</f>
        <v/>
      </c>
      <c r="V2655" t="str">
        <f>VLOOKUP(B2655,'volatile collection data'!$O:$P,2,FALSE)</f>
        <v>27.apr.22 19</v>
      </c>
    </row>
    <row r="2656" spans="1:22" x14ac:dyDescent="0.2">
      <c r="A2656" t="s">
        <v>370</v>
      </c>
      <c r="B2656" s="1" t="str">
        <f t="shared" si="248"/>
        <v>3D</v>
      </c>
      <c r="C2656">
        <v>20.317</v>
      </c>
      <c r="D2656">
        <f t="shared" si="246"/>
        <v>20.32</v>
      </c>
      <c r="E2656">
        <f>VLOOKUP(D2656,'Peak Combiner'!$A$5:$D$4980,4,FALSE)</f>
        <v>20.32</v>
      </c>
      <c r="F2656">
        <f>IFERROR(VLOOKUP(D2656,rt_comb!$A:$B,2,FALSE),D2656)</f>
        <v>20.32</v>
      </c>
      <c r="G2656">
        <v>9239107</v>
      </c>
      <c r="H2656">
        <f>SUMIFS($G:$G,$E:$E,18.51,'RAW2'!$A:$A,'RAW2'!A2656)</f>
        <v>42227824</v>
      </c>
      <c r="I2656" s="1" t="str">
        <f>VLOOKUP(A2656,'volatile collection data'!$G$6:$H$69,2,FALSE)</f>
        <v>D</v>
      </c>
      <c r="J2656" s="1">
        <f>VLOOKUP(A2656,'volatile collection data'!$G$6:$I$69,3,FALSE)</f>
        <v>3</v>
      </c>
      <c r="K2656" s="1" t="str">
        <f>VLOOKUP(A2656,'volatile collection data'!$G$6:$N$69,8,FALSE)</f>
        <v>19B</v>
      </c>
      <c r="L2656" s="1">
        <f>VLOOKUP(A2656,'volatile collection data'!$G$6:$J$69,4,FALSE)</f>
        <v>4.17</v>
      </c>
      <c r="M2656" s="1">
        <f>VLOOKUP($A2656,'volatile collection data'!$G$6:$M$69,6,FALSE)</f>
        <v>12</v>
      </c>
      <c r="N2656" s="1">
        <f>VLOOKUP($A2656,'volatile collection data'!$G$6:$M$69,7,FALSE)</f>
        <v>4.17</v>
      </c>
      <c r="O2656" s="1">
        <f>VLOOKUP(A2656,'volatile collection data'!$G$6:$K$69,5,FALSE)</f>
        <v>0</v>
      </c>
      <c r="P2656" s="1" t="str">
        <f t="shared" si="249"/>
        <v>3D</v>
      </c>
      <c r="Q2656">
        <f t="shared" si="247"/>
        <v>0.26234044044614296</v>
      </c>
      <c r="R2656" t="str">
        <f t="shared" si="250"/>
        <v>19B_0-D&amp;4.17%4.17@12</v>
      </c>
      <c r="S2656" t="str">
        <f t="shared" si="251"/>
        <v>3D-19B-VCS-Loc-22</v>
      </c>
      <c r="T2656" t="str">
        <f>IFERROR(IF(VLOOKUP(S2656,Bad!$A:$A,1,FALSE)='RAW2'!S2656,"yes","no"),"no")</f>
        <v>no</v>
      </c>
      <c r="U2656" t="str">
        <f>IFERROR(VLOOKUP(F2656,compounds!$A:$B,2,FALSE),"")</f>
        <v/>
      </c>
      <c r="V2656" t="str">
        <f>VLOOKUP(B2656,'volatile collection data'!$O:$P,2,FALSE)</f>
        <v>27.apr.22 19</v>
      </c>
    </row>
    <row r="2657" spans="1:22" x14ac:dyDescent="0.2">
      <c r="A2657" t="s">
        <v>370</v>
      </c>
      <c r="B2657" s="1" t="str">
        <f t="shared" si="248"/>
        <v>3D</v>
      </c>
      <c r="C2657">
        <v>20.637</v>
      </c>
      <c r="D2657">
        <f t="shared" si="246"/>
        <v>20.64</v>
      </c>
      <c r="E2657">
        <f>VLOOKUP(D2657,'Peak Combiner'!$A$5:$D$4980,4,FALSE)</f>
        <v>20.64</v>
      </c>
      <c r="F2657">
        <f>IFERROR(VLOOKUP(D2657,rt_comb!$A:$B,2,FALSE),D2657)</f>
        <v>20.64</v>
      </c>
      <c r="G2657">
        <v>2424229</v>
      </c>
      <c r="H2657">
        <f>SUMIFS($G:$G,$E:$E,18.51,'RAW2'!$A:$A,'RAW2'!A2657)</f>
        <v>42227824</v>
      </c>
      <c r="I2657" s="1" t="str">
        <f>VLOOKUP(A2657,'volatile collection data'!$G$6:$H$69,2,FALSE)</f>
        <v>D</v>
      </c>
      <c r="J2657" s="1">
        <f>VLOOKUP(A2657,'volatile collection data'!$G$6:$I$69,3,FALSE)</f>
        <v>3</v>
      </c>
      <c r="K2657" s="1" t="str">
        <f>VLOOKUP(A2657,'volatile collection data'!$G$6:$N$69,8,FALSE)</f>
        <v>19B</v>
      </c>
      <c r="L2657" s="1">
        <f>VLOOKUP(A2657,'volatile collection data'!$G$6:$J$69,4,FALSE)</f>
        <v>4.17</v>
      </c>
      <c r="M2657" s="1">
        <f>VLOOKUP($A2657,'volatile collection data'!$G$6:$M$69,6,FALSE)</f>
        <v>12</v>
      </c>
      <c r="N2657" s="1">
        <f>VLOOKUP($A2657,'volatile collection data'!$G$6:$M$69,7,FALSE)</f>
        <v>4.17</v>
      </c>
      <c r="O2657" s="1">
        <f>VLOOKUP(A2657,'volatile collection data'!$G$6:$K$69,5,FALSE)</f>
        <v>0</v>
      </c>
      <c r="P2657" s="1" t="str">
        <f t="shared" si="249"/>
        <v>3D</v>
      </c>
      <c r="Q2657">
        <f t="shared" si="247"/>
        <v>6.8834932164148835E-2</v>
      </c>
      <c r="R2657" t="str">
        <f t="shared" si="250"/>
        <v>19B_0-D&amp;4.17%4.17@12</v>
      </c>
      <c r="S2657" t="str">
        <f t="shared" si="251"/>
        <v>3D-19B-VCS-Loc-22</v>
      </c>
      <c r="T2657" t="str">
        <f>IFERROR(IF(VLOOKUP(S2657,Bad!$A:$A,1,FALSE)='RAW2'!S2657,"yes","no"),"no")</f>
        <v>no</v>
      </c>
      <c r="U2657" t="str">
        <f>IFERROR(VLOOKUP(F2657,compounds!$A:$B,2,FALSE),"")</f>
        <v/>
      </c>
      <c r="V2657" t="str">
        <f>VLOOKUP(B2657,'volatile collection data'!$O:$P,2,FALSE)</f>
        <v>27.apr.22 19</v>
      </c>
    </row>
    <row r="2658" spans="1:22" x14ac:dyDescent="0.2">
      <c r="A2658" t="s">
        <v>370</v>
      </c>
      <c r="B2658" s="1" t="str">
        <f t="shared" si="248"/>
        <v>3D</v>
      </c>
      <c r="C2658">
        <v>20.719000000000001</v>
      </c>
      <c r="D2658">
        <f t="shared" si="246"/>
        <v>20.72</v>
      </c>
      <c r="E2658">
        <f>VLOOKUP(D2658,'Peak Combiner'!$A$5:$D$4980,4,FALSE)</f>
        <v>20.72</v>
      </c>
      <c r="F2658">
        <f>IFERROR(VLOOKUP(D2658,rt_comb!$A:$B,2,FALSE),D2658)</f>
        <v>20.72</v>
      </c>
      <c r="G2658">
        <v>3001417</v>
      </c>
      <c r="H2658">
        <f>SUMIFS($G:$G,$E:$E,18.51,'RAW2'!$A:$A,'RAW2'!A2658)</f>
        <v>42227824</v>
      </c>
      <c r="I2658" s="1" t="str">
        <f>VLOOKUP(A2658,'volatile collection data'!$G$6:$H$69,2,FALSE)</f>
        <v>D</v>
      </c>
      <c r="J2658" s="1">
        <f>VLOOKUP(A2658,'volatile collection data'!$G$6:$I$69,3,FALSE)</f>
        <v>3</v>
      </c>
      <c r="K2658" s="1" t="str">
        <f>VLOOKUP(A2658,'volatile collection data'!$G$6:$N$69,8,FALSE)</f>
        <v>19B</v>
      </c>
      <c r="L2658" s="1">
        <f>VLOOKUP(A2658,'volatile collection data'!$G$6:$J$69,4,FALSE)</f>
        <v>4.17</v>
      </c>
      <c r="M2658" s="1">
        <f>VLOOKUP($A2658,'volatile collection data'!$G$6:$M$69,6,FALSE)</f>
        <v>12</v>
      </c>
      <c r="N2658" s="1">
        <f>VLOOKUP($A2658,'volatile collection data'!$G$6:$M$69,7,FALSE)</f>
        <v>4.17</v>
      </c>
      <c r="O2658" s="1">
        <f>VLOOKUP(A2658,'volatile collection data'!$G$6:$K$69,5,FALSE)</f>
        <v>0</v>
      </c>
      <c r="P2658" s="1" t="str">
        <f t="shared" si="249"/>
        <v>3D</v>
      </c>
      <c r="Q2658">
        <f t="shared" si="247"/>
        <v>8.5223935358962832E-2</v>
      </c>
      <c r="R2658" t="str">
        <f t="shared" si="250"/>
        <v>19B_0-D&amp;4.17%4.17@12</v>
      </c>
      <c r="S2658" t="str">
        <f t="shared" si="251"/>
        <v>3D-19B-VCS-Loc-22</v>
      </c>
      <c r="T2658" t="str">
        <f>IFERROR(IF(VLOOKUP(S2658,Bad!$A:$A,1,FALSE)='RAW2'!S2658,"yes","no"),"no")</f>
        <v>no</v>
      </c>
      <c r="U2658" t="str">
        <f>IFERROR(VLOOKUP(F2658,compounds!$A:$B,2,FALSE),"")</f>
        <v/>
      </c>
      <c r="V2658" t="str">
        <f>VLOOKUP(B2658,'volatile collection data'!$O:$P,2,FALSE)</f>
        <v>27.apr.22 19</v>
      </c>
    </row>
    <row r="2659" spans="1:22" x14ac:dyDescent="0.2">
      <c r="A2659" t="s">
        <v>370</v>
      </c>
      <c r="B2659" s="1" t="str">
        <f t="shared" si="248"/>
        <v>3D</v>
      </c>
      <c r="C2659">
        <v>20.844000000000001</v>
      </c>
      <c r="D2659">
        <f t="shared" si="246"/>
        <v>20.84</v>
      </c>
      <c r="E2659">
        <f>VLOOKUP(D2659,'Peak Combiner'!$A$5:$D$4980,4,FALSE)</f>
        <v>20.84</v>
      </c>
      <c r="F2659">
        <f>IFERROR(VLOOKUP(D2659,rt_comb!$A:$B,2,FALSE),D2659)</f>
        <v>20.85</v>
      </c>
      <c r="G2659">
        <v>3811714</v>
      </c>
      <c r="H2659">
        <f>SUMIFS($G:$G,$E:$E,18.51,'RAW2'!$A:$A,'RAW2'!A2659)</f>
        <v>42227824</v>
      </c>
      <c r="I2659" s="1" t="str">
        <f>VLOOKUP(A2659,'volatile collection data'!$G$6:$H$69,2,FALSE)</f>
        <v>D</v>
      </c>
      <c r="J2659" s="1">
        <f>VLOOKUP(A2659,'volatile collection data'!$G$6:$I$69,3,FALSE)</f>
        <v>3</v>
      </c>
      <c r="K2659" s="1" t="str">
        <f>VLOOKUP(A2659,'volatile collection data'!$G$6:$N$69,8,FALSE)</f>
        <v>19B</v>
      </c>
      <c r="L2659" s="1">
        <f>VLOOKUP(A2659,'volatile collection data'!$G$6:$J$69,4,FALSE)</f>
        <v>4.17</v>
      </c>
      <c r="M2659" s="1">
        <f>VLOOKUP($A2659,'volatile collection data'!$G$6:$M$69,6,FALSE)</f>
        <v>12</v>
      </c>
      <c r="N2659" s="1">
        <f>VLOOKUP($A2659,'volatile collection data'!$G$6:$M$69,7,FALSE)</f>
        <v>4.17</v>
      </c>
      <c r="O2659" s="1">
        <f>VLOOKUP(A2659,'volatile collection data'!$G$6:$K$69,5,FALSE)</f>
        <v>0</v>
      </c>
      <c r="P2659" s="1" t="str">
        <f t="shared" si="249"/>
        <v>3D</v>
      </c>
      <c r="Q2659">
        <f t="shared" si="247"/>
        <v>0.10823196761491444</v>
      </c>
      <c r="R2659" t="str">
        <f t="shared" si="250"/>
        <v>19B_0-D&amp;4.17%4.17@12</v>
      </c>
      <c r="S2659" t="str">
        <f t="shared" si="251"/>
        <v>3D-19B-VCS-Loc-22</v>
      </c>
      <c r="T2659" t="str">
        <f>IFERROR(IF(VLOOKUP(S2659,Bad!$A:$A,1,FALSE)='RAW2'!S2659,"yes","no"),"no")</f>
        <v>no</v>
      </c>
      <c r="U2659" t="str">
        <f>IFERROR(VLOOKUP(F2659,compounds!$A:$B,2,FALSE),"")</f>
        <v>nanodecane</v>
      </c>
      <c r="V2659" t="str">
        <f>VLOOKUP(B2659,'volatile collection data'!$O:$P,2,FALSE)</f>
        <v>27.apr.22 19</v>
      </c>
    </row>
    <row r="2660" spans="1:22" x14ac:dyDescent="0.2">
      <c r="A2660" t="s">
        <v>370</v>
      </c>
      <c r="B2660" s="1" t="str">
        <f t="shared" si="248"/>
        <v>3D</v>
      </c>
      <c r="C2660">
        <v>21.065999999999999</v>
      </c>
      <c r="D2660">
        <f t="shared" si="246"/>
        <v>21.07</v>
      </c>
      <c r="E2660">
        <f>VLOOKUP(D2660,'Peak Combiner'!$A$5:$D$4980,4,FALSE)</f>
        <v>21.07</v>
      </c>
      <c r="F2660">
        <f>IFERROR(VLOOKUP(D2660,rt_comb!$A:$B,2,FALSE),D2660)</f>
        <v>21.07</v>
      </c>
      <c r="G2660">
        <v>6907819</v>
      </c>
      <c r="H2660">
        <f>SUMIFS($G:$G,$E:$E,18.51,'RAW2'!$A:$A,'RAW2'!A2660)</f>
        <v>42227824</v>
      </c>
      <c r="I2660" s="1" t="str">
        <f>VLOOKUP(A2660,'volatile collection data'!$G$6:$H$69,2,FALSE)</f>
        <v>D</v>
      </c>
      <c r="J2660" s="1">
        <f>VLOOKUP(A2660,'volatile collection data'!$G$6:$I$69,3,FALSE)</f>
        <v>3</v>
      </c>
      <c r="K2660" s="1" t="str">
        <f>VLOOKUP(A2660,'volatile collection data'!$G$6:$N$69,8,FALSE)</f>
        <v>19B</v>
      </c>
      <c r="L2660" s="1">
        <f>VLOOKUP(A2660,'volatile collection data'!$G$6:$J$69,4,FALSE)</f>
        <v>4.17</v>
      </c>
      <c r="M2660" s="1">
        <f>VLOOKUP($A2660,'volatile collection data'!$G$6:$M$69,6,FALSE)</f>
        <v>12</v>
      </c>
      <c r="N2660" s="1">
        <f>VLOOKUP($A2660,'volatile collection data'!$G$6:$M$69,7,FALSE)</f>
        <v>4.17</v>
      </c>
      <c r="O2660" s="1">
        <f>VLOOKUP(A2660,'volatile collection data'!$G$6:$K$69,5,FALSE)</f>
        <v>0</v>
      </c>
      <c r="P2660" s="1" t="str">
        <f t="shared" si="249"/>
        <v>3D</v>
      </c>
      <c r="Q2660">
        <f t="shared" si="247"/>
        <v>0.19614452771054983</v>
      </c>
      <c r="R2660" t="str">
        <f t="shared" si="250"/>
        <v>19B_0-D&amp;4.17%4.17@12</v>
      </c>
      <c r="S2660" t="str">
        <f t="shared" si="251"/>
        <v>3D-19B-VCS-Loc-22</v>
      </c>
      <c r="T2660" t="str">
        <f>IFERROR(IF(VLOOKUP(S2660,Bad!$A:$A,1,FALSE)='RAW2'!S2660,"yes","no"),"no")</f>
        <v>no</v>
      </c>
      <c r="U2660" t="str">
        <f>IFERROR(VLOOKUP(F2660,compounds!$A:$B,2,FALSE),"")</f>
        <v/>
      </c>
      <c r="V2660" t="str">
        <f>VLOOKUP(B2660,'volatile collection data'!$O:$P,2,FALSE)</f>
        <v>27.apr.22 19</v>
      </c>
    </row>
    <row r="2661" spans="1:22" x14ac:dyDescent="0.2">
      <c r="A2661" t="s">
        <v>370</v>
      </c>
      <c r="B2661" s="1" t="str">
        <f t="shared" si="248"/>
        <v>3D</v>
      </c>
      <c r="C2661">
        <v>21.274999999999999</v>
      </c>
      <c r="D2661">
        <f t="shared" si="246"/>
        <v>21.28</v>
      </c>
      <c r="E2661">
        <f>VLOOKUP(D2661,'Peak Combiner'!$A$5:$D$4980,4,FALSE)</f>
        <v>21.28</v>
      </c>
      <c r="F2661">
        <f>IFERROR(VLOOKUP(D2661,rt_comb!$A:$B,2,FALSE),D2661)</f>
        <v>21.28</v>
      </c>
      <c r="G2661">
        <v>13457815</v>
      </c>
      <c r="H2661">
        <f>SUMIFS($G:$G,$E:$E,18.51,'RAW2'!$A:$A,'RAW2'!A2661)</f>
        <v>42227824</v>
      </c>
      <c r="I2661" s="1" t="str">
        <f>VLOOKUP(A2661,'volatile collection data'!$G$6:$H$69,2,FALSE)</f>
        <v>D</v>
      </c>
      <c r="J2661" s="1">
        <f>VLOOKUP(A2661,'volatile collection data'!$G$6:$I$69,3,FALSE)</f>
        <v>3</v>
      </c>
      <c r="K2661" s="1" t="str">
        <f>VLOOKUP(A2661,'volatile collection data'!$G$6:$N$69,8,FALSE)</f>
        <v>19B</v>
      </c>
      <c r="L2661" s="1">
        <f>VLOOKUP(A2661,'volatile collection data'!$G$6:$J$69,4,FALSE)</f>
        <v>4.17</v>
      </c>
      <c r="M2661" s="1">
        <f>VLOOKUP($A2661,'volatile collection data'!$G$6:$M$69,6,FALSE)</f>
        <v>12</v>
      </c>
      <c r="N2661" s="1">
        <f>VLOOKUP($A2661,'volatile collection data'!$G$6:$M$69,7,FALSE)</f>
        <v>4.17</v>
      </c>
      <c r="O2661" s="1">
        <f>VLOOKUP(A2661,'volatile collection data'!$G$6:$K$69,5,FALSE)</f>
        <v>0</v>
      </c>
      <c r="P2661" s="1" t="str">
        <f t="shared" si="249"/>
        <v>3D</v>
      </c>
      <c r="Q2661">
        <f t="shared" si="247"/>
        <v>0.38212882636197515</v>
      </c>
      <c r="R2661" t="str">
        <f t="shared" si="250"/>
        <v>19B_0-D&amp;4.17%4.17@12</v>
      </c>
      <c r="S2661" t="str">
        <f t="shared" si="251"/>
        <v>3D-19B-VCS-Loc-22</v>
      </c>
      <c r="T2661" t="str">
        <f>IFERROR(IF(VLOOKUP(S2661,Bad!$A:$A,1,FALSE)='RAW2'!S2661,"yes","no"),"no")</f>
        <v>no</v>
      </c>
      <c r="U2661" t="str">
        <f>IFERROR(VLOOKUP(F2661,compounds!$A:$B,2,FALSE),"")</f>
        <v/>
      </c>
      <c r="V2661" t="str">
        <f>VLOOKUP(B2661,'volatile collection data'!$O:$P,2,FALSE)</f>
        <v>27.apr.22 19</v>
      </c>
    </row>
    <row r="2662" spans="1:22" x14ac:dyDescent="0.2">
      <c r="A2662" t="s">
        <v>370</v>
      </c>
      <c r="B2662" s="1" t="str">
        <f t="shared" si="248"/>
        <v>3D</v>
      </c>
      <c r="C2662">
        <v>21.786000000000001</v>
      </c>
      <c r="D2662">
        <f t="shared" si="246"/>
        <v>21.79</v>
      </c>
      <c r="E2662">
        <f>VLOOKUP(D2662,'Peak Combiner'!$A$5:$D$4980,4,FALSE)</f>
        <v>21.79</v>
      </c>
      <c r="F2662">
        <f>IFERROR(VLOOKUP(D2662,rt_comb!$A:$B,2,FALSE),D2662)</f>
        <v>21.79</v>
      </c>
      <c r="G2662">
        <v>2130935</v>
      </c>
      <c r="H2662">
        <f>SUMIFS($G:$G,$E:$E,18.51,'RAW2'!$A:$A,'RAW2'!A2662)</f>
        <v>42227824</v>
      </c>
      <c r="I2662" s="1" t="str">
        <f>VLOOKUP(A2662,'volatile collection data'!$G$6:$H$69,2,FALSE)</f>
        <v>D</v>
      </c>
      <c r="J2662" s="1">
        <f>VLOOKUP(A2662,'volatile collection data'!$G$6:$I$69,3,FALSE)</f>
        <v>3</v>
      </c>
      <c r="K2662" s="1" t="str">
        <f>VLOOKUP(A2662,'volatile collection data'!$G$6:$N$69,8,FALSE)</f>
        <v>19B</v>
      </c>
      <c r="L2662" s="1">
        <f>VLOOKUP(A2662,'volatile collection data'!$G$6:$J$69,4,FALSE)</f>
        <v>4.17</v>
      </c>
      <c r="M2662" s="1">
        <f>VLOOKUP($A2662,'volatile collection data'!$G$6:$M$69,6,FALSE)</f>
        <v>12</v>
      </c>
      <c r="N2662" s="1">
        <f>VLOOKUP($A2662,'volatile collection data'!$G$6:$M$69,7,FALSE)</f>
        <v>4.17</v>
      </c>
      <c r="O2662" s="1">
        <f>VLOOKUP(A2662,'volatile collection data'!$G$6:$K$69,5,FALSE)</f>
        <v>0</v>
      </c>
      <c r="P2662" s="1" t="str">
        <f t="shared" si="249"/>
        <v>3D</v>
      </c>
      <c r="Q2662">
        <f t="shared" si="247"/>
        <v>6.0506976103004505E-2</v>
      </c>
      <c r="R2662" t="str">
        <f t="shared" si="250"/>
        <v>19B_0-D&amp;4.17%4.17@12</v>
      </c>
      <c r="S2662" t="str">
        <f t="shared" si="251"/>
        <v>3D-19B-VCS-Loc-22</v>
      </c>
      <c r="T2662" t="str">
        <f>IFERROR(IF(VLOOKUP(S2662,Bad!$A:$A,1,FALSE)='RAW2'!S2662,"yes","no"),"no")</f>
        <v>no</v>
      </c>
      <c r="U2662" t="str">
        <f>IFERROR(VLOOKUP(F2662,compounds!$A:$B,2,FALSE),"")</f>
        <v/>
      </c>
      <c r="V2662" t="str">
        <f>VLOOKUP(B2662,'volatile collection data'!$O:$P,2,FALSE)</f>
        <v>27.apr.22 19</v>
      </c>
    </row>
    <row r="2663" spans="1:22" x14ac:dyDescent="0.2">
      <c r="A2663" t="s">
        <v>370</v>
      </c>
      <c r="B2663" s="1" t="str">
        <f t="shared" si="248"/>
        <v>3D</v>
      </c>
      <c r="C2663">
        <v>22.702999999999999</v>
      </c>
      <c r="D2663">
        <f t="shared" si="246"/>
        <v>22.7</v>
      </c>
      <c r="E2663">
        <f>VLOOKUP(D2663,'Peak Combiner'!$A$5:$D$4980,4,FALSE)</f>
        <v>22.7</v>
      </c>
      <c r="F2663">
        <f>IFERROR(VLOOKUP(D2663,rt_comb!$A:$B,2,FALSE),D2663)</f>
        <v>22.7</v>
      </c>
      <c r="G2663">
        <v>10277642</v>
      </c>
      <c r="H2663">
        <f>SUMIFS($G:$G,$E:$E,18.51,'RAW2'!$A:$A,'RAW2'!A2663)</f>
        <v>42227824</v>
      </c>
      <c r="I2663" s="1" t="str">
        <f>VLOOKUP(A2663,'volatile collection data'!$G$6:$H$69,2,FALSE)</f>
        <v>D</v>
      </c>
      <c r="J2663" s="1">
        <f>VLOOKUP(A2663,'volatile collection data'!$G$6:$I$69,3,FALSE)</f>
        <v>3</v>
      </c>
      <c r="K2663" s="1" t="str">
        <f>VLOOKUP(A2663,'volatile collection data'!$G$6:$N$69,8,FALSE)</f>
        <v>19B</v>
      </c>
      <c r="L2663" s="1">
        <f>VLOOKUP(A2663,'volatile collection data'!$G$6:$J$69,4,FALSE)</f>
        <v>4.17</v>
      </c>
      <c r="M2663" s="1">
        <f>VLOOKUP($A2663,'volatile collection data'!$G$6:$M$69,6,FALSE)</f>
        <v>12</v>
      </c>
      <c r="N2663" s="1">
        <f>VLOOKUP($A2663,'volatile collection data'!$G$6:$M$69,7,FALSE)</f>
        <v>4.17</v>
      </c>
      <c r="O2663" s="1">
        <f>VLOOKUP(A2663,'volatile collection data'!$G$6:$K$69,5,FALSE)</f>
        <v>0</v>
      </c>
      <c r="P2663" s="1" t="str">
        <f t="shared" si="249"/>
        <v>3D</v>
      </c>
      <c r="Q2663">
        <f t="shared" si="247"/>
        <v>0.29182919182858008</v>
      </c>
      <c r="R2663" t="str">
        <f t="shared" si="250"/>
        <v>19B_0-D&amp;4.17%4.17@12</v>
      </c>
      <c r="S2663" t="str">
        <f t="shared" si="251"/>
        <v>3D-19B-VCS-Loc-22</v>
      </c>
      <c r="T2663" t="str">
        <f>IFERROR(IF(VLOOKUP(S2663,Bad!$A:$A,1,FALSE)='RAW2'!S2663,"yes","no"),"no")</f>
        <v>no</v>
      </c>
      <c r="U2663" t="str">
        <f>IFERROR(VLOOKUP(F2663,compounds!$A:$B,2,FALSE),"")</f>
        <v/>
      </c>
      <c r="V2663" t="str">
        <f>VLOOKUP(B2663,'volatile collection data'!$O:$P,2,FALSE)</f>
        <v>27.apr.22 19</v>
      </c>
    </row>
    <row r="2664" spans="1:22" x14ac:dyDescent="0.2">
      <c r="A2664" t="s">
        <v>370</v>
      </c>
      <c r="B2664" s="1" t="str">
        <f t="shared" si="248"/>
        <v>3D</v>
      </c>
      <c r="C2664">
        <v>22.838999999999999</v>
      </c>
      <c r="D2664">
        <f t="shared" si="246"/>
        <v>22.84</v>
      </c>
      <c r="E2664">
        <f>VLOOKUP(D2664,'Peak Combiner'!$A$5:$D$4980,4,FALSE)</f>
        <v>22.84</v>
      </c>
      <c r="F2664">
        <f>IFERROR(VLOOKUP(D2664,rt_comb!$A:$B,2,FALSE),D2664)</f>
        <v>22.84</v>
      </c>
      <c r="G2664">
        <v>5479534</v>
      </c>
      <c r="H2664">
        <f>SUMIFS($G:$G,$E:$E,18.51,'RAW2'!$A:$A,'RAW2'!A2664)</f>
        <v>42227824</v>
      </c>
      <c r="I2664" s="1" t="str">
        <f>VLOOKUP(A2664,'volatile collection data'!$G$6:$H$69,2,FALSE)</f>
        <v>D</v>
      </c>
      <c r="J2664" s="1">
        <f>VLOOKUP(A2664,'volatile collection data'!$G$6:$I$69,3,FALSE)</f>
        <v>3</v>
      </c>
      <c r="K2664" s="1" t="str">
        <f>VLOOKUP(A2664,'volatile collection data'!$G$6:$N$69,8,FALSE)</f>
        <v>19B</v>
      </c>
      <c r="L2664" s="1">
        <f>VLOOKUP(A2664,'volatile collection data'!$G$6:$J$69,4,FALSE)</f>
        <v>4.17</v>
      </c>
      <c r="M2664" s="1">
        <f>VLOOKUP($A2664,'volatile collection data'!$G$6:$M$69,6,FALSE)</f>
        <v>12</v>
      </c>
      <c r="N2664" s="1">
        <f>VLOOKUP($A2664,'volatile collection data'!$G$6:$M$69,7,FALSE)</f>
        <v>4.17</v>
      </c>
      <c r="O2664" s="1">
        <f>VLOOKUP(A2664,'volatile collection data'!$G$6:$K$69,5,FALSE)</f>
        <v>0</v>
      </c>
      <c r="P2664" s="1" t="str">
        <f t="shared" si="249"/>
        <v>3D</v>
      </c>
      <c r="Q2664">
        <f t="shared" si="247"/>
        <v>0.15558899393627709</v>
      </c>
      <c r="R2664" t="str">
        <f t="shared" si="250"/>
        <v>19B_0-D&amp;4.17%4.17@12</v>
      </c>
      <c r="S2664" t="str">
        <f t="shared" si="251"/>
        <v>3D-19B-VCS-Loc-22</v>
      </c>
      <c r="T2664" t="str">
        <f>IFERROR(IF(VLOOKUP(S2664,Bad!$A:$A,1,FALSE)='RAW2'!S2664,"yes","no"),"no")</f>
        <v>no</v>
      </c>
      <c r="U2664" t="str">
        <f>IFERROR(VLOOKUP(F2664,compounds!$A:$B,2,FALSE),"")</f>
        <v/>
      </c>
      <c r="V2664" t="str">
        <f>VLOOKUP(B2664,'volatile collection data'!$O:$P,2,FALSE)</f>
        <v>27.apr.22 19</v>
      </c>
    </row>
    <row r="2665" spans="1:22" x14ac:dyDescent="0.2">
      <c r="A2665" t="s">
        <v>370</v>
      </c>
      <c r="B2665" s="1" t="str">
        <f t="shared" si="248"/>
        <v>3D</v>
      </c>
      <c r="C2665">
        <v>23.033999999999999</v>
      </c>
      <c r="D2665">
        <f t="shared" si="246"/>
        <v>23.03</v>
      </c>
      <c r="E2665">
        <f>VLOOKUP(D2665,'Peak Combiner'!$A$5:$D$4980,4,FALSE)</f>
        <v>23.03</v>
      </c>
      <c r="F2665">
        <f>IFERROR(VLOOKUP(D2665,rt_comb!$A:$B,2,FALSE),D2665)</f>
        <v>23.03</v>
      </c>
      <c r="G2665">
        <v>2618012</v>
      </c>
      <c r="H2665">
        <f>SUMIFS($G:$G,$E:$E,18.51,'RAW2'!$A:$A,'RAW2'!A2665)</f>
        <v>42227824</v>
      </c>
      <c r="I2665" s="1" t="str">
        <f>VLOOKUP(A2665,'volatile collection data'!$G$6:$H$69,2,FALSE)</f>
        <v>D</v>
      </c>
      <c r="J2665" s="1">
        <f>VLOOKUP(A2665,'volatile collection data'!$G$6:$I$69,3,FALSE)</f>
        <v>3</v>
      </c>
      <c r="K2665" s="1" t="str">
        <f>VLOOKUP(A2665,'volatile collection data'!$G$6:$N$69,8,FALSE)</f>
        <v>19B</v>
      </c>
      <c r="L2665" s="1">
        <f>VLOOKUP(A2665,'volatile collection data'!$G$6:$J$69,4,FALSE)</f>
        <v>4.17</v>
      </c>
      <c r="M2665" s="1">
        <f>VLOOKUP($A2665,'volatile collection data'!$G$6:$M$69,6,FALSE)</f>
        <v>12</v>
      </c>
      <c r="N2665" s="1">
        <f>VLOOKUP($A2665,'volatile collection data'!$G$6:$M$69,7,FALSE)</f>
        <v>4.17</v>
      </c>
      <c r="O2665" s="1">
        <f>VLOOKUP(A2665,'volatile collection data'!$G$6:$K$69,5,FALSE)</f>
        <v>0</v>
      </c>
      <c r="P2665" s="1" t="str">
        <f t="shared" si="249"/>
        <v>3D</v>
      </c>
      <c r="Q2665">
        <f t="shared" si="247"/>
        <v>7.4337316493172725E-2</v>
      </c>
      <c r="R2665" t="str">
        <f t="shared" si="250"/>
        <v>19B_0-D&amp;4.17%4.17@12</v>
      </c>
      <c r="S2665" t="str">
        <f t="shared" si="251"/>
        <v>3D-19B-VCS-Loc-22</v>
      </c>
      <c r="T2665" t="str">
        <f>IFERROR(IF(VLOOKUP(S2665,Bad!$A:$A,1,FALSE)='RAW2'!S2665,"yes","no"),"no")</f>
        <v>no</v>
      </c>
      <c r="U2665" t="str">
        <f>IFERROR(VLOOKUP(F2665,compounds!$A:$B,2,FALSE),"")</f>
        <v/>
      </c>
      <c r="V2665" t="str">
        <f>VLOOKUP(B2665,'volatile collection data'!$O:$P,2,FALSE)</f>
        <v>27.apr.22 19</v>
      </c>
    </row>
    <row r="2666" spans="1:22" x14ac:dyDescent="0.2">
      <c r="A2666" t="s">
        <v>370</v>
      </c>
      <c r="B2666" s="1" t="str">
        <f t="shared" si="248"/>
        <v>3D</v>
      </c>
      <c r="C2666">
        <v>23.135999999999999</v>
      </c>
      <c r="D2666">
        <f t="shared" si="246"/>
        <v>23.14</v>
      </c>
      <c r="E2666">
        <f>VLOOKUP(D2666,'Peak Combiner'!$A$5:$D$4980,4,FALSE)</f>
        <v>23.14</v>
      </c>
      <c r="F2666">
        <f>IFERROR(VLOOKUP(D2666,rt_comb!$A:$B,2,FALSE),D2666)</f>
        <v>23.14</v>
      </c>
      <c r="G2666">
        <v>2494810</v>
      </c>
      <c r="H2666">
        <f>SUMIFS($G:$G,$E:$E,18.51,'RAW2'!$A:$A,'RAW2'!A2666)</f>
        <v>42227824</v>
      </c>
      <c r="I2666" s="1" t="str">
        <f>VLOOKUP(A2666,'volatile collection data'!$G$6:$H$69,2,FALSE)</f>
        <v>D</v>
      </c>
      <c r="J2666" s="1">
        <f>VLOOKUP(A2666,'volatile collection data'!$G$6:$I$69,3,FALSE)</f>
        <v>3</v>
      </c>
      <c r="K2666" s="1" t="str">
        <f>VLOOKUP(A2666,'volatile collection data'!$G$6:$N$69,8,FALSE)</f>
        <v>19B</v>
      </c>
      <c r="L2666" s="1">
        <f>VLOOKUP(A2666,'volatile collection data'!$G$6:$J$69,4,FALSE)</f>
        <v>4.17</v>
      </c>
      <c r="M2666" s="1">
        <f>VLOOKUP($A2666,'volatile collection data'!$G$6:$M$69,6,FALSE)</f>
        <v>12</v>
      </c>
      <c r="N2666" s="1">
        <f>VLOOKUP($A2666,'volatile collection data'!$G$6:$M$69,7,FALSE)</f>
        <v>4.17</v>
      </c>
      <c r="O2666" s="1">
        <f>VLOOKUP(A2666,'volatile collection data'!$G$6:$K$69,5,FALSE)</f>
        <v>0</v>
      </c>
      <c r="P2666" s="1" t="str">
        <f t="shared" si="249"/>
        <v>3D</v>
      </c>
      <c r="Q2666">
        <f t="shared" si="247"/>
        <v>7.0839049080115846E-2</v>
      </c>
      <c r="R2666" t="str">
        <f t="shared" si="250"/>
        <v>19B_0-D&amp;4.17%4.17@12</v>
      </c>
      <c r="S2666" t="str">
        <f t="shared" si="251"/>
        <v>3D-19B-VCS-Loc-22</v>
      </c>
      <c r="T2666" t="str">
        <f>IFERROR(IF(VLOOKUP(S2666,Bad!$A:$A,1,FALSE)='RAW2'!S2666,"yes","no"),"no")</f>
        <v>no</v>
      </c>
      <c r="U2666" t="str">
        <f>IFERROR(VLOOKUP(F2666,compounds!$A:$B,2,FALSE),"")</f>
        <v/>
      </c>
      <c r="V2666" t="str">
        <f>VLOOKUP(B2666,'volatile collection data'!$O:$P,2,FALSE)</f>
        <v>27.apr.22 19</v>
      </c>
    </row>
    <row r="2667" spans="1:22" x14ac:dyDescent="0.2">
      <c r="A2667" t="s">
        <v>370</v>
      </c>
      <c r="B2667" s="1" t="str">
        <f t="shared" si="248"/>
        <v>3D</v>
      </c>
      <c r="C2667">
        <v>23.248999999999999</v>
      </c>
      <c r="D2667">
        <f t="shared" si="246"/>
        <v>23.25</v>
      </c>
      <c r="E2667">
        <f>VLOOKUP(D2667,'Peak Combiner'!$A$5:$D$4980,4,FALSE)</f>
        <v>23.25</v>
      </c>
      <c r="F2667">
        <f>IFERROR(VLOOKUP(D2667,rt_comb!$A:$B,2,FALSE),D2667)</f>
        <v>23.25</v>
      </c>
      <c r="G2667">
        <v>1270890</v>
      </c>
      <c r="H2667">
        <f>SUMIFS($G:$G,$E:$E,18.51,'RAW2'!$A:$A,'RAW2'!A2667)</f>
        <v>42227824</v>
      </c>
      <c r="I2667" s="1" t="str">
        <f>VLOOKUP(A2667,'volatile collection data'!$G$6:$H$69,2,FALSE)</f>
        <v>D</v>
      </c>
      <c r="J2667" s="1">
        <f>VLOOKUP(A2667,'volatile collection data'!$G$6:$I$69,3,FALSE)</f>
        <v>3</v>
      </c>
      <c r="K2667" s="1" t="str">
        <f>VLOOKUP(A2667,'volatile collection data'!$G$6:$N$69,8,FALSE)</f>
        <v>19B</v>
      </c>
      <c r="L2667" s="1">
        <f>VLOOKUP(A2667,'volatile collection data'!$G$6:$J$69,4,FALSE)</f>
        <v>4.17</v>
      </c>
      <c r="M2667" s="1">
        <f>VLOOKUP($A2667,'volatile collection data'!$G$6:$M$69,6,FALSE)</f>
        <v>12</v>
      </c>
      <c r="N2667" s="1">
        <f>VLOOKUP($A2667,'volatile collection data'!$G$6:$M$69,7,FALSE)</f>
        <v>4.17</v>
      </c>
      <c r="O2667" s="1">
        <f>VLOOKUP(A2667,'volatile collection data'!$G$6:$K$69,5,FALSE)</f>
        <v>0</v>
      </c>
      <c r="P2667" s="1" t="str">
        <f t="shared" si="249"/>
        <v>3D</v>
      </c>
      <c r="Q2667">
        <f t="shared" si="247"/>
        <v>3.6086370940243313E-2</v>
      </c>
      <c r="R2667" t="str">
        <f t="shared" si="250"/>
        <v>19B_0-D&amp;4.17%4.17@12</v>
      </c>
      <c r="S2667" t="str">
        <f t="shared" si="251"/>
        <v>3D-19B-VCS-Loc-22</v>
      </c>
      <c r="T2667" t="str">
        <f>IFERROR(IF(VLOOKUP(S2667,Bad!$A:$A,1,FALSE)='RAW2'!S2667,"yes","no"),"no")</f>
        <v>no</v>
      </c>
      <c r="U2667" t="str">
        <f>IFERROR(VLOOKUP(F2667,compounds!$A:$B,2,FALSE),"")</f>
        <v/>
      </c>
      <c r="V2667" t="str">
        <f>VLOOKUP(B2667,'volatile collection data'!$O:$P,2,FALSE)</f>
        <v>27.apr.22 19</v>
      </c>
    </row>
    <row r="2668" spans="1:22" x14ac:dyDescent="0.2">
      <c r="A2668" t="s">
        <v>370</v>
      </c>
      <c r="B2668" s="1" t="str">
        <f t="shared" si="248"/>
        <v>3D</v>
      </c>
      <c r="C2668">
        <v>23.327999999999999</v>
      </c>
      <c r="D2668">
        <f t="shared" si="246"/>
        <v>23.33</v>
      </c>
      <c r="E2668">
        <f>VLOOKUP(D2668,'Peak Combiner'!$A$5:$D$4980,4,FALSE)</f>
        <v>23.32</v>
      </c>
      <c r="F2668">
        <f>IFERROR(VLOOKUP(D2668,rt_comb!$A:$B,2,FALSE),D2668)</f>
        <v>23.33</v>
      </c>
      <c r="G2668">
        <v>6054463</v>
      </c>
      <c r="H2668">
        <f>SUMIFS($G:$G,$E:$E,18.51,'RAW2'!$A:$A,'RAW2'!A2668)</f>
        <v>42227824</v>
      </c>
      <c r="I2668" s="1" t="str">
        <f>VLOOKUP(A2668,'volatile collection data'!$G$6:$H$69,2,FALSE)</f>
        <v>D</v>
      </c>
      <c r="J2668" s="1">
        <f>VLOOKUP(A2668,'volatile collection data'!$G$6:$I$69,3,FALSE)</f>
        <v>3</v>
      </c>
      <c r="K2668" s="1" t="str">
        <f>VLOOKUP(A2668,'volatile collection data'!$G$6:$N$69,8,FALSE)</f>
        <v>19B</v>
      </c>
      <c r="L2668" s="1">
        <f>VLOOKUP(A2668,'volatile collection data'!$G$6:$J$69,4,FALSE)</f>
        <v>4.17</v>
      </c>
      <c r="M2668" s="1">
        <f>VLOOKUP($A2668,'volatile collection data'!$G$6:$M$69,6,FALSE)</f>
        <v>12</v>
      </c>
      <c r="N2668" s="1">
        <f>VLOOKUP($A2668,'volatile collection data'!$G$6:$M$69,7,FALSE)</f>
        <v>4.17</v>
      </c>
      <c r="O2668" s="1">
        <f>VLOOKUP(A2668,'volatile collection data'!$G$6:$K$69,5,FALSE)</f>
        <v>0</v>
      </c>
      <c r="P2668" s="1" t="str">
        <f t="shared" si="249"/>
        <v>3D</v>
      </c>
      <c r="Q2668">
        <f t="shared" si="247"/>
        <v>0.17191385380479693</v>
      </c>
      <c r="R2668" t="str">
        <f t="shared" si="250"/>
        <v>19B_0-D&amp;4.17%4.17@12</v>
      </c>
      <c r="S2668" t="str">
        <f t="shared" si="251"/>
        <v>3D-19B-VCS-Loc-22</v>
      </c>
      <c r="T2668" t="str">
        <f>IFERROR(IF(VLOOKUP(S2668,Bad!$A:$A,1,FALSE)='RAW2'!S2668,"yes","no"),"no")</f>
        <v>no</v>
      </c>
      <c r="U2668" t="str">
        <f>IFERROR(VLOOKUP(F2668,compounds!$A:$B,2,FALSE),"")</f>
        <v/>
      </c>
      <c r="V2668" t="str">
        <f>VLOOKUP(B2668,'volatile collection data'!$O:$P,2,FALSE)</f>
        <v>27.apr.22 19</v>
      </c>
    </row>
    <row r="2669" spans="1:22" x14ac:dyDescent="0.2">
      <c r="A2669" t="s">
        <v>370</v>
      </c>
      <c r="B2669" s="1" t="str">
        <f t="shared" si="248"/>
        <v>3D</v>
      </c>
      <c r="C2669">
        <v>23.585000000000001</v>
      </c>
      <c r="D2669">
        <f t="shared" si="246"/>
        <v>23.59</v>
      </c>
      <c r="E2669">
        <f>VLOOKUP(D2669,'Peak Combiner'!$A$5:$D$4980,4,FALSE)</f>
        <v>23.59</v>
      </c>
      <c r="F2669">
        <f>IFERROR(VLOOKUP(D2669,rt_comb!$A:$B,2,FALSE),D2669)</f>
        <v>23.59</v>
      </c>
      <c r="G2669">
        <v>2553818</v>
      </c>
      <c r="H2669">
        <f>SUMIFS($G:$G,$E:$E,18.51,'RAW2'!$A:$A,'RAW2'!A2669)</f>
        <v>42227824</v>
      </c>
      <c r="I2669" s="1" t="str">
        <f>VLOOKUP(A2669,'volatile collection data'!$G$6:$H$69,2,FALSE)</f>
        <v>D</v>
      </c>
      <c r="J2669" s="1">
        <f>VLOOKUP(A2669,'volatile collection data'!$G$6:$I$69,3,FALSE)</f>
        <v>3</v>
      </c>
      <c r="K2669" s="1" t="str">
        <f>VLOOKUP(A2669,'volatile collection data'!$G$6:$N$69,8,FALSE)</f>
        <v>19B</v>
      </c>
      <c r="L2669" s="1">
        <f>VLOOKUP(A2669,'volatile collection data'!$G$6:$J$69,4,FALSE)</f>
        <v>4.17</v>
      </c>
      <c r="M2669" s="1">
        <f>VLOOKUP($A2669,'volatile collection data'!$G$6:$M$69,6,FALSE)</f>
        <v>12</v>
      </c>
      <c r="N2669" s="1">
        <f>VLOOKUP($A2669,'volatile collection data'!$G$6:$M$69,7,FALSE)</f>
        <v>4.17</v>
      </c>
      <c r="O2669" s="1">
        <f>VLOOKUP(A2669,'volatile collection data'!$G$6:$K$69,5,FALSE)</f>
        <v>0</v>
      </c>
      <c r="P2669" s="1" t="str">
        <f t="shared" si="249"/>
        <v>3D</v>
      </c>
      <c r="Q2669">
        <f t="shared" si="247"/>
        <v>7.2514555675054729E-2</v>
      </c>
      <c r="R2669" t="str">
        <f t="shared" si="250"/>
        <v>19B_0-D&amp;4.17%4.17@12</v>
      </c>
      <c r="S2669" t="str">
        <f t="shared" si="251"/>
        <v>3D-19B-VCS-Loc-22</v>
      </c>
      <c r="T2669" t="str">
        <f>IFERROR(IF(VLOOKUP(S2669,Bad!$A:$A,1,FALSE)='RAW2'!S2669,"yes","no"),"no")</f>
        <v>no</v>
      </c>
      <c r="U2669" t="str">
        <f>IFERROR(VLOOKUP(F2669,compounds!$A:$B,2,FALSE),"")</f>
        <v/>
      </c>
      <c r="V2669" t="str">
        <f>VLOOKUP(B2669,'volatile collection data'!$O:$P,2,FALSE)</f>
        <v>27.apr.22 19</v>
      </c>
    </row>
    <row r="2670" spans="1:22" x14ac:dyDescent="0.2">
      <c r="A2670" t="s">
        <v>370</v>
      </c>
      <c r="B2670" s="1" t="str">
        <f t="shared" si="248"/>
        <v>3D</v>
      </c>
      <c r="C2670">
        <v>23.678999999999998</v>
      </c>
      <c r="D2670">
        <f t="shared" si="246"/>
        <v>23.68</v>
      </c>
      <c r="E2670">
        <f>VLOOKUP(D2670,'Peak Combiner'!$A$5:$D$4980,4,FALSE)</f>
        <v>23.67</v>
      </c>
      <c r="F2670">
        <f>IFERROR(VLOOKUP(D2670,rt_comb!$A:$B,2,FALSE),D2670)</f>
        <v>23.68</v>
      </c>
      <c r="G2670">
        <v>1869062</v>
      </c>
      <c r="H2670">
        <f>SUMIFS($G:$G,$E:$E,18.51,'RAW2'!$A:$A,'RAW2'!A2670)</f>
        <v>42227824</v>
      </c>
      <c r="I2670" s="1" t="str">
        <f>VLOOKUP(A2670,'volatile collection data'!$G$6:$H$69,2,FALSE)</f>
        <v>D</v>
      </c>
      <c r="J2670" s="1">
        <f>VLOOKUP(A2670,'volatile collection data'!$G$6:$I$69,3,FALSE)</f>
        <v>3</v>
      </c>
      <c r="K2670" s="1" t="str">
        <f>VLOOKUP(A2670,'volatile collection data'!$G$6:$N$69,8,FALSE)</f>
        <v>19B</v>
      </c>
      <c r="L2670" s="1">
        <f>VLOOKUP(A2670,'volatile collection data'!$G$6:$J$69,4,FALSE)</f>
        <v>4.17</v>
      </c>
      <c r="M2670" s="1">
        <f>VLOOKUP($A2670,'volatile collection data'!$G$6:$M$69,6,FALSE)</f>
        <v>12</v>
      </c>
      <c r="N2670" s="1">
        <f>VLOOKUP($A2670,'volatile collection data'!$G$6:$M$69,7,FALSE)</f>
        <v>4.17</v>
      </c>
      <c r="O2670" s="1">
        <f>VLOOKUP(A2670,'volatile collection data'!$G$6:$K$69,5,FALSE)</f>
        <v>0</v>
      </c>
      <c r="P2670" s="1" t="str">
        <f t="shared" si="249"/>
        <v>3D</v>
      </c>
      <c r="Q2670">
        <f t="shared" si="247"/>
        <v>5.3071205723794389E-2</v>
      </c>
      <c r="R2670" t="str">
        <f t="shared" si="250"/>
        <v>19B_0-D&amp;4.17%4.17@12</v>
      </c>
      <c r="S2670" t="str">
        <f t="shared" si="251"/>
        <v>3D-19B-VCS-Loc-22</v>
      </c>
      <c r="T2670" t="str">
        <f>IFERROR(IF(VLOOKUP(S2670,Bad!$A:$A,1,FALSE)='RAW2'!S2670,"yes","no"),"no")</f>
        <v>no</v>
      </c>
      <c r="U2670" t="str">
        <f>IFERROR(VLOOKUP(F2670,compounds!$A:$B,2,FALSE),"")</f>
        <v/>
      </c>
      <c r="V2670" t="str">
        <f>VLOOKUP(B2670,'volatile collection data'!$O:$P,2,FALSE)</f>
        <v>27.apr.22 19</v>
      </c>
    </row>
    <row r="2671" spans="1:22" x14ac:dyDescent="0.2">
      <c r="A2671" t="s">
        <v>370</v>
      </c>
      <c r="B2671" s="1" t="str">
        <f t="shared" si="248"/>
        <v>3D</v>
      </c>
      <c r="C2671">
        <v>24.704000000000001</v>
      </c>
      <c r="D2671">
        <f t="shared" si="246"/>
        <v>24.7</v>
      </c>
      <c r="E2671">
        <f>VLOOKUP(D2671,'Peak Combiner'!$A$5:$D$4980,4,FALSE)</f>
        <v>24.7</v>
      </c>
      <c r="F2671">
        <f>IFERROR(VLOOKUP(D2671,rt_comb!$A:$B,2,FALSE),D2671)</f>
        <v>24.7</v>
      </c>
      <c r="G2671">
        <v>2044769</v>
      </c>
      <c r="H2671">
        <f>SUMIFS($G:$G,$E:$E,18.51,'RAW2'!$A:$A,'RAW2'!A2671)</f>
        <v>42227824</v>
      </c>
      <c r="I2671" s="1" t="str">
        <f>VLOOKUP(A2671,'volatile collection data'!$G$6:$H$69,2,FALSE)</f>
        <v>D</v>
      </c>
      <c r="J2671" s="1">
        <f>VLOOKUP(A2671,'volatile collection data'!$G$6:$I$69,3,FALSE)</f>
        <v>3</v>
      </c>
      <c r="K2671" s="1" t="str">
        <f>VLOOKUP(A2671,'volatile collection data'!$G$6:$N$69,8,FALSE)</f>
        <v>19B</v>
      </c>
      <c r="L2671" s="1">
        <f>VLOOKUP(A2671,'volatile collection data'!$G$6:$J$69,4,FALSE)</f>
        <v>4.17</v>
      </c>
      <c r="M2671" s="1">
        <f>VLOOKUP($A2671,'volatile collection data'!$G$6:$M$69,6,FALSE)</f>
        <v>12</v>
      </c>
      <c r="N2671" s="1">
        <f>VLOOKUP($A2671,'volatile collection data'!$G$6:$M$69,7,FALSE)</f>
        <v>4.17</v>
      </c>
      <c r="O2671" s="1">
        <f>VLOOKUP(A2671,'volatile collection data'!$G$6:$K$69,5,FALSE)</f>
        <v>0</v>
      </c>
      <c r="P2671" s="1" t="str">
        <f t="shared" si="249"/>
        <v>3D</v>
      </c>
      <c r="Q2671">
        <f t="shared" si="247"/>
        <v>5.8060329864197825E-2</v>
      </c>
      <c r="R2671" t="str">
        <f t="shared" si="250"/>
        <v>19B_0-D&amp;4.17%4.17@12</v>
      </c>
      <c r="S2671" t="str">
        <f t="shared" si="251"/>
        <v>3D-19B-VCS-Loc-22</v>
      </c>
      <c r="T2671" t="str">
        <f>IFERROR(IF(VLOOKUP(S2671,Bad!$A:$A,1,FALSE)='RAW2'!S2671,"yes","no"),"no")</f>
        <v>no</v>
      </c>
      <c r="U2671" t="str">
        <f>IFERROR(VLOOKUP(F2671,compounds!$A:$B,2,FALSE),"")</f>
        <v/>
      </c>
      <c r="V2671" t="str">
        <f>VLOOKUP(B2671,'volatile collection data'!$O:$P,2,FALSE)</f>
        <v>27.apr.22 19</v>
      </c>
    </row>
    <row r="2672" spans="1:22" x14ac:dyDescent="0.2">
      <c r="A2672" t="s">
        <v>370</v>
      </c>
      <c r="B2672" s="1" t="str">
        <f t="shared" si="248"/>
        <v>3D</v>
      </c>
      <c r="C2672">
        <v>25.286999999999999</v>
      </c>
      <c r="D2672">
        <f t="shared" si="246"/>
        <v>25.29</v>
      </c>
      <c r="E2672">
        <f>VLOOKUP(D2672,'Peak Combiner'!$A$5:$D$4980,4,FALSE)</f>
        <v>25.28</v>
      </c>
      <c r="F2672">
        <f>IFERROR(VLOOKUP(D2672,rt_comb!$A:$B,2,FALSE),D2672)</f>
        <v>25.29</v>
      </c>
      <c r="G2672">
        <v>2581962</v>
      </c>
      <c r="H2672">
        <f>SUMIFS($G:$G,$E:$E,18.51,'RAW2'!$A:$A,'RAW2'!A2672)</f>
        <v>42227824</v>
      </c>
      <c r="I2672" s="1" t="str">
        <f>VLOOKUP(A2672,'volatile collection data'!$G$6:$H$69,2,FALSE)</f>
        <v>D</v>
      </c>
      <c r="J2672" s="1">
        <f>VLOOKUP(A2672,'volatile collection data'!$G$6:$I$69,3,FALSE)</f>
        <v>3</v>
      </c>
      <c r="K2672" s="1" t="str">
        <f>VLOOKUP(A2672,'volatile collection data'!$G$6:$N$69,8,FALSE)</f>
        <v>19B</v>
      </c>
      <c r="L2672" s="1">
        <f>VLOOKUP(A2672,'volatile collection data'!$G$6:$J$69,4,FALSE)</f>
        <v>4.17</v>
      </c>
      <c r="M2672" s="1">
        <f>VLOOKUP($A2672,'volatile collection data'!$G$6:$M$69,6,FALSE)</f>
        <v>12</v>
      </c>
      <c r="N2672" s="1">
        <f>VLOOKUP($A2672,'volatile collection data'!$G$6:$M$69,7,FALSE)</f>
        <v>4.17</v>
      </c>
      <c r="O2672" s="1">
        <f>VLOOKUP(A2672,'volatile collection data'!$G$6:$K$69,5,FALSE)</f>
        <v>0</v>
      </c>
      <c r="P2672" s="1" t="str">
        <f t="shared" si="249"/>
        <v>3D</v>
      </c>
      <c r="Q2672">
        <f t="shared" si="247"/>
        <v>7.3313692361740609E-2</v>
      </c>
      <c r="R2672" t="str">
        <f t="shared" si="250"/>
        <v>19B_0-D&amp;4.17%4.17@12</v>
      </c>
      <c r="S2672" t="str">
        <f t="shared" si="251"/>
        <v>3D-19B-VCS-Loc-22</v>
      </c>
      <c r="T2672" t="str">
        <f>IFERROR(IF(VLOOKUP(S2672,Bad!$A:$A,1,FALSE)='RAW2'!S2672,"yes","no"),"no")</f>
        <v>no</v>
      </c>
      <c r="U2672" t="str">
        <f>IFERROR(VLOOKUP(F2672,compounds!$A:$B,2,FALSE),"")</f>
        <v/>
      </c>
      <c r="V2672" t="str">
        <f>VLOOKUP(B2672,'volatile collection data'!$O:$P,2,FALSE)</f>
        <v>27.apr.22 19</v>
      </c>
    </row>
    <row r="2673" spans="1:22" x14ac:dyDescent="0.2">
      <c r="A2673" t="s">
        <v>370</v>
      </c>
      <c r="B2673" s="1" t="str">
        <f t="shared" si="248"/>
        <v>3D</v>
      </c>
      <c r="C2673">
        <v>25.509</v>
      </c>
      <c r="D2673">
        <f t="shared" si="246"/>
        <v>25.51</v>
      </c>
      <c r="E2673">
        <f>VLOOKUP(D2673,'Peak Combiner'!$A$5:$D$4980,4,FALSE)</f>
        <v>25.51</v>
      </c>
      <c r="F2673">
        <f>IFERROR(VLOOKUP(D2673,rt_comb!$A:$B,2,FALSE),D2673)</f>
        <v>25.51</v>
      </c>
      <c r="G2673">
        <v>861397</v>
      </c>
      <c r="H2673">
        <f>SUMIFS($G:$G,$E:$E,18.51,'RAW2'!$A:$A,'RAW2'!A2673)</f>
        <v>42227824</v>
      </c>
      <c r="I2673" s="1" t="str">
        <f>VLOOKUP(A2673,'volatile collection data'!$G$6:$H$69,2,FALSE)</f>
        <v>D</v>
      </c>
      <c r="J2673" s="1">
        <f>VLOOKUP(A2673,'volatile collection data'!$G$6:$I$69,3,FALSE)</f>
        <v>3</v>
      </c>
      <c r="K2673" s="1" t="str">
        <f>VLOOKUP(A2673,'volatile collection data'!$G$6:$N$69,8,FALSE)</f>
        <v>19B</v>
      </c>
      <c r="L2673" s="1">
        <f>VLOOKUP(A2673,'volatile collection data'!$G$6:$J$69,4,FALSE)</f>
        <v>4.17</v>
      </c>
      <c r="M2673" s="1">
        <f>VLOOKUP($A2673,'volatile collection data'!$G$6:$M$69,6,FALSE)</f>
        <v>12</v>
      </c>
      <c r="N2673" s="1">
        <f>VLOOKUP($A2673,'volatile collection data'!$G$6:$M$69,7,FALSE)</f>
        <v>4.17</v>
      </c>
      <c r="O2673" s="1">
        <f>VLOOKUP(A2673,'volatile collection data'!$G$6:$K$69,5,FALSE)</f>
        <v>0</v>
      </c>
      <c r="P2673" s="1" t="str">
        <f t="shared" si="249"/>
        <v>3D</v>
      </c>
      <c r="Q2673">
        <f t="shared" si="247"/>
        <v>2.4458994617010732E-2</v>
      </c>
      <c r="R2673" t="str">
        <f t="shared" si="250"/>
        <v>19B_0-D&amp;4.17%4.17@12</v>
      </c>
      <c r="S2673" t="str">
        <f t="shared" si="251"/>
        <v>3D-19B-VCS-Loc-22</v>
      </c>
      <c r="T2673" t="str">
        <f>IFERROR(IF(VLOOKUP(S2673,Bad!$A:$A,1,FALSE)='RAW2'!S2673,"yes","no"),"no")</f>
        <v>no</v>
      </c>
      <c r="U2673" t="str">
        <f>IFERROR(VLOOKUP(F2673,compounds!$A:$B,2,FALSE),"")</f>
        <v/>
      </c>
      <c r="V2673" t="str">
        <f>VLOOKUP(B2673,'volatile collection data'!$O:$P,2,FALSE)</f>
        <v>27.apr.22 19</v>
      </c>
    </row>
    <row r="2674" spans="1:22" x14ac:dyDescent="0.2">
      <c r="A2674" t="s">
        <v>370</v>
      </c>
      <c r="B2674" s="1" t="str">
        <f t="shared" si="248"/>
        <v>3D</v>
      </c>
      <c r="C2674">
        <v>25.63</v>
      </c>
      <c r="D2674">
        <f t="shared" si="246"/>
        <v>25.63</v>
      </c>
      <c r="E2674">
        <f>VLOOKUP(D2674,'Peak Combiner'!$A$5:$D$4980,4,FALSE)</f>
        <v>25.62</v>
      </c>
      <c r="F2674">
        <f>IFERROR(VLOOKUP(D2674,rt_comb!$A:$B,2,FALSE),D2674)</f>
        <v>25.63</v>
      </c>
      <c r="G2674">
        <v>2709238</v>
      </c>
      <c r="H2674">
        <f>SUMIFS($G:$G,$E:$E,18.51,'RAW2'!$A:$A,'RAW2'!A2674)</f>
        <v>42227824</v>
      </c>
      <c r="I2674" s="1" t="str">
        <f>VLOOKUP(A2674,'volatile collection data'!$G$6:$H$69,2,FALSE)</f>
        <v>D</v>
      </c>
      <c r="J2674" s="1">
        <f>VLOOKUP(A2674,'volatile collection data'!$G$6:$I$69,3,FALSE)</f>
        <v>3</v>
      </c>
      <c r="K2674" s="1" t="str">
        <f>VLOOKUP(A2674,'volatile collection data'!$G$6:$N$69,8,FALSE)</f>
        <v>19B</v>
      </c>
      <c r="L2674" s="1">
        <f>VLOOKUP(A2674,'volatile collection data'!$G$6:$J$69,4,FALSE)</f>
        <v>4.17</v>
      </c>
      <c r="M2674" s="1">
        <f>VLOOKUP($A2674,'volatile collection data'!$G$6:$M$69,6,FALSE)</f>
        <v>12</v>
      </c>
      <c r="N2674" s="1">
        <f>VLOOKUP($A2674,'volatile collection data'!$G$6:$M$69,7,FALSE)</f>
        <v>4.17</v>
      </c>
      <c r="O2674" s="1">
        <f>VLOOKUP(A2674,'volatile collection data'!$G$6:$K$69,5,FALSE)</f>
        <v>0</v>
      </c>
      <c r="P2674" s="1" t="str">
        <f t="shared" si="249"/>
        <v>3D</v>
      </c>
      <c r="Q2674">
        <f t="shared" si="247"/>
        <v>7.6927639239747672E-2</v>
      </c>
      <c r="R2674" t="str">
        <f t="shared" si="250"/>
        <v>19B_0-D&amp;4.17%4.17@12</v>
      </c>
      <c r="S2674" t="str">
        <f t="shared" si="251"/>
        <v>3D-19B-VCS-Loc-22</v>
      </c>
      <c r="T2674" t="str">
        <f>IFERROR(IF(VLOOKUP(S2674,Bad!$A:$A,1,FALSE)='RAW2'!S2674,"yes","no"),"no")</f>
        <v>no</v>
      </c>
      <c r="U2674" t="str">
        <f>IFERROR(VLOOKUP(F2674,compounds!$A:$B,2,FALSE),"")</f>
        <v/>
      </c>
      <c r="V2674" t="str">
        <f>VLOOKUP(B2674,'volatile collection data'!$O:$P,2,FALSE)</f>
        <v>27.apr.22 19</v>
      </c>
    </row>
    <row r="2675" spans="1:22" x14ac:dyDescent="0.2">
      <c r="A2675" t="s">
        <v>370</v>
      </c>
      <c r="B2675" s="1" t="str">
        <f t="shared" si="248"/>
        <v>3D</v>
      </c>
      <c r="C2675">
        <v>25.675999999999998</v>
      </c>
      <c r="D2675">
        <f t="shared" si="246"/>
        <v>25.68</v>
      </c>
      <c r="E2675">
        <f>VLOOKUP(D2675,'Peak Combiner'!$A$5:$D$4980,4,FALSE)</f>
        <v>25.67</v>
      </c>
      <c r="F2675">
        <f>IFERROR(VLOOKUP(D2675,rt_comb!$A:$B,2,FALSE),D2675)</f>
        <v>25.68</v>
      </c>
      <c r="G2675">
        <v>5080389</v>
      </c>
      <c r="H2675">
        <f>SUMIFS($G:$G,$E:$E,18.51,'RAW2'!$A:$A,'RAW2'!A2675)</f>
        <v>42227824</v>
      </c>
      <c r="I2675" s="1" t="str">
        <f>VLOOKUP(A2675,'volatile collection data'!$G$6:$H$69,2,FALSE)</f>
        <v>D</v>
      </c>
      <c r="J2675" s="1">
        <f>VLOOKUP(A2675,'volatile collection data'!$G$6:$I$69,3,FALSE)</f>
        <v>3</v>
      </c>
      <c r="K2675" s="1" t="str">
        <f>VLOOKUP(A2675,'volatile collection data'!$G$6:$N$69,8,FALSE)</f>
        <v>19B</v>
      </c>
      <c r="L2675" s="1">
        <f>VLOOKUP(A2675,'volatile collection data'!$G$6:$J$69,4,FALSE)</f>
        <v>4.17</v>
      </c>
      <c r="M2675" s="1">
        <f>VLOOKUP($A2675,'volatile collection data'!$G$6:$M$69,6,FALSE)</f>
        <v>12</v>
      </c>
      <c r="N2675" s="1">
        <f>VLOOKUP($A2675,'volatile collection data'!$G$6:$M$69,7,FALSE)</f>
        <v>4.17</v>
      </c>
      <c r="O2675" s="1">
        <f>VLOOKUP(A2675,'volatile collection data'!$G$6:$K$69,5,FALSE)</f>
        <v>0</v>
      </c>
      <c r="P2675" s="1" t="str">
        <f t="shared" si="249"/>
        <v>3D</v>
      </c>
      <c r="Q2675">
        <f t="shared" si="247"/>
        <v>0.14425544458980069</v>
      </c>
      <c r="R2675" t="str">
        <f t="shared" si="250"/>
        <v>19B_0-D&amp;4.17%4.17@12</v>
      </c>
      <c r="S2675" t="str">
        <f t="shared" si="251"/>
        <v>3D-19B-VCS-Loc-22</v>
      </c>
      <c r="T2675" t="str">
        <f>IFERROR(IF(VLOOKUP(S2675,Bad!$A:$A,1,FALSE)='RAW2'!S2675,"yes","no"),"no")</f>
        <v>no</v>
      </c>
      <c r="U2675" t="str">
        <f>IFERROR(VLOOKUP(F2675,compounds!$A:$B,2,FALSE),"")</f>
        <v/>
      </c>
      <c r="V2675" t="str">
        <f>VLOOKUP(B2675,'volatile collection data'!$O:$P,2,FALSE)</f>
        <v>27.apr.22 19</v>
      </c>
    </row>
    <row r="2676" spans="1:22" x14ac:dyDescent="0.2">
      <c r="A2676" t="s">
        <v>370</v>
      </c>
      <c r="B2676" s="1" t="str">
        <f t="shared" si="248"/>
        <v>3D</v>
      </c>
      <c r="C2676">
        <v>26.632000000000001</v>
      </c>
      <c r="D2676">
        <f t="shared" si="246"/>
        <v>26.63</v>
      </c>
      <c r="E2676">
        <f>VLOOKUP(D2676,'Peak Combiner'!$A$5:$D$4980,4,FALSE)</f>
        <v>26.62</v>
      </c>
      <c r="F2676">
        <f>IFERROR(VLOOKUP(D2676,rt_comb!$A:$B,2,FALSE),D2676)</f>
        <v>26.63</v>
      </c>
      <c r="G2676">
        <v>2836062</v>
      </c>
      <c r="H2676">
        <f>SUMIFS($G:$G,$E:$E,18.51,'RAW2'!$A:$A,'RAW2'!A2676)</f>
        <v>42227824</v>
      </c>
      <c r="I2676" s="1" t="str">
        <f>VLOOKUP(A2676,'volatile collection data'!$G$6:$H$69,2,FALSE)</f>
        <v>D</v>
      </c>
      <c r="J2676" s="1">
        <f>VLOOKUP(A2676,'volatile collection data'!$G$6:$I$69,3,FALSE)</f>
        <v>3</v>
      </c>
      <c r="K2676" s="1" t="str">
        <f>VLOOKUP(A2676,'volatile collection data'!$G$6:$N$69,8,FALSE)</f>
        <v>19B</v>
      </c>
      <c r="L2676" s="1">
        <f>VLOOKUP(A2676,'volatile collection data'!$G$6:$J$69,4,FALSE)</f>
        <v>4.17</v>
      </c>
      <c r="M2676" s="1">
        <f>VLOOKUP($A2676,'volatile collection data'!$G$6:$M$69,6,FALSE)</f>
        <v>12</v>
      </c>
      <c r="N2676" s="1">
        <f>VLOOKUP($A2676,'volatile collection data'!$G$6:$M$69,7,FALSE)</f>
        <v>4.17</v>
      </c>
      <c r="O2676" s="1">
        <f>VLOOKUP(A2676,'volatile collection data'!$G$6:$K$69,5,FALSE)</f>
        <v>0</v>
      </c>
      <c r="P2676" s="1" t="str">
        <f t="shared" si="249"/>
        <v>3D</v>
      </c>
      <c r="Q2676">
        <f t="shared" si="247"/>
        <v>8.0528751773582555E-2</v>
      </c>
      <c r="R2676" t="str">
        <f t="shared" si="250"/>
        <v>19B_0-D&amp;4.17%4.17@12</v>
      </c>
      <c r="S2676" t="str">
        <f t="shared" si="251"/>
        <v>3D-19B-VCS-Loc-22</v>
      </c>
      <c r="T2676" t="str">
        <f>IFERROR(IF(VLOOKUP(S2676,Bad!$A:$A,1,FALSE)='RAW2'!S2676,"yes","no"),"no")</f>
        <v>no</v>
      </c>
      <c r="U2676" t="str">
        <f>IFERROR(VLOOKUP(F2676,compounds!$A:$B,2,FALSE),"")</f>
        <v/>
      </c>
      <c r="V2676" t="str">
        <f>VLOOKUP(B2676,'volatile collection data'!$O:$P,2,FALSE)</f>
        <v>27.apr.22 19</v>
      </c>
    </row>
    <row r="2677" spans="1:22" x14ac:dyDescent="0.2">
      <c r="A2677" t="s">
        <v>370</v>
      </c>
      <c r="B2677" s="1" t="str">
        <f t="shared" si="248"/>
        <v>3D</v>
      </c>
      <c r="C2677">
        <v>27.169</v>
      </c>
      <c r="D2677">
        <f t="shared" si="246"/>
        <v>27.17</v>
      </c>
      <c r="E2677">
        <f>VLOOKUP(D2677,'Peak Combiner'!$A$5:$D$4980,4,FALSE)</f>
        <v>27.17</v>
      </c>
      <c r="F2677">
        <f>IFERROR(VLOOKUP(D2677,rt_comb!$A:$B,2,FALSE),D2677)</f>
        <v>27.17</v>
      </c>
      <c r="G2677">
        <v>1464223</v>
      </c>
      <c r="H2677">
        <f>SUMIFS($G:$G,$E:$E,18.51,'RAW2'!$A:$A,'RAW2'!A2677)</f>
        <v>42227824</v>
      </c>
      <c r="I2677" s="1" t="str">
        <f>VLOOKUP(A2677,'volatile collection data'!$G$6:$H$69,2,FALSE)</f>
        <v>D</v>
      </c>
      <c r="J2677" s="1">
        <f>VLOOKUP(A2677,'volatile collection data'!$G$6:$I$69,3,FALSE)</f>
        <v>3</v>
      </c>
      <c r="K2677" s="1" t="str">
        <f>VLOOKUP(A2677,'volatile collection data'!$G$6:$N$69,8,FALSE)</f>
        <v>19B</v>
      </c>
      <c r="L2677" s="1">
        <f>VLOOKUP(A2677,'volatile collection data'!$G$6:$J$69,4,FALSE)</f>
        <v>4.17</v>
      </c>
      <c r="M2677" s="1">
        <f>VLOOKUP($A2677,'volatile collection data'!$G$6:$M$69,6,FALSE)</f>
        <v>12</v>
      </c>
      <c r="N2677" s="1">
        <f>VLOOKUP($A2677,'volatile collection data'!$G$6:$M$69,7,FALSE)</f>
        <v>4.17</v>
      </c>
      <c r="O2677" s="1">
        <f>VLOOKUP(A2677,'volatile collection data'!$G$6:$K$69,5,FALSE)</f>
        <v>0</v>
      </c>
      <c r="P2677" s="1" t="str">
        <f t="shared" si="249"/>
        <v>3D</v>
      </c>
      <c r="Q2677">
        <f t="shared" si="247"/>
        <v>4.1575977714228524E-2</v>
      </c>
      <c r="R2677" t="str">
        <f t="shared" si="250"/>
        <v>19B_0-D&amp;4.17%4.17@12</v>
      </c>
      <c r="S2677" t="str">
        <f t="shared" si="251"/>
        <v>3D-19B-VCS-Loc-22</v>
      </c>
      <c r="T2677" t="str">
        <f>IFERROR(IF(VLOOKUP(S2677,Bad!$A:$A,1,FALSE)='RAW2'!S2677,"yes","no"),"no")</f>
        <v>no</v>
      </c>
      <c r="U2677" t="str">
        <f>IFERROR(VLOOKUP(F2677,compounds!$A:$B,2,FALSE),"")</f>
        <v/>
      </c>
      <c r="V2677" t="str">
        <f>VLOOKUP(B2677,'volatile collection data'!$O:$P,2,FALSE)</f>
        <v>27.apr.22 19</v>
      </c>
    </row>
    <row r="2678" spans="1:22" x14ac:dyDescent="0.2">
      <c r="A2678" t="s">
        <v>370</v>
      </c>
      <c r="B2678" s="1" t="str">
        <f t="shared" si="248"/>
        <v>3D</v>
      </c>
      <c r="C2678">
        <v>27.908000000000001</v>
      </c>
      <c r="D2678">
        <f t="shared" si="246"/>
        <v>27.91</v>
      </c>
      <c r="E2678">
        <f>VLOOKUP(D2678,'Peak Combiner'!$A$5:$D$4980,4,FALSE)</f>
        <v>27.91</v>
      </c>
      <c r="F2678">
        <f>IFERROR(VLOOKUP(D2678,rt_comb!$A:$B,2,FALSE),D2678)</f>
        <v>27.91</v>
      </c>
      <c r="G2678">
        <v>3174360</v>
      </c>
      <c r="H2678">
        <f>SUMIFS($G:$G,$E:$E,18.51,'RAW2'!$A:$A,'RAW2'!A2678)</f>
        <v>42227824</v>
      </c>
      <c r="I2678" s="1" t="str">
        <f>VLOOKUP(A2678,'volatile collection data'!$G$6:$H$69,2,FALSE)</f>
        <v>D</v>
      </c>
      <c r="J2678" s="1">
        <f>VLOOKUP(A2678,'volatile collection data'!$G$6:$I$69,3,FALSE)</f>
        <v>3</v>
      </c>
      <c r="K2678" s="1" t="str">
        <f>VLOOKUP(A2678,'volatile collection data'!$G$6:$N$69,8,FALSE)</f>
        <v>19B</v>
      </c>
      <c r="L2678" s="1">
        <f>VLOOKUP(A2678,'volatile collection data'!$G$6:$J$69,4,FALSE)</f>
        <v>4.17</v>
      </c>
      <c r="M2678" s="1">
        <f>VLOOKUP($A2678,'volatile collection data'!$G$6:$M$69,6,FALSE)</f>
        <v>12</v>
      </c>
      <c r="N2678" s="1">
        <f>VLOOKUP($A2678,'volatile collection data'!$G$6:$M$69,7,FALSE)</f>
        <v>4.17</v>
      </c>
      <c r="O2678" s="1">
        <f>VLOOKUP(A2678,'volatile collection data'!$G$6:$K$69,5,FALSE)</f>
        <v>0</v>
      </c>
      <c r="P2678" s="1" t="str">
        <f t="shared" si="249"/>
        <v>3D</v>
      </c>
      <c r="Q2678">
        <f t="shared" si="247"/>
        <v>9.0134576916862039E-2</v>
      </c>
      <c r="R2678" t="str">
        <f t="shared" si="250"/>
        <v>19B_0-D&amp;4.17%4.17@12</v>
      </c>
      <c r="S2678" t="str">
        <f t="shared" si="251"/>
        <v>3D-19B-VCS-Loc-22</v>
      </c>
      <c r="T2678" t="str">
        <f>IFERROR(IF(VLOOKUP(S2678,Bad!$A:$A,1,FALSE)='RAW2'!S2678,"yes","no"),"no")</f>
        <v>no</v>
      </c>
      <c r="U2678" t="str">
        <f>IFERROR(VLOOKUP(F2678,compounds!$A:$B,2,FALSE),"")</f>
        <v/>
      </c>
      <c r="V2678" t="str">
        <f>VLOOKUP(B2678,'volatile collection data'!$O:$P,2,FALSE)</f>
        <v>27.apr.22 19</v>
      </c>
    </row>
    <row r="2679" spans="1:22" x14ac:dyDescent="0.2">
      <c r="A2679" t="s">
        <v>370</v>
      </c>
      <c r="B2679" s="1" t="str">
        <f t="shared" si="248"/>
        <v>3D</v>
      </c>
      <c r="C2679">
        <v>30.03</v>
      </c>
      <c r="D2679">
        <f t="shared" si="246"/>
        <v>30.03</v>
      </c>
      <c r="E2679">
        <f>VLOOKUP(D2679,'Peak Combiner'!$A$5:$D$4980,4,FALSE)</f>
        <v>30.03</v>
      </c>
      <c r="F2679">
        <f>IFERROR(VLOOKUP(D2679,rt_comb!$A:$B,2,FALSE),D2679)</f>
        <v>30.03</v>
      </c>
      <c r="G2679">
        <v>378603</v>
      </c>
      <c r="H2679">
        <f>SUMIFS($G:$G,$E:$E,18.51,'RAW2'!$A:$A,'RAW2'!A2679)</f>
        <v>42227824</v>
      </c>
      <c r="I2679" s="1" t="str">
        <f>VLOOKUP(A2679,'volatile collection data'!$G$6:$H$69,2,FALSE)</f>
        <v>D</v>
      </c>
      <c r="J2679" s="1">
        <f>VLOOKUP(A2679,'volatile collection data'!$G$6:$I$69,3,FALSE)</f>
        <v>3</v>
      </c>
      <c r="K2679" s="1" t="str">
        <f>VLOOKUP(A2679,'volatile collection data'!$G$6:$N$69,8,FALSE)</f>
        <v>19B</v>
      </c>
      <c r="L2679" s="1">
        <f>VLOOKUP(A2679,'volatile collection data'!$G$6:$J$69,4,FALSE)</f>
        <v>4.17</v>
      </c>
      <c r="M2679" s="1">
        <f>VLOOKUP($A2679,'volatile collection data'!$G$6:$M$69,6,FALSE)</f>
        <v>12</v>
      </c>
      <c r="N2679" s="1">
        <f>VLOOKUP($A2679,'volatile collection data'!$G$6:$M$69,7,FALSE)</f>
        <v>4.17</v>
      </c>
      <c r="O2679" s="1">
        <f>VLOOKUP(A2679,'volatile collection data'!$G$6:$K$69,5,FALSE)</f>
        <v>0</v>
      </c>
      <c r="P2679" s="1" t="str">
        <f t="shared" si="249"/>
        <v>3D</v>
      </c>
      <c r="Q2679">
        <f t="shared" si="247"/>
        <v>1.0750268156244002E-2</v>
      </c>
      <c r="R2679" t="str">
        <f t="shared" si="250"/>
        <v>19B_0-D&amp;4.17%4.17@12</v>
      </c>
      <c r="S2679" t="str">
        <f t="shared" si="251"/>
        <v>3D-19B-VCS-Loc-22</v>
      </c>
      <c r="T2679" t="str">
        <f>IFERROR(IF(VLOOKUP(S2679,Bad!$A:$A,1,FALSE)='RAW2'!S2679,"yes","no"),"no")</f>
        <v>no</v>
      </c>
      <c r="U2679" t="str">
        <f>IFERROR(VLOOKUP(F2679,compounds!$A:$B,2,FALSE),"")</f>
        <v/>
      </c>
      <c r="V2679" t="str">
        <f>VLOOKUP(B2679,'volatile collection data'!$O:$P,2,FALSE)</f>
        <v>27.apr.22 19</v>
      </c>
    </row>
    <row r="2680" spans="1:22" x14ac:dyDescent="0.2">
      <c r="A2680" t="s">
        <v>370</v>
      </c>
      <c r="B2680" s="1" t="str">
        <f t="shared" si="248"/>
        <v>3D</v>
      </c>
      <c r="C2680">
        <v>30.960999999999999</v>
      </c>
      <c r="D2680">
        <f t="shared" si="246"/>
        <v>30.96</v>
      </c>
      <c r="E2680">
        <f>VLOOKUP(D2680,'Peak Combiner'!$A$5:$D$4980,4,FALSE)</f>
        <v>30.94</v>
      </c>
      <c r="F2680">
        <f>IFERROR(VLOOKUP(D2680,rt_comb!$A:$B,2,FALSE),D2680)</f>
        <v>30.96</v>
      </c>
      <c r="G2680">
        <v>1687612</v>
      </c>
      <c r="H2680">
        <f>SUMIFS($G:$G,$E:$E,18.51,'RAW2'!$A:$A,'RAW2'!A2680)</f>
        <v>42227824</v>
      </c>
      <c r="I2680" s="1" t="str">
        <f>VLOOKUP(A2680,'volatile collection data'!$G$6:$H$69,2,FALSE)</f>
        <v>D</v>
      </c>
      <c r="J2680" s="1">
        <f>VLOOKUP(A2680,'volatile collection data'!$G$6:$I$69,3,FALSE)</f>
        <v>3</v>
      </c>
      <c r="K2680" s="1" t="str">
        <f>VLOOKUP(A2680,'volatile collection data'!$G$6:$N$69,8,FALSE)</f>
        <v>19B</v>
      </c>
      <c r="L2680" s="1">
        <f>VLOOKUP(A2680,'volatile collection data'!$G$6:$J$69,4,FALSE)</f>
        <v>4.17</v>
      </c>
      <c r="M2680" s="1">
        <f>VLOOKUP($A2680,'volatile collection data'!$G$6:$M$69,6,FALSE)</f>
        <v>12</v>
      </c>
      <c r="N2680" s="1">
        <f>VLOOKUP($A2680,'volatile collection data'!$G$6:$M$69,7,FALSE)</f>
        <v>4.17</v>
      </c>
      <c r="O2680" s="1">
        <f>VLOOKUP(A2680,'volatile collection data'!$G$6:$K$69,5,FALSE)</f>
        <v>0</v>
      </c>
      <c r="P2680" s="1" t="str">
        <f t="shared" si="249"/>
        <v>3D</v>
      </c>
      <c r="Q2680">
        <f t="shared" si="247"/>
        <v>4.791901158653062E-2</v>
      </c>
      <c r="R2680" t="str">
        <f t="shared" si="250"/>
        <v>19B_0-D&amp;4.17%4.17@12</v>
      </c>
      <c r="S2680" t="str">
        <f t="shared" si="251"/>
        <v>3D-19B-VCS-Loc-22</v>
      </c>
      <c r="T2680" t="str">
        <f>IFERROR(IF(VLOOKUP(S2680,Bad!$A:$A,1,FALSE)='RAW2'!S2680,"yes","no"),"no")</f>
        <v>no</v>
      </c>
      <c r="U2680" t="str">
        <f>IFERROR(VLOOKUP(F2680,compounds!$A:$B,2,FALSE),"")</f>
        <v/>
      </c>
      <c r="V2680" t="str">
        <f>VLOOKUP(B2680,'volatile collection data'!$O:$P,2,FALSE)</f>
        <v>27.apr.22 19</v>
      </c>
    </row>
    <row r="2681" spans="1:22" x14ac:dyDescent="0.2">
      <c r="A2681" t="s">
        <v>370</v>
      </c>
      <c r="B2681" s="1" t="str">
        <f t="shared" si="248"/>
        <v>3D</v>
      </c>
      <c r="C2681">
        <v>31.254999999999999</v>
      </c>
      <c r="D2681">
        <f t="shared" si="246"/>
        <v>31.26</v>
      </c>
      <c r="E2681">
        <f>VLOOKUP(D2681,'Peak Combiner'!$A$5:$D$4980,4,FALSE)</f>
        <v>31.26</v>
      </c>
      <c r="F2681">
        <f>IFERROR(VLOOKUP(D2681,rt_comb!$A:$B,2,FALSE),D2681)</f>
        <v>31.26</v>
      </c>
      <c r="G2681">
        <v>1195659</v>
      </c>
      <c r="H2681">
        <f>SUMIFS($G:$G,$E:$E,18.51,'RAW2'!$A:$A,'RAW2'!A2681)</f>
        <v>42227824</v>
      </c>
      <c r="I2681" s="1" t="str">
        <f>VLOOKUP(A2681,'volatile collection data'!$G$6:$H$69,2,FALSE)</f>
        <v>D</v>
      </c>
      <c r="J2681" s="1">
        <f>VLOOKUP(A2681,'volatile collection data'!$G$6:$I$69,3,FALSE)</f>
        <v>3</v>
      </c>
      <c r="K2681" s="1" t="str">
        <f>VLOOKUP(A2681,'volatile collection data'!$G$6:$N$69,8,FALSE)</f>
        <v>19B</v>
      </c>
      <c r="L2681" s="1">
        <f>VLOOKUP(A2681,'volatile collection data'!$G$6:$J$69,4,FALSE)</f>
        <v>4.17</v>
      </c>
      <c r="M2681" s="1">
        <f>VLOOKUP($A2681,'volatile collection data'!$G$6:$M$69,6,FALSE)</f>
        <v>12</v>
      </c>
      <c r="N2681" s="1">
        <f>VLOOKUP($A2681,'volatile collection data'!$G$6:$M$69,7,FALSE)</f>
        <v>4.17</v>
      </c>
      <c r="O2681" s="1">
        <f>VLOOKUP(A2681,'volatile collection data'!$G$6:$K$69,5,FALSE)</f>
        <v>0</v>
      </c>
      <c r="P2681" s="1" t="str">
        <f t="shared" si="249"/>
        <v>3D</v>
      </c>
      <c r="Q2681">
        <f t="shared" si="247"/>
        <v>3.39502192888766E-2</v>
      </c>
      <c r="R2681" t="str">
        <f t="shared" si="250"/>
        <v>19B_0-D&amp;4.17%4.17@12</v>
      </c>
      <c r="S2681" t="str">
        <f t="shared" si="251"/>
        <v>3D-19B-VCS-Loc-22</v>
      </c>
      <c r="T2681" t="str">
        <f>IFERROR(IF(VLOOKUP(S2681,Bad!$A:$A,1,FALSE)='RAW2'!S2681,"yes","no"),"no")</f>
        <v>no</v>
      </c>
      <c r="U2681" t="str">
        <f>IFERROR(VLOOKUP(F2681,compounds!$A:$B,2,FALSE),"")</f>
        <v/>
      </c>
      <c r="V2681" t="str">
        <f>VLOOKUP(B2681,'volatile collection data'!$O:$P,2,FALSE)</f>
        <v>27.apr.22 19</v>
      </c>
    </row>
    <row r="2682" spans="1:22" x14ac:dyDescent="0.2">
      <c r="A2682" t="s">
        <v>370</v>
      </c>
      <c r="B2682" s="1" t="str">
        <f t="shared" si="248"/>
        <v>3D</v>
      </c>
      <c r="C2682">
        <v>31.759</v>
      </c>
      <c r="D2682">
        <f t="shared" si="246"/>
        <v>31.76</v>
      </c>
      <c r="E2682">
        <f>VLOOKUP(D2682,'Peak Combiner'!$A$5:$D$4980,4,FALSE)</f>
        <v>31.76</v>
      </c>
      <c r="F2682">
        <f>IFERROR(VLOOKUP(D2682,rt_comb!$A:$B,2,FALSE),D2682)</f>
        <v>31.76</v>
      </c>
      <c r="G2682">
        <v>1430549</v>
      </c>
      <c r="H2682">
        <f>SUMIFS($G:$G,$E:$E,18.51,'RAW2'!$A:$A,'RAW2'!A2682)</f>
        <v>42227824</v>
      </c>
      <c r="I2682" s="1" t="str">
        <f>VLOOKUP(A2682,'volatile collection data'!$G$6:$H$69,2,FALSE)</f>
        <v>D</v>
      </c>
      <c r="J2682" s="1">
        <f>VLOOKUP(A2682,'volatile collection data'!$G$6:$I$69,3,FALSE)</f>
        <v>3</v>
      </c>
      <c r="K2682" s="1" t="str">
        <f>VLOOKUP(A2682,'volatile collection data'!$G$6:$N$69,8,FALSE)</f>
        <v>19B</v>
      </c>
      <c r="L2682" s="1">
        <f>VLOOKUP(A2682,'volatile collection data'!$G$6:$J$69,4,FALSE)</f>
        <v>4.17</v>
      </c>
      <c r="M2682" s="1">
        <f>VLOOKUP($A2682,'volatile collection data'!$G$6:$M$69,6,FALSE)</f>
        <v>12</v>
      </c>
      <c r="N2682" s="1">
        <f>VLOOKUP($A2682,'volatile collection data'!$G$6:$M$69,7,FALSE)</f>
        <v>4.17</v>
      </c>
      <c r="O2682" s="1">
        <f>VLOOKUP(A2682,'volatile collection data'!$G$6:$K$69,5,FALSE)</f>
        <v>0</v>
      </c>
      <c r="P2682" s="1" t="str">
        <f t="shared" si="249"/>
        <v>3D</v>
      </c>
      <c r="Q2682">
        <f t="shared" si="247"/>
        <v>4.0619819073400634E-2</v>
      </c>
      <c r="R2682" t="str">
        <f t="shared" si="250"/>
        <v>19B_0-D&amp;4.17%4.17@12</v>
      </c>
      <c r="S2682" t="str">
        <f t="shared" si="251"/>
        <v>3D-19B-VCS-Loc-22</v>
      </c>
      <c r="T2682" t="str">
        <f>IFERROR(IF(VLOOKUP(S2682,Bad!$A:$A,1,FALSE)='RAW2'!S2682,"yes","no"),"no")</f>
        <v>no</v>
      </c>
      <c r="U2682" t="str">
        <f>IFERROR(VLOOKUP(F2682,compounds!$A:$B,2,FALSE),"")</f>
        <v/>
      </c>
      <c r="V2682" t="str">
        <f>VLOOKUP(B2682,'volatile collection data'!$O:$P,2,FALSE)</f>
        <v>27.apr.22 19</v>
      </c>
    </row>
    <row r="2683" spans="1:22" x14ac:dyDescent="0.2">
      <c r="A2683" t="s">
        <v>370</v>
      </c>
      <c r="B2683" s="1" t="str">
        <f t="shared" si="248"/>
        <v>3D</v>
      </c>
      <c r="C2683">
        <v>34.07</v>
      </c>
      <c r="D2683">
        <f t="shared" si="246"/>
        <v>34.07</v>
      </c>
      <c r="E2683">
        <f>VLOOKUP(D2683,'Peak Combiner'!$A$5:$D$4980,4,FALSE)</f>
        <v>34.06</v>
      </c>
      <c r="F2683">
        <f>IFERROR(VLOOKUP(D2683,rt_comb!$A:$B,2,FALSE),D2683)</f>
        <v>34.07</v>
      </c>
      <c r="G2683">
        <v>1020717</v>
      </c>
      <c r="H2683">
        <f>SUMIFS($G:$G,$E:$E,18.51,'RAW2'!$A:$A,'RAW2'!A2683)</f>
        <v>42227824</v>
      </c>
      <c r="I2683" s="1" t="str">
        <f>VLOOKUP(A2683,'volatile collection data'!$G$6:$H$69,2,FALSE)</f>
        <v>D</v>
      </c>
      <c r="J2683" s="1">
        <f>VLOOKUP(A2683,'volatile collection data'!$G$6:$I$69,3,FALSE)</f>
        <v>3</v>
      </c>
      <c r="K2683" s="1" t="str">
        <f>VLOOKUP(A2683,'volatile collection data'!$G$6:$N$69,8,FALSE)</f>
        <v>19B</v>
      </c>
      <c r="L2683" s="1">
        <f>VLOOKUP(A2683,'volatile collection data'!$G$6:$J$69,4,FALSE)</f>
        <v>4.17</v>
      </c>
      <c r="M2683" s="1">
        <f>VLOOKUP($A2683,'volatile collection data'!$G$6:$M$69,6,FALSE)</f>
        <v>12</v>
      </c>
      <c r="N2683" s="1">
        <f>VLOOKUP($A2683,'volatile collection data'!$G$6:$M$69,7,FALSE)</f>
        <v>4.17</v>
      </c>
      <c r="O2683" s="1">
        <f>VLOOKUP(A2683,'volatile collection data'!$G$6:$K$69,5,FALSE)</f>
        <v>0</v>
      </c>
      <c r="P2683" s="1" t="str">
        <f t="shared" si="249"/>
        <v>3D</v>
      </c>
      <c r="Q2683">
        <f t="shared" si="247"/>
        <v>2.8982816992038918E-2</v>
      </c>
      <c r="R2683" t="str">
        <f t="shared" si="250"/>
        <v>19B_0-D&amp;4.17%4.17@12</v>
      </c>
      <c r="S2683" t="str">
        <f t="shared" si="251"/>
        <v>3D-19B-VCS-Loc-22</v>
      </c>
      <c r="T2683" t="str">
        <f>IFERROR(IF(VLOOKUP(S2683,Bad!$A:$A,1,FALSE)='RAW2'!S2683,"yes","no"),"no")</f>
        <v>no</v>
      </c>
      <c r="U2683" t="str">
        <f>IFERROR(VLOOKUP(F2683,compounds!$A:$B,2,FALSE),"")</f>
        <v/>
      </c>
      <c r="V2683" t="str">
        <f>VLOOKUP(B2683,'volatile collection data'!$O:$P,2,FALSE)</f>
        <v>27.apr.22 19</v>
      </c>
    </row>
    <row r="2684" spans="1:22" x14ac:dyDescent="0.2">
      <c r="A2684" t="s">
        <v>370</v>
      </c>
      <c r="B2684" s="1" t="str">
        <f t="shared" si="248"/>
        <v>3D</v>
      </c>
      <c r="C2684">
        <v>34.213999999999999</v>
      </c>
      <c r="D2684">
        <f t="shared" si="246"/>
        <v>34.21</v>
      </c>
      <c r="E2684">
        <f>VLOOKUP(D2684,'Peak Combiner'!$A$5:$D$4980,4,FALSE)</f>
        <v>34.21</v>
      </c>
      <c r="F2684">
        <f>IFERROR(VLOOKUP(D2684,rt_comb!$A:$B,2,FALSE),D2684)</f>
        <v>34.21</v>
      </c>
      <c r="G2684">
        <v>19878071</v>
      </c>
      <c r="H2684">
        <f>SUMIFS($G:$G,$E:$E,18.51,'RAW2'!$A:$A,'RAW2'!A2684)</f>
        <v>42227824</v>
      </c>
      <c r="I2684" s="1" t="str">
        <f>VLOOKUP(A2684,'volatile collection data'!$G$6:$H$69,2,FALSE)</f>
        <v>D</v>
      </c>
      <c r="J2684" s="1">
        <f>VLOOKUP(A2684,'volatile collection data'!$G$6:$I$69,3,FALSE)</f>
        <v>3</v>
      </c>
      <c r="K2684" s="1" t="str">
        <f>VLOOKUP(A2684,'volatile collection data'!$G$6:$N$69,8,FALSE)</f>
        <v>19B</v>
      </c>
      <c r="L2684" s="1">
        <f>VLOOKUP(A2684,'volatile collection data'!$G$6:$J$69,4,FALSE)</f>
        <v>4.17</v>
      </c>
      <c r="M2684" s="1">
        <f>VLOOKUP($A2684,'volatile collection data'!$G$6:$M$69,6,FALSE)</f>
        <v>12</v>
      </c>
      <c r="N2684" s="1">
        <f>VLOOKUP($A2684,'volatile collection data'!$G$6:$M$69,7,FALSE)</f>
        <v>4.17</v>
      </c>
      <c r="O2684" s="1">
        <f>VLOOKUP(A2684,'volatile collection data'!$G$6:$K$69,5,FALSE)</f>
        <v>0</v>
      </c>
      <c r="P2684" s="1" t="str">
        <f t="shared" si="249"/>
        <v>3D</v>
      </c>
      <c r="Q2684">
        <f t="shared" si="247"/>
        <v>0.56442921392291501</v>
      </c>
      <c r="R2684" t="str">
        <f t="shared" si="250"/>
        <v>19B_0-D&amp;4.17%4.17@12</v>
      </c>
      <c r="S2684" t="str">
        <f t="shared" si="251"/>
        <v>3D-19B-VCS-Loc-22</v>
      </c>
      <c r="T2684" t="str">
        <f>IFERROR(IF(VLOOKUP(S2684,Bad!$A:$A,1,FALSE)='RAW2'!S2684,"yes","no"),"no")</f>
        <v>no</v>
      </c>
      <c r="U2684" t="str">
        <f>IFERROR(VLOOKUP(F2684,compounds!$A:$B,2,FALSE),"")</f>
        <v>manoyl oxide</v>
      </c>
      <c r="V2684" t="str">
        <f>VLOOKUP(B2684,'volatile collection data'!$O:$P,2,FALSE)</f>
        <v>27.apr.22 19</v>
      </c>
    </row>
    <row r="2685" spans="1:22" x14ac:dyDescent="0.2">
      <c r="A2685" t="s">
        <v>370</v>
      </c>
      <c r="B2685" s="1" t="str">
        <f t="shared" si="248"/>
        <v>3D</v>
      </c>
      <c r="C2685">
        <v>34.942999999999998</v>
      </c>
      <c r="D2685">
        <f t="shared" si="246"/>
        <v>34.94</v>
      </c>
      <c r="E2685">
        <f>VLOOKUP(D2685,'Peak Combiner'!$A$5:$D$4980,4,FALSE)</f>
        <v>34.86</v>
      </c>
      <c r="F2685">
        <f>IFERROR(VLOOKUP(D2685,rt_comb!$A:$B,2,FALSE),D2685)</f>
        <v>34.94</v>
      </c>
      <c r="G2685">
        <v>2109675</v>
      </c>
      <c r="H2685">
        <f>SUMIFS($G:$G,$E:$E,18.51,'RAW2'!$A:$A,'RAW2'!A2685)</f>
        <v>42227824</v>
      </c>
      <c r="I2685" s="1" t="str">
        <f>VLOOKUP(A2685,'volatile collection data'!$G$6:$H$69,2,FALSE)</f>
        <v>D</v>
      </c>
      <c r="J2685" s="1">
        <f>VLOOKUP(A2685,'volatile collection data'!$G$6:$I$69,3,FALSE)</f>
        <v>3</v>
      </c>
      <c r="K2685" s="1" t="str">
        <f>VLOOKUP(A2685,'volatile collection data'!$G$6:$N$69,8,FALSE)</f>
        <v>19B</v>
      </c>
      <c r="L2685" s="1">
        <f>VLOOKUP(A2685,'volatile collection data'!$G$6:$J$69,4,FALSE)</f>
        <v>4.17</v>
      </c>
      <c r="M2685" s="1">
        <f>VLOOKUP($A2685,'volatile collection data'!$G$6:$M$69,6,FALSE)</f>
        <v>12</v>
      </c>
      <c r="N2685" s="1">
        <f>VLOOKUP($A2685,'volatile collection data'!$G$6:$M$69,7,FALSE)</f>
        <v>4.17</v>
      </c>
      <c r="O2685" s="1">
        <f>VLOOKUP(A2685,'volatile collection data'!$G$6:$K$69,5,FALSE)</f>
        <v>0</v>
      </c>
      <c r="P2685" s="1" t="str">
        <f t="shared" si="249"/>
        <v>3D</v>
      </c>
      <c r="Q2685">
        <f t="shared" si="247"/>
        <v>5.9903307613843694E-2</v>
      </c>
      <c r="R2685" t="str">
        <f t="shared" si="250"/>
        <v>19B_0-D&amp;4.17%4.17@12</v>
      </c>
      <c r="S2685" t="str">
        <f t="shared" si="251"/>
        <v>3D-19B-VCS-Loc-22</v>
      </c>
      <c r="T2685" t="str">
        <f>IFERROR(IF(VLOOKUP(S2685,Bad!$A:$A,1,FALSE)='RAW2'!S2685,"yes","no"),"no")</f>
        <v>no</v>
      </c>
      <c r="U2685" t="str">
        <f>IFERROR(VLOOKUP(F2685,compounds!$A:$B,2,FALSE),"")</f>
        <v/>
      </c>
      <c r="V2685" t="str">
        <f>VLOOKUP(B2685,'volatile collection data'!$O:$P,2,FALSE)</f>
        <v>27.apr.22 19</v>
      </c>
    </row>
    <row r="2686" spans="1:22" x14ac:dyDescent="0.2">
      <c r="A2686" t="s">
        <v>370</v>
      </c>
      <c r="B2686" s="1" t="str">
        <f t="shared" si="248"/>
        <v>3D</v>
      </c>
      <c r="C2686">
        <v>36.168999999999997</v>
      </c>
      <c r="D2686">
        <f t="shared" ref="D2686:D2749" si="252">ROUND(C2686,2)</f>
        <v>36.17</v>
      </c>
      <c r="E2686">
        <f>VLOOKUP(D2686,'Peak Combiner'!$A$5:$D$4980,4,FALSE)</f>
        <v>36.11</v>
      </c>
      <c r="F2686">
        <f>IFERROR(VLOOKUP(D2686,rt_comb!$A:$B,2,FALSE),D2686)</f>
        <v>36.17</v>
      </c>
      <c r="G2686">
        <v>1880716</v>
      </c>
      <c r="H2686">
        <f>SUMIFS($G:$G,$E:$E,18.51,'RAW2'!$A:$A,'RAW2'!A2686)</f>
        <v>42227824</v>
      </c>
      <c r="I2686" s="1" t="str">
        <f>VLOOKUP(A2686,'volatile collection data'!$G$6:$H$69,2,FALSE)</f>
        <v>D</v>
      </c>
      <c r="J2686" s="1">
        <f>VLOOKUP(A2686,'volatile collection data'!$G$6:$I$69,3,FALSE)</f>
        <v>3</v>
      </c>
      <c r="K2686" s="1" t="str">
        <f>VLOOKUP(A2686,'volatile collection data'!$G$6:$N$69,8,FALSE)</f>
        <v>19B</v>
      </c>
      <c r="L2686" s="1">
        <f>VLOOKUP(A2686,'volatile collection data'!$G$6:$J$69,4,FALSE)</f>
        <v>4.17</v>
      </c>
      <c r="M2686" s="1">
        <f>VLOOKUP($A2686,'volatile collection data'!$G$6:$M$69,6,FALSE)</f>
        <v>12</v>
      </c>
      <c r="N2686" s="1">
        <f>VLOOKUP($A2686,'volatile collection data'!$G$6:$M$69,7,FALSE)</f>
        <v>4.17</v>
      </c>
      <c r="O2686" s="1">
        <f>VLOOKUP(A2686,'volatile collection data'!$G$6:$K$69,5,FALSE)</f>
        <v>0</v>
      </c>
      <c r="P2686" s="1" t="str">
        <f t="shared" si="249"/>
        <v>3D</v>
      </c>
      <c r="Q2686">
        <f t="shared" ref="Q2686:Q2749" si="253">IFERROR((30/H2686*G2686)/L2686/6,0)</f>
        <v>5.3402116004729487E-2</v>
      </c>
      <c r="R2686" t="str">
        <f t="shared" si="250"/>
        <v>19B_0-D&amp;4.17%4.17@12</v>
      </c>
      <c r="S2686" t="str">
        <f t="shared" si="251"/>
        <v>3D-19B-VCS-Loc-22</v>
      </c>
      <c r="T2686" t="str">
        <f>IFERROR(IF(VLOOKUP(S2686,Bad!$A:$A,1,FALSE)='RAW2'!S2686,"yes","no"),"no")</f>
        <v>no</v>
      </c>
      <c r="U2686" t="str">
        <f>IFERROR(VLOOKUP(F2686,compounds!$A:$B,2,FALSE),"")</f>
        <v/>
      </c>
      <c r="V2686" t="str">
        <f>VLOOKUP(B2686,'volatile collection data'!$O:$P,2,FALSE)</f>
        <v>27.apr.22 19</v>
      </c>
    </row>
    <row r="2687" spans="1:22" x14ac:dyDescent="0.2">
      <c r="A2687" t="s">
        <v>370</v>
      </c>
      <c r="B2687" s="1" t="str">
        <f t="shared" si="248"/>
        <v>3D</v>
      </c>
      <c r="C2687">
        <v>36.540999999999997</v>
      </c>
      <c r="D2687">
        <f t="shared" si="252"/>
        <v>36.54</v>
      </c>
      <c r="E2687">
        <f>VLOOKUP(D2687,'Peak Combiner'!$A$5:$D$4980,4,FALSE)</f>
        <v>36.54</v>
      </c>
      <c r="F2687">
        <f>IFERROR(VLOOKUP(D2687,rt_comb!$A:$B,2,FALSE),D2687)</f>
        <v>36.54</v>
      </c>
      <c r="G2687">
        <v>587268</v>
      </c>
      <c r="H2687">
        <f>SUMIFS($G:$G,$E:$E,18.51,'RAW2'!$A:$A,'RAW2'!A2687)</f>
        <v>42227824</v>
      </c>
      <c r="I2687" s="1" t="str">
        <f>VLOOKUP(A2687,'volatile collection data'!$G$6:$H$69,2,FALSE)</f>
        <v>D</v>
      </c>
      <c r="J2687" s="1">
        <f>VLOOKUP(A2687,'volatile collection data'!$G$6:$I$69,3,FALSE)</f>
        <v>3</v>
      </c>
      <c r="K2687" s="1" t="str">
        <f>VLOOKUP(A2687,'volatile collection data'!$G$6:$N$69,8,FALSE)</f>
        <v>19B</v>
      </c>
      <c r="L2687" s="1">
        <f>VLOOKUP(A2687,'volatile collection data'!$G$6:$J$69,4,FALSE)</f>
        <v>4.17</v>
      </c>
      <c r="M2687" s="1">
        <f>VLOOKUP($A2687,'volatile collection data'!$G$6:$M$69,6,FALSE)</f>
        <v>12</v>
      </c>
      <c r="N2687" s="1">
        <f>VLOOKUP($A2687,'volatile collection data'!$G$6:$M$69,7,FALSE)</f>
        <v>4.17</v>
      </c>
      <c r="O2687" s="1">
        <f>VLOOKUP(A2687,'volatile collection data'!$G$6:$K$69,5,FALSE)</f>
        <v>0</v>
      </c>
      <c r="P2687" s="1" t="str">
        <f t="shared" si="249"/>
        <v>3D</v>
      </c>
      <c r="Q2687">
        <f t="shared" si="253"/>
        <v>1.6675220427680455E-2</v>
      </c>
      <c r="R2687" t="str">
        <f t="shared" si="250"/>
        <v>19B_0-D&amp;4.17%4.17@12</v>
      </c>
      <c r="S2687" t="str">
        <f t="shared" si="251"/>
        <v>3D-19B-VCS-Loc-22</v>
      </c>
      <c r="T2687" t="str">
        <f>IFERROR(IF(VLOOKUP(S2687,Bad!$A:$A,1,FALSE)='RAW2'!S2687,"yes","no"),"no")</f>
        <v>no</v>
      </c>
      <c r="U2687" t="str">
        <f>IFERROR(VLOOKUP(F2687,compounds!$A:$B,2,FALSE),"")</f>
        <v/>
      </c>
      <c r="V2687" t="str">
        <f>VLOOKUP(B2687,'volatile collection data'!$O:$P,2,FALSE)</f>
        <v>27.apr.22 19</v>
      </c>
    </row>
    <row r="2688" spans="1:22" x14ac:dyDescent="0.2">
      <c r="A2688" t="s">
        <v>370</v>
      </c>
      <c r="B2688" s="1" t="str">
        <f t="shared" si="248"/>
        <v>3D</v>
      </c>
      <c r="C2688">
        <v>36.594000000000001</v>
      </c>
      <c r="D2688">
        <f t="shared" si="252"/>
        <v>36.590000000000003</v>
      </c>
      <c r="E2688">
        <f>VLOOKUP(D2688,'Peak Combiner'!$A$5:$D$4980,4,FALSE)</f>
        <v>36.590000000000003</v>
      </c>
      <c r="F2688">
        <f>IFERROR(VLOOKUP(D2688,rt_comb!$A:$B,2,FALSE),D2688)</f>
        <v>36.590000000000003</v>
      </c>
      <c r="G2688">
        <v>2773438</v>
      </c>
      <c r="H2688">
        <f>SUMIFS($G:$G,$E:$E,18.51,'RAW2'!$A:$A,'RAW2'!A2688)</f>
        <v>42227824</v>
      </c>
      <c r="I2688" s="1" t="str">
        <f>VLOOKUP(A2688,'volatile collection data'!$G$6:$H$69,2,FALSE)</f>
        <v>D</v>
      </c>
      <c r="J2688" s="1">
        <f>VLOOKUP(A2688,'volatile collection data'!$G$6:$I$69,3,FALSE)</f>
        <v>3</v>
      </c>
      <c r="K2688" s="1" t="str">
        <f>VLOOKUP(A2688,'volatile collection data'!$G$6:$N$69,8,FALSE)</f>
        <v>19B</v>
      </c>
      <c r="L2688" s="1">
        <f>VLOOKUP(A2688,'volatile collection data'!$G$6:$J$69,4,FALSE)</f>
        <v>4.17</v>
      </c>
      <c r="M2688" s="1">
        <f>VLOOKUP($A2688,'volatile collection data'!$G$6:$M$69,6,FALSE)</f>
        <v>12</v>
      </c>
      <c r="N2688" s="1">
        <f>VLOOKUP($A2688,'volatile collection data'!$G$6:$M$69,7,FALSE)</f>
        <v>4.17</v>
      </c>
      <c r="O2688" s="1">
        <f>VLOOKUP(A2688,'volatile collection data'!$G$6:$K$69,5,FALSE)</f>
        <v>0</v>
      </c>
      <c r="P2688" s="1" t="str">
        <f t="shared" si="249"/>
        <v>3D</v>
      </c>
      <c r="Q2688">
        <f t="shared" si="253"/>
        <v>7.8750570425266189E-2</v>
      </c>
      <c r="R2688" t="str">
        <f t="shared" si="250"/>
        <v>19B_0-D&amp;4.17%4.17@12</v>
      </c>
      <c r="S2688" t="str">
        <f t="shared" si="251"/>
        <v>3D-19B-VCS-Loc-22</v>
      </c>
      <c r="T2688" t="str">
        <f>IFERROR(IF(VLOOKUP(S2688,Bad!$A:$A,1,FALSE)='RAW2'!S2688,"yes","no"),"no")</f>
        <v>no</v>
      </c>
      <c r="U2688" t="str">
        <f>IFERROR(VLOOKUP(F2688,compounds!$A:$B,2,FALSE),"")</f>
        <v/>
      </c>
      <c r="V2688" t="str">
        <f>VLOOKUP(B2688,'volatile collection data'!$O:$P,2,FALSE)</f>
        <v>27.apr.22 19</v>
      </c>
    </row>
    <row r="2689" spans="1:22" x14ac:dyDescent="0.2">
      <c r="A2689" t="s">
        <v>370</v>
      </c>
      <c r="B2689" s="1" t="str">
        <f t="shared" si="248"/>
        <v>3D</v>
      </c>
      <c r="C2689">
        <v>36.738999999999997</v>
      </c>
      <c r="D2689">
        <f t="shared" si="252"/>
        <v>36.74</v>
      </c>
      <c r="E2689">
        <f>VLOOKUP(D2689,'Peak Combiner'!$A$5:$D$4980,4,FALSE)</f>
        <v>36.72</v>
      </c>
      <c r="F2689">
        <f>IFERROR(VLOOKUP(D2689,rt_comb!$A:$B,2,FALSE),D2689)</f>
        <v>36.74</v>
      </c>
      <c r="G2689">
        <v>759997</v>
      </c>
      <c r="H2689">
        <f>SUMIFS($G:$G,$E:$E,18.51,'RAW2'!$A:$A,'RAW2'!A2689)</f>
        <v>42227824</v>
      </c>
      <c r="I2689" s="1" t="str">
        <f>VLOOKUP(A2689,'volatile collection data'!$G$6:$H$69,2,FALSE)</f>
        <v>D</v>
      </c>
      <c r="J2689" s="1">
        <f>VLOOKUP(A2689,'volatile collection data'!$G$6:$I$69,3,FALSE)</f>
        <v>3</v>
      </c>
      <c r="K2689" s="1" t="str">
        <f>VLOOKUP(A2689,'volatile collection data'!$G$6:$N$69,8,FALSE)</f>
        <v>19B</v>
      </c>
      <c r="L2689" s="1">
        <f>VLOOKUP(A2689,'volatile collection data'!$G$6:$J$69,4,FALSE)</f>
        <v>4.17</v>
      </c>
      <c r="M2689" s="1">
        <f>VLOOKUP($A2689,'volatile collection data'!$G$6:$M$69,6,FALSE)</f>
        <v>12</v>
      </c>
      <c r="N2689" s="1">
        <f>VLOOKUP($A2689,'volatile collection data'!$G$6:$M$69,7,FALSE)</f>
        <v>4.17</v>
      </c>
      <c r="O2689" s="1">
        <f>VLOOKUP(A2689,'volatile collection data'!$G$6:$K$69,5,FALSE)</f>
        <v>0</v>
      </c>
      <c r="P2689" s="1" t="str">
        <f t="shared" si="249"/>
        <v>3D</v>
      </c>
      <c r="Q2689">
        <f t="shared" si="253"/>
        <v>2.1579785548294581E-2</v>
      </c>
      <c r="R2689" t="str">
        <f t="shared" si="250"/>
        <v>19B_0-D&amp;4.17%4.17@12</v>
      </c>
      <c r="S2689" t="str">
        <f t="shared" si="251"/>
        <v>3D-19B-VCS-Loc-22</v>
      </c>
      <c r="T2689" t="str">
        <f>IFERROR(IF(VLOOKUP(S2689,Bad!$A:$A,1,FALSE)='RAW2'!S2689,"yes","no"),"no")</f>
        <v>no</v>
      </c>
      <c r="U2689" t="str">
        <f>IFERROR(VLOOKUP(F2689,compounds!$A:$B,2,FALSE),"")</f>
        <v/>
      </c>
      <c r="V2689" t="str">
        <f>VLOOKUP(B2689,'volatile collection data'!$O:$P,2,FALSE)</f>
        <v>27.apr.22 19</v>
      </c>
    </row>
    <row r="2690" spans="1:22" x14ac:dyDescent="0.2">
      <c r="A2690" t="s">
        <v>370</v>
      </c>
      <c r="B2690" s="1" t="str">
        <f t="shared" si="248"/>
        <v>3D</v>
      </c>
      <c r="C2690">
        <v>37.197000000000003</v>
      </c>
      <c r="D2690">
        <f t="shared" si="252"/>
        <v>37.200000000000003</v>
      </c>
      <c r="E2690">
        <f>VLOOKUP(D2690,'Peak Combiner'!$A$5:$D$4980,4,FALSE)</f>
        <v>37.200000000000003</v>
      </c>
      <c r="F2690">
        <f>IFERROR(VLOOKUP(D2690,rt_comb!$A:$B,2,FALSE),D2690)</f>
        <v>37.200000000000003</v>
      </c>
      <c r="G2690">
        <v>743147</v>
      </c>
      <c r="H2690">
        <f>SUMIFS($G:$G,$E:$E,18.51,'RAW2'!$A:$A,'RAW2'!A2690)</f>
        <v>42227824</v>
      </c>
      <c r="I2690" s="1" t="str">
        <f>VLOOKUP(A2690,'volatile collection data'!$G$6:$H$69,2,FALSE)</f>
        <v>D</v>
      </c>
      <c r="J2690" s="1">
        <f>VLOOKUP(A2690,'volatile collection data'!$G$6:$I$69,3,FALSE)</f>
        <v>3</v>
      </c>
      <c r="K2690" s="1" t="str">
        <f>VLOOKUP(A2690,'volatile collection data'!$G$6:$N$69,8,FALSE)</f>
        <v>19B</v>
      </c>
      <c r="L2690" s="1">
        <f>VLOOKUP(A2690,'volatile collection data'!$G$6:$J$69,4,FALSE)</f>
        <v>4.17</v>
      </c>
      <c r="M2690" s="1">
        <f>VLOOKUP($A2690,'volatile collection data'!$G$6:$M$69,6,FALSE)</f>
        <v>12</v>
      </c>
      <c r="N2690" s="1">
        <f>VLOOKUP($A2690,'volatile collection data'!$G$6:$M$69,7,FALSE)</f>
        <v>4.17</v>
      </c>
      <c r="O2690" s="1">
        <f>VLOOKUP(A2690,'volatile collection data'!$G$6:$K$69,5,FALSE)</f>
        <v>0</v>
      </c>
      <c r="P2690" s="1" t="str">
        <f t="shared" si="249"/>
        <v>3D</v>
      </c>
      <c r="Q2690">
        <f t="shared" si="253"/>
        <v>2.1101337098512852E-2</v>
      </c>
      <c r="R2690" t="str">
        <f t="shared" si="250"/>
        <v>19B_0-D&amp;4.17%4.17@12</v>
      </c>
      <c r="S2690" t="str">
        <f t="shared" si="251"/>
        <v>3D-19B-VCS-Loc-22</v>
      </c>
      <c r="T2690" t="str">
        <f>IFERROR(IF(VLOOKUP(S2690,Bad!$A:$A,1,FALSE)='RAW2'!S2690,"yes","no"),"no")</f>
        <v>no</v>
      </c>
      <c r="U2690" t="str">
        <f>IFERROR(VLOOKUP(F2690,compounds!$A:$B,2,FALSE),"")</f>
        <v/>
      </c>
      <c r="V2690" t="str">
        <f>VLOOKUP(B2690,'volatile collection data'!$O:$P,2,FALSE)</f>
        <v>27.apr.22 19</v>
      </c>
    </row>
    <row r="2691" spans="1:22" x14ac:dyDescent="0.2">
      <c r="A2691" t="s">
        <v>370</v>
      </c>
      <c r="B2691" s="1" t="str">
        <f t="shared" ref="B2691:B2754" si="254">LEFT(A2691,FIND("-",A2691)-1)</f>
        <v>3D</v>
      </c>
      <c r="C2691">
        <v>37.244</v>
      </c>
      <c r="D2691">
        <f t="shared" si="252"/>
        <v>37.24</v>
      </c>
      <c r="E2691">
        <f>VLOOKUP(D2691,'Peak Combiner'!$A$5:$D$4980,4,FALSE)</f>
        <v>37.24</v>
      </c>
      <c r="F2691">
        <f>IFERROR(VLOOKUP(D2691,rt_comb!$A:$B,2,FALSE),D2691)</f>
        <v>37.24</v>
      </c>
      <c r="G2691">
        <v>569376</v>
      </c>
      <c r="H2691">
        <f>SUMIFS($G:$G,$E:$E,18.51,'RAW2'!$A:$A,'RAW2'!A2691)</f>
        <v>42227824</v>
      </c>
      <c r="I2691" s="1" t="str">
        <f>VLOOKUP(A2691,'volatile collection data'!$G$6:$H$69,2,FALSE)</f>
        <v>D</v>
      </c>
      <c r="J2691" s="1">
        <f>VLOOKUP(A2691,'volatile collection data'!$G$6:$I$69,3,FALSE)</f>
        <v>3</v>
      </c>
      <c r="K2691" s="1" t="str">
        <f>VLOOKUP(A2691,'volatile collection data'!$G$6:$N$69,8,FALSE)</f>
        <v>19B</v>
      </c>
      <c r="L2691" s="1">
        <f>VLOOKUP(A2691,'volatile collection data'!$G$6:$J$69,4,FALSE)</f>
        <v>4.17</v>
      </c>
      <c r="M2691" s="1">
        <f>VLOOKUP($A2691,'volatile collection data'!$G$6:$M$69,6,FALSE)</f>
        <v>12</v>
      </c>
      <c r="N2691" s="1">
        <f>VLOOKUP($A2691,'volatile collection data'!$G$6:$M$69,7,FALSE)</f>
        <v>4.17</v>
      </c>
      <c r="O2691" s="1">
        <f>VLOOKUP(A2691,'volatile collection data'!$G$6:$K$69,5,FALSE)</f>
        <v>0</v>
      </c>
      <c r="P2691" s="1" t="str">
        <f t="shared" ref="P2691:P2754" si="255">J2691&amp;I2691</f>
        <v>3D</v>
      </c>
      <c r="Q2691">
        <f t="shared" si="253"/>
        <v>1.6167184839342492E-2</v>
      </c>
      <c r="R2691" t="str">
        <f t="shared" ref="R2691:R2754" si="256">K2691&amp;"_"&amp;O2691&amp;"-"&amp;I2691&amp;"&amp;"&amp;L2691&amp;"%"&amp;N2691&amp;"@"&amp;M2691</f>
        <v>19B_0-D&amp;4.17%4.17@12</v>
      </c>
      <c r="S2691" t="str">
        <f t="shared" ref="S2691:S2754" si="257">A2691</f>
        <v>3D-19B-VCS-Loc-22</v>
      </c>
      <c r="T2691" t="str">
        <f>IFERROR(IF(VLOOKUP(S2691,Bad!$A:$A,1,FALSE)='RAW2'!S2691,"yes","no"),"no")</f>
        <v>no</v>
      </c>
      <c r="U2691" t="str">
        <f>IFERROR(VLOOKUP(F2691,compounds!$A:$B,2,FALSE),"")</f>
        <v/>
      </c>
      <c r="V2691" t="str">
        <f>VLOOKUP(B2691,'volatile collection data'!$O:$P,2,FALSE)</f>
        <v>27.apr.22 19</v>
      </c>
    </row>
    <row r="2692" spans="1:22" x14ac:dyDescent="0.2">
      <c r="A2692" t="s">
        <v>370</v>
      </c>
      <c r="B2692" s="1" t="str">
        <f t="shared" si="254"/>
        <v>3D</v>
      </c>
      <c r="C2692">
        <v>37.298000000000002</v>
      </c>
      <c r="D2692">
        <f t="shared" si="252"/>
        <v>37.299999999999997</v>
      </c>
      <c r="E2692">
        <f>VLOOKUP(D2692,'Peak Combiner'!$A$5:$D$4980,4,FALSE)</f>
        <v>37.24</v>
      </c>
      <c r="F2692">
        <f>IFERROR(VLOOKUP(D2692,rt_comb!$A:$B,2,FALSE),D2692)</f>
        <v>37.299999999999997</v>
      </c>
      <c r="G2692">
        <v>1205351</v>
      </c>
      <c r="H2692">
        <f>SUMIFS($G:$G,$E:$E,18.51,'RAW2'!$A:$A,'RAW2'!A2692)</f>
        <v>42227824</v>
      </c>
      <c r="I2692" s="1" t="str">
        <f>VLOOKUP(A2692,'volatile collection data'!$G$6:$H$69,2,FALSE)</f>
        <v>D</v>
      </c>
      <c r="J2692" s="1">
        <f>VLOOKUP(A2692,'volatile collection data'!$G$6:$I$69,3,FALSE)</f>
        <v>3</v>
      </c>
      <c r="K2692" s="1" t="str">
        <f>VLOOKUP(A2692,'volatile collection data'!$G$6:$N$69,8,FALSE)</f>
        <v>19B</v>
      </c>
      <c r="L2692" s="1">
        <f>VLOOKUP(A2692,'volatile collection data'!$G$6:$J$69,4,FALSE)</f>
        <v>4.17</v>
      </c>
      <c r="M2692" s="1">
        <f>VLOOKUP($A2692,'volatile collection data'!$G$6:$M$69,6,FALSE)</f>
        <v>12</v>
      </c>
      <c r="N2692" s="1">
        <f>VLOOKUP($A2692,'volatile collection data'!$G$6:$M$69,7,FALSE)</f>
        <v>4.17</v>
      </c>
      <c r="O2692" s="1">
        <f>VLOOKUP(A2692,'volatile collection data'!$G$6:$K$69,5,FALSE)</f>
        <v>0</v>
      </c>
      <c r="P2692" s="1" t="str">
        <f t="shared" si="255"/>
        <v>3D</v>
      </c>
      <c r="Q2692">
        <f t="shared" si="253"/>
        <v>3.4225419429843036E-2</v>
      </c>
      <c r="R2692" t="str">
        <f t="shared" si="256"/>
        <v>19B_0-D&amp;4.17%4.17@12</v>
      </c>
      <c r="S2692" t="str">
        <f t="shared" si="257"/>
        <v>3D-19B-VCS-Loc-22</v>
      </c>
      <c r="T2692" t="str">
        <f>IFERROR(IF(VLOOKUP(S2692,Bad!$A:$A,1,FALSE)='RAW2'!S2692,"yes","no"),"no")</f>
        <v>no</v>
      </c>
      <c r="U2692" t="str">
        <f>IFERROR(VLOOKUP(F2692,compounds!$A:$B,2,FALSE),"")</f>
        <v/>
      </c>
      <c r="V2692" t="str">
        <f>VLOOKUP(B2692,'volatile collection data'!$O:$P,2,FALSE)</f>
        <v>27.apr.22 19</v>
      </c>
    </row>
    <row r="2693" spans="1:22" x14ac:dyDescent="0.2">
      <c r="A2693" t="s">
        <v>370</v>
      </c>
      <c r="B2693" s="1" t="str">
        <f t="shared" si="254"/>
        <v>3D</v>
      </c>
      <c r="C2693">
        <v>37.639000000000003</v>
      </c>
      <c r="D2693">
        <f t="shared" si="252"/>
        <v>37.64</v>
      </c>
      <c r="E2693">
        <f>VLOOKUP(D2693,'Peak Combiner'!$A$5:$D$4980,4,FALSE)</f>
        <v>37.64</v>
      </c>
      <c r="F2693">
        <f>IFERROR(VLOOKUP(D2693,rt_comb!$A:$B,2,FALSE),D2693)</f>
        <v>37.64</v>
      </c>
      <c r="G2693">
        <v>554453</v>
      </c>
      <c r="H2693">
        <f>SUMIFS($G:$G,$E:$E,18.51,'RAW2'!$A:$A,'RAW2'!A2693)</f>
        <v>42227824</v>
      </c>
      <c r="I2693" s="1" t="str">
        <f>VLOOKUP(A2693,'volatile collection data'!$G$6:$H$69,2,FALSE)</f>
        <v>D</v>
      </c>
      <c r="J2693" s="1">
        <f>VLOOKUP(A2693,'volatile collection data'!$G$6:$I$69,3,FALSE)</f>
        <v>3</v>
      </c>
      <c r="K2693" s="1" t="str">
        <f>VLOOKUP(A2693,'volatile collection data'!$G$6:$N$69,8,FALSE)</f>
        <v>19B</v>
      </c>
      <c r="L2693" s="1">
        <f>VLOOKUP(A2693,'volatile collection data'!$G$6:$J$69,4,FALSE)</f>
        <v>4.17</v>
      </c>
      <c r="M2693" s="1">
        <f>VLOOKUP($A2693,'volatile collection data'!$G$6:$M$69,6,FALSE)</f>
        <v>12</v>
      </c>
      <c r="N2693" s="1">
        <f>VLOOKUP($A2693,'volatile collection data'!$G$6:$M$69,7,FALSE)</f>
        <v>4.17</v>
      </c>
      <c r="O2693" s="1">
        <f>VLOOKUP(A2693,'volatile collection data'!$G$6:$K$69,5,FALSE)</f>
        <v>0</v>
      </c>
      <c r="P2693" s="1" t="str">
        <f t="shared" si="255"/>
        <v>3D</v>
      </c>
      <c r="Q2693">
        <f t="shared" si="253"/>
        <v>1.5743452719693071E-2</v>
      </c>
      <c r="R2693" t="str">
        <f t="shared" si="256"/>
        <v>19B_0-D&amp;4.17%4.17@12</v>
      </c>
      <c r="S2693" t="str">
        <f t="shared" si="257"/>
        <v>3D-19B-VCS-Loc-22</v>
      </c>
      <c r="T2693" t="str">
        <f>IFERROR(IF(VLOOKUP(S2693,Bad!$A:$A,1,FALSE)='RAW2'!S2693,"yes","no"),"no")</f>
        <v>no</v>
      </c>
      <c r="U2693" t="str">
        <f>IFERROR(VLOOKUP(F2693,compounds!$A:$B,2,FALSE),"")</f>
        <v/>
      </c>
      <c r="V2693" t="str">
        <f>VLOOKUP(B2693,'volatile collection data'!$O:$P,2,FALSE)</f>
        <v>27.apr.22 19</v>
      </c>
    </row>
    <row r="2694" spans="1:22" x14ac:dyDescent="0.2">
      <c r="A2694" t="s">
        <v>370</v>
      </c>
      <c r="B2694" s="1" t="str">
        <f t="shared" si="254"/>
        <v>3D</v>
      </c>
      <c r="C2694">
        <v>37.991999999999997</v>
      </c>
      <c r="D2694">
        <f t="shared" si="252"/>
        <v>37.99</v>
      </c>
      <c r="E2694">
        <f>VLOOKUP(D2694,'Peak Combiner'!$A$5:$D$4980,4,FALSE)</f>
        <v>37.99</v>
      </c>
      <c r="F2694">
        <f>IFERROR(VLOOKUP(D2694,rt_comb!$A:$B,2,FALSE),D2694)</f>
        <v>37.99</v>
      </c>
      <c r="G2694">
        <v>11402828</v>
      </c>
      <c r="H2694">
        <f>SUMIFS($G:$G,$E:$E,18.51,'RAW2'!$A:$A,'RAW2'!A2694)</f>
        <v>42227824</v>
      </c>
      <c r="I2694" s="1" t="str">
        <f>VLOOKUP(A2694,'volatile collection data'!$G$6:$H$69,2,FALSE)</f>
        <v>D</v>
      </c>
      <c r="J2694" s="1">
        <f>VLOOKUP(A2694,'volatile collection data'!$G$6:$I$69,3,FALSE)</f>
        <v>3</v>
      </c>
      <c r="K2694" s="1" t="str">
        <f>VLOOKUP(A2694,'volatile collection data'!$G$6:$N$69,8,FALSE)</f>
        <v>19B</v>
      </c>
      <c r="L2694" s="1">
        <f>VLOOKUP(A2694,'volatile collection data'!$G$6:$J$69,4,FALSE)</f>
        <v>4.17</v>
      </c>
      <c r="M2694" s="1">
        <f>VLOOKUP($A2694,'volatile collection data'!$G$6:$M$69,6,FALSE)</f>
        <v>12</v>
      </c>
      <c r="N2694" s="1">
        <f>VLOOKUP($A2694,'volatile collection data'!$G$6:$M$69,7,FALSE)</f>
        <v>4.17</v>
      </c>
      <c r="O2694" s="1">
        <f>VLOOKUP(A2694,'volatile collection data'!$G$6:$K$69,5,FALSE)</f>
        <v>0</v>
      </c>
      <c r="P2694" s="1" t="str">
        <f t="shared" si="255"/>
        <v>3D</v>
      </c>
      <c r="Q2694">
        <f t="shared" si="253"/>
        <v>0.32377836081469902</v>
      </c>
      <c r="R2694" t="str">
        <f t="shared" si="256"/>
        <v>19B_0-D&amp;4.17%4.17@12</v>
      </c>
      <c r="S2694" t="str">
        <f t="shared" si="257"/>
        <v>3D-19B-VCS-Loc-22</v>
      </c>
      <c r="T2694" t="str">
        <f>IFERROR(IF(VLOOKUP(S2694,Bad!$A:$A,1,FALSE)='RAW2'!S2694,"yes","no"),"no")</f>
        <v>no</v>
      </c>
      <c r="U2694" t="str">
        <f>IFERROR(VLOOKUP(F2694,compounds!$A:$B,2,FALSE),"")</f>
        <v/>
      </c>
      <c r="V2694" t="str">
        <f>VLOOKUP(B2694,'volatile collection data'!$O:$P,2,FALSE)</f>
        <v>27.apr.22 19</v>
      </c>
    </row>
    <row r="2695" spans="1:22" x14ac:dyDescent="0.2">
      <c r="A2695" t="s">
        <v>370</v>
      </c>
      <c r="B2695" s="1" t="str">
        <f t="shared" si="254"/>
        <v>3D</v>
      </c>
      <c r="C2695">
        <v>38.195999999999998</v>
      </c>
      <c r="D2695">
        <f t="shared" si="252"/>
        <v>38.200000000000003</v>
      </c>
      <c r="E2695">
        <f>VLOOKUP(D2695,'Peak Combiner'!$A$5:$D$4980,4,FALSE)</f>
        <v>38.200000000000003</v>
      </c>
      <c r="F2695">
        <f>IFERROR(VLOOKUP(D2695,rt_comb!$A:$B,2,FALSE),D2695)</f>
        <v>38.200000000000003</v>
      </c>
      <c r="G2695">
        <v>1066197</v>
      </c>
      <c r="H2695">
        <f>SUMIFS($G:$G,$E:$E,18.51,'RAW2'!$A:$A,'RAW2'!A2695)</f>
        <v>42227824</v>
      </c>
      <c r="I2695" s="1" t="str">
        <f>VLOOKUP(A2695,'volatile collection data'!$G$6:$H$69,2,FALSE)</f>
        <v>D</v>
      </c>
      <c r="J2695" s="1">
        <f>VLOOKUP(A2695,'volatile collection data'!$G$6:$I$69,3,FALSE)</f>
        <v>3</v>
      </c>
      <c r="K2695" s="1" t="str">
        <f>VLOOKUP(A2695,'volatile collection data'!$G$6:$N$69,8,FALSE)</f>
        <v>19B</v>
      </c>
      <c r="L2695" s="1">
        <f>VLOOKUP(A2695,'volatile collection data'!$G$6:$J$69,4,FALSE)</f>
        <v>4.17</v>
      </c>
      <c r="M2695" s="1">
        <f>VLOOKUP($A2695,'volatile collection data'!$G$6:$M$69,6,FALSE)</f>
        <v>12</v>
      </c>
      <c r="N2695" s="1">
        <f>VLOOKUP($A2695,'volatile collection data'!$G$6:$M$69,7,FALSE)</f>
        <v>4.17</v>
      </c>
      <c r="O2695" s="1">
        <f>VLOOKUP(A2695,'volatile collection data'!$G$6:$K$69,5,FALSE)</f>
        <v>0</v>
      </c>
      <c r="P2695" s="1" t="str">
        <f t="shared" si="255"/>
        <v>3D</v>
      </c>
      <c r="Q2695">
        <f t="shared" si="253"/>
        <v>3.0274201887948288E-2</v>
      </c>
      <c r="R2695" t="str">
        <f t="shared" si="256"/>
        <v>19B_0-D&amp;4.17%4.17@12</v>
      </c>
      <c r="S2695" t="str">
        <f t="shared" si="257"/>
        <v>3D-19B-VCS-Loc-22</v>
      </c>
      <c r="T2695" t="str">
        <f>IFERROR(IF(VLOOKUP(S2695,Bad!$A:$A,1,FALSE)='RAW2'!S2695,"yes","no"),"no")</f>
        <v>no</v>
      </c>
      <c r="U2695" t="str">
        <f>IFERROR(VLOOKUP(F2695,compounds!$A:$B,2,FALSE),"")</f>
        <v/>
      </c>
      <c r="V2695" t="str">
        <f>VLOOKUP(B2695,'volatile collection data'!$O:$P,2,FALSE)</f>
        <v>27.apr.22 19</v>
      </c>
    </row>
    <row r="2696" spans="1:22" x14ac:dyDescent="0.2">
      <c r="A2696" t="s">
        <v>370</v>
      </c>
      <c r="B2696" s="1" t="str">
        <f t="shared" si="254"/>
        <v>3D</v>
      </c>
      <c r="C2696">
        <v>38.299999999999997</v>
      </c>
      <c r="D2696">
        <f t="shared" si="252"/>
        <v>38.299999999999997</v>
      </c>
      <c r="E2696">
        <f>VLOOKUP(D2696,'Peak Combiner'!$A$5:$D$4980,4,FALSE)</f>
        <v>38.299999999999997</v>
      </c>
      <c r="F2696">
        <f>IFERROR(VLOOKUP(D2696,rt_comb!$A:$B,2,FALSE),D2696)</f>
        <v>38.299999999999997</v>
      </c>
      <c r="G2696">
        <v>649571</v>
      </c>
      <c r="H2696">
        <f>SUMIFS($G:$G,$E:$E,18.51,'RAW2'!$A:$A,'RAW2'!A2696)</f>
        <v>42227824</v>
      </c>
      <c r="I2696" s="1" t="str">
        <f>VLOOKUP(A2696,'volatile collection data'!$G$6:$H$69,2,FALSE)</f>
        <v>D</v>
      </c>
      <c r="J2696" s="1">
        <f>VLOOKUP(A2696,'volatile collection data'!$G$6:$I$69,3,FALSE)</f>
        <v>3</v>
      </c>
      <c r="K2696" s="1" t="str">
        <f>VLOOKUP(A2696,'volatile collection data'!$G$6:$N$69,8,FALSE)</f>
        <v>19B</v>
      </c>
      <c r="L2696" s="1">
        <f>VLOOKUP(A2696,'volatile collection data'!$G$6:$J$69,4,FALSE)</f>
        <v>4.17</v>
      </c>
      <c r="M2696" s="1">
        <f>VLOOKUP($A2696,'volatile collection data'!$G$6:$M$69,6,FALSE)</f>
        <v>12</v>
      </c>
      <c r="N2696" s="1">
        <f>VLOOKUP($A2696,'volatile collection data'!$G$6:$M$69,7,FALSE)</f>
        <v>4.17</v>
      </c>
      <c r="O2696" s="1">
        <f>VLOOKUP(A2696,'volatile collection data'!$G$6:$K$69,5,FALSE)</f>
        <v>0</v>
      </c>
      <c r="P2696" s="1" t="str">
        <f t="shared" si="255"/>
        <v>3D</v>
      </c>
      <c r="Q2696">
        <f t="shared" si="253"/>
        <v>1.8444287120069236E-2</v>
      </c>
      <c r="R2696" t="str">
        <f t="shared" si="256"/>
        <v>19B_0-D&amp;4.17%4.17@12</v>
      </c>
      <c r="S2696" t="str">
        <f t="shared" si="257"/>
        <v>3D-19B-VCS-Loc-22</v>
      </c>
      <c r="T2696" t="str">
        <f>IFERROR(IF(VLOOKUP(S2696,Bad!$A:$A,1,FALSE)='RAW2'!S2696,"yes","no"),"no")</f>
        <v>no</v>
      </c>
      <c r="U2696" t="str">
        <f>IFERROR(VLOOKUP(F2696,compounds!$A:$B,2,FALSE),"")</f>
        <v/>
      </c>
      <c r="V2696" t="str">
        <f>VLOOKUP(B2696,'volatile collection data'!$O:$P,2,FALSE)</f>
        <v>27.apr.22 19</v>
      </c>
    </row>
    <row r="2697" spans="1:22" x14ac:dyDescent="0.2">
      <c r="A2697" t="s">
        <v>370</v>
      </c>
      <c r="B2697" s="1" t="str">
        <f t="shared" si="254"/>
        <v>3D</v>
      </c>
      <c r="C2697">
        <v>38.353999999999999</v>
      </c>
      <c r="D2697">
        <f t="shared" si="252"/>
        <v>38.35</v>
      </c>
      <c r="E2697">
        <f>VLOOKUP(D2697,'Peak Combiner'!$A$5:$D$4980,4,FALSE)</f>
        <v>38.35</v>
      </c>
      <c r="F2697">
        <f>IFERROR(VLOOKUP(D2697,rt_comb!$A:$B,2,FALSE),D2697)</f>
        <v>38.35</v>
      </c>
      <c r="G2697">
        <v>1273062</v>
      </c>
      <c r="H2697">
        <f>SUMIFS($G:$G,$E:$E,18.51,'RAW2'!$A:$A,'RAW2'!A2697)</f>
        <v>42227824</v>
      </c>
      <c r="I2697" s="1" t="str">
        <f>VLOOKUP(A2697,'volatile collection data'!$G$6:$H$69,2,FALSE)</f>
        <v>D</v>
      </c>
      <c r="J2697" s="1">
        <f>VLOOKUP(A2697,'volatile collection data'!$G$6:$I$69,3,FALSE)</f>
        <v>3</v>
      </c>
      <c r="K2697" s="1" t="str">
        <f>VLOOKUP(A2697,'volatile collection data'!$G$6:$N$69,8,FALSE)</f>
        <v>19B</v>
      </c>
      <c r="L2697" s="1">
        <f>VLOOKUP(A2697,'volatile collection data'!$G$6:$J$69,4,FALSE)</f>
        <v>4.17</v>
      </c>
      <c r="M2697" s="1">
        <f>VLOOKUP($A2697,'volatile collection data'!$G$6:$M$69,6,FALSE)</f>
        <v>12</v>
      </c>
      <c r="N2697" s="1">
        <f>VLOOKUP($A2697,'volatile collection data'!$G$6:$M$69,7,FALSE)</f>
        <v>4.17</v>
      </c>
      <c r="O2697" s="1">
        <f>VLOOKUP(A2697,'volatile collection data'!$G$6:$K$69,5,FALSE)</f>
        <v>0</v>
      </c>
      <c r="P2697" s="1" t="str">
        <f t="shared" si="255"/>
        <v>3D</v>
      </c>
      <c r="Q2697">
        <f t="shared" si="253"/>
        <v>3.6148043939230018E-2</v>
      </c>
      <c r="R2697" t="str">
        <f t="shared" si="256"/>
        <v>19B_0-D&amp;4.17%4.17@12</v>
      </c>
      <c r="S2697" t="str">
        <f t="shared" si="257"/>
        <v>3D-19B-VCS-Loc-22</v>
      </c>
      <c r="T2697" t="str">
        <f>IFERROR(IF(VLOOKUP(S2697,Bad!$A:$A,1,FALSE)='RAW2'!S2697,"yes","no"),"no")</f>
        <v>no</v>
      </c>
      <c r="U2697" t="str">
        <f>IFERROR(VLOOKUP(F2697,compounds!$A:$B,2,FALSE),"")</f>
        <v/>
      </c>
      <c r="V2697" t="str">
        <f>VLOOKUP(B2697,'volatile collection data'!$O:$P,2,FALSE)</f>
        <v>27.apr.22 19</v>
      </c>
    </row>
    <row r="2698" spans="1:22" x14ac:dyDescent="0.2">
      <c r="A2698" t="s">
        <v>370</v>
      </c>
      <c r="B2698" s="1" t="str">
        <f t="shared" si="254"/>
        <v>3D</v>
      </c>
      <c r="C2698">
        <v>38.439</v>
      </c>
      <c r="D2698">
        <f t="shared" si="252"/>
        <v>38.44</v>
      </c>
      <c r="E2698">
        <f>VLOOKUP(D2698,'Peak Combiner'!$A$5:$D$4980,4,FALSE)</f>
        <v>38.44</v>
      </c>
      <c r="F2698">
        <f>IFERROR(VLOOKUP(D2698,rt_comb!$A:$B,2,FALSE),D2698)</f>
        <v>38.44</v>
      </c>
      <c r="G2698">
        <v>4696577</v>
      </c>
      <c r="H2698">
        <f>SUMIFS($G:$G,$E:$E,18.51,'RAW2'!$A:$A,'RAW2'!A2698)</f>
        <v>42227824</v>
      </c>
      <c r="I2698" s="1" t="str">
        <f>VLOOKUP(A2698,'volatile collection data'!$G$6:$H$69,2,FALSE)</f>
        <v>D</v>
      </c>
      <c r="J2698" s="1">
        <f>VLOOKUP(A2698,'volatile collection data'!$G$6:$I$69,3,FALSE)</f>
        <v>3</v>
      </c>
      <c r="K2698" s="1" t="str">
        <f>VLOOKUP(A2698,'volatile collection data'!$G$6:$N$69,8,FALSE)</f>
        <v>19B</v>
      </c>
      <c r="L2698" s="1">
        <f>VLOOKUP(A2698,'volatile collection data'!$G$6:$J$69,4,FALSE)</f>
        <v>4.17</v>
      </c>
      <c r="M2698" s="1">
        <f>VLOOKUP($A2698,'volatile collection data'!$G$6:$M$69,6,FALSE)</f>
        <v>12</v>
      </c>
      <c r="N2698" s="1">
        <f>VLOOKUP($A2698,'volatile collection data'!$G$6:$M$69,7,FALSE)</f>
        <v>4.17</v>
      </c>
      <c r="O2698" s="1">
        <f>VLOOKUP(A2698,'volatile collection data'!$G$6:$K$69,5,FALSE)</f>
        <v>0</v>
      </c>
      <c r="P2698" s="1" t="str">
        <f t="shared" si="255"/>
        <v>3D</v>
      </c>
      <c r="Q2698">
        <f t="shared" si="253"/>
        <v>0.13335726913534227</v>
      </c>
      <c r="R2698" t="str">
        <f t="shared" si="256"/>
        <v>19B_0-D&amp;4.17%4.17@12</v>
      </c>
      <c r="S2698" t="str">
        <f t="shared" si="257"/>
        <v>3D-19B-VCS-Loc-22</v>
      </c>
      <c r="T2698" t="str">
        <f>IFERROR(IF(VLOOKUP(S2698,Bad!$A:$A,1,FALSE)='RAW2'!S2698,"yes","no"),"no")</f>
        <v>no</v>
      </c>
      <c r="U2698" t="str">
        <f>IFERROR(VLOOKUP(F2698,compounds!$A:$B,2,FALSE),"")</f>
        <v/>
      </c>
      <c r="V2698" t="str">
        <f>VLOOKUP(B2698,'volatile collection data'!$O:$P,2,FALSE)</f>
        <v>27.apr.22 19</v>
      </c>
    </row>
    <row r="2699" spans="1:22" x14ac:dyDescent="0.2">
      <c r="A2699" t="s">
        <v>370</v>
      </c>
      <c r="B2699" s="1" t="str">
        <f t="shared" si="254"/>
        <v>3D</v>
      </c>
      <c r="C2699">
        <v>39.594000000000001</v>
      </c>
      <c r="D2699">
        <f t="shared" si="252"/>
        <v>39.590000000000003</v>
      </c>
      <c r="E2699">
        <f>VLOOKUP(D2699,'Peak Combiner'!$A$5:$D$4980,4,FALSE)</f>
        <v>39.590000000000003</v>
      </c>
      <c r="F2699">
        <f>IFERROR(VLOOKUP(D2699,rt_comb!$A:$B,2,FALSE),D2699)</f>
        <v>39.590000000000003</v>
      </c>
      <c r="G2699">
        <v>2917548</v>
      </c>
      <c r="H2699">
        <f>SUMIFS($G:$G,$E:$E,18.51,'RAW2'!$A:$A,'RAW2'!A2699)</f>
        <v>42227824</v>
      </c>
      <c r="I2699" s="1" t="str">
        <f>VLOOKUP(A2699,'volatile collection data'!$G$6:$H$69,2,FALSE)</f>
        <v>D</v>
      </c>
      <c r="J2699" s="1">
        <f>VLOOKUP(A2699,'volatile collection data'!$G$6:$I$69,3,FALSE)</f>
        <v>3</v>
      </c>
      <c r="K2699" s="1" t="str">
        <f>VLOOKUP(A2699,'volatile collection data'!$G$6:$N$69,8,FALSE)</f>
        <v>19B</v>
      </c>
      <c r="L2699" s="1">
        <f>VLOOKUP(A2699,'volatile collection data'!$G$6:$J$69,4,FALSE)</f>
        <v>4.17</v>
      </c>
      <c r="M2699" s="1">
        <f>VLOOKUP($A2699,'volatile collection data'!$G$6:$M$69,6,FALSE)</f>
        <v>12</v>
      </c>
      <c r="N2699" s="1">
        <f>VLOOKUP($A2699,'volatile collection data'!$G$6:$M$69,7,FALSE)</f>
        <v>4.17</v>
      </c>
      <c r="O2699" s="1">
        <f>VLOOKUP(A2699,'volatile collection data'!$G$6:$K$69,5,FALSE)</f>
        <v>0</v>
      </c>
      <c r="P2699" s="1" t="str">
        <f t="shared" si="255"/>
        <v>3D</v>
      </c>
      <c r="Q2699">
        <f t="shared" si="253"/>
        <v>8.2842511439986943E-2</v>
      </c>
      <c r="R2699" t="str">
        <f t="shared" si="256"/>
        <v>19B_0-D&amp;4.17%4.17@12</v>
      </c>
      <c r="S2699" t="str">
        <f t="shared" si="257"/>
        <v>3D-19B-VCS-Loc-22</v>
      </c>
      <c r="T2699" t="str">
        <f>IFERROR(IF(VLOOKUP(S2699,Bad!$A:$A,1,FALSE)='RAW2'!S2699,"yes","no"),"no")</f>
        <v>no</v>
      </c>
      <c r="U2699" t="str">
        <f>IFERROR(VLOOKUP(F2699,compounds!$A:$B,2,FALSE),"")</f>
        <v/>
      </c>
      <c r="V2699" t="str">
        <f>VLOOKUP(B2699,'volatile collection data'!$O:$P,2,FALSE)</f>
        <v>27.apr.22 19</v>
      </c>
    </row>
    <row r="2700" spans="1:22" x14ac:dyDescent="0.2">
      <c r="A2700" t="s">
        <v>371</v>
      </c>
      <c r="B2700" s="1" t="str">
        <f t="shared" si="254"/>
        <v>3E</v>
      </c>
      <c r="C2700">
        <v>4.1829999999999998</v>
      </c>
      <c r="D2700">
        <f t="shared" si="252"/>
        <v>4.18</v>
      </c>
      <c r="E2700">
        <f>VLOOKUP(D2700,'Peak Combiner'!$A$5:$D$4980,4,FALSE)</f>
        <v>4.1500000000000004</v>
      </c>
      <c r="F2700">
        <f>IFERROR(VLOOKUP(D2700,rt_comb!$A:$B,2,FALSE),D2700)</f>
        <v>4.18</v>
      </c>
      <c r="G2700">
        <v>1072765</v>
      </c>
      <c r="H2700">
        <f>SUMIFS($G:$G,$E:$E,18.51,'RAW2'!$A:$A,'RAW2'!A2700)</f>
        <v>28191297</v>
      </c>
      <c r="I2700" s="1" t="str">
        <f>VLOOKUP(A2700,'volatile collection data'!$G$6:$H$69,2,FALSE)</f>
        <v>E</v>
      </c>
      <c r="J2700" s="1">
        <f>VLOOKUP(A2700,'volatile collection data'!$G$6:$I$69,3,FALSE)</f>
        <v>3</v>
      </c>
      <c r="K2700" s="1" t="str">
        <f>VLOOKUP(A2700,'volatile collection data'!$G$6:$N$69,8,FALSE)</f>
        <v>27A</v>
      </c>
      <c r="L2700" s="1">
        <f>VLOOKUP(A2700,'volatile collection data'!$G$6:$J$69,4,FALSE)</f>
        <v>6.82</v>
      </c>
      <c r="M2700" s="1">
        <f>VLOOKUP($A2700,'volatile collection data'!$G$6:$M$69,6,FALSE)</f>
        <v>10</v>
      </c>
      <c r="N2700" s="1">
        <f>VLOOKUP($A2700,'volatile collection data'!$G$6:$M$69,7,FALSE)</f>
        <v>6.82</v>
      </c>
      <c r="O2700" s="1">
        <f>VLOOKUP(A2700,'volatile collection data'!$G$6:$K$69,5,FALSE)</f>
        <v>1</v>
      </c>
      <c r="P2700" s="1" t="str">
        <f t="shared" si="255"/>
        <v>3E</v>
      </c>
      <c r="Q2700">
        <f t="shared" si="253"/>
        <v>2.789813480754617E-2</v>
      </c>
      <c r="R2700" t="str">
        <f t="shared" si="256"/>
        <v>27A_1-E&amp;6.82%6.82@10</v>
      </c>
      <c r="S2700" t="str">
        <f t="shared" si="257"/>
        <v>3E-27A-VCS-Loc-22</v>
      </c>
      <c r="T2700" t="str">
        <f>IFERROR(IF(VLOOKUP(S2700,Bad!$A:$A,1,FALSE)='RAW2'!S2700,"yes","no"),"no")</f>
        <v>no</v>
      </c>
      <c r="U2700" t="str">
        <f>IFERROR(VLOOKUP(F2700,compounds!$A:$B,2,FALSE),"")</f>
        <v/>
      </c>
      <c r="V2700" t="str">
        <f>VLOOKUP(B2700,'volatile collection data'!$O:$P,2,FALSE)</f>
        <v>02.may.22 27</v>
      </c>
    </row>
    <row r="2701" spans="1:22" x14ac:dyDescent="0.2">
      <c r="A2701" t="s">
        <v>371</v>
      </c>
      <c r="B2701" s="1" t="str">
        <f t="shared" si="254"/>
        <v>3E</v>
      </c>
      <c r="C2701">
        <v>4.9859999999999998</v>
      </c>
      <c r="D2701">
        <f t="shared" si="252"/>
        <v>4.99</v>
      </c>
      <c r="E2701">
        <f>VLOOKUP(D2701,'Peak Combiner'!$A$5:$D$4980,4,FALSE)</f>
        <v>4.99</v>
      </c>
      <c r="F2701">
        <f>IFERROR(VLOOKUP(D2701,rt_comb!$A:$B,2,FALSE),D2701)</f>
        <v>4.99</v>
      </c>
      <c r="G2701">
        <v>70103604</v>
      </c>
      <c r="H2701">
        <f>SUMIFS($G:$G,$E:$E,18.51,'RAW2'!$A:$A,'RAW2'!A2701)</f>
        <v>28191297</v>
      </c>
      <c r="I2701" s="1" t="str">
        <f>VLOOKUP(A2701,'volatile collection data'!$G$6:$H$69,2,FALSE)</f>
        <v>E</v>
      </c>
      <c r="J2701" s="1">
        <f>VLOOKUP(A2701,'volatile collection data'!$G$6:$I$69,3,FALSE)</f>
        <v>3</v>
      </c>
      <c r="K2701" s="1" t="str">
        <f>VLOOKUP(A2701,'volatile collection data'!$G$6:$N$69,8,FALSE)</f>
        <v>27A</v>
      </c>
      <c r="L2701" s="1">
        <f>VLOOKUP(A2701,'volatile collection data'!$G$6:$J$69,4,FALSE)</f>
        <v>6.82</v>
      </c>
      <c r="M2701" s="1">
        <f>VLOOKUP($A2701,'volatile collection data'!$G$6:$M$69,6,FALSE)</f>
        <v>10</v>
      </c>
      <c r="N2701" s="1">
        <f>VLOOKUP($A2701,'volatile collection data'!$G$6:$M$69,7,FALSE)</f>
        <v>6.82</v>
      </c>
      <c r="O2701" s="1">
        <f>VLOOKUP(A2701,'volatile collection data'!$G$6:$K$69,5,FALSE)</f>
        <v>1</v>
      </c>
      <c r="P2701" s="1" t="str">
        <f t="shared" si="255"/>
        <v>3E</v>
      </c>
      <c r="Q2701">
        <f t="shared" si="253"/>
        <v>1.8231017929246693</v>
      </c>
      <c r="R2701" t="str">
        <f t="shared" si="256"/>
        <v>27A_1-E&amp;6.82%6.82@10</v>
      </c>
      <c r="S2701" t="str">
        <f t="shared" si="257"/>
        <v>3E-27A-VCS-Loc-22</v>
      </c>
      <c r="T2701" t="str">
        <f>IFERROR(IF(VLOOKUP(S2701,Bad!$A:$A,1,FALSE)='RAW2'!S2701,"yes","no"),"no")</f>
        <v>no</v>
      </c>
      <c r="U2701" t="str">
        <f>IFERROR(VLOOKUP(F2701,compounds!$A:$B,2,FALSE),"")</f>
        <v/>
      </c>
      <c r="V2701" t="str">
        <f>VLOOKUP(B2701,'volatile collection data'!$O:$P,2,FALSE)</f>
        <v>02.may.22 27</v>
      </c>
    </row>
    <row r="2702" spans="1:22" x14ac:dyDescent="0.2">
      <c r="A2702" t="s">
        <v>371</v>
      </c>
      <c r="B2702" s="1" t="str">
        <f t="shared" si="254"/>
        <v>3E</v>
      </c>
      <c r="C2702">
        <v>5.3479999999999999</v>
      </c>
      <c r="D2702">
        <f t="shared" si="252"/>
        <v>5.35</v>
      </c>
      <c r="E2702">
        <f>VLOOKUP(D2702,'Peak Combiner'!$A$5:$D$4980,4,FALSE)</f>
        <v>5.35</v>
      </c>
      <c r="F2702">
        <f>IFERROR(VLOOKUP(D2702,rt_comb!$A:$B,2,FALSE),D2702)</f>
        <v>5.35</v>
      </c>
      <c r="G2702">
        <v>1937941</v>
      </c>
      <c r="H2702">
        <f>SUMIFS($G:$G,$E:$E,18.51,'RAW2'!$A:$A,'RAW2'!A2702)</f>
        <v>28191297</v>
      </c>
      <c r="I2702" s="1" t="str">
        <f>VLOOKUP(A2702,'volatile collection data'!$G$6:$H$69,2,FALSE)</f>
        <v>E</v>
      </c>
      <c r="J2702" s="1">
        <f>VLOOKUP(A2702,'volatile collection data'!$G$6:$I$69,3,FALSE)</f>
        <v>3</v>
      </c>
      <c r="K2702" s="1" t="str">
        <f>VLOOKUP(A2702,'volatile collection data'!$G$6:$N$69,8,FALSE)</f>
        <v>27A</v>
      </c>
      <c r="L2702" s="1">
        <f>VLOOKUP(A2702,'volatile collection data'!$G$6:$J$69,4,FALSE)</f>
        <v>6.82</v>
      </c>
      <c r="M2702" s="1">
        <f>VLOOKUP($A2702,'volatile collection data'!$G$6:$M$69,6,FALSE)</f>
        <v>10</v>
      </c>
      <c r="N2702" s="1">
        <f>VLOOKUP($A2702,'volatile collection data'!$G$6:$M$69,7,FALSE)</f>
        <v>6.82</v>
      </c>
      <c r="O2702" s="1">
        <f>VLOOKUP(A2702,'volatile collection data'!$G$6:$K$69,5,FALSE)</f>
        <v>1</v>
      </c>
      <c r="P2702" s="1" t="str">
        <f t="shared" si="255"/>
        <v>3E</v>
      </c>
      <c r="Q2702">
        <f t="shared" si="253"/>
        <v>5.0397747192601206E-2</v>
      </c>
      <c r="R2702" t="str">
        <f t="shared" si="256"/>
        <v>27A_1-E&amp;6.82%6.82@10</v>
      </c>
      <c r="S2702" t="str">
        <f t="shared" si="257"/>
        <v>3E-27A-VCS-Loc-22</v>
      </c>
      <c r="T2702" t="str">
        <f>IFERROR(IF(VLOOKUP(S2702,Bad!$A:$A,1,FALSE)='RAW2'!S2702,"yes","no"),"no")</f>
        <v>no</v>
      </c>
      <c r="U2702" t="str">
        <f>IFERROR(VLOOKUP(F2702,compounds!$A:$B,2,FALSE),"")</f>
        <v/>
      </c>
      <c r="V2702" t="str">
        <f>VLOOKUP(B2702,'volatile collection data'!$O:$P,2,FALSE)</f>
        <v>02.may.22 27</v>
      </c>
    </row>
    <row r="2703" spans="1:22" x14ac:dyDescent="0.2">
      <c r="A2703" t="s">
        <v>371</v>
      </c>
      <c r="B2703" s="1" t="str">
        <f t="shared" si="254"/>
        <v>3E</v>
      </c>
      <c r="C2703">
        <v>5.843</v>
      </c>
      <c r="D2703">
        <f t="shared" si="252"/>
        <v>5.84</v>
      </c>
      <c r="E2703">
        <f>VLOOKUP(D2703,'Peak Combiner'!$A$5:$D$4980,4,FALSE)</f>
        <v>5.84</v>
      </c>
      <c r="F2703">
        <f>IFERROR(VLOOKUP(D2703,rt_comb!$A:$B,2,FALSE),D2703)</f>
        <v>5.84</v>
      </c>
      <c r="G2703">
        <v>21448986</v>
      </c>
      <c r="H2703">
        <f>SUMIFS($G:$G,$E:$E,18.51,'RAW2'!$A:$A,'RAW2'!A2703)</f>
        <v>28191297</v>
      </c>
      <c r="I2703" s="1" t="str">
        <f>VLOOKUP(A2703,'volatile collection data'!$G$6:$H$69,2,FALSE)</f>
        <v>E</v>
      </c>
      <c r="J2703" s="1">
        <f>VLOOKUP(A2703,'volatile collection data'!$G$6:$I$69,3,FALSE)</f>
        <v>3</v>
      </c>
      <c r="K2703" s="1" t="str">
        <f>VLOOKUP(A2703,'volatile collection data'!$G$6:$N$69,8,FALSE)</f>
        <v>27A</v>
      </c>
      <c r="L2703" s="1">
        <f>VLOOKUP(A2703,'volatile collection data'!$G$6:$J$69,4,FALSE)</f>
        <v>6.82</v>
      </c>
      <c r="M2703" s="1">
        <f>VLOOKUP($A2703,'volatile collection data'!$G$6:$M$69,6,FALSE)</f>
        <v>10</v>
      </c>
      <c r="N2703" s="1">
        <f>VLOOKUP($A2703,'volatile collection data'!$G$6:$M$69,7,FALSE)</f>
        <v>6.82</v>
      </c>
      <c r="O2703" s="1">
        <f>VLOOKUP(A2703,'volatile collection data'!$G$6:$K$69,5,FALSE)</f>
        <v>1</v>
      </c>
      <c r="P2703" s="1" t="str">
        <f t="shared" si="255"/>
        <v>3E</v>
      </c>
      <c r="Q2703">
        <f t="shared" si="253"/>
        <v>0.55779849539570214</v>
      </c>
      <c r="R2703" t="str">
        <f t="shared" si="256"/>
        <v>27A_1-E&amp;6.82%6.82@10</v>
      </c>
      <c r="S2703" t="str">
        <f t="shared" si="257"/>
        <v>3E-27A-VCS-Loc-22</v>
      </c>
      <c r="T2703" t="str">
        <f>IFERROR(IF(VLOOKUP(S2703,Bad!$A:$A,1,FALSE)='RAW2'!S2703,"yes","no"),"no")</f>
        <v>no</v>
      </c>
      <c r="U2703" t="str">
        <f>IFERROR(VLOOKUP(F2703,compounds!$A:$B,2,FALSE),"")</f>
        <v/>
      </c>
      <c r="V2703" t="str">
        <f>VLOOKUP(B2703,'volatile collection data'!$O:$P,2,FALSE)</f>
        <v>02.may.22 27</v>
      </c>
    </row>
    <row r="2704" spans="1:22" x14ac:dyDescent="0.2">
      <c r="A2704" t="s">
        <v>371</v>
      </c>
      <c r="B2704" s="1" t="str">
        <f t="shared" si="254"/>
        <v>3E</v>
      </c>
      <c r="C2704">
        <v>5.97</v>
      </c>
      <c r="D2704">
        <f t="shared" si="252"/>
        <v>5.97</v>
      </c>
      <c r="E2704">
        <f>VLOOKUP(D2704,'Peak Combiner'!$A$5:$D$4980,4,FALSE)</f>
        <v>5.97</v>
      </c>
      <c r="F2704">
        <f>IFERROR(VLOOKUP(D2704,rt_comb!$A:$B,2,FALSE),D2704)</f>
        <v>5.97</v>
      </c>
      <c r="G2704">
        <v>2007788</v>
      </c>
      <c r="H2704">
        <f>SUMIFS($G:$G,$E:$E,18.51,'RAW2'!$A:$A,'RAW2'!A2704)</f>
        <v>28191297</v>
      </c>
      <c r="I2704" s="1" t="str">
        <f>VLOOKUP(A2704,'volatile collection data'!$G$6:$H$69,2,FALSE)</f>
        <v>E</v>
      </c>
      <c r="J2704" s="1">
        <f>VLOOKUP(A2704,'volatile collection data'!$G$6:$I$69,3,FALSE)</f>
        <v>3</v>
      </c>
      <c r="K2704" s="1" t="str">
        <f>VLOOKUP(A2704,'volatile collection data'!$G$6:$N$69,8,FALSE)</f>
        <v>27A</v>
      </c>
      <c r="L2704" s="1">
        <f>VLOOKUP(A2704,'volatile collection data'!$G$6:$J$69,4,FALSE)</f>
        <v>6.82</v>
      </c>
      <c r="M2704" s="1">
        <f>VLOOKUP($A2704,'volatile collection data'!$G$6:$M$69,6,FALSE)</f>
        <v>10</v>
      </c>
      <c r="N2704" s="1">
        <f>VLOOKUP($A2704,'volatile collection data'!$G$6:$M$69,7,FALSE)</f>
        <v>6.82</v>
      </c>
      <c r="O2704" s="1">
        <f>VLOOKUP(A2704,'volatile collection data'!$G$6:$K$69,5,FALSE)</f>
        <v>1</v>
      </c>
      <c r="P2704" s="1" t="str">
        <f t="shared" si="255"/>
        <v>3E</v>
      </c>
      <c r="Q2704">
        <f t="shared" si="253"/>
        <v>5.2214175787775992E-2</v>
      </c>
      <c r="R2704" t="str">
        <f t="shared" si="256"/>
        <v>27A_1-E&amp;6.82%6.82@10</v>
      </c>
      <c r="S2704" t="str">
        <f t="shared" si="257"/>
        <v>3E-27A-VCS-Loc-22</v>
      </c>
      <c r="T2704" t="str">
        <f>IFERROR(IF(VLOOKUP(S2704,Bad!$A:$A,1,FALSE)='RAW2'!S2704,"yes","no"),"no")</f>
        <v>no</v>
      </c>
      <c r="U2704" t="str">
        <f>IFERROR(VLOOKUP(F2704,compounds!$A:$B,2,FALSE),"")</f>
        <v/>
      </c>
      <c r="V2704" t="str">
        <f>VLOOKUP(B2704,'volatile collection data'!$O:$P,2,FALSE)</f>
        <v>02.may.22 27</v>
      </c>
    </row>
    <row r="2705" spans="1:22" x14ac:dyDescent="0.2">
      <c r="A2705" t="s">
        <v>371</v>
      </c>
      <c r="B2705" s="1" t="str">
        <f t="shared" si="254"/>
        <v>3E</v>
      </c>
      <c r="C2705">
        <v>6.2530000000000001</v>
      </c>
      <c r="D2705">
        <f t="shared" si="252"/>
        <v>6.25</v>
      </c>
      <c r="E2705">
        <f>VLOOKUP(D2705,'Peak Combiner'!$A$5:$D$4980,4,FALSE)</f>
        <v>6.25</v>
      </c>
      <c r="F2705">
        <f>IFERROR(VLOOKUP(D2705,rt_comb!$A:$B,2,FALSE),D2705)</f>
        <v>6.25</v>
      </c>
      <c r="G2705">
        <v>2108579</v>
      </c>
      <c r="H2705">
        <f>SUMIFS($G:$G,$E:$E,18.51,'RAW2'!$A:$A,'RAW2'!A2705)</f>
        <v>28191297</v>
      </c>
      <c r="I2705" s="1" t="str">
        <f>VLOOKUP(A2705,'volatile collection data'!$G$6:$H$69,2,FALSE)</f>
        <v>E</v>
      </c>
      <c r="J2705" s="1">
        <f>VLOOKUP(A2705,'volatile collection data'!$G$6:$I$69,3,FALSE)</f>
        <v>3</v>
      </c>
      <c r="K2705" s="1" t="str">
        <f>VLOOKUP(A2705,'volatile collection data'!$G$6:$N$69,8,FALSE)</f>
        <v>27A</v>
      </c>
      <c r="L2705" s="1">
        <f>VLOOKUP(A2705,'volatile collection data'!$G$6:$J$69,4,FALSE)</f>
        <v>6.82</v>
      </c>
      <c r="M2705" s="1">
        <f>VLOOKUP($A2705,'volatile collection data'!$G$6:$M$69,6,FALSE)</f>
        <v>10</v>
      </c>
      <c r="N2705" s="1">
        <f>VLOOKUP($A2705,'volatile collection data'!$G$6:$M$69,7,FALSE)</f>
        <v>6.82</v>
      </c>
      <c r="O2705" s="1">
        <f>VLOOKUP(A2705,'volatile collection data'!$G$6:$K$69,5,FALSE)</f>
        <v>1</v>
      </c>
      <c r="P2705" s="1" t="str">
        <f t="shared" si="255"/>
        <v>3E</v>
      </c>
      <c r="Q2705">
        <f t="shared" si="253"/>
        <v>5.483532851496916E-2</v>
      </c>
      <c r="R2705" t="str">
        <f t="shared" si="256"/>
        <v>27A_1-E&amp;6.82%6.82@10</v>
      </c>
      <c r="S2705" t="str">
        <f t="shared" si="257"/>
        <v>3E-27A-VCS-Loc-22</v>
      </c>
      <c r="T2705" t="str">
        <f>IFERROR(IF(VLOOKUP(S2705,Bad!$A:$A,1,FALSE)='RAW2'!S2705,"yes","no"),"no")</f>
        <v>no</v>
      </c>
      <c r="U2705" t="str">
        <f>IFERROR(VLOOKUP(F2705,compounds!$A:$B,2,FALSE),"")</f>
        <v/>
      </c>
      <c r="V2705" t="str">
        <f>VLOOKUP(B2705,'volatile collection data'!$O:$P,2,FALSE)</f>
        <v>02.may.22 27</v>
      </c>
    </row>
    <row r="2706" spans="1:22" x14ac:dyDescent="0.2">
      <c r="A2706" t="s">
        <v>371</v>
      </c>
      <c r="B2706" s="1" t="str">
        <f t="shared" si="254"/>
        <v>3E</v>
      </c>
      <c r="C2706">
        <v>6.6970000000000001</v>
      </c>
      <c r="D2706">
        <f t="shared" si="252"/>
        <v>6.7</v>
      </c>
      <c r="E2706">
        <f>VLOOKUP(D2706,'Peak Combiner'!$A$5:$D$4980,4,FALSE)</f>
        <v>6.7</v>
      </c>
      <c r="F2706">
        <f>IFERROR(VLOOKUP(D2706,rt_comb!$A:$B,2,FALSE),D2706)</f>
        <v>6.7</v>
      </c>
      <c r="G2706">
        <v>1329221</v>
      </c>
      <c r="H2706">
        <f>SUMIFS($G:$G,$E:$E,18.51,'RAW2'!$A:$A,'RAW2'!A2706)</f>
        <v>28191297</v>
      </c>
      <c r="I2706" s="1" t="str">
        <f>VLOOKUP(A2706,'volatile collection data'!$G$6:$H$69,2,FALSE)</f>
        <v>E</v>
      </c>
      <c r="J2706" s="1">
        <f>VLOOKUP(A2706,'volatile collection data'!$G$6:$I$69,3,FALSE)</f>
        <v>3</v>
      </c>
      <c r="K2706" s="1" t="str">
        <f>VLOOKUP(A2706,'volatile collection data'!$G$6:$N$69,8,FALSE)</f>
        <v>27A</v>
      </c>
      <c r="L2706" s="1">
        <f>VLOOKUP(A2706,'volatile collection data'!$G$6:$J$69,4,FALSE)</f>
        <v>6.82</v>
      </c>
      <c r="M2706" s="1">
        <f>VLOOKUP($A2706,'volatile collection data'!$G$6:$M$69,6,FALSE)</f>
        <v>10</v>
      </c>
      <c r="N2706" s="1">
        <f>VLOOKUP($A2706,'volatile collection data'!$G$6:$M$69,7,FALSE)</f>
        <v>6.82</v>
      </c>
      <c r="O2706" s="1">
        <f>VLOOKUP(A2706,'volatile collection data'!$G$6:$K$69,5,FALSE)</f>
        <v>1</v>
      </c>
      <c r="P2706" s="1" t="str">
        <f t="shared" si="255"/>
        <v>3E</v>
      </c>
      <c r="Q2706">
        <f t="shared" si="253"/>
        <v>3.4567483695889904E-2</v>
      </c>
      <c r="R2706" t="str">
        <f t="shared" si="256"/>
        <v>27A_1-E&amp;6.82%6.82@10</v>
      </c>
      <c r="S2706" t="str">
        <f t="shared" si="257"/>
        <v>3E-27A-VCS-Loc-22</v>
      </c>
      <c r="T2706" t="str">
        <f>IFERROR(IF(VLOOKUP(S2706,Bad!$A:$A,1,FALSE)='RAW2'!S2706,"yes","no"),"no")</f>
        <v>no</v>
      </c>
      <c r="U2706" t="str">
        <f>IFERROR(VLOOKUP(F2706,compounds!$A:$B,2,FALSE),"")</f>
        <v/>
      </c>
      <c r="V2706" t="str">
        <f>VLOOKUP(B2706,'volatile collection data'!$O:$P,2,FALSE)</f>
        <v>02.may.22 27</v>
      </c>
    </row>
    <row r="2707" spans="1:22" x14ac:dyDescent="0.2">
      <c r="A2707" t="s">
        <v>371</v>
      </c>
      <c r="B2707" s="1" t="str">
        <f t="shared" si="254"/>
        <v>3E</v>
      </c>
      <c r="C2707">
        <v>8.0299999999999994</v>
      </c>
      <c r="D2707">
        <f t="shared" si="252"/>
        <v>8.0299999999999994</v>
      </c>
      <c r="E2707">
        <f>VLOOKUP(D2707,'Peak Combiner'!$A$5:$D$4980,4,FALSE)</f>
        <v>8.0299999999999994</v>
      </c>
      <c r="F2707">
        <f>IFERROR(VLOOKUP(D2707,rt_comb!$A:$B,2,FALSE),D2707)</f>
        <v>8.0299999999999994</v>
      </c>
      <c r="G2707">
        <v>3057794</v>
      </c>
      <c r="H2707">
        <f>SUMIFS($G:$G,$E:$E,18.51,'RAW2'!$A:$A,'RAW2'!A2707)</f>
        <v>28191297</v>
      </c>
      <c r="I2707" s="1" t="str">
        <f>VLOOKUP(A2707,'volatile collection data'!$G$6:$H$69,2,FALSE)</f>
        <v>E</v>
      </c>
      <c r="J2707" s="1">
        <f>VLOOKUP(A2707,'volatile collection data'!$G$6:$I$69,3,FALSE)</f>
        <v>3</v>
      </c>
      <c r="K2707" s="1" t="str">
        <f>VLOOKUP(A2707,'volatile collection data'!$G$6:$N$69,8,FALSE)</f>
        <v>27A</v>
      </c>
      <c r="L2707" s="1">
        <f>VLOOKUP(A2707,'volatile collection data'!$G$6:$J$69,4,FALSE)</f>
        <v>6.82</v>
      </c>
      <c r="M2707" s="1">
        <f>VLOOKUP($A2707,'volatile collection data'!$G$6:$M$69,6,FALSE)</f>
        <v>10</v>
      </c>
      <c r="N2707" s="1">
        <f>VLOOKUP($A2707,'volatile collection data'!$G$6:$M$69,7,FALSE)</f>
        <v>6.82</v>
      </c>
      <c r="O2707" s="1">
        <f>VLOOKUP(A2707,'volatile collection data'!$G$6:$K$69,5,FALSE)</f>
        <v>1</v>
      </c>
      <c r="P2707" s="1" t="str">
        <f t="shared" si="255"/>
        <v>3E</v>
      </c>
      <c r="Q2707">
        <f t="shared" si="253"/>
        <v>7.9520444110038849E-2</v>
      </c>
      <c r="R2707" t="str">
        <f t="shared" si="256"/>
        <v>27A_1-E&amp;6.82%6.82@10</v>
      </c>
      <c r="S2707" t="str">
        <f t="shared" si="257"/>
        <v>3E-27A-VCS-Loc-22</v>
      </c>
      <c r="T2707" t="str">
        <f>IFERROR(IF(VLOOKUP(S2707,Bad!$A:$A,1,FALSE)='RAW2'!S2707,"yes","no"),"no")</f>
        <v>no</v>
      </c>
      <c r="U2707" t="str">
        <f>IFERROR(VLOOKUP(F2707,compounds!$A:$B,2,FALSE),"")</f>
        <v/>
      </c>
      <c r="V2707" t="str">
        <f>VLOOKUP(B2707,'volatile collection data'!$O:$P,2,FALSE)</f>
        <v>02.may.22 27</v>
      </c>
    </row>
    <row r="2708" spans="1:22" x14ac:dyDescent="0.2">
      <c r="A2708" t="s">
        <v>371</v>
      </c>
      <c r="B2708" s="1" t="str">
        <f t="shared" si="254"/>
        <v>3E</v>
      </c>
      <c r="C2708">
        <v>8.3550000000000004</v>
      </c>
      <c r="D2708">
        <f t="shared" si="252"/>
        <v>8.36</v>
      </c>
      <c r="E2708">
        <f>VLOOKUP(D2708,'Peak Combiner'!$A$5:$D$4980,4,FALSE)</f>
        <v>8.36</v>
      </c>
      <c r="F2708">
        <f>IFERROR(VLOOKUP(D2708,rt_comb!$A:$B,2,FALSE),D2708)</f>
        <v>8.36</v>
      </c>
      <c r="G2708">
        <v>1849148</v>
      </c>
      <c r="H2708">
        <f>SUMIFS($G:$G,$E:$E,18.51,'RAW2'!$A:$A,'RAW2'!A2708)</f>
        <v>28191297</v>
      </c>
      <c r="I2708" s="1" t="str">
        <f>VLOOKUP(A2708,'volatile collection data'!$G$6:$H$69,2,FALSE)</f>
        <v>E</v>
      </c>
      <c r="J2708" s="1">
        <f>VLOOKUP(A2708,'volatile collection data'!$G$6:$I$69,3,FALSE)</f>
        <v>3</v>
      </c>
      <c r="K2708" s="1" t="str">
        <f>VLOOKUP(A2708,'volatile collection data'!$G$6:$N$69,8,FALSE)</f>
        <v>27A</v>
      </c>
      <c r="L2708" s="1">
        <f>VLOOKUP(A2708,'volatile collection data'!$G$6:$J$69,4,FALSE)</f>
        <v>6.82</v>
      </c>
      <c r="M2708" s="1">
        <f>VLOOKUP($A2708,'volatile collection data'!$G$6:$M$69,6,FALSE)</f>
        <v>10</v>
      </c>
      <c r="N2708" s="1">
        <f>VLOOKUP($A2708,'volatile collection data'!$G$6:$M$69,7,FALSE)</f>
        <v>6.82</v>
      </c>
      <c r="O2708" s="1">
        <f>VLOOKUP(A2708,'volatile collection data'!$G$6:$K$69,5,FALSE)</f>
        <v>1</v>
      </c>
      <c r="P2708" s="1" t="str">
        <f t="shared" si="255"/>
        <v>3E</v>
      </c>
      <c r="Q2708">
        <f t="shared" si="253"/>
        <v>4.8088612308477989E-2</v>
      </c>
      <c r="R2708" t="str">
        <f t="shared" si="256"/>
        <v>27A_1-E&amp;6.82%6.82@10</v>
      </c>
      <c r="S2708" t="str">
        <f t="shared" si="257"/>
        <v>3E-27A-VCS-Loc-22</v>
      </c>
      <c r="T2708" t="str">
        <f>IFERROR(IF(VLOOKUP(S2708,Bad!$A:$A,1,FALSE)='RAW2'!S2708,"yes","no"),"no")</f>
        <v>no</v>
      </c>
      <c r="U2708" t="str">
        <f>IFERROR(VLOOKUP(F2708,compounds!$A:$B,2,FALSE),"")</f>
        <v/>
      </c>
      <c r="V2708" t="str">
        <f>VLOOKUP(B2708,'volatile collection data'!$O:$P,2,FALSE)</f>
        <v>02.may.22 27</v>
      </c>
    </row>
    <row r="2709" spans="1:22" x14ac:dyDescent="0.2">
      <c r="A2709" t="s">
        <v>371</v>
      </c>
      <c r="B2709" s="1" t="str">
        <f t="shared" si="254"/>
        <v>3E</v>
      </c>
      <c r="C2709">
        <v>8.4469999999999992</v>
      </c>
      <c r="D2709">
        <f t="shared" si="252"/>
        <v>8.4499999999999993</v>
      </c>
      <c r="E2709">
        <f>VLOOKUP(D2709,'Peak Combiner'!$A$5:$D$4980,4,FALSE)</f>
        <v>8.4499999999999993</v>
      </c>
      <c r="F2709">
        <f>IFERROR(VLOOKUP(D2709,rt_comb!$A:$B,2,FALSE),D2709)</f>
        <v>8.4499999999999993</v>
      </c>
      <c r="G2709">
        <v>2554771</v>
      </c>
      <c r="H2709">
        <f>SUMIFS($G:$G,$E:$E,18.51,'RAW2'!$A:$A,'RAW2'!A2709)</f>
        <v>28191297</v>
      </c>
      <c r="I2709" s="1" t="str">
        <f>VLOOKUP(A2709,'volatile collection data'!$G$6:$H$69,2,FALSE)</f>
        <v>E</v>
      </c>
      <c r="J2709" s="1">
        <f>VLOOKUP(A2709,'volatile collection data'!$G$6:$I$69,3,FALSE)</f>
        <v>3</v>
      </c>
      <c r="K2709" s="1" t="str">
        <f>VLOOKUP(A2709,'volatile collection data'!$G$6:$N$69,8,FALSE)</f>
        <v>27A</v>
      </c>
      <c r="L2709" s="1">
        <f>VLOOKUP(A2709,'volatile collection data'!$G$6:$J$69,4,FALSE)</f>
        <v>6.82</v>
      </c>
      <c r="M2709" s="1">
        <f>VLOOKUP($A2709,'volatile collection data'!$G$6:$M$69,6,FALSE)</f>
        <v>10</v>
      </c>
      <c r="N2709" s="1">
        <f>VLOOKUP($A2709,'volatile collection data'!$G$6:$M$69,7,FALSE)</f>
        <v>6.82</v>
      </c>
      <c r="O2709" s="1">
        <f>VLOOKUP(A2709,'volatile collection data'!$G$6:$K$69,5,FALSE)</f>
        <v>1</v>
      </c>
      <c r="P2709" s="1" t="str">
        <f t="shared" si="255"/>
        <v>3E</v>
      </c>
      <c r="Q2709">
        <f t="shared" si="253"/>
        <v>6.6438917899455649E-2</v>
      </c>
      <c r="R2709" t="str">
        <f t="shared" si="256"/>
        <v>27A_1-E&amp;6.82%6.82@10</v>
      </c>
      <c r="S2709" t="str">
        <f t="shared" si="257"/>
        <v>3E-27A-VCS-Loc-22</v>
      </c>
      <c r="T2709" t="str">
        <f>IFERROR(IF(VLOOKUP(S2709,Bad!$A:$A,1,FALSE)='RAW2'!S2709,"yes","no"),"no")</f>
        <v>no</v>
      </c>
      <c r="U2709" t="str">
        <f>IFERROR(VLOOKUP(F2709,compounds!$A:$B,2,FALSE),"")</f>
        <v/>
      </c>
      <c r="V2709" t="str">
        <f>VLOOKUP(B2709,'volatile collection data'!$O:$P,2,FALSE)</f>
        <v>02.may.22 27</v>
      </c>
    </row>
    <row r="2710" spans="1:22" x14ac:dyDescent="0.2">
      <c r="A2710" t="s">
        <v>371</v>
      </c>
      <c r="B2710" s="1" t="str">
        <f t="shared" si="254"/>
        <v>3E</v>
      </c>
      <c r="C2710">
        <v>8.6359999999999992</v>
      </c>
      <c r="D2710">
        <f t="shared" si="252"/>
        <v>8.64</v>
      </c>
      <c r="E2710">
        <f>VLOOKUP(D2710,'Peak Combiner'!$A$5:$D$4980,4,FALSE)</f>
        <v>8.64</v>
      </c>
      <c r="F2710">
        <f>IFERROR(VLOOKUP(D2710,rt_comb!$A:$B,2,FALSE),D2710)</f>
        <v>8.64</v>
      </c>
      <c r="G2710">
        <v>1563194</v>
      </c>
      <c r="H2710">
        <f>SUMIFS($G:$G,$E:$E,18.51,'RAW2'!$A:$A,'RAW2'!A2710)</f>
        <v>28191297</v>
      </c>
      <c r="I2710" s="1" t="str">
        <f>VLOOKUP(A2710,'volatile collection data'!$G$6:$H$69,2,FALSE)</f>
        <v>E</v>
      </c>
      <c r="J2710" s="1">
        <f>VLOOKUP(A2710,'volatile collection data'!$G$6:$I$69,3,FALSE)</f>
        <v>3</v>
      </c>
      <c r="K2710" s="1" t="str">
        <f>VLOOKUP(A2710,'volatile collection data'!$G$6:$N$69,8,FALSE)</f>
        <v>27A</v>
      </c>
      <c r="L2710" s="1">
        <f>VLOOKUP(A2710,'volatile collection data'!$G$6:$J$69,4,FALSE)</f>
        <v>6.82</v>
      </c>
      <c r="M2710" s="1">
        <f>VLOOKUP($A2710,'volatile collection data'!$G$6:$M$69,6,FALSE)</f>
        <v>10</v>
      </c>
      <c r="N2710" s="1">
        <f>VLOOKUP($A2710,'volatile collection data'!$G$6:$M$69,7,FALSE)</f>
        <v>6.82</v>
      </c>
      <c r="O2710" s="1">
        <f>VLOOKUP(A2710,'volatile collection data'!$G$6:$K$69,5,FALSE)</f>
        <v>1</v>
      </c>
      <c r="P2710" s="1" t="str">
        <f t="shared" si="255"/>
        <v>3E</v>
      </c>
      <c r="Q2710">
        <f t="shared" si="253"/>
        <v>4.0652143705608712E-2</v>
      </c>
      <c r="R2710" t="str">
        <f t="shared" si="256"/>
        <v>27A_1-E&amp;6.82%6.82@10</v>
      </c>
      <c r="S2710" t="str">
        <f t="shared" si="257"/>
        <v>3E-27A-VCS-Loc-22</v>
      </c>
      <c r="T2710" t="str">
        <f>IFERROR(IF(VLOOKUP(S2710,Bad!$A:$A,1,FALSE)='RAW2'!S2710,"yes","no"),"no")</f>
        <v>no</v>
      </c>
      <c r="U2710" t="str">
        <f>IFERROR(VLOOKUP(F2710,compounds!$A:$B,2,FALSE),"")</f>
        <v/>
      </c>
      <c r="V2710" t="str">
        <f>VLOOKUP(B2710,'volatile collection data'!$O:$P,2,FALSE)</f>
        <v>02.may.22 27</v>
      </c>
    </row>
    <row r="2711" spans="1:22" x14ac:dyDescent="0.2">
      <c r="A2711" t="s">
        <v>371</v>
      </c>
      <c r="B2711" s="1" t="str">
        <f t="shared" si="254"/>
        <v>3E</v>
      </c>
      <c r="C2711">
        <v>8.8109999999999999</v>
      </c>
      <c r="D2711">
        <f t="shared" si="252"/>
        <v>8.81</v>
      </c>
      <c r="E2711">
        <f>VLOOKUP(D2711,'Peak Combiner'!$A$5:$D$4980,4,FALSE)</f>
        <v>8.81</v>
      </c>
      <c r="F2711">
        <f>IFERROR(VLOOKUP(D2711,rt_comb!$A:$B,2,FALSE),D2711)</f>
        <v>8.81</v>
      </c>
      <c r="G2711">
        <v>9490589</v>
      </c>
      <c r="H2711">
        <f>SUMIFS($G:$G,$E:$E,18.51,'RAW2'!$A:$A,'RAW2'!A2711)</f>
        <v>28191297</v>
      </c>
      <c r="I2711" s="1" t="str">
        <f>VLOOKUP(A2711,'volatile collection data'!$G$6:$H$69,2,FALSE)</f>
        <v>E</v>
      </c>
      <c r="J2711" s="1">
        <f>VLOOKUP(A2711,'volatile collection data'!$G$6:$I$69,3,FALSE)</f>
        <v>3</v>
      </c>
      <c r="K2711" s="1" t="str">
        <f>VLOOKUP(A2711,'volatile collection data'!$G$6:$N$69,8,FALSE)</f>
        <v>27A</v>
      </c>
      <c r="L2711" s="1">
        <f>VLOOKUP(A2711,'volatile collection data'!$G$6:$J$69,4,FALSE)</f>
        <v>6.82</v>
      </c>
      <c r="M2711" s="1">
        <f>VLOOKUP($A2711,'volatile collection data'!$G$6:$M$69,6,FALSE)</f>
        <v>10</v>
      </c>
      <c r="N2711" s="1">
        <f>VLOOKUP($A2711,'volatile collection data'!$G$6:$M$69,7,FALSE)</f>
        <v>6.82</v>
      </c>
      <c r="O2711" s="1">
        <f>VLOOKUP(A2711,'volatile collection data'!$G$6:$K$69,5,FALSE)</f>
        <v>1</v>
      </c>
      <c r="P2711" s="1" t="str">
        <f t="shared" si="255"/>
        <v>3E</v>
      </c>
      <c r="Q2711">
        <f t="shared" si="253"/>
        <v>0.24681056086376305</v>
      </c>
      <c r="R2711" t="str">
        <f t="shared" si="256"/>
        <v>27A_1-E&amp;6.82%6.82@10</v>
      </c>
      <c r="S2711" t="str">
        <f t="shared" si="257"/>
        <v>3E-27A-VCS-Loc-22</v>
      </c>
      <c r="T2711" t="str">
        <f>IFERROR(IF(VLOOKUP(S2711,Bad!$A:$A,1,FALSE)='RAW2'!S2711,"yes","no"),"no")</f>
        <v>no</v>
      </c>
      <c r="U2711" t="str">
        <f>IFERROR(VLOOKUP(F2711,compounds!$A:$B,2,FALSE),"")</f>
        <v/>
      </c>
      <c r="V2711" t="str">
        <f>VLOOKUP(B2711,'volatile collection data'!$O:$P,2,FALSE)</f>
        <v>02.may.22 27</v>
      </c>
    </row>
    <row r="2712" spans="1:22" x14ac:dyDescent="0.2">
      <c r="A2712" t="s">
        <v>371</v>
      </c>
      <c r="B2712" s="1" t="str">
        <f t="shared" si="254"/>
        <v>3E</v>
      </c>
      <c r="C2712">
        <v>8.8719999999999999</v>
      </c>
      <c r="D2712">
        <f t="shared" si="252"/>
        <v>8.8699999999999992</v>
      </c>
      <c r="E2712">
        <f>VLOOKUP(D2712,'Peak Combiner'!$A$5:$D$4980,4,FALSE)</f>
        <v>8.8699999999999992</v>
      </c>
      <c r="F2712">
        <f>IFERROR(VLOOKUP(D2712,rt_comb!$A:$B,2,FALSE),D2712)</f>
        <v>8.8699999999999992</v>
      </c>
      <c r="G2712">
        <v>9286442</v>
      </c>
      <c r="H2712">
        <f>SUMIFS($G:$G,$E:$E,18.51,'RAW2'!$A:$A,'RAW2'!A2712)</f>
        <v>28191297</v>
      </c>
      <c r="I2712" s="1" t="str">
        <f>VLOOKUP(A2712,'volatile collection data'!$G$6:$H$69,2,FALSE)</f>
        <v>E</v>
      </c>
      <c r="J2712" s="1">
        <f>VLOOKUP(A2712,'volatile collection data'!$G$6:$I$69,3,FALSE)</f>
        <v>3</v>
      </c>
      <c r="K2712" s="1" t="str">
        <f>VLOOKUP(A2712,'volatile collection data'!$G$6:$N$69,8,FALSE)</f>
        <v>27A</v>
      </c>
      <c r="L2712" s="1">
        <f>VLOOKUP(A2712,'volatile collection data'!$G$6:$J$69,4,FALSE)</f>
        <v>6.82</v>
      </c>
      <c r="M2712" s="1">
        <f>VLOOKUP($A2712,'volatile collection data'!$G$6:$M$69,6,FALSE)</f>
        <v>10</v>
      </c>
      <c r="N2712" s="1">
        <f>VLOOKUP($A2712,'volatile collection data'!$G$6:$M$69,7,FALSE)</f>
        <v>6.82</v>
      </c>
      <c r="O2712" s="1">
        <f>VLOOKUP(A2712,'volatile collection data'!$G$6:$K$69,5,FALSE)</f>
        <v>1</v>
      </c>
      <c r="P2712" s="1" t="str">
        <f t="shared" si="255"/>
        <v>3E</v>
      </c>
      <c r="Q2712">
        <f t="shared" si="253"/>
        <v>0.24150155047793195</v>
      </c>
      <c r="R2712" t="str">
        <f t="shared" si="256"/>
        <v>27A_1-E&amp;6.82%6.82@10</v>
      </c>
      <c r="S2712" t="str">
        <f t="shared" si="257"/>
        <v>3E-27A-VCS-Loc-22</v>
      </c>
      <c r="T2712" t="str">
        <f>IFERROR(IF(VLOOKUP(S2712,Bad!$A:$A,1,FALSE)='RAW2'!S2712,"yes","no"),"no")</f>
        <v>no</v>
      </c>
      <c r="U2712" t="str">
        <f>IFERROR(VLOOKUP(F2712,compounds!$A:$B,2,FALSE),"")</f>
        <v/>
      </c>
      <c r="V2712" t="str">
        <f>VLOOKUP(B2712,'volatile collection data'!$O:$P,2,FALSE)</f>
        <v>02.may.22 27</v>
      </c>
    </row>
    <row r="2713" spans="1:22" x14ac:dyDescent="0.2">
      <c r="A2713" t="s">
        <v>371</v>
      </c>
      <c r="B2713" s="1" t="str">
        <f t="shared" si="254"/>
        <v>3E</v>
      </c>
      <c r="C2713">
        <v>8.9649999999999999</v>
      </c>
      <c r="D2713">
        <f t="shared" si="252"/>
        <v>8.9700000000000006</v>
      </c>
      <c r="E2713">
        <f>VLOOKUP(D2713,'Peak Combiner'!$A$5:$D$4980,4,FALSE)</f>
        <v>8.9600000000000009</v>
      </c>
      <c r="F2713">
        <f>IFERROR(VLOOKUP(D2713,rt_comb!$A:$B,2,FALSE),D2713)</f>
        <v>8.9700000000000006</v>
      </c>
      <c r="G2713">
        <v>11770722</v>
      </c>
      <c r="H2713">
        <f>SUMIFS($G:$G,$E:$E,18.51,'RAW2'!$A:$A,'RAW2'!A2713)</f>
        <v>28191297</v>
      </c>
      <c r="I2713" s="1" t="str">
        <f>VLOOKUP(A2713,'volatile collection data'!$G$6:$H$69,2,FALSE)</f>
        <v>E</v>
      </c>
      <c r="J2713" s="1">
        <f>VLOOKUP(A2713,'volatile collection data'!$G$6:$I$69,3,FALSE)</f>
        <v>3</v>
      </c>
      <c r="K2713" s="1" t="str">
        <f>VLOOKUP(A2713,'volatile collection data'!$G$6:$N$69,8,FALSE)</f>
        <v>27A</v>
      </c>
      <c r="L2713" s="1">
        <f>VLOOKUP(A2713,'volatile collection data'!$G$6:$J$69,4,FALSE)</f>
        <v>6.82</v>
      </c>
      <c r="M2713" s="1">
        <f>VLOOKUP($A2713,'volatile collection data'!$G$6:$M$69,6,FALSE)</f>
        <v>10</v>
      </c>
      <c r="N2713" s="1">
        <f>VLOOKUP($A2713,'volatile collection data'!$G$6:$M$69,7,FALSE)</f>
        <v>6.82</v>
      </c>
      <c r="O2713" s="1">
        <f>VLOOKUP(A2713,'volatile collection data'!$G$6:$K$69,5,FALSE)</f>
        <v>1</v>
      </c>
      <c r="P2713" s="1" t="str">
        <f t="shared" si="255"/>
        <v>3E</v>
      </c>
      <c r="Q2713">
        <f t="shared" si="253"/>
        <v>0.30610729203334325</v>
      </c>
      <c r="R2713" t="str">
        <f t="shared" si="256"/>
        <v>27A_1-E&amp;6.82%6.82@10</v>
      </c>
      <c r="S2713" t="str">
        <f t="shared" si="257"/>
        <v>3E-27A-VCS-Loc-22</v>
      </c>
      <c r="T2713" t="str">
        <f>IFERROR(IF(VLOOKUP(S2713,Bad!$A:$A,1,FALSE)='RAW2'!S2713,"yes","no"),"no")</f>
        <v>no</v>
      </c>
      <c r="U2713" t="str">
        <f>IFERROR(VLOOKUP(F2713,compounds!$A:$B,2,FALSE),"")</f>
        <v>bpinene</v>
      </c>
      <c r="V2713" t="str">
        <f>VLOOKUP(B2713,'volatile collection data'!$O:$P,2,FALSE)</f>
        <v>02.may.22 27</v>
      </c>
    </row>
    <row r="2714" spans="1:22" x14ac:dyDescent="0.2">
      <c r="A2714" t="s">
        <v>371</v>
      </c>
      <c r="B2714" s="1" t="str">
        <f t="shared" si="254"/>
        <v>3E</v>
      </c>
      <c r="C2714">
        <v>9.2289999999999992</v>
      </c>
      <c r="D2714">
        <f t="shared" si="252"/>
        <v>9.23</v>
      </c>
      <c r="E2714">
        <f>VLOOKUP(D2714,'Peak Combiner'!$A$5:$D$4980,4,FALSE)</f>
        <v>9.23</v>
      </c>
      <c r="F2714">
        <f>IFERROR(VLOOKUP(D2714,rt_comb!$A:$B,2,FALSE),D2714)</f>
        <v>9.23</v>
      </c>
      <c r="G2714">
        <v>1452799</v>
      </c>
      <c r="H2714">
        <f>SUMIFS($G:$G,$E:$E,18.51,'RAW2'!$A:$A,'RAW2'!A2714)</f>
        <v>28191297</v>
      </c>
      <c r="I2714" s="1" t="str">
        <f>VLOOKUP(A2714,'volatile collection data'!$G$6:$H$69,2,FALSE)</f>
        <v>E</v>
      </c>
      <c r="J2714" s="1">
        <f>VLOOKUP(A2714,'volatile collection data'!$G$6:$I$69,3,FALSE)</f>
        <v>3</v>
      </c>
      <c r="K2714" s="1" t="str">
        <f>VLOOKUP(A2714,'volatile collection data'!$G$6:$N$69,8,FALSE)</f>
        <v>27A</v>
      </c>
      <c r="L2714" s="1">
        <f>VLOOKUP(A2714,'volatile collection data'!$G$6:$J$69,4,FALSE)</f>
        <v>6.82</v>
      </c>
      <c r="M2714" s="1">
        <f>VLOOKUP($A2714,'volatile collection data'!$G$6:$M$69,6,FALSE)</f>
        <v>10</v>
      </c>
      <c r="N2714" s="1">
        <f>VLOOKUP($A2714,'volatile collection data'!$G$6:$M$69,7,FALSE)</f>
        <v>6.82</v>
      </c>
      <c r="O2714" s="1">
        <f>VLOOKUP(A2714,'volatile collection data'!$G$6:$K$69,5,FALSE)</f>
        <v>1</v>
      </c>
      <c r="P2714" s="1" t="str">
        <f t="shared" si="255"/>
        <v>3E</v>
      </c>
      <c r="Q2714">
        <f t="shared" si="253"/>
        <v>3.7781231071360707E-2</v>
      </c>
      <c r="R2714" t="str">
        <f t="shared" si="256"/>
        <v>27A_1-E&amp;6.82%6.82@10</v>
      </c>
      <c r="S2714" t="str">
        <f t="shared" si="257"/>
        <v>3E-27A-VCS-Loc-22</v>
      </c>
      <c r="T2714" t="str">
        <f>IFERROR(IF(VLOOKUP(S2714,Bad!$A:$A,1,FALSE)='RAW2'!S2714,"yes","no"),"no")</f>
        <v>no</v>
      </c>
      <c r="U2714" t="str">
        <f>IFERROR(VLOOKUP(F2714,compounds!$A:$B,2,FALSE),"")</f>
        <v/>
      </c>
      <c r="V2714" t="str">
        <f>VLOOKUP(B2714,'volatile collection data'!$O:$P,2,FALSE)</f>
        <v>02.may.22 27</v>
      </c>
    </row>
    <row r="2715" spans="1:22" x14ac:dyDescent="0.2">
      <c r="A2715" t="s">
        <v>371</v>
      </c>
      <c r="B2715" s="1" t="str">
        <f t="shared" si="254"/>
        <v>3E</v>
      </c>
      <c r="C2715">
        <v>9.3759999999999994</v>
      </c>
      <c r="D2715">
        <f t="shared" si="252"/>
        <v>9.3800000000000008</v>
      </c>
      <c r="E2715">
        <f>VLOOKUP(D2715,'Peak Combiner'!$A$5:$D$4980,4,FALSE)</f>
        <v>9.3800000000000008</v>
      </c>
      <c r="F2715">
        <f>IFERROR(VLOOKUP(D2715,rt_comb!$A:$B,2,FALSE),D2715)</f>
        <v>9.3800000000000008</v>
      </c>
      <c r="G2715">
        <v>11058593</v>
      </c>
      <c r="H2715">
        <f>SUMIFS($G:$G,$E:$E,18.51,'RAW2'!$A:$A,'RAW2'!A2715)</f>
        <v>28191297</v>
      </c>
      <c r="I2715" s="1" t="str">
        <f>VLOOKUP(A2715,'volatile collection data'!$G$6:$H$69,2,FALSE)</f>
        <v>E</v>
      </c>
      <c r="J2715" s="1">
        <f>VLOOKUP(A2715,'volatile collection data'!$G$6:$I$69,3,FALSE)</f>
        <v>3</v>
      </c>
      <c r="K2715" s="1" t="str">
        <f>VLOOKUP(A2715,'volatile collection data'!$G$6:$N$69,8,FALSE)</f>
        <v>27A</v>
      </c>
      <c r="L2715" s="1">
        <f>VLOOKUP(A2715,'volatile collection data'!$G$6:$J$69,4,FALSE)</f>
        <v>6.82</v>
      </c>
      <c r="M2715" s="1">
        <f>VLOOKUP($A2715,'volatile collection data'!$G$6:$M$69,6,FALSE)</f>
        <v>10</v>
      </c>
      <c r="N2715" s="1">
        <f>VLOOKUP($A2715,'volatile collection data'!$G$6:$M$69,7,FALSE)</f>
        <v>6.82</v>
      </c>
      <c r="O2715" s="1">
        <f>VLOOKUP(A2715,'volatile collection data'!$G$6:$K$69,5,FALSE)</f>
        <v>1</v>
      </c>
      <c r="P2715" s="1" t="str">
        <f t="shared" si="255"/>
        <v>3E</v>
      </c>
      <c r="Q2715">
        <f t="shared" si="253"/>
        <v>0.28758779256946904</v>
      </c>
      <c r="R2715" t="str">
        <f t="shared" si="256"/>
        <v>27A_1-E&amp;6.82%6.82@10</v>
      </c>
      <c r="S2715" t="str">
        <f t="shared" si="257"/>
        <v>3E-27A-VCS-Loc-22</v>
      </c>
      <c r="T2715" t="str">
        <f>IFERROR(IF(VLOOKUP(S2715,Bad!$A:$A,1,FALSE)='RAW2'!S2715,"yes","no"),"no")</f>
        <v>no</v>
      </c>
      <c r="U2715" t="str">
        <f>IFERROR(VLOOKUP(F2715,compounds!$A:$B,2,FALSE),"")</f>
        <v>octanal</v>
      </c>
      <c r="V2715" t="str">
        <f>VLOOKUP(B2715,'volatile collection data'!$O:$P,2,FALSE)</f>
        <v>02.may.22 27</v>
      </c>
    </row>
    <row r="2716" spans="1:22" x14ac:dyDescent="0.2">
      <c r="A2716" t="s">
        <v>371</v>
      </c>
      <c r="B2716" s="1" t="str">
        <f t="shared" si="254"/>
        <v>3E</v>
      </c>
      <c r="C2716">
        <v>9.5269999999999992</v>
      </c>
      <c r="D2716">
        <f t="shared" si="252"/>
        <v>9.5299999999999994</v>
      </c>
      <c r="E2716">
        <f>VLOOKUP(D2716,'Peak Combiner'!$A$5:$D$4980,4,FALSE)</f>
        <v>9.5299999999999994</v>
      </c>
      <c r="F2716">
        <f>IFERROR(VLOOKUP(D2716,rt_comb!$A:$B,2,FALSE),D2716)</f>
        <v>9.5399999999999991</v>
      </c>
      <c r="G2716">
        <v>37688987</v>
      </c>
      <c r="H2716">
        <f>SUMIFS($G:$G,$E:$E,18.51,'RAW2'!$A:$A,'RAW2'!A2716)</f>
        <v>28191297</v>
      </c>
      <c r="I2716" s="1" t="str">
        <f>VLOOKUP(A2716,'volatile collection data'!$G$6:$H$69,2,FALSE)</f>
        <v>E</v>
      </c>
      <c r="J2716" s="1">
        <f>VLOOKUP(A2716,'volatile collection data'!$G$6:$I$69,3,FALSE)</f>
        <v>3</v>
      </c>
      <c r="K2716" s="1" t="str">
        <f>VLOOKUP(A2716,'volatile collection data'!$G$6:$N$69,8,FALSE)</f>
        <v>27A</v>
      </c>
      <c r="L2716" s="1">
        <f>VLOOKUP(A2716,'volatile collection data'!$G$6:$J$69,4,FALSE)</f>
        <v>6.82</v>
      </c>
      <c r="M2716" s="1">
        <f>VLOOKUP($A2716,'volatile collection data'!$G$6:$M$69,6,FALSE)</f>
        <v>10</v>
      </c>
      <c r="N2716" s="1">
        <f>VLOOKUP($A2716,'volatile collection data'!$G$6:$M$69,7,FALSE)</f>
        <v>6.82</v>
      </c>
      <c r="O2716" s="1">
        <f>VLOOKUP(A2716,'volatile collection data'!$G$6:$K$69,5,FALSE)</f>
        <v>1</v>
      </c>
      <c r="P2716" s="1" t="str">
        <f t="shared" si="255"/>
        <v>3E</v>
      </c>
      <c r="Q2716">
        <f t="shared" si="253"/>
        <v>0.98013305811231255</v>
      </c>
      <c r="R2716" t="str">
        <f t="shared" si="256"/>
        <v>27A_1-E&amp;6.82%6.82@10</v>
      </c>
      <c r="S2716" t="str">
        <f t="shared" si="257"/>
        <v>3E-27A-VCS-Loc-22</v>
      </c>
      <c r="T2716" t="str">
        <f>IFERROR(IF(VLOOKUP(S2716,Bad!$A:$A,1,FALSE)='RAW2'!S2716,"yes","no"),"no")</f>
        <v>no</v>
      </c>
      <c r="U2716" t="str">
        <f>IFERROR(VLOOKUP(F2716,compounds!$A:$B,2,FALSE),"")</f>
        <v>z3hex</v>
      </c>
      <c r="V2716" t="str">
        <f>VLOOKUP(B2716,'volatile collection data'!$O:$P,2,FALSE)</f>
        <v>02.may.22 27</v>
      </c>
    </row>
    <row r="2717" spans="1:22" x14ac:dyDescent="0.2">
      <c r="A2717" t="s">
        <v>371</v>
      </c>
      <c r="B2717" s="1" t="str">
        <f t="shared" si="254"/>
        <v>3E</v>
      </c>
      <c r="C2717">
        <v>9.81</v>
      </c>
      <c r="D2717">
        <f t="shared" si="252"/>
        <v>9.81</v>
      </c>
      <c r="E2717">
        <f>VLOOKUP(D2717,'Peak Combiner'!$A$5:$D$4980,4,FALSE)</f>
        <v>9.8000000000000007</v>
      </c>
      <c r="F2717">
        <f>IFERROR(VLOOKUP(D2717,rt_comb!$A:$B,2,FALSE),D2717)</f>
        <v>9.81</v>
      </c>
      <c r="G2717">
        <v>2461931</v>
      </c>
      <c r="H2717">
        <f>SUMIFS($G:$G,$E:$E,18.51,'RAW2'!$A:$A,'RAW2'!A2717)</f>
        <v>28191297</v>
      </c>
      <c r="I2717" s="1" t="str">
        <f>VLOOKUP(A2717,'volatile collection data'!$G$6:$H$69,2,FALSE)</f>
        <v>E</v>
      </c>
      <c r="J2717" s="1">
        <f>VLOOKUP(A2717,'volatile collection data'!$G$6:$I$69,3,FALSE)</f>
        <v>3</v>
      </c>
      <c r="K2717" s="1" t="str">
        <f>VLOOKUP(A2717,'volatile collection data'!$G$6:$N$69,8,FALSE)</f>
        <v>27A</v>
      </c>
      <c r="L2717" s="1">
        <f>VLOOKUP(A2717,'volatile collection data'!$G$6:$J$69,4,FALSE)</f>
        <v>6.82</v>
      </c>
      <c r="M2717" s="1">
        <f>VLOOKUP($A2717,'volatile collection data'!$G$6:$M$69,6,FALSE)</f>
        <v>10</v>
      </c>
      <c r="N2717" s="1">
        <f>VLOOKUP($A2717,'volatile collection data'!$G$6:$M$69,7,FALSE)</f>
        <v>6.82</v>
      </c>
      <c r="O2717" s="1">
        <f>VLOOKUP(A2717,'volatile collection data'!$G$6:$K$69,5,FALSE)</f>
        <v>1</v>
      </c>
      <c r="P2717" s="1" t="str">
        <f t="shared" si="255"/>
        <v>3E</v>
      </c>
      <c r="Q2717">
        <f t="shared" si="253"/>
        <v>6.4024537456830663E-2</v>
      </c>
      <c r="R2717" t="str">
        <f t="shared" si="256"/>
        <v>27A_1-E&amp;6.82%6.82@10</v>
      </c>
      <c r="S2717" t="str">
        <f t="shared" si="257"/>
        <v>3E-27A-VCS-Loc-22</v>
      </c>
      <c r="T2717" t="str">
        <f>IFERROR(IF(VLOOKUP(S2717,Bad!$A:$A,1,FALSE)='RAW2'!S2717,"yes","no"),"no")</f>
        <v>no</v>
      </c>
      <c r="U2717" t="str">
        <f>IFERROR(VLOOKUP(F2717,compounds!$A:$B,2,FALSE),"")</f>
        <v>sixmethyl</v>
      </c>
      <c r="V2717" t="str">
        <f>VLOOKUP(B2717,'volatile collection data'!$O:$P,2,FALSE)</f>
        <v>02.may.22 27</v>
      </c>
    </row>
    <row r="2718" spans="1:22" x14ac:dyDescent="0.2">
      <c r="A2718" t="s">
        <v>371</v>
      </c>
      <c r="B2718" s="1" t="str">
        <f t="shared" si="254"/>
        <v>3E</v>
      </c>
      <c r="C2718">
        <v>9.9849999999999994</v>
      </c>
      <c r="D2718">
        <f t="shared" si="252"/>
        <v>9.99</v>
      </c>
      <c r="E2718">
        <f>VLOOKUP(D2718,'Peak Combiner'!$A$5:$D$4980,4,FALSE)</f>
        <v>9.99</v>
      </c>
      <c r="F2718">
        <f>IFERROR(VLOOKUP(D2718,rt_comb!$A:$B,2,FALSE),D2718)</f>
        <v>9.99</v>
      </c>
      <c r="G2718">
        <v>2110013</v>
      </c>
      <c r="H2718">
        <f>SUMIFS($G:$G,$E:$E,18.51,'RAW2'!$A:$A,'RAW2'!A2718)</f>
        <v>28191297</v>
      </c>
      <c r="I2718" s="1" t="str">
        <f>VLOOKUP(A2718,'volatile collection data'!$G$6:$H$69,2,FALSE)</f>
        <v>E</v>
      </c>
      <c r="J2718" s="1">
        <f>VLOOKUP(A2718,'volatile collection data'!$G$6:$I$69,3,FALSE)</f>
        <v>3</v>
      </c>
      <c r="K2718" s="1" t="str">
        <f>VLOOKUP(A2718,'volatile collection data'!$G$6:$N$69,8,FALSE)</f>
        <v>27A</v>
      </c>
      <c r="L2718" s="1">
        <f>VLOOKUP(A2718,'volatile collection data'!$G$6:$J$69,4,FALSE)</f>
        <v>6.82</v>
      </c>
      <c r="M2718" s="1">
        <f>VLOOKUP($A2718,'volatile collection data'!$G$6:$M$69,6,FALSE)</f>
        <v>10</v>
      </c>
      <c r="N2718" s="1">
        <f>VLOOKUP($A2718,'volatile collection data'!$G$6:$M$69,7,FALSE)</f>
        <v>6.82</v>
      </c>
      <c r="O2718" s="1">
        <f>VLOOKUP(A2718,'volatile collection data'!$G$6:$K$69,5,FALSE)</f>
        <v>1</v>
      </c>
      <c r="P2718" s="1" t="str">
        <f t="shared" si="255"/>
        <v>3E</v>
      </c>
      <c r="Q2718">
        <f t="shared" si="253"/>
        <v>5.4872620862607302E-2</v>
      </c>
      <c r="R2718" t="str">
        <f t="shared" si="256"/>
        <v>27A_1-E&amp;6.82%6.82@10</v>
      </c>
      <c r="S2718" t="str">
        <f t="shared" si="257"/>
        <v>3E-27A-VCS-Loc-22</v>
      </c>
      <c r="T2718" t="str">
        <f>IFERROR(IF(VLOOKUP(S2718,Bad!$A:$A,1,FALSE)='RAW2'!S2718,"yes","no"),"no")</f>
        <v>no</v>
      </c>
      <c r="U2718" t="str">
        <f>IFERROR(VLOOKUP(F2718,compounds!$A:$B,2,FALSE),"")</f>
        <v/>
      </c>
      <c r="V2718" t="str">
        <f>VLOOKUP(B2718,'volatile collection data'!$O:$P,2,FALSE)</f>
        <v>02.may.22 27</v>
      </c>
    </row>
    <row r="2719" spans="1:22" x14ac:dyDescent="0.2">
      <c r="A2719" t="s">
        <v>371</v>
      </c>
      <c r="B2719" s="1" t="str">
        <f t="shared" si="254"/>
        <v>3E</v>
      </c>
      <c r="C2719">
        <v>10.093999999999999</v>
      </c>
      <c r="D2719">
        <f t="shared" si="252"/>
        <v>10.09</v>
      </c>
      <c r="E2719">
        <f>VLOOKUP(D2719,'Peak Combiner'!$A$5:$D$4980,4,FALSE)</f>
        <v>10.1</v>
      </c>
      <c r="F2719">
        <f>IFERROR(VLOOKUP(D2719,rt_comb!$A:$B,2,FALSE),D2719)</f>
        <v>10.09</v>
      </c>
      <c r="G2719">
        <v>4006124</v>
      </c>
      <c r="H2719">
        <f>SUMIFS($G:$G,$E:$E,18.51,'RAW2'!$A:$A,'RAW2'!A2719)</f>
        <v>28191297</v>
      </c>
      <c r="I2719" s="1" t="str">
        <f>VLOOKUP(A2719,'volatile collection data'!$G$6:$H$69,2,FALSE)</f>
        <v>E</v>
      </c>
      <c r="J2719" s="1">
        <f>VLOOKUP(A2719,'volatile collection data'!$G$6:$I$69,3,FALSE)</f>
        <v>3</v>
      </c>
      <c r="K2719" s="1" t="str">
        <f>VLOOKUP(A2719,'volatile collection data'!$G$6:$N$69,8,FALSE)</f>
        <v>27A</v>
      </c>
      <c r="L2719" s="1">
        <f>VLOOKUP(A2719,'volatile collection data'!$G$6:$J$69,4,FALSE)</f>
        <v>6.82</v>
      </c>
      <c r="M2719" s="1">
        <f>VLOOKUP($A2719,'volatile collection data'!$G$6:$M$69,6,FALSE)</f>
        <v>10</v>
      </c>
      <c r="N2719" s="1">
        <f>VLOOKUP($A2719,'volatile collection data'!$G$6:$M$69,7,FALSE)</f>
        <v>6.82</v>
      </c>
      <c r="O2719" s="1">
        <f>VLOOKUP(A2719,'volatile collection data'!$G$6:$K$69,5,FALSE)</f>
        <v>1</v>
      </c>
      <c r="P2719" s="1" t="str">
        <f t="shared" si="255"/>
        <v>3E</v>
      </c>
      <c r="Q2719">
        <f t="shared" si="253"/>
        <v>0.1041825445533235</v>
      </c>
      <c r="R2719" t="str">
        <f t="shared" si="256"/>
        <v>27A_1-E&amp;6.82%6.82@10</v>
      </c>
      <c r="S2719" t="str">
        <f t="shared" si="257"/>
        <v>3E-27A-VCS-Loc-22</v>
      </c>
      <c r="T2719" t="str">
        <f>IFERROR(IF(VLOOKUP(S2719,Bad!$A:$A,1,FALSE)='RAW2'!S2719,"yes","no"),"no")</f>
        <v>no</v>
      </c>
      <c r="U2719" t="str">
        <f>IFERROR(VLOOKUP(F2719,compounds!$A:$B,2,FALSE),"")</f>
        <v/>
      </c>
      <c r="V2719" t="str">
        <f>VLOOKUP(B2719,'volatile collection data'!$O:$P,2,FALSE)</f>
        <v>02.may.22 27</v>
      </c>
    </row>
    <row r="2720" spans="1:22" x14ac:dyDescent="0.2">
      <c r="A2720" t="s">
        <v>371</v>
      </c>
      <c r="B2720" s="1" t="str">
        <f t="shared" si="254"/>
        <v>3E</v>
      </c>
      <c r="C2720">
        <v>10.189</v>
      </c>
      <c r="D2720">
        <f t="shared" si="252"/>
        <v>10.19</v>
      </c>
      <c r="E2720">
        <f>VLOOKUP(D2720,'Peak Combiner'!$A$5:$D$4980,4,FALSE)</f>
        <v>10.18</v>
      </c>
      <c r="F2720">
        <f>IFERROR(VLOOKUP(D2720,rt_comb!$A:$B,2,FALSE),D2720)</f>
        <v>10.19</v>
      </c>
      <c r="G2720">
        <v>3119194</v>
      </c>
      <c r="H2720">
        <f>SUMIFS($G:$G,$E:$E,18.51,'RAW2'!$A:$A,'RAW2'!A2720)</f>
        <v>28191297</v>
      </c>
      <c r="I2720" s="1" t="str">
        <f>VLOOKUP(A2720,'volatile collection data'!$G$6:$H$69,2,FALSE)</f>
        <v>E</v>
      </c>
      <c r="J2720" s="1">
        <f>VLOOKUP(A2720,'volatile collection data'!$G$6:$I$69,3,FALSE)</f>
        <v>3</v>
      </c>
      <c r="K2720" s="1" t="str">
        <f>VLOOKUP(A2720,'volatile collection data'!$G$6:$N$69,8,FALSE)</f>
        <v>27A</v>
      </c>
      <c r="L2720" s="1">
        <f>VLOOKUP(A2720,'volatile collection data'!$G$6:$J$69,4,FALSE)</f>
        <v>6.82</v>
      </c>
      <c r="M2720" s="1">
        <f>VLOOKUP($A2720,'volatile collection data'!$G$6:$M$69,6,FALSE)</f>
        <v>10</v>
      </c>
      <c r="N2720" s="1">
        <f>VLOOKUP($A2720,'volatile collection data'!$G$6:$M$69,7,FALSE)</f>
        <v>6.82</v>
      </c>
      <c r="O2720" s="1">
        <f>VLOOKUP(A2720,'volatile collection data'!$G$6:$K$69,5,FALSE)</f>
        <v>1</v>
      </c>
      <c r="P2720" s="1" t="str">
        <f t="shared" si="255"/>
        <v>3E</v>
      </c>
      <c r="Q2720">
        <f t="shared" si="253"/>
        <v>8.1117201533317335E-2</v>
      </c>
      <c r="R2720" t="str">
        <f t="shared" si="256"/>
        <v>27A_1-E&amp;6.82%6.82@10</v>
      </c>
      <c r="S2720" t="str">
        <f t="shared" si="257"/>
        <v>3E-27A-VCS-Loc-22</v>
      </c>
      <c r="T2720" t="str">
        <f>IFERROR(IF(VLOOKUP(S2720,Bad!$A:$A,1,FALSE)='RAW2'!S2720,"yes","no"),"no")</f>
        <v>no</v>
      </c>
      <c r="U2720" t="str">
        <f>IFERROR(VLOOKUP(F2720,compounds!$A:$B,2,FALSE),"")</f>
        <v/>
      </c>
      <c r="V2720" t="str">
        <f>VLOOKUP(B2720,'volatile collection data'!$O:$P,2,FALSE)</f>
        <v>02.may.22 27</v>
      </c>
    </row>
    <row r="2721" spans="1:22" x14ac:dyDescent="0.2">
      <c r="A2721" t="s">
        <v>371</v>
      </c>
      <c r="B2721" s="1" t="str">
        <f t="shared" si="254"/>
        <v>3E</v>
      </c>
      <c r="C2721">
        <v>10.468</v>
      </c>
      <c r="D2721">
        <f t="shared" si="252"/>
        <v>10.47</v>
      </c>
      <c r="E2721">
        <f>VLOOKUP(D2721,'Peak Combiner'!$A$5:$D$4980,4,FALSE)</f>
        <v>10.47</v>
      </c>
      <c r="F2721">
        <f>IFERROR(VLOOKUP(D2721,rt_comb!$A:$B,2,FALSE),D2721)</f>
        <v>10.47</v>
      </c>
      <c r="G2721">
        <v>9387973</v>
      </c>
      <c r="H2721">
        <f>SUMIFS($G:$G,$E:$E,18.51,'RAW2'!$A:$A,'RAW2'!A2721)</f>
        <v>28191297</v>
      </c>
      <c r="I2721" s="1" t="str">
        <f>VLOOKUP(A2721,'volatile collection data'!$G$6:$H$69,2,FALSE)</f>
        <v>E</v>
      </c>
      <c r="J2721" s="1">
        <f>VLOOKUP(A2721,'volatile collection data'!$G$6:$I$69,3,FALSE)</f>
        <v>3</v>
      </c>
      <c r="K2721" s="1" t="str">
        <f>VLOOKUP(A2721,'volatile collection data'!$G$6:$N$69,8,FALSE)</f>
        <v>27A</v>
      </c>
      <c r="L2721" s="1">
        <f>VLOOKUP(A2721,'volatile collection data'!$G$6:$J$69,4,FALSE)</f>
        <v>6.82</v>
      </c>
      <c r="M2721" s="1">
        <f>VLOOKUP($A2721,'volatile collection data'!$G$6:$M$69,6,FALSE)</f>
        <v>10</v>
      </c>
      <c r="N2721" s="1">
        <f>VLOOKUP($A2721,'volatile collection data'!$G$6:$M$69,7,FALSE)</f>
        <v>6.82</v>
      </c>
      <c r="O2721" s="1">
        <f>VLOOKUP(A2721,'volatile collection data'!$G$6:$K$69,5,FALSE)</f>
        <v>1</v>
      </c>
      <c r="P2721" s="1" t="str">
        <f t="shared" si="255"/>
        <v>3E</v>
      </c>
      <c r="Q2721">
        <f t="shared" si="253"/>
        <v>0.24414194751283236</v>
      </c>
      <c r="R2721" t="str">
        <f t="shared" si="256"/>
        <v>27A_1-E&amp;6.82%6.82@10</v>
      </c>
      <c r="S2721" t="str">
        <f t="shared" si="257"/>
        <v>3E-27A-VCS-Loc-22</v>
      </c>
      <c r="T2721" t="str">
        <f>IFERROR(IF(VLOOKUP(S2721,Bad!$A:$A,1,FALSE)='RAW2'!S2721,"yes","no"),"no")</f>
        <v>no</v>
      </c>
      <c r="U2721" t="str">
        <f>IFERROR(VLOOKUP(F2721,compounds!$A:$B,2,FALSE),"")</f>
        <v/>
      </c>
      <c r="V2721" t="str">
        <f>VLOOKUP(B2721,'volatile collection data'!$O:$P,2,FALSE)</f>
        <v>02.may.22 27</v>
      </c>
    </row>
    <row r="2722" spans="1:22" x14ac:dyDescent="0.2">
      <c r="A2722" t="s">
        <v>371</v>
      </c>
      <c r="B2722" s="1" t="str">
        <f t="shared" si="254"/>
        <v>3E</v>
      </c>
      <c r="C2722">
        <v>10.792</v>
      </c>
      <c r="D2722">
        <f t="shared" si="252"/>
        <v>10.79</v>
      </c>
      <c r="E2722">
        <f>VLOOKUP(D2722,'Peak Combiner'!$A$5:$D$4980,4,FALSE)</f>
        <v>10.78</v>
      </c>
      <c r="F2722">
        <f>IFERROR(VLOOKUP(D2722,rt_comb!$A:$B,2,FALSE),D2722)</f>
        <v>10.79</v>
      </c>
      <c r="G2722">
        <v>2693812</v>
      </c>
      <c r="H2722">
        <f>SUMIFS($G:$G,$E:$E,18.51,'RAW2'!$A:$A,'RAW2'!A2722)</f>
        <v>28191297</v>
      </c>
      <c r="I2722" s="1" t="str">
        <f>VLOOKUP(A2722,'volatile collection data'!$G$6:$H$69,2,FALSE)</f>
        <v>E</v>
      </c>
      <c r="J2722" s="1">
        <f>VLOOKUP(A2722,'volatile collection data'!$G$6:$I$69,3,FALSE)</f>
        <v>3</v>
      </c>
      <c r="K2722" s="1" t="str">
        <f>VLOOKUP(A2722,'volatile collection data'!$G$6:$N$69,8,FALSE)</f>
        <v>27A</v>
      </c>
      <c r="L2722" s="1">
        <f>VLOOKUP(A2722,'volatile collection data'!$G$6:$J$69,4,FALSE)</f>
        <v>6.82</v>
      </c>
      <c r="M2722" s="1">
        <f>VLOOKUP($A2722,'volatile collection data'!$G$6:$M$69,6,FALSE)</f>
        <v>10</v>
      </c>
      <c r="N2722" s="1">
        <f>VLOOKUP($A2722,'volatile collection data'!$G$6:$M$69,7,FALSE)</f>
        <v>6.82</v>
      </c>
      <c r="O2722" s="1">
        <f>VLOOKUP(A2722,'volatile collection data'!$G$6:$K$69,5,FALSE)</f>
        <v>1</v>
      </c>
      <c r="P2722" s="1" t="str">
        <f t="shared" si="255"/>
        <v>3E</v>
      </c>
      <c r="Q2722">
        <f t="shared" si="253"/>
        <v>7.0054793288544609E-2</v>
      </c>
      <c r="R2722" t="str">
        <f t="shared" si="256"/>
        <v>27A_1-E&amp;6.82%6.82@10</v>
      </c>
      <c r="S2722" t="str">
        <f t="shared" si="257"/>
        <v>3E-27A-VCS-Loc-22</v>
      </c>
      <c r="T2722" t="str">
        <f>IFERROR(IF(VLOOKUP(S2722,Bad!$A:$A,1,FALSE)='RAW2'!S2722,"yes","no"),"no")</f>
        <v>no</v>
      </c>
      <c r="U2722" t="str">
        <f>IFERROR(VLOOKUP(F2722,compounds!$A:$B,2,FALSE),"")</f>
        <v>bocimene</v>
      </c>
      <c r="V2722" t="str">
        <f>VLOOKUP(B2722,'volatile collection data'!$O:$P,2,FALSE)</f>
        <v>02.may.22 27</v>
      </c>
    </row>
    <row r="2723" spans="1:22" x14ac:dyDescent="0.2">
      <c r="A2723" t="s">
        <v>371</v>
      </c>
      <c r="B2723" s="1" t="str">
        <f t="shared" si="254"/>
        <v>3E</v>
      </c>
      <c r="C2723">
        <v>11.064</v>
      </c>
      <c r="D2723">
        <f t="shared" si="252"/>
        <v>11.06</v>
      </c>
      <c r="E2723">
        <f>VLOOKUP(D2723,'Peak Combiner'!$A$5:$D$4980,4,FALSE)</f>
        <v>11.06</v>
      </c>
      <c r="F2723">
        <f>IFERROR(VLOOKUP(D2723,rt_comb!$A:$B,2,FALSE),D2723)</f>
        <v>11.06</v>
      </c>
      <c r="G2723">
        <v>2631056</v>
      </c>
      <c r="H2723">
        <f>SUMIFS($G:$G,$E:$E,18.51,'RAW2'!$A:$A,'RAW2'!A2723)</f>
        <v>28191297</v>
      </c>
      <c r="I2723" s="1" t="str">
        <f>VLOOKUP(A2723,'volatile collection data'!$G$6:$H$69,2,FALSE)</f>
        <v>E</v>
      </c>
      <c r="J2723" s="1">
        <f>VLOOKUP(A2723,'volatile collection data'!$G$6:$I$69,3,FALSE)</f>
        <v>3</v>
      </c>
      <c r="K2723" s="1" t="str">
        <f>VLOOKUP(A2723,'volatile collection data'!$G$6:$N$69,8,FALSE)</f>
        <v>27A</v>
      </c>
      <c r="L2723" s="1">
        <f>VLOOKUP(A2723,'volatile collection data'!$G$6:$J$69,4,FALSE)</f>
        <v>6.82</v>
      </c>
      <c r="M2723" s="1">
        <f>VLOOKUP($A2723,'volatile collection data'!$G$6:$M$69,6,FALSE)</f>
        <v>10</v>
      </c>
      <c r="N2723" s="1">
        <f>VLOOKUP($A2723,'volatile collection data'!$G$6:$M$69,7,FALSE)</f>
        <v>6.82</v>
      </c>
      <c r="O2723" s="1">
        <f>VLOOKUP(A2723,'volatile collection data'!$G$6:$K$69,5,FALSE)</f>
        <v>1</v>
      </c>
      <c r="P2723" s="1" t="str">
        <f t="shared" si="255"/>
        <v>3E</v>
      </c>
      <c r="Q2723">
        <f t="shared" si="253"/>
        <v>6.842277197168363E-2</v>
      </c>
      <c r="R2723" t="str">
        <f t="shared" si="256"/>
        <v>27A_1-E&amp;6.82%6.82@10</v>
      </c>
      <c r="S2723" t="str">
        <f t="shared" si="257"/>
        <v>3E-27A-VCS-Loc-22</v>
      </c>
      <c r="T2723" t="str">
        <f>IFERROR(IF(VLOOKUP(S2723,Bad!$A:$A,1,FALSE)='RAW2'!S2723,"yes","no"),"no")</f>
        <v>no</v>
      </c>
      <c r="U2723" t="str">
        <f>IFERROR(VLOOKUP(F2723,compounds!$A:$B,2,FALSE),"")</f>
        <v/>
      </c>
      <c r="V2723" t="str">
        <f>VLOOKUP(B2723,'volatile collection data'!$O:$P,2,FALSE)</f>
        <v>02.may.22 27</v>
      </c>
    </row>
    <row r="2724" spans="1:22" x14ac:dyDescent="0.2">
      <c r="A2724" t="s">
        <v>371</v>
      </c>
      <c r="B2724" s="1" t="str">
        <f t="shared" si="254"/>
        <v>3E</v>
      </c>
      <c r="C2724">
        <v>11.582000000000001</v>
      </c>
      <c r="D2724">
        <f t="shared" si="252"/>
        <v>11.58</v>
      </c>
      <c r="E2724">
        <f>VLOOKUP(D2724,'Peak Combiner'!$A$5:$D$4980,4,FALSE)</f>
        <v>11.58</v>
      </c>
      <c r="F2724">
        <f>IFERROR(VLOOKUP(D2724,rt_comb!$A:$B,2,FALSE),D2724)</f>
        <v>11.58</v>
      </c>
      <c r="G2724">
        <v>6966830</v>
      </c>
      <c r="H2724">
        <f>SUMIFS($G:$G,$E:$E,18.51,'RAW2'!$A:$A,'RAW2'!A2724)</f>
        <v>28191297</v>
      </c>
      <c r="I2724" s="1" t="str">
        <f>VLOOKUP(A2724,'volatile collection data'!$G$6:$H$69,2,FALSE)</f>
        <v>E</v>
      </c>
      <c r="J2724" s="1">
        <f>VLOOKUP(A2724,'volatile collection data'!$G$6:$I$69,3,FALSE)</f>
        <v>3</v>
      </c>
      <c r="K2724" s="1" t="str">
        <f>VLOOKUP(A2724,'volatile collection data'!$G$6:$N$69,8,FALSE)</f>
        <v>27A</v>
      </c>
      <c r="L2724" s="1">
        <f>VLOOKUP(A2724,'volatile collection data'!$G$6:$J$69,4,FALSE)</f>
        <v>6.82</v>
      </c>
      <c r="M2724" s="1">
        <f>VLOOKUP($A2724,'volatile collection data'!$G$6:$M$69,6,FALSE)</f>
        <v>10</v>
      </c>
      <c r="N2724" s="1">
        <f>VLOOKUP($A2724,'volatile collection data'!$G$6:$M$69,7,FALSE)</f>
        <v>6.82</v>
      </c>
      <c r="O2724" s="1">
        <f>VLOOKUP(A2724,'volatile collection data'!$G$6:$K$69,5,FALSE)</f>
        <v>1</v>
      </c>
      <c r="P2724" s="1" t="str">
        <f t="shared" si="255"/>
        <v>3E</v>
      </c>
      <c r="Q2724">
        <f t="shared" si="253"/>
        <v>0.18117813549216918</v>
      </c>
      <c r="R2724" t="str">
        <f t="shared" si="256"/>
        <v>27A_1-E&amp;6.82%6.82@10</v>
      </c>
      <c r="S2724" t="str">
        <f t="shared" si="257"/>
        <v>3E-27A-VCS-Loc-22</v>
      </c>
      <c r="T2724" t="str">
        <f>IFERROR(IF(VLOOKUP(S2724,Bad!$A:$A,1,FALSE)='RAW2'!S2724,"yes","no"),"no")</f>
        <v>no</v>
      </c>
      <c r="U2724" t="str">
        <f>IFERROR(VLOOKUP(F2724,compounds!$A:$B,2,FALSE),"")</f>
        <v/>
      </c>
      <c r="V2724" t="str">
        <f>VLOOKUP(B2724,'volatile collection data'!$O:$P,2,FALSE)</f>
        <v>02.may.22 27</v>
      </c>
    </row>
    <row r="2725" spans="1:22" x14ac:dyDescent="0.2">
      <c r="A2725" t="s">
        <v>371</v>
      </c>
      <c r="B2725" s="1" t="str">
        <f t="shared" si="254"/>
        <v>3E</v>
      </c>
      <c r="C2725">
        <v>11.791</v>
      </c>
      <c r="D2725">
        <f t="shared" si="252"/>
        <v>11.79</v>
      </c>
      <c r="E2725">
        <f>VLOOKUP(D2725,'Peak Combiner'!$A$5:$D$4980,4,FALSE)</f>
        <v>11.79</v>
      </c>
      <c r="F2725">
        <f>IFERROR(VLOOKUP(D2725,rt_comb!$A:$B,2,FALSE),D2725)</f>
        <v>11.79</v>
      </c>
      <c r="G2725">
        <v>5828918</v>
      </c>
      <c r="H2725">
        <f>SUMIFS($G:$G,$E:$E,18.51,'RAW2'!$A:$A,'RAW2'!A2725)</f>
        <v>28191297</v>
      </c>
      <c r="I2725" s="1" t="str">
        <f>VLOOKUP(A2725,'volatile collection data'!$G$6:$H$69,2,FALSE)</f>
        <v>E</v>
      </c>
      <c r="J2725" s="1">
        <f>VLOOKUP(A2725,'volatile collection data'!$G$6:$I$69,3,FALSE)</f>
        <v>3</v>
      </c>
      <c r="K2725" s="1" t="str">
        <f>VLOOKUP(A2725,'volatile collection data'!$G$6:$N$69,8,FALSE)</f>
        <v>27A</v>
      </c>
      <c r="L2725" s="1">
        <f>VLOOKUP(A2725,'volatile collection data'!$G$6:$J$69,4,FALSE)</f>
        <v>6.82</v>
      </c>
      <c r="M2725" s="1">
        <f>VLOOKUP($A2725,'volatile collection data'!$G$6:$M$69,6,FALSE)</f>
        <v>10</v>
      </c>
      <c r="N2725" s="1">
        <f>VLOOKUP($A2725,'volatile collection data'!$G$6:$M$69,7,FALSE)</f>
        <v>6.82</v>
      </c>
      <c r="O2725" s="1">
        <f>VLOOKUP(A2725,'volatile collection data'!$G$6:$K$69,5,FALSE)</f>
        <v>1</v>
      </c>
      <c r="P2725" s="1" t="str">
        <f t="shared" si="255"/>
        <v>3E</v>
      </c>
      <c r="Q2725">
        <f t="shared" si="253"/>
        <v>0.15158579944921058</v>
      </c>
      <c r="R2725" t="str">
        <f t="shared" si="256"/>
        <v>27A_1-E&amp;6.82%6.82@10</v>
      </c>
      <c r="S2725" t="str">
        <f t="shared" si="257"/>
        <v>3E-27A-VCS-Loc-22</v>
      </c>
      <c r="T2725" t="str">
        <f>IFERROR(IF(VLOOKUP(S2725,Bad!$A:$A,1,FALSE)='RAW2'!S2725,"yes","no"),"no")</f>
        <v>no</v>
      </c>
      <c r="U2725" t="str">
        <f>IFERROR(VLOOKUP(F2725,compounds!$A:$B,2,FALSE),"")</f>
        <v/>
      </c>
      <c r="V2725" t="str">
        <f>VLOOKUP(B2725,'volatile collection data'!$O:$P,2,FALSE)</f>
        <v>02.may.22 27</v>
      </c>
    </row>
    <row r="2726" spans="1:22" x14ac:dyDescent="0.2">
      <c r="A2726" t="s">
        <v>371</v>
      </c>
      <c r="B2726" s="1" t="str">
        <f t="shared" si="254"/>
        <v>3E</v>
      </c>
      <c r="C2726">
        <v>12.022</v>
      </c>
      <c r="D2726">
        <f t="shared" si="252"/>
        <v>12.02</v>
      </c>
      <c r="E2726">
        <f>VLOOKUP(D2726,'Peak Combiner'!$A$5:$D$4980,4,FALSE)</f>
        <v>12.02</v>
      </c>
      <c r="F2726">
        <f>IFERROR(VLOOKUP(D2726,rt_comb!$A:$B,2,FALSE),D2726)</f>
        <v>12.02</v>
      </c>
      <c r="G2726">
        <v>2748199</v>
      </c>
      <c r="H2726">
        <f>SUMIFS($G:$G,$E:$E,18.51,'RAW2'!$A:$A,'RAW2'!A2726)</f>
        <v>28191297</v>
      </c>
      <c r="I2726" s="1" t="str">
        <f>VLOOKUP(A2726,'volatile collection data'!$G$6:$H$69,2,FALSE)</f>
        <v>E</v>
      </c>
      <c r="J2726" s="1">
        <f>VLOOKUP(A2726,'volatile collection data'!$G$6:$I$69,3,FALSE)</f>
        <v>3</v>
      </c>
      <c r="K2726" s="1" t="str">
        <f>VLOOKUP(A2726,'volatile collection data'!$G$6:$N$69,8,FALSE)</f>
        <v>27A</v>
      </c>
      <c r="L2726" s="1">
        <f>VLOOKUP(A2726,'volatile collection data'!$G$6:$J$69,4,FALSE)</f>
        <v>6.82</v>
      </c>
      <c r="M2726" s="1">
        <f>VLOOKUP($A2726,'volatile collection data'!$G$6:$M$69,6,FALSE)</f>
        <v>10</v>
      </c>
      <c r="N2726" s="1">
        <f>VLOOKUP($A2726,'volatile collection data'!$G$6:$M$69,7,FALSE)</f>
        <v>6.82</v>
      </c>
      <c r="O2726" s="1">
        <f>VLOOKUP(A2726,'volatile collection data'!$G$6:$K$69,5,FALSE)</f>
        <v>1</v>
      </c>
      <c r="P2726" s="1" t="str">
        <f t="shared" si="255"/>
        <v>3E</v>
      </c>
      <c r="Q2726">
        <f t="shared" si="253"/>
        <v>7.1469171887564922E-2</v>
      </c>
      <c r="R2726" t="str">
        <f t="shared" si="256"/>
        <v>27A_1-E&amp;6.82%6.82@10</v>
      </c>
      <c r="S2726" t="str">
        <f t="shared" si="257"/>
        <v>3E-27A-VCS-Loc-22</v>
      </c>
      <c r="T2726" t="str">
        <f>IFERROR(IF(VLOOKUP(S2726,Bad!$A:$A,1,FALSE)='RAW2'!S2726,"yes","no"),"no")</f>
        <v>no</v>
      </c>
      <c r="U2726" t="str">
        <f>IFERROR(VLOOKUP(F2726,compounds!$A:$B,2,FALSE),"")</f>
        <v/>
      </c>
      <c r="V2726" t="str">
        <f>VLOOKUP(B2726,'volatile collection data'!$O:$P,2,FALSE)</f>
        <v>02.may.22 27</v>
      </c>
    </row>
    <row r="2727" spans="1:22" x14ac:dyDescent="0.2">
      <c r="A2727" t="s">
        <v>371</v>
      </c>
      <c r="B2727" s="1" t="str">
        <f t="shared" si="254"/>
        <v>3E</v>
      </c>
      <c r="C2727">
        <v>12.183</v>
      </c>
      <c r="D2727">
        <f t="shared" si="252"/>
        <v>12.18</v>
      </c>
      <c r="E2727">
        <f>VLOOKUP(D2727,'Peak Combiner'!$A$5:$D$4980,4,FALSE)</f>
        <v>12.18</v>
      </c>
      <c r="F2727">
        <f>IFERROR(VLOOKUP(D2727,rt_comb!$A:$B,2,FALSE),D2727)</f>
        <v>12.18</v>
      </c>
      <c r="G2727">
        <v>3820023</v>
      </c>
      <c r="H2727">
        <f>SUMIFS($G:$G,$E:$E,18.51,'RAW2'!$A:$A,'RAW2'!A2727)</f>
        <v>28191297</v>
      </c>
      <c r="I2727" s="1" t="str">
        <f>VLOOKUP(A2727,'volatile collection data'!$G$6:$H$69,2,FALSE)</f>
        <v>E</v>
      </c>
      <c r="J2727" s="1">
        <f>VLOOKUP(A2727,'volatile collection data'!$G$6:$I$69,3,FALSE)</f>
        <v>3</v>
      </c>
      <c r="K2727" s="1" t="str">
        <f>VLOOKUP(A2727,'volatile collection data'!$G$6:$N$69,8,FALSE)</f>
        <v>27A</v>
      </c>
      <c r="L2727" s="1">
        <f>VLOOKUP(A2727,'volatile collection data'!$G$6:$J$69,4,FALSE)</f>
        <v>6.82</v>
      </c>
      <c r="M2727" s="1">
        <f>VLOOKUP($A2727,'volatile collection data'!$G$6:$M$69,6,FALSE)</f>
        <v>10</v>
      </c>
      <c r="N2727" s="1">
        <f>VLOOKUP($A2727,'volatile collection data'!$G$6:$M$69,7,FALSE)</f>
        <v>6.82</v>
      </c>
      <c r="O2727" s="1">
        <f>VLOOKUP(A2727,'volatile collection data'!$G$6:$K$69,5,FALSE)</f>
        <v>1</v>
      </c>
      <c r="P2727" s="1" t="str">
        <f t="shared" si="255"/>
        <v>3E</v>
      </c>
      <c r="Q2727">
        <f t="shared" si="253"/>
        <v>9.9342835217337389E-2</v>
      </c>
      <c r="R2727" t="str">
        <f t="shared" si="256"/>
        <v>27A_1-E&amp;6.82%6.82@10</v>
      </c>
      <c r="S2727" t="str">
        <f t="shared" si="257"/>
        <v>3E-27A-VCS-Loc-22</v>
      </c>
      <c r="T2727" t="str">
        <f>IFERROR(IF(VLOOKUP(S2727,Bad!$A:$A,1,FALSE)='RAW2'!S2727,"yes","no"),"no")</f>
        <v>no</v>
      </c>
      <c r="U2727" t="str">
        <f>IFERROR(VLOOKUP(F2727,compounds!$A:$B,2,FALSE),"")</f>
        <v/>
      </c>
      <c r="V2727" t="str">
        <f>VLOOKUP(B2727,'volatile collection data'!$O:$P,2,FALSE)</f>
        <v>02.may.22 27</v>
      </c>
    </row>
    <row r="2728" spans="1:22" x14ac:dyDescent="0.2">
      <c r="A2728" t="s">
        <v>371</v>
      </c>
      <c r="B2728" s="1" t="str">
        <f t="shared" si="254"/>
        <v>3E</v>
      </c>
      <c r="C2728">
        <v>12.279</v>
      </c>
      <c r="D2728">
        <f t="shared" si="252"/>
        <v>12.28</v>
      </c>
      <c r="E2728">
        <f>VLOOKUP(D2728,'Peak Combiner'!$A$5:$D$4980,4,FALSE)</f>
        <v>12.28</v>
      </c>
      <c r="F2728">
        <f>IFERROR(VLOOKUP(D2728,rt_comb!$A:$B,2,FALSE),D2728)</f>
        <v>12.28</v>
      </c>
      <c r="G2728">
        <v>2852170</v>
      </c>
      <c r="H2728">
        <f>SUMIFS($G:$G,$E:$E,18.51,'RAW2'!$A:$A,'RAW2'!A2728)</f>
        <v>28191297</v>
      </c>
      <c r="I2728" s="1" t="str">
        <f>VLOOKUP(A2728,'volatile collection data'!$G$6:$H$69,2,FALSE)</f>
        <v>E</v>
      </c>
      <c r="J2728" s="1">
        <f>VLOOKUP(A2728,'volatile collection data'!$G$6:$I$69,3,FALSE)</f>
        <v>3</v>
      </c>
      <c r="K2728" s="1" t="str">
        <f>VLOOKUP(A2728,'volatile collection data'!$G$6:$N$69,8,FALSE)</f>
        <v>27A</v>
      </c>
      <c r="L2728" s="1">
        <f>VLOOKUP(A2728,'volatile collection data'!$G$6:$J$69,4,FALSE)</f>
        <v>6.82</v>
      </c>
      <c r="M2728" s="1">
        <f>VLOOKUP($A2728,'volatile collection data'!$G$6:$M$69,6,FALSE)</f>
        <v>10</v>
      </c>
      <c r="N2728" s="1">
        <f>VLOOKUP($A2728,'volatile collection data'!$G$6:$M$69,7,FALSE)</f>
        <v>6.82</v>
      </c>
      <c r="O2728" s="1">
        <f>VLOOKUP(A2728,'volatile collection data'!$G$6:$K$69,5,FALSE)</f>
        <v>1</v>
      </c>
      <c r="P2728" s="1" t="str">
        <f t="shared" si="255"/>
        <v>3E</v>
      </c>
      <c r="Q2728">
        <f t="shared" si="253"/>
        <v>7.4173023126256885E-2</v>
      </c>
      <c r="R2728" t="str">
        <f t="shared" si="256"/>
        <v>27A_1-E&amp;6.82%6.82@10</v>
      </c>
      <c r="S2728" t="str">
        <f t="shared" si="257"/>
        <v>3E-27A-VCS-Loc-22</v>
      </c>
      <c r="T2728" t="str">
        <f>IFERROR(IF(VLOOKUP(S2728,Bad!$A:$A,1,FALSE)='RAW2'!S2728,"yes","no"),"no")</f>
        <v>no</v>
      </c>
      <c r="U2728" t="str">
        <f>IFERROR(VLOOKUP(F2728,compounds!$A:$B,2,FALSE),"")</f>
        <v/>
      </c>
      <c r="V2728" t="str">
        <f>VLOOKUP(B2728,'volatile collection data'!$O:$P,2,FALSE)</f>
        <v>02.may.22 27</v>
      </c>
    </row>
    <row r="2729" spans="1:22" x14ac:dyDescent="0.2">
      <c r="A2729" t="s">
        <v>371</v>
      </c>
      <c r="B2729" s="1" t="str">
        <f t="shared" si="254"/>
        <v>3E</v>
      </c>
      <c r="C2729">
        <v>12.394</v>
      </c>
      <c r="D2729">
        <f t="shared" si="252"/>
        <v>12.39</v>
      </c>
      <c r="E2729">
        <f>VLOOKUP(D2729,'Peak Combiner'!$A$5:$D$4980,4,FALSE)</f>
        <v>12.39</v>
      </c>
      <c r="F2729">
        <f>IFERROR(VLOOKUP(D2729,rt_comb!$A:$B,2,FALSE),D2729)</f>
        <v>12.39</v>
      </c>
      <c r="G2729">
        <v>8698379</v>
      </c>
      <c r="H2729">
        <f>SUMIFS($G:$G,$E:$E,18.51,'RAW2'!$A:$A,'RAW2'!A2729)</f>
        <v>28191297</v>
      </c>
      <c r="I2729" s="1" t="str">
        <f>VLOOKUP(A2729,'volatile collection data'!$G$6:$H$69,2,FALSE)</f>
        <v>E</v>
      </c>
      <c r="J2729" s="1">
        <f>VLOOKUP(A2729,'volatile collection data'!$G$6:$I$69,3,FALSE)</f>
        <v>3</v>
      </c>
      <c r="K2729" s="1" t="str">
        <f>VLOOKUP(A2729,'volatile collection data'!$G$6:$N$69,8,FALSE)</f>
        <v>27A</v>
      </c>
      <c r="L2729" s="1">
        <f>VLOOKUP(A2729,'volatile collection data'!$G$6:$J$69,4,FALSE)</f>
        <v>6.82</v>
      </c>
      <c r="M2729" s="1">
        <f>VLOOKUP($A2729,'volatile collection data'!$G$6:$M$69,6,FALSE)</f>
        <v>10</v>
      </c>
      <c r="N2729" s="1">
        <f>VLOOKUP($A2729,'volatile collection data'!$G$6:$M$69,7,FALSE)</f>
        <v>6.82</v>
      </c>
      <c r="O2729" s="1">
        <f>VLOOKUP(A2729,'volatile collection data'!$G$6:$K$69,5,FALSE)</f>
        <v>1</v>
      </c>
      <c r="P2729" s="1" t="str">
        <f t="shared" si="255"/>
        <v>3E</v>
      </c>
      <c r="Q2729">
        <f t="shared" si="253"/>
        <v>0.22620848923028683</v>
      </c>
      <c r="R2729" t="str">
        <f t="shared" si="256"/>
        <v>27A_1-E&amp;6.82%6.82@10</v>
      </c>
      <c r="S2729" t="str">
        <f t="shared" si="257"/>
        <v>3E-27A-VCS-Loc-22</v>
      </c>
      <c r="T2729" t="str">
        <f>IFERROR(IF(VLOOKUP(S2729,Bad!$A:$A,1,FALSE)='RAW2'!S2729,"yes","no"),"no")</f>
        <v>no</v>
      </c>
      <c r="U2729" t="str">
        <f>IFERROR(VLOOKUP(F2729,compounds!$A:$B,2,FALSE),"")</f>
        <v>o+C5xe</v>
      </c>
      <c r="V2729" t="str">
        <f>VLOOKUP(B2729,'volatile collection data'!$O:$P,2,FALSE)</f>
        <v>02.may.22 27</v>
      </c>
    </row>
    <row r="2730" spans="1:22" x14ac:dyDescent="0.2">
      <c r="A2730" t="s">
        <v>371</v>
      </c>
      <c r="B2730" s="1" t="str">
        <f t="shared" si="254"/>
        <v>3E</v>
      </c>
      <c r="C2730">
        <v>12.534000000000001</v>
      </c>
      <c r="D2730">
        <f t="shared" si="252"/>
        <v>12.53</v>
      </c>
      <c r="E2730">
        <f>VLOOKUP(D2730,'Peak Combiner'!$A$5:$D$4980,4,FALSE)</f>
        <v>12.53</v>
      </c>
      <c r="F2730">
        <f>IFERROR(VLOOKUP(D2730,rt_comb!$A:$B,2,FALSE),D2730)</f>
        <v>12.54</v>
      </c>
      <c r="G2730">
        <v>17550394</v>
      </c>
      <c r="H2730">
        <f>SUMIFS($G:$G,$E:$E,18.51,'RAW2'!$A:$A,'RAW2'!A2730)</f>
        <v>28191297</v>
      </c>
      <c r="I2730" s="1" t="str">
        <f>VLOOKUP(A2730,'volatile collection data'!$G$6:$H$69,2,FALSE)</f>
        <v>E</v>
      </c>
      <c r="J2730" s="1">
        <f>VLOOKUP(A2730,'volatile collection data'!$G$6:$I$69,3,FALSE)</f>
        <v>3</v>
      </c>
      <c r="K2730" s="1" t="str">
        <f>VLOOKUP(A2730,'volatile collection data'!$G$6:$N$69,8,FALSE)</f>
        <v>27A</v>
      </c>
      <c r="L2730" s="1">
        <f>VLOOKUP(A2730,'volatile collection data'!$G$6:$J$69,4,FALSE)</f>
        <v>6.82</v>
      </c>
      <c r="M2730" s="1">
        <f>VLOOKUP($A2730,'volatile collection data'!$G$6:$M$69,6,FALSE)</f>
        <v>10</v>
      </c>
      <c r="N2730" s="1">
        <f>VLOOKUP($A2730,'volatile collection data'!$G$6:$M$69,7,FALSE)</f>
        <v>6.82</v>
      </c>
      <c r="O2730" s="1">
        <f>VLOOKUP(A2730,'volatile collection data'!$G$6:$K$69,5,FALSE)</f>
        <v>1</v>
      </c>
      <c r="P2730" s="1" t="str">
        <f t="shared" si="255"/>
        <v>3E</v>
      </c>
      <c r="Q2730">
        <f t="shared" si="253"/>
        <v>0.45641240881045658</v>
      </c>
      <c r="R2730" t="str">
        <f t="shared" si="256"/>
        <v>27A_1-E&amp;6.82%6.82@10</v>
      </c>
      <c r="S2730" t="str">
        <f t="shared" si="257"/>
        <v>3E-27A-VCS-Loc-22</v>
      </c>
      <c r="T2730" t="str">
        <f>IFERROR(IF(VLOOKUP(S2730,Bad!$A:$A,1,FALSE)='RAW2'!S2730,"yes","no"),"no")</f>
        <v>no</v>
      </c>
      <c r="U2730" t="str">
        <f>IFERROR(VLOOKUP(F2730,compounds!$A:$B,2,FALSE),"")</f>
        <v>nonanal</v>
      </c>
      <c r="V2730" t="str">
        <f>VLOOKUP(B2730,'volatile collection data'!$O:$P,2,FALSE)</f>
        <v>02.may.22 27</v>
      </c>
    </row>
    <row r="2731" spans="1:22" x14ac:dyDescent="0.2">
      <c r="A2731" t="s">
        <v>371</v>
      </c>
      <c r="B2731" s="1" t="str">
        <f t="shared" si="254"/>
        <v>3E</v>
      </c>
      <c r="C2731">
        <v>12.907999999999999</v>
      </c>
      <c r="D2731">
        <f t="shared" si="252"/>
        <v>12.91</v>
      </c>
      <c r="E2731">
        <f>VLOOKUP(D2731,'Peak Combiner'!$A$5:$D$4980,4,FALSE)</f>
        <v>12.91</v>
      </c>
      <c r="F2731">
        <f>IFERROR(VLOOKUP(D2731,rt_comb!$A:$B,2,FALSE),D2731)</f>
        <v>12.91</v>
      </c>
      <c r="G2731">
        <v>159077107</v>
      </c>
      <c r="H2731">
        <f>SUMIFS($G:$G,$E:$E,18.51,'RAW2'!$A:$A,'RAW2'!A2731)</f>
        <v>28191297</v>
      </c>
      <c r="I2731" s="1" t="str">
        <f>VLOOKUP(A2731,'volatile collection data'!$G$6:$H$69,2,FALSE)</f>
        <v>E</v>
      </c>
      <c r="J2731" s="1">
        <f>VLOOKUP(A2731,'volatile collection data'!$G$6:$I$69,3,FALSE)</f>
        <v>3</v>
      </c>
      <c r="K2731" s="1" t="str">
        <f>VLOOKUP(A2731,'volatile collection data'!$G$6:$N$69,8,FALSE)</f>
        <v>27A</v>
      </c>
      <c r="L2731" s="1">
        <f>VLOOKUP(A2731,'volatile collection data'!$G$6:$J$69,4,FALSE)</f>
        <v>6.82</v>
      </c>
      <c r="M2731" s="1">
        <f>VLOOKUP($A2731,'volatile collection data'!$G$6:$M$69,6,FALSE)</f>
        <v>10</v>
      </c>
      <c r="N2731" s="1">
        <f>VLOOKUP($A2731,'volatile collection data'!$G$6:$M$69,7,FALSE)</f>
        <v>6.82</v>
      </c>
      <c r="O2731" s="1">
        <f>VLOOKUP(A2731,'volatile collection data'!$G$6:$K$69,5,FALSE)</f>
        <v>1</v>
      </c>
      <c r="P2731" s="1" t="str">
        <f t="shared" si="255"/>
        <v>3E</v>
      </c>
      <c r="Q2731">
        <f t="shared" si="253"/>
        <v>4.136930805796653</v>
      </c>
      <c r="R2731" t="str">
        <f t="shared" si="256"/>
        <v>27A_1-E&amp;6.82%6.82@10</v>
      </c>
      <c r="S2731" t="str">
        <f t="shared" si="257"/>
        <v>3E-27A-VCS-Loc-22</v>
      </c>
      <c r="T2731" t="str">
        <f>IFERROR(IF(VLOOKUP(S2731,Bad!$A:$A,1,FALSE)='RAW2'!S2731,"yes","no"),"no")</f>
        <v>no</v>
      </c>
      <c r="U2731" t="str">
        <f>IFERROR(VLOOKUP(F2731,compounds!$A:$B,2,FALSE),"")</f>
        <v>cyclohexene</v>
      </c>
      <c r="V2731" t="str">
        <f>VLOOKUP(B2731,'volatile collection data'!$O:$P,2,FALSE)</f>
        <v>02.may.22 27</v>
      </c>
    </row>
    <row r="2732" spans="1:22" x14ac:dyDescent="0.2">
      <c r="A2732" t="s">
        <v>371</v>
      </c>
      <c r="B2732" s="1" t="str">
        <f t="shared" si="254"/>
        <v>3E</v>
      </c>
      <c r="C2732">
        <v>13.063000000000001</v>
      </c>
      <c r="D2732">
        <f t="shared" si="252"/>
        <v>13.06</v>
      </c>
      <c r="E2732">
        <f>VLOOKUP(D2732,'Peak Combiner'!$A$5:$D$4980,4,FALSE)</f>
        <v>13.06</v>
      </c>
      <c r="F2732">
        <f>IFERROR(VLOOKUP(D2732,rt_comb!$A:$B,2,FALSE),D2732)</f>
        <v>13.06</v>
      </c>
      <c r="G2732">
        <v>6839683</v>
      </c>
      <c r="H2732">
        <f>SUMIFS($G:$G,$E:$E,18.51,'RAW2'!$A:$A,'RAW2'!A2732)</f>
        <v>28191297</v>
      </c>
      <c r="I2732" s="1" t="str">
        <f>VLOOKUP(A2732,'volatile collection data'!$G$6:$H$69,2,FALSE)</f>
        <v>E</v>
      </c>
      <c r="J2732" s="1">
        <f>VLOOKUP(A2732,'volatile collection data'!$G$6:$I$69,3,FALSE)</f>
        <v>3</v>
      </c>
      <c r="K2732" s="1" t="str">
        <f>VLOOKUP(A2732,'volatile collection data'!$G$6:$N$69,8,FALSE)</f>
        <v>27A</v>
      </c>
      <c r="L2732" s="1">
        <f>VLOOKUP(A2732,'volatile collection data'!$G$6:$J$69,4,FALSE)</f>
        <v>6.82</v>
      </c>
      <c r="M2732" s="1">
        <f>VLOOKUP($A2732,'volatile collection data'!$G$6:$M$69,6,FALSE)</f>
        <v>10</v>
      </c>
      <c r="N2732" s="1">
        <f>VLOOKUP($A2732,'volatile collection data'!$G$6:$M$69,7,FALSE)</f>
        <v>6.82</v>
      </c>
      <c r="O2732" s="1">
        <f>VLOOKUP(A2732,'volatile collection data'!$G$6:$K$69,5,FALSE)</f>
        <v>1</v>
      </c>
      <c r="P2732" s="1" t="str">
        <f t="shared" si="255"/>
        <v>3E</v>
      </c>
      <c r="Q2732">
        <f t="shared" si="253"/>
        <v>0.17787157334074266</v>
      </c>
      <c r="R2732" t="str">
        <f t="shared" si="256"/>
        <v>27A_1-E&amp;6.82%6.82@10</v>
      </c>
      <c r="S2732" t="str">
        <f t="shared" si="257"/>
        <v>3E-27A-VCS-Loc-22</v>
      </c>
      <c r="T2732" t="str">
        <f>IFERROR(IF(VLOOKUP(S2732,Bad!$A:$A,1,FALSE)='RAW2'!S2732,"yes","no"),"no")</f>
        <v>no</v>
      </c>
      <c r="U2732" t="str">
        <f>IFERROR(VLOOKUP(F2732,compounds!$A:$B,2,FALSE),"")</f>
        <v/>
      </c>
      <c r="V2732" t="str">
        <f>VLOOKUP(B2732,'volatile collection data'!$O:$P,2,FALSE)</f>
        <v>02.may.22 27</v>
      </c>
    </row>
    <row r="2733" spans="1:22" x14ac:dyDescent="0.2">
      <c r="A2733" t="s">
        <v>371</v>
      </c>
      <c r="B2733" s="1" t="str">
        <f t="shared" si="254"/>
        <v>3E</v>
      </c>
      <c r="C2733">
        <v>13.754</v>
      </c>
      <c r="D2733">
        <f t="shared" si="252"/>
        <v>13.75</v>
      </c>
      <c r="E2733">
        <f>VLOOKUP(D2733,'Peak Combiner'!$A$5:$D$4980,4,FALSE)</f>
        <v>13.75</v>
      </c>
      <c r="F2733">
        <f>IFERROR(VLOOKUP(D2733,rt_comb!$A:$B,2,FALSE),D2733)</f>
        <v>13.75</v>
      </c>
      <c r="G2733">
        <v>1200076</v>
      </c>
      <c r="H2733">
        <f>SUMIFS($G:$G,$E:$E,18.51,'RAW2'!$A:$A,'RAW2'!A2733)</f>
        <v>28191297</v>
      </c>
      <c r="I2733" s="1" t="str">
        <f>VLOOKUP(A2733,'volatile collection data'!$G$6:$H$69,2,FALSE)</f>
        <v>E</v>
      </c>
      <c r="J2733" s="1">
        <f>VLOOKUP(A2733,'volatile collection data'!$G$6:$I$69,3,FALSE)</f>
        <v>3</v>
      </c>
      <c r="K2733" s="1" t="str">
        <f>VLOOKUP(A2733,'volatile collection data'!$G$6:$N$69,8,FALSE)</f>
        <v>27A</v>
      </c>
      <c r="L2733" s="1">
        <f>VLOOKUP(A2733,'volatile collection data'!$G$6:$J$69,4,FALSE)</f>
        <v>6.82</v>
      </c>
      <c r="M2733" s="1">
        <f>VLOOKUP($A2733,'volatile collection data'!$G$6:$M$69,6,FALSE)</f>
        <v>10</v>
      </c>
      <c r="N2733" s="1">
        <f>VLOOKUP($A2733,'volatile collection data'!$G$6:$M$69,7,FALSE)</f>
        <v>6.82</v>
      </c>
      <c r="O2733" s="1">
        <f>VLOOKUP(A2733,'volatile collection data'!$G$6:$K$69,5,FALSE)</f>
        <v>1</v>
      </c>
      <c r="P2733" s="1" t="str">
        <f t="shared" si="255"/>
        <v>3E</v>
      </c>
      <c r="Q2733">
        <f t="shared" si="253"/>
        <v>3.1208961913653757E-2</v>
      </c>
      <c r="R2733" t="str">
        <f t="shared" si="256"/>
        <v>27A_1-E&amp;6.82%6.82@10</v>
      </c>
      <c r="S2733" t="str">
        <f t="shared" si="257"/>
        <v>3E-27A-VCS-Loc-22</v>
      </c>
      <c r="T2733" t="str">
        <f>IFERROR(IF(VLOOKUP(S2733,Bad!$A:$A,1,FALSE)='RAW2'!S2733,"yes","no"),"no")</f>
        <v>no</v>
      </c>
      <c r="U2733" t="str">
        <f>IFERROR(VLOOKUP(F2733,compounds!$A:$B,2,FALSE),"")</f>
        <v/>
      </c>
      <c r="V2733" t="str">
        <f>VLOOKUP(B2733,'volatile collection data'!$O:$P,2,FALSE)</f>
        <v>02.may.22 27</v>
      </c>
    </row>
    <row r="2734" spans="1:22" x14ac:dyDescent="0.2">
      <c r="A2734" t="s">
        <v>371</v>
      </c>
      <c r="B2734" s="1" t="str">
        <f t="shared" si="254"/>
        <v>3E</v>
      </c>
      <c r="C2734">
        <v>13.824999999999999</v>
      </c>
      <c r="D2734">
        <f t="shared" si="252"/>
        <v>13.83</v>
      </c>
      <c r="E2734">
        <f>VLOOKUP(D2734,'Peak Combiner'!$A$5:$D$4980,4,FALSE)</f>
        <v>13.83</v>
      </c>
      <c r="F2734">
        <f>IFERROR(VLOOKUP(D2734,rt_comb!$A:$B,2,FALSE),D2734)</f>
        <v>13.83</v>
      </c>
      <c r="G2734">
        <v>1138958</v>
      </c>
      <c r="H2734">
        <f>SUMIFS($G:$G,$E:$E,18.51,'RAW2'!$A:$A,'RAW2'!A2734)</f>
        <v>28191297</v>
      </c>
      <c r="I2734" s="1" t="str">
        <f>VLOOKUP(A2734,'volatile collection data'!$G$6:$H$69,2,FALSE)</f>
        <v>E</v>
      </c>
      <c r="J2734" s="1">
        <f>VLOOKUP(A2734,'volatile collection data'!$G$6:$I$69,3,FALSE)</f>
        <v>3</v>
      </c>
      <c r="K2734" s="1" t="str">
        <f>VLOOKUP(A2734,'volatile collection data'!$G$6:$N$69,8,FALSE)</f>
        <v>27A</v>
      </c>
      <c r="L2734" s="1">
        <f>VLOOKUP(A2734,'volatile collection data'!$G$6:$J$69,4,FALSE)</f>
        <v>6.82</v>
      </c>
      <c r="M2734" s="1">
        <f>VLOOKUP($A2734,'volatile collection data'!$G$6:$M$69,6,FALSE)</f>
        <v>10</v>
      </c>
      <c r="N2734" s="1">
        <f>VLOOKUP($A2734,'volatile collection data'!$G$6:$M$69,7,FALSE)</f>
        <v>6.82</v>
      </c>
      <c r="O2734" s="1">
        <f>VLOOKUP(A2734,'volatile collection data'!$G$6:$K$69,5,FALSE)</f>
        <v>1</v>
      </c>
      <c r="P2734" s="1" t="str">
        <f t="shared" si="255"/>
        <v>3E</v>
      </c>
      <c r="Q2734">
        <f t="shared" si="253"/>
        <v>2.9619538131961026E-2</v>
      </c>
      <c r="R2734" t="str">
        <f t="shared" si="256"/>
        <v>27A_1-E&amp;6.82%6.82@10</v>
      </c>
      <c r="S2734" t="str">
        <f t="shared" si="257"/>
        <v>3E-27A-VCS-Loc-22</v>
      </c>
      <c r="T2734" t="str">
        <f>IFERROR(IF(VLOOKUP(S2734,Bad!$A:$A,1,FALSE)='RAW2'!S2734,"yes","no"),"no")</f>
        <v>no</v>
      </c>
      <c r="U2734" t="str">
        <f>IFERROR(VLOOKUP(F2734,compounds!$A:$B,2,FALSE),"")</f>
        <v/>
      </c>
      <c r="V2734" t="str">
        <f>VLOOKUP(B2734,'volatile collection data'!$O:$P,2,FALSE)</f>
        <v>02.may.22 27</v>
      </c>
    </row>
    <row r="2735" spans="1:22" x14ac:dyDescent="0.2">
      <c r="A2735" t="s">
        <v>371</v>
      </c>
      <c r="B2735" s="1" t="str">
        <f t="shared" si="254"/>
        <v>3E</v>
      </c>
      <c r="C2735">
        <v>14.288</v>
      </c>
      <c r="D2735">
        <f t="shared" si="252"/>
        <v>14.29</v>
      </c>
      <c r="E2735">
        <f>VLOOKUP(D2735,'Peak Combiner'!$A$5:$D$4980,4,FALSE)</f>
        <v>14.29</v>
      </c>
      <c r="F2735">
        <f>IFERROR(VLOOKUP(D2735,rt_comb!$A:$B,2,FALSE),D2735)</f>
        <v>14.29</v>
      </c>
      <c r="G2735">
        <v>2149217</v>
      </c>
      <c r="H2735">
        <f>SUMIFS($G:$G,$E:$E,18.51,'RAW2'!$A:$A,'RAW2'!A2735)</f>
        <v>28191297</v>
      </c>
      <c r="I2735" s="1" t="str">
        <f>VLOOKUP(A2735,'volatile collection data'!$G$6:$H$69,2,FALSE)</f>
        <v>E</v>
      </c>
      <c r="J2735" s="1">
        <f>VLOOKUP(A2735,'volatile collection data'!$G$6:$I$69,3,FALSE)</f>
        <v>3</v>
      </c>
      <c r="K2735" s="1" t="str">
        <f>VLOOKUP(A2735,'volatile collection data'!$G$6:$N$69,8,FALSE)</f>
        <v>27A</v>
      </c>
      <c r="L2735" s="1">
        <f>VLOOKUP(A2735,'volatile collection data'!$G$6:$J$69,4,FALSE)</f>
        <v>6.82</v>
      </c>
      <c r="M2735" s="1">
        <f>VLOOKUP($A2735,'volatile collection data'!$G$6:$M$69,6,FALSE)</f>
        <v>10</v>
      </c>
      <c r="N2735" s="1">
        <f>VLOOKUP($A2735,'volatile collection data'!$G$6:$M$69,7,FALSE)</f>
        <v>6.82</v>
      </c>
      <c r="O2735" s="1">
        <f>VLOOKUP(A2735,'volatile collection data'!$G$6:$K$69,5,FALSE)</f>
        <v>1</v>
      </c>
      <c r="P2735" s="1" t="str">
        <f t="shared" si="255"/>
        <v>3E</v>
      </c>
      <c r="Q2735">
        <f t="shared" si="253"/>
        <v>5.5892153077952728E-2</v>
      </c>
      <c r="R2735" t="str">
        <f t="shared" si="256"/>
        <v>27A_1-E&amp;6.82%6.82@10</v>
      </c>
      <c r="S2735" t="str">
        <f t="shared" si="257"/>
        <v>3E-27A-VCS-Loc-22</v>
      </c>
      <c r="T2735" t="str">
        <f>IFERROR(IF(VLOOKUP(S2735,Bad!$A:$A,1,FALSE)='RAW2'!S2735,"yes","no"),"no")</f>
        <v>no</v>
      </c>
      <c r="U2735" t="str">
        <f>IFERROR(VLOOKUP(F2735,compounds!$A:$B,2,FALSE),"")</f>
        <v/>
      </c>
      <c r="V2735" t="str">
        <f>VLOOKUP(B2735,'volatile collection data'!$O:$P,2,FALSE)</f>
        <v>02.may.22 27</v>
      </c>
    </row>
    <row r="2736" spans="1:22" x14ac:dyDescent="0.2">
      <c r="A2736" t="s">
        <v>371</v>
      </c>
      <c r="B2736" s="1" t="str">
        <f t="shared" si="254"/>
        <v>3E</v>
      </c>
      <c r="C2736">
        <v>14.597</v>
      </c>
      <c r="D2736">
        <f t="shared" si="252"/>
        <v>14.6</v>
      </c>
      <c r="E2736">
        <f>VLOOKUP(D2736,'Peak Combiner'!$A$5:$D$4980,4,FALSE)</f>
        <v>14.6</v>
      </c>
      <c r="F2736">
        <f>IFERROR(VLOOKUP(D2736,rt_comb!$A:$B,2,FALSE),D2736)</f>
        <v>14.6</v>
      </c>
      <c r="G2736">
        <v>4115865</v>
      </c>
      <c r="H2736">
        <f>SUMIFS($G:$G,$E:$E,18.51,'RAW2'!$A:$A,'RAW2'!A2736)</f>
        <v>28191297</v>
      </c>
      <c r="I2736" s="1" t="str">
        <f>VLOOKUP(A2736,'volatile collection data'!$G$6:$H$69,2,FALSE)</f>
        <v>E</v>
      </c>
      <c r="J2736" s="1">
        <f>VLOOKUP(A2736,'volatile collection data'!$G$6:$I$69,3,FALSE)</f>
        <v>3</v>
      </c>
      <c r="K2736" s="1" t="str">
        <f>VLOOKUP(A2736,'volatile collection data'!$G$6:$N$69,8,FALSE)</f>
        <v>27A</v>
      </c>
      <c r="L2736" s="1">
        <f>VLOOKUP(A2736,'volatile collection data'!$G$6:$J$69,4,FALSE)</f>
        <v>6.82</v>
      </c>
      <c r="M2736" s="1">
        <f>VLOOKUP($A2736,'volatile collection data'!$G$6:$M$69,6,FALSE)</f>
        <v>10</v>
      </c>
      <c r="N2736" s="1">
        <f>VLOOKUP($A2736,'volatile collection data'!$G$6:$M$69,7,FALSE)</f>
        <v>6.82</v>
      </c>
      <c r="O2736" s="1">
        <f>VLOOKUP(A2736,'volatile collection data'!$G$6:$K$69,5,FALSE)</f>
        <v>1</v>
      </c>
      <c r="P2736" s="1" t="str">
        <f t="shared" si="255"/>
        <v>3E</v>
      </c>
      <c r="Q2736">
        <f t="shared" si="253"/>
        <v>0.10703644938048967</v>
      </c>
      <c r="R2736" t="str">
        <f t="shared" si="256"/>
        <v>27A_1-E&amp;6.82%6.82@10</v>
      </c>
      <c r="S2736" t="str">
        <f t="shared" si="257"/>
        <v>3E-27A-VCS-Loc-22</v>
      </c>
      <c r="T2736" t="str">
        <f>IFERROR(IF(VLOOKUP(S2736,Bad!$A:$A,1,FALSE)='RAW2'!S2736,"yes","no"),"no")</f>
        <v>no</v>
      </c>
      <c r="U2736" t="str">
        <f>IFERROR(VLOOKUP(F2736,compounds!$A:$B,2,FALSE),"")</f>
        <v/>
      </c>
      <c r="V2736" t="str">
        <f>VLOOKUP(B2736,'volatile collection data'!$O:$P,2,FALSE)</f>
        <v>02.may.22 27</v>
      </c>
    </row>
    <row r="2737" spans="1:22" x14ac:dyDescent="0.2">
      <c r="A2737" t="s">
        <v>371</v>
      </c>
      <c r="B2737" s="1" t="str">
        <f t="shared" si="254"/>
        <v>3E</v>
      </c>
      <c r="C2737">
        <v>14.706</v>
      </c>
      <c r="D2737">
        <f t="shared" si="252"/>
        <v>14.71</v>
      </c>
      <c r="E2737">
        <f>VLOOKUP(D2737,'Peak Combiner'!$A$5:$D$4980,4,FALSE)</f>
        <v>14.71</v>
      </c>
      <c r="F2737">
        <f>IFERROR(VLOOKUP(D2737,rt_comb!$A:$B,2,FALSE),D2737)</f>
        <v>14.71</v>
      </c>
      <c r="G2737">
        <v>11180371</v>
      </c>
      <c r="H2737">
        <f>SUMIFS($G:$G,$E:$E,18.51,'RAW2'!$A:$A,'RAW2'!A2737)</f>
        <v>28191297</v>
      </c>
      <c r="I2737" s="1" t="str">
        <f>VLOOKUP(A2737,'volatile collection data'!$G$6:$H$69,2,FALSE)</f>
        <v>E</v>
      </c>
      <c r="J2737" s="1">
        <f>VLOOKUP(A2737,'volatile collection data'!$G$6:$I$69,3,FALSE)</f>
        <v>3</v>
      </c>
      <c r="K2737" s="1" t="str">
        <f>VLOOKUP(A2737,'volatile collection data'!$G$6:$N$69,8,FALSE)</f>
        <v>27A</v>
      </c>
      <c r="L2737" s="1">
        <f>VLOOKUP(A2737,'volatile collection data'!$G$6:$J$69,4,FALSE)</f>
        <v>6.82</v>
      </c>
      <c r="M2737" s="1">
        <f>VLOOKUP($A2737,'volatile collection data'!$G$6:$M$69,6,FALSE)</f>
        <v>10</v>
      </c>
      <c r="N2737" s="1">
        <f>VLOOKUP($A2737,'volatile collection data'!$G$6:$M$69,7,FALSE)</f>
        <v>6.82</v>
      </c>
      <c r="O2737" s="1">
        <f>VLOOKUP(A2737,'volatile collection data'!$G$6:$K$69,5,FALSE)</f>
        <v>1</v>
      </c>
      <c r="P2737" s="1" t="str">
        <f t="shared" si="255"/>
        <v>3E</v>
      </c>
      <c r="Q2737">
        <f t="shared" si="253"/>
        <v>0.29075472946673292</v>
      </c>
      <c r="R2737" t="str">
        <f t="shared" si="256"/>
        <v>27A_1-E&amp;6.82%6.82@10</v>
      </c>
      <c r="S2737" t="str">
        <f t="shared" si="257"/>
        <v>3E-27A-VCS-Loc-22</v>
      </c>
      <c r="T2737" t="str">
        <f>IFERROR(IF(VLOOKUP(S2737,Bad!$A:$A,1,FALSE)='RAW2'!S2737,"yes","no"),"no")</f>
        <v>no</v>
      </c>
      <c r="U2737" t="str">
        <f>IFERROR(VLOOKUP(F2737,compounds!$A:$B,2,FALSE),"")</f>
        <v/>
      </c>
      <c r="V2737" t="str">
        <f>VLOOKUP(B2737,'volatile collection data'!$O:$P,2,FALSE)</f>
        <v>02.may.22 27</v>
      </c>
    </row>
    <row r="2738" spans="1:22" x14ac:dyDescent="0.2">
      <c r="A2738" t="s">
        <v>371</v>
      </c>
      <c r="B2738" s="1" t="str">
        <f t="shared" si="254"/>
        <v>3E</v>
      </c>
      <c r="C2738">
        <v>15.023</v>
      </c>
      <c r="D2738">
        <f t="shared" si="252"/>
        <v>15.02</v>
      </c>
      <c r="E2738">
        <f>VLOOKUP(D2738,'Peak Combiner'!$A$5:$D$4980,4,FALSE)</f>
        <v>15.02</v>
      </c>
      <c r="F2738">
        <f>IFERROR(VLOOKUP(D2738,rt_comb!$A:$B,2,FALSE),D2738)</f>
        <v>15.02</v>
      </c>
      <c r="G2738">
        <v>5474283</v>
      </c>
      <c r="H2738">
        <f>SUMIFS($G:$G,$E:$E,18.51,'RAW2'!$A:$A,'RAW2'!A2738)</f>
        <v>28191297</v>
      </c>
      <c r="I2738" s="1" t="str">
        <f>VLOOKUP(A2738,'volatile collection data'!$G$6:$H$69,2,FALSE)</f>
        <v>E</v>
      </c>
      <c r="J2738" s="1">
        <f>VLOOKUP(A2738,'volatile collection data'!$G$6:$I$69,3,FALSE)</f>
        <v>3</v>
      </c>
      <c r="K2738" s="1" t="str">
        <f>VLOOKUP(A2738,'volatile collection data'!$G$6:$N$69,8,FALSE)</f>
        <v>27A</v>
      </c>
      <c r="L2738" s="1">
        <f>VLOOKUP(A2738,'volatile collection data'!$G$6:$J$69,4,FALSE)</f>
        <v>6.82</v>
      </c>
      <c r="M2738" s="1">
        <f>VLOOKUP($A2738,'volatile collection data'!$G$6:$M$69,6,FALSE)</f>
        <v>10</v>
      </c>
      <c r="N2738" s="1">
        <f>VLOOKUP($A2738,'volatile collection data'!$G$6:$M$69,7,FALSE)</f>
        <v>6.82</v>
      </c>
      <c r="O2738" s="1">
        <f>VLOOKUP(A2738,'volatile collection data'!$G$6:$K$69,5,FALSE)</f>
        <v>1</v>
      </c>
      <c r="P2738" s="1" t="str">
        <f t="shared" si="255"/>
        <v>3E</v>
      </c>
      <c r="Q2738">
        <f t="shared" si="253"/>
        <v>0.1423632250387161</v>
      </c>
      <c r="R2738" t="str">
        <f t="shared" si="256"/>
        <v>27A_1-E&amp;6.82%6.82@10</v>
      </c>
      <c r="S2738" t="str">
        <f t="shared" si="257"/>
        <v>3E-27A-VCS-Loc-22</v>
      </c>
      <c r="T2738" t="str">
        <f>IFERROR(IF(VLOOKUP(S2738,Bad!$A:$A,1,FALSE)='RAW2'!S2738,"yes","no"),"no")</f>
        <v>no</v>
      </c>
      <c r="U2738" t="str">
        <f>IFERROR(VLOOKUP(F2738,compounds!$A:$B,2,FALSE),"")</f>
        <v/>
      </c>
      <c r="V2738" t="str">
        <f>VLOOKUP(B2738,'volatile collection data'!$O:$P,2,FALSE)</f>
        <v>02.may.22 27</v>
      </c>
    </row>
    <row r="2739" spans="1:22" x14ac:dyDescent="0.2">
      <c r="A2739" t="s">
        <v>371</v>
      </c>
      <c r="B2739" s="1" t="str">
        <f t="shared" si="254"/>
        <v>3E</v>
      </c>
      <c r="C2739">
        <v>15.074999999999999</v>
      </c>
      <c r="D2739">
        <f t="shared" si="252"/>
        <v>15.08</v>
      </c>
      <c r="E2739">
        <f>VLOOKUP(D2739,'Peak Combiner'!$A$5:$D$4980,4,FALSE)</f>
        <v>15.07</v>
      </c>
      <c r="F2739">
        <f>IFERROR(VLOOKUP(D2739,rt_comb!$A:$B,2,FALSE),D2739)</f>
        <v>15.08</v>
      </c>
      <c r="G2739">
        <v>6258504</v>
      </c>
      <c r="H2739">
        <f>SUMIFS($G:$G,$E:$E,18.51,'RAW2'!$A:$A,'RAW2'!A2739)</f>
        <v>28191297</v>
      </c>
      <c r="I2739" s="1" t="str">
        <f>VLOOKUP(A2739,'volatile collection data'!$G$6:$H$69,2,FALSE)</f>
        <v>E</v>
      </c>
      <c r="J2739" s="1">
        <f>VLOOKUP(A2739,'volatile collection data'!$G$6:$I$69,3,FALSE)</f>
        <v>3</v>
      </c>
      <c r="K2739" s="1" t="str">
        <f>VLOOKUP(A2739,'volatile collection data'!$G$6:$N$69,8,FALSE)</f>
        <v>27A</v>
      </c>
      <c r="L2739" s="1">
        <f>VLOOKUP(A2739,'volatile collection data'!$G$6:$J$69,4,FALSE)</f>
        <v>6.82</v>
      </c>
      <c r="M2739" s="1">
        <f>VLOOKUP($A2739,'volatile collection data'!$G$6:$M$69,6,FALSE)</f>
        <v>10</v>
      </c>
      <c r="N2739" s="1">
        <f>VLOOKUP($A2739,'volatile collection data'!$G$6:$M$69,7,FALSE)</f>
        <v>6.82</v>
      </c>
      <c r="O2739" s="1">
        <f>VLOOKUP(A2739,'volatile collection data'!$G$6:$K$69,5,FALSE)</f>
        <v>1</v>
      </c>
      <c r="P2739" s="1" t="str">
        <f t="shared" si="255"/>
        <v>3E</v>
      </c>
      <c r="Q2739">
        <f t="shared" si="253"/>
        <v>0.16275753616641755</v>
      </c>
      <c r="R2739" t="str">
        <f t="shared" si="256"/>
        <v>27A_1-E&amp;6.82%6.82@10</v>
      </c>
      <c r="S2739" t="str">
        <f t="shared" si="257"/>
        <v>3E-27A-VCS-Loc-22</v>
      </c>
      <c r="T2739" t="str">
        <f>IFERROR(IF(VLOOKUP(S2739,Bad!$A:$A,1,FALSE)='RAW2'!S2739,"yes","no"),"no")</f>
        <v>no</v>
      </c>
      <c r="U2739" t="str">
        <f>IFERROR(VLOOKUP(F2739,compounds!$A:$B,2,FALSE),"")</f>
        <v>a-terpinol</v>
      </c>
      <c r="V2739" t="str">
        <f>VLOOKUP(B2739,'volatile collection data'!$O:$P,2,FALSE)</f>
        <v>02.may.22 27</v>
      </c>
    </row>
    <row r="2740" spans="1:22" x14ac:dyDescent="0.2">
      <c r="A2740" t="s">
        <v>371</v>
      </c>
      <c r="B2740" s="1" t="str">
        <f t="shared" si="254"/>
        <v>3E</v>
      </c>
      <c r="C2740">
        <v>15.177</v>
      </c>
      <c r="D2740">
        <f t="shared" si="252"/>
        <v>15.18</v>
      </c>
      <c r="E2740">
        <f>VLOOKUP(D2740,'Peak Combiner'!$A$5:$D$4980,4,FALSE)</f>
        <v>15.18</v>
      </c>
      <c r="F2740">
        <f>IFERROR(VLOOKUP(D2740,rt_comb!$A:$B,2,FALSE),D2740)</f>
        <v>15.18</v>
      </c>
      <c r="G2740">
        <v>43243410</v>
      </c>
      <c r="H2740">
        <f>SUMIFS($G:$G,$E:$E,18.51,'RAW2'!$A:$A,'RAW2'!A2740)</f>
        <v>28191297</v>
      </c>
      <c r="I2740" s="1" t="str">
        <f>VLOOKUP(A2740,'volatile collection data'!$G$6:$H$69,2,FALSE)</f>
        <v>E</v>
      </c>
      <c r="J2740" s="1">
        <f>VLOOKUP(A2740,'volatile collection data'!$G$6:$I$69,3,FALSE)</f>
        <v>3</v>
      </c>
      <c r="K2740" s="1" t="str">
        <f>VLOOKUP(A2740,'volatile collection data'!$G$6:$N$69,8,FALSE)</f>
        <v>27A</v>
      </c>
      <c r="L2740" s="1">
        <f>VLOOKUP(A2740,'volatile collection data'!$G$6:$J$69,4,FALSE)</f>
        <v>6.82</v>
      </c>
      <c r="M2740" s="1">
        <f>VLOOKUP($A2740,'volatile collection data'!$G$6:$M$69,6,FALSE)</f>
        <v>10</v>
      </c>
      <c r="N2740" s="1">
        <f>VLOOKUP($A2740,'volatile collection data'!$G$6:$M$69,7,FALSE)</f>
        <v>6.82</v>
      </c>
      <c r="O2740" s="1">
        <f>VLOOKUP(A2740,'volatile collection data'!$G$6:$K$69,5,FALSE)</f>
        <v>1</v>
      </c>
      <c r="P2740" s="1" t="str">
        <f t="shared" si="255"/>
        <v>3E</v>
      </c>
      <c r="Q2740">
        <f t="shared" si="253"/>
        <v>1.1245803896640831</v>
      </c>
      <c r="R2740" t="str">
        <f t="shared" si="256"/>
        <v>27A_1-E&amp;6.82%6.82@10</v>
      </c>
      <c r="S2740" t="str">
        <f t="shared" si="257"/>
        <v>3E-27A-VCS-Loc-22</v>
      </c>
      <c r="T2740" t="str">
        <f>IFERROR(IF(VLOOKUP(S2740,Bad!$A:$A,1,FALSE)='RAW2'!S2740,"yes","no"),"no")</f>
        <v>no</v>
      </c>
      <c r="U2740" t="str">
        <f>IFERROR(VLOOKUP(F2740,compounds!$A:$B,2,FALSE),"")</f>
        <v/>
      </c>
      <c r="V2740" t="str">
        <f>VLOOKUP(B2740,'volatile collection data'!$O:$P,2,FALSE)</f>
        <v>02.may.22 27</v>
      </c>
    </row>
    <row r="2741" spans="1:22" x14ac:dyDescent="0.2">
      <c r="A2741" t="s">
        <v>371</v>
      </c>
      <c r="B2741" s="1" t="str">
        <f t="shared" si="254"/>
        <v>3E</v>
      </c>
      <c r="C2741">
        <v>15.319000000000001</v>
      </c>
      <c r="D2741">
        <f t="shared" si="252"/>
        <v>15.32</v>
      </c>
      <c r="E2741">
        <f>VLOOKUP(D2741,'Peak Combiner'!$A$5:$D$4980,4,FALSE)</f>
        <v>15.32</v>
      </c>
      <c r="F2741">
        <f>IFERROR(VLOOKUP(D2741,rt_comb!$A:$B,2,FALSE),D2741)</f>
        <v>15.32</v>
      </c>
      <c r="G2741">
        <v>2147110</v>
      </c>
      <c r="H2741">
        <f>SUMIFS($G:$G,$E:$E,18.51,'RAW2'!$A:$A,'RAW2'!A2741)</f>
        <v>28191297</v>
      </c>
      <c r="I2741" s="1" t="str">
        <f>VLOOKUP(A2741,'volatile collection data'!$G$6:$H$69,2,FALSE)</f>
        <v>E</v>
      </c>
      <c r="J2741" s="1">
        <f>VLOOKUP(A2741,'volatile collection data'!$G$6:$I$69,3,FALSE)</f>
        <v>3</v>
      </c>
      <c r="K2741" s="1" t="str">
        <f>VLOOKUP(A2741,'volatile collection data'!$G$6:$N$69,8,FALSE)</f>
        <v>27A</v>
      </c>
      <c r="L2741" s="1">
        <f>VLOOKUP(A2741,'volatile collection data'!$G$6:$J$69,4,FALSE)</f>
        <v>6.82</v>
      </c>
      <c r="M2741" s="1">
        <f>VLOOKUP($A2741,'volatile collection data'!$G$6:$M$69,6,FALSE)</f>
        <v>10</v>
      </c>
      <c r="N2741" s="1">
        <f>VLOOKUP($A2741,'volatile collection data'!$G$6:$M$69,7,FALSE)</f>
        <v>6.82</v>
      </c>
      <c r="O2741" s="1">
        <f>VLOOKUP(A2741,'volatile collection data'!$G$6:$K$69,5,FALSE)</f>
        <v>1</v>
      </c>
      <c r="P2741" s="1" t="str">
        <f t="shared" si="255"/>
        <v>3E</v>
      </c>
      <c r="Q2741">
        <f t="shared" si="253"/>
        <v>5.5837358812629474E-2</v>
      </c>
      <c r="R2741" t="str">
        <f t="shared" si="256"/>
        <v>27A_1-E&amp;6.82%6.82@10</v>
      </c>
      <c r="S2741" t="str">
        <f t="shared" si="257"/>
        <v>3E-27A-VCS-Loc-22</v>
      </c>
      <c r="T2741" t="str">
        <f>IFERROR(IF(VLOOKUP(S2741,Bad!$A:$A,1,FALSE)='RAW2'!S2741,"yes","no"),"no")</f>
        <v>no</v>
      </c>
      <c r="U2741" t="str">
        <f>IFERROR(VLOOKUP(F2741,compounds!$A:$B,2,FALSE),"")</f>
        <v/>
      </c>
      <c r="V2741" t="str">
        <f>VLOOKUP(B2741,'volatile collection data'!$O:$P,2,FALSE)</f>
        <v>02.may.22 27</v>
      </c>
    </row>
    <row r="2742" spans="1:22" x14ac:dyDescent="0.2">
      <c r="A2742" t="s">
        <v>371</v>
      </c>
      <c r="B2742" s="1" t="str">
        <f t="shared" si="254"/>
        <v>3E</v>
      </c>
      <c r="C2742">
        <v>15.397</v>
      </c>
      <c r="D2742">
        <f t="shared" si="252"/>
        <v>15.4</v>
      </c>
      <c r="E2742">
        <f>VLOOKUP(D2742,'Peak Combiner'!$A$5:$D$4980,4,FALSE)</f>
        <v>15.4</v>
      </c>
      <c r="F2742">
        <f>IFERROR(VLOOKUP(D2742,rt_comb!$A:$B,2,FALSE),D2742)</f>
        <v>15.4</v>
      </c>
      <c r="G2742">
        <v>4839887</v>
      </c>
      <c r="H2742">
        <f>SUMIFS($G:$G,$E:$E,18.51,'RAW2'!$A:$A,'RAW2'!A2742)</f>
        <v>28191297</v>
      </c>
      <c r="I2742" s="1" t="str">
        <f>VLOOKUP(A2742,'volatile collection data'!$G$6:$H$69,2,FALSE)</f>
        <v>E</v>
      </c>
      <c r="J2742" s="1">
        <f>VLOOKUP(A2742,'volatile collection data'!$G$6:$I$69,3,FALSE)</f>
        <v>3</v>
      </c>
      <c r="K2742" s="1" t="str">
        <f>VLOOKUP(A2742,'volatile collection data'!$G$6:$N$69,8,FALSE)</f>
        <v>27A</v>
      </c>
      <c r="L2742" s="1">
        <f>VLOOKUP(A2742,'volatile collection data'!$G$6:$J$69,4,FALSE)</f>
        <v>6.82</v>
      </c>
      <c r="M2742" s="1">
        <f>VLOOKUP($A2742,'volatile collection data'!$G$6:$M$69,6,FALSE)</f>
        <v>10</v>
      </c>
      <c r="N2742" s="1">
        <f>VLOOKUP($A2742,'volatile collection data'!$G$6:$M$69,7,FALSE)</f>
        <v>6.82</v>
      </c>
      <c r="O2742" s="1">
        <f>VLOOKUP(A2742,'volatile collection data'!$G$6:$K$69,5,FALSE)</f>
        <v>1</v>
      </c>
      <c r="P2742" s="1" t="str">
        <f t="shared" si="255"/>
        <v>3E</v>
      </c>
      <c r="Q2742">
        <f t="shared" si="253"/>
        <v>0.12586523607620512</v>
      </c>
      <c r="R2742" t="str">
        <f t="shared" si="256"/>
        <v>27A_1-E&amp;6.82%6.82@10</v>
      </c>
      <c r="S2742" t="str">
        <f t="shared" si="257"/>
        <v>3E-27A-VCS-Loc-22</v>
      </c>
      <c r="T2742" t="str">
        <f>IFERROR(IF(VLOOKUP(S2742,Bad!$A:$A,1,FALSE)='RAW2'!S2742,"yes","no"),"no")</f>
        <v>no</v>
      </c>
      <c r="U2742" t="str">
        <f>IFERROR(VLOOKUP(F2742,compounds!$A:$B,2,FALSE),"")</f>
        <v/>
      </c>
      <c r="V2742" t="str">
        <f>VLOOKUP(B2742,'volatile collection data'!$O:$P,2,FALSE)</f>
        <v>02.may.22 27</v>
      </c>
    </row>
    <row r="2743" spans="1:22" x14ac:dyDescent="0.2">
      <c r="A2743" t="s">
        <v>371</v>
      </c>
      <c r="B2743" s="1" t="str">
        <f t="shared" si="254"/>
        <v>3E</v>
      </c>
      <c r="C2743">
        <v>15.555</v>
      </c>
      <c r="D2743">
        <f t="shared" si="252"/>
        <v>15.56</v>
      </c>
      <c r="E2743">
        <f>VLOOKUP(D2743,'Peak Combiner'!$A$5:$D$4980,4,FALSE)</f>
        <v>15.55</v>
      </c>
      <c r="F2743">
        <f>IFERROR(VLOOKUP(D2743,rt_comb!$A:$B,2,FALSE),D2743)</f>
        <v>15.56</v>
      </c>
      <c r="G2743">
        <v>11262906</v>
      </c>
      <c r="H2743">
        <f>SUMIFS($G:$G,$E:$E,18.51,'RAW2'!$A:$A,'RAW2'!A2743)</f>
        <v>28191297</v>
      </c>
      <c r="I2743" s="1" t="str">
        <f>VLOOKUP(A2743,'volatile collection data'!$G$6:$H$69,2,FALSE)</f>
        <v>E</v>
      </c>
      <c r="J2743" s="1">
        <f>VLOOKUP(A2743,'volatile collection data'!$G$6:$I$69,3,FALSE)</f>
        <v>3</v>
      </c>
      <c r="K2743" s="1" t="str">
        <f>VLOOKUP(A2743,'volatile collection data'!$G$6:$N$69,8,FALSE)</f>
        <v>27A</v>
      </c>
      <c r="L2743" s="1">
        <f>VLOOKUP(A2743,'volatile collection data'!$G$6:$J$69,4,FALSE)</f>
        <v>6.82</v>
      </c>
      <c r="M2743" s="1">
        <f>VLOOKUP($A2743,'volatile collection data'!$G$6:$M$69,6,FALSE)</f>
        <v>10</v>
      </c>
      <c r="N2743" s="1">
        <f>VLOOKUP($A2743,'volatile collection data'!$G$6:$M$69,7,FALSE)</f>
        <v>6.82</v>
      </c>
      <c r="O2743" s="1">
        <f>VLOOKUP(A2743,'volatile collection data'!$G$6:$K$69,5,FALSE)</f>
        <v>1</v>
      </c>
      <c r="P2743" s="1" t="str">
        <f t="shared" si="255"/>
        <v>3E</v>
      </c>
      <c r="Q2743">
        <f t="shared" si="253"/>
        <v>0.29290111992162365</v>
      </c>
      <c r="R2743" t="str">
        <f t="shared" si="256"/>
        <v>27A_1-E&amp;6.82%6.82@10</v>
      </c>
      <c r="S2743" t="str">
        <f t="shared" si="257"/>
        <v>3E-27A-VCS-Loc-22</v>
      </c>
      <c r="T2743" t="str">
        <f>IFERROR(IF(VLOOKUP(S2743,Bad!$A:$A,1,FALSE)='RAW2'!S2743,"yes","no"),"no")</f>
        <v>no</v>
      </c>
      <c r="U2743" t="str">
        <f>IFERROR(VLOOKUP(F2743,compounds!$A:$B,2,FALSE),"")</f>
        <v>decanal</v>
      </c>
      <c r="V2743" t="str">
        <f>VLOOKUP(B2743,'volatile collection data'!$O:$P,2,FALSE)</f>
        <v>02.may.22 27</v>
      </c>
    </row>
    <row r="2744" spans="1:22" x14ac:dyDescent="0.2">
      <c r="A2744" t="s">
        <v>371</v>
      </c>
      <c r="B2744" s="1" t="str">
        <f t="shared" si="254"/>
        <v>3E</v>
      </c>
      <c r="C2744">
        <v>15.769</v>
      </c>
      <c r="D2744">
        <f t="shared" si="252"/>
        <v>15.77</v>
      </c>
      <c r="E2744">
        <f>VLOOKUP(D2744,'Peak Combiner'!$A$5:$D$4980,4,FALSE)</f>
        <v>15.77</v>
      </c>
      <c r="F2744">
        <f>IFERROR(VLOOKUP(D2744,rt_comb!$A:$B,2,FALSE),D2744)</f>
        <v>15.77</v>
      </c>
      <c r="G2744">
        <v>5994870</v>
      </c>
      <c r="H2744">
        <f>SUMIFS($G:$G,$E:$E,18.51,'RAW2'!$A:$A,'RAW2'!A2744)</f>
        <v>28191297</v>
      </c>
      <c r="I2744" s="1" t="str">
        <f>VLOOKUP(A2744,'volatile collection data'!$G$6:$H$69,2,FALSE)</f>
        <v>E</v>
      </c>
      <c r="J2744" s="1">
        <f>VLOOKUP(A2744,'volatile collection data'!$G$6:$I$69,3,FALSE)</f>
        <v>3</v>
      </c>
      <c r="K2744" s="1" t="str">
        <f>VLOOKUP(A2744,'volatile collection data'!$G$6:$N$69,8,FALSE)</f>
        <v>27A</v>
      </c>
      <c r="L2744" s="1">
        <f>VLOOKUP(A2744,'volatile collection data'!$G$6:$J$69,4,FALSE)</f>
        <v>6.82</v>
      </c>
      <c r="M2744" s="1">
        <f>VLOOKUP($A2744,'volatile collection data'!$G$6:$M$69,6,FALSE)</f>
        <v>10</v>
      </c>
      <c r="N2744" s="1">
        <f>VLOOKUP($A2744,'volatile collection data'!$G$6:$M$69,7,FALSE)</f>
        <v>6.82</v>
      </c>
      <c r="O2744" s="1">
        <f>VLOOKUP(A2744,'volatile collection data'!$G$6:$K$69,5,FALSE)</f>
        <v>1</v>
      </c>
      <c r="P2744" s="1" t="str">
        <f t="shared" si="255"/>
        <v>3E</v>
      </c>
      <c r="Q2744">
        <f t="shared" si="253"/>
        <v>0.15590151749331335</v>
      </c>
      <c r="R2744" t="str">
        <f t="shared" si="256"/>
        <v>27A_1-E&amp;6.82%6.82@10</v>
      </c>
      <c r="S2744" t="str">
        <f t="shared" si="257"/>
        <v>3E-27A-VCS-Loc-22</v>
      </c>
      <c r="T2744" t="str">
        <f>IFERROR(IF(VLOOKUP(S2744,Bad!$A:$A,1,FALSE)='RAW2'!S2744,"yes","no"),"no")</f>
        <v>no</v>
      </c>
      <c r="U2744" t="str">
        <f>IFERROR(VLOOKUP(F2744,compounds!$A:$B,2,FALSE),"")</f>
        <v>caprylyl acetate</v>
      </c>
      <c r="V2744" t="str">
        <f>VLOOKUP(B2744,'volatile collection data'!$O:$P,2,FALSE)</f>
        <v>02.may.22 27</v>
      </c>
    </row>
    <row r="2745" spans="1:22" x14ac:dyDescent="0.2">
      <c r="A2745" t="s">
        <v>371</v>
      </c>
      <c r="B2745" s="1" t="str">
        <f t="shared" si="254"/>
        <v>3E</v>
      </c>
      <c r="C2745">
        <v>15.869</v>
      </c>
      <c r="D2745">
        <f t="shared" si="252"/>
        <v>15.87</v>
      </c>
      <c r="E2745">
        <f>VLOOKUP(D2745,'Peak Combiner'!$A$5:$D$4980,4,FALSE)</f>
        <v>15.87</v>
      </c>
      <c r="F2745">
        <f>IFERROR(VLOOKUP(D2745,rt_comb!$A:$B,2,FALSE),D2745)</f>
        <v>15.87</v>
      </c>
      <c r="G2745">
        <v>2840129</v>
      </c>
      <c r="H2745">
        <f>SUMIFS($G:$G,$E:$E,18.51,'RAW2'!$A:$A,'RAW2'!A2745)</f>
        <v>28191297</v>
      </c>
      <c r="I2745" s="1" t="str">
        <f>VLOOKUP(A2745,'volatile collection data'!$G$6:$H$69,2,FALSE)</f>
        <v>E</v>
      </c>
      <c r="J2745" s="1">
        <f>VLOOKUP(A2745,'volatile collection data'!$G$6:$I$69,3,FALSE)</f>
        <v>3</v>
      </c>
      <c r="K2745" s="1" t="str">
        <f>VLOOKUP(A2745,'volatile collection data'!$G$6:$N$69,8,FALSE)</f>
        <v>27A</v>
      </c>
      <c r="L2745" s="1">
        <f>VLOOKUP(A2745,'volatile collection data'!$G$6:$J$69,4,FALSE)</f>
        <v>6.82</v>
      </c>
      <c r="M2745" s="1">
        <f>VLOOKUP($A2745,'volatile collection data'!$G$6:$M$69,6,FALSE)</f>
        <v>10</v>
      </c>
      <c r="N2745" s="1">
        <f>VLOOKUP($A2745,'volatile collection data'!$G$6:$M$69,7,FALSE)</f>
        <v>6.82</v>
      </c>
      <c r="O2745" s="1">
        <f>VLOOKUP(A2745,'volatile collection data'!$G$6:$K$69,5,FALSE)</f>
        <v>1</v>
      </c>
      <c r="P2745" s="1" t="str">
        <f t="shared" si="255"/>
        <v>3E</v>
      </c>
      <c r="Q2745">
        <f t="shared" si="253"/>
        <v>7.3859887032874202E-2</v>
      </c>
      <c r="R2745" t="str">
        <f t="shared" si="256"/>
        <v>27A_1-E&amp;6.82%6.82@10</v>
      </c>
      <c r="S2745" t="str">
        <f t="shared" si="257"/>
        <v>3E-27A-VCS-Loc-22</v>
      </c>
      <c r="T2745" t="str">
        <f>IFERROR(IF(VLOOKUP(S2745,Bad!$A:$A,1,FALSE)='RAW2'!S2745,"yes","no"),"no")</f>
        <v>no</v>
      </c>
      <c r="U2745" t="str">
        <f>IFERROR(VLOOKUP(F2745,compounds!$A:$B,2,FALSE),"")</f>
        <v/>
      </c>
      <c r="V2745" t="str">
        <f>VLOOKUP(B2745,'volatile collection data'!$O:$P,2,FALSE)</f>
        <v>02.may.22 27</v>
      </c>
    </row>
    <row r="2746" spans="1:22" x14ac:dyDescent="0.2">
      <c r="A2746" t="s">
        <v>371</v>
      </c>
      <c r="B2746" s="1" t="str">
        <f t="shared" si="254"/>
        <v>3E</v>
      </c>
      <c r="C2746">
        <v>16.029</v>
      </c>
      <c r="D2746">
        <f t="shared" si="252"/>
        <v>16.03</v>
      </c>
      <c r="E2746">
        <f>VLOOKUP(D2746,'Peak Combiner'!$A$5:$D$4980,4,FALSE)</f>
        <v>16.03</v>
      </c>
      <c r="F2746">
        <f>IFERROR(VLOOKUP(D2746,rt_comb!$A:$B,2,FALSE),D2746)</f>
        <v>16.03</v>
      </c>
      <c r="G2746">
        <v>1701297</v>
      </c>
      <c r="H2746">
        <f>SUMIFS($G:$G,$E:$E,18.51,'RAW2'!$A:$A,'RAW2'!A2746)</f>
        <v>28191297</v>
      </c>
      <c r="I2746" s="1" t="str">
        <f>VLOOKUP(A2746,'volatile collection data'!$G$6:$H$69,2,FALSE)</f>
        <v>E</v>
      </c>
      <c r="J2746" s="1">
        <f>VLOOKUP(A2746,'volatile collection data'!$G$6:$I$69,3,FALSE)</f>
        <v>3</v>
      </c>
      <c r="K2746" s="1" t="str">
        <f>VLOOKUP(A2746,'volatile collection data'!$G$6:$N$69,8,FALSE)</f>
        <v>27A</v>
      </c>
      <c r="L2746" s="1">
        <f>VLOOKUP(A2746,'volatile collection data'!$G$6:$J$69,4,FALSE)</f>
        <v>6.82</v>
      </c>
      <c r="M2746" s="1">
        <f>VLOOKUP($A2746,'volatile collection data'!$G$6:$M$69,6,FALSE)</f>
        <v>10</v>
      </c>
      <c r="N2746" s="1">
        <f>VLOOKUP($A2746,'volatile collection data'!$G$6:$M$69,7,FALSE)</f>
        <v>6.82</v>
      </c>
      <c r="O2746" s="1">
        <f>VLOOKUP(A2746,'volatile collection data'!$G$6:$K$69,5,FALSE)</f>
        <v>1</v>
      </c>
      <c r="P2746" s="1" t="str">
        <f t="shared" si="255"/>
        <v>3E</v>
      </c>
      <c r="Q2746">
        <f t="shared" si="253"/>
        <v>4.4243625634387662E-2</v>
      </c>
      <c r="R2746" t="str">
        <f t="shared" si="256"/>
        <v>27A_1-E&amp;6.82%6.82@10</v>
      </c>
      <c r="S2746" t="str">
        <f t="shared" si="257"/>
        <v>3E-27A-VCS-Loc-22</v>
      </c>
      <c r="T2746" t="str">
        <f>IFERROR(IF(VLOOKUP(S2746,Bad!$A:$A,1,FALSE)='RAW2'!S2746,"yes","no"),"no")</f>
        <v>no</v>
      </c>
      <c r="U2746" t="str">
        <f>IFERROR(VLOOKUP(F2746,compounds!$A:$B,2,FALSE),"")</f>
        <v/>
      </c>
      <c r="V2746" t="str">
        <f>VLOOKUP(B2746,'volatile collection data'!$O:$P,2,FALSE)</f>
        <v>02.may.22 27</v>
      </c>
    </row>
    <row r="2747" spans="1:22" x14ac:dyDescent="0.2">
      <c r="A2747" t="s">
        <v>371</v>
      </c>
      <c r="B2747" s="1" t="str">
        <f t="shared" si="254"/>
        <v>3E</v>
      </c>
      <c r="C2747">
        <v>16.327000000000002</v>
      </c>
      <c r="D2747">
        <f t="shared" si="252"/>
        <v>16.329999999999998</v>
      </c>
      <c r="E2747">
        <f>VLOOKUP(D2747,'Peak Combiner'!$A$5:$D$4980,4,FALSE)</f>
        <v>16.329999999999998</v>
      </c>
      <c r="F2747">
        <f>IFERROR(VLOOKUP(D2747,rt_comb!$A:$B,2,FALSE),D2747)</f>
        <v>16.329999999999998</v>
      </c>
      <c r="G2747">
        <v>2059383</v>
      </c>
      <c r="H2747">
        <f>SUMIFS($G:$G,$E:$E,18.51,'RAW2'!$A:$A,'RAW2'!A2747)</f>
        <v>28191297</v>
      </c>
      <c r="I2747" s="1" t="str">
        <f>VLOOKUP(A2747,'volatile collection data'!$G$6:$H$69,2,FALSE)</f>
        <v>E</v>
      </c>
      <c r="J2747" s="1">
        <f>VLOOKUP(A2747,'volatile collection data'!$G$6:$I$69,3,FALSE)</f>
        <v>3</v>
      </c>
      <c r="K2747" s="1" t="str">
        <f>VLOOKUP(A2747,'volatile collection data'!$G$6:$N$69,8,FALSE)</f>
        <v>27A</v>
      </c>
      <c r="L2747" s="1">
        <f>VLOOKUP(A2747,'volatile collection data'!$G$6:$J$69,4,FALSE)</f>
        <v>6.82</v>
      </c>
      <c r="M2747" s="1">
        <f>VLOOKUP($A2747,'volatile collection data'!$G$6:$M$69,6,FALSE)</f>
        <v>10</v>
      </c>
      <c r="N2747" s="1">
        <f>VLOOKUP($A2747,'volatile collection data'!$G$6:$M$69,7,FALSE)</f>
        <v>6.82</v>
      </c>
      <c r="O2747" s="1">
        <f>VLOOKUP(A2747,'volatile collection data'!$G$6:$K$69,5,FALSE)</f>
        <v>1</v>
      </c>
      <c r="P2747" s="1" t="str">
        <f t="shared" si="255"/>
        <v>3E</v>
      </c>
      <c r="Q2747">
        <f t="shared" si="253"/>
        <v>5.3555946133933198E-2</v>
      </c>
      <c r="R2747" t="str">
        <f t="shared" si="256"/>
        <v>27A_1-E&amp;6.82%6.82@10</v>
      </c>
      <c r="S2747" t="str">
        <f t="shared" si="257"/>
        <v>3E-27A-VCS-Loc-22</v>
      </c>
      <c r="T2747" t="str">
        <f>IFERROR(IF(VLOOKUP(S2747,Bad!$A:$A,1,FALSE)='RAW2'!S2747,"yes","no"),"no")</f>
        <v>no</v>
      </c>
      <c r="U2747" t="str">
        <f>IFERROR(VLOOKUP(F2747,compounds!$A:$B,2,FALSE),"")</f>
        <v/>
      </c>
      <c r="V2747" t="str">
        <f>VLOOKUP(B2747,'volatile collection data'!$O:$P,2,FALSE)</f>
        <v>02.may.22 27</v>
      </c>
    </row>
    <row r="2748" spans="1:22" x14ac:dyDescent="0.2">
      <c r="A2748" t="s">
        <v>371</v>
      </c>
      <c r="B2748" s="1" t="str">
        <f t="shared" si="254"/>
        <v>3E</v>
      </c>
      <c r="C2748">
        <v>16.437000000000001</v>
      </c>
      <c r="D2748">
        <f t="shared" si="252"/>
        <v>16.440000000000001</v>
      </c>
      <c r="E2748">
        <f>VLOOKUP(D2748,'Peak Combiner'!$A$5:$D$4980,4,FALSE)</f>
        <v>16.440000000000001</v>
      </c>
      <c r="F2748">
        <f>IFERROR(VLOOKUP(D2748,rt_comb!$A:$B,2,FALSE),D2748)</f>
        <v>16.440000000000001</v>
      </c>
      <c r="G2748">
        <v>16739529</v>
      </c>
      <c r="H2748">
        <f>SUMIFS($G:$G,$E:$E,18.51,'RAW2'!$A:$A,'RAW2'!A2748)</f>
        <v>28191297</v>
      </c>
      <c r="I2748" s="1" t="str">
        <f>VLOOKUP(A2748,'volatile collection data'!$G$6:$H$69,2,FALSE)</f>
        <v>E</v>
      </c>
      <c r="J2748" s="1">
        <f>VLOOKUP(A2748,'volatile collection data'!$G$6:$I$69,3,FALSE)</f>
        <v>3</v>
      </c>
      <c r="K2748" s="1" t="str">
        <f>VLOOKUP(A2748,'volatile collection data'!$G$6:$N$69,8,FALSE)</f>
        <v>27A</v>
      </c>
      <c r="L2748" s="1">
        <f>VLOOKUP(A2748,'volatile collection data'!$G$6:$J$69,4,FALSE)</f>
        <v>6.82</v>
      </c>
      <c r="M2748" s="1">
        <f>VLOOKUP($A2748,'volatile collection data'!$G$6:$M$69,6,FALSE)</f>
        <v>10</v>
      </c>
      <c r="N2748" s="1">
        <f>VLOOKUP($A2748,'volatile collection data'!$G$6:$M$69,7,FALSE)</f>
        <v>6.82</v>
      </c>
      <c r="O2748" s="1">
        <f>VLOOKUP(A2748,'volatile collection data'!$G$6:$K$69,5,FALSE)</f>
        <v>1</v>
      </c>
      <c r="P2748" s="1" t="str">
        <f t="shared" si="255"/>
        <v>3E</v>
      </c>
      <c r="Q2748">
        <f t="shared" si="253"/>
        <v>0.43532519858200874</v>
      </c>
      <c r="R2748" t="str">
        <f t="shared" si="256"/>
        <v>27A_1-E&amp;6.82%6.82@10</v>
      </c>
      <c r="S2748" t="str">
        <f t="shared" si="257"/>
        <v>3E-27A-VCS-Loc-22</v>
      </c>
      <c r="T2748" t="str">
        <f>IFERROR(IF(VLOOKUP(S2748,Bad!$A:$A,1,FALSE)='RAW2'!S2748,"yes","no"),"no")</f>
        <v>no</v>
      </c>
      <c r="U2748" t="str">
        <f>IFERROR(VLOOKUP(F2748,compounds!$A:$B,2,FALSE),"")</f>
        <v/>
      </c>
      <c r="V2748" t="str">
        <f>VLOOKUP(B2748,'volatile collection data'!$O:$P,2,FALSE)</f>
        <v>02.may.22 27</v>
      </c>
    </row>
    <row r="2749" spans="1:22" x14ac:dyDescent="0.2">
      <c r="A2749" t="s">
        <v>371</v>
      </c>
      <c r="B2749" s="1" t="str">
        <f t="shared" si="254"/>
        <v>3E</v>
      </c>
      <c r="C2749">
        <v>17.170000000000002</v>
      </c>
      <c r="D2749">
        <f t="shared" si="252"/>
        <v>17.170000000000002</v>
      </c>
      <c r="E2749">
        <f>VLOOKUP(D2749,'Peak Combiner'!$A$5:$D$4980,4,FALSE)</f>
        <v>17.170000000000002</v>
      </c>
      <c r="F2749">
        <f>IFERROR(VLOOKUP(D2749,rt_comb!$A:$B,2,FALSE),D2749)</f>
        <v>17.170000000000002</v>
      </c>
      <c r="G2749">
        <v>911118</v>
      </c>
      <c r="H2749">
        <f>SUMIFS($G:$G,$E:$E,18.51,'RAW2'!$A:$A,'RAW2'!A2749)</f>
        <v>28191297</v>
      </c>
      <c r="I2749" s="1" t="str">
        <f>VLOOKUP(A2749,'volatile collection data'!$G$6:$H$69,2,FALSE)</f>
        <v>E</v>
      </c>
      <c r="J2749" s="1">
        <f>VLOOKUP(A2749,'volatile collection data'!$G$6:$I$69,3,FALSE)</f>
        <v>3</v>
      </c>
      <c r="K2749" s="1" t="str">
        <f>VLOOKUP(A2749,'volatile collection data'!$G$6:$N$69,8,FALSE)</f>
        <v>27A</v>
      </c>
      <c r="L2749" s="1">
        <f>VLOOKUP(A2749,'volatile collection data'!$G$6:$J$69,4,FALSE)</f>
        <v>6.82</v>
      </c>
      <c r="M2749" s="1">
        <f>VLOOKUP($A2749,'volatile collection data'!$G$6:$M$69,6,FALSE)</f>
        <v>10</v>
      </c>
      <c r="N2749" s="1">
        <f>VLOOKUP($A2749,'volatile collection data'!$G$6:$M$69,7,FALSE)</f>
        <v>6.82</v>
      </c>
      <c r="O2749" s="1">
        <f>VLOOKUP(A2749,'volatile collection data'!$G$6:$K$69,5,FALSE)</f>
        <v>1</v>
      </c>
      <c r="P2749" s="1" t="str">
        <f t="shared" si="255"/>
        <v>3E</v>
      </c>
      <c r="Q2749">
        <f t="shared" si="253"/>
        <v>2.3694371823821479E-2</v>
      </c>
      <c r="R2749" t="str">
        <f t="shared" si="256"/>
        <v>27A_1-E&amp;6.82%6.82@10</v>
      </c>
      <c r="S2749" t="str">
        <f t="shared" si="257"/>
        <v>3E-27A-VCS-Loc-22</v>
      </c>
      <c r="T2749" t="str">
        <f>IFERROR(IF(VLOOKUP(S2749,Bad!$A:$A,1,FALSE)='RAW2'!S2749,"yes","no"),"no")</f>
        <v>no</v>
      </c>
      <c r="U2749" t="str">
        <f>IFERROR(VLOOKUP(F2749,compounds!$A:$B,2,FALSE),"")</f>
        <v/>
      </c>
      <c r="V2749" t="str">
        <f>VLOOKUP(B2749,'volatile collection data'!$O:$P,2,FALSE)</f>
        <v>02.may.22 27</v>
      </c>
    </row>
    <row r="2750" spans="1:22" x14ac:dyDescent="0.2">
      <c r="A2750" t="s">
        <v>371</v>
      </c>
      <c r="B2750" s="1" t="str">
        <f t="shared" si="254"/>
        <v>3E</v>
      </c>
      <c r="C2750">
        <v>17.437999999999999</v>
      </c>
      <c r="D2750">
        <f t="shared" ref="D2750:D2813" si="258">ROUND(C2750,2)</f>
        <v>17.440000000000001</v>
      </c>
      <c r="E2750">
        <f>VLOOKUP(D2750,'Peak Combiner'!$A$5:$D$4980,4,FALSE)</f>
        <v>17.440000000000001</v>
      </c>
      <c r="F2750">
        <f>IFERROR(VLOOKUP(D2750,rt_comb!$A:$B,2,FALSE),D2750)</f>
        <v>17.440000000000001</v>
      </c>
      <c r="G2750">
        <v>9130681</v>
      </c>
      <c r="H2750">
        <f>SUMIFS($G:$G,$E:$E,18.51,'RAW2'!$A:$A,'RAW2'!A2750)</f>
        <v>28191297</v>
      </c>
      <c r="I2750" s="1" t="str">
        <f>VLOOKUP(A2750,'volatile collection data'!$G$6:$H$69,2,FALSE)</f>
        <v>E</v>
      </c>
      <c r="J2750" s="1">
        <f>VLOOKUP(A2750,'volatile collection data'!$G$6:$I$69,3,FALSE)</f>
        <v>3</v>
      </c>
      <c r="K2750" s="1" t="str">
        <f>VLOOKUP(A2750,'volatile collection data'!$G$6:$N$69,8,FALSE)</f>
        <v>27A</v>
      </c>
      <c r="L2750" s="1">
        <f>VLOOKUP(A2750,'volatile collection data'!$G$6:$J$69,4,FALSE)</f>
        <v>6.82</v>
      </c>
      <c r="M2750" s="1">
        <f>VLOOKUP($A2750,'volatile collection data'!$G$6:$M$69,6,FALSE)</f>
        <v>10</v>
      </c>
      <c r="N2750" s="1">
        <f>VLOOKUP($A2750,'volatile collection data'!$G$6:$M$69,7,FALSE)</f>
        <v>6.82</v>
      </c>
      <c r="O2750" s="1">
        <f>VLOOKUP(A2750,'volatile collection data'!$G$6:$K$69,5,FALSE)</f>
        <v>1</v>
      </c>
      <c r="P2750" s="1" t="str">
        <f t="shared" si="255"/>
        <v>3E</v>
      </c>
      <c r="Q2750">
        <f t="shared" ref="Q2750:Q2813" si="259">IFERROR((30/H2750*G2750)/L2750/6,0)</f>
        <v>0.2374508577579437</v>
      </c>
      <c r="R2750" t="str">
        <f t="shared" si="256"/>
        <v>27A_1-E&amp;6.82%6.82@10</v>
      </c>
      <c r="S2750" t="str">
        <f t="shared" si="257"/>
        <v>3E-27A-VCS-Loc-22</v>
      </c>
      <c r="T2750" t="str">
        <f>IFERROR(IF(VLOOKUP(S2750,Bad!$A:$A,1,FALSE)='RAW2'!S2750,"yes","no"),"no")</f>
        <v>no</v>
      </c>
      <c r="U2750" t="str">
        <f>IFERROR(VLOOKUP(F2750,compounds!$A:$B,2,FALSE),"")</f>
        <v/>
      </c>
      <c r="V2750" t="str">
        <f>VLOOKUP(B2750,'volatile collection data'!$O:$P,2,FALSE)</f>
        <v>02.may.22 27</v>
      </c>
    </row>
    <row r="2751" spans="1:22" x14ac:dyDescent="0.2">
      <c r="A2751" t="s">
        <v>371</v>
      </c>
      <c r="B2751" s="1" t="str">
        <f t="shared" si="254"/>
        <v>3E</v>
      </c>
      <c r="C2751">
        <v>17.573</v>
      </c>
      <c r="D2751">
        <f t="shared" si="258"/>
        <v>17.57</v>
      </c>
      <c r="E2751">
        <f>VLOOKUP(D2751,'Peak Combiner'!$A$5:$D$4980,4,FALSE)</f>
        <v>17.57</v>
      </c>
      <c r="F2751">
        <f>IFERROR(VLOOKUP(D2751,rt_comb!$A:$B,2,FALSE),D2751)</f>
        <v>17.57</v>
      </c>
      <c r="G2751">
        <v>3099333</v>
      </c>
      <c r="H2751">
        <f>SUMIFS($G:$G,$E:$E,18.51,'RAW2'!$A:$A,'RAW2'!A2751)</f>
        <v>28191297</v>
      </c>
      <c r="I2751" s="1" t="str">
        <f>VLOOKUP(A2751,'volatile collection data'!$G$6:$H$69,2,FALSE)</f>
        <v>E</v>
      </c>
      <c r="J2751" s="1">
        <f>VLOOKUP(A2751,'volatile collection data'!$G$6:$I$69,3,FALSE)</f>
        <v>3</v>
      </c>
      <c r="K2751" s="1" t="str">
        <f>VLOOKUP(A2751,'volatile collection data'!$G$6:$N$69,8,FALSE)</f>
        <v>27A</v>
      </c>
      <c r="L2751" s="1">
        <f>VLOOKUP(A2751,'volatile collection data'!$G$6:$J$69,4,FALSE)</f>
        <v>6.82</v>
      </c>
      <c r="M2751" s="1">
        <f>VLOOKUP($A2751,'volatile collection data'!$G$6:$M$69,6,FALSE)</f>
        <v>10</v>
      </c>
      <c r="N2751" s="1">
        <f>VLOOKUP($A2751,'volatile collection data'!$G$6:$M$69,7,FALSE)</f>
        <v>6.82</v>
      </c>
      <c r="O2751" s="1">
        <f>VLOOKUP(A2751,'volatile collection data'!$G$6:$K$69,5,FALSE)</f>
        <v>1</v>
      </c>
      <c r="P2751" s="1" t="str">
        <f t="shared" si="255"/>
        <v>3E</v>
      </c>
      <c r="Q2751">
        <f t="shared" si="259"/>
        <v>8.0600699917947063E-2</v>
      </c>
      <c r="R2751" t="str">
        <f t="shared" si="256"/>
        <v>27A_1-E&amp;6.82%6.82@10</v>
      </c>
      <c r="S2751" t="str">
        <f t="shared" si="257"/>
        <v>3E-27A-VCS-Loc-22</v>
      </c>
      <c r="T2751" t="str">
        <f>IFERROR(IF(VLOOKUP(S2751,Bad!$A:$A,1,FALSE)='RAW2'!S2751,"yes","no"),"no")</f>
        <v>no</v>
      </c>
      <c r="U2751" t="str">
        <f>IFERROR(VLOOKUP(F2751,compounds!$A:$B,2,FALSE),"")</f>
        <v/>
      </c>
      <c r="V2751" t="str">
        <f>VLOOKUP(B2751,'volatile collection data'!$O:$P,2,FALSE)</f>
        <v>02.may.22 27</v>
      </c>
    </row>
    <row r="2752" spans="1:22" x14ac:dyDescent="0.2">
      <c r="A2752" t="s">
        <v>371</v>
      </c>
      <c r="B2752" s="1" t="str">
        <f t="shared" si="254"/>
        <v>3E</v>
      </c>
      <c r="C2752">
        <v>17.739999999999998</v>
      </c>
      <c r="D2752">
        <f t="shared" si="258"/>
        <v>17.739999999999998</v>
      </c>
      <c r="E2752">
        <f>VLOOKUP(D2752,'Peak Combiner'!$A$5:$D$4980,4,FALSE)</f>
        <v>17.739999999999998</v>
      </c>
      <c r="F2752">
        <f>IFERROR(VLOOKUP(D2752,rt_comb!$A:$B,2,FALSE),D2752)</f>
        <v>17.739999999999998</v>
      </c>
      <c r="G2752">
        <v>3474936</v>
      </c>
      <c r="H2752">
        <f>SUMIFS($G:$G,$E:$E,18.51,'RAW2'!$A:$A,'RAW2'!A2752)</f>
        <v>28191297</v>
      </c>
      <c r="I2752" s="1" t="str">
        <f>VLOOKUP(A2752,'volatile collection data'!$G$6:$H$69,2,FALSE)</f>
        <v>E</v>
      </c>
      <c r="J2752" s="1">
        <f>VLOOKUP(A2752,'volatile collection data'!$G$6:$I$69,3,FALSE)</f>
        <v>3</v>
      </c>
      <c r="K2752" s="1" t="str">
        <f>VLOOKUP(A2752,'volatile collection data'!$G$6:$N$69,8,FALSE)</f>
        <v>27A</v>
      </c>
      <c r="L2752" s="1">
        <f>VLOOKUP(A2752,'volatile collection data'!$G$6:$J$69,4,FALSE)</f>
        <v>6.82</v>
      </c>
      <c r="M2752" s="1">
        <f>VLOOKUP($A2752,'volatile collection data'!$G$6:$M$69,6,FALSE)</f>
        <v>10</v>
      </c>
      <c r="N2752" s="1">
        <f>VLOOKUP($A2752,'volatile collection data'!$G$6:$M$69,7,FALSE)</f>
        <v>6.82</v>
      </c>
      <c r="O2752" s="1">
        <f>VLOOKUP(A2752,'volatile collection data'!$G$6:$K$69,5,FALSE)</f>
        <v>1</v>
      </c>
      <c r="P2752" s="1" t="str">
        <f t="shared" si="255"/>
        <v>3E</v>
      </c>
      <c r="Q2752">
        <f t="shared" si="259"/>
        <v>9.0368564387909037E-2</v>
      </c>
      <c r="R2752" t="str">
        <f t="shared" si="256"/>
        <v>27A_1-E&amp;6.82%6.82@10</v>
      </c>
      <c r="S2752" t="str">
        <f t="shared" si="257"/>
        <v>3E-27A-VCS-Loc-22</v>
      </c>
      <c r="T2752" t="str">
        <f>IFERROR(IF(VLOOKUP(S2752,Bad!$A:$A,1,FALSE)='RAW2'!S2752,"yes","no"),"no")</f>
        <v>no</v>
      </c>
      <c r="U2752" t="str">
        <f>IFERROR(VLOOKUP(F2752,compounds!$A:$B,2,FALSE),"")</f>
        <v/>
      </c>
      <c r="V2752" t="str">
        <f>VLOOKUP(B2752,'volatile collection data'!$O:$P,2,FALSE)</f>
        <v>02.may.22 27</v>
      </c>
    </row>
    <row r="2753" spans="1:22" x14ac:dyDescent="0.2">
      <c r="A2753" t="s">
        <v>371</v>
      </c>
      <c r="B2753" s="1" t="str">
        <f t="shared" si="254"/>
        <v>3E</v>
      </c>
      <c r="C2753">
        <v>17.890999999999998</v>
      </c>
      <c r="D2753">
        <f t="shared" si="258"/>
        <v>17.89</v>
      </c>
      <c r="E2753">
        <f>VLOOKUP(D2753,'Peak Combiner'!$A$5:$D$4980,4,FALSE)</f>
        <v>17.89</v>
      </c>
      <c r="F2753">
        <f>IFERROR(VLOOKUP(D2753,rt_comb!$A:$B,2,FALSE),D2753)</f>
        <v>17.89</v>
      </c>
      <c r="G2753">
        <v>1650495</v>
      </c>
      <c r="H2753">
        <f>SUMIFS($G:$G,$E:$E,18.51,'RAW2'!$A:$A,'RAW2'!A2753)</f>
        <v>28191297</v>
      </c>
      <c r="I2753" s="1" t="str">
        <f>VLOOKUP(A2753,'volatile collection data'!$G$6:$H$69,2,FALSE)</f>
        <v>E</v>
      </c>
      <c r="J2753" s="1">
        <f>VLOOKUP(A2753,'volatile collection data'!$G$6:$I$69,3,FALSE)</f>
        <v>3</v>
      </c>
      <c r="K2753" s="1" t="str">
        <f>VLOOKUP(A2753,'volatile collection data'!$G$6:$N$69,8,FALSE)</f>
        <v>27A</v>
      </c>
      <c r="L2753" s="1">
        <f>VLOOKUP(A2753,'volatile collection data'!$G$6:$J$69,4,FALSE)</f>
        <v>6.82</v>
      </c>
      <c r="M2753" s="1">
        <f>VLOOKUP($A2753,'volatile collection data'!$G$6:$M$69,6,FALSE)</f>
        <v>10</v>
      </c>
      <c r="N2753" s="1">
        <f>VLOOKUP($A2753,'volatile collection data'!$G$6:$M$69,7,FALSE)</f>
        <v>6.82</v>
      </c>
      <c r="O2753" s="1">
        <f>VLOOKUP(A2753,'volatile collection data'!$G$6:$K$69,5,FALSE)</f>
        <v>1</v>
      </c>
      <c r="P2753" s="1" t="str">
        <f t="shared" si="255"/>
        <v>3E</v>
      </c>
      <c r="Q2753">
        <f t="shared" si="259"/>
        <v>4.2922477904462686E-2</v>
      </c>
      <c r="R2753" t="str">
        <f t="shared" si="256"/>
        <v>27A_1-E&amp;6.82%6.82@10</v>
      </c>
      <c r="S2753" t="str">
        <f t="shared" si="257"/>
        <v>3E-27A-VCS-Loc-22</v>
      </c>
      <c r="T2753" t="str">
        <f>IFERROR(IF(VLOOKUP(S2753,Bad!$A:$A,1,FALSE)='RAW2'!S2753,"yes","no"),"no")</f>
        <v>no</v>
      </c>
      <c r="U2753" t="str">
        <f>IFERROR(VLOOKUP(F2753,compounds!$A:$B,2,FALSE),"")</f>
        <v/>
      </c>
      <c r="V2753" t="str">
        <f>VLOOKUP(B2753,'volatile collection data'!$O:$P,2,FALSE)</f>
        <v>02.may.22 27</v>
      </c>
    </row>
    <row r="2754" spans="1:22" x14ac:dyDescent="0.2">
      <c r="A2754" t="s">
        <v>371</v>
      </c>
      <c r="B2754" s="1" t="str">
        <f t="shared" si="254"/>
        <v>3E</v>
      </c>
      <c r="C2754">
        <v>18.030999999999999</v>
      </c>
      <c r="D2754">
        <f t="shared" si="258"/>
        <v>18.03</v>
      </c>
      <c r="E2754">
        <f>VLOOKUP(D2754,'Peak Combiner'!$A$5:$D$4980,4,FALSE)</f>
        <v>18.03</v>
      </c>
      <c r="F2754">
        <f>IFERROR(VLOOKUP(D2754,rt_comb!$A:$B,2,FALSE),D2754)</f>
        <v>18.03</v>
      </c>
      <c r="G2754">
        <v>6944215</v>
      </c>
      <c r="H2754">
        <f>SUMIFS($G:$G,$E:$E,18.51,'RAW2'!$A:$A,'RAW2'!A2754)</f>
        <v>28191297</v>
      </c>
      <c r="I2754" s="1" t="str">
        <f>VLOOKUP(A2754,'volatile collection data'!$G$6:$H$69,2,FALSE)</f>
        <v>E</v>
      </c>
      <c r="J2754" s="1">
        <f>VLOOKUP(A2754,'volatile collection data'!$G$6:$I$69,3,FALSE)</f>
        <v>3</v>
      </c>
      <c r="K2754" s="1" t="str">
        <f>VLOOKUP(A2754,'volatile collection data'!$G$6:$N$69,8,FALSE)</f>
        <v>27A</v>
      </c>
      <c r="L2754" s="1">
        <f>VLOOKUP(A2754,'volatile collection data'!$G$6:$J$69,4,FALSE)</f>
        <v>6.82</v>
      </c>
      <c r="M2754" s="1">
        <f>VLOOKUP($A2754,'volatile collection data'!$G$6:$M$69,6,FALSE)</f>
        <v>10</v>
      </c>
      <c r="N2754" s="1">
        <f>VLOOKUP($A2754,'volatile collection data'!$G$6:$M$69,7,FALSE)</f>
        <v>6.82</v>
      </c>
      <c r="O2754" s="1">
        <f>VLOOKUP(A2754,'volatile collection data'!$G$6:$K$69,5,FALSE)</f>
        <v>1</v>
      </c>
      <c r="P2754" s="1" t="str">
        <f t="shared" si="255"/>
        <v>3E</v>
      </c>
      <c r="Q2754">
        <f t="shared" si="259"/>
        <v>0.18059001384514242</v>
      </c>
      <c r="R2754" t="str">
        <f t="shared" si="256"/>
        <v>27A_1-E&amp;6.82%6.82@10</v>
      </c>
      <c r="S2754" t="str">
        <f t="shared" si="257"/>
        <v>3E-27A-VCS-Loc-22</v>
      </c>
      <c r="T2754" t="str">
        <f>IFERROR(IF(VLOOKUP(S2754,Bad!$A:$A,1,FALSE)='RAW2'!S2754,"yes","no"),"no")</f>
        <v>no</v>
      </c>
      <c r="U2754" t="str">
        <f>IFERROR(VLOOKUP(F2754,compounds!$A:$B,2,FALSE),"")</f>
        <v/>
      </c>
      <c r="V2754" t="str">
        <f>VLOOKUP(B2754,'volatile collection data'!$O:$P,2,FALSE)</f>
        <v>02.may.22 27</v>
      </c>
    </row>
    <row r="2755" spans="1:22" x14ac:dyDescent="0.2">
      <c r="A2755" t="s">
        <v>371</v>
      </c>
      <c r="B2755" s="1" t="str">
        <f t="shared" ref="B2755:B2818" si="260">LEFT(A2755,FIND("-",A2755)-1)</f>
        <v>3E</v>
      </c>
      <c r="C2755">
        <v>18.207000000000001</v>
      </c>
      <c r="D2755">
        <f t="shared" si="258"/>
        <v>18.21</v>
      </c>
      <c r="E2755">
        <f>VLOOKUP(D2755,'Peak Combiner'!$A$5:$D$4980,4,FALSE)</f>
        <v>18.21</v>
      </c>
      <c r="F2755">
        <f>IFERROR(VLOOKUP(D2755,rt_comb!$A:$B,2,FALSE),D2755)</f>
        <v>18.21</v>
      </c>
      <c r="G2755">
        <v>3150356</v>
      </c>
      <c r="H2755">
        <f>SUMIFS($G:$G,$E:$E,18.51,'RAW2'!$A:$A,'RAW2'!A2755)</f>
        <v>28191297</v>
      </c>
      <c r="I2755" s="1" t="str">
        <f>VLOOKUP(A2755,'volatile collection data'!$G$6:$H$69,2,FALSE)</f>
        <v>E</v>
      </c>
      <c r="J2755" s="1">
        <f>VLOOKUP(A2755,'volatile collection data'!$G$6:$I$69,3,FALSE)</f>
        <v>3</v>
      </c>
      <c r="K2755" s="1" t="str">
        <f>VLOOKUP(A2755,'volatile collection data'!$G$6:$N$69,8,FALSE)</f>
        <v>27A</v>
      </c>
      <c r="L2755" s="1">
        <f>VLOOKUP(A2755,'volatile collection data'!$G$6:$J$69,4,FALSE)</f>
        <v>6.82</v>
      </c>
      <c r="M2755" s="1">
        <f>VLOOKUP($A2755,'volatile collection data'!$G$6:$M$69,6,FALSE)</f>
        <v>10</v>
      </c>
      <c r="N2755" s="1">
        <f>VLOOKUP($A2755,'volatile collection data'!$G$6:$M$69,7,FALSE)</f>
        <v>6.82</v>
      </c>
      <c r="O2755" s="1">
        <f>VLOOKUP(A2755,'volatile collection data'!$G$6:$K$69,5,FALSE)</f>
        <v>1</v>
      </c>
      <c r="P2755" s="1" t="str">
        <f t="shared" ref="P2755:P2818" si="261">J2755&amp;I2755</f>
        <v>3E</v>
      </c>
      <c r="Q2755">
        <f t="shared" si="259"/>
        <v>8.1927594934362982E-2</v>
      </c>
      <c r="R2755" t="str">
        <f t="shared" ref="R2755:R2818" si="262">K2755&amp;"_"&amp;O2755&amp;"-"&amp;I2755&amp;"&amp;"&amp;L2755&amp;"%"&amp;N2755&amp;"@"&amp;M2755</f>
        <v>27A_1-E&amp;6.82%6.82@10</v>
      </c>
      <c r="S2755" t="str">
        <f t="shared" ref="S2755:S2818" si="263">A2755</f>
        <v>3E-27A-VCS-Loc-22</v>
      </c>
      <c r="T2755" t="str">
        <f>IFERROR(IF(VLOOKUP(S2755,Bad!$A:$A,1,FALSE)='RAW2'!S2755,"yes","no"),"no")</f>
        <v>no</v>
      </c>
      <c r="U2755" t="str">
        <f>IFERROR(VLOOKUP(F2755,compounds!$A:$B,2,FALSE),"")</f>
        <v/>
      </c>
      <c r="V2755" t="str">
        <f>VLOOKUP(B2755,'volatile collection data'!$O:$P,2,FALSE)</f>
        <v>02.may.22 27</v>
      </c>
    </row>
    <row r="2756" spans="1:22" x14ac:dyDescent="0.2">
      <c r="A2756" t="s">
        <v>371</v>
      </c>
      <c r="B2756" s="1" t="str">
        <f t="shared" si="260"/>
        <v>3E</v>
      </c>
      <c r="C2756">
        <v>18.393999999999998</v>
      </c>
      <c r="D2756">
        <f t="shared" si="258"/>
        <v>18.39</v>
      </c>
      <c r="E2756">
        <f>VLOOKUP(D2756,'Peak Combiner'!$A$5:$D$4980,4,FALSE)</f>
        <v>18.39</v>
      </c>
      <c r="F2756">
        <f>IFERROR(VLOOKUP(D2756,rt_comb!$A:$B,2,FALSE),D2756)</f>
        <v>18.39</v>
      </c>
      <c r="G2756">
        <v>2363434</v>
      </c>
      <c r="H2756">
        <f>SUMIFS($G:$G,$E:$E,18.51,'RAW2'!$A:$A,'RAW2'!A2756)</f>
        <v>28191297</v>
      </c>
      <c r="I2756" s="1" t="str">
        <f>VLOOKUP(A2756,'volatile collection data'!$G$6:$H$69,2,FALSE)</f>
        <v>E</v>
      </c>
      <c r="J2756" s="1">
        <f>VLOOKUP(A2756,'volatile collection data'!$G$6:$I$69,3,FALSE)</f>
        <v>3</v>
      </c>
      <c r="K2756" s="1" t="str">
        <f>VLOOKUP(A2756,'volatile collection data'!$G$6:$N$69,8,FALSE)</f>
        <v>27A</v>
      </c>
      <c r="L2756" s="1">
        <f>VLOOKUP(A2756,'volatile collection data'!$G$6:$J$69,4,FALSE)</f>
        <v>6.82</v>
      </c>
      <c r="M2756" s="1">
        <f>VLOOKUP($A2756,'volatile collection data'!$G$6:$M$69,6,FALSE)</f>
        <v>10</v>
      </c>
      <c r="N2756" s="1">
        <f>VLOOKUP($A2756,'volatile collection data'!$G$6:$M$69,7,FALSE)</f>
        <v>6.82</v>
      </c>
      <c r="O2756" s="1">
        <f>VLOOKUP(A2756,'volatile collection data'!$G$6:$K$69,5,FALSE)</f>
        <v>1</v>
      </c>
      <c r="P2756" s="1" t="str">
        <f t="shared" si="261"/>
        <v>3E</v>
      </c>
      <c r="Q2756">
        <f t="shared" si="259"/>
        <v>6.1463042083530005E-2</v>
      </c>
      <c r="R2756" t="str">
        <f t="shared" si="262"/>
        <v>27A_1-E&amp;6.82%6.82@10</v>
      </c>
      <c r="S2756" t="str">
        <f t="shared" si="263"/>
        <v>3E-27A-VCS-Loc-22</v>
      </c>
      <c r="T2756" t="str">
        <f>IFERROR(IF(VLOOKUP(S2756,Bad!$A:$A,1,FALSE)='RAW2'!S2756,"yes","no"),"no")</f>
        <v>no</v>
      </c>
      <c r="U2756" t="str">
        <f>IFERROR(VLOOKUP(F2756,compounds!$A:$B,2,FALSE),"")</f>
        <v/>
      </c>
      <c r="V2756" t="str">
        <f>VLOOKUP(B2756,'volatile collection data'!$O:$P,2,FALSE)</f>
        <v>02.may.22 27</v>
      </c>
    </row>
    <row r="2757" spans="1:22" x14ac:dyDescent="0.2">
      <c r="A2757" t="s">
        <v>371</v>
      </c>
      <c r="B2757" s="1" t="str">
        <f t="shared" si="260"/>
        <v>3E</v>
      </c>
      <c r="C2757">
        <v>18.428000000000001</v>
      </c>
      <c r="D2757">
        <f t="shared" si="258"/>
        <v>18.43</v>
      </c>
      <c r="E2757">
        <f>VLOOKUP(D2757,'Peak Combiner'!$A$5:$D$4980,4,FALSE)</f>
        <v>18.43</v>
      </c>
      <c r="F2757">
        <f>IFERROR(VLOOKUP(D2757,rt_comb!$A:$B,2,FALSE),D2757)</f>
        <v>18.43</v>
      </c>
      <c r="G2757">
        <v>1700891</v>
      </c>
      <c r="H2757">
        <f>SUMIFS($G:$G,$E:$E,18.51,'RAW2'!$A:$A,'RAW2'!A2757)</f>
        <v>28191297</v>
      </c>
      <c r="I2757" s="1" t="str">
        <f>VLOOKUP(A2757,'volatile collection data'!$G$6:$H$69,2,FALSE)</f>
        <v>E</v>
      </c>
      <c r="J2757" s="1">
        <f>VLOOKUP(A2757,'volatile collection data'!$G$6:$I$69,3,FALSE)</f>
        <v>3</v>
      </c>
      <c r="K2757" s="1" t="str">
        <f>VLOOKUP(A2757,'volatile collection data'!$G$6:$N$69,8,FALSE)</f>
        <v>27A</v>
      </c>
      <c r="L2757" s="1">
        <f>VLOOKUP(A2757,'volatile collection data'!$G$6:$J$69,4,FALSE)</f>
        <v>6.82</v>
      </c>
      <c r="M2757" s="1">
        <f>VLOOKUP($A2757,'volatile collection data'!$G$6:$M$69,6,FALSE)</f>
        <v>10</v>
      </c>
      <c r="N2757" s="1">
        <f>VLOOKUP($A2757,'volatile collection data'!$G$6:$M$69,7,FALSE)</f>
        <v>6.82</v>
      </c>
      <c r="O2757" s="1">
        <f>VLOOKUP(A2757,'volatile collection data'!$G$6:$K$69,5,FALSE)</f>
        <v>1</v>
      </c>
      <c r="P2757" s="1" t="str">
        <f t="shared" si="261"/>
        <v>3E</v>
      </c>
      <c r="Q2757">
        <f t="shared" si="259"/>
        <v>4.4233067270969893E-2</v>
      </c>
      <c r="R2757" t="str">
        <f t="shared" si="262"/>
        <v>27A_1-E&amp;6.82%6.82@10</v>
      </c>
      <c r="S2757" t="str">
        <f t="shared" si="263"/>
        <v>3E-27A-VCS-Loc-22</v>
      </c>
      <c r="T2757" t="str">
        <f>IFERROR(IF(VLOOKUP(S2757,Bad!$A:$A,1,FALSE)='RAW2'!S2757,"yes","no"),"no")</f>
        <v>no</v>
      </c>
      <c r="U2757" t="str">
        <f>IFERROR(VLOOKUP(F2757,compounds!$A:$B,2,FALSE),"")</f>
        <v/>
      </c>
      <c r="V2757" t="str">
        <f>VLOOKUP(B2757,'volatile collection data'!$O:$P,2,FALSE)</f>
        <v>02.may.22 27</v>
      </c>
    </row>
    <row r="2758" spans="1:22" x14ac:dyDescent="0.2">
      <c r="A2758" t="s">
        <v>371</v>
      </c>
      <c r="B2758" s="1" t="str">
        <f t="shared" si="260"/>
        <v>3E</v>
      </c>
      <c r="C2758">
        <v>18.510000000000002</v>
      </c>
      <c r="D2758">
        <f t="shared" si="258"/>
        <v>18.510000000000002</v>
      </c>
      <c r="E2758">
        <f>VLOOKUP(D2758,'Peak Combiner'!$A$5:$D$4980,4,FALSE)</f>
        <v>18.510000000000002</v>
      </c>
      <c r="F2758">
        <f>IFERROR(VLOOKUP(D2758,rt_comb!$A:$B,2,FALSE),D2758)</f>
        <v>18.52</v>
      </c>
      <c r="G2758">
        <v>28191297</v>
      </c>
      <c r="H2758">
        <f>SUMIFS($G:$G,$E:$E,18.51,'RAW2'!$A:$A,'RAW2'!A2758)</f>
        <v>28191297</v>
      </c>
      <c r="I2758" s="1" t="str">
        <f>VLOOKUP(A2758,'volatile collection data'!$G$6:$H$69,2,FALSE)</f>
        <v>E</v>
      </c>
      <c r="J2758" s="1">
        <f>VLOOKUP(A2758,'volatile collection data'!$G$6:$I$69,3,FALSE)</f>
        <v>3</v>
      </c>
      <c r="K2758" s="1" t="str">
        <f>VLOOKUP(A2758,'volatile collection data'!$G$6:$N$69,8,FALSE)</f>
        <v>27A</v>
      </c>
      <c r="L2758" s="1">
        <f>VLOOKUP(A2758,'volatile collection data'!$G$6:$J$69,4,FALSE)</f>
        <v>6.82</v>
      </c>
      <c r="M2758" s="1">
        <f>VLOOKUP($A2758,'volatile collection data'!$G$6:$M$69,6,FALSE)</f>
        <v>10</v>
      </c>
      <c r="N2758" s="1">
        <f>VLOOKUP($A2758,'volatile collection data'!$G$6:$M$69,7,FALSE)</f>
        <v>6.82</v>
      </c>
      <c r="O2758" s="1">
        <f>VLOOKUP(A2758,'volatile collection data'!$G$6:$K$69,5,FALSE)</f>
        <v>1</v>
      </c>
      <c r="P2758" s="1" t="str">
        <f t="shared" si="261"/>
        <v>3E</v>
      </c>
      <c r="Q2758">
        <f t="shared" si="259"/>
        <v>0.73313782991202359</v>
      </c>
      <c r="R2758" t="str">
        <f t="shared" si="262"/>
        <v>27A_1-E&amp;6.82%6.82@10</v>
      </c>
      <c r="S2758" t="str">
        <f t="shared" si="263"/>
        <v>3E-27A-VCS-Loc-22</v>
      </c>
      <c r="T2758" t="str">
        <f>IFERROR(IF(VLOOKUP(S2758,Bad!$A:$A,1,FALSE)='RAW2'!S2758,"yes","no"),"no")</f>
        <v>no</v>
      </c>
      <c r="U2758" t="str">
        <f>IFERROR(VLOOKUP(F2758,compounds!$A:$B,2,FALSE),"")</f>
        <v>standard</v>
      </c>
      <c r="V2758" t="str">
        <f>VLOOKUP(B2758,'volatile collection data'!$O:$P,2,FALSE)</f>
        <v>02.may.22 27</v>
      </c>
    </row>
    <row r="2759" spans="1:22" x14ac:dyDescent="0.2">
      <c r="A2759" t="s">
        <v>371</v>
      </c>
      <c r="B2759" s="1" t="str">
        <f t="shared" si="260"/>
        <v>3E</v>
      </c>
      <c r="C2759">
        <v>18.776</v>
      </c>
      <c r="D2759">
        <f t="shared" si="258"/>
        <v>18.78</v>
      </c>
      <c r="E2759">
        <f>VLOOKUP(D2759,'Peak Combiner'!$A$5:$D$4980,4,FALSE)</f>
        <v>18.78</v>
      </c>
      <c r="F2759">
        <f>IFERROR(VLOOKUP(D2759,rt_comb!$A:$B,2,FALSE),D2759)</f>
        <v>18.78</v>
      </c>
      <c r="G2759">
        <v>1825646</v>
      </c>
      <c r="H2759">
        <f>SUMIFS($G:$G,$E:$E,18.51,'RAW2'!$A:$A,'RAW2'!A2759)</f>
        <v>28191297</v>
      </c>
      <c r="I2759" s="1" t="str">
        <f>VLOOKUP(A2759,'volatile collection data'!$G$6:$H$69,2,FALSE)</f>
        <v>E</v>
      </c>
      <c r="J2759" s="1">
        <f>VLOOKUP(A2759,'volatile collection data'!$G$6:$I$69,3,FALSE)</f>
        <v>3</v>
      </c>
      <c r="K2759" s="1" t="str">
        <f>VLOOKUP(A2759,'volatile collection data'!$G$6:$N$69,8,FALSE)</f>
        <v>27A</v>
      </c>
      <c r="L2759" s="1">
        <f>VLOOKUP(A2759,'volatile collection data'!$G$6:$J$69,4,FALSE)</f>
        <v>6.82</v>
      </c>
      <c r="M2759" s="1">
        <f>VLOOKUP($A2759,'volatile collection data'!$G$6:$M$69,6,FALSE)</f>
        <v>10</v>
      </c>
      <c r="N2759" s="1">
        <f>VLOOKUP($A2759,'volatile collection data'!$G$6:$M$69,7,FALSE)</f>
        <v>6.82</v>
      </c>
      <c r="O2759" s="1">
        <f>VLOOKUP(A2759,'volatile collection data'!$G$6:$K$69,5,FALSE)</f>
        <v>1</v>
      </c>
      <c r="P2759" s="1" t="str">
        <f t="shared" si="261"/>
        <v>3E</v>
      </c>
      <c r="Q2759">
        <f t="shared" si="259"/>
        <v>4.7477423498023745E-2</v>
      </c>
      <c r="R2759" t="str">
        <f t="shared" si="262"/>
        <v>27A_1-E&amp;6.82%6.82@10</v>
      </c>
      <c r="S2759" t="str">
        <f t="shared" si="263"/>
        <v>3E-27A-VCS-Loc-22</v>
      </c>
      <c r="T2759" t="str">
        <f>IFERROR(IF(VLOOKUP(S2759,Bad!$A:$A,1,FALSE)='RAW2'!S2759,"yes","no"),"no")</f>
        <v>no</v>
      </c>
      <c r="U2759" t="str">
        <f>IFERROR(VLOOKUP(F2759,compounds!$A:$B,2,FALSE),"")</f>
        <v/>
      </c>
      <c r="V2759" t="str">
        <f>VLOOKUP(B2759,'volatile collection data'!$O:$P,2,FALSE)</f>
        <v>02.may.22 27</v>
      </c>
    </row>
    <row r="2760" spans="1:22" x14ac:dyDescent="0.2">
      <c r="A2760" t="s">
        <v>371</v>
      </c>
      <c r="B2760" s="1" t="str">
        <f t="shared" si="260"/>
        <v>3E</v>
      </c>
      <c r="C2760">
        <v>19.018000000000001</v>
      </c>
      <c r="D2760">
        <f t="shared" si="258"/>
        <v>19.02</v>
      </c>
      <c r="E2760">
        <f>VLOOKUP(D2760,'Peak Combiner'!$A$5:$D$4980,4,FALSE)</f>
        <v>19.02</v>
      </c>
      <c r="F2760">
        <f>IFERROR(VLOOKUP(D2760,rt_comb!$A:$B,2,FALSE),D2760)</f>
        <v>19.02</v>
      </c>
      <c r="G2760">
        <v>1663337</v>
      </c>
      <c r="H2760">
        <f>SUMIFS($G:$G,$E:$E,18.51,'RAW2'!$A:$A,'RAW2'!A2760)</f>
        <v>28191297</v>
      </c>
      <c r="I2760" s="1" t="str">
        <f>VLOOKUP(A2760,'volatile collection data'!$G$6:$H$69,2,FALSE)</f>
        <v>E</v>
      </c>
      <c r="J2760" s="1">
        <f>VLOOKUP(A2760,'volatile collection data'!$G$6:$I$69,3,FALSE)</f>
        <v>3</v>
      </c>
      <c r="K2760" s="1" t="str">
        <f>VLOOKUP(A2760,'volatile collection data'!$G$6:$N$69,8,FALSE)</f>
        <v>27A</v>
      </c>
      <c r="L2760" s="1">
        <f>VLOOKUP(A2760,'volatile collection data'!$G$6:$J$69,4,FALSE)</f>
        <v>6.82</v>
      </c>
      <c r="M2760" s="1">
        <f>VLOOKUP($A2760,'volatile collection data'!$G$6:$M$69,6,FALSE)</f>
        <v>10</v>
      </c>
      <c r="N2760" s="1">
        <f>VLOOKUP($A2760,'volatile collection data'!$G$6:$M$69,7,FALSE)</f>
        <v>6.82</v>
      </c>
      <c r="O2760" s="1">
        <f>VLOOKUP(A2760,'volatile collection data'!$G$6:$K$69,5,FALSE)</f>
        <v>1</v>
      </c>
      <c r="P2760" s="1" t="str">
        <f t="shared" si="261"/>
        <v>3E</v>
      </c>
      <c r="Q2760">
        <f t="shared" si="259"/>
        <v>4.325644466064741E-2</v>
      </c>
      <c r="R2760" t="str">
        <f t="shared" si="262"/>
        <v>27A_1-E&amp;6.82%6.82@10</v>
      </c>
      <c r="S2760" t="str">
        <f t="shared" si="263"/>
        <v>3E-27A-VCS-Loc-22</v>
      </c>
      <c r="T2760" t="str">
        <f>IFERROR(IF(VLOOKUP(S2760,Bad!$A:$A,1,FALSE)='RAW2'!S2760,"yes","no"),"no")</f>
        <v>no</v>
      </c>
      <c r="U2760" t="str">
        <f>IFERROR(VLOOKUP(F2760,compounds!$A:$B,2,FALSE),"")</f>
        <v/>
      </c>
      <c r="V2760" t="str">
        <f>VLOOKUP(B2760,'volatile collection data'!$O:$P,2,FALSE)</f>
        <v>02.may.22 27</v>
      </c>
    </row>
    <row r="2761" spans="1:22" x14ac:dyDescent="0.2">
      <c r="A2761" t="s">
        <v>371</v>
      </c>
      <c r="B2761" s="1" t="str">
        <f t="shared" si="260"/>
        <v>3E</v>
      </c>
      <c r="C2761">
        <v>19.097000000000001</v>
      </c>
      <c r="D2761">
        <f t="shared" si="258"/>
        <v>19.100000000000001</v>
      </c>
      <c r="E2761">
        <f>VLOOKUP(D2761,'Peak Combiner'!$A$5:$D$4980,4,FALSE)</f>
        <v>19.100000000000001</v>
      </c>
      <c r="F2761">
        <f>IFERROR(VLOOKUP(D2761,rt_comb!$A:$B,2,FALSE),D2761)</f>
        <v>19.100000000000001</v>
      </c>
      <c r="G2761">
        <v>1773812</v>
      </c>
      <c r="H2761">
        <f>SUMIFS($G:$G,$E:$E,18.51,'RAW2'!$A:$A,'RAW2'!A2761)</f>
        <v>28191297</v>
      </c>
      <c r="I2761" s="1" t="str">
        <f>VLOOKUP(A2761,'volatile collection data'!$G$6:$H$69,2,FALSE)</f>
        <v>E</v>
      </c>
      <c r="J2761" s="1">
        <f>VLOOKUP(A2761,'volatile collection data'!$G$6:$I$69,3,FALSE)</f>
        <v>3</v>
      </c>
      <c r="K2761" s="1" t="str">
        <f>VLOOKUP(A2761,'volatile collection data'!$G$6:$N$69,8,FALSE)</f>
        <v>27A</v>
      </c>
      <c r="L2761" s="1">
        <f>VLOOKUP(A2761,'volatile collection data'!$G$6:$J$69,4,FALSE)</f>
        <v>6.82</v>
      </c>
      <c r="M2761" s="1">
        <f>VLOOKUP($A2761,'volatile collection data'!$G$6:$M$69,6,FALSE)</f>
        <v>10</v>
      </c>
      <c r="N2761" s="1">
        <f>VLOOKUP($A2761,'volatile collection data'!$G$6:$M$69,7,FALSE)</f>
        <v>6.82</v>
      </c>
      <c r="O2761" s="1">
        <f>VLOOKUP(A2761,'volatile collection data'!$G$6:$K$69,5,FALSE)</f>
        <v>1</v>
      </c>
      <c r="P2761" s="1" t="str">
        <f t="shared" si="261"/>
        <v>3E</v>
      </c>
      <c r="Q2761">
        <f t="shared" si="259"/>
        <v>4.61294377605935E-2</v>
      </c>
      <c r="R2761" t="str">
        <f t="shared" si="262"/>
        <v>27A_1-E&amp;6.82%6.82@10</v>
      </c>
      <c r="S2761" t="str">
        <f t="shared" si="263"/>
        <v>3E-27A-VCS-Loc-22</v>
      </c>
      <c r="T2761" t="str">
        <f>IFERROR(IF(VLOOKUP(S2761,Bad!$A:$A,1,FALSE)='RAW2'!S2761,"yes","no"),"no")</f>
        <v>no</v>
      </c>
      <c r="U2761" t="str">
        <f>IFERROR(VLOOKUP(F2761,compounds!$A:$B,2,FALSE),"")</f>
        <v/>
      </c>
      <c r="V2761" t="str">
        <f>VLOOKUP(B2761,'volatile collection data'!$O:$P,2,FALSE)</f>
        <v>02.may.22 27</v>
      </c>
    </row>
    <row r="2762" spans="1:22" x14ac:dyDescent="0.2">
      <c r="A2762" t="s">
        <v>371</v>
      </c>
      <c r="B2762" s="1" t="str">
        <f t="shared" si="260"/>
        <v>3E</v>
      </c>
      <c r="C2762">
        <v>19.562000000000001</v>
      </c>
      <c r="D2762">
        <f t="shared" si="258"/>
        <v>19.559999999999999</v>
      </c>
      <c r="E2762">
        <f>VLOOKUP(D2762,'Peak Combiner'!$A$5:$D$4980,4,FALSE)</f>
        <v>19.55</v>
      </c>
      <c r="F2762">
        <f>IFERROR(VLOOKUP(D2762,rt_comb!$A:$B,2,FALSE),D2762)</f>
        <v>19.559999999999999</v>
      </c>
      <c r="G2762">
        <v>2321581</v>
      </c>
      <c r="H2762">
        <f>SUMIFS($G:$G,$E:$E,18.51,'RAW2'!$A:$A,'RAW2'!A2762)</f>
        <v>28191297</v>
      </c>
      <c r="I2762" s="1" t="str">
        <f>VLOOKUP(A2762,'volatile collection data'!$G$6:$H$69,2,FALSE)</f>
        <v>E</v>
      </c>
      <c r="J2762" s="1">
        <f>VLOOKUP(A2762,'volatile collection data'!$G$6:$I$69,3,FALSE)</f>
        <v>3</v>
      </c>
      <c r="K2762" s="1" t="str">
        <f>VLOOKUP(A2762,'volatile collection data'!$G$6:$N$69,8,FALSE)</f>
        <v>27A</v>
      </c>
      <c r="L2762" s="1">
        <f>VLOOKUP(A2762,'volatile collection data'!$G$6:$J$69,4,FALSE)</f>
        <v>6.82</v>
      </c>
      <c r="M2762" s="1">
        <f>VLOOKUP($A2762,'volatile collection data'!$G$6:$M$69,6,FALSE)</f>
        <v>10</v>
      </c>
      <c r="N2762" s="1">
        <f>VLOOKUP($A2762,'volatile collection data'!$G$6:$M$69,7,FALSE)</f>
        <v>6.82</v>
      </c>
      <c r="O2762" s="1">
        <f>VLOOKUP(A2762,'volatile collection data'!$G$6:$K$69,5,FALSE)</f>
        <v>1</v>
      </c>
      <c r="P2762" s="1" t="str">
        <f t="shared" si="261"/>
        <v>3E</v>
      </c>
      <c r="Q2762">
        <f t="shared" si="259"/>
        <v>6.0374620447756815E-2</v>
      </c>
      <c r="R2762" t="str">
        <f t="shared" si="262"/>
        <v>27A_1-E&amp;6.82%6.82@10</v>
      </c>
      <c r="S2762" t="str">
        <f t="shared" si="263"/>
        <v>3E-27A-VCS-Loc-22</v>
      </c>
      <c r="T2762" t="str">
        <f>IFERROR(IF(VLOOKUP(S2762,Bad!$A:$A,1,FALSE)='RAW2'!S2762,"yes","no"),"no")</f>
        <v>no</v>
      </c>
      <c r="U2762" t="str">
        <f>IFERROR(VLOOKUP(F2762,compounds!$A:$B,2,FALSE),"")</f>
        <v/>
      </c>
      <c r="V2762" t="str">
        <f>VLOOKUP(B2762,'volatile collection data'!$O:$P,2,FALSE)</f>
        <v>02.may.22 27</v>
      </c>
    </row>
    <row r="2763" spans="1:22" x14ac:dyDescent="0.2">
      <c r="A2763" t="s">
        <v>371</v>
      </c>
      <c r="B2763" s="1" t="str">
        <f t="shared" si="260"/>
        <v>3E</v>
      </c>
      <c r="C2763">
        <v>19.773</v>
      </c>
      <c r="D2763">
        <f t="shared" si="258"/>
        <v>19.77</v>
      </c>
      <c r="E2763">
        <f>VLOOKUP(D2763,'Peak Combiner'!$A$5:$D$4980,4,FALSE)</f>
        <v>19.760000000000002</v>
      </c>
      <c r="F2763">
        <f>IFERROR(VLOOKUP(D2763,rt_comb!$A:$B,2,FALSE),D2763)</f>
        <v>19.77</v>
      </c>
      <c r="G2763">
        <v>2263556</v>
      </c>
      <c r="H2763">
        <f>SUMIFS($G:$G,$E:$E,18.51,'RAW2'!$A:$A,'RAW2'!A2763)</f>
        <v>28191297</v>
      </c>
      <c r="I2763" s="1" t="str">
        <f>VLOOKUP(A2763,'volatile collection data'!$G$6:$H$69,2,FALSE)</f>
        <v>E</v>
      </c>
      <c r="J2763" s="1">
        <f>VLOOKUP(A2763,'volatile collection data'!$G$6:$I$69,3,FALSE)</f>
        <v>3</v>
      </c>
      <c r="K2763" s="1" t="str">
        <f>VLOOKUP(A2763,'volatile collection data'!$G$6:$N$69,8,FALSE)</f>
        <v>27A</v>
      </c>
      <c r="L2763" s="1">
        <f>VLOOKUP(A2763,'volatile collection data'!$G$6:$J$69,4,FALSE)</f>
        <v>6.82</v>
      </c>
      <c r="M2763" s="1">
        <f>VLOOKUP($A2763,'volatile collection data'!$G$6:$M$69,6,FALSE)</f>
        <v>10</v>
      </c>
      <c r="N2763" s="1">
        <f>VLOOKUP($A2763,'volatile collection data'!$G$6:$M$69,7,FALSE)</f>
        <v>6.82</v>
      </c>
      <c r="O2763" s="1">
        <f>VLOOKUP(A2763,'volatile collection data'!$G$6:$K$69,5,FALSE)</f>
        <v>1</v>
      </c>
      <c r="P2763" s="1" t="str">
        <f t="shared" si="261"/>
        <v>3E</v>
      </c>
      <c r="Q2763">
        <f t="shared" si="259"/>
        <v>5.8865632671116212E-2</v>
      </c>
      <c r="R2763" t="str">
        <f t="shared" si="262"/>
        <v>27A_1-E&amp;6.82%6.82@10</v>
      </c>
      <c r="S2763" t="str">
        <f t="shared" si="263"/>
        <v>3E-27A-VCS-Loc-22</v>
      </c>
      <c r="T2763" t="str">
        <f>IFERROR(IF(VLOOKUP(S2763,Bad!$A:$A,1,FALSE)='RAW2'!S2763,"yes","no"),"no")</f>
        <v>no</v>
      </c>
      <c r="U2763" t="str">
        <f>IFERROR(VLOOKUP(F2763,compounds!$A:$B,2,FALSE),"")</f>
        <v/>
      </c>
      <c r="V2763" t="str">
        <f>VLOOKUP(B2763,'volatile collection data'!$O:$P,2,FALSE)</f>
        <v>02.may.22 27</v>
      </c>
    </row>
    <row r="2764" spans="1:22" x14ac:dyDescent="0.2">
      <c r="A2764" t="s">
        <v>371</v>
      </c>
      <c r="B2764" s="1" t="str">
        <f t="shared" si="260"/>
        <v>3E</v>
      </c>
      <c r="C2764">
        <v>19.916</v>
      </c>
      <c r="D2764">
        <f t="shared" si="258"/>
        <v>19.920000000000002</v>
      </c>
      <c r="E2764">
        <f>VLOOKUP(D2764,'Peak Combiner'!$A$5:$D$4980,4,FALSE)</f>
        <v>19.920000000000002</v>
      </c>
      <c r="F2764">
        <f>IFERROR(VLOOKUP(D2764,rt_comb!$A:$B,2,FALSE),D2764)</f>
        <v>19.920000000000002</v>
      </c>
      <c r="G2764">
        <v>2177214</v>
      </c>
      <c r="H2764">
        <f>SUMIFS($G:$G,$E:$E,18.51,'RAW2'!$A:$A,'RAW2'!A2764)</f>
        <v>28191297</v>
      </c>
      <c r="I2764" s="1" t="str">
        <f>VLOOKUP(A2764,'volatile collection data'!$G$6:$H$69,2,FALSE)</f>
        <v>E</v>
      </c>
      <c r="J2764" s="1">
        <f>VLOOKUP(A2764,'volatile collection data'!$G$6:$I$69,3,FALSE)</f>
        <v>3</v>
      </c>
      <c r="K2764" s="1" t="str">
        <f>VLOOKUP(A2764,'volatile collection data'!$G$6:$N$69,8,FALSE)</f>
        <v>27A</v>
      </c>
      <c r="L2764" s="1">
        <f>VLOOKUP(A2764,'volatile collection data'!$G$6:$J$69,4,FALSE)</f>
        <v>6.82</v>
      </c>
      <c r="M2764" s="1">
        <f>VLOOKUP($A2764,'volatile collection data'!$G$6:$M$69,6,FALSE)</f>
        <v>10</v>
      </c>
      <c r="N2764" s="1">
        <f>VLOOKUP($A2764,'volatile collection data'!$G$6:$M$69,7,FALSE)</f>
        <v>6.82</v>
      </c>
      <c r="O2764" s="1">
        <f>VLOOKUP(A2764,'volatile collection data'!$G$6:$K$69,5,FALSE)</f>
        <v>1</v>
      </c>
      <c r="P2764" s="1" t="str">
        <f t="shared" si="261"/>
        <v>3E</v>
      </c>
      <c r="Q2764">
        <f t="shared" si="259"/>
        <v>5.6620238054817994E-2</v>
      </c>
      <c r="R2764" t="str">
        <f t="shared" si="262"/>
        <v>27A_1-E&amp;6.82%6.82@10</v>
      </c>
      <c r="S2764" t="str">
        <f t="shared" si="263"/>
        <v>3E-27A-VCS-Loc-22</v>
      </c>
      <c r="T2764" t="str">
        <f>IFERROR(IF(VLOOKUP(S2764,Bad!$A:$A,1,FALSE)='RAW2'!S2764,"yes","no"),"no")</f>
        <v>no</v>
      </c>
      <c r="U2764" t="str">
        <f>IFERROR(VLOOKUP(F2764,compounds!$A:$B,2,FALSE),"")</f>
        <v/>
      </c>
      <c r="V2764" t="str">
        <f>VLOOKUP(B2764,'volatile collection data'!$O:$P,2,FALSE)</f>
        <v>02.may.22 27</v>
      </c>
    </row>
    <row r="2765" spans="1:22" x14ac:dyDescent="0.2">
      <c r="A2765" t="s">
        <v>371</v>
      </c>
      <c r="B2765" s="1" t="str">
        <f t="shared" si="260"/>
        <v>3E</v>
      </c>
      <c r="C2765">
        <v>20.106000000000002</v>
      </c>
      <c r="D2765">
        <f t="shared" si="258"/>
        <v>20.11</v>
      </c>
      <c r="E2765">
        <f>VLOOKUP(D2765,'Peak Combiner'!$A$5:$D$4980,4,FALSE)</f>
        <v>20.11</v>
      </c>
      <c r="F2765">
        <f>IFERROR(VLOOKUP(D2765,rt_comb!$A:$B,2,FALSE),D2765)</f>
        <v>20.11</v>
      </c>
      <c r="G2765">
        <v>5611582</v>
      </c>
      <c r="H2765">
        <f>SUMIFS($G:$G,$E:$E,18.51,'RAW2'!$A:$A,'RAW2'!A2765)</f>
        <v>28191297</v>
      </c>
      <c r="I2765" s="1" t="str">
        <f>VLOOKUP(A2765,'volatile collection data'!$G$6:$H$69,2,FALSE)</f>
        <v>E</v>
      </c>
      <c r="J2765" s="1">
        <f>VLOOKUP(A2765,'volatile collection data'!$G$6:$I$69,3,FALSE)</f>
        <v>3</v>
      </c>
      <c r="K2765" s="1" t="str">
        <f>VLOOKUP(A2765,'volatile collection data'!$G$6:$N$69,8,FALSE)</f>
        <v>27A</v>
      </c>
      <c r="L2765" s="1">
        <f>VLOOKUP(A2765,'volatile collection data'!$G$6:$J$69,4,FALSE)</f>
        <v>6.82</v>
      </c>
      <c r="M2765" s="1">
        <f>VLOOKUP($A2765,'volatile collection data'!$G$6:$M$69,6,FALSE)</f>
        <v>10</v>
      </c>
      <c r="N2765" s="1">
        <f>VLOOKUP($A2765,'volatile collection data'!$G$6:$M$69,7,FALSE)</f>
        <v>6.82</v>
      </c>
      <c r="O2765" s="1">
        <f>VLOOKUP(A2765,'volatile collection data'!$G$6:$K$69,5,FALSE)</f>
        <v>1</v>
      </c>
      <c r="P2765" s="1" t="str">
        <f t="shared" si="261"/>
        <v>3E</v>
      </c>
      <c r="Q2765">
        <f t="shared" si="259"/>
        <v>0.14593379828722933</v>
      </c>
      <c r="R2765" t="str">
        <f t="shared" si="262"/>
        <v>27A_1-E&amp;6.82%6.82@10</v>
      </c>
      <c r="S2765" t="str">
        <f t="shared" si="263"/>
        <v>3E-27A-VCS-Loc-22</v>
      </c>
      <c r="T2765" t="str">
        <f>IFERROR(IF(VLOOKUP(S2765,Bad!$A:$A,1,FALSE)='RAW2'!S2765,"yes","no"),"no")</f>
        <v>no</v>
      </c>
      <c r="U2765" t="str">
        <f>IFERROR(VLOOKUP(F2765,compounds!$A:$B,2,FALSE),"")</f>
        <v/>
      </c>
      <c r="V2765" t="str">
        <f>VLOOKUP(B2765,'volatile collection data'!$O:$P,2,FALSE)</f>
        <v>02.may.22 27</v>
      </c>
    </row>
    <row r="2766" spans="1:22" x14ac:dyDescent="0.2">
      <c r="A2766" t="s">
        <v>371</v>
      </c>
      <c r="B2766" s="1" t="str">
        <f t="shared" si="260"/>
        <v>3E</v>
      </c>
      <c r="C2766">
        <v>20.206</v>
      </c>
      <c r="D2766">
        <f t="shared" si="258"/>
        <v>20.21</v>
      </c>
      <c r="E2766">
        <f>VLOOKUP(D2766,'Peak Combiner'!$A$5:$D$4980,4,FALSE)</f>
        <v>20.21</v>
      </c>
      <c r="F2766">
        <f>IFERROR(VLOOKUP(D2766,rt_comb!$A:$B,2,FALSE),D2766)</f>
        <v>20.21</v>
      </c>
      <c r="G2766">
        <v>6211191</v>
      </c>
      <c r="H2766">
        <f>SUMIFS($G:$G,$E:$E,18.51,'RAW2'!$A:$A,'RAW2'!A2766)</f>
        <v>28191297</v>
      </c>
      <c r="I2766" s="1" t="str">
        <f>VLOOKUP(A2766,'volatile collection data'!$G$6:$H$69,2,FALSE)</f>
        <v>E</v>
      </c>
      <c r="J2766" s="1">
        <f>VLOOKUP(A2766,'volatile collection data'!$G$6:$I$69,3,FALSE)</f>
        <v>3</v>
      </c>
      <c r="K2766" s="1" t="str">
        <f>VLOOKUP(A2766,'volatile collection data'!$G$6:$N$69,8,FALSE)</f>
        <v>27A</v>
      </c>
      <c r="L2766" s="1">
        <f>VLOOKUP(A2766,'volatile collection data'!$G$6:$J$69,4,FALSE)</f>
        <v>6.82</v>
      </c>
      <c r="M2766" s="1">
        <f>VLOOKUP($A2766,'volatile collection data'!$G$6:$M$69,6,FALSE)</f>
        <v>10</v>
      </c>
      <c r="N2766" s="1">
        <f>VLOOKUP($A2766,'volatile collection data'!$G$6:$M$69,7,FALSE)</f>
        <v>6.82</v>
      </c>
      <c r="O2766" s="1">
        <f>VLOOKUP(A2766,'volatile collection data'!$G$6:$K$69,5,FALSE)</f>
        <v>1</v>
      </c>
      <c r="P2766" s="1" t="str">
        <f t="shared" si="261"/>
        <v>3E</v>
      </c>
      <c r="Q2766">
        <f t="shared" si="259"/>
        <v>0.16152712274675021</v>
      </c>
      <c r="R2766" t="str">
        <f t="shared" si="262"/>
        <v>27A_1-E&amp;6.82%6.82@10</v>
      </c>
      <c r="S2766" t="str">
        <f t="shared" si="263"/>
        <v>3E-27A-VCS-Loc-22</v>
      </c>
      <c r="T2766" t="str">
        <f>IFERROR(IF(VLOOKUP(S2766,Bad!$A:$A,1,FALSE)='RAW2'!S2766,"yes","no"),"no")</f>
        <v>no</v>
      </c>
      <c r="U2766" t="str">
        <f>IFERROR(VLOOKUP(F2766,compounds!$A:$B,2,FALSE),"")</f>
        <v/>
      </c>
      <c r="V2766" t="str">
        <f>VLOOKUP(B2766,'volatile collection data'!$O:$P,2,FALSE)</f>
        <v>02.may.22 27</v>
      </c>
    </row>
    <row r="2767" spans="1:22" x14ac:dyDescent="0.2">
      <c r="A2767" t="s">
        <v>371</v>
      </c>
      <c r="B2767" s="1" t="str">
        <f t="shared" si="260"/>
        <v>3E</v>
      </c>
      <c r="C2767">
        <v>20.309000000000001</v>
      </c>
      <c r="D2767">
        <f t="shared" si="258"/>
        <v>20.309999999999999</v>
      </c>
      <c r="E2767">
        <f>VLOOKUP(D2767,'Peak Combiner'!$A$5:$D$4980,4,FALSE)</f>
        <v>20.309999999999999</v>
      </c>
      <c r="F2767">
        <f>IFERROR(VLOOKUP(D2767,rt_comb!$A:$B,2,FALSE),D2767)</f>
        <v>20.309999999999999</v>
      </c>
      <c r="G2767">
        <v>9558443</v>
      </c>
      <c r="H2767">
        <f>SUMIFS($G:$G,$E:$E,18.51,'RAW2'!$A:$A,'RAW2'!A2767)</f>
        <v>28191297</v>
      </c>
      <c r="I2767" s="1" t="str">
        <f>VLOOKUP(A2767,'volatile collection data'!$G$6:$H$69,2,FALSE)</f>
        <v>E</v>
      </c>
      <c r="J2767" s="1">
        <f>VLOOKUP(A2767,'volatile collection data'!$G$6:$I$69,3,FALSE)</f>
        <v>3</v>
      </c>
      <c r="K2767" s="1" t="str">
        <f>VLOOKUP(A2767,'volatile collection data'!$G$6:$N$69,8,FALSE)</f>
        <v>27A</v>
      </c>
      <c r="L2767" s="1">
        <f>VLOOKUP(A2767,'volatile collection data'!$G$6:$J$69,4,FALSE)</f>
        <v>6.82</v>
      </c>
      <c r="M2767" s="1">
        <f>VLOOKUP($A2767,'volatile collection data'!$G$6:$M$69,6,FALSE)</f>
        <v>10</v>
      </c>
      <c r="N2767" s="1">
        <f>VLOOKUP($A2767,'volatile collection data'!$G$6:$M$69,7,FALSE)</f>
        <v>6.82</v>
      </c>
      <c r="O2767" s="1">
        <f>VLOOKUP(A2767,'volatile collection data'!$G$6:$K$69,5,FALSE)</f>
        <v>1</v>
      </c>
      <c r="P2767" s="1" t="str">
        <f t="shared" si="261"/>
        <v>3E</v>
      </c>
      <c r="Q2767">
        <f t="shared" si="259"/>
        <v>0.24857515985723436</v>
      </c>
      <c r="R2767" t="str">
        <f t="shared" si="262"/>
        <v>27A_1-E&amp;6.82%6.82@10</v>
      </c>
      <c r="S2767" t="str">
        <f t="shared" si="263"/>
        <v>3E-27A-VCS-Loc-22</v>
      </c>
      <c r="T2767" t="str">
        <f>IFERROR(IF(VLOOKUP(S2767,Bad!$A:$A,1,FALSE)='RAW2'!S2767,"yes","no"),"no")</f>
        <v>no</v>
      </c>
      <c r="U2767" t="str">
        <f>IFERROR(VLOOKUP(F2767,compounds!$A:$B,2,FALSE),"")</f>
        <v/>
      </c>
      <c r="V2767" t="str">
        <f>VLOOKUP(B2767,'volatile collection data'!$O:$P,2,FALSE)</f>
        <v>02.may.22 27</v>
      </c>
    </row>
    <row r="2768" spans="1:22" x14ac:dyDescent="0.2">
      <c r="A2768" t="s">
        <v>371</v>
      </c>
      <c r="B2768" s="1" t="str">
        <f t="shared" si="260"/>
        <v>3E</v>
      </c>
      <c r="C2768">
        <v>20.634</v>
      </c>
      <c r="D2768">
        <f t="shared" si="258"/>
        <v>20.63</v>
      </c>
      <c r="E2768">
        <f>VLOOKUP(D2768,'Peak Combiner'!$A$5:$D$4980,4,FALSE)</f>
        <v>20.63</v>
      </c>
      <c r="F2768">
        <f>IFERROR(VLOOKUP(D2768,rt_comb!$A:$B,2,FALSE),D2768)</f>
        <v>20.63</v>
      </c>
      <c r="G2768">
        <v>7205282</v>
      </c>
      <c r="H2768">
        <f>SUMIFS($G:$G,$E:$E,18.51,'RAW2'!$A:$A,'RAW2'!A2768)</f>
        <v>28191297</v>
      </c>
      <c r="I2768" s="1" t="str">
        <f>VLOOKUP(A2768,'volatile collection data'!$G$6:$H$69,2,FALSE)</f>
        <v>E</v>
      </c>
      <c r="J2768" s="1">
        <f>VLOOKUP(A2768,'volatile collection data'!$G$6:$I$69,3,FALSE)</f>
        <v>3</v>
      </c>
      <c r="K2768" s="1" t="str">
        <f>VLOOKUP(A2768,'volatile collection data'!$G$6:$N$69,8,FALSE)</f>
        <v>27A</v>
      </c>
      <c r="L2768" s="1">
        <f>VLOOKUP(A2768,'volatile collection data'!$G$6:$J$69,4,FALSE)</f>
        <v>6.82</v>
      </c>
      <c r="M2768" s="1">
        <f>VLOOKUP($A2768,'volatile collection data'!$G$6:$M$69,6,FALSE)</f>
        <v>10</v>
      </c>
      <c r="N2768" s="1">
        <f>VLOOKUP($A2768,'volatile collection data'!$G$6:$M$69,7,FALSE)</f>
        <v>6.82</v>
      </c>
      <c r="O2768" s="1">
        <f>VLOOKUP(A2768,'volatile collection data'!$G$6:$K$69,5,FALSE)</f>
        <v>1</v>
      </c>
      <c r="P2768" s="1" t="str">
        <f t="shared" si="261"/>
        <v>3E</v>
      </c>
      <c r="Q2768">
        <f t="shared" si="259"/>
        <v>0.1873792755751594</v>
      </c>
      <c r="R2768" t="str">
        <f t="shared" si="262"/>
        <v>27A_1-E&amp;6.82%6.82@10</v>
      </c>
      <c r="S2768" t="str">
        <f t="shared" si="263"/>
        <v>3E-27A-VCS-Loc-22</v>
      </c>
      <c r="T2768" t="str">
        <f>IFERROR(IF(VLOOKUP(S2768,Bad!$A:$A,1,FALSE)='RAW2'!S2768,"yes","no"),"no")</f>
        <v>no</v>
      </c>
      <c r="U2768" t="str">
        <f>IFERROR(VLOOKUP(F2768,compounds!$A:$B,2,FALSE),"")</f>
        <v/>
      </c>
      <c r="V2768" t="str">
        <f>VLOOKUP(B2768,'volatile collection data'!$O:$P,2,FALSE)</f>
        <v>02.may.22 27</v>
      </c>
    </row>
    <row r="2769" spans="1:22" x14ac:dyDescent="0.2">
      <c r="A2769" t="s">
        <v>371</v>
      </c>
      <c r="B2769" s="1" t="str">
        <f t="shared" si="260"/>
        <v>3E</v>
      </c>
      <c r="C2769">
        <v>20.709</v>
      </c>
      <c r="D2769">
        <f t="shared" si="258"/>
        <v>20.71</v>
      </c>
      <c r="E2769">
        <f>VLOOKUP(D2769,'Peak Combiner'!$A$5:$D$4980,4,FALSE)</f>
        <v>20.71</v>
      </c>
      <c r="F2769">
        <f>IFERROR(VLOOKUP(D2769,rt_comb!$A:$B,2,FALSE),D2769)</f>
        <v>20.71</v>
      </c>
      <c r="G2769">
        <v>4393333</v>
      </c>
      <c r="H2769">
        <f>SUMIFS($G:$G,$E:$E,18.51,'RAW2'!$A:$A,'RAW2'!A2769)</f>
        <v>28191297</v>
      </c>
      <c r="I2769" s="1" t="str">
        <f>VLOOKUP(A2769,'volatile collection data'!$G$6:$H$69,2,FALSE)</f>
        <v>E</v>
      </c>
      <c r="J2769" s="1">
        <f>VLOOKUP(A2769,'volatile collection data'!$G$6:$I$69,3,FALSE)</f>
        <v>3</v>
      </c>
      <c r="K2769" s="1" t="str">
        <f>VLOOKUP(A2769,'volatile collection data'!$G$6:$N$69,8,FALSE)</f>
        <v>27A</v>
      </c>
      <c r="L2769" s="1">
        <f>VLOOKUP(A2769,'volatile collection data'!$G$6:$J$69,4,FALSE)</f>
        <v>6.82</v>
      </c>
      <c r="M2769" s="1">
        <f>VLOOKUP($A2769,'volatile collection data'!$G$6:$M$69,6,FALSE)</f>
        <v>10</v>
      </c>
      <c r="N2769" s="1">
        <f>VLOOKUP($A2769,'volatile collection data'!$G$6:$M$69,7,FALSE)</f>
        <v>6.82</v>
      </c>
      <c r="O2769" s="1">
        <f>VLOOKUP(A2769,'volatile collection data'!$G$6:$K$69,5,FALSE)</f>
        <v>1</v>
      </c>
      <c r="P2769" s="1" t="str">
        <f t="shared" si="261"/>
        <v>3E</v>
      </c>
      <c r="Q2769">
        <f t="shared" si="259"/>
        <v>0.11425223258443484</v>
      </c>
      <c r="R2769" t="str">
        <f t="shared" si="262"/>
        <v>27A_1-E&amp;6.82%6.82@10</v>
      </c>
      <c r="S2769" t="str">
        <f t="shared" si="263"/>
        <v>3E-27A-VCS-Loc-22</v>
      </c>
      <c r="T2769" t="str">
        <f>IFERROR(IF(VLOOKUP(S2769,Bad!$A:$A,1,FALSE)='RAW2'!S2769,"yes","no"),"no")</f>
        <v>no</v>
      </c>
      <c r="U2769" t="str">
        <f>IFERROR(VLOOKUP(F2769,compounds!$A:$B,2,FALSE),"")</f>
        <v/>
      </c>
      <c r="V2769" t="str">
        <f>VLOOKUP(B2769,'volatile collection data'!$O:$P,2,FALSE)</f>
        <v>02.may.22 27</v>
      </c>
    </row>
    <row r="2770" spans="1:22" x14ac:dyDescent="0.2">
      <c r="A2770" t="s">
        <v>371</v>
      </c>
      <c r="B2770" s="1" t="str">
        <f t="shared" si="260"/>
        <v>3E</v>
      </c>
      <c r="C2770">
        <v>20.841000000000001</v>
      </c>
      <c r="D2770">
        <f t="shared" si="258"/>
        <v>20.84</v>
      </c>
      <c r="E2770">
        <f>VLOOKUP(D2770,'Peak Combiner'!$A$5:$D$4980,4,FALSE)</f>
        <v>20.84</v>
      </c>
      <c r="F2770">
        <f>IFERROR(VLOOKUP(D2770,rt_comb!$A:$B,2,FALSE),D2770)</f>
        <v>20.85</v>
      </c>
      <c r="G2770">
        <v>5193039</v>
      </c>
      <c r="H2770">
        <f>SUMIFS($G:$G,$E:$E,18.51,'RAW2'!$A:$A,'RAW2'!A2770)</f>
        <v>28191297</v>
      </c>
      <c r="I2770" s="1" t="str">
        <f>VLOOKUP(A2770,'volatile collection data'!$G$6:$H$69,2,FALSE)</f>
        <v>E</v>
      </c>
      <c r="J2770" s="1">
        <f>VLOOKUP(A2770,'volatile collection data'!$G$6:$I$69,3,FALSE)</f>
        <v>3</v>
      </c>
      <c r="K2770" s="1" t="str">
        <f>VLOOKUP(A2770,'volatile collection data'!$G$6:$N$69,8,FALSE)</f>
        <v>27A</v>
      </c>
      <c r="L2770" s="1">
        <f>VLOOKUP(A2770,'volatile collection data'!$G$6:$J$69,4,FALSE)</f>
        <v>6.82</v>
      </c>
      <c r="M2770" s="1">
        <f>VLOOKUP($A2770,'volatile collection data'!$G$6:$M$69,6,FALSE)</f>
        <v>10</v>
      </c>
      <c r="N2770" s="1">
        <f>VLOOKUP($A2770,'volatile collection data'!$G$6:$M$69,7,FALSE)</f>
        <v>6.82</v>
      </c>
      <c r="O2770" s="1">
        <f>VLOOKUP(A2770,'volatile collection data'!$G$6:$K$69,5,FALSE)</f>
        <v>1</v>
      </c>
      <c r="P2770" s="1" t="str">
        <f t="shared" si="261"/>
        <v>3E</v>
      </c>
      <c r="Q2770">
        <f t="shared" si="259"/>
        <v>0.13504924385382142</v>
      </c>
      <c r="R2770" t="str">
        <f t="shared" si="262"/>
        <v>27A_1-E&amp;6.82%6.82@10</v>
      </c>
      <c r="S2770" t="str">
        <f t="shared" si="263"/>
        <v>3E-27A-VCS-Loc-22</v>
      </c>
      <c r="T2770" t="str">
        <f>IFERROR(IF(VLOOKUP(S2770,Bad!$A:$A,1,FALSE)='RAW2'!S2770,"yes","no"),"no")</f>
        <v>no</v>
      </c>
      <c r="U2770" t="str">
        <f>IFERROR(VLOOKUP(F2770,compounds!$A:$B,2,FALSE),"")</f>
        <v>nanodecane</v>
      </c>
      <c r="V2770" t="str">
        <f>VLOOKUP(B2770,'volatile collection data'!$O:$P,2,FALSE)</f>
        <v>02.may.22 27</v>
      </c>
    </row>
    <row r="2771" spans="1:22" x14ac:dyDescent="0.2">
      <c r="A2771" t="s">
        <v>371</v>
      </c>
      <c r="B2771" s="1" t="str">
        <f t="shared" si="260"/>
        <v>3E</v>
      </c>
      <c r="C2771">
        <v>21.079000000000001</v>
      </c>
      <c r="D2771">
        <f t="shared" si="258"/>
        <v>21.08</v>
      </c>
      <c r="E2771">
        <f>VLOOKUP(D2771,'Peak Combiner'!$A$5:$D$4980,4,FALSE)</f>
        <v>21.07</v>
      </c>
      <c r="F2771">
        <f>IFERROR(VLOOKUP(D2771,rt_comb!$A:$B,2,FALSE),D2771)</f>
        <v>21.08</v>
      </c>
      <c r="G2771">
        <v>18860351</v>
      </c>
      <c r="H2771">
        <f>SUMIFS($G:$G,$E:$E,18.51,'RAW2'!$A:$A,'RAW2'!A2771)</f>
        <v>28191297</v>
      </c>
      <c r="I2771" s="1" t="str">
        <f>VLOOKUP(A2771,'volatile collection data'!$G$6:$H$69,2,FALSE)</f>
        <v>E</v>
      </c>
      <c r="J2771" s="1">
        <f>VLOOKUP(A2771,'volatile collection data'!$G$6:$I$69,3,FALSE)</f>
        <v>3</v>
      </c>
      <c r="K2771" s="1" t="str">
        <f>VLOOKUP(A2771,'volatile collection data'!$G$6:$N$69,8,FALSE)</f>
        <v>27A</v>
      </c>
      <c r="L2771" s="1">
        <f>VLOOKUP(A2771,'volatile collection data'!$G$6:$J$69,4,FALSE)</f>
        <v>6.82</v>
      </c>
      <c r="M2771" s="1">
        <f>VLOOKUP($A2771,'volatile collection data'!$G$6:$M$69,6,FALSE)</f>
        <v>10</v>
      </c>
      <c r="N2771" s="1">
        <f>VLOOKUP($A2771,'volatile collection data'!$G$6:$M$69,7,FALSE)</f>
        <v>6.82</v>
      </c>
      <c r="O2771" s="1">
        <f>VLOOKUP(A2771,'volatile collection data'!$G$6:$K$69,5,FALSE)</f>
        <v>1</v>
      </c>
      <c r="P2771" s="1" t="str">
        <f t="shared" si="261"/>
        <v>3E</v>
      </c>
      <c r="Q2771">
        <f t="shared" si="259"/>
        <v>0.49047891636624819</v>
      </c>
      <c r="R2771" t="str">
        <f t="shared" si="262"/>
        <v>27A_1-E&amp;6.82%6.82@10</v>
      </c>
      <c r="S2771" t="str">
        <f t="shared" si="263"/>
        <v>3E-27A-VCS-Loc-22</v>
      </c>
      <c r="T2771" t="str">
        <f>IFERROR(IF(VLOOKUP(S2771,Bad!$A:$A,1,FALSE)='RAW2'!S2771,"yes","no"),"no")</f>
        <v>no</v>
      </c>
      <c r="U2771" t="str">
        <f>IFERROR(VLOOKUP(F2771,compounds!$A:$B,2,FALSE),"")</f>
        <v/>
      </c>
      <c r="V2771" t="str">
        <f>VLOOKUP(B2771,'volatile collection data'!$O:$P,2,FALSE)</f>
        <v>02.may.22 27</v>
      </c>
    </row>
    <row r="2772" spans="1:22" x14ac:dyDescent="0.2">
      <c r="A2772" t="s">
        <v>371</v>
      </c>
      <c r="B2772" s="1" t="str">
        <f t="shared" si="260"/>
        <v>3E</v>
      </c>
      <c r="C2772">
        <v>21.321999999999999</v>
      </c>
      <c r="D2772">
        <f t="shared" si="258"/>
        <v>21.32</v>
      </c>
      <c r="E2772">
        <f>VLOOKUP(D2772,'Peak Combiner'!$A$5:$D$4980,4,FALSE)</f>
        <v>21.28</v>
      </c>
      <c r="F2772">
        <f>IFERROR(VLOOKUP(D2772,rt_comb!$A:$B,2,FALSE),D2772)</f>
        <v>21.32</v>
      </c>
      <c r="G2772">
        <v>66850829</v>
      </c>
      <c r="H2772">
        <f>SUMIFS($G:$G,$E:$E,18.51,'RAW2'!$A:$A,'RAW2'!A2772)</f>
        <v>28191297</v>
      </c>
      <c r="I2772" s="1" t="str">
        <f>VLOOKUP(A2772,'volatile collection data'!$G$6:$H$69,2,FALSE)</f>
        <v>E</v>
      </c>
      <c r="J2772" s="1">
        <f>VLOOKUP(A2772,'volatile collection data'!$G$6:$I$69,3,FALSE)</f>
        <v>3</v>
      </c>
      <c r="K2772" s="1" t="str">
        <f>VLOOKUP(A2772,'volatile collection data'!$G$6:$N$69,8,FALSE)</f>
        <v>27A</v>
      </c>
      <c r="L2772" s="1">
        <f>VLOOKUP(A2772,'volatile collection data'!$G$6:$J$69,4,FALSE)</f>
        <v>6.82</v>
      </c>
      <c r="M2772" s="1">
        <f>VLOOKUP($A2772,'volatile collection data'!$G$6:$M$69,6,FALSE)</f>
        <v>10</v>
      </c>
      <c r="N2772" s="1">
        <f>VLOOKUP($A2772,'volatile collection data'!$G$6:$M$69,7,FALSE)</f>
        <v>6.82</v>
      </c>
      <c r="O2772" s="1">
        <f>VLOOKUP(A2772,'volatile collection data'!$G$6:$K$69,5,FALSE)</f>
        <v>1</v>
      </c>
      <c r="P2772" s="1" t="str">
        <f t="shared" si="261"/>
        <v>3E</v>
      </c>
      <c r="Q2772">
        <f t="shared" si="259"/>
        <v>1.7385107077861572</v>
      </c>
      <c r="R2772" t="str">
        <f t="shared" si="262"/>
        <v>27A_1-E&amp;6.82%6.82@10</v>
      </c>
      <c r="S2772" t="str">
        <f t="shared" si="263"/>
        <v>3E-27A-VCS-Loc-22</v>
      </c>
      <c r="T2772" t="str">
        <f>IFERROR(IF(VLOOKUP(S2772,Bad!$A:$A,1,FALSE)='RAW2'!S2772,"yes","no"),"no")</f>
        <v>no</v>
      </c>
      <c r="U2772" t="str">
        <f>IFERROR(VLOOKUP(F2772,compounds!$A:$B,2,FALSE),"")</f>
        <v/>
      </c>
      <c r="V2772" t="str">
        <f>VLOOKUP(B2772,'volatile collection data'!$O:$P,2,FALSE)</f>
        <v>02.may.22 27</v>
      </c>
    </row>
    <row r="2773" spans="1:22" x14ac:dyDescent="0.2">
      <c r="A2773" t="s">
        <v>371</v>
      </c>
      <c r="B2773" s="1" t="str">
        <f t="shared" si="260"/>
        <v>3E</v>
      </c>
      <c r="C2773">
        <v>21.507999999999999</v>
      </c>
      <c r="D2773">
        <f t="shared" si="258"/>
        <v>21.51</v>
      </c>
      <c r="E2773">
        <f>VLOOKUP(D2773,'Peak Combiner'!$A$5:$D$4980,4,FALSE)</f>
        <v>21.51</v>
      </c>
      <c r="F2773">
        <f>IFERROR(VLOOKUP(D2773,rt_comb!$A:$B,2,FALSE),D2773)</f>
        <v>21.51</v>
      </c>
      <c r="G2773">
        <v>1600186</v>
      </c>
      <c r="H2773">
        <f>SUMIFS($G:$G,$E:$E,18.51,'RAW2'!$A:$A,'RAW2'!A2773)</f>
        <v>28191297</v>
      </c>
      <c r="I2773" s="1" t="str">
        <f>VLOOKUP(A2773,'volatile collection data'!$G$6:$H$69,2,FALSE)</f>
        <v>E</v>
      </c>
      <c r="J2773" s="1">
        <f>VLOOKUP(A2773,'volatile collection data'!$G$6:$I$69,3,FALSE)</f>
        <v>3</v>
      </c>
      <c r="K2773" s="1" t="str">
        <f>VLOOKUP(A2773,'volatile collection data'!$G$6:$N$69,8,FALSE)</f>
        <v>27A</v>
      </c>
      <c r="L2773" s="1">
        <f>VLOOKUP(A2773,'volatile collection data'!$G$6:$J$69,4,FALSE)</f>
        <v>6.82</v>
      </c>
      <c r="M2773" s="1">
        <f>VLOOKUP($A2773,'volatile collection data'!$G$6:$M$69,6,FALSE)</f>
        <v>10</v>
      </c>
      <c r="N2773" s="1">
        <f>VLOOKUP($A2773,'volatile collection data'!$G$6:$M$69,7,FALSE)</f>
        <v>6.82</v>
      </c>
      <c r="O2773" s="1">
        <f>VLOOKUP(A2773,'volatile collection data'!$G$6:$K$69,5,FALSE)</f>
        <v>1</v>
      </c>
      <c r="P2773" s="1" t="str">
        <f t="shared" si="261"/>
        <v>3E</v>
      </c>
      <c r="Q2773">
        <f t="shared" si="259"/>
        <v>4.1614151044402151E-2</v>
      </c>
      <c r="R2773" t="str">
        <f t="shared" si="262"/>
        <v>27A_1-E&amp;6.82%6.82@10</v>
      </c>
      <c r="S2773" t="str">
        <f t="shared" si="263"/>
        <v>3E-27A-VCS-Loc-22</v>
      </c>
      <c r="T2773" t="str">
        <f>IFERROR(IF(VLOOKUP(S2773,Bad!$A:$A,1,FALSE)='RAW2'!S2773,"yes","no"),"no")</f>
        <v>no</v>
      </c>
      <c r="U2773" t="str">
        <f>IFERROR(VLOOKUP(F2773,compounds!$A:$B,2,FALSE),"")</f>
        <v/>
      </c>
      <c r="V2773" t="str">
        <f>VLOOKUP(B2773,'volatile collection data'!$O:$P,2,FALSE)</f>
        <v>02.may.22 27</v>
      </c>
    </row>
    <row r="2774" spans="1:22" x14ac:dyDescent="0.2">
      <c r="A2774" t="s">
        <v>371</v>
      </c>
      <c r="B2774" s="1" t="str">
        <f t="shared" si="260"/>
        <v>3E</v>
      </c>
      <c r="C2774">
        <v>21.574000000000002</v>
      </c>
      <c r="D2774">
        <f t="shared" si="258"/>
        <v>21.57</v>
      </c>
      <c r="E2774">
        <f>VLOOKUP(D2774,'Peak Combiner'!$A$5:$D$4980,4,FALSE)</f>
        <v>21.57</v>
      </c>
      <c r="F2774">
        <f>IFERROR(VLOOKUP(D2774,rt_comb!$A:$B,2,FALSE),D2774)</f>
        <v>21.57</v>
      </c>
      <c r="G2774">
        <v>4201225</v>
      </c>
      <c r="H2774">
        <f>SUMIFS($G:$G,$E:$E,18.51,'RAW2'!$A:$A,'RAW2'!A2774)</f>
        <v>28191297</v>
      </c>
      <c r="I2774" s="1" t="str">
        <f>VLOOKUP(A2774,'volatile collection data'!$G$6:$H$69,2,FALSE)</f>
        <v>E</v>
      </c>
      <c r="J2774" s="1">
        <f>VLOOKUP(A2774,'volatile collection data'!$G$6:$I$69,3,FALSE)</f>
        <v>3</v>
      </c>
      <c r="K2774" s="1" t="str">
        <f>VLOOKUP(A2774,'volatile collection data'!$G$6:$N$69,8,FALSE)</f>
        <v>27A</v>
      </c>
      <c r="L2774" s="1">
        <f>VLOOKUP(A2774,'volatile collection data'!$G$6:$J$69,4,FALSE)</f>
        <v>6.82</v>
      </c>
      <c r="M2774" s="1">
        <f>VLOOKUP($A2774,'volatile collection data'!$G$6:$M$69,6,FALSE)</f>
        <v>10</v>
      </c>
      <c r="N2774" s="1">
        <f>VLOOKUP($A2774,'volatile collection data'!$G$6:$M$69,7,FALSE)</f>
        <v>6.82</v>
      </c>
      <c r="O2774" s="1">
        <f>VLOOKUP(A2774,'volatile collection data'!$G$6:$K$69,5,FALSE)</f>
        <v>1</v>
      </c>
      <c r="P2774" s="1" t="str">
        <f t="shared" si="261"/>
        <v>3E</v>
      </c>
      <c r="Q2774">
        <f t="shared" si="259"/>
        <v>0.10925630628034393</v>
      </c>
      <c r="R2774" t="str">
        <f t="shared" si="262"/>
        <v>27A_1-E&amp;6.82%6.82@10</v>
      </c>
      <c r="S2774" t="str">
        <f t="shared" si="263"/>
        <v>3E-27A-VCS-Loc-22</v>
      </c>
      <c r="T2774" t="str">
        <f>IFERROR(IF(VLOOKUP(S2774,Bad!$A:$A,1,FALSE)='RAW2'!S2774,"yes","no"),"no")</f>
        <v>no</v>
      </c>
      <c r="U2774" t="str">
        <f>IFERROR(VLOOKUP(F2774,compounds!$A:$B,2,FALSE),"")</f>
        <v/>
      </c>
      <c r="V2774" t="str">
        <f>VLOOKUP(B2774,'volatile collection data'!$O:$P,2,FALSE)</f>
        <v>02.may.22 27</v>
      </c>
    </row>
    <row r="2775" spans="1:22" x14ac:dyDescent="0.2">
      <c r="A2775" t="s">
        <v>371</v>
      </c>
      <c r="B2775" s="1" t="str">
        <f t="shared" si="260"/>
        <v>3E</v>
      </c>
      <c r="C2775">
        <v>21.780999999999999</v>
      </c>
      <c r="D2775">
        <f t="shared" si="258"/>
        <v>21.78</v>
      </c>
      <c r="E2775">
        <f>VLOOKUP(D2775,'Peak Combiner'!$A$5:$D$4980,4,FALSE)</f>
        <v>21.78</v>
      </c>
      <c r="F2775">
        <f>IFERROR(VLOOKUP(D2775,rt_comb!$A:$B,2,FALSE),D2775)</f>
        <v>21.78</v>
      </c>
      <c r="G2775">
        <v>3907762</v>
      </c>
      <c r="H2775">
        <f>SUMIFS($G:$G,$E:$E,18.51,'RAW2'!$A:$A,'RAW2'!A2775)</f>
        <v>28191297</v>
      </c>
      <c r="I2775" s="1" t="str">
        <f>VLOOKUP(A2775,'volatile collection data'!$G$6:$H$69,2,FALSE)</f>
        <v>E</v>
      </c>
      <c r="J2775" s="1">
        <f>VLOOKUP(A2775,'volatile collection data'!$G$6:$I$69,3,FALSE)</f>
        <v>3</v>
      </c>
      <c r="K2775" s="1" t="str">
        <f>VLOOKUP(A2775,'volatile collection data'!$G$6:$N$69,8,FALSE)</f>
        <v>27A</v>
      </c>
      <c r="L2775" s="1">
        <f>VLOOKUP(A2775,'volatile collection data'!$G$6:$J$69,4,FALSE)</f>
        <v>6.82</v>
      </c>
      <c r="M2775" s="1">
        <f>VLOOKUP($A2775,'volatile collection data'!$G$6:$M$69,6,FALSE)</f>
        <v>10</v>
      </c>
      <c r="N2775" s="1">
        <f>VLOOKUP($A2775,'volatile collection data'!$G$6:$M$69,7,FALSE)</f>
        <v>6.82</v>
      </c>
      <c r="O2775" s="1">
        <f>VLOOKUP(A2775,'volatile collection data'!$G$6:$K$69,5,FALSE)</f>
        <v>1</v>
      </c>
      <c r="P2775" s="1" t="str">
        <f t="shared" si="261"/>
        <v>3E</v>
      </c>
      <c r="Q2775">
        <f t="shared" si="259"/>
        <v>0.10162455996588837</v>
      </c>
      <c r="R2775" t="str">
        <f t="shared" si="262"/>
        <v>27A_1-E&amp;6.82%6.82@10</v>
      </c>
      <c r="S2775" t="str">
        <f t="shared" si="263"/>
        <v>3E-27A-VCS-Loc-22</v>
      </c>
      <c r="T2775" t="str">
        <f>IFERROR(IF(VLOOKUP(S2775,Bad!$A:$A,1,FALSE)='RAW2'!S2775,"yes","no"),"no")</f>
        <v>no</v>
      </c>
      <c r="U2775" t="str">
        <f>IFERROR(VLOOKUP(F2775,compounds!$A:$B,2,FALSE),"")</f>
        <v/>
      </c>
      <c r="V2775" t="str">
        <f>VLOOKUP(B2775,'volatile collection data'!$O:$P,2,FALSE)</f>
        <v>02.may.22 27</v>
      </c>
    </row>
    <row r="2776" spans="1:22" x14ac:dyDescent="0.2">
      <c r="A2776" t="s">
        <v>371</v>
      </c>
      <c r="B2776" s="1" t="str">
        <f t="shared" si="260"/>
        <v>3E</v>
      </c>
      <c r="C2776">
        <v>21.946999999999999</v>
      </c>
      <c r="D2776">
        <f t="shared" si="258"/>
        <v>21.95</v>
      </c>
      <c r="E2776">
        <f>VLOOKUP(D2776,'Peak Combiner'!$A$5:$D$4980,4,FALSE)</f>
        <v>21.95</v>
      </c>
      <c r="F2776">
        <f>IFERROR(VLOOKUP(D2776,rt_comb!$A:$B,2,FALSE),D2776)</f>
        <v>21.95</v>
      </c>
      <c r="G2776">
        <v>2870362</v>
      </c>
      <c r="H2776">
        <f>SUMIFS($G:$G,$E:$E,18.51,'RAW2'!$A:$A,'RAW2'!A2776)</f>
        <v>28191297</v>
      </c>
      <c r="I2776" s="1" t="str">
        <f>VLOOKUP(A2776,'volatile collection data'!$G$6:$H$69,2,FALSE)</f>
        <v>E</v>
      </c>
      <c r="J2776" s="1">
        <f>VLOOKUP(A2776,'volatile collection data'!$G$6:$I$69,3,FALSE)</f>
        <v>3</v>
      </c>
      <c r="K2776" s="1" t="str">
        <f>VLOOKUP(A2776,'volatile collection data'!$G$6:$N$69,8,FALSE)</f>
        <v>27A</v>
      </c>
      <c r="L2776" s="1">
        <f>VLOOKUP(A2776,'volatile collection data'!$G$6:$J$69,4,FALSE)</f>
        <v>6.82</v>
      </c>
      <c r="M2776" s="1">
        <f>VLOOKUP($A2776,'volatile collection data'!$G$6:$M$69,6,FALSE)</f>
        <v>10</v>
      </c>
      <c r="N2776" s="1">
        <f>VLOOKUP($A2776,'volatile collection data'!$G$6:$M$69,7,FALSE)</f>
        <v>6.82</v>
      </c>
      <c r="O2776" s="1">
        <f>VLOOKUP(A2776,'volatile collection data'!$G$6:$K$69,5,FALSE)</f>
        <v>1</v>
      </c>
      <c r="P2776" s="1" t="str">
        <f t="shared" si="261"/>
        <v>3E</v>
      </c>
      <c r="Q2776">
        <f t="shared" si="259"/>
        <v>7.4646121026000892E-2</v>
      </c>
      <c r="R2776" t="str">
        <f t="shared" si="262"/>
        <v>27A_1-E&amp;6.82%6.82@10</v>
      </c>
      <c r="S2776" t="str">
        <f t="shared" si="263"/>
        <v>3E-27A-VCS-Loc-22</v>
      </c>
      <c r="T2776" t="str">
        <f>IFERROR(IF(VLOOKUP(S2776,Bad!$A:$A,1,FALSE)='RAW2'!S2776,"yes","no"),"no")</f>
        <v>no</v>
      </c>
      <c r="U2776" t="str">
        <f>IFERROR(VLOOKUP(F2776,compounds!$A:$B,2,FALSE),"")</f>
        <v/>
      </c>
      <c r="V2776" t="str">
        <f>VLOOKUP(B2776,'volatile collection data'!$O:$P,2,FALSE)</f>
        <v>02.may.22 27</v>
      </c>
    </row>
    <row r="2777" spans="1:22" x14ac:dyDescent="0.2">
      <c r="A2777" t="s">
        <v>371</v>
      </c>
      <c r="B2777" s="1" t="str">
        <f t="shared" si="260"/>
        <v>3E</v>
      </c>
      <c r="C2777">
        <v>22.178999999999998</v>
      </c>
      <c r="D2777">
        <f t="shared" si="258"/>
        <v>22.18</v>
      </c>
      <c r="E2777">
        <f>VLOOKUP(D2777,'Peak Combiner'!$A$5:$D$4980,4,FALSE)</f>
        <v>22.17</v>
      </c>
      <c r="F2777">
        <f>IFERROR(VLOOKUP(D2777,rt_comb!$A:$B,2,FALSE),D2777)</f>
        <v>22.18</v>
      </c>
      <c r="G2777">
        <v>6839053</v>
      </c>
      <c r="H2777">
        <f>SUMIFS($G:$G,$E:$E,18.51,'RAW2'!$A:$A,'RAW2'!A2777)</f>
        <v>28191297</v>
      </c>
      <c r="I2777" s="1" t="str">
        <f>VLOOKUP(A2777,'volatile collection data'!$G$6:$H$69,2,FALSE)</f>
        <v>E</v>
      </c>
      <c r="J2777" s="1">
        <f>VLOOKUP(A2777,'volatile collection data'!$G$6:$I$69,3,FALSE)</f>
        <v>3</v>
      </c>
      <c r="K2777" s="1" t="str">
        <f>VLOOKUP(A2777,'volatile collection data'!$G$6:$N$69,8,FALSE)</f>
        <v>27A</v>
      </c>
      <c r="L2777" s="1">
        <f>VLOOKUP(A2777,'volatile collection data'!$G$6:$J$69,4,FALSE)</f>
        <v>6.82</v>
      </c>
      <c r="M2777" s="1">
        <f>VLOOKUP($A2777,'volatile collection data'!$G$6:$M$69,6,FALSE)</f>
        <v>10</v>
      </c>
      <c r="N2777" s="1">
        <f>VLOOKUP($A2777,'volatile collection data'!$G$6:$M$69,7,FALSE)</f>
        <v>6.82</v>
      </c>
      <c r="O2777" s="1">
        <f>VLOOKUP(A2777,'volatile collection data'!$G$6:$K$69,5,FALSE)</f>
        <v>1</v>
      </c>
      <c r="P2777" s="1" t="str">
        <f t="shared" si="261"/>
        <v>3E</v>
      </c>
      <c r="Q2777">
        <f t="shared" si="259"/>
        <v>0.17785518967337025</v>
      </c>
      <c r="R2777" t="str">
        <f t="shared" si="262"/>
        <v>27A_1-E&amp;6.82%6.82@10</v>
      </c>
      <c r="S2777" t="str">
        <f t="shared" si="263"/>
        <v>3E-27A-VCS-Loc-22</v>
      </c>
      <c r="T2777" t="str">
        <f>IFERROR(IF(VLOOKUP(S2777,Bad!$A:$A,1,FALSE)='RAW2'!S2777,"yes","no"),"no")</f>
        <v>no</v>
      </c>
      <c r="U2777" t="str">
        <f>IFERROR(VLOOKUP(F2777,compounds!$A:$B,2,FALSE),"")</f>
        <v>humulene</v>
      </c>
      <c r="V2777" t="str">
        <f>VLOOKUP(B2777,'volatile collection data'!$O:$P,2,FALSE)</f>
        <v>02.may.22 27</v>
      </c>
    </row>
    <row r="2778" spans="1:22" x14ac:dyDescent="0.2">
      <c r="A2778" t="s">
        <v>371</v>
      </c>
      <c r="B2778" s="1" t="str">
        <f t="shared" si="260"/>
        <v>3E</v>
      </c>
      <c r="C2778">
        <v>22.361000000000001</v>
      </c>
      <c r="D2778">
        <f t="shared" si="258"/>
        <v>22.36</v>
      </c>
      <c r="E2778">
        <f>VLOOKUP(D2778,'Peak Combiner'!$A$5:$D$4980,4,FALSE)</f>
        <v>22.36</v>
      </c>
      <c r="F2778">
        <f>IFERROR(VLOOKUP(D2778,rt_comb!$A:$B,2,FALSE),D2778)</f>
        <v>22.36</v>
      </c>
      <c r="G2778">
        <v>15786542</v>
      </c>
      <c r="H2778">
        <f>SUMIFS($G:$G,$E:$E,18.51,'RAW2'!$A:$A,'RAW2'!A2778)</f>
        <v>28191297</v>
      </c>
      <c r="I2778" s="1" t="str">
        <f>VLOOKUP(A2778,'volatile collection data'!$G$6:$H$69,2,FALSE)</f>
        <v>E</v>
      </c>
      <c r="J2778" s="1">
        <f>VLOOKUP(A2778,'volatile collection data'!$G$6:$I$69,3,FALSE)</f>
        <v>3</v>
      </c>
      <c r="K2778" s="1" t="str">
        <f>VLOOKUP(A2778,'volatile collection data'!$G$6:$N$69,8,FALSE)</f>
        <v>27A</v>
      </c>
      <c r="L2778" s="1">
        <f>VLOOKUP(A2778,'volatile collection data'!$G$6:$J$69,4,FALSE)</f>
        <v>6.82</v>
      </c>
      <c r="M2778" s="1">
        <f>VLOOKUP($A2778,'volatile collection data'!$G$6:$M$69,6,FALSE)</f>
        <v>10</v>
      </c>
      <c r="N2778" s="1">
        <f>VLOOKUP($A2778,'volatile collection data'!$G$6:$M$69,7,FALSE)</f>
        <v>6.82</v>
      </c>
      <c r="O2778" s="1">
        <f>VLOOKUP(A2778,'volatile collection data'!$G$6:$K$69,5,FALSE)</f>
        <v>1</v>
      </c>
      <c r="P2778" s="1" t="str">
        <f t="shared" si="261"/>
        <v>3E</v>
      </c>
      <c r="Q2778">
        <f t="shared" si="259"/>
        <v>0.4105419890292743</v>
      </c>
      <c r="R2778" t="str">
        <f t="shared" si="262"/>
        <v>27A_1-E&amp;6.82%6.82@10</v>
      </c>
      <c r="S2778" t="str">
        <f t="shared" si="263"/>
        <v>3E-27A-VCS-Loc-22</v>
      </c>
      <c r="T2778" t="str">
        <f>IFERROR(IF(VLOOKUP(S2778,Bad!$A:$A,1,FALSE)='RAW2'!S2778,"yes","no"),"no")</f>
        <v>no</v>
      </c>
      <c r="U2778" t="str">
        <f>IFERROR(VLOOKUP(F2778,compounds!$A:$B,2,FALSE),"")</f>
        <v/>
      </c>
      <c r="V2778" t="str">
        <f>VLOOKUP(B2778,'volatile collection data'!$O:$P,2,FALSE)</f>
        <v>02.may.22 27</v>
      </c>
    </row>
    <row r="2779" spans="1:22" x14ac:dyDescent="0.2">
      <c r="A2779" t="s">
        <v>371</v>
      </c>
      <c r="B2779" s="1" t="str">
        <f t="shared" si="260"/>
        <v>3E</v>
      </c>
      <c r="C2779">
        <v>22.524999999999999</v>
      </c>
      <c r="D2779">
        <f t="shared" si="258"/>
        <v>22.53</v>
      </c>
      <c r="E2779">
        <f>VLOOKUP(D2779,'Peak Combiner'!$A$5:$D$4980,4,FALSE)</f>
        <v>22.53</v>
      </c>
      <c r="F2779">
        <f>IFERROR(VLOOKUP(D2779,rt_comb!$A:$B,2,FALSE),D2779)</f>
        <v>22.53</v>
      </c>
      <c r="G2779">
        <v>1841916</v>
      </c>
      <c r="H2779">
        <f>SUMIFS($G:$G,$E:$E,18.51,'RAW2'!$A:$A,'RAW2'!A2779)</f>
        <v>28191297</v>
      </c>
      <c r="I2779" s="1" t="str">
        <f>VLOOKUP(A2779,'volatile collection data'!$G$6:$H$69,2,FALSE)</f>
        <v>E</v>
      </c>
      <c r="J2779" s="1">
        <f>VLOOKUP(A2779,'volatile collection data'!$G$6:$I$69,3,FALSE)</f>
        <v>3</v>
      </c>
      <c r="K2779" s="1" t="str">
        <f>VLOOKUP(A2779,'volatile collection data'!$G$6:$N$69,8,FALSE)</f>
        <v>27A</v>
      </c>
      <c r="L2779" s="1">
        <f>VLOOKUP(A2779,'volatile collection data'!$G$6:$J$69,4,FALSE)</f>
        <v>6.82</v>
      </c>
      <c r="M2779" s="1">
        <f>VLOOKUP($A2779,'volatile collection data'!$G$6:$M$69,6,FALSE)</f>
        <v>10</v>
      </c>
      <c r="N2779" s="1">
        <f>VLOOKUP($A2779,'volatile collection data'!$G$6:$M$69,7,FALSE)</f>
        <v>6.82</v>
      </c>
      <c r="O2779" s="1">
        <f>VLOOKUP(A2779,'volatile collection data'!$G$6:$K$69,5,FALSE)</f>
        <v>1</v>
      </c>
      <c r="P2779" s="1" t="str">
        <f t="shared" si="261"/>
        <v>3E</v>
      </c>
      <c r="Q2779">
        <f t="shared" si="259"/>
        <v>4.7900538209371298E-2</v>
      </c>
      <c r="R2779" t="str">
        <f t="shared" si="262"/>
        <v>27A_1-E&amp;6.82%6.82@10</v>
      </c>
      <c r="S2779" t="str">
        <f t="shared" si="263"/>
        <v>3E-27A-VCS-Loc-22</v>
      </c>
      <c r="T2779" t="str">
        <f>IFERROR(IF(VLOOKUP(S2779,Bad!$A:$A,1,FALSE)='RAW2'!S2779,"yes","no"),"no")</f>
        <v>no</v>
      </c>
      <c r="U2779" t="str">
        <f>IFERROR(VLOOKUP(F2779,compounds!$A:$B,2,FALSE),"")</f>
        <v/>
      </c>
      <c r="V2779" t="str">
        <f>VLOOKUP(B2779,'volatile collection data'!$O:$P,2,FALSE)</f>
        <v>02.may.22 27</v>
      </c>
    </row>
    <row r="2780" spans="1:22" x14ac:dyDescent="0.2">
      <c r="A2780" t="s">
        <v>371</v>
      </c>
      <c r="B2780" s="1" t="str">
        <f t="shared" si="260"/>
        <v>3E</v>
      </c>
      <c r="C2780">
        <v>22.695</v>
      </c>
      <c r="D2780">
        <f t="shared" si="258"/>
        <v>22.7</v>
      </c>
      <c r="E2780">
        <f>VLOOKUP(D2780,'Peak Combiner'!$A$5:$D$4980,4,FALSE)</f>
        <v>22.7</v>
      </c>
      <c r="F2780">
        <f>IFERROR(VLOOKUP(D2780,rt_comb!$A:$B,2,FALSE),D2780)</f>
        <v>22.7</v>
      </c>
      <c r="G2780">
        <v>3820390</v>
      </c>
      <c r="H2780">
        <f>SUMIFS($G:$G,$E:$E,18.51,'RAW2'!$A:$A,'RAW2'!A2780)</f>
        <v>28191297</v>
      </c>
      <c r="I2780" s="1" t="str">
        <f>VLOOKUP(A2780,'volatile collection data'!$G$6:$H$69,2,FALSE)</f>
        <v>E</v>
      </c>
      <c r="J2780" s="1">
        <f>VLOOKUP(A2780,'volatile collection data'!$G$6:$I$69,3,FALSE)</f>
        <v>3</v>
      </c>
      <c r="K2780" s="1" t="str">
        <f>VLOOKUP(A2780,'volatile collection data'!$G$6:$N$69,8,FALSE)</f>
        <v>27A</v>
      </c>
      <c r="L2780" s="1">
        <f>VLOOKUP(A2780,'volatile collection data'!$G$6:$J$69,4,FALSE)</f>
        <v>6.82</v>
      </c>
      <c r="M2780" s="1">
        <f>VLOOKUP($A2780,'volatile collection data'!$G$6:$M$69,6,FALSE)</f>
        <v>10</v>
      </c>
      <c r="N2780" s="1">
        <f>VLOOKUP($A2780,'volatile collection data'!$G$6:$M$69,7,FALSE)</f>
        <v>6.82</v>
      </c>
      <c r="O2780" s="1">
        <f>VLOOKUP(A2780,'volatile collection data'!$G$6:$K$69,5,FALSE)</f>
        <v>1</v>
      </c>
      <c r="P2780" s="1" t="str">
        <f t="shared" si="261"/>
        <v>3E</v>
      </c>
      <c r="Q2780">
        <f t="shared" si="259"/>
        <v>9.935237935372733E-2</v>
      </c>
      <c r="R2780" t="str">
        <f t="shared" si="262"/>
        <v>27A_1-E&amp;6.82%6.82@10</v>
      </c>
      <c r="S2780" t="str">
        <f t="shared" si="263"/>
        <v>3E-27A-VCS-Loc-22</v>
      </c>
      <c r="T2780" t="str">
        <f>IFERROR(IF(VLOOKUP(S2780,Bad!$A:$A,1,FALSE)='RAW2'!S2780,"yes","no"),"no")</f>
        <v>no</v>
      </c>
      <c r="U2780" t="str">
        <f>IFERROR(VLOOKUP(F2780,compounds!$A:$B,2,FALSE),"")</f>
        <v/>
      </c>
      <c r="V2780" t="str">
        <f>VLOOKUP(B2780,'volatile collection data'!$O:$P,2,FALSE)</f>
        <v>02.may.22 27</v>
      </c>
    </row>
    <row r="2781" spans="1:22" x14ac:dyDescent="0.2">
      <c r="A2781" t="s">
        <v>371</v>
      </c>
      <c r="B2781" s="1" t="str">
        <f t="shared" si="260"/>
        <v>3E</v>
      </c>
      <c r="C2781">
        <v>22.754999999999999</v>
      </c>
      <c r="D2781">
        <f t="shared" si="258"/>
        <v>22.76</v>
      </c>
      <c r="E2781">
        <f>VLOOKUP(D2781,'Peak Combiner'!$A$5:$D$4980,4,FALSE)</f>
        <v>22.76</v>
      </c>
      <c r="F2781">
        <f>IFERROR(VLOOKUP(D2781,rt_comb!$A:$B,2,FALSE),D2781)</f>
        <v>22.76</v>
      </c>
      <c r="G2781">
        <v>6221782</v>
      </c>
      <c r="H2781">
        <f>SUMIFS($G:$G,$E:$E,18.51,'RAW2'!$A:$A,'RAW2'!A2781)</f>
        <v>28191297</v>
      </c>
      <c r="I2781" s="1" t="str">
        <f>VLOOKUP(A2781,'volatile collection data'!$G$6:$H$69,2,FALSE)</f>
        <v>E</v>
      </c>
      <c r="J2781" s="1">
        <f>VLOOKUP(A2781,'volatile collection data'!$G$6:$I$69,3,FALSE)</f>
        <v>3</v>
      </c>
      <c r="K2781" s="1" t="str">
        <f>VLOOKUP(A2781,'volatile collection data'!$G$6:$N$69,8,FALSE)</f>
        <v>27A</v>
      </c>
      <c r="L2781" s="1">
        <f>VLOOKUP(A2781,'volatile collection data'!$G$6:$J$69,4,FALSE)</f>
        <v>6.82</v>
      </c>
      <c r="M2781" s="1">
        <f>VLOOKUP($A2781,'volatile collection data'!$G$6:$M$69,6,FALSE)</f>
        <v>10</v>
      </c>
      <c r="N2781" s="1">
        <f>VLOOKUP($A2781,'volatile collection data'!$G$6:$M$69,7,FALSE)</f>
        <v>6.82</v>
      </c>
      <c r="O2781" s="1">
        <f>VLOOKUP(A2781,'volatile collection data'!$G$6:$K$69,5,FALSE)</f>
        <v>1</v>
      </c>
      <c r="P2781" s="1" t="str">
        <f t="shared" si="261"/>
        <v>3E</v>
      </c>
      <c r="Q2781">
        <f t="shared" si="259"/>
        <v>0.16180255039935515</v>
      </c>
      <c r="R2781" t="str">
        <f t="shared" si="262"/>
        <v>27A_1-E&amp;6.82%6.82@10</v>
      </c>
      <c r="S2781" t="str">
        <f t="shared" si="263"/>
        <v>3E-27A-VCS-Loc-22</v>
      </c>
      <c r="T2781" t="str">
        <f>IFERROR(IF(VLOOKUP(S2781,Bad!$A:$A,1,FALSE)='RAW2'!S2781,"yes","no"),"no")</f>
        <v>no</v>
      </c>
      <c r="U2781" t="str">
        <f>IFERROR(VLOOKUP(F2781,compounds!$A:$B,2,FALSE),"")</f>
        <v/>
      </c>
      <c r="V2781" t="str">
        <f>VLOOKUP(B2781,'volatile collection data'!$O:$P,2,FALSE)</f>
        <v>02.may.22 27</v>
      </c>
    </row>
    <row r="2782" spans="1:22" x14ac:dyDescent="0.2">
      <c r="A2782" t="s">
        <v>371</v>
      </c>
      <c r="B2782" s="1" t="str">
        <f t="shared" si="260"/>
        <v>3E</v>
      </c>
      <c r="C2782">
        <v>22.864999999999998</v>
      </c>
      <c r="D2782">
        <f t="shared" si="258"/>
        <v>22.87</v>
      </c>
      <c r="E2782">
        <f>VLOOKUP(D2782,'Peak Combiner'!$A$5:$D$4980,4,FALSE)</f>
        <v>22.87</v>
      </c>
      <c r="F2782">
        <f>IFERROR(VLOOKUP(D2782,rt_comb!$A:$B,2,FALSE),D2782)</f>
        <v>22.87</v>
      </c>
      <c r="G2782">
        <v>62257897</v>
      </c>
      <c r="H2782">
        <f>SUMIFS($G:$G,$E:$E,18.51,'RAW2'!$A:$A,'RAW2'!A2782)</f>
        <v>28191297</v>
      </c>
      <c r="I2782" s="1" t="str">
        <f>VLOOKUP(A2782,'volatile collection data'!$G$6:$H$69,2,FALSE)</f>
        <v>E</v>
      </c>
      <c r="J2782" s="1">
        <f>VLOOKUP(A2782,'volatile collection data'!$G$6:$I$69,3,FALSE)</f>
        <v>3</v>
      </c>
      <c r="K2782" s="1" t="str">
        <f>VLOOKUP(A2782,'volatile collection data'!$G$6:$N$69,8,FALSE)</f>
        <v>27A</v>
      </c>
      <c r="L2782" s="1">
        <f>VLOOKUP(A2782,'volatile collection data'!$G$6:$J$69,4,FALSE)</f>
        <v>6.82</v>
      </c>
      <c r="M2782" s="1">
        <f>VLOOKUP($A2782,'volatile collection data'!$G$6:$M$69,6,FALSE)</f>
        <v>10</v>
      </c>
      <c r="N2782" s="1">
        <f>VLOOKUP($A2782,'volatile collection data'!$G$6:$M$69,7,FALSE)</f>
        <v>6.82</v>
      </c>
      <c r="O2782" s="1">
        <f>VLOOKUP(A2782,'volatile collection data'!$G$6:$K$69,5,FALSE)</f>
        <v>1</v>
      </c>
      <c r="P2782" s="1" t="str">
        <f t="shared" si="261"/>
        <v>3E</v>
      </c>
      <c r="Q2782">
        <f t="shared" si="259"/>
        <v>1.619067739290827</v>
      </c>
      <c r="R2782" t="str">
        <f t="shared" si="262"/>
        <v>27A_1-E&amp;6.82%6.82@10</v>
      </c>
      <c r="S2782" t="str">
        <f t="shared" si="263"/>
        <v>3E-27A-VCS-Loc-22</v>
      </c>
      <c r="T2782" t="str">
        <f>IFERROR(IF(VLOOKUP(S2782,Bad!$A:$A,1,FALSE)='RAW2'!S2782,"yes","no"),"no")</f>
        <v>no</v>
      </c>
      <c r="U2782" t="str">
        <f>IFERROR(VLOOKUP(F2782,compounds!$A:$B,2,FALSE),"")</f>
        <v/>
      </c>
      <c r="V2782" t="str">
        <f>VLOOKUP(B2782,'volatile collection data'!$O:$P,2,FALSE)</f>
        <v>02.may.22 27</v>
      </c>
    </row>
    <row r="2783" spans="1:22" x14ac:dyDescent="0.2">
      <c r="A2783" t="s">
        <v>371</v>
      </c>
      <c r="B2783" s="1" t="str">
        <f t="shared" si="260"/>
        <v>3E</v>
      </c>
      <c r="C2783">
        <v>22.991</v>
      </c>
      <c r="D2783">
        <f t="shared" si="258"/>
        <v>22.99</v>
      </c>
      <c r="E2783">
        <f>VLOOKUP(D2783,'Peak Combiner'!$A$5:$D$4980,4,FALSE)</f>
        <v>22.99</v>
      </c>
      <c r="F2783">
        <f>IFERROR(VLOOKUP(D2783,rt_comb!$A:$B,2,FALSE),D2783)</f>
        <v>22.99</v>
      </c>
      <c r="G2783">
        <v>3599002</v>
      </c>
      <c r="H2783">
        <f>SUMIFS($G:$G,$E:$E,18.51,'RAW2'!$A:$A,'RAW2'!A2783)</f>
        <v>28191297</v>
      </c>
      <c r="I2783" s="1" t="str">
        <f>VLOOKUP(A2783,'volatile collection data'!$G$6:$H$69,2,FALSE)</f>
        <v>E</v>
      </c>
      <c r="J2783" s="1">
        <f>VLOOKUP(A2783,'volatile collection data'!$G$6:$I$69,3,FALSE)</f>
        <v>3</v>
      </c>
      <c r="K2783" s="1" t="str">
        <f>VLOOKUP(A2783,'volatile collection data'!$G$6:$N$69,8,FALSE)</f>
        <v>27A</v>
      </c>
      <c r="L2783" s="1">
        <f>VLOOKUP(A2783,'volatile collection data'!$G$6:$J$69,4,FALSE)</f>
        <v>6.82</v>
      </c>
      <c r="M2783" s="1">
        <f>VLOOKUP($A2783,'volatile collection data'!$G$6:$M$69,6,FALSE)</f>
        <v>10</v>
      </c>
      <c r="N2783" s="1">
        <f>VLOOKUP($A2783,'volatile collection data'!$G$6:$M$69,7,FALSE)</f>
        <v>6.82</v>
      </c>
      <c r="O2783" s="1">
        <f>VLOOKUP(A2783,'volatile collection data'!$G$6:$K$69,5,FALSE)</f>
        <v>1</v>
      </c>
      <c r="P2783" s="1" t="str">
        <f t="shared" si="261"/>
        <v>3E</v>
      </c>
      <c r="Q2783">
        <f t="shared" si="259"/>
        <v>9.3595002604138167E-2</v>
      </c>
      <c r="R2783" t="str">
        <f t="shared" si="262"/>
        <v>27A_1-E&amp;6.82%6.82@10</v>
      </c>
      <c r="S2783" t="str">
        <f t="shared" si="263"/>
        <v>3E-27A-VCS-Loc-22</v>
      </c>
      <c r="T2783" t="str">
        <f>IFERROR(IF(VLOOKUP(S2783,Bad!$A:$A,1,FALSE)='RAW2'!S2783,"yes","no"),"no")</f>
        <v>no</v>
      </c>
      <c r="U2783" t="str">
        <f>IFERROR(VLOOKUP(F2783,compounds!$A:$B,2,FALSE),"")</f>
        <v/>
      </c>
      <c r="V2783" t="str">
        <f>VLOOKUP(B2783,'volatile collection data'!$O:$P,2,FALSE)</f>
        <v>02.may.22 27</v>
      </c>
    </row>
    <row r="2784" spans="1:22" x14ac:dyDescent="0.2">
      <c r="A2784" t="s">
        <v>371</v>
      </c>
      <c r="B2784" s="1" t="str">
        <f t="shared" si="260"/>
        <v>3E</v>
      </c>
      <c r="C2784">
        <v>23.033000000000001</v>
      </c>
      <c r="D2784">
        <f t="shared" si="258"/>
        <v>23.03</v>
      </c>
      <c r="E2784">
        <f>VLOOKUP(D2784,'Peak Combiner'!$A$5:$D$4980,4,FALSE)</f>
        <v>23.03</v>
      </c>
      <c r="F2784">
        <f>IFERROR(VLOOKUP(D2784,rt_comb!$A:$B,2,FALSE),D2784)</f>
        <v>23.03</v>
      </c>
      <c r="G2784">
        <v>2429711</v>
      </c>
      <c r="H2784">
        <f>SUMIFS($G:$G,$E:$E,18.51,'RAW2'!$A:$A,'RAW2'!A2784)</f>
        <v>28191297</v>
      </c>
      <c r="I2784" s="1" t="str">
        <f>VLOOKUP(A2784,'volatile collection data'!$G$6:$H$69,2,FALSE)</f>
        <v>E</v>
      </c>
      <c r="J2784" s="1">
        <f>VLOOKUP(A2784,'volatile collection data'!$G$6:$I$69,3,FALSE)</f>
        <v>3</v>
      </c>
      <c r="K2784" s="1" t="str">
        <f>VLOOKUP(A2784,'volatile collection data'!$G$6:$N$69,8,FALSE)</f>
        <v>27A</v>
      </c>
      <c r="L2784" s="1">
        <f>VLOOKUP(A2784,'volatile collection data'!$G$6:$J$69,4,FALSE)</f>
        <v>6.82</v>
      </c>
      <c r="M2784" s="1">
        <f>VLOOKUP($A2784,'volatile collection data'!$G$6:$M$69,6,FALSE)</f>
        <v>10</v>
      </c>
      <c r="N2784" s="1">
        <f>VLOOKUP($A2784,'volatile collection data'!$G$6:$M$69,7,FALSE)</f>
        <v>6.82</v>
      </c>
      <c r="O2784" s="1">
        <f>VLOOKUP(A2784,'volatile collection data'!$G$6:$K$69,5,FALSE)</f>
        <v>1</v>
      </c>
      <c r="P2784" s="1" t="str">
        <f t="shared" si="261"/>
        <v>3E</v>
      </c>
      <c r="Q2784">
        <f t="shared" si="259"/>
        <v>6.3186629896927859E-2</v>
      </c>
      <c r="R2784" t="str">
        <f t="shared" si="262"/>
        <v>27A_1-E&amp;6.82%6.82@10</v>
      </c>
      <c r="S2784" t="str">
        <f t="shared" si="263"/>
        <v>3E-27A-VCS-Loc-22</v>
      </c>
      <c r="T2784" t="str">
        <f>IFERROR(IF(VLOOKUP(S2784,Bad!$A:$A,1,FALSE)='RAW2'!S2784,"yes","no"),"no")</f>
        <v>no</v>
      </c>
      <c r="U2784" t="str">
        <f>IFERROR(VLOOKUP(F2784,compounds!$A:$B,2,FALSE),"")</f>
        <v/>
      </c>
      <c r="V2784" t="str">
        <f>VLOOKUP(B2784,'volatile collection data'!$O:$P,2,FALSE)</f>
        <v>02.may.22 27</v>
      </c>
    </row>
    <row r="2785" spans="1:22" x14ac:dyDescent="0.2">
      <c r="A2785" t="s">
        <v>371</v>
      </c>
      <c r="B2785" s="1" t="str">
        <f t="shared" si="260"/>
        <v>3E</v>
      </c>
      <c r="C2785">
        <v>23.132999999999999</v>
      </c>
      <c r="D2785">
        <f t="shared" si="258"/>
        <v>23.13</v>
      </c>
      <c r="E2785">
        <f>VLOOKUP(D2785,'Peak Combiner'!$A$5:$D$4980,4,FALSE)</f>
        <v>23.13</v>
      </c>
      <c r="F2785">
        <f>IFERROR(VLOOKUP(D2785,rt_comb!$A:$B,2,FALSE),D2785)</f>
        <v>23.13</v>
      </c>
      <c r="G2785">
        <v>3721899</v>
      </c>
      <c r="H2785">
        <f>SUMIFS($G:$G,$E:$E,18.51,'RAW2'!$A:$A,'RAW2'!A2785)</f>
        <v>28191297</v>
      </c>
      <c r="I2785" s="1" t="str">
        <f>VLOOKUP(A2785,'volatile collection data'!$G$6:$H$69,2,FALSE)</f>
        <v>E</v>
      </c>
      <c r="J2785" s="1">
        <f>VLOOKUP(A2785,'volatile collection data'!$G$6:$I$69,3,FALSE)</f>
        <v>3</v>
      </c>
      <c r="K2785" s="1" t="str">
        <f>VLOOKUP(A2785,'volatile collection data'!$G$6:$N$69,8,FALSE)</f>
        <v>27A</v>
      </c>
      <c r="L2785" s="1">
        <f>VLOOKUP(A2785,'volatile collection data'!$G$6:$J$69,4,FALSE)</f>
        <v>6.82</v>
      </c>
      <c r="M2785" s="1">
        <f>VLOOKUP($A2785,'volatile collection data'!$G$6:$M$69,6,FALSE)</f>
        <v>10</v>
      </c>
      <c r="N2785" s="1">
        <f>VLOOKUP($A2785,'volatile collection data'!$G$6:$M$69,7,FALSE)</f>
        <v>6.82</v>
      </c>
      <c r="O2785" s="1">
        <f>VLOOKUP(A2785,'volatile collection data'!$G$6:$K$69,5,FALSE)</f>
        <v>1</v>
      </c>
      <c r="P2785" s="1" t="str">
        <f t="shared" si="261"/>
        <v>3E</v>
      </c>
      <c r="Q2785">
        <f t="shared" si="259"/>
        <v>9.6791040015354046E-2</v>
      </c>
      <c r="R2785" t="str">
        <f t="shared" si="262"/>
        <v>27A_1-E&amp;6.82%6.82@10</v>
      </c>
      <c r="S2785" t="str">
        <f t="shared" si="263"/>
        <v>3E-27A-VCS-Loc-22</v>
      </c>
      <c r="T2785" t="str">
        <f>IFERROR(IF(VLOOKUP(S2785,Bad!$A:$A,1,FALSE)='RAW2'!S2785,"yes","no"),"no")</f>
        <v>no</v>
      </c>
      <c r="U2785" t="str">
        <f>IFERROR(VLOOKUP(F2785,compounds!$A:$B,2,FALSE),"")</f>
        <v/>
      </c>
      <c r="V2785" t="str">
        <f>VLOOKUP(B2785,'volatile collection data'!$O:$P,2,FALSE)</f>
        <v>02.may.22 27</v>
      </c>
    </row>
    <row r="2786" spans="1:22" x14ac:dyDescent="0.2">
      <c r="A2786" t="s">
        <v>371</v>
      </c>
      <c r="B2786" s="1" t="str">
        <f t="shared" si="260"/>
        <v>3E</v>
      </c>
      <c r="C2786">
        <v>23.23</v>
      </c>
      <c r="D2786">
        <f t="shared" si="258"/>
        <v>23.23</v>
      </c>
      <c r="E2786">
        <f>VLOOKUP(D2786,'Peak Combiner'!$A$5:$D$4980,4,FALSE)</f>
        <v>23.23</v>
      </c>
      <c r="F2786">
        <f>IFERROR(VLOOKUP(D2786,rt_comb!$A:$B,2,FALSE),D2786)</f>
        <v>23.23</v>
      </c>
      <c r="G2786">
        <v>5947187</v>
      </c>
      <c r="H2786">
        <f>SUMIFS($G:$G,$E:$E,18.51,'RAW2'!$A:$A,'RAW2'!A2786)</f>
        <v>28191297</v>
      </c>
      <c r="I2786" s="1" t="str">
        <f>VLOOKUP(A2786,'volatile collection data'!$G$6:$H$69,2,FALSE)</f>
        <v>E</v>
      </c>
      <c r="J2786" s="1">
        <f>VLOOKUP(A2786,'volatile collection data'!$G$6:$I$69,3,FALSE)</f>
        <v>3</v>
      </c>
      <c r="K2786" s="1" t="str">
        <f>VLOOKUP(A2786,'volatile collection data'!$G$6:$N$69,8,FALSE)</f>
        <v>27A</v>
      </c>
      <c r="L2786" s="1">
        <f>VLOOKUP(A2786,'volatile collection data'!$G$6:$J$69,4,FALSE)</f>
        <v>6.82</v>
      </c>
      <c r="M2786" s="1">
        <f>VLOOKUP($A2786,'volatile collection data'!$G$6:$M$69,6,FALSE)</f>
        <v>10</v>
      </c>
      <c r="N2786" s="1">
        <f>VLOOKUP($A2786,'volatile collection data'!$G$6:$M$69,7,FALSE)</f>
        <v>6.82</v>
      </c>
      <c r="O2786" s="1">
        <f>VLOOKUP(A2786,'volatile collection data'!$G$6:$K$69,5,FALSE)</f>
        <v>1</v>
      </c>
      <c r="P2786" s="1" t="str">
        <f t="shared" si="261"/>
        <v>3E</v>
      </c>
      <c r="Q2786">
        <f t="shared" si="259"/>
        <v>0.1546614819197924</v>
      </c>
      <c r="R2786" t="str">
        <f t="shared" si="262"/>
        <v>27A_1-E&amp;6.82%6.82@10</v>
      </c>
      <c r="S2786" t="str">
        <f t="shared" si="263"/>
        <v>3E-27A-VCS-Loc-22</v>
      </c>
      <c r="T2786" t="str">
        <f>IFERROR(IF(VLOOKUP(S2786,Bad!$A:$A,1,FALSE)='RAW2'!S2786,"yes","no"),"no")</f>
        <v>no</v>
      </c>
      <c r="U2786" t="str">
        <f>IFERROR(VLOOKUP(F2786,compounds!$A:$B,2,FALSE),"")</f>
        <v/>
      </c>
      <c r="V2786" t="str">
        <f>VLOOKUP(B2786,'volatile collection data'!$O:$P,2,FALSE)</f>
        <v>02.may.22 27</v>
      </c>
    </row>
    <row r="2787" spans="1:22" x14ac:dyDescent="0.2">
      <c r="A2787" t="s">
        <v>371</v>
      </c>
      <c r="B2787" s="1" t="str">
        <f t="shared" si="260"/>
        <v>3E</v>
      </c>
      <c r="C2787">
        <v>23.335999999999999</v>
      </c>
      <c r="D2787">
        <f t="shared" si="258"/>
        <v>23.34</v>
      </c>
      <c r="E2787">
        <f>VLOOKUP(D2787,'Peak Combiner'!$A$5:$D$4980,4,FALSE)</f>
        <v>23.32</v>
      </c>
      <c r="F2787">
        <f>IFERROR(VLOOKUP(D2787,rt_comb!$A:$B,2,FALSE),D2787)</f>
        <v>23.34</v>
      </c>
      <c r="G2787">
        <v>14686579</v>
      </c>
      <c r="H2787">
        <f>SUMIFS($G:$G,$E:$E,18.51,'RAW2'!$A:$A,'RAW2'!A2787)</f>
        <v>28191297</v>
      </c>
      <c r="I2787" s="1" t="str">
        <f>VLOOKUP(A2787,'volatile collection data'!$G$6:$H$69,2,FALSE)</f>
        <v>E</v>
      </c>
      <c r="J2787" s="1">
        <f>VLOOKUP(A2787,'volatile collection data'!$G$6:$I$69,3,FALSE)</f>
        <v>3</v>
      </c>
      <c r="K2787" s="1" t="str">
        <f>VLOOKUP(A2787,'volatile collection data'!$G$6:$N$69,8,FALSE)</f>
        <v>27A</v>
      </c>
      <c r="L2787" s="1">
        <f>VLOOKUP(A2787,'volatile collection data'!$G$6:$J$69,4,FALSE)</f>
        <v>6.82</v>
      </c>
      <c r="M2787" s="1">
        <f>VLOOKUP($A2787,'volatile collection data'!$G$6:$M$69,6,FALSE)</f>
        <v>10</v>
      </c>
      <c r="N2787" s="1">
        <f>VLOOKUP($A2787,'volatile collection data'!$G$6:$M$69,7,FALSE)</f>
        <v>6.82</v>
      </c>
      <c r="O2787" s="1">
        <f>VLOOKUP(A2787,'volatile collection data'!$G$6:$K$69,5,FALSE)</f>
        <v>1</v>
      </c>
      <c r="P2787" s="1" t="str">
        <f t="shared" si="261"/>
        <v>3E</v>
      </c>
      <c r="Q2787">
        <f t="shared" si="259"/>
        <v>0.38193654789602255</v>
      </c>
      <c r="R2787" t="str">
        <f t="shared" si="262"/>
        <v>27A_1-E&amp;6.82%6.82@10</v>
      </c>
      <c r="S2787" t="str">
        <f t="shared" si="263"/>
        <v>3E-27A-VCS-Loc-22</v>
      </c>
      <c r="T2787" t="str">
        <f>IFERROR(IF(VLOOKUP(S2787,Bad!$A:$A,1,FALSE)='RAW2'!S2787,"yes","no"),"no")</f>
        <v>no</v>
      </c>
      <c r="U2787" t="str">
        <f>IFERROR(VLOOKUP(F2787,compounds!$A:$B,2,FALSE),"")</f>
        <v/>
      </c>
      <c r="V2787" t="str">
        <f>VLOOKUP(B2787,'volatile collection data'!$O:$P,2,FALSE)</f>
        <v>02.may.22 27</v>
      </c>
    </row>
    <row r="2788" spans="1:22" x14ac:dyDescent="0.2">
      <c r="A2788" t="s">
        <v>371</v>
      </c>
      <c r="B2788" s="1" t="str">
        <f t="shared" si="260"/>
        <v>3E</v>
      </c>
      <c r="C2788">
        <v>23.568000000000001</v>
      </c>
      <c r="D2788">
        <f t="shared" si="258"/>
        <v>23.57</v>
      </c>
      <c r="E2788">
        <f>VLOOKUP(D2788,'Peak Combiner'!$A$5:$D$4980,4,FALSE)</f>
        <v>23.57</v>
      </c>
      <c r="F2788">
        <f>IFERROR(VLOOKUP(D2788,rt_comb!$A:$B,2,FALSE),D2788)</f>
        <v>23.57</v>
      </c>
      <c r="G2788">
        <v>3407156</v>
      </c>
      <c r="H2788">
        <f>SUMIFS($G:$G,$E:$E,18.51,'RAW2'!$A:$A,'RAW2'!A2788)</f>
        <v>28191297</v>
      </c>
      <c r="I2788" s="1" t="str">
        <f>VLOOKUP(A2788,'volatile collection data'!$G$6:$H$69,2,FALSE)</f>
        <v>E</v>
      </c>
      <c r="J2788" s="1">
        <f>VLOOKUP(A2788,'volatile collection data'!$G$6:$I$69,3,FALSE)</f>
        <v>3</v>
      </c>
      <c r="K2788" s="1" t="str">
        <f>VLOOKUP(A2788,'volatile collection data'!$G$6:$N$69,8,FALSE)</f>
        <v>27A</v>
      </c>
      <c r="L2788" s="1">
        <f>VLOOKUP(A2788,'volatile collection data'!$G$6:$J$69,4,FALSE)</f>
        <v>6.82</v>
      </c>
      <c r="M2788" s="1">
        <f>VLOOKUP($A2788,'volatile collection data'!$G$6:$M$69,6,FALSE)</f>
        <v>10</v>
      </c>
      <c r="N2788" s="1">
        <f>VLOOKUP($A2788,'volatile collection data'!$G$6:$M$69,7,FALSE)</f>
        <v>6.82</v>
      </c>
      <c r="O2788" s="1">
        <f>VLOOKUP(A2788,'volatile collection data'!$G$6:$K$69,5,FALSE)</f>
        <v>1</v>
      </c>
      <c r="P2788" s="1" t="str">
        <f t="shared" si="261"/>
        <v>3E</v>
      </c>
      <c r="Q2788">
        <f t="shared" si="259"/>
        <v>8.8605889825208464E-2</v>
      </c>
      <c r="R2788" t="str">
        <f t="shared" si="262"/>
        <v>27A_1-E&amp;6.82%6.82@10</v>
      </c>
      <c r="S2788" t="str">
        <f t="shared" si="263"/>
        <v>3E-27A-VCS-Loc-22</v>
      </c>
      <c r="T2788" t="str">
        <f>IFERROR(IF(VLOOKUP(S2788,Bad!$A:$A,1,FALSE)='RAW2'!S2788,"yes","no"),"no")</f>
        <v>no</v>
      </c>
      <c r="U2788" t="str">
        <f>IFERROR(VLOOKUP(F2788,compounds!$A:$B,2,FALSE),"")</f>
        <v/>
      </c>
      <c r="V2788" t="str">
        <f>VLOOKUP(B2788,'volatile collection data'!$O:$P,2,FALSE)</f>
        <v>02.may.22 27</v>
      </c>
    </row>
    <row r="2789" spans="1:22" x14ac:dyDescent="0.2">
      <c r="A2789" t="s">
        <v>371</v>
      </c>
      <c r="B2789" s="1" t="str">
        <f t="shared" si="260"/>
        <v>3E</v>
      </c>
      <c r="C2789">
        <v>23.667999999999999</v>
      </c>
      <c r="D2789">
        <f t="shared" si="258"/>
        <v>23.67</v>
      </c>
      <c r="E2789">
        <f>VLOOKUP(D2789,'Peak Combiner'!$A$5:$D$4980,4,FALSE)</f>
        <v>23.67</v>
      </c>
      <c r="F2789">
        <f>IFERROR(VLOOKUP(D2789,rt_comb!$A:$B,2,FALSE),D2789)</f>
        <v>23.67</v>
      </c>
      <c r="G2789">
        <v>41597599</v>
      </c>
      <c r="H2789">
        <f>SUMIFS($G:$G,$E:$E,18.51,'RAW2'!$A:$A,'RAW2'!A2789)</f>
        <v>28191297</v>
      </c>
      <c r="I2789" s="1" t="str">
        <f>VLOOKUP(A2789,'volatile collection data'!$G$6:$H$69,2,FALSE)</f>
        <v>E</v>
      </c>
      <c r="J2789" s="1">
        <f>VLOOKUP(A2789,'volatile collection data'!$G$6:$I$69,3,FALSE)</f>
        <v>3</v>
      </c>
      <c r="K2789" s="1" t="str">
        <f>VLOOKUP(A2789,'volatile collection data'!$G$6:$N$69,8,FALSE)</f>
        <v>27A</v>
      </c>
      <c r="L2789" s="1">
        <f>VLOOKUP(A2789,'volatile collection data'!$G$6:$J$69,4,FALSE)</f>
        <v>6.82</v>
      </c>
      <c r="M2789" s="1">
        <f>VLOOKUP($A2789,'volatile collection data'!$G$6:$M$69,6,FALSE)</f>
        <v>10</v>
      </c>
      <c r="N2789" s="1">
        <f>VLOOKUP($A2789,'volatile collection data'!$G$6:$M$69,7,FALSE)</f>
        <v>6.82</v>
      </c>
      <c r="O2789" s="1">
        <f>VLOOKUP(A2789,'volatile collection data'!$G$6:$K$69,5,FALSE)</f>
        <v>1</v>
      </c>
      <c r="P2789" s="1" t="str">
        <f t="shared" si="261"/>
        <v>3E</v>
      </c>
      <c r="Q2789">
        <f t="shared" si="259"/>
        <v>1.0817797230262431</v>
      </c>
      <c r="R2789" t="str">
        <f t="shared" si="262"/>
        <v>27A_1-E&amp;6.82%6.82@10</v>
      </c>
      <c r="S2789" t="str">
        <f t="shared" si="263"/>
        <v>3E-27A-VCS-Loc-22</v>
      </c>
      <c r="T2789" t="str">
        <f>IFERROR(IF(VLOOKUP(S2789,Bad!$A:$A,1,FALSE)='RAW2'!S2789,"yes","no"),"no")</f>
        <v>no</v>
      </c>
      <c r="U2789" t="str">
        <f>IFERROR(VLOOKUP(F2789,compounds!$A:$B,2,FALSE),"")</f>
        <v>y-cadinene</v>
      </c>
      <c r="V2789" t="str">
        <f>VLOOKUP(B2789,'volatile collection data'!$O:$P,2,FALSE)</f>
        <v>02.may.22 27</v>
      </c>
    </row>
    <row r="2790" spans="1:22" x14ac:dyDescent="0.2">
      <c r="A2790" t="s">
        <v>371</v>
      </c>
      <c r="B2790" s="1" t="str">
        <f t="shared" si="260"/>
        <v>3E</v>
      </c>
      <c r="C2790">
        <v>23.748999999999999</v>
      </c>
      <c r="D2790">
        <f t="shared" si="258"/>
        <v>23.75</v>
      </c>
      <c r="E2790">
        <f>VLOOKUP(D2790,'Peak Combiner'!$A$5:$D$4980,4,FALSE)</f>
        <v>23.75</v>
      </c>
      <c r="F2790">
        <f>IFERROR(VLOOKUP(D2790,rt_comb!$A:$B,2,FALSE),D2790)</f>
        <v>23.75</v>
      </c>
      <c r="G2790">
        <v>1788513</v>
      </c>
      <c r="H2790">
        <f>SUMIFS($G:$G,$E:$E,18.51,'RAW2'!$A:$A,'RAW2'!A2790)</f>
        <v>28191297</v>
      </c>
      <c r="I2790" s="1" t="str">
        <f>VLOOKUP(A2790,'volatile collection data'!$G$6:$H$69,2,FALSE)</f>
        <v>E</v>
      </c>
      <c r="J2790" s="1">
        <f>VLOOKUP(A2790,'volatile collection data'!$G$6:$I$69,3,FALSE)</f>
        <v>3</v>
      </c>
      <c r="K2790" s="1" t="str">
        <f>VLOOKUP(A2790,'volatile collection data'!$G$6:$N$69,8,FALSE)</f>
        <v>27A</v>
      </c>
      <c r="L2790" s="1">
        <f>VLOOKUP(A2790,'volatile collection data'!$G$6:$J$69,4,FALSE)</f>
        <v>6.82</v>
      </c>
      <c r="M2790" s="1">
        <f>VLOOKUP($A2790,'volatile collection data'!$G$6:$M$69,6,FALSE)</f>
        <v>10</v>
      </c>
      <c r="N2790" s="1">
        <f>VLOOKUP($A2790,'volatile collection data'!$G$6:$M$69,7,FALSE)</f>
        <v>6.82</v>
      </c>
      <c r="O2790" s="1">
        <f>VLOOKUP(A2790,'volatile collection data'!$G$6:$K$69,5,FALSE)</f>
        <v>1</v>
      </c>
      <c r="P2790" s="1" t="str">
        <f t="shared" si="261"/>
        <v>3E</v>
      </c>
      <c r="Q2790">
        <f t="shared" si="259"/>
        <v>4.6511749338437429E-2</v>
      </c>
      <c r="R2790" t="str">
        <f t="shared" si="262"/>
        <v>27A_1-E&amp;6.82%6.82@10</v>
      </c>
      <c r="S2790" t="str">
        <f t="shared" si="263"/>
        <v>3E-27A-VCS-Loc-22</v>
      </c>
      <c r="T2790" t="str">
        <f>IFERROR(IF(VLOOKUP(S2790,Bad!$A:$A,1,FALSE)='RAW2'!S2790,"yes","no"),"no")</f>
        <v>no</v>
      </c>
      <c r="U2790" t="str">
        <f>IFERROR(VLOOKUP(F2790,compounds!$A:$B,2,FALSE),"")</f>
        <v/>
      </c>
      <c r="V2790" t="str">
        <f>VLOOKUP(B2790,'volatile collection data'!$O:$P,2,FALSE)</f>
        <v>02.may.22 27</v>
      </c>
    </row>
    <row r="2791" spans="1:22" x14ac:dyDescent="0.2">
      <c r="A2791" t="s">
        <v>371</v>
      </c>
      <c r="B2791" s="1" t="str">
        <f t="shared" si="260"/>
        <v>3E</v>
      </c>
      <c r="C2791">
        <v>23.893999999999998</v>
      </c>
      <c r="D2791">
        <f t="shared" si="258"/>
        <v>23.89</v>
      </c>
      <c r="E2791">
        <f>VLOOKUP(D2791,'Peak Combiner'!$A$5:$D$4980,4,FALSE)</f>
        <v>23.89</v>
      </c>
      <c r="F2791">
        <f>IFERROR(VLOOKUP(D2791,rt_comb!$A:$B,2,FALSE),D2791)</f>
        <v>23.89</v>
      </c>
      <c r="G2791">
        <v>42904423</v>
      </c>
      <c r="H2791">
        <f>SUMIFS($G:$G,$E:$E,18.51,'RAW2'!$A:$A,'RAW2'!A2791)</f>
        <v>28191297</v>
      </c>
      <c r="I2791" s="1" t="str">
        <f>VLOOKUP(A2791,'volatile collection data'!$G$6:$H$69,2,FALSE)</f>
        <v>E</v>
      </c>
      <c r="J2791" s="1">
        <f>VLOOKUP(A2791,'volatile collection data'!$G$6:$I$69,3,FALSE)</f>
        <v>3</v>
      </c>
      <c r="K2791" s="1" t="str">
        <f>VLOOKUP(A2791,'volatile collection data'!$G$6:$N$69,8,FALSE)</f>
        <v>27A</v>
      </c>
      <c r="L2791" s="1">
        <f>VLOOKUP(A2791,'volatile collection data'!$G$6:$J$69,4,FALSE)</f>
        <v>6.82</v>
      </c>
      <c r="M2791" s="1">
        <f>VLOOKUP($A2791,'volatile collection data'!$G$6:$M$69,6,FALSE)</f>
        <v>10</v>
      </c>
      <c r="N2791" s="1">
        <f>VLOOKUP($A2791,'volatile collection data'!$G$6:$M$69,7,FALSE)</f>
        <v>6.82</v>
      </c>
      <c r="O2791" s="1">
        <f>VLOOKUP(A2791,'volatile collection data'!$G$6:$K$69,5,FALSE)</f>
        <v>1</v>
      </c>
      <c r="P2791" s="1" t="str">
        <f t="shared" si="261"/>
        <v>3E</v>
      </c>
      <c r="Q2791">
        <f t="shared" si="259"/>
        <v>1.1157647543441336</v>
      </c>
      <c r="R2791" t="str">
        <f t="shared" si="262"/>
        <v>27A_1-E&amp;6.82%6.82@10</v>
      </c>
      <c r="S2791" t="str">
        <f t="shared" si="263"/>
        <v>3E-27A-VCS-Loc-22</v>
      </c>
      <c r="T2791" t="str">
        <f>IFERROR(IF(VLOOKUP(S2791,Bad!$A:$A,1,FALSE)='RAW2'!S2791,"yes","no"),"no")</f>
        <v>no</v>
      </c>
      <c r="U2791" t="str">
        <f>IFERROR(VLOOKUP(F2791,compounds!$A:$B,2,FALSE),"")</f>
        <v/>
      </c>
      <c r="V2791" t="str">
        <f>VLOOKUP(B2791,'volatile collection data'!$O:$P,2,FALSE)</f>
        <v>02.may.22 27</v>
      </c>
    </row>
    <row r="2792" spans="1:22" x14ac:dyDescent="0.2">
      <c r="A2792" t="s">
        <v>371</v>
      </c>
      <c r="B2792" s="1" t="str">
        <f t="shared" si="260"/>
        <v>3E</v>
      </c>
      <c r="C2792">
        <v>24.033999999999999</v>
      </c>
      <c r="D2792">
        <f t="shared" si="258"/>
        <v>24.03</v>
      </c>
      <c r="E2792">
        <f>VLOOKUP(D2792,'Peak Combiner'!$A$5:$D$4980,4,FALSE)</f>
        <v>24.03</v>
      </c>
      <c r="F2792">
        <f>IFERROR(VLOOKUP(D2792,rt_comb!$A:$B,2,FALSE),D2792)</f>
        <v>24.03</v>
      </c>
      <c r="G2792">
        <v>634750</v>
      </c>
      <c r="H2792">
        <f>SUMIFS($G:$G,$E:$E,18.51,'RAW2'!$A:$A,'RAW2'!A2792)</f>
        <v>28191297</v>
      </c>
      <c r="I2792" s="1" t="str">
        <f>VLOOKUP(A2792,'volatile collection data'!$G$6:$H$69,2,FALSE)</f>
        <v>E</v>
      </c>
      <c r="J2792" s="1">
        <f>VLOOKUP(A2792,'volatile collection data'!$G$6:$I$69,3,FALSE)</f>
        <v>3</v>
      </c>
      <c r="K2792" s="1" t="str">
        <f>VLOOKUP(A2792,'volatile collection data'!$G$6:$N$69,8,FALSE)</f>
        <v>27A</v>
      </c>
      <c r="L2792" s="1">
        <f>VLOOKUP(A2792,'volatile collection data'!$G$6:$J$69,4,FALSE)</f>
        <v>6.82</v>
      </c>
      <c r="M2792" s="1">
        <f>VLOOKUP($A2792,'volatile collection data'!$G$6:$M$69,6,FALSE)</f>
        <v>10</v>
      </c>
      <c r="N2792" s="1">
        <f>VLOOKUP($A2792,'volatile collection data'!$G$6:$M$69,7,FALSE)</f>
        <v>6.82</v>
      </c>
      <c r="O2792" s="1">
        <f>VLOOKUP(A2792,'volatile collection data'!$G$6:$K$69,5,FALSE)</f>
        <v>1</v>
      </c>
      <c r="P2792" s="1" t="str">
        <f t="shared" si="261"/>
        <v>3E</v>
      </c>
      <c r="Q2792">
        <f t="shared" si="259"/>
        <v>1.6507195023224966E-2</v>
      </c>
      <c r="R2792" t="str">
        <f t="shared" si="262"/>
        <v>27A_1-E&amp;6.82%6.82@10</v>
      </c>
      <c r="S2792" t="str">
        <f t="shared" si="263"/>
        <v>3E-27A-VCS-Loc-22</v>
      </c>
      <c r="T2792" t="str">
        <f>IFERROR(IF(VLOOKUP(S2792,Bad!$A:$A,1,FALSE)='RAW2'!S2792,"yes","no"),"no")</f>
        <v>no</v>
      </c>
      <c r="U2792" t="str">
        <f>IFERROR(VLOOKUP(F2792,compounds!$A:$B,2,FALSE),"")</f>
        <v/>
      </c>
      <c r="V2792" t="str">
        <f>VLOOKUP(B2792,'volatile collection data'!$O:$P,2,FALSE)</f>
        <v>02.may.22 27</v>
      </c>
    </row>
    <row r="2793" spans="1:22" x14ac:dyDescent="0.2">
      <c r="A2793" t="s">
        <v>371</v>
      </c>
      <c r="B2793" s="1" t="str">
        <f t="shared" si="260"/>
        <v>3E</v>
      </c>
      <c r="C2793">
        <v>24.696000000000002</v>
      </c>
      <c r="D2793">
        <f t="shared" si="258"/>
        <v>24.7</v>
      </c>
      <c r="E2793">
        <f>VLOOKUP(D2793,'Peak Combiner'!$A$5:$D$4980,4,FALSE)</f>
        <v>24.7</v>
      </c>
      <c r="F2793">
        <f>IFERROR(VLOOKUP(D2793,rt_comb!$A:$B,2,FALSE),D2793)</f>
        <v>24.7</v>
      </c>
      <c r="G2793">
        <v>3251760</v>
      </c>
      <c r="H2793">
        <f>SUMIFS($G:$G,$E:$E,18.51,'RAW2'!$A:$A,'RAW2'!A2793)</f>
        <v>28191297</v>
      </c>
      <c r="I2793" s="1" t="str">
        <f>VLOOKUP(A2793,'volatile collection data'!$G$6:$H$69,2,FALSE)</f>
        <v>E</v>
      </c>
      <c r="J2793" s="1">
        <f>VLOOKUP(A2793,'volatile collection data'!$G$6:$I$69,3,FALSE)</f>
        <v>3</v>
      </c>
      <c r="K2793" s="1" t="str">
        <f>VLOOKUP(A2793,'volatile collection data'!$G$6:$N$69,8,FALSE)</f>
        <v>27A</v>
      </c>
      <c r="L2793" s="1">
        <f>VLOOKUP(A2793,'volatile collection data'!$G$6:$J$69,4,FALSE)</f>
        <v>6.82</v>
      </c>
      <c r="M2793" s="1">
        <f>VLOOKUP($A2793,'volatile collection data'!$G$6:$M$69,6,FALSE)</f>
        <v>10</v>
      </c>
      <c r="N2793" s="1">
        <f>VLOOKUP($A2793,'volatile collection data'!$G$6:$M$69,7,FALSE)</f>
        <v>6.82</v>
      </c>
      <c r="O2793" s="1">
        <f>VLOOKUP(A2793,'volatile collection data'!$G$6:$K$69,5,FALSE)</f>
        <v>1</v>
      </c>
      <c r="P2793" s="1" t="str">
        <f t="shared" si="261"/>
        <v>3E</v>
      </c>
      <c r="Q2793">
        <f t="shared" si="259"/>
        <v>8.4564689229967724E-2</v>
      </c>
      <c r="R2793" t="str">
        <f t="shared" si="262"/>
        <v>27A_1-E&amp;6.82%6.82@10</v>
      </c>
      <c r="S2793" t="str">
        <f t="shared" si="263"/>
        <v>3E-27A-VCS-Loc-22</v>
      </c>
      <c r="T2793" t="str">
        <f>IFERROR(IF(VLOOKUP(S2793,Bad!$A:$A,1,FALSE)='RAW2'!S2793,"yes","no"),"no")</f>
        <v>no</v>
      </c>
      <c r="U2793" t="str">
        <f>IFERROR(VLOOKUP(F2793,compounds!$A:$B,2,FALSE),"")</f>
        <v/>
      </c>
      <c r="V2793" t="str">
        <f>VLOOKUP(B2793,'volatile collection data'!$O:$P,2,FALSE)</f>
        <v>02.may.22 27</v>
      </c>
    </row>
    <row r="2794" spans="1:22" x14ac:dyDescent="0.2">
      <c r="A2794" t="s">
        <v>371</v>
      </c>
      <c r="B2794" s="1" t="str">
        <f t="shared" si="260"/>
        <v>3E</v>
      </c>
      <c r="C2794">
        <v>24.818000000000001</v>
      </c>
      <c r="D2794">
        <f t="shared" si="258"/>
        <v>24.82</v>
      </c>
      <c r="E2794">
        <f>VLOOKUP(D2794,'Peak Combiner'!$A$5:$D$4980,4,FALSE)</f>
        <v>24.82</v>
      </c>
      <c r="F2794">
        <f>IFERROR(VLOOKUP(D2794,rt_comb!$A:$B,2,FALSE),D2794)</f>
        <v>24.82</v>
      </c>
      <c r="G2794">
        <v>6621908</v>
      </c>
      <c r="H2794">
        <f>SUMIFS($G:$G,$E:$E,18.51,'RAW2'!$A:$A,'RAW2'!A2794)</f>
        <v>28191297</v>
      </c>
      <c r="I2794" s="1" t="str">
        <f>VLOOKUP(A2794,'volatile collection data'!$G$6:$H$69,2,FALSE)</f>
        <v>E</v>
      </c>
      <c r="J2794" s="1">
        <f>VLOOKUP(A2794,'volatile collection data'!$G$6:$I$69,3,FALSE)</f>
        <v>3</v>
      </c>
      <c r="K2794" s="1" t="str">
        <f>VLOOKUP(A2794,'volatile collection data'!$G$6:$N$69,8,FALSE)</f>
        <v>27A</v>
      </c>
      <c r="L2794" s="1">
        <f>VLOOKUP(A2794,'volatile collection data'!$G$6:$J$69,4,FALSE)</f>
        <v>6.82</v>
      </c>
      <c r="M2794" s="1">
        <f>VLOOKUP($A2794,'volatile collection data'!$G$6:$M$69,6,FALSE)</f>
        <v>10</v>
      </c>
      <c r="N2794" s="1">
        <f>VLOOKUP($A2794,'volatile collection data'!$G$6:$M$69,7,FALSE)</f>
        <v>6.82</v>
      </c>
      <c r="O2794" s="1">
        <f>VLOOKUP(A2794,'volatile collection data'!$G$6:$K$69,5,FALSE)</f>
        <v>1</v>
      </c>
      <c r="P2794" s="1" t="str">
        <f t="shared" si="261"/>
        <v>3E</v>
      </c>
      <c r="Q2794">
        <f t="shared" si="259"/>
        <v>0.17220815562324313</v>
      </c>
      <c r="R2794" t="str">
        <f t="shared" si="262"/>
        <v>27A_1-E&amp;6.82%6.82@10</v>
      </c>
      <c r="S2794" t="str">
        <f t="shared" si="263"/>
        <v>3E-27A-VCS-Loc-22</v>
      </c>
      <c r="T2794" t="str">
        <f>IFERROR(IF(VLOOKUP(S2794,Bad!$A:$A,1,FALSE)='RAW2'!S2794,"yes","no"),"no")</f>
        <v>no</v>
      </c>
      <c r="U2794" t="str">
        <f>IFERROR(VLOOKUP(F2794,compounds!$A:$B,2,FALSE),"")</f>
        <v/>
      </c>
      <c r="V2794" t="str">
        <f>VLOOKUP(B2794,'volatile collection data'!$O:$P,2,FALSE)</f>
        <v>02.may.22 27</v>
      </c>
    </row>
    <row r="2795" spans="1:22" x14ac:dyDescent="0.2">
      <c r="A2795" t="s">
        <v>371</v>
      </c>
      <c r="B2795" s="1" t="str">
        <f t="shared" si="260"/>
        <v>3E</v>
      </c>
      <c r="C2795">
        <v>24.931000000000001</v>
      </c>
      <c r="D2795">
        <f t="shared" si="258"/>
        <v>24.93</v>
      </c>
      <c r="E2795">
        <f>VLOOKUP(D2795,'Peak Combiner'!$A$5:$D$4980,4,FALSE)</f>
        <v>24.93</v>
      </c>
      <c r="F2795">
        <f>IFERROR(VLOOKUP(D2795,rt_comb!$A:$B,2,FALSE),D2795)</f>
        <v>24.93</v>
      </c>
      <c r="G2795">
        <v>17212410</v>
      </c>
      <c r="H2795">
        <f>SUMIFS($G:$G,$E:$E,18.51,'RAW2'!$A:$A,'RAW2'!A2795)</f>
        <v>28191297</v>
      </c>
      <c r="I2795" s="1" t="str">
        <f>VLOOKUP(A2795,'volatile collection data'!$G$6:$H$69,2,FALSE)</f>
        <v>E</v>
      </c>
      <c r="J2795" s="1">
        <f>VLOOKUP(A2795,'volatile collection data'!$G$6:$I$69,3,FALSE)</f>
        <v>3</v>
      </c>
      <c r="K2795" s="1" t="str">
        <f>VLOOKUP(A2795,'volatile collection data'!$G$6:$N$69,8,FALSE)</f>
        <v>27A</v>
      </c>
      <c r="L2795" s="1">
        <f>VLOOKUP(A2795,'volatile collection data'!$G$6:$J$69,4,FALSE)</f>
        <v>6.82</v>
      </c>
      <c r="M2795" s="1">
        <f>VLOOKUP($A2795,'volatile collection data'!$G$6:$M$69,6,FALSE)</f>
        <v>10</v>
      </c>
      <c r="N2795" s="1">
        <f>VLOOKUP($A2795,'volatile collection data'!$G$6:$M$69,7,FALSE)</f>
        <v>6.82</v>
      </c>
      <c r="O2795" s="1">
        <f>VLOOKUP(A2795,'volatile collection data'!$G$6:$K$69,5,FALSE)</f>
        <v>1</v>
      </c>
      <c r="P2795" s="1" t="str">
        <f t="shared" si="261"/>
        <v>3E</v>
      </c>
      <c r="Q2795">
        <f t="shared" si="259"/>
        <v>0.44762285732919677</v>
      </c>
      <c r="R2795" t="str">
        <f t="shared" si="262"/>
        <v>27A_1-E&amp;6.82%6.82@10</v>
      </c>
      <c r="S2795" t="str">
        <f t="shared" si="263"/>
        <v>3E-27A-VCS-Loc-22</v>
      </c>
      <c r="T2795" t="str">
        <f>IFERROR(IF(VLOOKUP(S2795,Bad!$A:$A,1,FALSE)='RAW2'!S2795,"yes","no"),"no")</f>
        <v>no</v>
      </c>
      <c r="U2795" t="str">
        <f>IFERROR(VLOOKUP(F2795,compounds!$A:$B,2,FALSE),"")</f>
        <v/>
      </c>
      <c r="V2795" t="str">
        <f>VLOOKUP(B2795,'volatile collection data'!$O:$P,2,FALSE)</f>
        <v>02.may.22 27</v>
      </c>
    </row>
    <row r="2796" spans="1:22" x14ac:dyDescent="0.2">
      <c r="A2796" t="s">
        <v>371</v>
      </c>
      <c r="B2796" s="1" t="str">
        <f t="shared" si="260"/>
        <v>3E</v>
      </c>
      <c r="C2796">
        <v>25.021999999999998</v>
      </c>
      <c r="D2796">
        <f t="shared" si="258"/>
        <v>25.02</v>
      </c>
      <c r="E2796">
        <f>VLOOKUP(D2796,'Peak Combiner'!$A$5:$D$4980,4,FALSE)</f>
        <v>25.02</v>
      </c>
      <c r="F2796">
        <f>IFERROR(VLOOKUP(D2796,rt_comb!$A:$B,2,FALSE),D2796)</f>
        <v>25.02</v>
      </c>
      <c r="G2796">
        <v>5086822</v>
      </c>
      <c r="H2796">
        <f>SUMIFS($G:$G,$E:$E,18.51,'RAW2'!$A:$A,'RAW2'!A2796)</f>
        <v>28191297</v>
      </c>
      <c r="I2796" s="1" t="str">
        <f>VLOOKUP(A2796,'volatile collection data'!$G$6:$H$69,2,FALSE)</f>
        <v>E</v>
      </c>
      <c r="J2796" s="1">
        <f>VLOOKUP(A2796,'volatile collection data'!$G$6:$I$69,3,FALSE)</f>
        <v>3</v>
      </c>
      <c r="K2796" s="1" t="str">
        <f>VLOOKUP(A2796,'volatile collection data'!$G$6:$N$69,8,FALSE)</f>
        <v>27A</v>
      </c>
      <c r="L2796" s="1">
        <f>VLOOKUP(A2796,'volatile collection data'!$G$6:$J$69,4,FALSE)</f>
        <v>6.82</v>
      </c>
      <c r="M2796" s="1">
        <f>VLOOKUP($A2796,'volatile collection data'!$G$6:$M$69,6,FALSE)</f>
        <v>10</v>
      </c>
      <c r="N2796" s="1">
        <f>VLOOKUP($A2796,'volatile collection data'!$G$6:$M$69,7,FALSE)</f>
        <v>6.82</v>
      </c>
      <c r="O2796" s="1">
        <f>VLOOKUP(A2796,'volatile collection data'!$G$6:$K$69,5,FALSE)</f>
        <v>1</v>
      </c>
      <c r="P2796" s="1" t="str">
        <f t="shared" si="261"/>
        <v>3E</v>
      </c>
      <c r="Q2796">
        <f t="shared" si="259"/>
        <v>0.13228698354065579</v>
      </c>
      <c r="R2796" t="str">
        <f t="shared" si="262"/>
        <v>27A_1-E&amp;6.82%6.82@10</v>
      </c>
      <c r="S2796" t="str">
        <f t="shared" si="263"/>
        <v>3E-27A-VCS-Loc-22</v>
      </c>
      <c r="T2796" t="str">
        <f>IFERROR(IF(VLOOKUP(S2796,Bad!$A:$A,1,FALSE)='RAW2'!S2796,"yes","no"),"no")</f>
        <v>no</v>
      </c>
      <c r="U2796" t="str">
        <f>IFERROR(VLOOKUP(F2796,compounds!$A:$B,2,FALSE),"")</f>
        <v/>
      </c>
      <c r="V2796" t="str">
        <f>VLOOKUP(B2796,'volatile collection data'!$O:$P,2,FALSE)</f>
        <v>02.may.22 27</v>
      </c>
    </row>
    <row r="2797" spans="1:22" x14ac:dyDescent="0.2">
      <c r="A2797" t="s">
        <v>371</v>
      </c>
      <c r="B2797" s="1" t="str">
        <f t="shared" si="260"/>
        <v>3E</v>
      </c>
      <c r="C2797">
        <v>25.114000000000001</v>
      </c>
      <c r="D2797">
        <f t="shared" si="258"/>
        <v>25.11</v>
      </c>
      <c r="E2797">
        <f>VLOOKUP(D2797,'Peak Combiner'!$A$5:$D$4980,4,FALSE)</f>
        <v>25.11</v>
      </c>
      <c r="F2797">
        <f>IFERROR(VLOOKUP(D2797,rt_comb!$A:$B,2,FALSE),D2797)</f>
        <v>25.11</v>
      </c>
      <c r="G2797">
        <v>10671480</v>
      </c>
      <c r="H2797">
        <f>SUMIFS($G:$G,$E:$E,18.51,'RAW2'!$A:$A,'RAW2'!A2797)</f>
        <v>28191297</v>
      </c>
      <c r="I2797" s="1" t="str">
        <f>VLOOKUP(A2797,'volatile collection data'!$G$6:$H$69,2,FALSE)</f>
        <v>E</v>
      </c>
      <c r="J2797" s="1">
        <f>VLOOKUP(A2797,'volatile collection data'!$G$6:$I$69,3,FALSE)</f>
        <v>3</v>
      </c>
      <c r="K2797" s="1" t="str">
        <f>VLOOKUP(A2797,'volatile collection data'!$G$6:$N$69,8,FALSE)</f>
        <v>27A</v>
      </c>
      <c r="L2797" s="1">
        <f>VLOOKUP(A2797,'volatile collection data'!$G$6:$J$69,4,FALSE)</f>
        <v>6.82</v>
      </c>
      <c r="M2797" s="1">
        <f>VLOOKUP($A2797,'volatile collection data'!$G$6:$M$69,6,FALSE)</f>
        <v>10</v>
      </c>
      <c r="N2797" s="1">
        <f>VLOOKUP($A2797,'volatile collection data'!$G$6:$M$69,7,FALSE)</f>
        <v>6.82</v>
      </c>
      <c r="O2797" s="1">
        <f>VLOOKUP(A2797,'volatile collection data'!$G$6:$K$69,5,FALSE)</f>
        <v>1</v>
      </c>
      <c r="P2797" s="1" t="str">
        <f t="shared" si="261"/>
        <v>3E</v>
      </c>
      <c r="Q2797">
        <f t="shared" si="259"/>
        <v>0.2775206010971954</v>
      </c>
      <c r="R2797" t="str">
        <f t="shared" si="262"/>
        <v>27A_1-E&amp;6.82%6.82@10</v>
      </c>
      <c r="S2797" t="str">
        <f t="shared" si="263"/>
        <v>3E-27A-VCS-Loc-22</v>
      </c>
      <c r="T2797" t="str">
        <f>IFERROR(IF(VLOOKUP(S2797,Bad!$A:$A,1,FALSE)='RAW2'!S2797,"yes","no"),"no")</f>
        <v>no</v>
      </c>
      <c r="U2797" t="str">
        <f>IFERROR(VLOOKUP(F2797,compounds!$A:$B,2,FALSE),"")</f>
        <v/>
      </c>
      <c r="V2797" t="str">
        <f>VLOOKUP(B2797,'volatile collection data'!$O:$P,2,FALSE)</f>
        <v>02.may.22 27</v>
      </c>
    </row>
    <row r="2798" spans="1:22" x14ac:dyDescent="0.2">
      <c r="A2798" t="s">
        <v>371</v>
      </c>
      <c r="B2798" s="1" t="str">
        <f t="shared" si="260"/>
        <v>3E</v>
      </c>
      <c r="C2798">
        <v>25.207000000000001</v>
      </c>
      <c r="D2798">
        <f t="shared" si="258"/>
        <v>25.21</v>
      </c>
      <c r="E2798">
        <f>VLOOKUP(D2798,'Peak Combiner'!$A$5:$D$4980,4,FALSE)</f>
        <v>25.21</v>
      </c>
      <c r="F2798">
        <f>IFERROR(VLOOKUP(D2798,rt_comb!$A:$B,2,FALSE),D2798)</f>
        <v>25.21</v>
      </c>
      <c r="G2798">
        <v>8950228</v>
      </c>
      <c r="H2798">
        <f>SUMIFS($G:$G,$E:$E,18.51,'RAW2'!$A:$A,'RAW2'!A2798)</f>
        <v>28191297</v>
      </c>
      <c r="I2798" s="1" t="str">
        <f>VLOOKUP(A2798,'volatile collection data'!$G$6:$H$69,2,FALSE)</f>
        <v>E</v>
      </c>
      <c r="J2798" s="1">
        <f>VLOOKUP(A2798,'volatile collection data'!$G$6:$I$69,3,FALSE)</f>
        <v>3</v>
      </c>
      <c r="K2798" s="1" t="str">
        <f>VLOOKUP(A2798,'volatile collection data'!$G$6:$N$69,8,FALSE)</f>
        <v>27A</v>
      </c>
      <c r="L2798" s="1">
        <f>VLOOKUP(A2798,'volatile collection data'!$G$6:$J$69,4,FALSE)</f>
        <v>6.82</v>
      </c>
      <c r="M2798" s="1">
        <f>VLOOKUP($A2798,'volatile collection data'!$G$6:$M$69,6,FALSE)</f>
        <v>10</v>
      </c>
      <c r="N2798" s="1">
        <f>VLOOKUP($A2798,'volatile collection data'!$G$6:$M$69,7,FALSE)</f>
        <v>6.82</v>
      </c>
      <c r="O2798" s="1">
        <f>VLOOKUP(A2798,'volatile collection data'!$G$6:$K$69,5,FALSE)</f>
        <v>1</v>
      </c>
      <c r="P2798" s="1" t="str">
        <f t="shared" si="261"/>
        <v>3E</v>
      </c>
      <c r="Q2798">
        <f t="shared" si="259"/>
        <v>0.23275802930024217</v>
      </c>
      <c r="R2798" t="str">
        <f t="shared" si="262"/>
        <v>27A_1-E&amp;6.82%6.82@10</v>
      </c>
      <c r="S2798" t="str">
        <f t="shared" si="263"/>
        <v>3E-27A-VCS-Loc-22</v>
      </c>
      <c r="T2798" t="str">
        <f>IFERROR(IF(VLOOKUP(S2798,Bad!$A:$A,1,FALSE)='RAW2'!S2798,"yes","no"),"no")</f>
        <v>no</v>
      </c>
      <c r="U2798" t="str">
        <f>IFERROR(VLOOKUP(F2798,compounds!$A:$B,2,FALSE),"")</f>
        <v/>
      </c>
      <c r="V2798" t="str">
        <f>VLOOKUP(B2798,'volatile collection data'!$O:$P,2,FALSE)</f>
        <v>02.may.22 27</v>
      </c>
    </row>
    <row r="2799" spans="1:22" x14ac:dyDescent="0.2">
      <c r="A2799" t="s">
        <v>371</v>
      </c>
      <c r="B2799" s="1" t="str">
        <f t="shared" si="260"/>
        <v>3E</v>
      </c>
      <c r="C2799">
        <v>25.282</v>
      </c>
      <c r="D2799">
        <f t="shared" si="258"/>
        <v>25.28</v>
      </c>
      <c r="E2799">
        <f>VLOOKUP(D2799,'Peak Combiner'!$A$5:$D$4980,4,FALSE)</f>
        <v>25.28</v>
      </c>
      <c r="F2799">
        <f>IFERROR(VLOOKUP(D2799,rt_comb!$A:$B,2,FALSE),D2799)</f>
        <v>25.28</v>
      </c>
      <c r="G2799">
        <v>12503609</v>
      </c>
      <c r="H2799">
        <f>SUMIFS($G:$G,$E:$E,18.51,'RAW2'!$A:$A,'RAW2'!A2799)</f>
        <v>28191297</v>
      </c>
      <c r="I2799" s="1" t="str">
        <f>VLOOKUP(A2799,'volatile collection data'!$G$6:$H$69,2,FALSE)</f>
        <v>E</v>
      </c>
      <c r="J2799" s="1">
        <f>VLOOKUP(A2799,'volatile collection data'!$G$6:$I$69,3,FALSE)</f>
        <v>3</v>
      </c>
      <c r="K2799" s="1" t="str">
        <f>VLOOKUP(A2799,'volatile collection data'!$G$6:$N$69,8,FALSE)</f>
        <v>27A</v>
      </c>
      <c r="L2799" s="1">
        <f>VLOOKUP(A2799,'volatile collection data'!$G$6:$J$69,4,FALSE)</f>
        <v>6.82</v>
      </c>
      <c r="M2799" s="1">
        <f>VLOOKUP($A2799,'volatile collection data'!$G$6:$M$69,6,FALSE)</f>
        <v>10</v>
      </c>
      <c r="N2799" s="1">
        <f>VLOOKUP($A2799,'volatile collection data'!$G$6:$M$69,7,FALSE)</f>
        <v>6.82</v>
      </c>
      <c r="O2799" s="1">
        <f>VLOOKUP(A2799,'volatile collection data'!$G$6:$K$69,5,FALSE)</f>
        <v>1</v>
      </c>
      <c r="P2799" s="1" t="str">
        <f t="shared" si="261"/>
        <v>3E</v>
      </c>
      <c r="Q2799">
        <f t="shared" si="259"/>
        <v>0.3251666203342275</v>
      </c>
      <c r="R2799" t="str">
        <f t="shared" si="262"/>
        <v>27A_1-E&amp;6.82%6.82@10</v>
      </c>
      <c r="S2799" t="str">
        <f t="shared" si="263"/>
        <v>3E-27A-VCS-Loc-22</v>
      </c>
      <c r="T2799" t="str">
        <f>IFERROR(IF(VLOOKUP(S2799,Bad!$A:$A,1,FALSE)='RAW2'!S2799,"yes","no"),"no")</f>
        <v>no</v>
      </c>
      <c r="U2799" t="str">
        <f>IFERROR(VLOOKUP(F2799,compounds!$A:$B,2,FALSE),"")</f>
        <v/>
      </c>
      <c r="V2799" t="str">
        <f>VLOOKUP(B2799,'volatile collection data'!$O:$P,2,FALSE)</f>
        <v>02.may.22 27</v>
      </c>
    </row>
    <row r="2800" spans="1:22" x14ac:dyDescent="0.2">
      <c r="A2800" t="s">
        <v>371</v>
      </c>
      <c r="B2800" s="1" t="str">
        <f t="shared" si="260"/>
        <v>3E</v>
      </c>
      <c r="C2800">
        <v>25.501999999999999</v>
      </c>
      <c r="D2800">
        <f t="shared" si="258"/>
        <v>25.5</v>
      </c>
      <c r="E2800">
        <f>VLOOKUP(D2800,'Peak Combiner'!$A$5:$D$4980,4,FALSE)</f>
        <v>25.5</v>
      </c>
      <c r="F2800">
        <f>IFERROR(VLOOKUP(D2800,rt_comb!$A:$B,2,FALSE),D2800)</f>
        <v>25.5</v>
      </c>
      <c r="G2800">
        <v>6476572</v>
      </c>
      <c r="H2800">
        <f>SUMIFS($G:$G,$E:$E,18.51,'RAW2'!$A:$A,'RAW2'!A2800)</f>
        <v>28191297</v>
      </c>
      <c r="I2800" s="1" t="str">
        <f>VLOOKUP(A2800,'volatile collection data'!$G$6:$H$69,2,FALSE)</f>
        <v>E</v>
      </c>
      <c r="J2800" s="1">
        <f>VLOOKUP(A2800,'volatile collection data'!$G$6:$I$69,3,FALSE)</f>
        <v>3</v>
      </c>
      <c r="K2800" s="1" t="str">
        <f>VLOOKUP(A2800,'volatile collection data'!$G$6:$N$69,8,FALSE)</f>
        <v>27A</v>
      </c>
      <c r="L2800" s="1">
        <f>VLOOKUP(A2800,'volatile collection data'!$G$6:$J$69,4,FALSE)</f>
        <v>6.82</v>
      </c>
      <c r="M2800" s="1">
        <f>VLOOKUP($A2800,'volatile collection data'!$G$6:$M$69,6,FALSE)</f>
        <v>10</v>
      </c>
      <c r="N2800" s="1">
        <f>VLOOKUP($A2800,'volatile collection data'!$G$6:$M$69,7,FALSE)</f>
        <v>6.82</v>
      </c>
      <c r="O2800" s="1">
        <f>VLOOKUP(A2800,'volatile collection data'!$G$6:$K$69,5,FALSE)</f>
        <v>1</v>
      </c>
      <c r="P2800" s="1" t="str">
        <f t="shared" si="261"/>
        <v>3E</v>
      </c>
      <c r="Q2800">
        <f t="shared" si="259"/>
        <v>0.16842857358953631</v>
      </c>
      <c r="R2800" t="str">
        <f t="shared" si="262"/>
        <v>27A_1-E&amp;6.82%6.82@10</v>
      </c>
      <c r="S2800" t="str">
        <f t="shared" si="263"/>
        <v>3E-27A-VCS-Loc-22</v>
      </c>
      <c r="T2800" t="str">
        <f>IFERROR(IF(VLOOKUP(S2800,Bad!$A:$A,1,FALSE)='RAW2'!S2800,"yes","no"),"no")</f>
        <v>no</v>
      </c>
      <c r="U2800" t="str">
        <f>IFERROR(VLOOKUP(F2800,compounds!$A:$B,2,FALSE),"")</f>
        <v/>
      </c>
      <c r="V2800" t="str">
        <f>VLOOKUP(B2800,'volatile collection data'!$O:$P,2,FALSE)</f>
        <v>02.may.22 27</v>
      </c>
    </row>
    <row r="2801" spans="1:22" x14ac:dyDescent="0.2">
      <c r="A2801" t="s">
        <v>371</v>
      </c>
      <c r="B2801" s="1" t="str">
        <f t="shared" si="260"/>
        <v>3E</v>
      </c>
      <c r="C2801">
        <v>25.672000000000001</v>
      </c>
      <c r="D2801">
        <f t="shared" si="258"/>
        <v>25.67</v>
      </c>
      <c r="E2801">
        <f>VLOOKUP(D2801,'Peak Combiner'!$A$5:$D$4980,4,FALSE)</f>
        <v>25.67</v>
      </c>
      <c r="F2801">
        <f>IFERROR(VLOOKUP(D2801,rt_comb!$A:$B,2,FALSE),D2801)</f>
        <v>25.67</v>
      </c>
      <c r="G2801">
        <v>10324331</v>
      </c>
      <c r="H2801">
        <f>SUMIFS($G:$G,$E:$E,18.51,'RAW2'!$A:$A,'RAW2'!A2801)</f>
        <v>28191297</v>
      </c>
      <c r="I2801" s="1" t="str">
        <f>VLOOKUP(A2801,'volatile collection data'!$G$6:$H$69,2,FALSE)</f>
        <v>E</v>
      </c>
      <c r="J2801" s="1">
        <f>VLOOKUP(A2801,'volatile collection data'!$G$6:$I$69,3,FALSE)</f>
        <v>3</v>
      </c>
      <c r="K2801" s="1" t="str">
        <f>VLOOKUP(A2801,'volatile collection data'!$G$6:$N$69,8,FALSE)</f>
        <v>27A</v>
      </c>
      <c r="L2801" s="1">
        <f>VLOOKUP(A2801,'volatile collection data'!$G$6:$J$69,4,FALSE)</f>
        <v>6.82</v>
      </c>
      <c r="M2801" s="1">
        <f>VLOOKUP($A2801,'volatile collection data'!$G$6:$M$69,6,FALSE)</f>
        <v>10</v>
      </c>
      <c r="N2801" s="1">
        <f>VLOOKUP($A2801,'volatile collection data'!$G$6:$M$69,7,FALSE)</f>
        <v>6.82</v>
      </c>
      <c r="O2801" s="1">
        <f>VLOOKUP(A2801,'volatile collection data'!$G$6:$K$69,5,FALSE)</f>
        <v>1</v>
      </c>
      <c r="P2801" s="1" t="str">
        <f t="shared" si="261"/>
        <v>3E</v>
      </c>
      <c r="Q2801">
        <f t="shared" si="259"/>
        <v>0.26849270626439897</v>
      </c>
      <c r="R2801" t="str">
        <f t="shared" si="262"/>
        <v>27A_1-E&amp;6.82%6.82@10</v>
      </c>
      <c r="S2801" t="str">
        <f t="shared" si="263"/>
        <v>3E-27A-VCS-Loc-22</v>
      </c>
      <c r="T2801" t="str">
        <f>IFERROR(IF(VLOOKUP(S2801,Bad!$A:$A,1,FALSE)='RAW2'!S2801,"yes","no"),"no")</f>
        <v>no</v>
      </c>
      <c r="U2801" t="str">
        <f>IFERROR(VLOOKUP(F2801,compounds!$A:$B,2,FALSE),"")</f>
        <v/>
      </c>
      <c r="V2801" t="str">
        <f>VLOOKUP(B2801,'volatile collection data'!$O:$P,2,FALSE)</f>
        <v>02.may.22 27</v>
      </c>
    </row>
    <row r="2802" spans="1:22" x14ac:dyDescent="0.2">
      <c r="A2802" t="s">
        <v>371</v>
      </c>
      <c r="B2802" s="1" t="str">
        <f t="shared" si="260"/>
        <v>3E</v>
      </c>
      <c r="C2802">
        <v>25.756</v>
      </c>
      <c r="D2802">
        <f t="shared" si="258"/>
        <v>25.76</v>
      </c>
      <c r="E2802">
        <f>VLOOKUP(D2802,'Peak Combiner'!$A$5:$D$4980,4,FALSE)</f>
        <v>25.76</v>
      </c>
      <c r="F2802">
        <f>IFERROR(VLOOKUP(D2802,rt_comb!$A:$B,2,FALSE),D2802)</f>
        <v>25.76</v>
      </c>
      <c r="G2802">
        <v>2729926</v>
      </c>
      <c r="H2802">
        <f>SUMIFS($G:$G,$E:$E,18.51,'RAW2'!$A:$A,'RAW2'!A2802)</f>
        <v>28191297</v>
      </c>
      <c r="I2802" s="1" t="str">
        <f>VLOOKUP(A2802,'volatile collection data'!$G$6:$H$69,2,FALSE)</f>
        <v>E</v>
      </c>
      <c r="J2802" s="1">
        <f>VLOOKUP(A2802,'volatile collection data'!$G$6:$I$69,3,FALSE)</f>
        <v>3</v>
      </c>
      <c r="K2802" s="1" t="str">
        <f>VLOOKUP(A2802,'volatile collection data'!$G$6:$N$69,8,FALSE)</f>
        <v>27A</v>
      </c>
      <c r="L2802" s="1">
        <f>VLOOKUP(A2802,'volatile collection data'!$G$6:$J$69,4,FALSE)</f>
        <v>6.82</v>
      </c>
      <c r="M2802" s="1">
        <f>VLOOKUP($A2802,'volatile collection data'!$G$6:$M$69,6,FALSE)</f>
        <v>10</v>
      </c>
      <c r="N2802" s="1">
        <f>VLOOKUP($A2802,'volatile collection data'!$G$6:$M$69,7,FALSE)</f>
        <v>6.82</v>
      </c>
      <c r="O2802" s="1">
        <f>VLOOKUP(A2802,'volatile collection data'!$G$6:$K$69,5,FALSE)</f>
        <v>1</v>
      </c>
      <c r="P2802" s="1" t="str">
        <f t="shared" si="261"/>
        <v>3E</v>
      </c>
      <c r="Q2802">
        <f t="shared" si="259"/>
        <v>7.099396751630159E-2</v>
      </c>
      <c r="R2802" t="str">
        <f t="shared" si="262"/>
        <v>27A_1-E&amp;6.82%6.82@10</v>
      </c>
      <c r="S2802" t="str">
        <f t="shared" si="263"/>
        <v>3E-27A-VCS-Loc-22</v>
      </c>
      <c r="T2802" t="str">
        <f>IFERROR(IF(VLOOKUP(S2802,Bad!$A:$A,1,FALSE)='RAW2'!S2802,"yes","no"),"no")</f>
        <v>no</v>
      </c>
      <c r="U2802" t="str">
        <f>IFERROR(VLOOKUP(F2802,compounds!$A:$B,2,FALSE),"")</f>
        <v/>
      </c>
      <c r="V2802" t="str">
        <f>VLOOKUP(B2802,'volatile collection data'!$O:$P,2,FALSE)</f>
        <v>02.may.22 27</v>
      </c>
    </row>
    <row r="2803" spans="1:22" x14ac:dyDescent="0.2">
      <c r="A2803" t="s">
        <v>371</v>
      </c>
      <c r="B2803" s="1" t="str">
        <f t="shared" si="260"/>
        <v>3E</v>
      </c>
      <c r="C2803">
        <v>25.881</v>
      </c>
      <c r="D2803">
        <f t="shared" si="258"/>
        <v>25.88</v>
      </c>
      <c r="E2803">
        <f>VLOOKUP(D2803,'Peak Combiner'!$A$5:$D$4980,4,FALSE)</f>
        <v>25.88</v>
      </c>
      <c r="F2803">
        <f>IFERROR(VLOOKUP(D2803,rt_comb!$A:$B,2,FALSE),D2803)</f>
        <v>25.88</v>
      </c>
      <c r="G2803">
        <v>2108103</v>
      </c>
      <c r="H2803">
        <f>SUMIFS($G:$G,$E:$E,18.51,'RAW2'!$A:$A,'RAW2'!A2803)</f>
        <v>28191297</v>
      </c>
      <c r="I2803" s="1" t="str">
        <f>VLOOKUP(A2803,'volatile collection data'!$G$6:$H$69,2,FALSE)</f>
        <v>E</v>
      </c>
      <c r="J2803" s="1">
        <f>VLOOKUP(A2803,'volatile collection data'!$G$6:$I$69,3,FALSE)</f>
        <v>3</v>
      </c>
      <c r="K2803" s="1" t="str">
        <f>VLOOKUP(A2803,'volatile collection data'!$G$6:$N$69,8,FALSE)</f>
        <v>27A</v>
      </c>
      <c r="L2803" s="1">
        <f>VLOOKUP(A2803,'volatile collection data'!$G$6:$J$69,4,FALSE)</f>
        <v>6.82</v>
      </c>
      <c r="M2803" s="1">
        <f>VLOOKUP($A2803,'volatile collection data'!$G$6:$M$69,6,FALSE)</f>
        <v>10</v>
      </c>
      <c r="N2803" s="1">
        <f>VLOOKUP($A2803,'volatile collection data'!$G$6:$M$69,7,FALSE)</f>
        <v>6.82</v>
      </c>
      <c r="O2803" s="1">
        <f>VLOOKUP(A2803,'volatile collection data'!$G$6:$K$69,5,FALSE)</f>
        <v>1</v>
      </c>
      <c r="P2803" s="1" t="str">
        <f t="shared" si="261"/>
        <v>3E</v>
      </c>
      <c r="Q2803">
        <f t="shared" si="259"/>
        <v>5.4822949744065569E-2</v>
      </c>
      <c r="R2803" t="str">
        <f t="shared" si="262"/>
        <v>27A_1-E&amp;6.82%6.82@10</v>
      </c>
      <c r="S2803" t="str">
        <f t="shared" si="263"/>
        <v>3E-27A-VCS-Loc-22</v>
      </c>
      <c r="T2803" t="str">
        <f>IFERROR(IF(VLOOKUP(S2803,Bad!$A:$A,1,FALSE)='RAW2'!S2803,"yes","no"),"no")</f>
        <v>no</v>
      </c>
      <c r="U2803" t="str">
        <f>IFERROR(VLOOKUP(F2803,compounds!$A:$B,2,FALSE),"")</f>
        <v/>
      </c>
      <c r="V2803" t="str">
        <f>VLOOKUP(B2803,'volatile collection data'!$O:$P,2,FALSE)</f>
        <v>02.may.22 27</v>
      </c>
    </row>
    <row r="2804" spans="1:22" x14ac:dyDescent="0.2">
      <c r="A2804" t="s">
        <v>371</v>
      </c>
      <c r="B2804" s="1" t="str">
        <f t="shared" si="260"/>
        <v>3E</v>
      </c>
      <c r="C2804">
        <v>25.96</v>
      </c>
      <c r="D2804">
        <f t="shared" si="258"/>
        <v>25.96</v>
      </c>
      <c r="E2804">
        <f>VLOOKUP(D2804,'Peak Combiner'!$A$5:$D$4980,4,FALSE)</f>
        <v>25.96</v>
      </c>
      <c r="F2804">
        <f>IFERROR(VLOOKUP(D2804,rt_comb!$A:$B,2,FALSE),D2804)</f>
        <v>25.96</v>
      </c>
      <c r="G2804">
        <v>2034584</v>
      </c>
      <c r="H2804">
        <f>SUMIFS($G:$G,$E:$E,18.51,'RAW2'!$A:$A,'RAW2'!A2804)</f>
        <v>28191297</v>
      </c>
      <c r="I2804" s="1" t="str">
        <f>VLOOKUP(A2804,'volatile collection data'!$G$6:$H$69,2,FALSE)</f>
        <v>E</v>
      </c>
      <c r="J2804" s="1">
        <f>VLOOKUP(A2804,'volatile collection data'!$G$6:$I$69,3,FALSE)</f>
        <v>3</v>
      </c>
      <c r="K2804" s="1" t="str">
        <f>VLOOKUP(A2804,'volatile collection data'!$G$6:$N$69,8,FALSE)</f>
        <v>27A</v>
      </c>
      <c r="L2804" s="1">
        <f>VLOOKUP(A2804,'volatile collection data'!$G$6:$J$69,4,FALSE)</f>
        <v>6.82</v>
      </c>
      <c r="M2804" s="1">
        <f>VLOOKUP($A2804,'volatile collection data'!$G$6:$M$69,6,FALSE)</f>
        <v>10</v>
      </c>
      <c r="N2804" s="1">
        <f>VLOOKUP($A2804,'volatile collection data'!$G$6:$M$69,7,FALSE)</f>
        <v>6.82</v>
      </c>
      <c r="O2804" s="1">
        <f>VLOOKUP(A2804,'volatile collection data'!$G$6:$K$69,5,FALSE)</f>
        <v>1</v>
      </c>
      <c r="P2804" s="1" t="str">
        <f t="shared" si="261"/>
        <v>3E</v>
      </c>
      <c r="Q2804">
        <f t="shared" si="259"/>
        <v>5.2911027773348794E-2</v>
      </c>
      <c r="R2804" t="str">
        <f t="shared" si="262"/>
        <v>27A_1-E&amp;6.82%6.82@10</v>
      </c>
      <c r="S2804" t="str">
        <f t="shared" si="263"/>
        <v>3E-27A-VCS-Loc-22</v>
      </c>
      <c r="T2804" t="str">
        <f>IFERROR(IF(VLOOKUP(S2804,Bad!$A:$A,1,FALSE)='RAW2'!S2804,"yes","no"),"no")</f>
        <v>no</v>
      </c>
      <c r="U2804" t="str">
        <f>IFERROR(VLOOKUP(F2804,compounds!$A:$B,2,FALSE),"")</f>
        <v/>
      </c>
      <c r="V2804" t="str">
        <f>VLOOKUP(B2804,'volatile collection data'!$O:$P,2,FALSE)</f>
        <v>02.may.22 27</v>
      </c>
    </row>
    <row r="2805" spans="1:22" x14ac:dyDescent="0.2">
      <c r="A2805" t="s">
        <v>371</v>
      </c>
      <c r="B2805" s="1" t="str">
        <f t="shared" si="260"/>
        <v>3E</v>
      </c>
      <c r="C2805">
        <v>26.324000000000002</v>
      </c>
      <c r="D2805">
        <f t="shared" si="258"/>
        <v>26.32</v>
      </c>
      <c r="E2805">
        <f>VLOOKUP(D2805,'Peak Combiner'!$A$5:$D$4980,4,FALSE)</f>
        <v>26.32</v>
      </c>
      <c r="F2805">
        <f>IFERROR(VLOOKUP(D2805,rt_comb!$A:$B,2,FALSE),D2805)</f>
        <v>26.32</v>
      </c>
      <c r="G2805">
        <v>1778940</v>
      </c>
      <c r="H2805">
        <f>SUMIFS($G:$G,$E:$E,18.51,'RAW2'!$A:$A,'RAW2'!A2805)</f>
        <v>28191297</v>
      </c>
      <c r="I2805" s="1" t="str">
        <f>VLOOKUP(A2805,'volatile collection data'!$G$6:$H$69,2,FALSE)</f>
        <v>E</v>
      </c>
      <c r="J2805" s="1">
        <f>VLOOKUP(A2805,'volatile collection data'!$G$6:$I$69,3,FALSE)</f>
        <v>3</v>
      </c>
      <c r="K2805" s="1" t="str">
        <f>VLOOKUP(A2805,'volatile collection data'!$G$6:$N$69,8,FALSE)</f>
        <v>27A</v>
      </c>
      <c r="L2805" s="1">
        <f>VLOOKUP(A2805,'volatile collection data'!$G$6:$J$69,4,FALSE)</f>
        <v>6.82</v>
      </c>
      <c r="M2805" s="1">
        <f>VLOOKUP($A2805,'volatile collection data'!$G$6:$M$69,6,FALSE)</f>
        <v>10</v>
      </c>
      <c r="N2805" s="1">
        <f>VLOOKUP($A2805,'volatile collection data'!$G$6:$M$69,7,FALSE)</f>
        <v>6.82</v>
      </c>
      <c r="O2805" s="1">
        <f>VLOOKUP(A2805,'volatile collection data'!$G$6:$K$69,5,FALSE)</f>
        <v>1</v>
      </c>
      <c r="P2805" s="1" t="str">
        <f t="shared" si="261"/>
        <v>3E</v>
      </c>
      <c r="Q2805">
        <f t="shared" si="259"/>
        <v>4.6262795611840601E-2</v>
      </c>
      <c r="R2805" t="str">
        <f t="shared" si="262"/>
        <v>27A_1-E&amp;6.82%6.82@10</v>
      </c>
      <c r="S2805" t="str">
        <f t="shared" si="263"/>
        <v>3E-27A-VCS-Loc-22</v>
      </c>
      <c r="T2805" t="str">
        <f>IFERROR(IF(VLOOKUP(S2805,Bad!$A:$A,1,FALSE)='RAW2'!S2805,"yes","no"),"no")</f>
        <v>no</v>
      </c>
      <c r="U2805" t="str">
        <f>IFERROR(VLOOKUP(F2805,compounds!$A:$B,2,FALSE),"")</f>
        <v/>
      </c>
      <c r="V2805" t="str">
        <f>VLOOKUP(B2805,'volatile collection data'!$O:$P,2,FALSE)</f>
        <v>02.may.22 27</v>
      </c>
    </row>
    <row r="2806" spans="1:22" x14ac:dyDescent="0.2">
      <c r="A2806" t="s">
        <v>371</v>
      </c>
      <c r="B2806" s="1" t="str">
        <f t="shared" si="260"/>
        <v>3E</v>
      </c>
      <c r="C2806">
        <v>26.516999999999999</v>
      </c>
      <c r="D2806">
        <f t="shared" si="258"/>
        <v>26.52</v>
      </c>
      <c r="E2806">
        <f>VLOOKUP(D2806,'Peak Combiner'!$A$5:$D$4980,4,FALSE)</f>
        <v>26.52</v>
      </c>
      <c r="F2806">
        <f>IFERROR(VLOOKUP(D2806,rt_comb!$A:$B,2,FALSE),D2806)</f>
        <v>26.52</v>
      </c>
      <c r="G2806">
        <v>2276017</v>
      </c>
      <c r="H2806">
        <f>SUMIFS($G:$G,$E:$E,18.51,'RAW2'!$A:$A,'RAW2'!A2806)</f>
        <v>28191297</v>
      </c>
      <c r="I2806" s="1" t="str">
        <f>VLOOKUP(A2806,'volatile collection data'!$G$6:$H$69,2,FALSE)</f>
        <v>E</v>
      </c>
      <c r="J2806" s="1">
        <f>VLOOKUP(A2806,'volatile collection data'!$G$6:$I$69,3,FALSE)</f>
        <v>3</v>
      </c>
      <c r="K2806" s="1" t="str">
        <f>VLOOKUP(A2806,'volatile collection data'!$G$6:$N$69,8,FALSE)</f>
        <v>27A</v>
      </c>
      <c r="L2806" s="1">
        <f>VLOOKUP(A2806,'volatile collection data'!$G$6:$J$69,4,FALSE)</f>
        <v>6.82</v>
      </c>
      <c r="M2806" s="1">
        <f>VLOOKUP($A2806,'volatile collection data'!$G$6:$M$69,6,FALSE)</f>
        <v>10</v>
      </c>
      <c r="N2806" s="1">
        <f>VLOOKUP($A2806,'volatile collection data'!$G$6:$M$69,7,FALSE)</f>
        <v>6.82</v>
      </c>
      <c r="O2806" s="1">
        <f>VLOOKUP(A2806,'volatile collection data'!$G$6:$K$69,5,FALSE)</f>
        <v>1</v>
      </c>
      <c r="P2806" s="1" t="str">
        <f t="shared" si="261"/>
        <v>3E</v>
      </c>
      <c r="Q2806">
        <f t="shared" si="259"/>
        <v>5.9189691209413808E-2</v>
      </c>
      <c r="R2806" t="str">
        <f t="shared" si="262"/>
        <v>27A_1-E&amp;6.82%6.82@10</v>
      </c>
      <c r="S2806" t="str">
        <f t="shared" si="263"/>
        <v>3E-27A-VCS-Loc-22</v>
      </c>
      <c r="T2806" t="str">
        <f>IFERROR(IF(VLOOKUP(S2806,Bad!$A:$A,1,FALSE)='RAW2'!S2806,"yes","no"),"no")</f>
        <v>no</v>
      </c>
      <c r="U2806" t="str">
        <f>IFERROR(VLOOKUP(F2806,compounds!$A:$B,2,FALSE),"")</f>
        <v/>
      </c>
      <c r="V2806" t="str">
        <f>VLOOKUP(B2806,'volatile collection data'!$O:$P,2,FALSE)</f>
        <v>02.may.22 27</v>
      </c>
    </row>
    <row r="2807" spans="1:22" x14ac:dyDescent="0.2">
      <c r="A2807" t="s">
        <v>371</v>
      </c>
      <c r="B2807" s="1" t="str">
        <f t="shared" si="260"/>
        <v>3E</v>
      </c>
      <c r="C2807">
        <v>26.600999999999999</v>
      </c>
      <c r="D2807">
        <f t="shared" si="258"/>
        <v>26.6</v>
      </c>
      <c r="E2807">
        <f>VLOOKUP(D2807,'Peak Combiner'!$A$5:$D$4980,4,FALSE)</f>
        <v>26.6</v>
      </c>
      <c r="F2807">
        <f>IFERROR(VLOOKUP(D2807,rt_comb!$A:$B,2,FALSE),D2807)</f>
        <v>26.6</v>
      </c>
      <c r="G2807">
        <v>7414994</v>
      </c>
      <c r="H2807">
        <f>SUMIFS($G:$G,$E:$E,18.51,'RAW2'!$A:$A,'RAW2'!A2807)</f>
        <v>28191297</v>
      </c>
      <c r="I2807" s="1" t="str">
        <f>VLOOKUP(A2807,'volatile collection data'!$G$6:$H$69,2,FALSE)</f>
        <v>E</v>
      </c>
      <c r="J2807" s="1">
        <f>VLOOKUP(A2807,'volatile collection data'!$G$6:$I$69,3,FALSE)</f>
        <v>3</v>
      </c>
      <c r="K2807" s="1" t="str">
        <f>VLOOKUP(A2807,'volatile collection data'!$G$6:$N$69,8,FALSE)</f>
        <v>27A</v>
      </c>
      <c r="L2807" s="1">
        <f>VLOOKUP(A2807,'volatile collection data'!$G$6:$J$69,4,FALSE)</f>
        <v>6.82</v>
      </c>
      <c r="M2807" s="1">
        <f>VLOOKUP($A2807,'volatile collection data'!$G$6:$M$69,6,FALSE)</f>
        <v>10</v>
      </c>
      <c r="N2807" s="1">
        <f>VLOOKUP($A2807,'volatile collection data'!$G$6:$M$69,7,FALSE)</f>
        <v>6.82</v>
      </c>
      <c r="O2807" s="1">
        <f>VLOOKUP(A2807,'volatile collection data'!$G$6:$K$69,5,FALSE)</f>
        <v>1</v>
      </c>
      <c r="P2807" s="1" t="str">
        <f t="shared" si="261"/>
        <v>3E</v>
      </c>
      <c r="Q2807">
        <f t="shared" si="259"/>
        <v>0.19283300835611342</v>
      </c>
      <c r="R2807" t="str">
        <f t="shared" si="262"/>
        <v>27A_1-E&amp;6.82%6.82@10</v>
      </c>
      <c r="S2807" t="str">
        <f t="shared" si="263"/>
        <v>3E-27A-VCS-Loc-22</v>
      </c>
      <c r="T2807" t="str">
        <f>IFERROR(IF(VLOOKUP(S2807,Bad!$A:$A,1,FALSE)='RAW2'!S2807,"yes","no"),"no")</f>
        <v>no</v>
      </c>
      <c r="U2807" t="str">
        <f>IFERROR(VLOOKUP(F2807,compounds!$A:$B,2,FALSE),"")</f>
        <v/>
      </c>
      <c r="V2807" t="str">
        <f>VLOOKUP(B2807,'volatile collection data'!$O:$P,2,FALSE)</f>
        <v>02.may.22 27</v>
      </c>
    </row>
    <row r="2808" spans="1:22" x14ac:dyDescent="0.2">
      <c r="A2808" t="s">
        <v>371</v>
      </c>
      <c r="B2808" s="1" t="str">
        <f t="shared" si="260"/>
        <v>3E</v>
      </c>
      <c r="C2808">
        <v>26.9</v>
      </c>
      <c r="D2808">
        <f t="shared" si="258"/>
        <v>26.9</v>
      </c>
      <c r="E2808">
        <f>VLOOKUP(D2808,'Peak Combiner'!$A$5:$D$4980,4,FALSE)</f>
        <v>26.9</v>
      </c>
      <c r="F2808">
        <f>IFERROR(VLOOKUP(D2808,rt_comb!$A:$B,2,FALSE),D2808)</f>
        <v>26.9</v>
      </c>
      <c r="G2808">
        <v>2156320</v>
      </c>
      <c r="H2808">
        <f>SUMIFS($G:$G,$E:$E,18.51,'RAW2'!$A:$A,'RAW2'!A2808)</f>
        <v>28191297</v>
      </c>
      <c r="I2808" s="1" t="str">
        <f>VLOOKUP(A2808,'volatile collection data'!$G$6:$H$69,2,FALSE)</f>
        <v>E</v>
      </c>
      <c r="J2808" s="1">
        <f>VLOOKUP(A2808,'volatile collection data'!$G$6:$I$69,3,FALSE)</f>
        <v>3</v>
      </c>
      <c r="K2808" s="1" t="str">
        <f>VLOOKUP(A2808,'volatile collection data'!$G$6:$N$69,8,FALSE)</f>
        <v>27A</v>
      </c>
      <c r="L2808" s="1">
        <f>VLOOKUP(A2808,'volatile collection data'!$G$6:$J$69,4,FALSE)</f>
        <v>6.82</v>
      </c>
      <c r="M2808" s="1">
        <f>VLOOKUP($A2808,'volatile collection data'!$G$6:$M$69,6,FALSE)</f>
        <v>10</v>
      </c>
      <c r="N2808" s="1">
        <f>VLOOKUP($A2808,'volatile collection data'!$G$6:$M$69,7,FALSE)</f>
        <v>6.82</v>
      </c>
      <c r="O2808" s="1">
        <f>VLOOKUP(A2808,'volatile collection data'!$G$6:$K$69,5,FALSE)</f>
        <v>1</v>
      </c>
      <c r="P2808" s="1" t="str">
        <f t="shared" si="261"/>
        <v>3E</v>
      </c>
      <c r="Q2808">
        <f t="shared" si="259"/>
        <v>5.6076872426121249E-2</v>
      </c>
      <c r="R2808" t="str">
        <f t="shared" si="262"/>
        <v>27A_1-E&amp;6.82%6.82@10</v>
      </c>
      <c r="S2808" t="str">
        <f t="shared" si="263"/>
        <v>3E-27A-VCS-Loc-22</v>
      </c>
      <c r="T2808" t="str">
        <f>IFERROR(IF(VLOOKUP(S2808,Bad!$A:$A,1,FALSE)='RAW2'!S2808,"yes","no"),"no")</f>
        <v>no</v>
      </c>
      <c r="U2808" t="str">
        <f>IFERROR(VLOOKUP(F2808,compounds!$A:$B,2,FALSE),"")</f>
        <v/>
      </c>
      <c r="V2808" t="str">
        <f>VLOOKUP(B2808,'volatile collection data'!$O:$P,2,FALSE)</f>
        <v>02.may.22 27</v>
      </c>
    </row>
    <row r="2809" spans="1:22" x14ac:dyDescent="0.2">
      <c r="A2809" t="s">
        <v>371</v>
      </c>
      <c r="B2809" s="1" t="str">
        <f t="shared" si="260"/>
        <v>3E</v>
      </c>
      <c r="C2809">
        <v>27.158999999999999</v>
      </c>
      <c r="D2809">
        <f t="shared" si="258"/>
        <v>27.16</v>
      </c>
      <c r="E2809">
        <f>VLOOKUP(D2809,'Peak Combiner'!$A$5:$D$4980,4,FALSE)</f>
        <v>27.16</v>
      </c>
      <c r="F2809">
        <f>IFERROR(VLOOKUP(D2809,rt_comb!$A:$B,2,FALSE),D2809)</f>
        <v>27.16</v>
      </c>
      <c r="G2809">
        <v>1555626</v>
      </c>
      <c r="H2809">
        <f>SUMIFS($G:$G,$E:$E,18.51,'RAW2'!$A:$A,'RAW2'!A2809)</f>
        <v>28191297</v>
      </c>
      <c r="I2809" s="1" t="str">
        <f>VLOOKUP(A2809,'volatile collection data'!$G$6:$H$69,2,FALSE)</f>
        <v>E</v>
      </c>
      <c r="J2809" s="1">
        <f>VLOOKUP(A2809,'volatile collection data'!$G$6:$I$69,3,FALSE)</f>
        <v>3</v>
      </c>
      <c r="K2809" s="1" t="str">
        <f>VLOOKUP(A2809,'volatile collection data'!$G$6:$N$69,8,FALSE)</f>
        <v>27A</v>
      </c>
      <c r="L2809" s="1">
        <f>VLOOKUP(A2809,'volatile collection data'!$G$6:$J$69,4,FALSE)</f>
        <v>6.82</v>
      </c>
      <c r="M2809" s="1">
        <f>VLOOKUP($A2809,'volatile collection data'!$G$6:$M$69,6,FALSE)</f>
        <v>10</v>
      </c>
      <c r="N2809" s="1">
        <f>VLOOKUP($A2809,'volatile collection data'!$G$6:$M$69,7,FALSE)</f>
        <v>6.82</v>
      </c>
      <c r="O2809" s="1">
        <f>VLOOKUP(A2809,'volatile collection data'!$G$6:$K$69,5,FALSE)</f>
        <v>1</v>
      </c>
      <c r="P2809" s="1" t="str">
        <f t="shared" si="261"/>
        <v>3E</v>
      </c>
      <c r="Q2809">
        <f t="shared" si="259"/>
        <v>4.0455331650570088E-2</v>
      </c>
      <c r="R2809" t="str">
        <f t="shared" si="262"/>
        <v>27A_1-E&amp;6.82%6.82@10</v>
      </c>
      <c r="S2809" t="str">
        <f t="shared" si="263"/>
        <v>3E-27A-VCS-Loc-22</v>
      </c>
      <c r="T2809" t="str">
        <f>IFERROR(IF(VLOOKUP(S2809,Bad!$A:$A,1,FALSE)='RAW2'!S2809,"yes","no"),"no")</f>
        <v>no</v>
      </c>
      <c r="U2809" t="str">
        <f>IFERROR(VLOOKUP(F2809,compounds!$A:$B,2,FALSE),"")</f>
        <v/>
      </c>
      <c r="V2809" t="str">
        <f>VLOOKUP(B2809,'volatile collection data'!$O:$P,2,FALSE)</f>
        <v>02.may.22 27</v>
      </c>
    </row>
    <row r="2810" spans="1:22" x14ac:dyDescent="0.2">
      <c r="A2810" t="s">
        <v>371</v>
      </c>
      <c r="B2810" s="1" t="str">
        <f t="shared" si="260"/>
        <v>3E</v>
      </c>
      <c r="C2810">
        <v>27.311</v>
      </c>
      <c r="D2810">
        <f t="shared" si="258"/>
        <v>27.31</v>
      </c>
      <c r="E2810">
        <f>VLOOKUP(D2810,'Peak Combiner'!$A$5:$D$4980,4,FALSE)</f>
        <v>27.31</v>
      </c>
      <c r="F2810">
        <f>IFERROR(VLOOKUP(D2810,rt_comb!$A:$B,2,FALSE),D2810)</f>
        <v>27.31</v>
      </c>
      <c r="G2810">
        <v>3639790</v>
      </c>
      <c r="H2810">
        <f>SUMIFS($G:$G,$E:$E,18.51,'RAW2'!$A:$A,'RAW2'!A2810)</f>
        <v>28191297</v>
      </c>
      <c r="I2810" s="1" t="str">
        <f>VLOOKUP(A2810,'volatile collection data'!$G$6:$H$69,2,FALSE)</f>
        <v>E</v>
      </c>
      <c r="J2810" s="1">
        <f>VLOOKUP(A2810,'volatile collection data'!$G$6:$I$69,3,FALSE)</f>
        <v>3</v>
      </c>
      <c r="K2810" s="1" t="str">
        <f>VLOOKUP(A2810,'volatile collection data'!$G$6:$N$69,8,FALSE)</f>
        <v>27A</v>
      </c>
      <c r="L2810" s="1">
        <f>VLOOKUP(A2810,'volatile collection data'!$G$6:$J$69,4,FALSE)</f>
        <v>6.82</v>
      </c>
      <c r="M2810" s="1">
        <f>VLOOKUP($A2810,'volatile collection data'!$G$6:$M$69,6,FALSE)</f>
        <v>10</v>
      </c>
      <c r="N2810" s="1">
        <f>VLOOKUP($A2810,'volatile collection data'!$G$6:$M$69,7,FALSE)</f>
        <v>6.82</v>
      </c>
      <c r="O2810" s="1">
        <f>VLOOKUP(A2810,'volatile collection data'!$G$6:$K$69,5,FALSE)</f>
        <v>1</v>
      </c>
      <c r="P2810" s="1" t="str">
        <f t="shared" si="261"/>
        <v>3E</v>
      </c>
      <c r="Q2810">
        <f t="shared" si="259"/>
        <v>9.4655728040305628E-2</v>
      </c>
      <c r="R2810" t="str">
        <f t="shared" si="262"/>
        <v>27A_1-E&amp;6.82%6.82@10</v>
      </c>
      <c r="S2810" t="str">
        <f t="shared" si="263"/>
        <v>3E-27A-VCS-Loc-22</v>
      </c>
      <c r="T2810" t="str">
        <f>IFERROR(IF(VLOOKUP(S2810,Bad!$A:$A,1,FALSE)='RAW2'!S2810,"yes","no"),"no")</f>
        <v>no</v>
      </c>
      <c r="U2810" t="str">
        <f>IFERROR(VLOOKUP(F2810,compounds!$A:$B,2,FALSE),"")</f>
        <v/>
      </c>
      <c r="V2810" t="str">
        <f>VLOOKUP(B2810,'volatile collection data'!$O:$P,2,FALSE)</f>
        <v>02.may.22 27</v>
      </c>
    </row>
    <row r="2811" spans="1:22" x14ac:dyDescent="0.2">
      <c r="A2811" t="s">
        <v>371</v>
      </c>
      <c r="B2811" s="1" t="str">
        <f t="shared" si="260"/>
        <v>3E</v>
      </c>
      <c r="C2811">
        <v>27.381</v>
      </c>
      <c r="D2811">
        <f t="shared" si="258"/>
        <v>27.38</v>
      </c>
      <c r="E2811">
        <f>VLOOKUP(D2811,'Peak Combiner'!$A$5:$D$4980,4,FALSE)</f>
        <v>27.38</v>
      </c>
      <c r="F2811">
        <f>IFERROR(VLOOKUP(D2811,rt_comb!$A:$B,2,FALSE),D2811)</f>
        <v>27.38</v>
      </c>
      <c r="G2811">
        <v>986341</v>
      </c>
      <c r="H2811">
        <f>SUMIFS($G:$G,$E:$E,18.51,'RAW2'!$A:$A,'RAW2'!A2811)</f>
        <v>28191297</v>
      </c>
      <c r="I2811" s="1" t="str">
        <f>VLOOKUP(A2811,'volatile collection data'!$G$6:$H$69,2,FALSE)</f>
        <v>E</v>
      </c>
      <c r="J2811" s="1">
        <f>VLOOKUP(A2811,'volatile collection data'!$G$6:$I$69,3,FALSE)</f>
        <v>3</v>
      </c>
      <c r="K2811" s="1" t="str">
        <f>VLOOKUP(A2811,'volatile collection data'!$G$6:$N$69,8,FALSE)</f>
        <v>27A</v>
      </c>
      <c r="L2811" s="1">
        <f>VLOOKUP(A2811,'volatile collection data'!$G$6:$J$69,4,FALSE)</f>
        <v>6.82</v>
      </c>
      <c r="M2811" s="1">
        <f>VLOOKUP($A2811,'volatile collection data'!$G$6:$M$69,6,FALSE)</f>
        <v>10</v>
      </c>
      <c r="N2811" s="1">
        <f>VLOOKUP($A2811,'volatile collection data'!$G$6:$M$69,7,FALSE)</f>
        <v>6.82</v>
      </c>
      <c r="O2811" s="1">
        <f>VLOOKUP(A2811,'volatile collection data'!$G$6:$K$69,5,FALSE)</f>
        <v>1</v>
      </c>
      <c r="P2811" s="1" t="str">
        <f t="shared" si="261"/>
        <v>3E</v>
      </c>
      <c r="Q2811">
        <f t="shared" si="259"/>
        <v>2.5650607713907425E-2</v>
      </c>
      <c r="R2811" t="str">
        <f t="shared" si="262"/>
        <v>27A_1-E&amp;6.82%6.82@10</v>
      </c>
      <c r="S2811" t="str">
        <f t="shared" si="263"/>
        <v>3E-27A-VCS-Loc-22</v>
      </c>
      <c r="T2811" t="str">
        <f>IFERROR(IF(VLOOKUP(S2811,Bad!$A:$A,1,FALSE)='RAW2'!S2811,"yes","no"),"no")</f>
        <v>no</v>
      </c>
      <c r="U2811" t="str">
        <f>IFERROR(VLOOKUP(F2811,compounds!$A:$B,2,FALSE),"")</f>
        <v/>
      </c>
      <c r="V2811" t="str">
        <f>VLOOKUP(B2811,'volatile collection data'!$O:$P,2,FALSE)</f>
        <v>02.may.22 27</v>
      </c>
    </row>
    <row r="2812" spans="1:22" x14ac:dyDescent="0.2">
      <c r="A2812" t="s">
        <v>371</v>
      </c>
      <c r="B2812" s="1" t="str">
        <f t="shared" si="260"/>
        <v>3E</v>
      </c>
      <c r="C2812">
        <v>27.617000000000001</v>
      </c>
      <c r="D2812">
        <f t="shared" si="258"/>
        <v>27.62</v>
      </c>
      <c r="E2812">
        <f>VLOOKUP(D2812,'Peak Combiner'!$A$5:$D$4980,4,FALSE)</f>
        <v>27.62</v>
      </c>
      <c r="F2812">
        <f>IFERROR(VLOOKUP(D2812,rt_comb!$A:$B,2,FALSE),D2812)</f>
        <v>27.62</v>
      </c>
      <c r="G2812">
        <v>3255681</v>
      </c>
      <c r="H2812">
        <f>SUMIFS($G:$G,$E:$E,18.51,'RAW2'!$A:$A,'RAW2'!A2812)</f>
        <v>28191297</v>
      </c>
      <c r="I2812" s="1" t="str">
        <f>VLOOKUP(A2812,'volatile collection data'!$G$6:$H$69,2,FALSE)</f>
        <v>E</v>
      </c>
      <c r="J2812" s="1">
        <f>VLOOKUP(A2812,'volatile collection data'!$G$6:$I$69,3,FALSE)</f>
        <v>3</v>
      </c>
      <c r="K2812" s="1" t="str">
        <f>VLOOKUP(A2812,'volatile collection data'!$G$6:$N$69,8,FALSE)</f>
        <v>27A</v>
      </c>
      <c r="L2812" s="1">
        <f>VLOOKUP(A2812,'volatile collection data'!$G$6:$J$69,4,FALSE)</f>
        <v>6.82</v>
      </c>
      <c r="M2812" s="1">
        <f>VLOOKUP($A2812,'volatile collection data'!$G$6:$M$69,6,FALSE)</f>
        <v>10</v>
      </c>
      <c r="N2812" s="1">
        <f>VLOOKUP($A2812,'volatile collection data'!$G$6:$M$69,7,FALSE)</f>
        <v>6.82</v>
      </c>
      <c r="O2812" s="1">
        <f>VLOOKUP(A2812,'volatile collection data'!$G$6:$K$69,5,FALSE)</f>
        <v>1</v>
      </c>
      <c r="P2812" s="1" t="str">
        <f t="shared" si="261"/>
        <v>3E</v>
      </c>
      <c r="Q2812">
        <f t="shared" si="259"/>
        <v>8.4666658054995014E-2</v>
      </c>
      <c r="R2812" t="str">
        <f t="shared" si="262"/>
        <v>27A_1-E&amp;6.82%6.82@10</v>
      </c>
      <c r="S2812" t="str">
        <f t="shared" si="263"/>
        <v>3E-27A-VCS-Loc-22</v>
      </c>
      <c r="T2812" t="str">
        <f>IFERROR(IF(VLOOKUP(S2812,Bad!$A:$A,1,FALSE)='RAW2'!S2812,"yes","no"),"no")</f>
        <v>no</v>
      </c>
      <c r="U2812" t="str">
        <f>IFERROR(VLOOKUP(F2812,compounds!$A:$B,2,FALSE),"")</f>
        <v/>
      </c>
      <c r="V2812" t="str">
        <f>VLOOKUP(B2812,'volatile collection data'!$O:$P,2,FALSE)</f>
        <v>02.may.22 27</v>
      </c>
    </row>
    <row r="2813" spans="1:22" x14ac:dyDescent="0.2">
      <c r="A2813" t="s">
        <v>371</v>
      </c>
      <c r="B2813" s="1" t="str">
        <f t="shared" si="260"/>
        <v>3E</v>
      </c>
      <c r="C2813">
        <v>27.902000000000001</v>
      </c>
      <c r="D2813">
        <f t="shared" si="258"/>
        <v>27.9</v>
      </c>
      <c r="E2813">
        <f>VLOOKUP(D2813,'Peak Combiner'!$A$5:$D$4980,4,FALSE)</f>
        <v>27.9</v>
      </c>
      <c r="F2813">
        <f>IFERROR(VLOOKUP(D2813,rt_comb!$A:$B,2,FALSE),D2813)</f>
        <v>27.9</v>
      </c>
      <c r="G2813">
        <v>3556627</v>
      </c>
      <c r="H2813">
        <f>SUMIFS($G:$G,$E:$E,18.51,'RAW2'!$A:$A,'RAW2'!A2813)</f>
        <v>28191297</v>
      </c>
      <c r="I2813" s="1" t="str">
        <f>VLOOKUP(A2813,'volatile collection data'!$G$6:$H$69,2,FALSE)</f>
        <v>E</v>
      </c>
      <c r="J2813" s="1">
        <f>VLOOKUP(A2813,'volatile collection data'!$G$6:$I$69,3,FALSE)</f>
        <v>3</v>
      </c>
      <c r="K2813" s="1" t="str">
        <f>VLOOKUP(A2813,'volatile collection data'!$G$6:$N$69,8,FALSE)</f>
        <v>27A</v>
      </c>
      <c r="L2813" s="1">
        <f>VLOOKUP(A2813,'volatile collection data'!$G$6:$J$69,4,FALSE)</f>
        <v>6.82</v>
      </c>
      <c r="M2813" s="1">
        <f>VLOOKUP($A2813,'volatile collection data'!$G$6:$M$69,6,FALSE)</f>
        <v>10</v>
      </c>
      <c r="N2813" s="1">
        <f>VLOOKUP($A2813,'volatile collection data'!$G$6:$M$69,7,FALSE)</f>
        <v>6.82</v>
      </c>
      <c r="O2813" s="1">
        <f>VLOOKUP(A2813,'volatile collection data'!$G$6:$K$69,5,FALSE)</f>
        <v>1</v>
      </c>
      <c r="P2813" s="1" t="str">
        <f t="shared" si="261"/>
        <v>3E</v>
      </c>
      <c r="Q2813">
        <f t="shared" si="259"/>
        <v>9.2493005929684971E-2</v>
      </c>
      <c r="R2813" t="str">
        <f t="shared" si="262"/>
        <v>27A_1-E&amp;6.82%6.82@10</v>
      </c>
      <c r="S2813" t="str">
        <f t="shared" si="263"/>
        <v>3E-27A-VCS-Loc-22</v>
      </c>
      <c r="T2813" t="str">
        <f>IFERROR(IF(VLOOKUP(S2813,Bad!$A:$A,1,FALSE)='RAW2'!S2813,"yes","no"),"no")</f>
        <v>no</v>
      </c>
      <c r="U2813" t="str">
        <f>IFERROR(VLOOKUP(F2813,compounds!$A:$B,2,FALSE),"")</f>
        <v/>
      </c>
      <c r="V2813" t="str">
        <f>VLOOKUP(B2813,'volatile collection data'!$O:$P,2,FALSE)</f>
        <v>02.may.22 27</v>
      </c>
    </row>
    <row r="2814" spans="1:22" x14ac:dyDescent="0.2">
      <c r="A2814" t="s">
        <v>371</v>
      </c>
      <c r="B2814" s="1" t="str">
        <f t="shared" si="260"/>
        <v>3E</v>
      </c>
      <c r="C2814">
        <v>28.704000000000001</v>
      </c>
      <c r="D2814">
        <f t="shared" ref="D2814:D2877" si="264">ROUND(C2814,2)</f>
        <v>28.7</v>
      </c>
      <c r="E2814">
        <f>VLOOKUP(D2814,'Peak Combiner'!$A$5:$D$4980,4,FALSE)</f>
        <v>28.7</v>
      </c>
      <c r="F2814">
        <f>IFERROR(VLOOKUP(D2814,rt_comb!$A:$B,2,FALSE),D2814)</f>
        <v>28.7</v>
      </c>
      <c r="G2814">
        <v>1644400</v>
      </c>
      <c r="H2814">
        <f>SUMIFS($G:$G,$E:$E,18.51,'RAW2'!$A:$A,'RAW2'!A2814)</f>
        <v>28191297</v>
      </c>
      <c r="I2814" s="1" t="str">
        <f>VLOOKUP(A2814,'volatile collection data'!$G$6:$H$69,2,FALSE)</f>
        <v>E</v>
      </c>
      <c r="J2814" s="1">
        <f>VLOOKUP(A2814,'volatile collection data'!$G$6:$I$69,3,FALSE)</f>
        <v>3</v>
      </c>
      <c r="K2814" s="1" t="str">
        <f>VLOOKUP(A2814,'volatile collection data'!$G$6:$N$69,8,FALSE)</f>
        <v>27A</v>
      </c>
      <c r="L2814" s="1">
        <f>VLOOKUP(A2814,'volatile collection data'!$G$6:$J$69,4,FALSE)</f>
        <v>6.82</v>
      </c>
      <c r="M2814" s="1">
        <f>VLOOKUP($A2814,'volatile collection data'!$G$6:$M$69,6,FALSE)</f>
        <v>10</v>
      </c>
      <c r="N2814" s="1">
        <f>VLOOKUP($A2814,'volatile collection data'!$G$6:$M$69,7,FALSE)</f>
        <v>6.82</v>
      </c>
      <c r="O2814" s="1">
        <f>VLOOKUP(A2814,'volatile collection data'!$G$6:$K$69,5,FALSE)</f>
        <v>1</v>
      </c>
      <c r="P2814" s="1" t="str">
        <f t="shared" si="261"/>
        <v>3E</v>
      </c>
      <c r="Q2814">
        <f t="shared" ref="Q2814:Q2877" si="265">IFERROR((30/H2814*G2814)/L2814/6,0)</f>
        <v>4.2763972424090017E-2</v>
      </c>
      <c r="R2814" t="str">
        <f t="shared" si="262"/>
        <v>27A_1-E&amp;6.82%6.82@10</v>
      </c>
      <c r="S2814" t="str">
        <f t="shared" si="263"/>
        <v>3E-27A-VCS-Loc-22</v>
      </c>
      <c r="T2814" t="str">
        <f>IFERROR(IF(VLOOKUP(S2814,Bad!$A:$A,1,FALSE)='RAW2'!S2814,"yes","no"),"no")</f>
        <v>no</v>
      </c>
      <c r="U2814" t="str">
        <f>IFERROR(VLOOKUP(F2814,compounds!$A:$B,2,FALSE),"")</f>
        <v/>
      </c>
      <c r="V2814" t="str">
        <f>VLOOKUP(B2814,'volatile collection data'!$O:$P,2,FALSE)</f>
        <v>02.may.22 27</v>
      </c>
    </row>
    <row r="2815" spans="1:22" x14ac:dyDescent="0.2">
      <c r="A2815" t="s">
        <v>371</v>
      </c>
      <c r="B2815" s="1" t="str">
        <f t="shared" si="260"/>
        <v>3E</v>
      </c>
      <c r="C2815">
        <v>29.03</v>
      </c>
      <c r="D2815">
        <f t="shared" si="264"/>
        <v>29.03</v>
      </c>
      <c r="E2815">
        <f>VLOOKUP(D2815,'Peak Combiner'!$A$5:$D$4980,4,FALSE)</f>
        <v>29.03</v>
      </c>
      <c r="F2815">
        <f>IFERROR(VLOOKUP(D2815,rt_comb!$A:$B,2,FALSE),D2815)</f>
        <v>29.03</v>
      </c>
      <c r="G2815">
        <v>2104040</v>
      </c>
      <c r="H2815">
        <f>SUMIFS($G:$G,$E:$E,18.51,'RAW2'!$A:$A,'RAW2'!A2815)</f>
        <v>28191297</v>
      </c>
      <c r="I2815" s="1" t="str">
        <f>VLOOKUP(A2815,'volatile collection data'!$G$6:$H$69,2,FALSE)</f>
        <v>E</v>
      </c>
      <c r="J2815" s="1">
        <f>VLOOKUP(A2815,'volatile collection data'!$G$6:$I$69,3,FALSE)</f>
        <v>3</v>
      </c>
      <c r="K2815" s="1" t="str">
        <f>VLOOKUP(A2815,'volatile collection data'!$G$6:$N$69,8,FALSE)</f>
        <v>27A</v>
      </c>
      <c r="L2815" s="1">
        <f>VLOOKUP(A2815,'volatile collection data'!$G$6:$J$69,4,FALSE)</f>
        <v>6.82</v>
      </c>
      <c r="M2815" s="1">
        <f>VLOOKUP($A2815,'volatile collection data'!$G$6:$M$69,6,FALSE)</f>
        <v>10</v>
      </c>
      <c r="N2815" s="1">
        <f>VLOOKUP($A2815,'volatile collection data'!$G$6:$M$69,7,FALSE)</f>
        <v>6.82</v>
      </c>
      <c r="O2815" s="1">
        <f>VLOOKUP(A2815,'volatile collection data'!$G$6:$K$69,5,FALSE)</f>
        <v>1</v>
      </c>
      <c r="P2815" s="1" t="str">
        <f t="shared" si="261"/>
        <v>3E</v>
      </c>
      <c r="Q2815">
        <f t="shared" si="265"/>
        <v>5.4717288092424189E-2</v>
      </c>
      <c r="R2815" t="str">
        <f t="shared" si="262"/>
        <v>27A_1-E&amp;6.82%6.82@10</v>
      </c>
      <c r="S2815" t="str">
        <f t="shared" si="263"/>
        <v>3E-27A-VCS-Loc-22</v>
      </c>
      <c r="T2815" t="str">
        <f>IFERROR(IF(VLOOKUP(S2815,Bad!$A:$A,1,FALSE)='RAW2'!S2815,"yes","no"),"no")</f>
        <v>no</v>
      </c>
      <c r="U2815" t="str">
        <f>IFERROR(VLOOKUP(F2815,compounds!$A:$B,2,FALSE),"")</f>
        <v/>
      </c>
      <c r="V2815" t="str">
        <f>VLOOKUP(B2815,'volatile collection data'!$O:$P,2,FALSE)</f>
        <v>02.may.22 27</v>
      </c>
    </row>
    <row r="2816" spans="1:22" x14ac:dyDescent="0.2">
      <c r="A2816" t="s">
        <v>371</v>
      </c>
      <c r="B2816" s="1" t="str">
        <f t="shared" si="260"/>
        <v>3E</v>
      </c>
      <c r="C2816">
        <v>29.411000000000001</v>
      </c>
      <c r="D2816">
        <f t="shared" si="264"/>
        <v>29.41</v>
      </c>
      <c r="E2816">
        <f>VLOOKUP(D2816,'Peak Combiner'!$A$5:$D$4980,4,FALSE)</f>
        <v>29.41</v>
      </c>
      <c r="F2816">
        <f>IFERROR(VLOOKUP(D2816,rt_comb!$A:$B,2,FALSE),D2816)</f>
        <v>29.41</v>
      </c>
      <c r="G2816">
        <v>2737118</v>
      </c>
      <c r="H2816">
        <f>SUMIFS($G:$G,$E:$E,18.51,'RAW2'!$A:$A,'RAW2'!A2816)</f>
        <v>28191297</v>
      </c>
      <c r="I2816" s="1" t="str">
        <f>VLOOKUP(A2816,'volatile collection data'!$G$6:$H$69,2,FALSE)</f>
        <v>E</v>
      </c>
      <c r="J2816" s="1">
        <f>VLOOKUP(A2816,'volatile collection data'!$G$6:$I$69,3,FALSE)</f>
        <v>3</v>
      </c>
      <c r="K2816" s="1" t="str">
        <f>VLOOKUP(A2816,'volatile collection data'!$G$6:$N$69,8,FALSE)</f>
        <v>27A</v>
      </c>
      <c r="L2816" s="1">
        <f>VLOOKUP(A2816,'volatile collection data'!$G$6:$J$69,4,FALSE)</f>
        <v>6.82</v>
      </c>
      <c r="M2816" s="1">
        <f>VLOOKUP($A2816,'volatile collection data'!$G$6:$M$69,6,FALSE)</f>
        <v>10</v>
      </c>
      <c r="N2816" s="1">
        <f>VLOOKUP($A2816,'volatile collection data'!$G$6:$M$69,7,FALSE)</f>
        <v>6.82</v>
      </c>
      <c r="O2816" s="1">
        <f>VLOOKUP(A2816,'volatile collection data'!$G$6:$K$69,5,FALSE)</f>
        <v>1</v>
      </c>
      <c r="P2816" s="1" t="str">
        <f t="shared" si="261"/>
        <v>3E</v>
      </c>
      <c r="Q2816">
        <f t="shared" si="265"/>
        <v>7.1181001382559242E-2</v>
      </c>
      <c r="R2816" t="str">
        <f t="shared" si="262"/>
        <v>27A_1-E&amp;6.82%6.82@10</v>
      </c>
      <c r="S2816" t="str">
        <f t="shared" si="263"/>
        <v>3E-27A-VCS-Loc-22</v>
      </c>
      <c r="T2816" t="str">
        <f>IFERROR(IF(VLOOKUP(S2816,Bad!$A:$A,1,FALSE)='RAW2'!S2816,"yes","no"),"no")</f>
        <v>no</v>
      </c>
      <c r="U2816" t="str">
        <f>IFERROR(VLOOKUP(F2816,compounds!$A:$B,2,FALSE),"")</f>
        <v/>
      </c>
      <c r="V2816" t="str">
        <f>VLOOKUP(B2816,'volatile collection data'!$O:$P,2,FALSE)</f>
        <v>02.may.22 27</v>
      </c>
    </row>
    <row r="2817" spans="1:22" x14ac:dyDescent="0.2">
      <c r="A2817" t="s">
        <v>371</v>
      </c>
      <c r="B2817" s="1" t="str">
        <f t="shared" si="260"/>
        <v>3E</v>
      </c>
      <c r="C2817">
        <v>29.48</v>
      </c>
      <c r="D2817">
        <f t="shared" si="264"/>
        <v>29.48</v>
      </c>
      <c r="E2817">
        <f>VLOOKUP(D2817,'Peak Combiner'!$A$5:$D$4980,4,FALSE)</f>
        <v>29.48</v>
      </c>
      <c r="F2817">
        <f>IFERROR(VLOOKUP(D2817,rt_comb!$A:$B,2,FALSE),D2817)</f>
        <v>29.48</v>
      </c>
      <c r="G2817">
        <v>2506543</v>
      </c>
      <c r="H2817">
        <f>SUMIFS($G:$G,$E:$E,18.51,'RAW2'!$A:$A,'RAW2'!A2817)</f>
        <v>28191297</v>
      </c>
      <c r="I2817" s="1" t="str">
        <f>VLOOKUP(A2817,'volatile collection data'!$G$6:$H$69,2,FALSE)</f>
        <v>E</v>
      </c>
      <c r="J2817" s="1">
        <f>VLOOKUP(A2817,'volatile collection data'!$G$6:$I$69,3,FALSE)</f>
        <v>3</v>
      </c>
      <c r="K2817" s="1" t="str">
        <f>VLOOKUP(A2817,'volatile collection data'!$G$6:$N$69,8,FALSE)</f>
        <v>27A</v>
      </c>
      <c r="L2817" s="1">
        <f>VLOOKUP(A2817,'volatile collection data'!$G$6:$J$69,4,FALSE)</f>
        <v>6.82</v>
      </c>
      <c r="M2817" s="1">
        <f>VLOOKUP($A2817,'volatile collection data'!$G$6:$M$69,6,FALSE)</f>
        <v>10</v>
      </c>
      <c r="N2817" s="1">
        <f>VLOOKUP($A2817,'volatile collection data'!$G$6:$M$69,7,FALSE)</f>
        <v>6.82</v>
      </c>
      <c r="O2817" s="1">
        <f>VLOOKUP(A2817,'volatile collection data'!$G$6:$K$69,5,FALSE)</f>
        <v>1</v>
      </c>
      <c r="P2817" s="1" t="str">
        <f t="shared" si="261"/>
        <v>3E</v>
      </c>
      <c r="Q2817">
        <f t="shared" si="265"/>
        <v>6.518470915336648E-2</v>
      </c>
      <c r="R2817" t="str">
        <f t="shared" si="262"/>
        <v>27A_1-E&amp;6.82%6.82@10</v>
      </c>
      <c r="S2817" t="str">
        <f t="shared" si="263"/>
        <v>3E-27A-VCS-Loc-22</v>
      </c>
      <c r="T2817" t="str">
        <f>IFERROR(IF(VLOOKUP(S2817,Bad!$A:$A,1,FALSE)='RAW2'!S2817,"yes","no"),"no")</f>
        <v>no</v>
      </c>
      <c r="U2817" t="str">
        <f>IFERROR(VLOOKUP(F2817,compounds!$A:$B,2,FALSE),"")</f>
        <v/>
      </c>
      <c r="V2817" t="str">
        <f>VLOOKUP(B2817,'volatile collection data'!$O:$P,2,FALSE)</f>
        <v>02.may.22 27</v>
      </c>
    </row>
    <row r="2818" spans="1:22" x14ac:dyDescent="0.2">
      <c r="A2818" t="s">
        <v>371</v>
      </c>
      <c r="B2818" s="1" t="str">
        <f t="shared" si="260"/>
        <v>3E</v>
      </c>
      <c r="C2818">
        <v>30.024999999999999</v>
      </c>
      <c r="D2818">
        <f t="shared" si="264"/>
        <v>30.03</v>
      </c>
      <c r="E2818">
        <f>VLOOKUP(D2818,'Peak Combiner'!$A$5:$D$4980,4,FALSE)</f>
        <v>30.03</v>
      </c>
      <c r="F2818">
        <f>IFERROR(VLOOKUP(D2818,rt_comb!$A:$B,2,FALSE),D2818)</f>
        <v>30.03</v>
      </c>
      <c r="G2818">
        <v>2742798</v>
      </c>
      <c r="H2818">
        <f>SUMIFS($G:$G,$E:$E,18.51,'RAW2'!$A:$A,'RAW2'!A2818)</f>
        <v>28191297</v>
      </c>
      <c r="I2818" s="1" t="str">
        <f>VLOOKUP(A2818,'volatile collection data'!$G$6:$H$69,2,FALSE)</f>
        <v>E</v>
      </c>
      <c r="J2818" s="1">
        <f>VLOOKUP(A2818,'volatile collection data'!$G$6:$I$69,3,FALSE)</f>
        <v>3</v>
      </c>
      <c r="K2818" s="1" t="str">
        <f>VLOOKUP(A2818,'volatile collection data'!$G$6:$N$69,8,FALSE)</f>
        <v>27A</v>
      </c>
      <c r="L2818" s="1">
        <f>VLOOKUP(A2818,'volatile collection data'!$G$6:$J$69,4,FALSE)</f>
        <v>6.82</v>
      </c>
      <c r="M2818" s="1">
        <f>VLOOKUP($A2818,'volatile collection data'!$G$6:$M$69,6,FALSE)</f>
        <v>10</v>
      </c>
      <c r="N2818" s="1">
        <f>VLOOKUP($A2818,'volatile collection data'!$G$6:$M$69,7,FALSE)</f>
        <v>6.82</v>
      </c>
      <c r="O2818" s="1">
        <f>VLOOKUP(A2818,'volatile collection data'!$G$6:$K$69,5,FALSE)</f>
        <v>1</v>
      </c>
      <c r="P2818" s="1" t="str">
        <f t="shared" si="261"/>
        <v>3E</v>
      </c>
      <c r="Q2818">
        <f t="shared" si="265"/>
        <v>7.1328714447123104E-2</v>
      </c>
      <c r="R2818" t="str">
        <f t="shared" si="262"/>
        <v>27A_1-E&amp;6.82%6.82@10</v>
      </c>
      <c r="S2818" t="str">
        <f t="shared" si="263"/>
        <v>3E-27A-VCS-Loc-22</v>
      </c>
      <c r="T2818" t="str">
        <f>IFERROR(IF(VLOOKUP(S2818,Bad!$A:$A,1,FALSE)='RAW2'!S2818,"yes","no"),"no")</f>
        <v>no</v>
      </c>
      <c r="U2818" t="str">
        <f>IFERROR(VLOOKUP(F2818,compounds!$A:$B,2,FALSE),"")</f>
        <v/>
      </c>
      <c r="V2818" t="str">
        <f>VLOOKUP(B2818,'volatile collection data'!$O:$P,2,FALSE)</f>
        <v>02.may.22 27</v>
      </c>
    </row>
    <row r="2819" spans="1:22" x14ac:dyDescent="0.2">
      <c r="A2819" t="s">
        <v>371</v>
      </c>
      <c r="B2819" s="1" t="str">
        <f t="shared" ref="B2819:B2882" si="266">LEFT(A2819,FIND("-",A2819)-1)</f>
        <v>3E</v>
      </c>
      <c r="C2819">
        <v>30.372</v>
      </c>
      <c r="D2819">
        <f t="shared" si="264"/>
        <v>30.37</v>
      </c>
      <c r="E2819">
        <f>VLOOKUP(D2819,'Peak Combiner'!$A$5:$D$4980,4,FALSE)</f>
        <v>30.37</v>
      </c>
      <c r="F2819">
        <f>IFERROR(VLOOKUP(D2819,rt_comb!$A:$B,2,FALSE),D2819)</f>
        <v>30.37</v>
      </c>
      <c r="G2819">
        <v>1664011</v>
      </c>
      <c r="H2819">
        <f>SUMIFS($G:$G,$E:$E,18.51,'RAW2'!$A:$A,'RAW2'!A2819)</f>
        <v>28191297</v>
      </c>
      <c r="I2819" s="1" t="str">
        <f>VLOOKUP(A2819,'volatile collection data'!$G$6:$H$69,2,FALSE)</f>
        <v>E</v>
      </c>
      <c r="J2819" s="1">
        <f>VLOOKUP(A2819,'volatile collection data'!$G$6:$I$69,3,FALSE)</f>
        <v>3</v>
      </c>
      <c r="K2819" s="1" t="str">
        <f>VLOOKUP(A2819,'volatile collection data'!$G$6:$N$69,8,FALSE)</f>
        <v>27A</v>
      </c>
      <c r="L2819" s="1">
        <f>VLOOKUP(A2819,'volatile collection data'!$G$6:$J$69,4,FALSE)</f>
        <v>6.82</v>
      </c>
      <c r="M2819" s="1">
        <f>VLOOKUP($A2819,'volatile collection data'!$G$6:$M$69,6,FALSE)</f>
        <v>10</v>
      </c>
      <c r="N2819" s="1">
        <f>VLOOKUP($A2819,'volatile collection data'!$G$6:$M$69,7,FALSE)</f>
        <v>6.82</v>
      </c>
      <c r="O2819" s="1">
        <f>VLOOKUP(A2819,'volatile collection data'!$G$6:$K$69,5,FALSE)</f>
        <v>1</v>
      </c>
      <c r="P2819" s="1" t="str">
        <f t="shared" ref="P2819:P2882" si="267">J2819&amp;I2819</f>
        <v>3E</v>
      </c>
      <c r="Q2819">
        <f t="shared" si="265"/>
        <v>4.3273972584153768E-2</v>
      </c>
      <c r="R2819" t="str">
        <f t="shared" ref="R2819:R2882" si="268">K2819&amp;"_"&amp;O2819&amp;"-"&amp;I2819&amp;"&amp;"&amp;L2819&amp;"%"&amp;N2819&amp;"@"&amp;M2819</f>
        <v>27A_1-E&amp;6.82%6.82@10</v>
      </c>
      <c r="S2819" t="str">
        <f t="shared" ref="S2819:S2882" si="269">A2819</f>
        <v>3E-27A-VCS-Loc-22</v>
      </c>
      <c r="T2819" t="str">
        <f>IFERROR(IF(VLOOKUP(S2819,Bad!$A:$A,1,FALSE)='RAW2'!S2819,"yes","no"),"no")</f>
        <v>no</v>
      </c>
      <c r="U2819" t="str">
        <f>IFERROR(VLOOKUP(F2819,compounds!$A:$B,2,FALSE),"")</f>
        <v/>
      </c>
      <c r="V2819" t="str">
        <f>VLOOKUP(B2819,'volatile collection data'!$O:$P,2,FALSE)</f>
        <v>02.may.22 27</v>
      </c>
    </row>
    <row r="2820" spans="1:22" x14ac:dyDescent="0.2">
      <c r="A2820" t="s">
        <v>371</v>
      </c>
      <c r="B2820" s="1" t="str">
        <f t="shared" si="266"/>
        <v>3E</v>
      </c>
      <c r="C2820">
        <v>30.94</v>
      </c>
      <c r="D2820">
        <f t="shared" si="264"/>
        <v>30.94</v>
      </c>
      <c r="E2820">
        <f>VLOOKUP(D2820,'Peak Combiner'!$A$5:$D$4980,4,FALSE)</f>
        <v>30.94</v>
      </c>
      <c r="F2820">
        <f>IFERROR(VLOOKUP(D2820,rt_comb!$A:$B,2,FALSE),D2820)</f>
        <v>30.94</v>
      </c>
      <c r="G2820">
        <v>6410750</v>
      </c>
      <c r="H2820">
        <f>SUMIFS($G:$G,$E:$E,18.51,'RAW2'!$A:$A,'RAW2'!A2820)</f>
        <v>28191297</v>
      </c>
      <c r="I2820" s="1" t="str">
        <f>VLOOKUP(A2820,'volatile collection data'!$G$6:$H$69,2,FALSE)</f>
        <v>E</v>
      </c>
      <c r="J2820" s="1">
        <f>VLOOKUP(A2820,'volatile collection data'!$G$6:$I$69,3,FALSE)</f>
        <v>3</v>
      </c>
      <c r="K2820" s="1" t="str">
        <f>VLOOKUP(A2820,'volatile collection data'!$G$6:$N$69,8,FALSE)</f>
        <v>27A</v>
      </c>
      <c r="L2820" s="1">
        <f>VLOOKUP(A2820,'volatile collection data'!$G$6:$J$69,4,FALSE)</f>
        <v>6.82</v>
      </c>
      <c r="M2820" s="1">
        <f>VLOOKUP($A2820,'volatile collection data'!$G$6:$M$69,6,FALSE)</f>
        <v>10</v>
      </c>
      <c r="N2820" s="1">
        <f>VLOOKUP($A2820,'volatile collection data'!$G$6:$M$69,7,FALSE)</f>
        <v>6.82</v>
      </c>
      <c r="O2820" s="1">
        <f>VLOOKUP(A2820,'volatile collection data'!$G$6:$K$69,5,FALSE)</f>
        <v>1</v>
      </c>
      <c r="P2820" s="1" t="str">
        <f t="shared" si="267"/>
        <v>3E</v>
      </c>
      <c r="Q2820">
        <f t="shared" si="265"/>
        <v>0.16671681842479633</v>
      </c>
      <c r="R2820" t="str">
        <f t="shared" si="268"/>
        <v>27A_1-E&amp;6.82%6.82@10</v>
      </c>
      <c r="S2820" t="str">
        <f t="shared" si="269"/>
        <v>3E-27A-VCS-Loc-22</v>
      </c>
      <c r="T2820" t="str">
        <f>IFERROR(IF(VLOOKUP(S2820,Bad!$A:$A,1,FALSE)='RAW2'!S2820,"yes","no"),"no")</f>
        <v>no</v>
      </c>
      <c r="U2820" t="str">
        <f>IFERROR(VLOOKUP(F2820,compounds!$A:$B,2,FALSE),"")</f>
        <v/>
      </c>
      <c r="V2820" t="str">
        <f>VLOOKUP(B2820,'volatile collection data'!$O:$P,2,FALSE)</f>
        <v>02.may.22 27</v>
      </c>
    </row>
    <row r="2821" spans="1:22" x14ac:dyDescent="0.2">
      <c r="A2821" t="s">
        <v>371</v>
      </c>
      <c r="B2821" s="1" t="str">
        <f t="shared" si="266"/>
        <v>3E</v>
      </c>
      <c r="C2821">
        <v>31.247</v>
      </c>
      <c r="D2821">
        <f t="shared" si="264"/>
        <v>31.25</v>
      </c>
      <c r="E2821">
        <f>VLOOKUP(D2821,'Peak Combiner'!$A$5:$D$4980,4,FALSE)</f>
        <v>31.25</v>
      </c>
      <c r="F2821">
        <f>IFERROR(VLOOKUP(D2821,rt_comb!$A:$B,2,FALSE),D2821)</f>
        <v>31.25</v>
      </c>
      <c r="G2821">
        <v>1514876</v>
      </c>
      <c r="H2821">
        <f>SUMIFS($G:$G,$E:$E,18.51,'RAW2'!$A:$A,'RAW2'!A2821)</f>
        <v>28191297</v>
      </c>
      <c r="I2821" s="1" t="str">
        <f>VLOOKUP(A2821,'volatile collection data'!$G$6:$H$69,2,FALSE)</f>
        <v>E</v>
      </c>
      <c r="J2821" s="1">
        <f>VLOOKUP(A2821,'volatile collection data'!$G$6:$I$69,3,FALSE)</f>
        <v>3</v>
      </c>
      <c r="K2821" s="1" t="str">
        <f>VLOOKUP(A2821,'volatile collection data'!$G$6:$N$69,8,FALSE)</f>
        <v>27A</v>
      </c>
      <c r="L2821" s="1">
        <f>VLOOKUP(A2821,'volatile collection data'!$G$6:$J$69,4,FALSE)</f>
        <v>6.82</v>
      </c>
      <c r="M2821" s="1">
        <f>VLOOKUP($A2821,'volatile collection data'!$G$6:$M$69,6,FALSE)</f>
        <v>10</v>
      </c>
      <c r="N2821" s="1">
        <f>VLOOKUP($A2821,'volatile collection data'!$G$6:$M$69,7,FALSE)</f>
        <v>6.82</v>
      </c>
      <c r="O2821" s="1">
        <f>VLOOKUP(A2821,'volatile collection data'!$G$6:$K$69,5,FALSE)</f>
        <v>1</v>
      </c>
      <c r="P2821" s="1" t="str">
        <f t="shared" si="267"/>
        <v>3E</v>
      </c>
      <c r="Q2821">
        <f t="shared" si="265"/>
        <v>3.9395594435609207E-2</v>
      </c>
      <c r="R2821" t="str">
        <f t="shared" si="268"/>
        <v>27A_1-E&amp;6.82%6.82@10</v>
      </c>
      <c r="S2821" t="str">
        <f t="shared" si="269"/>
        <v>3E-27A-VCS-Loc-22</v>
      </c>
      <c r="T2821" t="str">
        <f>IFERROR(IF(VLOOKUP(S2821,Bad!$A:$A,1,FALSE)='RAW2'!S2821,"yes","no"),"no")</f>
        <v>no</v>
      </c>
      <c r="U2821" t="str">
        <f>IFERROR(VLOOKUP(F2821,compounds!$A:$B,2,FALSE),"")</f>
        <v/>
      </c>
      <c r="V2821" t="str">
        <f>VLOOKUP(B2821,'volatile collection data'!$O:$P,2,FALSE)</f>
        <v>02.may.22 27</v>
      </c>
    </row>
    <row r="2822" spans="1:22" x14ac:dyDescent="0.2">
      <c r="A2822" t="s">
        <v>371</v>
      </c>
      <c r="B2822" s="1" t="str">
        <f t="shared" si="266"/>
        <v>3E</v>
      </c>
      <c r="C2822">
        <v>31.398</v>
      </c>
      <c r="D2822">
        <f t="shared" si="264"/>
        <v>31.4</v>
      </c>
      <c r="E2822">
        <f>VLOOKUP(D2822,'Peak Combiner'!$A$5:$D$4980,4,FALSE)</f>
        <v>31.4</v>
      </c>
      <c r="F2822">
        <f>IFERROR(VLOOKUP(D2822,rt_comb!$A:$B,2,FALSE),D2822)</f>
        <v>31.4</v>
      </c>
      <c r="G2822">
        <v>1172654</v>
      </c>
      <c r="H2822">
        <f>SUMIFS($G:$G,$E:$E,18.51,'RAW2'!$A:$A,'RAW2'!A2822)</f>
        <v>28191297</v>
      </c>
      <c r="I2822" s="1" t="str">
        <f>VLOOKUP(A2822,'volatile collection data'!$G$6:$H$69,2,FALSE)</f>
        <v>E</v>
      </c>
      <c r="J2822" s="1">
        <f>VLOOKUP(A2822,'volatile collection data'!$G$6:$I$69,3,FALSE)</f>
        <v>3</v>
      </c>
      <c r="K2822" s="1" t="str">
        <f>VLOOKUP(A2822,'volatile collection data'!$G$6:$N$69,8,FALSE)</f>
        <v>27A</v>
      </c>
      <c r="L2822" s="1">
        <f>VLOOKUP(A2822,'volatile collection data'!$G$6:$J$69,4,FALSE)</f>
        <v>6.82</v>
      </c>
      <c r="M2822" s="1">
        <f>VLOOKUP($A2822,'volatile collection data'!$G$6:$M$69,6,FALSE)</f>
        <v>10</v>
      </c>
      <c r="N2822" s="1">
        <f>VLOOKUP($A2822,'volatile collection data'!$G$6:$M$69,7,FALSE)</f>
        <v>6.82</v>
      </c>
      <c r="O2822" s="1">
        <f>VLOOKUP(A2822,'volatile collection data'!$G$6:$K$69,5,FALSE)</f>
        <v>1</v>
      </c>
      <c r="P2822" s="1" t="str">
        <f t="shared" si="267"/>
        <v>3E</v>
      </c>
      <c r="Q2822">
        <f t="shared" si="265"/>
        <v>3.0495830283993459E-2</v>
      </c>
      <c r="R2822" t="str">
        <f t="shared" si="268"/>
        <v>27A_1-E&amp;6.82%6.82@10</v>
      </c>
      <c r="S2822" t="str">
        <f t="shared" si="269"/>
        <v>3E-27A-VCS-Loc-22</v>
      </c>
      <c r="T2822" t="str">
        <f>IFERROR(IF(VLOOKUP(S2822,Bad!$A:$A,1,FALSE)='RAW2'!S2822,"yes","no"),"no")</f>
        <v>no</v>
      </c>
      <c r="U2822" t="str">
        <f>IFERROR(VLOOKUP(F2822,compounds!$A:$B,2,FALSE),"")</f>
        <v/>
      </c>
      <c r="V2822" t="str">
        <f>VLOOKUP(B2822,'volatile collection data'!$O:$P,2,FALSE)</f>
        <v>02.may.22 27</v>
      </c>
    </row>
    <row r="2823" spans="1:22" x14ac:dyDescent="0.2">
      <c r="A2823" t="s">
        <v>371</v>
      </c>
      <c r="B2823" s="1" t="str">
        <f t="shared" si="266"/>
        <v>3E</v>
      </c>
      <c r="C2823">
        <v>31.738</v>
      </c>
      <c r="D2823">
        <f t="shared" si="264"/>
        <v>31.74</v>
      </c>
      <c r="E2823">
        <f>VLOOKUP(D2823,'Peak Combiner'!$A$5:$D$4980,4,FALSE)</f>
        <v>31.73</v>
      </c>
      <c r="F2823">
        <f>IFERROR(VLOOKUP(D2823,rt_comb!$A:$B,2,FALSE),D2823)</f>
        <v>31.74</v>
      </c>
      <c r="G2823">
        <v>5540327</v>
      </c>
      <c r="H2823">
        <f>SUMIFS($G:$G,$E:$E,18.51,'RAW2'!$A:$A,'RAW2'!A2823)</f>
        <v>28191297</v>
      </c>
      <c r="I2823" s="1" t="str">
        <f>VLOOKUP(A2823,'volatile collection data'!$G$6:$H$69,2,FALSE)</f>
        <v>E</v>
      </c>
      <c r="J2823" s="1">
        <f>VLOOKUP(A2823,'volatile collection data'!$G$6:$I$69,3,FALSE)</f>
        <v>3</v>
      </c>
      <c r="K2823" s="1" t="str">
        <f>VLOOKUP(A2823,'volatile collection data'!$G$6:$N$69,8,FALSE)</f>
        <v>27A</v>
      </c>
      <c r="L2823" s="1">
        <f>VLOOKUP(A2823,'volatile collection data'!$G$6:$J$69,4,FALSE)</f>
        <v>6.82</v>
      </c>
      <c r="M2823" s="1">
        <f>VLOOKUP($A2823,'volatile collection data'!$G$6:$M$69,6,FALSE)</f>
        <v>10</v>
      </c>
      <c r="N2823" s="1">
        <f>VLOOKUP($A2823,'volatile collection data'!$G$6:$M$69,7,FALSE)</f>
        <v>6.82</v>
      </c>
      <c r="O2823" s="1">
        <f>VLOOKUP(A2823,'volatile collection data'!$G$6:$K$69,5,FALSE)</f>
        <v>1</v>
      </c>
      <c r="P2823" s="1" t="str">
        <f t="shared" si="267"/>
        <v>3E</v>
      </c>
      <c r="Q2823">
        <f t="shared" si="265"/>
        <v>0.14408075349576827</v>
      </c>
      <c r="R2823" t="str">
        <f t="shared" si="268"/>
        <v>27A_1-E&amp;6.82%6.82@10</v>
      </c>
      <c r="S2823" t="str">
        <f t="shared" si="269"/>
        <v>3E-27A-VCS-Loc-22</v>
      </c>
      <c r="T2823" t="str">
        <f>IFERROR(IF(VLOOKUP(S2823,Bad!$A:$A,1,FALSE)='RAW2'!S2823,"yes","no"),"no")</f>
        <v>no</v>
      </c>
      <c r="U2823" t="str">
        <f>IFERROR(VLOOKUP(F2823,compounds!$A:$B,2,FALSE),"")</f>
        <v/>
      </c>
      <c r="V2823" t="str">
        <f>VLOOKUP(B2823,'volatile collection data'!$O:$P,2,FALSE)</f>
        <v>02.may.22 27</v>
      </c>
    </row>
    <row r="2824" spans="1:22" x14ac:dyDescent="0.2">
      <c r="A2824" t="s">
        <v>371</v>
      </c>
      <c r="B2824" s="1" t="str">
        <f t="shared" si="266"/>
        <v>3E</v>
      </c>
      <c r="C2824">
        <v>32.381</v>
      </c>
      <c r="D2824">
        <f t="shared" si="264"/>
        <v>32.380000000000003</v>
      </c>
      <c r="E2824">
        <f>VLOOKUP(D2824,'Peak Combiner'!$A$5:$D$4980,4,FALSE)</f>
        <v>32.380000000000003</v>
      </c>
      <c r="F2824">
        <f>IFERROR(VLOOKUP(D2824,rt_comb!$A:$B,2,FALSE),D2824)</f>
        <v>32.380000000000003</v>
      </c>
      <c r="G2824">
        <v>1702473</v>
      </c>
      <c r="H2824">
        <f>SUMIFS($G:$G,$E:$E,18.51,'RAW2'!$A:$A,'RAW2'!A2824)</f>
        <v>28191297</v>
      </c>
      <c r="I2824" s="1" t="str">
        <f>VLOOKUP(A2824,'volatile collection data'!$G$6:$H$69,2,FALSE)</f>
        <v>E</v>
      </c>
      <c r="J2824" s="1">
        <f>VLOOKUP(A2824,'volatile collection data'!$G$6:$I$69,3,FALSE)</f>
        <v>3</v>
      </c>
      <c r="K2824" s="1" t="str">
        <f>VLOOKUP(A2824,'volatile collection data'!$G$6:$N$69,8,FALSE)</f>
        <v>27A</v>
      </c>
      <c r="L2824" s="1">
        <f>VLOOKUP(A2824,'volatile collection data'!$G$6:$J$69,4,FALSE)</f>
        <v>6.82</v>
      </c>
      <c r="M2824" s="1">
        <f>VLOOKUP($A2824,'volatile collection data'!$G$6:$M$69,6,FALSE)</f>
        <v>10</v>
      </c>
      <c r="N2824" s="1">
        <f>VLOOKUP($A2824,'volatile collection data'!$G$6:$M$69,7,FALSE)</f>
        <v>6.82</v>
      </c>
      <c r="O2824" s="1">
        <f>VLOOKUP(A2824,'volatile collection data'!$G$6:$K$69,5,FALSE)</f>
        <v>1</v>
      </c>
      <c r="P2824" s="1" t="str">
        <f t="shared" si="267"/>
        <v>3E</v>
      </c>
      <c r="Q2824">
        <f t="shared" si="265"/>
        <v>4.4274208480149478E-2</v>
      </c>
      <c r="R2824" t="str">
        <f t="shared" si="268"/>
        <v>27A_1-E&amp;6.82%6.82@10</v>
      </c>
      <c r="S2824" t="str">
        <f t="shared" si="269"/>
        <v>3E-27A-VCS-Loc-22</v>
      </c>
      <c r="T2824" t="str">
        <f>IFERROR(IF(VLOOKUP(S2824,Bad!$A:$A,1,FALSE)='RAW2'!S2824,"yes","no"),"no")</f>
        <v>no</v>
      </c>
      <c r="U2824" t="str">
        <f>IFERROR(VLOOKUP(F2824,compounds!$A:$B,2,FALSE),"")</f>
        <v/>
      </c>
      <c r="V2824" t="str">
        <f>VLOOKUP(B2824,'volatile collection data'!$O:$P,2,FALSE)</f>
        <v>02.may.22 27</v>
      </c>
    </row>
    <row r="2825" spans="1:22" x14ac:dyDescent="0.2">
      <c r="A2825" t="s">
        <v>371</v>
      </c>
      <c r="B2825" s="1" t="str">
        <f t="shared" si="266"/>
        <v>3E</v>
      </c>
      <c r="C2825">
        <v>32.572000000000003</v>
      </c>
      <c r="D2825">
        <f t="shared" si="264"/>
        <v>32.57</v>
      </c>
      <c r="E2825">
        <f>VLOOKUP(D2825,'Peak Combiner'!$A$5:$D$4980,4,FALSE)</f>
        <v>32.57</v>
      </c>
      <c r="F2825">
        <f>IFERROR(VLOOKUP(D2825,rt_comb!$A:$B,2,FALSE),D2825)</f>
        <v>32.57</v>
      </c>
      <c r="G2825">
        <v>3507436</v>
      </c>
      <c r="H2825">
        <f>SUMIFS($G:$G,$E:$E,18.51,'RAW2'!$A:$A,'RAW2'!A2825)</f>
        <v>28191297</v>
      </c>
      <c r="I2825" s="1" t="str">
        <f>VLOOKUP(A2825,'volatile collection data'!$G$6:$H$69,2,FALSE)</f>
        <v>E</v>
      </c>
      <c r="J2825" s="1">
        <f>VLOOKUP(A2825,'volatile collection data'!$G$6:$I$69,3,FALSE)</f>
        <v>3</v>
      </c>
      <c r="K2825" s="1" t="str">
        <f>VLOOKUP(A2825,'volatile collection data'!$G$6:$N$69,8,FALSE)</f>
        <v>27A</v>
      </c>
      <c r="L2825" s="1">
        <f>VLOOKUP(A2825,'volatile collection data'!$G$6:$J$69,4,FALSE)</f>
        <v>6.82</v>
      </c>
      <c r="M2825" s="1">
        <f>VLOOKUP($A2825,'volatile collection data'!$G$6:$M$69,6,FALSE)</f>
        <v>10</v>
      </c>
      <c r="N2825" s="1">
        <f>VLOOKUP($A2825,'volatile collection data'!$G$6:$M$69,7,FALSE)</f>
        <v>6.82</v>
      </c>
      <c r="O2825" s="1">
        <f>VLOOKUP(A2825,'volatile collection data'!$G$6:$K$69,5,FALSE)</f>
        <v>1</v>
      </c>
      <c r="P2825" s="1" t="str">
        <f t="shared" si="267"/>
        <v>3E</v>
      </c>
      <c r="Q2825">
        <f t="shared" si="265"/>
        <v>9.1213753577755144E-2</v>
      </c>
      <c r="R2825" t="str">
        <f t="shared" si="268"/>
        <v>27A_1-E&amp;6.82%6.82@10</v>
      </c>
      <c r="S2825" t="str">
        <f t="shared" si="269"/>
        <v>3E-27A-VCS-Loc-22</v>
      </c>
      <c r="T2825" t="str">
        <f>IFERROR(IF(VLOOKUP(S2825,Bad!$A:$A,1,FALSE)='RAW2'!S2825,"yes","no"),"no")</f>
        <v>no</v>
      </c>
      <c r="U2825" t="str">
        <f>IFERROR(VLOOKUP(F2825,compounds!$A:$B,2,FALSE),"")</f>
        <v/>
      </c>
      <c r="V2825" t="str">
        <f>VLOOKUP(B2825,'volatile collection data'!$O:$P,2,FALSE)</f>
        <v>02.may.22 27</v>
      </c>
    </row>
    <row r="2826" spans="1:22" x14ac:dyDescent="0.2">
      <c r="A2826" t="s">
        <v>371</v>
      </c>
      <c r="B2826" s="1" t="str">
        <f t="shared" si="266"/>
        <v>3E</v>
      </c>
      <c r="C2826">
        <v>33.972999999999999</v>
      </c>
      <c r="D2826">
        <f t="shared" si="264"/>
        <v>33.97</v>
      </c>
      <c r="E2826">
        <f>VLOOKUP(D2826,'Peak Combiner'!$A$5:$D$4980,4,FALSE)</f>
        <v>33.97</v>
      </c>
      <c r="F2826">
        <f>IFERROR(VLOOKUP(D2826,rt_comb!$A:$B,2,FALSE),D2826)</f>
        <v>33.97</v>
      </c>
      <c r="G2826">
        <v>1360515</v>
      </c>
      <c r="H2826">
        <f>SUMIFS($G:$G,$E:$E,18.51,'RAW2'!$A:$A,'RAW2'!A2826)</f>
        <v>28191297</v>
      </c>
      <c r="I2826" s="1" t="str">
        <f>VLOOKUP(A2826,'volatile collection data'!$G$6:$H$69,2,FALSE)</f>
        <v>E</v>
      </c>
      <c r="J2826" s="1">
        <f>VLOOKUP(A2826,'volatile collection data'!$G$6:$I$69,3,FALSE)</f>
        <v>3</v>
      </c>
      <c r="K2826" s="1" t="str">
        <f>VLOOKUP(A2826,'volatile collection data'!$G$6:$N$69,8,FALSE)</f>
        <v>27A</v>
      </c>
      <c r="L2826" s="1">
        <f>VLOOKUP(A2826,'volatile collection data'!$G$6:$J$69,4,FALSE)</f>
        <v>6.82</v>
      </c>
      <c r="M2826" s="1">
        <f>VLOOKUP($A2826,'volatile collection data'!$G$6:$M$69,6,FALSE)</f>
        <v>10</v>
      </c>
      <c r="N2826" s="1">
        <f>VLOOKUP($A2826,'volatile collection data'!$G$6:$M$69,7,FALSE)</f>
        <v>6.82</v>
      </c>
      <c r="O2826" s="1">
        <f>VLOOKUP(A2826,'volatile collection data'!$G$6:$K$69,5,FALSE)</f>
        <v>1</v>
      </c>
      <c r="P2826" s="1" t="str">
        <f t="shared" si="267"/>
        <v>3E</v>
      </c>
      <c r="Q2826">
        <f t="shared" si="265"/>
        <v>3.5381309865337406E-2</v>
      </c>
      <c r="R2826" t="str">
        <f t="shared" si="268"/>
        <v>27A_1-E&amp;6.82%6.82@10</v>
      </c>
      <c r="S2826" t="str">
        <f t="shared" si="269"/>
        <v>3E-27A-VCS-Loc-22</v>
      </c>
      <c r="T2826" t="str">
        <f>IFERROR(IF(VLOOKUP(S2826,Bad!$A:$A,1,FALSE)='RAW2'!S2826,"yes","no"),"no")</f>
        <v>no</v>
      </c>
      <c r="U2826" t="str">
        <f>IFERROR(VLOOKUP(F2826,compounds!$A:$B,2,FALSE),"")</f>
        <v/>
      </c>
      <c r="V2826" t="str">
        <f>VLOOKUP(B2826,'volatile collection data'!$O:$P,2,FALSE)</f>
        <v>02.may.22 27</v>
      </c>
    </row>
    <row r="2827" spans="1:22" x14ac:dyDescent="0.2">
      <c r="A2827" t="s">
        <v>371</v>
      </c>
      <c r="B2827" s="1" t="str">
        <f t="shared" si="266"/>
        <v>3E</v>
      </c>
      <c r="C2827">
        <v>34.06</v>
      </c>
      <c r="D2827">
        <f t="shared" si="264"/>
        <v>34.06</v>
      </c>
      <c r="E2827">
        <f>VLOOKUP(D2827,'Peak Combiner'!$A$5:$D$4980,4,FALSE)</f>
        <v>34.06</v>
      </c>
      <c r="F2827">
        <f>IFERROR(VLOOKUP(D2827,rt_comb!$A:$B,2,FALSE),D2827)</f>
        <v>34.06</v>
      </c>
      <c r="G2827">
        <v>874004</v>
      </c>
      <c r="H2827">
        <f>SUMIFS($G:$G,$E:$E,18.51,'RAW2'!$A:$A,'RAW2'!A2827)</f>
        <v>28191297</v>
      </c>
      <c r="I2827" s="1" t="str">
        <f>VLOOKUP(A2827,'volatile collection data'!$G$6:$H$69,2,FALSE)</f>
        <v>E</v>
      </c>
      <c r="J2827" s="1">
        <f>VLOOKUP(A2827,'volatile collection data'!$G$6:$I$69,3,FALSE)</f>
        <v>3</v>
      </c>
      <c r="K2827" s="1" t="str">
        <f>VLOOKUP(A2827,'volatile collection data'!$G$6:$N$69,8,FALSE)</f>
        <v>27A</v>
      </c>
      <c r="L2827" s="1">
        <f>VLOOKUP(A2827,'volatile collection data'!$G$6:$J$69,4,FALSE)</f>
        <v>6.82</v>
      </c>
      <c r="M2827" s="1">
        <f>VLOOKUP($A2827,'volatile collection data'!$G$6:$M$69,6,FALSE)</f>
        <v>10</v>
      </c>
      <c r="N2827" s="1">
        <f>VLOOKUP($A2827,'volatile collection data'!$G$6:$M$69,7,FALSE)</f>
        <v>6.82</v>
      </c>
      <c r="O2827" s="1">
        <f>VLOOKUP(A2827,'volatile collection data'!$G$6:$K$69,5,FALSE)</f>
        <v>1</v>
      </c>
      <c r="P2827" s="1" t="str">
        <f t="shared" si="267"/>
        <v>3E</v>
      </c>
      <c r="Q2827">
        <f t="shared" si="265"/>
        <v>2.2729191774838464E-2</v>
      </c>
      <c r="R2827" t="str">
        <f t="shared" si="268"/>
        <v>27A_1-E&amp;6.82%6.82@10</v>
      </c>
      <c r="S2827" t="str">
        <f t="shared" si="269"/>
        <v>3E-27A-VCS-Loc-22</v>
      </c>
      <c r="T2827" t="str">
        <f>IFERROR(IF(VLOOKUP(S2827,Bad!$A:$A,1,FALSE)='RAW2'!S2827,"yes","no"),"no")</f>
        <v>no</v>
      </c>
      <c r="U2827" t="str">
        <f>IFERROR(VLOOKUP(F2827,compounds!$A:$B,2,FALSE),"")</f>
        <v/>
      </c>
      <c r="V2827" t="str">
        <f>VLOOKUP(B2827,'volatile collection data'!$O:$P,2,FALSE)</f>
        <v>02.may.22 27</v>
      </c>
    </row>
    <row r="2828" spans="1:22" x14ac:dyDescent="0.2">
      <c r="A2828" t="s">
        <v>371</v>
      </c>
      <c r="B2828" s="1" t="str">
        <f t="shared" si="266"/>
        <v>3E</v>
      </c>
      <c r="C2828">
        <v>34.408000000000001</v>
      </c>
      <c r="D2828">
        <f t="shared" si="264"/>
        <v>34.409999999999997</v>
      </c>
      <c r="E2828">
        <f>VLOOKUP(D2828,'Peak Combiner'!$A$5:$D$4980,4,FALSE)</f>
        <v>34.409999999999997</v>
      </c>
      <c r="F2828">
        <f>IFERROR(VLOOKUP(D2828,rt_comb!$A:$B,2,FALSE),D2828)</f>
        <v>34.409999999999997</v>
      </c>
      <c r="G2828">
        <v>3318001</v>
      </c>
      <c r="H2828">
        <f>SUMIFS($G:$G,$E:$E,18.51,'RAW2'!$A:$A,'RAW2'!A2828)</f>
        <v>28191297</v>
      </c>
      <c r="I2828" s="1" t="str">
        <f>VLOOKUP(A2828,'volatile collection data'!$G$6:$H$69,2,FALSE)</f>
        <v>E</v>
      </c>
      <c r="J2828" s="1">
        <f>VLOOKUP(A2828,'volatile collection data'!$G$6:$I$69,3,FALSE)</f>
        <v>3</v>
      </c>
      <c r="K2828" s="1" t="str">
        <f>VLOOKUP(A2828,'volatile collection data'!$G$6:$N$69,8,FALSE)</f>
        <v>27A</v>
      </c>
      <c r="L2828" s="1">
        <f>VLOOKUP(A2828,'volatile collection data'!$G$6:$J$69,4,FALSE)</f>
        <v>6.82</v>
      </c>
      <c r="M2828" s="1">
        <f>VLOOKUP($A2828,'volatile collection data'!$G$6:$M$69,6,FALSE)</f>
        <v>10</v>
      </c>
      <c r="N2828" s="1">
        <f>VLOOKUP($A2828,'volatile collection data'!$G$6:$M$69,7,FALSE)</f>
        <v>6.82</v>
      </c>
      <c r="O2828" s="1">
        <f>VLOOKUP(A2828,'volatile collection data'!$G$6:$K$69,5,FALSE)</f>
        <v>1</v>
      </c>
      <c r="P2828" s="1" t="str">
        <f t="shared" si="267"/>
        <v>3E</v>
      </c>
      <c r="Q2828">
        <f t="shared" si="265"/>
        <v>8.6287340833801421E-2</v>
      </c>
      <c r="R2828" t="str">
        <f t="shared" si="268"/>
        <v>27A_1-E&amp;6.82%6.82@10</v>
      </c>
      <c r="S2828" t="str">
        <f t="shared" si="269"/>
        <v>3E-27A-VCS-Loc-22</v>
      </c>
      <c r="T2828" t="str">
        <f>IFERROR(IF(VLOOKUP(S2828,Bad!$A:$A,1,FALSE)='RAW2'!S2828,"yes","no"),"no")</f>
        <v>no</v>
      </c>
      <c r="U2828" t="str">
        <f>IFERROR(VLOOKUP(F2828,compounds!$A:$B,2,FALSE),"")</f>
        <v/>
      </c>
      <c r="V2828" t="str">
        <f>VLOOKUP(B2828,'volatile collection data'!$O:$P,2,FALSE)</f>
        <v>02.may.22 27</v>
      </c>
    </row>
    <row r="2829" spans="1:22" x14ac:dyDescent="0.2">
      <c r="A2829" t="s">
        <v>371</v>
      </c>
      <c r="B2829" s="1" t="str">
        <f t="shared" si="266"/>
        <v>3E</v>
      </c>
      <c r="C2829">
        <v>34.936</v>
      </c>
      <c r="D2829">
        <f t="shared" si="264"/>
        <v>34.94</v>
      </c>
      <c r="E2829">
        <f>VLOOKUP(D2829,'Peak Combiner'!$A$5:$D$4980,4,FALSE)</f>
        <v>34.86</v>
      </c>
      <c r="F2829">
        <f>IFERROR(VLOOKUP(D2829,rt_comb!$A:$B,2,FALSE),D2829)</f>
        <v>34.94</v>
      </c>
      <c r="G2829">
        <v>2446245</v>
      </c>
      <c r="H2829">
        <f>SUMIFS($G:$G,$E:$E,18.51,'RAW2'!$A:$A,'RAW2'!A2829)</f>
        <v>28191297</v>
      </c>
      <c r="I2829" s="1" t="str">
        <f>VLOOKUP(A2829,'volatile collection data'!$G$6:$H$69,2,FALSE)</f>
        <v>E</v>
      </c>
      <c r="J2829" s="1">
        <f>VLOOKUP(A2829,'volatile collection data'!$G$6:$I$69,3,FALSE)</f>
        <v>3</v>
      </c>
      <c r="K2829" s="1" t="str">
        <f>VLOOKUP(A2829,'volatile collection data'!$G$6:$N$69,8,FALSE)</f>
        <v>27A</v>
      </c>
      <c r="L2829" s="1">
        <f>VLOOKUP(A2829,'volatile collection data'!$G$6:$J$69,4,FALSE)</f>
        <v>6.82</v>
      </c>
      <c r="M2829" s="1">
        <f>VLOOKUP($A2829,'volatile collection data'!$G$6:$M$69,6,FALSE)</f>
        <v>10</v>
      </c>
      <c r="N2829" s="1">
        <f>VLOOKUP($A2829,'volatile collection data'!$G$6:$M$69,7,FALSE)</f>
        <v>6.82</v>
      </c>
      <c r="O2829" s="1">
        <f>VLOOKUP(A2829,'volatile collection data'!$G$6:$K$69,5,FALSE)</f>
        <v>1</v>
      </c>
      <c r="P2829" s="1" t="str">
        <f t="shared" si="267"/>
        <v>3E</v>
      </c>
      <c r="Q2829">
        <f t="shared" si="265"/>
        <v>6.3616610145079092E-2</v>
      </c>
      <c r="R2829" t="str">
        <f t="shared" si="268"/>
        <v>27A_1-E&amp;6.82%6.82@10</v>
      </c>
      <c r="S2829" t="str">
        <f t="shared" si="269"/>
        <v>3E-27A-VCS-Loc-22</v>
      </c>
      <c r="T2829" t="str">
        <f>IFERROR(IF(VLOOKUP(S2829,Bad!$A:$A,1,FALSE)='RAW2'!S2829,"yes","no"),"no")</f>
        <v>no</v>
      </c>
      <c r="U2829" t="str">
        <f>IFERROR(VLOOKUP(F2829,compounds!$A:$B,2,FALSE),"")</f>
        <v/>
      </c>
      <c r="V2829" t="str">
        <f>VLOOKUP(B2829,'volatile collection data'!$O:$P,2,FALSE)</f>
        <v>02.may.22 27</v>
      </c>
    </row>
    <row r="2830" spans="1:22" x14ac:dyDescent="0.2">
      <c r="A2830" t="s">
        <v>371</v>
      </c>
      <c r="B2830" s="1" t="str">
        <f t="shared" si="266"/>
        <v>3E</v>
      </c>
      <c r="C2830">
        <v>35.177</v>
      </c>
      <c r="D2830">
        <f t="shared" si="264"/>
        <v>35.18</v>
      </c>
      <c r="E2830">
        <f>VLOOKUP(D2830,'Peak Combiner'!$A$5:$D$4980,4,FALSE)</f>
        <v>35.18</v>
      </c>
      <c r="F2830">
        <f>IFERROR(VLOOKUP(D2830,rt_comb!$A:$B,2,FALSE),D2830)</f>
        <v>35.18</v>
      </c>
      <c r="G2830">
        <v>665289</v>
      </c>
      <c r="H2830">
        <f>SUMIFS($G:$G,$E:$E,18.51,'RAW2'!$A:$A,'RAW2'!A2830)</f>
        <v>28191297</v>
      </c>
      <c r="I2830" s="1" t="str">
        <f>VLOOKUP(A2830,'volatile collection data'!$G$6:$H$69,2,FALSE)</f>
        <v>E</v>
      </c>
      <c r="J2830" s="1">
        <f>VLOOKUP(A2830,'volatile collection data'!$G$6:$I$69,3,FALSE)</f>
        <v>3</v>
      </c>
      <c r="K2830" s="1" t="str">
        <f>VLOOKUP(A2830,'volatile collection data'!$G$6:$N$69,8,FALSE)</f>
        <v>27A</v>
      </c>
      <c r="L2830" s="1">
        <f>VLOOKUP(A2830,'volatile collection data'!$G$6:$J$69,4,FALSE)</f>
        <v>6.82</v>
      </c>
      <c r="M2830" s="1">
        <f>VLOOKUP($A2830,'volatile collection data'!$G$6:$M$69,6,FALSE)</f>
        <v>10</v>
      </c>
      <c r="N2830" s="1">
        <f>VLOOKUP($A2830,'volatile collection data'!$G$6:$M$69,7,FALSE)</f>
        <v>6.82</v>
      </c>
      <c r="O2830" s="1">
        <f>VLOOKUP(A2830,'volatile collection data'!$G$6:$K$69,5,FALSE)</f>
        <v>1</v>
      </c>
      <c r="P2830" s="1" t="str">
        <f t="shared" si="267"/>
        <v>3E</v>
      </c>
      <c r="Q2830">
        <f t="shared" si="265"/>
        <v>1.7301386797646815E-2</v>
      </c>
      <c r="R2830" t="str">
        <f t="shared" si="268"/>
        <v>27A_1-E&amp;6.82%6.82@10</v>
      </c>
      <c r="S2830" t="str">
        <f t="shared" si="269"/>
        <v>3E-27A-VCS-Loc-22</v>
      </c>
      <c r="T2830" t="str">
        <f>IFERROR(IF(VLOOKUP(S2830,Bad!$A:$A,1,FALSE)='RAW2'!S2830,"yes","no"),"no")</f>
        <v>no</v>
      </c>
      <c r="U2830" t="str">
        <f>IFERROR(VLOOKUP(F2830,compounds!$A:$B,2,FALSE),"")</f>
        <v/>
      </c>
      <c r="V2830" t="str">
        <f>VLOOKUP(B2830,'volatile collection data'!$O:$P,2,FALSE)</f>
        <v>02.may.22 27</v>
      </c>
    </row>
    <row r="2831" spans="1:22" x14ac:dyDescent="0.2">
      <c r="A2831" t="s">
        <v>371</v>
      </c>
      <c r="B2831" s="1" t="str">
        <f t="shared" si="266"/>
        <v>3E</v>
      </c>
      <c r="C2831">
        <v>35.295000000000002</v>
      </c>
      <c r="D2831">
        <f t="shared" si="264"/>
        <v>35.299999999999997</v>
      </c>
      <c r="E2831">
        <f>VLOOKUP(D2831,'Peak Combiner'!$A$5:$D$4980,4,FALSE)</f>
        <v>35.299999999999997</v>
      </c>
      <c r="F2831">
        <f>IFERROR(VLOOKUP(D2831,rt_comb!$A:$B,2,FALSE),D2831)</f>
        <v>35.299999999999997</v>
      </c>
      <c r="G2831">
        <v>581342</v>
      </c>
      <c r="H2831">
        <f>SUMIFS($G:$G,$E:$E,18.51,'RAW2'!$A:$A,'RAW2'!A2831)</f>
        <v>28191297</v>
      </c>
      <c r="I2831" s="1" t="str">
        <f>VLOOKUP(A2831,'volatile collection data'!$G$6:$H$69,2,FALSE)</f>
        <v>E</v>
      </c>
      <c r="J2831" s="1">
        <f>VLOOKUP(A2831,'volatile collection data'!$G$6:$I$69,3,FALSE)</f>
        <v>3</v>
      </c>
      <c r="K2831" s="1" t="str">
        <f>VLOOKUP(A2831,'volatile collection data'!$G$6:$N$69,8,FALSE)</f>
        <v>27A</v>
      </c>
      <c r="L2831" s="1">
        <f>VLOOKUP(A2831,'volatile collection data'!$G$6:$J$69,4,FALSE)</f>
        <v>6.82</v>
      </c>
      <c r="M2831" s="1">
        <f>VLOOKUP($A2831,'volatile collection data'!$G$6:$M$69,6,FALSE)</f>
        <v>10</v>
      </c>
      <c r="N2831" s="1">
        <f>VLOOKUP($A2831,'volatile collection data'!$G$6:$M$69,7,FALSE)</f>
        <v>6.82</v>
      </c>
      <c r="O2831" s="1">
        <f>VLOOKUP(A2831,'volatile collection data'!$G$6:$K$69,5,FALSE)</f>
        <v>1</v>
      </c>
      <c r="P2831" s="1" t="str">
        <f t="shared" si="267"/>
        <v>3E</v>
      </c>
      <c r="Q2831">
        <f t="shared" si="265"/>
        <v>1.5118276123184953E-2</v>
      </c>
      <c r="R2831" t="str">
        <f t="shared" si="268"/>
        <v>27A_1-E&amp;6.82%6.82@10</v>
      </c>
      <c r="S2831" t="str">
        <f t="shared" si="269"/>
        <v>3E-27A-VCS-Loc-22</v>
      </c>
      <c r="T2831" t="str">
        <f>IFERROR(IF(VLOOKUP(S2831,Bad!$A:$A,1,FALSE)='RAW2'!S2831,"yes","no"),"no")</f>
        <v>no</v>
      </c>
      <c r="U2831" t="str">
        <f>IFERROR(VLOOKUP(F2831,compounds!$A:$B,2,FALSE),"")</f>
        <v/>
      </c>
      <c r="V2831" t="str">
        <f>VLOOKUP(B2831,'volatile collection data'!$O:$P,2,FALSE)</f>
        <v>02.may.22 27</v>
      </c>
    </row>
    <row r="2832" spans="1:22" x14ac:dyDescent="0.2">
      <c r="A2832" t="s">
        <v>371</v>
      </c>
      <c r="B2832" s="1" t="str">
        <f t="shared" si="266"/>
        <v>3E</v>
      </c>
      <c r="C2832">
        <v>35.667999999999999</v>
      </c>
      <c r="D2832">
        <f t="shared" si="264"/>
        <v>35.67</v>
      </c>
      <c r="E2832">
        <f>VLOOKUP(D2832,'Peak Combiner'!$A$5:$D$4980,4,FALSE)</f>
        <v>35.67</v>
      </c>
      <c r="F2832">
        <f>IFERROR(VLOOKUP(D2832,rt_comb!$A:$B,2,FALSE),D2832)</f>
        <v>35.67</v>
      </c>
      <c r="G2832">
        <v>1645790</v>
      </c>
      <c r="H2832">
        <f>SUMIFS($G:$G,$E:$E,18.51,'RAW2'!$A:$A,'RAW2'!A2832)</f>
        <v>28191297</v>
      </c>
      <c r="I2832" s="1" t="str">
        <f>VLOOKUP(A2832,'volatile collection data'!$G$6:$H$69,2,FALSE)</f>
        <v>E</v>
      </c>
      <c r="J2832" s="1">
        <f>VLOOKUP(A2832,'volatile collection data'!$G$6:$I$69,3,FALSE)</f>
        <v>3</v>
      </c>
      <c r="K2832" s="1" t="str">
        <f>VLOOKUP(A2832,'volatile collection data'!$G$6:$N$69,8,FALSE)</f>
        <v>27A</v>
      </c>
      <c r="L2832" s="1">
        <f>VLOOKUP(A2832,'volatile collection data'!$G$6:$J$69,4,FALSE)</f>
        <v>6.82</v>
      </c>
      <c r="M2832" s="1">
        <f>VLOOKUP($A2832,'volatile collection data'!$G$6:$M$69,6,FALSE)</f>
        <v>10</v>
      </c>
      <c r="N2832" s="1">
        <f>VLOOKUP($A2832,'volatile collection data'!$G$6:$M$69,7,FALSE)</f>
        <v>6.82</v>
      </c>
      <c r="O2832" s="1">
        <f>VLOOKUP(A2832,'volatile collection data'!$G$6:$K$69,5,FALSE)</f>
        <v>1</v>
      </c>
      <c r="P2832" s="1" t="str">
        <f t="shared" si="267"/>
        <v>3E</v>
      </c>
      <c r="Q2832">
        <f t="shared" si="265"/>
        <v>4.2800120515594196E-2</v>
      </c>
      <c r="R2832" t="str">
        <f t="shared" si="268"/>
        <v>27A_1-E&amp;6.82%6.82@10</v>
      </c>
      <c r="S2832" t="str">
        <f t="shared" si="269"/>
        <v>3E-27A-VCS-Loc-22</v>
      </c>
      <c r="T2832" t="str">
        <f>IFERROR(IF(VLOOKUP(S2832,Bad!$A:$A,1,FALSE)='RAW2'!S2832,"yes","no"),"no")</f>
        <v>no</v>
      </c>
      <c r="U2832" t="str">
        <f>IFERROR(VLOOKUP(F2832,compounds!$A:$B,2,FALSE),"")</f>
        <v/>
      </c>
      <c r="V2832" t="str">
        <f>VLOOKUP(B2832,'volatile collection data'!$O:$P,2,FALSE)</f>
        <v>02.may.22 27</v>
      </c>
    </row>
    <row r="2833" spans="1:22" x14ac:dyDescent="0.2">
      <c r="A2833" t="s">
        <v>371</v>
      </c>
      <c r="B2833" s="1" t="str">
        <f t="shared" si="266"/>
        <v>3E</v>
      </c>
      <c r="C2833">
        <v>36.109000000000002</v>
      </c>
      <c r="D2833">
        <f t="shared" si="264"/>
        <v>36.11</v>
      </c>
      <c r="E2833">
        <f>VLOOKUP(D2833,'Peak Combiner'!$A$5:$D$4980,4,FALSE)</f>
        <v>36.11</v>
      </c>
      <c r="F2833">
        <f>IFERROR(VLOOKUP(D2833,rt_comb!$A:$B,2,FALSE),D2833)</f>
        <v>36.11</v>
      </c>
      <c r="G2833">
        <v>1126493</v>
      </c>
      <c r="H2833">
        <f>SUMIFS($G:$G,$E:$E,18.51,'RAW2'!$A:$A,'RAW2'!A2833)</f>
        <v>28191297</v>
      </c>
      <c r="I2833" s="1" t="str">
        <f>VLOOKUP(A2833,'volatile collection data'!$G$6:$H$69,2,FALSE)</f>
        <v>E</v>
      </c>
      <c r="J2833" s="1">
        <f>VLOOKUP(A2833,'volatile collection data'!$G$6:$I$69,3,FALSE)</f>
        <v>3</v>
      </c>
      <c r="K2833" s="1" t="str">
        <f>VLOOKUP(A2833,'volatile collection data'!$G$6:$N$69,8,FALSE)</f>
        <v>27A</v>
      </c>
      <c r="L2833" s="1">
        <f>VLOOKUP(A2833,'volatile collection data'!$G$6:$J$69,4,FALSE)</f>
        <v>6.82</v>
      </c>
      <c r="M2833" s="1">
        <f>VLOOKUP($A2833,'volatile collection data'!$G$6:$M$69,6,FALSE)</f>
        <v>10</v>
      </c>
      <c r="N2833" s="1">
        <f>VLOOKUP($A2833,'volatile collection data'!$G$6:$M$69,7,FALSE)</f>
        <v>6.82</v>
      </c>
      <c r="O2833" s="1">
        <f>VLOOKUP(A2833,'volatile collection data'!$G$6:$K$69,5,FALSE)</f>
        <v>1</v>
      </c>
      <c r="P2833" s="1" t="str">
        <f t="shared" si="267"/>
        <v>3E</v>
      </c>
      <c r="Q2833">
        <f t="shared" si="265"/>
        <v>2.929537557037851E-2</v>
      </c>
      <c r="R2833" t="str">
        <f t="shared" si="268"/>
        <v>27A_1-E&amp;6.82%6.82@10</v>
      </c>
      <c r="S2833" t="str">
        <f t="shared" si="269"/>
        <v>3E-27A-VCS-Loc-22</v>
      </c>
      <c r="T2833" t="str">
        <f>IFERROR(IF(VLOOKUP(S2833,Bad!$A:$A,1,FALSE)='RAW2'!S2833,"yes","no"),"no")</f>
        <v>no</v>
      </c>
      <c r="U2833" t="str">
        <f>IFERROR(VLOOKUP(F2833,compounds!$A:$B,2,FALSE),"")</f>
        <v/>
      </c>
      <c r="V2833" t="str">
        <f>VLOOKUP(B2833,'volatile collection data'!$O:$P,2,FALSE)</f>
        <v>02.may.22 27</v>
      </c>
    </row>
    <row r="2834" spans="1:22" x14ac:dyDescent="0.2">
      <c r="A2834" t="s">
        <v>371</v>
      </c>
      <c r="B2834" s="1" t="str">
        <f t="shared" si="266"/>
        <v>3E</v>
      </c>
      <c r="C2834">
        <v>36.164000000000001</v>
      </c>
      <c r="D2834">
        <f t="shared" si="264"/>
        <v>36.159999999999997</v>
      </c>
      <c r="E2834">
        <f>VLOOKUP(D2834,'Peak Combiner'!$A$5:$D$4980,4,FALSE)</f>
        <v>36.11</v>
      </c>
      <c r="F2834">
        <f>IFERROR(VLOOKUP(D2834,rt_comb!$A:$B,2,FALSE),D2834)</f>
        <v>36.159999999999997</v>
      </c>
      <c r="G2834">
        <v>1344312</v>
      </c>
      <c r="H2834">
        <f>SUMIFS($G:$G,$E:$E,18.51,'RAW2'!$A:$A,'RAW2'!A2834)</f>
        <v>28191297</v>
      </c>
      <c r="I2834" s="1" t="str">
        <f>VLOOKUP(A2834,'volatile collection data'!$G$6:$H$69,2,FALSE)</f>
        <v>E</v>
      </c>
      <c r="J2834" s="1">
        <f>VLOOKUP(A2834,'volatile collection data'!$G$6:$I$69,3,FALSE)</f>
        <v>3</v>
      </c>
      <c r="K2834" s="1" t="str">
        <f>VLOOKUP(A2834,'volatile collection data'!$G$6:$N$69,8,FALSE)</f>
        <v>27A</v>
      </c>
      <c r="L2834" s="1">
        <f>VLOOKUP(A2834,'volatile collection data'!$G$6:$J$69,4,FALSE)</f>
        <v>6.82</v>
      </c>
      <c r="M2834" s="1">
        <f>VLOOKUP($A2834,'volatile collection data'!$G$6:$M$69,6,FALSE)</f>
        <v>10</v>
      </c>
      <c r="N2834" s="1">
        <f>VLOOKUP($A2834,'volatile collection data'!$G$6:$M$69,7,FALSE)</f>
        <v>6.82</v>
      </c>
      <c r="O2834" s="1">
        <f>VLOOKUP(A2834,'volatile collection data'!$G$6:$K$69,5,FALSE)</f>
        <v>1</v>
      </c>
      <c r="P2834" s="1" t="str">
        <f t="shared" si="267"/>
        <v>3E</v>
      </c>
      <c r="Q2834">
        <f t="shared" si="265"/>
        <v>3.4959937544011971E-2</v>
      </c>
      <c r="R2834" t="str">
        <f t="shared" si="268"/>
        <v>27A_1-E&amp;6.82%6.82@10</v>
      </c>
      <c r="S2834" t="str">
        <f t="shared" si="269"/>
        <v>3E-27A-VCS-Loc-22</v>
      </c>
      <c r="T2834" t="str">
        <f>IFERROR(IF(VLOOKUP(S2834,Bad!$A:$A,1,FALSE)='RAW2'!S2834,"yes","no"),"no")</f>
        <v>no</v>
      </c>
      <c r="U2834" t="str">
        <f>IFERROR(VLOOKUP(F2834,compounds!$A:$B,2,FALSE),"")</f>
        <v/>
      </c>
      <c r="V2834" t="str">
        <f>VLOOKUP(B2834,'volatile collection data'!$O:$P,2,FALSE)</f>
        <v>02.may.22 27</v>
      </c>
    </row>
    <row r="2835" spans="1:22" x14ac:dyDescent="0.2">
      <c r="A2835" t="s">
        <v>371</v>
      </c>
      <c r="B2835" s="1" t="str">
        <f t="shared" si="266"/>
        <v>3E</v>
      </c>
      <c r="C2835">
        <v>36.536999999999999</v>
      </c>
      <c r="D2835">
        <f t="shared" si="264"/>
        <v>36.54</v>
      </c>
      <c r="E2835">
        <f>VLOOKUP(D2835,'Peak Combiner'!$A$5:$D$4980,4,FALSE)</f>
        <v>36.54</v>
      </c>
      <c r="F2835">
        <f>IFERROR(VLOOKUP(D2835,rt_comb!$A:$B,2,FALSE),D2835)</f>
        <v>36.54</v>
      </c>
      <c r="G2835">
        <v>584658</v>
      </c>
      <c r="H2835">
        <f>SUMIFS($G:$G,$E:$E,18.51,'RAW2'!$A:$A,'RAW2'!A2835)</f>
        <v>28191297</v>
      </c>
      <c r="I2835" s="1" t="str">
        <f>VLOOKUP(A2835,'volatile collection data'!$G$6:$H$69,2,FALSE)</f>
        <v>E</v>
      </c>
      <c r="J2835" s="1">
        <f>VLOOKUP(A2835,'volatile collection data'!$G$6:$I$69,3,FALSE)</f>
        <v>3</v>
      </c>
      <c r="K2835" s="1" t="str">
        <f>VLOOKUP(A2835,'volatile collection data'!$G$6:$N$69,8,FALSE)</f>
        <v>27A</v>
      </c>
      <c r="L2835" s="1">
        <f>VLOOKUP(A2835,'volatile collection data'!$G$6:$J$69,4,FALSE)</f>
        <v>6.82</v>
      </c>
      <c r="M2835" s="1">
        <f>VLOOKUP($A2835,'volatile collection data'!$G$6:$M$69,6,FALSE)</f>
        <v>10</v>
      </c>
      <c r="N2835" s="1">
        <f>VLOOKUP($A2835,'volatile collection data'!$G$6:$M$69,7,FALSE)</f>
        <v>6.82</v>
      </c>
      <c r="O2835" s="1">
        <f>VLOOKUP(A2835,'volatile collection data'!$G$6:$K$69,5,FALSE)</f>
        <v>1</v>
      </c>
      <c r="P2835" s="1" t="str">
        <f t="shared" si="267"/>
        <v>3E</v>
      </c>
      <c r="Q2835">
        <f t="shared" si="265"/>
        <v>1.5204511426370479E-2</v>
      </c>
      <c r="R2835" t="str">
        <f t="shared" si="268"/>
        <v>27A_1-E&amp;6.82%6.82@10</v>
      </c>
      <c r="S2835" t="str">
        <f t="shared" si="269"/>
        <v>3E-27A-VCS-Loc-22</v>
      </c>
      <c r="T2835" t="str">
        <f>IFERROR(IF(VLOOKUP(S2835,Bad!$A:$A,1,FALSE)='RAW2'!S2835,"yes","no"),"no")</f>
        <v>no</v>
      </c>
      <c r="U2835" t="str">
        <f>IFERROR(VLOOKUP(F2835,compounds!$A:$B,2,FALSE),"")</f>
        <v/>
      </c>
      <c r="V2835" t="str">
        <f>VLOOKUP(B2835,'volatile collection data'!$O:$P,2,FALSE)</f>
        <v>02.may.22 27</v>
      </c>
    </row>
    <row r="2836" spans="1:22" x14ac:dyDescent="0.2">
      <c r="A2836" t="s">
        <v>371</v>
      </c>
      <c r="B2836" s="1" t="str">
        <f t="shared" si="266"/>
        <v>3E</v>
      </c>
      <c r="C2836">
        <v>36.585999999999999</v>
      </c>
      <c r="D2836">
        <f t="shared" si="264"/>
        <v>36.590000000000003</v>
      </c>
      <c r="E2836">
        <f>VLOOKUP(D2836,'Peak Combiner'!$A$5:$D$4980,4,FALSE)</f>
        <v>36.590000000000003</v>
      </c>
      <c r="F2836">
        <f>IFERROR(VLOOKUP(D2836,rt_comb!$A:$B,2,FALSE),D2836)</f>
        <v>36.590000000000003</v>
      </c>
      <c r="G2836">
        <v>2205344</v>
      </c>
      <c r="H2836">
        <f>SUMIFS($G:$G,$E:$E,18.51,'RAW2'!$A:$A,'RAW2'!A2836)</f>
        <v>28191297</v>
      </c>
      <c r="I2836" s="1" t="str">
        <f>VLOOKUP(A2836,'volatile collection data'!$G$6:$H$69,2,FALSE)</f>
        <v>E</v>
      </c>
      <c r="J2836" s="1">
        <f>VLOOKUP(A2836,'volatile collection data'!$G$6:$I$69,3,FALSE)</f>
        <v>3</v>
      </c>
      <c r="K2836" s="1" t="str">
        <f>VLOOKUP(A2836,'volatile collection data'!$G$6:$N$69,8,FALSE)</f>
        <v>27A</v>
      </c>
      <c r="L2836" s="1">
        <f>VLOOKUP(A2836,'volatile collection data'!$G$6:$J$69,4,FALSE)</f>
        <v>6.82</v>
      </c>
      <c r="M2836" s="1">
        <f>VLOOKUP($A2836,'volatile collection data'!$G$6:$M$69,6,FALSE)</f>
        <v>10</v>
      </c>
      <c r="N2836" s="1">
        <f>VLOOKUP($A2836,'volatile collection data'!$G$6:$M$69,7,FALSE)</f>
        <v>6.82</v>
      </c>
      <c r="O2836" s="1">
        <f>VLOOKUP(A2836,'volatile collection data'!$G$6:$K$69,5,FALSE)</f>
        <v>1</v>
      </c>
      <c r="P2836" s="1" t="str">
        <f t="shared" si="267"/>
        <v>3E</v>
      </c>
      <c r="Q2836">
        <f t="shared" si="265"/>
        <v>5.7351781805906325E-2</v>
      </c>
      <c r="R2836" t="str">
        <f t="shared" si="268"/>
        <v>27A_1-E&amp;6.82%6.82@10</v>
      </c>
      <c r="S2836" t="str">
        <f t="shared" si="269"/>
        <v>3E-27A-VCS-Loc-22</v>
      </c>
      <c r="T2836" t="str">
        <f>IFERROR(IF(VLOOKUP(S2836,Bad!$A:$A,1,FALSE)='RAW2'!S2836,"yes","no"),"no")</f>
        <v>no</v>
      </c>
      <c r="U2836" t="str">
        <f>IFERROR(VLOOKUP(F2836,compounds!$A:$B,2,FALSE),"")</f>
        <v/>
      </c>
      <c r="V2836" t="str">
        <f>VLOOKUP(B2836,'volatile collection data'!$O:$P,2,FALSE)</f>
        <v>02.may.22 27</v>
      </c>
    </row>
    <row r="2837" spans="1:22" x14ac:dyDescent="0.2">
      <c r="A2837" t="s">
        <v>371</v>
      </c>
      <c r="B2837" s="1" t="str">
        <f t="shared" si="266"/>
        <v>3E</v>
      </c>
      <c r="C2837">
        <v>36.656999999999996</v>
      </c>
      <c r="D2837">
        <f t="shared" si="264"/>
        <v>36.659999999999997</v>
      </c>
      <c r="E2837">
        <f>VLOOKUP(D2837,'Peak Combiner'!$A$5:$D$4980,4,FALSE)</f>
        <v>36.65</v>
      </c>
      <c r="F2837">
        <f>IFERROR(VLOOKUP(D2837,rt_comb!$A:$B,2,FALSE),D2837)</f>
        <v>36.659999999999997</v>
      </c>
      <c r="G2837">
        <v>904498</v>
      </c>
      <c r="H2837">
        <f>SUMIFS($G:$G,$E:$E,18.51,'RAW2'!$A:$A,'RAW2'!A2837)</f>
        <v>28191297</v>
      </c>
      <c r="I2837" s="1" t="str">
        <f>VLOOKUP(A2837,'volatile collection data'!$G$6:$H$69,2,FALSE)</f>
        <v>E</v>
      </c>
      <c r="J2837" s="1">
        <f>VLOOKUP(A2837,'volatile collection data'!$G$6:$I$69,3,FALSE)</f>
        <v>3</v>
      </c>
      <c r="K2837" s="1" t="str">
        <f>VLOOKUP(A2837,'volatile collection data'!$G$6:$N$69,8,FALSE)</f>
        <v>27A</v>
      </c>
      <c r="L2837" s="1">
        <f>VLOOKUP(A2837,'volatile collection data'!$G$6:$J$69,4,FALSE)</f>
        <v>6.82</v>
      </c>
      <c r="M2837" s="1">
        <f>VLOOKUP($A2837,'volatile collection data'!$G$6:$M$69,6,FALSE)</f>
        <v>10</v>
      </c>
      <c r="N2837" s="1">
        <f>VLOOKUP($A2837,'volatile collection data'!$G$6:$M$69,7,FALSE)</f>
        <v>6.82</v>
      </c>
      <c r="O2837" s="1">
        <f>VLOOKUP(A2837,'volatile collection data'!$G$6:$K$69,5,FALSE)</f>
        <v>1</v>
      </c>
      <c r="P2837" s="1" t="str">
        <f t="shared" si="267"/>
        <v>3E</v>
      </c>
      <c r="Q2837">
        <f t="shared" si="265"/>
        <v>2.3522213287305135E-2</v>
      </c>
      <c r="R2837" t="str">
        <f t="shared" si="268"/>
        <v>27A_1-E&amp;6.82%6.82@10</v>
      </c>
      <c r="S2837" t="str">
        <f t="shared" si="269"/>
        <v>3E-27A-VCS-Loc-22</v>
      </c>
      <c r="T2837" t="str">
        <f>IFERROR(IF(VLOOKUP(S2837,Bad!$A:$A,1,FALSE)='RAW2'!S2837,"yes","no"),"no")</f>
        <v>no</v>
      </c>
      <c r="U2837" t="str">
        <f>IFERROR(VLOOKUP(F2837,compounds!$A:$B,2,FALSE),"")</f>
        <v/>
      </c>
      <c r="V2837" t="str">
        <f>VLOOKUP(B2837,'volatile collection data'!$O:$P,2,FALSE)</f>
        <v>02.may.22 27</v>
      </c>
    </row>
    <row r="2838" spans="1:22" x14ac:dyDescent="0.2">
      <c r="A2838" t="s">
        <v>371</v>
      </c>
      <c r="B2838" s="1" t="str">
        <f t="shared" si="266"/>
        <v>3E</v>
      </c>
      <c r="C2838">
        <v>36.728000000000002</v>
      </c>
      <c r="D2838">
        <f t="shared" si="264"/>
        <v>36.729999999999997</v>
      </c>
      <c r="E2838">
        <f>VLOOKUP(D2838,'Peak Combiner'!$A$5:$D$4980,4,FALSE)</f>
        <v>36.72</v>
      </c>
      <c r="F2838">
        <f>IFERROR(VLOOKUP(D2838,rt_comb!$A:$B,2,FALSE),D2838)</f>
        <v>36.729999999999997</v>
      </c>
      <c r="G2838">
        <v>1964598</v>
      </c>
      <c r="H2838">
        <f>SUMIFS($G:$G,$E:$E,18.51,'RAW2'!$A:$A,'RAW2'!A2838)</f>
        <v>28191297</v>
      </c>
      <c r="I2838" s="1" t="str">
        <f>VLOOKUP(A2838,'volatile collection data'!$G$6:$H$69,2,FALSE)</f>
        <v>E</v>
      </c>
      <c r="J2838" s="1">
        <f>VLOOKUP(A2838,'volatile collection data'!$G$6:$I$69,3,FALSE)</f>
        <v>3</v>
      </c>
      <c r="K2838" s="1" t="str">
        <f>VLOOKUP(A2838,'volatile collection data'!$G$6:$N$69,8,FALSE)</f>
        <v>27A</v>
      </c>
      <c r="L2838" s="1">
        <f>VLOOKUP(A2838,'volatile collection data'!$G$6:$J$69,4,FALSE)</f>
        <v>6.82</v>
      </c>
      <c r="M2838" s="1">
        <f>VLOOKUP($A2838,'volatile collection data'!$G$6:$M$69,6,FALSE)</f>
        <v>10</v>
      </c>
      <c r="N2838" s="1">
        <f>VLOOKUP($A2838,'volatile collection data'!$G$6:$M$69,7,FALSE)</f>
        <v>6.82</v>
      </c>
      <c r="O2838" s="1">
        <f>VLOOKUP(A2838,'volatile collection data'!$G$6:$K$69,5,FALSE)</f>
        <v>1</v>
      </c>
      <c r="P2838" s="1" t="str">
        <f t="shared" si="267"/>
        <v>3E</v>
      </c>
      <c r="Q2838">
        <f t="shared" si="265"/>
        <v>5.1090984369023595E-2</v>
      </c>
      <c r="R2838" t="str">
        <f t="shared" si="268"/>
        <v>27A_1-E&amp;6.82%6.82@10</v>
      </c>
      <c r="S2838" t="str">
        <f t="shared" si="269"/>
        <v>3E-27A-VCS-Loc-22</v>
      </c>
      <c r="T2838" t="str">
        <f>IFERROR(IF(VLOOKUP(S2838,Bad!$A:$A,1,FALSE)='RAW2'!S2838,"yes","no"),"no")</f>
        <v>no</v>
      </c>
      <c r="U2838" t="str">
        <f>IFERROR(VLOOKUP(F2838,compounds!$A:$B,2,FALSE),"")</f>
        <v/>
      </c>
      <c r="V2838" t="str">
        <f>VLOOKUP(B2838,'volatile collection data'!$O:$P,2,FALSE)</f>
        <v>02.may.22 27</v>
      </c>
    </row>
    <row r="2839" spans="1:22" x14ac:dyDescent="0.2">
      <c r="A2839" t="s">
        <v>371</v>
      </c>
      <c r="B2839" s="1" t="str">
        <f t="shared" si="266"/>
        <v>3E</v>
      </c>
      <c r="C2839">
        <v>37.195</v>
      </c>
      <c r="D2839">
        <f t="shared" si="264"/>
        <v>37.200000000000003</v>
      </c>
      <c r="E2839">
        <f>VLOOKUP(D2839,'Peak Combiner'!$A$5:$D$4980,4,FALSE)</f>
        <v>37.200000000000003</v>
      </c>
      <c r="F2839">
        <f>IFERROR(VLOOKUP(D2839,rt_comb!$A:$B,2,FALSE),D2839)</f>
        <v>37.200000000000003</v>
      </c>
      <c r="G2839">
        <v>659862</v>
      </c>
      <c r="H2839">
        <f>SUMIFS($G:$G,$E:$E,18.51,'RAW2'!$A:$A,'RAW2'!A2839)</f>
        <v>28191297</v>
      </c>
      <c r="I2839" s="1" t="str">
        <f>VLOOKUP(A2839,'volatile collection data'!$G$6:$H$69,2,FALSE)</f>
        <v>E</v>
      </c>
      <c r="J2839" s="1">
        <f>VLOOKUP(A2839,'volatile collection data'!$G$6:$I$69,3,FALSE)</f>
        <v>3</v>
      </c>
      <c r="K2839" s="1" t="str">
        <f>VLOOKUP(A2839,'volatile collection data'!$G$6:$N$69,8,FALSE)</f>
        <v>27A</v>
      </c>
      <c r="L2839" s="1">
        <f>VLOOKUP(A2839,'volatile collection data'!$G$6:$J$69,4,FALSE)</f>
        <v>6.82</v>
      </c>
      <c r="M2839" s="1">
        <f>VLOOKUP($A2839,'volatile collection data'!$G$6:$M$69,6,FALSE)</f>
        <v>10</v>
      </c>
      <c r="N2839" s="1">
        <f>VLOOKUP($A2839,'volatile collection data'!$G$6:$M$69,7,FALSE)</f>
        <v>6.82</v>
      </c>
      <c r="O2839" s="1">
        <f>VLOOKUP(A2839,'volatile collection data'!$G$6:$K$69,5,FALSE)</f>
        <v>1</v>
      </c>
      <c r="P2839" s="1" t="str">
        <f t="shared" si="267"/>
        <v>3E</v>
      </c>
      <c r="Q2839">
        <f t="shared" si="265"/>
        <v>1.7160253205853127E-2</v>
      </c>
      <c r="R2839" t="str">
        <f t="shared" si="268"/>
        <v>27A_1-E&amp;6.82%6.82@10</v>
      </c>
      <c r="S2839" t="str">
        <f t="shared" si="269"/>
        <v>3E-27A-VCS-Loc-22</v>
      </c>
      <c r="T2839" t="str">
        <f>IFERROR(IF(VLOOKUP(S2839,Bad!$A:$A,1,FALSE)='RAW2'!S2839,"yes","no"),"no")</f>
        <v>no</v>
      </c>
      <c r="U2839" t="str">
        <f>IFERROR(VLOOKUP(F2839,compounds!$A:$B,2,FALSE),"")</f>
        <v/>
      </c>
      <c r="V2839" t="str">
        <f>VLOOKUP(B2839,'volatile collection data'!$O:$P,2,FALSE)</f>
        <v>02.may.22 27</v>
      </c>
    </row>
    <row r="2840" spans="1:22" x14ac:dyDescent="0.2">
      <c r="A2840" t="s">
        <v>371</v>
      </c>
      <c r="B2840" s="1" t="str">
        <f t="shared" si="266"/>
        <v>3E</v>
      </c>
      <c r="C2840">
        <v>37.238999999999997</v>
      </c>
      <c r="D2840">
        <f t="shared" si="264"/>
        <v>37.24</v>
      </c>
      <c r="E2840">
        <f>VLOOKUP(D2840,'Peak Combiner'!$A$5:$D$4980,4,FALSE)</f>
        <v>37.24</v>
      </c>
      <c r="F2840">
        <f>IFERROR(VLOOKUP(D2840,rt_comb!$A:$B,2,FALSE),D2840)</f>
        <v>37.24</v>
      </c>
      <c r="G2840">
        <v>1209208</v>
      </c>
      <c r="H2840">
        <f>SUMIFS($G:$G,$E:$E,18.51,'RAW2'!$A:$A,'RAW2'!A2840)</f>
        <v>28191297</v>
      </c>
      <c r="I2840" s="1" t="str">
        <f>VLOOKUP(A2840,'volatile collection data'!$G$6:$H$69,2,FALSE)</f>
        <v>E</v>
      </c>
      <c r="J2840" s="1">
        <f>VLOOKUP(A2840,'volatile collection data'!$G$6:$I$69,3,FALSE)</f>
        <v>3</v>
      </c>
      <c r="K2840" s="1" t="str">
        <f>VLOOKUP(A2840,'volatile collection data'!$G$6:$N$69,8,FALSE)</f>
        <v>27A</v>
      </c>
      <c r="L2840" s="1">
        <f>VLOOKUP(A2840,'volatile collection data'!$G$6:$J$69,4,FALSE)</f>
        <v>6.82</v>
      </c>
      <c r="M2840" s="1">
        <f>VLOOKUP($A2840,'volatile collection data'!$G$6:$M$69,6,FALSE)</f>
        <v>10</v>
      </c>
      <c r="N2840" s="1">
        <f>VLOOKUP($A2840,'volatile collection data'!$G$6:$M$69,7,FALSE)</f>
        <v>6.82</v>
      </c>
      <c r="O2840" s="1">
        <f>VLOOKUP(A2840,'volatile collection data'!$G$6:$K$69,5,FALSE)</f>
        <v>1</v>
      </c>
      <c r="P2840" s="1" t="str">
        <f t="shared" si="267"/>
        <v>3E</v>
      </c>
      <c r="Q2840">
        <f t="shared" si="265"/>
        <v>3.1446447073089905E-2</v>
      </c>
      <c r="R2840" t="str">
        <f t="shared" si="268"/>
        <v>27A_1-E&amp;6.82%6.82@10</v>
      </c>
      <c r="S2840" t="str">
        <f t="shared" si="269"/>
        <v>3E-27A-VCS-Loc-22</v>
      </c>
      <c r="T2840" t="str">
        <f>IFERROR(IF(VLOOKUP(S2840,Bad!$A:$A,1,FALSE)='RAW2'!S2840,"yes","no"),"no")</f>
        <v>no</v>
      </c>
      <c r="U2840" t="str">
        <f>IFERROR(VLOOKUP(F2840,compounds!$A:$B,2,FALSE),"")</f>
        <v/>
      </c>
      <c r="V2840" t="str">
        <f>VLOOKUP(B2840,'volatile collection data'!$O:$P,2,FALSE)</f>
        <v>02.may.22 27</v>
      </c>
    </row>
    <row r="2841" spans="1:22" x14ac:dyDescent="0.2">
      <c r="A2841" t="s">
        <v>371</v>
      </c>
      <c r="B2841" s="1" t="str">
        <f t="shared" si="266"/>
        <v>3E</v>
      </c>
      <c r="C2841">
        <v>37.292000000000002</v>
      </c>
      <c r="D2841">
        <f t="shared" si="264"/>
        <v>37.29</v>
      </c>
      <c r="E2841">
        <f>VLOOKUP(D2841,'Peak Combiner'!$A$5:$D$4980,4,FALSE)</f>
        <v>37.24</v>
      </c>
      <c r="F2841">
        <f>IFERROR(VLOOKUP(D2841,rt_comb!$A:$B,2,FALSE),D2841)</f>
        <v>37.29</v>
      </c>
      <c r="G2841">
        <v>1455825</v>
      </c>
      <c r="H2841">
        <f>SUMIFS($G:$G,$E:$E,18.51,'RAW2'!$A:$A,'RAW2'!A2841)</f>
        <v>28191297</v>
      </c>
      <c r="I2841" s="1" t="str">
        <f>VLOOKUP(A2841,'volatile collection data'!$G$6:$H$69,2,FALSE)</f>
        <v>E</v>
      </c>
      <c r="J2841" s="1">
        <f>VLOOKUP(A2841,'volatile collection data'!$G$6:$I$69,3,FALSE)</f>
        <v>3</v>
      </c>
      <c r="K2841" s="1" t="str">
        <f>VLOOKUP(A2841,'volatile collection data'!$G$6:$N$69,8,FALSE)</f>
        <v>27A</v>
      </c>
      <c r="L2841" s="1">
        <f>VLOOKUP(A2841,'volatile collection data'!$G$6:$J$69,4,FALSE)</f>
        <v>6.82</v>
      </c>
      <c r="M2841" s="1">
        <f>VLOOKUP($A2841,'volatile collection data'!$G$6:$M$69,6,FALSE)</f>
        <v>10</v>
      </c>
      <c r="N2841" s="1">
        <f>VLOOKUP($A2841,'volatile collection data'!$G$6:$M$69,7,FALSE)</f>
        <v>6.82</v>
      </c>
      <c r="O2841" s="1">
        <f>VLOOKUP(A2841,'volatile collection data'!$G$6:$K$69,5,FALSE)</f>
        <v>1</v>
      </c>
      <c r="P2841" s="1" t="str">
        <f t="shared" si="267"/>
        <v>3E</v>
      </c>
      <c r="Q2841">
        <f t="shared" si="265"/>
        <v>3.7859924686390684E-2</v>
      </c>
      <c r="R2841" t="str">
        <f t="shared" si="268"/>
        <v>27A_1-E&amp;6.82%6.82@10</v>
      </c>
      <c r="S2841" t="str">
        <f t="shared" si="269"/>
        <v>3E-27A-VCS-Loc-22</v>
      </c>
      <c r="T2841" t="str">
        <f>IFERROR(IF(VLOOKUP(S2841,Bad!$A:$A,1,FALSE)='RAW2'!S2841,"yes","no"),"no")</f>
        <v>no</v>
      </c>
      <c r="U2841" t="str">
        <f>IFERROR(VLOOKUP(F2841,compounds!$A:$B,2,FALSE),"")</f>
        <v/>
      </c>
      <c r="V2841" t="str">
        <f>VLOOKUP(B2841,'volatile collection data'!$O:$P,2,FALSE)</f>
        <v>02.may.22 27</v>
      </c>
    </row>
    <row r="2842" spans="1:22" x14ac:dyDescent="0.2">
      <c r="A2842" t="s">
        <v>371</v>
      </c>
      <c r="B2842" s="1" t="str">
        <f t="shared" si="266"/>
        <v>3E</v>
      </c>
      <c r="C2842">
        <v>37.374000000000002</v>
      </c>
      <c r="D2842">
        <f t="shared" si="264"/>
        <v>37.369999999999997</v>
      </c>
      <c r="E2842">
        <f>VLOOKUP(D2842,'Peak Combiner'!$A$5:$D$4980,4,FALSE)</f>
        <v>37.369999999999997</v>
      </c>
      <c r="F2842">
        <f>IFERROR(VLOOKUP(D2842,rt_comb!$A:$B,2,FALSE),D2842)</f>
        <v>37.369999999999997</v>
      </c>
      <c r="G2842">
        <v>906693</v>
      </c>
      <c r="H2842">
        <f>SUMIFS($G:$G,$E:$E,18.51,'RAW2'!$A:$A,'RAW2'!A2842)</f>
        <v>28191297</v>
      </c>
      <c r="I2842" s="1" t="str">
        <f>VLOOKUP(A2842,'volatile collection data'!$G$6:$H$69,2,FALSE)</f>
        <v>E</v>
      </c>
      <c r="J2842" s="1">
        <f>VLOOKUP(A2842,'volatile collection data'!$G$6:$I$69,3,FALSE)</f>
        <v>3</v>
      </c>
      <c r="K2842" s="1" t="str">
        <f>VLOOKUP(A2842,'volatile collection data'!$G$6:$N$69,8,FALSE)</f>
        <v>27A</v>
      </c>
      <c r="L2842" s="1">
        <f>VLOOKUP(A2842,'volatile collection data'!$G$6:$J$69,4,FALSE)</f>
        <v>6.82</v>
      </c>
      <c r="M2842" s="1">
        <f>VLOOKUP($A2842,'volatile collection data'!$G$6:$M$69,6,FALSE)</f>
        <v>10</v>
      </c>
      <c r="N2842" s="1">
        <f>VLOOKUP($A2842,'volatile collection data'!$G$6:$M$69,7,FALSE)</f>
        <v>6.82</v>
      </c>
      <c r="O2842" s="1">
        <f>VLOOKUP(A2842,'volatile collection data'!$G$6:$K$69,5,FALSE)</f>
        <v>1</v>
      </c>
      <c r="P2842" s="1" t="str">
        <f t="shared" si="267"/>
        <v>3E</v>
      </c>
      <c r="Q2842">
        <f t="shared" si="265"/>
        <v>2.3579296064896282E-2</v>
      </c>
      <c r="R2842" t="str">
        <f t="shared" si="268"/>
        <v>27A_1-E&amp;6.82%6.82@10</v>
      </c>
      <c r="S2842" t="str">
        <f t="shared" si="269"/>
        <v>3E-27A-VCS-Loc-22</v>
      </c>
      <c r="T2842" t="str">
        <f>IFERROR(IF(VLOOKUP(S2842,Bad!$A:$A,1,FALSE)='RAW2'!S2842,"yes","no"),"no")</f>
        <v>no</v>
      </c>
      <c r="U2842" t="str">
        <f>IFERROR(VLOOKUP(F2842,compounds!$A:$B,2,FALSE),"")</f>
        <v/>
      </c>
      <c r="V2842" t="str">
        <f>VLOOKUP(B2842,'volatile collection data'!$O:$P,2,FALSE)</f>
        <v>02.may.22 27</v>
      </c>
    </row>
    <row r="2843" spans="1:22" x14ac:dyDescent="0.2">
      <c r="A2843" t="s">
        <v>371</v>
      </c>
      <c r="B2843" s="1" t="str">
        <f t="shared" si="266"/>
        <v>3E</v>
      </c>
      <c r="C2843">
        <v>37.631</v>
      </c>
      <c r="D2843">
        <f t="shared" si="264"/>
        <v>37.630000000000003</v>
      </c>
      <c r="E2843">
        <f>VLOOKUP(D2843,'Peak Combiner'!$A$5:$D$4980,4,FALSE)</f>
        <v>37.630000000000003</v>
      </c>
      <c r="F2843">
        <f>IFERROR(VLOOKUP(D2843,rt_comb!$A:$B,2,FALSE),D2843)</f>
        <v>37.630000000000003</v>
      </c>
      <c r="G2843">
        <v>1208190</v>
      </c>
      <c r="H2843">
        <f>SUMIFS($G:$G,$E:$E,18.51,'RAW2'!$A:$A,'RAW2'!A2843)</f>
        <v>28191297</v>
      </c>
      <c r="I2843" s="1" t="str">
        <f>VLOOKUP(A2843,'volatile collection data'!$G$6:$H$69,2,FALSE)</f>
        <v>E</v>
      </c>
      <c r="J2843" s="1">
        <f>VLOOKUP(A2843,'volatile collection data'!$G$6:$I$69,3,FALSE)</f>
        <v>3</v>
      </c>
      <c r="K2843" s="1" t="str">
        <f>VLOOKUP(A2843,'volatile collection data'!$G$6:$N$69,8,FALSE)</f>
        <v>27A</v>
      </c>
      <c r="L2843" s="1">
        <f>VLOOKUP(A2843,'volatile collection data'!$G$6:$J$69,4,FALSE)</f>
        <v>6.82</v>
      </c>
      <c r="M2843" s="1">
        <f>VLOOKUP($A2843,'volatile collection data'!$G$6:$M$69,6,FALSE)</f>
        <v>10</v>
      </c>
      <c r="N2843" s="1">
        <f>VLOOKUP($A2843,'volatile collection data'!$G$6:$M$69,7,FALSE)</f>
        <v>6.82</v>
      </c>
      <c r="O2843" s="1">
        <f>VLOOKUP(A2843,'volatile collection data'!$G$6:$K$69,5,FALSE)</f>
        <v>1</v>
      </c>
      <c r="P2843" s="1" t="str">
        <f t="shared" si="267"/>
        <v>3E</v>
      </c>
      <c r="Q2843">
        <f t="shared" si="265"/>
        <v>3.1419973147081802E-2</v>
      </c>
      <c r="R2843" t="str">
        <f t="shared" si="268"/>
        <v>27A_1-E&amp;6.82%6.82@10</v>
      </c>
      <c r="S2843" t="str">
        <f t="shared" si="269"/>
        <v>3E-27A-VCS-Loc-22</v>
      </c>
      <c r="T2843" t="str">
        <f>IFERROR(IF(VLOOKUP(S2843,Bad!$A:$A,1,FALSE)='RAW2'!S2843,"yes","no"),"no")</f>
        <v>no</v>
      </c>
      <c r="U2843" t="str">
        <f>IFERROR(VLOOKUP(F2843,compounds!$A:$B,2,FALSE),"")</f>
        <v/>
      </c>
      <c r="V2843" t="str">
        <f>VLOOKUP(B2843,'volatile collection data'!$O:$P,2,FALSE)</f>
        <v>02.may.22 27</v>
      </c>
    </row>
    <row r="2844" spans="1:22" x14ac:dyDescent="0.2">
      <c r="A2844" t="s">
        <v>371</v>
      </c>
      <c r="B2844" s="1" t="str">
        <f t="shared" si="266"/>
        <v>3E</v>
      </c>
      <c r="C2844">
        <v>37.671999999999997</v>
      </c>
      <c r="D2844">
        <f t="shared" si="264"/>
        <v>37.67</v>
      </c>
      <c r="E2844">
        <f>VLOOKUP(D2844,'Peak Combiner'!$A$5:$D$4980,4,FALSE)</f>
        <v>37.67</v>
      </c>
      <c r="F2844">
        <f>IFERROR(VLOOKUP(D2844,rt_comb!$A:$B,2,FALSE),D2844)</f>
        <v>37.67</v>
      </c>
      <c r="G2844">
        <v>641949</v>
      </c>
      <c r="H2844">
        <f>SUMIFS($G:$G,$E:$E,18.51,'RAW2'!$A:$A,'RAW2'!A2844)</f>
        <v>28191297</v>
      </c>
      <c r="I2844" s="1" t="str">
        <f>VLOOKUP(A2844,'volatile collection data'!$G$6:$H$69,2,FALSE)</f>
        <v>E</v>
      </c>
      <c r="J2844" s="1">
        <f>VLOOKUP(A2844,'volatile collection data'!$G$6:$I$69,3,FALSE)</f>
        <v>3</v>
      </c>
      <c r="K2844" s="1" t="str">
        <f>VLOOKUP(A2844,'volatile collection data'!$G$6:$N$69,8,FALSE)</f>
        <v>27A</v>
      </c>
      <c r="L2844" s="1">
        <f>VLOOKUP(A2844,'volatile collection data'!$G$6:$J$69,4,FALSE)</f>
        <v>6.82</v>
      </c>
      <c r="M2844" s="1">
        <f>VLOOKUP($A2844,'volatile collection data'!$G$6:$M$69,6,FALSE)</f>
        <v>10</v>
      </c>
      <c r="N2844" s="1">
        <f>VLOOKUP($A2844,'volatile collection data'!$G$6:$M$69,7,FALSE)</f>
        <v>6.82</v>
      </c>
      <c r="O2844" s="1">
        <f>VLOOKUP(A2844,'volatile collection data'!$G$6:$K$69,5,FALSE)</f>
        <v>1</v>
      </c>
      <c r="P2844" s="1" t="str">
        <f t="shared" si="267"/>
        <v>3E</v>
      </c>
      <c r="Q2844">
        <f t="shared" si="265"/>
        <v>1.669441093023118E-2</v>
      </c>
      <c r="R2844" t="str">
        <f t="shared" si="268"/>
        <v>27A_1-E&amp;6.82%6.82@10</v>
      </c>
      <c r="S2844" t="str">
        <f t="shared" si="269"/>
        <v>3E-27A-VCS-Loc-22</v>
      </c>
      <c r="T2844" t="str">
        <f>IFERROR(IF(VLOOKUP(S2844,Bad!$A:$A,1,FALSE)='RAW2'!S2844,"yes","no"),"no")</f>
        <v>no</v>
      </c>
      <c r="U2844" t="str">
        <f>IFERROR(VLOOKUP(F2844,compounds!$A:$B,2,FALSE),"")</f>
        <v/>
      </c>
      <c r="V2844" t="str">
        <f>VLOOKUP(B2844,'volatile collection data'!$O:$P,2,FALSE)</f>
        <v>02.may.22 27</v>
      </c>
    </row>
    <row r="2845" spans="1:22" x14ac:dyDescent="0.2">
      <c r="A2845" t="s">
        <v>371</v>
      </c>
      <c r="B2845" s="1" t="str">
        <f t="shared" si="266"/>
        <v>3E</v>
      </c>
      <c r="C2845">
        <v>37.713000000000001</v>
      </c>
      <c r="D2845">
        <f t="shared" si="264"/>
        <v>37.71</v>
      </c>
      <c r="E2845">
        <f>VLOOKUP(D2845,'Peak Combiner'!$A$5:$D$4980,4,FALSE)</f>
        <v>37.67</v>
      </c>
      <c r="F2845">
        <f>IFERROR(VLOOKUP(D2845,rt_comb!$A:$B,2,FALSE),D2845)</f>
        <v>37.71</v>
      </c>
      <c r="G2845">
        <v>1052934</v>
      </c>
      <c r="H2845">
        <f>SUMIFS($G:$G,$E:$E,18.51,'RAW2'!$A:$A,'RAW2'!A2845)</f>
        <v>28191297</v>
      </c>
      <c r="I2845" s="1" t="str">
        <f>VLOOKUP(A2845,'volatile collection data'!$G$6:$H$69,2,FALSE)</f>
        <v>E</v>
      </c>
      <c r="J2845" s="1">
        <f>VLOOKUP(A2845,'volatile collection data'!$G$6:$I$69,3,FALSE)</f>
        <v>3</v>
      </c>
      <c r="K2845" s="1" t="str">
        <f>VLOOKUP(A2845,'volatile collection data'!$G$6:$N$69,8,FALSE)</f>
        <v>27A</v>
      </c>
      <c r="L2845" s="1">
        <f>VLOOKUP(A2845,'volatile collection data'!$G$6:$J$69,4,FALSE)</f>
        <v>6.82</v>
      </c>
      <c r="M2845" s="1">
        <f>VLOOKUP($A2845,'volatile collection data'!$G$6:$M$69,6,FALSE)</f>
        <v>10</v>
      </c>
      <c r="N2845" s="1">
        <f>VLOOKUP($A2845,'volatile collection data'!$G$6:$M$69,7,FALSE)</f>
        <v>6.82</v>
      </c>
      <c r="O2845" s="1">
        <f>VLOOKUP(A2845,'volatile collection data'!$G$6:$K$69,5,FALSE)</f>
        <v>1</v>
      </c>
      <c r="P2845" s="1" t="str">
        <f t="shared" si="267"/>
        <v>3E</v>
      </c>
      <c r="Q2845">
        <f t="shared" si="265"/>
        <v>2.7382413366812689E-2</v>
      </c>
      <c r="R2845" t="str">
        <f t="shared" si="268"/>
        <v>27A_1-E&amp;6.82%6.82@10</v>
      </c>
      <c r="S2845" t="str">
        <f t="shared" si="269"/>
        <v>3E-27A-VCS-Loc-22</v>
      </c>
      <c r="T2845" t="str">
        <f>IFERROR(IF(VLOOKUP(S2845,Bad!$A:$A,1,FALSE)='RAW2'!S2845,"yes","no"),"no")</f>
        <v>no</v>
      </c>
      <c r="U2845" t="str">
        <f>IFERROR(VLOOKUP(F2845,compounds!$A:$B,2,FALSE),"")</f>
        <v/>
      </c>
      <c r="V2845" t="str">
        <f>VLOOKUP(B2845,'volatile collection data'!$O:$P,2,FALSE)</f>
        <v>02.may.22 27</v>
      </c>
    </row>
    <row r="2846" spans="1:22" x14ac:dyDescent="0.2">
      <c r="A2846" t="s">
        <v>371</v>
      </c>
      <c r="B2846" s="1" t="str">
        <f t="shared" si="266"/>
        <v>3E</v>
      </c>
      <c r="C2846">
        <v>37.985999999999997</v>
      </c>
      <c r="D2846">
        <f t="shared" si="264"/>
        <v>37.99</v>
      </c>
      <c r="E2846">
        <f>VLOOKUP(D2846,'Peak Combiner'!$A$5:$D$4980,4,FALSE)</f>
        <v>37.99</v>
      </c>
      <c r="F2846">
        <f>IFERROR(VLOOKUP(D2846,rt_comb!$A:$B,2,FALSE),D2846)</f>
        <v>37.99</v>
      </c>
      <c r="G2846">
        <v>18408185</v>
      </c>
      <c r="H2846">
        <f>SUMIFS($G:$G,$E:$E,18.51,'RAW2'!$A:$A,'RAW2'!A2846)</f>
        <v>28191297</v>
      </c>
      <c r="I2846" s="1" t="str">
        <f>VLOOKUP(A2846,'volatile collection data'!$G$6:$H$69,2,FALSE)</f>
        <v>E</v>
      </c>
      <c r="J2846" s="1">
        <f>VLOOKUP(A2846,'volatile collection data'!$G$6:$I$69,3,FALSE)</f>
        <v>3</v>
      </c>
      <c r="K2846" s="1" t="str">
        <f>VLOOKUP(A2846,'volatile collection data'!$G$6:$N$69,8,FALSE)</f>
        <v>27A</v>
      </c>
      <c r="L2846" s="1">
        <f>VLOOKUP(A2846,'volatile collection data'!$G$6:$J$69,4,FALSE)</f>
        <v>6.82</v>
      </c>
      <c r="M2846" s="1">
        <f>VLOOKUP($A2846,'volatile collection data'!$G$6:$M$69,6,FALSE)</f>
        <v>10</v>
      </c>
      <c r="N2846" s="1">
        <f>VLOOKUP($A2846,'volatile collection data'!$G$6:$M$69,7,FALSE)</f>
        <v>6.82</v>
      </c>
      <c r="O2846" s="1">
        <f>VLOOKUP(A2846,'volatile collection data'!$G$6:$K$69,5,FALSE)</f>
        <v>1</v>
      </c>
      <c r="P2846" s="1" t="str">
        <f t="shared" si="267"/>
        <v>3E</v>
      </c>
      <c r="Q2846">
        <f t="shared" si="265"/>
        <v>0.47871996820575741</v>
      </c>
      <c r="R2846" t="str">
        <f t="shared" si="268"/>
        <v>27A_1-E&amp;6.82%6.82@10</v>
      </c>
      <c r="S2846" t="str">
        <f t="shared" si="269"/>
        <v>3E-27A-VCS-Loc-22</v>
      </c>
      <c r="T2846" t="str">
        <f>IFERROR(IF(VLOOKUP(S2846,Bad!$A:$A,1,FALSE)='RAW2'!S2846,"yes","no"),"no")</f>
        <v>no</v>
      </c>
      <c r="U2846" t="str">
        <f>IFERROR(VLOOKUP(F2846,compounds!$A:$B,2,FALSE),"")</f>
        <v/>
      </c>
      <c r="V2846" t="str">
        <f>VLOOKUP(B2846,'volatile collection data'!$O:$P,2,FALSE)</f>
        <v>02.may.22 27</v>
      </c>
    </row>
    <row r="2847" spans="1:22" x14ac:dyDescent="0.2">
      <c r="A2847" t="s">
        <v>371</v>
      </c>
      <c r="B2847" s="1" t="str">
        <f t="shared" si="266"/>
        <v>3E</v>
      </c>
      <c r="C2847">
        <v>38.308</v>
      </c>
      <c r="D2847">
        <f t="shared" si="264"/>
        <v>38.31</v>
      </c>
      <c r="E2847">
        <f>VLOOKUP(D2847,'Peak Combiner'!$A$5:$D$4980,4,FALSE)</f>
        <v>38.31</v>
      </c>
      <c r="F2847">
        <f>IFERROR(VLOOKUP(D2847,rt_comb!$A:$B,2,FALSE),D2847)</f>
        <v>38.31</v>
      </c>
      <c r="G2847">
        <v>25205451</v>
      </c>
      <c r="H2847">
        <f>SUMIFS($G:$G,$E:$E,18.51,'RAW2'!$A:$A,'RAW2'!A2847)</f>
        <v>28191297</v>
      </c>
      <c r="I2847" s="1" t="str">
        <f>VLOOKUP(A2847,'volatile collection data'!$G$6:$H$69,2,FALSE)</f>
        <v>E</v>
      </c>
      <c r="J2847" s="1">
        <f>VLOOKUP(A2847,'volatile collection data'!$G$6:$I$69,3,FALSE)</f>
        <v>3</v>
      </c>
      <c r="K2847" s="1" t="str">
        <f>VLOOKUP(A2847,'volatile collection data'!$G$6:$N$69,8,FALSE)</f>
        <v>27A</v>
      </c>
      <c r="L2847" s="1">
        <f>VLOOKUP(A2847,'volatile collection data'!$G$6:$J$69,4,FALSE)</f>
        <v>6.82</v>
      </c>
      <c r="M2847" s="1">
        <f>VLOOKUP($A2847,'volatile collection data'!$G$6:$M$69,6,FALSE)</f>
        <v>10</v>
      </c>
      <c r="N2847" s="1">
        <f>VLOOKUP($A2847,'volatile collection data'!$G$6:$M$69,7,FALSE)</f>
        <v>6.82</v>
      </c>
      <c r="O2847" s="1">
        <f>VLOOKUP(A2847,'volatile collection data'!$G$6:$K$69,5,FALSE)</f>
        <v>1</v>
      </c>
      <c r="P2847" s="1" t="str">
        <f t="shared" si="267"/>
        <v>3E</v>
      </c>
      <c r="Q2847">
        <f t="shared" si="265"/>
        <v>0.6554884526275554</v>
      </c>
      <c r="R2847" t="str">
        <f t="shared" si="268"/>
        <v>27A_1-E&amp;6.82%6.82@10</v>
      </c>
      <c r="S2847" t="str">
        <f t="shared" si="269"/>
        <v>3E-27A-VCS-Loc-22</v>
      </c>
      <c r="T2847" t="str">
        <f>IFERROR(IF(VLOOKUP(S2847,Bad!$A:$A,1,FALSE)='RAW2'!S2847,"yes","no"),"no")</f>
        <v>no</v>
      </c>
      <c r="U2847" t="str">
        <f>IFERROR(VLOOKUP(F2847,compounds!$A:$B,2,FALSE),"")</f>
        <v/>
      </c>
      <c r="V2847" t="str">
        <f>VLOOKUP(B2847,'volatile collection data'!$O:$P,2,FALSE)</f>
        <v>02.may.22 27</v>
      </c>
    </row>
    <row r="2848" spans="1:22" x14ac:dyDescent="0.2">
      <c r="A2848" t="s">
        <v>371</v>
      </c>
      <c r="B2848" s="1" t="str">
        <f t="shared" si="266"/>
        <v>3E</v>
      </c>
      <c r="C2848">
        <v>38.395000000000003</v>
      </c>
      <c r="D2848">
        <f t="shared" si="264"/>
        <v>38.4</v>
      </c>
      <c r="E2848">
        <f>VLOOKUP(D2848,'Peak Combiner'!$A$5:$D$4980,4,FALSE)</f>
        <v>38.4</v>
      </c>
      <c r="F2848">
        <f>IFERROR(VLOOKUP(D2848,rt_comb!$A:$B,2,FALSE),D2848)</f>
        <v>38.4</v>
      </c>
      <c r="G2848">
        <v>91967455</v>
      </c>
      <c r="H2848">
        <f>SUMIFS($G:$G,$E:$E,18.51,'RAW2'!$A:$A,'RAW2'!A2848)</f>
        <v>28191297</v>
      </c>
      <c r="I2848" s="1" t="str">
        <f>VLOOKUP(A2848,'volatile collection data'!$G$6:$H$69,2,FALSE)</f>
        <v>E</v>
      </c>
      <c r="J2848" s="1">
        <f>VLOOKUP(A2848,'volatile collection data'!$G$6:$I$69,3,FALSE)</f>
        <v>3</v>
      </c>
      <c r="K2848" s="1" t="str">
        <f>VLOOKUP(A2848,'volatile collection data'!$G$6:$N$69,8,FALSE)</f>
        <v>27A</v>
      </c>
      <c r="L2848" s="1">
        <f>VLOOKUP(A2848,'volatile collection data'!$G$6:$J$69,4,FALSE)</f>
        <v>6.82</v>
      </c>
      <c r="M2848" s="1">
        <f>VLOOKUP($A2848,'volatile collection data'!$G$6:$M$69,6,FALSE)</f>
        <v>10</v>
      </c>
      <c r="N2848" s="1">
        <f>VLOOKUP($A2848,'volatile collection data'!$G$6:$M$69,7,FALSE)</f>
        <v>6.82</v>
      </c>
      <c r="O2848" s="1">
        <f>VLOOKUP(A2848,'volatile collection data'!$G$6:$K$69,5,FALSE)</f>
        <v>1</v>
      </c>
      <c r="P2848" s="1" t="str">
        <f t="shared" si="267"/>
        <v>3E</v>
      </c>
      <c r="Q2848">
        <f t="shared" si="265"/>
        <v>2.3916891933433102</v>
      </c>
      <c r="R2848" t="str">
        <f t="shared" si="268"/>
        <v>27A_1-E&amp;6.82%6.82@10</v>
      </c>
      <c r="S2848" t="str">
        <f t="shared" si="269"/>
        <v>3E-27A-VCS-Loc-22</v>
      </c>
      <c r="T2848" t="str">
        <f>IFERROR(IF(VLOOKUP(S2848,Bad!$A:$A,1,FALSE)='RAW2'!S2848,"yes","no"),"no")</f>
        <v>no</v>
      </c>
      <c r="U2848" t="str">
        <f>IFERROR(VLOOKUP(F2848,compounds!$A:$B,2,FALSE),"")</f>
        <v/>
      </c>
      <c r="V2848" t="str">
        <f>VLOOKUP(B2848,'volatile collection data'!$O:$P,2,FALSE)</f>
        <v>02.may.22 27</v>
      </c>
    </row>
    <row r="2849" spans="1:22" x14ac:dyDescent="0.2">
      <c r="A2849" t="s">
        <v>371</v>
      </c>
      <c r="B2849" s="1" t="str">
        <f t="shared" si="266"/>
        <v>3E</v>
      </c>
      <c r="C2849">
        <v>38.718000000000004</v>
      </c>
      <c r="D2849">
        <f t="shared" si="264"/>
        <v>38.72</v>
      </c>
      <c r="E2849">
        <f>VLOOKUP(D2849,'Peak Combiner'!$A$5:$D$4980,4,FALSE)</f>
        <v>38.72</v>
      </c>
      <c r="F2849">
        <f>IFERROR(VLOOKUP(D2849,rt_comb!$A:$B,2,FALSE),D2849)</f>
        <v>38.72</v>
      </c>
      <c r="G2849">
        <v>2511527</v>
      </c>
      <c r="H2849">
        <f>SUMIFS($G:$G,$E:$E,18.51,'RAW2'!$A:$A,'RAW2'!A2849)</f>
        <v>28191297</v>
      </c>
      <c r="I2849" s="1" t="str">
        <f>VLOOKUP(A2849,'volatile collection data'!$G$6:$H$69,2,FALSE)</f>
        <v>E</v>
      </c>
      <c r="J2849" s="1">
        <f>VLOOKUP(A2849,'volatile collection data'!$G$6:$I$69,3,FALSE)</f>
        <v>3</v>
      </c>
      <c r="K2849" s="1" t="str">
        <f>VLOOKUP(A2849,'volatile collection data'!$G$6:$N$69,8,FALSE)</f>
        <v>27A</v>
      </c>
      <c r="L2849" s="1">
        <f>VLOOKUP(A2849,'volatile collection data'!$G$6:$J$69,4,FALSE)</f>
        <v>6.82</v>
      </c>
      <c r="M2849" s="1">
        <f>VLOOKUP($A2849,'volatile collection data'!$G$6:$M$69,6,FALSE)</f>
        <v>10</v>
      </c>
      <c r="N2849" s="1">
        <f>VLOOKUP($A2849,'volatile collection data'!$G$6:$M$69,7,FALSE)</f>
        <v>6.82</v>
      </c>
      <c r="O2849" s="1">
        <f>VLOOKUP(A2849,'volatile collection data'!$G$6:$K$69,5,FALSE)</f>
        <v>1</v>
      </c>
      <c r="P2849" s="1" t="str">
        <f t="shared" si="267"/>
        <v>3E</v>
      </c>
      <c r="Q2849">
        <f t="shared" si="265"/>
        <v>6.5314322166357033E-2</v>
      </c>
      <c r="R2849" t="str">
        <f t="shared" si="268"/>
        <v>27A_1-E&amp;6.82%6.82@10</v>
      </c>
      <c r="S2849" t="str">
        <f t="shared" si="269"/>
        <v>3E-27A-VCS-Loc-22</v>
      </c>
      <c r="T2849" t="str">
        <f>IFERROR(IF(VLOOKUP(S2849,Bad!$A:$A,1,FALSE)='RAW2'!S2849,"yes","no"),"no")</f>
        <v>no</v>
      </c>
      <c r="U2849" t="str">
        <f>IFERROR(VLOOKUP(F2849,compounds!$A:$B,2,FALSE),"")</f>
        <v/>
      </c>
      <c r="V2849" t="str">
        <f>VLOOKUP(B2849,'volatile collection data'!$O:$P,2,FALSE)</f>
        <v>02.may.22 27</v>
      </c>
    </row>
    <row r="2850" spans="1:22" x14ac:dyDescent="0.2">
      <c r="A2850" t="s">
        <v>371</v>
      </c>
      <c r="B2850" s="1" t="str">
        <f t="shared" si="266"/>
        <v>3E</v>
      </c>
      <c r="C2850">
        <v>39.412999999999997</v>
      </c>
      <c r="D2850">
        <f t="shared" si="264"/>
        <v>39.409999999999997</v>
      </c>
      <c r="E2850">
        <f>VLOOKUP(D2850,'Peak Combiner'!$A$5:$D$4980,4,FALSE)</f>
        <v>39.409999999999997</v>
      </c>
      <c r="F2850">
        <f>IFERROR(VLOOKUP(D2850,rt_comb!$A:$B,2,FALSE),D2850)</f>
        <v>39.409999999999997</v>
      </c>
      <c r="G2850">
        <v>2126751</v>
      </c>
      <c r="H2850">
        <f>SUMIFS($G:$G,$E:$E,18.51,'RAW2'!$A:$A,'RAW2'!A2850)</f>
        <v>28191297</v>
      </c>
      <c r="I2850" s="1" t="str">
        <f>VLOOKUP(A2850,'volatile collection data'!$G$6:$H$69,2,FALSE)</f>
        <v>E</v>
      </c>
      <c r="J2850" s="1">
        <f>VLOOKUP(A2850,'volatile collection data'!$G$6:$I$69,3,FALSE)</f>
        <v>3</v>
      </c>
      <c r="K2850" s="1" t="str">
        <f>VLOOKUP(A2850,'volatile collection data'!$G$6:$N$69,8,FALSE)</f>
        <v>27A</v>
      </c>
      <c r="L2850" s="1">
        <f>VLOOKUP(A2850,'volatile collection data'!$G$6:$J$69,4,FALSE)</f>
        <v>6.82</v>
      </c>
      <c r="M2850" s="1">
        <f>VLOOKUP($A2850,'volatile collection data'!$G$6:$M$69,6,FALSE)</f>
        <v>10</v>
      </c>
      <c r="N2850" s="1">
        <f>VLOOKUP($A2850,'volatile collection data'!$G$6:$M$69,7,FALSE)</f>
        <v>6.82</v>
      </c>
      <c r="O2850" s="1">
        <f>VLOOKUP(A2850,'volatile collection data'!$G$6:$K$69,5,FALSE)</f>
        <v>1</v>
      </c>
      <c r="P2850" s="1" t="str">
        <f t="shared" si="267"/>
        <v>3E</v>
      </c>
      <c r="Q2850">
        <f t="shared" si="265"/>
        <v>5.5307906298288655E-2</v>
      </c>
      <c r="R2850" t="str">
        <f t="shared" si="268"/>
        <v>27A_1-E&amp;6.82%6.82@10</v>
      </c>
      <c r="S2850" t="str">
        <f t="shared" si="269"/>
        <v>3E-27A-VCS-Loc-22</v>
      </c>
      <c r="T2850" t="str">
        <f>IFERROR(IF(VLOOKUP(S2850,Bad!$A:$A,1,FALSE)='RAW2'!S2850,"yes","no"),"no")</f>
        <v>no</v>
      </c>
      <c r="U2850" t="str">
        <f>IFERROR(VLOOKUP(F2850,compounds!$A:$B,2,FALSE),"")</f>
        <v/>
      </c>
      <c r="V2850" t="str">
        <f>VLOOKUP(B2850,'volatile collection data'!$O:$P,2,FALSE)</f>
        <v>02.may.22 27</v>
      </c>
    </row>
    <row r="2851" spans="1:22" x14ac:dyDescent="0.2">
      <c r="A2851" t="s">
        <v>371</v>
      </c>
      <c r="B2851" s="1" t="str">
        <f t="shared" si="266"/>
        <v>3E</v>
      </c>
      <c r="C2851">
        <v>39.531999999999996</v>
      </c>
      <c r="D2851">
        <f t="shared" si="264"/>
        <v>39.53</v>
      </c>
      <c r="E2851">
        <f>VLOOKUP(D2851,'Peak Combiner'!$A$5:$D$4980,4,FALSE)</f>
        <v>39.53</v>
      </c>
      <c r="F2851">
        <f>IFERROR(VLOOKUP(D2851,rt_comb!$A:$B,2,FALSE),D2851)</f>
        <v>39.53</v>
      </c>
      <c r="G2851">
        <v>5144684</v>
      </c>
      <c r="H2851">
        <f>SUMIFS($G:$G,$E:$E,18.51,'RAW2'!$A:$A,'RAW2'!A2851)</f>
        <v>28191297</v>
      </c>
      <c r="I2851" s="1" t="str">
        <f>VLOOKUP(A2851,'volatile collection data'!$G$6:$H$69,2,FALSE)</f>
        <v>E</v>
      </c>
      <c r="J2851" s="1">
        <f>VLOOKUP(A2851,'volatile collection data'!$G$6:$I$69,3,FALSE)</f>
        <v>3</v>
      </c>
      <c r="K2851" s="1" t="str">
        <f>VLOOKUP(A2851,'volatile collection data'!$G$6:$N$69,8,FALSE)</f>
        <v>27A</v>
      </c>
      <c r="L2851" s="1">
        <f>VLOOKUP(A2851,'volatile collection data'!$G$6:$J$69,4,FALSE)</f>
        <v>6.82</v>
      </c>
      <c r="M2851" s="1">
        <f>VLOOKUP($A2851,'volatile collection data'!$G$6:$M$69,6,FALSE)</f>
        <v>10</v>
      </c>
      <c r="N2851" s="1">
        <f>VLOOKUP($A2851,'volatile collection data'!$G$6:$M$69,7,FALSE)</f>
        <v>6.82</v>
      </c>
      <c r="O2851" s="1">
        <f>VLOOKUP(A2851,'volatile collection data'!$G$6:$K$69,5,FALSE)</f>
        <v>1</v>
      </c>
      <c r="P2851" s="1" t="str">
        <f t="shared" si="267"/>
        <v>3E</v>
      </c>
      <c r="Q2851">
        <f t="shared" si="265"/>
        <v>0.13379173236843658</v>
      </c>
      <c r="R2851" t="str">
        <f t="shared" si="268"/>
        <v>27A_1-E&amp;6.82%6.82@10</v>
      </c>
      <c r="S2851" t="str">
        <f t="shared" si="269"/>
        <v>3E-27A-VCS-Loc-22</v>
      </c>
      <c r="T2851" t="str">
        <f>IFERROR(IF(VLOOKUP(S2851,Bad!$A:$A,1,FALSE)='RAW2'!S2851,"yes","no"),"no")</f>
        <v>no</v>
      </c>
      <c r="U2851" t="str">
        <f>IFERROR(VLOOKUP(F2851,compounds!$A:$B,2,FALSE),"")</f>
        <v/>
      </c>
      <c r="V2851" t="str">
        <f>VLOOKUP(B2851,'volatile collection data'!$O:$P,2,FALSE)</f>
        <v>02.may.22 27</v>
      </c>
    </row>
    <row r="2852" spans="1:22" x14ac:dyDescent="0.2">
      <c r="A2852" t="s">
        <v>371</v>
      </c>
      <c r="B2852" s="1" t="str">
        <f t="shared" si="266"/>
        <v>3E</v>
      </c>
      <c r="C2852">
        <v>39.753</v>
      </c>
      <c r="D2852">
        <f t="shared" si="264"/>
        <v>39.75</v>
      </c>
      <c r="E2852">
        <f>VLOOKUP(D2852,'Peak Combiner'!$A$5:$D$4980,4,FALSE)</f>
        <v>39.75</v>
      </c>
      <c r="F2852">
        <f>IFERROR(VLOOKUP(D2852,rt_comb!$A:$B,2,FALSE),D2852)</f>
        <v>39.75</v>
      </c>
      <c r="G2852">
        <v>1395649</v>
      </c>
      <c r="H2852">
        <f>SUMIFS($G:$G,$E:$E,18.51,'RAW2'!$A:$A,'RAW2'!A2852)</f>
        <v>28191297</v>
      </c>
      <c r="I2852" s="1" t="str">
        <f>VLOOKUP(A2852,'volatile collection data'!$G$6:$H$69,2,FALSE)</f>
        <v>E</v>
      </c>
      <c r="J2852" s="1">
        <f>VLOOKUP(A2852,'volatile collection data'!$G$6:$I$69,3,FALSE)</f>
        <v>3</v>
      </c>
      <c r="K2852" s="1" t="str">
        <f>VLOOKUP(A2852,'volatile collection data'!$G$6:$N$69,8,FALSE)</f>
        <v>27A</v>
      </c>
      <c r="L2852" s="1">
        <f>VLOOKUP(A2852,'volatile collection data'!$G$6:$J$69,4,FALSE)</f>
        <v>6.82</v>
      </c>
      <c r="M2852" s="1">
        <f>VLOOKUP($A2852,'volatile collection data'!$G$6:$M$69,6,FALSE)</f>
        <v>10</v>
      </c>
      <c r="N2852" s="1">
        <f>VLOOKUP($A2852,'volatile collection data'!$G$6:$M$69,7,FALSE)</f>
        <v>6.82</v>
      </c>
      <c r="O2852" s="1">
        <f>VLOOKUP(A2852,'volatile collection data'!$G$6:$K$69,5,FALSE)</f>
        <v>1</v>
      </c>
      <c r="P2852" s="1" t="str">
        <f t="shared" si="267"/>
        <v>3E</v>
      </c>
      <c r="Q2852">
        <f t="shared" si="265"/>
        <v>3.6294998388292872E-2</v>
      </c>
      <c r="R2852" t="str">
        <f t="shared" si="268"/>
        <v>27A_1-E&amp;6.82%6.82@10</v>
      </c>
      <c r="S2852" t="str">
        <f t="shared" si="269"/>
        <v>3E-27A-VCS-Loc-22</v>
      </c>
      <c r="T2852" t="str">
        <f>IFERROR(IF(VLOOKUP(S2852,Bad!$A:$A,1,FALSE)='RAW2'!S2852,"yes","no"),"no")</f>
        <v>no</v>
      </c>
      <c r="U2852" t="str">
        <f>IFERROR(VLOOKUP(F2852,compounds!$A:$B,2,FALSE),"")</f>
        <v/>
      </c>
      <c r="V2852" t="str">
        <f>VLOOKUP(B2852,'volatile collection data'!$O:$P,2,FALSE)</f>
        <v>02.may.22 27</v>
      </c>
    </row>
    <row r="2853" spans="1:22" x14ac:dyDescent="0.2">
      <c r="A2853" t="s">
        <v>371</v>
      </c>
      <c r="B2853" s="1" t="str">
        <f t="shared" si="266"/>
        <v>3E</v>
      </c>
      <c r="C2853">
        <v>39.951999999999998</v>
      </c>
      <c r="D2853">
        <f t="shared" si="264"/>
        <v>39.950000000000003</v>
      </c>
      <c r="E2853">
        <f>VLOOKUP(D2853,'Peak Combiner'!$A$5:$D$4980,4,FALSE)</f>
        <v>39.950000000000003</v>
      </c>
      <c r="F2853">
        <f>IFERROR(VLOOKUP(D2853,rt_comb!$A:$B,2,FALSE),D2853)</f>
        <v>39.950000000000003</v>
      </c>
      <c r="G2853">
        <v>975432</v>
      </c>
      <c r="H2853">
        <f>SUMIFS($G:$G,$E:$E,18.51,'RAW2'!$A:$A,'RAW2'!A2853)</f>
        <v>28191297</v>
      </c>
      <c r="I2853" s="1" t="str">
        <f>VLOOKUP(A2853,'volatile collection data'!$G$6:$H$69,2,FALSE)</f>
        <v>E</v>
      </c>
      <c r="J2853" s="1">
        <f>VLOOKUP(A2853,'volatile collection data'!$G$6:$I$69,3,FALSE)</f>
        <v>3</v>
      </c>
      <c r="K2853" s="1" t="str">
        <f>VLOOKUP(A2853,'volatile collection data'!$G$6:$N$69,8,FALSE)</f>
        <v>27A</v>
      </c>
      <c r="L2853" s="1">
        <f>VLOOKUP(A2853,'volatile collection data'!$G$6:$J$69,4,FALSE)</f>
        <v>6.82</v>
      </c>
      <c r="M2853" s="1">
        <f>VLOOKUP($A2853,'volatile collection data'!$G$6:$M$69,6,FALSE)</f>
        <v>10</v>
      </c>
      <c r="N2853" s="1">
        <f>VLOOKUP($A2853,'volatile collection data'!$G$6:$M$69,7,FALSE)</f>
        <v>6.82</v>
      </c>
      <c r="O2853" s="1">
        <f>VLOOKUP(A2853,'volatile collection data'!$G$6:$K$69,5,FALSE)</f>
        <v>1</v>
      </c>
      <c r="P2853" s="1" t="str">
        <f t="shared" si="267"/>
        <v>3E</v>
      </c>
      <c r="Q2853">
        <f t="shared" si="265"/>
        <v>2.536691021015262E-2</v>
      </c>
      <c r="R2853" t="str">
        <f t="shared" si="268"/>
        <v>27A_1-E&amp;6.82%6.82@10</v>
      </c>
      <c r="S2853" t="str">
        <f t="shared" si="269"/>
        <v>3E-27A-VCS-Loc-22</v>
      </c>
      <c r="T2853" t="str">
        <f>IFERROR(IF(VLOOKUP(S2853,Bad!$A:$A,1,FALSE)='RAW2'!S2853,"yes","no"),"no")</f>
        <v>no</v>
      </c>
      <c r="U2853" t="str">
        <f>IFERROR(VLOOKUP(F2853,compounds!$A:$B,2,FALSE),"")</f>
        <v/>
      </c>
      <c r="V2853" t="str">
        <f>VLOOKUP(B2853,'volatile collection data'!$O:$P,2,FALSE)</f>
        <v>02.may.22 27</v>
      </c>
    </row>
    <row r="2854" spans="1:22" x14ac:dyDescent="0.2">
      <c r="A2854" t="s">
        <v>371</v>
      </c>
      <c r="B2854" s="1" t="str">
        <f t="shared" si="266"/>
        <v>3E</v>
      </c>
      <c r="C2854">
        <v>40.009</v>
      </c>
      <c r="D2854">
        <f t="shared" si="264"/>
        <v>40.01</v>
      </c>
      <c r="E2854">
        <f>VLOOKUP(D2854,'Peak Combiner'!$A$5:$D$4980,4,FALSE)</f>
        <v>40.01</v>
      </c>
      <c r="F2854">
        <f>IFERROR(VLOOKUP(D2854,rt_comb!$A:$B,2,FALSE),D2854)</f>
        <v>40.01</v>
      </c>
      <c r="G2854">
        <v>2869415</v>
      </c>
      <c r="H2854">
        <f>SUMIFS($G:$G,$E:$E,18.51,'RAW2'!$A:$A,'RAW2'!A2854)</f>
        <v>28191297</v>
      </c>
      <c r="I2854" s="1" t="str">
        <f>VLOOKUP(A2854,'volatile collection data'!$G$6:$H$69,2,FALSE)</f>
        <v>E</v>
      </c>
      <c r="J2854" s="1">
        <f>VLOOKUP(A2854,'volatile collection data'!$G$6:$I$69,3,FALSE)</f>
        <v>3</v>
      </c>
      <c r="K2854" s="1" t="str">
        <f>VLOOKUP(A2854,'volatile collection data'!$G$6:$N$69,8,FALSE)</f>
        <v>27A</v>
      </c>
      <c r="L2854" s="1">
        <f>VLOOKUP(A2854,'volatile collection data'!$G$6:$J$69,4,FALSE)</f>
        <v>6.82</v>
      </c>
      <c r="M2854" s="1">
        <f>VLOOKUP($A2854,'volatile collection data'!$G$6:$M$69,6,FALSE)</f>
        <v>10</v>
      </c>
      <c r="N2854" s="1">
        <f>VLOOKUP($A2854,'volatile collection data'!$G$6:$M$69,7,FALSE)</f>
        <v>6.82</v>
      </c>
      <c r="O2854" s="1">
        <f>VLOOKUP(A2854,'volatile collection data'!$G$6:$K$69,5,FALSE)</f>
        <v>1</v>
      </c>
      <c r="P2854" s="1" t="str">
        <f t="shared" si="267"/>
        <v>3E</v>
      </c>
      <c r="Q2854">
        <f t="shared" si="265"/>
        <v>7.462149351329983E-2</v>
      </c>
      <c r="R2854" t="str">
        <f t="shared" si="268"/>
        <v>27A_1-E&amp;6.82%6.82@10</v>
      </c>
      <c r="S2854" t="str">
        <f t="shared" si="269"/>
        <v>3E-27A-VCS-Loc-22</v>
      </c>
      <c r="T2854" t="str">
        <f>IFERROR(IF(VLOOKUP(S2854,Bad!$A:$A,1,FALSE)='RAW2'!S2854,"yes","no"),"no")</f>
        <v>no</v>
      </c>
      <c r="U2854" t="str">
        <f>IFERROR(VLOOKUP(F2854,compounds!$A:$B,2,FALSE),"")</f>
        <v/>
      </c>
      <c r="V2854" t="str">
        <f>VLOOKUP(B2854,'volatile collection data'!$O:$P,2,FALSE)</f>
        <v>02.may.22 27</v>
      </c>
    </row>
    <row r="2855" spans="1:22" x14ac:dyDescent="0.2">
      <c r="A2855" t="s">
        <v>372</v>
      </c>
      <c r="B2855" s="1" t="str">
        <f t="shared" si="266"/>
        <v>4A</v>
      </c>
      <c r="C2855">
        <v>4.1689999999999996</v>
      </c>
      <c r="D2855">
        <f t="shared" si="264"/>
        <v>4.17</v>
      </c>
      <c r="E2855">
        <f>VLOOKUP(D2855,'Peak Combiner'!$A$5:$D$4980,4,FALSE)</f>
        <v>4.1500000000000004</v>
      </c>
      <c r="F2855">
        <f>IFERROR(VLOOKUP(D2855,rt_comb!$A:$B,2,FALSE),D2855)</f>
        <v>4.17</v>
      </c>
      <c r="G2855">
        <v>11540140</v>
      </c>
      <c r="H2855">
        <f>SUMIFS($G:$G,$E:$E,18.51,'RAW2'!$A:$A,'RAW2'!A2855)</f>
        <v>44958807</v>
      </c>
      <c r="I2855" s="1" t="str">
        <f>VLOOKUP(A2855,'volatile collection data'!$G$6:$H$69,2,FALSE)</f>
        <v>A</v>
      </c>
      <c r="J2855" s="1">
        <f>VLOOKUP(A2855,'volatile collection data'!$G$6:$I$69,3,FALSE)</f>
        <v>4</v>
      </c>
      <c r="K2855" s="1" t="str">
        <f>VLOOKUP(A2855,'volatile collection data'!$G$6:$N$69,8,FALSE)</f>
        <v>3A</v>
      </c>
      <c r="L2855" s="1">
        <f>VLOOKUP(A2855,'volatile collection data'!$G$6:$J$69,4,FALSE)</f>
        <v>5.85</v>
      </c>
      <c r="M2855" s="1">
        <f>VLOOKUP($A2855,'volatile collection data'!$G$6:$M$69,6,FALSE)</f>
        <v>8</v>
      </c>
      <c r="N2855" s="1">
        <f>VLOOKUP($A2855,'volatile collection data'!$G$6:$M$69,7,FALSE)</f>
        <v>5.85</v>
      </c>
      <c r="O2855" s="1">
        <f>VLOOKUP(A2855,'volatile collection data'!$G$6:$K$69,5,FALSE)</f>
        <v>1</v>
      </c>
      <c r="P2855" s="1" t="str">
        <f t="shared" si="267"/>
        <v>4A</v>
      </c>
      <c r="Q2855">
        <f t="shared" si="265"/>
        <v>0.21938677156997344</v>
      </c>
      <c r="R2855" t="str">
        <f t="shared" si="268"/>
        <v>3A_1-A&amp;5.85%5.85@8</v>
      </c>
      <c r="S2855" t="str">
        <f t="shared" si="269"/>
        <v>4A-3A-VCS-Loc-22</v>
      </c>
      <c r="T2855" t="str">
        <f>IFERROR(IF(VLOOKUP(S2855,Bad!$A:$A,1,FALSE)='RAW2'!S2855,"yes","no"),"no")</f>
        <v>no</v>
      </c>
      <c r="U2855" t="str">
        <f>IFERROR(VLOOKUP(F2855,compounds!$A:$B,2,FALSE),"")</f>
        <v/>
      </c>
      <c r="V2855" t="str">
        <f>VLOOKUP(B2855,'volatile collection data'!$O:$P,2,FALSE)</f>
        <v>24.apr.22 3</v>
      </c>
    </row>
    <row r="2856" spans="1:22" x14ac:dyDescent="0.2">
      <c r="A2856" t="s">
        <v>372</v>
      </c>
      <c r="B2856" s="1" t="str">
        <f t="shared" si="266"/>
        <v>4A</v>
      </c>
      <c r="C2856">
        <v>4.4340000000000002</v>
      </c>
      <c r="D2856">
        <f t="shared" si="264"/>
        <v>4.43</v>
      </c>
      <c r="E2856">
        <f>VLOOKUP(D2856,'Peak Combiner'!$A$5:$D$4980,4,FALSE)</f>
        <v>4.43</v>
      </c>
      <c r="F2856">
        <f>IFERROR(VLOOKUP(D2856,rt_comb!$A:$B,2,FALSE),D2856)</f>
        <v>4.43</v>
      </c>
      <c r="G2856">
        <v>1327524</v>
      </c>
      <c r="H2856">
        <f>SUMIFS($G:$G,$E:$E,18.51,'RAW2'!$A:$A,'RAW2'!A2856)</f>
        <v>44958807</v>
      </c>
      <c r="I2856" s="1" t="str">
        <f>VLOOKUP(A2856,'volatile collection data'!$G$6:$H$69,2,FALSE)</f>
        <v>A</v>
      </c>
      <c r="J2856" s="1">
        <f>VLOOKUP(A2856,'volatile collection data'!$G$6:$I$69,3,FALSE)</f>
        <v>4</v>
      </c>
      <c r="K2856" s="1" t="str">
        <f>VLOOKUP(A2856,'volatile collection data'!$G$6:$N$69,8,FALSE)</f>
        <v>3A</v>
      </c>
      <c r="L2856" s="1">
        <f>VLOOKUP(A2856,'volatile collection data'!$G$6:$J$69,4,FALSE)</f>
        <v>5.85</v>
      </c>
      <c r="M2856" s="1">
        <f>VLOOKUP($A2856,'volatile collection data'!$G$6:$M$69,6,FALSE)</f>
        <v>8</v>
      </c>
      <c r="N2856" s="1">
        <f>VLOOKUP($A2856,'volatile collection data'!$G$6:$M$69,7,FALSE)</f>
        <v>5.85</v>
      </c>
      <c r="O2856" s="1">
        <f>VLOOKUP(A2856,'volatile collection data'!$G$6:$K$69,5,FALSE)</f>
        <v>1</v>
      </c>
      <c r="P2856" s="1" t="str">
        <f t="shared" si="267"/>
        <v>4A</v>
      </c>
      <c r="Q2856">
        <f t="shared" si="265"/>
        <v>2.5237233217418279E-2</v>
      </c>
      <c r="R2856" t="str">
        <f t="shared" si="268"/>
        <v>3A_1-A&amp;5.85%5.85@8</v>
      </c>
      <c r="S2856" t="str">
        <f t="shared" si="269"/>
        <v>4A-3A-VCS-Loc-22</v>
      </c>
      <c r="T2856" t="str">
        <f>IFERROR(IF(VLOOKUP(S2856,Bad!$A:$A,1,FALSE)='RAW2'!S2856,"yes","no"),"no")</f>
        <v>no</v>
      </c>
      <c r="U2856" t="str">
        <f>IFERROR(VLOOKUP(F2856,compounds!$A:$B,2,FALSE),"")</f>
        <v/>
      </c>
      <c r="V2856" t="str">
        <f>VLOOKUP(B2856,'volatile collection data'!$O:$P,2,FALSE)</f>
        <v>24.apr.22 3</v>
      </c>
    </row>
    <row r="2857" spans="1:22" x14ac:dyDescent="0.2">
      <c r="A2857" t="s">
        <v>372</v>
      </c>
      <c r="B2857" s="1" t="str">
        <f t="shared" si="266"/>
        <v>4A</v>
      </c>
      <c r="C2857">
        <v>4.7119999999999997</v>
      </c>
      <c r="D2857">
        <f t="shared" si="264"/>
        <v>4.71</v>
      </c>
      <c r="E2857">
        <f>VLOOKUP(D2857,'Peak Combiner'!$A$5:$D$4980,4,FALSE)</f>
        <v>4.7</v>
      </c>
      <c r="F2857">
        <f>IFERROR(VLOOKUP(D2857,rt_comb!$A:$B,2,FALSE),D2857)</f>
        <v>4.71</v>
      </c>
      <c r="G2857">
        <v>5025451</v>
      </c>
      <c r="H2857">
        <f>SUMIFS($G:$G,$E:$E,18.51,'RAW2'!$A:$A,'RAW2'!A2857)</f>
        <v>44958807</v>
      </c>
      <c r="I2857" s="1" t="str">
        <f>VLOOKUP(A2857,'volatile collection data'!$G$6:$H$69,2,FALSE)</f>
        <v>A</v>
      </c>
      <c r="J2857" s="1">
        <f>VLOOKUP(A2857,'volatile collection data'!$G$6:$I$69,3,FALSE)</f>
        <v>4</v>
      </c>
      <c r="K2857" s="1" t="str">
        <f>VLOOKUP(A2857,'volatile collection data'!$G$6:$N$69,8,FALSE)</f>
        <v>3A</v>
      </c>
      <c r="L2857" s="1">
        <f>VLOOKUP(A2857,'volatile collection data'!$G$6:$J$69,4,FALSE)</f>
        <v>5.85</v>
      </c>
      <c r="M2857" s="1">
        <f>VLOOKUP($A2857,'volatile collection data'!$G$6:$M$69,6,FALSE)</f>
        <v>8</v>
      </c>
      <c r="N2857" s="1">
        <f>VLOOKUP($A2857,'volatile collection data'!$G$6:$M$69,7,FALSE)</f>
        <v>5.85</v>
      </c>
      <c r="O2857" s="1">
        <f>VLOOKUP(A2857,'volatile collection data'!$G$6:$K$69,5,FALSE)</f>
        <v>1</v>
      </c>
      <c r="P2857" s="1" t="str">
        <f t="shared" si="267"/>
        <v>4A</v>
      </c>
      <c r="Q2857">
        <f t="shared" si="265"/>
        <v>9.5537616577710024E-2</v>
      </c>
      <c r="R2857" t="str">
        <f t="shared" si="268"/>
        <v>3A_1-A&amp;5.85%5.85@8</v>
      </c>
      <c r="S2857" t="str">
        <f t="shared" si="269"/>
        <v>4A-3A-VCS-Loc-22</v>
      </c>
      <c r="T2857" t="str">
        <f>IFERROR(IF(VLOOKUP(S2857,Bad!$A:$A,1,FALSE)='RAW2'!S2857,"yes","no"),"no")</f>
        <v>no</v>
      </c>
      <c r="U2857" t="str">
        <f>IFERROR(VLOOKUP(F2857,compounds!$A:$B,2,FALSE),"")</f>
        <v/>
      </c>
      <c r="V2857" t="str">
        <f>VLOOKUP(B2857,'volatile collection data'!$O:$P,2,FALSE)</f>
        <v>24.apr.22 3</v>
      </c>
    </row>
    <row r="2858" spans="1:22" x14ac:dyDescent="0.2">
      <c r="A2858" t="s">
        <v>372</v>
      </c>
      <c r="B2858" s="1" t="str">
        <f t="shared" si="266"/>
        <v>4A</v>
      </c>
      <c r="C2858">
        <v>5.0359999999999996</v>
      </c>
      <c r="D2858">
        <f t="shared" si="264"/>
        <v>5.04</v>
      </c>
      <c r="E2858">
        <f>VLOOKUP(D2858,'Peak Combiner'!$A$5:$D$4980,4,FALSE)</f>
        <v>5.04</v>
      </c>
      <c r="F2858">
        <f>IFERROR(VLOOKUP(D2858,rt_comb!$A:$B,2,FALSE),D2858)</f>
        <v>5.04</v>
      </c>
      <c r="G2858">
        <v>1290908</v>
      </c>
      <c r="H2858">
        <f>SUMIFS($G:$G,$E:$E,18.51,'RAW2'!$A:$A,'RAW2'!A2858)</f>
        <v>44958807</v>
      </c>
      <c r="I2858" s="1" t="str">
        <f>VLOOKUP(A2858,'volatile collection data'!$G$6:$H$69,2,FALSE)</f>
        <v>A</v>
      </c>
      <c r="J2858" s="1">
        <f>VLOOKUP(A2858,'volatile collection data'!$G$6:$I$69,3,FALSE)</f>
        <v>4</v>
      </c>
      <c r="K2858" s="1" t="str">
        <f>VLOOKUP(A2858,'volatile collection data'!$G$6:$N$69,8,FALSE)</f>
        <v>3A</v>
      </c>
      <c r="L2858" s="1">
        <f>VLOOKUP(A2858,'volatile collection data'!$G$6:$J$69,4,FALSE)</f>
        <v>5.85</v>
      </c>
      <c r="M2858" s="1">
        <f>VLOOKUP($A2858,'volatile collection data'!$G$6:$M$69,6,FALSE)</f>
        <v>8</v>
      </c>
      <c r="N2858" s="1">
        <f>VLOOKUP($A2858,'volatile collection data'!$G$6:$M$69,7,FALSE)</f>
        <v>5.85</v>
      </c>
      <c r="O2858" s="1">
        <f>VLOOKUP(A2858,'volatile collection data'!$G$6:$K$69,5,FALSE)</f>
        <v>1</v>
      </c>
      <c r="P2858" s="1" t="str">
        <f t="shared" si="267"/>
        <v>4A</v>
      </c>
      <c r="Q2858">
        <f t="shared" si="265"/>
        <v>2.4541135420701243E-2</v>
      </c>
      <c r="R2858" t="str">
        <f t="shared" si="268"/>
        <v>3A_1-A&amp;5.85%5.85@8</v>
      </c>
      <c r="S2858" t="str">
        <f t="shared" si="269"/>
        <v>4A-3A-VCS-Loc-22</v>
      </c>
      <c r="T2858" t="str">
        <f>IFERROR(IF(VLOOKUP(S2858,Bad!$A:$A,1,FALSE)='RAW2'!S2858,"yes","no"),"no")</f>
        <v>no</v>
      </c>
      <c r="U2858" t="str">
        <f>IFERROR(VLOOKUP(F2858,compounds!$A:$B,2,FALSE),"")</f>
        <v/>
      </c>
      <c r="V2858" t="str">
        <f>VLOOKUP(B2858,'volatile collection data'!$O:$P,2,FALSE)</f>
        <v>24.apr.22 3</v>
      </c>
    </row>
    <row r="2859" spans="1:22" x14ac:dyDescent="0.2">
      <c r="A2859" t="s">
        <v>372</v>
      </c>
      <c r="B2859" s="1" t="str">
        <f t="shared" si="266"/>
        <v>4A</v>
      </c>
      <c r="C2859">
        <v>5.7519999999999998</v>
      </c>
      <c r="D2859">
        <f t="shared" si="264"/>
        <v>5.75</v>
      </c>
      <c r="E2859">
        <f>VLOOKUP(D2859,'Peak Combiner'!$A$5:$D$4980,4,FALSE)</f>
        <v>5.75</v>
      </c>
      <c r="F2859">
        <f>IFERROR(VLOOKUP(D2859,rt_comb!$A:$B,2,FALSE),D2859)</f>
        <v>5.75</v>
      </c>
      <c r="G2859">
        <v>12205343</v>
      </c>
      <c r="H2859">
        <f>SUMIFS($G:$G,$E:$E,18.51,'RAW2'!$A:$A,'RAW2'!A2859)</f>
        <v>44958807</v>
      </c>
      <c r="I2859" s="1" t="str">
        <f>VLOOKUP(A2859,'volatile collection data'!$G$6:$H$69,2,FALSE)</f>
        <v>A</v>
      </c>
      <c r="J2859" s="1">
        <f>VLOOKUP(A2859,'volatile collection data'!$G$6:$I$69,3,FALSE)</f>
        <v>4</v>
      </c>
      <c r="K2859" s="1" t="str">
        <f>VLOOKUP(A2859,'volatile collection data'!$G$6:$N$69,8,FALSE)</f>
        <v>3A</v>
      </c>
      <c r="L2859" s="1">
        <f>VLOOKUP(A2859,'volatile collection data'!$G$6:$J$69,4,FALSE)</f>
        <v>5.85</v>
      </c>
      <c r="M2859" s="1">
        <f>VLOOKUP($A2859,'volatile collection data'!$G$6:$M$69,6,FALSE)</f>
        <v>8</v>
      </c>
      <c r="N2859" s="1">
        <f>VLOOKUP($A2859,'volatile collection data'!$G$6:$M$69,7,FALSE)</f>
        <v>5.85</v>
      </c>
      <c r="O2859" s="1">
        <f>VLOOKUP(A2859,'volatile collection data'!$G$6:$K$69,5,FALSE)</f>
        <v>1</v>
      </c>
      <c r="P2859" s="1" t="str">
        <f t="shared" si="267"/>
        <v>4A</v>
      </c>
      <c r="Q2859">
        <f t="shared" si="265"/>
        <v>0.23203278267630845</v>
      </c>
      <c r="R2859" t="str">
        <f t="shared" si="268"/>
        <v>3A_1-A&amp;5.85%5.85@8</v>
      </c>
      <c r="S2859" t="str">
        <f t="shared" si="269"/>
        <v>4A-3A-VCS-Loc-22</v>
      </c>
      <c r="T2859" t="str">
        <f>IFERROR(IF(VLOOKUP(S2859,Bad!$A:$A,1,FALSE)='RAW2'!S2859,"yes","no"),"no")</f>
        <v>no</v>
      </c>
      <c r="U2859" t="str">
        <f>IFERROR(VLOOKUP(F2859,compounds!$A:$B,2,FALSE),"")</f>
        <v/>
      </c>
      <c r="V2859" t="str">
        <f>VLOOKUP(B2859,'volatile collection data'!$O:$P,2,FALSE)</f>
        <v>24.apr.22 3</v>
      </c>
    </row>
    <row r="2860" spans="1:22" x14ac:dyDescent="0.2">
      <c r="A2860" t="s">
        <v>372</v>
      </c>
      <c r="B2860" s="1" t="str">
        <f t="shared" si="266"/>
        <v>4A</v>
      </c>
      <c r="C2860">
        <v>5.8920000000000003</v>
      </c>
      <c r="D2860">
        <f t="shared" si="264"/>
        <v>5.89</v>
      </c>
      <c r="E2860">
        <f>VLOOKUP(D2860,'Peak Combiner'!$A$5:$D$4980,4,FALSE)</f>
        <v>5.89</v>
      </c>
      <c r="F2860">
        <f>IFERROR(VLOOKUP(D2860,rt_comb!$A:$B,2,FALSE),D2860)</f>
        <v>5.89</v>
      </c>
      <c r="G2860">
        <v>2174686</v>
      </c>
      <c r="H2860">
        <f>SUMIFS($G:$G,$E:$E,18.51,'RAW2'!$A:$A,'RAW2'!A2860)</f>
        <v>44958807</v>
      </c>
      <c r="I2860" s="1" t="str">
        <f>VLOOKUP(A2860,'volatile collection data'!$G$6:$H$69,2,FALSE)</f>
        <v>A</v>
      </c>
      <c r="J2860" s="1">
        <f>VLOOKUP(A2860,'volatile collection data'!$G$6:$I$69,3,FALSE)</f>
        <v>4</v>
      </c>
      <c r="K2860" s="1" t="str">
        <f>VLOOKUP(A2860,'volatile collection data'!$G$6:$N$69,8,FALSE)</f>
        <v>3A</v>
      </c>
      <c r="L2860" s="1">
        <f>VLOOKUP(A2860,'volatile collection data'!$G$6:$J$69,4,FALSE)</f>
        <v>5.85</v>
      </c>
      <c r="M2860" s="1">
        <f>VLOOKUP($A2860,'volatile collection data'!$G$6:$M$69,6,FALSE)</f>
        <v>8</v>
      </c>
      <c r="N2860" s="1">
        <f>VLOOKUP($A2860,'volatile collection data'!$G$6:$M$69,7,FALSE)</f>
        <v>5.85</v>
      </c>
      <c r="O2860" s="1">
        <f>VLOOKUP(A2860,'volatile collection data'!$G$6:$K$69,5,FALSE)</f>
        <v>1</v>
      </c>
      <c r="P2860" s="1" t="str">
        <f t="shared" si="267"/>
        <v>4A</v>
      </c>
      <c r="Q2860">
        <f t="shared" si="265"/>
        <v>4.1342422251239526E-2</v>
      </c>
      <c r="R2860" t="str">
        <f t="shared" si="268"/>
        <v>3A_1-A&amp;5.85%5.85@8</v>
      </c>
      <c r="S2860" t="str">
        <f t="shared" si="269"/>
        <v>4A-3A-VCS-Loc-22</v>
      </c>
      <c r="T2860" t="str">
        <f>IFERROR(IF(VLOOKUP(S2860,Bad!$A:$A,1,FALSE)='RAW2'!S2860,"yes","no"),"no")</f>
        <v>no</v>
      </c>
      <c r="U2860" t="str">
        <f>IFERROR(VLOOKUP(F2860,compounds!$A:$B,2,FALSE),"")</f>
        <v/>
      </c>
      <c r="V2860" t="str">
        <f>VLOOKUP(B2860,'volatile collection data'!$O:$P,2,FALSE)</f>
        <v>24.apr.22 3</v>
      </c>
    </row>
    <row r="2861" spans="1:22" x14ac:dyDescent="0.2">
      <c r="A2861" t="s">
        <v>372</v>
      </c>
      <c r="B2861" s="1" t="str">
        <f t="shared" si="266"/>
        <v>4A</v>
      </c>
      <c r="C2861">
        <v>6.28</v>
      </c>
      <c r="D2861">
        <f t="shared" si="264"/>
        <v>6.28</v>
      </c>
      <c r="E2861">
        <f>VLOOKUP(D2861,'Peak Combiner'!$A$5:$D$4980,4,FALSE)</f>
        <v>6.28</v>
      </c>
      <c r="F2861">
        <f>IFERROR(VLOOKUP(D2861,rt_comb!$A:$B,2,FALSE),D2861)</f>
        <v>6.28</v>
      </c>
      <c r="G2861">
        <v>1415577</v>
      </c>
      <c r="H2861">
        <f>SUMIFS($G:$G,$E:$E,18.51,'RAW2'!$A:$A,'RAW2'!A2861)</f>
        <v>44958807</v>
      </c>
      <c r="I2861" s="1" t="str">
        <f>VLOOKUP(A2861,'volatile collection data'!$G$6:$H$69,2,FALSE)</f>
        <v>A</v>
      </c>
      <c r="J2861" s="1">
        <f>VLOOKUP(A2861,'volatile collection data'!$G$6:$I$69,3,FALSE)</f>
        <v>4</v>
      </c>
      <c r="K2861" s="1" t="str">
        <f>VLOOKUP(A2861,'volatile collection data'!$G$6:$N$69,8,FALSE)</f>
        <v>3A</v>
      </c>
      <c r="L2861" s="1">
        <f>VLOOKUP(A2861,'volatile collection data'!$G$6:$J$69,4,FALSE)</f>
        <v>5.85</v>
      </c>
      <c r="M2861" s="1">
        <f>VLOOKUP($A2861,'volatile collection data'!$G$6:$M$69,6,FALSE)</f>
        <v>8</v>
      </c>
      <c r="N2861" s="1">
        <f>VLOOKUP($A2861,'volatile collection data'!$G$6:$M$69,7,FALSE)</f>
        <v>5.85</v>
      </c>
      <c r="O2861" s="1">
        <f>VLOOKUP(A2861,'volatile collection data'!$G$6:$K$69,5,FALSE)</f>
        <v>1</v>
      </c>
      <c r="P2861" s="1" t="str">
        <f t="shared" si="267"/>
        <v>4A</v>
      </c>
      <c r="Q2861">
        <f t="shared" si="265"/>
        <v>2.6911187207322291E-2</v>
      </c>
      <c r="R2861" t="str">
        <f t="shared" si="268"/>
        <v>3A_1-A&amp;5.85%5.85@8</v>
      </c>
      <c r="S2861" t="str">
        <f t="shared" si="269"/>
        <v>4A-3A-VCS-Loc-22</v>
      </c>
      <c r="T2861" t="str">
        <f>IFERROR(IF(VLOOKUP(S2861,Bad!$A:$A,1,FALSE)='RAW2'!S2861,"yes","no"),"no")</f>
        <v>no</v>
      </c>
      <c r="U2861" t="str">
        <f>IFERROR(VLOOKUP(F2861,compounds!$A:$B,2,FALSE),"")</f>
        <v/>
      </c>
      <c r="V2861" t="str">
        <f>VLOOKUP(B2861,'volatile collection data'!$O:$P,2,FALSE)</f>
        <v>24.apr.22 3</v>
      </c>
    </row>
    <row r="2862" spans="1:22" x14ac:dyDescent="0.2">
      <c r="A2862" t="s">
        <v>372</v>
      </c>
      <c r="B2862" s="1" t="str">
        <f t="shared" si="266"/>
        <v>4A</v>
      </c>
      <c r="C2862">
        <v>6.3239999999999998</v>
      </c>
      <c r="D2862">
        <f t="shared" si="264"/>
        <v>6.32</v>
      </c>
      <c r="E2862">
        <f>VLOOKUP(D2862,'Peak Combiner'!$A$5:$D$4980,4,FALSE)</f>
        <v>6.32</v>
      </c>
      <c r="F2862">
        <f>IFERROR(VLOOKUP(D2862,rt_comb!$A:$B,2,FALSE),D2862)</f>
        <v>6.32</v>
      </c>
      <c r="G2862">
        <v>3243253</v>
      </c>
      <c r="H2862">
        <f>SUMIFS($G:$G,$E:$E,18.51,'RAW2'!$A:$A,'RAW2'!A2862)</f>
        <v>44958807</v>
      </c>
      <c r="I2862" s="1" t="str">
        <f>VLOOKUP(A2862,'volatile collection data'!$G$6:$H$69,2,FALSE)</f>
        <v>A</v>
      </c>
      <c r="J2862" s="1">
        <f>VLOOKUP(A2862,'volatile collection data'!$G$6:$I$69,3,FALSE)</f>
        <v>4</v>
      </c>
      <c r="K2862" s="1" t="str">
        <f>VLOOKUP(A2862,'volatile collection data'!$G$6:$N$69,8,FALSE)</f>
        <v>3A</v>
      </c>
      <c r="L2862" s="1">
        <f>VLOOKUP(A2862,'volatile collection data'!$G$6:$J$69,4,FALSE)</f>
        <v>5.85</v>
      </c>
      <c r="M2862" s="1">
        <f>VLOOKUP($A2862,'volatile collection data'!$G$6:$M$69,6,FALSE)</f>
        <v>8</v>
      </c>
      <c r="N2862" s="1">
        <f>VLOOKUP($A2862,'volatile collection data'!$G$6:$M$69,7,FALSE)</f>
        <v>5.85</v>
      </c>
      <c r="O2862" s="1">
        <f>VLOOKUP(A2862,'volatile collection data'!$G$6:$K$69,5,FALSE)</f>
        <v>1</v>
      </c>
      <c r="P2862" s="1" t="str">
        <f t="shared" si="267"/>
        <v>4A</v>
      </c>
      <c r="Q2862">
        <f t="shared" si="265"/>
        <v>6.1656687445267644E-2</v>
      </c>
      <c r="R2862" t="str">
        <f t="shared" si="268"/>
        <v>3A_1-A&amp;5.85%5.85@8</v>
      </c>
      <c r="S2862" t="str">
        <f t="shared" si="269"/>
        <v>4A-3A-VCS-Loc-22</v>
      </c>
      <c r="T2862" t="str">
        <f>IFERROR(IF(VLOOKUP(S2862,Bad!$A:$A,1,FALSE)='RAW2'!S2862,"yes","no"),"no")</f>
        <v>no</v>
      </c>
      <c r="U2862" t="str">
        <f>IFERROR(VLOOKUP(F2862,compounds!$A:$B,2,FALSE),"")</f>
        <v/>
      </c>
      <c r="V2862" t="str">
        <f>VLOOKUP(B2862,'volatile collection data'!$O:$P,2,FALSE)</f>
        <v>24.apr.22 3</v>
      </c>
    </row>
    <row r="2863" spans="1:22" x14ac:dyDescent="0.2">
      <c r="A2863" t="s">
        <v>372</v>
      </c>
      <c r="B2863" s="1" t="str">
        <f t="shared" si="266"/>
        <v>4A</v>
      </c>
      <c r="C2863">
        <v>7.0970000000000004</v>
      </c>
      <c r="D2863">
        <f t="shared" si="264"/>
        <v>7.1</v>
      </c>
      <c r="E2863">
        <f>VLOOKUP(D2863,'Peak Combiner'!$A$5:$D$4980,4,FALSE)</f>
        <v>7.09</v>
      </c>
      <c r="F2863">
        <f>IFERROR(VLOOKUP(D2863,rt_comb!$A:$B,2,FALSE),D2863)</f>
        <v>7.1</v>
      </c>
      <c r="G2863">
        <v>1596726</v>
      </c>
      <c r="H2863">
        <f>SUMIFS($G:$G,$E:$E,18.51,'RAW2'!$A:$A,'RAW2'!A2863)</f>
        <v>44958807</v>
      </c>
      <c r="I2863" s="1" t="str">
        <f>VLOOKUP(A2863,'volatile collection data'!$G$6:$H$69,2,FALSE)</f>
        <v>A</v>
      </c>
      <c r="J2863" s="1">
        <f>VLOOKUP(A2863,'volatile collection data'!$G$6:$I$69,3,FALSE)</f>
        <v>4</v>
      </c>
      <c r="K2863" s="1" t="str">
        <f>VLOOKUP(A2863,'volatile collection data'!$G$6:$N$69,8,FALSE)</f>
        <v>3A</v>
      </c>
      <c r="L2863" s="1">
        <f>VLOOKUP(A2863,'volatile collection data'!$G$6:$J$69,4,FALSE)</f>
        <v>5.85</v>
      </c>
      <c r="M2863" s="1">
        <f>VLOOKUP($A2863,'volatile collection data'!$G$6:$M$69,6,FALSE)</f>
        <v>8</v>
      </c>
      <c r="N2863" s="1">
        <f>VLOOKUP($A2863,'volatile collection data'!$G$6:$M$69,7,FALSE)</f>
        <v>5.85</v>
      </c>
      <c r="O2863" s="1">
        <f>VLOOKUP(A2863,'volatile collection data'!$G$6:$K$69,5,FALSE)</f>
        <v>1</v>
      </c>
      <c r="P2863" s="1" t="str">
        <f t="shared" si="267"/>
        <v>4A</v>
      </c>
      <c r="Q2863">
        <f t="shared" si="265"/>
        <v>3.035496642344351E-2</v>
      </c>
      <c r="R2863" t="str">
        <f t="shared" si="268"/>
        <v>3A_1-A&amp;5.85%5.85@8</v>
      </c>
      <c r="S2863" t="str">
        <f t="shared" si="269"/>
        <v>4A-3A-VCS-Loc-22</v>
      </c>
      <c r="T2863" t="str">
        <f>IFERROR(IF(VLOOKUP(S2863,Bad!$A:$A,1,FALSE)='RAW2'!S2863,"yes","no"),"no")</f>
        <v>no</v>
      </c>
      <c r="U2863" t="str">
        <f>IFERROR(VLOOKUP(F2863,compounds!$A:$B,2,FALSE),"")</f>
        <v/>
      </c>
      <c r="V2863" t="str">
        <f>VLOOKUP(B2863,'volatile collection data'!$O:$P,2,FALSE)</f>
        <v>24.apr.22 3</v>
      </c>
    </row>
    <row r="2864" spans="1:22" x14ac:dyDescent="0.2">
      <c r="A2864" t="s">
        <v>372</v>
      </c>
      <c r="B2864" s="1" t="str">
        <f t="shared" si="266"/>
        <v>4A</v>
      </c>
      <c r="C2864">
        <v>7.8339999999999996</v>
      </c>
      <c r="D2864">
        <f t="shared" si="264"/>
        <v>7.83</v>
      </c>
      <c r="E2864">
        <f>VLOOKUP(D2864,'Peak Combiner'!$A$5:$D$4980,4,FALSE)</f>
        <v>7.83</v>
      </c>
      <c r="F2864">
        <f>IFERROR(VLOOKUP(D2864,rt_comb!$A:$B,2,FALSE),D2864)</f>
        <v>7.83</v>
      </c>
      <c r="G2864">
        <v>995132</v>
      </c>
      <c r="H2864">
        <f>SUMIFS($G:$G,$E:$E,18.51,'RAW2'!$A:$A,'RAW2'!A2864)</f>
        <v>44958807</v>
      </c>
      <c r="I2864" s="1" t="str">
        <f>VLOOKUP(A2864,'volatile collection data'!$G$6:$H$69,2,FALSE)</f>
        <v>A</v>
      </c>
      <c r="J2864" s="1">
        <f>VLOOKUP(A2864,'volatile collection data'!$G$6:$I$69,3,FALSE)</f>
        <v>4</v>
      </c>
      <c r="K2864" s="1" t="str">
        <f>VLOOKUP(A2864,'volatile collection data'!$G$6:$N$69,8,FALSE)</f>
        <v>3A</v>
      </c>
      <c r="L2864" s="1">
        <f>VLOOKUP(A2864,'volatile collection data'!$G$6:$J$69,4,FALSE)</f>
        <v>5.85</v>
      </c>
      <c r="M2864" s="1">
        <f>VLOOKUP($A2864,'volatile collection data'!$G$6:$M$69,6,FALSE)</f>
        <v>8</v>
      </c>
      <c r="N2864" s="1">
        <f>VLOOKUP($A2864,'volatile collection data'!$G$6:$M$69,7,FALSE)</f>
        <v>5.85</v>
      </c>
      <c r="O2864" s="1">
        <f>VLOOKUP(A2864,'volatile collection data'!$G$6:$K$69,5,FALSE)</f>
        <v>1</v>
      </c>
      <c r="P2864" s="1" t="str">
        <f t="shared" si="267"/>
        <v>4A</v>
      </c>
      <c r="Q2864">
        <f t="shared" si="265"/>
        <v>1.891821041737542E-2</v>
      </c>
      <c r="R2864" t="str">
        <f t="shared" si="268"/>
        <v>3A_1-A&amp;5.85%5.85@8</v>
      </c>
      <c r="S2864" t="str">
        <f t="shared" si="269"/>
        <v>4A-3A-VCS-Loc-22</v>
      </c>
      <c r="T2864" t="str">
        <f>IFERROR(IF(VLOOKUP(S2864,Bad!$A:$A,1,FALSE)='RAW2'!S2864,"yes","no"),"no")</f>
        <v>no</v>
      </c>
      <c r="U2864" t="str">
        <f>IFERROR(VLOOKUP(F2864,compounds!$A:$B,2,FALSE),"")</f>
        <v/>
      </c>
      <c r="V2864" t="str">
        <f>VLOOKUP(B2864,'volatile collection data'!$O:$P,2,FALSE)</f>
        <v>24.apr.22 3</v>
      </c>
    </row>
    <row r="2865" spans="1:22" x14ac:dyDescent="0.2">
      <c r="A2865" t="s">
        <v>372</v>
      </c>
      <c r="B2865" s="1" t="str">
        <f t="shared" si="266"/>
        <v>4A</v>
      </c>
      <c r="C2865">
        <v>7.915</v>
      </c>
      <c r="D2865">
        <f t="shared" si="264"/>
        <v>7.92</v>
      </c>
      <c r="E2865">
        <f>VLOOKUP(D2865,'Peak Combiner'!$A$5:$D$4980,4,FALSE)</f>
        <v>7.92</v>
      </c>
      <c r="F2865">
        <f>IFERROR(VLOOKUP(D2865,rt_comb!$A:$B,2,FALSE),D2865)</f>
        <v>7.92</v>
      </c>
      <c r="G2865">
        <v>1000449</v>
      </c>
      <c r="H2865">
        <f>SUMIFS($G:$G,$E:$E,18.51,'RAW2'!$A:$A,'RAW2'!A2865)</f>
        <v>44958807</v>
      </c>
      <c r="I2865" s="1" t="str">
        <f>VLOOKUP(A2865,'volatile collection data'!$G$6:$H$69,2,FALSE)</f>
        <v>A</v>
      </c>
      <c r="J2865" s="1">
        <f>VLOOKUP(A2865,'volatile collection data'!$G$6:$I$69,3,FALSE)</f>
        <v>4</v>
      </c>
      <c r="K2865" s="1" t="str">
        <f>VLOOKUP(A2865,'volatile collection data'!$G$6:$N$69,8,FALSE)</f>
        <v>3A</v>
      </c>
      <c r="L2865" s="1">
        <f>VLOOKUP(A2865,'volatile collection data'!$G$6:$J$69,4,FALSE)</f>
        <v>5.85</v>
      </c>
      <c r="M2865" s="1">
        <f>VLOOKUP($A2865,'volatile collection data'!$G$6:$M$69,6,FALSE)</f>
        <v>8</v>
      </c>
      <c r="N2865" s="1">
        <f>VLOOKUP($A2865,'volatile collection data'!$G$6:$M$69,7,FALSE)</f>
        <v>5.85</v>
      </c>
      <c r="O2865" s="1">
        <f>VLOOKUP(A2865,'volatile collection data'!$G$6:$K$69,5,FALSE)</f>
        <v>1</v>
      </c>
      <c r="P2865" s="1" t="str">
        <f t="shared" si="267"/>
        <v>4A</v>
      </c>
      <c r="Q2865">
        <f t="shared" si="265"/>
        <v>1.901929060049604E-2</v>
      </c>
      <c r="R2865" t="str">
        <f t="shared" si="268"/>
        <v>3A_1-A&amp;5.85%5.85@8</v>
      </c>
      <c r="S2865" t="str">
        <f t="shared" si="269"/>
        <v>4A-3A-VCS-Loc-22</v>
      </c>
      <c r="T2865" t="str">
        <f>IFERROR(IF(VLOOKUP(S2865,Bad!$A:$A,1,FALSE)='RAW2'!S2865,"yes","no"),"no")</f>
        <v>no</v>
      </c>
      <c r="U2865" t="str">
        <f>IFERROR(VLOOKUP(F2865,compounds!$A:$B,2,FALSE),"")</f>
        <v/>
      </c>
      <c r="V2865" t="str">
        <f>VLOOKUP(B2865,'volatile collection data'!$O:$P,2,FALSE)</f>
        <v>24.apr.22 3</v>
      </c>
    </row>
    <row r="2866" spans="1:22" x14ac:dyDescent="0.2">
      <c r="A2866" t="s">
        <v>372</v>
      </c>
      <c r="B2866" s="1" t="str">
        <f t="shared" si="266"/>
        <v>4A</v>
      </c>
      <c r="C2866">
        <v>8.2680000000000007</v>
      </c>
      <c r="D2866">
        <f t="shared" si="264"/>
        <v>8.27</v>
      </c>
      <c r="E2866">
        <f>VLOOKUP(D2866,'Peak Combiner'!$A$5:$D$4980,4,FALSE)</f>
        <v>8.27</v>
      </c>
      <c r="F2866">
        <f>IFERROR(VLOOKUP(D2866,rt_comb!$A:$B,2,FALSE),D2866)</f>
        <v>8.27</v>
      </c>
      <c r="G2866">
        <v>1374768</v>
      </c>
      <c r="H2866">
        <f>SUMIFS($G:$G,$E:$E,18.51,'RAW2'!$A:$A,'RAW2'!A2866)</f>
        <v>44958807</v>
      </c>
      <c r="I2866" s="1" t="str">
        <f>VLOOKUP(A2866,'volatile collection data'!$G$6:$H$69,2,FALSE)</f>
        <v>A</v>
      </c>
      <c r="J2866" s="1">
        <f>VLOOKUP(A2866,'volatile collection data'!$G$6:$I$69,3,FALSE)</f>
        <v>4</v>
      </c>
      <c r="K2866" s="1" t="str">
        <f>VLOOKUP(A2866,'volatile collection data'!$G$6:$N$69,8,FALSE)</f>
        <v>3A</v>
      </c>
      <c r="L2866" s="1">
        <f>VLOOKUP(A2866,'volatile collection data'!$G$6:$J$69,4,FALSE)</f>
        <v>5.85</v>
      </c>
      <c r="M2866" s="1">
        <f>VLOOKUP($A2866,'volatile collection data'!$G$6:$M$69,6,FALSE)</f>
        <v>8</v>
      </c>
      <c r="N2866" s="1">
        <f>VLOOKUP($A2866,'volatile collection data'!$G$6:$M$69,7,FALSE)</f>
        <v>5.85</v>
      </c>
      <c r="O2866" s="1">
        <f>VLOOKUP(A2866,'volatile collection data'!$G$6:$K$69,5,FALSE)</f>
        <v>1</v>
      </c>
      <c r="P2866" s="1" t="str">
        <f t="shared" si="267"/>
        <v>4A</v>
      </c>
      <c r="Q2866">
        <f t="shared" si="265"/>
        <v>2.6135377315847922E-2</v>
      </c>
      <c r="R2866" t="str">
        <f t="shared" si="268"/>
        <v>3A_1-A&amp;5.85%5.85@8</v>
      </c>
      <c r="S2866" t="str">
        <f t="shared" si="269"/>
        <v>4A-3A-VCS-Loc-22</v>
      </c>
      <c r="T2866" t="str">
        <f>IFERROR(IF(VLOOKUP(S2866,Bad!$A:$A,1,FALSE)='RAW2'!S2866,"yes","no"),"no")</f>
        <v>no</v>
      </c>
      <c r="U2866" t="str">
        <f>IFERROR(VLOOKUP(F2866,compounds!$A:$B,2,FALSE),"")</f>
        <v/>
      </c>
      <c r="V2866" t="str">
        <f>VLOOKUP(B2866,'volatile collection data'!$O:$P,2,FALSE)</f>
        <v>24.apr.22 3</v>
      </c>
    </row>
    <row r="2867" spans="1:22" x14ac:dyDescent="0.2">
      <c r="A2867" t="s">
        <v>372</v>
      </c>
      <c r="B2867" s="1" t="str">
        <f t="shared" si="266"/>
        <v>4A</v>
      </c>
      <c r="C2867">
        <v>8.69</v>
      </c>
      <c r="D2867">
        <f t="shared" si="264"/>
        <v>8.69</v>
      </c>
      <c r="E2867">
        <f>VLOOKUP(D2867,'Peak Combiner'!$A$5:$D$4980,4,FALSE)</f>
        <v>8.69</v>
      </c>
      <c r="F2867">
        <f>IFERROR(VLOOKUP(D2867,rt_comb!$A:$B,2,FALSE),D2867)</f>
        <v>8.69</v>
      </c>
      <c r="G2867">
        <v>3058029</v>
      </c>
      <c r="H2867">
        <f>SUMIFS($G:$G,$E:$E,18.51,'RAW2'!$A:$A,'RAW2'!A2867)</f>
        <v>44958807</v>
      </c>
      <c r="I2867" s="1" t="str">
        <f>VLOOKUP(A2867,'volatile collection data'!$G$6:$H$69,2,FALSE)</f>
        <v>A</v>
      </c>
      <c r="J2867" s="1">
        <f>VLOOKUP(A2867,'volatile collection data'!$G$6:$I$69,3,FALSE)</f>
        <v>4</v>
      </c>
      <c r="K2867" s="1" t="str">
        <f>VLOOKUP(A2867,'volatile collection data'!$G$6:$N$69,8,FALSE)</f>
        <v>3A</v>
      </c>
      <c r="L2867" s="1">
        <f>VLOOKUP(A2867,'volatile collection data'!$G$6:$J$69,4,FALSE)</f>
        <v>5.85</v>
      </c>
      <c r="M2867" s="1">
        <f>VLOOKUP($A2867,'volatile collection data'!$G$6:$M$69,6,FALSE)</f>
        <v>8</v>
      </c>
      <c r="N2867" s="1">
        <f>VLOOKUP($A2867,'volatile collection data'!$G$6:$M$69,7,FALSE)</f>
        <v>5.85</v>
      </c>
      <c r="O2867" s="1">
        <f>VLOOKUP(A2867,'volatile collection data'!$G$6:$K$69,5,FALSE)</f>
        <v>1</v>
      </c>
      <c r="P2867" s="1" t="str">
        <f t="shared" si="267"/>
        <v>4A</v>
      </c>
      <c r="Q2867">
        <f t="shared" si="265"/>
        <v>5.8135439403452144E-2</v>
      </c>
      <c r="R2867" t="str">
        <f t="shared" si="268"/>
        <v>3A_1-A&amp;5.85%5.85@8</v>
      </c>
      <c r="S2867" t="str">
        <f t="shared" si="269"/>
        <v>4A-3A-VCS-Loc-22</v>
      </c>
      <c r="T2867" t="str">
        <f>IFERROR(IF(VLOOKUP(S2867,Bad!$A:$A,1,FALSE)='RAW2'!S2867,"yes","no"),"no")</f>
        <v>no</v>
      </c>
      <c r="U2867" t="str">
        <f>IFERROR(VLOOKUP(F2867,compounds!$A:$B,2,FALSE),"")</f>
        <v/>
      </c>
      <c r="V2867" t="str">
        <f>VLOOKUP(B2867,'volatile collection data'!$O:$P,2,FALSE)</f>
        <v>24.apr.22 3</v>
      </c>
    </row>
    <row r="2868" spans="1:22" x14ac:dyDescent="0.2">
      <c r="A2868" t="s">
        <v>372</v>
      </c>
      <c r="B2868" s="1" t="str">
        <f t="shared" si="266"/>
        <v>4A</v>
      </c>
      <c r="C2868">
        <v>8.8059999999999992</v>
      </c>
      <c r="D2868">
        <f t="shared" si="264"/>
        <v>8.81</v>
      </c>
      <c r="E2868">
        <f>VLOOKUP(D2868,'Peak Combiner'!$A$5:$D$4980,4,FALSE)</f>
        <v>8.81</v>
      </c>
      <c r="F2868">
        <f>IFERROR(VLOOKUP(D2868,rt_comb!$A:$B,2,FALSE),D2868)</f>
        <v>8.81</v>
      </c>
      <c r="G2868">
        <v>12984257</v>
      </c>
      <c r="H2868">
        <f>SUMIFS($G:$G,$E:$E,18.51,'RAW2'!$A:$A,'RAW2'!A2868)</f>
        <v>44958807</v>
      </c>
      <c r="I2868" s="1" t="str">
        <f>VLOOKUP(A2868,'volatile collection data'!$G$6:$H$69,2,FALSE)</f>
        <v>A</v>
      </c>
      <c r="J2868" s="1">
        <f>VLOOKUP(A2868,'volatile collection data'!$G$6:$I$69,3,FALSE)</f>
        <v>4</v>
      </c>
      <c r="K2868" s="1" t="str">
        <f>VLOOKUP(A2868,'volatile collection data'!$G$6:$N$69,8,FALSE)</f>
        <v>3A</v>
      </c>
      <c r="L2868" s="1">
        <f>VLOOKUP(A2868,'volatile collection data'!$G$6:$J$69,4,FALSE)</f>
        <v>5.85</v>
      </c>
      <c r="M2868" s="1">
        <f>VLOOKUP($A2868,'volatile collection data'!$G$6:$M$69,6,FALSE)</f>
        <v>8</v>
      </c>
      <c r="N2868" s="1">
        <f>VLOOKUP($A2868,'volatile collection data'!$G$6:$M$69,7,FALSE)</f>
        <v>5.85</v>
      </c>
      <c r="O2868" s="1">
        <f>VLOOKUP(A2868,'volatile collection data'!$G$6:$K$69,5,FALSE)</f>
        <v>1</v>
      </c>
      <c r="P2868" s="1" t="str">
        <f t="shared" si="267"/>
        <v>4A</v>
      </c>
      <c r="Q2868">
        <f t="shared" si="265"/>
        <v>0.24684052571847728</v>
      </c>
      <c r="R2868" t="str">
        <f t="shared" si="268"/>
        <v>3A_1-A&amp;5.85%5.85@8</v>
      </c>
      <c r="S2868" t="str">
        <f t="shared" si="269"/>
        <v>4A-3A-VCS-Loc-22</v>
      </c>
      <c r="T2868" t="str">
        <f>IFERROR(IF(VLOOKUP(S2868,Bad!$A:$A,1,FALSE)='RAW2'!S2868,"yes","no"),"no")</f>
        <v>no</v>
      </c>
      <c r="U2868" t="str">
        <f>IFERROR(VLOOKUP(F2868,compounds!$A:$B,2,FALSE),"")</f>
        <v/>
      </c>
      <c r="V2868" t="str">
        <f>VLOOKUP(B2868,'volatile collection data'!$O:$P,2,FALSE)</f>
        <v>24.apr.22 3</v>
      </c>
    </row>
    <row r="2869" spans="1:22" x14ac:dyDescent="0.2">
      <c r="A2869" t="s">
        <v>372</v>
      </c>
      <c r="B2869" s="1" t="str">
        <f t="shared" si="266"/>
        <v>4A</v>
      </c>
      <c r="C2869">
        <v>8.91</v>
      </c>
      <c r="D2869">
        <f t="shared" si="264"/>
        <v>8.91</v>
      </c>
      <c r="E2869">
        <f>VLOOKUP(D2869,'Peak Combiner'!$A$5:$D$4980,4,FALSE)</f>
        <v>8.91</v>
      </c>
      <c r="F2869">
        <f>IFERROR(VLOOKUP(D2869,rt_comb!$A:$B,2,FALSE),D2869)</f>
        <v>8.91</v>
      </c>
      <c r="G2869">
        <v>19183821</v>
      </c>
      <c r="H2869">
        <f>SUMIFS($G:$G,$E:$E,18.51,'RAW2'!$A:$A,'RAW2'!A2869)</f>
        <v>44958807</v>
      </c>
      <c r="I2869" s="1" t="str">
        <f>VLOOKUP(A2869,'volatile collection data'!$G$6:$H$69,2,FALSE)</f>
        <v>A</v>
      </c>
      <c r="J2869" s="1">
        <f>VLOOKUP(A2869,'volatile collection data'!$G$6:$I$69,3,FALSE)</f>
        <v>4</v>
      </c>
      <c r="K2869" s="1" t="str">
        <f>VLOOKUP(A2869,'volatile collection data'!$G$6:$N$69,8,FALSE)</f>
        <v>3A</v>
      </c>
      <c r="L2869" s="1">
        <f>VLOOKUP(A2869,'volatile collection data'!$G$6:$J$69,4,FALSE)</f>
        <v>5.85</v>
      </c>
      <c r="M2869" s="1">
        <f>VLOOKUP($A2869,'volatile collection data'!$G$6:$M$69,6,FALSE)</f>
        <v>8</v>
      </c>
      <c r="N2869" s="1">
        <f>VLOOKUP($A2869,'volatile collection data'!$G$6:$M$69,7,FALSE)</f>
        <v>5.85</v>
      </c>
      <c r="O2869" s="1">
        <f>VLOOKUP(A2869,'volatile collection data'!$G$6:$K$69,5,FALSE)</f>
        <v>1</v>
      </c>
      <c r="P2869" s="1" t="str">
        <f t="shared" si="267"/>
        <v>4A</v>
      </c>
      <c r="Q2869">
        <f t="shared" si="265"/>
        <v>0.36469891661333914</v>
      </c>
      <c r="R2869" t="str">
        <f t="shared" si="268"/>
        <v>3A_1-A&amp;5.85%5.85@8</v>
      </c>
      <c r="S2869" t="str">
        <f t="shared" si="269"/>
        <v>4A-3A-VCS-Loc-22</v>
      </c>
      <c r="T2869" t="str">
        <f>IFERROR(IF(VLOOKUP(S2869,Bad!$A:$A,1,FALSE)='RAW2'!S2869,"yes","no"),"no")</f>
        <v>no</v>
      </c>
      <c r="U2869" t="str">
        <f>IFERROR(VLOOKUP(F2869,compounds!$A:$B,2,FALSE),"")</f>
        <v/>
      </c>
      <c r="V2869" t="str">
        <f>VLOOKUP(B2869,'volatile collection data'!$O:$P,2,FALSE)</f>
        <v>24.apr.22 3</v>
      </c>
    </row>
    <row r="2870" spans="1:22" x14ac:dyDescent="0.2">
      <c r="A2870" t="s">
        <v>372</v>
      </c>
      <c r="B2870" s="1" t="str">
        <f t="shared" si="266"/>
        <v>4A</v>
      </c>
      <c r="C2870">
        <v>9.0730000000000004</v>
      </c>
      <c r="D2870">
        <f t="shared" si="264"/>
        <v>9.07</v>
      </c>
      <c r="E2870">
        <f>VLOOKUP(D2870,'Peak Combiner'!$A$5:$D$4980,4,FALSE)</f>
        <v>9.07</v>
      </c>
      <c r="F2870">
        <f>IFERROR(VLOOKUP(D2870,rt_comb!$A:$B,2,FALSE),D2870)</f>
        <v>9.07</v>
      </c>
      <c r="G2870">
        <v>8800046</v>
      </c>
      <c r="H2870">
        <f>SUMIFS($G:$G,$E:$E,18.51,'RAW2'!$A:$A,'RAW2'!A2870)</f>
        <v>44958807</v>
      </c>
      <c r="I2870" s="1" t="str">
        <f>VLOOKUP(A2870,'volatile collection data'!$G$6:$H$69,2,FALSE)</f>
        <v>A</v>
      </c>
      <c r="J2870" s="1">
        <f>VLOOKUP(A2870,'volatile collection data'!$G$6:$I$69,3,FALSE)</f>
        <v>4</v>
      </c>
      <c r="K2870" s="1" t="str">
        <f>VLOOKUP(A2870,'volatile collection data'!$G$6:$N$69,8,FALSE)</f>
        <v>3A</v>
      </c>
      <c r="L2870" s="1">
        <f>VLOOKUP(A2870,'volatile collection data'!$G$6:$J$69,4,FALSE)</f>
        <v>5.85</v>
      </c>
      <c r="M2870" s="1">
        <f>VLOOKUP($A2870,'volatile collection data'!$G$6:$M$69,6,FALSE)</f>
        <v>8</v>
      </c>
      <c r="N2870" s="1">
        <f>VLOOKUP($A2870,'volatile collection data'!$G$6:$M$69,7,FALSE)</f>
        <v>5.85</v>
      </c>
      <c r="O2870" s="1">
        <f>VLOOKUP(A2870,'volatile collection data'!$G$6:$K$69,5,FALSE)</f>
        <v>1</v>
      </c>
      <c r="P2870" s="1" t="str">
        <f t="shared" si="267"/>
        <v>4A</v>
      </c>
      <c r="Q2870">
        <f t="shared" si="265"/>
        <v>0.1672955164848311</v>
      </c>
      <c r="R2870" t="str">
        <f t="shared" si="268"/>
        <v>3A_1-A&amp;5.85%5.85@8</v>
      </c>
      <c r="S2870" t="str">
        <f t="shared" si="269"/>
        <v>4A-3A-VCS-Loc-22</v>
      </c>
      <c r="T2870" t="str">
        <f>IFERROR(IF(VLOOKUP(S2870,Bad!$A:$A,1,FALSE)='RAW2'!S2870,"yes","no"),"no")</f>
        <v>no</v>
      </c>
      <c r="U2870" t="str">
        <f>IFERROR(VLOOKUP(F2870,compounds!$A:$B,2,FALSE),"")</f>
        <v/>
      </c>
      <c r="V2870" t="str">
        <f>VLOOKUP(B2870,'volatile collection data'!$O:$P,2,FALSE)</f>
        <v>24.apr.22 3</v>
      </c>
    </row>
    <row r="2871" spans="1:22" x14ac:dyDescent="0.2">
      <c r="A2871" t="s">
        <v>372</v>
      </c>
      <c r="B2871" s="1" t="str">
        <f t="shared" si="266"/>
        <v>4A</v>
      </c>
      <c r="C2871">
        <v>9.2319999999999993</v>
      </c>
      <c r="D2871">
        <f t="shared" si="264"/>
        <v>9.23</v>
      </c>
      <c r="E2871">
        <f>VLOOKUP(D2871,'Peak Combiner'!$A$5:$D$4980,4,FALSE)</f>
        <v>9.23</v>
      </c>
      <c r="F2871">
        <f>IFERROR(VLOOKUP(D2871,rt_comb!$A:$B,2,FALSE),D2871)</f>
        <v>9.23</v>
      </c>
      <c r="G2871">
        <v>6181919</v>
      </c>
      <c r="H2871">
        <f>SUMIFS($G:$G,$E:$E,18.51,'RAW2'!$A:$A,'RAW2'!A2871)</f>
        <v>44958807</v>
      </c>
      <c r="I2871" s="1" t="str">
        <f>VLOOKUP(A2871,'volatile collection data'!$G$6:$H$69,2,FALSE)</f>
        <v>A</v>
      </c>
      <c r="J2871" s="1">
        <f>VLOOKUP(A2871,'volatile collection data'!$G$6:$I$69,3,FALSE)</f>
        <v>4</v>
      </c>
      <c r="K2871" s="1" t="str">
        <f>VLOOKUP(A2871,'volatile collection data'!$G$6:$N$69,8,FALSE)</f>
        <v>3A</v>
      </c>
      <c r="L2871" s="1">
        <f>VLOOKUP(A2871,'volatile collection data'!$G$6:$J$69,4,FALSE)</f>
        <v>5.85</v>
      </c>
      <c r="M2871" s="1">
        <f>VLOOKUP($A2871,'volatile collection data'!$G$6:$M$69,6,FALSE)</f>
        <v>8</v>
      </c>
      <c r="N2871" s="1">
        <f>VLOOKUP($A2871,'volatile collection data'!$G$6:$M$69,7,FALSE)</f>
        <v>5.85</v>
      </c>
      <c r="O2871" s="1">
        <f>VLOOKUP(A2871,'volatile collection data'!$G$6:$K$69,5,FALSE)</f>
        <v>1</v>
      </c>
      <c r="P2871" s="1" t="str">
        <f t="shared" si="267"/>
        <v>4A</v>
      </c>
      <c r="Q2871">
        <f t="shared" si="265"/>
        <v>0.11752294612691688</v>
      </c>
      <c r="R2871" t="str">
        <f t="shared" si="268"/>
        <v>3A_1-A&amp;5.85%5.85@8</v>
      </c>
      <c r="S2871" t="str">
        <f t="shared" si="269"/>
        <v>4A-3A-VCS-Loc-22</v>
      </c>
      <c r="T2871" t="str">
        <f>IFERROR(IF(VLOOKUP(S2871,Bad!$A:$A,1,FALSE)='RAW2'!S2871,"yes","no"),"no")</f>
        <v>no</v>
      </c>
      <c r="U2871" t="str">
        <f>IFERROR(VLOOKUP(F2871,compounds!$A:$B,2,FALSE),"")</f>
        <v/>
      </c>
      <c r="V2871" t="str">
        <f>VLOOKUP(B2871,'volatile collection data'!$O:$P,2,FALSE)</f>
        <v>24.apr.22 3</v>
      </c>
    </row>
    <row r="2872" spans="1:22" x14ac:dyDescent="0.2">
      <c r="A2872" t="s">
        <v>372</v>
      </c>
      <c r="B2872" s="1" t="str">
        <f t="shared" si="266"/>
        <v>4A</v>
      </c>
      <c r="C2872">
        <v>9.3789999999999996</v>
      </c>
      <c r="D2872">
        <f t="shared" si="264"/>
        <v>9.3800000000000008</v>
      </c>
      <c r="E2872">
        <f>VLOOKUP(D2872,'Peak Combiner'!$A$5:$D$4980,4,FALSE)</f>
        <v>9.3800000000000008</v>
      </c>
      <c r="F2872">
        <f>IFERROR(VLOOKUP(D2872,rt_comb!$A:$B,2,FALSE),D2872)</f>
        <v>9.3800000000000008</v>
      </c>
      <c r="G2872">
        <v>20850351</v>
      </c>
      <c r="H2872">
        <f>SUMIFS($G:$G,$E:$E,18.51,'RAW2'!$A:$A,'RAW2'!A2872)</f>
        <v>44958807</v>
      </c>
      <c r="I2872" s="1" t="str">
        <f>VLOOKUP(A2872,'volatile collection data'!$G$6:$H$69,2,FALSE)</f>
        <v>A</v>
      </c>
      <c r="J2872" s="1">
        <f>VLOOKUP(A2872,'volatile collection data'!$G$6:$I$69,3,FALSE)</f>
        <v>4</v>
      </c>
      <c r="K2872" s="1" t="str">
        <f>VLOOKUP(A2872,'volatile collection data'!$G$6:$N$69,8,FALSE)</f>
        <v>3A</v>
      </c>
      <c r="L2872" s="1">
        <f>VLOOKUP(A2872,'volatile collection data'!$G$6:$J$69,4,FALSE)</f>
        <v>5.85</v>
      </c>
      <c r="M2872" s="1">
        <f>VLOOKUP($A2872,'volatile collection data'!$G$6:$M$69,6,FALSE)</f>
        <v>8</v>
      </c>
      <c r="N2872" s="1">
        <f>VLOOKUP($A2872,'volatile collection data'!$G$6:$M$69,7,FALSE)</f>
        <v>5.85</v>
      </c>
      <c r="O2872" s="1">
        <f>VLOOKUP(A2872,'volatile collection data'!$G$6:$K$69,5,FALSE)</f>
        <v>1</v>
      </c>
      <c r="P2872" s="1" t="str">
        <f t="shared" si="267"/>
        <v>4A</v>
      </c>
      <c r="Q2872">
        <f t="shared" si="265"/>
        <v>0.39638090976285961</v>
      </c>
      <c r="R2872" t="str">
        <f t="shared" si="268"/>
        <v>3A_1-A&amp;5.85%5.85@8</v>
      </c>
      <c r="S2872" t="str">
        <f t="shared" si="269"/>
        <v>4A-3A-VCS-Loc-22</v>
      </c>
      <c r="T2872" t="str">
        <f>IFERROR(IF(VLOOKUP(S2872,Bad!$A:$A,1,FALSE)='RAW2'!S2872,"yes","no"),"no")</f>
        <v>no</v>
      </c>
      <c r="U2872" t="str">
        <f>IFERROR(VLOOKUP(F2872,compounds!$A:$B,2,FALSE),"")</f>
        <v>octanal</v>
      </c>
      <c r="V2872" t="str">
        <f>VLOOKUP(B2872,'volatile collection data'!$O:$P,2,FALSE)</f>
        <v>24.apr.22 3</v>
      </c>
    </row>
    <row r="2873" spans="1:22" x14ac:dyDescent="0.2">
      <c r="A2873" t="s">
        <v>372</v>
      </c>
      <c r="B2873" s="1" t="str">
        <f t="shared" si="266"/>
        <v>4A</v>
      </c>
      <c r="C2873">
        <v>9.5370000000000008</v>
      </c>
      <c r="D2873">
        <f t="shared" si="264"/>
        <v>9.5399999999999991</v>
      </c>
      <c r="E2873">
        <f>VLOOKUP(D2873,'Peak Combiner'!$A$5:$D$4980,4,FALSE)</f>
        <v>9.5299999999999994</v>
      </c>
      <c r="F2873">
        <f>IFERROR(VLOOKUP(D2873,rt_comb!$A:$B,2,FALSE),D2873)</f>
        <v>9.5399999999999991</v>
      </c>
      <c r="G2873">
        <v>38336401</v>
      </c>
      <c r="H2873">
        <f>SUMIFS($G:$G,$E:$E,18.51,'RAW2'!$A:$A,'RAW2'!A2873)</f>
        <v>44958807</v>
      </c>
      <c r="I2873" s="1" t="str">
        <f>VLOOKUP(A2873,'volatile collection data'!$G$6:$H$69,2,FALSE)</f>
        <v>A</v>
      </c>
      <c r="J2873" s="1">
        <f>VLOOKUP(A2873,'volatile collection data'!$G$6:$I$69,3,FALSE)</f>
        <v>4</v>
      </c>
      <c r="K2873" s="1" t="str">
        <f>VLOOKUP(A2873,'volatile collection data'!$G$6:$N$69,8,FALSE)</f>
        <v>3A</v>
      </c>
      <c r="L2873" s="1">
        <f>VLOOKUP(A2873,'volatile collection data'!$G$6:$J$69,4,FALSE)</f>
        <v>5.85</v>
      </c>
      <c r="M2873" s="1">
        <f>VLOOKUP($A2873,'volatile collection data'!$G$6:$M$69,6,FALSE)</f>
        <v>8</v>
      </c>
      <c r="N2873" s="1">
        <f>VLOOKUP($A2873,'volatile collection data'!$G$6:$M$69,7,FALSE)</f>
        <v>5.85</v>
      </c>
      <c r="O2873" s="1">
        <f>VLOOKUP(A2873,'volatile collection data'!$G$6:$K$69,5,FALSE)</f>
        <v>1</v>
      </c>
      <c r="P2873" s="1" t="str">
        <f t="shared" si="267"/>
        <v>4A</v>
      </c>
      <c r="Q2873">
        <f t="shared" si="265"/>
        <v>0.72880391823685853</v>
      </c>
      <c r="R2873" t="str">
        <f t="shared" si="268"/>
        <v>3A_1-A&amp;5.85%5.85@8</v>
      </c>
      <c r="S2873" t="str">
        <f t="shared" si="269"/>
        <v>4A-3A-VCS-Loc-22</v>
      </c>
      <c r="T2873" t="str">
        <f>IFERROR(IF(VLOOKUP(S2873,Bad!$A:$A,1,FALSE)='RAW2'!S2873,"yes","no"),"no")</f>
        <v>no</v>
      </c>
      <c r="U2873" t="str">
        <f>IFERROR(VLOOKUP(F2873,compounds!$A:$B,2,FALSE),"")</f>
        <v>z3hex</v>
      </c>
      <c r="V2873" t="str">
        <f>VLOOKUP(B2873,'volatile collection data'!$O:$P,2,FALSE)</f>
        <v>24.apr.22 3</v>
      </c>
    </row>
    <row r="2874" spans="1:22" x14ac:dyDescent="0.2">
      <c r="A2874" t="s">
        <v>372</v>
      </c>
      <c r="B2874" s="1" t="str">
        <f t="shared" si="266"/>
        <v>4A</v>
      </c>
      <c r="C2874">
        <v>9.6539999999999999</v>
      </c>
      <c r="D2874">
        <f t="shared" si="264"/>
        <v>9.65</v>
      </c>
      <c r="E2874">
        <f>VLOOKUP(D2874,'Peak Combiner'!$A$5:$D$4980,4,FALSE)</f>
        <v>9.65</v>
      </c>
      <c r="F2874">
        <f>IFERROR(VLOOKUP(D2874,rt_comb!$A:$B,2,FALSE),D2874)</f>
        <v>9.65</v>
      </c>
      <c r="G2874">
        <v>10273123</v>
      </c>
      <c r="H2874">
        <f>SUMIFS($G:$G,$E:$E,18.51,'RAW2'!$A:$A,'RAW2'!A2874)</f>
        <v>44958807</v>
      </c>
      <c r="I2874" s="1" t="str">
        <f>VLOOKUP(A2874,'volatile collection data'!$G$6:$H$69,2,FALSE)</f>
        <v>A</v>
      </c>
      <c r="J2874" s="1">
        <f>VLOOKUP(A2874,'volatile collection data'!$G$6:$I$69,3,FALSE)</f>
        <v>4</v>
      </c>
      <c r="K2874" s="1" t="str">
        <f>VLOOKUP(A2874,'volatile collection data'!$G$6:$N$69,8,FALSE)</f>
        <v>3A</v>
      </c>
      <c r="L2874" s="1">
        <f>VLOOKUP(A2874,'volatile collection data'!$G$6:$J$69,4,FALSE)</f>
        <v>5.85</v>
      </c>
      <c r="M2874" s="1">
        <f>VLOOKUP($A2874,'volatile collection data'!$G$6:$M$69,6,FALSE)</f>
        <v>8</v>
      </c>
      <c r="N2874" s="1">
        <f>VLOOKUP($A2874,'volatile collection data'!$G$6:$M$69,7,FALSE)</f>
        <v>5.85</v>
      </c>
      <c r="O2874" s="1">
        <f>VLOOKUP(A2874,'volatile collection data'!$G$6:$K$69,5,FALSE)</f>
        <v>1</v>
      </c>
      <c r="P2874" s="1" t="str">
        <f t="shared" si="267"/>
        <v>4A</v>
      </c>
      <c r="Q2874">
        <f t="shared" si="265"/>
        <v>0.19529982209152055</v>
      </c>
      <c r="R2874" t="str">
        <f t="shared" si="268"/>
        <v>3A_1-A&amp;5.85%5.85@8</v>
      </c>
      <c r="S2874" t="str">
        <f t="shared" si="269"/>
        <v>4A-3A-VCS-Loc-22</v>
      </c>
      <c r="T2874" t="str">
        <f>IFERROR(IF(VLOOKUP(S2874,Bad!$A:$A,1,FALSE)='RAW2'!S2874,"yes","no"),"no")</f>
        <v>no</v>
      </c>
      <c r="U2874" t="str">
        <f>IFERROR(VLOOKUP(F2874,compounds!$A:$B,2,FALSE),"")</f>
        <v/>
      </c>
      <c r="V2874" t="str">
        <f>VLOOKUP(B2874,'volatile collection data'!$O:$P,2,FALSE)</f>
        <v>24.apr.22 3</v>
      </c>
    </row>
    <row r="2875" spans="1:22" x14ac:dyDescent="0.2">
      <c r="A2875" t="s">
        <v>372</v>
      </c>
      <c r="B2875" s="1" t="str">
        <f t="shared" si="266"/>
        <v>4A</v>
      </c>
      <c r="C2875">
        <v>9.7910000000000004</v>
      </c>
      <c r="D2875">
        <f t="shared" si="264"/>
        <v>9.7899999999999991</v>
      </c>
      <c r="E2875">
        <f>VLOOKUP(D2875,'Peak Combiner'!$A$5:$D$4980,4,FALSE)</f>
        <v>9.7899999999999991</v>
      </c>
      <c r="F2875">
        <f>IFERROR(VLOOKUP(D2875,rt_comb!$A:$B,2,FALSE),D2875)</f>
        <v>9.81</v>
      </c>
      <c r="G2875">
        <v>8035634</v>
      </c>
      <c r="H2875">
        <f>SUMIFS($G:$G,$E:$E,18.51,'RAW2'!$A:$A,'RAW2'!A2875)</f>
        <v>44958807</v>
      </c>
      <c r="I2875" s="1" t="str">
        <f>VLOOKUP(A2875,'volatile collection data'!$G$6:$H$69,2,FALSE)</f>
        <v>A</v>
      </c>
      <c r="J2875" s="1">
        <f>VLOOKUP(A2875,'volatile collection data'!$G$6:$I$69,3,FALSE)</f>
        <v>4</v>
      </c>
      <c r="K2875" s="1" t="str">
        <f>VLOOKUP(A2875,'volatile collection data'!$G$6:$N$69,8,FALSE)</f>
        <v>3A</v>
      </c>
      <c r="L2875" s="1">
        <f>VLOOKUP(A2875,'volatile collection data'!$G$6:$J$69,4,FALSE)</f>
        <v>5.85</v>
      </c>
      <c r="M2875" s="1">
        <f>VLOOKUP($A2875,'volatile collection data'!$G$6:$M$69,6,FALSE)</f>
        <v>8</v>
      </c>
      <c r="N2875" s="1">
        <f>VLOOKUP($A2875,'volatile collection data'!$G$6:$M$69,7,FALSE)</f>
        <v>5.85</v>
      </c>
      <c r="O2875" s="1">
        <f>VLOOKUP(A2875,'volatile collection data'!$G$6:$K$69,5,FALSE)</f>
        <v>1</v>
      </c>
      <c r="P2875" s="1" t="str">
        <f t="shared" si="267"/>
        <v>4A</v>
      </c>
      <c r="Q2875">
        <f t="shared" si="265"/>
        <v>0.15276346740836003</v>
      </c>
      <c r="R2875" t="str">
        <f t="shared" si="268"/>
        <v>3A_1-A&amp;5.85%5.85@8</v>
      </c>
      <c r="S2875" t="str">
        <f t="shared" si="269"/>
        <v>4A-3A-VCS-Loc-22</v>
      </c>
      <c r="T2875" t="str">
        <f>IFERROR(IF(VLOOKUP(S2875,Bad!$A:$A,1,FALSE)='RAW2'!S2875,"yes","no"),"no")</f>
        <v>no</v>
      </c>
      <c r="U2875" t="str">
        <f>IFERROR(VLOOKUP(F2875,compounds!$A:$B,2,FALSE),"")</f>
        <v>sixmethyl</v>
      </c>
      <c r="V2875" t="str">
        <f>VLOOKUP(B2875,'volatile collection data'!$O:$P,2,FALSE)</f>
        <v>24.apr.22 3</v>
      </c>
    </row>
    <row r="2876" spans="1:22" x14ac:dyDescent="0.2">
      <c r="A2876" t="s">
        <v>372</v>
      </c>
      <c r="B2876" s="1" t="str">
        <f t="shared" si="266"/>
        <v>4A</v>
      </c>
      <c r="C2876">
        <v>9.9969999999999999</v>
      </c>
      <c r="D2876">
        <f t="shared" si="264"/>
        <v>10</v>
      </c>
      <c r="E2876">
        <f>VLOOKUP(D2876,'Peak Combiner'!$A$5:$D$4980,4,FALSE)</f>
        <v>9.99</v>
      </c>
      <c r="F2876">
        <f>IFERROR(VLOOKUP(D2876,rt_comb!$A:$B,2,FALSE),D2876)</f>
        <v>10</v>
      </c>
      <c r="G2876">
        <v>16958241</v>
      </c>
      <c r="H2876">
        <f>SUMIFS($G:$G,$E:$E,18.51,'RAW2'!$A:$A,'RAW2'!A2876)</f>
        <v>44958807</v>
      </c>
      <c r="I2876" s="1" t="str">
        <f>VLOOKUP(A2876,'volatile collection data'!$G$6:$H$69,2,FALSE)</f>
        <v>A</v>
      </c>
      <c r="J2876" s="1">
        <f>VLOOKUP(A2876,'volatile collection data'!$G$6:$I$69,3,FALSE)</f>
        <v>4</v>
      </c>
      <c r="K2876" s="1" t="str">
        <f>VLOOKUP(A2876,'volatile collection data'!$G$6:$N$69,8,FALSE)</f>
        <v>3A</v>
      </c>
      <c r="L2876" s="1">
        <f>VLOOKUP(A2876,'volatile collection data'!$G$6:$J$69,4,FALSE)</f>
        <v>5.85</v>
      </c>
      <c r="M2876" s="1">
        <f>VLOOKUP($A2876,'volatile collection data'!$G$6:$M$69,6,FALSE)</f>
        <v>8</v>
      </c>
      <c r="N2876" s="1">
        <f>VLOOKUP($A2876,'volatile collection data'!$G$6:$M$69,7,FALSE)</f>
        <v>5.85</v>
      </c>
      <c r="O2876" s="1">
        <f>VLOOKUP(A2876,'volatile collection data'!$G$6:$K$69,5,FALSE)</f>
        <v>1</v>
      </c>
      <c r="P2876" s="1" t="str">
        <f t="shared" si="267"/>
        <v>4A</v>
      </c>
      <c r="Q2876">
        <f t="shared" si="265"/>
        <v>0.32238896100875358</v>
      </c>
      <c r="R2876" t="str">
        <f t="shared" si="268"/>
        <v>3A_1-A&amp;5.85%5.85@8</v>
      </c>
      <c r="S2876" t="str">
        <f t="shared" si="269"/>
        <v>4A-3A-VCS-Loc-22</v>
      </c>
      <c r="T2876" t="str">
        <f>IFERROR(IF(VLOOKUP(S2876,Bad!$A:$A,1,FALSE)='RAW2'!S2876,"yes","no"),"no")</f>
        <v>no</v>
      </c>
      <c r="U2876" t="str">
        <f>IFERROR(VLOOKUP(F2876,compounds!$A:$B,2,FALSE),"")</f>
        <v/>
      </c>
      <c r="V2876" t="str">
        <f>VLOOKUP(B2876,'volatile collection data'!$O:$P,2,FALSE)</f>
        <v>24.apr.22 3</v>
      </c>
    </row>
    <row r="2877" spans="1:22" x14ac:dyDescent="0.2">
      <c r="A2877" t="s">
        <v>372</v>
      </c>
      <c r="B2877" s="1" t="str">
        <f t="shared" si="266"/>
        <v>4A</v>
      </c>
      <c r="C2877">
        <v>10.093999999999999</v>
      </c>
      <c r="D2877">
        <f t="shared" si="264"/>
        <v>10.09</v>
      </c>
      <c r="E2877">
        <f>VLOOKUP(D2877,'Peak Combiner'!$A$5:$D$4980,4,FALSE)</f>
        <v>10.1</v>
      </c>
      <c r="F2877">
        <f>IFERROR(VLOOKUP(D2877,rt_comb!$A:$B,2,FALSE),D2877)</f>
        <v>10.09</v>
      </c>
      <c r="G2877">
        <v>8998730</v>
      </c>
      <c r="H2877">
        <f>SUMIFS($G:$G,$E:$E,18.51,'RAW2'!$A:$A,'RAW2'!A2877)</f>
        <v>44958807</v>
      </c>
      <c r="I2877" s="1" t="str">
        <f>VLOOKUP(A2877,'volatile collection data'!$G$6:$H$69,2,FALSE)</f>
        <v>A</v>
      </c>
      <c r="J2877" s="1">
        <f>VLOOKUP(A2877,'volatile collection data'!$G$6:$I$69,3,FALSE)</f>
        <v>4</v>
      </c>
      <c r="K2877" s="1" t="str">
        <f>VLOOKUP(A2877,'volatile collection data'!$G$6:$N$69,8,FALSE)</f>
        <v>3A</v>
      </c>
      <c r="L2877" s="1">
        <f>VLOOKUP(A2877,'volatile collection data'!$G$6:$J$69,4,FALSE)</f>
        <v>5.85</v>
      </c>
      <c r="M2877" s="1">
        <f>VLOOKUP($A2877,'volatile collection data'!$G$6:$M$69,6,FALSE)</f>
        <v>8</v>
      </c>
      <c r="N2877" s="1">
        <f>VLOOKUP($A2877,'volatile collection data'!$G$6:$M$69,7,FALSE)</f>
        <v>5.85</v>
      </c>
      <c r="O2877" s="1">
        <f>VLOOKUP(A2877,'volatile collection data'!$G$6:$K$69,5,FALSE)</f>
        <v>1</v>
      </c>
      <c r="P2877" s="1" t="str">
        <f t="shared" si="267"/>
        <v>4A</v>
      </c>
      <c r="Q2877">
        <f t="shared" si="265"/>
        <v>0.17107264928587237</v>
      </c>
      <c r="R2877" t="str">
        <f t="shared" si="268"/>
        <v>3A_1-A&amp;5.85%5.85@8</v>
      </c>
      <c r="S2877" t="str">
        <f t="shared" si="269"/>
        <v>4A-3A-VCS-Loc-22</v>
      </c>
      <c r="T2877" t="str">
        <f>IFERROR(IF(VLOOKUP(S2877,Bad!$A:$A,1,FALSE)='RAW2'!S2877,"yes","no"),"no")</f>
        <v>no</v>
      </c>
      <c r="U2877" t="str">
        <f>IFERROR(VLOOKUP(F2877,compounds!$A:$B,2,FALSE),"")</f>
        <v/>
      </c>
      <c r="V2877" t="str">
        <f>VLOOKUP(B2877,'volatile collection data'!$O:$P,2,FALSE)</f>
        <v>24.apr.22 3</v>
      </c>
    </row>
    <row r="2878" spans="1:22" x14ac:dyDescent="0.2">
      <c r="A2878" t="s">
        <v>372</v>
      </c>
      <c r="B2878" s="1" t="str">
        <f t="shared" si="266"/>
        <v>4A</v>
      </c>
      <c r="C2878">
        <v>10.186</v>
      </c>
      <c r="D2878">
        <f t="shared" ref="D2878:D2941" si="270">ROUND(C2878,2)</f>
        <v>10.19</v>
      </c>
      <c r="E2878">
        <f>VLOOKUP(D2878,'Peak Combiner'!$A$5:$D$4980,4,FALSE)</f>
        <v>10.18</v>
      </c>
      <c r="F2878">
        <f>IFERROR(VLOOKUP(D2878,rt_comb!$A:$B,2,FALSE),D2878)</f>
        <v>10.19</v>
      </c>
      <c r="G2878">
        <v>10630489</v>
      </c>
      <c r="H2878">
        <f>SUMIFS($G:$G,$E:$E,18.51,'RAW2'!$A:$A,'RAW2'!A2878)</f>
        <v>44958807</v>
      </c>
      <c r="I2878" s="1" t="str">
        <f>VLOOKUP(A2878,'volatile collection data'!$G$6:$H$69,2,FALSE)</f>
        <v>A</v>
      </c>
      <c r="J2878" s="1">
        <f>VLOOKUP(A2878,'volatile collection data'!$G$6:$I$69,3,FALSE)</f>
        <v>4</v>
      </c>
      <c r="K2878" s="1" t="str">
        <f>VLOOKUP(A2878,'volatile collection data'!$G$6:$N$69,8,FALSE)</f>
        <v>3A</v>
      </c>
      <c r="L2878" s="1">
        <f>VLOOKUP(A2878,'volatile collection data'!$G$6:$J$69,4,FALSE)</f>
        <v>5.85</v>
      </c>
      <c r="M2878" s="1">
        <f>VLOOKUP($A2878,'volatile collection data'!$G$6:$M$69,6,FALSE)</f>
        <v>8</v>
      </c>
      <c r="N2878" s="1">
        <f>VLOOKUP($A2878,'volatile collection data'!$G$6:$M$69,7,FALSE)</f>
        <v>5.85</v>
      </c>
      <c r="O2878" s="1">
        <f>VLOOKUP(A2878,'volatile collection data'!$G$6:$K$69,5,FALSE)</f>
        <v>1</v>
      </c>
      <c r="P2878" s="1" t="str">
        <f t="shared" si="267"/>
        <v>4A</v>
      </c>
      <c r="Q2878">
        <f t="shared" ref="Q2878:Q2941" si="271">IFERROR((30/H2878*G2878)/L2878/6,0)</f>
        <v>0.20209361948122948</v>
      </c>
      <c r="R2878" t="str">
        <f t="shared" si="268"/>
        <v>3A_1-A&amp;5.85%5.85@8</v>
      </c>
      <c r="S2878" t="str">
        <f t="shared" si="269"/>
        <v>4A-3A-VCS-Loc-22</v>
      </c>
      <c r="T2878" t="str">
        <f>IFERROR(IF(VLOOKUP(S2878,Bad!$A:$A,1,FALSE)='RAW2'!S2878,"yes","no"),"no")</f>
        <v>no</v>
      </c>
      <c r="U2878" t="str">
        <f>IFERROR(VLOOKUP(F2878,compounds!$A:$B,2,FALSE),"")</f>
        <v/>
      </c>
      <c r="V2878" t="str">
        <f>VLOOKUP(B2878,'volatile collection data'!$O:$P,2,FALSE)</f>
        <v>24.apr.22 3</v>
      </c>
    </row>
    <row r="2879" spans="1:22" x14ac:dyDescent="0.2">
      <c r="A2879" t="s">
        <v>372</v>
      </c>
      <c r="B2879" s="1" t="str">
        <f t="shared" si="266"/>
        <v>4A</v>
      </c>
      <c r="C2879">
        <v>10.535</v>
      </c>
      <c r="D2879">
        <f t="shared" si="270"/>
        <v>10.54</v>
      </c>
      <c r="E2879">
        <f>VLOOKUP(D2879,'Peak Combiner'!$A$5:$D$4980,4,FALSE)</f>
        <v>10.54</v>
      </c>
      <c r="F2879">
        <f>IFERROR(VLOOKUP(D2879,rt_comb!$A:$B,2,FALSE),D2879)</f>
        <v>10.54</v>
      </c>
      <c r="G2879">
        <v>6436110</v>
      </c>
      <c r="H2879">
        <f>SUMIFS($G:$G,$E:$E,18.51,'RAW2'!$A:$A,'RAW2'!A2879)</f>
        <v>44958807</v>
      </c>
      <c r="I2879" s="1" t="str">
        <f>VLOOKUP(A2879,'volatile collection data'!$G$6:$H$69,2,FALSE)</f>
        <v>A</v>
      </c>
      <c r="J2879" s="1">
        <f>VLOOKUP(A2879,'volatile collection data'!$G$6:$I$69,3,FALSE)</f>
        <v>4</v>
      </c>
      <c r="K2879" s="1" t="str">
        <f>VLOOKUP(A2879,'volatile collection data'!$G$6:$N$69,8,FALSE)</f>
        <v>3A</v>
      </c>
      <c r="L2879" s="1">
        <f>VLOOKUP(A2879,'volatile collection data'!$G$6:$J$69,4,FALSE)</f>
        <v>5.85</v>
      </c>
      <c r="M2879" s="1">
        <f>VLOOKUP($A2879,'volatile collection data'!$G$6:$M$69,6,FALSE)</f>
        <v>8</v>
      </c>
      <c r="N2879" s="1">
        <f>VLOOKUP($A2879,'volatile collection data'!$G$6:$M$69,7,FALSE)</f>
        <v>5.85</v>
      </c>
      <c r="O2879" s="1">
        <f>VLOOKUP(A2879,'volatile collection data'!$G$6:$K$69,5,FALSE)</f>
        <v>1</v>
      </c>
      <c r="P2879" s="1" t="str">
        <f t="shared" si="267"/>
        <v>4A</v>
      </c>
      <c r="Q2879">
        <f t="shared" si="271"/>
        <v>0.12235530889306556</v>
      </c>
      <c r="R2879" t="str">
        <f t="shared" si="268"/>
        <v>3A_1-A&amp;5.85%5.85@8</v>
      </c>
      <c r="S2879" t="str">
        <f t="shared" si="269"/>
        <v>4A-3A-VCS-Loc-22</v>
      </c>
      <c r="T2879" t="str">
        <f>IFERROR(IF(VLOOKUP(S2879,Bad!$A:$A,1,FALSE)='RAW2'!S2879,"yes","no"),"no")</f>
        <v>no</v>
      </c>
      <c r="U2879" t="str">
        <f>IFERROR(VLOOKUP(F2879,compounds!$A:$B,2,FALSE),"")</f>
        <v/>
      </c>
      <c r="V2879" t="str">
        <f>VLOOKUP(B2879,'volatile collection data'!$O:$P,2,FALSE)</f>
        <v>24.apr.22 3</v>
      </c>
    </row>
    <row r="2880" spans="1:22" x14ac:dyDescent="0.2">
      <c r="A2880" t="s">
        <v>372</v>
      </c>
      <c r="B2880" s="1" t="str">
        <f t="shared" si="266"/>
        <v>4A</v>
      </c>
      <c r="C2880">
        <v>10.618</v>
      </c>
      <c r="D2880">
        <f t="shared" si="270"/>
        <v>10.62</v>
      </c>
      <c r="E2880">
        <f>VLOOKUP(D2880,'Peak Combiner'!$A$5:$D$4980,4,FALSE)</f>
        <v>10.62</v>
      </c>
      <c r="F2880">
        <f>IFERROR(VLOOKUP(D2880,rt_comb!$A:$B,2,FALSE),D2880)</f>
        <v>10.62</v>
      </c>
      <c r="G2880">
        <v>5785961</v>
      </c>
      <c r="H2880">
        <f>SUMIFS($G:$G,$E:$E,18.51,'RAW2'!$A:$A,'RAW2'!A2880)</f>
        <v>44958807</v>
      </c>
      <c r="I2880" s="1" t="str">
        <f>VLOOKUP(A2880,'volatile collection data'!$G$6:$H$69,2,FALSE)</f>
        <v>A</v>
      </c>
      <c r="J2880" s="1">
        <f>VLOOKUP(A2880,'volatile collection data'!$G$6:$I$69,3,FALSE)</f>
        <v>4</v>
      </c>
      <c r="K2880" s="1" t="str">
        <f>VLOOKUP(A2880,'volatile collection data'!$G$6:$N$69,8,FALSE)</f>
        <v>3A</v>
      </c>
      <c r="L2880" s="1">
        <f>VLOOKUP(A2880,'volatile collection data'!$G$6:$J$69,4,FALSE)</f>
        <v>5.85</v>
      </c>
      <c r="M2880" s="1">
        <f>VLOOKUP($A2880,'volatile collection data'!$G$6:$M$69,6,FALSE)</f>
        <v>8</v>
      </c>
      <c r="N2880" s="1">
        <f>VLOOKUP($A2880,'volatile collection data'!$G$6:$M$69,7,FALSE)</f>
        <v>5.85</v>
      </c>
      <c r="O2880" s="1">
        <f>VLOOKUP(A2880,'volatile collection data'!$G$6:$K$69,5,FALSE)</f>
        <v>1</v>
      </c>
      <c r="P2880" s="1" t="str">
        <f t="shared" si="267"/>
        <v>4A</v>
      </c>
      <c r="Q2880">
        <f t="shared" si="271"/>
        <v>0.10999548568906227</v>
      </c>
      <c r="R2880" t="str">
        <f t="shared" si="268"/>
        <v>3A_1-A&amp;5.85%5.85@8</v>
      </c>
      <c r="S2880" t="str">
        <f t="shared" si="269"/>
        <v>4A-3A-VCS-Loc-22</v>
      </c>
      <c r="T2880" t="str">
        <f>IFERROR(IF(VLOOKUP(S2880,Bad!$A:$A,1,FALSE)='RAW2'!S2880,"yes","no"),"no")</f>
        <v>no</v>
      </c>
      <c r="U2880" t="str">
        <f>IFERROR(VLOOKUP(F2880,compounds!$A:$B,2,FALSE),"")</f>
        <v/>
      </c>
      <c r="V2880" t="str">
        <f>VLOOKUP(B2880,'volatile collection data'!$O:$P,2,FALSE)</f>
        <v>24.apr.22 3</v>
      </c>
    </row>
    <row r="2881" spans="1:22" x14ac:dyDescent="0.2">
      <c r="A2881" t="s">
        <v>372</v>
      </c>
      <c r="B2881" s="1" t="str">
        <f t="shared" si="266"/>
        <v>4A</v>
      </c>
      <c r="C2881">
        <v>10.727</v>
      </c>
      <c r="D2881">
        <f t="shared" si="270"/>
        <v>10.73</v>
      </c>
      <c r="E2881">
        <f>VLOOKUP(D2881,'Peak Combiner'!$A$5:$D$4980,4,FALSE)</f>
        <v>10.73</v>
      </c>
      <c r="F2881">
        <f>IFERROR(VLOOKUP(D2881,rt_comb!$A:$B,2,FALSE),D2881)</f>
        <v>10.73</v>
      </c>
      <c r="G2881">
        <v>10185505</v>
      </c>
      <c r="H2881">
        <f>SUMIFS($G:$G,$E:$E,18.51,'RAW2'!$A:$A,'RAW2'!A2881)</f>
        <v>44958807</v>
      </c>
      <c r="I2881" s="1" t="str">
        <f>VLOOKUP(A2881,'volatile collection data'!$G$6:$H$69,2,FALSE)</f>
        <v>A</v>
      </c>
      <c r="J2881" s="1">
        <f>VLOOKUP(A2881,'volatile collection data'!$G$6:$I$69,3,FALSE)</f>
        <v>4</v>
      </c>
      <c r="K2881" s="1" t="str">
        <f>VLOOKUP(A2881,'volatile collection data'!$G$6:$N$69,8,FALSE)</f>
        <v>3A</v>
      </c>
      <c r="L2881" s="1">
        <f>VLOOKUP(A2881,'volatile collection data'!$G$6:$J$69,4,FALSE)</f>
        <v>5.85</v>
      </c>
      <c r="M2881" s="1">
        <f>VLOOKUP($A2881,'volatile collection data'!$G$6:$M$69,6,FALSE)</f>
        <v>8</v>
      </c>
      <c r="N2881" s="1">
        <f>VLOOKUP($A2881,'volatile collection data'!$G$6:$M$69,7,FALSE)</f>
        <v>5.85</v>
      </c>
      <c r="O2881" s="1">
        <f>VLOOKUP(A2881,'volatile collection data'!$G$6:$K$69,5,FALSE)</f>
        <v>1</v>
      </c>
      <c r="P2881" s="1" t="str">
        <f t="shared" si="267"/>
        <v>4A</v>
      </c>
      <c r="Q2881">
        <f t="shared" si="271"/>
        <v>0.19363413777994221</v>
      </c>
      <c r="R2881" t="str">
        <f t="shared" si="268"/>
        <v>3A_1-A&amp;5.85%5.85@8</v>
      </c>
      <c r="S2881" t="str">
        <f t="shared" si="269"/>
        <v>4A-3A-VCS-Loc-22</v>
      </c>
      <c r="T2881" t="str">
        <f>IFERROR(IF(VLOOKUP(S2881,Bad!$A:$A,1,FALSE)='RAW2'!S2881,"yes","no"),"no")</f>
        <v>no</v>
      </c>
      <c r="U2881" t="str">
        <f>IFERROR(VLOOKUP(F2881,compounds!$A:$B,2,FALSE),"")</f>
        <v/>
      </c>
      <c r="V2881" t="str">
        <f>VLOOKUP(B2881,'volatile collection data'!$O:$P,2,FALSE)</f>
        <v>24.apr.22 3</v>
      </c>
    </row>
    <row r="2882" spans="1:22" x14ac:dyDescent="0.2">
      <c r="A2882" t="s">
        <v>372</v>
      </c>
      <c r="B2882" s="1" t="str">
        <f t="shared" si="266"/>
        <v>4A</v>
      </c>
      <c r="C2882">
        <v>10.81</v>
      </c>
      <c r="D2882">
        <f t="shared" si="270"/>
        <v>10.81</v>
      </c>
      <c r="E2882">
        <f>VLOOKUP(D2882,'Peak Combiner'!$A$5:$D$4980,4,FALSE)</f>
        <v>10.81</v>
      </c>
      <c r="F2882">
        <f>IFERROR(VLOOKUP(D2882,rt_comb!$A:$B,2,FALSE),D2882)</f>
        <v>10.79</v>
      </c>
      <c r="G2882">
        <v>9277585</v>
      </c>
      <c r="H2882">
        <f>SUMIFS($G:$G,$E:$E,18.51,'RAW2'!$A:$A,'RAW2'!A2882)</f>
        <v>44958807</v>
      </c>
      <c r="I2882" s="1" t="str">
        <f>VLOOKUP(A2882,'volatile collection data'!$G$6:$H$69,2,FALSE)</f>
        <v>A</v>
      </c>
      <c r="J2882" s="1">
        <f>VLOOKUP(A2882,'volatile collection data'!$G$6:$I$69,3,FALSE)</f>
        <v>4</v>
      </c>
      <c r="K2882" s="1" t="str">
        <f>VLOOKUP(A2882,'volatile collection data'!$G$6:$N$69,8,FALSE)</f>
        <v>3A</v>
      </c>
      <c r="L2882" s="1">
        <f>VLOOKUP(A2882,'volatile collection data'!$G$6:$J$69,4,FALSE)</f>
        <v>5.85</v>
      </c>
      <c r="M2882" s="1">
        <f>VLOOKUP($A2882,'volatile collection data'!$G$6:$M$69,6,FALSE)</f>
        <v>8</v>
      </c>
      <c r="N2882" s="1">
        <f>VLOOKUP($A2882,'volatile collection data'!$G$6:$M$69,7,FALSE)</f>
        <v>5.85</v>
      </c>
      <c r="O2882" s="1">
        <f>VLOOKUP(A2882,'volatile collection data'!$G$6:$K$69,5,FALSE)</f>
        <v>1</v>
      </c>
      <c r="P2882" s="1" t="str">
        <f t="shared" si="267"/>
        <v>4A</v>
      </c>
      <c r="Q2882">
        <f t="shared" si="271"/>
        <v>0.17637389330770789</v>
      </c>
      <c r="R2882" t="str">
        <f t="shared" si="268"/>
        <v>3A_1-A&amp;5.85%5.85@8</v>
      </c>
      <c r="S2882" t="str">
        <f t="shared" si="269"/>
        <v>4A-3A-VCS-Loc-22</v>
      </c>
      <c r="T2882" t="str">
        <f>IFERROR(IF(VLOOKUP(S2882,Bad!$A:$A,1,FALSE)='RAW2'!S2882,"yes","no"),"no")</f>
        <v>no</v>
      </c>
      <c r="U2882" t="str">
        <f>IFERROR(VLOOKUP(F2882,compounds!$A:$B,2,FALSE),"")</f>
        <v>bocimene</v>
      </c>
      <c r="V2882" t="str">
        <f>VLOOKUP(B2882,'volatile collection data'!$O:$P,2,FALSE)</f>
        <v>24.apr.22 3</v>
      </c>
    </row>
    <row r="2883" spans="1:22" x14ac:dyDescent="0.2">
      <c r="A2883" t="s">
        <v>372</v>
      </c>
      <c r="B2883" s="1" t="str">
        <f t="shared" ref="B2883:B2946" si="272">LEFT(A2883,FIND("-",A2883)-1)</f>
        <v>4A</v>
      </c>
      <c r="C2883">
        <v>11.067</v>
      </c>
      <c r="D2883">
        <f t="shared" si="270"/>
        <v>11.07</v>
      </c>
      <c r="E2883">
        <f>VLOOKUP(D2883,'Peak Combiner'!$A$5:$D$4980,4,FALSE)</f>
        <v>11.07</v>
      </c>
      <c r="F2883">
        <f>IFERROR(VLOOKUP(D2883,rt_comb!$A:$B,2,FALSE),D2883)</f>
        <v>11.07</v>
      </c>
      <c r="G2883">
        <v>7199877</v>
      </c>
      <c r="H2883">
        <f>SUMIFS($G:$G,$E:$E,18.51,'RAW2'!$A:$A,'RAW2'!A2883)</f>
        <v>44958807</v>
      </c>
      <c r="I2883" s="1" t="str">
        <f>VLOOKUP(A2883,'volatile collection data'!$G$6:$H$69,2,FALSE)</f>
        <v>A</v>
      </c>
      <c r="J2883" s="1">
        <f>VLOOKUP(A2883,'volatile collection data'!$G$6:$I$69,3,FALSE)</f>
        <v>4</v>
      </c>
      <c r="K2883" s="1" t="str">
        <f>VLOOKUP(A2883,'volatile collection data'!$G$6:$N$69,8,FALSE)</f>
        <v>3A</v>
      </c>
      <c r="L2883" s="1">
        <f>VLOOKUP(A2883,'volatile collection data'!$G$6:$J$69,4,FALSE)</f>
        <v>5.85</v>
      </c>
      <c r="M2883" s="1">
        <f>VLOOKUP($A2883,'volatile collection data'!$G$6:$M$69,6,FALSE)</f>
        <v>8</v>
      </c>
      <c r="N2883" s="1">
        <f>VLOOKUP($A2883,'volatile collection data'!$G$6:$M$69,7,FALSE)</f>
        <v>5.85</v>
      </c>
      <c r="O2883" s="1">
        <f>VLOOKUP(A2883,'volatile collection data'!$G$6:$K$69,5,FALSE)</f>
        <v>1</v>
      </c>
      <c r="P2883" s="1" t="str">
        <f t="shared" ref="P2883:P2946" si="273">J2883&amp;I2883</f>
        <v>4A</v>
      </c>
      <c r="Q2883">
        <f t="shared" si="271"/>
        <v>0.13687509603270895</v>
      </c>
      <c r="R2883" t="str">
        <f t="shared" ref="R2883:R2946" si="274">K2883&amp;"_"&amp;O2883&amp;"-"&amp;I2883&amp;"&amp;"&amp;L2883&amp;"%"&amp;N2883&amp;"@"&amp;M2883</f>
        <v>3A_1-A&amp;5.85%5.85@8</v>
      </c>
      <c r="S2883" t="str">
        <f t="shared" ref="S2883:S2946" si="275">A2883</f>
        <v>4A-3A-VCS-Loc-22</v>
      </c>
      <c r="T2883" t="str">
        <f>IFERROR(IF(VLOOKUP(S2883,Bad!$A:$A,1,FALSE)='RAW2'!S2883,"yes","no"),"no")</f>
        <v>no</v>
      </c>
      <c r="U2883" t="str">
        <f>IFERROR(VLOOKUP(F2883,compounds!$A:$B,2,FALSE),"")</f>
        <v/>
      </c>
      <c r="V2883" t="str">
        <f>VLOOKUP(B2883,'volatile collection data'!$O:$P,2,FALSE)</f>
        <v>24.apr.22 3</v>
      </c>
    </row>
    <row r="2884" spans="1:22" x14ac:dyDescent="0.2">
      <c r="A2884" t="s">
        <v>372</v>
      </c>
      <c r="B2884" s="1" t="str">
        <f t="shared" si="272"/>
        <v>4A</v>
      </c>
      <c r="C2884">
        <v>11.129</v>
      </c>
      <c r="D2884">
        <f t="shared" si="270"/>
        <v>11.13</v>
      </c>
      <c r="E2884">
        <f>VLOOKUP(D2884,'Peak Combiner'!$A$5:$D$4980,4,FALSE)</f>
        <v>11.13</v>
      </c>
      <c r="F2884">
        <f>IFERROR(VLOOKUP(D2884,rt_comb!$A:$B,2,FALSE),D2884)</f>
        <v>11.13</v>
      </c>
      <c r="G2884">
        <v>10106988</v>
      </c>
      <c r="H2884">
        <f>SUMIFS($G:$G,$E:$E,18.51,'RAW2'!$A:$A,'RAW2'!A2884)</f>
        <v>44958807</v>
      </c>
      <c r="I2884" s="1" t="str">
        <f>VLOOKUP(A2884,'volatile collection data'!$G$6:$H$69,2,FALSE)</f>
        <v>A</v>
      </c>
      <c r="J2884" s="1">
        <f>VLOOKUP(A2884,'volatile collection data'!$G$6:$I$69,3,FALSE)</f>
        <v>4</v>
      </c>
      <c r="K2884" s="1" t="str">
        <f>VLOOKUP(A2884,'volatile collection data'!$G$6:$N$69,8,FALSE)</f>
        <v>3A</v>
      </c>
      <c r="L2884" s="1">
        <f>VLOOKUP(A2884,'volatile collection data'!$G$6:$J$69,4,FALSE)</f>
        <v>5.85</v>
      </c>
      <c r="M2884" s="1">
        <f>VLOOKUP($A2884,'volatile collection data'!$G$6:$M$69,6,FALSE)</f>
        <v>8</v>
      </c>
      <c r="N2884" s="1">
        <f>VLOOKUP($A2884,'volatile collection data'!$G$6:$M$69,7,FALSE)</f>
        <v>5.85</v>
      </c>
      <c r="O2884" s="1">
        <f>VLOOKUP(A2884,'volatile collection data'!$G$6:$K$69,5,FALSE)</f>
        <v>1</v>
      </c>
      <c r="P2884" s="1" t="str">
        <f t="shared" si="273"/>
        <v>4A</v>
      </c>
      <c r="Q2884">
        <f t="shared" si="271"/>
        <v>0.19214147034754023</v>
      </c>
      <c r="R2884" t="str">
        <f t="shared" si="274"/>
        <v>3A_1-A&amp;5.85%5.85@8</v>
      </c>
      <c r="S2884" t="str">
        <f t="shared" si="275"/>
        <v>4A-3A-VCS-Loc-22</v>
      </c>
      <c r="T2884" t="str">
        <f>IFERROR(IF(VLOOKUP(S2884,Bad!$A:$A,1,FALSE)='RAW2'!S2884,"yes","no"),"no")</f>
        <v>no</v>
      </c>
      <c r="U2884" t="str">
        <f>IFERROR(VLOOKUP(F2884,compounds!$A:$B,2,FALSE),"")</f>
        <v/>
      </c>
      <c r="V2884" t="str">
        <f>VLOOKUP(B2884,'volatile collection data'!$O:$P,2,FALSE)</f>
        <v>24.apr.22 3</v>
      </c>
    </row>
    <row r="2885" spans="1:22" x14ac:dyDescent="0.2">
      <c r="A2885" t="s">
        <v>372</v>
      </c>
      <c r="B2885" s="1" t="str">
        <f t="shared" si="272"/>
        <v>4A</v>
      </c>
      <c r="C2885">
        <v>11.25</v>
      </c>
      <c r="D2885">
        <f t="shared" si="270"/>
        <v>11.25</v>
      </c>
      <c r="E2885">
        <f>VLOOKUP(D2885,'Peak Combiner'!$A$5:$D$4980,4,FALSE)</f>
        <v>11.25</v>
      </c>
      <c r="F2885">
        <f>IFERROR(VLOOKUP(D2885,rt_comb!$A:$B,2,FALSE),D2885)</f>
        <v>11.25</v>
      </c>
      <c r="G2885">
        <v>7914417</v>
      </c>
      <c r="H2885">
        <f>SUMIFS($G:$G,$E:$E,18.51,'RAW2'!$A:$A,'RAW2'!A2885)</f>
        <v>44958807</v>
      </c>
      <c r="I2885" s="1" t="str">
        <f>VLOOKUP(A2885,'volatile collection data'!$G$6:$H$69,2,FALSE)</f>
        <v>A</v>
      </c>
      <c r="J2885" s="1">
        <f>VLOOKUP(A2885,'volatile collection data'!$G$6:$I$69,3,FALSE)</f>
        <v>4</v>
      </c>
      <c r="K2885" s="1" t="str">
        <f>VLOOKUP(A2885,'volatile collection data'!$G$6:$N$69,8,FALSE)</f>
        <v>3A</v>
      </c>
      <c r="L2885" s="1">
        <f>VLOOKUP(A2885,'volatile collection data'!$G$6:$J$69,4,FALSE)</f>
        <v>5.85</v>
      </c>
      <c r="M2885" s="1">
        <f>VLOOKUP($A2885,'volatile collection data'!$G$6:$M$69,6,FALSE)</f>
        <v>8</v>
      </c>
      <c r="N2885" s="1">
        <f>VLOOKUP($A2885,'volatile collection data'!$G$6:$M$69,7,FALSE)</f>
        <v>5.85</v>
      </c>
      <c r="O2885" s="1">
        <f>VLOOKUP(A2885,'volatile collection data'!$G$6:$K$69,5,FALSE)</f>
        <v>1</v>
      </c>
      <c r="P2885" s="1" t="str">
        <f t="shared" si="273"/>
        <v>4A</v>
      </c>
      <c r="Q2885">
        <f t="shared" si="271"/>
        <v>0.15045904074721056</v>
      </c>
      <c r="R2885" t="str">
        <f t="shared" si="274"/>
        <v>3A_1-A&amp;5.85%5.85@8</v>
      </c>
      <c r="S2885" t="str">
        <f t="shared" si="275"/>
        <v>4A-3A-VCS-Loc-22</v>
      </c>
      <c r="T2885" t="str">
        <f>IFERROR(IF(VLOOKUP(S2885,Bad!$A:$A,1,FALSE)='RAW2'!S2885,"yes","no"),"no")</f>
        <v>no</v>
      </c>
      <c r="U2885" t="str">
        <f>IFERROR(VLOOKUP(F2885,compounds!$A:$B,2,FALSE),"")</f>
        <v/>
      </c>
      <c r="V2885" t="str">
        <f>VLOOKUP(B2885,'volatile collection data'!$O:$P,2,FALSE)</f>
        <v>24.apr.22 3</v>
      </c>
    </row>
    <row r="2886" spans="1:22" x14ac:dyDescent="0.2">
      <c r="A2886" t="s">
        <v>372</v>
      </c>
      <c r="B2886" s="1" t="str">
        <f t="shared" si="272"/>
        <v>4A</v>
      </c>
      <c r="C2886">
        <v>11.368</v>
      </c>
      <c r="D2886">
        <f t="shared" si="270"/>
        <v>11.37</v>
      </c>
      <c r="E2886">
        <f>VLOOKUP(D2886,'Peak Combiner'!$A$5:$D$4980,4,FALSE)</f>
        <v>11.37</v>
      </c>
      <c r="F2886">
        <f>IFERROR(VLOOKUP(D2886,rt_comb!$A:$B,2,FALSE),D2886)</f>
        <v>11.37</v>
      </c>
      <c r="G2886">
        <v>9489063</v>
      </c>
      <c r="H2886">
        <f>SUMIFS($G:$G,$E:$E,18.51,'RAW2'!$A:$A,'RAW2'!A2886)</f>
        <v>44958807</v>
      </c>
      <c r="I2886" s="1" t="str">
        <f>VLOOKUP(A2886,'volatile collection data'!$G$6:$H$69,2,FALSE)</f>
        <v>A</v>
      </c>
      <c r="J2886" s="1">
        <f>VLOOKUP(A2886,'volatile collection data'!$G$6:$I$69,3,FALSE)</f>
        <v>4</v>
      </c>
      <c r="K2886" s="1" t="str">
        <f>VLOOKUP(A2886,'volatile collection data'!$G$6:$N$69,8,FALSE)</f>
        <v>3A</v>
      </c>
      <c r="L2886" s="1">
        <f>VLOOKUP(A2886,'volatile collection data'!$G$6:$J$69,4,FALSE)</f>
        <v>5.85</v>
      </c>
      <c r="M2886" s="1">
        <f>VLOOKUP($A2886,'volatile collection data'!$G$6:$M$69,6,FALSE)</f>
        <v>8</v>
      </c>
      <c r="N2886" s="1">
        <f>VLOOKUP($A2886,'volatile collection data'!$G$6:$M$69,7,FALSE)</f>
        <v>5.85</v>
      </c>
      <c r="O2886" s="1">
        <f>VLOOKUP(A2886,'volatile collection data'!$G$6:$K$69,5,FALSE)</f>
        <v>1</v>
      </c>
      <c r="P2886" s="1" t="str">
        <f t="shared" si="273"/>
        <v>4A</v>
      </c>
      <c r="Q2886">
        <f t="shared" si="271"/>
        <v>0.18039424970529705</v>
      </c>
      <c r="R2886" t="str">
        <f t="shared" si="274"/>
        <v>3A_1-A&amp;5.85%5.85@8</v>
      </c>
      <c r="S2886" t="str">
        <f t="shared" si="275"/>
        <v>4A-3A-VCS-Loc-22</v>
      </c>
      <c r="T2886" t="str">
        <f>IFERROR(IF(VLOOKUP(S2886,Bad!$A:$A,1,FALSE)='RAW2'!S2886,"yes","no"),"no")</f>
        <v>no</v>
      </c>
      <c r="U2886" t="str">
        <f>IFERROR(VLOOKUP(F2886,compounds!$A:$B,2,FALSE),"")</f>
        <v/>
      </c>
      <c r="V2886" t="str">
        <f>VLOOKUP(B2886,'volatile collection data'!$O:$P,2,FALSE)</f>
        <v>24.apr.22 3</v>
      </c>
    </row>
    <row r="2887" spans="1:22" x14ac:dyDescent="0.2">
      <c r="A2887" t="s">
        <v>372</v>
      </c>
      <c r="B2887" s="1" t="str">
        <f t="shared" si="272"/>
        <v>4A</v>
      </c>
      <c r="C2887">
        <v>11.427</v>
      </c>
      <c r="D2887">
        <f t="shared" si="270"/>
        <v>11.43</v>
      </c>
      <c r="E2887">
        <f>VLOOKUP(D2887,'Peak Combiner'!$A$5:$D$4980,4,FALSE)</f>
        <v>11.43</v>
      </c>
      <c r="F2887">
        <f>IFERROR(VLOOKUP(D2887,rt_comb!$A:$B,2,FALSE),D2887)</f>
        <v>11.43</v>
      </c>
      <c r="G2887">
        <v>10819234</v>
      </c>
      <c r="H2887">
        <f>SUMIFS($G:$G,$E:$E,18.51,'RAW2'!$A:$A,'RAW2'!A2887)</f>
        <v>44958807</v>
      </c>
      <c r="I2887" s="1" t="str">
        <f>VLOOKUP(A2887,'volatile collection data'!$G$6:$H$69,2,FALSE)</f>
        <v>A</v>
      </c>
      <c r="J2887" s="1">
        <f>VLOOKUP(A2887,'volatile collection data'!$G$6:$I$69,3,FALSE)</f>
        <v>4</v>
      </c>
      <c r="K2887" s="1" t="str">
        <f>VLOOKUP(A2887,'volatile collection data'!$G$6:$N$69,8,FALSE)</f>
        <v>3A</v>
      </c>
      <c r="L2887" s="1">
        <f>VLOOKUP(A2887,'volatile collection data'!$G$6:$J$69,4,FALSE)</f>
        <v>5.85</v>
      </c>
      <c r="M2887" s="1">
        <f>VLOOKUP($A2887,'volatile collection data'!$G$6:$M$69,6,FALSE)</f>
        <v>8</v>
      </c>
      <c r="N2887" s="1">
        <f>VLOOKUP($A2887,'volatile collection data'!$G$6:$M$69,7,FALSE)</f>
        <v>5.85</v>
      </c>
      <c r="O2887" s="1">
        <f>VLOOKUP(A2887,'volatile collection data'!$G$6:$K$69,5,FALSE)</f>
        <v>1</v>
      </c>
      <c r="P2887" s="1" t="str">
        <f t="shared" si="273"/>
        <v>4A</v>
      </c>
      <c r="Q2887">
        <f t="shared" si="271"/>
        <v>0.20568180439059577</v>
      </c>
      <c r="R2887" t="str">
        <f t="shared" si="274"/>
        <v>3A_1-A&amp;5.85%5.85@8</v>
      </c>
      <c r="S2887" t="str">
        <f t="shared" si="275"/>
        <v>4A-3A-VCS-Loc-22</v>
      </c>
      <c r="T2887" t="str">
        <f>IFERROR(IF(VLOOKUP(S2887,Bad!$A:$A,1,FALSE)='RAW2'!S2887,"yes","no"),"no")</f>
        <v>no</v>
      </c>
      <c r="U2887" t="str">
        <f>IFERROR(VLOOKUP(F2887,compounds!$A:$B,2,FALSE),"")</f>
        <v/>
      </c>
      <c r="V2887" t="str">
        <f>VLOOKUP(B2887,'volatile collection data'!$O:$P,2,FALSE)</f>
        <v>24.apr.22 3</v>
      </c>
    </row>
    <row r="2888" spans="1:22" x14ac:dyDescent="0.2">
      <c r="A2888" t="s">
        <v>372</v>
      </c>
      <c r="B2888" s="1" t="str">
        <f t="shared" si="272"/>
        <v>4A</v>
      </c>
      <c r="C2888">
        <v>11.634</v>
      </c>
      <c r="D2888">
        <f t="shared" si="270"/>
        <v>11.63</v>
      </c>
      <c r="E2888">
        <f>VLOOKUP(D2888,'Peak Combiner'!$A$5:$D$4980,4,FALSE)</f>
        <v>11.63</v>
      </c>
      <c r="F2888">
        <f>IFERROR(VLOOKUP(D2888,rt_comb!$A:$B,2,FALSE),D2888)</f>
        <v>11.63</v>
      </c>
      <c r="G2888">
        <v>45663434</v>
      </c>
      <c r="H2888">
        <f>SUMIFS($G:$G,$E:$E,18.51,'RAW2'!$A:$A,'RAW2'!A2888)</f>
        <v>44958807</v>
      </c>
      <c r="I2888" s="1" t="str">
        <f>VLOOKUP(A2888,'volatile collection data'!$G$6:$H$69,2,FALSE)</f>
        <v>A</v>
      </c>
      <c r="J2888" s="1">
        <f>VLOOKUP(A2888,'volatile collection data'!$G$6:$I$69,3,FALSE)</f>
        <v>4</v>
      </c>
      <c r="K2888" s="1" t="str">
        <f>VLOOKUP(A2888,'volatile collection data'!$G$6:$N$69,8,FALSE)</f>
        <v>3A</v>
      </c>
      <c r="L2888" s="1">
        <f>VLOOKUP(A2888,'volatile collection data'!$G$6:$J$69,4,FALSE)</f>
        <v>5.85</v>
      </c>
      <c r="M2888" s="1">
        <f>VLOOKUP($A2888,'volatile collection data'!$G$6:$M$69,6,FALSE)</f>
        <v>8</v>
      </c>
      <c r="N2888" s="1">
        <f>VLOOKUP($A2888,'volatile collection data'!$G$6:$M$69,7,FALSE)</f>
        <v>5.85</v>
      </c>
      <c r="O2888" s="1">
        <f>VLOOKUP(A2888,'volatile collection data'!$G$6:$K$69,5,FALSE)</f>
        <v>1</v>
      </c>
      <c r="P2888" s="1" t="str">
        <f t="shared" si="273"/>
        <v>4A</v>
      </c>
      <c r="Q2888">
        <f t="shared" si="271"/>
        <v>0.86809634580330552</v>
      </c>
      <c r="R2888" t="str">
        <f t="shared" si="274"/>
        <v>3A_1-A&amp;5.85%5.85@8</v>
      </c>
      <c r="S2888" t="str">
        <f t="shared" si="275"/>
        <v>4A-3A-VCS-Loc-22</v>
      </c>
      <c r="T2888" t="str">
        <f>IFERROR(IF(VLOOKUP(S2888,Bad!$A:$A,1,FALSE)='RAW2'!S2888,"yes","no"),"no")</f>
        <v>no</v>
      </c>
      <c r="U2888" t="str">
        <f>IFERROR(VLOOKUP(F2888,compounds!$A:$B,2,FALSE),"")</f>
        <v/>
      </c>
      <c r="V2888" t="str">
        <f>VLOOKUP(B2888,'volatile collection data'!$O:$P,2,FALSE)</f>
        <v>24.apr.22 3</v>
      </c>
    </row>
    <row r="2889" spans="1:22" x14ac:dyDescent="0.2">
      <c r="A2889" t="s">
        <v>372</v>
      </c>
      <c r="B2889" s="1" t="str">
        <f t="shared" si="272"/>
        <v>4A</v>
      </c>
      <c r="C2889">
        <v>11.757</v>
      </c>
      <c r="D2889">
        <f t="shared" si="270"/>
        <v>11.76</v>
      </c>
      <c r="E2889">
        <f>VLOOKUP(D2889,'Peak Combiner'!$A$5:$D$4980,4,FALSE)</f>
        <v>11.76</v>
      </c>
      <c r="F2889">
        <f>IFERROR(VLOOKUP(D2889,rt_comb!$A:$B,2,FALSE),D2889)</f>
        <v>11.76</v>
      </c>
      <c r="G2889">
        <v>25209612</v>
      </c>
      <c r="H2889">
        <f>SUMIFS($G:$G,$E:$E,18.51,'RAW2'!$A:$A,'RAW2'!A2889)</f>
        <v>44958807</v>
      </c>
      <c r="I2889" s="1" t="str">
        <f>VLOOKUP(A2889,'volatile collection data'!$G$6:$H$69,2,FALSE)</f>
        <v>A</v>
      </c>
      <c r="J2889" s="1">
        <f>VLOOKUP(A2889,'volatile collection data'!$G$6:$I$69,3,FALSE)</f>
        <v>4</v>
      </c>
      <c r="K2889" s="1" t="str">
        <f>VLOOKUP(A2889,'volatile collection data'!$G$6:$N$69,8,FALSE)</f>
        <v>3A</v>
      </c>
      <c r="L2889" s="1">
        <f>VLOOKUP(A2889,'volatile collection data'!$G$6:$J$69,4,FALSE)</f>
        <v>5.85</v>
      </c>
      <c r="M2889" s="1">
        <f>VLOOKUP($A2889,'volatile collection data'!$G$6:$M$69,6,FALSE)</f>
        <v>8</v>
      </c>
      <c r="N2889" s="1">
        <f>VLOOKUP($A2889,'volatile collection data'!$G$6:$M$69,7,FALSE)</f>
        <v>5.85</v>
      </c>
      <c r="O2889" s="1">
        <f>VLOOKUP(A2889,'volatile collection data'!$G$6:$K$69,5,FALSE)</f>
        <v>1</v>
      </c>
      <c r="P2889" s="1" t="str">
        <f t="shared" si="273"/>
        <v>4A</v>
      </c>
      <c r="Q2889">
        <f t="shared" si="271"/>
        <v>0.47925375161927514</v>
      </c>
      <c r="R2889" t="str">
        <f t="shared" si="274"/>
        <v>3A_1-A&amp;5.85%5.85@8</v>
      </c>
      <c r="S2889" t="str">
        <f t="shared" si="275"/>
        <v>4A-3A-VCS-Loc-22</v>
      </c>
      <c r="T2889" t="str">
        <f>IFERROR(IF(VLOOKUP(S2889,Bad!$A:$A,1,FALSE)='RAW2'!S2889,"yes","no"),"no")</f>
        <v>no</v>
      </c>
      <c r="U2889" t="str">
        <f>IFERROR(VLOOKUP(F2889,compounds!$A:$B,2,FALSE),"")</f>
        <v/>
      </c>
      <c r="V2889" t="str">
        <f>VLOOKUP(B2889,'volatile collection data'!$O:$P,2,FALSE)</f>
        <v>24.apr.22 3</v>
      </c>
    </row>
    <row r="2890" spans="1:22" x14ac:dyDescent="0.2">
      <c r="A2890" t="s">
        <v>372</v>
      </c>
      <c r="B2890" s="1" t="str">
        <f t="shared" si="272"/>
        <v>4A</v>
      </c>
      <c r="C2890">
        <v>11.919</v>
      </c>
      <c r="D2890">
        <f t="shared" si="270"/>
        <v>11.92</v>
      </c>
      <c r="E2890">
        <f>VLOOKUP(D2890,'Peak Combiner'!$A$5:$D$4980,4,FALSE)</f>
        <v>11.92</v>
      </c>
      <c r="F2890">
        <f>IFERROR(VLOOKUP(D2890,rt_comb!$A:$B,2,FALSE),D2890)</f>
        <v>11.92</v>
      </c>
      <c r="G2890">
        <v>44383948</v>
      </c>
      <c r="H2890">
        <f>SUMIFS($G:$G,$E:$E,18.51,'RAW2'!$A:$A,'RAW2'!A2890)</f>
        <v>44958807</v>
      </c>
      <c r="I2890" s="1" t="str">
        <f>VLOOKUP(A2890,'volatile collection data'!$G$6:$H$69,2,FALSE)</f>
        <v>A</v>
      </c>
      <c r="J2890" s="1">
        <f>VLOOKUP(A2890,'volatile collection data'!$G$6:$I$69,3,FALSE)</f>
        <v>4</v>
      </c>
      <c r="K2890" s="1" t="str">
        <f>VLOOKUP(A2890,'volatile collection data'!$G$6:$N$69,8,FALSE)</f>
        <v>3A</v>
      </c>
      <c r="L2890" s="1">
        <f>VLOOKUP(A2890,'volatile collection data'!$G$6:$J$69,4,FALSE)</f>
        <v>5.85</v>
      </c>
      <c r="M2890" s="1">
        <f>VLOOKUP($A2890,'volatile collection data'!$G$6:$M$69,6,FALSE)</f>
        <v>8</v>
      </c>
      <c r="N2890" s="1">
        <f>VLOOKUP($A2890,'volatile collection data'!$G$6:$M$69,7,FALSE)</f>
        <v>5.85</v>
      </c>
      <c r="O2890" s="1">
        <f>VLOOKUP(A2890,'volatile collection data'!$G$6:$K$69,5,FALSE)</f>
        <v>1</v>
      </c>
      <c r="P2890" s="1" t="str">
        <f t="shared" si="273"/>
        <v>4A</v>
      </c>
      <c r="Q2890">
        <f t="shared" si="271"/>
        <v>0.84377235122360561</v>
      </c>
      <c r="R2890" t="str">
        <f t="shared" si="274"/>
        <v>3A_1-A&amp;5.85%5.85@8</v>
      </c>
      <c r="S2890" t="str">
        <f t="shared" si="275"/>
        <v>4A-3A-VCS-Loc-22</v>
      </c>
      <c r="T2890" t="str">
        <f>IFERROR(IF(VLOOKUP(S2890,Bad!$A:$A,1,FALSE)='RAW2'!S2890,"yes","no"),"no")</f>
        <v>no</v>
      </c>
      <c r="U2890" t="str">
        <f>IFERROR(VLOOKUP(F2890,compounds!$A:$B,2,FALSE),"")</f>
        <v/>
      </c>
      <c r="V2890" t="str">
        <f>VLOOKUP(B2890,'volatile collection data'!$O:$P,2,FALSE)</f>
        <v>24.apr.22 3</v>
      </c>
    </row>
    <row r="2891" spans="1:22" x14ac:dyDescent="0.2">
      <c r="A2891" t="s">
        <v>372</v>
      </c>
      <c r="B2891" s="1" t="str">
        <f t="shared" si="272"/>
        <v>4A</v>
      </c>
      <c r="C2891">
        <v>12.025</v>
      </c>
      <c r="D2891">
        <f t="shared" si="270"/>
        <v>12.03</v>
      </c>
      <c r="E2891">
        <f>VLOOKUP(D2891,'Peak Combiner'!$A$5:$D$4980,4,FALSE)</f>
        <v>12.03</v>
      </c>
      <c r="F2891">
        <f>IFERROR(VLOOKUP(D2891,rt_comb!$A:$B,2,FALSE),D2891)</f>
        <v>12.03</v>
      </c>
      <c r="G2891">
        <v>31444299</v>
      </c>
      <c r="H2891">
        <f>SUMIFS($G:$G,$E:$E,18.51,'RAW2'!$A:$A,'RAW2'!A2891)</f>
        <v>44958807</v>
      </c>
      <c r="I2891" s="1" t="str">
        <f>VLOOKUP(A2891,'volatile collection data'!$G$6:$H$69,2,FALSE)</f>
        <v>A</v>
      </c>
      <c r="J2891" s="1">
        <f>VLOOKUP(A2891,'volatile collection data'!$G$6:$I$69,3,FALSE)</f>
        <v>4</v>
      </c>
      <c r="K2891" s="1" t="str">
        <f>VLOOKUP(A2891,'volatile collection data'!$G$6:$N$69,8,FALSE)</f>
        <v>3A</v>
      </c>
      <c r="L2891" s="1">
        <f>VLOOKUP(A2891,'volatile collection data'!$G$6:$J$69,4,FALSE)</f>
        <v>5.85</v>
      </c>
      <c r="M2891" s="1">
        <f>VLOOKUP($A2891,'volatile collection data'!$G$6:$M$69,6,FALSE)</f>
        <v>8</v>
      </c>
      <c r="N2891" s="1">
        <f>VLOOKUP($A2891,'volatile collection data'!$G$6:$M$69,7,FALSE)</f>
        <v>5.85</v>
      </c>
      <c r="O2891" s="1">
        <f>VLOOKUP(A2891,'volatile collection data'!$G$6:$K$69,5,FALSE)</f>
        <v>1</v>
      </c>
      <c r="P2891" s="1" t="str">
        <f t="shared" si="273"/>
        <v>4A</v>
      </c>
      <c r="Q2891">
        <f t="shared" si="271"/>
        <v>0.59777985725397986</v>
      </c>
      <c r="R2891" t="str">
        <f t="shared" si="274"/>
        <v>3A_1-A&amp;5.85%5.85@8</v>
      </c>
      <c r="S2891" t="str">
        <f t="shared" si="275"/>
        <v>4A-3A-VCS-Loc-22</v>
      </c>
      <c r="T2891" t="str">
        <f>IFERROR(IF(VLOOKUP(S2891,Bad!$A:$A,1,FALSE)='RAW2'!S2891,"yes","no"),"no")</f>
        <v>no</v>
      </c>
      <c r="U2891" t="str">
        <f>IFERROR(VLOOKUP(F2891,compounds!$A:$B,2,FALSE),"")</f>
        <v/>
      </c>
      <c r="V2891" t="str">
        <f>VLOOKUP(B2891,'volatile collection data'!$O:$P,2,FALSE)</f>
        <v>24.apr.22 3</v>
      </c>
    </row>
    <row r="2892" spans="1:22" x14ac:dyDescent="0.2">
      <c r="A2892" t="s">
        <v>372</v>
      </c>
      <c r="B2892" s="1" t="str">
        <f t="shared" si="272"/>
        <v>4A</v>
      </c>
      <c r="C2892">
        <v>12.125</v>
      </c>
      <c r="D2892">
        <f t="shared" si="270"/>
        <v>12.13</v>
      </c>
      <c r="E2892">
        <f>VLOOKUP(D2892,'Peak Combiner'!$A$5:$D$4980,4,FALSE)</f>
        <v>12.13</v>
      </c>
      <c r="F2892">
        <f>IFERROR(VLOOKUP(D2892,rt_comb!$A:$B,2,FALSE),D2892)</f>
        <v>12.13</v>
      </c>
      <c r="G2892">
        <v>16501748</v>
      </c>
      <c r="H2892">
        <f>SUMIFS($G:$G,$E:$E,18.51,'RAW2'!$A:$A,'RAW2'!A2892)</f>
        <v>44958807</v>
      </c>
      <c r="I2892" s="1" t="str">
        <f>VLOOKUP(A2892,'volatile collection data'!$G$6:$H$69,2,FALSE)</f>
        <v>A</v>
      </c>
      <c r="J2892" s="1">
        <f>VLOOKUP(A2892,'volatile collection data'!$G$6:$I$69,3,FALSE)</f>
        <v>4</v>
      </c>
      <c r="K2892" s="1" t="str">
        <f>VLOOKUP(A2892,'volatile collection data'!$G$6:$N$69,8,FALSE)</f>
        <v>3A</v>
      </c>
      <c r="L2892" s="1">
        <f>VLOOKUP(A2892,'volatile collection data'!$G$6:$J$69,4,FALSE)</f>
        <v>5.85</v>
      </c>
      <c r="M2892" s="1">
        <f>VLOOKUP($A2892,'volatile collection data'!$G$6:$M$69,6,FALSE)</f>
        <v>8</v>
      </c>
      <c r="N2892" s="1">
        <f>VLOOKUP($A2892,'volatile collection data'!$G$6:$M$69,7,FALSE)</f>
        <v>5.85</v>
      </c>
      <c r="O2892" s="1">
        <f>VLOOKUP(A2892,'volatile collection data'!$G$6:$K$69,5,FALSE)</f>
        <v>1</v>
      </c>
      <c r="P2892" s="1" t="str">
        <f t="shared" si="273"/>
        <v>4A</v>
      </c>
      <c r="Q2892">
        <f t="shared" si="271"/>
        <v>0.31371068453079998</v>
      </c>
      <c r="R2892" t="str">
        <f t="shared" si="274"/>
        <v>3A_1-A&amp;5.85%5.85@8</v>
      </c>
      <c r="S2892" t="str">
        <f t="shared" si="275"/>
        <v>4A-3A-VCS-Loc-22</v>
      </c>
      <c r="T2892" t="str">
        <f>IFERROR(IF(VLOOKUP(S2892,Bad!$A:$A,1,FALSE)='RAW2'!S2892,"yes","no"),"no")</f>
        <v>no</v>
      </c>
      <c r="U2892" t="str">
        <f>IFERROR(VLOOKUP(F2892,compounds!$A:$B,2,FALSE),"")</f>
        <v/>
      </c>
      <c r="V2892" t="str">
        <f>VLOOKUP(B2892,'volatile collection data'!$O:$P,2,FALSE)</f>
        <v>24.apr.22 3</v>
      </c>
    </row>
    <row r="2893" spans="1:22" x14ac:dyDescent="0.2">
      <c r="A2893" t="s">
        <v>372</v>
      </c>
      <c r="B2893" s="1" t="str">
        <f t="shared" si="272"/>
        <v>4A</v>
      </c>
      <c r="C2893">
        <v>12.307</v>
      </c>
      <c r="D2893">
        <f t="shared" si="270"/>
        <v>12.31</v>
      </c>
      <c r="E2893">
        <f>VLOOKUP(D2893,'Peak Combiner'!$A$5:$D$4980,4,FALSE)</f>
        <v>12.31</v>
      </c>
      <c r="F2893">
        <f>IFERROR(VLOOKUP(D2893,rt_comb!$A:$B,2,FALSE),D2893)</f>
        <v>12.31</v>
      </c>
      <c r="G2893">
        <v>33577982</v>
      </c>
      <c r="H2893">
        <f>SUMIFS($G:$G,$E:$E,18.51,'RAW2'!$A:$A,'RAW2'!A2893)</f>
        <v>44958807</v>
      </c>
      <c r="I2893" s="1" t="str">
        <f>VLOOKUP(A2893,'volatile collection data'!$G$6:$H$69,2,FALSE)</f>
        <v>A</v>
      </c>
      <c r="J2893" s="1">
        <f>VLOOKUP(A2893,'volatile collection data'!$G$6:$I$69,3,FALSE)</f>
        <v>4</v>
      </c>
      <c r="K2893" s="1" t="str">
        <f>VLOOKUP(A2893,'volatile collection data'!$G$6:$N$69,8,FALSE)</f>
        <v>3A</v>
      </c>
      <c r="L2893" s="1">
        <f>VLOOKUP(A2893,'volatile collection data'!$G$6:$J$69,4,FALSE)</f>
        <v>5.85</v>
      </c>
      <c r="M2893" s="1">
        <f>VLOOKUP($A2893,'volatile collection data'!$G$6:$M$69,6,FALSE)</f>
        <v>8</v>
      </c>
      <c r="N2893" s="1">
        <f>VLOOKUP($A2893,'volatile collection data'!$G$6:$M$69,7,FALSE)</f>
        <v>5.85</v>
      </c>
      <c r="O2893" s="1">
        <f>VLOOKUP(A2893,'volatile collection data'!$G$6:$K$69,5,FALSE)</f>
        <v>1</v>
      </c>
      <c r="P2893" s="1" t="str">
        <f t="shared" si="273"/>
        <v>4A</v>
      </c>
      <c r="Q2893">
        <f t="shared" si="271"/>
        <v>0.63834278152731938</v>
      </c>
      <c r="R2893" t="str">
        <f t="shared" si="274"/>
        <v>3A_1-A&amp;5.85%5.85@8</v>
      </c>
      <c r="S2893" t="str">
        <f t="shared" si="275"/>
        <v>4A-3A-VCS-Loc-22</v>
      </c>
      <c r="T2893" t="str">
        <f>IFERROR(IF(VLOOKUP(S2893,Bad!$A:$A,1,FALSE)='RAW2'!S2893,"yes","no"),"no")</f>
        <v>no</v>
      </c>
      <c r="U2893" t="str">
        <f>IFERROR(VLOOKUP(F2893,compounds!$A:$B,2,FALSE),"")</f>
        <v/>
      </c>
      <c r="V2893" t="str">
        <f>VLOOKUP(B2893,'volatile collection data'!$O:$P,2,FALSE)</f>
        <v>24.apr.22 3</v>
      </c>
    </row>
    <row r="2894" spans="1:22" x14ac:dyDescent="0.2">
      <c r="A2894" t="s">
        <v>372</v>
      </c>
      <c r="B2894" s="1" t="str">
        <f t="shared" si="272"/>
        <v>4A</v>
      </c>
      <c r="C2894">
        <v>12.403</v>
      </c>
      <c r="D2894">
        <f t="shared" si="270"/>
        <v>12.4</v>
      </c>
      <c r="E2894">
        <f>VLOOKUP(D2894,'Peak Combiner'!$A$5:$D$4980,4,FALSE)</f>
        <v>12.39</v>
      </c>
      <c r="F2894">
        <f>IFERROR(VLOOKUP(D2894,rt_comb!$A:$B,2,FALSE),D2894)</f>
        <v>12.39</v>
      </c>
      <c r="G2894">
        <v>25575202</v>
      </c>
      <c r="H2894">
        <f>SUMIFS($G:$G,$E:$E,18.51,'RAW2'!$A:$A,'RAW2'!A2894)</f>
        <v>44958807</v>
      </c>
      <c r="I2894" s="1" t="str">
        <f>VLOOKUP(A2894,'volatile collection data'!$G$6:$H$69,2,FALSE)</f>
        <v>A</v>
      </c>
      <c r="J2894" s="1">
        <f>VLOOKUP(A2894,'volatile collection data'!$G$6:$I$69,3,FALSE)</f>
        <v>4</v>
      </c>
      <c r="K2894" s="1" t="str">
        <f>VLOOKUP(A2894,'volatile collection data'!$G$6:$N$69,8,FALSE)</f>
        <v>3A</v>
      </c>
      <c r="L2894" s="1">
        <f>VLOOKUP(A2894,'volatile collection data'!$G$6:$J$69,4,FALSE)</f>
        <v>5.85</v>
      </c>
      <c r="M2894" s="1">
        <f>VLOOKUP($A2894,'volatile collection data'!$G$6:$M$69,6,FALSE)</f>
        <v>8</v>
      </c>
      <c r="N2894" s="1">
        <f>VLOOKUP($A2894,'volatile collection data'!$G$6:$M$69,7,FALSE)</f>
        <v>5.85</v>
      </c>
      <c r="O2894" s="1">
        <f>VLOOKUP(A2894,'volatile collection data'!$G$6:$K$69,5,FALSE)</f>
        <v>1</v>
      </c>
      <c r="P2894" s="1" t="str">
        <f t="shared" si="273"/>
        <v>4A</v>
      </c>
      <c r="Q2894">
        <f t="shared" si="271"/>
        <v>0.48620389345622561</v>
      </c>
      <c r="R2894" t="str">
        <f t="shared" si="274"/>
        <v>3A_1-A&amp;5.85%5.85@8</v>
      </c>
      <c r="S2894" t="str">
        <f t="shared" si="275"/>
        <v>4A-3A-VCS-Loc-22</v>
      </c>
      <c r="T2894" t="str">
        <f>IFERROR(IF(VLOOKUP(S2894,Bad!$A:$A,1,FALSE)='RAW2'!S2894,"yes","no"),"no")</f>
        <v>no</v>
      </c>
      <c r="U2894" t="str">
        <f>IFERROR(VLOOKUP(F2894,compounds!$A:$B,2,FALSE),"")</f>
        <v>o+C5xe</v>
      </c>
      <c r="V2894" t="str">
        <f>VLOOKUP(B2894,'volatile collection data'!$O:$P,2,FALSE)</f>
        <v>24.apr.22 3</v>
      </c>
    </row>
    <row r="2895" spans="1:22" x14ac:dyDescent="0.2">
      <c r="A2895" t="s">
        <v>372</v>
      </c>
      <c r="B2895" s="1" t="str">
        <f t="shared" si="272"/>
        <v>4A</v>
      </c>
      <c r="C2895">
        <v>12.461</v>
      </c>
      <c r="D2895">
        <f t="shared" si="270"/>
        <v>12.46</v>
      </c>
      <c r="E2895">
        <f>VLOOKUP(D2895,'Peak Combiner'!$A$5:$D$4980,4,FALSE)</f>
        <v>12.46</v>
      </c>
      <c r="F2895">
        <f>IFERROR(VLOOKUP(D2895,rt_comb!$A:$B,2,FALSE),D2895)</f>
        <v>12.46</v>
      </c>
      <c r="G2895">
        <v>18140030</v>
      </c>
      <c r="H2895">
        <f>SUMIFS($G:$G,$E:$E,18.51,'RAW2'!$A:$A,'RAW2'!A2895)</f>
        <v>44958807</v>
      </c>
      <c r="I2895" s="1" t="str">
        <f>VLOOKUP(A2895,'volatile collection data'!$G$6:$H$69,2,FALSE)</f>
        <v>A</v>
      </c>
      <c r="J2895" s="1">
        <f>VLOOKUP(A2895,'volatile collection data'!$G$6:$I$69,3,FALSE)</f>
        <v>4</v>
      </c>
      <c r="K2895" s="1" t="str">
        <f>VLOOKUP(A2895,'volatile collection data'!$G$6:$N$69,8,FALSE)</f>
        <v>3A</v>
      </c>
      <c r="L2895" s="1">
        <f>VLOOKUP(A2895,'volatile collection data'!$G$6:$J$69,4,FALSE)</f>
        <v>5.85</v>
      </c>
      <c r="M2895" s="1">
        <f>VLOOKUP($A2895,'volatile collection data'!$G$6:$M$69,6,FALSE)</f>
        <v>8</v>
      </c>
      <c r="N2895" s="1">
        <f>VLOOKUP($A2895,'volatile collection data'!$G$6:$M$69,7,FALSE)</f>
        <v>5.85</v>
      </c>
      <c r="O2895" s="1">
        <f>VLOOKUP(A2895,'volatile collection data'!$G$6:$K$69,5,FALSE)</f>
        <v>1</v>
      </c>
      <c r="P2895" s="1" t="str">
        <f t="shared" si="273"/>
        <v>4A</v>
      </c>
      <c r="Q2895">
        <f t="shared" si="271"/>
        <v>0.3448556618795322</v>
      </c>
      <c r="R2895" t="str">
        <f t="shared" si="274"/>
        <v>3A_1-A&amp;5.85%5.85@8</v>
      </c>
      <c r="S2895" t="str">
        <f t="shared" si="275"/>
        <v>4A-3A-VCS-Loc-22</v>
      </c>
      <c r="T2895" t="str">
        <f>IFERROR(IF(VLOOKUP(S2895,Bad!$A:$A,1,FALSE)='RAW2'!S2895,"yes","no"),"no")</f>
        <v>no</v>
      </c>
      <c r="U2895" t="str">
        <f>IFERROR(VLOOKUP(F2895,compounds!$A:$B,2,FALSE),"")</f>
        <v/>
      </c>
      <c r="V2895" t="str">
        <f>VLOOKUP(B2895,'volatile collection data'!$O:$P,2,FALSE)</f>
        <v>24.apr.22 3</v>
      </c>
    </row>
    <row r="2896" spans="1:22" x14ac:dyDescent="0.2">
      <c r="A2896" t="s">
        <v>372</v>
      </c>
      <c r="B2896" s="1" t="str">
        <f t="shared" si="272"/>
        <v>4A</v>
      </c>
      <c r="C2896">
        <v>12.541</v>
      </c>
      <c r="D2896">
        <f t="shared" si="270"/>
        <v>12.54</v>
      </c>
      <c r="E2896">
        <f>VLOOKUP(D2896,'Peak Combiner'!$A$5:$D$4980,4,FALSE)</f>
        <v>12.53</v>
      </c>
      <c r="F2896">
        <f>IFERROR(VLOOKUP(D2896,rt_comb!$A:$B,2,FALSE),D2896)</f>
        <v>12.54</v>
      </c>
      <c r="G2896">
        <v>74911897</v>
      </c>
      <c r="H2896">
        <f>SUMIFS($G:$G,$E:$E,18.51,'RAW2'!$A:$A,'RAW2'!A2896)</f>
        <v>44958807</v>
      </c>
      <c r="I2896" s="1" t="str">
        <f>VLOOKUP(A2896,'volatile collection data'!$G$6:$H$69,2,FALSE)</f>
        <v>A</v>
      </c>
      <c r="J2896" s="1">
        <f>VLOOKUP(A2896,'volatile collection data'!$G$6:$I$69,3,FALSE)</f>
        <v>4</v>
      </c>
      <c r="K2896" s="1" t="str">
        <f>VLOOKUP(A2896,'volatile collection data'!$G$6:$N$69,8,FALSE)</f>
        <v>3A</v>
      </c>
      <c r="L2896" s="1">
        <f>VLOOKUP(A2896,'volatile collection data'!$G$6:$J$69,4,FALSE)</f>
        <v>5.85</v>
      </c>
      <c r="M2896" s="1">
        <f>VLOOKUP($A2896,'volatile collection data'!$G$6:$M$69,6,FALSE)</f>
        <v>8</v>
      </c>
      <c r="N2896" s="1">
        <f>VLOOKUP($A2896,'volatile collection data'!$G$6:$M$69,7,FALSE)</f>
        <v>5.85</v>
      </c>
      <c r="O2896" s="1">
        <f>VLOOKUP(A2896,'volatile collection data'!$G$6:$K$69,5,FALSE)</f>
        <v>1</v>
      </c>
      <c r="P2896" s="1" t="str">
        <f t="shared" si="273"/>
        <v>4A</v>
      </c>
      <c r="Q2896">
        <f t="shared" si="271"/>
        <v>1.4241317033426266</v>
      </c>
      <c r="R2896" t="str">
        <f t="shared" si="274"/>
        <v>3A_1-A&amp;5.85%5.85@8</v>
      </c>
      <c r="S2896" t="str">
        <f t="shared" si="275"/>
        <v>4A-3A-VCS-Loc-22</v>
      </c>
      <c r="T2896" t="str">
        <f>IFERROR(IF(VLOOKUP(S2896,Bad!$A:$A,1,FALSE)='RAW2'!S2896,"yes","no"),"no")</f>
        <v>no</v>
      </c>
      <c r="U2896" t="str">
        <f>IFERROR(VLOOKUP(F2896,compounds!$A:$B,2,FALSE),"")</f>
        <v>nonanal</v>
      </c>
      <c r="V2896" t="str">
        <f>VLOOKUP(B2896,'volatile collection data'!$O:$P,2,FALSE)</f>
        <v>24.apr.22 3</v>
      </c>
    </row>
    <row r="2897" spans="1:22" x14ac:dyDescent="0.2">
      <c r="A2897" t="s">
        <v>372</v>
      </c>
      <c r="B2897" s="1" t="str">
        <f t="shared" si="272"/>
        <v>4A</v>
      </c>
      <c r="C2897">
        <v>12.728</v>
      </c>
      <c r="D2897">
        <f t="shared" si="270"/>
        <v>12.73</v>
      </c>
      <c r="E2897">
        <f>VLOOKUP(D2897,'Peak Combiner'!$A$5:$D$4980,4,FALSE)</f>
        <v>12.73</v>
      </c>
      <c r="F2897">
        <f>IFERROR(VLOOKUP(D2897,rt_comb!$A:$B,2,FALSE),D2897)</f>
        <v>12.73</v>
      </c>
      <c r="G2897">
        <v>16319509</v>
      </c>
      <c r="H2897">
        <f>SUMIFS($G:$G,$E:$E,18.51,'RAW2'!$A:$A,'RAW2'!A2897)</f>
        <v>44958807</v>
      </c>
      <c r="I2897" s="1" t="str">
        <f>VLOOKUP(A2897,'volatile collection data'!$G$6:$H$69,2,FALSE)</f>
        <v>A</v>
      </c>
      <c r="J2897" s="1">
        <f>VLOOKUP(A2897,'volatile collection data'!$G$6:$I$69,3,FALSE)</f>
        <v>4</v>
      </c>
      <c r="K2897" s="1" t="str">
        <f>VLOOKUP(A2897,'volatile collection data'!$G$6:$N$69,8,FALSE)</f>
        <v>3A</v>
      </c>
      <c r="L2897" s="1">
        <f>VLOOKUP(A2897,'volatile collection data'!$G$6:$J$69,4,FALSE)</f>
        <v>5.85</v>
      </c>
      <c r="M2897" s="1">
        <f>VLOOKUP($A2897,'volatile collection data'!$G$6:$M$69,6,FALSE)</f>
        <v>8</v>
      </c>
      <c r="N2897" s="1">
        <f>VLOOKUP($A2897,'volatile collection data'!$G$6:$M$69,7,FALSE)</f>
        <v>5.85</v>
      </c>
      <c r="O2897" s="1">
        <f>VLOOKUP(A2897,'volatile collection data'!$G$6:$K$69,5,FALSE)</f>
        <v>1</v>
      </c>
      <c r="P2897" s="1" t="str">
        <f t="shared" si="273"/>
        <v>4A</v>
      </c>
      <c r="Q2897">
        <f t="shared" si="271"/>
        <v>0.3102461835919777</v>
      </c>
      <c r="R2897" t="str">
        <f t="shared" si="274"/>
        <v>3A_1-A&amp;5.85%5.85@8</v>
      </c>
      <c r="S2897" t="str">
        <f t="shared" si="275"/>
        <v>4A-3A-VCS-Loc-22</v>
      </c>
      <c r="T2897" t="str">
        <f>IFERROR(IF(VLOOKUP(S2897,Bad!$A:$A,1,FALSE)='RAW2'!S2897,"yes","no"),"no")</f>
        <v>no</v>
      </c>
      <c r="U2897" t="str">
        <f>IFERROR(VLOOKUP(F2897,compounds!$A:$B,2,FALSE),"")</f>
        <v/>
      </c>
      <c r="V2897" t="str">
        <f>VLOOKUP(B2897,'volatile collection data'!$O:$P,2,FALSE)</f>
        <v>24.apr.22 3</v>
      </c>
    </row>
    <row r="2898" spans="1:22" x14ac:dyDescent="0.2">
      <c r="A2898" t="s">
        <v>372</v>
      </c>
      <c r="B2898" s="1" t="str">
        <f t="shared" si="272"/>
        <v>4A</v>
      </c>
      <c r="C2898">
        <v>12.909000000000001</v>
      </c>
      <c r="D2898">
        <f t="shared" si="270"/>
        <v>12.91</v>
      </c>
      <c r="E2898">
        <f>VLOOKUP(D2898,'Peak Combiner'!$A$5:$D$4980,4,FALSE)</f>
        <v>12.91</v>
      </c>
      <c r="F2898">
        <f>IFERROR(VLOOKUP(D2898,rt_comb!$A:$B,2,FALSE),D2898)</f>
        <v>12.91</v>
      </c>
      <c r="G2898">
        <v>225925055</v>
      </c>
      <c r="H2898">
        <f>SUMIFS($G:$G,$E:$E,18.51,'RAW2'!$A:$A,'RAW2'!A2898)</f>
        <v>44958807</v>
      </c>
      <c r="I2898" s="1" t="str">
        <f>VLOOKUP(A2898,'volatile collection data'!$G$6:$H$69,2,FALSE)</f>
        <v>A</v>
      </c>
      <c r="J2898" s="1">
        <f>VLOOKUP(A2898,'volatile collection data'!$G$6:$I$69,3,FALSE)</f>
        <v>4</v>
      </c>
      <c r="K2898" s="1" t="str">
        <f>VLOOKUP(A2898,'volatile collection data'!$G$6:$N$69,8,FALSE)</f>
        <v>3A</v>
      </c>
      <c r="L2898" s="1">
        <f>VLOOKUP(A2898,'volatile collection data'!$G$6:$J$69,4,FALSE)</f>
        <v>5.85</v>
      </c>
      <c r="M2898" s="1">
        <f>VLOOKUP($A2898,'volatile collection data'!$G$6:$M$69,6,FALSE)</f>
        <v>8</v>
      </c>
      <c r="N2898" s="1">
        <f>VLOOKUP($A2898,'volatile collection data'!$G$6:$M$69,7,FALSE)</f>
        <v>5.85</v>
      </c>
      <c r="O2898" s="1">
        <f>VLOOKUP(A2898,'volatile collection data'!$G$6:$K$69,5,FALSE)</f>
        <v>1</v>
      </c>
      <c r="P2898" s="1" t="str">
        <f t="shared" si="273"/>
        <v>4A</v>
      </c>
      <c r="Q2898">
        <f t="shared" si="271"/>
        <v>4.2950058173660528</v>
      </c>
      <c r="R2898" t="str">
        <f t="shared" si="274"/>
        <v>3A_1-A&amp;5.85%5.85@8</v>
      </c>
      <c r="S2898" t="str">
        <f t="shared" si="275"/>
        <v>4A-3A-VCS-Loc-22</v>
      </c>
      <c r="T2898" t="str">
        <f>IFERROR(IF(VLOOKUP(S2898,Bad!$A:$A,1,FALSE)='RAW2'!S2898,"yes","no"),"no")</f>
        <v>no</v>
      </c>
      <c r="U2898" t="str">
        <f>IFERROR(VLOOKUP(F2898,compounds!$A:$B,2,FALSE),"")</f>
        <v>cyclohexene</v>
      </c>
      <c r="V2898" t="str">
        <f>VLOOKUP(B2898,'volatile collection data'!$O:$P,2,FALSE)</f>
        <v>24.apr.22 3</v>
      </c>
    </row>
    <row r="2899" spans="1:22" x14ac:dyDescent="0.2">
      <c r="A2899" t="s">
        <v>372</v>
      </c>
      <c r="B2899" s="1" t="str">
        <f t="shared" si="272"/>
        <v>4A</v>
      </c>
      <c r="C2899">
        <v>13.111000000000001</v>
      </c>
      <c r="D2899">
        <f t="shared" si="270"/>
        <v>13.11</v>
      </c>
      <c r="E2899">
        <f>VLOOKUP(D2899,'Peak Combiner'!$A$5:$D$4980,4,FALSE)</f>
        <v>13.11</v>
      </c>
      <c r="F2899">
        <f>IFERROR(VLOOKUP(D2899,rt_comb!$A:$B,2,FALSE),D2899)</f>
        <v>13.11</v>
      </c>
      <c r="G2899">
        <v>26389363</v>
      </c>
      <c r="H2899">
        <f>SUMIFS($G:$G,$E:$E,18.51,'RAW2'!$A:$A,'RAW2'!A2899)</f>
        <v>44958807</v>
      </c>
      <c r="I2899" s="1" t="str">
        <f>VLOOKUP(A2899,'volatile collection data'!$G$6:$H$69,2,FALSE)</f>
        <v>A</v>
      </c>
      <c r="J2899" s="1">
        <f>VLOOKUP(A2899,'volatile collection data'!$G$6:$I$69,3,FALSE)</f>
        <v>4</v>
      </c>
      <c r="K2899" s="1" t="str">
        <f>VLOOKUP(A2899,'volatile collection data'!$G$6:$N$69,8,FALSE)</f>
        <v>3A</v>
      </c>
      <c r="L2899" s="1">
        <f>VLOOKUP(A2899,'volatile collection data'!$G$6:$J$69,4,FALSE)</f>
        <v>5.85</v>
      </c>
      <c r="M2899" s="1">
        <f>VLOOKUP($A2899,'volatile collection data'!$G$6:$M$69,6,FALSE)</f>
        <v>8</v>
      </c>
      <c r="N2899" s="1">
        <f>VLOOKUP($A2899,'volatile collection data'!$G$6:$M$69,7,FALSE)</f>
        <v>5.85</v>
      </c>
      <c r="O2899" s="1">
        <f>VLOOKUP(A2899,'volatile collection data'!$G$6:$K$69,5,FALSE)</f>
        <v>1</v>
      </c>
      <c r="P2899" s="1" t="str">
        <f t="shared" si="273"/>
        <v>4A</v>
      </c>
      <c r="Q2899">
        <f t="shared" si="271"/>
        <v>0.50168170857182914</v>
      </c>
      <c r="R2899" t="str">
        <f t="shared" si="274"/>
        <v>3A_1-A&amp;5.85%5.85@8</v>
      </c>
      <c r="S2899" t="str">
        <f t="shared" si="275"/>
        <v>4A-3A-VCS-Loc-22</v>
      </c>
      <c r="T2899" t="str">
        <f>IFERROR(IF(VLOOKUP(S2899,Bad!$A:$A,1,FALSE)='RAW2'!S2899,"yes","no"),"no")</f>
        <v>no</v>
      </c>
      <c r="U2899" t="str">
        <f>IFERROR(VLOOKUP(F2899,compounds!$A:$B,2,FALSE),"")</f>
        <v/>
      </c>
      <c r="V2899" t="str">
        <f>VLOOKUP(B2899,'volatile collection data'!$O:$P,2,FALSE)</f>
        <v>24.apr.22 3</v>
      </c>
    </row>
    <row r="2900" spans="1:22" x14ac:dyDescent="0.2">
      <c r="A2900" t="s">
        <v>372</v>
      </c>
      <c r="B2900" s="1" t="str">
        <f t="shared" si="272"/>
        <v>4A</v>
      </c>
      <c r="C2900">
        <v>13.298999999999999</v>
      </c>
      <c r="D2900">
        <f t="shared" si="270"/>
        <v>13.3</v>
      </c>
      <c r="E2900">
        <f>VLOOKUP(D2900,'Peak Combiner'!$A$5:$D$4980,4,FALSE)</f>
        <v>13.3</v>
      </c>
      <c r="F2900">
        <f>IFERROR(VLOOKUP(D2900,rt_comb!$A:$B,2,FALSE),D2900)</f>
        <v>13.3</v>
      </c>
      <c r="G2900">
        <v>11819237</v>
      </c>
      <c r="H2900">
        <f>SUMIFS($G:$G,$E:$E,18.51,'RAW2'!$A:$A,'RAW2'!A2900)</f>
        <v>44958807</v>
      </c>
      <c r="I2900" s="1" t="str">
        <f>VLOOKUP(A2900,'volatile collection data'!$G$6:$H$69,2,FALSE)</f>
        <v>A</v>
      </c>
      <c r="J2900" s="1">
        <f>VLOOKUP(A2900,'volatile collection data'!$G$6:$I$69,3,FALSE)</f>
        <v>4</v>
      </c>
      <c r="K2900" s="1" t="str">
        <f>VLOOKUP(A2900,'volatile collection data'!$G$6:$N$69,8,FALSE)</f>
        <v>3A</v>
      </c>
      <c r="L2900" s="1">
        <f>VLOOKUP(A2900,'volatile collection data'!$G$6:$J$69,4,FALSE)</f>
        <v>5.85</v>
      </c>
      <c r="M2900" s="1">
        <f>VLOOKUP($A2900,'volatile collection data'!$G$6:$M$69,6,FALSE)</f>
        <v>8</v>
      </c>
      <c r="N2900" s="1">
        <f>VLOOKUP($A2900,'volatile collection data'!$G$6:$M$69,7,FALSE)</f>
        <v>5.85</v>
      </c>
      <c r="O2900" s="1">
        <f>VLOOKUP(A2900,'volatile collection data'!$G$6:$K$69,5,FALSE)</f>
        <v>1</v>
      </c>
      <c r="P2900" s="1" t="str">
        <f t="shared" si="273"/>
        <v>4A</v>
      </c>
      <c r="Q2900">
        <f t="shared" si="271"/>
        <v>0.22469261619446368</v>
      </c>
      <c r="R2900" t="str">
        <f t="shared" si="274"/>
        <v>3A_1-A&amp;5.85%5.85@8</v>
      </c>
      <c r="S2900" t="str">
        <f t="shared" si="275"/>
        <v>4A-3A-VCS-Loc-22</v>
      </c>
      <c r="T2900" t="str">
        <f>IFERROR(IF(VLOOKUP(S2900,Bad!$A:$A,1,FALSE)='RAW2'!S2900,"yes","no"),"no")</f>
        <v>no</v>
      </c>
      <c r="U2900" t="str">
        <f>IFERROR(VLOOKUP(F2900,compounds!$A:$B,2,FALSE),"")</f>
        <v/>
      </c>
      <c r="V2900" t="str">
        <f>VLOOKUP(B2900,'volatile collection data'!$O:$P,2,FALSE)</f>
        <v>24.apr.22 3</v>
      </c>
    </row>
    <row r="2901" spans="1:22" x14ac:dyDescent="0.2">
      <c r="A2901" t="s">
        <v>372</v>
      </c>
      <c r="B2901" s="1" t="str">
        <f t="shared" si="272"/>
        <v>4A</v>
      </c>
      <c r="C2901">
        <v>13.355</v>
      </c>
      <c r="D2901">
        <f t="shared" si="270"/>
        <v>13.36</v>
      </c>
      <c r="E2901">
        <f>VLOOKUP(D2901,'Peak Combiner'!$A$5:$D$4980,4,FALSE)</f>
        <v>13.36</v>
      </c>
      <c r="F2901">
        <f>IFERROR(VLOOKUP(D2901,rt_comb!$A:$B,2,FALSE),D2901)</f>
        <v>13.36</v>
      </c>
      <c r="G2901">
        <v>10269792</v>
      </c>
      <c r="H2901">
        <f>SUMIFS($G:$G,$E:$E,18.51,'RAW2'!$A:$A,'RAW2'!A2901)</f>
        <v>44958807</v>
      </c>
      <c r="I2901" s="1" t="str">
        <f>VLOOKUP(A2901,'volatile collection data'!$G$6:$H$69,2,FALSE)</f>
        <v>A</v>
      </c>
      <c r="J2901" s="1">
        <f>VLOOKUP(A2901,'volatile collection data'!$G$6:$I$69,3,FALSE)</f>
        <v>4</v>
      </c>
      <c r="K2901" s="1" t="str">
        <f>VLOOKUP(A2901,'volatile collection data'!$G$6:$N$69,8,FALSE)</f>
        <v>3A</v>
      </c>
      <c r="L2901" s="1">
        <f>VLOOKUP(A2901,'volatile collection data'!$G$6:$J$69,4,FALSE)</f>
        <v>5.85</v>
      </c>
      <c r="M2901" s="1">
        <f>VLOOKUP($A2901,'volatile collection data'!$G$6:$M$69,6,FALSE)</f>
        <v>8</v>
      </c>
      <c r="N2901" s="1">
        <f>VLOOKUP($A2901,'volatile collection data'!$G$6:$M$69,7,FALSE)</f>
        <v>5.85</v>
      </c>
      <c r="O2901" s="1">
        <f>VLOOKUP(A2901,'volatile collection data'!$G$6:$K$69,5,FALSE)</f>
        <v>1</v>
      </c>
      <c r="P2901" s="1" t="str">
        <f t="shared" si="273"/>
        <v>4A</v>
      </c>
      <c r="Q2901">
        <f t="shared" si="271"/>
        <v>0.19523649726737635</v>
      </c>
      <c r="R2901" t="str">
        <f t="shared" si="274"/>
        <v>3A_1-A&amp;5.85%5.85@8</v>
      </c>
      <c r="S2901" t="str">
        <f t="shared" si="275"/>
        <v>4A-3A-VCS-Loc-22</v>
      </c>
      <c r="T2901" t="str">
        <f>IFERROR(IF(VLOOKUP(S2901,Bad!$A:$A,1,FALSE)='RAW2'!S2901,"yes","no"),"no")</f>
        <v>no</v>
      </c>
      <c r="U2901" t="str">
        <f>IFERROR(VLOOKUP(F2901,compounds!$A:$B,2,FALSE),"")</f>
        <v/>
      </c>
      <c r="V2901" t="str">
        <f>VLOOKUP(B2901,'volatile collection data'!$O:$P,2,FALSE)</f>
        <v>24.apr.22 3</v>
      </c>
    </row>
    <row r="2902" spans="1:22" x14ac:dyDescent="0.2">
      <c r="A2902" t="s">
        <v>372</v>
      </c>
      <c r="B2902" s="1" t="str">
        <f t="shared" si="272"/>
        <v>4A</v>
      </c>
      <c r="C2902">
        <v>13.538</v>
      </c>
      <c r="D2902">
        <f t="shared" si="270"/>
        <v>13.54</v>
      </c>
      <c r="E2902">
        <f>VLOOKUP(D2902,'Peak Combiner'!$A$5:$D$4980,4,FALSE)</f>
        <v>13.54</v>
      </c>
      <c r="F2902">
        <f>IFERROR(VLOOKUP(D2902,rt_comb!$A:$B,2,FALSE),D2902)</f>
        <v>13.54</v>
      </c>
      <c r="G2902">
        <v>17410890</v>
      </c>
      <c r="H2902">
        <f>SUMIFS($G:$G,$E:$E,18.51,'RAW2'!$A:$A,'RAW2'!A2902)</f>
        <v>44958807</v>
      </c>
      <c r="I2902" s="1" t="str">
        <f>VLOOKUP(A2902,'volatile collection data'!$G$6:$H$69,2,FALSE)</f>
        <v>A</v>
      </c>
      <c r="J2902" s="1">
        <f>VLOOKUP(A2902,'volatile collection data'!$G$6:$I$69,3,FALSE)</f>
        <v>4</v>
      </c>
      <c r="K2902" s="1" t="str">
        <f>VLOOKUP(A2902,'volatile collection data'!$G$6:$N$69,8,FALSE)</f>
        <v>3A</v>
      </c>
      <c r="L2902" s="1">
        <f>VLOOKUP(A2902,'volatile collection data'!$G$6:$J$69,4,FALSE)</f>
        <v>5.85</v>
      </c>
      <c r="M2902" s="1">
        <f>VLOOKUP($A2902,'volatile collection data'!$G$6:$M$69,6,FALSE)</f>
        <v>8</v>
      </c>
      <c r="N2902" s="1">
        <f>VLOOKUP($A2902,'volatile collection data'!$G$6:$M$69,7,FALSE)</f>
        <v>5.85</v>
      </c>
      <c r="O2902" s="1">
        <f>VLOOKUP(A2902,'volatile collection data'!$G$6:$K$69,5,FALSE)</f>
        <v>1</v>
      </c>
      <c r="P2902" s="1" t="str">
        <f t="shared" si="273"/>
        <v>4A</v>
      </c>
      <c r="Q2902">
        <f t="shared" si="271"/>
        <v>0.33099416014536515</v>
      </c>
      <c r="R2902" t="str">
        <f t="shared" si="274"/>
        <v>3A_1-A&amp;5.85%5.85@8</v>
      </c>
      <c r="S2902" t="str">
        <f t="shared" si="275"/>
        <v>4A-3A-VCS-Loc-22</v>
      </c>
      <c r="T2902" t="str">
        <f>IFERROR(IF(VLOOKUP(S2902,Bad!$A:$A,1,FALSE)='RAW2'!S2902,"yes","no"),"no")</f>
        <v>no</v>
      </c>
      <c r="U2902" t="str">
        <f>IFERROR(VLOOKUP(F2902,compounds!$A:$B,2,FALSE),"")</f>
        <v/>
      </c>
      <c r="V2902" t="str">
        <f>VLOOKUP(B2902,'volatile collection data'!$O:$P,2,FALSE)</f>
        <v>24.apr.22 3</v>
      </c>
    </row>
    <row r="2903" spans="1:22" x14ac:dyDescent="0.2">
      <c r="A2903" t="s">
        <v>372</v>
      </c>
      <c r="B2903" s="1" t="str">
        <f t="shared" si="272"/>
        <v>4A</v>
      </c>
      <c r="C2903">
        <v>13.792</v>
      </c>
      <c r="D2903">
        <f t="shared" si="270"/>
        <v>13.79</v>
      </c>
      <c r="E2903">
        <f>VLOOKUP(D2903,'Peak Combiner'!$A$5:$D$4980,4,FALSE)</f>
        <v>13.79</v>
      </c>
      <c r="F2903">
        <f>IFERROR(VLOOKUP(D2903,rt_comb!$A:$B,2,FALSE),D2903)</f>
        <v>13.79</v>
      </c>
      <c r="G2903">
        <v>2831663</v>
      </c>
      <c r="H2903">
        <f>SUMIFS($G:$G,$E:$E,18.51,'RAW2'!$A:$A,'RAW2'!A2903)</f>
        <v>44958807</v>
      </c>
      <c r="I2903" s="1" t="str">
        <f>VLOOKUP(A2903,'volatile collection data'!$G$6:$H$69,2,FALSE)</f>
        <v>A</v>
      </c>
      <c r="J2903" s="1">
        <f>VLOOKUP(A2903,'volatile collection data'!$G$6:$I$69,3,FALSE)</f>
        <v>4</v>
      </c>
      <c r="K2903" s="1" t="str">
        <f>VLOOKUP(A2903,'volatile collection data'!$G$6:$N$69,8,FALSE)</f>
        <v>3A</v>
      </c>
      <c r="L2903" s="1">
        <f>VLOOKUP(A2903,'volatile collection data'!$G$6:$J$69,4,FALSE)</f>
        <v>5.85</v>
      </c>
      <c r="M2903" s="1">
        <f>VLOOKUP($A2903,'volatile collection data'!$G$6:$M$69,6,FALSE)</f>
        <v>8</v>
      </c>
      <c r="N2903" s="1">
        <f>VLOOKUP($A2903,'volatile collection data'!$G$6:$M$69,7,FALSE)</f>
        <v>5.85</v>
      </c>
      <c r="O2903" s="1">
        <f>VLOOKUP(A2903,'volatile collection data'!$G$6:$K$69,5,FALSE)</f>
        <v>1</v>
      </c>
      <c r="P2903" s="1" t="str">
        <f t="shared" si="273"/>
        <v>4A</v>
      </c>
      <c r="Q2903">
        <f t="shared" si="271"/>
        <v>5.3832050888823334E-2</v>
      </c>
      <c r="R2903" t="str">
        <f t="shared" si="274"/>
        <v>3A_1-A&amp;5.85%5.85@8</v>
      </c>
      <c r="S2903" t="str">
        <f t="shared" si="275"/>
        <v>4A-3A-VCS-Loc-22</v>
      </c>
      <c r="T2903" t="str">
        <f>IFERROR(IF(VLOOKUP(S2903,Bad!$A:$A,1,FALSE)='RAW2'!S2903,"yes","no"),"no")</f>
        <v>no</v>
      </c>
      <c r="U2903" t="str">
        <f>IFERROR(VLOOKUP(F2903,compounds!$A:$B,2,FALSE),"")</f>
        <v/>
      </c>
      <c r="V2903" t="str">
        <f>VLOOKUP(B2903,'volatile collection data'!$O:$P,2,FALSE)</f>
        <v>24.apr.22 3</v>
      </c>
    </row>
    <row r="2904" spans="1:22" x14ac:dyDescent="0.2">
      <c r="A2904" t="s">
        <v>372</v>
      </c>
      <c r="B2904" s="1" t="str">
        <f t="shared" si="272"/>
        <v>4A</v>
      </c>
      <c r="C2904">
        <v>13.898999999999999</v>
      </c>
      <c r="D2904">
        <f t="shared" si="270"/>
        <v>13.9</v>
      </c>
      <c r="E2904">
        <f>VLOOKUP(D2904,'Peak Combiner'!$A$5:$D$4980,4,FALSE)</f>
        <v>13.9</v>
      </c>
      <c r="F2904">
        <f>IFERROR(VLOOKUP(D2904,rt_comb!$A:$B,2,FALSE),D2904)</f>
        <v>13.9</v>
      </c>
      <c r="G2904">
        <v>4689578</v>
      </c>
      <c r="H2904">
        <f>SUMIFS($G:$G,$E:$E,18.51,'RAW2'!$A:$A,'RAW2'!A2904)</f>
        <v>44958807</v>
      </c>
      <c r="I2904" s="1" t="str">
        <f>VLOOKUP(A2904,'volatile collection data'!$G$6:$H$69,2,FALSE)</f>
        <v>A</v>
      </c>
      <c r="J2904" s="1">
        <f>VLOOKUP(A2904,'volatile collection data'!$G$6:$I$69,3,FALSE)</f>
        <v>4</v>
      </c>
      <c r="K2904" s="1" t="str">
        <f>VLOOKUP(A2904,'volatile collection data'!$G$6:$N$69,8,FALSE)</f>
        <v>3A</v>
      </c>
      <c r="L2904" s="1">
        <f>VLOOKUP(A2904,'volatile collection data'!$G$6:$J$69,4,FALSE)</f>
        <v>5.85</v>
      </c>
      <c r="M2904" s="1">
        <f>VLOOKUP($A2904,'volatile collection data'!$G$6:$M$69,6,FALSE)</f>
        <v>8</v>
      </c>
      <c r="N2904" s="1">
        <f>VLOOKUP($A2904,'volatile collection data'!$G$6:$M$69,7,FALSE)</f>
        <v>5.85</v>
      </c>
      <c r="O2904" s="1">
        <f>VLOOKUP(A2904,'volatile collection data'!$G$6:$K$69,5,FALSE)</f>
        <v>1</v>
      </c>
      <c r="P2904" s="1" t="str">
        <f t="shared" si="273"/>
        <v>4A</v>
      </c>
      <c r="Q2904">
        <f t="shared" si="271"/>
        <v>8.9152417340307211E-2</v>
      </c>
      <c r="R2904" t="str">
        <f t="shared" si="274"/>
        <v>3A_1-A&amp;5.85%5.85@8</v>
      </c>
      <c r="S2904" t="str">
        <f t="shared" si="275"/>
        <v>4A-3A-VCS-Loc-22</v>
      </c>
      <c r="T2904" t="str">
        <f>IFERROR(IF(VLOOKUP(S2904,Bad!$A:$A,1,FALSE)='RAW2'!S2904,"yes","no"),"no")</f>
        <v>no</v>
      </c>
      <c r="U2904" t="str">
        <f>IFERROR(VLOOKUP(F2904,compounds!$A:$B,2,FALSE),"")</f>
        <v/>
      </c>
      <c r="V2904" t="str">
        <f>VLOOKUP(B2904,'volatile collection data'!$O:$P,2,FALSE)</f>
        <v>24.apr.22 3</v>
      </c>
    </row>
    <row r="2905" spans="1:22" x14ac:dyDescent="0.2">
      <c r="A2905" t="s">
        <v>372</v>
      </c>
      <c r="B2905" s="1" t="str">
        <f t="shared" si="272"/>
        <v>4A</v>
      </c>
      <c r="C2905">
        <v>13.981999999999999</v>
      </c>
      <c r="D2905">
        <f t="shared" si="270"/>
        <v>13.98</v>
      </c>
      <c r="E2905">
        <f>VLOOKUP(D2905,'Peak Combiner'!$A$5:$D$4980,4,FALSE)</f>
        <v>13.98</v>
      </c>
      <c r="F2905">
        <f>IFERROR(VLOOKUP(D2905,rt_comb!$A:$B,2,FALSE),D2905)</f>
        <v>13.98</v>
      </c>
      <c r="G2905">
        <v>3232289</v>
      </c>
      <c r="H2905">
        <f>SUMIFS($G:$G,$E:$E,18.51,'RAW2'!$A:$A,'RAW2'!A2905)</f>
        <v>44958807</v>
      </c>
      <c r="I2905" s="1" t="str">
        <f>VLOOKUP(A2905,'volatile collection data'!$G$6:$H$69,2,FALSE)</f>
        <v>A</v>
      </c>
      <c r="J2905" s="1">
        <f>VLOOKUP(A2905,'volatile collection data'!$G$6:$I$69,3,FALSE)</f>
        <v>4</v>
      </c>
      <c r="K2905" s="1" t="str">
        <f>VLOOKUP(A2905,'volatile collection data'!$G$6:$N$69,8,FALSE)</f>
        <v>3A</v>
      </c>
      <c r="L2905" s="1">
        <f>VLOOKUP(A2905,'volatile collection data'!$G$6:$J$69,4,FALSE)</f>
        <v>5.85</v>
      </c>
      <c r="M2905" s="1">
        <f>VLOOKUP($A2905,'volatile collection data'!$G$6:$M$69,6,FALSE)</f>
        <v>8</v>
      </c>
      <c r="N2905" s="1">
        <f>VLOOKUP($A2905,'volatile collection data'!$G$6:$M$69,7,FALSE)</f>
        <v>5.85</v>
      </c>
      <c r="O2905" s="1">
        <f>VLOOKUP(A2905,'volatile collection data'!$G$6:$K$69,5,FALSE)</f>
        <v>1</v>
      </c>
      <c r="P2905" s="1" t="str">
        <f t="shared" si="273"/>
        <v>4A</v>
      </c>
      <c r="Q2905">
        <f t="shared" si="271"/>
        <v>6.1448253529951792E-2</v>
      </c>
      <c r="R2905" t="str">
        <f t="shared" si="274"/>
        <v>3A_1-A&amp;5.85%5.85@8</v>
      </c>
      <c r="S2905" t="str">
        <f t="shared" si="275"/>
        <v>4A-3A-VCS-Loc-22</v>
      </c>
      <c r="T2905" t="str">
        <f>IFERROR(IF(VLOOKUP(S2905,Bad!$A:$A,1,FALSE)='RAW2'!S2905,"yes","no"),"no")</f>
        <v>no</v>
      </c>
      <c r="U2905" t="str">
        <f>IFERROR(VLOOKUP(F2905,compounds!$A:$B,2,FALSE),"")</f>
        <v/>
      </c>
      <c r="V2905" t="str">
        <f>VLOOKUP(B2905,'volatile collection data'!$O:$P,2,FALSE)</f>
        <v>24.apr.22 3</v>
      </c>
    </row>
    <row r="2906" spans="1:22" x14ac:dyDescent="0.2">
      <c r="A2906" t="s">
        <v>372</v>
      </c>
      <c r="B2906" s="1" t="str">
        <f t="shared" si="272"/>
        <v>4A</v>
      </c>
      <c r="C2906">
        <v>14.249000000000001</v>
      </c>
      <c r="D2906">
        <f t="shared" si="270"/>
        <v>14.25</v>
      </c>
      <c r="E2906">
        <f>VLOOKUP(D2906,'Peak Combiner'!$A$5:$D$4980,4,FALSE)</f>
        <v>14.25</v>
      </c>
      <c r="F2906">
        <f>IFERROR(VLOOKUP(D2906,rt_comb!$A:$B,2,FALSE),D2906)</f>
        <v>14.25</v>
      </c>
      <c r="G2906">
        <v>17324731</v>
      </c>
      <c r="H2906">
        <f>SUMIFS($G:$G,$E:$E,18.51,'RAW2'!$A:$A,'RAW2'!A2906)</f>
        <v>44958807</v>
      </c>
      <c r="I2906" s="1" t="str">
        <f>VLOOKUP(A2906,'volatile collection data'!$G$6:$H$69,2,FALSE)</f>
        <v>A</v>
      </c>
      <c r="J2906" s="1">
        <f>VLOOKUP(A2906,'volatile collection data'!$G$6:$I$69,3,FALSE)</f>
        <v>4</v>
      </c>
      <c r="K2906" s="1" t="str">
        <f>VLOOKUP(A2906,'volatile collection data'!$G$6:$N$69,8,FALSE)</f>
        <v>3A</v>
      </c>
      <c r="L2906" s="1">
        <f>VLOOKUP(A2906,'volatile collection data'!$G$6:$J$69,4,FALSE)</f>
        <v>5.85</v>
      </c>
      <c r="M2906" s="1">
        <f>VLOOKUP($A2906,'volatile collection data'!$G$6:$M$69,6,FALSE)</f>
        <v>8</v>
      </c>
      <c r="N2906" s="1">
        <f>VLOOKUP($A2906,'volatile collection data'!$G$6:$M$69,7,FALSE)</f>
        <v>5.85</v>
      </c>
      <c r="O2906" s="1">
        <f>VLOOKUP(A2906,'volatile collection data'!$G$6:$K$69,5,FALSE)</f>
        <v>1</v>
      </c>
      <c r="P2906" s="1" t="str">
        <f t="shared" si="273"/>
        <v>4A</v>
      </c>
      <c r="Q2906">
        <f t="shared" si="271"/>
        <v>0.32935621252499864</v>
      </c>
      <c r="R2906" t="str">
        <f t="shared" si="274"/>
        <v>3A_1-A&amp;5.85%5.85@8</v>
      </c>
      <c r="S2906" t="str">
        <f t="shared" si="275"/>
        <v>4A-3A-VCS-Loc-22</v>
      </c>
      <c r="T2906" t="str">
        <f>IFERROR(IF(VLOOKUP(S2906,Bad!$A:$A,1,FALSE)='RAW2'!S2906,"yes","no"),"no")</f>
        <v>no</v>
      </c>
      <c r="U2906" t="str">
        <f>IFERROR(VLOOKUP(F2906,compounds!$A:$B,2,FALSE),"")</f>
        <v>p-trimethyl</v>
      </c>
      <c r="V2906" t="str">
        <f>VLOOKUP(B2906,'volatile collection data'!$O:$P,2,FALSE)</f>
        <v>24.apr.22 3</v>
      </c>
    </row>
    <row r="2907" spans="1:22" x14ac:dyDescent="0.2">
      <c r="A2907" t="s">
        <v>372</v>
      </c>
      <c r="B2907" s="1" t="str">
        <f t="shared" si="272"/>
        <v>4A</v>
      </c>
      <c r="C2907">
        <v>14.58</v>
      </c>
      <c r="D2907">
        <f t="shared" si="270"/>
        <v>14.58</v>
      </c>
      <c r="E2907">
        <f>VLOOKUP(D2907,'Peak Combiner'!$A$5:$D$4980,4,FALSE)</f>
        <v>14.58</v>
      </c>
      <c r="F2907">
        <f>IFERROR(VLOOKUP(D2907,rt_comb!$A:$B,2,FALSE),D2907)</f>
        <v>14.58</v>
      </c>
      <c r="G2907">
        <v>3965970</v>
      </c>
      <c r="H2907">
        <f>SUMIFS($G:$G,$E:$E,18.51,'RAW2'!$A:$A,'RAW2'!A2907)</f>
        <v>44958807</v>
      </c>
      <c r="I2907" s="1" t="str">
        <f>VLOOKUP(A2907,'volatile collection data'!$G$6:$H$69,2,FALSE)</f>
        <v>A</v>
      </c>
      <c r="J2907" s="1">
        <f>VLOOKUP(A2907,'volatile collection data'!$G$6:$I$69,3,FALSE)</f>
        <v>4</v>
      </c>
      <c r="K2907" s="1" t="str">
        <f>VLOOKUP(A2907,'volatile collection data'!$G$6:$N$69,8,FALSE)</f>
        <v>3A</v>
      </c>
      <c r="L2907" s="1">
        <f>VLOOKUP(A2907,'volatile collection data'!$G$6:$J$69,4,FALSE)</f>
        <v>5.85</v>
      </c>
      <c r="M2907" s="1">
        <f>VLOOKUP($A2907,'volatile collection data'!$G$6:$M$69,6,FALSE)</f>
        <v>8</v>
      </c>
      <c r="N2907" s="1">
        <f>VLOOKUP($A2907,'volatile collection data'!$G$6:$M$69,7,FALSE)</f>
        <v>5.85</v>
      </c>
      <c r="O2907" s="1">
        <f>VLOOKUP(A2907,'volatile collection data'!$G$6:$K$69,5,FALSE)</f>
        <v>1</v>
      </c>
      <c r="P2907" s="1" t="str">
        <f t="shared" si="273"/>
        <v>4A</v>
      </c>
      <c r="Q2907">
        <f t="shared" si="271"/>
        <v>7.5396083101536684E-2</v>
      </c>
      <c r="R2907" t="str">
        <f t="shared" si="274"/>
        <v>3A_1-A&amp;5.85%5.85@8</v>
      </c>
      <c r="S2907" t="str">
        <f t="shared" si="275"/>
        <v>4A-3A-VCS-Loc-22</v>
      </c>
      <c r="T2907" t="str">
        <f>IFERROR(IF(VLOOKUP(S2907,Bad!$A:$A,1,FALSE)='RAW2'!S2907,"yes","no"),"no")</f>
        <v>no</v>
      </c>
      <c r="U2907" t="str">
        <f>IFERROR(VLOOKUP(F2907,compounds!$A:$B,2,FALSE),"")</f>
        <v/>
      </c>
      <c r="V2907" t="str">
        <f>VLOOKUP(B2907,'volatile collection data'!$O:$P,2,FALSE)</f>
        <v>24.apr.22 3</v>
      </c>
    </row>
    <row r="2908" spans="1:22" x14ac:dyDescent="0.2">
      <c r="A2908" t="s">
        <v>372</v>
      </c>
      <c r="B2908" s="1" t="str">
        <f t="shared" si="272"/>
        <v>4A</v>
      </c>
      <c r="C2908">
        <v>14.837999999999999</v>
      </c>
      <c r="D2908">
        <f t="shared" si="270"/>
        <v>14.84</v>
      </c>
      <c r="E2908">
        <f>VLOOKUP(D2908,'Peak Combiner'!$A$5:$D$4980,4,FALSE)</f>
        <v>14.84</v>
      </c>
      <c r="F2908">
        <f>IFERROR(VLOOKUP(D2908,rt_comb!$A:$B,2,FALSE),D2908)</f>
        <v>14.84</v>
      </c>
      <c r="G2908">
        <v>2973874</v>
      </c>
      <c r="H2908">
        <f>SUMIFS($G:$G,$E:$E,18.51,'RAW2'!$A:$A,'RAW2'!A2908)</f>
        <v>44958807</v>
      </c>
      <c r="I2908" s="1" t="str">
        <f>VLOOKUP(A2908,'volatile collection data'!$G$6:$H$69,2,FALSE)</f>
        <v>A</v>
      </c>
      <c r="J2908" s="1">
        <f>VLOOKUP(A2908,'volatile collection data'!$G$6:$I$69,3,FALSE)</f>
        <v>4</v>
      </c>
      <c r="K2908" s="1" t="str">
        <f>VLOOKUP(A2908,'volatile collection data'!$G$6:$N$69,8,FALSE)</f>
        <v>3A</v>
      </c>
      <c r="L2908" s="1">
        <f>VLOOKUP(A2908,'volatile collection data'!$G$6:$J$69,4,FALSE)</f>
        <v>5.85</v>
      </c>
      <c r="M2908" s="1">
        <f>VLOOKUP($A2908,'volatile collection data'!$G$6:$M$69,6,FALSE)</f>
        <v>8</v>
      </c>
      <c r="N2908" s="1">
        <f>VLOOKUP($A2908,'volatile collection data'!$G$6:$M$69,7,FALSE)</f>
        <v>5.85</v>
      </c>
      <c r="O2908" s="1">
        <f>VLOOKUP(A2908,'volatile collection data'!$G$6:$K$69,5,FALSE)</f>
        <v>1</v>
      </c>
      <c r="P2908" s="1" t="str">
        <f t="shared" si="273"/>
        <v>4A</v>
      </c>
      <c r="Q2908">
        <f t="shared" si="271"/>
        <v>5.6535589335647847E-2</v>
      </c>
      <c r="R2908" t="str">
        <f t="shared" si="274"/>
        <v>3A_1-A&amp;5.85%5.85@8</v>
      </c>
      <c r="S2908" t="str">
        <f t="shared" si="275"/>
        <v>4A-3A-VCS-Loc-22</v>
      </c>
      <c r="T2908" t="str">
        <f>IFERROR(IF(VLOOKUP(S2908,Bad!$A:$A,1,FALSE)='RAW2'!S2908,"yes","no"),"no")</f>
        <v>no</v>
      </c>
      <c r="U2908" t="str">
        <f>IFERROR(VLOOKUP(F2908,compounds!$A:$B,2,FALSE),"")</f>
        <v/>
      </c>
      <c r="V2908" t="str">
        <f>VLOOKUP(B2908,'volatile collection data'!$O:$P,2,FALSE)</f>
        <v>24.apr.22 3</v>
      </c>
    </row>
    <row r="2909" spans="1:22" x14ac:dyDescent="0.2">
      <c r="A2909" t="s">
        <v>372</v>
      </c>
      <c r="B2909" s="1" t="str">
        <f t="shared" si="272"/>
        <v>4A</v>
      </c>
      <c r="C2909">
        <v>15.087999999999999</v>
      </c>
      <c r="D2909">
        <f t="shared" si="270"/>
        <v>15.09</v>
      </c>
      <c r="E2909">
        <f>VLOOKUP(D2909,'Peak Combiner'!$A$5:$D$4980,4,FALSE)</f>
        <v>15.07</v>
      </c>
      <c r="F2909">
        <f>IFERROR(VLOOKUP(D2909,rt_comb!$A:$B,2,FALSE),D2909)</f>
        <v>15.08</v>
      </c>
      <c r="G2909">
        <v>1220580</v>
      </c>
      <c r="H2909">
        <f>SUMIFS($G:$G,$E:$E,18.51,'RAW2'!$A:$A,'RAW2'!A2909)</f>
        <v>44958807</v>
      </c>
      <c r="I2909" s="1" t="str">
        <f>VLOOKUP(A2909,'volatile collection data'!$G$6:$H$69,2,FALSE)</f>
        <v>A</v>
      </c>
      <c r="J2909" s="1">
        <f>VLOOKUP(A2909,'volatile collection data'!$G$6:$I$69,3,FALSE)</f>
        <v>4</v>
      </c>
      <c r="K2909" s="1" t="str">
        <f>VLOOKUP(A2909,'volatile collection data'!$G$6:$N$69,8,FALSE)</f>
        <v>3A</v>
      </c>
      <c r="L2909" s="1">
        <f>VLOOKUP(A2909,'volatile collection data'!$G$6:$J$69,4,FALSE)</f>
        <v>5.85</v>
      </c>
      <c r="M2909" s="1">
        <f>VLOOKUP($A2909,'volatile collection data'!$G$6:$M$69,6,FALSE)</f>
        <v>8</v>
      </c>
      <c r="N2909" s="1">
        <f>VLOOKUP($A2909,'volatile collection data'!$G$6:$M$69,7,FALSE)</f>
        <v>5.85</v>
      </c>
      <c r="O2909" s="1">
        <f>VLOOKUP(A2909,'volatile collection data'!$G$6:$K$69,5,FALSE)</f>
        <v>1</v>
      </c>
      <c r="P2909" s="1" t="str">
        <f t="shared" si="273"/>
        <v>4A</v>
      </c>
      <c r="Q2909">
        <f t="shared" si="271"/>
        <v>2.3204147059123909E-2</v>
      </c>
      <c r="R2909" t="str">
        <f t="shared" si="274"/>
        <v>3A_1-A&amp;5.85%5.85@8</v>
      </c>
      <c r="S2909" t="str">
        <f t="shared" si="275"/>
        <v>4A-3A-VCS-Loc-22</v>
      </c>
      <c r="T2909" t="str">
        <f>IFERROR(IF(VLOOKUP(S2909,Bad!$A:$A,1,FALSE)='RAW2'!S2909,"yes","no"),"no")</f>
        <v>no</v>
      </c>
      <c r="U2909" t="str">
        <f>IFERROR(VLOOKUP(F2909,compounds!$A:$B,2,FALSE),"")</f>
        <v>a-terpinol</v>
      </c>
      <c r="V2909" t="str">
        <f>VLOOKUP(B2909,'volatile collection data'!$O:$P,2,FALSE)</f>
        <v>24.apr.22 3</v>
      </c>
    </row>
    <row r="2910" spans="1:22" x14ac:dyDescent="0.2">
      <c r="A2910" t="s">
        <v>372</v>
      </c>
      <c r="B2910" s="1" t="str">
        <f t="shared" si="272"/>
        <v>4A</v>
      </c>
      <c r="C2910">
        <v>15.259</v>
      </c>
      <c r="D2910">
        <f t="shared" si="270"/>
        <v>15.26</v>
      </c>
      <c r="E2910">
        <f>VLOOKUP(D2910,'Peak Combiner'!$A$5:$D$4980,4,FALSE)</f>
        <v>15.26</v>
      </c>
      <c r="F2910">
        <f>IFERROR(VLOOKUP(D2910,rt_comb!$A:$B,2,FALSE),D2910)</f>
        <v>15.26</v>
      </c>
      <c r="G2910">
        <v>1658701</v>
      </c>
      <c r="H2910">
        <f>SUMIFS($G:$G,$E:$E,18.51,'RAW2'!$A:$A,'RAW2'!A2910)</f>
        <v>44958807</v>
      </c>
      <c r="I2910" s="1" t="str">
        <f>VLOOKUP(A2910,'volatile collection data'!$G$6:$H$69,2,FALSE)</f>
        <v>A</v>
      </c>
      <c r="J2910" s="1">
        <f>VLOOKUP(A2910,'volatile collection data'!$G$6:$I$69,3,FALSE)</f>
        <v>4</v>
      </c>
      <c r="K2910" s="1" t="str">
        <f>VLOOKUP(A2910,'volatile collection data'!$G$6:$N$69,8,FALSE)</f>
        <v>3A</v>
      </c>
      <c r="L2910" s="1">
        <f>VLOOKUP(A2910,'volatile collection data'!$G$6:$J$69,4,FALSE)</f>
        <v>5.85</v>
      </c>
      <c r="M2910" s="1">
        <f>VLOOKUP($A2910,'volatile collection data'!$G$6:$M$69,6,FALSE)</f>
        <v>8</v>
      </c>
      <c r="N2910" s="1">
        <f>VLOOKUP($A2910,'volatile collection data'!$G$6:$M$69,7,FALSE)</f>
        <v>5.85</v>
      </c>
      <c r="O2910" s="1">
        <f>VLOOKUP(A2910,'volatile collection data'!$G$6:$K$69,5,FALSE)</f>
        <v>1</v>
      </c>
      <c r="P2910" s="1" t="str">
        <f t="shared" si="273"/>
        <v>4A</v>
      </c>
      <c r="Q2910">
        <f t="shared" si="271"/>
        <v>3.1533157950413643E-2</v>
      </c>
      <c r="R2910" t="str">
        <f t="shared" si="274"/>
        <v>3A_1-A&amp;5.85%5.85@8</v>
      </c>
      <c r="S2910" t="str">
        <f t="shared" si="275"/>
        <v>4A-3A-VCS-Loc-22</v>
      </c>
      <c r="T2910" t="str">
        <f>IFERROR(IF(VLOOKUP(S2910,Bad!$A:$A,1,FALSE)='RAW2'!S2910,"yes","no"),"no")</f>
        <v>no</v>
      </c>
      <c r="U2910" t="str">
        <f>IFERROR(VLOOKUP(F2910,compounds!$A:$B,2,FALSE),"")</f>
        <v/>
      </c>
      <c r="V2910" t="str">
        <f>VLOOKUP(B2910,'volatile collection data'!$O:$P,2,FALSE)</f>
        <v>24.apr.22 3</v>
      </c>
    </row>
    <row r="2911" spans="1:22" x14ac:dyDescent="0.2">
      <c r="A2911" t="s">
        <v>372</v>
      </c>
      <c r="B2911" s="1" t="str">
        <f t="shared" si="272"/>
        <v>4A</v>
      </c>
      <c r="C2911">
        <v>15.372</v>
      </c>
      <c r="D2911">
        <f t="shared" si="270"/>
        <v>15.37</v>
      </c>
      <c r="E2911">
        <f>VLOOKUP(D2911,'Peak Combiner'!$A$5:$D$4980,4,FALSE)</f>
        <v>15.37</v>
      </c>
      <c r="F2911">
        <f>IFERROR(VLOOKUP(D2911,rt_comb!$A:$B,2,FALSE),D2911)</f>
        <v>15.37</v>
      </c>
      <c r="G2911">
        <v>4724093</v>
      </c>
      <c r="H2911">
        <f>SUMIFS($G:$G,$E:$E,18.51,'RAW2'!$A:$A,'RAW2'!A2911)</f>
        <v>44958807</v>
      </c>
      <c r="I2911" s="1" t="str">
        <f>VLOOKUP(A2911,'volatile collection data'!$G$6:$H$69,2,FALSE)</f>
        <v>A</v>
      </c>
      <c r="J2911" s="1">
        <f>VLOOKUP(A2911,'volatile collection data'!$G$6:$I$69,3,FALSE)</f>
        <v>4</v>
      </c>
      <c r="K2911" s="1" t="str">
        <f>VLOOKUP(A2911,'volatile collection data'!$G$6:$N$69,8,FALSE)</f>
        <v>3A</v>
      </c>
      <c r="L2911" s="1">
        <f>VLOOKUP(A2911,'volatile collection data'!$G$6:$J$69,4,FALSE)</f>
        <v>5.85</v>
      </c>
      <c r="M2911" s="1">
        <f>VLOOKUP($A2911,'volatile collection data'!$G$6:$M$69,6,FALSE)</f>
        <v>8</v>
      </c>
      <c r="N2911" s="1">
        <f>VLOOKUP($A2911,'volatile collection data'!$G$6:$M$69,7,FALSE)</f>
        <v>5.85</v>
      </c>
      <c r="O2911" s="1">
        <f>VLOOKUP(A2911,'volatile collection data'!$G$6:$K$69,5,FALSE)</f>
        <v>1</v>
      </c>
      <c r="P2911" s="1" t="str">
        <f t="shared" si="273"/>
        <v>4A</v>
      </c>
      <c r="Q2911">
        <f t="shared" si="271"/>
        <v>8.9808573541249104E-2</v>
      </c>
      <c r="R2911" t="str">
        <f t="shared" si="274"/>
        <v>3A_1-A&amp;5.85%5.85@8</v>
      </c>
      <c r="S2911" t="str">
        <f t="shared" si="275"/>
        <v>4A-3A-VCS-Loc-22</v>
      </c>
      <c r="T2911" t="str">
        <f>IFERROR(IF(VLOOKUP(S2911,Bad!$A:$A,1,FALSE)='RAW2'!S2911,"yes","no"),"no")</f>
        <v>no</v>
      </c>
      <c r="U2911" t="str">
        <f>IFERROR(VLOOKUP(F2911,compounds!$A:$B,2,FALSE),"")</f>
        <v/>
      </c>
      <c r="V2911" t="str">
        <f>VLOOKUP(B2911,'volatile collection data'!$O:$P,2,FALSE)</f>
        <v>24.apr.22 3</v>
      </c>
    </row>
    <row r="2912" spans="1:22" x14ac:dyDescent="0.2">
      <c r="A2912" t="s">
        <v>372</v>
      </c>
      <c r="B2912" s="1" t="str">
        <f t="shared" si="272"/>
        <v>4A</v>
      </c>
      <c r="C2912">
        <v>15.507</v>
      </c>
      <c r="D2912">
        <f t="shared" si="270"/>
        <v>15.51</v>
      </c>
      <c r="E2912">
        <f>VLOOKUP(D2912,'Peak Combiner'!$A$5:$D$4980,4,FALSE)</f>
        <v>15.51</v>
      </c>
      <c r="F2912">
        <f>IFERROR(VLOOKUP(D2912,rt_comb!$A:$B,2,FALSE),D2912)</f>
        <v>15.51</v>
      </c>
      <c r="G2912">
        <v>2840094</v>
      </c>
      <c r="H2912">
        <f>SUMIFS($G:$G,$E:$E,18.51,'RAW2'!$A:$A,'RAW2'!A2912)</f>
        <v>44958807</v>
      </c>
      <c r="I2912" s="1" t="str">
        <f>VLOOKUP(A2912,'volatile collection data'!$G$6:$H$69,2,FALSE)</f>
        <v>A</v>
      </c>
      <c r="J2912" s="1">
        <f>VLOOKUP(A2912,'volatile collection data'!$G$6:$I$69,3,FALSE)</f>
        <v>4</v>
      </c>
      <c r="K2912" s="1" t="str">
        <f>VLOOKUP(A2912,'volatile collection data'!$G$6:$N$69,8,FALSE)</f>
        <v>3A</v>
      </c>
      <c r="L2912" s="1">
        <f>VLOOKUP(A2912,'volatile collection data'!$G$6:$J$69,4,FALSE)</f>
        <v>5.85</v>
      </c>
      <c r="M2912" s="1">
        <f>VLOOKUP($A2912,'volatile collection data'!$G$6:$M$69,6,FALSE)</f>
        <v>8</v>
      </c>
      <c r="N2912" s="1">
        <f>VLOOKUP($A2912,'volatile collection data'!$G$6:$M$69,7,FALSE)</f>
        <v>5.85</v>
      </c>
      <c r="O2912" s="1">
        <f>VLOOKUP(A2912,'volatile collection data'!$G$6:$K$69,5,FALSE)</f>
        <v>1</v>
      </c>
      <c r="P2912" s="1" t="str">
        <f t="shared" si="273"/>
        <v>4A</v>
      </c>
      <c r="Q2912">
        <f t="shared" si="271"/>
        <v>5.3992330562302716E-2</v>
      </c>
      <c r="R2912" t="str">
        <f t="shared" si="274"/>
        <v>3A_1-A&amp;5.85%5.85@8</v>
      </c>
      <c r="S2912" t="str">
        <f t="shared" si="275"/>
        <v>4A-3A-VCS-Loc-22</v>
      </c>
      <c r="T2912" t="str">
        <f>IFERROR(IF(VLOOKUP(S2912,Bad!$A:$A,1,FALSE)='RAW2'!S2912,"yes","no"),"no")</f>
        <v>no</v>
      </c>
      <c r="U2912" t="str">
        <f>IFERROR(VLOOKUP(F2912,compounds!$A:$B,2,FALSE),"")</f>
        <v/>
      </c>
      <c r="V2912" t="str">
        <f>VLOOKUP(B2912,'volatile collection data'!$O:$P,2,FALSE)</f>
        <v>24.apr.22 3</v>
      </c>
    </row>
    <row r="2913" spans="1:22" x14ac:dyDescent="0.2">
      <c r="A2913" t="s">
        <v>372</v>
      </c>
      <c r="B2913" s="1" t="str">
        <f t="shared" si="272"/>
        <v>4A</v>
      </c>
      <c r="C2913">
        <v>15.567</v>
      </c>
      <c r="D2913">
        <f t="shared" si="270"/>
        <v>15.57</v>
      </c>
      <c r="E2913">
        <f>VLOOKUP(D2913,'Peak Combiner'!$A$5:$D$4980,4,FALSE)</f>
        <v>15.55</v>
      </c>
      <c r="F2913">
        <f>IFERROR(VLOOKUP(D2913,rt_comb!$A:$B,2,FALSE),D2913)</f>
        <v>15.56</v>
      </c>
      <c r="G2913">
        <v>17940696</v>
      </c>
      <c r="H2913">
        <f>SUMIFS($G:$G,$E:$E,18.51,'RAW2'!$A:$A,'RAW2'!A2913)</f>
        <v>44958807</v>
      </c>
      <c r="I2913" s="1" t="str">
        <f>VLOOKUP(A2913,'volatile collection data'!$G$6:$H$69,2,FALSE)</f>
        <v>A</v>
      </c>
      <c r="J2913" s="1">
        <f>VLOOKUP(A2913,'volatile collection data'!$G$6:$I$69,3,FALSE)</f>
        <v>4</v>
      </c>
      <c r="K2913" s="1" t="str">
        <f>VLOOKUP(A2913,'volatile collection data'!$G$6:$N$69,8,FALSE)</f>
        <v>3A</v>
      </c>
      <c r="L2913" s="1">
        <f>VLOOKUP(A2913,'volatile collection data'!$G$6:$J$69,4,FALSE)</f>
        <v>5.85</v>
      </c>
      <c r="M2913" s="1">
        <f>VLOOKUP($A2913,'volatile collection data'!$G$6:$M$69,6,FALSE)</f>
        <v>8</v>
      </c>
      <c r="N2913" s="1">
        <f>VLOOKUP($A2913,'volatile collection data'!$G$6:$M$69,7,FALSE)</f>
        <v>5.85</v>
      </c>
      <c r="O2913" s="1">
        <f>VLOOKUP(A2913,'volatile collection data'!$G$6:$K$69,5,FALSE)</f>
        <v>1</v>
      </c>
      <c r="P2913" s="1" t="str">
        <f t="shared" si="273"/>
        <v>4A</v>
      </c>
      <c r="Q2913">
        <f t="shared" si="271"/>
        <v>0.34106617208788936</v>
      </c>
      <c r="R2913" t="str">
        <f t="shared" si="274"/>
        <v>3A_1-A&amp;5.85%5.85@8</v>
      </c>
      <c r="S2913" t="str">
        <f t="shared" si="275"/>
        <v>4A-3A-VCS-Loc-22</v>
      </c>
      <c r="T2913" t="str">
        <f>IFERROR(IF(VLOOKUP(S2913,Bad!$A:$A,1,FALSE)='RAW2'!S2913,"yes","no"),"no")</f>
        <v>no</v>
      </c>
      <c r="U2913" t="str">
        <f>IFERROR(VLOOKUP(F2913,compounds!$A:$B,2,FALSE),"")</f>
        <v>decanal</v>
      </c>
      <c r="V2913" t="str">
        <f>VLOOKUP(B2913,'volatile collection data'!$O:$P,2,FALSE)</f>
        <v>24.apr.22 3</v>
      </c>
    </row>
    <row r="2914" spans="1:22" x14ac:dyDescent="0.2">
      <c r="A2914" t="s">
        <v>372</v>
      </c>
      <c r="B2914" s="1" t="str">
        <f t="shared" si="272"/>
        <v>4A</v>
      </c>
      <c r="C2914">
        <v>16.053000000000001</v>
      </c>
      <c r="D2914">
        <f t="shared" si="270"/>
        <v>16.05</v>
      </c>
      <c r="E2914">
        <f>VLOOKUP(D2914,'Peak Combiner'!$A$5:$D$4980,4,FALSE)</f>
        <v>16.05</v>
      </c>
      <c r="F2914">
        <f>IFERROR(VLOOKUP(D2914,rt_comb!$A:$B,2,FALSE),D2914)</f>
        <v>16.05</v>
      </c>
      <c r="G2914">
        <v>6940574</v>
      </c>
      <c r="H2914">
        <f>SUMIFS($G:$G,$E:$E,18.51,'RAW2'!$A:$A,'RAW2'!A2914)</f>
        <v>44958807</v>
      </c>
      <c r="I2914" s="1" t="str">
        <f>VLOOKUP(A2914,'volatile collection data'!$G$6:$H$69,2,FALSE)</f>
        <v>A</v>
      </c>
      <c r="J2914" s="1">
        <f>VLOOKUP(A2914,'volatile collection data'!$G$6:$I$69,3,FALSE)</f>
        <v>4</v>
      </c>
      <c r="K2914" s="1" t="str">
        <f>VLOOKUP(A2914,'volatile collection data'!$G$6:$N$69,8,FALSE)</f>
        <v>3A</v>
      </c>
      <c r="L2914" s="1">
        <f>VLOOKUP(A2914,'volatile collection data'!$G$6:$J$69,4,FALSE)</f>
        <v>5.85</v>
      </c>
      <c r="M2914" s="1">
        <f>VLOOKUP($A2914,'volatile collection data'!$G$6:$M$69,6,FALSE)</f>
        <v>8</v>
      </c>
      <c r="N2914" s="1">
        <f>VLOOKUP($A2914,'volatile collection data'!$G$6:$M$69,7,FALSE)</f>
        <v>5.85</v>
      </c>
      <c r="O2914" s="1">
        <f>VLOOKUP(A2914,'volatile collection data'!$G$6:$K$69,5,FALSE)</f>
        <v>1</v>
      </c>
      <c r="P2914" s="1" t="str">
        <f t="shared" si="273"/>
        <v>4A</v>
      </c>
      <c r="Q2914">
        <f t="shared" si="271"/>
        <v>0.13194555028816782</v>
      </c>
      <c r="R2914" t="str">
        <f t="shared" si="274"/>
        <v>3A_1-A&amp;5.85%5.85@8</v>
      </c>
      <c r="S2914" t="str">
        <f t="shared" si="275"/>
        <v>4A-3A-VCS-Loc-22</v>
      </c>
      <c r="T2914" t="str">
        <f>IFERROR(IF(VLOOKUP(S2914,Bad!$A:$A,1,FALSE)='RAW2'!S2914,"yes","no"),"no")</f>
        <v>no</v>
      </c>
      <c r="U2914" t="str">
        <f>IFERROR(VLOOKUP(F2914,compounds!$A:$B,2,FALSE),"")</f>
        <v/>
      </c>
      <c r="V2914" t="str">
        <f>VLOOKUP(B2914,'volatile collection data'!$O:$P,2,FALSE)</f>
        <v>24.apr.22 3</v>
      </c>
    </row>
    <row r="2915" spans="1:22" x14ac:dyDescent="0.2">
      <c r="A2915" t="s">
        <v>372</v>
      </c>
      <c r="B2915" s="1" t="str">
        <f t="shared" si="272"/>
        <v>4A</v>
      </c>
      <c r="C2915">
        <v>16.367999999999999</v>
      </c>
      <c r="D2915">
        <f t="shared" si="270"/>
        <v>16.37</v>
      </c>
      <c r="E2915">
        <f>VLOOKUP(D2915,'Peak Combiner'!$A$5:$D$4980,4,FALSE)</f>
        <v>16.37</v>
      </c>
      <c r="F2915">
        <f>IFERROR(VLOOKUP(D2915,rt_comb!$A:$B,2,FALSE),D2915)</f>
        <v>16.37</v>
      </c>
      <c r="G2915">
        <v>1812604</v>
      </c>
      <c r="H2915">
        <f>SUMIFS($G:$G,$E:$E,18.51,'RAW2'!$A:$A,'RAW2'!A2915)</f>
        <v>44958807</v>
      </c>
      <c r="I2915" s="1" t="str">
        <f>VLOOKUP(A2915,'volatile collection data'!$G$6:$H$69,2,FALSE)</f>
        <v>A</v>
      </c>
      <c r="J2915" s="1">
        <f>VLOOKUP(A2915,'volatile collection data'!$G$6:$I$69,3,FALSE)</f>
        <v>4</v>
      </c>
      <c r="K2915" s="1" t="str">
        <f>VLOOKUP(A2915,'volatile collection data'!$G$6:$N$69,8,FALSE)</f>
        <v>3A</v>
      </c>
      <c r="L2915" s="1">
        <f>VLOOKUP(A2915,'volatile collection data'!$G$6:$J$69,4,FALSE)</f>
        <v>5.85</v>
      </c>
      <c r="M2915" s="1">
        <f>VLOOKUP($A2915,'volatile collection data'!$G$6:$M$69,6,FALSE)</f>
        <v>8</v>
      </c>
      <c r="N2915" s="1">
        <f>VLOOKUP($A2915,'volatile collection data'!$G$6:$M$69,7,FALSE)</f>
        <v>5.85</v>
      </c>
      <c r="O2915" s="1">
        <f>VLOOKUP(A2915,'volatile collection data'!$G$6:$K$69,5,FALSE)</f>
        <v>1</v>
      </c>
      <c r="P2915" s="1" t="str">
        <f t="shared" si="273"/>
        <v>4A</v>
      </c>
      <c r="Q2915">
        <f t="shared" si="271"/>
        <v>3.4458970142027749E-2</v>
      </c>
      <c r="R2915" t="str">
        <f t="shared" si="274"/>
        <v>3A_1-A&amp;5.85%5.85@8</v>
      </c>
      <c r="S2915" t="str">
        <f t="shared" si="275"/>
        <v>4A-3A-VCS-Loc-22</v>
      </c>
      <c r="T2915" t="str">
        <f>IFERROR(IF(VLOOKUP(S2915,Bad!$A:$A,1,FALSE)='RAW2'!S2915,"yes","no"),"no")</f>
        <v>no</v>
      </c>
      <c r="U2915" t="str">
        <f>IFERROR(VLOOKUP(F2915,compounds!$A:$B,2,FALSE),"")</f>
        <v/>
      </c>
      <c r="V2915" t="str">
        <f>VLOOKUP(B2915,'volatile collection data'!$O:$P,2,FALSE)</f>
        <v>24.apr.22 3</v>
      </c>
    </row>
    <row r="2916" spans="1:22" x14ac:dyDescent="0.2">
      <c r="A2916" t="s">
        <v>372</v>
      </c>
      <c r="B2916" s="1" t="str">
        <f t="shared" si="272"/>
        <v>4A</v>
      </c>
      <c r="C2916">
        <v>16.466999999999999</v>
      </c>
      <c r="D2916">
        <f t="shared" si="270"/>
        <v>16.47</v>
      </c>
      <c r="E2916">
        <f>VLOOKUP(D2916,'Peak Combiner'!$A$5:$D$4980,4,FALSE)</f>
        <v>16.47</v>
      </c>
      <c r="F2916">
        <f>IFERROR(VLOOKUP(D2916,rt_comb!$A:$B,2,FALSE),D2916)</f>
        <v>16.47</v>
      </c>
      <c r="G2916">
        <v>1216163</v>
      </c>
      <c r="H2916">
        <f>SUMIFS($G:$G,$E:$E,18.51,'RAW2'!$A:$A,'RAW2'!A2916)</f>
        <v>44958807</v>
      </c>
      <c r="I2916" s="1" t="str">
        <f>VLOOKUP(A2916,'volatile collection data'!$G$6:$H$69,2,FALSE)</f>
        <v>A</v>
      </c>
      <c r="J2916" s="1">
        <f>VLOOKUP(A2916,'volatile collection data'!$G$6:$I$69,3,FALSE)</f>
        <v>4</v>
      </c>
      <c r="K2916" s="1" t="str">
        <f>VLOOKUP(A2916,'volatile collection data'!$G$6:$N$69,8,FALSE)</f>
        <v>3A</v>
      </c>
      <c r="L2916" s="1">
        <f>VLOOKUP(A2916,'volatile collection data'!$G$6:$J$69,4,FALSE)</f>
        <v>5.85</v>
      </c>
      <c r="M2916" s="1">
        <f>VLOOKUP($A2916,'volatile collection data'!$G$6:$M$69,6,FALSE)</f>
        <v>8</v>
      </c>
      <c r="N2916" s="1">
        <f>VLOOKUP($A2916,'volatile collection data'!$G$6:$M$69,7,FALSE)</f>
        <v>5.85</v>
      </c>
      <c r="O2916" s="1">
        <f>VLOOKUP(A2916,'volatile collection data'!$G$6:$K$69,5,FALSE)</f>
        <v>1</v>
      </c>
      <c r="P2916" s="1" t="str">
        <f t="shared" si="273"/>
        <v>4A</v>
      </c>
      <c r="Q2916">
        <f t="shared" si="271"/>
        <v>2.3120176555297734E-2</v>
      </c>
      <c r="R2916" t="str">
        <f t="shared" si="274"/>
        <v>3A_1-A&amp;5.85%5.85@8</v>
      </c>
      <c r="S2916" t="str">
        <f t="shared" si="275"/>
        <v>4A-3A-VCS-Loc-22</v>
      </c>
      <c r="T2916" t="str">
        <f>IFERROR(IF(VLOOKUP(S2916,Bad!$A:$A,1,FALSE)='RAW2'!S2916,"yes","no"),"no")</f>
        <v>no</v>
      </c>
      <c r="U2916" t="str">
        <f>IFERROR(VLOOKUP(F2916,compounds!$A:$B,2,FALSE),"")</f>
        <v/>
      </c>
      <c r="V2916" t="str">
        <f>VLOOKUP(B2916,'volatile collection data'!$O:$P,2,FALSE)</f>
        <v>24.apr.22 3</v>
      </c>
    </row>
    <row r="2917" spans="1:22" x14ac:dyDescent="0.2">
      <c r="A2917" t="s">
        <v>372</v>
      </c>
      <c r="B2917" s="1" t="str">
        <f t="shared" si="272"/>
        <v>4A</v>
      </c>
      <c r="C2917">
        <v>16.719000000000001</v>
      </c>
      <c r="D2917">
        <f t="shared" si="270"/>
        <v>16.72</v>
      </c>
      <c r="E2917">
        <f>VLOOKUP(D2917,'Peak Combiner'!$A$5:$D$4980,4,FALSE)</f>
        <v>16.72</v>
      </c>
      <c r="F2917">
        <f>IFERROR(VLOOKUP(D2917,rt_comb!$A:$B,2,FALSE),D2917)</f>
        <v>16.72</v>
      </c>
      <c r="G2917">
        <v>1597813</v>
      </c>
      <c r="H2917">
        <f>SUMIFS($G:$G,$E:$E,18.51,'RAW2'!$A:$A,'RAW2'!A2917)</f>
        <v>44958807</v>
      </c>
      <c r="I2917" s="1" t="str">
        <f>VLOOKUP(A2917,'volatile collection data'!$G$6:$H$69,2,FALSE)</f>
        <v>A</v>
      </c>
      <c r="J2917" s="1">
        <f>VLOOKUP(A2917,'volatile collection data'!$G$6:$I$69,3,FALSE)</f>
        <v>4</v>
      </c>
      <c r="K2917" s="1" t="str">
        <f>VLOOKUP(A2917,'volatile collection data'!$G$6:$N$69,8,FALSE)</f>
        <v>3A</v>
      </c>
      <c r="L2917" s="1">
        <f>VLOOKUP(A2917,'volatile collection data'!$G$6:$J$69,4,FALSE)</f>
        <v>5.85</v>
      </c>
      <c r="M2917" s="1">
        <f>VLOOKUP($A2917,'volatile collection data'!$G$6:$M$69,6,FALSE)</f>
        <v>8</v>
      </c>
      <c r="N2917" s="1">
        <f>VLOOKUP($A2917,'volatile collection data'!$G$6:$M$69,7,FALSE)</f>
        <v>5.85</v>
      </c>
      <c r="O2917" s="1">
        <f>VLOOKUP(A2917,'volatile collection data'!$G$6:$K$69,5,FALSE)</f>
        <v>1</v>
      </c>
      <c r="P2917" s="1" t="str">
        <f t="shared" si="273"/>
        <v>4A</v>
      </c>
      <c r="Q2917">
        <f t="shared" si="271"/>
        <v>3.0375631113880242E-2</v>
      </c>
      <c r="R2917" t="str">
        <f t="shared" si="274"/>
        <v>3A_1-A&amp;5.85%5.85@8</v>
      </c>
      <c r="S2917" t="str">
        <f t="shared" si="275"/>
        <v>4A-3A-VCS-Loc-22</v>
      </c>
      <c r="T2917" t="str">
        <f>IFERROR(IF(VLOOKUP(S2917,Bad!$A:$A,1,FALSE)='RAW2'!S2917,"yes","no"),"no")</f>
        <v>no</v>
      </c>
      <c r="U2917" t="str">
        <f>IFERROR(VLOOKUP(F2917,compounds!$A:$B,2,FALSE),"")</f>
        <v/>
      </c>
      <c r="V2917" t="str">
        <f>VLOOKUP(B2917,'volatile collection data'!$O:$P,2,FALSE)</f>
        <v>24.apr.22 3</v>
      </c>
    </row>
    <row r="2918" spans="1:22" x14ac:dyDescent="0.2">
      <c r="A2918" t="s">
        <v>372</v>
      </c>
      <c r="B2918" s="1" t="str">
        <f t="shared" si="272"/>
        <v>4A</v>
      </c>
      <c r="C2918">
        <v>16.904</v>
      </c>
      <c r="D2918">
        <f t="shared" si="270"/>
        <v>16.899999999999999</v>
      </c>
      <c r="E2918">
        <f>VLOOKUP(D2918,'Peak Combiner'!$A$5:$D$4980,4,FALSE)</f>
        <v>16.899999999999999</v>
      </c>
      <c r="F2918">
        <f>IFERROR(VLOOKUP(D2918,rt_comb!$A:$B,2,FALSE),D2918)</f>
        <v>16.899999999999999</v>
      </c>
      <c r="G2918">
        <v>16650864</v>
      </c>
      <c r="H2918">
        <f>SUMIFS($G:$G,$E:$E,18.51,'RAW2'!$A:$A,'RAW2'!A2918)</f>
        <v>44958807</v>
      </c>
      <c r="I2918" s="1" t="str">
        <f>VLOOKUP(A2918,'volatile collection data'!$G$6:$H$69,2,FALSE)</f>
        <v>A</v>
      </c>
      <c r="J2918" s="1">
        <f>VLOOKUP(A2918,'volatile collection data'!$G$6:$I$69,3,FALSE)</f>
        <v>4</v>
      </c>
      <c r="K2918" s="1" t="str">
        <f>VLOOKUP(A2918,'volatile collection data'!$G$6:$N$69,8,FALSE)</f>
        <v>3A</v>
      </c>
      <c r="L2918" s="1">
        <f>VLOOKUP(A2918,'volatile collection data'!$G$6:$J$69,4,FALSE)</f>
        <v>5.85</v>
      </c>
      <c r="M2918" s="1">
        <f>VLOOKUP($A2918,'volatile collection data'!$G$6:$M$69,6,FALSE)</f>
        <v>8</v>
      </c>
      <c r="N2918" s="1">
        <f>VLOOKUP($A2918,'volatile collection data'!$G$6:$M$69,7,FALSE)</f>
        <v>5.85</v>
      </c>
      <c r="O2918" s="1">
        <f>VLOOKUP(A2918,'volatile collection data'!$G$6:$K$69,5,FALSE)</f>
        <v>1</v>
      </c>
      <c r="P2918" s="1" t="str">
        <f t="shared" si="273"/>
        <v>4A</v>
      </c>
      <c r="Q2918">
        <f t="shared" si="271"/>
        <v>0.31654549223932243</v>
      </c>
      <c r="R2918" t="str">
        <f t="shared" si="274"/>
        <v>3A_1-A&amp;5.85%5.85@8</v>
      </c>
      <c r="S2918" t="str">
        <f t="shared" si="275"/>
        <v>4A-3A-VCS-Loc-22</v>
      </c>
      <c r="T2918" t="str">
        <f>IFERROR(IF(VLOOKUP(S2918,Bad!$A:$A,1,FALSE)='RAW2'!S2918,"yes","no"),"no")</f>
        <v>no</v>
      </c>
      <c r="U2918" t="str">
        <f>IFERROR(VLOOKUP(F2918,compounds!$A:$B,2,FALSE),"")</f>
        <v/>
      </c>
      <c r="V2918" t="str">
        <f>VLOOKUP(B2918,'volatile collection data'!$O:$P,2,FALSE)</f>
        <v>24.apr.22 3</v>
      </c>
    </row>
    <row r="2919" spans="1:22" x14ac:dyDescent="0.2">
      <c r="A2919" t="s">
        <v>372</v>
      </c>
      <c r="B2919" s="1" t="str">
        <f t="shared" si="272"/>
        <v>4A</v>
      </c>
      <c r="C2919">
        <v>17.689</v>
      </c>
      <c r="D2919">
        <f t="shared" si="270"/>
        <v>17.690000000000001</v>
      </c>
      <c r="E2919">
        <f>VLOOKUP(D2919,'Peak Combiner'!$A$5:$D$4980,4,FALSE)</f>
        <v>17.690000000000001</v>
      </c>
      <c r="F2919">
        <f>IFERROR(VLOOKUP(D2919,rt_comb!$A:$B,2,FALSE),D2919)</f>
        <v>17.690000000000001</v>
      </c>
      <c r="G2919">
        <v>3551194</v>
      </c>
      <c r="H2919">
        <f>SUMIFS($G:$G,$E:$E,18.51,'RAW2'!$A:$A,'RAW2'!A2919)</f>
        <v>44958807</v>
      </c>
      <c r="I2919" s="1" t="str">
        <f>VLOOKUP(A2919,'volatile collection data'!$G$6:$H$69,2,FALSE)</f>
        <v>A</v>
      </c>
      <c r="J2919" s="1">
        <f>VLOOKUP(A2919,'volatile collection data'!$G$6:$I$69,3,FALSE)</f>
        <v>4</v>
      </c>
      <c r="K2919" s="1" t="str">
        <f>VLOOKUP(A2919,'volatile collection data'!$G$6:$N$69,8,FALSE)</f>
        <v>3A</v>
      </c>
      <c r="L2919" s="1">
        <f>VLOOKUP(A2919,'volatile collection data'!$G$6:$J$69,4,FALSE)</f>
        <v>5.85</v>
      </c>
      <c r="M2919" s="1">
        <f>VLOOKUP($A2919,'volatile collection data'!$G$6:$M$69,6,FALSE)</f>
        <v>8</v>
      </c>
      <c r="N2919" s="1">
        <f>VLOOKUP($A2919,'volatile collection data'!$G$6:$M$69,7,FALSE)</f>
        <v>5.85</v>
      </c>
      <c r="O2919" s="1">
        <f>VLOOKUP(A2919,'volatile collection data'!$G$6:$K$69,5,FALSE)</f>
        <v>1</v>
      </c>
      <c r="P2919" s="1" t="str">
        <f t="shared" si="273"/>
        <v>4A</v>
      </c>
      <c r="Q2919">
        <f t="shared" si="271"/>
        <v>6.7510878280390027E-2</v>
      </c>
      <c r="R2919" t="str">
        <f t="shared" si="274"/>
        <v>3A_1-A&amp;5.85%5.85@8</v>
      </c>
      <c r="S2919" t="str">
        <f t="shared" si="275"/>
        <v>4A-3A-VCS-Loc-22</v>
      </c>
      <c r="T2919" t="str">
        <f>IFERROR(IF(VLOOKUP(S2919,Bad!$A:$A,1,FALSE)='RAW2'!S2919,"yes","no"),"no")</f>
        <v>no</v>
      </c>
      <c r="U2919" t="str">
        <f>IFERROR(VLOOKUP(F2919,compounds!$A:$B,2,FALSE),"")</f>
        <v/>
      </c>
      <c r="V2919" t="str">
        <f>VLOOKUP(B2919,'volatile collection data'!$O:$P,2,FALSE)</f>
        <v>24.apr.22 3</v>
      </c>
    </row>
    <row r="2920" spans="1:22" x14ac:dyDescent="0.2">
      <c r="A2920" t="s">
        <v>372</v>
      </c>
      <c r="B2920" s="1" t="str">
        <f t="shared" si="272"/>
        <v>4A</v>
      </c>
      <c r="C2920">
        <v>17.826000000000001</v>
      </c>
      <c r="D2920">
        <f t="shared" si="270"/>
        <v>17.829999999999998</v>
      </c>
      <c r="E2920">
        <f>VLOOKUP(D2920,'Peak Combiner'!$A$5:$D$4980,4,FALSE)</f>
        <v>17.82</v>
      </c>
      <c r="F2920">
        <f>IFERROR(VLOOKUP(D2920,rt_comb!$A:$B,2,FALSE),D2920)</f>
        <v>17.829999999999998</v>
      </c>
      <c r="G2920">
        <v>8058157</v>
      </c>
      <c r="H2920">
        <f>SUMIFS($G:$G,$E:$E,18.51,'RAW2'!$A:$A,'RAW2'!A2920)</f>
        <v>44958807</v>
      </c>
      <c r="I2920" s="1" t="str">
        <f>VLOOKUP(A2920,'volatile collection data'!$G$6:$H$69,2,FALSE)</f>
        <v>A</v>
      </c>
      <c r="J2920" s="1">
        <f>VLOOKUP(A2920,'volatile collection data'!$G$6:$I$69,3,FALSE)</f>
        <v>4</v>
      </c>
      <c r="K2920" s="1" t="str">
        <f>VLOOKUP(A2920,'volatile collection data'!$G$6:$N$69,8,FALSE)</f>
        <v>3A</v>
      </c>
      <c r="L2920" s="1">
        <f>VLOOKUP(A2920,'volatile collection data'!$G$6:$J$69,4,FALSE)</f>
        <v>5.85</v>
      </c>
      <c r="M2920" s="1">
        <f>VLOOKUP($A2920,'volatile collection data'!$G$6:$M$69,6,FALSE)</f>
        <v>8</v>
      </c>
      <c r="N2920" s="1">
        <f>VLOOKUP($A2920,'volatile collection data'!$G$6:$M$69,7,FALSE)</f>
        <v>5.85</v>
      </c>
      <c r="O2920" s="1">
        <f>VLOOKUP(A2920,'volatile collection data'!$G$6:$K$69,5,FALSE)</f>
        <v>1</v>
      </c>
      <c r="P2920" s="1" t="str">
        <f t="shared" si="273"/>
        <v>4A</v>
      </c>
      <c r="Q2920">
        <f t="shared" si="271"/>
        <v>0.15319164663808085</v>
      </c>
      <c r="R2920" t="str">
        <f t="shared" si="274"/>
        <v>3A_1-A&amp;5.85%5.85@8</v>
      </c>
      <c r="S2920" t="str">
        <f t="shared" si="275"/>
        <v>4A-3A-VCS-Loc-22</v>
      </c>
      <c r="T2920" t="str">
        <f>IFERROR(IF(VLOOKUP(S2920,Bad!$A:$A,1,FALSE)='RAW2'!S2920,"yes","no"),"no")</f>
        <v>no</v>
      </c>
      <c r="U2920" t="str">
        <f>IFERROR(VLOOKUP(F2920,compounds!$A:$B,2,FALSE),"")</f>
        <v/>
      </c>
      <c r="V2920" t="str">
        <f>VLOOKUP(B2920,'volatile collection data'!$O:$P,2,FALSE)</f>
        <v>24.apr.22 3</v>
      </c>
    </row>
    <row r="2921" spans="1:22" x14ac:dyDescent="0.2">
      <c r="A2921" t="s">
        <v>372</v>
      </c>
      <c r="B2921" s="1" t="str">
        <f t="shared" si="272"/>
        <v>4A</v>
      </c>
      <c r="C2921">
        <v>17.879000000000001</v>
      </c>
      <c r="D2921">
        <f t="shared" si="270"/>
        <v>17.88</v>
      </c>
      <c r="E2921">
        <f>VLOOKUP(D2921,'Peak Combiner'!$A$5:$D$4980,4,FALSE)</f>
        <v>17.87</v>
      </c>
      <c r="F2921">
        <f>IFERROR(VLOOKUP(D2921,rt_comb!$A:$B,2,FALSE),D2921)</f>
        <v>17.88</v>
      </c>
      <c r="G2921">
        <v>6295017</v>
      </c>
      <c r="H2921">
        <f>SUMIFS($G:$G,$E:$E,18.51,'RAW2'!$A:$A,'RAW2'!A2921)</f>
        <v>44958807</v>
      </c>
      <c r="I2921" s="1" t="str">
        <f>VLOOKUP(A2921,'volatile collection data'!$G$6:$H$69,2,FALSE)</f>
        <v>A</v>
      </c>
      <c r="J2921" s="1">
        <f>VLOOKUP(A2921,'volatile collection data'!$G$6:$I$69,3,FALSE)</f>
        <v>4</v>
      </c>
      <c r="K2921" s="1" t="str">
        <f>VLOOKUP(A2921,'volatile collection data'!$G$6:$N$69,8,FALSE)</f>
        <v>3A</v>
      </c>
      <c r="L2921" s="1">
        <f>VLOOKUP(A2921,'volatile collection data'!$G$6:$J$69,4,FALSE)</f>
        <v>5.85</v>
      </c>
      <c r="M2921" s="1">
        <f>VLOOKUP($A2921,'volatile collection data'!$G$6:$M$69,6,FALSE)</f>
        <v>8</v>
      </c>
      <c r="N2921" s="1">
        <f>VLOOKUP($A2921,'volatile collection data'!$G$6:$M$69,7,FALSE)</f>
        <v>5.85</v>
      </c>
      <c r="O2921" s="1">
        <f>VLOOKUP(A2921,'volatile collection data'!$G$6:$K$69,5,FALSE)</f>
        <v>1</v>
      </c>
      <c r="P2921" s="1" t="str">
        <f t="shared" si="273"/>
        <v>4A</v>
      </c>
      <c r="Q2921">
        <f t="shared" si="271"/>
        <v>0.11967302447007572</v>
      </c>
      <c r="R2921" t="str">
        <f t="shared" si="274"/>
        <v>3A_1-A&amp;5.85%5.85@8</v>
      </c>
      <c r="S2921" t="str">
        <f t="shared" si="275"/>
        <v>4A-3A-VCS-Loc-22</v>
      </c>
      <c r="T2921" t="str">
        <f>IFERROR(IF(VLOOKUP(S2921,Bad!$A:$A,1,FALSE)='RAW2'!S2921,"yes","no"),"no")</f>
        <v>no</v>
      </c>
      <c r="U2921" t="str">
        <f>IFERROR(VLOOKUP(F2921,compounds!$A:$B,2,FALSE),"")</f>
        <v/>
      </c>
      <c r="V2921" t="str">
        <f>VLOOKUP(B2921,'volatile collection data'!$O:$P,2,FALSE)</f>
        <v>24.apr.22 3</v>
      </c>
    </row>
    <row r="2922" spans="1:22" x14ac:dyDescent="0.2">
      <c r="A2922" t="s">
        <v>372</v>
      </c>
      <c r="B2922" s="1" t="str">
        <f t="shared" si="272"/>
        <v>4A</v>
      </c>
      <c r="C2922">
        <v>18.143999999999998</v>
      </c>
      <c r="D2922">
        <f t="shared" si="270"/>
        <v>18.14</v>
      </c>
      <c r="E2922">
        <f>VLOOKUP(D2922,'Peak Combiner'!$A$5:$D$4980,4,FALSE)</f>
        <v>18.14</v>
      </c>
      <c r="F2922">
        <f>IFERROR(VLOOKUP(D2922,rt_comb!$A:$B,2,FALSE),D2922)</f>
        <v>18.14</v>
      </c>
      <c r="G2922">
        <v>5094744</v>
      </c>
      <c r="H2922">
        <f>SUMIFS($G:$G,$E:$E,18.51,'RAW2'!$A:$A,'RAW2'!A2922)</f>
        <v>44958807</v>
      </c>
      <c r="I2922" s="1" t="str">
        <f>VLOOKUP(A2922,'volatile collection data'!$G$6:$H$69,2,FALSE)</f>
        <v>A</v>
      </c>
      <c r="J2922" s="1">
        <f>VLOOKUP(A2922,'volatile collection data'!$G$6:$I$69,3,FALSE)</f>
        <v>4</v>
      </c>
      <c r="K2922" s="1" t="str">
        <f>VLOOKUP(A2922,'volatile collection data'!$G$6:$N$69,8,FALSE)</f>
        <v>3A</v>
      </c>
      <c r="L2922" s="1">
        <f>VLOOKUP(A2922,'volatile collection data'!$G$6:$J$69,4,FALSE)</f>
        <v>5.85</v>
      </c>
      <c r="M2922" s="1">
        <f>VLOOKUP($A2922,'volatile collection data'!$G$6:$M$69,6,FALSE)</f>
        <v>8</v>
      </c>
      <c r="N2922" s="1">
        <f>VLOOKUP($A2922,'volatile collection data'!$G$6:$M$69,7,FALSE)</f>
        <v>5.85</v>
      </c>
      <c r="O2922" s="1">
        <f>VLOOKUP(A2922,'volatile collection data'!$G$6:$K$69,5,FALSE)</f>
        <v>1</v>
      </c>
      <c r="P2922" s="1" t="str">
        <f t="shared" si="273"/>
        <v>4A</v>
      </c>
      <c r="Q2922">
        <f t="shared" si="271"/>
        <v>9.6854928808098761E-2</v>
      </c>
      <c r="R2922" t="str">
        <f t="shared" si="274"/>
        <v>3A_1-A&amp;5.85%5.85@8</v>
      </c>
      <c r="S2922" t="str">
        <f t="shared" si="275"/>
        <v>4A-3A-VCS-Loc-22</v>
      </c>
      <c r="T2922" t="str">
        <f>IFERROR(IF(VLOOKUP(S2922,Bad!$A:$A,1,FALSE)='RAW2'!S2922,"yes","no"),"no")</f>
        <v>no</v>
      </c>
      <c r="U2922" t="str">
        <f>IFERROR(VLOOKUP(F2922,compounds!$A:$B,2,FALSE),"")</f>
        <v/>
      </c>
      <c r="V2922" t="str">
        <f>VLOOKUP(B2922,'volatile collection data'!$O:$P,2,FALSE)</f>
        <v>24.apr.22 3</v>
      </c>
    </row>
    <row r="2923" spans="1:22" x14ac:dyDescent="0.2">
      <c r="A2923" t="s">
        <v>372</v>
      </c>
      <c r="B2923" s="1" t="str">
        <f t="shared" si="272"/>
        <v>4A</v>
      </c>
      <c r="C2923">
        <v>18.215</v>
      </c>
      <c r="D2923">
        <f t="shared" si="270"/>
        <v>18.22</v>
      </c>
      <c r="E2923">
        <f>VLOOKUP(D2923,'Peak Combiner'!$A$5:$D$4980,4,FALSE)</f>
        <v>18.21</v>
      </c>
      <c r="F2923">
        <f>IFERROR(VLOOKUP(D2923,rt_comb!$A:$B,2,FALSE),D2923)</f>
        <v>18.22</v>
      </c>
      <c r="G2923">
        <v>5426203</v>
      </c>
      <c r="H2923">
        <f>SUMIFS($G:$G,$E:$E,18.51,'RAW2'!$A:$A,'RAW2'!A2923)</f>
        <v>44958807</v>
      </c>
      <c r="I2923" s="1" t="str">
        <f>VLOOKUP(A2923,'volatile collection data'!$G$6:$H$69,2,FALSE)</f>
        <v>A</v>
      </c>
      <c r="J2923" s="1">
        <f>VLOOKUP(A2923,'volatile collection data'!$G$6:$I$69,3,FALSE)</f>
        <v>4</v>
      </c>
      <c r="K2923" s="1" t="str">
        <f>VLOOKUP(A2923,'volatile collection data'!$G$6:$N$69,8,FALSE)</f>
        <v>3A</v>
      </c>
      <c r="L2923" s="1">
        <f>VLOOKUP(A2923,'volatile collection data'!$G$6:$J$69,4,FALSE)</f>
        <v>5.85</v>
      </c>
      <c r="M2923" s="1">
        <f>VLOOKUP($A2923,'volatile collection data'!$G$6:$M$69,6,FALSE)</f>
        <v>8</v>
      </c>
      <c r="N2923" s="1">
        <f>VLOOKUP($A2923,'volatile collection data'!$G$6:$M$69,7,FALSE)</f>
        <v>5.85</v>
      </c>
      <c r="O2923" s="1">
        <f>VLOOKUP(A2923,'volatile collection data'!$G$6:$K$69,5,FALSE)</f>
        <v>1</v>
      </c>
      <c r="P2923" s="1" t="str">
        <f t="shared" si="273"/>
        <v>4A</v>
      </c>
      <c r="Q2923">
        <f t="shared" si="271"/>
        <v>0.1031562145739397</v>
      </c>
      <c r="R2923" t="str">
        <f t="shared" si="274"/>
        <v>3A_1-A&amp;5.85%5.85@8</v>
      </c>
      <c r="S2923" t="str">
        <f t="shared" si="275"/>
        <v>4A-3A-VCS-Loc-22</v>
      </c>
      <c r="T2923" t="str">
        <f>IFERROR(IF(VLOOKUP(S2923,Bad!$A:$A,1,FALSE)='RAW2'!S2923,"yes","no"),"no")</f>
        <v>no</v>
      </c>
      <c r="U2923" t="str">
        <f>IFERROR(VLOOKUP(F2923,compounds!$A:$B,2,FALSE),"")</f>
        <v/>
      </c>
      <c r="V2923" t="str">
        <f>VLOOKUP(B2923,'volatile collection data'!$O:$P,2,FALSE)</f>
        <v>24.apr.22 3</v>
      </c>
    </row>
    <row r="2924" spans="1:22" x14ac:dyDescent="0.2">
      <c r="A2924" t="s">
        <v>372</v>
      </c>
      <c r="B2924" s="1" t="str">
        <f t="shared" si="272"/>
        <v>4A</v>
      </c>
      <c r="C2924">
        <v>18.402999999999999</v>
      </c>
      <c r="D2924">
        <f t="shared" si="270"/>
        <v>18.399999999999999</v>
      </c>
      <c r="E2924">
        <f>VLOOKUP(D2924,'Peak Combiner'!$A$5:$D$4980,4,FALSE)</f>
        <v>18.399999999999999</v>
      </c>
      <c r="F2924">
        <f>IFERROR(VLOOKUP(D2924,rt_comb!$A:$B,2,FALSE),D2924)</f>
        <v>18.399999999999999</v>
      </c>
      <c r="G2924">
        <v>5736830</v>
      </c>
      <c r="H2924">
        <f>SUMIFS($G:$G,$E:$E,18.51,'RAW2'!$A:$A,'RAW2'!A2924)</f>
        <v>44958807</v>
      </c>
      <c r="I2924" s="1" t="str">
        <f>VLOOKUP(A2924,'volatile collection data'!$G$6:$H$69,2,FALSE)</f>
        <v>A</v>
      </c>
      <c r="J2924" s="1">
        <f>VLOOKUP(A2924,'volatile collection data'!$G$6:$I$69,3,FALSE)</f>
        <v>4</v>
      </c>
      <c r="K2924" s="1" t="str">
        <f>VLOOKUP(A2924,'volatile collection data'!$G$6:$N$69,8,FALSE)</f>
        <v>3A</v>
      </c>
      <c r="L2924" s="1">
        <f>VLOOKUP(A2924,'volatile collection data'!$G$6:$J$69,4,FALSE)</f>
        <v>5.85</v>
      </c>
      <c r="M2924" s="1">
        <f>VLOOKUP($A2924,'volatile collection data'!$G$6:$M$69,6,FALSE)</f>
        <v>8</v>
      </c>
      <c r="N2924" s="1">
        <f>VLOOKUP($A2924,'volatile collection data'!$G$6:$M$69,7,FALSE)</f>
        <v>5.85</v>
      </c>
      <c r="O2924" s="1">
        <f>VLOOKUP(A2924,'volatile collection data'!$G$6:$K$69,5,FALSE)</f>
        <v>1</v>
      </c>
      <c r="P2924" s="1" t="str">
        <f t="shared" si="273"/>
        <v>4A</v>
      </c>
      <c r="Q2924">
        <f t="shared" si="271"/>
        <v>0.10906146829637862</v>
      </c>
      <c r="R2924" t="str">
        <f t="shared" si="274"/>
        <v>3A_1-A&amp;5.85%5.85@8</v>
      </c>
      <c r="S2924" t="str">
        <f t="shared" si="275"/>
        <v>4A-3A-VCS-Loc-22</v>
      </c>
      <c r="T2924" t="str">
        <f>IFERROR(IF(VLOOKUP(S2924,Bad!$A:$A,1,FALSE)='RAW2'!S2924,"yes","no"),"no")</f>
        <v>no</v>
      </c>
      <c r="U2924" t="str">
        <f>IFERROR(VLOOKUP(F2924,compounds!$A:$B,2,FALSE),"")</f>
        <v/>
      </c>
      <c r="V2924" t="str">
        <f>VLOOKUP(B2924,'volatile collection data'!$O:$P,2,FALSE)</f>
        <v>24.apr.22 3</v>
      </c>
    </row>
    <row r="2925" spans="1:22" x14ac:dyDescent="0.2">
      <c r="A2925" t="s">
        <v>372</v>
      </c>
      <c r="B2925" s="1" t="str">
        <f t="shared" si="272"/>
        <v>4A</v>
      </c>
      <c r="C2925">
        <v>18.523</v>
      </c>
      <c r="D2925">
        <f t="shared" si="270"/>
        <v>18.52</v>
      </c>
      <c r="E2925">
        <f>VLOOKUP(D2925,'Peak Combiner'!$A$5:$D$4980,4,FALSE)</f>
        <v>18.510000000000002</v>
      </c>
      <c r="F2925">
        <f>IFERROR(VLOOKUP(D2925,rt_comb!$A:$B,2,FALSE),D2925)</f>
        <v>18.52</v>
      </c>
      <c r="G2925">
        <v>44958807</v>
      </c>
      <c r="H2925">
        <f>SUMIFS($G:$G,$E:$E,18.51,'RAW2'!$A:$A,'RAW2'!A2925)</f>
        <v>44958807</v>
      </c>
      <c r="I2925" s="1" t="str">
        <f>VLOOKUP(A2925,'volatile collection data'!$G$6:$H$69,2,FALSE)</f>
        <v>A</v>
      </c>
      <c r="J2925" s="1">
        <f>VLOOKUP(A2925,'volatile collection data'!$G$6:$I$69,3,FALSE)</f>
        <v>4</v>
      </c>
      <c r="K2925" s="1" t="str">
        <f>VLOOKUP(A2925,'volatile collection data'!$G$6:$N$69,8,FALSE)</f>
        <v>3A</v>
      </c>
      <c r="L2925" s="1">
        <f>VLOOKUP(A2925,'volatile collection data'!$G$6:$J$69,4,FALSE)</f>
        <v>5.85</v>
      </c>
      <c r="M2925" s="1">
        <f>VLOOKUP($A2925,'volatile collection data'!$G$6:$M$69,6,FALSE)</f>
        <v>8</v>
      </c>
      <c r="N2925" s="1">
        <f>VLOOKUP($A2925,'volatile collection data'!$G$6:$M$69,7,FALSE)</f>
        <v>5.85</v>
      </c>
      <c r="O2925" s="1">
        <f>VLOOKUP(A2925,'volatile collection data'!$G$6:$K$69,5,FALSE)</f>
        <v>1</v>
      </c>
      <c r="P2925" s="1" t="str">
        <f t="shared" si="273"/>
        <v>4A</v>
      </c>
      <c r="Q2925">
        <f t="shared" si="271"/>
        <v>0.85470085470085488</v>
      </c>
      <c r="R2925" t="str">
        <f t="shared" si="274"/>
        <v>3A_1-A&amp;5.85%5.85@8</v>
      </c>
      <c r="S2925" t="str">
        <f t="shared" si="275"/>
        <v>4A-3A-VCS-Loc-22</v>
      </c>
      <c r="T2925" t="str">
        <f>IFERROR(IF(VLOOKUP(S2925,Bad!$A:$A,1,FALSE)='RAW2'!S2925,"yes","no"),"no")</f>
        <v>no</v>
      </c>
      <c r="U2925" t="str">
        <f>IFERROR(VLOOKUP(F2925,compounds!$A:$B,2,FALSE),"")</f>
        <v>standard</v>
      </c>
      <c r="V2925" t="str">
        <f>VLOOKUP(B2925,'volatile collection data'!$O:$P,2,FALSE)</f>
        <v>24.apr.22 3</v>
      </c>
    </row>
    <row r="2926" spans="1:22" x14ac:dyDescent="0.2">
      <c r="A2926" t="s">
        <v>372</v>
      </c>
      <c r="B2926" s="1" t="str">
        <f t="shared" si="272"/>
        <v>4A</v>
      </c>
      <c r="C2926">
        <v>18.762</v>
      </c>
      <c r="D2926">
        <f t="shared" si="270"/>
        <v>18.760000000000002</v>
      </c>
      <c r="E2926">
        <f>VLOOKUP(D2926,'Peak Combiner'!$A$5:$D$4980,4,FALSE)</f>
        <v>18.760000000000002</v>
      </c>
      <c r="F2926">
        <f>IFERROR(VLOOKUP(D2926,rt_comb!$A:$B,2,FALSE),D2926)</f>
        <v>18.760000000000002</v>
      </c>
      <c r="G2926">
        <v>35987043</v>
      </c>
      <c r="H2926">
        <f>SUMIFS($G:$G,$E:$E,18.51,'RAW2'!$A:$A,'RAW2'!A2926)</f>
        <v>44958807</v>
      </c>
      <c r="I2926" s="1" t="str">
        <f>VLOOKUP(A2926,'volatile collection data'!$G$6:$H$69,2,FALSE)</f>
        <v>A</v>
      </c>
      <c r="J2926" s="1">
        <f>VLOOKUP(A2926,'volatile collection data'!$G$6:$I$69,3,FALSE)</f>
        <v>4</v>
      </c>
      <c r="K2926" s="1" t="str">
        <f>VLOOKUP(A2926,'volatile collection data'!$G$6:$N$69,8,FALSE)</f>
        <v>3A</v>
      </c>
      <c r="L2926" s="1">
        <f>VLOOKUP(A2926,'volatile collection data'!$G$6:$J$69,4,FALSE)</f>
        <v>5.85</v>
      </c>
      <c r="M2926" s="1">
        <f>VLOOKUP($A2926,'volatile collection data'!$G$6:$M$69,6,FALSE)</f>
        <v>8</v>
      </c>
      <c r="N2926" s="1">
        <f>VLOOKUP($A2926,'volatile collection data'!$G$6:$M$69,7,FALSE)</f>
        <v>5.85</v>
      </c>
      <c r="O2926" s="1">
        <f>VLOOKUP(A2926,'volatile collection data'!$G$6:$K$69,5,FALSE)</f>
        <v>1</v>
      </c>
      <c r="P2926" s="1" t="str">
        <f t="shared" si="273"/>
        <v>4A</v>
      </c>
      <c r="Q2926">
        <f t="shared" si="271"/>
        <v>0.68414084942815345</v>
      </c>
      <c r="R2926" t="str">
        <f t="shared" si="274"/>
        <v>3A_1-A&amp;5.85%5.85@8</v>
      </c>
      <c r="S2926" t="str">
        <f t="shared" si="275"/>
        <v>4A-3A-VCS-Loc-22</v>
      </c>
      <c r="T2926" t="str">
        <f>IFERROR(IF(VLOOKUP(S2926,Bad!$A:$A,1,FALSE)='RAW2'!S2926,"yes","no"),"no")</f>
        <v>no</v>
      </c>
      <c r="U2926" t="str">
        <f>IFERROR(VLOOKUP(F2926,compounds!$A:$B,2,FALSE),"")</f>
        <v/>
      </c>
      <c r="V2926" t="str">
        <f>VLOOKUP(B2926,'volatile collection data'!$O:$P,2,FALSE)</f>
        <v>24.apr.22 3</v>
      </c>
    </row>
    <row r="2927" spans="1:22" x14ac:dyDescent="0.2">
      <c r="A2927" t="s">
        <v>372</v>
      </c>
      <c r="B2927" s="1" t="str">
        <f t="shared" si="272"/>
        <v>4A</v>
      </c>
      <c r="C2927">
        <v>18.893000000000001</v>
      </c>
      <c r="D2927">
        <f t="shared" si="270"/>
        <v>18.89</v>
      </c>
      <c r="E2927">
        <f>VLOOKUP(D2927,'Peak Combiner'!$A$5:$D$4980,4,FALSE)</f>
        <v>18.89</v>
      </c>
      <c r="F2927">
        <f>IFERROR(VLOOKUP(D2927,rt_comb!$A:$B,2,FALSE),D2927)</f>
        <v>18.89</v>
      </c>
      <c r="G2927">
        <v>51820750</v>
      </c>
      <c r="H2927">
        <f>SUMIFS($G:$G,$E:$E,18.51,'RAW2'!$A:$A,'RAW2'!A2927)</f>
        <v>44958807</v>
      </c>
      <c r="I2927" s="1" t="str">
        <f>VLOOKUP(A2927,'volatile collection data'!$G$6:$H$69,2,FALSE)</f>
        <v>A</v>
      </c>
      <c r="J2927" s="1">
        <f>VLOOKUP(A2927,'volatile collection data'!$G$6:$I$69,3,FALSE)</f>
        <v>4</v>
      </c>
      <c r="K2927" s="1" t="str">
        <f>VLOOKUP(A2927,'volatile collection data'!$G$6:$N$69,8,FALSE)</f>
        <v>3A</v>
      </c>
      <c r="L2927" s="1">
        <f>VLOOKUP(A2927,'volatile collection data'!$G$6:$J$69,4,FALSE)</f>
        <v>5.85</v>
      </c>
      <c r="M2927" s="1">
        <f>VLOOKUP($A2927,'volatile collection data'!$G$6:$M$69,6,FALSE)</f>
        <v>8</v>
      </c>
      <c r="N2927" s="1">
        <f>VLOOKUP($A2927,'volatile collection data'!$G$6:$M$69,7,FALSE)</f>
        <v>5.85</v>
      </c>
      <c r="O2927" s="1">
        <f>VLOOKUP(A2927,'volatile collection data'!$G$6:$K$69,5,FALSE)</f>
        <v>1</v>
      </c>
      <c r="P2927" s="1" t="str">
        <f t="shared" si="273"/>
        <v>4A</v>
      </c>
      <c r="Q2927">
        <f t="shared" si="271"/>
        <v>0.98515157033057665</v>
      </c>
      <c r="R2927" t="str">
        <f t="shared" si="274"/>
        <v>3A_1-A&amp;5.85%5.85@8</v>
      </c>
      <c r="S2927" t="str">
        <f t="shared" si="275"/>
        <v>4A-3A-VCS-Loc-22</v>
      </c>
      <c r="T2927" t="str">
        <f>IFERROR(IF(VLOOKUP(S2927,Bad!$A:$A,1,FALSE)='RAW2'!S2927,"yes","no"),"no")</f>
        <v>no</v>
      </c>
      <c r="U2927" t="str">
        <f>IFERROR(VLOOKUP(F2927,compounds!$A:$B,2,FALSE),"")</f>
        <v/>
      </c>
      <c r="V2927" t="str">
        <f>VLOOKUP(B2927,'volatile collection data'!$O:$P,2,FALSE)</f>
        <v>24.apr.22 3</v>
      </c>
    </row>
    <row r="2928" spans="1:22" x14ac:dyDescent="0.2">
      <c r="A2928" t="s">
        <v>372</v>
      </c>
      <c r="B2928" s="1" t="str">
        <f t="shared" si="272"/>
        <v>4A</v>
      </c>
      <c r="C2928">
        <v>18.963000000000001</v>
      </c>
      <c r="D2928">
        <f t="shared" si="270"/>
        <v>18.96</v>
      </c>
      <c r="E2928">
        <f>VLOOKUP(D2928,'Peak Combiner'!$A$5:$D$4980,4,FALSE)</f>
        <v>18.96</v>
      </c>
      <c r="F2928">
        <f>IFERROR(VLOOKUP(D2928,rt_comb!$A:$B,2,FALSE),D2928)</f>
        <v>18.96</v>
      </c>
      <c r="G2928">
        <v>17501854</v>
      </c>
      <c r="H2928">
        <f>SUMIFS($G:$G,$E:$E,18.51,'RAW2'!$A:$A,'RAW2'!A2928)</f>
        <v>44958807</v>
      </c>
      <c r="I2928" s="1" t="str">
        <f>VLOOKUP(A2928,'volatile collection data'!$G$6:$H$69,2,FALSE)</f>
        <v>A</v>
      </c>
      <c r="J2928" s="1">
        <f>VLOOKUP(A2928,'volatile collection data'!$G$6:$I$69,3,FALSE)</f>
        <v>4</v>
      </c>
      <c r="K2928" s="1" t="str">
        <f>VLOOKUP(A2928,'volatile collection data'!$G$6:$N$69,8,FALSE)</f>
        <v>3A</v>
      </c>
      <c r="L2928" s="1">
        <f>VLOOKUP(A2928,'volatile collection data'!$G$6:$J$69,4,FALSE)</f>
        <v>5.85</v>
      </c>
      <c r="M2928" s="1">
        <f>VLOOKUP($A2928,'volatile collection data'!$G$6:$M$69,6,FALSE)</f>
        <v>8</v>
      </c>
      <c r="N2928" s="1">
        <f>VLOOKUP($A2928,'volatile collection data'!$G$6:$M$69,7,FALSE)</f>
        <v>5.85</v>
      </c>
      <c r="O2928" s="1">
        <f>VLOOKUP(A2928,'volatile collection data'!$G$6:$K$69,5,FALSE)</f>
        <v>1</v>
      </c>
      <c r="P2928" s="1" t="str">
        <f t="shared" si="273"/>
        <v>4A</v>
      </c>
      <c r="Q2928">
        <f t="shared" si="271"/>
        <v>0.33272345444240936</v>
      </c>
      <c r="R2928" t="str">
        <f t="shared" si="274"/>
        <v>3A_1-A&amp;5.85%5.85@8</v>
      </c>
      <c r="S2928" t="str">
        <f t="shared" si="275"/>
        <v>4A-3A-VCS-Loc-22</v>
      </c>
      <c r="T2928" t="str">
        <f>IFERROR(IF(VLOOKUP(S2928,Bad!$A:$A,1,FALSE)='RAW2'!S2928,"yes","no"),"no")</f>
        <v>no</v>
      </c>
      <c r="U2928" t="str">
        <f>IFERROR(VLOOKUP(F2928,compounds!$A:$B,2,FALSE),"")</f>
        <v/>
      </c>
      <c r="V2928" t="str">
        <f>VLOOKUP(B2928,'volatile collection data'!$O:$P,2,FALSE)</f>
        <v>24.apr.22 3</v>
      </c>
    </row>
    <row r="2929" spans="1:22" x14ac:dyDescent="0.2">
      <c r="A2929" t="s">
        <v>372</v>
      </c>
      <c r="B2929" s="1" t="str">
        <f t="shared" si="272"/>
        <v>4A</v>
      </c>
      <c r="C2929">
        <v>19.109000000000002</v>
      </c>
      <c r="D2929">
        <f t="shared" si="270"/>
        <v>19.11</v>
      </c>
      <c r="E2929">
        <f>VLOOKUP(D2929,'Peak Combiner'!$A$5:$D$4980,4,FALSE)</f>
        <v>19.100000000000001</v>
      </c>
      <c r="F2929">
        <f>IFERROR(VLOOKUP(D2929,rt_comb!$A:$B,2,FALSE),D2929)</f>
        <v>19.11</v>
      </c>
      <c r="G2929">
        <v>70728663</v>
      </c>
      <c r="H2929">
        <f>SUMIFS($G:$G,$E:$E,18.51,'RAW2'!$A:$A,'RAW2'!A2929)</f>
        <v>44958807</v>
      </c>
      <c r="I2929" s="1" t="str">
        <f>VLOOKUP(A2929,'volatile collection data'!$G$6:$H$69,2,FALSE)</f>
        <v>A</v>
      </c>
      <c r="J2929" s="1">
        <f>VLOOKUP(A2929,'volatile collection data'!$G$6:$I$69,3,FALSE)</f>
        <v>4</v>
      </c>
      <c r="K2929" s="1" t="str">
        <f>VLOOKUP(A2929,'volatile collection data'!$G$6:$N$69,8,FALSE)</f>
        <v>3A</v>
      </c>
      <c r="L2929" s="1">
        <f>VLOOKUP(A2929,'volatile collection data'!$G$6:$J$69,4,FALSE)</f>
        <v>5.85</v>
      </c>
      <c r="M2929" s="1">
        <f>VLOOKUP($A2929,'volatile collection data'!$G$6:$M$69,6,FALSE)</f>
        <v>8</v>
      </c>
      <c r="N2929" s="1">
        <f>VLOOKUP($A2929,'volatile collection data'!$G$6:$M$69,7,FALSE)</f>
        <v>5.85</v>
      </c>
      <c r="O2929" s="1">
        <f>VLOOKUP(A2929,'volatile collection data'!$G$6:$K$69,5,FALSE)</f>
        <v>1</v>
      </c>
      <c r="P2929" s="1" t="str">
        <f t="shared" si="273"/>
        <v>4A</v>
      </c>
      <c r="Q2929">
        <f t="shared" si="271"/>
        <v>1.344605267616392</v>
      </c>
      <c r="R2929" t="str">
        <f t="shared" si="274"/>
        <v>3A_1-A&amp;5.85%5.85@8</v>
      </c>
      <c r="S2929" t="str">
        <f t="shared" si="275"/>
        <v>4A-3A-VCS-Loc-22</v>
      </c>
      <c r="T2929" t="str">
        <f>IFERROR(IF(VLOOKUP(S2929,Bad!$A:$A,1,FALSE)='RAW2'!S2929,"yes","no"),"no")</f>
        <v>no</v>
      </c>
      <c r="U2929" t="str">
        <f>IFERROR(VLOOKUP(F2929,compounds!$A:$B,2,FALSE),"")</f>
        <v/>
      </c>
      <c r="V2929" t="str">
        <f>VLOOKUP(B2929,'volatile collection data'!$O:$P,2,FALSE)</f>
        <v>24.apr.22 3</v>
      </c>
    </row>
    <row r="2930" spans="1:22" x14ac:dyDescent="0.2">
      <c r="A2930" t="s">
        <v>372</v>
      </c>
      <c r="B2930" s="1" t="str">
        <f t="shared" si="272"/>
        <v>4A</v>
      </c>
      <c r="C2930">
        <v>19.437000000000001</v>
      </c>
      <c r="D2930">
        <f t="shared" si="270"/>
        <v>19.440000000000001</v>
      </c>
      <c r="E2930">
        <f>VLOOKUP(D2930,'Peak Combiner'!$A$5:$D$4980,4,FALSE)</f>
        <v>19.440000000000001</v>
      </c>
      <c r="F2930">
        <f>IFERROR(VLOOKUP(D2930,rt_comb!$A:$B,2,FALSE),D2930)</f>
        <v>19.440000000000001</v>
      </c>
      <c r="G2930">
        <v>3708330</v>
      </c>
      <c r="H2930">
        <f>SUMIFS($G:$G,$E:$E,18.51,'RAW2'!$A:$A,'RAW2'!A2930)</f>
        <v>44958807</v>
      </c>
      <c r="I2930" s="1" t="str">
        <f>VLOOKUP(A2930,'volatile collection data'!$G$6:$H$69,2,FALSE)</f>
        <v>A</v>
      </c>
      <c r="J2930" s="1">
        <f>VLOOKUP(A2930,'volatile collection data'!$G$6:$I$69,3,FALSE)</f>
        <v>4</v>
      </c>
      <c r="K2930" s="1" t="str">
        <f>VLOOKUP(A2930,'volatile collection data'!$G$6:$N$69,8,FALSE)</f>
        <v>3A</v>
      </c>
      <c r="L2930" s="1">
        <f>VLOOKUP(A2930,'volatile collection data'!$G$6:$J$69,4,FALSE)</f>
        <v>5.85</v>
      </c>
      <c r="M2930" s="1">
        <f>VLOOKUP($A2930,'volatile collection data'!$G$6:$M$69,6,FALSE)</f>
        <v>8</v>
      </c>
      <c r="N2930" s="1">
        <f>VLOOKUP($A2930,'volatile collection data'!$G$6:$M$69,7,FALSE)</f>
        <v>5.85</v>
      </c>
      <c r="O2930" s="1">
        <f>VLOOKUP(A2930,'volatile collection data'!$G$6:$K$69,5,FALSE)</f>
        <v>1</v>
      </c>
      <c r="P2930" s="1" t="str">
        <f t="shared" si="273"/>
        <v>4A</v>
      </c>
      <c r="Q2930">
        <f t="shared" si="271"/>
        <v>7.0498152242180728E-2</v>
      </c>
      <c r="R2930" t="str">
        <f t="shared" si="274"/>
        <v>3A_1-A&amp;5.85%5.85@8</v>
      </c>
      <c r="S2930" t="str">
        <f t="shared" si="275"/>
        <v>4A-3A-VCS-Loc-22</v>
      </c>
      <c r="T2930" t="str">
        <f>IFERROR(IF(VLOOKUP(S2930,Bad!$A:$A,1,FALSE)='RAW2'!S2930,"yes","no"),"no")</f>
        <v>no</v>
      </c>
      <c r="U2930" t="str">
        <f>IFERROR(VLOOKUP(F2930,compounds!$A:$B,2,FALSE),"")</f>
        <v/>
      </c>
      <c r="V2930" t="str">
        <f>VLOOKUP(B2930,'volatile collection data'!$O:$P,2,FALSE)</f>
        <v>24.apr.22 3</v>
      </c>
    </row>
    <row r="2931" spans="1:22" x14ac:dyDescent="0.2">
      <c r="A2931" t="s">
        <v>372</v>
      </c>
      <c r="B2931" s="1" t="str">
        <f t="shared" si="272"/>
        <v>4A</v>
      </c>
      <c r="C2931">
        <v>19.538</v>
      </c>
      <c r="D2931">
        <f t="shared" si="270"/>
        <v>19.54</v>
      </c>
      <c r="E2931">
        <f>VLOOKUP(D2931,'Peak Combiner'!$A$5:$D$4980,4,FALSE)</f>
        <v>19.54</v>
      </c>
      <c r="F2931">
        <f>IFERROR(VLOOKUP(D2931,rt_comb!$A:$B,2,FALSE),D2931)</f>
        <v>19.54</v>
      </c>
      <c r="G2931">
        <v>6931721</v>
      </c>
      <c r="H2931">
        <f>SUMIFS($G:$G,$E:$E,18.51,'RAW2'!$A:$A,'RAW2'!A2931)</f>
        <v>44958807</v>
      </c>
      <c r="I2931" s="1" t="str">
        <f>VLOOKUP(A2931,'volatile collection data'!$G$6:$H$69,2,FALSE)</f>
        <v>A</v>
      </c>
      <c r="J2931" s="1">
        <f>VLOOKUP(A2931,'volatile collection data'!$G$6:$I$69,3,FALSE)</f>
        <v>4</v>
      </c>
      <c r="K2931" s="1" t="str">
        <f>VLOOKUP(A2931,'volatile collection data'!$G$6:$N$69,8,FALSE)</f>
        <v>3A</v>
      </c>
      <c r="L2931" s="1">
        <f>VLOOKUP(A2931,'volatile collection data'!$G$6:$J$69,4,FALSE)</f>
        <v>5.85</v>
      </c>
      <c r="M2931" s="1">
        <f>VLOOKUP($A2931,'volatile collection data'!$G$6:$M$69,6,FALSE)</f>
        <v>8</v>
      </c>
      <c r="N2931" s="1">
        <f>VLOOKUP($A2931,'volatile collection data'!$G$6:$M$69,7,FALSE)</f>
        <v>5.85</v>
      </c>
      <c r="O2931" s="1">
        <f>VLOOKUP(A2931,'volatile collection data'!$G$6:$K$69,5,FALSE)</f>
        <v>1</v>
      </c>
      <c r="P2931" s="1" t="str">
        <f t="shared" si="273"/>
        <v>4A</v>
      </c>
      <c r="Q2931">
        <f t="shared" si="271"/>
        <v>0.13177724807617477</v>
      </c>
      <c r="R2931" t="str">
        <f t="shared" si="274"/>
        <v>3A_1-A&amp;5.85%5.85@8</v>
      </c>
      <c r="S2931" t="str">
        <f t="shared" si="275"/>
        <v>4A-3A-VCS-Loc-22</v>
      </c>
      <c r="T2931" t="str">
        <f>IFERROR(IF(VLOOKUP(S2931,Bad!$A:$A,1,FALSE)='RAW2'!S2931,"yes","no"),"no")</f>
        <v>no</v>
      </c>
      <c r="U2931" t="str">
        <f>IFERROR(VLOOKUP(F2931,compounds!$A:$B,2,FALSE),"")</f>
        <v/>
      </c>
      <c r="V2931" t="str">
        <f>VLOOKUP(B2931,'volatile collection data'!$O:$P,2,FALSE)</f>
        <v>24.apr.22 3</v>
      </c>
    </row>
    <row r="2932" spans="1:22" x14ac:dyDescent="0.2">
      <c r="A2932" t="s">
        <v>372</v>
      </c>
      <c r="B2932" s="1" t="str">
        <f t="shared" si="272"/>
        <v>4A</v>
      </c>
      <c r="C2932">
        <v>19.765999999999998</v>
      </c>
      <c r="D2932">
        <f t="shared" si="270"/>
        <v>19.77</v>
      </c>
      <c r="E2932">
        <f>VLOOKUP(D2932,'Peak Combiner'!$A$5:$D$4980,4,FALSE)</f>
        <v>19.760000000000002</v>
      </c>
      <c r="F2932">
        <f>IFERROR(VLOOKUP(D2932,rt_comb!$A:$B,2,FALSE),D2932)</f>
        <v>19.77</v>
      </c>
      <c r="G2932">
        <v>6013234</v>
      </c>
      <c r="H2932">
        <f>SUMIFS($G:$G,$E:$E,18.51,'RAW2'!$A:$A,'RAW2'!A2932)</f>
        <v>44958807</v>
      </c>
      <c r="I2932" s="1" t="str">
        <f>VLOOKUP(A2932,'volatile collection data'!$G$6:$H$69,2,FALSE)</f>
        <v>A</v>
      </c>
      <c r="J2932" s="1">
        <f>VLOOKUP(A2932,'volatile collection data'!$G$6:$I$69,3,FALSE)</f>
        <v>4</v>
      </c>
      <c r="K2932" s="1" t="str">
        <f>VLOOKUP(A2932,'volatile collection data'!$G$6:$N$69,8,FALSE)</f>
        <v>3A</v>
      </c>
      <c r="L2932" s="1">
        <f>VLOOKUP(A2932,'volatile collection data'!$G$6:$J$69,4,FALSE)</f>
        <v>5.85</v>
      </c>
      <c r="M2932" s="1">
        <f>VLOOKUP($A2932,'volatile collection data'!$G$6:$M$69,6,FALSE)</f>
        <v>8</v>
      </c>
      <c r="N2932" s="1">
        <f>VLOOKUP($A2932,'volatile collection data'!$G$6:$M$69,7,FALSE)</f>
        <v>5.85</v>
      </c>
      <c r="O2932" s="1">
        <f>VLOOKUP(A2932,'volatile collection data'!$G$6:$K$69,5,FALSE)</f>
        <v>1</v>
      </c>
      <c r="P2932" s="1" t="str">
        <f t="shared" si="273"/>
        <v>4A</v>
      </c>
      <c r="Q2932">
        <f t="shared" si="271"/>
        <v>0.11431611695826893</v>
      </c>
      <c r="R2932" t="str">
        <f t="shared" si="274"/>
        <v>3A_1-A&amp;5.85%5.85@8</v>
      </c>
      <c r="S2932" t="str">
        <f t="shared" si="275"/>
        <v>4A-3A-VCS-Loc-22</v>
      </c>
      <c r="T2932" t="str">
        <f>IFERROR(IF(VLOOKUP(S2932,Bad!$A:$A,1,FALSE)='RAW2'!S2932,"yes","no"),"no")</f>
        <v>no</v>
      </c>
      <c r="U2932" t="str">
        <f>IFERROR(VLOOKUP(F2932,compounds!$A:$B,2,FALSE),"")</f>
        <v/>
      </c>
      <c r="V2932" t="str">
        <f>VLOOKUP(B2932,'volatile collection data'!$O:$P,2,FALSE)</f>
        <v>24.apr.22 3</v>
      </c>
    </row>
    <row r="2933" spans="1:22" x14ac:dyDescent="0.2">
      <c r="A2933" t="s">
        <v>372</v>
      </c>
      <c r="B2933" s="1" t="str">
        <f t="shared" si="272"/>
        <v>4A</v>
      </c>
      <c r="C2933">
        <v>19.818000000000001</v>
      </c>
      <c r="D2933">
        <f t="shared" si="270"/>
        <v>19.82</v>
      </c>
      <c r="E2933">
        <f>VLOOKUP(D2933,'Peak Combiner'!$A$5:$D$4980,4,FALSE)</f>
        <v>19.82</v>
      </c>
      <c r="F2933">
        <f>IFERROR(VLOOKUP(D2933,rt_comb!$A:$B,2,FALSE),D2933)</f>
        <v>19.82</v>
      </c>
      <c r="G2933">
        <v>2972624</v>
      </c>
      <c r="H2933">
        <f>SUMIFS($G:$G,$E:$E,18.51,'RAW2'!$A:$A,'RAW2'!A2933)</f>
        <v>44958807</v>
      </c>
      <c r="I2933" s="1" t="str">
        <f>VLOOKUP(A2933,'volatile collection data'!$G$6:$H$69,2,FALSE)</f>
        <v>A</v>
      </c>
      <c r="J2933" s="1">
        <f>VLOOKUP(A2933,'volatile collection data'!$G$6:$I$69,3,FALSE)</f>
        <v>4</v>
      </c>
      <c r="K2933" s="1" t="str">
        <f>VLOOKUP(A2933,'volatile collection data'!$G$6:$N$69,8,FALSE)</f>
        <v>3A</v>
      </c>
      <c r="L2933" s="1">
        <f>VLOOKUP(A2933,'volatile collection data'!$G$6:$J$69,4,FALSE)</f>
        <v>5.85</v>
      </c>
      <c r="M2933" s="1">
        <f>VLOOKUP($A2933,'volatile collection data'!$G$6:$M$69,6,FALSE)</f>
        <v>8</v>
      </c>
      <c r="N2933" s="1">
        <f>VLOOKUP($A2933,'volatile collection data'!$G$6:$M$69,7,FALSE)</f>
        <v>5.85</v>
      </c>
      <c r="O2933" s="1">
        <f>VLOOKUP(A2933,'volatile collection data'!$G$6:$K$69,5,FALSE)</f>
        <v>1</v>
      </c>
      <c r="P2933" s="1" t="str">
        <f t="shared" si="273"/>
        <v>4A</v>
      </c>
      <c r="Q2933">
        <f t="shared" si="271"/>
        <v>5.6511825892183343E-2</v>
      </c>
      <c r="R2933" t="str">
        <f t="shared" si="274"/>
        <v>3A_1-A&amp;5.85%5.85@8</v>
      </c>
      <c r="S2933" t="str">
        <f t="shared" si="275"/>
        <v>4A-3A-VCS-Loc-22</v>
      </c>
      <c r="T2933" t="str">
        <f>IFERROR(IF(VLOOKUP(S2933,Bad!$A:$A,1,FALSE)='RAW2'!S2933,"yes","no"),"no")</f>
        <v>no</v>
      </c>
      <c r="U2933" t="str">
        <f>IFERROR(VLOOKUP(F2933,compounds!$A:$B,2,FALSE),"")</f>
        <v/>
      </c>
      <c r="V2933" t="str">
        <f>VLOOKUP(B2933,'volatile collection data'!$O:$P,2,FALSE)</f>
        <v>24.apr.22 3</v>
      </c>
    </row>
    <row r="2934" spans="1:22" x14ac:dyDescent="0.2">
      <c r="A2934" t="s">
        <v>372</v>
      </c>
      <c r="B2934" s="1" t="str">
        <f t="shared" si="272"/>
        <v>4A</v>
      </c>
      <c r="C2934">
        <v>19.981000000000002</v>
      </c>
      <c r="D2934">
        <f t="shared" si="270"/>
        <v>19.98</v>
      </c>
      <c r="E2934">
        <f>VLOOKUP(D2934,'Peak Combiner'!$A$5:$D$4980,4,FALSE)</f>
        <v>19.98</v>
      </c>
      <c r="F2934">
        <f>IFERROR(VLOOKUP(D2934,rt_comb!$A:$B,2,FALSE),D2934)</f>
        <v>19.98</v>
      </c>
      <c r="G2934">
        <v>7315220</v>
      </c>
      <c r="H2934">
        <f>SUMIFS($G:$G,$E:$E,18.51,'RAW2'!$A:$A,'RAW2'!A2934)</f>
        <v>44958807</v>
      </c>
      <c r="I2934" s="1" t="str">
        <f>VLOOKUP(A2934,'volatile collection data'!$G$6:$H$69,2,FALSE)</f>
        <v>A</v>
      </c>
      <c r="J2934" s="1">
        <f>VLOOKUP(A2934,'volatile collection data'!$G$6:$I$69,3,FALSE)</f>
        <v>4</v>
      </c>
      <c r="K2934" s="1" t="str">
        <f>VLOOKUP(A2934,'volatile collection data'!$G$6:$N$69,8,FALSE)</f>
        <v>3A</v>
      </c>
      <c r="L2934" s="1">
        <f>VLOOKUP(A2934,'volatile collection data'!$G$6:$J$69,4,FALSE)</f>
        <v>5.85</v>
      </c>
      <c r="M2934" s="1">
        <f>VLOOKUP($A2934,'volatile collection data'!$G$6:$M$69,6,FALSE)</f>
        <v>8</v>
      </c>
      <c r="N2934" s="1">
        <f>VLOOKUP($A2934,'volatile collection data'!$G$6:$M$69,7,FALSE)</f>
        <v>5.85</v>
      </c>
      <c r="O2934" s="1">
        <f>VLOOKUP(A2934,'volatile collection data'!$G$6:$K$69,5,FALSE)</f>
        <v>1</v>
      </c>
      <c r="P2934" s="1" t="str">
        <f t="shared" si="273"/>
        <v>4A</v>
      </c>
      <c r="Q2934">
        <f t="shared" si="271"/>
        <v>0.13906785352032999</v>
      </c>
      <c r="R2934" t="str">
        <f t="shared" si="274"/>
        <v>3A_1-A&amp;5.85%5.85@8</v>
      </c>
      <c r="S2934" t="str">
        <f t="shared" si="275"/>
        <v>4A-3A-VCS-Loc-22</v>
      </c>
      <c r="T2934" t="str">
        <f>IFERROR(IF(VLOOKUP(S2934,Bad!$A:$A,1,FALSE)='RAW2'!S2934,"yes","no"),"no")</f>
        <v>no</v>
      </c>
      <c r="U2934" t="str">
        <f>IFERROR(VLOOKUP(F2934,compounds!$A:$B,2,FALSE),"")</f>
        <v/>
      </c>
      <c r="V2934" t="str">
        <f>VLOOKUP(B2934,'volatile collection data'!$O:$P,2,FALSE)</f>
        <v>24.apr.22 3</v>
      </c>
    </row>
    <row r="2935" spans="1:22" x14ac:dyDescent="0.2">
      <c r="A2935" t="s">
        <v>372</v>
      </c>
      <c r="B2935" s="1" t="str">
        <f t="shared" si="272"/>
        <v>4A</v>
      </c>
      <c r="C2935">
        <v>20.047999999999998</v>
      </c>
      <c r="D2935">
        <f t="shared" si="270"/>
        <v>20.05</v>
      </c>
      <c r="E2935">
        <f>VLOOKUP(D2935,'Peak Combiner'!$A$5:$D$4980,4,FALSE)</f>
        <v>20.05</v>
      </c>
      <c r="F2935">
        <f>IFERROR(VLOOKUP(D2935,rt_comb!$A:$B,2,FALSE),D2935)</f>
        <v>20.05</v>
      </c>
      <c r="G2935">
        <v>45338937</v>
      </c>
      <c r="H2935">
        <f>SUMIFS($G:$G,$E:$E,18.51,'RAW2'!$A:$A,'RAW2'!A2935)</f>
        <v>44958807</v>
      </c>
      <c r="I2935" s="1" t="str">
        <f>VLOOKUP(A2935,'volatile collection data'!$G$6:$H$69,2,FALSE)</f>
        <v>A</v>
      </c>
      <c r="J2935" s="1">
        <f>VLOOKUP(A2935,'volatile collection data'!$G$6:$I$69,3,FALSE)</f>
        <v>4</v>
      </c>
      <c r="K2935" s="1" t="str">
        <f>VLOOKUP(A2935,'volatile collection data'!$G$6:$N$69,8,FALSE)</f>
        <v>3A</v>
      </c>
      <c r="L2935" s="1">
        <f>VLOOKUP(A2935,'volatile collection data'!$G$6:$J$69,4,FALSE)</f>
        <v>5.85</v>
      </c>
      <c r="M2935" s="1">
        <f>VLOOKUP($A2935,'volatile collection data'!$G$6:$M$69,6,FALSE)</f>
        <v>8</v>
      </c>
      <c r="N2935" s="1">
        <f>VLOOKUP($A2935,'volatile collection data'!$G$6:$M$69,7,FALSE)</f>
        <v>5.85</v>
      </c>
      <c r="O2935" s="1">
        <f>VLOOKUP(A2935,'volatile collection data'!$G$6:$K$69,5,FALSE)</f>
        <v>1</v>
      </c>
      <c r="P2935" s="1" t="str">
        <f t="shared" si="273"/>
        <v>4A</v>
      </c>
      <c r="Q2935">
        <f t="shared" si="271"/>
        <v>0.86192741291218444</v>
      </c>
      <c r="R2935" t="str">
        <f t="shared" si="274"/>
        <v>3A_1-A&amp;5.85%5.85@8</v>
      </c>
      <c r="S2935" t="str">
        <f t="shared" si="275"/>
        <v>4A-3A-VCS-Loc-22</v>
      </c>
      <c r="T2935" t="str">
        <f>IFERROR(IF(VLOOKUP(S2935,Bad!$A:$A,1,FALSE)='RAW2'!S2935,"yes","no"),"no")</f>
        <v>no</v>
      </c>
      <c r="U2935" t="str">
        <f>IFERROR(VLOOKUP(F2935,compounds!$A:$B,2,FALSE),"")</f>
        <v>tridecane</v>
      </c>
      <c r="V2935" t="str">
        <f>VLOOKUP(B2935,'volatile collection data'!$O:$P,2,FALSE)</f>
        <v>24.apr.22 3</v>
      </c>
    </row>
    <row r="2936" spans="1:22" x14ac:dyDescent="0.2">
      <c r="A2936" t="s">
        <v>372</v>
      </c>
      <c r="B2936" s="1" t="str">
        <f t="shared" si="272"/>
        <v>4A</v>
      </c>
      <c r="C2936">
        <v>20.126999999999999</v>
      </c>
      <c r="D2936">
        <f t="shared" si="270"/>
        <v>20.13</v>
      </c>
      <c r="E2936">
        <f>VLOOKUP(D2936,'Peak Combiner'!$A$5:$D$4980,4,FALSE)</f>
        <v>20.13</v>
      </c>
      <c r="F2936">
        <f>IFERROR(VLOOKUP(D2936,rt_comb!$A:$B,2,FALSE),D2936)</f>
        <v>20.13</v>
      </c>
      <c r="G2936">
        <v>4653250</v>
      </c>
      <c r="H2936">
        <f>SUMIFS($G:$G,$E:$E,18.51,'RAW2'!$A:$A,'RAW2'!A2936)</f>
        <v>44958807</v>
      </c>
      <c r="I2936" s="1" t="str">
        <f>VLOOKUP(A2936,'volatile collection data'!$G$6:$H$69,2,FALSE)</f>
        <v>A</v>
      </c>
      <c r="J2936" s="1">
        <f>VLOOKUP(A2936,'volatile collection data'!$G$6:$I$69,3,FALSE)</f>
        <v>4</v>
      </c>
      <c r="K2936" s="1" t="str">
        <f>VLOOKUP(A2936,'volatile collection data'!$G$6:$N$69,8,FALSE)</f>
        <v>3A</v>
      </c>
      <c r="L2936" s="1">
        <f>VLOOKUP(A2936,'volatile collection data'!$G$6:$J$69,4,FALSE)</f>
        <v>5.85</v>
      </c>
      <c r="M2936" s="1">
        <f>VLOOKUP($A2936,'volatile collection data'!$G$6:$M$69,6,FALSE)</f>
        <v>8</v>
      </c>
      <c r="N2936" s="1">
        <f>VLOOKUP($A2936,'volatile collection data'!$G$6:$M$69,7,FALSE)</f>
        <v>5.85</v>
      </c>
      <c r="O2936" s="1">
        <f>VLOOKUP(A2936,'volatile collection data'!$G$6:$K$69,5,FALSE)</f>
        <v>1</v>
      </c>
      <c r="P2936" s="1" t="str">
        <f t="shared" si="273"/>
        <v>4A</v>
      </c>
      <c r="Q2936">
        <f t="shared" si="271"/>
        <v>8.8461794640964389E-2</v>
      </c>
      <c r="R2936" t="str">
        <f t="shared" si="274"/>
        <v>3A_1-A&amp;5.85%5.85@8</v>
      </c>
      <c r="S2936" t="str">
        <f t="shared" si="275"/>
        <v>4A-3A-VCS-Loc-22</v>
      </c>
      <c r="T2936" t="str">
        <f>IFERROR(IF(VLOOKUP(S2936,Bad!$A:$A,1,FALSE)='RAW2'!S2936,"yes","no"),"no")</f>
        <v>no</v>
      </c>
      <c r="U2936" t="str">
        <f>IFERROR(VLOOKUP(F2936,compounds!$A:$B,2,FALSE),"")</f>
        <v/>
      </c>
      <c r="V2936" t="str">
        <f>VLOOKUP(B2936,'volatile collection data'!$O:$P,2,FALSE)</f>
        <v>24.apr.22 3</v>
      </c>
    </row>
    <row r="2937" spans="1:22" x14ac:dyDescent="0.2">
      <c r="A2937" t="s">
        <v>372</v>
      </c>
      <c r="B2937" s="1" t="str">
        <f t="shared" si="272"/>
        <v>4A</v>
      </c>
      <c r="C2937">
        <v>20.329999999999998</v>
      </c>
      <c r="D2937">
        <f t="shared" si="270"/>
        <v>20.329999999999998</v>
      </c>
      <c r="E2937">
        <f>VLOOKUP(D2937,'Peak Combiner'!$A$5:$D$4980,4,FALSE)</f>
        <v>20.329999999999998</v>
      </c>
      <c r="F2937">
        <f>IFERROR(VLOOKUP(D2937,rt_comb!$A:$B,2,FALSE),D2937)</f>
        <v>20.329999999999998</v>
      </c>
      <c r="G2937">
        <v>12141151</v>
      </c>
      <c r="H2937">
        <f>SUMIFS($G:$G,$E:$E,18.51,'RAW2'!$A:$A,'RAW2'!A2937)</f>
        <v>44958807</v>
      </c>
      <c r="I2937" s="1" t="str">
        <f>VLOOKUP(A2937,'volatile collection data'!$G$6:$H$69,2,FALSE)</f>
        <v>A</v>
      </c>
      <c r="J2937" s="1">
        <f>VLOOKUP(A2937,'volatile collection data'!$G$6:$I$69,3,FALSE)</f>
        <v>4</v>
      </c>
      <c r="K2937" s="1" t="str">
        <f>VLOOKUP(A2937,'volatile collection data'!$G$6:$N$69,8,FALSE)</f>
        <v>3A</v>
      </c>
      <c r="L2937" s="1">
        <f>VLOOKUP(A2937,'volatile collection data'!$G$6:$J$69,4,FALSE)</f>
        <v>5.85</v>
      </c>
      <c r="M2937" s="1">
        <f>VLOOKUP($A2937,'volatile collection data'!$G$6:$M$69,6,FALSE)</f>
        <v>8</v>
      </c>
      <c r="N2937" s="1">
        <f>VLOOKUP($A2937,'volatile collection data'!$G$6:$M$69,7,FALSE)</f>
        <v>5.85</v>
      </c>
      <c r="O2937" s="1">
        <f>VLOOKUP(A2937,'volatile collection data'!$G$6:$K$69,5,FALSE)</f>
        <v>1</v>
      </c>
      <c r="P2937" s="1" t="str">
        <f t="shared" si="273"/>
        <v>4A</v>
      </c>
      <c r="Q2937">
        <f t="shared" si="271"/>
        <v>0.2308124443060097</v>
      </c>
      <c r="R2937" t="str">
        <f t="shared" si="274"/>
        <v>3A_1-A&amp;5.85%5.85@8</v>
      </c>
      <c r="S2937" t="str">
        <f t="shared" si="275"/>
        <v>4A-3A-VCS-Loc-22</v>
      </c>
      <c r="T2937" t="str">
        <f>IFERROR(IF(VLOOKUP(S2937,Bad!$A:$A,1,FALSE)='RAW2'!S2937,"yes","no"),"no")</f>
        <v>no</v>
      </c>
      <c r="U2937" t="str">
        <f>IFERROR(VLOOKUP(F2937,compounds!$A:$B,2,FALSE),"")</f>
        <v/>
      </c>
      <c r="V2937" t="str">
        <f>VLOOKUP(B2937,'volatile collection data'!$O:$P,2,FALSE)</f>
        <v>24.apr.22 3</v>
      </c>
    </row>
    <row r="2938" spans="1:22" x14ac:dyDescent="0.2">
      <c r="A2938" t="s">
        <v>372</v>
      </c>
      <c r="B2938" s="1" t="str">
        <f t="shared" si="272"/>
        <v>4A</v>
      </c>
      <c r="C2938">
        <v>20.504000000000001</v>
      </c>
      <c r="D2938">
        <f t="shared" si="270"/>
        <v>20.5</v>
      </c>
      <c r="E2938">
        <f>VLOOKUP(D2938,'Peak Combiner'!$A$5:$D$4980,4,FALSE)</f>
        <v>20.5</v>
      </c>
      <c r="F2938">
        <f>IFERROR(VLOOKUP(D2938,rt_comb!$A:$B,2,FALSE),D2938)</f>
        <v>20.5</v>
      </c>
      <c r="G2938">
        <v>9335831</v>
      </c>
      <c r="H2938">
        <f>SUMIFS($G:$G,$E:$E,18.51,'RAW2'!$A:$A,'RAW2'!A2938)</f>
        <v>44958807</v>
      </c>
      <c r="I2938" s="1" t="str">
        <f>VLOOKUP(A2938,'volatile collection data'!$G$6:$H$69,2,FALSE)</f>
        <v>A</v>
      </c>
      <c r="J2938" s="1">
        <f>VLOOKUP(A2938,'volatile collection data'!$G$6:$I$69,3,FALSE)</f>
        <v>4</v>
      </c>
      <c r="K2938" s="1" t="str">
        <f>VLOOKUP(A2938,'volatile collection data'!$G$6:$N$69,8,FALSE)</f>
        <v>3A</v>
      </c>
      <c r="L2938" s="1">
        <f>VLOOKUP(A2938,'volatile collection data'!$G$6:$J$69,4,FALSE)</f>
        <v>5.85</v>
      </c>
      <c r="M2938" s="1">
        <f>VLOOKUP($A2938,'volatile collection data'!$G$6:$M$69,6,FALSE)</f>
        <v>8</v>
      </c>
      <c r="N2938" s="1">
        <f>VLOOKUP($A2938,'volatile collection data'!$G$6:$M$69,7,FALSE)</f>
        <v>5.85</v>
      </c>
      <c r="O2938" s="1">
        <f>VLOOKUP(A2938,'volatile collection data'!$G$6:$K$69,5,FALSE)</f>
        <v>1</v>
      </c>
      <c r="P2938" s="1" t="str">
        <f t="shared" si="273"/>
        <v>4A</v>
      </c>
      <c r="Q2938">
        <f t="shared" si="271"/>
        <v>0.17748119373013471</v>
      </c>
      <c r="R2938" t="str">
        <f t="shared" si="274"/>
        <v>3A_1-A&amp;5.85%5.85@8</v>
      </c>
      <c r="S2938" t="str">
        <f t="shared" si="275"/>
        <v>4A-3A-VCS-Loc-22</v>
      </c>
      <c r="T2938" t="str">
        <f>IFERROR(IF(VLOOKUP(S2938,Bad!$A:$A,1,FALSE)='RAW2'!S2938,"yes","no"),"no")</f>
        <v>no</v>
      </c>
      <c r="U2938" t="str">
        <f>IFERROR(VLOOKUP(F2938,compounds!$A:$B,2,FALSE),"")</f>
        <v/>
      </c>
      <c r="V2938" t="str">
        <f>VLOOKUP(B2938,'volatile collection data'!$O:$P,2,FALSE)</f>
        <v>24.apr.22 3</v>
      </c>
    </row>
    <row r="2939" spans="1:22" x14ac:dyDescent="0.2">
      <c r="A2939" t="s">
        <v>372</v>
      </c>
      <c r="B2939" s="1" t="str">
        <f t="shared" si="272"/>
        <v>4A</v>
      </c>
      <c r="C2939">
        <v>20.637</v>
      </c>
      <c r="D2939">
        <f t="shared" si="270"/>
        <v>20.64</v>
      </c>
      <c r="E2939">
        <f>VLOOKUP(D2939,'Peak Combiner'!$A$5:$D$4980,4,FALSE)</f>
        <v>20.64</v>
      </c>
      <c r="F2939">
        <f>IFERROR(VLOOKUP(D2939,rt_comb!$A:$B,2,FALSE),D2939)</f>
        <v>20.64</v>
      </c>
      <c r="G2939">
        <v>2895948</v>
      </c>
      <c r="H2939">
        <f>SUMIFS($G:$G,$E:$E,18.51,'RAW2'!$A:$A,'RAW2'!A2939)</f>
        <v>44958807</v>
      </c>
      <c r="I2939" s="1" t="str">
        <f>VLOOKUP(A2939,'volatile collection data'!$G$6:$H$69,2,FALSE)</f>
        <v>A</v>
      </c>
      <c r="J2939" s="1">
        <f>VLOOKUP(A2939,'volatile collection data'!$G$6:$I$69,3,FALSE)</f>
        <v>4</v>
      </c>
      <c r="K2939" s="1" t="str">
        <f>VLOOKUP(A2939,'volatile collection data'!$G$6:$N$69,8,FALSE)</f>
        <v>3A</v>
      </c>
      <c r="L2939" s="1">
        <f>VLOOKUP(A2939,'volatile collection data'!$G$6:$J$69,4,FALSE)</f>
        <v>5.85</v>
      </c>
      <c r="M2939" s="1">
        <f>VLOOKUP($A2939,'volatile collection data'!$G$6:$M$69,6,FALSE)</f>
        <v>8</v>
      </c>
      <c r="N2939" s="1">
        <f>VLOOKUP($A2939,'volatile collection data'!$G$6:$M$69,7,FALSE)</f>
        <v>5.85</v>
      </c>
      <c r="O2939" s="1">
        <f>VLOOKUP(A2939,'volatile collection data'!$G$6:$K$69,5,FALSE)</f>
        <v>1</v>
      </c>
      <c r="P2939" s="1" t="str">
        <f t="shared" si="273"/>
        <v>4A</v>
      </c>
      <c r="Q2939">
        <f t="shared" si="271"/>
        <v>5.5054157259315867E-2</v>
      </c>
      <c r="R2939" t="str">
        <f t="shared" si="274"/>
        <v>3A_1-A&amp;5.85%5.85@8</v>
      </c>
      <c r="S2939" t="str">
        <f t="shared" si="275"/>
        <v>4A-3A-VCS-Loc-22</v>
      </c>
      <c r="T2939" t="str">
        <f>IFERROR(IF(VLOOKUP(S2939,Bad!$A:$A,1,FALSE)='RAW2'!S2939,"yes","no"),"no")</f>
        <v>no</v>
      </c>
      <c r="U2939" t="str">
        <f>IFERROR(VLOOKUP(F2939,compounds!$A:$B,2,FALSE),"")</f>
        <v/>
      </c>
      <c r="V2939" t="str">
        <f>VLOOKUP(B2939,'volatile collection data'!$O:$P,2,FALSE)</f>
        <v>24.apr.22 3</v>
      </c>
    </row>
    <row r="2940" spans="1:22" x14ac:dyDescent="0.2">
      <c r="A2940" t="s">
        <v>372</v>
      </c>
      <c r="B2940" s="1" t="str">
        <f t="shared" si="272"/>
        <v>4A</v>
      </c>
      <c r="C2940">
        <v>20.728999999999999</v>
      </c>
      <c r="D2940">
        <f t="shared" si="270"/>
        <v>20.73</v>
      </c>
      <c r="E2940">
        <f>VLOOKUP(D2940,'Peak Combiner'!$A$5:$D$4980,4,FALSE)</f>
        <v>20.73</v>
      </c>
      <c r="F2940">
        <f>IFERROR(VLOOKUP(D2940,rt_comb!$A:$B,2,FALSE),D2940)</f>
        <v>20.73</v>
      </c>
      <c r="G2940">
        <v>5985793</v>
      </c>
      <c r="H2940">
        <f>SUMIFS($G:$G,$E:$E,18.51,'RAW2'!$A:$A,'RAW2'!A2940)</f>
        <v>44958807</v>
      </c>
      <c r="I2940" s="1" t="str">
        <f>VLOOKUP(A2940,'volatile collection data'!$G$6:$H$69,2,FALSE)</f>
        <v>A</v>
      </c>
      <c r="J2940" s="1">
        <f>VLOOKUP(A2940,'volatile collection data'!$G$6:$I$69,3,FALSE)</f>
        <v>4</v>
      </c>
      <c r="K2940" s="1" t="str">
        <f>VLOOKUP(A2940,'volatile collection data'!$G$6:$N$69,8,FALSE)</f>
        <v>3A</v>
      </c>
      <c r="L2940" s="1">
        <f>VLOOKUP(A2940,'volatile collection data'!$G$6:$J$69,4,FALSE)</f>
        <v>5.85</v>
      </c>
      <c r="M2940" s="1">
        <f>VLOOKUP($A2940,'volatile collection data'!$G$6:$M$69,6,FALSE)</f>
        <v>8</v>
      </c>
      <c r="N2940" s="1">
        <f>VLOOKUP($A2940,'volatile collection data'!$G$6:$M$69,7,FALSE)</f>
        <v>5.85</v>
      </c>
      <c r="O2940" s="1">
        <f>VLOOKUP(A2940,'volatile collection data'!$G$6:$K$69,5,FALSE)</f>
        <v>1</v>
      </c>
      <c r="P2940" s="1" t="str">
        <f t="shared" si="273"/>
        <v>4A</v>
      </c>
      <c r="Q2940">
        <f t="shared" si="271"/>
        <v>0.11379444283658136</v>
      </c>
      <c r="R2940" t="str">
        <f t="shared" si="274"/>
        <v>3A_1-A&amp;5.85%5.85@8</v>
      </c>
      <c r="S2940" t="str">
        <f t="shared" si="275"/>
        <v>4A-3A-VCS-Loc-22</v>
      </c>
      <c r="T2940" t="str">
        <f>IFERROR(IF(VLOOKUP(S2940,Bad!$A:$A,1,FALSE)='RAW2'!S2940,"yes","no"),"no")</f>
        <v>no</v>
      </c>
      <c r="U2940" t="str">
        <f>IFERROR(VLOOKUP(F2940,compounds!$A:$B,2,FALSE),"")</f>
        <v/>
      </c>
      <c r="V2940" t="str">
        <f>VLOOKUP(B2940,'volatile collection data'!$O:$P,2,FALSE)</f>
        <v>24.apr.22 3</v>
      </c>
    </row>
    <row r="2941" spans="1:22" x14ac:dyDescent="0.2">
      <c r="A2941" t="s">
        <v>372</v>
      </c>
      <c r="B2941" s="1" t="str">
        <f t="shared" si="272"/>
        <v>4A</v>
      </c>
      <c r="C2941">
        <v>20.858000000000001</v>
      </c>
      <c r="D2941">
        <f t="shared" si="270"/>
        <v>20.86</v>
      </c>
      <c r="E2941">
        <f>VLOOKUP(D2941,'Peak Combiner'!$A$5:$D$4980,4,FALSE)</f>
        <v>20.85</v>
      </c>
      <c r="F2941">
        <f>IFERROR(VLOOKUP(D2941,rt_comb!$A:$B,2,FALSE),D2941)</f>
        <v>20.85</v>
      </c>
      <c r="G2941">
        <v>21690526</v>
      </c>
      <c r="H2941">
        <f>SUMIFS($G:$G,$E:$E,18.51,'RAW2'!$A:$A,'RAW2'!A2941)</f>
        <v>44958807</v>
      </c>
      <c r="I2941" s="1" t="str">
        <f>VLOOKUP(A2941,'volatile collection data'!$G$6:$H$69,2,FALSE)</f>
        <v>A</v>
      </c>
      <c r="J2941" s="1">
        <f>VLOOKUP(A2941,'volatile collection data'!$G$6:$I$69,3,FALSE)</f>
        <v>4</v>
      </c>
      <c r="K2941" s="1" t="str">
        <f>VLOOKUP(A2941,'volatile collection data'!$G$6:$N$69,8,FALSE)</f>
        <v>3A</v>
      </c>
      <c r="L2941" s="1">
        <f>VLOOKUP(A2941,'volatile collection data'!$G$6:$J$69,4,FALSE)</f>
        <v>5.85</v>
      </c>
      <c r="M2941" s="1">
        <f>VLOOKUP($A2941,'volatile collection data'!$G$6:$M$69,6,FALSE)</f>
        <v>8</v>
      </c>
      <c r="N2941" s="1">
        <f>VLOOKUP($A2941,'volatile collection data'!$G$6:$M$69,7,FALSE)</f>
        <v>5.85</v>
      </c>
      <c r="O2941" s="1">
        <f>VLOOKUP(A2941,'volatile collection data'!$G$6:$K$69,5,FALSE)</f>
        <v>1</v>
      </c>
      <c r="P2941" s="1" t="str">
        <f t="shared" si="273"/>
        <v>4A</v>
      </c>
      <c r="Q2941">
        <f t="shared" si="271"/>
        <v>0.41235327065309169</v>
      </c>
      <c r="R2941" t="str">
        <f t="shared" si="274"/>
        <v>3A_1-A&amp;5.85%5.85@8</v>
      </c>
      <c r="S2941" t="str">
        <f t="shared" si="275"/>
        <v>4A-3A-VCS-Loc-22</v>
      </c>
      <c r="T2941" t="str">
        <f>IFERROR(IF(VLOOKUP(S2941,Bad!$A:$A,1,FALSE)='RAW2'!S2941,"yes","no"),"no")</f>
        <v>no</v>
      </c>
      <c r="U2941" t="str">
        <f>IFERROR(VLOOKUP(F2941,compounds!$A:$B,2,FALSE),"")</f>
        <v>nanodecane</v>
      </c>
      <c r="V2941" t="str">
        <f>VLOOKUP(B2941,'volatile collection data'!$O:$P,2,FALSE)</f>
        <v>24.apr.22 3</v>
      </c>
    </row>
    <row r="2942" spans="1:22" x14ac:dyDescent="0.2">
      <c r="A2942" t="s">
        <v>372</v>
      </c>
      <c r="B2942" s="1" t="str">
        <f t="shared" si="272"/>
        <v>4A</v>
      </c>
      <c r="C2942">
        <v>20.954999999999998</v>
      </c>
      <c r="D2942">
        <f t="shared" ref="D2942:D3005" si="276">ROUND(C2942,2)</f>
        <v>20.96</v>
      </c>
      <c r="E2942">
        <f>VLOOKUP(D2942,'Peak Combiner'!$A$5:$D$4980,4,FALSE)</f>
        <v>20.96</v>
      </c>
      <c r="F2942">
        <f>IFERROR(VLOOKUP(D2942,rt_comb!$A:$B,2,FALSE),D2942)</f>
        <v>20.96</v>
      </c>
      <c r="G2942">
        <v>78154231</v>
      </c>
      <c r="H2942">
        <f>SUMIFS($G:$G,$E:$E,18.51,'RAW2'!$A:$A,'RAW2'!A2942)</f>
        <v>44958807</v>
      </c>
      <c r="I2942" s="1" t="str">
        <f>VLOOKUP(A2942,'volatile collection data'!$G$6:$H$69,2,FALSE)</f>
        <v>A</v>
      </c>
      <c r="J2942" s="1">
        <f>VLOOKUP(A2942,'volatile collection data'!$G$6:$I$69,3,FALSE)</f>
        <v>4</v>
      </c>
      <c r="K2942" s="1" t="str">
        <f>VLOOKUP(A2942,'volatile collection data'!$G$6:$N$69,8,FALSE)</f>
        <v>3A</v>
      </c>
      <c r="L2942" s="1">
        <f>VLOOKUP(A2942,'volatile collection data'!$G$6:$J$69,4,FALSE)</f>
        <v>5.85</v>
      </c>
      <c r="M2942" s="1">
        <f>VLOOKUP($A2942,'volatile collection data'!$G$6:$M$69,6,FALSE)</f>
        <v>8</v>
      </c>
      <c r="N2942" s="1">
        <f>VLOOKUP($A2942,'volatile collection data'!$G$6:$M$69,7,FALSE)</f>
        <v>5.85</v>
      </c>
      <c r="O2942" s="1">
        <f>VLOOKUP(A2942,'volatile collection data'!$G$6:$K$69,5,FALSE)</f>
        <v>1</v>
      </c>
      <c r="P2942" s="1" t="str">
        <f t="shared" si="273"/>
        <v>4A</v>
      </c>
      <c r="Q2942">
        <f t="shared" ref="Q2942:Q3005" si="277">IFERROR((30/H2942*G2942)/L2942/6,0)</f>
        <v>1.485770919904259</v>
      </c>
      <c r="R2942" t="str">
        <f t="shared" si="274"/>
        <v>3A_1-A&amp;5.85%5.85@8</v>
      </c>
      <c r="S2942" t="str">
        <f t="shared" si="275"/>
        <v>4A-3A-VCS-Loc-22</v>
      </c>
      <c r="T2942" t="str">
        <f>IFERROR(IF(VLOOKUP(S2942,Bad!$A:$A,1,FALSE)='RAW2'!S2942,"yes","no"),"no")</f>
        <v>no</v>
      </c>
      <c r="U2942" t="str">
        <f>IFERROR(VLOOKUP(F2942,compounds!$A:$B,2,FALSE),"")</f>
        <v/>
      </c>
      <c r="V2942" t="str">
        <f>VLOOKUP(B2942,'volatile collection data'!$O:$P,2,FALSE)</f>
        <v>24.apr.22 3</v>
      </c>
    </row>
    <row r="2943" spans="1:22" x14ac:dyDescent="0.2">
      <c r="A2943" t="s">
        <v>372</v>
      </c>
      <c r="B2943" s="1" t="str">
        <f t="shared" si="272"/>
        <v>4A</v>
      </c>
      <c r="C2943">
        <v>21.077000000000002</v>
      </c>
      <c r="D2943">
        <f t="shared" si="276"/>
        <v>21.08</v>
      </c>
      <c r="E2943">
        <f>VLOOKUP(D2943,'Peak Combiner'!$A$5:$D$4980,4,FALSE)</f>
        <v>21.07</v>
      </c>
      <c r="F2943">
        <f>IFERROR(VLOOKUP(D2943,rt_comb!$A:$B,2,FALSE),D2943)</f>
        <v>21.08</v>
      </c>
      <c r="G2943">
        <v>10274282</v>
      </c>
      <c r="H2943">
        <f>SUMIFS($G:$G,$E:$E,18.51,'RAW2'!$A:$A,'RAW2'!A2943)</f>
        <v>44958807</v>
      </c>
      <c r="I2943" s="1" t="str">
        <f>VLOOKUP(A2943,'volatile collection data'!$G$6:$H$69,2,FALSE)</f>
        <v>A</v>
      </c>
      <c r="J2943" s="1">
        <f>VLOOKUP(A2943,'volatile collection data'!$G$6:$I$69,3,FALSE)</f>
        <v>4</v>
      </c>
      <c r="K2943" s="1" t="str">
        <f>VLOOKUP(A2943,'volatile collection data'!$G$6:$N$69,8,FALSE)</f>
        <v>3A</v>
      </c>
      <c r="L2943" s="1">
        <f>VLOOKUP(A2943,'volatile collection data'!$G$6:$J$69,4,FALSE)</f>
        <v>5.85</v>
      </c>
      <c r="M2943" s="1">
        <f>VLOOKUP($A2943,'volatile collection data'!$G$6:$M$69,6,FALSE)</f>
        <v>8</v>
      </c>
      <c r="N2943" s="1">
        <f>VLOOKUP($A2943,'volatile collection data'!$G$6:$M$69,7,FALSE)</f>
        <v>5.85</v>
      </c>
      <c r="O2943" s="1">
        <f>VLOOKUP(A2943,'volatile collection data'!$G$6:$K$69,5,FALSE)</f>
        <v>1</v>
      </c>
      <c r="P2943" s="1" t="str">
        <f t="shared" si="273"/>
        <v>4A</v>
      </c>
      <c r="Q2943">
        <f t="shared" si="277"/>
        <v>0.19532185555630086</v>
      </c>
      <c r="R2943" t="str">
        <f t="shared" si="274"/>
        <v>3A_1-A&amp;5.85%5.85@8</v>
      </c>
      <c r="S2943" t="str">
        <f t="shared" si="275"/>
        <v>4A-3A-VCS-Loc-22</v>
      </c>
      <c r="T2943" t="str">
        <f>IFERROR(IF(VLOOKUP(S2943,Bad!$A:$A,1,FALSE)='RAW2'!S2943,"yes","no"),"no")</f>
        <v>no</v>
      </c>
      <c r="U2943" t="str">
        <f>IFERROR(VLOOKUP(F2943,compounds!$A:$B,2,FALSE),"")</f>
        <v/>
      </c>
      <c r="V2943" t="str">
        <f>VLOOKUP(B2943,'volatile collection data'!$O:$P,2,FALSE)</f>
        <v>24.apr.22 3</v>
      </c>
    </row>
    <row r="2944" spans="1:22" x14ac:dyDescent="0.2">
      <c r="A2944" t="s">
        <v>372</v>
      </c>
      <c r="B2944" s="1" t="str">
        <f t="shared" si="272"/>
        <v>4A</v>
      </c>
      <c r="C2944">
        <v>21.222999999999999</v>
      </c>
      <c r="D2944">
        <f t="shared" si="276"/>
        <v>21.22</v>
      </c>
      <c r="E2944">
        <f>VLOOKUP(D2944,'Peak Combiner'!$A$5:$D$4980,4,FALSE)</f>
        <v>21.22</v>
      </c>
      <c r="F2944">
        <f>IFERROR(VLOOKUP(D2944,rt_comb!$A:$B,2,FALSE),D2944)</f>
        <v>21.22</v>
      </c>
      <c r="G2944">
        <v>7137356</v>
      </c>
      <c r="H2944">
        <f>SUMIFS($G:$G,$E:$E,18.51,'RAW2'!$A:$A,'RAW2'!A2944)</f>
        <v>44958807</v>
      </c>
      <c r="I2944" s="1" t="str">
        <f>VLOOKUP(A2944,'volatile collection data'!$G$6:$H$69,2,FALSE)</f>
        <v>A</v>
      </c>
      <c r="J2944" s="1">
        <f>VLOOKUP(A2944,'volatile collection data'!$G$6:$I$69,3,FALSE)</f>
        <v>4</v>
      </c>
      <c r="K2944" s="1" t="str">
        <f>VLOOKUP(A2944,'volatile collection data'!$G$6:$N$69,8,FALSE)</f>
        <v>3A</v>
      </c>
      <c r="L2944" s="1">
        <f>VLOOKUP(A2944,'volatile collection data'!$G$6:$J$69,4,FALSE)</f>
        <v>5.85</v>
      </c>
      <c r="M2944" s="1">
        <f>VLOOKUP($A2944,'volatile collection data'!$G$6:$M$69,6,FALSE)</f>
        <v>8</v>
      </c>
      <c r="N2944" s="1">
        <f>VLOOKUP($A2944,'volatile collection data'!$G$6:$M$69,7,FALSE)</f>
        <v>5.85</v>
      </c>
      <c r="O2944" s="1">
        <f>VLOOKUP(A2944,'volatile collection data'!$G$6:$K$69,5,FALSE)</f>
        <v>1</v>
      </c>
      <c r="P2944" s="1" t="str">
        <f t="shared" si="273"/>
        <v>4A</v>
      </c>
      <c r="Q2944">
        <f t="shared" si="277"/>
        <v>0.13568652463363348</v>
      </c>
      <c r="R2944" t="str">
        <f t="shared" si="274"/>
        <v>3A_1-A&amp;5.85%5.85@8</v>
      </c>
      <c r="S2944" t="str">
        <f t="shared" si="275"/>
        <v>4A-3A-VCS-Loc-22</v>
      </c>
      <c r="T2944" t="str">
        <f>IFERROR(IF(VLOOKUP(S2944,Bad!$A:$A,1,FALSE)='RAW2'!S2944,"yes","no"),"no")</f>
        <v>no</v>
      </c>
      <c r="U2944" t="str">
        <f>IFERROR(VLOOKUP(F2944,compounds!$A:$B,2,FALSE),"")</f>
        <v/>
      </c>
      <c r="V2944" t="str">
        <f>VLOOKUP(B2944,'volatile collection data'!$O:$P,2,FALSE)</f>
        <v>24.apr.22 3</v>
      </c>
    </row>
    <row r="2945" spans="1:22" x14ac:dyDescent="0.2">
      <c r="A2945" t="s">
        <v>372</v>
      </c>
      <c r="B2945" s="1" t="str">
        <f t="shared" si="272"/>
        <v>4A</v>
      </c>
      <c r="C2945">
        <v>21.326000000000001</v>
      </c>
      <c r="D2945">
        <f t="shared" si="276"/>
        <v>21.33</v>
      </c>
      <c r="E2945">
        <f>VLOOKUP(D2945,'Peak Combiner'!$A$5:$D$4980,4,FALSE)</f>
        <v>21.28</v>
      </c>
      <c r="F2945">
        <f>IFERROR(VLOOKUP(D2945,rt_comb!$A:$B,2,FALSE),D2945)</f>
        <v>21.33</v>
      </c>
      <c r="G2945">
        <v>9568910</v>
      </c>
      <c r="H2945">
        <f>SUMIFS($G:$G,$E:$E,18.51,'RAW2'!$A:$A,'RAW2'!A2945)</f>
        <v>44958807</v>
      </c>
      <c r="I2945" s="1" t="str">
        <f>VLOOKUP(A2945,'volatile collection data'!$G$6:$H$69,2,FALSE)</f>
        <v>A</v>
      </c>
      <c r="J2945" s="1">
        <f>VLOOKUP(A2945,'volatile collection data'!$G$6:$I$69,3,FALSE)</f>
        <v>4</v>
      </c>
      <c r="K2945" s="1" t="str">
        <f>VLOOKUP(A2945,'volatile collection data'!$G$6:$N$69,8,FALSE)</f>
        <v>3A</v>
      </c>
      <c r="L2945" s="1">
        <f>VLOOKUP(A2945,'volatile collection data'!$G$6:$J$69,4,FALSE)</f>
        <v>5.85</v>
      </c>
      <c r="M2945" s="1">
        <f>VLOOKUP($A2945,'volatile collection data'!$G$6:$M$69,6,FALSE)</f>
        <v>8</v>
      </c>
      <c r="N2945" s="1">
        <f>VLOOKUP($A2945,'volatile collection data'!$G$6:$M$69,7,FALSE)</f>
        <v>5.85</v>
      </c>
      <c r="O2945" s="1">
        <f>VLOOKUP(A2945,'volatile collection data'!$G$6:$K$69,5,FALSE)</f>
        <v>1</v>
      </c>
      <c r="P2945" s="1" t="str">
        <f t="shared" si="273"/>
        <v>4A</v>
      </c>
      <c r="Q2945">
        <f t="shared" si="277"/>
        <v>0.1819122014415453</v>
      </c>
      <c r="R2945" t="str">
        <f t="shared" si="274"/>
        <v>3A_1-A&amp;5.85%5.85@8</v>
      </c>
      <c r="S2945" t="str">
        <f t="shared" si="275"/>
        <v>4A-3A-VCS-Loc-22</v>
      </c>
      <c r="T2945" t="str">
        <f>IFERROR(IF(VLOOKUP(S2945,Bad!$A:$A,1,FALSE)='RAW2'!S2945,"yes","no"),"no")</f>
        <v>no</v>
      </c>
      <c r="U2945" t="str">
        <f>IFERROR(VLOOKUP(F2945,compounds!$A:$B,2,FALSE),"")</f>
        <v/>
      </c>
      <c r="V2945" t="str">
        <f>VLOOKUP(B2945,'volatile collection data'!$O:$P,2,FALSE)</f>
        <v>24.apr.22 3</v>
      </c>
    </row>
    <row r="2946" spans="1:22" x14ac:dyDescent="0.2">
      <c r="A2946" t="s">
        <v>372</v>
      </c>
      <c r="B2946" s="1" t="str">
        <f t="shared" si="272"/>
        <v>4A</v>
      </c>
      <c r="C2946">
        <v>21.442</v>
      </c>
      <c r="D2946">
        <f t="shared" si="276"/>
        <v>21.44</v>
      </c>
      <c r="E2946">
        <f>VLOOKUP(D2946,'Peak Combiner'!$A$5:$D$4980,4,FALSE)</f>
        <v>21.44</v>
      </c>
      <c r="F2946">
        <f>IFERROR(VLOOKUP(D2946,rt_comb!$A:$B,2,FALSE),D2946)</f>
        <v>21.44</v>
      </c>
      <c r="G2946">
        <v>22097624</v>
      </c>
      <c r="H2946">
        <f>SUMIFS($G:$G,$E:$E,18.51,'RAW2'!$A:$A,'RAW2'!A2946)</f>
        <v>44958807</v>
      </c>
      <c r="I2946" s="1" t="str">
        <f>VLOOKUP(A2946,'volatile collection data'!$G$6:$H$69,2,FALSE)</f>
        <v>A</v>
      </c>
      <c r="J2946" s="1">
        <f>VLOOKUP(A2946,'volatile collection data'!$G$6:$I$69,3,FALSE)</f>
        <v>4</v>
      </c>
      <c r="K2946" s="1" t="str">
        <f>VLOOKUP(A2946,'volatile collection data'!$G$6:$N$69,8,FALSE)</f>
        <v>3A</v>
      </c>
      <c r="L2946" s="1">
        <f>VLOOKUP(A2946,'volatile collection data'!$G$6:$J$69,4,FALSE)</f>
        <v>5.85</v>
      </c>
      <c r="M2946" s="1">
        <f>VLOOKUP($A2946,'volatile collection data'!$G$6:$M$69,6,FALSE)</f>
        <v>8</v>
      </c>
      <c r="N2946" s="1">
        <f>VLOOKUP($A2946,'volatile collection data'!$G$6:$M$69,7,FALSE)</f>
        <v>5.85</v>
      </c>
      <c r="O2946" s="1">
        <f>VLOOKUP(A2946,'volatile collection data'!$G$6:$K$69,5,FALSE)</f>
        <v>1</v>
      </c>
      <c r="P2946" s="1" t="str">
        <f t="shared" si="273"/>
        <v>4A</v>
      </c>
      <c r="Q2946">
        <f t="shared" si="277"/>
        <v>0.42009251089910199</v>
      </c>
      <c r="R2946" t="str">
        <f t="shared" si="274"/>
        <v>3A_1-A&amp;5.85%5.85@8</v>
      </c>
      <c r="S2946" t="str">
        <f t="shared" si="275"/>
        <v>4A-3A-VCS-Loc-22</v>
      </c>
      <c r="T2946" t="str">
        <f>IFERROR(IF(VLOOKUP(S2946,Bad!$A:$A,1,FALSE)='RAW2'!S2946,"yes","no"),"no")</f>
        <v>no</v>
      </c>
      <c r="U2946" t="str">
        <f>IFERROR(VLOOKUP(F2946,compounds!$A:$B,2,FALSE),"")</f>
        <v/>
      </c>
      <c r="V2946" t="str">
        <f>VLOOKUP(B2946,'volatile collection data'!$O:$P,2,FALSE)</f>
        <v>24.apr.22 3</v>
      </c>
    </row>
    <row r="2947" spans="1:22" x14ac:dyDescent="0.2">
      <c r="A2947" t="s">
        <v>372</v>
      </c>
      <c r="B2947" s="1" t="str">
        <f t="shared" ref="B2947:B3010" si="278">LEFT(A2947,FIND("-",A2947)-1)</f>
        <v>4A</v>
      </c>
      <c r="C2947">
        <v>21.603000000000002</v>
      </c>
      <c r="D2947">
        <f t="shared" si="276"/>
        <v>21.6</v>
      </c>
      <c r="E2947">
        <f>VLOOKUP(D2947,'Peak Combiner'!$A$5:$D$4980,4,FALSE)</f>
        <v>21.6</v>
      </c>
      <c r="F2947">
        <f>IFERROR(VLOOKUP(D2947,rt_comb!$A:$B,2,FALSE),D2947)</f>
        <v>21.6</v>
      </c>
      <c r="G2947">
        <v>7974607</v>
      </c>
      <c r="H2947">
        <f>SUMIFS($G:$G,$E:$E,18.51,'RAW2'!$A:$A,'RAW2'!A2947)</f>
        <v>44958807</v>
      </c>
      <c r="I2947" s="1" t="str">
        <f>VLOOKUP(A2947,'volatile collection data'!$G$6:$H$69,2,FALSE)</f>
        <v>A</v>
      </c>
      <c r="J2947" s="1">
        <f>VLOOKUP(A2947,'volatile collection data'!$G$6:$I$69,3,FALSE)</f>
        <v>4</v>
      </c>
      <c r="K2947" s="1" t="str">
        <f>VLOOKUP(A2947,'volatile collection data'!$G$6:$N$69,8,FALSE)</f>
        <v>3A</v>
      </c>
      <c r="L2947" s="1">
        <f>VLOOKUP(A2947,'volatile collection data'!$G$6:$J$69,4,FALSE)</f>
        <v>5.85</v>
      </c>
      <c r="M2947" s="1">
        <f>VLOOKUP($A2947,'volatile collection data'!$G$6:$M$69,6,FALSE)</f>
        <v>8</v>
      </c>
      <c r="N2947" s="1">
        <f>VLOOKUP($A2947,'volatile collection data'!$G$6:$M$69,7,FALSE)</f>
        <v>5.85</v>
      </c>
      <c r="O2947" s="1">
        <f>VLOOKUP(A2947,'volatile collection data'!$G$6:$K$69,5,FALSE)</f>
        <v>1</v>
      </c>
      <c r="P2947" s="1" t="str">
        <f t="shared" ref="P2947:P3010" si="279">J2947&amp;I2947</f>
        <v>4A</v>
      </c>
      <c r="Q2947">
        <f t="shared" si="277"/>
        <v>0.15160329807691336</v>
      </c>
      <c r="R2947" t="str">
        <f t="shared" ref="R2947:R3010" si="280">K2947&amp;"_"&amp;O2947&amp;"-"&amp;I2947&amp;"&amp;"&amp;L2947&amp;"%"&amp;N2947&amp;"@"&amp;M2947</f>
        <v>3A_1-A&amp;5.85%5.85@8</v>
      </c>
      <c r="S2947" t="str">
        <f t="shared" ref="S2947:S3010" si="281">A2947</f>
        <v>4A-3A-VCS-Loc-22</v>
      </c>
      <c r="T2947" t="str">
        <f>IFERROR(IF(VLOOKUP(S2947,Bad!$A:$A,1,FALSE)='RAW2'!S2947,"yes","no"),"no")</f>
        <v>no</v>
      </c>
      <c r="U2947" t="str">
        <f>IFERROR(VLOOKUP(F2947,compounds!$A:$B,2,FALSE),"")</f>
        <v/>
      </c>
      <c r="V2947" t="str">
        <f>VLOOKUP(B2947,'volatile collection data'!$O:$P,2,FALSE)</f>
        <v>24.apr.22 3</v>
      </c>
    </row>
    <row r="2948" spans="1:22" x14ac:dyDescent="0.2">
      <c r="A2948" t="s">
        <v>372</v>
      </c>
      <c r="B2948" s="1" t="str">
        <f t="shared" si="278"/>
        <v>4A</v>
      </c>
      <c r="C2948">
        <v>21.745999999999999</v>
      </c>
      <c r="D2948">
        <f t="shared" si="276"/>
        <v>21.75</v>
      </c>
      <c r="E2948">
        <f>VLOOKUP(D2948,'Peak Combiner'!$A$5:$D$4980,4,FALSE)</f>
        <v>21.75</v>
      </c>
      <c r="F2948">
        <f>IFERROR(VLOOKUP(D2948,rt_comb!$A:$B,2,FALSE),D2948)</f>
        <v>21.75</v>
      </c>
      <c r="G2948">
        <v>6397809</v>
      </c>
      <c r="H2948">
        <f>SUMIFS($G:$G,$E:$E,18.51,'RAW2'!$A:$A,'RAW2'!A2948)</f>
        <v>44958807</v>
      </c>
      <c r="I2948" s="1" t="str">
        <f>VLOOKUP(A2948,'volatile collection data'!$G$6:$H$69,2,FALSE)</f>
        <v>A</v>
      </c>
      <c r="J2948" s="1">
        <f>VLOOKUP(A2948,'volatile collection data'!$G$6:$I$69,3,FALSE)</f>
        <v>4</v>
      </c>
      <c r="K2948" s="1" t="str">
        <f>VLOOKUP(A2948,'volatile collection data'!$G$6:$N$69,8,FALSE)</f>
        <v>3A</v>
      </c>
      <c r="L2948" s="1">
        <f>VLOOKUP(A2948,'volatile collection data'!$G$6:$J$69,4,FALSE)</f>
        <v>5.85</v>
      </c>
      <c r="M2948" s="1">
        <f>VLOOKUP($A2948,'volatile collection data'!$G$6:$M$69,6,FALSE)</f>
        <v>8</v>
      </c>
      <c r="N2948" s="1">
        <f>VLOOKUP($A2948,'volatile collection data'!$G$6:$M$69,7,FALSE)</f>
        <v>5.85</v>
      </c>
      <c r="O2948" s="1">
        <f>VLOOKUP(A2948,'volatile collection data'!$G$6:$K$69,5,FALSE)</f>
        <v>1</v>
      </c>
      <c r="P2948" s="1" t="str">
        <f t="shared" si="279"/>
        <v>4A</v>
      </c>
      <c r="Q2948">
        <f t="shared" si="277"/>
        <v>0.1216271779745584</v>
      </c>
      <c r="R2948" t="str">
        <f t="shared" si="280"/>
        <v>3A_1-A&amp;5.85%5.85@8</v>
      </c>
      <c r="S2948" t="str">
        <f t="shared" si="281"/>
        <v>4A-3A-VCS-Loc-22</v>
      </c>
      <c r="T2948" t="str">
        <f>IFERROR(IF(VLOOKUP(S2948,Bad!$A:$A,1,FALSE)='RAW2'!S2948,"yes","no"),"no")</f>
        <v>no</v>
      </c>
      <c r="U2948" t="str">
        <f>IFERROR(VLOOKUP(F2948,compounds!$A:$B,2,FALSE),"")</f>
        <v/>
      </c>
      <c r="V2948" t="str">
        <f>VLOOKUP(B2948,'volatile collection data'!$O:$P,2,FALSE)</f>
        <v>24.apr.22 3</v>
      </c>
    </row>
    <row r="2949" spans="1:22" x14ac:dyDescent="0.2">
      <c r="A2949" t="s">
        <v>372</v>
      </c>
      <c r="B2949" s="1" t="str">
        <f t="shared" si="278"/>
        <v>4A</v>
      </c>
      <c r="C2949">
        <v>21.896000000000001</v>
      </c>
      <c r="D2949">
        <f t="shared" si="276"/>
        <v>21.9</v>
      </c>
      <c r="E2949">
        <f>VLOOKUP(D2949,'Peak Combiner'!$A$5:$D$4980,4,FALSE)</f>
        <v>21.9</v>
      </c>
      <c r="F2949">
        <f>IFERROR(VLOOKUP(D2949,rt_comb!$A:$B,2,FALSE),D2949)</f>
        <v>21.9</v>
      </c>
      <c r="G2949">
        <v>10378507</v>
      </c>
      <c r="H2949">
        <f>SUMIFS($G:$G,$E:$E,18.51,'RAW2'!$A:$A,'RAW2'!A2949)</f>
        <v>44958807</v>
      </c>
      <c r="I2949" s="1" t="str">
        <f>VLOOKUP(A2949,'volatile collection data'!$G$6:$H$69,2,FALSE)</f>
        <v>A</v>
      </c>
      <c r="J2949" s="1">
        <f>VLOOKUP(A2949,'volatile collection data'!$G$6:$I$69,3,FALSE)</f>
        <v>4</v>
      </c>
      <c r="K2949" s="1" t="str">
        <f>VLOOKUP(A2949,'volatile collection data'!$G$6:$N$69,8,FALSE)</f>
        <v>3A</v>
      </c>
      <c r="L2949" s="1">
        <f>VLOOKUP(A2949,'volatile collection data'!$G$6:$J$69,4,FALSE)</f>
        <v>5.85</v>
      </c>
      <c r="M2949" s="1">
        <f>VLOOKUP($A2949,'volatile collection data'!$G$6:$M$69,6,FALSE)</f>
        <v>8</v>
      </c>
      <c r="N2949" s="1">
        <f>VLOOKUP($A2949,'volatile collection data'!$G$6:$M$69,7,FALSE)</f>
        <v>5.85</v>
      </c>
      <c r="O2949" s="1">
        <f>VLOOKUP(A2949,'volatile collection data'!$G$6:$K$69,5,FALSE)</f>
        <v>1</v>
      </c>
      <c r="P2949" s="1" t="str">
        <f t="shared" si="279"/>
        <v>4A</v>
      </c>
      <c r="Q2949">
        <f t="shared" si="277"/>
        <v>0.19730325147237124</v>
      </c>
      <c r="R2949" t="str">
        <f t="shared" si="280"/>
        <v>3A_1-A&amp;5.85%5.85@8</v>
      </c>
      <c r="S2949" t="str">
        <f t="shared" si="281"/>
        <v>4A-3A-VCS-Loc-22</v>
      </c>
      <c r="T2949" t="str">
        <f>IFERROR(IF(VLOOKUP(S2949,Bad!$A:$A,1,FALSE)='RAW2'!S2949,"yes","no"),"no")</f>
        <v>no</v>
      </c>
      <c r="U2949" t="str">
        <f>IFERROR(VLOOKUP(F2949,compounds!$A:$B,2,FALSE),"")</f>
        <v/>
      </c>
      <c r="V2949" t="str">
        <f>VLOOKUP(B2949,'volatile collection data'!$O:$P,2,FALSE)</f>
        <v>24.apr.22 3</v>
      </c>
    </row>
    <row r="2950" spans="1:22" x14ac:dyDescent="0.2">
      <c r="A2950" t="s">
        <v>372</v>
      </c>
      <c r="B2950" s="1" t="str">
        <f t="shared" si="278"/>
        <v>4A</v>
      </c>
      <c r="C2950">
        <v>22.102</v>
      </c>
      <c r="D2950">
        <f t="shared" si="276"/>
        <v>22.1</v>
      </c>
      <c r="E2950">
        <f>VLOOKUP(D2950,'Peak Combiner'!$A$5:$D$4980,4,FALSE)</f>
        <v>22.1</v>
      </c>
      <c r="F2950">
        <f>IFERROR(VLOOKUP(D2950,rt_comb!$A:$B,2,FALSE),D2950)</f>
        <v>22.1</v>
      </c>
      <c r="G2950">
        <v>15464432</v>
      </c>
      <c r="H2950">
        <f>SUMIFS($G:$G,$E:$E,18.51,'RAW2'!$A:$A,'RAW2'!A2950)</f>
        <v>44958807</v>
      </c>
      <c r="I2950" s="1" t="str">
        <f>VLOOKUP(A2950,'volatile collection data'!$G$6:$H$69,2,FALSE)</f>
        <v>A</v>
      </c>
      <c r="J2950" s="1">
        <f>VLOOKUP(A2950,'volatile collection data'!$G$6:$I$69,3,FALSE)</f>
        <v>4</v>
      </c>
      <c r="K2950" s="1" t="str">
        <f>VLOOKUP(A2950,'volatile collection data'!$G$6:$N$69,8,FALSE)</f>
        <v>3A</v>
      </c>
      <c r="L2950" s="1">
        <f>VLOOKUP(A2950,'volatile collection data'!$G$6:$J$69,4,FALSE)</f>
        <v>5.85</v>
      </c>
      <c r="M2950" s="1">
        <f>VLOOKUP($A2950,'volatile collection data'!$G$6:$M$69,6,FALSE)</f>
        <v>8</v>
      </c>
      <c r="N2950" s="1">
        <f>VLOOKUP($A2950,'volatile collection data'!$G$6:$M$69,7,FALSE)</f>
        <v>5.85</v>
      </c>
      <c r="O2950" s="1">
        <f>VLOOKUP(A2950,'volatile collection data'!$G$6:$K$69,5,FALSE)</f>
        <v>1</v>
      </c>
      <c r="P2950" s="1" t="str">
        <f t="shared" si="279"/>
        <v>4A</v>
      </c>
      <c r="Q2950">
        <f t="shared" si="277"/>
        <v>0.29399052443413926</v>
      </c>
      <c r="R2950" t="str">
        <f t="shared" si="280"/>
        <v>3A_1-A&amp;5.85%5.85@8</v>
      </c>
      <c r="S2950" t="str">
        <f t="shared" si="281"/>
        <v>4A-3A-VCS-Loc-22</v>
      </c>
      <c r="T2950" t="str">
        <f>IFERROR(IF(VLOOKUP(S2950,Bad!$A:$A,1,FALSE)='RAW2'!S2950,"yes","no"),"no")</f>
        <v>no</v>
      </c>
      <c r="U2950" t="str">
        <f>IFERROR(VLOOKUP(F2950,compounds!$A:$B,2,FALSE),"")</f>
        <v/>
      </c>
      <c r="V2950" t="str">
        <f>VLOOKUP(B2950,'volatile collection data'!$O:$P,2,FALSE)</f>
        <v>24.apr.22 3</v>
      </c>
    </row>
    <row r="2951" spans="1:22" x14ac:dyDescent="0.2">
      <c r="A2951" t="s">
        <v>372</v>
      </c>
      <c r="B2951" s="1" t="str">
        <f t="shared" si="278"/>
        <v>4A</v>
      </c>
      <c r="C2951">
        <v>22.254000000000001</v>
      </c>
      <c r="D2951">
        <f t="shared" si="276"/>
        <v>22.25</v>
      </c>
      <c r="E2951">
        <f>VLOOKUP(D2951,'Peak Combiner'!$A$5:$D$4980,4,FALSE)</f>
        <v>22.25</v>
      </c>
      <c r="F2951">
        <f>IFERROR(VLOOKUP(D2951,rt_comb!$A:$B,2,FALSE),D2951)</f>
        <v>22.25</v>
      </c>
      <c r="G2951">
        <v>4645751</v>
      </c>
      <c r="H2951">
        <f>SUMIFS($G:$G,$E:$E,18.51,'RAW2'!$A:$A,'RAW2'!A2951)</f>
        <v>44958807</v>
      </c>
      <c r="I2951" s="1" t="str">
        <f>VLOOKUP(A2951,'volatile collection data'!$G$6:$H$69,2,FALSE)</f>
        <v>A</v>
      </c>
      <c r="J2951" s="1">
        <f>VLOOKUP(A2951,'volatile collection data'!$G$6:$I$69,3,FALSE)</f>
        <v>4</v>
      </c>
      <c r="K2951" s="1" t="str">
        <f>VLOOKUP(A2951,'volatile collection data'!$G$6:$N$69,8,FALSE)</f>
        <v>3A</v>
      </c>
      <c r="L2951" s="1">
        <f>VLOOKUP(A2951,'volatile collection data'!$G$6:$J$69,4,FALSE)</f>
        <v>5.85</v>
      </c>
      <c r="M2951" s="1">
        <f>VLOOKUP($A2951,'volatile collection data'!$G$6:$M$69,6,FALSE)</f>
        <v>8</v>
      </c>
      <c r="N2951" s="1">
        <f>VLOOKUP($A2951,'volatile collection data'!$G$6:$M$69,7,FALSE)</f>
        <v>5.85</v>
      </c>
      <c r="O2951" s="1">
        <f>VLOOKUP(A2951,'volatile collection data'!$G$6:$K$69,5,FALSE)</f>
        <v>1</v>
      </c>
      <c r="P2951" s="1" t="str">
        <f t="shared" si="279"/>
        <v>4A</v>
      </c>
      <c r="Q2951">
        <f t="shared" si="277"/>
        <v>8.8319232990932139E-2</v>
      </c>
      <c r="R2951" t="str">
        <f t="shared" si="280"/>
        <v>3A_1-A&amp;5.85%5.85@8</v>
      </c>
      <c r="S2951" t="str">
        <f t="shared" si="281"/>
        <v>4A-3A-VCS-Loc-22</v>
      </c>
      <c r="T2951" t="str">
        <f>IFERROR(IF(VLOOKUP(S2951,Bad!$A:$A,1,FALSE)='RAW2'!S2951,"yes","no"),"no")</f>
        <v>no</v>
      </c>
      <c r="U2951" t="str">
        <f>IFERROR(VLOOKUP(F2951,compounds!$A:$B,2,FALSE),"")</f>
        <v/>
      </c>
      <c r="V2951" t="str">
        <f>VLOOKUP(B2951,'volatile collection data'!$O:$P,2,FALSE)</f>
        <v>24.apr.22 3</v>
      </c>
    </row>
    <row r="2952" spans="1:22" x14ac:dyDescent="0.2">
      <c r="A2952" t="s">
        <v>372</v>
      </c>
      <c r="B2952" s="1" t="str">
        <f t="shared" si="278"/>
        <v>4A</v>
      </c>
      <c r="C2952">
        <v>22.318999999999999</v>
      </c>
      <c r="D2952">
        <f t="shared" si="276"/>
        <v>22.32</v>
      </c>
      <c r="E2952">
        <f>VLOOKUP(D2952,'Peak Combiner'!$A$5:$D$4980,4,FALSE)</f>
        <v>22.32</v>
      </c>
      <c r="F2952">
        <f>IFERROR(VLOOKUP(D2952,rt_comb!$A:$B,2,FALSE),D2952)</f>
        <v>22.32</v>
      </c>
      <c r="G2952">
        <v>2676483</v>
      </c>
      <c r="H2952">
        <f>SUMIFS($G:$G,$E:$E,18.51,'RAW2'!$A:$A,'RAW2'!A2952)</f>
        <v>44958807</v>
      </c>
      <c r="I2952" s="1" t="str">
        <f>VLOOKUP(A2952,'volatile collection data'!$G$6:$H$69,2,FALSE)</f>
        <v>A</v>
      </c>
      <c r="J2952" s="1">
        <f>VLOOKUP(A2952,'volatile collection data'!$G$6:$I$69,3,FALSE)</f>
        <v>4</v>
      </c>
      <c r="K2952" s="1" t="str">
        <f>VLOOKUP(A2952,'volatile collection data'!$G$6:$N$69,8,FALSE)</f>
        <v>3A</v>
      </c>
      <c r="L2952" s="1">
        <f>VLOOKUP(A2952,'volatile collection data'!$G$6:$J$69,4,FALSE)</f>
        <v>5.85</v>
      </c>
      <c r="M2952" s="1">
        <f>VLOOKUP($A2952,'volatile collection data'!$G$6:$M$69,6,FALSE)</f>
        <v>8</v>
      </c>
      <c r="N2952" s="1">
        <f>VLOOKUP($A2952,'volatile collection data'!$G$6:$M$69,7,FALSE)</f>
        <v>5.85</v>
      </c>
      <c r="O2952" s="1">
        <f>VLOOKUP(A2952,'volatile collection data'!$G$6:$K$69,5,FALSE)</f>
        <v>1</v>
      </c>
      <c r="P2952" s="1" t="str">
        <f t="shared" si="279"/>
        <v>4A</v>
      </c>
      <c r="Q2952">
        <f t="shared" si="277"/>
        <v>5.088196196336589E-2</v>
      </c>
      <c r="R2952" t="str">
        <f t="shared" si="280"/>
        <v>3A_1-A&amp;5.85%5.85@8</v>
      </c>
      <c r="S2952" t="str">
        <f t="shared" si="281"/>
        <v>4A-3A-VCS-Loc-22</v>
      </c>
      <c r="T2952" t="str">
        <f>IFERROR(IF(VLOOKUP(S2952,Bad!$A:$A,1,FALSE)='RAW2'!S2952,"yes","no"),"no")</f>
        <v>no</v>
      </c>
      <c r="U2952" t="str">
        <f>IFERROR(VLOOKUP(F2952,compounds!$A:$B,2,FALSE),"")</f>
        <v/>
      </c>
      <c r="V2952" t="str">
        <f>VLOOKUP(B2952,'volatile collection data'!$O:$P,2,FALSE)</f>
        <v>24.apr.22 3</v>
      </c>
    </row>
    <row r="2953" spans="1:22" x14ac:dyDescent="0.2">
      <c r="A2953" t="s">
        <v>372</v>
      </c>
      <c r="B2953" s="1" t="str">
        <f t="shared" si="278"/>
        <v>4A</v>
      </c>
      <c r="C2953">
        <v>22.4</v>
      </c>
      <c r="D2953">
        <f t="shared" si="276"/>
        <v>22.4</v>
      </c>
      <c r="E2953">
        <f>VLOOKUP(D2953,'Peak Combiner'!$A$5:$D$4980,4,FALSE)</f>
        <v>22.4</v>
      </c>
      <c r="F2953">
        <f>IFERROR(VLOOKUP(D2953,rt_comb!$A:$B,2,FALSE),D2953)</f>
        <v>22.4</v>
      </c>
      <c r="G2953">
        <v>5642426</v>
      </c>
      <c r="H2953">
        <f>SUMIFS($G:$G,$E:$E,18.51,'RAW2'!$A:$A,'RAW2'!A2953)</f>
        <v>44958807</v>
      </c>
      <c r="I2953" s="1" t="str">
        <f>VLOOKUP(A2953,'volatile collection data'!$G$6:$H$69,2,FALSE)</f>
        <v>A</v>
      </c>
      <c r="J2953" s="1">
        <f>VLOOKUP(A2953,'volatile collection data'!$G$6:$I$69,3,FALSE)</f>
        <v>4</v>
      </c>
      <c r="K2953" s="1" t="str">
        <f>VLOOKUP(A2953,'volatile collection data'!$G$6:$N$69,8,FALSE)</f>
        <v>3A</v>
      </c>
      <c r="L2953" s="1">
        <f>VLOOKUP(A2953,'volatile collection data'!$G$6:$J$69,4,FALSE)</f>
        <v>5.85</v>
      </c>
      <c r="M2953" s="1">
        <f>VLOOKUP($A2953,'volatile collection data'!$G$6:$M$69,6,FALSE)</f>
        <v>8</v>
      </c>
      <c r="N2953" s="1">
        <f>VLOOKUP($A2953,'volatile collection data'!$G$6:$M$69,7,FALSE)</f>
        <v>5.85</v>
      </c>
      <c r="O2953" s="1">
        <f>VLOOKUP(A2953,'volatile collection data'!$G$6:$K$69,5,FALSE)</f>
        <v>1</v>
      </c>
      <c r="P2953" s="1" t="str">
        <f t="shared" si="279"/>
        <v>4A</v>
      </c>
      <c r="Q2953">
        <f t="shared" si="277"/>
        <v>0.10726677700292014</v>
      </c>
      <c r="R2953" t="str">
        <f t="shared" si="280"/>
        <v>3A_1-A&amp;5.85%5.85@8</v>
      </c>
      <c r="S2953" t="str">
        <f t="shared" si="281"/>
        <v>4A-3A-VCS-Loc-22</v>
      </c>
      <c r="T2953" t="str">
        <f>IFERROR(IF(VLOOKUP(S2953,Bad!$A:$A,1,FALSE)='RAW2'!S2953,"yes","no"),"no")</f>
        <v>no</v>
      </c>
      <c r="U2953" t="str">
        <f>IFERROR(VLOOKUP(F2953,compounds!$A:$B,2,FALSE),"")</f>
        <v/>
      </c>
      <c r="V2953" t="str">
        <f>VLOOKUP(B2953,'volatile collection data'!$O:$P,2,FALSE)</f>
        <v>24.apr.22 3</v>
      </c>
    </row>
    <row r="2954" spans="1:22" x14ac:dyDescent="0.2">
      <c r="A2954" t="s">
        <v>372</v>
      </c>
      <c r="B2954" s="1" t="str">
        <f t="shared" si="278"/>
        <v>4A</v>
      </c>
      <c r="C2954">
        <v>22.492000000000001</v>
      </c>
      <c r="D2954">
        <f t="shared" si="276"/>
        <v>22.49</v>
      </c>
      <c r="E2954">
        <f>VLOOKUP(D2954,'Peak Combiner'!$A$5:$D$4980,4,FALSE)</f>
        <v>22.49</v>
      </c>
      <c r="F2954">
        <f>IFERROR(VLOOKUP(D2954,rt_comb!$A:$B,2,FALSE),D2954)</f>
        <v>22.49</v>
      </c>
      <c r="G2954">
        <v>8106480</v>
      </c>
      <c r="H2954">
        <f>SUMIFS($G:$G,$E:$E,18.51,'RAW2'!$A:$A,'RAW2'!A2954)</f>
        <v>44958807</v>
      </c>
      <c r="I2954" s="1" t="str">
        <f>VLOOKUP(A2954,'volatile collection data'!$G$6:$H$69,2,FALSE)</f>
        <v>A</v>
      </c>
      <c r="J2954" s="1">
        <f>VLOOKUP(A2954,'volatile collection data'!$G$6:$I$69,3,FALSE)</f>
        <v>4</v>
      </c>
      <c r="K2954" s="1" t="str">
        <f>VLOOKUP(A2954,'volatile collection data'!$G$6:$N$69,8,FALSE)</f>
        <v>3A</v>
      </c>
      <c r="L2954" s="1">
        <f>VLOOKUP(A2954,'volatile collection data'!$G$6:$J$69,4,FALSE)</f>
        <v>5.85</v>
      </c>
      <c r="M2954" s="1">
        <f>VLOOKUP($A2954,'volatile collection data'!$G$6:$M$69,6,FALSE)</f>
        <v>8</v>
      </c>
      <c r="N2954" s="1">
        <f>VLOOKUP($A2954,'volatile collection data'!$G$6:$M$69,7,FALSE)</f>
        <v>5.85</v>
      </c>
      <c r="O2954" s="1">
        <f>VLOOKUP(A2954,'volatile collection data'!$G$6:$K$69,5,FALSE)</f>
        <v>1</v>
      </c>
      <c r="P2954" s="1" t="str">
        <f t="shared" si="279"/>
        <v>4A</v>
      </c>
      <c r="Q2954">
        <f t="shared" si="277"/>
        <v>0.15411030334090906</v>
      </c>
      <c r="R2954" t="str">
        <f t="shared" si="280"/>
        <v>3A_1-A&amp;5.85%5.85@8</v>
      </c>
      <c r="S2954" t="str">
        <f t="shared" si="281"/>
        <v>4A-3A-VCS-Loc-22</v>
      </c>
      <c r="T2954" t="str">
        <f>IFERROR(IF(VLOOKUP(S2954,Bad!$A:$A,1,FALSE)='RAW2'!S2954,"yes","no"),"no")</f>
        <v>no</v>
      </c>
      <c r="U2954" t="str">
        <f>IFERROR(VLOOKUP(F2954,compounds!$A:$B,2,FALSE),"")</f>
        <v/>
      </c>
      <c r="V2954" t="str">
        <f>VLOOKUP(B2954,'volatile collection data'!$O:$P,2,FALSE)</f>
        <v>24.apr.22 3</v>
      </c>
    </row>
    <row r="2955" spans="1:22" x14ac:dyDescent="0.2">
      <c r="A2955" t="s">
        <v>372</v>
      </c>
      <c r="B2955" s="1" t="str">
        <f t="shared" si="278"/>
        <v>4A</v>
      </c>
      <c r="C2955">
        <v>22.634</v>
      </c>
      <c r="D2955">
        <f t="shared" si="276"/>
        <v>22.63</v>
      </c>
      <c r="E2955">
        <f>VLOOKUP(D2955,'Peak Combiner'!$A$5:$D$4980,4,FALSE)</f>
        <v>22.63</v>
      </c>
      <c r="F2955">
        <f>IFERROR(VLOOKUP(D2955,rt_comb!$A:$B,2,FALSE),D2955)</f>
        <v>22.63</v>
      </c>
      <c r="G2955">
        <v>12505067</v>
      </c>
      <c r="H2955">
        <f>SUMIFS($G:$G,$E:$E,18.51,'RAW2'!$A:$A,'RAW2'!A2955)</f>
        <v>44958807</v>
      </c>
      <c r="I2955" s="1" t="str">
        <f>VLOOKUP(A2955,'volatile collection data'!$G$6:$H$69,2,FALSE)</f>
        <v>A</v>
      </c>
      <c r="J2955" s="1">
        <f>VLOOKUP(A2955,'volatile collection data'!$G$6:$I$69,3,FALSE)</f>
        <v>4</v>
      </c>
      <c r="K2955" s="1" t="str">
        <f>VLOOKUP(A2955,'volatile collection data'!$G$6:$N$69,8,FALSE)</f>
        <v>3A</v>
      </c>
      <c r="L2955" s="1">
        <f>VLOOKUP(A2955,'volatile collection data'!$G$6:$J$69,4,FALSE)</f>
        <v>5.85</v>
      </c>
      <c r="M2955" s="1">
        <f>VLOOKUP($A2955,'volatile collection data'!$G$6:$M$69,6,FALSE)</f>
        <v>8</v>
      </c>
      <c r="N2955" s="1">
        <f>VLOOKUP($A2955,'volatile collection data'!$G$6:$M$69,7,FALSE)</f>
        <v>5.85</v>
      </c>
      <c r="O2955" s="1">
        <f>VLOOKUP(A2955,'volatile collection data'!$G$6:$K$69,5,FALSE)</f>
        <v>1</v>
      </c>
      <c r="P2955" s="1" t="str">
        <f t="shared" si="279"/>
        <v>4A</v>
      </c>
      <c r="Q2955">
        <f t="shared" si="277"/>
        <v>0.23773076213947261</v>
      </c>
      <c r="R2955" t="str">
        <f t="shared" si="280"/>
        <v>3A_1-A&amp;5.85%5.85@8</v>
      </c>
      <c r="S2955" t="str">
        <f t="shared" si="281"/>
        <v>4A-3A-VCS-Loc-22</v>
      </c>
      <c r="T2955" t="str">
        <f>IFERROR(IF(VLOOKUP(S2955,Bad!$A:$A,1,FALSE)='RAW2'!S2955,"yes","no"),"no")</f>
        <v>no</v>
      </c>
      <c r="U2955" t="str">
        <f>IFERROR(VLOOKUP(F2955,compounds!$A:$B,2,FALSE),"")</f>
        <v/>
      </c>
      <c r="V2955" t="str">
        <f>VLOOKUP(B2955,'volatile collection data'!$O:$P,2,FALSE)</f>
        <v>24.apr.22 3</v>
      </c>
    </row>
    <row r="2956" spans="1:22" x14ac:dyDescent="0.2">
      <c r="A2956" t="s">
        <v>372</v>
      </c>
      <c r="B2956" s="1" t="str">
        <f t="shared" si="278"/>
        <v>4A</v>
      </c>
      <c r="C2956">
        <v>22.744</v>
      </c>
      <c r="D2956">
        <f t="shared" si="276"/>
        <v>22.74</v>
      </c>
      <c r="E2956">
        <f>VLOOKUP(D2956,'Peak Combiner'!$A$5:$D$4980,4,FALSE)</f>
        <v>22.74</v>
      </c>
      <c r="F2956">
        <f>IFERROR(VLOOKUP(D2956,rt_comb!$A:$B,2,FALSE),D2956)</f>
        <v>22.74</v>
      </c>
      <c r="G2956">
        <v>5256226</v>
      </c>
      <c r="H2956">
        <f>SUMIFS($G:$G,$E:$E,18.51,'RAW2'!$A:$A,'RAW2'!A2956)</f>
        <v>44958807</v>
      </c>
      <c r="I2956" s="1" t="str">
        <f>VLOOKUP(A2956,'volatile collection data'!$G$6:$H$69,2,FALSE)</f>
        <v>A</v>
      </c>
      <c r="J2956" s="1">
        <f>VLOOKUP(A2956,'volatile collection data'!$G$6:$I$69,3,FALSE)</f>
        <v>4</v>
      </c>
      <c r="K2956" s="1" t="str">
        <f>VLOOKUP(A2956,'volatile collection data'!$G$6:$N$69,8,FALSE)</f>
        <v>3A</v>
      </c>
      <c r="L2956" s="1">
        <f>VLOOKUP(A2956,'volatile collection data'!$G$6:$J$69,4,FALSE)</f>
        <v>5.85</v>
      </c>
      <c r="M2956" s="1">
        <f>VLOOKUP($A2956,'volatile collection data'!$G$6:$M$69,6,FALSE)</f>
        <v>8</v>
      </c>
      <c r="N2956" s="1">
        <f>VLOOKUP($A2956,'volatile collection data'!$G$6:$M$69,7,FALSE)</f>
        <v>5.85</v>
      </c>
      <c r="O2956" s="1">
        <f>VLOOKUP(A2956,'volatile collection data'!$G$6:$K$69,5,FALSE)</f>
        <v>1</v>
      </c>
      <c r="P2956" s="1" t="str">
        <f t="shared" si="279"/>
        <v>4A</v>
      </c>
      <c r="Q2956">
        <f t="shared" si="277"/>
        <v>9.9924823510126839E-2</v>
      </c>
      <c r="R2956" t="str">
        <f t="shared" si="280"/>
        <v>3A_1-A&amp;5.85%5.85@8</v>
      </c>
      <c r="S2956" t="str">
        <f t="shared" si="281"/>
        <v>4A-3A-VCS-Loc-22</v>
      </c>
      <c r="T2956" t="str">
        <f>IFERROR(IF(VLOOKUP(S2956,Bad!$A:$A,1,FALSE)='RAW2'!S2956,"yes","no"),"no")</f>
        <v>no</v>
      </c>
      <c r="U2956" t="str">
        <f>IFERROR(VLOOKUP(F2956,compounds!$A:$B,2,FALSE),"")</f>
        <v/>
      </c>
      <c r="V2956" t="str">
        <f>VLOOKUP(B2956,'volatile collection data'!$O:$P,2,FALSE)</f>
        <v>24.apr.22 3</v>
      </c>
    </row>
    <row r="2957" spans="1:22" x14ac:dyDescent="0.2">
      <c r="A2957" t="s">
        <v>372</v>
      </c>
      <c r="B2957" s="1" t="str">
        <f t="shared" si="278"/>
        <v>4A</v>
      </c>
      <c r="C2957">
        <v>22.887</v>
      </c>
      <c r="D2957">
        <f t="shared" si="276"/>
        <v>22.89</v>
      </c>
      <c r="E2957">
        <f>VLOOKUP(D2957,'Peak Combiner'!$A$5:$D$4980,4,FALSE)</f>
        <v>22.89</v>
      </c>
      <c r="F2957">
        <f>IFERROR(VLOOKUP(D2957,rt_comb!$A:$B,2,FALSE),D2957)</f>
        <v>22.89</v>
      </c>
      <c r="G2957">
        <v>3416355</v>
      </c>
      <c r="H2957">
        <f>SUMIFS($G:$G,$E:$E,18.51,'RAW2'!$A:$A,'RAW2'!A2957)</f>
        <v>44958807</v>
      </c>
      <c r="I2957" s="1" t="str">
        <f>VLOOKUP(A2957,'volatile collection data'!$G$6:$H$69,2,FALSE)</f>
        <v>A</v>
      </c>
      <c r="J2957" s="1">
        <f>VLOOKUP(A2957,'volatile collection data'!$G$6:$I$69,3,FALSE)</f>
        <v>4</v>
      </c>
      <c r="K2957" s="1" t="str">
        <f>VLOOKUP(A2957,'volatile collection data'!$G$6:$N$69,8,FALSE)</f>
        <v>3A</v>
      </c>
      <c r="L2957" s="1">
        <f>VLOOKUP(A2957,'volatile collection data'!$G$6:$J$69,4,FALSE)</f>
        <v>5.85</v>
      </c>
      <c r="M2957" s="1">
        <f>VLOOKUP($A2957,'volatile collection data'!$G$6:$M$69,6,FALSE)</f>
        <v>8</v>
      </c>
      <c r="N2957" s="1">
        <f>VLOOKUP($A2957,'volatile collection data'!$G$6:$M$69,7,FALSE)</f>
        <v>5.85</v>
      </c>
      <c r="O2957" s="1">
        <f>VLOOKUP(A2957,'volatile collection data'!$G$6:$K$69,5,FALSE)</f>
        <v>1</v>
      </c>
      <c r="P2957" s="1" t="str">
        <f t="shared" si="279"/>
        <v>4A</v>
      </c>
      <c r="Q2957">
        <f t="shared" si="277"/>
        <v>6.4947487117741787E-2</v>
      </c>
      <c r="R2957" t="str">
        <f t="shared" si="280"/>
        <v>3A_1-A&amp;5.85%5.85@8</v>
      </c>
      <c r="S2957" t="str">
        <f t="shared" si="281"/>
        <v>4A-3A-VCS-Loc-22</v>
      </c>
      <c r="T2957" t="str">
        <f>IFERROR(IF(VLOOKUP(S2957,Bad!$A:$A,1,FALSE)='RAW2'!S2957,"yes","no"),"no")</f>
        <v>no</v>
      </c>
      <c r="U2957" t="str">
        <f>IFERROR(VLOOKUP(F2957,compounds!$A:$B,2,FALSE),"")</f>
        <v/>
      </c>
      <c r="V2957" t="str">
        <f>VLOOKUP(B2957,'volatile collection data'!$O:$P,2,FALSE)</f>
        <v>24.apr.22 3</v>
      </c>
    </row>
    <row r="2958" spans="1:22" x14ac:dyDescent="0.2">
      <c r="A2958" t="s">
        <v>372</v>
      </c>
      <c r="B2958" s="1" t="str">
        <f t="shared" si="278"/>
        <v>4A</v>
      </c>
      <c r="C2958">
        <v>22.972999999999999</v>
      </c>
      <c r="D2958">
        <f t="shared" si="276"/>
        <v>22.97</v>
      </c>
      <c r="E2958">
        <f>VLOOKUP(D2958,'Peak Combiner'!$A$5:$D$4980,4,FALSE)</f>
        <v>22.97</v>
      </c>
      <c r="F2958">
        <f>IFERROR(VLOOKUP(D2958,rt_comb!$A:$B,2,FALSE),D2958)</f>
        <v>22.97</v>
      </c>
      <c r="G2958">
        <v>4145571</v>
      </c>
      <c r="H2958">
        <f>SUMIFS($G:$G,$E:$E,18.51,'RAW2'!$A:$A,'RAW2'!A2958)</f>
        <v>44958807</v>
      </c>
      <c r="I2958" s="1" t="str">
        <f>VLOOKUP(A2958,'volatile collection data'!$G$6:$H$69,2,FALSE)</f>
        <v>A</v>
      </c>
      <c r="J2958" s="1">
        <f>VLOOKUP(A2958,'volatile collection data'!$G$6:$I$69,3,FALSE)</f>
        <v>4</v>
      </c>
      <c r="K2958" s="1" t="str">
        <f>VLOOKUP(A2958,'volatile collection data'!$G$6:$N$69,8,FALSE)</f>
        <v>3A</v>
      </c>
      <c r="L2958" s="1">
        <f>VLOOKUP(A2958,'volatile collection data'!$G$6:$J$69,4,FALSE)</f>
        <v>5.85</v>
      </c>
      <c r="M2958" s="1">
        <f>VLOOKUP($A2958,'volatile collection data'!$G$6:$M$69,6,FALSE)</f>
        <v>8</v>
      </c>
      <c r="N2958" s="1">
        <f>VLOOKUP($A2958,'volatile collection data'!$G$6:$M$69,7,FALSE)</f>
        <v>5.85</v>
      </c>
      <c r="O2958" s="1">
        <f>VLOOKUP(A2958,'volatile collection data'!$G$6:$K$69,5,FALSE)</f>
        <v>1</v>
      </c>
      <c r="P2958" s="1" t="str">
        <f t="shared" si="279"/>
        <v>4A</v>
      </c>
      <c r="Q2958">
        <f t="shared" si="277"/>
        <v>7.8810433669271457E-2</v>
      </c>
      <c r="R2958" t="str">
        <f t="shared" si="280"/>
        <v>3A_1-A&amp;5.85%5.85@8</v>
      </c>
      <c r="S2958" t="str">
        <f t="shared" si="281"/>
        <v>4A-3A-VCS-Loc-22</v>
      </c>
      <c r="T2958" t="str">
        <f>IFERROR(IF(VLOOKUP(S2958,Bad!$A:$A,1,FALSE)='RAW2'!S2958,"yes","no"),"no")</f>
        <v>no</v>
      </c>
      <c r="U2958" t="str">
        <f>IFERROR(VLOOKUP(F2958,compounds!$A:$B,2,FALSE),"")</f>
        <v/>
      </c>
      <c r="V2958" t="str">
        <f>VLOOKUP(B2958,'volatile collection data'!$O:$P,2,FALSE)</f>
        <v>24.apr.22 3</v>
      </c>
    </row>
    <row r="2959" spans="1:22" x14ac:dyDescent="0.2">
      <c r="A2959" t="s">
        <v>372</v>
      </c>
      <c r="B2959" s="1" t="str">
        <f t="shared" si="278"/>
        <v>4A</v>
      </c>
      <c r="C2959">
        <v>23.161000000000001</v>
      </c>
      <c r="D2959">
        <f t="shared" si="276"/>
        <v>23.16</v>
      </c>
      <c r="E2959">
        <f>VLOOKUP(D2959,'Peak Combiner'!$A$5:$D$4980,4,FALSE)</f>
        <v>23.16</v>
      </c>
      <c r="F2959">
        <f>IFERROR(VLOOKUP(D2959,rt_comb!$A:$B,2,FALSE),D2959)</f>
        <v>23.16</v>
      </c>
      <c r="G2959">
        <v>3083862</v>
      </c>
      <c r="H2959">
        <f>SUMIFS($G:$G,$E:$E,18.51,'RAW2'!$A:$A,'RAW2'!A2959)</f>
        <v>44958807</v>
      </c>
      <c r="I2959" s="1" t="str">
        <f>VLOOKUP(A2959,'volatile collection data'!$G$6:$H$69,2,FALSE)</f>
        <v>A</v>
      </c>
      <c r="J2959" s="1">
        <f>VLOOKUP(A2959,'volatile collection data'!$G$6:$I$69,3,FALSE)</f>
        <v>4</v>
      </c>
      <c r="K2959" s="1" t="str">
        <f>VLOOKUP(A2959,'volatile collection data'!$G$6:$N$69,8,FALSE)</f>
        <v>3A</v>
      </c>
      <c r="L2959" s="1">
        <f>VLOOKUP(A2959,'volatile collection data'!$G$6:$J$69,4,FALSE)</f>
        <v>5.85</v>
      </c>
      <c r="M2959" s="1">
        <f>VLOOKUP($A2959,'volatile collection data'!$G$6:$M$69,6,FALSE)</f>
        <v>8</v>
      </c>
      <c r="N2959" s="1">
        <f>VLOOKUP($A2959,'volatile collection data'!$G$6:$M$69,7,FALSE)</f>
        <v>5.85</v>
      </c>
      <c r="O2959" s="1">
        <f>VLOOKUP(A2959,'volatile collection data'!$G$6:$K$69,5,FALSE)</f>
        <v>1</v>
      </c>
      <c r="P2959" s="1" t="str">
        <f t="shared" si="279"/>
        <v>4A</v>
      </c>
      <c r="Q2959">
        <f t="shared" si="277"/>
        <v>5.862654423146698E-2</v>
      </c>
      <c r="R2959" t="str">
        <f t="shared" si="280"/>
        <v>3A_1-A&amp;5.85%5.85@8</v>
      </c>
      <c r="S2959" t="str">
        <f t="shared" si="281"/>
        <v>4A-3A-VCS-Loc-22</v>
      </c>
      <c r="T2959" t="str">
        <f>IFERROR(IF(VLOOKUP(S2959,Bad!$A:$A,1,FALSE)='RAW2'!S2959,"yes","no"),"no")</f>
        <v>no</v>
      </c>
      <c r="U2959" t="str">
        <f>IFERROR(VLOOKUP(F2959,compounds!$A:$B,2,FALSE),"")</f>
        <v/>
      </c>
      <c r="V2959" t="str">
        <f>VLOOKUP(B2959,'volatile collection data'!$O:$P,2,FALSE)</f>
        <v>24.apr.22 3</v>
      </c>
    </row>
    <row r="2960" spans="1:22" x14ac:dyDescent="0.2">
      <c r="A2960" t="s">
        <v>372</v>
      </c>
      <c r="B2960" s="1" t="str">
        <f t="shared" si="278"/>
        <v>4A</v>
      </c>
      <c r="C2960">
        <v>23.268000000000001</v>
      </c>
      <c r="D2960">
        <f t="shared" si="276"/>
        <v>23.27</v>
      </c>
      <c r="E2960">
        <f>VLOOKUP(D2960,'Peak Combiner'!$A$5:$D$4980,4,FALSE)</f>
        <v>23.27</v>
      </c>
      <c r="F2960">
        <f>IFERROR(VLOOKUP(D2960,rt_comb!$A:$B,2,FALSE),D2960)</f>
        <v>23.27</v>
      </c>
      <c r="G2960">
        <v>2138625</v>
      </c>
      <c r="H2960">
        <f>SUMIFS($G:$G,$E:$E,18.51,'RAW2'!$A:$A,'RAW2'!A2960)</f>
        <v>44958807</v>
      </c>
      <c r="I2960" s="1" t="str">
        <f>VLOOKUP(A2960,'volatile collection data'!$G$6:$H$69,2,FALSE)</f>
        <v>A</v>
      </c>
      <c r="J2960" s="1">
        <f>VLOOKUP(A2960,'volatile collection data'!$G$6:$I$69,3,FALSE)</f>
        <v>4</v>
      </c>
      <c r="K2960" s="1" t="str">
        <f>VLOOKUP(A2960,'volatile collection data'!$G$6:$N$69,8,FALSE)</f>
        <v>3A</v>
      </c>
      <c r="L2960" s="1">
        <f>VLOOKUP(A2960,'volatile collection data'!$G$6:$J$69,4,FALSE)</f>
        <v>5.85</v>
      </c>
      <c r="M2960" s="1">
        <f>VLOOKUP($A2960,'volatile collection data'!$G$6:$M$69,6,FALSE)</f>
        <v>8</v>
      </c>
      <c r="N2960" s="1">
        <f>VLOOKUP($A2960,'volatile collection data'!$G$6:$M$69,7,FALSE)</f>
        <v>5.85</v>
      </c>
      <c r="O2960" s="1">
        <f>VLOOKUP(A2960,'volatile collection data'!$G$6:$K$69,5,FALSE)</f>
        <v>1</v>
      </c>
      <c r="P2960" s="1" t="str">
        <f t="shared" si="279"/>
        <v>4A</v>
      </c>
      <c r="Q2960">
        <f t="shared" si="277"/>
        <v>4.0656875423420724E-2</v>
      </c>
      <c r="R2960" t="str">
        <f t="shared" si="280"/>
        <v>3A_1-A&amp;5.85%5.85@8</v>
      </c>
      <c r="S2960" t="str">
        <f t="shared" si="281"/>
        <v>4A-3A-VCS-Loc-22</v>
      </c>
      <c r="T2960" t="str">
        <f>IFERROR(IF(VLOOKUP(S2960,Bad!$A:$A,1,FALSE)='RAW2'!S2960,"yes","no"),"no")</f>
        <v>no</v>
      </c>
      <c r="U2960" t="str">
        <f>IFERROR(VLOOKUP(F2960,compounds!$A:$B,2,FALSE),"")</f>
        <v/>
      </c>
      <c r="V2960" t="str">
        <f>VLOOKUP(B2960,'volatile collection data'!$O:$P,2,FALSE)</f>
        <v>24.apr.22 3</v>
      </c>
    </row>
    <row r="2961" spans="1:22" x14ac:dyDescent="0.2">
      <c r="A2961" t="s">
        <v>372</v>
      </c>
      <c r="B2961" s="1" t="str">
        <f t="shared" si="278"/>
        <v>4A</v>
      </c>
      <c r="C2961">
        <v>23.337</v>
      </c>
      <c r="D2961">
        <f t="shared" si="276"/>
        <v>23.34</v>
      </c>
      <c r="E2961">
        <f>VLOOKUP(D2961,'Peak Combiner'!$A$5:$D$4980,4,FALSE)</f>
        <v>23.32</v>
      </c>
      <c r="F2961">
        <f>IFERROR(VLOOKUP(D2961,rt_comb!$A:$B,2,FALSE),D2961)</f>
        <v>23.34</v>
      </c>
      <c r="G2961">
        <v>5903599</v>
      </c>
      <c r="H2961">
        <f>SUMIFS($G:$G,$E:$E,18.51,'RAW2'!$A:$A,'RAW2'!A2961)</f>
        <v>44958807</v>
      </c>
      <c r="I2961" s="1" t="str">
        <f>VLOOKUP(A2961,'volatile collection data'!$G$6:$H$69,2,FALSE)</f>
        <v>A</v>
      </c>
      <c r="J2961" s="1">
        <f>VLOOKUP(A2961,'volatile collection data'!$G$6:$I$69,3,FALSE)</f>
        <v>4</v>
      </c>
      <c r="K2961" s="1" t="str">
        <f>VLOOKUP(A2961,'volatile collection data'!$G$6:$N$69,8,FALSE)</f>
        <v>3A</v>
      </c>
      <c r="L2961" s="1">
        <f>VLOOKUP(A2961,'volatile collection data'!$G$6:$J$69,4,FALSE)</f>
        <v>5.85</v>
      </c>
      <c r="M2961" s="1">
        <f>VLOOKUP($A2961,'volatile collection data'!$G$6:$M$69,6,FALSE)</f>
        <v>8</v>
      </c>
      <c r="N2961" s="1">
        <f>VLOOKUP($A2961,'volatile collection data'!$G$6:$M$69,7,FALSE)</f>
        <v>5.85</v>
      </c>
      <c r="O2961" s="1">
        <f>VLOOKUP(A2961,'volatile collection data'!$G$6:$K$69,5,FALSE)</f>
        <v>1</v>
      </c>
      <c r="P2961" s="1" t="str">
        <f t="shared" si="279"/>
        <v>4A</v>
      </c>
      <c r="Q2961">
        <f t="shared" si="277"/>
        <v>0.11223187285888415</v>
      </c>
      <c r="R2961" t="str">
        <f t="shared" si="280"/>
        <v>3A_1-A&amp;5.85%5.85@8</v>
      </c>
      <c r="S2961" t="str">
        <f t="shared" si="281"/>
        <v>4A-3A-VCS-Loc-22</v>
      </c>
      <c r="T2961" t="str">
        <f>IFERROR(IF(VLOOKUP(S2961,Bad!$A:$A,1,FALSE)='RAW2'!S2961,"yes","no"),"no")</f>
        <v>no</v>
      </c>
      <c r="U2961" t="str">
        <f>IFERROR(VLOOKUP(F2961,compounds!$A:$B,2,FALSE),"")</f>
        <v/>
      </c>
      <c r="V2961" t="str">
        <f>VLOOKUP(B2961,'volatile collection data'!$O:$P,2,FALSE)</f>
        <v>24.apr.22 3</v>
      </c>
    </row>
    <row r="2962" spans="1:22" x14ac:dyDescent="0.2">
      <c r="A2962" t="s">
        <v>372</v>
      </c>
      <c r="B2962" s="1" t="str">
        <f t="shared" si="278"/>
        <v>4A</v>
      </c>
      <c r="C2962">
        <v>23.46</v>
      </c>
      <c r="D2962">
        <f t="shared" si="276"/>
        <v>23.46</v>
      </c>
      <c r="E2962">
        <f>VLOOKUP(D2962,'Peak Combiner'!$A$5:$D$4980,4,FALSE)</f>
        <v>23.46</v>
      </c>
      <c r="F2962">
        <f>IFERROR(VLOOKUP(D2962,rt_comb!$A:$B,2,FALSE),D2962)</f>
        <v>23.46</v>
      </c>
      <c r="G2962">
        <v>5207703</v>
      </c>
      <c r="H2962">
        <f>SUMIFS($G:$G,$E:$E,18.51,'RAW2'!$A:$A,'RAW2'!A2962)</f>
        <v>44958807</v>
      </c>
      <c r="I2962" s="1" t="str">
        <f>VLOOKUP(A2962,'volatile collection data'!$G$6:$H$69,2,FALSE)</f>
        <v>A</v>
      </c>
      <c r="J2962" s="1">
        <f>VLOOKUP(A2962,'volatile collection data'!$G$6:$I$69,3,FALSE)</f>
        <v>4</v>
      </c>
      <c r="K2962" s="1" t="str">
        <f>VLOOKUP(A2962,'volatile collection data'!$G$6:$N$69,8,FALSE)</f>
        <v>3A</v>
      </c>
      <c r="L2962" s="1">
        <f>VLOOKUP(A2962,'volatile collection data'!$G$6:$J$69,4,FALSE)</f>
        <v>5.85</v>
      </c>
      <c r="M2962" s="1">
        <f>VLOOKUP($A2962,'volatile collection data'!$G$6:$M$69,6,FALSE)</f>
        <v>8</v>
      </c>
      <c r="N2962" s="1">
        <f>VLOOKUP($A2962,'volatile collection data'!$G$6:$M$69,7,FALSE)</f>
        <v>5.85</v>
      </c>
      <c r="O2962" s="1">
        <f>VLOOKUP(A2962,'volatile collection data'!$G$6:$K$69,5,FALSE)</f>
        <v>1</v>
      </c>
      <c r="P2962" s="1" t="str">
        <f t="shared" si="279"/>
        <v>4A</v>
      </c>
      <c r="Q2962">
        <f t="shared" si="277"/>
        <v>9.9002364656344322E-2</v>
      </c>
      <c r="R2962" t="str">
        <f t="shared" si="280"/>
        <v>3A_1-A&amp;5.85%5.85@8</v>
      </c>
      <c r="S2962" t="str">
        <f t="shared" si="281"/>
        <v>4A-3A-VCS-Loc-22</v>
      </c>
      <c r="T2962" t="str">
        <f>IFERROR(IF(VLOOKUP(S2962,Bad!$A:$A,1,FALSE)='RAW2'!S2962,"yes","no"),"no")</f>
        <v>no</v>
      </c>
      <c r="U2962" t="str">
        <f>IFERROR(VLOOKUP(F2962,compounds!$A:$B,2,FALSE),"")</f>
        <v/>
      </c>
      <c r="V2962" t="str">
        <f>VLOOKUP(B2962,'volatile collection data'!$O:$P,2,FALSE)</f>
        <v>24.apr.22 3</v>
      </c>
    </row>
    <row r="2963" spans="1:22" x14ac:dyDescent="0.2">
      <c r="A2963" t="s">
        <v>372</v>
      </c>
      <c r="B2963" s="1" t="str">
        <f t="shared" si="278"/>
        <v>4A</v>
      </c>
      <c r="C2963">
        <v>23.565999999999999</v>
      </c>
      <c r="D2963">
        <f t="shared" si="276"/>
        <v>23.57</v>
      </c>
      <c r="E2963">
        <f>VLOOKUP(D2963,'Peak Combiner'!$A$5:$D$4980,4,FALSE)</f>
        <v>23.57</v>
      </c>
      <c r="F2963">
        <f>IFERROR(VLOOKUP(D2963,rt_comb!$A:$B,2,FALSE),D2963)</f>
        <v>23.57</v>
      </c>
      <c r="G2963">
        <v>1848086</v>
      </c>
      <c r="H2963">
        <f>SUMIFS($G:$G,$E:$E,18.51,'RAW2'!$A:$A,'RAW2'!A2963)</f>
        <v>44958807</v>
      </c>
      <c r="I2963" s="1" t="str">
        <f>VLOOKUP(A2963,'volatile collection data'!$G$6:$H$69,2,FALSE)</f>
        <v>A</v>
      </c>
      <c r="J2963" s="1">
        <f>VLOOKUP(A2963,'volatile collection data'!$G$6:$I$69,3,FALSE)</f>
        <v>4</v>
      </c>
      <c r="K2963" s="1" t="str">
        <f>VLOOKUP(A2963,'volatile collection data'!$G$6:$N$69,8,FALSE)</f>
        <v>3A</v>
      </c>
      <c r="L2963" s="1">
        <f>VLOOKUP(A2963,'volatile collection data'!$G$6:$J$69,4,FALSE)</f>
        <v>5.85</v>
      </c>
      <c r="M2963" s="1">
        <f>VLOOKUP($A2963,'volatile collection data'!$G$6:$M$69,6,FALSE)</f>
        <v>8</v>
      </c>
      <c r="N2963" s="1">
        <f>VLOOKUP($A2963,'volatile collection data'!$G$6:$M$69,7,FALSE)</f>
        <v>5.85</v>
      </c>
      <c r="O2963" s="1">
        <f>VLOOKUP(A2963,'volatile collection data'!$G$6:$K$69,5,FALSE)</f>
        <v>1</v>
      </c>
      <c r="P2963" s="1" t="str">
        <f t="shared" si="279"/>
        <v>4A</v>
      </c>
      <c r="Q2963">
        <f t="shared" si="277"/>
        <v>3.5133509742833788E-2</v>
      </c>
      <c r="R2963" t="str">
        <f t="shared" si="280"/>
        <v>3A_1-A&amp;5.85%5.85@8</v>
      </c>
      <c r="S2963" t="str">
        <f t="shared" si="281"/>
        <v>4A-3A-VCS-Loc-22</v>
      </c>
      <c r="T2963" t="str">
        <f>IFERROR(IF(VLOOKUP(S2963,Bad!$A:$A,1,FALSE)='RAW2'!S2963,"yes","no"),"no")</f>
        <v>no</v>
      </c>
      <c r="U2963" t="str">
        <f>IFERROR(VLOOKUP(F2963,compounds!$A:$B,2,FALSE),"")</f>
        <v/>
      </c>
      <c r="V2963" t="str">
        <f>VLOOKUP(B2963,'volatile collection data'!$O:$P,2,FALSE)</f>
        <v>24.apr.22 3</v>
      </c>
    </row>
    <row r="2964" spans="1:22" x14ac:dyDescent="0.2">
      <c r="A2964" t="s">
        <v>372</v>
      </c>
      <c r="B2964" s="1" t="str">
        <f t="shared" si="278"/>
        <v>4A</v>
      </c>
      <c r="C2964">
        <v>23.634</v>
      </c>
      <c r="D2964">
        <f t="shared" si="276"/>
        <v>23.63</v>
      </c>
      <c r="E2964">
        <f>VLOOKUP(D2964,'Peak Combiner'!$A$5:$D$4980,4,FALSE)</f>
        <v>23.63</v>
      </c>
      <c r="F2964">
        <f>IFERROR(VLOOKUP(D2964,rt_comb!$A:$B,2,FALSE),D2964)</f>
        <v>23.63</v>
      </c>
      <c r="G2964">
        <v>3023462</v>
      </c>
      <c r="H2964">
        <f>SUMIFS($G:$G,$E:$E,18.51,'RAW2'!$A:$A,'RAW2'!A2964)</f>
        <v>44958807</v>
      </c>
      <c r="I2964" s="1" t="str">
        <f>VLOOKUP(A2964,'volatile collection data'!$G$6:$H$69,2,FALSE)</f>
        <v>A</v>
      </c>
      <c r="J2964" s="1">
        <f>VLOOKUP(A2964,'volatile collection data'!$G$6:$I$69,3,FALSE)</f>
        <v>4</v>
      </c>
      <c r="K2964" s="1" t="str">
        <f>VLOOKUP(A2964,'volatile collection data'!$G$6:$N$69,8,FALSE)</f>
        <v>3A</v>
      </c>
      <c r="L2964" s="1">
        <f>VLOOKUP(A2964,'volatile collection data'!$G$6:$J$69,4,FALSE)</f>
        <v>5.85</v>
      </c>
      <c r="M2964" s="1">
        <f>VLOOKUP($A2964,'volatile collection data'!$G$6:$M$69,6,FALSE)</f>
        <v>8</v>
      </c>
      <c r="N2964" s="1">
        <f>VLOOKUP($A2964,'volatile collection data'!$G$6:$M$69,7,FALSE)</f>
        <v>5.85</v>
      </c>
      <c r="O2964" s="1">
        <f>VLOOKUP(A2964,'volatile collection data'!$G$6:$K$69,5,FALSE)</f>
        <v>1</v>
      </c>
      <c r="P2964" s="1" t="str">
        <f t="shared" si="279"/>
        <v>4A</v>
      </c>
      <c r="Q2964">
        <f t="shared" si="277"/>
        <v>5.747829464326213E-2</v>
      </c>
      <c r="R2964" t="str">
        <f t="shared" si="280"/>
        <v>3A_1-A&amp;5.85%5.85@8</v>
      </c>
      <c r="S2964" t="str">
        <f t="shared" si="281"/>
        <v>4A-3A-VCS-Loc-22</v>
      </c>
      <c r="T2964" t="str">
        <f>IFERROR(IF(VLOOKUP(S2964,Bad!$A:$A,1,FALSE)='RAW2'!S2964,"yes","no"),"no")</f>
        <v>no</v>
      </c>
      <c r="U2964" t="str">
        <f>IFERROR(VLOOKUP(F2964,compounds!$A:$B,2,FALSE),"")</f>
        <v/>
      </c>
      <c r="V2964" t="str">
        <f>VLOOKUP(B2964,'volatile collection data'!$O:$P,2,FALSE)</f>
        <v>24.apr.22 3</v>
      </c>
    </row>
    <row r="2965" spans="1:22" x14ac:dyDescent="0.2">
      <c r="A2965" t="s">
        <v>372</v>
      </c>
      <c r="B2965" s="1" t="str">
        <f t="shared" si="278"/>
        <v>4A</v>
      </c>
      <c r="C2965">
        <v>24.053000000000001</v>
      </c>
      <c r="D2965">
        <f t="shared" si="276"/>
        <v>24.05</v>
      </c>
      <c r="E2965">
        <f>VLOOKUP(D2965,'Peak Combiner'!$A$5:$D$4980,4,FALSE)</f>
        <v>24.05</v>
      </c>
      <c r="F2965">
        <f>IFERROR(VLOOKUP(D2965,rt_comb!$A:$B,2,FALSE),D2965)</f>
        <v>24.05</v>
      </c>
      <c r="G2965">
        <v>2935322</v>
      </c>
      <c r="H2965">
        <f>SUMIFS($G:$G,$E:$E,18.51,'RAW2'!$A:$A,'RAW2'!A2965)</f>
        <v>44958807</v>
      </c>
      <c r="I2965" s="1" t="str">
        <f>VLOOKUP(A2965,'volatile collection data'!$G$6:$H$69,2,FALSE)</f>
        <v>A</v>
      </c>
      <c r="J2965" s="1">
        <f>VLOOKUP(A2965,'volatile collection data'!$G$6:$I$69,3,FALSE)</f>
        <v>4</v>
      </c>
      <c r="K2965" s="1" t="str">
        <f>VLOOKUP(A2965,'volatile collection data'!$G$6:$N$69,8,FALSE)</f>
        <v>3A</v>
      </c>
      <c r="L2965" s="1">
        <f>VLOOKUP(A2965,'volatile collection data'!$G$6:$J$69,4,FALSE)</f>
        <v>5.85</v>
      </c>
      <c r="M2965" s="1">
        <f>VLOOKUP($A2965,'volatile collection data'!$G$6:$M$69,6,FALSE)</f>
        <v>8</v>
      </c>
      <c r="N2965" s="1">
        <f>VLOOKUP($A2965,'volatile collection data'!$G$6:$M$69,7,FALSE)</f>
        <v>5.85</v>
      </c>
      <c r="O2965" s="1">
        <f>VLOOKUP(A2965,'volatile collection data'!$G$6:$K$69,5,FALSE)</f>
        <v>1</v>
      </c>
      <c r="P2965" s="1" t="str">
        <f t="shared" si="279"/>
        <v>4A</v>
      </c>
      <c r="Q2965">
        <f t="shared" si="277"/>
        <v>5.5802686717692986E-2</v>
      </c>
      <c r="R2965" t="str">
        <f t="shared" si="280"/>
        <v>3A_1-A&amp;5.85%5.85@8</v>
      </c>
      <c r="S2965" t="str">
        <f t="shared" si="281"/>
        <v>4A-3A-VCS-Loc-22</v>
      </c>
      <c r="T2965" t="str">
        <f>IFERROR(IF(VLOOKUP(S2965,Bad!$A:$A,1,FALSE)='RAW2'!S2965,"yes","no"),"no")</f>
        <v>no</v>
      </c>
      <c r="U2965" t="str">
        <f>IFERROR(VLOOKUP(F2965,compounds!$A:$B,2,FALSE),"")</f>
        <v/>
      </c>
      <c r="V2965" t="str">
        <f>VLOOKUP(B2965,'volatile collection data'!$O:$P,2,FALSE)</f>
        <v>24.apr.22 3</v>
      </c>
    </row>
    <row r="2966" spans="1:22" x14ac:dyDescent="0.2">
      <c r="A2966" t="s">
        <v>372</v>
      </c>
      <c r="B2966" s="1" t="str">
        <f t="shared" si="278"/>
        <v>4A</v>
      </c>
      <c r="C2966">
        <v>24.242999999999999</v>
      </c>
      <c r="D2966">
        <f t="shared" si="276"/>
        <v>24.24</v>
      </c>
      <c r="E2966">
        <f>VLOOKUP(D2966,'Peak Combiner'!$A$5:$D$4980,4,FALSE)</f>
        <v>24.24</v>
      </c>
      <c r="F2966">
        <f>IFERROR(VLOOKUP(D2966,rt_comb!$A:$B,2,FALSE),D2966)</f>
        <v>24.24</v>
      </c>
      <c r="G2966">
        <v>4839746</v>
      </c>
      <c r="H2966">
        <f>SUMIFS($G:$G,$E:$E,18.51,'RAW2'!$A:$A,'RAW2'!A2966)</f>
        <v>44958807</v>
      </c>
      <c r="I2966" s="1" t="str">
        <f>VLOOKUP(A2966,'volatile collection data'!$G$6:$H$69,2,FALSE)</f>
        <v>A</v>
      </c>
      <c r="J2966" s="1">
        <f>VLOOKUP(A2966,'volatile collection data'!$G$6:$I$69,3,FALSE)</f>
        <v>4</v>
      </c>
      <c r="K2966" s="1" t="str">
        <f>VLOOKUP(A2966,'volatile collection data'!$G$6:$N$69,8,FALSE)</f>
        <v>3A</v>
      </c>
      <c r="L2966" s="1">
        <f>VLOOKUP(A2966,'volatile collection data'!$G$6:$J$69,4,FALSE)</f>
        <v>5.85</v>
      </c>
      <c r="M2966" s="1">
        <f>VLOOKUP($A2966,'volatile collection data'!$G$6:$M$69,6,FALSE)</f>
        <v>8</v>
      </c>
      <c r="N2966" s="1">
        <f>VLOOKUP($A2966,'volatile collection data'!$G$6:$M$69,7,FALSE)</f>
        <v>5.85</v>
      </c>
      <c r="O2966" s="1">
        <f>VLOOKUP(A2966,'volatile collection data'!$G$6:$K$69,5,FALSE)</f>
        <v>1</v>
      </c>
      <c r="P2966" s="1" t="str">
        <f t="shared" si="279"/>
        <v>4A</v>
      </c>
      <c r="Q2966">
        <f t="shared" si="277"/>
        <v>9.2007224362849374E-2</v>
      </c>
      <c r="R2966" t="str">
        <f t="shared" si="280"/>
        <v>3A_1-A&amp;5.85%5.85@8</v>
      </c>
      <c r="S2966" t="str">
        <f t="shared" si="281"/>
        <v>4A-3A-VCS-Loc-22</v>
      </c>
      <c r="T2966" t="str">
        <f>IFERROR(IF(VLOOKUP(S2966,Bad!$A:$A,1,FALSE)='RAW2'!S2966,"yes","no"),"no")</f>
        <v>no</v>
      </c>
      <c r="U2966" t="str">
        <f>IFERROR(VLOOKUP(F2966,compounds!$A:$B,2,FALSE),"")</f>
        <v/>
      </c>
      <c r="V2966" t="str">
        <f>VLOOKUP(B2966,'volatile collection data'!$O:$P,2,FALSE)</f>
        <v>24.apr.22 3</v>
      </c>
    </row>
    <row r="2967" spans="1:22" x14ac:dyDescent="0.2">
      <c r="A2967" t="s">
        <v>372</v>
      </c>
      <c r="B2967" s="1" t="str">
        <f t="shared" si="278"/>
        <v>4A</v>
      </c>
      <c r="C2967">
        <v>24.408000000000001</v>
      </c>
      <c r="D2967">
        <f t="shared" si="276"/>
        <v>24.41</v>
      </c>
      <c r="E2967">
        <f>VLOOKUP(D2967,'Peak Combiner'!$A$5:$D$4980,4,FALSE)</f>
        <v>24.41</v>
      </c>
      <c r="F2967">
        <f>IFERROR(VLOOKUP(D2967,rt_comb!$A:$B,2,FALSE),D2967)</f>
        <v>24.41</v>
      </c>
      <c r="G2967">
        <v>2467282</v>
      </c>
      <c r="H2967">
        <f>SUMIFS($G:$G,$E:$E,18.51,'RAW2'!$A:$A,'RAW2'!A2967)</f>
        <v>44958807</v>
      </c>
      <c r="I2967" s="1" t="str">
        <f>VLOOKUP(A2967,'volatile collection data'!$G$6:$H$69,2,FALSE)</f>
        <v>A</v>
      </c>
      <c r="J2967" s="1">
        <f>VLOOKUP(A2967,'volatile collection data'!$G$6:$I$69,3,FALSE)</f>
        <v>4</v>
      </c>
      <c r="K2967" s="1" t="str">
        <f>VLOOKUP(A2967,'volatile collection data'!$G$6:$N$69,8,FALSE)</f>
        <v>3A</v>
      </c>
      <c r="L2967" s="1">
        <f>VLOOKUP(A2967,'volatile collection data'!$G$6:$J$69,4,FALSE)</f>
        <v>5.85</v>
      </c>
      <c r="M2967" s="1">
        <f>VLOOKUP($A2967,'volatile collection data'!$G$6:$M$69,6,FALSE)</f>
        <v>8</v>
      </c>
      <c r="N2967" s="1">
        <f>VLOOKUP($A2967,'volatile collection data'!$G$6:$M$69,7,FALSE)</f>
        <v>5.85</v>
      </c>
      <c r="O2967" s="1">
        <f>VLOOKUP(A2967,'volatile collection data'!$G$6:$K$69,5,FALSE)</f>
        <v>1</v>
      </c>
      <c r="P2967" s="1" t="str">
        <f t="shared" si="279"/>
        <v>4A</v>
      </c>
      <c r="Q2967">
        <f t="shared" si="277"/>
        <v>4.690489305439164E-2</v>
      </c>
      <c r="R2967" t="str">
        <f t="shared" si="280"/>
        <v>3A_1-A&amp;5.85%5.85@8</v>
      </c>
      <c r="S2967" t="str">
        <f t="shared" si="281"/>
        <v>4A-3A-VCS-Loc-22</v>
      </c>
      <c r="T2967" t="str">
        <f>IFERROR(IF(VLOOKUP(S2967,Bad!$A:$A,1,FALSE)='RAW2'!S2967,"yes","no"),"no")</f>
        <v>no</v>
      </c>
      <c r="U2967" t="str">
        <f>IFERROR(VLOOKUP(F2967,compounds!$A:$B,2,FALSE),"")</f>
        <v/>
      </c>
      <c r="V2967" t="str">
        <f>VLOOKUP(B2967,'volatile collection data'!$O:$P,2,FALSE)</f>
        <v>24.apr.22 3</v>
      </c>
    </row>
    <row r="2968" spans="1:22" x14ac:dyDescent="0.2">
      <c r="A2968" t="s">
        <v>372</v>
      </c>
      <c r="B2968" s="1" t="str">
        <f t="shared" si="278"/>
        <v>4A</v>
      </c>
      <c r="C2968">
        <v>24.463000000000001</v>
      </c>
      <c r="D2968">
        <f t="shared" si="276"/>
        <v>24.46</v>
      </c>
      <c r="E2968">
        <f>VLOOKUP(D2968,'Peak Combiner'!$A$5:$D$4980,4,FALSE)</f>
        <v>24.46</v>
      </c>
      <c r="F2968">
        <f>IFERROR(VLOOKUP(D2968,rt_comb!$A:$B,2,FALSE),D2968)</f>
        <v>24.46</v>
      </c>
      <c r="G2968">
        <v>2492085</v>
      </c>
      <c r="H2968">
        <f>SUMIFS($G:$G,$E:$E,18.51,'RAW2'!$A:$A,'RAW2'!A2968)</f>
        <v>44958807</v>
      </c>
      <c r="I2968" s="1" t="str">
        <f>VLOOKUP(A2968,'volatile collection data'!$G$6:$H$69,2,FALSE)</f>
        <v>A</v>
      </c>
      <c r="J2968" s="1">
        <f>VLOOKUP(A2968,'volatile collection data'!$G$6:$I$69,3,FALSE)</f>
        <v>4</v>
      </c>
      <c r="K2968" s="1" t="str">
        <f>VLOOKUP(A2968,'volatile collection data'!$G$6:$N$69,8,FALSE)</f>
        <v>3A</v>
      </c>
      <c r="L2968" s="1">
        <f>VLOOKUP(A2968,'volatile collection data'!$G$6:$J$69,4,FALSE)</f>
        <v>5.85</v>
      </c>
      <c r="M2968" s="1">
        <f>VLOOKUP($A2968,'volatile collection data'!$G$6:$M$69,6,FALSE)</f>
        <v>8</v>
      </c>
      <c r="N2968" s="1">
        <f>VLOOKUP($A2968,'volatile collection data'!$G$6:$M$69,7,FALSE)</f>
        <v>5.85</v>
      </c>
      <c r="O2968" s="1">
        <f>VLOOKUP(A2968,'volatile collection data'!$G$6:$K$69,5,FALSE)</f>
        <v>1</v>
      </c>
      <c r="P2968" s="1" t="str">
        <f t="shared" si="279"/>
        <v>4A</v>
      </c>
      <c r="Q2968">
        <f t="shared" si="277"/>
        <v>4.7376416804991724E-2</v>
      </c>
      <c r="R2968" t="str">
        <f t="shared" si="280"/>
        <v>3A_1-A&amp;5.85%5.85@8</v>
      </c>
      <c r="S2968" t="str">
        <f t="shared" si="281"/>
        <v>4A-3A-VCS-Loc-22</v>
      </c>
      <c r="T2968" t="str">
        <f>IFERROR(IF(VLOOKUP(S2968,Bad!$A:$A,1,FALSE)='RAW2'!S2968,"yes","no"),"no")</f>
        <v>no</v>
      </c>
      <c r="U2968" t="str">
        <f>IFERROR(VLOOKUP(F2968,compounds!$A:$B,2,FALSE),"")</f>
        <v/>
      </c>
      <c r="V2968" t="str">
        <f>VLOOKUP(B2968,'volatile collection data'!$O:$P,2,FALSE)</f>
        <v>24.apr.22 3</v>
      </c>
    </row>
    <row r="2969" spans="1:22" x14ac:dyDescent="0.2">
      <c r="A2969" t="s">
        <v>372</v>
      </c>
      <c r="B2969" s="1" t="str">
        <f t="shared" si="278"/>
        <v>4A</v>
      </c>
      <c r="C2969">
        <v>24.812999999999999</v>
      </c>
      <c r="D2969">
        <f t="shared" si="276"/>
        <v>24.81</v>
      </c>
      <c r="E2969">
        <f>VLOOKUP(D2969,'Peak Combiner'!$A$5:$D$4980,4,FALSE)</f>
        <v>24.81</v>
      </c>
      <c r="F2969">
        <f>IFERROR(VLOOKUP(D2969,rt_comb!$A:$B,2,FALSE),D2969)</f>
        <v>24.81</v>
      </c>
      <c r="G2969">
        <v>1645303</v>
      </c>
      <c r="H2969">
        <f>SUMIFS($G:$G,$E:$E,18.51,'RAW2'!$A:$A,'RAW2'!A2969)</f>
        <v>44958807</v>
      </c>
      <c r="I2969" s="1" t="str">
        <f>VLOOKUP(A2969,'volatile collection data'!$G$6:$H$69,2,FALSE)</f>
        <v>A</v>
      </c>
      <c r="J2969" s="1">
        <f>VLOOKUP(A2969,'volatile collection data'!$G$6:$I$69,3,FALSE)</f>
        <v>4</v>
      </c>
      <c r="K2969" s="1" t="str">
        <f>VLOOKUP(A2969,'volatile collection data'!$G$6:$N$69,8,FALSE)</f>
        <v>3A</v>
      </c>
      <c r="L2969" s="1">
        <f>VLOOKUP(A2969,'volatile collection data'!$G$6:$J$69,4,FALSE)</f>
        <v>5.85</v>
      </c>
      <c r="M2969" s="1">
        <f>VLOOKUP($A2969,'volatile collection data'!$G$6:$M$69,6,FALSE)</f>
        <v>8</v>
      </c>
      <c r="N2969" s="1">
        <f>VLOOKUP($A2969,'volatile collection data'!$G$6:$M$69,7,FALSE)</f>
        <v>5.85</v>
      </c>
      <c r="O2969" s="1">
        <f>VLOOKUP(A2969,'volatile collection data'!$G$6:$K$69,5,FALSE)</f>
        <v>1</v>
      </c>
      <c r="P2969" s="1" t="str">
        <f t="shared" si="279"/>
        <v>4A</v>
      </c>
      <c r="Q2969">
        <f t="shared" si="277"/>
        <v>3.1278451857983697E-2</v>
      </c>
      <c r="R2969" t="str">
        <f t="shared" si="280"/>
        <v>3A_1-A&amp;5.85%5.85@8</v>
      </c>
      <c r="S2969" t="str">
        <f t="shared" si="281"/>
        <v>4A-3A-VCS-Loc-22</v>
      </c>
      <c r="T2969" t="str">
        <f>IFERROR(IF(VLOOKUP(S2969,Bad!$A:$A,1,FALSE)='RAW2'!S2969,"yes","no"),"no")</f>
        <v>no</v>
      </c>
      <c r="U2969" t="str">
        <f>IFERROR(VLOOKUP(F2969,compounds!$A:$B,2,FALSE),"")</f>
        <v/>
      </c>
      <c r="V2969" t="str">
        <f>VLOOKUP(B2969,'volatile collection data'!$O:$P,2,FALSE)</f>
        <v>24.apr.22 3</v>
      </c>
    </row>
    <row r="2970" spans="1:22" x14ac:dyDescent="0.2">
      <c r="A2970" t="s">
        <v>372</v>
      </c>
      <c r="B2970" s="1" t="str">
        <f t="shared" si="278"/>
        <v>4A</v>
      </c>
      <c r="C2970">
        <v>25.286000000000001</v>
      </c>
      <c r="D2970">
        <f t="shared" si="276"/>
        <v>25.29</v>
      </c>
      <c r="E2970">
        <f>VLOOKUP(D2970,'Peak Combiner'!$A$5:$D$4980,4,FALSE)</f>
        <v>25.28</v>
      </c>
      <c r="F2970">
        <f>IFERROR(VLOOKUP(D2970,rt_comb!$A:$B,2,FALSE),D2970)</f>
        <v>25.29</v>
      </c>
      <c r="G2970">
        <v>1678134</v>
      </c>
      <c r="H2970">
        <f>SUMIFS($G:$G,$E:$E,18.51,'RAW2'!$A:$A,'RAW2'!A2970)</f>
        <v>44958807</v>
      </c>
      <c r="I2970" s="1" t="str">
        <f>VLOOKUP(A2970,'volatile collection data'!$G$6:$H$69,2,FALSE)</f>
        <v>A</v>
      </c>
      <c r="J2970" s="1">
        <f>VLOOKUP(A2970,'volatile collection data'!$G$6:$I$69,3,FALSE)</f>
        <v>4</v>
      </c>
      <c r="K2970" s="1" t="str">
        <f>VLOOKUP(A2970,'volatile collection data'!$G$6:$N$69,8,FALSE)</f>
        <v>3A</v>
      </c>
      <c r="L2970" s="1">
        <f>VLOOKUP(A2970,'volatile collection data'!$G$6:$J$69,4,FALSE)</f>
        <v>5.85</v>
      </c>
      <c r="M2970" s="1">
        <f>VLOOKUP($A2970,'volatile collection data'!$G$6:$M$69,6,FALSE)</f>
        <v>8</v>
      </c>
      <c r="N2970" s="1">
        <f>VLOOKUP($A2970,'volatile collection data'!$G$6:$M$69,7,FALSE)</f>
        <v>5.85</v>
      </c>
      <c r="O2970" s="1">
        <f>VLOOKUP(A2970,'volatile collection data'!$G$6:$K$69,5,FALSE)</f>
        <v>1</v>
      </c>
      <c r="P2970" s="1" t="str">
        <f t="shared" si="279"/>
        <v>4A</v>
      </c>
      <c r="Q2970">
        <f t="shared" si="277"/>
        <v>3.1902593947890211E-2</v>
      </c>
      <c r="R2970" t="str">
        <f t="shared" si="280"/>
        <v>3A_1-A&amp;5.85%5.85@8</v>
      </c>
      <c r="S2970" t="str">
        <f t="shared" si="281"/>
        <v>4A-3A-VCS-Loc-22</v>
      </c>
      <c r="T2970" t="str">
        <f>IFERROR(IF(VLOOKUP(S2970,Bad!$A:$A,1,FALSE)='RAW2'!S2970,"yes","no"),"no")</f>
        <v>no</v>
      </c>
      <c r="U2970" t="str">
        <f>IFERROR(VLOOKUP(F2970,compounds!$A:$B,2,FALSE),"")</f>
        <v/>
      </c>
      <c r="V2970" t="str">
        <f>VLOOKUP(B2970,'volatile collection data'!$O:$P,2,FALSE)</f>
        <v>24.apr.22 3</v>
      </c>
    </row>
    <row r="2971" spans="1:22" x14ac:dyDescent="0.2">
      <c r="A2971" t="s">
        <v>372</v>
      </c>
      <c r="B2971" s="1" t="str">
        <f t="shared" si="278"/>
        <v>4A</v>
      </c>
      <c r="C2971">
        <v>25.456</v>
      </c>
      <c r="D2971">
        <f t="shared" si="276"/>
        <v>25.46</v>
      </c>
      <c r="E2971">
        <f>VLOOKUP(D2971,'Peak Combiner'!$A$5:$D$4980,4,FALSE)</f>
        <v>25.46</v>
      </c>
      <c r="F2971">
        <f>IFERROR(VLOOKUP(D2971,rt_comb!$A:$B,2,FALSE),D2971)</f>
        <v>25.46</v>
      </c>
      <c r="G2971">
        <v>4593797</v>
      </c>
      <c r="H2971">
        <f>SUMIFS($G:$G,$E:$E,18.51,'RAW2'!$A:$A,'RAW2'!A2971)</f>
        <v>44958807</v>
      </c>
      <c r="I2971" s="1" t="str">
        <f>VLOOKUP(A2971,'volatile collection data'!$G$6:$H$69,2,FALSE)</f>
        <v>A</v>
      </c>
      <c r="J2971" s="1">
        <f>VLOOKUP(A2971,'volatile collection data'!$G$6:$I$69,3,FALSE)</f>
        <v>4</v>
      </c>
      <c r="K2971" s="1" t="str">
        <f>VLOOKUP(A2971,'volatile collection data'!$G$6:$N$69,8,FALSE)</f>
        <v>3A</v>
      </c>
      <c r="L2971" s="1">
        <f>VLOOKUP(A2971,'volatile collection data'!$G$6:$J$69,4,FALSE)</f>
        <v>5.85</v>
      </c>
      <c r="M2971" s="1">
        <f>VLOOKUP($A2971,'volatile collection data'!$G$6:$M$69,6,FALSE)</f>
        <v>8</v>
      </c>
      <c r="N2971" s="1">
        <f>VLOOKUP($A2971,'volatile collection data'!$G$6:$M$69,7,FALSE)</f>
        <v>5.85</v>
      </c>
      <c r="O2971" s="1">
        <f>VLOOKUP(A2971,'volatile collection data'!$G$6:$K$69,5,FALSE)</f>
        <v>1</v>
      </c>
      <c r="P2971" s="1" t="str">
        <f t="shared" si="279"/>
        <v>4A</v>
      </c>
      <c r="Q2971">
        <f t="shared" si="277"/>
        <v>8.7331548237528242E-2</v>
      </c>
      <c r="R2971" t="str">
        <f t="shared" si="280"/>
        <v>3A_1-A&amp;5.85%5.85@8</v>
      </c>
      <c r="S2971" t="str">
        <f t="shared" si="281"/>
        <v>4A-3A-VCS-Loc-22</v>
      </c>
      <c r="T2971" t="str">
        <f>IFERROR(IF(VLOOKUP(S2971,Bad!$A:$A,1,FALSE)='RAW2'!S2971,"yes","no"),"no")</f>
        <v>no</v>
      </c>
      <c r="U2971" t="str">
        <f>IFERROR(VLOOKUP(F2971,compounds!$A:$B,2,FALSE),"")</f>
        <v/>
      </c>
      <c r="V2971" t="str">
        <f>VLOOKUP(B2971,'volatile collection data'!$O:$P,2,FALSE)</f>
        <v>24.apr.22 3</v>
      </c>
    </row>
    <row r="2972" spans="1:22" x14ac:dyDescent="0.2">
      <c r="A2972" t="s">
        <v>372</v>
      </c>
      <c r="B2972" s="1" t="str">
        <f t="shared" si="278"/>
        <v>4A</v>
      </c>
      <c r="C2972">
        <v>25.617000000000001</v>
      </c>
      <c r="D2972">
        <f t="shared" si="276"/>
        <v>25.62</v>
      </c>
      <c r="E2972">
        <f>VLOOKUP(D2972,'Peak Combiner'!$A$5:$D$4980,4,FALSE)</f>
        <v>25.62</v>
      </c>
      <c r="F2972">
        <f>IFERROR(VLOOKUP(D2972,rt_comb!$A:$B,2,FALSE),D2972)</f>
        <v>25.62</v>
      </c>
      <c r="G2972">
        <v>2265051</v>
      </c>
      <c r="H2972">
        <f>SUMIFS($G:$G,$E:$E,18.51,'RAW2'!$A:$A,'RAW2'!A2972)</f>
        <v>44958807</v>
      </c>
      <c r="I2972" s="1" t="str">
        <f>VLOOKUP(A2972,'volatile collection data'!$G$6:$H$69,2,FALSE)</f>
        <v>A</v>
      </c>
      <c r="J2972" s="1">
        <f>VLOOKUP(A2972,'volatile collection data'!$G$6:$I$69,3,FALSE)</f>
        <v>4</v>
      </c>
      <c r="K2972" s="1" t="str">
        <f>VLOOKUP(A2972,'volatile collection data'!$G$6:$N$69,8,FALSE)</f>
        <v>3A</v>
      </c>
      <c r="L2972" s="1">
        <f>VLOOKUP(A2972,'volatile collection data'!$G$6:$J$69,4,FALSE)</f>
        <v>5.85</v>
      </c>
      <c r="M2972" s="1">
        <f>VLOOKUP($A2972,'volatile collection data'!$G$6:$M$69,6,FALSE)</f>
        <v>8</v>
      </c>
      <c r="N2972" s="1">
        <f>VLOOKUP($A2972,'volatile collection data'!$G$6:$M$69,7,FALSE)</f>
        <v>5.85</v>
      </c>
      <c r="O2972" s="1">
        <f>VLOOKUP(A2972,'volatile collection data'!$G$6:$K$69,5,FALSE)</f>
        <v>1</v>
      </c>
      <c r="P2972" s="1" t="str">
        <f t="shared" si="279"/>
        <v>4A</v>
      </c>
      <c r="Q2972">
        <f t="shared" si="277"/>
        <v>4.3060329106175473E-2</v>
      </c>
      <c r="R2972" t="str">
        <f t="shared" si="280"/>
        <v>3A_1-A&amp;5.85%5.85@8</v>
      </c>
      <c r="S2972" t="str">
        <f t="shared" si="281"/>
        <v>4A-3A-VCS-Loc-22</v>
      </c>
      <c r="T2972" t="str">
        <f>IFERROR(IF(VLOOKUP(S2972,Bad!$A:$A,1,FALSE)='RAW2'!S2972,"yes","no"),"no")</f>
        <v>no</v>
      </c>
      <c r="U2972" t="str">
        <f>IFERROR(VLOOKUP(F2972,compounds!$A:$B,2,FALSE),"")</f>
        <v/>
      </c>
      <c r="V2972" t="str">
        <f>VLOOKUP(B2972,'volatile collection data'!$O:$P,2,FALSE)</f>
        <v>24.apr.22 3</v>
      </c>
    </row>
    <row r="2973" spans="1:22" x14ac:dyDescent="0.2">
      <c r="A2973" t="s">
        <v>372</v>
      </c>
      <c r="B2973" s="1" t="str">
        <f t="shared" si="278"/>
        <v>4A</v>
      </c>
      <c r="C2973">
        <v>25.698</v>
      </c>
      <c r="D2973">
        <f t="shared" si="276"/>
        <v>25.7</v>
      </c>
      <c r="E2973">
        <f>VLOOKUP(D2973,'Peak Combiner'!$A$5:$D$4980,4,FALSE)</f>
        <v>25.67</v>
      </c>
      <c r="F2973">
        <f>IFERROR(VLOOKUP(D2973,rt_comb!$A:$B,2,FALSE),D2973)</f>
        <v>25.7</v>
      </c>
      <c r="G2973">
        <v>4013544</v>
      </c>
      <c r="H2973">
        <f>SUMIFS($G:$G,$E:$E,18.51,'RAW2'!$A:$A,'RAW2'!A2973)</f>
        <v>44958807</v>
      </c>
      <c r="I2973" s="1" t="str">
        <f>VLOOKUP(A2973,'volatile collection data'!$G$6:$H$69,2,FALSE)</f>
        <v>A</v>
      </c>
      <c r="J2973" s="1">
        <f>VLOOKUP(A2973,'volatile collection data'!$G$6:$I$69,3,FALSE)</f>
        <v>4</v>
      </c>
      <c r="K2973" s="1" t="str">
        <f>VLOOKUP(A2973,'volatile collection data'!$G$6:$N$69,8,FALSE)</f>
        <v>3A</v>
      </c>
      <c r="L2973" s="1">
        <f>VLOOKUP(A2973,'volatile collection data'!$G$6:$J$69,4,FALSE)</f>
        <v>5.85</v>
      </c>
      <c r="M2973" s="1">
        <f>VLOOKUP($A2973,'volatile collection data'!$G$6:$M$69,6,FALSE)</f>
        <v>8</v>
      </c>
      <c r="N2973" s="1">
        <f>VLOOKUP($A2973,'volatile collection data'!$G$6:$M$69,7,FALSE)</f>
        <v>5.85</v>
      </c>
      <c r="O2973" s="1">
        <f>VLOOKUP(A2973,'volatile collection data'!$G$6:$K$69,5,FALSE)</f>
        <v>1</v>
      </c>
      <c r="P2973" s="1" t="str">
        <f t="shared" si="279"/>
        <v>4A</v>
      </c>
      <c r="Q2973">
        <f t="shared" si="277"/>
        <v>7.6300500749040948E-2</v>
      </c>
      <c r="R2973" t="str">
        <f t="shared" si="280"/>
        <v>3A_1-A&amp;5.85%5.85@8</v>
      </c>
      <c r="S2973" t="str">
        <f t="shared" si="281"/>
        <v>4A-3A-VCS-Loc-22</v>
      </c>
      <c r="T2973" t="str">
        <f>IFERROR(IF(VLOOKUP(S2973,Bad!$A:$A,1,FALSE)='RAW2'!S2973,"yes","no"),"no")</f>
        <v>no</v>
      </c>
      <c r="U2973" t="str">
        <f>IFERROR(VLOOKUP(F2973,compounds!$A:$B,2,FALSE),"")</f>
        <v/>
      </c>
      <c r="V2973" t="str">
        <f>VLOOKUP(B2973,'volatile collection data'!$O:$P,2,FALSE)</f>
        <v>24.apr.22 3</v>
      </c>
    </row>
    <row r="2974" spans="1:22" x14ac:dyDescent="0.2">
      <c r="A2974" t="s">
        <v>372</v>
      </c>
      <c r="B2974" s="1" t="str">
        <f t="shared" si="278"/>
        <v>4A</v>
      </c>
      <c r="C2974">
        <v>25.823</v>
      </c>
      <c r="D2974">
        <f t="shared" si="276"/>
        <v>25.82</v>
      </c>
      <c r="E2974">
        <f>VLOOKUP(D2974,'Peak Combiner'!$A$5:$D$4980,4,FALSE)</f>
        <v>25.82</v>
      </c>
      <c r="F2974">
        <f>IFERROR(VLOOKUP(D2974,rt_comb!$A:$B,2,FALSE),D2974)</f>
        <v>25.82</v>
      </c>
      <c r="G2974">
        <v>3810915</v>
      </c>
      <c r="H2974">
        <f>SUMIFS($G:$G,$E:$E,18.51,'RAW2'!$A:$A,'RAW2'!A2974)</f>
        <v>44958807</v>
      </c>
      <c r="I2974" s="1" t="str">
        <f>VLOOKUP(A2974,'volatile collection data'!$G$6:$H$69,2,FALSE)</f>
        <v>A</v>
      </c>
      <c r="J2974" s="1">
        <f>VLOOKUP(A2974,'volatile collection data'!$G$6:$I$69,3,FALSE)</f>
        <v>4</v>
      </c>
      <c r="K2974" s="1" t="str">
        <f>VLOOKUP(A2974,'volatile collection data'!$G$6:$N$69,8,FALSE)</f>
        <v>3A</v>
      </c>
      <c r="L2974" s="1">
        <f>VLOOKUP(A2974,'volatile collection data'!$G$6:$J$69,4,FALSE)</f>
        <v>5.85</v>
      </c>
      <c r="M2974" s="1">
        <f>VLOOKUP($A2974,'volatile collection data'!$G$6:$M$69,6,FALSE)</f>
        <v>8</v>
      </c>
      <c r="N2974" s="1">
        <f>VLOOKUP($A2974,'volatile collection data'!$G$6:$M$69,7,FALSE)</f>
        <v>5.85</v>
      </c>
      <c r="O2974" s="1">
        <f>VLOOKUP(A2974,'volatile collection data'!$G$6:$K$69,5,FALSE)</f>
        <v>1</v>
      </c>
      <c r="P2974" s="1" t="str">
        <f t="shared" si="279"/>
        <v>4A</v>
      </c>
      <c r="Q2974">
        <f t="shared" si="277"/>
        <v>7.2448370520425687E-2</v>
      </c>
      <c r="R2974" t="str">
        <f t="shared" si="280"/>
        <v>3A_1-A&amp;5.85%5.85@8</v>
      </c>
      <c r="S2974" t="str">
        <f t="shared" si="281"/>
        <v>4A-3A-VCS-Loc-22</v>
      </c>
      <c r="T2974" t="str">
        <f>IFERROR(IF(VLOOKUP(S2974,Bad!$A:$A,1,FALSE)='RAW2'!S2974,"yes","no"),"no")</f>
        <v>no</v>
      </c>
      <c r="U2974" t="str">
        <f>IFERROR(VLOOKUP(F2974,compounds!$A:$B,2,FALSE),"")</f>
        <v/>
      </c>
      <c r="V2974" t="str">
        <f>VLOOKUP(B2974,'volatile collection data'!$O:$P,2,FALSE)</f>
        <v>24.apr.22 3</v>
      </c>
    </row>
    <row r="2975" spans="1:22" x14ac:dyDescent="0.2">
      <c r="A2975" t="s">
        <v>372</v>
      </c>
      <c r="B2975" s="1" t="str">
        <f t="shared" si="278"/>
        <v>4A</v>
      </c>
      <c r="C2975">
        <v>26.126000000000001</v>
      </c>
      <c r="D2975">
        <f t="shared" si="276"/>
        <v>26.13</v>
      </c>
      <c r="E2975">
        <f>VLOOKUP(D2975,'Peak Combiner'!$A$5:$D$4980,4,FALSE)</f>
        <v>26.13</v>
      </c>
      <c r="F2975">
        <f>IFERROR(VLOOKUP(D2975,rt_comb!$A:$B,2,FALSE),D2975)</f>
        <v>26.13</v>
      </c>
      <c r="G2975">
        <v>3719189</v>
      </c>
      <c r="H2975">
        <f>SUMIFS($G:$G,$E:$E,18.51,'RAW2'!$A:$A,'RAW2'!A2975)</f>
        <v>44958807</v>
      </c>
      <c r="I2975" s="1" t="str">
        <f>VLOOKUP(A2975,'volatile collection data'!$G$6:$H$69,2,FALSE)</f>
        <v>A</v>
      </c>
      <c r="J2975" s="1">
        <f>VLOOKUP(A2975,'volatile collection data'!$G$6:$I$69,3,FALSE)</f>
        <v>4</v>
      </c>
      <c r="K2975" s="1" t="str">
        <f>VLOOKUP(A2975,'volatile collection data'!$G$6:$N$69,8,FALSE)</f>
        <v>3A</v>
      </c>
      <c r="L2975" s="1">
        <f>VLOOKUP(A2975,'volatile collection data'!$G$6:$J$69,4,FALSE)</f>
        <v>5.85</v>
      </c>
      <c r="M2975" s="1">
        <f>VLOOKUP($A2975,'volatile collection data'!$G$6:$M$69,6,FALSE)</f>
        <v>8</v>
      </c>
      <c r="N2975" s="1">
        <f>VLOOKUP($A2975,'volatile collection data'!$G$6:$M$69,7,FALSE)</f>
        <v>5.85</v>
      </c>
      <c r="O2975" s="1">
        <f>VLOOKUP(A2975,'volatile collection data'!$G$6:$K$69,5,FALSE)</f>
        <v>1</v>
      </c>
      <c r="P2975" s="1" t="str">
        <f t="shared" si="279"/>
        <v>4A</v>
      </c>
      <c r="Q2975">
        <f t="shared" si="277"/>
        <v>7.070459002824557E-2</v>
      </c>
      <c r="R2975" t="str">
        <f t="shared" si="280"/>
        <v>3A_1-A&amp;5.85%5.85@8</v>
      </c>
      <c r="S2975" t="str">
        <f t="shared" si="281"/>
        <v>4A-3A-VCS-Loc-22</v>
      </c>
      <c r="T2975" t="str">
        <f>IFERROR(IF(VLOOKUP(S2975,Bad!$A:$A,1,FALSE)='RAW2'!S2975,"yes","no"),"no")</f>
        <v>no</v>
      </c>
      <c r="U2975" t="str">
        <f>IFERROR(VLOOKUP(F2975,compounds!$A:$B,2,FALSE),"")</f>
        <v/>
      </c>
      <c r="V2975" t="str">
        <f>VLOOKUP(B2975,'volatile collection data'!$O:$P,2,FALSE)</f>
        <v>24.apr.22 3</v>
      </c>
    </row>
    <row r="2976" spans="1:22" x14ac:dyDescent="0.2">
      <c r="A2976" t="s">
        <v>372</v>
      </c>
      <c r="B2976" s="1" t="str">
        <f t="shared" si="278"/>
        <v>4A</v>
      </c>
      <c r="C2976">
        <v>26.408999999999999</v>
      </c>
      <c r="D2976">
        <f t="shared" si="276"/>
        <v>26.41</v>
      </c>
      <c r="E2976">
        <f>VLOOKUP(D2976,'Peak Combiner'!$A$5:$D$4980,4,FALSE)</f>
        <v>26.41</v>
      </c>
      <c r="F2976">
        <f>IFERROR(VLOOKUP(D2976,rt_comb!$A:$B,2,FALSE),D2976)</f>
        <v>26.41</v>
      </c>
      <c r="G2976">
        <v>1390385</v>
      </c>
      <c r="H2976">
        <f>SUMIFS($G:$G,$E:$E,18.51,'RAW2'!$A:$A,'RAW2'!A2976)</f>
        <v>44958807</v>
      </c>
      <c r="I2976" s="1" t="str">
        <f>VLOOKUP(A2976,'volatile collection data'!$G$6:$H$69,2,FALSE)</f>
        <v>A</v>
      </c>
      <c r="J2976" s="1">
        <f>VLOOKUP(A2976,'volatile collection data'!$G$6:$I$69,3,FALSE)</f>
        <v>4</v>
      </c>
      <c r="K2976" s="1" t="str">
        <f>VLOOKUP(A2976,'volatile collection data'!$G$6:$N$69,8,FALSE)</f>
        <v>3A</v>
      </c>
      <c r="L2976" s="1">
        <f>VLOOKUP(A2976,'volatile collection data'!$G$6:$J$69,4,FALSE)</f>
        <v>5.85</v>
      </c>
      <c r="M2976" s="1">
        <f>VLOOKUP($A2976,'volatile collection data'!$G$6:$M$69,6,FALSE)</f>
        <v>8</v>
      </c>
      <c r="N2976" s="1">
        <f>VLOOKUP($A2976,'volatile collection data'!$G$6:$M$69,7,FALSE)</f>
        <v>5.85</v>
      </c>
      <c r="O2976" s="1">
        <f>VLOOKUP(A2976,'volatile collection data'!$G$6:$K$69,5,FALSE)</f>
        <v>1</v>
      </c>
      <c r="P2976" s="1" t="str">
        <f t="shared" si="279"/>
        <v>4A</v>
      </c>
      <c r="Q2976">
        <f t="shared" si="277"/>
        <v>2.6432268273116052E-2</v>
      </c>
      <c r="R2976" t="str">
        <f t="shared" si="280"/>
        <v>3A_1-A&amp;5.85%5.85@8</v>
      </c>
      <c r="S2976" t="str">
        <f t="shared" si="281"/>
        <v>4A-3A-VCS-Loc-22</v>
      </c>
      <c r="T2976" t="str">
        <f>IFERROR(IF(VLOOKUP(S2976,Bad!$A:$A,1,FALSE)='RAW2'!S2976,"yes","no"),"no")</f>
        <v>no</v>
      </c>
      <c r="U2976" t="str">
        <f>IFERROR(VLOOKUP(F2976,compounds!$A:$B,2,FALSE),"")</f>
        <v/>
      </c>
      <c r="V2976" t="str">
        <f>VLOOKUP(B2976,'volatile collection data'!$O:$P,2,FALSE)</f>
        <v>24.apr.22 3</v>
      </c>
    </row>
    <row r="2977" spans="1:22" x14ac:dyDescent="0.2">
      <c r="A2977" t="s">
        <v>372</v>
      </c>
      <c r="B2977" s="1" t="str">
        <f t="shared" si="278"/>
        <v>4A</v>
      </c>
      <c r="C2977">
        <v>26.466000000000001</v>
      </c>
      <c r="D2977">
        <f t="shared" si="276"/>
        <v>26.47</v>
      </c>
      <c r="E2977">
        <f>VLOOKUP(D2977,'Peak Combiner'!$A$5:$D$4980,4,FALSE)</f>
        <v>26.47</v>
      </c>
      <c r="F2977">
        <f>IFERROR(VLOOKUP(D2977,rt_comb!$A:$B,2,FALSE),D2977)</f>
        <v>26.47</v>
      </c>
      <c r="G2977">
        <v>1237077</v>
      </c>
      <c r="H2977">
        <f>SUMIFS($G:$G,$E:$E,18.51,'RAW2'!$A:$A,'RAW2'!A2977)</f>
        <v>44958807</v>
      </c>
      <c r="I2977" s="1" t="str">
        <f>VLOOKUP(A2977,'volatile collection data'!$G$6:$H$69,2,FALSE)</f>
        <v>A</v>
      </c>
      <c r="J2977" s="1">
        <f>VLOOKUP(A2977,'volatile collection data'!$G$6:$I$69,3,FALSE)</f>
        <v>4</v>
      </c>
      <c r="K2977" s="1" t="str">
        <f>VLOOKUP(A2977,'volatile collection data'!$G$6:$N$69,8,FALSE)</f>
        <v>3A</v>
      </c>
      <c r="L2977" s="1">
        <f>VLOOKUP(A2977,'volatile collection data'!$G$6:$J$69,4,FALSE)</f>
        <v>5.85</v>
      </c>
      <c r="M2977" s="1">
        <f>VLOOKUP($A2977,'volatile collection data'!$G$6:$M$69,6,FALSE)</f>
        <v>8</v>
      </c>
      <c r="N2977" s="1">
        <f>VLOOKUP($A2977,'volatile collection data'!$G$6:$M$69,7,FALSE)</f>
        <v>5.85</v>
      </c>
      <c r="O2977" s="1">
        <f>VLOOKUP(A2977,'volatile collection data'!$G$6:$K$69,5,FALSE)</f>
        <v>1</v>
      </c>
      <c r="P2977" s="1" t="str">
        <f t="shared" si="279"/>
        <v>4A</v>
      </c>
      <c r="Q2977">
        <f t="shared" si="277"/>
        <v>2.3517767480591052E-2</v>
      </c>
      <c r="R2977" t="str">
        <f t="shared" si="280"/>
        <v>3A_1-A&amp;5.85%5.85@8</v>
      </c>
      <c r="S2977" t="str">
        <f t="shared" si="281"/>
        <v>4A-3A-VCS-Loc-22</v>
      </c>
      <c r="T2977" t="str">
        <f>IFERROR(IF(VLOOKUP(S2977,Bad!$A:$A,1,FALSE)='RAW2'!S2977,"yes","no"),"no")</f>
        <v>no</v>
      </c>
      <c r="U2977" t="str">
        <f>IFERROR(VLOOKUP(F2977,compounds!$A:$B,2,FALSE),"")</f>
        <v/>
      </c>
      <c r="V2977" t="str">
        <f>VLOOKUP(B2977,'volatile collection data'!$O:$P,2,FALSE)</f>
        <v>24.apr.22 3</v>
      </c>
    </row>
    <row r="2978" spans="1:22" x14ac:dyDescent="0.2">
      <c r="A2978" t="s">
        <v>372</v>
      </c>
      <c r="B2978" s="1" t="str">
        <f t="shared" si="278"/>
        <v>4A</v>
      </c>
      <c r="C2978">
        <v>26.678000000000001</v>
      </c>
      <c r="D2978">
        <f t="shared" si="276"/>
        <v>26.68</v>
      </c>
      <c r="E2978">
        <f>VLOOKUP(D2978,'Peak Combiner'!$A$5:$D$4980,4,FALSE)</f>
        <v>26.68</v>
      </c>
      <c r="F2978">
        <f>IFERROR(VLOOKUP(D2978,rt_comb!$A:$B,2,FALSE),D2978)</f>
        <v>26.68</v>
      </c>
      <c r="G2978">
        <v>2800159</v>
      </c>
      <c r="H2978">
        <f>SUMIFS($G:$G,$E:$E,18.51,'RAW2'!$A:$A,'RAW2'!A2978)</f>
        <v>44958807</v>
      </c>
      <c r="I2978" s="1" t="str">
        <f>VLOOKUP(A2978,'volatile collection data'!$G$6:$H$69,2,FALSE)</f>
        <v>A</v>
      </c>
      <c r="J2978" s="1">
        <f>VLOOKUP(A2978,'volatile collection data'!$G$6:$I$69,3,FALSE)</f>
        <v>4</v>
      </c>
      <c r="K2978" s="1" t="str">
        <f>VLOOKUP(A2978,'volatile collection data'!$G$6:$N$69,8,FALSE)</f>
        <v>3A</v>
      </c>
      <c r="L2978" s="1">
        <f>VLOOKUP(A2978,'volatile collection data'!$G$6:$J$69,4,FALSE)</f>
        <v>5.85</v>
      </c>
      <c r="M2978" s="1">
        <f>VLOOKUP($A2978,'volatile collection data'!$G$6:$M$69,6,FALSE)</f>
        <v>8</v>
      </c>
      <c r="N2978" s="1">
        <f>VLOOKUP($A2978,'volatile collection data'!$G$6:$M$69,7,FALSE)</f>
        <v>5.85</v>
      </c>
      <c r="O2978" s="1">
        <f>VLOOKUP(A2978,'volatile collection data'!$G$6:$K$69,5,FALSE)</f>
        <v>1</v>
      </c>
      <c r="P2978" s="1" t="str">
        <f t="shared" si="279"/>
        <v>4A</v>
      </c>
      <c r="Q2978">
        <f t="shared" si="277"/>
        <v>5.3233136070498732E-2</v>
      </c>
      <c r="R2978" t="str">
        <f t="shared" si="280"/>
        <v>3A_1-A&amp;5.85%5.85@8</v>
      </c>
      <c r="S2978" t="str">
        <f t="shared" si="281"/>
        <v>4A-3A-VCS-Loc-22</v>
      </c>
      <c r="T2978" t="str">
        <f>IFERROR(IF(VLOOKUP(S2978,Bad!$A:$A,1,FALSE)='RAW2'!S2978,"yes","no"),"no")</f>
        <v>no</v>
      </c>
      <c r="U2978" t="str">
        <f>IFERROR(VLOOKUP(F2978,compounds!$A:$B,2,FALSE),"")</f>
        <v/>
      </c>
      <c r="V2978" t="str">
        <f>VLOOKUP(B2978,'volatile collection data'!$O:$P,2,FALSE)</f>
        <v>24.apr.22 3</v>
      </c>
    </row>
    <row r="2979" spans="1:22" x14ac:dyDescent="0.2">
      <c r="A2979" t="s">
        <v>372</v>
      </c>
      <c r="B2979" s="1" t="str">
        <f t="shared" si="278"/>
        <v>4A</v>
      </c>
      <c r="C2979">
        <v>26.777999999999999</v>
      </c>
      <c r="D2979">
        <f t="shared" si="276"/>
        <v>26.78</v>
      </c>
      <c r="E2979">
        <f>VLOOKUP(D2979,'Peak Combiner'!$A$5:$D$4980,4,FALSE)</f>
        <v>26.78</v>
      </c>
      <c r="F2979">
        <f>IFERROR(VLOOKUP(D2979,rt_comb!$A:$B,2,FALSE),D2979)</f>
        <v>26.78</v>
      </c>
      <c r="G2979">
        <v>1498258</v>
      </c>
      <c r="H2979">
        <f>SUMIFS($G:$G,$E:$E,18.51,'RAW2'!$A:$A,'RAW2'!A2979)</f>
        <v>44958807</v>
      </c>
      <c r="I2979" s="1" t="str">
        <f>VLOOKUP(A2979,'volatile collection data'!$G$6:$H$69,2,FALSE)</f>
        <v>A</v>
      </c>
      <c r="J2979" s="1">
        <f>VLOOKUP(A2979,'volatile collection data'!$G$6:$I$69,3,FALSE)</f>
        <v>4</v>
      </c>
      <c r="K2979" s="1" t="str">
        <f>VLOOKUP(A2979,'volatile collection data'!$G$6:$N$69,8,FALSE)</f>
        <v>3A</v>
      </c>
      <c r="L2979" s="1">
        <f>VLOOKUP(A2979,'volatile collection data'!$G$6:$J$69,4,FALSE)</f>
        <v>5.85</v>
      </c>
      <c r="M2979" s="1">
        <f>VLOOKUP($A2979,'volatile collection data'!$G$6:$M$69,6,FALSE)</f>
        <v>8</v>
      </c>
      <c r="N2979" s="1">
        <f>VLOOKUP($A2979,'volatile collection data'!$G$6:$M$69,7,FALSE)</f>
        <v>5.85</v>
      </c>
      <c r="O2979" s="1">
        <f>VLOOKUP(A2979,'volatile collection data'!$G$6:$K$69,5,FALSE)</f>
        <v>1</v>
      </c>
      <c r="P2979" s="1" t="str">
        <f t="shared" si="279"/>
        <v>4A</v>
      </c>
      <c r="Q2979">
        <f t="shared" si="277"/>
        <v>2.8483015422593252E-2</v>
      </c>
      <c r="R2979" t="str">
        <f t="shared" si="280"/>
        <v>3A_1-A&amp;5.85%5.85@8</v>
      </c>
      <c r="S2979" t="str">
        <f t="shared" si="281"/>
        <v>4A-3A-VCS-Loc-22</v>
      </c>
      <c r="T2979" t="str">
        <f>IFERROR(IF(VLOOKUP(S2979,Bad!$A:$A,1,FALSE)='RAW2'!S2979,"yes","no"),"no")</f>
        <v>no</v>
      </c>
      <c r="U2979" t="str">
        <f>IFERROR(VLOOKUP(F2979,compounds!$A:$B,2,FALSE),"")</f>
        <v/>
      </c>
      <c r="V2979" t="str">
        <f>VLOOKUP(B2979,'volatile collection data'!$O:$P,2,FALSE)</f>
        <v>24.apr.22 3</v>
      </c>
    </row>
    <row r="2980" spans="1:22" x14ac:dyDescent="0.2">
      <c r="A2980" t="s">
        <v>372</v>
      </c>
      <c r="B2980" s="1" t="str">
        <f t="shared" si="278"/>
        <v>4A</v>
      </c>
      <c r="C2980">
        <v>26.911999999999999</v>
      </c>
      <c r="D2980">
        <f t="shared" si="276"/>
        <v>26.91</v>
      </c>
      <c r="E2980">
        <f>VLOOKUP(D2980,'Peak Combiner'!$A$5:$D$4980,4,FALSE)</f>
        <v>26.91</v>
      </c>
      <c r="F2980">
        <f>IFERROR(VLOOKUP(D2980,rt_comb!$A:$B,2,FALSE),D2980)</f>
        <v>26.91</v>
      </c>
      <c r="G2980">
        <v>1527089</v>
      </c>
      <c r="H2980">
        <f>SUMIFS($G:$G,$E:$E,18.51,'RAW2'!$A:$A,'RAW2'!A2980)</f>
        <v>44958807</v>
      </c>
      <c r="I2980" s="1" t="str">
        <f>VLOOKUP(A2980,'volatile collection data'!$G$6:$H$69,2,FALSE)</f>
        <v>A</v>
      </c>
      <c r="J2980" s="1">
        <f>VLOOKUP(A2980,'volatile collection data'!$G$6:$I$69,3,FALSE)</f>
        <v>4</v>
      </c>
      <c r="K2980" s="1" t="str">
        <f>VLOOKUP(A2980,'volatile collection data'!$G$6:$N$69,8,FALSE)</f>
        <v>3A</v>
      </c>
      <c r="L2980" s="1">
        <f>VLOOKUP(A2980,'volatile collection data'!$G$6:$J$69,4,FALSE)</f>
        <v>5.85</v>
      </c>
      <c r="M2980" s="1">
        <f>VLOOKUP($A2980,'volatile collection data'!$G$6:$M$69,6,FALSE)</f>
        <v>8</v>
      </c>
      <c r="N2980" s="1">
        <f>VLOOKUP($A2980,'volatile collection data'!$G$6:$M$69,7,FALSE)</f>
        <v>5.85</v>
      </c>
      <c r="O2980" s="1">
        <f>VLOOKUP(A2980,'volatile collection data'!$G$6:$K$69,5,FALSE)</f>
        <v>1</v>
      </c>
      <c r="P2980" s="1" t="str">
        <f t="shared" si="279"/>
        <v>4A</v>
      </c>
      <c r="Q2980">
        <f t="shared" si="277"/>
        <v>2.9031114493413352E-2</v>
      </c>
      <c r="R2980" t="str">
        <f t="shared" si="280"/>
        <v>3A_1-A&amp;5.85%5.85@8</v>
      </c>
      <c r="S2980" t="str">
        <f t="shared" si="281"/>
        <v>4A-3A-VCS-Loc-22</v>
      </c>
      <c r="T2980" t="str">
        <f>IFERROR(IF(VLOOKUP(S2980,Bad!$A:$A,1,FALSE)='RAW2'!S2980,"yes","no"),"no")</f>
        <v>no</v>
      </c>
      <c r="U2980" t="str">
        <f>IFERROR(VLOOKUP(F2980,compounds!$A:$B,2,FALSE),"")</f>
        <v/>
      </c>
      <c r="V2980" t="str">
        <f>VLOOKUP(B2980,'volatile collection data'!$O:$P,2,FALSE)</f>
        <v>24.apr.22 3</v>
      </c>
    </row>
    <row r="2981" spans="1:22" x14ac:dyDescent="0.2">
      <c r="A2981" t="s">
        <v>372</v>
      </c>
      <c r="B2981" s="1" t="str">
        <f t="shared" si="278"/>
        <v>4A</v>
      </c>
      <c r="C2981">
        <v>26.989000000000001</v>
      </c>
      <c r="D2981">
        <f t="shared" si="276"/>
        <v>26.99</v>
      </c>
      <c r="E2981">
        <f>VLOOKUP(D2981,'Peak Combiner'!$A$5:$D$4980,4,FALSE)</f>
        <v>26.99</v>
      </c>
      <c r="F2981">
        <f>IFERROR(VLOOKUP(D2981,rt_comb!$A:$B,2,FALSE),D2981)</f>
        <v>26.99</v>
      </c>
      <c r="G2981">
        <v>1319949</v>
      </c>
      <c r="H2981">
        <f>SUMIFS($G:$G,$E:$E,18.51,'RAW2'!$A:$A,'RAW2'!A2981)</f>
        <v>44958807</v>
      </c>
      <c r="I2981" s="1" t="str">
        <f>VLOOKUP(A2981,'volatile collection data'!$G$6:$H$69,2,FALSE)</f>
        <v>A</v>
      </c>
      <c r="J2981" s="1">
        <f>VLOOKUP(A2981,'volatile collection data'!$G$6:$I$69,3,FALSE)</f>
        <v>4</v>
      </c>
      <c r="K2981" s="1" t="str">
        <f>VLOOKUP(A2981,'volatile collection data'!$G$6:$N$69,8,FALSE)</f>
        <v>3A</v>
      </c>
      <c r="L2981" s="1">
        <f>VLOOKUP(A2981,'volatile collection data'!$G$6:$J$69,4,FALSE)</f>
        <v>5.85</v>
      </c>
      <c r="M2981" s="1">
        <f>VLOOKUP($A2981,'volatile collection data'!$G$6:$M$69,6,FALSE)</f>
        <v>8</v>
      </c>
      <c r="N2981" s="1">
        <f>VLOOKUP($A2981,'volatile collection data'!$G$6:$M$69,7,FALSE)</f>
        <v>5.85</v>
      </c>
      <c r="O2981" s="1">
        <f>VLOOKUP(A2981,'volatile collection data'!$G$6:$K$69,5,FALSE)</f>
        <v>1</v>
      </c>
      <c r="P2981" s="1" t="str">
        <f t="shared" si="279"/>
        <v>4A</v>
      </c>
      <c r="Q2981">
        <f t="shared" si="277"/>
        <v>2.5093226750023387E-2</v>
      </c>
      <c r="R2981" t="str">
        <f t="shared" si="280"/>
        <v>3A_1-A&amp;5.85%5.85@8</v>
      </c>
      <c r="S2981" t="str">
        <f t="shared" si="281"/>
        <v>4A-3A-VCS-Loc-22</v>
      </c>
      <c r="T2981" t="str">
        <f>IFERROR(IF(VLOOKUP(S2981,Bad!$A:$A,1,FALSE)='RAW2'!S2981,"yes","no"),"no")</f>
        <v>no</v>
      </c>
      <c r="U2981" t="str">
        <f>IFERROR(VLOOKUP(F2981,compounds!$A:$B,2,FALSE),"")</f>
        <v/>
      </c>
      <c r="V2981" t="str">
        <f>VLOOKUP(B2981,'volatile collection data'!$O:$P,2,FALSE)</f>
        <v>24.apr.22 3</v>
      </c>
    </row>
    <row r="2982" spans="1:22" x14ac:dyDescent="0.2">
      <c r="A2982" t="s">
        <v>372</v>
      </c>
      <c r="B2982" s="1" t="str">
        <f t="shared" si="278"/>
        <v>4A</v>
      </c>
      <c r="C2982">
        <v>27.167000000000002</v>
      </c>
      <c r="D2982">
        <f t="shared" si="276"/>
        <v>27.17</v>
      </c>
      <c r="E2982">
        <f>VLOOKUP(D2982,'Peak Combiner'!$A$5:$D$4980,4,FALSE)</f>
        <v>27.17</v>
      </c>
      <c r="F2982">
        <f>IFERROR(VLOOKUP(D2982,rt_comb!$A:$B,2,FALSE),D2982)</f>
        <v>27.17</v>
      </c>
      <c r="G2982">
        <v>1906199</v>
      </c>
      <c r="H2982">
        <f>SUMIFS($G:$G,$E:$E,18.51,'RAW2'!$A:$A,'RAW2'!A2982)</f>
        <v>44958807</v>
      </c>
      <c r="I2982" s="1" t="str">
        <f>VLOOKUP(A2982,'volatile collection data'!$G$6:$H$69,2,FALSE)</f>
        <v>A</v>
      </c>
      <c r="J2982" s="1">
        <f>VLOOKUP(A2982,'volatile collection data'!$G$6:$I$69,3,FALSE)</f>
        <v>4</v>
      </c>
      <c r="K2982" s="1" t="str">
        <f>VLOOKUP(A2982,'volatile collection data'!$G$6:$N$69,8,FALSE)</f>
        <v>3A</v>
      </c>
      <c r="L2982" s="1">
        <f>VLOOKUP(A2982,'volatile collection data'!$G$6:$J$69,4,FALSE)</f>
        <v>5.85</v>
      </c>
      <c r="M2982" s="1">
        <f>VLOOKUP($A2982,'volatile collection data'!$G$6:$M$69,6,FALSE)</f>
        <v>8</v>
      </c>
      <c r="N2982" s="1">
        <f>VLOOKUP($A2982,'volatile collection data'!$G$6:$M$69,7,FALSE)</f>
        <v>5.85</v>
      </c>
      <c r="O2982" s="1">
        <f>VLOOKUP(A2982,'volatile collection data'!$G$6:$K$69,5,FALSE)</f>
        <v>1</v>
      </c>
      <c r="P2982" s="1" t="str">
        <f t="shared" si="279"/>
        <v>4A</v>
      </c>
      <c r="Q2982">
        <f t="shared" si="277"/>
        <v>3.6238281734875984E-2</v>
      </c>
      <c r="R2982" t="str">
        <f t="shared" si="280"/>
        <v>3A_1-A&amp;5.85%5.85@8</v>
      </c>
      <c r="S2982" t="str">
        <f t="shared" si="281"/>
        <v>4A-3A-VCS-Loc-22</v>
      </c>
      <c r="T2982" t="str">
        <f>IFERROR(IF(VLOOKUP(S2982,Bad!$A:$A,1,FALSE)='RAW2'!S2982,"yes","no"),"no")</f>
        <v>no</v>
      </c>
      <c r="U2982" t="str">
        <f>IFERROR(VLOOKUP(F2982,compounds!$A:$B,2,FALSE),"")</f>
        <v/>
      </c>
      <c r="V2982" t="str">
        <f>VLOOKUP(B2982,'volatile collection data'!$O:$P,2,FALSE)</f>
        <v>24.apr.22 3</v>
      </c>
    </row>
    <row r="2983" spans="1:22" x14ac:dyDescent="0.2">
      <c r="A2983" t="s">
        <v>372</v>
      </c>
      <c r="B2983" s="1" t="str">
        <f t="shared" si="278"/>
        <v>4A</v>
      </c>
      <c r="C2983">
        <v>27.33</v>
      </c>
      <c r="D2983">
        <f t="shared" si="276"/>
        <v>27.33</v>
      </c>
      <c r="E2983">
        <f>VLOOKUP(D2983,'Peak Combiner'!$A$5:$D$4980,4,FALSE)</f>
        <v>27.33</v>
      </c>
      <c r="F2983">
        <f>IFERROR(VLOOKUP(D2983,rt_comb!$A:$B,2,FALSE),D2983)</f>
        <v>27.33</v>
      </c>
      <c r="G2983">
        <v>1310118</v>
      </c>
      <c r="H2983">
        <f>SUMIFS($G:$G,$E:$E,18.51,'RAW2'!$A:$A,'RAW2'!A2983)</f>
        <v>44958807</v>
      </c>
      <c r="I2983" s="1" t="str">
        <f>VLOOKUP(A2983,'volatile collection data'!$G$6:$H$69,2,FALSE)</f>
        <v>A</v>
      </c>
      <c r="J2983" s="1">
        <f>VLOOKUP(A2983,'volatile collection data'!$G$6:$I$69,3,FALSE)</f>
        <v>4</v>
      </c>
      <c r="K2983" s="1" t="str">
        <f>VLOOKUP(A2983,'volatile collection data'!$G$6:$N$69,8,FALSE)</f>
        <v>3A</v>
      </c>
      <c r="L2983" s="1">
        <f>VLOOKUP(A2983,'volatile collection data'!$G$6:$J$69,4,FALSE)</f>
        <v>5.85</v>
      </c>
      <c r="M2983" s="1">
        <f>VLOOKUP($A2983,'volatile collection data'!$G$6:$M$69,6,FALSE)</f>
        <v>8</v>
      </c>
      <c r="N2983" s="1">
        <f>VLOOKUP($A2983,'volatile collection data'!$G$6:$M$69,7,FALSE)</f>
        <v>5.85</v>
      </c>
      <c r="O2983" s="1">
        <f>VLOOKUP(A2983,'volatile collection data'!$G$6:$K$69,5,FALSE)</f>
        <v>1</v>
      </c>
      <c r="P2983" s="1" t="str">
        <f t="shared" si="279"/>
        <v>4A</v>
      </c>
      <c r="Q2983">
        <f t="shared" si="277"/>
        <v>2.4906332019863749E-2</v>
      </c>
      <c r="R2983" t="str">
        <f t="shared" si="280"/>
        <v>3A_1-A&amp;5.85%5.85@8</v>
      </c>
      <c r="S2983" t="str">
        <f t="shared" si="281"/>
        <v>4A-3A-VCS-Loc-22</v>
      </c>
      <c r="T2983" t="str">
        <f>IFERROR(IF(VLOOKUP(S2983,Bad!$A:$A,1,FALSE)='RAW2'!S2983,"yes","no"),"no")</f>
        <v>no</v>
      </c>
      <c r="U2983" t="str">
        <f>IFERROR(VLOOKUP(F2983,compounds!$A:$B,2,FALSE),"")</f>
        <v/>
      </c>
      <c r="V2983" t="str">
        <f>VLOOKUP(B2983,'volatile collection data'!$O:$P,2,FALSE)</f>
        <v>24.apr.22 3</v>
      </c>
    </row>
    <row r="2984" spans="1:22" x14ac:dyDescent="0.2">
      <c r="A2984" t="s">
        <v>372</v>
      </c>
      <c r="B2984" s="1" t="str">
        <f t="shared" si="278"/>
        <v>4A</v>
      </c>
      <c r="C2984">
        <v>27.398</v>
      </c>
      <c r="D2984">
        <f t="shared" si="276"/>
        <v>27.4</v>
      </c>
      <c r="E2984">
        <f>VLOOKUP(D2984,'Peak Combiner'!$A$5:$D$4980,4,FALSE)</f>
        <v>27.4</v>
      </c>
      <c r="F2984">
        <f>IFERROR(VLOOKUP(D2984,rt_comb!$A:$B,2,FALSE),D2984)</f>
        <v>27.4</v>
      </c>
      <c r="G2984">
        <v>2982201</v>
      </c>
      <c r="H2984">
        <f>SUMIFS($G:$G,$E:$E,18.51,'RAW2'!$A:$A,'RAW2'!A2984)</f>
        <v>44958807</v>
      </c>
      <c r="I2984" s="1" t="str">
        <f>VLOOKUP(A2984,'volatile collection data'!$G$6:$H$69,2,FALSE)</f>
        <v>A</v>
      </c>
      <c r="J2984" s="1">
        <f>VLOOKUP(A2984,'volatile collection data'!$G$6:$I$69,3,FALSE)</f>
        <v>4</v>
      </c>
      <c r="K2984" s="1" t="str">
        <f>VLOOKUP(A2984,'volatile collection data'!$G$6:$N$69,8,FALSE)</f>
        <v>3A</v>
      </c>
      <c r="L2984" s="1">
        <f>VLOOKUP(A2984,'volatile collection data'!$G$6:$J$69,4,FALSE)</f>
        <v>5.85</v>
      </c>
      <c r="M2984" s="1">
        <f>VLOOKUP($A2984,'volatile collection data'!$G$6:$M$69,6,FALSE)</f>
        <v>8</v>
      </c>
      <c r="N2984" s="1">
        <f>VLOOKUP($A2984,'volatile collection data'!$G$6:$M$69,7,FALSE)</f>
        <v>5.85</v>
      </c>
      <c r="O2984" s="1">
        <f>VLOOKUP(A2984,'volatile collection data'!$G$6:$K$69,5,FALSE)</f>
        <v>1</v>
      </c>
      <c r="P2984" s="1" t="str">
        <f t="shared" si="279"/>
        <v>4A</v>
      </c>
      <c r="Q2984">
        <f t="shared" si="277"/>
        <v>5.6693891890630989E-2</v>
      </c>
      <c r="R2984" t="str">
        <f t="shared" si="280"/>
        <v>3A_1-A&amp;5.85%5.85@8</v>
      </c>
      <c r="S2984" t="str">
        <f t="shared" si="281"/>
        <v>4A-3A-VCS-Loc-22</v>
      </c>
      <c r="T2984" t="str">
        <f>IFERROR(IF(VLOOKUP(S2984,Bad!$A:$A,1,FALSE)='RAW2'!S2984,"yes","no"),"no")</f>
        <v>no</v>
      </c>
      <c r="U2984" t="str">
        <f>IFERROR(VLOOKUP(F2984,compounds!$A:$B,2,FALSE),"")</f>
        <v/>
      </c>
      <c r="V2984" t="str">
        <f>VLOOKUP(B2984,'volatile collection data'!$O:$P,2,FALSE)</f>
        <v>24.apr.22 3</v>
      </c>
    </row>
    <row r="2985" spans="1:22" x14ac:dyDescent="0.2">
      <c r="A2985" t="s">
        <v>372</v>
      </c>
      <c r="B2985" s="1" t="str">
        <f t="shared" si="278"/>
        <v>4A</v>
      </c>
      <c r="C2985">
        <v>27.463000000000001</v>
      </c>
      <c r="D2985">
        <f t="shared" si="276"/>
        <v>27.46</v>
      </c>
      <c r="E2985">
        <f>VLOOKUP(D2985,'Peak Combiner'!$A$5:$D$4980,4,FALSE)</f>
        <v>27.46</v>
      </c>
      <c r="F2985">
        <f>IFERROR(VLOOKUP(D2985,rt_comb!$A:$B,2,FALSE),D2985)</f>
        <v>27.46</v>
      </c>
      <c r="G2985">
        <v>2252555</v>
      </c>
      <c r="H2985">
        <f>SUMIFS($G:$G,$E:$E,18.51,'RAW2'!$A:$A,'RAW2'!A2985)</f>
        <v>44958807</v>
      </c>
      <c r="I2985" s="1" t="str">
        <f>VLOOKUP(A2985,'volatile collection data'!$G$6:$H$69,2,FALSE)</f>
        <v>A</v>
      </c>
      <c r="J2985" s="1">
        <f>VLOOKUP(A2985,'volatile collection data'!$G$6:$I$69,3,FALSE)</f>
        <v>4</v>
      </c>
      <c r="K2985" s="1" t="str">
        <f>VLOOKUP(A2985,'volatile collection data'!$G$6:$N$69,8,FALSE)</f>
        <v>3A</v>
      </c>
      <c r="L2985" s="1">
        <f>VLOOKUP(A2985,'volatile collection data'!$G$6:$J$69,4,FALSE)</f>
        <v>5.85</v>
      </c>
      <c r="M2985" s="1">
        <f>VLOOKUP($A2985,'volatile collection data'!$G$6:$M$69,6,FALSE)</f>
        <v>8</v>
      </c>
      <c r="N2985" s="1">
        <f>VLOOKUP($A2985,'volatile collection data'!$G$6:$M$69,7,FALSE)</f>
        <v>5.85</v>
      </c>
      <c r="O2985" s="1">
        <f>VLOOKUP(A2985,'volatile collection data'!$G$6:$K$69,5,FALSE)</f>
        <v>1</v>
      </c>
      <c r="P2985" s="1" t="str">
        <f t="shared" si="279"/>
        <v>4A</v>
      </c>
      <c r="Q2985">
        <f t="shared" si="277"/>
        <v>4.282277071454952E-2</v>
      </c>
      <c r="R2985" t="str">
        <f t="shared" si="280"/>
        <v>3A_1-A&amp;5.85%5.85@8</v>
      </c>
      <c r="S2985" t="str">
        <f t="shared" si="281"/>
        <v>4A-3A-VCS-Loc-22</v>
      </c>
      <c r="T2985" t="str">
        <f>IFERROR(IF(VLOOKUP(S2985,Bad!$A:$A,1,FALSE)='RAW2'!S2985,"yes","no"),"no")</f>
        <v>no</v>
      </c>
      <c r="U2985" t="str">
        <f>IFERROR(VLOOKUP(F2985,compounds!$A:$B,2,FALSE),"")</f>
        <v/>
      </c>
      <c r="V2985" t="str">
        <f>VLOOKUP(B2985,'volatile collection data'!$O:$P,2,FALSE)</f>
        <v>24.apr.22 3</v>
      </c>
    </row>
    <row r="2986" spans="1:22" x14ac:dyDescent="0.2">
      <c r="A2986" t="s">
        <v>372</v>
      </c>
      <c r="B2986" s="1" t="str">
        <f t="shared" si="278"/>
        <v>4A</v>
      </c>
      <c r="C2986">
        <v>27.611999999999998</v>
      </c>
      <c r="D2986">
        <f t="shared" si="276"/>
        <v>27.61</v>
      </c>
      <c r="E2986">
        <f>VLOOKUP(D2986,'Peak Combiner'!$A$5:$D$4980,4,FALSE)</f>
        <v>27.61</v>
      </c>
      <c r="F2986">
        <f>IFERROR(VLOOKUP(D2986,rt_comb!$A:$B,2,FALSE),D2986)</f>
        <v>27.61</v>
      </c>
      <c r="G2986">
        <v>2661720</v>
      </c>
      <c r="H2986">
        <f>SUMIFS($G:$G,$E:$E,18.51,'RAW2'!$A:$A,'RAW2'!A2986)</f>
        <v>44958807</v>
      </c>
      <c r="I2986" s="1" t="str">
        <f>VLOOKUP(A2986,'volatile collection data'!$G$6:$H$69,2,FALSE)</f>
        <v>A</v>
      </c>
      <c r="J2986" s="1">
        <f>VLOOKUP(A2986,'volatile collection data'!$G$6:$I$69,3,FALSE)</f>
        <v>4</v>
      </c>
      <c r="K2986" s="1" t="str">
        <f>VLOOKUP(A2986,'volatile collection data'!$G$6:$N$69,8,FALSE)</f>
        <v>3A</v>
      </c>
      <c r="L2986" s="1">
        <f>VLOOKUP(A2986,'volatile collection data'!$G$6:$J$69,4,FALSE)</f>
        <v>5.85</v>
      </c>
      <c r="M2986" s="1">
        <f>VLOOKUP($A2986,'volatile collection data'!$G$6:$M$69,6,FALSE)</f>
        <v>8</v>
      </c>
      <c r="N2986" s="1">
        <f>VLOOKUP($A2986,'volatile collection data'!$G$6:$M$69,7,FALSE)</f>
        <v>5.85</v>
      </c>
      <c r="O2986" s="1">
        <f>VLOOKUP(A2986,'volatile collection data'!$G$6:$K$69,5,FALSE)</f>
        <v>1</v>
      </c>
      <c r="P2986" s="1" t="str">
        <f t="shared" si="279"/>
        <v>4A</v>
      </c>
      <c r="Q2986">
        <f t="shared" si="277"/>
        <v>5.0601306190672705E-2</v>
      </c>
      <c r="R2986" t="str">
        <f t="shared" si="280"/>
        <v>3A_1-A&amp;5.85%5.85@8</v>
      </c>
      <c r="S2986" t="str">
        <f t="shared" si="281"/>
        <v>4A-3A-VCS-Loc-22</v>
      </c>
      <c r="T2986" t="str">
        <f>IFERROR(IF(VLOOKUP(S2986,Bad!$A:$A,1,FALSE)='RAW2'!S2986,"yes","no"),"no")</f>
        <v>no</v>
      </c>
      <c r="U2986" t="str">
        <f>IFERROR(VLOOKUP(F2986,compounds!$A:$B,2,FALSE),"")</f>
        <v/>
      </c>
      <c r="V2986" t="str">
        <f>VLOOKUP(B2986,'volatile collection data'!$O:$P,2,FALSE)</f>
        <v>24.apr.22 3</v>
      </c>
    </row>
    <row r="2987" spans="1:22" x14ac:dyDescent="0.2">
      <c r="A2987" t="s">
        <v>372</v>
      </c>
      <c r="B2987" s="1" t="str">
        <f t="shared" si="278"/>
        <v>4A</v>
      </c>
      <c r="C2987">
        <v>27.696000000000002</v>
      </c>
      <c r="D2987">
        <f t="shared" si="276"/>
        <v>27.7</v>
      </c>
      <c r="E2987">
        <f>VLOOKUP(D2987,'Peak Combiner'!$A$5:$D$4980,4,FALSE)</f>
        <v>27.7</v>
      </c>
      <c r="F2987">
        <f>IFERROR(VLOOKUP(D2987,rt_comb!$A:$B,2,FALSE),D2987)</f>
        <v>27.7</v>
      </c>
      <c r="G2987">
        <v>3379771</v>
      </c>
      <c r="H2987">
        <f>SUMIFS($G:$G,$E:$E,18.51,'RAW2'!$A:$A,'RAW2'!A2987)</f>
        <v>44958807</v>
      </c>
      <c r="I2987" s="1" t="str">
        <f>VLOOKUP(A2987,'volatile collection data'!$G$6:$H$69,2,FALSE)</f>
        <v>A</v>
      </c>
      <c r="J2987" s="1">
        <f>VLOOKUP(A2987,'volatile collection data'!$G$6:$I$69,3,FALSE)</f>
        <v>4</v>
      </c>
      <c r="K2987" s="1" t="str">
        <f>VLOOKUP(A2987,'volatile collection data'!$G$6:$N$69,8,FALSE)</f>
        <v>3A</v>
      </c>
      <c r="L2987" s="1">
        <f>VLOOKUP(A2987,'volatile collection data'!$G$6:$J$69,4,FALSE)</f>
        <v>5.85</v>
      </c>
      <c r="M2987" s="1">
        <f>VLOOKUP($A2987,'volatile collection data'!$G$6:$M$69,6,FALSE)</f>
        <v>8</v>
      </c>
      <c r="N2987" s="1">
        <f>VLOOKUP($A2987,'volatile collection data'!$G$6:$M$69,7,FALSE)</f>
        <v>5.85</v>
      </c>
      <c r="O2987" s="1">
        <f>VLOOKUP(A2987,'volatile collection data'!$G$6:$K$69,5,FALSE)</f>
        <v>1</v>
      </c>
      <c r="P2987" s="1" t="str">
        <f t="shared" si="279"/>
        <v>4A</v>
      </c>
      <c r="Q2987">
        <f t="shared" si="277"/>
        <v>6.4251997665177432E-2</v>
      </c>
      <c r="R2987" t="str">
        <f t="shared" si="280"/>
        <v>3A_1-A&amp;5.85%5.85@8</v>
      </c>
      <c r="S2987" t="str">
        <f t="shared" si="281"/>
        <v>4A-3A-VCS-Loc-22</v>
      </c>
      <c r="T2987" t="str">
        <f>IFERROR(IF(VLOOKUP(S2987,Bad!$A:$A,1,FALSE)='RAW2'!S2987,"yes","no"),"no")</f>
        <v>no</v>
      </c>
      <c r="U2987" t="str">
        <f>IFERROR(VLOOKUP(F2987,compounds!$A:$B,2,FALSE),"")</f>
        <v/>
      </c>
      <c r="V2987" t="str">
        <f>VLOOKUP(B2987,'volatile collection data'!$O:$P,2,FALSE)</f>
        <v>24.apr.22 3</v>
      </c>
    </row>
    <row r="2988" spans="1:22" x14ac:dyDescent="0.2">
      <c r="A2988" t="s">
        <v>372</v>
      </c>
      <c r="B2988" s="1" t="str">
        <f t="shared" si="278"/>
        <v>4A</v>
      </c>
      <c r="C2988">
        <v>27.927</v>
      </c>
      <c r="D2988">
        <f t="shared" si="276"/>
        <v>27.93</v>
      </c>
      <c r="E2988">
        <f>VLOOKUP(D2988,'Peak Combiner'!$A$5:$D$4980,4,FALSE)</f>
        <v>27.93</v>
      </c>
      <c r="F2988">
        <f>IFERROR(VLOOKUP(D2988,rt_comb!$A:$B,2,FALSE),D2988)</f>
        <v>27.93</v>
      </c>
      <c r="G2988">
        <v>4037118</v>
      </c>
      <c r="H2988">
        <f>SUMIFS($G:$G,$E:$E,18.51,'RAW2'!$A:$A,'RAW2'!A2988)</f>
        <v>44958807</v>
      </c>
      <c r="I2988" s="1" t="str">
        <f>VLOOKUP(A2988,'volatile collection data'!$G$6:$H$69,2,FALSE)</f>
        <v>A</v>
      </c>
      <c r="J2988" s="1">
        <f>VLOOKUP(A2988,'volatile collection data'!$G$6:$I$69,3,FALSE)</f>
        <v>4</v>
      </c>
      <c r="K2988" s="1" t="str">
        <f>VLOOKUP(A2988,'volatile collection data'!$G$6:$N$69,8,FALSE)</f>
        <v>3A</v>
      </c>
      <c r="L2988" s="1">
        <f>VLOOKUP(A2988,'volatile collection data'!$G$6:$J$69,4,FALSE)</f>
        <v>5.85</v>
      </c>
      <c r="M2988" s="1">
        <f>VLOOKUP($A2988,'volatile collection data'!$G$6:$M$69,6,FALSE)</f>
        <v>8</v>
      </c>
      <c r="N2988" s="1">
        <f>VLOOKUP($A2988,'volatile collection data'!$G$6:$M$69,7,FALSE)</f>
        <v>5.85</v>
      </c>
      <c r="O2988" s="1">
        <f>VLOOKUP(A2988,'volatile collection data'!$G$6:$K$69,5,FALSE)</f>
        <v>1</v>
      </c>
      <c r="P2988" s="1" t="str">
        <f t="shared" si="279"/>
        <v>4A</v>
      </c>
      <c r="Q2988">
        <f t="shared" si="277"/>
        <v>7.6748660282026732E-2</v>
      </c>
      <c r="R2988" t="str">
        <f t="shared" si="280"/>
        <v>3A_1-A&amp;5.85%5.85@8</v>
      </c>
      <c r="S2988" t="str">
        <f t="shared" si="281"/>
        <v>4A-3A-VCS-Loc-22</v>
      </c>
      <c r="T2988" t="str">
        <f>IFERROR(IF(VLOOKUP(S2988,Bad!$A:$A,1,FALSE)='RAW2'!S2988,"yes","no"),"no")</f>
        <v>no</v>
      </c>
      <c r="U2988" t="str">
        <f>IFERROR(VLOOKUP(F2988,compounds!$A:$B,2,FALSE),"")</f>
        <v/>
      </c>
      <c r="V2988" t="str">
        <f>VLOOKUP(B2988,'volatile collection data'!$O:$P,2,FALSE)</f>
        <v>24.apr.22 3</v>
      </c>
    </row>
    <row r="2989" spans="1:22" x14ac:dyDescent="0.2">
      <c r="A2989" t="s">
        <v>372</v>
      </c>
      <c r="B2989" s="1" t="str">
        <f t="shared" si="278"/>
        <v>4A</v>
      </c>
      <c r="C2989">
        <v>28.026</v>
      </c>
      <c r="D2989">
        <f t="shared" si="276"/>
        <v>28.03</v>
      </c>
      <c r="E2989">
        <f>VLOOKUP(D2989,'Peak Combiner'!$A$5:$D$4980,4,FALSE)</f>
        <v>28.03</v>
      </c>
      <c r="F2989">
        <f>IFERROR(VLOOKUP(D2989,rt_comb!$A:$B,2,FALSE),D2989)</f>
        <v>28.03</v>
      </c>
      <c r="G2989">
        <v>5854342</v>
      </c>
      <c r="H2989">
        <f>SUMIFS($G:$G,$E:$E,18.51,'RAW2'!$A:$A,'RAW2'!A2989)</f>
        <v>44958807</v>
      </c>
      <c r="I2989" s="1" t="str">
        <f>VLOOKUP(A2989,'volatile collection data'!$G$6:$H$69,2,FALSE)</f>
        <v>A</v>
      </c>
      <c r="J2989" s="1">
        <f>VLOOKUP(A2989,'volatile collection data'!$G$6:$I$69,3,FALSE)</f>
        <v>4</v>
      </c>
      <c r="K2989" s="1" t="str">
        <f>VLOOKUP(A2989,'volatile collection data'!$G$6:$N$69,8,FALSE)</f>
        <v>3A</v>
      </c>
      <c r="L2989" s="1">
        <f>VLOOKUP(A2989,'volatile collection data'!$G$6:$J$69,4,FALSE)</f>
        <v>5.85</v>
      </c>
      <c r="M2989" s="1">
        <f>VLOOKUP($A2989,'volatile collection data'!$G$6:$M$69,6,FALSE)</f>
        <v>8</v>
      </c>
      <c r="N2989" s="1">
        <f>VLOOKUP($A2989,'volatile collection data'!$G$6:$M$69,7,FALSE)</f>
        <v>5.85</v>
      </c>
      <c r="O2989" s="1">
        <f>VLOOKUP(A2989,'volatile collection data'!$G$6:$K$69,5,FALSE)</f>
        <v>1</v>
      </c>
      <c r="P2989" s="1" t="str">
        <f t="shared" si="279"/>
        <v>4A</v>
      </c>
      <c r="Q2989">
        <f t="shared" si="277"/>
        <v>0.1112954601110993</v>
      </c>
      <c r="R2989" t="str">
        <f t="shared" si="280"/>
        <v>3A_1-A&amp;5.85%5.85@8</v>
      </c>
      <c r="S2989" t="str">
        <f t="shared" si="281"/>
        <v>4A-3A-VCS-Loc-22</v>
      </c>
      <c r="T2989" t="str">
        <f>IFERROR(IF(VLOOKUP(S2989,Bad!$A:$A,1,FALSE)='RAW2'!S2989,"yes","no"),"no")</f>
        <v>no</v>
      </c>
      <c r="U2989" t="str">
        <f>IFERROR(VLOOKUP(F2989,compounds!$A:$B,2,FALSE),"")</f>
        <v/>
      </c>
      <c r="V2989" t="str">
        <f>VLOOKUP(B2989,'volatile collection data'!$O:$P,2,FALSE)</f>
        <v>24.apr.22 3</v>
      </c>
    </row>
    <row r="2990" spans="1:22" x14ac:dyDescent="0.2">
      <c r="A2990" t="s">
        <v>372</v>
      </c>
      <c r="B2990" s="1" t="str">
        <f t="shared" si="278"/>
        <v>4A</v>
      </c>
      <c r="C2990">
        <v>28.132000000000001</v>
      </c>
      <c r="D2990">
        <f t="shared" si="276"/>
        <v>28.13</v>
      </c>
      <c r="E2990">
        <f>VLOOKUP(D2990,'Peak Combiner'!$A$5:$D$4980,4,FALSE)</f>
        <v>28.13</v>
      </c>
      <c r="F2990">
        <f>IFERROR(VLOOKUP(D2990,rt_comb!$A:$B,2,FALSE),D2990)</f>
        <v>28.13</v>
      </c>
      <c r="G2990">
        <v>3591019</v>
      </c>
      <c r="H2990">
        <f>SUMIFS($G:$G,$E:$E,18.51,'RAW2'!$A:$A,'RAW2'!A2990)</f>
        <v>44958807</v>
      </c>
      <c r="I2990" s="1" t="str">
        <f>VLOOKUP(A2990,'volatile collection data'!$G$6:$H$69,2,FALSE)</f>
        <v>A</v>
      </c>
      <c r="J2990" s="1">
        <f>VLOOKUP(A2990,'volatile collection data'!$G$6:$I$69,3,FALSE)</f>
        <v>4</v>
      </c>
      <c r="K2990" s="1" t="str">
        <f>VLOOKUP(A2990,'volatile collection data'!$G$6:$N$69,8,FALSE)</f>
        <v>3A</v>
      </c>
      <c r="L2990" s="1">
        <f>VLOOKUP(A2990,'volatile collection data'!$G$6:$J$69,4,FALSE)</f>
        <v>5.85</v>
      </c>
      <c r="M2990" s="1">
        <f>VLOOKUP($A2990,'volatile collection data'!$G$6:$M$69,6,FALSE)</f>
        <v>8</v>
      </c>
      <c r="N2990" s="1">
        <f>VLOOKUP($A2990,'volatile collection data'!$G$6:$M$69,7,FALSE)</f>
        <v>5.85</v>
      </c>
      <c r="O2990" s="1">
        <f>VLOOKUP(A2990,'volatile collection data'!$G$6:$K$69,5,FALSE)</f>
        <v>1</v>
      </c>
      <c r="P2990" s="1" t="str">
        <f t="shared" si="279"/>
        <v>4A</v>
      </c>
      <c r="Q2990">
        <f t="shared" si="277"/>
        <v>6.8267981589169149E-2</v>
      </c>
      <c r="R2990" t="str">
        <f t="shared" si="280"/>
        <v>3A_1-A&amp;5.85%5.85@8</v>
      </c>
      <c r="S2990" t="str">
        <f t="shared" si="281"/>
        <v>4A-3A-VCS-Loc-22</v>
      </c>
      <c r="T2990" t="str">
        <f>IFERROR(IF(VLOOKUP(S2990,Bad!$A:$A,1,FALSE)='RAW2'!S2990,"yes","no"),"no")</f>
        <v>no</v>
      </c>
      <c r="U2990" t="str">
        <f>IFERROR(VLOOKUP(F2990,compounds!$A:$B,2,FALSE),"")</f>
        <v/>
      </c>
      <c r="V2990" t="str">
        <f>VLOOKUP(B2990,'volatile collection data'!$O:$P,2,FALSE)</f>
        <v>24.apr.22 3</v>
      </c>
    </row>
    <row r="2991" spans="1:22" x14ac:dyDescent="0.2">
      <c r="A2991" t="s">
        <v>372</v>
      </c>
      <c r="B2991" s="1" t="str">
        <f t="shared" si="278"/>
        <v>4A</v>
      </c>
      <c r="C2991">
        <v>28.263999999999999</v>
      </c>
      <c r="D2991">
        <f t="shared" si="276"/>
        <v>28.26</v>
      </c>
      <c r="E2991">
        <f>VLOOKUP(D2991,'Peak Combiner'!$A$5:$D$4980,4,FALSE)</f>
        <v>28.26</v>
      </c>
      <c r="F2991">
        <f>IFERROR(VLOOKUP(D2991,rt_comb!$A:$B,2,FALSE),D2991)</f>
        <v>28.26</v>
      </c>
      <c r="G2991">
        <v>2206614</v>
      </c>
      <c r="H2991">
        <f>SUMIFS($G:$G,$E:$E,18.51,'RAW2'!$A:$A,'RAW2'!A2991)</f>
        <v>44958807</v>
      </c>
      <c r="I2991" s="1" t="str">
        <f>VLOOKUP(A2991,'volatile collection data'!$G$6:$H$69,2,FALSE)</f>
        <v>A</v>
      </c>
      <c r="J2991" s="1">
        <f>VLOOKUP(A2991,'volatile collection data'!$G$6:$I$69,3,FALSE)</f>
        <v>4</v>
      </c>
      <c r="K2991" s="1" t="str">
        <f>VLOOKUP(A2991,'volatile collection data'!$G$6:$N$69,8,FALSE)</f>
        <v>3A</v>
      </c>
      <c r="L2991" s="1">
        <f>VLOOKUP(A2991,'volatile collection data'!$G$6:$J$69,4,FALSE)</f>
        <v>5.85</v>
      </c>
      <c r="M2991" s="1">
        <f>VLOOKUP($A2991,'volatile collection data'!$G$6:$M$69,6,FALSE)</f>
        <v>8</v>
      </c>
      <c r="N2991" s="1">
        <f>VLOOKUP($A2991,'volatile collection data'!$G$6:$M$69,7,FALSE)</f>
        <v>5.85</v>
      </c>
      <c r="O2991" s="1">
        <f>VLOOKUP(A2991,'volatile collection data'!$G$6:$K$69,5,FALSE)</f>
        <v>1</v>
      </c>
      <c r="P2991" s="1" t="str">
        <f t="shared" si="279"/>
        <v>4A</v>
      </c>
      <c r="Q2991">
        <f t="shared" si="277"/>
        <v>4.1949397629587278E-2</v>
      </c>
      <c r="R2991" t="str">
        <f t="shared" si="280"/>
        <v>3A_1-A&amp;5.85%5.85@8</v>
      </c>
      <c r="S2991" t="str">
        <f t="shared" si="281"/>
        <v>4A-3A-VCS-Loc-22</v>
      </c>
      <c r="T2991" t="str">
        <f>IFERROR(IF(VLOOKUP(S2991,Bad!$A:$A,1,FALSE)='RAW2'!S2991,"yes","no"),"no")</f>
        <v>no</v>
      </c>
      <c r="U2991" t="str">
        <f>IFERROR(VLOOKUP(F2991,compounds!$A:$B,2,FALSE),"")</f>
        <v/>
      </c>
      <c r="V2991" t="str">
        <f>VLOOKUP(B2991,'volatile collection data'!$O:$P,2,FALSE)</f>
        <v>24.apr.22 3</v>
      </c>
    </row>
    <row r="2992" spans="1:22" x14ac:dyDescent="0.2">
      <c r="A2992" t="s">
        <v>372</v>
      </c>
      <c r="B2992" s="1" t="str">
        <f t="shared" si="278"/>
        <v>4A</v>
      </c>
      <c r="C2992">
        <v>28.696000000000002</v>
      </c>
      <c r="D2992">
        <f t="shared" si="276"/>
        <v>28.7</v>
      </c>
      <c r="E2992">
        <f>VLOOKUP(D2992,'Peak Combiner'!$A$5:$D$4980,4,FALSE)</f>
        <v>28.7</v>
      </c>
      <c r="F2992">
        <f>IFERROR(VLOOKUP(D2992,rt_comb!$A:$B,2,FALSE),D2992)</f>
        <v>28.7</v>
      </c>
      <c r="G2992">
        <v>2545254</v>
      </c>
      <c r="H2992">
        <f>SUMIFS($G:$G,$E:$E,18.51,'RAW2'!$A:$A,'RAW2'!A2992)</f>
        <v>44958807</v>
      </c>
      <c r="I2992" s="1" t="str">
        <f>VLOOKUP(A2992,'volatile collection data'!$G$6:$H$69,2,FALSE)</f>
        <v>A</v>
      </c>
      <c r="J2992" s="1">
        <f>VLOOKUP(A2992,'volatile collection data'!$G$6:$I$69,3,FALSE)</f>
        <v>4</v>
      </c>
      <c r="K2992" s="1" t="str">
        <f>VLOOKUP(A2992,'volatile collection data'!$G$6:$N$69,8,FALSE)</f>
        <v>3A</v>
      </c>
      <c r="L2992" s="1">
        <f>VLOOKUP(A2992,'volatile collection data'!$G$6:$J$69,4,FALSE)</f>
        <v>5.85</v>
      </c>
      <c r="M2992" s="1">
        <f>VLOOKUP($A2992,'volatile collection data'!$G$6:$M$69,6,FALSE)</f>
        <v>8</v>
      </c>
      <c r="N2992" s="1">
        <f>VLOOKUP($A2992,'volatile collection data'!$G$6:$M$69,7,FALSE)</f>
        <v>5.85</v>
      </c>
      <c r="O2992" s="1">
        <f>VLOOKUP(A2992,'volatile collection data'!$G$6:$K$69,5,FALSE)</f>
        <v>1</v>
      </c>
      <c r="P2992" s="1" t="str">
        <f t="shared" si="279"/>
        <v>4A</v>
      </c>
      <c r="Q2992">
        <f t="shared" si="277"/>
        <v>4.8387199625443127E-2</v>
      </c>
      <c r="R2992" t="str">
        <f t="shared" si="280"/>
        <v>3A_1-A&amp;5.85%5.85@8</v>
      </c>
      <c r="S2992" t="str">
        <f t="shared" si="281"/>
        <v>4A-3A-VCS-Loc-22</v>
      </c>
      <c r="T2992" t="str">
        <f>IFERROR(IF(VLOOKUP(S2992,Bad!$A:$A,1,FALSE)='RAW2'!S2992,"yes","no"),"no")</f>
        <v>no</v>
      </c>
      <c r="U2992" t="str">
        <f>IFERROR(VLOOKUP(F2992,compounds!$A:$B,2,FALSE),"")</f>
        <v/>
      </c>
      <c r="V2992" t="str">
        <f>VLOOKUP(B2992,'volatile collection data'!$O:$P,2,FALSE)</f>
        <v>24.apr.22 3</v>
      </c>
    </row>
    <row r="2993" spans="1:22" x14ac:dyDescent="0.2">
      <c r="A2993" t="s">
        <v>372</v>
      </c>
      <c r="B2993" s="1" t="str">
        <f t="shared" si="278"/>
        <v>4A</v>
      </c>
      <c r="C2993">
        <v>29</v>
      </c>
      <c r="D2993">
        <f t="shared" si="276"/>
        <v>29</v>
      </c>
      <c r="E2993">
        <f>VLOOKUP(D2993,'Peak Combiner'!$A$5:$D$4980,4,FALSE)</f>
        <v>29</v>
      </c>
      <c r="F2993">
        <f>IFERROR(VLOOKUP(D2993,rt_comb!$A:$B,2,FALSE),D2993)</f>
        <v>29</v>
      </c>
      <c r="G2993">
        <v>3753120</v>
      </c>
      <c r="H2993">
        <f>SUMIFS($G:$G,$E:$E,18.51,'RAW2'!$A:$A,'RAW2'!A2993)</f>
        <v>44958807</v>
      </c>
      <c r="I2993" s="1" t="str">
        <f>VLOOKUP(A2993,'volatile collection data'!$G$6:$H$69,2,FALSE)</f>
        <v>A</v>
      </c>
      <c r="J2993" s="1">
        <f>VLOOKUP(A2993,'volatile collection data'!$G$6:$I$69,3,FALSE)</f>
        <v>4</v>
      </c>
      <c r="K2993" s="1" t="str">
        <f>VLOOKUP(A2993,'volatile collection data'!$G$6:$N$69,8,FALSE)</f>
        <v>3A</v>
      </c>
      <c r="L2993" s="1">
        <f>VLOOKUP(A2993,'volatile collection data'!$G$6:$J$69,4,FALSE)</f>
        <v>5.85</v>
      </c>
      <c r="M2993" s="1">
        <f>VLOOKUP($A2993,'volatile collection data'!$G$6:$M$69,6,FALSE)</f>
        <v>8</v>
      </c>
      <c r="N2993" s="1">
        <f>VLOOKUP($A2993,'volatile collection data'!$G$6:$M$69,7,FALSE)</f>
        <v>5.85</v>
      </c>
      <c r="O2993" s="1">
        <f>VLOOKUP(A2993,'volatile collection data'!$G$6:$K$69,5,FALSE)</f>
        <v>1</v>
      </c>
      <c r="P2993" s="1" t="str">
        <f t="shared" si="279"/>
        <v>4A</v>
      </c>
      <c r="Q2993">
        <f t="shared" si="277"/>
        <v>7.1349643948400862E-2</v>
      </c>
      <c r="R2993" t="str">
        <f t="shared" si="280"/>
        <v>3A_1-A&amp;5.85%5.85@8</v>
      </c>
      <c r="S2993" t="str">
        <f t="shared" si="281"/>
        <v>4A-3A-VCS-Loc-22</v>
      </c>
      <c r="T2993" t="str">
        <f>IFERROR(IF(VLOOKUP(S2993,Bad!$A:$A,1,FALSE)='RAW2'!S2993,"yes","no"),"no")</f>
        <v>no</v>
      </c>
      <c r="U2993" t="str">
        <f>IFERROR(VLOOKUP(F2993,compounds!$A:$B,2,FALSE),"")</f>
        <v/>
      </c>
      <c r="V2993" t="str">
        <f>VLOOKUP(B2993,'volatile collection data'!$O:$P,2,FALSE)</f>
        <v>24.apr.22 3</v>
      </c>
    </row>
    <row r="2994" spans="1:22" x14ac:dyDescent="0.2">
      <c r="A2994" t="s">
        <v>372</v>
      </c>
      <c r="B2994" s="1" t="str">
        <f t="shared" si="278"/>
        <v>4A</v>
      </c>
      <c r="C2994">
        <v>29.134</v>
      </c>
      <c r="D2994">
        <f t="shared" si="276"/>
        <v>29.13</v>
      </c>
      <c r="E2994">
        <f>VLOOKUP(D2994,'Peak Combiner'!$A$5:$D$4980,4,FALSE)</f>
        <v>29.13</v>
      </c>
      <c r="F2994">
        <f>IFERROR(VLOOKUP(D2994,rt_comb!$A:$B,2,FALSE),D2994)</f>
        <v>29.13</v>
      </c>
      <c r="G2994">
        <v>832056</v>
      </c>
      <c r="H2994">
        <f>SUMIFS($G:$G,$E:$E,18.51,'RAW2'!$A:$A,'RAW2'!A2994)</f>
        <v>44958807</v>
      </c>
      <c r="I2994" s="1" t="str">
        <f>VLOOKUP(A2994,'volatile collection data'!$G$6:$H$69,2,FALSE)</f>
        <v>A</v>
      </c>
      <c r="J2994" s="1">
        <f>VLOOKUP(A2994,'volatile collection data'!$G$6:$I$69,3,FALSE)</f>
        <v>4</v>
      </c>
      <c r="K2994" s="1" t="str">
        <f>VLOOKUP(A2994,'volatile collection data'!$G$6:$N$69,8,FALSE)</f>
        <v>3A</v>
      </c>
      <c r="L2994" s="1">
        <f>VLOOKUP(A2994,'volatile collection data'!$G$6:$J$69,4,FALSE)</f>
        <v>5.85</v>
      </c>
      <c r="M2994" s="1">
        <f>VLOOKUP($A2994,'volatile collection data'!$G$6:$M$69,6,FALSE)</f>
        <v>8</v>
      </c>
      <c r="N2994" s="1">
        <f>VLOOKUP($A2994,'volatile collection data'!$G$6:$M$69,7,FALSE)</f>
        <v>5.85</v>
      </c>
      <c r="O2994" s="1">
        <f>VLOOKUP(A2994,'volatile collection data'!$G$6:$K$69,5,FALSE)</f>
        <v>1</v>
      </c>
      <c r="P2994" s="1" t="str">
        <f t="shared" si="279"/>
        <v>4A</v>
      </c>
      <c r="Q2994">
        <f t="shared" si="277"/>
        <v>1.5818012572241396E-2</v>
      </c>
      <c r="R2994" t="str">
        <f t="shared" si="280"/>
        <v>3A_1-A&amp;5.85%5.85@8</v>
      </c>
      <c r="S2994" t="str">
        <f t="shared" si="281"/>
        <v>4A-3A-VCS-Loc-22</v>
      </c>
      <c r="T2994" t="str">
        <f>IFERROR(IF(VLOOKUP(S2994,Bad!$A:$A,1,FALSE)='RAW2'!S2994,"yes","no"),"no")</f>
        <v>no</v>
      </c>
      <c r="U2994" t="str">
        <f>IFERROR(VLOOKUP(F2994,compounds!$A:$B,2,FALSE),"")</f>
        <v/>
      </c>
      <c r="V2994" t="str">
        <f>VLOOKUP(B2994,'volatile collection data'!$O:$P,2,FALSE)</f>
        <v>24.apr.22 3</v>
      </c>
    </row>
    <row r="2995" spans="1:22" x14ac:dyDescent="0.2">
      <c r="A2995" t="s">
        <v>372</v>
      </c>
      <c r="B2995" s="1" t="str">
        <f t="shared" si="278"/>
        <v>4A</v>
      </c>
      <c r="C2995">
        <v>29.268000000000001</v>
      </c>
      <c r="D2995">
        <f t="shared" si="276"/>
        <v>29.27</v>
      </c>
      <c r="E2995">
        <f>VLOOKUP(D2995,'Peak Combiner'!$A$5:$D$4980,4,FALSE)</f>
        <v>29.27</v>
      </c>
      <c r="F2995">
        <f>IFERROR(VLOOKUP(D2995,rt_comb!$A:$B,2,FALSE),D2995)</f>
        <v>29.27</v>
      </c>
      <c r="G2995">
        <v>2358773</v>
      </c>
      <c r="H2995">
        <f>SUMIFS($G:$G,$E:$E,18.51,'RAW2'!$A:$A,'RAW2'!A2995)</f>
        <v>44958807</v>
      </c>
      <c r="I2995" s="1" t="str">
        <f>VLOOKUP(A2995,'volatile collection data'!$G$6:$H$69,2,FALSE)</f>
        <v>A</v>
      </c>
      <c r="J2995" s="1">
        <f>VLOOKUP(A2995,'volatile collection data'!$G$6:$I$69,3,FALSE)</f>
        <v>4</v>
      </c>
      <c r="K2995" s="1" t="str">
        <f>VLOOKUP(A2995,'volatile collection data'!$G$6:$N$69,8,FALSE)</f>
        <v>3A</v>
      </c>
      <c r="L2995" s="1">
        <f>VLOOKUP(A2995,'volatile collection data'!$G$6:$J$69,4,FALSE)</f>
        <v>5.85</v>
      </c>
      <c r="M2995" s="1">
        <f>VLOOKUP($A2995,'volatile collection data'!$G$6:$M$69,6,FALSE)</f>
        <v>8</v>
      </c>
      <c r="N2995" s="1">
        <f>VLOOKUP($A2995,'volatile collection data'!$G$6:$M$69,7,FALSE)</f>
        <v>5.85</v>
      </c>
      <c r="O2995" s="1">
        <f>VLOOKUP(A2995,'volatile collection data'!$G$6:$K$69,5,FALSE)</f>
        <v>1</v>
      </c>
      <c r="P2995" s="1" t="str">
        <f t="shared" si="279"/>
        <v>4A</v>
      </c>
      <c r="Q2995">
        <f t="shared" si="277"/>
        <v>4.4842055064879711E-2</v>
      </c>
      <c r="R2995" t="str">
        <f t="shared" si="280"/>
        <v>3A_1-A&amp;5.85%5.85@8</v>
      </c>
      <c r="S2995" t="str">
        <f t="shared" si="281"/>
        <v>4A-3A-VCS-Loc-22</v>
      </c>
      <c r="T2995" t="str">
        <f>IFERROR(IF(VLOOKUP(S2995,Bad!$A:$A,1,FALSE)='RAW2'!S2995,"yes","no"),"no")</f>
        <v>no</v>
      </c>
      <c r="U2995" t="str">
        <f>IFERROR(VLOOKUP(F2995,compounds!$A:$B,2,FALSE),"")</f>
        <v/>
      </c>
      <c r="V2995" t="str">
        <f>VLOOKUP(B2995,'volatile collection data'!$O:$P,2,FALSE)</f>
        <v>24.apr.22 3</v>
      </c>
    </row>
    <row r="2996" spans="1:22" x14ac:dyDescent="0.2">
      <c r="A2996" t="s">
        <v>372</v>
      </c>
      <c r="B2996" s="1" t="str">
        <f t="shared" si="278"/>
        <v>4A</v>
      </c>
      <c r="C2996">
        <v>30.905000000000001</v>
      </c>
      <c r="D2996">
        <f t="shared" si="276"/>
        <v>30.91</v>
      </c>
      <c r="E2996">
        <f>VLOOKUP(D2996,'Peak Combiner'!$A$5:$D$4980,4,FALSE)</f>
        <v>30.91</v>
      </c>
      <c r="F2996">
        <f>IFERROR(VLOOKUP(D2996,rt_comb!$A:$B,2,FALSE),D2996)</f>
        <v>30.91</v>
      </c>
      <c r="G2996">
        <v>1249502</v>
      </c>
      <c r="H2996">
        <f>SUMIFS($G:$G,$E:$E,18.51,'RAW2'!$A:$A,'RAW2'!A2996)</f>
        <v>44958807</v>
      </c>
      <c r="I2996" s="1" t="str">
        <f>VLOOKUP(A2996,'volatile collection data'!$G$6:$H$69,2,FALSE)</f>
        <v>A</v>
      </c>
      <c r="J2996" s="1">
        <f>VLOOKUP(A2996,'volatile collection data'!$G$6:$I$69,3,FALSE)</f>
        <v>4</v>
      </c>
      <c r="K2996" s="1" t="str">
        <f>VLOOKUP(A2996,'volatile collection data'!$G$6:$N$69,8,FALSE)</f>
        <v>3A</v>
      </c>
      <c r="L2996" s="1">
        <f>VLOOKUP(A2996,'volatile collection data'!$G$6:$J$69,4,FALSE)</f>
        <v>5.85</v>
      </c>
      <c r="M2996" s="1">
        <f>VLOOKUP($A2996,'volatile collection data'!$G$6:$M$69,6,FALSE)</f>
        <v>8</v>
      </c>
      <c r="N2996" s="1">
        <f>VLOOKUP($A2996,'volatile collection data'!$G$6:$M$69,7,FALSE)</f>
        <v>5.85</v>
      </c>
      <c r="O2996" s="1">
        <f>VLOOKUP(A2996,'volatile collection data'!$G$6:$K$69,5,FALSE)</f>
        <v>1</v>
      </c>
      <c r="P2996" s="1" t="str">
        <f t="shared" si="279"/>
        <v>4A</v>
      </c>
      <c r="Q2996">
        <f t="shared" si="277"/>
        <v>2.3753976108628228E-2</v>
      </c>
      <c r="R2996" t="str">
        <f t="shared" si="280"/>
        <v>3A_1-A&amp;5.85%5.85@8</v>
      </c>
      <c r="S2996" t="str">
        <f t="shared" si="281"/>
        <v>4A-3A-VCS-Loc-22</v>
      </c>
      <c r="T2996" t="str">
        <f>IFERROR(IF(VLOOKUP(S2996,Bad!$A:$A,1,FALSE)='RAW2'!S2996,"yes","no"),"no")</f>
        <v>no</v>
      </c>
      <c r="U2996" t="str">
        <f>IFERROR(VLOOKUP(F2996,compounds!$A:$B,2,FALSE),"")</f>
        <v/>
      </c>
      <c r="V2996" t="str">
        <f>VLOOKUP(B2996,'volatile collection data'!$O:$P,2,FALSE)</f>
        <v>24.apr.22 3</v>
      </c>
    </row>
    <row r="2997" spans="1:22" x14ac:dyDescent="0.2">
      <c r="A2997" t="s">
        <v>372</v>
      </c>
      <c r="B2997" s="1" t="str">
        <f t="shared" si="278"/>
        <v>4A</v>
      </c>
      <c r="C2997">
        <v>30.986000000000001</v>
      </c>
      <c r="D2997">
        <f t="shared" si="276"/>
        <v>30.99</v>
      </c>
      <c r="E2997">
        <f>VLOOKUP(D2997,'Peak Combiner'!$A$5:$D$4980,4,FALSE)</f>
        <v>30.99</v>
      </c>
      <c r="F2997">
        <f>IFERROR(VLOOKUP(D2997,rt_comb!$A:$B,2,FALSE),D2997)</f>
        <v>30.99</v>
      </c>
      <c r="G2997">
        <v>3564090</v>
      </c>
      <c r="H2997">
        <f>SUMIFS($G:$G,$E:$E,18.51,'RAW2'!$A:$A,'RAW2'!A2997)</f>
        <v>44958807</v>
      </c>
      <c r="I2997" s="1" t="str">
        <f>VLOOKUP(A2997,'volatile collection data'!$G$6:$H$69,2,FALSE)</f>
        <v>A</v>
      </c>
      <c r="J2997" s="1">
        <f>VLOOKUP(A2997,'volatile collection data'!$G$6:$I$69,3,FALSE)</f>
        <v>4</v>
      </c>
      <c r="K2997" s="1" t="str">
        <f>VLOOKUP(A2997,'volatile collection data'!$G$6:$N$69,8,FALSE)</f>
        <v>3A</v>
      </c>
      <c r="L2997" s="1">
        <f>VLOOKUP(A2997,'volatile collection data'!$G$6:$J$69,4,FALSE)</f>
        <v>5.85</v>
      </c>
      <c r="M2997" s="1">
        <f>VLOOKUP($A2997,'volatile collection data'!$G$6:$M$69,6,FALSE)</f>
        <v>8</v>
      </c>
      <c r="N2997" s="1">
        <f>VLOOKUP($A2997,'volatile collection data'!$G$6:$M$69,7,FALSE)</f>
        <v>5.85</v>
      </c>
      <c r="O2997" s="1">
        <f>VLOOKUP(A2997,'volatile collection data'!$G$6:$K$69,5,FALSE)</f>
        <v>1</v>
      </c>
      <c r="P2997" s="1" t="str">
        <f t="shared" si="279"/>
        <v>4A</v>
      </c>
      <c r="Q2997">
        <f t="shared" si="277"/>
        <v>6.7756040973924639E-2</v>
      </c>
      <c r="R2997" t="str">
        <f t="shared" si="280"/>
        <v>3A_1-A&amp;5.85%5.85@8</v>
      </c>
      <c r="S2997" t="str">
        <f t="shared" si="281"/>
        <v>4A-3A-VCS-Loc-22</v>
      </c>
      <c r="T2997" t="str">
        <f>IFERROR(IF(VLOOKUP(S2997,Bad!$A:$A,1,FALSE)='RAW2'!S2997,"yes","no"),"no")</f>
        <v>no</v>
      </c>
      <c r="U2997" t="str">
        <f>IFERROR(VLOOKUP(F2997,compounds!$A:$B,2,FALSE),"")</f>
        <v/>
      </c>
      <c r="V2997" t="str">
        <f>VLOOKUP(B2997,'volatile collection data'!$O:$P,2,FALSE)</f>
        <v>24.apr.22 3</v>
      </c>
    </row>
    <row r="2998" spans="1:22" x14ac:dyDescent="0.2">
      <c r="A2998" t="s">
        <v>372</v>
      </c>
      <c r="B2998" s="1" t="str">
        <f t="shared" si="278"/>
        <v>4A</v>
      </c>
      <c r="C2998">
        <v>31.422999999999998</v>
      </c>
      <c r="D2998">
        <f t="shared" si="276"/>
        <v>31.42</v>
      </c>
      <c r="E2998">
        <f>VLOOKUP(D2998,'Peak Combiner'!$A$5:$D$4980,4,FALSE)</f>
        <v>31.42</v>
      </c>
      <c r="F2998">
        <f>IFERROR(VLOOKUP(D2998,rt_comb!$A:$B,2,FALSE),D2998)</f>
        <v>31.42</v>
      </c>
      <c r="G2998">
        <v>2418113</v>
      </c>
      <c r="H2998">
        <f>SUMIFS($G:$G,$E:$E,18.51,'RAW2'!$A:$A,'RAW2'!A2998)</f>
        <v>44958807</v>
      </c>
      <c r="I2998" s="1" t="str">
        <f>VLOOKUP(A2998,'volatile collection data'!$G$6:$H$69,2,FALSE)</f>
        <v>A</v>
      </c>
      <c r="J2998" s="1">
        <f>VLOOKUP(A2998,'volatile collection data'!$G$6:$I$69,3,FALSE)</f>
        <v>4</v>
      </c>
      <c r="K2998" s="1" t="str">
        <f>VLOOKUP(A2998,'volatile collection data'!$G$6:$N$69,8,FALSE)</f>
        <v>3A</v>
      </c>
      <c r="L2998" s="1">
        <f>VLOOKUP(A2998,'volatile collection data'!$G$6:$J$69,4,FALSE)</f>
        <v>5.85</v>
      </c>
      <c r="M2998" s="1">
        <f>VLOOKUP($A2998,'volatile collection data'!$G$6:$M$69,6,FALSE)</f>
        <v>8</v>
      </c>
      <c r="N2998" s="1">
        <f>VLOOKUP($A2998,'volatile collection data'!$G$6:$M$69,7,FALSE)</f>
        <v>5.85</v>
      </c>
      <c r="O2998" s="1">
        <f>VLOOKUP(A2998,'volatile collection data'!$G$6:$K$69,5,FALSE)</f>
        <v>1</v>
      </c>
      <c r="P2998" s="1" t="str">
        <f t="shared" si="279"/>
        <v>4A</v>
      </c>
      <c r="Q2998">
        <f t="shared" si="277"/>
        <v>4.5970153253026669E-2</v>
      </c>
      <c r="R2998" t="str">
        <f t="shared" si="280"/>
        <v>3A_1-A&amp;5.85%5.85@8</v>
      </c>
      <c r="S2998" t="str">
        <f t="shared" si="281"/>
        <v>4A-3A-VCS-Loc-22</v>
      </c>
      <c r="T2998" t="str">
        <f>IFERROR(IF(VLOOKUP(S2998,Bad!$A:$A,1,FALSE)='RAW2'!S2998,"yes","no"),"no")</f>
        <v>no</v>
      </c>
      <c r="U2998" t="str">
        <f>IFERROR(VLOOKUP(F2998,compounds!$A:$B,2,FALSE),"")</f>
        <v/>
      </c>
      <c r="V2998" t="str">
        <f>VLOOKUP(B2998,'volatile collection data'!$O:$P,2,FALSE)</f>
        <v>24.apr.22 3</v>
      </c>
    </row>
    <row r="2999" spans="1:22" x14ac:dyDescent="0.2">
      <c r="A2999" t="s">
        <v>372</v>
      </c>
      <c r="B2999" s="1" t="str">
        <f t="shared" si="278"/>
        <v>4A</v>
      </c>
      <c r="C2999">
        <v>34.970999999999997</v>
      </c>
      <c r="D2999">
        <f t="shared" si="276"/>
        <v>34.97</v>
      </c>
      <c r="E2999">
        <f>VLOOKUP(D2999,'Peak Combiner'!$A$5:$D$4980,4,FALSE)</f>
        <v>34.97</v>
      </c>
      <c r="F2999">
        <f>IFERROR(VLOOKUP(D2999,rt_comb!$A:$B,2,FALSE),D2999)</f>
        <v>34.97</v>
      </c>
      <c r="G2999">
        <v>932529</v>
      </c>
      <c r="H2999">
        <f>SUMIFS($G:$G,$E:$E,18.51,'RAW2'!$A:$A,'RAW2'!A2999)</f>
        <v>44958807</v>
      </c>
      <c r="I2999" s="1" t="str">
        <f>VLOOKUP(A2999,'volatile collection data'!$G$6:$H$69,2,FALSE)</f>
        <v>A</v>
      </c>
      <c r="J2999" s="1">
        <f>VLOOKUP(A2999,'volatile collection data'!$G$6:$I$69,3,FALSE)</f>
        <v>4</v>
      </c>
      <c r="K2999" s="1" t="str">
        <f>VLOOKUP(A2999,'volatile collection data'!$G$6:$N$69,8,FALSE)</f>
        <v>3A</v>
      </c>
      <c r="L2999" s="1">
        <f>VLOOKUP(A2999,'volatile collection data'!$G$6:$J$69,4,FALSE)</f>
        <v>5.85</v>
      </c>
      <c r="M2999" s="1">
        <f>VLOOKUP($A2999,'volatile collection data'!$G$6:$M$69,6,FALSE)</f>
        <v>8</v>
      </c>
      <c r="N2999" s="1">
        <f>VLOOKUP($A2999,'volatile collection data'!$G$6:$M$69,7,FALSE)</f>
        <v>5.85</v>
      </c>
      <c r="O2999" s="1">
        <f>VLOOKUP(A2999,'volatile collection data'!$G$6:$K$69,5,FALSE)</f>
        <v>1</v>
      </c>
      <c r="P2999" s="1" t="str">
        <f t="shared" si="279"/>
        <v>4A</v>
      </c>
      <c r="Q2999">
        <f t="shared" si="277"/>
        <v>1.7728080136408725E-2</v>
      </c>
      <c r="R2999" t="str">
        <f t="shared" si="280"/>
        <v>3A_1-A&amp;5.85%5.85@8</v>
      </c>
      <c r="S2999" t="str">
        <f t="shared" si="281"/>
        <v>4A-3A-VCS-Loc-22</v>
      </c>
      <c r="T2999" t="str">
        <f>IFERROR(IF(VLOOKUP(S2999,Bad!$A:$A,1,FALSE)='RAW2'!S2999,"yes","no"),"no")</f>
        <v>no</v>
      </c>
      <c r="U2999" t="str">
        <f>IFERROR(VLOOKUP(F2999,compounds!$A:$B,2,FALSE),"")</f>
        <v/>
      </c>
      <c r="V2999" t="str">
        <f>VLOOKUP(B2999,'volatile collection data'!$O:$P,2,FALSE)</f>
        <v>24.apr.22 3</v>
      </c>
    </row>
    <row r="3000" spans="1:22" x14ac:dyDescent="0.2">
      <c r="A3000" t="s">
        <v>372</v>
      </c>
      <c r="B3000" s="1" t="str">
        <f t="shared" si="278"/>
        <v>4A</v>
      </c>
      <c r="C3000">
        <v>36.170999999999999</v>
      </c>
      <c r="D3000">
        <f t="shared" si="276"/>
        <v>36.17</v>
      </c>
      <c r="E3000">
        <f>VLOOKUP(D3000,'Peak Combiner'!$A$5:$D$4980,4,FALSE)</f>
        <v>36.11</v>
      </c>
      <c r="F3000">
        <f>IFERROR(VLOOKUP(D3000,rt_comb!$A:$B,2,FALSE),D3000)</f>
        <v>36.17</v>
      </c>
      <c r="G3000">
        <v>1544160</v>
      </c>
      <c r="H3000">
        <f>SUMIFS($G:$G,$E:$E,18.51,'RAW2'!$A:$A,'RAW2'!A3000)</f>
        <v>44958807</v>
      </c>
      <c r="I3000" s="1" t="str">
        <f>VLOOKUP(A3000,'volatile collection data'!$G$6:$H$69,2,FALSE)</f>
        <v>A</v>
      </c>
      <c r="J3000" s="1">
        <f>VLOOKUP(A3000,'volatile collection data'!$G$6:$I$69,3,FALSE)</f>
        <v>4</v>
      </c>
      <c r="K3000" s="1" t="str">
        <f>VLOOKUP(A3000,'volatile collection data'!$G$6:$N$69,8,FALSE)</f>
        <v>3A</v>
      </c>
      <c r="L3000" s="1">
        <f>VLOOKUP(A3000,'volatile collection data'!$G$6:$J$69,4,FALSE)</f>
        <v>5.85</v>
      </c>
      <c r="M3000" s="1">
        <f>VLOOKUP($A3000,'volatile collection data'!$G$6:$M$69,6,FALSE)</f>
        <v>8</v>
      </c>
      <c r="N3000" s="1">
        <f>VLOOKUP($A3000,'volatile collection data'!$G$6:$M$69,7,FALSE)</f>
        <v>5.85</v>
      </c>
      <c r="O3000" s="1">
        <f>VLOOKUP(A3000,'volatile collection data'!$G$6:$K$69,5,FALSE)</f>
        <v>1</v>
      </c>
      <c r="P3000" s="1" t="str">
        <f t="shared" si="279"/>
        <v>4A</v>
      </c>
      <c r="Q3000">
        <f t="shared" si="277"/>
        <v>2.9355647088119399E-2</v>
      </c>
      <c r="R3000" t="str">
        <f t="shared" si="280"/>
        <v>3A_1-A&amp;5.85%5.85@8</v>
      </c>
      <c r="S3000" t="str">
        <f t="shared" si="281"/>
        <v>4A-3A-VCS-Loc-22</v>
      </c>
      <c r="T3000" t="str">
        <f>IFERROR(IF(VLOOKUP(S3000,Bad!$A:$A,1,FALSE)='RAW2'!S3000,"yes","no"),"no")</f>
        <v>no</v>
      </c>
      <c r="U3000" t="str">
        <f>IFERROR(VLOOKUP(F3000,compounds!$A:$B,2,FALSE),"")</f>
        <v/>
      </c>
      <c r="V3000" t="str">
        <f>VLOOKUP(B3000,'volatile collection data'!$O:$P,2,FALSE)</f>
        <v>24.apr.22 3</v>
      </c>
    </row>
    <row r="3001" spans="1:22" x14ac:dyDescent="0.2">
      <c r="A3001" t="s">
        <v>372</v>
      </c>
      <c r="B3001" s="1" t="str">
        <f t="shared" si="278"/>
        <v>4A</v>
      </c>
      <c r="C3001">
        <v>36.661999999999999</v>
      </c>
      <c r="D3001">
        <f t="shared" si="276"/>
        <v>36.659999999999997</v>
      </c>
      <c r="E3001">
        <f>VLOOKUP(D3001,'Peak Combiner'!$A$5:$D$4980,4,FALSE)</f>
        <v>36.65</v>
      </c>
      <c r="F3001">
        <f>IFERROR(VLOOKUP(D3001,rt_comb!$A:$B,2,FALSE),D3001)</f>
        <v>36.659999999999997</v>
      </c>
      <c r="G3001">
        <v>1893195</v>
      </c>
      <c r="H3001">
        <f>SUMIFS($G:$G,$E:$E,18.51,'RAW2'!$A:$A,'RAW2'!A3001)</f>
        <v>44958807</v>
      </c>
      <c r="I3001" s="1" t="str">
        <f>VLOOKUP(A3001,'volatile collection data'!$G$6:$H$69,2,FALSE)</f>
        <v>A</v>
      </c>
      <c r="J3001" s="1">
        <f>VLOOKUP(A3001,'volatile collection data'!$G$6:$I$69,3,FALSE)</f>
        <v>4</v>
      </c>
      <c r="K3001" s="1" t="str">
        <f>VLOOKUP(A3001,'volatile collection data'!$G$6:$N$69,8,FALSE)</f>
        <v>3A</v>
      </c>
      <c r="L3001" s="1">
        <f>VLOOKUP(A3001,'volatile collection data'!$G$6:$J$69,4,FALSE)</f>
        <v>5.85</v>
      </c>
      <c r="M3001" s="1">
        <f>VLOOKUP($A3001,'volatile collection data'!$G$6:$M$69,6,FALSE)</f>
        <v>8</v>
      </c>
      <c r="N3001" s="1">
        <f>VLOOKUP($A3001,'volatile collection data'!$G$6:$M$69,7,FALSE)</f>
        <v>5.85</v>
      </c>
      <c r="O3001" s="1">
        <f>VLOOKUP(A3001,'volatile collection data'!$G$6:$K$69,5,FALSE)</f>
        <v>1</v>
      </c>
      <c r="P3001" s="1" t="str">
        <f t="shared" si="279"/>
        <v>4A</v>
      </c>
      <c r="Q3001">
        <f t="shared" si="277"/>
        <v>3.5991065879826055E-2</v>
      </c>
      <c r="R3001" t="str">
        <f t="shared" si="280"/>
        <v>3A_1-A&amp;5.85%5.85@8</v>
      </c>
      <c r="S3001" t="str">
        <f t="shared" si="281"/>
        <v>4A-3A-VCS-Loc-22</v>
      </c>
      <c r="T3001" t="str">
        <f>IFERROR(IF(VLOOKUP(S3001,Bad!$A:$A,1,FALSE)='RAW2'!S3001,"yes","no"),"no")</f>
        <v>no</v>
      </c>
      <c r="U3001" t="str">
        <f>IFERROR(VLOOKUP(F3001,compounds!$A:$B,2,FALSE),"")</f>
        <v/>
      </c>
      <c r="V3001" t="str">
        <f>VLOOKUP(B3001,'volatile collection data'!$O:$P,2,FALSE)</f>
        <v>24.apr.22 3</v>
      </c>
    </row>
    <row r="3002" spans="1:22" x14ac:dyDescent="0.2">
      <c r="A3002" t="s">
        <v>372</v>
      </c>
      <c r="B3002" s="1" t="str">
        <f t="shared" si="278"/>
        <v>4A</v>
      </c>
      <c r="C3002">
        <v>37.029000000000003</v>
      </c>
      <c r="D3002">
        <f t="shared" si="276"/>
        <v>37.03</v>
      </c>
      <c r="E3002">
        <f>VLOOKUP(D3002,'Peak Combiner'!$A$5:$D$4980,4,FALSE)</f>
        <v>37.03</v>
      </c>
      <c r="F3002">
        <f>IFERROR(VLOOKUP(D3002,rt_comb!$A:$B,2,FALSE),D3002)</f>
        <v>37.03</v>
      </c>
      <c r="G3002">
        <v>664373</v>
      </c>
      <c r="H3002">
        <f>SUMIFS($G:$G,$E:$E,18.51,'RAW2'!$A:$A,'RAW2'!A3002)</f>
        <v>44958807</v>
      </c>
      <c r="I3002" s="1" t="str">
        <f>VLOOKUP(A3002,'volatile collection data'!$G$6:$H$69,2,FALSE)</f>
        <v>A</v>
      </c>
      <c r="J3002" s="1">
        <f>VLOOKUP(A3002,'volatile collection data'!$G$6:$I$69,3,FALSE)</f>
        <v>4</v>
      </c>
      <c r="K3002" s="1" t="str">
        <f>VLOOKUP(A3002,'volatile collection data'!$G$6:$N$69,8,FALSE)</f>
        <v>3A</v>
      </c>
      <c r="L3002" s="1">
        <f>VLOOKUP(A3002,'volatile collection data'!$G$6:$J$69,4,FALSE)</f>
        <v>5.85</v>
      </c>
      <c r="M3002" s="1">
        <f>VLOOKUP($A3002,'volatile collection data'!$G$6:$M$69,6,FALSE)</f>
        <v>8</v>
      </c>
      <c r="N3002" s="1">
        <f>VLOOKUP($A3002,'volatile collection data'!$G$6:$M$69,7,FALSE)</f>
        <v>5.85</v>
      </c>
      <c r="O3002" s="1">
        <f>VLOOKUP(A3002,'volatile collection data'!$G$6:$K$69,5,FALSE)</f>
        <v>1</v>
      </c>
      <c r="P3002" s="1" t="str">
        <f t="shared" si="279"/>
        <v>4A</v>
      </c>
      <c r="Q3002">
        <f t="shared" si="277"/>
        <v>1.2630232179874593E-2</v>
      </c>
      <c r="R3002" t="str">
        <f t="shared" si="280"/>
        <v>3A_1-A&amp;5.85%5.85@8</v>
      </c>
      <c r="S3002" t="str">
        <f t="shared" si="281"/>
        <v>4A-3A-VCS-Loc-22</v>
      </c>
      <c r="T3002" t="str">
        <f>IFERROR(IF(VLOOKUP(S3002,Bad!$A:$A,1,FALSE)='RAW2'!S3002,"yes","no"),"no")</f>
        <v>no</v>
      </c>
      <c r="U3002" t="str">
        <f>IFERROR(VLOOKUP(F3002,compounds!$A:$B,2,FALSE),"")</f>
        <v/>
      </c>
      <c r="V3002" t="str">
        <f>VLOOKUP(B3002,'volatile collection data'!$O:$P,2,FALSE)</f>
        <v>24.apr.22 3</v>
      </c>
    </row>
    <row r="3003" spans="1:22" x14ac:dyDescent="0.2">
      <c r="A3003" t="s">
        <v>372</v>
      </c>
      <c r="B3003" s="1" t="str">
        <f t="shared" si="278"/>
        <v>4A</v>
      </c>
      <c r="C3003">
        <v>37.076000000000001</v>
      </c>
      <c r="D3003">
        <f t="shared" si="276"/>
        <v>37.08</v>
      </c>
      <c r="E3003">
        <f>VLOOKUP(D3003,'Peak Combiner'!$A$5:$D$4980,4,FALSE)</f>
        <v>37.08</v>
      </c>
      <c r="F3003">
        <f>IFERROR(VLOOKUP(D3003,rt_comb!$A:$B,2,FALSE),D3003)</f>
        <v>37.08</v>
      </c>
      <c r="G3003">
        <v>759053</v>
      </c>
      <c r="H3003">
        <f>SUMIFS($G:$G,$E:$E,18.51,'RAW2'!$A:$A,'RAW2'!A3003)</f>
        <v>44958807</v>
      </c>
      <c r="I3003" s="1" t="str">
        <f>VLOOKUP(A3003,'volatile collection data'!$G$6:$H$69,2,FALSE)</f>
        <v>A</v>
      </c>
      <c r="J3003" s="1">
        <f>VLOOKUP(A3003,'volatile collection data'!$G$6:$I$69,3,FALSE)</f>
        <v>4</v>
      </c>
      <c r="K3003" s="1" t="str">
        <f>VLOOKUP(A3003,'volatile collection data'!$G$6:$N$69,8,FALSE)</f>
        <v>3A</v>
      </c>
      <c r="L3003" s="1">
        <f>VLOOKUP(A3003,'volatile collection data'!$G$6:$J$69,4,FALSE)</f>
        <v>5.85</v>
      </c>
      <c r="M3003" s="1">
        <f>VLOOKUP($A3003,'volatile collection data'!$G$6:$M$69,6,FALSE)</f>
        <v>8</v>
      </c>
      <c r="N3003" s="1">
        <f>VLOOKUP($A3003,'volatile collection data'!$G$6:$M$69,7,FALSE)</f>
        <v>5.85</v>
      </c>
      <c r="O3003" s="1">
        <f>VLOOKUP(A3003,'volatile collection data'!$G$6:$K$69,5,FALSE)</f>
        <v>1</v>
      </c>
      <c r="P3003" s="1" t="str">
        <f t="shared" si="279"/>
        <v>4A</v>
      </c>
      <c r="Q3003">
        <f t="shared" si="277"/>
        <v>1.4430170441650019E-2</v>
      </c>
      <c r="R3003" t="str">
        <f t="shared" si="280"/>
        <v>3A_1-A&amp;5.85%5.85@8</v>
      </c>
      <c r="S3003" t="str">
        <f t="shared" si="281"/>
        <v>4A-3A-VCS-Loc-22</v>
      </c>
      <c r="T3003" t="str">
        <f>IFERROR(IF(VLOOKUP(S3003,Bad!$A:$A,1,FALSE)='RAW2'!S3003,"yes","no"),"no")</f>
        <v>no</v>
      </c>
      <c r="U3003" t="str">
        <f>IFERROR(VLOOKUP(F3003,compounds!$A:$B,2,FALSE),"")</f>
        <v/>
      </c>
      <c r="V3003" t="str">
        <f>VLOOKUP(B3003,'volatile collection data'!$O:$P,2,FALSE)</f>
        <v>24.apr.22 3</v>
      </c>
    </row>
    <row r="3004" spans="1:22" x14ac:dyDescent="0.2">
      <c r="A3004" t="s">
        <v>372</v>
      </c>
      <c r="B3004" s="1" t="str">
        <f t="shared" si="278"/>
        <v>4A</v>
      </c>
      <c r="C3004">
        <v>37.232999999999997</v>
      </c>
      <c r="D3004">
        <f t="shared" si="276"/>
        <v>37.229999999999997</v>
      </c>
      <c r="E3004">
        <f>VLOOKUP(D3004,'Peak Combiner'!$A$5:$D$4980,4,FALSE)</f>
        <v>37.229999999999997</v>
      </c>
      <c r="F3004">
        <f>IFERROR(VLOOKUP(D3004,rt_comb!$A:$B,2,FALSE),D3004)</f>
        <v>37.229999999999997</v>
      </c>
      <c r="G3004">
        <v>531397</v>
      </c>
      <c r="H3004">
        <f>SUMIFS($G:$G,$E:$E,18.51,'RAW2'!$A:$A,'RAW2'!A3004)</f>
        <v>44958807</v>
      </c>
      <c r="I3004" s="1" t="str">
        <f>VLOOKUP(A3004,'volatile collection data'!$G$6:$H$69,2,FALSE)</f>
        <v>A</v>
      </c>
      <c r="J3004" s="1">
        <f>VLOOKUP(A3004,'volatile collection data'!$G$6:$I$69,3,FALSE)</f>
        <v>4</v>
      </c>
      <c r="K3004" s="1" t="str">
        <f>VLOOKUP(A3004,'volatile collection data'!$G$6:$N$69,8,FALSE)</f>
        <v>3A</v>
      </c>
      <c r="L3004" s="1">
        <f>VLOOKUP(A3004,'volatile collection data'!$G$6:$J$69,4,FALSE)</f>
        <v>5.85</v>
      </c>
      <c r="M3004" s="1">
        <f>VLOOKUP($A3004,'volatile collection data'!$G$6:$M$69,6,FALSE)</f>
        <v>8</v>
      </c>
      <c r="N3004" s="1">
        <f>VLOOKUP($A3004,'volatile collection data'!$G$6:$M$69,7,FALSE)</f>
        <v>5.85</v>
      </c>
      <c r="O3004" s="1">
        <f>VLOOKUP(A3004,'volatile collection data'!$G$6:$K$69,5,FALSE)</f>
        <v>1</v>
      </c>
      <c r="P3004" s="1" t="str">
        <f t="shared" si="279"/>
        <v>4A</v>
      </c>
      <c r="Q3004">
        <f t="shared" si="277"/>
        <v>1.0102258053365834E-2</v>
      </c>
      <c r="R3004" t="str">
        <f t="shared" si="280"/>
        <v>3A_1-A&amp;5.85%5.85@8</v>
      </c>
      <c r="S3004" t="str">
        <f t="shared" si="281"/>
        <v>4A-3A-VCS-Loc-22</v>
      </c>
      <c r="T3004" t="str">
        <f>IFERROR(IF(VLOOKUP(S3004,Bad!$A:$A,1,FALSE)='RAW2'!S3004,"yes","no"),"no")</f>
        <v>no</v>
      </c>
      <c r="U3004" t="str">
        <f>IFERROR(VLOOKUP(F3004,compounds!$A:$B,2,FALSE),"")</f>
        <v/>
      </c>
      <c r="V3004" t="str">
        <f>VLOOKUP(B3004,'volatile collection data'!$O:$P,2,FALSE)</f>
        <v>24.apr.22 3</v>
      </c>
    </row>
    <row r="3005" spans="1:22" x14ac:dyDescent="0.2">
      <c r="A3005" t="s">
        <v>372</v>
      </c>
      <c r="B3005" s="1" t="str">
        <f t="shared" si="278"/>
        <v>4A</v>
      </c>
      <c r="C3005">
        <v>37.299999999999997</v>
      </c>
      <c r="D3005">
        <f t="shared" si="276"/>
        <v>37.299999999999997</v>
      </c>
      <c r="E3005">
        <f>VLOOKUP(D3005,'Peak Combiner'!$A$5:$D$4980,4,FALSE)</f>
        <v>37.24</v>
      </c>
      <c r="F3005">
        <f>IFERROR(VLOOKUP(D3005,rt_comb!$A:$B,2,FALSE),D3005)</f>
        <v>37.299999999999997</v>
      </c>
      <c r="G3005">
        <v>966798</v>
      </c>
      <c r="H3005">
        <f>SUMIFS($G:$G,$E:$E,18.51,'RAW2'!$A:$A,'RAW2'!A3005)</f>
        <v>44958807</v>
      </c>
      <c r="I3005" s="1" t="str">
        <f>VLOOKUP(A3005,'volatile collection data'!$G$6:$H$69,2,FALSE)</f>
        <v>A</v>
      </c>
      <c r="J3005" s="1">
        <f>VLOOKUP(A3005,'volatile collection data'!$G$6:$I$69,3,FALSE)</f>
        <v>4</v>
      </c>
      <c r="K3005" s="1" t="str">
        <f>VLOOKUP(A3005,'volatile collection data'!$G$6:$N$69,8,FALSE)</f>
        <v>3A</v>
      </c>
      <c r="L3005" s="1">
        <f>VLOOKUP(A3005,'volatile collection data'!$G$6:$J$69,4,FALSE)</f>
        <v>5.85</v>
      </c>
      <c r="M3005" s="1">
        <f>VLOOKUP($A3005,'volatile collection data'!$G$6:$M$69,6,FALSE)</f>
        <v>8</v>
      </c>
      <c r="N3005" s="1">
        <f>VLOOKUP($A3005,'volatile collection data'!$G$6:$M$69,7,FALSE)</f>
        <v>5.85</v>
      </c>
      <c r="O3005" s="1">
        <f>VLOOKUP(A3005,'volatile collection data'!$G$6:$K$69,5,FALSE)</f>
        <v>1</v>
      </c>
      <c r="P3005" s="1" t="str">
        <f t="shared" si="279"/>
        <v>4A</v>
      </c>
      <c r="Q3005">
        <f t="shared" si="277"/>
        <v>1.8379559691676806E-2</v>
      </c>
      <c r="R3005" t="str">
        <f t="shared" si="280"/>
        <v>3A_1-A&amp;5.85%5.85@8</v>
      </c>
      <c r="S3005" t="str">
        <f t="shared" si="281"/>
        <v>4A-3A-VCS-Loc-22</v>
      </c>
      <c r="T3005" t="str">
        <f>IFERROR(IF(VLOOKUP(S3005,Bad!$A:$A,1,FALSE)='RAW2'!S3005,"yes","no"),"no")</f>
        <v>no</v>
      </c>
      <c r="U3005" t="str">
        <f>IFERROR(VLOOKUP(F3005,compounds!$A:$B,2,FALSE),"")</f>
        <v/>
      </c>
      <c r="V3005" t="str">
        <f>VLOOKUP(B3005,'volatile collection data'!$O:$P,2,FALSE)</f>
        <v>24.apr.22 3</v>
      </c>
    </row>
    <row r="3006" spans="1:22" x14ac:dyDescent="0.2">
      <c r="A3006" t="s">
        <v>372</v>
      </c>
      <c r="B3006" s="1" t="str">
        <f t="shared" si="278"/>
        <v>4A</v>
      </c>
      <c r="C3006">
        <v>37.374000000000002</v>
      </c>
      <c r="D3006">
        <f t="shared" ref="D3006:D3069" si="282">ROUND(C3006,2)</f>
        <v>37.369999999999997</v>
      </c>
      <c r="E3006">
        <f>VLOOKUP(D3006,'Peak Combiner'!$A$5:$D$4980,4,FALSE)</f>
        <v>37.369999999999997</v>
      </c>
      <c r="F3006">
        <f>IFERROR(VLOOKUP(D3006,rt_comb!$A:$B,2,FALSE),D3006)</f>
        <v>37.369999999999997</v>
      </c>
      <c r="G3006">
        <v>297181</v>
      </c>
      <c r="H3006">
        <f>SUMIFS($G:$G,$E:$E,18.51,'RAW2'!$A:$A,'RAW2'!A3006)</f>
        <v>44958807</v>
      </c>
      <c r="I3006" s="1" t="str">
        <f>VLOOKUP(A3006,'volatile collection data'!$G$6:$H$69,2,FALSE)</f>
        <v>A</v>
      </c>
      <c r="J3006" s="1">
        <f>VLOOKUP(A3006,'volatile collection data'!$G$6:$I$69,3,FALSE)</f>
        <v>4</v>
      </c>
      <c r="K3006" s="1" t="str">
        <f>VLOOKUP(A3006,'volatile collection data'!$G$6:$N$69,8,FALSE)</f>
        <v>3A</v>
      </c>
      <c r="L3006" s="1">
        <f>VLOOKUP(A3006,'volatile collection data'!$G$6:$J$69,4,FALSE)</f>
        <v>5.85</v>
      </c>
      <c r="M3006" s="1">
        <f>VLOOKUP($A3006,'volatile collection data'!$G$6:$M$69,6,FALSE)</f>
        <v>8</v>
      </c>
      <c r="N3006" s="1">
        <f>VLOOKUP($A3006,'volatile collection data'!$G$6:$M$69,7,FALSE)</f>
        <v>5.85</v>
      </c>
      <c r="O3006" s="1">
        <f>VLOOKUP(A3006,'volatile collection data'!$G$6:$K$69,5,FALSE)</f>
        <v>1</v>
      </c>
      <c r="P3006" s="1" t="str">
        <f t="shared" si="279"/>
        <v>4A</v>
      </c>
      <c r="Q3006">
        <f t="shared" ref="Q3006:Q3069" si="283">IFERROR((30/H3006*G3006)/L3006/6,0)</f>
        <v>5.6496351137799265E-3</v>
      </c>
      <c r="R3006" t="str">
        <f t="shared" si="280"/>
        <v>3A_1-A&amp;5.85%5.85@8</v>
      </c>
      <c r="S3006" t="str">
        <f t="shared" si="281"/>
        <v>4A-3A-VCS-Loc-22</v>
      </c>
      <c r="T3006" t="str">
        <f>IFERROR(IF(VLOOKUP(S3006,Bad!$A:$A,1,FALSE)='RAW2'!S3006,"yes","no"),"no")</f>
        <v>no</v>
      </c>
      <c r="U3006" t="str">
        <f>IFERROR(VLOOKUP(F3006,compounds!$A:$B,2,FALSE),"")</f>
        <v/>
      </c>
      <c r="V3006" t="str">
        <f>VLOOKUP(B3006,'volatile collection data'!$O:$P,2,FALSE)</f>
        <v>24.apr.22 3</v>
      </c>
    </row>
    <row r="3007" spans="1:22" x14ac:dyDescent="0.2">
      <c r="A3007" t="s">
        <v>372</v>
      </c>
      <c r="B3007" s="1" t="str">
        <f t="shared" si="278"/>
        <v>4A</v>
      </c>
      <c r="C3007">
        <v>38</v>
      </c>
      <c r="D3007">
        <f t="shared" si="282"/>
        <v>38</v>
      </c>
      <c r="E3007">
        <f>VLOOKUP(D3007,'Peak Combiner'!$A$5:$D$4980,4,FALSE)</f>
        <v>37.99</v>
      </c>
      <c r="F3007">
        <f>IFERROR(VLOOKUP(D3007,rt_comb!$A:$B,2,FALSE),D3007)</f>
        <v>38</v>
      </c>
      <c r="G3007">
        <v>15208021</v>
      </c>
      <c r="H3007">
        <f>SUMIFS($G:$G,$E:$E,18.51,'RAW2'!$A:$A,'RAW2'!A3007)</f>
        <v>44958807</v>
      </c>
      <c r="I3007" s="1" t="str">
        <f>VLOOKUP(A3007,'volatile collection data'!$G$6:$H$69,2,FALSE)</f>
        <v>A</v>
      </c>
      <c r="J3007" s="1">
        <f>VLOOKUP(A3007,'volatile collection data'!$G$6:$I$69,3,FALSE)</f>
        <v>4</v>
      </c>
      <c r="K3007" s="1" t="str">
        <f>VLOOKUP(A3007,'volatile collection data'!$G$6:$N$69,8,FALSE)</f>
        <v>3A</v>
      </c>
      <c r="L3007" s="1">
        <f>VLOOKUP(A3007,'volatile collection data'!$G$6:$J$69,4,FALSE)</f>
        <v>5.85</v>
      </c>
      <c r="M3007" s="1">
        <f>VLOOKUP($A3007,'volatile collection data'!$G$6:$M$69,6,FALSE)</f>
        <v>8</v>
      </c>
      <c r="N3007" s="1">
        <f>VLOOKUP($A3007,'volatile collection data'!$G$6:$M$69,7,FALSE)</f>
        <v>5.85</v>
      </c>
      <c r="O3007" s="1">
        <f>VLOOKUP(A3007,'volatile collection data'!$G$6:$K$69,5,FALSE)</f>
        <v>1</v>
      </c>
      <c r="P3007" s="1" t="str">
        <f t="shared" si="279"/>
        <v>4A</v>
      </c>
      <c r="Q3007">
        <f t="shared" si="283"/>
        <v>0.28911595779239757</v>
      </c>
      <c r="R3007" t="str">
        <f t="shared" si="280"/>
        <v>3A_1-A&amp;5.85%5.85@8</v>
      </c>
      <c r="S3007" t="str">
        <f t="shared" si="281"/>
        <v>4A-3A-VCS-Loc-22</v>
      </c>
      <c r="T3007" t="str">
        <f>IFERROR(IF(VLOOKUP(S3007,Bad!$A:$A,1,FALSE)='RAW2'!S3007,"yes","no"),"no")</f>
        <v>no</v>
      </c>
      <c r="U3007" t="str">
        <f>IFERROR(VLOOKUP(F3007,compounds!$A:$B,2,FALSE),"")</f>
        <v/>
      </c>
      <c r="V3007" t="str">
        <f>VLOOKUP(B3007,'volatile collection data'!$O:$P,2,FALSE)</f>
        <v>24.apr.22 3</v>
      </c>
    </row>
    <row r="3008" spans="1:22" x14ac:dyDescent="0.2">
      <c r="A3008" t="s">
        <v>372</v>
      </c>
      <c r="B3008" s="1" t="str">
        <f t="shared" si="278"/>
        <v>4A</v>
      </c>
      <c r="C3008">
        <v>38.825000000000003</v>
      </c>
      <c r="D3008">
        <f t="shared" si="282"/>
        <v>38.83</v>
      </c>
      <c r="E3008">
        <f>VLOOKUP(D3008,'Peak Combiner'!$A$5:$D$4980,4,FALSE)</f>
        <v>38.82</v>
      </c>
      <c r="F3008">
        <f>IFERROR(VLOOKUP(D3008,rt_comb!$A:$B,2,FALSE),D3008)</f>
        <v>38.83</v>
      </c>
      <c r="G3008">
        <v>2024688</v>
      </c>
      <c r="H3008">
        <f>SUMIFS($G:$G,$E:$E,18.51,'RAW2'!$A:$A,'RAW2'!A3008)</f>
        <v>44958807</v>
      </c>
      <c r="I3008" s="1" t="str">
        <f>VLOOKUP(A3008,'volatile collection data'!$G$6:$H$69,2,FALSE)</f>
        <v>A</v>
      </c>
      <c r="J3008" s="1">
        <f>VLOOKUP(A3008,'volatile collection data'!$G$6:$I$69,3,FALSE)</f>
        <v>4</v>
      </c>
      <c r="K3008" s="1" t="str">
        <f>VLOOKUP(A3008,'volatile collection data'!$G$6:$N$69,8,FALSE)</f>
        <v>3A</v>
      </c>
      <c r="L3008" s="1">
        <f>VLOOKUP(A3008,'volatile collection data'!$G$6:$J$69,4,FALSE)</f>
        <v>5.85</v>
      </c>
      <c r="M3008" s="1">
        <f>VLOOKUP($A3008,'volatile collection data'!$G$6:$M$69,6,FALSE)</f>
        <v>8</v>
      </c>
      <c r="N3008" s="1">
        <f>VLOOKUP($A3008,'volatile collection data'!$G$6:$M$69,7,FALSE)</f>
        <v>5.85</v>
      </c>
      <c r="O3008" s="1">
        <f>VLOOKUP(A3008,'volatile collection data'!$G$6:$K$69,5,FALSE)</f>
        <v>1</v>
      </c>
      <c r="P3008" s="1" t="str">
        <f t="shared" si="279"/>
        <v>4A</v>
      </c>
      <c r="Q3008">
        <f t="shared" si="283"/>
        <v>3.8490847057008525E-2</v>
      </c>
      <c r="R3008" t="str">
        <f t="shared" si="280"/>
        <v>3A_1-A&amp;5.85%5.85@8</v>
      </c>
      <c r="S3008" t="str">
        <f t="shared" si="281"/>
        <v>4A-3A-VCS-Loc-22</v>
      </c>
      <c r="T3008" t="str">
        <f>IFERROR(IF(VLOOKUP(S3008,Bad!$A:$A,1,FALSE)='RAW2'!S3008,"yes","no"),"no")</f>
        <v>no</v>
      </c>
      <c r="U3008" t="str">
        <f>IFERROR(VLOOKUP(F3008,compounds!$A:$B,2,FALSE),"")</f>
        <v/>
      </c>
      <c r="V3008" t="str">
        <f>VLOOKUP(B3008,'volatile collection data'!$O:$P,2,FALSE)</f>
        <v>24.apr.22 3</v>
      </c>
    </row>
    <row r="3009" spans="1:22" x14ac:dyDescent="0.2">
      <c r="A3009" t="s">
        <v>372</v>
      </c>
      <c r="B3009" s="1" t="str">
        <f t="shared" si="278"/>
        <v>4A</v>
      </c>
      <c r="C3009">
        <v>39.758000000000003</v>
      </c>
      <c r="D3009">
        <f t="shared" si="282"/>
        <v>39.76</v>
      </c>
      <c r="E3009">
        <f>VLOOKUP(D3009,'Peak Combiner'!$A$5:$D$4980,4,FALSE)</f>
        <v>39.75</v>
      </c>
      <c r="F3009">
        <f>IFERROR(VLOOKUP(D3009,rt_comb!$A:$B,2,FALSE),D3009)</f>
        <v>39.76</v>
      </c>
      <c r="G3009">
        <v>1272109</v>
      </c>
      <c r="H3009">
        <f>SUMIFS($G:$G,$E:$E,18.51,'RAW2'!$A:$A,'RAW2'!A3009)</f>
        <v>44958807</v>
      </c>
      <c r="I3009" s="1" t="str">
        <f>VLOOKUP(A3009,'volatile collection data'!$G$6:$H$69,2,FALSE)</f>
        <v>A</v>
      </c>
      <c r="J3009" s="1">
        <f>VLOOKUP(A3009,'volatile collection data'!$G$6:$I$69,3,FALSE)</f>
        <v>4</v>
      </c>
      <c r="K3009" s="1" t="str">
        <f>VLOOKUP(A3009,'volatile collection data'!$G$6:$N$69,8,FALSE)</f>
        <v>3A</v>
      </c>
      <c r="L3009" s="1">
        <f>VLOOKUP(A3009,'volatile collection data'!$G$6:$J$69,4,FALSE)</f>
        <v>5.85</v>
      </c>
      <c r="M3009" s="1">
        <f>VLOOKUP($A3009,'volatile collection data'!$G$6:$M$69,6,FALSE)</f>
        <v>8</v>
      </c>
      <c r="N3009" s="1">
        <f>VLOOKUP($A3009,'volatile collection data'!$G$6:$M$69,7,FALSE)</f>
        <v>5.85</v>
      </c>
      <c r="O3009" s="1">
        <f>VLOOKUP(A3009,'volatile collection data'!$G$6:$K$69,5,FALSE)</f>
        <v>1</v>
      </c>
      <c r="P3009" s="1" t="str">
        <f t="shared" si="279"/>
        <v>4A</v>
      </c>
      <c r="Q3009">
        <f t="shared" si="283"/>
        <v>2.4183752241749869E-2</v>
      </c>
      <c r="R3009" t="str">
        <f t="shared" si="280"/>
        <v>3A_1-A&amp;5.85%5.85@8</v>
      </c>
      <c r="S3009" t="str">
        <f t="shared" si="281"/>
        <v>4A-3A-VCS-Loc-22</v>
      </c>
      <c r="T3009" t="str">
        <f>IFERROR(IF(VLOOKUP(S3009,Bad!$A:$A,1,FALSE)='RAW2'!S3009,"yes","no"),"no")</f>
        <v>no</v>
      </c>
      <c r="U3009" t="str">
        <f>IFERROR(VLOOKUP(F3009,compounds!$A:$B,2,FALSE),"")</f>
        <v/>
      </c>
      <c r="V3009" t="str">
        <f>VLOOKUP(B3009,'volatile collection data'!$O:$P,2,FALSE)</f>
        <v>24.apr.22 3</v>
      </c>
    </row>
    <row r="3010" spans="1:22" x14ac:dyDescent="0.2">
      <c r="A3010" t="s">
        <v>373</v>
      </c>
      <c r="B3010" s="1" t="str">
        <f t="shared" si="278"/>
        <v>4B</v>
      </c>
      <c r="C3010">
        <v>4.1909999999999998</v>
      </c>
      <c r="D3010">
        <f t="shared" si="282"/>
        <v>4.1900000000000004</v>
      </c>
      <c r="E3010">
        <f>VLOOKUP(D3010,'Peak Combiner'!$A$5:$D$4980,4,FALSE)</f>
        <v>4.1900000000000004</v>
      </c>
      <c r="F3010">
        <f>IFERROR(VLOOKUP(D3010,rt_comb!$A:$B,2,FALSE),D3010)</f>
        <v>4.1900000000000004</v>
      </c>
      <c r="G3010">
        <v>235922</v>
      </c>
      <c r="H3010">
        <f>SUMIFS($G:$G,$E:$E,18.51,'RAW2'!$A:$A,'RAW2'!A3010)</f>
        <v>66244929</v>
      </c>
      <c r="I3010" s="1" t="str">
        <f>VLOOKUP(A3010,'volatile collection data'!$G$6:$H$69,2,FALSE)</f>
        <v>B</v>
      </c>
      <c r="J3010" s="1">
        <f>VLOOKUP(A3010,'volatile collection data'!$G$6:$I$69,3,FALSE)</f>
        <v>4</v>
      </c>
      <c r="K3010" s="1" t="str">
        <f>VLOOKUP(A3010,'volatile collection data'!$G$6:$N$69,8,FALSE)</f>
        <v>9A</v>
      </c>
      <c r="L3010" s="1">
        <f>VLOOKUP(A3010,'volatile collection data'!$G$6:$J$69,4,FALSE)</f>
        <v>1.74</v>
      </c>
      <c r="M3010" s="1">
        <f>VLOOKUP($A3010,'volatile collection data'!$G$6:$M$69,6,FALSE)</f>
        <v>15</v>
      </c>
      <c r="N3010" s="1">
        <f>VLOOKUP($A3010,'volatile collection data'!$G$6:$M$69,7,FALSE)</f>
        <v>1.74</v>
      </c>
      <c r="O3010" s="1">
        <f>VLOOKUP(A3010,'volatile collection data'!$G$6:$K$69,5,FALSE)</f>
        <v>1</v>
      </c>
      <c r="P3010" s="1" t="str">
        <f t="shared" si="279"/>
        <v>4B</v>
      </c>
      <c r="Q3010">
        <f t="shared" si="283"/>
        <v>1.0233791353436208E-2</v>
      </c>
      <c r="R3010" t="str">
        <f t="shared" si="280"/>
        <v>9A_1-B&amp;1.74%1.74@15</v>
      </c>
      <c r="S3010" t="str">
        <f t="shared" si="281"/>
        <v>4B-9A-VCS-Loc-22</v>
      </c>
      <c r="T3010" t="str">
        <f>IFERROR(IF(VLOOKUP(S3010,Bad!$A:$A,1,FALSE)='RAW2'!S3010,"yes","no"),"no")</f>
        <v>no</v>
      </c>
      <c r="U3010" t="str">
        <f>IFERROR(VLOOKUP(F3010,compounds!$A:$B,2,FALSE),"")</f>
        <v/>
      </c>
      <c r="V3010" t="str">
        <f>VLOOKUP(B3010,'volatile collection data'!$O:$P,2,FALSE)</f>
        <v>25 apr.22 9</v>
      </c>
    </row>
    <row r="3011" spans="1:22" x14ac:dyDescent="0.2">
      <c r="A3011" t="s">
        <v>373</v>
      </c>
      <c r="B3011" s="1" t="str">
        <f t="shared" ref="B3011:B3074" si="284">LEFT(A3011,FIND("-",A3011)-1)</f>
        <v>4B</v>
      </c>
      <c r="C3011">
        <v>4.7430000000000003</v>
      </c>
      <c r="D3011">
        <f t="shared" si="282"/>
        <v>4.74</v>
      </c>
      <c r="E3011">
        <f>VLOOKUP(D3011,'Peak Combiner'!$A$5:$D$4980,4,FALSE)</f>
        <v>4.7</v>
      </c>
      <c r="F3011">
        <f>IFERROR(VLOOKUP(D3011,rt_comb!$A:$B,2,FALSE),D3011)</f>
        <v>4.74</v>
      </c>
      <c r="G3011">
        <v>1141353</v>
      </c>
      <c r="H3011">
        <f>SUMIFS($G:$G,$E:$E,18.51,'RAW2'!$A:$A,'RAW2'!A3011)</f>
        <v>66244929</v>
      </c>
      <c r="I3011" s="1" t="str">
        <f>VLOOKUP(A3011,'volatile collection data'!$G$6:$H$69,2,FALSE)</f>
        <v>B</v>
      </c>
      <c r="J3011" s="1">
        <f>VLOOKUP(A3011,'volatile collection data'!$G$6:$I$69,3,FALSE)</f>
        <v>4</v>
      </c>
      <c r="K3011" s="1" t="str">
        <f>VLOOKUP(A3011,'volatile collection data'!$G$6:$N$69,8,FALSE)</f>
        <v>9A</v>
      </c>
      <c r="L3011" s="1">
        <f>VLOOKUP(A3011,'volatile collection data'!$G$6:$J$69,4,FALSE)</f>
        <v>1.74</v>
      </c>
      <c r="M3011" s="1">
        <f>VLOOKUP($A3011,'volatile collection data'!$G$6:$M$69,6,FALSE)</f>
        <v>15</v>
      </c>
      <c r="N3011" s="1">
        <f>VLOOKUP($A3011,'volatile collection data'!$G$6:$M$69,7,FALSE)</f>
        <v>1.74</v>
      </c>
      <c r="O3011" s="1">
        <f>VLOOKUP(A3011,'volatile collection data'!$G$6:$K$69,5,FALSE)</f>
        <v>1</v>
      </c>
      <c r="P3011" s="1" t="str">
        <f t="shared" ref="P3011:P3074" si="285">J3011&amp;I3011</f>
        <v>4B</v>
      </c>
      <c r="Q3011">
        <f t="shared" si="283"/>
        <v>4.9509449998806694E-2</v>
      </c>
      <c r="R3011" t="str">
        <f t="shared" ref="R3011:R3074" si="286">K3011&amp;"_"&amp;O3011&amp;"-"&amp;I3011&amp;"&amp;"&amp;L3011&amp;"%"&amp;N3011&amp;"@"&amp;M3011</f>
        <v>9A_1-B&amp;1.74%1.74@15</v>
      </c>
      <c r="S3011" t="str">
        <f t="shared" ref="S3011:S3074" si="287">A3011</f>
        <v>4B-9A-VCS-Loc-22</v>
      </c>
      <c r="T3011" t="str">
        <f>IFERROR(IF(VLOOKUP(S3011,Bad!$A:$A,1,FALSE)='RAW2'!S3011,"yes","no"),"no")</f>
        <v>no</v>
      </c>
      <c r="U3011" t="str">
        <f>IFERROR(VLOOKUP(F3011,compounds!$A:$B,2,FALSE),"")</f>
        <v/>
      </c>
      <c r="V3011" t="str">
        <f>VLOOKUP(B3011,'volatile collection data'!$O:$P,2,FALSE)</f>
        <v>25 apr.22 9</v>
      </c>
    </row>
    <row r="3012" spans="1:22" x14ac:dyDescent="0.2">
      <c r="A3012" t="s">
        <v>373</v>
      </c>
      <c r="B3012" s="1" t="str">
        <f t="shared" si="284"/>
        <v>4B</v>
      </c>
      <c r="C3012">
        <v>5.0170000000000003</v>
      </c>
      <c r="D3012">
        <f t="shared" si="282"/>
        <v>5.0199999999999996</v>
      </c>
      <c r="E3012">
        <f>VLOOKUP(D3012,'Peak Combiner'!$A$5:$D$4980,4,FALSE)</f>
        <v>4.99</v>
      </c>
      <c r="F3012">
        <f>IFERROR(VLOOKUP(D3012,rt_comb!$A:$B,2,FALSE),D3012)</f>
        <v>5.0199999999999996</v>
      </c>
      <c r="G3012">
        <v>8059173</v>
      </c>
      <c r="H3012">
        <f>SUMIFS($G:$G,$E:$E,18.51,'RAW2'!$A:$A,'RAW2'!A3012)</f>
        <v>66244929</v>
      </c>
      <c r="I3012" s="1" t="str">
        <f>VLOOKUP(A3012,'volatile collection data'!$G$6:$H$69,2,FALSE)</f>
        <v>B</v>
      </c>
      <c r="J3012" s="1">
        <f>VLOOKUP(A3012,'volatile collection data'!$G$6:$I$69,3,FALSE)</f>
        <v>4</v>
      </c>
      <c r="K3012" s="1" t="str">
        <f>VLOOKUP(A3012,'volatile collection data'!$G$6:$N$69,8,FALSE)</f>
        <v>9A</v>
      </c>
      <c r="L3012" s="1">
        <f>VLOOKUP(A3012,'volatile collection data'!$G$6:$J$69,4,FALSE)</f>
        <v>1.74</v>
      </c>
      <c r="M3012" s="1">
        <f>VLOOKUP($A3012,'volatile collection data'!$G$6:$M$69,6,FALSE)</f>
        <v>15</v>
      </c>
      <c r="N3012" s="1">
        <f>VLOOKUP($A3012,'volatile collection data'!$G$6:$M$69,7,FALSE)</f>
        <v>1.74</v>
      </c>
      <c r="O3012" s="1">
        <f>VLOOKUP(A3012,'volatile collection data'!$G$6:$K$69,5,FALSE)</f>
        <v>1</v>
      </c>
      <c r="P3012" s="1" t="str">
        <f t="shared" si="285"/>
        <v>4B</v>
      </c>
      <c r="Q3012">
        <f t="shared" si="283"/>
        <v>0.34958967354992981</v>
      </c>
      <c r="R3012" t="str">
        <f t="shared" si="286"/>
        <v>9A_1-B&amp;1.74%1.74@15</v>
      </c>
      <c r="S3012" t="str">
        <f t="shared" si="287"/>
        <v>4B-9A-VCS-Loc-22</v>
      </c>
      <c r="T3012" t="str">
        <f>IFERROR(IF(VLOOKUP(S3012,Bad!$A:$A,1,FALSE)='RAW2'!S3012,"yes","no"),"no")</f>
        <v>no</v>
      </c>
      <c r="U3012" t="str">
        <f>IFERROR(VLOOKUP(F3012,compounds!$A:$B,2,FALSE),"")</f>
        <v/>
      </c>
      <c r="V3012" t="str">
        <f>VLOOKUP(B3012,'volatile collection data'!$O:$P,2,FALSE)</f>
        <v>25 apr.22 9</v>
      </c>
    </row>
    <row r="3013" spans="1:22" x14ac:dyDescent="0.2">
      <c r="A3013" t="s">
        <v>373</v>
      </c>
      <c r="B3013" s="1" t="str">
        <f t="shared" si="284"/>
        <v>4B</v>
      </c>
      <c r="C3013">
        <v>6.3410000000000002</v>
      </c>
      <c r="D3013">
        <f t="shared" si="282"/>
        <v>6.34</v>
      </c>
      <c r="E3013">
        <f>VLOOKUP(D3013,'Peak Combiner'!$A$5:$D$4980,4,FALSE)</f>
        <v>6.32</v>
      </c>
      <c r="F3013">
        <f>IFERROR(VLOOKUP(D3013,rt_comb!$A:$B,2,FALSE),D3013)</f>
        <v>6.34</v>
      </c>
      <c r="G3013">
        <v>917971</v>
      </c>
      <c r="H3013">
        <f>SUMIFS($G:$G,$E:$E,18.51,'RAW2'!$A:$A,'RAW2'!A3013)</f>
        <v>66244929</v>
      </c>
      <c r="I3013" s="1" t="str">
        <f>VLOOKUP(A3013,'volatile collection data'!$G$6:$H$69,2,FALSE)</f>
        <v>B</v>
      </c>
      <c r="J3013" s="1">
        <f>VLOOKUP(A3013,'volatile collection data'!$G$6:$I$69,3,FALSE)</f>
        <v>4</v>
      </c>
      <c r="K3013" s="1" t="str">
        <f>VLOOKUP(A3013,'volatile collection data'!$G$6:$N$69,8,FALSE)</f>
        <v>9A</v>
      </c>
      <c r="L3013" s="1">
        <f>VLOOKUP(A3013,'volatile collection data'!$G$6:$J$69,4,FALSE)</f>
        <v>1.74</v>
      </c>
      <c r="M3013" s="1">
        <f>VLOOKUP($A3013,'volatile collection data'!$G$6:$M$69,6,FALSE)</f>
        <v>15</v>
      </c>
      <c r="N3013" s="1">
        <f>VLOOKUP($A3013,'volatile collection data'!$G$6:$M$69,7,FALSE)</f>
        <v>1.74</v>
      </c>
      <c r="O3013" s="1">
        <f>VLOOKUP(A3013,'volatile collection data'!$G$6:$K$69,5,FALSE)</f>
        <v>1</v>
      </c>
      <c r="P3013" s="1" t="str">
        <f t="shared" si="285"/>
        <v>4B</v>
      </c>
      <c r="Q3013">
        <f t="shared" si="283"/>
        <v>3.981961700267541E-2</v>
      </c>
      <c r="R3013" t="str">
        <f t="shared" si="286"/>
        <v>9A_1-B&amp;1.74%1.74@15</v>
      </c>
      <c r="S3013" t="str">
        <f t="shared" si="287"/>
        <v>4B-9A-VCS-Loc-22</v>
      </c>
      <c r="T3013" t="str">
        <f>IFERROR(IF(VLOOKUP(S3013,Bad!$A:$A,1,FALSE)='RAW2'!S3013,"yes","no"),"no")</f>
        <v>no</v>
      </c>
      <c r="U3013" t="str">
        <f>IFERROR(VLOOKUP(F3013,compounds!$A:$B,2,FALSE),"")</f>
        <v/>
      </c>
      <c r="V3013" t="str">
        <f>VLOOKUP(B3013,'volatile collection data'!$O:$P,2,FALSE)</f>
        <v>25 apr.22 9</v>
      </c>
    </row>
    <row r="3014" spans="1:22" x14ac:dyDescent="0.2">
      <c r="A3014" t="s">
        <v>373</v>
      </c>
      <c r="B3014" s="1" t="str">
        <f t="shared" si="284"/>
        <v>4B</v>
      </c>
      <c r="C3014">
        <v>8.4849999999999994</v>
      </c>
      <c r="D3014">
        <f t="shared" si="282"/>
        <v>8.49</v>
      </c>
      <c r="E3014">
        <f>VLOOKUP(D3014,'Peak Combiner'!$A$5:$D$4980,4,FALSE)</f>
        <v>8.49</v>
      </c>
      <c r="F3014">
        <f>IFERROR(VLOOKUP(D3014,rt_comb!$A:$B,2,FALSE),D3014)</f>
        <v>8.49</v>
      </c>
      <c r="G3014">
        <v>2508927</v>
      </c>
      <c r="H3014">
        <f>SUMIFS($G:$G,$E:$E,18.51,'RAW2'!$A:$A,'RAW2'!A3014)</f>
        <v>66244929</v>
      </c>
      <c r="I3014" s="1" t="str">
        <f>VLOOKUP(A3014,'volatile collection data'!$G$6:$H$69,2,FALSE)</f>
        <v>B</v>
      </c>
      <c r="J3014" s="1">
        <f>VLOOKUP(A3014,'volatile collection data'!$G$6:$I$69,3,FALSE)</f>
        <v>4</v>
      </c>
      <c r="K3014" s="1" t="str">
        <f>VLOOKUP(A3014,'volatile collection data'!$G$6:$N$69,8,FALSE)</f>
        <v>9A</v>
      </c>
      <c r="L3014" s="1">
        <f>VLOOKUP(A3014,'volatile collection data'!$G$6:$J$69,4,FALSE)</f>
        <v>1.74</v>
      </c>
      <c r="M3014" s="1">
        <f>VLOOKUP($A3014,'volatile collection data'!$G$6:$M$69,6,FALSE)</f>
        <v>15</v>
      </c>
      <c r="N3014" s="1">
        <f>VLOOKUP($A3014,'volatile collection data'!$G$6:$M$69,7,FALSE)</f>
        <v>1.74</v>
      </c>
      <c r="O3014" s="1">
        <f>VLOOKUP(A3014,'volatile collection data'!$G$6:$K$69,5,FALSE)</f>
        <v>1</v>
      </c>
      <c r="P3014" s="1" t="str">
        <f t="shared" si="285"/>
        <v>4B</v>
      </c>
      <c r="Q3014">
        <f t="shared" si="283"/>
        <v>0.10883188273667842</v>
      </c>
      <c r="R3014" t="str">
        <f t="shared" si="286"/>
        <v>9A_1-B&amp;1.74%1.74@15</v>
      </c>
      <c r="S3014" t="str">
        <f t="shared" si="287"/>
        <v>4B-9A-VCS-Loc-22</v>
      </c>
      <c r="T3014" t="str">
        <f>IFERROR(IF(VLOOKUP(S3014,Bad!$A:$A,1,FALSE)='RAW2'!S3014,"yes","no"),"no")</f>
        <v>no</v>
      </c>
      <c r="U3014" t="str">
        <f>IFERROR(VLOOKUP(F3014,compounds!$A:$B,2,FALSE),"")</f>
        <v/>
      </c>
      <c r="V3014" t="str">
        <f>VLOOKUP(B3014,'volatile collection data'!$O:$P,2,FALSE)</f>
        <v>25 apr.22 9</v>
      </c>
    </row>
    <row r="3015" spans="1:22" x14ac:dyDescent="0.2">
      <c r="A3015" t="s">
        <v>373</v>
      </c>
      <c r="B3015" s="1" t="str">
        <f t="shared" si="284"/>
        <v>4B</v>
      </c>
      <c r="C3015">
        <v>8.6280000000000001</v>
      </c>
      <c r="D3015">
        <f t="shared" si="282"/>
        <v>8.6300000000000008</v>
      </c>
      <c r="E3015">
        <f>VLOOKUP(D3015,'Peak Combiner'!$A$5:$D$4980,4,FALSE)</f>
        <v>8.6300000000000008</v>
      </c>
      <c r="F3015">
        <f>IFERROR(VLOOKUP(D3015,rt_comb!$A:$B,2,FALSE),D3015)</f>
        <v>8.6300000000000008</v>
      </c>
      <c r="G3015">
        <v>17704584</v>
      </c>
      <c r="H3015">
        <f>SUMIFS($G:$G,$E:$E,18.51,'RAW2'!$A:$A,'RAW2'!A3015)</f>
        <v>66244929</v>
      </c>
      <c r="I3015" s="1" t="str">
        <f>VLOOKUP(A3015,'volatile collection data'!$G$6:$H$69,2,FALSE)</f>
        <v>B</v>
      </c>
      <c r="J3015" s="1">
        <f>VLOOKUP(A3015,'volatile collection data'!$G$6:$I$69,3,FALSE)</f>
        <v>4</v>
      </c>
      <c r="K3015" s="1" t="str">
        <f>VLOOKUP(A3015,'volatile collection data'!$G$6:$N$69,8,FALSE)</f>
        <v>9A</v>
      </c>
      <c r="L3015" s="1">
        <f>VLOOKUP(A3015,'volatile collection data'!$G$6:$J$69,4,FALSE)</f>
        <v>1.74</v>
      </c>
      <c r="M3015" s="1">
        <f>VLOOKUP($A3015,'volatile collection data'!$G$6:$M$69,6,FALSE)</f>
        <v>15</v>
      </c>
      <c r="N3015" s="1">
        <f>VLOOKUP($A3015,'volatile collection data'!$G$6:$M$69,7,FALSE)</f>
        <v>1.74</v>
      </c>
      <c r="O3015" s="1">
        <f>VLOOKUP(A3015,'volatile collection data'!$G$6:$K$69,5,FALSE)</f>
        <v>1</v>
      </c>
      <c r="P3015" s="1" t="str">
        <f t="shared" si="285"/>
        <v>4B</v>
      </c>
      <c r="Q3015">
        <f t="shared" si="283"/>
        <v>0.76798695609305201</v>
      </c>
      <c r="R3015" t="str">
        <f t="shared" si="286"/>
        <v>9A_1-B&amp;1.74%1.74@15</v>
      </c>
      <c r="S3015" t="str">
        <f t="shared" si="287"/>
        <v>4B-9A-VCS-Loc-22</v>
      </c>
      <c r="T3015" t="str">
        <f>IFERROR(IF(VLOOKUP(S3015,Bad!$A:$A,1,FALSE)='RAW2'!S3015,"yes","no"),"no")</f>
        <v>no</v>
      </c>
      <c r="U3015" t="str">
        <f>IFERROR(VLOOKUP(F3015,compounds!$A:$B,2,FALSE),"")</f>
        <v/>
      </c>
      <c r="V3015" t="str">
        <f>VLOOKUP(B3015,'volatile collection data'!$O:$P,2,FALSE)</f>
        <v>25 apr.22 9</v>
      </c>
    </row>
    <row r="3016" spans="1:22" x14ac:dyDescent="0.2">
      <c r="A3016" t="s">
        <v>373</v>
      </c>
      <c r="B3016" s="1" t="str">
        <f t="shared" si="284"/>
        <v>4B</v>
      </c>
      <c r="C3016">
        <v>8.9749999999999996</v>
      </c>
      <c r="D3016">
        <f t="shared" si="282"/>
        <v>8.98</v>
      </c>
      <c r="E3016">
        <f>VLOOKUP(D3016,'Peak Combiner'!$A$5:$D$4980,4,FALSE)</f>
        <v>8.9600000000000009</v>
      </c>
      <c r="F3016">
        <f>IFERROR(VLOOKUP(D3016,rt_comb!$A:$B,2,FALSE),D3016)</f>
        <v>8.9700000000000006</v>
      </c>
      <c r="G3016">
        <v>4007054</v>
      </c>
      <c r="H3016">
        <f>SUMIFS($G:$G,$E:$E,18.51,'RAW2'!$A:$A,'RAW2'!A3016)</f>
        <v>66244929</v>
      </c>
      <c r="I3016" s="1" t="str">
        <f>VLOOKUP(A3016,'volatile collection data'!$G$6:$H$69,2,FALSE)</f>
        <v>B</v>
      </c>
      <c r="J3016" s="1">
        <f>VLOOKUP(A3016,'volatile collection data'!$G$6:$I$69,3,FALSE)</f>
        <v>4</v>
      </c>
      <c r="K3016" s="1" t="str">
        <f>VLOOKUP(A3016,'volatile collection data'!$G$6:$N$69,8,FALSE)</f>
        <v>9A</v>
      </c>
      <c r="L3016" s="1">
        <f>VLOOKUP(A3016,'volatile collection data'!$G$6:$J$69,4,FALSE)</f>
        <v>1.74</v>
      </c>
      <c r="M3016" s="1">
        <f>VLOOKUP($A3016,'volatile collection data'!$G$6:$M$69,6,FALSE)</f>
        <v>15</v>
      </c>
      <c r="N3016" s="1">
        <f>VLOOKUP($A3016,'volatile collection data'!$G$6:$M$69,7,FALSE)</f>
        <v>1.74</v>
      </c>
      <c r="O3016" s="1">
        <f>VLOOKUP(A3016,'volatile collection data'!$G$6:$K$69,5,FALSE)</f>
        <v>1</v>
      </c>
      <c r="P3016" s="1" t="str">
        <f t="shared" si="285"/>
        <v>4B</v>
      </c>
      <c r="Q3016">
        <f t="shared" si="283"/>
        <v>0.17381742515726373</v>
      </c>
      <c r="R3016" t="str">
        <f t="shared" si="286"/>
        <v>9A_1-B&amp;1.74%1.74@15</v>
      </c>
      <c r="S3016" t="str">
        <f t="shared" si="287"/>
        <v>4B-9A-VCS-Loc-22</v>
      </c>
      <c r="T3016" t="str">
        <f>IFERROR(IF(VLOOKUP(S3016,Bad!$A:$A,1,FALSE)='RAW2'!S3016,"yes","no"),"no")</f>
        <v>no</v>
      </c>
      <c r="U3016" t="str">
        <f>IFERROR(VLOOKUP(F3016,compounds!$A:$B,2,FALSE),"")</f>
        <v>bpinene</v>
      </c>
      <c r="V3016" t="str">
        <f>VLOOKUP(B3016,'volatile collection data'!$O:$P,2,FALSE)</f>
        <v>25 apr.22 9</v>
      </c>
    </row>
    <row r="3017" spans="1:22" x14ac:dyDescent="0.2">
      <c r="A3017" t="s">
        <v>373</v>
      </c>
      <c r="B3017" s="1" t="str">
        <f t="shared" si="284"/>
        <v>4B</v>
      </c>
      <c r="C3017">
        <v>9.3960000000000008</v>
      </c>
      <c r="D3017">
        <f t="shared" si="282"/>
        <v>9.4</v>
      </c>
      <c r="E3017">
        <f>VLOOKUP(D3017,'Peak Combiner'!$A$5:$D$4980,4,FALSE)</f>
        <v>9.3800000000000008</v>
      </c>
      <c r="F3017">
        <f>IFERROR(VLOOKUP(D3017,rt_comb!$A:$B,2,FALSE),D3017)</f>
        <v>9.3800000000000008</v>
      </c>
      <c r="G3017">
        <v>3214656</v>
      </c>
      <c r="H3017">
        <f>SUMIFS($G:$G,$E:$E,18.51,'RAW2'!$A:$A,'RAW2'!A3017)</f>
        <v>66244929</v>
      </c>
      <c r="I3017" s="1" t="str">
        <f>VLOOKUP(A3017,'volatile collection data'!$G$6:$H$69,2,FALSE)</f>
        <v>B</v>
      </c>
      <c r="J3017" s="1">
        <f>VLOOKUP(A3017,'volatile collection data'!$G$6:$I$69,3,FALSE)</f>
        <v>4</v>
      </c>
      <c r="K3017" s="1" t="str">
        <f>VLOOKUP(A3017,'volatile collection data'!$G$6:$N$69,8,FALSE)</f>
        <v>9A</v>
      </c>
      <c r="L3017" s="1">
        <f>VLOOKUP(A3017,'volatile collection data'!$G$6:$J$69,4,FALSE)</f>
        <v>1.74</v>
      </c>
      <c r="M3017" s="1">
        <f>VLOOKUP($A3017,'volatile collection data'!$G$6:$M$69,6,FALSE)</f>
        <v>15</v>
      </c>
      <c r="N3017" s="1">
        <f>VLOOKUP($A3017,'volatile collection data'!$G$6:$M$69,7,FALSE)</f>
        <v>1.74</v>
      </c>
      <c r="O3017" s="1">
        <f>VLOOKUP(A3017,'volatile collection data'!$G$6:$K$69,5,FALSE)</f>
        <v>1</v>
      </c>
      <c r="P3017" s="1" t="str">
        <f t="shared" si="285"/>
        <v>4B</v>
      </c>
      <c r="Q3017">
        <f t="shared" si="283"/>
        <v>0.13944489609731955</v>
      </c>
      <c r="R3017" t="str">
        <f t="shared" si="286"/>
        <v>9A_1-B&amp;1.74%1.74@15</v>
      </c>
      <c r="S3017" t="str">
        <f t="shared" si="287"/>
        <v>4B-9A-VCS-Loc-22</v>
      </c>
      <c r="T3017" t="str">
        <f>IFERROR(IF(VLOOKUP(S3017,Bad!$A:$A,1,FALSE)='RAW2'!S3017,"yes","no"),"no")</f>
        <v>no</v>
      </c>
      <c r="U3017" t="str">
        <f>IFERROR(VLOOKUP(F3017,compounds!$A:$B,2,FALSE),"")</f>
        <v>octanal</v>
      </c>
      <c r="V3017" t="str">
        <f>VLOOKUP(B3017,'volatile collection data'!$O:$P,2,FALSE)</f>
        <v>25 apr.22 9</v>
      </c>
    </row>
    <row r="3018" spans="1:22" x14ac:dyDescent="0.2">
      <c r="A3018" t="s">
        <v>373</v>
      </c>
      <c r="B3018" s="1" t="str">
        <f t="shared" si="284"/>
        <v>4B</v>
      </c>
      <c r="C3018">
        <v>9.5370000000000008</v>
      </c>
      <c r="D3018">
        <f t="shared" si="282"/>
        <v>9.5399999999999991</v>
      </c>
      <c r="E3018">
        <f>VLOOKUP(D3018,'Peak Combiner'!$A$5:$D$4980,4,FALSE)</f>
        <v>9.5299999999999994</v>
      </c>
      <c r="F3018">
        <f>IFERROR(VLOOKUP(D3018,rt_comb!$A:$B,2,FALSE),D3018)</f>
        <v>9.5399999999999991</v>
      </c>
      <c r="G3018">
        <v>33982965</v>
      </c>
      <c r="H3018">
        <f>SUMIFS($G:$G,$E:$E,18.51,'RAW2'!$A:$A,'RAW2'!A3018)</f>
        <v>66244929</v>
      </c>
      <c r="I3018" s="1" t="str">
        <f>VLOOKUP(A3018,'volatile collection data'!$G$6:$H$69,2,FALSE)</f>
        <v>B</v>
      </c>
      <c r="J3018" s="1">
        <f>VLOOKUP(A3018,'volatile collection data'!$G$6:$I$69,3,FALSE)</f>
        <v>4</v>
      </c>
      <c r="K3018" s="1" t="str">
        <f>VLOOKUP(A3018,'volatile collection data'!$G$6:$N$69,8,FALSE)</f>
        <v>9A</v>
      </c>
      <c r="L3018" s="1">
        <f>VLOOKUP(A3018,'volatile collection data'!$G$6:$J$69,4,FALSE)</f>
        <v>1.74</v>
      </c>
      <c r="M3018" s="1">
        <f>VLOOKUP($A3018,'volatile collection data'!$G$6:$M$69,6,FALSE)</f>
        <v>15</v>
      </c>
      <c r="N3018" s="1">
        <f>VLOOKUP($A3018,'volatile collection data'!$G$6:$M$69,7,FALSE)</f>
        <v>1.74</v>
      </c>
      <c r="O3018" s="1">
        <f>VLOOKUP(A3018,'volatile collection data'!$G$6:$K$69,5,FALSE)</f>
        <v>1</v>
      </c>
      <c r="P3018" s="1" t="str">
        <f t="shared" si="285"/>
        <v>4B</v>
      </c>
      <c r="Q3018">
        <f t="shared" si="283"/>
        <v>1.4741082789274644</v>
      </c>
      <c r="R3018" t="str">
        <f t="shared" si="286"/>
        <v>9A_1-B&amp;1.74%1.74@15</v>
      </c>
      <c r="S3018" t="str">
        <f t="shared" si="287"/>
        <v>4B-9A-VCS-Loc-22</v>
      </c>
      <c r="T3018" t="str">
        <f>IFERROR(IF(VLOOKUP(S3018,Bad!$A:$A,1,FALSE)='RAW2'!S3018,"yes","no"),"no")</f>
        <v>no</v>
      </c>
      <c r="U3018" t="str">
        <f>IFERROR(VLOOKUP(F3018,compounds!$A:$B,2,FALSE),"")</f>
        <v>z3hex</v>
      </c>
      <c r="V3018" t="str">
        <f>VLOOKUP(B3018,'volatile collection data'!$O:$P,2,FALSE)</f>
        <v>25 apr.22 9</v>
      </c>
    </row>
    <row r="3019" spans="1:22" x14ac:dyDescent="0.2">
      <c r="A3019" t="s">
        <v>373</v>
      </c>
      <c r="B3019" s="1" t="str">
        <f t="shared" si="284"/>
        <v>4B</v>
      </c>
      <c r="C3019">
        <v>10.210000000000001</v>
      </c>
      <c r="D3019">
        <f t="shared" si="282"/>
        <v>10.210000000000001</v>
      </c>
      <c r="E3019">
        <f>VLOOKUP(D3019,'Peak Combiner'!$A$5:$D$4980,4,FALSE)</f>
        <v>10.210000000000001</v>
      </c>
      <c r="F3019">
        <f>IFERROR(VLOOKUP(D3019,rt_comb!$A:$B,2,FALSE),D3019)</f>
        <v>10.210000000000001</v>
      </c>
      <c r="G3019">
        <v>1723975</v>
      </c>
      <c r="H3019">
        <f>SUMIFS($G:$G,$E:$E,18.51,'RAW2'!$A:$A,'RAW2'!A3019)</f>
        <v>66244929</v>
      </c>
      <c r="I3019" s="1" t="str">
        <f>VLOOKUP(A3019,'volatile collection data'!$G$6:$H$69,2,FALSE)</f>
        <v>B</v>
      </c>
      <c r="J3019" s="1">
        <f>VLOOKUP(A3019,'volatile collection data'!$G$6:$I$69,3,FALSE)</f>
        <v>4</v>
      </c>
      <c r="K3019" s="1" t="str">
        <f>VLOOKUP(A3019,'volatile collection data'!$G$6:$N$69,8,FALSE)</f>
        <v>9A</v>
      </c>
      <c r="L3019" s="1">
        <f>VLOOKUP(A3019,'volatile collection data'!$G$6:$J$69,4,FALSE)</f>
        <v>1.74</v>
      </c>
      <c r="M3019" s="1">
        <f>VLOOKUP($A3019,'volatile collection data'!$G$6:$M$69,6,FALSE)</f>
        <v>15</v>
      </c>
      <c r="N3019" s="1">
        <f>VLOOKUP($A3019,'volatile collection data'!$G$6:$M$69,7,FALSE)</f>
        <v>1.74</v>
      </c>
      <c r="O3019" s="1">
        <f>VLOOKUP(A3019,'volatile collection data'!$G$6:$K$69,5,FALSE)</f>
        <v>1</v>
      </c>
      <c r="P3019" s="1" t="str">
        <f t="shared" si="285"/>
        <v>4B</v>
      </c>
      <c r="Q3019">
        <f t="shared" si="283"/>
        <v>7.4782345218081345E-2</v>
      </c>
      <c r="R3019" t="str">
        <f t="shared" si="286"/>
        <v>9A_1-B&amp;1.74%1.74@15</v>
      </c>
      <c r="S3019" t="str">
        <f t="shared" si="287"/>
        <v>4B-9A-VCS-Loc-22</v>
      </c>
      <c r="T3019" t="str">
        <f>IFERROR(IF(VLOOKUP(S3019,Bad!$A:$A,1,FALSE)='RAW2'!S3019,"yes","no"),"no")</f>
        <v>no</v>
      </c>
      <c r="U3019" t="str">
        <f>IFERROR(VLOOKUP(F3019,compounds!$A:$B,2,FALSE),"")</f>
        <v/>
      </c>
      <c r="V3019" t="str">
        <f>VLOOKUP(B3019,'volatile collection data'!$O:$P,2,FALSE)</f>
        <v>25 apr.22 9</v>
      </c>
    </row>
    <row r="3020" spans="1:22" x14ac:dyDescent="0.2">
      <c r="A3020" t="s">
        <v>373</v>
      </c>
      <c r="B3020" s="1" t="str">
        <f t="shared" si="284"/>
        <v>4B</v>
      </c>
      <c r="C3020">
        <v>12.407999999999999</v>
      </c>
      <c r="D3020">
        <f t="shared" si="282"/>
        <v>12.41</v>
      </c>
      <c r="E3020">
        <f>VLOOKUP(D3020,'Peak Combiner'!$A$5:$D$4980,4,FALSE)</f>
        <v>12.39</v>
      </c>
      <c r="F3020">
        <f>IFERROR(VLOOKUP(D3020,rt_comb!$A:$B,2,FALSE),D3020)</f>
        <v>12.39</v>
      </c>
      <c r="G3020">
        <v>4219610</v>
      </c>
      <c r="H3020">
        <f>SUMIFS($G:$G,$E:$E,18.51,'RAW2'!$A:$A,'RAW2'!A3020)</f>
        <v>66244929</v>
      </c>
      <c r="I3020" s="1" t="str">
        <f>VLOOKUP(A3020,'volatile collection data'!$G$6:$H$69,2,FALSE)</f>
        <v>B</v>
      </c>
      <c r="J3020" s="1">
        <f>VLOOKUP(A3020,'volatile collection data'!$G$6:$I$69,3,FALSE)</f>
        <v>4</v>
      </c>
      <c r="K3020" s="1" t="str">
        <f>VLOOKUP(A3020,'volatile collection data'!$G$6:$N$69,8,FALSE)</f>
        <v>9A</v>
      </c>
      <c r="L3020" s="1">
        <f>VLOOKUP(A3020,'volatile collection data'!$G$6:$J$69,4,FALSE)</f>
        <v>1.74</v>
      </c>
      <c r="M3020" s="1">
        <f>VLOOKUP($A3020,'volatile collection data'!$G$6:$M$69,6,FALSE)</f>
        <v>15</v>
      </c>
      <c r="N3020" s="1">
        <f>VLOOKUP($A3020,'volatile collection data'!$G$6:$M$69,7,FALSE)</f>
        <v>1.74</v>
      </c>
      <c r="O3020" s="1">
        <f>VLOOKUP(A3020,'volatile collection data'!$G$6:$K$69,5,FALSE)</f>
        <v>1</v>
      </c>
      <c r="P3020" s="1" t="str">
        <f t="shared" si="285"/>
        <v>4B</v>
      </c>
      <c r="Q3020">
        <f t="shared" si="283"/>
        <v>0.18303764944716031</v>
      </c>
      <c r="R3020" t="str">
        <f t="shared" si="286"/>
        <v>9A_1-B&amp;1.74%1.74@15</v>
      </c>
      <c r="S3020" t="str">
        <f t="shared" si="287"/>
        <v>4B-9A-VCS-Loc-22</v>
      </c>
      <c r="T3020" t="str">
        <f>IFERROR(IF(VLOOKUP(S3020,Bad!$A:$A,1,FALSE)='RAW2'!S3020,"yes","no"),"no")</f>
        <v>no</v>
      </c>
      <c r="U3020" t="str">
        <f>IFERROR(VLOOKUP(F3020,compounds!$A:$B,2,FALSE),"")</f>
        <v>o+C5xe</v>
      </c>
      <c r="V3020" t="str">
        <f>VLOOKUP(B3020,'volatile collection data'!$O:$P,2,FALSE)</f>
        <v>25 apr.22 9</v>
      </c>
    </row>
    <row r="3021" spans="1:22" x14ac:dyDescent="0.2">
      <c r="A3021" t="s">
        <v>373</v>
      </c>
      <c r="B3021" s="1" t="str">
        <f t="shared" si="284"/>
        <v>4B</v>
      </c>
      <c r="C3021">
        <v>12.555</v>
      </c>
      <c r="D3021">
        <f t="shared" si="282"/>
        <v>12.56</v>
      </c>
      <c r="E3021">
        <f>VLOOKUP(D3021,'Peak Combiner'!$A$5:$D$4980,4,FALSE)</f>
        <v>12.53</v>
      </c>
      <c r="F3021">
        <f>IFERROR(VLOOKUP(D3021,rt_comb!$A:$B,2,FALSE),D3021)</f>
        <v>12.54</v>
      </c>
      <c r="G3021">
        <v>9837594</v>
      </c>
      <c r="H3021">
        <f>SUMIFS($G:$G,$E:$E,18.51,'RAW2'!$A:$A,'RAW2'!A3021)</f>
        <v>66244929</v>
      </c>
      <c r="I3021" s="1" t="str">
        <f>VLOOKUP(A3021,'volatile collection data'!$G$6:$H$69,2,FALSE)</f>
        <v>B</v>
      </c>
      <c r="J3021" s="1">
        <f>VLOOKUP(A3021,'volatile collection data'!$G$6:$I$69,3,FALSE)</f>
        <v>4</v>
      </c>
      <c r="K3021" s="1" t="str">
        <f>VLOOKUP(A3021,'volatile collection data'!$G$6:$N$69,8,FALSE)</f>
        <v>9A</v>
      </c>
      <c r="L3021" s="1">
        <f>VLOOKUP(A3021,'volatile collection data'!$G$6:$J$69,4,FALSE)</f>
        <v>1.74</v>
      </c>
      <c r="M3021" s="1">
        <f>VLOOKUP($A3021,'volatile collection data'!$G$6:$M$69,6,FALSE)</f>
        <v>15</v>
      </c>
      <c r="N3021" s="1">
        <f>VLOOKUP($A3021,'volatile collection data'!$G$6:$M$69,7,FALSE)</f>
        <v>1.74</v>
      </c>
      <c r="O3021" s="1">
        <f>VLOOKUP(A3021,'volatile collection data'!$G$6:$K$69,5,FALSE)</f>
        <v>1</v>
      </c>
      <c r="P3021" s="1" t="str">
        <f t="shared" si="285"/>
        <v>4B</v>
      </c>
      <c r="Q3021">
        <f t="shared" si="283"/>
        <v>0.42673376970276578</v>
      </c>
      <c r="R3021" t="str">
        <f t="shared" si="286"/>
        <v>9A_1-B&amp;1.74%1.74@15</v>
      </c>
      <c r="S3021" t="str">
        <f t="shared" si="287"/>
        <v>4B-9A-VCS-Loc-22</v>
      </c>
      <c r="T3021" t="str">
        <f>IFERROR(IF(VLOOKUP(S3021,Bad!$A:$A,1,FALSE)='RAW2'!S3021,"yes","no"),"no")</f>
        <v>no</v>
      </c>
      <c r="U3021" t="str">
        <f>IFERROR(VLOOKUP(F3021,compounds!$A:$B,2,FALSE),"")</f>
        <v>nonanal</v>
      </c>
      <c r="V3021" t="str">
        <f>VLOOKUP(B3021,'volatile collection data'!$O:$P,2,FALSE)</f>
        <v>25 apr.22 9</v>
      </c>
    </row>
    <row r="3022" spans="1:22" x14ac:dyDescent="0.2">
      <c r="A3022" t="s">
        <v>373</v>
      </c>
      <c r="B3022" s="1" t="str">
        <f t="shared" si="284"/>
        <v>4B</v>
      </c>
      <c r="C3022">
        <v>12.843999999999999</v>
      </c>
      <c r="D3022">
        <f t="shared" si="282"/>
        <v>12.84</v>
      </c>
      <c r="E3022">
        <f>VLOOKUP(D3022,'Peak Combiner'!$A$5:$D$4980,4,FALSE)</f>
        <v>12.84</v>
      </c>
      <c r="F3022">
        <f>IFERROR(VLOOKUP(D3022,rt_comb!$A:$B,2,FALSE),D3022)</f>
        <v>12.84</v>
      </c>
      <c r="G3022">
        <v>1235117</v>
      </c>
      <c r="H3022">
        <f>SUMIFS($G:$G,$E:$E,18.51,'RAW2'!$A:$A,'RAW2'!A3022)</f>
        <v>66244929</v>
      </c>
      <c r="I3022" s="1" t="str">
        <f>VLOOKUP(A3022,'volatile collection data'!$G$6:$H$69,2,FALSE)</f>
        <v>B</v>
      </c>
      <c r="J3022" s="1">
        <f>VLOOKUP(A3022,'volatile collection data'!$G$6:$I$69,3,FALSE)</f>
        <v>4</v>
      </c>
      <c r="K3022" s="1" t="str">
        <f>VLOOKUP(A3022,'volatile collection data'!$G$6:$N$69,8,FALSE)</f>
        <v>9A</v>
      </c>
      <c r="L3022" s="1">
        <f>VLOOKUP(A3022,'volatile collection data'!$G$6:$J$69,4,FALSE)</f>
        <v>1.74</v>
      </c>
      <c r="M3022" s="1">
        <f>VLOOKUP($A3022,'volatile collection data'!$G$6:$M$69,6,FALSE)</f>
        <v>15</v>
      </c>
      <c r="N3022" s="1">
        <f>VLOOKUP($A3022,'volatile collection data'!$G$6:$M$69,7,FALSE)</f>
        <v>1.74</v>
      </c>
      <c r="O3022" s="1">
        <f>VLOOKUP(A3022,'volatile collection data'!$G$6:$K$69,5,FALSE)</f>
        <v>1</v>
      </c>
      <c r="P3022" s="1" t="str">
        <f t="shared" si="285"/>
        <v>4B</v>
      </c>
      <c r="Q3022">
        <f t="shared" si="283"/>
        <v>5.3576731610795375E-2</v>
      </c>
      <c r="R3022" t="str">
        <f t="shared" si="286"/>
        <v>9A_1-B&amp;1.74%1.74@15</v>
      </c>
      <c r="S3022" t="str">
        <f t="shared" si="287"/>
        <v>4B-9A-VCS-Loc-22</v>
      </c>
      <c r="T3022" t="str">
        <f>IFERROR(IF(VLOOKUP(S3022,Bad!$A:$A,1,FALSE)='RAW2'!S3022,"yes","no"),"no")</f>
        <v>no</v>
      </c>
      <c r="U3022" t="str">
        <f>IFERROR(VLOOKUP(F3022,compounds!$A:$B,2,FALSE),"")</f>
        <v/>
      </c>
      <c r="V3022" t="str">
        <f>VLOOKUP(B3022,'volatile collection data'!$O:$P,2,FALSE)</f>
        <v>25 apr.22 9</v>
      </c>
    </row>
    <row r="3023" spans="1:22" x14ac:dyDescent="0.2">
      <c r="A3023" t="s">
        <v>373</v>
      </c>
      <c r="B3023" s="1" t="str">
        <f t="shared" si="284"/>
        <v>4B</v>
      </c>
      <c r="C3023">
        <v>12.923999999999999</v>
      </c>
      <c r="D3023">
        <f t="shared" si="282"/>
        <v>12.92</v>
      </c>
      <c r="E3023">
        <f>VLOOKUP(D3023,'Peak Combiner'!$A$5:$D$4980,4,FALSE)</f>
        <v>12.91</v>
      </c>
      <c r="F3023">
        <f>IFERROR(VLOOKUP(D3023,rt_comb!$A:$B,2,FALSE),D3023)</f>
        <v>12.92</v>
      </c>
      <c r="G3023">
        <v>6518526</v>
      </c>
      <c r="H3023">
        <f>SUMIFS($G:$G,$E:$E,18.51,'RAW2'!$A:$A,'RAW2'!A3023)</f>
        <v>66244929</v>
      </c>
      <c r="I3023" s="1" t="str">
        <f>VLOOKUP(A3023,'volatile collection data'!$G$6:$H$69,2,FALSE)</f>
        <v>B</v>
      </c>
      <c r="J3023" s="1">
        <f>VLOOKUP(A3023,'volatile collection data'!$G$6:$I$69,3,FALSE)</f>
        <v>4</v>
      </c>
      <c r="K3023" s="1" t="str">
        <f>VLOOKUP(A3023,'volatile collection data'!$G$6:$N$69,8,FALSE)</f>
        <v>9A</v>
      </c>
      <c r="L3023" s="1">
        <f>VLOOKUP(A3023,'volatile collection data'!$G$6:$J$69,4,FALSE)</f>
        <v>1.74</v>
      </c>
      <c r="M3023" s="1">
        <f>VLOOKUP($A3023,'volatile collection data'!$G$6:$M$69,6,FALSE)</f>
        <v>15</v>
      </c>
      <c r="N3023" s="1">
        <f>VLOOKUP($A3023,'volatile collection data'!$G$6:$M$69,7,FALSE)</f>
        <v>1.74</v>
      </c>
      <c r="O3023" s="1">
        <f>VLOOKUP(A3023,'volatile collection data'!$G$6:$K$69,5,FALSE)</f>
        <v>1</v>
      </c>
      <c r="P3023" s="1" t="str">
        <f t="shared" si="285"/>
        <v>4B</v>
      </c>
      <c r="Q3023">
        <f t="shared" si="283"/>
        <v>0.2827597045462022</v>
      </c>
      <c r="R3023" t="str">
        <f t="shared" si="286"/>
        <v>9A_1-B&amp;1.74%1.74@15</v>
      </c>
      <c r="S3023" t="str">
        <f t="shared" si="287"/>
        <v>4B-9A-VCS-Loc-22</v>
      </c>
      <c r="T3023" t="str">
        <f>IFERROR(IF(VLOOKUP(S3023,Bad!$A:$A,1,FALSE)='RAW2'!S3023,"yes","no"),"no")</f>
        <v>no</v>
      </c>
      <c r="U3023" t="str">
        <f>IFERROR(VLOOKUP(F3023,compounds!$A:$B,2,FALSE),"")</f>
        <v/>
      </c>
      <c r="V3023" t="str">
        <f>VLOOKUP(B3023,'volatile collection data'!$O:$P,2,FALSE)</f>
        <v>25 apr.22 9</v>
      </c>
    </row>
    <row r="3024" spans="1:22" x14ac:dyDescent="0.2">
      <c r="A3024" t="s">
        <v>373</v>
      </c>
      <c r="B3024" s="1" t="str">
        <f t="shared" si="284"/>
        <v>4B</v>
      </c>
      <c r="C3024">
        <v>14.247999999999999</v>
      </c>
      <c r="D3024">
        <f t="shared" si="282"/>
        <v>14.25</v>
      </c>
      <c r="E3024">
        <f>VLOOKUP(D3024,'Peak Combiner'!$A$5:$D$4980,4,FALSE)</f>
        <v>14.25</v>
      </c>
      <c r="F3024">
        <f>IFERROR(VLOOKUP(D3024,rt_comb!$A:$B,2,FALSE),D3024)</f>
        <v>14.25</v>
      </c>
      <c r="G3024">
        <v>1109682</v>
      </c>
      <c r="H3024">
        <f>SUMIFS($G:$G,$E:$E,18.51,'RAW2'!$A:$A,'RAW2'!A3024)</f>
        <v>66244929</v>
      </c>
      <c r="I3024" s="1" t="str">
        <f>VLOOKUP(A3024,'volatile collection data'!$G$6:$H$69,2,FALSE)</f>
        <v>B</v>
      </c>
      <c r="J3024" s="1">
        <f>VLOOKUP(A3024,'volatile collection data'!$G$6:$I$69,3,FALSE)</f>
        <v>4</v>
      </c>
      <c r="K3024" s="1" t="str">
        <f>VLOOKUP(A3024,'volatile collection data'!$G$6:$N$69,8,FALSE)</f>
        <v>9A</v>
      </c>
      <c r="L3024" s="1">
        <f>VLOOKUP(A3024,'volatile collection data'!$G$6:$J$69,4,FALSE)</f>
        <v>1.74</v>
      </c>
      <c r="M3024" s="1">
        <f>VLOOKUP($A3024,'volatile collection data'!$G$6:$M$69,6,FALSE)</f>
        <v>15</v>
      </c>
      <c r="N3024" s="1">
        <f>VLOOKUP($A3024,'volatile collection data'!$G$6:$M$69,7,FALSE)</f>
        <v>1.74</v>
      </c>
      <c r="O3024" s="1">
        <f>VLOOKUP(A3024,'volatile collection data'!$G$6:$K$69,5,FALSE)</f>
        <v>1</v>
      </c>
      <c r="P3024" s="1" t="str">
        <f t="shared" si="285"/>
        <v>4B</v>
      </c>
      <c r="Q3024">
        <f t="shared" si="283"/>
        <v>4.8135629812666038E-2</v>
      </c>
      <c r="R3024" t="str">
        <f t="shared" si="286"/>
        <v>9A_1-B&amp;1.74%1.74@15</v>
      </c>
      <c r="S3024" t="str">
        <f t="shared" si="287"/>
        <v>4B-9A-VCS-Loc-22</v>
      </c>
      <c r="T3024" t="str">
        <f>IFERROR(IF(VLOOKUP(S3024,Bad!$A:$A,1,FALSE)='RAW2'!S3024,"yes","no"),"no")</f>
        <v>no</v>
      </c>
      <c r="U3024" t="str">
        <f>IFERROR(VLOOKUP(F3024,compounds!$A:$B,2,FALSE),"")</f>
        <v>p-trimethyl</v>
      </c>
      <c r="V3024" t="str">
        <f>VLOOKUP(B3024,'volatile collection data'!$O:$P,2,FALSE)</f>
        <v>25 apr.22 9</v>
      </c>
    </row>
    <row r="3025" spans="1:22" x14ac:dyDescent="0.2">
      <c r="A3025" t="s">
        <v>373</v>
      </c>
      <c r="B3025" s="1" t="str">
        <f t="shared" si="284"/>
        <v>4B</v>
      </c>
      <c r="C3025">
        <v>15.045999999999999</v>
      </c>
      <c r="D3025">
        <f t="shared" si="282"/>
        <v>15.05</v>
      </c>
      <c r="E3025">
        <f>VLOOKUP(D3025,'Peak Combiner'!$A$5:$D$4980,4,FALSE)</f>
        <v>15.05</v>
      </c>
      <c r="F3025">
        <f>IFERROR(VLOOKUP(D3025,rt_comb!$A:$B,2,FALSE),D3025)</f>
        <v>15.05</v>
      </c>
      <c r="G3025">
        <v>1883843</v>
      </c>
      <c r="H3025">
        <f>SUMIFS($G:$G,$E:$E,18.51,'RAW2'!$A:$A,'RAW2'!A3025)</f>
        <v>66244929</v>
      </c>
      <c r="I3025" s="1" t="str">
        <f>VLOOKUP(A3025,'volatile collection data'!$G$6:$H$69,2,FALSE)</f>
        <v>B</v>
      </c>
      <c r="J3025" s="1">
        <f>VLOOKUP(A3025,'volatile collection data'!$G$6:$I$69,3,FALSE)</f>
        <v>4</v>
      </c>
      <c r="K3025" s="1" t="str">
        <f>VLOOKUP(A3025,'volatile collection data'!$G$6:$N$69,8,FALSE)</f>
        <v>9A</v>
      </c>
      <c r="L3025" s="1">
        <f>VLOOKUP(A3025,'volatile collection data'!$G$6:$J$69,4,FALSE)</f>
        <v>1.74</v>
      </c>
      <c r="M3025" s="1">
        <f>VLOOKUP($A3025,'volatile collection data'!$G$6:$M$69,6,FALSE)</f>
        <v>15</v>
      </c>
      <c r="N3025" s="1">
        <f>VLOOKUP($A3025,'volatile collection data'!$G$6:$M$69,7,FALSE)</f>
        <v>1.74</v>
      </c>
      <c r="O3025" s="1">
        <f>VLOOKUP(A3025,'volatile collection data'!$G$6:$K$69,5,FALSE)</f>
        <v>1</v>
      </c>
      <c r="P3025" s="1" t="str">
        <f t="shared" si="285"/>
        <v>4B</v>
      </c>
      <c r="Q3025">
        <f t="shared" si="283"/>
        <v>8.1717076850108608E-2</v>
      </c>
      <c r="R3025" t="str">
        <f t="shared" si="286"/>
        <v>9A_1-B&amp;1.74%1.74@15</v>
      </c>
      <c r="S3025" t="str">
        <f t="shared" si="287"/>
        <v>4B-9A-VCS-Loc-22</v>
      </c>
      <c r="T3025" t="str">
        <f>IFERROR(IF(VLOOKUP(S3025,Bad!$A:$A,1,FALSE)='RAW2'!S3025,"yes","no"),"no")</f>
        <v>no</v>
      </c>
      <c r="U3025" t="str">
        <f>IFERROR(VLOOKUP(F3025,compounds!$A:$B,2,FALSE),"")</f>
        <v/>
      </c>
      <c r="V3025" t="str">
        <f>VLOOKUP(B3025,'volatile collection data'!$O:$P,2,FALSE)</f>
        <v>25 apr.22 9</v>
      </c>
    </row>
    <row r="3026" spans="1:22" x14ac:dyDescent="0.2">
      <c r="A3026" t="s">
        <v>373</v>
      </c>
      <c r="B3026" s="1" t="str">
        <f t="shared" si="284"/>
        <v>4B</v>
      </c>
      <c r="C3026">
        <v>15.211</v>
      </c>
      <c r="D3026">
        <f t="shared" si="282"/>
        <v>15.21</v>
      </c>
      <c r="E3026">
        <f>VLOOKUP(D3026,'Peak Combiner'!$A$5:$D$4980,4,FALSE)</f>
        <v>15.21</v>
      </c>
      <c r="F3026">
        <f>IFERROR(VLOOKUP(D3026,rt_comb!$A:$B,2,FALSE),D3026)</f>
        <v>15.21</v>
      </c>
      <c r="G3026">
        <v>17664902</v>
      </c>
      <c r="H3026">
        <f>SUMIFS($G:$G,$E:$E,18.51,'RAW2'!$A:$A,'RAW2'!A3026)</f>
        <v>66244929</v>
      </c>
      <c r="I3026" s="1" t="str">
        <f>VLOOKUP(A3026,'volatile collection data'!$G$6:$H$69,2,FALSE)</f>
        <v>B</v>
      </c>
      <c r="J3026" s="1">
        <f>VLOOKUP(A3026,'volatile collection data'!$G$6:$I$69,3,FALSE)</f>
        <v>4</v>
      </c>
      <c r="K3026" s="1" t="str">
        <f>VLOOKUP(A3026,'volatile collection data'!$G$6:$N$69,8,FALSE)</f>
        <v>9A</v>
      </c>
      <c r="L3026" s="1">
        <f>VLOOKUP(A3026,'volatile collection data'!$G$6:$J$69,4,FALSE)</f>
        <v>1.74</v>
      </c>
      <c r="M3026" s="1">
        <f>VLOOKUP($A3026,'volatile collection data'!$G$6:$M$69,6,FALSE)</f>
        <v>15</v>
      </c>
      <c r="N3026" s="1">
        <f>VLOOKUP($A3026,'volatile collection data'!$G$6:$M$69,7,FALSE)</f>
        <v>1.74</v>
      </c>
      <c r="O3026" s="1">
        <f>VLOOKUP(A3026,'volatile collection data'!$G$6:$K$69,5,FALSE)</f>
        <v>1</v>
      </c>
      <c r="P3026" s="1" t="str">
        <f t="shared" si="285"/>
        <v>4B</v>
      </c>
      <c r="Q3026">
        <f t="shared" si="283"/>
        <v>0.76626563587498397</v>
      </c>
      <c r="R3026" t="str">
        <f t="shared" si="286"/>
        <v>9A_1-B&amp;1.74%1.74@15</v>
      </c>
      <c r="S3026" t="str">
        <f t="shared" si="287"/>
        <v>4B-9A-VCS-Loc-22</v>
      </c>
      <c r="T3026" t="str">
        <f>IFERROR(IF(VLOOKUP(S3026,Bad!$A:$A,1,FALSE)='RAW2'!S3026,"yes","no"),"no")</f>
        <v>no</v>
      </c>
      <c r="U3026" t="str">
        <f>IFERROR(VLOOKUP(F3026,compounds!$A:$B,2,FALSE),"")</f>
        <v/>
      </c>
      <c r="V3026" t="str">
        <f>VLOOKUP(B3026,'volatile collection data'!$O:$P,2,FALSE)</f>
        <v>25 apr.22 9</v>
      </c>
    </row>
    <row r="3027" spans="1:22" x14ac:dyDescent="0.2">
      <c r="A3027" t="s">
        <v>373</v>
      </c>
      <c r="B3027" s="1" t="str">
        <f t="shared" si="284"/>
        <v>4B</v>
      </c>
      <c r="C3027">
        <v>15.58</v>
      </c>
      <c r="D3027">
        <f t="shared" si="282"/>
        <v>15.58</v>
      </c>
      <c r="E3027">
        <f>VLOOKUP(D3027,'Peak Combiner'!$A$5:$D$4980,4,FALSE)</f>
        <v>15.55</v>
      </c>
      <c r="F3027">
        <f>IFERROR(VLOOKUP(D3027,rt_comb!$A:$B,2,FALSE),D3027)</f>
        <v>15.56</v>
      </c>
      <c r="G3027">
        <v>5703508</v>
      </c>
      <c r="H3027">
        <f>SUMIFS($G:$G,$E:$E,18.51,'RAW2'!$A:$A,'RAW2'!A3027)</f>
        <v>66244929</v>
      </c>
      <c r="I3027" s="1" t="str">
        <f>VLOOKUP(A3027,'volatile collection data'!$G$6:$H$69,2,FALSE)</f>
        <v>B</v>
      </c>
      <c r="J3027" s="1">
        <f>VLOOKUP(A3027,'volatile collection data'!$G$6:$I$69,3,FALSE)</f>
        <v>4</v>
      </c>
      <c r="K3027" s="1" t="str">
        <f>VLOOKUP(A3027,'volatile collection data'!$G$6:$N$69,8,FALSE)</f>
        <v>9A</v>
      </c>
      <c r="L3027" s="1">
        <f>VLOOKUP(A3027,'volatile collection data'!$G$6:$J$69,4,FALSE)</f>
        <v>1.74</v>
      </c>
      <c r="M3027" s="1">
        <f>VLOOKUP($A3027,'volatile collection data'!$G$6:$M$69,6,FALSE)</f>
        <v>15</v>
      </c>
      <c r="N3027" s="1">
        <f>VLOOKUP($A3027,'volatile collection data'!$G$6:$M$69,7,FALSE)</f>
        <v>1.74</v>
      </c>
      <c r="O3027" s="1">
        <f>VLOOKUP(A3027,'volatile collection data'!$G$6:$K$69,5,FALSE)</f>
        <v>1</v>
      </c>
      <c r="P3027" s="1" t="str">
        <f t="shared" si="285"/>
        <v>4B</v>
      </c>
      <c r="Q3027">
        <f t="shared" si="283"/>
        <v>0.24740596830585629</v>
      </c>
      <c r="R3027" t="str">
        <f t="shared" si="286"/>
        <v>9A_1-B&amp;1.74%1.74@15</v>
      </c>
      <c r="S3027" t="str">
        <f t="shared" si="287"/>
        <v>4B-9A-VCS-Loc-22</v>
      </c>
      <c r="T3027" t="str">
        <f>IFERROR(IF(VLOOKUP(S3027,Bad!$A:$A,1,FALSE)='RAW2'!S3027,"yes","no"),"no")</f>
        <v>no</v>
      </c>
      <c r="U3027" t="str">
        <f>IFERROR(VLOOKUP(F3027,compounds!$A:$B,2,FALSE),"")</f>
        <v>decanal</v>
      </c>
      <c r="V3027" t="str">
        <f>VLOOKUP(B3027,'volatile collection data'!$O:$P,2,FALSE)</f>
        <v>25 apr.22 9</v>
      </c>
    </row>
    <row r="3028" spans="1:22" x14ac:dyDescent="0.2">
      <c r="A3028" t="s">
        <v>373</v>
      </c>
      <c r="B3028" s="1" t="str">
        <f t="shared" si="284"/>
        <v>4B</v>
      </c>
      <c r="C3028">
        <v>15.803000000000001</v>
      </c>
      <c r="D3028">
        <f t="shared" si="282"/>
        <v>15.8</v>
      </c>
      <c r="E3028">
        <f>VLOOKUP(D3028,'Peak Combiner'!$A$5:$D$4980,4,FALSE)</f>
        <v>15.8</v>
      </c>
      <c r="F3028">
        <f>IFERROR(VLOOKUP(D3028,rt_comb!$A:$B,2,FALSE),D3028)</f>
        <v>15.8</v>
      </c>
      <c r="G3028">
        <v>2354326</v>
      </c>
      <c r="H3028">
        <f>SUMIFS($G:$G,$E:$E,18.51,'RAW2'!$A:$A,'RAW2'!A3028)</f>
        <v>66244929</v>
      </c>
      <c r="I3028" s="1" t="str">
        <f>VLOOKUP(A3028,'volatile collection data'!$G$6:$H$69,2,FALSE)</f>
        <v>B</v>
      </c>
      <c r="J3028" s="1">
        <f>VLOOKUP(A3028,'volatile collection data'!$G$6:$I$69,3,FALSE)</f>
        <v>4</v>
      </c>
      <c r="K3028" s="1" t="str">
        <f>VLOOKUP(A3028,'volatile collection data'!$G$6:$N$69,8,FALSE)</f>
        <v>9A</v>
      </c>
      <c r="L3028" s="1">
        <f>VLOOKUP(A3028,'volatile collection data'!$G$6:$J$69,4,FALSE)</f>
        <v>1.74</v>
      </c>
      <c r="M3028" s="1">
        <f>VLOOKUP($A3028,'volatile collection data'!$G$6:$M$69,6,FALSE)</f>
        <v>15</v>
      </c>
      <c r="N3028" s="1">
        <f>VLOOKUP($A3028,'volatile collection data'!$G$6:$M$69,7,FALSE)</f>
        <v>1.74</v>
      </c>
      <c r="O3028" s="1">
        <f>VLOOKUP(A3028,'volatile collection data'!$G$6:$K$69,5,FALSE)</f>
        <v>1</v>
      </c>
      <c r="P3028" s="1" t="str">
        <f t="shared" si="285"/>
        <v>4B</v>
      </c>
      <c r="Q3028">
        <f t="shared" si="283"/>
        <v>0.10212562229029105</v>
      </c>
      <c r="R3028" t="str">
        <f t="shared" si="286"/>
        <v>9A_1-B&amp;1.74%1.74@15</v>
      </c>
      <c r="S3028" t="str">
        <f t="shared" si="287"/>
        <v>4B-9A-VCS-Loc-22</v>
      </c>
      <c r="T3028" t="str">
        <f>IFERROR(IF(VLOOKUP(S3028,Bad!$A:$A,1,FALSE)='RAW2'!S3028,"yes","no"),"no")</f>
        <v>no</v>
      </c>
      <c r="U3028" t="str">
        <f>IFERROR(VLOOKUP(F3028,compounds!$A:$B,2,FALSE),"")</f>
        <v/>
      </c>
      <c r="V3028" t="str">
        <f>VLOOKUP(B3028,'volatile collection data'!$O:$P,2,FALSE)</f>
        <v>25 apr.22 9</v>
      </c>
    </row>
    <row r="3029" spans="1:22" x14ac:dyDescent="0.2">
      <c r="A3029" t="s">
        <v>373</v>
      </c>
      <c r="B3029" s="1" t="str">
        <f t="shared" si="284"/>
        <v>4B</v>
      </c>
      <c r="C3029">
        <v>16.085000000000001</v>
      </c>
      <c r="D3029">
        <f t="shared" si="282"/>
        <v>16.09</v>
      </c>
      <c r="E3029">
        <f>VLOOKUP(D3029,'Peak Combiner'!$A$5:$D$4980,4,FALSE)</f>
        <v>16.09</v>
      </c>
      <c r="F3029">
        <f>IFERROR(VLOOKUP(D3029,rt_comb!$A:$B,2,FALSE),D3029)</f>
        <v>16.09</v>
      </c>
      <c r="G3029">
        <v>1510852</v>
      </c>
      <c r="H3029">
        <f>SUMIFS($G:$G,$E:$E,18.51,'RAW2'!$A:$A,'RAW2'!A3029)</f>
        <v>66244929</v>
      </c>
      <c r="I3029" s="1" t="str">
        <f>VLOOKUP(A3029,'volatile collection data'!$G$6:$H$69,2,FALSE)</f>
        <v>B</v>
      </c>
      <c r="J3029" s="1">
        <f>VLOOKUP(A3029,'volatile collection data'!$G$6:$I$69,3,FALSE)</f>
        <v>4</v>
      </c>
      <c r="K3029" s="1" t="str">
        <f>VLOOKUP(A3029,'volatile collection data'!$G$6:$N$69,8,FALSE)</f>
        <v>9A</v>
      </c>
      <c r="L3029" s="1">
        <f>VLOOKUP(A3029,'volatile collection data'!$G$6:$J$69,4,FALSE)</f>
        <v>1.74</v>
      </c>
      <c r="M3029" s="1">
        <f>VLOOKUP($A3029,'volatile collection data'!$G$6:$M$69,6,FALSE)</f>
        <v>15</v>
      </c>
      <c r="N3029" s="1">
        <f>VLOOKUP($A3029,'volatile collection data'!$G$6:$M$69,7,FALSE)</f>
        <v>1.74</v>
      </c>
      <c r="O3029" s="1">
        <f>VLOOKUP(A3029,'volatile collection data'!$G$6:$K$69,5,FALSE)</f>
        <v>1</v>
      </c>
      <c r="P3029" s="1" t="str">
        <f t="shared" si="285"/>
        <v>4B</v>
      </c>
      <c r="Q3029">
        <f t="shared" si="283"/>
        <v>6.5537525681885547E-2</v>
      </c>
      <c r="R3029" t="str">
        <f t="shared" si="286"/>
        <v>9A_1-B&amp;1.74%1.74@15</v>
      </c>
      <c r="S3029" t="str">
        <f t="shared" si="287"/>
        <v>4B-9A-VCS-Loc-22</v>
      </c>
      <c r="T3029" t="str">
        <f>IFERROR(IF(VLOOKUP(S3029,Bad!$A:$A,1,FALSE)='RAW2'!S3029,"yes","no"),"no")</f>
        <v>no</v>
      </c>
      <c r="U3029" t="str">
        <f>IFERROR(VLOOKUP(F3029,compounds!$A:$B,2,FALSE),"")</f>
        <v/>
      </c>
      <c r="V3029" t="str">
        <f>VLOOKUP(B3029,'volatile collection data'!$O:$P,2,FALSE)</f>
        <v>25 apr.22 9</v>
      </c>
    </row>
    <row r="3030" spans="1:22" x14ac:dyDescent="0.2">
      <c r="A3030" t="s">
        <v>373</v>
      </c>
      <c r="B3030" s="1" t="str">
        <f t="shared" si="284"/>
        <v>4B</v>
      </c>
      <c r="C3030">
        <v>16.46</v>
      </c>
      <c r="D3030">
        <f t="shared" si="282"/>
        <v>16.46</v>
      </c>
      <c r="E3030">
        <f>VLOOKUP(D3030,'Peak Combiner'!$A$5:$D$4980,4,FALSE)</f>
        <v>16.46</v>
      </c>
      <c r="F3030">
        <f>IFERROR(VLOOKUP(D3030,rt_comb!$A:$B,2,FALSE),D3030)</f>
        <v>16.46</v>
      </c>
      <c r="G3030">
        <v>1922837</v>
      </c>
      <c r="H3030">
        <f>SUMIFS($G:$G,$E:$E,18.51,'RAW2'!$A:$A,'RAW2'!A3030)</f>
        <v>66244929</v>
      </c>
      <c r="I3030" s="1" t="str">
        <f>VLOOKUP(A3030,'volatile collection data'!$G$6:$H$69,2,FALSE)</f>
        <v>B</v>
      </c>
      <c r="J3030" s="1">
        <f>VLOOKUP(A3030,'volatile collection data'!$G$6:$I$69,3,FALSE)</f>
        <v>4</v>
      </c>
      <c r="K3030" s="1" t="str">
        <f>VLOOKUP(A3030,'volatile collection data'!$G$6:$N$69,8,FALSE)</f>
        <v>9A</v>
      </c>
      <c r="L3030" s="1">
        <f>VLOOKUP(A3030,'volatile collection data'!$G$6:$J$69,4,FALSE)</f>
        <v>1.74</v>
      </c>
      <c r="M3030" s="1">
        <f>VLOOKUP($A3030,'volatile collection data'!$G$6:$M$69,6,FALSE)</f>
        <v>15</v>
      </c>
      <c r="N3030" s="1">
        <f>VLOOKUP($A3030,'volatile collection data'!$G$6:$M$69,7,FALSE)</f>
        <v>1.74</v>
      </c>
      <c r="O3030" s="1">
        <f>VLOOKUP(A3030,'volatile collection data'!$G$6:$K$69,5,FALSE)</f>
        <v>1</v>
      </c>
      <c r="P3030" s="1" t="str">
        <f t="shared" si="285"/>
        <v>4B</v>
      </c>
      <c r="Q3030">
        <f t="shared" si="283"/>
        <v>8.3408553100885963E-2</v>
      </c>
      <c r="R3030" t="str">
        <f t="shared" si="286"/>
        <v>9A_1-B&amp;1.74%1.74@15</v>
      </c>
      <c r="S3030" t="str">
        <f t="shared" si="287"/>
        <v>4B-9A-VCS-Loc-22</v>
      </c>
      <c r="T3030" t="str">
        <f>IFERROR(IF(VLOOKUP(S3030,Bad!$A:$A,1,FALSE)='RAW2'!S3030,"yes","no"),"no")</f>
        <v>no</v>
      </c>
      <c r="U3030" t="str">
        <f>IFERROR(VLOOKUP(F3030,compounds!$A:$B,2,FALSE),"")</f>
        <v/>
      </c>
      <c r="V3030" t="str">
        <f>VLOOKUP(B3030,'volatile collection data'!$O:$P,2,FALSE)</f>
        <v>25 apr.22 9</v>
      </c>
    </row>
    <row r="3031" spans="1:22" x14ac:dyDescent="0.2">
      <c r="A3031" t="s">
        <v>373</v>
      </c>
      <c r="B3031" s="1" t="str">
        <f t="shared" si="284"/>
        <v>4B</v>
      </c>
      <c r="C3031">
        <v>18.518999999999998</v>
      </c>
      <c r="D3031">
        <f t="shared" si="282"/>
        <v>18.52</v>
      </c>
      <c r="E3031">
        <f>VLOOKUP(D3031,'Peak Combiner'!$A$5:$D$4980,4,FALSE)</f>
        <v>18.510000000000002</v>
      </c>
      <c r="F3031">
        <f>IFERROR(VLOOKUP(D3031,rt_comb!$A:$B,2,FALSE),D3031)</f>
        <v>18.52</v>
      </c>
      <c r="G3031">
        <v>32129405</v>
      </c>
      <c r="H3031">
        <f>SUMIFS($G:$G,$E:$E,18.51,'RAW2'!$A:$A,'RAW2'!A3031)</f>
        <v>66244929</v>
      </c>
      <c r="I3031" s="1" t="str">
        <f>VLOOKUP(A3031,'volatile collection data'!$G$6:$H$69,2,FALSE)</f>
        <v>B</v>
      </c>
      <c r="J3031" s="1">
        <f>VLOOKUP(A3031,'volatile collection data'!$G$6:$I$69,3,FALSE)</f>
        <v>4</v>
      </c>
      <c r="K3031" s="1" t="str">
        <f>VLOOKUP(A3031,'volatile collection data'!$G$6:$N$69,8,FALSE)</f>
        <v>9A</v>
      </c>
      <c r="L3031" s="1">
        <f>VLOOKUP(A3031,'volatile collection data'!$G$6:$J$69,4,FALSE)</f>
        <v>1.74</v>
      </c>
      <c r="M3031" s="1">
        <f>VLOOKUP($A3031,'volatile collection data'!$G$6:$M$69,6,FALSE)</f>
        <v>15</v>
      </c>
      <c r="N3031" s="1">
        <f>VLOOKUP($A3031,'volatile collection data'!$G$6:$M$69,7,FALSE)</f>
        <v>1.74</v>
      </c>
      <c r="O3031" s="1">
        <f>VLOOKUP(A3031,'volatile collection data'!$G$6:$K$69,5,FALSE)</f>
        <v>1</v>
      </c>
      <c r="P3031" s="1" t="str">
        <f t="shared" si="285"/>
        <v>4B</v>
      </c>
      <c r="Q3031">
        <f t="shared" si="283"/>
        <v>1.3937048137946018</v>
      </c>
      <c r="R3031" t="str">
        <f t="shared" si="286"/>
        <v>9A_1-B&amp;1.74%1.74@15</v>
      </c>
      <c r="S3031" t="str">
        <f t="shared" si="287"/>
        <v>4B-9A-VCS-Loc-22</v>
      </c>
      <c r="T3031" t="str">
        <f>IFERROR(IF(VLOOKUP(S3031,Bad!$A:$A,1,FALSE)='RAW2'!S3031,"yes","no"),"no")</f>
        <v>no</v>
      </c>
      <c r="U3031" t="str">
        <f>IFERROR(VLOOKUP(F3031,compounds!$A:$B,2,FALSE),"")</f>
        <v>standard</v>
      </c>
      <c r="V3031" t="str">
        <f>VLOOKUP(B3031,'volatile collection data'!$O:$P,2,FALSE)</f>
        <v>25 apr.22 9</v>
      </c>
    </row>
    <row r="3032" spans="1:22" x14ac:dyDescent="0.2">
      <c r="A3032" t="s">
        <v>373</v>
      </c>
      <c r="B3032" s="1" t="str">
        <f t="shared" si="284"/>
        <v>4B</v>
      </c>
      <c r="C3032">
        <v>19.305</v>
      </c>
      <c r="D3032">
        <f t="shared" si="282"/>
        <v>19.309999999999999</v>
      </c>
      <c r="E3032">
        <f>VLOOKUP(D3032,'Peak Combiner'!$A$5:$D$4980,4,FALSE)</f>
        <v>19.309999999999999</v>
      </c>
      <c r="F3032">
        <f>IFERROR(VLOOKUP(D3032,rt_comb!$A:$B,2,FALSE),D3032)</f>
        <v>19.309999999999999</v>
      </c>
      <c r="G3032">
        <v>1227204</v>
      </c>
      <c r="H3032">
        <f>SUMIFS($G:$G,$E:$E,18.51,'RAW2'!$A:$A,'RAW2'!A3032)</f>
        <v>66244929</v>
      </c>
      <c r="I3032" s="1" t="str">
        <f>VLOOKUP(A3032,'volatile collection data'!$G$6:$H$69,2,FALSE)</f>
        <v>B</v>
      </c>
      <c r="J3032" s="1">
        <f>VLOOKUP(A3032,'volatile collection data'!$G$6:$I$69,3,FALSE)</f>
        <v>4</v>
      </c>
      <c r="K3032" s="1" t="str">
        <f>VLOOKUP(A3032,'volatile collection data'!$G$6:$N$69,8,FALSE)</f>
        <v>9A</v>
      </c>
      <c r="L3032" s="1">
        <f>VLOOKUP(A3032,'volatile collection data'!$G$6:$J$69,4,FALSE)</f>
        <v>1.74</v>
      </c>
      <c r="M3032" s="1">
        <f>VLOOKUP($A3032,'volatile collection data'!$G$6:$M$69,6,FALSE)</f>
        <v>15</v>
      </c>
      <c r="N3032" s="1">
        <f>VLOOKUP($A3032,'volatile collection data'!$G$6:$M$69,7,FALSE)</f>
        <v>1.74</v>
      </c>
      <c r="O3032" s="1">
        <f>VLOOKUP(A3032,'volatile collection data'!$G$6:$K$69,5,FALSE)</f>
        <v>1</v>
      </c>
      <c r="P3032" s="1" t="str">
        <f t="shared" si="285"/>
        <v>4B</v>
      </c>
      <c r="Q3032">
        <f t="shared" si="283"/>
        <v>5.3233482609092525E-2</v>
      </c>
      <c r="R3032" t="str">
        <f t="shared" si="286"/>
        <v>9A_1-B&amp;1.74%1.74@15</v>
      </c>
      <c r="S3032" t="str">
        <f t="shared" si="287"/>
        <v>4B-9A-VCS-Loc-22</v>
      </c>
      <c r="T3032" t="str">
        <f>IFERROR(IF(VLOOKUP(S3032,Bad!$A:$A,1,FALSE)='RAW2'!S3032,"yes","no"),"no")</f>
        <v>no</v>
      </c>
      <c r="U3032" t="str">
        <f>IFERROR(VLOOKUP(F3032,compounds!$A:$B,2,FALSE),"")</f>
        <v/>
      </c>
      <c r="V3032" t="str">
        <f>VLOOKUP(B3032,'volatile collection data'!$O:$P,2,FALSE)</f>
        <v>25 apr.22 9</v>
      </c>
    </row>
    <row r="3033" spans="1:22" x14ac:dyDescent="0.2">
      <c r="A3033" t="s">
        <v>373</v>
      </c>
      <c r="B3033" s="1" t="str">
        <f t="shared" si="284"/>
        <v>4B</v>
      </c>
      <c r="C3033">
        <v>19.559999999999999</v>
      </c>
      <c r="D3033">
        <f t="shared" si="282"/>
        <v>19.559999999999999</v>
      </c>
      <c r="E3033">
        <f>VLOOKUP(D3033,'Peak Combiner'!$A$5:$D$4980,4,FALSE)</f>
        <v>19.55</v>
      </c>
      <c r="F3033">
        <f>IFERROR(VLOOKUP(D3033,rt_comb!$A:$B,2,FALSE),D3033)</f>
        <v>19.559999999999999</v>
      </c>
      <c r="G3033">
        <v>4260192</v>
      </c>
      <c r="H3033">
        <f>SUMIFS($G:$G,$E:$E,18.51,'RAW2'!$A:$A,'RAW2'!A3033)</f>
        <v>66244929</v>
      </c>
      <c r="I3033" s="1" t="str">
        <f>VLOOKUP(A3033,'volatile collection data'!$G$6:$H$69,2,FALSE)</f>
        <v>B</v>
      </c>
      <c r="J3033" s="1">
        <f>VLOOKUP(A3033,'volatile collection data'!$G$6:$I$69,3,FALSE)</f>
        <v>4</v>
      </c>
      <c r="K3033" s="1" t="str">
        <f>VLOOKUP(A3033,'volatile collection data'!$G$6:$N$69,8,FALSE)</f>
        <v>9A</v>
      </c>
      <c r="L3033" s="1">
        <f>VLOOKUP(A3033,'volatile collection data'!$G$6:$J$69,4,FALSE)</f>
        <v>1.74</v>
      </c>
      <c r="M3033" s="1">
        <f>VLOOKUP($A3033,'volatile collection data'!$G$6:$M$69,6,FALSE)</f>
        <v>15</v>
      </c>
      <c r="N3033" s="1">
        <f>VLOOKUP($A3033,'volatile collection data'!$G$6:$M$69,7,FALSE)</f>
        <v>1.74</v>
      </c>
      <c r="O3033" s="1">
        <f>VLOOKUP(A3033,'volatile collection data'!$G$6:$K$69,5,FALSE)</f>
        <v>1</v>
      </c>
      <c r="P3033" s="1" t="str">
        <f t="shared" si="285"/>
        <v>4B</v>
      </c>
      <c r="Q3033">
        <f t="shared" si="283"/>
        <v>0.18479800973871915</v>
      </c>
      <c r="R3033" t="str">
        <f t="shared" si="286"/>
        <v>9A_1-B&amp;1.74%1.74@15</v>
      </c>
      <c r="S3033" t="str">
        <f t="shared" si="287"/>
        <v>4B-9A-VCS-Loc-22</v>
      </c>
      <c r="T3033" t="str">
        <f>IFERROR(IF(VLOOKUP(S3033,Bad!$A:$A,1,FALSE)='RAW2'!S3033,"yes","no"),"no")</f>
        <v>no</v>
      </c>
      <c r="U3033" t="str">
        <f>IFERROR(VLOOKUP(F3033,compounds!$A:$B,2,FALSE),"")</f>
        <v/>
      </c>
      <c r="V3033" t="str">
        <f>VLOOKUP(B3033,'volatile collection data'!$O:$P,2,FALSE)</f>
        <v>25 apr.22 9</v>
      </c>
    </row>
    <row r="3034" spans="1:22" x14ac:dyDescent="0.2">
      <c r="A3034" t="s">
        <v>373</v>
      </c>
      <c r="B3034" s="1" t="str">
        <f t="shared" si="284"/>
        <v>4B</v>
      </c>
      <c r="C3034">
        <v>20.052</v>
      </c>
      <c r="D3034">
        <f t="shared" si="282"/>
        <v>20.05</v>
      </c>
      <c r="E3034">
        <f>VLOOKUP(D3034,'Peak Combiner'!$A$5:$D$4980,4,FALSE)</f>
        <v>20.05</v>
      </c>
      <c r="F3034">
        <f>IFERROR(VLOOKUP(D3034,rt_comb!$A:$B,2,FALSE),D3034)</f>
        <v>20.05</v>
      </c>
      <c r="G3034">
        <v>1886743</v>
      </c>
      <c r="H3034">
        <f>SUMIFS($G:$G,$E:$E,18.51,'RAW2'!$A:$A,'RAW2'!A3034)</f>
        <v>66244929</v>
      </c>
      <c r="I3034" s="1" t="str">
        <f>VLOOKUP(A3034,'volatile collection data'!$G$6:$H$69,2,FALSE)</f>
        <v>B</v>
      </c>
      <c r="J3034" s="1">
        <f>VLOOKUP(A3034,'volatile collection data'!$G$6:$I$69,3,FALSE)</f>
        <v>4</v>
      </c>
      <c r="K3034" s="1" t="str">
        <f>VLOOKUP(A3034,'volatile collection data'!$G$6:$N$69,8,FALSE)</f>
        <v>9A</v>
      </c>
      <c r="L3034" s="1">
        <f>VLOOKUP(A3034,'volatile collection data'!$G$6:$J$69,4,FALSE)</f>
        <v>1.74</v>
      </c>
      <c r="M3034" s="1">
        <f>VLOOKUP($A3034,'volatile collection data'!$G$6:$M$69,6,FALSE)</f>
        <v>15</v>
      </c>
      <c r="N3034" s="1">
        <f>VLOOKUP($A3034,'volatile collection data'!$G$6:$M$69,7,FALSE)</f>
        <v>1.74</v>
      </c>
      <c r="O3034" s="1">
        <f>VLOOKUP(A3034,'volatile collection data'!$G$6:$K$69,5,FALSE)</f>
        <v>1</v>
      </c>
      <c r="P3034" s="1" t="str">
        <f t="shared" si="285"/>
        <v>4B</v>
      </c>
      <c r="Q3034">
        <f t="shared" si="283"/>
        <v>8.1842872642467798E-2</v>
      </c>
      <c r="R3034" t="str">
        <f t="shared" si="286"/>
        <v>9A_1-B&amp;1.74%1.74@15</v>
      </c>
      <c r="S3034" t="str">
        <f t="shared" si="287"/>
        <v>4B-9A-VCS-Loc-22</v>
      </c>
      <c r="T3034" t="str">
        <f>IFERROR(IF(VLOOKUP(S3034,Bad!$A:$A,1,FALSE)='RAW2'!S3034,"yes","no"),"no")</f>
        <v>no</v>
      </c>
      <c r="U3034" t="str">
        <f>IFERROR(VLOOKUP(F3034,compounds!$A:$B,2,FALSE),"")</f>
        <v>tridecane</v>
      </c>
      <c r="V3034" t="str">
        <f>VLOOKUP(B3034,'volatile collection data'!$O:$P,2,FALSE)</f>
        <v>25 apr.22 9</v>
      </c>
    </row>
    <row r="3035" spans="1:22" x14ac:dyDescent="0.2">
      <c r="A3035" t="s">
        <v>373</v>
      </c>
      <c r="B3035" s="1" t="str">
        <f t="shared" si="284"/>
        <v>4B</v>
      </c>
      <c r="C3035">
        <v>21.324000000000002</v>
      </c>
      <c r="D3035">
        <f t="shared" si="282"/>
        <v>21.32</v>
      </c>
      <c r="E3035">
        <f>VLOOKUP(D3035,'Peak Combiner'!$A$5:$D$4980,4,FALSE)</f>
        <v>21.28</v>
      </c>
      <c r="F3035">
        <f>IFERROR(VLOOKUP(D3035,rt_comb!$A:$B,2,FALSE),D3035)</f>
        <v>21.32</v>
      </c>
      <c r="G3035">
        <v>4160391</v>
      </c>
      <c r="H3035">
        <f>SUMIFS($G:$G,$E:$E,18.51,'RAW2'!$A:$A,'RAW2'!A3035)</f>
        <v>66244929</v>
      </c>
      <c r="I3035" s="1" t="str">
        <f>VLOOKUP(A3035,'volatile collection data'!$G$6:$H$69,2,FALSE)</f>
        <v>B</v>
      </c>
      <c r="J3035" s="1">
        <f>VLOOKUP(A3035,'volatile collection data'!$G$6:$I$69,3,FALSE)</f>
        <v>4</v>
      </c>
      <c r="K3035" s="1" t="str">
        <f>VLOOKUP(A3035,'volatile collection data'!$G$6:$N$69,8,FALSE)</f>
        <v>9A</v>
      </c>
      <c r="L3035" s="1">
        <f>VLOOKUP(A3035,'volatile collection data'!$G$6:$J$69,4,FALSE)</f>
        <v>1.74</v>
      </c>
      <c r="M3035" s="1">
        <f>VLOOKUP($A3035,'volatile collection data'!$G$6:$M$69,6,FALSE)</f>
        <v>15</v>
      </c>
      <c r="N3035" s="1">
        <f>VLOOKUP($A3035,'volatile collection data'!$G$6:$M$69,7,FALSE)</f>
        <v>1.74</v>
      </c>
      <c r="O3035" s="1">
        <f>VLOOKUP(A3035,'volatile collection data'!$G$6:$K$69,5,FALSE)</f>
        <v>1</v>
      </c>
      <c r="P3035" s="1" t="str">
        <f t="shared" si="285"/>
        <v>4B</v>
      </c>
      <c r="Q3035">
        <f t="shared" si="283"/>
        <v>0.18046885598932619</v>
      </c>
      <c r="R3035" t="str">
        <f t="shared" si="286"/>
        <v>9A_1-B&amp;1.74%1.74@15</v>
      </c>
      <c r="S3035" t="str">
        <f t="shared" si="287"/>
        <v>4B-9A-VCS-Loc-22</v>
      </c>
      <c r="T3035" t="str">
        <f>IFERROR(IF(VLOOKUP(S3035,Bad!$A:$A,1,FALSE)='RAW2'!S3035,"yes","no"),"no")</f>
        <v>no</v>
      </c>
      <c r="U3035" t="str">
        <f>IFERROR(VLOOKUP(F3035,compounds!$A:$B,2,FALSE),"")</f>
        <v/>
      </c>
      <c r="V3035" t="str">
        <f>VLOOKUP(B3035,'volatile collection data'!$O:$P,2,FALSE)</f>
        <v>25 apr.22 9</v>
      </c>
    </row>
    <row r="3036" spans="1:22" x14ac:dyDescent="0.2">
      <c r="A3036" t="s">
        <v>373</v>
      </c>
      <c r="B3036" s="1" t="str">
        <f t="shared" si="284"/>
        <v>4B</v>
      </c>
      <c r="C3036">
        <v>25.279</v>
      </c>
      <c r="D3036">
        <f t="shared" si="282"/>
        <v>25.28</v>
      </c>
      <c r="E3036">
        <f>VLOOKUP(D3036,'Peak Combiner'!$A$5:$D$4980,4,FALSE)</f>
        <v>25.28</v>
      </c>
      <c r="F3036">
        <f>IFERROR(VLOOKUP(D3036,rt_comb!$A:$B,2,FALSE),D3036)</f>
        <v>25.28</v>
      </c>
      <c r="G3036">
        <v>1839296</v>
      </c>
      <c r="H3036">
        <f>SUMIFS($G:$G,$E:$E,18.51,'RAW2'!$A:$A,'RAW2'!A3036)</f>
        <v>66244929</v>
      </c>
      <c r="I3036" s="1" t="str">
        <f>VLOOKUP(A3036,'volatile collection data'!$G$6:$H$69,2,FALSE)</f>
        <v>B</v>
      </c>
      <c r="J3036" s="1">
        <f>VLOOKUP(A3036,'volatile collection data'!$G$6:$I$69,3,FALSE)</f>
        <v>4</v>
      </c>
      <c r="K3036" s="1" t="str">
        <f>VLOOKUP(A3036,'volatile collection data'!$G$6:$N$69,8,FALSE)</f>
        <v>9A</v>
      </c>
      <c r="L3036" s="1">
        <f>VLOOKUP(A3036,'volatile collection data'!$G$6:$J$69,4,FALSE)</f>
        <v>1.74</v>
      </c>
      <c r="M3036" s="1">
        <f>VLOOKUP($A3036,'volatile collection data'!$G$6:$M$69,6,FALSE)</f>
        <v>15</v>
      </c>
      <c r="N3036" s="1">
        <f>VLOOKUP($A3036,'volatile collection data'!$G$6:$M$69,7,FALSE)</f>
        <v>1.74</v>
      </c>
      <c r="O3036" s="1">
        <f>VLOOKUP(A3036,'volatile collection data'!$G$6:$K$69,5,FALSE)</f>
        <v>1</v>
      </c>
      <c r="P3036" s="1" t="str">
        <f t="shared" si="285"/>
        <v>4B</v>
      </c>
      <c r="Q3036">
        <f t="shared" si="283"/>
        <v>7.9784723345893135E-2</v>
      </c>
      <c r="R3036" t="str">
        <f t="shared" si="286"/>
        <v>9A_1-B&amp;1.74%1.74@15</v>
      </c>
      <c r="S3036" t="str">
        <f t="shared" si="287"/>
        <v>4B-9A-VCS-Loc-22</v>
      </c>
      <c r="T3036" t="str">
        <f>IFERROR(IF(VLOOKUP(S3036,Bad!$A:$A,1,FALSE)='RAW2'!S3036,"yes","no"),"no")</f>
        <v>no</v>
      </c>
      <c r="U3036" t="str">
        <f>IFERROR(VLOOKUP(F3036,compounds!$A:$B,2,FALSE),"")</f>
        <v/>
      </c>
      <c r="V3036" t="str">
        <f>VLOOKUP(B3036,'volatile collection data'!$O:$P,2,FALSE)</f>
        <v>25 apr.22 9</v>
      </c>
    </row>
    <row r="3037" spans="1:22" x14ac:dyDescent="0.2">
      <c r="A3037" t="s">
        <v>373</v>
      </c>
      <c r="B3037" s="1" t="str">
        <f t="shared" si="284"/>
        <v>4B</v>
      </c>
      <c r="C3037">
        <v>30.977</v>
      </c>
      <c r="D3037">
        <f t="shared" si="282"/>
        <v>30.98</v>
      </c>
      <c r="E3037">
        <f>VLOOKUP(D3037,'Peak Combiner'!$A$5:$D$4980,4,FALSE)</f>
        <v>30.98</v>
      </c>
      <c r="F3037">
        <f>IFERROR(VLOOKUP(D3037,rt_comb!$A:$B,2,FALSE),D3037)</f>
        <v>30.98</v>
      </c>
      <c r="G3037">
        <v>906666</v>
      </c>
      <c r="H3037">
        <f>SUMIFS($G:$G,$E:$E,18.51,'RAW2'!$A:$A,'RAW2'!A3037)</f>
        <v>66244929</v>
      </c>
      <c r="I3037" s="1" t="str">
        <f>VLOOKUP(A3037,'volatile collection data'!$G$6:$H$69,2,FALSE)</f>
        <v>B</v>
      </c>
      <c r="J3037" s="1">
        <f>VLOOKUP(A3037,'volatile collection data'!$G$6:$I$69,3,FALSE)</f>
        <v>4</v>
      </c>
      <c r="K3037" s="1" t="str">
        <f>VLOOKUP(A3037,'volatile collection data'!$G$6:$N$69,8,FALSE)</f>
        <v>9A</v>
      </c>
      <c r="L3037" s="1">
        <f>VLOOKUP(A3037,'volatile collection data'!$G$6:$J$69,4,FALSE)</f>
        <v>1.74</v>
      </c>
      <c r="M3037" s="1">
        <f>VLOOKUP($A3037,'volatile collection data'!$G$6:$M$69,6,FALSE)</f>
        <v>15</v>
      </c>
      <c r="N3037" s="1">
        <f>VLOOKUP($A3037,'volatile collection data'!$G$6:$M$69,7,FALSE)</f>
        <v>1.74</v>
      </c>
      <c r="O3037" s="1">
        <f>VLOOKUP(A3037,'volatile collection data'!$G$6:$K$69,5,FALSE)</f>
        <v>1</v>
      </c>
      <c r="P3037" s="1" t="str">
        <f t="shared" si="285"/>
        <v>4B</v>
      </c>
      <c r="Q3037">
        <f t="shared" si="283"/>
        <v>3.9329230301771732E-2</v>
      </c>
      <c r="R3037" t="str">
        <f t="shared" si="286"/>
        <v>9A_1-B&amp;1.74%1.74@15</v>
      </c>
      <c r="S3037" t="str">
        <f t="shared" si="287"/>
        <v>4B-9A-VCS-Loc-22</v>
      </c>
      <c r="T3037" t="str">
        <f>IFERROR(IF(VLOOKUP(S3037,Bad!$A:$A,1,FALSE)='RAW2'!S3037,"yes","no"),"no")</f>
        <v>no</v>
      </c>
      <c r="U3037" t="str">
        <f>IFERROR(VLOOKUP(F3037,compounds!$A:$B,2,FALSE),"")</f>
        <v/>
      </c>
      <c r="V3037" t="str">
        <f>VLOOKUP(B3037,'volatile collection data'!$O:$P,2,FALSE)</f>
        <v>25 apr.22 9</v>
      </c>
    </row>
    <row r="3038" spans="1:22" x14ac:dyDescent="0.2">
      <c r="A3038" t="s">
        <v>373</v>
      </c>
      <c r="B3038" s="1" t="str">
        <f t="shared" si="284"/>
        <v>4B</v>
      </c>
      <c r="C3038">
        <v>33.14</v>
      </c>
      <c r="D3038">
        <f t="shared" si="282"/>
        <v>33.14</v>
      </c>
      <c r="E3038">
        <f>VLOOKUP(D3038,'Peak Combiner'!$A$5:$D$4980,4,FALSE)</f>
        <v>33.14</v>
      </c>
      <c r="F3038">
        <f>IFERROR(VLOOKUP(D3038,rt_comb!$A:$B,2,FALSE),D3038)</f>
        <v>33.14</v>
      </c>
      <c r="G3038">
        <v>2593574</v>
      </c>
      <c r="H3038">
        <f>SUMIFS($G:$G,$E:$E,18.51,'RAW2'!$A:$A,'RAW2'!A3038)</f>
        <v>66244929</v>
      </c>
      <c r="I3038" s="1" t="str">
        <f>VLOOKUP(A3038,'volatile collection data'!$G$6:$H$69,2,FALSE)</f>
        <v>B</v>
      </c>
      <c r="J3038" s="1">
        <f>VLOOKUP(A3038,'volatile collection data'!$G$6:$I$69,3,FALSE)</f>
        <v>4</v>
      </c>
      <c r="K3038" s="1" t="str">
        <f>VLOOKUP(A3038,'volatile collection data'!$G$6:$N$69,8,FALSE)</f>
        <v>9A</v>
      </c>
      <c r="L3038" s="1">
        <f>VLOOKUP(A3038,'volatile collection data'!$G$6:$J$69,4,FALSE)</f>
        <v>1.74</v>
      </c>
      <c r="M3038" s="1">
        <f>VLOOKUP($A3038,'volatile collection data'!$G$6:$M$69,6,FALSE)</f>
        <v>15</v>
      </c>
      <c r="N3038" s="1">
        <f>VLOOKUP($A3038,'volatile collection data'!$G$6:$M$69,7,FALSE)</f>
        <v>1.74</v>
      </c>
      <c r="O3038" s="1">
        <f>VLOOKUP(A3038,'volatile collection data'!$G$6:$K$69,5,FALSE)</f>
        <v>1</v>
      </c>
      <c r="P3038" s="1" t="str">
        <f t="shared" si="285"/>
        <v>4B</v>
      </c>
      <c r="Q3038">
        <f t="shared" si="283"/>
        <v>0.11250368840420544</v>
      </c>
      <c r="R3038" t="str">
        <f t="shared" si="286"/>
        <v>9A_1-B&amp;1.74%1.74@15</v>
      </c>
      <c r="S3038" t="str">
        <f t="shared" si="287"/>
        <v>4B-9A-VCS-Loc-22</v>
      </c>
      <c r="T3038" t="str">
        <f>IFERROR(IF(VLOOKUP(S3038,Bad!$A:$A,1,FALSE)='RAW2'!S3038,"yes","no"),"no")</f>
        <v>no</v>
      </c>
      <c r="U3038" t="str">
        <f>IFERROR(VLOOKUP(F3038,compounds!$A:$B,2,FALSE),"")</f>
        <v/>
      </c>
      <c r="V3038" t="str">
        <f>VLOOKUP(B3038,'volatile collection data'!$O:$P,2,FALSE)</f>
        <v>25 apr.22 9</v>
      </c>
    </row>
    <row r="3039" spans="1:22" x14ac:dyDescent="0.2">
      <c r="A3039" t="s">
        <v>373</v>
      </c>
      <c r="B3039" s="1" t="str">
        <f t="shared" si="284"/>
        <v>4B</v>
      </c>
      <c r="C3039">
        <v>34.213000000000001</v>
      </c>
      <c r="D3039">
        <f t="shared" si="282"/>
        <v>34.21</v>
      </c>
      <c r="E3039">
        <f>VLOOKUP(D3039,'Peak Combiner'!$A$5:$D$4980,4,FALSE)</f>
        <v>34.21</v>
      </c>
      <c r="F3039">
        <f>IFERROR(VLOOKUP(D3039,rt_comb!$A:$B,2,FALSE),D3039)</f>
        <v>34.21</v>
      </c>
      <c r="G3039">
        <v>19194244</v>
      </c>
      <c r="H3039">
        <f>SUMIFS($G:$G,$E:$E,18.51,'RAW2'!$A:$A,'RAW2'!A3039)</f>
        <v>66244929</v>
      </c>
      <c r="I3039" s="1" t="str">
        <f>VLOOKUP(A3039,'volatile collection data'!$G$6:$H$69,2,FALSE)</f>
        <v>B</v>
      </c>
      <c r="J3039" s="1">
        <f>VLOOKUP(A3039,'volatile collection data'!$G$6:$I$69,3,FALSE)</f>
        <v>4</v>
      </c>
      <c r="K3039" s="1" t="str">
        <f>VLOOKUP(A3039,'volatile collection data'!$G$6:$N$69,8,FALSE)</f>
        <v>9A</v>
      </c>
      <c r="L3039" s="1">
        <f>VLOOKUP(A3039,'volatile collection data'!$G$6:$J$69,4,FALSE)</f>
        <v>1.74</v>
      </c>
      <c r="M3039" s="1">
        <f>VLOOKUP($A3039,'volatile collection data'!$G$6:$M$69,6,FALSE)</f>
        <v>15</v>
      </c>
      <c r="N3039" s="1">
        <f>VLOOKUP($A3039,'volatile collection data'!$G$6:$M$69,7,FALSE)</f>
        <v>1.74</v>
      </c>
      <c r="O3039" s="1">
        <f>VLOOKUP(A3039,'volatile collection data'!$G$6:$K$69,5,FALSE)</f>
        <v>1</v>
      </c>
      <c r="P3039" s="1" t="str">
        <f t="shared" si="285"/>
        <v>4B</v>
      </c>
      <c r="Q3039">
        <f t="shared" si="283"/>
        <v>0.83260521817780786</v>
      </c>
      <c r="R3039" t="str">
        <f t="shared" si="286"/>
        <v>9A_1-B&amp;1.74%1.74@15</v>
      </c>
      <c r="S3039" t="str">
        <f t="shared" si="287"/>
        <v>4B-9A-VCS-Loc-22</v>
      </c>
      <c r="T3039" t="str">
        <f>IFERROR(IF(VLOOKUP(S3039,Bad!$A:$A,1,FALSE)='RAW2'!S3039,"yes","no"),"no")</f>
        <v>no</v>
      </c>
      <c r="U3039" t="str">
        <f>IFERROR(VLOOKUP(F3039,compounds!$A:$B,2,FALSE),"")</f>
        <v>manoyl oxide</v>
      </c>
      <c r="V3039" t="str">
        <f>VLOOKUP(B3039,'volatile collection data'!$O:$P,2,FALSE)</f>
        <v>25 apr.22 9</v>
      </c>
    </row>
    <row r="3040" spans="1:22" x14ac:dyDescent="0.2">
      <c r="A3040" t="s">
        <v>373</v>
      </c>
      <c r="B3040" s="1" t="str">
        <f t="shared" si="284"/>
        <v>4B</v>
      </c>
      <c r="C3040">
        <v>34.948</v>
      </c>
      <c r="D3040">
        <f t="shared" si="282"/>
        <v>34.950000000000003</v>
      </c>
      <c r="E3040">
        <f>VLOOKUP(D3040,'Peak Combiner'!$A$5:$D$4980,4,FALSE)</f>
        <v>34.86</v>
      </c>
      <c r="F3040">
        <f>IFERROR(VLOOKUP(D3040,rt_comb!$A:$B,2,FALSE),D3040)</f>
        <v>34.950000000000003</v>
      </c>
      <c r="G3040">
        <v>1421335</v>
      </c>
      <c r="H3040">
        <f>SUMIFS($G:$G,$E:$E,18.51,'RAW2'!$A:$A,'RAW2'!A3040)</f>
        <v>66244929</v>
      </c>
      <c r="I3040" s="1" t="str">
        <f>VLOOKUP(A3040,'volatile collection data'!$G$6:$H$69,2,FALSE)</f>
        <v>B</v>
      </c>
      <c r="J3040" s="1">
        <f>VLOOKUP(A3040,'volatile collection data'!$G$6:$I$69,3,FALSE)</f>
        <v>4</v>
      </c>
      <c r="K3040" s="1" t="str">
        <f>VLOOKUP(A3040,'volatile collection data'!$G$6:$N$69,8,FALSE)</f>
        <v>9A</v>
      </c>
      <c r="L3040" s="1">
        <f>VLOOKUP(A3040,'volatile collection data'!$G$6:$J$69,4,FALSE)</f>
        <v>1.74</v>
      </c>
      <c r="M3040" s="1">
        <f>VLOOKUP($A3040,'volatile collection data'!$G$6:$M$69,6,FALSE)</f>
        <v>15</v>
      </c>
      <c r="N3040" s="1">
        <f>VLOOKUP($A3040,'volatile collection data'!$G$6:$M$69,7,FALSE)</f>
        <v>1.74</v>
      </c>
      <c r="O3040" s="1">
        <f>VLOOKUP(A3040,'volatile collection data'!$G$6:$K$69,5,FALSE)</f>
        <v>1</v>
      </c>
      <c r="P3040" s="1" t="str">
        <f t="shared" si="285"/>
        <v>4B</v>
      </c>
      <c r="Q3040">
        <f t="shared" si="283"/>
        <v>6.1654469838913928E-2</v>
      </c>
      <c r="R3040" t="str">
        <f t="shared" si="286"/>
        <v>9A_1-B&amp;1.74%1.74@15</v>
      </c>
      <c r="S3040" t="str">
        <f t="shared" si="287"/>
        <v>4B-9A-VCS-Loc-22</v>
      </c>
      <c r="T3040" t="str">
        <f>IFERROR(IF(VLOOKUP(S3040,Bad!$A:$A,1,FALSE)='RAW2'!S3040,"yes","no"),"no")</f>
        <v>no</v>
      </c>
      <c r="U3040" t="str">
        <f>IFERROR(VLOOKUP(F3040,compounds!$A:$B,2,FALSE),"")</f>
        <v/>
      </c>
      <c r="V3040" t="str">
        <f>VLOOKUP(B3040,'volatile collection data'!$O:$P,2,FALSE)</f>
        <v>25 apr.22 9</v>
      </c>
    </row>
    <row r="3041" spans="1:22" x14ac:dyDescent="0.2">
      <c r="A3041" t="s">
        <v>373</v>
      </c>
      <c r="B3041" s="1" t="str">
        <f t="shared" si="284"/>
        <v>4B</v>
      </c>
      <c r="C3041">
        <v>36.167000000000002</v>
      </c>
      <c r="D3041">
        <f t="shared" si="282"/>
        <v>36.17</v>
      </c>
      <c r="E3041">
        <f>VLOOKUP(D3041,'Peak Combiner'!$A$5:$D$4980,4,FALSE)</f>
        <v>36.11</v>
      </c>
      <c r="F3041">
        <f>IFERROR(VLOOKUP(D3041,rt_comb!$A:$B,2,FALSE),D3041)</f>
        <v>36.17</v>
      </c>
      <c r="G3041">
        <v>1751503</v>
      </c>
      <c r="H3041">
        <f>SUMIFS($G:$G,$E:$E,18.51,'RAW2'!$A:$A,'RAW2'!A3041)</f>
        <v>66244929</v>
      </c>
      <c r="I3041" s="1" t="str">
        <f>VLOOKUP(A3041,'volatile collection data'!$G$6:$H$69,2,FALSE)</f>
        <v>B</v>
      </c>
      <c r="J3041" s="1">
        <f>VLOOKUP(A3041,'volatile collection data'!$G$6:$I$69,3,FALSE)</f>
        <v>4</v>
      </c>
      <c r="K3041" s="1" t="str">
        <f>VLOOKUP(A3041,'volatile collection data'!$G$6:$N$69,8,FALSE)</f>
        <v>9A</v>
      </c>
      <c r="L3041" s="1">
        <f>VLOOKUP(A3041,'volatile collection data'!$G$6:$J$69,4,FALSE)</f>
        <v>1.74</v>
      </c>
      <c r="M3041" s="1">
        <f>VLOOKUP($A3041,'volatile collection data'!$G$6:$M$69,6,FALSE)</f>
        <v>15</v>
      </c>
      <c r="N3041" s="1">
        <f>VLOOKUP($A3041,'volatile collection data'!$G$6:$M$69,7,FALSE)</f>
        <v>1.74</v>
      </c>
      <c r="O3041" s="1">
        <f>VLOOKUP(A3041,'volatile collection data'!$G$6:$K$69,5,FALSE)</f>
        <v>1</v>
      </c>
      <c r="P3041" s="1" t="str">
        <f t="shared" si="285"/>
        <v>4B</v>
      </c>
      <c r="Q3041">
        <f t="shared" si="283"/>
        <v>7.5976450932586093E-2</v>
      </c>
      <c r="R3041" t="str">
        <f t="shared" si="286"/>
        <v>9A_1-B&amp;1.74%1.74@15</v>
      </c>
      <c r="S3041" t="str">
        <f t="shared" si="287"/>
        <v>4B-9A-VCS-Loc-22</v>
      </c>
      <c r="T3041" t="str">
        <f>IFERROR(IF(VLOOKUP(S3041,Bad!$A:$A,1,FALSE)='RAW2'!S3041,"yes","no"),"no")</f>
        <v>no</v>
      </c>
      <c r="U3041" t="str">
        <f>IFERROR(VLOOKUP(F3041,compounds!$A:$B,2,FALSE),"")</f>
        <v/>
      </c>
      <c r="V3041" t="str">
        <f>VLOOKUP(B3041,'volatile collection data'!$O:$P,2,FALSE)</f>
        <v>25 apr.22 9</v>
      </c>
    </row>
    <row r="3042" spans="1:22" x14ac:dyDescent="0.2">
      <c r="A3042" t="s">
        <v>373</v>
      </c>
      <c r="B3042" s="1" t="str">
        <f t="shared" si="284"/>
        <v>4B</v>
      </c>
      <c r="C3042">
        <v>36.542000000000002</v>
      </c>
      <c r="D3042">
        <f t="shared" si="282"/>
        <v>36.54</v>
      </c>
      <c r="E3042">
        <f>VLOOKUP(D3042,'Peak Combiner'!$A$5:$D$4980,4,FALSE)</f>
        <v>36.54</v>
      </c>
      <c r="F3042">
        <f>IFERROR(VLOOKUP(D3042,rt_comb!$A:$B,2,FALSE),D3042)</f>
        <v>36.54</v>
      </c>
      <c r="G3042">
        <v>304787</v>
      </c>
      <c r="H3042">
        <f>SUMIFS($G:$G,$E:$E,18.51,'RAW2'!$A:$A,'RAW2'!A3042)</f>
        <v>66244929</v>
      </c>
      <c r="I3042" s="1" t="str">
        <f>VLOOKUP(A3042,'volatile collection data'!$G$6:$H$69,2,FALSE)</f>
        <v>B</v>
      </c>
      <c r="J3042" s="1">
        <f>VLOOKUP(A3042,'volatile collection data'!$G$6:$I$69,3,FALSE)</f>
        <v>4</v>
      </c>
      <c r="K3042" s="1" t="str">
        <f>VLOOKUP(A3042,'volatile collection data'!$G$6:$N$69,8,FALSE)</f>
        <v>9A</v>
      </c>
      <c r="L3042" s="1">
        <f>VLOOKUP(A3042,'volatile collection data'!$G$6:$J$69,4,FALSE)</f>
        <v>1.74</v>
      </c>
      <c r="M3042" s="1">
        <f>VLOOKUP($A3042,'volatile collection data'!$G$6:$M$69,6,FALSE)</f>
        <v>15</v>
      </c>
      <c r="N3042" s="1">
        <f>VLOOKUP($A3042,'volatile collection data'!$G$6:$M$69,7,FALSE)</f>
        <v>1.74</v>
      </c>
      <c r="O3042" s="1">
        <f>VLOOKUP(A3042,'volatile collection data'!$G$6:$K$69,5,FALSE)</f>
        <v>1</v>
      </c>
      <c r="P3042" s="1" t="str">
        <f t="shared" si="285"/>
        <v>4B</v>
      </c>
      <c r="Q3042">
        <f t="shared" si="283"/>
        <v>1.3221007643372645E-2</v>
      </c>
      <c r="R3042" t="str">
        <f t="shared" si="286"/>
        <v>9A_1-B&amp;1.74%1.74@15</v>
      </c>
      <c r="S3042" t="str">
        <f t="shared" si="287"/>
        <v>4B-9A-VCS-Loc-22</v>
      </c>
      <c r="T3042" t="str">
        <f>IFERROR(IF(VLOOKUP(S3042,Bad!$A:$A,1,FALSE)='RAW2'!S3042,"yes","no"),"no")</f>
        <v>no</v>
      </c>
      <c r="U3042" t="str">
        <f>IFERROR(VLOOKUP(F3042,compounds!$A:$B,2,FALSE),"")</f>
        <v/>
      </c>
      <c r="V3042" t="str">
        <f>VLOOKUP(B3042,'volatile collection data'!$O:$P,2,FALSE)</f>
        <v>25 apr.22 9</v>
      </c>
    </row>
    <row r="3043" spans="1:22" x14ac:dyDescent="0.2">
      <c r="A3043" t="s">
        <v>373</v>
      </c>
      <c r="B3043" s="1" t="str">
        <f t="shared" si="284"/>
        <v>4B</v>
      </c>
      <c r="C3043">
        <v>36.598999999999997</v>
      </c>
      <c r="D3043">
        <f t="shared" si="282"/>
        <v>36.6</v>
      </c>
      <c r="E3043">
        <f>VLOOKUP(D3043,'Peak Combiner'!$A$5:$D$4980,4,FALSE)</f>
        <v>36.590000000000003</v>
      </c>
      <c r="F3043">
        <f>IFERROR(VLOOKUP(D3043,rt_comb!$A:$B,2,FALSE),D3043)</f>
        <v>36.6</v>
      </c>
      <c r="G3043">
        <v>1048980</v>
      </c>
      <c r="H3043">
        <f>SUMIFS($G:$G,$E:$E,18.51,'RAW2'!$A:$A,'RAW2'!A3043)</f>
        <v>66244929</v>
      </c>
      <c r="I3043" s="1" t="str">
        <f>VLOOKUP(A3043,'volatile collection data'!$G$6:$H$69,2,FALSE)</f>
        <v>B</v>
      </c>
      <c r="J3043" s="1">
        <f>VLOOKUP(A3043,'volatile collection data'!$G$6:$I$69,3,FALSE)</f>
        <v>4</v>
      </c>
      <c r="K3043" s="1" t="str">
        <f>VLOOKUP(A3043,'volatile collection data'!$G$6:$N$69,8,FALSE)</f>
        <v>9A</v>
      </c>
      <c r="L3043" s="1">
        <f>VLOOKUP(A3043,'volatile collection data'!$G$6:$J$69,4,FALSE)</f>
        <v>1.74</v>
      </c>
      <c r="M3043" s="1">
        <f>VLOOKUP($A3043,'volatile collection data'!$G$6:$M$69,6,FALSE)</f>
        <v>15</v>
      </c>
      <c r="N3043" s="1">
        <f>VLOOKUP($A3043,'volatile collection data'!$G$6:$M$69,7,FALSE)</f>
        <v>1.74</v>
      </c>
      <c r="O3043" s="1">
        <f>VLOOKUP(A3043,'volatile collection data'!$G$6:$K$69,5,FALSE)</f>
        <v>1</v>
      </c>
      <c r="P3043" s="1" t="str">
        <f t="shared" si="285"/>
        <v>4B</v>
      </c>
      <c r="Q3043">
        <f t="shared" si="283"/>
        <v>4.5502506989291001E-2</v>
      </c>
      <c r="R3043" t="str">
        <f t="shared" si="286"/>
        <v>9A_1-B&amp;1.74%1.74@15</v>
      </c>
      <c r="S3043" t="str">
        <f t="shared" si="287"/>
        <v>4B-9A-VCS-Loc-22</v>
      </c>
      <c r="T3043" t="str">
        <f>IFERROR(IF(VLOOKUP(S3043,Bad!$A:$A,1,FALSE)='RAW2'!S3043,"yes","no"),"no")</f>
        <v>no</v>
      </c>
      <c r="U3043" t="str">
        <f>IFERROR(VLOOKUP(F3043,compounds!$A:$B,2,FALSE),"")</f>
        <v/>
      </c>
      <c r="V3043" t="str">
        <f>VLOOKUP(B3043,'volatile collection data'!$O:$P,2,FALSE)</f>
        <v>25 apr.22 9</v>
      </c>
    </row>
    <row r="3044" spans="1:22" x14ac:dyDescent="0.2">
      <c r="A3044" t="s">
        <v>373</v>
      </c>
      <c r="B3044" s="1" t="str">
        <f t="shared" si="284"/>
        <v>4B</v>
      </c>
      <c r="C3044">
        <v>37.296999999999997</v>
      </c>
      <c r="D3044">
        <f t="shared" si="282"/>
        <v>37.299999999999997</v>
      </c>
      <c r="E3044">
        <f>VLOOKUP(D3044,'Peak Combiner'!$A$5:$D$4980,4,FALSE)</f>
        <v>37.24</v>
      </c>
      <c r="F3044">
        <f>IFERROR(VLOOKUP(D3044,rt_comb!$A:$B,2,FALSE),D3044)</f>
        <v>37.299999999999997</v>
      </c>
      <c r="G3044">
        <v>1546513</v>
      </c>
      <c r="H3044">
        <f>SUMIFS($G:$G,$E:$E,18.51,'RAW2'!$A:$A,'RAW2'!A3044)</f>
        <v>66244929</v>
      </c>
      <c r="I3044" s="1" t="str">
        <f>VLOOKUP(A3044,'volatile collection data'!$G$6:$H$69,2,FALSE)</f>
        <v>B</v>
      </c>
      <c r="J3044" s="1">
        <f>VLOOKUP(A3044,'volatile collection data'!$G$6:$I$69,3,FALSE)</f>
        <v>4</v>
      </c>
      <c r="K3044" s="1" t="str">
        <f>VLOOKUP(A3044,'volatile collection data'!$G$6:$N$69,8,FALSE)</f>
        <v>9A</v>
      </c>
      <c r="L3044" s="1">
        <f>VLOOKUP(A3044,'volatile collection data'!$G$6:$J$69,4,FALSE)</f>
        <v>1.74</v>
      </c>
      <c r="M3044" s="1">
        <f>VLOOKUP($A3044,'volatile collection data'!$G$6:$M$69,6,FALSE)</f>
        <v>15</v>
      </c>
      <c r="N3044" s="1">
        <f>VLOOKUP($A3044,'volatile collection data'!$G$6:$M$69,7,FALSE)</f>
        <v>1.74</v>
      </c>
      <c r="O3044" s="1">
        <f>VLOOKUP(A3044,'volatile collection data'!$G$6:$K$69,5,FALSE)</f>
        <v>1</v>
      </c>
      <c r="P3044" s="1" t="str">
        <f t="shared" si="285"/>
        <v>4B</v>
      </c>
      <c r="Q3044">
        <f t="shared" si="283"/>
        <v>6.7084423527168688E-2</v>
      </c>
      <c r="R3044" t="str">
        <f t="shared" si="286"/>
        <v>9A_1-B&amp;1.74%1.74@15</v>
      </c>
      <c r="S3044" t="str">
        <f t="shared" si="287"/>
        <v>4B-9A-VCS-Loc-22</v>
      </c>
      <c r="T3044" t="str">
        <f>IFERROR(IF(VLOOKUP(S3044,Bad!$A:$A,1,FALSE)='RAW2'!S3044,"yes","no"),"no")</f>
        <v>no</v>
      </c>
      <c r="U3044" t="str">
        <f>IFERROR(VLOOKUP(F3044,compounds!$A:$B,2,FALSE),"")</f>
        <v/>
      </c>
      <c r="V3044" t="str">
        <f>VLOOKUP(B3044,'volatile collection data'!$O:$P,2,FALSE)</f>
        <v>25 apr.22 9</v>
      </c>
    </row>
    <row r="3045" spans="1:22" x14ac:dyDescent="0.2">
      <c r="A3045" t="s">
        <v>373</v>
      </c>
      <c r="B3045" s="1" t="str">
        <f t="shared" si="284"/>
        <v>4B</v>
      </c>
      <c r="C3045">
        <v>37.692</v>
      </c>
      <c r="D3045">
        <f t="shared" si="282"/>
        <v>37.69</v>
      </c>
      <c r="E3045">
        <f>VLOOKUP(D3045,'Peak Combiner'!$A$5:$D$4980,4,FALSE)</f>
        <v>37.67</v>
      </c>
      <c r="F3045">
        <f>IFERROR(VLOOKUP(D3045,rt_comb!$A:$B,2,FALSE),D3045)</f>
        <v>37.69</v>
      </c>
      <c r="G3045">
        <v>2135408</v>
      </c>
      <c r="H3045">
        <f>SUMIFS($G:$G,$E:$E,18.51,'RAW2'!$A:$A,'RAW2'!A3045)</f>
        <v>66244929</v>
      </c>
      <c r="I3045" s="1" t="str">
        <f>VLOOKUP(A3045,'volatile collection data'!$G$6:$H$69,2,FALSE)</f>
        <v>B</v>
      </c>
      <c r="J3045" s="1">
        <f>VLOOKUP(A3045,'volatile collection data'!$G$6:$I$69,3,FALSE)</f>
        <v>4</v>
      </c>
      <c r="K3045" s="1" t="str">
        <f>VLOOKUP(A3045,'volatile collection data'!$G$6:$N$69,8,FALSE)</f>
        <v>9A</v>
      </c>
      <c r="L3045" s="1">
        <f>VLOOKUP(A3045,'volatile collection data'!$G$6:$J$69,4,FALSE)</f>
        <v>1.74</v>
      </c>
      <c r="M3045" s="1">
        <f>VLOOKUP($A3045,'volatile collection data'!$G$6:$M$69,6,FALSE)</f>
        <v>15</v>
      </c>
      <c r="N3045" s="1">
        <f>VLOOKUP($A3045,'volatile collection data'!$G$6:$M$69,7,FALSE)</f>
        <v>1.74</v>
      </c>
      <c r="O3045" s="1">
        <f>VLOOKUP(A3045,'volatile collection data'!$G$6:$K$69,5,FALSE)</f>
        <v>1</v>
      </c>
      <c r="P3045" s="1" t="str">
        <f t="shared" si="285"/>
        <v>4B</v>
      </c>
      <c r="Q3045">
        <f t="shared" si="283"/>
        <v>9.2629428058674065E-2</v>
      </c>
      <c r="R3045" t="str">
        <f t="shared" si="286"/>
        <v>9A_1-B&amp;1.74%1.74@15</v>
      </c>
      <c r="S3045" t="str">
        <f t="shared" si="287"/>
        <v>4B-9A-VCS-Loc-22</v>
      </c>
      <c r="T3045" t="str">
        <f>IFERROR(IF(VLOOKUP(S3045,Bad!$A:$A,1,FALSE)='RAW2'!S3045,"yes","no"),"no")</f>
        <v>no</v>
      </c>
      <c r="U3045" t="str">
        <f>IFERROR(VLOOKUP(F3045,compounds!$A:$B,2,FALSE),"")</f>
        <v/>
      </c>
      <c r="V3045" t="str">
        <f>VLOOKUP(B3045,'volatile collection data'!$O:$P,2,FALSE)</f>
        <v>25 apr.22 9</v>
      </c>
    </row>
    <row r="3046" spans="1:22" x14ac:dyDescent="0.2">
      <c r="A3046" t="s">
        <v>373</v>
      </c>
      <c r="B3046" s="1" t="str">
        <f t="shared" si="284"/>
        <v>4B</v>
      </c>
      <c r="C3046">
        <v>37.808</v>
      </c>
      <c r="D3046">
        <f t="shared" si="282"/>
        <v>37.81</v>
      </c>
      <c r="E3046">
        <f>VLOOKUP(D3046,'Peak Combiner'!$A$5:$D$4980,4,FALSE)</f>
        <v>37.81</v>
      </c>
      <c r="F3046">
        <f>IFERROR(VLOOKUP(D3046,rt_comb!$A:$B,2,FALSE),D3046)</f>
        <v>37.81</v>
      </c>
      <c r="G3046">
        <v>1182410</v>
      </c>
      <c r="H3046">
        <f>SUMIFS($G:$G,$E:$E,18.51,'RAW2'!$A:$A,'RAW2'!A3046)</f>
        <v>66244929</v>
      </c>
      <c r="I3046" s="1" t="str">
        <f>VLOOKUP(A3046,'volatile collection data'!$G$6:$H$69,2,FALSE)</f>
        <v>B</v>
      </c>
      <c r="J3046" s="1">
        <f>VLOOKUP(A3046,'volatile collection data'!$G$6:$I$69,3,FALSE)</f>
        <v>4</v>
      </c>
      <c r="K3046" s="1" t="str">
        <f>VLOOKUP(A3046,'volatile collection data'!$G$6:$N$69,8,FALSE)</f>
        <v>9A</v>
      </c>
      <c r="L3046" s="1">
        <f>VLOOKUP(A3046,'volatile collection data'!$G$6:$J$69,4,FALSE)</f>
        <v>1.74</v>
      </c>
      <c r="M3046" s="1">
        <f>VLOOKUP($A3046,'volatile collection data'!$G$6:$M$69,6,FALSE)</f>
        <v>15</v>
      </c>
      <c r="N3046" s="1">
        <f>VLOOKUP($A3046,'volatile collection data'!$G$6:$M$69,7,FALSE)</f>
        <v>1.74</v>
      </c>
      <c r="O3046" s="1">
        <f>VLOOKUP(A3046,'volatile collection data'!$G$6:$K$69,5,FALSE)</f>
        <v>1</v>
      </c>
      <c r="P3046" s="1" t="str">
        <f t="shared" si="285"/>
        <v>4B</v>
      </c>
      <c r="Q3046">
        <f t="shared" si="283"/>
        <v>5.1290414773596804E-2</v>
      </c>
      <c r="R3046" t="str">
        <f t="shared" si="286"/>
        <v>9A_1-B&amp;1.74%1.74@15</v>
      </c>
      <c r="S3046" t="str">
        <f t="shared" si="287"/>
        <v>4B-9A-VCS-Loc-22</v>
      </c>
      <c r="T3046" t="str">
        <f>IFERROR(IF(VLOOKUP(S3046,Bad!$A:$A,1,FALSE)='RAW2'!S3046,"yes","no"),"no")</f>
        <v>no</v>
      </c>
      <c r="U3046" t="str">
        <f>IFERROR(VLOOKUP(F3046,compounds!$A:$B,2,FALSE),"")</f>
        <v/>
      </c>
      <c r="V3046" t="str">
        <f>VLOOKUP(B3046,'volatile collection data'!$O:$P,2,FALSE)</f>
        <v>25 apr.22 9</v>
      </c>
    </row>
    <row r="3047" spans="1:22" x14ac:dyDescent="0.2">
      <c r="A3047" t="s">
        <v>373</v>
      </c>
      <c r="B3047" s="1" t="str">
        <f t="shared" si="284"/>
        <v>4B</v>
      </c>
      <c r="C3047">
        <v>37.993000000000002</v>
      </c>
      <c r="D3047">
        <f t="shared" si="282"/>
        <v>37.99</v>
      </c>
      <c r="E3047">
        <f>VLOOKUP(D3047,'Peak Combiner'!$A$5:$D$4980,4,FALSE)</f>
        <v>37.99</v>
      </c>
      <c r="F3047">
        <f>IFERROR(VLOOKUP(D3047,rt_comb!$A:$B,2,FALSE),D3047)</f>
        <v>37.99</v>
      </c>
      <c r="G3047">
        <v>9815613</v>
      </c>
      <c r="H3047">
        <f>SUMIFS($G:$G,$E:$E,18.51,'RAW2'!$A:$A,'RAW2'!A3047)</f>
        <v>66244929</v>
      </c>
      <c r="I3047" s="1" t="str">
        <f>VLOOKUP(A3047,'volatile collection data'!$G$6:$H$69,2,FALSE)</f>
        <v>B</v>
      </c>
      <c r="J3047" s="1">
        <f>VLOOKUP(A3047,'volatile collection data'!$G$6:$I$69,3,FALSE)</f>
        <v>4</v>
      </c>
      <c r="K3047" s="1" t="str">
        <f>VLOOKUP(A3047,'volatile collection data'!$G$6:$N$69,8,FALSE)</f>
        <v>9A</v>
      </c>
      <c r="L3047" s="1">
        <f>VLOOKUP(A3047,'volatile collection data'!$G$6:$J$69,4,FALSE)</f>
        <v>1.74</v>
      </c>
      <c r="M3047" s="1">
        <f>VLOOKUP($A3047,'volatile collection data'!$G$6:$M$69,6,FALSE)</f>
        <v>15</v>
      </c>
      <c r="N3047" s="1">
        <f>VLOOKUP($A3047,'volatile collection data'!$G$6:$M$69,7,FALSE)</f>
        <v>1.74</v>
      </c>
      <c r="O3047" s="1">
        <f>VLOOKUP(A3047,'volatile collection data'!$G$6:$K$69,5,FALSE)</f>
        <v>1</v>
      </c>
      <c r="P3047" s="1" t="str">
        <f t="shared" si="285"/>
        <v>4B</v>
      </c>
      <c r="Q3047">
        <f t="shared" si="283"/>
        <v>0.42578028097454251</v>
      </c>
      <c r="R3047" t="str">
        <f t="shared" si="286"/>
        <v>9A_1-B&amp;1.74%1.74@15</v>
      </c>
      <c r="S3047" t="str">
        <f t="shared" si="287"/>
        <v>4B-9A-VCS-Loc-22</v>
      </c>
      <c r="T3047" t="str">
        <f>IFERROR(IF(VLOOKUP(S3047,Bad!$A:$A,1,FALSE)='RAW2'!S3047,"yes","no"),"no")</f>
        <v>no</v>
      </c>
      <c r="U3047" t="str">
        <f>IFERROR(VLOOKUP(F3047,compounds!$A:$B,2,FALSE),"")</f>
        <v/>
      </c>
      <c r="V3047" t="str">
        <f>VLOOKUP(B3047,'volatile collection data'!$O:$P,2,FALSE)</f>
        <v>25 apr.22 9</v>
      </c>
    </row>
    <row r="3048" spans="1:22" x14ac:dyDescent="0.2">
      <c r="A3048" t="s">
        <v>374</v>
      </c>
      <c r="B3048" s="1" t="str">
        <f t="shared" si="284"/>
        <v>4C</v>
      </c>
      <c r="C3048">
        <v>4.1680000000000001</v>
      </c>
      <c r="D3048">
        <f t="shared" si="282"/>
        <v>4.17</v>
      </c>
      <c r="E3048">
        <f>VLOOKUP(D3048,'Peak Combiner'!$A$5:$D$4980,4,FALSE)</f>
        <v>4.1500000000000004</v>
      </c>
      <c r="F3048">
        <f>IFERROR(VLOOKUP(D3048,rt_comb!$A:$B,2,FALSE),D3048)</f>
        <v>4.17</v>
      </c>
      <c r="G3048">
        <v>-400703</v>
      </c>
      <c r="H3048">
        <f>SUMIFS($G:$G,$E:$E,18.51,'RAW2'!$A:$A,'RAW2'!A3048)</f>
        <v>34753237</v>
      </c>
      <c r="I3048" s="1" t="str">
        <f>VLOOKUP(A3048,'volatile collection data'!$G$6:$H$69,2,FALSE)</f>
        <v>C</v>
      </c>
      <c r="J3048" s="1">
        <f>VLOOKUP(A3048,'volatile collection data'!$G$6:$I$69,3,FALSE)</f>
        <v>4</v>
      </c>
      <c r="K3048" s="1" t="str">
        <f>VLOOKUP(A3048,'volatile collection data'!$G$6:$N$69,8,FALSE)</f>
        <v>16B</v>
      </c>
      <c r="L3048" s="1">
        <f>VLOOKUP(A3048,'volatile collection data'!$G$6:$J$69,4,FALSE)</f>
        <v>5.24</v>
      </c>
      <c r="M3048" s="1">
        <f>VLOOKUP($A3048,'volatile collection data'!$G$6:$M$69,6,FALSE)</f>
        <v>16</v>
      </c>
      <c r="N3048" s="1">
        <f>VLOOKUP($A3048,'volatile collection data'!$G$6:$M$69,7,FALSE)</f>
        <v>5.24</v>
      </c>
      <c r="O3048" s="1">
        <f>VLOOKUP(A3048,'volatile collection data'!$G$6:$K$69,5,FALSE)</f>
        <v>0</v>
      </c>
      <c r="P3048" s="1" t="str">
        <f t="shared" si="285"/>
        <v>4C</v>
      </c>
      <c r="Q3048">
        <f t="shared" si="283"/>
        <v>-1.1001858354653254E-2</v>
      </c>
      <c r="R3048" t="str">
        <f t="shared" si="286"/>
        <v>16B_0-C&amp;5.24%5.24@16</v>
      </c>
      <c r="S3048" t="str">
        <f t="shared" si="287"/>
        <v>4C-16B-VCS-Loc-22</v>
      </c>
      <c r="T3048" t="str">
        <f>IFERROR(IF(VLOOKUP(S3048,Bad!$A:$A,1,FALSE)='RAW2'!S3048,"yes","no"),"no")</f>
        <v>no</v>
      </c>
      <c r="U3048" t="str">
        <f>IFERROR(VLOOKUP(F3048,compounds!$A:$B,2,FALSE),"")</f>
        <v/>
      </c>
      <c r="V3048" t="str">
        <f>VLOOKUP(B3048,'volatile collection data'!$O:$P,2,FALSE)</f>
        <v>26.apr.22 16</v>
      </c>
    </row>
    <row r="3049" spans="1:22" x14ac:dyDescent="0.2">
      <c r="A3049" t="s">
        <v>374</v>
      </c>
      <c r="B3049" s="1" t="str">
        <f t="shared" si="284"/>
        <v>4C</v>
      </c>
      <c r="C3049">
        <v>4.7229999999999999</v>
      </c>
      <c r="D3049">
        <f t="shared" si="282"/>
        <v>4.72</v>
      </c>
      <c r="E3049">
        <f>VLOOKUP(D3049,'Peak Combiner'!$A$5:$D$4980,4,FALSE)</f>
        <v>4.7</v>
      </c>
      <c r="F3049">
        <f>IFERROR(VLOOKUP(D3049,rt_comb!$A:$B,2,FALSE),D3049)</f>
        <v>4.72</v>
      </c>
      <c r="G3049">
        <v>2496350</v>
      </c>
      <c r="H3049">
        <f>SUMIFS($G:$G,$E:$E,18.51,'RAW2'!$A:$A,'RAW2'!A3049)</f>
        <v>34753237</v>
      </c>
      <c r="I3049" s="1" t="str">
        <f>VLOOKUP(A3049,'volatile collection data'!$G$6:$H$69,2,FALSE)</f>
        <v>C</v>
      </c>
      <c r="J3049" s="1">
        <f>VLOOKUP(A3049,'volatile collection data'!$G$6:$I$69,3,FALSE)</f>
        <v>4</v>
      </c>
      <c r="K3049" s="1" t="str">
        <f>VLOOKUP(A3049,'volatile collection data'!$G$6:$N$69,8,FALSE)</f>
        <v>16B</v>
      </c>
      <c r="L3049" s="1">
        <f>VLOOKUP(A3049,'volatile collection data'!$G$6:$J$69,4,FALSE)</f>
        <v>5.24</v>
      </c>
      <c r="M3049" s="1">
        <f>VLOOKUP($A3049,'volatile collection data'!$G$6:$M$69,6,FALSE)</f>
        <v>16</v>
      </c>
      <c r="N3049" s="1">
        <f>VLOOKUP($A3049,'volatile collection data'!$G$6:$M$69,7,FALSE)</f>
        <v>5.24</v>
      </c>
      <c r="O3049" s="1">
        <f>VLOOKUP(A3049,'volatile collection data'!$G$6:$K$69,5,FALSE)</f>
        <v>0</v>
      </c>
      <c r="P3049" s="1" t="str">
        <f t="shared" si="285"/>
        <v>4C</v>
      </c>
      <c r="Q3049">
        <f t="shared" si="283"/>
        <v>6.8540762369232705E-2</v>
      </c>
      <c r="R3049" t="str">
        <f t="shared" si="286"/>
        <v>16B_0-C&amp;5.24%5.24@16</v>
      </c>
      <c r="S3049" t="str">
        <f t="shared" si="287"/>
        <v>4C-16B-VCS-Loc-22</v>
      </c>
      <c r="T3049" t="str">
        <f>IFERROR(IF(VLOOKUP(S3049,Bad!$A:$A,1,FALSE)='RAW2'!S3049,"yes","no"),"no")</f>
        <v>no</v>
      </c>
      <c r="U3049" t="str">
        <f>IFERROR(VLOOKUP(F3049,compounds!$A:$B,2,FALSE),"")</f>
        <v/>
      </c>
      <c r="V3049" t="str">
        <f>VLOOKUP(B3049,'volatile collection data'!$O:$P,2,FALSE)</f>
        <v>26.apr.22 16</v>
      </c>
    </row>
    <row r="3050" spans="1:22" x14ac:dyDescent="0.2">
      <c r="A3050" t="s">
        <v>374</v>
      </c>
      <c r="B3050" s="1" t="str">
        <f t="shared" si="284"/>
        <v>4C</v>
      </c>
      <c r="C3050">
        <v>5.008</v>
      </c>
      <c r="D3050">
        <f t="shared" si="282"/>
        <v>5.01</v>
      </c>
      <c r="E3050">
        <f>VLOOKUP(D3050,'Peak Combiner'!$A$5:$D$4980,4,FALSE)</f>
        <v>4.99</v>
      </c>
      <c r="F3050">
        <f>IFERROR(VLOOKUP(D3050,rt_comb!$A:$B,2,FALSE),D3050)</f>
        <v>5.01</v>
      </c>
      <c r="G3050">
        <v>5067615</v>
      </c>
      <c r="H3050">
        <f>SUMIFS($G:$G,$E:$E,18.51,'RAW2'!$A:$A,'RAW2'!A3050)</f>
        <v>34753237</v>
      </c>
      <c r="I3050" s="1" t="str">
        <f>VLOOKUP(A3050,'volatile collection data'!$G$6:$H$69,2,FALSE)</f>
        <v>C</v>
      </c>
      <c r="J3050" s="1">
        <f>VLOOKUP(A3050,'volatile collection data'!$G$6:$I$69,3,FALSE)</f>
        <v>4</v>
      </c>
      <c r="K3050" s="1" t="str">
        <f>VLOOKUP(A3050,'volatile collection data'!$G$6:$N$69,8,FALSE)</f>
        <v>16B</v>
      </c>
      <c r="L3050" s="1">
        <f>VLOOKUP(A3050,'volatile collection data'!$G$6:$J$69,4,FALSE)</f>
        <v>5.24</v>
      </c>
      <c r="M3050" s="1">
        <f>VLOOKUP($A3050,'volatile collection data'!$G$6:$M$69,6,FALSE)</f>
        <v>16</v>
      </c>
      <c r="N3050" s="1">
        <f>VLOOKUP($A3050,'volatile collection data'!$G$6:$M$69,7,FALSE)</f>
        <v>5.24</v>
      </c>
      <c r="O3050" s="1">
        <f>VLOOKUP(A3050,'volatile collection data'!$G$6:$K$69,5,FALSE)</f>
        <v>0</v>
      </c>
      <c r="P3050" s="1" t="str">
        <f t="shared" si="285"/>
        <v>4C</v>
      </c>
      <c r="Q3050">
        <f t="shared" si="283"/>
        <v>0.13913842029112874</v>
      </c>
      <c r="R3050" t="str">
        <f t="shared" si="286"/>
        <v>16B_0-C&amp;5.24%5.24@16</v>
      </c>
      <c r="S3050" t="str">
        <f t="shared" si="287"/>
        <v>4C-16B-VCS-Loc-22</v>
      </c>
      <c r="T3050" t="str">
        <f>IFERROR(IF(VLOOKUP(S3050,Bad!$A:$A,1,FALSE)='RAW2'!S3050,"yes","no"),"no")</f>
        <v>no</v>
      </c>
      <c r="U3050" t="str">
        <f>IFERROR(VLOOKUP(F3050,compounds!$A:$B,2,FALSE),"")</f>
        <v/>
      </c>
      <c r="V3050" t="str">
        <f>VLOOKUP(B3050,'volatile collection data'!$O:$P,2,FALSE)</f>
        <v>26.apr.22 16</v>
      </c>
    </row>
    <row r="3051" spans="1:22" x14ac:dyDescent="0.2">
      <c r="A3051" t="s">
        <v>374</v>
      </c>
      <c r="B3051" s="1" t="str">
        <f t="shared" si="284"/>
        <v>4C</v>
      </c>
      <c r="C3051">
        <v>8.64</v>
      </c>
      <c r="D3051">
        <f t="shared" si="282"/>
        <v>8.64</v>
      </c>
      <c r="E3051">
        <f>VLOOKUP(D3051,'Peak Combiner'!$A$5:$D$4980,4,FALSE)</f>
        <v>8.64</v>
      </c>
      <c r="F3051">
        <f>IFERROR(VLOOKUP(D3051,rt_comb!$A:$B,2,FALSE),D3051)</f>
        <v>8.64</v>
      </c>
      <c r="G3051">
        <v>4707615</v>
      </c>
      <c r="H3051">
        <f>SUMIFS($G:$G,$E:$E,18.51,'RAW2'!$A:$A,'RAW2'!A3051)</f>
        <v>34753237</v>
      </c>
      <c r="I3051" s="1" t="str">
        <f>VLOOKUP(A3051,'volatile collection data'!$G$6:$H$69,2,FALSE)</f>
        <v>C</v>
      </c>
      <c r="J3051" s="1">
        <f>VLOOKUP(A3051,'volatile collection data'!$G$6:$I$69,3,FALSE)</f>
        <v>4</v>
      </c>
      <c r="K3051" s="1" t="str">
        <f>VLOOKUP(A3051,'volatile collection data'!$G$6:$N$69,8,FALSE)</f>
        <v>16B</v>
      </c>
      <c r="L3051" s="1">
        <f>VLOOKUP(A3051,'volatile collection data'!$G$6:$J$69,4,FALSE)</f>
        <v>5.24</v>
      </c>
      <c r="M3051" s="1">
        <f>VLOOKUP($A3051,'volatile collection data'!$G$6:$M$69,6,FALSE)</f>
        <v>16</v>
      </c>
      <c r="N3051" s="1">
        <f>VLOOKUP($A3051,'volatile collection data'!$G$6:$M$69,7,FALSE)</f>
        <v>5.24</v>
      </c>
      <c r="O3051" s="1">
        <f>VLOOKUP(A3051,'volatile collection data'!$G$6:$K$69,5,FALSE)</f>
        <v>0</v>
      </c>
      <c r="P3051" s="1" t="str">
        <f t="shared" si="285"/>
        <v>4C</v>
      </c>
      <c r="Q3051">
        <f t="shared" si="283"/>
        <v>0.129254119430703</v>
      </c>
      <c r="R3051" t="str">
        <f t="shared" si="286"/>
        <v>16B_0-C&amp;5.24%5.24@16</v>
      </c>
      <c r="S3051" t="str">
        <f t="shared" si="287"/>
        <v>4C-16B-VCS-Loc-22</v>
      </c>
      <c r="T3051" t="str">
        <f>IFERROR(IF(VLOOKUP(S3051,Bad!$A:$A,1,FALSE)='RAW2'!S3051,"yes","no"),"no")</f>
        <v>no</v>
      </c>
      <c r="U3051" t="str">
        <f>IFERROR(VLOOKUP(F3051,compounds!$A:$B,2,FALSE),"")</f>
        <v/>
      </c>
      <c r="V3051" t="str">
        <f>VLOOKUP(B3051,'volatile collection data'!$O:$P,2,FALSE)</f>
        <v>26.apr.22 16</v>
      </c>
    </row>
    <row r="3052" spans="1:22" x14ac:dyDescent="0.2">
      <c r="A3052" t="s">
        <v>374</v>
      </c>
      <c r="B3052" s="1" t="str">
        <f t="shared" si="284"/>
        <v>4C</v>
      </c>
      <c r="C3052">
        <v>8.9719999999999995</v>
      </c>
      <c r="D3052">
        <f t="shared" si="282"/>
        <v>8.9700000000000006</v>
      </c>
      <c r="E3052">
        <f>VLOOKUP(D3052,'Peak Combiner'!$A$5:$D$4980,4,FALSE)</f>
        <v>8.9600000000000009</v>
      </c>
      <c r="F3052">
        <f>IFERROR(VLOOKUP(D3052,rt_comb!$A:$B,2,FALSE),D3052)</f>
        <v>8.9700000000000006</v>
      </c>
      <c r="G3052">
        <v>6817999</v>
      </c>
      <c r="H3052">
        <f>SUMIFS($G:$G,$E:$E,18.51,'RAW2'!$A:$A,'RAW2'!A3052)</f>
        <v>34753237</v>
      </c>
      <c r="I3052" s="1" t="str">
        <f>VLOOKUP(A3052,'volatile collection data'!$G$6:$H$69,2,FALSE)</f>
        <v>C</v>
      </c>
      <c r="J3052" s="1">
        <f>VLOOKUP(A3052,'volatile collection data'!$G$6:$I$69,3,FALSE)</f>
        <v>4</v>
      </c>
      <c r="K3052" s="1" t="str">
        <f>VLOOKUP(A3052,'volatile collection data'!$G$6:$N$69,8,FALSE)</f>
        <v>16B</v>
      </c>
      <c r="L3052" s="1">
        <f>VLOOKUP(A3052,'volatile collection data'!$G$6:$J$69,4,FALSE)</f>
        <v>5.24</v>
      </c>
      <c r="M3052" s="1">
        <f>VLOOKUP($A3052,'volatile collection data'!$G$6:$M$69,6,FALSE)</f>
        <v>16</v>
      </c>
      <c r="N3052" s="1">
        <f>VLOOKUP($A3052,'volatile collection data'!$G$6:$M$69,7,FALSE)</f>
        <v>5.24</v>
      </c>
      <c r="O3052" s="1">
        <f>VLOOKUP(A3052,'volatile collection data'!$G$6:$K$69,5,FALSE)</f>
        <v>0</v>
      </c>
      <c r="P3052" s="1" t="str">
        <f t="shared" si="285"/>
        <v>4C</v>
      </c>
      <c r="Q3052">
        <f t="shared" si="283"/>
        <v>0.18719764828356053</v>
      </c>
      <c r="R3052" t="str">
        <f t="shared" si="286"/>
        <v>16B_0-C&amp;5.24%5.24@16</v>
      </c>
      <c r="S3052" t="str">
        <f t="shared" si="287"/>
        <v>4C-16B-VCS-Loc-22</v>
      </c>
      <c r="T3052" t="str">
        <f>IFERROR(IF(VLOOKUP(S3052,Bad!$A:$A,1,FALSE)='RAW2'!S3052,"yes","no"),"no")</f>
        <v>no</v>
      </c>
      <c r="U3052" t="str">
        <f>IFERROR(VLOOKUP(F3052,compounds!$A:$B,2,FALSE),"")</f>
        <v>bpinene</v>
      </c>
      <c r="V3052" t="str">
        <f>VLOOKUP(B3052,'volatile collection data'!$O:$P,2,FALSE)</f>
        <v>26.apr.22 16</v>
      </c>
    </row>
    <row r="3053" spans="1:22" x14ac:dyDescent="0.2">
      <c r="A3053" t="s">
        <v>374</v>
      </c>
      <c r="B3053" s="1" t="str">
        <f t="shared" si="284"/>
        <v>4C</v>
      </c>
      <c r="C3053">
        <v>9.3870000000000005</v>
      </c>
      <c r="D3053">
        <f t="shared" si="282"/>
        <v>9.39</v>
      </c>
      <c r="E3053">
        <f>VLOOKUP(D3053,'Peak Combiner'!$A$5:$D$4980,4,FALSE)</f>
        <v>9.3800000000000008</v>
      </c>
      <c r="F3053">
        <f>IFERROR(VLOOKUP(D3053,rt_comb!$A:$B,2,FALSE),D3053)</f>
        <v>9.3800000000000008</v>
      </c>
      <c r="G3053">
        <v>3483742</v>
      </c>
      <c r="H3053">
        <f>SUMIFS($G:$G,$E:$E,18.51,'RAW2'!$A:$A,'RAW2'!A3053)</f>
        <v>34753237</v>
      </c>
      <c r="I3053" s="1" t="str">
        <f>VLOOKUP(A3053,'volatile collection data'!$G$6:$H$69,2,FALSE)</f>
        <v>C</v>
      </c>
      <c r="J3053" s="1">
        <f>VLOOKUP(A3053,'volatile collection data'!$G$6:$I$69,3,FALSE)</f>
        <v>4</v>
      </c>
      <c r="K3053" s="1" t="str">
        <f>VLOOKUP(A3053,'volatile collection data'!$G$6:$N$69,8,FALSE)</f>
        <v>16B</v>
      </c>
      <c r="L3053" s="1">
        <f>VLOOKUP(A3053,'volatile collection data'!$G$6:$J$69,4,FALSE)</f>
        <v>5.24</v>
      </c>
      <c r="M3053" s="1">
        <f>VLOOKUP($A3053,'volatile collection data'!$G$6:$M$69,6,FALSE)</f>
        <v>16</v>
      </c>
      <c r="N3053" s="1">
        <f>VLOOKUP($A3053,'volatile collection data'!$G$6:$M$69,7,FALSE)</f>
        <v>5.24</v>
      </c>
      <c r="O3053" s="1">
        <f>VLOOKUP(A3053,'volatile collection data'!$G$6:$K$69,5,FALSE)</f>
        <v>0</v>
      </c>
      <c r="P3053" s="1" t="str">
        <f t="shared" si="285"/>
        <v>4C</v>
      </c>
      <c r="Q3053">
        <f t="shared" si="283"/>
        <v>9.5650983466947948E-2</v>
      </c>
      <c r="R3053" t="str">
        <f t="shared" si="286"/>
        <v>16B_0-C&amp;5.24%5.24@16</v>
      </c>
      <c r="S3053" t="str">
        <f t="shared" si="287"/>
        <v>4C-16B-VCS-Loc-22</v>
      </c>
      <c r="T3053" t="str">
        <f>IFERROR(IF(VLOOKUP(S3053,Bad!$A:$A,1,FALSE)='RAW2'!S3053,"yes","no"),"no")</f>
        <v>no</v>
      </c>
      <c r="U3053" t="str">
        <f>IFERROR(VLOOKUP(F3053,compounds!$A:$B,2,FALSE),"")</f>
        <v>octanal</v>
      </c>
      <c r="V3053" t="str">
        <f>VLOOKUP(B3053,'volatile collection data'!$O:$P,2,FALSE)</f>
        <v>26.apr.22 16</v>
      </c>
    </row>
    <row r="3054" spans="1:22" x14ac:dyDescent="0.2">
      <c r="A3054" t="s">
        <v>374</v>
      </c>
      <c r="B3054" s="1" t="str">
        <f t="shared" si="284"/>
        <v>4C</v>
      </c>
      <c r="C3054">
        <v>9.5470000000000006</v>
      </c>
      <c r="D3054">
        <f t="shared" si="282"/>
        <v>9.5500000000000007</v>
      </c>
      <c r="E3054">
        <f>VLOOKUP(D3054,'Peak Combiner'!$A$5:$D$4980,4,FALSE)</f>
        <v>9.5299999999999994</v>
      </c>
      <c r="F3054">
        <f>IFERROR(VLOOKUP(D3054,rt_comb!$A:$B,2,FALSE),D3054)</f>
        <v>9.5399999999999991</v>
      </c>
      <c r="G3054">
        <v>9107429</v>
      </c>
      <c r="H3054">
        <f>SUMIFS($G:$G,$E:$E,18.51,'RAW2'!$A:$A,'RAW2'!A3054)</f>
        <v>34753237</v>
      </c>
      <c r="I3054" s="1" t="str">
        <f>VLOOKUP(A3054,'volatile collection data'!$G$6:$H$69,2,FALSE)</f>
        <v>C</v>
      </c>
      <c r="J3054" s="1">
        <f>VLOOKUP(A3054,'volatile collection data'!$G$6:$I$69,3,FALSE)</f>
        <v>4</v>
      </c>
      <c r="K3054" s="1" t="str">
        <f>VLOOKUP(A3054,'volatile collection data'!$G$6:$N$69,8,FALSE)</f>
        <v>16B</v>
      </c>
      <c r="L3054" s="1">
        <f>VLOOKUP(A3054,'volatile collection data'!$G$6:$J$69,4,FALSE)</f>
        <v>5.24</v>
      </c>
      <c r="M3054" s="1">
        <f>VLOOKUP($A3054,'volatile collection data'!$G$6:$M$69,6,FALSE)</f>
        <v>16</v>
      </c>
      <c r="N3054" s="1">
        <f>VLOOKUP($A3054,'volatile collection data'!$G$6:$M$69,7,FALSE)</f>
        <v>5.24</v>
      </c>
      <c r="O3054" s="1">
        <f>VLOOKUP(A3054,'volatile collection data'!$G$6:$K$69,5,FALSE)</f>
        <v>0</v>
      </c>
      <c r="P3054" s="1" t="str">
        <f t="shared" si="285"/>
        <v>4C</v>
      </c>
      <c r="Q3054">
        <f t="shared" si="283"/>
        <v>0.25005713416935077</v>
      </c>
      <c r="R3054" t="str">
        <f t="shared" si="286"/>
        <v>16B_0-C&amp;5.24%5.24@16</v>
      </c>
      <c r="S3054" t="str">
        <f t="shared" si="287"/>
        <v>4C-16B-VCS-Loc-22</v>
      </c>
      <c r="T3054" t="str">
        <f>IFERROR(IF(VLOOKUP(S3054,Bad!$A:$A,1,FALSE)='RAW2'!S3054,"yes","no"),"no")</f>
        <v>no</v>
      </c>
      <c r="U3054" t="str">
        <f>IFERROR(VLOOKUP(F3054,compounds!$A:$B,2,FALSE),"")</f>
        <v>z3hex</v>
      </c>
      <c r="V3054" t="str">
        <f>VLOOKUP(B3054,'volatile collection data'!$O:$P,2,FALSE)</f>
        <v>26.apr.22 16</v>
      </c>
    </row>
    <row r="3055" spans="1:22" x14ac:dyDescent="0.2">
      <c r="A3055" t="s">
        <v>374</v>
      </c>
      <c r="B3055" s="1" t="str">
        <f t="shared" si="284"/>
        <v>4C</v>
      </c>
      <c r="C3055">
        <v>9.67</v>
      </c>
      <c r="D3055">
        <f t="shared" si="282"/>
        <v>9.67</v>
      </c>
      <c r="E3055">
        <f>VLOOKUP(D3055,'Peak Combiner'!$A$5:$D$4980,4,FALSE)</f>
        <v>9.67</v>
      </c>
      <c r="F3055">
        <f>IFERROR(VLOOKUP(D3055,rt_comb!$A:$B,2,FALSE),D3055)</f>
        <v>9.67</v>
      </c>
      <c r="G3055">
        <v>1869046</v>
      </c>
      <c r="H3055">
        <f>SUMIFS($G:$G,$E:$E,18.51,'RAW2'!$A:$A,'RAW2'!A3055)</f>
        <v>34753237</v>
      </c>
      <c r="I3055" s="1" t="str">
        <f>VLOOKUP(A3055,'volatile collection data'!$G$6:$H$69,2,FALSE)</f>
        <v>C</v>
      </c>
      <c r="J3055" s="1">
        <f>VLOOKUP(A3055,'volatile collection data'!$G$6:$I$69,3,FALSE)</f>
        <v>4</v>
      </c>
      <c r="K3055" s="1" t="str">
        <f>VLOOKUP(A3055,'volatile collection data'!$G$6:$N$69,8,FALSE)</f>
        <v>16B</v>
      </c>
      <c r="L3055" s="1">
        <f>VLOOKUP(A3055,'volatile collection data'!$G$6:$J$69,4,FALSE)</f>
        <v>5.24</v>
      </c>
      <c r="M3055" s="1">
        <f>VLOOKUP($A3055,'volatile collection data'!$G$6:$M$69,6,FALSE)</f>
        <v>16</v>
      </c>
      <c r="N3055" s="1">
        <f>VLOOKUP($A3055,'volatile collection data'!$G$6:$M$69,7,FALSE)</f>
        <v>5.24</v>
      </c>
      <c r="O3055" s="1">
        <f>VLOOKUP(A3055,'volatile collection data'!$G$6:$K$69,5,FALSE)</f>
        <v>0</v>
      </c>
      <c r="P3055" s="1" t="str">
        <f t="shared" si="285"/>
        <v>4C</v>
      </c>
      <c r="Q3055">
        <f t="shared" si="283"/>
        <v>5.1317258294375757E-2</v>
      </c>
      <c r="R3055" t="str">
        <f t="shared" si="286"/>
        <v>16B_0-C&amp;5.24%5.24@16</v>
      </c>
      <c r="S3055" t="str">
        <f t="shared" si="287"/>
        <v>4C-16B-VCS-Loc-22</v>
      </c>
      <c r="T3055" t="str">
        <f>IFERROR(IF(VLOOKUP(S3055,Bad!$A:$A,1,FALSE)='RAW2'!S3055,"yes","no"),"no")</f>
        <v>no</v>
      </c>
      <c r="U3055" t="str">
        <f>IFERROR(VLOOKUP(F3055,compounds!$A:$B,2,FALSE),"")</f>
        <v/>
      </c>
      <c r="V3055" t="str">
        <f>VLOOKUP(B3055,'volatile collection data'!$O:$P,2,FALSE)</f>
        <v>26.apr.22 16</v>
      </c>
    </row>
    <row r="3056" spans="1:22" x14ac:dyDescent="0.2">
      <c r="A3056" t="s">
        <v>374</v>
      </c>
      <c r="B3056" s="1" t="str">
        <f t="shared" si="284"/>
        <v>4C</v>
      </c>
      <c r="C3056">
        <v>10.097</v>
      </c>
      <c r="D3056">
        <f t="shared" si="282"/>
        <v>10.1</v>
      </c>
      <c r="E3056">
        <f>VLOOKUP(D3056,'Peak Combiner'!$A$5:$D$4980,4,FALSE)</f>
        <v>10.1</v>
      </c>
      <c r="F3056">
        <f>IFERROR(VLOOKUP(D3056,rt_comb!$A:$B,2,FALSE),D3056)</f>
        <v>10.1</v>
      </c>
      <c r="G3056">
        <v>1866153</v>
      </c>
      <c r="H3056">
        <f>SUMIFS($G:$G,$E:$E,18.51,'RAW2'!$A:$A,'RAW2'!A3056)</f>
        <v>34753237</v>
      </c>
      <c r="I3056" s="1" t="str">
        <f>VLOOKUP(A3056,'volatile collection data'!$G$6:$H$69,2,FALSE)</f>
        <v>C</v>
      </c>
      <c r="J3056" s="1">
        <f>VLOOKUP(A3056,'volatile collection data'!$G$6:$I$69,3,FALSE)</f>
        <v>4</v>
      </c>
      <c r="K3056" s="1" t="str">
        <f>VLOOKUP(A3056,'volatile collection data'!$G$6:$N$69,8,FALSE)</f>
        <v>16B</v>
      </c>
      <c r="L3056" s="1">
        <f>VLOOKUP(A3056,'volatile collection data'!$G$6:$J$69,4,FALSE)</f>
        <v>5.24</v>
      </c>
      <c r="M3056" s="1">
        <f>VLOOKUP($A3056,'volatile collection data'!$G$6:$M$69,6,FALSE)</f>
        <v>16</v>
      </c>
      <c r="N3056" s="1">
        <f>VLOOKUP($A3056,'volatile collection data'!$G$6:$M$69,7,FALSE)</f>
        <v>5.24</v>
      </c>
      <c r="O3056" s="1">
        <f>VLOOKUP(A3056,'volatile collection data'!$G$6:$K$69,5,FALSE)</f>
        <v>0</v>
      </c>
      <c r="P3056" s="1" t="str">
        <f t="shared" si="285"/>
        <v>4C</v>
      </c>
      <c r="Q3056">
        <f t="shared" si="283"/>
        <v>5.1237826954405728E-2</v>
      </c>
      <c r="R3056" t="str">
        <f t="shared" si="286"/>
        <v>16B_0-C&amp;5.24%5.24@16</v>
      </c>
      <c r="S3056" t="str">
        <f t="shared" si="287"/>
        <v>4C-16B-VCS-Loc-22</v>
      </c>
      <c r="T3056" t="str">
        <f>IFERROR(IF(VLOOKUP(S3056,Bad!$A:$A,1,FALSE)='RAW2'!S3056,"yes","no"),"no")</f>
        <v>no</v>
      </c>
      <c r="U3056" t="str">
        <f>IFERROR(VLOOKUP(F3056,compounds!$A:$B,2,FALSE),"")</f>
        <v/>
      </c>
      <c r="V3056" t="str">
        <f>VLOOKUP(B3056,'volatile collection data'!$O:$P,2,FALSE)</f>
        <v>26.apr.22 16</v>
      </c>
    </row>
    <row r="3057" spans="1:22" x14ac:dyDescent="0.2">
      <c r="A3057" t="s">
        <v>374</v>
      </c>
      <c r="B3057" s="1" t="str">
        <f t="shared" si="284"/>
        <v>4C</v>
      </c>
      <c r="C3057">
        <v>10.198</v>
      </c>
      <c r="D3057">
        <f t="shared" si="282"/>
        <v>10.199999999999999</v>
      </c>
      <c r="E3057">
        <f>VLOOKUP(D3057,'Peak Combiner'!$A$5:$D$4980,4,FALSE)</f>
        <v>10.18</v>
      </c>
      <c r="F3057">
        <f>IFERROR(VLOOKUP(D3057,rt_comb!$A:$B,2,FALSE),D3057)</f>
        <v>10.199999999999999</v>
      </c>
      <c r="G3057">
        <v>2675572</v>
      </c>
      <c r="H3057">
        <f>SUMIFS($G:$G,$E:$E,18.51,'RAW2'!$A:$A,'RAW2'!A3057)</f>
        <v>34753237</v>
      </c>
      <c r="I3057" s="1" t="str">
        <f>VLOOKUP(A3057,'volatile collection data'!$G$6:$H$69,2,FALSE)</f>
        <v>C</v>
      </c>
      <c r="J3057" s="1">
        <f>VLOOKUP(A3057,'volatile collection data'!$G$6:$I$69,3,FALSE)</f>
        <v>4</v>
      </c>
      <c r="K3057" s="1" t="str">
        <f>VLOOKUP(A3057,'volatile collection data'!$G$6:$N$69,8,FALSE)</f>
        <v>16B</v>
      </c>
      <c r="L3057" s="1">
        <f>VLOOKUP(A3057,'volatile collection data'!$G$6:$J$69,4,FALSE)</f>
        <v>5.24</v>
      </c>
      <c r="M3057" s="1">
        <f>VLOOKUP($A3057,'volatile collection data'!$G$6:$M$69,6,FALSE)</f>
        <v>16</v>
      </c>
      <c r="N3057" s="1">
        <f>VLOOKUP($A3057,'volatile collection data'!$G$6:$M$69,7,FALSE)</f>
        <v>5.24</v>
      </c>
      <c r="O3057" s="1">
        <f>VLOOKUP(A3057,'volatile collection data'!$G$6:$K$69,5,FALSE)</f>
        <v>0</v>
      </c>
      <c r="P3057" s="1" t="str">
        <f t="shared" si="285"/>
        <v>4C</v>
      </c>
      <c r="Q3057">
        <f t="shared" si="283"/>
        <v>7.3461551727030547E-2</v>
      </c>
      <c r="R3057" t="str">
        <f t="shared" si="286"/>
        <v>16B_0-C&amp;5.24%5.24@16</v>
      </c>
      <c r="S3057" t="str">
        <f t="shared" si="287"/>
        <v>4C-16B-VCS-Loc-22</v>
      </c>
      <c r="T3057" t="str">
        <f>IFERROR(IF(VLOOKUP(S3057,Bad!$A:$A,1,FALSE)='RAW2'!S3057,"yes","no"),"no")</f>
        <v>no</v>
      </c>
      <c r="U3057" t="str">
        <f>IFERROR(VLOOKUP(F3057,compounds!$A:$B,2,FALSE),"")</f>
        <v/>
      </c>
      <c r="V3057" t="str">
        <f>VLOOKUP(B3057,'volatile collection data'!$O:$P,2,FALSE)</f>
        <v>26.apr.22 16</v>
      </c>
    </row>
    <row r="3058" spans="1:22" x14ac:dyDescent="0.2">
      <c r="A3058" t="s">
        <v>374</v>
      </c>
      <c r="B3058" s="1" t="str">
        <f t="shared" si="284"/>
        <v>4C</v>
      </c>
      <c r="C3058">
        <v>10.791</v>
      </c>
      <c r="D3058">
        <f t="shared" si="282"/>
        <v>10.79</v>
      </c>
      <c r="E3058">
        <f>VLOOKUP(D3058,'Peak Combiner'!$A$5:$D$4980,4,FALSE)</f>
        <v>10.78</v>
      </c>
      <c r="F3058">
        <f>IFERROR(VLOOKUP(D3058,rt_comb!$A:$B,2,FALSE),D3058)</f>
        <v>10.79</v>
      </c>
      <c r="G3058">
        <v>14373257</v>
      </c>
      <c r="H3058">
        <f>SUMIFS($G:$G,$E:$E,18.51,'RAW2'!$A:$A,'RAW2'!A3058)</f>
        <v>34753237</v>
      </c>
      <c r="I3058" s="1" t="str">
        <f>VLOOKUP(A3058,'volatile collection data'!$G$6:$H$69,2,FALSE)</f>
        <v>C</v>
      </c>
      <c r="J3058" s="1">
        <f>VLOOKUP(A3058,'volatile collection data'!$G$6:$I$69,3,FALSE)</f>
        <v>4</v>
      </c>
      <c r="K3058" s="1" t="str">
        <f>VLOOKUP(A3058,'volatile collection data'!$G$6:$N$69,8,FALSE)</f>
        <v>16B</v>
      </c>
      <c r="L3058" s="1">
        <f>VLOOKUP(A3058,'volatile collection data'!$G$6:$J$69,4,FALSE)</f>
        <v>5.24</v>
      </c>
      <c r="M3058" s="1">
        <f>VLOOKUP($A3058,'volatile collection data'!$G$6:$M$69,6,FALSE)</f>
        <v>16</v>
      </c>
      <c r="N3058" s="1">
        <f>VLOOKUP($A3058,'volatile collection data'!$G$6:$M$69,7,FALSE)</f>
        <v>5.24</v>
      </c>
      <c r="O3058" s="1">
        <f>VLOOKUP(A3058,'volatile collection data'!$G$6:$K$69,5,FALSE)</f>
        <v>0</v>
      </c>
      <c r="P3058" s="1" t="str">
        <f t="shared" si="285"/>
        <v>4C</v>
      </c>
      <c r="Q3058">
        <f t="shared" si="283"/>
        <v>0.39463776814505608</v>
      </c>
      <c r="R3058" t="str">
        <f t="shared" si="286"/>
        <v>16B_0-C&amp;5.24%5.24@16</v>
      </c>
      <c r="S3058" t="str">
        <f t="shared" si="287"/>
        <v>4C-16B-VCS-Loc-22</v>
      </c>
      <c r="T3058" t="str">
        <f>IFERROR(IF(VLOOKUP(S3058,Bad!$A:$A,1,FALSE)='RAW2'!S3058,"yes","no"),"no")</f>
        <v>no</v>
      </c>
      <c r="U3058" t="str">
        <f>IFERROR(VLOOKUP(F3058,compounds!$A:$B,2,FALSE),"")</f>
        <v>bocimene</v>
      </c>
      <c r="V3058" t="str">
        <f>VLOOKUP(B3058,'volatile collection data'!$O:$P,2,FALSE)</f>
        <v>26.apr.22 16</v>
      </c>
    </row>
    <row r="3059" spans="1:22" x14ac:dyDescent="0.2">
      <c r="A3059" t="s">
        <v>374</v>
      </c>
      <c r="B3059" s="1" t="str">
        <f t="shared" si="284"/>
        <v>4C</v>
      </c>
      <c r="C3059">
        <v>12.403</v>
      </c>
      <c r="D3059">
        <f t="shared" si="282"/>
        <v>12.4</v>
      </c>
      <c r="E3059">
        <f>VLOOKUP(D3059,'Peak Combiner'!$A$5:$D$4980,4,FALSE)</f>
        <v>12.39</v>
      </c>
      <c r="F3059">
        <f>IFERROR(VLOOKUP(D3059,rt_comb!$A:$B,2,FALSE),D3059)</f>
        <v>12.39</v>
      </c>
      <c r="G3059">
        <v>2935608</v>
      </c>
      <c r="H3059">
        <f>SUMIFS($G:$G,$E:$E,18.51,'RAW2'!$A:$A,'RAW2'!A3059)</f>
        <v>34753237</v>
      </c>
      <c r="I3059" s="1" t="str">
        <f>VLOOKUP(A3059,'volatile collection data'!$G$6:$H$69,2,FALSE)</f>
        <v>C</v>
      </c>
      <c r="J3059" s="1">
        <f>VLOOKUP(A3059,'volatile collection data'!$G$6:$I$69,3,FALSE)</f>
        <v>4</v>
      </c>
      <c r="K3059" s="1" t="str">
        <f>VLOOKUP(A3059,'volatile collection data'!$G$6:$N$69,8,FALSE)</f>
        <v>16B</v>
      </c>
      <c r="L3059" s="1">
        <f>VLOOKUP(A3059,'volatile collection data'!$G$6:$J$69,4,FALSE)</f>
        <v>5.24</v>
      </c>
      <c r="M3059" s="1">
        <f>VLOOKUP($A3059,'volatile collection data'!$G$6:$M$69,6,FALSE)</f>
        <v>16</v>
      </c>
      <c r="N3059" s="1">
        <f>VLOOKUP($A3059,'volatile collection data'!$G$6:$M$69,7,FALSE)</f>
        <v>5.24</v>
      </c>
      <c r="O3059" s="1">
        <f>VLOOKUP(A3059,'volatile collection data'!$G$6:$K$69,5,FALSE)</f>
        <v>0</v>
      </c>
      <c r="P3059" s="1" t="str">
        <f t="shared" si="285"/>
        <v>4C</v>
      </c>
      <c r="Q3059">
        <f t="shared" si="283"/>
        <v>8.0601201889646285E-2</v>
      </c>
      <c r="R3059" t="str">
        <f t="shared" si="286"/>
        <v>16B_0-C&amp;5.24%5.24@16</v>
      </c>
      <c r="S3059" t="str">
        <f t="shared" si="287"/>
        <v>4C-16B-VCS-Loc-22</v>
      </c>
      <c r="T3059" t="str">
        <f>IFERROR(IF(VLOOKUP(S3059,Bad!$A:$A,1,FALSE)='RAW2'!S3059,"yes","no"),"no")</f>
        <v>no</v>
      </c>
      <c r="U3059" t="str">
        <f>IFERROR(VLOOKUP(F3059,compounds!$A:$B,2,FALSE),"")</f>
        <v>o+C5xe</v>
      </c>
      <c r="V3059" t="str">
        <f>VLOOKUP(B3059,'volatile collection data'!$O:$P,2,FALSE)</f>
        <v>26.apr.22 16</v>
      </c>
    </row>
    <row r="3060" spans="1:22" x14ac:dyDescent="0.2">
      <c r="A3060" t="s">
        <v>374</v>
      </c>
      <c r="B3060" s="1" t="str">
        <f t="shared" si="284"/>
        <v>4C</v>
      </c>
      <c r="C3060">
        <v>12.548999999999999</v>
      </c>
      <c r="D3060">
        <f t="shared" si="282"/>
        <v>12.55</v>
      </c>
      <c r="E3060">
        <f>VLOOKUP(D3060,'Peak Combiner'!$A$5:$D$4980,4,FALSE)</f>
        <v>12.53</v>
      </c>
      <c r="F3060">
        <f>IFERROR(VLOOKUP(D3060,rt_comb!$A:$B,2,FALSE),D3060)</f>
        <v>12.54</v>
      </c>
      <c r="G3060">
        <v>10184281</v>
      </c>
      <c r="H3060">
        <f>SUMIFS($G:$G,$E:$E,18.51,'RAW2'!$A:$A,'RAW2'!A3060)</f>
        <v>34753237</v>
      </c>
      <c r="I3060" s="1" t="str">
        <f>VLOOKUP(A3060,'volatile collection data'!$G$6:$H$69,2,FALSE)</f>
        <v>C</v>
      </c>
      <c r="J3060" s="1">
        <f>VLOOKUP(A3060,'volatile collection data'!$G$6:$I$69,3,FALSE)</f>
        <v>4</v>
      </c>
      <c r="K3060" s="1" t="str">
        <f>VLOOKUP(A3060,'volatile collection data'!$G$6:$N$69,8,FALSE)</f>
        <v>16B</v>
      </c>
      <c r="L3060" s="1">
        <f>VLOOKUP(A3060,'volatile collection data'!$G$6:$J$69,4,FALSE)</f>
        <v>5.24</v>
      </c>
      <c r="M3060" s="1">
        <f>VLOOKUP($A3060,'volatile collection data'!$G$6:$M$69,6,FALSE)</f>
        <v>16</v>
      </c>
      <c r="N3060" s="1">
        <f>VLOOKUP($A3060,'volatile collection data'!$G$6:$M$69,7,FALSE)</f>
        <v>5.24</v>
      </c>
      <c r="O3060" s="1">
        <f>VLOOKUP(A3060,'volatile collection data'!$G$6:$K$69,5,FALSE)</f>
        <v>0</v>
      </c>
      <c r="P3060" s="1" t="str">
        <f t="shared" si="285"/>
        <v>4C</v>
      </c>
      <c r="Q3060">
        <f t="shared" si="283"/>
        <v>0.27962360403088177</v>
      </c>
      <c r="R3060" t="str">
        <f t="shared" si="286"/>
        <v>16B_0-C&amp;5.24%5.24@16</v>
      </c>
      <c r="S3060" t="str">
        <f t="shared" si="287"/>
        <v>4C-16B-VCS-Loc-22</v>
      </c>
      <c r="T3060" t="str">
        <f>IFERROR(IF(VLOOKUP(S3060,Bad!$A:$A,1,FALSE)='RAW2'!S3060,"yes","no"),"no")</f>
        <v>no</v>
      </c>
      <c r="U3060" t="str">
        <f>IFERROR(VLOOKUP(F3060,compounds!$A:$B,2,FALSE),"")</f>
        <v>nonanal</v>
      </c>
      <c r="V3060" t="str">
        <f>VLOOKUP(B3060,'volatile collection data'!$O:$P,2,FALSE)</f>
        <v>26.apr.22 16</v>
      </c>
    </row>
    <row r="3061" spans="1:22" x14ac:dyDescent="0.2">
      <c r="A3061" t="s">
        <v>374</v>
      </c>
      <c r="B3061" s="1" t="str">
        <f t="shared" si="284"/>
        <v>4C</v>
      </c>
      <c r="C3061">
        <v>12.843999999999999</v>
      </c>
      <c r="D3061">
        <f t="shared" si="282"/>
        <v>12.84</v>
      </c>
      <c r="E3061">
        <f>VLOOKUP(D3061,'Peak Combiner'!$A$5:$D$4980,4,FALSE)</f>
        <v>12.84</v>
      </c>
      <c r="F3061">
        <f>IFERROR(VLOOKUP(D3061,rt_comb!$A:$B,2,FALSE),D3061)</f>
        <v>12.84</v>
      </c>
      <c r="G3061">
        <v>1405760</v>
      </c>
      <c r="H3061">
        <f>SUMIFS($G:$G,$E:$E,18.51,'RAW2'!$A:$A,'RAW2'!A3061)</f>
        <v>34753237</v>
      </c>
      <c r="I3061" s="1" t="str">
        <f>VLOOKUP(A3061,'volatile collection data'!$G$6:$H$69,2,FALSE)</f>
        <v>C</v>
      </c>
      <c r="J3061" s="1">
        <f>VLOOKUP(A3061,'volatile collection data'!$G$6:$I$69,3,FALSE)</f>
        <v>4</v>
      </c>
      <c r="K3061" s="1" t="str">
        <f>VLOOKUP(A3061,'volatile collection data'!$G$6:$N$69,8,FALSE)</f>
        <v>16B</v>
      </c>
      <c r="L3061" s="1">
        <f>VLOOKUP(A3061,'volatile collection data'!$G$6:$J$69,4,FALSE)</f>
        <v>5.24</v>
      </c>
      <c r="M3061" s="1">
        <f>VLOOKUP($A3061,'volatile collection data'!$G$6:$M$69,6,FALSE)</f>
        <v>16</v>
      </c>
      <c r="N3061" s="1">
        <f>VLOOKUP($A3061,'volatile collection data'!$G$6:$M$69,7,FALSE)</f>
        <v>5.24</v>
      </c>
      <c r="O3061" s="1">
        <f>VLOOKUP(A3061,'volatile collection data'!$G$6:$K$69,5,FALSE)</f>
        <v>0</v>
      </c>
      <c r="P3061" s="1" t="str">
        <f t="shared" si="285"/>
        <v>4C</v>
      </c>
      <c r="Q3061">
        <f t="shared" si="283"/>
        <v>3.8597096604311328E-2</v>
      </c>
      <c r="R3061" t="str">
        <f t="shared" si="286"/>
        <v>16B_0-C&amp;5.24%5.24@16</v>
      </c>
      <c r="S3061" t="str">
        <f t="shared" si="287"/>
        <v>4C-16B-VCS-Loc-22</v>
      </c>
      <c r="T3061" t="str">
        <f>IFERROR(IF(VLOOKUP(S3061,Bad!$A:$A,1,FALSE)='RAW2'!S3061,"yes","no"),"no")</f>
        <v>no</v>
      </c>
      <c r="U3061" t="str">
        <f>IFERROR(VLOOKUP(F3061,compounds!$A:$B,2,FALSE),"")</f>
        <v/>
      </c>
      <c r="V3061" t="str">
        <f>VLOOKUP(B3061,'volatile collection data'!$O:$P,2,FALSE)</f>
        <v>26.apr.22 16</v>
      </c>
    </row>
    <row r="3062" spans="1:22" x14ac:dyDescent="0.2">
      <c r="A3062" t="s">
        <v>374</v>
      </c>
      <c r="B3062" s="1" t="str">
        <f t="shared" si="284"/>
        <v>4C</v>
      </c>
      <c r="C3062">
        <v>12.917999999999999</v>
      </c>
      <c r="D3062">
        <f t="shared" si="282"/>
        <v>12.92</v>
      </c>
      <c r="E3062">
        <f>VLOOKUP(D3062,'Peak Combiner'!$A$5:$D$4980,4,FALSE)</f>
        <v>12.91</v>
      </c>
      <c r="F3062">
        <f>IFERROR(VLOOKUP(D3062,rt_comb!$A:$B,2,FALSE),D3062)</f>
        <v>12.92</v>
      </c>
      <c r="G3062">
        <v>12635236</v>
      </c>
      <c r="H3062">
        <f>SUMIFS($G:$G,$E:$E,18.51,'RAW2'!$A:$A,'RAW2'!A3062)</f>
        <v>34753237</v>
      </c>
      <c r="I3062" s="1" t="str">
        <f>VLOOKUP(A3062,'volatile collection data'!$G$6:$H$69,2,FALSE)</f>
        <v>C</v>
      </c>
      <c r="J3062" s="1">
        <f>VLOOKUP(A3062,'volatile collection data'!$G$6:$I$69,3,FALSE)</f>
        <v>4</v>
      </c>
      <c r="K3062" s="1" t="str">
        <f>VLOOKUP(A3062,'volatile collection data'!$G$6:$N$69,8,FALSE)</f>
        <v>16B</v>
      </c>
      <c r="L3062" s="1">
        <f>VLOOKUP(A3062,'volatile collection data'!$G$6:$J$69,4,FALSE)</f>
        <v>5.24</v>
      </c>
      <c r="M3062" s="1">
        <f>VLOOKUP($A3062,'volatile collection data'!$G$6:$M$69,6,FALSE)</f>
        <v>16</v>
      </c>
      <c r="N3062" s="1">
        <f>VLOOKUP($A3062,'volatile collection data'!$G$6:$M$69,7,FALSE)</f>
        <v>5.24</v>
      </c>
      <c r="O3062" s="1">
        <f>VLOOKUP(A3062,'volatile collection data'!$G$6:$K$69,5,FALSE)</f>
        <v>0</v>
      </c>
      <c r="P3062" s="1" t="str">
        <f t="shared" si="285"/>
        <v>4C</v>
      </c>
      <c r="Q3062">
        <f t="shared" si="283"/>
        <v>0.34691798351800607</v>
      </c>
      <c r="R3062" t="str">
        <f t="shared" si="286"/>
        <v>16B_0-C&amp;5.24%5.24@16</v>
      </c>
      <c r="S3062" t="str">
        <f t="shared" si="287"/>
        <v>4C-16B-VCS-Loc-22</v>
      </c>
      <c r="T3062" t="str">
        <f>IFERROR(IF(VLOOKUP(S3062,Bad!$A:$A,1,FALSE)='RAW2'!S3062,"yes","no"),"no")</f>
        <v>no</v>
      </c>
      <c r="U3062" t="str">
        <f>IFERROR(VLOOKUP(F3062,compounds!$A:$B,2,FALSE),"")</f>
        <v/>
      </c>
      <c r="V3062" t="str">
        <f>VLOOKUP(B3062,'volatile collection data'!$O:$P,2,FALSE)</f>
        <v>26.apr.22 16</v>
      </c>
    </row>
    <row r="3063" spans="1:22" x14ac:dyDescent="0.2">
      <c r="A3063" t="s">
        <v>374</v>
      </c>
      <c r="B3063" s="1" t="str">
        <f t="shared" si="284"/>
        <v>4C</v>
      </c>
      <c r="C3063">
        <v>14.252000000000001</v>
      </c>
      <c r="D3063">
        <f t="shared" si="282"/>
        <v>14.25</v>
      </c>
      <c r="E3063">
        <f>VLOOKUP(D3063,'Peak Combiner'!$A$5:$D$4980,4,FALSE)</f>
        <v>14.25</v>
      </c>
      <c r="F3063">
        <f>IFERROR(VLOOKUP(D3063,rt_comb!$A:$B,2,FALSE),D3063)</f>
        <v>14.25</v>
      </c>
      <c r="G3063">
        <v>1345704</v>
      </c>
      <c r="H3063">
        <f>SUMIFS($G:$G,$E:$E,18.51,'RAW2'!$A:$A,'RAW2'!A3063)</f>
        <v>34753237</v>
      </c>
      <c r="I3063" s="1" t="str">
        <f>VLOOKUP(A3063,'volatile collection data'!$G$6:$H$69,2,FALSE)</f>
        <v>C</v>
      </c>
      <c r="J3063" s="1">
        <f>VLOOKUP(A3063,'volatile collection data'!$G$6:$I$69,3,FALSE)</f>
        <v>4</v>
      </c>
      <c r="K3063" s="1" t="str">
        <f>VLOOKUP(A3063,'volatile collection data'!$G$6:$N$69,8,FALSE)</f>
        <v>16B</v>
      </c>
      <c r="L3063" s="1">
        <f>VLOOKUP(A3063,'volatile collection data'!$G$6:$J$69,4,FALSE)</f>
        <v>5.24</v>
      </c>
      <c r="M3063" s="1">
        <f>VLOOKUP($A3063,'volatile collection data'!$G$6:$M$69,6,FALSE)</f>
        <v>16</v>
      </c>
      <c r="N3063" s="1">
        <f>VLOOKUP($A3063,'volatile collection data'!$G$6:$M$69,7,FALSE)</f>
        <v>5.24</v>
      </c>
      <c r="O3063" s="1">
        <f>VLOOKUP(A3063,'volatile collection data'!$G$6:$K$69,5,FALSE)</f>
        <v>0</v>
      </c>
      <c r="P3063" s="1" t="str">
        <f t="shared" si="285"/>
        <v>4C</v>
      </c>
      <c r="Q3063">
        <f t="shared" si="283"/>
        <v>3.6948175569662081E-2</v>
      </c>
      <c r="R3063" t="str">
        <f t="shared" si="286"/>
        <v>16B_0-C&amp;5.24%5.24@16</v>
      </c>
      <c r="S3063" t="str">
        <f t="shared" si="287"/>
        <v>4C-16B-VCS-Loc-22</v>
      </c>
      <c r="T3063" t="str">
        <f>IFERROR(IF(VLOOKUP(S3063,Bad!$A:$A,1,FALSE)='RAW2'!S3063,"yes","no"),"no")</f>
        <v>no</v>
      </c>
      <c r="U3063" t="str">
        <f>IFERROR(VLOOKUP(F3063,compounds!$A:$B,2,FALSE),"")</f>
        <v>p-trimethyl</v>
      </c>
      <c r="V3063" t="str">
        <f>VLOOKUP(B3063,'volatile collection data'!$O:$P,2,FALSE)</f>
        <v>26.apr.22 16</v>
      </c>
    </row>
    <row r="3064" spans="1:22" x14ac:dyDescent="0.2">
      <c r="A3064" t="s">
        <v>374</v>
      </c>
      <c r="B3064" s="1" t="str">
        <f t="shared" si="284"/>
        <v>4C</v>
      </c>
      <c r="C3064">
        <v>15.087</v>
      </c>
      <c r="D3064">
        <f t="shared" si="282"/>
        <v>15.09</v>
      </c>
      <c r="E3064">
        <f>VLOOKUP(D3064,'Peak Combiner'!$A$5:$D$4980,4,FALSE)</f>
        <v>15.07</v>
      </c>
      <c r="F3064">
        <f>IFERROR(VLOOKUP(D3064,rt_comb!$A:$B,2,FALSE),D3064)</f>
        <v>15.08</v>
      </c>
      <c r="G3064">
        <v>2099119</v>
      </c>
      <c r="H3064">
        <f>SUMIFS($G:$G,$E:$E,18.51,'RAW2'!$A:$A,'RAW2'!A3064)</f>
        <v>34753237</v>
      </c>
      <c r="I3064" s="1" t="str">
        <f>VLOOKUP(A3064,'volatile collection data'!$G$6:$H$69,2,FALSE)</f>
        <v>C</v>
      </c>
      <c r="J3064" s="1">
        <f>VLOOKUP(A3064,'volatile collection data'!$G$6:$I$69,3,FALSE)</f>
        <v>4</v>
      </c>
      <c r="K3064" s="1" t="str">
        <f>VLOOKUP(A3064,'volatile collection data'!$G$6:$N$69,8,FALSE)</f>
        <v>16B</v>
      </c>
      <c r="L3064" s="1">
        <f>VLOOKUP(A3064,'volatile collection data'!$G$6:$J$69,4,FALSE)</f>
        <v>5.24</v>
      </c>
      <c r="M3064" s="1">
        <f>VLOOKUP($A3064,'volatile collection data'!$G$6:$M$69,6,FALSE)</f>
        <v>16</v>
      </c>
      <c r="N3064" s="1">
        <f>VLOOKUP($A3064,'volatile collection data'!$G$6:$M$69,7,FALSE)</f>
        <v>5.24</v>
      </c>
      <c r="O3064" s="1">
        <f>VLOOKUP(A3064,'volatile collection data'!$G$6:$K$69,5,FALSE)</f>
        <v>0</v>
      </c>
      <c r="P3064" s="1" t="str">
        <f t="shared" si="285"/>
        <v>4C</v>
      </c>
      <c r="Q3064">
        <f t="shared" si="283"/>
        <v>5.7634232605100005E-2</v>
      </c>
      <c r="R3064" t="str">
        <f t="shared" si="286"/>
        <v>16B_0-C&amp;5.24%5.24@16</v>
      </c>
      <c r="S3064" t="str">
        <f t="shared" si="287"/>
        <v>4C-16B-VCS-Loc-22</v>
      </c>
      <c r="T3064" t="str">
        <f>IFERROR(IF(VLOOKUP(S3064,Bad!$A:$A,1,FALSE)='RAW2'!S3064,"yes","no"),"no")</f>
        <v>no</v>
      </c>
      <c r="U3064" t="str">
        <f>IFERROR(VLOOKUP(F3064,compounds!$A:$B,2,FALSE),"")</f>
        <v>a-terpinol</v>
      </c>
      <c r="V3064" t="str">
        <f>VLOOKUP(B3064,'volatile collection data'!$O:$P,2,FALSE)</f>
        <v>26.apr.22 16</v>
      </c>
    </row>
    <row r="3065" spans="1:22" x14ac:dyDescent="0.2">
      <c r="A3065" t="s">
        <v>374</v>
      </c>
      <c r="B3065" s="1" t="str">
        <f t="shared" si="284"/>
        <v>4C</v>
      </c>
      <c r="C3065">
        <v>15.223000000000001</v>
      </c>
      <c r="D3065">
        <f t="shared" si="282"/>
        <v>15.22</v>
      </c>
      <c r="E3065">
        <f>VLOOKUP(D3065,'Peak Combiner'!$A$5:$D$4980,4,FALSE)</f>
        <v>15.22</v>
      </c>
      <c r="F3065">
        <f>IFERROR(VLOOKUP(D3065,rt_comb!$A:$B,2,FALSE),D3065)</f>
        <v>15.22</v>
      </c>
      <c r="G3065">
        <v>7514646</v>
      </c>
      <c r="H3065">
        <f>SUMIFS($G:$G,$E:$E,18.51,'RAW2'!$A:$A,'RAW2'!A3065)</f>
        <v>34753237</v>
      </c>
      <c r="I3065" s="1" t="str">
        <f>VLOOKUP(A3065,'volatile collection data'!$G$6:$H$69,2,FALSE)</f>
        <v>C</v>
      </c>
      <c r="J3065" s="1">
        <f>VLOOKUP(A3065,'volatile collection data'!$G$6:$I$69,3,FALSE)</f>
        <v>4</v>
      </c>
      <c r="K3065" s="1" t="str">
        <f>VLOOKUP(A3065,'volatile collection data'!$G$6:$N$69,8,FALSE)</f>
        <v>16B</v>
      </c>
      <c r="L3065" s="1">
        <f>VLOOKUP(A3065,'volatile collection data'!$G$6:$J$69,4,FALSE)</f>
        <v>5.24</v>
      </c>
      <c r="M3065" s="1">
        <f>VLOOKUP($A3065,'volatile collection data'!$G$6:$M$69,6,FALSE)</f>
        <v>16</v>
      </c>
      <c r="N3065" s="1">
        <f>VLOOKUP($A3065,'volatile collection data'!$G$6:$M$69,7,FALSE)</f>
        <v>5.24</v>
      </c>
      <c r="O3065" s="1">
        <f>VLOOKUP(A3065,'volatile collection data'!$G$6:$K$69,5,FALSE)</f>
        <v>0</v>
      </c>
      <c r="P3065" s="1" t="str">
        <f t="shared" si="285"/>
        <v>4C</v>
      </c>
      <c r="Q3065">
        <f t="shared" si="283"/>
        <v>0.2063250608988744</v>
      </c>
      <c r="R3065" t="str">
        <f t="shared" si="286"/>
        <v>16B_0-C&amp;5.24%5.24@16</v>
      </c>
      <c r="S3065" t="str">
        <f t="shared" si="287"/>
        <v>4C-16B-VCS-Loc-22</v>
      </c>
      <c r="T3065" t="str">
        <f>IFERROR(IF(VLOOKUP(S3065,Bad!$A:$A,1,FALSE)='RAW2'!S3065,"yes","no"),"no")</f>
        <v>no</v>
      </c>
      <c r="U3065" t="str">
        <f>IFERROR(VLOOKUP(F3065,compounds!$A:$B,2,FALSE),"")</f>
        <v/>
      </c>
      <c r="V3065" t="str">
        <f>VLOOKUP(B3065,'volatile collection data'!$O:$P,2,FALSE)</f>
        <v>26.apr.22 16</v>
      </c>
    </row>
    <row r="3066" spans="1:22" x14ac:dyDescent="0.2">
      <c r="A3066" t="s">
        <v>374</v>
      </c>
      <c r="B3066" s="1" t="str">
        <f t="shared" si="284"/>
        <v>4C</v>
      </c>
      <c r="C3066">
        <v>15.567</v>
      </c>
      <c r="D3066">
        <f t="shared" si="282"/>
        <v>15.57</v>
      </c>
      <c r="E3066">
        <f>VLOOKUP(D3066,'Peak Combiner'!$A$5:$D$4980,4,FALSE)</f>
        <v>15.55</v>
      </c>
      <c r="F3066">
        <f>IFERROR(VLOOKUP(D3066,rt_comb!$A:$B,2,FALSE),D3066)</f>
        <v>15.56</v>
      </c>
      <c r="G3066">
        <v>8050708</v>
      </c>
      <c r="H3066">
        <f>SUMIFS($G:$G,$E:$E,18.51,'RAW2'!$A:$A,'RAW2'!A3066)</f>
        <v>34753237</v>
      </c>
      <c r="I3066" s="1" t="str">
        <f>VLOOKUP(A3066,'volatile collection data'!$G$6:$H$69,2,FALSE)</f>
        <v>C</v>
      </c>
      <c r="J3066" s="1">
        <f>VLOOKUP(A3066,'volatile collection data'!$G$6:$I$69,3,FALSE)</f>
        <v>4</v>
      </c>
      <c r="K3066" s="1" t="str">
        <f>VLOOKUP(A3066,'volatile collection data'!$G$6:$N$69,8,FALSE)</f>
        <v>16B</v>
      </c>
      <c r="L3066" s="1">
        <f>VLOOKUP(A3066,'volatile collection data'!$G$6:$J$69,4,FALSE)</f>
        <v>5.24</v>
      </c>
      <c r="M3066" s="1">
        <f>VLOOKUP($A3066,'volatile collection data'!$G$6:$M$69,6,FALSE)</f>
        <v>16</v>
      </c>
      <c r="N3066" s="1">
        <f>VLOOKUP($A3066,'volatile collection data'!$G$6:$M$69,7,FALSE)</f>
        <v>5.24</v>
      </c>
      <c r="O3066" s="1">
        <f>VLOOKUP(A3066,'volatile collection data'!$G$6:$K$69,5,FALSE)</f>
        <v>0</v>
      </c>
      <c r="P3066" s="1" t="str">
        <f t="shared" si="285"/>
        <v>4C</v>
      </c>
      <c r="Q3066">
        <f t="shared" si="283"/>
        <v>0.22104338892065648</v>
      </c>
      <c r="R3066" t="str">
        <f t="shared" si="286"/>
        <v>16B_0-C&amp;5.24%5.24@16</v>
      </c>
      <c r="S3066" t="str">
        <f t="shared" si="287"/>
        <v>4C-16B-VCS-Loc-22</v>
      </c>
      <c r="T3066" t="str">
        <f>IFERROR(IF(VLOOKUP(S3066,Bad!$A:$A,1,FALSE)='RAW2'!S3066,"yes","no"),"no")</f>
        <v>no</v>
      </c>
      <c r="U3066" t="str">
        <f>IFERROR(VLOOKUP(F3066,compounds!$A:$B,2,FALSE),"")</f>
        <v>decanal</v>
      </c>
      <c r="V3066" t="str">
        <f>VLOOKUP(B3066,'volatile collection data'!$O:$P,2,FALSE)</f>
        <v>26.apr.22 16</v>
      </c>
    </row>
    <row r="3067" spans="1:22" x14ac:dyDescent="0.2">
      <c r="A3067" t="s">
        <v>374</v>
      </c>
      <c r="B3067" s="1" t="str">
        <f t="shared" si="284"/>
        <v>4C</v>
      </c>
      <c r="C3067">
        <v>15.785</v>
      </c>
      <c r="D3067">
        <f t="shared" si="282"/>
        <v>15.79</v>
      </c>
      <c r="E3067">
        <f>VLOOKUP(D3067,'Peak Combiner'!$A$5:$D$4980,4,FALSE)</f>
        <v>15.77</v>
      </c>
      <c r="F3067">
        <f>IFERROR(VLOOKUP(D3067,rt_comb!$A:$B,2,FALSE),D3067)</f>
        <v>15.79</v>
      </c>
      <c r="G3067">
        <v>1934120</v>
      </c>
      <c r="H3067">
        <f>SUMIFS($G:$G,$E:$E,18.51,'RAW2'!$A:$A,'RAW2'!A3067)</f>
        <v>34753237</v>
      </c>
      <c r="I3067" s="1" t="str">
        <f>VLOOKUP(A3067,'volatile collection data'!$G$6:$H$69,2,FALSE)</f>
        <v>C</v>
      </c>
      <c r="J3067" s="1">
        <f>VLOOKUP(A3067,'volatile collection data'!$G$6:$I$69,3,FALSE)</f>
        <v>4</v>
      </c>
      <c r="K3067" s="1" t="str">
        <f>VLOOKUP(A3067,'volatile collection data'!$G$6:$N$69,8,FALSE)</f>
        <v>16B</v>
      </c>
      <c r="L3067" s="1">
        <f>VLOOKUP(A3067,'volatile collection data'!$G$6:$J$69,4,FALSE)</f>
        <v>5.24</v>
      </c>
      <c r="M3067" s="1">
        <f>VLOOKUP($A3067,'volatile collection data'!$G$6:$M$69,6,FALSE)</f>
        <v>16</v>
      </c>
      <c r="N3067" s="1">
        <f>VLOOKUP($A3067,'volatile collection data'!$G$6:$M$69,7,FALSE)</f>
        <v>5.24</v>
      </c>
      <c r="O3067" s="1">
        <f>VLOOKUP(A3067,'volatile collection data'!$G$6:$K$69,5,FALSE)</f>
        <v>0</v>
      </c>
      <c r="P3067" s="1" t="str">
        <f t="shared" si="285"/>
        <v>4C</v>
      </c>
      <c r="Q3067">
        <f t="shared" si="283"/>
        <v>5.3103955500462818E-2</v>
      </c>
      <c r="R3067" t="str">
        <f t="shared" si="286"/>
        <v>16B_0-C&amp;5.24%5.24@16</v>
      </c>
      <c r="S3067" t="str">
        <f t="shared" si="287"/>
        <v>4C-16B-VCS-Loc-22</v>
      </c>
      <c r="T3067" t="str">
        <f>IFERROR(IF(VLOOKUP(S3067,Bad!$A:$A,1,FALSE)='RAW2'!S3067,"yes","no"),"no")</f>
        <v>no</v>
      </c>
      <c r="U3067" t="str">
        <f>IFERROR(VLOOKUP(F3067,compounds!$A:$B,2,FALSE),"")</f>
        <v/>
      </c>
      <c r="V3067" t="str">
        <f>VLOOKUP(B3067,'volatile collection data'!$O:$P,2,FALSE)</f>
        <v>26.apr.22 16</v>
      </c>
    </row>
    <row r="3068" spans="1:22" x14ac:dyDescent="0.2">
      <c r="A3068" t="s">
        <v>374</v>
      </c>
      <c r="B3068" s="1" t="str">
        <f t="shared" si="284"/>
        <v>4C</v>
      </c>
      <c r="C3068">
        <v>16.346</v>
      </c>
      <c r="D3068">
        <f t="shared" si="282"/>
        <v>16.350000000000001</v>
      </c>
      <c r="E3068">
        <f>VLOOKUP(D3068,'Peak Combiner'!$A$5:$D$4980,4,FALSE)</f>
        <v>16.350000000000001</v>
      </c>
      <c r="F3068">
        <f>IFERROR(VLOOKUP(D3068,rt_comb!$A:$B,2,FALSE),D3068)</f>
        <v>16.350000000000001</v>
      </c>
      <c r="G3068">
        <v>1428144</v>
      </c>
      <c r="H3068">
        <f>SUMIFS($G:$G,$E:$E,18.51,'RAW2'!$A:$A,'RAW2'!A3068)</f>
        <v>34753237</v>
      </c>
      <c r="I3068" s="1" t="str">
        <f>VLOOKUP(A3068,'volatile collection data'!$G$6:$H$69,2,FALSE)</f>
        <v>C</v>
      </c>
      <c r="J3068" s="1">
        <f>VLOOKUP(A3068,'volatile collection data'!$G$6:$I$69,3,FALSE)</f>
        <v>4</v>
      </c>
      <c r="K3068" s="1" t="str">
        <f>VLOOKUP(A3068,'volatile collection data'!$G$6:$N$69,8,FALSE)</f>
        <v>16B</v>
      </c>
      <c r="L3068" s="1">
        <f>VLOOKUP(A3068,'volatile collection data'!$G$6:$J$69,4,FALSE)</f>
        <v>5.24</v>
      </c>
      <c r="M3068" s="1">
        <f>VLOOKUP($A3068,'volatile collection data'!$G$6:$M$69,6,FALSE)</f>
        <v>16</v>
      </c>
      <c r="N3068" s="1">
        <f>VLOOKUP($A3068,'volatile collection data'!$G$6:$M$69,7,FALSE)</f>
        <v>5.24</v>
      </c>
      <c r="O3068" s="1">
        <f>VLOOKUP(A3068,'volatile collection data'!$G$6:$K$69,5,FALSE)</f>
        <v>0</v>
      </c>
      <c r="P3068" s="1" t="str">
        <f t="shared" si="285"/>
        <v>4C</v>
      </c>
      <c r="Q3068">
        <f t="shared" si="283"/>
        <v>3.9211680466699574E-2</v>
      </c>
      <c r="R3068" t="str">
        <f t="shared" si="286"/>
        <v>16B_0-C&amp;5.24%5.24@16</v>
      </c>
      <c r="S3068" t="str">
        <f t="shared" si="287"/>
        <v>4C-16B-VCS-Loc-22</v>
      </c>
      <c r="T3068" t="str">
        <f>IFERROR(IF(VLOOKUP(S3068,Bad!$A:$A,1,FALSE)='RAW2'!S3068,"yes","no"),"no")</f>
        <v>no</v>
      </c>
      <c r="U3068" t="str">
        <f>IFERROR(VLOOKUP(F3068,compounds!$A:$B,2,FALSE),"")</f>
        <v/>
      </c>
      <c r="V3068" t="str">
        <f>VLOOKUP(B3068,'volatile collection data'!$O:$P,2,FALSE)</f>
        <v>26.apr.22 16</v>
      </c>
    </row>
    <row r="3069" spans="1:22" x14ac:dyDescent="0.2">
      <c r="A3069" t="s">
        <v>374</v>
      </c>
      <c r="B3069" s="1" t="str">
        <f t="shared" si="284"/>
        <v>4C</v>
      </c>
      <c r="C3069">
        <v>16.451000000000001</v>
      </c>
      <c r="D3069">
        <f t="shared" si="282"/>
        <v>16.45</v>
      </c>
      <c r="E3069">
        <f>VLOOKUP(D3069,'Peak Combiner'!$A$5:$D$4980,4,FALSE)</f>
        <v>16.440000000000001</v>
      </c>
      <c r="F3069">
        <f>IFERROR(VLOOKUP(D3069,rt_comb!$A:$B,2,FALSE),D3069)</f>
        <v>16.45</v>
      </c>
      <c r="G3069">
        <v>3915970</v>
      </c>
      <c r="H3069">
        <f>SUMIFS($G:$G,$E:$E,18.51,'RAW2'!$A:$A,'RAW2'!A3069)</f>
        <v>34753237</v>
      </c>
      <c r="I3069" s="1" t="str">
        <f>VLOOKUP(A3069,'volatile collection data'!$G$6:$H$69,2,FALSE)</f>
        <v>C</v>
      </c>
      <c r="J3069" s="1">
        <f>VLOOKUP(A3069,'volatile collection data'!$G$6:$I$69,3,FALSE)</f>
        <v>4</v>
      </c>
      <c r="K3069" s="1" t="str">
        <f>VLOOKUP(A3069,'volatile collection data'!$G$6:$N$69,8,FALSE)</f>
        <v>16B</v>
      </c>
      <c r="L3069" s="1">
        <f>VLOOKUP(A3069,'volatile collection data'!$G$6:$J$69,4,FALSE)</f>
        <v>5.24</v>
      </c>
      <c r="M3069" s="1">
        <f>VLOOKUP($A3069,'volatile collection data'!$G$6:$M$69,6,FALSE)</f>
        <v>16</v>
      </c>
      <c r="N3069" s="1">
        <f>VLOOKUP($A3069,'volatile collection data'!$G$6:$M$69,7,FALSE)</f>
        <v>5.24</v>
      </c>
      <c r="O3069" s="1">
        <f>VLOOKUP(A3069,'volatile collection data'!$G$6:$K$69,5,FALSE)</f>
        <v>0</v>
      </c>
      <c r="P3069" s="1" t="str">
        <f t="shared" si="285"/>
        <v>4C</v>
      </c>
      <c r="Q3069">
        <f t="shared" si="283"/>
        <v>0.10751840455667043</v>
      </c>
      <c r="R3069" t="str">
        <f t="shared" si="286"/>
        <v>16B_0-C&amp;5.24%5.24@16</v>
      </c>
      <c r="S3069" t="str">
        <f t="shared" si="287"/>
        <v>4C-16B-VCS-Loc-22</v>
      </c>
      <c r="T3069" t="str">
        <f>IFERROR(IF(VLOOKUP(S3069,Bad!$A:$A,1,FALSE)='RAW2'!S3069,"yes","no"),"no")</f>
        <v>no</v>
      </c>
      <c r="U3069" t="str">
        <f>IFERROR(VLOOKUP(F3069,compounds!$A:$B,2,FALSE),"")</f>
        <v/>
      </c>
      <c r="V3069" t="str">
        <f>VLOOKUP(B3069,'volatile collection data'!$O:$P,2,FALSE)</f>
        <v>26.apr.22 16</v>
      </c>
    </row>
    <row r="3070" spans="1:22" x14ac:dyDescent="0.2">
      <c r="A3070" t="s">
        <v>374</v>
      </c>
      <c r="B3070" s="1" t="str">
        <f t="shared" si="284"/>
        <v>4C</v>
      </c>
      <c r="C3070">
        <v>18.216000000000001</v>
      </c>
      <c r="D3070">
        <f t="shared" ref="D3070:D3133" si="288">ROUND(C3070,2)</f>
        <v>18.22</v>
      </c>
      <c r="E3070">
        <f>VLOOKUP(D3070,'Peak Combiner'!$A$5:$D$4980,4,FALSE)</f>
        <v>18.21</v>
      </c>
      <c r="F3070">
        <f>IFERROR(VLOOKUP(D3070,rt_comb!$A:$B,2,FALSE),D3070)</f>
        <v>18.22</v>
      </c>
      <c r="G3070">
        <v>2654888</v>
      </c>
      <c r="H3070">
        <f>SUMIFS($G:$G,$E:$E,18.51,'RAW2'!$A:$A,'RAW2'!A3070)</f>
        <v>34753237</v>
      </c>
      <c r="I3070" s="1" t="str">
        <f>VLOOKUP(A3070,'volatile collection data'!$G$6:$H$69,2,FALSE)</f>
        <v>C</v>
      </c>
      <c r="J3070" s="1">
        <f>VLOOKUP(A3070,'volatile collection data'!$G$6:$I$69,3,FALSE)</f>
        <v>4</v>
      </c>
      <c r="K3070" s="1" t="str">
        <f>VLOOKUP(A3070,'volatile collection data'!$G$6:$N$69,8,FALSE)</f>
        <v>16B</v>
      </c>
      <c r="L3070" s="1">
        <f>VLOOKUP(A3070,'volatile collection data'!$G$6:$J$69,4,FALSE)</f>
        <v>5.24</v>
      </c>
      <c r="M3070" s="1">
        <f>VLOOKUP($A3070,'volatile collection data'!$G$6:$M$69,6,FALSE)</f>
        <v>16</v>
      </c>
      <c r="N3070" s="1">
        <f>VLOOKUP($A3070,'volatile collection data'!$G$6:$M$69,7,FALSE)</f>
        <v>5.24</v>
      </c>
      <c r="O3070" s="1">
        <f>VLOOKUP(A3070,'volatile collection data'!$G$6:$K$69,5,FALSE)</f>
        <v>0</v>
      </c>
      <c r="P3070" s="1" t="str">
        <f t="shared" si="285"/>
        <v>4C</v>
      </c>
      <c r="Q3070">
        <f t="shared" ref="Q3070:Q3133" si="289">IFERROR((30/H3070*G3070)/L3070/6,0)</f>
        <v>7.2893643729816535E-2</v>
      </c>
      <c r="R3070" t="str">
        <f t="shared" si="286"/>
        <v>16B_0-C&amp;5.24%5.24@16</v>
      </c>
      <c r="S3070" t="str">
        <f t="shared" si="287"/>
        <v>4C-16B-VCS-Loc-22</v>
      </c>
      <c r="T3070" t="str">
        <f>IFERROR(IF(VLOOKUP(S3070,Bad!$A:$A,1,FALSE)='RAW2'!S3070,"yes","no"),"no")</f>
        <v>no</v>
      </c>
      <c r="U3070" t="str">
        <f>IFERROR(VLOOKUP(F3070,compounds!$A:$B,2,FALSE),"")</f>
        <v/>
      </c>
      <c r="V3070" t="str">
        <f>VLOOKUP(B3070,'volatile collection data'!$O:$P,2,FALSE)</f>
        <v>26.apr.22 16</v>
      </c>
    </row>
    <row r="3071" spans="1:22" x14ac:dyDescent="0.2">
      <c r="A3071" t="s">
        <v>374</v>
      </c>
      <c r="B3071" s="1" t="str">
        <f t="shared" si="284"/>
        <v>4C</v>
      </c>
      <c r="C3071">
        <v>18.422000000000001</v>
      </c>
      <c r="D3071">
        <f t="shared" si="288"/>
        <v>18.420000000000002</v>
      </c>
      <c r="E3071">
        <f>VLOOKUP(D3071,'Peak Combiner'!$A$5:$D$4980,4,FALSE)</f>
        <v>18.420000000000002</v>
      </c>
      <c r="F3071">
        <f>IFERROR(VLOOKUP(D3071,rt_comb!$A:$B,2,FALSE),D3071)</f>
        <v>18.420000000000002</v>
      </c>
      <c r="G3071">
        <v>2094794</v>
      </c>
      <c r="H3071">
        <f>SUMIFS($G:$G,$E:$E,18.51,'RAW2'!$A:$A,'RAW2'!A3071)</f>
        <v>34753237</v>
      </c>
      <c r="I3071" s="1" t="str">
        <f>VLOOKUP(A3071,'volatile collection data'!$G$6:$H$69,2,FALSE)</f>
        <v>C</v>
      </c>
      <c r="J3071" s="1">
        <f>VLOOKUP(A3071,'volatile collection data'!$G$6:$I$69,3,FALSE)</f>
        <v>4</v>
      </c>
      <c r="K3071" s="1" t="str">
        <f>VLOOKUP(A3071,'volatile collection data'!$G$6:$N$69,8,FALSE)</f>
        <v>16B</v>
      </c>
      <c r="L3071" s="1">
        <f>VLOOKUP(A3071,'volatile collection data'!$G$6:$J$69,4,FALSE)</f>
        <v>5.24</v>
      </c>
      <c r="M3071" s="1">
        <f>VLOOKUP($A3071,'volatile collection data'!$G$6:$M$69,6,FALSE)</f>
        <v>16</v>
      </c>
      <c r="N3071" s="1">
        <f>VLOOKUP($A3071,'volatile collection data'!$G$6:$M$69,7,FALSE)</f>
        <v>5.24</v>
      </c>
      <c r="O3071" s="1">
        <f>VLOOKUP(A3071,'volatile collection data'!$G$6:$K$69,5,FALSE)</f>
        <v>0</v>
      </c>
      <c r="P3071" s="1" t="str">
        <f t="shared" si="285"/>
        <v>4C</v>
      </c>
      <c r="Q3071">
        <f t="shared" si="289"/>
        <v>5.7515483712818498E-2</v>
      </c>
      <c r="R3071" t="str">
        <f t="shared" si="286"/>
        <v>16B_0-C&amp;5.24%5.24@16</v>
      </c>
      <c r="S3071" t="str">
        <f t="shared" si="287"/>
        <v>4C-16B-VCS-Loc-22</v>
      </c>
      <c r="T3071" t="str">
        <f>IFERROR(IF(VLOOKUP(S3071,Bad!$A:$A,1,FALSE)='RAW2'!S3071,"yes","no"),"no")</f>
        <v>no</v>
      </c>
      <c r="U3071" t="str">
        <f>IFERROR(VLOOKUP(F3071,compounds!$A:$B,2,FALSE),"")</f>
        <v/>
      </c>
      <c r="V3071" t="str">
        <f>VLOOKUP(B3071,'volatile collection data'!$O:$P,2,FALSE)</f>
        <v>26.apr.22 16</v>
      </c>
    </row>
    <row r="3072" spans="1:22" x14ac:dyDescent="0.2">
      <c r="A3072" t="s">
        <v>374</v>
      </c>
      <c r="B3072" s="1" t="str">
        <f t="shared" si="284"/>
        <v>4C</v>
      </c>
      <c r="C3072">
        <v>18.516999999999999</v>
      </c>
      <c r="D3072">
        <f t="shared" si="288"/>
        <v>18.52</v>
      </c>
      <c r="E3072">
        <f>VLOOKUP(D3072,'Peak Combiner'!$A$5:$D$4980,4,FALSE)</f>
        <v>18.510000000000002</v>
      </c>
      <c r="F3072">
        <f>IFERROR(VLOOKUP(D3072,rt_comb!$A:$B,2,FALSE),D3072)</f>
        <v>18.52</v>
      </c>
      <c r="G3072">
        <v>34753237</v>
      </c>
      <c r="H3072">
        <f>SUMIFS($G:$G,$E:$E,18.51,'RAW2'!$A:$A,'RAW2'!A3072)</f>
        <v>34753237</v>
      </c>
      <c r="I3072" s="1" t="str">
        <f>VLOOKUP(A3072,'volatile collection data'!$G$6:$H$69,2,FALSE)</f>
        <v>C</v>
      </c>
      <c r="J3072" s="1">
        <f>VLOOKUP(A3072,'volatile collection data'!$G$6:$I$69,3,FALSE)</f>
        <v>4</v>
      </c>
      <c r="K3072" s="1" t="str">
        <f>VLOOKUP(A3072,'volatile collection data'!$G$6:$N$69,8,FALSE)</f>
        <v>16B</v>
      </c>
      <c r="L3072" s="1">
        <f>VLOOKUP(A3072,'volatile collection data'!$G$6:$J$69,4,FALSE)</f>
        <v>5.24</v>
      </c>
      <c r="M3072" s="1">
        <f>VLOOKUP($A3072,'volatile collection data'!$G$6:$M$69,6,FALSE)</f>
        <v>16</v>
      </c>
      <c r="N3072" s="1">
        <f>VLOOKUP($A3072,'volatile collection data'!$G$6:$M$69,7,FALSE)</f>
        <v>5.24</v>
      </c>
      <c r="O3072" s="1">
        <f>VLOOKUP(A3072,'volatile collection data'!$G$6:$K$69,5,FALSE)</f>
        <v>0</v>
      </c>
      <c r="P3072" s="1" t="str">
        <f t="shared" si="285"/>
        <v>4C</v>
      </c>
      <c r="Q3072">
        <f t="shared" si="289"/>
        <v>0.95419847328244278</v>
      </c>
      <c r="R3072" t="str">
        <f t="shared" si="286"/>
        <v>16B_0-C&amp;5.24%5.24@16</v>
      </c>
      <c r="S3072" t="str">
        <f t="shared" si="287"/>
        <v>4C-16B-VCS-Loc-22</v>
      </c>
      <c r="T3072" t="str">
        <f>IFERROR(IF(VLOOKUP(S3072,Bad!$A:$A,1,FALSE)='RAW2'!S3072,"yes","no"),"no")</f>
        <v>no</v>
      </c>
      <c r="U3072" t="str">
        <f>IFERROR(VLOOKUP(F3072,compounds!$A:$B,2,FALSE),"")</f>
        <v>standard</v>
      </c>
      <c r="V3072" t="str">
        <f>VLOOKUP(B3072,'volatile collection data'!$O:$P,2,FALSE)</f>
        <v>26.apr.22 16</v>
      </c>
    </row>
    <row r="3073" spans="1:22" x14ac:dyDescent="0.2">
      <c r="A3073" t="s">
        <v>374</v>
      </c>
      <c r="B3073" s="1" t="str">
        <f t="shared" si="284"/>
        <v>4C</v>
      </c>
      <c r="C3073">
        <v>18.77</v>
      </c>
      <c r="D3073">
        <f t="shared" si="288"/>
        <v>18.77</v>
      </c>
      <c r="E3073">
        <f>VLOOKUP(D3073,'Peak Combiner'!$A$5:$D$4980,4,FALSE)</f>
        <v>18.760000000000002</v>
      </c>
      <c r="F3073">
        <f>IFERROR(VLOOKUP(D3073,rt_comb!$A:$B,2,FALSE),D3073)</f>
        <v>18.77</v>
      </c>
      <c r="G3073">
        <v>1927389</v>
      </c>
      <c r="H3073">
        <f>SUMIFS($G:$G,$E:$E,18.51,'RAW2'!$A:$A,'RAW2'!A3073)</f>
        <v>34753237</v>
      </c>
      <c r="I3073" s="1" t="str">
        <f>VLOOKUP(A3073,'volatile collection data'!$G$6:$H$69,2,FALSE)</f>
        <v>C</v>
      </c>
      <c r="J3073" s="1">
        <f>VLOOKUP(A3073,'volatile collection data'!$G$6:$I$69,3,FALSE)</f>
        <v>4</v>
      </c>
      <c r="K3073" s="1" t="str">
        <f>VLOOKUP(A3073,'volatile collection data'!$G$6:$N$69,8,FALSE)</f>
        <v>16B</v>
      </c>
      <c r="L3073" s="1">
        <f>VLOOKUP(A3073,'volatile collection data'!$G$6:$J$69,4,FALSE)</f>
        <v>5.24</v>
      </c>
      <c r="M3073" s="1">
        <f>VLOOKUP($A3073,'volatile collection data'!$G$6:$M$69,6,FALSE)</f>
        <v>16</v>
      </c>
      <c r="N3073" s="1">
        <f>VLOOKUP($A3073,'volatile collection data'!$G$6:$M$69,7,FALSE)</f>
        <v>5.24</v>
      </c>
      <c r="O3073" s="1">
        <f>VLOOKUP(A3073,'volatile collection data'!$G$6:$K$69,5,FALSE)</f>
        <v>0</v>
      </c>
      <c r="P3073" s="1" t="str">
        <f t="shared" si="285"/>
        <v>4C</v>
      </c>
      <c r="Q3073">
        <f t="shared" si="289"/>
        <v>5.2919146530764148E-2</v>
      </c>
      <c r="R3073" t="str">
        <f t="shared" si="286"/>
        <v>16B_0-C&amp;5.24%5.24@16</v>
      </c>
      <c r="S3073" t="str">
        <f t="shared" si="287"/>
        <v>4C-16B-VCS-Loc-22</v>
      </c>
      <c r="T3073" t="str">
        <f>IFERROR(IF(VLOOKUP(S3073,Bad!$A:$A,1,FALSE)='RAW2'!S3073,"yes","no"),"no")</f>
        <v>no</v>
      </c>
      <c r="U3073" t="str">
        <f>IFERROR(VLOOKUP(F3073,compounds!$A:$B,2,FALSE),"")</f>
        <v/>
      </c>
      <c r="V3073" t="str">
        <f>VLOOKUP(B3073,'volatile collection data'!$O:$P,2,FALSE)</f>
        <v>26.apr.22 16</v>
      </c>
    </row>
    <row r="3074" spans="1:22" x14ac:dyDescent="0.2">
      <c r="A3074" t="s">
        <v>374</v>
      </c>
      <c r="B3074" s="1" t="str">
        <f t="shared" si="284"/>
        <v>4C</v>
      </c>
      <c r="C3074">
        <v>20.05</v>
      </c>
      <c r="D3074">
        <f t="shared" si="288"/>
        <v>20.05</v>
      </c>
      <c r="E3074">
        <f>VLOOKUP(D3074,'Peak Combiner'!$A$5:$D$4980,4,FALSE)</f>
        <v>20.05</v>
      </c>
      <c r="F3074">
        <f>IFERROR(VLOOKUP(D3074,rt_comb!$A:$B,2,FALSE),D3074)</f>
        <v>20.05</v>
      </c>
      <c r="G3074">
        <v>1266069</v>
      </c>
      <c r="H3074">
        <f>SUMIFS($G:$G,$E:$E,18.51,'RAW2'!$A:$A,'RAW2'!A3074)</f>
        <v>34753237</v>
      </c>
      <c r="I3074" s="1" t="str">
        <f>VLOOKUP(A3074,'volatile collection data'!$G$6:$H$69,2,FALSE)</f>
        <v>C</v>
      </c>
      <c r="J3074" s="1">
        <f>VLOOKUP(A3074,'volatile collection data'!$G$6:$I$69,3,FALSE)</f>
        <v>4</v>
      </c>
      <c r="K3074" s="1" t="str">
        <f>VLOOKUP(A3074,'volatile collection data'!$G$6:$N$69,8,FALSE)</f>
        <v>16B</v>
      </c>
      <c r="L3074" s="1">
        <f>VLOOKUP(A3074,'volatile collection data'!$G$6:$J$69,4,FALSE)</f>
        <v>5.24</v>
      </c>
      <c r="M3074" s="1">
        <f>VLOOKUP($A3074,'volatile collection data'!$G$6:$M$69,6,FALSE)</f>
        <v>16</v>
      </c>
      <c r="N3074" s="1">
        <f>VLOOKUP($A3074,'volatile collection data'!$G$6:$M$69,7,FALSE)</f>
        <v>5.24</v>
      </c>
      <c r="O3074" s="1">
        <f>VLOOKUP(A3074,'volatile collection data'!$G$6:$K$69,5,FALSE)</f>
        <v>0</v>
      </c>
      <c r="P3074" s="1" t="str">
        <f t="shared" si="285"/>
        <v>4C</v>
      </c>
      <c r="Q3074">
        <f t="shared" si="289"/>
        <v>3.4761685850162073E-2</v>
      </c>
      <c r="R3074" t="str">
        <f t="shared" si="286"/>
        <v>16B_0-C&amp;5.24%5.24@16</v>
      </c>
      <c r="S3074" t="str">
        <f t="shared" si="287"/>
        <v>4C-16B-VCS-Loc-22</v>
      </c>
      <c r="T3074" t="str">
        <f>IFERROR(IF(VLOOKUP(S3074,Bad!$A:$A,1,FALSE)='RAW2'!S3074,"yes","no"),"no")</f>
        <v>no</v>
      </c>
      <c r="U3074" t="str">
        <f>IFERROR(VLOOKUP(F3074,compounds!$A:$B,2,FALSE),"")</f>
        <v>tridecane</v>
      </c>
      <c r="V3074" t="str">
        <f>VLOOKUP(B3074,'volatile collection data'!$O:$P,2,FALSE)</f>
        <v>26.apr.22 16</v>
      </c>
    </row>
    <row r="3075" spans="1:22" x14ac:dyDescent="0.2">
      <c r="A3075" t="s">
        <v>374</v>
      </c>
      <c r="B3075" s="1" t="str">
        <f t="shared" ref="B3075:B3138" si="290">LEFT(A3075,FIND("-",A3075)-1)</f>
        <v>4C</v>
      </c>
      <c r="C3075">
        <v>20.207999999999998</v>
      </c>
      <c r="D3075">
        <f t="shared" si="288"/>
        <v>20.21</v>
      </c>
      <c r="E3075">
        <f>VLOOKUP(D3075,'Peak Combiner'!$A$5:$D$4980,4,FALSE)</f>
        <v>20.21</v>
      </c>
      <c r="F3075">
        <f>IFERROR(VLOOKUP(D3075,rt_comb!$A:$B,2,FALSE),D3075)</f>
        <v>20.21</v>
      </c>
      <c r="G3075">
        <v>1170850</v>
      </c>
      <c r="H3075">
        <f>SUMIFS($G:$G,$E:$E,18.51,'RAW2'!$A:$A,'RAW2'!A3075)</f>
        <v>34753237</v>
      </c>
      <c r="I3075" s="1" t="str">
        <f>VLOOKUP(A3075,'volatile collection data'!$G$6:$H$69,2,FALSE)</f>
        <v>C</v>
      </c>
      <c r="J3075" s="1">
        <f>VLOOKUP(A3075,'volatile collection data'!$G$6:$I$69,3,FALSE)</f>
        <v>4</v>
      </c>
      <c r="K3075" s="1" t="str">
        <f>VLOOKUP(A3075,'volatile collection data'!$G$6:$N$69,8,FALSE)</f>
        <v>16B</v>
      </c>
      <c r="L3075" s="1">
        <f>VLOOKUP(A3075,'volatile collection data'!$G$6:$J$69,4,FALSE)</f>
        <v>5.24</v>
      </c>
      <c r="M3075" s="1">
        <f>VLOOKUP($A3075,'volatile collection data'!$G$6:$M$69,6,FALSE)</f>
        <v>16</v>
      </c>
      <c r="N3075" s="1">
        <f>VLOOKUP($A3075,'volatile collection data'!$G$6:$M$69,7,FALSE)</f>
        <v>5.24</v>
      </c>
      <c r="O3075" s="1">
        <f>VLOOKUP(A3075,'volatile collection data'!$G$6:$K$69,5,FALSE)</f>
        <v>0</v>
      </c>
      <c r="P3075" s="1" t="str">
        <f t="shared" ref="P3075:P3138" si="291">J3075&amp;I3075</f>
        <v>4C</v>
      </c>
      <c r="Q3075">
        <f t="shared" si="289"/>
        <v>3.2147315728970741E-2</v>
      </c>
      <c r="R3075" t="str">
        <f t="shared" ref="R3075:R3138" si="292">K3075&amp;"_"&amp;O3075&amp;"-"&amp;I3075&amp;"&amp;"&amp;L3075&amp;"%"&amp;N3075&amp;"@"&amp;M3075</f>
        <v>16B_0-C&amp;5.24%5.24@16</v>
      </c>
      <c r="S3075" t="str">
        <f t="shared" ref="S3075:S3138" si="293">A3075</f>
        <v>4C-16B-VCS-Loc-22</v>
      </c>
      <c r="T3075" t="str">
        <f>IFERROR(IF(VLOOKUP(S3075,Bad!$A:$A,1,FALSE)='RAW2'!S3075,"yes","no"),"no")</f>
        <v>no</v>
      </c>
      <c r="U3075" t="str">
        <f>IFERROR(VLOOKUP(F3075,compounds!$A:$B,2,FALSE),"")</f>
        <v/>
      </c>
      <c r="V3075" t="str">
        <f>VLOOKUP(B3075,'volatile collection data'!$O:$P,2,FALSE)</f>
        <v>26.apr.22 16</v>
      </c>
    </row>
    <row r="3076" spans="1:22" x14ac:dyDescent="0.2">
      <c r="A3076" t="s">
        <v>374</v>
      </c>
      <c r="B3076" s="1" t="str">
        <f t="shared" si="290"/>
        <v>4C</v>
      </c>
      <c r="C3076">
        <v>21.082000000000001</v>
      </c>
      <c r="D3076">
        <f t="shared" si="288"/>
        <v>21.08</v>
      </c>
      <c r="E3076">
        <f>VLOOKUP(D3076,'Peak Combiner'!$A$5:$D$4980,4,FALSE)</f>
        <v>21.07</v>
      </c>
      <c r="F3076">
        <f>IFERROR(VLOOKUP(D3076,rt_comb!$A:$B,2,FALSE),D3076)</f>
        <v>21.08</v>
      </c>
      <c r="G3076">
        <v>3801980</v>
      </c>
      <c r="H3076">
        <f>SUMIFS($G:$G,$E:$E,18.51,'RAW2'!$A:$A,'RAW2'!A3076)</f>
        <v>34753237</v>
      </c>
      <c r="I3076" s="1" t="str">
        <f>VLOOKUP(A3076,'volatile collection data'!$G$6:$H$69,2,FALSE)</f>
        <v>C</v>
      </c>
      <c r="J3076" s="1">
        <f>VLOOKUP(A3076,'volatile collection data'!$G$6:$I$69,3,FALSE)</f>
        <v>4</v>
      </c>
      <c r="K3076" s="1" t="str">
        <f>VLOOKUP(A3076,'volatile collection data'!$G$6:$N$69,8,FALSE)</f>
        <v>16B</v>
      </c>
      <c r="L3076" s="1">
        <f>VLOOKUP(A3076,'volatile collection data'!$G$6:$J$69,4,FALSE)</f>
        <v>5.24</v>
      </c>
      <c r="M3076" s="1">
        <f>VLOOKUP($A3076,'volatile collection data'!$G$6:$M$69,6,FALSE)</f>
        <v>16</v>
      </c>
      <c r="N3076" s="1">
        <f>VLOOKUP($A3076,'volatile collection data'!$G$6:$M$69,7,FALSE)</f>
        <v>5.24</v>
      </c>
      <c r="O3076" s="1">
        <f>VLOOKUP(A3076,'volatile collection data'!$G$6:$K$69,5,FALSE)</f>
        <v>0</v>
      </c>
      <c r="P3076" s="1" t="str">
        <f t="shared" si="291"/>
        <v>4C</v>
      </c>
      <c r="Q3076">
        <f t="shared" si="289"/>
        <v>0.10438865051478173</v>
      </c>
      <c r="R3076" t="str">
        <f t="shared" si="292"/>
        <v>16B_0-C&amp;5.24%5.24@16</v>
      </c>
      <c r="S3076" t="str">
        <f t="shared" si="293"/>
        <v>4C-16B-VCS-Loc-22</v>
      </c>
      <c r="T3076" t="str">
        <f>IFERROR(IF(VLOOKUP(S3076,Bad!$A:$A,1,FALSE)='RAW2'!S3076,"yes","no"),"no")</f>
        <v>no</v>
      </c>
      <c r="U3076" t="str">
        <f>IFERROR(VLOOKUP(F3076,compounds!$A:$B,2,FALSE),"")</f>
        <v/>
      </c>
      <c r="V3076" t="str">
        <f>VLOOKUP(B3076,'volatile collection data'!$O:$P,2,FALSE)</f>
        <v>26.apr.22 16</v>
      </c>
    </row>
    <row r="3077" spans="1:22" x14ac:dyDescent="0.2">
      <c r="A3077" t="s">
        <v>374</v>
      </c>
      <c r="B3077" s="1" t="str">
        <f t="shared" si="290"/>
        <v>4C</v>
      </c>
      <c r="C3077">
        <v>21.321999999999999</v>
      </c>
      <c r="D3077">
        <f t="shared" si="288"/>
        <v>21.32</v>
      </c>
      <c r="E3077">
        <f>VLOOKUP(D3077,'Peak Combiner'!$A$5:$D$4980,4,FALSE)</f>
        <v>21.28</v>
      </c>
      <c r="F3077">
        <f>IFERROR(VLOOKUP(D3077,rt_comb!$A:$B,2,FALSE),D3077)</f>
        <v>21.32</v>
      </c>
      <c r="G3077">
        <v>18979694</v>
      </c>
      <c r="H3077">
        <f>SUMIFS($G:$G,$E:$E,18.51,'RAW2'!$A:$A,'RAW2'!A3077)</f>
        <v>34753237</v>
      </c>
      <c r="I3077" s="1" t="str">
        <f>VLOOKUP(A3077,'volatile collection data'!$G$6:$H$69,2,FALSE)</f>
        <v>C</v>
      </c>
      <c r="J3077" s="1">
        <f>VLOOKUP(A3077,'volatile collection data'!$G$6:$I$69,3,FALSE)</f>
        <v>4</v>
      </c>
      <c r="K3077" s="1" t="str">
        <f>VLOOKUP(A3077,'volatile collection data'!$G$6:$N$69,8,FALSE)</f>
        <v>16B</v>
      </c>
      <c r="L3077" s="1">
        <f>VLOOKUP(A3077,'volatile collection data'!$G$6:$J$69,4,FALSE)</f>
        <v>5.24</v>
      </c>
      <c r="M3077" s="1">
        <f>VLOOKUP($A3077,'volatile collection data'!$G$6:$M$69,6,FALSE)</f>
        <v>16</v>
      </c>
      <c r="N3077" s="1">
        <f>VLOOKUP($A3077,'volatile collection data'!$G$6:$M$69,7,FALSE)</f>
        <v>5.24</v>
      </c>
      <c r="O3077" s="1">
        <f>VLOOKUP(A3077,'volatile collection data'!$G$6:$K$69,5,FALSE)</f>
        <v>0</v>
      </c>
      <c r="P3077" s="1" t="str">
        <f t="shared" si="291"/>
        <v>4C</v>
      </c>
      <c r="Q3077">
        <f t="shared" si="289"/>
        <v>0.52111390481893638</v>
      </c>
      <c r="R3077" t="str">
        <f t="shared" si="292"/>
        <v>16B_0-C&amp;5.24%5.24@16</v>
      </c>
      <c r="S3077" t="str">
        <f t="shared" si="293"/>
        <v>4C-16B-VCS-Loc-22</v>
      </c>
      <c r="T3077" t="str">
        <f>IFERROR(IF(VLOOKUP(S3077,Bad!$A:$A,1,FALSE)='RAW2'!S3077,"yes","no"),"no")</f>
        <v>no</v>
      </c>
      <c r="U3077" t="str">
        <f>IFERROR(VLOOKUP(F3077,compounds!$A:$B,2,FALSE),"")</f>
        <v/>
      </c>
      <c r="V3077" t="str">
        <f>VLOOKUP(B3077,'volatile collection data'!$O:$P,2,FALSE)</f>
        <v>26.apr.22 16</v>
      </c>
    </row>
    <row r="3078" spans="1:22" x14ac:dyDescent="0.2">
      <c r="A3078" t="s">
        <v>374</v>
      </c>
      <c r="B3078" s="1" t="str">
        <f t="shared" si="290"/>
        <v>4C</v>
      </c>
      <c r="C3078">
        <v>22.361999999999998</v>
      </c>
      <c r="D3078">
        <f t="shared" si="288"/>
        <v>22.36</v>
      </c>
      <c r="E3078">
        <f>VLOOKUP(D3078,'Peak Combiner'!$A$5:$D$4980,4,FALSE)</f>
        <v>22.36</v>
      </c>
      <c r="F3078">
        <f>IFERROR(VLOOKUP(D3078,rt_comb!$A:$B,2,FALSE),D3078)</f>
        <v>22.36</v>
      </c>
      <c r="G3078">
        <v>2350152</v>
      </c>
      <c r="H3078">
        <f>SUMIFS($G:$G,$E:$E,18.51,'RAW2'!$A:$A,'RAW2'!A3078)</f>
        <v>34753237</v>
      </c>
      <c r="I3078" s="1" t="str">
        <f>VLOOKUP(A3078,'volatile collection data'!$G$6:$H$69,2,FALSE)</f>
        <v>C</v>
      </c>
      <c r="J3078" s="1">
        <f>VLOOKUP(A3078,'volatile collection data'!$G$6:$I$69,3,FALSE)</f>
        <v>4</v>
      </c>
      <c r="K3078" s="1" t="str">
        <f>VLOOKUP(A3078,'volatile collection data'!$G$6:$N$69,8,FALSE)</f>
        <v>16B</v>
      </c>
      <c r="L3078" s="1">
        <f>VLOOKUP(A3078,'volatile collection data'!$G$6:$J$69,4,FALSE)</f>
        <v>5.24</v>
      </c>
      <c r="M3078" s="1">
        <f>VLOOKUP($A3078,'volatile collection data'!$G$6:$M$69,6,FALSE)</f>
        <v>16</v>
      </c>
      <c r="N3078" s="1">
        <f>VLOOKUP($A3078,'volatile collection data'!$G$6:$M$69,7,FALSE)</f>
        <v>5.24</v>
      </c>
      <c r="O3078" s="1">
        <f>VLOOKUP(A3078,'volatile collection data'!$G$6:$K$69,5,FALSE)</f>
        <v>0</v>
      </c>
      <c r="P3078" s="1" t="str">
        <f t="shared" si="291"/>
        <v>4C</v>
      </c>
      <c r="Q3078">
        <f t="shared" si="289"/>
        <v>6.4526692877031264E-2</v>
      </c>
      <c r="R3078" t="str">
        <f t="shared" si="292"/>
        <v>16B_0-C&amp;5.24%5.24@16</v>
      </c>
      <c r="S3078" t="str">
        <f t="shared" si="293"/>
        <v>4C-16B-VCS-Loc-22</v>
      </c>
      <c r="T3078" t="str">
        <f>IFERROR(IF(VLOOKUP(S3078,Bad!$A:$A,1,FALSE)='RAW2'!S3078,"yes","no"),"no")</f>
        <v>no</v>
      </c>
      <c r="U3078" t="str">
        <f>IFERROR(VLOOKUP(F3078,compounds!$A:$B,2,FALSE),"")</f>
        <v/>
      </c>
      <c r="V3078" t="str">
        <f>VLOOKUP(B3078,'volatile collection data'!$O:$P,2,FALSE)</f>
        <v>26.apr.22 16</v>
      </c>
    </row>
    <row r="3079" spans="1:22" x14ac:dyDescent="0.2">
      <c r="A3079" t="s">
        <v>374</v>
      </c>
      <c r="B3079" s="1" t="str">
        <f t="shared" si="290"/>
        <v>4C</v>
      </c>
      <c r="C3079">
        <v>22.757999999999999</v>
      </c>
      <c r="D3079">
        <f t="shared" si="288"/>
        <v>22.76</v>
      </c>
      <c r="E3079">
        <f>VLOOKUP(D3079,'Peak Combiner'!$A$5:$D$4980,4,FALSE)</f>
        <v>22.76</v>
      </c>
      <c r="F3079">
        <f>IFERROR(VLOOKUP(D3079,rt_comb!$A:$B,2,FALSE),D3079)</f>
        <v>22.76</v>
      </c>
      <c r="G3079">
        <v>1206727</v>
      </c>
      <c r="H3079">
        <f>SUMIFS($G:$G,$E:$E,18.51,'RAW2'!$A:$A,'RAW2'!A3079)</f>
        <v>34753237</v>
      </c>
      <c r="I3079" s="1" t="str">
        <f>VLOOKUP(A3079,'volatile collection data'!$G$6:$H$69,2,FALSE)</f>
        <v>C</v>
      </c>
      <c r="J3079" s="1">
        <f>VLOOKUP(A3079,'volatile collection data'!$G$6:$I$69,3,FALSE)</f>
        <v>4</v>
      </c>
      <c r="K3079" s="1" t="str">
        <f>VLOOKUP(A3079,'volatile collection data'!$G$6:$N$69,8,FALSE)</f>
        <v>16B</v>
      </c>
      <c r="L3079" s="1">
        <f>VLOOKUP(A3079,'volatile collection data'!$G$6:$J$69,4,FALSE)</f>
        <v>5.24</v>
      </c>
      <c r="M3079" s="1">
        <f>VLOOKUP($A3079,'volatile collection data'!$G$6:$M$69,6,FALSE)</f>
        <v>16</v>
      </c>
      <c r="N3079" s="1">
        <f>VLOOKUP($A3079,'volatile collection data'!$G$6:$M$69,7,FALSE)</f>
        <v>5.24</v>
      </c>
      <c r="O3079" s="1">
        <f>VLOOKUP(A3079,'volatile collection data'!$G$6:$K$69,5,FALSE)</f>
        <v>0</v>
      </c>
      <c r="P3079" s="1" t="str">
        <f t="shared" si="291"/>
        <v>4C</v>
      </c>
      <c r="Q3079">
        <f t="shared" si="289"/>
        <v>3.3132368678886005E-2</v>
      </c>
      <c r="R3079" t="str">
        <f t="shared" si="292"/>
        <v>16B_0-C&amp;5.24%5.24@16</v>
      </c>
      <c r="S3079" t="str">
        <f t="shared" si="293"/>
        <v>4C-16B-VCS-Loc-22</v>
      </c>
      <c r="T3079" t="str">
        <f>IFERROR(IF(VLOOKUP(S3079,Bad!$A:$A,1,FALSE)='RAW2'!S3079,"yes","no"),"no")</f>
        <v>no</v>
      </c>
      <c r="U3079" t="str">
        <f>IFERROR(VLOOKUP(F3079,compounds!$A:$B,2,FALSE),"")</f>
        <v/>
      </c>
      <c r="V3079" t="str">
        <f>VLOOKUP(B3079,'volatile collection data'!$O:$P,2,FALSE)</f>
        <v>26.apr.22 16</v>
      </c>
    </row>
    <row r="3080" spans="1:22" x14ac:dyDescent="0.2">
      <c r="A3080" t="s">
        <v>374</v>
      </c>
      <c r="B3080" s="1" t="str">
        <f t="shared" si="290"/>
        <v>4C</v>
      </c>
      <c r="C3080">
        <v>22.867000000000001</v>
      </c>
      <c r="D3080">
        <f t="shared" si="288"/>
        <v>22.87</v>
      </c>
      <c r="E3080">
        <f>VLOOKUP(D3080,'Peak Combiner'!$A$5:$D$4980,4,FALSE)</f>
        <v>22.87</v>
      </c>
      <c r="F3080">
        <f>IFERROR(VLOOKUP(D3080,rt_comb!$A:$B,2,FALSE),D3080)</f>
        <v>22.87</v>
      </c>
      <c r="G3080">
        <v>3338830</v>
      </c>
      <c r="H3080">
        <f>SUMIFS($G:$G,$E:$E,18.51,'RAW2'!$A:$A,'RAW2'!A3080)</f>
        <v>34753237</v>
      </c>
      <c r="I3080" s="1" t="str">
        <f>VLOOKUP(A3080,'volatile collection data'!$G$6:$H$69,2,FALSE)</f>
        <v>C</v>
      </c>
      <c r="J3080" s="1">
        <f>VLOOKUP(A3080,'volatile collection data'!$G$6:$I$69,3,FALSE)</f>
        <v>4</v>
      </c>
      <c r="K3080" s="1" t="str">
        <f>VLOOKUP(A3080,'volatile collection data'!$G$6:$N$69,8,FALSE)</f>
        <v>16B</v>
      </c>
      <c r="L3080" s="1">
        <f>VLOOKUP(A3080,'volatile collection data'!$G$6:$J$69,4,FALSE)</f>
        <v>5.24</v>
      </c>
      <c r="M3080" s="1">
        <f>VLOOKUP($A3080,'volatile collection data'!$G$6:$M$69,6,FALSE)</f>
        <v>16</v>
      </c>
      <c r="N3080" s="1">
        <f>VLOOKUP($A3080,'volatile collection data'!$G$6:$M$69,7,FALSE)</f>
        <v>5.24</v>
      </c>
      <c r="O3080" s="1">
        <f>VLOOKUP(A3080,'volatile collection data'!$G$6:$K$69,5,FALSE)</f>
        <v>0</v>
      </c>
      <c r="P3080" s="1" t="str">
        <f t="shared" si="291"/>
        <v>4C</v>
      </c>
      <c r="Q3080">
        <f t="shared" si="289"/>
        <v>9.1672222893931246E-2</v>
      </c>
      <c r="R3080" t="str">
        <f t="shared" si="292"/>
        <v>16B_0-C&amp;5.24%5.24@16</v>
      </c>
      <c r="S3080" t="str">
        <f t="shared" si="293"/>
        <v>4C-16B-VCS-Loc-22</v>
      </c>
      <c r="T3080" t="str">
        <f>IFERROR(IF(VLOOKUP(S3080,Bad!$A:$A,1,FALSE)='RAW2'!S3080,"yes","no"),"no")</f>
        <v>no</v>
      </c>
      <c r="U3080" t="str">
        <f>IFERROR(VLOOKUP(F3080,compounds!$A:$B,2,FALSE),"")</f>
        <v/>
      </c>
      <c r="V3080" t="str">
        <f>VLOOKUP(B3080,'volatile collection data'!$O:$P,2,FALSE)</f>
        <v>26.apr.22 16</v>
      </c>
    </row>
    <row r="3081" spans="1:22" x14ac:dyDescent="0.2">
      <c r="A3081" t="s">
        <v>374</v>
      </c>
      <c r="B3081" s="1" t="str">
        <f t="shared" si="290"/>
        <v>4C</v>
      </c>
      <c r="C3081">
        <v>23.341000000000001</v>
      </c>
      <c r="D3081">
        <f t="shared" si="288"/>
        <v>23.34</v>
      </c>
      <c r="E3081">
        <f>VLOOKUP(D3081,'Peak Combiner'!$A$5:$D$4980,4,FALSE)</f>
        <v>23.32</v>
      </c>
      <c r="F3081">
        <f>IFERROR(VLOOKUP(D3081,rt_comb!$A:$B,2,FALSE),D3081)</f>
        <v>23.34</v>
      </c>
      <c r="G3081">
        <v>3260029</v>
      </c>
      <c r="H3081">
        <f>SUMIFS($G:$G,$E:$E,18.51,'RAW2'!$A:$A,'RAW2'!A3081)</f>
        <v>34753237</v>
      </c>
      <c r="I3081" s="1" t="str">
        <f>VLOOKUP(A3081,'volatile collection data'!$G$6:$H$69,2,FALSE)</f>
        <v>C</v>
      </c>
      <c r="J3081" s="1">
        <f>VLOOKUP(A3081,'volatile collection data'!$G$6:$I$69,3,FALSE)</f>
        <v>4</v>
      </c>
      <c r="K3081" s="1" t="str">
        <f>VLOOKUP(A3081,'volatile collection data'!$G$6:$N$69,8,FALSE)</f>
        <v>16B</v>
      </c>
      <c r="L3081" s="1">
        <f>VLOOKUP(A3081,'volatile collection data'!$G$6:$J$69,4,FALSE)</f>
        <v>5.24</v>
      </c>
      <c r="M3081" s="1">
        <f>VLOOKUP($A3081,'volatile collection data'!$G$6:$M$69,6,FALSE)</f>
        <v>16</v>
      </c>
      <c r="N3081" s="1">
        <f>VLOOKUP($A3081,'volatile collection data'!$G$6:$M$69,7,FALSE)</f>
        <v>5.24</v>
      </c>
      <c r="O3081" s="1">
        <f>VLOOKUP(A3081,'volatile collection data'!$G$6:$K$69,5,FALSE)</f>
        <v>0</v>
      </c>
      <c r="P3081" s="1" t="str">
        <f t="shared" si="291"/>
        <v>4C</v>
      </c>
      <c r="Q3081">
        <f t="shared" si="289"/>
        <v>8.950863180475789E-2</v>
      </c>
      <c r="R3081" t="str">
        <f t="shared" si="292"/>
        <v>16B_0-C&amp;5.24%5.24@16</v>
      </c>
      <c r="S3081" t="str">
        <f t="shared" si="293"/>
        <v>4C-16B-VCS-Loc-22</v>
      </c>
      <c r="T3081" t="str">
        <f>IFERROR(IF(VLOOKUP(S3081,Bad!$A:$A,1,FALSE)='RAW2'!S3081,"yes","no"),"no")</f>
        <v>no</v>
      </c>
      <c r="U3081" t="str">
        <f>IFERROR(VLOOKUP(F3081,compounds!$A:$B,2,FALSE),"")</f>
        <v/>
      </c>
      <c r="V3081" t="str">
        <f>VLOOKUP(B3081,'volatile collection data'!$O:$P,2,FALSE)</f>
        <v>26.apr.22 16</v>
      </c>
    </row>
    <row r="3082" spans="1:22" x14ac:dyDescent="0.2">
      <c r="A3082" t="s">
        <v>374</v>
      </c>
      <c r="B3082" s="1" t="str">
        <f t="shared" si="290"/>
        <v>4C</v>
      </c>
      <c r="C3082">
        <v>23.669</v>
      </c>
      <c r="D3082">
        <f t="shared" si="288"/>
        <v>23.67</v>
      </c>
      <c r="E3082">
        <f>VLOOKUP(D3082,'Peak Combiner'!$A$5:$D$4980,4,FALSE)</f>
        <v>23.67</v>
      </c>
      <c r="F3082">
        <f>IFERROR(VLOOKUP(D3082,rt_comb!$A:$B,2,FALSE),D3082)</f>
        <v>23.67</v>
      </c>
      <c r="G3082">
        <v>9816802</v>
      </c>
      <c r="H3082">
        <f>SUMIFS($G:$G,$E:$E,18.51,'RAW2'!$A:$A,'RAW2'!A3082)</f>
        <v>34753237</v>
      </c>
      <c r="I3082" s="1" t="str">
        <f>VLOOKUP(A3082,'volatile collection data'!$G$6:$H$69,2,FALSE)</f>
        <v>C</v>
      </c>
      <c r="J3082" s="1">
        <f>VLOOKUP(A3082,'volatile collection data'!$G$6:$I$69,3,FALSE)</f>
        <v>4</v>
      </c>
      <c r="K3082" s="1" t="str">
        <f>VLOOKUP(A3082,'volatile collection data'!$G$6:$N$69,8,FALSE)</f>
        <v>16B</v>
      </c>
      <c r="L3082" s="1">
        <f>VLOOKUP(A3082,'volatile collection data'!$G$6:$J$69,4,FALSE)</f>
        <v>5.24</v>
      </c>
      <c r="M3082" s="1">
        <f>VLOOKUP($A3082,'volatile collection data'!$G$6:$M$69,6,FALSE)</f>
        <v>16</v>
      </c>
      <c r="N3082" s="1">
        <f>VLOOKUP($A3082,'volatile collection data'!$G$6:$M$69,7,FALSE)</f>
        <v>5.24</v>
      </c>
      <c r="O3082" s="1">
        <f>VLOOKUP(A3082,'volatile collection data'!$G$6:$K$69,5,FALSE)</f>
        <v>0</v>
      </c>
      <c r="P3082" s="1" t="str">
        <f t="shared" si="291"/>
        <v>4C</v>
      </c>
      <c r="Q3082">
        <f t="shared" si="289"/>
        <v>0.26953395682008069</v>
      </c>
      <c r="R3082" t="str">
        <f t="shared" si="292"/>
        <v>16B_0-C&amp;5.24%5.24@16</v>
      </c>
      <c r="S3082" t="str">
        <f t="shared" si="293"/>
        <v>4C-16B-VCS-Loc-22</v>
      </c>
      <c r="T3082" t="str">
        <f>IFERROR(IF(VLOOKUP(S3082,Bad!$A:$A,1,FALSE)='RAW2'!S3082,"yes","no"),"no")</f>
        <v>no</v>
      </c>
      <c r="U3082" t="str">
        <f>IFERROR(VLOOKUP(F3082,compounds!$A:$B,2,FALSE),"")</f>
        <v>y-cadinene</v>
      </c>
      <c r="V3082" t="str">
        <f>VLOOKUP(B3082,'volatile collection data'!$O:$P,2,FALSE)</f>
        <v>26.apr.22 16</v>
      </c>
    </row>
    <row r="3083" spans="1:22" x14ac:dyDescent="0.2">
      <c r="A3083" t="s">
        <v>374</v>
      </c>
      <c r="B3083" s="1" t="str">
        <f t="shared" si="290"/>
        <v>4C</v>
      </c>
      <c r="C3083">
        <v>23.895</v>
      </c>
      <c r="D3083">
        <f t="shared" si="288"/>
        <v>23.9</v>
      </c>
      <c r="E3083">
        <f>VLOOKUP(D3083,'Peak Combiner'!$A$5:$D$4980,4,FALSE)</f>
        <v>23.89</v>
      </c>
      <c r="F3083">
        <f>IFERROR(VLOOKUP(D3083,rt_comb!$A:$B,2,FALSE),D3083)</f>
        <v>23.9</v>
      </c>
      <c r="G3083">
        <v>11478864</v>
      </c>
      <c r="H3083">
        <f>SUMIFS($G:$G,$E:$E,18.51,'RAW2'!$A:$A,'RAW2'!A3083)</f>
        <v>34753237</v>
      </c>
      <c r="I3083" s="1" t="str">
        <f>VLOOKUP(A3083,'volatile collection data'!$G$6:$H$69,2,FALSE)</f>
        <v>C</v>
      </c>
      <c r="J3083" s="1">
        <f>VLOOKUP(A3083,'volatile collection data'!$G$6:$I$69,3,FALSE)</f>
        <v>4</v>
      </c>
      <c r="K3083" s="1" t="str">
        <f>VLOOKUP(A3083,'volatile collection data'!$G$6:$N$69,8,FALSE)</f>
        <v>16B</v>
      </c>
      <c r="L3083" s="1">
        <f>VLOOKUP(A3083,'volatile collection data'!$G$6:$J$69,4,FALSE)</f>
        <v>5.24</v>
      </c>
      <c r="M3083" s="1">
        <f>VLOOKUP($A3083,'volatile collection data'!$G$6:$M$69,6,FALSE)</f>
        <v>16</v>
      </c>
      <c r="N3083" s="1">
        <f>VLOOKUP($A3083,'volatile collection data'!$G$6:$M$69,7,FALSE)</f>
        <v>5.24</v>
      </c>
      <c r="O3083" s="1">
        <f>VLOOKUP(A3083,'volatile collection data'!$G$6:$K$69,5,FALSE)</f>
        <v>0</v>
      </c>
      <c r="P3083" s="1" t="str">
        <f t="shared" si="291"/>
        <v>4C</v>
      </c>
      <c r="Q3083">
        <f t="shared" si="289"/>
        <v>0.31516818142197212</v>
      </c>
      <c r="R3083" t="str">
        <f t="shared" si="292"/>
        <v>16B_0-C&amp;5.24%5.24@16</v>
      </c>
      <c r="S3083" t="str">
        <f t="shared" si="293"/>
        <v>4C-16B-VCS-Loc-22</v>
      </c>
      <c r="T3083" t="str">
        <f>IFERROR(IF(VLOOKUP(S3083,Bad!$A:$A,1,FALSE)='RAW2'!S3083,"yes","no"),"no")</f>
        <v>no</v>
      </c>
      <c r="U3083" t="str">
        <f>IFERROR(VLOOKUP(F3083,compounds!$A:$B,2,FALSE),"")</f>
        <v/>
      </c>
      <c r="V3083" t="str">
        <f>VLOOKUP(B3083,'volatile collection data'!$O:$P,2,FALSE)</f>
        <v>26.apr.22 16</v>
      </c>
    </row>
    <row r="3084" spans="1:22" x14ac:dyDescent="0.2">
      <c r="A3084" t="s">
        <v>374</v>
      </c>
      <c r="B3084" s="1" t="str">
        <f t="shared" si="290"/>
        <v>4C</v>
      </c>
      <c r="C3084">
        <v>24.817</v>
      </c>
      <c r="D3084">
        <f t="shared" si="288"/>
        <v>24.82</v>
      </c>
      <c r="E3084">
        <f>VLOOKUP(D3084,'Peak Combiner'!$A$5:$D$4980,4,FALSE)</f>
        <v>24.82</v>
      </c>
      <c r="F3084">
        <f>IFERROR(VLOOKUP(D3084,rt_comb!$A:$B,2,FALSE),D3084)</f>
        <v>24.82</v>
      </c>
      <c r="G3084">
        <v>1179858</v>
      </c>
      <c r="H3084">
        <f>SUMIFS($G:$G,$E:$E,18.51,'RAW2'!$A:$A,'RAW2'!A3084)</f>
        <v>34753237</v>
      </c>
      <c r="I3084" s="1" t="str">
        <f>VLOOKUP(A3084,'volatile collection data'!$G$6:$H$69,2,FALSE)</f>
        <v>C</v>
      </c>
      <c r="J3084" s="1">
        <f>VLOOKUP(A3084,'volatile collection data'!$G$6:$I$69,3,FALSE)</f>
        <v>4</v>
      </c>
      <c r="K3084" s="1" t="str">
        <f>VLOOKUP(A3084,'volatile collection data'!$G$6:$N$69,8,FALSE)</f>
        <v>16B</v>
      </c>
      <c r="L3084" s="1">
        <f>VLOOKUP(A3084,'volatile collection data'!$G$6:$J$69,4,FALSE)</f>
        <v>5.24</v>
      </c>
      <c r="M3084" s="1">
        <f>VLOOKUP($A3084,'volatile collection data'!$G$6:$M$69,6,FALSE)</f>
        <v>16</v>
      </c>
      <c r="N3084" s="1">
        <f>VLOOKUP($A3084,'volatile collection data'!$G$6:$M$69,7,FALSE)</f>
        <v>5.24</v>
      </c>
      <c r="O3084" s="1">
        <f>VLOOKUP(A3084,'volatile collection data'!$G$6:$K$69,5,FALSE)</f>
        <v>0</v>
      </c>
      <c r="P3084" s="1" t="str">
        <f t="shared" si="291"/>
        <v>4C</v>
      </c>
      <c r="Q3084">
        <f t="shared" si="289"/>
        <v>3.239464290161162E-2</v>
      </c>
      <c r="R3084" t="str">
        <f t="shared" si="292"/>
        <v>16B_0-C&amp;5.24%5.24@16</v>
      </c>
      <c r="S3084" t="str">
        <f t="shared" si="293"/>
        <v>4C-16B-VCS-Loc-22</v>
      </c>
      <c r="T3084" t="str">
        <f>IFERROR(IF(VLOOKUP(S3084,Bad!$A:$A,1,FALSE)='RAW2'!S3084,"yes","no"),"no")</f>
        <v>no</v>
      </c>
      <c r="U3084" t="str">
        <f>IFERROR(VLOOKUP(F3084,compounds!$A:$B,2,FALSE),"")</f>
        <v/>
      </c>
      <c r="V3084" t="str">
        <f>VLOOKUP(B3084,'volatile collection data'!$O:$P,2,FALSE)</f>
        <v>26.apr.22 16</v>
      </c>
    </row>
    <row r="3085" spans="1:22" x14ac:dyDescent="0.2">
      <c r="A3085" t="s">
        <v>374</v>
      </c>
      <c r="B3085" s="1" t="str">
        <f t="shared" si="290"/>
        <v>4C</v>
      </c>
      <c r="C3085">
        <v>24.934999999999999</v>
      </c>
      <c r="D3085">
        <f t="shared" si="288"/>
        <v>24.94</v>
      </c>
      <c r="E3085">
        <f>VLOOKUP(D3085,'Peak Combiner'!$A$5:$D$4980,4,FALSE)</f>
        <v>24.94</v>
      </c>
      <c r="F3085">
        <f>IFERROR(VLOOKUP(D3085,rt_comb!$A:$B,2,FALSE),D3085)</f>
        <v>24.94</v>
      </c>
      <c r="G3085">
        <v>5988973</v>
      </c>
      <c r="H3085">
        <f>SUMIFS($G:$G,$E:$E,18.51,'RAW2'!$A:$A,'RAW2'!A3085)</f>
        <v>34753237</v>
      </c>
      <c r="I3085" s="1" t="str">
        <f>VLOOKUP(A3085,'volatile collection data'!$G$6:$H$69,2,FALSE)</f>
        <v>C</v>
      </c>
      <c r="J3085" s="1">
        <f>VLOOKUP(A3085,'volatile collection data'!$G$6:$I$69,3,FALSE)</f>
        <v>4</v>
      </c>
      <c r="K3085" s="1" t="str">
        <f>VLOOKUP(A3085,'volatile collection data'!$G$6:$N$69,8,FALSE)</f>
        <v>16B</v>
      </c>
      <c r="L3085" s="1">
        <f>VLOOKUP(A3085,'volatile collection data'!$G$6:$J$69,4,FALSE)</f>
        <v>5.24</v>
      </c>
      <c r="M3085" s="1">
        <f>VLOOKUP($A3085,'volatile collection data'!$G$6:$M$69,6,FALSE)</f>
        <v>16</v>
      </c>
      <c r="N3085" s="1">
        <f>VLOOKUP($A3085,'volatile collection data'!$G$6:$M$69,7,FALSE)</f>
        <v>5.24</v>
      </c>
      <c r="O3085" s="1">
        <f>VLOOKUP(A3085,'volatile collection data'!$G$6:$K$69,5,FALSE)</f>
        <v>0</v>
      </c>
      <c r="P3085" s="1" t="str">
        <f t="shared" si="291"/>
        <v>4C</v>
      </c>
      <c r="Q3085">
        <f t="shared" si="289"/>
        <v>0.1644355860471291</v>
      </c>
      <c r="R3085" t="str">
        <f t="shared" si="292"/>
        <v>16B_0-C&amp;5.24%5.24@16</v>
      </c>
      <c r="S3085" t="str">
        <f t="shared" si="293"/>
        <v>4C-16B-VCS-Loc-22</v>
      </c>
      <c r="T3085" t="str">
        <f>IFERROR(IF(VLOOKUP(S3085,Bad!$A:$A,1,FALSE)='RAW2'!S3085,"yes","no"),"no")</f>
        <v>no</v>
      </c>
      <c r="U3085" t="str">
        <f>IFERROR(VLOOKUP(F3085,compounds!$A:$B,2,FALSE),"")</f>
        <v/>
      </c>
      <c r="V3085" t="str">
        <f>VLOOKUP(B3085,'volatile collection data'!$O:$P,2,FALSE)</f>
        <v>26.apr.22 16</v>
      </c>
    </row>
    <row r="3086" spans="1:22" x14ac:dyDescent="0.2">
      <c r="A3086" t="s">
        <v>374</v>
      </c>
      <c r="B3086" s="1" t="str">
        <f t="shared" si="290"/>
        <v>4C</v>
      </c>
      <c r="C3086">
        <v>25.285</v>
      </c>
      <c r="D3086">
        <f t="shared" si="288"/>
        <v>25.29</v>
      </c>
      <c r="E3086">
        <f>VLOOKUP(D3086,'Peak Combiner'!$A$5:$D$4980,4,FALSE)</f>
        <v>25.28</v>
      </c>
      <c r="F3086">
        <f>IFERROR(VLOOKUP(D3086,rt_comb!$A:$B,2,FALSE),D3086)</f>
        <v>25.29</v>
      </c>
      <c r="G3086">
        <v>2167306</v>
      </c>
      <c r="H3086">
        <f>SUMIFS($G:$G,$E:$E,18.51,'RAW2'!$A:$A,'RAW2'!A3086)</f>
        <v>34753237</v>
      </c>
      <c r="I3086" s="1" t="str">
        <f>VLOOKUP(A3086,'volatile collection data'!$G$6:$H$69,2,FALSE)</f>
        <v>C</v>
      </c>
      <c r="J3086" s="1">
        <f>VLOOKUP(A3086,'volatile collection data'!$G$6:$I$69,3,FALSE)</f>
        <v>4</v>
      </c>
      <c r="K3086" s="1" t="str">
        <f>VLOOKUP(A3086,'volatile collection data'!$G$6:$N$69,8,FALSE)</f>
        <v>16B</v>
      </c>
      <c r="L3086" s="1">
        <f>VLOOKUP(A3086,'volatile collection data'!$G$6:$J$69,4,FALSE)</f>
        <v>5.24</v>
      </c>
      <c r="M3086" s="1">
        <f>VLOOKUP($A3086,'volatile collection data'!$G$6:$M$69,6,FALSE)</f>
        <v>16</v>
      </c>
      <c r="N3086" s="1">
        <f>VLOOKUP($A3086,'volatile collection data'!$G$6:$M$69,7,FALSE)</f>
        <v>5.24</v>
      </c>
      <c r="O3086" s="1">
        <f>VLOOKUP(A3086,'volatile collection data'!$G$6:$K$69,5,FALSE)</f>
        <v>0</v>
      </c>
      <c r="P3086" s="1" t="str">
        <f t="shared" si="291"/>
        <v>4C</v>
      </c>
      <c r="Q3086">
        <f t="shared" si="289"/>
        <v>5.9506401557238485E-2</v>
      </c>
      <c r="R3086" t="str">
        <f t="shared" si="292"/>
        <v>16B_0-C&amp;5.24%5.24@16</v>
      </c>
      <c r="S3086" t="str">
        <f t="shared" si="293"/>
        <v>4C-16B-VCS-Loc-22</v>
      </c>
      <c r="T3086" t="str">
        <f>IFERROR(IF(VLOOKUP(S3086,Bad!$A:$A,1,FALSE)='RAW2'!S3086,"yes","no"),"no")</f>
        <v>no</v>
      </c>
      <c r="U3086" t="str">
        <f>IFERROR(VLOOKUP(F3086,compounds!$A:$B,2,FALSE),"")</f>
        <v/>
      </c>
      <c r="V3086" t="str">
        <f>VLOOKUP(B3086,'volatile collection data'!$O:$P,2,FALSE)</f>
        <v>26.apr.22 16</v>
      </c>
    </row>
    <row r="3087" spans="1:22" x14ac:dyDescent="0.2">
      <c r="A3087" t="s">
        <v>374</v>
      </c>
      <c r="B3087" s="1" t="str">
        <f t="shared" si="290"/>
        <v>4C</v>
      </c>
      <c r="C3087">
        <v>25.445</v>
      </c>
      <c r="D3087">
        <f t="shared" si="288"/>
        <v>25.45</v>
      </c>
      <c r="E3087">
        <f>VLOOKUP(D3087,'Peak Combiner'!$A$5:$D$4980,4,FALSE)</f>
        <v>25.45</v>
      </c>
      <c r="F3087">
        <f>IFERROR(VLOOKUP(D3087,rt_comb!$A:$B,2,FALSE),D3087)</f>
        <v>25.45</v>
      </c>
      <c r="G3087">
        <v>1179891</v>
      </c>
      <c r="H3087">
        <f>SUMIFS($G:$G,$E:$E,18.51,'RAW2'!$A:$A,'RAW2'!A3087)</f>
        <v>34753237</v>
      </c>
      <c r="I3087" s="1" t="str">
        <f>VLOOKUP(A3087,'volatile collection data'!$G$6:$H$69,2,FALSE)</f>
        <v>C</v>
      </c>
      <c r="J3087" s="1">
        <f>VLOOKUP(A3087,'volatile collection data'!$G$6:$I$69,3,FALSE)</f>
        <v>4</v>
      </c>
      <c r="K3087" s="1" t="str">
        <f>VLOOKUP(A3087,'volatile collection data'!$G$6:$N$69,8,FALSE)</f>
        <v>16B</v>
      </c>
      <c r="L3087" s="1">
        <f>VLOOKUP(A3087,'volatile collection data'!$G$6:$J$69,4,FALSE)</f>
        <v>5.24</v>
      </c>
      <c r="M3087" s="1">
        <f>VLOOKUP($A3087,'volatile collection data'!$G$6:$M$69,6,FALSE)</f>
        <v>16</v>
      </c>
      <c r="N3087" s="1">
        <f>VLOOKUP($A3087,'volatile collection data'!$G$6:$M$69,7,FALSE)</f>
        <v>5.24</v>
      </c>
      <c r="O3087" s="1">
        <f>VLOOKUP(A3087,'volatile collection data'!$G$6:$K$69,5,FALSE)</f>
        <v>0</v>
      </c>
      <c r="P3087" s="1" t="str">
        <f t="shared" si="291"/>
        <v>4C</v>
      </c>
      <c r="Q3087">
        <f t="shared" si="289"/>
        <v>3.2395548962523828E-2</v>
      </c>
      <c r="R3087" t="str">
        <f t="shared" si="292"/>
        <v>16B_0-C&amp;5.24%5.24@16</v>
      </c>
      <c r="S3087" t="str">
        <f t="shared" si="293"/>
        <v>4C-16B-VCS-Loc-22</v>
      </c>
      <c r="T3087" t="str">
        <f>IFERROR(IF(VLOOKUP(S3087,Bad!$A:$A,1,FALSE)='RAW2'!S3087,"yes","no"),"no")</f>
        <v>no</v>
      </c>
      <c r="U3087" t="str">
        <f>IFERROR(VLOOKUP(F3087,compounds!$A:$B,2,FALSE),"")</f>
        <v/>
      </c>
      <c r="V3087" t="str">
        <f>VLOOKUP(B3087,'volatile collection data'!$O:$P,2,FALSE)</f>
        <v>26.apr.22 16</v>
      </c>
    </row>
    <row r="3088" spans="1:22" x14ac:dyDescent="0.2">
      <c r="A3088" t="s">
        <v>374</v>
      </c>
      <c r="B3088" s="1" t="str">
        <f t="shared" si="290"/>
        <v>4C</v>
      </c>
      <c r="C3088">
        <v>25.687000000000001</v>
      </c>
      <c r="D3088">
        <f t="shared" si="288"/>
        <v>25.69</v>
      </c>
      <c r="E3088">
        <f>VLOOKUP(D3088,'Peak Combiner'!$A$5:$D$4980,4,FALSE)</f>
        <v>25.67</v>
      </c>
      <c r="F3088">
        <f>IFERROR(VLOOKUP(D3088,rt_comb!$A:$B,2,FALSE),D3088)</f>
        <v>25.69</v>
      </c>
      <c r="G3088">
        <v>2571399</v>
      </c>
      <c r="H3088">
        <f>SUMIFS($G:$G,$E:$E,18.51,'RAW2'!$A:$A,'RAW2'!A3088)</f>
        <v>34753237</v>
      </c>
      <c r="I3088" s="1" t="str">
        <f>VLOOKUP(A3088,'volatile collection data'!$G$6:$H$69,2,FALSE)</f>
        <v>C</v>
      </c>
      <c r="J3088" s="1">
        <f>VLOOKUP(A3088,'volatile collection data'!$G$6:$I$69,3,FALSE)</f>
        <v>4</v>
      </c>
      <c r="K3088" s="1" t="str">
        <f>VLOOKUP(A3088,'volatile collection data'!$G$6:$N$69,8,FALSE)</f>
        <v>16B</v>
      </c>
      <c r="L3088" s="1">
        <f>VLOOKUP(A3088,'volatile collection data'!$G$6:$J$69,4,FALSE)</f>
        <v>5.24</v>
      </c>
      <c r="M3088" s="1">
        <f>VLOOKUP($A3088,'volatile collection data'!$G$6:$M$69,6,FALSE)</f>
        <v>16</v>
      </c>
      <c r="N3088" s="1">
        <f>VLOOKUP($A3088,'volatile collection data'!$G$6:$M$69,7,FALSE)</f>
        <v>5.24</v>
      </c>
      <c r="O3088" s="1">
        <f>VLOOKUP(A3088,'volatile collection data'!$G$6:$K$69,5,FALSE)</f>
        <v>0</v>
      </c>
      <c r="P3088" s="1" t="str">
        <f t="shared" si="291"/>
        <v>4C</v>
      </c>
      <c r="Q3088">
        <f t="shared" si="289"/>
        <v>7.0601337078327414E-2</v>
      </c>
      <c r="R3088" t="str">
        <f t="shared" si="292"/>
        <v>16B_0-C&amp;5.24%5.24@16</v>
      </c>
      <c r="S3088" t="str">
        <f t="shared" si="293"/>
        <v>4C-16B-VCS-Loc-22</v>
      </c>
      <c r="T3088" t="str">
        <f>IFERROR(IF(VLOOKUP(S3088,Bad!$A:$A,1,FALSE)='RAW2'!S3088,"yes","no"),"no")</f>
        <v>no</v>
      </c>
      <c r="U3088" t="str">
        <f>IFERROR(VLOOKUP(F3088,compounds!$A:$B,2,FALSE),"")</f>
        <v/>
      </c>
      <c r="V3088" t="str">
        <f>VLOOKUP(B3088,'volatile collection data'!$O:$P,2,FALSE)</f>
        <v>26.apr.22 16</v>
      </c>
    </row>
    <row r="3089" spans="1:22" x14ac:dyDescent="0.2">
      <c r="A3089" t="s">
        <v>374</v>
      </c>
      <c r="B3089" s="1" t="str">
        <f t="shared" si="290"/>
        <v>4C</v>
      </c>
      <c r="C3089">
        <v>26.629000000000001</v>
      </c>
      <c r="D3089">
        <f t="shared" si="288"/>
        <v>26.63</v>
      </c>
      <c r="E3089">
        <f>VLOOKUP(D3089,'Peak Combiner'!$A$5:$D$4980,4,FALSE)</f>
        <v>26.62</v>
      </c>
      <c r="F3089">
        <f>IFERROR(VLOOKUP(D3089,rt_comb!$A:$B,2,FALSE),D3089)</f>
        <v>26.63</v>
      </c>
      <c r="G3089">
        <v>4401786</v>
      </c>
      <c r="H3089">
        <f>SUMIFS($G:$G,$E:$E,18.51,'RAW2'!$A:$A,'RAW2'!A3089)</f>
        <v>34753237</v>
      </c>
      <c r="I3089" s="1" t="str">
        <f>VLOOKUP(A3089,'volatile collection data'!$G$6:$H$69,2,FALSE)</f>
        <v>C</v>
      </c>
      <c r="J3089" s="1">
        <f>VLOOKUP(A3089,'volatile collection data'!$G$6:$I$69,3,FALSE)</f>
        <v>4</v>
      </c>
      <c r="K3089" s="1" t="str">
        <f>VLOOKUP(A3089,'volatile collection data'!$G$6:$N$69,8,FALSE)</f>
        <v>16B</v>
      </c>
      <c r="L3089" s="1">
        <f>VLOOKUP(A3089,'volatile collection data'!$G$6:$J$69,4,FALSE)</f>
        <v>5.24</v>
      </c>
      <c r="M3089" s="1">
        <f>VLOOKUP($A3089,'volatile collection data'!$G$6:$M$69,6,FALSE)</f>
        <v>16</v>
      </c>
      <c r="N3089" s="1">
        <f>VLOOKUP($A3089,'volatile collection data'!$G$6:$M$69,7,FALSE)</f>
        <v>5.24</v>
      </c>
      <c r="O3089" s="1">
        <f>VLOOKUP(A3089,'volatile collection data'!$G$6:$K$69,5,FALSE)</f>
        <v>0</v>
      </c>
      <c r="P3089" s="1" t="str">
        <f t="shared" si="291"/>
        <v>4C</v>
      </c>
      <c r="Q3089">
        <f t="shared" si="289"/>
        <v>0.12085715874224984</v>
      </c>
      <c r="R3089" t="str">
        <f t="shared" si="292"/>
        <v>16B_0-C&amp;5.24%5.24@16</v>
      </c>
      <c r="S3089" t="str">
        <f t="shared" si="293"/>
        <v>4C-16B-VCS-Loc-22</v>
      </c>
      <c r="T3089" t="str">
        <f>IFERROR(IF(VLOOKUP(S3089,Bad!$A:$A,1,FALSE)='RAW2'!S3089,"yes","no"),"no")</f>
        <v>no</v>
      </c>
      <c r="U3089" t="str">
        <f>IFERROR(VLOOKUP(F3089,compounds!$A:$B,2,FALSE),"")</f>
        <v/>
      </c>
      <c r="V3089" t="str">
        <f>VLOOKUP(B3089,'volatile collection data'!$O:$P,2,FALSE)</f>
        <v>26.apr.22 16</v>
      </c>
    </row>
    <row r="3090" spans="1:22" x14ac:dyDescent="0.2">
      <c r="A3090" t="s">
        <v>374</v>
      </c>
      <c r="B3090" s="1" t="str">
        <f t="shared" si="290"/>
        <v>4C</v>
      </c>
      <c r="C3090">
        <v>27.317</v>
      </c>
      <c r="D3090">
        <f t="shared" si="288"/>
        <v>27.32</v>
      </c>
      <c r="E3090">
        <f>VLOOKUP(D3090,'Peak Combiner'!$A$5:$D$4980,4,FALSE)</f>
        <v>27.32</v>
      </c>
      <c r="F3090">
        <f>IFERROR(VLOOKUP(D3090,rt_comb!$A:$B,2,FALSE),D3090)</f>
        <v>27.32</v>
      </c>
      <c r="G3090">
        <v>2053058</v>
      </c>
      <c r="H3090">
        <f>SUMIFS($G:$G,$E:$E,18.51,'RAW2'!$A:$A,'RAW2'!A3090)</f>
        <v>34753237</v>
      </c>
      <c r="I3090" s="1" t="str">
        <f>VLOOKUP(A3090,'volatile collection data'!$G$6:$H$69,2,FALSE)</f>
        <v>C</v>
      </c>
      <c r="J3090" s="1">
        <f>VLOOKUP(A3090,'volatile collection data'!$G$6:$I$69,3,FALSE)</f>
        <v>4</v>
      </c>
      <c r="K3090" s="1" t="str">
        <f>VLOOKUP(A3090,'volatile collection data'!$G$6:$N$69,8,FALSE)</f>
        <v>16B</v>
      </c>
      <c r="L3090" s="1">
        <f>VLOOKUP(A3090,'volatile collection data'!$G$6:$J$69,4,FALSE)</f>
        <v>5.24</v>
      </c>
      <c r="M3090" s="1">
        <f>VLOOKUP($A3090,'volatile collection data'!$G$6:$M$69,6,FALSE)</f>
        <v>16</v>
      </c>
      <c r="N3090" s="1">
        <f>VLOOKUP($A3090,'volatile collection data'!$G$6:$M$69,7,FALSE)</f>
        <v>5.24</v>
      </c>
      <c r="O3090" s="1">
        <f>VLOOKUP(A3090,'volatile collection data'!$G$6:$K$69,5,FALSE)</f>
        <v>0</v>
      </c>
      <c r="P3090" s="1" t="str">
        <f t="shared" si="291"/>
        <v>4C</v>
      </c>
      <c r="Q3090">
        <f t="shared" si="289"/>
        <v>5.6369563766399809E-2</v>
      </c>
      <c r="R3090" t="str">
        <f t="shared" si="292"/>
        <v>16B_0-C&amp;5.24%5.24@16</v>
      </c>
      <c r="S3090" t="str">
        <f t="shared" si="293"/>
        <v>4C-16B-VCS-Loc-22</v>
      </c>
      <c r="T3090" t="str">
        <f>IFERROR(IF(VLOOKUP(S3090,Bad!$A:$A,1,FALSE)='RAW2'!S3090,"yes","no"),"no")</f>
        <v>no</v>
      </c>
      <c r="U3090" t="str">
        <f>IFERROR(VLOOKUP(F3090,compounds!$A:$B,2,FALSE),"")</f>
        <v/>
      </c>
      <c r="V3090" t="str">
        <f>VLOOKUP(B3090,'volatile collection data'!$O:$P,2,FALSE)</f>
        <v>26.apr.22 16</v>
      </c>
    </row>
    <row r="3091" spans="1:22" x14ac:dyDescent="0.2">
      <c r="A3091" t="s">
        <v>374</v>
      </c>
      <c r="B3091" s="1" t="str">
        <f t="shared" si="290"/>
        <v>4C</v>
      </c>
      <c r="C3091">
        <v>29.030999999999999</v>
      </c>
      <c r="D3091">
        <f t="shared" si="288"/>
        <v>29.03</v>
      </c>
      <c r="E3091">
        <f>VLOOKUP(D3091,'Peak Combiner'!$A$5:$D$4980,4,FALSE)</f>
        <v>29.03</v>
      </c>
      <c r="F3091">
        <f>IFERROR(VLOOKUP(D3091,rt_comb!$A:$B,2,FALSE),D3091)</f>
        <v>29.03</v>
      </c>
      <c r="G3091">
        <v>1865290</v>
      </c>
      <c r="H3091">
        <f>SUMIFS($G:$G,$E:$E,18.51,'RAW2'!$A:$A,'RAW2'!A3091)</f>
        <v>34753237</v>
      </c>
      <c r="I3091" s="1" t="str">
        <f>VLOOKUP(A3091,'volatile collection data'!$G$6:$H$69,2,FALSE)</f>
        <v>C</v>
      </c>
      <c r="J3091" s="1">
        <f>VLOOKUP(A3091,'volatile collection data'!$G$6:$I$69,3,FALSE)</f>
        <v>4</v>
      </c>
      <c r="K3091" s="1" t="str">
        <f>VLOOKUP(A3091,'volatile collection data'!$G$6:$N$69,8,FALSE)</f>
        <v>16B</v>
      </c>
      <c r="L3091" s="1">
        <f>VLOOKUP(A3091,'volatile collection data'!$G$6:$J$69,4,FALSE)</f>
        <v>5.24</v>
      </c>
      <c r="M3091" s="1">
        <f>VLOOKUP($A3091,'volatile collection data'!$G$6:$M$69,6,FALSE)</f>
        <v>16</v>
      </c>
      <c r="N3091" s="1">
        <f>VLOOKUP($A3091,'volatile collection data'!$G$6:$M$69,7,FALSE)</f>
        <v>5.24</v>
      </c>
      <c r="O3091" s="1">
        <f>VLOOKUP(A3091,'volatile collection data'!$G$6:$K$69,5,FALSE)</f>
        <v>0</v>
      </c>
      <c r="P3091" s="1" t="str">
        <f t="shared" si="291"/>
        <v>4C</v>
      </c>
      <c r="Q3091">
        <f t="shared" si="289"/>
        <v>5.1214132088731983E-2</v>
      </c>
      <c r="R3091" t="str">
        <f t="shared" si="292"/>
        <v>16B_0-C&amp;5.24%5.24@16</v>
      </c>
      <c r="S3091" t="str">
        <f t="shared" si="293"/>
        <v>4C-16B-VCS-Loc-22</v>
      </c>
      <c r="T3091" t="str">
        <f>IFERROR(IF(VLOOKUP(S3091,Bad!$A:$A,1,FALSE)='RAW2'!S3091,"yes","no"),"no")</f>
        <v>no</v>
      </c>
      <c r="U3091" t="str">
        <f>IFERROR(VLOOKUP(F3091,compounds!$A:$B,2,FALSE),"")</f>
        <v/>
      </c>
      <c r="V3091" t="str">
        <f>VLOOKUP(B3091,'volatile collection data'!$O:$P,2,FALSE)</f>
        <v>26.apr.22 16</v>
      </c>
    </row>
    <row r="3092" spans="1:22" x14ac:dyDescent="0.2">
      <c r="A3092" t="s">
        <v>374</v>
      </c>
      <c r="B3092" s="1" t="str">
        <f t="shared" si="290"/>
        <v>4C</v>
      </c>
      <c r="C3092">
        <v>30.757000000000001</v>
      </c>
      <c r="D3092">
        <f t="shared" si="288"/>
        <v>30.76</v>
      </c>
      <c r="E3092">
        <f>VLOOKUP(D3092,'Peak Combiner'!$A$5:$D$4980,4,FALSE)</f>
        <v>30.76</v>
      </c>
      <c r="F3092">
        <f>IFERROR(VLOOKUP(D3092,rt_comb!$A:$B,2,FALSE),D3092)</f>
        <v>30.76</v>
      </c>
      <c r="G3092">
        <v>1117482</v>
      </c>
      <c r="H3092">
        <f>SUMIFS($G:$G,$E:$E,18.51,'RAW2'!$A:$A,'RAW2'!A3092)</f>
        <v>34753237</v>
      </c>
      <c r="I3092" s="1" t="str">
        <f>VLOOKUP(A3092,'volatile collection data'!$G$6:$H$69,2,FALSE)</f>
        <v>C</v>
      </c>
      <c r="J3092" s="1">
        <f>VLOOKUP(A3092,'volatile collection data'!$G$6:$I$69,3,FALSE)</f>
        <v>4</v>
      </c>
      <c r="K3092" s="1" t="str">
        <f>VLOOKUP(A3092,'volatile collection data'!$G$6:$N$69,8,FALSE)</f>
        <v>16B</v>
      </c>
      <c r="L3092" s="1">
        <f>VLOOKUP(A3092,'volatile collection data'!$G$6:$J$69,4,FALSE)</f>
        <v>5.24</v>
      </c>
      <c r="M3092" s="1">
        <f>VLOOKUP($A3092,'volatile collection data'!$G$6:$M$69,6,FALSE)</f>
        <v>16</v>
      </c>
      <c r="N3092" s="1">
        <f>VLOOKUP($A3092,'volatile collection data'!$G$6:$M$69,7,FALSE)</f>
        <v>5.24</v>
      </c>
      <c r="O3092" s="1">
        <f>VLOOKUP(A3092,'volatile collection data'!$G$6:$K$69,5,FALSE)</f>
        <v>0</v>
      </c>
      <c r="P3092" s="1" t="str">
        <f t="shared" si="291"/>
        <v>4C</v>
      </c>
      <c r="Q3092">
        <f t="shared" si="289"/>
        <v>3.0682023039195188E-2</v>
      </c>
      <c r="R3092" t="str">
        <f t="shared" si="292"/>
        <v>16B_0-C&amp;5.24%5.24@16</v>
      </c>
      <c r="S3092" t="str">
        <f t="shared" si="293"/>
        <v>4C-16B-VCS-Loc-22</v>
      </c>
      <c r="T3092" t="str">
        <f>IFERROR(IF(VLOOKUP(S3092,Bad!$A:$A,1,FALSE)='RAW2'!S3092,"yes","no"),"no")</f>
        <v>no</v>
      </c>
      <c r="U3092" t="str">
        <f>IFERROR(VLOOKUP(F3092,compounds!$A:$B,2,FALSE),"")</f>
        <v/>
      </c>
      <c r="V3092" t="str">
        <f>VLOOKUP(B3092,'volatile collection data'!$O:$P,2,FALSE)</f>
        <v>26.apr.22 16</v>
      </c>
    </row>
    <row r="3093" spans="1:22" x14ac:dyDescent="0.2">
      <c r="A3093" t="s">
        <v>374</v>
      </c>
      <c r="B3093" s="1" t="str">
        <f t="shared" si="290"/>
        <v>4C</v>
      </c>
      <c r="C3093">
        <v>30.963999999999999</v>
      </c>
      <c r="D3093">
        <f t="shared" si="288"/>
        <v>30.96</v>
      </c>
      <c r="E3093">
        <f>VLOOKUP(D3093,'Peak Combiner'!$A$5:$D$4980,4,FALSE)</f>
        <v>30.94</v>
      </c>
      <c r="F3093">
        <f>IFERROR(VLOOKUP(D3093,rt_comb!$A:$B,2,FALSE),D3093)</f>
        <v>30.96</v>
      </c>
      <c r="G3093">
        <v>2168910</v>
      </c>
      <c r="H3093">
        <f>SUMIFS($G:$G,$E:$E,18.51,'RAW2'!$A:$A,'RAW2'!A3093)</f>
        <v>34753237</v>
      </c>
      <c r="I3093" s="1" t="str">
        <f>VLOOKUP(A3093,'volatile collection data'!$G$6:$H$69,2,FALSE)</f>
        <v>C</v>
      </c>
      <c r="J3093" s="1">
        <f>VLOOKUP(A3093,'volatile collection data'!$G$6:$I$69,3,FALSE)</f>
        <v>4</v>
      </c>
      <c r="K3093" s="1" t="str">
        <f>VLOOKUP(A3093,'volatile collection data'!$G$6:$N$69,8,FALSE)</f>
        <v>16B</v>
      </c>
      <c r="L3093" s="1">
        <f>VLOOKUP(A3093,'volatile collection data'!$G$6:$J$69,4,FALSE)</f>
        <v>5.24</v>
      </c>
      <c r="M3093" s="1">
        <f>VLOOKUP($A3093,'volatile collection data'!$G$6:$M$69,6,FALSE)</f>
        <v>16</v>
      </c>
      <c r="N3093" s="1">
        <f>VLOOKUP($A3093,'volatile collection data'!$G$6:$M$69,7,FALSE)</f>
        <v>5.24</v>
      </c>
      <c r="O3093" s="1">
        <f>VLOOKUP(A3093,'volatile collection data'!$G$6:$K$69,5,FALSE)</f>
        <v>0</v>
      </c>
      <c r="P3093" s="1" t="str">
        <f t="shared" si="291"/>
        <v>4C</v>
      </c>
      <c r="Q3093">
        <f t="shared" si="289"/>
        <v>5.9550441608849931E-2</v>
      </c>
      <c r="R3093" t="str">
        <f t="shared" si="292"/>
        <v>16B_0-C&amp;5.24%5.24@16</v>
      </c>
      <c r="S3093" t="str">
        <f t="shared" si="293"/>
        <v>4C-16B-VCS-Loc-22</v>
      </c>
      <c r="T3093" t="str">
        <f>IFERROR(IF(VLOOKUP(S3093,Bad!$A:$A,1,FALSE)='RAW2'!S3093,"yes","no"),"no")</f>
        <v>no</v>
      </c>
      <c r="U3093" t="str">
        <f>IFERROR(VLOOKUP(F3093,compounds!$A:$B,2,FALSE),"")</f>
        <v/>
      </c>
      <c r="V3093" t="str">
        <f>VLOOKUP(B3093,'volatile collection data'!$O:$P,2,FALSE)</f>
        <v>26.apr.22 16</v>
      </c>
    </row>
    <row r="3094" spans="1:22" x14ac:dyDescent="0.2">
      <c r="A3094" t="s">
        <v>374</v>
      </c>
      <c r="B3094" s="1" t="str">
        <f t="shared" si="290"/>
        <v>4C</v>
      </c>
      <c r="C3094">
        <v>31.751000000000001</v>
      </c>
      <c r="D3094">
        <f t="shared" si="288"/>
        <v>31.75</v>
      </c>
      <c r="E3094">
        <f>VLOOKUP(D3094,'Peak Combiner'!$A$5:$D$4980,4,FALSE)</f>
        <v>31.73</v>
      </c>
      <c r="F3094">
        <f>IFERROR(VLOOKUP(D3094,rt_comb!$A:$B,2,FALSE),D3094)</f>
        <v>31.75</v>
      </c>
      <c r="G3094">
        <v>5605424</v>
      </c>
      <c r="H3094">
        <f>SUMIFS($G:$G,$E:$E,18.51,'RAW2'!$A:$A,'RAW2'!A3094)</f>
        <v>34753237</v>
      </c>
      <c r="I3094" s="1" t="str">
        <f>VLOOKUP(A3094,'volatile collection data'!$G$6:$H$69,2,FALSE)</f>
        <v>C</v>
      </c>
      <c r="J3094" s="1">
        <f>VLOOKUP(A3094,'volatile collection data'!$G$6:$I$69,3,FALSE)</f>
        <v>4</v>
      </c>
      <c r="K3094" s="1" t="str">
        <f>VLOOKUP(A3094,'volatile collection data'!$G$6:$N$69,8,FALSE)</f>
        <v>16B</v>
      </c>
      <c r="L3094" s="1">
        <f>VLOOKUP(A3094,'volatile collection data'!$G$6:$J$69,4,FALSE)</f>
        <v>5.24</v>
      </c>
      <c r="M3094" s="1">
        <f>VLOOKUP($A3094,'volatile collection data'!$G$6:$M$69,6,FALSE)</f>
        <v>16</v>
      </c>
      <c r="N3094" s="1">
        <f>VLOOKUP($A3094,'volatile collection data'!$G$6:$M$69,7,FALSE)</f>
        <v>5.24</v>
      </c>
      <c r="O3094" s="1">
        <f>VLOOKUP(A3094,'volatile collection data'!$G$6:$K$69,5,FALSE)</f>
        <v>0</v>
      </c>
      <c r="P3094" s="1" t="str">
        <f t="shared" si="291"/>
        <v>4C</v>
      </c>
      <c r="Q3094">
        <f t="shared" si="289"/>
        <v>0.15390471462847513</v>
      </c>
      <c r="R3094" t="str">
        <f t="shared" si="292"/>
        <v>16B_0-C&amp;5.24%5.24@16</v>
      </c>
      <c r="S3094" t="str">
        <f t="shared" si="293"/>
        <v>4C-16B-VCS-Loc-22</v>
      </c>
      <c r="T3094" t="str">
        <f>IFERROR(IF(VLOOKUP(S3094,Bad!$A:$A,1,FALSE)='RAW2'!S3094,"yes","no"),"no")</f>
        <v>no</v>
      </c>
      <c r="U3094" t="str">
        <f>IFERROR(VLOOKUP(F3094,compounds!$A:$B,2,FALSE),"")</f>
        <v/>
      </c>
      <c r="V3094" t="str">
        <f>VLOOKUP(B3094,'volatile collection data'!$O:$P,2,FALSE)</f>
        <v>26.apr.22 16</v>
      </c>
    </row>
    <row r="3095" spans="1:22" x14ac:dyDescent="0.2">
      <c r="A3095" t="s">
        <v>374</v>
      </c>
      <c r="B3095" s="1" t="str">
        <f t="shared" si="290"/>
        <v>4C</v>
      </c>
      <c r="C3095">
        <v>33.79</v>
      </c>
      <c r="D3095">
        <f t="shared" si="288"/>
        <v>33.79</v>
      </c>
      <c r="E3095">
        <f>VLOOKUP(D3095,'Peak Combiner'!$A$5:$D$4980,4,FALSE)</f>
        <v>33.79</v>
      </c>
      <c r="F3095">
        <f>IFERROR(VLOOKUP(D3095,rt_comb!$A:$B,2,FALSE),D3095)</f>
        <v>33.79</v>
      </c>
      <c r="G3095">
        <v>1002689</v>
      </c>
      <c r="H3095">
        <f>SUMIFS($G:$G,$E:$E,18.51,'RAW2'!$A:$A,'RAW2'!A3095)</f>
        <v>34753237</v>
      </c>
      <c r="I3095" s="1" t="str">
        <f>VLOOKUP(A3095,'volatile collection data'!$G$6:$H$69,2,FALSE)</f>
        <v>C</v>
      </c>
      <c r="J3095" s="1">
        <f>VLOOKUP(A3095,'volatile collection data'!$G$6:$I$69,3,FALSE)</f>
        <v>4</v>
      </c>
      <c r="K3095" s="1" t="str">
        <f>VLOOKUP(A3095,'volatile collection data'!$G$6:$N$69,8,FALSE)</f>
        <v>16B</v>
      </c>
      <c r="L3095" s="1">
        <f>VLOOKUP(A3095,'volatile collection data'!$G$6:$J$69,4,FALSE)</f>
        <v>5.24</v>
      </c>
      <c r="M3095" s="1">
        <f>VLOOKUP($A3095,'volatile collection data'!$G$6:$M$69,6,FALSE)</f>
        <v>16</v>
      </c>
      <c r="N3095" s="1">
        <f>VLOOKUP($A3095,'volatile collection data'!$G$6:$M$69,7,FALSE)</f>
        <v>5.24</v>
      </c>
      <c r="O3095" s="1">
        <f>VLOOKUP(A3095,'volatile collection data'!$G$6:$K$69,5,FALSE)</f>
        <v>0</v>
      </c>
      <c r="P3095" s="1" t="str">
        <f t="shared" si="291"/>
        <v>4C</v>
      </c>
      <c r="Q3095">
        <f t="shared" si="289"/>
        <v>2.753022151510949E-2</v>
      </c>
      <c r="R3095" t="str">
        <f t="shared" si="292"/>
        <v>16B_0-C&amp;5.24%5.24@16</v>
      </c>
      <c r="S3095" t="str">
        <f t="shared" si="293"/>
        <v>4C-16B-VCS-Loc-22</v>
      </c>
      <c r="T3095" t="str">
        <f>IFERROR(IF(VLOOKUP(S3095,Bad!$A:$A,1,FALSE)='RAW2'!S3095,"yes","no"),"no")</f>
        <v>no</v>
      </c>
      <c r="U3095" t="str">
        <f>IFERROR(VLOOKUP(F3095,compounds!$A:$B,2,FALSE),"")</f>
        <v/>
      </c>
      <c r="V3095" t="str">
        <f>VLOOKUP(B3095,'volatile collection data'!$O:$P,2,FALSE)</f>
        <v>26.apr.22 16</v>
      </c>
    </row>
    <row r="3096" spans="1:22" x14ac:dyDescent="0.2">
      <c r="A3096" t="s">
        <v>374</v>
      </c>
      <c r="B3096" s="1" t="str">
        <f t="shared" si="290"/>
        <v>4C</v>
      </c>
      <c r="C3096">
        <v>34.941000000000003</v>
      </c>
      <c r="D3096">
        <f t="shared" si="288"/>
        <v>34.94</v>
      </c>
      <c r="E3096">
        <f>VLOOKUP(D3096,'Peak Combiner'!$A$5:$D$4980,4,FALSE)</f>
        <v>34.86</v>
      </c>
      <c r="F3096">
        <f>IFERROR(VLOOKUP(D3096,rt_comb!$A:$B,2,FALSE),D3096)</f>
        <v>34.94</v>
      </c>
      <c r="G3096">
        <v>2295777</v>
      </c>
      <c r="H3096">
        <f>SUMIFS($G:$G,$E:$E,18.51,'RAW2'!$A:$A,'RAW2'!A3096)</f>
        <v>34753237</v>
      </c>
      <c r="I3096" s="1" t="str">
        <f>VLOOKUP(A3096,'volatile collection data'!$G$6:$H$69,2,FALSE)</f>
        <v>C</v>
      </c>
      <c r="J3096" s="1">
        <f>VLOOKUP(A3096,'volatile collection data'!$G$6:$I$69,3,FALSE)</f>
        <v>4</v>
      </c>
      <c r="K3096" s="1" t="str">
        <f>VLOOKUP(A3096,'volatile collection data'!$G$6:$N$69,8,FALSE)</f>
        <v>16B</v>
      </c>
      <c r="L3096" s="1">
        <f>VLOOKUP(A3096,'volatile collection data'!$G$6:$J$69,4,FALSE)</f>
        <v>5.24</v>
      </c>
      <c r="M3096" s="1">
        <f>VLOOKUP($A3096,'volatile collection data'!$G$6:$M$69,6,FALSE)</f>
        <v>16</v>
      </c>
      <c r="N3096" s="1">
        <f>VLOOKUP($A3096,'volatile collection data'!$G$6:$M$69,7,FALSE)</f>
        <v>5.24</v>
      </c>
      <c r="O3096" s="1">
        <f>VLOOKUP(A3096,'volatile collection data'!$G$6:$K$69,5,FALSE)</f>
        <v>0</v>
      </c>
      <c r="P3096" s="1" t="str">
        <f t="shared" si="291"/>
        <v>4C</v>
      </c>
      <c r="Q3096">
        <f t="shared" si="289"/>
        <v>6.3033751601237795E-2</v>
      </c>
      <c r="R3096" t="str">
        <f t="shared" si="292"/>
        <v>16B_0-C&amp;5.24%5.24@16</v>
      </c>
      <c r="S3096" t="str">
        <f t="shared" si="293"/>
        <v>4C-16B-VCS-Loc-22</v>
      </c>
      <c r="T3096" t="str">
        <f>IFERROR(IF(VLOOKUP(S3096,Bad!$A:$A,1,FALSE)='RAW2'!S3096,"yes","no"),"no")</f>
        <v>no</v>
      </c>
      <c r="U3096" t="str">
        <f>IFERROR(VLOOKUP(F3096,compounds!$A:$B,2,FALSE),"")</f>
        <v/>
      </c>
      <c r="V3096" t="str">
        <f>VLOOKUP(B3096,'volatile collection data'!$O:$P,2,FALSE)</f>
        <v>26.apr.22 16</v>
      </c>
    </row>
    <row r="3097" spans="1:22" x14ac:dyDescent="0.2">
      <c r="A3097" t="s">
        <v>374</v>
      </c>
      <c r="B3097" s="1" t="str">
        <f t="shared" si="290"/>
        <v>4C</v>
      </c>
      <c r="C3097">
        <v>35.302</v>
      </c>
      <c r="D3097">
        <f t="shared" si="288"/>
        <v>35.299999999999997</v>
      </c>
      <c r="E3097">
        <f>VLOOKUP(D3097,'Peak Combiner'!$A$5:$D$4980,4,FALSE)</f>
        <v>35.299999999999997</v>
      </c>
      <c r="F3097">
        <f>IFERROR(VLOOKUP(D3097,rt_comb!$A:$B,2,FALSE),D3097)</f>
        <v>35.299999999999997</v>
      </c>
      <c r="G3097">
        <v>904405</v>
      </c>
      <c r="H3097">
        <f>SUMIFS($G:$G,$E:$E,18.51,'RAW2'!$A:$A,'RAW2'!A3097)</f>
        <v>34753237</v>
      </c>
      <c r="I3097" s="1" t="str">
        <f>VLOOKUP(A3097,'volatile collection data'!$G$6:$H$69,2,FALSE)</f>
        <v>C</v>
      </c>
      <c r="J3097" s="1">
        <f>VLOOKUP(A3097,'volatile collection data'!$G$6:$I$69,3,FALSE)</f>
        <v>4</v>
      </c>
      <c r="K3097" s="1" t="str">
        <f>VLOOKUP(A3097,'volatile collection data'!$G$6:$N$69,8,FALSE)</f>
        <v>16B</v>
      </c>
      <c r="L3097" s="1">
        <f>VLOOKUP(A3097,'volatile collection data'!$G$6:$J$69,4,FALSE)</f>
        <v>5.24</v>
      </c>
      <c r="M3097" s="1">
        <f>VLOOKUP($A3097,'volatile collection data'!$G$6:$M$69,6,FALSE)</f>
        <v>16</v>
      </c>
      <c r="N3097" s="1">
        <f>VLOOKUP($A3097,'volatile collection data'!$G$6:$M$69,7,FALSE)</f>
        <v>5.24</v>
      </c>
      <c r="O3097" s="1">
        <f>VLOOKUP(A3097,'volatile collection data'!$G$6:$K$69,5,FALSE)</f>
        <v>0</v>
      </c>
      <c r="P3097" s="1" t="str">
        <f t="shared" si="291"/>
        <v>4C</v>
      </c>
      <c r="Q3097">
        <f t="shared" si="289"/>
        <v>2.483169755464815E-2</v>
      </c>
      <c r="R3097" t="str">
        <f t="shared" si="292"/>
        <v>16B_0-C&amp;5.24%5.24@16</v>
      </c>
      <c r="S3097" t="str">
        <f t="shared" si="293"/>
        <v>4C-16B-VCS-Loc-22</v>
      </c>
      <c r="T3097" t="str">
        <f>IFERROR(IF(VLOOKUP(S3097,Bad!$A:$A,1,FALSE)='RAW2'!S3097,"yes","no"),"no")</f>
        <v>no</v>
      </c>
      <c r="U3097" t="str">
        <f>IFERROR(VLOOKUP(F3097,compounds!$A:$B,2,FALSE),"")</f>
        <v/>
      </c>
      <c r="V3097" t="str">
        <f>VLOOKUP(B3097,'volatile collection data'!$O:$P,2,FALSE)</f>
        <v>26.apr.22 16</v>
      </c>
    </row>
    <row r="3098" spans="1:22" x14ac:dyDescent="0.2">
      <c r="A3098" t="s">
        <v>374</v>
      </c>
      <c r="B3098" s="1" t="str">
        <f t="shared" si="290"/>
        <v>4C</v>
      </c>
      <c r="C3098">
        <v>35.436999999999998</v>
      </c>
      <c r="D3098">
        <f t="shared" si="288"/>
        <v>35.44</v>
      </c>
      <c r="E3098">
        <f>VLOOKUP(D3098,'Peak Combiner'!$A$5:$D$4980,4,FALSE)</f>
        <v>35.44</v>
      </c>
      <c r="F3098">
        <f>IFERROR(VLOOKUP(D3098,rt_comb!$A:$B,2,FALSE),D3098)</f>
        <v>35.44</v>
      </c>
      <c r="G3098">
        <v>805326</v>
      </c>
      <c r="H3098">
        <f>SUMIFS($G:$G,$E:$E,18.51,'RAW2'!$A:$A,'RAW2'!A3098)</f>
        <v>34753237</v>
      </c>
      <c r="I3098" s="1" t="str">
        <f>VLOOKUP(A3098,'volatile collection data'!$G$6:$H$69,2,FALSE)</f>
        <v>C</v>
      </c>
      <c r="J3098" s="1">
        <f>VLOOKUP(A3098,'volatile collection data'!$G$6:$I$69,3,FALSE)</f>
        <v>4</v>
      </c>
      <c r="K3098" s="1" t="str">
        <f>VLOOKUP(A3098,'volatile collection data'!$G$6:$N$69,8,FALSE)</f>
        <v>16B</v>
      </c>
      <c r="L3098" s="1">
        <f>VLOOKUP(A3098,'volatile collection data'!$G$6:$J$69,4,FALSE)</f>
        <v>5.24</v>
      </c>
      <c r="M3098" s="1">
        <f>VLOOKUP($A3098,'volatile collection data'!$G$6:$M$69,6,FALSE)</f>
        <v>16</v>
      </c>
      <c r="N3098" s="1">
        <f>VLOOKUP($A3098,'volatile collection data'!$G$6:$M$69,7,FALSE)</f>
        <v>5.24</v>
      </c>
      <c r="O3098" s="1">
        <f>VLOOKUP(A3098,'volatile collection data'!$G$6:$K$69,5,FALSE)</f>
        <v>0</v>
      </c>
      <c r="P3098" s="1" t="str">
        <f t="shared" si="291"/>
        <v>4C</v>
      </c>
      <c r="Q3098">
        <f t="shared" si="289"/>
        <v>2.211134576312004E-2</v>
      </c>
      <c r="R3098" t="str">
        <f t="shared" si="292"/>
        <v>16B_0-C&amp;5.24%5.24@16</v>
      </c>
      <c r="S3098" t="str">
        <f t="shared" si="293"/>
        <v>4C-16B-VCS-Loc-22</v>
      </c>
      <c r="T3098" t="str">
        <f>IFERROR(IF(VLOOKUP(S3098,Bad!$A:$A,1,FALSE)='RAW2'!S3098,"yes","no"),"no")</f>
        <v>no</v>
      </c>
      <c r="U3098" t="str">
        <f>IFERROR(VLOOKUP(F3098,compounds!$A:$B,2,FALSE),"")</f>
        <v/>
      </c>
      <c r="V3098" t="str">
        <f>VLOOKUP(B3098,'volatile collection data'!$O:$P,2,FALSE)</f>
        <v>26.apr.22 16</v>
      </c>
    </row>
    <row r="3099" spans="1:22" x14ac:dyDescent="0.2">
      <c r="A3099" t="s">
        <v>374</v>
      </c>
      <c r="B3099" s="1" t="str">
        <f t="shared" si="290"/>
        <v>4C</v>
      </c>
      <c r="C3099">
        <v>35.665999999999997</v>
      </c>
      <c r="D3099">
        <f t="shared" si="288"/>
        <v>35.67</v>
      </c>
      <c r="E3099">
        <f>VLOOKUP(D3099,'Peak Combiner'!$A$5:$D$4980,4,FALSE)</f>
        <v>35.67</v>
      </c>
      <c r="F3099">
        <f>IFERROR(VLOOKUP(D3099,rt_comb!$A:$B,2,FALSE),D3099)</f>
        <v>35.67</v>
      </c>
      <c r="G3099">
        <v>2050561</v>
      </c>
      <c r="H3099">
        <f>SUMIFS($G:$G,$E:$E,18.51,'RAW2'!$A:$A,'RAW2'!A3099)</f>
        <v>34753237</v>
      </c>
      <c r="I3099" s="1" t="str">
        <f>VLOOKUP(A3099,'volatile collection data'!$G$6:$H$69,2,FALSE)</f>
        <v>C</v>
      </c>
      <c r="J3099" s="1">
        <f>VLOOKUP(A3099,'volatile collection data'!$G$6:$I$69,3,FALSE)</f>
        <v>4</v>
      </c>
      <c r="K3099" s="1" t="str">
        <f>VLOOKUP(A3099,'volatile collection data'!$G$6:$N$69,8,FALSE)</f>
        <v>16B</v>
      </c>
      <c r="L3099" s="1">
        <f>VLOOKUP(A3099,'volatile collection data'!$G$6:$J$69,4,FALSE)</f>
        <v>5.24</v>
      </c>
      <c r="M3099" s="1">
        <f>VLOOKUP($A3099,'volatile collection data'!$G$6:$M$69,6,FALSE)</f>
        <v>16</v>
      </c>
      <c r="N3099" s="1">
        <f>VLOOKUP($A3099,'volatile collection data'!$G$6:$M$69,7,FALSE)</f>
        <v>5.24</v>
      </c>
      <c r="O3099" s="1">
        <f>VLOOKUP(A3099,'volatile collection data'!$G$6:$K$69,5,FALSE)</f>
        <v>0</v>
      </c>
      <c r="P3099" s="1" t="str">
        <f t="shared" si="291"/>
        <v>4C</v>
      </c>
      <c r="Q3099">
        <f t="shared" si="289"/>
        <v>5.6301005157376245E-2</v>
      </c>
      <c r="R3099" t="str">
        <f t="shared" si="292"/>
        <v>16B_0-C&amp;5.24%5.24@16</v>
      </c>
      <c r="S3099" t="str">
        <f t="shared" si="293"/>
        <v>4C-16B-VCS-Loc-22</v>
      </c>
      <c r="T3099" t="str">
        <f>IFERROR(IF(VLOOKUP(S3099,Bad!$A:$A,1,FALSE)='RAW2'!S3099,"yes","no"),"no")</f>
        <v>no</v>
      </c>
      <c r="U3099" t="str">
        <f>IFERROR(VLOOKUP(F3099,compounds!$A:$B,2,FALSE),"")</f>
        <v/>
      </c>
      <c r="V3099" t="str">
        <f>VLOOKUP(B3099,'volatile collection data'!$O:$P,2,FALSE)</f>
        <v>26.apr.22 16</v>
      </c>
    </row>
    <row r="3100" spans="1:22" x14ac:dyDescent="0.2">
      <c r="A3100" t="s">
        <v>374</v>
      </c>
      <c r="B3100" s="1" t="str">
        <f t="shared" si="290"/>
        <v>4C</v>
      </c>
      <c r="C3100">
        <v>35.908999999999999</v>
      </c>
      <c r="D3100">
        <f t="shared" si="288"/>
        <v>35.909999999999997</v>
      </c>
      <c r="E3100">
        <f>VLOOKUP(D3100,'Peak Combiner'!$A$5:$D$4980,4,FALSE)</f>
        <v>35.909999999999997</v>
      </c>
      <c r="F3100">
        <f>IFERROR(VLOOKUP(D3100,rt_comb!$A:$B,2,FALSE),D3100)</f>
        <v>35.909999999999997</v>
      </c>
      <c r="G3100">
        <v>2182764</v>
      </c>
      <c r="H3100">
        <f>SUMIFS($G:$G,$E:$E,18.51,'RAW2'!$A:$A,'RAW2'!A3100)</f>
        <v>34753237</v>
      </c>
      <c r="I3100" s="1" t="str">
        <f>VLOOKUP(A3100,'volatile collection data'!$G$6:$H$69,2,FALSE)</f>
        <v>C</v>
      </c>
      <c r="J3100" s="1">
        <f>VLOOKUP(A3100,'volatile collection data'!$G$6:$I$69,3,FALSE)</f>
        <v>4</v>
      </c>
      <c r="K3100" s="1" t="str">
        <f>VLOOKUP(A3100,'volatile collection data'!$G$6:$N$69,8,FALSE)</f>
        <v>16B</v>
      </c>
      <c r="L3100" s="1">
        <f>VLOOKUP(A3100,'volatile collection data'!$G$6:$J$69,4,FALSE)</f>
        <v>5.24</v>
      </c>
      <c r="M3100" s="1">
        <f>VLOOKUP($A3100,'volatile collection data'!$G$6:$M$69,6,FALSE)</f>
        <v>16</v>
      </c>
      <c r="N3100" s="1">
        <f>VLOOKUP($A3100,'volatile collection data'!$G$6:$M$69,7,FALSE)</f>
        <v>5.24</v>
      </c>
      <c r="O3100" s="1">
        <f>VLOOKUP(A3100,'volatile collection data'!$G$6:$K$69,5,FALSE)</f>
        <v>0</v>
      </c>
      <c r="P3100" s="1" t="str">
        <f t="shared" si="291"/>
        <v>4C</v>
      </c>
      <c r="Q3100">
        <f t="shared" si="289"/>
        <v>5.993082245362865E-2</v>
      </c>
      <c r="R3100" t="str">
        <f t="shared" si="292"/>
        <v>16B_0-C&amp;5.24%5.24@16</v>
      </c>
      <c r="S3100" t="str">
        <f t="shared" si="293"/>
        <v>4C-16B-VCS-Loc-22</v>
      </c>
      <c r="T3100" t="str">
        <f>IFERROR(IF(VLOOKUP(S3100,Bad!$A:$A,1,FALSE)='RAW2'!S3100,"yes","no"),"no")</f>
        <v>no</v>
      </c>
      <c r="U3100" t="str">
        <f>IFERROR(VLOOKUP(F3100,compounds!$A:$B,2,FALSE),"")</f>
        <v/>
      </c>
      <c r="V3100" t="str">
        <f>VLOOKUP(B3100,'volatile collection data'!$O:$P,2,FALSE)</f>
        <v>26.apr.22 16</v>
      </c>
    </row>
    <row r="3101" spans="1:22" x14ac:dyDescent="0.2">
      <c r="A3101" t="s">
        <v>374</v>
      </c>
      <c r="B3101" s="1" t="str">
        <f t="shared" si="290"/>
        <v>4C</v>
      </c>
      <c r="C3101">
        <v>35.994</v>
      </c>
      <c r="D3101">
        <f t="shared" si="288"/>
        <v>35.99</v>
      </c>
      <c r="E3101">
        <f>VLOOKUP(D3101,'Peak Combiner'!$A$5:$D$4980,4,FALSE)</f>
        <v>35.99</v>
      </c>
      <c r="F3101">
        <f>IFERROR(VLOOKUP(D3101,rt_comb!$A:$B,2,FALSE),D3101)</f>
        <v>35.99</v>
      </c>
      <c r="G3101">
        <v>356109</v>
      </c>
      <c r="H3101">
        <f>SUMIFS($G:$G,$E:$E,18.51,'RAW2'!$A:$A,'RAW2'!A3101)</f>
        <v>34753237</v>
      </c>
      <c r="I3101" s="1" t="str">
        <f>VLOOKUP(A3101,'volatile collection data'!$G$6:$H$69,2,FALSE)</f>
        <v>C</v>
      </c>
      <c r="J3101" s="1">
        <f>VLOOKUP(A3101,'volatile collection data'!$G$6:$I$69,3,FALSE)</f>
        <v>4</v>
      </c>
      <c r="K3101" s="1" t="str">
        <f>VLOOKUP(A3101,'volatile collection data'!$G$6:$N$69,8,FALSE)</f>
        <v>16B</v>
      </c>
      <c r="L3101" s="1">
        <f>VLOOKUP(A3101,'volatile collection data'!$G$6:$J$69,4,FALSE)</f>
        <v>5.24</v>
      </c>
      <c r="M3101" s="1">
        <f>VLOOKUP($A3101,'volatile collection data'!$G$6:$M$69,6,FALSE)</f>
        <v>16</v>
      </c>
      <c r="N3101" s="1">
        <f>VLOOKUP($A3101,'volatile collection data'!$G$6:$M$69,7,FALSE)</f>
        <v>5.24</v>
      </c>
      <c r="O3101" s="1">
        <f>VLOOKUP(A3101,'volatile collection data'!$G$6:$K$69,5,FALSE)</f>
        <v>0</v>
      </c>
      <c r="P3101" s="1" t="str">
        <f t="shared" si="291"/>
        <v>4C</v>
      </c>
      <c r="Q3101">
        <f t="shared" si="289"/>
        <v>9.7774680419592964E-3</v>
      </c>
      <c r="R3101" t="str">
        <f t="shared" si="292"/>
        <v>16B_0-C&amp;5.24%5.24@16</v>
      </c>
      <c r="S3101" t="str">
        <f t="shared" si="293"/>
        <v>4C-16B-VCS-Loc-22</v>
      </c>
      <c r="T3101" t="str">
        <f>IFERROR(IF(VLOOKUP(S3101,Bad!$A:$A,1,FALSE)='RAW2'!S3101,"yes","no"),"no")</f>
        <v>no</v>
      </c>
      <c r="U3101" t="str">
        <f>IFERROR(VLOOKUP(F3101,compounds!$A:$B,2,FALSE),"")</f>
        <v/>
      </c>
      <c r="V3101" t="str">
        <f>VLOOKUP(B3101,'volatile collection data'!$O:$P,2,FALSE)</f>
        <v>26.apr.22 16</v>
      </c>
    </row>
    <row r="3102" spans="1:22" x14ac:dyDescent="0.2">
      <c r="A3102" t="s">
        <v>374</v>
      </c>
      <c r="B3102" s="1" t="str">
        <f t="shared" si="290"/>
        <v>4C</v>
      </c>
      <c r="C3102">
        <v>36.116999999999997</v>
      </c>
      <c r="D3102">
        <f t="shared" si="288"/>
        <v>36.119999999999997</v>
      </c>
      <c r="E3102">
        <f>VLOOKUP(D3102,'Peak Combiner'!$A$5:$D$4980,4,FALSE)</f>
        <v>36.11</v>
      </c>
      <c r="F3102">
        <f>IFERROR(VLOOKUP(D3102,rt_comb!$A:$B,2,FALSE),D3102)</f>
        <v>36.119999999999997</v>
      </c>
      <c r="G3102">
        <v>484935</v>
      </c>
      <c r="H3102">
        <f>SUMIFS($G:$G,$E:$E,18.51,'RAW2'!$A:$A,'RAW2'!A3102)</f>
        <v>34753237</v>
      </c>
      <c r="I3102" s="1" t="str">
        <f>VLOOKUP(A3102,'volatile collection data'!$G$6:$H$69,2,FALSE)</f>
        <v>C</v>
      </c>
      <c r="J3102" s="1">
        <f>VLOOKUP(A3102,'volatile collection data'!$G$6:$I$69,3,FALSE)</f>
        <v>4</v>
      </c>
      <c r="K3102" s="1" t="str">
        <f>VLOOKUP(A3102,'volatile collection data'!$G$6:$N$69,8,FALSE)</f>
        <v>16B</v>
      </c>
      <c r="L3102" s="1">
        <f>VLOOKUP(A3102,'volatile collection data'!$G$6:$J$69,4,FALSE)</f>
        <v>5.24</v>
      </c>
      <c r="M3102" s="1">
        <f>VLOOKUP($A3102,'volatile collection data'!$G$6:$M$69,6,FALSE)</f>
        <v>16</v>
      </c>
      <c r="N3102" s="1">
        <f>VLOOKUP($A3102,'volatile collection data'!$G$6:$M$69,7,FALSE)</f>
        <v>5.24</v>
      </c>
      <c r="O3102" s="1">
        <f>VLOOKUP(A3102,'volatile collection data'!$G$6:$K$69,5,FALSE)</f>
        <v>0</v>
      </c>
      <c r="P3102" s="1" t="str">
        <f t="shared" si="291"/>
        <v>4C</v>
      </c>
      <c r="Q3102">
        <f t="shared" si="289"/>
        <v>1.3314565104862645E-2</v>
      </c>
      <c r="R3102" t="str">
        <f t="shared" si="292"/>
        <v>16B_0-C&amp;5.24%5.24@16</v>
      </c>
      <c r="S3102" t="str">
        <f t="shared" si="293"/>
        <v>4C-16B-VCS-Loc-22</v>
      </c>
      <c r="T3102" t="str">
        <f>IFERROR(IF(VLOOKUP(S3102,Bad!$A:$A,1,FALSE)='RAW2'!S3102,"yes","no"),"no")</f>
        <v>no</v>
      </c>
      <c r="U3102" t="str">
        <f>IFERROR(VLOOKUP(F3102,compounds!$A:$B,2,FALSE),"")</f>
        <v/>
      </c>
      <c r="V3102" t="str">
        <f>VLOOKUP(B3102,'volatile collection data'!$O:$P,2,FALSE)</f>
        <v>26.apr.22 16</v>
      </c>
    </row>
    <row r="3103" spans="1:22" x14ac:dyDescent="0.2">
      <c r="A3103" t="s">
        <v>374</v>
      </c>
      <c r="B3103" s="1" t="str">
        <f t="shared" si="290"/>
        <v>4C</v>
      </c>
      <c r="C3103">
        <v>36.165999999999997</v>
      </c>
      <c r="D3103">
        <f t="shared" si="288"/>
        <v>36.17</v>
      </c>
      <c r="E3103">
        <f>VLOOKUP(D3103,'Peak Combiner'!$A$5:$D$4980,4,FALSE)</f>
        <v>36.11</v>
      </c>
      <c r="F3103">
        <f>IFERROR(VLOOKUP(D3103,rt_comb!$A:$B,2,FALSE),D3103)</f>
        <v>36.17</v>
      </c>
      <c r="G3103">
        <v>1120991</v>
      </c>
      <c r="H3103">
        <f>SUMIFS($G:$G,$E:$E,18.51,'RAW2'!$A:$A,'RAW2'!A3103)</f>
        <v>34753237</v>
      </c>
      <c r="I3103" s="1" t="str">
        <f>VLOOKUP(A3103,'volatile collection data'!$G$6:$H$69,2,FALSE)</f>
        <v>C</v>
      </c>
      <c r="J3103" s="1">
        <f>VLOOKUP(A3103,'volatile collection data'!$G$6:$I$69,3,FALSE)</f>
        <v>4</v>
      </c>
      <c r="K3103" s="1" t="str">
        <f>VLOOKUP(A3103,'volatile collection data'!$G$6:$N$69,8,FALSE)</f>
        <v>16B</v>
      </c>
      <c r="L3103" s="1">
        <f>VLOOKUP(A3103,'volatile collection data'!$G$6:$J$69,4,FALSE)</f>
        <v>5.24</v>
      </c>
      <c r="M3103" s="1">
        <f>VLOOKUP($A3103,'volatile collection data'!$G$6:$M$69,6,FALSE)</f>
        <v>16</v>
      </c>
      <c r="N3103" s="1">
        <f>VLOOKUP($A3103,'volatile collection data'!$G$6:$M$69,7,FALSE)</f>
        <v>5.24</v>
      </c>
      <c r="O3103" s="1">
        <f>VLOOKUP(A3103,'volatile collection data'!$G$6:$K$69,5,FALSE)</f>
        <v>0</v>
      </c>
      <c r="P3103" s="1" t="str">
        <f t="shared" si="291"/>
        <v>4C</v>
      </c>
      <c r="Q3103">
        <f t="shared" si="289"/>
        <v>3.0778367516193061E-2</v>
      </c>
      <c r="R3103" t="str">
        <f t="shared" si="292"/>
        <v>16B_0-C&amp;5.24%5.24@16</v>
      </c>
      <c r="S3103" t="str">
        <f t="shared" si="293"/>
        <v>4C-16B-VCS-Loc-22</v>
      </c>
      <c r="T3103" t="str">
        <f>IFERROR(IF(VLOOKUP(S3103,Bad!$A:$A,1,FALSE)='RAW2'!S3103,"yes","no"),"no")</f>
        <v>no</v>
      </c>
      <c r="U3103" t="str">
        <f>IFERROR(VLOOKUP(F3103,compounds!$A:$B,2,FALSE),"")</f>
        <v/>
      </c>
      <c r="V3103" t="str">
        <f>VLOOKUP(B3103,'volatile collection data'!$O:$P,2,FALSE)</f>
        <v>26.apr.22 16</v>
      </c>
    </row>
    <row r="3104" spans="1:22" x14ac:dyDescent="0.2">
      <c r="A3104" t="s">
        <v>374</v>
      </c>
      <c r="B3104" s="1" t="str">
        <f t="shared" si="290"/>
        <v>4C</v>
      </c>
      <c r="C3104">
        <v>36.591999999999999</v>
      </c>
      <c r="D3104">
        <f t="shared" si="288"/>
        <v>36.590000000000003</v>
      </c>
      <c r="E3104">
        <f>VLOOKUP(D3104,'Peak Combiner'!$A$5:$D$4980,4,FALSE)</f>
        <v>36.590000000000003</v>
      </c>
      <c r="F3104">
        <f>IFERROR(VLOOKUP(D3104,rt_comb!$A:$B,2,FALSE),D3104)</f>
        <v>36.590000000000003</v>
      </c>
      <c r="G3104">
        <v>1045499</v>
      </c>
      <c r="H3104">
        <f>SUMIFS($G:$G,$E:$E,18.51,'RAW2'!$A:$A,'RAW2'!A3104)</f>
        <v>34753237</v>
      </c>
      <c r="I3104" s="1" t="str">
        <f>VLOOKUP(A3104,'volatile collection data'!$G$6:$H$69,2,FALSE)</f>
        <v>C</v>
      </c>
      <c r="J3104" s="1">
        <f>VLOOKUP(A3104,'volatile collection data'!$G$6:$I$69,3,FALSE)</f>
        <v>4</v>
      </c>
      <c r="K3104" s="1" t="str">
        <f>VLOOKUP(A3104,'volatile collection data'!$G$6:$N$69,8,FALSE)</f>
        <v>16B</v>
      </c>
      <c r="L3104" s="1">
        <f>VLOOKUP(A3104,'volatile collection data'!$G$6:$J$69,4,FALSE)</f>
        <v>5.24</v>
      </c>
      <c r="M3104" s="1">
        <f>VLOOKUP($A3104,'volatile collection data'!$G$6:$M$69,6,FALSE)</f>
        <v>16</v>
      </c>
      <c r="N3104" s="1">
        <f>VLOOKUP($A3104,'volatile collection data'!$G$6:$M$69,7,FALSE)</f>
        <v>5.24</v>
      </c>
      <c r="O3104" s="1">
        <f>VLOOKUP(A3104,'volatile collection data'!$G$6:$K$69,5,FALSE)</f>
        <v>0</v>
      </c>
      <c r="P3104" s="1" t="str">
        <f t="shared" si="291"/>
        <v>4C</v>
      </c>
      <c r="Q3104">
        <f t="shared" si="289"/>
        <v>2.8705629625761786E-2</v>
      </c>
      <c r="R3104" t="str">
        <f t="shared" si="292"/>
        <v>16B_0-C&amp;5.24%5.24@16</v>
      </c>
      <c r="S3104" t="str">
        <f t="shared" si="293"/>
        <v>4C-16B-VCS-Loc-22</v>
      </c>
      <c r="T3104" t="str">
        <f>IFERROR(IF(VLOOKUP(S3104,Bad!$A:$A,1,FALSE)='RAW2'!S3104,"yes","no"),"no")</f>
        <v>no</v>
      </c>
      <c r="U3104" t="str">
        <f>IFERROR(VLOOKUP(F3104,compounds!$A:$B,2,FALSE),"")</f>
        <v/>
      </c>
      <c r="V3104" t="str">
        <f>VLOOKUP(B3104,'volatile collection data'!$O:$P,2,FALSE)</f>
        <v>26.apr.22 16</v>
      </c>
    </row>
    <row r="3105" spans="1:22" x14ac:dyDescent="0.2">
      <c r="A3105" t="s">
        <v>374</v>
      </c>
      <c r="B3105" s="1" t="str">
        <f t="shared" si="290"/>
        <v>4C</v>
      </c>
      <c r="C3105">
        <v>36.658999999999999</v>
      </c>
      <c r="D3105">
        <f t="shared" si="288"/>
        <v>36.659999999999997</v>
      </c>
      <c r="E3105">
        <f>VLOOKUP(D3105,'Peak Combiner'!$A$5:$D$4980,4,FALSE)</f>
        <v>36.65</v>
      </c>
      <c r="F3105">
        <f>IFERROR(VLOOKUP(D3105,rt_comb!$A:$B,2,FALSE),D3105)</f>
        <v>36.659999999999997</v>
      </c>
      <c r="G3105">
        <v>1556476</v>
      </c>
      <c r="H3105">
        <f>SUMIFS($G:$G,$E:$E,18.51,'RAW2'!$A:$A,'RAW2'!A3105)</f>
        <v>34753237</v>
      </c>
      <c r="I3105" s="1" t="str">
        <f>VLOOKUP(A3105,'volatile collection data'!$G$6:$H$69,2,FALSE)</f>
        <v>C</v>
      </c>
      <c r="J3105" s="1">
        <f>VLOOKUP(A3105,'volatile collection data'!$G$6:$I$69,3,FALSE)</f>
        <v>4</v>
      </c>
      <c r="K3105" s="1" t="str">
        <f>VLOOKUP(A3105,'volatile collection data'!$G$6:$N$69,8,FALSE)</f>
        <v>16B</v>
      </c>
      <c r="L3105" s="1">
        <f>VLOOKUP(A3105,'volatile collection data'!$G$6:$J$69,4,FALSE)</f>
        <v>5.24</v>
      </c>
      <c r="M3105" s="1">
        <f>VLOOKUP($A3105,'volatile collection data'!$G$6:$M$69,6,FALSE)</f>
        <v>16</v>
      </c>
      <c r="N3105" s="1">
        <f>VLOOKUP($A3105,'volatile collection data'!$G$6:$M$69,7,FALSE)</f>
        <v>5.24</v>
      </c>
      <c r="O3105" s="1">
        <f>VLOOKUP(A3105,'volatile collection data'!$G$6:$K$69,5,FALSE)</f>
        <v>0</v>
      </c>
      <c r="P3105" s="1" t="str">
        <f t="shared" si="291"/>
        <v>4C</v>
      </c>
      <c r="Q3105">
        <f t="shared" si="289"/>
        <v>4.2735214072311116E-2</v>
      </c>
      <c r="R3105" t="str">
        <f t="shared" si="292"/>
        <v>16B_0-C&amp;5.24%5.24@16</v>
      </c>
      <c r="S3105" t="str">
        <f t="shared" si="293"/>
        <v>4C-16B-VCS-Loc-22</v>
      </c>
      <c r="T3105" t="str">
        <f>IFERROR(IF(VLOOKUP(S3105,Bad!$A:$A,1,FALSE)='RAW2'!S3105,"yes","no"),"no")</f>
        <v>no</v>
      </c>
      <c r="U3105" t="str">
        <f>IFERROR(VLOOKUP(F3105,compounds!$A:$B,2,FALSE),"")</f>
        <v/>
      </c>
      <c r="V3105" t="str">
        <f>VLOOKUP(B3105,'volatile collection data'!$O:$P,2,FALSE)</f>
        <v>26.apr.22 16</v>
      </c>
    </row>
    <row r="3106" spans="1:22" x14ac:dyDescent="0.2">
      <c r="A3106" t="s">
        <v>374</v>
      </c>
      <c r="B3106" s="1" t="str">
        <f t="shared" si="290"/>
        <v>4C</v>
      </c>
      <c r="C3106">
        <v>37.249000000000002</v>
      </c>
      <c r="D3106">
        <f t="shared" si="288"/>
        <v>37.25</v>
      </c>
      <c r="E3106">
        <f>VLOOKUP(D3106,'Peak Combiner'!$A$5:$D$4980,4,FALSE)</f>
        <v>37.24</v>
      </c>
      <c r="F3106">
        <f>IFERROR(VLOOKUP(D3106,rt_comb!$A:$B,2,FALSE),D3106)</f>
        <v>37.25</v>
      </c>
      <c r="G3106">
        <v>2408236</v>
      </c>
      <c r="H3106">
        <f>SUMIFS($G:$G,$E:$E,18.51,'RAW2'!$A:$A,'RAW2'!A3106)</f>
        <v>34753237</v>
      </c>
      <c r="I3106" s="1" t="str">
        <f>VLOOKUP(A3106,'volatile collection data'!$G$6:$H$69,2,FALSE)</f>
        <v>C</v>
      </c>
      <c r="J3106" s="1">
        <f>VLOOKUP(A3106,'volatile collection data'!$G$6:$I$69,3,FALSE)</f>
        <v>4</v>
      </c>
      <c r="K3106" s="1" t="str">
        <f>VLOOKUP(A3106,'volatile collection data'!$G$6:$N$69,8,FALSE)</f>
        <v>16B</v>
      </c>
      <c r="L3106" s="1">
        <f>VLOOKUP(A3106,'volatile collection data'!$G$6:$J$69,4,FALSE)</f>
        <v>5.24</v>
      </c>
      <c r="M3106" s="1">
        <f>VLOOKUP($A3106,'volatile collection data'!$G$6:$M$69,6,FALSE)</f>
        <v>16</v>
      </c>
      <c r="N3106" s="1">
        <f>VLOOKUP($A3106,'volatile collection data'!$G$6:$M$69,7,FALSE)</f>
        <v>5.24</v>
      </c>
      <c r="O3106" s="1">
        <f>VLOOKUP(A3106,'volatile collection data'!$G$6:$K$69,5,FALSE)</f>
        <v>0</v>
      </c>
      <c r="P3106" s="1" t="str">
        <f t="shared" si="291"/>
        <v>4C</v>
      </c>
      <c r="Q3106">
        <f t="shared" si="289"/>
        <v>6.6121469908078392E-2</v>
      </c>
      <c r="R3106" t="str">
        <f t="shared" si="292"/>
        <v>16B_0-C&amp;5.24%5.24@16</v>
      </c>
      <c r="S3106" t="str">
        <f t="shared" si="293"/>
        <v>4C-16B-VCS-Loc-22</v>
      </c>
      <c r="T3106" t="str">
        <f>IFERROR(IF(VLOOKUP(S3106,Bad!$A:$A,1,FALSE)='RAW2'!S3106,"yes","no"),"no")</f>
        <v>no</v>
      </c>
      <c r="U3106" t="str">
        <f>IFERROR(VLOOKUP(F3106,compounds!$A:$B,2,FALSE),"")</f>
        <v/>
      </c>
      <c r="V3106" t="str">
        <f>VLOOKUP(B3106,'volatile collection data'!$O:$P,2,FALSE)</f>
        <v>26.apr.22 16</v>
      </c>
    </row>
    <row r="3107" spans="1:22" x14ac:dyDescent="0.2">
      <c r="A3107" t="s">
        <v>374</v>
      </c>
      <c r="B3107" s="1" t="str">
        <f t="shared" si="290"/>
        <v>4C</v>
      </c>
      <c r="C3107">
        <v>37.293999999999997</v>
      </c>
      <c r="D3107">
        <f t="shared" si="288"/>
        <v>37.29</v>
      </c>
      <c r="E3107">
        <f>VLOOKUP(D3107,'Peak Combiner'!$A$5:$D$4980,4,FALSE)</f>
        <v>37.24</v>
      </c>
      <c r="F3107">
        <f>IFERROR(VLOOKUP(D3107,rt_comb!$A:$B,2,FALSE),D3107)</f>
        <v>37.29</v>
      </c>
      <c r="G3107">
        <v>1441187</v>
      </c>
      <c r="H3107">
        <f>SUMIFS($G:$G,$E:$E,18.51,'RAW2'!$A:$A,'RAW2'!A3107)</f>
        <v>34753237</v>
      </c>
      <c r="I3107" s="1" t="str">
        <f>VLOOKUP(A3107,'volatile collection data'!$G$6:$H$69,2,FALSE)</f>
        <v>C</v>
      </c>
      <c r="J3107" s="1">
        <f>VLOOKUP(A3107,'volatile collection data'!$G$6:$I$69,3,FALSE)</f>
        <v>4</v>
      </c>
      <c r="K3107" s="1" t="str">
        <f>VLOOKUP(A3107,'volatile collection data'!$G$6:$N$69,8,FALSE)</f>
        <v>16B</v>
      </c>
      <c r="L3107" s="1">
        <f>VLOOKUP(A3107,'volatile collection data'!$G$6:$J$69,4,FALSE)</f>
        <v>5.24</v>
      </c>
      <c r="M3107" s="1">
        <f>VLOOKUP($A3107,'volatile collection data'!$G$6:$M$69,6,FALSE)</f>
        <v>16</v>
      </c>
      <c r="N3107" s="1">
        <f>VLOOKUP($A3107,'volatile collection data'!$G$6:$M$69,7,FALSE)</f>
        <v>5.24</v>
      </c>
      <c r="O3107" s="1">
        <f>VLOOKUP(A3107,'volatile collection data'!$G$6:$K$69,5,FALSE)</f>
        <v>0</v>
      </c>
      <c r="P3107" s="1" t="str">
        <f t="shared" si="291"/>
        <v>4C</v>
      </c>
      <c r="Q3107">
        <f t="shared" si="289"/>
        <v>3.9569794178151055E-2</v>
      </c>
      <c r="R3107" t="str">
        <f t="shared" si="292"/>
        <v>16B_0-C&amp;5.24%5.24@16</v>
      </c>
      <c r="S3107" t="str">
        <f t="shared" si="293"/>
        <v>4C-16B-VCS-Loc-22</v>
      </c>
      <c r="T3107" t="str">
        <f>IFERROR(IF(VLOOKUP(S3107,Bad!$A:$A,1,FALSE)='RAW2'!S3107,"yes","no"),"no")</f>
        <v>no</v>
      </c>
      <c r="U3107" t="str">
        <f>IFERROR(VLOOKUP(F3107,compounds!$A:$B,2,FALSE),"")</f>
        <v/>
      </c>
      <c r="V3107" t="str">
        <f>VLOOKUP(B3107,'volatile collection data'!$O:$P,2,FALSE)</f>
        <v>26.apr.22 16</v>
      </c>
    </row>
    <row r="3108" spans="1:22" x14ac:dyDescent="0.2">
      <c r="A3108" t="s">
        <v>374</v>
      </c>
      <c r="B3108" s="1" t="str">
        <f t="shared" si="290"/>
        <v>4C</v>
      </c>
      <c r="C3108">
        <v>37.375</v>
      </c>
      <c r="D3108">
        <f t="shared" si="288"/>
        <v>37.380000000000003</v>
      </c>
      <c r="E3108">
        <f>VLOOKUP(D3108,'Peak Combiner'!$A$5:$D$4980,4,FALSE)</f>
        <v>37.380000000000003</v>
      </c>
      <c r="F3108">
        <f>IFERROR(VLOOKUP(D3108,rt_comb!$A:$B,2,FALSE),D3108)</f>
        <v>37.380000000000003</v>
      </c>
      <c r="G3108">
        <v>1568037</v>
      </c>
      <c r="H3108">
        <f>SUMIFS($G:$G,$E:$E,18.51,'RAW2'!$A:$A,'RAW2'!A3108)</f>
        <v>34753237</v>
      </c>
      <c r="I3108" s="1" t="str">
        <f>VLOOKUP(A3108,'volatile collection data'!$G$6:$H$69,2,FALSE)</f>
        <v>C</v>
      </c>
      <c r="J3108" s="1">
        <f>VLOOKUP(A3108,'volatile collection data'!$G$6:$I$69,3,FALSE)</f>
        <v>4</v>
      </c>
      <c r="K3108" s="1" t="str">
        <f>VLOOKUP(A3108,'volatile collection data'!$G$6:$N$69,8,FALSE)</f>
        <v>16B</v>
      </c>
      <c r="L3108" s="1">
        <f>VLOOKUP(A3108,'volatile collection data'!$G$6:$J$69,4,FALSE)</f>
        <v>5.24</v>
      </c>
      <c r="M3108" s="1">
        <f>VLOOKUP($A3108,'volatile collection data'!$G$6:$M$69,6,FALSE)</f>
        <v>16</v>
      </c>
      <c r="N3108" s="1">
        <f>VLOOKUP($A3108,'volatile collection data'!$G$6:$M$69,7,FALSE)</f>
        <v>5.24</v>
      </c>
      <c r="O3108" s="1">
        <f>VLOOKUP(A3108,'volatile collection data'!$G$6:$K$69,5,FALSE)</f>
        <v>0</v>
      </c>
      <c r="P3108" s="1" t="str">
        <f t="shared" si="291"/>
        <v>4C</v>
      </c>
      <c r="Q3108">
        <f t="shared" si="289"/>
        <v>4.3052637411887175E-2</v>
      </c>
      <c r="R3108" t="str">
        <f t="shared" si="292"/>
        <v>16B_0-C&amp;5.24%5.24@16</v>
      </c>
      <c r="S3108" t="str">
        <f t="shared" si="293"/>
        <v>4C-16B-VCS-Loc-22</v>
      </c>
      <c r="T3108" t="str">
        <f>IFERROR(IF(VLOOKUP(S3108,Bad!$A:$A,1,FALSE)='RAW2'!S3108,"yes","no"),"no")</f>
        <v>no</v>
      </c>
      <c r="U3108" t="str">
        <f>IFERROR(VLOOKUP(F3108,compounds!$A:$B,2,FALSE),"")</f>
        <v/>
      </c>
      <c r="V3108" t="str">
        <f>VLOOKUP(B3108,'volatile collection data'!$O:$P,2,FALSE)</f>
        <v>26.apr.22 16</v>
      </c>
    </row>
    <row r="3109" spans="1:22" x14ac:dyDescent="0.2">
      <c r="A3109" t="s">
        <v>374</v>
      </c>
      <c r="B3109" s="1" t="str">
        <f t="shared" si="290"/>
        <v>4C</v>
      </c>
      <c r="C3109">
        <v>37.637</v>
      </c>
      <c r="D3109">
        <f t="shared" si="288"/>
        <v>37.64</v>
      </c>
      <c r="E3109">
        <f>VLOOKUP(D3109,'Peak Combiner'!$A$5:$D$4980,4,FALSE)</f>
        <v>37.64</v>
      </c>
      <c r="F3109">
        <f>IFERROR(VLOOKUP(D3109,rt_comb!$A:$B,2,FALSE),D3109)</f>
        <v>37.64</v>
      </c>
      <c r="G3109">
        <v>616229</v>
      </c>
      <c r="H3109">
        <f>SUMIFS($G:$G,$E:$E,18.51,'RAW2'!$A:$A,'RAW2'!A3109)</f>
        <v>34753237</v>
      </c>
      <c r="I3109" s="1" t="str">
        <f>VLOOKUP(A3109,'volatile collection data'!$G$6:$H$69,2,FALSE)</f>
        <v>C</v>
      </c>
      <c r="J3109" s="1">
        <f>VLOOKUP(A3109,'volatile collection data'!$G$6:$I$69,3,FALSE)</f>
        <v>4</v>
      </c>
      <c r="K3109" s="1" t="str">
        <f>VLOOKUP(A3109,'volatile collection data'!$G$6:$N$69,8,FALSE)</f>
        <v>16B</v>
      </c>
      <c r="L3109" s="1">
        <f>VLOOKUP(A3109,'volatile collection data'!$G$6:$J$69,4,FALSE)</f>
        <v>5.24</v>
      </c>
      <c r="M3109" s="1">
        <f>VLOOKUP($A3109,'volatile collection data'!$G$6:$M$69,6,FALSE)</f>
        <v>16</v>
      </c>
      <c r="N3109" s="1">
        <f>VLOOKUP($A3109,'volatile collection data'!$G$6:$M$69,7,FALSE)</f>
        <v>5.24</v>
      </c>
      <c r="O3109" s="1">
        <f>VLOOKUP(A3109,'volatile collection data'!$G$6:$K$69,5,FALSE)</f>
        <v>0</v>
      </c>
      <c r="P3109" s="1" t="str">
        <f t="shared" si="291"/>
        <v>4C</v>
      </c>
      <c r="Q3109">
        <f t="shared" si="289"/>
        <v>1.691942454144247E-2</v>
      </c>
      <c r="R3109" t="str">
        <f t="shared" si="292"/>
        <v>16B_0-C&amp;5.24%5.24@16</v>
      </c>
      <c r="S3109" t="str">
        <f t="shared" si="293"/>
        <v>4C-16B-VCS-Loc-22</v>
      </c>
      <c r="T3109" t="str">
        <f>IFERROR(IF(VLOOKUP(S3109,Bad!$A:$A,1,FALSE)='RAW2'!S3109,"yes","no"),"no")</f>
        <v>no</v>
      </c>
      <c r="U3109" t="str">
        <f>IFERROR(VLOOKUP(F3109,compounds!$A:$B,2,FALSE),"")</f>
        <v/>
      </c>
      <c r="V3109" t="str">
        <f>VLOOKUP(B3109,'volatile collection data'!$O:$P,2,FALSE)</f>
        <v>26.apr.22 16</v>
      </c>
    </row>
    <row r="3110" spans="1:22" x14ac:dyDescent="0.2">
      <c r="A3110" t="s">
        <v>374</v>
      </c>
      <c r="B3110" s="1" t="str">
        <f t="shared" si="290"/>
        <v>4C</v>
      </c>
      <c r="C3110">
        <v>37.991999999999997</v>
      </c>
      <c r="D3110">
        <f t="shared" si="288"/>
        <v>37.99</v>
      </c>
      <c r="E3110">
        <f>VLOOKUP(D3110,'Peak Combiner'!$A$5:$D$4980,4,FALSE)</f>
        <v>37.99</v>
      </c>
      <c r="F3110">
        <f>IFERROR(VLOOKUP(D3110,rt_comb!$A:$B,2,FALSE),D3110)</f>
        <v>37.99</v>
      </c>
      <c r="G3110">
        <v>5845188</v>
      </c>
      <c r="H3110">
        <f>SUMIFS($G:$G,$E:$E,18.51,'RAW2'!$A:$A,'RAW2'!A3110)</f>
        <v>34753237</v>
      </c>
      <c r="I3110" s="1" t="str">
        <f>VLOOKUP(A3110,'volatile collection data'!$G$6:$H$69,2,FALSE)</f>
        <v>C</v>
      </c>
      <c r="J3110" s="1">
        <f>VLOOKUP(A3110,'volatile collection data'!$G$6:$I$69,3,FALSE)</f>
        <v>4</v>
      </c>
      <c r="K3110" s="1" t="str">
        <f>VLOOKUP(A3110,'volatile collection data'!$G$6:$N$69,8,FALSE)</f>
        <v>16B</v>
      </c>
      <c r="L3110" s="1">
        <f>VLOOKUP(A3110,'volatile collection data'!$G$6:$J$69,4,FALSE)</f>
        <v>5.24</v>
      </c>
      <c r="M3110" s="1">
        <f>VLOOKUP($A3110,'volatile collection data'!$G$6:$M$69,6,FALSE)</f>
        <v>16</v>
      </c>
      <c r="N3110" s="1">
        <f>VLOOKUP($A3110,'volatile collection data'!$G$6:$M$69,7,FALSE)</f>
        <v>5.24</v>
      </c>
      <c r="O3110" s="1">
        <f>VLOOKUP(A3110,'volatile collection data'!$G$6:$K$69,5,FALSE)</f>
        <v>0</v>
      </c>
      <c r="P3110" s="1" t="str">
        <f t="shared" si="291"/>
        <v>4C</v>
      </c>
      <c r="Q3110">
        <f t="shared" si="289"/>
        <v>0.16048776882708379</v>
      </c>
      <c r="R3110" t="str">
        <f t="shared" si="292"/>
        <v>16B_0-C&amp;5.24%5.24@16</v>
      </c>
      <c r="S3110" t="str">
        <f t="shared" si="293"/>
        <v>4C-16B-VCS-Loc-22</v>
      </c>
      <c r="T3110" t="str">
        <f>IFERROR(IF(VLOOKUP(S3110,Bad!$A:$A,1,FALSE)='RAW2'!S3110,"yes","no"),"no")</f>
        <v>no</v>
      </c>
      <c r="U3110" t="str">
        <f>IFERROR(VLOOKUP(F3110,compounds!$A:$B,2,FALSE),"")</f>
        <v/>
      </c>
      <c r="V3110" t="str">
        <f>VLOOKUP(B3110,'volatile collection data'!$O:$P,2,FALSE)</f>
        <v>26.apr.22 16</v>
      </c>
    </row>
    <row r="3111" spans="1:22" x14ac:dyDescent="0.2">
      <c r="A3111" t="s">
        <v>374</v>
      </c>
      <c r="B3111" s="1" t="str">
        <f t="shared" si="290"/>
        <v>4C</v>
      </c>
      <c r="C3111">
        <v>38.054000000000002</v>
      </c>
      <c r="D3111">
        <f t="shared" si="288"/>
        <v>38.049999999999997</v>
      </c>
      <c r="E3111">
        <f>VLOOKUP(D3111,'Peak Combiner'!$A$5:$D$4980,4,FALSE)</f>
        <v>38.049999999999997</v>
      </c>
      <c r="F3111">
        <f>IFERROR(VLOOKUP(D3111,rt_comb!$A:$B,2,FALSE),D3111)</f>
        <v>38.049999999999997</v>
      </c>
      <c r="G3111">
        <v>4067526</v>
      </c>
      <c r="H3111">
        <f>SUMIFS($G:$G,$E:$E,18.51,'RAW2'!$A:$A,'RAW2'!A3111)</f>
        <v>34753237</v>
      </c>
      <c r="I3111" s="1" t="str">
        <f>VLOOKUP(A3111,'volatile collection data'!$G$6:$H$69,2,FALSE)</f>
        <v>C</v>
      </c>
      <c r="J3111" s="1">
        <f>VLOOKUP(A3111,'volatile collection data'!$G$6:$I$69,3,FALSE)</f>
        <v>4</v>
      </c>
      <c r="K3111" s="1" t="str">
        <f>VLOOKUP(A3111,'volatile collection data'!$G$6:$N$69,8,FALSE)</f>
        <v>16B</v>
      </c>
      <c r="L3111" s="1">
        <f>VLOOKUP(A3111,'volatile collection data'!$G$6:$J$69,4,FALSE)</f>
        <v>5.24</v>
      </c>
      <c r="M3111" s="1">
        <f>VLOOKUP($A3111,'volatile collection data'!$G$6:$M$69,6,FALSE)</f>
        <v>16</v>
      </c>
      <c r="N3111" s="1">
        <f>VLOOKUP($A3111,'volatile collection data'!$G$6:$M$69,7,FALSE)</f>
        <v>5.24</v>
      </c>
      <c r="O3111" s="1">
        <f>VLOOKUP(A3111,'volatile collection data'!$G$6:$K$69,5,FALSE)</f>
        <v>0</v>
      </c>
      <c r="P3111" s="1" t="str">
        <f t="shared" si="291"/>
        <v>4C</v>
      </c>
      <c r="Q3111">
        <f t="shared" si="289"/>
        <v>0.11167958539334455</v>
      </c>
      <c r="R3111" t="str">
        <f t="shared" si="292"/>
        <v>16B_0-C&amp;5.24%5.24@16</v>
      </c>
      <c r="S3111" t="str">
        <f t="shared" si="293"/>
        <v>4C-16B-VCS-Loc-22</v>
      </c>
      <c r="T3111" t="str">
        <f>IFERROR(IF(VLOOKUP(S3111,Bad!$A:$A,1,FALSE)='RAW2'!S3111,"yes","no"),"no")</f>
        <v>no</v>
      </c>
      <c r="U3111" t="str">
        <f>IFERROR(VLOOKUP(F3111,compounds!$A:$B,2,FALSE),"")</f>
        <v/>
      </c>
      <c r="V3111" t="str">
        <f>VLOOKUP(B3111,'volatile collection data'!$O:$P,2,FALSE)</f>
        <v>26.apr.22 16</v>
      </c>
    </row>
    <row r="3112" spans="1:22" x14ac:dyDescent="0.2">
      <c r="A3112" t="s">
        <v>374</v>
      </c>
      <c r="B3112" s="1" t="str">
        <f t="shared" si="290"/>
        <v>4C</v>
      </c>
      <c r="C3112">
        <v>38.820999999999998</v>
      </c>
      <c r="D3112">
        <f t="shared" si="288"/>
        <v>38.82</v>
      </c>
      <c r="E3112">
        <f>VLOOKUP(D3112,'Peak Combiner'!$A$5:$D$4980,4,FALSE)</f>
        <v>38.82</v>
      </c>
      <c r="F3112">
        <f>IFERROR(VLOOKUP(D3112,rt_comb!$A:$B,2,FALSE),D3112)</f>
        <v>38.82</v>
      </c>
      <c r="G3112">
        <v>1659694</v>
      </c>
      <c r="H3112">
        <f>SUMIFS($G:$G,$E:$E,18.51,'RAW2'!$A:$A,'RAW2'!A3112)</f>
        <v>34753237</v>
      </c>
      <c r="I3112" s="1" t="str">
        <f>VLOOKUP(A3112,'volatile collection data'!$G$6:$H$69,2,FALSE)</f>
        <v>C</v>
      </c>
      <c r="J3112" s="1">
        <f>VLOOKUP(A3112,'volatile collection data'!$G$6:$I$69,3,FALSE)</f>
        <v>4</v>
      </c>
      <c r="K3112" s="1" t="str">
        <f>VLOOKUP(A3112,'volatile collection data'!$G$6:$N$69,8,FALSE)</f>
        <v>16B</v>
      </c>
      <c r="L3112" s="1">
        <f>VLOOKUP(A3112,'volatile collection data'!$G$6:$J$69,4,FALSE)</f>
        <v>5.24</v>
      </c>
      <c r="M3112" s="1">
        <f>VLOOKUP($A3112,'volatile collection data'!$G$6:$M$69,6,FALSE)</f>
        <v>16</v>
      </c>
      <c r="N3112" s="1">
        <f>VLOOKUP($A3112,'volatile collection data'!$G$6:$M$69,7,FALSE)</f>
        <v>5.24</v>
      </c>
      <c r="O3112" s="1">
        <f>VLOOKUP(A3112,'volatile collection data'!$G$6:$K$69,5,FALSE)</f>
        <v>0</v>
      </c>
      <c r="P3112" s="1" t="str">
        <f t="shared" si="291"/>
        <v>4C</v>
      </c>
      <c r="Q3112">
        <f t="shared" si="289"/>
        <v>4.5569207867342844E-2</v>
      </c>
      <c r="R3112" t="str">
        <f t="shared" si="292"/>
        <v>16B_0-C&amp;5.24%5.24@16</v>
      </c>
      <c r="S3112" t="str">
        <f t="shared" si="293"/>
        <v>4C-16B-VCS-Loc-22</v>
      </c>
      <c r="T3112" t="str">
        <f>IFERROR(IF(VLOOKUP(S3112,Bad!$A:$A,1,FALSE)='RAW2'!S3112,"yes","no"),"no")</f>
        <v>no</v>
      </c>
      <c r="U3112" t="str">
        <f>IFERROR(VLOOKUP(F3112,compounds!$A:$B,2,FALSE),"")</f>
        <v/>
      </c>
      <c r="V3112" t="str">
        <f>VLOOKUP(B3112,'volatile collection data'!$O:$P,2,FALSE)</f>
        <v>26.apr.22 16</v>
      </c>
    </row>
    <row r="3113" spans="1:22" x14ac:dyDescent="0.2">
      <c r="A3113" t="s">
        <v>374</v>
      </c>
      <c r="B3113" s="1" t="str">
        <f t="shared" si="290"/>
        <v>4C</v>
      </c>
      <c r="C3113">
        <v>39.753</v>
      </c>
      <c r="D3113">
        <f t="shared" si="288"/>
        <v>39.75</v>
      </c>
      <c r="E3113">
        <f>VLOOKUP(D3113,'Peak Combiner'!$A$5:$D$4980,4,FALSE)</f>
        <v>39.75</v>
      </c>
      <c r="F3113">
        <f>IFERROR(VLOOKUP(D3113,rt_comb!$A:$B,2,FALSE),D3113)</f>
        <v>39.75</v>
      </c>
      <c r="G3113">
        <v>1552453</v>
      </c>
      <c r="H3113">
        <f>SUMIFS($G:$G,$E:$E,18.51,'RAW2'!$A:$A,'RAW2'!A3113)</f>
        <v>34753237</v>
      </c>
      <c r="I3113" s="1" t="str">
        <f>VLOOKUP(A3113,'volatile collection data'!$G$6:$H$69,2,FALSE)</f>
        <v>C</v>
      </c>
      <c r="J3113" s="1">
        <f>VLOOKUP(A3113,'volatile collection data'!$G$6:$I$69,3,FALSE)</f>
        <v>4</v>
      </c>
      <c r="K3113" s="1" t="str">
        <f>VLOOKUP(A3113,'volatile collection data'!$G$6:$N$69,8,FALSE)</f>
        <v>16B</v>
      </c>
      <c r="L3113" s="1">
        <f>VLOOKUP(A3113,'volatile collection data'!$G$6:$J$69,4,FALSE)</f>
        <v>5.24</v>
      </c>
      <c r="M3113" s="1">
        <f>VLOOKUP($A3113,'volatile collection data'!$G$6:$M$69,6,FALSE)</f>
        <v>16</v>
      </c>
      <c r="N3113" s="1">
        <f>VLOOKUP($A3113,'volatile collection data'!$G$6:$M$69,7,FALSE)</f>
        <v>5.24</v>
      </c>
      <c r="O3113" s="1">
        <f>VLOOKUP(A3113,'volatile collection data'!$G$6:$K$69,5,FALSE)</f>
        <v>0</v>
      </c>
      <c r="P3113" s="1" t="str">
        <f t="shared" si="291"/>
        <v>4C</v>
      </c>
      <c r="Q3113">
        <f t="shared" si="289"/>
        <v>4.2624757010195857E-2</v>
      </c>
      <c r="R3113" t="str">
        <f t="shared" si="292"/>
        <v>16B_0-C&amp;5.24%5.24@16</v>
      </c>
      <c r="S3113" t="str">
        <f t="shared" si="293"/>
        <v>4C-16B-VCS-Loc-22</v>
      </c>
      <c r="T3113" t="str">
        <f>IFERROR(IF(VLOOKUP(S3113,Bad!$A:$A,1,FALSE)='RAW2'!S3113,"yes","no"),"no")</f>
        <v>no</v>
      </c>
      <c r="U3113" t="str">
        <f>IFERROR(VLOOKUP(F3113,compounds!$A:$B,2,FALSE),"")</f>
        <v/>
      </c>
      <c r="V3113" t="str">
        <f>VLOOKUP(B3113,'volatile collection data'!$O:$P,2,FALSE)</f>
        <v>26.apr.22 16</v>
      </c>
    </row>
    <row r="3114" spans="1:22" x14ac:dyDescent="0.2">
      <c r="A3114" t="s">
        <v>375</v>
      </c>
      <c r="B3114" s="1" t="str">
        <f t="shared" si="290"/>
        <v>4D</v>
      </c>
      <c r="C3114">
        <v>4.181</v>
      </c>
      <c r="D3114">
        <f t="shared" si="288"/>
        <v>4.18</v>
      </c>
      <c r="E3114">
        <f>VLOOKUP(D3114,'Peak Combiner'!$A$5:$D$4980,4,FALSE)</f>
        <v>4.1500000000000004</v>
      </c>
      <c r="F3114">
        <f>IFERROR(VLOOKUP(D3114,rt_comb!$A:$B,2,FALSE),D3114)</f>
        <v>4.18</v>
      </c>
      <c r="G3114">
        <v>1838545</v>
      </c>
      <c r="H3114">
        <f>SUMIFS($G:$G,$E:$E,18.51,'RAW2'!$A:$A,'RAW2'!A3114)</f>
        <v>37318962</v>
      </c>
      <c r="I3114" s="1" t="str">
        <f>VLOOKUP(A3114,'volatile collection data'!$G$6:$H$69,2,FALSE)</f>
        <v>D</v>
      </c>
      <c r="J3114" s="1">
        <f>VLOOKUP(A3114,'volatile collection data'!$G$6:$I$69,3,FALSE)</f>
        <v>4</v>
      </c>
      <c r="K3114" s="1" t="str">
        <f>VLOOKUP(A3114,'volatile collection data'!$G$6:$N$69,8,FALSE)</f>
        <v>19A</v>
      </c>
      <c r="L3114" s="1">
        <f>VLOOKUP(A3114,'volatile collection data'!$G$6:$J$69,4,FALSE)</f>
        <v>5.19</v>
      </c>
      <c r="M3114" s="1">
        <f>VLOOKUP($A3114,'volatile collection data'!$G$6:$M$69,6,FALSE)</f>
        <v>12</v>
      </c>
      <c r="N3114" s="1">
        <f>VLOOKUP($A3114,'volatile collection data'!$G$6:$M$69,7,FALSE)</f>
        <v>5.19</v>
      </c>
      <c r="O3114" s="1">
        <f>VLOOKUP(A3114,'volatile collection data'!$G$6:$K$69,5,FALSE)</f>
        <v>1</v>
      </c>
      <c r="P3114" s="1" t="str">
        <f t="shared" si="291"/>
        <v>4D</v>
      </c>
      <c r="Q3114">
        <f t="shared" si="289"/>
        <v>4.746214424749514E-2</v>
      </c>
      <c r="R3114" t="str">
        <f t="shared" si="292"/>
        <v>19A_1-D&amp;5.19%5.19@12</v>
      </c>
      <c r="S3114" t="str">
        <f t="shared" si="293"/>
        <v>4D-19A-VCS-Loc-22</v>
      </c>
      <c r="T3114" t="str">
        <f>IFERROR(IF(VLOOKUP(S3114,Bad!$A:$A,1,FALSE)='RAW2'!S3114,"yes","no"),"no")</f>
        <v>no</v>
      </c>
      <c r="U3114" t="str">
        <f>IFERROR(VLOOKUP(F3114,compounds!$A:$B,2,FALSE),"")</f>
        <v/>
      </c>
      <c r="V3114" t="str">
        <f>VLOOKUP(B3114,'volatile collection data'!$O:$P,2,FALSE)</f>
        <v>27.apr.22 19</v>
      </c>
    </row>
    <row r="3115" spans="1:22" x14ac:dyDescent="0.2">
      <c r="A3115" t="s">
        <v>375</v>
      </c>
      <c r="B3115" s="1" t="str">
        <f t="shared" si="290"/>
        <v>4D</v>
      </c>
      <c r="C3115">
        <v>4.7290000000000001</v>
      </c>
      <c r="D3115">
        <f t="shared" si="288"/>
        <v>4.7300000000000004</v>
      </c>
      <c r="E3115">
        <f>VLOOKUP(D3115,'Peak Combiner'!$A$5:$D$4980,4,FALSE)</f>
        <v>4.7</v>
      </c>
      <c r="F3115">
        <f>IFERROR(VLOOKUP(D3115,rt_comb!$A:$B,2,FALSE),D3115)</f>
        <v>4.7300000000000004</v>
      </c>
      <c r="G3115">
        <v>1400079</v>
      </c>
      <c r="H3115">
        <f>SUMIFS($G:$G,$E:$E,18.51,'RAW2'!$A:$A,'RAW2'!A3115)</f>
        <v>37318962</v>
      </c>
      <c r="I3115" s="1" t="str">
        <f>VLOOKUP(A3115,'volatile collection data'!$G$6:$H$69,2,FALSE)</f>
        <v>D</v>
      </c>
      <c r="J3115" s="1">
        <f>VLOOKUP(A3115,'volatile collection data'!$G$6:$I$69,3,FALSE)</f>
        <v>4</v>
      </c>
      <c r="K3115" s="1" t="str">
        <f>VLOOKUP(A3115,'volatile collection data'!$G$6:$N$69,8,FALSE)</f>
        <v>19A</v>
      </c>
      <c r="L3115" s="1">
        <f>VLOOKUP(A3115,'volatile collection data'!$G$6:$J$69,4,FALSE)</f>
        <v>5.19</v>
      </c>
      <c r="M3115" s="1">
        <f>VLOOKUP($A3115,'volatile collection data'!$G$6:$M$69,6,FALSE)</f>
        <v>12</v>
      </c>
      <c r="N3115" s="1">
        <f>VLOOKUP($A3115,'volatile collection data'!$G$6:$M$69,7,FALSE)</f>
        <v>5.19</v>
      </c>
      <c r="O3115" s="1">
        <f>VLOOKUP(A3115,'volatile collection data'!$G$6:$K$69,5,FALSE)</f>
        <v>1</v>
      </c>
      <c r="P3115" s="1" t="str">
        <f t="shared" si="291"/>
        <v>4D</v>
      </c>
      <c r="Q3115">
        <f t="shared" si="289"/>
        <v>3.6143119399247095E-2</v>
      </c>
      <c r="R3115" t="str">
        <f t="shared" si="292"/>
        <v>19A_1-D&amp;5.19%5.19@12</v>
      </c>
      <c r="S3115" t="str">
        <f t="shared" si="293"/>
        <v>4D-19A-VCS-Loc-22</v>
      </c>
      <c r="T3115" t="str">
        <f>IFERROR(IF(VLOOKUP(S3115,Bad!$A:$A,1,FALSE)='RAW2'!S3115,"yes","no"),"no")</f>
        <v>no</v>
      </c>
      <c r="U3115" t="str">
        <f>IFERROR(VLOOKUP(F3115,compounds!$A:$B,2,FALSE),"")</f>
        <v/>
      </c>
      <c r="V3115" t="str">
        <f>VLOOKUP(B3115,'volatile collection data'!$O:$P,2,FALSE)</f>
        <v>27.apr.22 19</v>
      </c>
    </row>
    <row r="3116" spans="1:22" x14ac:dyDescent="0.2">
      <c r="A3116" t="s">
        <v>375</v>
      </c>
      <c r="B3116" s="1" t="str">
        <f t="shared" si="290"/>
        <v>4D</v>
      </c>
      <c r="C3116">
        <v>4.992</v>
      </c>
      <c r="D3116">
        <f t="shared" si="288"/>
        <v>4.99</v>
      </c>
      <c r="E3116">
        <f>VLOOKUP(D3116,'Peak Combiner'!$A$5:$D$4980,4,FALSE)</f>
        <v>4.99</v>
      </c>
      <c r="F3116">
        <f>IFERROR(VLOOKUP(D3116,rt_comb!$A:$B,2,FALSE),D3116)</f>
        <v>4.99</v>
      </c>
      <c r="G3116">
        <v>27254721</v>
      </c>
      <c r="H3116">
        <f>SUMIFS($G:$G,$E:$E,18.51,'RAW2'!$A:$A,'RAW2'!A3116)</f>
        <v>37318962</v>
      </c>
      <c r="I3116" s="1" t="str">
        <f>VLOOKUP(A3116,'volatile collection data'!$G$6:$H$69,2,FALSE)</f>
        <v>D</v>
      </c>
      <c r="J3116" s="1">
        <f>VLOOKUP(A3116,'volatile collection data'!$G$6:$I$69,3,FALSE)</f>
        <v>4</v>
      </c>
      <c r="K3116" s="1" t="str">
        <f>VLOOKUP(A3116,'volatile collection data'!$G$6:$N$69,8,FALSE)</f>
        <v>19A</v>
      </c>
      <c r="L3116" s="1">
        <f>VLOOKUP(A3116,'volatile collection data'!$G$6:$J$69,4,FALSE)</f>
        <v>5.19</v>
      </c>
      <c r="M3116" s="1">
        <f>VLOOKUP($A3116,'volatile collection data'!$G$6:$M$69,6,FALSE)</f>
        <v>12</v>
      </c>
      <c r="N3116" s="1">
        <f>VLOOKUP($A3116,'volatile collection data'!$G$6:$M$69,7,FALSE)</f>
        <v>5.19</v>
      </c>
      <c r="O3116" s="1">
        <f>VLOOKUP(A3116,'volatile collection data'!$G$6:$K$69,5,FALSE)</f>
        <v>1</v>
      </c>
      <c r="P3116" s="1" t="str">
        <f t="shared" si="291"/>
        <v>4D</v>
      </c>
      <c r="Q3116">
        <f t="shared" si="289"/>
        <v>0.70358218021709285</v>
      </c>
      <c r="R3116" t="str">
        <f t="shared" si="292"/>
        <v>19A_1-D&amp;5.19%5.19@12</v>
      </c>
      <c r="S3116" t="str">
        <f t="shared" si="293"/>
        <v>4D-19A-VCS-Loc-22</v>
      </c>
      <c r="T3116" t="str">
        <f>IFERROR(IF(VLOOKUP(S3116,Bad!$A:$A,1,FALSE)='RAW2'!S3116,"yes","no"),"no")</f>
        <v>no</v>
      </c>
      <c r="U3116" t="str">
        <f>IFERROR(VLOOKUP(F3116,compounds!$A:$B,2,FALSE),"")</f>
        <v/>
      </c>
      <c r="V3116" t="str">
        <f>VLOOKUP(B3116,'volatile collection data'!$O:$P,2,FALSE)</f>
        <v>27.apr.22 19</v>
      </c>
    </row>
    <row r="3117" spans="1:22" x14ac:dyDescent="0.2">
      <c r="A3117" t="s">
        <v>375</v>
      </c>
      <c r="B3117" s="1" t="str">
        <f t="shared" si="290"/>
        <v>4D</v>
      </c>
      <c r="C3117">
        <v>5.6130000000000004</v>
      </c>
      <c r="D3117">
        <f t="shared" si="288"/>
        <v>5.61</v>
      </c>
      <c r="E3117">
        <f>VLOOKUP(D3117,'Peak Combiner'!$A$5:$D$4980,4,FALSE)</f>
        <v>5.61</v>
      </c>
      <c r="F3117">
        <f>IFERROR(VLOOKUP(D3117,rt_comb!$A:$B,2,FALSE),D3117)</f>
        <v>5.61</v>
      </c>
      <c r="G3117">
        <v>928692</v>
      </c>
      <c r="H3117">
        <f>SUMIFS($G:$G,$E:$E,18.51,'RAW2'!$A:$A,'RAW2'!A3117)</f>
        <v>37318962</v>
      </c>
      <c r="I3117" s="1" t="str">
        <f>VLOOKUP(A3117,'volatile collection data'!$G$6:$H$69,2,FALSE)</f>
        <v>D</v>
      </c>
      <c r="J3117" s="1">
        <f>VLOOKUP(A3117,'volatile collection data'!$G$6:$I$69,3,FALSE)</f>
        <v>4</v>
      </c>
      <c r="K3117" s="1" t="str">
        <f>VLOOKUP(A3117,'volatile collection data'!$G$6:$N$69,8,FALSE)</f>
        <v>19A</v>
      </c>
      <c r="L3117" s="1">
        <f>VLOOKUP(A3117,'volatile collection data'!$G$6:$J$69,4,FALSE)</f>
        <v>5.19</v>
      </c>
      <c r="M3117" s="1">
        <f>VLOOKUP($A3117,'volatile collection data'!$G$6:$M$69,6,FALSE)</f>
        <v>12</v>
      </c>
      <c r="N3117" s="1">
        <f>VLOOKUP($A3117,'volatile collection data'!$G$6:$M$69,7,FALSE)</f>
        <v>5.19</v>
      </c>
      <c r="O3117" s="1">
        <f>VLOOKUP(A3117,'volatile collection data'!$G$6:$K$69,5,FALSE)</f>
        <v>1</v>
      </c>
      <c r="P3117" s="1" t="str">
        <f t="shared" si="291"/>
        <v>4D</v>
      </c>
      <c r="Q3117">
        <f t="shared" si="289"/>
        <v>2.3974237054570195E-2</v>
      </c>
      <c r="R3117" t="str">
        <f t="shared" si="292"/>
        <v>19A_1-D&amp;5.19%5.19@12</v>
      </c>
      <c r="S3117" t="str">
        <f t="shared" si="293"/>
        <v>4D-19A-VCS-Loc-22</v>
      </c>
      <c r="T3117" t="str">
        <f>IFERROR(IF(VLOOKUP(S3117,Bad!$A:$A,1,FALSE)='RAW2'!S3117,"yes","no"),"no")</f>
        <v>no</v>
      </c>
      <c r="U3117" t="str">
        <f>IFERROR(VLOOKUP(F3117,compounds!$A:$B,2,FALSE),"")</f>
        <v/>
      </c>
      <c r="V3117" t="str">
        <f>VLOOKUP(B3117,'volatile collection data'!$O:$P,2,FALSE)</f>
        <v>27.apr.22 19</v>
      </c>
    </row>
    <row r="3118" spans="1:22" x14ac:dyDescent="0.2">
      <c r="A3118" t="s">
        <v>375</v>
      </c>
      <c r="B3118" s="1" t="str">
        <f t="shared" si="290"/>
        <v>4D</v>
      </c>
      <c r="C3118">
        <v>6.1349999999999998</v>
      </c>
      <c r="D3118">
        <f t="shared" si="288"/>
        <v>6.14</v>
      </c>
      <c r="E3118">
        <f>VLOOKUP(D3118,'Peak Combiner'!$A$5:$D$4980,4,FALSE)</f>
        <v>6.14</v>
      </c>
      <c r="F3118">
        <f>IFERROR(VLOOKUP(D3118,rt_comb!$A:$B,2,FALSE),D3118)</f>
        <v>6.14</v>
      </c>
      <c r="G3118">
        <v>872047</v>
      </c>
      <c r="H3118">
        <f>SUMIFS($G:$G,$E:$E,18.51,'RAW2'!$A:$A,'RAW2'!A3118)</f>
        <v>37318962</v>
      </c>
      <c r="I3118" s="1" t="str">
        <f>VLOOKUP(A3118,'volatile collection data'!$G$6:$H$69,2,FALSE)</f>
        <v>D</v>
      </c>
      <c r="J3118" s="1">
        <f>VLOOKUP(A3118,'volatile collection data'!$G$6:$I$69,3,FALSE)</f>
        <v>4</v>
      </c>
      <c r="K3118" s="1" t="str">
        <f>VLOOKUP(A3118,'volatile collection data'!$G$6:$N$69,8,FALSE)</f>
        <v>19A</v>
      </c>
      <c r="L3118" s="1">
        <f>VLOOKUP(A3118,'volatile collection data'!$G$6:$J$69,4,FALSE)</f>
        <v>5.19</v>
      </c>
      <c r="M3118" s="1">
        <f>VLOOKUP($A3118,'volatile collection data'!$G$6:$M$69,6,FALSE)</f>
        <v>12</v>
      </c>
      <c r="N3118" s="1">
        <f>VLOOKUP($A3118,'volatile collection data'!$G$6:$M$69,7,FALSE)</f>
        <v>5.19</v>
      </c>
      <c r="O3118" s="1">
        <f>VLOOKUP(A3118,'volatile collection data'!$G$6:$K$69,5,FALSE)</f>
        <v>1</v>
      </c>
      <c r="P3118" s="1" t="str">
        <f t="shared" si="291"/>
        <v>4D</v>
      </c>
      <c r="Q3118">
        <f t="shared" si="289"/>
        <v>2.2511943142319274E-2</v>
      </c>
      <c r="R3118" t="str">
        <f t="shared" si="292"/>
        <v>19A_1-D&amp;5.19%5.19@12</v>
      </c>
      <c r="S3118" t="str">
        <f t="shared" si="293"/>
        <v>4D-19A-VCS-Loc-22</v>
      </c>
      <c r="T3118" t="str">
        <f>IFERROR(IF(VLOOKUP(S3118,Bad!$A:$A,1,FALSE)='RAW2'!S3118,"yes","no"),"no")</f>
        <v>no</v>
      </c>
      <c r="U3118" t="str">
        <f>IFERROR(VLOOKUP(F3118,compounds!$A:$B,2,FALSE),"")</f>
        <v/>
      </c>
      <c r="V3118" t="str">
        <f>VLOOKUP(B3118,'volatile collection data'!$O:$P,2,FALSE)</f>
        <v>27.apr.22 19</v>
      </c>
    </row>
    <row r="3119" spans="1:22" x14ac:dyDescent="0.2">
      <c r="A3119" t="s">
        <v>375</v>
      </c>
      <c r="B3119" s="1" t="str">
        <f t="shared" si="290"/>
        <v>4D</v>
      </c>
      <c r="C3119">
        <v>6.2640000000000002</v>
      </c>
      <c r="D3119">
        <f t="shared" si="288"/>
        <v>6.26</v>
      </c>
      <c r="E3119">
        <f>VLOOKUP(D3119,'Peak Combiner'!$A$5:$D$4980,4,FALSE)</f>
        <v>6.25</v>
      </c>
      <c r="F3119">
        <f>IFERROR(VLOOKUP(D3119,rt_comb!$A:$B,2,FALSE),D3119)</f>
        <v>6.26</v>
      </c>
      <c r="G3119">
        <v>1914907</v>
      </c>
      <c r="H3119">
        <f>SUMIFS($G:$G,$E:$E,18.51,'RAW2'!$A:$A,'RAW2'!A3119)</f>
        <v>37318962</v>
      </c>
      <c r="I3119" s="1" t="str">
        <f>VLOOKUP(A3119,'volatile collection data'!$G$6:$H$69,2,FALSE)</f>
        <v>D</v>
      </c>
      <c r="J3119" s="1">
        <f>VLOOKUP(A3119,'volatile collection data'!$G$6:$I$69,3,FALSE)</f>
        <v>4</v>
      </c>
      <c r="K3119" s="1" t="str">
        <f>VLOOKUP(A3119,'volatile collection data'!$G$6:$N$69,8,FALSE)</f>
        <v>19A</v>
      </c>
      <c r="L3119" s="1">
        <f>VLOOKUP(A3119,'volatile collection data'!$G$6:$J$69,4,FALSE)</f>
        <v>5.19</v>
      </c>
      <c r="M3119" s="1">
        <f>VLOOKUP($A3119,'volatile collection data'!$G$6:$M$69,6,FALSE)</f>
        <v>12</v>
      </c>
      <c r="N3119" s="1">
        <f>VLOOKUP($A3119,'volatile collection data'!$G$6:$M$69,7,FALSE)</f>
        <v>5.19</v>
      </c>
      <c r="O3119" s="1">
        <f>VLOOKUP(A3119,'volatile collection data'!$G$6:$K$69,5,FALSE)</f>
        <v>1</v>
      </c>
      <c r="P3119" s="1" t="str">
        <f t="shared" si="291"/>
        <v>4D</v>
      </c>
      <c r="Q3119">
        <f t="shared" si="289"/>
        <v>4.9433433641568846E-2</v>
      </c>
      <c r="R3119" t="str">
        <f t="shared" si="292"/>
        <v>19A_1-D&amp;5.19%5.19@12</v>
      </c>
      <c r="S3119" t="str">
        <f t="shared" si="293"/>
        <v>4D-19A-VCS-Loc-22</v>
      </c>
      <c r="T3119" t="str">
        <f>IFERROR(IF(VLOOKUP(S3119,Bad!$A:$A,1,FALSE)='RAW2'!S3119,"yes","no"),"no")</f>
        <v>no</v>
      </c>
      <c r="U3119" t="str">
        <f>IFERROR(VLOOKUP(F3119,compounds!$A:$B,2,FALSE),"")</f>
        <v/>
      </c>
      <c r="V3119" t="str">
        <f>VLOOKUP(B3119,'volatile collection data'!$O:$P,2,FALSE)</f>
        <v>27.apr.22 19</v>
      </c>
    </row>
    <row r="3120" spans="1:22" x14ac:dyDescent="0.2">
      <c r="A3120" t="s">
        <v>375</v>
      </c>
      <c r="B3120" s="1" t="str">
        <f t="shared" si="290"/>
        <v>4D</v>
      </c>
      <c r="C3120">
        <v>6.3250000000000002</v>
      </c>
      <c r="D3120">
        <f t="shared" si="288"/>
        <v>6.33</v>
      </c>
      <c r="E3120">
        <f>VLOOKUP(D3120,'Peak Combiner'!$A$5:$D$4980,4,FALSE)</f>
        <v>6.32</v>
      </c>
      <c r="F3120">
        <f>IFERROR(VLOOKUP(D3120,rt_comb!$A:$B,2,FALSE),D3120)</f>
        <v>6.33</v>
      </c>
      <c r="G3120">
        <v>5329520</v>
      </c>
      <c r="H3120">
        <f>SUMIFS($G:$G,$E:$E,18.51,'RAW2'!$A:$A,'RAW2'!A3120)</f>
        <v>37318962</v>
      </c>
      <c r="I3120" s="1" t="str">
        <f>VLOOKUP(A3120,'volatile collection data'!$G$6:$H$69,2,FALSE)</f>
        <v>D</v>
      </c>
      <c r="J3120" s="1">
        <f>VLOOKUP(A3120,'volatile collection data'!$G$6:$I$69,3,FALSE)</f>
        <v>4</v>
      </c>
      <c r="K3120" s="1" t="str">
        <f>VLOOKUP(A3120,'volatile collection data'!$G$6:$N$69,8,FALSE)</f>
        <v>19A</v>
      </c>
      <c r="L3120" s="1">
        <f>VLOOKUP(A3120,'volatile collection data'!$G$6:$J$69,4,FALSE)</f>
        <v>5.19</v>
      </c>
      <c r="M3120" s="1">
        <f>VLOOKUP($A3120,'volatile collection data'!$G$6:$M$69,6,FALSE)</f>
        <v>12</v>
      </c>
      <c r="N3120" s="1">
        <f>VLOOKUP($A3120,'volatile collection data'!$G$6:$M$69,7,FALSE)</f>
        <v>5.19</v>
      </c>
      <c r="O3120" s="1">
        <f>VLOOKUP(A3120,'volatile collection data'!$G$6:$K$69,5,FALSE)</f>
        <v>1</v>
      </c>
      <c r="P3120" s="1" t="str">
        <f t="shared" si="291"/>
        <v>4D</v>
      </c>
      <c r="Q3120">
        <f t="shared" si="289"/>
        <v>0.13758186338104877</v>
      </c>
      <c r="R3120" t="str">
        <f t="shared" si="292"/>
        <v>19A_1-D&amp;5.19%5.19@12</v>
      </c>
      <c r="S3120" t="str">
        <f t="shared" si="293"/>
        <v>4D-19A-VCS-Loc-22</v>
      </c>
      <c r="T3120" t="str">
        <f>IFERROR(IF(VLOOKUP(S3120,Bad!$A:$A,1,FALSE)='RAW2'!S3120,"yes","no"),"no")</f>
        <v>no</v>
      </c>
      <c r="U3120" t="str">
        <f>IFERROR(VLOOKUP(F3120,compounds!$A:$B,2,FALSE),"")</f>
        <v/>
      </c>
      <c r="V3120" t="str">
        <f>VLOOKUP(B3120,'volatile collection data'!$O:$P,2,FALSE)</f>
        <v>27.apr.22 19</v>
      </c>
    </row>
    <row r="3121" spans="1:22" x14ac:dyDescent="0.2">
      <c r="A3121" t="s">
        <v>375</v>
      </c>
      <c r="B3121" s="1" t="str">
        <f t="shared" si="290"/>
        <v>4D</v>
      </c>
      <c r="C3121">
        <v>8.6449999999999996</v>
      </c>
      <c r="D3121">
        <f t="shared" si="288"/>
        <v>8.65</v>
      </c>
      <c r="E3121">
        <f>VLOOKUP(D3121,'Peak Combiner'!$A$5:$D$4980,4,FALSE)</f>
        <v>8.64</v>
      </c>
      <c r="F3121">
        <f>IFERROR(VLOOKUP(D3121,rt_comb!$A:$B,2,FALSE),D3121)</f>
        <v>8.65</v>
      </c>
      <c r="G3121">
        <v>1918111</v>
      </c>
      <c r="H3121">
        <f>SUMIFS($G:$G,$E:$E,18.51,'RAW2'!$A:$A,'RAW2'!A3121)</f>
        <v>37318962</v>
      </c>
      <c r="I3121" s="1" t="str">
        <f>VLOOKUP(A3121,'volatile collection data'!$G$6:$H$69,2,FALSE)</f>
        <v>D</v>
      </c>
      <c r="J3121" s="1">
        <f>VLOOKUP(A3121,'volatile collection data'!$G$6:$I$69,3,FALSE)</f>
        <v>4</v>
      </c>
      <c r="K3121" s="1" t="str">
        <f>VLOOKUP(A3121,'volatile collection data'!$G$6:$N$69,8,FALSE)</f>
        <v>19A</v>
      </c>
      <c r="L3121" s="1">
        <f>VLOOKUP(A3121,'volatile collection data'!$G$6:$J$69,4,FALSE)</f>
        <v>5.19</v>
      </c>
      <c r="M3121" s="1">
        <f>VLOOKUP($A3121,'volatile collection data'!$G$6:$M$69,6,FALSE)</f>
        <v>12</v>
      </c>
      <c r="N3121" s="1">
        <f>VLOOKUP($A3121,'volatile collection data'!$G$6:$M$69,7,FALSE)</f>
        <v>5.19</v>
      </c>
      <c r="O3121" s="1">
        <f>VLOOKUP(A3121,'volatile collection data'!$G$6:$K$69,5,FALSE)</f>
        <v>1</v>
      </c>
      <c r="P3121" s="1" t="str">
        <f t="shared" si="291"/>
        <v>4D</v>
      </c>
      <c r="Q3121">
        <f t="shared" si="289"/>
        <v>4.9516145084676826E-2</v>
      </c>
      <c r="R3121" t="str">
        <f t="shared" si="292"/>
        <v>19A_1-D&amp;5.19%5.19@12</v>
      </c>
      <c r="S3121" t="str">
        <f t="shared" si="293"/>
        <v>4D-19A-VCS-Loc-22</v>
      </c>
      <c r="T3121" t="str">
        <f>IFERROR(IF(VLOOKUP(S3121,Bad!$A:$A,1,FALSE)='RAW2'!S3121,"yes","no"),"no")</f>
        <v>no</v>
      </c>
      <c r="U3121" t="str">
        <f>IFERROR(VLOOKUP(F3121,compounds!$A:$B,2,FALSE),"")</f>
        <v/>
      </c>
      <c r="V3121" t="str">
        <f>VLOOKUP(B3121,'volatile collection data'!$O:$P,2,FALSE)</f>
        <v>27.apr.22 19</v>
      </c>
    </row>
    <row r="3122" spans="1:22" x14ac:dyDescent="0.2">
      <c r="A3122" t="s">
        <v>375</v>
      </c>
      <c r="B3122" s="1" t="str">
        <f t="shared" si="290"/>
        <v>4D</v>
      </c>
      <c r="C3122">
        <v>8.9710000000000001</v>
      </c>
      <c r="D3122">
        <f t="shared" si="288"/>
        <v>8.9700000000000006</v>
      </c>
      <c r="E3122">
        <f>VLOOKUP(D3122,'Peak Combiner'!$A$5:$D$4980,4,FALSE)</f>
        <v>8.9600000000000009</v>
      </c>
      <c r="F3122">
        <f>IFERROR(VLOOKUP(D3122,rt_comb!$A:$B,2,FALSE),D3122)</f>
        <v>8.9700000000000006</v>
      </c>
      <c r="G3122">
        <v>5821492</v>
      </c>
      <c r="H3122">
        <f>SUMIFS($G:$G,$E:$E,18.51,'RAW2'!$A:$A,'RAW2'!A3122)</f>
        <v>37318962</v>
      </c>
      <c r="I3122" s="1" t="str">
        <f>VLOOKUP(A3122,'volatile collection data'!$G$6:$H$69,2,FALSE)</f>
        <v>D</v>
      </c>
      <c r="J3122" s="1">
        <f>VLOOKUP(A3122,'volatile collection data'!$G$6:$I$69,3,FALSE)</f>
        <v>4</v>
      </c>
      <c r="K3122" s="1" t="str">
        <f>VLOOKUP(A3122,'volatile collection data'!$G$6:$N$69,8,FALSE)</f>
        <v>19A</v>
      </c>
      <c r="L3122" s="1">
        <f>VLOOKUP(A3122,'volatile collection data'!$G$6:$J$69,4,FALSE)</f>
        <v>5.19</v>
      </c>
      <c r="M3122" s="1">
        <f>VLOOKUP($A3122,'volatile collection data'!$G$6:$M$69,6,FALSE)</f>
        <v>12</v>
      </c>
      <c r="N3122" s="1">
        <f>VLOOKUP($A3122,'volatile collection data'!$G$6:$M$69,7,FALSE)</f>
        <v>5.19</v>
      </c>
      <c r="O3122" s="1">
        <f>VLOOKUP(A3122,'volatile collection data'!$G$6:$K$69,5,FALSE)</f>
        <v>1</v>
      </c>
      <c r="P3122" s="1" t="str">
        <f t="shared" si="291"/>
        <v>4D</v>
      </c>
      <c r="Q3122">
        <f t="shared" si="289"/>
        <v>0.15028214867715448</v>
      </c>
      <c r="R3122" t="str">
        <f t="shared" si="292"/>
        <v>19A_1-D&amp;5.19%5.19@12</v>
      </c>
      <c r="S3122" t="str">
        <f t="shared" si="293"/>
        <v>4D-19A-VCS-Loc-22</v>
      </c>
      <c r="T3122" t="str">
        <f>IFERROR(IF(VLOOKUP(S3122,Bad!$A:$A,1,FALSE)='RAW2'!S3122,"yes","no"),"no")</f>
        <v>no</v>
      </c>
      <c r="U3122" t="str">
        <f>IFERROR(VLOOKUP(F3122,compounds!$A:$B,2,FALSE),"")</f>
        <v>bpinene</v>
      </c>
      <c r="V3122" t="str">
        <f>VLOOKUP(B3122,'volatile collection data'!$O:$P,2,FALSE)</f>
        <v>27.apr.22 19</v>
      </c>
    </row>
    <row r="3123" spans="1:22" x14ac:dyDescent="0.2">
      <c r="A3123" t="s">
        <v>375</v>
      </c>
      <c r="B3123" s="1" t="str">
        <f t="shared" si="290"/>
        <v>4D</v>
      </c>
      <c r="C3123">
        <v>9.375</v>
      </c>
      <c r="D3123">
        <f t="shared" si="288"/>
        <v>9.3800000000000008</v>
      </c>
      <c r="E3123">
        <f>VLOOKUP(D3123,'Peak Combiner'!$A$5:$D$4980,4,FALSE)</f>
        <v>9.3800000000000008</v>
      </c>
      <c r="F3123">
        <f>IFERROR(VLOOKUP(D3123,rt_comb!$A:$B,2,FALSE),D3123)</f>
        <v>9.3800000000000008</v>
      </c>
      <c r="G3123">
        <v>20703726</v>
      </c>
      <c r="H3123">
        <f>SUMIFS($G:$G,$E:$E,18.51,'RAW2'!$A:$A,'RAW2'!A3123)</f>
        <v>37318962</v>
      </c>
      <c r="I3123" s="1" t="str">
        <f>VLOOKUP(A3123,'volatile collection data'!$G$6:$H$69,2,FALSE)</f>
        <v>D</v>
      </c>
      <c r="J3123" s="1">
        <f>VLOOKUP(A3123,'volatile collection data'!$G$6:$I$69,3,FALSE)</f>
        <v>4</v>
      </c>
      <c r="K3123" s="1" t="str">
        <f>VLOOKUP(A3123,'volatile collection data'!$G$6:$N$69,8,FALSE)</f>
        <v>19A</v>
      </c>
      <c r="L3123" s="1">
        <f>VLOOKUP(A3123,'volatile collection data'!$G$6:$J$69,4,FALSE)</f>
        <v>5.19</v>
      </c>
      <c r="M3123" s="1">
        <f>VLOOKUP($A3123,'volatile collection data'!$G$6:$M$69,6,FALSE)</f>
        <v>12</v>
      </c>
      <c r="N3123" s="1">
        <f>VLOOKUP($A3123,'volatile collection data'!$G$6:$M$69,7,FALSE)</f>
        <v>5.19</v>
      </c>
      <c r="O3123" s="1">
        <f>VLOOKUP(A3123,'volatile collection data'!$G$6:$K$69,5,FALSE)</f>
        <v>1</v>
      </c>
      <c r="P3123" s="1" t="str">
        <f t="shared" si="291"/>
        <v>4D</v>
      </c>
      <c r="Q3123">
        <f t="shared" si="289"/>
        <v>0.53446786990398143</v>
      </c>
      <c r="R3123" t="str">
        <f t="shared" si="292"/>
        <v>19A_1-D&amp;5.19%5.19@12</v>
      </c>
      <c r="S3123" t="str">
        <f t="shared" si="293"/>
        <v>4D-19A-VCS-Loc-22</v>
      </c>
      <c r="T3123" t="str">
        <f>IFERROR(IF(VLOOKUP(S3123,Bad!$A:$A,1,FALSE)='RAW2'!S3123,"yes","no"),"no")</f>
        <v>no</v>
      </c>
      <c r="U3123" t="str">
        <f>IFERROR(VLOOKUP(F3123,compounds!$A:$B,2,FALSE),"")</f>
        <v>octanal</v>
      </c>
      <c r="V3123" t="str">
        <f>VLOOKUP(B3123,'volatile collection data'!$O:$P,2,FALSE)</f>
        <v>27.apr.22 19</v>
      </c>
    </row>
    <row r="3124" spans="1:22" x14ac:dyDescent="0.2">
      <c r="A3124" t="s">
        <v>375</v>
      </c>
      <c r="B3124" s="1" t="str">
        <f t="shared" si="290"/>
        <v>4D</v>
      </c>
      <c r="C3124">
        <v>9.5239999999999991</v>
      </c>
      <c r="D3124">
        <f t="shared" si="288"/>
        <v>9.52</v>
      </c>
      <c r="E3124">
        <f>VLOOKUP(D3124,'Peak Combiner'!$A$5:$D$4980,4,FALSE)</f>
        <v>9.52</v>
      </c>
      <c r="F3124">
        <f>IFERROR(VLOOKUP(D3124,rt_comb!$A:$B,2,FALSE),D3124)</f>
        <v>9.5399999999999991</v>
      </c>
      <c r="G3124">
        <v>102572770</v>
      </c>
      <c r="H3124">
        <f>SUMIFS($G:$G,$E:$E,18.51,'RAW2'!$A:$A,'RAW2'!A3124)</f>
        <v>37318962</v>
      </c>
      <c r="I3124" s="1" t="str">
        <f>VLOOKUP(A3124,'volatile collection data'!$G$6:$H$69,2,FALSE)</f>
        <v>D</v>
      </c>
      <c r="J3124" s="1">
        <f>VLOOKUP(A3124,'volatile collection data'!$G$6:$I$69,3,FALSE)</f>
        <v>4</v>
      </c>
      <c r="K3124" s="1" t="str">
        <f>VLOOKUP(A3124,'volatile collection data'!$G$6:$N$69,8,FALSE)</f>
        <v>19A</v>
      </c>
      <c r="L3124" s="1">
        <f>VLOOKUP(A3124,'volatile collection data'!$G$6:$J$69,4,FALSE)</f>
        <v>5.19</v>
      </c>
      <c r="M3124" s="1">
        <f>VLOOKUP($A3124,'volatile collection data'!$G$6:$M$69,6,FALSE)</f>
        <v>12</v>
      </c>
      <c r="N3124" s="1">
        <f>VLOOKUP($A3124,'volatile collection data'!$G$6:$M$69,7,FALSE)</f>
        <v>5.19</v>
      </c>
      <c r="O3124" s="1">
        <f>VLOOKUP(A3124,'volatile collection data'!$G$6:$K$69,5,FALSE)</f>
        <v>1</v>
      </c>
      <c r="P3124" s="1" t="str">
        <f t="shared" si="291"/>
        <v>4D</v>
      </c>
      <c r="Q3124">
        <f t="shared" si="289"/>
        <v>2.647921919564189</v>
      </c>
      <c r="R3124" t="str">
        <f t="shared" si="292"/>
        <v>19A_1-D&amp;5.19%5.19@12</v>
      </c>
      <c r="S3124" t="str">
        <f t="shared" si="293"/>
        <v>4D-19A-VCS-Loc-22</v>
      </c>
      <c r="T3124" t="str">
        <f>IFERROR(IF(VLOOKUP(S3124,Bad!$A:$A,1,FALSE)='RAW2'!S3124,"yes","no"),"no")</f>
        <v>no</v>
      </c>
      <c r="U3124" t="str">
        <f>IFERROR(VLOOKUP(F3124,compounds!$A:$B,2,FALSE),"")</f>
        <v>z3hex</v>
      </c>
      <c r="V3124" t="str">
        <f>VLOOKUP(B3124,'volatile collection data'!$O:$P,2,FALSE)</f>
        <v>27.apr.22 19</v>
      </c>
    </row>
    <row r="3125" spans="1:22" x14ac:dyDescent="0.2">
      <c r="A3125" t="s">
        <v>375</v>
      </c>
      <c r="B3125" s="1" t="str">
        <f t="shared" si="290"/>
        <v>4D</v>
      </c>
      <c r="C3125">
        <v>9.7870000000000008</v>
      </c>
      <c r="D3125">
        <f t="shared" si="288"/>
        <v>9.7899999999999991</v>
      </c>
      <c r="E3125">
        <f>VLOOKUP(D3125,'Peak Combiner'!$A$5:$D$4980,4,FALSE)</f>
        <v>9.7899999999999991</v>
      </c>
      <c r="F3125">
        <f>IFERROR(VLOOKUP(D3125,rt_comb!$A:$B,2,FALSE),D3125)</f>
        <v>9.81</v>
      </c>
      <c r="G3125">
        <v>27537855</v>
      </c>
      <c r="H3125">
        <f>SUMIFS($G:$G,$E:$E,18.51,'RAW2'!$A:$A,'RAW2'!A3125)</f>
        <v>37318962</v>
      </c>
      <c r="I3125" s="1" t="str">
        <f>VLOOKUP(A3125,'volatile collection data'!$G$6:$H$69,2,FALSE)</f>
        <v>D</v>
      </c>
      <c r="J3125" s="1">
        <f>VLOOKUP(A3125,'volatile collection data'!$G$6:$I$69,3,FALSE)</f>
        <v>4</v>
      </c>
      <c r="K3125" s="1" t="str">
        <f>VLOOKUP(A3125,'volatile collection data'!$G$6:$N$69,8,FALSE)</f>
        <v>19A</v>
      </c>
      <c r="L3125" s="1">
        <f>VLOOKUP(A3125,'volatile collection data'!$G$6:$J$69,4,FALSE)</f>
        <v>5.19</v>
      </c>
      <c r="M3125" s="1">
        <f>VLOOKUP($A3125,'volatile collection data'!$G$6:$M$69,6,FALSE)</f>
        <v>12</v>
      </c>
      <c r="N3125" s="1">
        <f>VLOOKUP($A3125,'volatile collection data'!$G$6:$M$69,7,FALSE)</f>
        <v>5.19</v>
      </c>
      <c r="O3125" s="1">
        <f>VLOOKUP(A3125,'volatile collection data'!$G$6:$K$69,5,FALSE)</f>
        <v>1</v>
      </c>
      <c r="P3125" s="1" t="str">
        <f t="shared" si="291"/>
        <v>4D</v>
      </c>
      <c r="Q3125">
        <f t="shared" si="289"/>
        <v>0.71089130060814687</v>
      </c>
      <c r="R3125" t="str">
        <f t="shared" si="292"/>
        <v>19A_1-D&amp;5.19%5.19@12</v>
      </c>
      <c r="S3125" t="str">
        <f t="shared" si="293"/>
        <v>4D-19A-VCS-Loc-22</v>
      </c>
      <c r="T3125" t="str">
        <f>IFERROR(IF(VLOOKUP(S3125,Bad!$A:$A,1,FALSE)='RAW2'!S3125,"yes","no"),"no")</f>
        <v>no</v>
      </c>
      <c r="U3125" t="str">
        <f>IFERROR(VLOOKUP(F3125,compounds!$A:$B,2,FALSE),"")</f>
        <v>sixmethyl</v>
      </c>
      <c r="V3125" t="str">
        <f>VLOOKUP(B3125,'volatile collection data'!$O:$P,2,FALSE)</f>
        <v>27.apr.22 19</v>
      </c>
    </row>
    <row r="3126" spans="1:22" x14ac:dyDescent="0.2">
      <c r="A3126" t="s">
        <v>375</v>
      </c>
      <c r="B3126" s="1" t="str">
        <f t="shared" si="290"/>
        <v>4D</v>
      </c>
      <c r="C3126">
        <v>10.196999999999999</v>
      </c>
      <c r="D3126">
        <f t="shared" si="288"/>
        <v>10.199999999999999</v>
      </c>
      <c r="E3126">
        <f>VLOOKUP(D3126,'Peak Combiner'!$A$5:$D$4980,4,FALSE)</f>
        <v>10.18</v>
      </c>
      <c r="F3126">
        <f>IFERROR(VLOOKUP(D3126,rt_comb!$A:$B,2,FALSE),D3126)</f>
        <v>10.199999999999999</v>
      </c>
      <c r="G3126">
        <v>4073007</v>
      </c>
      <c r="H3126">
        <f>SUMIFS($G:$G,$E:$E,18.51,'RAW2'!$A:$A,'RAW2'!A3126)</f>
        <v>37318962</v>
      </c>
      <c r="I3126" s="1" t="str">
        <f>VLOOKUP(A3126,'volatile collection data'!$G$6:$H$69,2,FALSE)</f>
        <v>D</v>
      </c>
      <c r="J3126" s="1">
        <f>VLOOKUP(A3126,'volatile collection data'!$G$6:$I$69,3,FALSE)</f>
        <v>4</v>
      </c>
      <c r="K3126" s="1" t="str">
        <f>VLOOKUP(A3126,'volatile collection data'!$G$6:$N$69,8,FALSE)</f>
        <v>19A</v>
      </c>
      <c r="L3126" s="1">
        <f>VLOOKUP(A3126,'volatile collection data'!$G$6:$J$69,4,FALSE)</f>
        <v>5.19</v>
      </c>
      <c r="M3126" s="1">
        <f>VLOOKUP($A3126,'volatile collection data'!$G$6:$M$69,6,FALSE)</f>
        <v>12</v>
      </c>
      <c r="N3126" s="1">
        <f>VLOOKUP($A3126,'volatile collection data'!$G$6:$M$69,7,FALSE)</f>
        <v>5.19</v>
      </c>
      <c r="O3126" s="1">
        <f>VLOOKUP(A3126,'volatile collection data'!$G$6:$K$69,5,FALSE)</f>
        <v>1</v>
      </c>
      <c r="P3126" s="1" t="str">
        <f t="shared" si="291"/>
        <v>4D</v>
      </c>
      <c r="Q3126">
        <f t="shared" si="289"/>
        <v>0.10514490847657111</v>
      </c>
      <c r="R3126" t="str">
        <f t="shared" si="292"/>
        <v>19A_1-D&amp;5.19%5.19@12</v>
      </c>
      <c r="S3126" t="str">
        <f t="shared" si="293"/>
        <v>4D-19A-VCS-Loc-22</v>
      </c>
      <c r="T3126" t="str">
        <f>IFERROR(IF(VLOOKUP(S3126,Bad!$A:$A,1,FALSE)='RAW2'!S3126,"yes","no"),"no")</f>
        <v>no</v>
      </c>
      <c r="U3126" t="str">
        <f>IFERROR(VLOOKUP(F3126,compounds!$A:$B,2,FALSE),"")</f>
        <v/>
      </c>
      <c r="V3126" t="str">
        <f>VLOOKUP(B3126,'volatile collection data'!$O:$P,2,FALSE)</f>
        <v>27.apr.22 19</v>
      </c>
    </row>
    <row r="3127" spans="1:22" x14ac:dyDescent="0.2">
      <c r="A3127" t="s">
        <v>375</v>
      </c>
      <c r="B3127" s="1" t="str">
        <f t="shared" si="290"/>
        <v>4D</v>
      </c>
      <c r="C3127">
        <v>10.474</v>
      </c>
      <c r="D3127">
        <f t="shared" si="288"/>
        <v>10.47</v>
      </c>
      <c r="E3127">
        <f>VLOOKUP(D3127,'Peak Combiner'!$A$5:$D$4980,4,FALSE)</f>
        <v>10.47</v>
      </c>
      <c r="F3127">
        <f>IFERROR(VLOOKUP(D3127,rt_comb!$A:$B,2,FALSE),D3127)</f>
        <v>10.47</v>
      </c>
      <c r="G3127">
        <v>3798903</v>
      </c>
      <c r="H3127">
        <f>SUMIFS($G:$G,$E:$E,18.51,'RAW2'!$A:$A,'RAW2'!A3127)</f>
        <v>37318962</v>
      </c>
      <c r="I3127" s="1" t="str">
        <f>VLOOKUP(A3127,'volatile collection data'!$G$6:$H$69,2,FALSE)</f>
        <v>D</v>
      </c>
      <c r="J3127" s="1">
        <f>VLOOKUP(A3127,'volatile collection data'!$G$6:$I$69,3,FALSE)</f>
        <v>4</v>
      </c>
      <c r="K3127" s="1" t="str">
        <f>VLOOKUP(A3127,'volatile collection data'!$G$6:$N$69,8,FALSE)</f>
        <v>19A</v>
      </c>
      <c r="L3127" s="1">
        <f>VLOOKUP(A3127,'volatile collection data'!$G$6:$J$69,4,FALSE)</f>
        <v>5.19</v>
      </c>
      <c r="M3127" s="1">
        <f>VLOOKUP($A3127,'volatile collection data'!$G$6:$M$69,6,FALSE)</f>
        <v>12</v>
      </c>
      <c r="N3127" s="1">
        <f>VLOOKUP($A3127,'volatile collection data'!$G$6:$M$69,7,FALSE)</f>
        <v>5.19</v>
      </c>
      <c r="O3127" s="1">
        <f>VLOOKUP(A3127,'volatile collection data'!$G$6:$K$69,5,FALSE)</f>
        <v>1</v>
      </c>
      <c r="P3127" s="1" t="str">
        <f t="shared" si="291"/>
        <v>4D</v>
      </c>
      <c r="Q3127">
        <f t="shared" si="289"/>
        <v>9.8068898051579922E-2</v>
      </c>
      <c r="R3127" t="str">
        <f t="shared" si="292"/>
        <v>19A_1-D&amp;5.19%5.19@12</v>
      </c>
      <c r="S3127" t="str">
        <f t="shared" si="293"/>
        <v>4D-19A-VCS-Loc-22</v>
      </c>
      <c r="T3127" t="str">
        <f>IFERROR(IF(VLOOKUP(S3127,Bad!$A:$A,1,FALSE)='RAW2'!S3127,"yes","no"),"no")</f>
        <v>no</v>
      </c>
      <c r="U3127" t="str">
        <f>IFERROR(VLOOKUP(F3127,compounds!$A:$B,2,FALSE),"")</f>
        <v/>
      </c>
      <c r="V3127" t="str">
        <f>VLOOKUP(B3127,'volatile collection data'!$O:$P,2,FALSE)</f>
        <v>27.apr.22 19</v>
      </c>
    </row>
    <row r="3128" spans="1:22" x14ac:dyDescent="0.2">
      <c r="A3128" t="s">
        <v>375</v>
      </c>
      <c r="B3128" s="1" t="str">
        <f t="shared" si="290"/>
        <v>4D</v>
      </c>
      <c r="C3128">
        <v>11.555999999999999</v>
      </c>
      <c r="D3128">
        <f t="shared" si="288"/>
        <v>11.56</v>
      </c>
      <c r="E3128">
        <f>VLOOKUP(D3128,'Peak Combiner'!$A$5:$D$4980,4,FALSE)</f>
        <v>11.56</v>
      </c>
      <c r="F3128">
        <f>IFERROR(VLOOKUP(D3128,rt_comb!$A:$B,2,FALSE),D3128)</f>
        <v>11.56</v>
      </c>
      <c r="G3128">
        <v>1975791</v>
      </c>
      <c r="H3128">
        <f>SUMIFS($G:$G,$E:$E,18.51,'RAW2'!$A:$A,'RAW2'!A3128)</f>
        <v>37318962</v>
      </c>
      <c r="I3128" s="1" t="str">
        <f>VLOOKUP(A3128,'volatile collection data'!$G$6:$H$69,2,FALSE)</f>
        <v>D</v>
      </c>
      <c r="J3128" s="1">
        <f>VLOOKUP(A3128,'volatile collection data'!$G$6:$I$69,3,FALSE)</f>
        <v>4</v>
      </c>
      <c r="K3128" s="1" t="str">
        <f>VLOOKUP(A3128,'volatile collection data'!$G$6:$N$69,8,FALSE)</f>
        <v>19A</v>
      </c>
      <c r="L3128" s="1">
        <f>VLOOKUP(A3128,'volatile collection data'!$G$6:$J$69,4,FALSE)</f>
        <v>5.19</v>
      </c>
      <c r="M3128" s="1">
        <f>VLOOKUP($A3128,'volatile collection data'!$G$6:$M$69,6,FALSE)</f>
        <v>12</v>
      </c>
      <c r="N3128" s="1">
        <f>VLOOKUP($A3128,'volatile collection data'!$G$6:$M$69,7,FALSE)</f>
        <v>5.19</v>
      </c>
      <c r="O3128" s="1">
        <f>VLOOKUP(A3128,'volatile collection data'!$G$6:$K$69,5,FALSE)</f>
        <v>1</v>
      </c>
      <c r="P3128" s="1" t="str">
        <f t="shared" si="291"/>
        <v>4D</v>
      </c>
      <c r="Q3128">
        <f t="shared" si="289"/>
        <v>5.1005157581077792E-2</v>
      </c>
      <c r="R3128" t="str">
        <f t="shared" si="292"/>
        <v>19A_1-D&amp;5.19%5.19@12</v>
      </c>
      <c r="S3128" t="str">
        <f t="shared" si="293"/>
        <v>4D-19A-VCS-Loc-22</v>
      </c>
      <c r="T3128" t="str">
        <f>IFERROR(IF(VLOOKUP(S3128,Bad!$A:$A,1,FALSE)='RAW2'!S3128,"yes","no"),"no")</f>
        <v>no</v>
      </c>
      <c r="U3128" t="str">
        <f>IFERROR(VLOOKUP(F3128,compounds!$A:$B,2,FALSE),"")</f>
        <v/>
      </c>
      <c r="V3128" t="str">
        <f>VLOOKUP(B3128,'volatile collection data'!$O:$P,2,FALSE)</f>
        <v>27.apr.22 19</v>
      </c>
    </row>
    <row r="3129" spans="1:22" x14ac:dyDescent="0.2">
      <c r="A3129" t="s">
        <v>375</v>
      </c>
      <c r="B3129" s="1" t="str">
        <f t="shared" si="290"/>
        <v>4D</v>
      </c>
      <c r="C3129">
        <v>12.295999999999999</v>
      </c>
      <c r="D3129">
        <f t="shared" si="288"/>
        <v>12.3</v>
      </c>
      <c r="E3129">
        <f>VLOOKUP(D3129,'Peak Combiner'!$A$5:$D$4980,4,FALSE)</f>
        <v>12.3</v>
      </c>
      <c r="F3129">
        <f>IFERROR(VLOOKUP(D3129,rt_comb!$A:$B,2,FALSE),D3129)</f>
        <v>12.3</v>
      </c>
      <c r="G3129">
        <v>1190879</v>
      </c>
      <c r="H3129">
        <f>SUMIFS($G:$G,$E:$E,18.51,'RAW2'!$A:$A,'RAW2'!A3129)</f>
        <v>37318962</v>
      </c>
      <c r="I3129" s="1" t="str">
        <f>VLOOKUP(A3129,'volatile collection data'!$G$6:$H$69,2,FALSE)</f>
        <v>D</v>
      </c>
      <c r="J3129" s="1">
        <f>VLOOKUP(A3129,'volatile collection data'!$G$6:$I$69,3,FALSE)</f>
        <v>4</v>
      </c>
      <c r="K3129" s="1" t="str">
        <f>VLOOKUP(A3129,'volatile collection data'!$G$6:$N$69,8,FALSE)</f>
        <v>19A</v>
      </c>
      <c r="L3129" s="1">
        <f>VLOOKUP(A3129,'volatile collection data'!$G$6:$J$69,4,FALSE)</f>
        <v>5.19</v>
      </c>
      <c r="M3129" s="1">
        <f>VLOOKUP($A3129,'volatile collection data'!$G$6:$M$69,6,FALSE)</f>
        <v>12</v>
      </c>
      <c r="N3129" s="1">
        <f>VLOOKUP($A3129,'volatile collection data'!$G$6:$M$69,7,FALSE)</f>
        <v>5.19</v>
      </c>
      <c r="O3129" s="1">
        <f>VLOOKUP(A3129,'volatile collection data'!$G$6:$K$69,5,FALSE)</f>
        <v>1</v>
      </c>
      <c r="P3129" s="1" t="str">
        <f t="shared" si="291"/>
        <v>4D</v>
      </c>
      <c r="Q3129">
        <f t="shared" si="289"/>
        <v>3.07426094435071E-2</v>
      </c>
      <c r="R3129" t="str">
        <f t="shared" si="292"/>
        <v>19A_1-D&amp;5.19%5.19@12</v>
      </c>
      <c r="S3129" t="str">
        <f t="shared" si="293"/>
        <v>4D-19A-VCS-Loc-22</v>
      </c>
      <c r="T3129" t="str">
        <f>IFERROR(IF(VLOOKUP(S3129,Bad!$A:$A,1,FALSE)='RAW2'!S3129,"yes","no"),"no")</f>
        <v>no</v>
      </c>
      <c r="U3129" t="str">
        <f>IFERROR(VLOOKUP(F3129,compounds!$A:$B,2,FALSE),"")</f>
        <v/>
      </c>
      <c r="V3129" t="str">
        <f>VLOOKUP(B3129,'volatile collection data'!$O:$P,2,FALSE)</f>
        <v>27.apr.22 19</v>
      </c>
    </row>
    <row r="3130" spans="1:22" x14ac:dyDescent="0.2">
      <c r="A3130" t="s">
        <v>375</v>
      </c>
      <c r="B3130" s="1" t="str">
        <f t="shared" si="290"/>
        <v>4D</v>
      </c>
      <c r="C3130">
        <v>12.401</v>
      </c>
      <c r="D3130">
        <f t="shared" si="288"/>
        <v>12.4</v>
      </c>
      <c r="E3130">
        <f>VLOOKUP(D3130,'Peak Combiner'!$A$5:$D$4980,4,FALSE)</f>
        <v>12.39</v>
      </c>
      <c r="F3130">
        <f>IFERROR(VLOOKUP(D3130,rt_comb!$A:$B,2,FALSE),D3130)</f>
        <v>12.39</v>
      </c>
      <c r="G3130">
        <v>12930214</v>
      </c>
      <c r="H3130">
        <f>SUMIFS($G:$G,$E:$E,18.51,'RAW2'!$A:$A,'RAW2'!A3130)</f>
        <v>37318962</v>
      </c>
      <c r="I3130" s="1" t="str">
        <f>VLOOKUP(A3130,'volatile collection data'!$G$6:$H$69,2,FALSE)</f>
        <v>D</v>
      </c>
      <c r="J3130" s="1">
        <f>VLOOKUP(A3130,'volatile collection data'!$G$6:$I$69,3,FALSE)</f>
        <v>4</v>
      </c>
      <c r="K3130" s="1" t="str">
        <f>VLOOKUP(A3130,'volatile collection data'!$G$6:$N$69,8,FALSE)</f>
        <v>19A</v>
      </c>
      <c r="L3130" s="1">
        <f>VLOOKUP(A3130,'volatile collection data'!$G$6:$J$69,4,FALSE)</f>
        <v>5.19</v>
      </c>
      <c r="M3130" s="1">
        <f>VLOOKUP($A3130,'volatile collection data'!$G$6:$M$69,6,FALSE)</f>
        <v>12</v>
      </c>
      <c r="N3130" s="1">
        <f>VLOOKUP($A3130,'volatile collection data'!$G$6:$M$69,7,FALSE)</f>
        <v>5.19</v>
      </c>
      <c r="O3130" s="1">
        <f>VLOOKUP(A3130,'volatile collection data'!$G$6:$K$69,5,FALSE)</f>
        <v>1</v>
      </c>
      <c r="P3130" s="1" t="str">
        <f t="shared" si="291"/>
        <v>4D</v>
      </c>
      <c r="Q3130">
        <f t="shared" si="289"/>
        <v>0.3337942133692573</v>
      </c>
      <c r="R3130" t="str">
        <f t="shared" si="292"/>
        <v>19A_1-D&amp;5.19%5.19@12</v>
      </c>
      <c r="S3130" t="str">
        <f t="shared" si="293"/>
        <v>4D-19A-VCS-Loc-22</v>
      </c>
      <c r="T3130" t="str">
        <f>IFERROR(IF(VLOOKUP(S3130,Bad!$A:$A,1,FALSE)='RAW2'!S3130,"yes","no"),"no")</f>
        <v>no</v>
      </c>
      <c r="U3130" t="str">
        <f>IFERROR(VLOOKUP(F3130,compounds!$A:$B,2,FALSE),"")</f>
        <v>o+C5xe</v>
      </c>
      <c r="V3130" t="str">
        <f>VLOOKUP(B3130,'volatile collection data'!$O:$P,2,FALSE)</f>
        <v>27.apr.22 19</v>
      </c>
    </row>
    <row r="3131" spans="1:22" x14ac:dyDescent="0.2">
      <c r="A3131" t="s">
        <v>375</v>
      </c>
      <c r="B3131" s="1" t="str">
        <f t="shared" si="290"/>
        <v>4D</v>
      </c>
      <c r="C3131">
        <v>12.537000000000001</v>
      </c>
      <c r="D3131">
        <f t="shared" si="288"/>
        <v>12.54</v>
      </c>
      <c r="E3131">
        <f>VLOOKUP(D3131,'Peak Combiner'!$A$5:$D$4980,4,FALSE)</f>
        <v>12.53</v>
      </c>
      <c r="F3131">
        <f>IFERROR(VLOOKUP(D3131,rt_comb!$A:$B,2,FALSE),D3131)</f>
        <v>12.54</v>
      </c>
      <c r="G3131">
        <v>27515639</v>
      </c>
      <c r="H3131">
        <f>SUMIFS($G:$G,$E:$E,18.51,'RAW2'!$A:$A,'RAW2'!A3131)</f>
        <v>37318962</v>
      </c>
      <c r="I3131" s="1" t="str">
        <f>VLOOKUP(A3131,'volatile collection data'!$G$6:$H$69,2,FALSE)</f>
        <v>D</v>
      </c>
      <c r="J3131" s="1">
        <f>VLOOKUP(A3131,'volatile collection data'!$G$6:$I$69,3,FALSE)</f>
        <v>4</v>
      </c>
      <c r="K3131" s="1" t="str">
        <f>VLOOKUP(A3131,'volatile collection data'!$G$6:$N$69,8,FALSE)</f>
        <v>19A</v>
      </c>
      <c r="L3131" s="1">
        <f>VLOOKUP(A3131,'volatile collection data'!$G$6:$J$69,4,FALSE)</f>
        <v>5.19</v>
      </c>
      <c r="M3131" s="1">
        <f>VLOOKUP($A3131,'volatile collection data'!$G$6:$M$69,6,FALSE)</f>
        <v>12</v>
      </c>
      <c r="N3131" s="1">
        <f>VLOOKUP($A3131,'volatile collection data'!$G$6:$M$69,7,FALSE)</f>
        <v>5.19</v>
      </c>
      <c r="O3131" s="1">
        <f>VLOOKUP(A3131,'volatile collection data'!$G$6:$K$69,5,FALSE)</f>
        <v>1</v>
      </c>
      <c r="P3131" s="1" t="str">
        <f t="shared" si="291"/>
        <v>4D</v>
      </c>
      <c r="Q3131">
        <f t="shared" si="289"/>
        <v>0.71031779329850675</v>
      </c>
      <c r="R3131" t="str">
        <f t="shared" si="292"/>
        <v>19A_1-D&amp;5.19%5.19@12</v>
      </c>
      <c r="S3131" t="str">
        <f t="shared" si="293"/>
        <v>4D-19A-VCS-Loc-22</v>
      </c>
      <c r="T3131" t="str">
        <f>IFERROR(IF(VLOOKUP(S3131,Bad!$A:$A,1,FALSE)='RAW2'!S3131,"yes","no"),"no")</f>
        <v>no</v>
      </c>
      <c r="U3131" t="str">
        <f>IFERROR(VLOOKUP(F3131,compounds!$A:$B,2,FALSE),"")</f>
        <v>nonanal</v>
      </c>
      <c r="V3131" t="str">
        <f>VLOOKUP(B3131,'volatile collection data'!$O:$P,2,FALSE)</f>
        <v>27.apr.22 19</v>
      </c>
    </row>
    <row r="3132" spans="1:22" x14ac:dyDescent="0.2">
      <c r="A3132" t="s">
        <v>375</v>
      </c>
      <c r="B3132" s="1" t="str">
        <f t="shared" si="290"/>
        <v>4D</v>
      </c>
      <c r="C3132">
        <v>12.91</v>
      </c>
      <c r="D3132">
        <f t="shared" si="288"/>
        <v>12.91</v>
      </c>
      <c r="E3132">
        <f>VLOOKUP(D3132,'Peak Combiner'!$A$5:$D$4980,4,FALSE)</f>
        <v>12.91</v>
      </c>
      <c r="F3132">
        <f>IFERROR(VLOOKUP(D3132,rt_comb!$A:$B,2,FALSE),D3132)</f>
        <v>12.91</v>
      </c>
      <c r="G3132">
        <v>133295117</v>
      </c>
      <c r="H3132">
        <f>SUMIFS($G:$G,$E:$E,18.51,'RAW2'!$A:$A,'RAW2'!A3132)</f>
        <v>37318962</v>
      </c>
      <c r="I3132" s="1" t="str">
        <f>VLOOKUP(A3132,'volatile collection data'!$G$6:$H$69,2,FALSE)</f>
        <v>D</v>
      </c>
      <c r="J3132" s="1">
        <f>VLOOKUP(A3132,'volatile collection data'!$G$6:$I$69,3,FALSE)</f>
        <v>4</v>
      </c>
      <c r="K3132" s="1" t="str">
        <f>VLOOKUP(A3132,'volatile collection data'!$G$6:$N$69,8,FALSE)</f>
        <v>19A</v>
      </c>
      <c r="L3132" s="1">
        <f>VLOOKUP(A3132,'volatile collection data'!$G$6:$J$69,4,FALSE)</f>
        <v>5.19</v>
      </c>
      <c r="M3132" s="1">
        <f>VLOOKUP($A3132,'volatile collection data'!$G$6:$M$69,6,FALSE)</f>
        <v>12</v>
      </c>
      <c r="N3132" s="1">
        <f>VLOOKUP($A3132,'volatile collection data'!$G$6:$M$69,7,FALSE)</f>
        <v>5.19</v>
      </c>
      <c r="O3132" s="1">
        <f>VLOOKUP(A3132,'volatile collection data'!$G$6:$K$69,5,FALSE)</f>
        <v>1</v>
      </c>
      <c r="P3132" s="1" t="str">
        <f t="shared" si="291"/>
        <v>4D</v>
      </c>
      <c r="Q3132">
        <f t="shared" si="289"/>
        <v>3.441021063145445</v>
      </c>
      <c r="R3132" t="str">
        <f t="shared" si="292"/>
        <v>19A_1-D&amp;5.19%5.19@12</v>
      </c>
      <c r="S3132" t="str">
        <f t="shared" si="293"/>
        <v>4D-19A-VCS-Loc-22</v>
      </c>
      <c r="T3132" t="str">
        <f>IFERROR(IF(VLOOKUP(S3132,Bad!$A:$A,1,FALSE)='RAW2'!S3132,"yes","no"),"no")</f>
        <v>no</v>
      </c>
      <c r="U3132" t="str">
        <f>IFERROR(VLOOKUP(F3132,compounds!$A:$B,2,FALSE),"")</f>
        <v>cyclohexene</v>
      </c>
      <c r="V3132" t="str">
        <f>VLOOKUP(B3132,'volatile collection data'!$O:$P,2,FALSE)</f>
        <v>27.apr.22 19</v>
      </c>
    </row>
    <row r="3133" spans="1:22" x14ac:dyDescent="0.2">
      <c r="A3133" t="s">
        <v>375</v>
      </c>
      <c r="B3133" s="1" t="str">
        <f t="shared" si="290"/>
        <v>4D</v>
      </c>
      <c r="C3133">
        <v>14.255000000000001</v>
      </c>
      <c r="D3133">
        <f t="shared" si="288"/>
        <v>14.26</v>
      </c>
      <c r="E3133">
        <f>VLOOKUP(D3133,'Peak Combiner'!$A$5:$D$4980,4,FALSE)</f>
        <v>14.25</v>
      </c>
      <c r="F3133">
        <f>IFERROR(VLOOKUP(D3133,rt_comb!$A:$B,2,FALSE),D3133)</f>
        <v>14.25</v>
      </c>
      <c r="G3133">
        <v>11622076</v>
      </c>
      <c r="H3133">
        <f>SUMIFS($G:$G,$E:$E,18.51,'RAW2'!$A:$A,'RAW2'!A3133)</f>
        <v>37318962</v>
      </c>
      <c r="I3133" s="1" t="str">
        <f>VLOOKUP(A3133,'volatile collection data'!$G$6:$H$69,2,FALSE)</f>
        <v>D</v>
      </c>
      <c r="J3133" s="1">
        <f>VLOOKUP(A3133,'volatile collection data'!$G$6:$I$69,3,FALSE)</f>
        <v>4</v>
      </c>
      <c r="K3133" s="1" t="str">
        <f>VLOOKUP(A3133,'volatile collection data'!$G$6:$N$69,8,FALSE)</f>
        <v>19A</v>
      </c>
      <c r="L3133" s="1">
        <f>VLOOKUP(A3133,'volatile collection data'!$G$6:$J$69,4,FALSE)</f>
        <v>5.19</v>
      </c>
      <c r="M3133" s="1">
        <f>VLOOKUP($A3133,'volatile collection data'!$G$6:$M$69,6,FALSE)</f>
        <v>12</v>
      </c>
      <c r="N3133" s="1">
        <f>VLOOKUP($A3133,'volatile collection data'!$G$6:$M$69,7,FALSE)</f>
        <v>5.19</v>
      </c>
      <c r="O3133" s="1">
        <f>VLOOKUP(A3133,'volatile collection data'!$G$6:$K$69,5,FALSE)</f>
        <v>1</v>
      </c>
      <c r="P3133" s="1" t="str">
        <f t="shared" si="291"/>
        <v>4D</v>
      </c>
      <c r="Q3133">
        <f t="shared" si="289"/>
        <v>0.30002455613942075</v>
      </c>
      <c r="R3133" t="str">
        <f t="shared" si="292"/>
        <v>19A_1-D&amp;5.19%5.19@12</v>
      </c>
      <c r="S3133" t="str">
        <f t="shared" si="293"/>
        <v>4D-19A-VCS-Loc-22</v>
      </c>
      <c r="T3133" t="str">
        <f>IFERROR(IF(VLOOKUP(S3133,Bad!$A:$A,1,FALSE)='RAW2'!S3133,"yes","no"),"no")</f>
        <v>no</v>
      </c>
      <c r="U3133" t="str">
        <f>IFERROR(VLOOKUP(F3133,compounds!$A:$B,2,FALSE),"")</f>
        <v>p-trimethyl</v>
      </c>
      <c r="V3133" t="str">
        <f>VLOOKUP(B3133,'volatile collection data'!$O:$P,2,FALSE)</f>
        <v>27.apr.22 19</v>
      </c>
    </row>
    <row r="3134" spans="1:22" x14ac:dyDescent="0.2">
      <c r="A3134" t="s">
        <v>375</v>
      </c>
      <c r="B3134" s="1" t="str">
        <f t="shared" si="290"/>
        <v>4D</v>
      </c>
      <c r="C3134">
        <v>14.699</v>
      </c>
      <c r="D3134">
        <f t="shared" ref="D3134:D3197" si="294">ROUND(C3134,2)</f>
        <v>14.7</v>
      </c>
      <c r="E3134">
        <f>VLOOKUP(D3134,'Peak Combiner'!$A$5:$D$4980,4,FALSE)</f>
        <v>14.7</v>
      </c>
      <c r="F3134">
        <f>IFERROR(VLOOKUP(D3134,rt_comb!$A:$B,2,FALSE),D3134)</f>
        <v>14.7</v>
      </c>
      <c r="G3134">
        <v>1298112</v>
      </c>
      <c r="H3134">
        <f>SUMIFS($G:$G,$E:$E,18.51,'RAW2'!$A:$A,'RAW2'!A3134)</f>
        <v>37318962</v>
      </c>
      <c r="I3134" s="1" t="str">
        <f>VLOOKUP(A3134,'volatile collection data'!$G$6:$H$69,2,FALSE)</f>
        <v>D</v>
      </c>
      <c r="J3134" s="1">
        <f>VLOOKUP(A3134,'volatile collection data'!$G$6:$I$69,3,FALSE)</f>
        <v>4</v>
      </c>
      <c r="K3134" s="1" t="str">
        <f>VLOOKUP(A3134,'volatile collection data'!$G$6:$N$69,8,FALSE)</f>
        <v>19A</v>
      </c>
      <c r="L3134" s="1">
        <f>VLOOKUP(A3134,'volatile collection data'!$G$6:$J$69,4,FALSE)</f>
        <v>5.19</v>
      </c>
      <c r="M3134" s="1">
        <f>VLOOKUP($A3134,'volatile collection data'!$G$6:$M$69,6,FALSE)</f>
        <v>12</v>
      </c>
      <c r="N3134" s="1">
        <f>VLOOKUP($A3134,'volatile collection data'!$G$6:$M$69,7,FALSE)</f>
        <v>5.19</v>
      </c>
      <c r="O3134" s="1">
        <f>VLOOKUP(A3134,'volatile collection data'!$G$6:$K$69,5,FALSE)</f>
        <v>1</v>
      </c>
      <c r="P3134" s="1" t="str">
        <f t="shared" si="291"/>
        <v>4D</v>
      </c>
      <c r="Q3134">
        <f t="shared" ref="Q3134:Q3197" si="295">IFERROR((30/H3134*G3134)/L3134/6,0)</f>
        <v>3.3510835466852545E-2</v>
      </c>
      <c r="R3134" t="str">
        <f t="shared" si="292"/>
        <v>19A_1-D&amp;5.19%5.19@12</v>
      </c>
      <c r="S3134" t="str">
        <f t="shared" si="293"/>
        <v>4D-19A-VCS-Loc-22</v>
      </c>
      <c r="T3134" t="str">
        <f>IFERROR(IF(VLOOKUP(S3134,Bad!$A:$A,1,FALSE)='RAW2'!S3134,"yes","no"),"no")</f>
        <v>no</v>
      </c>
      <c r="U3134" t="str">
        <f>IFERROR(VLOOKUP(F3134,compounds!$A:$B,2,FALSE),"")</f>
        <v/>
      </c>
      <c r="V3134" t="str">
        <f>VLOOKUP(B3134,'volatile collection data'!$O:$P,2,FALSE)</f>
        <v>27.apr.22 19</v>
      </c>
    </row>
    <row r="3135" spans="1:22" x14ac:dyDescent="0.2">
      <c r="A3135" t="s">
        <v>375</v>
      </c>
      <c r="B3135" s="1" t="str">
        <f t="shared" si="290"/>
        <v>4D</v>
      </c>
      <c r="C3135">
        <v>15.032</v>
      </c>
      <c r="D3135">
        <f t="shared" si="294"/>
        <v>15.03</v>
      </c>
      <c r="E3135">
        <f>VLOOKUP(D3135,'Peak Combiner'!$A$5:$D$4980,4,FALSE)</f>
        <v>15.02</v>
      </c>
      <c r="F3135">
        <f>IFERROR(VLOOKUP(D3135,rt_comb!$A:$B,2,FALSE),D3135)</f>
        <v>15.03</v>
      </c>
      <c r="G3135">
        <v>3433906</v>
      </c>
      <c r="H3135">
        <f>SUMIFS($G:$G,$E:$E,18.51,'RAW2'!$A:$A,'RAW2'!A3135)</f>
        <v>37318962</v>
      </c>
      <c r="I3135" s="1" t="str">
        <f>VLOOKUP(A3135,'volatile collection data'!$G$6:$H$69,2,FALSE)</f>
        <v>D</v>
      </c>
      <c r="J3135" s="1">
        <f>VLOOKUP(A3135,'volatile collection data'!$G$6:$I$69,3,FALSE)</f>
        <v>4</v>
      </c>
      <c r="K3135" s="1" t="str">
        <f>VLOOKUP(A3135,'volatile collection data'!$G$6:$N$69,8,FALSE)</f>
        <v>19A</v>
      </c>
      <c r="L3135" s="1">
        <f>VLOOKUP(A3135,'volatile collection data'!$G$6:$J$69,4,FALSE)</f>
        <v>5.19</v>
      </c>
      <c r="M3135" s="1">
        <f>VLOOKUP($A3135,'volatile collection data'!$G$6:$M$69,6,FALSE)</f>
        <v>12</v>
      </c>
      <c r="N3135" s="1">
        <f>VLOOKUP($A3135,'volatile collection data'!$G$6:$M$69,7,FALSE)</f>
        <v>5.19</v>
      </c>
      <c r="O3135" s="1">
        <f>VLOOKUP(A3135,'volatile collection data'!$G$6:$K$69,5,FALSE)</f>
        <v>1</v>
      </c>
      <c r="P3135" s="1" t="str">
        <f t="shared" si="291"/>
        <v>4D</v>
      </c>
      <c r="Q3135">
        <f t="shared" si="295"/>
        <v>8.8646479637071188E-2</v>
      </c>
      <c r="R3135" t="str">
        <f t="shared" si="292"/>
        <v>19A_1-D&amp;5.19%5.19@12</v>
      </c>
      <c r="S3135" t="str">
        <f t="shared" si="293"/>
        <v>4D-19A-VCS-Loc-22</v>
      </c>
      <c r="T3135" t="str">
        <f>IFERROR(IF(VLOOKUP(S3135,Bad!$A:$A,1,FALSE)='RAW2'!S3135,"yes","no"),"no")</f>
        <v>no</v>
      </c>
      <c r="U3135" t="str">
        <f>IFERROR(VLOOKUP(F3135,compounds!$A:$B,2,FALSE),"")</f>
        <v/>
      </c>
      <c r="V3135" t="str">
        <f>VLOOKUP(B3135,'volatile collection data'!$O:$P,2,FALSE)</f>
        <v>27.apr.22 19</v>
      </c>
    </row>
    <row r="3136" spans="1:22" x14ac:dyDescent="0.2">
      <c r="A3136" t="s">
        <v>375</v>
      </c>
      <c r="B3136" s="1" t="str">
        <f t="shared" si="290"/>
        <v>4D</v>
      </c>
      <c r="C3136">
        <v>15.186999999999999</v>
      </c>
      <c r="D3136">
        <f t="shared" si="294"/>
        <v>15.19</v>
      </c>
      <c r="E3136">
        <f>VLOOKUP(D3136,'Peak Combiner'!$A$5:$D$4980,4,FALSE)</f>
        <v>15.19</v>
      </c>
      <c r="F3136">
        <f>IFERROR(VLOOKUP(D3136,rt_comb!$A:$B,2,FALSE),D3136)</f>
        <v>15.19</v>
      </c>
      <c r="G3136">
        <v>38923788</v>
      </c>
      <c r="H3136">
        <f>SUMIFS($G:$G,$E:$E,18.51,'RAW2'!$A:$A,'RAW2'!A3136)</f>
        <v>37318962</v>
      </c>
      <c r="I3136" s="1" t="str">
        <f>VLOOKUP(A3136,'volatile collection data'!$G$6:$H$69,2,FALSE)</f>
        <v>D</v>
      </c>
      <c r="J3136" s="1">
        <f>VLOOKUP(A3136,'volatile collection data'!$G$6:$I$69,3,FALSE)</f>
        <v>4</v>
      </c>
      <c r="K3136" s="1" t="str">
        <f>VLOOKUP(A3136,'volatile collection data'!$G$6:$N$69,8,FALSE)</f>
        <v>19A</v>
      </c>
      <c r="L3136" s="1">
        <f>VLOOKUP(A3136,'volatile collection data'!$G$6:$J$69,4,FALSE)</f>
        <v>5.19</v>
      </c>
      <c r="M3136" s="1">
        <f>VLOOKUP($A3136,'volatile collection data'!$G$6:$M$69,6,FALSE)</f>
        <v>12</v>
      </c>
      <c r="N3136" s="1">
        <f>VLOOKUP($A3136,'volatile collection data'!$G$6:$M$69,7,FALSE)</f>
        <v>5.19</v>
      </c>
      <c r="O3136" s="1">
        <f>VLOOKUP(A3136,'volatile collection data'!$G$6:$K$69,5,FALSE)</f>
        <v>1</v>
      </c>
      <c r="P3136" s="1" t="str">
        <f t="shared" si="291"/>
        <v>4D</v>
      </c>
      <c r="Q3136">
        <f t="shared" si="295"/>
        <v>1.0048198117070404</v>
      </c>
      <c r="R3136" t="str">
        <f t="shared" si="292"/>
        <v>19A_1-D&amp;5.19%5.19@12</v>
      </c>
      <c r="S3136" t="str">
        <f t="shared" si="293"/>
        <v>4D-19A-VCS-Loc-22</v>
      </c>
      <c r="T3136" t="str">
        <f>IFERROR(IF(VLOOKUP(S3136,Bad!$A:$A,1,FALSE)='RAW2'!S3136,"yes","no"),"no")</f>
        <v>no</v>
      </c>
      <c r="U3136" t="str">
        <f>IFERROR(VLOOKUP(F3136,compounds!$A:$B,2,FALSE),"")</f>
        <v/>
      </c>
      <c r="V3136" t="str">
        <f>VLOOKUP(B3136,'volatile collection data'!$O:$P,2,FALSE)</f>
        <v>27.apr.22 19</v>
      </c>
    </row>
    <row r="3137" spans="1:22" x14ac:dyDescent="0.2">
      <c r="A3137" t="s">
        <v>375</v>
      </c>
      <c r="B3137" s="1" t="str">
        <f t="shared" si="290"/>
        <v>4D</v>
      </c>
      <c r="C3137">
        <v>15.398999999999999</v>
      </c>
      <c r="D3137">
        <f t="shared" si="294"/>
        <v>15.4</v>
      </c>
      <c r="E3137">
        <f>VLOOKUP(D3137,'Peak Combiner'!$A$5:$D$4980,4,FALSE)</f>
        <v>15.4</v>
      </c>
      <c r="F3137">
        <f>IFERROR(VLOOKUP(D3137,rt_comb!$A:$B,2,FALSE),D3137)</f>
        <v>15.4</v>
      </c>
      <c r="G3137">
        <v>6748603</v>
      </c>
      <c r="H3137">
        <f>SUMIFS($G:$G,$E:$E,18.51,'RAW2'!$A:$A,'RAW2'!A3137)</f>
        <v>37318962</v>
      </c>
      <c r="I3137" s="1" t="str">
        <f>VLOOKUP(A3137,'volatile collection data'!$G$6:$H$69,2,FALSE)</f>
        <v>D</v>
      </c>
      <c r="J3137" s="1">
        <f>VLOOKUP(A3137,'volatile collection data'!$G$6:$I$69,3,FALSE)</f>
        <v>4</v>
      </c>
      <c r="K3137" s="1" t="str">
        <f>VLOOKUP(A3137,'volatile collection data'!$G$6:$N$69,8,FALSE)</f>
        <v>19A</v>
      </c>
      <c r="L3137" s="1">
        <f>VLOOKUP(A3137,'volatile collection data'!$G$6:$J$69,4,FALSE)</f>
        <v>5.19</v>
      </c>
      <c r="M3137" s="1">
        <f>VLOOKUP($A3137,'volatile collection data'!$G$6:$M$69,6,FALSE)</f>
        <v>12</v>
      </c>
      <c r="N3137" s="1">
        <f>VLOOKUP($A3137,'volatile collection data'!$G$6:$M$69,7,FALSE)</f>
        <v>5.19</v>
      </c>
      <c r="O3137" s="1">
        <f>VLOOKUP(A3137,'volatile collection data'!$G$6:$K$69,5,FALSE)</f>
        <v>1</v>
      </c>
      <c r="P3137" s="1" t="str">
        <f t="shared" si="291"/>
        <v>4D</v>
      </c>
      <c r="Q3137">
        <f t="shared" si="295"/>
        <v>0.17421557212637084</v>
      </c>
      <c r="R3137" t="str">
        <f t="shared" si="292"/>
        <v>19A_1-D&amp;5.19%5.19@12</v>
      </c>
      <c r="S3137" t="str">
        <f t="shared" si="293"/>
        <v>4D-19A-VCS-Loc-22</v>
      </c>
      <c r="T3137" t="str">
        <f>IFERROR(IF(VLOOKUP(S3137,Bad!$A:$A,1,FALSE)='RAW2'!S3137,"yes","no"),"no")</f>
        <v>no</v>
      </c>
      <c r="U3137" t="str">
        <f>IFERROR(VLOOKUP(F3137,compounds!$A:$B,2,FALSE),"")</f>
        <v/>
      </c>
      <c r="V3137" t="str">
        <f>VLOOKUP(B3137,'volatile collection data'!$O:$P,2,FALSE)</f>
        <v>27.apr.22 19</v>
      </c>
    </row>
    <row r="3138" spans="1:22" x14ac:dyDescent="0.2">
      <c r="A3138" t="s">
        <v>375</v>
      </c>
      <c r="B3138" s="1" t="str">
        <f t="shared" si="290"/>
        <v>4D</v>
      </c>
      <c r="C3138">
        <v>15.558999999999999</v>
      </c>
      <c r="D3138">
        <f t="shared" si="294"/>
        <v>15.56</v>
      </c>
      <c r="E3138">
        <f>VLOOKUP(D3138,'Peak Combiner'!$A$5:$D$4980,4,FALSE)</f>
        <v>15.55</v>
      </c>
      <c r="F3138">
        <f>IFERROR(VLOOKUP(D3138,rt_comb!$A:$B,2,FALSE),D3138)</f>
        <v>15.56</v>
      </c>
      <c r="G3138">
        <v>12631327</v>
      </c>
      <c r="H3138">
        <f>SUMIFS($G:$G,$E:$E,18.51,'RAW2'!$A:$A,'RAW2'!A3138)</f>
        <v>37318962</v>
      </c>
      <c r="I3138" s="1" t="str">
        <f>VLOOKUP(A3138,'volatile collection data'!$G$6:$H$69,2,FALSE)</f>
        <v>D</v>
      </c>
      <c r="J3138" s="1">
        <f>VLOOKUP(A3138,'volatile collection data'!$G$6:$I$69,3,FALSE)</f>
        <v>4</v>
      </c>
      <c r="K3138" s="1" t="str">
        <f>VLOOKUP(A3138,'volatile collection data'!$G$6:$N$69,8,FALSE)</f>
        <v>19A</v>
      </c>
      <c r="L3138" s="1">
        <f>VLOOKUP(A3138,'volatile collection data'!$G$6:$J$69,4,FALSE)</f>
        <v>5.19</v>
      </c>
      <c r="M3138" s="1">
        <f>VLOOKUP($A3138,'volatile collection data'!$G$6:$M$69,6,FALSE)</f>
        <v>12</v>
      </c>
      <c r="N3138" s="1">
        <f>VLOOKUP($A3138,'volatile collection data'!$G$6:$M$69,7,FALSE)</f>
        <v>5.19</v>
      </c>
      <c r="O3138" s="1">
        <f>VLOOKUP(A3138,'volatile collection data'!$G$6:$K$69,5,FALSE)</f>
        <v>1</v>
      </c>
      <c r="P3138" s="1" t="str">
        <f t="shared" si="291"/>
        <v>4D</v>
      </c>
      <c r="Q3138">
        <f t="shared" si="295"/>
        <v>0.32607842838292239</v>
      </c>
      <c r="R3138" t="str">
        <f t="shared" si="292"/>
        <v>19A_1-D&amp;5.19%5.19@12</v>
      </c>
      <c r="S3138" t="str">
        <f t="shared" si="293"/>
        <v>4D-19A-VCS-Loc-22</v>
      </c>
      <c r="T3138" t="str">
        <f>IFERROR(IF(VLOOKUP(S3138,Bad!$A:$A,1,FALSE)='RAW2'!S3138,"yes","no"),"no")</f>
        <v>no</v>
      </c>
      <c r="U3138" t="str">
        <f>IFERROR(VLOOKUP(F3138,compounds!$A:$B,2,FALSE),"")</f>
        <v>decanal</v>
      </c>
      <c r="V3138" t="str">
        <f>VLOOKUP(B3138,'volatile collection data'!$O:$P,2,FALSE)</f>
        <v>27.apr.22 19</v>
      </c>
    </row>
    <row r="3139" spans="1:22" x14ac:dyDescent="0.2">
      <c r="A3139" t="s">
        <v>375</v>
      </c>
      <c r="B3139" s="1" t="str">
        <f t="shared" ref="B3139:B3202" si="296">LEFT(A3139,FIND("-",A3139)-1)</f>
        <v>4D</v>
      </c>
      <c r="C3139">
        <v>15.773</v>
      </c>
      <c r="D3139">
        <f t="shared" si="294"/>
        <v>15.77</v>
      </c>
      <c r="E3139">
        <f>VLOOKUP(D3139,'Peak Combiner'!$A$5:$D$4980,4,FALSE)</f>
        <v>15.77</v>
      </c>
      <c r="F3139">
        <f>IFERROR(VLOOKUP(D3139,rt_comb!$A:$B,2,FALSE),D3139)</f>
        <v>15.77</v>
      </c>
      <c r="G3139">
        <v>2647949</v>
      </c>
      <c r="H3139">
        <f>SUMIFS($G:$G,$E:$E,18.51,'RAW2'!$A:$A,'RAW2'!A3139)</f>
        <v>37318962</v>
      </c>
      <c r="I3139" s="1" t="str">
        <f>VLOOKUP(A3139,'volatile collection data'!$G$6:$H$69,2,FALSE)</f>
        <v>D</v>
      </c>
      <c r="J3139" s="1">
        <f>VLOOKUP(A3139,'volatile collection data'!$G$6:$I$69,3,FALSE)</f>
        <v>4</v>
      </c>
      <c r="K3139" s="1" t="str">
        <f>VLOOKUP(A3139,'volatile collection data'!$G$6:$N$69,8,FALSE)</f>
        <v>19A</v>
      </c>
      <c r="L3139" s="1">
        <f>VLOOKUP(A3139,'volatile collection data'!$G$6:$J$69,4,FALSE)</f>
        <v>5.19</v>
      </c>
      <c r="M3139" s="1">
        <f>VLOOKUP($A3139,'volatile collection data'!$G$6:$M$69,6,FALSE)</f>
        <v>12</v>
      </c>
      <c r="N3139" s="1">
        <f>VLOOKUP($A3139,'volatile collection data'!$G$6:$M$69,7,FALSE)</f>
        <v>5.19</v>
      </c>
      <c r="O3139" s="1">
        <f>VLOOKUP(A3139,'volatile collection data'!$G$6:$K$69,5,FALSE)</f>
        <v>1</v>
      </c>
      <c r="P3139" s="1" t="str">
        <f t="shared" ref="P3139:P3202" si="297">J3139&amp;I3139</f>
        <v>4D</v>
      </c>
      <c r="Q3139">
        <f t="shared" si="295"/>
        <v>6.8356954764778946E-2</v>
      </c>
      <c r="R3139" t="str">
        <f t="shared" ref="R3139:R3202" si="298">K3139&amp;"_"&amp;O3139&amp;"-"&amp;I3139&amp;"&amp;"&amp;L3139&amp;"%"&amp;N3139&amp;"@"&amp;M3139</f>
        <v>19A_1-D&amp;5.19%5.19@12</v>
      </c>
      <c r="S3139" t="str">
        <f t="shared" ref="S3139:S3202" si="299">A3139</f>
        <v>4D-19A-VCS-Loc-22</v>
      </c>
      <c r="T3139" t="str">
        <f>IFERROR(IF(VLOOKUP(S3139,Bad!$A:$A,1,FALSE)='RAW2'!S3139,"yes","no"),"no")</f>
        <v>no</v>
      </c>
      <c r="U3139" t="str">
        <f>IFERROR(VLOOKUP(F3139,compounds!$A:$B,2,FALSE),"")</f>
        <v>caprylyl acetate</v>
      </c>
      <c r="V3139" t="str">
        <f>VLOOKUP(B3139,'volatile collection data'!$O:$P,2,FALSE)</f>
        <v>27.apr.22 19</v>
      </c>
    </row>
    <row r="3140" spans="1:22" x14ac:dyDescent="0.2">
      <c r="A3140" t="s">
        <v>375</v>
      </c>
      <c r="B3140" s="1" t="str">
        <f t="shared" si="296"/>
        <v>4D</v>
      </c>
      <c r="C3140">
        <v>16.027999999999999</v>
      </c>
      <c r="D3140">
        <f t="shared" si="294"/>
        <v>16.03</v>
      </c>
      <c r="E3140">
        <f>VLOOKUP(D3140,'Peak Combiner'!$A$5:$D$4980,4,FALSE)</f>
        <v>16.03</v>
      </c>
      <c r="F3140">
        <f>IFERROR(VLOOKUP(D3140,rt_comb!$A:$B,2,FALSE),D3140)</f>
        <v>16.03</v>
      </c>
      <c r="G3140">
        <v>5786730</v>
      </c>
      <c r="H3140">
        <f>SUMIFS($G:$G,$E:$E,18.51,'RAW2'!$A:$A,'RAW2'!A3140)</f>
        <v>37318962</v>
      </c>
      <c r="I3140" s="1" t="str">
        <f>VLOOKUP(A3140,'volatile collection data'!$G$6:$H$69,2,FALSE)</f>
        <v>D</v>
      </c>
      <c r="J3140" s="1">
        <f>VLOOKUP(A3140,'volatile collection data'!$G$6:$I$69,3,FALSE)</f>
        <v>4</v>
      </c>
      <c r="K3140" s="1" t="str">
        <f>VLOOKUP(A3140,'volatile collection data'!$G$6:$N$69,8,FALSE)</f>
        <v>19A</v>
      </c>
      <c r="L3140" s="1">
        <f>VLOOKUP(A3140,'volatile collection data'!$G$6:$J$69,4,FALSE)</f>
        <v>5.19</v>
      </c>
      <c r="M3140" s="1">
        <f>VLOOKUP($A3140,'volatile collection data'!$G$6:$M$69,6,FALSE)</f>
        <v>12</v>
      </c>
      <c r="N3140" s="1">
        <f>VLOOKUP($A3140,'volatile collection data'!$G$6:$M$69,7,FALSE)</f>
        <v>5.19</v>
      </c>
      <c r="O3140" s="1">
        <f>VLOOKUP(A3140,'volatile collection data'!$G$6:$K$69,5,FALSE)</f>
        <v>1</v>
      </c>
      <c r="P3140" s="1" t="str">
        <f t="shared" si="297"/>
        <v>4D</v>
      </c>
      <c r="Q3140">
        <f t="shared" si="295"/>
        <v>0.14938476566051281</v>
      </c>
      <c r="R3140" t="str">
        <f t="shared" si="298"/>
        <v>19A_1-D&amp;5.19%5.19@12</v>
      </c>
      <c r="S3140" t="str">
        <f t="shared" si="299"/>
        <v>4D-19A-VCS-Loc-22</v>
      </c>
      <c r="T3140" t="str">
        <f>IFERROR(IF(VLOOKUP(S3140,Bad!$A:$A,1,FALSE)='RAW2'!S3140,"yes","no"),"no")</f>
        <v>no</v>
      </c>
      <c r="U3140" t="str">
        <f>IFERROR(VLOOKUP(F3140,compounds!$A:$B,2,FALSE),"")</f>
        <v/>
      </c>
      <c r="V3140" t="str">
        <f>VLOOKUP(B3140,'volatile collection data'!$O:$P,2,FALSE)</f>
        <v>27.apr.22 19</v>
      </c>
    </row>
    <row r="3141" spans="1:22" x14ac:dyDescent="0.2">
      <c r="A3141" t="s">
        <v>375</v>
      </c>
      <c r="B3141" s="1" t="str">
        <f t="shared" si="296"/>
        <v>4D</v>
      </c>
      <c r="C3141">
        <v>16.440000000000001</v>
      </c>
      <c r="D3141">
        <f t="shared" si="294"/>
        <v>16.440000000000001</v>
      </c>
      <c r="E3141">
        <f>VLOOKUP(D3141,'Peak Combiner'!$A$5:$D$4980,4,FALSE)</f>
        <v>16.440000000000001</v>
      </c>
      <c r="F3141">
        <f>IFERROR(VLOOKUP(D3141,rt_comb!$A:$B,2,FALSE),D3141)</f>
        <v>16.440000000000001</v>
      </c>
      <c r="G3141">
        <v>35523631</v>
      </c>
      <c r="H3141">
        <f>SUMIFS($G:$G,$E:$E,18.51,'RAW2'!$A:$A,'RAW2'!A3141)</f>
        <v>37318962</v>
      </c>
      <c r="I3141" s="1" t="str">
        <f>VLOOKUP(A3141,'volatile collection data'!$G$6:$H$69,2,FALSE)</f>
        <v>D</v>
      </c>
      <c r="J3141" s="1">
        <f>VLOOKUP(A3141,'volatile collection data'!$G$6:$I$69,3,FALSE)</f>
        <v>4</v>
      </c>
      <c r="K3141" s="1" t="str">
        <f>VLOOKUP(A3141,'volatile collection data'!$G$6:$N$69,8,FALSE)</f>
        <v>19A</v>
      </c>
      <c r="L3141" s="1">
        <f>VLOOKUP(A3141,'volatile collection data'!$G$6:$J$69,4,FALSE)</f>
        <v>5.19</v>
      </c>
      <c r="M3141" s="1">
        <f>VLOOKUP($A3141,'volatile collection data'!$G$6:$M$69,6,FALSE)</f>
        <v>12</v>
      </c>
      <c r="N3141" s="1">
        <f>VLOOKUP($A3141,'volatile collection data'!$G$6:$M$69,7,FALSE)</f>
        <v>5.19</v>
      </c>
      <c r="O3141" s="1">
        <f>VLOOKUP(A3141,'volatile collection data'!$G$6:$K$69,5,FALSE)</f>
        <v>1</v>
      </c>
      <c r="P3141" s="1" t="str">
        <f t="shared" si="297"/>
        <v>4D</v>
      </c>
      <c r="Q3141">
        <f t="shared" si="295"/>
        <v>0.91704456443371785</v>
      </c>
      <c r="R3141" t="str">
        <f t="shared" si="298"/>
        <v>19A_1-D&amp;5.19%5.19@12</v>
      </c>
      <c r="S3141" t="str">
        <f t="shared" si="299"/>
        <v>4D-19A-VCS-Loc-22</v>
      </c>
      <c r="T3141" t="str">
        <f>IFERROR(IF(VLOOKUP(S3141,Bad!$A:$A,1,FALSE)='RAW2'!S3141,"yes","no"),"no")</f>
        <v>no</v>
      </c>
      <c r="U3141" t="str">
        <f>IFERROR(VLOOKUP(F3141,compounds!$A:$B,2,FALSE),"")</f>
        <v/>
      </c>
      <c r="V3141" t="str">
        <f>VLOOKUP(B3141,'volatile collection data'!$O:$P,2,FALSE)</f>
        <v>27.apr.22 19</v>
      </c>
    </row>
    <row r="3142" spans="1:22" x14ac:dyDescent="0.2">
      <c r="A3142" t="s">
        <v>375</v>
      </c>
      <c r="B3142" s="1" t="str">
        <f t="shared" si="296"/>
        <v>4D</v>
      </c>
      <c r="C3142">
        <v>16.64</v>
      </c>
      <c r="D3142">
        <f t="shared" si="294"/>
        <v>16.64</v>
      </c>
      <c r="E3142">
        <f>VLOOKUP(D3142,'Peak Combiner'!$A$5:$D$4980,4,FALSE)</f>
        <v>16.64</v>
      </c>
      <c r="F3142">
        <f>IFERROR(VLOOKUP(D3142,rt_comb!$A:$B,2,FALSE),D3142)</f>
        <v>16.64</v>
      </c>
      <c r="G3142">
        <v>2434539</v>
      </c>
      <c r="H3142">
        <f>SUMIFS($G:$G,$E:$E,18.51,'RAW2'!$A:$A,'RAW2'!A3142)</f>
        <v>37318962</v>
      </c>
      <c r="I3142" s="1" t="str">
        <f>VLOOKUP(A3142,'volatile collection data'!$G$6:$H$69,2,FALSE)</f>
        <v>D</v>
      </c>
      <c r="J3142" s="1">
        <f>VLOOKUP(A3142,'volatile collection data'!$G$6:$I$69,3,FALSE)</f>
        <v>4</v>
      </c>
      <c r="K3142" s="1" t="str">
        <f>VLOOKUP(A3142,'volatile collection data'!$G$6:$N$69,8,FALSE)</f>
        <v>19A</v>
      </c>
      <c r="L3142" s="1">
        <f>VLOOKUP(A3142,'volatile collection data'!$G$6:$J$69,4,FALSE)</f>
        <v>5.19</v>
      </c>
      <c r="M3142" s="1">
        <f>VLOOKUP($A3142,'volatile collection data'!$G$6:$M$69,6,FALSE)</f>
        <v>12</v>
      </c>
      <c r="N3142" s="1">
        <f>VLOOKUP($A3142,'volatile collection data'!$G$6:$M$69,7,FALSE)</f>
        <v>5.19</v>
      </c>
      <c r="O3142" s="1">
        <f>VLOOKUP(A3142,'volatile collection data'!$G$6:$K$69,5,FALSE)</f>
        <v>1</v>
      </c>
      <c r="P3142" s="1" t="str">
        <f t="shared" si="297"/>
        <v>4D</v>
      </c>
      <c r="Q3142">
        <f t="shared" si="295"/>
        <v>6.2847763418438257E-2</v>
      </c>
      <c r="R3142" t="str">
        <f t="shared" si="298"/>
        <v>19A_1-D&amp;5.19%5.19@12</v>
      </c>
      <c r="S3142" t="str">
        <f t="shared" si="299"/>
        <v>4D-19A-VCS-Loc-22</v>
      </c>
      <c r="T3142" t="str">
        <f>IFERROR(IF(VLOOKUP(S3142,Bad!$A:$A,1,FALSE)='RAW2'!S3142,"yes","no"),"no")</f>
        <v>no</v>
      </c>
      <c r="U3142" t="str">
        <f>IFERROR(VLOOKUP(F3142,compounds!$A:$B,2,FALSE),"")</f>
        <v/>
      </c>
      <c r="V3142" t="str">
        <f>VLOOKUP(B3142,'volatile collection data'!$O:$P,2,FALSE)</f>
        <v>27.apr.22 19</v>
      </c>
    </row>
    <row r="3143" spans="1:22" x14ac:dyDescent="0.2">
      <c r="A3143" t="s">
        <v>375</v>
      </c>
      <c r="B3143" s="1" t="str">
        <f t="shared" si="296"/>
        <v>4D</v>
      </c>
      <c r="C3143">
        <v>16.780999999999999</v>
      </c>
      <c r="D3143">
        <f t="shared" si="294"/>
        <v>16.78</v>
      </c>
      <c r="E3143">
        <f>VLOOKUP(D3143,'Peak Combiner'!$A$5:$D$4980,4,FALSE)</f>
        <v>16.78</v>
      </c>
      <c r="F3143">
        <f>IFERROR(VLOOKUP(D3143,rt_comb!$A:$B,2,FALSE),D3143)</f>
        <v>16.78</v>
      </c>
      <c r="G3143">
        <v>3887345</v>
      </c>
      <c r="H3143">
        <f>SUMIFS($G:$G,$E:$E,18.51,'RAW2'!$A:$A,'RAW2'!A3143)</f>
        <v>37318962</v>
      </c>
      <c r="I3143" s="1" t="str">
        <f>VLOOKUP(A3143,'volatile collection data'!$G$6:$H$69,2,FALSE)</f>
        <v>D</v>
      </c>
      <c r="J3143" s="1">
        <f>VLOOKUP(A3143,'volatile collection data'!$G$6:$I$69,3,FALSE)</f>
        <v>4</v>
      </c>
      <c r="K3143" s="1" t="str">
        <f>VLOOKUP(A3143,'volatile collection data'!$G$6:$N$69,8,FALSE)</f>
        <v>19A</v>
      </c>
      <c r="L3143" s="1">
        <f>VLOOKUP(A3143,'volatile collection data'!$G$6:$J$69,4,FALSE)</f>
        <v>5.19</v>
      </c>
      <c r="M3143" s="1">
        <f>VLOOKUP($A3143,'volatile collection data'!$G$6:$M$69,6,FALSE)</f>
        <v>12</v>
      </c>
      <c r="N3143" s="1">
        <f>VLOOKUP($A3143,'volatile collection data'!$G$6:$M$69,7,FALSE)</f>
        <v>5.19</v>
      </c>
      <c r="O3143" s="1">
        <f>VLOOKUP(A3143,'volatile collection data'!$G$6:$K$69,5,FALSE)</f>
        <v>1</v>
      </c>
      <c r="P3143" s="1" t="str">
        <f t="shared" si="297"/>
        <v>4D</v>
      </c>
      <c r="Q3143">
        <f t="shared" si="295"/>
        <v>0.10035203333602333</v>
      </c>
      <c r="R3143" t="str">
        <f t="shared" si="298"/>
        <v>19A_1-D&amp;5.19%5.19@12</v>
      </c>
      <c r="S3143" t="str">
        <f t="shared" si="299"/>
        <v>4D-19A-VCS-Loc-22</v>
      </c>
      <c r="T3143" t="str">
        <f>IFERROR(IF(VLOOKUP(S3143,Bad!$A:$A,1,FALSE)='RAW2'!S3143,"yes","no"),"no")</f>
        <v>no</v>
      </c>
      <c r="U3143" t="str">
        <f>IFERROR(VLOOKUP(F3143,compounds!$A:$B,2,FALSE),"")</f>
        <v/>
      </c>
      <c r="V3143" t="str">
        <f>VLOOKUP(B3143,'volatile collection data'!$O:$P,2,FALSE)</f>
        <v>27.apr.22 19</v>
      </c>
    </row>
    <row r="3144" spans="1:22" x14ac:dyDescent="0.2">
      <c r="A3144" t="s">
        <v>375</v>
      </c>
      <c r="B3144" s="1" t="str">
        <f t="shared" si="296"/>
        <v>4D</v>
      </c>
      <c r="C3144">
        <v>18.093</v>
      </c>
      <c r="D3144">
        <f t="shared" si="294"/>
        <v>18.09</v>
      </c>
      <c r="E3144">
        <f>VLOOKUP(D3144,'Peak Combiner'!$A$5:$D$4980,4,FALSE)</f>
        <v>18.09</v>
      </c>
      <c r="F3144">
        <f>IFERROR(VLOOKUP(D3144,rt_comb!$A:$B,2,FALSE),D3144)</f>
        <v>18.09</v>
      </c>
      <c r="G3144">
        <v>2068299</v>
      </c>
      <c r="H3144">
        <f>SUMIFS($G:$G,$E:$E,18.51,'RAW2'!$A:$A,'RAW2'!A3144)</f>
        <v>37318962</v>
      </c>
      <c r="I3144" s="1" t="str">
        <f>VLOOKUP(A3144,'volatile collection data'!$G$6:$H$69,2,FALSE)</f>
        <v>D</v>
      </c>
      <c r="J3144" s="1">
        <f>VLOOKUP(A3144,'volatile collection data'!$G$6:$I$69,3,FALSE)</f>
        <v>4</v>
      </c>
      <c r="K3144" s="1" t="str">
        <f>VLOOKUP(A3144,'volatile collection data'!$G$6:$N$69,8,FALSE)</f>
        <v>19A</v>
      </c>
      <c r="L3144" s="1">
        <f>VLOOKUP(A3144,'volatile collection data'!$G$6:$J$69,4,FALSE)</f>
        <v>5.19</v>
      </c>
      <c r="M3144" s="1">
        <f>VLOOKUP($A3144,'volatile collection data'!$G$6:$M$69,6,FALSE)</f>
        <v>12</v>
      </c>
      <c r="N3144" s="1">
        <f>VLOOKUP($A3144,'volatile collection data'!$G$6:$M$69,7,FALSE)</f>
        <v>5.19</v>
      </c>
      <c r="O3144" s="1">
        <f>VLOOKUP(A3144,'volatile collection data'!$G$6:$K$69,5,FALSE)</f>
        <v>1</v>
      </c>
      <c r="P3144" s="1" t="str">
        <f t="shared" si="297"/>
        <v>4D</v>
      </c>
      <c r="Q3144">
        <f t="shared" si="295"/>
        <v>5.3393256887892308E-2</v>
      </c>
      <c r="R3144" t="str">
        <f t="shared" si="298"/>
        <v>19A_1-D&amp;5.19%5.19@12</v>
      </c>
      <c r="S3144" t="str">
        <f t="shared" si="299"/>
        <v>4D-19A-VCS-Loc-22</v>
      </c>
      <c r="T3144" t="str">
        <f>IFERROR(IF(VLOOKUP(S3144,Bad!$A:$A,1,FALSE)='RAW2'!S3144,"yes","no"),"no")</f>
        <v>no</v>
      </c>
      <c r="U3144" t="str">
        <f>IFERROR(VLOOKUP(F3144,compounds!$A:$B,2,FALSE),"")</f>
        <v/>
      </c>
      <c r="V3144" t="str">
        <f>VLOOKUP(B3144,'volatile collection data'!$O:$P,2,FALSE)</f>
        <v>27.apr.22 19</v>
      </c>
    </row>
    <row r="3145" spans="1:22" x14ac:dyDescent="0.2">
      <c r="A3145" t="s">
        <v>375</v>
      </c>
      <c r="B3145" s="1" t="str">
        <f t="shared" si="296"/>
        <v>4D</v>
      </c>
      <c r="C3145">
        <v>18.210999999999999</v>
      </c>
      <c r="D3145">
        <f t="shared" si="294"/>
        <v>18.21</v>
      </c>
      <c r="E3145">
        <f>VLOOKUP(D3145,'Peak Combiner'!$A$5:$D$4980,4,FALSE)</f>
        <v>18.21</v>
      </c>
      <c r="F3145">
        <f>IFERROR(VLOOKUP(D3145,rt_comb!$A:$B,2,FALSE),D3145)</f>
        <v>18.21</v>
      </c>
      <c r="G3145">
        <v>3276061</v>
      </c>
      <c r="H3145">
        <f>SUMIFS($G:$G,$E:$E,18.51,'RAW2'!$A:$A,'RAW2'!A3145)</f>
        <v>37318962</v>
      </c>
      <c r="I3145" s="1" t="str">
        <f>VLOOKUP(A3145,'volatile collection data'!$G$6:$H$69,2,FALSE)</f>
        <v>D</v>
      </c>
      <c r="J3145" s="1">
        <f>VLOOKUP(A3145,'volatile collection data'!$G$6:$I$69,3,FALSE)</f>
        <v>4</v>
      </c>
      <c r="K3145" s="1" t="str">
        <f>VLOOKUP(A3145,'volatile collection data'!$G$6:$N$69,8,FALSE)</f>
        <v>19A</v>
      </c>
      <c r="L3145" s="1">
        <f>VLOOKUP(A3145,'volatile collection data'!$G$6:$J$69,4,FALSE)</f>
        <v>5.19</v>
      </c>
      <c r="M3145" s="1">
        <f>VLOOKUP($A3145,'volatile collection data'!$G$6:$M$69,6,FALSE)</f>
        <v>12</v>
      </c>
      <c r="N3145" s="1">
        <f>VLOOKUP($A3145,'volatile collection data'!$G$6:$M$69,7,FALSE)</f>
        <v>5.19</v>
      </c>
      <c r="O3145" s="1">
        <f>VLOOKUP(A3145,'volatile collection data'!$G$6:$K$69,5,FALSE)</f>
        <v>1</v>
      </c>
      <c r="P3145" s="1" t="str">
        <f t="shared" si="297"/>
        <v>4D</v>
      </c>
      <c r="Q3145">
        <f t="shared" si="295"/>
        <v>8.4571701941259625E-2</v>
      </c>
      <c r="R3145" t="str">
        <f t="shared" si="298"/>
        <v>19A_1-D&amp;5.19%5.19@12</v>
      </c>
      <c r="S3145" t="str">
        <f t="shared" si="299"/>
        <v>4D-19A-VCS-Loc-22</v>
      </c>
      <c r="T3145" t="str">
        <f>IFERROR(IF(VLOOKUP(S3145,Bad!$A:$A,1,FALSE)='RAW2'!S3145,"yes","no"),"no")</f>
        <v>no</v>
      </c>
      <c r="U3145" t="str">
        <f>IFERROR(VLOOKUP(F3145,compounds!$A:$B,2,FALSE),"")</f>
        <v/>
      </c>
      <c r="V3145" t="str">
        <f>VLOOKUP(B3145,'volatile collection data'!$O:$P,2,FALSE)</f>
        <v>27.apr.22 19</v>
      </c>
    </row>
    <row r="3146" spans="1:22" x14ac:dyDescent="0.2">
      <c r="A3146" t="s">
        <v>375</v>
      </c>
      <c r="B3146" s="1" t="str">
        <f t="shared" si="296"/>
        <v>4D</v>
      </c>
      <c r="C3146">
        <v>18.407</v>
      </c>
      <c r="D3146">
        <f t="shared" si="294"/>
        <v>18.41</v>
      </c>
      <c r="E3146">
        <f>VLOOKUP(D3146,'Peak Combiner'!$A$5:$D$4980,4,FALSE)</f>
        <v>18.41</v>
      </c>
      <c r="F3146">
        <f>IFERROR(VLOOKUP(D3146,rt_comb!$A:$B,2,FALSE),D3146)</f>
        <v>18.41</v>
      </c>
      <c r="G3146">
        <v>1762722</v>
      </c>
      <c r="H3146">
        <f>SUMIFS($G:$G,$E:$E,18.51,'RAW2'!$A:$A,'RAW2'!A3146)</f>
        <v>37318962</v>
      </c>
      <c r="I3146" s="1" t="str">
        <f>VLOOKUP(A3146,'volatile collection data'!$G$6:$H$69,2,FALSE)</f>
        <v>D</v>
      </c>
      <c r="J3146" s="1">
        <f>VLOOKUP(A3146,'volatile collection data'!$G$6:$I$69,3,FALSE)</f>
        <v>4</v>
      </c>
      <c r="K3146" s="1" t="str">
        <f>VLOOKUP(A3146,'volatile collection data'!$G$6:$N$69,8,FALSE)</f>
        <v>19A</v>
      </c>
      <c r="L3146" s="1">
        <f>VLOOKUP(A3146,'volatile collection data'!$G$6:$J$69,4,FALSE)</f>
        <v>5.19</v>
      </c>
      <c r="M3146" s="1">
        <f>VLOOKUP($A3146,'volatile collection data'!$G$6:$M$69,6,FALSE)</f>
        <v>12</v>
      </c>
      <c r="N3146" s="1">
        <f>VLOOKUP($A3146,'volatile collection data'!$G$6:$M$69,7,FALSE)</f>
        <v>5.19</v>
      </c>
      <c r="O3146" s="1">
        <f>VLOOKUP(A3146,'volatile collection data'!$G$6:$K$69,5,FALSE)</f>
        <v>1</v>
      </c>
      <c r="P3146" s="1" t="str">
        <f t="shared" si="297"/>
        <v>4D</v>
      </c>
      <c r="Q3146">
        <f t="shared" si="295"/>
        <v>4.550476916922519E-2</v>
      </c>
      <c r="R3146" t="str">
        <f t="shared" si="298"/>
        <v>19A_1-D&amp;5.19%5.19@12</v>
      </c>
      <c r="S3146" t="str">
        <f t="shared" si="299"/>
        <v>4D-19A-VCS-Loc-22</v>
      </c>
      <c r="T3146" t="str">
        <f>IFERROR(IF(VLOOKUP(S3146,Bad!$A:$A,1,FALSE)='RAW2'!S3146,"yes","no"),"no")</f>
        <v>no</v>
      </c>
      <c r="U3146" t="str">
        <f>IFERROR(VLOOKUP(F3146,compounds!$A:$B,2,FALSE),"")</f>
        <v/>
      </c>
      <c r="V3146" t="str">
        <f>VLOOKUP(B3146,'volatile collection data'!$O:$P,2,FALSE)</f>
        <v>27.apr.22 19</v>
      </c>
    </row>
    <row r="3147" spans="1:22" x14ac:dyDescent="0.2">
      <c r="A3147" t="s">
        <v>375</v>
      </c>
      <c r="B3147" s="1" t="str">
        <f t="shared" si="296"/>
        <v>4D</v>
      </c>
      <c r="C3147">
        <v>18.515999999999998</v>
      </c>
      <c r="D3147">
        <f t="shared" si="294"/>
        <v>18.52</v>
      </c>
      <c r="E3147">
        <f>VLOOKUP(D3147,'Peak Combiner'!$A$5:$D$4980,4,FALSE)</f>
        <v>18.510000000000002</v>
      </c>
      <c r="F3147">
        <f>IFERROR(VLOOKUP(D3147,rt_comb!$A:$B,2,FALSE),D3147)</f>
        <v>18.52</v>
      </c>
      <c r="G3147">
        <v>37318962</v>
      </c>
      <c r="H3147">
        <f>SUMIFS($G:$G,$E:$E,18.51,'RAW2'!$A:$A,'RAW2'!A3147)</f>
        <v>37318962</v>
      </c>
      <c r="I3147" s="1" t="str">
        <f>VLOOKUP(A3147,'volatile collection data'!$G$6:$H$69,2,FALSE)</f>
        <v>D</v>
      </c>
      <c r="J3147" s="1">
        <f>VLOOKUP(A3147,'volatile collection data'!$G$6:$I$69,3,FALSE)</f>
        <v>4</v>
      </c>
      <c r="K3147" s="1" t="str">
        <f>VLOOKUP(A3147,'volatile collection data'!$G$6:$N$69,8,FALSE)</f>
        <v>19A</v>
      </c>
      <c r="L3147" s="1">
        <f>VLOOKUP(A3147,'volatile collection data'!$G$6:$J$69,4,FALSE)</f>
        <v>5.19</v>
      </c>
      <c r="M3147" s="1">
        <f>VLOOKUP($A3147,'volatile collection data'!$G$6:$M$69,6,FALSE)</f>
        <v>12</v>
      </c>
      <c r="N3147" s="1">
        <f>VLOOKUP($A3147,'volatile collection data'!$G$6:$M$69,7,FALSE)</f>
        <v>5.19</v>
      </c>
      <c r="O3147" s="1">
        <f>VLOOKUP(A3147,'volatile collection data'!$G$6:$K$69,5,FALSE)</f>
        <v>1</v>
      </c>
      <c r="P3147" s="1" t="str">
        <f t="shared" si="297"/>
        <v>4D</v>
      </c>
      <c r="Q3147">
        <f t="shared" si="295"/>
        <v>0.9633911368015412</v>
      </c>
      <c r="R3147" t="str">
        <f t="shared" si="298"/>
        <v>19A_1-D&amp;5.19%5.19@12</v>
      </c>
      <c r="S3147" t="str">
        <f t="shared" si="299"/>
        <v>4D-19A-VCS-Loc-22</v>
      </c>
      <c r="T3147" t="str">
        <f>IFERROR(IF(VLOOKUP(S3147,Bad!$A:$A,1,FALSE)='RAW2'!S3147,"yes","no"),"no")</f>
        <v>no</v>
      </c>
      <c r="U3147" t="str">
        <f>IFERROR(VLOOKUP(F3147,compounds!$A:$B,2,FALSE),"")</f>
        <v>standard</v>
      </c>
      <c r="V3147" t="str">
        <f>VLOOKUP(B3147,'volatile collection data'!$O:$P,2,FALSE)</f>
        <v>27.apr.22 19</v>
      </c>
    </row>
    <row r="3148" spans="1:22" x14ac:dyDescent="0.2">
      <c r="A3148" t="s">
        <v>375</v>
      </c>
      <c r="B3148" s="1" t="str">
        <f t="shared" si="296"/>
        <v>4D</v>
      </c>
      <c r="C3148">
        <v>19.103000000000002</v>
      </c>
      <c r="D3148">
        <f t="shared" si="294"/>
        <v>19.100000000000001</v>
      </c>
      <c r="E3148">
        <f>VLOOKUP(D3148,'Peak Combiner'!$A$5:$D$4980,4,FALSE)</f>
        <v>19.100000000000001</v>
      </c>
      <c r="F3148">
        <f>IFERROR(VLOOKUP(D3148,rt_comb!$A:$B,2,FALSE),D3148)</f>
        <v>19.100000000000001</v>
      </c>
      <c r="G3148">
        <v>1707472</v>
      </c>
      <c r="H3148">
        <f>SUMIFS($G:$G,$E:$E,18.51,'RAW2'!$A:$A,'RAW2'!A3148)</f>
        <v>37318962</v>
      </c>
      <c r="I3148" s="1" t="str">
        <f>VLOOKUP(A3148,'volatile collection data'!$G$6:$H$69,2,FALSE)</f>
        <v>D</v>
      </c>
      <c r="J3148" s="1">
        <f>VLOOKUP(A3148,'volatile collection data'!$G$6:$I$69,3,FALSE)</f>
        <v>4</v>
      </c>
      <c r="K3148" s="1" t="str">
        <f>VLOOKUP(A3148,'volatile collection data'!$G$6:$N$69,8,FALSE)</f>
        <v>19A</v>
      </c>
      <c r="L3148" s="1">
        <f>VLOOKUP(A3148,'volatile collection data'!$G$6:$J$69,4,FALSE)</f>
        <v>5.19</v>
      </c>
      <c r="M3148" s="1">
        <f>VLOOKUP($A3148,'volatile collection data'!$G$6:$M$69,6,FALSE)</f>
        <v>12</v>
      </c>
      <c r="N3148" s="1">
        <f>VLOOKUP($A3148,'volatile collection data'!$G$6:$M$69,7,FALSE)</f>
        <v>5.19</v>
      </c>
      <c r="O3148" s="1">
        <f>VLOOKUP(A3148,'volatile collection data'!$G$6:$K$69,5,FALSE)</f>
        <v>1</v>
      </c>
      <c r="P3148" s="1" t="str">
        <f t="shared" si="297"/>
        <v>4D</v>
      </c>
      <c r="Q3148">
        <f t="shared" si="295"/>
        <v>4.4078487261698253E-2</v>
      </c>
      <c r="R3148" t="str">
        <f t="shared" si="298"/>
        <v>19A_1-D&amp;5.19%5.19@12</v>
      </c>
      <c r="S3148" t="str">
        <f t="shared" si="299"/>
        <v>4D-19A-VCS-Loc-22</v>
      </c>
      <c r="T3148" t="str">
        <f>IFERROR(IF(VLOOKUP(S3148,Bad!$A:$A,1,FALSE)='RAW2'!S3148,"yes","no"),"no")</f>
        <v>no</v>
      </c>
      <c r="U3148" t="str">
        <f>IFERROR(VLOOKUP(F3148,compounds!$A:$B,2,FALSE),"")</f>
        <v/>
      </c>
      <c r="V3148" t="str">
        <f>VLOOKUP(B3148,'volatile collection data'!$O:$P,2,FALSE)</f>
        <v>27.apr.22 19</v>
      </c>
    </row>
    <row r="3149" spans="1:22" x14ac:dyDescent="0.2">
      <c r="A3149" t="s">
        <v>375</v>
      </c>
      <c r="B3149" s="1" t="str">
        <f t="shared" si="296"/>
        <v>4D</v>
      </c>
      <c r="C3149">
        <v>20.047000000000001</v>
      </c>
      <c r="D3149">
        <f t="shared" si="294"/>
        <v>20.05</v>
      </c>
      <c r="E3149">
        <f>VLOOKUP(D3149,'Peak Combiner'!$A$5:$D$4980,4,FALSE)</f>
        <v>20.05</v>
      </c>
      <c r="F3149">
        <f>IFERROR(VLOOKUP(D3149,rt_comb!$A:$B,2,FALSE),D3149)</f>
        <v>20.05</v>
      </c>
      <c r="G3149">
        <v>1573550</v>
      </c>
      <c r="H3149">
        <f>SUMIFS($G:$G,$E:$E,18.51,'RAW2'!$A:$A,'RAW2'!A3149)</f>
        <v>37318962</v>
      </c>
      <c r="I3149" s="1" t="str">
        <f>VLOOKUP(A3149,'volatile collection data'!$G$6:$H$69,2,FALSE)</f>
        <v>D</v>
      </c>
      <c r="J3149" s="1">
        <f>VLOOKUP(A3149,'volatile collection data'!$G$6:$I$69,3,FALSE)</f>
        <v>4</v>
      </c>
      <c r="K3149" s="1" t="str">
        <f>VLOOKUP(A3149,'volatile collection data'!$G$6:$N$69,8,FALSE)</f>
        <v>19A</v>
      </c>
      <c r="L3149" s="1">
        <f>VLOOKUP(A3149,'volatile collection data'!$G$6:$J$69,4,FALSE)</f>
        <v>5.19</v>
      </c>
      <c r="M3149" s="1">
        <f>VLOOKUP($A3149,'volatile collection data'!$G$6:$M$69,6,FALSE)</f>
        <v>12</v>
      </c>
      <c r="N3149" s="1">
        <f>VLOOKUP($A3149,'volatile collection data'!$G$6:$M$69,7,FALSE)</f>
        <v>5.19</v>
      </c>
      <c r="O3149" s="1">
        <f>VLOOKUP(A3149,'volatile collection data'!$G$6:$K$69,5,FALSE)</f>
        <v>1</v>
      </c>
      <c r="P3149" s="1" t="str">
        <f t="shared" si="297"/>
        <v>4D</v>
      </c>
      <c r="Q3149">
        <f t="shared" si="295"/>
        <v>4.0621283178081564E-2</v>
      </c>
      <c r="R3149" t="str">
        <f t="shared" si="298"/>
        <v>19A_1-D&amp;5.19%5.19@12</v>
      </c>
      <c r="S3149" t="str">
        <f t="shared" si="299"/>
        <v>4D-19A-VCS-Loc-22</v>
      </c>
      <c r="T3149" t="str">
        <f>IFERROR(IF(VLOOKUP(S3149,Bad!$A:$A,1,FALSE)='RAW2'!S3149,"yes","no"),"no")</f>
        <v>no</v>
      </c>
      <c r="U3149" t="str">
        <f>IFERROR(VLOOKUP(F3149,compounds!$A:$B,2,FALSE),"")</f>
        <v>tridecane</v>
      </c>
      <c r="V3149" t="str">
        <f>VLOOKUP(B3149,'volatile collection data'!$O:$P,2,FALSE)</f>
        <v>27.apr.22 19</v>
      </c>
    </row>
    <row r="3150" spans="1:22" x14ac:dyDescent="0.2">
      <c r="A3150" t="s">
        <v>375</v>
      </c>
      <c r="B3150" s="1" t="str">
        <f t="shared" si="296"/>
        <v>4D</v>
      </c>
      <c r="C3150">
        <v>20.637</v>
      </c>
      <c r="D3150">
        <f t="shared" si="294"/>
        <v>20.64</v>
      </c>
      <c r="E3150">
        <f>VLOOKUP(D3150,'Peak Combiner'!$A$5:$D$4980,4,FALSE)</f>
        <v>20.64</v>
      </c>
      <c r="F3150">
        <f>IFERROR(VLOOKUP(D3150,rt_comb!$A:$B,2,FALSE),D3150)</f>
        <v>20.64</v>
      </c>
      <c r="G3150">
        <v>1102095</v>
      </c>
      <c r="H3150">
        <f>SUMIFS($G:$G,$E:$E,18.51,'RAW2'!$A:$A,'RAW2'!A3150)</f>
        <v>37318962</v>
      </c>
      <c r="I3150" s="1" t="str">
        <f>VLOOKUP(A3150,'volatile collection data'!$G$6:$H$69,2,FALSE)</f>
        <v>D</v>
      </c>
      <c r="J3150" s="1">
        <f>VLOOKUP(A3150,'volatile collection data'!$G$6:$I$69,3,FALSE)</f>
        <v>4</v>
      </c>
      <c r="K3150" s="1" t="str">
        <f>VLOOKUP(A3150,'volatile collection data'!$G$6:$N$69,8,FALSE)</f>
        <v>19A</v>
      </c>
      <c r="L3150" s="1">
        <f>VLOOKUP(A3150,'volatile collection data'!$G$6:$J$69,4,FALSE)</f>
        <v>5.19</v>
      </c>
      <c r="M3150" s="1">
        <f>VLOOKUP($A3150,'volatile collection data'!$G$6:$M$69,6,FALSE)</f>
        <v>12</v>
      </c>
      <c r="N3150" s="1">
        <f>VLOOKUP($A3150,'volatile collection data'!$G$6:$M$69,7,FALSE)</f>
        <v>5.19</v>
      </c>
      <c r="O3150" s="1">
        <f>VLOOKUP(A3150,'volatile collection data'!$G$6:$K$69,5,FALSE)</f>
        <v>1</v>
      </c>
      <c r="P3150" s="1" t="str">
        <f t="shared" si="297"/>
        <v>4D</v>
      </c>
      <c r="Q3150">
        <f t="shared" si="295"/>
        <v>2.8450645409518485E-2</v>
      </c>
      <c r="R3150" t="str">
        <f t="shared" si="298"/>
        <v>19A_1-D&amp;5.19%5.19@12</v>
      </c>
      <c r="S3150" t="str">
        <f t="shared" si="299"/>
        <v>4D-19A-VCS-Loc-22</v>
      </c>
      <c r="T3150" t="str">
        <f>IFERROR(IF(VLOOKUP(S3150,Bad!$A:$A,1,FALSE)='RAW2'!S3150,"yes","no"),"no")</f>
        <v>no</v>
      </c>
      <c r="U3150" t="str">
        <f>IFERROR(VLOOKUP(F3150,compounds!$A:$B,2,FALSE),"")</f>
        <v/>
      </c>
      <c r="V3150" t="str">
        <f>VLOOKUP(B3150,'volatile collection data'!$O:$P,2,FALSE)</f>
        <v>27.apr.22 19</v>
      </c>
    </row>
    <row r="3151" spans="1:22" x14ac:dyDescent="0.2">
      <c r="A3151" t="s">
        <v>375</v>
      </c>
      <c r="B3151" s="1" t="str">
        <f t="shared" si="296"/>
        <v>4D</v>
      </c>
      <c r="C3151">
        <v>20.844999999999999</v>
      </c>
      <c r="D3151">
        <f t="shared" si="294"/>
        <v>20.85</v>
      </c>
      <c r="E3151">
        <f>VLOOKUP(D3151,'Peak Combiner'!$A$5:$D$4980,4,FALSE)</f>
        <v>20.85</v>
      </c>
      <c r="F3151">
        <f>IFERROR(VLOOKUP(D3151,rt_comb!$A:$B,2,FALSE),D3151)</f>
        <v>20.85</v>
      </c>
      <c r="G3151">
        <v>1592380</v>
      </c>
      <c r="H3151">
        <f>SUMIFS($G:$G,$E:$E,18.51,'RAW2'!$A:$A,'RAW2'!A3151)</f>
        <v>37318962</v>
      </c>
      <c r="I3151" s="1" t="str">
        <f>VLOOKUP(A3151,'volatile collection data'!$G$6:$H$69,2,FALSE)</f>
        <v>D</v>
      </c>
      <c r="J3151" s="1">
        <f>VLOOKUP(A3151,'volatile collection data'!$G$6:$I$69,3,FALSE)</f>
        <v>4</v>
      </c>
      <c r="K3151" s="1" t="str">
        <f>VLOOKUP(A3151,'volatile collection data'!$G$6:$N$69,8,FALSE)</f>
        <v>19A</v>
      </c>
      <c r="L3151" s="1">
        <f>VLOOKUP(A3151,'volatile collection data'!$G$6:$J$69,4,FALSE)</f>
        <v>5.19</v>
      </c>
      <c r="M3151" s="1">
        <f>VLOOKUP($A3151,'volatile collection data'!$G$6:$M$69,6,FALSE)</f>
        <v>12</v>
      </c>
      <c r="N3151" s="1">
        <f>VLOOKUP($A3151,'volatile collection data'!$G$6:$M$69,7,FALSE)</f>
        <v>5.19</v>
      </c>
      <c r="O3151" s="1">
        <f>VLOOKUP(A3151,'volatile collection data'!$G$6:$K$69,5,FALSE)</f>
        <v>1</v>
      </c>
      <c r="P3151" s="1" t="str">
        <f t="shared" si="297"/>
        <v>4D</v>
      </c>
      <c r="Q3151">
        <f t="shared" si="295"/>
        <v>4.1107380704212472E-2</v>
      </c>
      <c r="R3151" t="str">
        <f t="shared" si="298"/>
        <v>19A_1-D&amp;5.19%5.19@12</v>
      </c>
      <c r="S3151" t="str">
        <f t="shared" si="299"/>
        <v>4D-19A-VCS-Loc-22</v>
      </c>
      <c r="T3151" t="str">
        <f>IFERROR(IF(VLOOKUP(S3151,Bad!$A:$A,1,FALSE)='RAW2'!S3151,"yes","no"),"no")</f>
        <v>no</v>
      </c>
      <c r="U3151" t="str">
        <f>IFERROR(VLOOKUP(F3151,compounds!$A:$B,2,FALSE),"")</f>
        <v>nanodecane</v>
      </c>
      <c r="V3151" t="str">
        <f>VLOOKUP(B3151,'volatile collection data'!$O:$P,2,FALSE)</f>
        <v>27.apr.22 19</v>
      </c>
    </row>
    <row r="3152" spans="1:22" x14ac:dyDescent="0.2">
      <c r="A3152" t="s">
        <v>375</v>
      </c>
      <c r="B3152" s="1" t="str">
        <f t="shared" si="296"/>
        <v>4D</v>
      </c>
      <c r="C3152">
        <v>21.07</v>
      </c>
      <c r="D3152">
        <f t="shared" si="294"/>
        <v>21.07</v>
      </c>
      <c r="E3152">
        <f>VLOOKUP(D3152,'Peak Combiner'!$A$5:$D$4980,4,FALSE)</f>
        <v>21.07</v>
      </c>
      <c r="F3152">
        <f>IFERROR(VLOOKUP(D3152,rt_comb!$A:$B,2,FALSE),D3152)</f>
        <v>21.07</v>
      </c>
      <c r="G3152">
        <v>8048795</v>
      </c>
      <c r="H3152">
        <f>SUMIFS($G:$G,$E:$E,18.51,'RAW2'!$A:$A,'RAW2'!A3152)</f>
        <v>37318962</v>
      </c>
      <c r="I3152" s="1" t="str">
        <f>VLOOKUP(A3152,'volatile collection data'!$G$6:$H$69,2,FALSE)</f>
        <v>D</v>
      </c>
      <c r="J3152" s="1">
        <f>VLOOKUP(A3152,'volatile collection data'!$G$6:$I$69,3,FALSE)</f>
        <v>4</v>
      </c>
      <c r="K3152" s="1" t="str">
        <f>VLOOKUP(A3152,'volatile collection data'!$G$6:$N$69,8,FALSE)</f>
        <v>19A</v>
      </c>
      <c r="L3152" s="1">
        <f>VLOOKUP(A3152,'volatile collection data'!$G$6:$J$69,4,FALSE)</f>
        <v>5.19</v>
      </c>
      <c r="M3152" s="1">
        <f>VLOOKUP($A3152,'volatile collection data'!$G$6:$M$69,6,FALSE)</f>
        <v>12</v>
      </c>
      <c r="N3152" s="1">
        <f>VLOOKUP($A3152,'volatile collection data'!$G$6:$M$69,7,FALSE)</f>
        <v>5.19</v>
      </c>
      <c r="O3152" s="1">
        <f>VLOOKUP(A3152,'volatile collection data'!$G$6:$K$69,5,FALSE)</f>
        <v>1</v>
      </c>
      <c r="P3152" s="1" t="str">
        <f t="shared" si="297"/>
        <v>4D</v>
      </c>
      <c r="Q3152">
        <f t="shared" si="295"/>
        <v>0.207780102912095</v>
      </c>
      <c r="R3152" t="str">
        <f t="shared" si="298"/>
        <v>19A_1-D&amp;5.19%5.19@12</v>
      </c>
      <c r="S3152" t="str">
        <f t="shared" si="299"/>
        <v>4D-19A-VCS-Loc-22</v>
      </c>
      <c r="T3152" t="str">
        <f>IFERROR(IF(VLOOKUP(S3152,Bad!$A:$A,1,FALSE)='RAW2'!S3152,"yes","no"),"no")</f>
        <v>no</v>
      </c>
      <c r="U3152" t="str">
        <f>IFERROR(VLOOKUP(F3152,compounds!$A:$B,2,FALSE),"")</f>
        <v/>
      </c>
      <c r="V3152" t="str">
        <f>VLOOKUP(B3152,'volatile collection data'!$O:$P,2,FALSE)</f>
        <v>27.apr.22 19</v>
      </c>
    </row>
    <row r="3153" spans="1:22" x14ac:dyDescent="0.2">
      <c r="A3153" t="s">
        <v>375</v>
      </c>
      <c r="B3153" s="1" t="str">
        <f t="shared" si="296"/>
        <v>4D</v>
      </c>
      <c r="C3153">
        <v>21.323</v>
      </c>
      <c r="D3153">
        <f t="shared" si="294"/>
        <v>21.32</v>
      </c>
      <c r="E3153">
        <f>VLOOKUP(D3153,'Peak Combiner'!$A$5:$D$4980,4,FALSE)</f>
        <v>21.28</v>
      </c>
      <c r="F3153">
        <f>IFERROR(VLOOKUP(D3153,rt_comb!$A:$B,2,FALSE),D3153)</f>
        <v>21.32</v>
      </c>
      <c r="G3153">
        <v>28699962</v>
      </c>
      <c r="H3153">
        <f>SUMIFS($G:$G,$E:$E,18.51,'RAW2'!$A:$A,'RAW2'!A3153)</f>
        <v>37318962</v>
      </c>
      <c r="I3153" s="1" t="str">
        <f>VLOOKUP(A3153,'volatile collection data'!$G$6:$H$69,2,FALSE)</f>
        <v>D</v>
      </c>
      <c r="J3153" s="1">
        <f>VLOOKUP(A3153,'volatile collection data'!$G$6:$I$69,3,FALSE)</f>
        <v>4</v>
      </c>
      <c r="K3153" s="1" t="str">
        <f>VLOOKUP(A3153,'volatile collection data'!$G$6:$N$69,8,FALSE)</f>
        <v>19A</v>
      </c>
      <c r="L3153" s="1">
        <f>VLOOKUP(A3153,'volatile collection data'!$G$6:$J$69,4,FALSE)</f>
        <v>5.19</v>
      </c>
      <c r="M3153" s="1">
        <f>VLOOKUP($A3153,'volatile collection data'!$G$6:$M$69,6,FALSE)</f>
        <v>12</v>
      </c>
      <c r="N3153" s="1">
        <f>VLOOKUP($A3153,'volatile collection data'!$G$6:$M$69,7,FALSE)</f>
        <v>5.19</v>
      </c>
      <c r="O3153" s="1">
        <f>VLOOKUP(A3153,'volatile collection data'!$G$6:$K$69,5,FALSE)</f>
        <v>1</v>
      </c>
      <c r="P3153" s="1" t="str">
        <f t="shared" si="297"/>
        <v>4D</v>
      </c>
      <c r="Q3153">
        <f t="shared" si="295"/>
        <v>0.74089115922733972</v>
      </c>
      <c r="R3153" t="str">
        <f t="shared" si="298"/>
        <v>19A_1-D&amp;5.19%5.19@12</v>
      </c>
      <c r="S3153" t="str">
        <f t="shared" si="299"/>
        <v>4D-19A-VCS-Loc-22</v>
      </c>
      <c r="T3153" t="str">
        <f>IFERROR(IF(VLOOKUP(S3153,Bad!$A:$A,1,FALSE)='RAW2'!S3153,"yes","no"),"no")</f>
        <v>no</v>
      </c>
      <c r="U3153" t="str">
        <f>IFERROR(VLOOKUP(F3153,compounds!$A:$B,2,FALSE),"")</f>
        <v/>
      </c>
      <c r="V3153" t="str">
        <f>VLOOKUP(B3153,'volatile collection data'!$O:$P,2,FALSE)</f>
        <v>27.apr.22 19</v>
      </c>
    </row>
    <row r="3154" spans="1:22" x14ac:dyDescent="0.2">
      <c r="A3154" t="s">
        <v>375</v>
      </c>
      <c r="B3154" s="1" t="str">
        <f t="shared" si="296"/>
        <v>4D</v>
      </c>
      <c r="C3154">
        <v>21.786999999999999</v>
      </c>
      <c r="D3154">
        <f t="shared" si="294"/>
        <v>21.79</v>
      </c>
      <c r="E3154">
        <f>VLOOKUP(D3154,'Peak Combiner'!$A$5:$D$4980,4,FALSE)</f>
        <v>21.79</v>
      </c>
      <c r="F3154">
        <f>IFERROR(VLOOKUP(D3154,rt_comb!$A:$B,2,FALSE),D3154)</f>
        <v>21.79</v>
      </c>
      <c r="G3154">
        <v>1273054</v>
      </c>
      <c r="H3154">
        <f>SUMIFS($G:$G,$E:$E,18.51,'RAW2'!$A:$A,'RAW2'!A3154)</f>
        <v>37318962</v>
      </c>
      <c r="I3154" s="1" t="str">
        <f>VLOOKUP(A3154,'volatile collection data'!$G$6:$H$69,2,FALSE)</f>
        <v>D</v>
      </c>
      <c r="J3154" s="1">
        <f>VLOOKUP(A3154,'volatile collection data'!$G$6:$I$69,3,FALSE)</f>
        <v>4</v>
      </c>
      <c r="K3154" s="1" t="str">
        <f>VLOOKUP(A3154,'volatile collection data'!$G$6:$N$69,8,FALSE)</f>
        <v>19A</v>
      </c>
      <c r="L3154" s="1">
        <f>VLOOKUP(A3154,'volatile collection data'!$G$6:$J$69,4,FALSE)</f>
        <v>5.19</v>
      </c>
      <c r="M3154" s="1">
        <f>VLOOKUP($A3154,'volatile collection data'!$G$6:$M$69,6,FALSE)</f>
        <v>12</v>
      </c>
      <c r="N3154" s="1">
        <f>VLOOKUP($A3154,'volatile collection data'!$G$6:$M$69,7,FALSE)</f>
        <v>5.19</v>
      </c>
      <c r="O3154" s="1">
        <f>VLOOKUP(A3154,'volatile collection data'!$G$6:$K$69,5,FALSE)</f>
        <v>1</v>
      </c>
      <c r="P3154" s="1" t="str">
        <f t="shared" si="297"/>
        <v>4D</v>
      </c>
      <c r="Q3154">
        <f t="shared" si="295"/>
        <v>3.2863961764792636E-2</v>
      </c>
      <c r="R3154" t="str">
        <f t="shared" si="298"/>
        <v>19A_1-D&amp;5.19%5.19@12</v>
      </c>
      <c r="S3154" t="str">
        <f t="shared" si="299"/>
        <v>4D-19A-VCS-Loc-22</v>
      </c>
      <c r="T3154" t="str">
        <f>IFERROR(IF(VLOOKUP(S3154,Bad!$A:$A,1,FALSE)='RAW2'!S3154,"yes","no"),"no")</f>
        <v>no</v>
      </c>
      <c r="U3154" t="str">
        <f>IFERROR(VLOOKUP(F3154,compounds!$A:$B,2,FALSE),"")</f>
        <v/>
      </c>
      <c r="V3154" t="str">
        <f>VLOOKUP(B3154,'volatile collection data'!$O:$P,2,FALSE)</f>
        <v>27.apr.22 19</v>
      </c>
    </row>
    <row r="3155" spans="1:22" x14ac:dyDescent="0.2">
      <c r="A3155" t="s">
        <v>375</v>
      </c>
      <c r="B3155" s="1" t="str">
        <f t="shared" si="296"/>
        <v>4D</v>
      </c>
      <c r="C3155">
        <v>22.707999999999998</v>
      </c>
      <c r="D3155">
        <f t="shared" si="294"/>
        <v>22.71</v>
      </c>
      <c r="E3155">
        <f>VLOOKUP(D3155,'Peak Combiner'!$A$5:$D$4980,4,FALSE)</f>
        <v>22.71</v>
      </c>
      <c r="F3155">
        <f>IFERROR(VLOOKUP(D3155,rt_comb!$A:$B,2,FALSE),D3155)</f>
        <v>22.71</v>
      </c>
      <c r="G3155">
        <v>12684346</v>
      </c>
      <c r="H3155">
        <f>SUMIFS($G:$G,$E:$E,18.51,'RAW2'!$A:$A,'RAW2'!A3155)</f>
        <v>37318962</v>
      </c>
      <c r="I3155" s="1" t="str">
        <f>VLOOKUP(A3155,'volatile collection data'!$G$6:$H$69,2,FALSE)</f>
        <v>D</v>
      </c>
      <c r="J3155" s="1">
        <f>VLOOKUP(A3155,'volatile collection data'!$G$6:$I$69,3,FALSE)</f>
        <v>4</v>
      </c>
      <c r="K3155" s="1" t="str">
        <f>VLOOKUP(A3155,'volatile collection data'!$G$6:$N$69,8,FALSE)</f>
        <v>19A</v>
      </c>
      <c r="L3155" s="1">
        <f>VLOOKUP(A3155,'volatile collection data'!$G$6:$J$69,4,FALSE)</f>
        <v>5.19</v>
      </c>
      <c r="M3155" s="1">
        <f>VLOOKUP($A3155,'volatile collection data'!$G$6:$M$69,6,FALSE)</f>
        <v>12</v>
      </c>
      <c r="N3155" s="1">
        <f>VLOOKUP($A3155,'volatile collection data'!$G$6:$M$69,7,FALSE)</f>
        <v>5.19</v>
      </c>
      <c r="O3155" s="1">
        <f>VLOOKUP(A3155,'volatile collection data'!$G$6:$K$69,5,FALSE)</f>
        <v>1</v>
      </c>
      <c r="P3155" s="1" t="str">
        <f t="shared" si="297"/>
        <v>4D</v>
      </c>
      <c r="Q3155">
        <f t="shared" si="295"/>
        <v>0.32744711689794809</v>
      </c>
      <c r="R3155" t="str">
        <f t="shared" si="298"/>
        <v>19A_1-D&amp;5.19%5.19@12</v>
      </c>
      <c r="S3155" t="str">
        <f t="shared" si="299"/>
        <v>4D-19A-VCS-Loc-22</v>
      </c>
      <c r="T3155" t="str">
        <f>IFERROR(IF(VLOOKUP(S3155,Bad!$A:$A,1,FALSE)='RAW2'!S3155,"yes","no"),"no")</f>
        <v>no</v>
      </c>
      <c r="U3155" t="str">
        <f>IFERROR(VLOOKUP(F3155,compounds!$A:$B,2,FALSE),"")</f>
        <v/>
      </c>
      <c r="V3155" t="str">
        <f>VLOOKUP(B3155,'volatile collection data'!$O:$P,2,FALSE)</f>
        <v>27.apr.22 19</v>
      </c>
    </row>
    <row r="3156" spans="1:22" x14ac:dyDescent="0.2">
      <c r="A3156" t="s">
        <v>375</v>
      </c>
      <c r="B3156" s="1" t="str">
        <f t="shared" si="296"/>
        <v>4D</v>
      </c>
      <c r="C3156">
        <v>22.974</v>
      </c>
      <c r="D3156">
        <f t="shared" si="294"/>
        <v>22.97</v>
      </c>
      <c r="E3156">
        <f>VLOOKUP(D3156,'Peak Combiner'!$A$5:$D$4980,4,FALSE)</f>
        <v>22.97</v>
      </c>
      <c r="F3156">
        <f>IFERROR(VLOOKUP(D3156,rt_comb!$A:$B,2,FALSE),D3156)</f>
        <v>22.97</v>
      </c>
      <c r="G3156">
        <v>1610930</v>
      </c>
      <c r="H3156">
        <f>SUMIFS($G:$G,$E:$E,18.51,'RAW2'!$A:$A,'RAW2'!A3156)</f>
        <v>37318962</v>
      </c>
      <c r="I3156" s="1" t="str">
        <f>VLOOKUP(A3156,'volatile collection data'!$G$6:$H$69,2,FALSE)</f>
        <v>D</v>
      </c>
      <c r="J3156" s="1">
        <f>VLOOKUP(A3156,'volatile collection data'!$G$6:$I$69,3,FALSE)</f>
        <v>4</v>
      </c>
      <c r="K3156" s="1" t="str">
        <f>VLOOKUP(A3156,'volatile collection data'!$G$6:$N$69,8,FALSE)</f>
        <v>19A</v>
      </c>
      <c r="L3156" s="1">
        <f>VLOOKUP(A3156,'volatile collection data'!$G$6:$J$69,4,FALSE)</f>
        <v>5.19</v>
      </c>
      <c r="M3156" s="1">
        <f>VLOOKUP($A3156,'volatile collection data'!$G$6:$M$69,6,FALSE)</f>
        <v>12</v>
      </c>
      <c r="N3156" s="1">
        <f>VLOOKUP($A3156,'volatile collection data'!$G$6:$M$69,7,FALSE)</f>
        <v>5.19</v>
      </c>
      <c r="O3156" s="1">
        <f>VLOOKUP(A3156,'volatile collection data'!$G$6:$K$69,5,FALSE)</f>
        <v>1</v>
      </c>
      <c r="P3156" s="1" t="str">
        <f t="shared" si="297"/>
        <v>4D</v>
      </c>
      <c r="Q3156">
        <f t="shared" si="295"/>
        <v>4.1586250014341415E-2</v>
      </c>
      <c r="R3156" t="str">
        <f t="shared" si="298"/>
        <v>19A_1-D&amp;5.19%5.19@12</v>
      </c>
      <c r="S3156" t="str">
        <f t="shared" si="299"/>
        <v>4D-19A-VCS-Loc-22</v>
      </c>
      <c r="T3156" t="str">
        <f>IFERROR(IF(VLOOKUP(S3156,Bad!$A:$A,1,FALSE)='RAW2'!S3156,"yes","no"),"no")</f>
        <v>no</v>
      </c>
      <c r="U3156" t="str">
        <f>IFERROR(VLOOKUP(F3156,compounds!$A:$B,2,FALSE),"")</f>
        <v/>
      </c>
      <c r="V3156" t="str">
        <f>VLOOKUP(B3156,'volatile collection data'!$O:$P,2,FALSE)</f>
        <v>27.apr.22 19</v>
      </c>
    </row>
    <row r="3157" spans="1:22" x14ac:dyDescent="0.2">
      <c r="A3157" t="s">
        <v>375</v>
      </c>
      <c r="B3157" s="1" t="str">
        <f t="shared" si="296"/>
        <v>4D</v>
      </c>
      <c r="C3157">
        <v>23.327999999999999</v>
      </c>
      <c r="D3157">
        <f t="shared" si="294"/>
        <v>23.33</v>
      </c>
      <c r="E3157">
        <f>VLOOKUP(D3157,'Peak Combiner'!$A$5:$D$4980,4,FALSE)</f>
        <v>23.32</v>
      </c>
      <c r="F3157">
        <f>IFERROR(VLOOKUP(D3157,rt_comb!$A:$B,2,FALSE),D3157)</f>
        <v>23.33</v>
      </c>
      <c r="G3157">
        <v>2939319</v>
      </c>
      <c r="H3157">
        <f>SUMIFS($G:$G,$E:$E,18.51,'RAW2'!$A:$A,'RAW2'!A3157)</f>
        <v>37318962</v>
      </c>
      <c r="I3157" s="1" t="str">
        <f>VLOOKUP(A3157,'volatile collection data'!$G$6:$H$69,2,FALSE)</f>
        <v>D</v>
      </c>
      <c r="J3157" s="1">
        <f>VLOOKUP(A3157,'volatile collection data'!$G$6:$I$69,3,FALSE)</f>
        <v>4</v>
      </c>
      <c r="K3157" s="1" t="str">
        <f>VLOOKUP(A3157,'volatile collection data'!$G$6:$N$69,8,FALSE)</f>
        <v>19A</v>
      </c>
      <c r="L3157" s="1">
        <f>VLOOKUP(A3157,'volatile collection data'!$G$6:$J$69,4,FALSE)</f>
        <v>5.19</v>
      </c>
      <c r="M3157" s="1">
        <f>VLOOKUP($A3157,'volatile collection data'!$G$6:$M$69,6,FALSE)</f>
        <v>12</v>
      </c>
      <c r="N3157" s="1">
        <f>VLOOKUP($A3157,'volatile collection data'!$G$6:$M$69,7,FALSE)</f>
        <v>5.19</v>
      </c>
      <c r="O3157" s="1">
        <f>VLOOKUP(A3157,'volatile collection data'!$G$6:$K$69,5,FALSE)</f>
        <v>1</v>
      </c>
      <c r="P3157" s="1" t="str">
        <f t="shared" si="297"/>
        <v>4D</v>
      </c>
      <c r="Q3157">
        <f t="shared" si="295"/>
        <v>7.5878687966518726E-2</v>
      </c>
      <c r="R3157" t="str">
        <f t="shared" si="298"/>
        <v>19A_1-D&amp;5.19%5.19@12</v>
      </c>
      <c r="S3157" t="str">
        <f t="shared" si="299"/>
        <v>4D-19A-VCS-Loc-22</v>
      </c>
      <c r="T3157" t="str">
        <f>IFERROR(IF(VLOOKUP(S3157,Bad!$A:$A,1,FALSE)='RAW2'!S3157,"yes","no"),"no")</f>
        <v>no</v>
      </c>
      <c r="U3157" t="str">
        <f>IFERROR(VLOOKUP(F3157,compounds!$A:$B,2,FALSE),"")</f>
        <v/>
      </c>
      <c r="V3157" t="str">
        <f>VLOOKUP(B3157,'volatile collection data'!$O:$P,2,FALSE)</f>
        <v>27.apr.22 19</v>
      </c>
    </row>
    <row r="3158" spans="1:22" x14ac:dyDescent="0.2">
      <c r="A3158" t="s">
        <v>375</v>
      </c>
      <c r="B3158" s="1" t="str">
        <f t="shared" si="296"/>
        <v>4D</v>
      </c>
      <c r="C3158">
        <v>23.594000000000001</v>
      </c>
      <c r="D3158">
        <f t="shared" si="294"/>
        <v>23.59</v>
      </c>
      <c r="E3158">
        <f>VLOOKUP(D3158,'Peak Combiner'!$A$5:$D$4980,4,FALSE)</f>
        <v>23.59</v>
      </c>
      <c r="F3158">
        <f>IFERROR(VLOOKUP(D3158,rt_comb!$A:$B,2,FALSE),D3158)</f>
        <v>23.59</v>
      </c>
      <c r="G3158">
        <v>945332</v>
      </c>
      <c r="H3158">
        <f>SUMIFS($G:$G,$E:$E,18.51,'RAW2'!$A:$A,'RAW2'!A3158)</f>
        <v>37318962</v>
      </c>
      <c r="I3158" s="1" t="str">
        <f>VLOOKUP(A3158,'volatile collection data'!$G$6:$H$69,2,FALSE)</f>
        <v>D</v>
      </c>
      <c r="J3158" s="1">
        <f>VLOOKUP(A3158,'volatile collection data'!$G$6:$I$69,3,FALSE)</f>
        <v>4</v>
      </c>
      <c r="K3158" s="1" t="str">
        <f>VLOOKUP(A3158,'volatile collection data'!$G$6:$N$69,8,FALSE)</f>
        <v>19A</v>
      </c>
      <c r="L3158" s="1">
        <f>VLOOKUP(A3158,'volatile collection data'!$G$6:$J$69,4,FALSE)</f>
        <v>5.19</v>
      </c>
      <c r="M3158" s="1">
        <f>VLOOKUP($A3158,'volatile collection data'!$G$6:$M$69,6,FALSE)</f>
        <v>12</v>
      </c>
      <c r="N3158" s="1">
        <f>VLOOKUP($A3158,'volatile collection data'!$G$6:$M$69,7,FALSE)</f>
        <v>5.19</v>
      </c>
      <c r="O3158" s="1">
        <f>VLOOKUP(A3158,'volatile collection data'!$G$6:$K$69,5,FALSE)</f>
        <v>1</v>
      </c>
      <c r="P3158" s="1" t="str">
        <f t="shared" si="297"/>
        <v>4D</v>
      </c>
      <c r="Q3158">
        <f t="shared" si="295"/>
        <v>2.4403799605543008E-2</v>
      </c>
      <c r="R3158" t="str">
        <f t="shared" si="298"/>
        <v>19A_1-D&amp;5.19%5.19@12</v>
      </c>
      <c r="S3158" t="str">
        <f t="shared" si="299"/>
        <v>4D-19A-VCS-Loc-22</v>
      </c>
      <c r="T3158" t="str">
        <f>IFERROR(IF(VLOOKUP(S3158,Bad!$A:$A,1,FALSE)='RAW2'!S3158,"yes","no"),"no")</f>
        <v>no</v>
      </c>
      <c r="U3158" t="str">
        <f>IFERROR(VLOOKUP(F3158,compounds!$A:$B,2,FALSE),"")</f>
        <v/>
      </c>
      <c r="V3158" t="str">
        <f>VLOOKUP(B3158,'volatile collection data'!$O:$P,2,FALSE)</f>
        <v>27.apr.22 19</v>
      </c>
    </row>
    <row r="3159" spans="1:22" x14ac:dyDescent="0.2">
      <c r="A3159" t="s">
        <v>375</v>
      </c>
      <c r="B3159" s="1" t="str">
        <f t="shared" si="296"/>
        <v>4D</v>
      </c>
      <c r="C3159">
        <v>25.222000000000001</v>
      </c>
      <c r="D3159">
        <f t="shared" si="294"/>
        <v>25.22</v>
      </c>
      <c r="E3159">
        <f>VLOOKUP(D3159,'Peak Combiner'!$A$5:$D$4980,4,FALSE)</f>
        <v>25.22</v>
      </c>
      <c r="F3159">
        <f>IFERROR(VLOOKUP(D3159,rt_comb!$A:$B,2,FALSE),D3159)</f>
        <v>25.22</v>
      </c>
      <c r="G3159">
        <v>6607890</v>
      </c>
      <c r="H3159">
        <f>SUMIFS($G:$G,$E:$E,18.51,'RAW2'!$A:$A,'RAW2'!A3159)</f>
        <v>37318962</v>
      </c>
      <c r="I3159" s="1" t="str">
        <f>VLOOKUP(A3159,'volatile collection data'!$G$6:$H$69,2,FALSE)</f>
        <v>D</v>
      </c>
      <c r="J3159" s="1">
        <f>VLOOKUP(A3159,'volatile collection data'!$G$6:$I$69,3,FALSE)</f>
        <v>4</v>
      </c>
      <c r="K3159" s="1" t="str">
        <f>VLOOKUP(A3159,'volatile collection data'!$G$6:$N$69,8,FALSE)</f>
        <v>19A</v>
      </c>
      <c r="L3159" s="1">
        <f>VLOOKUP(A3159,'volatile collection data'!$G$6:$J$69,4,FALSE)</f>
        <v>5.19</v>
      </c>
      <c r="M3159" s="1">
        <f>VLOOKUP($A3159,'volatile collection data'!$G$6:$M$69,6,FALSE)</f>
        <v>12</v>
      </c>
      <c r="N3159" s="1">
        <f>VLOOKUP($A3159,'volatile collection data'!$G$6:$M$69,7,FALSE)</f>
        <v>5.19</v>
      </c>
      <c r="O3159" s="1">
        <f>VLOOKUP(A3159,'volatile collection data'!$G$6:$K$69,5,FALSE)</f>
        <v>1</v>
      </c>
      <c r="P3159" s="1" t="str">
        <f t="shared" si="297"/>
        <v>4D</v>
      </c>
      <c r="Q3159">
        <f t="shared" si="295"/>
        <v>0.17058305798964979</v>
      </c>
      <c r="R3159" t="str">
        <f t="shared" si="298"/>
        <v>19A_1-D&amp;5.19%5.19@12</v>
      </c>
      <c r="S3159" t="str">
        <f t="shared" si="299"/>
        <v>4D-19A-VCS-Loc-22</v>
      </c>
      <c r="T3159" t="str">
        <f>IFERROR(IF(VLOOKUP(S3159,Bad!$A:$A,1,FALSE)='RAW2'!S3159,"yes","no"),"no")</f>
        <v>no</v>
      </c>
      <c r="U3159" t="str">
        <f>IFERROR(VLOOKUP(F3159,compounds!$A:$B,2,FALSE),"")</f>
        <v/>
      </c>
      <c r="V3159" t="str">
        <f>VLOOKUP(B3159,'volatile collection data'!$O:$P,2,FALSE)</f>
        <v>27.apr.22 19</v>
      </c>
    </row>
    <row r="3160" spans="1:22" x14ac:dyDescent="0.2">
      <c r="A3160" t="s">
        <v>375</v>
      </c>
      <c r="B3160" s="1" t="str">
        <f t="shared" si="296"/>
        <v>4D</v>
      </c>
      <c r="C3160">
        <v>25.285</v>
      </c>
      <c r="D3160">
        <f t="shared" si="294"/>
        <v>25.29</v>
      </c>
      <c r="E3160">
        <f>VLOOKUP(D3160,'Peak Combiner'!$A$5:$D$4980,4,FALSE)</f>
        <v>25.28</v>
      </c>
      <c r="F3160">
        <f>IFERROR(VLOOKUP(D3160,rt_comb!$A:$B,2,FALSE),D3160)</f>
        <v>25.29</v>
      </c>
      <c r="G3160">
        <v>10756798</v>
      </c>
      <c r="H3160">
        <f>SUMIFS($G:$G,$E:$E,18.51,'RAW2'!$A:$A,'RAW2'!A3160)</f>
        <v>37318962</v>
      </c>
      <c r="I3160" s="1" t="str">
        <f>VLOOKUP(A3160,'volatile collection data'!$G$6:$H$69,2,FALSE)</f>
        <v>D</v>
      </c>
      <c r="J3160" s="1">
        <f>VLOOKUP(A3160,'volatile collection data'!$G$6:$I$69,3,FALSE)</f>
        <v>4</v>
      </c>
      <c r="K3160" s="1" t="str">
        <f>VLOOKUP(A3160,'volatile collection data'!$G$6:$N$69,8,FALSE)</f>
        <v>19A</v>
      </c>
      <c r="L3160" s="1">
        <f>VLOOKUP(A3160,'volatile collection data'!$G$6:$J$69,4,FALSE)</f>
        <v>5.19</v>
      </c>
      <c r="M3160" s="1">
        <f>VLOOKUP($A3160,'volatile collection data'!$G$6:$M$69,6,FALSE)</f>
        <v>12</v>
      </c>
      <c r="N3160" s="1">
        <f>VLOOKUP($A3160,'volatile collection data'!$G$6:$M$69,7,FALSE)</f>
        <v>5.19</v>
      </c>
      <c r="O3160" s="1">
        <f>VLOOKUP(A3160,'volatile collection data'!$G$6:$K$69,5,FALSE)</f>
        <v>1</v>
      </c>
      <c r="P3160" s="1" t="str">
        <f t="shared" si="297"/>
        <v>4D</v>
      </c>
      <c r="Q3160">
        <f t="shared" si="295"/>
        <v>0.27768735511894854</v>
      </c>
      <c r="R3160" t="str">
        <f t="shared" si="298"/>
        <v>19A_1-D&amp;5.19%5.19@12</v>
      </c>
      <c r="S3160" t="str">
        <f t="shared" si="299"/>
        <v>4D-19A-VCS-Loc-22</v>
      </c>
      <c r="T3160" t="str">
        <f>IFERROR(IF(VLOOKUP(S3160,Bad!$A:$A,1,FALSE)='RAW2'!S3160,"yes","no"),"no")</f>
        <v>no</v>
      </c>
      <c r="U3160" t="str">
        <f>IFERROR(VLOOKUP(F3160,compounds!$A:$B,2,FALSE),"")</f>
        <v/>
      </c>
      <c r="V3160" t="str">
        <f>VLOOKUP(B3160,'volatile collection data'!$O:$P,2,FALSE)</f>
        <v>27.apr.22 19</v>
      </c>
    </row>
    <row r="3161" spans="1:22" x14ac:dyDescent="0.2">
      <c r="A3161" t="s">
        <v>375</v>
      </c>
      <c r="B3161" s="1" t="str">
        <f t="shared" si="296"/>
        <v>4D</v>
      </c>
      <c r="C3161">
        <v>25.626999999999999</v>
      </c>
      <c r="D3161">
        <f t="shared" si="294"/>
        <v>25.63</v>
      </c>
      <c r="E3161">
        <f>VLOOKUP(D3161,'Peak Combiner'!$A$5:$D$4980,4,FALSE)</f>
        <v>25.62</v>
      </c>
      <c r="F3161">
        <f>IFERROR(VLOOKUP(D3161,rt_comb!$A:$B,2,FALSE),D3161)</f>
        <v>25.63</v>
      </c>
      <c r="G3161">
        <v>4539493</v>
      </c>
      <c r="H3161">
        <f>SUMIFS($G:$G,$E:$E,18.51,'RAW2'!$A:$A,'RAW2'!A3161)</f>
        <v>37318962</v>
      </c>
      <c r="I3161" s="1" t="str">
        <f>VLOOKUP(A3161,'volatile collection data'!$G$6:$H$69,2,FALSE)</f>
        <v>D</v>
      </c>
      <c r="J3161" s="1">
        <f>VLOOKUP(A3161,'volatile collection data'!$G$6:$I$69,3,FALSE)</f>
        <v>4</v>
      </c>
      <c r="K3161" s="1" t="str">
        <f>VLOOKUP(A3161,'volatile collection data'!$G$6:$N$69,8,FALSE)</f>
        <v>19A</v>
      </c>
      <c r="L3161" s="1">
        <f>VLOOKUP(A3161,'volatile collection data'!$G$6:$J$69,4,FALSE)</f>
        <v>5.19</v>
      </c>
      <c r="M3161" s="1">
        <f>VLOOKUP($A3161,'volatile collection data'!$G$6:$M$69,6,FALSE)</f>
        <v>12</v>
      </c>
      <c r="N3161" s="1">
        <f>VLOOKUP($A3161,'volatile collection data'!$G$6:$M$69,7,FALSE)</f>
        <v>5.19</v>
      </c>
      <c r="O3161" s="1">
        <f>VLOOKUP(A3161,'volatile collection data'!$G$6:$K$69,5,FALSE)</f>
        <v>1</v>
      </c>
      <c r="P3161" s="1" t="str">
        <f t="shared" si="297"/>
        <v>4D</v>
      </c>
      <c r="Q3161">
        <f t="shared" si="295"/>
        <v>0.1171872712261568</v>
      </c>
      <c r="R3161" t="str">
        <f t="shared" si="298"/>
        <v>19A_1-D&amp;5.19%5.19@12</v>
      </c>
      <c r="S3161" t="str">
        <f t="shared" si="299"/>
        <v>4D-19A-VCS-Loc-22</v>
      </c>
      <c r="T3161" t="str">
        <f>IFERROR(IF(VLOOKUP(S3161,Bad!$A:$A,1,FALSE)='RAW2'!S3161,"yes","no"),"no")</f>
        <v>no</v>
      </c>
      <c r="U3161" t="str">
        <f>IFERROR(VLOOKUP(F3161,compounds!$A:$B,2,FALSE),"")</f>
        <v/>
      </c>
      <c r="V3161" t="str">
        <f>VLOOKUP(B3161,'volatile collection data'!$O:$P,2,FALSE)</f>
        <v>27.apr.22 19</v>
      </c>
    </row>
    <row r="3162" spans="1:22" x14ac:dyDescent="0.2">
      <c r="A3162" t="s">
        <v>375</v>
      </c>
      <c r="B3162" s="1" t="str">
        <f t="shared" si="296"/>
        <v>4D</v>
      </c>
      <c r="C3162">
        <v>25.677</v>
      </c>
      <c r="D3162">
        <f t="shared" si="294"/>
        <v>25.68</v>
      </c>
      <c r="E3162">
        <f>VLOOKUP(D3162,'Peak Combiner'!$A$5:$D$4980,4,FALSE)</f>
        <v>25.67</v>
      </c>
      <c r="F3162">
        <f>IFERROR(VLOOKUP(D3162,rt_comb!$A:$B,2,FALSE),D3162)</f>
        <v>25.68</v>
      </c>
      <c r="G3162">
        <v>2601993</v>
      </c>
      <c r="H3162">
        <f>SUMIFS($G:$G,$E:$E,18.51,'RAW2'!$A:$A,'RAW2'!A3162)</f>
        <v>37318962</v>
      </c>
      <c r="I3162" s="1" t="str">
        <f>VLOOKUP(A3162,'volatile collection data'!$G$6:$H$69,2,FALSE)</f>
        <v>D</v>
      </c>
      <c r="J3162" s="1">
        <f>VLOOKUP(A3162,'volatile collection data'!$G$6:$I$69,3,FALSE)</f>
        <v>4</v>
      </c>
      <c r="K3162" s="1" t="str">
        <f>VLOOKUP(A3162,'volatile collection data'!$G$6:$N$69,8,FALSE)</f>
        <v>19A</v>
      </c>
      <c r="L3162" s="1">
        <f>VLOOKUP(A3162,'volatile collection data'!$G$6:$J$69,4,FALSE)</f>
        <v>5.19</v>
      </c>
      <c r="M3162" s="1">
        <f>VLOOKUP($A3162,'volatile collection data'!$G$6:$M$69,6,FALSE)</f>
        <v>12</v>
      </c>
      <c r="N3162" s="1">
        <f>VLOOKUP($A3162,'volatile collection data'!$G$6:$M$69,7,FALSE)</f>
        <v>5.19</v>
      </c>
      <c r="O3162" s="1">
        <f>VLOOKUP(A3162,'volatile collection data'!$G$6:$K$69,5,FALSE)</f>
        <v>1</v>
      </c>
      <c r="P3162" s="1" t="str">
        <f t="shared" si="297"/>
        <v>4D</v>
      </c>
      <c r="Q3162">
        <f t="shared" si="295"/>
        <v>6.7170597998402345E-2</v>
      </c>
      <c r="R3162" t="str">
        <f t="shared" si="298"/>
        <v>19A_1-D&amp;5.19%5.19@12</v>
      </c>
      <c r="S3162" t="str">
        <f t="shared" si="299"/>
        <v>4D-19A-VCS-Loc-22</v>
      </c>
      <c r="T3162" t="str">
        <f>IFERROR(IF(VLOOKUP(S3162,Bad!$A:$A,1,FALSE)='RAW2'!S3162,"yes","no"),"no")</f>
        <v>no</v>
      </c>
      <c r="U3162" t="str">
        <f>IFERROR(VLOOKUP(F3162,compounds!$A:$B,2,FALSE),"")</f>
        <v/>
      </c>
      <c r="V3162" t="str">
        <f>VLOOKUP(B3162,'volatile collection data'!$O:$P,2,FALSE)</f>
        <v>27.apr.22 19</v>
      </c>
    </row>
    <row r="3163" spans="1:22" x14ac:dyDescent="0.2">
      <c r="A3163" t="s">
        <v>375</v>
      </c>
      <c r="B3163" s="1" t="str">
        <f t="shared" si="296"/>
        <v>4D</v>
      </c>
      <c r="C3163">
        <v>26.631</v>
      </c>
      <c r="D3163">
        <f t="shared" si="294"/>
        <v>26.63</v>
      </c>
      <c r="E3163">
        <f>VLOOKUP(D3163,'Peak Combiner'!$A$5:$D$4980,4,FALSE)</f>
        <v>26.62</v>
      </c>
      <c r="F3163">
        <f>IFERROR(VLOOKUP(D3163,rt_comb!$A:$B,2,FALSE),D3163)</f>
        <v>26.63</v>
      </c>
      <c r="G3163">
        <v>6188868</v>
      </c>
      <c r="H3163">
        <f>SUMIFS($G:$G,$E:$E,18.51,'RAW2'!$A:$A,'RAW2'!A3163)</f>
        <v>37318962</v>
      </c>
      <c r="I3163" s="1" t="str">
        <f>VLOOKUP(A3163,'volatile collection data'!$G$6:$H$69,2,FALSE)</f>
        <v>D</v>
      </c>
      <c r="J3163" s="1">
        <f>VLOOKUP(A3163,'volatile collection data'!$G$6:$I$69,3,FALSE)</f>
        <v>4</v>
      </c>
      <c r="K3163" s="1" t="str">
        <f>VLOOKUP(A3163,'volatile collection data'!$G$6:$N$69,8,FALSE)</f>
        <v>19A</v>
      </c>
      <c r="L3163" s="1">
        <f>VLOOKUP(A3163,'volatile collection data'!$G$6:$J$69,4,FALSE)</f>
        <v>5.19</v>
      </c>
      <c r="M3163" s="1">
        <f>VLOOKUP($A3163,'volatile collection data'!$G$6:$M$69,6,FALSE)</f>
        <v>12</v>
      </c>
      <c r="N3163" s="1">
        <f>VLOOKUP($A3163,'volatile collection data'!$G$6:$M$69,7,FALSE)</f>
        <v>5.19</v>
      </c>
      <c r="O3163" s="1">
        <f>VLOOKUP(A3163,'volatile collection data'!$G$6:$K$69,5,FALSE)</f>
        <v>1</v>
      </c>
      <c r="P3163" s="1" t="str">
        <f t="shared" si="297"/>
        <v>4D</v>
      </c>
      <c r="Q3163">
        <f t="shared" si="295"/>
        <v>0.15976598111262263</v>
      </c>
      <c r="R3163" t="str">
        <f t="shared" si="298"/>
        <v>19A_1-D&amp;5.19%5.19@12</v>
      </c>
      <c r="S3163" t="str">
        <f t="shared" si="299"/>
        <v>4D-19A-VCS-Loc-22</v>
      </c>
      <c r="T3163" t="str">
        <f>IFERROR(IF(VLOOKUP(S3163,Bad!$A:$A,1,FALSE)='RAW2'!S3163,"yes","no"),"no")</f>
        <v>no</v>
      </c>
      <c r="U3163" t="str">
        <f>IFERROR(VLOOKUP(F3163,compounds!$A:$B,2,FALSE),"")</f>
        <v/>
      </c>
      <c r="V3163" t="str">
        <f>VLOOKUP(B3163,'volatile collection data'!$O:$P,2,FALSE)</f>
        <v>27.apr.22 19</v>
      </c>
    </row>
    <row r="3164" spans="1:22" x14ac:dyDescent="0.2">
      <c r="A3164" t="s">
        <v>375</v>
      </c>
      <c r="B3164" s="1" t="str">
        <f t="shared" si="296"/>
        <v>4D</v>
      </c>
      <c r="C3164">
        <v>27.16</v>
      </c>
      <c r="D3164">
        <f t="shared" si="294"/>
        <v>27.16</v>
      </c>
      <c r="E3164">
        <f>VLOOKUP(D3164,'Peak Combiner'!$A$5:$D$4980,4,FALSE)</f>
        <v>27.16</v>
      </c>
      <c r="F3164">
        <f>IFERROR(VLOOKUP(D3164,rt_comb!$A:$B,2,FALSE),D3164)</f>
        <v>27.16</v>
      </c>
      <c r="G3164">
        <v>3145993</v>
      </c>
      <c r="H3164">
        <f>SUMIFS($G:$G,$E:$E,18.51,'RAW2'!$A:$A,'RAW2'!A3164)</f>
        <v>37318962</v>
      </c>
      <c r="I3164" s="1" t="str">
        <f>VLOOKUP(A3164,'volatile collection data'!$G$6:$H$69,2,FALSE)</f>
        <v>D</v>
      </c>
      <c r="J3164" s="1">
        <f>VLOOKUP(A3164,'volatile collection data'!$G$6:$I$69,3,FALSE)</f>
        <v>4</v>
      </c>
      <c r="K3164" s="1" t="str">
        <f>VLOOKUP(A3164,'volatile collection data'!$G$6:$N$69,8,FALSE)</f>
        <v>19A</v>
      </c>
      <c r="L3164" s="1">
        <f>VLOOKUP(A3164,'volatile collection data'!$G$6:$J$69,4,FALSE)</f>
        <v>5.19</v>
      </c>
      <c r="M3164" s="1">
        <f>VLOOKUP($A3164,'volatile collection data'!$G$6:$M$69,6,FALSE)</f>
        <v>12</v>
      </c>
      <c r="N3164" s="1">
        <f>VLOOKUP($A3164,'volatile collection data'!$G$6:$M$69,7,FALSE)</f>
        <v>5.19</v>
      </c>
      <c r="O3164" s="1">
        <f>VLOOKUP(A3164,'volatile collection data'!$G$6:$K$69,5,FALSE)</f>
        <v>1</v>
      </c>
      <c r="P3164" s="1" t="str">
        <f t="shared" si="297"/>
        <v>4D</v>
      </c>
      <c r="Q3164">
        <f t="shared" si="295"/>
        <v>8.12139890878983E-2</v>
      </c>
      <c r="R3164" t="str">
        <f t="shared" si="298"/>
        <v>19A_1-D&amp;5.19%5.19@12</v>
      </c>
      <c r="S3164" t="str">
        <f t="shared" si="299"/>
        <v>4D-19A-VCS-Loc-22</v>
      </c>
      <c r="T3164" t="str">
        <f>IFERROR(IF(VLOOKUP(S3164,Bad!$A:$A,1,FALSE)='RAW2'!S3164,"yes","no"),"no")</f>
        <v>no</v>
      </c>
      <c r="U3164" t="str">
        <f>IFERROR(VLOOKUP(F3164,compounds!$A:$B,2,FALSE),"")</f>
        <v/>
      </c>
      <c r="V3164" t="str">
        <f>VLOOKUP(B3164,'volatile collection data'!$O:$P,2,FALSE)</f>
        <v>27.apr.22 19</v>
      </c>
    </row>
    <row r="3165" spans="1:22" x14ac:dyDescent="0.2">
      <c r="A3165" t="s">
        <v>375</v>
      </c>
      <c r="B3165" s="1" t="str">
        <f t="shared" si="296"/>
        <v>4D</v>
      </c>
      <c r="C3165">
        <v>27.367999999999999</v>
      </c>
      <c r="D3165">
        <f t="shared" si="294"/>
        <v>27.37</v>
      </c>
      <c r="E3165">
        <f>VLOOKUP(D3165,'Peak Combiner'!$A$5:$D$4980,4,FALSE)</f>
        <v>27.37</v>
      </c>
      <c r="F3165">
        <f>IFERROR(VLOOKUP(D3165,rt_comb!$A:$B,2,FALSE),D3165)</f>
        <v>27.37</v>
      </c>
      <c r="G3165">
        <v>1909260</v>
      </c>
      <c r="H3165">
        <f>SUMIFS($G:$G,$E:$E,18.51,'RAW2'!$A:$A,'RAW2'!A3165)</f>
        <v>37318962</v>
      </c>
      <c r="I3165" s="1" t="str">
        <f>VLOOKUP(A3165,'volatile collection data'!$G$6:$H$69,2,FALSE)</f>
        <v>D</v>
      </c>
      <c r="J3165" s="1">
        <f>VLOOKUP(A3165,'volatile collection data'!$G$6:$I$69,3,FALSE)</f>
        <v>4</v>
      </c>
      <c r="K3165" s="1" t="str">
        <f>VLOOKUP(A3165,'volatile collection data'!$G$6:$N$69,8,FALSE)</f>
        <v>19A</v>
      </c>
      <c r="L3165" s="1">
        <f>VLOOKUP(A3165,'volatile collection data'!$G$6:$J$69,4,FALSE)</f>
        <v>5.19</v>
      </c>
      <c r="M3165" s="1">
        <f>VLOOKUP($A3165,'volatile collection data'!$G$6:$M$69,6,FALSE)</f>
        <v>12</v>
      </c>
      <c r="N3165" s="1">
        <f>VLOOKUP($A3165,'volatile collection data'!$G$6:$M$69,7,FALSE)</f>
        <v>5.19</v>
      </c>
      <c r="O3165" s="1">
        <f>VLOOKUP(A3165,'volatile collection data'!$G$6:$K$69,5,FALSE)</f>
        <v>1</v>
      </c>
      <c r="P3165" s="1" t="str">
        <f t="shared" si="297"/>
        <v>4D</v>
      </c>
      <c r="Q3165">
        <f t="shared" si="295"/>
        <v>4.9287656013843863E-2</v>
      </c>
      <c r="R3165" t="str">
        <f t="shared" si="298"/>
        <v>19A_1-D&amp;5.19%5.19@12</v>
      </c>
      <c r="S3165" t="str">
        <f t="shared" si="299"/>
        <v>4D-19A-VCS-Loc-22</v>
      </c>
      <c r="T3165" t="str">
        <f>IFERROR(IF(VLOOKUP(S3165,Bad!$A:$A,1,FALSE)='RAW2'!S3165,"yes","no"),"no")</f>
        <v>no</v>
      </c>
      <c r="U3165" t="str">
        <f>IFERROR(VLOOKUP(F3165,compounds!$A:$B,2,FALSE),"")</f>
        <v/>
      </c>
      <c r="V3165" t="str">
        <f>VLOOKUP(B3165,'volatile collection data'!$O:$P,2,FALSE)</f>
        <v>27.apr.22 19</v>
      </c>
    </row>
    <row r="3166" spans="1:22" x14ac:dyDescent="0.2">
      <c r="A3166" t="s">
        <v>375</v>
      </c>
      <c r="B3166" s="1" t="str">
        <f t="shared" si="296"/>
        <v>4D</v>
      </c>
      <c r="C3166">
        <v>27.914000000000001</v>
      </c>
      <c r="D3166">
        <f t="shared" si="294"/>
        <v>27.91</v>
      </c>
      <c r="E3166">
        <f>VLOOKUP(D3166,'Peak Combiner'!$A$5:$D$4980,4,FALSE)</f>
        <v>27.91</v>
      </c>
      <c r="F3166">
        <f>IFERROR(VLOOKUP(D3166,rt_comb!$A:$B,2,FALSE),D3166)</f>
        <v>27.91</v>
      </c>
      <c r="G3166">
        <v>1092431</v>
      </c>
      <c r="H3166">
        <f>SUMIFS($G:$G,$E:$E,18.51,'RAW2'!$A:$A,'RAW2'!A3166)</f>
        <v>37318962</v>
      </c>
      <c r="I3166" s="1" t="str">
        <f>VLOOKUP(A3166,'volatile collection data'!$G$6:$H$69,2,FALSE)</f>
        <v>D</v>
      </c>
      <c r="J3166" s="1">
        <f>VLOOKUP(A3166,'volatile collection data'!$G$6:$I$69,3,FALSE)</f>
        <v>4</v>
      </c>
      <c r="K3166" s="1" t="str">
        <f>VLOOKUP(A3166,'volatile collection data'!$G$6:$N$69,8,FALSE)</f>
        <v>19A</v>
      </c>
      <c r="L3166" s="1">
        <f>VLOOKUP(A3166,'volatile collection data'!$G$6:$J$69,4,FALSE)</f>
        <v>5.19</v>
      </c>
      <c r="M3166" s="1">
        <f>VLOOKUP($A3166,'volatile collection data'!$G$6:$M$69,6,FALSE)</f>
        <v>12</v>
      </c>
      <c r="N3166" s="1">
        <f>VLOOKUP($A3166,'volatile collection data'!$G$6:$M$69,7,FALSE)</f>
        <v>5.19</v>
      </c>
      <c r="O3166" s="1">
        <f>VLOOKUP(A3166,'volatile collection data'!$G$6:$K$69,5,FALSE)</f>
        <v>1</v>
      </c>
      <c r="P3166" s="1" t="str">
        <f t="shared" si="297"/>
        <v>4D</v>
      </c>
      <c r="Q3166">
        <f t="shared" si="295"/>
        <v>2.8201168697222733E-2</v>
      </c>
      <c r="R3166" t="str">
        <f t="shared" si="298"/>
        <v>19A_1-D&amp;5.19%5.19@12</v>
      </c>
      <c r="S3166" t="str">
        <f t="shared" si="299"/>
        <v>4D-19A-VCS-Loc-22</v>
      </c>
      <c r="T3166" t="str">
        <f>IFERROR(IF(VLOOKUP(S3166,Bad!$A:$A,1,FALSE)='RAW2'!S3166,"yes","no"),"no")</f>
        <v>no</v>
      </c>
      <c r="U3166" t="str">
        <f>IFERROR(VLOOKUP(F3166,compounds!$A:$B,2,FALSE),"")</f>
        <v/>
      </c>
      <c r="V3166" t="str">
        <f>VLOOKUP(B3166,'volatile collection data'!$O:$P,2,FALSE)</f>
        <v>27.apr.22 19</v>
      </c>
    </row>
    <row r="3167" spans="1:22" x14ac:dyDescent="0.2">
      <c r="A3167" t="s">
        <v>375</v>
      </c>
      <c r="B3167" s="1" t="str">
        <f t="shared" si="296"/>
        <v>4D</v>
      </c>
      <c r="C3167">
        <v>30.036000000000001</v>
      </c>
      <c r="D3167">
        <f t="shared" si="294"/>
        <v>30.04</v>
      </c>
      <c r="E3167">
        <f>VLOOKUP(D3167,'Peak Combiner'!$A$5:$D$4980,4,FALSE)</f>
        <v>30.03</v>
      </c>
      <c r="F3167">
        <f>IFERROR(VLOOKUP(D3167,rt_comb!$A:$B,2,FALSE),D3167)</f>
        <v>30.04</v>
      </c>
      <c r="G3167">
        <v>1546119</v>
      </c>
      <c r="H3167">
        <f>SUMIFS($G:$G,$E:$E,18.51,'RAW2'!$A:$A,'RAW2'!A3167)</f>
        <v>37318962</v>
      </c>
      <c r="I3167" s="1" t="str">
        <f>VLOOKUP(A3167,'volatile collection data'!$G$6:$H$69,2,FALSE)</f>
        <v>D</v>
      </c>
      <c r="J3167" s="1">
        <f>VLOOKUP(A3167,'volatile collection data'!$G$6:$I$69,3,FALSE)</f>
        <v>4</v>
      </c>
      <c r="K3167" s="1" t="str">
        <f>VLOOKUP(A3167,'volatile collection data'!$G$6:$N$69,8,FALSE)</f>
        <v>19A</v>
      </c>
      <c r="L3167" s="1">
        <f>VLOOKUP(A3167,'volatile collection data'!$G$6:$J$69,4,FALSE)</f>
        <v>5.19</v>
      </c>
      <c r="M3167" s="1">
        <f>VLOOKUP($A3167,'volatile collection data'!$G$6:$M$69,6,FALSE)</f>
        <v>12</v>
      </c>
      <c r="N3167" s="1">
        <f>VLOOKUP($A3167,'volatile collection data'!$G$6:$M$69,7,FALSE)</f>
        <v>5.19</v>
      </c>
      <c r="O3167" s="1">
        <f>VLOOKUP(A3167,'volatile collection data'!$G$6:$K$69,5,FALSE)</f>
        <v>1</v>
      </c>
      <c r="P3167" s="1" t="str">
        <f t="shared" si="297"/>
        <v>4D</v>
      </c>
      <c r="Q3167">
        <f t="shared" si="295"/>
        <v>3.9913150345405164E-2</v>
      </c>
      <c r="R3167" t="str">
        <f t="shared" si="298"/>
        <v>19A_1-D&amp;5.19%5.19@12</v>
      </c>
      <c r="S3167" t="str">
        <f t="shared" si="299"/>
        <v>4D-19A-VCS-Loc-22</v>
      </c>
      <c r="T3167" t="str">
        <f>IFERROR(IF(VLOOKUP(S3167,Bad!$A:$A,1,FALSE)='RAW2'!S3167,"yes","no"),"no")</f>
        <v>no</v>
      </c>
      <c r="U3167" t="str">
        <f>IFERROR(VLOOKUP(F3167,compounds!$A:$B,2,FALSE),"")</f>
        <v/>
      </c>
      <c r="V3167" t="str">
        <f>VLOOKUP(B3167,'volatile collection data'!$O:$P,2,FALSE)</f>
        <v>27.apr.22 19</v>
      </c>
    </row>
    <row r="3168" spans="1:22" x14ac:dyDescent="0.2">
      <c r="A3168" t="s">
        <v>375</v>
      </c>
      <c r="B3168" s="1" t="str">
        <f t="shared" si="296"/>
        <v>4D</v>
      </c>
      <c r="C3168">
        <v>30.95</v>
      </c>
      <c r="D3168">
        <f t="shared" si="294"/>
        <v>30.95</v>
      </c>
      <c r="E3168">
        <f>VLOOKUP(D3168,'Peak Combiner'!$A$5:$D$4980,4,FALSE)</f>
        <v>30.94</v>
      </c>
      <c r="F3168">
        <f>IFERROR(VLOOKUP(D3168,rt_comb!$A:$B,2,FALSE),D3168)</f>
        <v>30.95</v>
      </c>
      <c r="G3168">
        <v>13277899</v>
      </c>
      <c r="H3168">
        <f>SUMIFS($G:$G,$E:$E,18.51,'RAW2'!$A:$A,'RAW2'!A3168)</f>
        <v>37318962</v>
      </c>
      <c r="I3168" s="1" t="str">
        <f>VLOOKUP(A3168,'volatile collection data'!$G$6:$H$69,2,FALSE)</f>
        <v>D</v>
      </c>
      <c r="J3168" s="1">
        <f>VLOOKUP(A3168,'volatile collection data'!$G$6:$I$69,3,FALSE)</f>
        <v>4</v>
      </c>
      <c r="K3168" s="1" t="str">
        <f>VLOOKUP(A3168,'volatile collection data'!$G$6:$N$69,8,FALSE)</f>
        <v>19A</v>
      </c>
      <c r="L3168" s="1">
        <f>VLOOKUP(A3168,'volatile collection data'!$G$6:$J$69,4,FALSE)</f>
        <v>5.19</v>
      </c>
      <c r="M3168" s="1">
        <f>VLOOKUP($A3168,'volatile collection data'!$G$6:$M$69,6,FALSE)</f>
        <v>12</v>
      </c>
      <c r="N3168" s="1">
        <f>VLOOKUP($A3168,'volatile collection data'!$G$6:$M$69,7,FALSE)</f>
        <v>5.19</v>
      </c>
      <c r="O3168" s="1">
        <f>VLOOKUP(A3168,'volatile collection data'!$G$6:$K$69,5,FALSE)</f>
        <v>1</v>
      </c>
      <c r="P3168" s="1" t="str">
        <f t="shared" si="297"/>
        <v>4D</v>
      </c>
      <c r="Q3168">
        <f t="shared" si="295"/>
        <v>0.34276972151438856</v>
      </c>
      <c r="R3168" t="str">
        <f t="shared" si="298"/>
        <v>19A_1-D&amp;5.19%5.19@12</v>
      </c>
      <c r="S3168" t="str">
        <f t="shared" si="299"/>
        <v>4D-19A-VCS-Loc-22</v>
      </c>
      <c r="T3168" t="str">
        <f>IFERROR(IF(VLOOKUP(S3168,Bad!$A:$A,1,FALSE)='RAW2'!S3168,"yes","no"),"no")</f>
        <v>no</v>
      </c>
      <c r="U3168" t="str">
        <f>IFERROR(VLOOKUP(F3168,compounds!$A:$B,2,FALSE),"")</f>
        <v/>
      </c>
      <c r="V3168" t="str">
        <f>VLOOKUP(B3168,'volatile collection data'!$O:$P,2,FALSE)</f>
        <v>27.apr.22 19</v>
      </c>
    </row>
    <row r="3169" spans="1:22" x14ac:dyDescent="0.2">
      <c r="A3169" t="s">
        <v>375</v>
      </c>
      <c r="B3169" s="1" t="str">
        <f t="shared" si="296"/>
        <v>4D</v>
      </c>
      <c r="C3169">
        <v>31.254999999999999</v>
      </c>
      <c r="D3169">
        <f t="shared" si="294"/>
        <v>31.26</v>
      </c>
      <c r="E3169">
        <f>VLOOKUP(D3169,'Peak Combiner'!$A$5:$D$4980,4,FALSE)</f>
        <v>31.26</v>
      </c>
      <c r="F3169">
        <f>IFERROR(VLOOKUP(D3169,rt_comb!$A:$B,2,FALSE),D3169)</f>
        <v>31.26</v>
      </c>
      <c r="G3169">
        <v>2295575</v>
      </c>
      <c r="H3169">
        <f>SUMIFS($G:$G,$E:$E,18.51,'RAW2'!$A:$A,'RAW2'!A3169)</f>
        <v>37318962</v>
      </c>
      <c r="I3169" s="1" t="str">
        <f>VLOOKUP(A3169,'volatile collection data'!$G$6:$H$69,2,FALSE)</f>
        <v>D</v>
      </c>
      <c r="J3169" s="1">
        <f>VLOOKUP(A3169,'volatile collection data'!$G$6:$I$69,3,FALSE)</f>
        <v>4</v>
      </c>
      <c r="K3169" s="1" t="str">
        <f>VLOOKUP(A3169,'volatile collection data'!$G$6:$N$69,8,FALSE)</f>
        <v>19A</v>
      </c>
      <c r="L3169" s="1">
        <f>VLOOKUP(A3169,'volatile collection data'!$G$6:$J$69,4,FALSE)</f>
        <v>5.19</v>
      </c>
      <c r="M3169" s="1">
        <f>VLOOKUP($A3169,'volatile collection data'!$G$6:$M$69,6,FALSE)</f>
        <v>12</v>
      </c>
      <c r="N3169" s="1">
        <f>VLOOKUP($A3169,'volatile collection data'!$G$6:$M$69,7,FALSE)</f>
        <v>5.19</v>
      </c>
      <c r="O3169" s="1">
        <f>VLOOKUP(A3169,'volatile collection data'!$G$6:$K$69,5,FALSE)</f>
        <v>1</v>
      </c>
      <c r="P3169" s="1" t="str">
        <f t="shared" si="297"/>
        <v>4D</v>
      </c>
      <c r="Q3169">
        <f t="shared" si="295"/>
        <v>5.9260399816672242E-2</v>
      </c>
      <c r="R3169" t="str">
        <f t="shared" si="298"/>
        <v>19A_1-D&amp;5.19%5.19@12</v>
      </c>
      <c r="S3169" t="str">
        <f t="shared" si="299"/>
        <v>4D-19A-VCS-Loc-22</v>
      </c>
      <c r="T3169" t="str">
        <f>IFERROR(IF(VLOOKUP(S3169,Bad!$A:$A,1,FALSE)='RAW2'!S3169,"yes","no"),"no")</f>
        <v>no</v>
      </c>
      <c r="U3169" t="str">
        <f>IFERROR(VLOOKUP(F3169,compounds!$A:$B,2,FALSE),"")</f>
        <v/>
      </c>
      <c r="V3169" t="str">
        <f>VLOOKUP(B3169,'volatile collection data'!$O:$P,2,FALSE)</f>
        <v>27.apr.22 19</v>
      </c>
    </row>
    <row r="3170" spans="1:22" x14ac:dyDescent="0.2">
      <c r="A3170" t="s">
        <v>375</v>
      </c>
      <c r="B3170" s="1" t="str">
        <f t="shared" si="296"/>
        <v>4D</v>
      </c>
      <c r="C3170">
        <v>31.422999999999998</v>
      </c>
      <c r="D3170">
        <f t="shared" si="294"/>
        <v>31.42</v>
      </c>
      <c r="E3170">
        <f>VLOOKUP(D3170,'Peak Combiner'!$A$5:$D$4980,4,FALSE)</f>
        <v>31.42</v>
      </c>
      <c r="F3170">
        <f>IFERROR(VLOOKUP(D3170,rt_comb!$A:$B,2,FALSE),D3170)</f>
        <v>31.42</v>
      </c>
      <c r="G3170">
        <v>1496471</v>
      </c>
      <c r="H3170">
        <f>SUMIFS($G:$G,$E:$E,18.51,'RAW2'!$A:$A,'RAW2'!A3170)</f>
        <v>37318962</v>
      </c>
      <c r="I3170" s="1" t="str">
        <f>VLOOKUP(A3170,'volatile collection data'!$G$6:$H$69,2,FALSE)</f>
        <v>D</v>
      </c>
      <c r="J3170" s="1">
        <f>VLOOKUP(A3170,'volatile collection data'!$G$6:$I$69,3,FALSE)</f>
        <v>4</v>
      </c>
      <c r="K3170" s="1" t="str">
        <f>VLOOKUP(A3170,'volatile collection data'!$G$6:$N$69,8,FALSE)</f>
        <v>19A</v>
      </c>
      <c r="L3170" s="1">
        <f>VLOOKUP(A3170,'volatile collection data'!$G$6:$J$69,4,FALSE)</f>
        <v>5.19</v>
      </c>
      <c r="M3170" s="1">
        <f>VLOOKUP($A3170,'volatile collection data'!$G$6:$M$69,6,FALSE)</f>
        <v>12</v>
      </c>
      <c r="N3170" s="1">
        <f>VLOOKUP($A3170,'volatile collection data'!$G$6:$M$69,7,FALSE)</f>
        <v>5.19</v>
      </c>
      <c r="O3170" s="1">
        <f>VLOOKUP(A3170,'volatile collection data'!$G$6:$K$69,5,FALSE)</f>
        <v>1</v>
      </c>
      <c r="P3170" s="1" t="str">
        <f t="shared" si="297"/>
        <v>4D</v>
      </c>
      <c r="Q3170">
        <f t="shared" si="295"/>
        <v>3.8631484388031462E-2</v>
      </c>
      <c r="R3170" t="str">
        <f t="shared" si="298"/>
        <v>19A_1-D&amp;5.19%5.19@12</v>
      </c>
      <c r="S3170" t="str">
        <f t="shared" si="299"/>
        <v>4D-19A-VCS-Loc-22</v>
      </c>
      <c r="T3170" t="str">
        <f>IFERROR(IF(VLOOKUP(S3170,Bad!$A:$A,1,FALSE)='RAW2'!S3170,"yes","no"),"no")</f>
        <v>no</v>
      </c>
      <c r="U3170" t="str">
        <f>IFERROR(VLOOKUP(F3170,compounds!$A:$B,2,FALSE),"")</f>
        <v/>
      </c>
      <c r="V3170" t="str">
        <f>VLOOKUP(B3170,'volatile collection data'!$O:$P,2,FALSE)</f>
        <v>27.apr.22 19</v>
      </c>
    </row>
    <row r="3171" spans="1:22" x14ac:dyDescent="0.2">
      <c r="A3171" t="s">
        <v>375</v>
      </c>
      <c r="B3171" s="1" t="str">
        <f t="shared" si="296"/>
        <v>4D</v>
      </c>
      <c r="C3171">
        <v>31.751999999999999</v>
      </c>
      <c r="D3171">
        <f t="shared" si="294"/>
        <v>31.75</v>
      </c>
      <c r="E3171">
        <f>VLOOKUP(D3171,'Peak Combiner'!$A$5:$D$4980,4,FALSE)</f>
        <v>31.73</v>
      </c>
      <c r="F3171">
        <f>IFERROR(VLOOKUP(D3171,rt_comb!$A:$B,2,FALSE),D3171)</f>
        <v>31.75</v>
      </c>
      <c r="G3171">
        <v>2264024</v>
      </c>
      <c r="H3171">
        <f>SUMIFS($G:$G,$E:$E,18.51,'RAW2'!$A:$A,'RAW2'!A3171)</f>
        <v>37318962</v>
      </c>
      <c r="I3171" s="1" t="str">
        <f>VLOOKUP(A3171,'volatile collection data'!$G$6:$H$69,2,FALSE)</f>
        <v>D</v>
      </c>
      <c r="J3171" s="1">
        <f>VLOOKUP(A3171,'volatile collection data'!$G$6:$I$69,3,FALSE)</f>
        <v>4</v>
      </c>
      <c r="K3171" s="1" t="str">
        <f>VLOOKUP(A3171,'volatile collection data'!$G$6:$N$69,8,FALSE)</f>
        <v>19A</v>
      </c>
      <c r="L3171" s="1">
        <f>VLOOKUP(A3171,'volatile collection data'!$G$6:$J$69,4,FALSE)</f>
        <v>5.19</v>
      </c>
      <c r="M3171" s="1">
        <f>VLOOKUP($A3171,'volatile collection data'!$G$6:$M$69,6,FALSE)</f>
        <v>12</v>
      </c>
      <c r="N3171" s="1">
        <f>VLOOKUP($A3171,'volatile collection data'!$G$6:$M$69,7,FALSE)</f>
        <v>5.19</v>
      </c>
      <c r="O3171" s="1">
        <f>VLOOKUP(A3171,'volatile collection data'!$G$6:$K$69,5,FALSE)</f>
        <v>1</v>
      </c>
      <c r="P3171" s="1" t="str">
        <f t="shared" si="297"/>
        <v>4D</v>
      </c>
      <c r="Q3171">
        <f t="shared" si="295"/>
        <v>5.844590894853862E-2</v>
      </c>
      <c r="R3171" t="str">
        <f t="shared" si="298"/>
        <v>19A_1-D&amp;5.19%5.19@12</v>
      </c>
      <c r="S3171" t="str">
        <f t="shared" si="299"/>
        <v>4D-19A-VCS-Loc-22</v>
      </c>
      <c r="T3171" t="str">
        <f>IFERROR(IF(VLOOKUP(S3171,Bad!$A:$A,1,FALSE)='RAW2'!S3171,"yes","no"),"no")</f>
        <v>no</v>
      </c>
      <c r="U3171" t="str">
        <f>IFERROR(VLOOKUP(F3171,compounds!$A:$B,2,FALSE),"")</f>
        <v/>
      </c>
      <c r="V3171" t="str">
        <f>VLOOKUP(B3171,'volatile collection data'!$O:$P,2,FALSE)</f>
        <v>27.apr.22 19</v>
      </c>
    </row>
    <row r="3172" spans="1:22" x14ac:dyDescent="0.2">
      <c r="A3172" t="s">
        <v>375</v>
      </c>
      <c r="B3172" s="1" t="str">
        <f t="shared" si="296"/>
        <v>4D</v>
      </c>
      <c r="C3172">
        <v>34.94</v>
      </c>
      <c r="D3172">
        <f t="shared" si="294"/>
        <v>34.94</v>
      </c>
      <c r="E3172">
        <f>VLOOKUP(D3172,'Peak Combiner'!$A$5:$D$4980,4,FALSE)</f>
        <v>34.86</v>
      </c>
      <c r="F3172">
        <f>IFERROR(VLOOKUP(D3172,rt_comb!$A:$B,2,FALSE),D3172)</f>
        <v>34.94</v>
      </c>
      <c r="G3172">
        <v>2066099</v>
      </c>
      <c r="H3172">
        <f>SUMIFS($G:$G,$E:$E,18.51,'RAW2'!$A:$A,'RAW2'!A3172)</f>
        <v>37318962</v>
      </c>
      <c r="I3172" s="1" t="str">
        <f>VLOOKUP(A3172,'volatile collection data'!$G$6:$H$69,2,FALSE)</f>
        <v>D</v>
      </c>
      <c r="J3172" s="1">
        <f>VLOOKUP(A3172,'volatile collection data'!$G$6:$I$69,3,FALSE)</f>
        <v>4</v>
      </c>
      <c r="K3172" s="1" t="str">
        <f>VLOOKUP(A3172,'volatile collection data'!$G$6:$N$69,8,FALSE)</f>
        <v>19A</v>
      </c>
      <c r="L3172" s="1">
        <f>VLOOKUP(A3172,'volatile collection data'!$G$6:$J$69,4,FALSE)</f>
        <v>5.19</v>
      </c>
      <c r="M3172" s="1">
        <f>VLOOKUP($A3172,'volatile collection data'!$G$6:$M$69,6,FALSE)</f>
        <v>12</v>
      </c>
      <c r="N3172" s="1">
        <f>VLOOKUP($A3172,'volatile collection data'!$G$6:$M$69,7,FALSE)</f>
        <v>5.19</v>
      </c>
      <c r="O3172" s="1">
        <f>VLOOKUP(A3172,'volatile collection data'!$G$6:$K$69,5,FALSE)</f>
        <v>1</v>
      </c>
      <c r="P3172" s="1" t="str">
        <f t="shared" si="297"/>
        <v>4D</v>
      </c>
      <c r="Q3172">
        <f t="shared" si="295"/>
        <v>5.3336463762162722E-2</v>
      </c>
      <c r="R3172" t="str">
        <f t="shared" si="298"/>
        <v>19A_1-D&amp;5.19%5.19@12</v>
      </c>
      <c r="S3172" t="str">
        <f t="shared" si="299"/>
        <v>4D-19A-VCS-Loc-22</v>
      </c>
      <c r="T3172" t="str">
        <f>IFERROR(IF(VLOOKUP(S3172,Bad!$A:$A,1,FALSE)='RAW2'!S3172,"yes","no"),"no")</f>
        <v>no</v>
      </c>
      <c r="U3172" t="str">
        <f>IFERROR(VLOOKUP(F3172,compounds!$A:$B,2,FALSE),"")</f>
        <v/>
      </c>
      <c r="V3172" t="str">
        <f>VLOOKUP(B3172,'volatile collection data'!$O:$P,2,FALSE)</f>
        <v>27.apr.22 19</v>
      </c>
    </row>
    <row r="3173" spans="1:22" x14ac:dyDescent="0.2">
      <c r="A3173" t="s">
        <v>375</v>
      </c>
      <c r="B3173" s="1" t="str">
        <f t="shared" si="296"/>
        <v>4D</v>
      </c>
      <c r="C3173">
        <v>35.307000000000002</v>
      </c>
      <c r="D3173">
        <f t="shared" si="294"/>
        <v>35.31</v>
      </c>
      <c r="E3173">
        <f>VLOOKUP(D3173,'Peak Combiner'!$A$5:$D$4980,4,FALSE)</f>
        <v>35.31</v>
      </c>
      <c r="F3173">
        <f>IFERROR(VLOOKUP(D3173,rt_comb!$A:$B,2,FALSE),D3173)</f>
        <v>35.31</v>
      </c>
      <c r="G3173">
        <v>336245</v>
      </c>
      <c r="H3173">
        <f>SUMIFS($G:$G,$E:$E,18.51,'RAW2'!$A:$A,'RAW2'!A3173)</f>
        <v>37318962</v>
      </c>
      <c r="I3173" s="1" t="str">
        <f>VLOOKUP(A3173,'volatile collection data'!$G$6:$H$69,2,FALSE)</f>
        <v>D</v>
      </c>
      <c r="J3173" s="1">
        <f>VLOOKUP(A3173,'volatile collection data'!$G$6:$I$69,3,FALSE)</f>
        <v>4</v>
      </c>
      <c r="K3173" s="1" t="str">
        <f>VLOOKUP(A3173,'volatile collection data'!$G$6:$N$69,8,FALSE)</f>
        <v>19A</v>
      </c>
      <c r="L3173" s="1">
        <f>VLOOKUP(A3173,'volatile collection data'!$G$6:$J$69,4,FALSE)</f>
        <v>5.19</v>
      </c>
      <c r="M3173" s="1">
        <f>VLOOKUP($A3173,'volatile collection data'!$G$6:$M$69,6,FALSE)</f>
        <v>12</v>
      </c>
      <c r="N3173" s="1">
        <f>VLOOKUP($A3173,'volatile collection data'!$G$6:$M$69,7,FALSE)</f>
        <v>5.19</v>
      </c>
      <c r="O3173" s="1">
        <f>VLOOKUP(A3173,'volatile collection data'!$G$6:$K$69,5,FALSE)</f>
        <v>1</v>
      </c>
      <c r="P3173" s="1" t="str">
        <f t="shared" si="297"/>
        <v>4D</v>
      </c>
      <c r="Q3173">
        <f t="shared" si="295"/>
        <v>8.6801838913374459E-3</v>
      </c>
      <c r="R3173" t="str">
        <f t="shared" si="298"/>
        <v>19A_1-D&amp;5.19%5.19@12</v>
      </c>
      <c r="S3173" t="str">
        <f t="shared" si="299"/>
        <v>4D-19A-VCS-Loc-22</v>
      </c>
      <c r="T3173" t="str">
        <f>IFERROR(IF(VLOOKUP(S3173,Bad!$A:$A,1,FALSE)='RAW2'!S3173,"yes","no"),"no")</f>
        <v>no</v>
      </c>
      <c r="U3173" t="str">
        <f>IFERROR(VLOOKUP(F3173,compounds!$A:$B,2,FALSE),"")</f>
        <v/>
      </c>
      <c r="V3173" t="str">
        <f>VLOOKUP(B3173,'volatile collection data'!$O:$P,2,FALSE)</f>
        <v>27.apr.22 19</v>
      </c>
    </row>
    <row r="3174" spans="1:22" x14ac:dyDescent="0.2">
      <c r="A3174" t="s">
        <v>375</v>
      </c>
      <c r="B3174" s="1" t="str">
        <f t="shared" si="296"/>
        <v>4D</v>
      </c>
      <c r="C3174">
        <v>35.667000000000002</v>
      </c>
      <c r="D3174">
        <f t="shared" si="294"/>
        <v>35.67</v>
      </c>
      <c r="E3174">
        <f>VLOOKUP(D3174,'Peak Combiner'!$A$5:$D$4980,4,FALSE)</f>
        <v>35.67</v>
      </c>
      <c r="F3174">
        <f>IFERROR(VLOOKUP(D3174,rt_comb!$A:$B,2,FALSE),D3174)</f>
        <v>35.67</v>
      </c>
      <c r="G3174">
        <v>1302295</v>
      </c>
      <c r="H3174">
        <f>SUMIFS($G:$G,$E:$E,18.51,'RAW2'!$A:$A,'RAW2'!A3174)</f>
        <v>37318962</v>
      </c>
      <c r="I3174" s="1" t="str">
        <f>VLOOKUP(A3174,'volatile collection data'!$G$6:$H$69,2,FALSE)</f>
        <v>D</v>
      </c>
      <c r="J3174" s="1">
        <f>VLOOKUP(A3174,'volatile collection data'!$G$6:$I$69,3,FALSE)</f>
        <v>4</v>
      </c>
      <c r="K3174" s="1" t="str">
        <f>VLOOKUP(A3174,'volatile collection data'!$G$6:$N$69,8,FALSE)</f>
        <v>19A</v>
      </c>
      <c r="L3174" s="1">
        <f>VLOOKUP(A3174,'volatile collection data'!$G$6:$J$69,4,FALSE)</f>
        <v>5.19</v>
      </c>
      <c r="M3174" s="1">
        <f>VLOOKUP($A3174,'volatile collection data'!$G$6:$M$69,6,FALSE)</f>
        <v>12</v>
      </c>
      <c r="N3174" s="1">
        <f>VLOOKUP($A3174,'volatile collection data'!$G$6:$M$69,7,FALSE)</f>
        <v>5.19</v>
      </c>
      <c r="O3174" s="1">
        <f>VLOOKUP(A3174,'volatile collection data'!$G$6:$K$69,5,FALSE)</f>
        <v>1</v>
      </c>
      <c r="P3174" s="1" t="str">
        <f t="shared" si="297"/>
        <v>4D</v>
      </c>
      <c r="Q3174">
        <f t="shared" si="295"/>
        <v>3.3618819850910191E-2</v>
      </c>
      <c r="R3174" t="str">
        <f t="shared" si="298"/>
        <v>19A_1-D&amp;5.19%5.19@12</v>
      </c>
      <c r="S3174" t="str">
        <f t="shared" si="299"/>
        <v>4D-19A-VCS-Loc-22</v>
      </c>
      <c r="T3174" t="str">
        <f>IFERROR(IF(VLOOKUP(S3174,Bad!$A:$A,1,FALSE)='RAW2'!S3174,"yes","no"),"no")</f>
        <v>no</v>
      </c>
      <c r="U3174" t="str">
        <f>IFERROR(VLOOKUP(F3174,compounds!$A:$B,2,FALSE),"")</f>
        <v/>
      </c>
      <c r="V3174" t="str">
        <f>VLOOKUP(B3174,'volatile collection data'!$O:$P,2,FALSE)</f>
        <v>27.apr.22 19</v>
      </c>
    </row>
    <row r="3175" spans="1:22" x14ac:dyDescent="0.2">
      <c r="A3175" t="s">
        <v>375</v>
      </c>
      <c r="B3175" s="1" t="str">
        <f t="shared" si="296"/>
        <v>4D</v>
      </c>
      <c r="C3175">
        <v>36.116</v>
      </c>
      <c r="D3175">
        <f t="shared" si="294"/>
        <v>36.119999999999997</v>
      </c>
      <c r="E3175">
        <f>VLOOKUP(D3175,'Peak Combiner'!$A$5:$D$4980,4,FALSE)</f>
        <v>36.11</v>
      </c>
      <c r="F3175">
        <f>IFERROR(VLOOKUP(D3175,rt_comb!$A:$B,2,FALSE),D3175)</f>
        <v>36.119999999999997</v>
      </c>
      <c r="G3175">
        <v>501002</v>
      </c>
      <c r="H3175">
        <f>SUMIFS($G:$G,$E:$E,18.51,'RAW2'!$A:$A,'RAW2'!A3175)</f>
        <v>37318962</v>
      </c>
      <c r="I3175" s="1" t="str">
        <f>VLOOKUP(A3175,'volatile collection data'!$G$6:$H$69,2,FALSE)</f>
        <v>D</v>
      </c>
      <c r="J3175" s="1">
        <f>VLOOKUP(A3175,'volatile collection data'!$G$6:$I$69,3,FALSE)</f>
        <v>4</v>
      </c>
      <c r="K3175" s="1" t="str">
        <f>VLOOKUP(A3175,'volatile collection data'!$G$6:$N$69,8,FALSE)</f>
        <v>19A</v>
      </c>
      <c r="L3175" s="1">
        <f>VLOOKUP(A3175,'volatile collection data'!$G$6:$J$69,4,FALSE)</f>
        <v>5.19</v>
      </c>
      <c r="M3175" s="1">
        <f>VLOOKUP($A3175,'volatile collection data'!$G$6:$M$69,6,FALSE)</f>
        <v>12</v>
      </c>
      <c r="N3175" s="1">
        <f>VLOOKUP($A3175,'volatile collection data'!$G$6:$M$69,7,FALSE)</f>
        <v>5.19</v>
      </c>
      <c r="O3175" s="1">
        <f>VLOOKUP(A3175,'volatile collection data'!$G$6:$K$69,5,FALSE)</f>
        <v>1</v>
      </c>
      <c r="P3175" s="1" t="str">
        <f t="shared" si="297"/>
        <v>4D</v>
      </c>
      <c r="Q3175">
        <f t="shared" si="295"/>
        <v>1.2933395262168487E-2</v>
      </c>
      <c r="R3175" t="str">
        <f t="shared" si="298"/>
        <v>19A_1-D&amp;5.19%5.19@12</v>
      </c>
      <c r="S3175" t="str">
        <f t="shared" si="299"/>
        <v>4D-19A-VCS-Loc-22</v>
      </c>
      <c r="T3175" t="str">
        <f>IFERROR(IF(VLOOKUP(S3175,Bad!$A:$A,1,FALSE)='RAW2'!S3175,"yes","no"),"no")</f>
        <v>no</v>
      </c>
      <c r="U3175" t="str">
        <f>IFERROR(VLOOKUP(F3175,compounds!$A:$B,2,FALSE),"")</f>
        <v/>
      </c>
      <c r="V3175" t="str">
        <f>VLOOKUP(B3175,'volatile collection data'!$O:$P,2,FALSE)</f>
        <v>27.apr.22 19</v>
      </c>
    </row>
    <row r="3176" spans="1:22" x14ac:dyDescent="0.2">
      <c r="A3176" t="s">
        <v>375</v>
      </c>
      <c r="B3176" s="1" t="str">
        <f t="shared" si="296"/>
        <v>4D</v>
      </c>
      <c r="C3176">
        <v>36.165999999999997</v>
      </c>
      <c r="D3176">
        <f t="shared" si="294"/>
        <v>36.17</v>
      </c>
      <c r="E3176">
        <f>VLOOKUP(D3176,'Peak Combiner'!$A$5:$D$4980,4,FALSE)</f>
        <v>36.11</v>
      </c>
      <c r="F3176">
        <f>IFERROR(VLOOKUP(D3176,rt_comb!$A:$B,2,FALSE),D3176)</f>
        <v>36.17</v>
      </c>
      <c r="G3176">
        <v>1074508</v>
      </c>
      <c r="H3176">
        <f>SUMIFS($G:$G,$E:$E,18.51,'RAW2'!$A:$A,'RAW2'!A3176)</f>
        <v>37318962</v>
      </c>
      <c r="I3176" s="1" t="str">
        <f>VLOOKUP(A3176,'volatile collection data'!$G$6:$H$69,2,FALSE)</f>
        <v>D</v>
      </c>
      <c r="J3176" s="1">
        <f>VLOOKUP(A3176,'volatile collection data'!$G$6:$I$69,3,FALSE)</f>
        <v>4</v>
      </c>
      <c r="K3176" s="1" t="str">
        <f>VLOOKUP(A3176,'volatile collection data'!$G$6:$N$69,8,FALSE)</f>
        <v>19A</v>
      </c>
      <c r="L3176" s="1">
        <f>VLOOKUP(A3176,'volatile collection data'!$G$6:$J$69,4,FALSE)</f>
        <v>5.19</v>
      </c>
      <c r="M3176" s="1">
        <f>VLOOKUP($A3176,'volatile collection data'!$G$6:$M$69,6,FALSE)</f>
        <v>12</v>
      </c>
      <c r="N3176" s="1">
        <f>VLOOKUP($A3176,'volatile collection data'!$G$6:$M$69,7,FALSE)</f>
        <v>5.19</v>
      </c>
      <c r="O3176" s="1">
        <f>VLOOKUP(A3176,'volatile collection data'!$G$6:$K$69,5,FALSE)</f>
        <v>1</v>
      </c>
      <c r="P3176" s="1" t="str">
        <f t="shared" si="297"/>
        <v>4D</v>
      </c>
      <c r="Q3176">
        <f t="shared" si="295"/>
        <v>2.7738485427926705E-2</v>
      </c>
      <c r="R3176" t="str">
        <f t="shared" si="298"/>
        <v>19A_1-D&amp;5.19%5.19@12</v>
      </c>
      <c r="S3176" t="str">
        <f t="shared" si="299"/>
        <v>4D-19A-VCS-Loc-22</v>
      </c>
      <c r="T3176" t="str">
        <f>IFERROR(IF(VLOOKUP(S3176,Bad!$A:$A,1,FALSE)='RAW2'!S3176,"yes","no"),"no")</f>
        <v>no</v>
      </c>
      <c r="U3176" t="str">
        <f>IFERROR(VLOOKUP(F3176,compounds!$A:$B,2,FALSE),"")</f>
        <v/>
      </c>
      <c r="V3176" t="str">
        <f>VLOOKUP(B3176,'volatile collection data'!$O:$P,2,FALSE)</f>
        <v>27.apr.22 19</v>
      </c>
    </row>
    <row r="3177" spans="1:22" x14ac:dyDescent="0.2">
      <c r="A3177" t="s">
        <v>375</v>
      </c>
      <c r="B3177" s="1" t="str">
        <f t="shared" si="296"/>
        <v>4D</v>
      </c>
      <c r="C3177">
        <v>36.542000000000002</v>
      </c>
      <c r="D3177">
        <f t="shared" si="294"/>
        <v>36.54</v>
      </c>
      <c r="E3177">
        <f>VLOOKUP(D3177,'Peak Combiner'!$A$5:$D$4980,4,FALSE)</f>
        <v>36.54</v>
      </c>
      <c r="F3177">
        <f>IFERROR(VLOOKUP(D3177,rt_comb!$A:$B,2,FALSE),D3177)</f>
        <v>36.54</v>
      </c>
      <c r="G3177">
        <v>515976</v>
      </c>
      <c r="H3177">
        <f>SUMIFS($G:$G,$E:$E,18.51,'RAW2'!$A:$A,'RAW2'!A3177)</f>
        <v>37318962</v>
      </c>
      <c r="I3177" s="1" t="str">
        <f>VLOOKUP(A3177,'volatile collection data'!$G$6:$H$69,2,FALSE)</f>
        <v>D</v>
      </c>
      <c r="J3177" s="1">
        <f>VLOOKUP(A3177,'volatile collection data'!$G$6:$I$69,3,FALSE)</f>
        <v>4</v>
      </c>
      <c r="K3177" s="1" t="str">
        <f>VLOOKUP(A3177,'volatile collection data'!$G$6:$N$69,8,FALSE)</f>
        <v>19A</v>
      </c>
      <c r="L3177" s="1">
        <f>VLOOKUP(A3177,'volatile collection data'!$G$6:$J$69,4,FALSE)</f>
        <v>5.19</v>
      </c>
      <c r="M3177" s="1">
        <f>VLOOKUP($A3177,'volatile collection data'!$G$6:$M$69,6,FALSE)</f>
        <v>12</v>
      </c>
      <c r="N3177" s="1">
        <f>VLOOKUP($A3177,'volatile collection data'!$G$6:$M$69,7,FALSE)</f>
        <v>5.19</v>
      </c>
      <c r="O3177" s="1">
        <f>VLOOKUP(A3177,'volatile collection data'!$G$6:$K$69,5,FALSE)</f>
        <v>1</v>
      </c>
      <c r="P3177" s="1" t="str">
        <f t="shared" si="297"/>
        <v>4D</v>
      </c>
      <c r="Q3177">
        <f t="shared" si="295"/>
        <v>1.3319949927929722E-2</v>
      </c>
      <c r="R3177" t="str">
        <f t="shared" si="298"/>
        <v>19A_1-D&amp;5.19%5.19@12</v>
      </c>
      <c r="S3177" t="str">
        <f t="shared" si="299"/>
        <v>4D-19A-VCS-Loc-22</v>
      </c>
      <c r="T3177" t="str">
        <f>IFERROR(IF(VLOOKUP(S3177,Bad!$A:$A,1,FALSE)='RAW2'!S3177,"yes","no"),"no")</f>
        <v>no</v>
      </c>
      <c r="U3177" t="str">
        <f>IFERROR(VLOOKUP(F3177,compounds!$A:$B,2,FALSE),"")</f>
        <v/>
      </c>
      <c r="V3177" t="str">
        <f>VLOOKUP(B3177,'volatile collection data'!$O:$P,2,FALSE)</f>
        <v>27.apr.22 19</v>
      </c>
    </row>
    <row r="3178" spans="1:22" x14ac:dyDescent="0.2">
      <c r="A3178" t="s">
        <v>375</v>
      </c>
      <c r="B3178" s="1" t="str">
        <f t="shared" si="296"/>
        <v>4D</v>
      </c>
      <c r="C3178">
        <v>36.593000000000004</v>
      </c>
      <c r="D3178">
        <f t="shared" si="294"/>
        <v>36.590000000000003</v>
      </c>
      <c r="E3178">
        <f>VLOOKUP(D3178,'Peak Combiner'!$A$5:$D$4980,4,FALSE)</f>
        <v>36.590000000000003</v>
      </c>
      <c r="F3178">
        <f>IFERROR(VLOOKUP(D3178,rt_comb!$A:$B,2,FALSE),D3178)</f>
        <v>36.590000000000003</v>
      </c>
      <c r="G3178">
        <v>1817520</v>
      </c>
      <c r="H3178">
        <f>SUMIFS($G:$G,$E:$E,18.51,'RAW2'!$A:$A,'RAW2'!A3178)</f>
        <v>37318962</v>
      </c>
      <c r="I3178" s="1" t="str">
        <f>VLOOKUP(A3178,'volatile collection data'!$G$6:$H$69,2,FALSE)</f>
        <v>D</v>
      </c>
      <c r="J3178" s="1">
        <f>VLOOKUP(A3178,'volatile collection data'!$G$6:$I$69,3,FALSE)</f>
        <v>4</v>
      </c>
      <c r="K3178" s="1" t="str">
        <f>VLOOKUP(A3178,'volatile collection data'!$G$6:$N$69,8,FALSE)</f>
        <v>19A</v>
      </c>
      <c r="L3178" s="1">
        <f>VLOOKUP(A3178,'volatile collection data'!$G$6:$J$69,4,FALSE)</f>
        <v>5.19</v>
      </c>
      <c r="M3178" s="1">
        <f>VLOOKUP($A3178,'volatile collection data'!$G$6:$M$69,6,FALSE)</f>
        <v>12</v>
      </c>
      <c r="N3178" s="1">
        <f>VLOOKUP($A3178,'volatile collection data'!$G$6:$M$69,7,FALSE)</f>
        <v>5.19</v>
      </c>
      <c r="O3178" s="1">
        <f>VLOOKUP(A3178,'volatile collection data'!$G$6:$K$69,5,FALSE)</f>
        <v>1</v>
      </c>
      <c r="P3178" s="1" t="str">
        <f t="shared" si="297"/>
        <v>4D</v>
      </c>
      <c r="Q3178">
        <f t="shared" si="295"/>
        <v>4.6919382670920412E-2</v>
      </c>
      <c r="R3178" t="str">
        <f t="shared" si="298"/>
        <v>19A_1-D&amp;5.19%5.19@12</v>
      </c>
      <c r="S3178" t="str">
        <f t="shared" si="299"/>
        <v>4D-19A-VCS-Loc-22</v>
      </c>
      <c r="T3178" t="str">
        <f>IFERROR(IF(VLOOKUP(S3178,Bad!$A:$A,1,FALSE)='RAW2'!S3178,"yes","no"),"no")</f>
        <v>no</v>
      </c>
      <c r="U3178" t="str">
        <f>IFERROR(VLOOKUP(F3178,compounds!$A:$B,2,FALSE),"")</f>
        <v/>
      </c>
      <c r="V3178" t="str">
        <f>VLOOKUP(B3178,'volatile collection data'!$O:$P,2,FALSE)</f>
        <v>27.apr.22 19</v>
      </c>
    </row>
    <row r="3179" spans="1:22" x14ac:dyDescent="0.2">
      <c r="A3179" t="s">
        <v>375</v>
      </c>
      <c r="B3179" s="1" t="str">
        <f t="shared" si="296"/>
        <v>4D</v>
      </c>
      <c r="C3179">
        <v>36.659999999999997</v>
      </c>
      <c r="D3179">
        <f t="shared" si="294"/>
        <v>36.659999999999997</v>
      </c>
      <c r="E3179">
        <f>VLOOKUP(D3179,'Peak Combiner'!$A$5:$D$4980,4,FALSE)</f>
        <v>36.65</v>
      </c>
      <c r="F3179">
        <f>IFERROR(VLOOKUP(D3179,rt_comb!$A:$B,2,FALSE),D3179)</f>
        <v>36.659999999999997</v>
      </c>
      <c r="G3179">
        <v>790096</v>
      </c>
      <c r="H3179">
        <f>SUMIFS($G:$G,$E:$E,18.51,'RAW2'!$A:$A,'RAW2'!A3179)</f>
        <v>37318962</v>
      </c>
      <c r="I3179" s="1" t="str">
        <f>VLOOKUP(A3179,'volatile collection data'!$G$6:$H$69,2,FALSE)</f>
        <v>D</v>
      </c>
      <c r="J3179" s="1">
        <f>VLOOKUP(A3179,'volatile collection data'!$G$6:$I$69,3,FALSE)</f>
        <v>4</v>
      </c>
      <c r="K3179" s="1" t="str">
        <f>VLOOKUP(A3179,'volatile collection data'!$G$6:$N$69,8,FALSE)</f>
        <v>19A</v>
      </c>
      <c r="L3179" s="1">
        <f>VLOOKUP(A3179,'volatile collection data'!$G$6:$J$69,4,FALSE)</f>
        <v>5.19</v>
      </c>
      <c r="M3179" s="1">
        <f>VLOOKUP($A3179,'volatile collection data'!$G$6:$M$69,6,FALSE)</f>
        <v>12</v>
      </c>
      <c r="N3179" s="1">
        <f>VLOOKUP($A3179,'volatile collection data'!$G$6:$M$69,7,FALSE)</f>
        <v>5.19</v>
      </c>
      <c r="O3179" s="1">
        <f>VLOOKUP(A3179,'volatile collection data'!$G$6:$K$69,5,FALSE)</f>
        <v>1</v>
      </c>
      <c r="P3179" s="1" t="str">
        <f t="shared" si="297"/>
        <v>4D</v>
      </c>
      <c r="Q3179">
        <f t="shared" si="295"/>
        <v>2.03963733938353E-2</v>
      </c>
      <c r="R3179" t="str">
        <f t="shared" si="298"/>
        <v>19A_1-D&amp;5.19%5.19@12</v>
      </c>
      <c r="S3179" t="str">
        <f t="shared" si="299"/>
        <v>4D-19A-VCS-Loc-22</v>
      </c>
      <c r="T3179" t="str">
        <f>IFERROR(IF(VLOOKUP(S3179,Bad!$A:$A,1,FALSE)='RAW2'!S3179,"yes","no"),"no")</f>
        <v>no</v>
      </c>
      <c r="U3179" t="str">
        <f>IFERROR(VLOOKUP(F3179,compounds!$A:$B,2,FALSE),"")</f>
        <v/>
      </c>
      <c r="V3179" t="str">
        <f>VLOOKUP(B3179,'volatile collection data'!$O:$P,2,FALSE)</f>
        <v>27.apr.22 19</v>
      </c>
    </row>
    <row r="3180" spans="1:22" x14ac:dyDescent="0.2">
      <c r="A3180" t="s">
        <v>375</v>
      </c>
      <c r="B3180" s="1" t="str">
        <f t="shared" si="296"/>
        <v>4D</v>
      </c>
      <c r="C3180">
        <v>36.737000000000002</v>
      </c>
      <c r="D3180">
        <f t="shared" si="294"/>
        <v>36.74</v>
      </c>
      <c r="E3180">
        <f>VLOOKUP(D3180,'Peak Combiner'!$A$5:$D$4980,4,FALSE)</f>
        <v>36.72</v>
      </c>
      <c r="F3180">
        <f>IFERROR(VLOOKUP(D3180,rt_comb!$A:$B,2,FALSE),D3180)</f>
        <v>36.74</v>
      </c>
      <c r="G3180">
        <v>2763736</v>
      </c>
      <c r="H3180">
        <f>SUMIFS($G:$G,$E:$E,18.51,'RAW2'!$A:$A,'RAW2'!A3180)</f>
        <v>37318962</v>
      </c>
      <c r="I3180" s="1" t="str">
        <f>VLOOKUP(A3180,'volatile collection data'!$G$6:$H$69,2,FALSE)</f>
        <v>D</v>
      </c>
      <c r="J3180" s="1">
        <f>VLOOKUP(A3180,'volatile collection data'!$G$6:$I$69,3,FALSE)</f>
        <v>4</v>
      </c>
      <c r="K3180" s="1" t="str">
        <f>VLOOKUP(A3180,'volatile collection data'!$G$6:$N$69,8,FALSE)</f>
        <v>19A</v>
      </c>
      <c r="L3180" s="1">
        <f>VLOOKUP(A3180,'volatile collection data'!$G$6:$J$69,4,FALSE)</f>
        <v>5.19</v>
      </c>
      <c r="M3180" s="1">
        <f>VLOOKUP($A3180,'volatile collection data'!$G$6:$M$69,6,FALSE)</f>
        <v>12</v>
      </c>
      <c r="N3180" s="1">
        <f>VLOOKUP($A3180,'volatile collection data'!$G$6:$M$69,7,FALSE)</f>
        <v>5.19</v>
      </c>
      <c r="O3180" s="1">
        <f>VLOOKUP(A3180,'volatile collection data'!$G$6:$K$69,5,FALSE)</f>
        <v>1</v>
      </c>
      <c r="P3180" s="1" t="str">
        <f t="shared" si="297"/>
        <v>4D</v>
      </c>
      <c r="Q3180">
        <f t="shared" si="295"/>
        <v>7.1346002786983845E-2</v>
      </c>
      <c r="R3180" t="str">
        <f t="shared" si="298"/>
        <v>19A_1-D&amp;5.19%5.19@12</v>
      </c>
      <c r="S3180" t="str">
        <f t="shared" si="299"/>
        <v>4D-19A-VCS-Loc-22</v>
      </c>
      <c r="T3180" t="str">
        <f>IFERROR(IF(VLOOKUP(S3180,Bad!$A:$A,1,FALSE)='RAW2'!S3180,"yes","no"),"no")</f>
        <v>no</v>
      </c>
      <c r="U3180" t="str">
        <f>IFERROR(VLOOKUP(F3180,compounds!$A:$B,2,FALSE),"")</f>
        <v/>
      </c>
      <c r="V3180" t="str">
        <f>VLOOKUP(B3180,'volatile collection data'!$O:$P,2,FALSE)</f>
        <v>27.apr.22 19</v>
      </c>
    </row>
    <row r="3181" spans="1:22" x14ac:dyDescent="0.2">
      <c r="A3181" t="s">
        <v>375</v>
      </c>
      <c r="B3181" s="1" t="str">
        <f t="shared" si="296"/>
        <v>4D</v>
      </c>
      <c r="C3181">
        <v>37.253999999999998</v>
      </c>
      <c r="D3181">
        <f t="shared" si="294"/>
        <v>37.25</v>
      </c>
      <c r="E3181">
        <f>VLOOKUP(D3181,'Peak Combiner'!$A$5:$D$4980,4,FALSE)</f>
        <v>37.24</v>
      </c>
      <c r="F3181">
        <f>IFERROR(VLOOKUP(D3181,rt_comb!$A:$B,2,FALSE),D3181)</f>
        <v>37.25</v>
      </c>
      <c r="G3181">
        <v>3585354</v>
      </c>
      <c r="H3181">
        <f>SUMIFS($G:$G,$E:$E,18.51,'RAW2'!$A:$A,'RAW2'!A3181)</f>
        <v>37318962</v>
      </c>
      <c r="I3181" s="1" t="str">
        <f>VLOOKUP(A3181,'volatile collection data'!$G$6:$H$69,2,FALSE)</f>
        <v>D</v>
      </c>
      <c r="J3181" s="1">
        <f>VLOOKUP(A3181,'volatile collection data'!$G$6:$I$69,3,FALSE)</f>
        <v>4</v>
      </c>
      <c r="K3181" s="1" t="str">
        <f>VLOOKUP(A3181,'volatile collection data'!$G$6:$N$69,8,FALSE)</f>
        <v>19A</v>
      </c>
      <c r="L3181" s="1">
        <f>VLOOKUP(A3181,'volatile collection data'!$G$6:$J$69,4,FALSE)</f>
        <v>5.19</v>
      </c>
      <c r="M3181" s="1">
        <f>VLOOKUP($A3181,'volatile collection data'!$G$6:$M$69,6,FALSE)</f>
        <v>12</v>
      </c>
      <c r="N3181" s="1">
        <f>VLOOKUP($A3181,'volatile collection data'!$G$6:$M$69,7,FALSE)</f>
        <v>5.19</v>
      </c>
      <c r="O3181" s="1">
        <f>VLOOKUP(A3181,'volatile collection data'!$G$6:$K$69,5,FALSE)</f>
        <v>1</v>
      </c>
      <c r="P3181" s="1" t="str">
        <f t="shared" si="297"/>
        <v>4D</v>
      </c>
      <c r="Q3181">
        <f t="shared" si="295"/>
        <v>9.2556118412295427E-2</v>
      </c>
      <c r="R3181" t="str">
        <f t="shared" si="298"/>
        <v>19A_1-D&amp;5.19%5.19@12</v>
      </c>
      <c r="S3181" t="str">
        <f t="shared" si="299"/>
        <v>4D-19A-VCS-Loc-22</v>
      </c>
      <c r="T3181" t="str">
        <f>IFERROR(IF(VLOOKUP(S3181,Bad!$A:$A,1,FALSE)='RAW2'!S3181,"yes","no"),"no")</f>
        <v>no</v>
      </c>
      <c r="U3181" t="str">
        <f>IFERROR(VLOOKUP(F3181,compounds!$A:$B,2,FALSE),"")</f>
        <v/>
      </c>
      <c r="V3181" t="str">
        <f>VLOOKUP(B3181,'volatile collection data'!$O:$P,2,FALSE)</f>
        <v>27.apr.22 19</v>
      </c>
    </row>
    <row r="3182" spans="1:22" x14ac:dyDescent="0.2">
      <c r="A3182" t="s">
        <v>375</v>
      </c>
      <c r="B3182" s="1" t="str">
        <f t="shared" si="296"/>
        <v>4D</v>
      </c>
      <c r="C3182">
        <v>37.295000000000002</v>
      </c>
      <c r="D3182">
        <f t="shared" si="294"/>
        <v>37.299999999999997</v>
      </c>
      <c r="E3182">
        <f>VLOOKUP(D3182,'Peak Combiner'!$A$5:$D$4980,4,FALSE)</f>
        <v>37.24</v>
      </c>
      <c r="F3182">
        <f>IFERROR(VLOOKUP(D3182,rt_comb!$A:$B,2,FALSE),D3182)</f>
        <v>37.299999999999997</v>
      </c>
      <c r="G3182">
        <v>1824247</v>
      </c>
      <c r="H3182">
        <f>SUMIFS($G:$G,$E:$E,18.51,'RAW2'!$A:$A,'RAW2'!A3182)</f>
        <v>37318962</v>
      </c>
      <c r="I3182" s="1" t="str">
        <f>VLOOKUP(A3182,'volatile collection data'!$G$6:$H$69,2,FALSE)</f>
        <v>D</v>
      </c>
      <c r="J3182" s="1">
        <f>VLOOKUP(A3182,'volatile collection data'!$G$6:$I$69,3,FALSE)</f>
        <v>4</v>
      </c>
      <c r="K3182" s="1" t="str">
        <f>VLOOKUP(A3182,'volatile collection data'!$G$6:$N$69,8,FALSE)</f>
        <v>19A</v>
      </c>
      <c r="L3182" s="1">
        <f>VLOOKUP(A3182,'volatile collection data'!$G$6:$J$69,4,FALSE)</f>
        <v>5.19</v>
      </c>
      <c r="M3182" s="1">
        <f>VLOOKUP($A3182,'volatile collection data'!$G$6:$M$69,6,FALSE)</f>
        <v>12</v>
      </c>
      <c r="N3182" s="1">
        <f>VLOOKUP($A3182,'volatile collection data'!$G$6:$M$69,7,FALSE)</f>
        <v>5.19</v>
      </c>
      <c r="O3182" s="1">
        <f>VLOOKUP(A3182,'volatile collection data'!$G$6:$K$69,5,FALSE)</f>
        <v>1</v>
      </c>
      <c r="P3182" s="1" t="str">
        <f t="shared" si="297"/>
        <v>4D</v>
      </c>
      <c r="Q3182">
        <f t="shared" si="295"/>
        <v>4.7093040560367172E-2</v>
      </c>
      <c r="R3182" t="str">
        <f t="shared" si="298"/>
        <v>19A_1-D&amp;5.19%5.19@12</v>
      </c>
      <c r="S3182" t="str">
        <f t="shared" si="299"/>
        <v>4D-19A-VCS-Loc-22</v>
      </c>
      <c r="T3182" t="str">
        <f>IFERROR(IF(VLOOKUP(S3182,Bad!$A:$A,1,FALSE)='RAW2'!S3182,"yes","no"),"no")</f>
        <v>no</v>
      </c>
      <c r="U3182" t="str">
        <f>IFERROR(VLOOKUP(F3182,compounds!$A:$B,2,FALSE),"")</f>
        <v/>
      </c>
      <c r="V3182" t="str">
        <f>VLOOKUP(B3182,'volatile collection data'!$O:$P,2,FALSE)</f>
        <v>27.apr.22 19</v>
      </c>
    </row>
    <row r="3183" spans="1:22" x14ac:dyDescent="0.2">
      <c r="A3183" t="s">
        <v>375</v>
      </c>
      <c r="B3183" s="1" t="str">
        <f t="shared" si="296"/>
        <v>4D</v>
      </c>
      <c r="C3183">
        <v>37.375999999999998</v>
      </c>
      <c r="D3183">
        <f t="shared" si="294"/>
        <v>37.380000000000003</v>
      </c>
      <c r="E3183">
        <f>VLOOKUP(D3183,'Peak Combiner'!$A$5:$D$4980,4,FALSE)</f>
        <v>37.380000000000003</v>
      </c>
      <c r="F3183">
        <f>IFERROR(VLOOKUP(D3183,rt_comb!$A:$B,2,FALSE),D3183)</f>
        <v>37.380000000000003</v>
      </c>
      <c r="G3183">
        <v>1206834</v>
      </c>
      <c r="H3183">
        <f>SUMIFS($G:$G,$E:$E,18.51,'RAW2'!$A:$A,'RAW2'!A3183)</f>
        <v>37318962</v>
      </c>
      <c r="I3183" s="1" t="str">
        <f>VLOOKUP(A3183,'volatile collection data'!$G$6:$H$69,2,FALSE)</f>
        <v>D</v>
      </c>
      <c r="J3183" s="1">
        <f>VLOOKUP(A3183,'volatile collection data'!$G$6:$I$69,3,FALSE)</f>
        <v>4</v>
      </c>
      <c r="K3183" s="1" t="str">
        <f>VLOOKUP(A3183,'volatile collection data'!$G$6:$N$69,8,FALSE)</f>
        <v>19A</v>
      </c>
      <c r="L3183" s="1">
        <f>VLOOKUP(A3183,'volatile collection data'!$G$6:$J$69,4,FALSE)</f>
        <v>5.19</v>
      </c>
      <c r="M3183" s="1">
        <f>VLOOKUP($A3183,'volatile collection data'!$G$6:$M$69,6,FALSE)</f>
        <v>12</v>
      </c>
      <c r="N3183" s="1">
        <f>VLOOKUP($A3183,'volatile collection data'!$G$6:$M$69,7,FALSE)</f>
        <v>5.19</v>
      </c>
      <c r="O3183" s="1">
        <f>VLOOKUP(A3183,'volatile collection data'!$G$6:$K$69,5,FALSE)</f>
        <v>1</v>
      </c>
      <c r="P3183" s="1" t="str">
        <f t="shared" si="297"/>
        <v>4D</v>
      </c>
      <c r="Q3183">
        <f t="shared" si="295"/>
        <v>3.1154488680332298E-2</v>
      </c>
      <c r="R3183" t="str">
        <f t="shared" si="298"/>
        <v>19A_1-D&amp;5.19%5.19@12</v>
      </c>
      <c r="S3183" t="str">
        <f t="shared" si="299"/>
        <v>4D-19A-VCS-Loc-22</v>
      </c>
      <c r="T3183" t="str">
        <f>IFERROR(IF(VLOOKUP(S3183,Bad!$A:$A,1,FALSE)='RAW2'!S3183,"yes","no"),"no")</f>
        <v>no</v>
      </c>
      <c r="U3183" t="str">
        <f>IFERROR(VLOOKUP(F3183,compounds!$A:$B,2,FALSE),"")</f>
        <v/>
      </c>
      <c r="V3183" t="str">
        <f>VLOOKUP(B3183,'volatile collection data'!$O:$P,2,FALSE)</f>
        <v>27.apr.22 19</v>
      </c>
    </row>
    <row r="3184" spans="1:22" x14ac:dyDescent="0.2">
      <c r="A3184" t="s">
        <v>375</v>
      </c>
      <c r="B3184" s="1" t="str">
        <f t="shared" si="296"/>
        <v>4D</v>
      </c>
      <c r="C3184">
        <v>37.64</v>
      </c>
      <c r="D3184">
        <f t="shared" si="294"/>
        <v>37.64</v>
      </c>
      <c r="E3184">
        <f>VLOOKUP(D3184,'Peak Combiner'!$A$5:$D$4980,4,FALSE)</f>
        <v>37.64</v>
      </c>
      <c r="F3184">
        <f>IFERROR(VLOOKUP(D3184,rt_comb!$A:$B,2,FALSE),D3184)</f>
        <v>37.64</v>
      </c>
      <c r="G3184">
        <v>963380</v>
      </c>
      <c r="H3184">
        <f>SUMIFS($G:$G,$E:$E,18.51,'RAW2'!$A:$A,'RAW2'!A3184)</f>
        <v>37318962</v>
      </c>
      <c r="I3184" s="1" t="str">
        <f>VLOOKUP(A3184,'volatile collection data'!$G$6:$H$69,2,FALSE)</f>
        <v>D</v>
      </c>
      <c r="J3184" s="1">
        <f>VLOOKUP(A3184,'volatile collection data'!$G$6:$I$69,3,FALSE)</f>
        <v>4</v>
      </c>
      <c r="K3184" s="1" t="str">
        <f>VLOOKUP(A3184,'volatile collection data'!$G$6:$N$69,8,FALSE)</f>
        <v>19A</v>
      </c>
      <c r="L3184" s="1">
        <f>VLOOKUP(A3184,'volatile collection data'!$G$6:$J$69,4,FALSE)</f>
        <v>5.19</v>
      </c>
      <c r="M3184" s="1">
        <f>VLOOKUP($A3184,'volatile collection data'!$G$6:$M$69,6,FALSE)</f>
        <v>12</v>
      </c>
      <c r="N3184" s="1">
        <f>VLOOKUP($A3184,'volatile collection data'!$G$6:$M$69,7,FALSE)</f>
        <v>5.19</v>
      </c>
      <c r="O3184" s="1">
        <f>VLOOKUP(A3184,'volatile collection data'!$G$6:$K$69,5,FALSE)</f>
        <v>1</v>
      </c>
      <c r="P3184" s="1" t="str">
        <f t="shared" si="297"/>
        <v>4D</v>
      </c>
      <c r="Q3184">
        <f t="shared" si="295"/>
        <v>2.4869709756982758E-2</v>
      </c>
      <c r="R3184" t="str">
        <f t="shared" si="298"/>
        <v>19A_1-D&amp;5.19%5.19@12</v>
      </c>
      <c r="S3184" t="str">
        <f t="shared" si="299"/>
        <v>4D-19A-VCS-Loc-22</v>
      </c>
      <c r="T3184" t="str">
        <f>IFERROR(IF(VLOOKUP(S3184,Bad!$A:$A,1,FALSE)='RAW2'!S3184,"yes","no"),"no")</f>
        <v>no</v>
      </c>
      <c r="U3184" t="str">
        <f>IFERROR(VLOOKUP(F3184,compounds!$A:$B,2,FALSE),"")</f>
        <v/>
      </c>
      <c r="V3184" t="str">
        <f>VLOOKUP(B3184,'volatile collection data'!$O:$P,2,FALSE)</f>
        <v>27.apr.22 19</v>
      </c>
    </row>
    <row r="3185" spans="1:22" x14ac:dyDescent="0.2">
      <c r="A3185" t="s">
        <v>375</v>
      </c>
      <c r="B3185" s="1" t="str">
        <f t="shared" si="296"/>
        <v>4D</v>
      </c>
      <c r="C3185">
        <v>37.713000000000001</v>
      </c>
      <c r="D3185">
        <f t="shared" si="294"/>
        <v>37.71</v>
      </c>
      <c r="E3185">
        <f>VLOOKUP(D3185,'Peak Combiner'!$A$5:$D$4980,4,FALSE)</f>
        <v>37.67</v>
      </c>
      <c r="F3185">
        <f>IFERROR(VLOOKUP(D3185,rt_comb!$A:$B,2,FALSE),D3185)</f>
        <v>37.71</v>
      </c>
      <c r="G3185">
        <v>439821</v>
      </c>
      <c r="H3185">
        <f>SUMIFS($G:$G,$E:$E,18.51,'RAW2'!$A:$A,'RAW2'!A3185)</f>
        <v>37318962</v>
      </c>
      <c r="I3185" s="1" t="str">
        <f>VLOOKUP(A3185,'volatile collection data'!$G$6:$H$69,2,FALSE)</f>
        <v>D</v>
      </c>
      <c r="J3185" s="1">
        <f>VLOOKUP(A3185,'volatile collection data'!$G$6:$I$69,3,FALSE)</f>
        <v>4</v>
      </c>
      <c r="K3185" s="1" t="str">
        <f>VLOOKUP(A3185,'volatile collection data'!$G$6:$N$69,8,FALSE)</f>
        <v>19A</v>
      </c>
      <c r="L3185" s="1">
        <f>VLOOKUP(A3185,'volatile collection data'!$G$6:$J$69,4,FALSE)</f>
        <v>5.19</v>
      </c>
      <c r="M3185" s="1">
        <f>VLOOKUP($A3185,'volatile collection data'!$G$6:$M$69,6,FALSE)</f>
        <v>12</v>
      </c>
      <c r="N3185" s="1">
        <f>VLOOKUP($A3185,'volatile collection data'!$G$6:$M$69,7,FALSE)</f>
        <v>5.19</v>
      </c>
      <c r="O3185" s="1">
        <f>VLOOKUP(A3185,'volatile collection data'!$G$6:$K$69,5,FALSE)</f>
        <v>1</v>
      </c>
      <c r="P3185" s="1" t="str">
        <f t="shared" si="297"/>
        <v>4D</v>
      </c>
      <c r="Q3185">
        <f t="shared" si="295"/>
        <v>1.1354004250686037E-2</v>
      </c>
      <c r="R3185" t="str">
        <f t="shared" si="298"/>
        <v>19A_1-D&amp;5.19%5.19@12</v>
      </c>
      <c r="S3185" t="str">
        <f t="shared" si="299"/>
        <v>4D-19A-VCS-Loc-22</v>
      </c>
      <c r="T3185" t="str">
        <f>IFERROR(IF(VLOOKUP(S3185,Bad!$A:$A,1,FALSE)='RAW2'!S3185,"yes","no"),"no")</f>
        <v>no</v>
      </c>
      <c r="U3185" t="str">
        <f>IFERROR(VLOOKUP(F3185,compounds!$A:$B,2,FALSE),"")</f>
        <v/>
      </c>
      <c r="V3185" t="str">
        <f>VLOOKUP(B3185,'volatile collection data'!$O:$P,2,FALSE)</f>
        <v>27.apr.22 19</v>
      </c>
    </row>
    <row r="3186" spans="1:22" x14ac:dyDescent="0.2">
      <c r="A3186" t="s">
        <v>375</v>
      </c>
      <c r="B3186" s="1" t="str">
        <f t="shared" si="296"/>
        <v>4D</v>
      </c>
      <c r="C3186">
        <v>37.991</v>
      </c>
      <c r="D3186">
        <f t="shared" si="294"/>
        <v>37.99</v>
      </c>
      <c r="E3186">
        <f>VLOOKUP(D3186,'Peak Combiner'!$A$5:$D$4980,4,FALSE)</f>
        <v>37.99</v>
      </c>
      <c r="F3186">
        <f>IFERROR(VLOOKUP(D3186,rt_comb!$A:$B,2,FALSE),D3186)</f>
        <v>37.99</v>
      </c>
      <c r="G3186">
        <v>20697434</v>
      </c>
      <c r="H3186">
        <f>SUMIFS($G:$G,$E:$E,18.51,'RAW2'!$A:$A,'RAW2'!A3186)</f>
        <v>37318962</v>
      </c>
      <c r="I3186" s="1" t="str">
        <f>VLOOKUP(A3186,'volatile collection data'!$G$6:$H$69,2,FALSE)</f>
        <v>D</v>
      </c>
      <c r="J3186" s="1">
        <f>VLOOKUP(A3186,'volatile collection data'!$G$6:$I$69,3,FALSE)</f>
        <v>4</v>
      </c>
      <c r="K3186" s="1" t="str">
        <f>VLOOKUP(A3186,'volatile collection data'!$G$6:$N$69,8,FALSE)</f>
        <v>19A</v>
      </c>
      <c r="L3186" s="1">
        <f>VLOOKUP(A3186,'volatile collection data'!$G$6:$J$69,4,FALSE)</f>
        <v>5.19</v>
      </c>
      <c r="M3186" s="1">
        <f>VLOOKUP($A3186,'volatile collection data'!$G$6:$M$69,6,FALSE)</f>
        <v>12</v>
      </c>
      <c r="N3186" s="1">
        <f>VLOOKUP($A3186,'volatile collection data'!$G$6:$M$69,7,FALSE)</f>
        <v>5.19</v>
      </c>
      <c r="O3186" s="1">
        <f>VLOOKUP(A3186,'volatile collection data'!$G$6:$K$69,5,FALSE)</f>
        <v>1</v>
      </c>
      <c r="P3186" s="1" t="str">
        <f t="shared" si="297"/>
        <v>4D</v>
      </c>
      <c r="Q3186">
        <f t="shared" si="295"/>
        <v>0.53430544156439497</v>
      </c>
      <c r="R3186" t="str">
        <f t="shared" si="298"/>
        <v>19A_1-D&amp;5.19%5.19@12</v>
      </c>
      <c r="S3186" t="str">
        <f t="shared" si="299"/>
        <v>4D-19A-VCS-Loc-22</v>
      </c>
      <c r="T3186" t="str">
        <f>IFERROR(IF(VLOOKUP(S3186,Bad!$A:$A,1,FALSE)='RAW2'!S3186,"yes","no"),"no")</f>
        <v>no</v>
      </c>
      <c r="U3186" t="str">
        <f>IFERROR(VLOOKUP(F3186,compounds!$A:$B,2,FALSE),"")</f>
        <v/>
      </c>
      <c r="V3186" t="str">
        <f>VLOOKUP(B3186,'volatile collection data'!$O:$P,2,FALSE)</f>
        <v>27.apr.22 19</v>
      </c>
    </row>
    <row r="3187" spans="1:22" x14ac:dyDescent="0.2">
      <c r="A3187" t="s">
        <v>375</v>
      </c>
      <c r="B3187" s="1" t="str">
        <f t="shared" si="296"/>
        <v>4D</v>
      </c>
      <c r="C3187">
        <v>38.206000000000003</v>
      </c>
      <c r="D3187">
        <f t="shared" si="294"/>
        <v>38.21</v>
      </c>
      <c r="E3187">
        <f>VLOOKUP(D3187,'Peak Combiner'!$A$5:$D$4980,4,FALSE)</f>
        <v>38.21</v>
      </c>
      <c r="F3187">
        <f>IFERROR(VLOOKUP(D3187,rt_comb!$A:$B,2,FALSE),D3187)</f>
        <v>38.21</v>
      </c>
      <c r="G3187">
        <v>1166846</v>
      </c>
      <c r="H3187">
        <f>SUMIFS($G:$G,$E:$E,18.51,'RAW2'!$A:$A,'RAW2'!A3187)</f>
        <v>37318962</v>
      </c>
      <c r="I3187" s="1" t="str">
        <f>VLOOKUP(A3187,'volatile collection data'!$G$6:$H$69,2,FALSE)</f>
        <v>D</v>
      </c>
      <c r="J3187" s="1">
        <f>VLOOKUP(A3187,'volatile collection data'!$G$6:$I$69,3,FALSE)</f>
        <v>4</v>
      </c>
      <c r="K3187" s="1" t="str">
        <f>VLOOKUP(A3187,'volatile collection data'!$G$6:$N$69,8,FALSE)</f>
        <v>19A</v>
      </c>
      <c r="L3187" s="1">
        <f>VLOOKUP(A3187,'volatile collection data'!$G$6:$J$69,4,FALSE)</f>
        <v>5.19</v>
      </c>
      <c r="M3187" s="1">
        <f>VLOOKUP($A3187,'volatile collection data'!$G$6:$M$69,6,FALSE)</f>
        <v>12</v>
      </c>
      <c r="N3187" s="1">
        <f>VLOOKUP($A3187,'volatile collection data'!$G$6:$M$69,7,FALSE)</f>
        <v>5.19</v>
      </c>
      <c r="O3187" s="1">
        <f>VLOOKUP(A3187,'volatile collection data'!$G$6:$K$69,5,FALSE)</f>
        <v>1</v>
      </c>
      <c r="P3187" s="1" t="str">
        <f t="shared" si="297"/>
        <v>4D</v>
      </c>
      <c r="Q3187">
        <f t="shared" si="295"/>
        <v>3.0122196175025748E-2</v>
      </c>
      <c r="R3187" t="str">
        <f t="shared" si="298"/>
        <v>19A_1-D&amp;5.19%5.19@12</v>
      </c>
      <c r="S3187" t="str">
        <f t="shared" si="299"/>
        <v>4D-19A-VCS-Loc-22</v>
      </c>
      <c r="T3187" t="str">
        <f>IFERROR(IF(VLOOKUP(S3187,Bad!$A:$A,1,FALSE)='RAW2'!S3187,"yes","no"),"no")</f>
        <v>no</v>
      </c>
      <c r="U3187" t="str">
        <f>IFERROR(VLOOKUP(F3187,compounds!$A:$B,2,FALSE),"")</f>
        <v/>
      </c>
      <c r="V3187" t="str">
        <f>VLOOKUP(B3187,'volatile collection data'!$O:$P,2,FALSE)</f>
        <v>27.apr.22 19</v>
      </c>
    </row>
    <row r="3188" spans="1:22" x14ac:dyDescent="0.2">
      <c r="A3188" t="s">
        <v>375</v>
      </c>
      <c r="B3188" s="1" t="str">
        <f t="shared" si="296"/>
        <v>4D</v>
      </c>
      <c r="C3188">
        <v>38.457000000000001</v>
      </c>
      <c r="D3188">
        <f t="shared" si="294"/>
        <v>38.46</v>
      </c>
      <c r="E3188">
        <f>VLOOKUP(D3188,'Peak Combiner'!$A$5:$D$4980,4,FALSE)</f>
        <v>38.46</v>
      </c>
      <c r="F3188">
        <f>IFERROR(VLOOKUP(D3188,rt_comb!$A:$B,2,FALSE),D3188)</f>
        <v>38.46</v>
      </c>
      <c r="G3188">
        <v>3222742</v>
      </c>
      <c r="H3188">
        <f>SUMIFS($G:$G,$E:$E,18.51,'RAW2'!$A:$A,'RAW2'!A3188)</f>
        <v>37318962</v>
      </c>
      <c r="I3188" s="1" t="str">
        <f>VLOOKUP(A3188,'volatile collection data'!$G$6:$H$69,2,FALSE)</f>
        <v>D</v>
      </c>
      <c r="J3188" s="1">
        <f>VLOOKUP(A3188,'volatile collection data'!$G$6:$I$69,3,FALSE)</f>
        <v>4</v>
      </c>
      <c r="K3188" s="1" t="str">
        <f>VLOOKUP(A3188,'volatile collection data'!$G$6:$N$69,8,FALSE)</f>
        <v>19A</v>
      </c>
      <c r="L3188" s="1">
        <f>VLOOKUP(A3188,'volatile collection data'!$G$6:$J$69,4,FALSE)</f>
        <v>5.19</v>
      </c>
      <c r="M3188" s="1">
        <f>VLOOKUP($A3188,'volatile collection data'!$G$6:$M$69,6,FALSE)</f>
        <v>12</v>
      </c>
      <c r="N3188" s="1">
        <f>VLOOKUP($A3188,'volatile collection data'!$G$6:$M$69,7,FALSE)</f>
        <v>5.19</v>
      </c>
      <c r="O3188" s="1">
        <f>VLOOKUP(A3188,'volatile collection data'!$G$6:$K$69,5,FALSE)</f>
        <v>1</v>
      </c>
      <c r="P3188" s="1" t="str">
        <f t="shared" si="297"/>
        <v>4D</v>
      </c>
      <c r="Q3188">
        <f t="shared" si="295"/>
        <v>8.3195268909088974E-2</v>
      </c>
      <c r="R3188" t="str">
        <f t="shared" si="298"/>
        <v>19A_1-D&amp;5.19%5.19@12</v>
      </c>
      <c r="S3188" t="str">
        <f t="shared" si="299"/>
        <v>4D-19A-VCS-Loc-22</v>
      </c>
      <c r="T3188" t="str">
        <f>IFERROR(IF(VLOOKUP(S3188,Bad!$A:$A,1,FALSE)='RAW2'!S3188,"yes","no"),"no")</f>
        <v>no</v>
      </c>
      <c r="U3188" t="str">
        <f>IFERROR(VLOOKUP(F3188,compounds!$A:$B,2,FALSE),"")</f>
        <v/>
      </c>
      <c r="V3188" t="str">
        <f>VLOOKUP(B3188,'volatile collection data'!$O:$P,2,FALSE)</f>
        <v>27.apr.22 19</v>
      </c>
    </row>
    <row r="3189" spans="1:22" x14ac:dyDescent="0.2">
      <c r="A3189" t="s">
        <v>375</v>
      </c>
      <c r="B3189" s="1" t="str">
        <f t="shared" si="296"/>
        <v>4D</v>
      </c>
      <c r="C3189">
        <v>38.820999999999998</v>
      </c>
      <c r="D3189">
        <f t="shared" si="294"/>
        <v>38.82</v>
      </c>
      <c r="E3189">
        <f>VLOOKUP(D3189,'Peak Combiner'!$A$5:$D$4980,4,FALSE)</f>
        <v>38.82</v>
      </c>
      <c r="F3189">
        <f>IFERROR(VLOOKUP(D3189,rt_comb!$A:$B,2,FALSE),D3189)</f>
        <v>38.82</v>
      </c>
      <c r="G3189">
        <v>1611681</v>
      </c>
      <c r="H3189">
        <f>SUMIFS($G:$G,$E:$E,18.51,'RAW2'!$A:$A,'RAW2'!A3189)</f>
        <v>37318962</v>
      </c>
      <c r="I3189" s="1" t="str">
        <f>VLOOKUP(A3189,'volatile collection data'!$G$6:$H$69,2,FALSE)</f>
        <v>D</v>
      </c>
      <c r="J3189" s="1">
        <f>VLOOKUP(A3189,'volatile collection data'!$G$6:$I$69,3,FALSE)</f>
        <v>4</v>
      </c>
      <c r="K3189" s="1" t="str">
        <f>VLOOKUP(A3189,'volatile collection data'!$G$6:$N$69,8,FALSE)</f>
        <v>19A</v>
      </c>
      <c r="L3189" s="1">
        <f>VLOOKUP(A3189,'volatile collection data'!$G$6:$J$69,4,FALSE)</f>
        <v>5.19</v>
      </c>
      <c r="M3189" s="1">
        <f>VLOOKUP($A3189,'volatile collection data'!$G$6:$M$69,6,FALSE)</f>
        <v>12</v>
      </c>
      <c r="N3189" s="1">
        <f>VLOOKUP($A3189,'volatile collection data'!$G$6:$M$69,7,FALSE)</f>
        <v>5.19</v>
      </c>
      <c r="O3189" s="1">
        <f>VLOOKUP(A3189,'volatile collection data'!$G$6:$K$69,5,FALSE)</f>
        <v>1</v>
      </c>
      <c r="P3189" s="1" t="str">
        <f t="shared" si="297"/>
        <v>4D</v>
      </c>
      <c r="Q3189">
        <f t="shared" si="295"/>
        <v>4.1605637122260924E-2</v>
      </c>
      <c r="R3189" t="str">
        <f t="shared" si="298"/>
        <v>19A_1-D&amp;5.19%5.19@12</v>
      </c>
      <c r="S3189" t="str">
        <f t="shared" si="299"/>
        <v>4D-19A-VCS-Loc-22</v>
      </c>
      <c r="T3189" t="str">
        <f>IFERROR(IF(VLOOKUP(S3189,Bad!$A:$A,1,FALSE)='RAW2'!S3189,"yes","no"),"no")</f>
        <v>no</v>
      </c>
      <c r="U3189" t="str">
        <f>IFERROR(VLOOKUP(F3189,compounds!$A:$B,2,FALSE),"")</f>
        <v/>
      </c>
      <c r="V3189" t="str">
        <f>VLOOKUP(B3189,'volatile collection data'!$O:$P,2,FALSE)</f>
        <v>27.apr.22 19</v>
      </c>
    </row>
    <row r="3190" spans="1:22" x14ac:dyDescent="0.2">
      <c r="A3190" t="s">
        <v>375</v>
      </c>
      <c r="B3190" s="1" t="str">
        <f t="shared" si="296"/>
        <v>4D</v>
      </c>
      <c r="C3190">
        <v>39.753999999999998</v>
      </c>
      <c r="D3190">
        <f t="shared" si="294"/>
        <v>39.75</v>
      </c>
      <c r="E3190">
        <f>VLOOKUP(D3190,'Peak Combiner'!$A$5:$D$4980,4,FALSE)</f>
        <v>39.75</v>
      </c>
      <c r="F3190">
        <f>IFERROR(VLOOKUP(D3190,rt_comb!$A:$B,2,FALSE),D3190)</f>
        <v>39.75</v>
      </c>
      <c r="G3190">
        <v>1526518</v>
      </c>
      <c r="H3190">
        <f>SUMIFS($G:$G,$E:$E,18.51,'RAW2'!$A:$A,'RAW2'!A3190)</f>
        <v>37318962</v>
      </c>
      <c r="I3190" s="1" t="str">
        <f>VLOOKUP(A3190,'volatile collection data'!$G$6:$H$69,2,FALSE)</f>
        <v>D</v>
      </c>
      <c r="J3190" s="1">
        <f>VLOOKUP(A3190,'volatile collection data'!$G$6:$I$69,3,FALSE)</f>
        <v>4</v>
      </c>
      <c r="K3190" s="1" t="str">
        <f>VLOOKUP(A3190,'volatile collection data'!$G$6:$N$69,8,FALSE)</f>
        <v>19A</v>
      </c>
      <c r="L3190" s="1">
        <f>VLOOKUP(A3190,'volatile collection data'!$G$6:$J$69,4,FALSE)</f>
        <v>5.19</v>
      </c>
      <c r="M3190" s="1">
        <f>VLOOKUP($A3190,'volatile collection data'!$G$6:$M$69,6,FALSE)</f>
        <v>12</v>
      </c>
      <c r="N3190" s="1">
        <f>VLOOKUP($A3190,'volatile collection data'!$G$6:$M$69,7,FALSE)</f>
        <v>5.19</v>
      </c>
      <c r="O3190" s="1">
        <f>VLOOKUP(A3190,'volatile collection data'!$G$6:$K$69,5,FALSE)</f>
        <v>1</v>
      </c>
      <c r="P3190" s="1" t="str">
        <f t="shared" si="297"/>
        <v>4D</v>
      </c>
      <c r="Q3190">
        <f t="shared" si="295"/>
        <v>3.9407149410211763E-2</v>
      </c>
      <c r="R3190" t="str">
        <f t="shared" si="298"/>
        <v>19A_1-D&amp;5.19%5.19@12</v>
      </c>
      <c r="S3190" t="str">
        <f t="shared" si="299"/>
        <v>4D-19A-VCS-Loc-22</v>
      </c>
      <c r="T3190" t="str">
        <f>IFERROR(IF(VLOOKUP(S3190,Bad!$A:$A,1,FALSE)='RAW2'!S3190,"yes","no"),"no")</f>
        <v>no</v>
      </c>
      <c r="U3190" t="str">
        <f>IFERROR(VLOOKUP(F3190,compounds!$A:$B,2,FALSE),"")</f>
        <v/>
      </c>
      <c r="V3190" t="str">
        <f>VLOOKUP(B3190,'volatile collection data'!$O:$P,2,FALSE)</f>
        <v>27.apr.22 19</v>
      </c>
    </row>
    <row r="3191" spans="1:22" x14ac:dyDescent="0.2">
      <c r="A3191" t="s">
        <v>376</v>
      </c>
      <c r="B3191" s="1" t="str">
        <f t="shared" si="296"/>
        <v>4E</v>
      </c>
      <c r="C3191">
        <v>4.173</v>
      </c>
      <c r="D3191">
        <f t="shared" si="294"/>
        <v>4.17</v>
      </c>
      <c r="E3191">
        <f>VLOOKUP(D3191,'Peak Combiner'!$A$5:$D$4980,4,FALSE)</f>
        <v>4.1500000000000004</v>
      </c>
      <c r="F3191">
        <f>IFERROR(VLOOKUP(D3191,rt_comb!$A:$B,2,FALSE),D3191)</f>
        <v>4.17</v>
      </c>
      <c r="G3191">
        <v>1223544</v>
      </c>
      <c r="H3191">
        <f>SUMIFS($G:$G,$E:$E,18.51,'RAW2'!$A:$A,'RAW2'!A3191)</f>
        <v>23082028</v>
      </c>
      <c r="I3191" s="1" t="str">
        <f>VLOOKUP(A3191,'volatile collection data'!$G$6:$H$69,2,FALSE)</f>
        <v>E</v>
      </c>
      <c r="J3191" s="1">
        <f>VLOOKUP(A3191,'volatile collection data'!$G$6:$I$69,3,FALSE)</f>
        <v>4</v>
      </c>
      <c r="K3191" s="1" t="str">
        <f>VLOOKUP(A3191,'volatile collection data'!$G$6:$N$69,8,FALSE)</f>
        <v>27B</v>
      </c>
      <c r="L3191" s="1">
        <f>VLOOKUP(A3191,'volatile collection data'!$G$6:$J$69,4,FALSE)</f>
        <v>5.59</v>
      </c>
      <c r="M3191" s="1">
        <f>VLOOKUP($A3191,'volatile collection data'!$G$6:$M$69,6,FALSE)</f>
        <v>11</v>
      </c>
      <c r="N3191" s="1">
        <f>VLOOKUP($A3191,'volatile collection data'!$G$6:$M$69,7,FALSE)</f>
        <v>5.59</v>
      </c>
      <c r="O3191" s="1">
        <f>VLOOKUP(A3191,'volatile collection data'!$G$6:$K$69,5,FALSE)</f>
        <v>0</v>
      </c>
      <c r="P3191" s="1" t="str">
        <f t="shared" si="297"/>
        <v>4E</v>
      </c>
      <c r="Q3191">
        <f t="shared" si="295"/>
        <v>4.7413697504441014E-2</v>
      </c>
      <c r="R3191" t="str">
        <f t="shared" si="298"/>
        <v>27B_0-E&amp;5.59%5.59@11</v>
      </c>
      <c r="S3191" t="str">
        <f t="shared" si="299"/>
        <v>4E-27B-VCS-Loc-22</v>
      </c>
      <c r="T3191" t="str">
        <f>IFERROR(IF(VLOOKUP(S3191,Bad!$A:$A,1,FALSE)='RAW2'!S3191,"yes","no"),"no")</f>
        <v>yes</v>
      </c>
      <c r="U3191" t="str">
        <f>IFERROR(VLOOKUP(F3191,compounds!$A:$B,2,FALSE),"")</f>
        <v/>
      </c>
      <c r="V3191" t="str">
        <f>VLOOKUP(B3191,'volatile collection data'!$O:$P,2,FALSE)</f>
        <v>02.may.22 27</v>
      </c>
    </row>
    <row r="3192" spans="1:22" x14ac:dyDescent="0.2">
      <c r="A3192" t="s">
        <v>376</v>
      </c>
      <c r="B3192" s="1" t="str">
        <f t="shared" si="296"/>
        <v>4E</v>
      </c>
      <c r="C3192">
        <v>5</v>
      </c>
      <c r="D3192">
        <f t="shared" si="294"/>
        <v>5</v>
      </c>
      <c r="E3192">
        <f>VLOOKUP(D3192,'Peak Combiner'!$A$5:$D$4980,4,FALSE)</f>
        <v>4.99</v>
      </c>
      <c r="F3192">
        <f>IFERROR(VLOOKUP(D3192,rt_comb!$A:$B,2,FALSE),D3192)</f>
        <v>5</v>
      </c>
      <c r="G3192">
        <v>13041166</v>
      </c>
      <c r="H3192">
        <f>SUMIFS($G:$G,$E:$E,18.51,'RAW2'!$A:$A,'RAW2'!A3192)</f>
        <v>23082028</v>
      </c>
      <c r="I3192" s="1" t="str">
        <f>VLOOKUP(A3192,'volatile collection data'!$G$6:$H$69,2,FALSE)</f>
        <v>E</v>
      </c>
      <c r="J3192" s="1">
        <f>VLOOKUP(A3192,'volatile collection data'!$G$6:$I$69,3,FALSE)</f>
        <v>4</v>
      </c>
      <c r="K3192" s="1" t="str">
        <f>VLOOKUP(A3192,'volatile collection data'!$G$6:$N$69,8,FALSE)</f>
        <v>27B</v>
      </c>
      <c r="L3192" s="1">
        <f>VLOOKUP(A3192,'volatile collection data'!$G$6:$J$69,4,FALSE)</f>
        <v>5.59</v>
      </c>
      <c r="M3192" s="1">
        <f>VLOOKUP($A3192,'volatile collection data'!$G$6:$M$69,6,FALSE)</f>
        <v>11</v>
      </c>
      <c r="N3192" s="1">
        <f>VLOOKUP($A3192,'volatile collection data'!$G$6:$M$69,7,FALSE)</f>
        <v>5.59</v>
      </c>
      <c r="O3192" s="1">
        <f>VLOOKUP(A3192,'volatile collection data'!$G$6:$K$69,5,FALSE)</f>
        <v>0</v>
      </c>
      <c r="P3192" s="1" t="str">
        <f t="shared" si="297"/>
        <v>4E</v>
      </c>
      <c r="Q3192">
        <f t="shared" si="295"/>
        <v>0.50535975807098155</v>
      </c>
      <c r="R3192" t="str">
        <f t="shared" si="298"/>
        <v>27B_0-E&amp;5.59%5.59@11</v>
      </c>
      <c r="S3192" t="str">
        <f t="shared" si="299"/>
        <v>4E-27B-VCS-Loc-22</v>
      </c>
      <c r="T3192" t="str">
        <f>IFERROR(IF(VLOOKUP(S3192,Bad!$A:$A,1,FALSE)='RAW2'!S3192,"yes","no"),"no")</f>
        <v>yes</v>
      </c>
      <c r="U3192" t="str">
        <f>IFERROR(VLOOKUP(F3192,compounds!$A:$B,2,FALSE),"")</f>
        <v/>
      </c>
      <c r="V3192" t="str">
        <f>VLOOKUP(B3192,'volatile collection data'!$O:$P,2,FALSE)</f>
        <v>02.may.22 27</v>
      </c>
    </row>
    <row r="3193" spans="1:22" x14ac:dyDescent="0.2">
      <c r="A3193" t="s">
        <v>376</v>
      </c>
      <c r="B3193" s="1" t="str">
        <f t="shared" si="296"/>
        <v>4E</v>
      </c>
      <c r="C3193">
        <v>6.29</v>
      </c>
      <c r="D3193">
        <f t="shared" si="294"/>
        <v>6.29</v>
      </c>
      <c r="E3193">
        <f>VLOOKUP(D3193,'Peak Combiner'!$A$5:$D$4980,4,FALSE)</f>
        <v>6.29</v>
      </c>
      <c r="F3193">
        <f>IFERROR(VLOOKUP(D3193,rt_comb!$A:$B,2,FALSE),D3193)</f>
        <v>6.29</v>
      </c>
      <c r="G3193">
        <v>824243</v>
      </c>
      <c r="H3193">
        <f>SUMIFS($G:$G,$E:$E,18.51,'RAW2'!$A:$A,'RAW2'!A3193)</f>
        <v>23082028</v>
      </c>
      <c r="I3193" s="1" t="str">
        <f>VLOOKUP(A3193,'volatile collection data'!$G$6:$H$69,2,FALSE)</f>
        <v>E</v>
      </c>
      <c r="J3193" s="1">
        <f>VLOOKUP(A3193,'volatile collection data'!$G$6:$I$69,3,FALSE)</f>
        <v>4</v>
      </c>
      <c r="K3193" s="1" t="str">
        <f>VLOOKUP(A3193,'volatile collection data'!$G$6:$N$69,8,FALSE)</f>
        <v>27B</v>
      </c>
      <c r="L3193" s="1">
        <f>VLOOKUP(A3193,'volatile collection data'!$G$6:$J$69,4,FALSE)</f>
        <v>5.59</v>
      </c>
      <c r="M3193" s="1">
        <f>VLOOKUP($A3193,'volatile collection data'!$G$6:$M$69,6,FALSE)</f>
        <v>11</v>
      </c>
      <c r="N3193" s="1">
        <f>VLOOKUP($A3193,'volatile collection data'!$G$6:$M$69,7,FALSE)</f>
        <v>5.59</v>
      </c>
      <c r="O3193" s="1">
        <f>VLOOKUP(A3193,'volatile collection data'!$G$6:$K$69,5,FALSE)</f>
        <v>0</v>
      </c>
      <c r="P3193" s="1" t="str">
        <f t="shared" si="297"/>
        <v>4E</v>
      </c>
      <c r="Q3193">
        <f t="shared" si="295"/>
        <v>3.1940337472255165E-2</v>
      </c>
      <c r="R3193" t="str">
        <f t="shared" si="298"/>
        <v>27B_0-E&amp;5.59%5.59@11</v>
      </c>
      <c r="S3193" t="str">
        <f t="shared" si="299"/>
        <v>4E-27B-VCS-Loc-22</v>
      </c>
      <c r="T3193" t="str">
        <f>IFERROR(IF(VLOOKUP(S3193,Bad!$A:$A,1,FALSE)='RAW2'!S3193,"yes","no"),"no")</f>
        <v>yes</v>
      </c>
      <c r="U3193" t="str">
        <f>IFERROR(VLOOKUP(F3193,compounds!$A:$B,2,FALSE),"")</f>
        <v/>
      </c>
      <c r="V3193" t="str">
        <f>VLOOKUP(B3193,'volatile collection data'!$O:$P,2,FALSE)</f>
        <v>02.may.22 27</v>
      </c>
    </row>
    <row r="3194" spans="1:22" x14ac:dyDescent="0.2">
      <c r="A3194" t="s">
        <v>376</v>
      </c>
      <c r="B3194" s="1" t="str">
        <f t="shared" si="296"/>
        <v>4E</v>
      </c>
      <c r="C3194">
        <v>9.3849999999999998</v>
      </c>
      <c r="D3194">
        <f t="shared" si="294"/>
        <v>9.39</v>
      </c>
      <c r="E3194">
        <f>VLOOKUP(D3194,'Peak Combiner'!$A$5:$D$4980,4,FALSE)</f>
        <v>9.3800000000000008</v>
      </c>
      <c r="F3194">
        <f>IFERROR(VLOOKUP(D3194,rt_comb!$A:$B,2,FALSE),D3194)</f>
        <v>9.3800000000000008</v>
      </c>
      <c r="G3194">
        <v>12979407</v>
      </c>
      <c r="H3194">
        <f>SUMIFS($G:$G,$E:$E,18.51,'RAW2'!$A:$A,'RAW2'!A3194)</f>
        <v>23082028</v>
      </c>
      <c r="I3194" s="1" t="str">
        <f>VLOOKUP(A3194,'volatile collection data'!$G$6:$H$69,2,FALSE)</f>
        <v>E</v>
      </c>
      <c r="J3194" s="1">
        <f>VLOOKUP(A3194,'volatile collection data'!$G$6:$I$69,3,FALSE)</f>
        <v>4</v>
      </c>
      <c r="K3194" s="1" t="str">
        <f>VLOOKUP(A3194,'volatile collection data'!$G$6:$N$69,8,FALSE)</f>
        <v>27B</v>
      </c>
      <c r="L3194" s="1">
        <f>VLOOKUP(A3194,'volatile collection data'!$G$6:$J$69,4,FALSE)</f>
        <v>5.59</v>
      </c>
      <c r="M3194" s="1">
        <f>VLOOKUP($A3194,'volatile collection data'!$G$6:$M$69,6,FALSE)</f>
        <v>11</v>
      </c>
      <c r="N3194" s="1">
        <f>VLOOKUP($A3194,'volatile collection data'!$G$6:$M$69,7,FALSE)</f>
        <v>5.59</v>
      </c>
      <c r="O3194" s="1">
        <f>VLOOKUP(A3194,'volatile collection data'!$G$6:$K$69,5,FALSE)</f>
        <v>0</v>
      </c>
      <c r="P3194" s="1" t="str">
        <f t="shared" si="297"/>
        <v>4E</v>
      </c>
      <c r="Q3194">
        <f t="shared" si="295"/>
        <v>0.50296652779550577</v>
      </c>
      <c r="R3194" t="str">
        <f t="shared" si="298"/>
        <v>27B_0-E&amp;5.59%5.59@11</v>
      </c>
      <c r="S3194" t="str">
        <f t="shared" si="299"/>
        <v>4E-27B-VCS-Loc-22</v>
      </c>
      <c r="T3194" t="str">
        <f>IFERROR(IF(VLOOKUP(S3194,Bad!$A:$A,1,FALSE)='RAW2'!S3194,"yes","no"),"no")</f>
        <v>yes</v>
      </c>
      <c r="U3194" t="str">
        <f>IFERROR(VLOOKUP(F3194,compounds!$A:$B,2,FALSE),"")</f>
        <v>octanal</v>
      </c>
      <c r="V3194" t="str">
        <f>VLOOKUP(B3194,'volatile collection data'!$O:$P,2,FALSE)</f>
        <v>02.may.22 27</v>
      </c>
    </row>
    <row r="3195" spans="1:22" x14ac:dyDescent="0.2">
      <c r="A3195" t="s">
        <v>376</v>
      </c>
      <c r="B3195" s="1" t="str">
        <f t="shared" si="296"/>
        <v>4E</v>
      </c>
      <c r="C3195">
        <v>9.5449999999999999</v>
      </c>
      <c r="D3195">
        <f t="shared" si="294"/>
        <v>9.5500000000000007</v>
      </c>
      <c r="E3195">
        <f>VLOOKUP(D3195,'Peak Combiner'!$A$5:$D$4980,4,FALSE)</f>
        <v>9.5299999999999994</v>
      </c>
      <c r="F3195">
        <f>IFERROR(VLOOKUP(D3195,rt_comb!$A:$B,2,FALSE),D3195)</f>
        <v>9.5399999999999991</v>
      </c>
      <c r="G3195">
        <v>15720513</v>
      </c>
      <c r="H3195">
        <f>SUMIFS($G:$G,$E:$E,18.51,'RAW2'!$A:$A,'RAW2'!A3195)</f>
        <v>23082028</v>
      </c>
      <c r="I3195" s="1" t="str">
        <f>VLOOKUP(A3195,'volatile collection data'!$G$6:$H$69,2,FALSE)</f>
        <v>E</v>
      </c>
      <c r="J3195" s="1">
        <f>VLOOKUP(A3195,'volatile collection data'!$G$6:$I$69,3,FALSE)</f>
        <v>4</v>
      </c>
      <c r="K3195" s="1" t="str">
        <f>VLOOKUP(A3195,'volatile collection data'!$G$6:$N$69,8,FALSE)</f>
        <v>27B</v>
      </c>
      <c r="L3195" s="1">
        <f>VLOOKUP(A3195,'volatile collection data'!$G$6:$J$69,4,FALSE)</f>
        <v>5.59</v>
      </c>
      <c r="M3195" s="1">
        <f>VLOOKUP($A3195,'volatile collection data'!$G$6:$M$69,6,FALSE)</f>
        <v>11</v>
      </c>
      <c r="N3195" s="1">
        <f>VLOOKUP($A3195,'volatile collection data'!$G$6:$M$69,7,FALSE)</f>
        <v>5.59</v>
      </c>
      <c r="O3195" s="1">
        <f>VLOOKUP(A3195,'volatile collection data'!$G$6:$K$69,5,FALSE)</f>
        <v>0</v>
      </c>
      <c r="P3195" s="1" t="str">
        <f t="shared" si="297"/>
        <v>4E</v>
      </c>
      <c r="Q3195">
        <f t="shared" si="295"/>
        <v>0.60918744891612608</v>
      </c>
      <c r="R3195" t="str">
        <f t="shared" si="298"/>
        <v>27B_0-E&amp;5.59%5.59@11</v>
      </c>
      <c r="S3195" t="str">
        <f t="shared" si="299"/>
        <v>4E-27B-VCS-Loc-22</v>
      </c>
      <c r="T3195" t="str">
        <f>IFERROR(IF(VLOOKUP(S3195,Bad!$A:$A,1,FALSE)='RAW2'!S3195,"yes","no"),"no")</f>
        <v>yes</v>
      </c>
      <c r="U3195" t="str">
        <f>IFERROR(VLOOKUP(F3195,compounds!$A:$B,2,FALSE),"")</f>
        <v>z3hex</v>
      </c>
      <c r="V3195" t="str">
        <f>VLOOKUP(B3195,'volatile collection data'!$O:$P,2,FALSE)</f>
        <v>02.may.22 27</v>
      </c>
    </row>
    <row r="3196" spans="1:22" x14ac:dyDescent="0.2">
      <c r="A3196" t="s">
        <v>376</v>
      </c>
      <c r="B3196" s="1" t="str">
        <f t="shared" si="296"/>
        <v>4E</v>
      </c>
      <c r="C3196">
        <v>9.798</v>
      </c>
      <c r="D3196">
        <f t="shared" si="294"/>
        <v>9.8000000000000007</v>
      </c>
      <c r="E3196">
        <f>VLOOKUP(D3196,'Peak Combiner'!$A$5:$D$4980,4,FALSE)</f>
        <v>9.8000000000000007</v>
      </c>
      <c r="F3196">
        <f>IFERROR(VLOOKUP(D3196,rt_comb!$A:$B,2,FALSE),D3196)</f>
        <v>9.81</v>
      </c>
      <c r="G3196">
        <v>10443394</v>
      </c>
      <c r="H3196">
        <f>SUMIFS($G:$G,$E:$E,18.51,'RAW2'!$A:$A,'RAW2'!A3196)</f>
        <v>23082028</v>
      </c>
      <c r="I3196" s="1" t="str">
        <f>VLOOKUP(A3196,'volatile collection data'!$G$6:$H$69,2,FALSE)</f>
        <v>E</v>
      </c>
      <c r="J3196" s="1">
        <f>VLOOKUP(A3196,'volatile collection data'!$G$6:$I$69,3,FALSE)</f>
        <v>4</v>
      </c>
      <c r="K3196" s="1" t="str">
        <f>VLOOKUP(A3196,'volatile collection data'!$G$6:$N$69,8,FALSE)</f>
        <v>27B</v>
      </c>
      <c r="L3196" s="1">
        <f>VLOOKUP(A3196,'volatile collection data'!$G$6:$J$69,4,FALSE)</f>
        <v>5.59</v>
      </c>
      <c r="M3196" s="1">
        <f>VLOOKUP($A3196,'volatile collection data'!$G$6:$M$69,6,FALSE)</f>
        <v>11</v>
      </c>
      <c r="N3196" s="1">
        <f>VLOOKUP($A3196,'volatile collection data'!$G$6:$M$69,7,FALSE)</f>
        <v>5.59</v>
      </c>
      <c r="O3196" s="1">
        <f>VLOOKUP(A3196,'volatile collection data'!$G$6:$K$69,5,FALSE)</f>
        <v>0</v>
      </c>
      <c r="P3196" s="1" t="str">
        <f t="shared" si="297"/>
        <v>4E</v>
      </c>
      <c r="Q3196">
        <f t="shared" si="295"/>
        <v>0.40469318964883505</v>
      </c>
      <c r="R3196" t="str">
        <f t="shared" si="298"/>
        <v>27B_0-E&amp;5.59%5.59@11</v>
      </c>
      <c r="S3196" t="str">
        <f t="shared" si="299"/>
        <v>4E-27B-VCS-Loc-22</v>
      </c>
      <c r="T3196" t="str">
        <f>IFERROR(IF(VLOOKUP(S3196,Bad!$A:$A,1,FALSE)='RAW2'!S3196,"yes","no"),"no")</f>
        <v>yes</v>
      </c>
      <c r="U3196" t="str">
        <f>IFERROR(VLOOKUP(F3196,compounds!$A:$B,2,FALSE),"")</f>
        <v>sixmethyl</v>
      </c>
      <c r="V3196" t="str">
        <f>VLOOKUP(B3196,'volatile collection data'!$O:$P,2,FALSE)</f>
        <v>02.may.22 27</v>
      </c>
    </row>
    <row r="3197" spans="1:22" x14ac:dyDescent="0.2">
      <c r="A3197" t="s">
        <v>376</v>
      </c>
      <c r="B3197" s="1" t="str">
        <f t="shared" si="296"/>
        <v>4E</v>
      </c>
      <c r="C3197">
        <v>10.206</v>
      </c>
      <c r="D3197">
        <f t="shared" si="294"/>
        <v>10.210000000000001</v>
      </c>
      <c r="E3197">
        <f>VLOOKUP(D3197,'Peak Combiner'!$A$5:$D$4980,4,FALSE)</f>
        <v>10.210000000000001</v>
      </c>
      <c r="F3197">
        <f>IFERROR(VLOOKUP(D3197,rt_comb!$A:$B,2,FALSE),D3197)</f>
        <v>10.210000000000001</v>
      </c>
      <c r="G3197">
        <v>1925227</v>
      </c>
      <c r="H3197">
        <f>SUMIFS($G:$G,$E:$E,18.51,'RAW2'!$A:$A,'RAW2'!A3197)</f>
        <v>23082028</v>
      </c>
      <c r="I3197" s="1" t="str">
        <f>VLOOKUP(A3197,'volatile collection data'!$G$6:$H$69,2,FALSE)</f>
        <v>E</v>
      </c>
      <c r="J3197" s="1">
        <f>VLOOKUP(A3197,'volatile collection data'!$G$6:$I$69,3,FALSE)</f>
        <v>4</v>
      </c>
      <c r="K3197" s="1" t="str">
        <f>VLOOKUP(A3197,'volatile collection data'!$G$6:$N$69,8,FALSE)</f>
        <v>27B</v>
      </c>
      <c r="L3197" s="1">
        <f>VLOOKUP(A3197,'volatile collection data'!$G$6:$J$69,4,FALSE)</f>
        <v>5.59</v>
      </c>
      <c r="M3197" s="1">
        <f>VLOOKUP($A3197,'volatile collection data'!$G$6:$M$69,6,FALSE)</f>
        <v>11</v>
      </c>
      <c r="N3197" s="1">
        <f>VLOOKUP($A3197,'volatile collection data'!$G$6:$M$69,7,FALSE)</f>
        <v>5.59</v>
      </c>
      <c r="O3197" s="1">
        <f>VLOOKUP(A3197,'volatile collection data'!$G$6:$K$69,5,FALSE)</f>
        <v>0</v>
      </c>
      <c r="P3197" s="1" t="str">
        <f t="shared" si="297"/>
        <v>4E</v>
      </c>
      <c r="Q3197">
        <f t="shared" si="295"/>
        <v>7.460469799646148E-2</v>
      </c>
      <c r="R3197" t="str">
        <f t="shared" si="298"/>
        <v>27B_0-E&amp;5.59%5.59@11</v>
      </c>
      <c r="S3197" t="str">
        <f t="shared" si="299"/>
        <v>4E-27B-VCS-Loc-22</v>
      </c>
      <c r="T3197" t="str">
        <f>IFERROR(IF(VLOOKUP(S3197,Bad!$A:$A,1,FALSE)='RAW2'!S3197,"yes","no"),"no")</f>
        <v>yes</v>
      </c>
      <c r="U3197" t="str">
        <f>IFERROR(VLOOKUP(F3197,compounds!$A:$B,2,FALSE),"")</f>
        <v/>
      </c>
      <c r="V3197" t="str">
        <f>VLOOKUP(B3197,'volatile collection data'!$O:$P,2,FALSE)</f>
        <v>02.may.22 27</v>
      </c>
    </row>
    <row r="3198" spans="1:22" x14ac:dyDescent="0.2">
      <c r="A3198" t="s">
        <v>376</v>
      </c>
      <c r="B3198" s="1" t="str">
        <f t="shared" si="296"/>
        <v>4E</v>
      </c>
      <c r="C3198">
        <v>12.403</v>
      </c>
      <c r="D3198">
        <f t="shared" ref="D3198:D3261" si="300">ROUND(C3198,2)</f>
        <v>12.4</v>
      </c>
      <c r="E3198">
        <f>VLOOKUP(D3198,'Peak Combiner'!$A$5:$D$4980,4,FALSE)</f>
        <v>12.39</v>
      </c>
      <c r="F3198">
        <f>IFERROR(VLOOKUP(D3198,rt_comb!$A:$B,2,FALSE),D3198)</f>
        <v>12.39</v>
      </c>
      <c r="G3198">
        <v>12929164</v>
      </c>
      <c r="H3198">
        <f>SUMIFS($G:$G,$E:$E,18.51,'RAW2'!$A:$A,'RAW2'!A3198)</f>
        <v>23082028</v>
      </c>
      <c r="I3198" s="1" t="str">
        <f>VLOOKUP(A3198,'volatile collection data'!$G$6:$H$69,2,FALSE)</f>
        <v>E</v>
      </c>
      <c r="J3198" s="1">
        <f>VLOOKUP(A3198,'volatile collection data'!$G$6:$I$69,3,FALSE)</f>
        <v>4</v>
      </c>
      <c r="K3198" s="1" t="str">
        <f>VLOOKUP(A3198,'volatile collection data'!$G$6:$N$69,8,FALSE)</f>
        <v>27B</v>
      </c>
      <c r="L3198" s="1">
        <f>VLOOKUP(A3198,'volatile collection data'!$G$6:$J$69,4,FALSE)</f>
        <v>5.59</v>
      </c>
      <c r="M3198" s="1">
        <f>VLOOKUP($A3198,'volatile collection data'!$G$6:$M$69,6,FALSE)</f>
        <v>11</v>
      </c>
      <c r="N3198" s="1">
        <f>VLOOKUP($A3198,'volatile collection data'!$G$6:$M$69,7,FALSE)</f>
        <v>5.59</v>
      </c>
      <c r="O3198" s="1">
        <f>VLOOKUP(A3198,'volatile collection data'!$G$6:$K$69,5,FALSE)</f>
        <v>0</v>
      </c>
      <c r="P3198" s="1" t="str">
        <f t="shared" si="297"/>
        <v>4E</v>
      </c>
      <c r="Q3198">
        <f t="shared" ref="Q3198:Q3261" si="301">IFERROR((30/H3198*G3198)/L3198/6,0)</f>
        <v>0.50101955539098597</v>
      </c>
      <c r="R3198" t="str">
        <f t="shared" si="298"/>
        <v>27B_0-E&amp;5.59%5.59@11</v>
      </c>
      <c r="S3198" t="str">
        <f t="shared" si="299"/>
        <v>4E-27B-VCS-Loc-22</v>
      </c>
      <c r="T3198" t="str">
        <f>IFERROR(IF(VLOOKUP(S3198,Bad!$A:$A,1,FALSE)='RAW2'!S3198,"yes","no"),"no")</f>
        <v>yes</v>
      </c>
      <c r="U3198" t="str">
        <f>IFERROR(VLOOKUP(F3198,compounds!$A:$B,2,FALSE),"")</f>
        <v>o+C5xe</v>
      </c>
      <c r="V3198" t="str">
        <f>VLOOKUP(B3198,'volatile collection data'!$O:$P,2,FALSE)</f>
        <v>02.may.22 27</v>
      </c>
    </row>
    <row r="3199" spans="1:22" x14ac:dyDescent="0.2">
      <c r="A3199" t="s">
        <v>376</v>
      </c>
      <c r="B3199" s="1" t="str">
        <f t="shared" si="296"/>
        <v>4E</v>
      </c>
      <c r="C3199">
        <v>12.544</v>
      </c>
      <c r="D3199">
        <f t="shared" si="300"/>
        <v>12.54</v>
      </c>
      <c r="E3199">
        <f>VLOOKUP(D3199,'Peak Combiner'!$A$5:$D$4980,4,FALSE)</f>
        <v>12.53</v>
      </c>
      <c r="F3199">
        <f>IFERROR(VLOOKUP(D3199,rt_comb!$A:$B,2,FALSE),D3199)</f>
        <v>12.54</v>
      </c>
      <c r="G3199">
        <v>11587064</v>
      </c>
      <c r="H3199">
        <f>SUMIFS($G:$G,$E:$E,18.51,'RAW2'!$A:$A,'RAW2'!A3199)</f>
        <v>23082028</v>
      </c>
      <c r="I3199" s="1" t="str">
        <f>VLOOKUP(A3199,'volatile collection data'!$G$6:$H$69,2,FALSE)</f>
        <v>E</v>
      </c>
      <c r="J3199" s="1">
        <f>VLOOKUP(A3199,'volatile collection data'!$G$6:$I$69,3,FALSE)</f>
        <v>4</v>
      </c>
      <c r="K3199" s="1" t="str">
        <f>VLOOKUP(A3199,'volatile collection data'!$G$6:$N$69,8,FALSE)</f>
        <v>27B</v>
      </c>
      <c r="L3199" s="1">
        <f>VLOOKUP(A3199,'volatile collection data'!$G$6:$J$69,4,FALSE)</f>
        <v>5.59</v>
      </c>
      <c r="M3199" s="1">
        <f>VLOOKUP($A3199,'volatile collection data'!$G$6:$M$69,6,FALSE)</f>
        <v>11</v>
      </c>
      <c r="N3199" s="1">
        <f>VLOOKUP($A3199,'volatile collection data'!$G$6:$M$69,7,FALSE)</f>
        <v>5.59</v>
      </c>
      <c r="O3199" s="1">
        <f>VLOOKUP(A3199,'volatile collection data'!$G$6:$K$69,5,FALSE)</f>
        <v>0</v>
      </c>
      <c r="P3199" s="1" t="str">
        <f t="shared" si="297"/>
        <v>4E</v>
      </c>
      <c r="Q3199">
        <f t="shared" si="301"/>
        <v>0.44901168038141526</v>
      </c>
      <c r="R3199" t="str">
        <f t="shared" si="298"/>
        <v>27B_0-E&amp;5.59%5.59@11</v>
      </c>
      <c r="S3199" t="str">
        <f t="shared" si="299"/>
        <v>4E-27B-VCS-Loc-22</v>
      </c>
      <c r="T3199" t="str">
        <f>IFERROR(IF(VLOOKUP(S3199,Bad!$A:$A,1,FALSE)='RAW2'!S3199,"yes","no"),"no")</f>
        <v>yes</v>
      </c>
      <c r="U3199" t="str">
        <f>IFERROR(VLOOKUP(F3199,compounds!$A:$B,2,FALSE),"")</f>
        <v>nonanal</v>
      </c>
      <c r="V3199" t="str">
        <f>VLOOKUP(B3199,'volatile collection data'!$O:$P,2,FALSE)</f>
        <v>02.may.22 27</v>
      </c>
    </row>
    <row r="3200" spans="1:22" x14ac:dyDescent="0.2">
      <c r="A3200" t="s">
        <v>376</v>
      </c>
      <c r="B3200" s="1" t="str">
        <f t="shared" si="296"/>
        <v>4E</v>
      </c>
      <c r="C3200">
        <v>12.916</v>
      </c>
      <c r="D3200">
        <f t="shared" si="300"/>
        <v>12.92</v>
      </c>
      <c r="E3200">
        <f>VLOOKUP(D3200,'Peak Combiner'!$A$5:$D$4980,4,FALSE)</f>
        <v>12.91</v>
      </c>
      <c r="F3200">
        <f>IFERROR(VLOOKUP(D3200,rt_comb!$A:$B,2,FALSE),D3200)</f>
        <v>12.92</v>
      </c>
      <c r="G3200">
        <v>52348928</v>
      </c>
      <c r="H3200">
        <f>SUMIFS($G:$G,$E:$E,18.51,'RAW2'!$A:$A,'RAW2'!A3200)</f>
        <v>23082028</v>
      </c>
      <c r="I3200" s="1" t="str">
        <f>VLOOKUP(A3200,'volatile collection data'!$G$6:$H$69,2,FALSE)</f>
        <v>E</v>
      </c>
      <c r="J3200" s="1">
        <f>VLOOKUP(A3200,'volatile collection data'!$G$6:$I$69,3,FALSE)</f>
        <v>4</v>
      </c>
      <c r="K3200" s="1" t="str">
        <f>VLOOKUP(A3200,'volatile collection data'!$G$6:$N$69,8,FALSE)</f>
        <v>27B</v>
      </c>
      <c r="L3200" s="1">
        <f>VLOOKUP(A3200,'volatile collection data'!$G$6:$J$69,4,FALSE)</f>
        <v>5.59</v>
      </c>
      <c r="M3200" s="1">
        <f>VLOOKUP($A3200,'volatile collection data'!$G$6:$M$69,6,FALSE)</f>
        <v>11</v>
      </c>
      <c r="N3200" s="1">
        <f>VLOOKUP($A3200,'volatile collection data'!$G$6:$M$69,7,FALSE)</f>
        <v>5.59</v>
      </c>
      <c r="O3200" s="1">
        <f>VLOOKUP(A3200,'volatile collection data'!$G$6:$K$69,5,FALSE)</f>
        <v>0</v>
      </c>
      <c r="P3200" s="1" t="str">
        <f t="shared" si="297"/>
        <v>4E</v>
      </c>
      <c r="Q3200">
        <f t="shared" si="301"/>
        <v>2.0285794682281657</v>
      </c>
      <c r="R3200" t="str">
        <f t="shared" si="298"/>
        <v>27B_0-E&amp;5.59%5.59@11</v>
      </c>
      <c r="S3200" t="str">
        <f t="shared" si="299"/>
        <v>4E-27B-VCS-Loc-22</v>
      </c>
      <c r="T3200" t="str">
        <f>IFERROR(IF(VLOOKUP(S3200,Bad!$A:$A,1,FALSE)='RAW2'!S3200,"yes","no"),"no")</f>
        <v>yes</v>
      </c>
      <c r="U3200" t="str">
        <f>IFERROR(VLOOKUP(F3200,compounds!$A:$B,2,FALSE),"")</f>
        <v/>
      </c>
      <c r="V3200" t="str">
        <f>VLOOKUP(B3200,'volatile collection data'!$O:$P,2,FALSE)</f>
        <v>02.may.22 27</v>
      </c>
    </row>
    <row r="3201" spans="1:22" x14ac:dyDescent="0.2">
      <c r="A3201" t="s">
        <v>376</v>
      </c>
      <c r="B3201" s="1" t="str">
        <f t="shared" si="296"/>
        <v>4E</v>
      </c>
      <c r="C3201">
        <v>14.256</v>
      </c>
      <c r="D3201">
        <f t="shared" si="300"/>
        <v>14.26</v>
      </c>
      <c r="E3201">
        <f>VLOOKUP(D3201,'Peak Combiner'!$A$5:$D$4980,4,FALSE)</f>
        <v>14.25</v>
      </c>
      <c r="F3201">
        <f>IFERROR(VLOOKUP(D3201,rt_comb!$A:$B,2,FALSE),D3201)</f>
        <v>14.25</v>
      </c>
      <c r="G3201">
        <v>922145</v>
      </c>
      <c r="H3201">
        <f>SUMIFS($G:$G,$E:$E,18.51,'RAW2'!$A:$A,'RAW2'!A3201)</f>
        <v>23082028</v>
      </c>
      <c r="I3201" s="1" t="str">
        <f>VLOOKUP(A3201,'volatile collection data'!$G$6:$H$69,2,FALSE)</f>
        <v>E</v>
      </c>
      <c r="J3201" s="1">
        <f>VLOOKUP(A3201,'volatile collection data'!$G$6:$I$69,3,FALSE)</f>
        <v>4</v>
      </c>
      <c r="K3201" s="1" t="str">
        <f>VLOOKUP(A3201,'volatile collection data'!$G$6:$N$69,8,FALSE)</f>
        <v>27B</v>
      </c>
      <c r="L3201" s="1">
        <f>VLOOKUP(A3201,'volatile collection data'!$G$6:$J$69,4,FALSE)</f>
        <v>5.59</v>
      </c>
      <c r="M3201" s="1">
        <f>VLOOKUP($A3201,'volatile collection data'!$G$6:$M$69,6,FALSE)</f>
        <v>11</v>
      </c>
      <c r="N3201" s="1">
        <f>VLOOKUP($A3201,'volatile collection data'!$G$6:$M$69,7,FALSE)</f>
        <v>5.59</v>
      </c>
      <c r="O3201" s="1">
        <f>VLOOKUP(A3201,'volatile collection data'!$G$6:$K$69,5,FALSE)</f>
        <v>0</v>
      </c>
      <c r="P3201" s="1" t="str">
        <f t="shared" si="297"/>
        <v>4E</v>
      </c>
      <c r="Q3201">
        <f t="shared" si="301"/>
        <v>3.5734149393264782E-2</v>
      </c>
      <c r="R3201" t="str">
        <f t="shared" si="298"/>
        <v>27B_0-E&amp;5.59%5.59@11</v>
      </c>
      <c r="S3201" t="str">
        <f t="shared" si="299"/>
        <v>4E-27B-VCS-Loc-22</v>
      </c>
      <c r="T3201" t="str">
        <f>IFERROR(IF(VLOOKUP(S3201,Bad!$A:$A,1,FALSE)='RAW2'!S3201,"yes","no"),"no")</f>
        <v>yes</v>
      </c>
      <c r="U3201" t="str">
        <f>IFERROR(VLOOKUP(F3201,compounds!$A:$B,2,FALSE),"")</f>
        <v>p-trimethyl</v>
      </c>
      <c r="V3201" t="str">
        <f>VLOOKUP(B3201,'volatile collection data'!$O:$P,2,FALSE)</f>
        <v>02.may.22 27</v>
      </c>
    </row>
    <row r="3202" spans="1:22" x14ac:dyDescent="0.2">
      <c r="A3202" t="s">
        <v>376</v>
      </c>
      <c r="B3202" s="1" t="str">
        <f t="shared" si="296"/>
        <v>4E</v>
      </c>
      <c r="C3202">
        <v>15.032</v>
      </c>
      <c r="D3202">
        <f t="shared" si="300"/>
        <v>15.03</v>
      </c>
      <c r="E3202">
        <f>VLOOKUP(D3202,'Peak Combiner'!$A$5:$D$4980,4,FALSE)</f>
        <v>15.02</v>
      </c>
      <c r="F3202">
        <f>IFERROR(VLOOKUP(D3202,rt_comb!$A:$B,2,FALSE),D3202)</f>
        <v>15.03</v>
      </c>
      <c r="G3202">
        <v>3438790</v>
      </c>
      <c r="H3202">
        <f>SUMIFS($G:$G,$E:$E,18.51,'RAW2'!$A:$A,'RAW2'!A3202)</f>
        <v>23082028</v>
      </c>
      <c r="I3202" s="1" t="str">
        <f>VLOOKUP(A3202,'volatile collection data'!$G$6:$H$69,2,FALSE)</f>
        <v>E</v>
      </c>
      <c r="J3202" s="1">
        <f>VLOOKUP(A3202,'volatile collection data'!$G$6:$I$69,3,FALSE)</f>
        <v>4</v>
      </c>
      <c r="K3202" s="1" t="str">
        <f>VLOOKUP(A3202,'volatile collection data'!$G$6:$N$69,8,FALSE)</f>
        <v>27B</v>
      </c>
      <c r="L3202" s="1">
        <f>VLOOKUP(A3202,'volatile collection data'!$G$6:$J$69,4,FALSE)</f>
        <v>5.59</v>
      </c>
      <c r="M3202" s="1">
        <f>VLOOKUP($A3202,'volatile collection data'!$G$6:$M$69,6,FALSE)</f>
        <v>11</v>
      </c>
      <c r="N3202" s="1">
        <f>VLOOKUP($A3202,'volatile collection data'!$G$6:$M$69,7,FALSE)</f>
        <v>5.59</v>
      </c>
      <c r="O3202" s="1">
        <f>VLOOKUP(A3202,'volatile collection data'!$G$6:$K$69,5,FALSE)</f>
        <v>0</v>
      </c>
      <c r="P3202" s="1" t="str">
        <f t="shared" si="297"/>
        <v>4E</v>
      </c>
      <c r="Q3202">
        <f t="shared" si="301"/>
        <v>0.13325695589312417</v>
      </c>
      <c r="R3202" t="str">
        <f t="shared" si="298"/>
        <v>27B_0-E&amp;5.59%5.59@11</v>
      </c>
      <c r="S3202" t="str">
        <f t="shared" si="299"/>
        <v>4E-27B-VCS-Loc-22</v>
      </c>
      <c r="T3202" t="str">
        <f>IFERROR(IF(VLOOKUP(S3202,Bad!$A:$A,1,FALSE)='RAW2'!S3202,"yes","no"),"no")</f>
        <v>yes</v>
      </c>
      <c r="U3202" t="str">
        <f>IFERROR(VLOOKUP(F3202,compounds!$A:$B,2,FALSE),"")</f>
        <v/>
      </c>
      <c r="V3202" t="str">
        <f>VLOOKUP(B3202,'volatile collection data'!$O:$P,2,FALSE)</f>
        <v>02.may.22 27</v>
      </c>
    </row>
    <row r="3203" spans="1:22" x14ac:dyDescent="0.2">
      <c r="A3203" t="s">
        <v>376</v>
      </c>
      <c r="B3203" s="1" t="str">
        <f t="shared" ref="B3203:B3266" si="302">LEFT(A3203,FIND("-",A3203)-1)</f>
        <v>4E</v>
      </c>
      <c r="C3203">
        <v>15.191000000000001</v>
      </c>
      <c r="D3203">
        <f t="shared" si="300"/>
        <v>15.19</v>
      </c>
      <c r="E3203">
        <f>VLOOKUP(D3203,'Peak Combiner'!$A$5:$D$4980,4,FALSE)</f>
        <v>15.19</v>
      </c>
      <c r="F3203">
        <f>IFERROR(VLOOKUP(D3203,rt_comb!$A:$B,2,FALSE),D3203)</f>
        <v>15.19</v>
      </c>
      <c r="G3203">
        <v>22030907</v>
      </c>
      <c r="H3203">
        <f>SUMIFS($G:$G,$E:$E,18.51,'RAW2'!$A:$A,'RAW2'!A3203)</f>
        <v>23082028</v>
      </c>
      <c r="I3203" s="1" t="str">
        <f>VLOOKUP(A3203,'volatile collection data'!$G$6:$H$69,2,FALSE)</f>
        <v>E</v>
      </c>
      <c r="J3203" s="1">
        <f>VLOOKUP(A3203,'volatile collection data'!$G$6:$I$69,3,FALSE)</f>
        <v>4</v>
      </c>
      <c r="K3203" s="1" t="str">
        <f>VLOOKUP(A3203,'volatile collection data'!$G$6:$N$69,8,FALSE)</f>
        <v>27B</v>
      </c>
      <c r="L3203" s="1">
        <f>VLOOKUP(A3203,'volatile collection data'!$G$6:$J$69,4,FALSE)</f>
        <v>5.59</v>
      </c>
      <c r="M3203" s="1">
        <f>VLOOKUP($A3203,'volatile collection data'!$G$6:$M$69,6,FALSE)</f>
        <v>11</v>
      </c>
      <c r="N3203" s="1">
        <f>VLOOKUP($A3203,'volatile collection data'!$G$6:$M$69,7,FALSE)</f>
        <v>5.59</v>
      </c>
      <c r="O3203" s="1">
        <f>VLOOKUP(A3203,'volatile collection data'!$G$6:$K$69,5,FALSE)</f>
        <v>0</v>
      </c>
      <c r="P3203" s="1" t="str">
        <f t="shared" ref="P3203:P3266" si="303">J3203&amp;I3203</f>
        <v>4E</v>
      </c>
      <c r="Q3203">
        <f t="shared" si="301"/>
        <v>0.85372226928207906</v>
      </c>
      <c r="R3203" t="str">
        <f t="shared" ref="R3203:R3266" si="304">K3203&amp;"_"&amp;O3203&amp;"-"&amp;I3203&amp;"&amp;"&amp;L3203&amp;"%"&amp;N3203&amp;"@"&amp;M3203</f>
        <v>27B_0-E&amp;5.59%5.59@11</v>
      </c>
      <c r="S3203" t="str">
        <f t="shared" ref="S3203:S3266" si="305">A3203</f>
        <v>4E-27B-VCS-Loc-22</v>
      </c>
      <c r="T3203" t="str">
        <f>IFERROR(IF(VLOOKUP(S3203,Bad!$A:$A,1,FALSE)='RAW2'!S3203,"yes","no"),"no")</f>
        <v>yes</v>
      </c>
      <c r="U3203" t="str">
        <f>IFERROR(VLOOKUP(F3203,compounds!$A:$B,2,FALSE),"")</f>
        <v/>
      </c>
      <c r="V3203" t="str">
        <f>VLOOKUP(B3203,'volatile collection data'!$O:$P,2,FALSE)</f>
        <v>02.may.22 27</v>
      </c>
    </row>
    <row r="3204" spans="1:22" x14ac:dyDescent="0.2">
      <c r="A3204" t="s">
        <v>376</v>
      </c>
      <c r="B3204" s="1" t="str">
        <f t="shared" si="302"/>
        <v>4E</v>
      </c>
      <c r="C3204">
        <v>15.401999999999999</v>
      </c>
      <c r="D3204">
        <f t="shared" si="300"/>
        <v>15.4</v>
      </c>
      <c r="E3204">
        <f>VLOOKUP(D3204,'Peak Combiner'!$A$5:$D$4980,4,FALSE)</f>
        <v>15.4</v>
      </c>
      <c r="F3204">
        <f>IFERROR(VLOOKUP(D3204,rt_comb!$A:$B,2,FALSE),D3204)</f>
        <v>15.4</v>
      </c>
      <c r="G3204">
        <v>4832128</v>
      </c>
      <c r="H3204">
        <f>SUMIFS($G:$G,$E:$E,18.51,'RAW2'!$A:$A,'RAW2'!A3204)</f>
        <v>23082028</v>
      </c>
      <c r="I3204" s="1" t="str">
        <f>VLOOKUP(A3204,'volatile collection data'!$G$6:$H$69,2,FALSE)</f>
        <v>E</v>
      </c>
      <c r="J3204" s="1">
        <f>VLOOKUP(A3204,'volatile collection data'!$G$6:$I$69,3,FALSE)</f>
        <v>4</v>
      </c>
      <c r="K3204" s="1" t="str">
        <f>VLOOKUP(A3204,'volatile collection data'!$G$6:$N$69,8,FALSE)</f>
        <v>27B</v>
      </c>
      <c r="L3204" s="1">
        <f>VLOOKUP(A3204,'volatile collection data'!$G$6:$J$69,4,FALSE)</f>
        <v>5.59</v>
      </c>
      <c r="M3204" s="1">
        <f>VLOOKUP($A3204,'volatile collection data'!$G$6:$M$69,6,FALSE)</f>
        <v>11</v>
      </c>
      <c r="N3204" s="1">
        <f>VLOOKUP($A3204,'volatile collection data'!$G$6:$M$69,7,FALSE)</f>
        <v>5.59</v>
      </c>
      <c r="O3204" s="1">
        <f>VLOOKUP(A3204,'volatile collection data'!$G$6:$K$69,5,FALSE)</f>
        <v>0</v>
      </c>
      <c r="P3204" s="1" t="str">
        <f t="shared" si="303"/>
        <v>4E</v>
      </c>
      <c r="Q3204">
        <f t="shared" si="301"/>
        <v>0.18725036066928494</v>
      </c>
      <c r="R3204" t="str">
        <f t="shared" si="304"/>
        <v>27B_0-E&amp;5.59%5.59@11</v>
      </c>
      <c r="S3204" t="str">
        <f t="shared" si="305"/>
        <v>4E-27B-VCS-Loc-22</v>
      </c>
      <c r="T3204" t="str">
        <f>IFERROR(IF(VLOOKUP(S3204,Bad!$A:$A,1,FALSE)='RAW2'!S3204,"yes","no"),"no")</f>
        <v>yes</v>
      </c>
      <c r="U3204" t="str">
        <f>IFERROR(VLOOKUP(F3204,compounds!$A:$B,2,FALSE),"")</f>
        <v/>
      </c>
      <c r="V3204" t="str">
        <f>VLOOKUP(B3204,'volatile collection data'!$O:$P,2,FALSE)</f>
        <v>02.may.22 27</v>
      </c>
    </row>
    <row r="3205" spans="1:22" x14ac:dyDescent="0.2">
      <c r="A3205" t="s">
        <v>376</v>
      </c>
      <c r="B3205" s="1" t="str">
        <f t="shared" si="302"/>
        <v>4E</v>
      </c>
      <c r="C3205">
        <v>15.564</v>
      </c>
      <c r="D3205">
        <f t="shared" si="300"/>
        <v>15.56</v>
      </c>
      <c r="E3205">
        <f>VLOOKUP(D3205,'Peak Combiner'!$A$5:$D$4980,4,FALSE)</f>
        <v>15.55</v>
      </c>
      <c r="F3205">
        <f>IFERROR(VLOOKUP(D3205,rt_comb!$A:$B,2,FALSE),D3205)</f>
        <v>15.56</v>
      </c>
      <c r="G3205">
        <v>6091337</v>
      </c>
      <c r="H3205">
        <f>SUMIFS($G:$G,$E:$E,18.51,'RAW2'!$A:$A,'RAW2'!A3205)</f>
        <v>23082028</v>
      </c>
      <c r="I3205" s="1" t="str">
        <f>VLOOKUP(A3205,'volatile collection data'!$G$6:$H$69,2,FALSE)</f>
        <v>E</v>
      </c>
      <c r="J3205" s="1">
        <f>VLOOKUP(A3205,'volatile collection data'!$G$6:$I$69,3,FALSE)</f>
        <v>4</v>
      </c>
      <c r="K3205" s="1" t="str">
        <f>VLOOKUP(A3205,'volatile collection data'!$G$6:$N$69,8,FALSE)</f>
        <v>27B</v>
      </c>
      <c r="L3205" s="1">
        <f>VLOOKUP(A3205,'volatile collection data'!$G$6:$J$69,4,FALSE)</f>
        <v>5.59</v>
      </c>
      <c r="M3205" s="1">
        <f>VLOOKUP($A3205,'volatile collection data'!$G$6:$M$69,6,FALSE)</f>
        <v>11</v>
      </c>
      <c r="N3205" s="1">
        <f>VLOOKUP($A3205,'volatile collection data'!$G$6:$M$69,7,FALSE)</f>
        <v>5.59</v>
      </c>
      <c r="O3205" s="1">
        <f>VLOOKUP(A3205,'volatile collection data'!$G$6:$K$69,5,FALSE)</f>
        <v>0</v>
      </c>
      <c r="P3205" s="1" t="str">
        <f t="shared" si="303"/>
        <v>4E</v>
      </c>
      <c r="Q3205">
        <f t="shared" si="301"/>
        <v>0.23604611678501894</v>
      </c>
      <c r="R3205" t="str">
        <f t="shared" si="304"/>
        <v>27B_0-E&amp;5.59%5.59@11</v>
      </c>
      <c r="S3205" t="str">
        <f t="shared" si="305"/>
        <v>4E-27B-VCS-Loc-22</v>
      </c>
      <c r="T3205" t="str">
        <f>IFERROR(IF(VLOOKUP(S3205,Bad!$A:$A,1,FALSE)='RAW2'!S3205,"yes","no"),"no")</f>
        <v>yes</v>
      </c>
      <c r="U3205" t="str">
        <f>IFERROR(VLOOKUP(F3205,compounds!$A:$B,2,FALSE),"")</f>
        <v>decanal</v>
      </c>
      <c r="V3205" t="str">
        <f>VLOOKUP(B3205,'volatile collection data'!$O:$P,2,FALSE)</f>
        <v>02.may.22 27</v>
      </c>
    </row>
    <row r="3206" spans="1:22" x14ac:dyDescent="0.2">
      <c r="A3206" t="s">
        <v>376</v>
      </c>
      <c r="B3206" s="1" t="str">
        <f t="shared" si="302"/>
        <v>4E</v>
      </c>
      <c r="C3206">
        <v>15.776</v>
      </c>
      <c r="D3206">
        <f t="shared" si="300"/>
        <v>15.78</v>
      </c>
      <c r="E3206">
        <f>VLOOKUP(D3206,'Peak Combiner'!$A$5:$D$4980,4,FALSE)</f>
        <v>15.77</v>
      </c>
      <c r="F3206">
        <f>IFERROR(VLOOKUP(D3206,rt_comb!$A:$B,2,FALSE),D3206)</f>
        <v>15.78</v>
      </c>
      <c r="G3206">
        <v>1531540</v>
      </c>
      <c r="H3206">
        <f>SUMIFS($G:$G,$E:$E,18.51,'RAW2'!$A:$A,'RAW2'!A3206)</f>
        <v>23082028</v>
      </c>
      <c r="I3206" s="1" t="str">
        <f>VLOOKUP(A3206,'volatile collection data'!$G$6:$H$69,2,FALSE)</f>
        <v>E</v>
      </c>
      <c r="J3206" s="1">
        <f>VLOOKUP(A3206,'volatile collection data'!$G$6:$I$69,3,FALSE)</f>
        <v>4</v>
      </c>
      <c r="K3206" s="1" t="str">
        <f>VLOOKUP(A3206,'volatile collection data'!$G$6:$N$69,8,FALSE)</f>
        <v>27B</v>
      </c>
      <c r="L3206" s="1">
        <f>VLOOKUP(A3206,'volatile collection data'!$G$6:$J$69,4,FALSE)</f>
        <v>5.59</v>
      </c>
      <c r="M3206" s="1">
        <f>VLOOKUP($A3206,'volatile collection data'!$G$6:$M$69,6,FALSE)</f>
        <v>11</v>
      </c>
      <c r="N3206" s="1">
        <f>VLOOKUP($A3206,'volatile collection data'!$G$6:$M$69,7,FALSE)</f>
        <v>5.59</v>
      </c>
      <c r="O3206" s="1">
        <f>VLOOKUP(A3206,'volatile collection data'!$G$6:$K$69,5,FALSE)</f>
        <v>0</v>
      </c>
      <c r="P3206" s="1" t="str">
        <f t="shared" si="303"/>
        <v>4E</v>
      </c>
      <c r="Q3206">
        <f t="shared" si="301"/>
        <v>5.9348886738810856E-2</v>
      </c>
      <c r="R3206" t="str">
        <f t="shared" si="304"/>
        <v>27B_0-E&amp;5.59%5.59@11</v>
      </c>
      <c r="S3206" t="str">
        <f t="shared" si="305"/>
        <v>4E-27B-VCS-Loc-22</v>
      </c>
      <c r="T3206" t="str">
        <f>IFERROR(IF(VLOOKUP(S3206,Bad!$A:$A,1,FALSE)='RAW2'!S3206,"yes","no"),"no")</f>
        <v>yes</v>
      </c>
      <c r="U3206" t="str">
        <f>IFERROR(VLOOKUP(F3206,compounds!$A:$B,2,FALSE),"")</f>
        <v/>
      </c>
      <c r="V3206" t="str">
        <f>VLOOKUP(B3206,'volatile collection data'!$O:$P,2,FALSE)</f>
        <v>02.may.22 27</v>
      </c>
    </row>
    <row r="3207" spans="1:22" x14ac:dyDescent="0.2">
      <c r="A3207" t="s">
        <v>376</v>
      </c>
      <c r="B3207" s="1" t="str">
        <f t="shared" si="302"/>
        <v>4E</v>
      </c>
      <c r="C3207">
        <v>16.34</v>
      </c>
      <c r="D3207">
        <f t="shared" si="300"/>
        <v>16.34</v>
      </c>
      <c r="E3207">
        <f>VLOOKUP(D3207,'Peak Combiner'!$A$5:$D$4980,4,FALSE)</f>
        <v>16.34</v>
      </c>
      <c r="F3207">
        <f>IFERROR(VLOOKUP(D3207,rt_comb!$A:$B,2,FALSE),D3207)</f>
        <v>16.34</v>
      </c>
      <c r="G3207">
        <v>1908901</v>
      </c>
      <c r="H3207">
        <f>SUMIFS($G:$G,$E:$E,18.51,'RAW2'!$A:$A,'RAW2'!A3207)</f>
        <v>23082028</v>
      </c>
      <c r="I3207" s="1" t="str">
        <f>VLOOKUP(A3207,'volatile collection data'!$G$6:$H$69,2,FALSE)</f>
        <v>E</v>
      </c>
      <c r="J3207" s="1">
        <f>VLOOKUP(A3207,'volatile collection data'!$G$6:$I$69,3,FALSE)</f>
        <v>4</v>
      </c>
      <c r="K3207" s="1" t="str">
        <f>VLOOKUP(A3207,'volatile collection data'!$G$6:$N$69,8,FALSE)</f>
        <v>27B</v>
      </c>
      <c r="L3207" s="1">
        <f>VLOOKUP(A3207,'volatile collection data'!$G$6:$J$69,4,FALSE)</f>
        <v>5.59</v>
      </c>
      <c r="M3207" s="1">
        <f>VLOOKUP($A3207,'volatile collection data'!$G$6:$M$69,6,FALSE)</f>
        <v>11</v>
      </c>
      <c r="N3207" s="1">
        <f>VLOOKUP($A3207,'volatile collection data'!$G$6:$M$69,7,FALSE)</f>
        <v>5.59</v>
      </c>
      <c r="O3207" s="1">
        <f>VLOOKUP(A3207,'volatile collection data'!$G$6:$K$69,5,FALSE)</f>
        <v>0</v>
      </c>
      <c r="P3207" s="1" t="str">
        <f t="shared" si="303"/>
        <v>4E</v>
      </c>
      <c r="Q3207">
        <f t="shared" si="301"/>
        <v>7.3972047249567616E-2</v>
      </c>
      <c r="R3207" t="str">
        <f t="shared" si="304"/>
        <v>27B_0-E&amp;5.59%5.59@11</v>
      </c>
      <c r="S3207" t="str">
        <f t="shared" si="305"/>
        <v>4E-27B-VCS-Loc-22</v>
      </c>
      <c r="T3207" t="str">
        <f>IFERROR(IF(VLOOKUP(S3207,Bad!$A:$A,1,FALSE)='RAW2'!S3207,"yes","no"),"no")</f>
        <v>yes</v>
      </c>
      <c r="U3207" t="str">
        <f>IFERROR(VLOOKUP(F3207,compounds!$A:$B,2,FALSE),"")</f>
        <v/>
      </c>
      <c r="V3207" t="str">
        <f>VLOOKUP(B3207,'volatile collection data'!$O:$P,2,FALSE)</f>
        <v>02.may.22 27</v>
      </c>
    </row>
    <row r="3208" spans="1:22" x14ac:dyDescent="0.2">
      <c r="A3208" t="s">
        <v>376</v>
      </c>
      <c r="B3208" s="1" t="str">
        <f t="shared" si="302"/>
        <v>4E</v>
      </c>
      <c r="C3208">
        <v>16.446000000000002</v>
      </c>
      <c r="D3208">
        <f t="shared" si="300"/>
        <v>16.45</v>
      </c>
      <c r="E3208">
        <f>VLOOKUP(D3208,'Peak Combiner'!$A$5:$D$4980,4,FALSE)</f>
        <v>16.440000000000001</v>
      </c>
      <c r="F3208">
        <f>IFERROR(VLOOKUP(D3208,rt_comb!$A:$B,2,FALSE),D3208)</f>
        <v>16.45</v>
      </c>
      <c r="G3208">
        <v>5006533</v>
      </c>
      <c r="H3208">
        <f>SUMIFS($G:$G,$E:$E,18.51,'RAW2'!$A:$A,'RAW2'!A3208)</f>
        <v>23082028</v>
      </c>
      <c r="I3208" s="1" t="str">
        <f>VLOOKUP(A3208,'volatile collection data'!$G$6:$H$69,2,FALSE)</f>
        <v>E</v>
      </c>
      <c r="J3208" s="1">
        <f>VLOOKUP(A3208,'volatile collection data'!$G$6:$I$69,3,FALSE)</f>
        <v>4</v>
      </c>
      <c r="K3208" s="1" t="str">
        <f>VLOOKUP(A3208,'volatile collection data'!$G$6:$N$69,8,FALSE)</f>
        <v>27B</v>
      </c>
      <c r="L3208" s="1">
        <f>VLOOKUP(A3208,'volatile collection data'!$G$6:$J$69,4,FALSE)</f>
        <v>5.59</v>
      </c>
      <c r="M3208" s="1">
        <f>VLOOKUP($A3208,'volatile collection data'!$G$6:$M$69,6,FALSE)</f>
        <v>11</v>
      </c>
      <c r="N3208" s="1">
        <f>VLOOKUP($A3208,'volatile collection data'!$G$6:$M$69,7,FALSE)</f>
        <v>5.59</v>
      </c>
      <c r="O3208" s="1">
        <f>VLOOKUP(A3208,'volatile collection data'!$G$6:$K$69,5,FALSE)</f>
        <v>0</v>
      </c>
      <c r="P3208" s="1" t="str">
        <f t="shared" si="303"/>
        <v>4E</v>
      </c>
      <c r="Q3208">
        <f t="shared" si="301"/>
        <v>0.19400874934452836</v>
      </c>
      <c r="R3208" t="str">
        <f t="shared" si="304"/>
        <v>27B_0-E&amp;5.59%5.59@11</v>
      </c>
      <c r="S3208" t="str">
        <f t="shared" si="305"/>
        <v>4E-27B-VCS-Loc-22</v>
      </c>
      <c r="T3208" t="str">
        <f>IFERROR(IF(VLOOKUP(S3208,Bad!$A:$A,1,FALSE)='RAW2'!S3208,"yes","no"),"no")</f>
        <v>yes</v>
      </c>
      <c r="U3208" t="str">
        <f>IFERROR(VLOOKUP(F3208,compounds!$A:$B,2,FALSE),"")</f>
        <v/>
      </c>
      <c r="V3208" t="str">
        <f>VLOOKUP(B3208,'volatile collection data'!$O:$P,2,FALSE)</f>
        <v>02.may.22 27</v>
      </c>
    </row>
    <row r="3209" spans="1:22" x14ac:dyDescent="0.2">
      <c r="A3209" t="s">
        <v>376</v>
      </c>
      <c r="B3209" s="1" t="str">
        <f t="shared" si="302"/>
        <v>4E</v>
      </c>
      <c r="C3209">
        <v>16.783999999999999</v>
      </c>
      <c r="D3209">
        <f t="shared" si="300"/>
        <v>16.78</v>
      </c>
      <c r="E3209">
        <f>VLOOKUP(D3209,'Peak Combiner'!$A$5:$D$4980,4,FALSE)</f>
        <v>16.78</v>
      </c>
      <c r="F3209">
        <f>IFERROR(VLOOKUP(D3209,rt_comb!$A:$B,2,FALSE),D3209)</f>
        <v>16.78</v>
      </c>
      <c r="G3209">
        <v>864453</v>
      </c>
      <c r="H3209">
        <f>SUMIFS($G:$G,$E:$E,18.51,'RAW2'!$A:$A,'RAW2'!A3209)</f>
        <v>23082028</v>
      </c>
      <c r="I3209" s="1" t="str">
        <f>VLOOKUP(A3209,'volatile collection data'!$G$6:$H$69,2,FALSE)</f>
        <v>E</v>
      </c>
      <c r="J3209" s="1">
        <f>VLOOKUP(A3209,'volatile collection data'!$G$6:$I$69,3,FALSE)</f>
        <v>4</v>
      </c>
      <c r="K3209" s="1" t="str">
        <f>VLOOKUP(A3209,'volatile collection data'!$G$6:$N$69,8,FALSE)</f>
        <v>27B</v>
      </c>
      <c r="L3209" s="1">
        <f>VLOOKUP(A3209,'volatile collection data'!$G$6:$J$69,4,FALSE)</f>
        <v>5.59</v>
      </c>
      <c r="M3209" s="1">
        <f>VLOOKUP($A3209,'volatile collection data'!$G$6:$M$69,6,FALSE)</f>
        <v>11</v>
      </c>
      <c r="N3209" s="1">
        <f>VLOOKUP($A3209,'volatile collection data'!$G$6:$M$69,7,FALSE)</f>
        <v>5.59</v>
      </c>
      <c r="O3209" s="1">
        <f>VLOOKUP(A3209,'volatile collection data'!$G$6:$K$69,5,FALSE)</f>
        <v>0</v>
      </c>
      <c r="P3209" s="1" t="str">
        <f t="shared" si="303"/>
        <v>4E</v>
      </c>
      <c r="Q3209">
        <f t="shared" si="301"/>
        <v>3.3498519913306386E-2</v>
      </c>
      <c r="R3209" t="str">
        <f t="shared" si="304"/>
        <v>27B_0-E&amp;5.59%5.59@11</v>
      </c>
      <c r="S3209" t="str">
        <f t="shared" si="305"/>
        <v>4E-27B-VCS-Loc-22</v>
      </c>
      <c r="T3209" t="str">
        <f>IFERROR(IF(VLOOKUP(S3209,Bad!$A:$A,1,FALSE)='RAW2'!S3209,"yes","no"),"no")</f>
        <v>yes</v>
      </c>
      <c r="U3209" t="str">
        <f>IFERROR(VLOOKUP(F3209,compounds!$A:$B,2,FALSE),"")</f>
        <v/>
      </c>
      <c r="V3209" t="str">
        <f>VLOOKUP(B3209,'volatile collection data'!$O:$P,2,FALSE)</f>
        <v>02.may.22 27</v>
      </c>
    </row>
    <row r="3210" spans="1:22" x14ac:dyDescent="0.2">
      <c r="A3210" t="s">
        <v>376</v>
      </c>
      <c r="B3210" s="1" t="str">
        <f t="shared" si="302"/>
        <v>4E</v>
      </c>
      <c r="C3210">
        <v>16.861999999999998</v>
      </c>
      <c r="D3210">
        <f t="shared" si="300"/>
        <v>16.86</v>
      </c>
      <c r="E3210">
        <f>VLOOKUP(D3210,'Peak Combiner'!$A$5:$D$4980,4,FALSE)</f>
        <v>16.86</v>
      </c>
      <c r="F3210">
        <f>IFERROR(VLOOKUP(D3210,rt_comb!$A:$B,2,FALSE),D3210)</f>
        <v>16.86</v>
      </c>
      <c r="G3210">
        <v>1299078</v>
      </c>
      <c r="H3210">
        <f>SUMIFS($G:$G,$E:$E,18.51,'RAW2'!$A:$A,'RAW2'!A3210)</f>
        <v>23082028</v>
      </c>
      <c r="I3210" s="1" t="str">
        <f>VLOOKUP(A3210,'volatile collection data'!$G$6:$H$69,2,FALSE)</f>
        <v>E</v>
      </c>
      <c r="J3210" s="1">
        <f>VLOOKUP(A3210,'volatile collection data'!$G$6:$I$69,3,FALSE)</f>
        <v>4</v>
      </c>
      <c r="K3210" s="1" t="str">
        <f>VLOOKUP(A3210,'volatile collection data'!$G$6:$N$69,8,FALSE)</f>
        <v>27B</v>
      </c>
      <c r="L3210" s="1">
        <f>VLOOKUP(A3210,'volatile collection data'!$G$6:$J$69,4,FALSE)</f>
        <v>5.59</v>
      </c>
      <c r="M3210" s="1">
        <f>VLOOKUP($A3210,'volatile collection data'!$G$6:$M$69,6,FALSE)</f>
        <v>11</v>
      </c>
      <c r="N3210" s="1">
        <f>VLOOKUP($A3210,'volatile collection data'!$G$6:$M$69,7,FALSE)</f>
        <v>5.59</v>
      </c>
      <c r="O3210" s="1">
        <f>VLOOKUP(A3210,'volatile collection data'!$G$6:$K$69,5,FALSE)</f>
        <v>0</v>
      </c>
      <c r="P3210" s="1" t="str">
        <f t="shared" si="303"/>
        <v>4E</v>
      </c>
      <c r="Q3210">
        <f t="shared" si="301"/>
        <v>5.0340724425663667E-2</v>
      </c>
      <c r="R3210" t="str">
        <f t="shared" si="304"/>
        <v>27B_0-E&amp;5.59%5.59@11</v>
      </c>
      <c r="S3210" t="str">
        <f t="shared" si="305"/>
        <v>4E-27B-VCS-Loc-22</v>
      </c>
      <c r="T3210" t="str">
        <f>IFERROR(IF(VLOOKUP(S3210,Bad!$A:$A,1,FALSE)='RAW2'!S3210,"yes","no"),"no")</f>
        <v>yes</v>
      </c>
      <c r="U3210" t="str">
        <f>IFERROR(VLOOKUP(F3210,compounds!$A:$B,2,FALSE),"")</f>
        <v/>
      </c>
      <c r="V3210" t="str">
        <f>VLOOKUP(B3210,'volatile collection data'!$O:$P,2,FALSE)</f>
        <v>02.may.22 27</v>
      </c>
    </row>
    <row r="3211" spans="1:22" x14ac:dyDescent="0.2">
      <c r="A3211" t="s">
        <v>376</v>
      </c>
      <c r="B3211" s="1" t="str">
        <f t="shared" si="302"/>
        <v>4E</v>
      </c>
      <c r="C3211">
        <v>18.21</v>
      </c>
      <c r="D3211">
        <f t="shared" si="300"/>
        <v>18.21</v>
      </c>
      <c r="E3211">
        <f>VLOOKUP(D3211,'Peak Combiner'!$A$5:$D$4980,4,FALSE)</f>
        <v>18.21</v>
      </c>
      <c r="F3211">
        <f>IFERROR(VLOOKUP(D3211,rt_comb!$A:$B,2,FALSE),D3211)</f>
        <v>18.21</v>
      </c>
      <c r="G3211">
        <v>1957826</v>
      </c>
      <c r="H3211">
        <f>SUMIFS($G:$G,$E:$E,18.51,'RAW2'!$A:$A,'RAW2'!A3211)</f>
        <v>23082028</v>
      </c>
      <c r="I3211" s="1" t="str">
        <f>VLOOKUP(A3211,'volatile collection data'!$G$6:$H$69,2,FALSE)</f>
        <v>E</v>
      </c>
      <c r="J3211" s="1">
        <f>VLOOKUP(A3211,'volatile collection data'!$G$6:$I$69,3,FALSE)</f>
        <v>4</v>
      </c>
      <c r="K3211" s="1" t="str">
        <f>VLOOKUP(A3211,'volatile collection data'!$G$6:$N$69,8,FALSE)</f>
        <v>27B</v>
      </c>
      <c r="L3211" s="1">
        <f>VLOOKUP(A3211,'volatile collection data'!$G$6:$J$69,4,FALSE)</f>
        <v>5.59</v>
      </c>
      <c r="M3211" s="1">
        <f>VLOOKUP($A3211,'volatile collection data'!$G$6:$M$69,6,FALSE)</f>
        <v>11</v>
      </c>
      <c r="N3211" s="1">
        <f>VLOOKUP($A3211,'volatile collection data'!$G$6:$M$69,7,FALSE)</f>
        <v>5.59</v>
      </c>
      <c r="O3211" s="1">
        <f>VLOOKUP(A3211,'volatile collection data'!$G$6:$K$69,5,FALSE)</f>
        <v>0</v>
      </c>
      <c r="P3211" s="1" t="str">
        <f t="shared" si="303"/>
        <v>4E</v>
      </c>
      <c r="Q3211">
        <f t="shared" si="301"/>
        <v>7.5867945681013294E-2</v>
      </c>
      <c r="R3211" t="str">
        <f t="shared" si="304"/>
        <v>27B_0-E&amp;5.59%5.59@11</v>
      </c>
      <c r="S3211" t="str">
        <f t="shared" si="305"/>
        <v>4E-27B-VCS-Loc-22</v>
      </c>
      <c r="T3211" t="str">
        <f>IFERROR(IF(VLOOKUP(S3211,Bad!$A:$A,1,FALSE)='RAW2'!S3211,"yes","no"),"no")</f>
        <v>yes</v>
      </c>
      <c r="U3211" t="str">
        <f>IFERROR(VLOOKUP(F3211,compounds!$A:$B,2,FALSE),"")</f>
        <v/>
      </c>
      <c r="V3211" t="str">
        <f>VLOOKUP(B3211,'volatile collection data'!$O:$P,2,FALSE)</f>
        <v>02.may.22 27</v>
      </c>
    </row>
    <row r="3212" spans="1:22" x14ac:dyDescent="0.2">
      <c r="A3212" t="s">
        <v>376</v>
      </c>
      <c r="B3212" s="1" t="str">
        <f t="shared" si="302"/>
        <v>4E</v>
      </c>
      <c r="C3212">
        <v>18.295000000000002</v>
      </c>
      <c r="D3212">
        <f t="shared" si="300"/>
        <v>18.3</v>
      </c>
      <c r="E3212">
        <f>VLOOKUP(D3212,'Peak Combiner'!$A$5:$D$4980,4,FALSE)</f>
        <v>18.3</v>
      </c>
      <c r="F3212">
        <f>IFERROR(VLOOKUP(D3212,rt_comb!$A:$B,2,FALSE),D3212)</f>
        <v>18.3</v>
      </c>
      <c r="G3212">
        <v>1020749</v>
      </c>
      <c r="H3212">
        <f>SUMIFS($G:$G,$E:$E,18.51,'RAW2'!$A:$A,'RAW2'!A3212)</f>
        <v>23082028</v>
      </c>
      <c r="I3212" s="1" t="str">
        <f>VLOOKUP(A3212,'volatile collection data'!$G$6:$H$69,2,FALSE)</f>
        <v>E</v>
      </c>
      <c r="J3212" s="1">
        <f>VLOOKUP(A3212,'volatile collection data'!$G$6:$I$69,3,FALSE)</f>
        <v>4</v>
      </c>
      <c r="K3212" s="1" t="str">
        <f>VLOOKUP(A3212,'volatile collection data'!$G$6:$N$69,8,FALSE)</f>
        <v>27B</v>
      </c>
      <c r="L3212" s="1">
        <f>VLOOKUP(A3212,'volatile collection data'!$G$6:$J$69,4,FALSE)</f>
        <v>5.59</v>
      </c>
      <c r="M3212" s="1">
        <f>VLOOKUP($A3212,'volatile collection data'!$G$6:$M$69,6,FALSE)</f>
        <v>11</v>
      </c>
      <c r="N3212" s="1">
        <f>VLOOKUP($A3212,'volatile collection data'!$G$6:$M$69,7,FALSE)</f>
        <v>5.59</v>
      </c>
      <c r="O3212" s="1">
        <f>VLOOKUP(A3212,'volatile collection data'!$G$6:$K$69,5,FALSE)</f>
        <v>0</v>
      </c>
      <c r="P3212" s="1" t="str">
        <f t="shared" si="303"/>
        <v>4E</v>
      </c>
      <c r="Q3212">
        <f t="shared" si="301"/>
        <v>3.9555164598870707E-2</v>
      </c>
      <c r="R3212" t="str">
        <f t="shared" si="304"/>
        <v>27B_0-E&amp;5.59%5.59@11</v>
      </c>
      <c r="S3212" t="str">
        <f t="shared" si="305"/>
        <v>4E-27B-VCS-Loc-22</v>
      </c>
      <c r="T3212" t="str">
        <f>IFERROR(IF(VLOOKUP(S3212,Bad!$A:$A,1,FALSE)='RAW2'!S3212,"yes","no"),"no")</f>
        <v>yes</v>
      </c>
      <c r="U3212" t="str">
        <f>IFERROR(VLOOKUP(F3212,compounds!$A:$B,2,FALSE),"")</f>
        <v/>
      </c>
      <c r="V3212" t="str">
        <f>VLOOKUP(B3212,'volatile collection data'!$O:$P,2,FALSE)</f>
        <v>02.may.22 27</v>
      </c>
    </row>
    <row r="3213" spans="1:22" x14ac:dyDescent="0.2">
      <c r="A3213" t="s">
        <v>376</v>
      </c>
      <c r="B3213" s="1" t="str">
        <f t="shared" si="302"/>
        <v>4E</v>
      </c>
      <c r="C3213">
        <v>18.405000000000001</v>
      </c>
      <c r="D3213">
        <f t="shared" si="300"/>
        <v>18.41</v>
      </c>
      <c r="E3213">
        <f>VLOOKUP(D3213,'Peak Combiner'!$A$5:$D$4980,4,FALSE)</f>
        <v>18.41</v>
      </c>
      <c r="F3213">
        <f>IFERROR(VLOOKUP(D3213,rt_comb!$A:$B,2,FALSE),D3213)</f>
        <v>18.41</v>
      </c>
      <c r="G3213">
        <v>1091570</v>
      </c>
      <c r="H3213">
        <f>SUMIFS($G:$G,$E:$E,18.51,'RAW2'!$A:$A,'RAW2'!A3213)</f>
        <v>23082028</v>
      </c>
      <c r="I3213" s="1" t="str">
        <f>VLOOKUP(A3213,'volatile collection data'!$G$6:$H$69,2,FALSE)</f>
        <v>E</v>
      </c>
      <c r="J3213" s="1">
        <f>VLOOKUP(A3213,'volatile collection data'!$G$6:$I$69,3,FALSE)</f>
        <v>4</v>
      </c>
      <c r="K3213" s="1" t="str">
        <f>VLOOKUP(A3213,'volatile collection data'!$G$6:$N$69,8,FALSE)</f>
        <v>27B</v>
      </c>
      <c r="L3213" s="1">
        <f>VLOOKUP(A3213,'volatile collection data'!$G$6:$J$69,4,FALSE)</f>
        <v>5.59</v>
      </c>
      <c r="M3213" s="1">
        <f>VLOOKUP($A3213,'volatile collection data'!$G$6:$M$69,6,FALSE)</f>
        <v>11</v>
      </c>
      <c r="N3213" s="1">
        <f>VLOOKUP($A3213,'volatile collection data'!$G$6:$M$69,7,FALSE)</f>
        <v>5.59</v>
      </c>
      <c r="O3213" s="1">
        <f>VLOOKUP(A3213,'volatile collection data'!$G$6:$K$69,5,FALSE)</f>
        <v>0</v>
      </c>
      <c r="P3213" s="1" t="str">
        <f t="shared" si="303"/>
        <v>4E</v>
      </c>
      <c r="Q3213">
        <f t="shared" si="301"/>
        <v>4.2299557502568502E-2</v>
      </c>
      <c r="R3213" t="str">
        <f t="shared" si="304"/>
        <v>27B_0-E&amp;5.59%5.59@11</v>
      </c>
      <c r="S3213" t="str">
        <f t="shared" si="305"/>
        <v>4E-27B-VCS-Loc-22</v>
      </c>
      <c r="T3213" t="str">
        <f>IFERROR(IF(VLOOKUP(S3213,Bad!$A:$A,1,FALSE)='RAW2'!S3213,"yes","no"),"no")</f>
        <v>yes</v>
      </c>
      <c r="U3213" t="str">
        <f>IFERROR(VLOOKUP(F3213,compounds!$A:$B,2,FALSE),"")</f>
        <v/>
      </c>
      <c r="V3213" t="str">
        <f>VLOOKUP(B3213,'volatile collection data'!$O:$P,2,FALSE)</f>
        <v>02.may.22 27</v>
      </c>
    </row>
    <row r="3214" spans="1:22" x14ac:dyDescent="0.2">
      <c r="A3214" t="s">
        <v>376</v>
      </c>
      <c r="B3214" s="1" t="str">
        <f t="shared" si="302"/>
        <v>4E</v>
      </c>
      <c r="C3214">
        <v>18.515000000000001</v>
      </c>
      <c r="D3214">
        <f t="shared" si="300"/>
        <v>18.52</v>
      </c>
      <c r="E3214">
        <f>VLOOKUP(D3214,'Peak Combiner'!$A$5:$D$4980,4,FALSE)</f>
        <v>18.510000000000002</v>
      </c>
      <c r="F3214">
        <f>IFERROR(VLOOKUP(D3214,rt_comb!$A:$B,2,FALSE),D3214)</f>
        <v>18.52</v>
      </c>
      <c r="G3214">
        <v>23082028</v>
      </c>
      <c r="H3214">
        <f>SUMIFS($G:$G,$E:$E,18.51,'RAW2'!$A:$A,'RAW2'!A3214)</f>
        <v>23082028</v>
      </c>
      <c r="I3214" s="1" t="str">
        <f>VLOOKUP(A3214,'volatile collection data'!$G$6:$H$69,2,FALSE)</f>
        <v>E</v>
      </c>
      <c r="J3214" s="1">
        <f>VLOOKUP(A3214,'volatile collection data'!$G$6:$I$69,3,FALSE)</f>
        <v>4</v>
      </c>
      <c r="K3214" s="1" t="str">
        <f>VLOOKUP(A3214,'volatile collection data'!$G$6:$N$69,8,FALSE)</f>
        <v>27B</v>
      </c>
      <c r="L3214" s="1">
        <f>VLOOKUP(A3214,'volatile collection data'!$G$6:$J$69,4,FALSE)</f>
        <v>5.59</v>
      </c>
      <c r="M3214" s="1">
        <f>VLOOKUP($A3214,'volatile collection data'!$G$6:$M$69,6,FALSE)</f>
        <v>11</v>
      </c>
      <c r="N3214" s="1">
        <f>VLOOKUP($A3214,'volatile collection data'!$G$6:$M$69,7,FALSE)</f>
        <v>5.59</v>
      </c>
      <c r="O3214" s="1">
        <f>VLOOKUP(A3214,'volatile collection data'!$G$6:$K$69,5,FALSE)</f>
        <v>0</v>
      </c>
      <c r="P3214" s="1" t="str">
        <f t="shared" si="303"/>
        <v>4E</v>
      </c>
      <c r="Q3214">
        <f t="shared" si="301"/>
        <v>0.89445438282647594</v>
      </c>
      <c r="R3214" t="str">
        <f t="shared" si="304"/>
        <v>27B_0-E&amp;5.59%5.59@11</v>
      </c>
      <c r="S3214" t="str">
        <f t="shared" si="305"/>
        <v>4E-27B-VCS-Loc-22</v>
      </c>
      <c r="T3214" t="str">
        <f>IFERROR(IF(VLOOKUP(S3214,Bad!$A:$A,1,FALSE)='RAW2'!S3214,"yes","no"),"no")</f>
        <v>yes</v>
      </c>
      <c r="U3214" t="str">
        <f>IFERROR(VLOOKUP(F3214,compounds!$A:$B,2,FALSE),"")</f>
        <v>standard</v>
      </c>
      <c r="V3214" t="str">
        <f>VLOOKUP(B3214,'volatile collection data'!$O:$P,2,FALSE)</f>
        <v>02.may.22 27</v>
      </c>
    </row>
    <row r="3215" spans="1:22" x14ac:dyDescent="0.2">
      <c r="A3215" t="s">
        <v>376</v>
      </c>
      <c r="B3215" s="1" t="str">
        <f t="shared" si="302"/>
        <v>4E</v>
      </c>
      <c r="C3215">
        <v>20.050999999999998</v>
      </c>
      <c r="D3215">
        <f t="shared" si="300"/>
        <v>20.05</v>
      </c>
      <c r="E3215">
        <f>VLOOKUP(D3215,'Peak Combiner'!$A$5:$D$4980,4,FALSE)</f>
        <v>20.05</v>
      </c>
      <c r="F3215">
        <f>IFERROR(VLOOKUP(D3215,rt_comb!$A:$B,2,FALSE),D3215)</f>
        <v>20.05</v>
      </c>
      <c r="G3215">
        <v>1107303</v>
      </c>
      <c r="H3215">
        <f>SUMIFS($G:$G,$E:$E,18.51,'RAW2'!$A:$A,'RAW2'!A3215)</f>
        <v>23082028</v>
      </c>
      <c r="I3215" s="1" t="str">
        <f>VLOOKUP(A3215,'volatile collection data'!$G$6:$H$69,2,FALSE)</f>
        <v>E</v>
      </c>
      <c r="J3215" s="1">
        <f>VLOOKUP(A3215,'volatile collection data'!$G$6:$I$69,3,FALSE)</f>
        <v>4</v>
      </c>
      <c r="K3215" s="1" t="str">
        <f>VLOOKUP(A3215,'volatile collection data'!$G$6:$N$69,8,FALSE)</f>
        <v>27B</v>
      </c>
      <c r="L3215" s="1">
        <f>VLOOKUP(A3215,'volatile collection data'!$G$6:$J$69,4,FALSE)</f>
        <v>5.59</v>
      </c>
      <c r="M3215" s="1">
        <f>VLOOKUP($A3215,'volatile collection data'!$G$6:$M$69,6,FALSE)</f>
        <v>11</v>
      </c>
      <c r="N3215" s="1">
        <f>VLOOKUP($A3215,'volatile collection data'!$G$6:$M$69,7,FALSE)</f>
        <v>5.59</v>
      </c>
      <c r="O3215" s="1">
        <f>VLOOKUP(A3215,'volatile collection data'!$G$6:$K$69,5,FALSE)</f>
        <v>0</v>
      </c>
      <c r="P3215" s="1" t="str">
        <f t="shared" si="303"/>
        <v>4E</v>
      </c>
      <c r="Q3215">
        <f t="shared" si="301"/>
        <v>4.2909228836690828E-2</v>
      </c>
      <c r="R3215" t="str">
        <f t="shared" si="304"/>
        <v>27B_0-E&amp;5.59%5.59@11</v>
      </c>
      <c r="S3215" t="str">
        <f t="shared" si="305"/>
        <v>4E-27B-VCS-Loc-22</v>
      </c>
      <c r="T3215" t="str">
        <f>IFERROR(IF(VLOOKUP(S3215,Bad!$A:$A,1,FALSE)='RAW2'!S3215,"yes","no"),"no")</f>
        <v>yes</v>
      </c>
      <c r="U3215" t="str">
        <f>IFERROR(VLOOKUP(F3215,compounds!$A:$B,2,FALSE),"")</f>
        <v>tridecane</v>
      </c>
      <c r="V3215" t="str">
        <f>VLOOKUP(B3215,'volatile collection data'!$O:$P,2,FALSE)</f>
        <v>02.may.22 27</v>
      </c>
    </row>
    <row r="3216" spans="1:22" x14ac:dyDescent="0.2">
      <c r="A3216" t="s">
        <v>376</v>
      </c>
      <c r="B3216" s="1" t="str">
        <f t="shared" si="302"/>
        <v>4E</v>
      </c>
      <c r="C3216">
        <v>20.844999999999999</v>
      </c>
      <c r="D3216">
        <f t="shared" si="300"/>
        <v>20.85</v>
      </c>
      <c r="E3216">
        <f>VLOOKUP(D3216,'Peak Combiner'!$A$5:$D$4980,4,FALSE)</f>
        <v>20.85</v>
      </c>
      <c r="F3216">
        <f>IFERROR(VLOOKUP(D3216,rt_comb!$A:$B,2,FALSE),D3216)</f>
        <v>20.85</v>
      </c>
      <c r="G3216">
        <v>1085151</v>
      </c>
      <c r="H3216">
        <f>SUMIFS($G:$G,$E:$E,18.51,'RAW2'!$A:$A,'RAW2'!A3216)</f>
        <v>23082028</v>
      </c>
      <c r="I3216" s="1" t="str">
        <f>VLOOKUP(A3216,'volatile collection data'!$G$6:$H$69,2,FALSE)</f>
        <v>E</v>
      </c>
      <c r="J3216" s="1">
        <f>VLOOKUP(A3216,'volatile collection data'!$G$6:$I$69,3,FALSE)</f>
        <v>4</v>
      </c>
      <c r="K3216" s="1" t="str">
        <f>VLOOKUP(A3216,'volatile collection data'!$G$6:$N$69,8,FALSE)</f>
        <v>27B</v>
      </c>
      <c r="L3216" s="1">
        <f>VLOOKUP(A3216,'volatile collection data'!$G$6:$J$69,4,FALSE)</f>
        <v>5.59</v>
      </c>
      <c r="M3216" s="1">
        <f>VLOOKUP($A3216,'volatile collection data'!$G$6:$M$69,6,FALSE)</f>
        <v>11</v>
      </c>
      <c r="N3216" s="1">
        <f>VLOOKUP($A3216,'volatile collection data'!$G$6:$M$69,7,FALSE)</f>
        <v>5.59</v>
      </c>
      <c r="O3216" s="1">
        <f>VLOOKUP(A3216,'volatile collection data'!$G$6:$K$69,5,FALSE)</f>
        <v>0</v>
      </c>
      <c r="P3216" s="1" t="str">
        <f t="shared" si="303"/>
        <v>4E</v>
      </c>
      <c r="Q3216">
        <f t="shared" si="301"/>
        <v>4.2050814078318122E-2</v>
      </c>
      <c r="R3216" t="str">
        <f t="shared" si="304"/>
        <v>27B_0-E&amp;5.59%5.59@11</v>
      </c>
      <c r="S3216" t="str">
        <f t="shared" si="305"/>
        <v>4E-27B-VCS-Loc-22</v>
      </c>
      <c r="T3216" t="str">
        <f>IFERROR(IF(VLOOKUP(S3216,Bad!$A:$A,1,FALSE)='RAW2'!S3216,"yes","no"),"no")</f>
        <v>yes</v>
      </c>
      <c r="U3216" t="str">
        <f>IFERROR(VLOOKUP(F3216,compounds!$A:$B,2,FALSE),"")</f>
        <v>nanodecane</v>
      </c>
      <c r="V3216" t="str">
        <f>VLOOKUP(B3216,'volatile collection data'!$O:$P,2,FALSE)</f>
        <v>02.may.22 27</v>
      </c>
    </row>
    <row r="3217" spans="1:22" x14ac:dyDescent="0.2">
      <c r="A3217" t="s">
        <v>376</v>
      </c>
      <c r="B3217" s="1" t="str">
        <f t="shared" si="302"/>
        <v>4E</v>
      </c>
      <c r="C3217">
        <v>21.067</v>
      </c>
      <c r="D3217">
        <f t="shared" si="300"/>
        <v>21.07</v>
      </c>
      <c r="E3217">
        <f>VLOOKUP(D3217,'Peak Combiner'!$A$5:$D$4980,4,FALSE)</f>
        <v>21.07</v>
      </c>
      <c r="F3217">
        <f>IFERROR(VLOOKUP(D3217,rt_comb!$A:$B,2,FALSE),D3217)</f>
        <v>21.07</v>
      </c>
      <c r="G3217">
        <v>4245500</v>
      </c>
      <c r="H3217">
        <f>SUMIFS($G:$G,$E:$E,18.51,'RAW2'!$A:$A,'RAW2'!A3217)</f>
        <v>23082028</v>
      </c>
      <c r="I3217" s="1" t="str">
        <f>VLOOKUP(A3217,'volatile collection data'!$G$6:$H$69,2,FALSE)</f>
        <v>E</v>
      </c>
      <c r="J3217" s="1">
        <f>VLOOKUP(A3217,'volatile collection data'!$G$6:$I$69,3,FALSE)</f>
        <v>4</v>
      </c>
      <c r="K3217" s="1" t="str">
        <f>VLOOKUP(A3217,'volatile collection data'!$G$6:$N$69,8,FALSE)</f>
        <v>27B</v>
      </c>
      <c r="L3217" s="1">
        <f>VLOOKUP(A3217,'volatile collection data'!$G$6:$J$69,4,FALSE)</f>
        <v>5.59</v>
      </c>
      <c r="M3217" s="1">
        <f>VLOOKUP($A3217,'volatile collection data'!$G$6:$M$69,6,FALSE)</f>
        <v>11</v>
      </c>
      <c r="N3217" s="1">
        <f>VLOOKUP($A3217,'volatile collection data'!$G$6:$M$69,7,FALSE)</f>
        <v>5.59</v>
      </c>
      <c r="O3217" s="1">
        <f>VLOOKUP(A3217,'volatile collection data'!$G$6:$K$69,5,FALSE)</f>
        <v>0</v>
      </c>
      <c r="P3217" s="1" t="str">
        <f t="shared" si="303"/>
        <v>4E</v>
      </c>
      <c r="Q3217">
        <f t="shared" si="301"/>
        <v>0.16451787001947157</v>
      </c>
      <c r="R3217" t="str">
        <f t="shared" si="304"/>
        <v>27B_0-E&amp;5.59%5.59@11</v>
      </c>
      <c r="S3217" t="str">
        <f t="shared" si="305"/>
        <v>4E-27B-VCS-Loc-22</v>
      </c>
      <c r="T3217" t="str">
        <f>IFERROR(IF(VLOOKUP(S3217,Bad!$A:$A,1,FALSE)='RAW2'!S3217,"yes","no"),"no")</f>
        <v>yes</v>
      </c>
      <c r="U3217" t="str">
        <f>IFERROR(VLOOKUP(F3217,compounds!$A:$B,2,FALSE),"")</f>
        <v/>
      </c>
      <c r="V3217" t="str">
        <f>VLOOKUP(B3217,'volatile collection data'!$O:$P,2,FALSE)</f>
        <v>02.may.22 27</v>
      </c>
    </row>
    <row r="3218" spans="1:22" x14ac:dyDescent="0.2">
      <c r="A3218" t="s">
        <v>376</v>
      </c>
      <c r="B3218" s="1" t="str">
        <f t="shared" si="302"/>
        <v>4E</v>
      </c>
      <c r="C3218">
        <v>21.326000000000001</v>
      </c>
      <c r="D3218">
        <f t="shared" si="300"/>
        <v>21.33</v>
      </c>
      <c r="E3218">
        <f>VLOOKUP(D3218,'Peak Combiner'!$A$5:$D$4980,4,FALSE)</f>
        <v>21.28</v>
      </c>
      <c r="F3218">
        <f>IFERROR(VLOOKUP(D3218,rt_comb!$A:$B,2,FALSE),D3218)</f>
        <v>21.33</v>
      </c>
      <c r="G3218">
        <v>15710186</v>
      </c>
      <c r="H3218">
        <f>SUMIFS($G:$G,$E:$E,18.51,'RAW2'!$A:$A,'RAW2'!A3218)</f>
        <v>23082028</v>
      </c>
      <c r="I3218" s="1" t="str">
        <f>VLOOKUP(A3218,'volatile collection data'!$G$6:$H$69,2,FALSE)</f>
        <v>E</v>
      </c>
      <c r="J3218" s="1">
        <f>VLOOKUP(A3218,'volatile collection data'!$G$6:$I$69,3,FALSE)</f>
        <v>4</v>
      </c>
      <c r="K3218" s="1" t="str">
        <f>VLOOKUP(A3218,'volatile collection data'!$G$6:$N$69,8,FALSE)</f>
        <v>27B</v>
      </c>
      <c r="L3218" s="1">
        <f>VLOOKUP(A3218,'volatile collection data'!$G$6:$J$69,4,FALSE)</f>
        <v>5.59</v>
      </c>
      <c r="M3218" s="1">
        <f>VLOOKUP($A3218,'volatile collection data'!$G$6:$M$69,6,FALSE)</f>
        <v>11</v>
      </c>
      <c r="N3218" s="1">
        <f>VLOOKUP($A3218,'volatile collection data'!$G$6:$M$69,7,FALSE)</f>
        <v>5.59</v>
      </c>
      <c r="O3218" s="1">
        <f>VLOOKUP(A3218,'volatile collection data'!$G$6:$K$69,5,FALSE)</f>
        <v>0</v>
      </c>
      <c r="P3218" s="1" t="str">
        <f t="shared" si="303"/>
        <v>4E</v>
      </c>
      <c r="Q3218">
        <f t="shared" si="301"/>
        <v>0.60878726612406597</v>
      </c>
      <c r="R3218" t="str">
        <f t="shared" si="304"/>
        <v>27B_0-E&amp;5.59%5.59@11</v>
      </c>
      <c r="S3218" t="str">
        <f t="shared" si="305"/>
        <v>4E-27B-VCS-Loc-22</v>
      </c>
      <c r="T3218" t="str">
        <f>IFERROR(IF(VLOOKUP(S3218,Bad!$A:$A,1,FALSE)='RAW2'!S3218,"yes","no"),"no")</f>
        <v>yes</v>
      </c>
      <c r="U3218" t="str">
        <f>IFERROR(VLOOKUP(F3218,compounds!$A:$B,2,FALSE),"")</f>
        <v/>
      </c>
      <c r="V3218" t="str">
        <f>VLOOKUP(B3218,'volatile collection data'!$O:$P,2,FALSE)</f>
        <v>02.may.22 27</v>
      </c>
    </row>
    <row r="3219" spans="1:22" x14ac:dyDescent="0.2">
      <c r="A3219" t="s">
        <v>376</v>
      </c>
      <c r="B3219" s="1" t="str">
        <f t="shared" si="302"/>
        <v>4E</v>
      </c>
      <c r="C3219">
        <v>22.231000000000002</v>
      </c>
      <c r="D3219">
        <f t="shared" si="300"/>
        <v>22.23</v>
      </c>
      <c r="E3219">
        <f>VLOOKUP(D3219,'Peak Combiner'!$A$5:$D$4980,4,FALSE)</f>
        <v>22.23</v>
      </c>
      <c r="F3219">
        <f>IFERROR(VLOOKUP(D3219,rt_comb!$A:$B,2,FALSE),D3219)</f>
        <v>22.23</v>
      </c>
      <c r="G3219">
        <v>1668830</v>
      </c>
      <c r="H3219">
        <f>SUMIFS($G:$G,$E:$E,18.51,'RAW2'!$A:$A,'RAW2'!A3219)</f>
        <v>23082028</v>
      </c>
      <c r="I3219" s="1" t="str">
        <f>VLOOKUP(A3219,'volatile collection data'!$G$6:$H$69,2,FALSE)</f>
        <v>E</v>
      </c>
      <c r="J3219" s="1">
        <f>VLOOKUP(A3219,'volatile collection data'!$G$6:$I$69,3,FALSE)</f>
        <v>4</v>
      </c>
      <c r="K3219" s="1" t="str">
        <f>VLOOKUP(A3219,'volatile collection data'!$G$6:$N$69,8,FALSE)</f>
        <v>27B</v>
      </c>
      <c r="L3219" s="1">
        <f>VLOOKUP(A3219,'volatile collection data'!$G$6:$J$69,4,FALSE)</f>
        <v>5.59</v>
      </c>
      <c r="M3219" s="1">
        <f>VLOOKUP($A3219,'volatile collection data'!$G$6:$M$69,6,FALSE)</f>
        <v>11</v>
      </c>
      <c r="N3219" s="1">
        <f>VLOOKUP($A3219,'volatile collection data'!$G$6:$M$69,7,FALSE)</f>
        <v>5.59</v>
      </c>
      <c r="O3219" s="1">
        <f>VLOOKUP(A3219,'volatile collection data'!$G$6:$K$69,5,FALSE)</f>
        <v>0</v>
      </c>
      <c r="P3219" s="1" t="str">
        <f t="shared" si="303"/>
        <v>4E</v>
      </c>
      <c r="Q3219">
        <f t="shared" si="301"/>
        <v>6.4669027682156335E-2</v>
      </c>
      <c r="R3219" t="str">
        <f t="shared" si="304"/>
        <v>27B_0-E&amp;5.59%5.59@11</v>
      </c>
      <c r="S3219" t="str">
        <f t="shared" si="305"/>
        <v>4E-27B-VCS-Loc-22</v>
      </c>
      <c r="T3219" t="str">
        <f>IFERROR(IF(VLOOKUP(S3219,Bad!$A:$A,1,FALSE)='RAW2'!S3219,"yes","no"),"no")</f>
        <v>yes</v>
      </c>
      <c r="U3219" t="str">
        <f>IFERROR(VLOOKUP(F3219,compounds!$A:$B,2,FALSE),"")</f>
        <v/>
      </c>
      <c r="V3219" t="str">
        <f>VLOOKUP(B3219,'volatile collection data'!$O:$P,2,FALSE)</f>
        <v>02.may.22 27</v>
      </c>
    </row>
    <row r="3220" spans="1:22" x14ac:dyDescent="0.2">
      <c r="A3220" t="s">
        <v>376</v>
      </c>
      <c r="B3220" s="1" t="str">
        <f t="shared" si="302"/>
        <v>4E</v>
      </c>
      <c r="C3220">
        <v>22.709</v>
      </c>
      <c r="D3220">
        <f t="shared" si="300"/>
        <v>22.71</v>
      </c>
      <c r="E3220">
        <f>VLOOKUP(D3220,'Peak Combiner'!$A$5:$D$4980,4,FALSE)</f>
        <v>22.71</v>
      </c>
      <c r="F3220">
        <f>IFERROR(VLOOKUP(D3220,rt_comb!$A:$B,2,FALSE),D3220)</f>
        <v>22.71</v>
      </c>
      <c r="G3220">
        <v>5329196</v>
      </c>
      <c r="H3220">
        <f>SUMIFS($G:$G,$E:$E,18.51,'RAW2'!$A:$A,'RAW2'!A3220)</f>
        <v>23082028</v>
      </c>
      <c r="I3220" s="1" t="str">
        <f>VLOOKUP(A3220,'volatile collection data'!$G$6:$H$69,2,FALSE)</f>
        <v>E</v>
      </c>
      <c r="J3220" s="1">
        <f>VLOOKUP(A3220,'volatile collection data'!$G$6:$I$69,3,FALSE)</f>
        <v>4</v>
      </c>
      <c r="K3220" s="1" t="str">
        <f>VLOOKUP(A3220,'volatile collection data'!$G$6:$N$69,8,FALSE)</f>
        <v>27B</v>
      </c>
      <c r="L3220" s="1">
        <f>VLOOKUP(A3220,'volatile collection data'!$G$6:$J$69,4,FALSE)</f>
        <v>5.59</v>
      </c>
      <c r="M3220" s="1">
        <f>VLOOKUP($A3220,'volatile collection data'!$G$6:$M$69,6,FALSE)</f>
        <v>11</v>
      </c>
      <c r="N3220" s="1">
        <f>VLOOKUP($A3220,'volatile collection data'!$G$6:$M$69,7,FALSE)</f>
        <v>5.59</v>
      </c>
      <c r="O3220" s="1">
        <f>VLOOKUP(A3220,'volatile collection data'!$G$6:$K$69,5,FALSE)</f>
        <v>0</v>
      </c>
      <c r="P3220" s="1" t="str">
        <f t="shared" si="303"/>
        <v>4E</v>
      </c>
      <c r="Q3220">
        <f t="shared" si="301"/>
        <v>0.20651230122159647</v>
      </c>
      <c r="R3220" t="str">
        <f t="shared" si="304"/>
        <v>27B_0-E&amp;5.59%5.59@11</v>
      </c>
      <c r="S3220" t="str">
        <f t="shared" si="305"/>
        <v>4E-27B-VCS-Loc-22</v>
      </c>
      <c r="T3220" t="str">
        <f>IFERROR(IF(VLOOKUP(S3220,Bad!$A:$A,1,FALSE)='RAW2'!S3220,"yes","no"),"no")</f>
        <v>yes</v>
      </c>
      <c r="U3220" t="str">
        <f>IFERROR(VLOOKUP(F3220,compounds!$A:$B,2,FALSE),"")</f>
        <v/>
      </c>
      <c r="V3220" t="str">
        <f>VLOOKUP(B3220,'volatile collection data'!$O:$P,2,FALSE)</f>
        <v>02.may.22 27</v>
      </c>
    </row>
    <row r="3221" spans="1:22" x14ac:dyDescent="0.2">
      <c r="A3221" t="s">
        <v>376</v>
      </c>
      <c r="B3221" s="1" t="str">
        <f t="shared" si="302"/>
        <v>4E</v>
      </c>
      <c r="C3221">
        <v>22.994</v>
      </c>
      <c r="D3221">
        <f t="shared" si="300"/>
        <v>22.99</v>
      </c>
      <c r="E3221">
        <f>VLOOKUP(D3221,'Peak Combiner'!$A$5:$D$4980,4,FALSE)</f>
        <v>22.99</v>
      </c>
      <c r="F3221">
        <f>IFERROR(VLOOKUP(D3221,rt_comb!$A:$B,2,FALSE),D3221)</f>
        <v>22.99</v>
      </c>
      <c r="G3221">
        <v>1665023</v>
      </c>
      <c r="H3221">
        <f>SUMIFS($G:$G,$E:$E,18.51,'RAW2'!$A:$A,'RAW2'!A3221)</f>
        <v>23082028</v>
      </c>
      <c r="I3221" s="1" t="str">
        <f>VLOOKUP(A3221,'volatile collection data'!$G$6:$H$69,2,FALSE)</f>
        <v>E</v>
      </c>
      <c r="J3221" s="1">
        <f>VLOOKUP(A3221,'volatile collection data'!$G$6:$I$69,3,FALSE)</f>
        <v>4</v>
      </c>
      <c r="K3221" s="1" t="str">
        <f>VLOOKUP(A3221,'volatile collection data'!$G$6:$N$69,8,FALSE)</f>
        <v>27B</v>
      </c>
      <c r="L3221" s="1">
        <f>VLOOKUP(A3221,'volatile collection data'!$G$6:$J$69,4,FALSE)</f>
        <v>5.59</v>
      </c>
      <c r="M3221" s="1">
        <f>VLOOKUP($A3221,'volatile collection data'!$G$6:$M$69,6,FALSE)</f>
        <v>11</v>
      </c>
      <c r="N3221" s="1">
        <f>VLOOKUP($A3221,'volatile collection data'!$G$6:$M$69,7,FALSE)</f>
        <v>5.59</v>
      </c>
      <c r="O3221" s="1">
        <f>VLOOKUP(A3221,'volatile collection data'!$G$6:$K$69,5,FALSE)</f>
        <v>0</v>
      </c>
      <c r="P3221" s="1" t="str">
        <f t="shared" si="303"/>
        <v>4E</v>
      </c>
      <c r="Q3221">
        <f t="shared" si="301"/>
        <v>6.4521502177230156E-2</v>
      </c>
      <c r="R3221" t="str">
        <f t="shared" si="304"/>
        <v>27B_0-E&amp;5.59%5.59@11</v>
      </c>
      <c r="S3221" t="str">
        <f t="shared" si="305"/>
        <v>4E-27B-VCS-Loc-22</v>
      </c>
      <c r="T3221" t="str">
        <f>IFERROR(IF(VLOOKUP(S3221,Bad!$A:$A,1,FALSE)='RAW2'!S3221,"yes","no"),"no")</f>
        <v>yes</v>
      </c>
      <c r="U3221" t="str">
        <f>IFERROR(VLOOKUP(F3221,compounds!$A:$B,2,FALSE),"")</f>
        <v/>
      </c>
      <c r="V3221" t="str">
        <f>VLOOKUP(B3221,'volatile collection data'!$O:$P,2,FALSE)</f>
        <v>02.may.22 27</v>
      </c>
    </row>
    <row r="3222" spans="1:22" x14ac:dyDescent="0.2">
      <c r="A3222" t="s">
        <v>376</v>
      </c>
      <c r="B3222" s="1" t="str">
        <f t="shared" si="302"/>
        <v>4E</v>
      </c>
      <c r="C3222">
        <v>23.149000000000001</v>
      </c>
      <c r="D3222">
        <f t="shared" si="300"/>
        <v>23.15</v>
      </c>
      <c r="E3222">
        <f>VLOOKUP(D3222,'Peak Combiner'!$A$5:$D$4980,4,FALSE)</f>
        <v>23.15</v>
      </c>
      <c r="F3222">
        <f>IFERROR(VLOOKUP(D3222,rt_comb!$A:$B,2,FALSE),D3222)</f>
        <v>23.15</v>
      </c>
      <c r="G3222">
        <v>1159430</v>
      </c>
      <c r="H3222">
        <f>SUMIFS($G:$G,$E:$E,18.51,'RAW2'!$A:$A,'RAW2'!A3222)</f>
        <v>23082028</v>
      </c>
      <c r="I3222" s="1" t="str">
        <f>VLOOKUP(A3222,'volatile collection data'!$G$6:$H$69,2,FALSE)</f>
        <v>E</v>
      </c>
      <c r="J3222" s="1">
        <f>VLOOKUP(A3222,'volatile collection data'!$G$6:$I$69,3,FALSE)</f>
        <v>4</v>
      </c>
      <c r="K3222" s="1" t="str">
        <f>VLOOKUP(A3222,'volatile collection data'!$G$6:$N$69,8,FALSE)</f>
        <v>27B</v>
      </c>
      <c r="L3222" s="1">
        <f>VLOOKUP(A3222,'volatile collection data'!$G$6:$J$69,4,FALSE)</f>
        <v>5.59</v>
      </c>
      <c r="M3222" s="1">
        <f>VLOOKUP($A3222,'volatile collection data'!$G$6:$M$69,6,FALSE)</f>
        <v>11</v>
      </c>
      <c r="N3222" s="1">
        <f>VLOOKUP($A3222,'volatile collection data'!$G$6:$M$69,7,FALSE)</f>
        <v>5.59</v>
      </c>
      <c r="O3222" s="1">
        <f>VLOOKUP(A3222,'volatile collection data'!$G$6:$K$69,5,FALSE)</f>
        <v>0</v>
      </c>
      <c r="P3222" s="1" t="str">
        <f t="shared" si="303"/>
        <v>4E</v>
      </c>
      <c r="Q3222">
        <f t="shared" si="301"/>
        <v>4.4929208346879267E-2</v>
      </c>
      <c r="R3222" t="str">
        <f t="shared" si="304"/>
        <v>27B_0-E&amp;5.59%5.59@11</v>
      </c>
      <c r="S3222" t="str">
        <f t="shared" si="305"/>
        <v>4E-27B-VCS-Loc-22</v>
      </c>
      <c r="T3222" t="str">
        <f>IFERROR(IF(VLOOKUP(S3222,Bad!$A:$A,1,FALSE)='RAW2'!S3222,"yes","no"),"no")</f>
        <v>yes</v>
      </c>
      <c r="U3222" t="str">
        <f>IFERROR(VLOOKUP(F3222,compounds!$A:$B,2,FALSE),"")</f>
        <v/>
      </c>
      <c r="V3222" t="str">
        <f>VLOOKUP(B3222,'volatile collection data'!$O:$P,2,FALSE)</f>
        <v>02.may.22 27</v>
      </c>
    </row>
    <row r="3223" spans="1:22" x14ac:dyDescent="0.2">
      <c r="A3223" t="s">
        <v>376</v>
      </c>
      <c r="B3223" s="1" t="str">
        <f t="shared" si="302"/>
        <v>4E</v>
      </c>
      <c r="C3223">
        <v>23.329000000000001</v>
      </c>
      <c r="D3223">
        <f t="shared" si="300"/>
        <v>23.33</v>
      </c>
      <c r="E3223">
        <f>VLOOKUP(D3223,'Peak Combiner'!$A$5:$D$4980,4,FALSE)</f>
        <v>23.32</v>
      </c>
      <c r="F3223">
        <f>IFERROR(VLOOKUP(D3223,rt_comb!$A:$B,2,FALSE),D3223)</f>
        <v>23.33</v>
      </c>
      <c r="G3223">
        <v>2672537</v>
      </c>
      <c r="H3223">
        <f>SUMIFS($G:$G,$E:$E,18.51,'RAW2'!$A:$A,'RAW2'!A3223)</f>
        <v>23082028</v>
      </c>
      <c r="I3223" s="1" t="str">
        <f>VLOOKUP(A3223,'volatile collection data'!$G$6:$H$69,2,FALSE)</f>
        <v>E</v>
      </c>
      <c r="J3223" s="1">
        <f>VLOOKUP(A3223,'volatile collection data'!$G$6:$I$69,3,FALSE)</f>
        <v>4</v>
      </c>
      <c r="K3223" s="1" t="str">
        <f>VLOOKUP(A3223,'volatile collection data'!$G$6:$N$69,8,FALSE)</f>
        <v>27B</v>
      </c>
      <c r="L3223" s="1">
        <f>VLOOKUP(A3223,'volatile collection data'!$G$6:$J$69,4,FALSE)</f>
        <v>5.59</v>
      </c>
      <c r="M3223" s="1">
        <f>VLOOKUP($A3223,'volatile collection data'!$G$6:$M$69,6,FALSE)</f>
        <v>11</v>
      </c>
      <c r="N3223" s="1">
        <f>VLOOKUP($A3223,'volatile collection data'!$G$6:$M$69,7,FALSE)</f>
        <v>5.59</v>
      </c>
      <c r="O3223" s="1">
        <f>VLOOKUP(A3223,'volatile collection data'!$G$6:$K$69,5,FALSE)</f>
        <v>0</v>
      </c>
      <c r="P3223" s="1" t="str">
        <f t="shared" si="303"/>
        <v>4E</v>
      </c>
      <c r="Q3223">
        <f t="shared" si="301"/>
        <v>0.10356379573388964</v>
      </c>
      <c r="R3223" t="str">
        <f t="shared" si="304"/>
        <v>27B_0-E&amp;5.59%5.59@11</v>
      </c>
      <c r="S3223" t="str">
        <f t="shared" si="305"/>
        <v>4E-27B-VCS-Loc-22</v>
      </c>
      <c r="T3223" t="str">
        <f>IFERROR(IF(VLOOKUP(S3223,Bad!$A:$A,1,FALSE)='RAW2'!S3223,"yes","no"),"no")</f>
        <v>yes</v>
      </c>
      <c r="U3223" t="str">
        <f>IFERROR(VLOOKUP(F3223,compounds!$A:$B,2,FALSE),"")</f>
        <v/>
      </c>
      <c r="V3223" t="str">
        <f>VLOOKUP(B3223,'volatile collection data'!$O:$P,2,FALSE)</f>
        <v>02.may.22 27</v>
      </c>
    </row>
    <row r="3224" spans="1:22" x14ac:dyDescent="0.2">
      <c r="A3224" t="s">
        <v>376</v>
      </c>
      <c r="B3224" s="1" t="str">
        <f t="shared" si="302"/>
        <v>4E</v>
      </c>
      <c r="C3224">
        <v>23.59</v>
      </c>
      <c r="D3224">
        <f t="shared" si="300"/>
        <v>23.59</v>
      </c>
      <c r="E3224">
        <f>VLOOKUP(D3224,'Peak Combiner'!$A$5:$D$4980,4,FALSE)</f>
        <v>23.59</v>
      </c>
      <c r="F3224">
        <f>IFERROR(VLOOKUP(D3224,rt_comb!$A:$B,2,FALSE),D3224)</f>
        <v>23.59</v>
      </c>
      <c r="G3224">
        <v>1568844</v>
      </c>
      <c r="H3224">
        <f>SUMIFS($G:$G,$E:$E,18.51,'RAW2'!$A:$A,'RAW2'!A3224)</f>
        <v>23082028</v>
      </c>
      <c r="I3224" s="1" t="str">
        <f>VLOOKUP(A3224,'volatile collection data'!$G$6:$H$69,2,FALSE)</f>
        <v>E</v>
      </c>
      <c r="J3224" s="1">
        <f>VLOOKUP(A3224,'volatile collection data'!$G$6:$I$69,3,FALSE)</f>
        <v>4</v>
      </c>
      <c r="K3224" s="1" t="str">
        <f>VLOOKUP(A3224,'volatile collection data'!$G$6:$N$69,8,FALSE)</f>
        <v>27B</v>
      </c>
      <c r="L3224" s="1">
        <f>VLOOKUP(A3224,'volatile collection data'!$G$6:$J$69,4,FALSE)</f>
        <v>5.59</v>
      </c>
      <c r="M3224" s="1">
        <f>VLOOKUP($A3224,'volatile collection data'!$G$6:$M$69,6,FALSE)</f>
        <v>11</v>
      </c>
      <c r="N3224" s="1">
        <f>VLOOKUP($A3224,'volatile collection data'!$G$6:$M$69,7,FALSE)</f>
        <v>5.59</v>
      </c>
      <c r="O3224" s="1">
        <f>VLOOKUP(A3224,'volatile collection data'!$G$6:$K$69,5,FALSE)</f>
        <v>0</v>
      </c>
      <c r="P3224" s="1" t="str">
        <f t="shared" si="303"/>
        <v>4E</v>
      </c>
      <c r="Q3224">
        <f t="shared" si="301"/>
        <v>6.0794458431946259E-2</v>
      </c>
      <c r="R3224" t="str">
        <f t="shared" si="304"/>
        <v>27B_0-E&amp;5.59%5.59@11</v>
      </c>
      <c r="S3224" t="str">
        <f t="shared" si="305"/>
        <v>4E-27B-VCS-Loc-22</v>
      </c>
      <c r="T3224" t="str">
        <f>IFERROR(IF(VLOOKUP(S3224,Bad!$A:$A,1,FALSE)='RAW2'!S3224,"yes","no"),"no")</f>
        <v>yes</v>
      </c>
      <c r="U3224" t="str">
        <f>IFERROR(VLOOKUP(F3224,compounds!$A:$B,2,FALSE),"")</f>
        <v/>
      </c>
      <c r="V3224" t="str">
        <f>VLOOKUP(B3224,'volatile collection data'!$O:$P,2,FALSE)</f>
        <v>02.may.22 27</v>
      </c>
    </row>
    <row r="3225" spans="1:22" x14ac:dyDescent="0.2">
      <c r="A3225" t="s">
        <v>376</v>
      </c>
      <c r="B3225" s="1" t="str">
        <f t="shared" si="302"/>
        <v>4E</v>
      </c>
      <c r="C3225">
        <v>25.152000000000001</v>
      </c>
      <c r="D3225">
        <f t="shared" si="300"/>
        <v>25.15</v>
      </c>
      <c r="E3225">
        <f>VLOOKUP(D3225,'Peak Combiner'!$A$5:$D$4980,4,FALSE)</f>
        <v>25.15</v>
      </c>
      <c r="F3225">
        <f>IFERROR(VLOOKUP(D3225,rt_comb!$A:$B,2,FALSE),D3225)</f>
        <v>25.15</v>
      </c>
      <c r="G3225">
        <v>1603511</v>
      </c>
      <c r="H3225">
        <f>SUMIFS($G:$G,$E:$E,18.51,'RAW2'!$A:$A,'RAW2'!A3225)</f>
        <v>23082028</v>
      </c>
      <c r="I3225" s="1" t="str">
        <f>VLOOKUP(A3225,'volatile collection data'!$G$6:$H$69,2,FALSE)</f>
        <v>E</v>
      </c>
      <c r="J3225" s="1">
        <f>VLOOKUP(A3225,'volatile collection data'!$G$6:$I$69,3,FALSE)</f>
        <v>4</v>
      </c>
      <c r="K3225" s="1" t="str">
        <f>VLOOKUP(A3225,'volatile collection data'!$G$6:$N$69,8,FALSE)</f>
        <v>27B</v>
      </c>
      <c r="L3225" s="1">
        <f>VLOOKUP(A3225,'volatile collection data'!$G$6:$J$69,4,FALSE)</f>
        <v>5.59</v>
      </c>
      <c r="M3225" s="1">
        <f>VLOOKUP($A3225,'volatile collection data'!$G$6:$M$69,6,FALSE)</f>
        <v>11</v>
      </c>
      <c r="N3225" s="1">
        <f>VLOOKUP($A3225,'volatile collection data'!$G$6:$M$69,7,FALSE)</f>
        <v>5.59</v>
      </c>
      <c r="O3225" s="1">
        <f>VLOOKUP(A3225,'volatile collection data'!$G$6:$K$69,5,FALSE)</f>
        <v>0</v>
      </c>
      <c r="P3225" s="1" t="str">
        <f t="shared" si="303"/>
        <v>4E</v>
      </c>
      <c r="Q3225">
        <f t="shared" si="301"/>
        <v>6.213784342781601E-2</v>
      </c>
      <c r="R3225" t="str">
        <f t="shared" si="304"/>
        <v>27B_0-E&amp;5.59%5.59@11</v>
      </c>
      <c r="S3225" t="str">
        <f t="shared" si="305"/>
        <v>4E-27B-VCS-Loc-22</v>
      </c>
      <c r="T3225" t="str">
        <f>IFERROR(IF(VLOOKUP(S3225,Bad!$A:$A,1,FALSE)='RAW2'!S3225,"yes","no"),"no")</f>
        <v>yes</v>
      </c>
      <c r="U3225" t="str">
        <f>IFERROR(VLOOKUP(F3225,compounds!$A:$B,2,FALSE),"")</f>
        <v/>
      </c>
      <c r="V3225" t="str">
        <f>VLOOKUP(B3225,'volatile collection data'!$O:$P,2,FALSE)</f>
        <v>02.may.22 27</v>
      </c>
    </row>
    <row r="3226" spans="1:22" x14ac:dyDescent="0.2">
      <c r="A3226" t="s">
        <v>376</v>
      </c>
      <c r="B3226" s="1" t="str">
        <f t="shared" si="302"/>
        <v>4E</v>
      </c>
      <c r="C3226">
        <v>25.283000000000001</v>
      </c>
      <c r="D3226">
        <f t="shared" si="300"/>
        <v>25.28</v>
      </c>
      <c r="E3226">
        <f>VLOOKUP(D3226,'Peak Combiner'!$A$5:$D$4980,4,FALSE)</f>
        <v>25.28</v>
      </c>
      <c r="F3226">
        <f>IFERROR(VLOOKUP(D3226,rt_comb!$A:$B,2,FALSE),D3226)</f>
        <v>25.28</v>
      </c>
      <c r="G3226">
        <v>4103227</v>
      </c>
      <c r="H3226">
        <f>SUMIFS($G:$G,$E:$E,18.51,'RAW2'!$A:$A,'RAW2'!A3226)</f>
        <v>23082028</v>
      </c>
      <c r="I3226" s="1" t="str">
        <f>VLOOKUP(A3226,'volatile collection data'!$G$6:$H$69,2,FALSE)</f>
        <v>E</v>
      </c>
      <c r="J3226" s="1">
        <f>VLOOKUP(A3226,'volatile collection data'!$G$6:$I$69,3,FALSE)</f>
        <v>4</v>
      </c>
      <c r="K3226" s="1" t="str">
        <f>VLOOKUP(A3226,'volatile collection data'!$G$6:$N$69,8,FALSE)</f>
        <v>27B</v>
      </c>
      <c r="L3226" s="1">
        <f>VLOOKUP(A3226,'volatile collection data'!$G$6:$J$69,4,FALSE)</f>
        <v>5.59</v>
      </c>
      <c r="M3226" s="1">
        <f>VLOOKUP($A3226,'volatile collection data'!$G$6:$M$69,6,FALSE)</f>
        <v>11</v>
      </c>
      <c r="N3226" s="1">
        <f>VLOOKUP($A3226,'volatile collection data'!$G$6:$M$69,7,FALSE)</f>
        <v>5.59</v>
      </c>
      <c r="O3226" s="1">
        <f>VLOOKUP(A3226,'volatile collection data'!$G$6:$K$69,5,FALSE)</f>
        <v>0</v>
      </c>
      <c r="P3226" s="1" t="str">
        <f t="shared" si="303"/>
        <v>4E</v>
      </c>
      <c r="Q3226">
        <f t="shared" si="301"/>
        <v>0.15900463225683342</v>
      </c>
      <c r="R3226" t="str">
        <f t="shared" si="304"/>
        <v>27B_0-E&amp;5.59%5.59@11</v>
      </c>
      <c r="S3226" t="str">
        <f t="shared" si="305"/>
        <v>4E-27B-VCS-Loc-22</v>
      </c>
      <c r="T3226" t="str">
        <f>IFERROR(IF(VLOOKUP(S3226,Bad!$A:$A,1,FALSE)='RAW2'!S3226,"yes","no"),"no")</f>
        <v>yes</v>
      </c>
      <c r="U3226" t="str">
        <f>IFERROR(VLOOKUP(F3226,compounds!$A:$B,2,FALSE),"")</f>
        <v/>
      </c>
      <c r="V3226" t="str">
        <f>VLOOKUP(B3226,'volatile collection data'!$O:$P,2,FALSE)</f>
        <v>02.may.22 27</v>
      </c>
    </row>
    <row r="3227" spans="1:22" x14ac:dyDescent="0.2">
      <c r="A3227" t="s">
        <v>376</v>
      </c>
      <c r="B3227" s="1" t="str">
        <f t="shared" si="302"/>
        <v>4E</v>
      </c>
      <c r="C3227">
        <v>25.625</v>
      </c>
      <c r="D3227">
        <f t="shared" si="300"/>
        <v>25.63</v>
      </c>
      <c r="E3227">
        <f>VLOOKUP(D3227,'Peak Combiner'!$A$5:$D$4980,4,FALSE)</f>
        <v>25.62</v>
      </c>
      <c r="F3227">
        <f>IFERROR(VLOOKUP(D3227,rt_comb!$A:$B,2,FALSE),D3227)</f>
        <v>25.63</v>
      </c>
      <c r="G3227">
        <v>2531846</v>
      </c>
      <c r="H3227">
        <f>SUMIFS($G:$G,$E:$E,18.51,'RAW2'!$A:$A,'RAW2'!A3227)</f>
        <v>23082028</v>
      </c>
      <c r="I3227" s="1" t="str">
        <f>VLOOKUP(A3227,'volatile collection data'!$G$6:$H$69,2,FALSE)</f>
        <v>E</v>
      </c>
      <c r="J3227" s="1">
        <f>VLOOKUP(A3227,'volatile collection data'!$G$6:$I$69,3,FALSE)</f>
        <v>4</v>
      </c>
      <c r="K3227" s="1" t="str">
        <f>VLOOKUP(A3227,'volatile collection data'!$G$6:$N$69,8,FALSE)</f>
        <v>27B</v>
      </c>
      <c r="L3227" s="1">
        <f>VLOOKUP(A3227,'volatile collection data'!$G$6:$J$69,4,FALSE)</f>
        <v>5.59</v>
      </c>
      <c r="M3227" s="1">
        <f>VLOOKUP($A3227,'volatile collection data'!$G$6:$M$69,6,FALSE)</f>
        <v>11</v>
      </c>
      <c r="N3227" s="1">
        <f>VLOOKUP($A3227,'volatile collection data'!$G$6:$M$69,7,FALSE)</f>
        <v>5.59</v>
      </c>
      <c r="O3227" s="1">
        <f>VLOOKUP(A3227,'volatile collection data'!$G$6:$K$69,5,FALSE)</f>
        <v>0</v>
      </c>
      <c r="P3227" s="1" t="str">
        <f t="shared" si="303"/>
        <v>4E</v>
      </c>
      <c r="Q3227">
        <f t="shared" si="301"/>
        <v>9.8111862239387351E-2</v>
      </c>
      <c r="R3227" t="str">
        <f t="shared" si="304"/>
        <v>27B_0-E&amp;5.59%5.59@11</v>
      </c>
      <c r="S3227" t="str">
        <f t="shared" si="305"/>
        <v>4E-27B-VCS-Loc-22</v>
      </c>
      <c r="T3227" t="str">
        <f>IFERROR(IF(VLOOKUP(S3227,Bad!$A:$A,1,FALSE)='RAW2'!S3227,"yes","no"),"no")</f>
        <v>yes</v>
      </c>
      <c r="U3227" t="str">
        <f>IFERROR(VLOOKUP(F3227,compounds!$A:$B,2,FALSE),"")</f>
        <v/>
      </c>
      <c r="V3227" t="str">
        <f>VLOOKUP(B3227,'volatile collection data'!$O:$P,2,FALSE)</f>
        <v>02.may.22 27</v>
      </c>
    </row>
    <row r="3228" spans="1:22" x14ac:dyDescent="0.2">
      <c r="A3228" t="s">
        <v>376</v>
      </c>
      <c r="B3228" s="1" t="str">
        <f t="shared" si="302"/>
        <v>4E</v>
      </c>
      <c r="C3228">
        <v>25.675999999999998</v>
      </c>
      <c r="D3228">
        <f t="shared" si="300"/>
        <v>25.68</v>
      </c>
      <c r="E3228">
        <f>VLOOKUP(D3228,'Peak Combiner'!$A$5:$D$4980,4,FALSE)</f>
        <v>25.67</v>
      </c>
      <c r="F3228">
        <f>IFERROR(VLOOKUP(D3228,rt_comb!$A:$B,2,FALSE),D3228)</f>
        <v>25.68</v>
      </c>
      <c r="G3228">
        <v>1486356</v>
      </c>
      <c r="H3228">
        <f>SUMIFS($G:$G,$E:$E,18.51,'RAW2'!$A:$A,'RAW2'!A3228)</f>
        <v>23082028</v>
      </c>
      <c r="I3228" s="1" t="str">
        <f>VLOOKUP(A3228,'volatile collection data'!$G$6:$H$69,2,FALSE)</f>
        <v>E</v>
      </c>
      <c r="J3228" s="1">
        <f>VLOOKUP(A3228,'volatile collection data'!$G$6:$I$69,3,FALSE)</f>
        <v>4</v>
      </c>
      <c r="K3228" s="1" t="str">
        <f>VLOOKUP(A3228,'volatile collection data'!$G$6:$N$69,8,FALSE)</f>
        <v>27B</v>
      </c>
      <c r="L3228" s="1">
        <f>VLOOKUP(A3228,'volatile collection data'!$G$6:$J$69,4,FALSE)</f>
        <v>5.59</v>
      </c>
      <c r="M3228" s="1">
        <f>VLOOKUP($A3228,'volatile collection data'!$G$6:$M$69,6,FALSE)</f>
        <v>11</v>
      </c>
      <c r="N3228" s="1">
        <f>VLOOKUP($A3228,'volatile collection data'!$G$6:$M$69,7,FALSE)</f>
        <v>5.59</v>
      </c>
      <c r="O3228" s="1">
        <f>VLOOKUP(A3228,'volatile collection data'!$G$6:$K$69,5,FALSE)</f>
        <v>0</v>
      </c>
      <c r="P3228" s="1" t="str">
        <f t="shared" si="303"/>
        <v>4E</v>
      </c>
      <c r="Q3228">
        <f t="shared" si="301"/>
        <v>5.7597956238525892E-2</v>
      </c>
      <c r="R3228" t="str">
        <f t="shared" si="304"/>
        <v>27B_0-E&amp;5.59%5.59@11</v>
      </c>
      <c r="S3228" t="str">
        <f t="shared" si="305"/>
        <v>4E-27B-VCS-Loc-22</v>
      </c>
      <c r="T3228" t="str">
        <f>IFERROR(IF(VLOOKUP(S3228,Bad!$A:$A,1,FALSE)='RAW2'!S3228,"yes","no"),"no")</f>
        <v>yes</v>
      </c>
      <c r="U3228" t="str">
        <f>IFERROR(VLOOKUP(F3228,compounds!$A:$B,2,FALSE),"")</f>
        <v/>
      </c>
      <c r="V3228" t="str">
        <f>VLOOKUP(B3228,'volatile collection data'!$O:$P,2,FALSE)</f>
        <v>02.may.22 27</v>
      </c>
    </row>
    <row r="3229" spans="1:22" x14ac:dyDescent="0.2">
      <c r="A3229" t="s">
        <v>376</v>
      </c>
      <c r="B3229" s="1" t="str">
        <f t="shared" si="302"/>
        <v>4E</v>
      </c>
      <c r="C3229">
        <v>26.632999999999999</v>
      </c>
      <c r="D3229">
        <f t="shared" si="300"/>
        <v>26.63</v>
      </c>
      <c r="E3229">
        <f>VLOOKUP(D3229,'Peak Combiner'!$A$5:$D$4980,4,FALSE)</f>
        <v>26.62</v>
      </c>
      <c r="F3229">
        <f>IFERROR(VLOOKUP(D3229,rt_comb!$A:$B,2,FALSE),D3229)</f>
        <v>26.63</v>
      </c>
      <c r="G3229">
        <v>2013518</v>
      </c>
      <c r="H3229">
        <f>SUMIFS($G:$G,$E:$E,18.51,'RAW2'!$A:$A,'RAW2'!A3229)</f>
        <v>23082028</v>
      </c>
      <c r="I3229" s="1" t="str">
        <f>VLOOKUP(A3229,'volatile collection data'!$G$6:$H$69,2,FALSE)</f>
        <v>E</v>
      </c>
      <c r="J3229" s="1">
        <f>VLOOKUP(A3229,'volatile collection data'!$G$6:$I$69,3,FALSE)</f>
        <v>4</v>
      </c>
      <c r="K3229" s="1" t="str">
        <f>VLOOKUP(A3229,'volatile collection data'!$G$6:$N$69,8,FALSE)</f>
        <v>27B</v>
      </c>
      <c r="L3229" s="1">
        <f>VLOOKUP(A3229,'volatile collection data'!$G$6:$J$69,4,FALSE)</f>
        <v>5.59</v>
      </c>
      <c r="M3229" s="1">
        <f>VLOOKUP($A3229,'volatile collection data'!$G$6:$M$69,6,FALSE)</f>
        <v>11</v>
      </c>
      <c r="N3229" s="1">
        <f>VLOOKUP($A3229,'volatile collection data'!$G$6:$M$69,7,FALSE)</f>
        <v>5.59</v>
      </c>
      <c r="O3229" s="1">
        <f>VLOOKUP(A3229,'volatile collection data'!$G$6:$K$69,5,FALSE)</f>
        <v>0</v>
      </c>
      <c r="P3229" s="1" t="str">
        <f t="shared" si="303"/>
        <v>4E</v>
      </c>
      <c r="Q3229">
        <f t="shared" si="301"/>
        <v>7.8026072925654541E-2</v>
      </c>
      <c r="R3229" t="str">
        <f t="shared" si="304"/>
        <v>27B_0-E&amp;5.59%5.59@11</v>
      </c>
      <c r="S3229" t="str">
        <f t="shared" si="305"/>
        <v>4E-27B-VCS-Loc-22</v>
      </c>
      <c r="T3229" t="str">
        <f>IFERROR(IF(VLOOKUP(S3229,Bad!$A:$A,1,FALSE)='RAW2'!S3229,"yes","no"),"no")</f>
        <v>yes</v>
      </c>
      <c r="U3229" t="str">
        <f>IFERROR(VLOOKUP(F3229,compounds!$A:$B,2,FALSE),"")</f>
        <v/>
      </c>
      <c r="V3229" t="str">
        <f>VLOOKUP(B3229,'volatile collection data'!$O:$P,2,FALSE)</f>
        <v>02.may.22 27</v>
      </c>
    </row>
    <row r="3230" spans="1:22" x14ac:dyDescent="0.2">
      <c r="A3230" t="s">
        <v>376</v>
      </c>
      <c r="B3230" s="1" t="str">
        <f t="shared" si="302"/>
        <v>4E</v>
      </c>
      <c r="C3230">
        <v>27.158000000000001</v>
      </c>
      <c r="D3230">
        <f t="shared" si="300"/>
        <v>27.16</v>
      </c>
      <c r="E3230">
        <f>VLOOKUP(D3230,'Peak Combiner'!$A$5:$D$4980,4,FALSE)</f>
        <v>27.16</v>
      </c>
      <c r="F3230">
        <f>IFERROR(VLOOKUP(D3230,rt_comb!$A:$B,2,FALSE),D3230)</f>
        <v>27.16</v>
      </c>
      <c r="G3230">
        <v>2208539</v>
      </c>
      <c r="H3230">
        <f>SUMIFS($G:$G,$E:$E,18.51,'RAW2'!$A:$A,'RAW2'!A3230)</f>
        <v>23082028</v>
      </c>
      <c r="I3230" s="1" t="str">
        <f>VLOOKUP(A3230,'volatile collection data'!$G$6:$H$69,2,FALSE)</f>
        <v>E</v>
      </c>
      <c r="J3230" s="1">
        <f>VLOOKUP(A3230,'volatile collection data'!$G$6:$I$69,3,FALSE)</f>
        <v>4</v>
      </c>
      <c r="K3230" s="1" t="str">
        <f>VLOOKUP(A3230,'volatile collection data'!$G$6:$N$69,8,FALSE)</f>
        <v>27B</v>
      </c>
      <c r="L3230" s="1">
        <f>VLOOKUP(A3230,'volatile collection data'!$G$6:$J$69,4,FALSE)</f>
        <v>5.59</v>
      </c>
      <c r="M3230" s="1">
        <f>VLOOKUP($A3230,'volatile collection data'!$G$6:$M$69,6,FALSE)</f>
        <v>11</v>
      </c>
      <c r="N3230" s="1">
        <f>VLOOKUP($A3230,'volatile collection data'!$G$6:$M$69,7,FALSE)</f>
        <v>5.59</v>
      </c>
      <c r="O3230" s="1">
        <f>VLOOKUP(A3230,'volatile collection data'!$G$6:$K$69,5,FALSE)</f>
        <v>0</v>
      </c>
      <c r="P3230" s="1" t="str">
        <f t="shared" si="303"/>
        <v>4E</v>
      </c>
      <c r="Q3230">
        <f t="shared" si="301"/>
        <v>8.5583354642547113E-2</v>
      </c>
      <c r="R3230" t="str">
        <f t="shared" si="304"/>
        <v>27B_0-E&amp;5.59%5.59@11</v>
      </c>
      <c r="S3230" t="str">
        <f t="shared" si="305"/>
        <v>4E-27B-VCS-Loc-22</v>
      </c>
      <c r="T3230" t="str">
        <f>IFERROR(IF(VLOOKUP(S3230,Bad!$A:$A,1,FALSE)='RAW2'!S3230,"yes","no"),"no")</f>
        <v>yes</v>
      </c>
      <c r="U3230" t="str">
        <f>IFERROR(VLOOKUP(F3230,compounds!$A:$B,2,FALSE),"")</f>
        <v/>
      </c>
      <c r="V3230" t="str">
        <f>VLOOKUP(B3230,'volatile collection data'!$O:$P,2,FALSE)</f>
        <v>02.may.22 27</v>
      </c>
    </row>
    <row r="3231" spans="1:22" x14ac:dyDescent="0.2">
      <c r="A3231" t="s">
        <v>376</v>
      </c>
      <c r="B3231" s="1" t="str">
        <f t="shared" si="302"/>
        <v>4E</v>
      </c>
      <c r="C3231">
        <v>27.907</v>
      </c>
      <c r="D3231">
        <f t="shared" si="300"/>
        <v>27.91</v>
      </c>
      <c r="E3231">
        <f>VLOOKUP(D3231,'Peak Combiner'!$A$5:$D$4980,4,FALSE)</f>
        <v>27.91</v>
      </c>
      <c r="F3231">
        <f>IFERROR(VLOOKUP(D3231,rt_comb!$A:$B,2,FALSE),D3231)</f>
        <v>27.91</v>
      </c>
      <c r="G3231">
        <v>1130051</v>
      </c>
      <c r="H3231">
        <f>SUMIFS($G:$G,$E:$E,18.51,'RAW2'!$A:$A,'RAW2'!A3231)</f>
        <v>23082028</v>
      </c>
      <c r="I3231" s="1" t="str">
        <f>VLOOKUP(A3231,'volatile collection data'!$G$6:$H$69,2,FALSE)</f>
        <v>E</v>
      </c>
      <c r="J3231" s="1">
        <f>VLOOKUP(A3231,'volatile collection data'!$G$6:$I$69,3,FALSE)</f>
        <v>4</v>
      </c>
      <c r="K3231" s="1" t="str">
        <f>VLOOKUP(A3231,'volatile collection data'!$G$6:$N$69,8,FALSE)</f>
        <v>27B</v>
      </c>
      <c r="L3231" s="1">
        <f>VLOOKUP(A3231,'volatile collection data'!$G$6:$J$69,4,FALSE)</f>
        <v>5.59</v>
      </c>
      <c r="M3231" s="1">
        <f>VLOOKUP($A3231,'volatile collection data'!$G$6:$M$69,6,FALSE)</f>
        <v>11</v>
      </c>
      <c r="N3231" s="1">
        <f>VLOOKUP($A3231,'volatile collection data'!$G$6:$M$69,7,FALSE)</f>
        <v>5.59</v>
      </c>
      <c r="O3231" s="1">
        <f>VLOOKUP(A3231,'volatile collection data'!$G$6:$K$69,5,FALSE)</f>
        <v>0</v>
      </c>
      <c r="P3231" s="1" t="str">
        <f t="shared" si="303"/>
        <v>4E</v>
      </c>
      <c r="Q3231">
        <f t="shared" si="301"/>
        <v>4.3790739261188046E-2</v>
      </c>
      <c r="R3231" t="str">
        <f t="shared" si="304"/>
        <v>27B_0-E&amp;5.59%5.59@11</v>
      </c>
      <c r="S3231" t="str">
        <f t="shared" si="305"/>
        <v>4E-27B-VCS-Loc-22</v>
      </c>
      <c r="T3231" t="str">
        <f>IFERROR(IF(VLOOKUP(S3231,Bad!$A:$A,1,FALSE)='RAW2'!S3231,"yes","no"),"no")</f>
        <v>yes</v>
      </c>
      <c r="U3231" t="str">
        <f>IFERROR(VLOOKUP(F3231,compounds!$A:$B,2,FALSE),"")</f>
        <v/>
      </c>
      <c r="V3231" t="str">
        <f>VLOOKUP(B3231,'volatile collection data'!$O:$P,2,FALSE)</f>
        <v>02.may.22 27</v>
      </c>
    </row>
    <row r="3232" spans="1:22" x14ac:dyDescent="0.2">
      <c r="A3232" t="s">
        <v>376</v>
      </c>
      <c r="B3232" s="1" t="str">
        <f t="shared" si="302"/>
        <v>4E</v>
      </c>
      <c r="C3232">
        <v>30.026</v>
      </c>
      <c r="D3232">
        <f t="shared" si="300"/>
        <v>30.03</v>
      </c>
      <c r="E3232">
        <f>VLOOKUP(D3232,'Peak Combiner'!$A$5:$D$4980,4,FALSE)</f>
        <v>30.03</v>
      </c>
      <c r="F3232">
        <f>IFERROR(VLOOKUP(D3232,rt_comb!$A:$B,2,FALSE),D3232)</f>
        <v>30.03</v>
      </c>
      <c r="G3232">
        <v>1839930</v>
      </c>
      <c r="H3232">
        <f>SUMIFS($G:$G,$E:$E,18.51,'RAW2'!$A:$A,'RAW2'!A3232)</f>
        <v>23082028</v>
      </c>
      <c r="I3232" s="1" t="str">
        <f>VLOOKUP(A3232,'volatile collection data'!$G$6:$H$69,2,FALSE)</f>
        <v>E</v>
      </c>
      <c r="J3232" s="1">
        <f>VLOOKUP(A3232,'volatile collection data'!$G$6:$I$69,3,FALSE)</f>
        <v>4</v>
      </c>
      <c r="K3232" s="1" t="str">
        <f>VLOOKUP(A3232,'volatile collection data'!$G$6:$N$69,8,FALSE)</f>
        <v>27B</v>
      </c>
      <c r="L3232" s="1">
        <f>VLOOKUP(A3232,'volatile collection data'!$G$6:$J$69,4,FALSE)</f>
        <v>5.59</v>
      </c>
      <c r="M3232" s="1">
        <f>VLOOKUP($A3232,'volatile collection data'!$G$6:$M$69,6,FALSE)</f>
        <v>11</v>
      </c>
      <c r="N3232" s="1">
        <f>VLOOKUP($A3232,'volatile collection data'!$G$6:$M$69,7,FALSE)</f>
        <v>5.59</v>
      </c>
      <c r="O3232" s="1">
        <f>VLOOKUP(A3232,'volatile collection data'!$G$6:$K$69,5,FALSE)</f>
        <v>0</v>
      </c>
      <c r="P3232" s="1" t="str">
        <f t="shared" si="303"/>
        <v>4E</v>
      </c>
      <c r="Q3232">
        <f t="shared" si="301"/>
        <v>7.1299343913538177E-2</v>
      </c>
      <c r="R3232" t="str">
        <f t="shared" si="304"/>
        <v>27B_0-E&amp;5.59%5.59@11</v>
      </c>
      <c r="S3232" t="str">
        <f t="shared" si="305"/>
        <v>4E-27B-VCS-Loc-22</v>
      </c>
      <c r="T3232" t="str">
        <f>IFERROR(IF(VLOOKUP(S3232,Bad!$A:$A,1,FALSE)='RAW2'!S3232,"yes","no"),"no")</f>
        <v>yes</v>
      </c>
      <c r="U3232" t="str">
        <f>IFERROR(VLOOKUP(F3232,compounds!$A:$B,2,FALSE),"")</f>
        <v/>
      </c>
      <c r="V3232" t="str">
        <f>VLOOKUP(B3232,'volatile collection data'!$O:$P,2,FALSE)</f>
        <v>02.may.22 27</v>
      </c>
    </row>
    <row r="3233" spans="1:22" x14ac:dyDescent="0.2">
      <c r="A3233" t="s">
        <v>376</v>
      </c>
      <c r="B3233" s="1" t="str">
        <f t="shared" si="302"/>
        <v>4E</v>
      </c>
      <c r="C3233">
        <v>30.94</v>
      </c>
      <c r="D3233">
        <f t="shared" si="300"/>
        <v>30.94</v>
      </c>
      <c r="E3233">
        <f>VLOOKUP(D3233,'Peak Combiner'!$A$5:$D$4980,4,FALSE)</f>
        <v>30.94</v>
      </c>
      <c r="F3233">
        <f>IFERROR(VLOOKUP(D3233,rt_comb!$A:$B,2,FALSE),D3233)</f>
        <v>30.94</v>
      </c>
      <c r="G3233">
        <v>10715387</v>
      </c>
      <c r="H3233">
        <f>SUMIFS($G:$G,$E:$E,18.51,'RAW2'!$A:$A,'RAW2'!A3233)</f>
        <v>23082028</v>
      </c>
      <c r="I3233" s="1" t="str">
        <f>VLOOKUP(A3233,'volatile collection data'!$G$6:$H$69,2,FALSE)</f>
        <v>E</v>
      </c>
      <c r="J3233" s="1">
        <f>VLOOKUP(A3233,'volatile collection data'!$G$6:$I$69,3,FALSE)</f>
        <v>4</v>
      </c>
      <c r="K3233" s="1" t="str">
        <f>VLOOKUP(A3233,'volatile collection data'!$G$6:$N$69,8,FALSE)</f>
        <v>27B</v>
      </c>
      <c r="L3233" s="1">
        <f>VLOOKUP(A3233,'volatile collection data'!$G$6:$J$69,4,FALSE)</f>
        <v>5.59</v>
      </c>
      <c r="M3233" s="1">
        <f>VLOOKUP($A3233,'volatile collection data'!$G$6:$M$69,6,FALSE)</f>
        <v>11</v>
      </c>
      <c r="N3233" s="1">
        <f>VLOOKUP($A3233,'volatile collection data'!$G$6:$M$69,7,FALSE)</f>
        <v>5.59</v>
      </c>
      <c r="O3233" s="1">
        <f>VLOOKUP(A3233,'volatile collection data'!$G$6:$K$69,5,FALSE)</f>
        <v>0</v>
      </c>
      <c r="P3233" s="1" t="str">
        <f t="shared" si="303"/>
        <v>4E</v>
      </c>
      <c r="Q3233">
        <f t="shared" si="301"/>
        <v>0.41523322239414329</v>
      </c>
      <c r="R3233" t="str">
        <f t="shared" si="304"/>
        <v>27B_0-E&amp;5.59%5.59@11</v>
      </c>
      <c r="S3233" t="str">
        <f t="shared" si="305"/>
        <v>4E-27B-VCS-Loc-22</v>
      </c>
      <c r="T3233" t="str">
        <f>IFERROR(IF(VLOOKUP(S3233,Bad!$A:$A,1,FALSE)='RAW2'!S3233,"yes","no"),"no")</f>
        <v>yes</v>
      </c>
      <c r="U3233" t="str">
        <f>IFERROR(VLOOKUP(F3233,compounds!$A:$B,2,FALSE),"")</f>
        <v/>
      </c>
      <c r="V3233" t="str">
        <f>VLOOKUP(B3233,'volatile collection data'!$O:$P,2,FALSE)</f>
        <v>02.may.22 27</v>
      </c>
    </row>
    <row r="3234" spans="1:22" x14ac:dyDescent="0.2">
      <c r="A3234" t="s">
        <v>376</v>
      </c>
      <c r="B3234" s="1" t="str">
        <f t="shared" si="302"/>
        <v>4E</v>
      </c>
      <c r="C3234">
        <v>31.247</v>
      </c>
      <c r="D3234">
        <f t="shared" si="300"/>
        <v>31.25</v>
      </c>
      <c r="E3234">
        <f>VLOOKUP(D3234,'Peak Combiner'!$A$5:$D$4980,4,FALSE)</f>
        <v>31.25</v>
      </c>
      <c r="F3234">
        <f>IFERROR(VLOOKUP(D3234,rt_comb!$A:$B,2,FALSE),D3234)</f>
        <v>31.25</v>
      </c>
      <c r="G3234">
        <v>992482</v>
      </c>
      <c r="H3234">
        <f>SUMIFS($G:$G,$E:$E,18.51,'RAW2'!$A:$A,'RAW2'!A3234)</f>
        <v>23082028</v>
      </c>
      <c r="I3234" s="1" t="str">
        <f>VLOOKUP(A3234,'volatile collection data'!$G$6:$H$69,2,FALSE)</f>
        <v>E</v>
      </c>
      <c r="J3234" s="1">
        <f>VLOOKUP(A3234,'volatile collection data'!$G$6:$I$69,3,FALSE)</f>
        <v>4</v>
      </c>
      <c r="K3234" s="1" t="str">
        <f>VLOOKUP(A3234,'volatile collection data'!$G$6:$N$69,8,FALSE)</f>
        <v>27B</v>
      </c>
      <c r="L3234" s="1">
        <f>VLOOKUP(A3234,'volatile collection data'!$G$6:$J$69,4,FALSE)</f>
        <v>5.59</v>
      </c>
      <c r="M3234" s="1">
        <f>VLOOKUP($A3234,'volatile collection data'!$G$6:$M$69,6,FALSE)</f>
        <v>11</v>
      </c>
      <c r="N3234" s="1">
        <f>VLOOKUP($A3234,'volatile collection data'!$G$6:$M$69,7,FALSE)</f>
        <v>5.59</v>
      </c>
      <c r="O3234" s="1">
        <f>VLOOKUP(A3234,'volatile collection data'!$G$6:$K$69,5,FALSE)</f>
        <v>0</v>
      </c>
      <c r="P3234" s="1" t="str">
        <f t="shared" si="303"/>
        <v>4E</v>
      </c>
      <c r="Q3234">
        <f t="shared" si="301"/>
        <v>3.8459786756015822E-2</v>
      </c>
      <c r="R3234" t="str">
        <f t="shared" si="304"/>
        <v>27B_0-E&amp;5.59%5.59@11</v>
      </c>
      <c r="S3234" t="str">
        <f t="shared" si="305"/>
        <v>4E-27B-VCS-Loc-22</v>
      </c>
      <c r="T3234" t="str">
        <f>IFERROR(IF(VLOOKUP(S3234,Bad!$A:$A,1,FALSE)='RAW2'!S3234,"yes","no"),"no")</f>
        <v>yes</v>
      </c>
      <c r="U3234" t="str">
        <f>IFERROR(VLOOKUP(F3234,compounds!$A:$B,2,FALSE),"")</f>
        <v/>
      </c>
      <c r="V3234" t="str">
        <f>VLOOKUP(B3234,'volatile collection data'!$O:$P,2,FALSE)</f>
        <v>02.may.22 27</v>
      </c>
    </row>
    <row r="3235" spans="1:22" x14ac:dyDescent="0.2">
      <c r="A3235" t="s">
        <v>376</v>
      </c>
      <c r="B3235" s="1" t="str">
        <f t="shared" si="302"/>
        <v>4E</v>
      </c>
      <c r="C3235">
        <v>31.742000000000001</v>
      </c>
      <c r="D3235">
        <f t="shared" si="300"/>
        <v>31.74</v>
      </c>
      <c r="E3235">
        <f>VLOOKUP(D3235,'Peak Combiner'!$A$5:$D$4980,4,FALSE)</f>
        <v>31.73</v>
      </c>
      <c r="F3235">
        <f>IFERROR(VLOOKUP(D3235,rt_comb!$A:$B,2,FALSE),D3235)</f>
        <v>31.74</v>
      </c>
      <c r="G3235">
        <v>3775142</v>
      </c>
      <c r="H3235">
        <f>SUMIFS($G:$G,$E:$E,18.51,'RAW2'!$A:$A,'RAW2'!A3235)</f>
        <v>23082028</v>
      </c>
      <c r="I3235" s="1" t="str">
        <f>VLOOKUP(A3235,'volatile collection data'!$G$6:$H$69,2,FALSE)</f>
        <v>E</v>
      </c>
      <c r="J3235" s="1">
        <f>VLOOKUP(A3235,'volatile collection data'!$G$6:$I$69,3,FALSE)</f>
        <v>4</v>
      </c>
      <c r="K3235" s="1" t="str">
        <f>VLOOKUP(A3235,'volatile collection data'!$G$6:$N$69,8,FALSE)</f>
        <v>27B</v>
      </c>
      <c r="L3235" s="1">
        <f>VLOOKUP(A3235,'volatile collection data'!$G$6:$J$69,4,FALSE)</f>
        <v>5.59</v>
      </c>
      <c r="M3235" s="1">
        <f>VLOOKUP($A3235,'volatile collection data'!$G$6:$M$69,6,FALSE)</f>
        <v>11</v>
      </c>
      <c r="N3235" s="1">
        <f>VLOOKUP($A3235,'volatile collection data'!$G$6:$M$69,7,FALSE)</f>
        <v>5.59</v>
      </c>
      <c r="O3235" s="1">
        <f>VLOOKUP(A3235,'volatile collection data'!$G$6:$K$69,5,FALSE)</f>
        <v>0</v>
      </c>
      <c r="P3235" s="1" t="str">
        <f t="shared" si="303"/>
        <v>4E</v>
      </c>
      <c r="Q3235">
        <f t="shared" si="301"/>
        <v>0.14629097181982051</v>
      </c>
      <c r="R3235" t="str">
        <f t="shared" si="304"/>
        <v>27B_0-E&amp;5.59%5.59@11</v>
      </c>
      <c r="S3235" t="str">
        <f t="shared" si="305"/>
        <v>4E-27B-VCS-Loc-22</v>
      </c>
      <c r="T3235" t="str">
        <f>IFERROR(IF(VLOOKUP(S3235,Bad!$A:$A,1,FALSE)='RAW2'!S3235,"yes","no"),"no")</f>
        <v>yes</v>
      </c>
      <c r="U3235" t="str">
        <f>IFERROR(VLOOKUP(F3235,compounds!$A:$B,2,FALSE),"")</f>
        <v/>
      </c>
      <c r="V3235" t="str">
        <f>VLOOKUP(B3235,'volatile collection data'!$O:$P,2,FALSE)</f>
        <v>02.may.22 27</v>
      </c>
    </row>
    <row r="3236" spans="1:22" x14ac:dyDescent="0.2">
      <c r="A3236" t="s">
        <v>376</v>
      </c>
      <c r="B3236" s="1" t="str">
        <f t="shared" si="302"/>
        <v>4E</v>
      </c>
      <c r="C3236">
        <v>31.997</v>
      </c>
      <c r="D3236">
        <f t="shared" si="300"/>
        <v>32</v>
      </c>
      <c r="E3236">
        <f>VLOOKUP(D3236,'Peak Combiner'!$A$5:$D$4980,4,FALSE)</f>
        <v>32</v>
      </c>
      <c r="F3236">
        <f>IFERROR(VLOOKUP(D3236,rt_comb!$A:$B,2,FALSE),D3236)</f>
        <v>32</v>
      </c>
      <c r="G3236">
        <v>2511158</v>
      </c>
      <c r="H3236">
        <f>SUMIFS($G:$G,$E:$E,18.51,'RAW2'!$A:$A,'RAW2'!A3236)</f>
        <v>23082028</v>
      </c>
      <c r="I3236" s="1" t="str">
        <f>VLOOKUP(A3236,'volatile collection data'!$G$6:$H$69,2,FALSE)</f>
        <v>E</v>
      </c>
      <c r="J3236" s="1">
        <f>VLOOKUP(A3236,'volatile collection data'!$G$6:$I$69,3,FALSE)</f>
        <v>4</v>
      </c>
      <c r="K3236" s="1" t="str">
        <f>VLOOKUP(A3236,'volatile collection data'!$G$6:$N$69,8,FALSE)</f>
        <v>27B</v>
      </c>
      <c r="L3236" s="1">
        <f>VLOOKUP(A3236,'volatile collection data'!$G$6:$J$69,4,FALSE)</f>
        <v>5.59</v>
      </c>
      <c r="M3236" s="1">
        <f>VLOOKUP($A3236,'volatile collection data'!$G$6:$M$69,6,FALSE)</f>
        <v>11</v>
      </c>
      <c r="N3236" s="1">
        <f>VLOOKUP($A3236,'volatile collection data'!$G$6:$M$69,7,FALSE)</f>
        <v>5.59</v>
      </c>
      <c r="O3236" s="1">
        <f>VLOOKUP(A3236,'volatile collection data'!$G$6:$K$69,5,FALSE)</f>
        <v>0</v>
      </c>
      <c r="P3236" s="1" t="str">
        <f t="shared" si="303"/>
        <v>4E</v>
      </c>
      <c r="Q3236">
        <f t="shared" si="301"/>
        <v>9.7310179117266804E-2</v>
      </c>
      <c r="R3236" t="str">
        <f t="shared" si="304"/>
        <v>27B_0-E&amp;5.59%5.59@11</v>
      </c>
      <c r="S3236" t="str">
        <f t="shared" si="305"/>
        <v>4E-27B-VCS-Loc-22</v>
      </c>
      <c r="T3236" t="str">
        <f>IFERROR(IF(VLOOKUP(S3236,Bad!$A:$A,1,FALSE)='RAW2'!S3236,"yes","no"),"no")</f>
        <v>yes</v>
      </c>
      <c r="U3236" t="str">
        <f>IFERROR(VLOOKUP(F3236,compounds!$A:$B,2,FALSE),"")</f>
        <v/>
      </c>
      <c r="V3236" t="str">
        <f>VLOOKUP(B3236,'volatile collection data'!$O:$P,2,FALSE)</f>
        <v>02.may.22 27</v>
      </c>
    </row>
    <row r="3237" spans="1:22" x14ac:dyDescent="0.2">
      <c r="A3237" t="s">
        <v>376</v>
      </c>
      <c r="B3237" s="1" t="str">
        <f t="shared" si="302"/>
        <v>4E</v>
      </c>
      <c r="C3237">
        <v>32.381</v>
      </c>
      <c r="D3237">
        <f t="shared" si="300"/>
        <v>32.380000000000003</v>
      </c>
      <c r="E3237">
        <f>VLOOKUP(D3237,'Peak Combiner'!$A$5:$D$4980,4,FALSE)</f>
        <v>32.380000000000003</v>
      </c>
      <c r="F3237">
        <f>IFERROR(VLOOKUP(D3237,rt_comb!$A:$B,2,FALSE),D3237)</f>
        <v>32.380000000000003</v>
      </c>
      <c r="G3237">
        <v>2632472</v>
      </c>
      <c r="H3237">
        <f>SUMIFS($G:$G,$E:$E,18.51,'RAW2'!$A:$A,'RAW2'!A3237)</f>
        <v>23082028</v>
      </c>
      <c r="I3237" s="1" t="str">
        <f>VLOOKUP(A3237,'volatile collection data'!$G$6:$H$69,2,FALSE)</f>
        <v>E</v>
      </c>
      <c r="J3237" s="1">
        <f>VLOOKUP(A3237,'volatile collection data'!$G$6:$I$69,3,FALSE)</f>
        <v>4</v>
      </c>
      <c r="K3237" s="1" t="str">
        <f>VLOOKUP(A3237,'volatile collection data'!$G$6:$N$69,8,FALSE)</f>
        <v>27B</v>
      </c>
      <c r="L3237" s="1">
        <f>VLOOKUP(A3237,'volatile collection data'!$G$6:$J$69,4,FALSE)</f>
        <v>5.59</v>
      </c>
      <c r="M3237" s="1">
        <f>VLOOKUP($A3237,'volatile collection data'!$G$6:$M$69,6,FALSE)</f>
        <v>11</v>
      </c>
      <c r="N3237" s="1">
        <f>VLOOKUP($A3237,'volatile collection data'!$G$6:$M$69,7,FALSE)</f>
        <v>5.59</v>
      </c>
      <c r="O3237" s="1">
        <f>VLOOKUP(A3237,'volatile collection data'!$G$6:$K$69,5,FALSE)</f>
        <v>0</v>
      </c>
      <c r="P3237" s="1" t="str">
        <f t="shared" si="303"/>
        <v>4E</v>
      </c>
      <c r="Q3237">
        <f t="shared" si="301"/>
        <v>0.10201123220489892</v>
      </c>
      <c r="R3237" t="str">
        <f t="shared" si="304"/>
        <v>27B_0-E&amp;5.59%5.59@11</v>
      </c>
      <c r="S3237" t="str">
        <f t="shared" si="305"/>
        <v>4E-27B-VCS-Loc-22</v>
      </c>
      <c r="T3237" t="str">
        <f>IFERROR(IF(VLOOKUP(S3237,Bad!$A:$A,1,FALSE)='RAW2'!S3237,"yes","no"),"no")</f>
        <v>yes</v>
      </c>
      <c r="U3237" t="str">
        <f>IFERROR(VLOOKUP(F3237,compounds!$A:$B,2,FALSE),"")</f>
        <v/>
      </c>
      <c r="V3237" t="str">
        <f>VLOOKUP(B3237,'volatile collection data'!$O:$P,2,FALSE)</f>
        <v>02.may.22 27</v>
      </c>
    </row>
    <row r="3238" spans="1:22" x14ac:dyDescent="0.2">
      <c r="A3238" t="s">
        <v>376</v>
      </c>
      <c r="B3238" s="1" t="str">
        <f t="shared" si="302"/>
        <v>4E</v>
      </c>
      <c r="C3238">
        <v>32.956000000000003</v>
      </c>
      <c r="D3238">
        <f t="shared" si="300"/>
        <v>32.96</v>
      </c>
      <c r="E3238">
        <f>VLOOKUP(D3238,'Peak Combiner'!$A$5:$D$4980,4,FALSE)</f>
        <v>32.96</v>
      </c>
      <c r="F3238">
        <f>IFERROR(VLOOKUP(D3238,rt_comb!$A:$B,2,FALSE),D3238)</f>
        <v>32.96</v>
      </c>
      <c r="G3238">
        <v>8106578</v>
      </c>
      <c r="H3238">
        <f>SUMIFS($G:$G,$E:$E,18.51,'RAW2'!$A:$A,'RAW2'!A3238)</f>
        <v>23082028</v>
      </c>
      <c r="I3238" s="1" t="str">
        <f>VLOOKUP(A3238,'volatile collection data'!$G$6:$H$69,2,FALSE)</f>
        <v>E</v>
      </c>
      <c r="J3238" s="1">
        <f>VLOOKUP(A3238,'volatile collection data'!$G$6:$I$69,3,FALSE)</f>
        <v>4</v>
      </c>
      <c r="K3238" s="1" t="str">
        <f>VLOOKUP(A3238,'volatile collection data'!$G$6:$N$69,8,FALSE)</f>
        <v>27B</v>
      </c>
      <c r="L3238" s="1">
        <f>VLOOKUP(A3238,'volatile collection data'!$G$6:$J$69,4,FALSE)</f>
        <v>5.59</v>
      </c>
      <c r="M3238" s="1">
        <f>VLOOKUP($A3238,'volatile collection data'!$G$6:$M$69,6,FALSE)</f>
        <v>11</v>
      </c>
      <c r="N3238" s="1">
        <f>VLOOKUP($A3238,'volatile collection data'!$G$6:$M$69,7,FALSE)</f>
        <v>5.59</v>
      </c>
      <c r="O3238" s="1">
        <f>VLOOKUP(A3238,'volatile collection data'!$G$6:$K$69,5,FALSE)</f>
        <v>0</v>
      </c>
      <c r="P3238" s="1" t="str">
        <f t="shared" si="303"/>
        <v>4E</v>
      </c>
      <c r="Q3238">
        <f t="shared" si="301"/>
        <v>0.31413895788639917</v>
      </c>
      <c r="R3238" t="str">
        <f t="shared" si="304"/>
        <v>27B_0-E&amp;5.59%5.59@11</v>
      </c>
      <c r="S3238" t="str">
        <f t="shared" si="305"/>
        <v>4E-27B-VCS-Loc-22</v>
      </c>
      <c r="T3238" t="str">
        <f>IFERROR(IF(VLOOKUP(S3238,Bad!$A:$A,1,FALSE)='RAW2'!S3238,"yes","no"),"no")</f>
        <v>yes</v>
      </c>
      <c r="U3238" t="str">
        <f>IFERROR(VLOOKUP(F3238,compounds!$A:$B,2,FALSE),"")</f>
        <v/>
      </c>
      <c r="V3238" t="str">
        <f>VLOOKUP(B3238,'volatile collection data'!$O:$P,2,FALSE)</f>
        <v>02.may.22 27</v>
      </c>
    </row>
    <row r="3239" spans="1:22" x14ac:dyDescent="0.2">
      <c r="A3239" t="s">
        <v>376</v>
      </c>
      <c r="B3239" s="1" t="str">
        <f t="shared" si="302"/>
        <v>4E</v>
      </c>
      <c r="C3239">
        <v>33.124000000000002</v>
      </c>
      <c r="D3239">
        <f t="shared" si="300"/>
        <v>33.119999999999997</v>
      </c>
      <c r="E3239">
        <f>VLOOKUP(D3239,'Peak Combiner'!$A$5:$D$4980,4,FALSE)</f>
        <v>33.119999999999997</v>
      </c>
      <c r="F3239">
        <f>IFERROR(VLOOKUP(D3239,rt_comb!$A:$B,2,FALSE),D3239)</f>
        <v>33.119999999999997</v>
      </c>
      <c r="G3239">
        <v>24836905</v>
      </c>
      <c r="H3239">
        <f>SUMIFS($G:$G,$E:$E,18.51,'RAW2'!$A:$A,'RAW2'!A3239)</f>
        <v>23082028</v>
      </c>
      <c r="I3239" s="1" t="str">
        <f>VLOOKUP(A3239,'volatile collection data'!$G$6:$H$69,2,FALSE)</f>
        <v>E</v>
      </c>
      <c r="J3239" s="1">
        <f>VLOOKUP(A3239,'volatile collection data'!$G$6:$I$69,3,FALSE)</f>
        <v>4</v>
      </c>
      <c r="K3239" s="1" t="str">
        <f>VLOOKUP(A3239,'volatile collection data'!$G$6:$N$69,8,FALSE)</f>
        <v>27B</v>
      </c>
      <c r="L3239" s="1">
        <f>VLOOKUP(A3239,'volatile collection data'!$G$6:$J$69,4,FALSE)</f>
        <v>5.59</v>
      </c>
      <c r="M3239" s="1">
        <f>VLOOKUP($A3239,'volatile collection data'!$G$6:$M$69,6,FALSE)</f>
        <v>11</v>
      </c>
      <c r="N3239" s="1">
        <f>VLOOKUP($A3239,'volatile collection data'!$G$6:$M$69,7,FALSE)</f>
        <v>5.59</v>
      </c>
      <c r="O3239" s="1">
        <f>VLOOKUP(A3239,'volatile collection data'!$G$6:$K$69,5,FALSE)</f>
        <v>0</v>
      </c>
      <c r="P3239" s="1" t="str">
        <f t="shared" si="303"/>
        <v>4E</v>
      </c>
      <c r="Q3239">
        <f t="shared" si="301"/>
        <v>0.9624578279297995</v>
      </c>
      <c r="R3239" t="str">
        <f t="shared" si="304"/>
        <v>27B_0-E&amp;5.59%5.59@11</v>
      </c>
      <c r="S3239" t="str">
        <f t="shared" si="305"/>
        <v>4E-27B-VCS-Loc-22</v>
      </c>
      <c r="T3239" t="str">
        <f>IFERROR(IF(VLOOKUP(S3239,Bad!$A:$A,1,FALSE)='RAW2'!S3239,"yes","no"),"no")</f>
        <v>yes</v>
      </c>
      <c r="U3239" t="str">
        <f>IFERROR(VLOOKUP(F3239,compounds!$A:$B,2,FALSE),"")</f>
        <v/>
      </c>
      <c r="V3239" t="str">
        <f>VLOOKUP(B3239,'volatile collection data'!$O:$P,2,FALSE)</f>
        <v>02.may.22 27</v>
      </c>
    </row>
    <row r="3240" spans="1:22" x14ac:dyDescent="0.2">
      <c r="A3240" t="s">
        <v>376</v>
      </c>
      <c r="B3240" s="1" t="str">
        <f t="shared" si="302"/>
        <v>4E</v>
      </c>
      <c r="C3240">
        <v>33.225000000000001</v>
      </c>
      <c r="D3240">
        <f t="shared" si="300"/>
        <v>33.229999999999997</v>
      </c>
      <c r="E3240">
        <f>VLOOKUP(D3240,'Peak Combiner'!$A$5:$D$4980,4,FALSE)</f>
        <v>33.229999999999997</v>
      </c>
      <c r="F3240">
        <f>IFERROR(VLOOKUP(D3240,rt_comb!$A:$B,2,FALSE),D3240)</f>
        <v>33.229999999999997</v>
      </c>
      <c r="G3240">
        <v>5129851</v>
      </c>
      <c r="H3240">
        <f>SUMIFS($G:$G,$E:$E,18.51,'RAW2'!$A:$A,'RAW2'!A3240)</f>
        <v>23082028</v>
      </c>
      <c r="I3240" s="1" t="str">
        <f>VLOOKUP(A3240,'volatile collection data'!$G$6:$H$69,2,FALSE)</f>
        <v>E</v>
      </c>
      <c r="J3240" s="1">
        <f>VLOOKUP(A3240,'volatile collection data'!$G$6:$I$69,3,FALSE)</f>
        <v>4</v>
      </c>
      <c r="K3240" s="1" t="str">
        <f>VLOOKUP(A3240,'volatile collection data'!$G$6:$N$69,8,FALSE)</f>
        <v>27B</v>
      </c>
      <c r="L3240" s="1">
        <f>VLOOKUP(A3240,'volatile collection data'!$G$6:$J$69,4,FALSE)</f>
        <v>5.59</v>
      </c>
      <c r="M3240" s="1">
        <f>VLOOKUP($A3240,'volatile collection data'!$G$6:$M$69,6,FALSE)</f>
        <v>11</v>
      </c>
      <c r="N3240" s="1">
        <f>VLOOKUP($A3240,'volatile collection data'!$G$6:$M$69,7,FALSE)</f>
        <v>5.59</v>
      </c>
      <c r="O3240" s="1">
        <f>VLOOKUP(A3240,'volatile collection data'!$G$6:$K$69,5,FALSE)</f>
        <v>0</v>
      </c>
      <c r="P3240" s="1" t="str">
        <f t="shared" si="303"/>
        <v>4E</v>
      </c>
      <c r="Q3240">
        <f t="shared" si="301"/>
        <v>0.19878745967194822</v>
      </c>
      <c r="R3240" t="str">
        <f t="shared" si="304"/>
        <v>27B_0-E&amp;5.59%5.59@11</v>
      </c>
      <c r="S3240" t="str">
        <f t="shared" si="305"/>
        <v>4E-27B-VCS-Loc-22</v>
      </c>
      <c r="T3240" t="str">
        <f>IFERROR(IF(VLOOKUP(S3240,Bad!$A:$A,1,FALSE)='RAW2'!S3240,"yes","no"),"no")</f>
        <v>yes</v>
      </c>
      <c r="U3240" t="str">
        <f>IFERROR(VLOOKUP(F3240,compounds!$A:$B,2,FALSE),"")</f>
        <v/>
      </c>
      <c r="V3240" t="str">
        <f>VLOOKUP(B3240,'volatile collection data'!$O:$P,2,FALSE)</f>
        <v>02.may.22 27</v>
      </c>
    </row>
    <row r="3241" spans="1:22" x14ac:dyDescent="0.2">
      <c r="A3241" t="s">
        <v>376</v>
      </c>
      <c r="B3241" s="1" t="str">
        <f t="shared" si="302"/>
        <v>4E</v>
      </c>
      <c r="C3241">
        <v>33.389000000000003</v>
      </c>
      <c r="D3241">
        <f t="shared" si="300"/>
        <v>33.39</v>
      </c>
      <c r="E3241">
        <f>VLOOKUP(D3241,'Peak Combiner'!$A$5:$D$4980,4,FALSE)</f>
        <v>33.39</v>
      </c>
      <c r="F3241">
        <f>IFERROR(VLOOKUP(D3241,rt_comb!$A:$B,2,FALSE),D3241)</f>
        <v>33.39</v>
      </c>
      <c r="G3241">
        <v>2549189</v>
      </c>
      <c r="H3241">
        <f>SUMIFS($G:$G,$E:$E,18.51,'RAW2'!$A:$A,'RAW2'!A3241)</f>
        <v>23082028</v>
      </c>
      <c r="I3241" s="1" t="str">
        <f>VLOOKUP(A3241,'volatile collection data'!$G$6:$H$69,2,FALSE)</f>
        <v>E</v>
      </c>
      <c r="J3241" s="1">
        <f>VLOOKUP(A3241,'volatile collection data'!$G$6:$I$69,3,FALSE)</f>
        <v>4</v>
      </c>
      <c r="K3241" s="1" t="str">
        <f>VLOOKUP(A3241,'volatile collection data'!$G$6:$N$69,8,FALSE)</f>
        <v>27B</v>
      </c>
      <c r="L3241" s="1">
        <f>VLOOKUP(A3241,'volatile collection data'!$G$6:$J$69,4,FALSE)</f>
        <v>5.59</v>
      </c>
      <c r="M3241" s="1">
        <f>VLOOKUP($A3241,'volatile collection data'!$G$6:$M$69,6,FALSE)</f>
        <v>11</v>
      </c>
      <c r="N3241" s="1">
        <f>VLOOKUP($A3241,'volatile collection data'!$G$6:$M$69,7,FALSE)</f>
        <v>5.59</v>
      </c>
      <c r="O3241" s="1">
        <f>VLOOKUP(A3241,'volatile collection data'!$G$6:$K$69,5,FALSE)</f>
        <v>0</v>
      </c>
      <c r="P3241" s="1" t="str">
        <f t="shared" si="303"/>
        <v>4E</v>
      </c>
      <c r="Q3241">
        <f t="shared" si="301"/>
        <v>9.878392287293998E-2</v>
      </c>
      <c r="R3241" t="str">
        <f t="shared" si="304"/>
        <v>27B_0-E&amp;5.59%5.59@11</v>
      </c>
      <c r="S3241" t="str">
        <f t="shared" si="305"/>
        <v>4E-27B-VCS-Loc-22</v>
      </c>
      <c r="T3241" t="str">
        <f>IFERROR(IF(VLOOKUP(S3241,Bad!$A:$A,1,FALSE)='RAW2'!S3241,"yes","no"),"no")</f>
        <v>yes</v>
      </c>
      <c r="U3241" t="str">
        <f>IFERROR(VLOOKUP(F3241,compounds!$A:$B,2,FALSE),"")</f>
        <v/>
      </c>
      <c r="V3241" t="str">
        <f>VLOOKUP(B3241,'volatile collection data'!$O:$P,2,FALSE)</f>
        <v>02.may.22 27</v>
      </c>
    </row>
    <row r="3242" spans="1:22" x14ac:dyDescent="0.2">
      <c r="A3242" t="s">
        <v>376</v>
      </c>
      <c r="B3242" s="1" t="str">
        <f t="shared" si="302"/>
        <v>4E</v>
      </c>
      <c r="C3242">
        <v>33.762</v>
      </c>
      <c r="D3242">
        <f t="shared" si="300"/>
        <v>33.76</v>
      </c>
      <c r="E3242">
        <f>VLOOKUP(D3242,'Peak Combiner'!$A$5:$D$4980,4,FALSE)</f>
        <v>33.76</v>
      </c>
      <c r="F3242">
        <f>IFERROR(VLOOKUP(D3242,rt_comb!$A:$B,2,FALSE),D3242)</f>
        <v>33.76</v>
      </c>
      <c r="G3242">
        <v>1948721</v>
      </c>
      <c r="H3242">
        <f>SUMIFS($G:$G,$E:$E,18.51,'RAW2'!$A:$A,'RAW2'!A3242)</f>
        <v>23082028</v>
      </c>
      <c r="I3242" s="1" t="str">
        <f>VLOOKUP(A3242,'volatile collection data'!$G$6:$H$69,2,FALSE)</f>
        <v>E</v>
      </c>
      <c r="J3242" s="1">
        <f>VLOOKUP(A3242,'volatile collection data'!$G$6:$I$69,3,FALSE)</f>
        <v>4</v>
      </c>
      <c r="K3242" s="1" t="str">
        <f>VLOOKUP(A3242,'volatile collection data'!$G$6:$N$69,8,FALSE)</f>
        <v>27B</v>
      </c>
      <c r="L3242" s="1">
        <f>VLOOKUP(A3242,'volatile collection data'!$G$6:$J$69,4,FALSE)</f>
        <v>5.59</v>
      </c>
      <c r="M3242" s="1">
        <f>VLOOKUP($A3242,'volatile collection data'!$G$6:$M$69,6,FALSE)</f>
        <v>11</v>
      </c>
      <c r="N3242" s="1">
        <f>VLOOKUP($A3242,'volatile collection data'!$G$6:$M$69,7,FALSE)</f>
        <v>5.59</v>
      </c>
      <c r="O3242" s="1">
        <f>VLOOKUP(A3242,'volatile collection data'!$G$6:$K$69,5,FALSE)</f>
        <v>0</v>
      </c>
      <c r="P3242" s="1" t="str">
        <f t="shared" si="303"/>
        <v>4E</v>
      </c>
      <c r="Q3242">
        <f t="shared" si="301"/>
        <v>7.5515116754731992E-2</v>
      </c>
      <c r="R3242" t="str">
        <f t="shared" si="304"/>
        <v>27B_0-E&amp;5.59%5.59@11</v>
      </c>
      <c r="S3242" t="str">
        <f t="shared" si="305"/>
        <v>4E-27B-VCS-Loc-22</v>
      </c>
      <c r="T3242" t="str">
        <f>IFERROR(IF(VLOOKUP(S3242,Bad!$A:$A,1,FALSE)='RAW2'!S3242,"yes","no"),"no")</f>
        <v>yes</v>
      </c>
      <c r="U3242" t="str">
        <f>IFERROR(VLOOKUP(F3242,compounds!$A:$B,2,FALSE),"")</f>
        <v/>
      </c>
      <c r="V3242" t="str">
        <f>VLOOKUP(B3242,'volatile collection data'!$O:$P,2,FALSE)</f>
        <v>02.may.22 27</v>
      </c>
    </row>
    <row r="3243" spans="1:22" x14ac:dyDescent="0.2">
      <c r="A3243" t="s">
        <v>376</v>
      </c>
      <c r="B3243" s="1" t="str">
        <f t="shared" si="302"/>
        <v>4E</v>
      </c>
      <c r="C3243">
        <v>33.848999999999997</v>
      </c>
      <c r="D3243">
        <f t="shared" si="300"/>
        <v>33.85</v>
      </c>
      <c r="E3243">
        <f>VLOOKUP(D3243,'Peak Combiner'!$A$5:$D$4980,4,FALSE)</f>
        <v>33.85</v>
      </c>
      <c r="F3243">
        <f>IFERROR(VLOOKUP(D3243,rt_comb!$A:$B,2,FALSE),D3243)</f>
        <v>33.85</v>
      </c>
      <c r="G3243">
        <v>1328192</v>
      </c>
      <c r="H3243">
        <f>SUMIFS($G:$G,$E:$E,18.51,'RAW2'!$A:$A,'RAW2'!A3243)</f>
        <v>23082028</v>
      </c>
      <c r="I3243" s="1" t="str">
        <f>VLOOKUP(A3243,'volatile collection data'!$G$6:$H$69,2,FALSE)</f>
        <v>E</v>
      </c>
      <c r="J3243" s="1">
        <f>VLOOKUP(A3243,'volatile collection data'!$G$6:$I$69,3,FALSE)</f>
        <v>4</v>
      </c>
      <c r="K3243" s="1" t="str">
        <f>VLOOKUP(A3243,'volatile collection data'!$G$6:$N$69,8,FALSE)</f>
        <v>27B</v>
      </c>
      <c r="L3243" s="1">
        <f>VLOOKUP(A3243,'volatile collection data'!$G$6:$J$69,4,FALSE)</f>
        <v>5.59</v>
      </c>
      <c r="M3243" s="1">
        <f>VLOOKUP($A3243,'volatile collection data'!$G$6:$M$69,6,FALSE)</f>
        <v>11</v>
      </c>
      <c r="N3243" s="1">
        <f>VLOOKUP($A3243,'volatile collection data'!$G$6:$M$69,7,FALSE)</f>
        <v>5.59</v>
      </c>
      <c r="O3243" s="1">
        <f>VLOOKUP(A3243,'volatile collection data'!$G$6:$K$69,5,FALSE)</f>
        <v>0</v>
      </c>
      <c r="P3243" s="1" t="str">
        <f t="shared" si="303"/>
        <v>4E</v>
      </c>
      <c r="Q3243">
        <f t="shared" si="301"/>
        <v>5.1468924465175363E-2</v>
      </c>
      <c r="R3243" t="str">
        <f t="shared" si="304"/>
        <v>27B_0-E&amp;5.59%5.59@11</v>
      </c>
      <c r="S3243" t="str">
        <f t="shared" si="305"/>
        <v>4E-27B-VCS-Loc-22</v>
      </c>
      <c r="T3243" t="str">
        <f>IFERROR(IF(VLOOKUP(S3243,Bad!$A:$A,1,FALSE)='RAW2'!S3243,"yes","no"),"no")</f>
        <v>yes</v>
      </c>
      <c r="U3243" t="str">
        <f>IFERROR(VLOOKUP(F3243,compounds!$A:$B,2,FALSE),"")</f>
        <v/>
      </c>
      <c r="V3243" t="str">
        <f>VLOOKUP(B3243,'volatile collection data'!$O:$P,2,FALSE)</f>
        <v>02.may.22 27</v>
      </c>
    </row>
    <row r="3244" spans="1:22" x14ac:dyDescent="0.2">
      <c r="A3244" t="s">
        <v>376</v>
      </c>
      <c r="B3244" s="1" t="str">
        <f t="shared" si="302"/>
        <v>4E</v>
      </c>
      <c r="C3244">
        <v>34.402000000000001</v>
      </c>
      <c r="D3244">
        <f t="shared" si="300"/>
        <v>34.4</v>
      </c>
      <c r="E3244">
        <f>VLOOKUP(D3244,'Peak Combiner'!$A$5:$D$4980,4,FALSE)</f>
        <v>34.4</v>
      </c>
      <c r="F3244">
        <f>IFERROR(VLOOKUP(D3244,rt_comb!$A:$B,2,FALSE),D3244)</f>
        <v>34.4</v>
      </c>
      <c r="G3244">
        <v>5584030</v>
      </c>
      <c r="H3244">
        <f>SUMIFS($G:$G,$E:$E,18.51,'RAW2'!$A:$A,'RAW2'!A3244)</f>
        <v>23082028</v>
      </c>
      <c r="I3244" s="1" t="str">
        <f>VLOOKUP(A3244,'volatile collection data'!$G$6:$H$69,2,FALSE)</f>
        <v>E</v>
      </c>
      <c r="J3244" s="1">
        <f>VLOOKUP(A3244,'volatile collection data'!$G$6:$I$69,3,FALSE)</f>
        <v>4</v>
      </c>
      <c r="K3244" s="1" t="str">
        <f>VLOOKUP(A3244,'volatile collection data'!$G$6:$N$69,8,FALSE)</f>
        <v>27B</v>
      </c>
      <c r="L3244" s="1">
        <f>VLOOKUP(A3244,'volatile collection data'!$G$6:$J$69,4,FALSE)</f>
        <v>5.59</v>
      </c>
      <c r="M3244" s="1">
        <f>VLOOKUP($A3244,'volatile collection data'!$G$6:$M$69,6,FALSE)</f>
        <v>11</v>
      </c>
      <c r="N3244" s="1">
        <f>VLOOKUP($A3244,'volatile collection data'!$G$6:$M$69,7,FALSE)</f>
        <v>5.59</v>
      </c>
      <c r="O3244" s="1">
        <f>VLOOKUP(A3244,'volatile collection data'!$G$6:$K$69,5,FALSE)</f>
        <v>0</v>
      </c>
      <c r="P3244" s="1" t="str">
        <f t="shared" si="303"/>
        <v>4E</v>
      </c>
      <c r="Q3244">
        <f t="shared" si="301"/>
        <v>0.21638740353900124</v>
      </c>
      <c r="R3244" t="str">
        <f t="shared" si="304"/>
        <v>27B_0-E&amp;5.59%5.59@11</v>
      </c>
      <c r="S3244" t="str">
        <f t="shared" si="305"/>
        <v>4E-27B-VCS-Loc-22</v>
      </c>
      <c r="T3244" t="str">
        <f>IFERROR(IF(VLOOKUP(S3244,Bad!$A:$A,1,FALSE)='RAW2'!S3244,"yes","no"),"no")</f>
        <v>yes</v>
      </c>
      <c r="U3244" t="str">
        <f>IFERROR(VLOOKUP(F3244,compounds!$A:$B,2,FALSE),"")</f>
        <v/>
      </c>
      <c r="V3244" t="str">
        <f>VLOOKUP(B3244,'volatile collection data'!$O:$P,2,FALSE)</f>
        <v>02.may.22 27</v>
      </c>
    </row>
    <row r="3245" spans="1:22" x14ac:dyDescent="0.2">
      <c r="A3245" t="s">
        <v>376</v>
      </c>
      <c r="B3245" s="1" t="str">
        <f t="shared" si="302"/>
        <v>4E</v>
      </c>
      <c r="C3245">
        <v>34.933</v>
      </c>
      <c r="D3245">
        <f t="shared" si="300"/>
        <v>34.93</v>
      </c>
      <c r="E3245">
        <f>VLOOKUP(D3245,'Peak Combiner'!$A$5:$D$4980,4,FALSE)</f>
        <v>34.86</v>
      </c>
      <c r="F3245">
        <f>IFERROR(VLOOKUP(D3245,rt_comb!$A:$B,2,FALSE),D3245)</f>
        <v>34.93</v>
      </c>
      <c r="G3245">
        <v>1564334</v>
      </c>
      <c r="H3245">
        <f>SUMIFS($G:$G,$E:$E,18.51,'RAW2'!$A:$A,'RAW2'!A3245)</f>
        <v>23082028</v>
      </c>
      <c r="I3245" s="1" t="str">
        <f>VLOOKUP(A3245,'volatile collection data'!$G$6:$H$69,2,FALSE)</f>
        <v>E</v>
      </c>
      <c r="J3245" s="1">
        <f>VLOOKUP(A3245,'volatile collection data'!$G$6:$I$69,3,FALSE)</f>
        <v>4</v>
      </c>
      <c r="K3245" s="1" t="str">
        <f>VLOOKUP(A3245,'volatile collection data'!$G$6:$N$69,8,FALSE)</f>
        <v>27B</v>
      </c>
      <c r="L3245" s="1">
        <f>VLOOKUP(A3245,'volatile collection data'!$G$6:$J$69,4,FALSE)</f>
        <v>5.59</v>
      </c>
      <c r="M3245" s="1">
        <f>VLOOKUP($A3245,'volatile collection data'!$G$6:$M$69,6,FALSE)</f>
        <v>11</v>
      </c>
      <c r="N3245" s="1">
        <f>VLOOKUP($A3245,'volatile collection data'!$G$6:$M$69,7,FALSE)</f>
        <v>5.59</v>
      </c>
      <c r="O3245" s="1">
        <f>VLOOKUP(A3245,'volatile collection data'!$G$6:$K$69,5,FALSE)</f>
        <v>0</v>
      </c>
      <c r="P3245" s="1" t="str">
        <f t="shared" si="303"/>
        <v>4E</v>
      </c>
      <c r="Q3245">
        <f t="shared" si="301"/>
        <v>6.0619690891306095E-2</v>
      </c>
      <c r="R3245" t="str">
        <f t="shared" si="304"/>
        <v>27B_0-E&amp;5.59%5.59@11</v>
      </c>
      <c r="S3245" t="str">
        <f t="shared" si="305"/>
        <v>4E-27B-VCS-Loc-22</v>
      </c>
      <c r="T3245" t="str">
        <f>IFERROR(IF(VLOOKUP(S3245,Bad!$A:$A,1,FALSE)='RAW2'!S3245,"yes","no"),"no")</f>
        <v>yes</v>
      </c>
      <c r="U3245" t="str">
        <f>IFERROR(VLOOKUP(F3245,compounds!$A:$B,2,FALSE),"")</f>
        <v/>
      </c>
      <c r="V3245" t="str">
        <f>VLOOKUP(B3245,'volatile collection data'!$O:$P,2,FALSE)</f>
        <v>02.may.22 27</v>
      </c>
    </row>
    <row r="3246" spans="1:22" x14ac:dyDescent="0.2">
      <c r="A3246" t="s">
        <v>376</v>
      </c>
      <c r="B3246" s="1" t="str">
        <f t="shared" si="302"/>
        <v>4E</v>
      </c>
      <c r="C3246">
        <v>34.978000000000002</v>
      </c>
      <c r="D3246">
        <f t="shared" si="300"/>
        <v>34.979999999999997</v>
      </c>
      <c r="E3246">
        <f>VLOOKUP(D3246,'Peak Combiner'!$A$5:$D$4980,4,FALSE)</f>
        <v>34.979999999999997</v>
      </c>
      <c r="F3246">
        <f>IFERROR(VLOOKUP(D3246,rt_comb!$A:$B,2,FALSE),D3246)</f>
        <v>34.979999999999997</v>
      </c>
      <c r="G3246">
        <v>1077175</v>
      </c>
      <c r="H3246">
        <f>SUMIFS($G:$G,$E:$E,18.51,'RAW2'!$A:$A,'RAW2'!A3246)</f>
        <v>23082028</v>
      </c>
      <c r="I3246" s="1" t="str">
        <f>VLOOKUP(A3246,'volatile collection data'!$G$6:$H$69,2,FALSE)</f>
        <v>E</v>
      </c>
      <c r="J3246" s="1">
        <f>VLOOKUP(A3246,'volatile collection data'!$G$6:$I$69,3,FALSE)</f>
        <v>4</v>
      </c>
      <c r="K3246" s="1" t="str">
        <f>VLOOKUP(A3246,'volatile collection data'!$G$6:$N$69,8,FALSE)</f>
        <v>27B</v>
      </c>
      <c r="L3246" s="1">
        <f>VLOOKUP(A3246,'volatile collection data'!$G$6:$J$69,4,FALSE)</f>
        <v>5.59</v>
      </c>
      <c r="M3246" s="1">
        <f>VLOOKUP($A3246,'volatile collection data'!$G$6:$M$69,6,FALSE)</f>
        <v>11</v>
      </c>
      <c r="N3246" s="1">
        <f>VLOOKUP($A3246,'volatile collection data'!$G$6:$M$69,7,FALSE)</f>
        <v>5.59</v>
      </c>
      <c r="O3246" s="1">
        <f>VLOOKUP(A3246,'volatile collection data'!$G$6:$K$69,5,FALSE)</f>
        <v>0</v>
      </c>
      <c r="P3246" s="1" t="str">
        <f t="shared" si="303"/>
        <v>4E</v>
      </c>
      <c r="Q3246">
        <f t="shared" si="301"/>
        <v>4.1741735163873341E-2</v>
      </c>
      <c r="R3246" t="str">
        <f t="shared" si="304"/>
        <v>27B_0-E&amp;5.59%5.59@11</v>
      </c>
      <c r="S3246" t="str">
        <f t="shared" si="305"/>
        <v>4E-27B-VCS-Loc-22</v>
      </c>
      <c r="T3246" t="str">
        <f>IFERROR(IF(VLOOKUP(S3246,Bad!$A:$A,1,FALSE)='RAW2'!S3246,"yes","no"),"no")</f>
        <v>yes</v>
      </c>
      <c r="U3246" t="str">
        <f>IFERROR(VLOOKUP(F3246,compounds!$A:$B,2,FALSE),"")</f>
        <v/>
      </c>
      <c r="V3246" t="str">
        <f>VLOOKUP(B3246,'volatile collection data'!$O:$P,2,FALSE)</f>
        <v>02.may.22 27</v>
      </c>
    </row>
    <row r="3247" spans="1:22" x14ac:dyDescent="0.2">
      <c r="A3247" t="s">
        <v>376</v>
      </c>
      <c r="B3247" s="1" t="str">
        <f t="shared" si="302"/>
        <v>4E</v>
      </c>
      <c r="C3247">
        <v>35.128</v>
      </c>
      <c r="D3247">
        <f t="shared" si="300"/>
        <v>35.130000000000003</v>
      </c>
      <c r="E3247">
        <f>VLOOKUP(D3247,'Peak Combiner'!$A$5:$D$4980,4,FALSE)</f>
        <v>35.130000000000003</v>
      </c>
      <c r="F3247">
        <f>IFERROR(VLOOKUP(D3247,rt_comb!$A:$B,2,FALSE),D3247)</f>
        <v>35.130000000000003</v>
      </c>
      <c r="G3247">
        <v>2917453</v>
      </c>
      <c r="H3247">
        <f>SUMIFS($G:$G,$E:$E,18.51,'RAW2'!$A:$A,'RAW2'!A3247)</f>
        <v>23082028</v>
      </c>
      <c r="I3247" s="1" t="str">
        <f>VLOOKUP(A3247,'volatile collection data'!$G$6:$H$69,2,FALSE)</f>
        <v>E</v>
      </c>
      <c r="J3247" s="1">
        <f>VLOOKUP(A3247,'volatile collection data'!$G$6:$I$69,3,FALSE)</f>
        <v>4</v>
      </c>
      <c r="K3247" s="1" t="str">
        <f>VLOOKUP(A3247,'volatile collection data'!$G$6:$N$69,8,FALSE)</f>
        <v>27B</v>
      </c>
      <c r="L3247" s="1">
        <f>VLOOKUP(A3247,'volatile collection data'!$G$6:$J$69,4,FALSE)</f>
        <v>5.59</v>
      </c>
      <c r="M3247" s="1">
        <f>VLOOKUP($A3247,'volatile collection data'!$G$6:$M$69,6,FALSE)</f>
        <v>11</v>
      </c>
      <c r="N3247" s="1">
        <f>VLOOKUP($A3247,'volatile collection data'!$G$6:$M$69,7,FALSE)</f>
        <v>5.59</v>
      </c>
      <c r="O3247" s="1">
        <f>VLOOKUP(A3247,'volatile collection data'!$G$6:$K$69,5,FALSE)</f>
        <v>0</v>
      </c>
      <c r="P3247" s="1" t="str">
        <f t="shared" si="303"/>
        <v>4E</v>
      </c>
      <c r="Q3247">
        <f t="shared" si="301"/>
        <v>0.1130545644663567</v>
      </c>
      <c r="R3247" t="str">
        <f t="shared" si="304"/>
        <v>27B_0-E&amp;5.59%5.59@11</v>
      </c>
      <c r="S3247" t="str">
        <f t="shared" si="305"/>
        <v>4E-27B-VCS-Loc-22</v>
      </c>
      <c r="T3247" t="str">
        <f>IFERROR(IF(VLOOKUP(S3247,Bad!$A:$A,1,FALSE)='RAW2'!S3247,"yes","no"),"no")</f>
        <v>yes</v>
      </c>
      <c r="U3247" t="str">
        <f>IFERROR(VLOOKUP(F3247,compounds!$A:$B,2,FALSE),"")</f>
        <v/>
      </c>
      <c r="V3247" t="str">
        <f>VLOOKUP(B3247,'volatile collection data'!$O:$P,2,FALSE)</f>
        <v>02.may.22 27</v>
      </c>
    </row>
    <row r="3248" spans="1:22" x14ac:dyDescent="0.2">
      <c r="A3248" t="s">
        <v>376</v>
      </c>
      <c r="B3248" s="1" t="str">
        <f t="shared" si="302"/>
        <v>4E</v>
      </c>
      <c r="C3248">
        <v>35.188000000000002</v>
      </c>
      <c r="D3248">
        <f t="shared" si="300"/>
        <v>35.19</v>
      </c>
      <c r="E3248">
        <f>VLOOKUP(D3248,'Peak Combiner'!$A$5:$D$4980,4,FALSE)</f>
        <v>35.19</v>
      </c>
      <c r="F3248">
        <f>IFERROR(VLOOKUP(D3248,rt_comb!$A:$B,2,FALSE),D3248)</f>
        <v>35.19</v>
      </c>
      <c r="G3248">
        <v>5401497</v>
      </c>
      <c r="H3248">
        <f>SUMIFS($G:$G,$E:$E,18.51,'RAW2'!$A:$A,'RAW2'!A3248)</f>
        <v>23082028</v>
      </c>
      <c r="I3248" s="1" t="str">
        <f>VLOOKUP(A3248,'volatile collection data'!$G$6:$H$69,2,FALSE)</f>
        <v>E</v>
      </c>
      <c r="J3248" s="1">
        <f>VLOOKUP(A3248,'volatile collection data'!$G$6:$I$69,3,FALSE)</f>
        <v>4</v>
      </c>
      <c r="K3248" s="1" t="str">
        <f>VLOOKUP(A3248,'volatile collection data'!$G$6:$N$69,8,FALSE)</f>
        <v>27B</v>
      </c>
      <c r="L3248" s="1">
        <f>VLOOKUP(A3248,'volatile collection data'!$G$6:$J$69,4,FALSE)</f>
        <v>5.59</v>
      </c>
      <c r="M3248" s="1">
        <f>VLOOKUP($A3248,'volatile collection data'!$G$6:$M$69,6,FALSE)</f>
        <v>11</v>
      </c>
      <c r="N3248" s="1">
        <f>VLOOKUP($A3248,'volatile collection data'!$G$6:$M$69,7,FALSE)</f>
        <v>5.59</v>
      </c>
      <c r="O3248" s="1">
        <f>VLOOKUP(A3248,'volatile collection data'!$G$6:$K$69,5,FALSE)</f>
        <v>0</v>
      </c>
      <c r="P3248" s="1" t="str">
        <f t="shared" si="303"/>
        <v>4E</v>
      </c>
      <c r="Q3248">
        <f t="shared" si="301"/>
        <v>0.209314045779429</v>
      </c>
      <c r="R3248" t="str">
        <f t="shared" si="304"/>
        <v>27B_0-E&amp;5.59%5.59@11</v>
      </c>
      <c r="S3248" t="str">
        <f t="shared" si="305"/>
        <v>4E-27B-VCS-Loc-22</v>
      </c>
      <c r="T3248" t="str">
        <f>IFERROR(IF(VLOOKUP(S3248,Bad!$A:$A,1,FALSE)='RAW2'!S3248,"yes","no"),"no")</f>
        <v>yes</v>
      </c>
      <c r="U3248" t="str">
        <f>IFERROR(VLOOKUP(F3248,compounds!$A:$B,2,FALSE),"")</f>
        <v/>
      </c>
      <c r="V3248" t="str">
        <f>VLOOKUP(B3248,'volatile collection data'!$O:$P,2,FALSE)</f>
        <v>02.may.22 27</v>
      </c>
    </row>
    <row r="3249" spans="1:22" x14ac:dyDescent="0.2">
      <c r="A3249" t="s">
        <v>376</v>
      </c>
      <c r="B3249" s="1" t="str">
        <f t="shared" si="302"/>
        <v>4E</v>
      </c>
      <c r="C3249">
        <v>35.283000000000001</v>
      </c>
      <c r="D3249">
        <f t="shared" si="300"/>
        <v>35.28</v>
      </c>
      <c r="E3249">
        <f>VLOOKUP(D3249,'Peak Combiner'!$A$5:$D$4980,4,FALSE)</f>
        <v>35.28</v>
      </c>
      <c r="F3249">
        <f>IFERROR(VLOOKUP(D3249,rt_comb!$A:$B,2,FALSE),D3249)</f>
        <v>35.28</v>
      </c>
      <c r="G3249">
        <v>1697569</v>
      </c>
      <c r="H3249">
        <f>SUMIFS($G:$G,$E:$E,18.51,'RAW2'!$A:$A,'RAW2'!A3249)</f>
        <v>23082028</v>
      </c>
      <c r="I3249" s="1" t="str">
        <f>VLOOKUP(A3249,'volatile collection data'!$G$6:$H$69,2,FALSE)</f>
        <v>E</v>
      </c>
      <c r="J3249" s="1">
        <f>VLOOKUP(A3249,'volatile collection data'!$G$6:$I$69,3,FALSE)</f>
        <v>4</v>
      </c>
      <c r="K3249" s="1" t="str">
        <f>VLOOKUP(A3249,'volatile collection data'!$G$6:$N$69,8,FALSE)</f>
        <v>27B</v>
      </c>
      <c r="L3249" s="1">
        <f>VLOOKUP(A3249,'volatile collection data'!$G$6:$J$69,4,FALSE)</f>
        <v>5.59</v>
      </c>
      <c r="M3249" s="1">
        <f>VLOOKUP($A3249,'volatile collection data'!$G$6:$M$69,6,FALSE)</f>
        <v>11</v>
      </c>
      <c r="N3249" s="1">
        <f>VLOOKUP($A3249,'volatile collection data'!$G$6:$M$69,7,FALSE)</f>
        <v>5.59</v>
      </c>
      <c r="O3249" s="1">
        <f>VLOOKUP(A3249,'volatile collection data'!$G$6:$K$69,5,FALSE)</f>
        <v>0</v>
      </c>
      <c r="P3249" s="1" t="str">
        <f t="shared" si="303"/>
        <v>4E</v>
      </c>
      <c r="Q3249">
        <f t="shared" si="301"/>
        <v>6.5782696052546066E-2</v>
      </c>
      <c r="R3249" t="str">
        <f t="shared" si="304"/>
        <v>27B_0-E&amp;5.59%5.59@11</v>
      </c>
      <c r="S3249" t="str">
        <f t="shared" si="305"/>
        <v>4E-27B-VCS-Loc-22</v>
      </c>
      <c r="T3249" t="str">
        <f>IFERROR(IF(VLOOKUP(S3249,Bad!$A:$A,1,FALSE)='RAW2'!S3249,"yes","no"),"no")</f>
        <v>yes</v>
      </c>
      <c r="U3249" t="str">
        <f>IFERROR(VLOOKUP(F3249,compounds!$A:$B,2,FALSE),"")</f>
        <v/>
      </c>
      <c r="V3249" t="str">
        <f>VLOOKUP(B3249,'volatile collection data'!$O:$P,2,FALSE)</f>
        <v>02.may.22 27</v>
      </c>
    </row>
    <row r="3250" spans="1:22" x14ac:dyDescent="0.2">
      <c r="A3250" t="s">
        <v>376</v>
      </c>
      <c r="B3250" s="1" t="str">
        <f t="shared" si="302"/>
        <v>4E</v>
      </c>
      <c r="C3250">
        <v>35.423999999999999</v>
      </c>
      <c r="D3250">
        <f t="shared" si="300"/>
        <v>35.42</v>
      </c>
      <c r="E3250">
        <f>VLOOKUP(D3250,'Peak Combiner'!$A$5:$D$4980,4,FALSE)</f>
        <v>35.42</v>
      </c>
      <c r="F3250">
        <f>IFERROR(VLOOKUP(D3250,rt_comb!$A:$B,2,FALSE),D3250)</f>
        <v>35.42</v>
      </c>
      <c r="G3250">
        <v>2855302</v>
      </c>
      <c r="H3250">
        <f>SUMIFS($G:$G,$E:$E,18.51,'RAW2'!$A:$A,'RAW2'!A3250)</f>
        <v>23082028</v>
      </c>
      <c r="I3250" s="1" t="str">
        <f>VLOOKUP(A3250,'volatile collection data'!$G$6:$H$69,2,FALSE)</f>
        <v>E</v>
      </c>
      <c r="J3250" s="1">
        <f>VLOOKUP(A3250,'volatile collection data'!$G$6:$I$69,3,FALSE)</f>
        <v>4</v>
      </c>
      <c r="K3250" s="1" t="str">
        <f>VLOOKUP(A3250,'volatile collection data'!$G$6:$N$69,8,FALSE)</f>
        <v>27B</v>
      </c>
      <c r="L3250" s="1">
        <f>VLOOKUP(A3250,'volatile collection data'!$G$6:$J$69,4,FALSE)</f>
        <v>5.59</v>
      </c>
      <c r="M3250" s="1">
        <f>VLOOKUP($A3250,'volatile collection data'!$G$6:$M$69,6,FALSE)</f>
        <v>11</v>
      </c>
      <c r="N3250" s="1">
        <f>VLOOKUP($A3250,'volatile collection data'!$G$6:$M$69,7,FALSE)</f>
        <v>5.59</v>
      </c>
      <c r="O3250" s="1">
        <f>VLOOKUP(A3250,'volatile collection data'!$G$6:$K$69,5,FALSE)</f>
        <v>0</v>
      </c>
      <c r="P3250" s="1" t="str">
        <f t="shared" si="303"/>
        <v>4E</v>
      </c>
      <c r="Q3250">
        <f t="shared" si="301"/>
        <v>0.11064614375275873</v>
      </c>
      <c r="R3250" t="str">
        <f t="shared" si="304"/>
        <v>27B_0-E&amp;5.59%5.59@11</v>
      </c>
      <c r="S3250" t="str">
        <f t="shared" si="305"/>
        <v>4E-27B-VCS-Loc-22</v>
      </c>
      <c r="T3250" t="str">
        <f>IFERROR(IF(VLOOKUP(S3250,Bad!$A:$A,1,FALSE)='RAW2'!S3250,"yes","no"),"no")</f>
        <v>yes</v>
      </c>
      <c r="U3250" t="str">
        <f>IFERROR(VLOOKUP(F3250,compounds!$A:$B,2,FALSE),"")</f>
        <v/>
      </c>
      <c r="V3250" t="str">
        <f>VLOOKUP(B3250,'volatile collection data'!$O:$P,2,FALSE)</f>
        <v>02.may.22 27</v>
      </c>
    </row>
    <row r="3251" spans="1:22" x14ac:dyDescent="0.2">
      <c r="A3251" t="s">
        <v>376</v>
      </c>
      <c r="B3251" s="1" t="str">
        <f t="shared" si="302"/>
        <v>4E</v>
      </c>
      <c r="C3251">
        <v>35.628</v>
      </c>
      <c r="D3251">
        <f t="shared" si="300"/>
        <v>35.630000000000003</v>
      </c>
      <c r="E3251">
        <f>VLOOKUP(D3251,'Peak Combiner'!$A$5:$D$4980,4,FALSE)</f>
        <v>35.630000000000003</v>
      </c>
      <c r="F3251">
        <f>IFERROR(VLOOKUP(D3251,rt_comb!$A:$B,2,FALSE),D3251)</f>
        <v>35.630000000000003</v>
      </c>
      <c r="G3251">
        <v>874980</v>
      </c>
      <c r="H3251">
        <f>SUMIFS($G:$G,$E:$E,18.51,'RAW2'!$A:$A,'RAW2'!A3251)</f>
        <v>23082028</v>
      </c>
      <c r="I3251" s="1" t="str">
        <f>VLOOKUP(A3251,'volatile collection data'!$G$6:$H$69,2,FALSE)</f>
        <v>E</v>
      </c>
      <c r="J3251" s="1">
        <f>VLOOKUP(A3251,'volatile collection data'!$G$6:$I$69,3,FALSE)</f>
        <v>4</v>
      </c>
      <c r="K3251" s="1" t="str">
        <f>VLOOKUP(A3251,'volatile collection data'!$G$6:$N$69,8,FALSE)</f>
        <v>27B</v>
      </c>
      <c r="L3251" s="1">
        <f>VLOOKUP(A3251,'volatile collection data'!$G$6:$J$69,4,FALSE)</f>
        <v>5.59</v>
      </c>
      <c r="M3251" s="1">
        <f>VLOOKUP($A3251,'volatile collection data'!$G$6:$M$69,6,FALSE)</f>
        <v>11</v>
      </c>
      <c r="N3251" s="1">
        <f>VLOOKUP($A3251,'volatile collection data'!$G$6:$M$69,7,FALSE)</f>
        <v>5.59</v>
      </c>
      <c r="O3251" s="1">
        <f>VLOOKUP(A3251,'volatile collection data'!$G$6:$K$69,5,FALSE)</f>
        <v>0</v>
      </c>
      <c r="P3251" s="1" t="str">
        <f t="shared" si="303"/>
        <v>4E</v>
      </c>
      <c r="Q3251">
        <f t="shared" si="301"/>
        <v>3.3906452928898184E-2</v>
      </c>
      <c r="R3251" t="str">
        <f t="shared" si="304"/>
        <v>27B_0-E&amp;5.59%5.59@11</v>
      </c>
      <c r="S3251" t="str">
        <f t="shared" si="305"/>
        <v>4E-27B-VCS-Loc-22</v>
      </c>
      <c r="T3251" t="str">
        <f>IFERROR(IF(VLOOKUP(S3251,Bad!$A:$A,1,FALSE)='RAW2'!S3251,"yes","no"),"no")</f>
        <v>yes</v>
      </c>
      <c r="U3251" t="str">
        <f>IFERROR(VLOOKUP(F3251,compounds!$A:$B,2,FALSE),"")</f>
        <v/>
      </c>
      <c r="V3251" t="str">
        <f>VLOOKUP(B3251,'volatile collection data'!$O:$P,2,FALSE)</f>
        <v>02.may.22 27</v>
      </c>
    </row>
    <row r="3252" spans="1:22" x14ac:dyDescent="0.2">
      <c r="A3252" t="s">
        <v>376</v>
      </c>
      <c r="B3252" s="1" t="str">
        <f t="shared" si="302"/>
        <v>4E</v>
      </c>
      <c r="C3252">
        <v>35.798000000000002</v>
      </c>
      <c r="D3252">
        <f t="shared" si="300"/>
        <v>35.799999999999997</v>
      </c>
      <c r="E3252">
        <f>VLOOKUP(D3252,'Peak Combiner'!$A$5:$D$4980,4,FALSE)</f>
        <v>35.799999999999997</v>
      </c>
      <c r="F3252">
        <f>IFERROR(VLOOKUP(D3252,rt_comb!$A:$B,2,FALSE),D3252)</f>
        <v>35.799999999999997</v>
      </c>
      <c r="G3252">
        <v>470610</v>
      </c>
      <c r="H3252">
        <f>SUMIFS($G:$G,$E:$E,18.51,'RAW2'!$A:$A,'RAW2'!A3252)</f>
        <v>23082028</v>
      </c>
      <c r="I3252" s="1" t="str">
        <f>VLOOKUP(A3252,'volatile collection data'!$G$6:$H$69,2,FALSE)</f>
        <v>E</v>
      </c>
      <c r="J3252" s="1">
        <f>VLOOKUP(A3252,'volatile collection data'!$G$6:$I$69,3,FALSE)</f>
        <v>4</v>
      </c>
      <c r="K3252" s="1" t="str">
        <f>VLOOKUP(A3252,'volatile collection data'!$G$6:$N$69,8,FALSE)</f>
        <v>27B</v>
      </c>
      <c r="L3252" s="1">
        <f>VLOOKUP(A3252,'volatile collection data'!$G$6:$J$69,4,FALSE)</f>
        <v>5.59</v>
      </c>
      <c r="M3252" s="1">
        <f>VLOOKUP($A3252,'volatile collection data'!$G$6:$M$69,6,FALSE)</f>
        <v>11</v>
      </c>
      <c r="N3252" s="1">
        <f>VLOOKUP($A3252,'volatile collection data'!$G$6:$M$69,7,FALSE)</f>
        <v>5.59</v>
      </c>
      <c r="O3252" s="1">
        <f>VLOOKUP(A3252,'volatile collection data'!$G$6:$K$69,5,FALSE)</f>
        <v>0</v>
      </c>
      <c r="P3252" s="1" t="str">
        <f t="shared" si="303"/>
        <v>4E</v>
      </c>
      <c r="Q3252">
        <f t="shared" si="301"/>
        <v>1.823666348130103E-2</v>
      </c>
      <c r="R3252" t="str">
        <f t="shared" si="304"/>
        <v>27B_0-E&amp;5.59%5.59@11</v>
      </c>
      <c r="S3252" t="str">
        <f t="shared" si="305"/>
        <v>4E-27B-VCS-Loc-22</v>
      </c>
      <c r="T3252" t="str">
        <f>IFERROR(IF(VLOOKUP(S3252,Bad!$A:$A,1,FALSE)='RAW2'!S3252,"yes","no"),"no")</f>
        <v>yes</v>
      </c>
      <c r="U3252" t="str">
        <f>IFERROR(VLOOKUP(F3252,compounds!$A:$B,2,FALSE),"")</f>
        <v/>
      </c>
      <c r="V3252" t="str">
        <f>VLOOKUP(B3252,'volatile collection data'!$O:$P,2,FALSE)</f>
        <v>02.may.22 27</v>
      </c>
    </row>
    <row r="3253" spans="1:22" x14ac:dyDescent="0.2">
      <c r="A3253" t="s">
        <v>376</v>
      </c>
      <c r="B3253" s="1" t="str">
        <f t="shared" si="302"/>
        <v>4E</v>
      </c>
      <c r="C3253">
        <v>35.834000000000003</v>
      </c>
      <c r="D3253">
        <f t="shared" si="300"/>
        <v>35.83</v>
      </c>
      <c r="E3253">
        <f>VLOOKUP(D3253,'Peak Combiner'!$A$5:$D$4980,4,FALSE)</f>
        <v>35.83</v>
      </c>
      <c r="F3253">
        <f>IFERROR(VLOOKUP(D3253,rt_comb!$A:$B,2,FALSE),D3253)</f>
        <v>35.83</v>
      </c>
      <c r="G3253">
        <v>721635</v>
      </c>
      <c r="H3253">
        <f>SUMIFS($G:$G,$E:$E,18.51,'RAW2'!$A:$A,'RAW2'!A3253)</f>
        <v>23082028</v>
      </c>
      <c r="I3253" s="1" t="str">
        <f>VLOOKUP(A3253,'volatile collection data'!$G$6:$H$69,2,FALSE)</f>
        <v>E</v>
      </c>
      <c r="J3253" s="1">
        <f>VLOOKUP(A3253,'volatile collection data'!$G$6:$I$69,3,FALSE)</f>
        <v>4</v>
      </c>
      <c r="K3253" s="1" t="str">
        <f>VLOOKUP(A3253,'volatile collection data'!$G$6:$N$69,8,FALSE)</f>
        <v>27B</v>
      </c>
      <c r="L3253" s="1">
        <f>VLOOKUP(A3253,'volatile collection data'!$G$6:$J$69,4,FALSE)</f>
        <v>5.59</v>
      </c>
      <c r="M3253" s="1">
        <f>VLOOKUP($A3253,'volatile collection data'!$G$6:$M$69,6,FALSE)</f>
        <v>11</v>
      </c>
      <c r="N3253" s="1">
        <f>VLOOKUP($A3253,'volatile collection data'!$G$6:$M$69,7,FALSE)</f>
        <v>5.59</v>
      </c>
      <c r="O3253" s="1">
        <f>VLOOKUP(A3253,'volatile collection data'!$G$6:$K$69,5,FALSE)</f>
        <v>0</v>
      </c>
      <c r="P3253" s="1" t="str">
        <f t="shared" si="303"/>
        <v>4E</v>
      </c>
      <c r="Q3253">
        <f t="shared" si="301"/>
        <v>2.7964162791544307E-2</v>
      </c>
      <c r="R3253" t="str">
        <f t="shared" si="304"/>
        <v>27B_0-E&amp;5.59%5.59@11</v>
      </c>
      <c r="S3253" t="str">
        <f t="shared" si="305"/>
        <v>4E-27B-VCS-Loc-22</v>
      </c>
      <c r="T3253" t="str">
        <f>IFERROR(IF(VLOOKUP(S3253,Bad!$A:$A,1,FALSE)='RAW2'!S3253,"yes","no"),"no")</f>
        <v>yes</v>
      </c>
      <c r="U3253" t="str">
        <f>IFERROR(VLOOKUP(F3253,compounds!$A:$B,2,FALSE),"")</f>
        <v/>
      </c>
      <c r="V3253" t="str">
        <f>VLOOKUP(B3253,'volatile collection data'!$O:$P,2,FALSE)</f>
        <v>02.may.22 27</v>
      </c>
    </row>
    <row r="3254" spans="1:22" x14ac:dyDescent="0.2">
      <c r="A3254" t="s">
        <v>376</v>
      </c>
      <c r="B3254" s="1" t="str">
        <f t="shared" si="302"/>
        <v>4E</v>
      </c>
      <c r="C3254">
        <v>35.887</v>
      </c>
      <c r="D3254">
        <f t="shared" si="300"/>
        <v>35.89</v>
      </c>
      <c r="E3254">
        <f>VLOOKUP(D3254,'Peak Combiner'!$A$5:$D$4980,4,FALSE)</f>
        <v>35.89</v>
      </c>
      <c r="F3254">
        <f>IFERROR(VLOOKUP(D3254,rt_comb!$A:$B,2,FALSE),D3254)</f>
        <v>35.89</v>
      </c>
      <c r="G3254">
        <v>12643798</v>
      </c>
      <c r="H3254">
        <f>SUMIFS($G:$G,$E:$E,18.51,'RAW2'!$A:$A,'RAW2'!A3254)</f>
        <v>23082028</v>
      </c>
      <c r="I3254" s="1" t="str">
        <f>VLOOKUP(A3254,'volatile collection data'!$G$6:$H$69,2,FALSE)</f>
        <v>E</v>
      </c>
      <c r="J3254" s="1">
        <f>VLOOKUP(A3254,'volatile collection data'!$G$6:$I$69,3,FALSE)</f>
        <v>4</v>
      </c>
      <c r="K3254" s="1" t="str">
        <f>VLOOKUP(A3254,'volatile collection data'!$G$6:$N$69,8,FALSE)</f>
        <v>27B</v>
      </c>
      <c r="L3254" s="1">
        <f>VLOOKUP(A3254,'volatile collection data'!$G$6:$J$69,4,FALSE)</f>
        <v>5.59</v>
      </c>
      <c r="M3254" s="1">
        <f>VLOOKUP($A3254,'volatile collection data'!$G$6:$M$69,6,FALSE)</f>
        <v>11</v>
      </c>
      <c r="N3254" s="1">
        <f>VLOOKUP($A3254,'volatile collection data'!$G$6:$M$69,7,FALSE)</f>
        <v>5.59</v>
      </c>
      <c r="O3254" s="1">
        <f>VLOOKUP(A3254,'volatile collection data'!$G$6:$K$69,5,FALSE)</f>
        <v>0</v>
      </c>
      <c r="P3254" s="1" t="str">
        <f t="shared" si="303"/>
        <v>4E</v>
      </c>
      <c r="Q3254">
        <f t="shared" si="301"/>
        <v>0.48996130394922971</v>
      </c>
      <c r="R3254" t="str">
        <f t="shared" si="304"/>
        <v>27B_0-E&amp;5.59%5.59@11</v>
      </c>
      <c r="S3254" t="str">
        <f t="shared" si="305"/>
        <v>4E-27B-VCS-Loc-22</v>
      </c>
      <c r="T3254" t="str">
        <f>IFERROR(IF(VLOOKUP(S3254,Bad!$A:$A,1,FALSE)='RAW2'!S3254,"yes","no"),"no")</f>
        <v>yes</v>
      </c>
      <c r="U3254" t="str">
        <f>IFERROR(VLOOKUP(F3254,compounds!$A:$B,2,FALSE),"")</f>
        <v/>
      </c>
      <c r="V3254" t="str">
        <f>VLOOKUP(B3254,'volatile collection data'!$O:$P,2,FALSE)</f>
        <v>02.may.22 27</v>
      </c>
    </row>
    <row r="3255" spans="1:22" x14ac:dyDescent="0.2">
      <c r="A3255" t="s">
        <v>376</v>
      </c>
      <c r="B3255" s="1" t="str">
        <f t="shared" si="302"/>
        <v>4E</v>
      </c>
      <c r="C3255">
        <v>36.026000000000003</v>
      </c>
      <c r="D3255">
        <f t="shared" si="300"/>
        <v>36.03</v>
      </c>
      <c r="E3255">
        <f>VLOOKUP(D3255,'Peak Combiner'!$A$5:$D$4980,4,FALSE)</f>
        <v>36.03</v>
      </c>
      <c r="F3255">
        <f>IFERROR(VLOOKUP(D3255,rt_comb!$A:$B,2,FALSE),D3255)</f>
        <v>36.03</v>
      </c>
      <c r="G3255">
        <v>9543605</v>
      </c>
      <c r="H3255">
        <f>SUMIFS($G:$G,$E:$E,18.51,'RAW2'!$A:$A,'RAW2'!A3255)</f>
        <v>23082028</v>
      </c>
      <c r="I3255" s="1" t="str">
        <f>VLOOKUP(A3255,'volatile collection data'!$G$6:$H$69,2,FALSE)</f>
        <v>E</v>
      </c>
      <c r="J3255" s="1">
        <f>VLOOKUP(A3255,'volatile collection data'!$G$6:$I$69,3,FALSE)</f>
        <v>4</v>
      </c>
      <c r="K3255" s="1" t="str">
        <f>VLOOKUP(A3255,'volatile collection data'!$G$6:$N$69,8,FALSE)</f>
        <v>27B</v>
      </c>
      <c r="L3255" s="1">
        <f>VLOOKUP(A3255,'volatile collection data'!$G$6:$J$69,4,FALSE)</f>
        <v>5.59</v>
      </c>
      <c r="M3255" s="1">
        <f>VLOOKUP($A3255,'volatile collection data'!$G$6:$M$69,6,FALSE)</f>
        <v>11</v>
      </c>
      <c r="N3255" s="1">
        <f>VLOOKUP($A3255,'volatile collection data'!$G$6:$M$69,7,FALSE)</f>
        <v>5.59</v>
      </c>
      <c r="O3255" s="1">
        <f>VLOOKUP(A3255,'volatile collection data'!$G$6:$K$69,5,FALSE)</f>
        <v>0</v>
      </c>
      <c r="P3255" s="1" t="str">
        <f t="shared" si="303"/>
        <v>4E</v>
      </c>
      <c r="Q3255">
        <f t="shared" si="301"/>
        <v>0.3698253602419454</v>
      </c>
      <c r="R3255" t="str">
        <f t="shared" si="304"/>
        <v>27B_0-E&amp;5.59%5.59@11</v>
      </c>
      <c r="S3255" t="str">
        <f t="shared" si="305"/>
        <v>4E-27B-VCS-Loc-22</v>
      </c>
      <c r="T3255" t="str">
        <f>IFERROR(IF(VLOOKUP(S3255,Bad!$A:$A,1,FALSE)='RAW2'!S3255,"yes","no"),"no")</f>
        <v>yes</v>
      </c>
      <c r="U3255" t="str">
        <f>IFERROR(VLOOKUP(F3255,compounds!$A:$B,2,FALSE),"")</f>
        <v/>
      </c>
      <c r="V3255" t="str">
        <f>VLOOKUP(B3255,'volatile collection data'!$O:$P,2,FALSE)</f>
        <v>02.may.22 27</v>
      </c>
    </row>
    <row r="3256" spans="1:22" x14ac:dyDescent="0.2">
      <c r="A3256" t="s">
        <v>376</v>
      </c>
      <c r="B3256" s="1" t="str">
        <f t="shared" si="302"/>
        <v>4E</v>
      </c>
      <c r="C3256">
        <v>36.107999999999997</v>
      </c>
      <c r="D3256">
        <f t="shared" si="300"/>
        <v>36.11</v>
      </c>
      <c r="E3256">
        <f>VLOOKUP(D3256,'Peak Combiner'!$A$5:$D$4980,4,FALSE)</f>
        <v>36.11</v>
      </c>
      <c r="F3256">
        <f>IFERROR(VLOOKUP(D3256,rt_comb!$A:$B,2,FALSE),D3256)</f>
        <v>36.11</v>
      </c>
      <c r="G3256">
        <v>2982558</v>
      </c>
      <c r="H3256">
        <f>SUMIFS($G:$G,$E:$E,18.51,'RAW2'!$A:$A,'RAW2'!A3256)</f>
        <v>23082028</v>
      </c>
      <c r="I3256" s="1" t="str">
        <f>VLOOKUP(A3256,'volatile collection data'!$G$6:$H$69,2,FALSE)</f>
        <v>E</v>
      </c>
      <c r="J3256" s="1">
        <f>VLOOKUP(A3256,'volatile collection data'!$G$6:$I$69,3,FALSE)</f>
        <v>4</v>
      </c>
      <c r="K3256" s="1" t="str">
        <f>VLOOKUP(A3256,'volatile collection data'!$G$6:$N$69,8,FALSE)</f>
        <v>27B</v>
      </c>
      <c r="L3256" s="1">
        <f>VLOOKUP(A3256,'volatile collection data'!$G$6:$J$69,4,FALSE)</f>
        <v>5.59</v>
      </c>
      <c r="M3256" s="1">
        <f>VLOOKUP($A3256,'volatile collection data'!$G$6:$M$69,6,FALSE)</f>
        <v>11</v>
      </c>
      <c r="N3256" s="1">
        <f>VLOOKUP($A3256,'volatile collection data'!$G$6:$M$69,7,FALSE)</f>
        <v>5.59</v>
      </c>
      <c r="O3256" s="1">
        <f>VLOOKUP(A3256,'volatile collection data'!$G$6:$K$69,5,FALSE)</f>
        <v>0</v>
      </c>
      <c r="P3256" s="1" t="str">
        <f t="shared" si="303"/>
        <v>4E</v>
      </c>
      <c r="Q3256">
        <f t="shared" si="301"/>
        <v>0.1155774559815181</v>
      </c>
      <c r="R3256" t="str">
        <f t="shared" si="304"/>
        <v>27B_0-E&amp;5.59%5.59@11</v>
      </c>
      <c r="S3256" t="str">
        <f t="shared" si="305"/>
        <v>4E-27B-VCS-Loc-22</v>
      </c>
      <c r="T3256" t="str">
        <f>IFERROR(IF(VLOOKUP(S3256,Bad!$A:$A,1,FALSE)='RAW2'!S3256,"yes","no"),"no")</f>
        <v>yes</v>
      </c>
      <c r="U3256" t="str">
        <f>IFERROR(VLOOKUP(F3256,compounds!$A:$B,2,FALSE),"")</f>
        <v/>
      </c>
      <c r="V3256" t="str">
        <f>VLOOKUP(B3256,'volatile collection data'!$O:$P,2,FALSE)</f>
        <v>02.may.22 27</v>
      </c>
    </row>
    <row r="3257" spans="1:22" x14ac:dyDescent="0.2">
      <c r="A3257" t="s">
        <v>376</v>
      </c>
      <c r="B3257" s="1" t="str">
        <f t="shared" si="302"/>
        <v>4E</v>
      </c>
      <c r="C3257">
        <v>36.17</v>
      </c>
      <c r="D3257">
        <f t="shared" si="300"/>
        <v>36.17</v>
      </c>
      <c r="E3257">
        <f>VLOOKUP(D3257,'Peak Combiner'!$A$5:$D$4980,4,FALSE)</f>
        <v>36.11</v>
      </c>
      <c r="F3257">
        <f>IFERROR(VLOOKUP(D3257,rt_comb!$A:$B,2,FALSE),D3257)</f>
        <v>36.17</v>
      </c>
      <c r="G3257">
        <v>4233549</v>
      </c>
      <c r="H3257">
        <f>SUMIFS($G:$G,$E:$E,18.51,'RAW2'!$A:$A,'RAW2'!A3257)</f>
        <v>23082028</v>
      </c>
      <c r="I3257" s="1" t="str">
        <f>VLOOKUP(A3257,'volatile collection data'!$G$6:$H$69,2,FALSE)</f>
        <v>E</v>
      </c>
      <c r="J3257" s="1">
        <f>VLOOKUP(A3257,'volatile collection data'!$G$6:$I$69,3,FALSE)</f>
        <v>4</v>
      </c>
      <c r="K3257" s="1" t="str">
        <f>VLOOKUP(A3257,'volatile collection data'!$G$6:$N$69,8,FALSE)</f>
        <v>27B</v>
      </c>
      <c r="L3257" s="1">
        <f>VLOOKUP(A3257,'volatile collection data'!$G$6:$J$69,4,FALSE)</f>
        <v>5.59</v>
      </c>
      <c r="M3257" s="1">
        <f>VLOOKUP($A3257,'volatile collection data'!$G$6:$M$69,6,FALSE)</f>
        <v>11</v>
      </c>
      <c r="N3257" s="1">
        <f>VLOOKUP($A3257,'volatile collection data'!$G$6:$M$69,7,FALSE)</f>
        <v>5.59</v>
      </c>
      <c r="O3257" s="1">
        <f>VLOOKUP(A3257,'volatile collection data'!$G$6:$K$69,5,FALSE)</f>
        <v>0</v>
      </c>
      <c r="P3257" s="1" t="str">
        <f t="shared" si="303"/>
        <v>4E</v>
      </c>
      <c r="Q3257">
        <f t="shared" si="301"/>
        <v>0.16405475541233397</v>
      </c>
      <c r="R3257" t="str">
        <f t="shared" si="304"/>
        <v>27B_0-E&amp;5.59%5.59@11</v>
      </c>
      <c r="S3257" t="str">
        <f t="shared" si="305"/>
        <v>4E-27B-VCS-Loc-22</v>
      </c>
      <c r="T3257" t="str">
        <f>IFERROR(IF(VLOOKUP(S3257,Bad!$A:$A,1,FALSE)='RAW2'!S3257,"yes","no"),"no")</f>
        <v>yes</v>
      </c>
      <c r="U3257" t="str">
        <f>IFERROR(VLOOKUP(F3257,compounds!$A:$B,2,FALSE),"")</f>
        <v/>
      </c>
      <c r="V3257" t="str">
        <f>VLOOKUP(B3257,'volatile collection data'!$O:$P,2,FALSE)</f>
        <v>02.may.22 27</v>
      </c>
    </row>
    <row r="3258" spans="1:22" x14ac:dyDescent="0.2">
      <c r="A3258" t="s">
        <v>376</v>
      </c>
      <c r="B3258" s="1" t="str">
        <f t="shared" si="302"/>
        <v>4E</v>
      </c>
      <c r="C3258">
        <v>36.340000000000003</v>
      </c>
      <c r="D3258">
        <f t="shared" si="300"/>
        <v>36.340000000000003</v>
      </c>
      <c r="E3258">
        <f>VLOOKUP(D3258,'Peak Combiner'!$A$5:$D$4980,4,FALSE)</f>
        <v>36.340000000000003</v>
      </c>
      <c r="F3258">
        <f>IFERROR(VLOOKUP(D3258,rt_comb!$A:$B,2,FALSE),D3258)</f>
        <v>36.340000000000003</v>
      </c>
      <c r="G3258">
        <v>1669532</v>
      </c>
      <c r="H3258">
        <f>SUMIFS($G:$G,$E:$E,18.51,'RAW2'!$A:$A,'RAW2'!A3258)</f>
        <v>23082028</v>
      </c>
      <c r="I3258" s="1" t="str">
        <f>VLOOKUP(A3258,'volatile collection data'!$G$6:$H$69,2,FALSE)</f>
        <v>E</v>
      </c>
      <c r="J3258" s="1">
        <f>VLOOKUP(A3258,'volatile collection data'!$G$6:$I$69,3,FALSE)</f>
        <v>4</v>
      </c>
      <c r="K3258" s="1" t="str">
        <f>VLOOKUP(A3258,'volatile collection data'!$G$6:$N$69,8,FALSE)</f>
        <v>27B</v>
      </c>
      <c r="L3258" s="1">
        <f>VLOOKUP(A3258,'volatile collection data'!$G$6:$J$69,4,FALSE)</f>
        <v>5.59</v>
      </c>
      <c r="M3258" s="1">
        <f>VLOOKUP($A3258,'volatile collection data'!$G$6:$M$69,6,FALSE)</f>
        <v>11</v>
      </c>
      <c r="N3258" s="1">
        <f>VLOOKUP($A3258,'volatile collection data'!$G$6:$M$69,7,FALSE)</f>
        <v>5.59</v>
      </c>
      <c r="O3258" s="1">
        <f>VLOOKUP(A3258,'volatile collection data'!$G$6:$K$69,5,FALSE)</f>
        <v>0</v>
      </c>
      <c r="P3258" s="1" t="str">
        <f t="shared" si="303"/>
        <v>4E</v>
      </c>
      <c r="Q3258">
        <f t="shared" si="301"/>
        <v>6.4696230966752657E-2</v>
      </c>
      <c r="R3258" t="str">
        <f t="shared" si="304"/>
        <v>27B_0-E&amp;5.59%5.59@11</v>
      </c>
      <c r="S3258" t="str">
        <f t="shared" si="305"/>
        <v>4E-27B-VCS-Loc-22</v>
      </c>
      <c r="T3258" t="str">
        <f>IFERROR(IF(VLOOKUP(S3258,Bad!$A:$A,1,FALSE)='RAW2'!S3258,"yes","no"),"no")</f>
        <v>yes</v>
      </c>
      <c r="U3258" t="str">
        <f>IFERROR(VLOOKUP(F3258,compounds!$A:$B,2,FALSE),"")</f>
        <v/>
      </c>
      <c r="V3258" t="str">
        <f>VLOOKUP(B3258,'volatile collection data'!$O:$P,2,FALSE)</f>
        <v>02.may.22 27</v>
      </c>
    </row>
    <row r="3259" spans="1:22" x14ac:dyDescent="0.2">
      <c r="A3259" t="s">
        <v>376</v>
      </c>
      <c r="B3259" s="1" t="str">
        <f t="shared" si="302"/>
        <v>4E</v>
      </c>
      <c r="C3259">
        <v>36.536000000000001</v>
      </c>
      <c r="D3259">
        <f t="shared" si="300"/>
        <v>36.54</v>
      </c>
      <c r="E3259">
        <f>VLOOKUP(D3259,'Peak Combiner'!$A$5:$D$4980,4,FALSE)</f>
        <v>36.54</v>
      </c>
      <c r="F3259">
        <f>IFERROR(VLOOKUP(D3259,rt_comb!$A:$B,2,FALSE),D3259)</f>
        <v>36.54</v>
      </c>
      <c r="G3259">
        <v>818036</v>
      </c>
      <c r="H3259">
        <f>SUMIFS($G:$G,$E:$E,18.51,'RAW2'!$A:$A,'RAW2'!A3259)</f>
        <v>23082028</v>
      </c>
      <c r="I3259" s="1" t="str">
        <f>VLOOKUP(A3259,'volatile collection data'!$G$6:$H$69,2,FALSE)</f>
        <v>E</v>
      </c>
      <c r="J3259" s="1">
        <f>VLOOKUP(A3259,'volatile collection data'!$G$6:$I$69,3,FALSE)</f>
        <v>4</v>
      </c>
      <c r="K3259" s="1" t="str">
        <f>VLOOKUP(A3259,'volatile collection data'!$G$6:$N$69,8,FALSE)</f>
        <v>27B</v>
      </c>
      <c r="L3259" s="1">
        <f>VLOOKUP(A3259,'volatile collection data'!$G$6:$J$69,4,FALSE)</f>
        <v>5.59</v>
      </c>
      <c r="M3259" s="1">
        <f>VLOOKUP($A3259,'volatile collection data'!$G$6:$M$69,6,FALSE)</f>
        <v>11</v>
      </c>
      <c r="N3259" s="1">
        <f>VLOOKUP($A3259,'volatile collection data'!$G$6:$M$69,7,FALSE)</f>
        <v>5.59</v>
      </c>
      <c r="O3259" s="1">
        <f>VLOOKUP(A3259,'volatile collection data'!$G$6:$K$69,5,FALSE)</f>
        <v>0</v>
      </c>
      <c r="P3259" s="1" t="str">
        <f t="shared" si="303"/>
        <v>4E</v>
      </c>
      <c r="Q3259">
        <f t="shared" si="301"/>
        <v>3.1699809284948401E-2</v>
      </c>
      <c r="R3259" t="str">
        <f t="shared" si="304"/>
        <v>27B_0-E&amp;5.59%5.59@11</v>
      </c>
      <c r="S3259" t="str">
        <f t="shared" si="305"/>
        <v>4E-27B-VCS-Loc-22</v>
      </c>
      <c r="T3259" t="str">
        <f>IFERROR(IF(VLOOKUP(S3259,Bad!$A:$A,1,FALSE)='RAW2'!S3259,"yes","no"),"no")</f>
        <v>yes</v>
      </c>
      <c r="U3259" t="str">
        <f>IFERROR(VLOOKUP(F3259,compounds!$A:$B,2,FALSE),"")</f>
        <v/>
      </c>
      <c r="V3259" t="str">
        <f>VLOOKUP(B3259,'volatile collection data'!$O:$P,2,FALSE)</f>
        <v>02.may.22 27</v>
      </c>
    </row>
    <row r="3260" spans="1:22" x14ac:dyDescent="0.2">
      <c r="A3260" t="s">
        <v>376</v>
      </c>
      <c r="B3260" s="1" t="str">
        <f t="shared" si="302"/>
        <v>4E</v>
      </c>
      <c r="C3260">
        <v>36.582999999999998</v>
      </c>
      <c r="D3260">
        <f t="shared" si="300"/>
        <v>36.58</v>
      </c>
      <c r="E3260">
        <f>VLOOKUP(D3260,'Peak Combiner'!$A$5:$D$4980,4,FALSE)</f>
        <v>36.58</v>
      </c>
      <c r="F3260">
        <f>IFERROR(VLOOKUP(D3260,rt_comb!$A:$B,2,FALSE),D3260)</f>
        <v>36.58</v>
      </c>
      <c r="G3260">
        <v>3251576</v>
      </c>
      <c r="H3260">
        <f>SUMIFS($G:$G,$E:$E,18.51,'RAW2'!$A:$A,'RAW2'!A3260)</f>
        <v>23082028</v>
      </c>
      <c r="I3260" s="1" t="str">
        <f>VLOOKUP(A3260,'volatile collection data'!$G$6:$H$69,2,FALSE)</f>
        <v>E</v>
      </c>
      <c r="J3260" s="1">
        <f>VLOOKUP(A3260,'volatile collection data'!$G$6:$I$69,3,FALSE)</f>
        <v>4</v>
      </c>
      <c r="K3260" s="1" t="str">
        <f>VLOOKUP(A3260,'volatile collection data'!$G$6:$N$69,8,FALSE)</f>
        <v>27B</v>
      </c>
      <c r="L3260" s="1">
        <f>VLOOKUP(A3260,'volatile collection data'!$G$6:$J$69,4,FALSE)</f>
        <v>5.59</v>
      </c>
      <c r="M3260" s="1">
        <f>VLOOKUP($A3260,'volatile collection data'!$G$6:$M$69,6,FALSE)</f>
        <v>11</v>
      </c>
      <c r="N3260" s="1">
        <f>VLOOKUP($A3260,'volatile collection data'!$G$6:$M$69,7,FALSE)</f>
        <v>5.59</v>
      </c>
      <c r="O3260" s="1">
        <f>VLOOKUP(A3260,'volatile collection data'!$G$6:$K$69,5,FALSE)</f>
        <v>0</v>
      </c>
      <c r="P3260" s="1" t="str">
        <f t="shared" si="303"/>
        <v>4E</v>
      </c>
      <c r="Q3260">
        <f t="shared" si="301"/>
        <v>0.12600220415179211</v>
      </c>
      <c r="R3260" t="str">
        <f t="shared" si="304"/>
        <v>27B_0-E&amp;5.59%5.59@11</v>
      </c>
      <c r="S3260" t="str">
        <f t="shared" si="305"/>
        <v>4E-27B-VCS-Loc-22</v>
      </c>
      <c r="T3260" t="str">
        <f>IFERROR(IF(VLOOKUP(S3260,Bad!$A:$A,1,FALSE)='RAW2'!S3260,"yes","no"),"no")</f>
        <v>yes</v>
      </c>
      <c r="U3260" t="str">
        <f>IFERROR(VLOOKUP(F3260,compounds!$A:$B,2,FALSE),"")</f>
        <v/>
      </c>
      <c r="V3260" t="str">
        <f>VLOOKUP(B3260,'volatile collection data'!$O:$P,2,FALSE)</f>
        <v>02.may.22 27</v>
      </c>
    </row>
    <row r="3261" spans="1:22" x14ac:dyDescent="0.2">
      <c r="A3261" t="s">
        <v>376</v>
      </c>
      <c r="B3261" s="1" t="str">
        <f t="shared" si="302"/>
        <v>4E</v>
      </c>
      <c r="C3261">
        <v>36.683</v>
      </c>
      <c r="D3261">
        <f t="shared" si="300"/>
        <v>36.68</v>
      </c>
      <c r="E3261">
        <f>VLOOKUP(D3261,'Peak Combiner'!$A$5:$D$4980,4,FALSE)</f>
        <v>36.68</v>
      </c>
      <c r="F3261">
        <f>IFERROR(VLOOKUP(D3261,rt_comb!$A:$B,2,FALSE),D3261)</f>
        <v>36.68</v>
      </c>
      <c r="G3261">
        <v>4714662</v>
      </c>
      <c r="H3261">
        <f>SUMIFS($G:$G,$E:$E,18.51,'RAW2'!$A:$A,'RAW2'!A3261)</f>
        <v>23082028</v>
      </c>
      <c r="I3261" s="1" t="str">
        <f>VLOOKUP(A3261,'volatile collection data'!$G$6:$H$69,2,FALSE)</f>
        <v>E</v>
      </c>
      <c r="J3261" s="1">
        <f>VLOOKUP(A3261,'volatile collection data'!$G$6:$I$69,3,FALSE)</f>
        <v>4</v>
      </c>
      <c r="K3261" s="1" t="str">
        <f>VLOOKUP(A3261,'volatile collection data'!$G$6:$N$69,8,FALSE)</f>
        <v>27B</v>
      </c>
      <c r="L3261" s="1">
        <f>VLOOKUP(A3261,'volatile collection data'!$G$6:$J$69,4,FALSE)</f>
        <v>5.59</v>
      </c>
      <c r="M3261" s="1">
        <f>VLOOKUP($A3261,'volatile collection data'!$G$6:$M$69,6,FALSE)</f>
        <v>11</v>
      </c>
      <c r="N3261" s="1">
        <f>VLOOKUP($A3261,'volatile collection data'!$G$6:$M$69,7,FALSE)</f>
        <v>5.59</v>
      </c>
      <c r="O3261" s="1">
        <f>VLOOKUP(A3261,'volatile collection data'!$G$6:$K$69,5,FALSE)</f>
        <v>0</v>
      </c>
      <c r="P3261" s="1" t="str">
        <f t="shared" si="303"/>
        <v>4E</v>
      </c>
      <c r="Q3261">
        <f t="shared" si="301"/>
        <v>0.18269842188240301</v>
      </c>
      <c r="R3261" t="str">
        <f t="shared" si="304"/>
        <v>27B_0-E&amp;5.59%5.59@11</v>
      </c>
      <c r="S3261" t="str">
        <f t="shared" si="305"/>
        <v>4E-27B-VCS-Loc-22</v>
      </c>
      <c r="T3261" t="str">
        <f>IFERROR(IF(VLOOKUP(S3261,Bad!$A:$A,1,FALSE)='RAW2'!S3261,"yes","no"),"no")</f>
        <v>yes</v>
      </c>
      <c r="U3261" t="str">
        <f>IFERROR(VLOOKUP(F3261,compounds!$A:$B,2,FALSE),"")</f>
        <v/>
      </c>
      <c r="V3261" t="str">
        <f>VLOOKUP(B3261,'volatile collection data'!$O:$P,2,FALSE)</f>
        <v>02.may.22 27</v>
      </c>
    </row>
    <row r="3262" spans="1:22" x14ac:dyDescent="0.2">
      <c r="A3262" t="s">
        <v>376</v>
      </c>
      <c r="B3262" s="1" t="str">
        <f t="shared" si="302"/>
        <v>4E</v>
      </c>
      <c r="C3262">
        <v>36.725000000000001</v>
      </c>
      <c r="D3262">
        <f t="shared" ref="D3262:D3325" si="306">ROUND(C3262,2)</f>
        <v>36.729999999999997</v>
      </c>
      <c r="E3262">
        <f>VLOOKUP(D3262,'Peak Combiner'!$A$5:$D$4980,4,FALSE)</f>
        <v>36.72</v>
      </c>
      <c r="F3262">
        <f>IFERROR(VLOOKUP(D3262,rt_comb!$A:$B,2,FALSE),D3262)</f>
        <v>36.729999999999997</v>
      </c>
      <c r="G3262">
        <v>3315641</v>
      </c>
      <c r="H3262">
        <f>SUMIFS($G:$G,$E:$E,18.51,'RAW2'!$A:$A,'RAW2'!A3262)</f>
        <v>23082028</v>
      </c>
      <c r="I3262" s="1" t="str">
        <f>VLOOKUP(A3262,'volatile collection data'!$G$6:$H$69,2,FALSE)</f>
        <v>E</v>
      </c>
      <c r="J3262" s="1">
        <f>VLOOKUP(A3262,'volatile collection data'!$G$6:$I$69,3,FALSE)</f>
        <v>4</v>
      </c>
      <c r="K3262" s="1" t="str">
        <f>VLOOKUP(A3262,'volatile collection data'!$G$6:$N$69,8,FALSE)</f>
        <v>27B</v>
      </c>
      <c r="L3262" s="1">
        <f>VLOOKUP(A3262,'volatile collection data'!$G$6:$J$69,4,FALSE)</f>
        <v>5.59</v>
      </c>
      <c r="M3262" s="1">
        <f>VLOOKUP($A3262,'volatile collection data'!$G$6:$M$69,6,FALSE)</f>
        <v>11</v>
      </c>
      <c r="N3262" s="1">
        <f>VLOOKUP($A3262,'volatile collection data'!$G$6:$M$69,7,FALSE)</f>
        <v>5.59</v>
      </c>
      <c r="O3262" s="1">
        <f>VLOOKUP(A3262,'volatile collection data'!$G$6:$K$69,5,FALSE)</f>
        <v>0</v>
      </c>
      <c r="P3262" s="1" t="str">
        <f t="shared" si="303"/>
        <v>4E</v>
      </c>
      <c r="Q3262">
        <f t="shared" ref="Q3262:Q3325" si="307">IFERROR((30/H3262*G3262)/L3262/6,0)</f>
        <v>0.12848479450458858</v>
      </c>
      <c r="R3262" t="str">
        <f t="shared" si="304"/>
        <v>27B_0-E&amp;5.59%5.59@11</v>
      </c>
      <c r="S3262" t="str">
        <f t="shared" si="305"/>
        <v>4E-27B-VCS-Loc-22</v>
      </c>
      <c r="T3262" t="str">
        <f>IFERROR(IF(VLOOKUP(S3262,Bad!$A:$A,1,FALSE)='RAW2'!S3262,"yes","no"),"no")</f>
        <v>yes</v>
      </c>
      <c r="U3262" t="str">
        <f>IFERROR(VLOOKUP(F3262,compounds!$A:$B,2,FALSE),"")</f>
        <v/>
      </c>
      <c r="V3262" t="str">
        <f>VLOOKUP(B3262,'volatile collection data'!$O:$P,2,FALSE)</f>
        <v>02.may.22 27</v>
      </c>
    </row>
    <row r="3263" spans="1:22" x14ac:dyDescent="0.2">
      <c r="A3263" t="s">
        <v>376</v>
      </c>
      <c r="B3263" s="1" t="str">
        <f t="shared" si="302"/>
        <v>4E</v>
      </c>
      <c r="C3263">
        <v>36.801000000000002</v>
      </c>
      <c r="D3263">
        <f t="shared" si="306"/>
        <v>36.799999999999997</v>
      </c>
      <c r="E3263">
        <f>VLOOKUP(D3263,'Peak Combiner'!$A$5:$D$4980,4,FALSE)</f>
        <v>36.799999999999997</v>
      </c>
      <c r="F3263">
        <f>IFERROR(VLOOKUP(D3263,rt_comb!$A:$B,2,FALSE),D3263)</f>
        <v>36.799999999999997</v>
      </c>
      <c r="G3263">
        <v>2563889</v>
      </c>
      <c r="H3263">
        <f>SUMIFS($G:$G,$E:$E,18.51,'RAW2'!$A:$A,'RAW2'!A3263)</f>
        <v>23082028</v>
      </c>
      <c r="I3263" s="1" t="str">
        <f>VLOOKUP(A3263,'volatile collection data'!$G$6:$H$69,2,FALSE)</f>
        <v>E</v>
      </c>
      <c r="J3263" s="1">
        <f>VLOOKUP(A3263,'volatile collection data'!$G$6:$I$69,3,FALSE)</f>
        <v>4</v>
      </c>
      <c r="K3263" s="1" t="str">
        <f>VLOOKUP(A3263,'volatile collection data'!$G$6:$N$69,8,FALSE)</f>
        <v>27B</v>
      </c>
      <c r="L3263" s="1">
        <f>VLOOKUP(A3263,'volatile collection data'!$G$6:$J$69,4,FALSE)</f>
        <v>5.59</v>
      </c>
      <c r="M3263" s="1">
        <f>VLOOKUP($A3263,'volatile collection data'!$G$6:$M$69,6,FALSE)</f>
        <v>11</v>
      </c>
      <c r="N3263" s="1">
        <f>VLOOKUP($A3263,'volatile collection data'!$G$6:$M$69,7,FALSE)</f>
        <v>5.59</v>
      </c>
      <c r="O3263" s="1">
        <f>VLOOKUP(A3263,'volatile collection data'!$G$6:$K$69,5,FALSE)</f>
        <v>0</v>
      </c>
      <c r="P3263" s="1" t="str">
        <f t="shared" si="303"/>
        <v>4E</v>
      </c>
      <c r="Q3263">
        <f t="shared" si="307"/>
        <v>9.9353564302521014E-2</v>
      </c>
      <c r="R3263" t="str">
        <f t="shared" si="304"/>
        <v>27B_0-E&amp;5.59%5.59@11</v>
      </c>
      <c r="S3263" t="str">
        <f t="shared" si="305"/>
        <v>4E-27B-VCS-Loc-22</v>
      </c>
      <c r="T3263" t="str">
        <f>IFERROR(IF(VLOOKUP(S3263,Bad!$A:$A,1,FALSE)='RAW2'!S3263,"yes","no"),"no")</f>
        <v>yes</v>
      </c>
      <c r="U3263" t="str">
        <f>IFERROR(VLOOKUP(F3263,compounds!$A:$B,2,FALSE),"")</f>
        <v/>
      </c>
      <c r="V3263" t="str">
        <f>VLOOKUP(B3263,'volatile collection data'!$O:$P,2,FALSE)</f>
        <v>02.may.22 27</v>
      </c>
    </row>
    <row r="3264" spans="1:22" x14ac:dyDescent="0.2">
      <c r="A3264" t="s">
        <v>376</v>
      </c>
      <c r="B3264" s="1" t="str">
        <f t="shared" si="302"/>
        <v>4E</v>
      </c>
      <c r="C3264">
        <v>36.835000000000001</v>
      </c>
      <c r="D3264">
        <f t="shared" si="306"/>
        <v>36.840000000000003</v>
      </c>
      <c r="E3264">
        <f>VLOOKUP(D3264,'Peak Combiner'!$A$5:$D$4980,4,FALSE)</f>
        <v>36.840000000000003</v>
      </c>
      <c r="F3264">
        <f>IFERROR(VLOOKUP(D3264,rt_comb!$A:$B,2,FALSE),D3264)</f>
        <v>36.840000000000003</v>
      </c>
      <c r="G3264">
        <v>2877611</v>
      </c>
      <c r="H3264">
        <f>SUMIFS($G:$G,$E:$E,18.51,'RAW2'!$A:$A,'RAW2'!A3264)</f>
        <v>23082028</v>
      </c>
      <c r="I3264" s="1" t="str">
        <f>VLOOKUP(A3264,'volatile collection data'!$G$6:$H$69,2,FALSE)</f>
        <v>E</v>
      </c>
      <c r="J3264" s="1">
        <f>VLOOKUP(A3264,'volatile collection data'!$G$6:$I$69,3,FALSE)</f>
        <v>4</v>
      </c>
      <c r="K3264" s="1" t="str">
        <f>VLOOKUP(A3264,'volatile collection data'!$G$6:$N$69,8,FALSE)</f>
        <v>27B</v>
      </c>
      <c r="L3264" s="1">
        <f>VLOOKUP(A3264,'volatile collection data'!$G$6:$J$69,4,FALSE)</f>
        <v>5.59</v>
      </c>
      <c r="M3264" s="1">
        <f>VLOOKUP($A3264,'volatile collection data'!$G$6:$M$69,6,FALSE)</f>
        <v>11</v>
      </c>
      <c r="N3264" s="1">
        <f>VLOOKUP($A3264,'volatile collection data'!$G$6:$M$69,7,FALSE)</f>
        <v>5.59</v>
      </c>
      <c r="O3264" s="1">
        <f>VLOOKUP(A3264,'volatile collection data'!$G$6:$K$69,5,FALSE)</f>
        <v>0</v>
      </c>
      <c r="P3264" s="1" t="str">
        <f t="shared" si="303"/>
        <v>4E</v>
      </c>
      <c r="Q3264">
        <f t="shared" si="307"/>
        <v>0.11151064243660384</v>
      </c>
      <c r="R3264" t="str">
        <f t="shared" si="304"/>
        <v>27B_0-E&amp;5.59%5.59@11</v>
      </c>
      <c r="S3264" t="str">
        <f t="shared" si="305"/>
        <v>4E-27B-VCS-Loc-22</v>
      </c>
      <c r="T3264" t="str">
        <f>IFERROR(IF(VLOOKUP(S3264,Bad!$A:$A,1,FALSE)='RAW2'!S3264,"yes","no"),"no")</f>
        <v>yes</v>
      </c>
      <c r="U3264" t="str">
        <f>IFERROR(VLOOKUP(F3264,compounds!$A:$B,2,FALSE),"")</f>
        <v/>
      </c>
      <c r="V3264" t="str">
        <f>VLOOKUP(B3264,'volatile collection data'!$O:$P,2,FALSE)</f>
        <v>02.may.22 27</v>
      </c>
    </row>
    <row r="3265" spans="1:22" x14ac:dyDescent="0.2">
      <c r="A3265" t="s">
        <v>376</v>
      </c>
      <c r="B3265" s="1" t="str">
        <f t="shared" si="302"/>
        <v>4E</v>
      </c>
      <c r="C3265">
        <v>37.03</v>
      </c>
      <c r="D3265">
        <f t="shared" si="306"/>
        <v>37.03</v>
      </c>
      <c r="E3265">
        <f>VLOOKUP(D3265,'Peak Combiner'!$A$5:$D$4980,4,FALSE)</f>
        <v>37.03</v>
      </c>
      <c r="F3265">
        <f>IFERROR(VLOOKUP(D3265,rt_comb!$A:$B,2,FALSE),D3265)</f>
        <v>37.03</v>
      </c>
      <c r="G3265">
        <v>5300353</v>
      </c>
      <c r="H3265">
        <f>SUMIFS($G:$G,$E:$E,18.51,'RAW2'!$A:$A,'RAW2'!A3265)</f>
        <v>23082028</v>
      </c>
      <c r="I3265" s="1" t="str">
        <f>VLOOKUP(A3265,'volatile collection data'!$G$6:$H$69,2,FALSE)</f>
        <v>E</v>
      </c>
      <c r="J3265" s="1">
        <f>VLOOKUP(A3265,'volatile collection data'!$G$6:$I$69,3,FALSE)</f>
        <v>4</v>
      </c>
      <c r="K3265" s="1" t="str">
        <f>VLOOKUP(A3265,'volatile collection data'!$G$6:$N$69,8,FALSE)</f>
        <v>27B</v>
      </c>
      <c r="L3265" s="1">
        <f>VLOOKUP(A3265,'volatile collection data'!$G$6:$J$69,4,FALSE)</f>
        <v>5.59</v>
      </c>
      <c r="M3265" s="1">
        <f>VLOOKUP($A3265,'volatile collection data'!$G$6:$M$69,6,FALSE)</f>
        <v>11</v>
      </c>
      <c r="N3265" s="1">
        <f>VLOOKUP($A3265,'volatile collection data'!$G$6:$M$69,7,FALSE)</f>
        <v>5.59</v>
      </c>
      <c r="O3265" s="1">
        <f>VLOOKUP(A3265,'volatile collection data'!$G$6:$K$69,5,FALSE)</f>
        <v>0</v>
      </c>
      <c r="P3265" s="1" t="str">
        <f t="shared" si="303"/>
        <v>4E</v>
      </c>
      <c r="Q3265">
        <f t="shared" si="307"/>
        <v>0.20539460273497026</v>
      </c>
      <c r="R3265" t="str">
        <f t="shared" si="304"/>
        <v>27B_0-E&amp;5.59%5.59@11</v>
      </c>
      <c r="S3265" t="str">
        <f t="shared" si="305"/>
        <v>4E-27B-VCS-Loc-22</v>
      </c>
      <c r="T3265" t="str">
        <f>IFERROR(IF(VLOOKUP(S3265,Bad!$A:$A,1,FALSE)='RAW2'!S3265,"yes","no"),"no")</f>
        <v>yes</v>
      </c>
      <c r="U3265" t="str">
        <f>IFERROR(VLOOKUP(F3265,compounds!$A:$B,2,FALSE),"")</f>
        <v/>
      </c>
      <c r="V3265" t="str">
        <f>VLOOKUP(B3265,'volatile collection data'!$O:$P,2,FALSE)</f>
        <v>02.may.22 27</v>
      </c>
    </row>
    <row r="3266" spans="1:22" x14ac:dyDescent="0.2">
      <c r="A3266" t="s">
        <v>376</v>
      </c>
      <c r="B3266" s="1" t="str">
        <f t="shared" si="302"/>
        <v>4E</v>
      </c>
      <c r="C3266">
        <v>37.119999999999997</v>
      </c>
      <c r="D3266">
        <f t="shared" si="306"/>
        <v>37.119999999999997</v>
      </c>
      <c r="E3266">
        <f>VLOOKUP(D3266,'Peak Combiner'!$A$5:$D$4980,4,FALSE)</f>
        <v>37.119999999999997</v>
      </c>
      <c r="F3266">
        <f>IFERROR(VLOOKUP(D3266,rt_comb!$A:$B,2,FALSE),D3266)</f>
        <v>37.119999999999997</v>
      </c>
      <c r="G3266">
        <v>3055493</v>
      </c>
      <c r="H3266">
        <f>SUMIFS($G:$G,$E:$E,18.51,'RAW2'!$A:$A,'RAW2'!A3266)</f>
        <v>23082028</v>
      </c>
      <c r="I3266" s="1" t="str">
        <f>VLOOKUP(A3266,'volatile collection data'!$G$6:$H$69,2,FALSE)</f>
        <v>E</v>
      </c>
      <c r="J3266" s="1">
        <f>VLOOKUP(A3266,'volatile collection data'!$G$6:$I$69,3,FALSE)</f>
        <v>4</v>
      </c>
      <c r="K3266" s="1" t="str">
        <f>VLOOKUP(A3266,'volatile collection data'!$G$6:$N$69,8,FALSE)</f>
        <v>27B</v>
      </c>
      <c r="L3266" s="1">
        <f>VLOOKUP(A3266,'volatile collection data'!$G$6:$J$69,4,FALSE)</f>
        <v>5.59</v>
      </c>
      <c r="M3266" s="1">
        <f>VLOOKUP($A3266,'volatile collection data'!$G$6:$M$69,6,FALSE)</f>
        <v>11</v>
      </c>
      <c r="N3266" s="1">
        <f>VLOOKUP($A3266,'volatile collection data'!$G$6:$M$69,7,FALSE)</f>
        <v>5.59</v>
      </c>
      <c r="O3266" s="1">
        <f>VLOOKUP(A3266,'volatile collection data'!$G$6:$K$69,5,FALSE)</f>
        <v>0</v>
      </c>
      <c r="P3266" s="1" t="str">
        <f t="shared" si="303"/>
        <v>4E</v>
      </c>
      <c r="Q3266">
        <f t="shared" si="307"/>
        <v>0.11840376874794611</v>
      </c>
      <c r="R3266" t="str">
        <f t="shared" si="304"/>
        <v>27B_0-E&amp;5.59%5.59@11</v>
      </c>
      <c r="S3266" t="str">
        <f t="shared" si="305"/>
        <v>4E-27B-VCS-Loc-22</v>
      </c>
      <c r="T3266" t="str">
        <f>IFERROR(IF(VLOOKUP(S3266,Bad!$A:$A,1,FALSE)='RAW2'!S3266,"yes","no"),"no")</f>
        <v>yes</v>
      </c>
      <c r="U3266" t="str">
        <f>IFERROR(VLOOKUP(F3266,compounds!$A:$B,2,FALSE),"")</f>
        <v/>
      </c>
      <c r="V3266" t="str">
        <f>VLOOKUP(B3266,'volatile collection data'!$O:$P,2,FALSE)</f>
        <v>02.may.22 27</v>
      </c>
    </row>
    <row r="3267" spans="1:22" x14ac:dyDescent="0.2">
      <c r="A3267" t="s">
        <v>376</v>
      </c>
      <c r="B3267" s="1" t="str">
        <f t="shared" ref="B3267:B3330" si="308">LEFT(A3267,FIND("-",A3267)-1)</f>
        <v>4E</v>
      </c>
      <c r="C3267">
        <v>37.189</v>
      </c>
      <c r="D3267">
        <f t="shared" si="306"/>
        <v>37.19</v>
      </c>
      <c r="E3267">
        <f>VLOOKUP(D3267,'Peak Combiner'!$A$5:$D$4980,4,FALSE)</f>
        <v>37.19</v>
      </c>
      <c r="F3267">
        <f>IFERROR(VLOOKUP(D3267,rt_comb!$A:$B,2,FALSE),D3267)</f>
        <v>37.19</v>
      </c>
      <c r="G3267">
        <v>13960980</v>
      </c>
      <c r="H3267">
        <f>SUMIFS($G:$G,$E:$E,18.51,'RAW2'!$A:$A,'RAW2'!A3267)</f>
        <v>23082028</v>
      </c>
      <c r="I3267" s="1" t="str">
        <f>VLOOKUP(A3267,'volatile collection data'!$G$6:$H$69,2,FALSE)</f>
        <v>E</v>
      </c>
      <c r="J3267" s="1">
        <f>VLOOKUP(A3267,'volatile collection data'!$G$6:$I$69,3,FALSE)</f>
        <v>4</v>
      </c>
      <c r="K3267" s="1" t="str">
        <f>VLOOKUP(A3267,'volatile collection data'!$G$6:$N$69,8,FALSE)</f>
        <v>27B</v>
      </c>
      <c r="L3267" s="1">
        <f>VLOOKUP(A3267,'volatile collection data'!$G$6:$J$69,4,FALSE)</f>
        <v>5.59</v>
      </c>
      <c r="M3267" s="1">
        <f>VLOOKUP($A3267,'volatile collection data'!$G$6:$M$69,6,FALSE)</f>
        <v>11</v>
      </c>
      <c r="N3267" s="1">
        <f>VLOOKUP($A3267,'volatile collection data'!$G$6:$M$69,7,FALSE)</f>
        <v>5.59</v>
      </c>
      <c r="O3267" s="1">
        <f>VLOOKUP(A3267,'volatile collection data'!$G$6:$K$69,5,FALSE)</f>
        <v>0</v>
      </c>
      <c r="P3267" s="1" t="str">
        <f t="shared" ref="P3267:P3330" si="309">J3267&amp;I3267</f>
        <v>4E</v>
      </c>
      <c r="Q3267">
        <f t="shared" si="307"/>
        <v>0.54100357860898418</v>
      </c>
      <c r="R3267" t="str">
        <f t="shared" ref="R3267:R3330" si="310">K3267&amp;"_"&amp;O3267&amp;"-"&amp;I3267&amp;"&amp;"&amp;L3267&amp;"%"&amp;N3267&amp;"@"&amp;M3267</f>
        <v>27B_0-E&amp;5.59%5.59@11</v>
      </c>
      <c r="S3267" t="str">
        <f t="shared" ref="S3267:S3330" si="311">A3267</f>
        <v>4E-27B-VCS-Loc-22</v>
      </c>
      <c r="T3267" t="str">
        <f>IFERROR(IF(VLOOKUP(S3267,Bad!$A:$A,1,FALSE)='RAW2'!S3267,"yes","no"),"no")</f>
        <v>yes</v>
      </c>
      <c r="U3267" t="str">
        <f>IFERROR(VLOOKUP(F3267,compounds!$A:$B,2,FALSE),"")</f>
        <v/>
      </c>
      <c r="V3267" t="str">
        <f>VLOOKUP(B3267,'volatile collection data'!$O:$P,2,FALSE)</f>
        <v>02.may.22 27</v>
      </c>
    </row>
    <row r="3268" spans="1:22" x14ac:dyDescent="0.2">
      <c r="A3268" t="s">
        <v>376</v>
      </c>
      <c r="B3268" s="1" t="str">
        <f t="shared" si="308"/>
        <v>4E</v>
      </c>
      <c r="C3268">
        <v>37.232999999999997</v>
      </c>
      <c r="D3268">
        <f t="shared" si="306"/>
        <v>37.229999999999997</v>
      </c>
      <c r="E3268">
        <f>VLOOKUP(D3268,'Peak Combiner'!$A$5:$D$4980,4,FALSE)</f>
        <v>37.229999999999997</v>
      </c>
      <c r="F3268">
        <f>IFERROR(VLOOKUP(D3268,rt_comb!$A:$B,2,FALSE),D3268)</f>
        <v>37.229999999999997</v>
      </c>
      <c r="G3268">
        <v>4683502</v>
      </c>
      <c r="H3268">
        <f>SUMIFS($G:$G,$E:$E,18.51,'RAW2'!$A:$A,'RAW2'!A3268)</f>
        <v>23082028</v>
      </c>
      <c r="I3268" s="1" t="str">
        <f>VLOOKUP(A3268,'volatile collection data'!$G$6:$H$69,2,FALSE)</f>
        <v>E</v>
      </c>
      <c r="J3268" s="1">
        <f>VLOOKUP(A3268,'volatile collection data'!$G$6:$I$69,3,FALSE)</f>
        <v>4</v>
      </c>
      <c r="K3268" s="1" t="str">
        <f>VLOOKUP(A3268,'volatile collection data'!$G$6:$N$69,8,FALSE)</f>
        <v>27B</v>
      </c>
      <c r="L3268" s="1">
        <f>VLOOKUP(A3268,'volatile collection data'!$G$6:$J$69,4,FALSE)</f>
        <v>5.59</v>
      </c>
      <c r="M3268" s="1">
        <f>VLOOKUP($A3268,'volatile collection data'!$G$6:$M$69,6,FALSE)</f>
        <v>11</v>
      </c>
      <c r="N3268" s="1">
        <f>VLOOKUP($A3268,'volatile collection data'!$G$6:$M$69,7,FALSE)</f>
        <v>5.59</v>
      </c>
      <c r="O3268" s="1">
        <f>VLOOKUP(A3268,'volatile collection data'!$G$6:$K$69,5,FALSE)</f>
        <v>0</v>
      </c>
      <c r="P3268" s="1" t="str">
        <f t="shared" si="309"/>
        <v>4E</v>
      </c>
      <c r="Q3268">
        <f t="shared" si="307"/>
        <v>0.18149093705616184</v>
      </c>
      <c r="R3268" t="str">
        <f t="shared" si="310"/>
        <v>27B_0-E&amp;5.59%5.59@11</v>
      </c>
      <c r="S3268" t="str">
        <f t="shared" si="311"/>
        <v>4E-27B-VCS-Loc-22</v>
      </c>
      <c r="T3268" t="str">
        <f>IFERROR(IF(VLOOKUP(S3268,Bad!$A:$A,1,FALSE)='RAW2'!S3268,"yes","no"),"no")</f>
        <v>yes</v>
      </c>
      <c r="U3268" t="str">
        <f>IFERROR(VLOOKUP(F3268,compounds!$A:$B,2,FALSE),"")</f>
        <v/>
      </c>
      <c r="V3268" t="str">
        <f>VLOOKUP(B3268,'volatile collection data'!$O:$P,2,FALSE)</f>
        <v>02.may.22 27</v>
      </c>
    </row>
    <row r="3269" spans="1:22" x14ac:dyDescent="0.2">
      <c r="A3269" t="s">
        <v>376</v>
      </c>
      <c r="B3269" s="1" t="str">
        <f t="shared" si="308"/>
        <v>4E</v>
      </c>
      <c r="C3269">
        <v>37.290999999999997</v>
      </c>
      <c r="D3269">
        <f t="shared" si="306"/>
        <v>37.29</v>
      </c>
      <c r="E3269">
        <f>VLOOKUP(D3269,'Peak Combiner'!$A$5:$D$4980,4,FALSE)</f>
        <v>37.24</v>
      </c>
      <c r="F3269">
        <f>IFERROR(VLOOKUP(D3269,rt_comb!$A:$B,2,FALSE),D3269)</f>
        <v>37.29</v>
      </c>
      <c r="G3269">
        <v>4978387</v>
      </c>
      <c r="H3269">
        <f>SUMIFS($G:$G,$E:$E,18.51,'RAW2'!$A:$A,'RAW2'!A3269)</f>
        <v>23082028</v>
      </c>
      <c r="I3269" s="1" t="str">
        <f>VLOOKUP(A3269,'volatile collection data'!$G$6:$H$69,2,FALSE)</f>
        <v>E</v>
      </c>
      <c r="J3269" s="1">
        <f>VLOOKUP(A3269,'volatile collection data'!$G$6:$I$69,3,FALSE)</f>
        <v>4</v>
      </c>
      <c r="K3269" s="1" t="str">
        <f>VLOOKUP(A3269,'volatile collection data'!$G$6:$N$69,8,FALSE)</f>
        <v>27B</v>
      </c>
      <c r="L3269" s="1">
        <f>VLOOKUP(A3269,'volatile collection data'!$G$6:$J$69,4,FALSE)</f>
        <v>5.59</v>
      </c>
      <c r="M3269" s="1">
        <f>VLOOKUP($A3269,'volatile collection data'!$G$6:$M$69,6,FALSE)</f>
        <v>11</v>
      </c>
      <c r="N3269" s="1">
        <f>VLOOKUP($A3269,'volatile collection data'!$G$6:$M$69,7,FALSE)</f>
        <v>5.59</v>
      </c>
      <c r="O3269" s="1">
        <f>VLOOKUP(A3269,'volatile collection data'!$G$6:$K$69,5,FALSE)</f>
        <v>0</v>
      </c>
      <c r="P3269" s="1" t="str">
        <f t="shared" si="309"/>
        <v>4E</v>
      </c>
      <c r="Q3269">
        <f t="shared" si="307"/>
        <v>0.19291806038691015</v>
      </c>
      <c r="R3269" t="str">
        <f t="shared" si="310"/>
        <v>27B_0-E&amp;5.59%5.59@11</v>
      </c>
      <c r="S3269" t="str">
        <f t="shared" si="311"/>
        <v>4E-27B-VCS-Loc-22</v>
      </c>
      <c r="T3269" t="str">
        <f>IFERROR(IF(VLOOKUP(S3269,Bad!$A:$A,1,FALSE)='RAW2'!S3269,"yes","no"),"no")</f>
        <v>yes</v>
      </c>
      <c r="U3269" t="str">
        <f>IFERROR(VLOOKUP(F3269,compounds!$A:$B,2,FALSE),"")</f>
        <v/>
      </c>
      <c r="V3269" t="str">
        <f>VLOOKUP(B3269,'volatile collection data'!$O:$P,2,FALSE)</f>
        <v>02.may.22 27</v>
      </c>
    </row>
    <row r="3270" spans="1:22" x14ac:dyDescent="0.2">
      <c r="A3270" t="s">
        <v>376</v>
      </c>
      <c r="B3270" s="1" t="str">
        <f t="shared" si="308"/>
        <v>4E</v>
      </c>
      <c r="C3270">
        <v>37.335000000000001</v>
      </c>
      <c r="D3270">
        <f t="shared" si="306"/>
        <v>37.340000000000003</v>
      </c>
      <c r="E3270">
        <f>VLOOKUP(D3270,'Peak Combiner'!$A$5:$D$4980,4,FALSE)</f>
        <v>37.340000000000003</v>
      </c>
      <c r="F3270">
        <f>IFERROR(VLOOKUP(D3270,rt_comb!$A:$B,2,FALSE),D3270)</f>
        <v>37.340000000000003</v>
      </c>
      <c r="G3270">
        <v>6363369</v>
      </c>
      <c r="H3270">
        <f>SUMIFS($G:$G,$E:$E,18.51,'RAW2'!$A:$A,'RAW2'!A3270)</f>
        <v>23082028</v>
      </c>
      <c r="I3270" s="1" t="str">
        <f>VLOOKUP(A3270,'volatile collection data'!$G$6:$H$69,2,FALSE)</f>
        <v>E</v>
      </c>
      <c r="J3270" s="1">
        <f>VLOOKUP(A3270,'volatile collection data'!$G$6:$I$69,3,FALSE)</f>
        <v>4</v>
      </c>
      <c r="K3270" s="1" t="str">
        <f>VLOOKUP(A3270,'volatile collection data'!$G$6:$N$69,8,FALSE)</f>
        <v>27B</v>
      </c>
      <c r="L3270" s="1">
        <f>VLOOKUP(A3270,'volatile collection data'!$G$6:$J$69,4,FALSE)</f>
        <v>5.59</v>
      </c>
      <c r="M3270" s="1">
        <f>VLOOKUP($A3270,'volatile collection data'!$G$6:$M$69,6,FALSE)</f>
        <v>11</v>
      </c>
      <c r="N3270" s="1">
        <f>VLOOKUP($A3270,'volatile collection data'!$G$6:$M$69,7,FALSE)</f>
        <v>5.59</v>
      </c>
      <c r="O3270" s="1">
        <f>VLOOKUP(A3270,'volatile collection data'!$G$6:$K$69,5,FALSE)</f>
        <v>0</v>
      </c>
      <c r="P3270" s="1" t="str">
        <f t="shared" si="309"/>
        <v>4E</v>
      </c>
      <c r="Q3270">
        <f t="shared" si="307"/>
        <v>0.24658766082391584</v>
      </c>
      <c r="R3270" t="str">
        <f t="shared" si="310"/>
        <v>27B_0-E&amp;5.59%5.59@11</v>
      </c>
      <c r="S3270" t="str">
        <f t="shared" si="311"/>
        <v>4E-27B-VCS-Loc-22</v>
      </c>
      <c r="T3270" t="str">
        <f>IFERROR(IF(VLOOKUP(S3270,Bad!$A:$A,1,FALSE)='RAW2'!S3270,"yes","no"),"no")</f>
        <v>yes</v>
      </c>
      <c r="U3270" t="str">
        <f>IFERROR(VLOOKUP(F3270,compounds!$A:$B,2,FALSE),"")</f>
        <v/>
      </c>
      <c r="V3270" t="str">
        <f>VLOOKUP(B3270,'volatile collection data'!$O:$P,2,FALSE)</f>
        <v>02.may.22 27</v>
      </c>
    </row>
    <row r="3271" spans="1:22" x14ac:dyDescent="0.2">
      <c r="A3271" t="s">
        <v>376</v>
      </c>
      <c r="B3271" s="1" t="str">
        <f t="shared" si="308"/>
        <v>4E</v>
      </c>
      <c r="C3271">
        <v>37.625999999999998</v>
      </c>
      <c r="D3271">
        <f t="shared" si="306"/>
        <v>37.630000000000003</v>
      </c>
      <c r="E3271">
        <f>VLOOKUP(D3271,'Peak Combiner'!$A$5:$D$4980,4,FALSE)</f>
        <v>37.630000000000003</v>
      </c>
      <c r="F3271">
        <f>IFERROR(VLOOKUP(D3271,rt_comb!$A:$B,2,FALSE),D3271)</f>
        <v>37.630000000000003</v>
      </c>
      <c r="G3271">
        <v>12079667</v>
      </c>
      <c r="H3271">
        <f>SUMIFS($G:$G,$E:$E,18.51,'RAW2'!$A:$A,'RAW2'!A3271)</f>
        <v>23082028</v>
      </c>
      <c r="I3271" s="1" t="str">
        <f>VLOOKUP(A3271,'volatile collection data'!$G$6:$H$69,2,FALSE)</f>
        <v>E</v>
      </c>
      <c r="J3271" s="1">
        <f>VLOOKUP(A3271,'volatile collection data'!$G$6:$I$69,3,FALSE)</f>
        <v>4</v>
      </c>
      <c r="K3271" s="1" t="str">
        <f>VLOOKUP(A3271,'volatile collection data'!$G$6:$N$69,8,FALSE)</f>
        <v>27B</v>
      </c>
      <c r="L3271" s="1">
        <f>VLOOKUP(A3271,'volatile collection data'!$G$6:$J$69,4,FALSE)</f>
        <v>5.59</v>
      </c>
      <c r="M3271" s="1">
        <f>VLOOKUP($A3271,'volatile collection data'!$G$6:$M$69,6,FALSE)</f>
        <v>11</v>
      </c>
      <c r="N3271" s="1">
        <f>VLOOKUP($A3271,'volatile collection data'!$G$6:$M$69,7,FALSE)</f>
        <v>5.59</v>
      </c>
      <c r="O3271" s="1">
        <f>VLOOKUP(A3271,'volatile collection data'!$G$6:$K$69,5,FALSE)</f>
        <v>0</v>
      </c>
      <c r="P3271" s="1" t="str">
        <f t="shared" si="309"/>
        <v>4E</v>
      </c>
      <c r="Q3271">
        <f t="shared" si="307"/>
        <v>0.46810059719338121</v>
      </c>
      <c r="R3271" t="str">
        <f t="shared" si="310"/>
        <v>27B_0-E&amp;5.59%5.59@11</v>
      </c>
      <c r="S3271" t="str">
        <f t="shared" si="311"/>
        <v>4E-27B-VCS-Loc-22</v>
      </c>
      <c r="T3271" t="str">
        <f>IFERROR(IF(VLOOKUP(S3271,Bad!$A:$A,1,FALSE)='RAW2'!S3271,"yes","no"),"no")</f>
        <v>yes</v>
      </c>
      <c r="U3271" t="str">
        <f>IFERROR(VLOOKUP(F3271,compounds!$A:$B,2,FALSE),"")</f>
        <v/>
      </c>
      <c r="V3271" t="str">
        <f>VLOOKUP(B3271,'volatile collection data'!$O:$P,2,FALSE)</f>
        <v>02.may.22 27</v>
      </c>
    </row>
    <row r="3272" spans="1:22" x14ac:dyDescent="0.2">
      <c r="A3272" t="s">
        <v>376</v>
      </c>
      <c r="B3272" s="1" t="str">
        <f t="shared" si="308"/>
        <v>4E</v>
      </c>
      <c r="C3272">
        <v>37.706000000000003</v>
      </c>
      <c r="D3272">
        <f t="shared" si="306"/>
        <v>37.71</v>
      </c>
      <c r="E3272">
        <f>VLOOKUP(D3272,'Peak Combiner'!$A$5:$D$4980,4,FALSE)</f>
        <v>37.67</v>
      </c>
      <c r="F3272">
        <f>IFERROR(VLOOKUP(D3272,rt_comb!$A:$B,2,FALSE),D3272)</f>
        <v>37.71</v>
      </c>
      <c r="G3272">
        <v>2914607</v>
      </c>
      <c r="H3272">
        <f>SUMIFS($G:$G,$E:$E,18.51,'RAW2'!$A:$A,'RAW2'!A3272)</f>
        <v>23082028</v>
      </c>
      <c r="I3272" s="1" t="str">
        <f>VLOOKUP(A3272,'volatile collection data'!$G$6:$H$69,2,FALSE)</f>
        <v>E</v>
      </c>
      <c r="J3272" s="1">
        <f>VLOOKUP(A3272,'volatile collection data'!$G$6:$I$69,3,FALSE)</f>
        <v>4</v>
      </c>
      <c r="K3272" s="1" t="str">
        <f>VLOOKUP(A3272,'volatile collection data'!$G$6:$N$69,8,FALSE)</f>
        <v>27B</v>
      </c>
      <c r="L3272" s="1">
        <f>VLOOKUP(A3272,'volatile collection data'!$G$6:$J$69,4,FALSE)</f>
        <v>5.59</v>
      </c>
      <c r="M3272" s="1">
        <f>VLOOKUP($A3272,'volatile collection data'!$G$6:$M$69,6,FALSE)</f>
        <v>11</v>
      </c>
      <c r="N3272" s="1">
        <f>VLOOKUP($A3272,'volatile collection data'!$G$6:$M$69,7,FALSE)</f>
        <v>5.59</v>
      </c>
      <c r="O3272" s="1">
        <f>VLOOKUP(A3272,'volatile collection data'!$G$6:$K$69,5,FALSE)</f>
        <v>0</v>
      </c>
      <c r="P3272" s="1" t="str">
        <f t="shared" si="309"/>
        <v>4E</v>
      </c>
      <c r="Q3272">
        <f t="shared" si="307"/>
        <v>0.11294427878550041</v>
      </c>
      <c r="R3272" t="str">
        <f t="shared" si="310"/>
        <v>27B_0-E&amp;5.59%5.59@11</v>
      </c>
      <c r="S3272" t="str">
        <f t="shared" si="311"/>
        <v>4E-27B-VCS-Loc-22</v>
      </c>
      <c r="T3272" t="str">
        <f>IFERROR(IF(VLOOKUP(S3272,Bad!$A:$A,1,FALSE)='RAW2'!S3272,"yes","no"),"no")</f>
        <v>yes</v>
      </c>
      <c r="U3272" t="str">
        <f>IFERROR(VLOOKUP(F3272,compounds!$A:$B,2,FALSE),"")</f>
        <v/>
      </c>
      <c r="V3272" t="str">
        <f>VLOOKUP(B3272,'volatile collection data'!$O:$P,2,FALSE)</f>
        <v>02.may.22 27</v>
      </c>
    </row>
    <row r="3273" spans="1:22" x14ac:dyDescent="0.2">
      <c r="A3273" t="s">
        <v>376</v>
      </c>
      <c r="B3273" s="1" t="str">
        <f t="shared" si="308"/>
        <v>4E</v>
      </c>
      <c r="C3273">
        <v>37.764000000000003</v>
      </c>
      <c r="D3273">
        <f t="shared" si="306"/>
        <v>37.76</v>
      </c>
      <c r="E3273">
        <f>VLOOKUP(D3273,'Peak Combiner'!$A$5:$D$4980,4,FALSE)</f>
        <v>37.76</v>
      </c>
      <c r="F3273">
        <f>IFERROR(VLOOKUP(D3273,rt_comb!$A:$B,2,FALSE),D3273)</f>
        <v>37.76</v>
      </c>
      <c r="G3273">
        <v>12031488</v>
      </c>
      <c r="H3273">
        <f>SUMIFS($G:$G,$E:$E,18.51,'RAW2'!$A:$A,'RAW2'!A3273)</f>
        <v>23082028</v>
      </c>
      <c r="I3273" s="1" t="str">
        <f>VLOOKUP(A3273,'volatile collection data'!$G$6:$H$69,2,FALSE)</f>
        <v>E</v>
      </c>
      <c r="J3273" s="1">
        <f>VLOOKUP(A3273,'volatile collection data'!$G$6:$I$69,3,FALSE)</f>
        <v>4</v>
      </c>
      <c r="K3273" s="1" t="str">
        <f>VLOOKUP(A3273,'volatile collection data'!$G$6:$N$69,8,FALSE)</f>
        <v>27B</v>
      </c>
      <c r="L3273" s="1">
        <f>VLOOKUP(A3273,'volatile collection data'!$G$6:$J$69,4,FALSE)</f>
        <v>5.59</v>
      </c>
      <c r="M3273" s="1">
        <f>VLOOKUP($A3273,'volatile collection data'!$G$6:$M$69,6,FALSE)</f>
        <v>11</v>
      </c>
      <c r="N3273" s="1">
        <f>VLOOKUP($A3273,'volatile collection data'!$G$6:$M$69,7,FALSE)</f>
        <v>5.59</v>
      </c>
      <c r="O3273" s="1">
        <f>VLOOKUP(A3273,'volatile collection data'!$G$6:$K$69,5,FALSE)</f>
        <v>0</v>
      </c>
      <c r="P3273" s="1" t="str">
        <f t="shared" si="309"/>
        <v>4E</v>
      </c>
      <c r="Q3273">
        <f t="shared" si="307"/>
        <v>0.46623360709570888</v>
      </c>
      <c r="R3273" t="str">
        <f t="shared" si="310"/>
        <v>27B_0-E&amp;5.59%5.59@11</v>
      </c>
      <c r="S3273" t="str">
        <f t="shared" si="311"/>
        <v>4E-27B-VCS-Loc-22</v>
      </c>
      <c r="T3273" t="str">
        <f>IFERROR(IF(VLOOKUP(S3273,Bad!$A:$A,1,FALSE)='RAW2'!S3273,"yes","no"),"no")</f>
        <v>yes</v>
      </c>
      <c r="U3273" t="str">
        <f>IFERROR(VLOOKUP(F3273,compounds!$A:$B,2,FALSE),"")</f>
        <v/>
      </c>
      <c r="V3273" t="str">
        <f>VLOOKUP(B3273,'volatile collection data'!$O:$P,2,FALSE)</f>
        <v>02.may.22 27</v>
      </c>
    </row>
    <row r="3274" spans="1:22" x14ac:dyDescent="0.2">
      <c r="A3274" t="s">
        <v>376</v>
      </c>
      <c r="B3274" s="1" t="str">
        <f t="shared" si="308"/>
        <v>4E</v>
      </c>
      <c r="C3274">
        <v>37.847999999999999</v>
      </c>
      <c r="D3274">
        <f t="shared" si="306"/>
        <v>37.85</v>
      </c>
      <c r="E3274">
        <f>VLOOKUP(D3274,'Peak Combiner'!$A$5:$D$4980,4,FALSE)</f>
        <v>37.85</v>
      </c>
      <c r="F3274">
        <f>IFERROR(VLOOKUP(D3274,rt_comb!$A:$B,2,FALSE),D3274)</f>
        <v>37.85</v>
      </c>
      <c r="G3274">
        <v>3110297</v>
      </c>
      <c r="H3274">
        <f>SUMIFS($G:$G,$E:$E,18.51,'RAW2'!$A:$A,'RAW2'!A3274)</f>
        <v>23082028</v>
      </c>
      <c r="I3274" s="1" t="str">
        <f>VLOOKUP(A3274,'volatile collection data'!$G$6:$H$69,2,FALSE)</f>
        <v>E</v>
      </c>
      <c r="J3274" s="1">
        <f>VLOOKUP(A3274,'volatile collection data'!$G$6:$I$69,3,FALSE)</f>
        <v>4</v>
      </c>
      <c r="K3274" s="1" t="str">
        <f>VLOOKUP(A3274,'volatile collection data'!$G$6:$N$69,8,FALSE)</f>
        <v>27B</v>
      </c>
      <c r="L3274" s="1">
        <f>VLOOKUP(A3274,'volatile collection data'!$G$6:$J$69,4,FALSE)</f>
        <v>5.59</v>
      </c>
      <c r="M3274" s="1">
        <f>VLOOKUP($A3274,'volatile collection data'!$G$6:$M$69,6,FALSE)</f>
        <v>11</v>
      </c>
      <c r="N3274" s="1">
        <f>VLOOKUP($A3274,'volatile collection data'!$G$6:$M$69,7,FALSE)</f>
        <v>5.59</v>
      </c>
      <c r="O3274" s="1">
        <f>VLOOKUP(A3274,'volatile collection data'!$G$6:$K$69,5,FALSE)</f>
        <v>0</v>
      </c>
      <c r="P3274" s="1" t="str">
        <f t="shared" si="309"/>
        <v>4E</v>
      </c>
      <c r="Q3274">
        <f t="shared" si="307"/>
        <v>0.12052748500010657</v>
      </c>
      <c r="R3274" t="str">
        <f t="shared" si="310"/>
        <v>27B_0-E&amp;5.59%5.59@11</v>
      </c>
      <c r="S3274" t="str">
        <f t="shared" si="311"/>
        <v>4E-27B-VCS-Loc-22</v>
      </c>
      <c r="T3274" t="str">
        <f>IFERROR(IF(VLOOKUP(S3274,Bad!$A:$A,1,FALSE)='RAW2'!S3274,"yes","no"),"no")</f>
        <v>yes</v>
      </c>
      <c r="U3274" t="str">
        <f>IFERROR(VLOOKUP(F3274,compounds!$A:$B,2,FALSE),"")</f>
        <v/>
      </c>
      <c r="V3274" t="str">
        <f>VLOOKUP(B3274,'volatile collection data'!$O:$P,2,FALSE)</f>
        <v>02.may.22 27</v>
      </c>
    </row>
    <row r="3275" spans="1:22" x14ac:dyDescent="0.2">
      <c r="A3275" t="s">
        <v>376</v>
      </c>
      <c r="B3275" s="1" t="str">
        <f t="shared" si="308"/>
        <v>4E</v>
      </c>
      <c r="C3275">
        <v>37.982999999999997</v>
      </c>
      <c r="D3275">
        <f t="shared" si="306"/>
        <v>37.979999999999997</v>
      </c>
      <c r="E3275">
        <f>VLOOKUP(D3275,'Peak Combiner'!$A$5:$D$4980,4,FALSE)</f>
        <v>37.979999999999997</v>
      </c>
      <c r="F3275">
        <f>IFERROR(VLOOKUP(D3275,rt_comb!$A:$B,2,FALSE),D3275)</f>
        <v>37.979999999999997</v>
      </c>
      <c r="G3275">
        <v>52327450</v>
      </c>
      <c r="H3275">
        <f>SUMIFS($G:$G,$E:$E,18.51,'RAW2'!$A:$A,'RAW2'!A3275)</f>
        <v>23082028</v>
      </c>
      <c r="I3275" s="1" t="str">
        <f>VLOOKUP(A3275,'volatile collection data'!$G$6:$H$69,2,FALSE)</f>
        <v>E</v>
      </c>
      <c r="J3275" s="1">
        <f>VLOOKUP(A3275,'volatile collection data'!$G$6:$I$69,3,FALSE)</f>
        <v>4</v>
      </c>
      <c r="K3275" s="1" t="str">
        <f>VLOOKUP(A3275,'volatile collection data'!$G$6:$N$69,8,FALSE)</f>
        <v>27B</v>
      </c>
      <c r="L3275" s="1">
        <f>VLOOKUP(A3275,'volatile collection data'!$G$6:$J$69,4,FALSE)</f>
        <v>5.59</v>
      </c>
      <c r="M3275" s="1">
        <f>VLOOKUP($A3275,'volatile collection data'!$G$6:$M$69,6,FALSE)</f>
        <v>11</v>
      </c>
      <c r="N3275" s="1">
        <f>VLOOKUP($A3275,'volatile collection data'!$G$6:$M$69,7,FALSE)</f>
        <v>5.59</v>
      </c>
      <c r="O3275" s="1">
        <f>VLOOKUP(A3275,'volatile collection data'!$G$6:$K$69,5,FALSE)</f>
        <v>0</v>
      </c>
      <c r="P3275" s="1" t="str">
        <f t="shared" si="309"/>
        <v>4E</v>
      </c>
      <c r="Q3275">
        <f t="shared" si="307"/>
        <v>2.0277471717230946</v>
      </c>
      <c r="R3275" t="str">
        <f t="shared" si="310"/>
        <v>27B_0-E&amp;5.59%5.59@11</v>
      </c>
      <c r="S3275" t="str">
        <f t="shared" si="311"/>
        <v>4E-27B-VCS-Loc-22</v>
      </c>
      <c r="T3275" t="str">
        <f>IFERROR(IF(VLOOKUP(S3275,Bad!$A:$A,1,FALSE)='RAW2'!S3275,"yes","no"),"no")</f>
        <v>yes</v>
      </c>
      <c r="U3275" t="str">
        <f>IFERROR(VLOOKUP(F3275,compounds!$A:$B,2,FALSE),"")</f>
        <v/>
      </c>
      <c r="V3275" t="str">
        <f>VLOOKUP(B3275,'volatile collection data'!$O:$P,2,FALSE)</f>
        <v>02.may.22 27</v>
      </c>
    </row>
    <row r="3276" spans="1:22" x14ac:dyDescent="0.2">
      <c r="A3276" t="s">
        <v>376</v>
      </c>
      <c r="B3276" s="1" t="str">
        <f t="shared" si="308"/>
        <v>4E</v>
      </c>
      <c r="C3276">
        <v>38.115000000000002</v>
      </c>
      <c r="D3276">
        <f t="shared" si="306"/>
        <v>38.119999999999997</v>
      </c>
      <c r="E3276">
        <f>VLOOKUP(D3276,'Peak Combiner'!$A$5:$D$4980,4,FALSE)</f>
        <v>38.119999999999997</v>
      </c>
      <c r="F3276">
        <f>IFERROR(VLOOKUP(D3276,rt_comb!$A:$B,2,FALSE),D3276)</f>
        <v>38.119999999999997</v>
      </c>
      <c r="G3276">
        <v>10644732</v>
      </c>
      <c r="H3276">
        <f>SUMIFS($G:$G,$E:$E,18.51,'RAW2'!$A:$A,'RAW2'!A3276)</f>
        <v>23082028</v>
      </c>
      <c r="I3276" s="1" t="str">
        <f>VLOOKUP(A3276,'volatile collection data'!$G$6:$H$69,2,FALSE)</f>
        <v>E</v>
      </c>
      <c r="J3276" s="1">
        <f>VLOOKUP(A3276,'volatile collection data'!$G$6:$I$69,3,FALSE)</f>
        <v>4</v>
      </c>
      <c r="K3276" s="1" t="str">
        <f>VLOOKUP(A3276,'volatile collection data'!$G$6:$N$69,8,FALSE)</f>
        <v>27B</v>
      </c>
      <c r="L3276" s="1">
        <f>VLOOKUP(A3276,'volatile collection data'!$G$6:$J$69,4,FALSE)</f>
        <v>5.59</v>
      </c>
      <c r="M3276" s="1">
        <f>VLOOKUP($A3276,'volatile collection data'!$G$6:$M$69,6,FALSE)</f>
        <v>11</v>
      </c>
      <c r="N3276" s="1">
        <f>VLOOKUP($A3276,'volatile collection data'!$G$6:$M$69,7,FALSE)</f>
        <v>5.59</v>
      </c>
      <c r="O3276" s="1">
        <f>VLOOKUP(A3276,'volatile collection data'!$G$6:$K$69,5,FALSE)</f>
        <v>0</v>
      </c>
      <c r="P3276" s="1" t="str">
        <f t="shared" si="309"/>
        <v>4E</v>
      </c>
      <c r="Q3276">
        <f t="shared" si="307"/>
        <v>0.41249526217597682</v>
      </c>
      <c r="R3276" t="str">
        <f t="shared" si="310"/>
        <v>27B_0-E&amp;5.59%5.59@11</v>
      </c>
      <c r="S3276" t="str">
        <f t="shared" si="311"/>
        <v>4E-27B-VCS-Loc-22</v>
      </c>
      <c r="T3276" t="str">
        <f>IFERROR(IF(VLOOKUP(S3276,Bad!$A:$A,1,FALSE)='RAW2'!S3276,"yes","no"),"no")</f>
        <v>yes</v>
      </c>
      <c r="U3276" t="str">
        <f>IFERROR(VLOOKUP(F3276,compounds!$A:$B,2,FALSE),"")</f>
        <v/>
      </c>
      <c r="V3276" t="str">
        <f>VLOOKUP(B3276,'volatile collection data'!$O:$P,2,FALSE)</f>
        <v>02.may.22 27</v>
      </c>
    </row>
    <row r="3277" spans="1:22" x14ac:dyDescent="0.2">
      <c r="A3277" t="s">
        <v>376</v>
      </c>
      <c r="B3277" s="1" t="str">
        <f t="shared" si="308"/>
        <v>4E</v>
      </c>
      <c r="C3277">
        <v>38.17</v>
      </c>
      <c r="D3277">
        <f t="shared" si="306"/>
        <v>38.17</v>
      </c>
      <c r="E3277">
        <f>VLOOKUP(D3277,'Peak Combiner'!$A$5:$D$4980,4,FALSE)</f>
        <v>38.17</v>
      </c>
      <c r="F3277">
        <f>IFERROR(VLOOKUP(D3277,rt_comb!$A:$B,2,FALSE),D3277)</f>
        <v>38.17</v>
      </c>
      <c r="G3277">
        <v>17104736</v>
      </c>
      <c r="H3277">
        <f>SUMIFS($G:$G,$E:$E,18.51,'RAW2'!$A:$A,'RAW2'!A3277)</f>
        <v>23082028</v>
      </c>
      <c r="I3277" s="1" t="str">
        <f>VLOOKUP(A3277,'volatile collection data'!$G$6:$H$69,2,FALSE)</f>
        <v>E</v>
      </c>
      <c r="J3277" s="1">
        <f>VLOOKUP(A3277,'volatile collection data'!$G$6:$I$69,3,FALSE)</f>
        <v>4</v>
      </c>
      <c r="K3277" s="1" t="str">
        <f>VLOOKUP(A3277,'volatile collection data'!$G$6:$N$69,8,FALSE)</f>
        <v>27B</v>
      </c>
      <c r="L3277" s="1">
        <f>VLOOKUP(A3277,'volatile collection data'!$G$6:$J$69,4,FALSE)</f>
        <v>5.59</v>
      </c>
      <c r="M3277" s="1">
        <f>VLOOKUP($A3277,'volatile collection data'!$G$6:$M$69,6,FALSE)</f>
        <v>11</v>
      </c>
      <c r="N3277" s="1">
        <f>VLOOKUP($A3277,'volatile collection data'!$G$6:$M$69,7,FALSE)</f>
        <v>5.59</v>
      </c>
      <c r="O3277" s="1">
        <f>VLOOKUP(A3277,'volatile collection data'!$G$6:$K$69,5,FALSE)</f>
        <v>0</v>
      </c>
      <c r="P3277" s="1" t="str">
        <f t="shared" si="309"/>
        <v>4E</v>
      </c>
      <c r="Q3277">
        <f t="shared" si="307"/>
        <v>0.66282763725482896</v>
      </c>
      <c r="R3277" t="str">
        <f t="shared" si="310"/>
        <v>27B_0-E&amp;5.59%5.59@11</v>
      </c>
      <c r="S3277" t="str">
        <f t="shared" si="311"/>
        <v>4E-27B-VCS-Loc-22</v>
      </c>
      <c r="T3277" t="str">
        <f>IFERROR(IF(VLOOKUP(S3277,Bad!$A:$A,1,FALSE)='RAW2'!S3277,"yes","no"),"no")</f>
        <v>yes</v>
      </c>
      <c r="U3277" t="str">
        <f>IFERROR(VLOOKUP(F3277,compounds!$A:$B,2,FALSE),"")</f>
        <v/>
      </c>
      <c r="V3277" t="str">
        <f>VLOOKUP(B3277,'volatile collection data'!$O:$P,2,FALSE)</f>
        <v>02.may.22 27</v>
      </c>
    </row>
    <row r="3278" spans="1:22" x14ac:dyDescent="0.2">
      <c r="A3278" t="s">
        <v>376</v>
      </c>
      <c r="B3278" s="1" t="str">
        <f t="shared" si="308"/>
        <v>4E</v>
      </c>
      <c r="C3278">
        <v>38.311999999999998</v>
      </c>
      <c r="D3278">
        <f t="shared" si="306"/>
        <v>38.31</v>
      </c>
      <c r="E3278">
        <f>VLOOKUP(D3278,'Peak Combiner'!$A$5:$D$4980,4,FALSE)</f>
        <v>38.31</v>
      </c>
      <c r="F3278">
        <f>IFERROR(VLOOKUP(D3278,rt_comb!$A:$B,2,FALSE),D3278)</f>
        <v>38.31</v>
      </c>
      <c r="G3278">
        <v>12434159</v>
      </c>
      <c r="H3278">
        <f>SUMIFS($G:$G,$E:$E,18.51,'RAW2'!$A:$A,'RAW2'!A3278)</f>
        <v>23082028</v>
      </c>
      <c r="I3278" s="1" t="str">
        <f>VLOOKUP(A3278,'volatile collection data'!$G$6:$H$69,2,FALSE)</f>
        <v>E</v>
      </c>
      <c r="J3278" s="1">
        <f>VLOOKUP(A3278,'volatile collection data'!$G$6:$I$69,3,FALSE)</f>
        <v>4</v>
      </c>
      <c r="K3278" s="1" t="str">
        <f>VLOOKUP(A3278,'volatile collection data'!$G$6:$N$69,8,FALSE)</f>
        <v>27B</v>
      </c>
      <c r="L3278" s="1">
        <f>VLOOKUP(A3278,'volatile collection data'!$G$6:$J$69,4,FALSE)</f>
        <v>5.59</v>
      </c>
      <c r="M3278" s="1">
        <f>VLOOKUP($A3278,'volatile collection data'!$G$6:$M$69,6,FALSE)</f>
        <v>11</v>
      </c>
      <c r="N3278" s="1">
        <f>VLOOKUP($A3278,'volatile collection data'!$G$6:$M$69,7,FALSE)</f>
        <v>5.59</v>
      </c>
      <c r="O3278" s="1">
        <f>VLOOKUP(A3278,'volatile collection data'!$G$6:$K$69,5,FALSE)</f>
        <v>0</v>
      </c>
      <c r="P3278" s="1" t="str">
        <f t="shared" si="309"/>
        <v>4E</v>
      </c>
      <c r="Q3278">
        <f t="shared" si="307"/>
        <v>0.48183755839440418</v>
      </c>
      <c r="R3278" t="str">
        <f t="shared" si="310"/>
        <v>27B_0-E&amp;5.59%5.59@11</v>
      </c>
      <c r="S3278" t="str">
        <f t="shared" si="311"/>
        <v>4E-27B-VCS-Loc-22</v>
      </c>
      <c r="T3278" t="str">
        <f>IFERROR(IF(VLOOKUP(S3278,Bad!$A:$A,1,FALSE)='RAW2'!S3278,"yes","no"),"no")</f>
        <v>yes</v>
      </c>
      <c r="U3278" t="str">
        <f>IFERROR(VLOOKUP(F3278,compounds!$A:$B,2,FALSE),"")</f>
        <v/>
      </c>
      <c r="V3278" t="str">
        <f>VLOOKUP(B3278,'volatile collection data'!$O:$P,2,FALSE)</f>
        <v>02.may.22 27</v>
      </c>
    </row>
    <row r="3279" spans="1:22" x14ac:dyDescent="0.2">
      <c r="A3279" t="s">
        <v>376</v>
      </c>
      <c r="B3279" s="1" t="str">
        <f t="shared" si="308"/>
        <v>4E</v>
      </c>
      <c r="C3279">
        <v>38.35</v>
      </c>
      <c r="D3279">
        <f t="shared" si="306"/>
        <v>38.35</v>
      </c>
      <c r="E3279">
        <f>VLOOKUP(D3279,'Peak Combiner'!$A$5:$D$4980,4,FALSE)</f>
        <v>38.35</v>
      </c>
      <c r="F3279">
        <f>IFERROR(VLOOKUP(D3279,rt_comb!$A:$B,2,FALSE),D3279)</f>
        <v>38.35</v>
      </c>
      <c r="G3279">
        <v>54215321</v>
      </c>
      <c r="H3279">
        <f>SUMIFS($G:$G,$E:$E,18.51,'RAW2'!$A:$A,'RAW2'!A3279)</f>
        <v>23082028</v>
      </c>
      <c r="I3279" s="1" t="str">
        <f>VLOOKUP(A3279,'volatile collection data'!$G$6:$H$69,2,FALSE)</f>
        <v>E</v>
      </c>
      <c r="J3279" s="1">
        <f>VLOOKUP(A3279,'volatile collection data'!$G$6:$I$69,3,FALSE)</f>
        <v>4</v>
      </c>
      <c r="K3279" s="1" t="str">
        <f>VLOOKUP(A3279,'volatile collection data'!$G$6:$N$69,8,FALSE)</f>
        <v>27B</v>
      </c>
      <c r="L3279" s="1">
        <f>VLOOKUP(A3279,'volatile collection data'!$G$6:$J$69,4,FALSE)</f>
        <v>5.59</v>
      </c>
      <c r="M3279" s="1">
        <f>VLOOKUP($A3279,'volatile collection data'!$G$6:$M$69,6,FALSE)</f>
        <v>11</v>
      </c>
      <c r="N3279" s="1">
        <f>VLOOKUP($A3279,'volatile collection data'!$G$6:$M$69,7,FALSE)</f>
        <v>5.59</v>
      </c>
      <c r="O3279" s="1">
        <f>VLOOKUP(A3279,'volatile collection data'!$G$6:$K$69,5,FALSE)</f>
        <v>0</v>
      </c>
      <c r="P3279" s="1" t="str">
        <f t="shared" si="309"/>
        <v>4E</v>
      </c>
      <c r="Q3279">
        <f t="shared" si="307"/>
        <v>2.100904282968302</v>
      </c>
      <c r="R3279" t="str">
        <f t="shared" si="310"/>
        <v>27B_0-E&amp;5.59%5.59@11</v>
      </c>
      <c r="S3279" t="str">
        <f t="shared" si="311"/>
        <v>4E-27B-VCS-Loc-22</v>
      </c>
      <c r="T3279" t="str">
        <f>IFERROR(IF(VLOOKUP(S3279,Bad!$A:$A,1,FALSE)='RAW2'!S3279,"yes","no"),"no")</f>
        <v>yes</v>
      </c>
      <c r="U3279" t="str">
        <f>IFERROR(VLOOKUP(F3279,compounds!$A:$B,2,FALSE),"")</f>
        <v/>
      </c>
      <c r="V3279" t="str">
        <f>VLOOKUP(B3279,'volatile collection data'!$O:$P,2,FALSE)</f>
        <v>02.may.22 27</v>
      </c>
    </row>
    <row r="3280" spans="1:22" x14ac:dyDescent="0.2">
      <c r="A3280" t="s">
        <v>376</v>
      </c>
      <c r="B3280" s="1" t="str">
        <f t="shared" si="308"/>
        <v>4E</v>
      </c>
      <c r="C3280">
        <v>38.622</v>
      </c>
      <c r="D3280">
        <f t="shared" si="306"/>
        <v>38.619999999999997</v>
      </c>
      <c r="E3280">
        <f>VLOOKUP(D3280,'Peak Combiner'!$A$5:$D$4980,4,FALSE)</f>
        <v>38.619999999999997</v>
      </c>
      <c r="F3280">
        <f>IFERROR(VLOOKUP(D3280,rt_comb!$A:$B,2,FALSE),D3280)</f>
        <v>38.619999999999997</v>
      </c>
      <c r="G3280">
        <v>218328984</v>
      </c>
      <c r="H3280">
        <f>SUMIFS($G:$G,$E:$E,18.51,'RAW2'!$A:$A,'RAW2'!A3280)</f>
        <v>23082028</v>
      </c>
      <c r="I3280" s="1" t="str">
        <f>VLOOKUP(A3280,'volatile collection data'!$G$6:$H$69,2,FALSE)</f>
        <v>E</v>
      </c>
      <c r="J3280" s="1">
        <f>VLOOKUP(A3280,'volatile collection data'!$G$6:$I$69,3,FALSE)</f>
        <v>4</v>
      </c>
      <c r="K3280" s="1" t="str">
        <f>VLOOKUP(A3280,'volatile collection data'!$G$6:$N$69,8,FALSE)</f>
        <v>27B</v>
      </c>
      <c r="L3280" s="1">
        <f>VLOOKUP(A3280,'volatile collection data'!$G$6:$J$69,4,FALSE)</f>
        <v>5.59</v>
      </c>
      <c r="M3280" s="1">
        <f>VLOOKUP($A3280,'volatile collection data'!$G$6:$M$69,6,FALSE)</f>
        <v>11</v>
      </c>
      <c r="N3280" s="1">
        <f>VLOOKUP($A3280,'volatile collection data'!$G$6:$M$69,7,FALSE)</f>
        <v>5.59</v>
      </c>
      <c r="O3280" s="1">
        <f>VLOOKUP(A3280,'volatile collection data'!$G$6:$K$69,5,FALSE)</f>
        <v>0</v>
      </c>
      <c r="P3280" s="1" t="str">
        <f t="shared" si="309"/>
        <v>4E</v>
      </c>
      <c r="Q3280">
        <f t="shared" si="307"/>
        <v>8.4604921472606982</v>
      </c>
      <c r="R3280" t="str">
        <f t="shared" si="310"/>
        <v>27B_0-E&amp;5.59%5.59@11</v>
      </c>
      <c r="S3280" t="str">
        <f t="shared" si="311"/>
        <v>4E-27B-VCS-Loc-22</v>
      </c>
      <c r="T3280" t="str">
        <f>IFERROR(IF(VLOOKUP(S3280,Bad!$A:$A,1,FALSE)='RAW2'!S3280,"yes","no"),"no")</f>
        <v>yes</v>
      </c>
      <c r="U3280" t="str">
        <f>IFERROR(VLOOKUP(F3280,compounds!$A:$B,2,FALSE),"")</f>
        <v/>
      </c>
      <c r="V3280" t="str">
        <f>VLOOKUP(B3280,'volatile collection data'!$O:$P,2,FALSE)</f>
        <v>02.may.22 27</v>
      </c>
    </row>
    <row r="3281" spans="1:22" x14ac:dyDescent="0.2">
      <c r="A3281" t="s">
        <v>376</v>
      </c>
      <c r="B3281" s="1" t="str">
        <f t="shared" si="308"/>
        <v>4E</v>
      </c>
      <c r="C3281">
        <v>38.664000000000001</v>
      </c>
      <c r="D3281">
        <f t="shared" si="306"/>
        <v>38.659999999999997</v>
      </c>
      <c r="E3281">
        <f>VLOOKUP(D3281,'Peak Combiner'!$A$5:$D$4980,4,FALSE)</f>
        <v>38.659999999999997</v>
      </c>
      <c r="F3281">
        <f>IFERROR(VLOOKUP(D3281,rt_comb!$A:$B,2,FALSE),D3281)</f>
        <v>38.659999999999997</v>
      </c>
      <c r="G3281">
        <v>709017361</v>
      </c>
      <c r="H3281">
        <f>SUMIFS($G:$G,$E:$E,18.51,'RAW2'!$A:$A,'RAW2'!A3281)</f>
        <v>23082028</v>
      </c>
      <c r="I3281" s="1" t="str">
        <f>VLOOKUP(A3281,'volatile collection data'!$G$6:$H$69,2,FALSE)</f>
        <v>E</v>
      </c>
      <c r="J3281" s="1">
        <f>VLOOKUP(A3281,'volatile collection data'!$G$6:$I$69,3,FALSE)</f>
        <v>4</v>
      </c>
      <c r="K3281" s="1" t="str">
        <f>VLOOKUP(A3281,'volatile collection data'!$G$6:$N$69,8,FALSE)</f>
        <v>27B</v>
      </c>
      <c r="L3281" s="1">
        <f>VLOOKUP(A3281,'volatile collection data'!$G$6:$J$69,4,FALSE)</f>
        <v>5.59</v>
      </c>
      <c r="M3281" s="1">
        <f>VLOOKUP($A3281,'volatile collection data'!$G$6:$M$69,6,FALSE)</f>
        <v>11</v>
      </c>
      <c r="N3281" s="1">
        <f>VLOOKUP($A3281,'volatile collection data'!$G$6:$M$69,7,FALSE)</f>
        <v>5.59</v>
      </c>
      <c r="O3281" s="1">
        <f>VLOOKUP(A3281,'volatile collection data'!$G$6:$K$69,5,FALSE)</f>
        <v>0</v>
      </c>
      <c r="P3281" s="1" t="str">
        <f t="shared" si="309"/>
        <v>4E</v>
      </c>
      <c r="Q3281">
        <f t="shared" si="307"/>
        <v>27.47521517808191</v>
      </c>
      <c r="R3281" t="str">
        <f t="shared" si="310"/>
        <v>27B_0-E&amp;5.59%5.59@11</v>
      </c>
      <c r="S3281" t="str">
        <f t="shared" si="311"/>
        <v>4E-27B-VCS-Loc-22</v>
      </c>
      <c r="T3281" t="str">
        <f>IFERROR(IF(VLOOKUP(S3281,Bad!$A:$A,1,FALSE)='RAW2'!S3281,"yes","no"),"no")</f>
        <v>yes</v>
      </c>
      <c r="U3281" t="str">
        <f>IFERROR(VLOOKUP(F3281,compounds!$A:$B,2,FALSE),"")</f>
        <v/>
      </c>
      <c r="V3281" t="str">
        <f>VLOOKUP(B3281,'volatile collection data'!$O:$P,2,FALSE)</f>
        <v>02.may.22 27</v>
      </c>
    </row>
    <row r="3282" spans="1:22" x14ac:dyDescent="0.2">
      <c r="A3282" t="s">
        <v>376</v>
      </c>
      <c r="B3282" s="1" t="str">
        <f t="shared" si="308"/>
        <v>4E</v>
      </c>
      <c r="C3282">
        <v>38.935000000000002</v>
      </c>
      <c r="D3282">
        <f t="shared" si="306"/>
        <v>38.94</v>
      </c>
      <c r="E3282">
        <f>VLOOKUP(D3282,'Peak Combiner'!$A$5:$D$4980,4,FALSE)</f>
        <v>38.94</v>
      </c>
      <c r="F3282">
        <f>IFERROR(VLOOKUP(D3282,rt_comb!$A:$B,2,FALSE),D3282)</f>
        <v>38.94</v>
      </c>
      <c r="G3282">
        <v>7436953</v>
      </c>
      <c r="H3282">
        <f>SUMIFS($G:$G,$E:$E,18.51,'RAW2'!$A:$A,'RAW2'!A3282)</f>
        <v>23082028</v>
      </c>
      <c r="I3282" s="1" t="str">
        <f>VLOOKUP(A3282,'volatile collection data'!$G$6:$H$69,2,FALSE)</f>
        <v>E</v>
      </c>
      <c r="J3282" s="1">
        <f>VLOOKUP(A3282,'volatile collection data'!$G$6:$I$69,3,FALSE)</f>
        <v>4</v>
      </c>
      <c r="K3282" s="1" t="str">
        <f>VLOOKUP(A3282,'volatile collection data'!$G$6:$N$69,8,FALSE)</f>
        <v>27B</v>
      </c>
      <c r="L3282" s="1">
        <f>VLOOKUP(A3282,'volatile collection data'!$G$6:$J$69,4,FALSE)</f>
        <v>5.59</v>
      </c>
      <c r="M3282" s="1">
        <f>VLOOKUP($A3282,'volatile collection data'!$G$6:$M$69,6,FALSE)</f>
        <v>11</v>
      </c>
      <c r="N3282" s="1">
        <f>VLOOKUP($A3282,'volatile collection data'!$G$6:$M$69,7,FALSE)</f>
        <v>5.59</v>
      </c>
      <c r="O3282" s="1">
        <f>VLOOKUP(A3282,'volatile collection data'!$G$6:$K$69,5,FALSE)</f>
        <v>0</v>
      </c>
      <c r="P3282" s="1" t="str">
        <f t="shared" si="309"/>
        <v>4E</v>
      </c>
      <c r="Q3282">
        <f t="shared" si="307"/>
        <v>0.28819024072427729</v>
      </c>
      <c r="R3282" t="str">
        <f t="shared" si="310"/>
        <v>27B_0-E&amp;5.59%5.59@11</v>
      </c>
      <c r="S3282" t="str">
        <f t="shared" si="311"/>
        <v>4E-27B-VCS-Loc-22</v>
      </c>
      <c r="T3282" t="str">
        <f>IFERROR(IF(VLOOKUP(S3282,Bad!$A:$A,1,FALSE)='RAW2'!S3282,"yes","no"),"no")</f>
        <v>yes</v>
      </c>
      <c r="U3282" t="str">
        <f>IFERROR(VLOOKUP(F3282,compounds!$A:$B,2,FALSE),"")</f>
        <v/>
      </c>
      <c r="V3282" t="str">
        <f>VLOOKUP(B3282,'volatile collection data'!$O:$P,2,FALSE)</f>
        <v>02.may.22 27</v>
      </c>
    </row>
    <row r="3283" spans="1:22" x14ac:dyDescent="0.2">
      <c r="A3283" t="s">
        <v>376</v>
      </c>
      <c r="B3283" s="1" t="str">
        <f t="shared" si="308"/>
        <v>4E</v>
      </c>
      <c r="C3283">
        <v>39.103999999999999</v>
      </c>
      <c r="D3283">
        <f t="shared" si="306"/>
        <v>39.1</v>
      </c>
      <c r="E3283">
        <f>VLOOKUP(D3283,'Peak Combiner'!$A$5:$D$4980,4,FALSE)</f>
        <v>39.1</v>
      </c>
      <c r="F3283">
        <f>IFERROR(VLOOKUP(D3283,rt_comb!$A:$B,2,FALSE),D3283)</f>
        <v>39.1</v>
      </c>
      <c r="G3283">
        <v>24840624</v>
      </c>
      <c r="H3283">
        <f>SUMIFS($G:$G,$E:$E,18.51,'RAW2'!$A:$A,'RAW2'!A3283)</f>
        <v>23082028</v>
      </c>
      <c r="I3283" s="1" t="str">
        <f>VLOOKUP(A3283,'volatile collection data'!$G$6:$H$69,2,FALSE)</f>
        <v>E</v>
      </c>
      <c r="J3283" s="1">
        <f>VLOOKUP(A3283,'volatile collection data'!$G$6:$I$69,3,FALSE)</f>
        <v>4</v>
      </c>
      <c r="K3283" s="1" t="str">
        <f>VLOOKUP(A3283,'volatile collection data'!$G$6:$N$69,8,FALSE)</f>
        <v>27B</v>
      </c>
      <c r="L3283" s="1">
        <f>VLOOKUP(A3283,'volatile collection data'!$G$6:$J$69,4,FALSE)</f>
        <v>5.59</v>
      </c>
      <c r="M3283" s="1">
        <f>VLOOKUP($A3283,'volatile collection data'!$G$6:$M$69,6,FALSE)</f>
        <v>11</v>
      </c>
      <c r="N3283" s="1">
        <f>VLOOKUP($A3283,'volatile collection data'!$G$6:$M$69,7,FALSE)</f>
        <v>5.59</v>
      </c>
      <c r="O3283" s="1">
        <f>VLOOKUP(A3283,'volatile collection data'!$G$6:$K$69,5,FALSE)</f>
        <v>0</v>
      </c>
      <c r="P3283" s="1" t="str">
        <f t="shared" si="309"/>
        <v>4E</v>
      </c>
      <c r="Q3283">
        <f t="shared" si="307"/>
        <v>0.96260194333637183</v>
      </c>
      <c r="R3283" t="str">
        <f t="shared" si="310"/>
        <v>27B_0-E&amp;5.59%5.59@11</v>
      </c>
      <c r="S3283" t="str">
        <f t="shared" si="311"/>
        <v>4E-27B-VCS-Loc-22</v>
      </c>
      <c r="T3283" t="str">
        <f>IFERROR(IF(VLOOKUP(S3283,Bad!$A:$A,1,FALSE)='RAW2'!S3283,"yes","no"),"no")</f>
        <v>yes</v>
      </c>
      <c r="U3283" t="str">
        <f>IFERROR(VLOOKUP(F3283,compounds!$A:$B,2,FALSE),"")</f>
        <v/>
      </c>
      <c r="V3283" t="str">
        <f>VLOOKUP(B3283,'volatile collection data'!$O:$P,2,FALSE)</f>
        <v>02.may.22 27</v>
      </c>
    </row>
    <row r="3284" spans="1:22" x14ac:dyDescent="0.2">
      <c r="A3284" t="s">
        <v>376</v>
      </c>
      <c r="B3284" s="1" t="str">
        <f t="shared" si="308"/>
        <v>4E</v>
      </c>
      <c r="C3284">
        <v>39.222000000000001</v>
      </c>
      <c r="D3284">
        <f t="shared" si="306"/>
        <v>39.22</v>
      </c>
      <c r="E3284">
        <f>VLOOKUP(D3284,'Peak Combiner'!$A$5:$D$4980,4,FALSE)</f>
        <v>39.22</v>
      </c>
      <c r="F3284">
        <f>IFERROR(VLOOKUP(D3284,rt_comb!$A:$B,2,FALSE),D3284)</f>
        <v>39.22</v>
      </c>
      <c r="G3284">
        <v>6482258</v>
      </c>
      <c r="H3284">
        <f>SUMIFS($G:$G,$E:$E,18.51,'RAW2'!$A:$A,'RAW2'!A3284)</f>
        <v>23082028</v>
      </c>
      <c r="I3284" s="1" t="str">
        <f>VLOOKUP(A3284,'volatile collection data'!$G$6:$H$69,2,FALSE)</f>
        <v>E</v>
      </c>
      <c r="J3284" s="1">
        <f>VLOOKUP(A3284,'volatile collection data'!$G$6:$I$69,3,FALSE)</f>
        <v>4</v>
      </c>
      <c r="K3284" s="1" t="str">
        <f>VLOOKUP(A3284,'volatile collection data'!$G$6:$N$69,8,FALSE)</f>
        <v>27B</v>
      </c>
      <c r="L3284" s="1">
        <f>VLOOKUP(A3284,'volatile collection data'!$G$6:$J$69,4,FALSE)</f>
        <v>5.59</v>
      </c>
      <c r="M3284" s="1">
        <f>VLOOKUP($A3284,'volatile collection data'!$G$6:$M$69,6,FALSE)</f>
        <v>11</v>
      </c>
      <c r="N3284" s="1">
        <f>VLOOKUP($A3284,'volatile collection data'!$G$6:$M$69,7,FALSE)</f>
        <v>5.59</v>
      </c>
      <c r="O3284" s="1">
        <f>VLOOKUP(A3284,'volatile collection data'!$G$6:$K$69,5,FALSE)</f>
        <v>0</v>
      </c>
      <c r="P3284" s="1" t="str">
        <f t="shared" si="309"/>
        <v>4E</v>
      </c>
      <c r="Q3284">
        <f t="shared" si="307"/>
        <v>0.25119474245122592</v>
      </c>
      <c r="R3284" t="str">
        <f t="shared" si="310"/>
        <v>27B_0-E&amp;5.59%5.59@11</v>
      </c>
      <c r="S3284" t="str">
        <f t="shared" si="311"/>
        <v>4E-27B-VCS-Loc-22</v>
      </c>
      <c r="T3284" t="str">
        <f>IFERROR(IF(VLOOKUP(S3284,Bad!$A:$A,1,FALSE)='RAW2'!S3284,"yes","no"),"no")</f>
        <v>yes</v>
      </c>
      <c r="U3284" t="str">
        <f>IFERROR(VLOOKUP(F3284,compounds!$A:$B,2,FALSE),"")</f>
        <v/>
      </c>
      <c r="V3284" t="str">
        <f>VLOOKUP(B3284,'volatile collection data'!$O:$P,2,FALSE)</f>
        <v>02.may.22 27</v>
      </c>
    </row>
    <row r="3285" spans="1:22" x14ac:dyDescent="0.2">
      <c r="A3285" t="s">
        <v>376</v>
      </c>
      <c r="B3285" s="1" t="str">
        <f t="shared" si="308"/>
        <v>4E</v>
      </c>
      <c r="C3285">
        <v>39.265000000000001</v>
      </c>
      <c r="D3285">
        <f t="shared" si="306"/>
        <v>39.270000000000003</v>
      </c>
      <c r="E3285">
        <f>VLOOKUP(D3285,'Peak Combiner'!$A$5:$D$4980,4,FALSE)</f>
        <v>39.270000000000003</v>
      </c>
      <c r="F3285">
        <f>IFERROR(VLOOKUP(D3285,rt_comb!$A:$B,2,FALSE),D3285)</f>
        <v>39.270000000000003</v>
      </c>
      <c r="G3285">
        <v>16305921</v>
      </c>
      <c r="H3285">
        <f>SUMIFS($G:$G,$E:$E,18.51,'RAW2'!$A:$A,'RAW2'!A3285)</f>
        <v>23082028</v>
      </c>
      <c r="I3285" s="1" t="str">
        <f>VLOOKUP(A3285,'volatile collection data'!$G$6:$H$69,2,FALSE)</f>
        <v>E</v>
      </c>
      <c r="J3285" s="1">
        <f>VLOOKUP(A3285,'volatile collection data'!$G$6:$I$69,3,FALSE)</f>
        <v>4</v>
      </c>
      <c r="K3285" s="1" t="str">
        <f>VLOOKUP(A3285,'volatile collection data'!$G$6:$N$69,8,FALSE)</f>
        <v>27B</v>
      </c>
      <c r="L3285" s="1">
        <f>VLOOKUP(A3285,'volatile collection data'!$G$6:$J$69,4,FALSE)</f>
        <v>5.59</v>
      </c>
      <c r="M3285" s="1">
        <f>VLOOKUP($A3285,'volatile collection data'!$G$6:$M$69,6,FALSE)</f>
        <v>11</v>
      </c>
      <c r="N3285" s="1">
        <f>VLOOKUP($A3285,'volatile collection data'!$G$6:$M$69,7,FALSE)</f>
        <v>5.59</v>
      </c>
      <c r="O3285" s="1">
        <f>VLOOKUP(A3285,'volatile collection data'!$G$6:$K$69,5,FALSE)</f>
        <v>0</v>
      </c>
      <c r="P3285" s="1" t="str">
        <f t="shared" si="309"/>
        <v>4E</v>
      </c>
      <c r="Q3285">
        <f t="shared" si="307"/>
        <v>0.63187266320239599</v>
      </c>
      <c r="R3285" t="str">
        <f t="shared" si="310"/>
        <v>27B_0-E&amp;5.59%5.59@11</v>
      </c>
      <c r="S3285" t="str">
        <f t="shared" si="311"/>
        <v>4E-27B-VCS-Loc-22</v>
      </c>
      <c r="T3285" t="str">
        <f>IFERROR(IF(VLOOKUP(S3285,Bad!$A:$A,1,FALSE)='RAW2'!S3285,"yes","no"),"no")</f>
        <v>yes</v>
      </c>
      <c r="U3285" t="str">
        <f>IFERROR(VLOOKUP(F3285,compounds!$A:$B,2,FALSE),"")</f>
        <v/>
      </c>
      <c r="V3285" t="str">
        <f>VLOOKUP(B3285,'volatile collection data'!$O:$P,2,FALSE)</f>
        <v>02.may.22 27</v>
      </c>
    </row>
    <row r="3286" spans="1:22" x14ac:dyDescent="0.2">
      <c r="A3286" t="s">
        <v>376</v>
      </c>
      <c r="B3286" s="1" t="str">
        <f t="shared" si="308"/>
        <v>4E</v>
      </c>
      <c r="C3286">
        <v>39.319000000000003</v>
      </c>
      <c r="D3286">
        <f t="shared" si="306"/>
        <v>39.32</v>
      </c>
      <c r="E3286">
        <f>VLOOKUP(D3286,'Peak Combiner'!$A$5:$D$4980,4,FALSE)</f>
        <v>39.32</v>
      </c>
      <c r="F3286">
        <f>IFERROR(VLOOKUP(D3286,rt_comb!$A:$B,2,FALSE),D3286)</f>
        <v>39.32</v>
      </c>
      <c r="G3286">
        <v>11464116</v>
      </c>
      <c r="H3286">
        <f>SUMIFS($G:$G,$E:$E,18.51,'RAW2'!$A:$A,'RAW2'!A3286)</f>
        <v>23082028</v>
      </c>
      <c r="I3286" s="1" t="str">
        <f>VLOOKUP(A3286,'volatile collection data'!$G$6:$H$69,2,FALSE)</f>
        <v>E</v>
      </c>
      <c r="J3286" s="1">
        <f>VLOOKUP(A3286,'volatile collection data'!$G$6:$I$69,3,FALSE)</f>
        <v>4</v>
      </c>
      <c r="K3286" s="1" t="str">
        <f>VLOOKUP(A3286,'volatile collection data'!$G$6:$N$69,8,FALSE)</f>
        <v>27B</v>
      </c>
      <c r="L3286" s="1">
        <f>VLOOKUP(A3286,'volatile collection data'!$G$6:$J$69,4,FALSE)</f>
        <v>5.59</v>
      </c>
      <c r="M3286" s="1">
        <f>VLOOKUP($A3286,'volatile collection data'!$G$6:$M$69,6,FALSE)</f>
        <v>11</v>
      </c>
      <c r="N3286" s="1">
        <f>VLOOKUP($A3286,'volatile collection data'!$G$6:$M$69,7,FALSE)</f>
        <v>5.59</v>
      </c>
      <c r="O3286" s="1">
        <f>VLOOKUP(A3286,'volatile collection data'!$G$6:$K$69,5,FALSE)</f>
        <v>0</v>
      </c>
      <c r="P3286" s="1" t="str">
        <f t="shared" si="309"/>
        <v>4E</v>
      </c>
      <c r="Q3286">
        <f t="shared" si="307"/>
        <v>0.44424730796752904</v>
      </c>
      <c r="R3286" t="str">
        <f t="shared" si="310"/>
        <v>27B_0-E&amp;5.59%5.59@11</v>
      </c>
      <c r="S3286" t="str">
        <f t="shared" si="311"/>
        <v>4E-27B-VCS-Loc-22</v>
      </c>
      <c r="T3286" t="str">
        <f>IFERROR(IF(VLOOKUP(S3286,Bad!$A:$A,1,FALSE)='RAW2'!S3286,"yes","no"),"no")</f>
        <v>yes</v>
      </c>
      <c r="U3286" t="str">
        <f>IFERROR(VLOOKUP(F3286,compounds!$A:$B,2,FALSE),"")</f>
        <v/>
      </c>
      <c r="V3286" t="str">
        <f>VLOOKUP(B3286,'volatile collection data'!$O:$P,2,FALSE)</f>
        <v>02.may.22 27</v>
      </c>
    </row>
    <row r="3287" spans="1:22" x14ac:dyDescent="0.2">
      <c r="A3287" t="s">
        <v>376</v>
      </c>
      <c r="B3287" s="1" t="str">
        <f t="shared" si="308"/>
        <v>4E</v>
      </c>
      <c r="C3287">
        <v>39.563000000000002</v>
      </c>
      <c r="D3287">
        <f t="shared" si="306"/>
        <v>39.56</v>
      </c>
      <c r="E3287">
        <f>VLOOKUP(D3287,'Peak Combiner'!$A$5:$D$4980,4,FALSE)</f>
        <v>39.56</v>
      </c>
      <c r="F3287">
        <f>IFERROR(VLOOKUP(D3287,rt_comb!$A:$B,2,FALSE),D3287)</f>
        <v>39.56</v>
      </c>
      <c r="G3287">
        <v>46328647</v>
      </c>
      <c r="H3287">
        <f>SUMIFS($G:$G,$E:$E,18.51,'RAW2'!$A:$A,'RAW2'!A3287)</f>
        <v>23082028</v>
      </c>
      <c r="I3287" s="1" t="str">
        <f>VLOOKUP(A3287,'volatile collection data'!$G$6:$H$69,2,FALSE)</f>
        <v>E</v>
      </c>
      <c r="J3287" s="1">
        <f>VLOOKUP(A3287,'volatile collection data'!$G$6:$I$69,3,FALSE)</f>
        <v>4</v>
      </c>
      <c r="K3287" s="1" t="str">
        <f>VLOOKUP(A3287,'volatile collection data'!$G$6:$N$69,8,FALSE)</f>
        <v>27B</v>
      </c>
      <c r="L3287" s="1">
        <f>VLOOKUP(A3287,'volatile collection data'!$G$6:$J$69,4,FALSE)</f>
        <v>5.59</v>
      </c>
      <c r="M3287" s="1">
        <f>VLOOKUP($A3287,'volatile collection data'!$G$6:$M$69,6,FALSE)</f>
        <v>11</v>
      </c>
      <c r="N3287" s="1">
        <f>VLOOKUP($A3287,'volatile collection data'!$G$6:$M$69,7,FALSE)</f>
        <v>5.59</v>
      </c>
      <c r="O3287" s="1">
        <f>VLOOKUP(A3287,'volatile collection data'!$G$6:$K$69,5,FALSE)</f>
        <v>0</v>
      </c>
      <c r="P3287" s="1" t="str">
        <f t="shared" si="309"/>
        <v>4E</v>
      </c>
      <c r="Q3287">
        <f t="shared" si="307"/>
        <v>1.7952868508594939</v>
      </c>
      <c r="R3287" t="str">
        <f t="shared" si="310"/>
        <v>27B_0-E&amp;5.59%5.59@11</v>
      </c>
      <c r="S3287" t="str">
        <f t="shared" si="311"/>
        <v>4E-27B-VCS-Loc-22</v>
      </c>
      <c r="T3287" t="str">
        <f>IFERROR(IF(VLOOKUP(S3287,Bad!$A:$A,1,FALSE)='RAW2'!S3287,"yes","no"),"no")</f>
        <v>yes</v>
      </c>
      <c r="U3287" t="str">
        <f>IFERROR(VLOOKUP(F3287,compounds!$A:$B,2,FALSE),"")</f>
        <v/>
      </c>
      <c r="V3287" t="str">
        <f>VLOOKUP(B3287,'volatile collection data'!$O:$P,2,FALSE)</f>
        <v>02.may.22 27</v>
      </c>
    </row>
    <row r="3288" spans="1:22" x14ac:dyDescent="0.2">
      <c r="A3288" t="s">
        <v>376</v>
      </c>
      <c r="B3288" s="1" t="str">
        <f t="shared" si="308"/>
        <v>4E</v>
      </c>
      <c r="C3288">
        <v>39.765999999999998</v>
      </c>
      <c r="D3288">
        <f t="shared" si="306"/>
        <v>39.770000000000003</v>
      </c>
      <c r="E3288">
        <f>VLOOKUP(D3288,'Peak Combiner'!$A$5:$D$4980,4,FALSE)</f>
        <v>39.770000000000003</v>
      </c>
      <c r="F3288">
        <f>IFERROR(VLOOKUP(D3288,rt_comb!$A:$B,2,FALSE),D3288)</f>
        <v>39.770000000000003</v>
      </c>
      <c r="G3288">
        <v>748148</v>
      </c>
      <c r="H3288">
        <f>SUMIFS($G:$G,$E:$E,18.51,'RAW2'!$A:$A,'RAW2'!A3288)</f>
        <v>23082028</v>
      </c>
      <c r="I3288" s="1" t="str">
        <f>VLOOKUP(A3288,'volatile collection data'!$G$6:$H$69,2,FALSE)</f>
        <v>E</v>
      </c>
      <c r="J3288" s="1">
        <f>VLOOKUP(A3288,'volatile collection data'!$G$6:$I$69,3,FALSE)</f>
        <v>4</v>
      </c>
      <c r="K3288" s="1" t="str">
        <f>VLOOKUP(A3288,'volatile collection data'!$G$6:$N$69,8,FALSE)</f>
        <v>27B</v>
      </c>
      <c r="L3288" s="1">
        <f>VLOOKUP(A3288,'volatile collection data'!$G$6:$J$69,4,FALSE)</f>
        <v>5.59</v>
      </c>
      <c r="M3288" s="1">
        <f>VLOOKUP($A3288,'volatile collection data'!$G$6:$M$69,6,FALSE)</f>
        <v>11</v>
      </c>
      <c r="N3288" s="1">
        <f>VLOOKUP($A3288,'volatile collection data'!$G$6:$M$69,7,FALSE)</f>
        <v>5.59</v>
      </c>
      <c r="O3288" s="1">
        <f>VLOOKUP(A3288,'volatile collection data'!$G$6:$K$69,5,FALSE)</f>
        <v>0</v>
      </c>
      <c r="P3288" s="1" t="str">
        <f t="shared" si="309"/>
        <v>4E</v>
      </c>
      <c r="Q3288">
        <f t="shared" si="307"/>
        <v>2.8991571174026055E-2</v>
      </c>
      <c r="R3288" t="str">
        <f t="shared" si="310"/>
        <v>27B_0-E&amp;5.59%5.59@11</v>
      </c>
      <c r="S3288" t="str">
        <f t="shared" si="311"/>
        <v>4E-27B-VCS-Loc-22</v>
      </c>
      <c r="T3288" t="str">
        <f>IFERROR(IF(VLOOKUP(S3288,Bad!$A:$A,1,FALSE)='RAW2'!S3288,"yes","no"),"no")</f>
        <v>yes</v>
      </c>
      <c r="U3288" t="str">
        <f>IFERROR(VLOOKUP(F3288,compounds!$A:$B,2,FALSE),"")</f>
        <v/>
      </c>
      <c r="V3288" t="str">
        <f>VLOOKUP(B3288,'volatile collection data'!$O:$P,2,FALSE)</f>
        <v>02.may.22 27</v>
      </c>
    </row>
    <row r="3289" spans="1:22" x14ac:dyDescent="0.2">
      <c r="A3289" t="s">
        <v>376</v>
      </c>
      <c r="B3289" s="1" t="str">
        <f t="shared" si="308"/>
        <v>4E</v>
      </c>
      <c r="C3289">
        <v>40.094999999999999</v>
      </c>
      <c r="D3289">
        <f t="shared" si="306"/>
        <v>40.1</v>
      </c>
      <c r="E3289">
        <f>VLOOKUP(D3289,'Peak Combiner'!$A$5:$D$4980,4,FALSE)</f>
        <v>40.1</v>
      </c>
      <c r="F3289">
        <f>IFERROR(VLOOKUP(D3289,rt_comb!$A:$B,2,FALSE),D3289)</f>
        <v>40.1</v>
      </c>
      <c r="G3289">
        <v>5224761781</v>
      </c>
      <c r="H3289">
        <f>SUMIFS($G:$G,$E:$E,18.51,'RAW2'!$A:$A,'RAW2'!A3289)</f>
        <v>23082028</v>
      </c>
      <c r="I3289" s="1" t="str">
        <f>VLOOKUP(A3289,'volatile collection data'!$G$6:$H$69,2,FALSE)</f>
        <v>E</v>
      </c>
      <c r="J3289" s="1">
        <f>VLOOKUP(A3289,'volatile collection data'!$G$6:$I$69,3,FALSE)</f>
        <v>4</v>
      </c>
      <c r="K3289" s="1" t="str">
        <f>VLOOKUP(A3289,'volatile collection data'!$G$6:$N$69,8,FALSE)</f>
        <v>27B</v>
      </c>
      <c r="L3289" s="1">
        <f>VLOOKUP(A3289,'volatile collection data'!$G$6:$J$69,4,FALSE)</f>
        <v>5.59</v>
      </c>
      <c r="M3289" s="1">
        <f>VLOOKUP($A3289,'volatile collection data'!$G$6:$M$69,6,FALSE)</f>
        <v>11</v>
      </c>
      <c r="N3289" s="1">
        <f>VLOOKUP($A3289,'volatile collection data'!$G$6:$M$69,7,FALSE)</f>
        <v>5.59</v>
      </c>
      <c r="O3289" s="1">
        <f>VLOOKUP(A3289,'volatile collection data'!$G$6:$K$69,5,FALSE)</f>
        <v>0</v>
      </c>
      <c r="P3289" s="1" t="str">
        <f t="shared" si="309"/>
        <v>4E</v>
      </c>
      <c r="Q3289">
        <f t="shared" si="307"/>
        <v>202.46535851354631</v>
      </c>
      <c r="R3289" t="str">
        <f t="shared" si="310"/>
        <v>27B_0-E&amp;5.59%5.59@11</v>
      </c>
      <c r="S3289" t="str">
        <f t="shared" si="311"/>
        <v>4E-27B-VCS-Loc-22</v>
      </c>
      <c r="T3289" t="str">
        <f>IFERROR(IF(VLOOKUP(S3289,Bad!$A:$A,1,FALSE)='RAW2'!S3289,"yes","no"),"no")</f>
        <v>yes</v>
      </c>
      <c r="U3289" t="str">
        <f>IFERROR(VLOOKUP(F3289,compounds!$A:$B,2,FALSE),"")</f>
        <v/>
      </c>
      <c r="V3289" t="str">
        <f>VLOOKUP(B3289,'volatile collection data'!$O:$P,2,FALSE)</f>
        <v>02.may.22 27</v>
      </c>
    </row>
    <row r="3290" spans="1:22" x14ac:dyDescent="0.2">
      <c r="A3290" t="s">
        <v>378</v>
      </c>
      <c r="B3290" s="1" t="str">
        <f t="shared" si="308"/>
        <v>5A</v>
      </c>
      <c r="C3290">
        <v>4.1769999999999996</v>
      </c>
      <c r="D3290">
        <f t="shared" si="306"/>
        <v>4.18</v>
      </c>
      <c r="E3290">
        <f>VLOOKUP(D3290,'Peak Combiner'!$A$5:$D$4980,4,FALSE)</f>
        <v>4.1500000000000004</v>
      </c>
      <c r="F3290">
        <f>IFERROR(VLOOKUP(D3290,rt_comb!$A:$B,2,FALSE),D3290)</f>
        <v>4.18</v>
      </c>
      <c r="G3290">
        <v>15800229</v>
      </c>
      <c r="H3290">
        <f>SUMIFS($G:$G,$E:$E,18.51,'RAW2'!$A:$A,'RAW2'!A3290)</f>
        <v>43324116</v>
      </c>
      <c r="I3290" s="1" t="str">
        <f>VLOOKUP(A3290,'volatile collection data'!$G$6:$H$69,2,FALSE)</f>
        <v>A</v>
      </c>
      <c r="J3290" s="1">
        <f>VLOOKUP(A3290,'volatile collection data'!$G$6:$I$69,3,FALSE)</f>
        <v>5</v>
      </c>
      <c r="K3290" s="1" t="str">
        <f>VLOOKUP(A3290,'volatile collection data'!$G$6:$N$69,8,FALSE)</f>
        <v>2B</v>
      </c>
      <c r="L3290" s="1">
        <f>VLOOKUP(A3290,'volatile collection data'!$G$6:$J$69,4,FALSE)</f>
        <v>3.49</v>
      </c>
      <c r="M3290" s="1">
        <f>VLOOKUP($A3290,'volatile collection data'!$G$6:$M$69,6,FALSE)</f>
        <v>10</v>
      </c>
      <c r="N3290" s="1">
        <f>VLOOKUP($A3290,'volatile collection data'!$G$6:$M$69,7,FALSE)</f>
        <v>3.49</v>
      </c>
      <c r="O3290" s="1">
        <f>VLOOKUP(A3290,'volatile collection data'!$G$6:$K$69,5,FALSE)</f>
        <v>0</v>
      </c>
      <c r="P3290" s="1" t="str">
        <f t="shared" si="309"/>
        <v>5A</v>
      </c>
      <c r="Q3290">
        <f t="shared" si="307"/>
        <v>0.52249031998925699</v>
      </c>
      <c r="R3290" t="str">
        <f t="shared" si="310"/>
        <v>2B_0-A&amp;3.49%3.49@10</v>
      </c>
      <c r="S3290" t="str">
        <f t="shared" si="311"/>
        <v>5A-2B-VCS-Loc-22</v>
      </c>
      <c r="T3290" t="str">
        <f>IFERROR(IF(VLOOKUP(S3290,Bad!$A:$A,1,FALSE)='RAW2'!S3290,"yes","no"),"no")</f>
        <v>no</v>
      </c>
      <c r="U3290" t="str">
        <f>IFERROR(VLOOKUP(F3290,compounds!$A:$B,2,FALSE),"")</f>
        <v/>
      </c>
      <c r="V3290" t="str">
        <f>VLOOKUP(B3290,'volatile collection data'!$O:$P,2,FALSE)</f>
        <v>24.apr.22 2</v>
      </c>
    </row>
    <row r="3291" spans="1:22" x14ac:dyDescent="0.2">
      <c r="A3291" t="s">
        <v>378</v>
      </c>
      <c r="B3291" s="1" t="str">
        <f t="shared" si="308"/>
        <v>5A</v>
      </c>
      <c r="C3291">
        <v>4.7169999999999996</v>
      </c>
      <c r="D3291">
        <f t="shared" si="306"/>
        <v>4.72</v>
      </c>
      <c r="E3291">
        <f>VLOOKUP(D3291,'Peak Combiner'!$A$5:$D$4980,4,FALSE)</f>
        <v>4.7</v>
      </c>
      <c r="F3291">
        <f>IFERROR(VLOOKUP(D3291,rt_comb!$A:$B,2,FALSE),D3291)</f>
        <v>4.72</v>
      </c>
      <c r="G3291">
        <v>5205570</v>
      </c>
      <c r="H3291">
        <f>SUMIFS($G:$G,$E:$E,18.51,'RAW2'!$A:$A,'RAW2'!A3291)</f>
        <v>43324116</v>
      </c>
      <c r="I3291" s="1" t="str">
        <f>VLOOKUP(A3291,'volatile collection data'!$G$6:$H$69,2,FALSE)</f>
        <v>A</v>
      </c>
      <c r="J3291" s="1">
        <f>VLOOKUP(A3291,'volatile collection data'!$G$6:$I$69,3,FALSE)</f>
        <v>5</v>
      </c>
      <c r="K3291" s="1" t="str">
        <f>VLOOKUP(A3291,'volatile collection data'!$G$6:$N$69,8,FALSE)</f>
        <v>2B</v>
      </c>
      <c r="L3291" s="1">
        <f>VLOOKUP(A3291,'volatile collection data'!$G$6:$J$69,4,FALSE)</f>
        <v>3.49</v>
      </c>
      <c r="M3291" s="1">
        <f>VLOOKUP($A3291,'volatile collection data'!$G$6:$M$69,6,FALSE)</f>
        <v>10</v>
      </c>
      <c r="N3291" s="1">
        <f>VLOOKUP($A3291,'volatile collection data'!$G$6:$M$69,7,FALSE)</f>
        <v>3.49</v>
      </c>
      <c r="O3291" s="1">
        <f>VLOOKUP(A3291,'volatile collection data'!$G$6:$K$69,5,FALSE)</f>
        <v>0</v>
      </c>
      <c r="P3291" s="1" t="str">
        <f t="shared" si="309"/>
        <v>5A</v>
      </c>
      <c r="Q3291">
        <f t="shared" si="307"/>
        <v>0.17214053891411804</v>
      </c>
      <c r="R3291" t="str">
        <f t="shared" si="310"/>
        <v>2B_0-A&amp;3.49%3.49@10</v>
      </c>
      <c r="S3291" t="str">
        <f t="shared" si="311"/>
        <v>5A-2B-VCS-Loc-22</v>
      </c>
      <c r="T3291" t="str">
        <f>IFERROR(IF(VLOOKUP(S3291,Bad!$A:$A,1,FALSE)='RAW2'!S3291,"yes","no"),"no")</f>
        <v>no</v>
      </c>
      <c r="U3291" t="str">
        <f>IFERROR(VLOOKUP(F3291,compounds!$A:$B,2,FALSE),"")</f>
        <v/>
      </c>
      <c r="V3291" t="str">
        <f>VLOOKUP(B3291,'volatile collection data'!$O:$P,2,FALSE)</f>
        <v>24.apr.22 2</v>
      </c>
    </row>
    <row r="3292" spans="1:22" x14ac:dyDescent="0.2">
      <c r="A3292" t="s">
        <v>378</v>
      </c>
      <c r="B3292" s="1" t="str">
        <f t="shared" si="308"/>
        <v>5A</v>
      </c>
      <c r="C3292">
        <v>5.0030000000000001</v>
      </c>
      <c r="D3292">
        <f t="shared" si="306"/>
        <v>5</v>
      </c>
      <c r="E3292">
        <f>VLOOKUP(D3292,'Peak Combiner'!$A$5:$D$4980,4,FALSE)</f>
        <v>4.99</v>
      </c>
      <c r="F3292">
        <f>IFERROR(VLOOKUP(D3292,rt_comb!$A:$B,2,FALSE),D3292)</f>
        <v>5</v>
      </c>
      <c r="G3292">
        <v>12517938</v>
      </c>
      <c r="H3292">
        <f>SUMIFS($G:$G,$E:$E,18.51,'RAW2'!$A:$A,'RAW2'!A3292)</f>
        <v>43324116</v>
      </c>
      <c r="I3292" s="1" t="str">
        <f>VLOOKUP(A3292,'volatile collection data'!$G$6:$H$69,2,FALSE)</f>
        <v>A</v>
      </c>
      <c r="J3292" s="1">
        <f>VLOOKUP(A3292,'volatile collection data'!$G$6:$I$69,3,FALSE)</f>
        <v>5</v>
      </c>
      <c r="K3292" s="1" t="str">
        <f>VLOOKUP(A3292,'volatile collection data'!$G$6:$N$69,8,FALSE)</f>
        <v>2B</v>
      </c>
      <c r="L3292" s="1">
        <f>VLOOKUP(A3292,'volatile collection data'!$G$6:$J$69,4,FALSE)</f>
        <v>3.49</v>
      </c>
      <c r="M3292" s="1">
        <f>VLOOKUP($A3292,'volatile collection data'!$G$6:$M$69,6,FALSE)</f>
        <v>10</v>
      </c>
      <c r="N3292" s="1">
        <f>VLOOKUP($A3292,'volatile collection data'!$G$6:$M$69,7,FALSE)</f>
        <v>3.49</v>
      </c>
      <c r="O3292" s="1">
        <f>VLOOKUP(A3292,'volatile collection data'!$G$6:$K$69,5,FALSE)</f>
        <v>0</v>
      </c>
      <c r="P3292" s="1" t="str">
        <f t="shared" si="309"/>
        <v>5A</v>
      </c>
      <c r="Q3292">
        <f t="shared" si="307"/>
        <v>0.41394978713445729</v>
      </c>
      <c r="R3292" t="str">
        <f t="shared" si="310"/>
        <v>2B_0-A&amp;3.49%3.49@10</v>
      </c>
      <c r="S3292" t="str">
        <f t="shared" si="311"/>
        <v>5A-2B-VCS-Loc-22</v>
      </c>
      <c r="T3292" t="str">
        <f>IFERROR(IF(VLOOKUP(S3292,Bad!$A:$A,1,FALSE)='RAW2'!S3292,"yes","no"),"no")</f>
        <v>no</v>
      </c>
      <c r="U3292" t="str">
        <f>IFERROR(VLOOKUP(F3292,compounds!$A:$B,2,FALSE),"")</f>
        <v/>
      </c>
      <c r="V3292" t="str">
        <f>VLOOKUP(B3292,'volatile collection data'!$O:$P,2,FALSE)</f>
        <v>24.apr.22 2</v>
      </c>
    </row>
    <row r="3293" spans="1:22" x14ac:dyDescent="0.2">
      <c r="A3293" t="s">
        <v>378</v>
      </c>
      <c r="B3293" s="1" t="str">
        <f t="shared" si="308"/>
        <v>5A</v>
      </c>
      <c r="C3293">
        <v>5.2069999999999999</v>
      </c>
      <c r="D3293">
        <f t="shared" si="306"/>
        <v>5.21</v>
      </c>
      <c r="E3293">
        <f>VLOOKUP(D3293,'Peak Combiner'!$A$5:$D$4980,4,FALSE)</f>
        <v>5.21</v>
      </c>
      <c r="F3293">
        <f>IFERROR(VLOOKUP(D3293,rt_comb!$A:$B,2,FALSE),D3293)</f>
        <v>5.21</v>
      </c>
      <c r="G3293">
        <v>277681</v>
      </c>
      <c r="H3293">
        <f>SUMIFS($G:$G,$E:$E,18.51,'RAW2'!$A:$A,'RAW2'!A3293)</f>
        <v>43324116</v>
      </c>
      <c r="I3293" s="1" t="str">
        <f>VLOOKUP(A3293,'volatile collection data'!$G$6:$H$69,2,FALSE)</f>
        <v>A</v>
      </c>
      <c r="J3293" s="1">
        <f>VLOOKUP(A3293,'volatile collection data'!$G$6:$I$69,3,FALSE)</f>
        <v>5</v>
      </c>
      <c r="K3293" s="1" t="str">
        <f>VLOOKUP(A3293,'volatile collection data'!$G$6:$N$69,8,FALSE)</f>
        <v>2B</v>
      </c>
      <c r="L3293" s="1">
        <f>VLOOKUP(A3293,'volatile collection data'!$G$6:$J$69,4,FALSE)</f>
        <v>3.49</v>
      </c>
      <c r="M3293" s="1">
        <f>VLOOKUP($A3293,'volatile collection data'!$G$6:$M$69,6,FALSE)</f>
        <v>10</v>
      </c>
      <c r="N3293" s="1">
        <f>VLOOKUP($A3293,'volatile collection data'!$G$6:$M$69,7,FALSE)</f>
        <v>3.49</v>
      </c>
      <c r="O3293" s="1">
        <f>VLOOKUP(A3293,'volatile collection data'!$G$6:$K$69,5,FALSE)</f>
        <v>0</v>
      </c>
      <c r="P3293" s="1" t="str">
        <f t="shared" si="309"/>
        <v>5A</v>
      </c>
      <c r="Q3293">
        <f t="shared" si="307"/>
        <v>9.1825020096187749E-3</v>
      </c>
      <c r="R3293" t="str">
        <f t="shared" si="310"/>
        <v>2B_0-A&amp;3.49%3.49@10</v>
      </c>
      <c r="S3293" t="str">
        <f t="shared" si="311"/>
        <v>5A-2B-VCS-Loc-22</v>
      </c>
      <c r="T3293" t="str">
        <f>IFERROR(IF(VLOOKUP(S3293,Bad!$A:$A,1,FALSE)='RAW2'!S3293,"yes","no"),"no")</f>
        <v>no</v>
      </c>
      <c r="U3293" t="str">
        <f>IFERROR(VLOOKUP(F3293,compounds!$A:$B,2,FALSE),"")</f>
        <v/>
      </c>
      <c r="V3293" t="str">
        <f>VLOOKUP(B3293,'volatile collection data'!$O:$P,2,FALSE)</f>
        <v>24.apr.22 2</v>
      </c>
    </row>
    <row r="3294" spans="1:22" x14ac:dyDescent="0.2">
      <c r="A3294" t="s">
        <v>378</v>
      </c>
      <c r="B3294" s="1" t="str">
        <f t="shared" si="308"/>
        <v>5A</v>
      </c>
      <c r="C3294">
        <v>6.2690000000000001</v>
      </c>
      <c r="D3294">
        <f t="shared" si="306"/>
        <v>6.27</v>
      </c>
      <c r="E3294">
        <f>VLOOKUP(D3294,'Peak Combiner'!$A$5:$D$4980,4,FALSE)</f>
        <v>6.25</v>
      </c>
      <c r="F3294">
        <f>IFERROR(VLOOKUP(D3294,rt_comb!$A:$B,2,FALSE),D3294)</f>
        <v>6.27</v>
      </c>
      <c r="G3294">
        <v>1355243</v>
      </c>
      <c r="H3294">
        <f>SUMIFS($G:$G,$E:$E,18.51,'RAW2'!$A:$A,'RAW2'!A3294)</f>
        <v>43324116</v>
      </c>
      <c r="I3294" s="1" t="str">
        <f>VLOOKUP(A3294,'volatile collection data'!$G$6:$H$69,2,FALSE)</f>
        <v>A</v>
      </c>
      <c r="J3294" s="1">
        <f>VLOOKUP(A3294,'volatile collection data'!$G$6:$I$69,3,FALSE)</f>
        <v>5</v>
      </c>
      <c r="K3294" s="1" t="str">
        <f>VLOOKUP(A3294,'volatile collection data'!$G$6:$N$69,8,FALSE)</f>
        <v>2B</v>
      </c>
      <c r="L3294" s="1">
        <f>VLOOKUP(A3294,'volatile collection data'!$G$6:$J$69,4,FALSE)</f>
        <v>3.49</v>
      </c>
      <c r="M3294" s="1">
        <f>VLOOKUP($A3294,'volatile collection data'!$G$6:$M$69,6,FALSE)</f>
        <v>10</v>
      </c>
      <c r="N3294" s="1">
        <f>VLOOKUP($A3294,'volatile collection data'!$G$6:$M$69,7,FALSE)</f>
        <v>3.49</v>
      </c>
      <c r="O3294" s="1">
        <f>VLOOKUP(A3294,'volatile collection data'!$G$6:$K$69,5,FALSE)</f>
        <v>0</v>
      </c>
      <c r="P3294" s="1" t="str">
        <f t="shared" si="309"/>
        <v>5A</v>
      </c>
      <c r="Q3294">
        <f t="shared" si="307"/>
        <v>4.481589151228129E-2</v>
      </c>
      <c r="R3294" t="str">
        <f t="shared" si="310"/>
        <v>2B_0-A&amp;3.49%3.49@10</v>
      </c>
      <c r="S3294" t="str">
        <f t="shared" si="311"/>
        <v>5A-2B-VCS-Loc-22</v>
      </c>
      <c r="T3294" t="str">
        <f>IFERROR(IF(VLOOKUP(S3294,Bad!$A:$A,1,FALSE)='RAW2'!S3294,"yes","no"),"no")</f>
        <v>no</v>
      </c>
      <c r="U3294" t="str">
        <f>IFERROR(VLOOKUP(F3294,compounds!$A:$B,2,FALSE),"")</f>
        <v/>
      </c>
      <c r="V3294" t="str">
        <f>VLOOKUP(B3294,'volatile collection data'!$O:$P,2,FALSE)</f>
        <v>24.apr.22 2</v>
      </c>
    </row>
    <row r="3295" spans="1:22" x14ac:dyDescent="0.2">
      <c r="A3295" t="s">
        <v>378</v>
      </c>
      <c r="B3295" s="1" t="str">
        <f t="shared" si="308"/>
        <v>5A</v>
      </c>
      <c r="C3295">
        <v>6.3170000000000002</v>
      </c>
      <c r="D3295">
        <f t="shared" si="306"/>
        <v>6.32</v>
      </c>
      <c r="E3295">
        <f>VLOOKUP(D3295,'Peak Combiner'!$A$5:$D$4980,4,FALSE)</f>
        <v>6.32</v>
      </c>
      <c r="F3295">
        <f>IFERROR(VLOOKUP(D3295,rt_comb!$A:$B,2,FALSE),D3295)</f>
        <v>6.32</v>
      </c>
      <c r="G3295">
        <v>6496497</v>
      </c>
      <c r="H3295">
        <f>SUMIFS($G:$G,$E:$E,18.51,'RAW2'!$A:$A,'RAW2'!A3295)</f>
        <v>43324116</v>
      </c>
      <c r="I3295" s="1" t="str">
        <f>VLOOKUP(A3295,'volatile collection data'!$G$6:$H$69,2,FALSE)</f>
        <v>A</v>
      </c>
      <c r="J3295" s="1">
        <f>VLOOKUP(A3295,'volatile collection data'!$G$6:$I$69,3,FALSE)</f>
        <v>5</v>
      </c>
      <c r="K3295" s="1" t="str">
        <f>VLOOKUP(A3295,'volatile collection data'!$G$6:$N$69,8,FALSE)</f>
        <v>2B</v>
      </c>
      <c r="L3295" s="1">
        <f>VLOOKUP(A3295,'volatile collection data'!$G$6:$J$69,4,FALSE)</f>
        <v>3.49</v>
      </c>
      <c r="M3295" s="1">
        <f>VLOOKUP($A3295,'volatile collection data'!$G$6:$M$69,6,FALSE)</f>
        <v>10</v>
      </c>
      <c r="N3295" s="1">
        <f>VLOOKUP($A3295,'volatile collection data'!$G$6:$M$69,7,FALSE)</f>
        <v>3.49</v>
      </c>
      <c r="O3295" s="1">
        <f>VLOOKUP(A3295,'volatile collection data'!$G$6:$K$69,5,FALSE)</f>
        <v>0</v>
      </c>
      <c r="P3295" s="1" t="str">
        <f t="shared" si="309"/>
        <v>5A</v>
      </c>
      <c r="Q3295">
        <f t="shared" si="307"/>
        <v>0.2148295949596204</v>
      </c>
      <c r="R3295" t="str">
        <f t="shared" si="310"/>
        <v>2B_0-A&amp;3.49%3.49@10</v>
      </c>
      <c r="S3295" t="str">
        <f t="shared" si="311"/>
        <v>5A-2B-VCS-Loc-22</v>
      </c>
      <c r="T3295" t="str">
        <f>IFERROR(IF(VLOOKUP(S3295,Bad!$A:$A,1,FALSE)='RAW2'!S3295,"yes","no"),"no")</f>
        <v>no</v>
      </c>
      <c r="U3295" t="str">
        <f>IFERROR(VLOOKUP(F3295,compounds!$A:$B,2,FALSE),"")</f>
        <v/>
      </c>
      <c r="V3295" t="str">
        <f>VLOOKUP(B3295,'volatile collection data'!$O:$P,2,FALSE)</f>
        <v>24.apr.22 2</v>
      </c>
    </row>
    <row r="3296" spans="1:22" x14ac:dyDescent="0.2">
      <c r="A3296" t="s">
        <v>378</v>
      </c>
      <c r="B3296" s="1" t="str">
        <f t="shared" si="308"/>
        <v>5A</v>
      </c>
      <c r="C3296">
        <v>6.4279999999999999</v>
      </c>
      <c r="D3296">
        <f t="shared" si="306"/>
        <v>6.43</v>
      </c>
      <c r="E3296">
        <f>VLOOKUP(D3296,'Peak Combiner'!$A$5:$D$4980,4,FALSE)</f>
        <v>6.43</v>
      </c>
      <c r="F3296">
        <f>IFERROR(VLOOKUP(D3296,rt_comb!$A:$B,2,FALSE),D3296)</f>
        <v>6.43</v>
      </c>
      <c r="G3296">
        <v>4542079</v>
      </c>
      <c r="H3296">
        <f>SUMIFS($G:$G,$E:$E,18.51,'RAW2'!$A:$A,'RAW2'!A3296)</f>
        <v>43324116</v>
      </c>
      <c r="I3296" s="1" t="str">
        <f>VLOOKUP(A3296,'volatile collection data'!$G$6:$H$69,2,FALSE)</f>
        <v>A</v>
      </c>
      <c r="J3296" s="1">
        <f>VLOOKUP(A3296,'volatile collection data'!$G$6:$I$69,3,FALSE)</f>
        <v>5</v>
      </c>
      <c r="K3296" s="1" t="str">
        <f>VLOOKUP(A3296,'volatile collection data'!$G$6:$N$69,8,FALSE)</f>
        <v>2B</v>
      </c>
      <c r="L3296" s="1">
        <f>VLOOKUP(A3296,'volatile collection data'!$G$6:$J$69,4,FALSE)</f>
        <v>3.49</v>
      </c>
      <c r="M3296" s="1">
        <f>VLOOKUP($A3296,'volatile collection data'!$G$6:$M$69,6,FALSE)</f>
        <v>10</v>
      </c>
      <c r="N3296" s="1">
        <f>VLOOKUP($A3296,'volatile collection data'!$G$6:$M$69,7,FALSE)</f>
        <v>3.49</v>
      </c>
      <c r="O3296" s="1">
        <f>VLOOKUP(A3296,'volatile collection data'!$G$6:$K$69,5,FALSE)</f>
        <v>0</v>
      </c>
      <c r="P3296" s="1" t="str">
        <f t="shared" si="309"/>
        <v>5A</v>
      </c>
      <c r="Q3296">
        <f t="shared" si="307"/>
        <v>0.15019986799726032</v>
      </c>
      <c r="R3296" t="str">
        <f t="shared" si="310"/>
        <v>2B_0-A&amp;3.49%3.49@10</v>
      </c>
      <c r="S3296" t="str">
        <f t="shared" si="311"/>
        <v>5A-2B-VCS-Loc-22</v>
      </c>
      <c r="T3296" t="str">
        <f>IFERROR(IF(VLOOKUP(S3296,Bad!$A:$A,1,FALSE)='RAW2'!S3296,"yes","no"),"no")</f>
        <v>no</v>
      </c>
      <c r="U3296" t="str">
        <f>IFERROR(VLOOKUP(F3296,compounds!$A:$B,2,FALSE),"")</f>
        <v/>
      </c>
      <c r="V3296" t="str">
        <f>VLOOKUP(B3296,'volatile collection data'!$O:$P,2,FALSE)</f>
        <v>24.apr.22 2</v>
      </c>
    </row>
    <row r="3297" spans="1:22" x14ac:dyDescent="0.2">
      <c r="A3297" t="s">
        <v>378</v>
      </c>
      <c r="B3297" s="1" t="str">
        <f t="shared" si="308"/>
        <v>5A</v>
      </c>
      <c r="C3297">
        <v>8.0820000000000007</v>
      </c>
      <c r="D3297">
        <f t="shared" si="306"/>
        <v>8.08</v>
      </c>
      <c r="E3297">
        <f>VLOOKUP(D3297,'Peak Combiner'!$A$5:$D$4980,4,FALSE)</f>
        <v>8.08</v>
      </c>
      <c r="F3297">
        <f>IFERROR(VLOOKUP(D3297,rt_comb!$A:$B,2,FALSE),D3297)</f>
        <v>8.08</v>
      </c>
      <c r="G3297">
        <v>1228692</v>
      </c>
      <c r="H3297">
        <f>SUMIFS($G:$G,$E:$E,18.51,'RAW2'!$A:$A,'RAW2'!A3297)</f>
        <v>43324116</v>
      </c>
      <c r="I3297" s="1" t="str">
        <f>VLOOKUP(A3297,'volatile collection data'!$G$6:$H$69,2,FALSE)</f>
        <v>A</v>
      </c>
      <c r="J3297" s="1">
        <f>VLOOKUP(A3297,'volatile collection data'!$G$6:$I$69,3,FALSE)</f>
        <v>5</v>
      </c>
      <c r="K3297" s="1" t="str">
        <f>VLOOKUP(A3297,'volatile collection data'!$G$6:$N$69,8,FALSE)</f>
        <v>2B</v>
      </c>
      <c r="L3297" s="1">
        <f>VLOOKUP(A3297,'volatile collection data'!$G$6:$J$69,4,FALSE)</f>
        <v>3.49</v>
      </c>
      <c r="M3297" s="1">
        <f>VLOOKUP($A3297,'volatile collection data'!$G$6:$M$69,6,FALSE)</f>
        <v>10</v>
      </c>
      <c r="N3297" s="1">
        <f>VLOOKUP($A3297,'volatile collection data'!$G$6:$M$69,7,FALSE)</f>
        <v>3.49</v>
      </c>
      <c r="O3297" s="1">
        <f>VLOOKUP(A3297,'volatile collection data'!$G$6:$K$69,5,FALSE)</f>
        <v>0</v>
      </c>
      <c r="P3297" s="1" t="str">
        <f t="shared" si="309"/>
        <v>5A</v>
      </c>
      <c r="Q3297">
        <f t="shared" si="307"/>
        <v>4.0631036186136296E-2</v>
      </c>
      <c r="R3297" t="str">
        <f t="shared" si="310"/>
        <v>2B_0-A&amp;3.49%3.49@10</v>
      </c>
      <c r="S3297" t="str">
        <f t="shared" si="311"/>
        <v>5A-2B-VCS-Loc-22</v>
      </c>
      <c r="T3297" t="str">
        <f>IFERROR(IF(VLOOKUP(S3297,Bad!$A:$A,1,FALSE)='RAW2'!S3297,"yes","no"),"no")</f>
        <v>no</v>
      </c>
      <c r="U3297" t="str">
        <f>IFERROR(VLOOKUP(F3297,compounds!$A:$B,2,FALSE),"")</f>
        <v/>
      </c>
      <c r="V3297" t="str">
        <f>VLOOKUP(B3297,'volatile collection data'!$O:$P,2,FALSE)</f>
        <v>24.apr.22 2</v>
      </c>
    </row>
    <row r="3298" spans="1:22" x14ac:dyDescent="0.2">
      <c r="A3298" t="s">
        <v>378</v>
      </c>
      <c r="B3298" s="1" t="str">
        <f t="shared" si="308"/>
        <v>5A</v>
      </c>
      <c r="C3298">
        <v>8.6509999999999998</v>
      </c>
      <c r="D3298">
        <f t="shared" si="306"/>
        <v>8.65</v>
      </c>
      <c r="E3298">
        <f>VLOOKUP(D3298,'Peak Combiner'!$A$5:$D$4980,4,FALSE)</f>
        <v>8.64</v>
      </c>
      <c r="F3298">
        <f>IFERROR(VLOOKUP(D3298,rt_comb!$A:$B,2,FALSE),D3298)</f>
        <v>8.65</v>
      </c>
      <c r="G3298">
        <v>2914349</v>
      </c>
      <c r="H3298">
        <f>SUMIFS($G:$G,$E:$E,18.51,'RAW2'!$A:$A,'RAW2'!A3298)</f>
        <v>43324116</v>
      </c>
      <c r="I3298" s="1" t="str">
        <f>VLOOKUP(A3298,'volatile collection data'!$G$6:$H$69,2,FALSE)</f>
        <v>A</v>
      </c>
      <c r="J3298" s="1">
        <f>VLOOKUP(A3298,'volatile collection data'!$G$6:$I$69,3,FALSE)</f>
        <v>5</v>
      </c>
      <c r="K3298" s="1" t="str">
        <f>VLOOKUP(A3298,'volatile collection data'!$G$6:$N$69,8,FALSE)</f>
        <v>2B</v>
      </c>
      <c r="L3298" s="1">
        <f>VLOOKUP(A3298,'volatile collection data'!$G$6:$J$69,4,FALSE)</f>
        <v>3.49</v>
      </c>
      <c r="M3298" s="1">
        <f>VLOOKUP($A3298,'volatile collection data'!$G$6:$M$69,6,FALSE)</f>
        <v>10</v>
      </c>
      <c r="N3298" s="1">
        <f>VLOOKUP($A3298,'volatile collection data'!$G$6:$M$69,7,FALSE)</f>
        <v>3.49</v>
      </c>
      <c r="O3298" s="1">
        <f>VLOOKUP(A3298,'volatile collection data'!$G$6:$K$69,5,FALSE)</f>
        <v>0</v>
      </c>
      <c r="P3298" s="1" t="str">
        <f t="shared" si="309"/>
        <v>5A</v>
      </c>
      <c r="Q3298">
        <f t="shared" si="307"/>
        <v>9.6373232411401819E-2</v>
      </c>
      <c r="R3298" t="str">
        <f t="shared" si="310"/>
        <v>2B_0-A&amp;3.49%3.49@10</v>
      </c>
      <c r="S3298" t="str">
        <f t="shared" si="311"/>
        <v>5A-2B-VCS-Loc-22</v>
      </c>
      <c r="T3298" t="str">
        <f>IFERROR(IF(VLOOKUP(S3298,Bad!$A:$A,1,FALSE)='RAW2'!S3298,"yes","no"),"no")</f>
        <v>no</v>
      </c>
      <c r="U3298" t="str">
        <f>IFERROR(VLOOKUP(F3298,compounds!$A:$B,2,FALSE),"")</f>
        <v/>
      </c>
      <c r="V3298" t="str">
        <f>VLOOKUP(B3298,'volatile collection data'!$O:$P,2,FALSE)</f>
        <v>24.apr.22 2</v>
      </c>
    </row>
    <row r="3299" spans="1:22" x14ac:dyDescent="0.2">
      <c r="A3299" t="s">
        <v>378</v>
      </c>
      <c r="B3299" s="1" t="str">
        <f t="shared" si="308"/>
        <v>5A</v>
      </c>
      <c r="C3299">
        <v>8.84</v>
      </c>
      <c r="D3299">
        <f t="shared" si="306"/>
        <v>8.84</v>
      </c>
      <c r="E3299">
        <f>VLOOKUP(D3299,'Peak Combiner'!$A$5:$D$4980,4,FALSE)</f>
        <v>8.84</v>
      </c>
      <c r="F3299">
        <f>IFERROR(VLOOKUP(D3299,rt_comb!$A:$B,2,FALSE),D3299)</f>
        <v>8.84</v>
      </c>
      <c r="G3299">
        <v>2121290</v>
      </c>
      <c r="H3299">
        <f>SUMIFS($G:$G,$E:$E,18.51,'RAW2'!$A:$A,'RAW2'!A3299)</f>
        <v>43324116</v>
      </c>
      <c r="I3299" s="1" t="str">
        <f>VLOOKUP(A3299,'volatile collection data'!$G$6:$H$69,2,FALSE)</f>
        <v>A</v>
      </c>
      <c r="J3299" s="1">
        <f>VLOOKUP(A3299,'volatile collection data'!$G$6:$I$69,3,FALSE)</f>
        <v>5</v>
      </c>
      <c r="K3299" s="1" t="str">
        <f>VLOOKUP(A3299,'volatile collection data'!$G$6:$N$69,8,FALSE)</f>
        <v>2B</v>
      </c>
      <c r="L3299" s="1">
        <f>VLOOKUP(A3299,'volatile collection data'!$G$6:$J$69,4,FALSE)</f>
        <v>3.49</v>
      </c>
      <c r="M3299" s="1">
        <f>VLOOKUP($A3299,'volatile collection data'!$G$6:$M$69,6,FALSE)</f>
        <v>10</v>
      </c>
      <c r="N3299" s="1">
        <f>VLOOKUP($A3299,'volatile collection data'!$G$6:$M$69,7,FALSE)</f>
        <v>3.49</v>
      </c>
      <c r="O3299" s="1">
        <f>VLOOKUP(A3299,'volatile collection data'!$G$6:$K$69,5,FALSE)</f>
        <v>0</v>
      </c>
      <c r="P3299" s="1" t="str">
        <f t="shared" si="309"/>
        <v>5A</v>
      </c>
      <c r="Q3299">
        <f t="shared" si="307"/>
        <v>7.0147938418488168E-2</v>
      </c>
      <c r="R3299" t="str">
        <f t="shared" si="310"/>
        <v>2B_0-A&amp;3.49%3.49@10</v>
      </c>
      <c r="S3299" t="str">
        <f t="shared" si="311"/>
        <v>5A-2B-VCS-Loc-22</v>
      </c>
      <c r="T3299" t="str">
        <f>IFERROR(IF(VLOOKUP(S3299,Bad!$A:$A,1,FALSE)='RAW2'!S3299,"yes","no"),"no")</f>
        <v>no</v>
      </c>
      <c r="U3299" t="str">
        <f>IFERROR(VLOOKUP(F3299,compounds!$A:$B,2,FALSE),"")</f>
        <v/>
      </c>
      <c r="V3299" t="str">
        <f>VLOOKUP(B3299,'volatile collection data'!$O:$P,2,FALSE)</f>
        <v>24.apr.22 2</v>
      </c>
    </row>
    <row r="3300" spans="1:22" x14ac:dyDescent="0.2">
      <c r="A3300" t="s">
        <v>378</v>
      </c>
      <c r="B3300" s="1" t="str">
        <f t="shared" si="308"/>
        <v>5A</v>
      </c>
      <c r="C3300">
        <v>8.9749999999999996</v>
      </c>
      <c r="D3300">
        <f t="shared" si="306"/>
        <v>8.98</v>
      </c>
      <c r="E3300">
        <f>VLOOKUP(D3300,'Peak Combiner'!$A$5:$D$4980,4,FALSE)</f>
        <v>8.9600000000000009</v>
      </c>
      <c r="F3300">
        <f>IFERROR(VLOOKUP(D3300,rt_comb!$A:$B,2,FALSE),D3300)</f>
        <v>8.9700000000000006</v>
      </c>
      <c r="G3300">
        <v>5026601</v>
      </c>
      <c r="H3300">
        <f>SUMIFS($G:$G,$E:$E,18.51,'RAW2'!$A:$A,'RAW2'!A3300)</f>
        <v>43324116</v>
      </c>
      <c r="I3300" s="1" t="str">
        <f>VLOOKUP(A3300,'volatile collection data'!$G$6:$H$69,2,FALSE)</f>
        <v>A</v>
      </c>
      <c r="J3300" s="1">
        <f>VLOOKUP(A3300,'volatile collection data'!$G$6:$I$69,3,FALSE)</f>
        <v>5</v>
      </c>
      <c r="K3300" s="1" t="str">
        <f>VLOOKUP(A3300,'volatile collection data'!$G$6:$N$69,8,FALSE)</f>
        <v>2B</v>
      </c>
      <c r="L3300" s="1">
        <f>VLOOKUP(A3300,'volatile collection data'!$G$6:$J$69,4,FALSE)</f>
        <v>3.49</v>
      </c>
      <c r="M3300" s="1">
        <f>VLOOKUP($A3300,'volatile collection data'!$G$6:$M$69,6,FALSE)</f>
        <v>10</v>
      </c>
      <c r="N3300" s="1">
        <f>VLOOKUP($A3300,'volatile collection data'!$G$6:$M$69,7,FALSE)</f>
        <v>3.49</v>
      </c>
      <c r="O3300" s="1">
        <f>VLOOKUP(A3300,'volatile collection data'!$G$6:$K$69,5,FALSE)</f>
        <v>0</v>
      </c>
      <c r="P3300" s="1" t="str">
        <f t="shared" si="309"/>
        <v>5A</v>
      </c>
      <c r="Q3300">
        <f t="shared" si="307"/>
        <v>0.16622229747102521</v>
      </c>
      <c r="R3300" t="str">
        <f t="shared" si="310"/>
        <v>2B_0-A&amp;3.49%3.49@10</v>
      </c>
      <c r="S3300" t="str">
        <f t="shared" si="311"/>
        <v>5A-2B-VCS-Loc-22</v>
      </c>
      <c r="T3300" t="str">
        <f>IFERROR(IF(VLOOKUP(S3300,Bad!$A:$A,1,FALSE)='RAW2'!S3300,"yes","no"),"no")</f>
        <v>no</v>
      </c>
      <c r="U3300" t="str">
        <f>IFERROR(VLOOKUP(F3300,compounds!$A:$B,2,FALSE),"")</f>
        <v>bpinene</v>
      </c>
      <c r="V3300" t="str">
        <f>VLOOKUP(B3300,'volatile collection data'!$O:$P,2,FALSE)</f>
        <v>24.apr.22 2</v>
      </c>
    </row>
    <row r="3301" spans="1:22" x14ac:dyDescent="0.2">
      <c r="A3301" t="s">
        <v>378</v>
      </c>
      <c r="B3301" s="1" t="str">
        <f t="shared" si="308"/>
        <v>5A</v>
      </c>
      <c r="C3301">
        <v>9.3879999999999999</v>
      </c>
      <c r="D3301">
        <f t="shared" si="306"/>
        <v>9.39</v>
      </c>
      <c r="E3301">
        <f>VLOOKUP(D3301,'Peak Combiner'!$A$5:$D$4980,4,FALSE)</f>
        <v>9.3800000000000008</v>
      </c>
      <c r="F3301">
        <f>IFERROR(VLOOKUP(D3301,rt_comb!$A:$B,2,FALSE),D3301)</f>
        <v>9.3800000000000008</v>
      </c>
      <c r="G3301">
        <v>6403806</v>
      </c>
      <c r="H3301">
        <f>SUMIFS($G:$G,$E:$E,18.51,'RAW2'!$A:$A,'RAW2'!A3301)</f>
        <v>43324116</v>
      </c>
      <c r="I3301" s="1" t="str">
        <f>VLOOKUP(A3301,'volatile collection data'!$G$6:$H$69,2,FALSE)</f>
        <v>A</v>
      </c>
      <c r="J3301" s="1">
        <f>VLOOKUP(A3301,'volatile collection data'!$G$6:$I$69,3,FALSE)</f>
        <v>5</v>
      </c>
      <c r="K3301" s="1" t="str">
        <f>VLOOKUP(A3301,'volatile collection data'!$G$6:$N$69,8,FALSE)</f>
        <v>2B</v>
      </c>
      <c r="L3301" s="1">
        <f>VLOOKUP(A3301,'volatile collection data'!$G$6:$J$69,4,FALSE)</f>
        <v>3.49</v>
      </c>
      <c r="M3301" s="1">
        <f>VLOOKUP($A3301,'volatile collection data'!$G$6:$M$69,6,FALSE)</f>
        <v>10</v>
      </c>
      <c r="N3301" s="1">
        <f>VLOOKUP($A3301,'volatile collection data'!$G$6:$M$69,7,FALSE)</f>
        <v>3.49</v>
      </c>
      <c r="O3301" s="1">
        <f>VLOOKUP(A3301,'volatile collection data'!$G$6:$K$69,5,FALSE)</f>
        <v>0</v>
      </c>
      <c r="P3301" s="1" t="str">
        <f t="shared" si="309"/>
        <v>5A</v>
      </c>
      <c r="Q3301">
        <f t="shared" si="307"/>
        <v>0.2117644400020483</v>
      </c>
      <c r="R3301" t="str">
        <f t="shared" si="310"/>
        <v>2B_0-A&amp;3.49%3.49@10</v>
      </c>
      <c r="S3301" t="str">
        <f t="shared" si="311"/>
        <v>5A-2B-VCS-Loc-22</v>
      </c>
      <c r="T3301" t="str">
        <f>IFERROR(IF(VLOOKUP(S3301,Bad!$A:$A,1,FALSE)='RAW2'!S3301,"yes","no"),"no")</f>
        <v>no</v>
      </c>
      <c r="U3301" t="str">
        <f>IFERROR(VLOOKUP(F3301,compounds!$A:$B,2,FALSE),"")</f>
        <v>octanal</v>
      </c>
      <c r="V3301" t="str">
        <f>VLOOKUP(B3301,'volatile collection data'!$O:$P,2,FALSE)</f>
        <v>24.apr.22 2</v>
      </c>
    </row>
    <row r="3302" spans="1:22" x14ac:dyDescent="0.2">
      <c r="A3302" t="s">
        <v>378</v>
      </c>
      <c r="B3302" s="1" t="str">
        <f t="shared" si="308"/>
        <v>5A</v>
      </c>
      <c r="C3302">
        <v>9.5399999999999991</v>
      </c>
      <c r="D3302">
        <f t="shared" si="306"/>
        <v>9.5399999999999991</v>
      </c>
      <c r="E3302">
        <f>VLOOKUP(D3302,'Peak Combiner'!$A$5:$D$4980,4,FALSE)</f>
        <v>9.5299999999999994</v>
      </c>
      <c r="F3302">
        <f>IFERROR(VLOOKUP(D3302,rt_comb!$A:$B,2,FALSE),D3302)</f>
        <v>9.5399999999999991</v>
      </c>
      <c r="G3302">
        <v>26017467</v>
      </c>
      <c r="H3302">
        <f>SUMIFS($G:$G,$E:$E,18.51,'RAW2'!$A:$A,'RAW2'!A3302)</f>
        <v>43324116</v>
      </c>
      <c r="I3302" s="1" t="str">
        <f>VLOOKUP(A3302,'volatile collection data'!$G$6:$H$69,2,FALSE)</f>
        <v>A</v>
      </c>
      <c r="J3302" s="1">
        <f>VLOOKUP(A3302,'volatile collection data'!$G$6:$I$69,3,FALSE)</f>
        <v>5</v>
      </c>
      <c r="K3302" s="1" t="str">
        <f>VLOOKUP(A3302,'volatile collection data'!$G$6:$N$69,8,FALSE)</f>
        <v>2B</v>
      </c>
      <c r="L3302" s="1">
        <f>VLOOKUP(A3302,'volatile collection data'!$G$6:$J$69,4,FALSE)</f>
        <v>3.49</v>
      </c>
      <c r="M3302" s="1">
        <f>VLOOKUP($A3302,'volatile collection data'!$G$6:$M$69,6,FALSE)</f>
        <v>10</v>
      </c>
      <c r="N3302" s="1">
        <f>VLOOKUP($A3302,'volatile collection data'!$G$6:$M$69,7,FALSE)</f>
        <v>3.49</v>
      </c>
      <c r="O3302" s="1">
        <f>VLOOKUP(A3302,'volatile collection data'!$G$6:$K$69,5,FALSE)</f>
        <v>0</v>
      </c>
      <c r="P3302" s="1" t="str">
        <f t="shared" si="309"/>
        <v>5A</v>
      </c>
      <c r="Q3302">
        <f t="shared" si="307"/>
        <v>0.86035934404114867</v>
      </c>
      <c r="R3302" t="str">
        <f t="shared" si="310"/>
        <v>2B_0-A&amp;3.49%3.49@10</v>
      </c>
      <c r="S3302" t="str">
        <f t="shared" si="311"/>
        <v>5A-2B-VCS-Loc-22</v>
      </c>
      <c r="T3302" t="str">
        <f>IFERROR(IF(VLOOKUP(S3302,Bad!$A:$A,1,FALSE)='RAW2'!S3302,"yes","no"),"no")</f>
        <v>no</v>
      </c>
      <c r="U3302" t="str">
        <f>IFERROR(VLOOKUP(F3302,compounds!$A:$B,2,FALSE),"")</f>
        <v>z3hex</v>
      </c>
      <c r="V3302" t="str">
        <f>VLOOKUP(B3302,'volatile collection data'!$O:$P,2,FALSE)</f>
        <v>24.apr.22 2</v>
      </c>
    </row>
    <row r="3303" spans="1:22" x14ac:dyDescent="0.2">
      <c r="A3303" t="s">
        <v>378</v>
      </c>
      <c r="B3303" s="1" t="str">
        <f t="shared" si="308"/>
        <v>5A</v>
      </c>
      <c r="C3303">
        <v>10.193</v>
      </c>
      <c r="D3303">
        <f t="shared" si="306"/>
        <v>10.19</v>
      </c>
      <c r="E3303">
        <f>VLOOKUP(D3303,'Peak Combiner'!$A$5:$D$4980,4,FALSE)</f>
        <v>10.18</v>
      </c>
      <c r="F3303">
        <f>IFERROR(VLOOKUP(D3303,rt_comb!$A:$B,2,FALSE),D3303)</f>
        <v>10.19</v>
      </c>
      <c r="G3303">
        <v>8210177</v>
      </c>
      <c r="H3303">
        <f>SUMIFS($G:$G,$E:$E,18.51,'RAW2'!$A:$A,'RAW2'!A3303)</f>
        <v>43324116</v>
      </c>
      <c r="I3303" s="1" t="str">
        <f>VLOOKUP(A3303,'volatile collection data'!$G$6:$H$69,2,FALSE)</f>
        <v>A</v>
      </c>
      <c r="J3303" s="1">
        <f>VLOOKUP(A3303,'volatile collection data'!$G$6:$I$69,3,FALSE)</f>
        <v>5</v>
      </c>
      <c r="K3303" s="1" t="str">
        <f>VLOOKUP(A3303,'volatile collection data'!$G$6:$N$69,8,FALSE)</f>
        <v>2B</v>
      </c>
      <c r="L3303" s="1">
        <f>VLOOKUP(A3303,'volatile collection data'!$G$6:$J$69,4,FALSE)</f>
        <v>3.49</v>
      </c>
      <c r="M3303" s="1">
        <f>VLOOKUP($A3303,'volatile collection data'!$G$6:$M$69,6,FALSE)</f>
        <v>10</v>
      </c>
      <c r="N3303" s="1">
        <f>VLOOKUP($A3303,'volatile collection data'!$G$6:$M$69,7,FALSE)</f>
        <v>3.49</v>
      </c>
      <c r="O3303" s="1">
        <f>VLOOKUP(A3303,'volatile collection data'!$G$6:$K$69,5,FALSE)</f>
        <v>0</v>
      </c>
      <c r="P3303" s="1" t="str">
        <f t="shared" si="309"/>
        <v>5A</v>
      </c>
      <c r="Q3303">
        <f t="shared" si="307"/>
        <v>0.27149847055371401</v>
      </c>
      <c r="R3303" t="str">
        <f t="shared" si="310"/>
        <v>2B_0-A&amp;3.49%3.49@10</v>
      </c>
      <c r="S3303" t="str">
        <f t="shared" si="311"/>
        <v>5A-2B-VCS-Loc-22</v>
      </c>
      <c r="T3303" t="str">
        <f>IFERROR(IF(VLOOKUP(S3303,Bad!$A:$A,1,FALSE)='RAW2'!S3303,"yes","no"),"no")</f>
        <v>no</v>
      </c>
      <c r="U3303" t="str">
        <f>IFERROR(VLOOKUP(F3303,compounds!$A:$B,2,FALSE),"")</f>
        <v/>
      </c>
      <c r="V3303" t="str">
        <f>VLOOKUP(B3303,'volatile collection data'!$O:$P,2,FALSE)</f>
        <v>24.apr.22 2</v>
      </c>
    </row>
    <row r="3304" spans="1:22" x14ac:dyDescent="0.2">
      <c r="A3304" t="s">
        <v>378</v>
      </c>
      <c r="B3304" s="1" t="str">
        <f t="shared" si="308"/>
        <v>5A</v>
      </c>
      <c r="C3304">
        <v>10.478</v>
      </c>
      <c r="D3304">
        <f t="shared" si="306"/>
        <v>10.48</v>
      </c>
      <c r="E3304">
        <f>VLOOKUP(D3304,'Peak Combiner'!$A$5:$D$4980,4,FALSE)</f>
        <v>10.48</v>
      </c>
      <c r="F3304">
        <f>IFERROR(VLOOKUP(D3304,rt_comb!$A:$B,2,FALSE),D3304)</f>
        <v>10.48</v>
      </c>
      <c r="G3304">
        <v>2364200</v>
      </c>
      <c r="H3304">
        <f>SUMIFS($G:$G,$E:$E,18.51,'RAW2'!$A:$A,'RAW2'!A3304)</f>
        <v>43324116</v>
      </c>
      <c r="I3304" s="1" t="str">
        <f>VLOOKUP(A3304,'volatile collection data'!$G$6:$H$69,2,FALSE)</f>
        <v>A</v>
      </c>
      <c r="J3304" s="1">
        <f>VLOOKUP(A3304,'volatile collection data'!$G$6:$I$69,3,FALSE)</f>
        <v>5</v>
      </c>
      <c r="K3304" s="1" t="str">
        <f>VLOOKUP(A3304,'volatile collection data'!$G$6:$N$69,8,FALSE)</f>
        <v>2B</v>
      </c>
      <c r="L3304" s="1">
        <f>VLOOKUP(A3304,'volatile collection data'!$G$6:$J$69,4,FALSE)</f>
        <v>3.49</v>
      </c>
      <c r="M3304" s="1">
        <f>VLOOKUP($A3304,'volatile collection data'!$G$6:$M$69,6,FALSE)</f>
        <v>10</v>
      </c>
      <c r="N3304" s="1">
        <f>VLOOKUP($A3304,'volatile collection data'!$G$6:$M$69,7,FALSE)</f>
        <v>3.49</v>
      </c>
      <c r="O3304" s="1">
        <f>VLOOKUP(A3304,'volatile collection data'!$G$6:$K$69,5,FALSE)</f>
        <v>0</v>
      </c>
      <c r="P3304" s="1" t="str">
        <f t="shared" si="309"/>
        <v>5A</v>
      </c>
      <c r="Q3304">
        <f t="shared" si="307"/>
        <v>7.8180614630243728E-2</v>
      </c>
      <c r="R3304" t="str">
        <f t="shared" si="310"/>
        <v>2B_0-A&amp;3.49%3.49@10</v>
      </c>
      <c r="S3304" t="str">
        <f t="shared" si="311"/>
        <v>5A-2B-VCS-Loc-22</v>
      </c>
      <c r="T3304" t="str">
        <f>IFERROR(IF(VLOOKUP(S3304,Bad!$A:$A,1,FALSE)='RAW2'!S3304,"yes","no"),"no")</f>
        <v>no</v>
      </c>
      <c r="U3304" t="str">
        <f>IFERROR(VLOOKUP(F3304,compounds!$A:$B,2,FALSE),"")</f>
        <v/>
      </c>
      <c r="V3304" t="str">
        <f>VLOOKUP(B3304,'volatile collection data'!$O:$P,2,FALSE)</f>
        <v>24.apr.22 2</v>
      </c>
    </row>
    <row r="3305" spans="1:22" x14ac:dyDescent="0.2">
      <c r="A3305" t="s">
        <v>378</v>
      </c>
      <c r="B3305" s="1" t="str">
        <f t="shared" si="308"/>
        <v>5A</v>
      </c>
      <c r="C3305">
        <v>10.542</v>
      </c>
      <c r="D3305">
        <f t="shared" si="306"/>
        <v>10.54</v>
      </c>
      <c r="E3305">
        <f>VLOOKUP(D3305,'Peak Combiner'!$A$5:$D$4980,4,FALSE)</f>
        <v>10.54</v>
      </c>
      <c r="F3305">
        <f>IFERROR(VLOOKUP(D3305,rt_comb!$A:$B,2,FALSE),D3305)</f>
        <v>10.54</v>
      </c>
      <c r="G3305">
        <v>2564657</v>
      </c>
      <c r="H3305">
        <f>SUMIFS($G:$G,$E:$E,18.51,'RAW2'!$A:$A,'RAW2'!A3305)</f>
        <v>43324116</v>
      </c>
      <c r="I3305" s="1" t="str">
        <f>VLOOKUP(A3305,'volatile collection data'!$G$6:$H$69,2,FALSE)</f>
        <v>A</v>
      </c>
      <c r="J3305" s="1">
        <f>VLOOKUP(A3305,'volatile collection data'!$G$6:$I$69,3,FALSE)</f>
        <v>5</v>
      </c>
      <c r="K3305" s="1" t="str">
        <f>VLOOKUP(A3305,'volatile collection data'!$G$6:$N$69,8,FALSE)</f>
        <v>2B</v>
      </c>
      <c r="L3305" s="1">
        <f>VLOOKUP(A3305,'volatile collection data'!$G$6:$J$69,4,FALSE)</f>
        <v>3.49</v>
      </c>
      <c r="M3305" s="1">
        <f>VLOOKUP($A3305,'volatile collection data'!$G$6:$M$69,6,FALSE)</f>
        <v>10</v>
      </c>
      <c r="N3305" s="1">
        <f>VLOOKUP($A3305,'volatile collection data'!$G$6:$M$69,7,FALSE)</f>
        <v>3.49</v>
      </c>
      <c r="O3305" s="1">
        <f>VLOOKUP(A3305,'volatile collection data'!$G$6:$K$69,5,FALSE)</f>
        <v>0</v>
      </c>
      <c r="P3305" s="1" t="str">
        <f t="shared" si="309"/>
        <v>5A</v>
      </c>
      <c r="Q3305">
        <f t="shared" si="307"/>
        <v>8.4809432609659507E-2</v>
      </c>
      <c r="R3305" t="str">
        <f t="shared" si="310"/>
        <v>2B_0-A&amp;3.49%3.49@10</v>
      </c>
      <c r="S3305" t="str">
        <f t="shared" si="311"/>
        <v>5A-2B-VCS-Loc-22</v>
      </c>
      <c r="T3305" t="str">
        <f>IFERROR(IF(VLOOKUP(S3305,Bad!$A:$A,1,FALSE)='RAW2'!S3305,"yes","no"),"no")</f>
        <v>no</v>
      </c>
      <c r="U3305" t="str">
        <f>IFERROR(VLOOKUP(F3305,compounds!$A:$B,2,FALSE),"")</f>
        <v/>
      </c>
      <c r="V3305" t="str">
        <f>VLOOKUP(B3305,'volatile collection data'!$O:$P,2,FALSE)</f>
        <v>24.apr.22 2</v>
      </c>
    </row>
    <row r="3306" spans="1:22" x14ac:dyDescent="0.2">
      <c r="A3306" t="s">
        <v>378</v>
      </c>
      <c r="B3306" s="1" t="str">
        <f t="shared" si="308"/>
        <v>5A</v>
      </c>
      <c r="C3306">
        <v>10.81</v>
      </c>
      <c r="D3306">
        <f t="shared" si="306"/>
        <v>10.81</v>
      </c>
      <c r="E3306">
        <f>VLOOKUP(D3306,'Peak Combiner'!$A$5:$D$4980,4,FALSE)</f>
        <v>10.81</v>
      </c>
      <c r="F3306">
        <f>IFERROR(VLOOKUP(D3306,rt_comb!$A:$B,2,FALSE),D3306)</f>
        <v>10.79</v>
      </c>
      <c r="G3306">
        <v>3403588</v>
      </c>
      <c r="H3306">
        <f>SUMIFS($G:$G,$E:$E,18.51,'RAW2'!$A:$A,'RAW2'!A3306)</f>
        <v>43324116</v>
      </c>
      <c r="I3306" s="1" t="str">
        <f>VLOOKUP(A3306,'volatile collection data'!$G$6:$H$69,2,FALSE)</f>
        <v>A</v>
      </c>
      <c r="J3306" s="1">
        <f>VLOOKUP(A3306,'volatile collection data'!$G$6:$I$69,3,FALSE)</f>
        <v>5</v>
      </c>
      <c r="K3306" s="1" t="str">
        <f>VLOOKUP(A3306,'volatile collection data'!$G$6:$N$69,8,FALSE)</f>
        <v>2B</v>
      </c>
      <c r="L3306" s="1">
        <f>VLOOKUP(A3306,'volatile collection data'!$G$6:$J$69,4,FALSE)</f>
        <v>3.49</v>
      </c>
      <c r="M3306" s="1">
        <f>VLOOKUP($A3306,'volatile collection data'!$G$6:$M$69,6,FALSE)</f>
        <v>10</v>
      </c>
      <c r="N3306" s="1">
        <f>VLOOKUP($A3306,'volatile collection data'!$G$6:$M$69,7,FALSE)</f>
        <v>3.49</v>
      </c>
      <c r="O3306" s="1">
        <f>VLOOKUP(A3306,'volatile collection data'!$G$6:$K$69,5,FALSE)</f>
        <v>0</v>
      </c>
      <c r="P3306" s="1" t="str">
        <f t="shared" si="309"/>
        <v>5A</v>
      </c>
      <c r="Q3306">
        <f t="shared" si="307"/>
        <v>0.11255164613320447</v>
      </c>
      <c r="R3306" t="str">
        <f t="shared" si="310"/>
        <v>2B_0-A&amp;3.49%3.49@10</v>
      </c>
      <c r="S3306" t="str">
        <f t="shared" si="311"/>
        <v>5A-2B-VCS-Loc-22</v>
      </c>
      <c r="T3306" t="str">
        <f>IFERROR(IF(VLOOKUP(S3306,Bad!$A:$A,1,FALSE)='RAW2'!S3306,"yes","no"),"no")</f>
        <v>no</v>
      </c>
      <c r="U3306" t="str">
        <f>IFERROR(VLOOKUP(F3306,compounds!$A:$B,2,FALSE),"")</f>
        <v>bocimene</v>
      </c>
      <c r="V3306" t="str">
        <f>VLOOKUP(B3306,'volatile collection data'!$O:$P,2,FALSE)</f>
        <v>24.apr.22 2</v>
      </c>
    </row>
    <row r="3307" spans="1:22" x14ac:dyDescent="0.2">
      <c r="A3307" t="s">
        <v>378</v>
      </c>
      <c r="B3307" s="1" t="str">
        <f t="shared" si="308"/>
        <v>5A</v>
      </c>
      <c r="C3307">
        <v>11.555999999999999</v>
      </c>
      <c r="D3307">
        <f t="shared" si="306"/>
        <v>11.56</v>
      </c>
      <c r="E3307">
        <f>VLOOKUP(D3307,'Peak Combiner'!$A$5:$D$4980,4,FALSE)</f>
        <v>11.56</v>
      </c>
      <c r="F3307">
        <f>IFERROR(VLOOKUP(D3307,rt_comb!$A:$B,2,FALSE),D3307)</f>
        <v>11.56</v>
      </c>
      <c r="G3307">
        <v>593096</v>
      </c>
      <c r="H3307">
        <f>SUMIFS($G:$G,$E:$E,18.51,'RAW2'!$A:$A,'RAW2'!A3307)</f>
        <v>43324116</v>
      </c>
      <c r="I3307" s="1" t="str">
        <f>VLOOKUP(A3307,'volatile collection data'!$G$6:$H$69,2,FALSE)</f>
        <v>A</v>
      </c>
      <c r="J3307" s="1">
        <f>VLOOKUP(A3307,'volatile collection data'!$G$6:$I$69,3,FALSE)</f>
        <v>5</v>
      </c>
      <c r="K3307" s="1" t="str">
        <f>VLOOKUP(A3307,'volatile collection data'!$G$6:$N$69,8,FALSE)</f>
        <v>2B</v>
      </c>
      <c r="L3307" s="1">
        <f>VLOOKUP(A3307,'volatile collection data'!$G$6:$J$69,4,FALSE)</f>
        <v>3.49</v>
      </c>
      <c r="M3307" s="1">
        <f>VLOOKUP($A3307,'volatile collection data'!$G$6:$M$69,6,FALSE)</f>
        <v>10</v>
      </c>
      <c r="N3307" s="1">
        <f>VLOOKUP($A3307,'volatile collection data'!$G$6:$M$69,7,FALSE)</f>
        <v>3.49</v>
      </c>
      <c r="O3307" s="1">
        <f>VLOOKUP(A3307,'volatile collection data'!$G$6:$K$69,5,FALSE)</f>
        <v>0</v>
      </c>
      <c r="P3307" s="1" t="str">
        <f t="shared" si="309"/>
        <v>5A</v>
      </c>
      <c r="Q3307">
        <f t="shared" si="307"/>
        <v>1.961281186648297E-2</v>
      </c>
      <c r="R3307" t="str">
        <f t="shared" si="310"/>
        <v>2B_0-A&amp;3.49%3.49@10</v>
      </c>
      <c r="S3307" t="str">
        <f t="shared" si="311"/>
        <v>5A-2B-VCS-Loc-22</v>
      </c>
      <c r="T3307" t="str">
        <f>IFERROR(IF(VLOOKUP(S3307,Bad!$A:$A,1,FALSE)='RAW2'!S3307,"yes","no"),"no")</f>
        <v>no</v>
      </c>
      <c r="U3307" t="str">
        <f>IFERROR(VLOOKUP(F3307,compounds!$A:$B,2,FALSE),"")</f>
        <v/>
      </c>
      <c r="V3307" t="str">
        <f>VLOOKUP(B3307,'volatile collection data'!$O:$P,2,FALSE)</f>
        <v>24.apr.22 2</v>
      </c>
    </row>
    <row r="3308" spans="1:22" x14ac:dyDescent="0.2">
      <c r="A3308" t="s">
        <v>378</v>
      </c>
      <c r="B3308" s="1" t="str">
        <f t="shared" si="308"/>
        <v>5A</v>
      </c>
      <c r="C3308">
        <v>11.916</v>
      </c>
      <c r="D3308">
        <f t="shared" si="306"/>
        <v>11.92</v>
      </c>
      <c r="E3308">
        <f>VLOOKUP(D3308,'Peak Combiner'!$A$5:$D$4980,4,FALSE)</f>
        <v>11.92</v>
      </c>
      <c r="F3308">
        <f>IFERROR(VLOOKUP(D3308,rt_comb!$A:$B,2,FALSE),D3308)</f>
        <v>11.92</v>
      </c>
      <c r="G3308">
        <v>7078094</v>
      </c>
      <c r="H3308">
        <f>SUMIFS($G:$G,$E:$E,18.51,'RAW2'!$A:$A,'RAW2'!A3308)</f>
        <v>43324116</v>
      </c>
      <c r="I3308" s="1" t="str">
        <f>VLOOKUP(A3308,'volatile collection data'!$G$6:$H$69,2,FALSE)</f>
        <v>A</v>
      </c>
      <c r="J3308" s="1">
        <f>VLOOKUP(A3308,'volatile collection data'!$G$6:$I$69,3,FALSE)</f>
        <v>5</v>
      </c>
      <c r="K3308" s="1" t="str">
        <f>VLOOKUP(A3308,'volatile collection data'!$G$6:$N$69,8,FALSE)</f>
        <v>2B</v>
      </c>
      <c r="L3308" s="1">
        <f>VLOOKUP(A3308,'volatile collection data'!$G$6:$J$69,4,FALSE)</f>
        <v>3.49</v>
      </c>
      <c r="M3308" s="1">
        <f>VLOOKUP($A3308,'volatile collection data'!$G$6:$M$69,6,FALSE)</f>
        <v>10</v>
      </c>
      <c r="N3308" s="1">
        <f>VLOOKUP($A3308,'volatile collection data'!$G$6:$M$69,7,FALSE)</f>
        <v>3.49</v>
      </c>
      <c r="O3308" s="1">
        <f>VLOOKUP(A3308,'volatile collection data'!$G$6:$K$69,5,FALSE)</f>
        <v>0</v>
      </c>
      <c r="P3308" s="1" t="str">
        <f t="shared" si="309"/>
        <v>5A</v>
      </c>
      <c r="Q3308">
        <f t="shared" si="307"/>
        <v>0.23406215181906795</v>
      </c>
      <c r="R3308" t="str">
        <f t="shared" si="310"/>
        <v>2B_0-A&amp;3.49%3.49@10</v>
      </c>
      <c r="S3308" t="str">
        <f t="shared" si="311"/>
        <v>5A-2B-VCS-Loc-22</v>
      </c>
      <c r="T3308" t="str">
        <f>IFERROR(IF(VLOOKUP(S3308,Bad!$A:$A,1,FALSE)='RAW2'!S3308,"yes","no"),"no")</f>
        <v>no</v>
      </c>
      <c r="U3308" t="str">
        <f>IFERROR(VLOOKUP(F3308,compounds!$A:$B,2,FALSE),"")</f>
        <v/>
      </c>
      <c r="V3308" t="str">
        <f>VLOOKUP(B3308,'volatile collection data'!$O:$P,2,FALSE)</f>
        <v>24.apr.22 2</v>
      </c>
    </row>
    <row r="3309" spans="1:22" x14ac:dyDescent="0.2">
      <c r="A3309" t="s">
        <v>378</v>
      </c>
      <c r="B3309" s="1" t="str">
        <f t="shared" si="308"/>
        <v>5A</v>
      </c>
      <c r="C3309">
        <v>12.3</v>
      </c>
      <c r="D3309">
        <f t="shared" si="306"/>
        <v>12.3</v>
      </c>
      <c r="E3309">
        <f>VLOOKUP(D3309,'Peak Combiner'!$A$5:$D$4980,4,FALSE)</f>
        <v>12.3</v>
      </c>
      <c r="F3309">
        <f>IFERROR(VLOOKUP(D3309,rt_comb!$A:$B,2,FALSE),D3309)</f>
        <v>12.3</v>
      </c>
      <c r="G3309">
        <v>1821613</v>
      </c>
      <c r="H3309">
        <f>SUMIFS($G:$G,$E:$E,18.51,'RAW2'!$A:$A,'RAW2'!A3309)</f>
        <v>43324116</v>
      </c>
      <c r="I3309" s="1" t="str">
        <f>VLOOKUP(A3309,'volatile collection data'!$G$6:$H$69,2,FALSE)</f>
        <v>A</v>
      </c>
      <c r="J3309" s="1">
        <f>VLOOKUP(A3309,'volatile collection data'!$G$6:$I$69,3,FALSE)</f>
        <v>5</v>
      </c>
      <c r="K3309" s="1" t="str">
        <f>VLOOKUP(A3309,'volatile collection data'!$G$6:$N$69,8,FALSE)</f>
        <v>2B</v>
      </c>
      <c r="L3309" s="1">
        <f>VLOOKUP(A3309,'volatile collection data'!$G$6:$J$69,4,FALSE)</f>
        <v>3.49</v>
      </c>
      <c r="M3309" s="1">
        <f>VLOOKUP($A3309,'volatile collection data'!$G$6:$M$69,6,FALSE)</f>
        <v>10</v>
      </c>
      <c r="N3309" s="1">
        <f>VLOOKUP($A3309,'volatile collection data'!$G$6:$M$69,7,FALSE)</f>
        <v>3.49</v>
      </c>
      <c r="O3309" s="1">
        <f>VLOOKUP(A3309,'volatile collection data'!$G$6:$K$69,5,FALSE)</f>
        <v>0</v>
      </c>
      <c r="P3309" s="1" t="str">
        <f t="shared" si="309"/>
        <v>5A</v>
      </c>
      <c r="Q3309">
        <f t="shared" si="307"/>
        <v>6.0238061060165042E-2</v>
      </c>
      <c r="R3309" t="str">
        <f t="shared" si="310"/>
        <v>2B_0-A&amp;3.49%3.49@10</v>
      </c>
      <c r="S3309" t="str">
        <f t="shared" si="311"/>
        <v>5A-2B-VCS-Loc-22</v>
      </c>
      <c r="T3309" t="str">
        <f>IFERROR(IF(VLOOKUP(S3309,Bad!$A:$A,1,FALSE)='RAW2'!S3309,"yes","no"),"no")</f>
        <v>no</v>
      </c>
      <c r="U3309" t="str">
        <f>IFERROR(VLOOKUP(F3309,compounds!$A:$B,2,FALSE),"")</f>
        <v/>
      </c>
      <c r="V3309" t="str">
        <f>VLOOKUP(B3309,'volatile collection data'!$O:$P,2,FALSE)</f>
        <v>24.apr.22 2</v>
      </c>
    </row>
    <row r="3310" spans="1:22" x14ac:dyDescent="0.2">
      <c r="A3310" t="s">
        <v>378</v>
      </c>
      <c r="B3310" s="1" t="str">
        <f t="shared" si="308"/>
        <v>5A</v>
      </c>
      <c r="C3310">
        <v>12.394</v>
      </c>
      <c r="D3310">
        <f t="shared" si="306"/>
        <v>12.39</v>
      </c>
      <c r="E3310">
        <f>VLOOKUP(D3310,'Peak Combiner'!$A$5:$D$4980,4,FALSE)</f>
        <v>12.39</v>
      </c>
      <c r="F3310">
        <f>IFERROR(VLOOKUP(D3310,rt_comb!$A:$B,2,FALSE),D3310)</f>
        <v>12.39</v>
      </c>
      <c r="G3310">
        <v>24211663</v>
      </c>
      <c r="H3310">
        <f>SUMIFS($G:$G,$E:$E,18.51,'RAW2'!$A:$A,'RAW2'!A3310)</f>
        <v>43324116</v>
      </c>
      <c r="I3310" s="1" t="str">
        <f>VLOOKUP(A3310,'volatile collection data'!$G$6:$H$69,2,FALSE)</f>
        <v>A</v>
      </c>
      <c r="J3310" s="1">
        <f>VLOOKUP(A3310,'volatile collection data'!$G$6:$I$69,3,FALSE)</f>
        <v>5</v>
      </c>
      <c r="K3310" s="1" t="str">
        <f>VLOOKUP(A3310,'volatile collection data'!$G$6:$N$69,8,FALSE)</f>
        <v>2B</v>
      </c>
      <c r="L3310" s="1">
        <f>VLOOKUP(A3310,'volatile collection data'!$G$6:$J$69,4,FALSE)</f>
        <v>3.49</v>
      </c>
      <c r="M3310" s="1">
        <f>VLOOKUP($A3310,'volatile collection data'!$G$6:$M$69,6,FALSE)</f>
        <v>10</v>
      </c>
      <c r="N3310" s="1">
        <f>VLOOKUP($A3310,'volatile collection data'!$G$6:$M$69,7,FALSE)</f>
        <v>3.49</v>
      </c>
      <c r="O3310" s="1">
        <f>VLOOKUP(A3310,'volatile collection data'!$G$6:$K$69,5,FALSE)</f>
        <v>0</v>
      </c>
      <c r="P3310" s="1" t="str">
        <f t="shared" si="309"/>
        <v>5A</v>
      </c>
      <c r="Q3310">
        <f t="shared" si="307"/>
        <v>0.80064406334503468</v>
      </c>
      <c r="R3310" t="str">
        <f t="shared" si="310"/>
        <v>2B_0-A&amp;3.49%3.49@10</v>
      </c>
      <c r="S3310" t="str">
        <f t="shared" si="311"/>
        <v>5A-2B-VCS-Loc-22</v>
      </c>
      <c r="T3310" t="str">
        <f>IFERROR(IF(VLOOKUP(S3310,Bad!$A:$A,1,FALSE)='RAW2'!S3310,"yes","no"),"no")</f>
        <v>no</v>
      </c>
      <c r="U3310" t="str">
        <f>IFERROR(VLOOKUP(F3310,compounds!$A:$B,2,FALSE),"")</f>
        <v>o+C5xe</v>
      </c>
      <c r="V3310" t="str">
        <f>VLOOKUP(B3310,'volatile collection data'!$O:$P,2,FALSE)</f>
        <v>24.apr.22 2</v>
      </c>
    </row>
    <row r="3311" spans="1:22" x14ac:dyDescent="0.2">
      <c r="A3311" t="s">
        <v>378</v>
      </c>
      <c r="B3311" s="1" t="str">
        <f t="shared" si="308"/>
        <v>5A</v>
      </c>
      <c r="C3311">
        <v>12.544</v>
      </c>
      <c r="D3311">
        <f t="shared" si="306"/>
        <v>12.54</v>
      </c>
      <c r="E3311">
        <f>VLOOKUP(D3311,'Peak Combiner'!$A$5:$D$4980,4,FALSE)</f>
        <v>12.53</v>
      </c>
      <c r="F3311">
        <f>IFERROR(VLOOKUP(D3311,rt_comb!$A:$B,2,FALSE),D3311)</f>
        <v>12.54</v>
      </c>
      <c r="G3311">
        <v>16276853</v>
      </c>
      <c r="H3311">
        <f>SUMIFS($G:$G,$E:$E,18.51,'RAW2'!$A:$A,'RAW2'!A3311)</f>
        <v>43324116</v>
      </c>
      <c r="I3311" s="1" t="str">
        <f>VLOOKUP(A3311,'volatile collection data'!$G$6:$H$69,2,FALSE)</f>
        <v>A</v>
      </c>
      <c r="J3311" s="1">
        <f>VLOOKUP(A3311,'volatile collection data'!$G$6:$I$69,3,FALSE)</f>
        <v>5</v>
      </c>
      <c r="K3311" s="1" t="str">
        <f>VLOOKUP(A3311,'volatile collection data'!$G$6:$N$69,8,FALSE)</f>
        <v>2B</v>
      </c>
      <c r="L3311" s="1">
        <f>VLOOKUP(A3311,'volatile collection data'!$G$6:$J$69,4,FALSE)</f>
        <v>3.49</v>
      </c>
      <c r="M3311" s="1">
        <f>VLOOKUP($A3311,'volatile collection data'!$G$6:$M$69,6,FALSE)</f>
        <v>10</v>
      </c>
      <c r="N3311" s="1">
        <f>VLOOKUP($A3311,'volatile collection data'!$G$6:$M$69,7,FALSE)</f>
        <v>3.49</v>
      </c>
      <c r="O3311" s="1">
        <f>VLOOKUP(A3311,'volatile collection data'!$G$6:$K$69,5,FALSE)</f>
        <v>0</v>
      </c>
      <c r="P3311" s="1" t="str">
        <f t="shared" si="309"/>
        <v>5A</v>
      </c>
      <c r="Q3311">
        <f t="shared" si="307"/>
        <v>0.53825157422643033</v>
      </c>
      <c r="R3311" t="str">
        <f t="shared" si="310"/>
        <v>2B_0-A&amp;3.49%3.49@10</v>
      </c>
      <c r="S3311" t="str">
        <f t="shared" si="311"/>
        <v>5A-2B-VCS-Loc-22</v>
      </c>
      <c r="T3311" t="str">
        <f>IFERROR(IF(VLOOKUP(S3311,Bad!$A:$A,1,FALSE)='RAW2'!S3311,"yes","no"),"no")</f>
        <v>no</v>
      </c>
      <c r="U3311" t="str">
        <f>IFERROR(VLOOKUP(F3311,compounds!$A:$B,2,FALSE),"")</f>
        <v>nonanal</v>
      </c>
      <c r="V3311" t="str">
        <f>VLOOKUP(B3311,'volatile collection data'!$O:$P,2,FALSE)</f>
        <v>24.apr.22 2</v>
      </c>
    </row>
    <row r="3312" spans="1:22" x14ac:dyDescent="0.2">
      <c r="A3312" t="s">
        <v>378</v>
      </c>
      <c r="B3312" s="1" t="str">
        <f t="shared" si="308"/>
        <v>5A</v>
      </c>
      <c r="C3312">
        <v>12.909000000000001</v>
      </c>
      <c r="D3312">
        <f t="shared" si="306"/>
        <v>12.91</v>
      </c>
      <c r="E3312">
        <f>VLOOKUP(D3312,'Peak Combiner'!$A$5:$D$4980,4,FALSE)</f>
        <v>12.91</v>
      </c>
      <c r="F3312">
        <f>IFERROR(VLOOKUP(D3312,rt_comb!$A:$B,2,FALSE),D3312)</f>
        <v>12.91</v>
      </c>
      <c r="G3312">
        <v>163421460</v>
      </c>
      <c r="H3312">
        <f>SUMIFS($G:$G,$E:$E,18.51,'RAW2'!$A:$A,'RAW2'!A3312)</f>
        <v>43324116</v>
      </c>
      <c r="I3312" s="1" t="str">
        <f>VLOOKUP(A3312,'volatile collection data'!$G$6:$H$69,2,FALSE)</f>
        <v>A</v>
      </c>
      <c r="J3312" s="1">
        <f>VLOOKUP(A3312,'volatile collection data'!$G$6:$I$69,3,FALSE)</f>
        <v>5</v>
      </c>
      <c r="K3312" s="1" t="str">
        <f>VLOOKUP(A3312,'volatile collection data'!$G$6:$N$69,8,FALSE)</f>
        <v>2B</v>
      </c>
      <c r="L3312" s="1">
        <f>VLOOKUP(A3312,'volatile collection data'!$G$6:$J$69,4,FALSE)</f>
        <v>3.49</v>
      </c>
      <c r="M3312" s="1">
        <f>VLOOKUP($A3312,'volatile collection data'!$G$6:$M$69,6,FALSE)</f>
        <v>10</v>
      </c>
      <c r="N3312" s="1">
        <f>VLOOKUP($A3312,'volatile collection data'!$G$6:$M$69,7,FALSE)</f>
        <v>3.49</v>
      </c>
      <c r="O3312" s="1">
        <f>VLOOKUP(A3312,'volatile collection data'!$G$6:$K$69,5,FALSE)</f>
        <v>0</v>
      </c>
      <c r="P3312" s="1" t="str">
        <f t="shared" si="309"/>
        <v>5A</v>
      </c>
      <c r="Q3312">
        <f t="shared" si="307"/>
        <v>5.4041071764536808</v>
      </c>
      <c r="R3312" t="str">
        <f t="shared" si="310"/>
        <v>2B_0-A&amp;3.49%3.49@10</v>
      </c>
      <c r="S3312" t="str">
        <f t="shared" si="311"/>
        <v>5A-2B-VCS-Loc-22</v>
      </c>
      <c r="T3312" t="str">
        <f>IFERROR(IF(VLOOKUP(S3312,Bad!$A:$A,1,FALSE)='RAW2'!S3312,"yes","no"),"no")</f>
        <v>no</v>
      </c>
      <c r="U3312" t="str">
        <f>IFERROR(VLOOKUP(F3312,compounds!$A:$B,2,FALSE),"")</f>
        <v>cyclohexene</v>
      </c>
      <c r="V3312" t="str">
        <f>VLOOKUP(B3312,'volatile collection data'!$O:$P,2,FALSE)</f>
        <v>24.apr.22 2</v>
      </c>
    </row>
    <row r="3313" spans="1:22" x14ac:dyDescent="0.2">
      <c r="A3313" t="s">
        <v>378</v>
      </c>
      <c r="B3313" s="1" t="str">
        <f t="shared" si="308"/>
        <v>5A</v>
      </c>
      <c r="C3313">
        <v>13.775</v>
      </c>
      <c r="D3313">
        <f t="shared" si="306"/>
        <v>13.78</v>
      </c>
      <c r="E3313">
        <f>VLOOKUP(D3313,'Peak Combiner'!$A$5:$D$4980,4,FALSE)</f>
        <v>13.78</v>
      </c>
      <c r="F3313">
        <f>IFERROR(VLOOKUP(D3313,rt_comb!$A:$B,2,FALSE),D3313)</f>
        <v>13.78</v>
      </c>
      <c r="G3313">
        <v>1849890</v>
      </c>
      <c r="H3313">
        <f>SUMIFS($G:$G,$E:$E,18.51,'RAW2'!$A:$A,'RAW2'!A3313)</f>
        <v>43324116</v>
      </c>
      <c r="I3313" s="1" t="str">
        <f>VLOOKUP(A3313,'volatile collection data'!$G$6:$H$69,2,FALSE)</f>
        <v>A</v>
      </c>
      <c r="J3313" s="1">
        <f>VLOOKUP(A3313,'volatile collection data'!$G$6:$I$69,3,FALSE)</f>
        <v>5</v>
      </c>
      <c r="K3313" s="1" t="str">
        <f>VLOOKUP(A3313,'volatile collection data'!$G$6:$N$69,8,FALSE)</f>
        <v>2B</v>
      </c>
      <c r="L3313" s="1">
        <f>VLOOKUP(A3313,'volatile collection data'!$G$6:$J$69,4,FALSE)</f>
        <v>3.49</v>
      </c>
      <c r="M3313" s="1">
        <f>VLOOKUP($A3313,'volatile collection data'!$G$6:$M$69,6,FALSE)</f>
        <v>10</v>
      </c>
      <c r="N3313" s="1">
        <f>VLOOKUP($A3313,'volatile collection data'!$G$6:$M$69,7,FALSE)</f>
        <v>3.49</v>
      </c>
      <c r="O3313" s="1">
        <f>VLOOKUP(A3313,'volatile collection data'!$G$6:$K$69,5,FALSE)</f>
        <v>0</v>
      </c>
      <c r="P3313" s="1" t="str">
        <f t="shared" si="309"/>
        <v>5A</v>
      </c>
      <c r="Q3313">
        <f t="shared" si="307"/>
        <v>6.1173139835183819E-2</v>
      </c>
      <c r="R3313" t="str">
        <f t="shared" si="310"/>
        <v>2B_0-A&amp;3.49%3.49@10</v>
      </c>
      <c r="S3313" t="str">
        <f t="shared" si="311"/>
        <v>5A-2B-VCS-Loc-22</v>
      </c>
      <c r="T3313" t="str">
        <f>IFERROR(IF(VLOOKUP(S3313,Bad!$A:$A,1,FALSE)='RAW2'!S3313,"yes","no"),"no")</f>
        <v>no</v>
      </c>
      <c r="U3313" t="str">
        <f>IFERROR(VLOOKUP(F3313,compounds!$A:$B,2,FALSE),"")</f>
        <v/>
      </c>
      <c r="V3313" t="str">
        <f>VLOOKUP(B3313,'volatile collection data'!$O:$P,2,FALSE)</f>
        <v>24.apr.22 2</v>
      </c>
    </row>
    <row r="3314" spans="1:22" x14ac:dyDescent="0.2">
      <c r="A3314" t="s">
        <v>378</v>
      </c>
      <c r="B3314" s="1" t="str">
        <f t="shared" si="308"/>
        <v>5A</v>
      </c>
      <c r="C3314">
        <v>14.253</v>
      </c>
      <c r="D3314">
        <f t="shared" si="306"/>
        <v>14.25</v>
      </c>
      <c r="E3314">
        <f>VLOOKUP(D3314,'Peak Combiner'!$A$5:$D$4980,4,FALSE)</f>
        <v>14.25</v>
      </c>
      <c r="F3314">
        <f>IFERROR(VLOOKUP(D3314,rt_comb!$A:$B,2,FALSE),D3314)</f>
        <v>14.25</v>
      </c>
      <c r="G3314">
        <v>10511294</v>
      </c>
      <c r="H3314">
        <f>SUMIFS($G:$G,$E:$E,18.51,'RAW2'!$A:$A,'RAW2'!A3314)</f>
        <v>43324116</v>
      </c>
      <c r="I3314" s="1" t="str">
        <f>VLOOKUP(A3314,'volatile collection data'!$G$6:$H$69,2,FALSE)</f>
        <v>A</v>
      </c>
      <c r="J3314" s="1">
        <f>VLOOKUP(A3314,'volatile collection data'!$G$6:$I$69,3,FALSE)</f>
        <v>5</v>
      </c>
      <c r="K3314" s="1" t="str">
        <f>VLOOKUP(A3314,'volatile collection data'!$G$6:$N$69,8,FALSE)</f>
        <v>2B</v>
      </c>
      <c r="L3314" s="1">
        <f>VLOOKUP(A3314,'volatile collection data'!$G$6:$J$69,4,FALSE)</f>
        <v>3.49</v>
      </c>
      <c r="M3314" s="1">
        <f>VLOOKUP($A3314,'volatile collection data'!$G$6:$M$69,6,FALSE)</f>
        <v>10</v>
      </c>
      <c r="N3314" s="1">
        <f>VLOOKUP($A3314,'volatile collection data'!$G$6:$M$69,7,FALSE)</f>
        <v>3.49</v>
      </c>
      <c r="O3314" s="1">
        <f>VLOOKUP(A3314,'volatile collection data'!$G$6:$K$69,5,FALSE)</f>
        <v>0</v>
      </c>
      <c r="P3314" s="1" t="str">
        <f t="shared" si="309"/>
        <v>5A</v>
      </c>
      <c r="Q3314">
        <f t="shared" si="307"/>
        <v>0.34759302321258484</v>
      </c>
      <c r="R3314" t="str">
        <f t="shared" si="310"/>
        <v>2B_0-A&amp;3.49%3.49@10</v>
      </c>
      <c r="S3314" t="str">
        <f t="shared" si="311"/>
        <v>5A-2B-VCS-Loc-22</v>
      </c>
      <c r="T3314" t="str">
        <f>IFERROR(IF(VLOOKUP(S3314,Bad!$A:$A,1,FALSE)='RAW2'!S3314,"yes","no"),"no")</f>
        <v>no</v>
      </c>
      <c r="U3314" t="str">
        <f>IFERROR(VLOOKUP(F3314,compounds!$A:$B,2,FALSE),"")</f>
        <v>p-trimethyl</v>
      </c>
      <c r="V3314" t="str">
        <f>VLOOKUP(B3314,'volatile collection data'!$O:$P,2,FALSE)</f>
        <v>24.apr.22 2</v>
      </c>
    </row>
    <row r="3315" spans="1:22" x14ac:dyDescent="0.2">
      <c r="A3315" t="s">
        <v>378</v>
      </c>
      <c r="B3315" s="1" t="str">
        <f t="shared" si="308"/>
        <v>5A</v>
      </c>
      <c r="C3315">
        <v>15.028</v>
      </c>
      <c r="D3315">
        <f t="shared" si="306"/>
        <v>15.03</v>
      </c>
      <c r="E3315">
        <f>VLOOKUP(D3315,'Peak Combiner'!$A$5:$D$4980,4,FALSE)</f>
        <v>15.02</v>
      </c>
      <c r="F3315">
        <f>IFERROR(VLOOKUP(D3315,rt_comb!$A:$B,2,FALSE),D3315)</f>
        <v>15.03</v>
      </c>
      <c r="G3315">
        <v>12951205</v>
      </c>
      <c r="H3315">
        <f>SUMIFS($G:$G,$E:$E,18.51,'RAW2'!$A:$A,'RAW2'!A3315)</f>
        <v>43324116</v>
      </c>
      <c r="I3315" s="1" t="str">
        <f>VLOOKUP(A3315,'volatile collection data'!$G$6:$H$69,2,FALSE)</f>
        <v>A</v>
      </c>
      <c r="J3315" s="1">
        <f>VLOOKUP(A3315,'volatile collection data'!$G$6:$I$69,3,FALSE)</f>
        <v>5</v>
      </c>
      <c r="K3315" s="1" t="str">
        <f>VLOOKUP(A3315,'volatile collection data'!$G$6:$N$69,8,FALSE)</f>
        <v>2B</v>
      </c>
      <c r="L3315" s="1">
        <f>VLOOKUP(A3315,'volatile collection data'!$G$6:$J$69,4,FALSE)</f>
        <v>3.49</v>
      </c>
      <c r="M3315" s="1">
        <f>VLOOKUP($A3315,'volatile collection data'!$G$6:$M$69,6,FALSE)</f>
        <v>10</v>
      </c>
      <c r="N3315" s="1">
        <f>VLOOKUP($A3315,'volatile collection data'!$G$6:$M$69,7,FALSE)</f>
        <v>3.49</v>
      </c>
      <c r="O3315" s="1">
        <f>VLOOKUP(A3315,'volatile collection data'!$G$6:$K$69,5,FALSE)</f>
        <v>0</v>
      </c>
      <c r="P3315" s="1" t="str">
        <f t="shared" si="309"/>
        <v>5A</v>
      </c>
      <c r="Q3315">
        <f t="shared" si="307"/>
        <v>0.42827728918969882</v>
      </c>
      <c r="R3315" t="str">
        <f t="shared" si="310"/>
        <v>2B_0-A&amp;3.49%3.49@10</v>
      </c>
      <c r="S3315" t="str">
        <f t="shared" si="311"/>
        <v>5A-2B-VCS-Loc-22</v>
      </c>
      <c r="T3315" t="str">
        <f>IFERROR(IF(VLOOKUP(S3315,Bad!$A:$A,1,FALSE)='RAW2'!S3315,"yes","no"),"no")</f>
        <v>no</v>
      </c>
      <c r="U3315" t="str">
        <f>IFERROR(VLOOKUP(F3315,compounds!$A:$B,2,FALSE),"")</f>
        <v/>
      </c>
      <c r="V3315" t="str">
        <f>VLOOKUP(B3315,'volatile collection data'!$O:$P,2,FALSE)</f>
        <v>24.apr.22 2</v>
      </c>
    </row>
    <row r="3316" spans="1:22" x14ac:dyDescent="0.2">
      <c r="A3316" t="s">
        <v>378</v>
      </c>
      <c r="B3316" s="1" t="str">
        <f t="shared" si="308"/>
        <v>5A</v>
      </c>
      <c r="C3316">
        <v>15.173</v>
      </c>
      <c r="D3316">
        <f t="shared" si="306"/>
        <v>15.17</v>
      </c>
      <c r="E3316">
        <f>VLOOKUP(D3316,'Peak Combiner'!$A$5:$D$4980,4,FALSE)</f>
        <v>15.17</v>
      </c>
      <c r="F3316">
        <f>IFERROR(VLOOKUP(D3316,rt_comb!$A:$B,2,FALSE),D3316)</f>
        <v>15.17</v>
      </c>
      <c r="G3316">
        <v>180317064</v>
      </c>
      <c r="H3316">
        <f>SUMIFS($G:$G,$E:$E,18.51,'RAW2'!$A:$A,'RAW2'!A3316)</f>
        <v>43324116</v>
      </c>
      <c r="I3316" s="1" t="str">
        <f>VLOOKUP(A3316,'volatile collection data'!$G$6:$H$69,2,FALSE)</f>
        <v>A</v>
      </c>
      <c r="J3316" s="1">
        <f>VLOOKUP(A3316,'volatile collection data'!$G$6:$I$69,3,FALSE)</f>
        <v>5</v>
      </c>
      <c r="K3316" s="1" t="str">
        <f>VLOOKUP(A3316,'volatile collection data'!$G$6:$N$69,8,FALSE)</f>
        <v>2B</v>
      </c>
      <c r="L3316" s="1">
        <f>VLOOKUP(A3316,'volatile collection data'!$G$6:$J$69,4,FALSE)</f>
        <v>3.49</v>
      </c>
      <c r="M3316" s="1">
        <f>VLOOKUP($A3316,'volatile collection data'!$G$6:$M$69,6,FALSE)</f>
        <v>10</v>
      </c>
      <c r="N3316" s="1">
        <f>VLOOKUP($A3316,'volatile collection data'!$G$6:$M$69,7,FALSE)</f>
        <v>3.49</v>
      </c>
      <c r="O3316" s="1">
        <f>VLOOKUP(A3316,'volatile collection data'!$G$6:$K$69,5,FALSE)</f>
        <v>0</v>
      </c>
      <c r="P3316" s="1" t="str">
        <f t="shared" si="309"/>
        <v>5A</v>
      </c>
      <c r="Q3316">
        <f t="shared" si="307"/>
        <v>5.9628199356403835</v>
      </c>
      <c r="R3316" t="str">
        <f t="shared" si="310"/>
        <v>2B_0-A&amp;3.49%3.49@10</v>
      </c>
      <c r="S3316" t="str">
        <f t="shared" si="311"/>
        <v>5A-2B-VCS-Loc-22</v>
      </c>
      <c r="T3316" t="str">
        <f>IFERROR(IF(VLOOKUP(S3316,Bad!$A:$A,1,FALSE)='RAW2'!S3316,"yes","no"),"no")</f>
        <v>no</v>
      </c>
      <c r="U3316" t="str">
        <f>IFERROR(VLOOKUP(F3316,compounds!$A:$B,2,FALSE),"")</f>
        <v/>
      </c>
      <c r="V3316" t="str">
        <f>VLOOKUP(B3316,'volatile collection data'!$O:$P,2,FALSE)</f>
        <v>24.apr.22 2</v>
      </c>
    </row>
    <row r="3317" spans="1:22" x14ac:dyDescent="0.2">
      <c r="A3317" t="s">
        <v>378</v>
      </c>
      <c r="B3317" s="1" t="str">
        <f t="shared" si="308"/>
        <v>5A</v>
      </c>
      <c r="C3317">
        <v>15.574</v>
      </c>
      <c r="D3317">
        <f t="shared" si="306"/>
        <v>15.57</v>
      </c>
      <c r="E3317">
        <f>VLOOKUP(D3317,'Peak Combiner'!$A$5:$D$4980,4,FALSE)</f>
        <v>15.55</v>
      </c>
      <c r="F3317">
        <f>IFERROR(VLOOKUP(D3317,rt_comb!$A:$B,2,FALSE),D3317)</f>
        <v>15.56</v>
      </c>
      <c r="G3317">
        <v>10864211</v>
      </c>
      <c r="H3317">
        <f>SUMIFS($G:$G,$E:$E,18.51,'RAW2'!$A:$A,'RAW2'!A3317)</f>
        <v>43324116</v>
      </c>
      <c r="I3317" s="1" t="str">
        <f>VLOOKUP(A3317,'volatile collection data'!$G$6:$H$69,2,FALSE)</f>
        <v>A</v>
      </c>
      <c r="J3317" s="1">
        <f>VLOOKUP(A3317,'volatile collection data'!$G$6:$I$69,3,FALSE)</f>
        <v>5</v>
      </c>
      <c r="K3317" s="1" t="str">
        <f>VLOOKUP(A3317,'volatile collection data'!$G$6:$N$69,8,FALSE)</f>
        <v>2B</v>
      </c>
      <c r="L3317" s="1">
        <f>VLOOKUP(A3317,'volatile collection data'!$G$6:$J$69,4,FALSE)</f>
        <v>3.49</v>
      </c>
      <c r="M3317" s="1">
        <f>VLOOKUP($A3317,'volatile collection data'!$G$6:$M$69,6,FALSE)</f>
        <v>10</v>
      </c>
      <c r="N3317" s="1">
        <f>VLOOKUP($A3317,'volatile collection data'!$G$6:$M$69,7,FALSE)</f>
        <v>3.49</v>
      </c>
      <c r="O3317" s="1">
        <f>VLOOKUP(A3317,'volatile collection data'!$G$6:$K$69,5,FALSE)</f>
        <v>0</v>
      </c>
      <c r="P3317" s="1" t="str">
        <f t="shared" si="309"/>
        <v>5A</v>
      </c>
      <c r="Q3317">
        <f t="shared" si="307"/>
        <v>0.35926346901812661</v>
      </c>
      <c r="R3317" t="str">
        <f t="shared" si="310"/>
        <v>2B_0-A&amp;3.49%3.49@10</v>
      </c>
      <c r="S3317" t="str">
        <f t="shared" si="311"/>
        <v>5A-2B-VCS-Loc-22</v>
      </c>
      <c r="T3317" t="str">
        <f>IFERROR(IF(VLOOKUP(S3317,Bad!$A:$A,1,FALSE)='RAW2'!S3317,"yes","no"),"no")</f>
        <v>no</v>
      </c>
      <c r="U3317" t="str">
        <f>IFERROR(VLOOKUP(F3317,compounds!$A:$B,2,FALSE),"")</f>
        <v>decanal</v>
      </c>
      <c r="V3317" t="str">
        <f>VLOOKUP(B3317,'volatile collection data'!$O:$P,2,FALSE)</f>
        <v>24.apr.22 2</v>
      </c>
    </row>
    <row r="3318" spans="1:22" x14ac:dyDescent="0.2">
      <c r="A3318" t="s">
        <v>378</v>
      </c>
      <c r="B3318" s="1" t="str">
        <f t="shared" si="308"/>
        <v>5A</v>
      </c>
      <c r="C3318">
        <v>15.786</v>
      </c>
      <c r="D3318">
        <f t="shared" si="306"/>
        <v>15.79</v>
      </c>
      <c r="E3318">
        <f>VLOOKUP(D3318,'Peak Combiner'!$A$5:$D$4980,4,FALSE)</f>
        <v>15.77</v>
      </c>
      <c r="F3318">
        <f>IFERROR(VLOOKUP(D3318,rt_comb!$A:$B,2,FALSE),D3318)</f>
        <v>15.79</v>
      </c>
      <c r="G3318">
        <v>3659556</v>
      </c>
      <c r="H3318">
        <f>SUMIFS($G:$G,$E:$E,18.51,'RAW2'!$A:$A,'RAW2'!A3318)</f>
        <v>43324116</v>
      </c>
      <c r="I3318" s="1" t="str">
        <f>VLOOKUP(A3318,'volatile collection data'!$G$6:$H$69,2,FALSE)</f>
        <v>A</v>
      </c>
      <c r="J3318" s="1">
        <f>VLOOKUP(A3318,'volatile collection data'!$G$6:$I$69,3,FALSE)</f>
        <v>5</v>
      </c>
      <c r="K3318" s="1" t="str">
        <f>VLOOKUP(A3318,'volatile collection data'!$G$6:$N$69,8,FALSE)</f>
        <v>2B</v>
      </c>
      <c r="L3318" s="1">
        <f>VLOOKUP(A3318,'volatile collection data'!$G$6:$J$69,4,FALSE)</f>
        <v>3.49</v>
      </c>
      <c r="M3318" s="1">
        <f>VLOOKUP($A3318,'volatile collection data'!$G$6:$M$69,6,FALSE)</f>
        <v>10</v>
      </c>
      <c r="N3318" s="1">
        <f>VLOOKUP($A3318,'volatile collection data'!$G$6:$M$69,7,FALSE)</f>
        <v>3.49</v>
      </c>
      <c r="O3318" s="1">
        <f>VLOOKUP(A3318,'volatile collection data'!$G$6:$K$69,5,FALSE)</f>
        <v>0</v>
      </c>
      <c r="P3318" s="1" t="str">
        <f t="shared" si="309"/>
        <v>5A</v>
      </c>
      <c r="Q3318">
        <f t="shared" si="307"/>
        <v>0.12101613118763059</v>
      </c>
      <c r="R3318" t="str">
        <f t="shared" si="310"/>
        <v>2B_0-A&amp;3.49%3.49@10</v>
      </c>
      <c r="S3318" t="str">
        <f t="shared" si="311"/>
        <v>5A-2B-VCS-Loc-22</v>
      </c>
      <c r="T3318" t="str">
        <f>IFERROR(IF(VLOOKUP(S3318,Bad!$A:$A,1,FALSE)='RAW2'!S3318,"yes","no"),"no")</f>
        <v>no</v>
      </c>
      <c r="U3318" t="str">
        <f>IFERROR(VLOOKUP(F3318,compounds!$A:$B,2,FALSE),"")</f>
        <v/>
      </c>
      <c r="V3318" t="str">
        <f>VLOOKUP(B3318,'volatile collection data'!$O:$P,2,FALSE)</f>
        <v>24.apr.22 2</v>
      </c>
    </row>
    <row r="3319" spans="1:22" x14ac:dyDescent="0.2">
      <c r="A3319" t="s">
        <v>378</v>
      </c>
      <c r="B3319" s="1" t="str">
        <f t="shared" si="308"/>
        <v>5A</v>
      </c>
      <c r="C3319">
        <v>16.029</v>
      </c>
      <c r="D3319">
        <f t="shared" si="306"/>
        <v>16.03</v>
      </c>
      <c r="E3319">
        <f>VLOOKUP(D3319,'Peak Combiner'!$A$5:$D$4980,4,FALSE)</f>
        <v>16.03</v>
      </c>
      <c r="F3319">
        <f>IFERROR(VLOOKUP(D3319,rt_comb!$A:$B,2,FALSE),D3319)</f>
        <v>16.03</v>
      </c>
      <c r="G3319">
        <v>17159966</v>
      </c>
      <c r="H3319">
        <f>SUMIFS($G:$G,$E:$E,18.51,'RAW2'!$A:$A,'RAW2'!A3319)</f>
        <v>43324116</v>
      </c>
      <c r="I3319" s="1" t="str">
        <f>VLOOKUP(A3319,'volatile collection data'!$G$6:$H$69,2,FALSE)</f>
        <v>A</v>
      </c>
      <c r="J3319" s="1">
        <f>VLOOKUP(A3319,'volatile collection data'!$G$6:$I$69,3,FALSE)</f>
        <v>5</v>
      </c>
      <c r="K3319" s="1" t="str">
        <f>VLOOKUP(A3319,'volatile collection data'!$G$6:$N$69,8,FALSE)</f>
        <v>2B</v>
      </c>
      <c r="L3319" s="1">
        <f>VLOOKUP(A3319,'volatile collection data'!$G$6:$J$69,4,FALSE)</f>
        <v>3.49</v>
      </c>
      <c r="M3319" s="1">
        <f>VLOOKUP($A3319,'volatile collection data'!$G$6:$M$69,6,FALSE)</f>
        <v>10</v>
      </c>
      <c r="N3319" s="1">
        <f>VLOOKUP($A3319,'volatile collection data'!$G$6:$M$69,7,FALSE)</f>
        <v>3.49</v>
      </c>
      <c r="O3319" s="1">
        <f>VLOOKUP(A3319,'volatile collection data'!$G$6:$K$69,5,FALSE)</f>
        <v>0</v>
      </c>
      <c r="P3319" s="1" t="str">
        <f t="shared" si="309"/>
        <v>5A</v>
      </c>
      <c r="Q3319">
        <f t="shared" si="307"/>
        <v>0.56745482146776294</v>
      </c>
      <c r="R3319" t="str">
        <f t="shared" si="310"/>
        <v>2B_0-A&amp;3.49%3.49@10</v>
      </c>
      <c r="S3319" t="str">
        <f t="shared" si="311"/>
        <v>5A-2B-VCS-Loc-22</v>
      </c>
      <c r="T3319" t="str">
        <f>IFERROR(IF(VLOOKUP(S3319,Bad!$A:$A,1,FALSE)='RAW2'!S3319,"yes","no"),"no")</f>
        <v>no</v>
      </c>
      <c r="U3319" t="str">
        <f>IFERROR(VLOOKUP(F3319,compounds!$A:$B,2,FALSE),"")</f>
        <v/>
      </c>
      <c r="V3319" t="str">
        <f>VLOOKUP(B3319,'volatile collection data'!$O:$P,2,FALSE)</f>
        <v>24.apr.22 2</v>
      </c>
    </row>
    <row r="3320" spans="1:22" x14ac:dyDescent="0.2">
      <c r="A3320" t="s">
        <v>378</v>
      </c>
      <c r="B3320" s="1" t="str">
        <f t="shared" si="308"/>
        <v>5A</v>
      </c>
      <c r="C3320">
        <v>16.344000000000001</v>
      </c>
      <c r="D3320">
        <f t="shared" si="306"/>
        <v>16.34</v>
      </c>
      <c r="E3320">
        <f>VLOOKUP(D3320,'Peak Combiner'!$A$5:$D$4980,4,FALSE)</f>
        <v>16.34</v>
      </c>
      <c r="F3320">
        <f>IFERROR(VLOOKUP(D3320,rt_comb!$A:$B,2,FALSE),D3320)</f>
        <v>16.34</v>
      </c>
      <c r="G3320">
        <v>5500231</v>
      </c>
      <c r="H3320">
        <f>SUMIFS($G:$G,$E:$E,18.51,'RAW2'!$A:$A,'RAW2'!A3320)</f>
        <v>43324116</v>
      </c>
      <c r="I3320" s="1" t="str">
        <f>VLOOKUP(A3320,'volatile collection data'!$G$6:$H$69,2,FALSE)</f>
        <v>A</v>
      </c>
      <c r="J3320" s="1">
        <f>VLOOKUP(A3320,'volatile collection data'!$G$6:$I$69,3,FALSE)</f>
        <v>5</v>
      </c>
      <c r="K3320" s="1" t="str">
        <f>VLOOKUP(A3320,'volatile collection data'!$G$6:$N$69,8,FALSE)</f>
        <v>2B</v>
      </c>
      <c r="L3320" s="1">
        <f>VLOOKUP(A3320,'volatile collection data'!$G$6:$J$69,4,FALSE)</f>
        <v>3.49</v>
      </c>
      <c r="M3320" s="1">
        <f>VLOOKUP($A3320,'volatile collection data'!$G$6:$M$69,6,FALSE)</f>
        <v>10</v>
      </c>
      <c r="N3320" s="1">
        <f>VLOOKUP($A3320,'volatile collection data'!$G$6:$M$69,7,FALSE)</f>
        <v>3.49</v>
      </c>
      <c r="O3320" s="1">
        <f>VLOOKUP(A3320,'volatile collection data'!$G$6:$K$69,5,FALSE)</f>
        <v>0</v>
      </c>
      <c r="P3320" s="1" t="str">
        <f t="shared" si="309"/>
        <v>5A</v>
      </c>
      <c r="Q3320">
        <f t="shared" si="307"/>
        <v>0.18188454453443878</v>
      </c>
      <c r="R3320" t="str">
        <f t="shared" si="310"/>
        <v>2B_0-A&amp;3.49%3.49@10</v>
      </c>
      <c r="S3320" t="str">
        <f t="shared" si="311"/>
        <v>5A-2B-VCS-Loc-22</v>
      </c>
      <c r="T3320" t="str">
        <f>IFERROR(IF(VLOOKUP(S3320,Bad!$A:$A,1,FALSE)='RAW2'!S3320,"yes","no"),"no")</f>
        <v>no</v>
      </c>
      <c r="U3320" t="str">
        <f>IFERROR(VLOOKUP(F3320,compounds!$A:$B,2,FALSE),"")</f>
        <v/>
      </c>
      <c r="V3320" t="str">
        <f>VLOOKUP(B3320,'volatile collection data'!$O:$P,2,FALSE)</f>
        <v>24.apr.22 2</v>
      </c>
    </row>
    <row r="3321" spans="1:22" x14ac:dyDescent="0.2">
      <c r="A3321" t="s">
        <v>378</v>
      </c>
      <c r="B3321" s="1" t="str">
        <f t="shared" si="308"/>
        <v>5A</v>
      </c>
      <c r="C3321">
        <v>16.454000000000001</v>
      </c>
      <c r="D3321">
        <f t="shared" si="306"/>
        <v>16.45</v>
      </c>
      <c r="E3321">
        <f>VLOOKUP(D3321,'Peak Combiner'!$A$5:$D$4980,4,FALSE)</f>
        <v>16.440000000000001</v>
      </c>
      <c r="F3321">
        <f>IFERROR(VLOOKUP(D3321,rt_comb!$A:$B,2,FALSE),D3321)</f>
        <v>16.45</v>
      </c>
      <c r="G3321">
        <v>5993397</v>
      </c>
      <c r="H3321">
        <f>SUMIFS($G:$G,$E:$E,18.51,'RAW2'!$A:$A,'RAW2'!A3321)</f>
        <v>43324116</v>
      </c>
      <c r="I3321" s="1" t="str">
        <f>VLOOKUP(A3321,'volatile collection data'!$G$6:$H$69,2,FALSE)</f>
        <v>A</v>
      </c>
      <c r="J3321" s="1">
        <f>VLOOKUP(A3321,'volatile collection data'!$G$6:$I$69,3,FALSE)</f>
        <v>5</v>
      </c>
      <c r="K3321" s="1" t="str">
        <f>VLOOKUP(A3321,'volatile collection data'!$G$6:$N$69,8,FALSE)</f>
        <v>2B</v>
      </c>
      <c r="L3321" s="1">
        <f>VLOOKUP(A3321,'volatile collection data'!$G$6:$J$69,4,FALSE)</f>
        <v>3.49</v>
      </c>
      <c r="M3321" s="1">
        <f>VLOOKUP($A3321,'volatile collection data'!$G$6:$M$69,6,FALSE)</f>
        <v>10</v>
      </c>
      <c r="N3321" s="1">
        <f>VLOOKUP($A3321,'volatile collection data'!$G$6:$M$69,7,FALSE)</f>
        <v>3.49</v>
      </c>
      <c r="O3321" s="1">
        <f>VLOOKUP(A3321,'volatile collection data'!$G$6:$K$69,5,FALSE)</f>
        <v>0</v>
      </c>
      <c r="P3321" s="1" t="str">
        <f t="shared" si="309"/>
        <v>5A</v>
      </c>
      <c r="Q3321">
        <f t="shared" si="307"/>
        <v>0.19819281836691435</v>
      </c>
      <c r="R3321" t="str">
        <f t="shared" si="310"/>
        <v>2B_0-A&amp;3.49%3.49@10</v>
      </c>
      <c r="S3321" t="str">
        <f t="shared" si="311"/>
        <v>5A-2B-VCS-Loc-22</v>
      </c>
      <c r="T3321" t="str">
        <f>IFERROR(IF(VLOOKUP(S3321,Bad!$A:$A,1,FALSE)='RAW2'!S3321,"yes","no"),"no")</f>
        <v>no</v>
      </c>
      <c r="U3321" t="str">
        <f>IFERROR(VLOOKUP(F3321,compounds!$A:$B,2,FALSE),"")</f>
        <v/>
      </c>
      <c r="V3321" t="str">
        <f>VLOOKUP(B3321,'volatile collection data'!$O:$P,2,FALSE)</f>
        <v>24.apr.22 2</v>
      </c>
    </row>
    <row r="3322" spans="1:22" x14ac:dyDescent="0.2">
      <c r="A3322" t="s">
        <v>378</v>
      </c>
      <c r="B3322" s="1" t="str">
        <f t="shared" si="308"/>
        <v>5A</v>
      </c>
      <c r="C3322">
        <v>17.823</v>
      </c>
      <c r="D3322">
        <f t="shared" si="306"/>
        <v>17.82</v>
      </c>
      <c r="E3322">
        <f>VLOOKUP(D3322,'Peak Combiner'!$A$5:$D$4980,4,FALSE)</f>
        <v>17.82</v>
      </c>
      <c r="F3322">
        <f>IFERROR(VLOOKUP(D3322,rt_comb!$A:$B,2,FALSE),D3322)</f>
        <v>17.82</v>
      </c>
      <c r="G3322">
        <v>11575345</v>
      </c>
      <c r="H3322">
        <f>SUMIFS($G:$G,$E:$E,18.51,'RAW2'!$A:$A,'RAW2'!A3322)</f>
        <v>43324116</v>
      </c>
      <c r="I3322" s="1" t="str">
        <f>VLOOKUP(A3322,'volatile collection data'!$G$6:$H$69,2,FALSE)</f>
        <v>A</v>
      </c>
      <c r="J3322" s="1">
        <f>VLOOKUP(A3322,'volatile collection data'!$G$6:$I$69,3,FALSE)</f>
        <v>5</v>
      </c>
      <c r="K3322" s="1" t="str">
        <f>VLOOKUP(A3322,'volatile collection data'!$G$6:$N$69,8,FALSE)</f>
        <v>2B</v>
      </c>
      <c r="L3322" s="1">
        <f>VLOOKUP(A3322,'volatile collection data'!$G$6:$J$69,4,FALSE)</f>
        <v>3.49</v>
      </c>
      <c r="M3322" s="1">
        <f>VLOOKUP($A3322,'volatile collection data'!$G$6:$M$69,6,FALSE)</f>
        <v>10</v>
      </c>
      <c r="N3322" s="1">
        <f>VLOOKUP($A3322,'volatile collection data'!$G$6:$M$69,7,FALSE)</f>
        <v>3.49</v>
      </c>
      <c r="O3322" s="1">
        <f>VLOOKUP(A3322,'volatile collection data'!$G$6:$K$69,5,FALSE)</f>
        <v>0</v>
      </c>
      <c r="P3322" s="1" t="str">
        <f t="shared" si="309"/>
        <v>5A</v>
      </c>
      <c r="Q3322">
        <f t="shared" si="307"/>
        <v>0.38277962382925246</v>
      </c>
      <c r="R3322" t="str">
        <f t="shared" si="310"/>
        <v>2B_0-A&amp;3.49%3.49@10</v>
      </c>
      <c r="S3322" t="str">
        <f t="shared" si="311"/>
        <v>5A-2B-VCS-Loc-22</v>
      </c>
      <c r="T3322" t="str">
        <f>IFERROR(IF(VLOOKUP(S3322,Bad!$A:$A,1,FALSE)='RAW2'!S3322,"yes","no"),"no")</f>
        <v>no</v>
      </c>
      <c r="U3322" t="str">
        <f>IFERROR(VLOOKUP(F3322,compounds!$A:$B,2,FALSE),"")</f>
        <v/>
      </c>
      <c r="V3322" t="str">
        <f>VLOOKUP(B3322,'volatile collection data'!$O:$P,2,FALSE)</f>
        <v>24.apr.22 2</v>
      </c>
    </row>
    <row r="3323" spans="1:22" x14ac:dyDescent="0.2">
      <c r="A3323" t="s">
        <v>378</v>
      </c>
      <c r="B3323" s="1" t="str">
        <f t="shared" si="308"/>
        <v>5A</v>
      </c>
      <c r="C3323">
        <v>17.876999999999999</v>
      </c>
      <c r="D3323">
        <f t="shared" si="306"/>
        <v>17.88</v>
      </c>
      <c r="E3323">
        <f>VLOOKUP(D3323,'Peak Combiner'!$A$5:$D$4980,4,FALSE)</f>
        <v>17.87</v>
      </c>
      <c r="F3323">
        <f>IFERROR(VLOOKUP(D3323,rt_comb!$A:$B,2,FALSE),D3323)</f>
        <v>17.88</v>
      </c>
      <c r="G3323">
        <v>4694297</v>
      </c>
      <c r="H3323">
        <f>SUMIFS($G:$G,$E:$E,18.51,'RAW2'!$A:$A,'RAW2'!A3323)</f>
        <v>43324116</v>
      </c>
      <c r="I3323" s="1" t="str">
        <f>VLOOKUP(A3323,'volatile collection data'!$G$6:$H$69,2,FALSE)</f>
        <v>A</v>
      </c>
      <c r="J3323" s="1">
        <f>VLOOKUP(A3323,'volatile collection data'!$G$6:$I$69,3,FALSE)</f>
        <v>5</v>
      </c>
      <c r="K3323" s="1" t="str">
        <f>VLOOKUP(A3323,'volatile collection data'!$G$6:$N$69,8,FALSE)</f>
        <v>2B</v>
      </c>
      <c r="L3323" s="1">
        <f>VLOOKUP(A3323,'volatile collection data'!$G$6:$J$69,4,FALSE)</f>
        <v>3.49</v>
      </c>
      <c r="M3323" s="1">
        <f>VLOOKUP($A3323,'volatile collection data'!$G$6:$M$69,6,FALSE)</f>
        <v>10</v>
      </c>
      <c r="N3323" s="1">
        <f>VLOOKUP($A3323,'volatile collection data'!$G$6:$M$69,7,FALSE)</f>
        <v>3.49</v>
      </c>
      <c r="O3323" s="1">
        <f>VLOOKUP(A3323,'volatile collection data'!$G$6:$K$69,5,FALSE)</f>
        <v>0</v>
      </c>
      <c r="P3323" s="1" t="str">
        <f t="shared" si="309"/>
        <v>5A</v>
      </c>
      <c r="Q3323">
        <f t="shared" si="307"/>
        <v>0.15523349323953525</v>
      </c>
      <c r="R3323" t="str">
        <f t="shared" si="310"/>
        <v>2B_0-A&amp;3.49%3.49@10</v>
      </c>
      <c r="S3323" t="str">
        <f t="shared" si="311"/>
        <v>5A-2B-VCS-Loc-22</v>
      </c>
      <c r="T3323" t="str">
        <f>IFERROR(IF(VLOOKUP(S3323,Bad!$A:$A,1,FALSE)='RAW2'!S3323,"yes","no"),"no")</f>
        <v>no</v>
      </c>
      <c r="U3323" t="str">
        <f>IFERROR(VLOOKUP(F3323,compounds!$A:$B,2,FALSE),"")</f>
        <v/>
      </c>
      <c r="V3323" t="str">
        <f>VLOOKUP(B3323,'volatile collection data'!$O:$P,2,FALSE)</f>
        <v>24.apr.22 2</v>
      </c>
    </row>
    <row r="3324" spans="1:22" x14ac:dyDescent="0.2">
      <c r="A3324" t="s">
        <v>378</v>
      </c>
      <c r="B3324" s="1" t="str">
        <f t="shared" si="308"/>
        <v>5A</v>
      </c>
      <c r="C3324">
        <v>18.099</v>
      </c>
      <c r="D3324">
        <f t="shared" si="306"/>
        <v>18.100000000000001</v>
      </c>
      <c r="E3324">
        <f>VLOOKUP(D3324,'Peak Combiner'!$A$5:$D$4980,4,FALSE)</f>
        <v>18.100000000000001</v>
      </c>
      <c r="F3324">
        <f>IFERROR(VLOOKUP(D3324,rt_comb!$A:$B,2,FALSE),D3324)</f>
        <v>18.100000000000001</v>
      </c>
      <c r="G3324">
        <v>1045696</v>
      </c>
      <c r="H3324">
        <f>SUMIFS($G:$G,$E:$E,18.51,'RAW2'!$A:$A,'RAW2'!A3324)</f>
        <v>43324116</v>
      </c>
      <c r="I3324" s="1" t="str">
        <f>VLOOKUP(A3324,'volatile collection data'!$G$6:$H$69,2,FALSE)</f>
        <v>A</v>
      </c>
      <c r="J3324" s="1">
        <f>VLOOKUP(A3324,'volatile collection data'!$G$6:$I$69,3,FALSE)</f>
        <v>5</v>
      </c>
      <c r="K3324" s="1" t="str">
        <f>VLOOKUP(A3324,'volatile collection data'!$G$6:$N$69,8,FALSE)</f>
        <v>2B</v>
      </c>
      <c r="L3324" s="1">
        <f>VLOOKUP(A3324,'volatile collection data'!$G$6:$J$69,4,FALSE)</f>
        <v>3.49</v>
      </c>
      <c r="M3324" s="1">
        <f>VLOOKUP($A3324,'volatile collection data'!$G$6:$M$69,6,FALSE)</f>
        <v>10</v>
      </c>
      <c r="N3324" s="1">
        <f>VLOOKUP($A3324,'volatile collection data'!$G$6:$M$69,7,FALSE)</f>
        <v>3.49</v>
      </c>
      <c r="O3324" s="1">
        <f>VLOOKUP(A3324,'volatile collection data'!$G$6:$K$69,5,FALSE)</f>
        <v>0</v>
      </c>
      <c r="P3324" s="1" t="str">
        <f t="shared" si="309"/>
        <v>5A</v>
      </c>
      <c r="Q3324">
        <f t="shared" si="307"/>
        <v>3.4579627779539525E-2</v>
      </c>
      <c r="R3324" t="str">
        <f t="shared" si="310"/>
        <v>2B_0-A&amp;3.49%3.49@10</v>
      </c>
      <c r="S3324" t="str">
        <f t="shared" si="311"/>
        <v>5A-2B-VCS-Loc-22</v>
      </c>
      <c r="T3324" t="str">
        <f>IFERROR(IF(VLOOKUP(S3324,Bad!$A:$A,1,FALSE)='RAW2'!S3324,"yes","no"),"no")</f>
        <v>no</v>
      </c>
      <c r="U3324" t="str">
        <f>IFERROR(VLOOKUP(F3324,compounds!$A:$B,2,FALSE),"")</f>
        <v/>
      </c>
      <c r="V3324" t="str">
        <f>VLOOKUP(B3324,'volatile collection data'!$O:$P,2,FALSE)</f>
        <v>24.apr.22 2</v>
      </c>
    </row>
    <row r="3325" spans="1:22" x14ac:dyDescent="0.2">
      <c r="A3325" t="s">
        <v>378</v>
      </c>
      <c r="B3325" s="1" t="str">
        <f t="shared" si="308"/>
        <v>5A</v>
      </c>
      <c r="C3325">
        <v>18.518999999999998</v>
      </c>
      <c r="D3325">
        <f t="shared" si="306"/>
        <v>18.52</v>
      </c>
      <c r="E3325">
        <f>VLOOKUP(D3325,'Peak Combiner'!$A$5:$D$4980,4,FALSE)</f>
        <v>18.510000000000002</v>
      </c>
      <c r="F3325">
        <f>IFERROR(VLOOKUP(D3325,rt_comb!$A:$B,2,FALSE),D3325)</f>
        <v>18.52</v>
      </c>
      <c r="G3325">
        <v>43324116</v>
      </c>
      <c r="H3325">
        <f>SUMIFS($G:$G,$E:$E,18.51,'RAW2'!$A:$A,'RAW2'!A3325)</f>
        <v>43324116</v>
      </c>
      <c r="I3325" s="1" t="str">
        <f>VLOOKUP(A3325,'volatile collection data'!$G$6:$H$69,2,FALSE)</f>
        <v>A</v>
      </c>
      <c r="J3325" s="1">
        <f>VLOOKUP(A3325,'volatile collection data'!$G$6:$I$69,3,FALSE)</f>
        <v>5</v>
      </c>
      <c r="K3325" s="1" t="str">
        <f>VLOOKUP(A3325,'volatile collection data'!$G$6:$N$69,8,FALSE)</f>
        <v>2B</v>
      </c>
      <c r="L3325" s="1">
        <f>VLOOKUP(A3325,'volatile collection data'!$G$6:$J$69,4,FALSE)</f>
        <v>3.49</v>
      </c>
      <c r="M3325" s="1">
        <f>VLOOKUP($A3325,'volatile collection data'!$G$6:$M$69,6,FALSE)</f>
        <v>10</v>
      </c>
      <c r="N3325" s="1">
        <f>VLOOKUP($A3325,'volatile collection data'!$G$6:$M$69,7,FALSE)</f>
        <v>3.49</v>
      </c>
      <c r="O3325" s="1">
        <f>VLOOKUP(A3325,'volatile collection data'!$G$6:$K$69,5,FALSE)</f>
        <v>0</v>
      </c>
      <c r="P3325" s="1" t="str">
        <f t="shared" si="309"/>
        <v>5A</v>
      </c>
      <c r="Q3325">
        <f t="shared" si="307"/>
        <v>1.4326647564469912</v>
      </c>
      <c r="R3325" t="str">
        <f t="shared" si="310"/>
        <v>2B_0-A&amp;3.49%3.49@10</v>
      </c>
      <c r="S3325" t="str">
        <f t="shared" si="311"/>
        <v>5A-2B-VCS-Loc-22</v>
      </c>
      <c r="T3325" t="str">
        <f>IFERROR(IF(VLOOKUP(S3325,Bad!$A:$A,1,FALSE)='RAW2'!S3325,"yes","no"),"no")</f>
        <v>no</v>
      </c>
      <c r="U3325" t="str">
        <f>IFERROR(VLOOKUP(F3325,compounds!$A:$B,2,FALSE),"")</f>
        <v>standard</v>
      </c>
      <c r="V3325" t="str">
        <f>VLOOKUP(B3325,'volatile collection data'!$O:$P,2,FALSE)</f>
        <v>24.apr.22 2</v>
      </c>
    </row>
    <row r="3326" spans="1:22" x14ac:dyDescent="0.2">
      <c r="A3326" t="s">
        <v>378</v>
      </c>
      <c r="B3326" s="1" t="str">
        <f t="shared" si="308"/>
        <v>5A</v>
      </c>
      <c r="C3326">
        <v>19.114999999999998</v>
      </c>
      <c r="D3326">
        <f t="shared" ref="D3326:D3389" si="312">ROUND(C3326,2)</f>
        <v>19.12</v>
      </c>
      <c r="E3326">
        <f>VLOOKUP(D3326,'Peak Combiner'!$A$5:$D$4980,4,FALSE)</f>
        <v>19.12</v>
      </c>
      <c r="F3326">
        <f>IFERROR(VLOOKUP(D3326,rt_comb!$A:$B,2,FALSE),D3326)</f>
        <v>19.12</v>
      </c>
      <c r="G3326">
        <v>536013</v>
      </c>
      <c r="H3326">
        <f>SUMIFS($G:$G,$E:$E,18.51,'RAW2'!$A:$A,'RAW2'!A3326)</f>
        <v>43324116</v>
      </c>
      <c r="I3326" s="1" t="str">
        <f>VLOOKUP(A3326,'volatile collection data'!$G$6:$H$69,2,FALSE)</f>
        <v>A</v>
      </c>
      <c r="J3326" s="1">
        <f>VLOOKUP(A3326,'volatile collection data'!$G$6:$I$69,3,FALSE)</f>
        <v>5</v>
      </c>
      <c r="K3326" s="1" t="str">
        <f>VLOOKUP(A3326,'volatile collection data'!$G$6:$N$69,8,FALSE)</f>
        <v>2B</v>
      </c>
      <c r="L3326" s="1">
        <f>VLOOKUP(A3326,'volatile collection data'!$G$6:$J$69,4,FALSE)</f>
        <v>3.49</v>
      </c>
      <c r="M3326" s="1">
        <f>VLOOKUP($A3326,'volatile collection data'!$G$6:$M$69,6,FALSE)</f>
        <v>10</v>
      </c>
      <c r="N3326" s="1">
        <f>VLOOKUP($A3326,'volatile collection data'!$G$6:$M$69,7,FALSE)</f>
        <v>3.49</v>
      </c>
      <c r="O3326" s="1">
        <f>VLOOKUP(A3326,'volatile collection data'!$G$6:$K$69,5,FALSE)</f>
        <v>0</v>
      </c>
      <c r="P3326" s="1" t="str">
        <f t="shared" si="309"/>
        <v>5A</v>
      </c>
      <c r="Q3326">
        <f t="shared" ref="Q3326:Q3389" si="313">IFERROR((30/H3326*G3326)/L3326/6,0)</f>
        <v>1.7725161064969474E-2</v>
      </c>
      <c r="R3326" t="str">
        <f t="shared" si="310"/>
        <v>2B_0-A&amp;3.49%3.49@10</v>
      </c>
      <c r="S3326" t="str">
        <f t="shared" si="311"/>
        <v>5A-2B-VCS-Loc-22</v>
      </c>
      <c r="T3326" t="str">
        <f>IFERROR(IF(VLOOKUP(S3326,Bad!$A:$A,1,FALSE)='RAW2'!S3326,"yes","no"),"no")</f>
        <v>no</v>
      </c>
      <c r="U3326" t="str">
        <f>IFERROR(VLOOKUP(F3326,compounds!$A:$B,2,FALSE),"")</f>
        <v/>
      </c>
      <c r="V3326" t="str">
        <f>VLOOKUP(B3326,'volatile collection data'!$O:$P,2,FALSE)</f>
        <v>24.apr.22 2</v>
      </c>
    </row>
    <row r="3327" spans="1:22" x14ac:dyDescent="0.2">
      <c r="A3327" t="s">
        <v>378</v>
      </c>
      <c r="B3327" s="1" t="str">
        <f t="shared" si="308"/>
        <v>5A</v>
      </c>
      <c r="C3327">
        <v>19.559999999999999</v>
      </c>
      <c r="D3327">
        <f t="shared" si="312"/>
        <v>19.559999999999999</v>
      </c>
      <c r="E3327">
        <f>VLOOKUP(D3327,'Peak Combiner'!$A$5:$D$4980,4,FALSE)</f>
        <v>19.55</v>
      </c>
      <c r="F3327">
        <f>IFERROR(VLOOKUP(D3327,rt_comb!$A:$B,2,FALSE),D3327)</f>
        <v>19.559999999999999</v>
      </c>
      <c r="G3327">
        <v>5747560</v>
      </c>
      <c r="H3327">
        <f>SUMIFS($G:$G,$E:$E,18.51,'RAW2'!$A:$A,'RAW2'!A3327)</f>
        <v>43324116</v>
      </c>
      <c r="I3327" s="1" t="str">
        <f>VLOOKUP(A3327,'volatile collection data'!$G$6:$H$69,2,FALSE)</f>
        <v>A</v>
      </c>
      <c r="J3327" s="1">
        <f>VLOOKUP(A3327,'volatile collection data'!$G$6:$I$69,3,FALSE)</f>
        <v>5</v>
      </c>
      <c r="K3327" s="1" t="str">
        <f>VLOOKUP(A3327,'volatile collection data'!$G$6:$N$69,8,FALSE)</f>
        <v>2B</v>
      </c>
      <c r="L3327" s="1">
        <f>VLOOKUP(A3327,'volatile collection data'!$G$6:$J$69,4,FALSE)</f>
        <v>3.49</v>
      </c>
      <c r="M3327" s="1">
        <f>VLOOKUP($A3327,'volatile collection data'!$G$6:$M$69,6,FALSE)</f>
        <v>10</v>
      </c>
      <c r="N3327" s="1">
        <f>VLOOKUP($A3327,'volatile collection data'!$G$6:$M$69,7,FALSE)</f>
        <v>3.49</v>
      </c>
      <c r="O3327" s="1">
        <f>VLOOKUP(A3327,'volatile collection data'!$G$6:$K$69,5,FALSE)</f>
        <v>0</v>
      </c>
      <c r="P3327" s="1" t="str">
        <f t="shared" si="309"/>
        <v>5A</v>
      </c>
      <c r="Q3327">
        <f t="shared" si="313"/>
        <v>0.19006335057279575</v>
      </c>
      <c r="R3327" t="str">
        <f t="shared" si="310"/>
        <v>2B_0-A&amp;3.49%3.49@10</v>
      </c>
      <c r="S3327" t="str">
        <f t="shared" si="311"/>
        <v>5A-2B-VCS-Loc-22</v>
      </c>
      <c r="T3327" t="str">
        <f>IFERROR(IF(VLOOKUP(S3327,Bad!$A:$A,1,FALSE)='RAW2'!S3327,"yes","no"),"no")</f>
        <v>no</v>
      </c>
      <c r="U3327" t="str">
        <f>IFERROR(VLOOKUP(F3327,compounds!$A:$B,2,FALSE),"")</f>
        <v/>
      </c>
      <c r="V3327" t="str">
        <f>VLOOKUP(B3327,'volatile collection data'!$O:$P,2,FALSE)</f>
        <v>24.apr.22 2</v>
      </c>
    </row>
    <row r="3328" spans="1:22" x14ac:dyDescent="0.2">
      <c r="A3328" t="s">
        <v>378</v>
      </c>
      <c r="B3328" s="1" t="str">
        <f t="shared" si="308"/>
        <v>5A</v>
      </c>
      <c r="C3328">
        <v>20.05</v>
      </c>
      <c r="D3328">
        <f t="shared" si="312"/>
        <v>20.05</v>
      </c>
      <c r="E3328">
        <f>VLOOKUP(D3328,'Peak Combiner'!$A$5:$D$4980,4,FALSE)</f>
        <v>20.05</v>
      </c>
      <c r="F3328">
        <f>IFERROR(VLOOKUP(D3328,rt_comb!$A:$B,2,FALSE),D3328)</f>
        <v>20.05</v>
      </c>
      <c r="G3328">
        <v>1217101</v>
      </c>
      <c r="H3328">
        <f>SUMIFS($G:$G,$E:$E,18.51,'RAW2'!$A:$A,'RAW2'!A3328)</f>
        <v>43324116</v>
      </c>
      <c r="I3328" s="1" t="str">
        <f>VLOOKUP(A3328,'volatile collection data'!$G$6:$H$69,2,FALSE)</f>
        <v>A</v>
      </c>
      <c r="J3328" s="1">
        <f>VLOOKUP(A3328,'volatile collection data'!$G$6:$I$69,3,FALSE)</f>
        <v>5</v>
      </c>
      <c r="K3328" s="1" t="str">
        <f>VLOOKUP(A3328,'volatile collection data'!$G$6:$N$69,8,FALSE)</f>
        <v>2B</v>
      </c>
      <c r="L3328" s="1">
        <f>VLOOKUP(A3328,'volatile collection data'!$G$6:$J$69,4,FALSE)</f>
        <v>3.49</v>
      </c>
      <c r="M3328" s="1">
        <f>VLOOKUP($A3328,'volatile collection data'!$G$6:$M$69,6,FALSE)</f>
        <v>10</v>
      </c>
      <c r="N3328" s="1">
        <f>VLOOKUP($A3328,'volatile collection data'!$G$6:$M$69,7,FALSE)</f>
        <v>3.49</v>
      </c>
      <c r="O3328" s="1">
        <f>VLOOKUP(A3328,'volatile collection data'!$G$6:$K$69,5,FALSE)</f>
        <v>0</v>
      </c>
      <c r="P3328" s="1" t="str">
        <f t="shared" si="309"/>
        <v>5A</v>
      </c>
      <c r="Q3328">
        <f t="shared" si="313"/>
        <v>4.0247738874496355E-2</v>
      </c>
      <c r="R3328" t="str">
        <f t="shared" si="310"/>
        <v>2B_0-A&amp;3.49%3.49@10</v>
      </c>
      <c r="S3328" t="str">
        <f t="shared" si="311"/>
        <v>5A-2B-VCS-Loc-22</v>
      </c>
      <c r="T3328" t="str">
        <f>IFERROR(IF(VLOOKUP(S3328,Bad!$A:$A,1,FALSE)='RAW2'!S3328,"yes","no"),"no")</f>
        <v>no</v>
      </c>
      <c r="U3328" t="str">
        <f>IFERROR(VLOOKUP(F3328,compounds!$A:$B,2,FALSE),"")</f>
        <v>tridecane</v>
      </c>
      <c r="V3328" t="str">
        <f>VLOOKUP(B3328,'volatile collection data'!$O:$P,2,FALSE)</f>
        <v>24.apr.22 2</v>
      </c>
    </row>
    <row r="3329" spans="1:22" x14ac:dyDescent="0.2">
      <c r="A3329" t="s">
        <v>378</v>
      </c>
      <c r="B3329" s="1" t="str">
        <f t="shared" si="308"/>
        <v>5A</v>
      </c>
      <c r="C3329">
        <v>20.640999999999998</v>
      </c>
      <c r="D3329">
        <f t="shared" si="312"/>
        <v>20.64</v>
      </c>
      <c r="E3329">
        <f>VLOOKUP(D3329,'Peak Combiner'!$A$5:$D$4980,4,FALSE)</f>
        <v>20.64</v>
      </c>
      <c r="F3329">
        <f>IFERROR(VLOOKUP(D3329,rt_comb!$A:$B,2,FALSE),D3329)</f>
        <v>20.64</v>
      </c>
      <c r="G3329">
        <v>1818954</v>
      </c>
      <c r="H3329">
        <f>SUMIFS($G:$G,$E:$E,18.51,'RAW2'!$A:$A,'RAW2'!A3329)</f>
        <v>43324116</v>
      </c>
      <c r="I3329" s="1" t="str">
        <f>VLOOKUP(A3329,'volatile collection data'!$G$6:$H$69,2,FALSE)</f>
        <v>A</v>
      </c>
      <c r="J3329" s="1">
        <f>VLOOKUP(A3329,'volatile collection data'!$G$6:$I$69,3,FALSE)</f>
        <v>5</v>
      </c>
      <c r="K3329" s="1" t="str">
        <f>VLOOKUP(A3329,'volatile collection data'!$G$6:$N$69,8,FALSE)</f>
        <v>2B</v>
      </c>
      <c r="L3329" s="1">
        <f>VLOOKUP(A3329,'volatile collection data'!$G$6:$J$69,4,FALSE)</f>
        <v>3.49</v>
      </c>
      <c r="M3329" s="1">
        <f>VLOOKUP($A3329,'volatile collection data'!$G$6:$M$69,6,FALSE)</f>
        <v>10</v>
      </c>
      <c r="N3329" s="1">
        <f>VLOOKUP($A3329,'volatile collection data'!$G$6:$M$69,7,FALSE)</f>
        <v>3.49</v>
      </c>
      <c r="O3329" s="1">
        <f>VLOOKUP(A3329,'volatile collection data'!$G$6:$K$69,5,FALSE)</f>
        <v>0</v>
      </c>
      <c r="P3329" s="1" t="str">
        <f t="shared" si="309"/>
        <v>5A</v>
      </c>
      <c r="Q3329">
        <f t="shared" si="313"/>
        <v>6.0150131843389042E-2</v>
      </c>
      <c r="R3329" t="str">
        <f t="shared" si="310"/>
        <v>2B_0-A&amp;3.49%3.49@10</v>
      </c>
      <c r="S3329" t="str">
        <f t="shared" si="311"/>
        <v>5A-2B-VCS-Loc-22</v>
      </c>
      <c r="T3329" t="str">
        <f>IFERROR(IF(VLOOKUP(S3329,Bad!$A:$A,1,FALSE)='RAW2'!S3329,"yes","no"),"no")</f>
        <v>no</v>
      </c>
      <c r="U3329" t="str">
        <f>IFERROR(VLOOKUP(F3329,compounds!$A:$B,2,FALSE),"")</f>
        <v/>
      </c>
      <c r="V3329" t="str">
        <f>VLOOKUP(B3329,'volatile collection data'!$O:$P,2,FALSE)</f>
        <v>24.apr.22 2</v>
      </c>
    </row>
    <row r="3330" spans="1:22" x14ac:dyDescent="0.2">
      <c r="A3330" t="s">
        <v>378</v>
      </c>
      <c r="B3330" s="1" t="str">
        <f t="shared" si="308"/>
        <v>5A</v>
      </c>
      <c r="C3330">
        <v>20.853999999999999</v>
      </c>
      <c r="D3330">
        <f t="shared" si="312"/>
        <v>20.85</v>
      </c>
      <c r="E3330">
        <f>VLOOKUP(D3330,'Peak Combiner'!$A$5:$D$4980,4,FALSE)</f>
        <v>20.85</v>
      </c>
      <c r="F3330">
        <f>IFERROR(VLOOKUP(D3330,rt_comb!$A:$B,2,FALSE),D3330)</f>
        <v>20.85</v>
      </c>
      <c r="G3330">
        <v>967022</v>
      </c>
      <c r="H3330">
        <f>SUMIFS($G:$G,$E:$E,18.51,'RAW2'!$A:$A,'RAW2'!A3330)</f>
        <v>43324116</v>
      </c>
      <c r="I3330" s="1" t="str">
        <f>VLOOKUP(A3330,'volatile collection data'!$G$6:$H$69,2,FALSE)</f>
        <v>A</v>
      </c>
      <c r="J3330" s="1">
        <f>VLOOKUP(A3330,'volatile collection data'!$G$6:$I$69,3,FALSE)</f>
        <v>5</v>
      </c>
      <c r="K3330" s="1" t="str">
        <f>VLOOKUP(A3330,'volatile collection data'!$G$6:$N$69,8,FALSE)</f>
        <v>2B</v>
      </c>
      <c r="L3330" s="1">
        <f>VLOOKUP(A3330,'volatile collection data'!$G$6:$J$69,4,FALSE)</f>
        <v>3.49</v>
      </c>
      <c r="M3330" s="1">
        <f>VLOOKUP($A3330,'volatile collection data'!$G$6:$M$69,6,FALSE)</f>
        <v>10</v>
      </c>
      <c r="N3330" s="1">
        <f>VLOOKUP($A3330,'volatile collection data'!$G$6:$M$69,7,FALSE)</f>
        <v>3.49</v>
      </c>
      <c r="O3330" s="1">
        <f>VLOOKUP(A3330,'volatile collection data'!$G$6:$K$69,5,FALSE)</f>
        <v>0</v>
      </c>
      <c r="P3330" s="1" t="str">
        <f t="shared" si="309"/>
        <v>5A</v>
      </c>
      <c r="Q3330">
        <f t="shared" si="313"/>
        <v>3.1977994383287182E-2</v>
      </c>
      <c r="R3330" t="str">
        <f t="shared" si="310"/>
        <v>2B_0-A&amp;3.49%3.49@10</v>
      </c>
      <c r="S3330" t="str">
        <f t="shared" si="311"/>
        <v>5A-2B-VCS-Loc-22</v>
      </c>
      <c r="T3330" t="str">
        <f>IFERROR(IF(VLOOKUP(S3330,Bad!$A:$A,1,FALSE)='RAW2'!S3330,"yes","no"),"no")</f>
        <v>no</v>
      </c>
      <c r="U3330" t="str">
        <f>IFERROR(VLOOKUP(F3330,compounds!$A:$B,2,FALSE),"")</f>
        <v>nanodecane</v>
      </c>
      <c r="V3330" t="str">
        <f>VLOOKUP(B3330,'volatile collection data'!$O:$P,2,FALSE)</f>
        <v>24.apr.22 2</v>
      </c>
    </row>
    <row r="3331" spans="1:22" x14ac:dyDescent="0.2">
      <c r="A3331" t="s">
        <v>378</v>
      </c>
      <c r="B3331" s="1" t="str">
        <f t="shared" ref="B3331:B3394" si="314">LEFT(A3331,FIND("-",A3331)-1)</f>
        <v>5A</v>
      </c>
      <c r="C3331">
        <v>21.327000000000002</v>
      </c>
      <c r="D3331">
        <f t="shared" si="312"/>
        <v>21.33</v>
      </c>
      <c r="E3331">
        <f>VLOOKUP(D3331,'Peak Combiner'!$A$5:$D$4980,4,FALSE)</f>
        <v>21.28</v>
      </c>
      <c r="F3331">
        <f>IFERROR(VLOOKUP(D3331,rt_comb!$A:$B,2,FALSE),D3331)</f>
        <v>21.33</v>
      </c>
      <c r="G3331">
        <v>273502703</v>
      </c>
      <c r="H3331">
        <f>SUMIFS($G:$G,$E:$E,18.51,'RAW2'!$A:$A,'RAW2'!A3331)</f>
        <v>43324116</v>
      </c>
      <c r="I3331" s="1" t="str">
        <f>VLOOKUP(A3331,'volatile collection data'!$G$6:$H$69,2,FALSE)</f>
        <v>A</v>
      </c>
      <c r="J3331" s="1">
        <f>VLOOKUP(A3331,'volatile collection data'!$G$6:$I$69,3,FALSE)</f>
        <v>5</v>
      </c>
      <c r="K3331" s="1" t="str">
        <f>VLOOKUP(A3331,'volatile collection data'!$G$6:$N$69,8,FALSE)</f>
        <v>2B</v>
      </c>
      <c r="L3331" s="1">
        <f>VLOOKUP(A3331,'volatile collection data'!$G$6:$J$69,4,FALSE)</f>
        <v>3.49</v>
      </c>
      <c r="M3331" s="1">
        <f>VLOOKUP($A3331,'volatile collection data'!$G$6:$M$69,6,FALSE)</f>
        <v>10</v>
      </c>
      <c r="N3331" s="1">
        <f>VLOOKUP($A3331,'volatile collection data'!$G$6:$M$69,7,FALSE)</f>
        <v>3.49</v>
      </c>
      <c r="O3331" s="1">
        <f>VLOOKUP(A3331,'volatile collection data'!$G$6:$K$69,5,FALSE)</f>
        <v>0</v>
      </c>
      <c r="P3331" s="1" t="str">
        <f t="shared" ref="P3331:P3394" si="315">J3331&amp;I3331</f>
        <v>5A</v>
      </c>
      <c r="Q3331">
        <f t="shared" si="313"/>
        <v>9.0443318769871457</v>
      </c>
      <c r="R3331" t="str">
        <f t="shared" ref="R3331:R3394" si="316">K3331&amp;"_"&amp;O3331&amp;"-"&amp;I3331&amp;"&amp;"&amp;L3331&amp;"%"&amp;N3331&amp;"@"&amp;M3331</f>
        <v>2B_0-A&amp;3.49%3.49@10</v>
      </c>
      <c r="S3331" t="str">
        <f t="shared" ref="S3331:S3394" si="317">A3331</f>
        <v>5A-2B-VCS-Loc-22</v>
      </c>
      <c r="T3331" t="str">
        <f>IFERROR(IF(VLOOKUP(S3331,Bad!$A:$A,1,FALSE)='RAW2'!S3331,"yes","no"),"no")</f>
        <v>no</v>
      </c>
      <c r="U3331" t="str">
        <f>IFERROR(VLOOKUP(F3331,compounds!$A:$B,2,FALSE),"")</f>
        <v/>
      </c>
      <c r="V3331" t="str">
        <f>VLOOKUP(B3331,'volatile collection data'!$O:$P,2,FALSE)</f>
        <v>24.apr.22 2</v>
      </c>
    </row>
    <row r="3332" spans="1:22" x14ac:dyDescent="0.2">
      <c r="A3332" t="s">
        <v>378</v>
      </c>
      <c r="B3332" s="1" t="str">
        <f t="shared" si="314"/>
        <v>5A</v>
      </c>
      <c r="C3332">
        <v>22.18</v>
      </c>
      <c r="D3332">
        <f t="shared" si="312"/>
        <v>22.18</v>
      </c>
      <c r="E3332">
        <f>VLOOKUP(D3332,'Peak Combiner'!$A$5:$D$4980,4,FALSE)</f>
        <v>22.17</v>
      </c>
      <c r="F3332">
        <f>IFERROR(VLOOKUP(D3332,rt_comb!$A:$B,2,FALSE),D3332)</f>
        <v>22.18</v>
      </c>
      <c r="G3332">
        <v>10963196</v>
      </c>
      <c r="H3332">
        <f>SUMIFS($G:$G,$E:$E,18.51,'RAW2'!$A:$A,'RAW2'!A3332)</f>
        <v>43324116</v>
      </c>
      <c r="I3332" s="1" t="str">
        <f>VLOOKUP(A3332,'volatile collection data'!$G$6:$H$69,2,FALSE)</f>
        <v>A</v>
      </c>
      <c r="J3332" s="1">
        <f>VLOOKUP(A3332,'volatile collection data'!$G$6:$I$69,3,FALSE)</f>
        <v>5</v>
      </c>
      <c r="K3332" s="1" t="str">
        <f>VLOOKUP(A3332,'volatile collection data'!$G$6:$N$69,8,FALSE)</f>
        <v>2B</v>
      </c>
      <c r="L3332" s="1">
        <f>VLOOKUP(A3332,'volatile collection data'!$G$6:$J$69,4,FALSE)</f>
        <v>3.49</v>
      </c>
      <c r="M3332" s="1">
        <f>VLOOKUP($A3332,'volatile collection data'!$G$6:$M$69,6,FALSE)</f>
        <v>10</v>
      </c>
      <c r="N3332" s="1">
        <f>VLOOKUP($A3332,'volatile collection data'!$G$6:$M$69,7,FALSE)</f>
        <v>3.49</v>
      </c>
      <c r="O3332" s="1">
        <f>VLOOKUP(A3332,'volatile collection data'!$G$6:$K$69,5,FALSE)</f>
        <v>0</v>
      </c>
      <c r="P3332" s="1" t="str">
        <f t="shared" si="315"/>
        <v>5A</v>
      </c>
      <c r="Q3332">
        <f t="shared" si="313"/>
        <v>0.36253675729288121</v>
      </c>
      <c r="R3332" t="str">
        <f t="shared" si="316"/>
        <v>2B_0-A&amp;3.49%3.49@10</v>
      </c>
      <c r="S3332" t="str">
        <f t="shared" si="317"/>
        <v>5A-2B-VCS-Loc-22</v>
      </c>
      <c r="T3332" t="str">
        <f>IFERROR(IF(VLOOKUP(S3332,Bad!$A:$A,1,FALSE)='RAW2'!S3332,"yes","no"),"no")</f>
        <v>no</v>
      </c>
      <c r="U3332" t="str">
        <f>IFERROR(VLOOKUP(F3332,compounds!$A:$B,2,FALSE),"")</f>
        <v>humulene</v>
      </c>
      <c r="V3332" t="str">
        <f>VLOOKUP(B3332,'volatile collection data'!$O:$P,2,FALSE)</f>
        <v>24.apr.22 2</v>
      </c>
    </row>
    <row r="3333" spans="1:22" x14ac:dyDescent="0.2">
      <c r="A3333" t="s">
        <v>378</v>
      </c>
      <c r="B3333" s="1" t="str">
        <f t="shared" si="314"/>
        <v>5A</v>
      </c>
      <c r="C3333">
        <v>22.364000000000001</v>
      </c>
      <c r="D3333">
        <f t="shared" si="312"/>
        <v>22.36</v>
      </c>
      <c r="E3333">
        <f>VLOOKUP(D3333,'Peak Combiner'!$A$5:$D$4980,4,FALSE)</f>
        <v>22.36</v>
      </c>
      <c r="F3333">
        <f>IFERROR(VLOOKUP(D3333,rt_comb!$A:$B,2,FALSE),D3333)</f>
        <v>22.36</v>
      </c>
      <c r="G3333">
        <v>2880976</v>
      </c>
      <c r="H3333">
        <f>SUMIFS($G:$G,$E:$E,18.51,'RAW2'!$A:$A,'RAW2'!A3333)</f>
        <v>43324116</v>
      </c>
      <c r="I3333" s="1" t="str">
        <f>VLOOKUP(A3333,'volatile collection data'!$G$6:$H$69,2,FALSE)</f>
        <v>A</v>
      </c>
      <c r="J3333" s="1">
        <f>VLOOKUP(A3333,'volatile collection data'!$G$6:$I$69,3,FALSE)</f>
        <v>5</v>
      </c>
      <c r="K3333" s="1" t="str">
        <f>VLOOKUP(A3333,'volatile collection data'!$G$6:$N$69,8,FALSE)</f>
        <v>2B</v>
      </c>
      <c r="L3333" s="1">
        <f>VLOOKUP(A3333,'volatile collection data'!$G$6:$J$69,4,FALSE)</f>
        <v>3.49</v>
      </c>
      <c r="M3333" s="1">
        <f>VLOOKUP($A3333,'volatile collection data'!$G$6:$M$69,6,FALSE)</f>
        <v>10</v>
      </c>
      <c r="N3333" s="1">
        <f>VLOOKUP($A3333,'volatile collection data'!$G$6:$M$69,7,FALSE)</f>
        <v>3.49</v>
      </c>
      <c r="O3333" s="1">
        <f>VLOOKUP(A3333,'volatile collection data'!$G$6:$K$69,5,FALSE)</f>
        <v>0</v>
      </c>
      <c r="P3333" s="1" t="str">
        <f t="shared" si="315"/>
        <v>5A</v>
      </c>
      <c r="Q3333">
        <f t="shared" si="313"/>
        <v>9.5269636416115841E-2</v>
      </c>
      <c r="R3333" t="str">
        <f t="shared" si="316"/>
        <v>2B_0-A&amp;3.49%3.49@10</v>
      </c>
      <c r="S3333" t="str">
        <f t="shared" si="317"/>
        <v>5A-2B-VCS-Loc-22</v>
      </c>
      <c r="T3333" t="str">
        <f>IFERROR(IF(VLOOKUP(S3333,Bad!$A:$A,1,FALSE)='RAW2'!S3333,"yes","no"),"no")</f>
        <v>no</v>
      </c>
      <c r="U3333" t="str">
        <f>IFERROR(VLOOKUP(F3333,compounds!$A:$B,2,FALSE),"")</f>
        <v/>
      </c>
      <c r="V3333" t="str">
        <f>VLOOKUP(B3333,'volatile collection data'!$O:$P,2,FALSE)</f>
        <v>24.apr.22 2</v>
      </c>
    </row>
    <row r="3334" spans="1:22" x14ac:dyDescent="0.2">
      <c r="A3334" t="s">
        <v>378</v>
      </c>
      <c r="B3334" s="1" t="str">
        <f t="shared" si="314"/>
        <v>5A</v>
      </c>
      <c r="C3334">
        <v>22.867000000000001</v>
      </c>
      <c r="D3334">
        <f t="shared" si="312"/>
        <v>22.87</v>
      </c>
      <c r="E3334">
        <f>VLOOKUP(D3334,'Peak Combiner'!$A$5:$D$4980,4,FALSE)</f>
        <v>22.87</v>
      </c>
      <c r="F3334">
        <f>IFERROR(VLOOKUP(D3334,rt_comb!$A:$B,2,FALSE),D3334)</f>
        <v>22.87</v>
      </c>
      <c r="G3334">
        <v>3555901</v>
      </c>
      <c r="H3334">
        <f>SUMIFS($G:$G,$E:$E,18.51,'RAW2'!$A:$A,'RAW2'!A3334)</f>
        <v>43324116</v>
      </c>
      <c r="I3334" s="1" t="str">
        <f>VLOOKUP(A3334,'volatile collection data'!$G$6:$H$69,2,FALSE)</f>
        <v>A</v>
      </c>
      <c r="J3334" s="1">
        <f>VLOOKUP(A3334,'volatile collection data'!$G$6:$I$69,3,FALSE)</f>
        <v>5</v>
      </c>
      <c r="K3334" s="1" t="str">
        <f>VLOOKUP(A3334,'volatile collection data'!$G$6:$N$69,8,FALSE)</f>
        <v>2B</v>
      </c>
      <c r="L3334" s="1">
        <f>VLOOKUP(A3334,'volatile collection data'!$G$6:$J$69,4,FALSE)</f>
        <v>3.49</v>
      </c>
      <c r="M3334" s="1">
        <f>VLOOKUP($A3334,'volatile collection data'!$G$6:$M$69,6,FALSE)</f>
        <v>10</v>
      </c>
      <c r="N3334" s="1">
        <f>VLOOKUP($A3334,'volatile collection data'!$G$6:$M$69,7,FALSE)</f>
        <v>3.49</v>
      </c>
      <c r="O3334" s="1">
        <f>VLOOKUP(A3334,'volatile collection data'!$G$6:$K$69,5,FALSE)</f>
        <v>0</v>
      </c>
      <c r="P3334" s="1" t="str">
        <f t="shared" si="315"/>
        <v>5A</v>
      </c>
      <c r="Q3334">
        <f t="shared" si="313"/>
        <v>0.11758841288566886</v>
      </c>
      <c r="R3334" t="str">
        <f t="shared" si="316"/>
        <v>2B_0-A&amp;3.49%3.49@10</v>
      </c>
      <c r="S3334" t="str">
        <f t="shared" si="317"/>
        <v>5A-2B-VCS-Loc-22</v>
      </c>
      <c r="T3334" t="str">
        <f>IFERROR(IF(VLOOKUP(S3334,Bad!$A:$A,1,FALSE)='RAW2'!S3334,"yes","no"),"no")</f>
        <v>no</v>
      </c>
      <c r="U3334" t="str">
        <f>IFERROR(VLOOKUP(F3334,compounds!$A:$B,2,FALSE),"")</f>
        <v/>
      </c>
      <c r="V3334" t="str">
        <f>VLOOKUP(B3334,'volatile collection data'!$O:$P,2,FALSE)</f>
        <v>24.apr.22 2</v>
      </c>
    </row>
    <row r="3335" spans="1:22" x14ac:dyDescent="0.2">
      <c r="A3335" t="s">
        <v>378</v>
      </c>
      <c r="B3335" s="1" t="str">
        <f t="shared" si="314"/>
        <v>5A</v>
      </c>
      <c r="C3335">
        <v>23.341999999999999</v>
      </c>
      <c r="D3335">
        <f t="shared" si="312"/>
        <v>23.34</v>
      </c>
      <c r="E3335">
        <f>VLOOKUP(D3335,'Peak Combiner'!$A$5:$D$4980,4,FALSE)</f>
        <v>23.32</v>
      </c>
      <c r="F3335">
        <f>IFERROR(VLOOKUP(D3335,rt_comb!$A:$B,2,FALSE),D3335)</f>
        <v>23.34</v>
      </c>
      <c r="G3335">
        <v>2879800</v>
      </c>
      <c r="H3335">
        <f>SUMIFS($G:$G,$E:$E,18.51,'RAW2'!$A:$A,'RAW2'!A3335)</f>
        <v>43324116</v>
      </c>
      <c r="I3335" s="1" t="str">
        <f>VLOOKUP(A3335,'volatile collection data'!$G$6:$H$69,2,FALSE)</f>
        <v>A</v>
      </c>
      <c r="J3335" s="1">
        <f>VLOOKUP(A3335,'volatile collection data'!$G$6:$I$69,3,FALSE)</f>
        <v>5</v>
      </c>
      <c r="K3335" s="1" t="str">
        <f>VLOOKUP(A3335,'volatile collection data'!$G$6:$N$69,8,FALSE)</f>
        <v>2B</v>
      </c>
      <c r="L3335" s="1">
        <f>VLOOKUP(A3335,'volatile collection data'!$G$6:$J$69,4,FALSE)</f>
        <v>3.49</v>
      </c>
      <c r="M3335" s="1">
        <f>VLOOKUP($A3335,'volatile collection data'!$G$6:$M$69,6,FALSE)</f>
        <v>10</v>
      </c>
      <c r="N3335" s="1">
        <f>VLOOKUP($A3335,'volatile collection data'!$G$6:$M$69,7,FALSE)</f>
        <v>3.49</v>
      </c>
      <c r="O3335" s="1">
        <f>VLOOKUP(A3335,'volatile collection data'!$G$6:$K$69,5,FALSE)</f>
        <v>0</v>
      </c>
      <c r="P3335" s="1" t="str">
        <f t="shared" si="315"/>
        <v>5A</v>
      </c>
      <c r="Q3335">
        <f t="shared" si="313"/>
        <v>9.5230747826823406E-2</v>
      </c>
      <c r="R3335" t="str">
        <f t="shared" si="316"/>
        <v>2B_0-A&amp;3.49%3.49@10</v>
      </c>
      <c r="S3335" t="str">
        <f t="shared" si="317"/>
        <v>5A-2B-VCS-Loc-22</v>
      </c>
      <c r="T3335" t="str">
        <f>IFERROR(IF(VLOOKUP(S3335,Bad!$A:$A,1,FALSE)='RAW2'!S3335,"yes","no"),"no")</f>
        <v>no</v>
      </c>
      <c r="U3335" t="str">
        <f>IFERROR(VLOOKUP(F3335,compounds!$A:$B,2,FALSE),"")</f>
        <v/>
      </c>
      <c r="V3335" t="str">
        <f>VLOOKUP(B3335,'volatile collection data'!$O:$P,2,FALSE)</f>
        <v>24.apr.22 2</v>
      </c>
    </row>
    <row r="3336" spans="1:22" x14ac:dyDescent="0.2">
      <c r="A3336" t="s">
        <v>378</v>
      </c>
      <c r="B3336" s="1" t="str">
        <f t="shared" si="314"/>
        <v>5A</v>
      </c>
      <c r="C3336">
        <v>23.67</v>
      </c>
      <c r="D3336">
        <f t="shared" si="312"/>
        <v>23.67</v>
      </c>
      <c r="E3336">
        <f>VLOOKUP(D3336,'Peak Combiner'!$A$5:$D$4980,4,FALSE)</f>
        <v>23.67</v>
      </c>
      <c r="F3336">
        <f>IFERROR(VLOOKUP(D3336,rt_comb!$A:$B,2,FALSE),D3336)</f>
        <v>23.67</v>
      </c>
      <c r="G3336">
        <v>13391471</v>
      </c>
      <c r="H3336">
        <f>SUMIFS($G:$G,$E:$E,18.51,'RAW2'!$A:$A,'RAW2'!A3336)</f>
        <v>43324116</v>
      </c>
      <c r="I3336" s="1" t="str">
        <f>VLOOKUP(A3336,'volatile collection data'!$G$6:$H$69,2,FALSE)</f>
        <v>A</v>
      </c>
      <c r="J3336" s="1">
        <f>VLOOKUP(A3336,'volatile collection data'!$G$6:$I$69,3,FALSE)</f>
        <v>5</v>
      </c>
      <c r="K3336" s="1" t="str">
        <f>VLOOKUP(A3336,'volatile collection data'!$G$6:$N$69,8,FALSE)</f>
        <v>2B</v>
      </c>
      <c r="L3336" s="1">
        <f>VLOOKUP(A3336,'volatile collection data'!$G$6:$J$69,4,FALSE)</f>
        <v>3.49</v>
      </c>
      <c r="M3336" s="1">
        <f>VLOOKUP($A3336,'volatile collection data'!$G$6:$M$69,6,FALSE)</f>
        <v>10</v>
      </c>
      <c r="N3336" s="1">
        <f>VLOOKUP($A3336,'volatile collection data'!$G$6:$M$69,7,FALSE)</f>
        <v>3.49</v>
      </c>
      <c r="O3336" s="1">
        <f>VLOOKUP(A3336,'volatile collection data'!$G$6:$K$69,5,FALSE)</f>
        <v>0</v>
      </c>
      <c r="P3336" s="1" t="str">
        <f t="shared" si="315"/>
        <v>5A</v>
      </c>
      <c r="Q3336">
        <f t="shared" si="313"/>
        <v>0.44283623787458115</v>
      </c>
      <c r="R3336" t="str">
        <f t="shared" si="316"/>
        <v>2B_0-A&amp;3.49%3.49@10</v>
      </c>
      <c r="S3336" t="str">
        <f t="shared" si="317"/>
        <v>5A-2B-VCS-Loc-22</v>
      </c>
      <c r="T3336" t="str">
        <f>IFERROR(IF(VLOOKUP(S3336,Bad!$A:$A,1,FALSE)='RAW2'!S3336,"yes","no"),"no")</f>
        <v>no</v>
      </c>
      <c r="U3336" t="str">
        <f>IFERROR(VLOOKUP(F3336,compounds!$A:$B,2,FALSE),"")</f>
        <v>y-cadinene</v>
      </c>
      <c r="V3336" t="str">
        <f>VLOOKUP(B3336,'volatile collection data'!$O:$P,2,FALSE)</f>
        <v>24.apr.22 2</v>
      </c>
    </row>
    <row r="3337" spans="1:22" x14ac:dyDescent="0.2">
      <c r="A3337" t="s">
        <v>378</v>
      </c>
      <c r="B3337" s="1" t="str">
        <f t="shared" si="314"/>
        <v>5A</v>
      </c>
      <c r="C3337">
        <v>23.896999999999998</v>
      </c>
      <c r="D3337">
        <f t="shared" si="312"/>
        <v>23.9</v>
      </c>
      <c r="E3337">
        <f>VLOOKUP(D3337,'Peak Combiner'!$A$5:$D$4980,4,FALSE)</f>
        <v>23.89</v>
      </c>
      <c r="F3337">
        <f>IFERROR(VLOOKUP(D3337,rt_comb!$A:$B,2,FALSE),D3337)</f>
        <v>23.9</v>
      </c>
      <c r="G3337">
        <v>12410642</v>
      </c>
      <c r="H3337">
        <f>SUMIFS($G:$G,$E:$E,18.51,'RAW2'!$A:$A,'RAW2'!A3337)</f>
        <v>43324116</v>
      </c>
      <c r="I3337" s="1" t="str">
        <f>VLOOKUP(A3337,'volatile collection data'!$G$6:$H$69,2,FALSE)</f>
        <v>A</v>
      </c>
      <c r="J3337" s="1">
        <f>VLOOKUP(A3337,'volatile collection data'!$G$6:$I$69,3,FALSE)</f>
        <v>5</v>
      </c>
      <c r="K3337" s="1" t="str">
        <f>VLOOKUP(A3337,'volatile collection data'!$G$6:$N$69,8,FALSE)</f>
        <v>2B</v>
      </c>
      <c r="L3337" s="1">
        <f>VLOOKUP(A3337,'volatile collection data'!$G$6:$J$69,4,FALSE)</f>
        <v>3.49</v>
      </c>
      <c r="M3337" s="1">
        <f>VLOOKUP($A3337,'volatile collection data'!$G$6:$M$69,6,FALSE)</f>
        <v>10</v>
      </c>
      <c r="N3337" s="1">
        <f>VLOOKUP($A3337,'volatile collection data'!$G$6:$M$69,7,FALSE)</f>
        <v>3.49</v>
      </c>
      <c r="O3337" s="1">
        <f>VLOOKUP(A3337,'volatile collection data'!$G$6:$K$69,5,FALSE)</f>
        <v>0</v>
      </c>
      <c r="P3337" s="1" t="str">
        <f t="shared" si="315"/>
        <v>5A</v>
      </c>
      <c r="Q3337">
        <f t="shared" si="313"/>
        <v>0.41040166632091929</v>
      </c>
      <c r="R3337" t="str">
        <f t="shared" si="316"/>
        <v>2B_0-A&amp;3.49%3.49@10</v>
      </c>
      <c r="S3337" t="str">
        <f t="shared" si="317"/>
        <v>5A-2B-VCS-Loc-22</v>
      </c>
      <c r="T3337" t="str">
        <f>IFERROR(IF(VLOOKUP(S3337,Bad!$A:$A,1,FALSE)='RAW2'!S3337,"yes","no"),"no")</f>
        <v>no</v>
      </c>
      <c r="U3337" t="str">
        <f>IFERROR(VLOOKUP(F3337,compounds!$A:$B,2,FALSE),"")</f>
        <v/>
      </c>
      <c r="V3337" t="str">
        <f>VLOOKUP(B3337,'volatile collection data'!$O:$P,2,FALSE)</f>
        <v>24.apr.22 2</v>
      </c>
    </row>
    <row r="3338" spans="1:22" x14ac:dyDescent="0.2">
      <c r="A3338" t="s">
        <v>378</v>
      </c>
      <c r="B3338" s="1" t="str">
        <f t="shared" si="314"/>
        <v>5A</v>
      </c>
      <c r="C3338">
        <v>25.093</v>
      </c>
      <c r="D3338">
        <f t="shared" si="312"/>
        <v>25.09</v>
      </c>
      <c r="E3338">
        <f>VLOOKUP(D3338,'Peak Combiner'!$A$5:$D$4980,4,FALSE)</f>
        <v>25.09</v>
      </c>
      <c r="F3338">
        <f>IFERROR(VLOOKUP(D3338,rt_comb!$A:$B,2,FALSE),D3338)</f>
        <v>25.09</v>
      </c>
      <c r="G3338">
        <v>2475903</v>
      </c>
      <c r="H3338">
        <f>SUMIFS($G:$G,$E:$E,18.51,'RAW2'!$A:$A,'RAW2'!A3338)</f>
        <v>43324116</v>
      </c>
      <c r="I3338" s="1" t="str">
        <f>VLOOKUP(A3338,'volatile collection data'!$G$6:$H$69,2,FALSE)</f>
        <v>A</v>
      </c>
      <c r="J3338" s="1">
        <f>VLOOKUP(A3338,'volatile collection data'!$G$6:$I$69,3,FALSE)</f>
        <v>5</v>
      </c>
      <c r="K3338" s="1" t="str">
        <f>VLOOKUP(A3338,'volatile collection data'!$G$6:$N$69,8,FALSE)</f>
        <v>2B</v>
      </c>
      <c r="L3338" s="1">
        <f>VLOOKUP(A3338,'volatile collection data'!$G$6:$J$69,4,FALSE)</f>
        <v>3.49</v>
      </c>
      <c r="M3338" s="1">
        <f>VLOOKUP($A3338,'volatile collection data'!$G$6:$M$69,6,FALSE)</f>
        <v>10</v>
      </c>
      <c r="N3338" s="1">
        <f>VLOOKUP($A3338,'volatile collection data'!$G$6:$M$69,7,FALSE)</f>
        <v>3.49</v>
      </c>
      <c r="O3338" s="1">
        <f>VLOOKUP(A3338,'volatile collection data'!$G$6:$K$69,5,FALSE)</f>
        <v>0</v>
      </c>
      <c r="P3338" s="1" t="str">
        <f t="shared" si="315"/>
        <v>5A</v>
      </c>
      <c r="Q3338">
        <f t="shared" si="313"/>
        <v>8.1874468448043455E-2</v>
      </c>
      <c r="R3338" t="str">
        <f t="shared" si="316"/>
        <v>2B_0-A&amp;3.49%3.49@10</v>
      </c>
      <c r="S3338" t="str">
        <f t="shared" si="317"/>
        <v>5A-2B-VCS-Loc-22</v>
      </c>
      <c r="T3338" t="str">
        <f>IFERROR(IF(VLOOKUP(S3338,Bad!$A:$A,1,FALSE)='RAW2'!S3338,"yes","no"),"no")</f>
        <v>no</v>
      </c>
      <c r="U3338" t="str">
        <f>IFERROR(VLOOKUP(F3338,compounds!$A:$B,2,FALSE),"")</f>
        <v/>
      </c>
      <c r="V3338" t="str">
        <f>VLOOKUP(B3338,'volatile collection data'!$O:$P,2,FALSE)</f>
        <v>24.apr.22 2</v>
      </c>
    </row>
    <row r="3339" spans="1:22" x14ac:dyDescent="0.2">
      <c r="A3339" t="s">
        <v>378</v>
      </c>
      <c r="B3339" s="1" t="str">
        <f t="shared" si="314"/>
        <v>5A</v>
      </c>
      <c r="C3339">
        <v>25.283999999999999</v>
      </c>
      <c r="D3339">
        <f t="shared" si="312"/>
        <v>25.28</v>
      </c>
      <c r="E3339">
        <f>VLOOKUP(D3339,'Peak Combiner'!$A$5:$D$4980,4,FALSE)</f>
        <v>25.28</v>
      </c>
      <c r="F3339">
        <f>IFERROR(VLOOKUP(D3339,rt_comb!$A:$B,2,FALSE),D3339)</f>
        <v>25.28</v>
      </c>
      <c r="G3339">
        <v>45001692</v>
      </c>
      <c r="H3339">
        <f>SUMIFS($G:$G,$E:$E,18.51,'RAW2'!$A:$A,'RAW2'!A3339)</f>
        <v>43324116</v>
      </c>
      <c r="I3339" s="1" t="str">
        <f>VLOOKUP(A3339,'volatile collection data'!$G$6:$H$69,2,FALSE)</f>
        <v>A</v>
      </c>
      <c r="J3339" s="1">
        <f>VLOOKUP(A3339,'volatile collection data'!$G$6:$I$69,3,FALSE)</f>
        <v>5</v>
      </c>
      <c r="K3339" s="1" t="str">
        <f>VLOOKUP(A3339,'volatile collection data'!$G$6:$N$69,8,FALSE)</f>
        <v>2B</v>
      </c>
      <c r="L3339" s="1">
        <f>VLOOKUP(A3339,'volatile collection data'!$G$6:$J$69,4,FALSE)</f>
        <v>3.49</v>
      </c>
      <c r="M3339" s="1">
        <f>VLOOKUP($A3339,'volatile collection data'!$G$6:$M$69,6,FALSE)</f>
        <v>10</v>
      </c>
      <c r="N3339" s="1">
        <f>VLOOKUP($A3339,'volatile collection data'!$G$6:$M$69,7,FALSE)</f>
        <v>3.49</v>
      </c>
      <c r="O3339" s="1">
        <f>VLOOKUP(A3339,'volatile collection data'!$G$6:$K$69,5,FALSE)</f>
        <v>0</v>
      </c>
      <c r="P3339" s="1" t="str">
        <f t="shared" si="315"/>
        <v>5A</v>
      </c>
      <c r="Q3339">
        <f t="shared" si="313"/>
        <v>1.4881397258949844</v>
      </c>
      <c r="R3339" t="str">
        <f t="shared" si="316"/>
        <v>2B_0-A&amp;3.49%3.49@10</v>
      </c>
      <c r="S3339" t="str">
        <f t="shared" si="317"/>
        <v>5A-2B-VCS-Loc-22</v>
      </c>
      <c r="T3339" t="str">
        <f>IFERROR(IF(VLOOKUP(S3339,Bad!$A:$A,1,FALSE)='RAW2'!S3339,"yes","no"),"no")</f>
        <v>no</v>
      </c>
      <c r="U3339" t="str">
        <f>IFERROR(VLOOKUP(F3339,compounds!$A:$B,2,FALSE),"")</f>
        <v/>
      </c>
      <c r="V3339" t="str">
        <f>VLOOKUP(B3339,'volatile collection data'!$O:$P,2,FALSE)</f>
        <v>24.apr.22 2</v>
      </c>
    </row>
    <row r="3340" spans="1:22" x14ac:dyDescent="0.2">
      <c r="A3340" t="s">
        <v>378</v>
      </c>
      <c r="B3340" s="1" t="str">
        <f t="shared" si="314"/>
        <v>5A</v>
      </c>
      <c r="C3340">
        <v>25.69</v>
      </c>
      <c r="D3340">
        <f t="shared" si="312"/>
        <v>25.69</v>
      </c>
      <c r="E3340">
        <f>VLOOKUP(D3340,'Peak Combiner'!$A$5:$D$4980,4,FALSE)</f>
        <v>25.67</v>
      </c>
      <c r="F3340">
        <f>IFERROR(VLOOKUP(D3340,rt_comb!$A:$B,2,FALSE),D3340)</f>
        <v>25.69</v>
      </c>
      <c r="G3340">
        <v>4998841</v>
      </c>
      <c r="H3340">
        <f>SUMIFS($G:$G,$E:$E,18.51,'RAW2'!$A:$A,'RAW2'!A3340)</f>
        <v>43324116</v>
      </c>
      <c r="I3340" s="1" t="str">
        <f>VLOOKUP(A3340,'volatile collection data'!$G$6:$H$69,2,FALSE)</f>
        <v>A</v>
      </c>
      <c r="J3340" s="1">
        <f>VLOOKUP(A3340,'volatile collection data'!$G$6:$I$69,3,FALSE)</f>
        <v>5</v>
      </c>
      <c r="K3340" s="1" t="str">
        <f>VLOOKUP(A3340,'volatile collection data'!$G$6:$N$69,8,FALSE)</f>
        <v>2B</v>
      </c>
      <c r="L3340" s="1">
        <f>VLOOKUP(A3340,'volatile collection data'!$G$6:$J$69,4,FALSE)</f>
        <v>3.49</v>
      </c>
      <c r="M3340" s="1">
        <f>VLOOKUP($A3340,'volatile collection data'!$G$6:$M$69,6,FALSE)</f>
        <v>10</v>
      </c>
      <c r="N3340" s="1">
        <f>VLOOKUP($A3340,'volatile collection data'!$G$6:$M$69,7,FALSE)</f>
        <v>3.49</v>
      </c>
      <c r="O3340" s="1">
        <f>VLOOKUP(A3340,'volatile collection data'!$G$6:$K$69,5,FALSE)</f>
        <v>0</v>
      </c>
      <c r="P3340" s="1" t="str">
        <f t="shared" si="315"/>
        <v>5A</v>
      </c>
      <c r="Q3340">
        <f t="shared" si="313"/>
        <v>0.16530431512514265</v>
      </c>
      <c r="R3340" t="str">
        <f t="shared" si="316"/>
        <v>2B_0-A&amp;3.49%3.49@10</v>
      </c>
      <c r="S3340" t="str">
        <f t="shared" si="317"/>
        <v>5A-2B-VCS-Loc-22</v>
      </c>
      <c r="T3340" t="str">
        <f>IFERROR(IF(VLOOKUP(S3340,Bad!$A:$A,1,FALSE)='RAW2'!S3340,"yes","no"),"no")</f>
        <v>no</v>
      </c>
      <c r="U3340" t="str">
        <f>IFERROR(VLOOKUP(F3340,compounds!$A:$B,2,FALSE),"")</f>
        <v/>
      </c>
      <c r="V3340" t="str">
        <f>VLOOKUP(B3340,'volatile collection data'!$O:$P,2,FALSE)</f>
        <v>24.apr.22 2</v>
      </c>
    </row>
    <row r="3341" spans="1:22" x14ac:dyDescent="0.2">
      <c r="A3341" t="s">
        <v>378</v>
      </c>
      <c r="B3341" s="1" t="str">
        <f t="shared" si="314"/>
        <v>5A</v>
      </c>
      <c r="C3341">
        <v>25.893000000000001</v>
      </c>
      <c r="D3341">
        <f t="shared" si="312"/>
        <v>25.89</v>
      </c>
      <c r="E3341">
        <f>VLOOKUP(D3341,'Peak Combiner'!$A$5:$D$4980,4,FALSE)</f>
        <v>25.89</v>
      </c>
      <c r="F3341">
        <f>IFERROR(VLOOKUP(D3341,rt_comb!$A:$B,2,FALSE),D3341)</f>
        <v>25.89</v>
      </c>
      <c r="G3341">
        <v>1951300</v>
      </c>
      <c r="H3341">
        <f>SUMIFS($G:$G,$E:$E,18.51,'RAW2'!$A:$A,'RAW2'!A3341)</f>
        <v>43324116</v>
      </c>
      <c r="I3341" s="1" t="str">
        <f>VLOOKUP(A3341,'volatile collection data'!$G$6:$H$69,2,FALSE)</f>
        <v>A</v>
      </c>
      <c r="J3341" s="1">
        <f>VLOOKUP(A3341,'volatile collection data'!$G$6:$I$69,3,FALSE)</f>
        <v>5</v>
      </c>
      <c r="K3341" s="1" t="str">
        <f>VLOOKUP(A3341,'volatile collection data'!$G$6:$N$69,8,FALSE)</f>
        <v>2B</v>
      </c>
      <c r="L3341" s="1">
        <f>VLOOKUP(A3341,'volatile collection data'!$G$6:$J$69,4,FALSE)</f>
        <v>3.49</v>
      </c>
      <c r="M3341" s="1">
        <f>VLOOKUP($A3341,'volatile collection data'!$G$6:$M$69,6,FALSE)</f>
        <v>10</v>
      </c>
      <c r="N3341" s="1">
        <f>VLOOKUP($A3341,'volatile collection data'!$G$6:$M$69,7,FALSE)</f>
        <v>3.49</v>
      </c>
      <c r="O3341" s="1">
        <f>VLOOKUP(A3341,'volatile collection data'!$G$6:$K$69,5,FALSE)</f>
        <v>0</v>
      </c>
      <c r="P3341" s="1" t="str">
        <f t="shared" si="315"/>
        <v>5A</v>
      </c>
      <c r="Q3341">
        <f t="shared" si="313"/>
        <v>6.452661929108984E-2</v>
      </c>
      <c r="R3341" t="str">
        <f t="shared" si="316"/>
        <v>2B_0-A&amp;3.49%3.49@10</v>
      </c>
      <c r="S3341" t="str">
        <f t="shared" si="317"/>
        <v>5A-2B-VCS-Loc-22</v>
      </c>
      <c r="T3341" t="str">
        <f>IFERROR(IF(VLOOKUP(S3341,Bad!$A:$A,1,FALSE)='RAW2'!S3341,"yes","no"),"no")</f>
        <v>no</v>
      </c>
      <c r="U3341" t="str">
        <f>IFERROR(VLOOKUP(F3341,compounds!$A:$B,2,FALSE),"")</f>
        <v/>
      </c>
      <c r="V3341" t="str">
        <f>VLOOKUP(B3341,'volatile collection data'!$O:$P,2,FALSE)</f>
        <v>24.apr.22 2</v>
      </c>
    </row>
    <row r="3342" spans="1:22" x14ac:dyDescent="0.2">
      <c r="A3342" t="s">
        <v>378</v>
      </c>
      <c r="B3342" s="1" t="str">
        <f t="shared" si="314"/>
        <v>5A</v>
      </c>
      <c r="C3342">
        <v>26.093</v>
      </c>
      <c r="D3342">
        <f t="shared" si="312"/>
        <v>26.09</v>
      </c>
      <c r="E3342">
        <f>VLOOKUP(D3342,'Peak Combiner'!$A$5:$D$4980,4,FALSE)</f>
        <v>26.09</v>
      </c>
      <c r="F3342">
        <f>IFERROR(VLOOKUP(D3342,rt_comb!$A:$B,2,FALSE),D3342)</f>
        <v>26.09</v>
      </c>
      <c r="G3342">
        <v>2432946</v>
      </c>
      <c r="H3342">
        <f>SUMIFS($G:$G,$E:$E,18.51,'RAW2'!$A:$A,'RAW2'!A3342)</f>
        <v>43324116</v>
      </c>
      <c r="I3342" s="1" t="str">
        <f>VLOOKUP(A3342,'volatile collection data'!$G$6:$H$69,2,FALSE)</f>
        <v>A</v>
      </c>
      <c r="J3342" s="1">
        <f>VLOOKUP(A3342,'volatile collection data'!$G$6:$I$69,3,FALSE)</f>
        <v>5</v>
      </c>
      <c r="K3342" s="1" t="str">
        <f>VLOOKUP(A3342,'volatile collection data'!$G$6:$N$69,8,FALSE)</f>
        <v>2B</v>
      </c>
      <c r="L3342" s="1">
        <f>VLOOKUP(A3342,'volatile collection data'!$G$6:$J$69,4,FALSE)</f>
        <v>3.49</v>
      </c>
      <c r="M3342" s="1">
        <f>VLOOKUP($A3342,'volatile collection data'!$G$6:$M$69,6,FALSE)</f>
        <v>10</v>
      </c>
      <c r="N3342" s="1">
        <f>VLOOKUP($A3342,'volatile collection data'!$G$6:$M$69,7,FALSE)</f>
        <v>3.49</v>
      </c>
      <c r="O3342" s="1">
        <f>VLOOKUP(A3342,'volatile collection data'!$G$6:$K$69,5,FALSE)</f>
        <v>0</v>
      </c>
      <c r="P3342" s="1" t="str">
        <f t="shared" si="315"/>
        <v>5A</v>
      </c>
      <c r="Q3342">
        <f t="shared" si="313"/>
        <v>8.0453943677435483E-2</v>
      </c>
      <c r="R3342" t="str">
        <f t="shared" si="316"/>
        <v>2B_0-A&amp;3.49%3.49@10</v>
      </c>
      <c r="S3342" t="str">
        <f t="shared" si="317"/>
        <v>5A-2B-VCS-Loc-22</v>
      </c>
      <c r="T3342" t="str">
        <f>IFERROR(IF(VLOOKUP(S3342,Bad!$A:$A,1,FALSE)='RAW2'!S3342,"yes","no"),"no")</f>
        <v>no</v>
      </c>
      <c r="U3342" t="str">
        <f>IFERROR(VLOOKUP(F3342,compounds!$A:$B,2,FALSE),"")</f>
        <v/>
      </c>
      <c r="V3342" t="str">
        <f>VLOOKUP(B3342,'volatile collection data'!$O:$P,2,FALSE)</f>
        <v>24.apr.22 2</v>
      </c>
    </row>
    <row r="3343" spans="1:22" x14ac:dyDescent="0.2">
      <c r="A3343" t="s">
        <v>378</v>
      </c>
      <c r="B3343" s="1" t="str">
        <f t="shared" si="314"/>
        <v>5A</v>
      </c>
      <c r="C3343">
        <v>26.504999999999999</v>
      </c>
      <c r="D3343">
        <f t="shared" si="312"/>
        <v>26.51</v>
      </c>
      <c r="E3343">
        <f>VLOOKUP(D3343,'Peak Combiner'!$A$5:$D$4980,4,FALSE)</f>
        <v>26.51</v>
      </c>
      <c r="F3343">
        <f>IFERROR(VLOOKUP(D3343,rt_comb!$A:$B,2,FALSE),D3343)</f>
        <v>26.51</v>
      </c>
      <c r="G3343">
        <v>1597477</v>
      </c>
      <c r="H3343">
        <f>SUMIFS($G:$G,$E:$E,18.51,'RAW2'!$A:$A,'RAW2'!A3343)</f>
        <v>43324116</v>
      </c>
      <c r="I3343" s="1" t="str">
        <f>VLOOKUP(A3343,'volatile collection data'!$G$6:$H$69,2,FALSE)</f>
        <v>A</v>
      </c>
      <c r="J3343" s="1">
        <f>VLOOKUP(A3343,'volatile collection data'!$G$6:$I$69,3,FALSE)</f>
        <v>5</v>
      </c>
      <c r="K3343" s="1" t="str">
        <f>VLOOKUP(A3343,'volatile collection data'!$G$6:$N$69,8,FALSE)</f>
        <v>2B</v>
      </c>
      <c r="L3343" s="1">
        <f>VLOOKUP(A3343,'volatile collection data'!$G$6:$J$69,4,FALSE)</f>
        <v>3.49</v>
      </c>
      <c r="M3343" s="1">
        <f>VLOOKUP($A3343,'volatile collection data'!$G$6:$M$69,6,FALSE)</f>
        <v>10</v>
      </c>
      <c r="N3343" s="1">
        <f>VLOOKUP($A3343,'volatile collection data'!$G$6:$M$69,7,FALSE)</f>
        <v>3.49</v>
      </c>
      <c r="O3343" s="1">
        <f>VLOOKUP(A3343,'volatile collection data'!$G$6:$K$69,5,FALSE)</f>
        <v>0</v>
      </c>
      <c r="P3343" s="1" t="str">
        <f t="shared" si="315"/>
        <v>5A</v>
      </c>
      <c r="Q3343">
        <f t="shared" si="313"/>
        <v>5.2826213398899362E-2</v>
      </c>
      <c r="R3343" t="str">
        <f t="shared" si="316"/>
        <v>2B_0-A&amp;3.49%3.49@10</v>
      </c>
      <c r="S3343" t="str">
        <f t="shared" si="317"/>
        <v>5A-2B-VCS-Loc-22</v>
      </c>
      <c r="T3343" t="str">
        <f>IFERROR(IF(VLOOKUP(S3343,Bad!$A:$A,1,FALSE)='RAW2'!S3343,"yes","no"),"no")</f>
        <v>no</v>
      </c>
      <c r="U3343" t="str">
        <f>IFERROR(VLOOKUP(F3343,compounds!$A:$B,2,FALSE),"")</f>
        <v/>
      </c>
      <c r="V3343" t="str">
        <f>VLOOKUP(B3343,'volatile collection data'!$O:$P,2,FALSE)</f>
        <v>24.apr.22 2</v>
      </c>
    </row>
    <row r="3344" spans="1:22" x14ac:dyDescent="0.2">
      <c r="A3344" t="s">
        <v>378</v>
      </c>
      <c r="B3344" s="1" t="str">
        <f t="shared" si="314"/>
        <v>5A</v>
      </c>
      <c r="C3344">
        <v>26.608000000000001</v>
      </c>
      <c r="D3344">
        <f t="shared" si="312"/>
        <v>26.61</v>
      </c>
      <c r="E3344">
        <f>VLOOKUP(D3344,'Peak Combiner'!$A$5:$D$4980,4,FALSE)</f>
        <v>26.61</v>
      </c>
      <c r="F3344">
        <f>IFERROR(VLOOKUP(D3344,rt_comb!$A:$B,2,FALSE),D3344)</f>
        <v>26.61</v>
      </c>
      <c r="G3344">
        <v>2460795</v>
      </c>
      <c r="H3344">
        <f>SUMIFS($G:$G,$E:$E,18.51,'RAW2'!$A:$A,'RAW2'!A3344)</f>
        <v>43324116</v>
      </c>
      <c r="I3344" s="1" t="str">
        <f>VLOOKUP(A3344,'volatile collection data'!$G$6:$H$69,2,FALSE)</f>
        <v>A</v>
      </c>
      <c r="J3344" s="1">
        <f>VLOOKUP(A3344,'volatile collection data'!$G$6:$I$69,3,FALSE)</f>
        <v>5</v>
      </c>
      <c r="K3344" s="1" t="str">
        <f>VLOOKUP(A3344,'volatile collection data'!$G$6:$N$69,8,FALSE)</f>
        <v>2B</v>
      </c>
      <c r="L3344" s="1">
        <f>VLOOKUP(A3344,'volatile collection data'!$G$6:$J$69,4,FALSE)</f>
        <v>3.49</v>
      </c>
      <c r="M3344" s="1">
        <f>VLOOKUP($A3344,'volatile collection data'!$G$6:$M$69,6,FALSE)</f>
        <v>10</v>
      </c>
      <c r="N3344" s="1">
        <f>VLOOKUP($A3344,'volatile collection data'!$G$6:$M$69,7,FALSE)</f>
        <v>3.49</v>
      </c>
      <c r="O3344" s="1">
        <f>VLOOKUP(A3344,'volatile collection data'!$G$6:$K$69,5,FALSE)</f>
        <v>0</v>
      </c>
      <c r="P3344" s="1" t="str">
        <f t="shared" si="315"/>
        <v>5A</v>
      </c>
      <c r="Q3344">
        <f t="shared" si="313"/>
        <v>8.1374869122337629E-2</v>
      </c>
      <c r="R3344" t="str">
        <f t="shared" si="316"/>
        <v>2B_0-A&amp;3.49%3.49@10</v>
      </c>
      <c r="S3344" t="str">
        <f t="shared" si="317"/>
        <v>5A-2B-VCS-Loc-22</v>
      </c>
      <c r="T3344" t="str">
        <f>IFERROR(IF(VLOOKUP(S3344,Bad!$A:$A,1,FALSE)='RAW2'!S3344,"yes","no"),"no")</f>
        <v>no</v>
      </c>
      <c r="U3344" t="str">
        <f>IFERROR(VLOOKUP(F3344,compounds!$A:$B,2,FALSE),"")</f>
        <v/>
      </c>
      <c r="V3344" t="str">
        <f>VLOOKUP(B3344,'volatile collection data'!$O:$P,2,FALSE)</f>
        <v>24.apr.22 2</v>
      </c>
    </row>
    <row r="3345" spans="1:22" x14ac:dyDescent="0.2">
      <c r="A3345" t="s">
        <v>378</v>
      </c>
      <c r="B3345" s="1" t="str">
        <f t="shared" si="314"/>
        <v>5A</v>
      </c>
      <c r="C3345">
        <v>26.99</v>
      </c>
      <c r="D3345">
        <f t="shared" si="312"/>
        <v>26.99</v>
      </c>
      <c r="E3345">
        <f>VLOOKUP(D3345,'Peak Combiner'!$A$5:$D$4980,4,FALSE)</f>
        <v>26.99</v>
      </c>
      <c r="F3345">
        <f>IFERROR(VLOOKUP(D3345,rt_comb!$A:$B,2,FALSE),D3345)</f>
        <v>26.99</v>
      </c>
      <c r="G3345">
        <v>1301703</v>
      </c>
      <c r="H3345">
        <f>SUMIFS($G:$G,$E:$E,18.51,'RAW2'!$A:$A,'RAW2'!A3345)</f>
        <v>43324116</v>
      </c>
      <c r="I3345" s="1" t="str">
        <f>VLOOKUP(A3345,'volatile collection data'!$G$6:$H$69,2,FALSE)</f>
        <v>A</v>
      </c>
      <c r="J3345" s="1">
        <f>VLOOKUP(A3345,'volatile collection data'!$G$6:$I$69,3,FALSE)</f>
        <v>5</v>
      </c>
      <c r="K3345" s="1" t="str">
        <f>VLOOKUP(A3345,'volatile collection data'!$G$6:$N$69,8,FALSE)</f>
        <v>2B</v>
      </c>
      <c r="L3345" s="1">
        <f>VLOOKUP(A3345,'volatile collection data'!$G$6:$J$69,4,FALSE)</f>
        <v>3.49</v>
      </c>
      <c r="M3345" s="1">
        <f>VLOOKUP($A3345,'volatile collection data'!$G$6:$M$69,6,FALSE)</f>
        <v>10</v>
      </c>
      <c r="N3345" s="1">
        <f>VLOOKUP($A3345,'volatile collection data'!$G$6:$M$69,7,FALSE)</f>
        <v>3.49</v>
      </c>
      <c r="O3345" s="1">
        <f>VLOOKUP(A3345,'volatile collection data'!$G$6:$K$69,5,FALSE)</f>
        <v>0</v>
      </c>
      <c r="P3345" s="1" t="str">
        <f t="shared" si="315"/>
        <v>5A</v>
      </c>
      <c r="Q3345">
        <f t="shared" si="313"/>
        <v>4.3045402506569734E-2</v>
      </c>
      <c r="R3345" t="str">
        <f t="shared" si="316"/>
        <v>2B_0-A&amp;3.49%3.49@10</v>
      </c>
      <c r="S3345" t="str">
        <f t="shared" si="317"/>
        <v>5A-2B-VCS-Loc-22</v>
      </c>
      <c r="T3345" t="str">
        <f>IFERROR(IF(VLOOKUP(S3345,Bad!$A:$A,1,FALSE)='RAW2'!S3345,"yes","no"),"no")</f>
        <v>no</v>
      </c>
      <c r="U3345" t="str">
        <f>IFERROR(VLOOKUP(F3345,compounds!$A:$B,2,FALSE),"")</f>
        <v/>
      </c>
      <c r="V3345" t="str">
        <f>VLOOKUP(B3345,'volatile collection data'!$O:$P,2,FALSE)</f>
        <v>24.apr.22 2</v>
      </c>
    </row>
    <row r="3346" spans="1:22" x14ac:dyDescent="0.2">
      <c r="A3346" t="s">
        <v>378</v>
      </c>
      <c r="B3346" s="1" t="str">
        <f t="shared" si="314"/>
        <v>5A</v>
      </c>
      <c r="C3346">
        <v>27.285</v>
      </c>
      <c r="D3346">
        <f t="shared" si="312"/>
        <v>27.29</v>
      </c>
      <c r="E3346">
        <f>VLOOKUP(D3346,'Peak Combiner'!$A$5:$D$4980,4,FALSE)</f>
        <v>27.29</v>
      </c>
      <c r="F3346">
        <f>IFERROR(VLOOKUP(D3346,rt_comb!$A:$B,2,FALSE),D3346)</f>
        <v>27.29</v>
      </c>
      <c r="G3346">
        <v>817642</v>
      </c>
      <c r="H3346">
        <f>SUMIFS($G:$G,$E:$E,18.51,'RAW2'!$A:$A,'RAW2'!A3346)</f>
        <v>43324116</v>
      </c>
      <c r="I3346" s="1" t="str">
        <f>VLOOKUP(A3346,'volatile collection data'!$G$6:$H$69,2,FALSE)</f>
        <v>A</v>
      </c>
      <c r="J3346" s="1">
        <f>VLOOKUP(A3346,'volatile collection data'!$G$6:$I$69,3,FALSE)</f>
        <v>5</v>
      </c>
      <c r="K3346" s="1" t="str">
        <f>VLOOKUP(A3346,'volatile collection data'!$G$6:$N$69,8,FALSE)</f>
        <v>2B</v>
      </c>
      <c r="L3346" s="1">
        <f>VLOOKUP(A3346,'volatile collection data'!$G$6:$J$69,4,FALSE)</f>
        <v>3.49</v>
      </c>
      <c r="M3346" s="1">
        <f>VLOOKUP($A3346,'volatile collection data'!$G$6:$M$69,6,FALSE)</f>
        <v>10</v>
      </c>
      <c r="N3346" s="1">
        <f>VLOOKUP($A3346,'volatile collection data'!$G$6:$M$69,7,FALSE)</f>
        <v>3.49</v>
      </c>
      <c r="O3346" s="1">
        <f>VLOOKUP(A3346,'volatile collection data'!$G$6:$K$69,5,FALSE)</f>
        <v>0</v>
      </c>
      <c r="P3346" s="1" t="str">
        <f t="shared" si="315"/>
        <v>5A</v>
      </c>
      <c r="Q3346">
        <f t="shared" si="313"/>
        <v>2.7038217624355699E-2</v>
      </c>
      <c r="R3346" t="str">
        <f t="shared" si="316"/>
        <v>2B_0-A&amp;3.49%3.49@10</v>
      </c>
      <c r="S3346" t="str">
        <f t="shared" si="317"/>
        <v>5A-2B-VCS-Loc-22</v>
      </c>
      <c r="T3346" t="str">
        <f>IFERROR(IF(VLOOKUP(S3346,Bad!$A:$A,1,FALSE)='RAW2'!S3346,"yes","no"),"no")</f>
        <v>no</v>
      </c>
      <c r="U3346" t="str">
        <f>IFERROR(VLOOKUP(F3346,compounds!$A:$B,2,FALSE),"")</f>
        <v/>
      </c>
      <c r="V3346" t="str">
        <f>VLOOKUP(B3346,'volatile collection data'!$O:$P,2,FALSE)</f>
        <v>24.apr.22 2</v>
      </c>
    </row>
    <row r="3347" spans="1:22" x14ac:dyDescent="0.2">
      <c r="A3347" t="s">
        <v>378</v>
      </c>
      <c r="B3347" s="1" t="str">
        <f t="shared" si="314"/>
        <v>5A</v>
      </c>
      <c r="C3347">
        <v>29.266999999999999</v>
      </c>
      <c r="D3347">
        <f t="shared" si="312"/>
        <v>29.27</v>
      </c>
      <c r="E3347">
        <f>VLOOKUP(D3347,'Peak Combiner'!$A$5:$D$4980,4,FALSE)</f>
        <v>29.27</v>
      </c>
      <c r="F3347">
        <f>IFERROR(VLOOKUP(D3347,rt_comb!$A:$B,2,FALSE),D3347)</f>
        <v>29.27</v>
      </c>
      <c r="G3347">
        <v>2368134</v>
      </c>
      <c r="H3347">
        <f>SUMIFS($G:$G,$E:$E,18.51,'RAW2'!$A:$A,'RAW2'!A3347)</f>
        <v>43324116</v>
      </c>
      <c r="I3347" s="1" t="str">
        <f>VLOOKUP(A3347,'volatile collection data'!$G$6:$H$69,2,FALSE)</f>
        <v>A</v>
      </c>
      <c r="J3347" s="1">
        <f>VLOOKUP(A3347,'volatile collection data'!$G$6:$I$69,3,FALSE)</f>
        <v>5</v>
      </c>
      <c r="K3347" s="1" t="str">
        <f>VLOOKUP(A3347,'volatile collection data'!$G$6:$N$69,8,FALSE)</f>
        <v>2B</v>
      </c>
      <c r="L3347" s="1">
        <f>VLOOKUP(A3347,'volatile collection data'!$G$6:$J$69,4,FALSE)</f>
        <v>3.49</v>
      </c>
      <c r="M3347" s="1">
        <f>VLOOKUP($A3347,'volatile collection data'!$G$6:$M$69,6,FALSE)</f>
        <v>10</v>
      </c>
      <c r="N3347" s="1">
        <f>VLOOKUP($A3347,'volatile collection data'!$G$6:$M$69,7,FALSE)</f>
        <v>3.49</v>
      </c>
      <c r="O3347" s="1">
        <f>VLOOKUP(A3347,'volatile collection data'!$G$6:$K$69,5,FALSE)</f>
        <v>0</v>
      </c>
      <c r="P3347" s="1" t="str">
        <f t="shared" si="315"/>
        <v>5A</v>
      </c>
      <c r="Q3347">
        <f t="shared" si="313"/>
        <v>7.8310706220614854E-2</v>
      </c>
      <c r="R3347" t="str">
        <f t="shared" si="316"/>
        <v>2B_0-A&amp;3.49%3.49@10</v>
      </c>
      <c r="S3347" t="str">
        <f t="shared" si="317"/>
        <v>5A-2B-VCS-Loc-22</v>
      </c>
      <c r="T3347" t="str">
        <f>IFERROR(IF(VLOOKUP(S3347,Bad!$A:$A,1,FALSE)='RAW2'!S3347,"yes","no"),"no")</f>
        <v>no</v>
      </c>
      <c r="U3347" t="str">
        <f>IFERROR(VLOOKUP(F3347,compounds!$A:$B,2,FALSE),"")</f>
        <v/>
      </c>
      <c r="V3347" t="str">
        <f>VLOOKUP(B3347,'volatile collection data'!$O:$P,2,FALSE)</f>
        <v>24.apr.22 2</v>
      </c>
    </row>
    <row r="3348" spans="1:22" x14ac:dyDescent="0.2">
      <c r="A3348" t="s">
        <v>378</v>
      </c>
      <c r="B3348" s="1" t="str">
        <f t="shared" si="314"/>
        <v>5A</v>
      </c>
      <c r="C3348">
        <v>30.087</v>
      </c>
      <c r="D3348">
        <f t="shared" si="312"/>
        <v>30.09</v>
      </c>
      <c r="E3348">
        <f>VLOOKUP(D3348,'Peak Combiner'!$A$5:$D$4980,4,FALSE)</f>
        <v>30.09</v>
      </c>
      <c r="F3348">
        <f>IFERROR(VLOOKUP(D3348,rt_comb!$A:$B,2,FALSE),D3348)</f>
        <v>30.09</v>
      </c>
      <c r="G3348">
        <v>873747</v>
      </c>
      <c r="H3348">
        <f>SUMIFS($G:$G,$E:$E,18.51,'RAW2'!$A:$A,'RAW2'!A3348)</f>
        <v>43324116</v>
      </c>
      <c r="I3348" s="1" t="str">
        <f>VLOOKUP(A3348,'volatile collection data'!$G$6:$H$69,2,FALSE)</f>
        <v>A</v>
      </c>
      <c r="J3348" s="1">
        <f>VLOOKUP(A3348,'volatile collection data'!$G$6:$I$69,3,FALSE)</f>
        <v>5</v>
      </c>
      <c r="K3348" s="1" t="str">
        <f>VLOOKUP(A3348,'volatile collection data'!$G$6:$N$69,8,FALSE)</f>
        <v>2B</v>
      </c>
      <c r="L3348" s="1">
        <f>VLOOKUP(A3348,'volatile collection data'!$G$6:$J$69,4,FALSE)</f>
        <v>3.49</v>
      </c>
      <c r="M3348" s="1">
        <f>VLOOKUP($A3348,'volatile collection data'!$G$6:$M$69,6,FALSE)</f>
        <v>10</v>
      </c>
      <c r="N3348" s="1">
        <f>VLOOKUP($A3348,'volatile collection data'!$G$6:$M$69,7,FALSE)</f>
        <v>3.49</v>
      </c>
      <c r="O3348" s="1">
        <f>VLOOKUP(A3348,'volatile collection data'!$G$6:$K$69,5,FALSE)</f>
        <v>0</v>
      </c>
      <c r="P3348" s="1" t="str">
        <f t="shared" si="315"/>
        <v>5A</v>
      </c>
      <c r="Q3348">
        <f t="shared" si="313"/>
        <v>2.8893527405182123E-2</v>
      </c>
      <c r="R3348" t="str">
        <f t="shared" si="316"/>
        <v>2B_0-A&amp;3.49%3.49@10</v>
      </c>
      <c r="S3348" t="str">
        <f t="shared" si="317"/>
        <v>5A-2B-VCS-Loc-22</v>
      </c>
      <c r="T3348" t="str">
        <f>IFERROR(IF(VLOOKUP(S3348,Bad!$A:$A,1,FALSE)='RAW2'!S3348,"yes","no"),"no")</f>
        <v>no</v>
      </c>
      <c r="U3348" t="str">
        <f>IFERROR(VLOOKUP(F3348,compounds!$A:$B,2,FALSE),"")</f>
        <v/>
      </c>
      <c r="V3348" t="str">
        <f>VLOOKUP(B3348,'volatile collection data'!$O:$P,2,FALSE)</f>
        <v>24.apr.22 2</v>
      </c>
    </row>
    <row r="3349" spans="1:22" x14ac:dyDescent="0.2">
      <c r="A3349" t="s">
        <v>378</v>
      </c>
      <c r="B3349" s="1" t="str">
        <f t="shared" si="314"/>
        <v>5A</v>
      </c>
      <c r="C3349">
        <v>30.975000000000001</v>
      </c>
      <c r="D3349">
        <f t="shared" si="312"/>
        <v>30.98</v>
      </c>
      <c r="E3349">
        <f>VLOOKUP(D3349,'Peak Combiner'!$A$5:$D$4980,4,FALSE)</f>
        <v>30.98</v>
      </c>
      <c r="F3349">
        <f>IFERROR(VLOOKUP(D3349,rt_comb!$A:$B,2,FALSE),D3349)</f>
        <v>30.98</v>
      </c>
      <c r="G3349">
        <v>923841</v>
      </c>
      <c r="H3349">
        <f>SUMIFS($G:$G,$E:$E,18.51,'RAW2'!$A:$A,'RAW2'!A3349)</f>
        <v>43324116</v>
      </c>
      <c r="I3349" s="1" t="str">
        <f>VLOOKUP(A3349,'volatile collection data'!$G$6:$H$69,2,FALSE)</f>
        <v>A</v>
      </c>
      <c r="J3349" s="1">
        <f>VLOOKUP(A3349,'volatile collection data'!$G$6:$I$69,3,FALSE)</f>
        <v>5</v>
      </c>
      <c r="K3349" s="1" t="str">
        <f>VLOOKUP(A3349,'volatile collection data'!$G$6:$N$69,8,FALSE)</f>
        <v>2B</v>
      </c>
      <c r="L3349" s="1">
        <f>VLOOKUP(A3349,'volatile collection data'!$G$6:$J$69,4,FALSE)</f>
        <v>3.49</v>
      </c>
      <c r="M3349" s="1">
        <f>VLOOKUP($A3349,'volatile collection data'!$G$6:$M$69,6,FALSE)</f>
        <v>10</v>
      </c>
      <c r="N3349" s="1">
        <f>VLOOKUP($A3349,'volatile collection data'!$G$6:$M$69,7,FALSE)</f>
        <v>3.49</v>
      </c>
      <c r="O3349" s="1">
        <f>VLOOKUP(A3349,'volatile collection data'!$G$6:$K$69,5,FALSE)</f>
        <v>0</v>
      </c>
      <c r="P3349" s="1" t="str">
        <f t="shared" si="315"/>
        <v>5A</v>
      </c>
      <c r="Q3349">
        <f t="shared" si="313"/>
        <v>3.055006226233779E-2</v>
      </c>
      <c r="R3349" t="str">
        <f t="shared" si="316"/>
        <v>2B_0-A&amp;3.49%3.49@10</v>
      </c>
      <c r="S3349" t="str">
        <f t="shared" si="317"/>
        <v>5A-2B-VCS-Loc-22</v>
      </c>
      <c r="T3349" t="str">
        <f>IFERROR(IF(VLOOKUP(S3349,Bad!$A:$A,1,FALSE)='RAW2'!S3349,"yes","no"),"no")</f>
        <v>no</v>
      </c>
      <c r="U3349" t="str">
        <f>IFERROR(VLOOKUP(F3349,compounds!$A:$B,2,FALSE),"")</f>
        <v/>
      </c>
      <c r="V3349" t="str">
        <f>VLOOKUP(B3349,'volatile collection data'!$O:$P,2,FALSE)</f>
        <v>24.apr.22 2</v>
      </c>
    </row>
    <row r="3350" spans="1:22" x14ac:dyDescent="0.2">
      <c r="A3350" t="s">
        <v>378</v>
      </c>
      <c r="B3350" s="1" t="str">
        <f t="shared" si="314"/>
        <v>5A</v>
      </c>
      <c r="C3350">
        <v>31.431999999999999</v>
      </c>
      <c r="D3350">
        <f t="shared" si="312"/>
        <v>31.43</v>
      </c>
      <c r="E3350">
        <f>VLOOKUP(D3350,'Peak Combiner'!$A$5:$D$4980,4,FALSE)</f>
        <v>31.43</v>
      </c>
      <c r="F3350">
        <f>IFERROR(VLOOKUP(D3350,rt_comb!$A:$B,2,FALSE),D3350)</f>
        <v>31.43</v>
      </c>
      <c r="G3350">
        <v>2095758</v>
      </c>
      <c r="H3350">
        <f>SUMIFS($G:$G,$E:$E,18.51,'RAW2'!$A:$A,'RAW2'!A3350)</f>
        <v>43324116</v>
      </c>
      <c r="I3350" s="1" t="str">
        <f>VLOOKUP(A3350,'volatile collection data'!$G$6:$H$69,2,FALSE)</f>
        <v>A</v>
      </c>
      <c r="J3350" s="1">
        <f>VLOOKUP(A3350,'volatile collection data'!$G$6:$I$69,3,FALSE)</f>
        <v>5</v>
      </c>
      <c r="K3350" s="1" t="str">
        <f>VLOOKUP(A3350,'volatile collection data'!$G$6:$N$69,8,FALSE)</f>
        <v>2B</v>
      </c>
      <c r="L3350" s="1">
        <f>VLOOKUP(A3350,'volatile collection data'!$G$6:$J$69,4,FALSE)</f>
        <v>3.49</v>
      </c>
      <c r="M3350" s="1">
        <f>VLOOKUP($A3350,'volatile collection data'!$G$6:$M$69,6,FALSE)</f>
        <v>10</v>
      </c>
      <c r="N3350" s="1">
        <f>VLOOKUP($A3350,'volatile collection data'!$G$6:$M$69,7,FALSE)</f>
        <v>3.49</v>
      </c>
      <c r="O3350" s="1">
        <f>VLOOKUP(A3350,'volatile collection data'!$G$6:$K$69,5,FALSE)</f>
        <v>0</v>
      </c>
      <c r="P3350" s="1" t="str">
        <f t="shared" si="315"/>
        <v>5A</v>
      </c>
      <c r="Q3350">
        <f t="shared" si="313"/>
        <v>6.9303632753680039E-2</v>
      </c>
      <c r="R3350" t="str">
        <f t="shared" si="316"/>
        <v>2B_0-A&amp;3.49%3.49@10</v>
      </c>
      <c r="S3350" t="str">
        <f t="shared" si="317"/>
        <v>5A-2B-VCS-Loc-22</v>
      </c>
      <c r="T3350" t="str">
        <f>IFERROR(IF(VLOOKUP(S3350,Bad!$A:$A,1,FALSE)='RAW2'!S3350,"yes","no"),"no")</f>
        <v>no</v>
      </c>
      <c r="U3350" t="str">
        <f>IFERROR(VLOOKUP(F3350,compounds!$A:$B,2,FALSE),"")</f>
        <v/>
      </c>
      <c r="V3350" t="str">
        <f>VLOOKUP(B3350,'volatile collection data'!$O:$P,2,FALSE)</f>
        <v>24.apr.22 2</v>
      </c>
    </row>
    <row r="3351" spans="1:22" x14ac:dyDescent="0.2">
      <c r="A3351" t="s">
        <v>378</v>
      </c>
      <c r="B3351" s="1" t="str">
        <f t="shared" si="314"/>
        <v>5A</v>
      </c>
      <c r="C3351">
        <v>32.707000000000001</v>
      </c>
      <c r="D3351">
        <f t="shared" si="312"/>
        <v>32.71</v>
      </c>
      <c r="E3351">
        <f>VLOOKUP(D3351,'Peak Combiner'!$A$5:$D$4980,4,FALSE)</f>
        <v>32.71</v>
      </c>
      <c r="F3351">
        <f>IFERROR(VLOOKUP(D3351,rt_comb!$A:$B,2,FALSE),D3351)</f>
        <v>32.71</v>
      </c>
      <c r="G3351">
        <v>1690314</v>
      </c>
      <c r="H3351">
        <f>SUMIFS($G:$G,$E:$E,18.51,'RAW2'!$A:$A,'RAW2'!A3351)</f>
        <v>43324116</v>
      </c>
      <c r="I3351" s="1" t="str">
        <f>VLOOKUP(A3351,'volatile collection data'!$G$6:$H$69,2,FALSE)</f>
        <v>A</v>
      </c>
      <c r="J3351" s="1">
        <f>VLOOKUP(A3351,'volatile collection data'!$G$6:$I$69,3,FALSE)</f>
        <v>5</v>
      </c>
      <c r="K3351" s="1" t="str">
        <f>VLOOKUP(A3351,'volatile collection data'!$G$6:$N$69,8,FALSE)</f>
        <v>2B</v>
      </c>
      <c r="L3351" s="1">
        <f>VLOOKUP(A3351,'volatile collection data'!$G$6:$J$69,4,FALSE)</f>
        <v>3.49</v>
      </c>
      <c r="M3351" s="1">
        <f>VLOOKUP($A3351,'volatile collection data'!$G$6:$M$69,6,FALSE)</f>
        <v>10</v>
      </c>
      <c r="N3351" s="1">
        <f>VLOOKUP($A3351,'volatile collection data'!$G$6:$M$69,7,FALSE)</f>
        <v>3.49</v>
      </c>
      <c r="O3351" s="1">
        <f>VLOOKUP(A3351,'volatile collection data'!$G$6:$K$69,5,FALSE)</f>
        <v>0</v>
      </c>
      <c r="P3351" s="1" t="str">
        <f t="shared" si="315"/>
        <v>5A</v>
      </c>
      <c r="Q3351">
        <f t="shared" si="313"/>
        <v>5.5896196361604693E-2</v>
      </c>
      <c r="R3351" t="str">
        <f t="shared" si="316"/>
        <v>2B_0-A&amp;3.49%3.49@10</v>
      </c>
      <c r="S3351" t="str">
        <f t="shared" si="317"/>
        <v>5A-2B-VCS-Loc-22</v>
      </c>
      <c r="T3351" t="str">
        <f>IFERROR(IF(VLOOKUP(S3351,Bad!$A:$A,1,FALSE)='RAW2'!S3351,"yes","no"),"no")</f>
        <v>no</v>
      </c>
      <c r="U3351" t="str">
        <f>IFERROR(VLOOKUP(F3351,compounds!$A:$B,2,FALSE),"")</f>
        <v/>
      </c>
      <c r="V3351" t="str">
        <f>VLOOKUP(B3351,'volatile collection data'!$O:$P,2,FALSE)</f>
        <v>24.apr.22 2</v>
      </c>
    </row>
    <row r="3352" spans="1:22" x14ac:dyDescent="0.2">
      <c r="A3352" t="s">
        <v>378</v>
      </c>
      <c r="B3352" s="1" t="str">
        <f t="shared" si="314"/>
        <v>5A</v>
      </c>
      <c r="C3352">
        <v>34.070999999999998</v>
      </c>
      <c r="D3352">
        <f t="shared" si="312"/>
        <v>34.07</v>
      </c>
      <c r="E3352">
        <f>VLOOKUP(D3352,'Peak Combiner'!$A$5:$D$4980,4,FALSE)</f>
        <v>34.06</v>
      </c>
      <c r="F3352">
        <f>IFERROR(VLOOKUP(D3352,rt_comb!$A:$B,2,FALSE),D3352)</f>
        <v>34.07</v>
      </c>
      <c r="G3352">
        <v>1270589</v>
      </c>
      <c r="H3352">
        <f>SUMIFS($G:$G,$E:$E,18.51,'RAW2'!$A:$A,'RAW2'!A3352)</f>
        <v>43324116</v>
      </c>
      <c r="I3352" s="1" t="str">
        <f>VLOOKUP(A3352,'volatile collection data'!$G$6:$H$69,2,FALSE)</f>
        <v>A</v>
      </c>
      <c r="J3352" s="1">
        <f>VLOOKUP(A3352,'volatile collection data'!$G$6:$I$69,3,FALSE)</f>
        <v>5</v>
      </c>
      <c r="K3352" s="1" t="str">
        <f>VLOOKUP(A3352,'volatile collection data'!$G$6:$N$69,8,FALSE)</f>
        <v>2B</v>
      </c>
      <c r="L3352" s="1">
        <f>VLOOKUP(A3352,'volatile collection data'!$G$6:$J$69,4,FALSE)</f>
        <v>3.49</v>
      </c>
      <c r="M3352" s="1">
        <f>VLOOKUP($A3352,'volatile collection data'!$G$6:$M$69,6,FALSE)</f>
        <v>10</v>
      </c>
      <c r="N3352" s="1">
        <f>VLOOKUP($A3352,'volatile collection data'!$G$6:$M$69,7,FALSE)</f>
        <v>3.49</v>
      </c>
      <c r="O3352" s="1">
        <f>VLOOKUP(A3352,'volatile collection data'!$G$6:$K$69,5,FALSE)</f>
        <v>0</v>
      </c>
      <c r="P3352" s="1" t="str">
        <f t="shared" si="315"/>
        <v>5A</v>
      </c>
      <c r="Q3352">
        <f t="shared" si="313"/>
        <v>4.2016508316735791E-2</v>
      </c>
      <c r="R3352" t="str">
        <f t="shared" si="316"/>
        <v>2B_0-A&amp;3.49%3.49@10</v>
      </c>
      <c r="S3352" t="str">
        <f t="shared" si="317"/>
        <v>5A-2B-VCS-Loc-22</v>
      </c>
      <c r="T3352" t="str">
        <f>IFERROR(IF(VLOOKUP(S3352,Bad!$A:$A,1,FALSE)='RAW2'!S3352,"yes","no"),"no")</f>
        <v>no</v>
      </c>
      <c r="U3352" t="str">
        <f>IFERROR(VLOOKUP(F3352,compounds!$A:$B,2,FALSE),"")</f>
        <v/>
      </c>
      <c r="V3352" t="str">
        <f>VLOOKUP(B3352,'volatile collection data'!$O:$P,2,FALSE)</f>
        <v>24.apr.22 2</v>
      </c>
    </row>
    <row r="3353" spans="1:22" x14ac:dyDescent="0.2">
      <c r="A3353" t="s">
        <v>378</v>
      </c>
      <c r="B3353" s="1" t="str">
        <f t="shared" si="314"/>
        <v>5A</v>
      </c>
      <c r="C3353">
        <v>34.862000000000002</v>
      </c>
      <c r="D3353">
        <f t="shared" si="312"/>
        <v>34.86</v>
      </c>
      <c r="E3353">
        <f>VLOOKUP(D3353,'Peak Combiner'!$A$5:$D$4980,4,FALSE)</f>
        <v>34.86</v>
      </c>
      <c r="F3353">
        <f>IFERROR(VLOOKUP(D3353,rt_comb!$A:$B,2,FALSE),D3353)</f>
        <v>34.86</v>
      </c>
      <c r="G3353">
        <v>869374</v>
      </c>
      <c r="H3353">
        <f>SUMIFS($G:$G,$E:$E,18.51,'RAW2'!$A:$A,'RAW2'!A3353)</f>
        <v>43324116</v>
      </c>
      <c r="I3353" s="1" t="str">
        <f>VLOOKUP(A3353,'volatile collection data'!$G$6:$H$69,2,FALSE)</f>
        <v>A</v>
      </c>
      <c r="J3353" s="1">
        <f>VLOOKUP(A3353,'volatile collection data'!$G$6:$I$69,3,FALSE)</f>
        <v>5</v>
      </c>
      <c r="K3353" s="1" t="str">
        <f>VLOOKUP(A3353,'volatile collection data'!$G$6:$N$69,8,FALSE)</f>
        <v>2B</v>
      </c>
      <c r="L3353" s="1">
        <f>VLOOKUP(A3353,'volatile collection data'!$G$6:$J$69,4,FALSE)</f>
        <v>3.49</v>
      </c>
      <c r="M3353" s="1">
        <f>VLOOKUP($A3353,'volatile collection data'!$G$6:$M$69,6,FALSE)</f>
        <v>10</v>
      </c>
      <c r="N3353" s="1">
        <f>VLOOKUP($A3353,'volatile collection data'!$G$6:$M$69,7,FALSE)</f>
        <v>3.49</v>
      </c>
      <c r="O3353" s="1">
        <f>VLOOKUP(A3353,'volatile collection data'!$G$6:$K$69,5,FALSE)</f>
        <v>0</v>
      </c>
      <c r="P3353" s="1" t="str">
        <f t="shared" si="315"/>
        <v>5A</v>
      </c>
      <c r="Q3353">
        <f t="shared" si="313"/>
        <v>2.8748918730882967E-2</v>
      </c>
      <c r="R3353" t="str">
        <f t="shared" si="316"/>
        <v>2B_0-A&amp;3.49%3.49@10</v>
      </c>
      <c r="S3353" t="str">
        <f t="shared" si="317"/>
        <v>5A-2B-VCS-Loc-22</v>
      </c>
      <c r="T3353" t="str">
        <f>IFERROR(IF(VLOOKUP(S3353,Bad!$A:$A,1,FALSE)='RAW2'!S3353,"yes","no"),"no")</f>
        <v>no</v>
      </c>
      <c r="U3353" t="str">
        <f>IFERROR(VLOOKUP(F3353,compounds!$A:$B,2,FALSE),"")</f>
        <v/>
      </c>
      <c r="V3353" t="str">
        <f>VLOOKUP(B3353,'volatile collection data'!$O:$P,2,FALSE)</f>
        <v>24.apr.22 2</v>
      </c>
    </row>
    <row r="3354" spans="1:22" x14ac:dyDescent="0.2">
      <c r="A3354" t="s">
        <v>378</v>
      </c>
      <c r="B3354" s="1" t="str">
        <f t="shared" si="314"/>
        <v>5A</v>
      </c>
      <c r="C3354">
        <v>34.951000000000001</v>
      </c>
      <c r="D3354">
        <f t="shared" si="312"/>
        <v>34.950000000000003</v>
      </c>
      <c r="E3354">
        <f>VLOOKUP(D3354,'Peak Combiner'!$A$5:$D$4980,4,FALSE)</f>
        <v>34.86</v>
      </c>
      <c r="F3354">
        <f>IFERROR(VLOOKUP(D3354,rt_comb!$A:$B,2,FALSE),D3354)</f>
        <v>34.950000000000003</v>
      </c>
      <c r="G3354">
        <v>1646798</v>
      </c>
      <c r="H3354">
        <f>SUMIFS($G:$G,$E:$E,18.51,'RAW2'!$A:$A,'RAW2'!A3354)</f>
        <v>43324116</v>
      </c>
      <c r="I3354" s="1" t="str">
        <f>VLOOKUP(A3354,'volatile collection data'!$G$6:$H$69,2,FALSE)</f>
        <v>A</v>
      </c>
      <c r="J3354" s="1">
        <f>VLOOKUP(A3354,'volatile collection data'!$G$6:$I$69,3,FALSE)</f>
        <v>5</v>
      </c>
      <c r="K3354" s="1" t="str">
        <f>VLOOKUP(A3354,'volatile collection data'!$G$6:$N$69,8,FALSE)</f>
        <v>2B</v>
      </c>
      <c r="L3354" s="1">
        <f>VLOOKUP(A3354,'volatile collection data'!$G$6:$J$69,4,FALSE)</f>
        <v>3.49</v>
      </c>
      <c r="M3354" s="1">
        <f>VLOOKUP($A3354,'volatile collection data'!$G$6:$M$69,6,FALSE)</f>
        <v>10</v>
      </c>
      <c r="N3354" s="1">
        <f>VLOOKUP($A3354,'volatile collection data'!$G$6:$M$69,7,FALSE)</f>
        <v>3.49</v>
      </c>
      <c r="O3354" s="1">
        <f>VLOOKUP(A3354,'volatile collection data'!$G$6:$K$69,5,FALSE)</f>
        <v>0</v>
      </c>
      <c r="P3354" s="1" t="str">
        <f t="shared" si="315"/>
        <v>5A</v>
      </c>
      <c r="Q3354">
        <f t="shared" si="313"/>
        <v>5.4457186283671487E-2</v>
      </c>
      <c r="R3354" t="str">
        <f t="shared" si="316"/>
        <v>2B_0-A&amp;3.49%3.49@10</v>
      </c>
      <c r="S3354" t="str">
        <f t="shared" si="317"/>
        <v>5A-2B-VCS-Loc-22</v>
      </c>
      <c r="T3354" t="str">
        <f>IFERROR(IF(VLOOKUP(S3354,Bad!$A:$A,1,FALSE)='RAW2'!S3354,"yes","no"),"no")</f>
        <v>no</v>
      </c>
      <c r="U3354" t="str">
        <f>IFERROR(VLOOKUP(F3354,compounds!$A:$B,2,FALSE),"")</f>
        <v/>
      </c>
      <c r="V3354" t="str">
        <f>VLOOKUP(B3354,'volatile collection data'!$O:$P,2,FALSE)</f>
        <v>24.apr.22 2</v>
      </c>
    </row>
    <row r="3355" spans="1:22" x14ac:dyDescent="0.2">
      <c r="A3355" t="s">
        <v>378</v>
      </c>
      <c r="B3355" s="1" t="str">
        <f t="shared" si="314"/>
        <v>5A</v>
      </c>
      <c r="C3355">
        <v>36.17</v>
      </c>
      <c r="D3355">
        <f t="shared" si="312"/>
        <v>36.17</v>
      </c>
      <c r="E3355">
        <f>VLOOKUP(D3355,'Peak Combiner'!$A$5:$D$4980,4,FALSE)</f>
        <v>36.11</v>
      </c>
      <c r="F3355">
        <f>IFERROR(VLOOKUP(D3355,rt_comb!$A:$B,2,FALSE),D3355)</f>
        <v>36.17</v>
      </c>
      <c r="G3355">
        <v>3095907</v>
      </c>
      <c r="H3355">
        <f>SUMIFS($G:$G,$E:$E,18.51,'RAW2'!$A:$A,'RAW2'!A3355)</f>
        <v>43324116</v>
      </c>
      <c r="I3355" s="1" t="str">
        <f>VLOOKUP(A3355,'volatile collection data'!$G$6:$H$69,2,FALSE)</f>
        <v>A</v>
      </c>
      <c r="J3355" s="1">
        <f>VLOOKUP(A3355,'volatile collection data'!$G$6:$I$69,3,FALSE)</f>
        <v>5</v>
      </c>
      <c r="K3355" s="1" t="str">
        <f>VLOOKUP(A3355,'volatile collection data'!$G$6:$N$69,8,FALSE)</f>
        <v>2B</v>
      </c>
      <c r="L3355" s="1">
        <f>VLOOKUP(A3355,'volatile collection data'!$G$6:$J$69,4,FALSE)</f>
        <v>3.49</v>
      </c>
      <c r="M3355" s="1">
        <f>VLOOKUP($A3355,'volatile collection data'!$G$6:$M$69,6,FALSE)</f>
        <v>10</v>
      </c>
      <c r="N3355" s="1">
        <f>VLOOKUP($A3355,'volatile collection data'!$G$6:$M$69,7,FALSE)</f>
        <v>3.49</v>
      </c>
      <c r="O3355" s="1">
        <f>VLOOKUP(A3355,'volatile collection data'!$G$6:$K$69,5,FALSE)</f>
        <v>0</v>
      </c>
      <c r="P3355" s="1" t="str">
        <f t="shared" si="315"/>
        <v>5A</v>
      </c>
      <c r="Q3355">
        <f t="shared" si="313"/>
        <v>0.10237708827428897</v>
      </c>
      <c r="R3355" t="str">
        <f t="shared" si="316"/>
        <v>2B_0-A&amp;3.49%3.49@10</v>
      </c>
      <c r="S3355" t="str">
        <f t="shared" si="317"/>
        <v>5A-2B-VCS-Loc-22</v>
      </c>
      <c r="T3355" t="str">
        <f>IFERROR(IF(VLOOKUP(S3355,Bad!$A:$A,1,FALSE)='RAW2'!S3355,"yes","no"),"no")</f>
        <v>no</v>
      </c>
      <c r="U3355" t="str">
        <f>IFERROR(VLOOKUP(F3355,compounds!$A:$B,2,FALSE),"")</f>
        <v/>
      </c>
      <c r="V3355" t="str">
        <f>VLOOKUP(B3355,'volatile collection data'!$O:$P,2,FALSE)</f>
        <v>24.apr.22 2</v>
      </c>
    </row>
    <row r="3356" spans="1:22" x14ac:dyDescent="0.2">
      <c r="A3356" t="s">
        <v>378</v>
      </c>
      <c r="B3356" s="1" t="str">
        <f t="shared" si="314"/>
        <v>5A</v>
      </c>
      <c r="C3356">
        <v>36.552</v>
      </c>
      <c r="D3356">
        <f t="shared" si="312"/>
        <v>36.549999999999997</v>
      </c>
      <c r="E3356">
        <f>VLOOKUP(D3356,'Peak Combiner'!$A$5:$D$4980,4,FALSE)</f>
        <v>36.54</v>
      </c>
      <c r="F3356">
        <f>IFERROR(VLOOKUP(D3356,rt_comb!$A:$B,2,FALSE),D3356)</f>
        <v>36.549999999999997</v>
      </c>
      <c r="G3356">
        <v>891906</v>
      </c>
      <c r="H3356">
        <f>SUMIFS($G:$G,$E:$E,18.51,'RAW2'!$A:$A,'RAW2'!A3356)</f>
        <v>43324116</v>
      </c>
      <c r="I3356" s="1" t="str">
        <f>VLOOKUP(A3356,'volatile collection data'!$G$6:$H$69,2,FALSE)</f>
        <v>A</v>
      </c>
      <c r="J3356" s="1">
        <f>VLOOKUP(A3356,'volatile collection data'!$G$6:$I$69,3,FALSE)</f>
        <v>5</v>
      </c>
      <c r="K3356" s="1" t="str">
        <f>VLOOKUP(A3356,'volatile collection data'!$G$6:$N$69,8,FALSE)</f>
        <v>2B</v>
      </c>
      <c r="L3356" s="1">
        <f>VLOOKUP(A3356,'volatile collection data'!$G$6:$J$69,4,FALSE)</f>
        <v>3.49</v>
      </c>
      <c r="M3356" s="1">
        <f>VLOOKUP($A3356,'volatile collection data'!$G$6:$M$69,6,FALSE)</f>
        <v>10</v>
      </c>
      <c r="N3356" s="1">
        <f>VLOOKUP($A3356,'volatile collection data'!$G$6:$M$69,7,FALSE)</f>
        <v>3.49</v>
      </c>
      <c r="O3356" s="1">
        <f>VLOOKUP(A3356,'volatile collection data'!$G$6:$K$69,5,FALSE)</f>
        <v>0</v>
      </c>
      <c r="P3356" s="1" t="str">
        <f t="shared" si="315"/>
        <v>5A</v>
      </c>
      <c r="Q3356">
        <f t="shared" si="313"/>
        <v>2.9494018810761431E-2</v>
      </c>
      <c r="R3356" t="str">
        <f t="shared" si="316"/>
        <v>2B_0-A&amp;3.49%3.49@10</v>
      </c>
      <c r="S3356" t="str">
        <f t="shared" si="317"/>
        <v>5A-2B-VCS-Loc-22</v>
      </c>
      <c r="T3356" t="str">
        <f>IFERROR(IF(VLOOKUP(S3356,Bad!$A:$A,1,FALSE)='RAW2'!S3356,"yes","no"),"no")</f>
        <v>no</v>
      </c>
      <c r="U3356" t="str">
        <f>IFERROR(VLOOKUP(F3356,compounds!$A:$B,2,FALSE),"")</f>
        <v/>
      </c>
      <c r="V3356" t="str">
        <f>VLOOKUP(B3356,'volatile collection data'!$O:$P,2,FALSE)</f>
        <v>24.apr.22 2</v>
      </c>
    </row>
    <row r="3357" spans="1:22" x14ac:dyDescent="0.2">
      <c r="A3357" t="s">
        <v>378</v>
      </c>
      <c r="B3357" s="1" t="str">
        <f t="shared" si="314"/>
        <v>5A</v>
      </c>
      <c r="C3357">
        <v>36.634</v>
      </c>
      <c r="D3357">
        <f t="shared" si="312"/>
        <v>36.630000000000003</v>
      </c>
      <c r="E3357">
        <f>VLOOKUP(D3357,'Peak Combiner'!$A$5:$D$4980,4,FALSE)</f>
        <v>36.630000000000003</v>
      </c>
      <c r="F3357">
        <f>IFERROR(VLOOKUP(D3357,rt_comb!$A:$B,2,FALSE),D3357)</f>
        <v>36.630000000000003</v>
      </c>
      <c r="G3357">
        <v>1948758</v>
      </c>
      <c r="H3357">
        <f>SUMIFS($G:$G,$E:$E,18.51,'RAW2'!$A:$A,'RAW2'!A3357)</f>
        <v>43324116</v>
      </c>
      <c r="I3357" s="1" t="str">
        <f>VLOOKUP(A3357,'volatile collection data'!$G$6:$H$69,2,FALSE)</f>
        <v>A</v>
      </c>
      <c r="J3357" s="1">
        <f>VLOOKUP(A3357,'volatile collection data'!$G$6:$I$69,3,FALSE)</f>
        <v>5</v>
      </c>
      <c r="K3357" s="1" t="str">
        <f>VLOOKUP(A3357,'volatile collection data'!$G$6:$N$69,8,FALSE)</f>
        <v>2B</v>
      </c>
      <c r="L3357" s="1">
        <f>VLOOKUP(A3357,'volatile collection data'!$G$6:$J$69,4,FALSE)</f>
        <v>3.49</v>
      </c>
      <c r="M3357" s="1">
        <f>VLOOKUP($A3357,'volatile collection data'!$G$6:$M$69,6,FALSE)</f>
        <v>10</v>
      </c>
      <c r="N3357" s="1">
        <f>VLOOKUP($A3357,'volatile collection data'!$G$6:$M$69,7,FALSE)</f>
        <v>3.49</v>
      </c>
      <c r="O3357" s="1">
        <f>VLOOKUP(A3357,'volatile collection data'!$G$6:$K$69,5,FALSE)</f>
        <v>0</v>
      </c>
      <c r="P3357" s="1" t="str">
        <f t="shared" si="315"/>
        <v>5A</v>
      </c>
      <c r="Q3357">
        <f t="shared" si="313"/>
        <v>6.4442559092126095E-2</v>
      </c>
      <c r="R3357" t="str">
        <f t="shared" si="316"/>
        <v>2B_0-A&amp;3.49%3.49@10</v>
      </c>
      <c r="S3357" t="str">
        <f t="shared" si="317"/>
        <v>5A-2B-VCS-Loc-22</v>
      </c>
      <c r="T3357" t="str">
        <f>IFERROR(IF(VLOOKUP(S3357,Bad!$A:$A,1,FALSE)='RAW2'!S3357,"yes","no"),"no")</f>
        <v>no</v>
      </c>
      <c r="U3357" t="str">
        <f>IFERROR(VLOOKUP(F3357,compounds!$A:$B,2,FALSE),"")</f>
        <v/>
      </c>
      <c r="V3357" t="str">
        <f>VLOOKUP(B3357,'volatile collection data'!$O:$P,2,FALSE)</f>
        <v>24.apr.22 2</v>
      </c>
    </row>
    <row r="3358" spans="1:22" x14ac:dyDescent="0.2">
      <c r="A3358" t="s">
        <v>378</v>
      </c>
      <c r="B3358" s="1" t="str">
        <f t="shared" si="314"/>
        <v>5A</v>
      </c>
      <c r="C3358">
        <v>36.734000000000002</v>
      </c>
      <c r="D3358">
        <f t="shared" si="312"/>
        <v>36.729999999999997</v>
      </c>
      <c r="E3358">
        <f>VLOOKUP(D3358,'Peak Combiner'!$A$5:$D$4980,4,FALSE)</f>
        <v>36.72</v>
      </c>
      <c r="F3358">
        <f>IFERROR(VLOOKUP(D3358,rt_comb!$A:$B,2,FALSE),D3358)</f>
        <v>36.729999999999997</v>
      </c>
      <c r="G3358">
        <v>301077</v>
      </c>
      <c r="H3358">
        <f>SUMIFS($G:$G,$E:$E,18.51,'RAW2'!$A:$A,'RAW2'!A3358)</f>
        <v>43324116</v>
      </c>
      <c r="I3358" s="1" t="str">
        <f>VLOOKUP(A3358,'volatile collection data'!$G$6:$H$69,2,FALSE)</f>
        <v>A</v>
      </c>
      <c r="J3358" s="1">
        <f>VLOOKUP(A3358,'volatile collection data'!$G$6:$I$69,3,FALSE)</f>
        <v>5</v>
      </c>
      <c r="K3358" s="1" t="str">
        <f>VLOOKUP(A3358,'volatile collection data'!$G$6:$N$69,8,FALSE)</f>
        <v>2B</v>
      </c>
      <c r="L3358" s="1">
        <f>VLOOKUP(A3358,'volatile collection data'!$G$6:$J$69,4,FALSE)</f>
        <v>3.49</v>
      </c>
      <c r="M3358" s="1">
        <f>VLOOKUP($A3358,'volatile collection data'!$G$6:$M$69,6,FALSE)</f>
        <v>10</v>
      </c>
      <c r="N3358" s="1">
        <f>VLOOKUP($A3358,'volatile collection data'!$G$6:$M$69,7,FALSE)</f>
        <v>3.49</v>
      </c>
      <c r="O3358" s="1">
        <f>VLOOKUP(A3358,'volatile collection data'!$G$6:$K$69,5,FALSE)</f>
        <v>0</v>
      </c>
      <c r="P3358" s="1" t="str">
        <f t="shared" si="315"/>
        <v>5A</v>
      </c>
      <c r="Q3358">
        <f t="shared" si="313"/>
        <v>9.9561732979569807E-3</v>
      </c>
      <c r="R3358" t="str">
        <f t="shared" si="316"/>
        <v>2B_0-A&amp;3.49%3.49@10</v>
      </c>
      <c r="S3358" t="str">
        <f t="shared" si="317"/>
        <v>5A-2B-VCS-Loc-22</v>
      </c>
      <c r="T3358" t="str">
        <f>IFERROR(IF(VLOOKUP(S3358,Bad!$A:$A,1,FALSE)='RAW2'!S3358,"yes","no"),"no")</f>
        <v>no</v>
      </c>
      <c r="U3358" t="str">
        <f>IFERROR(VLOOKUP(F3358,compounds!$A:$B,2,FALSE),"")</f>
        <v/>
      </c>
      <c r="V3358" t="str">
        <f>VLOOKUP(B3358,'volatile collection data'!$O:$P,2,FALSE)</f>
        <v>24.apr.22 2</v>
      </c>
    </row>
    <row r="3359" spans="1:22" x14ac:dyDescent="0.2">
      <c r="A3359" t="s">
        <v>378</v>
      </c>
      <c r="B3359" s="1" t="str">
        <f t="shared" si="314"/>
        <v>5A</v>
      </c>
      <c r="C3359">
        <v>37.232999999999997</v>
      </c>
      <c r="D3359">
        <f t="shared" si="312"/>
        <v>37.229999999999997</v>
      </c>
      <c r="E3359">
        <f>VLOOKUP(D3359,'Peak Combiner'!$A$5:$D$4980,4,FALSE)</f>
        <v>37.229999999999997</v>
      </c>
      <c r="F3359">
        <f>IFERROR(VLOOKUP(D3359,rt_comb!$A:$B,2,FALSE),D3359)</f>
        <v>37.229999999999997</v>
      </c>
      <c r="G3359">
        <v>782307</v>
      </c>
      <c r="H3359">
        <f>SUMIFS($G:$G,$E:$E,18.51,'RAW2'!$A:$A,'RAW2'!A3359)</f>
        <v>43324116</v>
      </c>
      <c r="I3359" s="1" t="str">
        <f>VLOOKUP(A3359,'volatile collection data'!$G$6:$H$69,2,FALSE)</f>
        <v>A</v>
      </c>
      <c r="J3359" s="1">
        <f>VLOOKUP(A3359,'volatile collection data'!$G$6:$I$69,3,FALSE)</f>
        <v>5</v>
      </c>
      <c r="K3359" s="1" t="str">
        <f>VLOOKUP(A3359,'volatile collection data'!$G$6:$N$69,8,FALSE)</f>
        <v>2B</v>
      </c>
      <c r="L3359" s="1">
        <f>VLOOKUP(A3359,'volatile collection data'!$G$6:$J$69,4,FALSE)</f>
        <v>3.49</v>
      </c>
      <c r="M3359" s="1">
        <f>VLOOKUP($A3359,'volatile collection data'!$G$6:$M$69,6,FALSE)</f>
        <v>10</v>
      </c>
      <c r="N3359" s="1">
        <f>VLOOKUP($A3359,'volatile collection data'!$G$6:$M$69,7,FALSE)</f>
        <v>3.49</v>
      </c>
      <c r="O3359" s="1">
        <f>VLOOKUP(A3359,'volatile collection data'!$G$6:$K$69,5,FALSE)</f>
        <v>0</v>
      </c>
      <c r="P3359" s="1" t="str">
        <f t="shared" si="315"/>
        <v>5A</v>
      </c>
      <c r="Q3359">
        <f t="shared" si="313"/>
        <v>2.5869741176525712E-2</v>
      </c>
      <c r="R3359" t="str">
        <f t="shared" si="316"/>
        <v>2B_0-A&amp;3.49%3.49@10</v>
      </c>
      <c r="S3359" t="str">
        <f t="shared" si="317"/>
        <v>5A-2B-VCS-Loc-22</v>
      </c>
      <c r="T3359" t="str">
        <f>IFERROR(IF(VLOOKUP(S3359,Bad!$A:$A,1,FALSE)='RAW2'!S3359,"yes","no"),"no")</f>
        <v>no</v>
      </c>
      <c r="U3359" t="str">
        <f>IFERROR(VLOOKUP(F3359,compounds!$A:$B,2,FALSE),"")</f>
        <v/>
      </c>
      <c r="V3359" t="str">
        <f>VLOOKUP(B3359,'volatile collection data'!$O:$P,2,FALSE)</f>
        <v>24.apr.22 2</v>
      </c>
    </row>
    <row r="3360" spans="1:22" x14ac:dyDescent="0.2">
      <c r="A3360" t="s">
        <v>378</v>
      </c>
      <c r="B3360" s="1" t="str">
        <f t="shared" si="314"/>
        <v>5A</v>
      </c>
      <c r="C3360">
        <v>37.298000000000002</v>
      </c>
      <c r="D3360">
        <f t="shared" si="312"/>
        <v>37.299999999999997</v>
      </c>
      <c r="E3360">
        <f>VLOOKUP(D3360,'Peak Combiner'!$A$5:$D$4980,4,FALSE)</f>
        <v>37.24</v>
      </c>
      <c r="F3360">
        <f>IFERROR(VLOOKUP(D3360,rt_comb!$A:$B,2,FALSE),D3360)</f>
        <v>37.299999999999997</v>
      </c>
      <c r="G3360">
        <v>2159406</v>
      </c>
      <c r="H3360">
        <f>SUMIFS($G:$G,$E:$E,18.51,'RAW2'!$A:$A,'RAW2'!A3360)</f>
        <v>43324116</v>
      </c>
      <c r="I3360" s="1" t="str">
        <f>VLOOKUP(A3360,'volatile collection data'!$G$6:$H$69,2,FALSE)</f>
        <v>A</v>
      </c>
      <c r="J3360" s="1">
        <f>VLOOKUP(A3360,'volatile collection data'!$G$6:$I$69,3,FALSE)</f>
        <v>5</v>
      </c>
      <c r="K3360" s="1" t="str">
        <f>VLOOKUP(A3360,'volatile collection data'!$G$6:$N$69,8,FALSE)</f>
        <v>2B</v>
      </c>
      <c r="L3360" s="1">
        <f>VLOOKUP(A3360,'volatile collection data'!$G$6:$J$69,4,FALSE)</f>
        <v>3.49</v>
      </c>
      <c r="M3360" s="1">
        <f>VLOOKUP($A3360,'volatile collection data'!$G$6:$M$69,6,FALSE)</f>
        <v>10</v>
      </c>
      <c r="N3360" s="1">
        <f>VLOOKUP($A3360,'volatile collection data'!$G$6:$M$69,7,FALSE)</f>
        <v>3.49</v>
      </c>
      <c r="O3360" s="1">
        <f>VLOOKUP(A3360,'volatile collection data'!$G$6:$K$69,5,FALSE)</f>
        <v>0</v>
      </c>
      <c r="P3360" s="1" t="str">
        <f t="shared" si="315"/>
        <v>5A</v>
      </c>
      <c r="Q3360">
        <f t="shared" si="313"/>
        <v>7.1408378443547957E-2</v>
      </c>
      <c r="R3360" t="str">
        <f t="shared" si="316"/>
        <v>2B_0-A&amp;3.49%3.49@10</v>
      </c>
      <c r="S3360" t="str">
        <f t="shared" si="317"/>
        <v>5A-2B-VCS-Loc-22</v>
      </c>
      <c r="T3360" t="str">
        <f>IFERROR(IF(VLOOKUP(S3360,Bad!$A:$A,1,FALSE)='RAW2'!S3360,"yes","no"),"no")</f>
        <v>no</v>
      </c>
      <c r="U3360" t="str">
        <f>IFERROR(VLOOKUP(F3360,compounds!$A:$B,2,FALSE),"")</f>
        <v/>
      </c>
      <c r="V3360" t="str">
        <f>VLOOKUP(B3360,'volatile collection data'!$O:$P,2,FALSE)</f>
        <v>24.apr.22 2</v>
      </c>
    </row>
    <row r="3361" spans="1:22" x14ac:dyDescent="0.2">
      <c r="A3361" t="s">
        <v>378</v>
      </c>
      <c r="B3361" s="1" t="str">
        <f t="shared" si="314"/>
        <v>5A</v>
      </c>
      <c r="C3361">
        <v>37.594000000000001</v>
      </c>
      <c r="D3361">
        <f t="shared" si="312"/>
        <v>37.590000000000003</v>
      </c>
      <c r="E3361">
        <f>VLOOKUP(D3361,'Peak Combiner'!$A$5:$D$4980,4,FALSE)</f>
        <v>37.590000000000003</v>
      </c>
      <c r="F3361">
        <f>IFERROR(VLOOKUP(D3361,rt_comb!$A:$B,2,FALSE),D3361)</f>
        <v>37.590000000000003</v>
      </c>
      <c r="G3361">
        <v>818047</v>
      </c>
      <c r="H3361">
        <f>SUMIFS($G:$G,$E:$E,18.51,'RAW2'!$A:$A,'RAW2'!A3361)</f>
        <v>43324116</v>
      </c>
      <c r="I3361" s="1" t="str">
        <f>VLOOKUP(A3361,'volatile collection data'!$G$6:$H$69,2,FALSE)</f>
        <v>A</v>
      </c>
      <c r="J3361" s="1">
        <f>VLOOKUP(A3361,'volatile collection data'!$G$6:$I$69,3,FALSE)</f>
        <v>5</v>
      </c>
      <c r="K3361" s="1" t="str">
        <f>VLOOKUP(A3361,'volatile collection data'!$G$6:$N$69,8,FALSE)</f>
        <v>2B</v>
      </c>
      <c r="L3361" s="1">
        <f>VLOOKUP(A3361,'volatile collection data'!$G$6:$J$69,4,FALSE)</f>
        <v>3.49</v>
      </c>
      <c r="M3361" s="1">
        <f>VLOOKUP($A3361,'volatile collection data'!$G$6:$M$69,6,FALSE)</f>
        <v>10</v>
      </c>
      <c r="N3361" s="1">
        <f>VLOOKUP($A3361,'volatile collection data'!$G$6:$M$69,7,FALSE)</f>
        <v>3.49</v>
      </c>
      <c r="O3361" s="1">
        <f>VLOOKUP(A3361,'volatile collection data'!$G$6:$K$69,5,FALSE)</f>
        <v>0</v>
      </c>
      <c r="P3361" s="1" t="str">
        <f t="shared" si="315"/>
        <v>5A</v>
      </c>
      <c r="Q3361">
        <f t="shared" si="313"/>
        <v>2.7051610378321208E-2</v>
      </c>
      <c r="R3361" t="str">
        <f t="shared" si="316"/>
        <v>2B_0-A&amp;3.49%3.49@10</v>
      </c>
      <c r="S3361" t="str">
        <f t="shared" si="317"/>
        <v>5A-2B-VCS-Loc-22</v>
      </c>
      <c r="T3361" t="str">
        <f>IFERROR(IF(VLOOKUP(S3361,Bad!$A:$A,1,FALSE)='RAW2'!S3361,"yes","no"),"no")</f>
        <v>no</v>
      </c>
      <c r="U3361" t="str">
        <f>IFERROR(VLOOKUP(F3361,compounds!$A:$B,2,FALSE),"")</f>
        <v/>
      </c>
      <c r="V3361" t="str">
        <f>VLOOKUP(B3361,'volatile collection data'!$O:$P,2,FALSE)</f>
        <v>24.apr.22 2</v>
      </c>
    </row>
    <row r="3362" spans="1:22" x14ac:dyDescent="0.2">
      <c r="A3362" t="s">
        <v>378</v>
      </c>
      <c r="B3362" s="1" t="str">
        <f t="shared" si="314"/>
        <v>5A</v>
      </c>
      <c r="C3362">
        <v>37.661999999999999</v>
      </c>
      <c r="D3362">
        <f t="shared" si="312"/>
        <v>37.659999999999997</v>
      </c>
      <c r="E3362">
        <f>VLOOKUP(D3362,'Peak Combiner'!$A$5:$D$4980,4,FALSE)</f>
        <v>37.659999999999997</v>
      </c>
      <c r="F3362">
        <f>IFERROR(VLOOKUP(D3362,rt_comb!$A:$B,2,FALSE),D3362)</f>
        <v>37.659999999999997</v>
      </c>
      <c r="G3362">
        <v>431334</v>
      </c>
      <c r="H3362">
        <f>SUMIFS($G:$G,$E:$E,18.51,'RAW2'!$A:$A,'RAW2'!A3362)</f>
        <v>43324116</v>
      </c>
      <c r="I3362" s="1" t="str">
        <f>VLOOKUP(A3362,'volatile collection data'!$G$6:$H$69,2,FALSE)</f>
        <v>A</v>
      </c>
      <c r="J3362" s="1">
        <f>VLOOKUP(A3362,'volatile collection data'!$G$6:$I$69,3,FALSE)</f>
        <v>5</v>
      </c>
      <c r="K3362" s="1" t="str">
        <f>VLOOKUP(A3362,'volatile collection data'!$G$6:$N$69,8,FALSE)</f>
        <v>2B</v>
      </c>
      <c r="L3362" s="1">
        <f>VLOOKUP(A3362,'volatile collection data'!$G$6:$J$69,4,FALSE)</f>
        <v>3.49</v>
      </c>
      <c r="M3362" s="1">
        <f>VLOOKUP($A3362,'volatile collection data'!$G$6:$M$69,6,FALSE)</f>
        <v>10</v>
      </c>
      <c r="N3362" s="1">
        <f>VLOOKUP($A3362,'volatile collection data'!$G$6:$M$69,7,FALSE)</f>
        <v>3.49</v>
      </c>
      <c r="O3362" s="1">
        <f>VLOOKUP(A3362,'volatile collection data'!$G$6:$K$69,5,FALSE)</f>
        <v>0</v>
      </c>
      <c r="P3362" s="1" t="str">
        <f t="shared" si="315"/>
        <v>5A</v>
      </c>
      <c r="Q3362">
        <f t="shared" si="313"/>
        <v>1.4263580590018421E-2</v>
      </c>
      <c r="R3362" t="str">
        <f t="shared" si="316"/>
        <v>2B_0-A&amp;3.49%3.49@10</v>
      </c>
      <c r="S3362" t="str">
        <f t="shared" si="317"/>
        <v>5A-2B-VCS-Loc-22</v>
      </c>
      <c r="T3362" t="str">
        <f>IFERROR(IF(VLOOKUP(S3362,Bad!$A:$A,1,FALSE)='RAW2'!S3362,"yes","no"),"no")</f>
        <v>no</v>
      </c>
      <c r="U3362" t="str">
        <f>IFERROR(VLOOKUP(F3362,compounds!$A:$B,2,FALSE),"")</f>
        <v/>
      </c>
      <c r="V3362" t="str">
        <f>VLOOKUP(B3362,'volatile collection data'!$O:$P,2,FALSE)</f>
        <v>24.apr.22 2</v>
      </c>
    </row>
    <row r="3363" spans="1:22" x14ac:dyDescent="0.2">
      <c r="A3363" t="s">
        <v>378</v>
      </c>
      <c r="B3363" s="1" t="str">
        <f t="shared" si="314"/>
        <v>5A</v>
      </c>
      <c r="C3363">
        <v>37.996000000000002</v>
      </c>
      <c r="D3363">
        <f t="shared" si="312"/>
        <v>38</v>
      </c>
      <c r="E3363">
        <f>VLOOKUP(D3363,'Peak Combiner'!$A$5:$D$4980,4,FALSE)</f>
        <v>37.99</v>
      </c>
      <c r="F3363">
        <f>IFERROR(VLOOKUP(D3363,rt_comb!$A:$B,2,FALSE),D3363)</f>
        <v>38</v>
      </c>
      <c r="G3363">
        <v>14300087</v>
      </c>
      <c r="H3363">
        <f>SUMIFS($G:$G,$E:$E,18.51,'RAW2'!$A:$A,'RAW2'!A3363)</f>
        <v>43324116</v>
      </c>
      <c r="I3363" s="1" t="str">
        <f>VLOOKUP(A3363,'volatile collection data'!$G$6:$H$69,2,FALSE)</f>
        <v>A</v>
      </c>
      <c r="J3363" s="1">
        <f>VLOOKUP(A3363,'volatile collection data'!$G$6:$I$69,3,FALSE)</f>
        <v>5</v>
      </c>
      <c r="K3363" s="1" t="str">
        <f>VLOOKUP(A3363,'volatile collection data'!$G$6:$N$69,8,FALSE)</f>
        <v>2B</v>
      </c>
      <c r="L3363" s="1">
        <f>VLOOKUP(A3363,'volatile collection data'!$G$6:$J$69,4,FALSE)</f>
        <v>3.49</v>
      </c>
      <c r="M3363" s="1">
        <f>VLOOKUP($A3363,'volatile collection data'!$G$6:$M$69,6,FALSE)</f>
        <v>10</v>
      </c>
      <c r="N3363" s="1">
        <f>VLOOKUP($A3363,'volatile collection data'!$G$6:$M$69,7,FALSE)</f>
        <v>3.49</v>
      </c>
      <c r="O3363" s="1">
        <f>VLOOKUP(A3363,'volatile collection data'!$G$6:$K$69,5,FALSE)</f>
        <v>0</v>
      </c>
      <c r="P3363" s="1" t="str">
        <f t="shared" si="315"/>
        <v>5A</v>
      </c>
      <c r="Q3363">
        <f t="shared" si="313"/>
        <v>0.47288283179340085</v>
      </c>
      <c r="R3363" t="str">
        <f t="shared" si="316"/>
        <v>2B_0-A&amp;3.49%3.49@10</v>
      </c>
      <c r="S3363" t="str">
        <f t="shared" si="317"/>
        <v>5A-2B-VCS-Loc-22</v>
      </c>
      <c r="T3363" t="str">
        <f>IFERROR(IF(VLOOKUP(S3363,Bad!$A:$A,1,FALSE)='RAW2'!S3363,"yes","no"),"no")</f>
        <v>no</v>
      </c>
      <c r="U3363" t="str">
        <f>IFERROR(VLOOKUP(F3363,compounds!$A:$B,2,FALSE),"")</f>
        <v/>
      </c>
      <c r="V3363" t="str">
        <f>VLOOKUP(B3363,'volatile collection data'!$O:$P,2,FALSE)</f>
        <v>24.apr.22 2</v>
      </c>
    </row>
    <row r="3364" spans="1:22" x14ac:dyDescent="0.2">
      <c r="A3364" t="s">
        <v>378</v>
      </c>
      <c r="B3364" s="1" t="str">
        <f t="shared" si="314"/>
        <v>5A</v>
      </c>
      <c r="C3364">
        <v>38.302999999999997</v>
      </c>
      <c r="D3364">
        <f t="shared" si="312"/>
        <v>38.299999999999997</v>
      </c>
      <c r="E3364">
        <f>VLOOKUP(D3364,'Peak Combiner'!$A$5:$D$4980,4,FALSE)</f>
        <v>38.299999999999997</v>
      </c>
      <c r="F3364">
        <f>IFERROR(VLOOKUP(D3364,rt_comb!$A:$B,2,FALSE),D3364)</f>
        <v>38.299999999999997</v>
      </c>
      <c r="G3364">
        <v>509336</v>
      </c>
      <c r="H3364">
        <f>SUMIFS($G:$G,$E:$E,18.51,'RAW2'!$A:$A,'RAW2'!A3364)</f>
        <v>43324116</v>
      </c>
      <c r="I3364" s="1" t="str">
        <f>VLOOKUP(A3364,'volatile collection data'!$G$6:$H$69,2,FALSE)</f>
        <v>A</v>
      </c>
      <c r="J3364" s="1">
        <f>VLOOKUP(A3364,'volatile collection data'!$G$6:$I$69,3,FALSE)</f>
        <v>5</v>
      </c>
      <c r="K3364" s="1" t="str">
        <f>VLOOKUP(A3364,'volatile collection data'!$G$6:$N$69,8,FALSE)</f>
        <v>2B</v>
      </c>
      <c r="L3364" s="1">
        <f>VLOOKUP(A3364,'volatile collection data'!$G$6:$J$69,4,FALSE)</f>
        <v>3.49</v>
      </c>
      <c r="M3364" s="1">
        <f>VLOOKUP($A3364,'volatile collection data'!$G$6:$M$69,6,FALSE)</f>
        <v>10</v>
      </c>
      <c r="N3364" s="1">
        <f>VLOOKUP($A3364,'volatile collection data'!$G$6:$M$69,7,FALSE)</f>
        <v>3.49</v>
      </c>
      <c r="O3364" s="1">
        <f>VLOOKUP(A3364,'volatile collection data'!$G$6:$K$69,5,FALSE)</f>
        <v>0</v>
      </c>
      <c r="P3364" s="1" t="str">
        <f t="shared" si="315"/>
        <v>5A</v>
      </c>
      <c r="Q3364">
        <f t="shared" si="313"/>
        <v>1.6842991935246521E-2</v>
      </c>
      <c r="R3364" t="str">
        <f t="shared" si="316"/>
        <v>2B_0-A&amp;3.49%3.49@10</v>
      </c>
      <c r="S3364" t="str">
        <f t="shared" si="317"/>
        <v>5A-2B-VCS-Loc-22</v>
      </c>
      <c r="T3364" t="str">
        <f>IFERROR(IF(VLOOKUP(S3364,Bad!$A:$A,1,FALSE)='RAW2'!S3364,"yes","no"),"no")</f>
        <v>no</v>
      </c>
      <c r="U3364" t="str">
        <f>IFERROR(VLOOKUP(F3364,compounds!$A:$B,2,FALSE),"")</f>
        <v/>
      </c>
      <c r="V3364" t="str">
        <f>VLOOKUP(B3364,'volatile collection data'!$O:$P,2,FALSE)</f>
        <v>24.apr.22 2</v>
      </c>
    </row>
    <row r="3365" spans="1:22" x14ac:dyDescent="0.2">
      <c r="A3365" t="s">
        <v>373</v>
      </c>
      <c r="B3365" s="1" t="str">
        <f t="shared" si="314"/>
        <v>4B</v>
      </c>
      <c r="C3365">
        <v>4.1689999999999996</v>
      </c>
      <c r="D3365">
        <f t="shared" si="312"/>
        <v>4.17</v>
      </c>
      <c r="E3365">
        <f>VLOOKUP(D3365,'Peak Combiner'!$A$5:$D$4980,4,FALSE)</f>
        <v>4.1500000000000004</v>
      </c>
      <c r="F3365">
        <f>IFERROR(VLOOKUP(D3365,rt_comb!$A:$B,2,FALSE),D3365)</f>
        <v>4.17</v>
      </c>
      <c r="G3365">
        <v>60527</v>
      </c>
      <c r="H3365">
        <f>SUMIFS($G:$G,$E:$E,18.51,'RAW2'!$A:$A,'RAW2'!A3365)</f>
        <v>66244929</v>
      </c>
      <c r="I3365" s="1" t="str">
        <f>VLOOKUP(A3365,'volatile collection data'!$G$6:$H$69,2,FALSE)</f>
        <v>B</v>
      </c>
      <c r="J3365" s="1">
        <f>VLOOKUP(A3365,'volatile collection data'!$G$6:$I$69,3,FALSE)</f>
        <v>4</v>
      </c>
      <c r="K3365" s="1" t="str">
        <f>VLOOKUP(A3365,'volatile collection data'!$G$6:$N$69,8,FALSE)</f>
        <v>9A</v>
      </c>
      <c r="L3365" s="1">
        <f>VLOOKUP(A3365,'volatile collection data'!$G$6:$J$69,4,FALSE)</f>
        <v>1.74</v>
      </c>
      <c r="M3365" s="1">
        <f>VLOOKUP($A3365,'volatile collection data'!$G$6:$M$69,6,FALSE)</f>
        <v>15</v>
      </c>
      <c r="N3365" s="1">
        <f>VLOOKUP($A3365,'volatile collection data'!$G$6:$M$69,7,FALSE)</f>
        <v>1.74</v>
      </c>
      <c r="O3365" s="1">
        <f>VLOOKUP(A3365,'volatile collection data'!$G$6:$K$69,5,FALSE)</f>
        <v>1</v>
      </c>
      <c r="P3365" s="1" t="str">
        <f t="shared" si="315"/>
        <v>4B</v>
      </c>
      <c r="Q3365">
        <f t="shared" si="313"/>
        <v>2.6255316979740474E-3</v>
      </c>
      <c r="R3365" t="str">
        <f t="shared" si="316"/>
        <v>9A_1-B&amp;1.74%1.74@15</v>
      </c>
      <c r="S3365" t="str">
        <f t="shared" si="317"/>
        <v>4B-9A-VCS-Loc-22</v>
      </c>
      <c r="T3365" t="str">
        <f>IFERROR(IF(VLOOKUP(S3365,Bad!$A:$A,1,FALSE)='RAW2'!S3365,"yes","no"),"no")</f>
        <v>no</v>
      </c>
      <c r="U3365" t="str">
        <f>IFERROR(VLOOKUP(F3365,compounds!$A:$B,2,FALSE),"")</f>
        <v/>
      </c>
      <c r="V3365" t="str">
        <f>VLOOKUP(B3365,'volatile collection data'!$O:$P,2,FALSE)</f>
        <v>25 apr.22 9</v>
      </c>
    </row>
    <row r="3366" spans="1:22" x14ac:dyDescent="0.2">
      <c r="A3366" t="s">
        <v>373</v>
      </c>
      <c r="B3366" s="1" t="str">
        <f t="shared" si="314"/>
        <v>4B</v>
      </c>
      <c r="C3366">
        <v>4.7430000000000003</v>
      </c>
      <c r="D3366">
        <f t="shared" si="312"/>
        <v>4.74</v>
      </c>
      <c r="E3366">
        <f>VLOOKUP(D3366,'Peak Combiner'!$A$5:$D$4980,4,FALSE)</f>
        <v>4.7</v>
      </c>
      <c r="F3366">
        <f>IFERROR(VLOOKUP(D3366,rt_comb!$A:$B,2,FALSE),D3366)</f>
        <v>4.74</v>
      </c>
      <c r="G3366">
        <v>1058236</v>
      </c>
      <c r="H3366">
        <f>SUMIFS($G:$G,$E:$E,18.51,'RAW2'!$A:$A,'RAW2'!A3366)</f>
        <v>66244929</v>
      </c>
      <c r="I3366" s="1" t="str">
        <f>VLOOKUP(A3366,'volatile collection data'!$G$6:$H$69,2,FALSE)</f>
        <v>B</v>
      </c>
      <c r="J3366" s="1">
        <f>VLOOKUP(A3366,'volatile collection data'!$G$6:$I$69,3,FALSE)</f>
        <v>4</v>
      </c>
      <c r="K3366" s="1" t="str">
        <f>VLOOKUP(A3366,'volatile collection data'!$G$6:$N$69,8,FALSE)</f>
        <v>9A</v>
      </c>
      <c r="L3366" s="1">
        <f>VLOOKUP(A3366,'volatile collection data'!$G$6:$J$69,4,FALSE)</f>
        <v>1.74</v>
      </c>
      <c r="M3366" s="1">
        <f>VLOOKUP($A3366,'volatile collection data'!$G$6:$M$69,6,FALSE)</f>
        <v>15</v>
      </c>
      <c r="N3366" s="1">
        <f>VLOOKUP($A3366,'volatile collection data'!$G$6:$M$69,7,FALSE)</f>
        <v>1.74</v>
      </c>
      <c r="O3366" s="1">
        <f>VLOOKUP(A3366,'volatile collection data'!$G$6:$K$69,5,FALSE)</f>
        <v>1</v>
      </c>
      <c r="P3366" s="1" t="str">
        <f t="shared" si="315"/>
        <v>4B</v>
      </c>
      <c r="Q3366">
        <f t="shared" si="313"/>
        <v>4.5904012456213998E-2</v>
      </c>
      <c r="R3366" t="str">
        <f t="shared" si="316"/>
        <v>9A_1-B&amp;1.74%1.74@15</v>
      </c>
      <c r="S3366" t="str">
        <f t="shared" si="317"/>
        <v>4B-9A-VCS-Loc-22</v>
      </c>
      <c r="T3366" t="str">
        <f>IFERROR(IF(VLOOKUP(S3366,Bad!$A:$A,1,FALSE)='RAW2'!S3366,"yes","no"),"no")</f>
        <v>no</v>
      </c>
      <c r="U3366" t="str">
        <f>IFERROR(VLOOKUP(F3366,compounds!$A:$B,2,FALSE),"")</f>
        <v/>
      </c>
      <c r="V3366" t="str">
        <f>VLOOKUP(B3366,'volatile collection data'!$O:$P,2,FALSE)</f>
        <v>25 apr.22 9</v>
      </c>
    </row>
    <row r="3367" spans="1:22" x14ac:dyDescent="0.2">
      <c r="A3367" t="s">
        <v>373</v>
      </c>
      <c r="B3367" s="1" t="str">
        <f t="shared" si="314"/>
        <v>4B</v>
      </c>
      <c r="C3367">
        <v>5.0389999999999997</v>
      </c>
      <c r="D3367">
        <f t="shared" si="312"/>
        <v>5.04</v>
      </c>
      <c r="E3367">
        <f>VLOOKUP(D3367,'Peak Combiner'!$A$5:$D$4980,4,FALSE)</f>
        <v>5.04</v>
      </c>
      <c r="F3367">
        <f>IFERROR(VLOOKUP(D3367,rt_comb!$A:$B,2,FALSE),D3367)</f>
        <v>5.04</v>
      </c>
      <c r="G3367">
        <v>1139908</v>
      </c>
      <c r="H3367">
        <f>SUMIFS($G:$G,$E:$E,18.51,'RAW2'!$A:$A,'RAW2'!A3367)</f>
        <v>66244929</v>
      </c>
      <c r="I3367" s="1" t="str">
        <f>VLOOKUP(A3367,'volatile collection data'!$G$6:$H$69,2,FALSE)</f>
        <v>B</v>
      </c>
      <c r="J3367" s="1">
        <f>VLOOKUP(A3367,'volatile collection data'!$G$6:$I$69,3,FALSE)</f>
        <v>4</v>
      </c>
      <c r="K3367" s="1" t="str">
        <f>VLOOKUP(A3367,'volatile collection data'!$G$6:$N$69,8,FALSE)</f>
        <v>9A</v>
      </c>
      <c r="L3367" s="1">
        <f>VLOOKUP(A3367,'volatile collection data'!$G$6:$J$69,4,FALSE)</f>
        <v>1.74</v>
      </c>
      <c r="M3367" s="1">
        <f>VLOOKUP($A3367,'volatile collection data'!$G$6:$M$69,6,FALSE)</f>
        <v>15</v>
      </c>
      <c r="N3367" s="1">
        <f>VLOOKUP($A3367,'volatile collection data'!$G$6:$M$69,7,FALSE)</f>
        <v>1.74</v>
      </c>
      <c r="O3367" s="1">
        <f>VLOOKUP(A3367,'volatile collection data'!$G$6:$K$69,5,FALSE)</f>
        <v>1</v>
      </c>
      <c r="P3367" s="1" t="str">
        <f t="shared" si="315"/>
        <v>4B</v>
      </c>
      <c r="Q3367">
        <f t="shared" si="313"/>
        <v>4.9446768991924274E-2</v>
      </c>
      <c r="R3367" t="str">
        <f t="shared" si="316"/>
        <v>9A_1-B&amp;1.74%1.74@15</v>
      </c>
      <c r="S3367" t="str">
        <f t="shared" si="317"/>
        <v>4B-9A-VCS-Loc-22</v>
      </c>
      <c r="T3367" t="str">
        <f>IFERROR(IF(VLOOKUP(S3367,Bad!$A:$A,1,FALSE)='RAW2'!S3367,"yes","no"),"no")</f>
        <v>no</v>
      </c>
      <c r="U3367" t="str">
        <f>IFERROR(VLOOKUP(F3367,compounds!$A:$B,2,FALSE),"")</f>
        <v/>
      </c>
      <c r="V3367" t="str">
        <f>VLOOKUP(B3367,'volatile collection data'!$O:$P,2,FALSE)</f>
        <v>25 apr.22 9</v>
      </c>
    </row>
    <row r="3368" spans="1:22" x14ac:dyDescent="0.2">
      <c r="A3368" t="s">
        <v>373</v>
      </c>
      <c r="B3368" s="1" t="str">
        <f t="shared" si="314"/>
        <v>4B</v>
      </c>
      <c r="C3368">
        <v>6.3330000000000002</v>
      </c>
      <c r="D3368">
        <f t="shared" si="312"/>
        <v>6.33</v>
      </c>
      <c r="E3368">
        <f>VLOOKUP(D3368,'Peak Combiner'!$A$5:$D$4980,4,FALSE)</f>
        <v>6.32</v>
      </c>
      <c r="F3368">
        <f>IFERROR(VLOOKUP(D3368,rt_comb!$A:$B,2,FALSE),D3368)</f>
        <v>6.33</v>
      </c>
      <c r="G3368">
        <v>1875501</v>
      </c>
      <c r="H3368">
        <f>SUMIFS($G:$G,$E:$E,18.51,'RAW2'!$A:$A,'RAW2'!A3368)</f>
        <v>66244929</v>
      </c>
      <c r="I3368" s="1" t="str">
        <f>VLOOKUP(A3368,'volatile collection data'!$G$6:$H$69,2,FALSE)</f>
        <v>B</v>
      </c>
      <c r="J3368" s="1">
        <f>VLOOKUP(A3368,'volatile collection data'!$G$6:$I$69,3,FALSE)</f>
        <v>4</v>
      </c>
      <c r="K3368" s="1" t="str">
        <f>VLOOKUP(A3368,'volatile collection data'!$G$6:$N$69,8,FALSE)</f>
        <v>9A</v>
      </c>
      <c r="L3368" s="1">
        <f>VLOOKUP(A3368,'volatile collection data'!$G$6:$J$69,4,FALSE)</f>
        <v>1.74</v>
      </c>
      <c r="M3368" s="1">
        <f>VLOOKUP($A3368,'volatile collection data'!$G$6:$M$69,6,FALSE)</f>
        <v>15</v>
      </c>
      <c r="N3368" s="1">
        <f>VLOOKUP($A3368,'volatile collection data'!$G$6:$M$69,7,FALSE)</f>
        <v>1.74</v>
      </c>
      <c r="O3368" s="1">
        <f>VLOOKUP(A3368,'volatile collection data'!$G$6:$K$69,5,FALSE)</f>
        <v>1</v>
      </c>
      <c r="P3368" s="1" t="str">
        <f t="shared" si="315"/>
        <v>4B</v>
      </c>
      <c r="Q3368">
        <f t="shared" si="313"/>
        <v>8.135521874670848E-2</v>
      </c>
      <c r="R3368" t="str">
        <f t="shared" si="316"/>
        <v>9A_1-B&amp;1.74%1.74@15</v>
      </c>
      <c r="S3368" t="str">
        <f t="shared" si="317"/>
        <v>4B-9A-VCS-Loc-22</v>
      </c>
      <c r="T3368" t="str">
        <f>IFERROR(IF(VLOOKUP(S3368,Bad!$A:$A,1,FALSE)='RAW2'!S3368,"yes","no"),"no")</f>
        <v>no</v>
      </c>
      <c r="U3368" t="str">
        <f>IFERROR(VLOOKUP(F3368,compounds!$A:$B,2,FALSE),"")</f>
        <v/>
      </c>
      <c r="V3368" t="str">
        <f>VLOOKUP(B3368,'volatile collection data'!$O:$P,2,FALSE)</f>
        <v>25 apr.22 9</v>
      </c>
    </row>
    <row r="3369" spans="1:22" x14ac:dyDescent="0.2">
      <c r="A3369" t="s">
        <v>373</v>
      </c>
      <c r="B3369" s="1" t="str">
        <f t="shared" si="314"/>
        <v>4B</v>
      </c>
      <c r="C3369">
        <v>8.6530000000000005</v>
      </c>
      <c r="D3369">
        <f t="shared" si="312"/>
        <v>8.65</v>
      </c>
      <c r="E3369">
        <f>VLOOKUP(D3369,'Peak Combiner'!$A$5:$D$4980,4,FALSE)</f>
        <v>8.64</v>
      </c>
      <c r="F3369">
        <f>IFERROR(VLOOKUP(D3369,rt_comb!$A:$B,2,FALSE),D3369)</f>
        <v>8.65</v>
      </c>
      <c r="G3369">
        <v>1894270</v>
      </c>
      <c r="H3369">
        <f>SUMIFS($G:$G,$E:$E,18.51,'RAW2'!$A:$A,'RAW2'!A3369)</f>
        <v>66244929</v>
      </c>
      <c r="I3369" s="1" t="str">
        <f>VLOOKUP(A3369,'volatile collection data'!$G$6:$H$69,2,FALSE)</f>
        <v>B</v>
      </c>
      <c r="J3369" s="1">
        <f>VLOOKUP(A3369,'volatile collection data'!$G$6:$I$69,3,FALSE)</f>
        <v>4</v>
      </c>
      <c r="K3369" s="1" t="str">
        <f>VLOOKUP(A3369,'volatile collection data'!$G$6:$N$69,8,FALSE)</f>
        <v>9A</v>
      </c>
      <c r="L3369" s="1">
        <f>VLOOKUP(A3369,'volatile collection data'!$G$6:$J$69,4,FALSE)</f>
        <v>1.74</v>
      </c>
      <c r="M3369" s="1">
        <f>VLOOKUP($A3369,'volatile collection data'!$G$6:$M$69,6,FALSE)</f>
        <v>15</v>
      </c>
      <c r="N3369" s="1">
        <f>VLOOKUP($A3369,'volatile collection data'!$G$6:$M$69,7,FALSE)</f>
        <v>1.74</v>
      </c>
      <c r="O3369" s="1">
        <f>VLOOKUP(A3369,'volatile collection data'!$G$6:$K$69,5,FALSE)</f>
        <v>1</v>
      </c>
      <c r="P3369" s="1" t="str">
        <f t="shared" si="315"/>
        <v>4B</v>
      </c>
      <c r="Q3369">
        <f t="shared" si="313"/>
        <v>8.2169377790429057E-2</v>
      </c>
      <c r="R3369" t="str">
        <f t="shared" si="316"/>
        <v>9A_1-B&amp;1.74%1.74@15</v>
      </c>
      <c r="S3369" t="str">
        <f t="shared" si="317"/>
        <v>4B-9A-VCS-Loc-22</v>
      </c>
      <c r="T3369" t="str">
        <f>IFERROR(IF(VLOOKUP(S3369,Bad!$A:$A,1,FALSE)='RAW2'!S3369,"yes","no"),"no")</f>
        <v>no</v>
      </c>
      <c r="U3369" t="str">
        <f>IFERROR(VLOOKUP(F3369,compounds!$A:$B,2,FALSE),"")</f>
        <v/>
      </c>
      <c r="V3369" t="str">
        <f>VLOOKUP(B3369,'volatile collection data'!$O:$P,2,FALSE)</f>
        <v>25 apr.22 9</v>
      </c>
    </row>
    <row r="3370" spans="1:22" x14ac:dyDescent="0.2">
      <c r="A3370" t="s">
        <v>373</v>
      </c>
      <c r="B3370" s="1" t="str">
        <f t="shared" si="314"/>
        <v>4B</v>
      </c>
      <c r="C3370">
        <v>9.3889999999999993</v>
      </c>
      <c r="D3370">
        <f t="shared" si="312"/>
        <v>9.39</v>
      </c>
      <c r="E3370">
        <f>VLOOKUP(D3370,'Peak Combiner'!$A$5:$D$4980,4,FALSE)</f>
        <v>9.3800000000000008</v>
      </c>
      <c r="F3370">
        <f>IFERROR(VLOOKUP(D3370,rt_comb!$A:$B,2,FALSE),D3370)</f>
        <v>9.3800000000000008</v>
      </c>
      <c r="G3370">
        <v>5595163</v>
      </c>
      <c r="H3370">
        <f>SUMIFS($G:$G,$E:$E,18.51,'RAW2'!$A:$A,'RAW2'!A3370)</f>
        <v>66244929</v>
      </c>
      <c r="I3370" s="1" t="str">
        <f>VLOOKUP(A3370,'volatile collection data'!$G$6:$H$69,2,FALSE)</f>
        <v>B</v>
      </c>
      <c r="J3370" s="1">
        <f>VLOOKUP(A3370,'volatile collection data'!$G$6:$I$69,3,FALSE)</f>
        <v>4</v>
      </c>
      <c r="K3370" s="1" t="str">
        <f>VLOOKUP(A3370,'volatile collection data'!$G$6:$N$69,8,FALSE)</f>
        <v>9A</v>
      </c>
      <c r="L3370" s="1">
        <f>VLOOKUP(A3370,'volatile collection data'!$G$6:$J$69,4,FALSE)</f>
        <v>1.74</v>
      </c>
      <c r="M3370" s="1">
        <f>VLOOKUP($A3370,'volatile collection data'!$G$6:$M$69,6,FALSE)</f>
        <v>15</v>
      </c>
      <c r="N3370" s="1">
        <f>VLOOKUP($A3370,'volatile collection data'!$G$6:$M$69,7,FALSE)</f>
        <v>1.74</v>
      </c>
      <c r="O3370" s="1">
        <f>VLOOKUP(A3370,'volatile collection data'!$G$6:$K$69,5,FALSE)</f>
        <v>1</v>
      </c>
      <c r="P3370" s="1" t="str">
        <f t="shared" si="315"/>
        <v>4B</v>
      </c>
      <c r="Q3370">
        <f t="shared" si="313"/>
        <v>0.24270619412545749</v>
      </c>
      <c r="R3370" t="str">
        <f t="shared" si="316"/>
        <v>9A_1-B&amp;1.74%1.74@15</v>
      </c>
      <c r="S3370" t="str">
        <f t="shared" si="317"/>
        <v>4B-9A-VCS-Loc-22</v>
      </c>
      <c r="T3370" t="str">
        <f>IFERROR(IF(VLOOKUP(S3370,Bad!$A:$A,1,FALSE)='RAW2'!S3370,"yes","no"),"no")</f>
        <v>no</v>
      </c>
      <c r="U3370" t="str">
        <f>IFERROR(VLOOKUP(F3370,compounds!$A:$B,2,FALSE),"")</f>
        <v>octanal</v>
      </c>
      <c r="V3370" t="str">
        <f>VLOOKUP(B3370,'volatile collection data'!$O:$P,2,FALSE)</f>
        <v>25 apr.22 9</v>
      </c>
    </row>
    <row r="3371" spans="1:22" x14ac:dyDescent="0.2">
      <c r="A3371" t="s">
        <v>373</v>
      </c>
      <c r="B3371" s="1" t="str">
        <f t="shared" si="314"/>
        <v>4B</v>
      </c>
      <c r="C3371">
        <v>9.5579999999999998</v>
      </c>
      <c r="D3371">
        <f t="shared" si="312"/>
        <v>9.56</v>
      </c>
      <c r="E3371">
        <f>VLOOKUP(D3371,'Peak Combiner'!$A$5:$D$4980,4,FALSE)</f>
        <v>9.5299999999999994</v>
      </c>
      <c r="F3371">
        <f>IFERROR(VLOOKUP(D3371,rt_comb!$A:$B,2,FALSE),D3371)</f>
        <v>9.5399999999999991</v>
      </c>
      <c r="G3371">
        <v>4099923</v>
      </c>
      <c r="H3371">
        <f>SUMIFS($G:$G,$E:$E,18.51,'RAW2'!$A:$A,'RAW2'!A3371)</f>
        <v>66244929</v>
      </c>
      <c r="I3371" s="1" t="str">
        <f>VLOOKUP(A3371,'volatile collection data'!$G$6:$H$69,2,FALSE)</f>
        <v>B</v>
      </c>
      <c r="J3371" s="1">
        <f>VLOOKUP(A3371,'volatile collection data'!$G$6:$I$69,3,FALSE)</f>
        <v>4</v>
      </c>
      <c r="K3371" s="1" t="str">
        <f>VLOOKUP(A3371,'volatile collection data'!$G$6:$N$69,8,FALSE)</f>
        <v>9A</v>
      </c>
      <c r="L3371" s="1">
        <f>VLOOKUP(A3371,'volatile collection data'!$G$6:$J$69,4,FALSE)</f>
        <v>1.74</v>
      </c>
      <c r="M3371" s="1">
        <f>VLOOKUP($A3371,'volatile collection data'!$G$6:$M$69,6,FALSE)</f>
        <v>15</v>
      </c>
      <c r="N3371" s="1">
        <f>VLOOKUP($A3371,'volatile collection data'!$G$6:$M$69,7,FALSE)</f>
        <v>1.74</v>
      </c>
      <c r="O3371" s="1">
        <f>VLOOKUP(A3371,'volatile collection data'!$G$6:$K$69,5,FALSE)</f>
        <v>1</v>
      </c>
      <c r="P3371" s="1" t="str">
        <f t="shared" si="315"/>
        <v>4B</v>
      </c>
      <c r="Q3371">
        <f t="shared" si="313"/>
        <v>0.17784588358505873</v>
      </c>
      <c r="R3371" t="str">
        <f t="shared" si="316"/>
        <v>9A_1-B&amp;1.74%1.74@15</v>
      </c>
      <c r="S3371" t="str">
        <f t="shared" si="317"/>
        <v>4B-9A-VCS-Loc-22</v>
      </c>
      <c r="T3371" t="str">
        <f>IFERROR(IF(VLOOKUP(S3371,Bad!$A:$A,1,FALSE)='RAW2'!S3371,"yes","no"),"no")</f>
        <v>no</v>
      </c>
      <c r="U3371" t="str">
        <f>IFERROR(VLOOKUP(F3371,compounds!$A:$B,2,FALSE),"")</f>
        <v>z3hex</v>
      </c>
      <c r="V3371" t="str">
        <f>VLOOKUP(B3371,'volatile collection data'!$O:$P,2,FALSE)</f>
        <v>25 apr.22 9</v>
      </c>
    </row>
    <row r="3372" spans="1:22" x14ac:dyDescent="0.2">
      <c r="A3372" t="s">
        <v>373</v>
      </c>
      <c r="B3372" s="1" t="str">
        <f t="shared" si="314"/>
        <v>4B</v>
      </c>
      <c r="C3372">
        <v>9.6760000000000002</v>
      </c>
      <c r="D3372">
        <f t="shared" si="312"/>
        <v>9.68</v>
      </c>
      <c r="E3372">
        <f>VLOOKUP(D3372,'Peak Combiner'!$A$5:$D$4980,4,FALSE)</f>
        <v>9.68</v>
      </c>
      <c r="F3372">
        <f>IFERROR(VLOOKUP(D3372,rt_comb!$A:$B,2,FALSE),D3372)</f>
        <v>9.68</v>
      </c>
      <c r="G3372">
        <v>2324111</v>
      </c>
      <c r="H3372">
        <f>SUMIFS($G:$G,$E:$E,18.51,'RAW2'!$A:$A,'RAW2'!A3372)</f>
        <v>66244929</v>
      </c>
      <c r="I3372" s="1" t="str">
        <f>VLOOKUP(A3372,'volatile collection data'!$G$6:$H$69,2,FALSE)</f>
        <v>B</v>
      </c>
      <c r="J3372" s="1">
        <f>VLOOKUP(A3372,'volatile collection data'!$G$6:$I$69,3,FALSE)</f>
        <v>4</v>
      </c>
      <c r="K3372" s="1" t="str">
        <f>VLOOKUP(A3372,'volatile collection data'!$G$6:$N$69,8,FALSE)</f>
        <v>9A</v>
      </c>
      <c r="L3372" s="1">
        <f>VLOOKUP(A3372,'volatile collection data'!$G$6:$J$69,4,FALSE)</f>
        <v>1.74</v>
      </c>
      <c r="M3372" s="1">
        <f>VLOOKUP($A3372,'volatile collection data'!$G$6:$M$69,6,FALSE)</f>
        <v>15</v>
      </c>
      <c r="N3372" s="1">
        <f>VLOOKUP($A3372,'volatile collection data'!$G$6:$M$69,7,FALSE)</f>
        <v>1.74</v>
      </c>
      <c r="O3372" s="1">
        <f>VLOOKUP(A3372,'volatile collection data'!$G$6:$K$69,5,FALSE)</f>
        <v>1</v>
      </c>
      <c r="P3372" s="1" t="str">
        <f t="shared" si="315"/>
        <v>4B</v>
      </c>
      <c r="Q3372">
        <f t="shared" si="313"/>
        <v>0.10081496026748661</v>
      </c>
      <c r="R3372" t="str">
        <f t="shared" si="316"/>
        <v>9A_1-B&amp;1.74%1.74@15</v>
      </c>
      <c r="S3372" t="str">
        <f t="shared" si="317"/>
        <v>4B-9A-VCS-Loc-22</v>
      </c>
      <c r="T3372" t="str">
        <f>IFERROR(IF(VLOOKUP(S3372,Bad!$A:$A,1,FALSE)='RAW2'!S3372,"yes","no"),"no")</f>
        <v>no</v>
      </c>
      <c r="U3372" t="str">
        <f>IFERROR(VLOOKUP(F3372,compounds!$A:$B,2,FALSE),"")</f>
        <v/>
      </c>
      <c r="V3372" t="str">
        <f>VLOOKUP(B3372,'volatile collection data'!$O:$P,2,FALSE)</f>
        <v>25 apr.22 9</v>
      </c>
    </row>
    <row r="3373" spans="1:22" x14ac:dyDescent="0.2">
      <c r="A3373" t="s">
        <v>373</v>
      </c>
      <c r="B3373" s="1" t="str">
        <f t="shared" si="314"/>
        <v>4B</v>
      </c>
      <c r="C3373">
        <v>9.8309999999999995</v>
      </c>
      <c r="D3373">
        <f t="shared" si="312"/>
        <v>9.83</v>
      </c>
      <c r="E3373">
        <f>VLOOKUP(D3373,'Peak Combiner'!$A$5:$D$4980,4,FALSE)</f>
        <v>9.83</v>
      </c>
      <c r="F3373">
        <f>IFERROR(VLOOKUP(D3373,rt_comb!$A:$B,2,FALSE),D3373)</f>
        <v>9.81</v>
      </c>
      <c r="G3373">
        <v>3585019</v>
      </c>
      <c r="H3373">
        <f>SUMIFS($G:$G,$E:$E,18.51,'RAW2'!$A:$A,'RAW2'!A3373)</f>
        <v>66244929</v>
      </c>
      <c r="I3373" s="1" t="str">
        <f>VLOOKUP(A3373,'volatile collection data'!$G$6:$H$69,2,FALSE)</f>
        <v>B</v>
      </c>
      <c r="J3373" s="1">
        <f>VLOOKUP(A3373,'volatile collection data'!$G$6:$I$69,3,FALSE)</f>
        <v>4</v>
      </c>
      <c r="K3373" s="1" t="str">
        <f>VLOOKUP(A3373,'volatile collection data'!$G$6:$N$69,8,FALSE)</f>
        <v>9A</v>
      </c>
      <c r="L3373" s="1">
        <f>VLOOKUP(A3373,'volatile collection data'!$G$6:$J$69,4,FALSE)</f>
        <v>1.74</v>
      </c>
      <c r="M3373" s="1">
        <f>VLOOKUP($A3373,'volatile collection data'!$G$6:$M$69,6,FALSE)</f>
        <v>15</v>
      </c>
      <c r="N3373" s="1">
        <f>VLOOKUP($A3373,'volatile collection data'!$G$6:$M$69,7,FALSE)</f>
        <v>1.74</v>
      </c>
      <c r="O3373" s="1">
        <f>VLOOKUP(A3373,'volatile collection data'!$G$6:$K$69,5,FALSE)</f>
        <v>1</v>
      </c>
      <c r="P3373" s="1" t="str">
        <f t="shared" si="315"/>
        <v>4B</v>
      </c>
      <c r="Q3373">
        <f t="shared" si="313"/>
        <v>0.15551045025094953</v>
      </c>
      <c r="R3373" t="str">
        <f t="shared" si="316"/>
        <v>9A_1-B&amp;1.74%1.74@15</v>
      </c>
      <c r="S3373" t="str">
        <f t="shared" si="317"/>
        <v>4B-9A-VCS-Loc-22</v>
      </c>
      <c r="T3373" t="str">
        <f>IFERROR(IF(VLOOKUP(S3373,Bad!$A:$A,1,FALSE)='RAW2'!S3373,"yes","no"),"no")</f>
        <v>no</v>
      </c>
      <c r="U3373" t="str">
        <f>IFERROR(VLOOKUP(F3373,compounds!$A:$B,2,FALSE),"")</f>
        <v>sixmethyl</v>
      </c>
      <c r="V3373" t="str">
        <f>VLOOKUP(B3373,'volatile collection data'!$O:$P,2,FALSE)</f>
        <v>25 apr.22 9</v>
      </c>
    </row>
    <row r="3374" spans="1:22" x14ac:dyDescent="0.2">
      <c r="A3374" t="s">
        <v>373</v>
      </c>
      <c r="B3374" s="1" t="str">
        <f t="shared" si="314"/>
        <v>4B</v>
      </c>
      <c r="C3374">
        <v>10.204000000000001</v>
      </c>
      <c r="D3374">
        <f t="shared" si="312"/>
        <v>10.199999999999999</v>
      </c>
      <c r="E3374">
        <f>VLOOKUP(D3374,'Peak Combiner'!$A$5:$D$4980,4,FALSE)</f>
        <v>10.18</v>
      </c>
      <c r="F3374">
        <f>IFERROR(VLOOKUP(D3374,rt_comb!$A:$B,2,FALSE),D3374)</f>
        <v>10.199999999999999</v>
      </c>
      <c r="G3374">
        <v>2725720</v>
      </c>
      <c r="H3374">
        <f>SUMIFS($G:$G,$E:$E,18.51,'RAW2'!$A:$A,'RAW2'!A3374)</f>
        <v>66244929</v>
      </c>
      <c r="I3374" s="1" t="str">
        <f>VLOOKUP(A3374,'volatile collection data'!$G$6:$H$69,2,FALSE)</f>
        <v>B</v>
      </c>
      <c r="J3374" s="1">
        <f>VLOOKUP(A3374,'volatile collection data'!$G$6:$I$69,3,FALSE)</f>
        <v>4</v>
      </c>
      <c r="K3374" s="1" t="str">
        <f>VLOOKUP(A3374,'volatile collection data'!$G$6:$N$69,8,FALSE)</f>
        <v>9A</v>
      </c>
      <c r="L3374" s="1">
        <f>VLOOKUP(A3374,'volatile collection data'!$G$6:$J$69,4,FALSE)</f>
        <v>1.74</v>
      </c>
      <c r="M3374" s="1">
        <f>VLOOKUP($A3374,'volatile collection data'!$G$6:$M$69,6,FALSE)</f>
        <v>15</v>
      </c>
      <c r="N3374" s="1">
        <f>VLOOKUP($A3374,'volatile collection data'!$G$6:$M$69,7,FALSE)</f>
        <v>1.74</v>
      </c>
      <c r="O3374" s="1">
        <f>VLOOKUP(A3374,'volatile collection data'!$G$6:$K$69,5,FALSE)</f>
        <v>1</v>
      </c>
      <c r="P3374" s="1" t="str">
        <f t="shared" si="315"/>
        <v>4B</v>
      </c>
      <c r="Q3374">
        <f t="shared" si="313"/>
        <v>0.11823589901699773</v>
      </c>
      <c r="R3374" t="str">
        <f t="shared" si="316"/>
        <v>9A_1-B&amp;1.74%1.74@15</v>
      </c>
      <c r="S3374" t="str">
        <f t="shared" si="317"/>
        <v>4B-9A-VCS-Loc-22</v>
      </c>
      <c r="T3374" t="str">
        <f>IFERROR(IF(VLOOKUP(S3374,Bad!$A:$A,1,FALSE)='RAW2'!S3374,"yes","no"),"no")</f>
        <v>no</v>
      </c>
      <c r="U3374" t="str">
        <f>IFERROR(VLOOKUP(F3374,compounds!$A:$B,2,FALSE),"")</f>
        <v/>
      </c>
      <c r="V3374" t="str">
        <f>VLOOKUP(B3374,'volatile collection data'!$O:$P,2,FALSE)</f>
        <v>25 apr.22 9</v>
      </c>
    </row>
    <row r="3375" spans="1:22" x14ac:dyDescent="0.2">
      <c r="A3375" t="s">
        <v>373</v>
      </c>
      <c r="B3375" s="1" t="str">
        <f t="shared" si="314"/>
        <v>4B</v>
      </c>
      <c r="C3375">
        <v>12.409000000000001</v>
      </c>
      <c r="D3375">
        <f t="shared" si="312"/>
        <v>12.41</v>
      </c>
      <c r="E3375">
        <f>VLOOKUP(D3375,'Peak Combiner'!$A$5:$D$4980,4,FALSE)</f>
        <v>12.39</v>
      </c>
      <c r="F3375">
        <f>IFERROR(VLOOKUP(D3375,rt_comb!$A:$B,2,FALSE),D3375)</f>
        <v>12.39</v>
      </c>
      <c r="G3375">
        <v>1224490</v>
      </c>
      <c r="H3375">
        <f>SUMIFS($G:$G,$E:$E,18.51,'RAW2'!$A:$A,'RAW2'!A3375)</f>
        <v>66244929</v>
      </c>
      <c r="I3375" s="1" t="str">
        <f>VLOOKUP(A3375,'volatile collection data'!$G$6:$H$69,2,FALSE)</f>
        <v>B</v>
      </c>
      <c r="J3375" s="1">
        <f>VLOOKUP(A3375,'volatile collection data'!$G$6:$I$69,3,FALSE)</f>
        <v>4</v>
      </c>
      <c r="K3375" s="1" t="str">
        <f>VLOOKUP(A3375,'volatile collection data'!$G$6:$N$69,8,FALSE)</f>
        <v>9A</v>
      </c>
      <c r="L3375" s="1">
        <f>VLOOKUP(A3375,'volatile collection data'!$G$6:$J$69,4,FALSE)</f>
        <v>1.74</v>
      </c>
      <c r="M3375" s="1">
        <f>VLOOKUP($A3375,'volatile collection data'!$G$6:$M$69,6,FALSE)</f>
        <v>15</v>
      </c>
      <c r="N3375" s="1">
        <f>VLOOKUP($A3375,'volatile collection data'!$G$6:$M$69,7,FALSE)</f>
        <v>1.74</v>
      </c>
      <c r="O3375" s="1">
        <f>VLOOKUP(A3375,'volatile collection data'!$G$6:$K$69,5,FALSE)</f>
        <v>1</v>
      </c>
      <c r="P3375" s="1" t="str">
        <f t="shared" si="315"/>
        <v>4B</v>
      </c>
      <c r="Q3375">
        <f t="shared" si="313"/>
        <v>5.3115755098588097E-2</v>
      </c>
      <c r="R3375" t="str">
        <f t="shared" si="316"/>
        <v>9A_1-B&amp;1.74%1.74@15</v>
      </c>
      <c r="S3375" t="str">
        <f t="shared" si="317"/>
        <v>4B-9A-VCS-Loc-22</v>
      </c>
      <c r="T3375" t="str">
        <f>IFERROR(IF(VLOOKUP(S3375,Bad!$A:$A,1,FALSE)='RAW2'!S3375,"yes","no"),"no")</f>
        <v>no</v>
      </c>
      <c r="U3375" t="str">
        <f>IFERROR(VLOOKUP(F3375,compounds!$A:$B,2,FALSE),"")</f>
        <v>o+C5xe</v>
      </c>
      <c r="V3375" t="str">
        <f>VLOOKUP(B3375,'volatile collection data'!$O:$P,2,FALSE)</f>
        <v>25 apr.22 9</v>
      </c>
    </row>
    <row r="3376" spans="1:22" x14ac:dyDescent="0.2">
      <c r="A3376" t="s">
        <v>373</v>
      </c>
      <c r="B3376" s="1" t="str">
        <f t="shared" si="314"/>
        <v>4B</v>
      </c>
      <c r="C3376">
        <v>12.551</v>
      </c>
      <c r="D3376">
        <f t="shared" si="312"/>
        <v>12.55</v>
      </c>
      <c r="E3376">
        <f>VLOOKUP(D3376,'Peak Combiner'!$A$5:$D$4980,4,FALSE)</f>
        <v>12.53</v>
      </c>
      <c r="F3376">
        <f>IFERROR(VLOOKUP(D3376,rt_comb!$A:$B,2,FALSE),D3376)</f>
        <v>12.54</v>
      </c>
      <c r="G3376">
        <v>9952512</v>
      </c>
      <c r="H3376">
        <f>SUMIFS($G:$G,$E:$E,18.51,'RAW2'!$A:$A,'RAW2'!A3376)</f>
        <v>66244929</v>
      </c>
      <c r="I3376" s="1" t="str">
        <f>VLOOKUP(A3376,'volatile collection data'!$G$6:$H$69,2,FALSE)</f>
        <v>B</v>
      </c>
      <c r="J3376" s="1">
        <f>VLOOKUP(A3376,'volatile collection data'!$G$6:$I$69,3,FALSE)</f>
        <v>4</v>
      </c>
      <c r="K3376" s="1" t="str">
        <f>VLOOKUP(A3376,'volatile collection data'!$G$6:$N$69,8,FALSE)</f>
        <v>9A</v>
      </c>
      <c r="L3376" s="1">
        <f>VLOOKUP(A3376,'volatile collection data'!$G$6:$J$69,4,FALSE)</f>
        <v>1.74</v>
      </c>
      <c r="M3376" s="1">
        <f>VLOOKUP($A3376,'volatile collection data'!$G$6:$M$69,6,FALSE)</f>
        <v>15</v>
      </c>
      <c r="N3376" s="1">
        <f>VLOOKUP($A3376,'volatile collection data'!$G$6:$M$69,7,FALSE)</f>
        <v>1.74</v>
      </c>
      <c r="O3376" s="1">
        <f>VLOOKUP(A3376,'volatile collection data'!$G$6:$K$69,5,FALSE)</f>
        <v>1</v>
      </c>
      <c r="P3376" s="1" t="str">
        <f t="shared" si="315"/>
        <v>4B</v>
      </c>
      <c r="Q3376">
        <f t="shared" si="313"/>
        <v>0.43171866655322561</v>
      </c>
      <c r="R3376" t="str">
        <f t="shared" si="316"/>
        <v>9A_1-B&amp;1.74%1.74@15</v>
      </c>
      <c r="S3376" t="str">
        <f t="shared" si="317"/>
        <v>4B-9A-VCS-Loc-22</v>
      </c>
      <c r="T3376" t="str">
        <f>IFERROR(IF(VLOOKUP(S3376,Bad!$A:$A,1,FALSE)='RAW2'!S3376,"yes","no"),"no")</f>
        <v>no</v>
      </c>
      <c r="U3376" t="str">
        <f>IFERROR(VLOOKUP(F3376,compounds!$A:$B,2,FALSE),"")</f>
        <v>nonanal</v>
      </c>
      <c r="V3376" t="str">
        <f>VLOOKUP(B3376,'volatile collection data'!$O:$P,2,FALSE)</f>
        <v>25 apr.22 9</v>
      </c>
    </row>
    <row r="3377" spans="1:22" x14ac:dyDescent="0.2">
      <c r="A3377" t="s">
        <v>373</v>
      </c>
      <c r="B3377" s="1" t="str">
        <f t="shared" si="314"/>
        <v>4B</v>
      </c>
      <c r="C3377">
        <v>12.85</v>
      </c>
      <c r="D3377">
        <f t="shared" si="312"/>
        <v>12.85</v>
      </c>
      <c r="E3377">
        <f>VLOOKUP(D3377,'Peak Combiner'!$A$5:$D$4980,4,FALSE)</f>
        <v>12.85</v>
      </c>
      <c r="F3377">
        <f>IFERROR(VLOOKUP(D3377,rt_comb!$A:$B,2,FALSE),D3377)</f>
        <v>12.85</v>
      </c>
      <c r="G3377">
        <v>587380</v>
      </c>
      <c r="H3377">
        <f>SUMIFS($G:$G,$E:$E,18.51,'RAW2'!$A:$A,'RAW2'!A3377)</f>
        <v>66244929</v>
      </c>
      <c r="I3377" s="1" t="str">
        <f>VLOOKUP(A3377,'volatile collection data'!$G$6:$H$69,2,FALSE)</f>
        <v>B</v>
      </c>
      <c r="J3377" s="1">
        <f>VLOOKUP(A3377,'volatile collection data'!$G$6:$I$69,3,FALSE)</f>
        <v>4</v>
      </c>
      <c r="K3377" s="1" t="str">
        <f>VLOOKUP(A3377,'volatile collection data'!$G$6:$N$69,8,FALSE)</f>
        <v>9A</v>
      </c>
      <c r="L3377" s="1">
        <f>VLOOKUP(A3377,'volatile collection data'!$G$6:$J$69,4,FALSE)</f>
        <v>1.74</v>
      </c>
      <c r="M3377" s="1">
        <f>VLOOKUP($A3377,'volatile collection data'!$G$6:$M$69,6,FALSE)</f>
        <v>15</v>
      </c>
      <c r="N3377" s="1">
        <f>VLOOKUP($A3377,'volatile collection data'!$G$6:$M$69,7,FALSE)</f>
        <v>1.74</v>
      </c>
      <c r="O3377" s="1">
        <f>VLOOKUP(A3377,'volatile collection data'!$G$6:$K$69,5,FALSE)</f>
        <v>1</v>
      </c>
      <c r="P3377" s="1" t="str">
        <f t="shared" si="315"/>
        <v>4B</v>
      </c>
      <c r="Q3377">
        <f t="shared" si="313"/>
        <v>2.5479287074462575E-2</v>
      </c>
      <c r="R3377" t="str">
        <f t="shared" si="316"/>
        <v>9A_1-B&amp;1.74%1.74@15</v>
      </c>
      <c r="S3377" t="str">
        <f t="shared" si="317"/>
        <v>4B-9A-VCS-Loc-22</v>
      </c>
      <c r="T3377" t="str">
        <f>IFERROR(IF(VLOOKUP(S3377,Bad!$A:$A,1,FALSE)='RAW2'!S3377,"yes","no"),"no")</f>
        <v>no</v>
      </c>
      <c r="U3377" t="str">
        <f>IFERROR(VLOOKUP(F3377,compounds!$A:$B,2,FALSE),"")</f>
        <v/>
      </c>
      <c r="V3377" t="str">
        <f>VLOOKUP(B3377,'volatile collection data'!$O:$P,2,FALSE)</f>
        <v>25 apr.22 9</v>
      </c>
    </row>
    <row r="3378" spans="1:22" x14ac:dyDescent="0.2">
      <c r="A3378" t="s">
        <v>373</v>
      </c>
      <c r="B3378" s="1" t="str">
        <f t="shared" si="314"/>
        <v>4B</v>
      </c>
      <c r="C3378">
        <v>14.254</v>
      </c>
      <c r="D3378">
        <f t="shared" si="312"/>
        <v>14.25</v>
      </c>
      <c r="E3378">
        <f>VLOOKUP(D3378,'Peak Combiner'!$A$5:$D$4980,4,FALSE)</f>
        <v>14.25</v>
      </c>
      <c r="F3378">
        <f>IFERROR(VLOOKUP(D3378,rt_comb!$A:$B,2,FALSE),D3378)</f>
        <v>14.25</v>
      </c>
      <c r="G3378">
        <v>2074384</v>
      </c>
      <c r="H3378">
        <f>SUMIFS($G:$G,$E:$E,18.51,'RAW2'!$A:$A,'RAW2'!A3378)</f>
        <v>66244929</v>
      </c>
      <c r="I3378" s="1" t="str">
        <f>VLOOKUP(A3378,'volatile collection data'!$G$6:$H$69,2,FALSE)</f>
        <v>B</v>
      </c>
      <c r="J3378" s="1">
        <f>VLOOKUP(A3378,'volatile collection data'!$G$6:$I$69,3,FALSE)</f>
        <v>4</v>
      </c>
      <c r="K3378" s="1" t="str">
        <f>VLOOKUP(A3378,'volatile collection data'!$G$6:$N$69,8,FALSE)</f>
        <v>9A</v>
      </c>
      <c r="L3378" s="1">
        <f>VLOOKUP(A3378,'volatile collection data'!$G$6:$J$69,4,FALSE)</f>
        <v>1.74</v>
      </c>
      <c r="M3378" s="1">
        <f>VLOOKUP($A3378,'volatile collection data'!$G$6:$M$69,6,FALSE)</f>
        <v>15</v>
      </c>
      <c r="N3378" s="1">
        <f>VLOOKUP($A3378,'volatile collection data'!$G$6:$M$69,7,FALSE)</f>
        <v>1.74</v>
      </c>
      <c r="O3378" s="1">
        <f>VLOOKUP(A3378,'volatile collection data'!$G$6:$K$69,5,FALSE)</f>
        <v>1</v>
      </c>
      <c r="P3378" s="1" t="str">
        <f t="shared" si="315"/>
        <v>4B</v>
      </c>
      <c r="Q3378">
        <f t="shared" si="313"/>
        <v>8.9982337564561213E-2</v>
      </c>
      <c r="R3378" t="str">
        <f t="shared" si="316"/>
        <v>9A_1-B&amp;1.74%1.74@15</v>
      </c>
      <c r="S3378" t="str">
        <f t="shared" si="317"/>
        <v>4B-9A-VCS-Loc-22</v>
      </c>
      <c r="T3378" t="str">
        <f>IFERROR(IF(VLOOKUP(S3378,Bad!$A:$A,1,FALSE)='RAW2'!S3378,"yes","no"),"no")</f>
        <v>no</v>
      </c>
      <c r="U3378" t="str">
        <f>IFERROR(VLOOKUP(F3378,compounds!$A:$B,2,FALSE),"")</f>
        <v>p-trimethyl</v>
      </c>
      <c r="V3378" t="str">
        <f>VLOOKUP(B3378,'volatile collection data'!$O:$P,2,FALSE)</f>
        <v>25 apr.22 9</v>
      </c>
    </row>
    <row r="3379" spans="1:22" x14ac:dyDescent="0.2">
      <c r="A3379" t="s">
        <v>373</v>
      </c>
      <c r="B3379" s="1" t="str">
        <f t="shared" si="314"/>
        <v>4B</v>
      </c>
      <c r="C3379">
        <v>15.577</v>
      </c>
      <c r="D3379">
        <f t="shared" si="312"/>
        <v>15.58</v>
      </c>
      <c r="E3379">
        <f>VLOOKUP(D3379,'Peak Combiner'!$A$5:$D$4980,4,FALSE)</f>
        <v>15.55</v>
      </c>
      <c r="F3379">
        <f>IFERROR(VLOOKUP(D3379,rt_comb!$A:$B,2,FALSE),D3379)</f>
        <v>15.56</v>
      </c>
      <c r="G3379">
        <v>5036706</v>
      </c>
      <c r="H3379">
        <f>SUMIFS($G:$G,$E:$E,18.51,'RAW2'!$A:$A,'RAW2'!A3379)</f>
        <v>66244929</v>
      </c>
      <c r="I3379" s="1" t="str">
        <f>VLOOKUP(A3379,'volatile collection data'!$G$6:$H$69,2,FALSE)</f>
        <v>B</v>
      </c>
      <c r="J3379" s="1">
        <f>VLOOKUP(A3379,'volatile collection data'!$G$6:$I$69,3,FALSE)</f>
        <v>4</v>
      </c>
      <c r="K3379" s="1" t="str">
        <f>VLOOKUP(A3379,'volatile collection data'!$G$6:$N$69,8,FALSE)</f>
        <v>9A</v>
      </c>
      <c r="L3379" s="1">
        <f>VLOOKUP(A3379,'volatile collection data'!$G$6:$J$69,4,FALSE)</f>
        <v>1.74</v>
      </c>
      <c r="M3379" s="1">
        <f>VLOOKUP($A3379,'volatile collection data'!$G$6:$M$69,6,FALSE)</f>
        <v>15</v>
      </c>
      <c r="N3379" s="1">
        <f>VLOOKUP($A3379,'volatile collection data'!$G$6:$M$69,7,FALSE)</f>
        <v>1.74</v>
      </c>
      <c r="O3379" s="1">
        <f>VLOOKUP(A3379,'volatile collection data'!$G$6:$K$69,5,FALSE)</f>
        <v>1</v>
      </c>
      <c r="P3379" s="1" t="str">
        <f t="shared" si="315"/>
        <v>4B</v>
      </c>
      <c r="Q3379">
        <f t="shared" si="313"/>
        <v>0.21848152487941042</v>
      </c>
      <c r="R3379" t="str">
        <f t="shared" si="316"/>
        <v>9A_1-B&amp;1.74%1.74@15</v>
      </c>
      <c r="S3379" t="str">
        <f t="shared" si="317"/>
        <v>4B-9A-VCS-Loc-22</v>
      </c>
      <c r="T3379" t="str">
        <f>IFERROR(IF(VLOOKUP(S3379,Bad!$A:$A,1,FALSE)='RAW2'!S3379,"yes","no"),"no")</f>
        <v>no</v>
      </c>
      <c r="U3379" t="str">
        <f>IFERROR(VLOOKUP(F3379,compounds!$A:$B,2,FALSE),"")</f>
        <v>decanal</v>
      </c>
      <c r="V3379" t="str">
        <f>VLOOKUP(B3379,'volatile collection data'!$O:$P,2,FALSE)</f>
        <v>25 apr.22 9</v>
      </c>
    </row>
    <row r="3380" spans="1:22" x14ac:dyDescent="0.2">
      <c r="A3380" t="s">
        <v>373</v>
      </c>
      <c r="B3380" s="1" t="str">
        <f t="shared" si="314"/>
        <v>4B</v>
      </c>
      <c r="C3380">
        <v>15.79</v>
      </c>
      <c r="D3380">
        <f t="shared" si="312"/>
        <v>15.79</v>
      </c>
      <c r="E3380">
        <f>VLOOKUP(D3380,'Peak Combiner'!$A$5:$D$4980,4,FALSE)</f>
        <v>15.77</v>
      </c>
      <c r="F3380">
        <f>IFERROR(VLOOKUP(D3380,rt_comb!$A:$B,2,FALSE),D3380)</f>
        <v>15.79</v>
      </c>
      <c r="G3380">
        <v>1844768</v>
      </c>
      <c r="H3380">
        <f>SUMIFS($G:$G,$E:$E,18.51,'RAW2'!$A:$A,'RAW2'!A3380)</f>
        <v>66244929</v>
      </c>
      <c r="I3380" s="1" t="str">
        <f>VLOOKUP(A3380,'volatile collection data'!$G$6:$H$69,2,FALSE)</f>
        <v>B</v>
      </c>
      <c r="J3380" s="1">
        <f>VLOOKUP(A3380,'volatile collection data'!$G$6:$I$69,3,FALSE)</f>
        <v>4</v>
      </c>
      <c r="K3380" s="1" t="str">
        <f>VLOOKUP(A3380,'volatile collection data'!$G$6:$N$69,8,FALSE)</f>
        <v>9A</v>
      </c>
      <c r="L3380" s="1">
        <f>VLOOKUP(A3380,'volatile collection data'!$G$6:$J$69,4,FALSE)</f>
        <v>1.74</v>
      </c>
      <c r="M3380" s="1">
        <f>VLOOKUP($A3380,'volatile collection data'!$G$6:$M$69,6,FALSE)</f>
        <v>15</v>
      </c>
      <c r="N3380" s="1">
        <f>VLOOKUP($A3380,'volatile collection data'!$G$6:$M$69,7,FALSE)</f>
        <v>1.74</v>
      </c>
      <c r="O3380" s="1">
        <f>VLOOKUP(A3380,'volatile collection data'!$G$6:$K$69,5,FALSE)</f>
        <v>1</v>
      </c>
      <c r="P3380" s="1" t="str">
        <f t="shared" si="315"/>
        <v>4B</v>
      </c>
      <c r="Q3380">
        <f t="shared" si="313"/>
        <v>8.0022086992717109E-2</v>
      </c>
      <c r="R3380" t="str">
        <f t="shared" si="316"/>
        <v>9A_1-B&amp;1.74%1.74@15</v>
      </c>
      <c r="S3380" t="str">
        <f t="shared" si="317"/>
        <v>4B-9A-VCS-Loc-22</v>
      </c>
      <c r="T3380" t="str">
        <f>IFERROR(IF(VLOOKUP(S3380,Bad!$A:$A,1,FALSE)='RAW2'!S3380,"yes","no"),"no")</f>
        <v>no</v>
      </c>
      <c r="U3380" t="str">
        <f>IFERROR(VLOOKUP(F3380,compounds!$A:$B,2,FALSE),"")</f>
        <v/>
      </c>
      <c r="V3380" t="str">
        <f>VLOOKUP(B3380,'volatile collection data'!$O:$P,2,FALSE)</f>
        <v>25 apr.22 9</v>
      </c>
    </row>
    <row r="3381" spans="1:22" x14ac:dyDescent="0.2">
      <c r="A3381" t="s">
        <v>373</v>
      </c>
      <c r="B3381" s="1" t="str">
        <f t="shared" si="314"/>
        <v>4B</v>
      </c>
      <c r="C3381">
        <v>18.093</v>
      </c>
      <c r="D3381">
        <f t="shared" si="312"/>
        <v>18.09</v>
      </c>
      <c r="E3381">
        <f>VLOOKUP(D3381,'Peak Combiner'!$A$5:$D$4980,4,FALSE)</f>
        <v>18.09</v>
      </c>
      <c r="F3381">
        <f>IFERROR(VLOOKUP(D3381,rt_comb!$A:$B,2,FALSE),D3381)</f>
        <v>18.09</v>
      </c>
      <c r="G3381">
        <v>1560644</v>
      </c>
      <c r="H3381">
        <f>SUMIFS($G:$G,$E:$E,18.51,'RAW2'!$A:$A,'RAW2'!A3381)</f>
        <v>66244929</v>
      </c>
      <c r="I3381" s="1" t="str">
        <f>VLOOKUP(A3381,'volatile collection data'!$G$6:$H$69,2,FALSE)</f>
        <v>B</v>
      </c>
      <c r="J3381" s="1">
        <f>VLOOKUP(A3381,'volatile collection data'!$G$6:$I$69,3,FALSE)</f>
        <v>4</v>
      </c>
      <c r="K3381" s="1" t="str">
        <f>VLOOKUP(A3381,'volatile collection data'!$G$6:$N$69,8,FALSE)</f>
        <v>9A</v>
      </c>
      <c r="L3381" s="1">
        <f>VLOOKUP(A3381,'volatile collection data'!$G$6:$J$69,4,FALSE)</f>
        <v>1.74</v>
      </c>
      <c r="M3381" s="1">
        <f>VLOOKUP($A3381,'volatile collection data'!$G$6:$M$69,6,FALSE)</f>
        <v>15</v>
      </c>
      <c r="N3381" s="1">
        <f>VLOOKUP($A3381,'volatile collection data'!$G$6:$M$69,7,FALSE)</f>
        <v>1.74</v>
      </c>
      <c r="O3381" s="1">
        <f>VLOOKUP(A3381,'volatile collection data'!$G$6:$K$69,5,FALSE)</f>
        <v>1</v>
      </c>
      <c r="P3381" s="1" t="str">
        <f t="shared" si="315"/>
        <v>4B</v>
      </c>
      <c r="Q3381">
        <f t="shared" si="313"/>
        <v>6.7697396058833417E-2</v>
      </c>
      <c r="R3381" t="str">
        <f t="shared" si="316"/>
        <v>9A_1-B&amp;1.74%1.74@15</v>
      </c>
      <c r="S3381" t="str">
        <f t="shared" si="317"/>
        <v>4B-9A-VCS-Loc-22</v>
      </c>
      <c r="T3381" t="str">
        <f>IFERROR(IF(VLOOKUP(S3381,Bad!$A:$A,1,FALSE)='RAW2'!S3381,"yes","no"),"no")</f>
        <v>no</v>
      </c>
      <c r="U3381" t="str">
        <f>IFERROR(VLOOKUP(F3381,compounds!$A:$B,2,FALSE),"")</f>
        <v/>
      </c>
      <c r="V3381" t="str">
        <f>VLOOKUP(B3381,'volatile collection data'!$O:$P,2,FALSE)</f>
        <v>25 apr.22 9</v>
      </c>
    </row>
    <row r="3382" spans="1:22" x14ac:dyDescent="0.2">
      <c r="A3382" t="s">
        <v>373</v>
      </c>
      <c r="B3382" s="1" t="str">
        <f t="shared" si="314"/>
        <v>4B</v>
      </c>
      <c r="C3382">
        <v>18.515999999999998</v>
      </c>
      <c r="D3382">
        <f t="shared" si="312"/>
        <v>18.52</v>
      </c>
      <c r="E3382">
        <f>VLOOKUP(D3382,'Peak Combiner'!$A$5:$D$4980,4,FALSE)</f>
        <v>18.510000000000002</v>
      </c>
      <c r="F3382">
        <f>IFERROR(VLOOKUP(D3382,rt_comb!$A:$B,2,FALSE),D3382)</f>
        <v>18.52</v>
      </c>
      <c r="G3382">
        <v>34115524</v>
      </c>
      <c r="H3382">
        <f>SUMIFS($G:$G,$E:$E,18.51,'RAW2'!$A:$A,'RAW2'!A3382)</f>
        <v>66244929</v>
      </c>
      <c r="I3382" s="1" t="str">
        <f>VLOOKUP(A3382,'volatile collection data'!$G$6:$H$69,2,FALSE)</f>
        <v>B</v>
      </c>
      <c r="J3382" s="1">
        <f>VLOOKUP(A3382,'volatile collection data'!$G$6:$I$69,3,FALSE)</f>
        <v>4</v>
      </c>
      <c r="K3382" s="1" t="str">
        <f>VLOOKUP(A3382,'volatile collection data'!$G$6:$N$69,8,FALSE)</f>
        <v>9A</v>
      </c>
      <c r="L3382" s="1">
        <f>VLOOKUP(A3382,'volatile collection data'!$G$6:$J$69,4,FALSE)</f>
        <v>1.74</v>
      </c>
      <c r="M3382" s="1">
        <f>VLOOKUP($A3382,'volatile collection data'!$G$6:$M$69,6,FALSE)</f>
        <v>15</v>
      </c>
      <c r="N3382" s="1">
        <f>VLOOKUP($A3382,'volatile collection data'!$G$6:$M$69,7,FALSE)</f>
        <v>1.74</v>
      </c>
      <c r="O3382" s="1">
        <f>VLOOKUP(A3382,'volatile collection data'!$G$6:$K$69,5,FALSE)</f>
        <v>1</v>
      </c>
      <c r="P3382" s="1" t="str">
        <f t="shared" si="315"/>
        <v>4B</v>
      </c>
      <c r="Q3382">
        <f t="shared" si="313"/>
        <v>1.4798584045962029</v>
      </c>
      <c r="R3382" t="str">
        <f t="shared" si="316"/>
        <v>9A_1-B&amp;1.74%1.74@15</v>
      </c>
      <c r="S3382" t="str">
        <f t="shared" si="317"/>
        <v>4B-9A-VCS-Loc-22</v>
      </c>
      <c r="T3382" t="str">
        <f>IFERROR(IF(VLOOKUP(S3382,Bad!$A:$A,1,FALSE)='RAW2'!S3382,"yes","no"),"no")</f>
        <v>no</v>
      </c>
      <c r="U3382" t="str">
        <f>IFERROR(VLOOKUP(F3382,compounds!$A:$B,2,FALSE),"")</f>
        <v>standard</v>
      </c>
      <c r="V3382" t="str">
        <f>VLOOKUP(B3382,'volatile collection data'!$O:$P,2,FALSE)</f>
        <v>25 apr.22 9</v>
      </c>
    </row>
    <row r="3383" spans="1:22" x14ac:dyDescent="0.2">
      <c r="A3383" t="s">
        <v>373</v>
      </c>
      <c r="B3383" s="1" t="str">
        <f t="shared" si="314"/>
        <v>4B</v>
      </c>
      <c r="C3383">
        <v>20.048999999999999</v>
      </c>
      <c r="D3383">
        <f t="shared" si="312"/>
        <v>20.05</v>
      </c>
      <c r="E3383">
        <f>VLOOKUP(D3383,'Peak Combiner'!$A$5:$D$4980,4,FALSE)</f>
        <v>20.05</v>
      </c>
      <c r="F3383">
        <f>IFERROR(VLOOKUP(D3383,rt_comb!$A:$B,2,FALSE),D3383)</f>
        <v>20.05</v>
      </c>
      <c r="G3383">
        <v>1057369</v>
      </c>
      <c r="H3383">
        <f>SUMIFS($G:$G,$E:$E,18.51,'RAW2'!$A:$A,'RAW2'!A3383)</f>
        <v>66244929</v>
      </c>
      <c r="I3383" s="1" t="str">
        <f>VLOOKUP(A3383,'volatile collection data'!$G$6:$H$69,2,FALSE)</f>
        <v>B</v>
      </c>
      <c r="J3383" s="1">
        <f>VLOOKUP(A3383,'volatile collection data'!$G$6:$I$69,3,FALSE)</f>
        <v>4</v>
      </c>
      <c r="K3383" s="1" t="str">
        <f>VLOOKUP(A3383,'volatile collection data'!$G$6:$N$69,8,FALSE)</f>
        <v>9A</v>
      </c>
      <c r="L3383" s="1">
        <f>VLOOKUP(A3383,'volatile collection data'!$G$6:$J$69,4,FALSE)</f>
        <v>1.74</v>
      </c>
      <c r="M3383" s="1">
        <f>VLOOKUP($A3383,'volatile collection data'!$G$6:$M$69,6,FALSE)</f>
        <v>15</v>
      </c>
      <c r="N3383" s="1">
        <f>VLOOKUP($A3383,'volatile collection data'!$G$6:$M$69,7,FALSE)</f>
        <v>1.74</v>
      </c>
      <c r="O3383" s="1">
        <f>VLOOKUP(A3383,'volatile collection data'!$G$6:$K$69,5,FALSE)</f>
        <v>1</v>
      </c>
      <c r="P3383" s="1" t="str">
        <f t="shared" si="315"/>
        <v>4B</v>
      </c>
      <c r="Q3383">
        <f t="shared" si="313"/>
        <v>4.5866403852084542E-2</v>
      </c>
      <c r="R3383" t="str">
        <f t="shared" si="316"/>
        <v>9A_1-B&amp;1.74%1.74@15</v>
      </c>
      <c r="S3383" t="str">
        <f t="shared" si="317"/>
        <v>4B-9A-VCS-Loc-22</v>
      </c>
      <c r="T3383" t="str">
        <f>IFERROR(IF(VLOOKUP(S3383,Bad!$A:$A,1,FALSE)='RAW2'!S3383,"yes","no"),"no")</f>
        <v>no</v>
      </c>
      <c r="U3383" t="str">
        <f>IFERROR(VLOOKUP(F3383,compounds!$A:$B,2,FALSE),"")</f>
        <v>tridecane</v>
      </c>
      <c r="V3383" t="str">
        <f>VLOOKUP(B3383,'volatile collection data'!$O:$P,2,FALSE)</f>
        <v>25 apr.22 9</v>
      </c>
    </row>
    <row r="3384" spans="1:22" x14ac:dyDescent="0.2">
      <c r="A3384" t="s">
        <v>373</v>
      </c>
      <c r="B3384" s="1" t="str">
        <f t="shared" si="314"/>
        <v>4B</v>
      </c>
      <c r="C3384">
        <v>23.337</v>
      </c>
      <c r="D3384">
        <f t="shared" si="312"/>
        <v>23.34</v>
      </c>
      <c r="E3384">
        <f>VLOOKUP(D3384,'Peak Combiner'!$A$5:$D$4980,4,FALSE)</f>
        <v>23.32</v>
      </c>
      <c r="F3384">
        <f>IFERROR(VLOOKUP(D3384,rt_comb!$A:$B,2,FALSE),D3384)</f>
        <v>23.34</v>
      </c>
      <c r="G3384">
        <v>997036</v>
      </c>
      <c r="H3384">
        <f>SUMIFS($G:$G,$E:$E,18.51,'RAW2'!$A:$A,'RAW2'!A3384)</f>
        <v>66244929</v>
      </c>
      <c r="I3384" s="1" t="str">
        <f>VLOOKUP(A3384,'volatile collection data'!$G$6:$H$69,2,FALSE)</f>
        <v>B</v>
      </c>
      <c r="J3384" s="1">
        <f>VLOOKUP(A3384,'volatile collection data'!$G$6:$I$69,3,FALSE)</f>
        <v>4</v>
      </c>
      <c r="K3384" s="1" t="str">
        <f>VLOOKUP(A3384,'volatile collection data'!$G$6:$N$69,8,FALSE)</f>
        <v>9A</v>
      </c>
      <c r="L3384" s="1">
        <f>VLOOKUP(A3384,'volatile collection data'!$G$6:$J$69,4,FALSE)</f>
        <v>1.74</v>
      </c>
      <c r="M3384" s="1">
        <f>VLOOKUP($A3384,'volatile collection data'!$G$6:$M$69,6,FALSE)</f>
        <v>15</v>
      </c>
      <c r="N3384" s="1">
        <f>VLOOKUP($A3384,'volatile collection data'!$G$6:$M$69,7,FALSE)</f>
        <v>1.74</v>
      </c>
      <c r="O3384" s="1">
        <f>VLOOKUP(A3384,'volatile collection data'!$G$6:$K$69,5,FALSE)</f>
        <v>1</v>
      </c>
      <c r="P3384" s="1" t="str">
        <f t="shared" si="315"/>
        <v>4B</v>
      </c>
      <c r="Q3384">
        <f t="shared" si="313"/>
        <v>4.3249287458840734E-2</v>
      </c>
      <c r="R3384" t="str">
        <f t="shared" si="316"/>
        <v>9A_1-B&amp;1.74%1.74@15</v>
      </c>
      <c r="S3384" t="str">
        <f t="shared" si="317"/>
        <v>4B-9A-VCS-Loc-22</v>
      </c>
      <c r="T3384" t="str">
        <f>IFERROR(IF(VLOOKUP(S3384,Bad!$A:$A,1,FALSE)='RAW2'!S3384,"yes","no"),"no")</f>
        <v>no</v>
      </c>
      <c r="U3384" t="str">
        <f>IFERROR(VLOOKUP(F3384,compounds!$A:$B,2,FALSE),"")</f>
        <v/>
      </c>
      <c r="V3384" t="str">
        <f>VLOOKUP(B3384,'volatile collection data'!$O:$P,2,FALSE)</f>
        <v>25 apr.22 9</v>
      </c>
    </row>
    <row r="3385" spans="1:22" x14ac:dyDescent="0.2">
      <c r="A3385" t="s">
        <v>373</v>
      </c>
      <c r="B3385" s="1" t="str">
        <f t="shared" si="314"/>
        <v>4B</v>
      </c>
      <c r="C3385">
        <v>23.669</v>
      </c>
      <c r="D3385">
        <f t="shared" si="312"/>
        <v>23.67</v>
      </c>
      <c r="E3385">
        <f>VLOOKUP(D3385,'Peak Combiner'!$A$5:$D$4980,4,FALSE)</f>
        <v>23.67</v>
      </c>
      <c r="F3385">
        <f>IFERROR(VLOOKUP(D3385,rt_comb!$A:$B,2,FALSE),D3385)</f>
        <v>23.67</v>
      </c>
      <c r="G3385">
        <v>2632479</v>
      </c>
      <c r="H3385">
        <f>SUMIFS($G:$G,$E:$E,18.51,'RAW2'!$A:$A,'RAW2'!A3385)</f>
        <v>66244929</v>
      </c>
      <c r="I3385" s="1" t="str">
        <f>VLOOKUP(A3385,'volatile collection data'!$G$6:$H$69,2,FALSE)</f>
        <v>B</v>
      </c>
      <c r="J3385" s="1">
        <f>VLOOKUP(A3385,'volatile collection data'!$G$6:$I$69,3,FALSE)</f>
        <v>4</v>
      </c>
      <c r="K3385" s="1" t="str">
        <f>VLOOKUP(A3385,'volatile collection data'!$G$6:$N$69,8,FALSE)</f>
        <v>9A</v>
      </c>
      <c r="L3385" s="1">
        <f>VLOOKUP(A3385,'volatile collection data'!$G$6:$J$69,4,FALSE)</f>
        <v>1.74</v>
      </c>
      <c r="M3385" s="1">
        <f>VLOOKUP($A3385,'volatile collection data'!$G$6:$M$69,6,FALSE)</f>
        <v>15</v>
      </c>
      <c r="N3385" s="1">
        <f>VLOOKUP($A3385,'volatile collection data'!$G$6:$M$69,7,FALSE)</f>
        <v>1.74</v>
      </c>
      <c r="O3385" s="1">
        <f>VLOOKUP(A3385,'volatile collection data'!$G$6:$K$69,5,FALSE)</f>
        <v>1</v>
      </c>
      <c r="P3385" s="1" t="str">
        <f t="shared" si="315"/>
        <v>4B</v>
      </c>
      <c r="Q3385">
        <f t="shared" si="313"/>
        <v>0.11419130402549314</v>
      </c>
      <c r="R3385" t="str">
        <f t="shared" si="316"/>
        <v>9A_1-B&amp;1.74%1.74@15</v>
      </c>
      <c r="S3385" t="str">
        <f t="shared" si="317"/>
        <v>4B-9A-VCS-Loc-22</v>
      </c>
      <c r="T3385" t="str">
        <f>IFERROR(IF(VLOOKUP(S3385,Bad!$A:$A,1,FALSE)='RAW2'!S3385,"yes","no"),"no")</f>
        <v>no</v>
      </c>
      <c r="U3385" t="str">
        <f>IFERROR(VLOOKUP(F3385,compounds!$A:$B,2,FALSE),"")</f>
        <v>y-cadinene</v>
      </c>
      <c r="V3385" t="str">
        <f>VLOOKUP(B3385,'volatile collection data'!$O:$P,2,FALSE)</f>
        <v>25 apr.22 9</v>
      </c>
    </row>
    <row r="3386" spans="1:22" x14ac:dyDescent="0.2">
      <c r="A3386" t="s">
        <v>373</v>
      </c>
      <c r="B3386" s="1" t="str">
        <f t="shared" si="314"/>
        <v>4B</v>
      </c>
      <c r="C3386">
        <v>23.895</v>
      </c>
      <c r="D3386">
        <f t="shared" si="312"/>
        <v>23.9</v>
      </c>
      <c r="E3386">
        <f>VLOOKUP(D3386,'Peak Combiner'!$A$5:$D$4980,4,FALSE)</f>
        <v>23.89</v>
      </c>
      <c r="F3386">
        <f>IFERROR(VLOOKUP(D3386,rt_comb!$A:$B,2,FALSE),D3386)</f>
        <v>23.9</v>
      </c>
      <c r="G3386">
        <v>3018505</v>
      </c>
      <c r="H3386">
        <f>SUMIFS($G:$G,$E:$E,18.51,'RAW2'!$A:$A,'RAW2'!A3386)</f>
        <v>66244929</v>
      </c>
      <c r="I3386" s="1" t="str">
        <f>VLOOKUP(A3386,'volatile collection data'!$G$6:$H$69,2,FALSE)</f>
        <v>B</v>
      </c>
      <c r="J3386" s="1">
        <f>VLOOKUP(A3386,'volatile collection data'!$G$6:$I$69,3,FALSE)</f>
        <v>4</v>
      </c>
      <c r="K3386" s="1" t="str">
        <f>VLOOKUP(A3386,'volatile collection data'!$G$6:$N$69,8,FALSE)</f>
        <v>9A</v>
      </c>
      <c r="L3386" s="1">
        <f>VLOOKUP(A3386,'volatile collection data'!$G$6:$J$69,4,FALSE)</f>
        <v>1.74</v>
      </c>
      <c r="M3386" s="1">
        <f>VLOOKUP($A3386,'volatile collection data'!$G$6:$M$69,6,FALSE)</f>
        <v>15</v>
      </c>
      <c r="N3386" s="1">
        <f>VLOOKUP($A3386,'volatile collection data'!$G$6:$M$69,7,FALSE)</f>
        <v>1.74</v>
      </c>
      <c r="O3386" s="1">
        <f>VLOOKUP(A3386,'volatile collection data'!$G$6:$K$69,5,FALSE)</f>
        <v>1</v>
      </c>
      <c r="P3386" s="1" t="str">
        <f t="shared" si="315"/>
        <v>4B</v>
      </c>
      <c r="Q3386">
        <f t="shared" si="313"/>
        <v>0.13093628559144108</v>
      </c>
      <c r="R3386" t="str">
        <f t="shared" si="316"/>
        <v>9A_1-B&amp;1.74%1.74@15</v>
      </c>
      <c r="S3386" t="str">
        <f t="shared" si="317"/>
        <v>4B-9A-VCS-Loc-22</v>
      </c>
      <c r="T3386" t="str">
        <f>IFERROR(IF(VLOOKUP(S3386,Bad!$A:$A,1,FALSE)='RAW2'!S3386,"yes","no"),"no")</f>
        <v>no</v>
      </c>
      <c r="U3386" t="str">
        <f>IFERROR(VLOOKUP(F3386,compounds!$A:$B,2,FALSE),"")</f>
        <v/>
      </c>
      <c r="V3386" t="str">
        <f>VLOOKUP(B3386,'volatile collection data'!$O:$P,2,FALSE)</f>
        <v>25 apr.22 9</v>
      </c>
    </row>
    <row r="3387" spans="1:22" x14ac:dyDescent="0.2">
      <c r="A3387" t="s">
        <v>373</v>
      </c>
      <c r="B3387" s="1" t="str">
        <f t="shared" si="314"/>
        <v>4B</v>
      </c>
      <c r="C3387">
        <v>34.213999999999999</v>
      </c>
      <c r="D3387">
        <f t="shared" si="312"/>
        <v>34.21</v>
      </c>
      <c r="E3387">
        <f>VLOOKUP(D3387,'Peak Combiner'!$A$5:$D$4980,4,FALSE)</f>
        <v>34.21</v>
      </c>
      <c r="F3387">
        <f>IFERROR(VLOOKUP(D3387,rt_comb!$A:$B,2,FALSE),D3387)</f>
        <v>34.21</v>
      </c>
      <c r="G3387">
        <v>6285002</v>
      </c>
      <c r="H3387">
        <f>SUMIFS($G:$G,$E:$E,18.51,'RAW2'!$A:$A,'RAW2'!A3387)</f>
        <v>66244929</v>
      </c>
      <c r="I3387" s="1" t="str">
        <f>VLOOKUP(A3387,'volatile collection data'!$G$6:$H$69,2,FALSE)</f>
        <v>B</v>
      </c>
      <c r="J3387" s="1">
        <f>VLOOKUP(A3387,'volatile collection data'!$G$6:$I$69,3,FALSE)</f>
        <v>4</v>
      </c>
      <c r="K3387" s="1" t="str">
        <f>VLOOKUP(A3387,'volatile collection data'!$G$6:$N$69,8,FALSE)</f>
        <v>9A</v>
      </c>
      <c r="L3387" s="1">
        <f>VLOOKUP(A3387,'volatile collection data'!$G$6:$J$69,4,FALSE)</f>
        <v>1.74</v>
      </c>
      <c r="M3387" s="1">
        <f>VLOOKUP($A3387,'volatile collection data'!$G$6:$M$69,6,FALSE)</f>
        <v>15</v>
      </c>
      <c r="N3387" s="1">
        <f>VLOOKUP($A3387,'volatile collection data'!$G$6:$M$69,7,FALSE)</f>
        <v>1.74</v>
      </c>
      <c r="O3387" s="1">
        <f>VLOOKUP(A3387,'volatile collection data'!$G$6:$K$69,5,FALSE)</f>
        <v>1</v>
      </c>
      <c r="P3387" s="1" t="str">
        <f t="shared" si="315"/>
        <v>4B</v>
      </c>
      <c r="Q3387">
        <f t="shared" si="313"/>
        <v>0.27262993329968915</v>
      </c>
      <c r="R3387" t="str">
        <f t="shared" si="316"/>
        <v>9A_1-B&amp;1.74%1.74@15</v>
      </c>
      <c r="S3387" t="str">
        <f t="shared" si="317"/>
        <v>4B-9A-VCS-Loc-22</v>
      </c>
      <c r="T3387" t="str">
        <f>IFERROR(IF(VLOOKUP(S3387,Bad!$A:$A,1,FALSE)='RAW2'!S3387,"yes","no"),"no")</f>
        <v>no</v>
      </c>
      <c r="U3387" t="str">
        <f>IFERROR(VLOOKUP(F3387,compounds!$A:$B,2,FALSE),"")</f>
        <v>manoyl oxide</v>
      </c>
      <c r="V3387" t="str">
        <f>VLOOKUP(B3387,'volatile collection data'!$O:$P,2,FALSE)</f>
        <v>25 apr.22 9</v>
      </c>
    </row>
    <row r="3388" spans="1:22" x14ac:dyDescent="0.2">
      <c r="A3388" t="s">
        <v>373</v>
      </c>
      <c r="B3388" s="1" t="str">
        <f t="shared" si="314"/>
        <v>4B</v>
      </c>
      <c r="C3388">
        <v>36.165999999999997</v>
      </c>
      <c r="D3388">
        <f t="shared" si="312"/>
        <v>36.17</v>
      </c>
      <c r="E3388">
        <f>VLOOKUP(D3388,'Peak Combiner'!$A$5:$D$4980,4,FALSE)</f>
        <v>36.11</v>
      </c>
      <c r="F3388">
        <f>IFERROR(VLOOKUP(D3388,rt_comb!$A:$B,2,FALSE),D3388)</f>
        <v>36.17</v>
      </c>
      <c r="G3388">
        <v>1407271</v>
      </c>
      <c r="H3388">
        <f>SUMIFS($G:$G,$E:$E,18.51,'RAW2'!$A:$A,'RAW2'!A3388)</f>
        <v>66244929</v>
      </c>
      <c r="I3388" s="1" t="str">
        <f>VLOOKUP(A3388,'volatile collection data'!$G$6:$H$69,2,FALSE)</f>
        <v>B</v>
      </c>
      <c r="J3388" s="1">
        <f>VLOOKUP(A3388,'volatile collection data'!$G$6:$I$69,3,FALSE)</f>
        <v>4</v>
      </c>
      <c r="K3388" s="1" t="str">
        <f>VLOOKUP(A3388,'volatile collection data'!$G$6:$N$69,8,FALSE)</f>
        <v>9A</v>
      </c>
      <c r="L3388" s="1">
        <f>VLOOKUP(A3388,'volatile collection data'!$G$6:$J$69,4,FALSE)</f>
        <v>1.74</v>
      </c>
      <c r="M3388" s="1">
        <f>VLOOKUP($A3388,'volatile collection data'!$G$6:$M$69,6,FALSE)</f>
        <v>15</v>
      </c>
      <c r="N3388" s="1">
        <f>VLOOKUP($A3388,'volatile collection data'!$G$6:$M$69,7,FALSE)</f>
        <v>1.74</v>
      </c>
      <c r="O3388" s="1">
        <f>VLOOKUP(A3388,'volatile collection data'!$G$6:$K$69,5,FALSE)</f>
        <v>1</v>
      </c>
      <c r="P3388" s="1" t="str">
        <f t="shared" si="315"/>
        <v>4B</v>
      </c>
      <c r="Q3388">
        <f t="shared" si="313"/>
        <v>6.1044403623831282E-2</v>
      </c>
      <c r="R3388" t="str">
        <f t="shared" si="316"/>
        <v>9A_1-B&amp;1.74%1.74@15</v>
      </c>
      <c r="S3388" t="str">
        <f t="shared" si="317"/>
        <v>4B-9A-VCS-Loc-22</v>
      </c>
      <c r="T3388" t="str">
        <f>IFERROR(IF(VLOOKUP(S3388,Bad!$A:$A,1,FALSE)='RAW2'!S3388,"yes","no"),"no")</f>
        <v>no</v>
      </c>
      <c r="U3388" t="str">
        <f>IFERROR(VLOOKUP(F3388,compounds!$A:$B,2,FALSE),"")</f>
        <v/>
      </c>
      <c r="V3388" t="str">
        <f>VLOOKUP(B3388,'volatile collection data'!$O:$P,2,FALSE)</f>
        <v>25 apr.22 9</v>
      </c>
    </row>
    <row r="3389" spans="1:22" x14ac:dyDescent="0.2">
      <c r="A3389" t="s">
        <v>373</v>
      </c>
      <c r="B3389" s="1" t="str">
        <f t="shared" si="314"/>
        <v>4B</v>
      </c>
      <c r="C3389">
        <v>36.597000000000001</v>
      </c>
      <c r="D3389">
        <f t="shared" si="312"/>
        <v>36.6</v>
      </c>
      <c r="E3389">
        <f>VLOOKUP(D3389,'Peak Combiner'!$A$5:$D$4980,4,FALSE)</f>
        <v>36.590000000000003</v>
      </c>
      <c r="F3389">
        <f>IFERROR(VLOOKUP(D3389,rt_comb!$A:$B,2,FALSE),D3389)</f>
        <v>36.6</v>
      </c>
      <c r="G3389">
        <v>746042</v>
      </c>
      <c r="H3389">
        <f>SUMIFS($G:$G,$E:$E,18.51,'RAW2'!$A:$A,'RAW2'!A3389)</f>
        <v>66244929</v>
      </c>
      <c r="I3389" s="1" t="str">
        <f>VLOOKUP(A3389,'volatile collection data'!$G$6:$H$69,2,FALSE)</f>
        <v>B</v>
      </c>
      <c r="J3389" s="1">
        <f>VLOOKUP(A3389,'volatile collection data'!$G$6:$I$69,3,FALSE)</f>
        <v>4</v>
      </c>
      <c r="K3389" s="1" t="str">
        <f>VLOOKUP(A3389,'volatile collection data'!$G$6:$N$69,8,FALSE)</f>
        <v>9A</v>
      </c>
      <c r="L3389" s="1">
        <f>VLOOKUP(A3389,'volatile collection data'!$G$6:$J$69,4,FALSE)</f>
        <v>1.74</v>
      </c>
      <c r="M3389" s="1">
        <f>VLOOKUP($A3389,'volatile collection data'!$G$6:$M$69,6,FALSE)</f>
        <v>15</v>
      </c>
      <c r="N3389" s="1">
        <f>VLOOKUP($A3389,'volatile collection data'!$G$6:$M$69,7,FALSE)</f>
        <v>1.74</v>
      </c>
      <c r="O3389" s="1">
        <f>VLOOKUP(A3389,'volatile collection data'!$G$6:$K$69,5,FALSE)</f>
        <v>1</v>
      </c>
      <c r="P3389" s="1" t="str">
        <f t="shared" si="315"/>
        <v>4B</v>
      </c>
      <c r="Q3389">
        <f t="shared" si="313"/>
        <v>3.23617050080122E-2</v>
      </c>
      <c r="R3389" t="str">
        <f t="shared" si="316"/>
        <v>9A_1-B&amp;1.74%1.74@15</v>
      </c>
      <c r="S3389" t="str">
        <f t="shared" si="317"/>
        <v>4B-9A-VCS-Loc-22</v>
      </c>
      <c r="T3389" t="str">
        <f>IFERROR(IF(VLOOKUP(S3389,Bad!$A:$A,1,FALSE)='RAW2'!S3389,"yes","no"),"no")</f>
        <v>no</v>
      </c>
      <c r="U3389" t="str">
        <f>IFERROR(VLOOKUP(F3389,compounds!$A:$B,2,FALSE),"")</f>
        <v/>
      </c>
      <c r="V3389" t="str">
        <f>VLOOKUP(B3389,'volatile collection data'!$O:$P,2,FALSE)</f>
        <v>25 apr.22 9</v>
      </c>
    </row>
    <row r="3390" spans="1:22" x14ac:dyDescent="0.2">
      <c r="A3390" t="s">
        <v>373</v>
      </c>
      <c r="B3390" s="1" t="str">
        <f t="shared" si="314"/>
        <v>4B</v>
      </c>
      <c r="C3390">
        <v>37.027000000000001</v>
      </c>
      <c r="D3390">
        <f t="shared" ref="D3390:D3453" si="318">ROUND(C3390,2)</f>
        <v>37.03</v>
      </c>
      <c r="E3390">
        <f>VLOOKUP(D3390,'Peak Combiner'!$A$5:$D$4980,4,FALSE)</f>
        <v>37.03</v>
      </c>
      <c r="F3390">
        <f>IFERROR(VLOOKUP(D3390,rt_comb!$A:$B,2,FALSE),D3390)</f>
        <v>37.03</v>
      </c>
      <c r="G3390">
        <v>-206365</v>
      </c>
      <c r="H3390">
        <f>SUMIFS($G:$G,$E:$E,18.51,'RAW2'!$A:$A,'RAW2'!A3390)</f>
        <v>66244929</v>
      </c>
      <c r="I3390" s="1" t="str">
        <f>VLOOKUP(A3390,'volatile collection data'!$G$6:$H$69,2,FALSE)</f>
        <v>B</v>
      </c>
      <c r="J3390" s="1">
        <f>VLOOKUP(A3390,'volatile collection data'!$G$6:$I$69,3,FALSE)</f>
        <v>4</v>
      </c>
      <c r="K3390" s="1" t="str">
        <f>VLOOKUP(A3390,'volatile collection data'!$G$6:$N$69,8,FALSE)</f>
        <v>9A</v>
      </c>
      <c r="L3390" s="1">
        <f>VLOOKUP(A3390,'volatile collection data'!$G$6:$J$69,4,FALSE)</f>
        <v>1.74</v>
      </c>
      <c r="M3390" s="1">
        <f>VLOOKUP($A3390,'volatile collection data'!$G$6:$M$69,6,FALSE)</f>
        <v>15</v>
      </c>
      <c r="N3390" s="1">
        <f>VLOOKUP($A3390,'volatile collection data'!$G$6:$M$69,7,FALSE)</f>
        <v>1.74</v>
      </c>
      <c r="O3390" s="1">
        <f>VLOOKUP(A3390,'volatile collection data'!$G$6:$K$69,5,FALSE)</f>
        <v>1</v>
      </c>
      <c r="P3390" s="1" t="str">
        <f t="shared" si="315"/>
        <v>4B</v>
      </c>
      <c r="Q3390">
        <f t="shared" ref="Q3390:Q3453" si="319">IFERROR((30/H3390*G3390)/L3390/6,0)</f>
        <v>-8.9516719621394476E-3</v>
      </c>
      <c r="R3390" t="str">
        <f t="shared" si="316"/>
        <v>9A_1-B&amp;1.74%1.74@15</v>
      </c>
      <c r="S3390" t="str">
        <f t="shared" si="317"/>
        <v>4B-9A-VCS-Loc-22</v>
      </c>
      <c r="T3390" t="str">
        <f>IFERROR(IF(VLOOKUP(S3390,Bad!$A:$A,1,FALSE)='RAW2'!S3390,"yes","no"),"no")</f>
        <v>no</v>
      </c>
      <c r="U3390" t="str">
        <f>IFERROR(VLOOKUP(F3390,compounds!$A:$B,2,FALSE),"")</f>
        <v/>
      </c>
      <c r="V3390" t="str">
        <f>VLOOKUP(B3390,'volatile collection data'!$O:$P,2,FALSE)</f>
        <v>25 apr.22 9</v>
      </c>
    </row>
    <row r="3391" spans="1:22" x14ac:dyDescent="0.2">
      <c r="A3391" t="s">
        <v>373</v>
      </c>
      <c r="B3391" s="1" t="str">
        <f t="shared" si="314"/>
        <v>4B</v>
      </c>
      <c r="C3391">
        <v>37.295000000000002</v>
      </c>
      <c r="D3391">
        <f t="shared" si="318"/>
        <v>37.299999999999997</v>
      </c>
      <c r="E3391">
        <f>VLOOKUP(D3391,'Peak Combiner'!$A$5:$D$4980,4,FALSE)</f>
        <v>37.24</v>
      </c>
      <c r="F3391">
        <f>IFERROR(VLOOKUP(D3391,rt_comb!$A:$B,2,FALSE),D3391)</f>
        <v>37.299999999999997</v>
      </c>
      <c r="G3391">
        <v>963178</v>
      </c>
      <c r="H3391">
        <f>SUMIFS($G:$G,$E:$E,18.51,'RAW2'!$A:$A,'RAW2'!A3391)</f>
        <v>66244929</v>
      </c>
      <c r="I3391" s="1" t="str">
        <f>VLOOKUP(A3391,'volatile collection data'!$G$6:$H$69,2,FALSE)</f>
        <v>B</v>
      </c>
      <c r="J3391" s="1">
        <f>VLOOKUP(A3391,'volatile collection data'!$G$6:$I$69,3,FALSE)</f>
        <v>4</v>
      </c>
      <c r="K3391" s="1" t="str">
        <f>VLOOKUP(A3391,'volatile collection data'!$G$6:$N$69,8,FALSE)</f>
        <v>9A</v>
      </c>
      <c r="L3391" s="1">
        <f>VLOOKUP(A3391,'volatile collection data'!$G$6:$J$69,4,FALSE)</f>
        <v>1.74</v>
      </c>
      <c r="M3391" s="1">
        <f>VLOOKUP($A3391,'volatile collection data'!$G$6:$M$69,6,FALSE)</f>
        <v>15</v>
      </c>
      <c r="N3391" s="1">
        <f>VLOOKUP($A3391,'volatile collection data'!$G$6:$M$69,7,FALSE)</f>
        <v>1.74</v>
      </c>
      <c r="O3391" s="1">
        <f>VLOOKUP(A3391,'volatile collection data'!$G$6:$K$69,5,FALSE)</f>
        <v>1</v>
      </c>
      <c r="P3391" s="1" t="str">
        <f t="shared" si="315"/>
        <v>4B</v>
      </c>
      <c r="Q3391">
        <f t="shared" si="319"/>
        <v>4.1780599894117455E-2</v>
      </c>
      <c r="R3391" t="str">
        <f t="shared" si="316"/>
        <v>9A_1-B&amp;1.74%1.74@15</v>
      </c>
      <c r="S3391" t="str">
        <f t="shared" si="317"/>
        <v>4B-9A-VCS-Loc-22</v>
      </c>
      <c r="T3391" t="str">
        <f>IFERROR(IF(VLOOKUP(S3391,Bad!$A:$A,1,FALSE)='RAW2'!S3391,"yes","no"),"no")</f>
        <v>no</v>
      </c>
      <c r="U3391" t="str">
        <f>IFERROR(VLOOKUP(F3391,compounds!$A:$B,2,FALSE),"")</f>
        <v/>
      </c>
      <c r="V3391" t="str">
        <f>VLOOKUP(B3391,'volatile collection data'!$O:$P,2,FALSE)</f>
        <v>25 apr.22 9</v>
      </c>
    </row>
    <row r="3392" spans="1:22" x14ac:dyDescent="0.2">
      <c r="A3392" t="s">
        <v>373</v>
      </c>
      <c r="B3392" s="1" t="str">
        <f t="shared" si="314"/>
        <v>4B</v>
      </c>
      <c r="C3392">
        <v>37.99</v>
      </c>
      <c r="D3392">
        <f t="shared" si="318"/>
        <v>37.99</v>
      </c>
      <c r="E3392">
        <f>VLOOKUP(D3392,'Peak Combiner'!$A$5:$D$4980,4,FALSE)</f>
        <v>37.99</v>
      </c>
      <c r="F3392">
        <f>IFERROR(VLOOKUP(D3392,rt_comb!$A:$B,2,FALSE),D3392)</f>
        <v>37.99</v>
      </c>
      <c r="G3392">
        <v>13510578</v>
      </c>
      <c r="H3392">
        <f>SUMIFS($G:$G,$E:$E,18.51,'RAW2'!$A:$A,'RAW2'!A3392)</f>
        <v>66244929</v>
      </c>
      <c r="I3392" s="1" t="str">
        <f>VLOOKUP(A3392,'volatile collection data'!$G$6:$H$69,2,FALSE)</f>
        <v>B</v>
      </c>
      <c r="J3392" s="1">
        <f>VLOOKUP(A3392,'volatile collection data'!$G$6:$I$69,3,FALSE)</f>
        <v>4</v>
      </c>
      <c r="K3392" s="1" t="str">
        <f>VLOOKUP(A3392,'volatile collection data'!$G$6:$N$69,8,FALSE)</f>
        <v>9A</v>
      </c>
      <c r="L3392" s="1">
        <f>VLOOKUP(A3392,'volatile collection data'!$G$6:$J$69,4,FALSE)</f>
        <v>1.74</v>
      </c>
      <c r="M3392" s="1">
        <f>VLOOKUP($A3392,'volatile collection data'!$G$6:$M$69,6,FALSE)</f>
        <v>15</v>
      </c>
      <c r="N3392" s="1">
        <f>VLOOKUP($A3392,'volatile collection data'!$G$6:$M$69,7,FALSE)</f>
        <v>1.74</v>
      </c>
      <c r="O3392" s="1">
        <f>VLOOKUP(A3392,'volatile collection data'!$G$6:$K$69,5,FALSE)</f>
        <v>1</v>
      </c>
      <c r="P3392" s="1" t="str">
        <f t="shared" si="315"/>
        <v>4B</v>
      </c>
      <c r="Q3392">
        <f t="shared" si="319"/>
        <v>0.58605995335884498</v>
      </c>
      <c r="R3392" t="str">
        <f t="shared" si="316"/>
        <v>9A_1-B&amp;1.74%1.74@15</v>
      </c>
      <c r="S3392" t="str">
        <f t="shared" si="317"/>
        <v>4B-9A-VCS-Loc-22</v>
      </c>
      <c r="T3392" t="str">
        <f>IFERROR(IF(VLOOKUP(S3392,Bad!$A:$A,1,FALSE)='RAW2'!S3392,"yes","no"),"no")</f>
        <v>no</v>
      </c>
      <c r="U3392" t="str">
        <f>IFERROR(VLOOKUP(F3392,compounds!$A:$B,2,FALSE),"")</f>
        <v/>
      </c>
      <c r="V3392" t="str">
        <f>VLOOKUP(B3392,'volatile collection data'!$O:$P,2,FALSE)</f>
        <v>25 apr.22 9</v>
      </c>
    </row>
    <row r="3393" spans="1:22" x14ac:dyDescent="0.2">
      <c r="A3393" t="s">
        <v>373</v>
      </c>
      <c r="B3393" s="1" t="str">
        <f t="shared" si="314"/>
        <v>4B</v>
      </c>
      <c r="C3393">
        <v>38.475000000000001</v>
      </c>
      <c r="D3393">
        <f t="shared" si="318"/>
        <v>38.479999999999997</v>
      </c>
      <c r="E3393">
        <f>VLOOKUP(D3393,'Peak Combiner'!$A$5:$D$4980,4,FALSE)</f>
        <v>38.479999999999997</v>
      </c>
      <c r="F3393">
        <f>IFERROR(VLOOKUP(D3393,rt_comb!$A:$B,2,FALSE),D3393)</f>
        <v>38.479999999999997</v>
      </c>
      <c r="G3393">
        <v>3751623</v>
      </c>
      <c r="H3393">
        <f>SUMIFS($G:$G,$E:$E,18.51,'RAW2'!$A:$A,'RAW2'!A3393)</f>
        <v>66244929</v>
      </c>
      <c r="I3393" s="1" t="str">
        <f>VLOOKUP(A3393,'volatile collection data'!$G$6:$H$69,2,FALSE)</f>
        <v>B</v>
      </c>
      <c r="J3393" s="1">
        <f>VLOOKUP(A3393,'volatile collection data'!$G$6:$I$69,3,FALSE)</f>
        <v>4</v>
      </c>
      <c r="K3393" s="1" t="str">
        <f>VLOOKUP(A3393,'volatile collection data'!$G$6:$N$69,8,FALSE)</f>
        <v>9A</v>
      </c>
      <c r="L3393" s="1">
        <f>VLOOKUP(A3393,'volatile collection data'!$G$6:$J$69,4,FALSE)</f>
        <v>1.74</v>
      </c>
      <c r="M3393" s="1">
        <f>VLOOKUP($A3393,'volatile collection data'!$G$6:$M$69,6,FALSE)</f>
        <v>15</v>
      </c>
      <c r="N3393" s="1">
        <f>VLOOKUP($A3393,'volatile collection data'!$G$6:$M$69,7,FALSE)</f>
        <v>1.74</v>
      </c>
      <c r="O3393" s="1">
        <f>VLOOKUP(A3393,'volatile collection data'!$G$6:$K$69,5,FALSE)</f>
        <v>1</v>
      </c>
      <c r="P3393" s="1" t="str">
        <f t="shared" si="315"/>
        <v>4B</v>
      </c>
      <c r="Q3393">
        <f t="shared" si="319"/>
        <v>0.16273737514412559</v>
      </c>
      <c r="R3393" t="str">
        <f t="shared" si="316"/>
        <v>9A_1-B&amp;1.74%1.74@15</v>
      </c>
      <c r="S3393" t="str">
        <f t="shared" si="317"/>
        <v>4B-9A-VCS-Loc-22</v>
      </c>
      <c r="T3393" t="str">
        <f>IFERROR(IF(VLOOKUP(S3393,Bad!$A:$A,1,FALSE)='RAW2'!S3393,"yes","no"),"no")</f>
        <v>no</v>
      </c>
      <c r="U3393" t="str">
        <f>IFERROR(VLOOKUP(F3393,compounds!$A:$B,2,FALSE),"")</f>
        <v/>
      </c>
      <c r="V3393" t="str">
        <f>VLOOKUP(B3393,'volatile collection data'!$O:$P,2,FALSE)</f>
        <v>25 apr.22 9</v>
      </c>
    </row>
    <row r="3394" spans="1:22" x14ac:dyDescent="0.2">
      <c r="A3394" t="s">
        <v>373</v>
      </c>
      <c r="B3394" s="1" t="str">
        <f t="shared" si="314"/>
        <v>4B</v>
      </c>
      <c r="C3394">
        <v>38.823999999999998</v>
      </c>
      <c r="D3394">
        <f t="shared" si="318"/>
        <v>38.82</v>
      </c>
      <c r="E3394">
        <f>VLOOKUP(D3394,'Peak Combiner'!$A$5:$D$4980,4,FALSE)</f>
        <v>38.82</v>
      </c>
      <c r="F3394">
        <f>IFERROR(VLOOKUP(D3394,rt_comb!$A:$B,2,FALSE),D3394)</f>
        <v>38.82</v>
      </c>
      <c r="G3394">
        <v>1635665</v>
      </c>
      <c r="H3394">
        <f>SUMIFS($G:$G,$E:$E,18.51,'RAW2'!$A:$A,'RAW2'!A3394)</f>
        <v>66244929</v>
      </c>
      <c r="I3394" s="1" t="str">
        <f>VLOOKUP(A3394,'volatile collection data'!$G$6:$H$69,2,FALSE)</f>
        <v>B</v>
      </c>
      <c r="J3394" s="1">
        <f>VLOOKUP(A3394,'volatile collection data'!$G$6:$I$69,3,FALSE)</f>
        <v>4</v>
      </c>
      <c r="K3394" s="1" t="str">
        <f>VLOOKUP(A3394,'volatile collection data'!$G$6:$N$69,8,FALSE)</f>
        <v>9A</v>
      </c>
      <c r="L3394" s="1">
        <f>VLOOKUP(A3394,'volatile collection data'!$G$6:$J$69,4,FALSE)</f>
        <v>1.74</v>
      </c>
      <c r="M3394" s="1">
        <f>VLOOKUP($A3394,'volatile collection data'!$G$6:$M$69,6,FALSE)</f>
        <v>15</v>
      </c>
      <c r="N3394" s="1">
        <f>VLOOKUP($A3394,'volatile collection data'!$G$6:$M$69,7,FALSE)</f>
        <v>1.74</v>
      </c>
      <c r="O3394" s="1">
        <f>VLOOKUP(A3394,'volatile collection data'!$G$6:$K$69,5,FALSE)</f>
        <v>1</v>
      </c>
      <c r="P3394" s="1" t="str">
        <f t="shared" si="315"/>
        <v>4B</v>
      </c>
      <c r="Q3394">
        <f t="shared" si="319"/>
        <v>7.0951646451446804E-2</v>
      </c>
      <c r="R3394" t="str">
        <f t="shared" si="316"/>
        <v>9A_1-B&amp;1.74%1.74@15</v>
      </c>
      <c r="S3394" t="str">
        <f t="shared" si="317"/>
        <v>4B-9A-VCS-Loc-22</v>
      </c>
      <c r="T3394" t="str">
        <f>IFERROR(IF(VLOOKUP(S3394,Bad!$A:$A,1,FALSE)='RAW2'!S3394,"yes","no"),"no")</f>
        <v>no</v>
      </c>
      <c r="U3394" t="str">
        <f>IFERROR(VLOOKUP(F3394,compounds!$A:$B,2,FALSE),"")</f>
        <v/>
      </c>
      <c r="V3394" t="str">
        <f>VLOOKUP(B3394,'volatile collection data'!$O:$P,2,FALSE)</f>
        <v>25 apr.22 9</v>
      </c>
    </row>
    <row r="3395" spans="1:22" x14ac:dyDescent="0.2">
      <c r="A3395" t="s">
        <v>373</v>
      </c>
      <c r="B3395" s="1" t="str">
        <f t="shared" ref="B3395:B3458" si="320">LEFT(A3395,FIND("-",A3395)-1)</f>
        <v>4B</v>
      </c>
      <c r="C3395">
        <v>39.756</v>
      </c>
      <c r="D3395">
        <f t="shared" si="318"/>
        <v>39.76</v>
      </c>
      <c r="E3395">
        <f>VLOOKUP(D3395,'Peak Combiner'!$A$5:$D$4980,4,FALSE)</f>
        <v>39.75</v>
      </c>
      <c r="F3395">
        <f>IFERROR(VLOOKUP(D3395,rt_comb!$A:$B,2,FALSE),D3395)</f>
        <v>39.76</v>
      </c>
      <c r="G3395">
        <v>936027</v>
      </c>
      <c r="H3395">
        <f>SUMIFS($G:$G,$E:$E,18.51,'RAW2'!$A:$A,'RAW2'!A3395)</f>
        <v>66244929</v>
      </c>
      <c r="I3395" s="1" t="str">
        <f>VLOOKUP(A3395,'volatile collection data'!$G$6:$H$69,2,FALSE)</f>
        <v>B</v>
      </c>
      <c r="J3395" s="1">
        <f>VLOOKUP(A3395,'volatile collection data'!$G$6:$I$69,3,FALSE)</f>
        <v>4</v>
      </c>
      <c r="K3395" s="1" t="str">
        <f>VLOOKUP(A3395,'volatile collection data'!$G$6:$N$69,8,FALSE)</f>
        <v>9A</v>
      </c>
      <c r="L3395" s="1">
        <f>VLOOKUP(A3395,'volatile collection data'!$G$6:$J$69,4,FALSE)</f>
        <v>1.74</v>
      </c>
      <c r="M3395" s="1">
        <f>VLOOKUP($A3395,'volatile collection data'!$G$6:$M$69,6,FALSE)</f>
        <v>15</v>
      </c>
      <c r="N3395" s="1">
        <f>VLOOKUP($A3395,'volatile collection data'!$G$6:$M$69,7,FALSE)</f>
        <v>1.74</v>
      </c>
      <c r="O3395" s="1">
        <f>VLOOKUP(A3395,'volatile collection data'!$G$6:$K$69,5,FALSE)</f>
        <v>1</v>
      </c>
      <c r="P3395" s="1" t="str">
        <f t="shared" ref="P3395:P3458" si="321">J3395&amp;I3395</f>
        <v>4B</v>
      </c>
      <c r="Q3395">
        <f t="shared" si="319"/>
        <v>4.0602847632619392E-2</v>
      </c>
      <c r="R3395" t="str">
        <f t="shared" ref="R3395:R3458" si="322">K3395&amp;"_"&amp;O3395&amp;"-"&amp;I3395&amp;"&amp;"&amp;L3395&amp;"%"&amp;N3395&amp;"@"&amp;M3395</f>
        <v>9A_1-B&amp;1.74%1.74@15</v>
      </c>
      <c r="S3395" t="str">
        <f t="shared" ref="S3395:S3458" si="323">A3395</f>
        <v>4B-9A-VCS-Loc-22</v>
      </c>
      <c r="T3395" t="str">
        <f>IFERROR(IF(VLOOKUP(S3395,Bad!$A:$A,1,FALSE)='RAW2'!S3395,"yes","no"),"no")</f>
        <v>no</v>
      </c>
      <c r="U3395" t="str">
        <f>IFERROR(VLOOKUP(F3395,compounds!$A:$B,2,FALSE),"")</f>
        <v/>
      </c>
      <c r="V3395" t="str">
        <f>VLOOKUP(B3395,'volatile collection data'!$O:$P,2,FALSE)</f>
        <v>25 apr.22 9</v>
      </c>
    </row>
    <row r="3396" spans="1:22" x14ac:dyDescent="0.2">
      <c r="A3396" t="s">
        <v>380</v>
      </c>
      <c r="B3396" s="1" t="str">
        <f t="shared" si="320"/>
        <v>5C</v>
      </c>
      <c r="C3396">
        <v>4.1829999999999998</v>
      </c>
      <c r="D3396">
        <f t="shared" si="318"/>
        <v>4.18</v>
      </c>
      <c r="E3396">
        <f>VLOOKUP(D3396,'Peak Combiner'!$A$5:$D$4980,4,FALSE)</f>
        <v>4.1500000000000004</v>
      </c>
      <c r="F3396">
        <f>IFERROR(VLOOKUP(D3396,rt_comb!$A:$B,2,FALSE),D3396)</f>
        <v>4.18</v>
      </c>
      <c r="G3396">
        <v>-773757</v>
      </c>
      <c r="H3396">
        <f>SUMIFS($G:$G,$E:$E,18.51,'RAW2'!$A:$A,'RAW2'!A3396)</f>
        <v>35407125</v>
      </c>
      <c r="I3396" s="1" t="str">
        <f>VLOOKUP(A3396,'volatile collection data'!$G$6:$H$69,2,FALSE)</f>
        <v>C</v>
      </c>
      <c r="J3396" s="1">
        <f>VLOOKUP(A3396,'volatile collection data'!$G$6:$I$69,3,FALSE)</f>
        <v>5</v>
      </c>
      <c r="K3396" s="1" t="str">
        <f>VLOOKUP(A3396,'volatile collection data'!$G$6:$N$69,8,FALSE)</f>
        <v>14B</v>
      </c>
      <c r="L3396" s="1">
        <f>VLOOKUP(A3396,'volatile collection data'!$G$6:$J$69,4,FALSE)</f>
        <v>6.12</v>
      </c>
      <c r="M3396" s="1">
        <f>VLOOKUP($A3396,'volatile collection data'!$G$6:$M$69,6,FALSE)</f>
        <v>10</v>
      </c>
      <c r="N3396" s="1">
        <f>VLOOKUP($A3396,'volatile collection data'!$G$6:$M$69,7,FALSE)</f>
        <v>6.12</v>
      </c>
      <c r="O3396" s="1">
        <f>VLOOKUP(A3396,'volatile collection data'!$G$6:$K$69,5,FALSE)</f>
        <v>0</v>
      </c>
      <c r="P3396" s="1" t="str">
        <f t="shared" si="321"/>
        <v>5C</v>
      </c>
      <c r="Q3396">
        <f t="shared" si="319"/>
        <v>-1.7853875788127554E-2</v>
      </c>
      <c r="R3396" t="str">
        <f t="shared" si="322"/>
        <v>14B_0-C&amp;6.12%6.12@10</v>
      </c>
      <c r="S3396" t="str">
        <f t="shared" si="323"/>
        <v>5C-14B-VCS-Loc-22</v>
      </c>
      <c r="T3396" t="str">
        <f>IFERROR(IF(VLOOKUP(S3396,Bad!$A:$A,1,FALSE)='RAW2'!S3396,"yes","no"),"no")</f>
        <v>no</v>
      </c>
      <c r="U3396" t="str">
        <f>IFERROR(VLOOKUP(F3396,compounds!$A:$B,2,FALSE),"")</f>
        <v/>
      </c>
      <c r="V3396" t="str">
        <f>VLOOKUP(B3396,'volatile collection data'!$O:$P,2,FALSE)</f>
        <v>26.apr.22 14</v>
      </c>
    </row>
    <row r="3397" spans="1:22" x14ac:dyDescent="0.2">
      <c r="A3397" t="s">
        <v>380</v>
      </c>
      <c r="B3397" s="1" t="str">
        <f t="shared" si="320"/>
        <v>5C</v>
      </c>
      <c r="C3397">
        <v>4.4720000000000004</v>
      </c>
      <c r="D3397">
        <f t="shared" si="318"/>
        <v>4.47</v>
      </c>
      <c r="E3397">
        <f>VLOOKUP(D3397,'Peak Combiner'!$A$5:$D$4980,4,FALSE)</f>
        <v>4.47</v>
      </c>
      <c r="F3397">
        <f>IFERROR(VLOOKUP(D3397,rt_comb!$A:$B,2,FALSE),D3397)</f>
        <v>4.47</v>
      </c>
      <c r="G3397">
        <v>417698</v>
      </c>
      <c r="H3397">
        <f>SUMIFS($G:$G,$E:$E,18.51,'RAW2'!$A:$A,'RAW2'!A3397)</f>
        <v>35407125</v>
      </c>
      <c r="I3397" s="1" t="str">
        <f>VLOOKUP(A3397,'volatile collection data'!$G$6:$H$69,2,FALSE)</f>
        <v>C</v>
      </c>
      <c r="J3397" s="1">
        <f>VLOOKUP(A3397,'volatile collection data'!$G$6:$I$69,3,FALSE)</f>
        <v>5</v>
      </c>
      <c r="K3397" s="1" t="str">
        <f>VLOOKUP(A3397,'volatile collection data'!$G$6:$N$69,8,FALSE)</f>
        <v>14B</v>
      </c>
      <c r="L3397" s="1">
        <f>VLOOKUP(A3397,'volatile collection data'!$G$6:$J$69,4,FALSE)</f>
        <v>6.12</v>
      </c>
      <c r="M3397" s="1">
        <f>VLOOKUP($A3397,'volatile collection data'!$G$6:$M$69,6,FALSE)</f>
        <v>10</v>
      </c>
      <c r="N3397" s="1">
        <f>VLOOKUP($A3397,'volatile collection data'!$G$6:$M$69,7,FALSE)</f>
        <v>6.12</v>
      </c>
      <c r="O3397" s="1">
        <f>VLOOKUP(A3397,'volatile collection data'!$G$6:$K$69,5,FALSE)</f>
        <v>0</v>
      </c>
      <c r="P3397" s="1" t="str">
        <f t="shared" si="321"/>
        <v>5C</v>
      </c>
      <c r="Q3397">
        <f t="shared" si="319"/>
        <v>9.6380752729207011E-3</v>
      </c>
      <c r="R3397" t="str">
        <f t="shared" si="322"/>
        <v>14B_0-C&amp;6.12%6.12@10</v>
      </c>
      <c r="S3397" t="str">
        <f t="shared" si="323"/>
        <v>5C-14B-VCS-Loc-22</v>
      </c>
      <c r="T3397" t="str">
        <f>IFERROR(IF(VLOOKUP(S3397,Bad!$A:$A,1,FALSE)='RAW2'!S3397,"yes","no"),"no")</f>
        <v>no</v>
      </c>
      <c r="U3397" t="str">
        <f>IFERROR(VLOOKUP(F3397,compounds!$A:$B,2,FALSE),"")</f>
        <v/>
      </c>
      <c r="V3397" t="str">
        <f>VLOOKUP(B3397,'volatile collection data'!$O:$P,2,FALSE)</f>
        <v>26.apr.22 14</v>
      </c>
    </row>
    <row r="3398" spans="1:22" x14ac:dyDescent="0.2">
      <c r="A3398" t="s">
        <v>380</v>
      </c>
      <c r="B3398" s="1" t="str">
        <f t="shared" si="320"/>
        <v>5C</v>
      </c>
      <c r="C3398">
        <v>4.702</v>
      </c>
      <c r="D3398">
        <f t="shared" si="318"/>
        <v>4.7</v>
      </c>
      <c r="E3398">
        <f>VLOOKUP(D3398,'Peak Combiner'!$A$5:$D$4980,4,FALSE)</f>
        <v>4.7</v>
      </c>
      <c r="F3398">
        <f>IFERROR(VLOOKUP(D3398,rt_comb!$A:$B,2,FALSE),D3398)</f>
        <v>4.7</v>
      </c>
      <c r="G3398">
        <v>17492179</v>
      </c>
      <c r="H3398">
        <f>SUMIFS($G:$G,$E:$E,18.51,'RAW2'!$A:$A,'RAW2'!A3398)</f>
        <v>35407125</v>
      </c>
      <c r="I3398" s="1" t="str">
        <f>VLOOKUP(A3398,'volatile collection data'!$G$6:$H$69,2,FALSE)</f>
        <v>C</v>
      </c>
      <c r="J3398" s="1">
        <f>VLOOKUP(A3398,'volatile collection data'!$G$6:$I$69,3,FALSE)</f>
        <v>5</v>
      </c>
      <c r="K3398" s="1" t="str">
        <f>VLOOKUP(A3398,'volatile collection data'!$G$6:$N$69,8,FALSE)</f>
        <v>14B</v>
      </c>
      <c r="L3398" s="1">
        <f>VLOOKUP(A3398,'volatile collection data'!$G$6:$J$69,4,FALSE)</f>
        <v>6.12</v>
      </c>
      <c r="M3398" s="1">
        <f>VLOOKUP($A3398,'volatile collection data'!$G$6:$M$69,6,FALSE)</f>
        <v>10</v>
      </c>
      <c r="N3398" s="1">
        <f>VLOOKUP($A3398,'volatile collection data'!$G$6:$M$69,7,FALSE)</f>
        <v>6.12</v>
      </c>
      <c r="O3398" s="1">
        <f>VLOOKUP(A3398,'volatile collection data'!$G$6:$K$69,5,FALSE)</f>
        <v>0</v>
      </c>
      <c r="P3398" s="1" t="str">
        <f t="shared" si="321"/>
        <v>5C</v>
      </c>
      <c r="Q3398">
        <f t="shared" si="319"/>
        <v>0.40361921265939221</v>
      </c>
      <c r="R3398" t="str">
        <f t="shared" si="322"/>
        <v>14B_0-C&amp;6.12%6.12@10</v>
      </c>
      <c r="S3398" t="str">
        <f t="shared" si="323"/>
        <v>5C-14B-VCS-Loc-22</v>
      </c>
      <c r="T3398" t="str">
        <f>IFERROR(IF(VLOOKUP(S3398,Bad!$A:$A,1,FALSE)='RAW2'!S3398,"yes","no"),"no")</f>
        <v>no</v>
      </c>
      <c r="U3398" t="str">
        <f>IFERROR(VLOOKUP(F3398,compounds!$A:$B,2,FALSE),"")</f>
        <v/>
      </c>
      <c r="V3398" t="str">
        <f>VLOOKUP(B3398,'volatile collection data'!$O:$P,2,FALSE)</f>
        <v>26.apr.22 14</v>
      </c>
    </row>
    <row r="3399" spans="1:22" x14ac:dyDescent="0.2">
      <c r="A3399" t="s">
        <v>380</v>
      </c>
      <c r="B3399" s="1" t="str">
        <f t="shared" si="320"/>
        <v>5C</v>
      </c>
      <c r="C3399">
        <v>12.566000000000001</v>
      </c>
      <c r="D3399">
        <f t="shared" si="318"/>
        <v>12.57</v>
      </c>
      <c r="E3399">
        <f>VLOOKUP(D3399,'Peak Combiner'!$A$5:$D$4980,4,FALSE)</f>
        <v>12.57</v>
      </c>
      <c r="F3399">
        <f>IFERROR(VLOOKUP(D3399,rt_comb!$A:$B,2,FALSE),D3399)</f>
        <v>12.54</v>
      </c>
      <c r="G3399">
        <v>5141065</v>
      </c>
      <c r="H3399">
        <f>SUMIFS($G:$G,$E:$E,18.51,'RAW2'!$A:$A,'RAW2'!A3399)</f>
        <v>35407125</v>
      </c>
      <c r="I3399" s="1" t="str">
        <f>VLOOKUP(A3399,'volatile collection data'!$G$6:$H$69,2,FALSE)</f>
        <v>C</v>
      </c>
      <c r="J3399" s="1">
        <f>VLOOKUP(A3399,'volatile collection data'!$G$6:$I$69,3,FALSE)</f>
        <v>5</v>
      </c>
      <c r="K3399" s="1" t="str">
        <f>VLOOKUP(A3399,'volatile collection data'!$G$6:$N$69,8,FALSE)</f>
        <v>14B</v>
      </c>
      <c r="L3399" s="1">
        <f>VLOOKUP(A3399,'volatile collection data'!$G$6:$J$69,4,FALSE)</f>
        <v>6.12</v>
      </c>
      <c r="M3399" s="1">
        <f>VLOOKUP($A3399,'volatile collection data'!$G$6:$M$69,6,FALSE)</f>
        <v>10</v>
      </c>
      <c r="N3399" s="1">
        <f>VLOOKUP($A3399,'volatile collection data'!$G$6:$M$69,7,FALSE)</f>
        <v>6.12</v>
      </c>
      <c r="O3399" s="1">
        <f>VLOOKUP(A3399,'volatile collection data'!$G$6:$K$69,5,FALSE)</f>
        <v>0</v>
      </c>
      <c r="P3399" s="1" t="str">
        <f t="shared" si="321"/>
        <v>5C</v>
      </c>
      <c r="Q3399">
        <f t="shared" si="319"/>
        <v>0.11862630765045097</v>
      </c>
      <c r="R3399" t="str">
        <f t="shared" si="322"/>
        <v>14B_0-C&amp;6.12%6.12@10</v>
      </c>
      <c r="S3399" t="str">
        <f t="shared" si="323"/>
        <v>5C-14B-VCS-Loc-22</v>
      </c>
      <c r="T3399" t="str">
        <f>IFERROR(IF(VLOOKUP(S3399,Bad!$A:$A,1,FALSE)='RAW2'!S3399,"yes","no"),"no")</f>
        <v>no</v>
      </c>
      <c r="U3399" t="str">
        <f>IFERROR(VLOOKUP(F3399,compounds!$A:$B,2,FALSE),"")</f>
        <v>nonanal</v>
      </c>
      <c r="V3399" t="str">
        <f>VLOOKUP(B3399,'volatile collection data'!$O:$P,2,FALSE)</f>
        <v>26.apr.22 14</v>
      </c>
    </row>
    <row r="3400" spans="1:22" x14ac:dyDescent="0.2">
      <c r="A3400" t="s">
        <v>380</v>
      </c>
      <c r="B3400" s="1" t="str">
        <f t="shared" si="320"/>
        <v>5C</v>
      </c>
      <c r="C3400">
        <v>12.922000000000001</v>
      </c>
      <c r="D3400">
        <f t="shared" si="318"/>
        <v>12.92</v>
      </c>
      <c r="E3400">
        <f>VLOOKUP(D3400,'Peak Combiner'!$A$5:$D$4980,4,FALSE)</f>
        <v>12.91</v>
      </c>
      <c r="F3400">
        <f>IFERROR(VLOOKUP(D3400,rt_comb!$A:$B,2,FALSE),D3400)</f>
        <v>12.92</v>
      </c>
      <c r="G3400">
        <v>10304272</v>
      </c>
      <c r="H3400">
        <f>SUMIFS($G:$G,$E:$E,18.51,'RAW2'!$A:$A,'RAW2'!A3400)</f>
        <v>35407125</v>
      </c>
      <c r="I3400" s="1" t="str">
        <f>VLOOKUP(A3400,'volatile collection data'!$G$6:$H$69,2,FALSE)</f>
        <v>C</v>
      </c>
      <c r="J3400" s="1">
        <f>VLOOKUP(A3400,'volatile collection data'!$G$6:$I$69,3,FALSE)</f>
        <v>5</v>
      </c>
      <c r="K3400" s="1" t="str">
        <f>VLOOKUP(A3400,'volatile collection data'!$G$6:$N$69,8,FALSE)</f>
        <v>14B</v>
      </c>
      <c r="L3400" s="1">
        <f>VLOOKUP(A3400,'volatile collection data'!$G$6:$J$69,4,FALSE)</f>
        <v>6.12</v>
      </c>
      <c r="M3400" s="1">
        <f>VLOOKUP($A3400,'volatile collection data'!$G$6:$M$69,6,FALSE)</f>
        <v>10</v>
      </c>
      <c r="N3400" s="1">
        <f>VLOOKUP($A3400,'volatile collection data'!$G$6:$M$69,7,FALSE)</f>
        <v>6.12</v>
      </c>
      <c r="O3400" s="1">
        <f>VLOOKUP(A3400,'volatile collection data'!$G$6:$K$69,5,FALSE)</f>
        <v>0</v>
      </c>
      <c r="P3400" s="1" t="str">
        <f t="shared" si="321"/>
        <v>5C</v>
      </c>
      <c r="Q3400">
        <f t="shared" si="319"/>
        <v>0.2377635257258813</v>
      </c>
      <c r="R3400" t="str">
        <f t="shared" si="322"/>
        <v>14B_0-C&amp;6.12%6.12@10</v>
      </c>
      <c r="S3400" t="str">
        <f t="shared" si="323"/>
        <v>5C-14B-VCS-Loc-22</v>
      </c>
      <c r="T3400" t="str">
        <f>IFERROR(IF(VLOOKUP(S3400,Bad!$A:$A,1,FALSE)='RAW2'!S3400,"yes","no"),"no")</f>
        <v>no</v>
      </c>
      <c r="U3400" t="str">
        <f>IFERROR(VLOOKUP(F3400,compounds!$A:$B,2,FALSE),"")</f>
        <v/>
      </c>
      <c r="V3400" t="str">
        <f>VLOOKUP(B3400,'volatile collection data'!$O:$P,2,FALSE)</f>
        <v>26.apr.22 14</v>
      </c>
    </row>
    <row r="3401" spans="1:22" x14ac:dyDescent="0.2">
      <c r="A3401" t="s">
        <v>380</v>
      </c>
      <c r="B3401" s="1" t="str">
        <f t="shared" si="320"/>
        <v>5C</v>
      </c>
      <c r="C3401">
        <v>15.593999999999999</v>
      </c>
      <c r="D3401">
        <f t="shared" si="318"/>
        <v>15.59</v>
      </c>
      <c r="E3401">
        <f>VLOOKUP(D3401,'Peak Combiner'!$A$5:$D$4980,4,FALSE)</f>
        <v>15.59</v>
      </c>
      <c r="F3401">
        <f>IFERROR(VLOOKUP(D3401,rt_comb!$A:$B,2,FALSE),D3401)</f>
        <v>15.56</v>
      </c>
      <c r="G3401">
        <v>2390531</v>
      </c>
      <c r="H3401">
        <f>SUMIFS($G:$G,$E:$E,18.51,'RAW2'!$A:$A,'RAW2'!A3401)</f>
        <v>35407125</v>
      </c>
      <c r="I3401" s="1" t="str">
        <f>VLOOKUP(A3401,'volatile collection data'!$G$6:$H$69,2,FALSE)</f>
        <v>C</v>
      </c>
      <c r="J3401" s="1">
        <f>VLOOKUP(A3401,'volatile collection data'!$G$6:$I$69,3,FALSE)</f>
        <v>5</v>
      </c>
      <c r="K3401" s="1" t="str">
        <f>VLOOKUP(A3401,'volatile collection data'!$G$6:$N$69,8,FALSE)</f>
        <v>14B</v>
      </c>
      <c r="L3401" s="1">
        <f>VLOOKUP(A3401,'volatile collection data'!$G$6:$J$69,4,FALSE)</f>
        <v>6.12</v>
      </c>
      <c r="M3401" s="1">
        <f>VLOOKUP($A3401,'volatile collection data'!$G$6:$M$69,6,FALSE)</f>
        <v>10</v>
      </c>
      <c r="N3401" s="1">
        <f>VLOOKUP($A3401,'volatile collection data'!$G$6:$M$69,7,FALSE)</f>
        <v>6.12</v>
      </c>
      <c r="O3401" s="1">
        <f>VLOOKUP(A3401,'volatile collection data'!$G$6:$K$69,5,FALSE)</f>
        <v>0</v>
      </c>
      <c r="P3401" s="1" t="str">
        <f t="shared" si="321"/>
        <v>5C</v>
      </c>
      <c r="Q3401">
        <f t="shared" si="319"/>
        <v>5.5159751112646947E-2</v>
      </c>
      <c r="R3401" t="str">
        <f t="shared" si="322"/>
        <v>14B_0-C&amp;6.12%6.12@10</v>
      </c>
      <c r="S3401" t="str">
        <f t="shared" si="323"/>
        <v>5C-14B-VCS-Loc-22</v>
      </c>
      <c r="T3401" t="str">
        <f>IFERROR(IF(VLOOKUP(S3401,Bad!$A:$A,1,FALSE)='RAW2'!S3401,"yes","no"),"no")</f>
        <v>no</v>
      </c>
      <c r="U3401" t="str">
        <f>IFERROR(VLOOKUP(F3401,compounds!$A:$B,2,FALSE),"")</f>
        <v>decanal</v>
      </c>
      <c r="V3401" t="str">
        <f>VLOOKUP(B3401,'volatile collection data'!$O:$P,2,FALSE)</f>
        <v>26.apr.22 14</v>
      </c>
    </row>
    <row r="3402" spans="1:22" x14ac:dyDescent="0.2">
      <c r="A3402" t="s">
        <v>380</v>
      </c>
      <c r="B3402" s="1" t="str">
        <f t="shared" si="320"/>
        <v>5C</v>
      </c>
      <c r="C3402">
        <v>18.518999999999998</v>
      </c>
      <c r="D3402">
        <f t="shared" si="318"/>
        <v>18.52</v>
      </c>
      <c r="E3402">
        <f>VLOOKUP(D3402,'Peak Combiner'!$A$5:$D$4980,4,FALSE)</f>
        <v>18.510000000000002</v>
      </c>
      <c r="F3402">
        <f>IFERROR(VLOOKUP(D3402,rt_comb!$A:$B,2,FALSE),D3402)</f>
        <v>18.52</v>
      </c>
      <c r="G3402">
        <v>35407125</v>
      </c>
      <c r="H3402">
        <f>SUMIFS($G:$G,$E:$E,18.51,'RAW2'!$A:$A,'RAW2'!A3402)</f>
        <v>35407125</v>
      </c>
      <c r="I3402" s="1" t="str">
        <f>VLOOKUP(A3402,'volatile collection data'!$G$6:$H$69,2,FALSE)</f>
        <v>C</v>
      </c>
      <c r="J3402" s="1">
        <f>VLOOKUP(A3402,'volatile collection data'!$G$6:$I$69,3,FALSE)</f>
        <v>5</v>
      </c>
      <c r="K3402" s="1" t="str">
        <f>VLOOKUP(A3402,'volatile collection data'!$G$6:$N$69,8,FALSE)</f>
        <v>14B</v>
      </c>
      <c r="L3402" s="1">
        <f>VLOOKUP(A3402,'volatile collection data'!$G$6:$J$69,4,FALSE)</f>
        <v>6.12</v>
      </c>
      <c r="M3402" s="1">
        <f>VLOOKUP($A3402,'volatile collection data'!$G$6:$M$69,6,FALSE)</f>
        <v>10</v>
      </c>
      <c r="N3402" s="1">
        <f>VLOOKUP($A3402,'volatile collection data'!$G$6:$M$69,7,FALSE)</f>
        <v>6.12</v>
      </c>
      <c r="O3402" s="1">
        <f>VLOOKUP(A3402,'volatile collection data'!$G$6:$K$69,5,FALSE)</f>
        <v>0</v>
      </c>
      <c r="P3402" s="1" t="str">
        <f t="shared" si="321"/>
        <v>5C</v>
      </c>
      <c r="Q3402">
        <f t="shared" si="319"/>
        <v>0.81699346405228768</v>
      </c>
      <c r="R3402" t="str">
        <f t="shared" si="322"/>
        <v>14B_0-C&amp;6.12%6.12@10</v>
      </c>
      <c r="S3402" t="str">
        <f t="shared" si="323"/>
        <v>5C-14B-VCS-Loc-22</v>
      </c>
      <c r="T3402" t="str">
        <f>IFERROR(IF(VLOOKUP(S3402,Bad!$A:$A,1,FALSE)='RAW2'!S3402,"yes","no"),"no")</f>
        <v>no</v>
      </c>
      <c r="U3402" t="str">
        <f>IFERROR(VLOOKUP(F3402,compounds!$A:$B,2,FALSE),"")</f>
        <v>standard</v>
      </c>
      <c r="V3402" t="str">
        <f>VLOOKUP(B3402,'volatile collection data'!$O:$P,2,FALSE)</f>
        <v>26.apr.22 14</v>
      </c>
    </row>
    <row r="3403" spans="1:22" x14ac:dyDescent="0.2">
      <c r="A3403" t="s">
        <v>380</v>
      </c>
      <c r="B3403" s="1" t="str">
        <f t="shared" si="320"/>
        <v>5C</v>
      </c>
      <c r="C3403">
        <v>21.286999999999999</v>
      </c>
      <c r="D3403">
        <f t="shared" si="318"/>
        <v>21.29</v>
      </c>
      <c r="E3403">
        <f>VLOOKUP(D3403,'Peak Combiner'!$A$5:$D$4980,4,FALSE)</f>
        <v>21.28</v>
      </c>
      <c r="F3403">
        <f>IFERROR(VLOOKUP(D3403,rt_comb!$A:$B,2,FALSE),D3403)</f>
        <v>21.29</v>
      </c>
      <c r="G3403">
        <v>10449637</v>
      </c>
      <c r="H3403">
        <f>SUMIFS($G:$G,$E:$E,18.51,'RAW2'!$A:$A,'RAW2'!A3403)</f>
        <v>35407125</v>
      </c>
      <c r="I3403" s="1" t="str">
        <f>VLOOKUP(A3403,'volatile collection data'!$G$6:$H$69,2,FALSE)</f>
        <v>C</v>
      </c>
      <c r="J3403" s="1">
        <f>VLOOKUP(A3403,'volatile collection data'!$G$6:$I$69,3,FALSE)</f>
        <v>5</v>
      </c>
      <c r="K3403" s="1" t="str">
        <f>VLOOKUP(A3403,'volatile collection data'!$G$6:$N$69,8,FALSE)</f>
        <v>14B</v>
      </c>
      <c r="L3403" s="1">
        <f>VLOOKUP(A3403,'volatile collection data'!$G$6:$J$69,4,FALSE)</f>
        <v>6.12</v>
      </c>
      <c r="M3403" s="1">
        <f>VLOOKUP($A3403,'volatile collection data'!$G$6:$M$69,6,FALSE)</f>
        <v>10</v>
      </c>
      <c r="N3403" s="1">
        <f>VLOOKUP($A3403,'volatile collection data'!$G$6:$M$69,7,FALSE)</f>
        <v>6.12</v>
      </c>
      <c r="O3403" s="1">
        <f>VLOOKUP(A3403,'volatile collection data'!$G$6:$K$69,5,FALSE)</f>
        <v>0</v>
      </c>
      <c r="P3403" s="1" t="str">
        <f t="shared" si="321"/>
        <v>5C</v>
      </c>
      <c r="Q3403">
        <f t="shared" si="319"/>
        <v>0.24111771658159067</v>
      </c>
      <c r="R3403" t="str">
        <f t="shared" si="322"/>
        <v>14B_0-C&amp;6.12%6.12@10</v>
      </c>
      <c r="S3403" t="str">
        <f t="shared" si="323"/>
        <v>5C-14B-VCS-Loc-22</v>
      </c>
      <c r="T3403" t="str">
        <f>IFERROR(IF(VLOOKUP(S3403,Bad!$A:$A,1,FALSE)='RAW2'!S3403,"yes","no"),"no")</f>
        <v>no</v>
      </c>
      <c r="U3403" t="str">
        <f>IFERROR(VLOOKUP(F3403,compounds!$A:$B,2,FALSE),"")</f>
        <v/>
      </c>
      <c r="V3403" t="str">
        <f>VLOOKUP(B3403,'volatile collection data'!$O:$P,2,FALSE)</f>
        <v>26.apr.22 14</v>
      </c>
    </row>
    <row r="3404" spans="1:22" x14ac:dyDescent="0.2">
      <c r="A3404" t="s">
        <v>380</v>
      </c>
      <c r="B3404" s="1" t="str">
        <f t="shared" si="320"/>
        <v>5C</v>
      </c>
      <c r="C3404">
        <v>26.646999999999998</v>
      </c>
      <c r="D3404">
        <f t="shared" si="318"/>
        <v>26.65</v>
      </c>
      <c r="E3404">
        <f>VLOOKUP(D3404,'Peak Combiner'!$A$5:$D$4980,4,FALSE)</f>
        <v>26.62</v>
      </c>
      <c r="F3404">
        <f>IFERROR(VLOOKUP(D3404,rt_comb!$A:$B,2,FALSE),D3404)</f>
        <v>26.65</v>
      </c>
      <c r="G3404">
        <v>3269479</v>
      </c>
      <c r="H3404">
        <f>SUMIFS($G:$G,$E:$E,18.51,'RAW2'!$A:$A,'RAW2'!A3404)</f>
        <v>35407125</v>
      </c>
      <c r="I3404" s="1" t="str">
        <f>VLOOKUP(A3404,'volatile collection data'!$G$6:$H$69,2,FALSE)</f>
        <v>C</v>
      </c>
      <c r="J3404" s="1">
        <f>VLOOKUP(A3404,'volatile collection data'!$G$6:$I$69,3,FALSE)</f>
        <v>5</v>
      </c>
      <c r="K3404" s="1" t="str">
        <f>VLOOKUP(A3404,'volatile collection data'!$G$6:$N$69,8,FALSE)</f>
        <v>14B</v>
      </c>
      <c r="L3404" s="1">
        <f>VLOOKUP(A3404,'volatile collection data'!$G$6:$J$69,4,FALSE)</f>
        <v>6.12</v>
      </c>
      <c r="M3404" s="1">
        <f>VLOOKUP($A3404,'volatile collection data'!$G$6:$M$69,6,FALSE)</f>
        <v>10</v>
      </c>
      <c r="N3404" s="1">
        <f>VLOOKUP($A3404,'volatile collection data'!$G$6:$M$69,7,FALSE)</f>
        <v>6.12</v>
      </c>
      <c r="O3404" s="1">
        <f>VLOOKUP(A3404,'volatile collection data'!$G$6:$K$69,5,FALSE)</f>
        <v>0</v>
      </c>
      <c r="P3404" s="1" t="str">
        <f t="shared" si="321"/>
        <v>5C</v>
      </c>
      <c r="Q3404">
        <f t="shared" si="319"/>
        <v>7.5440832144835518E-2</v>
      </c>
      <c r="R3404" t="str">
        <f t="shared" si="322"/>
        <v>14B_0-C&amp;6.12%6.12@10</v>
      </c>
      <c r="S3404" t="str">
        <f t="shared" si="323"/>
        <v>5C-14B-VCS-Loc-22</v>
      </c>
      <c r="T3404" t="str">
        <f>IFERROR(IF(VLOOKUP(S3404,Bad!$A:$A,1,FALSE)='RAW2'!S3404,"yes","no"),"no")</f>
        <v>no</v>
      </c>
      <c r="U3404" t="str">
        <f>IFERROR(VLOOKUP(F3404,compounds!$A:$B,2,FALSE),"")</f>
        <v/>
      </c>
      <c r="V3404" t="str">
        <f>VLOOKUP(B3404,'volatile collection data'!$O:$P,2,FALSE)</f>
        <v>26.apr.22 14</v>
      </c>
    </row>
    <row r="3405" spans="1:22" x14ac:dyDescent="0.2">
      <c r="A3405" t="s">
        <v>380</v>
      </c>
      <c r="B3405" s="1" t="str">
        <f t="shared" si="320"/>
        <v>5C</v>
      </c>
      <c r="C3405">
        <v>31.77</v>
      </c>
      <c r="D3405">
        <f t="shared" si="318"/>
        <v>31.77</v>
      </c>
      <c r="E3405">
        <f>VLOOKUP(D3405,'Peak Combiner'!$A$5:$D$4980,4,FALSE)</f>
        <v>31.77</v>
      </c>
      <c r="F3405">
        <f>IFERROR(VLOOKUP(D3405,rt_comb!$A:$B,2,FALSE),D3405)</f>
        <v>31.77</v>
      </c>
      <c r="G3405">
        <v>2119989</v>
      </c>
      <c r="H3405">
        <f>SUMIFS($G:$G,$E:$E,18.51,'RAW2'!$A:$A,'RAW2'!A3405)</f>
        <v>35407125</v>
      </c>
      <c r="I3405" s="1" t="str">
        <f>VLOOKUP(A3405,'volatile collection data'!$G$6:$H$69,2,FALSE)</f>
        <v>C</v>
      </c>
      <c r="J3405" s="1">
        <f>VLOOKUP(A3405,'volatile collection data'!$G$6:$I$69,3,FALSE)</f>
        <v>5</v>
      </c>
      <c r="K3405" s="1" t="str">
        <f>VLOOKUP(A3405,'volatile collection data'!$G$6:$N$69,8,FALSE)</f>
        <v>14B</v>
      </c>
      <c r="L3405" s="1">
        <f>VLOOKUP(A3405,'volatile collection data'!$G$6:$J$69,4,FALSE)</f>
        <v>6.12</v>
      </c>
      <c r="M3405" s="1">
        <f>VLOOKUP($A3405,'volatile collection data'!$G$6:$M$69,6,FALSE)</f>
        <v>10</v>
      </c>
      <c r="N3405" s="1">
        <f>VLOOKUP($A3405,'volatile collection data'!$G$6:$M$69,7,FALSE)</f>
        <v>6.12</v>
      </c>
      <c r="O3405" s="1">
        <f>VLOOKUP(A3405,'volatile collection data'!$G$6:$K$69,5,FALSE)</f>
        <v>0</v>
      </c>
      <c r="P3405" s="1" t="str">
        <f t="shared" si="321"/>
        <v>5C</v>
      </c>
      <c r="Q3405">
        <f t="shared" si="319"/>
        <v>4.891719270804238E-2</v>
      </c>
      <c r="R3405" t="str">
        <f t="shared" si="322"/>
        <v>14B_0-C&amp;6.12%6.12@10</v>
      </c>
      <c r="S3405" t="str">
        <f t="shared" si="323"/>
        <v>5C-14B-VCS-Loc-22</v>
      </c>
      <c r="T3405" t="str">
        <f>IFERROR(IF(VLOOKUP(S3405,Bad!$A:$A,1,FALSE)='RAW2'!S3405,"yes","no"),"no")</f>
        <v>no</v>
      </c>
      <c r="U3405" t="str">
        <f>IFERROR(VLOOKUP(F3405,compounds!$A:$B,2,FALSE),"")</f>
        <v/>
      </c>
      <c r="V3405" t="str">
        <f>VLOOKUP(B3405,'volatile collection data'!$O:$P,2,FALSE)</f>
        <v>26.apr.22 14</v>
      </c>
    </row>
    <row r="3406" spans="1:22" x14ac:dyDescent="0.2">
      <c r="A3406" t="s">
        <v>380</v>
      </c>
      <c r="B3406" s="1" t="str">
        <f t="shared" si="320"/>
        <v>5C</v>
      </c>
      <c r="C3406">
        <v>34.948</v>
      </c>
      <c r="D3406">
        <f t="shared" si="318"/>
        <v>34.950000000000003</v>
      </c>
      <c r="E3406">
        <f>VLOOKUP(D3406,'Peak Combiner'!$A$5:$D$4980,4,FALSE)</f>
        <v>34.86</v>
      </c>
      <c r="F3406">
        <f>IFERROR(VLOOKUP(D3406,rt_comb!$A:$B,2,FALSE),D3406)</f>
        <v>34.950000000000003</v>
      </c>
      <c r="G3406">
        <v>1667747</v>
      </c>
      <c r="H3406">
        <f>SUMIFS($G:$G,$E:$E,18.51,'RAW2'!$A:$A,'RAW2'!A3406)</f>
        <v>35407125</v>
      </c>
      <c r="I3406" s="1" t="str">
        <f>VLOOKUP(A3406,'volatile collection data'!$G$6:$H$69,2,FALSE)</f>
        <v>C</v>
      </c>
      <c r="J3406" s="1">
        <f>VLOOKUP(A3406,'volatile collection data'!$G$6:$I$69,3,FALSE)</f>
        <v>5</v>
      </c>
      <c r="K3406" s="1" t="str">
        <f>VLOOKUP(A3406,'volatile collection data'!$G$6:$N$69,8,FALSE)</f>
        <v>14B</v>
      </c>
      <c r="L3406" s="1">
        <f>VLOOKUP(A3406,'volatile collection data'!$G$6:$J$69,4,FALSE)</f>
        <v>6.12</v>
      </c>
      <c r="M3406" s="1">
        <f>VLOOKUP($A3406,'volatile collection data'!$G$6:$M$69,6,FALSE)</f>
        <v>10</v>
      </c>
      <c r="N3406" s="1">
        <f>VLOOKUP($A3406,'volatile collection data'!$G$6:$M$69,7,FALSE)</f>
        <v>6.12</v>
      </c>
      <c r="O3406" s="1">
        <f>VLOOKUP(A3406,'volatile collection data'!$G$6:$K$69,5,FALSE)</f>
        <v>0</v>
      </c>
      <c r="P3406" s="1" t="str">
        <f t="shared" si="321"/>
        <v>5C</v>
      </c>
      <c r="Q3406">
        <f t="shared" si="319"/>
        <v>3.8482039947971218E-2</v>
      </c>
      <c r="R3406" t="str">
        <f t="shared" si="322"/>
        <v>14B_0-C&amp;6.12%6.12@10</v>
      </c>
      <c r="S3406" t="str">
        <f t="shared" si="323"/>
        <v>5C-14B-VCS-Loc-22</v>
      </c>
      <c r="T3406" t="str">
        <f>IFERROR(IF(VLOOKUP(S3406,Bad!$A:$A,1,FALSE)='RAW2'!S3406,"yes","no"),"no")</f>
        <v>no</v>
      </c>
      <c r="U3406" t="str">
        <f>IFERROR(VLOOKUP(F3406,compounds!$A:$B,2,FALSE),"")</f>
        <v/>
      </c>
      <c r="V3406" t="str">
        <f>VLOOKUP(B3406,'volatile collection data'!$O:$P,2,FALSE)</f>
        <v>26.apr.22 14</v>
      </c>
    </row>
    <row r="3407" spans="1:22" x14ac:dyDescent="0.2">
      <c r="A3407" t="s">
        <v>380</v>
      </c>
      <c r="B3407" s="1" t="str">
        <f t="shared" si="320"/>
        <v>5C</v>
      </c>
      <c r="C3407">
        <v>36.167999999999999</v>
      </c>
      <c r="D3407">
        <f t="shared" si="318"/>
        <v>36.17</v>
      </c>
      <c r="E3407">
        <f>VLOOKUP(D3407,'Peak Combiner'!$A$5:$D$4980,4,FALSE)</f>
        <v>36.11</v>
      </c>
      <c r="F3407">
        <f>IFERROR(VLOOKUP(D3407,rt_comb!$A:$B,2,FALSE),D3407)</f>
        <v>36.17</v>
      </c>
      <c r="G3407">
        <v>898290</v>
      </c>
      <c r="H3407">
        <f>SUMIFS($G:$G,$E:$E,18.51,'RAW2'!$A:$A,'RAW2'!A3407)</f>
        <v>35407125</v>
      </c>
      <c r="I3407" s="1" t="str">
        <f>VLOOKUP(A3407,'volatile collection data'!$G$6:$H$69,2,FALSE)</f>
        <v>C</v>
      </c>
      <c r="J3407" s="1">
        <f>VLOOKUP(A3407,'volatile collection data'!$G$6:$I$69,3,FALSE)</f>
        <v>5</v>
      </c>
      <c r="K3407" s="1" t="str">
        <f>VLOOKUP(A3407,'volatile collection data'!$G$6:$N$69,8,FALSE)</f>
        <v>14B</v>
      </c>
      <c r="L3407" s="1">
        <f>VLOOKUP(A3407,'volatile collection data'!$G$6:$J$69,4,FALSE)</f>
        <v>6.12</v>
      </c>
      <c r="M3407" s="1">
        <f>VLOOKUP($A3407,'volatile collection data'!$G$6:$M$69,6,FALSE)</f>
        <v>10</v>
      </c>
      <c r="N3407" s="1">
        <f>VLOOKUP($A3407,'volatile collection data'!$G$6:$M$69,7,FALSE)</f>
        <v>6.12</v>
      </c>
      <c r="O3407" s="1">
        <f>VLOOKUP(A3407,'volatile collection data'!$G$6:$K$69,5,FALSE)</f>
        <v>0</v>
      </c>
      <c r="P3407" s="1" t="str">
        <f t="shared" si="321"/>
        <v>5C</v>
      </c>
      <c r="Q3407">
        <f t="shared" si="319"/>
        <v>2.072738350892735E-2</v>
      </c>
      <c r="R3407" t="str">
        <f t="shared" si="322"/>
        <v>14B_0-C&amp;6.12%6.12@10</v>
      </c>
      <c r="S3407" t="str">
        <f t="shared" si="323"/>
        <v>5C-14B-VCS-Loc-22</v>
      </c>
      <c r="T3407" t="str">
        <f>IFERROR(IF(VLOOKUP(S3407,Bad!$A:$A,1,FALSE)='RAW2'!S3407,"yes","no"),"no")</f>
        <v>no</v>
      </c>
      <c r="U3407" t="str">
        <f>IFERROR(VLOOKUP(F3407,compounds!$A:$B,2,FALSE),"")</f>
        <v/>
      </c>
      <c r="V3407" t="str">
        <f>VLOOKUP(B3407,'volatile collection data'!$O:$P,2,FALSE)</f>
        <v>26.apr.22 14</v>
      </c>
    </row>
    <row r="3408" spans="1:22" x14ac:dyDescent="0.2">
      <c r="A3408" t="s">
        <v>380</v>
      </c>
      <c r="B3408" s="1" t="str">
        <f t="shared" si="320"/>
        <v>5C</v>
      </c>
      <c r="C3408">
        <v>36.54</v>
      </c>
      <c r="D3408">
        <f t="shared" si="318"/>
        <v>36.54</v>
      </c>
      <c r="E3408">
        <f>VLOOKUP(D3408,'Peak Combiner'!$A$5:$D$4980,4,FALSE)</f>
        <v>36.54</v>
      </c>
      <c r="F3408">
        <f>IFERROR(VLOOKUP(D3408,rt_comb!$A:$B,2,FALSE),D3408)</f>
        <v>36.54</v>
      </c>
      <c r="G3408">
        <v>-8892</v>
      </c>
      <c r="H3408">
        <f>SUMIFS($G:$G,$E:$E,18.51,'RAW2'!$A:$A,'RAW2'!A3408)</f>
        <v>35407125</v>
      </c>
      <c r="I3408" s="1" t="str">
        <f>VLOOKUP(A3408,'volatile collection data'!$G$6:$H$69,2,FALSE)</f>
        <v>C</v>
      </c>
      <c r="J3408" s="1">
        <f>VLOOKUP(A3408,'volatile collection data'!$G$6:$I$69,3,FALSE)</f>
        <v>5</v>
      </c>
      <c r="K3408" s="1" t="str">
        <f>VLOOKUP(A3408,'volatile collection data'!$G$6:$N$69,8,FALSE)</f>
        <v>14B</v>
      </c>
      <c r="L3408" s="1">
        <f>VLOOKUP(A3408,'volatile collection data'!$G$6:$J$69,4,FALSE)</f>
        <v>6.12</v>
      </c>
      <c r="M3408" s="1">
        <f>VLOOKUP($A3408,'volatile collection data'!$G$6:$M$69,6,FALSE)</f>
        <v>10</v>
      </c>
      <c r="N3408" s="1">
        <f>VLOOKUP($A3408,'volatile collection data'!$G$6:$M$69,7,FALSE)</f>
        <v>6.12</v>
      </c>
      <c r="O3408" s="1">
        <f>VLOOKUP(A3408,'volatile collection data'!$G$6:$K$69,5,FALSE)</f>
        <v>0</v>
      </c>
      <c r="P3408" s="1" t="str">
        <f t="shared" si="321"/>
        <v>5C</v>
      </c>
      <c r="Q3408">
        <f t="shared" si="319"/>
        <v>-2.0517638419817878E-4</v>
      </c>
      <c r="R3408" t="str">
        <f t="shared" si="322"/>
        <v>14B_0-C&amp;6.12%6.12@10</v>
      </c>
      <c r="S3408" t="str">
        <f t="shared" si="323"/>
        <v>5C-14B-VCS-Loc-22</v>
      </c>
      <c r="T3408" t="str">
        <f>IFERROR(IF(VLOOKUP(S3408,Bad!$A:$A,1,FALSE)='RAW2'!S3408,"yes","no"),"no")</f>
        <v>no</v>
      </c>
      <c r="U3408" t="str">
        <f>IFERROR(VLOOKUP(F3408,compounds!$A:$B,2,FALSE),"")</f>
        <v/>
      </c>
      <c r="V3408" t="str">
        <f>VLOOKUP(B3408,'volatile collection data'!$O:$P,2,FALSE)</f>
        <v>26.apr.22 14</v>
      </c>
    </row>
    <row r="3409" spans="1:22" x14ac:dyDescent="0.2">
      <c r="A3409" t="s">
        <v>380</v>
      </c>
      <c r="B3409" s="1" t="str">
        <f t="shared" si="320"/>
        <v>5C</v>
      </c>
      <c r="C3409">
        <v>36.594999999999999</v>
      </c>
      <c r="D3409">
        <f t="shared" si="318"/>
        <v>36.6</v>
      </c>
      <c r="E3409">
        <f>VLOOKUP(D3409,'Peak Combiner'!$A$5:$D$4980,4,FALSE)</f>
        <v>36.590000000000003</v>
      </c>
      <c r="F3409">
        <f>IFERROR(VLOOKUP(D3409,rt_comb!$A:$B,2,FALSE),D3409)</f>
        <v>36.6</v>
      </c>
      <c r="G3409">
        <v>2155338</v>
      </c>
      <c r="H3409">
        <f>SUMIFS($G:$G,$E:$E,18.51,'RAW2'!$A:$A,'RAW2'!A3409)</f>
        <v>35407125</v>
      </c>
      <c r="I3409" s="1" t="str">
        <f>VLOOKUP(A3409,'volatile collection data'!$G$6:$H$69,2,FALSE)</f>
        <v>C</v>
      </c>
      <c r="J3409" s="1">
        <f>VLOOKUP(A3409,'volatile collection data'!$G$6:$I$69,3,FALSE)</f>
        <v>5</v>
      </c>
      <c r="K3409" s="1" t="str">
        <f>VLOOKUP(A3409,'volatile collection data'!$G$6:$N$69,8,FALSE)</f>
        <v>14B</v>
      </c>
      <c r="L3409" s="1">
        <f>VLOOKUP(A3409,'volatile collection data'!$G$6:$J$69,4,FALSE)</f>
        <v>6.12</v>
      </c>
      <c r="M3409" s="1">
        <f>VLOOKUP($A3409,'volatile collection data'!$G$6:$M$69,6,FALSE)</f>
        <v>10</v>
      </c>
      <c r="N3409" s="1">
        <f>VLOOKUP($A3409,'volatile collection data'!$G$6:$M$69,7,FALSE)</f>
        <v>6.12</v>
      </c>
      <c r="O3409" s="1">
        <f>VLOOKUP(A3409,'volatile collection data'!$G$6:$K$69,5,FALSE)</f>
        <v>0</v>
      </c>
      <c r="P3409" s="1" t="str">
        <f t="shared" si="321"/>
        <v>5C</v>
      </c>
      <c r="Q3409">
        <f t="shared" si="319"/>
        <v>4.9732844980311997E-2</v>
      </c>
      <c r="R3409" t="str">
        <f t="shared" si="322"/>
        <v>14B_0-C&amp;6.12%6.12@10</v>
      </c>
      <c r="S3409" t="str">
        <f t="shared" si="323"/>
        <v>5C-14B-VCS-Loc-22</v>
      </c>
      <c r="T3409" t="str">
        <f>IFERROR(IF(VLOOKUP(S3409,Bad!$A:$A,1,FALSE)='RAW2'!S3409,"yes","no"),"no")</f>
        <v>no</v>
      </c>
      <c r="U3409" t="str">
        <f>IFERROR(VLOOKUP(F3409,compounds!$A:$B,2,FALSE),"")</f>
        <v/>
      </c>
      <c r="V3409" t="str">
        <f>VLOOKUP(B3409,'volatile collection data'!$O:$P,2,FALSE)</f>
        <v>26.apr.22 14</v>
      </c>
    </row>
    <row r="3410" spans="1:22" x14ac:dyDescent="0.2">
      <c r="A3410" t="s">
        <v>380</v>
      </c>
      <c r="B3410" s="1" t="str">
        <f t="shared" si="320"/>
        <v>5C</v>
      </c>
      <c r="C3410">
        <v>37.244999999999997</v>
      </c>
      <c r="D3410">
        <f t="shared" si="318"/>
        <v>37.25</v>
      </c>
      <c r="E3410">
        <f>VLOOKUP(D3410,'Peak Combiner'!$A$5:$D$4980,4,FALSE)</f>
        <v>37.24</v>
      </c>
      <c r="F3410">
        <f>IFERROR(VLOOKUP(D3410,rt_comb!$A:$B,2,FALSE),D3410)</f>
        <v>37.25</v>
      </c>
      <c r="G3410">
        <v>1183975</v>
      </c>
      <c r="H3410">
        <f>SUMIFS($G:$G,$E:$E,18.51,'RAW2'!$A:$A,'RAW2'!A3410)</f>
        <v>35407125</v>
      </c>
      <c r="I3410" s="1" t="str">
        <f>VLOOKUP(A3410,'volatile collection data'!$G$6:$H$69,2,FALSE)</f>
        <v>C</v>
      </c>
      <c r="J3410" s="1">
        <f>VLOOKUP(A3410,'volatile collection data'!$G$6:$I$69,3,FALSE)</f>
        <v>5</v>
      </c>
      <c r="K3410" s="1" t="str">
        <f>VLOOKUP(A3410,'volatile collection data'!$G$6:$N$69,8,FALSE)</f>
        <v>14B</v>
      </c>
      <c r="L3410" s="1">
        <f>VLOOKUP(A3410,'volatile collection data'!$G$6:$J$69,4,FALSE)</f>
        <v>6.12</v>
      </c>
      <c r="M3410" s="1">
        <f>VLOOKUP($A3410,'volatile collection data'!$G$6:$M$69,6,FALSE)</f>
        <v>10</v>
      </c>
      <c r="N3410" s="1">
        <f>VLOOKUP($A3410,'volatile collection data'!$G$6:$M$69,7,FALSE)</f>
        <v>6.12</v>
      </c>
      <c r="O3410" s="1">
        <f>VLOOKUP(A3410,'volatile collection data'!$G$6:$K$69,5,FALSE)</f>
        <v>0</v>
      </c>
      <c r="P3410" s="1" t="str">
        <f t="shared" si="321"/>
        <v>5C</v>
      </c>
      <c r="Q3410">
        <f t="shared" si="319"/>
        <v>2.7319355542177098E-2</v>
      </c>
      <c r="R3410" t="str">
        <f t="shared" si="322"/>
        <v>14B_0-C&amp;6.12%6.12@10</v>
      </c>
      <c r="S3410" t="str">
        <f t="shared" si="323"/>
        <v>5C-14B-VCS-Loc-22</v>
      </c>
      <c r="T3410" t="str">
        <f>IFERROR(IF(VLOOKUP(S3410,Bad!$A:$A,1,FALSE)='RAW2'!S3410,"yes","no"),"no")</f>
        <v>no</v>
      </c>
      <c r="U3410" t="str">
        <f>IFERROR(VLOOKUP(F3410,compounds!$A:$B,2,FALSE),"")</f>
        <v/>
      </c>
      <c r="V3410" t="str">
        <f>VLOOKUP(B3410,'volatile collection data'!$O:$P,2,FALSE)</f>
        <v>26.apr.22 14</v>
      </c>
    </row>
    <row r="3411" spans="1:22" x14ac:dyDescent="0.2">
      <c r="A3411" t="s">
        <v>380</v>
      </c>
      <c r="B3411" s="1" t="str">
        <f t="shared" si="320"/>
        <v>5C</v>
      </c>
      <c r="C3411">
        <v>37.296999999999997</v>
      </c>
      <c r="D3411">
        <f t="shared" si="318"/>
        <v>37.299999999999997</v>
      </c>
      <c r="E3411">
        <f>VLOOKUP(D3411,'Peak Combiner'!$A$5:$D$4980,4,FALSE)</f>
        <v>37.24</v>
      </c>
      <c r="F3411">
        <f>IFERROR(VLOOKUP(D3411,rt_comb!$A:$B,2,FALSE),D3411)</f>
        <v>37.299999999999997</v>
      </c>
      <c r="G3411">
        <v>1931486</v>
      </c>
      <c r="H3411">
        <f>SUMIFS($G:$G,$E:$E,18.51,'RAW2'!$A:$A,'RAW2'!A3411)</f>
        <v>35407125</v>
      </c>
      <c r="I3411" s="1" t="str">
        <f>VLOOKUP(A3411,'volatile collection data'!$G$6:$H$69,2,FALSE)</f>
        <v>C</v>
      </c>
      <c r="J3411" s="1">
        <f>VLOOKUP(A3411,'volatile collection data'!$G$6:$I$69,3,FALSE)</f>
        <v>5</v>
      </c>
      <c r="K3411" s="1" t="str">
        <f>VLOOKUP(A3411,'volatile collection data'!$G$6:$N$69,8,FALSE)</f>
        <v>14B</v>
      </c>
      <c r="L3411" s="1">
        <f>VLOOKUP(A3411,'volatile collection data'!$G$6:$J$69,4,FALSE)</f>
        <v>6.12</v>
      </c>
      <c r="M3411" s="1">
        <f>VLOOKUP($A3411,'volatile collection data'!$G$6:$M$69,6,FALSE)</f>
        <v>10</v>
      </c>
      <c r="N3411" s="1">
        <f>VLOOKUP($A3411,'volatile collection data'!$G$6:$M$69,7,FALSE)</f>
        <v>6.12</v>
      </c>
      <c r="O3411" s="1">
        <f>VLOOKUP(A3411,'volatile collection data'!$G$6:$K$69,5,FALSE)</f>
        <v>0</v>
      </c>
      <c r="P3411" s="1" t="str">
        <f t="shared" si="321"/>
        <v>5C</v>
      </c>
      <c r="Q3411">
        <f t="shared" si="319"/>
        <v>4.4567624112618477E-2</v>
      </c>
      <c r="R3411" t="str">
        <f t="shared" si="322"/>
        <v>14B_0-C&amp;6.12%6.12@10</v>
      </c>
      <c r="S3411" t="str">
        <f t="shared" si="323"/>
        <v>5C-14B-VCS-Loc-22</v>
      </c>
      <c r="T3411" t="str">
        <f>IFERROR(IF(VLOOKUP(S3411,Bad!$A:$A,1,FALSE)='RAW2'!S3411,"yes","no"),"no")</f>
        <v>no</v>
      </c>
      <c r="U3411" t="str">
        <f>IFERROR(VLOOKUP(F3411,compounds!$A:$B,2,FALSE),"")</f>
        <v/>
      </c>
      <c r="V3411" t="str">
        <f>VLOOKUP(B3411,'volatile collection data'!$O:$P,2,FALSE)</f>
        <v>26.apr.22 14</v>
      </c>
    </row>
    <row r="3412" spans="1:22" x14ac:dyDescent="0.2">
      <c r="A3412" t="s">
        <v>380</v>
      </c>
      <c r="B3412" s="1" t="str">
        <f t="shared" si="320"/>
        <v>5C</v>
      </c>
      <c r="C3412">
        <v>37.582999999999998</v>
      </c>
      <c r="D3412">
        <f t="shared" si="318"/>
        <v>37.58</v>
      </c>
      <c r="E3412">
        <f>VLOOKUP(D3412,'Peak Combiner'!$A$5:$D$4980,4,FALSE)</f>
        <v>37.58</v>
      </c>
      <c r="F3412">
        <f>IFERROR(VLOOKUP(D3412,rt_comb!$A:$B,2,FALSE),D3412)</f>
        <v>37.58</v>
      </c>
      <c r="G3412">
        <v>394159</v>
      </c>
      <c r="H3412">
        <f>SUMIFS($G:$G,$E:$E,18.51,'RAW2'!$A:$A,'RAW2'!A3412)</f>
        <v>35407125</v>
      </c>
      <c r="I3412" s="1" t="str">
        <f>VLOOKUP(A3412,'volatile collection data'!$G$6:$H$69,2,FALSE)</f>
        <v>C</v>
      </c>
      <c r="J3412" s="1">
        <f>VLOOKUP(A3412,'volatile collection data'!$G$6:$I$69,3,FALSE)</f>
        <v>5</v>
      </c>
      <c r="K3412" s="1" t="str">
        <f>VLOOKUP(A3412,'volatile collection data'!$G$6:$N$69,8,FALSE)</f>
        <v>14B</v>
      </c>
      <c r="L3412" s="1">
        <f>VLOOKUP(A3412,'volatile collection data'!$G$6:$J$69,4,FALSE)</f>
        <v>6.12</v>
      </c>
      <c r="M3412" s="1">
        <f>VLOOKUP($A3412,'volatile collection data'!$G$6:$M$69,6,FALSE)</f>
        <v>10</v>
      </c>
      <c r="N3412" s="1">
        <f>VLOOKUP($A3412,'volatile collection data'!$G$6:$M$69,7,FALSE)</f>
        <v>6.12</v>
      </c>
      <c r="O3412" s="1">
        <f>VLOOKUP(A3412,'volatile collection data'!$G$6:$K$69,5,FALSE)</f>
        <v>0</v>
      </c>
      <c r="P3412" s="1" t="str">
        <f t="shared" si="321"/>
        <v>5C</v>
      </c>
      <c r="Q3412">
        <f t="shared" si="319"/>
        <v>9.0949300966228011E-3</v>
      </c>
      <c r="R3412" t="str">
        <f t="shared" si="322"/>
        <v>14B_0-C&amp;6.12%6.12@10</v>
      </c>
      <c r="S3412" t="str">
        <f t="shared" si="323"/>
        <v>5C-14B-VCS-Loc-22</v>
      </c>
      <c r="T3412" t="str">
        <f>IFERROR(IF(VLOOKUP(S3412,Bad!$A:$A,1,FALSE)='RAW2'!S3412,"yes","no"),"no")</f>
        <v>no</v>
      </c>
      <c r="U3412" t="str">
        <f>IFERROR(VLOOKUP(F3412,compounds!$A:$B,2,FALSE),"")</f>
        <v/>
      </c>
      <c r="V3412" t="str">
        <f>VLOOKUP(B3412,'volatile collection data'!$O:$P,2,FALSE)</f>
        <v>26.apr.22 14</v>
      </c>
    </row>
    <row r="3413" spans="1:22" x14ac:dyDescent="0.2">
      <c r="A3413" t="s">
        <v>380</v>
      </c>
      <c r="B3413" s="1" t="str">
        <f t="shared" si="320"/>
        <v>5C</v>
      </c>
      <c r="C3413">
        <v>37.685000000000002</v>
      </c>
      <c r="D3413">
        <f t="shared" si="318"/>
        <v>37.69</v>
      </c>
      <c r="E3413">
        <f>VLOOKUP(D3413,'Peak Combiner'!$A$5:$D$4980,4,FALSE)</f>
        <v>37.67</v>
      </c>
      <c r="F3413">
        <f>IFERROR(VLOOKUP(D3413,rt_comb!$A:$B,2,FALSE),D3413)</f>
        <v>37.69</v>
      </c>
      <c r="G3413">
        <v>1975014</v>
      </c>
      <c r="H3413">
        <f>SUMIFS($G:$G,$E:$E,18.51,'RAW2'!$A:$A,'RAW2'!A3413)</f>
        <v>35407125</v>
      </c>
      <c r="I3413" s="1" t="str">
        <f>VLOOKUP(A3413,'volatile collection data'!$G$6:$H$69,2,FALSE)</f>
        <v>C</v>
      </c>
      <c r="J3413" s="1">
        <f>VLOOKUP(A3413,'volatile collection data'!$G$6:$I$69,3,FALSE)</f>
        <v>5</v>
      </c>
      <c r="K3413" s="1" t="str">
        <f>VLOOKUP(A3413,'volatile collection data'!$G$6:$N$69,8,FALSE)</f>
        <v>14B</v>
      </c>
      <c r="L3413" s="1">
        <f>VLOOKUP(A3413,'volatile collection data'!$G$6:$J$69,4,FALSE)</f>
        <v>6.12</v>
      </c>
      <c r="M3413" s="1">
        <f>VLOOKUP($A3413,'volatile collection data'!$G$6:$M$69,6,FALSE)</f>
        <v>10</v>
      </c>
      <c r="N3413" s="1">
        <f>VLOOKUP($A3413,'volatile collection data'!$G$6:$M$69,7,FALSE)</f>
        <v>6.12</v>
      </c>
      <c r="O3413" s="1">
        <f>VLOOKUP(A3413,'volatile collection data'!$G$6:$K$69,5,FALSE)</f>
        <v>0</v>
      </c>
      <c r="P3413" s="1" t="str">
        <f t="shared" si="321"/>
        <v>5C</v>
      </c>
      <c r="Q3413">
        <f t="shared" si="319"/>
        <v>4.5572000816552168E-2</v>
      </c>
      <c r="R3413" t="str">
        <f t="shared" si="322"/>
        <v>14B_0-C&amp;6.12%6.12@10</v>
      </c>
      <c r="S3413" t="str">
        <f t="shared" si="323"/>
        <v>5C-14B-VCS-Loc-22</v>
      </c>
      <c r="T3413" t="str">
        <f>IFERROR(IF(VLOOKUP(S3413,Bad!$A:$A,1,FALSE)='RAW2'!S3413,"yes","no"),"no")</f>
        <v>no</v>
      </c>
      <c r="U3413" t="str">
        <f>IFERROR(VLOOKUP(F3413,compounds!$A:$B,2,FALSE),"")</f>
        <v/>
      </c>
      <c r="V3413" t="str">
        <f>VLOOKUP(B3413,'volatile collection data'!$O:$P,2,FALSE)</f>
        <v>26.apr.22 14</v>
      </c>
    </row>
    <row r="3414" spans="1:22" x14ac:dyDescent="0.2">
      <c r="A3414" t="s">
        <v>380</v>
      </c>
      <c r="B3414" s="1" t="str">
        <f t="shared" si="320"/>
        <v>5C</v>
      </c>
      <c r="C3414">
        <v>37.716999999999999</v>
      </c>
      <c r="D3414">
        <f t="shared" si="318"/>
        <v>37.72</v>
      </c>
      <c r="E3414">
        <f>VLOOKUP(D3414,'Peak Combiner'!$A$5:$D$4980,4,FALSE)</f>
        <v>37.67</v>
      </c>
      <c r="F3414">
        <f>IFERROR(VLOOKUP(D3414,rt_comb!$A:$B,2,FALSE),D3414)</f>
        <v>37.72</v>
      </c>
      <c r="G3414">
        <v>1862253</v>
      </c>
      <c r="H3414">
        <f>SUMIFS($G:$G,$E:$E,18.51,'RAW2'!$A:$A,'RAW2'!A3414)</f>
        <v>35407125</v>
      </c>
      <c r="I3414" s="1" t="str">
        <f>VLOOKUP(A3414,'volatile collection data'!$G$6:$H$69,2,FALSE)</f>
        <v>C</v>
      </c>
      <c r="J3414" s="1">
        <f>VLOOKUP(A3414,'volatile collection data'!$G$6:$I$69,3,FALSE)</f>
        <v>5</v>
      </c>
      <c r="K3414" s="1" t="str">
        <f>VLOOKUP(A3414,'volatile collection data'!$G$6:$N$69,8,FALSE)</f>
        <v>14B</v>
      </c>
      <c r="L3414" s="1">
        <f>VLOOKUP(A3414,'volatile collection data'!$G$6:$J$69,4,FALSE)</f>
        <v>6.12</v>
      </c>
      <c r="M3414" s="1">
        <f>VLOOKUP($A3414,'volatile collection data'!$G$6:$M$69,6,FALSE)</f>
        <v>10</v>
      </c>
      <c r="N3414" s="1">
        <f>VLOOKUP($A3414,'volatile collection data'!$G$6:$M$69,7,FALSE)</f>
        <v>6.12</v>
      </c>
      <c r="O3414" s="1">
        <f>VLOOKUP(A3414,'volatile collection data'!$G$6:$K$69,5,FALSE)</f>
        <v>0</v>
      </c>
      <c r="P3414" s="1" t="str">
        <f t="shared" si="321"/>
        <v>5C</v>
      </c>
      <c r="Q3414">
        <f t="shared" si="319"/>
        <v>4.2970123369569395E-2</v>
      </c>
      <c r="R3414" t="str">
        <f t="shared" si="322"/>
        <v>14B_0-C&amp;6.12%6.12@10</v>
      </c>
      <c r="S3414" t="str">
        <f t="shared" si="323"/>
        <v>5C-14B-VCS-Loc-22</v>
      </c>
      <c r="T3414" t="str">
        <f>IFERROR(IF(VLOOKUP(S3414,Bad!$A:$A,1,FALSE)='RAW2'!S3414,"yes","no"),"no")</f>
        <v>no</v>
      </c>
      <c r="U3414" t="str">
        <f>IFERROR(VLOOKUP(F3414,compounds!$A:$B,2,FALSE),"")</f>
        <v/>
      </c>
      <c r="V3414" t="str">
        <f>VLOOKUP(B3414,'volatile collection data'!$O:$P,2,FALSE)</f>
        <v>26.apr.22 14</v>
      </c>
    </row>
    <row r="3415" spans="1:22" x14ac:dyDescent="0.2">
      <c r="A3415" t="s">
        <v>380</v>
      </c>
      <c r="B3415" s="1" t="str">
        <f t="shared" si="320"/>
        <v>5C</v>
      </c>
      <c r="C3415">
        <v>37.793999999999997</v>
      </c>
      <c r="D3415">
        <f t="shared" si="318"/>
        <v>37.79</v>
      </c>
      <c r="E3415">
        <f>VLOOKUP(D3415,'Peak Combiner'!$A$5:$D$4980,4,FALSE)</f>
        <v>37.79</v>
      </c>
      <c r="F3415">
        <f>IFERROR(VLOOKUP(D3415,rt_comb!$A:$B,2,FALSE),D3415)</f>
        <v>37.79</v>
      </c>
      <c r="G3415">
        <v>1291340</v>
      </c>
      <c r="H3415">
        <f>SUMIFS($G:$G,$E:$E,18.51,'RAW2'!$A:$A,'RAW2'!A3415)</f>
        <v>35407125</v>
      </c>
      <c r="I3415" s="1" t="str">
        <f>VLOOKUP(A3415,'volatile collection data'!$G$6:$H$69,2,FALSE)</f>
        <v>C</v>
      </c>
      <c r="J3415" s="1">
        <f>VLOOKUP(A3415,'volatile collection data'!$G$6:$I$69,3,FALSE)</f>
        <v>5</v>
      </c>
      <c r="K3415" s="1" t="str">
        <f>VLOOKUP(A3415,'volatile collection data'!$G$6:$N$69,8,FALSE)</f>
        <v>14B</v>
      </c>
      <c r="L3415" s="1">
        <f>VLOOKUP(A3415,'volatile collection data'!$G$6:$J$69,4,FALSE)</f>
        <v>6.12</v>
      </c>
      <c r="M3415" s="1">
        <f>VLOOKUP($A3415,'volatile collection data'!$G$6:$M$69,6,FALSE)</f>
        <v>10</v>
      </c>
      <c r="N3415" s="1">
        <f>VLOOKUP($A3415,'volatile collection data'!$G$6:$M$69,7,FALSE)</f>
        <v>6.12</v>
      </c>
      <c r="O3415" s="1">
        <f>VLOOKUP(A3415,'volatile collection data'!$G$6:$K$69,5,FALSE)</f>
        <v>0</v>
      </c>
      <c r="P3415" s="1" t="str">
        <f t="shared" si="321"/>
        <v>5C</v>
      </c>
      <c r="Q3415">
        <f t="shared" si="319"/>
        <v>2.9796724243193452E-2</v>
      </c>
      <c r="R3415" t="str">
        <f t="shared" si="322"/>
        <v>14B_0-C&amp;6.12%6.12@10</v>
      </c>
      <c r="S3415" t="str">
        <f t="shared" si="323"/>
        <v>5C-14B-VCS-Loc-22</v>
      </c>
      <c r="T3415" t="str">
        <f>IFERROR(IF(VLOOKUP(S3415,Bad!$A:$A,1,FALSE)='RAW2'!S3415,"yes","no"),"no")</f>
        <v>no</v>
      </c>
      <c r="U3415" t="str">
        <f>IFERROR(VLOOKUP(F3415,compounds!$A:$B,2,FALSE),"")</f>
        <v/>
      </c>
      <c r="V3415" t="str">
        <f>VLOOKUP(B3415,'volatile collection data'!$O:$P,2,FALSE)</f>
        <v>26.apr.22 14</v>
      </c>
    </row>
    <row r="3416" spans="1:22" x14ac:dyDescent="0.2">
      <c r="A3416" t="s">
        <v>380</v>
      </c>
      <c r="B3416" s="1" t="str">
        <f t="shared" si="320"/>
        <v>5C</v>
      </c>
      <c r="C3416">
        <v>37.993000000000002</v>
      </c>
      <c r="D3416">
        <f t="shared" si="318"/>
        <v>37.99</v>
      </c>
      <c r="E3416">
        <f>VLOOKUP(D3416,'Peak Combiner'!$A$5:$D$4980,4,FALSE)</f>
        <v>37.99</v>
      </c>
      <c r="F3416">
        <f>IFERROR(VLOOKUP(D3416,rt_comb!$A:$B,2,FALSE),D3416)</f>
        <v>37.99</v>
      </c>
      <c r="G3416">
        <v>7838745</v>
      </c>
      <c r="H3416">
        <f>SUMIFS($G:$G,$E:$E,18.51,'RAW2'!$A:$A,'RAW2'!A3416)</f>
        <v>35407125</v>
      </c>
      <c r="I3416" s="1" t="str">
        <f>VLOOKUP(A3416,'volatile collection data'!$G$6:$H$69,2,FALSE)</f>
        <v>C</v>
      </c>
      <c r="J3416" s="1">
        <f>VLOOKUP(A3416,'volatile collection data'!$G$6:$I$69,3,FALSE)</f>
        <v>5</v>
      </c>
      <c r="K3416" s="1" t="str">
        <f>VLOOKUP(A3416,'volatile collection data'!$G$6:$N$69,8,FALSE)</f>
        <v>14B</v>
      </c>
      <c r="L3416" s="1">
        <f>VLOOKUP(A3416,'volatile collection data'!$G$6:$J$69,4,FALSE)</f>
        <v>6.12</v>
      </c>
      <c r="M3416" s="1">
        <f>VLOOKUP($A3416,'volatile collection data'!$G$6:$M$69,6,FALSE)</f>
        <v>10</v>
      </c>
      <c r="N3416" s="1">
        <f>VLOOKUP($A3416,'volatile collection data'!$G$6:$M$69,7,FALSE)</f>
        <v>6.12</v>
      </c>
      <c r="O3416" s="1">
        <f>VLOOKUP(A3416,'volatile collection data'!$G$6:$K$69,5,FALSE)</f>
        <v>0</v>
      </c>
      <c r="P3416" s="1" t="str">
        <f t="shared" si="321"/>
        <v>5C</v>
      </c>
      <c r="Q3416">
        <f t="shared" si="319"/>
        <v>0.18087329686814588</v>
      </c>
      <c r="R3416" t="str">
        <f t="shared" si="322"/>
        <v>14B_0-C&amp;6.12%6.12@10</v>
      </c>
      <c r="S3416" t="str">
        <f t="shared" si="323"/>
        <v>5C-14B-VCS-Loc-22</v>
      </c>
      <c r="T3416" t="str">
        <f>IFERROR(IF(VLOOKUP(S3416,Bad!$A:$A,1,FALSE)='RAW2'!S3416,"yes","no"),"no")</f>
        <v>no</v>
      </c>
      <c r="U3416" t="str">
        <f>IFERROR(VLOOKUP(F3416,compounds!$A:$B,2,FALSE),"")</f>
        <v/>
      </c>
      <c r="V3416" t="str">
        <f>VLOOKUP(B3416,'volatile collection data'!$O:$P,2,FALSE)</f>
        <v>26.apr.22 14</v>
      </c>
    </row>
    <row r="3417" spans="1:22" x14ac:dyDescent="0.2">
      <c r="A3417" t="s">
        <v>381</v>
      </c>
      <c r="B3417" s="1" t="str">
        <f t="shared" si="320"/>
        <v>5D</v>
      </c>
      <c r="C3417">
        <v>4.1740000000000004</v>
      </c>
      <c r="D3417">
        <f t="shared" si="318"/>
        <v>4.17</v>
      </c>
      <c r="E3417">
        <f>VLOOKUP(D3417,'Peak Combiner'!$A$5:$D$4980,4,FALSE)</f>
        <v>4.1500000000000004</v>
      </c>
      <c r="F3417">
        <f>IFERROR(VLOOKUP(D3417,rt_comb!$A:$B,2,FALSE),D3417)</f>
        <v>4.17</v>
      </c>
      <c r="G3417">
        <v>46982</v>
      </c>
      <c r="H3417">
        <f>SUMIFS($G:$G,$E:$E,18.51,'RAW2'!$A:$A,'RAW2'!A3417)</f>
        <v>37263098</v>
      </c>
      <c r="I3417" s="1" t="str">
        <f>VLOOKUP(A3417,'volatile collection data'!$G$6:$H$69,2,FALSE)</f>
        <v>D</v>
      </c>
      <c r="J3417" s="1">
        <f>VLOOKUP(A3417,'volatile collection data'!$G$6:$I$69,3,FALSE)</f>
        <v>5</v>
      </c>
      <c r="K3417" s="1" t="str">
        <f>VLOOKUP(A3417,'volatile collection data'!$G$6:$N$69,8,FALSE)</f>
        <v>21B</v>
      </c>
      <c r="L3417" s="1">
        <f>VLOOKUP(A3417,'volatile collection data'!$G$6:$J$69,4,FALSE)</f>
        <v>2.93</v>
      </c>
      <c r="M3417" s="1">
        <f>VLOOKUP($A3417,'volatile collection data'!$G$6:$M$69,6,FALSE)</f>
        <v>12</v>
      </c>
      <c r="N3417" s="1">
        <f>VLOOKUP($A3417,'volatile collection data'!$G$6:$M$69,7,FALSE)</f>
        <v>2.93</v>
      </c>
      <c r="O3417" s="1">
        <f>VLOOKUP(A3417,'volatile collection data'!$G$6:$K$69,5,FALSE)</f>
        <v>0</v>
      </c>
      <c r="P3417" s="1" t="str">
        <f t="shared" si="321"/>
        <v>5D</v>
      </c>
      <c r="Q3417">
        <f t="shared" si="319"/>
        <v>2.1515672538404374E-3</v>
      </c>
      <c r="R3417" t="str">
        <f t="shared" si="322"/>
        <v>21B_0-D&amp;2.93%2.93@12</v>
      </c>
      <c r="S3417" t="str">
        <f t="shared" si="323"/>
        <v>5D-21B-VCS-Loc-22</v>
      </c>
      <c r="T3417" t="str">
        <f>IFERROR(IF(VLOOKUP(S3417,Bad!$A:$A,1,FALSE)='RAW2'!S3417,"yes","no"),"no")</f>
        <v>no</v>
      </c>
      <c r="U3417" t="str">
        <f>IFERROR(VLOOKUP(F3417,compounds!$A:$B,2,FALSE),"")</f>
        <v/>
      </c>
      <c r="V3417" t="str">
        <f>VLOOKUP(B3417,'volatile collection data'!$O:$P,2,FALSE)</f>
        <v>27.apr.22 21</v>
      </c>
    </row>
    <row r="3418" spans="1:22" x14ac:dyDescent="0.2">
      <c r="A3418" t="s">
        <v>381</v>
      </c>
      <c r="B3418" s="1" t="str">
        <f t="shared" si="320"/>
        <v>5D</v>
      </c>
      <c r="C3418">
        <v>4.7389999999999999</v>
      </c>
      <c r="D3418">
        <f t="shared" si="318"/>
        <v>4.74</v>
      </c>
      <c r="E3418">
        <f>VLOOKUP(D3418,'Peak Combiner'!$A$5:$D$4980,4,FALSE)</f>
        <v>4.7</v>
      </c>
      <c r="F3418">
        <f>IFERROR(VLOOKUP(D3418,rt_comb!$A:$B,2,FALSE),D3418)</f>
        <v>4.74</v>
      </c>
      <c r="G3418">
        <v>968085</v>
      </c>
      <c r="H3418">
        <f>SUMIFS($G:$G,$E:$E,18.51,'RAW2'!$A:$A,'RAW2'!A3418)</f>
        <v>37263098</v>
      </c>
      <c r="I3418" s="1" t="str">
        <f>VLOOKUP(A3418,'volatile collection data'!$G$6:$H$69,2,FALSE)</f>
        <v>D</v>
      </c>
      <c r="J3418" s="1">
        <f>VLOOKUP(A3418,'volatile collection data'!$G$6:$I$69,3,FALSE)</f>
        <v>5</v>
      </c>
      <c r="K3418" s="1" t="str">
        <f>VLOOKUP(A3418,'volatile collection data'!$G$6:$N$69,8,FALSE)</f>
        <v>21B</v>
      </c>
      <c r="L3418" s="1">
        <f>VLOOKUP(A3418,'volatile collection data'!$G$6:$J$69,4,FALSE)</f>
        <v>2.93</v>
      </c>
      <c r="M3418" s="1">
        <f>VLOOKUP($A3418,'volatile collection data'!$G$6:$M$69,6,FALSE)</f>
        <v>12</v>
      </c>
      <c r="N3418" s="1">
        <f>VLOOKUP($A3418,'volatile collection data'!$G$6:$M$69,7,FALSE)</f>
        <v>2.93</v>
      </c>
      <c r="O3418" s="1">
        <f>VLOOKUP(A3418,'volatile collection data'!$G$6:$K$69,5,FALSE)</f>
        <v>0</v>
      </c>
      <c r="P3418" s="1" t="str">
        <f t="shared" si="321"/>
        <v>5D</v>
      </c>
      <c r="Q3418">
        <f t="shared" si="319"/>
        <v>4.4333999934743518E-2</v>
      </c>
      <c r="R3418" t="str">
        <f t="shared" si="322"/>
        <v>21B_0-D&amp;2.93%2.93@12</v>
      </c>
      <c r="S3418" t="str">
        <f t="shared" si="323"/>
        <v>5D-21B-VCS-Loc-22</v>
      </c>
      <c r="T3418" t="str">
        <f>IFERROR(IF(VLOOKUP(S3418,Bad!$A:$A,1,FALSE)='RAW2'!S3418,"yes","no"),"no")</f>
        <v>no</v>
      </c>
      <c r="U3418" t="str">
        <f>IFERROR(VLOOKUP(F3418,compounds!$A:$B,2,FALSE),"")</f>
        <v/>
      </c>
      <c r="V3418" t="str">
        <f>VLOOKUP(B3418,'volatile collection data'!$O:$P,2,FALSE)</f>
        <v>27.apr.22 21</v>
      </c>
    </row>
    <row r="3419" spans="1:22" x14ac:dyDescent="0.2">
      <c r="A3419" t="s">
        <v>381</v>
      </c>
      <c r="B3419" s="1" t="str">
        <f t="shared" si="320"/>
        <v>5D</v>
      </c>
      <c r="C3419">
        <v>5.0229999999999997</v>
      </c>
      <c r="D3419">
        <f t="shared" si="318"/>
        <v>5.0199999999999996</v>
      </c>
      <c r="E3419">
        <f>VLOOKUP(D3419,'Peak Combiner'!$A$5:$D$4980,4,FALSE)</f>
        <v>4.99</v>
      </c>
      <c r="F3419">
        <f>IFERROR(VLOOKUP(D3419,rt_comb!$A:$B,2,FALSE),D3419)</f>
        <v>5.0199999999999996</v>
      </c>
      <c r="G3419">
        <v>4302928</v>
      </c>
      <c r="H3419">
        <f>SUMIFS($G:$G,$E:$E,18.51,'RAW2'!$A:$A,'RAW2'!A3419)</f>
        <v>37263098</v>
      </c>
      <c r="I3419" s="1" t="str">
        <f>VLOOKUP(A3419,'volatile collection data'!$G$6:$H$69,2,FALSE)</f>
        <v>D</v>
      </c>
      <c r="J3419" s="1">
        <f>VLOOKUP(A3419,'volatile collection data'!$G$6:$I$69,3,FALSE)</f>
        <v>5</v>
      </c>
      <c r="K3419" s="1" t="str">
        <f>VLOOKUP(A3419,'volatile collection data'!$G$6:$N$69,8,FALSE)</f>
        <v>21B</v>
      </c>
      <c r="L3419" s="1">
        <f>VLOOKUP(A3419,'volatile collection data'!$G$6:$J$69,4,FALSE)</f>
        <v>2.93</v>
      </c>
      <c r="M3419" s="1">
        <f>VLOOKUP($A3419,'volatile collection data'!$G$6:$M$69,6,FALSE)</f>
        <v>12</v>
      </c>
      <c r="N3419" s="1">
        <f>VLOOKUP($A3419,'volatile collection data'!$G$6:$M$69,7,FALSE)</f>
        <v>2.93</v>
      </c>
      <c r="O3419" s="1">
        <f>VLOOKUP(A3419,'volatile collection data'!$G$6:$K$69,5,FALSE)</f>
        <v>0</v>
      </c>
      <c r="P3419" s="1" t="str">
        <f t="shared" si="321"/>
        <v>5D</v>
      </c>
      <c r="Q3419">
        <f t="shared" si="319"/>
        <v>0.19705502065542388</v>
      </c>
      <c r="R3419" t="str">
        <f t="shared" si="322"/>
        <v>21B_0-D&amp;2.93%2.93@12</v>
      </c>
      <c r="S3419" t="str">
        <f t="shared" si="323"/>
        <v>5D-21B-VCS-Loc-22</v>
      </c>
      <c r="T3419" t="str">
        <f>IFERROR(IF(VLOOKUP(S3419,Bad!$A:$A,1,FALSE)='RAW2'!S3419,"yes","no"),"no")</f>
        <v>no</v>
      </c>
      <c r="U3419" t="str">
        <f>IFERROR(VLOOKUP(F3419,compounds!$A:$B,2,FALSE),"")</f>
        <v/>
      </c>
      <c r="V3419" t="str">
        <f>VLOOKUP(B3419,'volatile collection data'!$O:$P,2,FALSE)</f>
        <v>27.apr.22 21</v>
      </c>
    </row>
    <row r="3420" spans="1:22" x14ac:dyDescent="0.2">
      <c r="A3420" t="s">
        <v>381</v>
      </c>
      <c r="B3420" s="1" t="str">
        <f t="shared" si="320"/>
        <v>5D</v>
      </c>
      <c r="C3420">
        <v>6.3470000000000004</v>
      </c>
      <c r="D3420">
        <f t="shared" si="318"/>
        <v>6.35</v>
      </c>
      <c r="E3420">
        <f>VLOOKUP(D3420,'Peak Combiner'!$A$5:$D$4980,4,FALSE)</f>
        <v>6.35</v>
      </c>
      <c r="F3420">
        <f>IFERROR(VLOOKUP(D3420,rt_comb!$A:$B,2,FALSE),D3420)</f>
        <v>6.35</v>
      </c>
      <c r="G3420">
        <v>1243696</v>
      </c>
      <c r="H3420">
        <f>SUMIFS($G:$G,$E:$E,18.51,'RAW2'!$A:$A,'RAW2'!A3420)</f>
        <v>37263098</v>
      </c>
      <c r="I3420" s="1" t="str">
        <f>VLOOKUP(A3420,'volatile collection data'!$G$6:$H$69,2,FALSE)</f>
        <v>D</v>
      </c>
      <c r="J3420" s="1">
        <f>VLOOKUP(A3420,'volatile collection data'!$G$6:$I$69,3,FALSE)</f>
        <v>5</v>
      </c>
      <c r="K3420" s="1" t="str">
        <f>VLOOKUP(A3420,'volatile collection data'!$G$6:$N$69,8,FALSE)</f>
        <v>21B</v>
      </c>
      <c r="L3420" s="1">
        <f>VLOOKUP(A3420,'volatile collection data'!$G$6:$J$69,4,FALSE)</f>
        <v>2.93</v>
      </c>
      <c r="M3420" s="1">
        <f>VLOOKUP($A3420,'volatile collection data'!$G$6:$M$69,6,FALSE)</f>
        <v>12</v>
      </c>
      <c r="N3420" s="1">
        <f>VLOOKUP($A3420,'volatile collection data'!$G$6:$M$69,7,FALSE)</f>
        <v>2.93</v>
      </c>
      <c r="O3420" s="1">
        <f>VLOOKUP(A3420,'volatile collection data'!$G$6:$K$69,5,FALSE)</f>
        <v>0</v>
      </c>
      <c r="P3420" s="1" t="str">
        <f t="shared" si="321"/>
        <v>5D</v>
      </c>
      <c r="Q3420">
        <f t="shared" si="319"/>
        <v>5.6955761511479637E-2</v>
      </c>
      <c r="R3420" t="str">
        <f t="shared" si="322"/>
        <v>21B_0-D&amp;2.93%2.93@12</v>
      </c>
      <c r="S3420" t="str">
        <f t="shared" si="323"/>
        <v>5D-21B-VCS-Loc-22</v>
      </c>
      <c r="T3420" t="str">
        <f>IFERROR(IF(VLOOKUP(S3420,Bad!$A:$A,1,FALSE)='RAW2'!S3420,"yes","no"),"no")</f>
        <v>no</v>
      </c>
      <c r="U3420" t="str">
        <f>IFERROR(VLOOKUP(F3420,compounds!$A:$B,2,FALSE),"")</f>
        <v/>
      </c>
      <c r="V3420" t="str">
        <f>VLOOKUP(B3420,'volatile collection data'!$O:$P,2,FALSE)</f>
        <v>27.apr.22 21</v>
      </c>
    </row>
    <row r="3421" spans="1:22" x14ac:dyDescent="0.2">
      <c r="A3421" t="s">
        <v>381</v>
      </c>
      <c r="B3421" s="1" t="str">
        <f t="shared" si="320"/>
        <v>5D</v>
      </c>
      <c r="C3421">
        <v>8.6370000000000005</v>
      </c>
      <c r="D3421">
        <f t="shared" si="318"/>
        <v>8.64</v>
      </c>
      <c r="E3421">
        <f>VLOOKUP(D3421,'Peak Combiner'!$A$5:$D$4980,4,FALSE)</f>
        <v>8.64</v>
      </c>
      <c r="F3421">
        <f>IFERROR(VLOOKUP(D3421,rt_comb!$A:$B,2,FALSE),D3421)</f>
        <v>8.64</v>
      </c>
      <c r="G3421">
        <v>6489264</v>
      </c>
      <c r="H3421">
        <f>SUMIFS($G:$G,$E:$E,18.51,'RAW2'!$A:$A,'RAW2'!A3421)</f>
        <v>37263098</v>
      </c>
      <c r="I3421" s="1" t="str">
        <f>VLOOKUP(A3421,'volatile collection data'!$G$6:$H$69,2,FALSE)</f>
        <v>D</v>
      </c>
      <c r="J3421" s="1">
        <f>VLOOKUP(A3421,'volatile collection data'!$G$6:$I$69,3,FALSE)</f>
        <v>5</v>
      </c>
      <c r="K3421" s="1" t="str">
        <f>VLOOKUP(A3421,'volatile collection data'!$G$6:$N$69,8,FALSE)</f>
        <v>21B</v>
      </c>
      <c r="L3421" s="1">
        <f>VLOOKUP(A3421,'volatile collection data'!$G$6:$J$69,4,FALSE)</f>
        <v>2.93</v>
      </c>
      <c r="M3421" s="1">
        <f>VLOOKUP($A3421,'volatile collection data'!$G$6:$M$69,6,FALSE)</f>
        <v>12</v>
      </c>
      <c r="N3421" s="1">
        <f>VLOOKUP($A3421,'volatile collection data'!$G$6:$M$69,7,FALSE)</f>
        <v>2.93</v>
      </c>
      <c r="O3421" s="1">
        <f>VLOOKUP(A3421,'volatile collection data'!$G$6:$K$69,5,FALSE)</f>
        <v>0</v>
      </c>
      <c r="P3421" s="1" t="str">
        <f t="shared" si="321"/>
        <v>5D</v>
      </c>
      <c r="Q3421">
        <f t="shared" si="319"/>
        <v>0.2971795139399262</v>
      </c>
      <c r="R3421" t="str">
        <f t="shared" si="322"/>
        <v>21B_0-D&amp;2.93%2.93@12</v>
      </c>
      <c r="S3421" t="str">
        <f t="shared" si="323"/>
        <v>5D-21B-VCS-Loc-22</v>
      </c>
      <c r="T3421" t="str">
        <f>IFERROR(IF(VLOOKUP(S3421,Bad!$A:$A,1,FALSE)='RAW2'!S3421,"yes","no"),"no")</f>
        <v>no</v>
      </c>
      <c r="U3421" t="str">
        <f>IFERROR(VLOOKUP(F3421,compounds!$A:$B,2,FALSE),"")</f>
        <v/>
      </c>
      <c r="V3421" t="str">
        <f>VLOOKUP(B3421,'volatile collection data'!$O:$P,2,FALSE)</f>
        <v>27.apr.22 21</v>
      </c>
    </row>
    <row r="3422" spans="1:22" x14ac:dyDescent="0.2">
      <c r="A3422" t="s">
        <v>381</v>
      </c>
      <c r="B3422" s="1" t="str">
        <f t="shared" si="320"/>
        <v>5D</v>
      </c>
      <c r="C3422">
        <v>8.9710000000000001</v>
      </c>
      <c r="D3422">
        <f t="shared" si="318"/>
        <v>8.9700000000000006</v>
      </c>
      <c r="E3422">
        <f>VLOOKUP(D3422,'Peak Combiner'!$A$5:$D$4980,4,FALSE)</f>
        <v>8.9600000000000009</v>
      </c>
      <c r="F3422">
        <f>IFERROR(VLOOKUP(D3422,rt_comb!$A:$B,2,FALSE),D3422)</f>
        <v>8.9700000000000006</v>
      </c>
      <c r="G3422">
        <v>4214275</v>
      </c>
      <c r="H3422">
        <f>SUMIFS($G:$G,$E:$E,18.51,'RAW2'!$A:$A,'RAW2'!A3422)</f>
        <v>37263098</v>
      </c>
      <c r="I3422" s="1" t="str">
        <f>VLOOKUP(A3422,'volatile collection data'!$G$6:$H$69,2,FALSE)</f>
        <v>D</v>
      </c>
      <c r="J3422" s="1">
        <f>VLOOKUP(A3422,'volatile collection data'!$G$6:$I$69,3,FALSE)</f>
        <v>5</v>
      </c>
      <c r="K3422" s="1" t="str">
        <f>VLOOKUP(A3422,'volatile collection data'!$G$6:$N$69,8,FALSE)</f>
        <v>21B</v>
      </c>
      <c r="L3422" s="1">
        <f>VLOOKUP(A3422,'volatile collection data'!$G$6:$J$69,4,FALSE)</f>
        <v>2.93</v>
      </c>
      <c r="M3422" s="1">
        <f>VLOOKUP($A3422,'volatile collection data'!$G$6:$M$69,6,FALSE)</f>
        <v>12</v>
      </c>
      <c r="N3422" s="1">
        <f>VLOOKUP($A3422,'volatile collection data'!$G$6:$M$69,7,FALSE)</f>
        <v>2.93</v>
      </c>
      <c r="O3422" s="1">
        <f>VLOOKUP(A3422,'volatile collection data'!$G$6:$K$69,5,FALSE)</f>
        <v>0</v>
      </c>
      <c r="P3422" s="1" t="str">
        <f t="shared" si="321"/>
        <v>5D</v>
      </c>
      <c r="Q3422">
        <f t="shared" si="319"/>
        <v>0.19299510639560702</v>
      </c>
      <c r="R3422" t="str">
        <f t="shared" si="322"/>
        <v>21B_0-D&amp;2.93%2.93@12</v>
      </c>
      <c r="S3422" t="str">
        <f t="shared" si="323"/>
        <v>5D-21B-VCS-Loc-22</v>
      </c>
      <c r="T3422" t="str">
        <f>IFERROR(IF(VLOOKUP(S3422,Bad!$A:$A,1,FALSE)='RAW2'!S3422,"yes","no"),"no")</f>
        <v>no</v>
      </c>
      <c r="U3422" t="str">
        <f>IFERROR(VLOOKUP(F3422,compounds!$A:$B,2,FALSE),"")</f>
        <v>bpinene</v>
      </c>
      <c r="V3422" t="str">
        <f>VLOOKUP(B3422,'volatile collection data'!$O:$P,2,FALSE)</f>
        <v>27.apr.22 21</v>
      </c>
    </row>
    <row r="3423" spans="1:22" x14ac:dyDescent="0.2">
      <c r="A3423" t="s">
        <v>381</v>
      </c>
      <c r="B3423" s="1" t="str">
        <f t="shared" si="320"/>
        <v>5D</v>
      </c>
      <c r="C3423">
        <v>9.3870000000000005</v>
      </c>
      <c r="D3423">
        <f t="shared" si="318"/>
        <v>9.39</v>
      </c>
      <c r="E3423">
        <f>VLOOKUP(D3423,'Peak Combiner'!$A$5:$D$4980,4,FALSE)</f>
        <v>9.3800000000000008</v>
      </c>
      <c r="F3423">
        <f>IFERROR(VLOOKUP(D3423,rt_comb!$A:$B,2,FALSE),D3423)</f>
        <v>9.3800000000000008</v>
      </c>
      <c r="G3423">
        <v>8818297</v>
      </c>
      <c r="H3423">
        <f>SUMIFS($G:$G,$E:$E,18.51,'RAW2'!$A:$A,'RAW2'!A3423)</f>
        <v>37263098</v>
      </c>
      <c r="I3423" s="1" t="str">
        <f>VLOOKUP(A3423,'volatile collection data'!$G$6:$H$69,2,FALSE)</f>
        <v>D</v>
      </c>
      <c r="J3423" s="1">
        <f>VLOOKUP(A3423,'volatile collection data'!$G$6:$I$69,3,FALSE)</f>
        <v>5</v>
      </c>
      <c r="K3423" s="1" t="str">
        <f>VLOOKUP(A3423,'volatile collection data'!$G$6:$N$69,8,FALSE)</f>
        <v>21B</v>
      </c>
      <c r="L3423" s="1">
        <f>VLOOKUP(A3423,'volatile collection data'!$G$6:$J$69,4,FALSE)</f>
        <v>2.93</v>
      </c>
      <c r="M3423" s="1">
        <f>VLOOKUP($A3423,'volatile collection data'!$G$6:$M$69,6,FALSE)</f>
        <v>12</v>
      </c>
      <c r="N3423" s="1">
        <f>VLOOKUP($A3423,'volatile collection data'!$G$6:$M$69,7,FALSE)</f>
        <v>2.93</v>
      </c>
      <c r="O3423" s="1">
        <f>VLOOKUP(A3423,'volatile collection data'!$G$6:$K$69,5,FALSE)</f>
        <v>0</v>
      </c>
      <c r="P3423" s="1" t="str">
        <f t="shared" si="321"/>
        <v>5D</v>
      </c>
      <c r="Q3423">
        <f t="shared" si="319"/>
        <v>0.40383889702097325</v>
      </c>
      <c r="R3423" t="str">
        <f t="shared" si="322"/>
        <v>21B_0-D&amp;2.93%2.93@12</v>
      </c>
      <c r="S3423" t="str">
        <f t="shared" si="323"/>
        <v>5D-21B-VCS-Loc-22</v>
      </c>
      <c r="T3423" t="str">
        <f>IFERROR(IF(VLOOKUP(S3423,Bad!$A:$A,1,FALSE)='RAW2'!S3423,"yes","no"),"no")</f>
        <v>no</v>
      </c>
      <c r="U3423" t="str">
        <f>IFERROR(VLOOKUP(F3423,compounds!$A:$B,2,FALSE),"")</f>
        <v>octanal</v>
      </c>
      <c r="V3423" t="str">
        <f>VLOOKUP(B3423,'volatile collection data'!$O:$P,2,FALSE)</f>
        <v>27.apr.22 21</v>
      </c>
    </row>
    <row r="3424" spans="1:22" x14ac:dyDescent="0.2">
      <c r="A3424" t="s">
        <v>381</v>
      </c>
      <c r="B3424" s="1" t="str">
        <f t="shared" si="320"/>
        <v>5D</v>
      </c>
      <c r="C3424">
        <v>9.5440000000000005</v>
      </c>
      <c r="D3424">
        <f t="shared" si="318"/>
        <v>9.5399999999999991</v>
      </c>
      <c r="E3424">
        <f>VLOOKUP(D3424,'Peak Combiner'!$A$5:$D$4980,4,FALSE)</f>
        <v>9.5299999999999994</v>
      </c>
      <c r="F3424">
        <f>IFERROR(VLOOKUP(D3424,rt_comb!$A:$B,2,FALSE),D3424)</f>
        <v>9.5399999999999991</v>
      </c>
      <c r="G3424">
        <v>13880262</v>
      </c>
      <c r="H3424">
        <f>SUMIFS($G:$G,$E:$E,18.51,'RAW2'!$A:$A,'RAW2'!A3424)</f>
        <v>37263098</v>
      </c>
      <c r="I3424" s="1" t="str">
        <f>VLOOKUP(A3424,'volatile collection data'!$G$6:$H$69,2,FALSE)</f>
        <v>D</v>
      </c>
      <c r="J3424" s="1">
        <f>VLOOKUP(A3424,'volatile collection data'!$G$6:$I$69,3,FALSE)</f>
        <v>5</v>
      </c>
      <c r="K3424" s="1" t="str">
        <f>VLOOKUP(A3424,'volatile collection data'!$G$6:$N$69,8,FALSE)</f>
        <v>21B</v>
      </c>
      <c r="L3424" s="1">
        <f>VLOOKUP(A3424,'volatile collection data'!$G$6:$J$69,4,FALSE)</f>
        <v>2.93</v>
      </c>
      <c r="M3424" s="1">
        <f>VLOOKUP($A3424,'volatile collection data'!$G$6:$M$69,6,FALSE)</f>
        <v>12</v>
      </c>
      <c r="N3424" s="1">
        <f>VLOOKUP($A3424,'volatile collection data'!$G$6:$M$69,7,FALSE)</f>
        <v>2.93</v>
      </c>
      <c r="O3424" s="1">
        <f>VLOOKUP(A3424,'volatile collection data'!$G$6:$K$69,5,FALSE)</f>
        <v>0</v>
      </c>
      <c r="P3424" s="1" t="str">
        <f t="shared" si="321"/>
        <v>5D</v>
      </c>
      <c r="Q3424">
        <f t="shared" si="319"/>
        <v>0.63565444625443301</v>
      </c>
      <c r="R3424" t="str">
        <f t="shared" si="322"/>
        <v>21B_0-D&amp;2.93%2.93@12</v>
      </c>
      <c r="S3424" t="str">
        <f t="shared" si="323"/>
        <v>5D-21B-VCS-Loc-22</v>
      </c>
      <c r="T3424" t="str">
        <f>IFERROR(IF(VLOOKUP(S3424,Bad!$A:$A,1,FALSE)='RAW2'!S3424,"yes","no"),"no")</f>
        <v>no</v>
      </c>
      <c r="U3424" t="str">
        <f>IFERROR(VLOOKUP(F3424,compounds!$A:$B,2,FALSE),"")</f>
        <v>z3hex</v>
      </c>
      <c r="V3424" t="str">
        <f>VLOOKUP(B3424,'volatile collection data'!$O:$P,2,FALSE)</f>
        <v>27.apr.22 21</v>
      </c>
    </row>
    <row r="3425" spans="1:22" x14ac:dyDescent="0.2">
      <c r="A3425" t="s">
        <v>381</v>
      </c>
      <c r="B3425" s="1" t="str">
        <f t="shared" si="320"/>
        <v>5D</v>
      </c>
      <c r="C3425">
        <v>9.8079999999999998</v>
      </c>
      <c r="D3425">
        <f t="shared" si="318"/>
        <v>9.81</v>
      </c>
      <c r="E3425">
        <f>VLOOKUP(D3425,'Peak Combiner'!$A$5:$D$4980,4,FALSE)</f>
        <v>9.8000000000000007</v>
      </c>
      <c r="F3425">
        <f>IFERROR(VLOOKUP(D3425,rt_comb!$A:$B,2,FALSE),D3425)</f>
        <v>9.81</v>
      </c>
      <c r="G3425">
        <v>12028172</v>
      </c>
      <c r="H3425">
        <f>SUMIFS($G:$G,$E:$E,18.51,'RAW2'!$A:$A,'RAW2'!A3425)</f>
        <v>37263098</v>
      </c>
      <c r="I3425" s="1" t="str">
        <f>VLOOKUP(A3425,'volatile collection data'!$G$6:$H$69,2,FALSE)</f>
        <v>D</v>
      </c>
      <c r="J3425" s="1">
        <f>VLOOKUP(A3425,'volatile collection data'!$G$6:$I$69,3,FALSE)</f>
        <v>5</v>
      </c>
      <c r="K3425" s="1" t="str">
        <f>VLOOKUP(A3425,'volatile collection data'!$G$6:$N$69,8,FALSE)</f>
        <v>21B</v>
      </c>
      <c r="L3425" s="1">
        <f>VLOOKUP(A3425,'volatile collection data'!$G$6:$J$69,4,FALSE)</f>
        <v>2.93</v>
      </c>
      <c r="M3425" s="1">
        <f>VLOOKUP($A3425,'volatile collection data'!$G$6:$M$69,6,FALSE)</f>
        <v>12</v>
      </c>
      <c r="N3425" s="1">
        <f>VLOOKUP($A3425,'volatile collection data'!$G$6:$M$69,7,FALSE)</f>
        <v>2.93</v>
      </c>
      <c r="O3425" s="1">
        <f>VLOOKUP(A3425,'volatile collection data'!$G$6:$K$69,5,FALSE)</f>
        <v>0</v>
      </c>
      <c r="P3425" s="1" t="str">
        <f t="shared" si="321"/>
        <v>5D</v>
      </c>
      <c r="Q3425">
        <f t="shared" si="319"/>
        <v>0.55083693752416762</v>
      </c>
      <c r="R3425" t="str">
        <f t="shared" si="322"/>
        <v>21B_0-D&amp;2.93%2.93@12</v>
      </c>
      <c r="S3425" t="str">
        <f t="shared" si="323"/>
        <v>5D-21B-VCS-Loc-22</v>
      </c>
      <c r="T3425" t="str">
        <f>IFERROR(IF(VLOOKUP(S3425,Bad!$A:$A,1,FALSE)='RAW2'!S3425,"yes","no"),"no")</f>
        <v>no</v>
      </c>
      <c r="U3425" t="str">
        <f>IFERROR(VLOOKUP(F3425,compounds!$A:$B,2,FALSE),"")</f>
        <v>sixmethyl</v>
      </c>
      <c r="V3425" t="str">
        <f>VLOOKUP(B3425,'volatile collection data'!$O:$P,2,FALSE)</f>
        <v>27.apr.22 21</v>
      </c>
    </row>
    <row r="3426" spans="1:22" x14ac:dyDescent="0.2">
      <c r="A3426" t="s">
        <v>381</v>
      </c>
      <c r="B3426" s="1" t="str">
        <f t="shared" si="320"/>
        <v>5D</v>
      </c>
      <c r="C3426">
        <v>10.195</v>
      </c>
      <c r="D3426">
        <f t="shared" si="318"/>
        <v>10.199999999999999</v>
      </c>
      <c r="E3426">
        <f>VLOOKUP(D3426,'Peak Combiner'!$A$5:$D$4980,4,FALSE)</f>
        <v>10.18</v>
      </c>
      <c r="F3426">
        <f>IFERROR(VLOOKUP(D3426,rt_comb!$A:$B,2,FALSE),D3426)</f>
        <v>10.199999999999999</v>
      </c>
      <c r="G3426">
        <v>2842345</v>
      </c>
      <c r="H3426">
        <f>SUMIFS($G:$G,$E:$E,18.51,'RAW2'!$A:$A,'RAW2'!A3426)</f>
        <v>37263098</v>
      </c>
      <c r="I3426" s="1" t="str">
        <f>VLOOKUP(A3426,'volatile collection data'!$G$6:$H$69,2,FALSE)</f>
        <v>D</v>
      </c>
      <c r="J3426" s="1">
        <f>VLOOKUP(A3426,'volatile collection data'!$G$6:$I$69,3,FALSE)</f>
        <v>5</v>
      </c>
      <c r="K3426" s="1" t="str">
        <f>VLOOKUP(A3426,'volatile collection data'!$G$6:$N$69,8,FALSE)</f>
        <v>21B</v>
      </c>
      <c r="L3426" s="1">
        <f>VLOOKUP(A3426,'volatile collection data'!$G$6:$J$69,4,FALSE)</f>
        <v>2.93</v>
      </c>
      <c r="M3426" s="1">
        <f>VLOOKUP($A3426,'volatile collection data'!$G$6:$M$69,6,FALSE)</f>
        <v>12</v>
      </c>
      <c r="N3426" s="1">
        <f>VLOOKUP($A3426,'volatile collection data'!$G$6:$M$69,7,FALSE)</f>
        <v>2.93</v>
      </c>
      <c r="O3426" s="1">
        <f>VLOOKUP(A3426,'volatile collection data'!$G$6:$K$69,5,FALSE)</f>
        <v>0</v>
      </c>
      <c r="P3426" s="1" t="str">
        <f t="shared" si="321"/>
        <v>5D</v>
      </c>
      <c r="Q3426">
        <f t="shared" si="319"/>
        <v>0.13016679635002973</v>
      </c>
      <c r="R3426" t="str">
        <f t="shared" si="322"/>
        <v>21B_0-D&amp;2.93%2.93@12</v>
      </c>
      <c r="S3426" t="str">
        <f t="shared" si="323"/>
        <v>5D-21B-VCS-Loc-22</v>
      </c>
      <c r="T3426" t="str">
        <f>IFERROR(IF(VLOOKUP(S3426,Bad!$A:$A,1,FALSE)='RAW2'!S3426,"yes","no"),"no")</f>
        <v>no</v>
      </c>
      <c r="U3426" t="str">
        <f>IFERROR(VLOOKUP(F3426,compounds!$A:$B,2,FALSE),"")</f>
        <v/>
      </c>
      <c r="V3426" t="str">
        <f>VLOOKUP(B3426,'volatile collection data'!$O:$P,2,FALSE)</f>
        <v>27.apr.22 21</v>
      </c>
    </row>
    <row r="3427" spans="1:22" x14ac:dyDescent="0.2">
      <c r="A3427" t="s">
        <v>381</v>
      </c>
      <c r="B3427" s="1" t="str">
        <f t="shared" si="320"/>
        <v>5D</v>
      </c>
      <c r="C3427">
        <v>12.273</v>
      </c>
      <c r="D3427">
        <f t="shared" si="318"/>
        <v>12.27</v>
      </c>
      <c r="E3427">
        <f>VLOOKUP(D3427,'Peak Combiner'!$A$5:$D$4980,4,FALSE)</f>
        <v>12.27</v>
      </c>
      <c r="F3427">
        <f>IFERROR(VLOOKUP(D3427,rt_comb!$A:$B,2,FALSE),D3427)</f>
        <v>12.27</v>
      </c>
      <c r="G3427">
        <v>2089582</v>
      </c>
      <c r="H3427">
        <f>SUMIFS($G:$G,$E:$E,18.51,'RAW2'!$A:$A,'RAW2'!A3427)</f>
        <v>37263098</v>
      </c>
      <c r="I3427" s="1" t="str">
        <f>VLOOKUP(A3427,'volatile collection data'!$G$6:$H$69,2,FALSE)</f>
        <v>D</v>
      </c>
      <c r="J3427" s="1">
        <f>VLOOKUP(A3427,'volatile collection data'!$G$6:$I$69,3,FALSE)</f>
        <v>5</v>
      </c>
      <c r="K3427" s="1" t="str">
        <f>VLOOKUP(A3427,'volatile collection data'!$G$6:$N$69,8,FALSE)</f>
        <v>21B</v>
      </c>
      <c r="L3427" s="1">
        <f>VLOOKUP(A3427,'volatile collection data'!$G$6:$J$69,4,FALSE)</f>
        <v>2.93</v>
      </c>
      <c r="M3427" s="1">
        <f>VLOOKUP($A3427,'volatile collection data'!$G$6:$M$69,6,FALSE)</f>
        <v>12</v>
      </c>
      <c r="N3427" s="1">
        <f>VLOOKUP($A3427,'volatile collection data'!$G$6:$M$69,7,FALSE)</f>
        <v>2.93</v>
      </c>
      <c r="O3427" s="1">
        <f>VLOOKUP(A3427,'volatile collection data'!$G$6:$K$69,5,FALSE)</f>
        <v>0</v>
      </c>
      <c r="P3427" s="1" t="str">
        <f t="shared" si="321"/>
        <v>5D</v>
      </c>
      <c r="Q3427">
        <f t="shared" si="319"/>
        <v>9.5693589149342492E-2</v>
      </c>
      <c r="R3427" t="str">
        <f t="shared" si="322"/>
        <v>21B_0-D&amp;2.93%2.93@12</v>
      </c>
      <c r="S3427" t="str">
        <f t="shared" si="323"/>
        <v>5D-21B-VCS-Loc-22</v>
      </c>
      <c r="T3427" t="str">
        <f>IFERROR(IF(VLOOKUP(S3427,Bad!$A:$A,1,FALSE)='RAW2'!S3427,"yes","no"),"no")</f>
        <v>no</v>
      </c>
      <c r="U3427" t="str">
        <f>IFERROR(VLOOKUP(F3427,compounds!$A:$B,2,FALSE),"")</f>
        <v/>
      </c>
      <c r="V3427" t="str">
        <f>VLOOKUP(B3427,'volatile collection data'!$O:$P,2,FALSE)</f>
        <v>27.apr.22 21</v>
      </c>
    </row>
    <row r="3428" spans="1:22" x14ac:dyDescent="0.2">
      <c r="A3428" t="s">
        <v>381</v>
      </c>
      <c r="B3428" s="1" t="str">
        <f t="shared" si="320"/>
        <v>5D</v>
      </c>
      <c r="C3428">
        <v>12.401</v>
      </c>
      <c r="D3428">
        <f t="shared" si="318"/>
        <v>12.4</v>
      </c>
      <c r="E3428">
        <f>VLOOKUP(D3428,'Peak Combiner'!$A$5:$D$4980,4,FALSE)</f>
        <v>12.39</v>
      </c>
      <c r="F3428">
        <f>IFERROR(VLOOKUP(D3428,rt_comb!$A:$B,2,FALSE),D3428)</f>
        <v>12.39</v>
      </c>
      <c r="G3428">
        <v>4072332</v>
      </c>
      <c r="H3428">
        <f>SUMIFS($G:$G,$E:$E,18.51,'RAW2'!$A:$A,'RAW2'!A3428)</f>
        <v>37263098</v>
      </c>
      <c r="I3428" s="1" t="str">
        <f>VLOOKUP(A3428,'volatile collection data'!$G$6:$H$69,2,FALSE)</f>
        <v>D</v>
      </c>
      <c r="J3428" s="1">
        <f>VLOOKUP(A3428,'volatile collection data'!$G$6:$I$69,3,FALSE)</f>
        <v>5</v>
      </c>
      <c r="K3428" s="1" t="str">
        <f>VLOOKUP(A3428,'volatile collection data'!$G$6:$N$69,8,FALSE)</f>
        <v>21B</v>
      </c>
      <c r="L3428" s="1">
        <f>VLOOKUP(A3428,'volatile collection data'!$G$6:$J$69,4,FALSE)</f>
        <v>2.93</v>
      </c>
      <c r="M3428" s="1">
        <f>VLOOKUP($A3428,'volatile collection data'!$G$6:$M$69,6,FALSE)</f>
        <v>12</v>
      </c>
      <c r="N3428" s="1">
        <f>VLOOKUP($A3428,'volatile collection data'!$G$6:$M$69,7,FALSE)</f>
        <v>2.93</v>
      </c>
      <c r="O3428" s="1">
        <f>VLOOKUP(A3428,'volatile collection data'!$G$6:$K$69,5,FALSE)</f>
        <v>0</v>
      </c>
      <c r="P3428" s="1" t="str">
        <f t="shared" si="321"/>
        <v>5D</v>
      </c>
      <c r="Q3428">
        <f t="shared" si="319"/>
        <v>0.18649474645537731</v>
      </c>
      <c r="R3428" t="str">
        <f t="shared" si="322"/>
        <v>21B_0-D&amp;2.93%2.93@12</v>
      </c>
      <c r="S3428" t="str">
        <f t="shared" si="323"/>
        <v>5D-21B-VCS-Loc-22</v>
      </c>
      <c r="T3428" t="str">
        <f>IFERROR(IF(VLOOKUP(S3428,Bad!$A:$A,1,FALSE)='RAW2'!S3428,"yes","no"),"no")</f>
        <v>no</v>
      </c>
      <c r="U3428" t="str">
        <f>IFERROR(VLOOKUP(F3428,compounds!$A:$B,2,FALSE),"")</f>
        <v>o+C5xe</v>
      </c>
      <c r="V3428" t="str">
        <f>VLOOKUP(B3428,'volatile collection data'!$O:$P,2,FALSE)</f>
        <v>27.apr.22 21</v>
      </c>
    </row>
    <row r="3429" spans="1:22" x14ac:dyDescent="0.2">
      <c r="A3429" t="s">
        <v>381</v>
      </c>
      <c r="B3429" s="1" t="str">
        <f t="shared" si="320"/>
        <v>5D</v>
      </c>
      <c r="C3429">
        <v>12.542999999999999</v>
      </c>
      <c r="D3429">
        <f t="shared" si="318"/>
        <v>12.54</v>
      </c>
      <c r="E3429">
        <f>VLOOKUP(D3429,'Peak Combiner'!$A$5:$D$4980,4,FALSE)</f>
        <v>12.53</v>
      </c>
      <c r="F3429">
        <f>IFERROR(VLOOKUP(D3429,rt_comb!$A:$B,2,FALSE),D3429)</f>
        <v>12.54</v>
      </c>
      <c r="G3429">
        <v>15033832</v>
      </c>
      <c r="H3429">
        <f>SUMIFS($G:$G,$E:$E,18.51,'RAW2'!$A:$A,'RAW2'!A3429)</f>
        <v>37263098</v>
      </c>
      <c r="I3429" s="1" t="str">
        <f>VLOOKUP(A3429,'volatile collection data'!$G$6:$H$69,2,FALSE)</f>
        <v>D</v>
      </c>
      <c r="J3429" s="1">
        <f>VLOOKUP(A3429,'volatile collection data'!$G$6:$I$69,3,FALSE)</f>
        <v>5</v>
      </c>
      <c r="K3429" s="1" t="str">
        <f>VLOOKUP(A3429,'volatile collection data'!$G$6:$N$69,8,FALSE)</f>
        <v>21B</v>
      </c>
      <c r="L3429" s="1">
        <f>VLOOKUP(A3429,'volatile collection data'!$G$6:$J$69,4,FALSE)</f>
        <v>2.93</v>
      </c>
      <c r="M3429" s="1">
        <f>VLOOKUP($A3429,'volatile collection data'!$G$6:$M$69,6,FALSE)</f>
        <v>12</v>
      </c>
      <c r="N3429" s="1">
        <f>VLOOKUP($A3429,'volatile collection data'!$G$6:$M$69,7,FALSE)</f>
        <v>2.93</v>
      </c>
      <c r="O3429" s="1">
        <f>VLOOKUP(A3429,'volatile collection data'!$G$6:$K$69,5,FALSE)</f>
        <v>0</v>
      </c>
      <c r="P3429" s="1" t="str">
        <f t="shared" si="321"/>
        <v>5D</v>
      </c>
      <c r="Q3429">
        <f t="shared" si="319"/>
        <v>0.68848283663825482</v>
      </c>
      <c r="R3429" t="str">
        <f t="shared" si="322"/>
        <v>21B_0-D&amp;2.93%2.93@12</v>
      </c>
      <c r="S3429" t="str">
        <f t="shared" si="323"/>
        <v>5D-21B-VCS-Loc-22</v>
      </c>
      <c r="T3429" t="str">
        <f>IFERROR(IF(VLOOKUP(S3429,Bad!$A:$A,1,FALSE)='RAW2'!S3429,"yes","no"),"no")</f>
        <v>no</v>
      </c>
      <c r="U3429" t="str">
        <f>IFERROR(VLOOKUP(F3429,compounds!$A:$B,2,FALSE),"")</f>
        <v>nonanal</v>
      </c>
      <c r="V3429" t="str">
        <f>VLOOKUP(B3429,'volatile collection data'!$O:$P,2,FALSE)</f>
        <v>27.apr.22 21</v>
      </c>
    </row>
    <row r="3430" spans="1:22" x14ac:dyDescent="0.2">
      <c r="A3430" t="s">
        <v>381</v>
      </c>
      <c r="B3430" s="1" t="str">
        <f t="shared" si="320"/>
        <v>5D</v>
      </c>
      <c r="C3430">
        <v>12.913</v>
      </c>
      <c r="D3430">
        <f t="shared" si="318"/>
        <v>12.91</v>
      </c>
      <c r="E3430">
        <f>VLOOKUP(D3430,'Peak Combiner'!$A$5:$D$4980,4,FALSE)</f>
        <v>12.91</v>
      </c>
      <c r="F3430">
        <f>IFERROR(VLOOKUP(D3430,rt_comb!$A:$B,2,FALSE),D3430)</f>
        <v>12.91</v>
      </c>
      <c r="G3430">
        <v>38061002</v>
      </c>
      <c r="H3430">
        <f>SUMIFS($G:$G,$E:$E,18.51,'RAW2'!$A:$A,'RAW2'!A3430)</f>
        <v>37263098</v>
      </c>
      <c r="I3430" s="1" t="str">
        <f>VLOOKUP(A3430,'volatile collection data'!$G$6:$H$69,2,FALSE)</f>
        <v>D</v>
      </c>
      <c r="J3430" s="1">
        <f>VLOOKUP(A3430,'volatile collection data'!$G$6:$I$69,3,FALSE)</f>
        <v>5</v>
      </c>
      <c r="K3430" s="1" t="str">
        <f>VLOOKUP(A3430,'volatile collection data'!$G$6:$N$69,8,FALSE)</f>
        <v>21B</v>
      </c>
      <c r="L3430" s="1">
        <f>VLOOKUP(A3430,'volatile collection data'!$G$6:$J$69,4,FALSE)</f>
        <v>2.93</v>
      </c>
      <c r="M3430" s="1">
        <f>VLOOKUP($A3430,'volatile collection data'!$G$6:$M$69,6,FALSE)</f>
        <v>12</v>
      </c>
      <c r="N3430" s="1">
        <f>VLOOKUP($A3430,'volatile collection data'!$G$6:$M$69,7,FALSE)</f>
        <v>2.93</v>
      </c>
      <c r="O3430" s="1">
        <f>VLOOKUP(A3430,'volatile collection data'!$G$6:$K$69,5,FALSE)</f>
        <v>0</v>
      </c>
      <c r="P3430" s="1" t="str">
        <f t="shared" si="321"/>
        <v>5D</v>
      </c>
      <c r="Q3430">
        <f t="shared" si="319"/>
        <v>1.7430251064568427</v>
      </c>
      <c r="R3430" t="str">
        <f t="shared" si="322"/>
        <v>21B_0-D&amp;2.93%2.93@12</v>
      </c>
      <c r="S3430" t="str">
        <f t="shared" si="323"/>
        <v>5D-21B-VCS-Loc-22</v>
      </c>
      <c r="T3430" t="str">
        <f>IFERROR(IF(VLOOKUP(S3430,Bad!$A:$A,1,FALSE)='RAW2'!S3430,"yes","no"),"no")</f>
        <v>no</v>
      </c>
      <c r="U3430" t="str">
        <f>IFERROR(VLOOKUP(F3430,compounds!$A:$B,2,FALSE),"")</f>
        <v>cyclohexene</v>
      </c>
      <c r="V3430" t="str">
        <f>VLOOKUP(B3430,'volatile collection data'!$O:$P,2,FALSE)</f>
        <v>27.apr.22 21</v>
      </c>
    </row>
    <row r="3431" spans="1:22" x14ac:dyDescent="0.2">
      <c r="A3431" t="s">
        <v>381</v>
      </c>
      <c r="B3431" s="1" t="str">
        <f t="shared" si="320"/>
        <v>5D</v>
      </c>
      <c r="C3431">
        <v>15.037000000000001</v>
      </c>
      <c r="D3431">
        <f t="shared" si="318"/>
        <v>15.04</v>
      </c>
      <c r="E3431">
        <f>VLOOKUP(D3431,'Peak Combiner'!$A$5:$D$4980,4,FALSE)</f>
        <v>15.02</v>
      </c>
      <c r="F3431">
        <f>IFERROR(VLOOKUP(D3431,rt_comb!$A:$B,2,FALSE),D3431)</f>
        <v>15.04</v>
      </c>
      <c r="G3431">
        <v>4293545</v>
      </c>
      <c r="H3431">
        <f>SUMIFS($G:$G,$E:$E,18.51,'RAW2'!$A:$A,'RAW2'!A3431)</f>
        <v>37263098</v>
      </c>
      <c r="I3431" s="1" t="str">
        <f>VLOOKUP(A3431,'volatile collection data'!$G$6:$H$69,2,FALSE)</f>
        <v>D</v>
      </c>
      <c r="J3431" s="1">
        <f>VLOOKUP(A3431,'volatile collection data'!$G$6:$I$69,3,FALSE)</f>
        <v>5</v>
      </c>
      <c r="K3431" s="1" t="str">
        <f>VLOOKUP(A3431,'volatile collection data'!$G$6:$N$69,8,FALSE)</f>
        <v>21B</v>
      </c>
      <c r="L3431" s="1">
        <f>VLOOKUP(A3431,'volatile collection data'!$G$6:$J$69,4,FALSE)</f>
        <v>2.93</v>
      </c>
      <c r="M3431" s="1">
        <f>VLOOKUP($A3431,'volatile collection data'!$G$6:$M$69,6,FALSE)</f>
        <v>12</v>
      </c>
      <c r="N3431" s="1">
        <f>VLOOKUP($A3431,'volatile collection data'!$G$6:$M$69,7,FALSE)</f>
        <v>2.93</v>
      </c>
      <c r="O3431" s="1">
        <f>VLOOKUP(A3431,'volatile collection data'!$G$6:$K$69,5,FALSE)</f>
        <v>0</v>
      </c>
      <c r="P3431" s="1" t="str">
        <f t="shared" si="321"/>
        <v>5D</v>
      </c>
      <c r="Q3431">
        <f t="shared" si="319"/>
        <v>0.19662532086523224</v>
      </c>
      <c r="R3431" t="str">
        <f t="shared" si="322"/>
        <v>21B_0-D&amp;2.93%2.93@12</v>
      </c>
      <c r="S3431" t="str">
        <f t="shared" si="323"/>
        <v>5D-21B-VCS-Loc-22</v>
      </c>
      <c r="T3431" t="str">
        <f>IFERROR(IF(VLOOKUP(S3431,Bad!$A:$A,1,FALSE)='RAW2'!S3431,"yes","no"),"no")</f>
        <v>no</v>
      </c>
      <c r="U3431" t="str">
        <f>IFERROR(VLOOKUP(F3431,compounds!$A:$B,2,FALSE),"")</f>
        <v/>
      </c>
      <c r="V3431" t="str">
        <f>VLOOKUP(B3431,'volatile collection data'!$O:$P,2,FALSE)</f>
        <v>27.apr.22 21</v>
      </c>
    </row>
    <row r="3432" spans="1:22" x14ac:dyDescent="0.2">
      <c r="A3432" t="s">
        <v>381</v>
      </c>
      <c r="B3432" s="1" t="str">
        <f t="shared" si="320"/>
        <v>5D</v>
      </c>
      <c r="C3432">
        <v>15.249000000000001</v>
      </c>
      <c r="D3432">
        <f t="shared" si="318"/>
        <v>15.25</v>
      </c>
      <c r="E3432">
        <f>VLOOKUP(D3432,'Peak Combiner'!$A$5:$D$4980,4,FALSE)</f>
        <v>15.25</v>
      </c>
      <c r="F3432">
        <f>IFERROR(VLOOKUP(D3432,rt_comb!$A:$B,2,FALSE),D3432)</f>
        <v>15.25</v>
      </c>
      <c r="G3432">
        <v>2837156</v>
      </c>
      <c r="H3432">
        <f>SUMIFS($G:$G,$E:$E,18.51,'RAW2'!$A:$A,'RAW2'!A3432)</f>
        <v>37263098</v>
      </c>
      <c r="I3432" s="1" t="str">
        <f>VLOOKUP(A3432,'volatile collection data'!$G$6:$H$69,2,FALSE)</f>
        <v>D</v>
      </c>
      <c r="J3432" s="1">
        <f>VLOOKUP(A3432,'volatile collection data'!$G$6:$I$69,3,FALSE)</f>
        <v>5</v>
      </c>
      <c r="K3432" s="1" t="str">
        <f>VLOOKUP(A3432,'volatile collection data'!$G$6:$N$69,8,FALSE)</f>
        <v>21B</v>
      </c>
      <c r="L3432" s="1">
        <f>VLOOKUP(A3432,'volatile collection data'!$G$6:$J$69,4,FALSE)</f>
        <v>2.93</v>
      </c>
      <c r="M3432" s="1">
        <f>VLOOKUP($A3432,'volatile collection data'!$G$6:$M$69,6,FALSE)</f>
        <v>12</v>
      </c>
      <c r="N3432" s="1">
        <f>VLOOKUP($A3432,'volatile collection data'!$G$6:$M$69,7,FALSE)</f>
        <v>2.93</v>
      </c>
      <c r="O3432" s="1">
        <f>VLOOKUP(A3432,'volatile collection data'!$G$6:$K$69,5,FALSE)</f>
        <v>0</v>
      </c>
      <c r="P3432" s="1" t="str">
        <f t="shared" si="321"/>
        <v>5D</v>
      </c>
      <c r="Q3432">
        <f t="shared" si="319"/>
        <v>0.12992916316114511</v>
      </c>
      <c r="R3432" t="str">
        <f t="shared" si="322"/>
        <v>21B_0-D&amp;2.93%2.93@12</v>
      </c>
      <c r="S3432" t="str">
        <f t="shared" si="323"/>
        <v>5D-21B-VCS-Loc-22</v>
      </c>
      <c r="T3432" t="str">
        <f>IFERROR(IF(VLOOKUP(S3432,Bad!$A:$A,1,FALSE)='RAW2'!S3432,"yes","no"),"no")</f>
        <v>no</v>
      </c>
      <c r="U3432" t="str">
        <f>IFERROR(VLOOKUP(F3432,compounds!$A:$B,2,FALSE),"")</f>
        <v/>
      </c>
      <c r="V3432" t="str">
        <f>VLOOKUP(B3432,'volatile collection data'!$O:$P,2,FALSE)</f>
        <v>27.apr.22 21</v>
      </c>
    </row>
    <row r="3433" spans="1:22" x14ac:dyDescent="0.2">
      <c r="A3433" t="s">
        <v>381</v>
      </c>
      <c r="B3433" s="1" t="str">
        <f t="shared" si="320"/>
        <v>5D</v>
      </c>
      <c r="C3433">
        <v>15.403</v>
      </c>
      <c r="D3433">
        <f t="shared" si="318"/>
        <v>15.4</v>
      </c>
      <c r="E3433">
        <f>VLOOKUP(D3433,'Peak Combiner'!$A$5:$D$4980,4,FALSE)</f>
        <v>15.4</v>
      </c>
      <c r="F3433">
        <f>IFERROR(VLOOKUP(D3433,rt_comb!$A:$B,2,FALSE),D3433)</f>
        <v>15.4</v>
      </c>
      <c r="G3433">
        <v>1525346</v>
      </c>
      <c r="H3433">
        <f>SUMIFS($G:$G,$E:$E,18.51,'RAW2'!$A:$A,'RAW2'!A3433)</f>
        <v>37263098</v>
      </c>
      <c r="I3433" s="1" t="str">
        <f>VLOOKUP(A3433,'volatile collection data'!$G$6:$H$69,2,FALSE)</f>
        <v>D</v>
      </c>
      <c r="J3433" s="1">
        <f>VLOOKUP(A3433,'volatile collection data'!$G$6:$I$69,3,FALSE)</f>
        <v>5</v>
      </c>
      <c r="K3433" s="1" t="str">
        <f>VLOOKUP(A3433,'volatile collection data'!$G$6:$N$69,8,FALSE)</f>
        <v>21B</v>
      </c>
      <c r="L3433" s="1">
        <f>VLOOKUP(A3433,'volatile collection data'!$G$6:$J$69,4,FALSE)</f>
        <v>2.93</v>
      </c>
      <c r="M3433" s="1">
        <f>VLOOKUP($A3433,'volatile collection data'!$G$6:$M$69,6,FALSE)</f>
        <v>12</v>
      </c>
      <c r="N3433" s="1">
        <f>VLOOKUP($A3433,'volatile collection data'!$G$6:$M$69,7,FALSE)</f>
        <v>2.93</v>
      </c>
      <c r="O3433" s="1">
        <f>VLOOKUP(A3433,'volatile collection data'!$G$6:$K$69,5,FALSE)</f>
        <v>0</v>
      </c>
      <c r="P3433" s="1" t="str">
        <f t="shared" si="321"/>
        <v>5D</v>
      </c>
      <c r="Q3433">
        <f t="shared" si="319"/>
        <v>6.9854082507694357E-2</v>
      </c>
      <c r="R3433" t="str">
        <f t="shared" si="322"/>
        <v>21B_0-D&amp;2.93%2.93@12</v>
      </c>
      <c r="S3433" t="str">
        <f t="shared" si="323"/>
        <v>5D-21B-VCS-Loc-22</v>
      </c>
      <c r="T3433" t="str">
        <f>IFERROR(IF(VLOOKUP(S3433,Bad!$A:$A,1,FALSE)='RAW2'!S3433,"yes","no"),"no")</f>
        <v>no</v>
      </c>
      <c r="U3433" t="str">
        <f>IFERROR(VLOOKUP(F3433,compounds!$A:$B,2,FALSE),"")</f>
        <v/>
      </c>
      <c r="V3433" t="str">
        <f>VLOOKUP(B3433,'volatile collection data'!$O:$P,2,FALSE)</f>
        <v>27.apr.22 21</v>
      </c>
    </row>
    <row r="3434" spans="1:22" x14ac:dyDescent="0.2">
      <c r="A3434" t="s">
        <v>381</v>
      </c>
      <c r="B3434" s="1" t="str">
        <f t="shared" si="320"/>
        <v>5D</v>
      </c>
      <c r="C3434">
        <v>15.567</v>
      </c>
      <c r="D3434">
        <f t="shared" si="318"/>
        <v>15.57</v>
      </c>
      <c r="E3434">
        <f>VLOOKUP(D3434,'Peak Combiner'!$A$5:$D$4980,4,FALSE)</f>
        <v>15.55</v>
      </c>
      <c r="F3434">
        <f>IFERROR(VLOOKUP(D3434,rt_comb!$A:$B,2,FALSE),D3434)</f>
        <v>15.56</v>
      </c>
      <c r="G3434">
        <v>6774265</v>
      </c>
      <c r="H3434">
        <f>SUMIFS($G:$G,$E:$E,18.51,'RAW2'!$A:$A,'RAW2'!A3434)</f>
        <v>37263098</v>
      </c>
      <c r="I3434" s="1" t="str">
        <f>VLOOKUP(A3434,'volatile collection data'!$G$6:$H$69,2,FALSE)</f>
        <v>D</v>
      </c>
      <c r="J3434" s="1">
        <f>VLOOKUP(A3434,'volatile collection data'!$G$6:$I$69,3,FALSE)</f>
        <v>5</v>
      </c>
      <c r="K3434" s="1" t="str">
        <f>VLOOKUP(A3434,'volatile collection data'!$G$6:$N$69,8,FALSE)</f>
        <v>21B</v>
      </c>
      <c r="L3434" s="1">
        <f>VLOOKUP(A3434,'volatile collection data'!$G$6:$J$69,4,FALSE)</f>
        <v>2.93</v>
      </c>
      <c r="M3434" s="1">
        <f>VLOOKUP($A3434,'volatile collection data'!$G$6:$M$69,6,FALSE)</f>
        <v>12</v>
      </c>
      <c r="N3434" s="1">
        <f>VLOOKUP($A3434,'volatile collection data'!$G$6:$M$69,7,FALSE)</f>
        <v>2.93</v>
      </c>
      <c r="O3434" s="1">
        <f>VLOOKUP(A3434,'volatile collection data'!$G$6:$K$69,5,FALSE)</f>
        <v>0</v>
      </c>
      <c r="P3434" s="1" t="str">
        <f t="shared" si="321"/>
        <v>5D</v>
      </c>
      <c r="Q3434">
        <f t="shared" si="319"/>
        <v>0.31023129587581183</v>
      </c>
      <c r="R3434" t="str">
        <f t="shared" si="322"/>
        <v>21B_0-D&amp;2.93%2.93@12</v>
      </c>
      <c r="S3434" t="str">
        <f t="shared" si="323"/>
        <v>5D-21B-VCS-Loc-22</v>
      </c>
      <c r="T3434" t="str">
        <f>IFERROR(IF(VLOOKUP(S3434,Bad!$A:$A,1,FALSE)='RAW2'!S3434,"yes","no"),"no")</f>
        <v>no</v>
      </c>
      <c r="U3434" t="str">
        <f>IFERROR(VLOOKUP(F3434,compounds!$A:$B,2,FALSE),"")</f>
        <v>decanal</v>
      </c>
      <c r="V3434" t="str">
        <f>VLOOKUP(B3434,'volatile collection data'!$O:$P,2,FALSE)</f>
        <v>27.apr.22 21</v>
      </c>
    </row>
    <row r="3435" spans="1:22" x14ac:dyDescent="0.2">
      <c r="A3435" t="s">
        <v>381</v>
      </c>
      <c r="B3435" s="1" t="str">
        <f t="shared" si="320"/>
        <v>5D</v>
      </c>
      <c r="C3435">
        <v>15.778</v>
      </c>
      <c r="D3435">
        <f t="shared" si="318"/>
        <v>15.78</v>
      </c>
      <c r="E3435">
        <f>VLOOKUP(D3435,'Peak Combiner'!$A$5:$D$4980,4,FALSE)</f>
        <v>15.77</v>
      </c>
      <c r="F3435">
        <f>IFERROR(VLOOKUP(D3435,rt_comb!$A:$B,2,FALSE),D3435)</f>
        <v>15.78</v>
      </c>
      <c r="G3435">
        <v>2271541</v>
      </c>
      <c r="H3435">
        <f>SUMIFS($G:$G,$E:$E,18.51,'RAW2'!$A:$A,'RAW2'!A3435)</f>
        <v>37263098</v>
      </c>
      <c r="I3435" s="1" t="str">
        <f>VLOOKUP(A3435,'volatile collection data'!$G$6:$H$69,2,FALSE)</f>
        <v>D</v>
      </c>
      <c r="J3435" s="1">
        <f>VLOOKUP(A3435,'volatile collection data'!$G$6:$I$69,3,FALSE)</f>
        <v>5</v>
      </c>
      <c r="K3435" s="1" t="str">
        <f>VLOOKUP(A3435,'volatile collection data'!$G$6:$N$69,8,FALSE)</f>
        <v>21B</v>
      </c>
      <c r="L3435" s="1">
        <f>VLOOKUP(A3435,'volatile collection data'!$G$6:$J$69,4,FALSE)</f>
        <v>2.93</v>
      </c>
      <c r="M3435" s="1">
        <f>VLOOKUP($A3435,'volatile collection data'!$G$6:$M$69,6,FALSE)</f>
        <v>12</v>
      </c>
      <c r="N3435" s="1">
        <f>VLOOKUP($A3435,'volatile collection data'!$G$6:$M$69,7,FALSE)</f>
        <v>2.93</v>
      </c>
      <c r="O3435" s="1">
        <f>VLOOKUP(A3435,'volatile collection data'!$G$6:$K$69,5,FALSE)</f>
        <v>0</v>
      </c>
      <c r="P3435" s="1" t="str">
        <f t="shared" si="321"/>
        <v>5D</v>
      </c>
      <c r="Q3435">
        <f t="shared" si="319"/>
        <v>0.10402650443480399</v>
      </c>
      <c r="R3435" t="str">
        <f t="shared" si="322"/>
        <v>21B_0-D&amp;2.93%2.93@12</v>
      </c>
      <c r="S3435" t="str">
        <f t="shared" si="323"/>
        <v>5D-21B-VCS-Loc-22</v>
      </c>
      <c r="T3435" t="str">
        <f>IFERROR(IF(VLOOKUP(S3435,Bad!$A:$A,1,FALSE)='RAW2'!S3435,"yes","no"),"no")</f>
        <v>no</v>
      </c>
      <c r="U3435" t="str">
        <f>IFERROR(VLOOKUP(F3435,compounds!$A:$B,2,FALSE),"")</f>
        <v/>
      </c>
      <c r="V3435" t="str">
        <f>VLOOKUP(B3435,'volatile collection data'!$O:$P,2,FALSE)</f>
        <v>27.apr.22 21</v>
      </c>
    </row>
    <row r="3436" spans="1:22" x14ac:dyDescent="0.2">
      <c r="A3436" t="s">
        <v>381</v>
      </c>
      <c r="B3436" s="1" t="str">
        <f t="shared" si="320"/>
        <v>5D</v>
      </c>
      <c r="C3436">
        <v>16.344000000000001</v>
      </c>
      <c r="D3436">
        <f t="shared" si="318"/>
        <v>16.34</v>
      </c>
      <c r="E3436">
        <f>VLOOKUP(D3436,'Peak Combiner'!$A$5:$D$4980,4,FALSE)</f>
        <v>16.34</v>
      </c>
      <c r="F3436">
        <f>IFERROR(VLOOKUP(D3436,rt_comb!$A:$B,2,FALSE),D3436)</f>
        <v>16.34</v>
      </c>
      <c r="G3436">
        <v>745812</v>
      </c>
      <c r="H3436">
        <f>SUMIFS($G:$G,$E:$E,18.51,'RAW2'!$A:$A,'RAW2'!A3436)</f>
        <v>37263098</v>
      </c>
      <c r="I3436" s="1" t="str">
        <f>VLOOKUP(A3436,'volatile collection data'!$G$6:$H$69,2,FALSE)</f>
        <v>D</v>
      </c>
      <c r="J3436" s="1">
        <f>VLOOKUP(A3436,'volatile collection data'!$G$6:$I$69,3,FALSE)</f>
        <v>5</v>
      </c>
      <c r="K3436" s="1" t="str">
        <f>VLOOKUP(A3436,'volatile collection data'!$G$6:$N$69,8,FALSE)</f>
        <v>21B</v>
      </c>
      <c r="L3436" s="1">
        <f>VLOOKUP(A3436,'volatile collection data'!$G$6:$J$69,4,FALSE)</f>
        <v>2.93</v>
      </c>
      <c r="M3436" s="1">
        <f>VLOOKUP($A3436,'volatile collection data'!$G$6:$M$69,6,FALSE)</f>
        <v>12</v>
      </c>
      <c r="N3436" s="1">
        <f>VLOOKUP($A3436,'volatile collection data'!$G$6:$M$69,7,FALSE)</f>
        <v>2.93</v>
      </c>
      <c r="O3436" s="1">
        <f>VLOOKUP(A3436,'volatile collection data'!$G$6:$K$69,5,FALSE)</f>
        <v>0</v>
      </c>
      <c r="P3436" s="1" t="str">
        <f t="shared" si="321"/>
        <v>5D</v>
      </c>
      <c r="Q3436">
        <f t="shared" si="319"/>
        <v>3.4154882225559673E-2</v>
      </c>
      <c r="R3436" t="str">
        <f t="shared" si="322"/>
        <v>21B_0-D&amp;2.93%2.93@12</v>
      </c>
      <c r="S3436" t="str">
        <f t="shared" si="323"/>
        <v>5D-21B-VCS-Loc-22</v>
      </c>
      <c r="T3436" t="str">
        <f>IFERROR(IF(VLOOKUP(S3436,Bad!$A:$A,1,FALSE)='RAW2'!S3436,"yes","no"),"no")</f>
        <v>no</v>
      </c>
      <c r="U3436" t="str">
        <f>IFERROR(VLOOKUP(F3436,compounds!$A:$B,2,FALSE),"")</f>
        <v/>
      </c>
      <c r="V3436" t="str">
        <f>VLOOKUP(B3436,'volatile collection data'!$O:$P,2,FALSE)</f>
        <v>27.apr.22 21</v>
      </c>
    </row>
    <row r="3437" spans="1:22" x14ac:dyDescent="0.2">
      <c r="A3437" t="s">
        <v>381</v>
      </c>
      <c r="B3437" s="1" t="str">
        <f t="shared" si="320"/>
        <v>5D</v>
      </c>
      <c r="C3437">
        <v>16.446000000000002</v>
      </c>
      <c r="D3437">
        <f t="shared" si="318"/>
        <v>16.45</v>
      </c>
      <c r="E3437">
        <f>VLOOKUP(D3437,'Peak Combiner'!$A$5:$D$4980,4,FALSE)</f>
        <v>16.440000000000001</v>
      </c>
      <c r="F3437">
        <f>IFERROR(VLOOKUP(D3437,rt_comb!$A:$B,2,FALSE),D3437)</f>
        <v>16.45</v>
      </c>
      <c r="G3437">
        <v>8060036</v>
      </c>
      <c r="H3437">
        <f>SUMIFS($G:$G,$E:$E,18.51,'RAW2'!$A:$A,'RAW2'!A3437)</f>
        <v>37263098</v>
      </c>
      <c r="I3437" s="1" t="str">
        <f>VLOOKUP(A3437,'volatile collection data'!$G$6:$H$69,2,FALSE)</f>
        <v>D</v>
      </c>
      <c r="J3437" s="1">
        <f>VLOOKUP(A3437,'volatile collection data'!$G$6:$I$69,3,FALSE)</f>
        <v>5</v>
      </c>
      <c r="K3437" s="1" t="str">
        <f>VLOOKUP(A3437,'volatile collection data'!$G$6:$N$69,8,FALSE)</f>
        <v>21B</v>
      </c>
      <c r="L3437" s="1">
        <f>VLOOKUP(A3437,'volatile collection data'!$G$6:$J$69,4,FALSE)</f>
        <v>2.93</v>
      </c>
      <c r="M3437" s="1">
        <f>VLOOKUP($A3437,'volatile collection data'!$G$6:$M$69,6,FALSE)</f>
        <v>12</v>
      </c>
      <c r="N3437" s="1">
        <f>VLOOKUP($A3437,'volatile collection data'!$G$6:$M$69,7,FALSE)</f>
        <v>2.93</v>
      </c>
      <c r="O3437" s="1">
        <f>VLOOKUP(A3437,'volatile collection data'!$G$6:$K$69,5,FALSE)</f>
        <v>0</v>
      </c>
      <c r="P3437" s="1" t="str">
        <f t="shared" si="321"/>
        <v>5D</v>
      </c>
      <c r="Q3437">
        <f t="shared" si="319"/>
        <v>0.3691139058016914</v>
      </c>
      <c r="R3437" t="str">
        <f t="shared" si="322"/>
        <v>21B_0-D&amp;2.93%2.93@12</v>
      </c>
      <c r="S3437" t="str">
        <f t="shared" si="323"/>
        <v>5D-21B-VCS-Loc-22</v>
      </c>
      <c r="T3437" t="str">
        <f>IFERROR(IF(VLOOKUP(S3437,Bad!$A:$A,1,FALSE)='RAW2'!S3437,"yes","no"),"no")</f>
        <v>no</v>
      </c>
      <c r="U3437" t="str">
        <f>IFERROR(VLOOKUP(F3437,compounds!$A:$B,2,FALSE),"")</f>
        <v/>
      </c>
      <c r="V3437" t="str">
        <f>VLOOKUP(B3437,'volatile collection data'!$O:$P,2,FALSE)</f>
        <v>27.apr.22 21</v>
      </c>
    </row>
    <row r="3438" spans="1:22" x14ac:dyDescent="0.2">
      <c r="A3438" t="s">
        <v>381</v>
      </c>
      <c r="B3438" s="1" t="str">
        <f t="shared" si="320"/>
        <v>5D</v>
      </c>
      <c r="C3438">
        <v>18.218</v>
      </c>
      <c r="D3438">
        <f t="shared" si="318"/>
        <v>18.22</v>
      </c>
      <c r="E3438">
        <f>VLOOKUP(D3438,'Peak Combiner'!$A$5:$D$4980,4,FALSE)</f>
        <v>18.21</v>
      </c>
      <c r="F3438">
        <f>IFERROR(VLOOKUP(D3438,rt_comb!$A:$B,2,FALSE),D3438)</f>
        <v>18.22</v>
      </c>
      <c r="G3438">
        <v>1250794</v>
      </c>
      <c r="H3438">
        <f>SUMIFS($G:$G,$E:$E,18.51,'RAW2'!$A:$A,'RAW2'!A3438)</f>
        <v>37263098</v>
      </c>
      <c r="I3438" s="1" t="str">
        <f>VLOOKUP(A3438,'volatile collection data'!$G$6:$H$69,2,FALSE)</f>
        <v>D</v>
      </c>
      <c r="J3438" s="1">
        <f>VLOOKUP(A3438,'volatile collection data'!$G$6:$I$69,3,FALSE)</f>
        <v>5</v>
      </c>
      <c r="K3438" s="1" t="str">
        <f>VLOOKUP(A3438,'volatile collection data'!$G$6:$N$69,8,FALSE)</f>
        <v>21B</v>
      </c>
      <c r="L3438" s="1">
        <f>VLOOKUP(A3438,'volatile collection data'!$G$6:$J$69,4,FALSE)</f>
        <v>2.93</v>
      </c>
      <c r="M3438" s="1">
        <f>VLOOKUP($A3438,'volatile collection data'!$G$6:$M$69,6,FALSE)</f>
        <v>12</v>
      </c>
      <c r="N3438" s="1">
        <f>VLOOKUP($A3438,'volatile collection data'!$G$6:$M$69,7,FALSE)</f>
        <v>2.93</v>
      </c>
      <c r="O3438" s="1">
        <f>VLOOKUP(A3438,'volatile collection data'!$G$6:$K$69,5,FALSE)</f>
        <v>0</v>
      </c>
      <c r="P3438" s="1" t="str">
        <f t="shared" si="321"/>
        <v>5D</v>
      </c>
      <c r="Q3438">
        <f t="shared" si="319"/>
        <v>5.7280818434721721E-2</v>
      </c>
      <c r="R3438" t="str">
        <f t="shared" si="322"/>
        <v>21B_0-D&amp;2.93%2.93@12</v>
      </c>
      <c r="S3438" t="str">
        <f t="shared" si="323"/>
        <v>5D-21B-VCS-Loc-22</v>
      </c>
      <c r="T3438" t="str">
        <f>IFERROR(IF(VLOOKUP(S3438,Bad!$A:$A,1,FALSE)='RAW2'!S3438,"yes","no"),"no")</f>
        <v>no</v>
      </c>
      <c r="U3438" t="str">
        <f>IFERROR(VLOOKUP(F3438,compounds!$A:$B,2,FALSE),"")</f>
        <v/>
      </c>
      <c r="V3438" t="str">
        <f>VLOOKUP(B3438,'volatile collection data'!$O:$P,2,FALSE)</f>
        <v>27.apr.22 21</v>
      </c>
    </row>
    <row r="3439" spans="1:22" x14ac:dyDescent="0.2">
      <c r="A3439" t="s">
        <v>381</v>
      </c>
      <c r="B3439" s="1" t="str">
        <f t="shared" si="320"/>
        <v>5D</v>
      </c>
      <c r="C3439">
        <v>18.416</v>
      </c>
      <c r="D3439">
        <f t="shared" si="318"/>
        <v>18.420000000000002</v>
      </c>
      <c r="E3439">
        <f>VLOOKUP(D3439,'Peak Combiner'!$A$5:$D$4980,4,FALSE)</f>
        <v>18.420000000000002</v>
      </c>
      <c r="F3439">
        <f>IFERROR(VLOOKUP(D3439,rt_comb!$A:$B,2,FALSE),D3439)</f>
        <v>18.420000000000002</v>
      </c>
      <c r="G3439">
        <v>1104331</v>
      </c>
      <c r="H3439">
        <f>SUMIFS($G:$G,$E:$E,18.51,'RAW2'!$A:$A,'RAW2'!A3439)</f>
        <v>37263098</v>
      </c>
      <c r="I3439" s="1" t="str">
        <f>VLOOKUP(A3439,'volatile collection data'!$G$6:$H$69,2,FALSE)</f>
        <v>D</v>
      </c>
      <c r="J3439" s="1">
        <f>VLOOKUP(A3439,'volatile collection data'!$G$6:$I$69,3,FALSE)</f>
        <v>5</v>
      </c>
      <c r="K3439" s="1" t="str">
        <f>VLOOKUP(A3439,'volatile collection data'!$G$6:$N$69,8,FALSE)</f>
        <v>21B</v>
      </c>
      <c r="L3439" s="1">
        <f>VLOOKUP(A3439,'volatile collection data'!$G$6:$J$69,4,FALSE)</f>
        <v>2.93</v>
      </c>
      <c r="M3439" s="1">
        <f>VLOOKUP($A3439,'volatile collection data'!$G$6:$M$69,6,FALSE)</f>
        <v>12</v>
      </c>
      <c r="N3439" s="1">
        <f>VLOOKUP($A3439,'volatile collection data'!$G$6:$M$69,7,FALSE)</f>
        <v>2.93</v>
      </c>
      <c r="O3439" s="1">
        <f>VLOOKUP(A3439,'volatile collection data'!$G$6:$K$69,5,FALSE)</f>
        <v>0</v>
      </c>
      <c r="P3439" s="1" t="str">
        <f t="shared" si="321"/>
        <v>5D</v>
      </c>
      <c r="Q3439">
        <f t="shared" si="319"/>
        <v>5.0573462538863058E-2</v>
      </c>
      <c r="R3439" t="str">
        <f t="shared" si="322"/>
        <v>21B_0-D&amp;2.93%2.93@12</v>
      </c>
      <c r="S3439" t="str">
        <f t="shared" si="323"/>
        <v>5D-21B-VCS-Loc-22</v>
      </c>
      <c r="T3439" t="str">
        <f>IFERROR(IF(VLOOKUP(S3439,Bad!$A:$A,1,FALSE)='RAW2'!S3439,"yes","no"),"no")</f>
        <v>no</v>
      </c>
      <c r="U3439" t="str">
        <f>IFERROR(VLOOKUP(F3439,compounds!$A:$B,2,FALSE),"")</f>
        <v/>
      </c>
      <c r="V3439" t="str">
        <f>VLOOKUP(B3439,'volatile collection data'!$O:$P,2,FALSE)</f>
        <v>27.apr.22 21</v>
      </c>
    </row>
    <row r="3440" spans="1:22" x14ac:dyDescent="0.2">
      <c r="A3440" t="s">
        <v>381</v>
      </c>
      <c r="B3440" s="1" t="str">
        <f t="shared" si="320"/>
        <v>5D</v>
      </c>
      <c r="C3440">
        <v>18.516999999999999</v>
      </c>
      <c r="D3440">
        <f t="shared" si="318"/>
        <v>18.52</v>
      </c>
      <c r="E3440">
        <f>VLOOKUP(D3440,'Peak Combiner'!$A$5:$D$4980,4,FALSE)</f>
        <v>18.510000000000002</v>
      </c>
      <c r="F3440">
        <f>IFERROR(VLOOKUP(D3440,rt_comb!$A:$B,2,FALSE),D3440)</f>
        <v>18.52</v>
      </c>
      <c r="G3440">
        <v>37263098</v>
      </c>
      <c r="H3440">
        <f>SUMIFS($G:$G,$E:$E,18.51,'RAW2'!$A:$A,'RAW2'!A3440)</f>
        <v>37263098</v>
      </c>
      <c r="I3440" s="1" t="str">
        <f>VLOOKUP(A3440,'volatile collection data'!$G$6:$H$69,2,FALSE)</f>
        <v>D</v>
      </c>
      <c r="J3440" s="1">
        <f>VLOOKUP(A3440,'volatile collection data'!$G$6:$I$69,3,FALSE)</f>
        <v>5</v>
      </c>
      <c r="K3440" s="1" t="str">
        <f>VLOOKUP(A3440,'volatile collection data'!$G$6:$N$69,8,FALSE)</f>
        <v>21B</v>
      </c>
      <c r="L3440" s="1">
        <f>VLOOKUP(A3440,'volatile collection data'!$G$6:$J$69,4,FALSE)</f>
        <v>2.93</v>
      </c>
      <c r="M3440" s="1">
        <f>VLOOKUP($A3440,'volatile collection data'!$G$6:$M$69,6,FALSE)</f>
        <v>12</v>
      </c>
      <c r="N3440" s="1">
        <f>VLOOKUP($A3440,'volatile collection data'!$G$6:$M$69,7,FALSE)</f>
        <v>2.93</v>
      </c>
      <c r="O3440" s="1">
        <f>VLOOKUP(A3440,'volatile collection data'!$G$6:$K$69,5,FALSE)</f>
        <v>0</v>
      </c>
      <c r="P3440" s="1" t="str">
        <f t="shared" si="321"/>
        <v>5D</v>
      </c>
      <c r="Q3440">
        <f t="shared" si="319"/>
        <v>1.7064846416382251</v>
      </c>
      <c r="R3440" t="str">
        <f t="shared" si="322"/>
        <v>21B_0-D&amp;2.93%2.93@12</v>
      </c>
      <c r="S3440" t="str">
        <f t="shared" si="323"/>
        <v>5D-21B-VCS-Loc-22</v>
      </c>
      <c r="T3440" t="str">
        <f>IFERROR(IF(VLOOKUP(S3440,Bad!$A:$A,1,FALSE)='RAW2'!S3440,"yes","no"),"no")</f>
        <v>no</v>
      </c>
      <c r="U3440" t="str">
        <f>IFERROR(VLOOKUP(F3440,compounds!$A:$B,2,FALSE),"")</f>
        <v>standard</v>
      </c>
      <c r="V3440" t="str">
        <f>VLOOKUP(B3440,'volatile collection data'!$O:$P,2,FALSE)</f>
        <v>27.apr.22 21</v>
      </c>
    </row>
    <row r="3441" spans="1:22" x14ac:dyDescent="0.2">
      <c r="A3441" t="s">
        <v>381</v>
      </c>
      <c r="B3441" s="1" t="str">
        <f t="shared" si="320"/>
        <v>5D</v>
      </c>
      <c r="C3441">
        <v>19.161999999999999</v>
      </c>
      <c r="D3441">
        <f t="shared" si="318"/>
        <v>19.16</v>
      </c>
      <c r="E3441">
        <f>VLOOKUP(D3441,'Peak Combiner'!$A$5:$D$4980,4,FALSE)</f>
        <v>19.16</v>
      </c>
      <c r="F3441">
        <f>IFERROR(VLOOKUP(D3441,rt_comb!$A:$B,2,FALSE),D3441)</f>
        <v>19.16</v>
      </c>
      <c r="G3441">
        <v>1620198</v>
      </c>
      <c r="H3441">
        <f>SUMIFS($G:$G,$E:$E,18.51,'RAW2'!$A:$A,'RAW2'!A3441)</f>
        <v>37263098</v>
      </c>
      <c r="I3441" s="1" t="str">
        <f>VLOOKUP(A3441,'volatile collection data'!$G$6:$H$69,2,FALSE)</f>
        <v>D</v>
      </c>
      <c r="J3441" s="1">
        <f>VLOOKUP(A3441,'volatile collection data'!$G$6:$I$69,3,FALSE)</f>
        <v>5</v>
      </c>
      <c r="K3441" s="1" t="str">
        <f>VLOOKUP(A3441,'volatile collection data'!$G$6:$N$69,8,FALSE)</f>
        <v>21B</v>
      </c>
      <c r="L3441" s="1">
        <f>VLOOKUP(A3441,'volatile collection data'!$G$6:$J$69,4,FALSE)</f>
        <v>2.93</v>
      </c>
      <c r="M3441" s="1">
        <f>VLOOKUP($A3441,'volatile collection data'!$G$6:$M$69,6,FALSE)</f>
        <v>12</v>
      </c>
      <c r="N3441" s="1">
        <f>VLOOKUP($A3441,'volatile collection data'!$G$6:$M$69,7,FALSE)</f>
        <v>2.93</v>
      </c>
      <c r="O3441" s="1">
        <f>VLOOKUP(A3441,'volatile collection data'!$G$6:$K$69,5,FALSE)</f>
        <v>0</v>
      </c>
      <c r="P3441" s="1" t="str">
        <f t="shared" si="321"/>
        <v>5D</v>
      </c>
      <c r="Q3441">
        <f t="shared" si="319"/>
        <v>7.4197883477454527E-2</v>
      </c>
      <c r="R3441" t="str">
        <f t="shared" si="322"/>
        <v>21B_0-D&amp;2.93%2.93@12</v>
      </c>
      <c r="S3441" t="str">
        <f t="shared" si="323"/>
        <v>5D-21B-VCS-Loc-22</v>
      </c>
      <c r="T3441" t="str">
        <f>IFERROR(IF(VLOOKUP(S3441,Bad!$A:$A,1,FALSE)='RAW2'!S3441,"yes","no"),"no")</f>
        <v>no</v>
      </c>
      <c r="U3441" t="str">
        <f>IFERROR(VLOOKUP(F3441,compounds!$A:$B,2,FALSE),"")</f>
        <v/>
      </c>
      <c r="V3441" t="str">
        <f>VLOOKUP(B3441,'volatile collection data'!$O:$P,2,FALSE)</f>
        <v>27.apr.22 21</v>
      </c>
    </row>
    <row r="3442" spans="1:22" x14ac:dyDescent="0.2">
      <c r="A3442" t="s">
        <v>381</v>
      </c>
      <c r="B3442" s="1" t="str">
        <f t="shared" si="320"/>
        <v>5D</v>
      </c>
      <c r="C3442">
        <v>19.302</v>
      </c>
      <c r="D3442">
        <f t="shared" si="318"/>
        <v>19.3</v>
      </c>
      <c r="E3442">
        <f>VLOOKUP(D3442,'Peak Combiner'!$A$5:$D$4980,4,FALSE)</f>
        <v>19.3</v>
      </c>
      <c r="F3442">
        <f>IFERROR(VLOOKUP(D3442,rt_comb!$A:$B,2,FALSE),D3442)</f>
        <v>19.3</v>
      </c>
      <c r="G3442">
        <v>2569423</v>
      </c>
      <c r="H3442">
        <f>SUMIFS($G:$G,$E:$E,18.51,'RAW2'!$A:$A,'RAW2'!A3442)</f>
        <v>37263098</v>
      </c>
      <c r="I3442" s="1" t="str">
        <f>VLOOKUP(A3442,'volatile collection data'!$G$6:$H$69,2,FALSE)</f>
        <v>D</v>
      </c>
      <c r="J3442" s="1">
        <f>VLOOKUP(A3442,'volatile collection data'!$G$6:$I$69,3,FALSE)</f>
        <v>5</v>
      </c>
      <c r="K3442" s="1" t="str">
        <f>VLOOKUP(A3442,'volatile collection data'!$G$6:$N$69,8,FALSE)</f>
        <v>21B</v>
      </c>
      <c r="L3442" s="1">
        <f>VLOOKUP(A3442,'volatile collection data'!$G$6:$J$69,4,FALSE)</f>
        <v>2.93</v>
      </c>
      <c r="M3442" s="1">
        <f>VLOOKUP($A3442,'volatile collection data'!$G$6:$M$69,6,FALSE)</f>
        <v>12</v>
      </c>
      <c r="N3442" s="1">
        <f>VLOOKUP($A3442,'volatile collection data'!$G$6:$M$69,7,FALSE)</f>
        <v>2.93</v>
      </c>
      <c r="O3442" s="1">
        <f>VLOOKUP(A3442,'volatile collection data'!$G$6:$K$69,5,FALSE)</f>
        <v>0</v>
      </c>
      <c r="P3442" s="1" t="str">
        <f t="shared" si="321"/>
        <v>5D</v>
      </c>
      <c r="Q3442">
        <f t="shared" si="319"/>
        <v>0.11766817904866671</v>
      </c>
      <c r="R3442" t="str">
        <f t="shared" si="322"/>
        <v>21B_0-D&amp;2.93%2.93@12</v>
      </c>
      <c r="S3442" t="str">
        <f t="shared" si="323"/>
        <v>5D-21B-VCS-Loc-22</v>
      </c>
      <c r="T3442" t="str">
        <f>IFERROR(IF(VLOOKUP(S3442,Bad!$A:$A,1,FALSE)='RAW2'!S3442,"yes","no"),"no")</f>
        <v>no</v>
      </c>
      <c r="U3442" t="str">
        <f>IFERROR(VLOOKUP(F3442,compounds!$A:$B,2,FALSE),"")</f>
        <v/>
      </c>
      <c r="V3442" t="str">
        <f>VLOOKUP(B3442,'volatile collection data'!$O:$P,2,FALSE)</f>
        <v>27.apr.22 21</v>
      </c>
    </row>
    <row r="3443" spans="1:22" x14ac:dyDescent="0.2">
      <c r="A3443" t="s">
        <v>381</v>
      </c>
      <c r="B3443" s="1" t="str">
        <f t="shared" si="320"/>
        <v>5D</v>
      </c>
      <c r="C3443">
        <v>19.556000000000001</v>
      </c>
      <c r="D3443">
        <f t="shared" si="318"/>
        <v>19.559999999999999</v>
      </c>
      <c r="E3443">
        <f>VLOOKUP(D3443,'Peak Combiner'!$A$5:$D$4980,4,FALSE)</f>
        <v>19.55</v>
      </c>
      <c r="F3443">
        <f>IFERROR(VLOOKUP(D3443,rt_comb!$A:$B,2,FALSE),D3443)</f>
        <v>19.559999999999999</v>
      </c>
      <c r="G3443">
        <v>11282182</v>
      </c>
      <c r="H3443">
        <f>SUMIFS($G:$G,$E:$E,18.51,'RAW2'!$A:$A,'RAW2'!A3443)</f>
        <v>37263098</v>
      </c>
      <c r="I3443" s="1" t="str">
        <f>VLOOKUP(A3443,'volatile collection data'!$G$6:$H$69,2,FALSE)</f>
        <v>D</v>
      </c>
      <c r="J3443" s="1">
        <f>VLOOKUP(A3443,'volatile collection data'!$G$6:$I$69,3,FALSE)</f>
        <v>5</v>
      </c>
      <c r="K3443" s="1" t="str">
        <f>VLOOKUP(A3443,'volatile collection data'!$G$6:$N$69,8,FALSE)</f>
        <v>21B</v>
      </c>
      <c r="L3443" s="1">
        <f>VLOOKUP(A3443,'volatile collection data'!$G$6:$J$69,4,FALSE)</f>
        <v>2.93</v>
      </c>
      <c r="M3443" s="1">
        <f>VLOOKUP($A3443,'volatile collection data'!$G$6:$M$69,6,FALSE)</f>
        <v>12</v>
      </c>
      <c r="N3443" s="1">
        <f>VLOOKUP($A3443,'volatile collection data'!$G$6:$M$69,7,FALSE)</f>
        <v>2.93</v>
      </c>
      <c r="O3443" s="1">
        <f>VLOOKUP(A3443,'volatile collection data'!$G$6:$K$69,5,FALSE)</f>
        <v>0</v>
      </c>
      <c r="P3443" s="1" t="str">
        <f t="shared" si="321"/>
        <v>5D</v>
      </c>
      <c r="Q3443">
        <f t="shared" si="319"/>
        <v>0.51667390368796584</v>
      </c>
      <c r="R3443" t="str">
        <f t="shared" si="322"/>
        <v>21B_0-D&amp;2.93%2.93@12</v>
      </c>
      <c r="S3443" t="str">
        <f t="shared" si="323"/>
        <v>5D-21B-VCS-Loc-22</v>
      </c>
      <c r="T3443" t="str">
        <f>IFERROR(IF(VLOOKUP(S3443,Bad!$A:$A,1,FALSE)='RAW2'!S3443,"yes","no"),"no")</f>
        <v>no</v>
      </c>
      <c r="U3443" t="str">
        <f>IFERROR(VLOOKUP(F3443,compounds!$A:$B,2,FALSE),"")</f>
        <v/>
      </c>
      <c r="V3443" t="str">
        <f>VLOOKUP(B3443,'volatile collection data'!$O:$P,2,FALSE)</f>
        <v>27.apr.22 21</v>
      </c>
    </row>
    <row r="3444" spans="1:22" x14ac:dyDescent="0.2">
      <c r="A3444" t="s">
        <v>381</v>
      </c>
      <c r="B3444" s="1" t="str">
        <f t="shared" si="320"/>
        <v>5D</v>
      </c>
      <c r="C3444">
        <v>20.048999999999999</v>
      </c>
      <c r="D3444">
        <f t="shared" si="318"/>
        <v>20.05</v>
      </c>
      <c r="E3444">
        <f>VLOOKUP(D3444,'Peak Combiner'!$A$5:$D$4980,4,FALSE)</f>
        <v>20.05</v>
      </c>
      <c r="F3444">
        <f>IFERROR(VLOOKUP(D3444,rt_comb!$A:$B,2,FALSE),D3444)</f>
        <v>20.05</v>
      </c>
      <c r="G3444">
        <v>2169430</v>
      </c>
      <c r="H3444">
        <f>SUMIFS($G:$G,$E:$E,18.51,'RAW2'!$A:$A,'RAW2'!A3444)</f>
        <v>37263098</v>
      </c>
      <c r="I3444" s="1" t="str">
        <f>VLOOKUP(A3444,'volatile collection data'!$G$6:$H$69,2,FALSE)</f>
        <v>D</v>
      </c>
      <c r="J3444" s="1">
        <f>VLOOKUP(A3444,'volatile collection data'!$G$6:$I$69,3,FALSE)</f>
        <v>5</v>
      </c>
      <c r="K3444" s="1" t="str">
        <f>VLOOKUP(A3444,'volatile collection data'!$G$6:$N$69,8,FALSE)</f>
        <v>21B</v>
      </c>
      <c r="L3444" s="1">
        <f>VLOOKUP(A3444,'volatile collection data'!$G$6:$J$69,4,FALSE)</f>
        <v>2.93</v>
      </c>
      <c r="M3444" s="1">
        <f>VLOOKUP($A3444,'volatile collection data'!$G$6:$M$69,6,FALSE)</f>
        <v>12</v>
      </c>
      <c r="N3444" s="1">
        <f>VLOOKUP($A3444,'volatile collection data'!$G$6:$M$69,7,FALSE)</f>
        <v>2.93</v>
      </c>
      <c r="O3444" s="1">
        <f>VLOOKUP(A3444,'volatile collection data'!$G$6:$K$69,5,FALSE)</f>
        <v>0</v>
      </c>
      <c r="P3444" s="1" t="str">
        <f t="shared" si="321"/>
        <v>5D</v>
      </c>
      <c r="Q3444">
        <f t="shared" si="319"/>
        <v>9.9350273455771576E-2</v>
      </c>
      <c r="R3444" t="str">
        <f t="shared" si="322"/>
        <v>21B_0-D&amp;2.93%2.93@12</v>
      </c>
      <c r="S3444" t="str">
        <f t="shared" si="323"/>
        <v>5D-21B-VCS-Loc-22</v>
      </c>
      <c r="T3444" t="str">
        <f>IFERROR(IF(VLOOKUP(S3444,Bad!$A:$A,1,FALSE)='RAW2'!S3444,"yes","no"),"no")</f>
        <v>no</v>
      </c>
      <c r="U3444" t="str">
        <f>IFERROR(VLOOKUP(F3444,compounds!$A:$B,2,FALSE),"")</f>
        <v>tridecane</v>
      </c>
      <c r="V3444" t="str">
        <f>VLOOKUP(B3444,'volatile collection data'!$O:$P,2,FALSE)</f>
        <v>27.apr.22 21</v>
      </c>
    </row>
    <row r="3445" spans="1:22" x14ac:dyDescent="0.2">
      <c r="A3445" t="s">
        <v>381</v>
      </c>
      <c r="B3445" s="1" t="str">
        <f t="shared" si="320"/>
        <v>5D</v>
      </c>
      <c r="C3445">
        <v>20.212</v>
      </c>
      <c r="D3445">
        <f t="shared" si="318"/>
        <v>20.21</v>
      </c>
      <c r="E3445">
        <f>VLOOKUP(D3445,'Peak Combiner'!$A$5:$D$4980,4,FALSE)</f>
        <v>20.21</v>
      </c>
      <c r="F3445">
        <f>IFERROR(VLOOKUP(D3445,rt_comb!$A:$B,2,FALSE),D3445)</f>
        <v>20.21</v>
      </c>
      <c r="G3445">
        <v>1367325</v>
      </c>
      <c r="H3445">
        <f>SUMIFS($G:$G,$E:$E,18.51,'RAW2'!$A:$A,'RAW2'!A3445)</f>
        <v>37263098</v>
      </c>
      <c r="I3445" s="1" t="str">
        <f>VLOOKUP(A3445,'volatile collection data'!$G$6:$H$69,2,FALSE)</f>
        <v>D</v>
      </c>
      <c r="J3445" s="1">
        <f>VLOOKUP(A3445,'volatile collection data'!$G$6:$I$69,3,FALSE)</f>
        <v>5</v>
      </c>
      <c r="K3445" s="1" t="str">
        <f>VLOOKUP(A3445,'volatile collection data'!$G$6:$N$69,8,FALSE)</f>
        <v>21B</v>
      </c>
      <c r="L3445" s="1">
        <f>VLOOKUP(A3445,'volatile collection data'!$G$6:$J$69,4,FALSE)</f>
        <v>2.93</v>
      </c>
      <c r="M3445" s="1">
        <f>VLOOKUP($A3445,'volatile collection data'!$G$6:$M$69,6,FALSE)</f>
        <v>12</v>
      </c>
      <c r="N3445" s="1">
        <f>VLOOKUP($A3445,'volatile collection data'!$G$6:$M$69,7,FALSE)</f>
        <v>2.93</v>
      </c>
      <c r="O3445" s="1">
        <f>VLOOKUP(A3445,'volatile collection data'!$G$6:$K$69,5,FALSE)</f>
        <v>0</v>
      </c>
      <c r="P3445" s="1" t="str">
        <f t="shared" si="321"/>
        <v>5D</v>
      </c>
      <c r="Q3445">
        <f t="shared" si="319"/>
        <v>6.2617421466888937E-2</v>
      </c>
      <c r="R3445" t="str">
        <f t="shared" si="322"/>
        <v>21B_0-D&amp;2.93%2.93@12</v>
      </c>
      <c r="S3445" t="str">
        <f t="shared" si="323"/>
        <v>5D-21B-VCS-Loc-22</v>
      </c>
      <c r="T3445" t="str">
        <f>IFERROR(IF(VLOOKUP(S3445,Bad!$A:$A,1,FALSE)='RAW2'!S3445,"yes","no"),"no")</f>
        <v>no</v>
      </c>
      <c r="U3445" t="str">
        <f>IFERROR(VLOOKUP(F3445,compounds!$A:$B,2,FALSE),"")</f>
        <v/>
      </c>
      <c r="V3445" t="str">
        <f>VLOOKUP(B3445,'volatile collection data'!$O:$P,2,FALSE)</f>
        <v>27.apr.22 21</v>
      </c>
    </row>
    <row r="3446" spans="1:22" x14ac:dyDescent="0.2">
      <c r="A3446" t="s">
        <v>381</v>
      </c>
      <c r="B3446" s="1" t="str">
        <f t="shared" si="320"/>
        <v>5D</v>
      </c>
      <c r="C3446">
        <v>20.64</v>
      </c>
      <c r="D3446">
        <f t="shared" si="318"/>
        <v>20.64</v>
      </c>
      <c r="E3446">
        <f>VLOOKUP(D3446,'Peak Combiner'!$A$5:$D$4980,4,FALSE)</f>
        <v>20.64</v>
      </c>
      <c r="F3446">
        <f>IFERROR(VLOOKUP(D3446,rt_comb!$A:$B,2,FALSE),D3446)</f>
        <v>20.64</v>
      </c>
      <c r="G3446">
        <v>2109343</v>
      </c>
      <c r="H3446">
        <f>SUMIFS($G:$G,$E:$E,18.51,'RAW2'!$A:$A,'RAW2'!A3446)</f>
        <v>37263098</v>
      </c>
      <c r="I3446" s="1" t="str">
        <f>VLOOKUP(A3446,'volatile collection data'!$G$6:$H$69,2,FALSE)</f>
        <v>D</v>
      </c>
      <c r="J3446" s="1">
        <f>VLOOKUP(A3446,'volatile collection data'!$G$6:$I$69,3,FALSE)</f>
        <v>5</v>
      </c>
      <c r="K3446" s="1" t="str">
        <f>VLOOKUP(A3446,'volatile collection data'!$G$6:$N$69,8,FALSE)</f>
        <v>21B</v>
      </c>
      <c r="L3446" s="1">
        <f>VLOOKUP(A3446,'volatile collection data'!$G$6:$J$69,4,FALSE)</f>
        <v>2.93</v>
      </c>
      <c r="M3446" s="1">
        <f>VLOOKUP($A3446,'volatile collection data'!$G$6:$M$69,6,FALSE)</f>
        <v>12</v>
      </c>
      <c r="N3446" s="1">
        <f>VLOOKUP($A3446,'volatile collection data'!$G$6:$M$69,7,FALSE)</f>
        <v>2.93</v>
      </c>
      <c r="O3446" s="1">
        <f>VLOOKUP(A3446,'volatile collection data'!$G$6:$K$69,5,FALSE)</f>
        <v>0</v>
      </c>
      <c r="P3446" s="1" t="str">
        <f t="shared" si="321"/>
        <v>5D</v>
      </c>
      <c r="Q3446">
        <f t="shared" si="319"/>
        <v>9.6598555317303436E-2</v>
      </c>
      <c r="R3446" t="str">
        <f t="shared" si="322"/>
        <v>21B_0-D&amp;2.93%2.93@12</v>
      </c>
      <c r="S3446" t="str">
        <f t="shared" si="323"/>
        <v>5D-21B-VCS-Loc-22</v>
      </c>
      <c r="T3446" t="str">
        <f>IFERROR(IF(VLOOKUP(S3446,Bad!$A:$A,1,FALSE)='RAW2'!S3446,"yes","no"),"no")</f>
        <v>no</v>
      </c>
      <c r="U3446" t="str">
        <f>IFERROR(VLOOKUP(F3446,compounds!$A:$B,2,FALSE),"")</f>
        <v/>
      </c>
      <c r="V3446" t="str">
        <f>VLOOKUP(B3446,'volatile collection data'!$O:$P,2,FALSE)</f>
        <v>27.apr.22 21</v>
      </c>
    </row>
    <row r="3447" spans="1:22" x14ac:dyDescent="0.2">
      <c r="A3447" t="s">
        <v>381</v>
      </c>
      <c r="B3447" s="1" t="str">
        <f t="shared" si="320"/>
        <v>5D</v>
      </c>
      <c r="C3447">
        <v>21.084</v>
      </c>
      <c r="D3447">
        <f t="shared" si="318"/>
        <v>21.08</v>
      </c>
      <c r="E3447">
        <f>VLOOKUP(D3447,'Peak Combiner'!$A$5:$D$4980,4,FALSE)</f>
        <v>21.07</v>
      </c>
      <c r="F3447">
        <f>IFERROR(VLOOKUP(D3447,rt_comb!$A:$B,2,FALSE),D3447)</f>
        <v>21.08</v>
      </c>
      <c r="G3447">
        <v>3232900</v>
      </c>
      <c r="H3447">
        <f>SUMIFS($G:$G,$E:$E,18.51,'RAW2'!$A:$A,'RAW2'!A3447)</f>
        <v>37263098</v>
      </c>
      <c r="I3447" s="1" t="str">
        <f>VLOOKUP(A3447,'volatile collection data'!$G$6:$H$69,2,FALSE)</f>
        <v>D</v>
      </c>
      <c r="J3447" s="1">
        <f>VLOOKUP(A3447,'volatile collection data'!$G$6:$I$69,3,FALSE)</f>
        <v>5</v>
      </c>
      <c r="K3447" s="1" t="str">
        <f>VLOOKUP(A3447,'volatile collection data'!$G$6:$N$69,8,FALSE)</f>
        <v>21B</v>
      </c>
      <c r="L3447" s="1">
        <f>VLOOKUP(A3447,'volatile collection data'!$G$6:$J$69,4,FALSE)</f>
        <v>2.93</v>
      </c>
      <c r="M3447" s="1">
        <f>VLOOKUP($A3447,'volatile collection data'!$G$6:$M$69,6,FALSE)</f>
        <v>12</v>
      </c>
      <c r="N3447" s="1">
        <f>VLOOKUP($A3447,'volatile collection data'!$G$6:$M$69,7,FALSE)</f>
        <v>2.93</v>
      </c>
      <c r="O3447" s="1">
        <f>VLOOKUP(A3447,'volatile collection data'!$G$6:$K$69,5,FALSE)</f>
        <v>0</v>
      </c>
      <c r="P3447" s="1" t="str">
        <f t="shared" si="321"/>
        <v>5D</v>
      </c>
      <c r="Q3447">
        <f t="shared" si="319"/>
        <v>0.14805248339663593</v>
      </c>
      <c r="R3447" t="str">
        <f t="shared" si="322"/>
        <v>21B_0-D&amp;2.93%2.93@12</v>
      </c>
      <c r="S3447" t="str">
        <f t="shared" si="323"/>
        <v>5D-21B-VCS-Loc-22</v>
      </c>
      <c r="T3447" t="str">
        <f>IFERROR(IF(VLOOKUP(S3447,Bad!$A:$A,1,FALSE)='RAW2'!S3447,"yes","no"),"no")</f>
        <v>no</v>
      </c>
      <c r="U3447" t="str">
        <f>IFERROR(VLOOKUP(F3447,compounds!$A:$B,2,FALSE),"")</f>
        <v/>
      </c>
      <c r="V3447" t="str">
        <f>VLOOKUP(B3447,'volatile collection data'!$O:$P,2,FALSE)</f>
        <v>27.apr.22 21</v>
      </c>
    </row>
    <row r="3448" spans="1:22" x14ac:dyDescent="0.2">
      <c r="A3448" t="s">
        <v>381</v>
      </c>
      <c r="B3448" s="1" t="str">
        <f t="shared" si="320"/>
        <v>5D</v>
      </c>
      <c r="C3448">
        <v>21.321999999999999</v>
      </c>
      <c r="D3448">
        <f t="shared" si="318"/>
        <v>21.32</v>
      </c>
      <c r="E3448">
        <f>VLOOKUP(D3448,'Peak Combiner'!$A$5:$D$4980,4,FALSE)</f>
        <v>21.28</v>
      </c>
      <c r="F3448">
        <f>IFERROR(VLOOKUP(D3448,rt_comb!$A:$B,2,FALSE),D3448)</f>
        <v>21.32</v>
      </c>
      <c r="G3448">
        <v>19490461</v>
      </c>
      <c r="H3448">
        <f>SUMIFS($G:$G,$E:$E,18.51,'RAW2'!$A:$A,'RAW2'!A3448)</f>
        <v>37263098</v>
      </c>
      <c r="I3448" s="1" t="str">
        <f>VLOOKUP(A3448,'volatile collection data'!$G$6:$H$69,2,FALSE)</f>
        <v>D</v>
      </c>
      <c r="J3448" s="1">
        <f>VLOOKUP(A3448,'volatile collection data'!$G$6:$I$69,3,FALSE)</f>
        <v>5</v>
      </c>
      <c r="K3448" s="1" t="str">
        <f>VLOOKUP(A3448,'volatile collection data'!$G$6:$N$69,8,FALSE)</f>
        <v>21B</v>
      </c>
      <c r="L3448" s="1">
        <f>VLOOKUP(A3448,'volatile collection data'!$G$6:$J$69,4,FALSE)</f>
        <v>2.93</v>
      </c>
      <c r="M3448" s="1">
        <f>VLOOKUP($A3448,'volatile collection data'!$G$6:$M$69,6,FALSE)</f>
        <v>12</v>
      </c>
      <c r="N3448" s="1">
        <f>VLOOKUP($A3448,'volatile collection data'!$G$6:$M$69,7,FALSE)</f>
        <v>2.93</v>
      </c>
      <c r="O3448" s="1">
        <f>VLOOKUP(A3448,'volatile collection data'!$G$6:$K$69,5,FALSE)</f>
        <v>0</v>
      </c>
      <c r="P3448" s="1" t="str">
        <f t="shared" si="321"/>
        <v>5D</v>
      </c>
      <c r="Q3448">
        <f t="shared" si="319"/>
        <v>0.89257668149193614</v>
      </c>
      <c r="R3448" t="str">
        <f t="shared" si="322"/>
        <v>21B_0-D&amp;2.93%2.93@12</v>
      </c>
      <c r="S3448" t="str">
        <f t="shared" si="323"/>
        <v>5D-21B-VCS-Loc-22</v>
      </c>
      <c r="T3448" t="str">
        <f>IFERROR(IF(VLOOKUP(S3448,Bad!$A:$A,1,FALSE)='RAW2'!S3448,"yes","no"),"no")</f>
        <v>no</v>
      </c>
      <c r="U3448" t="str">
        <f>IFERROR(VLOOKUP(F3448,compounds!$A:$B,2,FALSE),"")</f>
        <v/>
      </c>
      <c r="V3448" t="str">
        <f>VLOOKUP(B3448,'volatile collection data'!$O:$P,2,FALSE)</f>
        <v>27.apr.22 21</v>
      </c>
    </row>
    <row r="3449" spans="1:22" x14ac:dyDescent="0.2">
      <c r="A3449" t="s">
        <v>381</v>
      </c>
      <c r="B3449" s="1" t="str">
        <f t="shared" si="320"/>
        <v>5D</v>
      </c>
      <c r="C3449">
        <v>22.361999999999998</v>
      </c>
      <c r="D3449">
        <f t="shared" si="318"/>
        <v>22.36</v>
      </c>
      <c r="E3449">
        <f>VLOOKUP(D3449,'Peak Combiner'!$A$5:$D$4980,4,FALSE)</f>
        <v>22.36</v>
      </c>
      <c r="F3449">
        <f>IFERROR(VLOOKUP(D3449,rt_comb!$A:$B,2,FALSE),D3449)</f>
        <v>22.36</v>
      </c>
      <c r="G3449">
        <v>4623040</v>
      </c>
      <c r="H3449">
        <f>SUMIFS($G:$G,$E:$E,18.51,'RAW2'!$A:$A,'RAW2'!A3449)</f>
        <v>37263098</v>
      </c>
      <c r="I3449" s="1" t="str">
        <f>VLOOKUP(A3449,'volatile collection data'!$G$6:$H$69,2,FALSE)</f>
        <v>D</v>
      </c>
      <c r="J3449" s="1">
        <f>VLOOKUP(A3449,'volatile collection data'!$G$6:$I$69,3,FALSE)</f>
        <v>5</v>
      </c>
      <c r="K3449" s="1" t="str">
        <f>VLOOKUP(A3449,'volatile collection data'!$G$6:$N$69,8,FALSE)</f>
        <v>21B</v>
      </c>
      <c r="L3449" s="1">
        <f>VLOOKUP(A3449,'volatile collection data'!$G$6:$J$69,4,FALSE)</f>
        <v>2.93</v>
      </c>
      <c r="M3449" s="1">
        <f>VLOOKUP($A3449,'volatile collection data'!$G$6:$M$69,6,FALSE)</f>
        <v>12</v>
      </c>
      <c r="N3449" s="1">
        <f>VLOOKUP($A3449,'volatile collection data'!$G$6:$M$69,7,FALSE)</f>
        <v>2.93</v>
      </c>
      <c r="O3449" s="1">
        <f>VLOOKUP(A3449,'volatile collection data'!$G$6:$K$69,5,FALSE)</f>
        <v>0</v>
      </c>
      <c r="P3449" s="1" t="str">
        <f t="shared" si="321"/>
        <v>5D</v>
      </c>
      <c r="Q3449">
        <f t="shared" si="319"/>
        <v>0.21171473068823154</v>
      </c>
      <c r="R3449" t="str">
        <f t="shared" si="322"/>
        <v>21B_0-D&amp;2.93%2.93@12</v>
      </c>
      <c r="S3449" t="str">
        <f t="shared" si="323"/>
        <v>5D-21B-VCS-Loc-22</v>
      </c>
      <c r="T3449" t="str">
        <f>IFERROR(IF(VLOOKUP(S3449,Bad!$A:$A,1,FALSE)='RAW2'!S3449,"yes","no"),"no")</f>
        <v>no</v>
      </c>
      <c r="U3449" t="str">
        <f>IFERROR(VLOOKUP(F3449,compounds!$A:$B,2,FALSE),"")</f>
        <v/>
      </c>
      <c r="V3449" t="str">
        <f>VLOOKUP(B3449,'volatile collection data'!$O:$P,2,FALSE)</f>
        <v>27.apr.22 21</v>
      </c>
    </row>
    <row r="3450" spans="1:22" x14ac:dyDescent="0.2">
      <c r="A3450" t="s">
        <v>381</v>
      </c>
      <c r="B3450" s="1" t="str">
        <f t="shared" si="320"/>
        <v>5D</v>
      </c>
      <c r="C3450">
        <v>22.76</v>
      </c>
      <c r="D3450">
        <f t="shared" si="318"/>
        <v>22.76</v>
      </c>
      <c r="E3450">
        <f>VLOOKUP(D3450,'Peak Combiner'!$A$5:$D$4980,4,FALSE)</f>
        <v>22.76</v>
      </c>
      <c r="F3450">
        <f>IFERROR(VLOOKUP(D3450,rt_comb!$A:$B,2,FALSE),D3450)</f>
        <v>22.76</v>
      </c>
      <c r="G3450">
        <v>2103336</v>
      </c>
      <c r="H3450">
        <f>SUMIFS($G:$G,$E:$E,18.51,'RAW2'!$A:$A,'RAW2'!A3450)</f>
        <v>37263098</v>
      </c>
      <c r="I3450" s="1" t="str">
        <f>VLOOKUP(A3450,'volatile collection data'!$G$6:$H$69,2,FALSE)</f>
        <v>D</v>
      </c>
      <c r="J3450" s="1">
        <f>VLOOKUP(A3450,'volatile collection data'!$G$6:$I$69,3,FALSE)</f>
        <v>5</v>
      </c>
      <c r="K3450" s="1" t="str">
        <f>VLOOKUP(A3450,'volatile collection data'!$G$6:$N$69,8,FALSE)</f>
        <v>21B</v>
      </c>
      <c r="L3450" s="1">
        <f>VLOOKUP(A3450,'volatile collection data'!$G$6:$J$69,4,FALSE)</f>
        <v>2.93</v>
      </c>
      <c r="M3450" s="1">
        <f>VLOOKUP($A3450,'volatile collection data'!$G$6:$M$69,6,FALSE)</f>
        <v>12</v>
      </c>
      <c r="N3450" s="1">
        <f>VLOOKUP($A3450,'volatile collection data'!$G$6:$M$69,7,FALSE)</f>
        <v>2.93</v>
      </c>
      <c r="O3450" s="1">
        <f>VLOOKUP(A3450,'volatile collection data'!$G$6:$K$69,5,FALSE)</f>
        <v>0</v>
      </c>
      <c r="P3450" s="1" t="str">
        <f t="shared" si="321"/>
        <v>5D</v>
      </c>
      <c r="Q3450">
        <f t="shared" si="319"/>
        <v>9.6323461355917794E-2</v>
      </c>
      <c r="R3450" t="str">
        <f t="shared" si="322"/>
        <v>21B_0-D&amp;2.93%2.93@12</v>
      </c>
      <c r="S3450" t="str">
        <f t="shared" si="323"/>
        <v>5D-21B-VCS-Loc-22</v>
      </c>
      <c r="T3450" t="str">
        <f>IFERROR(IF(VLOOKUP(S3450,Bad!$A:$A,1,FALSE)='RAW2'!S3450,"yes","no"),"no")</f>
        <v>no</v>
      </c>
      <c r="U3450" t="str">
        <f>IFERROR(VLOOKUP(F3450,compounds!$A:$B,2,FALSE),"")</f>
        <v/>
      </c>
      <c r="V3450" t="str">
        <f>VLOOKUP(B3450,'volatile collection data'!$O:$P,2,FALSE)</f>
        <v>27.apr.22 21</v>
      </c>
    </row>
    <row r="3451" spans="1:22" x14ac:dyDescent="0.2">
      <c r="A3451" t="s">
        <v>381</v>
      </c>
      <c r="B3451" s="1" t="str">
        <f t="shared" si="320"/>
        <v>5D</v>
      </c>
      <c r="C3451">
        <v>22.867000000000001</v>
      </c>
      <c r="D3451">
        <f t="shared" si="318"/>
        <v>22.87</v>
      </c>
      <c r="E3451">
        <f>VLOOKUP(D3451,'Peak Combiner'!$A$5:$D$4980,4,FALSE)</f>
        <v>22.87</v>
      </c>
      <c r="F3451">
        <f>IFERROR(VLOOKUP(D3451,rt_comb!$A:$B,2,FALSE),D3451)</f>
        <v>22.87</v>
      </c>
      <c r="G3451">
        <v>10059158</v>
      </c>
      <c r="H3451">
        <f>SUMIFS($G:$G,$E:$E,18.51,'RAW2'!$A:$A,'RAW2'!A3451)</f>
        <v>37263098</v>
      </c>
      <c r="I3451" s="1" t="str">
        <f>VLOOKUP(A3451,'volatile collection data'!$G$6:$H$69,2,FALSE)</f>
        <v>D</v>
      </c>
      <c r="J3451" s="1">
        <f>VLOOKUP(A3451,'volatile collection data'!$G$6:$I$69,3,FALSE)</f>
        <v>5</v>
      </c>
      <c r="K3451" s="1" t="str">
        <f>VLOOKUP(A3451,'volatile collection data'!$G$6:$N$69,8,FALSE)</f>
        <v>21B</v>
      </c>
      <c r="L3451" s="1">
        <f>VLOOKUP(A3451,'volatile collection data'!$G$6:$J$69,4,FALSE)</f>
        <v>2.93</v>
      </c>
      <c r="M3451" s="1">
        <f>VLOOKUP($A3451,'volatile collection data'!$G$6:$M$69,6,FALSE)</f>
        <v>12</v>
      </c>
      <c r="N3451" s="1">
        <f>VLOOKUP($A3451,'volatile collection data'!$G$6:$M$69,7,FALSE)</f>
        <v>2.93</v>
      </c>
      <c r="O3451" s="1">
        <f>VLOOKUP(A3451,'volatile collection data'!$G$6:$K$69,5,FALSE)</f>
        <v>0</v>
      </c>
      <c r="P3451" s="1" t="str">
        <f t="shared" si="321"/>
        <v>5D</v>
      </c>
      <c r="Q3451">
        <f t="shared" si="319"/>
        <v>0.46066482810453074</v>
      </c>
      <c r="R3451" t="str">
        <f t="shared" si="322"/>
        <v>21B_0-D&amp;2.93%2.93@12</v>
      </c>
      <c r="S3451" t="str">
        <f t="shared" si="323"/>
        <v>5D-21B-VCS-Loc-22</v>
      </c>
      <c r="T3451" t="str">
        <f>IFERROR(IF(VLOOKUP(S3451,Bad!$A:$A,1,FALSE)='RAW2'!S3451,"yes","no"),"no")</f>
        <v>no</v>
      </c>
      <c r="U3451" t="str">
        <f>IFERROR(VLOOKUP(F3451,compounds!$A:$B,2,FALSE),"")</f>
        <v/>
      </c>
      <c r="V3451" t="str">
        <f>VLOOKUP(B3451,'volatile collection data'!$O:$P,2,FALSE)</f>
        <v>27.apr.22 21</v>
      </c>
    </row>
    <row r="3452" spans="1:22" x14ac:dyDescent="0.2">
      <c r="A3452" t="s">
        <v>381</v>
      </c>
      <c r="B3452" s="1" t="str">
        <f t="shared" si="320"/>
        <v>5D</v>
      </c>
      <c r="C3452">
        <v>23.338999999999999</v>
      </c>
      <c r="D3452">
        <f t="shared" si="318"/>
        <v>23.34</v>
      </c>
      <c r="E3452">
        <f>VLOOKUP(D3452,'Peak Combiner'!$A$5:$D$4980,4,FALSE)</f>
        <v>23.32</v>
      </c>
      <c r="F3452">
        <f>IFERROR(VLOOKUP(D3452,rt_comb!$A:$B,2,FALSE),D3452)</f>
        <v>23.34</v>
      </c>
      <c r="G3452">
        <v>6912073</v>
      </c>
      <c r="H3452">
        <f>SUMIFS($G:$G,$E:$E,18.51,'RAW2'!$A:$A,'RAW2'!A3452)</f>
        <v>37263098</v>
      </c>
      <c r="I3452" s="1" t="str">
        <f>VLOOKUP(A3452,'volatile collection data'!$G$6:$H$69,2,FALSE)</f>
        <v>D</v>
      </c>
      <c r="J3452" s="1">
        <f>VLOOKUP(A3452,'volatile collection data'!$G$6:$I$69,3,FALSE)</f>
        <v>5</v>
      </c>
      <c r="K3452" s="1" t="str">
        <f>VLOOKUP(A3452,'volatile collection data'!$G$6:$N$69,8,FALSE)</f>
        <v>21B</v>
      </c>
      <c r="L3452" s="1">
        <f>VLOOKUP(A3452,'volatile collection data'!$G$6:$J$69,4,FALSE)</f>
        <v>2.93</v>
      </c>
      <c r="M3452" s="1">
        <f>VLOOKUP($A3452,'volatile collection data'!$G$6:$M$69,6,FALSE)</f>
        <v>12</v>
      </c>
      <c r="N3452" s="1">
        <f>VLOOKUP($A3452,'volatile collection data'!$G$6:$M$69,7,FALSE)</f>
        <v>2.93</v>
      </c>
      <c r="O3452" s="1">
        <f>VLOOKUP(A3452,'volatile collection data'!$G$6:$K$69,5,FALSE)</f>
        <v>0</v>
      </c>
      <c r="P3452" s="1" t="str">
        <f t="shared" si="321"/>
        <v>5D</v>
      </c>
      <c r="Q3452">
        <f t="shared" si="319"/>
        <v>0.31654229115309335</v>
      </c>
      <c r="R3452" t="str">
        <f t="shared" si="322"/>
        <v>21B_0-D&amp;2.93%2.93@12</v>
      </c>
      <c r="S3452" t="str">
        <f t="shared" si="323"/>
        <v>5D-21B-VCS-Loc-22</v>
      </c>
      <c r="T3452" t="str">
        <f>IFERROR(IF(VLOOKUP(S3452,Bad!$A:$A,1,FALSE)='RAW2'!S3452,"yes","no"),"no")</f>
        <v>no</v>
      </c>
      <c r="U3452" t="str">
        <f>IFERROR(VLOOKUP(F3452,compounds!$A:$B,2,FALSE),"")</f>
        <v/>
      </c>
      <c r="V3452" t="str">
        <f>VLOOKUP(B3452,'volatile collection data'!$O:$P,2,FALSE)</f>
        <v>27.apr.22 21</v>
      </c>
    </row>
    <row r="3453" spans="1:22" x14ac:dyDescent="0.2">
      <c r="A3453" t="s">
        <v>381</v>
      </c>
      <c r="B3453" s="1" t="str">
        <f t="shared" si="320"/>
        <v>5D</v>
      </c>
      <c r="C3453">
        <v>23.550999999999998</v>
      </c>
      <c r="D3453">
        <f t="shared" si="318"/>
        <v>23.55</v>
      </c>
      <c r="E3453">
        <f>VLOOKUP(D3453,'Peak Combiner'!$A$5:$D$4980,4,FALSE)</f>
        <v>23.55</v>
      </c>
      <c r="F3453">
        <f>IFERROR(VLOOKUP(D3453,rt_comb!$A:$B,2,FALSE),D3453)</f>
        <v>23.55</v>
      </c>
      <c r="G3453">
        <v>1314590</v>
      </c>
      <c r="H3453">
        <f>SUMIFS($G:$G,$E:$E,18.51,'RAW2'!$A:$A,'RAW2'!A3453)</f>
        <v>37263098</v>
      </c>
      <c r="I3453" s="1" t="str">
        <f>VLOOKUP(A3453,'volatile collection data'!$G$6:$H$69,2,FALSE)</f>
        <v>D</v>
      </c>
      <c r="J3453" s="1">
        <f>VLOOKUP(A3453,'volatile collection data'!$G$6:$I$69,3,FALSE)</f>
        <v>5</v>
      </c>
      <c r="K3453" s="1" t="str">
        <f>VLOOKUP(A3453,'volatile collection data'!$G$6:$N$69,8,FALSE)</f>
        <v>21B</v>
      </c>
      <c r="L3453" s="1">
        <f>VLOOKUP(A3453,'volatile collection data'!$G$6:$J$69,4,FALSE)</f>
        <v>2.93</v>
      </c>
      <c r="M3453" s="1">
        <f>VLOOKUP($A3453,'volatile collection data'!$G$6:$M$69,6,FALSE)</f>
        <v>12</v>
      </c>
      <c r="N3453" s="1">
        <f>VLOOKUP($A3453,'volatile collection data'!$G$6:$M$69,7,FALSE)</f>
        <v>2.93</v>
      </c>
      <c r="O3453" s="1">
        <f>VLOOKUP(A3453,'volatile collection data'!$G$6:$K$69,5,FALSE)</f>
        <v>0</v>
      </c>
      <c r="P3453" s="1" t="str">
        <f t="shared" si="321"/>
        <v>5D</v>
      </c>
      <c r="Q3453">
        <f t="shared" si="319"/>
        <v>6.0202392325275654E-2</v>
      </c>
      <c r="R3453" t="str">
        <f t="shared" si="322"/>
        <v>21B_0-D&amp;2.93%2.93@12</v>
      </c>
      <c r="S3453" t="str">
        <f t="shared" si="323"/>
        <v>5D-21B-VCS-Loc-22</v>
      </c>
      <c r="T3453" t="str">
        <f>IFERROR(IF(VLOOKUP(S3453,Bad!$A:$A,1,FALSE)='RAW2'!S3453,"yes","no"),"no")</f>
        <v>no</v>
      </c>
      <c r="U3453" t="str">
        <f>IFERROR(VLOOKUP(F3453,compounds!$A:$B,2,FALSE),"")</f>
        <v/>
      </c>
      <c r="V3453" t="str">
        <f>VLOOKUP(B3453,'volatile collection data'!$O:$P,2,FALSE)</f>
        <v>27.apr.22 21</v>
      </c>
    </row>
    <row r="3454" spans="1:22" x14ac:dyDescent="0.2">
      <c r="A3454" t="s">
        <v>381</v>
      </c>
      <c r="B3454" s="1" t="str">
        <f t="shared" si="320"/>
        <v>5D</v>
      </c>
      <c r="C3454">
        <v>23.669</v>
      </c>
      <c r="D3454">
        <f t="shared" ref="D3454:D3517" si="324">ROUND(C3454,2)</f>
        <v>23.67</v>
      </c>
      <c r="E3454">
        <f>VLOOKUP(D3454,'Peak Combiner'!$A$5:$D$4980,4,FALSE)</f>
        <v>23.67</v>
      </c>
      <c r="F3454">
        <f>IFERROR(VLOOKUP(D3454,rt_comb!$A:$B,2,FALSE),D3454)</f>
        <v>23.67</v>
      </c>
      <c r="G3454">
        <v>16130468</v>
      </c>
      <c r="H3454">
        <f>SUMIFS($G:$G,$E:$E,18.51,'RAW2'!$A:$A,'RAW2'!A3454)</f>
        <v>37263098</v>
      </c>
      <c r="I3454" s="1" t="str">
        <f>VLOOKUP(A3454,'volatile collection data'!$G$6:$H$69,2,FALSE)</f>
        <v>D</v>
      </c>
      <c r="J3454" s="1">
        <f>VLOOKUP(A3454,'volatile collection data'!$G$6:$I$69,3,FALSE)</f>
        <v>5</v>
      </c>
      <c r="K3454" s="1" t="str">
        <f>VLOOKUP(A3454,'volatile collection data'!$G$6:$N$69,8,FALSE)</f>
        <v>21B</v>
      </c>
      <c r="L3454" s="1">
        <f>VLOOKUP(A3454,'volatile collection data'!$G$6:$J$69,4,FALSE)</f>
        <v>2.93</v>
      </c>
      <c r="M3454" s="1">
        <f>VLOOKUP($A3454,'volatile collection data'!$G$6:$M$69,6,FALSE)</f>
        <v>12</v>
      </c>
      <c r="N3454" s="1">
        <f>VLOOKUP($A3454,'volatile collection data'!$G$6:$M$69,7,FALSE)</f>
        <v>2.93</v>
      </c>
      <c r="O3454" s="1">
        <f>VLOOKUP(A3454,'volatile collection data'!$G$6:$K$69,5,FALSE)</f>
        <v>0</v>
      </c>
      <c r="P3454" s="1" t="str">
        <f t="shared" si="321"/>
        <v>5D</v>
      </c>
      <c r="Q3454">
        <f t="shared" ref="Q3454:Q3517" si="325">IFERROR((30/H3454*G3454)/L3454/6,0)</f>
        <v>0.73870390230132932</v>
      </c>
      <c r="R3454" t="str">
        <f t="shared" si="322"/>
        <v>21B_0-D&amp;2.93%2.93@12</v>
      </c>
      <c r="S3454" t="str">
        <f t="shared" si="323"/>
        <v>5D-21B-VCS-Loc-22</v>
      </c>
      <c r="T3454" t="str">
        <f>IFERROR(IF(VLOOKUP(S3454,Bad!$A:$A,1,FALSE)='RAW2'!S3454,"yes","no"),"no")</f>
        <v>no</v>
      </c>
      <c r="U3454" t="str">
        <f>IFERROR(VLOOKUP(F3454,compounds!$A:$B,2,FALSE),"")</f>
        <v>y-cadinene</v>
      </c>
      <c r="V3454" t="str">
        <f>VLOOKUP(B3454,'volatile collection data'!$O:$P,2,FALSE)</f>
        <v>27.apr.22 21</v>
      </c>
    </row>
    <row r="3455" spans="1:22" x14ac:dyDescent="0.2">
      <c r="A3455" t="s">
        <v>381</v>
      </c>
      <c r="B3455" s="1" t="str">
        <f t="shared" si="320"/>
        <v>5D</v>
      </c>
      <c r="C3455">
        <v>23.896000000000001</v>
      </c>
      <c r="D3455">
        <f t="shared" si="324"/>
        <v>23.9</v>
      </c>
      <c r="E3455">
        <f>VLOOKUP(D3455,'Peak Combiner'!$A$5:$D$4980,4,FALSE)</f>
        <v>23.89</v>
      </c>
      <c r="F3455">
        <f>IFERROR(VLOOKUP(D3455,rt_comb!$A:$B,2,FALSE),D3455)</f>
        <v>23.9</v>
      </c>
      <c r="G3455">
        <v>22926886</v>
      </c>
      <c r="H3455">
        <f>SUMIFS($G:$G,$E:$E,18.51,'RAW2'!$A:$A,'RAW2'!A3455)</f>
        <v>37263098</v>
      </c>
      <c r="I3455" s="1" t="str">
        <f>VLOOKUP(A3455,'volatile collection data'!$G$6:$H$69,2,FALSE)</f>
        <v>D</v>
      </c>
      <c r="J3455" s="1">
        <f>VLOOKUP(A3455,'volatile collection data'!$G$6:$I$69,3,FALSE)</f>
        <v>5</v>
      </c>
      <c r="K3455" s="1" t="str">
        <f>VLOOKUP(A3455,'volatile collection data'!$G$6:$N$69,8,FALSE)</f>
        <v>21B</v>
      </c>
      <c r="L3455" s="1">
        <f>VLOOKUP(A3455,'volatile collection data'!$G$6:$J$69,4,FALSE)</f>
        <v>2.93</v>
      </c>
      <c r="M3455" s="1">
        <f>VLOOKUP($A3455,'volatile collection data'!$G$6:$M$69,6,FALSE)</f>
        <v>12</v>
      </c>
      <c r="N3455" s="1">
        <f>VLOOKUP($A3455,'volatile collection data'!$G$6:$M$69,7,FALSE)</f>
        <v>2.93</v>
      </c>
      <c r="O3455" s="1">
        <f>VLOOKUP(A3455,'volatile collection data'!$G$6:$K$69,5,FALSE)</f>
        <v>0</v>
      </c>
      <c r="P3455" s="1" t="str">
        <f t="shared" si="321"/>
        <v>5D</v>
      </c>
      <c r="Q3455">
        <f t="shared" si="325"/>
        <v>1.0499497073375499</v>
      </c>
      <c r="R3455" t="str">
        <f t="shared" si="322"/>
        <v>21B_0-D&amp;2.93%2.93@12</v>
      </c>
      <c r="S3455" t="str">
        <f t="shared" si="323"/>
        <v>5D-21B-VCS-Loc-22</v>
      </c>
      <c r="T3455" t="str">
        <f>IFERROR(IF(VLOOKUP(S3455,Bad!$A:$A,1,FALSE)='RAW2'!S3455,"yes","no"),"no")</f>
        <v>no</v>
      </c>
      <c r="U3455" t="str">
        <f>IFERROR(VLOOKUP(F3455,compounds!$A:$B,2,FALSE),"")</f>
        <v/>
      </c>
      <c r="V3455" t="str">
        <f>VLOOKUP(B3455,'volatile collection data'!$O:$P,2,FALSE)</f>
        <v>27.apr.22 21</v>
      </c>
    </row>
    <row r="3456" spans="1:22" x14ac:dyDescent="0.2">
      <c r="A3456" t="s">
        <v>381</v>
      </c>
      <c r="B3456" s="1" t="str">
        <f t="shared" si="320"/>
        <v>5D</v>
      </c>
      <c r="C3456">
        <v>25.117999999999999</v>
      </c>
      <c r="D3456">
        <f t="shared" si="324"/>
        <v>25.12</v>
      </c>
      <c r="E3456">
        <f>VLOOKUP(D3456,'Peak Combiner'!$A$5:$D$4980,4,FALSE)</f>
        <v>25.12</v>
      </c>
      <c r="F3456">
        <f>IFERROR(VLOOKUP(D3456,rt_comb!$A:$B,2,FALSE),D3456)</f>
        <v>25.12</v>
      </c>
      <c r="G3456">
        <v>1278065</v>
      </c>
      <c r="H3456">
        <f>SUMIFS($G:$G,$E:$E,18.51,'RAW2'!$A:$A,'RAW2'!A3456)</f>
        <v>37263098</v>
      </c>
      <c r="I3456" s="1" t="str">
        <f>VLOOKUP(A3456,'volatile collection data'!$G$6:$H$69,2,FALSE)</f>
        <v>D</v>
      </c>
      <c r="J3456" s="1">
        <f>VLOOKUP(A3456,'volatile collection data'!$G$6:$I$69,3,FALSE)</f>
        <v>5</v>
      </c>
      <c r="K3456" s="1" t="str">
        <f>VLOOKUP(A3456,'volatile collection data'!$G$6:$N$69,8,FALSE)</f>
        <v>21B</v>
      </c>
      <c r="L3456" s="1">
        <f>VLOOKUP(A3456,'volatile collection data'!$G$6:$J$69,4,FALSE)</f>
        <v>2.93</v>
      </c>
      <c r="M3456" s="1">
        <f>VLOOKUP($A3456,'volatile collection data'!$G$6:$M$69,6,FALSE)</f>
        <v>12</v>
      </c>
      <c r="N3456" s="1">
        <f>VLOOKUP($A3456,'volatile collection data'!$G$6:$M$69,7,FALSE)</f>
        <v>2.93</v>
      </c>
      <c r="O3456" s="1">
        <f>VLOOKUP(A3456,'volatile collection data'!$G$6:$K$69,5,FALSE)</f>
        <v>0</v>
      </c>
      <c r="P3456" s="1" t="str">
        <f t="shared" si="321"/>
        <v>5D</v>
      </c>
      <c r="Q3456">
        <f t="shared" si="325"/>
        <v>5.8529709298871462E-2</v>
      </c>
      <c r="R3456" t="str">
        <f t="shared" si="322"/>
        <v>21B_0-D&amp;2.93%2.93@12</v>
      </c>
      <c r="S3456" t="str">
        <f t="shared" si="323"/>
        <v>5D-21B-VCS-Loc-22</v>
      </c>
      <c r="T3456" t="str">
        <f>IFERROR(IF(VLOOKUP(S3456,Bad!$A:$A,1,FALSE)='RAW2'!S3456,"yes","no"),"no")</f>
        <v>no</v>
      </c>
      <c r="U3456" t="str">
        <f>IFERROR(VLOOKUP(F3456,compounds!$A:$B,2,FALSE),"")</f>
        <v/>
      </c>
      <c r="V3456" t="str">
        <f>VLOOKUP(B3456,'volatile collection data'!$O:$P,2,FALSE)</f>
        <v>27.apr.22 21</v>
      </c>
    </row>
    <row r="3457" spans="1:22" x14ac:dyDescent="0.2">
      <c r="A3457" t="s">
        <v>381</v>
      </c>
      <c r="B3457" s="1" t="str">
        <f t="shared" si="320"/>
        <v>5D</v>
      </c>
      <c r="C3457">
        <v>25.231000000000002</v>
      </c>
      <c r="D3457">
        <f t="shared" si="324"/>
        <v>25.23</v>
      </c>
      <c r="E3457">
        <f>VLOOKUP(D3457,'Peak Combiner'!$A$5:$D$4980,4,FALSE)</f>
        <v>25.23</v>
      </c>
      <c r="F3457">
        <f>IFERROR(VLOOKUP(D3457,rt_comb!$A:$B,2,FALSE),D3457)</f>
        <v>25.23</v>
      </c>
      <c r="G3457">
        <v>1922207</v>
      </c>
      <c r="H3457">
        <f>SUMIFS($G:$G,$E:$E,18.51,'RAW2'!$A:$A,'RAW2'!A3457)</f>
        <v>37263098</v>
      </c>
      <c r="I3457" s="1" t="str">
        <f>VLOOKUP(A3457,'volatile collection data'!$G$6:$H$69,2,FALSE)</f>
        <v>D</v>
      </c>
      <c r="J3457" s="1">
        <f>VLOOKUP(A3457,'volatile collection data'!$G$6:$I$69,3,FALSE)</f>
        <v>5</v>
      </c>
      <c r="K3457" s="1" t="str">
        <f>VLOOKUP(A3457,'volatile collection data'!$G$6:$N$69,8,FALSE)</f>
        <v>21B</v>
      </c>
      <c r="L3457" s="1">
        <f>VLOOKUP(A3457,'volatile collection data'!$G$6:$J$69,4,FALSE)</f>
        <v>2.93</v>
      </c>
      <c r="M3457" s="1">
        <f>VLOOKUP($A3457,'volatile collection data'!$G$6:$M$69,6,FALSE)</f>
        <v>12</v>
      </c>
      <c r="N3457" s="1">
        <f>VLOOKUP($A3457,'volatile collection data'!$G$6:$M$69,7,FALSE)</f>
        <v>2.93</v>
      </c>
      <c r="O3457" s="1">
        <f>VLOOKUP(A3457,'volatile collection data'!$G$6:$K$69,5,FALSE)</f>
        <v>0</v>
      </c>
      <c r="P3457" s="1" t="str">
        <f t="shared" si="321"/>
        <v>5D</v>
      </c>
      <c r="Q3457">
        <f t="shared" si="325"/>
        <v>8.8028556389742149E-2</v>
      </c>
      <c r="R3457" t="str">
        <f t="shared" si="322"/>
        <v>21B_0-D&amp;2.93%2.93@12</v>
      </c>
      <c r="S3457" t="str">
        <f t="shared" si="323"/>
        <v>5D-21B-VCS-Loc-22</v>
      </c>
      <c r="T3457" t="str">
        <f>IFERROR(IF(VLOOKUP(S3457,Bad!$A:$A,1,FALSE)='RAW2'!S3457,"yes","no"),"no")</f>
        <v>no</v>
      </c>
      <c r="U3457" t="str">
        <f>IFERROR(VLOOKUP(F3457,compounds!$A:$B,2,FALSE),"")</f>
        <v/>
      </c>
      <c r="V3457" t="str">
        <f>VLOOKUP(B3457,'volatile collection data'!$O:$P,2,FALSE)</f>
        <v>27.apr.22 21</v>
      </c>
    </row>
    <row r="3458" spans="1:22" x14ac:dyDescent="0.2">
      <c r="A3458" t="s">
        <v>381</v>
      </c>
      <c r="B3458" s="1" t="str">
        <f t="shared" si="320"/>
        <v>5D</v>
      </c>
      <c r="C3458">
        <v>25.283000000000001</v>
      </c>
      <c r="D3458">
        <f t="shared" si="324"/>
        <v>25.28</v>
      </c>
      <c r="E3458">
        <f>VLOOKUP(D3458,'Peak Combiner'!$A$5:$D$4980,4,FALSE)</f>
        <v>25.28</v>
      </c>
      <c r="F3458">
        <f>IFERROR(VLOOKUP(D3458,rt_comb!$A:$B,2,FALSE),D3458)</f>
        <v>25.28</v>
      </c>
      <c r="G3458">
        <v>2201634</v>
      </c>
      <c r="H3458">
        <f>SUMIFS($G:$G,$E:$E,18.51,'RAW2'!$A:$A,'RAW2'!A3458)</f>
        <v>37263098</v>
      </c>
      <c r="I3458" s="1" t="str">
        <f>VLOOKUP(A3458,'volatile collection data'!$G$6:$H$69,2,FALSE)</f>
        <v>D</v>
      </c>
      <c r="J3458" s="1">
        <f>VLOOKUP(A3458,'volatile collection data'!$G$6:$I$69,3,FALSE)</f>
        <v>5</v>
      </c>
      <c r="K3458" s="1" t="str">
        <f>VLOOKUP(A3458,'volatile collection data'!$G$6:$N$69,8,FALSE)</f>
        <v>21B</v>
      </c>
      <c r="L3458" s="1">
        <f>VLOOKUP(A3458,'volatile collection data'!$G$6:$J$69,4,FALSE)</f>
        <v>2.93</v>
      </c>
      <c r="M3458" s="1">
        <f>VLOOKUP($A3458,'volatile collection data'!$G$6:$M$69,6,FALSE)</f>
        <v>12</v>
      </c>
      <c r="N3458" s="1">
        <f>VLOOKUP($A3458,'volatile collection data'!$G$6:$M$69,7,FALSE)</f>
        <v>2.93</v>
      </c>
      <c r="O3458" s="1">
        <f>VLOOKUP(A3458,'volatile collection data'!$G$6:$K$69,5,FALSE)</f>
        <v>0</v>
      </c>
      <c r="P3458" s="1" t="str">
        <f t="shared" si="321"/>
        <v>5D</v>
      </c>
      <c r="Q3458">
        <f t="shared" si="325"/>
        <v>0.10082507384406235</v>
      </c>
      <c r="R3458" t="str">
        <f t="shared" si="322"/>
        <v>21B_0-D&amp;2.93%2.93@12</v>
      </c>
      <c r="S3458" t="str">
        <f t="shared" si="323"/>
        <v>5D-21B-VCS-Loc-22</v>
      </c>
      <c r="T3458" t="str">
        <f>IFERROR(IF(VLOOKUP(S3458,Bad!$A:$A,1,FALSE)='RAW2'!S3458,"yes","no"),"no")</f>
        <v>no</v>
      </c>
      <c r="U3458" t="str">
        <f>IFERROR(VLOOKUP(F3458,compounds!$A:$B,2,FALSE),"")</f>
        <v/>
      </c>
      <c r="V3458" t="str">
        <f>VLOOKUP(B3458,'volatile collection data'!$O:$P,2,FALSE)</f>
        <v>27.apr.22 21</v>
      </c>
    </row>
    <row r="3459" spans="1:22" x14ac:dyDescent="0.2">
      <c r="A3459" t="s">
        <v>381</v>
      </c>
      <c r="B3459" s="1" t="str">
        <f t="shared" ref="B3459:B3522" si="326">LEFT(A3459,FIND("-",A3459)-1)</f>
        <v>5D</v>
      </c>
      <c r="C3459">
        <v>25.63</v>
      </c>
      <c r="D3459">
        <f t="shared" si="324"/>
        <v>25.63</v>
      </c>
      <c r="E3459">
        <f>VLOOKUP(D3459,'Peak Combiner'!$A$5:$D$4980,4,FALSE)</f>
        <v>25.62</v>
      </c>
      <c r="F3459">
        <f>IFERROR(VLOOKUP(D3459,rt_comb!$A:$B,2,FALSE),D3459)</f>
        <v>25.63</v>
      </c>
      <c r="G3459">
        <v>1733598</v>
      </c>
      <c r="H3459">
        <f>SUMIFS($G:$G,$E:$E,18.51,'RAW2'!$A:$A,'RAW2'!A3459)</f>
        <v>37263098</v>
      </c>
      <c r="I3459" s="1" t="str">
        <f>VLOOKUP(A3459,'volatile collection data'!$G$6:$H$69,2,FALSE)</f>
        <v>D</v>
      </c>
      <c r="J3459" s="1">
        <f>VLOOKUP(A3459,'volatile collection data'!$G$6:$I$69,3,FALSE)</f>
        <v>5</v>
      </c>
      <c r="K3459" s="1" t="str">
        <f>VLOOKUP(A3459,'volatile collection data'!$G$6:$N$69,8,FALSE)</f>
        <v>21B</v>
      </c>
      <c r="L3459" s="1">
        <f>VLOOKUP(A3459,'volatile collection data'!$G$6:$J$69,4,FALSE)</f>
        <v>2.93</v>
      </c>
      <c r="M3459" s="1">
        <f>VLOOKUP($A3459,'volatile collection data'!$G$6:$M$69,6,FALSE)</f>
        <v>12</v>
      </c>
      <c r="N3459" s="1">
        <f>VLOOKUP($A3459,'volatile collection data'!$G$6:$M$69,7,FALSE)</f>
        <v>2.93</v>
      </c>
      <c r="O3459" s="1">
        <f>VLOOKUP(A3459,'volatile collection data'!$G$6:$K$69,5,FALSE)</f>
        <v>0</v>
      </c>
      <c r="P3459" s="1" t="str">
        <f t="shared" ref="P3459:P3522" si="327">J3459&amp;I3459</f>
        <v>5D</v>
      </c>
      <c r="Q3459">
        <f t="shared" si="325"/>
        <v>7.9391100594339847E-2</v>
      </c>
      <c r="R3459" t="str">
        <f t="shared" ref="R3459:R3522" si="328">K3459&amp;"_"&amp;O3459&amp;"-"&amp;I3459&amp;"&amp;"&amp;L3459&amp;"%"&amp;N3459&amp;"@"&amp;M3459</f>
        <v>21B_0-D&amp;2.93%2.93@12</v>
      </c>
      <c r="S3459" t="str">
        <f t="shared" ref="S3459:S3522" si="329">A3459</f>
        <v>5D-21B-VCS-Loc-22</v>
      </c>
      <c r="T3459" t="str">
        <f>IFERROR(IF(VLOOKUP(S3459,Bad!$A:$A,1,FALSE)='RAW2'!S3459,"yes","no"),"no")</f>
        <v>no</v>
      </c>
      <c r="U3459" t="str">
        <f>IFERROR(VLOOKUP(F3459,compounds!$A:$B,2,FALSE),"")</f>
        <v/>
      </c>
      <c r="V3459" t="str">
        <f>VLOOKUP(B3459,'volatile collection data'!$O:$P,2,FALSE)</f>
        <v>27.apr.22 21</v>
      </c>
    </row>
    <row r="3460" spans="1:22" x14ac:dyDescent="0.2">
      <c r="A3460" t="s">
        <v>381</v>
      </c>
      <c r="B3460" s="1" t="str">
        <f t="shared" si="326"/>
        <v>5D</v>
      </c>
      <c r="C3460">
        <v>25.684000000000001</v>
      </c>
      <c r="D3460">
        <f t="shared" si="324"/>
        <v>25.68</v>
      </c>
      <c r="E3460">
        <f>VLOOKUP(D3460,'Peak Combiner'!$A$5:$D$4980,4,FALSE)</f>
        <v>25.67</v>
      </c>
      <c r="F3460">
        <f>IFERROR(VLOOKUP(D3460,rt_comb!$A:$B,2,FALSE),D3460)</f>
        <v>25.68</v>
      </c>
      <c r="G3460">
        <v>1891970</v>
      </c>
      <c r="H3460">
        <f>SUMIFS($G:$G,$E:$E,18.51,'RAW2'!$A:$A,'RAW2'!A3460)</f>
        <v>37263098</v>
      </c>
      <c r="I3460" s="1" t="str">
        <f>VLOOKUP(A3460,'volatile collection data'!$G$6:$H$69,2,FALSE)</f>
        <v>D</v>
      </c>
      <c r="J3460" s="1">
        <f>VLOOKUP(A3460,'volatile collection data'!$G$6:$I$69,3,FALSE)</f>
        <v>5</v>
      </c>
      <c r="K3460" s="1" t="str">
        <f>VLOOKUP(A3460,'volatile collection data'!$G$6:$N$69,8,FALSE)</f>
        <v>21B</v>
      </c>
      <c r="L3460" s="1">
        <f>VLOOKUP(A3460,'volatile collection data'!$G$6:$J$69,4,FALSE)</f>
        <v>2.93</v>
      </c>
      <c r="M3460" s="1">
        <f>VLOOKUP($A3460,'volatile collection data'!$G$6:$M$69,6,FALSE)</f>
        <v>12</v>
      </c>
      <c r="N3460" s="1">
        <f>VLOOKUP($A3460,'volatile collection data'!$G$6:$M$69,7,FALSE)</f>
        <v>2.93</v>
      </c>
      <c r="O3460" s="1">
        <f>VLOOKUP(A3460,'volatile collection data'!$G$6:$K$69,5,FALSE)</f>
        <v>0</v>
      </c>
      <c r="P3460" s="1" t="str">
        <f t="shared" si="327"/>
        <v>5D</v>
      </c>
      <c r="Q3460">
        <f t="shared" si="325"/>
        <v>8.6643835878602291E-2</v>
      </c>
      <c r="R3460" t="str">
        <f t="shared" si="328"/>
        <v>21B_0-D&amp;2.93%2.93@12</v>
      </c>
      <c r="S3460" t="str">
        <f t="shared" si="329"/>
        <v>5D-21B-VCS-Loc-22</v>
      </c>
      <c r="T3460" t="str">
        <f>IFERROR(IF(VLOOKUP(S3460,Bad!$A:$A,1,FALSE)='RAW2'!S3460,"yes","no"),"no")</f>
        <v>no</v>
      </c>
      <c r="U3460" t="str">
        <f>IFERROR(VLOOKUP(F3460,compounds!$A:$B,2,FALSE),"")</f>
        <v/>
      </c>
      <c r="V3460" t="str">
        <f>VLOOKUP(B3460,'volatile collection data'!$O:$P,2,FALSE)</f>
        <v>27.apr.22 21</v>
      </c>
    </row>
    <row r="3461" spans="1:22" x14ac:dyDescent="0.2">
      <c r="A3461" t="s">
        <v>381</v>
      </c>
      <c r="B3461" s="1" t="str">
        <f t="shared" si="326"/>
        <v>5D</v>
      </c>
      <c r="C3461">
        <v>26.61</v>
      </c>
      <c r="D3461">
        <f t="shared" si="324"/>
        <v>26.61</v>
      </c>
      <c r="E3461">
        <f>VLOOKUP(D3461,'Peak Combiner'!$A$5:$D$4980,4,FALSE)</f>
        <v>26.61</v>
      </c>
      <c r="F3461">
        <f>IFERROR(VLOOKUP(D3461,rt_comb!$A:$B,2,FALSE),D3461)</f>
        <v>26.61</v>
      </c>
      <c r="G3461">
        <v>4756591</v>
      </c>
      <c r="H3461">
        <f>SUMIFS($G:$G,$E:$E,18.51,'RAW2'!$A:$A,'RAW2'!A3461)</f>
        <v>37263098</v>
      </c>
      <c r="I3461" s="1" t="str">
        <f>VLOOKUP(A3461,'volatile collection data'!$G$6:$H$69,2,FALSE)</f>
        <v>D</v>
      </c>
      <c r="J3461" s="1">
        <f>VLOOKUP(A3461,'volatile collection data'!$G$6:$I$69,3,FALSE)</f>
        <v>5</v>
      </c>
      <c r="K3461" s="1" t="str">
        <f>VLOOKUP(A3461,'volatile collection data'!$G$6:$N$69,8,FALSE)</f>
        <v>21B</v>
      </c>
      <c r="L3461" s="1">
        <f>VLOOKUP(A3461,'volatile collection data'!$G$6:$J$69,4,FALSE)</f>
        <v>2.93</v>
      </c>
      <c r="M3461" s="1">
        <f>VLOOKUP($A3461,'volatile collection data'!$G$6:$M$69,6,FALSE)</f>
        <v>12</v>
      </c>
      <c r="N3461" s="1">
        <f>VLOOKUP($A3461,'volatile collection data'!$G$6:$M$69,7,FALSE)</f>
        <v>2.93</v>
      </c>
      <c r="O3461" s="1">
        <f>VLOOKUP(A3461,'volatile collection data'!$G$6:$K$69,5,FALSE)</f>
        <v>0</v>
      </c>
      <c r="P3461" s="1" t="str">
        <f t="shared" si="327"/>
        <v>5D</v>
      </c>
      <c r="Q3461">
        <f t="shared" si="325"/>
        <v>0.21783077424358563</v>
      </c>
      <c r="R3461" t="str">
        <f t="shared" si="328"/>
        <v>21B_0-D&amp;2.93%2.93@12</v>
      </c>
      <c r="S3461" t="str">
        <f t="shared" si="329"/>
        <v>5D-21B-VCS-Loc-22</v>
      </c>
      <c r="T3461" t="str">
        <f>IFERROR(IF(VLOOKUP(S3461,Bad!$A:$A,1,FALSE)='RAW2'!S3461,"yes","no"),"no")</f>
        <v>no</v>
      </c>
      <c r="U3461" t="str">
        <f>IFERROR(VLOOKUP(F3461,compounds!$A:$B,2,FALSE),"")</f>
        <v/>
      </c>
      <c r="V3461" t="str">
        <f>VLOOKUP(B3461,'volatile collection data'!$O:$P,2,FALSE)</f>
        <v>27.apr.22 21</v>
      </c>
    </row>
    <row r="3462" spans="1:22" x14ac:dyDescent="0.2">
      <c r="A3462" t="s">
        <v>381</v>
      </c>
      <c r="B3462" s="1" t="str">
        <f t="shared" si="326"/>
        <v>5D</v>
      </c>
      <c r="C3462">
        <v>30.966999999999999</v>
      </c>
      <c r="D3462">
        <f t="shared" si="324"/>
        <v>30.97</v>
      </c>
      <c r="E3462">
        <f>VLOOKUP(D3462,'Peak Combiner'!$A$5:$D$4980,4,FALSE)</f>
        <v>30.94</v>
      </c>
      <c r="F3462">
        <f>IFERROR(VLOOKUP(D3462,rt_comb!$A:$B,2,FALSE),D3462)</f>
        <v>30.97</v>
      </c>
      <c r="G3462">
        <v>1710069</v>
      </c>
      <c r="H3462">
        <f>SUMIFS($G:$G,$E:$E,18.51,'RAW2'!$A:$A,'RAW2'!A3462)</f>
        <v>37263098</v>
      </c>
      <c r="I3462" s="1" t="str">
        <f>VLOOKUP(A3462,'volatile collection data'!$G$6:$H$69,2,FALSE)</f>
        <v>D</v>
      </c>
      <c r="J3462" s="1">
        <f>VLOOKUP(A3462,'volatile collection data'!$G$6:$I$69,3,FALSE)</f>
        <v>5</v>
      </c>
      <c r="K3462" s="1" t="str">
        <f>VLOOKUP(A3462,'volatile collection data'!$G$6:$N$69,8,FALSE)</f>
        <v>21B</v>
      </c>
      <c r="L3462" s="1">
        <f>VLOOKUP(A3462,'volatile collection data'!$G$6:$J$69,4,FALSE)</f>
        <v>2.93</v>
      </c>
      <c r="M3462" s="1">
        <f>VLOOKUP($A3462,'volatile collection data'!$G$6:$M$69,6,FALSE)</f>
        <v>12</v>
      </c>
      <c r="N3462" s="1">
        <f>VLOOKUP($A3462,'volatile collection data'!$G$6:$M$69,7,FALSE)</f>
        <v>2.93</v>
      </c>
      <c r="O3462" s="1">
        <f>VLOOKUP(A3462,'volatile collection data'!$G$6:$K$69,5,FALSE)</f>
        <v>0</v>
      </c>
      <c r="P3462" s="1" t="str">
        <f t="shared" si="327"/>
        <v>5D</v>
      </c>
      <c r="Q3462">
        <f t="shared" si="325"/>
        <v>7.8313576735934254E-2</v>
      </c>
      <c r="R3462" t="str">
        <f t="shared" si="328"/>
        <v>21B_0-D&amp;2.93%2.93@12</v>
      </c>
      <c r="S3462" t="str">
        <f t="shared" si="329"/>
        <v>5D-21B-VCS-Loc-22</v>
      </c>
      <c r="T3462" t="str">
        <f>IFERROR(IF(VLOOKUP(S3462,Bad!$A:$A,1,FALSE)='RAW2'!S3462,"yes","no"),"no")</f>
        <v>no</v>
      </c>
      <c r="U3462" t="str">
        <f>IFERROR(VLOOKUP(F3462,compounds!$A:$B,2,FALSE),"")</f>
        <v/>
      </c>
      <c r="V3462" t="str">
        <f>VLOOKUP(B3462,'volatile collection data'!$O:$P,2,FALSE)</f>
        <v>27.apr.22 21</v>
      </c>
    </row>
    <row r="3463" spans="1:22" x14ac:dyDescent="0.2">
      <c r="A3463" t="s">
        <v>381</v>
      </c>
      <c r="B3463" s="1" t="str">
        <f t="shared" si="326"/>
        <v>5D</v>
      </c>
      <c r="C3463">
        <v>34.942999999999998</v>
      </c>
      <c r="D3463">
        <f t="shared" si="324"/>
        <v>34.94</v>
      </c>
      <c r="E3463">
        <f>VLOOKUP(D3463,'Peak Combiner'!$A$5:$D$4980,4,FALSE)</f>
        <v>34.86</v>
      </c>
      <c r="F3463">
        <f>IFERROR(VLOOKUP(D3463,rt_comb!$A:$B,2,FALSE),D3463)</f>
        <v>34.94</v>
      </c>
      <c r="G3463">
        <v>2189408</v>
      </c>
      <c r="H3463">
        <f>SUMIFS($G:$G,$E:$E,18.51,'RAW2'!$A:$A,'RAW2'!A3463)</f>
        <v>37263098</v>
      </c>
      <c r="I3463" s="1" t="str">
        <f>VLOOKUP(A3463,'volatile collection data'!$G$6:$H$69,2,FALSE)</f>
        <v>D</v>
      </c>
      <c r="J3463" s="1">
        <f>VLOOKUP(A3463,'volatile collection data'!$G$6:$I$69,3,FALSE)</f>
        <v>5</v>
      </c>
      <c r="K3463" s="1" t="str">
        <f>VLOOKUP(A3463,'volatile collection data'!$G$6:$N$69,8,FALSE)</f>
        <v>21B</v>
      </c>
      <c r="L3463" s="1">
        <f>VLOOKUP(A3463,'volatile collection data'!$G$6:$J$69,4,FALSE)</f>
        <v>2.93</v>
      </c>
      <c r="M3463" s="1">
        <f>VLOOKUP($A3463,'volatile collection data'!$G$6:$M$69,6,FALSE)</f>
        <v>12</v>
      </c>
      <c r="N3463" s="1">
        <f>VLOOKUP($A3463,'volatile collection data'!$G$6:$M$69,7,FALSE)</f>
        <v>2.93</v>
      </c>
      <c r="O3463" s="1">
        <f>VLOOKUP(A3463,'volatile collection data'!$G$6:$K$69,5,FALSE)</f>
        <v>0</v>
      </c>
      <c r="P3463" s="1" t="str">
        <f t="shared" si="327"/>
        <v>5D</v>
      </c>
      <c r="Q3463">
        <f t="shared" si="325"/>
        <v>0.10026517726142531</v>
      </c>
      <c r="R3463" t="str">
        <f t="shared" si="328"/>
        <v>21B_0-D&amp;2.93%2.93@12</v>
      </c>
      <c r="S3463" t="str">
        <f t="shared" si="329"/>
        <v>5D-21B-VCS-Loc-22</v>
      </c>
      <c r="T3463" t="str">
        <f>IFERROR(IF(VLOOKUP(S3463,Bad!$A:$A,1,FALSE)='RAW2'!S3463,"yes","no"),"no")</f>
        <v>no</v>
      </c>
      <c r="U3463" t="str">
        <f>IFERROR(VLOOKUP(F3463,compounds!$A:$B,2,FALSE),"")</f>
        <v/>
      </c>
      <c r="V3463" t="str">
        <f>VLOOKUP(B3463,'volatile collection data'!$O:$P,2,FALSE)</f>
        <v>27.apr.22 21</v>
      </c>
    </row>
    <row r="3464" spans="1:22" x14ac:dyDescent="0.2">
      <c r="A3464" t="s">
        <v>381</v>
      </c>
      <c r="B3464" s="1" t="str">
        <f t="shared" si="326"/>
        <v>5D</v>
      </c>
      <c r="C3464">
        <v>35.673000000000002</v>
      </c>
      <c r="D3464">
        <f t="shared" si="324"/>
        <v>35.67</v>
      </c>
      <c r="E3464">
        <f>VLOOKUP(D3464,'Peak Combiner'!$A$5:$D$4980,4,FALSE)</f>
        <v>35.67</v>
      </c>
      <c r="F3464">
        <f>IFERROR(VLOOKUP(D3464,rt_comb!$A:$B,2,FALSE),D3464)</f>
        <v>35.67</v>
      </c>
      <c r="G3464">
        <v>64383</v>
      </c>
      <c r="H3464">
        <f>SUMIFS($G:$G,$E:$E,18.51,'RAW2'!$A:$A,'RAW2'!A3464)</f>
        <v>37263098</v>
      </c>
      <c r="I3464" s="1" t="str">
        <f>VLOOKUP(A3464,'volatile collection data'!$G$6:$H$69,2,FALSE)</f>
        <v>D</v>
      </c>
      <c r="J3464" s="1">
        <f>VLOOKUP(A3464,'volatile collection data'!$G$6:$I$69,3,FALSE)</f>
        <v>5</v>
      </c>
      <c r="K3464" s="1" t="str">
        <f>VLOOKUP(A3464,'volatile collection data'!$G$6:$N$69,8,FALSE)</f>
        <v>21B</v>
      </c>
      <c r="L3464" s="1">
        <f>VLOOKUP(A3464,'volatile collection data'!$G$6:$J$69,4,FALSE)</f>
        <v>2.93</v>
      </c>
      <c r="M3464" s="1">
        <f>VLOOKUP($A3464,'volatile collection data'!$G$6:$M$69,6,FALSE)</f>
        <v>12</v>
      </c>
      <c r="N3464" s="1">
        <f>VLOOKUP($A3464,'volatile collection data'!$G$6:$M$69,7,FALSE)</f>
        <v>2.93</v>
      </c>
      <c r="O3464" s="1">
        <f>VLOOKUP(A3464,'volatile collection data'!$G$6:$K$69,5,FALSE)</f>
        <v>0</v>
      </c>
      <c r="P3464" s="1" t="str">
        <f t="shared" si="327"/>
        <v>5D</v>
      </c>
      <c r="Q3464">
        <f t="shared" si="325"/>
        <v>2.9484558874464453E-3</v>
      </c>
      <c r="R3464" t="str">
        <f t="shared" si="328"/>
        <v>21B_0-D&amp;2.93%2.93@12</v>
      </c>
      <c r="S3464" t="str">
        <f t="shared" si="329"/>
        <v>5D-21B-VCS-Loc-22</v>
      </c>
      <c r="T3464" t="str">
        <f>IFERROR(IF(VLOOKUP(S3464,Bad!$A:$A,1,FALSE)='RAW2'!S3464,"yes","no"),"no")</f>
        <v>no</v>
      </c>
      <c r="U3464" t="str">
        <f>IFERROR(VLOOKUP(F3464,compounds!$A:$B,2,FALSE),"")</f>
        <v/>
      </c>
      <c r="V3464" t="str">
        <f>VLOOKUP(B3464,'volatile collection data'!$O:$P,2,FALSE)</f>
        <v>27.apr.22 21</v>
      </c>
    </row>
    <row r="3465" spans="1:22" x14ac:dyDescent="0.2">
      <c r="A3465" t="s">
        <v>381</v>
      </c>
      <c r="B3465" s="1" t="str">
        <f t="shared" si="326"/>
        <v>5D</v>
      </c>
      <c r="C3465">
        <v>36.167999999999999</v>
      </c>
      <c r="D3465">
        <f t="shared" si="324"/>
        <v>36.17</v>
      </c>
      <c r="E3465">
        <f>VLOOKUP(D3465,'Peak Combiner'!$A$5:$D$4980,4,FALSE)</f>
        <v>36.11</v>
      </c>
      <c r="F3465">
        <f>IFERROR(VLOOKUP(D3465,rt_comb!$A:$B,2,FALSE),D3465)</f>
        <v>36.17</v>
      </c>
      <c r="G3465">
        <v>1580624</v>
      </c>
      <c r="H3465">
        <f>SUMIFS($G:$G,$E:$E,18.51,'RAW2'!$A:$A,'RAW2'!A3465)</f>
        <v>37263098</v>
      </c>
      <c r="I3465" s="1" t="str">
        <f>VLOOKUP(A3465,'volatile collection data'!$G$6:$H$69,2,FALSE)</f>
        <v>D</v>
      </c>
      <c r="J3465" s="1">
        <f>VLOOKUP(A3465,'volatile collection data'!$G$6:$I$69,3,FALSE)</f>
        <v>5</v>
      </c>
      <c r="K3465" s="1" t="str">
        <f>VLOOKUP(A3465,'volatile collection data'!$G$6:$N$69,8,FALSE)</f>
        <v>21B</v>
      </c>
      <c r="L3465" s="1">
        <f>VLOOKUP(A3465,'volatile collection data'!$G$6:$J$69,4,FALSE)</f>
        <v>2.93</v>
      </c>
      <c r="M3465" s="1">
        <f>VLOOKUP($A3465,'volatile collection data'!$G$6:$M$69,6,FALSE)</f>
        <v>12</v>
      </c>
      <c r="N3465" s="1">
        <f>VLOOKUP($A3465,'volatile collection data'!$G$6:$M$69,7,FALSE)</f>
        <v>2.93</v>
      </c>
      <c r="O3465" s="1">
        <f>VLOOKUP(A3465,'volatile collection data'!$G$6:$K$69,5,FALSE)</f>
        <v>0</v>
      </c>
      <c r="P3465" s="1" t="str">
        <f t="shared" si="327"/>
        <v>5D</v>
      </c>
      <c r="Q3465">
        <f t="shared" si="325"/>
        <v>7.2385569772131605E-2</v>
      </c>
      <c r="R3465" t="str">
        <f t="shared" si="328"/>
        <v>21B_0-D&amp;2.93%2.93@12</v>
      </c>
      <c r="S3465" t="str">
        <f t="shared" si="329"/>
        <v>5D-21B-VCS-Loc-22</v>
      </c>
      <c r="T3465" t="str">
        <f>IFERROR(IF(VLOOKUP(S3465,Bad!$A:$A,1,FALSE)='RAW2'!S3465,"yes","no"),"no")</f>
        <v>no</v>
      </c>
      <c r="U3465" t="str">
        <f>IFERROR(VLOOKUP(F3465,compounds!$A:$B,2,FALSE),"")</f>
        <v/>
      </c>
      <c r="V3465" t="str">
        <f>VLOOKUP(B3465,'volatile collection data'!$O:$P,2,FALSE)</f>
        <v>27.apr.22 21</v>
      </c>
    </row>
    <row r="3466" spans="1:22" x14ac:dyDescent="0.2">
      <c r="A3466" t="s">
        <v>381</v>
      </c>
      <c r="B3466" s="1" t="str">
        <f t="shared" si="326"/>
        <v>5D</v>
      </c>
      <c r="C3466">
        <v>36.54</v>
      </c>
      <c r="D3466">
        <f t="shared" si="324"/>
        <v>36.54</v>
      </c>
      <c r="E3466">
        <f>VLOOKUP(D3466,'Peak Combiner'!$A$5:$D$4980,4,FALSE)</f>
        <v>36.54</v>
      </c>
      <c r="F3466">
        <f>IFERROR(VLOOKUP(D3466,rt_comb!$A:$B,2,FALSE),D3466)</f>
        <v>36.54</v>
      </c>
      <c r="G3466">
        <v>353692</v>
      </c>
      <c r="H3466">
        <f>SUMIFS($G:$G,$E:$E,18.51,'RAW2'!$A:$A,'RAW2'!A3466)</f>
        <v>37263098</v>
      </c>
      <c r="I3466" s="1" t="str">
        <f>VLOOKUP(A3466,'volatile collection data'!$G$6:$H$69,2,FALSE)</f>
        <v>D</v>
      </c>
      <c r="J3466" s="1">
        <f>VLOOKUP(A3466,'volatile collection data'!$G$6:$I$69,3,FALSE)</f>
        <v>5</v>
      </c>
      <c r="K3466" s="1" t="str">
        <f>VLOOKUP(A3466,'volatile collection data'!$G$6:$N$69,8,FALSE)</f>
        <v>21B</v>
      </c>
      <c r="L3466" s="1">
        <f>VLOOKUP(A3466,'volatile collection data'!$G$6:$J$69,4,FALSE)</f>
        <v>2.93</v>
      </c>
      <c r="M3466" s="1">
        <f>VLOOKUP($A3466,'volatile collection data'!$G$6:$M$69,6,FALSE)</f>
        <v>12</v>
      </c>
      <c r="N3466" s="1">
        <f>VLOOKUP($A3466,'volatile collection data'!$G$6:$M$69,7,FALSE)</f>
        <v>2.93</v>
      </c>
      <c r="O3466" s="1">
        <f>VLOOKUP(A3466,'volatile collection data'!$G$6:$K$69,5,FALSE)</f>
        <v>0</v>
      </c>
      <c r="P3466" s="1" t="str">
        <f t="shared" si="327"/>
        <v>5D</v>
      </c>
      <c r="Q3466">
        <f t="shared" si="325"/>
        <v>1.6197525119095228E-2</v>
      </c>
      <c r="R3466" t="str">
        <f t="shared" si="328"/>
        <v>21B_0-D&amp;2.93%2.93@12</v>
      </c>
      <c r="S3466" t="str">
        <f t="shared" si="329"/>
        <v>5D-21B-VCS-Loc-22</v>
      </c>
      <c r="T3466" t="str">
        <f>IFERROR(IF(VLOOKUP(S3466,Bad!$A:$A,1,FALSE)='RAW2'!S3466,"yes","no"),"no")</f>
        <v>no</v>
      </c>
      <c r="U3466" t="str">
        <f>IFERROR(VLOOKUP(F3466,compounds!$A:$B,2,FALSE),"")</f>
        <v/>
      </c>
      <c r="V3466" t="str">
        <f>VLOOKUP(B3466,'volatile collection data'!$O:$P,2,FALSE)</f>
        <v>27.apr.22 21</v>
      </c>
    </row>
    <row r="3467" spans="1:22" x14ac:dyDescent="0.2">
      <c r="A3467" t="s">
        <v>381</v>
      </c>
      <c r="B3467" s="1" t="str">
        <f t="shared" si="326"/>
        <v>5D</v>
      </c>
      <c r="C3467">
        <v>36.591999999999999</v>
      </c>
      <c r="D3467">
        <f t="shared" si="324"/>
        <v>36.590000000000003</v>
      </c>
      <c r="E3467">
        <f>VLOOKUP(D3467,'Peak Combiner'!$A$5:$D$4980,4,FALSE)</f>
        <v>36.590000000000003</v>
      </c>
      <c r="F3467">
        <f>IFERROR(VLOOKUP(D3467,rt_comb!$A:$B,2,FALSE),D3467)</f>
        <v>36.590000000000003</v>
      </c>
      <c r="G3467">
        <v>2613051</v>
      </c>
      <c r="H3467">
        <f>SUMIFS($G:$G,$E:$E,18.51,'RAW2'!$A:$A,'RAW2'!A3467)</f>
        <v>37263098</v>
      </c>
      <c r="I3467" s="1" t="str">
        <f>VLOOKUP(A3467,'volatile collection data'!$G$6:$H$69,2,FALSE)</f>
        <v>D</v>
      </c>
      <c r="J3467" s="1">
        <f>VLOOKUP(A3467,'volatile collection data'!$G$6:$I$69,3,FALSE)</f>
        <v>5</v>
      </c>
      <c r="K3467" s="1" t="str">
        <f>VLOOKUP(A3467,'volatile collection data'!$G$6:$N$69,8,FALSE)</f>
        <v>21B</v>
      </c>
      <c r="L3467" s="1">
        <f>VLOOKUP(A3467,'volatile collection data'!$G$6:$J$69,4,FALSE)</f>
        <v>2.93</v>
      </c>
      <c r="M3467" s="1">
        <f>VLOOKUP($A3467,'volatile collection data'!$G$6:$M$69,6,FALSE)</f>
        <v>12</v>
      </c>
      <c r="N3467" s="1">
        <f>VLOOKUP($A3467,'volatile collection data'!$G$6:$M$69,7,FALSE)</f>
        <v>2.93</v>
      </c>
      <c r="O3467" s="1">
        <f>VLOOKUP(A3467,'volatile collection data'!$G$6:$K$69,5,FALSE)</f>
        <v>0</v>
      </c>
      <c r="P3467" s="1" t="str">
        <f t="shared" si="327"/>
        <v>5D</v>
      </c>
      <c r="Q3467">
        <f t="shared" si="325"/>
        <v>0.11966614797613999</v>
      </c>
      <c r="R3467" t="str">
        <f t="shared" si="328"/>
        <v>21B_0-D&amp;2.93%2.93@12</v>
      </c>
      <c r="S3467" t="str">
        <f t="shared" si="329"/>
        <v>5D-21B-VCS-Loc-22</v>
      </c>
      <c r="T3467" t="str">
        <f>IFERROR(IF(VLOOKUP(S3467,Bad!$A:$A,1,FALSE)='RAW2'!S3467,"yes","no"),"no")</f>
        <v>no</v>
      </c>
      <c r="U3467" t="str">
        <f>IFERROR(VLOOKUP(F3467,compounds!$A:$B,2,FALSE),"")</f>
        <v/>
      </c>
      <c r="V3467" t="str">
        <f>VLOOKUP(B3467,'volatile collection data'!$O:$P,2,FALSE)</f>
        <v>27.apr.22 21</v>
      </c>
    </row>
    <row r="3468" spans="1:22" x14ac:dyDescent="0.2">
      <c r="A3468" t="s">
        <v>381</v>
      </c>
      <c r="B3468" s="1" t="str">
        <f t="shared" si="326"/>
        <v>5D</v>
      </c>
      <c r="C3468">
        <v>37.197000000000003</v>
      </c>
      <c r="D3468">
        <f t="shared" si="324"/>
        <v>37.200000000000003</v>
      </c>
      <c r="E3468">
        <f>VLOOKUP(D3468,'Peak Combiner'!$A$5:$D$4980,4,FALSE)</f>
        <v>37.200000000000003</v>
      </c>
      <c r="F3468">
        <f>IFERROR(VLOOKUP(D3468,rt_comb!$A:$B,2,FALSE),D3468)</f>
        <v>37.200000000000003</v>
      </c>
      <c r="G3468">
        <v>2093351</v>
      </c>
      <c r="H3468">
        <f>SUMIFS($G:$G,$E:$E,18.51,'RAW2'!$A:$A,'RAW2'!A3468)</f>
        <v>37263098</v>
      </c>
      <c r="I3468" s="1" t="str">
        <f>VLOOKUP(A3468,'volatile collection data'!$G$6:$H$69,2,FALSE)</f>
        <v>D</v>
      </c>
      <c r="J3468" s="1">
        <f>VLOOKUP(A3468,'volatile collection data'!$G$6:$I$69,3,FALSE)</f>
        <v>5</v>
      </c>
      <c r="K3468" s="1" t="str">
        <f>VLOOKUP(A3468,'volatile collection data'!$G$6:$N$69,8,FALSE)</f>
        <v>21B</v>
      </c>
      <c r="L3468" s="1">
        <f>VLOOKUP(A3468,'volatile collection data'!$G$6:$J$69,4,FALSE)</f>
        <v>2.93</v>
      </c>
      <c r="M3468" s="1">
        <f>VLOOKUP($A3468,'volatile collection data'!$G$6:$M$69,6,FALSE)</f>
        <v>12</v>
      </c>
      <c r="N3468" s="1">
        <f>VLOOKUP($A3468,'volatile collection data'!$G$6:$M$69,7,FALSE)</f>
        <v>2.93</v>
      </c>
      <c r="O3468" s="1">
        <f>VLOOKUP(A3468,'volatile collection data'!$G$6:$K$69,5,FALSE)</f>
        <v>0</v>
      </c>
      <c r="P3468" s="1" t="str">
        <f t="shared" si="327"/>
        <v>5D</v>
      </c>
      <c r="Q3468">
        <f t="shared" si="325"/>
        <v>9.5866192635352551E-2</v>
      </c>
      <c r="R3468" t="str">
        <f t="shared" si="328"/>
        <v>21B_0-D&amp;2.93%2.93@12</v>
      </c>
      <c r="S3468" t="str">
        <f t="shared" si="329"/>
        <v>5D-21B-VCS-Loc-22</v>
      </c>
      <c r="T3468" t="str">
        <f>IFERROR(IF(VLOOKUP(S3468,Bad!$A:$A,1,FALSE)='RAW2'!S3468,"yes","no"),"no")</f>
        <v>no</v>
      </c>
      <c r="U3468" t="str">
        <f>IFERROR(VLOOKUP(F3468,compounds!$A:$B,2,FALSE),"")</f>
        <v/>
      </c>
      <c r="V3468" t="str">
        <f>VLOOKUP(B3468,'volatile collection data'!$O:$P,2,FALSE)</f>
        <v>27.apr.22 21</v>
      </c>
    </row>
    <row r="3469" spans="1:22" x14ac:dyDescent="0.2">
      <c r="A3469" t="s">
        <v>381</v>
      </c>
      <c r="B3469" s="1" t="str">
        <f t="shared" si="326"/>
        <v>5D</v>
      </c>
      <c r="C3469">
        <v>37.247</v>
      </c>
      <c r="D3469">
        <f t="shared" si="324"/>
        <v>37.25</v>
      </c>
      <c r="E3469">
        <f>VLOOKUP(D3469,'Peak Combiner'!$A$5:$D$4980,4,FALSE)</f>
        <v>37.24</v>
      </c>
      <c r="F3469">
        <f>IFERROR(VLOOKUP(D3469,rt_comb!$A:$B,2,FALSE),D3469)</f>
        <v>37.25</v>
      </c>
      <c r="G3469">
        <v>939353</v>
      </c>
      <c r="H3469">
        <f>SUMIFS($G:$G,$E:$E,18.51,'RAW2'!$A:$A,'RAW2'!A3469)</f>
        <v>37263098</v>
      </c>
      <c r="I3469" s="1" t="str">
        <f>VLOOKUP(A3469,'volatile collection data'!$G$6:$H$69,2,FALSE)</f>
        <v>D</v>
      </c>
      <c r="J3469" s="1">
        <f>VLOOKUP(A3469,'volatile collection data'!$G$6:$I$69,3,FALSE)</f>
        <v>5</v>
      </c>
      <c r="K3469" s="1" t="str">
        <f>VLOOKUP(A3469,'volatile collection data'!$G$6:$N$69,8,FALSE)</f>
        <v>21B</v>
      </c>
      <c r="L3469" s="1">
        <f>VLOOKUP(A3469,'volatile collection data'!$G$6:$J$69,4,FALSE)</f>
        <v>2.93</v>
      </c>
      <c r="M3469" s="1">
        <f>VLOOKUP($A3469,'volatile collection data'!$G$6:$M$69,6,FALSE)</f>
        <v>12</v>
      </c>
      <c r="N3469" s="1">
        <f>VLOOKUP($A3469,'volatile collection data'!$G$6:$M$69,7,FALSE)</f>
        <v>2.93</v>
      </c>
      <c r="O3469" s="1">
        <f>VLOOKUP(A3469,'volatile collection data'!$G$6:$K$69,5,FALSE)</f>
        <v>0</v>
      </c>
      <c r="P3469" s="1" t="str">
        <f t="shared" si="327"/>
        <v>5D</v>
      </c>
      <c r="Q3469">
        <f t="shared" si="325"/>
        <v>4.3018201749537612E-2</v>
      </c>
      <c r="R3469" t="str">
        <f t="shared" si="328"/>
        <v>21B_0-D&amp;2.93%2.93@12</v>
      </c>
      <c r="S3469" t="str">
        <f t="shared" si="329"/>
        <v>5D-21B-VCS-Loc-22</v>
      </c>
      <c r="T3469" t="str">
        <f>IFERROR(IF(VLOOKUP(S3469,Bad!$A:$A,1,FALSE)='RAW2'!S3469,"yes","no"),"no")</f>
        <v>no</v>
      </c>
      <c r="U3469" t="str">
        <f>IFERROR(VLOOKUP(F3469,compounds!$A:$B,2,FALSE),"")</f>
        <v/>
      </c>
      <c r="V3469" t="str">
        <f>VLOOKUP(B3469,'volatile collection data'!$O:$P,2,FALSE)</f>
        <v>27.apr.22 21</v>
      </c>
    </row>
    <row r="3470" spans="1:22" x14ac:dyDescent="0.2">
      <c r="A3470" t="s">
        <v>381</v>
      </c>
      <c r="B3470" s="1" t="str">
        <f t="shared" si="326"/>
        <v>5D</v>
      </c>
      <c r="C3470">
        <v>37.295999999999999</v>
      </c>
      <c r="D3470">
        <f t="shared" si="324"/>
        <v>37.299999999999997</v>
      </c>
      <c r="E3470">
        <f>VLOOKUP(D3470,'Peak Combiner'!$A$5:$D$4980,4,FALSE)</f>
        <v>37.24</v>
      </c>
      <c r="F3470">
        <f>IFERROR(VLOOKUP(D3470,rt_comb!$A:$B,2,FALSE),D3470)</f>
        <v>37.299999999999997</v>
      </c>
      <c r="G3470">
        <v>1890394</v>
      </c>
      <c r="H3470">
        <f>SUMIFS($G:$G,$E:$E,18.51,'RAW2'!$A:$A,'RAW2'!A3470)</f>
        <v>37263098</v>
      </c>
      <c r="I3470" s="1" t="str">
        <f>VLOOKUP(A3470,'volatile collection data'!$G$6:$H$69,2,FALSE)</f>
        <v>D</v>
      </c>
      <c r="J3470" s="1">
        <f>VLOOKUP(A3470,'volatile collection data'!$G$6:$I$69,3,FALSE)</f>
        <v>5</v>
      </c>
      <c r="K3470" s="1" t="str">
        <f>VLOOKUP(A3470,'volatile collection data'!$G$6:$N$69,8,FALSE)</f>
        <v>21B</v>
      </c>
      <c r="L3470" s="1">
        <f>VLOOKUP(A3470,'volatile collection data'!$G$6:$J$69,4,FALSE)</f>
        <v>2.93</v>
      </c>
      <c r="M3470" s="1">
        <f>VLOOKUP($A3470,'volatile collection data'!$G$6:$M$69,6,FALSE)</f>
        <v>12</v>
      </c>
      <c r="N3470" s="1">
        <f>VLOOKUP($A3470,'volatile collection data'!$G$6:$M$69,7,FALSE)</f>
        <v>2.93</v>
      </c>
      <c r="O3470" s="1">
        <f>VLOOKUP(A3470,'volatile collection data'!$G$6:$K$69,5,FALSE)</f>
        <v>0</v>
      </c>
      <c r="P3470" s="1" t="str">
        <f t="shared" si="327"/>
        <v>5D</v>
      </c>
      <c r="Q3470">
        <f t="shared" si="325"/>
        <v>8.6571662067524591E-2</v>
      </c>
      <c r="R3470" t="str">
        <f t="shared" si="328"/>
        <v>21B_0-D&amp;2.93%2.93@12</v>
      </c>
      <c r="S3470" t="str">
        <f t="shared" si="329"/>
        <v>5D-21B-VCS-Loc-22</v>
      </c>
      <c r="T3470" t="str">
        <f>IFERROR(IF(VLOOKUP(S3470,Bad!$A:$A,1,FALSE)='RAW2'!S3470,"yes","no"),"no")</f>
        <v>no</v>
      </c>
      <c r="U3470" t="str">
        <f>IFERROR(VLOOKUP(F3470,compounds!$A:$B,2,FALSE),"")</f>
        <v/>
      </c>
      <c r="V3470" t="str">
        <f>VLOOKUP(B3470,'volatile collection data'!$O:$P,2,FALSE)</f>
        <v>27.apr.22 21</v>
      </c>
    </row>
    <row r="3471" spans="1:22" x14ac:dyDescent="0.2">
      <c r="A3471" t="s">
        <v>381</v>
      </c>
      <c r="B3471" s="1" t="str">
        <f t="shared" si="326"/>
        <v>5D</v>
      </c>
      <c r="C3471">
        <v>37.374000000000002</v>
      </c>
      <c r="D3471">
        <f t="shared" si="324"/>
        <v>37.369999999999997</v>
      </c>
      <c r="E3471">
        <f>VLOOKUP(D3471,'Peak Combiner'!$A$5:$D$4980,4,FALSE)</f>
        <v>37.369999999999997</v>
      </c>
      <c r="F3471">
        <f>IFERROR(VLOOKUP(D3471,rt_comb!$A:$B,2,FALSE),D3471)</f>
        <v>37.369999999999997</v>
      </c>
      <c r="G3471">
        <v>744562</v>
      </c>
      <c r="H3471">
        <f>SUMIFS($G:$G,$E:$E,18.51,'RAW2'!$A:$A,'RAW2'!A3471)</f>
        <v>37263098</v>
      </c>
      <c r="I3471" s="1" t="str">
        <f>VLOOKUP(A3471,'volatile collection data'!$G$6:$H$69,2,FALSE)</f>
        <v>D</v>
      </c>
      <c r="J3471" s="1">
        <f>VLOOKUP(A3471,'volatile collection data'!$G$6:$I$69,3,FALSE)</f>
        <v>5</v>
      </c>
      <c r="K3471" s="1" t="str">
        <f>VLOOKUP(A3471,'volatile collection data'!$G$6:$N$69,8,FALSE)</f>
        <v>21B</v>
      </c>
      <c r="L3471" s="1">
        <f>VLOOKUP(A3471,'volatile collection data'!$G$6:$J$69,4,FALSE)</f>
        <v>2.93</v>
      </c>
      <c r="M3471" s="1">
        <f>VLOOKUP($A3471,'volatile collection data'!$G$6:$M$69,6,FALSE)</f>
        <v>12</v>
      </c>
      <c r="N3471" s="1">
        <f>VLOOKUP($A3471,'volatile collection data'!$G$6:$M$69,7,FALSE)</f>
        <v>2.93</v>
      </c>
      <c r="O3471" s="1">
        <f>VLOOKUP(A3471,'volatile collection data'!$G$6:$K$69,5,FALSE)</f>
        <v>0</v>
      </c>
      <c r="P3471" s="1" t="str">
        <f t="shared" si="327"/>
        <v>5D</v>
      </c>
      <c r="Q3471">
        <f t="shared" si="325"/>
        <v>3.4097637768803875E-2</v>
      </c>
      <c r="R3471" t="str">
        <f t="shared" si="328"/>
        <v>21B_0-D&amp;2.93%2.93@12</v>
      </c>
      <c r="S3471" t="str">
        <f t="shared" si="329"/>
        <v>5D-21B-VCS-Loc-22</v>
      </c>
      <c r="T3471" t="str">
        <f>IFERROR(IF(VLOOKUP(S3471,Bad!$A:$A,1,FALSE)='RAW2'!S3471,"yes","no"),"no")</f>
        <v>no</v>
      </c>
      <c r="U3471" t="str">
        <f>IFERROR(VLOOKUP(F3471,compounds!$A:$B,2,FALSE),"")</f>
        <v/>
      </c>
      <c r="V3471" t="str">
        <f>VLOOKUP(B3471,'volatile collection data'!$O:$P,2,FALSE)</f>
        <v>27.apr.22 21</v>
      </c>
    </row>
    <row r="3472" spans="1:22" x14ac:dyDescent="0.2">
      <c r="A3472" t="s">
        <v>381</v>
      </c>
      <c r="B3472" s="1" t="str">
        <f t="shared" si="326"/>
        <v>5D</v>
      </c>
      <c r="C3472">
        <v>37.679000000000002</v>
      </c>
      <c r="D3472">
        <f t="shared" si="324"/>
        <v>37.68</v>
      </c>
      <c r="E3472">
        <f>VLOOKUP(D3472,'Peak Combiner'!$A$5:$D$4980,4,FALSE)</f>
        <v>37.67</v>
      </c>
      <c r="F3472">
        <f>IFERROR(VLOOKUP(D3472,rt_comb!$A:$B,2,FALSE),D3472)</f>
        <v>37.68</v>
      </c>
      <c r="G3472">
        <v>3646206</v>
      </c>
      <c r="H3472">
        <f>SUMIFS($G:$G,$E:$E,18.51,'RAW2'!$A:$A,'RAW2'!A3472)</f>
        <v>37263098</v>
      </c>
      <c r="I3472" s="1" t="str">
        <f>VLOOKUP(A3472,'volatile collection data'!$G$6:$H$69,2,FALSE)</f>
        <v>D</v>
      </c>
      <c r="J3472" s="1">
        <f>VLOOKUP(A3472,'volatile collection data'!$G$6:$I$69,3,FALSE)</f>
        <v>5</v>
      </c>
      <c r="K3472" s="1" t="str">
        <f>VLOOKUP(A3472,'volatile collection data'!$G$6:$N$69,8,FALSE)</f>
        <v>21B</v>
      </c>
      <c r="L3472" s="1">
        <f>VLOOKUP(A3472,'volatile collection data'!$G$6:$J$69,4,FALSE)</f>
        <v>2.93</v>
      </c>
      <c r="M3472" s="1">
        <f>VLOOKUP($A3472,'volatile collection data'!$G$6:$M$69,6,FALSE)</f>
        <v>12</v>
      </c>
      <c r="N3472" s="1">
        <f>VLOOKUP($A3472,'volatile collection data'!$G$6:$M$69,7,FALSE)</f>
        <v>2.93</v>
      </c>
      <c r="O3472" s="1">
        <f>VLOOKUP(A3472,'volatile collection data'!$G$6:$K$69,5,FALSE)</f>
        <v>0</v>
      </c>
      <c r="P3472" s="1" t="str">
        <f t="shared" si="327"/>
        <v>5D</v>
      </c>
      <c r="Q3472">
        <f t="shared" si="325"/>
        <v>0.16698006535176291</v>
      </c>
      <c r="R3472" t="str">
        <f t="shared" si="328"/>
        <v>21B_0-D&amp;2.93%2.93@12</v>
      </c>
      <c r="S3472" t="str">
        <f t="shared" si="329"/>
        <v>5D-21B-VCS-Loc-22</v>
      </c>
      <c r="T3472" t="str">
        <f>IFERROR(IF(VLOOKUP(S3472,Bad!$A:$A,1,FALSE)='RAW2'!S3472,"yes","no"),"no")</f>
        <v>no</v>
      </c>
      <c r="U3472" t="str">
        <f>IFERROR(VLOOKUP(F3472,compounds!$A:$B,2,FALSE),"")</f>
        <v/>
      </c>
      <c r="V3472" t="str">
        <f>VLOOKUP(B3472,'volatile collection data'!$O:$P,2,FALSE)</f>
        <v>27.apr.22 21</v>
      </c>
    </row>
    <row r="3473" spans="1:22" x14ac:dyDescent="0.2">
      <c r="A3473" t="s">
        <v>381</v>
      </c>
      <c r="B3473" s="1" t="str">
        <f t="shared" si="326"/>
        <v>5D</v>
      </c>
      <c r="C3473">
        <v>37.783999999999999</v>
      </c>
      <c r="D3473">
        <f t="shared" si="324"/>
        <v>37.78</v>
      </c>
      <c r="E3473">
        <f>VLOOKUP(D3473,'Peak Combiner'!$A$5:$D$4980,4,FALSE)</f>
        <v>37.78</v>
      </c>
      <c r="F3473">
        <f>IFERROR(VLOOKUP(D3473,rt_comb!$A:$B,2,FALSE),D3473)</f>
        <v>37.78</v>
      </c>
      <c r="G3473">
        <v>3252733</v>
      </c>
      <c r="H3473">
        <f>SUMIFS($G:$G,$E:$E,18.51,'RAW2'!$A:$A,'RAW2'!A3473)</f>
        <v>37263098</v>
      </c>
      <c r="I3473" s="1" t="str">
        <f>VLOOKUP(A3473,'volatile collection data'!$G$6:$H$69,2,FALSE)</f>
        <v>D</v>
      </c>
      <c r="J3473" s="1">
        <f>VLOOKUP(A3473,'volatile collection data'!$G$6:$I$69,3,FALSE)</f>
        <v>5</v>
      </c>
      <c r="K3473" s="1" t="str">
        <f>VLOOKUP(A3473,'volatile collection data'!$G$6:$N$69,8,FALSE)</f>
        <v>21B</v>
      </c>
      <c r="L3473" s="1">
        <f>VLOOKUP(A3473,'volatile collection data'!$G$6:$J$69,4,FALSE)</f>
        <v>2.93</v>
      </c>
      <c r="M3473" s="1">
        <f>VLOOKUP($A3473,'volatile collection data'!$G$6:$M$69,6,FALSE)</f>
        <v>12</v>
      </c>
      <c r="N3473" s="1">
        <f>VLOOKUP($A3473,'volatile collection data'!$G$6:$M$69,7,FALSE)</f>
        <v>2.93</v>
      </c>
      <c r="O3473" s="1">
        <f>VLOOKUP(A3473,'volatile collection data'!$G$6:$K$69,5,FALSE)</f>
        <v>0</v>
      </c>
      <c r="P3473" s="1" t="str">
        <f t="shared" si="327"/>
        <v>5D</v>
      </c>
      <c r="Q3473">
        <f t="shared" si="325"/>
        <v>0.148960746845306</v>
      </c>
      <c r="R3473" t="str">
        <f t="shared" si="328"/>
        <v>21B_0-D&amp;2.93%2.93@12</v>
      </c>
      <c r="S3473" t="str">
        <f t="shared" si="329"/>
        <v>5D-21B-VCS-Loc-22</v>
      </c>
      <c r="T3473" t="str">
        <f>IFERROR(IF(VLOOKUP(S3473,Bad!$A:$A,1,FALSE)='RAW2'!S3473,"yes","no"),"no")</f>
        <v>no</v>
      </c>
      <c r="U3473" t="str">
        <f>IFERROR(VLOOKUP(F3473,compounds!$A:$B,2,FALSE),"")</f>
        <v/>
      </c>
      <c r="V3473" t="str">
        <f>VLOOKUP(B3473,'volatile collection data'!$O:$P,2,FALSE)</f>
        <v>27.apr.22 21</v>
      </c>
    </row>
    <row r="3474" spans="1:22" x14ac:dyDescent="0.2">
      <c r="A3474" t="s">
        <v>381</v>
      </c>
      <c r="B3474" s="1" t="str">
        <f t="shared" si="326"/>
        <v>5D</v>
      </c>
      <c r="C3474">
        <v>37.991999999999997</v>
      </c>
      <c r="D3474">
        <f t="shared" si="324"/>
        <v>37.99</v>
      </c>
      <c r="E3474">
        <f>VLOOKUP(D3474,'Peak Combiner'!$A$5:$D$4980,4,FALSE)</f>
        <v>37.99</v>
      </c>
      <c r="F3474">
        <f>IFERROR(VLOOKUP(D3474,rt_comb!$A:$B,2,FALSE),D3474)</f>
        <v>37.99</v>
      </c>
      <c r="G3474">
        <v>13842807</v>
      </c>
      <c r="H3474">
        <f>SUMIFS($G:$G,$E:$E,18.51,'RAW2'!$A:$A,'RAW2'!A3474)</f>
        <v>37263098</v>
      </c>
      <c r="I3474" s="1" t="str">
        <f>VLOOKUP(A3474,'volatile collection data'!$G$6:$H$69,2,FALSE)</f>
        <v>D</v>
      </c>
      <c r="J3474" s="1">
        <f>VLOOKUP(A3474,'volatile collection data'!$G$6:$I$69,3,FALSE)</f>
        <v>5</v>
      </c>
      <c r="K3474" s="1" t="str">
        <f>VLOOKUP(A3474,'volatile collection data'!$G$6:$N$69,8,FALSE)</f>
        <v>21B</v>
      </c>
      <c r="L3474" s="1">
        <f>VLOOKUP(A3474,'volatile collection data'!$G$6:$J$69,4,FALSE)</f>
        <v>2.93</v>
      </c>
      <c r="M3474" s="1">
        <f>VLOOKUP($A3474,'volatile collection data'!$G$6:$M$69,6,FALSE)</f>
        <v>12</v>
      </c>
      <c r="N3474" s="1">
        <f>VLOOKUP($A3474,'volatile collection data'!$G$6:$M$69,7,FALSE)</f>
        <v>2.93</v>
      </c>
      <c r="O3474" s="1">
        <f>VLOOKUP(A3474,'volatile collection data'!$G$6:$K$69,5,FALSE)</f>
        <v>0</v>
      </c>
      <c r="P3474" s="1" t="str">
        <f t="shared" si="327"/>
        <v>5D</v>
      </c>
      <c r="Q3474">
        <f t="shared" si="325"/>
        <v>0.63393917335220262</v>
      </c>
      <c r="R3474" t="str">
        <f t="shared" si="328"/>
        <v>21B_0-D&amp;2.93%2.93@12</v>
      </c>
      <c r="S3474" t="str">
        <f t="shared" si="329"/>
        <v>5D-21B-VCS-Loc-22</v>
      </c>
      <c r="T3474" t="str">
        <f>IFERROR(IF(VLOOKUP(S3474,Bad!$A:$A,1,FALSE)='RAW2'!S3474,"yes","no"),"no")</f>
        <v>no</v>
      </c>
      <c r="U3474" t="str">
        <f>IFERROR(VLOOKUP(F3474,compounds!$A:$B,2,FALSE),"")</f>
        <v/>
      </c>
      <c r="V3474" t="str">
        <f>VLOOKUP(B3474,'volatile collection data'!$O:$P,2,FALSE)</f>
        <v>27.apr.22 21</v>
      </c>
    </row>
    <row r="3475" spans="1:22" x14ac:dyDescent="0.2">
      <c r="A3475" t="s">
        <v>381</v>
      </c>
      <c r="B3475" s="1" t="str">
        <f t="shared" si="326"/>
        <v>5D</v>
      </c>
      <c r="C3475">
        <v>38.457000000000001</v>
      </c>
      <c r="D3475">
        <f t="shared" si="324"/>
        <v>38.46</v>
      </c>
      <c r="E3475">
        <f>VLOOKUP(D3475,'Peak Combiner'!$A$5:$D$4980,4,FALSE)</f>
        <v>38.46</v>
      </c>
      <c r="F3475">
        <f>IFERROR(VLOOKUP(D3475,rt_comb!$A:$B,2,FALSE),D3475)</f>
        <v>38.46</v>
      </c>
      <c r="G3475">
        <v>3778478</v>
      </c>
      <c r="H3475">
        <f>SUMIFS($G:$G,$E:$E,18.51,'RAW2'!$A:$A,'RAW2'!A3475)</f>
        <v>37263098</v>
      </c>
      <c r="I3475" s="1" t="str">
        <f>VLOOKUP(A3475,'volatile collection data'!$G$6:$H$69,2,FALSE)</f>
        <v>D</v>
      </c>
      <c r="J3475" s="1">
        <f>VLOOKUP(A3475,'volatile collection data'!$G$6:$I$69,3,FALSE)</f>
        <v>5</v>
      </c>
      <c r="K3475" s="1" t="str">
        <f>VLOOKUP(A3475,'volatile collection data'!$G$6:$N$69,8,FALSE)</f>
        <v>21B</v>
      </c>
      <c r="L3475" s="1">
        <f>VLOOKUP(A3475,'volatile collection data'!$G$6:$J$69,4,FALSE)</f>
        <v>2.93</v>
      </c>
      <c r="M3475" s="1">
        <f>VLOOKUP($A3475,'volatile collection data'!$G$6:$M$69,6,FALSE)</f>
        <v>12</v>
      </c>
      <c r="N3475" s="1">
        <f>VLOOKUP($A3475,'volatile collection data'!$G$6:$M$69,7,FALSE)</f>
        <v>2.93</v>
      </c>
      <c r="O3475" s="1">
        <f>VLOOKUP(A3475,'volatile collection data'!$G$6:$K$69,5,FALSE)</f>
        <v>0</v>
      </c>
      <c r="P3475" s="1" t="str">
        <f t="shared" si="327"/>
        <v>5D</v>
      </c>
      <c r="Q3475">
        <f t="shared" si="325"/>
        <v>0.17303753637896446</v>
      </c>
      <c r="R3475" t="str">
        <f t="shared" si="328"/>
        <v>21B_0-D&amp;2.93%2.93@12</v>
      </c>
      <c r="S3475" t="str">
        <f t="shared" si="329"/>
        <v>5D-21B-VCS-Loc-22</v>
      </c>
      <c r="T3475" t="str">
        <f>IFERROR(IF(VLOOKUP(S3475,Bad!$A:$A,1,FALSE)='RAW2'!S3475,"yes","no"),"no")</f>
        <v>no</v>
      </c>
      <c r="U3475" t="str">
        <f>IFERROR(VLOOKUP(F3475,compounds!$A:$B,2,FALSE),"")</f>
        <v/>
      </c>
      <c r="V3475" t="str">
        <f>VLOOKUP(B3475,'volatile collection data'!$O:$P,2,FALSE)</f>
        <v>27.apr.22 21</v>
      </c>
    </row>
    <row r="3476" spans="1:22" x14ac:dyDescent="0.2">
      <c r="A3476" t="s">
        <v>381</v>
      </c>
      <c r="B3476" s="1" t="str">
        <f t="shared" si="326"/>
        <v>5D</v>
      </c>
      <c r="C3476">
        <v>38.732999999999997</v>
      </c>
      <c r="D3476">
        <f t="shared" si="324"/>
        <v>38.729999999999997</v>
      </c>
      <c r="E3476">
        <f>VLOOKUP(D3476,'Peak Combiner'!$A$5:$D$4980,4,FALSE)</f>
        <v>38.729999999999997</v>
      </c>
      <c r="F3476">
        <f>IFERROR(VLOOKUP(D3476,rt_comb!$A:$B,2,FALSE),D3476)</f>
        <v>38.729999999999997</v>
      </c>
      <c r="G3476">
        <v>827563</v>
      </c>
      <c r="H3476">
        <f>SUMIFS($G:$G,$E:$E,18.51,'RAW2'!$A:$A,'RAW2'!A3476)</f>
        <v>37263098</v>
      </c>
      <c r="I3476" s="1" t="str">
        <f>VLOOKUP(A3476,'volatile collection data'!$G$6:$H$69,2,FALSE)</f>
        <v>D</v>
      </c>
      <c r="J3476" s="1">
        <f>VLOOKUP(A3476,'volatile collection data'!$G$6:$I$69,3,FALSE)</f>
        <v>5</v>
      </c>
      <c r="K3476" s="1" t="str">
        <f>VLOOKUP(A3476,'volatile collection data'!$G$6:$N$69,8,FALSE)</f>
        <v>21B</v>
      </c>
      <c r="L3476" s="1">
        <f>VLOOKUP(A3476,'volatile collection data'!$G$6:$J$69,4,FALSE)</f>
        <v>2.93</v>
      </c>
      <c r="M3476" s="1">
        <f>VLOOKUP($A3476,'volatile collection data'!$G$6:$M$69,6,FALSE)</f>
        <v>12</v>
      </c>
      <c r="N3476" s="1">
        <f>VLOOKUP($A3476,'volatile collection data'!$G$6:$M$69,7,FALSE)</f>
        <v>2.93</v>
      </c>
      <c r="O3476" s="1">
        <f>VLOOKUP(A3476,'volatile collection data'!$G$6:$K$69,5,FALSE)</f>
        <v>0</v>
      </c>
      <c r="P3476" s="1" t="str">
        <f t="shared" si="327"/>
        <v>5D</v>
      </c>
      <c r="Q3476">
        <f t="shared" si="325"/>
        <v>3.7898715492953768E-2</v>
      </c>
      <c r="R3476" t="str">
        <f t="shared" si="328"/>
        <v>21B_0-D&amp;2.93%2.93@12</v>
      </c>
      <c r="S3476" t="str">
        <f t="shared" si="329"/>
        <v>5D-21B-VCS-Loc-22</v>
      </c>
      <c r="T3476" t="str">
        <f>IFERROR(IF(VLOOKUP(S3476,Bad!$A:$A,1,FALSE)='RAW2'!S3476,"yes","no"),"no")</f>
        <v>no</v>
      </c>
      <c r="U3476" t="str">
        <f>IFERROR(VLOOKUP(F3476,compounds!$A:$B,2,FALSE),"")</f>
        <v/>
      </c>
      <c r="V3476" t="str">
        <f>VLOOKUP(B3476,'volatile collection data'!$O:$P,2,FALSE)</f>
        <v>27.apr.22 21</v>
      </c>
    </row>
    <row r="3477" spans="1:22" x14ac:dyDescent="0.2">
      <c r="A3477" t="s">
        <v>381</v>
      </c>
      <c r="B3477" s="1" t="str">
        <f t="shared" si="326"/>
        <v>5D</v>
      </c>
      <c r="C3477">
        <v>39.540999999999997</v>
      </c>
      <c r="D3477">
        <f t="shared" si="324"/>
        <v>39.54</v>
      </c>
      <c r="E3477">
        <f>VLOOKUP(D3477,'Peak Combiner'!$A$5:$D$4980,4,FALSE)</f>
        <v>39.53</v>
      </c>
      <c r="F3477">
        <f>IFERROR(VLOOKUP(D3477,rt_comb!$A:$B,2,FALSE),D3477)</f>
        <v>39.54</v>
      </c>
      <c r="G3477">
        <v>1647353</v>
      </c>
      <c r="H3477">
        <f>SUMIFS($G:$G,$E:$E,18.51,'RAW2'!$A:$A,'RAW2'!A3477)</f>
        <v>37263098</v>
      </c>
      <c r="I3477" s="1" t="str">
        <f>VLOOKUP(A3477,'volatile collection data'!$G$6:$H$69,2,FALSE)</f>
        <v>D</v>
      </c>
      <c r="J3477" s="1">
        <f>VLOOKUP(A3477,'volatile collection data'!$G$6:$I$69,3,FALSE)</f>
        <v>5</v>
      </c>
      <c r="K3477" s="1" t="str">
        <f>VLOOKUP(A3477,'volatile collection data'!$G$6:$N$69,8,FALSE)</f>
        <v>21B</v>
      </c>
      <c r="L3477" s="1">
        <f>VLOOKUP(A3477,'volatile collection data'!$G$6:$J$69,4,FALSE)</f>
        <v>2.93</v>
      </c>
      <c r="M3477" s="1">
        <f>VLOOKUP($A3477,'volatile collection data'!$G$6:$M$69,6,FALSE)</f>
        <v>12</v>
      </c>
      <c r="N3477" s="1">
        <f>VLOOKUP($A3477,'volatile collection data'!$G$6:$M$69,7,FALSE)</f>
        <v>2.93</v>
      </c>
      <c r="O3477" s="1">
        <f>VLOOKUP(A3477,'volatile collection data'!$G$6:$K$69,5,FALSE)</f>
        <v>0</v>
      </c>
      <c r="P3477" s="1" t="str">
        <f t="shared" si="327"/>
        <v>5D</v>
      </c>
      <c r="Q3477">
        <f t="shared" si="325"/>
        <v>7.544146205601733E-2</v>
      </c>
      <c r="R3477" t="str">
        <f t="shared" si="328"/>
        <v>21B_0-D&amp;2.93%2.93@12</v>
      </c>
      <c r="S3477" t="str">
        <f t="shared" si="329"/>
        <v>5D-21B-VCS-Loc-22</v>
      </c>
      <c r="T3477" t="str">
        <f>IFERROR(IF(VLOOKUP(S3477,Bad!$A:$A,1,FALSE)='RAW2'!S3477,"yes","no"),"no")</f>
        <v>no</v>
      </c>
      <c r="U3477" t="str">
        <f>IFERROR(VLOOKUP(F3477,compounds!$A:$B,2,FALSE),"")</f>
        <v/>
      </c>
      <c r="V3477" t="str">
        <f>VLOOKUP(B3477,'volatile collection data'!$O:$P,2,FALSE)</f>
        <v>27.apr.22 21</v>
      </c>
    </row>
    <row r="3478" spans="1:22" x14ac:dyDescent="0.2">
      <c r="A3478" t="s">
        <v>382</v>
      </c>
      <c r="B3478" s="1" t="str">
        <f t="shared" si="326"/>
        <v>5E</v>
      </c>
      <c r="C3478">
        <v>5.0030000000000001</v>
      </c>
      <c r="D3478">
        <f t="shared" si="324"/>
        <v>5</v>
      </c>
      <c r="E3478">
        <f>VLOOKUP(D3478,'Peak Combiner'!$A$5:$D$4980,4,FALSE)</f>
        <v>4.99</v>
      </c>
      <c r="F3478">
        <f>IFERROR(VLOOKUP(D3478,rt_comb!$A:$B,2,FALSE),D3478)</f>
        <v>5</v>
      </c>
      <c r="G3478">
        <v>14935433</v>
      </c>
      <c r="H3478">
        <f>SUMIFS($G:$G,$E:$E,18.51,'RAW2'!$A:$A,'RAW2'!A3478)</f>
        <v>24005480</v>
      </c>
      <c r="I3478" s="1" t="str">
        <f>VLOOKUP(A3478,'volatile collection data'!$G$6:$H$69,2,FALSE)</f>
        <v>E</v>
      </c>
      <c r="J3478" s="1">
        <f>VLOOKUP(A3478,'volatile collection data'!$G$6:$I$69,3,FALSE)</f>
        <v>5</v>
      </c>
      <c r="K3478" s="1" t="str">
        <f>VLOOKUP(A3478,'volatile collection data'!$G$6:$N$69,8,FALSE)</f>
        <v>26A</v>
      </c>
      <c r="L3478" s="1">
        <f>VLOOKUP(A3478,'volatile collection data'!$G$6:$J$69,4,FALSE)</f>
        <v>3.91</v>
      </c>
      <c r="M3478" s="1">
        <f>VLOOKUP($A3478,'volatile collection data'!$G$6:$M$69,6,FALSE)</f>
        <v>11</v>
      </c>
      <c r="N3478" s="1">
        <f>VLOOKUP($A3478,'volatile collection data'!$G$6:$M$69,7,FALSE)</f>
        <v>3.91</v>
      </c>
      <c r="O3478" s="1">
        <f>VLOOKUP(A3478,'volatile collection data'!$G$6:$K$69,5,FALSE)</f>
        <v>1</v>
      </c>
      <c r="P3478" s="1" t="str">
        <f t="shared" si="327"/>
        <v>5E</v>
      </c>
      <c r="Q3478">
        <f t="shared" si="325"/>
        <v>0.79561080143307594</v>
      </c>
      <c r="R3478" t="str">
        <f t="shared" si="328"/>
        <v>26A_1-E&amp;3.91%3.91@11</v>
      </c>
      <c r="S3478" t="str">
        <f t="shared" si="329"/>
        <v>5E-26A-VCS-Loc-22</v>
      </c>
      <c r="T3478" t="str">
        <f>IFERROR(IF(VLOOKUP(S3478,Bad!$A:$A,1,FALSE)='RAW2'!S3478,"yes","no"),"no")</f>
        <v>yes</v>
      </c>
      <c r="U3478" t="str">
        <f>IFERROR(VLOOKUP(F3478,compounds!$A:$B,2,FALSE),"")</f>
        <v/>
      </c>
      <c r="V3478" t="str">
        <f>VLOOKUP(B3478,'volatile collection data'!$O:$P,2,FALSE)</f>
        <v>02.may.22 26</v>
      </c>
    </row>
    <row r="3479" spans="1:22" x14ac:dyDescent="0.2">
      <c r="A3479" t="s">
        <v>382</v>
      </c>
      <c r="B3479" s="1" t="str">
        <f t="shared" si="326"/>
        <v>5E</v>
      </c>
      <c r="C3479">
        <v>6.26</v>
      </c>
      <c r="D3479">
        <f t="shared" si="324"/>
        <v>6.26</v>
      </c>
      <c r="E3479">
        <f>VLOOKUP(D3479,'Peak Combiner'!$A$5:$D$4980,4,FALSE)</f>
        <v>6.25</v>
      </c>
      <c r="F3479">
        <f>IFERROR(VLOOKUP(D3479,rt_comb!$A:$B,2,FALSE),D3479)</f>
        <v>6.26</v>
      </c>
      <c r="G3479">
        <v>1349438</v>
      </c>
      <c r="H3479">
        <f>SUMIFS($G:$G,$E:$E,18.51,'RAW2'!$A:$A,'RAW2'!A3479)</f>
        <v>24005480</v>
      </c>
      <c r="I3479" s="1" t="str">
        <f>VLOOKUP(A3479,'volatile collection data'!$G$6:$H$69,2,FALSE)</f>
        <v>E</v>
      </c>
      <c r="J3479" s="1">
        <f>VLOOKUP(A3479,'volatile collection data'!$G$6:$I$69,3,FALSE)</f>
        <v>5</v>
      </c>
      <c r="K3479" s="1" t="str">
        <f>VLOOKUP(A3479,'volatile collection data'!$G$6:$N$69,8,FALSE)</f>
        <v>26A</v>
      </c>
      <c r="L3479" s="1">
        <f>VLOOKUP(A3479,'volatile collection data'!$G$6:$J$69,4,FALSE)</f>
        <v>3.91</v>
      </c>
      <c r="M3479" s="1">
        <f>VLOOKUP($A3479,'volatile collection data'!$G$6:$M$69,6,FALSE)</f>
        <v>11</v>
      </c>
      <c r="N3479" s="1">
        <f>VLOOKUP($A3479,'volatile collection data'!$G$6:$M$69,7,FALSE)</f>
        <v>3.91</v>
      </c>
      <c r="O3479" s="1">
        <f>VLOOKUP(A3479,'volatile collection data'!$G$6:$K$69,5,FALSE)</f>
        <v>1</v>
      </c>
      <c r="P3479" s="1" t="str">
        <f t="shared" si="327"/>
        <v>5E</v>
      </c>
      <c r="Q3479">
        <f t="shared" si="325"/>
        <v>7.1884588057423385E-2</v>
      </c>
      <c r="R3479" t="str">
        <f t="shared" si="328"/>
        <v>26A_1-E&amp;3.91%3.91@11</v>
      </c>
      <c r="S3479" t="str">
        <f t="shared" si="329"/>
        <v>5E-26A-VCS-Loc-22</v>
      </c>
      <c r="T3479" t="str">
        <f>IFERROR(IF(VLOOKUP(S3479,Bad!$A:$A,1,FALSE)='RAW2'!S3479,"yes","no"),"no")</f>
        <v>yes</v>
      </c>
      <c r="U3479" t="str">
        <f>IFERROR(VLOOKUP(F3479,compounds!$A:$B,2,FALSE),"")</f>
        <v/>
      </c>
      <c r="V3479" t="str">
        <f>VLOOKUP(B3479,'volatile collection data'!$O:$P,2,FALSE)</f>
        <v>02.may.22 26</v>
      </c>
    </row>
    <row r="3480" spans="1:22" x14ac:dyDescent="0.2">
      <c r="A3480" t="s">
        <v>382</v>
      </c>
      <c r="B3480" s="1" t="str">
        <f t="shared" si="326"/>
        <v>5E</v>
      </c>
      <c r="C3480">
        <v>8.2520000000000007</v>
      </c>
      <c r="D3480">
        <f t="shared" si="324"/>
        <v>8.25</v>
      </c>
      <c r="E3480">
        <f>VLOOKUP(D3480,'Peak Combiner'!$A$5:$D$4980,4,FALSE)</f>
        <v>8.25</v>
      </c>
      <c r="F3480">
        <f>IFERROR(VLOOKUP(D3480,rt_comb!$A:$B,2,FALSE),D3480)</f>
        <v>8.25</v>
      </c>
      <c r="G3480">
        <v>1187064</v>
      </c>
      <c r="H3480">
        <f>SUMIFS($G:$G,$E:$E,18.51,'RAW2'!$A:$A,'RAW2'!A3480)</f>
        <v>24005480</v>
      </c>
      <c r="I3480" s="1" t="str">
        <f>VLOOKUP(A3480,'volatile collection data'!$G$6:$H$69,2,FALSE)</f>
        <v>E</v>
      </c>
      <c r="J3480" s="1">
        <f>VLOOKUP(A3480,'volatile collection data'!$G$6:$I$69,3,FALSE)</f>
        <v>5</v>
      </c>
      <c r="K3480" s="1" t="str">
        <f>VLOOKUP(A3480,'volatile collection data'!$G$6:$N$69,8,FALSE)</f>
        <v>26A</v>
      </c>
      <c r="L3480" s="1">
        <f>VLOOKUP(A3480,'volatile collection data'!$G$6:$J$69,4,FALSE)</f>
        <v>3.91</v>
      </c>
      <c r="M3480" s="1">
        <f>VLOOKUP($A3480,'volatile collection data'!$G$6:$M$69,6,FALSE)</f>
        <v>11</v>
      </c>
      <c r="N3480" s="1">
        <f>VLOOKUP($A3480,'volatile collection data'!$G$6:$M$69,7,FALSE)</f>
        <v>3.91</v>
      </c>
      <c r="O3480" s="1">
        <f>VLOOKUP(A3480,'volatile collection data'!$G$6:$K$69,5,FALSE)</f>
        <v>1</v>
      </c>
      <c r="P3480" s="1" t="str">
        <f t="shared" si="327"/>
        <v>5E</v>
      </c>
      <c r="Q3480">
        <f t="shared" si="325"/>
        <v>6.3234921973293501E-2</v>
      </c>
      <c r="R3480" t="str">
        <f t="shared" si="328"/>
        <v>26A_1-E&amp;3.91%3.91@11</v>
      </c>
      <c r="S3480" t="str">
        <f t="shared" si="329"/>
        <v>5E-26A-VCS-Loc-22</v>
      </c>
      <c r="T3480" t="str">
        <f>IFERROR(IF(VLOOKUP(S3480,Bad!$A:$A,1,FALSE)='RAW2'!S3480,"yes","no"),"no")</f>
        <v>yes</v>
      </c>
      <c r="U3480" t="str">
        <f>IFERROR(VLOOKUP(F3480,compounds!$A:$B,2,FALSE),"")</f>
        <v/>
      </c>
      <c r="V3480" t="str">
        <f>VLOOKUP(B3480,'volatile collection data'!$O:$P,2,FALSE)</f>
        <v>02.may.22 26</v>
      </c>
    </row>
    <row r="3481" spans="1:22" x14ac:dyDescent="0.2">
      <c r="A3481" t="s">
        <v>382</v>
      </c>
      <c r="B3481" s="1" t="str">
        <f t="shared" si="326"/>
        <v>5E</v>
      </c>
      <c r="C3481">
        <v>8.3580000000000005</v>
      </c>
      <c r="D3481">
        <f t="shared" si="324"/>
        <v>8.36</v>
      </c>
      <c r="E3481">
        <f>VLOOKUP(D3481,'Peak Combiner'!$A$5:$D$4980,4,FALSE)</f>
        <v>8.36</v>
      </c>
      <c r="F3481">
        <f>IFERROR(VLOOKUP(D3481,rt_comb!$A:$B,2,FALSE),D3481)</f>
        <v>8.36</v>
      </c>
      <c r="G3481">
        <v>922646</v>
      </c>
      <c r="H3481">
        <f>SUMIFS($G:$G,$E:$E,18.51,'RAW2'!$A:$A,'RAW2'!A3481)</f>
        <v>24005480</v>
      </c>
      <c r="I3481" s="1" t="str">
        <f>VLOOKUP(A3481,'volatile collection data'!$G$6:$H$69,2,FALSE)</f>
        <v>E</v>
      </c>
      <c r="J3481" s="1">
        <f>VLOOKUP(A3481,'volatile collection data'!$G$6:$I$69,3,FALSE)</f>
        <v>5</v>
      </c>
      <c r="K3481" s="1" t="str">
        <f>VLOOKUP(A3481,'volatile collection data'!$G$6:$N$69,8,FALSE)</f>
        <v>26A</v>
      </c>
      <c r="L3481" s="1">
        <f>VLOOKUP(A3481,'volatile collection data'!$G$6:$J$69,4,FALSE)</f>
        <v>3.91</v>
      </c>
      <c r="M3481" s="1">
        <f>VLOOKUP($A3481,'volatile collection data'!$G$6:$M$69,6,FALSE)</f>
        <v>11</v>
      </c>
      <c r="N3481" s="1">
        <f>VLOOKUP($A3481,'volatile collection data'!$G$6:$M$69,7,FALSE)</f>
        <v>3.91</v>
      </c>
      <c r="O3481" s="1">
        <f>VLOOKUP(A3481,'volatile collection data'!$G$6:$K$69,5,FALSE)</f>
        <v>1</v>
      </c>
      <c r="P3481" s="1" t="str">
        <f t="shared" si="327"/>
        <v>5E</v>
      </c>
      <c r="Q3481">
        <f t="shared" si="325"/>
        <v>4.9149370058372048E-2</v>
      </c>
      <c r="R3481" t="str">
        <f t="shared" si="328"/>
        <v>26A_1-E&amp;3.91%3.91@11</v>
      </c>
      <c r="S3481" t="str">
        <f t="shared" si="329"/>
        <v>5E-26A-VCS-Loc-22</v>
      </c>
      <c r="T3481" t="str">
        <f>IFERROR(IF(VLOOKUP(S3481,Bad!$A:$A,1,FALSE)='RAW2'!S3481,"yes","no"),"no")</f>
        <v>yes</v>
      </c>
      <c r="U3481" t="str">
        <f>IFERROR(VLOOKUP(F3481,compounds!$A:$B,2,FALSE),"")</f>
        <v/>
      </c>
      <c r="V3481" t="str">
        <f>VLOOKUP(B3481,'volatile collection data'!$O:$P,2,FALSE)</f>
        <v>02.may.22 26</v>
      </c>
    </row>
    <row r="3482" spans="1:22" x14ac:dyDescent="0.2">
      <c r="A3482" t="s">
        <v>382</v>
      </c>
      <c r="B3482" s="1" t="str">
        <f t="shared" si="326"/>
        <v>5E</v>
      </c>
      <c r="C3482">
        <v>8.6379999999999999</v>
      </c>
      <c r="D3482">
        <f t="shared" si="324"/>
        <v>8.64</v>
      </c>
      <c r="E3482">
        <f>VLOOKUP(D3482,'Peak Combiner'!$A$5:$D$4980,4,FALSE)</f>
        <v>8.64</v>
      </c>
      <c r="F3482">
        <f>IFERROR(VLOOKUP(D3482,rt_comb!$A:$B,2,FALSE),D3482)</f>
        <v>8.64</v>
      </c>
      <c r="G3482">
        <v>5304761</v>
      </c>
      <c r="H3482">
        <f>SUMIFS($G:$G,$E:$E,18.51,'RAW2'!$A:$A,'RAW2'!A3482)</f>
        <v>24005480</v>
      </c>
      <c r="I3482" s="1" t="str">
        <f>VLOOKUP(A3482,'volatile collection data'!$G$6:$H$69,2,FALSE)</f>
        <v>E</v>
      </c>
      <c r="J3482" s="1">
        <f>VLOOKUP(A3482,'volatile collection data'!$G$6:$I$69,3,FALSE)</f>
        <v>5</v>
      </c>
      <c r="K3482" s="1" t="str">
        <f>VLOOKUP(A3482,'volatile collection data'!$G$6:$N$69,8,FALSE)</f>
        <v>26A</v>
      </c>
      <c r="L3482" s="1">
        <f>VLOOKUP(A3482,'volatile collection data'!$G$6:$J$69,4,FALSE)</f>
        <v>3.91</v>
      </c>
      <c r="M3482" s="1">
        <f>VLOOKUP($A3482,'volatile collection data'!$G$6:$M$69,6,FALSE)</f>
        <v>11</v>
      </c>
      <c r="N3482" s="1">
        <f>VLOOKUP($A3482,'volatile collection data'!$G$6:$M$69,7,FALSE)</f>
        <v>3.91</v>
      </c>
      <c r="O3482" s="1">
        <f>VLOOKUP(A3482,'volatile collection data'!$G$6:$K$69,5,FALSE)</f>
        <v>1</v>
      </c>
      <c r="P3482" s="1" t="str">
        <f t="shared" si="327"/>
        <v>5E</v>
      </c>
      <c r="Q3482">
        <f t="shared" si="325"/>
        <v>0.28258471988196965</v>
      </c>
      <c r="R3482" t="str">
        <f t="shared" si="328"/>
        <v>26A_1-E&amp;3.91%3.91@11</v>
      </c>
      <c r="S3482" t="str">
        <f t="shared" si="329"/>
        <v>5E-26A-VCS-Loc-22</v>
      </c>
      <c r="T3482" t="str">
        <f>IFERROR(IF(VLOOKUP(S3482,Bad!$A:$A,1,FALSE)='RAW2'!S3482,"yes","no"),"no")</f>
        <v>yes</v>
      </c>
      <c r="U3482" t="str">
        <f>IFERROR(VLOOKUP(F3482,compounds!$A:$B,2,FALSE),"")</f>
        <v/>
      </c>
      <c r="V3482" t="str">
        <f>VLOOKUP(B3482,'volatile collection data'!$O:$P,2,FALSE)</f>
        <v>02.may.22 26</v>
      </c>
    </row>
    <row r="3483" spans="1:22" x14ac:dyDescent="0.2">
      <c r="A3483" t="s">
        <v>382</v>
      </c>
      <c r="B3483" s="1" t="str">
        <f t="shared" si="326"/>
        <v>5E</v>
      </c>
      <c r="C3483">
        <v>8.9719999999999995</v>
      </c>
      <c r="D3483">
        <f t="shared" si="324"/>
        <v>8.9700000000000006</v>
      </c>
      <c r="E3483">
        <f>VLOOKUP(D3483,'Peak Combiner'!$A$5:$D$4980,4,FALSE)</f>
        <v>8.9600000000000009</v>
      </c>
      <c r="F3483">
        <f>IFERROR(VLOOKUP(D3483,rt_comb!$A:$B,2,FALSE),D3483)</f>
        <v>8.9700000000000006</v>
      </c>
      <c r="G3483">
        <v>4889520</v>
      </c>
      <c r="H3483">
        <f>SUMIFS($G:$G,$E:$E,18.51,'RAW2'!$A:$A,'RAW2'!A3483)</f>
        <v>24005480</v>
      </c>
      <c r="I3483" s="1" t="str">
        <f>VLOOKUP(A3483,'volatile collection data'!$G$6:$H$69,2,FALSE)</f>
        <v>E</v>
      </c>
      <c r="J3483" s="1">
        <f>VLOOKUP(A3483,'volatile collection data'!$G$6:$I$69,3,FALSE)</f>
        <v>5</v>
      </c>
      <c r="K3483" s="1" t="str">
        <f>VLOOKUP(A3483,'volatile collection data'!$G$6:$N$69,8,FALSE)</f>
        <v>26A</v>
      </c>
      <c r="L3483" s="1">
        <f>VLOOKUP(A3483,'volatile collection data'!$G$6:$J$69,4,FALSE)</f>
        <v>3.91</v>
      </c>
      <c r="M3483" s="1">
        <f>VLOOKUP($A3483,'volatile collection data'!$G$6:$M$69,6,FALSE)</f>
        <v>11</v>
      </c>
      <c r="N3483" s="1">
        <f>VLOOKUP($A3483,'volatile collection data'!$G$6:$M$69,7,FALSE)</f>
        <v>3.91</v>
      </c>
      <c r="O3483" s="1">
        <f>VLOOKUP(A3483,'volatile collection data'!$G$6:$K$69,5,FALSE)</f>
        <v>1</v>
      </c>
      <c r="P3483" s="1" t="str">
        <f t="shared" si="327"/>
        <v>5E</v>
      </c>
      <c r="Q3483">
        <f t="shared" si="325"/>
        <v>0.26046482387374065</v>
      </c>
      <c r="R3483" t="str">
        <f t="shared" si="328"/>
        <v>26A_1-E&amp;3.91%3.91@11</v>
      </c>
      <c r="S3483" t="str">
        <f t="shared" si="329"/>
        <v>5E-26A-VCS-Loc-22</v>
      </c>
      <c r="T3483" t="str">
        <f>IFERROR(IF(VLOOKUP(S3483,Bad!$A:$A,1,FALSE)='RAW2'!S3483,"yes","no"),"no")</f>
        <v>yes</v>
      </c>
      <c r="U3483" t="str">
        <f>IFERROR(VLOOKUP(F3483,compounds!$A:$B,2,FALSE),"")</f>
        <v>bpinene</v>
      </c>
      <c r="V3483" t="str">
        <f>VLOOKUP(B3483,'volatile collection data'!$O:$P,2,FALSE)</f>
        <v>02.may.22 26</v>
      </c>
    </row>
    <row r="3484" spans="1:22" x14ac:dyDescent="0.2">
      <c r="A3484" t="s">
        <v>382</v>
      </c>
      <c r="B3484" s="1" t="str">
        <f t="shared" si="326"/>
        <v>5E</v>
      </c>
      <c r="C3484">
        <v>9.3770000000000007</v>
      </c>
      <c r="D3484">
        <f t="shared" si="324"/>
        <v>9.3800000000000008</v>
      </c>
      <c r="E3484">
        <f>VLOOKUP(D3484,'Peak Combiner'!$A$5:$D$4980,4,FALSE)</f>
        <v>9.3800000000000008</v>
      </c>
      <c r="F3484">
        <f>IFERROR(VLOOKUP(D3484,rt_comb!$A:$B,2,FALSE),D3484)</f>
        <v>9.3800000000000008</v>
      </c>
      <c r="G3484">
        <v>6459347</v>
      </c>
      <c r="H3484">
        <f>SUMIFS($G:$G,$E:$E,18.51,'RAW2'!$A:$A,'RAW2'!A3484)</f>
        <v>24005480</v>
      </c>
      <c r="I3484" s="1" t="str">
        <f>VLOOKUP(A3484,'volatile collection data'!$G$6:$H$69,2,FALSE)</f>
        <v>E</v>
      </c>
      <c r="J3484" s="1">
        <f>VLOOKUP(A3484,'volatile collection data'!$G$6:$I$69,3,FALSE)</f>
        <v>5</v>
      </c>
      <c r="K3484" s="1" t="str">
        <f>VLOOKUP(A3484,'volatile collection data'!$G$6:$N$69,8,FALSE)</f>
        <v>26A</v>
      </c>
      <c r="L3484" s="1">
        <f>VLOOKUP(A3484,'volatile collection data'!$G$6:$J$69,4,FALSE)</f>
        <v>3.91</v>
      </c>
      <c r="M3484" s="1">
        <f>VLOOKUP($A3484,'volatile collection data'!$G$6:$M$69,6,FALSE)</f>
        <v>11</v>
      </c>
      <c r="N3484" s="1">
        <f>VLOOKUP($A3484,'volatile collection data'!$G$6:$M$69,7,FALSE)</f>
        <v>3.91</v>
      </c>
      <c r="O3484" s="1">
        <f>VLOOKUP(A3484,'volatile collection data'!$G$6:$K$69,5,FALSE)</f>
        <v>1</v>
      </c>
      <c r="P3484" s="1" t="str">
        <f t="shared" si="327"/>
        <v>5E</v>
      </c>
      <c r="Q3484">
        <f t="shared" si="325"/>
        <v>0.34408953817437604</v>
      </c>
      <c r="R3484" t="str">
        <f t="shared" si="328"/>
        <v>26A_1-E&amp;3.91%3.91@11</v>
      </c>
      <c r="S3484" t="str">
        <f t="shared" si="329"/>
        <v>5E-26A-VCS-Loc-22</v>
      </c>
      <c r="T3484" t="str">
        <f>IFERROR(IF(VLOOKUP(S3484,Bad!$A:$A,1,FALSE)='RAW2'!S3484,"yes","no"),"no")</f>
        <v>yes</v>
      </c>
      <c r="U3484" t="str">
        <f>IFERROR(VLOOKUP(F3484,compounds!$A:$B,2,FALSE),"")</f>
        <v>octanal</v>
      </c>
      <c r="V3484" t="str">
        <f>VLOOKUP(B3484,'volatile collection data'!$O:$P,2,FALSE)</f>
        <v>02.may.22 26</v>
      </c>
    </row>
    <row r="3485" spans="1:22" x14ac:dyDescent="0.2">
      <c r="A3485" t="s">
        <v>382</v>
      </c>
      <c r="B3485" s="1" t="str">
        <f t="shared" si="326"/>
        <v>5E</v>
      </c>
      <c r="C3485">
        <v>9.5359999999999996</v>
      </c>
      <c r="D3485">
        <f t="shared" si="324"/>
        <v>9.5399999999999991</v>
      </c>
      <c r="E3485">
        <f>VLOOKUP(D3485,'Peak Combiner'!$A$5:$D$4980,4,FALSE)</f>
        <v>9.5299999999999994</v>
      </c>
      <c r="F3485">
        <f>IFERROR(VLOOKUP(D3485,rt_comb!$A:$B,2,FALSE),D3485)</f>
        <v>9.5399999999999991</v>
      </c>
      <c r="G3485">
        <v>16400622</v>
      </c>
      <c r="H3485">
        <f>SUMIFS($G:$G,$E:$E,18.51,'RAW2'!$A:$A,'RAW2'!A3485)</f>
        <v>24005480</v>
      </c>
      <c r="I3485" s="1" t="str">
        <f>VLOOKUP(A3485,'volatile collection data'!$G$6:$H$69,2,FALSE)</f>
        <v>E</v>
      </c>
      <c r="J3485" s="1">
        <f>VLOOKUP(A3485,'volatile collection data'!$G$6:$I$69,3,FALSE)</f>
        <v>5</v>
      </c>
      <c r="K3485" s="1" t="str">
        <f>VLOOKUP(A3485,'volatile collection data'!$G$6:$N$69,8,FALSE)</f>
        <v>26A</v>
      </c>
      <c r="L3485" s="1">
        <f>VLOOKUP(A3485,'volatile collection data'!$G$6:$J$69,4,FALSE)</f>
        <v>3.91</v>
      </c>
      <c r="M3485" s="1">
        <f>VLOOKUP($A3485,'volatile collection data'!$G$6:$M$69,6,FALSE)</f>
        <v>11</v>
      </c>
      <c r="N3485" s="1">
        <f>VLOOKUP($A3485,'volatile collection data'!$G$6:$M$69,7,FALSE)</f>
        <v>3.91</v>
      </c>
      <c r="O3485" s="1">
        <f>VLOOKUP(A3485,'volatile collection data'!$G$6:$K$69,5,FALSE)</f>
        <v>1</v>
      </c>
      <c r="P3485" s="1" t="str">
        <f t="shared" si="327"/>
        <v>5E</v>
      </c>
      <c r="Q3485">
        <f t="shared" si="325"/>
        <v>0.87366144747332986</v>
      </c>
      <c r="R3485" t="str">
        <f t="shared" si="328"/>
        <v>26A_1-E&amp;3.91%3.91@11</v>
      </c>
      <c r="S3485" t="str">
        <f t="shared" si="329"/>
        <v>5E-26A-VCS-Loc-22</v>
      </c>
      <c r="T3485" t="str">
        <f>IFERROR(IF(VLOOKUP(S3485,Bad!$A:$A,1,FALSE)='RAW2'!S3485,"yes","no"),"no")</f>
        <v>yes</v>
      </c>
      <c r="U3485" t="str">
        <f>IFERROR(VLOOKUP(F3485,compounds!$A:$B,2,FALSE),"")</f>
        <v>z3hex</v>
      </c>
      <c r="V3485" t="str">
        <f>VLOOKUP(B3485,'volatile collection data'!$O:$P,2,FALSE)</f>
        <v>02.may.22 26</v>
      </c>
    </row>
    <row r="3486" spans="1:22" x14ac:dyDescent="0.2">
      <c r="A3486" t="s">
        <v>382</v>
      </c>
      <c r="B3486" s="1" t="str">
        <f t="shared" si="326"/>
        <v>5E</v>
      </c>
      <c r="C3486">
        <v>9.6820000000000004</v>
      </c>
      <c r="D3486">
        <f t="shared" si="324"/>
        <v>9.68</v>
      </c>
      <c r="E3486">
        <f>VLOOKUP(D3486,'Peak Combiner'!$A$5:$D$4980,4,FALSE)</f>
        <v>9.68</v>
      </c>
      <c r="F3486">
        <f>IFERROR(VLOOKUP(D3486,rt_comb!$A:$B,2,FALSE),D3486)</f>
        <v>9.68</v>
      </c>
      <c r="G3486">
        <v>1760072</v>
      </c>
      <c r="H3486">
        <f>SUMIFS($G:$G,$E:$E,18.51,'RAW2'!$A:$A,'RAW2'!A3486)</f>
        <v>24005480</v>
      </c>
      <c r="I3486" s="1" t="str">
        <f>VLOOKUP(A3486,'volatile collection data'!$G$6:$H$69,2,FALSE)</f>
        <v>E</v>
      </c>
      <c r="J3486" s="1">
        <f>VLOOKUP(A3486,'volatile collection data'!$G$6:$I$69,3,FALSE)</f>
        <v>5</v>
      </c>
      <c r="K3486" s="1" t="str">
        <f>VLOOKUP(A3486,'volatile collection data'!$G$6:$N$69,8,FALSE)</f>
        <v>26A</v>
      </c>
      <c r="L3486" s="1">
        <f>VLOOKUP(A3486,'volatile collection data'!$G$6:$J$69,4,FALSE)</f>
        <v>3.91</v>
      </c>
      <c r="M3486" s="1">
        <f>VLOOKUP($A3486,'volatile collection data'!$G$6:$M$69,6,FALSE)</f>
        <v>11</v>
      </c>
      <c r="N3486" s="1">
        <f>VLOOKUP($A3486,'volatile collection data'!$G$6:$M$69,7,FALSE)</f>
        <v>3.91</v>
      </c>
      <c r="O3486" s="1">
        <f>VLOOKUP(A3486,'volatile collection data'!$G$6:$K$69,5,FALSE)</f>
        <v>1</v>
      </c>
      <c r="P3486" s="1" t="str">
        <f t="shared" si="327"/>
        <v>5E</v>
      </c>
      <c r="Q3486">
        <f t="shared" si="325"/>
        <v>9.3759069087579638E-2</v>
      </c>
      <c r="R3486" t="str">
        <f t="shared" si="328"/>
        <v>26A_1-E&amp;3.91%3.91@11</v>
      </c>
      <c r="S3486" t="str">
        <f t="shared" si="329"/>
        <v>5E-26A-VCS-Loc-22</v>
      </c>
      <c r="T3486" t="str">
        <f>IFERROR(IF(VLOOKUP(S3486,Bad!$A:$A,1,FALSE)='RAW2'!S3486,"yes","no"),"no")</f>
        <v>yes</v>
      </c>
      <c r="U3486" t="str">
        <f>IFERROR(VLOOKUP(F3486,compounds!$A:$B,2,FALSE),"")</f>
        <v/>
      </c>
      <c r="V3486" t="str">
        <f>VLOOKUP(B3486,'volatile collection data'!$O:$P,2,FALSE)</f>
        <v>02.may.22 26</v>
      </c>
    </row>
    <row r="3487" spans="1:22" x14ac:dyDescent="0.2">
      <c r="A3487" t="s">
        <v>382</v>
      </c>
      <c r="B3487" s="1" t="str">
        <f t="shared" si="326"/>
        <v>5E</v>
      </c>
      <c r="C3487">
        <v>9.8109999999999999</v>
      </c>
      <c r="D3487">
        <f t="shared" si="324"/>
        <v>9.81</v>
      </c>
      <c r="E3487">
        <f>VLOOKUP(D3487,'Peak Combiner'!$A$5:$D$4980,4,FALSE)</f>
        <v>9.8000000000000007</v>
      </c>
      <c r="F3487">
        <f>IFERROR(VLOOKUP(D3487,rt_comb!$A:$B,2,FALSE),D3487)</f>
        <v>9.81</v>
      </c>
      <c r="G3487">
        <v>3315965</v>
      </c>
      <c r="H3487">
        <f>SUMIFS($G:$G,$E:$E,18.51,'RAW2'!$A:$A,'RAW2'!A3487)</f>
        <v>24005480</v>
      </c>
      <c r="I3487" s="1" t="str">
        <f>VLOOKUP(A3487,'volatile collection data'!$G$6:$H$69,2,FALSE)</f>
        <v>E</v>
      </c>
      <c r="J3487" s="1">
        <f>VLOOKUP(A3487,'volatile collection data'!$G$6:$I$69,3,FALSE)</f>
        <v>5</v>
      </c>
      <c r="K3487" s="1" t="str">
        <f>VLOOKUP(A3487,'volatile collection data'!$G$6:$N$69,8,FALSE)</f>
        <v>26A</v>
      </c>
      <c r="L3487" s="1">
        <f>VLOOKUP(A3487,'volatile collection data'!$G$6:$J$69,4,FALSE)</f>
        <v>3.91</v>
      </c>
      <c r="M3487" s="1">
        <f>VLOOKUP($A3487,'volatile collection data'!$G$6:$M$69,6,FALSE)</f>
        <v>11</v>
      </c>
      <c r="N3487" s="1">
        <f>VLOOKUP($A3487,'volatile collection data'!$G$6:$M$69,7,FALSE)</f>
        <v>3.91</v>
      </c>
      <c r="O3487" s="1">
        <f>VLOOKUP(A3487,'volatile collection data'!$G$6:$K$69,5,FALSE)</f>
        <v>1</v>
      </c>
      <c r="P3487" s="1" t="str">
        <f t="shared" si="327"/>
        <v>5E</v>
      </c>
      <c r="Q3487">
        <f t="shared" si="325"/>
        <v>0.17664151894183652</v>
      </c>
      <c r="R3487" t="str">
        <f t="shared" si="328"/>
        <v>26A_1-E&amp;3.91%3.91@11</v>
      </c>
      <c r="S3487" t="str">
        <f t="shared" si="329"/>
        <v>5E-26A-VCS-Loc-22</v>
      </c>
      <c r="T3487" t="str">
        <f>IFERROR(IF(VLOOKUP(S3487,Bad!$A:$A,1,FALSE)='RAW2'!S3487,"yes","no"),"no")</f>
        <v>yes</v>
      </c>
      <c r="U3487" t="str">
        <f>IFERROR(VLOOKUP(F3487,compounds!$A:$B,2,FALSE),"")</f>
        <v>sixmethyl</v>
      </c>
      <c r="V3487" t="str">
        <f>VLOOKUP(B3487,'volatile collection data'!$O:$P,2,FALSE)</f>
        <v>02.may.22 26</v>
      </c>
    </row>
    <row r="3488" spans="1:22" x14ac:dyDescent="0.2">
      <c r="A3488" t="s">
        <v>382</v>
      </c>
      <c r="B3488" s="1" t="str">
        <f t="shared" si="326"/>
        <v>5E</v>
      </c>
      <c r="C3488">
        <v>10.098000000000001</v>
      </c>
      <c r="D3488">
        <f t="shared" si="324"/>
        <v>10.1</v>
      </c>
      <c r="E3488">
        <f>VLOOKUP(D3488,'Peak Combiner'!$A$5:$D$4980,4,FALSE)</f>
        <v>10.1</v>
      </c>
      <c r="F3488">
        <f>IFERROR(VLOOKUP(D3488,rt_comb!$A:$B,2,FALSE),D3488)</f>
        <v>10.1</v>
      </c>
      <c r="G3488">
        <v>2081766</v>
      </c>
      <c r="H3488">
        <f>SUMIFS($G:$G,$E:$E,18.51,'RAW2'!$A:$A,'RAW2'!A3488)</f>
        <v>24005480</v>
      </c>
      <c r="I3488" s="1" t="str">
        <f>VLOOKUP(A3488,'volatile collection data'!$G$6:$H$69,2,FALSE)</f>
        <v>E</v>
      </c>
      <c r="J3488" s="1">
        <f>VLOOKUP(A3488,'volatile collection data'!$G$6:$I$69,3,FALSE)</f>
        <v>5</v>
      </c>
      <c r="K3488" s="1" t="str">
        <f>VLOOKUP(A3488,'volatile collection data'!$G$6:$N$69,8,FALSE)</f>
        <v>26A</v>
      </c>
      <c r="L3488" s="1">
        <f>VLOOKUP(A3488,'volatile collection data'!$G$6:$J$69,4,FALSE)</f>
        <v>3.91</v>
      </c>
      <c r="M3488" s="1">
        <f>VLOOKUP($A3488,'volatile collection data'!$G$6:$M$69,6,FALSE)</f>
        <v>11</v>
      </c>
      <c r="N3488" s="1">
        <f>VLOOKUP($A3488,'volatile collection data'!$G$6:$M$69,7,FALSE)</f>
        <v>3.91</v>
      </c>
      <c r="O3488" s="1">
        <f>VLOOKUP(A3488,'volatile collection data'!$G$6:$K$69,5,FALSE)</f>
        <v>1</v>
      </c>
      <c r="P3488" s="1" t="str">
        <f t="shared" si="327"/>
        <v>5E</v>
      </c>
      <c r="Q3488">
        <f t="shared" si="325"/>
        <v>0.11089571461745561</v>
      </c>
      <c r="R3488" t="str">
        <f t="shared" si="328"/>
        <v>26A_1-E&amp;3.91%3.91@11</v>
      </c>
      <c r="S3488" t="str">
        <f t="shared" si="329"/>
        <v>5E-26A-VCS-Loc-22</v>
      </c>
      <c r="T3488" t="str">
        <f>IFERROR(IF(VLOOKUP(S3488,Bad!$A:$A,1,FALSE)='RAW2'!S3488,"yes","no"),"no")</f>
        <v>yes</v>
      </c>
      <c r="U3488" t="str">
        <f>IFERROR(VLOOKUP(F3488,compounds!$A:$B,2,FALSE),"")</f>
        <v/>
      </c>
      <c r="V3488" t="str">
        <f>VLOOKUP(B3488,'volatile collection data'!$O:$P,2,FALSE)</f>
        <v>02.may.22 26</v>
      </c>
    </row>
    <row r="3489" spans="1:22" x14ac:dyDescent="0.2">
      <c r="A3489" t="s">
        <v>382</v>
      </c>
      <c r="B3489" s="1" t="str">
        <f t="shared" si="326"/>
        <v>5E</v>
      </c>
      <c r="C3489">
        <v>10.199</v>
      </c>
      <c r="D3489">
        <f t="shared" si="324"/>
        <v>10.199999999999999</v>
      </c>
      <c r="E3489">
        <f>VLOOKUP(D3489,'Peak Combiner'!$A$5:$D$4980,4,FALSE)</f>
        <v>10.18</v>
      </c>
      <c r="F3489">
        <f>IFERROR(VLOOKUP(D3489,rt_comb!$A:$B,2,FALSE),D3489)</f>
        <v>10.199999999999999</v>
      </c>
      <c r="G3489">
        <v>1958234</v>
      </c>
      <c r="H3489">
        <f>SUMIFS($G:$G,$E:$E,18.51,'RAW2'!$A:$A,'RAW2'!A3489)</f>
        <v>24005480</v>
      </c>
      <c r="I3489" s="1" t="str">
        <f>VLOOKUP(A3489,'volatile collection data'!$G$6:$H$69,2,FALSE)</f>
        <v>E</v>
      </c>
      <c r="J3489" s="1">
        <f>VLOOKUP(A3489,'volatile collection data'!$G$6:$I$69,3,FALSE)</f>
        <v>5</v>
      </c>
      <c r="K3489" s="1" t="str">
        <f>VLOOKUP(A3489,'volatile collection data'!$G$6:$N$69,8,FALSE)</f>
        <v>26A</v>
      </c>
      <c r="L3489" s="1">
        <f>VLOOKUP(A3489,'volatile collection data'!$G$6:$J$69,4,FALSE)</f>
        <v>3.91</v>
      </c>
      <c r="M3489" s="1">
        <f>VLOOKUP($A3489,'volatile collection data'!$G$6:$M$69,6,FALSE)</f>
        <v>11</v>
      </c>
      <c r="N3489" s="1">
        <f>VLOOKUP($A3489,'volatile collection data'!$G$6:$M$69,7,FALSE)</f>
        <v>3.91</v>
      </c>
      <c r="O3489" s="1">
        <f>VLOOKUP(A3489,'volatile collection data'!$G$6:$K$69,5,FALSE)</f>
        <v>1</v>
      </c>
      <c r="P3489" s="1" t="str">
        <f t="shared" si="327"/>
        <v>5E</v>
      </c>
      <c r="Q3489">
        <f t="shared" si="325"/>
        <v>0.10431516261587449</v>
      </c>
      <c r="R3489" t="str">
        <f t="shared" si="328"/>
        <v>26A_1-E&amp;3.91%3.91@11</v>
      </c>
      <c r="S3489" t="str">
        <f t="shared" si="329"/>
        <v>5E-26A-VCS-Loc-22</v>
      </c>
      <c r="T3489" t="str">
        <f>IFERROR(IF(VLOOKUP(S3489,Bad!$A:$A,1,FALSE)='RAW2'!S3489,"yes","no"),"no")</f>
        <v>yes</v>
      </c>
      <c r="U3489" t="str">
        <f>IFERROR(VLOOKUP(F3489,compounds!$A:$B,2,FALSE),"")</f>
        <v/>
      </c>
      <c r="V3489" t="str">
        <f>VLOOKUP(B3489,'volatile collection data'!$O:$P,2,FALSE)</f>
        <v>02.may.22 26</v>
      </c>
    </row>
    <row r="3490" spans="1:22" x14ac:dyDescent="0.2">
      <c r="A3490" t="s">
        <v>382</v>
      </c>
      <c r="B3490" s="1" t="str">
        <f t="shared" si="326"/>
        <v>5E</v>
      </c>
      <c r="C3490">
        <v>10.472</v>
      </c>
      <c r="D3490">
        <f t="shared" si="324"/>
        <v>10.47</v>
      </c>
      <c r="E3490">
        <f>VLOOKUP(D3490,'Peak Combiner'!$A$5:$D$4980,4,FALSE)</f>
        <v>10.47</v>
      </c>
      <c r="F3490">
        <f>IFERROR(VLOOKUP(D3490,rt_comb!$A:$B,2,FALSE),D3490)</f>
        <v>10.47</v>
      </c>
      <c r="G3490">
        <v>7529084</v>
      </c>
      <c r="H3490">
        <f>SUMIFS($G:$G,$E:$E,18.51,'RAW2'!$A:$A,'RAW2'!A3490)</f>
        <v>24005480</v>
      </c>
      <c r="I3490" s="1" t="str">
        <f>VLOOKUP(A3490,'volatile collection data'!$G$6:$H$69,2,FALSE)</f>
        <v>E</v>
      </c>
      <c r="J3490" s="1">
        <f>VLOOKUP(A3490,'volatile collection data'!$G$6:$I$69,3,FALSE)</f>
        <v>5</v>
      </c>
      <c r="K3490" s="1" t="str">
        <f>VLOOKUP(A3490,'volatile collection data'!$G$6:$N$69,8,FALSE)</f>
        <v>26A</v>
      </c>
      <c r="L3490" s="1">
        <f>VLOOKUP(A3490,'volatile collection data'!$G$6:$J$69,4,FALSE)</f>
        <v>3.91</v>
      </c>
      <c r="M3490" s="1">
        <f>VLOOKUP($A3490,'volatile collection data'!$G$6:$M$69,6,FALSE)</f>
        <v>11</v>
      </c>
      <c r="N3490" s="1">
        <f>VLOOKUP($A3490,'volatile collection data'!$G$6:$M$69,7,FALSE)</f>
        <v>3.91</v>
      </c>
      <c r="O3490" s="1">
        <f>VLOOKUP(A3490,'volatile collection data'!$G$6:$K$69,5,FALSE)</f>
        <v>1</v>
      </c>
      <c r="P3490" s="1" t="str">
        <f t="shared" si="327"/>
        <v>5E</v>
      </c>
      <c r="Q3490">
        <f t="shared" si="325"/>
        <v>0.40107444861471042</v>
      </c>
      <c r="R3490" t="str">
        <f t="shared" si="328"/>
        <v>26A_1-E&amp;3.91%3.91@11</v>
      </c>
      <c r="S3490" t="str">
        <f t="shared" si="329"/>
        <v>5E-26A-VCS-Loc-22</v>
      </c>
      <c r="T3490" t="str">
        <f>IFERROR(IF(VLOOKUP(S3490,Bad!$A:$A,1,FALSE)='RAW2'!S3490,"yes","no"),"no")</f>
        <v>yes</v>
      </c>
      <c r="U3490" t="str">
        <f>IFERROR(VLOOKUP(F3490,compounds!$A:$B,2,FALSE),"")</f>
        <v/>
      </c>
      <c r="V3490" t="str">
        <f>VLOOKUP(B3490,'volatile collection data'!$O:$P,2,FALSE)</f>
        <v>02.may.22 26</v>
      </c>
    </row>
    <row r="3491" spans="1:22" x14ac:dyDescent="0.2">
      <c r="A3491" t="s">
        <v>382</v>
      </c>
      <c r="B3491" s="1" t="str">
        <f t="shared" si="326"/>
        <v>5E</v>
      </c>
      <c r="C3491">
        <v>10.794</v>
      </c>
      <c r="D3491">
        <f t="shared" si="324"/>
        <v>10.79</v>
      </c>
      <c r="E3491">
        <f>VLOOKUP(D3491,'Peak Combiner'!$A$5:$D$4980,4,FALSE)</f>
        <v>10.78</v>
      </c>
      <c r="F3491">
        <f>IFERROR(VLOOKUP(D3491,rt_comb!$A:$B,2,FALSE),D3491)</f>
        <v>10.79</v>
      </c>
      <c r="G3491">
        <v>3941530</v>
      </c>
      <c r="H3491">
        <f>SUMIFS($G:$G,$E:$E,18.51,'RAW2'!$A:$A,'RAW2'!A3491)</f>
        <v>24005480</v>
      </c>
      <c r="I3491" s="1" t="str">
        <f>VLOOKUP(A3491,'volatile collection data'!$G$6:$H$69,2,FALSE)</f>
        <v>E</v>
      </c>
      <c r="J3491" s="1">
        <f>VLOOKUP(A3491,'volatile collection data'!$G$6:$I$69,3,FALSE)</f>
        <v>5</v>
      </c>
      <c r="K3491" s="1" t="str">
        <f>VLOOKUP(A3491,'volatile collection data'!$G$6:$N$69,8,FALSE)</f>
        <v>26A</v>
      </c>
      <c r="L3491" s="1">
        <f>VLOOKUP(A3491,'volatile collection data'!$G$6:$J$69,4,FALSE)</f>
        <v>3.91</v>
      </c>
      <c r="M3491" s="1">
        <f>VLOOKUP($A3491,'volatile collection data'!$G$6:$M$69,6,FALSE)</f>
        <v>11</v>
      </c>
      <c r="N3491" s="1">
        <f>VLOOKUP($A3491,'volatile collection data'!$G$6:$M$69,7,FALSE)</f>
        <v>3.91</v>
      </c>
      <c r="O3491" s="1">
        <f>VLOOKUP(A3491,'volatile collection data'!$G$6:$K$69,5,FALSE)</f>
        <v>1</v>
      </c>
      <c r="P3491" s="1" t="str">
        <f t="shared" si="327"/>
        <v>5E</v>
      </c>
      <c r="Q3491">
        <f t="shared" si="325"/>
        <v>0.20996537845086327</v>
      </c>
      <c r="R3491" t="str">
        <f t="shared" si="328"/>
        <v>26A_1-E&amp;3.91%3.91@11</v>
      </c>
      <c r="S3491" t="str">
        <f t="shared" si="329"/>
        <v>5E-26A-VCS-Loc-22</v>
      </c>
      <c r="T3491" t="str">
        <f>IFERROR(IF(VLOOKUP(S3491,Bad!$A:$A,1,FALSE)='RAW2'!S3491,"yes","no"),"no")</f>
        <v>yes</v>
      </c>
      <c r="U3491" t="str">
        <f>IFERROR(VLOOKUP(F3491,compounds!$A:$B,2,FALSE),"")</f>
        <v>bocimene</v>
      </c>
      <c r="V3491" t="str">
        <f>VLOOKUP(B3491,'volatile collection data'!$O:$P,2,FALSE)</f>
        <v>02.may.22 26</v>
      </c>
    </row>
    <row r="3492" spans="1:22" x14ac:dyDescent="0.2">
      <c r="A3492" t="s">
        <v>382</v>
      </c>
      <c r="B3492" s="1" t="str">
        <f t="shared" si="326"/>
        <v>5E</v>
      </c>
      <c r="C3492">
        <v>12.4</v>
      </c>
      <c r="D3492">
        <f t="shared" si="324"/>
        <v>12.4</v>
      </c>
      <c r="E3492">
        <f>VLOOKUP(D3492,'Peak Combiner'!$A$5:$D$4980,4,FALSE)</f>
        <v>12.39</v>
      </c>
      <c r="F3492">
        <f>IFERROR(VLOOKUP(D3492,rt_comb!$A:$B,2,FALSE),D3492)</f>
        <v>12.39</v>
      </c>
      <c r="G3492">
        <v>39660332</v>
      </c>
      <c r="H3492">
        <f>SUMIFS($G:$G,$E:$E,18.51,'RAW2'!$A:$A,'RAW2'!A3492)</f>
        <v>24005480</v>
      </c>
      <c r="I3492" s="1" t="str">
        <f>VLOOKUP(A3492,'volatile collection data'!$G$6:$H$69,2,FALSE)</f>
        <v>E</v>
      </c>
      <c r="J3492" s="1">
        <f>VLOOKUP(A3492,'volatile collection data'!$G$6:$I$69,3,FALSE)</f>
        <v>5</v>
      </c>
      <c r="K3492" s="1" t="str">
        <f>VLOOKUP(A3492,'volatile collection data'!$G$6:$N$69,8,FALSE)</f>
        <v>26A</v>
      </c>
      <c r="L3492" s="1">
        <f>VLOOKUP(A3492,'volatile collection data'!$G$6:$J$69,4,FALSE)</f>
        <v>3.91</v>
      </c>
      <c r="M3492" s="1">
        <f>VLOOKUP($A3492,'volatile collection data'!$G$6:$M$69,6,FALSE)</f>
        <v>11</v>
      </c>
      <c r="N3492" s="1">
        <f>VLOOKUP($A3492,'volatile collection data'!$G$6:$M$69,7,FALSE)</f>
        <v>3.91</v>
      </c>
      <c r="O3492" s="1">
        <f>VLOOKUP(A3492,'volatile collection data'!$G$6:$K$69,5,FALSE)</f>
        <v>1</v>
      </c>
      <c r="P3492" s="1" t="str">
        <f t="shared" si="327"/>
        <v>5E</v>
      </c>
      <c r="Q3492">
        <f t="shared" si="325"/>
        <v>2.1127066438329489</v>
      </c>
      <c r="R3492" t="str">
        <f t="shared" si="328"/>
        <v>26A_1-E&amp;3.91%3.91@11</v>
      </c>
      <c r="S3492" t="str">
        <f t="shared" si="329"/>
        <v>5E-26A-VCS-Loc-22</v>
      </c>
      <c r="T3492" t="str">
        <f>IFERROR(IF(VLOOKUP(S3492,Bad!$A:$A,1,FALSE)='RAW2'!S3492,"yes","no"),"no")</f>
        <v>yes</v>
      </c>
      <c r="U3492" t="str">
        <f>IFERROR(VLOOKUP(F3492,compounds!$A:$B,2,FALSE),"")</f>
        <v>o+C5xe</v>
      </c>
      <c r="V3492" t="str">
        <f>VLOOKUP(B3492,'volatile collection data'!$O:$P,2,FALSE)</f>
        <v>02.may.22 26</v>
      </c>
    </row>
    <row r="3493" spans="1:22" x14ac:dyDescent="0.2">
      <c r="A3493" t="s">
        <v>382</v>
      </c>
      <c r="B3493" s="1" t="str">
        <f t="shared" si="326"/>
        <v>5E</v>
      </c>
      <c r="C3493">
        <v>12.539</v>
      </c>
      <c r="D3493">
        <f t="shared" si="324"/>
        <v>12.54</v>
      </c>
      <c r="E3493">
        <f>VLOOKUP(D3493,'Peak Combiner'!$A$5:$D$4980,4,FALSE)</f>
        <v>12.53</v>
      </c>
      <c r="F3493">
        <f>IFERROR(VLOOKUP(D3493,rt_comb!$A:$B,2,FALSE),D3493)</f>
        <v>12.54</v>
      </c>
      <c r="G3493">
        <v>18255364</v>
      </c>
      <c r="H3493">
        <f>SUMIFS($G:$G,$E:$E,18.51,'RAW2'!$A:$A,'RAW2'!A3493)</f>
        <v>24005480</v>
      </c>
      <c r="I3493" s="1" t="str">
        <f>VLOOKUP(A3493,'volatile collection data'!$G$6:$H$69,2,FALSE)</f>
        <v>E</v>
      </c>
      <c r="J3493" s="1">
        <f>VLOOKUP(A3493,'volatile collection data'!$G$6:$I$69,3,FALSE)</f>
        <v>5</v>
      </c>
      <c r="K3493" s="1" t="str">
        <f>VLOOKUP(A3493,'volatile collection data'!$G$6:$N$69,8,FALSE)</f>
        <v>26A</v>
      </c>
      <c r="L3493" s="1">
        <f>VLOOKUP(A3493,'volatile collection data'!$G$6:$J$69,4,FALSE)</f>
        <v>3.91</v>
      </c>
      <c r="M3493" s="1">
        <f>VLOOKUP($A3493,'volatile collection data'!$G$6:$M$69,6,FALSE)</f>
        <v>11</v>
      </c>
      <c r="N3493" s="1">
        <f>VLOOKUP($A3493,'volatile collection data'!$G$6:$M$69,7,FALSE)</f>
        <v>3.91</v>
      </c>
      <c r="O3493" s="1">
        <f>VLOOKUP(A3493,'volatile collection data'!$G$6:$K$69,5,FALSE)</f>
        <v>1</v>
      </c>
      <c r="P3493" s="1" t="str">
        <f t="shared" si="327"/>
        <v>5E</v>
      </c>
      <c r="Q3493">
        <f t="shared" si="325"/>
        <v>0.97246358927073118</v>
      </c>
      <c r="R3493" t="str">
        <f t="shared" si="328"/>
        <v>26A_1-E&amp;3.91%3.91@11</v>
      </c>
      <c r="S3493" t="str">
        <f t="shared" si="329"/>
        <v>5E-26A-VCS-Loc-22</v>
      </c>
      <c r="T3493" t="str">
        <f>IFERROR(IF(VLOOKUP(S3493,Bad!$A:$A,1,FALSE)='RAW2'!S3493,"yes","no"),"no")</f>
        <v>yes</v>
      </c>
      <c r="U3493" t="str">
        <f>IFERROR(VLOOKUP(F3493,compounds!$A:$B,2,FALSE),"")</f>
        <v>nonanal</v>
      </c>
      <c r="V3493" t="str">
        <f>VLOOKUP(B3493,'volatile collection data'!$O:$P,2,FALSE)</f>
        <v>02.may.22 26</v>
      </c>
    </row>
    <row r="3494" spans="1:22" x14ac:dyDescent="0.2">
      <c r="A3494" t="s">
        <v>382</v>
      </c>
      <c r="B3494" s="1" t="str">
        <f t="shared" si="326"/>
        <v>5E</v>
      </c>
      <c r="C3494">
        <v>12.914</v>
      </c>
      <c r="D3494">
        <f t="shared" si="324"/>
        <v>12.91</v>
      </c>
      <c r="E3494">
        <f>VLOOKUP(D3494,'Peak Combiner'!$A$5:$D$4980,4,FALSE)</f>
        <v>12.91</v>
      </c>
      <c r="F3494">
        <f>IFERROR(VLOOKUP(D3494,rt_comb!$A:$B,2,FALSE),D3494)</f>
        <v>12.91</v>
      </c>
      <c r="G3494">
        <v>97851414</v>
      </c>
      <c r="H3494">
        <f>SUMIFS($G:$G,$E:$E,18.51,'RAW2'!$A:$A,'RAW2'!A3494)</f>
        <v>24005480</v>
      </c>
      <c r="I3494" s="1" t="str">
        <f>VLOOKUP(A3494,'volatile collection data'!$G$6:$H$69,2,FALSE)</f>
        <v>E</v>
      </c>
      <c r="J3494" s="1">
        <f>VLOOKUP(A3494,'volatile collection data'!$G$6:$I$69,3,FALSE)</f>
        <v>5</v>
      </c>
      <c r="K3494" s="1" t="str">
        <f>VLOOKUP(A3494,'volatile collection data'!$G$6:$N$69,8,FALSE)</f>
        <v>26A</v>
      </c>
      <c r="L3494" s="1">
        <f>VLOOKUP(A3494,'volatile collection data'!$G$6:$J$69,4,FALSE)</f>
        <v>3.91</v>
      </c>
      <c r="M3494" s="1">
        <f>VLOOKUP($A3494,'volatile collection data'!$G$6:$M$69,6,FALSE)</f>
        <v>11</v>
      </c>
      <c r="N3494" s="1">
        <f>VLOOKUP($A3494,'volatile collection data'!$G$6:$M$69,7,FALSE)</f>
        <v>3.91</v>
      </c>
      <c r="O3494" s="1">
        <f>VLOOKUP(A3494,'volatile collection data'!$G$6:$K$69,5,FALSE)</f>
        <v>1</v>
      </c>
      <c r="P3494" s="1" t="str">
        <f t="shared" si="327"/>
        <v>5E</v>
      </c>
      <c r="Q3494">
        <f t="shared" si="325"/>
        <v>5.2125466944212278</v>
      </c>
      <c r="R3494" t="str">
        <f t="shared" si="328"/>
        <v>26A_1-E&amp;3.91%3.91@11</v>
      </c>
      <c r="S3494" t="str">
        <f t="shared" si="329"/>
        <v>5E-26A-VCS-Loc-22</v>
      </c>
      <c r="T3494" t="str">
        <f>IFERROR(IF(VLOOKUP(S3494,Bad!$A:$A,1,FALSE)='RAW2'!S3494,"yes","no"),"no")</f>
        <v>yes</v>
      </c>
      <c r="U3494" t="str">
        <f>IFERROR(VLOOKUP(F3494,compounds!$A:$B,2,FALSE),"")</f>
        <v>cyclohexene</v>
      </c>
      <c r="V3494" t="str">
        <f>VLOOKUP(B3494,'volatile collection data'!$O:$P,2,FALSE)</f>
        <v>02.may.22 26</v>
      </c>
    </row>
    <row r="3495" spans="1:22" x14ac:dyDescent="0.2">
      <c r="A3495" t="s">
        <v>382</v>
      </c>
      <c r="B3495" s="1" t="str">
        <f t="shared" si="326"/>
        <v>5E</v>
      </c>
      <c r="C3495">
        <v>13.545999999999999</v>
      </c>
      <c r="D3495">
        <f t="shared" si="324"/>
        <v>13.55</v>
      </c>
      <c r="E3495">
        <f>VLOOKUP(D3495,'Peak Combiner'!$A$5:$D$4980,4,FALSE)</f>
        <v>13.55</v>
      </c>
      <c r="F3495">
        <f>IFERROR(VLOOKUP(D3495,rt_comb!$A:$B,2,FALSE),D3495)</f>
        <v>13.55</v>
      </c>
      <c r="G3495">
        <v>26633817</v>
      </c>
      <c r="H3495">
        <f>SUMIFS($G:$G,$E:$E,18.51,'RAW2'!$A:$A,'RAW2'!A3495)</f>
        <v>24005480</v>
      </c>
      <c r="I3495" s="1" t="str">
        <f>VLOOKUP(A3495,'volatile collection data'!$G$6:$H$69,2,FALSE)</f>
        <v>E</v>
      </c>
      <c r="J3495" s="1">
        <f>VLOOKUP(A3495,'volatile collection data'!$G$6:$I$69,3,FALSE)</f>
        <v>5</v>
      </c>
      <c r="K3495" s="1" t="str">
        <f>VLOOKUP(A3495,'volatile collection data'!$G$6:$N$69,8,FALSE)</f>
        <v>26A</v>
      </c>
      <c r="L3495" s="1">
        <f>VLOOKUP(A3495,'volatile collection data'!$G$6:$J$69,4,FALSE)</f>
        <v>3.91</v>
      </c>
      <c r="M3495" s="1">
        <f>VLOOKUP($A3495,'volatile collection data'!$G$6:$M$69,6,FALSE)</f>
        <v>11</v>
      </c>
      <c r="N3495" s="1">
        <f>VLOOKUP($A3495,'volatile collection data'!$G$6:$M$69,7,FALSE)</f>
        <v>3.91</v>
      </c>
      <c r="O3495" s="1">
        <f>VLOOKUP(A3495,'volatile collection data'!$G$6:$K$69,5,FALSE)</f>
        <v>1</v>
      </c>
      <c r="P3495" s="1" t="str">
        <f t="shared" si="327"/>
        <v>5E</v>
      </c>
      <c r="Q3495">
        <f t="shared" si="325"/>
        <v>1.4187839407529654</v>
      </c>
      <c r="R3495" t="str">
        <f t="shared" si="328"/>
        <v>26A_1-E&amp;3.91%3.91@11</v>
      </c>
      <c r="S3495" t="str">
        <f t="shared" si="329"/>
        <v>5E-26A-VCS-Loc-22</v>
      </c>
      <c r="T3495" t="str">
        <f>IFERROR(IF(VLOOKUP(S3495,Bad!$A:$A,1,FALSE)='RAW2'!S3495,"yes","no"),"no")</f>
        <v>yes</v>
      </c>
      <c r="U3495" t="str">
        <f>IFERROR(VLOOKUP(F3495,compounds!$A:$B,2,FALSE),"")</f>
        <v/>
      </c>
      <c r="V3495" t="str">
        <f>VLOOKUP(B3495,'volatile collection data'!$O:$P,2,FALSE)</f>
        <v>02.may.22 26</v>
      </c>
    </row>
    <row r="3496" spans="1:22" x14ac:dyDescent="0.2">
      <c r="A3496" t="s">
        <v>382</v>
      </c>
      <c r="B3496" s="1" t="str">
        <f t="shared" si="326"/>
        <v>5E</v>
      </c>
      <c r="C3496">
        <v>13.762</v>
      </c>
      <c r="D3496">
        <f t="shared" si="324"/>
        <v>13.76</v>
      </c>
      <c r="E3496">
        <f>VLOOKUP(D3496,'Peak Combiner'!$A$5:$D$4980,4,FALSE)</f>
        <v>13.76</v>
      </c>
      <c r="F3496">
        <f>IFERROR(VLOOKUP(D3496,rt_comb!$A:$B,2,FALSE),D3496)</f>
        <v>13.76</v>
      </c>
      <c r="G3496">
        <v>2064515</v>
      </c>
      <c r="H3496">
        <f>SUMIFS($G:$G,$E:$E,18.51,'RAW2'!$A:$A,'RAW2'!A3496)</f>
        <v>24005480</v>
      </c>
      <c r="I3496" s="1" t="str">
        <f>VLOOKUP(A3496,'volatile collection data'!$G$6:$H$69,2,FALSE)</f>
        <v>E</v>
      </c>
      <c r="J3496" s="1">
        <f>VLOOKUP(A3496,'volatile collection data'!$G$6:$I$69,3,FALSE)</f>
        <v>5</v>
      </c>
      <c r="K3496" s="1" t="str">
        <f>VLOOKUP(A3496,'volatile collection data'!$G$6:$N$69,8,FALSE)</f>
        <v>26A</v>
      </c>
      <c r="L3496" s="1">
        <f>VLOOKUP(A3496,'volatile collection data'!$G$6:$J$69,4,FALSE)</f>
        <v>3.91</v>
      </c>
      <c r="M3496" s="1">
        <f>VLOOKUP($A3496,'volatile collection data'!$G$6:$M$69,6,FALSE)</f>
        <v>11</v>
      </c>
      <c r="N3496" s="1">
        <f>VLOOKUP($A3496,'volatile collection data'!$G$6:$M$69,7,FALSE)</f>
        <v>3.91</v>
      </c>
      <c r="O3496" s="1">
        <f>VLOOKUP(A3496,'volatile collection data'!$G$6:$K$69,5,FALSE)</f>
        <v>1</v>
      </c>
      <c r="P3496" s="1" t="str">
        <f t="shared" si="327"/>
        <v>5E</v>
      </c>
      <c r="Q3496">
        <f t="shared" si="325"/>
        <v>0.10997675351766546</v>
      </c>
      <c r="R3496" t="str">
        <f t="shared" si="328"/>
        <v>26A_1-E&amp;3.91%3.91@11</v>
      </c>
      <c r="S3496" t="str">
        <f t="shared" si="329"/>
        <v>5E-26A-VCS-Loc-22</v>
      </c>
      <c r="T3496" t="str">
        <f>IFERROR(IF(VLOOKUP(S3496,Bad!$A:$A,1,FALSE)='RAW2'!S3496,"yes","no"),"no")</f>
        <v>yes</v>
      </c>
      <c r="U3496" t="str">
        <f>IFERROR(VLOOKUP(F3496,compounds!$A:$B,2,FALSE),"")</f>
        <v/>
      </c>
      <c r="V3496" t="str">
        <f>VLOOKUP(B3496,'volatile collection data'!$O:$P,2,FALSE)</f>
        <v>02.may.22 26</v>
      </c>
    </row>
    <row r="3497" spans="1:22" x14ac:dyDescent="0.2">
      <c r="A3497" t="s">
        <v>382</v>
      </c>
      <c r="B3497" s="1" t="str">
        <f t="shared" si="326"/>
        <v>5E</v>
      </c>
      <c r="C3497">
        <v>14.686999999999999</v>
      </c>
      <c r="D3497">
        <f t="shared" si="324"/>
        <v>14.69</v>
      </c>
      <c r="E3497">
        <f>VLOOKUP(D3497,'Peak Combiner'!$A$5:$D$4980,4,FALSE)</f>
        <v>14.69</v>
      </c>
      <c r="F3497">
        <f>IFERROR(VLOOKUP(D3497,rt_comb!$A:$B,2,FALSE),D3497)</f>
        <v>14.69</v>
      </c>
      <c r="G3497">
        <v>3745896</v>
      </c>
      <c r="H3497">
        <f>SUMIFS($G:$G,$E:$E,18.51,'RAW2'!$A:$A,'RAW2'!A3497)</f>
        <v>24005480</v>
      </c>
      <c r="I3497" s="1" t="str">
        <f>VLOOKUP(A3497,'volatile collection data'!$G$6:$H$69,2,FALSE)</f>
        <v>E</v>
      </c>
      <c r="J3497" s="1">
        <f>VLOOKUP(A3497,'volatile collection data'!$G$6:$I$69,3,FALSE)</f>
        <v>5</v>
      </c>
      <c r="K3497" s="1" t="str">
        <f>VLOOKUP(A3497,'volatile collection data'!$G$6:$N$69,8,FALSE)</f>
        <v>26A</v>
      </c>
      <c r="L3497" s="1">
        <f>VLOOKUP(A3497,'volatile collection data'!$G$6:$J$69,4,FALSE)</f>
        <v>3.91</v>
      </c>
      <c r="M3497" s="1">
        <f>VLOOKUP($A3497,'volatile collection data'!$G$6:$M$69,6,FALSE)</f>
        <v>11</v>
      </c>
      <c r="N3497" s="1">
        <f>VLOOKUP($A3497,'volatile collection data'!$G$6:$M$69,7,FALSE)</f>
        <v>3.91</v>
      </c>
      <c r="O3497" s="1">
        <f>VLOOKUP(A3497,'volatile collection data'!$G$6:$K$69,5,FALSE)</f>
        <v>1</v>
      </c>
      <c r="P3497" s="1" t="str">
        <f t="shared" si="327"/>
        <v>5E</v>
      </c>
      <c r="Q3497">
        <f t="shared" si="325"/>
        <v>0.19954395153089657</v>
      </c>
      <c r="R3497" t="str">
        <f t="shared" si="328"/>
        <v>26A_1-E&amp;3.91%3.91@11</v>
      </c>
      <c r="S3497" t="str">
        <f t="shared" si="329"/>
        <v>5E-26A-VCS-Loc-22</v>
      </c>
      <c r="T3497" t="str">
        <f>IFERROR(IF(VLOOKUP(S3497,Bad!$A:$A,1,FALSE)='RAW2'!S3497,"yes","no"),"no")</f>
        <v>yes</v>
      </c>
      <c r="U3497" t="str">
        <f>IFERROR(VLOOKUP(F3497,compounds!$A:$B,2,FALSE),"")</f>
        <v/>
      </c>
      <c r="V3497" t="str">
        <f>VLOOKUP(B3497,'volatile collection data'!$O:$P,2,FALSE)</f>
        <v>02.may.22 26</v>
      </c>
    </row>
    <row r="3498" spans="1:22" x14ac:dyDescent="0.2">
      <c r="A3498" t="s">
        <v>382</v>
      </c>
      <c r="B3498" s="1" t="str">
        <f t="shared" si="326"/>
        <v>5E</v>
      </c>
      <c r="C3498">
        <v>15.026999999999999</v>
      </c>
      <c r="D3498">
        <f t="shared" si="324"/>
        <v>15.03</v>
      </c>
      <c r="E3498">
        <f>VLOOKUP(D3498,'Peak Combiner'!$A$5:$D$4980,4,FALSE)</f>
        <v>15.02</v>
      </c>
      <c r="F3498">
        <f>IFERROR(VLOOKUP(D3498,rt_comb!$A:$B,2,FALSE),D3498)</f>
        <v>15.03</v>
      </c>
      <c r="G3498">
        <v>5059312</v>
      </c>
      <c r="H3498">
        <f>SUMIFS($G:$G,$E:$E,18.51,'RAW2'!$A:$A,'RAW2'!A3498)</f>
        <v>24005480</v>
      </c>
      <c r="I3498" s="1" t="str">
        <f>VLOOKUP(A3498,'volatile collection data'!$G$6:$H$69,2,FALSE)</f>
        <v>E</v>
      </c>
      <c r="J3498" s="1">
        <f>VLOOKUP(A3498,'volatile collection data'!$G$6:$I$69,3,FALSE)</f>
        <v>5</v>
      </c>
      <c r="K3498" s="1" t="str">
        <f>VLOOKUP(A3498,'volatile collection data'!$G$6:$N$69,8,FALSE)</f>
        <v>26A</v>
      </c>
      <c r="L3498" s="1">
        <f>VLOOKUP(A3498,'volatile collection data'!$G$6:$J$69,4,FALSE)</f>
        <v>3.91</v>
      </c>
      <c r="M3498" s="1">
        <f>VLOOKUP($A3498,'volatile collection data'!$G$6:$M$69,6,FALSE)</f>
        <v>11</v>
      </c>
      <c r="N3498" s="1">
        <f>VLOOKUP($A3498,'volatile collection data'!$G$6:$M$69,7,FALSE)</f>
        <v>3.91</v>
      </c>
      <c r="O3498" s="1">
        <f>VLOOKUP(A3498,'volatile collection data'!$G$6:$K$69,5,FALSE)</f>
        <v>1</v>
      </c>
      <c r="P3498" s="1" t="str">
        <f t="shared" si="327"/>
        <v>5E</v>
      </c>
      <c r="Q3498">
        <f t="shared" si="325"/>
        <v>0.26950964695968166</v>
      </c>
      <c r="R3498" t="str">
        <f t="shared" si="328"/>
        <v>26A_1-E&amp;3.91%3.91@11</v>
      </c>
      <c r="S3498" t="str">
        <f t="shared" si="329"/>
        <v>5E-26A-VCS-Loc-22</v>
      </c>
      <c r="T3498" t="str">
        <f>IFERROR(IF(VLOOKUP(S3498,Bad!$A:$A,1,FALSE)='RAW2'!S3498,"yes","no"),"no")</f>
        <v>yes</v>
      </c>
      <c r="U3498" t="str">
        <f>IFERROR(VLOOKUP(F3498,compounds!$A:$B,2,FALSE),"")</f>
        <v/>
      </c>
      <c r="V3498" t="str">
        <f>VLOOKUP(B3498,'volatile collection data'!$O:$P,2,FALSE)</f>
        <v>02.may.22 26</v>
      </c>
    </row>
    <row r="3499" spans="1:22" x14ac:dyDescent="0.2">
      <c r="A3499" t="s">
        <v>382</v>
      </c>
      <c r="B3499" s="1" t="str">
        <f t="shared" si="326"/>
        <v>5E</v>
      </c>
      <c r="C3499">
        <v>15.09</v>
      </c>
      <c r="D3499">
        <f t="shared" si="324"/>
        <v>15.09</v>
      </c>
      <c r="E3499">
        <f>VLOOKUP(D3499,'Peak Combiner'!$A$5:$D$4980,4,FALSE)</f>
        <v>15.07</v>
      </c>
      <c r="F3499">
        <f>IFERROR(VLOOKUP(D3499,rt_comb!$A:$B,2,FALSE),D3499)</f>
        <v>15.08</v>
      </c>
      <c r="G3499">
        <v>5094711</v>
      </c>
      <c r="H3499">
        <f>SUMIFS($G:$G,$E:$E,18.51,'RAW2'!$A:$A,'RAW2'!A3499)</f>
        <v>24005480</v>
      </c>
      <c r="I3499" s="1" t="str">
        <f>VLOOKUP(A3499,'volatile collection data'!$G$6:$H$69,2,FALSE)</f>
        <v>E</v>
      </c>
      <c r="J3499" s="1">
        <f>VLOOKUP(A3499,'volatile collection data'!$G$6:$I$69,3,FALSE)</f>
        <v>5</v>
      </c>
      <c r="K3499" s="1" t="str">
        <f>VLOOKUP(A3499,'volatile collection data'!$G$6:$N$69,8,FALSE)</f>
        <v>26A</v>
      </c>
      <c r="L3499" s="1">
        <f>VLOOKUP(A3499,'volatile collection data'!$G$6:$J$69,4,FALSE)</f>
        <v>3.91</v>
      </c>
      <c r="M3499" s="1">
        <f>VLOOKUP($A3499,'volatile collection data'!$G$6:$M$69,6,FALSE)</f>
        <v>11</v>
      </c>
      <c r="N3499" s="1">
        <f>VLOOKUP($A3499,'volatile collection data'!$G$6:$M$69,7,FALSE)</f>
        <v>3.91</v>
      </c>
      <c r="O3499" s="1">
        <f>VLOOKUP(A3499,'volatile collection data'!$G$6:$K$69,5,FALSE)</f>
        <v>1</v>
      </c>
      <c r="P3499" s="1" t="str">
        <f t="shared" si="327"/>
        <v>5E</v>
      </c>
      <c r="Q3499">
        <f t="shared" si="325"/>
        <v>0.27139535236640999</v>
      </c>
      <c r="R3499" t="str">
        <f t="shared" si="328"/>
        <v>26A_1-E&amp;3.91%3.91@11</v>
      </c>
      <c r="S3499" t="str">
        <f t="shared" si="329"/>
        <v>5E-26A-VCS-Loc-22</v>
      </c>
      <c r="T3499" t="str">
        <f>IFERROR(IF(VLOOKUP(S3499,Bad!$A:$A,1,FALSE)='RAW2'!S3499,"yes","no"),"no")</f>
        <v>yes</v>
      </c>
      <c r="U3499" t="str">
        <f>IFERROR(VLOOKUP(F3499,compounds!$A:$B,2,FALSE),"")</f>
        <v>a-terpinol</v>
      </c>
      <c r="V3499" t="str">
        <f>VLOOKUP(B3499,'volatile collection data'!$O:$P,2,FALSE)</f>
        <v>02.may.22 26</v>
      </c>
    </row>
    <row r="3500" spans="1:22" x14ac:dyDescent="0.2">
      <c r="A3500" t="s">
        <v>382</v>
      </c>
      <c r="B3500" s="1" t="str">
        <f t="shared" si="326"/>
        <v>5E</v>
      </c>
      <c r="C3500">
        <v>15.205</v>
      </c>
      <c r="D3500">
        <f t="shared" si="324"/>
        <v>15.21</v>
      </c>
      <c r="E3500">
        <f>VLOOKUP(D3500,'Peak Combiner'!$A$5:$D$4980,4,FALSE)</f>
        <v>15.21</v>
      </c>
      <c r="F3500">
        <f>IFERROR(VLOOKUP(D3500,rt_comb!$A:$B,2,FALSE),D3500)</f>
        <v>15.21</v>
      </c>
      <c r="G3500">
        <v>6052923</v>
      </c>
      <c r="H3500">
        <f>SUMIFS($G:$G,$E:$E,18.51,'RAW2'!$A:$A,'RAW2'!A3500)</f>
        <v>24005480</v>
      </c>
      <c r="I3500" s="1" t="str">
        <f>VLOOKUP(A3500,'volatile collection data'!$G$6:$H$69,2,FALSE)</f>
        <v>E</v>
      </c>
      <c r="J3500" s="1">
        <f>VLOOKUP(A3500,'volatile collection data'!$G$6:$I$69,3,FALSE)</f>
        <v>5</v>
      </c>
      <c r="K3500" s="1" t="str">
        <f>VLOOKUP(A3500,'volatile collection data'!$G$6:$N$69,8,FALSE)</f>
        <v>26A</v>
      </c>
      <c r="L3500" s="1">
        <f>VLOOKUP(A3500,'volatile collection data'!$G$6:$J$69,4,FALSE)</f>
        <v>3.91</v>
      </c>
      <c r="M3500" s="1">
        <f>VLOOKUP($A3500,'volatile collection data'!$G$6:$M$69,6,FALSE)</f>
        <v>11</v>
      </c>
      <c r="N3500" s="1">
        <f>VLOOKUP($A3500,'volatile collection data'!$G$6:$M$69,7,FALSE)</f>
        <v>3.91</v>
      </c>
      <c r="O3500" s="1">
        <f>VLOOKUP(A3500,'volatile collection data'!$G$6:$K$69,5,FALSE)</f>
        <v>1</v>
      </c>
      <c r="P3500" s="1" t="str">
        <f t="shared" si="327"/>
        <v>5E</v>
      </c>
      <c r="Q3500">
        <f t="shared" si="325"/>
        <v>0.32243932392470298</v>
      </c>
      <c r="R3500" t="str">
        <f t="shared" si="328"/>
        <v>26A_1-E&amp;3.91%3.91@11</v>
      </c>
      <c r="S3500" t="str">
        <f t="shared" si="329"/>
        <v>5E-26A-VCS-Loc-22</v>
      </c>
      <c r="T3500" t="str">
        <f>IFERROR(IF(VLOOKUP(S3500,Bad!$A:$A,1,FALSE)='RAW2'!S3500,"yes","no"),"no")</f>
        <v>yes</v>
      </c>
      <c r="U3500" t="str">
        <f>IFERROR(VLOOKUP(F3500,compounds!$A:$B,2,FALSE),"")</f>
        <v/>
      </c>
      <c r="V3500" t="str">
        <f>VLOOKUP(B3500,'volatile collection data'!$O:$P,2,FALSE)</f>
        <v>02.may.22 26</v>
      </c>
    </row>
    <row r="3501" spans="1:22" x14ac:dyDescent="0.2">
      <c r="A3501" t="s">
        <v>382</v>
      </c>
      <c r="B3501" s="1" t="str">
        <f t="shared" si="326"/>
        <v>5E</v>
      </c>
      <c r="C3501">
        <v>15.561</v>
      </c>
      <c r="D3501">
        <f t="shared" si="324"/>
        <v>15.56</v>
      </c>
      <c r="E3501">
        <f>VLOOKUP(D3501,'Peak Combiner'!$A$5:$D$4980,4,FALSE)</f>
        <v>15.55</v>
      </c>
      <c r="F3501">
        <f>IFERROR(VLOOKUP(D3501,rt_comb!$A:$B,2,FALSE),D3501)</f>
        <v>15.56</v>
      </c>
      <c r="G3501">
        <v>7672060</v>
      </c>
      <c r="H3501">
        <f>SUMIFS($G:$G,$E:$E,18.51,'RAW2'!$A:$A,'RAW2'!A3501)</f>
        <v>24005480</v>
      </c>
      <c r="I3501" s="1" t="str">
        <f>VLOOKUP(A3501,'volatile collection data'!$G$6:$H$69,2,FALSE)</f>
        <v>E</v>
      </c>
      <c r="J3501" s="1">
        <f>VLOOKUP(A3501,'volatile collection data'!$G$6:$I$69,3,FALSE)</f>
        <v>5</v>
      </c>
      <c r="K3501" s="1" t="str">
        <f>VLOOKUP(A3501,'volatile collection data'!$G$6:$N$69,8,FALSE)</f>
        <v>26A</v>
      </c>
      <c r="L3501" s="1">
        <f>VLOOKUP(A3501,'volatile collection data'!$G$6:$J$69,4,FALSE)</f>
        <v>3.91</v>
      </c>
      <c r="M3501" s="1">
        <f>VLOOKUP($A3501,'volatile collection data'!$G$6:$M$69,6,FALSE)</f>
        <v>11</v>
      </c>
      <c r="N3501" s="1">
        <f>VLOOKUP($A3501,'volatile collection data'!$G$6:$M$69,7,FALSE)</f>
        <v>3.91</v>
      </c>
      <c r="O3501" s="1">
        <f>VLOOKUP(A3501,'volatile collection data'!$G$6:$K$69,5,FALSE)</f>
        <v>1</v>
      </c>
      <c r="P3501" s="1" t="str">
        <f t="shared" si="327"/>
        <v>5E</v>
      </c>
      <c r="Q3501">
        <f t="shared" si="325"/>
        <v>0.40869078286800559</v>
      </c>
      <c r="R3501" t="str">
        <f t="shared" si="328"/>
        <v>26A_1-E&amp;3.91%3.91@11</v>
      </c>
      <c r="S3501" t="str">
        <f t="shared" si="329"/>
        <v>5E-26A-VCS-Loc-22</v>
      </c>
      <c r="T3501" t="str">
        <f>IFERROR(IF(VLOOKUP(S3501,Bad!$A:$A,1,FALSE)='RAW2'!S3501,"yes","no"),"no")</f>
        <v>yes</v>
      </c>
      <c r="U3501" t="str">
        <f>IFERROR(VLOOKUP(F3501,compounds!$A:$B,2,FALSE),"")</f>
        <v>decanal</v>
      </c>
      <c r="V3501" t="str">
        <f>VLOOKUP(B3501,'volatile collection data'!$O:$P,2,FALSE)</f>
        <v>02.may.22 26</v>
      </c>
    </row>
    <row r="3502" spans="1:22" x14ac:dyDescent="0.2">
      <c r="A3502" t="s">
        <v>382</v>
      </c>
      <c r="B3502" s="1" t="str">
        <f t="shared" si="326"/>
        <v>5E</v>
      </c>
      <c r="C3502">
        <v>15.766999999999999</v>
      </c>
      <c r="D3502">
        <f t="shared" si="324"/>
        <v>15.77</v>
      </c>
      <c r="E3502">
        <f>VLOOKUP(D3502,'Peak Combiner'!$A$5:$D$4980,4,FALSE)</f>
        <v>15.77</v>
      </c>
      <c r="F3502">
        <f>IFERROR(VLOOKUP(D3502,rt_comb!$A:$B,2,FALSE),D3502)</f>
        <v>15.77</v>
      </c>
      <c r="G3502">
        <v>1850008</v>
      </c>
      <c r="H3502">
        <f>SUMIFS($G:$G,$E:$E,18.51,'RAW2'!$A:$A,'RAW2'!A3502)</f>
        <v>24005480</v>
      </c>
      <c r="I3502" s="1" t="str">
        <f>VLOOKUP(A3502,'volatile collection data'!$G$6:$H$69,2,FALSE)</f>
        <v>E</v>
      </c>
      <c r="J3502" s="1">
        <f>VLOOKUP(A3502,'volatile collection data'!$G$6:$I$69,3,FALSE)</f>
        <v>5</v>
      </c>
      <c r="K3502" s="1" t="str">
        <f>VLOOKUP(A3502,'volatile collection data'!$G$6:$N$69,8,FALSE)</f>
        <v>26A</v>
      </c>
      <c r="L3502" s="1">
        <f>VLOOKUP(A3502,'volatile collection data'!$G$6:$J$69,4,FALSE)</f>
        <v>3.91</v>
      </c>
      <c r="M3502" s="1">
        <f>VLOOKUP($A3502,'volatile collection data'!$G$6:$M$69,6,FALSE)</f>
        <v>11</v>
      </c>
      <c r="N3502" s="1">
        <f>VLOOKUP($A3502,'volatile collection data'!$G$6:$M$69,7,FALSE)</f>
        <v>3.91</v>
      </c>
      <c r="O3502" s="1">
        <f>VLOOKUP(A3502,'volatile collection data'!$G$6:$K$69,5,FALSE)</f>
        <v>1</v>
      </c>
      <c r="P3502" s="1" t="str">
        <f t="shared" si="327"/>
        <v>5E</v>
      </c>
      <c r="Q3502">
        <f t="shared" si="325"/>
        <v>9.854996152690064E-2</v>
      </c>
      <c r="R3502" t="str">
        <f t="shared" si="328"/>
        <v>26A_1-E&amp;3.91%3.91@11</v>
      </c>
      <c r="S3502" t="str">
        <f t="shared" si="329"/>
        <v>5E-26A-VCS-Loc-22</v>
      </c>
      <c r="T3502" t="str">
        <f>IFERROR(IF(VLOOKUP(S3502,Bad!$A:$A,1,FALSE)='RAW2'!S3502,"yes","no"),"no")</f>
        <v>yes</v>
      </c>
      <c r="U3502" t="str">
        <f>IFERROR(VLOOKUP(F3502,compounds!$A:$B,2,FALSE),"")</f>
        <v>caprylyl acetate</v>
      </c>
      <c r="V3502" t="str">
        <f>VLOOKUP(B3502,'volatile collection data'!$O:$P,2,FALSE)</f>
        <v>02.may.22 26</v>
      </c>
    </row>
    <row r="3503" spans="1:22" x14ac:dyDescent="0.2">
      <c r="A3503" t="s">
        <v>382</v>
      </c>
      <c r="B3503" s="1" t="str">
        <f t="shared" si="326"/>
        <v>5E</v>
      </c>
      <c r="C3503">
        <v>16.338000000000001</v>
      </c>
      <c r="D3503">
        <f t="shared" si="324"/>
        <v>16.34</v>
      </c>
      <c r="E3503">
        <f>VLOOKUP(D3503,'Peak Combiner'!$A$5:$D$4980,4,FALSE)</f>
        <v>16.34</v>
      </c>
      <c r="F3503">
        <f>IFERROR(VLOOKUP(D3503,rt_comb!$A:$B,2,FALSE),D3503)</f>
        <v>16.34</v>
      </c>
      <c r="G3503">
        <v>3183553</v>
      </c>
      <c r="H3503">
        <f>SUMIFS($G:$G,$E:$E,18.51,'RAW2'!$A:$A,'RAW2'!A3503)</f>
        <v>24005480</v>
      </c>
      <c r="I3503" s="1" t="str">
        <f>VLOOKUP(A3503,'volatile collection data'!$G$6:$H$69,2,FALSE)</f>
        <v>E</v>
      </c>
      <c r="J3503" s="1">
        <f>VLOOKUP(A3503,'volatile collection data'!$G$6:$I$69,3,FALSE)</f>
        <v>5</v>
      </c>
      <c r="K3503" s="1" t="str">
        <f>VLOOKUP(A3503,'volatile collection data'!$G$6:$N$69,8,FALSE)</f>
        <v>26A</v>
      </c>
      <c r="L3503" s="1">
        <f>VLOOKUP(A3503,'volatile collection data'!$G$6:$J$69,4,FALSE)</f>
        <v>3.91</v>
      </c>
      <c r="M3503" s="1">
        <f>VLOOKUP($A3503,'volatile collection data'!$G$6:$M$69,6,FALSE)</f>
        <v>11</v>
      </c>
      <c r="N3503" s="1">
        <f>VLOOKUP($A3503,'volatile collection data'!$G$6:$M$69,7,FALSE)</f>
        <v>3.91</v>
      </c>
      <c r="O3503" s="1">
        <f>VLOOKUP(A3503,'volatile collection data'!$G$6:$K$69,5,FALSE)</f>
        <v>1</v>
      </c>
      <c r="P3503" s="1" t="str">
        <f t="shared" si="327"/>
        <v>5E</v>
      </c>
      <c r="Q3503">
        <f t="shared" si="325"/>
        <v>0.16958792917049495</v>
      </c>
      <c r="R3503" t="str">
        <f t="shared" si="328"/>
        <v>26A_1-E&amp;3.91%3.91@11</v>
      </c>
      <c r="S3503" t="str">
        <f t="shared" si="329"/>
        <v>5E-26A-VCS-Loc-22</v>
      </c>
      <c r="T3503" t="str">
        <f>IFERROR(IF(VLOOKUP(S3503,Bad!$A:$A,1,FALSE)='RAW2'!S3503,"yes","no"),"no")</f>
        <v>yes</v>
      </c>
      <c r="U3503" t="str">
        <f>IFERROR(VLOOKUP(F3503,compounds!$A:$B,2,FALSE),"")</f>
        <v/>
      </c>
      <c r="V3503" t="str">
        <f>VLOOKUP(B3503,'volatile collection data'!$O:$P,2,FALSE)</f>
        <v>02.may.22 26</v>
      </c>
    </row>
    <row r="3504" spans="1:22" x14ac:dyDescent="0.2">
      <c r="A3504" t="s">
        <v>382</v>
      </c>
      <c r="B3504" s="1" t="str">
        <f t="shared" si="326"/>
        <v>5E</v>
      </c>
      <c r="C3504">
        <v>16.448</v>
      </c>
      <c r="D3504">
        <f t="shared" si="324"/>
        <v>16.45</v>
      </c>
      <c r="E3504">
        <f>VLOOKUP(D3504,'Peak Combiner'!$A$5:$D$4980,4,FALSE)</f>
        <v>16.440000000000001</v>
      </c>
      <c r="F3504">
        <f>IFERROR(VLOOKUP(D3504,rt_comb!$A:$B,2,FALSE),D3504)</f>
        <v>16.45</v>
      </c>
      <c r="G3504">
        <v>5881386</v>
      </c>
      <c r="H3504">
        <f>SUMIFS($G:$G,$E:$E,18.51,'RAW2'!$A:$A,'RAW2'!A3504)</f>
        <v>24005480</v>
      </c>
      <c r="I3504" s="1" t="str">
        <f>VLOOKUP(A3504,'volatile collection data'!$G$6:$H$69,2,FALSE)</f>
        <v>E</v>
      </c>
      <c r="J3504" s="1">
        <f>VLOOKUP(A3504,'volatile collection data'!$G$6:$I$69,3,FALSE)</f>
        <v>5</v>
      </c>
      <c r="K3504" s="1" t="str">
        <f>VLOOKUP(A3504,'volatile collection data'!$G$6:$N$69,8,FALSE)</f>
        <v>26A</v>
      </c>
      <c r="L3504" s="1">
        <f>VLOOKUP(A3504,'volatile collection data'!$G$6:$J$69,4,FALSE)</f>
        <v>3.91</v>
      </c>
      <c r="M3504" s="1">
        <f>VLOOKUP($A3504,'volatile collection data'!$G$6:$M$69,6,FALSE)</f>
        <v>11</v>
      </c>
      <c r="N3504" s="1">
        <f>VLOOKUP($A3504,'volatile collection data'!$G$6:$M$69,7,FALSE)</f>
        <v>3.91</v>
      </c>
      <c r="O3504" s="1">
        <f>VLOOKUP(A3504,'volatile collection data'!$G$6:$K$69,5,FALSE)</f>
        <v>1</v>
      </c>
      <c r="P3504" s="1" t="str">
        <f t="shared" si="327"/>
        <v>5E</v>
      </c>
      <c r="Q3504">
        <f t="shared" si="325"/>
        <v>0.31330154465540255</v>
      </c>
      <c r="R3504" t="str">
        <f t="shared" si="328"/>
        <v>26A_1-E&amp;3.91%3.91@11</v>
      </c>
      <c r="S3504" t="str">
        <f t="shared" si="329"/>
        <v>5E-26A-VCS-Loc-22</v>
      </c>
      <c r="T3504" t="str">
        <f>IFERROR(IF(VLOOKUP(S3504,Bad!$A:$A,1,FALSE)='RAW2'!S3504,"yes","no"),"no")</f>
        <v>yes</v>
      </c>
      <c r="U3504" t="str">
        <f>IFERROR(VLOOKUP(F3504,compounds!$A:$B,2,FALSE),"")</f>
        <v/>
      </c>
      <c r="V3504" t="str">
        <f>VLOOKUP(B3504,'volatile collection data'!$O:$P,2,FALSE)</f>
        <v>02.may.22 26</v>
      </c>
    </row>
    <row r="3505" spans="1:22" x14ac:dyDescent="0.2">
      <c r="A3505" t="s">
        <v>382</v>
      </c>
      <c r="B3505" s="1" t="str">
        <f t="shared" si="326"/>
        <v>5E</v>
      </c>
      <c r="C3505">
        <v>17.446000000000002</v>
      </c>
      <c r="D3505">
        <f t="shared" si="324"/>
        <v>17.45</v>
      </c>
      <c r="E3505">
        <f>VLOOKUP(D3505,'Peak Combiner'!$A$5:$D$4980,4,FALSE)</f>
        <v>17.45</v>
      </c>
      <c r="F3505">
        <f>IFERROR(VLOOKUP(D3505,rt_comb!$A:$B,2,FALSE),D3505)</f>
        <v>17.45</v>
      </c>
      <c r="G3505">
        <v>1263573</v>
      </c>
      <c r="H3505">
        <f>SUMIFS($G:$G,$E:$E,18.51,'RAW2'!$A:$A,'RAW2'!A3505)</f>
        <v>24005480</v>
      </c>
      <c r="I3505" s="1" t="str">
        <f>VLOOKUP(A3505,'volatile collection data'!$G$6:$H$69,2,FALSE)</f>
        <v>E</v>
      </c>
      <c r="J3505" s="1">
        <f>VLOOKUP(A3505,'volatile collection data'!$G$6:$I$69,3,FALSE)</f>
        <v>5</v>
      </c>
      <c r="K3505" s="1" t="str">
        <f>VLOOKUP(A3505,'volatile collection data'!$G$6:$N$69,8,FALSE)</f>
        <v>26A</v>
      </c>
      <c r="L3505" s="1">
        <f>VLOOKUP(A3505,'volatile collection data'!$G$6:$J$69,4,FALSE)</f>
        <v>3.91</v>
      </c>
      <c r="M3505" s="1">
        <f>VLOOKUP($A3505,'volatile collection data'!$G$6:$M$69,6,FALSE)</f>
        <v>11</v>
      </c>
      <c r="N3505" s="1">
        <f>VLOOKUP($A3505,'volatile collection data'!$G$6:$M$69,7,FALSE)</f>
        <v>3.91</v>
      </c>
      <c r="O3505" s="1">
        <f>VLOOKUP(A3505,'volatile collection data'!$G$6:$K$69,5,FALSE)</f>
        <v>1</v>
      </c>
      <c r="P3505" s="1" t="str">
        <f t="shared" si="327"/>
        <v>5E</v>
      </c>
      <c r="Q3505">
        <f t="shared" si="325"/>
        <v>6.7310557865928364E-2</v>
      </c>
      <c r="R3505" t="str">
        <f t="shared" si="328"/>
        <v>26A_1-E&amp;3.91%3.91@11</v>
      </c>
      <c r="S3505" t="str">
        <f t="shared" si="329"/>
        <v>5E-26A-VCS-Loc-22</v>
      </c>
      <c r="T3505" t="str">
        <f>IFERROR(IF(VLOOKUP(S3505,Bad!$A:$A,1,FALSE)='RAW2'!S3505,"yes","no"),"no")</f>
        <v>yes</v>
      </c>
      <c r="U3505" t="str">
        <f>IFERROR(VLOOKUP(F3505,compounds!$A:$B,2,FALSE),"")</f>
        <v/>
      </c>
      <c r="V3505" t="str">
        <f>VLOOKUP(B3505,'volatile collection data'!$O:$P,2,FALSE)</f>
        <v>02.may.22 26</v>
      </c>
    </row>
    <row r="3506" spans="1:22" x14ac:dyDescent="0.2">
      <c r="A3506" t="s">
        <v>382</v>
      </c>
      <c r="B3506" s="1" t="str">
        <f t="shared" si="326"/>
        <v>5E</v>
      </c>
      <c r="C3506">
        <v>18.402000000000001</v>
      </c>
      <c r="D3506">
        <f t="shared" si="324"/>
        <v>18.399999999999999</v>
      </c>
      <c r="E3506">
        <f>VLOOKUP(D3506,'Peak Combiner'!$A$5:$D$4980,4,FALSE)</f>
        <v>18.399999999999999</v>
      </c>
      <c r="F3506">
        <f>IFERROR(VLOOKUP(D3506,rt_comb!$A:$B,2,FALSE),D3506)</f>
        <v>18.399999999999999</v>
      </c>
      <c r="G3506">
        <v>971115</v>
      </c>
      <c r="H3506">
        <f>SUMIFS($G:$G,$E:$E,18.51,'RAW2'!$A:$A,'RAW2'!A3506)</f>
        <v>24005480</v>
      </c>
      <c r="I3506" s="1" t="str">
        <f>VLOOKUP(A3506,'volatile collection data'!$G$6:$H$69,2,FALSE)</f>
        <v>E</v>
      </c>
      <c r="J3506" s="1">
        <f>VLOOKUP(A3506,'volatile collection data'!$G$6:$I$69,3,FALSE)</f>
        <v>5</v>
      </c>
      <c r="K3506" s="1" t="str">
        <f>VLOOKUP(A3506,'volatile collection data'!$G$6:$N$69,8,FALSE)</f>
        <v>26A</v>
      </c>
      <c r="L3506" s="1">
        <f>VLOOKUP(A3506,'volatile collection data'!$G$6:$J$69,4,FALSE)</f>
        <v>3.91</v>
      </c>
      <c r="M3506" s="1">
        <f>VLOOKUP($A3506,'volatile collection data'!$G$6:$M$69,6,FALSE)</f>
        <v>11</v>
      </c>
      <c r="N3506" s="1">
        <f>VLOOKUP($A3506,'volatile collection data'!$G$6:$M$69,7,FALSE)</f>
        <v>3.91</v>
      </c>
      <c r="O3506" s="1">
        <f>VLOOKUP(A3506,'volatile collection data'!$G$6:$K$69,5,FALSE)</f>
        <v>1</v>
      </c>
      <c r="P3506" s="1" t="str">
        <f t="shared" si="327"/>
        <v>5E</v>
      </c>
      <c r="Q3506">
        <f t="shared" si="325"/>
        <v>5.1731314614961728E-2</v>
      </c>
      <c r="R3506" t="str">
        <f t="shared" si="328"/>
        <v>26A_1-E&amp;3.91%3.91@11</v>
      </c>
      <c r="S3506" t="str">
        <f t="shared" si="329"/>
        <v>5E-26A-VCS-Loc-22</v>
      </c>
      <c r="T3506" t="str">
        <f>IFERROR(IF(VLOOKUP(S3506,Bad!$A:$A,1,FALSE)='RAW2'!S3506,"yes","no"),"no")</f>
        <v>yes</v>
      </c>
      <c r="U3506" t="str">
        <f>IFERROR(VLOOKUP(F3506,compounds!$A:$B,2,FALSE),"")</f>
        <v/>
      </c>
      <c r="V3506" t="str">
        <f>VLOOKUP(B3506,'volatile collection data'!$O:$P,2,FALSE)</f>
        <v>02.may.22 26</v>
      </c>
    </row>
    <row r="3507" spans="1:22" x14ac:dyDescent="0.2">
      <c r="A3507" t="s">
        <v>382</v>
      </c>
      <c r="B3507" s="1" t="str">
        <f t="shared" si="326"/>
        <v>5E</v>
      </c>
      <c r="C3507">
        <v>18.52</v>
      </c>
      <c r="D3507">
        <f t="shared" si="324"/>
        <v>18.52</v>
      </c>
      <c r="E3507">
        <f>VLOOKUP(D3507,'Peak Combiner'!$A$5:$D$4980,4,FALSE)</f>
        <v>18.510000000000002</v>
      </c>
      <c r="F3507">
        <f>IFERROR(VLOOKUP(D3507,rt_comb!$A:$B,2,FALSE),D3507)</f>
        <v>18.52</v>
      </c>
      <c r="G3507">
        <v>24005480</v>
      </c>
      <c r="H3507">
        <f>SUMIFS($G:$G,$E:$E,18.51,'RAW2'!$A:$A,'RAW2'!A3507)</f>
        <v>24005480</v>
      </c>
      <c r="I3507" s="1" t="str">
        <f>VLOOKUP(A3507,'volatile collection data'!$G$6:$H$69,2,FALSE)</f>
        <v>E</v>
      </c>
      <c r="J3507" s="1">
        <f>VLOOKUP(A3507,'volatile collection data'!$G$6:$I$69,3,FALSE)</f>
        <v>5</v>
      </c>
      <c r="K3507" s="1" t="str">
        <f>VLOOKUP(A3507,'volatile collection data'!$G$6:$N$69,8,FALSE)</f>
        <v>26A</v>
      </c>
      <c r="L3507" s="1">
        <f>VLOOKUP(A3507,'volatile collection data'!$G$6:$J$69,4,FALSE)</f>
        <v>3.91</v>
      </c>
      <c r="M3507" s="1">
        <f>VLOOKUP($A3507,'volatile collection data'!$G$6:$M$69,6,FALSE)</f>
        <v>11</v>
      </c>
      <c r="N3507" s="1">
        <f>VLOOKUP($A3507,'volatile collection data'!$G$6:$M$69,7,FALSE)</f>
        <v>3.91</v>
      </c>
      <c r="O3507" s="1">
        <f>VLOOKUP(A3507,'volatile collection data'!$G$6:$K$69,5,FALSE)</f>
        <v>1</v>
      </c>
      <c r="P3507" s="1" t="str">
        <f t="shared" si="327"/>
        <v>5E</v>
      </c>
      <c r="Q3507">
        <f t="shared" si="325"/>
        <v>1.2787723785166241</v>
      </c>
      <c r="R3507" t="str">
        <f t="shared" si="328"/>
        <v>26A_1-E&amp;3.91%3.91@11</v>
      </c>
      <c r="S3507" t="str">
        <f t="shared" si="329"/>
        <v>5E-26A-VCS-Loc-22</v>
      </c>
      <c r="T3507" t="str">
        <f>IFERROR(IF(VLOOKUP(S3507,Bad!$A:$A,1,FALSE)='RAW2'!S3507,"yes","no"),"no")</f>
        <v>yes</v>
      </c>
      <c r="U3507" t="str">
        <f>IFERROR(VLOOKUP(F3507,compounds!$A:$B,2,FALSE),"")</f>
        <v>standard</v>
      </c>
      <c r="V3507" t="str">
        <f>VLOOKUP(B3507,'volatile collection data'!$O:$P,2,FALSE)</f>
        <v>02.may.22 26</v>
      </c>
    </row>
    <row r="3508" spans="1:22" x14ac:dyDescent="0.2">
      <c r="A3508" t="s">
        <v>382</v>
      </c>
      <c r="B3508" s="1" t="str">
        <f t="shared" si="326"/>
        <v>5E</v>
      </c>
      <c r="C3508">
        <v>19.02</v>
      </c>
      <c r="D3508">
        <f t="shared" si="324"/>
        <v>19.02</v>
      </c>
      <c r="E3508">
        <f>VLOOKUP(D3508,'Peak Combiner'!$A$5:$D$4980,4,FALSE)</f>
        <v>19.02</v>
      </c>
      <c r="F3508">
        <f>IFERROR(VLOOKUP(D3508,rt_comb!$A:$B,2,FALSE),D3508)</f>
        <v>19.02</v>
      </c>
      <c r="G3508">
        <v>726570</v>
      </c>
      <c r="H3508">
        <f>SUMIFS($G:$G,$E:$E,18.51,'RAW2'!$A:$A,'RAW2'!A3508)</f>
        <v>24005480</v>
      </c>
      <c r="I3508" s="1" t="str">
        <f>VLOOKUP(A3508,'volatile collection data'!$G$6:$H$69,2,FALSE)</f>
        <v>E</v>
      </c>
      <c r="J3508" s="1">
        <f>VLOOKUP(A3508,'volatile collection data'!$G$6:$I$69,3,FALSE)</f>
        <v>5</v>
      </c>
      <c r="K3508" s="1" t="str">
        <f>VLOOKUP(A3508,'volatile collection data'!$G$6:$N$69,8,FALSE)</f>
        <v>26A</v>
      </c>
      <c r="L3508" s="1">
        <f>VLOOKUP(A3508,'volatile collection data'!$G$6:$J$69,4,FALSE)</f>
        <v>3.91</v>
      </c>
      <c r="M3508" s="1">
        <f>VLOOKUP($A3508,'volatile collection data'!$G$6:$M$69,6,FALSE)</f>
        <v>11</v>
      </c>
      <c r="N3508" s="1">
        <f>VLOOKUP($A3508,'volatile collection data'!$G$6:$M$69,7,FALSE)</f>
        <v>3.91</v>
      </c>
      <c r="O3508" s="1">
        <f>VLOOKUP(A3508,'volatile collection data'!$G$6:$K$69,5,FALSE)</f>
        <v>1</v>
      </c>
      <c r="P3508" s="1" t="str">
        <f t="shared" si="327"/>
        <v>5E</v>
      </c>
      <c r="Q3508">
        <f t="shared" si="325"/>
        <v>3.8704397789955609E-2</v>
      </c>
      <c r="R3508" t="str">
        <f t="shared" si="328"/>
        <v>26A_1-E&amp;3.91%3.91@11</v>
      </c>
      <c r="S3508" t="str">
        <f t="shared" si="329"/>
        <v>5E-26A-VCS-Loc-22</v>
      </c>
      <c r="T3508" t="str">
        <f>IFERROR(IF(VLOOKUP(S3508,Bad!$A:$A,1,FALSE)='RAW2'!S3508,"yes","no"),"no")</f>
        <v>yes</v>
      </c>
      <c r="U3508" t="str">
        <f>IFERROR(VLOOKUP(F3508,compounds!$A:$B,2,FALSE),"")</f>
        <v/>
      </c>
      <c r="V3508" t="str">
        <f>VLOOKUP(B3508,'volatile collection data'!$O:$P,2,FALSE)</f>
        <v>02.may.22 26</v>
      </c>
    </row>
    <row r="3509" spans="1:22" x14ac:dyDescent="0.2">
      <c r="A3509" t="s">
        <v>382</v>
      </c>
      <c r="B3509" s="1" t="str">
        <f t="shared" si="326"/>
        <v>5E</v>
      </c>
      <c r="C3509">
        <v>19.102</v>
      </c>
      <c r="D3509">
        <f t="shared" si="324"/>
        <v>19.100000000000001</v>
      </c>
      <c r="E3509">
        <f>VLOOKUP(D3509,'Peak Combiner'!$A$5:$D$4980,4,FALSE)</f>
        <v>19.100000000000001</v>
      </c>
      <c r="F3509">
        <f>IFERROR(VLOOKUP(D3509,rt_comb!$A:$B,2,FALSE),D3509)</f>
        <v>19.100000000000001</v>
      </c>
      <c r="G3509">
        <v>1085880</v>
      </c>
      <c r="H3509">
        <f>SUMIFS($G:$G,$E:$E,18.51,'RAW2'!$A:$A,'RAW2'!A3509)</f>
        <v>24005480</v>
      </c>
      <c r="I3509" s="1" t="str">
        <f>VLOOKUP(A3509,'volatile collection data'!$G$6:$H$69,2,FALSE)</f>
        <v>E</v>
      </c>
      <c r="J3509" s="1">
        <f>VLOOKUP(A3509,'volatile collection data'!$G$6:$I$69,3,FALSE)</f>
        <v>5</v>
      </c>
      <c r="K3509" s="1" t="str">
        <f>VLOOKUP(A3509,'volatile collection data'!$G$6:$N$69,8,FALSE)</f>
        <v>26A</v>
      </c>
      <c r="L3509" s="1">
        <f>VLOOKUP(A3509,'volatile collection data'!$G$6:$J$69,4,FALSE)</f>
        <v>3.91</v>
      </c>
      <c r="M3509" s="1">
        <f>VLOOKUP($A3509,'volatile collection data'!$G$6:$M$69,6,FALSE)</f>
        <v>11</v>
      </c>
      <c r="N3509" s="1">
        <f>VLOOKUP($A3509,'volatile collection data'!$G$6:$M$69,7,FALSE)</f>
        <v>3.91</v>
      </c>
      <c r="O3509" s="1">
        <f>VLOOKUP(A3509,'volatile collection data'!$G$6:$K$69,5,FALSE)</f>
        <v>1</v>
      </c>
      <c r="P3509" s="1" t="str">
        <f t="shared" si="327"/>
        <v>5E</v>
      </c>
      <c r="Q3509">
        <f t="shared" si="325"/>
        <v>5.7844848358942692E-2</v>
      </c>
      <c r="R3509" t="str">
        <f t="shared" si="328"/>
        <v>26A_1-E&amp;3.91%3.91@11</v>
      </c>
      <c r="S3509" t="str">
        <f t="shared" si="329"/>
        <v>5E-26A-VCS-Loc-22</v>
      </c>
      <c r="T3509" t="str">
        <f>IFERROR(IF(VLOOKUP(S3509,Bad!$A:$A,1,FALSE)='RAW2'!S3509,"yes","no"),"no")</f>
        <v>yes</v>
      </c>
      <c r="U3509" t="str">
        <f>IFERROR(VLOOKUP(F3509,compounds!$A:$B,2,FALSE),"")</f>
        <v/>
      </c>
      <c r="V3509" t="str">
        <f>VLOOKUP(B3509,'volatile collection data'!$O:$P,2,FALSE)</f>
        <v>02.may.22 26</v>
      </c>
    </row>
    <row r="3510" spans="1:22" x14ac:dyDescent="0.2">
      <c r="A3510" t="s">
        <v>382</v>
      </c>
      <c r="B3510" s="1" t="str">
        <f t="shared" si="326"/>
        <v>5E</v>
      </c>
      <c r="C3510">
        <v>19.308</v>
      </c>
      <c r="D3510">
        <f t="shared" si="324"/>
        <v>19.309999999999999</v>
      </c>
      <c r="E3510">
        <f>VLOOKUP(D3510,'Peak Combiner'!$A$5:$D$4980,4,FALSE)</f>
        <v>19.309999999999999</v>
      </c>
      <c r="F3510">
        <f>IFERROR(VLOOKUP(D3510,rt_comb!$A:$B,2,FALSE),D3510)</f>
        <v>19.309999999999999</v>
      </c>
      <c r="G3510">
        <v>1595897</v>
      </c>
      <c r="H3510">
        <f>SUMIFS($G:$G,$E:$E,18.51,'RAW2'!$A:$A,'RAW2'!A3510)</f>
        <v>24005480</v>
      </c>
      <c r="I3510" s="1" t="str">
        <f>VLOOKUP(A3510,'volatile collection data'!$G$6:$H$69,2,FALSE)</f>
        <v>E</v>
      </c>
      <c r="J3510" s="1">
        <f>VLOOKUP(A3510,'volatile collection data'!$G$6:$I$69,3,FALSE)</f>
        <v>5</v>
      </c>
      <c r="K3510" s="1" t="str">
        <f>VLOOKUP(A3510,'volatile collection data'!$G$6:$N$69,8,FALSE)</f>
        <v>26A</v>
      </c>
      <c r="L3510" s="1">
        <f>VLOOKUP(A3510,'volatile collection data'!$G$6:$J$69,4,FALSE)</f>
        <v>3.91</v>
      </c>
      <c r="M3510" s="1">
        <f>VLOOKUP($A3510,'volatile collection data'!$G$6:$M$69,6,FALSE)</f>
        <v>11</v>
      </c>
      <c r="N3510" s="1">
        <f>VLOOKUP($A3510,'volatile collection data'!$G$6:$M$69,7,FALSE)</f>
        <v>3.91</v>
      </c>
      <c r="O3510" s="1">
        <f>VLOOKUP(A3510,'volatile collection data'!$G$6:$K$69,5,FALSE)</f>
        <v>1</v>
      </c>
      <c r="P3510" s="1" t="str">
        <f t="shared" si="327"/>
        <v>5E</v>
      </c>
      <c r="Q3510">
        <f t="shared" si="325"/>
        <v>8.5013463699019756E-2</v>
      </c>
      <c r="R3510" t="str">
        <f t="shared" si="328"/>
        <v>26A_1-E&amp;3.91%3.91@11</v>
      </c>
      <c r="S3510" t="str">
        <f t="shared" si="329"/>
        <v>5E-26A-VCS-Loc-22</v>
      </c>
      <c r="T3510" t="str">
        <f>IFERROR(IF(VLOOKUP(S3510,Bad!$A:$A,1,FALSE)='RAW2'!S3510,"yes","no"),"no")</f>
        <v>yes</v>
      </c>
      <c r="U3510" t="str">
        <f>IFERROR(VLOOKUP(F3510,compounds!$A:$B,2,FALSE),"")</f>
        <v/>
      </c>
      <c r="V3510" t="str">
        <f>VLOOKUP(B3510,'volatile collection data'!$O:$P,2,FALSE)</f>
        <v>02.may.22 26</v>
      </c>
    </row>
    <row r="3511" spans="1:22" x14ac:dyDescent="0.2">
      <c r="A3511" t="s">
        <v>382</v>
      </c>
      <c r="B3511" s="1" t="str">
        <f t="shared" si="326"/>
        <v>5E</v>
      </c>
      <c r="C3511">
        <v>19.564</v>
      </c>
      <c r="D3511">
        <f t="shared" si="324"/>
        <v>19.559999999999999</v>
      </c>
      <c r="E3511">
        <f>VLOOKUP(D3511,'Peak Combiner'!$A$5:$D$4980,4,FALSE)</f>
        <v>19.55</v>
      </c>
      <c r="F3511">
        <f>IFERROR(VLOOKUP(D3511,rt_comb!$A:$B,2,FALSE),D3511)</f>
        <v>19.559999999999999</v>
      </c>
      <c r="G3511">
        <v>10372079</v>
      </c>
      <c r="H3511">
        <f>SUMIFS($G:$G,$E:$E,18.51,'RAW2'!$A:$A,'RAW2'!A3511)</f>
        <v>24005480</v>
      </c>
      <c r="I3511" s="1" t="str">
        <f>VLOOKUP(A3511,'volatile collection data'!$G$6:$H$69,2,FALSE)</f>
        <v>E</v>
      </c>
      <c r="J3511" s="1">
        <f>VLOOKUP(A3511,'volatile collection data'!$G$6:$I$69,3,FALSE)</f>
        <v>5</v>
      </c>
      <c r="K3511" s="1" t="str">
        <f>VLOOKUP(A3511,'volatile collection data'!$G$6:$N$69,8,FALSE)</f>
        <v>26A</v>
      </c>
      <c r="L3511" s="1">
        <f>VLOOKUP(A3511,'volatile collection data'!$G$6:$J$69,4,FALSE)</f>
        <v>3.91</v>
      </c>
      <c r="M3511" s="1">
        <f>VLOOKUP($A3511,'volatile collection data'!$G$6:$M$69,6,FALSE)</f>
        <v>11</v>
      </c>
      <c r="N3511" s="1">
        <f>VLOOKUP($A3511,'volatile collection data'!$G$6:$M$69,7,FALSE)</f>
        <v>3.91</v>
      </c>
      <c r="O3511" s="1">
        <f>VLOOKUP(A3511,'volatile collection data'!$G$6:$K$69,5,FALSE)</f>
        <v>1</v>
      </c>
      <c r="P3511" s="1" t="str">
        <f t="shared" si="327"/>
        <v>5E</v>
      </c>
      <c r="Q3511">
        <f t="shared" si="325"/>
        <v>0.55252084661470324</v>
      </c>
      <c r="R3511" t="str">
        <f t="shared" si="328"/>
        <v>26A_1-E&amp;3.91%3.91@11</v>
      </c>
      <c r="S3511" t="str">
        <f t="shared" si="329"/>
        <v>5E-26A-VCS-Loc-22</v>
      </c>
      <c r="T3511" t="str">
        <f>IFERROR(IF(VLOOKUP(S3511,Bad!$A:$A,1,FALSE)='RAW2'!S3511,"yes","no"),"no")</f>
        <v>yes</v>
      </c>
      <c r="U3511" t="str">
        <f>IFERROR(VLOOKUP(F3511,compounds!$A:$B,2,FALSE),"")</f>
        <v/>
      </c>
      <c r="V3511" t="str">
        <f>VLOOKUP(B3511,'volatile collection data'!$O:$P,2,FALSE)</f>
        <v>02.may.22 26</v>
      </c>
    </row>
    <row r="3512" spans="1:22" x14ac:dyDescent="0.2">
      <c r="A3512" t="s">
        <v>382</v>
      </c>
      <c r="B3512" s="1" t="str">
        <f t="shared" si="326"/>
        <v>5E</v>
      </c>
      <c r="C3512">
        <v>20.062000000000001</v>
      </c>
      <c r="D3512">
        <f t="shared" si="324"/>
        <v>20.059999999999999</v>
      </c>
      <c r="E3512">
        <f>VLOOKUP(D3512,'Peak Combiner'!$A$5:$D$4980,4,FALSE)</f>
        <v>20.05</v>
      </c>
      <c r="F3512">
        <f>IFERROR(VLOOKUP(D3512,rt_comb!$A:$B,2,FALSE),D3512)</f>
        <v>20.05</v>
      </c>
      <c r="G3512">
        <v>2132273</v>
      </c>
      <c r="H3512">
        <f>SUMIFS($G:$G,$E:$E,18.51,'RAW2'!$A:$A,'RAW2'!A3512)</f>
        <v>24005480</v>
      </c>
      <c r="I3512" s="1" t="str">
        <f>VLOOKUP(A3512,'volatile collection data'!$G$6:$H$69,2,FALSE)</f>
        <v>E</v>
      </c>
      <c r="J3512" s="1">
        <f>VLOOKUP(A3512,'volatile collection data'!$G$6:$I$69,3,FALSE)</f>
        <v>5</v>
      </c>
      <c r="K3512" s="1" t="str">
        <f>VLOOKUP(A3512,'volatile collection data'!$G$6:$N$69,8,FALSE)</f>
        <v>26A</v>
      </c>
      <c r="L3512" s="1">
        <f>VLOOKUP(A3512,'volatile collection data'!$G$6:$J$69,4,FALSE)</f>
        <v>3.91</v>
      </c>
      <c r="M3512" s="1">
        <f>VLOOKUP($A3512,'volatile collection data'!$G$6:$M$69,6,FALSE)</f>
        <v>11</v>
      </c>
      <c r="N3512" s="1">
        <f>VLOOKUP($A3512,'volatile collection data'!$G$6:$M$69,7,FALSE)</f>
        <v>3.91</v>
      </c>
      <c r="O3512" s="1">
        <f>VLOOKUP(A3512,'volatile collection data'!$G$6:$K$69,5,FALSE)</f>
        <v>1</v>
      </c>
      <c r="P3512" s="1" t="str">
        <f t="shared" si="327"/>
        <v>5E</v>
      </c>
      <c r="Q3512">
        <f t="shared" si="325"/>
        <v>0.11358622347300606</v>
      </c>
      <c r="R3512" t="str">
        <f t="shared" si="328"/>
        <v>26A_1-E&amp;3.91%3.91@11</v>
      </c>
      <c r="S3512" t="str">
        <f t="shared" si="329"/>
        <v>5E-26A-VCS-Loc-22</v>
      </c>
      <c r="T3512" t="str">
        <f>IFERROR(IF(VLOOKUP(S3512,Bad!$A:$A,1,FALSE)='RAW2'!S3512,"yes","no"),"no")</f>
        <v>yes</v>
      </c>
      <c r="U3512" t="str">
        <f>IFERROR(VLOOKUP(F3512,compounds!$A:$B,2,FALSE),"")</f>
        <v>tridecane</v>
      </c>
      <c r="V3512" t="str">
        <f>VLOOKUP(B3512,'volatile collection data'!$O:$P,2,FALSE)</f>
        <v>02.may.22 26</v>
      </c>
    </row>
    <row r="3513" spans="1:22" x14ac:dyDescent="0.2">
      <c r="A3513" t="s">
        <v>382</v>
      </c>
      <c r="B3513" s="1" t="str">
        <f t="shared" si="326"/>
        <v>5E</v>
      </c>
      <c r="C3513">
        <v>20.215</v>
      </c>
      <c r="D3513">
        <f t="shared" si="324"/>
        <v>20.22</v>
      </c>
      <c r="E3513">
        <f>VLOOKUP(D3513,'Peak Combiner'!$A$5:$D$4980,4,FALSE)</f>
        <v>20.22</v>
      </c>
      <c r="F3513">
        <f>IFERROR(VLOOKUP(D3513,rt_comb!$A:$B,2,FALSE),D3513)</f>
        <v>20.22</v>
      </c>
      <c r="G3513">
        <v>5514129</v>
      </c>
      <c r="H3513">
        <f>SUMIFS($G:$G,$E:$E,18.51,'RAW2'!$A:$A,'RAW2'!A3513)</f>
        <v>24005480</v>
      </c>
      <c r="I3513" s="1" t="str">
        <f>VLOOKUP(A3513,'volatile collection data'!$G$6:$H$69,2,FALSE)</f>
        <v>E</v>
      </c>
      <c r="J3513" s="1">
        <f>VLOOKUP(A3513,'volatile collection data'!$G$6:$I$69,3,FALSE)</f>
        <v>5</v>
      </c>
      <c r="K3513" s="1" t="str">
        <f>VLOOKUP(A3513,'volatile collection data'!$G$6:$N$69,8,FALSE)</f>
        <v>26A</v>
      </c>
      <c r="L3513" s="1">
        <f>VLOOKUP(A3513,'volatile collection data'!$G$6:$J$69,4,FALSE)</f>
        <v>3.91</v>
      </c>
      <c r="M3513" s="1">
        <f>VLOOKUP($A3513,'volatile collection data'!$G$6:$M$69,6,FALSE)</f>
        <v>11</v>
      </c>
      <c r="N3513" s="1">
        <f>VLOOKUP($A3513,'volatile collection data'!$G$6:$M$69,7,FALSE)</f>
        <v>3.91</v>
      </c>
      <c r="O3513" s="1">
        <f>VLOOKUP(A3513,'volatile collection data'!$G$6:$K$69,5,FALSE)</f>
        <v>1</v>
      </c>
      <c r="P3513" s="1" t="str">
        <f t="shared" si="327"/>
        <v>5E</v>
      </c>
      <c r="Q3513">
        <f t="shared" si="325"/>
        <v>0.29373775724449142</v>
      </c>
      <c r="R3513" t="str">
        <f t="shared" si="328"/>
        <v>26A_1-E&amp;3.91%3.91@11</v>
      </c>
      <c r="S3513" t="str">
        <f t="shared" si="329"/>
        <v>5E-26A-VCS-Loc-22</v>
      </c>
      <c r="T3513" t="str">
        <f>IFERROR(IF(VLOOKUP(S3513,Bad!$A:$A,1,FALSE)='RAW2'!S3513,"yes","no"),"no")</f>
        <v>yes</v>
      </c>
      <c r="U3513" t="str">
        <f>IFERROR(VLOOKUP(F3513,compounds!$A:$B,2,FALSE),"")</f>
        <v/>
      </c>
      <c r="V3513" t="str">
        <f>VLOOKUP(B3513,'volatile collection data'!$O:$P,2,FALSE)</f>
        <v>02.may.22 26</v>
      </c>
    </row>
    <row r="3514" spans="1:22" x14ac:dyDescent="0.2">
      <c r="A3514" t="s">
        <v>382</v>
      </c>
      <c r="B3514" s="1" t="str">
        <f t="shared" si="326"/>
        <v>5E</v>
      </c>
      <c r="C3514">
        <v>21.088999999999999</v>
      </c>
      <c r="D3514">
        <f t="shared" si="324"/>
        <v>21.09</v>
      </c>
      <c r="E3514">
        <f>VLOOKUP(D3514,'Peak Combiner'!$A$5:$D$4980,4,FALSE)</f>
        <v>21.07</v>
      </c>
      <c r="F3514">
        <f>IFERROR(VLOOKUP(D3514,rt_comb!$A:$B,2,FALSE),D3514)</f>
        <v>21.09</v>
      </c>
      <c r="G3514">
        <v>50179766</v>
      </c>
      <c r="H3514">
        <f>SUMIFS($G:$G,$E:$E,18.51,'RAW2'!$A:$A,'RAW2'!A3514)</f>
        <v>24005480</v>
      </c>
      <c r="I3514" s="1" t="str">
        <f>VLOOKUP(A3514,'volatile collection data'!$G$6:$H$69,2,FALSE)</f>
        <v>E</v>
      </c>
      <c r="J3514" s="1">
        <f>VLOOKUP(A3514,'volatile collection data'!$G$6:$I$69,3,FALSE)</f>
        <v>5</v>
      </c>
      <c r="K3514" s="1" t="str">
        <f>VLOOKUP(A3514,'volatile collection data'!$G$6:$N$69,8,FALSE)</f>
        <v>26A</v>
      </c>
      <c r="L3514" s="1">
        <f>VLOOKUP(A3514,'volatile collection data'!$G$6:$J$69,4,FALSE)</f>
        <v>3.91</v>
      </c>
      <c r="M3514" s="1">
        <f>VLOOKUP($A3514,'volatile collection data'!$G$6:$M$69,6,FALSE)</f>
        <v>11</v>
      </c>
      <c r="N3514" s="1">
        <f>VLOOKUP($A3514,'volatile collection data'!$G$6:$M$69,7,FALSE)</f>
        <v>3.91</v>
      </c>
      <c r="O3514" s="1">
        <f>VLOOKUP(A3514,'volatile collection data'!$G$6:$K$69,5,FALSE)</f>
        <v>1</v>
      </c>
      <c r="P3514" s="1" t="str">
        <f t="shared" si="327"/>
        <v>5E</v>
      </c>
      <c r="Q3514">
        <f t="shared" si="325"/>
        <v>2.6730770941146615</v>
      </c>
      <c r="R3514" t="str">
        <f t="shared" si="328"/>
        <v>26A_1-E&amp;3.91%3.91@11</v>
      </c>
      <c r="S3514" t="str">
        <f t="shared" si="329"/>
        <v>5E-26A-VCS-Loc-22</v>
      </c>
      <c r="T3514" t="str">
        <f>IFERROR(IF(VLOOKUP(S3514,Bad!$A:$A,1,FALSE)='RAW2'!S3514,"yes","no"),"no")</f>
        <v>yes</v>
      </c>
      <c r="U3514" t="str">
        <f>IFERROR(VLOOKUP(F3514,compounds!$A:$B,2,FALSE),"")</f>
        <v/>
      </c>
      <c r="V3514" t="str">
        <f>VLOOKUP(B3514,'volatile collection data'!$O:$P,2,FALSE)</f>
        <v>02.may.22 26</v>
      </c>
    </row>
    <row r="3515" spans="1:22" x14ac:dyDescent="0.2">
      <c r="A3515" t="s">
        <v>382</v>
      </c>
      <c r="B3515" s="1" t="str">
        <f t="shared" si="326"/>
        <v>5E</v>
      </c>
      <c r="C3515">
        <v>21.324000000000002</v>
      </c>
      <c r="D3515">
        <f t="shared" si="324"/>
        <v>21.32</v>
      </c>
      <c r="E3515">
        <f>VLOOKUP(D3515,'Peak Combiner'!$A$5:$D$4980,4,FALSE)</f>
        <v>21.28</v>
      </c>
      <c r="F3515">
        <f>IFERROR(VLOOKUP(D3515,rt_comb!$A:$B,2,FALSE),D3515)</f>
        <v>21.32</v>
      </c>
      <c r="G3515">
        <v>16768221</v>
      </c>
      <c r="H3515">
        <f>SUMIFS($G:$G,$E:$E,18.51,'RAW2'!$A:$A,'RAW2'!A3515)</f>
        <v>24005480</v>
      </c>
      <c r="I3515" s="1" t="str">
        <f>VLOOKUP(A3515,'volatile collection data'!$G$6:$H$69,2,FALSE)</f>
        <v>E</v>
      </c>
      <c r="J3515" s="1">
        <f>VLOOKUP(A3515,'volatile collection data'!$G$6:$I$69,3,FALSE)</f>
        <v>5</v>
      </c>
      <c r="K3515" s="1" t="str">
        <f>VLOOKUP(A3515,'volatile collection data'!$G$6:$N$69,8,FALSE)</f>
        <v>26A</v>
      </c>
      <c r="L3515" s="1">
        <f>VLOOKUP(A3515,'volatile collection data'!$G$6:$J$69,4,FALSE)</f>
        <v>3.91</v>
      </c>
      <c r="M3515" s="1">
        <f>VLOOKUP($A3515,'volatile collection data'!$G$6:$M$69,6,FALSE)</f>
        <v>11</v>
      </c>
      <c r="N3515" s="1">
        <f>VLOOKUP($A3515,'volatile collection data'!$G$6:$M$69,7,FALSE)</f>
        <v>3.91</v>
      </c>
      <c r="O3515" s="1">
        <f>VLOOKUP(A3515,'volatile collection data'!$G$6:$K$69,5,FALSE)</f>
        <v>1</v>
      </c>
      <c r="P3515" s="1" t="str">
        <f t="shared" si="327"/>
        <v>5E</v>
      </c>
      <c r="Q3515">
        <f t="shared" si="325"/>
        <v>0.89324345323077914</v>
      </c>
      <c r="R3515" t="str">
        <f t="shared" si="328"/>
        <v>26A_1-E&amp;3.91%3.91@11</v>
      </c>
      <c r="S3515" t="str">
        <f t="shared" si="329"/>
        <v>5E-26A-VCS-Loc-22</v>
      </c>
      <c r="T3515" t="str">
        <f>IFERROR(IF(VLOOKUP(S3515,Bad!$A:$A,1,FALSE)='RAW2'!S3515,"yes","no"),"no")</f>
        <v>yes</v>
      </c>
      <c r="U3515" t="str">
        <f>IFERROR(VLOOKUP(F3515,compounds!$A:$B,2,FALSE),"")</f>
        <v/>
      </c>
      <c r="V3515" t="str">
        <f>VLOOKUP(B3515,'volatile collection data'!$O:$P,2,FALSE)</f>
        <v>02.may.22 26</v>
      </c>
    </row>
    <row r="3516" spans="1:22" x14ac:dyDescent="0.2">
      <c r="A3516" t="s">
        <v>382</v>
      </c>
      <c r="B3516" s="1" t="str">
        <f t="shared" si="326"/>
        <v>5E</v>
      </c>
      <c r="C3516">
        <v>21.521999999999998</v>
      </c>
      <c r="D3516">
        <f t="shared" si="324"/>
        <v>21.52</v>
      </c>
      <c r="E3516">
        <f>VLOOKUP(D3516,'Peak Combiner'!$A$5:$D$4980,4,FALSE)</f>
        <v>21.52</v>
      </c>
      <c r="F3516">
        <f>IFERROR(VLOOKUP(D3516,rt_comb!$A:$B,2,FALSE),D3516)</f>
        <v>21.52</v>
      </c>
      <c r="G3516">
        <v>2960059</v>
      </c>
      <c r="H3516">
        <f>SUMIFS($G:$G,$E:$E,18.51,'RAW2'!$A:$A,'RAW2'!A3516)</f>
        <v>24005480</v>
      </c>
      <c r="I3516" s="1" t="str">
        <f>VLOOKUP(A3516,'volatile collection data'!$G$6:$H$69,2,FALSE)</f>
        <v>E</v>
      </c>
      <c r="J3516" s="1">
        <f>VLOOKUP(A3516,'volatile collection data'!$G$6:$I$69,3,FALSE)</f>
        <v>5</v>
      </c>
      <c r="K3516" s="1" t="str">
        <f>VLOOKUP(A3516,'volatile collection data'!$G$6:$N$69,8,FALSE)</f>
        <v>26A</v>
      </c>
      <c r="L3516" s="1">
        <f>VLOOKUP(A3516,'volatile collection data'!$G$6:$J$69,4,FALSE)</f>
        <v>3.91</v>
      </c>
      <c r="M3516" s="1">
        <f>VLOOKUP($A3516,'volatile collection data'!$G$6:$M$69,6,FALSE)</f>
        <v>11</v>
      </c>
      <c r="N3516" s="1">
        <f>VLOOKUP($A3516,'volatile collection data'!$G$6:$M$69,7,FALSE)</f>
        <v>3.91</v>
      </c>
      <c r="O3516" s="1">
        <f>VLOOKUP(A3516,'volatile collection data'!$G$6:$K$69,5,FALSE)</f>
        <v>1</v>
      </c>
      <c r="P3516" s="1" t="str">
        <f t="shared" si="327"/>
        <v>5E</v>
      </c>
      <c r="Q3516">
        <f t="shared" si="325"/>
        <v>0.1576823995179242</v>
      </c>
      <c r="R3516" t="str">
        <f t="shared" si="328"/>
        <v>26A_1-E&amp;3.91%3.91@11</v>
      </c>
      <c r="S3516" t="str">
        <f t="shared" si="329"/>
        <v>5E-26A-VCS-Loc-22</v>
      </c>
      <c r="T3516" t="str">
        <f>IFERROR(IF(VLOOKUP(S3516,Bad!$A:$A,1,FALSE)='RAW2'!S3516,"yes","no"),"no")</f>
        <v>yes</v>
      </c>
      <c r="U3516" t="str">
        <f>IFERROR(VLOOKUP(F3516,compounds!$A:$B,2,FALSE),"")</f>
        <v/>
      </c>
      <c r="V3516" t="str">
        <f>VLOOKUP(B3516,'volatile collection data'!$O:$P,2,FALSE)</f>
        <v>02.may.22 26</v>
      </c>
    </row>
    <row r="3517" spans="1:22" x14ac:dyDescent="0.2">
      <c r="A3517" t="s">
        <v>382</v>
      </c>
      <c r="B3517" s="1" t="str">
        <f t="shared" si="326"/>
        <v>5E</v>
      </c>
      <c r="C3517">
        <v>21.710999999999999</v>
      </c>
      <c r="D3517">
        <f t="shared" si="324"/>
        <v>21.71</v>
      </c>
      <c r="E3517">
        <f>VLOOKUP(D3517,'Peak Combiner'!$A$5:$D$4980,4,FALSE)</f>
        <v>21.71</v>
      </c>
      <c r="F3517">
        <f>IFERROR(VLOOKUP(D3517,rt_comb!$A:$B,2,FALSE),D3517)</f>
        <v>21.71</v>
      </c>
      <c r="G3517">
        <v>1213477</v>
      </c>
      <c r="H3517">
        <f>SUMIFS($G:$G,$E:$E,18.51,'RAW2'!$A:$A,'RAW2'!A3517)</f>
        <v>24005480</v>
      </c>
      <c r="I3517" s="1" t="str">
        <f>VLOOKUP(A3517,'volatile collection data'!$G$6:$H$69,2,FALSE)</f>
        <v>E</v>
      </c>
      <c r="J3517" s="1">
        <f>VLOOKUP(A3517,'volatile collection data'!$G$6:$I$69,3,FALSE)</f>
        <v>5</v>
      </c>
      <c r="K3517" s="1" t="str">
        <f>VLOOKUP(A3517,'volatile collection data'!$G$6:$N$69,8,FALSE)</f>
        <v>26A</v>
      </c>
      <c r="L3517" s="1">
        <f>VLOOKUP(A3517,'volatile collection data'!$G$6:$J$69,4,FALSE)</f>
        <v>3.91</v>
      </c>
      <c r="M3517" s="1">
        <f>VLOOKUP($A3517,'volatile collection data'!$G$6:$M$69,6,FALSE)</f>
        <v>11</v>
      </c>
      <c r="N3517" s="1">
        <f>VLOOKUP($A3517,'volatile collection data'!$G$6:$M$69,7,FALSE)</f>
        <v>3.91</v>
      </c>
      <c r="O3517" s="1">
        <f>VLOOKUP(A3517,'volatile collection data'!$G$6:$K$69,5,FALSE)</f>
        <v>1</v>
      </c>
      <c r="P3517" s="1" t="str">
        <f t="shared" si="327"/>
        <v>5E</v>
      </c>
      <c r="Q3517">
        <f t="shared" si="325"/>
        <v>6.4641942988235071E-2</v>
      </c>
      <c r="R3517" t="str">
        <f t="shared" si="328"/>
        <v>26A_1-E&amp;3.91%3.91@11</v>
      </c>
      <c r="S3517" t="str">
        <f t="shared" si="329"/>
        <v>5E-26A-VCS-Loc-22</v>
      </c>
      <c r="T3517" t="str">
        <f>IFERROR(IF(VLOOKUP(S3517,Bad!$A:$A,1,FALSE)='RAW2'!S3517,"yes","no"),"no")</f>
        <v>yes</v>
      </c>
      <c r="U3517" t="str">
        <f>IFERROR(VLOOKUP(F3517,compounds!$A:$B,2,FALSE),"")</f>
        <v/>
      </c>
      <c r="V3517" t="str">
        <f>VLOOKUP(B3517,'volatile collection data'!$O:$P,2,FALSE)</f>
        <v>02.may.22 26</v>
      </c>
    </row>
    <row r="3518" spans="1:22" x14ac:dyDescent="0.2">
      <c r="A3518" t="s">
        <v>382</v>
      </c>
      <c r="B3518" s="1" t="str">
        <f t="shared" si="326"/>
        <v>5E</v>
      </c>
      <c r="C3518">
        <v>21.933</v>
      </c>
      <c r="D3518">
        <f t="shared" ref="D3518:D3581" si="330">ROUND(C3518,2)</f>
        <v>21.93</v>
      </c>
      <c r="E3518">
        <f>VLOOKUP(D3518,'Peak Combiner'!$A$5:$D$4980,4,FALSE)</f>
        <v>21.93</v>
      </c>
      <c r="F3518">
        <f>IFERROR(VLOOKUP(D3518,rt_comb!$A:$B,2,FALSE),D3518)</f>
        <v>21.93</v>
      </c>
      <c r="G3518">
        <v>3468326</v>
      </c>
      <c r="H3518">
        <f>SUMIFS($G:$G,$E:$E,18.51,'RAW2'!$A:$A,'RAW2'!A3518)</f>
        <v>24005480</v>
      </c>
      <c r="I3518" s="1" t="str">
        <f>VLOOKUP(A3518,'volatile collection data'!$G$6:$H$69,2,FALSE)</f>
        <v>E</v>
      </c>
      <c r="J3518" s="1">
        <f>VLOOKUP(A3518,'volatile collection data'!$G$6:$I$69,3,FALSE)</f>
        <v>5</v>
      </c>
      <c r="K3518" s="1" t="str">
        <f>VLOOKUP(A3518,'volatile collection data'!$G$6:$N$69,8,FALSE)</f>
        <v>26A</v>
      </c>
      <c r="L3518" s="1">
        <f>VLOOKUP(A3518,'volatile collection data'!$G$6:$J$69,4,FALSE)</f>
        <v>3.91</v>
      </c>
      <c r="M3518" s="1">
        <f>VLOOKUP($A3518,'volatile collection data'!$G$6:$M$69,6,FALSE)</f>
        <v>11</v>
      </c>
      <c r="N3518" s="1">
        <f>VLOOKUP($A3518,'volatile collection data'!$G$6:$M$69,7,FALSE)</f>
        <v>3.91</v>
      </c>
      <c r="O3518" s="1">
        <f>VLOOKUP(A3518,'volatile collection data'!$G$6:$K$69,5,FALSE)</f>
        <v>1</v>
      </c>
      <c r="P3518" s="1" t="str">
        <f t="shared" si="327"/>
        <v>5E</v>
      </c>
      <c r="Q3518">
        <f t="shared" ref="Q3518:Q3581" si="331">IFERROR((30/H3518*G3518)/L3518/6,0)</f>
        <v>0.18475779232454626</v>
      </c>
      <c r="R3518" t="str">
        <f t="shared" si="328"/>
        <v>26A_1-E&amp;3.91%3.91@11</v>
      </c>
      <c r="S3518" t="str">
        <f t="shared" si="329"/>
        <v>5E-26A-VCS-Loc-22</v>
      </c>
      <c r="T3518" t="str">
        <f>IFERROR(IF(VLOOKUP(S3518,Bad!$A:$A,1,FALSE)='RAW2'!S3518,"yes","no"),"no")</f>
        <v>yes</v>
      </c>
      <c r="U3518" t="str">
        <f>IFERROR(VLOOKUP(F3518,compounds!$A:$B,2,FALSE),"")</f>
        <v/>
      </c>
      <c r="V3518" t="str">
        <f>VLOOKUP(B3518,'volatile collection data'!$O:$P,2,FALSE)</f>
        <v>02.may.22 26</v>
      </c>
    </row>
    <row r="3519" spans="1:22" x14ac:dyDescent="0.2">
      <c r="A3519" t="s">
        <v>382</v>
      </c>
      <c r="B3519" s="1" t="str">
        <f t="shared" si="326"/>
        <v>5E</v>
      </c>
      <c r="C3519">
        <v>22.116</v>
      </c>
      <c r="D3519">
        <f t="shared" si="330"/>
        <v>22.12</v>
      </c>
      <c r="E3519">
        <f>VLOOKUP(D3519,'Peak Combiner'!$A$5:$D$4980,4,FALSE)</f>
        <v>22.12</v>
      </c>
      <c r="F3519">
        <f>IFERROR(VLOOKUP(D3519,rt_comb!$A:$B,2,FALSE),D3519)</f>
        <v>22.12</v>
      </c>
      <c r="G3519">
        <v>2032569</v>
      </c>
      <c r="H3519">
        <f>SUMIFS($G:$G,$E:$E,18.51,'RAW2'!$A:$A,'RAW2'!A3519)</f>
        <v>24005480</v>
      </c>
      <c r="I3519" s="1" t="str">
        <f>VLOOKUP(A3519,'volatile collection data'!$G$6:$H$69,2,FALSE)</f>
        <v>E</v>
      </c>
      <c r="J3519" s="1">
        <f>VLOOKUP(A3519,'volatile collection data'!$G$6:$I$69,3,FALSE)</f>
        <v>5</v>
      </c>
      <c r="K3519" s="1" t="str">
        <f>VLOOKUP(A3519,'volatile collection data'!$G$6:$N$69,8,FALSE)</f>
        <v>26A</v>
      </c>
      <c r="L3519" s="1">
        <f>VLOOKUP(A3519,'volatile collection data'!$G$6:$J$69,4,FALSE)</f>
        <v>3.91</v>
      </c>
      <c r="M3519" s="1">
        <f>VLOOKUP($A3519,'volatile collection data'!$G$6:$M$69,6,FALSE)</f>
        <v>11</v>
      </c>
      <c r="N3519" s="1">
        <f>VLOOKUP($A3519,'volatile collection data'!$G$6:$M$69,7,FALSE)</f>
        <v>3.91</v>
      </c>
      <c r="O3519" s="1">
        <f>VLOOKUP(A3519,'volatile collection data'!$G$6:$K$69,5,FALSE)</f>
        <v>1</v>
      </c>
      <c r="P3519" s="1" t="str">
        <f t="shared" si="327"/>
        <v>5E</v>
      </c>
      <c r="Q3519">
        <f t="shared" si="331"/>
        <v>0.10827498948694865</v>
      </c>
      <c r="R3519" t="str">
        <f t="shared" si="328"/>
        <v>26A_1-E&amp;3.91%3.91@11</v>
      </c>
      <c r="S3519" t="str">
        <f t="shared" si="329"/>
        <v>5E-26A-VCS-Loc-22</v>
      </c>
      <c r="T3519" t="str">
        <f>IFERROR(IF(VLOOKUP(S3519,Bad!$A:$A,1,FALSE)='RAW2'!S3519,"yes","no"),"no")</f>
        <v>yes</v>
      </c>
      <c r="U3519" t="str">
        <f>IFERROR(VLOOKUP(F3519,compounds!$A:$B,2,FALSE),"")</f>
        <v/>
      </c>
      <c r="V3519" t="str">
        <f>VLOOKUP(B3519,'volatile collection data'!$O:$P,2,FALSE)</f>
        <v>02.may.22 26</v>
      </c>
    </row>
    <row r="3520" spans="1:22" x14ac:dyDescent="0.2">
      <c r="A3520" t="s">
        <v>382</v>
      </c>
      <c r="B3520" s="1" t="str">
        <f t="shared" si="326"/>
        <v>5E</v>
      </c>
      <c r="C3520">
        <v>22.187999999999999</v>
      </c>
      <c r="D3520">
        <f t="shared" si="330"/>
        <v>22.19</v>
      </c>
      <c r="E3520">
        <f>VLOOKUP(D3520,'Peak Combiner'!$A$5:$D$4980,4,FALSE)</f>
        <v>22.19</v>
      </c>
      <c r="F3520">
        <f>IFERROR(VLOOKUP(D3520,rt_comb!$A:$B,2,FALSE),D3520)</f>
        <v>22.18</v>
      </c>
      <c r="G3520">
        <v>3450942</v>
      </c>
      <c r="H3520">
        <f>SUMIFS($G:$G,$E:$E,18.51,'RAW2'!$A:$A,'RAW2'!A3520)</f>
        <v>24005480</v>
      </c>
      <c r="I3520" s="1" t="str">
        <f>VLOOKUP(A3520,'volatile collection data'!$G$6:$H$69,2,FALSE)</f>
        <v>E</v>
      </c>
      <c r="J3520" s="1">
        <f>VLOOKUP(A3520,'volatile collection data'!$G$6:$I$69,3,FALSE)</f>
        <v>5</v>
      </c>
      <c r="K3520" s="1" t="str">
        <f>VLOOKUP(A3520,'volatile collection data'!$G$6:$N$69,8,FALSE)</f>
        <v>26A</v>
      </c>
      <c r="L3520" s="1">
        <f>VLOOKUP(A3520,'volatile collection data'!$G$6:$J$69,4,FALSE)</f>
        <v>3.91</v>
      </c>
      <c r="M3520" s="1">
        <f>VLOOKUP($A3520,'volatile collection data'!$G$6:$M$69,6,FALSE)</f>
        <v>11</v>
      </c>
      <c r="N3520" s="1">
        <f>VLOOKUP($A3520,'volatile collection data'!$G$6:$M$69,7,FALSE)</f>
        <v>3.91</v>
      </c>
      <c r="O3520" s="1">
        <f>VLOOKUP(A3520,'volatile collection data'!$G$6:$K$69,5,FALSE)</f>
        <v>1</v>
      </c>
      <c r="P3520" s="1" t="str">
        <f t="shared" si="327"/>
        <v>5E</v>
      </c>
      <c r="Q3520">
        <f t="shared" si="331"/>
        <v>0.18383174631221352</v>
      </c>
      <c r="R3520" t="str">
        <f t="shared" si="328"/>
        <v>26A_1-E&amp;3.91%3.91@11</v>
      </c>
      <c r="S3520" t="str">
        <f t="shared" si="329"/>
        <v>5E-26A-VCS-Loc-22</v>
      </c>
      <c r="T3520" t="str">
        <f>IFERROR(IF(VLOOKUP(S3520,Bad!$A:$A,1,FALSE)='RAW2'!S3520,"yes","no"),"no")</f>
        <v>yes</v>
      </c>
      <c r="U3520" t="str">
        <f>IFERROR(VLOOKUP(F3520,compounds!$A:$B,2,FALSE),"")</f>
        <v>humulene</v>
      </c>
      <c r="V3520" t="str">
        <f>VLOOKUP(B3520,'volatile collection data'!$O:$P,2,FALSE)</f>
        <v>02.may.22 26</v>
      </c>
    </row>
    <row r="3521" spans="1:22" x14ac:dyDescent="0.2">
      <c r="A3521" t="s">
        <v>382</v>
      </c>
      <c r="B3521" s="1" t="str">
        <f t="shared" si="326"/>
        <v>5E</v>
      </c>
      <c r="C3521">
        <v>22.369</v>
      </c>
      <c r="D3521">
        <f t="shared" si="330"/>
        <v>22.37</v>
      </c>
      <c r="E3521">
        <f>VLOOKUP(D3521,'Peak Combiner'!$A$5:$D$4980,4,FALSE)</f>
        <v>22.37</v>
      </c>
      <c r="F3521">
        <f>IFERROR(VLOOKUP(D3521,rt_comb!$A:$B,2,FALSE),D3521)</f>
        <v>22.37</v>
      </c>
      <c r="G3521">
        <v>10836867</v>
      </c>
      <c r="H3521">
        <f>SUMIFS($G:$G,$E:$E,18.51,'RAW2'!$A:$A,'RAW2'!A3521)</f>
        <v>24005480</v>
      </c>
      <c r="I3521" s="1" t="str">
        <f>VLOOKUP(A3521,'volatile collection data'!$G$6:$H$69,2,FALSE)</f>
        <v>E</v>
      </c>
      <c r="J3521" s="1">
        <f>VLOOKUP(A3521,'volatile collection data'!$G$6:$I$69,3,FALSE)</f>
        <v>5</v>
      </c>
      <c r="K3521" s="1" t="str">
        <f>VLOOKUP(A3521,'volatile collection data'!$G$6:$N$69,8,FALSE)</f>
        <v>26A</v>
      </c>
      <c r="L3521" s="1">
        <f>VLOOKUP(A3521,'volatile collection data'!$G$6:$J$69,4,FALSE)</f>
        <v>3.91</v>
      </c>
      <c r="M3521" s="1">
        <f>VLOOKUP($A3521,'volatile collection data'!$G$6:$M$69,6,FALSE)</f>
        <v>11</v>
      </c>
      <c r="N3521" s="1">
        <f>VLOOKUP($A3521,'volatile collection data'!$G$6:$M$69,7,FALSE)</f>
        <v>3.91</v>
      </c>
      <c r="O3521" s="1">
        <f>VLOOKUP(A3521,'volatile collection data'!$G$6:$K$69,5,FALSE)</f>
        <v>1</v>
      </c>
      <c r="P3521" s="1" t="str">
        <f t="shared" si="327"/>
        <v>5E</v>
      </c>
      <c r="Q3521">
        <f t="shared" si="331"/>
        <v>0.57728011226013021</v>
      </c>
      <c r="R3521" t="str">
        <f t="shared" si="328"/>
        <v>26A_1-E&amp;3.91%3.91@11</v>
      </c>
      <c r="S3521" t="str">
        <f t="shared" si="329"/>
        <v>5E-26A-VCS-Loc-22</v>
      </c>
      <c r="T3521" t="str">
        <f>IFERROR(IF(VLOOKUP(S3521,Bad!$A:$A,1,FALSE)='RAW2'!S3521,"yes","no"),"no")</f>
        <v>yes</v>
      </c>
      <c r="U3521" t="str">
        <f>IFERROR(VLOOKUP(F3521,compounds!$A:$B,2,FALSE),"")</f>
        <v/>
      </c>
      <c r="V3521" t="str">
        <f>VLOOKUP(B3521,'volatile collection data'!$O:$P,2,FALSE)</f>
        <v>02.may.22 26</v>
      </c>
    </row>
    <row r="3522" spans="1:22" x14ac:dyDescent="0.2">
      <c r="A3522" t="s">
        <v>382</v>
      </c>
      <c r="B3522" s="1" t="str">
        <f t="shared" si="326"/>
        <v>5E</v>
      </c>
      <c r="C3522">
        <v>22.532</v>
      </c>
      <c r="D3522">
        <f t="shared" si="330"/>
        <v>22.53</v>
      </c>
      <c r="E3522">
        <f>VLOOKUP(D3522,'Peak Combiner'!$A$5:$D$4980,4,FALSE)</f>
        <v>22.53</v>
      </c>
      <c r="F3522">
        <f>IFERROR(VLOOKUP(D3522,rt_comb!$A:$B,2,FALSE),D3522)</f>
        <v>22.53</v>
      </c>
      <c r="G3522">
        <v>4942493</v>
      </c>
      <c r="H3522">
        <f>SUMIFS($G:$G,$E:$E,18.51,'RAW2'!$A:$A,'RAW2'!A3522)</f>
        <v>24005480</v>
      </c>
      <c r="I3522" s="1" t="str">
        <f>VLOOKUP(A3522,'volatile collection data'!$G$6:$H$69,2,FALSE)</f>
        <v>E</v>
      </c>
      <c r="J3522" s="1">
        <f>VLOOKUP(A3522,'volatile collection data'!$G$6:$I$69,3,FALSE)</f>
        <v>5</v>
      </c>
      <c r="K3522" s="1" t="str">
        <f>VLOOKUP(A3522,'volatile collection data'!$G$6:$N$69,8,FALSE)</f>
        <v>26A</v>
      </c>
      <c r="L3522" s="1">
        <f>VLOOKUP(A3522,'volatile collection data'!$G$6:$J$69,4,FALSE)</f>
        <v>3.91</v>
      </c>
      <c r="M3522" s="1">
        <f>VLOOKUP($A3522,'volatile collection data'!$G$6:$M$69,6,FALSE)</f>
        <v>11</v>
      </c>
      <c r="N3522" s="1">
        <f>VLOOKUP($A3522,'volatile collection data'!$G$6:$M$69,7,FALSE)</f>
        <v>3.91</v>
      </c>
      <c r="O3522" s="1">
        <f>VLOOKUP(A3522,'volatile collection data'!$G$6:$K$69,5,FALSE)</f>
        <v>1</v>
      </c>
      <c r="P3522" s="1" t="str">
        <f t="shared" si="327"/>
        <v>5E</v>
      </c>
      <c r="Q3522">
        <f t="shared" si="331"/>
        <v>0.263286696596434</v>
      </c>
      <c r="R3522" t="str">
        <f t="shared" si="328"/>
        <v>26A_1-E&amp;3.91%3.91@11</v>
      </c>
      <c r="S3522" t="str">
        <f t="shared" si="329"/>
        <v>5E-26A-VCS-Loc-22</v>
      </c>
      <c r="T3522" t="str">
        <f>IFERROR(IF(VLOOKUP(S3522,Bad!$A:$A,1,FALSE)='RAW2'!S3522,"yes","no"),"no")</f>
        <v>yes</v>
      </c>
      <c r="U3522" t="str">
        <f>IFERROR(VLOOKUP(F3522,compounds!$A:$B,2,FALSE),"")</f>
        <v/>
      </c>
      <c r="V3522" t="str">
        <f>VLOOKUP(B3522,'volatile collection data'!$O:$P,2,FALSE)</f>
        <v>02.may.22 26</v>
      </c>
    </row>
    <row r="3523" spans="1:22" x14ac:dyDescent="0.2">
      <c r="A3523" t="s">
        <v>382</v>
      </c>
      <c r="B3523" s="1" t="str">
        <f t="shared" ref="B3523:B3586" si="332">LEFT(A3523,FIND("-",A3523)-1)</f>
        <v>5E</v>
      </c>
      <c r="C3523">
        <v>22.765999999999998</v>
      </c>
      <c r="D3523">
        <f t="shared" si="330"/>
        <v>22.77</v>
      </c>
      <c r="E3523">
        <f>VLOOKUP(D3523,'Peak Combiner'!$A$5:$D$4980,4,FALSE)</f>
        <v>22.77</v>
      </c>
      <c r="F3523">
        <f>IFERROR(VLOOKUP(D3523,rt_comb!$A:$B,2,FALSE),D3523)</f>
        <v>22.77</v>
      </c>
      <c r="G3523">
        <v>9256717</v>
      </c>
      <c r="H3523">
        <f>SUMIFS($G:$G,$E:$E,18.51,'RAW2'!$A:$A,'RAW2'!A3523)</f>
        <v>24005480</v>
      </c>
      <c r="I3523" s="1" t="str">
        <f>VLOOKUP(A3523,'volatile collection data'!$G$6:$H$69,2,FALSE)</f>
        <v>E</v>
      </c>
      <c r="J3523" s="1">
        <f>VLOOKUP(A3523,'volatile collection data'!$G$6:$I$69,3,FALSE)</f>
        <v>5</v>
      </c>
      <c r="K3523" s="1" t="str">
        <f>VLOOKUP(A3523,'volatile collection data'!$G$6:$N$69,8,FALSE)</f>
        <v>26A</v>
      </c>
      <c r="L3523" s="1">
        <f>VLOOKUP(A3523,'volatile collection data'!$G$6:$J$69,4,FALSE)</f>
        <v>3.91</v>
      </c>
      <c r="M3523" s="1">
        <f>VLOOKUP($A3523,'volatile collection data'!$G$6:$M$69,6,FALSE)</f>
        <v>11</v>
      </c>
      <c r="N3523" s="1">
        <f>VLOOKUP($A3523,'volatile collection data'!$G$6:$M$69,7,FALSE)</f>
        <v>3.91</v>
      </c>
      <c r="O3523" s="1">
        <f>VLOOKUP(A3523,'volatile collection data'!$G$6:$K$69,5,FALSE)</f>
        <v>1</v>
      </c>
      <c r="P3523" s="1" t="str">
        <f t="shared" ref="P3523:P3586" si="333">J3523&amp;I3523</f>
        <v>5E</v>
      </c>
      <c r="Q3523">
        <f t="shared" si="331"/>
        <v>0.49310549155214844</v>
      </c>
      <c r="R3523" t="str">
        <f t="shared" ref="R3523:R3586" si="334">K3523&amp;"_"&amp;O3523&amp;"-"&amp;I3523&amp;"&amp;"&amp;L3523&amp;"%"&amp;N3523&amp;"@"&amp;M3523</f>
        <v>26A_1-E&amp;3.91%3.91@11</v>
      </c>
      <c r="S3523" t="str">
        <f t="shared" ref="S3523:S3586" si="335">A3523</f>
        <v>5E-26A-VCS-Loc-22</v>
      </c>
      <c r="T3523" t="str">
        <f>IFERROR(IF(VLOOKUP(S3523,Bad!$A:$A,1,FALSE)='RAW2'!S3523,"yes","no"),"no")</f>
        <v>yes</v>
      </c>
      <c r="U3523" t="str">
        <f>IFERROR(VLOOKUP(F3523,compounds!$A:$B,2,FALSE),"")</f>
        <v/>
      </c>
      <c r="V3523" t="str">
        <f>VLOOKUP(B3523,'volatile collection data'!$O:$P,2,FALSE)</f>
        <v>02.may.22 26</v>
      </c>
    </row>
    <row r="3524" spans="1:22" x14ac:dyDescent="0.2">
      <c r="A3524" t="s">
        <v>382</v>
      </c>
      <c r="B3524" s="1" t="str">
        <f t="shared" si="332"/>
        <v>5E</v>
      </c>
      <c r="C3524">
        <v>22.873000000000001</v>
      </c>
      <c r="D3524">
        <f t="shared" si="330"/>
        <v>22.87</v>
      </c>
      <c r="E3524">
        <f>VLOOKUP(D3524,'Peak Combiner'!$A$5:$D$4980,4,FALSE)</f>
        <v>22.87</v>
      </c>
      <c r="F3524">
        <f>IFERROR(VLOOKUP(D3524,rt_comb!$A:$B,2,FALSE),D3524)</f>
        <v>22.87</v>
      </c>
      <c r="G3524">
        <v>2387283</v>
      </c>
      <c r="H3524">
        <f>SUMIFS($G:$G,$E:$E,18.51,'RAW2'!$A:$A,'RAW2'!A3524)</f>
        <v>24005480</v>
      </c>
      <c r="I3524" s="1" t="str">
        <f>VLOOKUP(A3524,'volatile collection data'!$G$6:$H$69,2,FALSE)</f>
        <v>E</v>
      </c>
      <c r="J3524" s="1">
        <f>VLOOKUP(A3524,'volatile collection data'!$G$6:$I$69,3,FALSE)</f>
        <v>5</v>
      </c>
      <c r="K3524" s="1" t="str">
        <f>VLOOKUP(A3524,'volatile collection data'!$G$6:$N$69,8,FALSE)</f>
        <v>26A</v>
      </c>
      <c r="L3524" s="1">
        <f>VLOOKUP(A3524,'volatile collection data'!$G$6:$J$69,4,FALSE)</f>
        <v>3.91</v>
      </c>
      <c r="M3524" s="1">
        <f>VLOOKUP($A3524,'volatile collection data'!$G$6:$M$69,6,FALSE)</f>
        <v>11</v>
      </c>
      <c r="N3524" s="1">
        <f>VLOOKUP($A3524,'volatile collection data'!$G$6:$M$69,7,FALSE)</f>
        <v>3.91</v>
      </c>
      <c r="O3524" s="1">
        <f>VLOOKUP(A3524,'volatile collection data'!$G$6:$K$69,5,FALSE)</f>
        <v>1</v>
      </c>
      <c r="P3524" s="1" t="str">
        <f t="shared" si="333"/>
        <v>5E</v>
      </c>
      <c r="Q3524">
        <f t="shared" si="331"/>
        <v>0.12717061104807328</v>
      </c>
      <c r="R3524" t="str">
        <f t="shared" si="334"/>
        <v>26A_1-E&amp;3.91%3.91@11</v>
      </c>
      <c r="S3524" t="str">
        <f t="shared" si="335"/>
        <v>5E-26A-VCS-Loc-22</v>
      </c>
      <c r="T3524" t="str">
        <f>IFERROR(IF(VLOOKUP(S3524,Bad!$A:$A,1,FALSE)='RAW2'!S3524,"yes","no"),"no")</f>
        <v>yes</v>
      </c>
      <c r="U3524" t="str">
        <f>IFERROR(VLOOKUP(F3524,compounds!$A:$B,2,FALSE),"")</f>
        <v/>
      </c>
      <c r="V3524" t="str">
        <f>VLOOKUP(B3524,'volatile collection data'!$O:$P,2,FALSE)</f>
        <v>02.may.22 26</v>
      </c>
    </row>
    <row r="3525" spans="1:22" x14ac:dyDescent="0.2">
      <c r="A3525" t="s">
        <v>382</v>
      </c>
      <c r="B3525" s="1" t="str">
        <f t="shared" si="332"/>
        <v>5E</v>
      </c>
      <c r="C3525">
        <v>22.998000000000001</v>
      </c>
      <c r="D3525">
        <f t="shared" si="330"/>
        <v>23</v>
      </c>
      <c r="E3525">
        <f>VLOOKUP(D3525,'Peak Combiner'!$A$5:$D$4980,4,FALSE)</f>
        <v>23</v>
      </c>
      <c r="F3525">
        <f>IFERROR(VLOOKUP(D3525,rt_comb!$A:$B,2,FALSE),D3525)</f>
        <v>23</v>
      </c>
      <c r="G3525">
        <v>7049429</v>
      </c>
      <c r="H3525">
        <f>SUMIFS($G:$G,$E:$E,18.51,'RAW2'!$A:$A,'RAW2'!A3525)</f>
        <v>24005480</v>
      </c>
      <c r="I3525" s="1" t="str">
        <f>VLOOKUP(A3525,'volatile collection data'!$G$6:$H$69,2,FALSE)</f>
        <v>E</v>
      </c>
      <c r="J3525" s="1">
        <f>VLOOKUP(A3525,'volatile collection data'!$G$6:$I$69,3,FALSE)</f>
        <v>5</v>
      </c>
      <c r="K3525" s="1" t="str">
        <f>VLOOKUP(A3525,'volatile collection data'!$G$6:$N$69,8,FALSE)</f>
        <v>26A</v>
      </c>
      <c r="L3525" s="1">
        <f>VLOOKUP(A3525,'volatile collection data'!$G$6:$J$69,4,FALSE)</f>
        <v>3.91</v>
      </c>
      <c r="M3525" s="1">
        <f>VLOOKUP($A3525,'volatile collection data'!$G$6:$M$69,6,FALSE)</f>
        <v>11</v>
      </c>
      <c r="N3525" s="1">
        <f>VLOOKUP($A3525,'volatile collection data'!$G$6:$M$69,7,FALSE)</f>
        <v>3.91</v>
      </c>
      <c r="O3525" s="1">
        <f>VLOOKUP(A3525,'volatile collection data'!$G$6:$K$69,5,FALSE)</f>
        <v>1</v>
      </c>
      <c r="P3525" s="1" t="str">
        <f t="shared" si="333"/>
        <v>5E</v>
      </c>
      <c r="Q3525">
        <f t="shared" si="331"/>
        <v>0.37552321759506851</v>
      </c>
      <c r="R3525" t="str">
        <f t="shared" si="334"/>
        <v>26A_1-E&amp;3.91%3.91@11</v>
      </c>
      <c r="S3525" t="str">
        <f t="shared" si="335"/>
        <v>5E-26A-VCS-Loc-22</v>
      </c>
      <c r="T3525" t="str">
        <f>IFERROR(IF(VLOOKUP(S3525,Bad!$A:$A,1,FALSE)='RAW2'!S3525,"yes","no"),"no")</f>
        <v>yes</v>
      </c>
      <c r="U3525" t="str">
        <f>IFERROR(VLOOKUP(F3525,compounds!$A:$B,2,FALSE),"")</f>
        <v/>
      </c>
      <c r="V3525" t="str">
        <f>VLOOKUP(B3525,'volatile collection data'!$O:$P,2,FALSE)</f>
        <v>02.may.22 26</v>
      </c>
    </row>
    <row r="3526" spans="1:22" x14ac:dyDescent="0.2">
      <c r="A3526" t="s">
        <v>382</v>
      </c>
      <c r="B3526" s="1" t="str">
        <f t="shared" si="332"/>
        <v>5E</v>
      </c>
      <c r="C3526">
        <v>23.055</v>
      </c>
      <c r="D3526">
        <f t="shared" si="330"/>
        <v>23.06</v>
      </c>
      <c r="E3526">
        <f>VLOOKUP(D3526,'Peak Combiner'!$A$5:$D$4980,4,FALSE)</f>
        <v>23.06</v>
      </c>
      <c r="F3526">
        <f>IFERROR(VLOOKUP(D3526,rt_comb!$A:$B,2,FALSE),D3526)</f>
        <v>23.06</v>
      </c>
      <c r="G3526">
        <v>2337566</v>
      </c>
      <c r="H3526">
        <f>SUMIFS($G:$G,$E:$E,18.51,'RAW2'!$A:$A,'RAW2'!A3526)</f>
        <v>24005480</v>
      </c>
      <c r="I3526" s="1" t="str">
        <f>VLOOKUP(A3526,'volatile collection data'!$G$6:$H$69,2,FALSE)</f>
        <v>E</v>
      </c>
      <c r="J3526" s="1">
        <f>VLOOKUP(A3526,'volatile collection data'!$G$6:$I$69,3,FALSE)</f>
        <v>5</v>
      </c>
      <c r="K3526" s="1" t="str">
        <f>VLOOKUP(A3526,'volatile collection data'!$G$6:$N$69,8,FALSE)</f>
        <v>26A</v>
      </c>
      <c r="L3526" s="1">
        <f>VLOOKUP(A3526,'volatile collection data'!$G$6:$J$69,4,FALSE)</f>
        <v>3.91</v>
      </c>
      <c r="M3526" s="1">
        <f>VLOOKUP($A3526,'volatile collection data'!$G$6:$M$69,6,FALSE)</f>
        <v>11</v>
      </c>
      <c r="N3526" s="1">
        <f>VLOOKUP($A3526,'volatile collection data'!$G$6:$M$69,7,FALSE)</f>
        <v>3.91</v>
      </c>
      <c r="O3526" s="1">
        <f>VLOOKUP(A3526,'volatile collection data'!$G$6:$K$69,5,FALSE)</f>
        <v>1</v>
      </c>
      <c r="P3526" s="1" t="str">
        <f t="shared" si="333"/>
        <v>5E</v>
      </c>
      <c r="Q3526">
        <f t="shared" si="331"/>
        <v>0.12452218550762538</v>
      </c>
      <c r="R3526" t="str">
        <f t="shared" si="334"/>
        <v>26A_1-E&amp;3.91%3.91@11</v>
      </c>
      <c r="S3526" t="str">
        <f t="shared" si="335"/>
        <v>5E-26A-VCS-Loc-22</v>
      </c>
      <c r="T3526" t="str">
        <f>IFERROR(IF(VLOOKUP(S3526,Bad!$A:$A,1,FALSE)='RAW2'!S3526,"yes","no"),"no")</f>
        <v>yes</v>
      </c>
      <c r="U3526" t="str">
        <f>IFERROR(VLOOKUP(F3526,compounds!$A:$B,2,FALSE),"")</f>
        <v/>
      </c>
      <c r="V3526" t="str">
        <f>VLOOKUP(B3526,'volatile collection data'!$O:$P,2,FALSE)</f>
        <v>02.may.22 26</v>
      </c>
    </row>
    <row r="3527" spans="1:22" x14ac:dyDescent="0.2">
      <c r="A3527" t="s">
        <v>382</v>
      </c>
      <c r="B3527" s="1" t="str">
        <f t="shared" si="332"/>
        <v>5E</v>
      </c>
      <c r="C3527">
        <v>23.22</v>
      </c>
      <c r="D3527">
        <f t="shared" si="330"/>
        <v>23.22</v>
      </c>
      <c r="E3527">
        <f>VLOOKUP(D3527,'Peak Combiner'!$A$5:$D$4980,4,FALSE)</f>
        <v>23.22</v>
      </c>
      <c r="F3527">
        <f>IFERROR(VLOOKUP(D3527,rt_comb!$A:$B,2,FALSE),D3527)</f>
        <v>23.22</v>
      </c>
      <c r="G3527">
        <v>4673257</v>
      </c>
      <c r="H3527">
        <f>SUMIFS($G:$G,$E:$E,18.51,'RAW2'!$A:$A,'RAW2'!A3527)</f>
        <v>24005480</v>
      </c>
      <c r="I3527" s="1" t="str">
        <f>VLOOKUP(A3527,'volatile collection data'!$G$6:$H$69,2,FALSE)</f>
        <v>E</v>
      </c>
      <c r="J3527" s="1">
        <f>VLOOKUP(A3527,'volatile collection data'!$G$6:$I$69,3,FALSE)</f>
        <v>5</v>
      </c>
      <c r="K3527" s="1" t="str">
        <f>VLOOKUP(A3527,'volatile collection data'!$G$6:$N$69,8,FALSE)</f>
        <v>26A</v>
      </c>
      <c r="L3527" s="1">
        <f>VLOOKUP(A3527,'volatile collection data'!$G$6:$J$69,4,FALSE)</f>
        <v>3.91</v>
      </c>
      <c r="M3527" s="1">
        <f>VLOOKUP($A3527,'volatile collection data'!$G$6:$M$69,6,FALSE)</f>
        <v>11</v>
      </c>
      <c r="N3527" s="1">
        <f>VLOOKUP($A3527,'volatile collection data'!$G$6:$M$69,7,FALSE)</f>
        <v>3.91</v>
      </c>
      <c r="O3527" s="1">
        <f>VLOOKUP(A3527,'volatile collection data'!$G$6:$K$69,5,FALSE)</f>
        <v>1</v>
      </c>
      <c r="P3527" s="1" t="str">
        <f t="shared" si="333"/>
        <v>5E</v>
      </c>
      <c r="Q3527">
        <f t="shared" si="331"/>
        <v>0.24894448972940608</v>
      </c>
      <c r="R3527" t="str">
        <f t="shared" si="334"/>
        <v>26A_1-E&amp;3.91%3.91@11</v>
      </c>
      <c r="S3527" t="str">
        <f t="shared" si="335"/>
        <v>5E-26A-VCS-Loc-22</v>
      </c>
      <c r="T3527" t="str">
        <f>IFERROR(IF(VLOOKUP(S3527,Bad!$A:$A,1,FALSE)='RAW2'!S3527,"yes","no"),"no")</f>
        <v>yes</v>
      </c>
      <c r="U3527" t="str">
        <f>IFERROR(VLOOKUP(F3527,compounds!$A:$B,2,FALSE),"")</f>
        <v/>
      </c>
      <c r="V3527" t="str">
        <f>VLOOKUP(B3527,'volatile collection data'!$O:$P,2,FALSE)</f>
        <v>02.may.22 26</v>
      </c>
    </row>
    <row r="3528" spans="1:22" x14ac:dyDescent="0.2">
      <c r="A3528" t="s">
        <v>382</v>
      </c>
      <c r="B3528" s="1" t="str">
        <f t="shared" si="332"/>
        <v>5E</v>
      </c>
      <c r="C3528">
        <v>23.344000000000001</v>
      </c>
      <c r="D3528">
        <f t="shared" si="330"/>
        <v>23.34</v>
      </c>
      <c r="E3528">
        <f>VLOOKUP(D3528,'Peak Combiner'!$A$5:$D$4980,4,FALSE)</f>
        <v>23.32</v>
      </c>
      <c r="F3528">
        <f>IFERROR(VLOOKUP(D3528,rt_comb!$A:$B,2,FALSE),D3528)</f>
        <v>23.34</v>
      </c>
      <c r="G3528">
        <v>6726101</v>
      </c>
      <c r="H3528">
        <f>SUMIFS($G:$G,$E:$E,18.51,'RAW2'!$A:$A,'RAW2'!A3528)</f>
        <v>24005480</v>
      </c>
      <c r="I3528" s="1" t="str">
        <f>VLOOKUP(A3528,'volatile collection data'!$G$6:$H$69,2,FALSE)</f>
        <v>E</v>
      </c>
      <c r="J3528" s="1">
        <f>VLOOKUP(A3528,'volatile collection data'!$G$6:$I$69,3,FALSE)</f>
        <v>5</v>
      </c>
      <c r="K3528" s="1" t="str">
        <f>VLOOKUP(A3528,'volatile collection data'!$G$6:$N$69,8,FALSE)</f>
        <v>26A</v>
      </c>
      <c r="L3528" s="1">
        <f>VLOOKUP(A3528,'volatile collection data'!$G$6:$J$69,4,FALSE)</f>
        <v>3.91</v>
      </c>
      <c r="M3528" s="1">
        <f>VLOOKUP($A3528,'volatile collection data'!$G$6:$M$69,6,FALSE)</f>
        <v>11</v>
      </c>
      <c r="N3528" s="1">
        <f>VLOOKUP($A3528,'volatile collection data'!$G$6:$M$69,7,FALSE)</f>
        <v>3.91</v>
      </c>
      <c r="O3528" s="1">
        <f>VLOOKUP(A3528,'volatile collection data'!$G$6:$K$69,5,FALSE)</f>
        <v>1</v>
      </c>
      <c r="P3528" s="1" t="str">
        <f t="shared" si="333"/>
        <v>5E</v>
      </c>
      <c r="Q3528">
        <f t="shared" si="331"/>
        <v>0.35829952885395516</v>
      </c>
      <c r="R3528" t="str">
        <f t="shared" si="334"/>
        <v>26A_1-E&amp;3.91%3.91@11</v>
      </c>
      <c r="S3528" t="str">
        <f t="shared" si="335"/>
        <v>5E-26A-VCS-Loc-22</v>
      </c>
      <c r="T3528" t="str">
        <f>IFERROR(IF(VLOOKUP(S3528,Bad!$A:$A,1,FALSE)='RAW2'!S3528,"yes","no"),"no")</f>
        <v>yes</v>
      </c>
      <c r="U3528" t="str">
        <f>IFERROR(VLOOKUP(F3528,compounds!$A:$B,2,FALSE),"")</f>
        <v/>
      </c>
      <c r="V3528" t="str">
        <f>VLOOKUP(B3528,'volatile collection data'!$O:$P,2,FALSE)</f>
        <v>02.may.22 26</v>
      </c>
    </row>
    <row r="3529" spans="1:22" x14ac:dyDescent="0.2">
      <c r="A3529" t="s">
        <v>382</v>
      </c>
      <c r="B3529" s="1" t="str">
        <f t="shared" si="332"/>
        <v>5E</v>
      </c>
      <c r="C3529">
        <v>23.545000000000002</v>
      </c>
      <c r="D3529">
        <f t="shared" si="330"/>
        <v>23.55</v>
      </c>
      <c r="E3529">
        <f>VLOOKUP(D3529,'Peak Combiner'!$A$5:$D$4980,4,FALSE)</f>
        <v>23.55</v>
      </c>
      <c r="F3529">
        <f>IFERROR(VLOOKUP(D3529,rt_comb!$A:$B,2,FALSE),D3529)</f>
        <v>23.55</v>
      </c>
      <c r="G3529">
        <v>9500031</v>
      </c>
      <c r="H3529">
        <f>SUMIFS($G:$G,$E:$E,18.51,'RAW2'!$A:$A,'RAW2'!A3529)</f>
        <v>24005480</v>
      </c>
      <c r="I3529" s="1" t="str">
        <f>VLOOKUP(A3529,'volatile collection data'!$G$6:$H$69,2,FALSE)</f>
        <v>E</v>
      </c>
      <c r="J3529" s="1">
        <f>VLOOKUP(A3529,'volatile collection data'!$G$6:$I$69,3,FALSE)</f>
        <v>5</v>
      </c>
      <c r="K3529" s="1" t="str">
        <f>VLOOKUP(A3529,'volatile collection data'!$G$6:$N$69,8,FALSE)</f>
        <v>26A</v>
      </c>
      <c r="L3529" s="1">
        <f>VLOOKUP(A3529,'volatile collection data'!$G$6:$J$69,4,FALSE)</f>
        <v>3.91</v>
      </c>
      <c r="M3529" s="1">
        <f>VLOOKUP($A3529,'volatile collection data'!$G$6:$M$69,6,FALSE)</f>
        <v>11</v>
      </c>
      <c r="N3529" s="1">
        <f>VLOOKUP($A3529,'volatile collection data'!$G$6:$M$69,7,FALSE)</f>
        <v>3.91</v>
      </c>
      <c r="O3529" s="1">
        <f>VLOOKUP(A3529,'volatile collection data'!$G$6:$K$69,5,FALSE)</f>
        <v>1</v>
      </c>
      <c r="P3529" s="1" t="str">
        <f t="shared" si="333"/>
        <v>5E</v>
      </c>
      <c r="Q3529">
        <f t="shared" si="331"/>
        <v>0.50606683298362132</v>
      </c>
      <c r="R3529" t="str">
        <f t="shared" si="334"/>
        <v>26A_1-E&amp;3.91%3.91@11</v>
      </c>
      <c r="S3529" t="str">
        <f t="shared" si="335"/>
        <v>5E-26A-VCS-Loc-22</v>
      </c>
      <c r="T3529" t="str">
        <f>IFERROR(IF(VLOOKUP(S3529,Bad!$A:$A,1,FALSE)='RAW2'!S3529,"yes","no"),"no")</f>
        <v>yes</v>
      </c>
      <c r="U3529" t="str">
        <f>IFERROR(VLOOKUP(F3529,compounds!$A:$B,2,FALSE),"")</f>
        <v/>
      </c>
      <c r="V3529" t="str">
        <f>VLOOKUP(B3529,'volatile collection data'!$O:$P,2,FALSE)</f>
        <v>02.may.22 26</v>
      </c>
    </row>
    <row r="3530" spans="1:22" x14ac:dyDescent="0.2">
      <c r="A3530" t="s">
        <v>382</v>
      </c>
      <c r="B3530" s="1" t="str">
        <f t="shared" si="332"/>
        <v>5E</v>
      </c>
      <c r="C3530">
        <v>23.675999999999998</v>
      </c>
      <c r="D3530">
        <f t="shared" si="330"/>
        <v>23.68</v>
      </c>
      <c r="E3530">
        <f>VLOOKUP(D3530,'Peak Combiner'!$A$5:$D$4980,4,FALSE)</f>
        <v>23.67</v>
      </c>
      <c r="F3530">
        <f>IFERROR(VLOOKUP(D3530,rt_comb!$A:$B,2,FALSE),D3530)</f>
        <v>23.68</v>
      </c>
      <c r="G3530">
        <v>7365919</v>
      </c>
      <c r="H3530">
        <f>SUMIFS($G:$G,$E:$E,18.51,'RAW2'!$A:$A,'RAW2'!A3530)</f>
        <v>24005480</v>
      </c>
      <c r="I3530" s="1" t="str">
        <f>VLOOKUP(A3530,'volatile collection data'!$G$6:$H$69,2,FALSE)</f>
        <v>E</v>
      </c>
      <c r="J3530" s="1">
        <f>VLOOKUP(A3530,'volatile collection data'!$G$6:$I$69,3,FALSE)</f>
        <v>5</v>
      </c>
      <c r="K3530" s="1" t="str">
        <f>VLOOKUP(A3530,'volatile collection data'!$G$6:$N$69,8,FALSE)</f>
        <v>26A</v>
      </c>
      <c r="L3530" s="1">
        <f>VLOOKUP(A3530,'volatile collection data'!$G$6:$J$69,4,FALSE)</f>
        <v>3.91</v>
      </c>
      <c r="M3530" s="1">
        <f>VLOOKUP($A3530,'volatile collection data'!$G$6:$M$69,6,FALSE)</f>
        <v>11</v>
      </c>
      <c r="N3530" s="1">
        <f>VLOOKUP($A3530,'volatile collection data'!$G$6:$M$69,7,FALSE)</f>
        <v>3.91</v>
      </c>
      <c r="O3530" s="1">
        <f>VLOOKUP(A3530,'volatile collection data'!$G$6:$K$69,5,FALSE)</f>
        <v>1</v>
      </c>
      <c r="P3530" s="1" t="str">
        <f t="shared" si="333"/>
        <v>5E</v>
      </c>
      <c r="Q3530">
        <f t="shared" si="331"/>
        <v>0.39238264594545874</v>
      </c>
      <c r="R3530" t="str">
        <f t="shared" si="334"/>
        <v>26A_1-E&amp;3.91%3.91@11</v>
      </c>
      <c r="S3530" t="str">
        <f t="shared" si="335"/>
        <v>5E-26A-VCS-Loc-22</v>
      </c>
      <c r="T3530" t="str">
        <f>IFERROR(IF(VLOOKUP(S3530,Bad!$A:$A,1,FALSE)='RAW2'!S3530,"yes","no"),"no")</f>
        <v>yes</v>
      </c>
      <c r="U3530" t="str">
        <f>IFERROR(VLOOKUP(F3530,compounds!$A:$B,2,FALSE),"")</f>
        <v/>
      </c>
      <c r="V3530" t="str">
        <f>VLOOKUP(B3530,'volatile collection data'!$O:$P,2,FALSE)</f>
        <v>02.may.22 26</v>
      </c>
    </row>
    <row r="3531" spans="1:22" x14ac:dyDescent="0.2">
      <c r="A3531" t="s">
        <v>382</v>
      </c>
      <c r="B3531" s="1" t="str">
        <f t="shared" si="332"/>
        <v>5E</v>
      </c>
      <c r="C3531">
        <v>23.759</v>
      </c>
      <c r="D3531">
        <f t="shared" si="330"/>
        <v>23.76</v>
      </c>
      <c r="E3531">
        <f>VLOOKUP(D3531,'Peak Combiner'!$A$5:$D$4980,4,FALSE)</f>
        <v>23.76</v>
      </c>
      <c r="F3531">
        <f>IFERROR(VLOOKUP(D3531,rt_comb!$A:$B,2,FALSE),D3531)</f>
        <v>23.76</v>
      </c>
      <c r="G3531">
        <v>6553294</v>
      </c>
      <c r="H3531">
        <f>SUMIFS($G:$G,$E:$E,18.51,'RAW2'!$A:$A,'RAW2'!A3531)</f>
        <v>24005480</v>
      </c>
      <c r="I3531" s="1" t="str">
        <f>VLOOKUP(A3531,'volatile collection data'!$G$6:$H$69,2,FALSE)</f>
        <v>E</v>
      </c>
      <c r="J3531" s="1">
        <f>VLOOKUP(A3531,'volatile collection data'!$G$6:$I$69,3,FALSE)</f>
        <v>5</v>
      </c>
      <c r="K3531" s="1" t="str">
        <f>VLOOKUP(A3531,'volatile collection data'!$G$6:$N$69,8,FALSE)</f>
        <v>26A</v>
      </c>
      <c r="L3531" s="1">
        <f>VLOOKUP(A3531,'volatile collection data'!$G$6:$J$69,4,FALSE)</f>
        <v>3.91</v>
      </c>
      <c r="M3531" s="1">
        <f>VLOOKUP($A3531,'volatile collection data'!$G$6:$M$69,6,FALSE)</f>
        <v>11</v>
      </c>
      <c r="N3531" s="1">
        <f>VLOOKUP($A3531,'volatile collection data'!$G$6:$M$69,7,FALSE)</f>
        <v>3.91</v>
      </c>
      <c r="O3531" s="1">
        <f>VLOOKUP(A3531,'volatile collection data'!$G$6:$K$69,5,FALSE)</f>
        <v>1</v>
      </c>
      <c r="P3531" s="1" t="str">
        <f t="shared" si="333"/>
        <v>5E</v>
      </c>
      <c r="Q3531">
        <f t="shared" si="331"/>
        <v>0.34909409666037594</v>
      </c>
      <c r="R3531" t="str">
        <f t="shared" si="334"/>
        <v>26A_1-E&amp;3.91%3.91@11</v>
      </c>
      <c r="S3531" t="str">
        <f t="shared" si="335"/>
        <v>5E-26A-VCS-Loc-22</v>
      </c>
      <c r="T3531" t="str">
        <f>IFERROR(IF(VLOOKUP(S3531,Bad!$A:$A,1,FALSE)='RAW2'!S3531,"yes","no"),"no")</f>
        <v>yes</v>
      </c>
      <c r="U3531" t="str">
        <f>IFERROR(VLOOKUP(F3531,compounds!$A:$B,2,FALSE),"")</f>
        <v/>
      </c>
      <c r="V3531" t="str">
        <f>VLOOKUP(B3531,'volatile collection data'!$O:$P,2,FALSE)</f>
        <v>02.may.22 26</v>
      </c>
    </row>
    <row r="3532" spans="1:22" x14ac:dyDescent="0.2">
      <c r="A3532" t="s">
        <v>382</v>
      </c>
      <c r="B3532" s="1" t="str">
        <f t="shared" si="332"/>
        <v>5E</v>
      </c>
      <c r="C3532">
        <v>23.902000000000001</v>
      </c>
      <c r="D3532">
        <f t="shared" si="330"/>
        <v>23.9</v>
      </c>
      <c r="E3532">
        <f>VLOOKUP(D3532,'Peak Combiner'!$A$5:$D$4980,4,FALSE)</f>
        <v>23.89</v>
      </c>
      <c r="F3532">
        <f>IFERROR(VLOOKUP(D3532,rt_comb!$A:$B,2,FALSE),D3532)</f>
        <v>23.9</v>
      </c>
      <c r="G3532">
        <v>15601424</v>
      </c>
      <c r="H3532">
        <f>SUMIFS($G:$G,$E:$E,18.51,'RAW2'!$A:$A,'RAW2'!A3532)</f>
        <v>24005480</v>
      </c>
      <c r="I3532" s="1" t="str">
        <f>VLOOKUP(A3532,'volatile collection data'!$G$6:$H$69,2,FALSE)</f>
        <v>E</v>
      </c>
      <c r="J3532" s="1">
        <f>VLOOKUP(A3532,'volatile collection data'!$G$6:$I$69,3,FALSE)</f>
        <v>5</v>
      </c>
      <c r="K3532" s="1" t="str">
        <f>VLOOKUP(A3532,'volatile collection data'!$G$6:$N$69,8,FALSE)</f>
        <v>26A</v>
      </c>
      <c r="L3532" s="1">
        <f>VLOOKUP(A3532,'volatile collection data'!$G$6:$J$69,4,FALSE)</f>
        <v>3.91</v>
      </c>
      <c r="M3532" s="1">
        <f>VLOOKUP($A3532,'volatile collection data'!$G$6:$M$69,6,FALSE)</f>
        <v>11</v>
      </c>
      <c r="N3532" s="1">
        <f>VLOOKUP($A3532,'volatile collection data'!$G$6:$M$69,7,FALSE)</f>
        <v>3.91</v>
      </c>
      <c r="O3532" s="1">
        <f>VLOOKUP(A3532,'volatile collection data'!$G$6:$K$69,5,FALSE)</f>
        <v>1</v>
      </c>
      <c r="P3532" s="1" t="str">
        <f t="shared" si="333"/>
        <v>5E</v>
      </c>
      <c r="Q3532">
        <f t="shared" si="331"/>
        <v>0.83108815473493314</v>
      </c>
      <c r="R3532" t="str">
        <f t="shared" si="334"/>
        <v>26A_1-E&amp;3.91%3.91@11</v>
      </c>
      <c r="S3532" t="str">
        <f t="shared" si="335"/>
        <v>5E-26A-VCS-Loc-22</v>
      </c>
      <c r="T3532" t="str">
        <f>IFERROR(IF(VLOOKUP(S3532,Bad!$A:$A,1,FALSE)='RAW2'!S3532,"yes","no"),"no")</f>
        <v>yes</v>
      </c>
      <c r="U3532" t="str">
        <f>IFERROR(VLOOKUP(F3532,compounds!$A:$B,2,FALSE),"")</f>
        <v/>
      </c>
      <c r="V3532" t="str">
        <f>VLOOKUP(B3532,'volatile collection data'!$O:$P,2,FALSE)</f>
        <v>02.may.22 26</v>
      </c>
    </row>
    <row r="3533" spans="1:22" x14ac:dyDescent="0.2">
      <c r="A3533" t="s">
        <v>382</v>
      </c>
      <c r="B3533" s="1" t="str">
        <f t="shared" si="332"/>
        <v>5E</v>
      </c>
      <c r="C3533">
        <v>24.04</v>
      </c>
      <c r="D3533">
        <f t="shared" si="330"/>
        <v>24.04</v>
      </c>
      <c r="E3533">
        <f>VLOOKUP(D3533,'Peak Combiner'!$A$5:$D$4980,4,FALSE)</f>
        <v>24.04</v>
      </c>
      <c r="F3533">
        <f>IFERROR(VLOOKUP(D3533,rt_comb!$A:$B,2,FALSE),D3533)</f>
        <v>24.04</v>
      </c>
      <c r="G3533">
        <v>3676821</v>
      </c>
      <c r="H3533">
        <f>SUMIFS($G:$G,$E:$E,18.51,'RAW2'!$A:$A,'RAW2'!A3533)</f>
        <v>24005480</v>
      </c>
      <c r="I3533" s="1" t="str">
        <f>VLOOKUP(A3533,'volatile collection data'!$G$6:$H$69,2,FALSE)</f>
        <v>E</v>
      </c>
      <c r="J3533" s="1">
        <f>VLOOKUP(A3533,'volatile collection data'!$G$6:$I$69,3,FALSE)</f>
        <v>5</v>
      </c>
      <c r="K3533" s="1" t="str">
        <f>VLOOKUP(A3533,'volatile collection data'!$G$6:$N$69,8,FALSE)</f>
        <v>26A</v>
      </c>
      <c r="L3533" s="1">
        <f>VLOOKUP(A3533,'volatile collection data'!$G$6:$J$69,4,FALSE)</f>
        <v>3.91</v>
      </c>
      <c r="M3533" s="1">
        <f>VLOOKUP($A3533,'volatile collection data'!$G$6:$M$69,6,FALSE)</f>
        <v>11</v>
      </c>
      <c r="N3533" s="1">
        <f>VLOOKUP($A3533,'volatile collection data'!$G$6:$M$69,7,FALSE)</f>
        <v>3.91</v>
      </c>
      <c r="O3533" s="1">
        <f>VLOOKUP(A3533,'volatile collection data'!$G$6:$K$69,5,FALSE)</f>
        <v>1</v>
      </c>
      <c r="P3533" s="1" t="str">
        <f t="shared" si="333"/>
        <v>5E</v>
      </c>
      <c r="Q3533">
        <f t="shared" si="331"/>
        <v>0.19586432496037873</v>
      </c>
      <c r="R3533" t="str">
        <f t="shared" si="334"/>
        <v>26A_1-E&amp;3.91%3.91@11</v>
      </c>
      <c r="S3533" t="str">
        <f t="shared" si="335"/>
        <v>5E-26A-VCS-Loc-22</v>
      </c>
      <c r="T3533" t="str">
        <f>IFERROR(IF(VLOOKUP(S3533,Bad!$A:$A,1,FALSE)='RAW2'!S3533,"yes","no"),"no")</f>
        <v>yes</v>
      </c>
      <c r="U3533" t="str">
        <f>IFERROR(VLOOKUP(F3533,compounds!$A:$B,2,FALSE),"")</f>
        <v/>
      </c>
      <c r="V3533" t="str">
        <f>VLOOKUP(B3533,'volatile collection data'!$O:$P,2,FALSE)</f>
        <v>02.may.22 26</v>
      </c>
    </row>
    <row r="3534" spans="1:22" x14ac:dyDescent="0.2">
      <c r="A3534" t="s">
        <v>382</v>
      </c>
      <c r="B3534" s="1" t="str">
        <f t="shared" si="332"/>
        <v>5E</v>
      </c>
      <c r="C3534">
        <v>24.704999999999998</v>
      </c>
      <c r="D3534">
        <f t="shared" si="330"/>
        <v>24.71</v>
      </c>
      <c r="E3534">
        <f>VLOOKUP(D3534,'Peak Combiner'!$A$5:$D$4980,4,FALSE)</f>
        <v>24.71</v>
      </c>
      <c r="F3534">
        <f>IFERROR(VLOOKUP(D3534,rt_comb!$A:$B,2,FALSE),D3534)</f>
        <v>24.71</v>
      </c>
      <c r="G3534">
        <v>1210169</v>
      </c>
      <c r="H3534">
        <f>SUMIFS($G:$G,$E:$E,18.51,'RAW2'!$A:$A,'RAW2'!A3534)</f>
        <v>24005480</v>
      </c>
      <c r="I3534" s="1" t="str">
        <f>VLOOKUP(A3534,'volatile collection data'!$G$6:$H$69,2,FALSE)</f>
        <v>E</v>
      </c>
      <c r="J3534" s="1">
        <f>VLOOKUP(A3534,'volatile collection data'!$G$6:$I$69,3,FALSE)</f>
        <v>5</v>
      </c>
      <c r="K3534" s="1" t="str">
        <f>VLOOKUP(A3534,'volatile collection data'!$G$6:$N$69,8,FALSE)</f>
        <v>26A</v>
      </c>
      <c r="L3534" s="1">
        <f>VLOOKUP(A3534,'volatile collection data'!$G$6:$J$69,4,FALSE)</f>
        <v>3.91</v>
      </c>
      <c r="M3534" s="1">
        <f>VLOOKUP($A3534,'volatile collection data'!$G$6:$M$69,6,FALSE)</f>
        <v>11</v>
      </c>
      <c r="N3534" s="1">
        <f>VLOOKUP($A3534,'volatile collection data'!$G$6:$M$69,7,FALSE)</f>
        <v>3.91</v>
      </c>
      <c r="O3534" s="1">
        <f>VLOOKUP(A3534,'volatile collection data'!$G$6:$K$69,5,FALSE)</f>
        <v>1</v>
      </c>
      <c r="P3534" s="1" t="str">
        <f t="shared" si="333"/>
        <v>5E</v>
      </c>
      <c r="Q3534">
        <f t="shared" si="331"/>
        <v>6.4465725764995513E-2</v>
      </c>
      <c r="R3534" t="str">
        <f t="shared" si="334"/>
        <v>26A_1-E&amp;3.91%3.91@11</v>
      </c>
      <c r="S3534" t="str">
        <f t="shared" si="335"/>
        <v>5E-26A-VCS-Loc-22</v>
      </c>
      <c r="T3534" t="str">
        <f>IFERROR(IF(VLOOKUP(S3534,Bad!$A:$A,1,FALSE)='RAW2'!S3534,"yes","no"),"no")</f>
        <v>yes</v>
      </c>
      <c r="U3534" t="str">
        <f>IFERROR(VLOOKUP(F3534,compounds!$A:$B,2,FALSE),"")</f>
        <v/>
      </c>
      <c r="V3534" t="str">
        <f>VLOOKUP(B3534,'volatile collection data'!$O:$P,2,FALSE)</f>
        <v>02.may.22 26</v>
      </c>
    </row>
    <row r="3535" spans="1:22" x14ac:dyDescent="0.2">
      <c r="A3535" t="s">
        <v>382</v>
      </c>
      <c r="B3535" s="1" t="str">
        <f t="shared" si="332"/>
        <v>5E</v>
      </c>
      <c r="C3535">
        <v>24.827999999999999</v>
      </c>
      <c r="D3535">
        <f t="shared" si="330"/>
        <v>24.83</v>
      </c>
      <c r="E3535">
        <f>VLOOKUP(D3535,'Peak Combiner'!$A$5:$D$4980,4,FALSE)</f>
        <v>24.83</v>
      </c>
      <c r="F3535">
        <f>IFERROR(VLOOKUP(D3535,rt_comb!$A:$B,2,FALSE),D3535)</f>
        <v>24.83</v>
      </c>
      <c r="G3535">
        <v>30860518</v>
      </c>
      <c r="H3535">
        <f>SUMIFS($G:$G,$E:$E,18.51,'RAW2'!$A:$A,'RAW2'!A3535)</f>
        <v>24005480</v>
      </c>
      <c r="I3535" s="1" t="str">
        <f>VLOOKUP(A3535,'volatile collection data'!$G$6:$H$69,2,FALSE)</f>
        <v>E</v>
      </c>
      <c r="J3535" s="1">
        <f>VLOOKUP(A3535,'volatile collection data'!$G$6:$I$69,3,FALSE)</f>
        <v>5</v>
      </c>
      <c r="K3535" s="1" t="str">
        <f>VLOOKUP(A3535,'volatile collection data'!$G$6:$N$69,8,FALSE)</f>
        <v>26A</v>
      </c>
      <c r="L3535" s="1">
        <f>VLOOKUP(A3535,'volatile collection data'!$G$6:$J$69,4,FALSE)</f>
        <v>3.91</v>
      </c>
      <c r="M3535" s="1">
        <f>VLOOKUP($A3535,'volatile collection data'!$G$6:$M$69,6,FALSE)</f>
        <v>11</v>
      </c>
      <c r="N3535" s="1">
        <f>VLOOKUP($A3535,'volatile collection data'!$G$6:$M$69,7,FALSE)</f>
        <v>3.91</v>
      </c>
      <c r="O3535" s="1">
        <f>VLOOKUP(A3535,'volatile collection data'!$G$6:$K$69,5,FALSE)</f>
        <v>1</v>
      </c>
      <c r="P3535" s="1" t="str">
        <f t="shared" si="333"/>
        <v>5E</v>
      </c>
      <c r="Q3535">
        <f t="shared" si="331"/>
        <v>1.6439403838254885</v>
      </c>
      <c r="R3535" t="str">
        <f t="shared" si="334"/>
        <v>26A_1-E&amp;3.91%3.91@11</v>
      </c>
      <c r="S3535" t="str">
        <f t="shared" si="335"/>
        <v>5E-26A-VCS-Loc-22</v>
      </c>
      <c r="T3535" t="str">
        <f>IFERROR(IF(VLOOKUP(S3535,Bad!$A:$A,1,FALSE)='RAW2'!S3535,"yes","no"),"no")</f>
        <v>yes</v>
      </c>
      <c r="U3535" t="str">
        <f>IFERROR(VLOOKUP(F3535,compounds!$A:$B,2,FALSE),"")</f>
        <v/>
      </c>
      <c r="V3535" t="str">
        <f>VLOOKUP(B3535,'volatile collection data'!$O:$P,2,FALSE)</f>
        <v>02.may.22 26</v>
      </c>
    </row>
    <row r="3536" spans="1:22" x14ac:dyDescent="0.2">
      <c r="A3536" t="s">
        <v>382</v>
      </c>
      <c r="B3536" s="1" t="str">
        <f t="shared" si="332"/>
        <v>5E</v>
      </c>
      <c r="C3536">
        <v>24.948</v>
      </c>
      <c r="D3536">
        <f t="shared" si="330"/>
        <v>24.95</v>
      </c>
      <c r="E3536">
        <f>VLOOKUP(D3536,'Peak Combiner'!$A$5:$D$4980,4,FALSE)</f>
        <v>24.95</v>
      </c>
      <c r="F3536">
        <f>IFERROR(VLOOKUP(D3536,rt_comb!$A:$B,2,FALSE),D3536)</f>
        <v>24.95</v>
      </c>
      <c r="G3536">
        <v>109596590</v>
      </c>
      <c r="H3536">
        <f>SUMIFS($G:$G,$E:$E,18.51,'RAW2'!$A:$A,'RAW2'!A3536)</f>
        <v>24005480</v>
      </c>
      <c r="I3536" s="1" t="str">
        <f>VLOOKUP(A3536,'volatile collection data'!$G$6:$H$69,2,FALSE)</f>
        <v>E</v>
      </c>
      <c r="J3536" s="1">
        <f>VLOOKUP(A3536,'volatile collection data'!$G$6:$I$69,3,FALSE)</f>
        <v>5</v>
      </c>
      <c r="K3536" s="1" t="str">
        <f>VLOOKUP(A3536,'volatile collection data'!$G$6:$N$69,8,FALSE)</f>
        <v>26A</v>
      </c>
      <c r="L3536" s="1">
        <f>VLOOKUP(A3536,'volatile collection data'!$G$6:$J$69,4,FALSE)</f>
        <v>3.91</v>
      </c>
      <c r="M3536" s="1">
        <f>VLOOKUP($A3536,'volatile collection data'!$G$6:$M$69,6,FALSE)</f>
        <v>11</v>
      </c>
      <c r="N3536" s="1">
        <f>VLOOKUP($A3536,'volatile collection data'!$G$6:$M$69,7,FALSE)</f>
        <v>3.91</v>
      </c>
      <c r="O3536" s="1">
        <f>VLOOKUP(A3536,'volatile collection data'!$G$6:$K$69,5,FALSE)</f>
        <v>1</v>
      </c>
      <c r="P3536" s="1" t="str">
        <f t="shared" si="333"/>
        <v>5E</v>
      </c>
      <c r="Q3536">
        <f t="shared" si="331"/>
        <v>5.8382124444756469</v>
      </c>
      <c r="R3536" t="str">
        <f t="shared" si="334"/>
        <v>26A_1-E&amp;3.91%3.91@11</v>
      </c>
      <c r="S3536" t="str">
        <f t="shared" si="335"/>
        <v>5E-26A-VCS-Loc-22</v>
      </c>
      <c r="T3536" t="str">
        <f>IFERROR(IF(VLOOKUP(S3536,Bad!$A:$A,1,FALSE)='RAW2'!S3536,"yes","no"),"no")</f>
        <v>yes</v>
      </c>
      <c r="U3536" t="str">
        <f>IFERROR(VLOOKUP(F3536,compounds!$A:$B,2,FALSE),"")</f>
        <v/>
      </c>
      <c r="V3536" t="str">
        <f>VLOOKUP(B3536,'volatile collection data'!$O:$P,2,FALSE)</f>
        <v>02.may.22 26</v>
      </c>
    </row>
    <row r="3537" spans="1:22" x14ac:dyDescent="0.2">
      <c r="A3537" t="s">
        <v>382</v>
      </c>
      <c r="B3537" s="1" t="str">
        <f t="shared" si="332"/>
        <v>5E</v>
      </c>
      <c r="C3537">
        <v>25.033999999999999</v>
      </c>
      <c r="D3537">
        <f t="shared" si="330"/>
        <v>25.03</v>
      </c>
      <c r="E3537">
        <f>VLOOKUP(D3537,'Peak Combiner'!$A$5:$D$4980,4,FALSE)</f>
        <v>25.03</v>
      </c>
      <c r="F3537">
        <f>IFERROR(VLOOKUP(D3537,rt_comb!$A:$B,2,FALSE),D3537)</f>
        <v>25.03</v>
      </c>
      <c r="G3537">
        <v>1853605</v>
      </c>
      <c r="H3537">
        <f>SUMIFS($G:$G,$E:$E,18.51,'RAW2'!$A:$A,'RAW2'!A3537)</f>
        <v>24005480</v>
      </c>
      <c r="I3537" s="1" t="str">
        <f>VLOOKUP(A3537,'volatile collection data'!$G$6:$H$69,2,FALSE)</f>
        <v>E</v>
      </c>
      <c r="J3537" s="1">
        <f>VLOOKUP(A3537,'volatile collection data'!$G$6:$I$69,3,FALSE)</f>
        <v>5</v>
      </c>
      <c r="K3537" s="1" t="str">
        <f>VLOOKUP(A3537,'volatile collection data'!$G$6:$N$69,8,FALSE)</f>
        <v>26A</v>
      </c>
      <c r="L3537" s="1">
        <f>VLOOKUP(A3537,'volatile collection data'!$G$6:$J$69,4,FALSE)</f>
        <v>3.91</v>
      </c>
      <c r="M3537" s="1">
        <f>VLOOKUP($A3537,'volatile collection data'!$G$6:$M$69,6,FALSE)</f>
        <v>11</v>
      </c>
      <c r="N3537" s="1">
        <f>VLOOKUP($A3537,'volatile collection data'!$G$6:$M$69,7,FALSE)</f>
        <v>3.91</v>
      </c>
      <c r="O3537" s="1">
        <f>VLOOKUP(A3537,'volatile collection data'!$G$6:$K$69,5,FALSE)</f>
        <v>1</v>
      </c>
      <c r="P3537" s="1" t="str">
        <f t="shared" si="333"/>
        <v>5E</v>
      </c>
      <c r="Q3537">
        <f t="shared" si="331"/>
        <v>9.874157378566506E-2</v>
      </c>
      <c r="R3537" t="str">
        <f t="shared" si="334"/>
        <v>26A_1-E&amp;3.91%3.91@11</v>
      </c>
      <c r="S3537" t="str">
        <f t="shared" si="335"/>
        <v>5E-26A-VCS-Loc-22</v>
      </c>
      <c r="T3537" t="str">
        <f>IFERROR(IF(VLOOKUP(S3537,Bad!$A:$A,1,FALSE)='RAW2'!S3537,"yes","no"),"no")</f>
        <v>yes</v>
      </c>
      <c r="U3537" t="str">
        <f>IFERROR(VLOOKUP(F3537,compounds!$A:$B,2,FALSE),"")</f>
        <v/>
      </c>
      <c r="V3537" t="str">
        <f>VLOOKUP(B3537,'volatile collection data'!$O:$P,2,FALSE)</f>
        <v>02.may.22 26</v>
      </c>
    </row>
    <row r="3538" spans="1:22" x14ac:dyDescent="0.2">
      <c r="A3538" t="s">
        <v>382</v>
      </c>
      <c r="B3538" s="1" t="str">
        <f t="shared" si="332"/>
        <v>5E</v>
      </c>
      <c r="C3538">
        <v>25.126999999999999</v>
      </c>
      <c r="D3538">
        <f t="shared" si="330"/>
        <v>25.13</v>
      </c>
      <c r="E3538">
        <f>VLOOKUP(D3538,'Peak Combiner'!$A$5:$D$4980,4,FALSE)</f>
        <v>25.13</v>
      </c>
      <c r="F3538">
        <f>IFERROR(VLOOKUP(D3538,rt_comb!$A:$B,2,FALSE),D3538)</f>
        <v>25.13</v>
      </c>
      <c r="G3538">
        <v>6649387</v>
      </c>
      <c r="H3538">
        <f>SUMIFS($G:$G,$E:$E,18.51,'RAW2'!$A:$A,'RAW2'!A3538)</f>
        <v>24005480</v>
      </c>
      <c r="I3538" s="1" t="str">
        <f>VLOOKUP(A3538,'volatile collection data'!$G$6:$H$69,2,FALSE)</f>
        <v>E</v>
      </c>
      <c r="J3538" s="1">
        <f>VLOOKUP(A3538,'volatile collection data'!$G$6:$I$69,3,FALSE)</f>
        <v>5</v>
      </c>
      <c r="K3538" s="1" t="str">
        <f>VLOOKUP(A3538,'volatile collection data'!$G$6:$N$69,8,FALSE)</f>
        <v>26A</v>
      </c>
      <c r="L3538" s="1">
        <f>VLOOKUP(A3538,'volatile collection data'!$G$6:$J$69,4,FALSE)</f>
        <v>3.91</v>
      </c>
      <c r="M3538" s="1">
        <f>VLOOKUP($A3538,'volatile collection data'!$G$6:$M$69,6,FALSE)</f>
        <v>11</v>
      </c>
      <c r="N3538" s="1">
        <f>VLOOKUP($A3538,'volatile collection data'!$G$6:$M$69,7,FALSE)</f>
        <v>3.91</v>
      </c>
      <c r="O3538" s="1">
        <f>VLOOKUP(A3538,'volatile collection data'!$G$6:$K$69,5,FALSE)</f>
        <v>1</v>
      </c>
      <c r="P3538" s="1" t="str">
        <f t="shared" si="333"/>
        <v>5E</v>
      </c>
      <c r="Q3538">
        <f t="shared" si="331"/>
        <v>0.35421297260740126</v>
      </c>
      <c r="R3538" t="str">
        <f t="shared" si="334"/>
        <v>26A_1-E&amp;3.91%3.91@11</v>
      </c>
      <c r="S3538" t="str">
        <f t="shared" si="335"/>
        <v>5E-26A-VCS-Loc-22</v>
      </c>
      <c r="T3538" t="str">
        <f>IFERROR(IF(VLOOKUP(S3538,Bad!$A:$A,1,FALSE)='RAW2'!S3538,"yes","no"),"no")</f>
        <v>yes</v>
      </c>
      <c r="U3538" t="str">
        <f>IFERROR(VLOOKUP(F3538,compounds!$A:$B,2,FALSE),"")</f>
        <v/>
      </c>
      <c r="V3538" t="str">
        <f>VLOOKUP(B3538,'volatile collection data'!$O:$P,2,FALSE)</f>
        <v>02.may.22 26</v>
      </c>
    </row>
    <row r="3539" spans="1:22" x14ac:dyDescent="0.2">
      <c r="A3539" t="s">
        <v>382</v>
      </c>
      <c r="B3539" s="1" t="str">
        <f t="shared" si="332"/>
        <v>5E</v>
      </c>
      <c r="C3539">
        <v>25.221</v>
      </c>
      <c r="D3539">
        <f t="shared" si="330"/>
        <v>25.22</v>
      </c>
      <c r="E3539">
        <f>VLOOKUP(D3539,'Peak Combiner'!$A$5:$D$4980,4,FALSE)</f>
        <v>25.22</v>
      </c>
      <c r="F3539">
        <f>IFERROR(VLOOKUP(D3539,rt_comb!$A:$B,2,FALSE),D3539)</f>
        <v>25.22</v>
      </c>
      <c r="G3539">
        <v>2877989</v>
      </c>
      <c r="H3539">
        <f>SUMIFS($G:$G,$E:$E,18.51,'RAW2'!$A:$A,'RAW2'!A3539)</f>
        <v>24005480</v>
      </c>
      <c r="I3539" s="1" t="str">
        <f>VLOOKUP(A3539,'volatile collection data'!$G$6:$H$69,2,FALSE)</f>
        <v>E</v>
      </c>
      <c r="J3539" s="1">
        <f>VLOOKUP(A3539,'volatile collection data'!$G$6:$I$69,3,FALSE)</f>
        <v>5</v>
      </c>
      <c r="K3539" s="1" t="str">
        <f>VLOOKUP(A3539,'volatile collection data'!$G$6:$N$69,8,FALSE)</f>
        <v>26A</v>
      </c>
      <c r="L3539" s="1">
        <f>VLOOKUP(A3539,'volatile collection data'!$G$6:$J$69,4,FALSE)</f>
        <v>3.91</v>
      </c>
      <c r="M3539" s="1">
        <f>VLOOKUP($A3539,'volatile collection data'!$G$6:$M$69,6,FALSE)</f>
        <v>11</v>
      </c>
      <c r="N3539" s="1">
        <f>VLOOKUP($A3539,'volatile collection data'!$G$6:$M$69,7,FALSE)</f>
        <v>3.91</v>
      </c>
      <c r="O3539" s="1">
        <f>VLOOKUP(A3539,'volatile collection data'!$G$6:$K$69,5,FALSE)</f>
        <v>1</v>
      </c>
      <c r="P3539" s="1" t="str">
        <f t="shared" si="333"/>
        <v>5E</v>
      </c>
      <c r="Q3539">
        <f t="shared" si="331"/>
        <v>0.15331052904897882</v>
      </c>
      <c r="R3539" t="str">
        <f t="shared" si="334"/>
        <v>26A_1-E&amp;3.91%3.91@11</v>
      </c>
      <c r="S3539" t="str">
        <f t="shared" si="335"/>
        <v>5E-26A-VCS-Loc-22</v>
      </c>
      <c r="T3539" t="str">
        <f>IFERROR(IF(VLOOKUP(S3539,Bad!$A:$A,1,FALSE)='RAW2'!S3539,"yes","no"),"no")</f>
        <v>yes</v>
      </c>
      <c r="U3539" t="str">
        <f>IFERROR(VLOOKUP(F3539,compounds!$A:$B,2,FALSE),"")</f>
        <v/>
      </c>
      <c r="V3539" t="str">
        <f>VLOOKUP(B3539,'volatile collection data'!$O:$P,2,FALSE)</f>
        <v>02.may.22 26</v>
      </c>
    </row>
    <row r="3540" spans="1:22" x14ac:dyDescent="0.2">
      <c r="A3540" t="s">
        <v>382</v>
      </c>
      <c r="B3540" s="1" t="str">
        <f t="shared" si="332"/>
        <v>5E</v>
      </c>
      <c r="C3540">
        <v>25.295000000000002</v>
      </c>
      <c r="D3540">
        <f t="shared" si="330"/>
        <v>25.3</v>
      </c>
      <c r="E3540">
        <f>VLOOKUP(D3540,'Peak Combiner'!$A$5:$D$4980,4,FALSE)</f>
        <v>25.3</v>
      </c>
      <c r="F3540">
        <f>IFERROR(VLOOKUP(D3540,rt_comb!$A:$B,2,FALSE),D3540)</f>
        <v>25.3</v>
      </c>
      <c r="G3540">
        <v>2635355</v>
      </c>
      <c r="H3540">
        <f>SUMIFS($G:$G,$E:$E,18.51,'RAW2'!$A:$A,'RAW2'!A3540)</f>
        <v>24005480</v>
      </c>
      <c r="I3540" s="1" t="str">
        <f>VLOOKUP(A3540,'volatile collection data'!$G$6:$H$69,2,FALSE)</f>
        <v>E</v>
      </c>
      <c r="J3540" s="1">
        <f>VLOOKUP(A3540,'volatile collection data'!$G$6:$I$69,3,FALSE)</f>
        <v>5</v>
      </c>
      <c r="K3540" s="1" t="str">
        <f>VLOOKUP(A3540,'volatile collection data'!$G$6:$N$69,8,FALSE)</f>
        <v>26A</v>
      </c>
      <c r="L3540" s="1">
        <f>VLOOKUP(A3540,'volatile collection data'!$G$6:$J$69,4,FALSE)</f>
        <v>3.91</v>
      </c>
      <c r="M3540" s="1">
        <f>VLOOKUP($A3540,'volatile collection data'!$G$6:$M$69,6,FALSE)</f>
        <v>11</v>
      </c>
      <c r="N3540" s="1">
        <f>VLOOKUP($A3540,'volatile collection data'!$G$6:$M$69,7,FALSE)</f>
        <v>3.91</v>
      </c>
      <c r="O3540" s="1">
        <f>VLOOKUP(A3540,'volatile collection data'!$G$6:$K$69,5,FALSE)</f>
        <v>1</v>
      </c>
      <c r="P3540" s="1" t="str">
        <f t="shared" si="333"/>
        <v>5E</v>
      </c>
      <c r="Q3540">
        <f t="shared" si="331"/>
        <v>0.1403854112305056</v>
      </c>
      <c r="R3540" t="str">
        <f t="shared" si="334"/>
        <v>26A_1-E&amp;3.91%3.91@11</v>
      </c>
      <c r="S3540" t="str">
        <f t="shared" si="335"/>
        <v>5E-26A-VCS-Loc-22</v>
      </c>
      <c r="T3540" t="str">
        <f>IFERROR(IF(VLOOKUP(S3540,Bad!$A:$A,1,FALSE)='RAW2'!S3540,"yes","no"),"no")</f>
        <v>yes</v>
      </c>
      <c r="U3540" t="str">
        <f>IFERROR(VLOOKUP(F3540,compounds!$A:$B,2,FALSE),"")</f>
        <v/>
      </c>
      <c r="V3540" t="str">
        <f>VLOOKUP(B3540,'volatile collection data'!$O:$P,2,FALSE)</f>
        <v>02.may.22 26</v>
      </c>
    </row>
    <row r="3541" spans="1:22" x14ac:dyDescent="0.2">
      <c r="A3541" t="s">
        <v>382</v>
      </c>
      <c r="B3541" s="1" t="str">
        <f t="shared" si="332"/>
        <v>5E</v>
      </c>
      <c r="C3541">
        <v>25.506</v>
      </c>
      <c r="D3541">
        <f t="shared" si="330"/>
        <v>25.51</v>
      </c>
      <c r="E3541">
        <f>VLOOKUP(D3541,'Peak Combiner'!$A$5:$D$4980,4,FALSE)</f>
        <v>25.51</v>
      </c>
      <c r="F3541">
        <f>IFERROR(VLOOKUP(D3541,rt_comb!$A:$B,2,FALSE),D3541)</f>
        <v>25.51</v>
      </c>
      <c r="G3541">
        <v>3758564</v>
      </c>
      <c r="H3541">
        <f>SUMIFS($G:$G,$E:$E,18.51,'RAW2'!$A:$A,'RAW2'!A3541)</f>
        <v>24005480</v>
      </c>
      <c r="I3541" s="1" t="str">
        <f>VLOOKUP(A3541,'volatile collection data'!$G$6:$H$69,2,FALSE)</f>
        <v>E</v>
      </c>
      <c r="J3541" s="1">
        <f>VLOOKUP(A3541,'volatile collection data'!$G$6:$I$69,3,FALSE)</f>
        <v>5</v>
      </c>
      <c r="K3541" s="1" t="str">
        <f>VLOOKUP(A3541,'volatile collection data'!$G$6:$N$69,8,FALSE)</f>
        <v>26A</v>
      </c>
      <c r="L3541" s="1">
        <f>VLOOKUP(A3541,'volatile collection data'!$G$6:$J$69,4,FALSE)</f>
        <v>3.91</v>
      </c>
      <c r="M3541" s="1">
        <f>VLOOKUP($A3541,'volatile collection data'!$G$6:$M$69,6,FALSE)</f>
        <v>11</v>
      </c>
      <c r="N3541" s="1">
        <f>VLOOKUP($A3541,'volatile collection data'!$G$6:$M$69,7,FALSE)</f>
        <v>3.91</v>
      </c>
      <c r="O3541" s="1">
        <f>VLOOKUP(A3541,'volatile collection data'!$G$6:$K$69,5,FALSE)</f>
        <v>1</v>
      </c>
      <c r="P3541" s="1" t="str">
        <f t="shared" si="333"/>
        <v>5E</v>
      </c>
      <c r="Q3541">
        <f t="shared" si="331"/>
        <v>0.20021877613307279</v>
      </c>
      <c r="R3541" t="str">
        <f t="shared" si="334"/>
        <v>26A_1-E&amp;3.91%3.91@11</v>
      </c>
      <c r="S3541" t="str">
        <f t="shared" si="335"/>
        <v>5E-26A-VCS-Loc-22</v>
      </c>
      <c r="T3541" t="str">
        <f>IFERROR(IF(VLOOKUP(S3541,Bad!$A:$A,1,FALSE)='RAW2'!S3541,"yes","no"),"no")</f>
        <v>yes</v>
      </c>
      <c r="U3541" t="str">
        <f>IFERROR(VLOOKUP(F3541,compounds!$A:$B,2,FALSE),"")</f>
        <v/>
      </c>
      <c r="V3541" t="str">
        <f>VLOOKUP(B3541,'volatile collection data'!$O:$P,2,FALSE)</f>
        <v>02.may.22 26</v>
      </c>
    </row>
    <row r="3542" spans="1:22" x14ac:dyDescent="0.2">
      <c r="A3542" t="s">
        <v>382</v>
      </c>
      <c r="B3542" s="1" t="str">
        <f t="shared" si="332"/>
        <v>5E</v>
      </c>
      <c r="C3542">
        <v>25.635000000000002</v>
      </c>
      <c r="D3542">
        <f t="shared" si="330"/>
        <v>25.64</v>
      </c>
      <c r="E3542">
        <f>VLOOKUP(D3542,'Peak Combiner'!$A$5:$D$4980,4,FALSE)</f>
        <v>25.64</v>
      </c>
      <c r="F3542">
        <f>IFERROR(VLOOKUP(D3542,rt_comb!$A:$B,2,FALSE),D3542)</f>
        <v>25.64</v>
      </c>
      <c r="G3542">
        <v>1423333</v>
      </c>
      <c r="H3542">
        <f>SUMIFS($G:$G,$E:$E,18.51,'RAW2'!$A:$A,'RAW2'!A3542)</f>
        <v>24005480</v>
      </c>
      <c r="I3542" s="1" t="str">
        <f>VLOOKUP(A3542,'volatile collection data'!$G$6:$H$69,2,FALSE)</f>
        <v>E</v>
      </c>
      <c r="J3542" s="1">
        <f>VLOOKUP(A3542,'volatile collection data'!$G$6:$I$69,3,FALSE)</f>
        <v>5</v>
      </c>
      <c r="K3542" s="1" t="str">
        <f>VLOOKUP(A3542,'volatile collection data'!$G$6:$N$69,8,FALSE)</f>
        <v>26A</v>
      </c>
      <c r="L3542" s="1">
        <f>VLOOKUP(A3542,'volatile collection data'!$G$6:$J$69,4,FALSE)</f>
        <v>3.91</v>
      </c>
      <c r="M3542" s="1">
        <f>VLOOKUP($A3542,'volatile collection data'!$G$6:$M$69,6,FALSE)</f>
        <v>11</v>
      </c>
      <c r="N3542" s="1">
        <f>VLOOKUP($A3542,'volatile collection data'!$G$6:$M$69,7,FALSE)</f>
        <v>3.91</v>
      </c>
      <c r="O3542" s="1">
        <f>VLOOKUP(A3542,'volatile collection data'!$G$6:$K$69,5,FALSE)</f>
        <v>1</v>
      </c>
      <c r="P3542" s="1" t="str">
        <f t="shared" si="333"/>
        <v>5E</v>
      </c>
      <c r="Q3542">
        <f t="shared" si="331"/>
        <v>7.5820976120085995E-2</v>
      </c>
      <c r="R3542" t="str">
        <f t="shared" si="334"/>
        <v>26A_1-E&amp;3.91%3.91@11</v>
      </c>
      <c r="S3542" t="str">
        <f t="shared" si="335"/>
        <v>5E-26A-VCS-Loc-22</v>
      </c>
      <c r="T3542" t="str">
        <f>IFERROR(IF(VLOOKUP(S3542,Bad!$A:$A,1,FALSE)='RAW2'!S3542,"yes","no"),"no")</f>
        <v>yes</v>
      </c>
      <c r="U3542" t="str">
        <f>IFERROR(VLOOKUP(F3542,compounds!$A:$B,2,FALSE),"")</f>
        <v/>
      </c>
      <c r="V3542" t="str">
        <f>VLOOKUP(B3542,'volatile collection data'!$O:$P,2,FALSE)</f>
        <v>02.may.22 26</v>
      </c>
    </row>
    <row r="3543" spans="1:22" x14ac:dyDescent="0.2">
      <c r="A3543" t="s">
        <v>382</v>
      </c>
      <c r="B3543" s="1" t="str">
        <f t="shared" si="332"/>
        <v>5E</v>
      </c>
      <c r="C3543">
        <v>25.677</v>
      </c>
      <c r="D3543">
        <f t="shared" si="330"/>
        <v>25.68</v>
      </c>
      <c r="E3543">
        <f>VLOOKUP(D3543,'Peak Combiner'!$A$5:$D$4980,4,FALSE)</f>
        <v>25.67</v>
      </c>
      <c r="F3543">
        <f>IFERROR(VLOOKUP(D3543,rt_comb!$A:$B,2,FALSE),D3543)</f>
        <v>25.68</v>
      </c>
      <c r="G3543">
        <v>1448988</v>
      </c>
      <c r="H3543">
        <f>SUMIFS($G:$G,$E:$E,18.51,'RAW2'!$A:$A,'RAW2'!A3543)</f>
        <v>24005480</v>
      </c>
      <c r="I3543" s="1" t="str">
        <f>VLOOKUP(A3543,'volatile collection data'!$G$6:$H$69,2,FALSE)</f>
        <v>E</v>
      </c>
      <c r="J3543" s="1">
        <f>VLOOKUP(A3543,'volatile collection data'!$G$6:$I$69,3,FALSE)</f>
        <v>5</v>
      </c>
      <c r="K3543" s="1" t="str">
        <f>VLOOKUP(A3543,'volatile collection data'!$G$6:$N$69,8,FALSE)</f>
        <v>26A</v>
      </c>
      <c r="L3543" s="1">
        <f>VLOOKUP(A3543,'volatile collection data'!$G$6:$J$69,4,FALSE)</f>
        <v>3.91</v>
      </c>
      <c r="M3543" s="1">
        <f>VLOOKUP($A3543,'volatile collection data'!$G$6:$M$69,6,FALSE)</f>
        <v>11</v>
      </c>
      <c r="N3543" s="1">
        <f>VLOOKUP($A3543,'volatile collection data'!$G$6:$M$69,7,FALSE)</f>
        <v>3.91</v>
      </c>
      <c r="O3543" s="1">
        <f>VLOOKUP(A3543,'volatile collection data'!$G$6:$K$69,5,FALSE)</f>
        <v>1</v>
      </c>
      <c r="P3543" s="1" t="str">
        <f t="shared" si="333"/>
        <v>5E</v>
      </c>
      <c r="Q3543">
        <f t="shared" si="331"/>
        <v>7.7187618460536761E-2</v>
      </c>
      <c r="R3543" t="str">
        <f t="shared" si="334"/>
        <v>26A_1-E&amp;3.91%3.91@11</v>
      </c>
      <c r="S3543" t="str">
        <f t="shared" si="335"/>
        <v>5E-26A-VCS-Loc-22</v>
      </c>
      <c r="T3543" t="str">
        <f>IFERROR(IF(VLOOKUP(S3543,Bad!$A:$A,1,FALSE)='RAW2'!S3543,"yes","no"),"no")</f>
        <v>yes</v>
      </c>
      <c r="U3543" t="str">
        <f>IFERROR(VLOOKUP(F3543,compounds!$A:$B,2,FALSE),"")</f>
        <v/>
      </c>
      <c r="V3543" t="str">
        <f>VLOOKUP(B3543,'volatile collection data'!$O:$P,2,FALSE)</f>
        <v>02.may.22 26</v>
      </c>
    </row>
    <row r="3544" spans="1:22" x14ac:dyDescent="0.2">
      <c r="A3544" t="s">
        <v>382</v>
      </c>
      <c r="B3544" s="1" t="str">
        <f t="shared" si="332"/>
        <v>5E</v>
      </c>
      <c r="C3544">
        <v>25.766999999999999</v>
      </c>
      <c r="D3544">
        <f t="shared" si="330"/>
        <v>25.77</v>
      </c>
      <c r="E3544">
        <f>VLOOKUP(D3544,'Peak Combiner'!$A$5:$D$4980,4,FALSE)</f>
        <v>25.77</v>
      </c>
      <c r="F3544">
        <f>IFERROR(VLOOKUP(D3544,rt_comb!$A:$B,2,FALSE),D3544)</f>
        <v>25.77</v>
      </c>
      <c r="G3544">
        <v>4758433</v>
      </c>
      <c r="H3544">
        <f>SUMIFS($G:$G,$E:$E,18.51,'RAW2'!$A:$A,'RAW2'!A3544)</f>
        <v>24005480</v>
      </c>
      <c r="I3544" s="1" t="str">
        <f>VLOOKUP(A3544,'volatile collection data'!$G$6:$H$69,2,FALSE)</f>
        <v>E</v>
      </c>
      <c r="J3544" s="1">
        <f>VLOOKUP(A3544,'volatile collection data'!$G$6:$I$69,3,FALSE)</f>
        <v>5</v>
      </c>
      <c r="K3544" s="1" t="str">
        <f>VLOOKUP(A3544,'volatile collection data'!$G$6:$N$69,8,FALSE)</f>
        <v>26A</v>
      </c>
      <c r="L3544" s="1">
        <f>VLOOKUP(A3544,'volatile collection data'!$G$6:$J$69,4,FALSE)</f>
        <v>3.91</v>
      </c>
      <c r="M3544" s="1">
        <f>VLOOKUP($A3544,'volatile collection data'!$G$6:$M$69,6,FALSE)</f>
        <v>11</v>
      </c>
      <c r="N3544" s="1">
        <f>VLOOKUP($A3544,'volatile collection data'!$G$6:$M$69,7,FALSE)</f>
        <v>3.91</v>
      </c>
      <c r="O3544" s="1">
        <f>VLOOKUP(A3544,'volatile collection data'!$G$6:$K$69,5,FALSE)</f>
        <v>1</v>
      </c>
      <c r="P3544" s="1" t="str">
        <f t="shared" si="333"/>
        <v>5E</v>
      </c>
      <c r="Q3544">
        <f t="shared" si="331"/>
        <v>0.25348181687772936</v>
      </c>
      <c r="R3544" t="str">
        <f t="shared" si="334"/>
        <v>26A_1-E&amp;3.91%3.91@11</v>
      </c>
      <c r="S3544" t="str">
        <f t="shared" si="335"/>
        <v>5E-26A-VCS-Loc-22</v>
      </c>
      <c r="T3544" t="str">
        <f>IFERROR(IF(VLOOKUP(S3544,Bad!$A:$A,1,FALSE)='RAW2'!S3544,"yes","no"),"no")</f>
        <v>yes</v>
      </c>
      <c r="U3544" t="str">
        <f>IFERROR(VLOOKUP(F3544,compounds!$A:$B,2,FALSE),"")</f>
        <v/>
      </c>
      <c r="V3544" t="str">
        <f>VLOOKUP(B3544,'volatile collection data'!$O:$P,2,FALSE)</f>
        <v>02.may.22 26</v>
      </c>
    </row>
    <row r="3545" spans="1:22" x14ac:dyDescent="0.2">
      <c r="A3545" t="s">
        <v>382</v>
      </c>
      <c r="B3545" s="1" t="str">
        <f t="shared" si="332"/>
        <v>5E</v>
      </c>
      <c r="C3545">
        <v>26.209</v>
      </c>
      <c r="D3545">
        <f t="shared" si="330"/>
        <v>26.21</v>
      </c>
      <c r="E3545">
        <f>VLOOKUP(D3545,'Peak Combiner'!$A$5:$D$4980,4,FALSE)</f>
        <v>26.21</v>
      </c>
      <c r="F3545">
        <f>IFERROR(VLOOKUP(D3545,rt_comb!$A:$B,2,FALSE),D3545)</f>
        <v>26.21</v>
      </c>
      <c r="G3545">
        <v>5370499</v>
      </c>
      <c r="H3545">
        <f>SUMIFS($G:$G,$E:$E,18.51,'RAW2'!$A:$A,'RAW2'!A3545)</f>
        <v>24005480</v>
      </c>
      <c r="I3545" s="1" t="str">
        <f>VLOOKUP(A3545,'volatile collection data'!$G$6:$H$69,2,FALSE)</f>
        <v>E</v>
      </c>
      <c r="J3545" s="1">
        <f>VLOOKUP(A3545,'volatile collection data'!$G$6:$I$69,3,FALSE)</f>
        <v>5</v>
      </c>
      <c r="K3545" s="1" t="str">
        <f>VLOOKUP(A3545,'volatile collection data'!$G$6:$N$69,8,FALSE)</f>
        <v>26A</v>
      </c>
      <c r="L3545" s="1">
        <f>VLOOKUP(A3545,'volatile collection data'!$G$6:$J$69,4,FALSE)</f>
        <v>3.91</v>
      </c>
      <c r="M3545" s="1">
        <f>VLOOKUP($A3545,'volatile collection data'!$G$6:$M$69,6,FALSE)</f>
        <v>11</v>
      </c>
      <c r="N3545" s="1">
        <f>VLOOKUP($A3545,'volatile collection data'!$G$6:$M$69,7,FALSE)</f>
        <v>3.91</v>
      </c>
      <c r="O3545" s="1">
        <f>VLOOKUP(A3545,'volatile collection data'!$G$6:$K$69,5,FALSE)</f>
        <v>1</v>
      </c>
      <c r="P3545" s="1" t="str">
        <f t="shared" si="333"/>
        <v>5E</v>
      </c>
      <c r="Q3545">
        <f t="shared" si="331"/>
        <v>0.28608658439869356</v>
      </c>
      <c r="R3545" t="str">
        <f t="shared" si="334"/>
        <v>26A_1-E&amp;3.91%3.91@11</v>
      </c>
      <c r="S3545" t="str">
        <f t="shared" si="335"/>
        <v>5E-26A-VCS-Loc-22</v>
      </c>
      <c r="T3545" t="str">
        <f>IFERROR(IF(VLOOKUP(S3545,Bad!$A:$A,1,FALSE)='RAW2'!S3545,"yes","no"),"no")</f>
        <v>yes</v>
      </c>
      <c r="U3545" t="str">
        <f>IFERROR(VLOOKUP(F3545,compounds!$A:$B,2,FALSE),"")</f>
        <v/>
      </c>
      <c r="V3545" t="str">
        <f>VLOOKUP(B3545,'volatile collection data'!$O:$P,2,FALSE)</f>
        <v>02.may.22 26</v>
      </c>
    </row>
    <row r="3546" spans="1:22" x14ac:dyDescent="0.2">
      <c r="A3546" t="s">
        <v>382</v>
      </c>
      <c r="B3546" s="1" t="str">
        <f t="shared" si="332"/>
        <v>5E</v>
      </c>
      <c r="C3546">
        <v>26.373999999999999</v>
      </c>
      <c r="D3546">
        <f t="shared" si="330"/>
        <v>26.37</v>
      </c>
      <c r="E3546">
        <f>VLOOKUP(D3546,'Peak Combiner'!$A$5:$D$4980,4,FALSE)</f>
        <v>26.37</v>
      </c>
      <c r="F3546">
        <f>IFERROR(VLOOKUP(D3546,rt_comb!$A:$B,2,FALSE),D3546)</f>
        <v>26.37</v>
      </c>
      <c r="G3546">
        <v>4359073</v>
      </c>
      <c r="H3546">
        <f>SUMIFS($G:$G,$E:$E,18.51,'RAW2'!$A:$A,'RAW2'!A3546)</f>
        <v>24005480</v>
      </c>
      <c r="I3546" s="1" t="str">
        <f>VLOOKUP(A3546,'volatile collection data'!$G$6:$H$69,2,FALSE)</f>
        <v>E</v>
      </c>
      <c r="J3546" s="1">
        <f>VLOOKUP(A3546,'volatile collection data'!$G$6:$I$69,3,FALSE)</f>
        <v>5</v>
      </c>
      <c r="K3546" s="1" t="str">
        <f>VLOOKUP(A3546,'volatile collection data'!$G$6:$N$69,8,FALSE)</f>
        <v>26A</v>
      </c>
      <c r="L3546" s="1">
        <f>VLOOKUP(A3546,'volatile collection data'!$G$6:$J$69,4,FALSE)</f>
        <v>3.91</v>
      </c>
      <c r="M3546" s="1">
        <f>VLOOKUP($A3546,'volatile collection data'!$G$6:$M$69,6,FALSE)</f>
        <v>11</v>
      </c>
      <c r="N3546" s="1">
        <f>VLOOKUP($A3546,'volatile collection data'!$G$6:$M$69,7,FALSE)</f>
        <v>3.91</v>
      </c>
      <c r="O3546" s="1">
        <f>VLOOKUP(A3546,'volatile collection data'!$G$6:$K$69,5,FALSE)</f>
        <v>1</v>
      </c>
      <c r="P3546" s="1" t="str">
        <f t="shared" si="333"/>
        <v>5E</v>
      </c>
      <c r="Q3546">
        <f t="shared" si="331"/>
        <v>0.23220790204309996</v>
      </c>
      <c r="R3546" t="str">
        <f t="shared" si="334"/>
        <v>26A_1-E&amp;3.91%3.91@11</v>
      </c>
      <c r="S3546" t="str">
        <f t="shared" si="335"/>
        <v>5E-26A-VCS-Loc-22</v>
      </c>
      <c r="T3546" t="str">
        <f>IFERROR(IF(VLOOKUP(S3546,Bad!$A:$A,1,FALSE)='RAW2'!S3546,"yes","no"),"no")</f>
        <v>yes</v>
      </c>
      <c r="U3546" t="str">
        <f>IFERROR(VLOOKUP(F3546,compounds!$A:$B,2,FALSE),"")</f>
        <v/>
      </c>
      <c r="V3546" t="str">
        <f>VLOOKUP(B3546,'volatile collection data'!$O:$P,2,FALSE)</f>
        <v>02.may.22 26</v>
      </c>
    </row>
    <row r="3547" spans="1:22" x14ac:dyDescent="0.2">
      <c r="A3547" t="s">
        <v>382</v>
      </c>
      <c r="B3547" s="1" t="str">
        <f t="shared" si="332"/>
        <v>5E</v>
      </c>
      <c r="C3547">
        <v>26.643999999999998</v>
      </c>
      <c r="D3547">
        <f t="shared" si="330"/>
        <v>26.64</v>
      </c>
      <c r="E3547">
        <f>VLOOKUP(D3547,'Peak Combiner'!$A$5:$D$4980,4,FALSE)</f>
        <v>26.62</v>
      </c>
      <c r="F3547">
        <f>IFERROR(VLOOKUP(D3547,rt_comb!$A:$B,2,FALSE),D3547)</f>
        <v>26.64</v>
      </c>
      <c r="G3547">
        <v>9536724</v>
      </c>
      <c r="H3547">
        <f>SUMIFS($G:$G,$E:$E,18.51,'RAW2'!$A:$A,'RAW2'!A3547)</f>
        <v>24005480</v>
      </c>
      <c r="I3547" s="1" t="str">
        <f>VLOOKUP(A3547,'volatile collection data'!$G$6:$H$69,2,FALSE)</f>
        <v>E</v>
      </c>
      <c r="J3547" s="1">
        <f>VLOOKUP(A3547,'volatile collection data'!$G$6:$I$69,3,FALSE)</f>
        <v>5</v>
      </c>
      <c r="K3547" s="1" t="str">
        <f>VLOOKUP(A3547,'volatile collection data'!$G$6:$N$69,8,FALSE)</f>
        <v>26A</v>
      </c>
      <c r="L3547" s="1">
        <f>VLOOKUP(A3547,'volatile collection data'!$G$6:$J$69,4,FALSE)</f>
        <v>3.91</v>
      </c>
      <c r="M3547" s="1">
        <f>VLOOKUP($A3547,'volatile collection data'!$G$6:$M$69,6,FALSE)</f>
        <v>11</v>
      </c>
      <c r="N3547" s="1">
        <f>VLOOKUP($A3547,'volatile collection data'!$G$6:$M$69,7,FALSE)</f>
        <v>3.91</v>
      </c>
      <c r="O3547" s="1">
        <f>VLOOKUP(A3547,'volatile collection data'!$G$6:$K$69,5,FALSE)</f>
        <v>1</v>
      </c>
      <c r="P3547" s="1" t="str">
        <f t="shared" si="333"/>
        <v>5E</v>
      </c>
      <c r="Q3547">
        <f t="shared" si="331"/>
        <v>0.50802146979508733</v>
      </c>
      <c r="R3547" t="str">
        <f t="shared" si="334"/>
        <v>26A_1-E&amp;3.91%3.91@11</v>
      </c>
      <c r="S3547" t="str">
        <f t="shared" si="335"/>
        <v>5E-26A-VCS-Loc-22</v>
      </c>
      <c r="T3547" t="str">
        <f>IFERROR(IF(VLOOKUP(S3547,Bad!$A:$A,1,FALSE)='RAW2'!S3547,"yes","no"),"no")</f>
        <v>yes</v>
      </c>
      <c r="U3547" t="str">
        <f>IFERROR(VLOOKUP(F3547,compounds!$A:$B,2,FALSE),"")</f>
        <v/>
      </c>
      <c r="V3547" t="str">
        <f>VLOOKUP(B3547,'volatile collection data'!$O:$P,2,FALSE)</f>
        <v>02.may.22 26</v>
      </c>
    </row>
    <row r="3548" spans="1:22" x14ac:dyDescent="0.2">
      <c r="A3548" t="s">
        <v>382</v>
      </c>
      <c r="B3548" s="1" t="str">
        <f t="shared" si="332"/>
        <v>5E</v>
      </c>
      <c r="C3548">
        <v>27.323</v>
      </c>
      <c r="D3548">
        <f t="shared" si="330"/>
        <v>27.32</v>
      </c>
      <c r="E3548">
        <f>VLOOKUP(D3548,'Peak Combiner'!$A$5:$D$4980,4,FALSE)</f>
        <v>27.32</v>
      </c>
      <c r="F3548">
        <f>IFERROR(VLOOKUP(D3548,rt_comb!$A:$B,2,FALSE),D3548)</f>
        <v>27.32</v>
      </c>
      <c r="G3548">
        <v>14741518</v>
      </c>
      <c r="H3548">
        <f>SUMIFS($G:$G,$E:$E,18.51,'RAW2'!$A:$A,'RAW2'!A3548)</f>
        <v>24005480</v>
      </c>
      <c r="I3548" s="1" t="str">
        <f>VLOOKUP(A3548,'volatile collection data'!$G$6:$H$69,2,FALSE)</f>
        <v>E</v>
      </c>
      <c r="J3548" s="1">
        <f>VLOOKUP(A3548,'volatile collection data'!$G$6:$I$69,3,FALSE)</f>
        <v>5</v>
      </c>
      <c r="K3548" s="1" t="str">
        <f>VLOOKUP(A3548,'volatile collection data'!$G$6:$N$69,8,FALSE)</f>
        <v>26A</v>
      </c>
      <c r="L3548" s="1">
        <f>VLOOKUP(A3548,'volatile collection data'!$G$6:$J$69,4,FALSE)</f>
        <v>3.91</v>
      </c>
      <c r="M3548" s="1">
        <f>VLOOKUP($A3548,'volatile collection data'!$G$6:$M$69,6,FALSE)</f>
        <v>11</v>
      </c>
      <c r="N3548" s="1">
        <f>VLOOKUP($A3548,'volatile collection data'!$G$6:$M$69,7,FALSE)</f>
        <v>3.91</v>
      </c>
      <c r="O3548" s="1">
        <f>VLOOKUP(A3548,'volatile collection data'!$G$6:$K$69,5,FALSE)</f>
        <v>1</v>
      </c>
      <c r="P3548" s="1" t="str">
        <f t="shared" si="333"/>
        <v>5E</v>
      </c>
      <c r="Q3548">
        <f t="shared" si="331"/>
        <v>0.78528094567597162</v>
      </c>
      <c r="R3548" t="str">
        <f t="shared" si="334"/>
        <v>26A_1-E&amp;3.91%3.91@11</v>
      </c>
      <c r="S3548" t="str">
        <f t="shared" si="335"/>
        <v>5E-26A-VCS-Loc-22</v>
      </c>
      <c r="T3548" t="str">
        <f>IFERROR(IF(VLOOKUP(S3548,Bad!$A:$A,1,FALSE)='RAW2'!S3548,"yes","no"),"no")</f>
        <v>yes</v>
      </c>
      <c r="U3548" t="str">
        <f>IFERROR(VLOOKUP(F3548,compounds!$A:$B,2,FALSE),"")</f>
        <v/>
      </c>
      <c r="V3548" t="str">
        <f>VLOOKUP(B3548,'volatile collection data'!$O:$P,2,FALSE)</f>
        <v>02.may.22 26</v>
      </c>
    </row>
    <row r="3549" spans="1:22" x14ac:dyDescent="0.2">
      <c r="A3549" t="s">
        <v>382</v>
      </c>
      <c r="B3549" s="1" t="str">
        <f t="shared" si="332"/>
        <v>5E</v>
      </c>
      <c r="C3549">
        <v>27.908000000000001</v>
      </c>
      <c r="D3549">
        <f t="shared" si="330"/>
        <v>27.91</v>
      </c>
      <c r="E3549">
        <f>VLOOKUP(D3549,'Peak Combiner'!$A$5:$D$4980,4,FALSE)</f>
        <v>27.91</v>
      </c>
      <c r="F3549">
        <f>IFERROR(VLOOKUP(D3549,rt_comb!$A:$B,2,FALSE),D3549)</f>
        <v>27.91</v>
      </c>
      <c r="G3549">
        <v>1155090</v>
      </c>
      <c r="H3549">
        <f>SUMIFS($G:$G,$E:$E,18.51,'RAW2'!$A:$A,'RAW2'!A3549)</f>
        <v>24005480</v>
      </c>
      <c r="I3549" s="1" t="str">
        <f>VLOOKUP(A3549,'volatile collection data'!$G$6:$H$69,2,FALSE)</f>
        <v>E</v>
      </c>
      <c r="J3549" s="1">
        <f>VLOOKUP(A3549,'volatile collection data'!$G$6:$I$69,3,FALSE)</f>
        <v>5</v>
      </c>
      <c r="K3549" s="1" t="str">
        <f>VLOOKUP(A3549,'volatile collection data'!$G$6:$N$69,8,FALSE)</f>
        <v>26A</v>
      </c>
      <c r="L3549" s="1">
        <f>VLOOKUP(A3549,'volatile collection data'!$G$6:$J$69,4,FALSE)</f>
        <v>3.91</v>
      </c>
      <c r="M3549" s="1">
        <f>VLOOKUP($A3549,'volatile collection data'!$G$6:$M$69,6,FALSE)</f>
        <v>11</v>
      </c>
      <c r="N3549" s="1">
        <f>VLOOKUP($A3549,'volatile collection data'!$G$6:$M$69,7,FALSE)</f>
        <v>3.91</v>
      </c>
      <c r="O3549" s="1">
        <f>VLOOKUP(A3549,'volatile collection data'!$G$6:$K$69,5,FALSE)</f>
        <v>1</v>
      </c>
      <c r="P3549" s="1" t="str">
        <f t="shared" si="333"/>
        <v>5E</v>
      </c>
      <c r="Q3549">
        <f t="shared" si="331"/>
        <v>6.1531666382041404E-2</v>
      </c>
      <c r="R3549" t="str">
        <f t="shared" si="334"/>
        <v>26A_1-E&amp;3.91%3.91@11</v>
      </c>
      <c r="S3549" t="str">
        <f t="shared" si="335"/>
        <v>5E-26A-VCS-Loc-22</v>
      </c>
      <c r="T3549" t="str">
        <f>IFERROR(IF(VLOOKUP(S3549,Bad!$A:$A,1,FALSE)='RAW2'!S3549,"yes","no"),"no")</f>
        <v>yes</v>
      </c>
      <c r="U3549" t="str">
        <f>IFERROR(VLOOKUP(F3549,compounds!$A:$B,2,FALSE),"")</f>
        <v/>
      </c>
      <c r="V3549" t="str">
        <f>VLOOKUP(B3549,'volatile collection data'!$O:$P,2,FALSE)</f>
        <v>02.may.22 26</v>
      </c>
    </row>
    <row r="3550" spans="1:22" x14ac:dyDescent="0.2">
      <c r="A3550" t="s">
        <v>382</v>
      </c>
      <c r="B3550" s="1" t="str">
        <f t="shared" si="332"/>
        <v>5E</v>
      </c>
      <c r="C3550">
        <v>29.26</v>
      </c>
      <c r="D3550">
        <f t="shared" si="330"/>
        <v>29.26</v>
      </c>
      <c r="E3550">
        <f>VLOOKUP(D3550,'Peak Combiner'!$A$5:$D$4980,4,FALSE)</f>
        <v>29.26</v>
      </c>
      <c r="F3550">
        <f>IFERROR(VLOOKUP(D3550,rt_comb!$A:$B,2,FALSE),D3550)</f>
        <v>29.26</v>
      </c>
      <c r="G3550">
        <v>1174845</v>
      </c>
      <c r="H3550">
        <f>SUMIFS($G:$G,$E:$E,18.51,'RAW2'!$A:$A,'RAW2'!A3550)</f>
        <v>24005480</v>
      </c>
      <c r="I3550" s="1" t="str">
        <f>VLOOKUP(A3550,'volatile collection data'!$G$6:$H$69,2,FALSE)</f>
        <v>E</v>
      </c>
      <c r="J3550" s="1">
        <f>VLOOKUP(A3550,'volatile collection data'!$G$6:$I$69,3,FALSE)</f>
        <v>5</v>
      </c>
      <c r="K3550" s="1" t="str">
        <f>VLOOKUP(A3550,'volatile collection data'!$G$6:$N$69,8,FALSE)</f>
        <v>26A</v>
      </c>
      <c r="L3550" s="1">
        <f>VLOOKUP(A3550,'volatile collection data'!$G$6:$J$69,4,FALSE)</f>
        <v>3.91</v>
      </c>
      <c r="M3550" s="1">
        <f>VLOOKUP($A3550,'volatile collection data'!$G$6:$M$69,6,FALSE)</f>
        <v>11</v>
      </c>
      <c r="N3550" s="1">
        <f>VLOOKUP($A3550,'volatile collection data'!$G$6:$M$69,7,FALSE)</f>
        <v>3.91</v>
      </c>
      <c r="O3550" s="1">
        <f>VLOOKUP(A3550,'volatile collection data'!$G$6:$K$69,5,FALSE)</f>
        <v>1</v>
      </c>
      <c r="P3550" s="1" t="str">
        <f t="shared" si="333"/>
        <v>5E</v>
      </c>
      <c r="Q3550">
        <f t="shared" si="331"/>
        <v>6.2584015609700921E-2</v>
      </c>
      <c r="R3550" t="str">
        <f t="shared" si="334"/>
        <v>26A_1-E&amp;3.91%3.91@11</v>
      </c>
      <c r="S3550" t="str">
        <f t="shared" si="335"/>
        <v>5E-26A-VCS-Loc-22</v>
      </c>
      <c r="T3550" t="str">
        <f>IFERROR(IF(VLOOKUP(S3550,Bad!$A:$A,1,FALSE)='RAW2'!S3550,"yes","no"),"no")</f>
        <v>yes</v>
      </c>
      <c r="U3550" t="str">
        <f>IFERROR(VLOOKUP(F3550,compounds!$A:$B,2,FALSE),"")</f>
        <v/>
      </c>
      <c r="V3550" t="str">
        <f>VLOOKUP(B3550,'volatile collection data'!$O:$P,2,FALSE)</f>
        <v>02.may.22 26</v>
      </c>
    </row>
    <row r="3551" spans="1:22" x14ac:dyDescent="0.2">
      <c r="A3551" t="s">
        <v>382</v>
      </c>
      <c r="B3551" s="1" t="str">
        <f t="shared" si="332"/>
        <v>5E</v>
      </c>
      <c r="C3551">
        <v>30.029</v>
      </c>
      <c r="D3551">
        <f t="shared" si="330"/>
        <v>30.03</v>
      </c>
      <c r="E3551">
        <f>VLOOKUP(D3551,'Peak Combiner'!$A$5:$D$4980,4,FALSE)</f>
        <v>30.03</v>
      </c>
      <c r="F3551">
        <f>IFERROR(VLOOKUP(D3551,rt_comb!$A:$B,2,FALSE),D3551)</f>
        <v>30.03</v>
      </c>
      <c r="G3551">
        <v>647743</v>
      </c>
      <c r="H3551">
        <f>SUMIFS($G:$G,$E:$E,18.51,'RAW2'!$A:$A,'RAW2'!A3551)</f>
        <v>24005480</v>
      </c>
      <c r="I3551" s="1" t="str">
        <f>VLOOKUP(A3551,'volatile collection data'!$G$6:$H$69,2,FALSE)</f>
        <v>E</v>
      </c>
      <c r="J3551" s="1">
        <f>VLOOKUP(A3551,'volatile collection data'!$G$6:$I$69,3,FALSE)</f>
        <v>5</v>
      </c>
      <c r="K3551" s="1" t="str">
        <f>VLOOKUP(A3551,'volatile collection data'!$G$6:$N$69,8,FALSE)</f>
        <v>26A</v>
      </c>
      <c r="L3551" s="1">
        <f>VLOOKUP(A3551,'volatile collection data'!$G$6:$J$69,4,FALSE)</f>
        <v>3.91</v>
      </c>
      <c r="M3551" s="1">
        <f>VLOOKUP($A3551,'volatile collection data'!$G$6:$M$69,6,FALSE)</f>
        <v>11</v>
      </c>
      <c r="N3551" s="1">
        <f>VLOOKUP($A3551,'volatile collection data'!$G$6:$M$69,7,FALSE)</f>
        <v>3.91</v>
      </c>
      <c r="O3551" s="1">
        <f>VLOOKUP(A3551,'volatile collection data'!$G$6:$K$69,5,FALSE)</f>
        <v>1</v>
      </c>
      <c r="P3551" s="1" t="str">
        <f t="shared" si="333"/>
        <v>5E</v>
      </c>
      <c r="Q3551">
        <f t="shared" si="331"/>
        <v>3.4505281993007161E-2</v>
      </c>
      <c r="R3551" t="str">
        <f t="shared" si="334"/>
        <v>26A_1-E&amp;3.91%3.91@11</v>
      </c>
      <c r="S3551" t="str">
        <f t="shared" si="335"/>
        <v>5E-26A-VCS-Loc-22</v>
      </c>
      <c r="T3551" t="str">
        <f>IFERROR(IF(VLOOKUP(S3551,Bad!$A:$A,1,FALSE)='RAW2'!S3551,"yes","no"),"no")</f>
        <v>yes</v>
      </c>
      <c r="U3551" t="str">
        <f>IFERROR(VLOOKUP(F3551,compounds!$A:$B,2,FALSE),"")</f>
        <v/>
      </c>
      <c r="V3551" t="str">
        <f>VLOOKUP(B3551,'volatile collection data'!$O:$P,2,FALSE)</f>
        <v>02.may.22 26</v>
      </c>
    </row>
    <row r="3552" spans="1:22" x14ac:dyDescent="0.2">
      <c r="A3552" t="s">
        <v>382</v>
      </c>
      <c r="B3552" s="1" t="str">
        <f t="shared" si="332"/>
        <v>5E</v>
      </c>
      <c r="C3552">
        <v>30.948</v>
      </c>
      <c r="D3552">
        <f t="shared" si="330"/>
        <v>30.95</v>
      </c>
      <c r="E3552">
        <f>VLOOKUP(D3552,'Peak Combiner'!$A$5:$D$4980,4,FALSE)</f>
        <v>30.94</v>
      </c>
      <c r="F3552">
        <f>IFERROR(VLOOKUP(D3552,rt_comb!$A:$B,2,FALSE),D3552)</f>
        <v>30.95</v>
      </c>
      <c r="G3552">
        <v>7797861</v>
      </c>
      <c r="H3552">
        <f>SUMIFS($G:$G,$E:$E,18.51,'RAW2'!$A:$A,'RAW2'!A3552)</f>
        <v>24005480</v>
      </c>
      <c r="I3552" s="1" t="str">
        <f>VLOOKUP(A3552,'volatile collection data'!$G$6:$H$69,2,FALSE)</f>
        <v>E</v>
      </c>
      <c r="J3552" s="1">
        <f>VLOOKUP(A3552,'volatile collection data'!$G$6:$I$69,3,FALSE)</f>
        <v>5</v>
      </c>
      <c r="K3552" s="1" t="str">
        <f>VLOOKUP(A3552,'volatile collection data'!$G$6:$N$69,8,FALSE)</f>
        <v>26A</v>
      </c>
      <c r="L3552" s="1">
        <f>VLOOKUP(A3552,'volatile collection data'!$G$6:$J$69,4,FALSE)</f>
        <v>3.91</v>
      </c>
      <c r="M3552" s="1">
        <f>VLOOKUP($A3552,'volatile collection data'!$G$6:$M$69,6,FALSE)</f>
        <v>11</v>
      </c>
      <c r="N3552" s="1">
        <f>VLOOKUP($A3552,'volatile collection data'!$G$6:$M$69,7,FALSE)</f>
        <v>3.91</v>
      </c>
      <c r="O3552" s="1">
        <f>VLOOKUP(A3552,'volatile collection data'!$G$6:$K$69,5,FALSE)</f>
        <v>1</v>
      </c>
      <c r="P3552" s="1" t="str">
        <f t="shared" si="333"/>
        <v>5E</v>
      </c>
      <c r="Q3552">
        <f t="shared" si="331"/>
        <v>0.41539220454296349</v>
      </c>
      <c r="R3552" t="str">
        <f t="shared" si="334"/>
        <v>26A_1-E&amp;3.91%3.91@11</v>
      </c>
      <c r="S3552" t="str">
        <f t="shared" si="335"/>
        <v>5E-26A-VCS-Loc-22</v>
      </c>
      <c r="T3552" t="str">
        <f>IFERROR(IF(VLOOKUP(S3552,Bad!$A:$A,1,FALSE)='RAW2'!S3552,"yes","no"),"no")</f>
        <v>yes</v>
      </c>
      <c r="U3552" t="str">
        <f>IFERROR(VLOOKUP(F3552,compounds!$A:$B,2,FALSE),"")</f>
        <v/>
      </c>
      <c r="V3552" t="str">
        <f>VLOOKUP(B3552,'volatile collection data'!$O:$P,2,FALSE)</f>
        <v>02.may.22 26</v>
      </c>
    </row>
    <row r="3553" spans="1:22" x14ac:dyDescent="0.2">
      <c r="A3553" t="s">
        <v>382</v>
      </c>
      <c r="B3553" s="1" t="str">
        <f t="shared" si="332"/>
        <v>5E</v>
      </c>
      <c r="C3553">
        <v>31.251000000000001</v>
      </c>
      <c r="D3553">
        <f t="shared" si="330"/>
        <v>31.25</v>
      </c>
      <c r="E3553">
        <f>VLOOKUP(D3553,'Peak Combiner'!$A$5:$D$4980,4,FALSE)</f>
        <v>31.25</v>
      </c>
      <c r="F3553">
        <f>IFERROR(VLOOKUP(D3553,rt_comb!$A:$B,2,FALSE),D3553)</f>
        <v>31.25</v>
      </c>
      <c r="G3553">
        <v>1245039</v>
      </c>
      <c r="H3553">
        <f>SUMIFS($G:$G,$E:$E,18.51,'RAW2'!$A:$A,'RAW2'!A3553)</f>
        <v>24005480</v>
      </c>
      <c r="I3553" s="1" t="str">
        <f>VLOOKUP(A3553,'volatile collection data'!$G$6:$H$69,2,FALSE)</f>
        <v>E</v>
      </c>
      <c r="J3553" s="1">
        <f>VLOOKUP(A3553,'volatile collection data'!$G$6:$I$69,3,FALSE)</f>
        <v>5</v>
      </c>
      <c r="K3553" s="1" t="str">
        <f>VLOOKUP(A3553,'volatile collection data'!$G$6:$N$69,8,FALSE)</f>
        <v>26A</v>
      </c>
      <c r="L3553" s="1">
        <f>VLOOKUP(A3553,'volatile collection data'!$G$6:$J$69,4,FALSE)</f>
        <v>3.91</v>
      </c>
      <c r="M3553" s="1">
        <f>VLOOKUP($A3553,'volatile collection data'!$G$6:$M$69,6,FALSE)</f>
        <v>11</v>
      </c>
      <c r="N3553" s="1">
        <f>VLOOKUP($A3553,'volatile collection data'!$G$6:$M$69,7,FALSE)</f>
        <v>3.91</v>
      </c>
      <c r="O3553" s="1">
        <f>VLOOKUP(A3553,'volatile collection data'!$G$6:$K$69,5,FALSE)</f>
        <v>1</v>
      </c>
      <c r="P3553" s="1" t="str">
        <f t="shared" si="333"/>
        <v>5E</v>
      </c>
      <c r="Q3553">
        <f t="shared" si="331"/>
        <v>6.6323251331610919E-2</v>
      </c>
      <c r="R3553" t="str">
        <f t="shared" si="334"/>
        <v>26A_1-E&amp;3.91%3.91@11</v>
      </c>
      <c r="S3553" t="str">
        <f t="shared" si="335"/>
        <v>5E-26A-VCS-Loc-22</v>
      </c>
      <c r="T3553" t="str">
        <f>IFERROR(IF(VLOOKUP(S3553,Bad!$A:$A,1,FALSE)='RAW2'!S3553,"yes","no"),"no")</f>
        <v>yes</v>
      </c>
      <c r="U3553" t="str">
        <f>IFERROR(VLOOKUP(F3553,compounds!$A:$B,2,FALSE),"")</f>
        <v/>
      </c>
      <c r="V3553" t="str">
        <f>VLOOKUP(B3553,'volatile collection data'!$O:$P,2,FALSE)</f>
        <v>02.may.22 26</v>
      </c>
    </row>
    <row r="3554" spans="1:22" x14ac:dyDescent="0.2">
      <c r="A3554" t="s">
        <v>382</v>
      </c>
      <c r="B3554" s="1" t="str">
        <f t="shared" si="332"/>
        <v>5E</v>
      </c>
      <c r="C3554">
        <v>31.408000000000001</v>
      </c>
      <c r="D3554">
        <f t="shared" si="330"/>
        <v>31.41</v>
      </c>
      <c r="E3554">
        <f>VLOOKUP(D3554,'Peak Combiner'!$A$5:$D$4980,4,FALSE)</f>
        <v>31.41</v>
      </c>
      <c r="F3554">
        <f>IFERROR(VLOOKUP(D3554,rt_comb!$A:$B,2,FALSE),D3554)</f>
        <v>31.41</v>
      </c>
      <c r="G3554">
        <v>1465303</v>
      </c>
      <c r="H3554">
        <f>SUMIFS($G:$G,$E:$E,18.51,'RAW2'!$A:$A,'RAW2'!A3554)</f>
        <v>24005480</v>
      </c>
      <c r="I3554" s="1" t="str">
        <f>VLOOKUP(A3554,'volatile collection data'!$G$6:$H$69,2,FALSE)</f>
        <v>E</v>
      </c>
      <c r="J3554" s="1">
        <f>VLOOKUP(A3554,'volatile collection data'!$G$6:$I$69,3,FALSE)</f>
        <v>5</v>
      </c>
      <c r="K3554" s="1" t="str">
        <f>VLOOKUP(A3554,'volatile collection data'!$G$6:$N$69,8,FALSE)</f>
        <v>26A</v>
      </c>
      <c r="L3554" s="1">
        <f>VLOOKUP(A3554,'volatile collection data'!$G$6:$J$69,4,FALSE)</f>
        <v>3.91</v>
      </c>
      <c r="M3554" s="1">
        <f>VLOOKUP($A3554,'volatile collection data'!$G$6:$M$69,6,FALSE)</f>
        <v>11</v>
      </c>
      <c r="N3554" s="1">
        <f>VLOOKUP($A3554,'volatile collection data'!$G$6:$M$69,7,FALSE)</f>
        <v>3.91</v>
      </c>
      <c r="O3554" s="1">
        <f>VLOOKUP(A3554,'volatile collection data'!$G$6:$K$69,5,FALSE)</f>
        <v>1</v>
      </c>
      <c r="P3554" s="1" t="str">
        <f t="shared" si="333"/>
        <v>5E</v>
      </c>
      <c r="Q3554">
        <f t="shared" si="331"/>
        <v>7.8056718822433244E-2</v>
      </c>
      <c r="R3554" t="str">
        <f t="shared" si="334"/>
        <v>26A_1-E&amp;3.91%3.91@11</v>
      </c>
      <c r="S3554" t="str">
        <f t="shared" si="335"/>
        <v>5E-26A-VCS-Loc-22</v>
      </c>
      <c r="T3554" t="str">
        <f>IFERROR(IF(VLOOKUP(S3554,Bad!$A:$A,1,FALSE)='RAW2'!S3554,"yes","no"),"no")</f>
        <v>yes</v>
      </c>
      <c r="U3554" t="str">
        <f>IFERROR(VLOOKUP(F3554,compounds!$A:$B,2,FALSE),"")</f>
        <v/>
      </c>
      <c r="V3554" t="str">
        <f>VLOOKUP(B3554,'volatile collection data'!$O:$P,2,FALSE)</f>
        <v>02.may.22 26</v>
      </c>
    </row>
    <row r="3555" spans="1:22" x14ac:dyDescent="0.2">
      <c r="A3555" t="s">
        <v>382</v>
      </c>
      <c r="B3555" s="1" t="str">
        <f t="shared" si="332"/>
        <v>5E</v>
      </c>
      <c r="C3555">
        <v>31.742999999999999</v>
      </c>
      <c r="D3555">
        <f t="shared" si="330"/>
        <v>31.74</v>
      </c>
      <c r="E3555">
        <f>VLOOKUP(D3555,'Peak Combiner'!$A$5:$D$4980,4,FALSE)</f>
        <v>31.73</v>
      </c>
      <c r="F3555">
        <f>IFERROR(VLOOKUP(D3555,rt_comb!$A:$B,2,FALSE),D3555)</f>
        <v>31.74</v>
      </c>
      <c r="G3555">
        <v>5074552</v>
      </c>
      <c r="H3555">
        <f>SUMIFS($G:$G,$E:$E,18.51,'RAW2'!$A:$A,'RAW2'!A3555)</f>
        <v>24005480</v>
      </c>
      <c r="I3555" s="1" t="str">
        <f>VLOOKUP(A3555,'volatile collection data'!$G$6:$H$69,2,FALSE)</f>
        <v>E</v>
      </c>
      <c r="J3555" s="1">
        <f>VLOOKUP(A3555,'volatile collection data'!$G$6:$I$69,3,FALSE)</f>
        <v>5</v>
      </c>
      <c r="K3555" s="1" t="str">
        <f>VLOOKUP(A3555,'volatile collection data'!$G$6:$N$69,8,FALSE)</f>
        <v>26A</v>
      </c>
      <c r="L3555" s="1">
        <f>VLOOKUP(A3555,'volatile collection data'!$G$6:$J$69,4,FALSE)</f>
        <v>3.91</v>
      </c>
      <c r="M3555" s="1">
        <f>VLOOKUP($A3555,'volatile collection data'!$G$6:$M$69,6,FALSE)</f>
        <v>11</v>
      </c>
      <c r="N3555" s="1">
        <f>VLOOKUP($A3555,'volatile collection data'!$G$6:$M$69,7,FALSE)</f>
        <v>3.91</v>
      </c>
      <c r="O3555" s="1">
        <f>VLOOKUP(A3555,'volatile collection data'!$G$6:$K$69,5,FALSE)</f>
        <v>1</v>
      </c>
      <c r="P3555" s="1" t="str">
        <f t="shared" si="333"/>
        <v>5E</v>
      </c>
      <c r="Q3555">
        <f t="shared" si="331"/>
        <v>0.27032148205102718</v>
      </c>
      <c r="R3555" t="str">
        <f t="shared" si="334"/>
        <v>26A_1-E&amp;3.91%3.91@11</v>
      </c>
      <c r="S3555" t="str">
        <f t="shared" si="335"/>
        <v>5E-26A-VCS-Loc-22</v>
      </c>
      <c r="T3555" t="str">
        <f>IFERROR(IF(VLOOKUP(S3555,Bad!$A:$A,1,FALSE)='RAW2'!S3555,"yes","no"),"no")</f>
        <v>yes</v>
      </c>
      <c r="U3555" t="str">
        <f>IFERROR(VLOOKUP(F3555,compounds!$A:$B,2,FALSE),"")</f>
        <v/>
      </c>
      <c r="V3555" t="str">
        <f>VLOOKUP(B3555,'volatile collection data'!$O:$P,2,FALSE)</f>
        <v>02.may.22 26</v>
      </c>
    </row>
    <row r="3556" spans="1:22" x14ac:dyDescent="0.2">
      <c r="A3556" t="s">
        <v>382</v>
      </c>
      <c r="B3556" s="1" t="str">
        <f t="shared" si="332"/>
        <v>5E</v>
      </c>
      <c r="C3556">
        <v>32.573999999999998</v>
      </c>
      <c r="D3556">
        <f t="shared" si="330"/>
        <v>32.57</v>
      </c>
      <c r="E3556">
        <f>VLOOKUP(D3556,'Peak Combiner'!$A$5:$D$4980,4,FALSE)</f>
        <v>32.57</v>
      </c>
      <c r="F3556">
        <f>IFERROR(VLOOKUP(D3556,rt_comb!$A:$B,2,FALSE),D3556)</f>
        <v>32.57</v>
      </c>
      <c r="G3556">
        <v>1750816</v>
      </c>
      <c r="H3556">
        <f>SUMIFS($G:$G,$E:$E,18.51,'RAW2'!$A:$A,'RAW2'!A3556)</f>
        <v>24005480</v>
      </c>
      <c r="I3556" s="1" t="str">
        <f>VLOOKUP(A3556,'volatile collection data'!$G$6:$H$69,2,FALSE)</f>
        <v>E</v>
      </c>
      <c r="J3556" s="1">
        <f>VLOOKUP(A3556,'volatile collection data'!$G$6:$I$69,3,FALSE)</f>
        <v>5</v>
      </c>
      <c r="K3556" s="1" t="str">
        <f>VLOOKUP(A3556,'volatile collection data'!$G$6:$N$69,8,FALSE)</f>
        <v>26A</v>
      </c>
      <c r="L3556" s="1">
        <f>VLOOKUP(A3556,'volatile collection data'!$G$6:$J$69,4,FALSE)</f>
        <v>3.91</v>
      </c>
      <c r="M3556" s="1">
        <f>VLOOKUP($A3556,'volatile collection data'!$G$6:$M$69,6,FALSE)</f>
        <v>11</v>
      </c>
      <c r="N3556" s="1">
        <f>VLOOKUP($A3556,'volatile collection data'!$G$6:$M$69,7,FALSE)</f>
        <v>3.91</v>
      </c>
      <c r="O3556" s="1">
        <f>VLOOKUP(A3556,'volatile collection data'!$G$6:$K$69,5,FALSE)</f>
        <v>1</v>
      </c>
      <c r="P3556" s="1" t="str">
        <f t="shared" si="333"/>
        <v>5E</v>
      </c>
      <c r="Q3556">
        <f t="shared" si="331"/>
        <v>9.3266001790631214E-2</v>
      </c>
      <c r="R3556" t="str">
        <f t="shared" si="334"/>
        <v>26A_1-E&amp;3.91%3.91@11</v>
      </c>
      <c r="S3556" t="str">
        <f t="shared" si="335"/>
        <v>5E-26A-VCS-Loc-22</v>
      </c>
      <c r="T3556" t="str">
        <f>IFERROR(IF(VLOOKUP(S3556,Bad!$A:$A,1,FALSE)='RAW2'!S3556,"yes","no"),"no")</f>
        <v>yes</v>
      </c>
      <c r="U3556" t="str">
        <f>IFERROR(VLOOKUP(F3556,compounds!$A:$B,2,FALSE),"")</f>
        <v/>
      </c>
      <c r="V3556" t="str">
        <f>VLOOKUP(B3556,'volatile collection data'!$O:$P,2,FALSE)</f>
        <v>02.may.22 26</v>
      </c>
    </row>
    <row r="3557" spans="1:22" x14ac:dyDescent="0.2">
      <c r="A3557" t="s">
        <v>382</v>
      </c>
      <c r="B3557" s="1" t="str">
        <f t="shared" si="332"/>
        <v>5E</v>
      </c>
      <c r="C3557">
        <v>33.235999999999997</v>
      </c>
      <c r="D3557">
        <f t="shared" si="330"/>
        <v>33.24</v>
      </c>
      <c r="E3557">
        <f>VLOOKUP(D3557,'Peak Combiner'!$A$5:$D$4980,4,FALSE)</f>
        <v>33.24</v>
      </c>
      <c r="F3557">
        <f>IFERROR(VLOOKUP(D3557,rt_comb!$A:$B,2,FALSE),D3557)</f>
        <v>33.24</v>
      </c>
      <c r="G3557">
        <v>9921926</v>
      </c>
      <c r="H3557">
        <f>SUMIFS($G:$G,$E:$E,18.51,'RAW2'!$A:$A,'RAW2'!A3557)</f>
        <v>24005480</v>
      </c>
      <c r="I3557" s="1" t="str">
        <f>VLOOKUP(A3557,'volatile collection data'!$G$6:$H$69,2,FALSE)</f>
        <v>E</v>
      </c>
      <c r="J3557" s="1">
        <f>VLOOKUP(A3557,'volatile collection data'!$G$6:$I$69,3,FALSE)</f>
        <v>5</v>
      </c>
      <c r="K3557" s="1" t="str">
        <f>VLOOKUP(A3557,'volatile collection data'!$G$6:$N$69,8,FALSE)</f>
        <v>26A</v>
      </c>
      <c r="L3557" s="1">
        <f>VLOOKUP(A3557,'volatile collection data'!$G$6:$J$69,4,FALSE)</f>
        <v>3.91</v>
      </c>
      <c r="M3557" s="1">
        <f>VLOOKUP($A3557,'volatile collection data'!$G$6:$M$69,6,FALSE)</f>
        <v>11</v>
      </c>
      <c r="N3557" s="1">
        <f>VLOOKUP($A3557,'volatile collection data'!$G$6:$M$69,7,FALSE)</f>
        <v>3.91</v>
      </c>
      <c r="O3557" s="1">
        <f>VLOOKUP(A3557,'volatile collection data'!$G$6:$K$69,5,FALSE)</f>
        <v>1</v>
      </c>
      <c r="P3557" s="1" t="str">
        <f t="shared" si="333"/>
        <v>5E</v>
      </c>
      <c r="Q3557">
        <f t="shared" si="331"/>
        <v>0.52854118769905589</v>
      </c>
      <c r="R3557" t="str">
        <f t="shared" si="334"/>
        <v>26A_1-E&amp;3.91%3.91@11</v>
      </c>
      <c r="S3557" t="str">
        <f t="shared" si="335"/>
        <v>5E-26A-VCS-Loc-22</v>
      </c>
      <c r="T3557" t="str">
        <f>IFERROR(IF(VLOOKUP(S3557,Bad!$A:$A,1,FALSE)='RAW2'!S3557,"yes","no"),"no")</f>
        <v>yes</v>
      </c>
      <c r="U3557" t="str">
        <f>IFERROR(VLOOKUP(F3557,compounds!$A:$B,2,FALSE),"")</f>
        <v/>
      </c>
      <c r="V3557" t="str">
        <f>VLOOKUP(B3557,'volatile collection data'!$O:$P,2,FALSE)</f>
        <v>02.may.22 26</v>
      </c>
    </row>
    <row r="3558" spans="1:22" x14ac:dyDescent="0.2">
      <c r="A3558" t="s">
        <v>382</v>
      </c>
      <c r="B3558" s="1" t="str">
        <f t="shared" si="332"/>
        <v>5E</v>
      </c>
      <c r="C3558">
        <v>33.973999999999997</v>
      </c>
      <c r="D3558">
        <f t="shared" si="330"/>
        <v>33.97</v>
      </c>
      <c r="E3558">
        <f>VLOOKUP(D3558,'Peak Combiner'!$A$5:$D$4980,4,FALSE)</f>
        <v>33.97</v>
      </c>
      <c r="F3558">
        <f>IFERROR(VLOOKUP(D3558,rt_comb!$A:$B,2,FALSE),D3558)</f>
        <v>33.97</v>
      </c>
      <c r="G3558">
        <v>1038231</v>
      </c>
      <c r="H3558">
        <f>SUMIFS($G:$G,$E:$E,18.51,'RAW2'!$A:$A,'RAW2'!A3558)</f>
        <v>24005480</v>
      </c>
      <c r="I3558" s="1" t="str">
        <f>VLOOKUP(A3558,'volatile collection data'!$G$6:$H$69,2,FALSE)</f>
        <v>E</v>
      </c>
      <c r="J3558" s="1">
        <f>VLOOKUP(A3558,'volatile collection data'!$G$6:$I$69,3,FALSE)</f>
        <v>5</v>
      </c>
      <c r="K3558" s="1" t="str">
        <f>VLOOKUP(A3558,'volatile collection data'!$G$6:$N$69,8,FALSE)</f>
        <v>26A</v>
      </c>
      <c r="L3558" s="1">
        <f>VLOOKUP(A3558,'volatile collection data'!$G$6:$J$69,4,FALSE)</f>
        <v>3.91</v>
      </c>
      <c r="M3558" s="1">
        <f>VLOOKUP($A3558,'volatile collection data'!$G$6:$M$69,6,FALSE)</f>
        <v>11</v>
      </c>
      <c r="N3558" s="1">
        <f>VLOOKUP($A3558,'volatile collection data'!$G$6:$M$69,7,FALSE)</f>
        <v>3.91</v>
      </c>
      <c r="O3558" s="1">
        <f>VLOOKUP(A3558,'volatile collection data'!$G$6:$K$69,5,FALSE)</f>
        <v>1</v>
      </c>
      <c r="P3558" s="1" t="str">
        <f t="shared" si="333"/>
        <v>5E</v>
      </c>
      <c r="Q3558">
        <f t="shared" si="331"/>
        <v>5.5306585218029093E-2</v>
      </c>
      <c r="R3558" t="str">
        <f t="shared" si="334"/>
        <v>26A_1-E&amp;3.91%3.91@11</v>
      </c>
      <c r="S3558" t="str">
        <f t="shared" si="335"/>
        <v>5E-26A-VCS-Loc-22</v>
      </c>
      <c r="T3558" t="str">
        <f>IFERROR(IF(VLOOKUP(S3558,Bad!$A:$A,1,FALSE)='RAW2'!S3558,"yes","no"),"no")</f>
        <v>yes</v>
      </c>
      <c r="U3558" t="str">
        <f>IFERROR(VLOOKUP(F3558,compounds!$A:$B,2,FALSE),"")</f>
        <v/>
      </c>
      <c r="V3558" t="str">
        <f>VLOOKUP(B3558,'volatile collection data'!$O:$P,2,FALSE)</f>
        <v>02.may.22 26</v>
      </c>
    </row>
    <row r="3559" spans="1:22" x14ac:dyDescent="0.2">
      <c r="A3559" t="s">
        <v>382</v>
      </c>
      <c r="B3559" s="1" t="str">
        <f t="shared" si="332"/>
        <v>5E</v>
      </c>
      <c r="C3559">
        <v>34.408999999999999</v>
      </c>
      <c r="D3559">
        <f t="shared" si="330"/>
        <v>34.409999999999997</v>
      </c>
      <c r="E3559">
        <f>VLOOKUP(D3559,'Peak Combiner'!$A$5:$D$4980,4,FALSE)</f>
        <v>34.409999999999997</v>
      </c>
      <c r="F3559">
        <f>IFERROR(VLOOKUP(D3559,rt_comb!$A:$B,2,FALSE),D3559)</f>
        <v>34.409999999999997</v>
      </c>
      <c r="G3559">
        <v>4307926</v>
      </c>
      <c r="H3559">
        <f>SUMIFS($G:$G,$E:$E,18.51,'RAW2'!$A:$A,'RAW2'!A3559)</f>
        <v>24005480</v>
      </c>
      <c r="I3559" s="1" t="str">
        <f>VLOOKUP(A3559,'volatile collection data'!$G$6:$H$69,2,FALSE)</f>
        <v>E</v>
      </c>
      <c r="J3559" s="1">
        <f>VLOOKUP(A3559,'volatile collection data'!$G$6:$I$69,3,FALSE)</f>
        <v>5</v>
      </c>
      <c r="K3559" s="1" t="str">
        <f>VLOOKUP(A3559,'volatile collection data'!$G$6:$N$69,8,FALSE)</f>
        <v>26A</v>
      </c>
      <c r="L3559" s="1">
        <f>VLOOKUP(A3559,'volatile collection data'!$G$6:$J$69,4,FALSE)</f>
        <v>3.91</v>
      </c>
      <c r="M3559" s="1">
        <f>VLOOKUP($A3559,'volatile collection data'!$G$6:$M$69,6,FALSE)</f>
        <v>11</v>
      </c>
      <c r="N3559" s="1">
        <f>VLOOKUP($A3559,'volatile collection data'!$G$6:$M$69,7,FALSE)</f>
        <v>3.91</v>
      </c>
      <c r="O3559" s="1">
        <f>VLOOKUP(A3559,'volatile collection data'!$G$6:$K$69,5,FALSE)</f>
        <v>1</v>
      </c>
      <c r="P3559" s="1" t="str">
        <f t="shared" si="333"/>
        <v>5E</v>
      </c>
      <c r="Q3559">
        <f t="shared" si="331"/>
        <v>0.22948330037531453</v>
      </c>
      <c r="R3559" t="str">
        <f t="shared" si="334"/>
        <v>26A_1-E&amp;3.91%3.91@11</v>
      </c>
      <c r="S3559" t="str">
        <f t="shared" si="335"/>
        <v>5E-26A-VCS-Loc-22</v>
      </c>
      <c r="T3559" t="str">
        <f>IFERROR(IF(VLOOKUP(S3559,Bad!$A:$A,1,FALSE)='RAW2'!S3559,"yes","no"),"no")</f>
        <v>yes</v>
      </c>
      <c r="U3559" t="str">
        <f>IFERROR(VLOOKUP(F3559,compounds!$A:$B,2,FALSE),"")</f>
        <v/>
      </c>
      <c r="V3559" t="str">
        <f>VLOOKUP(B3559,'volatile collection data'!$O:$P,2,FALSE)</f>
        <v>02.may.22 26</v>
      </c>
    </row>
    <row r="3560" spans="1:22" x14ac:dyDescent="0.2">
      <c r="A3560" t="s">
        <v>382</v>
      </c>
      <c r="B3560" s="1" t="str">
        <f t="shared" si="332"/>
        <v>5E</v>
      </c>
      <c r="C3560">
        <v>34.856000000000002</v>
      </c>
      <c r="D3560">
        <f t="shared" si="330"/>
        <v>34.86</v>
      </c>
      <c r="E3560">
        <f>VLOOKUP(D3560,'Peak Combiner'!$A$5:$D$4980,4,FALSE)</f>
        <v>34.86</v>
      </c>
      <c r="F3560">
        <f>IFERROR(VLOOKUP(D3560,rt_comb!$A:$B,2,FALSE),D3560)</f>
        <v>34.86</v>
      </c>
      <c r="G3560">
        <v>357737</v>
      </c>
      <c r="H3560">
        <f>SUMIFS($G:$G,$E:$E,18.51,'RAW2'!$A:$A,'RAW2'!A3560)</f>
        <v>24005480</v>
      </c>
      <c r="I3560" s="1" t="str">
        <f>VLOOKUP(A3560,'volatile collection data'!$G$6:$H$69,2,FALSE)</f>
        <v>E</v>
      </c>
      <c r="J3560" s="1">
        <f>VLOOKUP(A3560,'volatile collection data'!$G$6:$I$69,3,FALSE)</f>
        <v>5</v>
      </c>
      <c r="K3560" s="1" t="str">
        <f>VLOOKUP(A3560,'volatile collection data'!$G$6:$N$69,8,FALSE)</f>
        <v>26A</v>
      </c>
      <c r="L3560" s="1">
        <f>VLOOKUP(A3560,'volatile collection data'!$G$6:$J$69,4,FALSE)</f>
        <v>3.91</v>
      </c>
      <c r="M3560" s="1">
        <f>VLOOKUP($A3560,'volatile collection data'!$G$6:$M$69,6,FALSE)</f>
        <v>11</v>
      </c>
      <c r="N3560" s="1">
        <f>VLOOKUP($A3560,'volatile collection data'!$G$6:$M$69,7,FALSE)</f>
        <v>3.91</v>
      </c>
      <c r="O3560" s="1">
        <f>VLOOKUP(A3560,'volatile collection data'!$G$6:$K$69,5,FALSE)</f>
        <v>1</v>
      </c>
      <c r="P3560" s="1" t="str">
        <f t="shared" si="333"/>
        <v>5E</v>
      </c>
      <c r="Q3560">
        <f t="shared" si="331"/>
        <v>1.9056656828915795E-2</v>
      </c>
      <c r="R3560" t="str">
        <f t="shared" si="334"/>
        <v>26A_1-E&amp;3.91%3.91@11</v>
      </c>
      <c r="S3560" t="str">
        <f t="shared" si="335"/>
        <v>5E-26A-VCS-Loc-22</v>
      </c>
      <c r="T3560" t="str">
        <f>IFERROR(IF(VLOOKUP(S3560,Bad!$A:$A,1,FALSE)='RAW2'!S3560,"yes","no"),"no")</f>
        <v>yes</v>
      </c>
      <c r="U3560" t="str">
        <f>IFERROR(VLOOKUP(F3560,compounds!$A:$B,2,FALSE),"")</f>
        <v/>
      </c>
      <c r="V3560" t="str">
        <f>VLOOKUP(B3560,'volatile collection data'!$O:$P,2,FALSE)</f>
        <v>02.may.22 26</v>
      </c>
    </row>
    <row r="3561" spans="1:22" x14ac:dyDescent="0.2">
      <c r="A3561" t="s">
        <v>382</v>
      </c>
      <c r="B3561" s="1" t="str">
        <f t="shared" si="332"/>
        <v>5E</v>
      </c>
      <c r="C3561">
        <v>34.936999999999998</v>
      </c>
      <c r="D3561">
        <f t="shared" si="330"/>
        <v>34.94</v>
      </c>
      <c r="E3561">
        <f>VLOOKUP(D3561,'Peak Combiner'!$A$5:$D$4980,4,FALSE)</f>
        <v>34.86</v>
      </c>
      <c r="F3561">
        <f>IFERROR(VLOOKUP(D3561,rt_comb!$A:$B,2,FALSE),D3561)</f>
        <v>34.94</v>
      </c>
      <c r="G3561">
        <v>1885530</v>
      </c>
      <c r="H3561">
        <f>SUMIFS($G:$G,$E:$E,18.51,'RAW2'!$A:$A,'RAW2'!A3561)</f>
        <v>24005480</v>
      </c>
      <c r="I3561" s="1" t="str">
        <f>VLOOKUP(A3561,'volatile collection data'!$G$6:$H$69,2,FALSE)</f>
        <v>E</v>
      </c>
      <c r="J3561" s="1">
        <f>VLOOKUP(A3561,'volatile collection data'!$G$6:$I$69,3,FALSE)</f>
        <v>5</v>
      </c>
      <c r="K3561" s="1" t="str">
        <f>VLOOKUP(A3561,'volatile collection data'!$G$6:$N$69,8,FALSE)</f>
        <v>26A</v>
      </c>
      <c r="L3561" s="1">
        <f>VLOOKUP(A3561,'volatile collection data'!$G$6:$J$69,4,FALSE)</f>
        <v>3.91</v>
      </c>
      <c r="M3561" s="1">
        <f>VLOOKUP($A3561,'volatile collection data'!$G$6:$M$69,6,FALSE)</f>
        <v>11</v>
      </c>
      <c r="N3561" s="1">
        <f>VLOOKUP($A3561,'volatile collection data'!$G$6:$M$69,7,FALSE)</f>
        <v>3.91</v>
      </c>
      <c r="O3561" s="1">
        <f>VLOOKUP(A3561,'volatile collection data'!$G$6:$K$69,5,FALSE)</f>
        <v>1</v>
      </c>
      <c r="P3561" s="1" t="str">
        <f t="shared" si="333"/>
        <v>5E</v>
      </c>
      <c r="Q3561">
        <f t="shared" si="331"/>
        <v>0.10044221914598044</v>
      </c>
      <c r="R3561" t="str">
        <f t="shared" si="334"/>
        <v>26A_1-E&amp;3.91%3.91@11</v>
      </c>
      <c r="S3561" t="str">
        <f t="shared" si="335"/>
        <v>5E-26A-VCS-Loc-22</v>
      </c>
      <c r="T3561" t="str">
        <f>IFERROR(IF(VLOOKUP(S3561,Bad!$A:$A,1,FALSE)='RAW2'!S3561,"yes","no"),"no")</f>
        <v>yes</v>
      </c>
      <c r="U3561" t="str">
        <f>IFERROR(VLOOKUP(F3561,compounds!$A:$B,2,FALSE),"")</f>
        <v/>
      </c>
      <c r="V3561" t="str">
        <f>VLOOKUP(B3561,'volatile collection data'!$O:$P,2,FALSE)</f>
        <v>02.may.22 26</v>
      </c>
    </row>
    <row r="3562" spans="1:22" x14ac:dyDescent="0.2">
      <c r="A3562" t="s">
        <v>382</v>
      </c>
      <c r="B3562" s="1" t="str">
        <f t="shared" si="332"/>
        <v>5E</v>
      </c>
      <c r="C3562">
        <v>35.173000000000002</v>
      </c>
      <c r="D3562">
        <f t="shared" si="330"/>
        <v>35.17</v>
      </c>
      <c r="E3562">
        <f>VLOOKUP(D3562,'Peak Combiner'!$A$5:$D$4980,4,FALSE)</f>
        <v>35.17</v>
      </c>
      <c r="F3562">
        <f>IFERROR(VLOOKUP(D3562,rt_comb!$A:$B,2,FALSE),D3562)</f>
        <v>35.17</v>
      </c>
      <c r="G3562">
        <v>1641928</v>
      </c>
      <c r="H3562">
        <f>SUMIFS($G:$G,$E:$E,18.51,'RAW2'!$A:$A,'RAW2'!A3562)</f>
        <v>24005480</v>
      </c>
      <c r="I3562" s="1" t="str">
        <f>VLOOKUP(A3562,'volatile collection data'!$G$6:$H$69,2,FALSE)</f>
        <v>E</v>
      </c>
      <c r="J3562" s="1">
        <f>VLOOKUP(A3562,'volatile collection data'!$G$6:$I$69,3,FALSE)</f>
        <v>5</v>
      </c>
      <c r="K3562" s="1" t="str">
        <f>VLOOKUP(A3562,'volatile collection data'!$G$6:$N$69,8,FALSE)</f>
        <v>26A</v>
      </c>
      <c r="L3562" s="1">
        <f>VLOOKUP(A3562,'volatile collection data'!$G$6:$J$69,4,FALSE)</f>
        <v>3.91</v>
      </c>
      <c r="M3562" s="1">
        <f>VLOOKUP($A3562,'volatile collection data'!$G$6:$M$69,6,FALSE)</f>
        <v>11</v>
      </c>
      <c r="N3562" s="1">
        <f>VLOOKUP($A3562,'volatile collection data'!$G$6:$M$69,7,FALSE)</f>
        <v>3.91</v>
      </c>
      <c r="O3562" s="1">
        <f>VLOOKUP(A3562,'volatile collection data'!$G$6:$K$69,5,FALSE)</f>
        <v>1</v>
      </c>
      <c r="P3562" s="1" t="str">
        <f t="shared" si="333"/>
        <v>5E</v>
      </c>
      <c r="Q3562">
        <f t="shared" si="331"/>
        <v>8.7465535949001791E-2</v>
      </c>
      <c r="R3562" t="str">
        <f t="shared" si="334"/>
        <v>26A_1-E&amp;3.91%3.91@11</v>
      </c>
      <c r="S3562" t="str">
        <f t="shared" si="335"/>
        <v>5E-26A-VCS-Loc-22</v>
      </c>
      <c r="T3562" t="str">
        <f>IFERROR(IF(VLOOKUP(S3562,Bad!$A:$A,1,FALSE)='RAW2'!S3562,"yes","no"),"no")</f>
        <v>yes</v>
      </c>
      <c r="U3562" t="str">
        <f>IFERROR(VLOOKUP(F3562,compounds!$A:$B,2,FALSE),"")</f>
        <v/>
      </c>
      <c r="V3562" t="str">
        <f>VLOOKUP(B3562,'volatile collection data'!$O:$P,2,FALSE)</f>
        <v>02.may.22 26</v>
      </c>
    </row>
    <row r="3563" spans="1:22" x14ac:dyDescent="0.2">
      <c r="A3563" t="s">
        <v>382</v>
      </c>
      <c r="B3563" s="1" t="str">
        <f t="shared" si="332"/>
        <v>5E</v>
      </c>
      <c r="C3563">
        <v>35.235999999999997</v>
      </c>
      <c r="D3563">
        <f t="shared" si="330"/>
        <v>35.24</v>
      </c>
      <c r="E3563">
        <f>VLOOKUP(D3563,'Peak Combiner'!$A$5:$D$4980,4,FALSE)</f>
        <v>35.24</v>
      </c>
      <c r="F3563">
        <f>IFERROR(VLOOKUP(D3563,rt_comb!$A:$B,2,FALSE),D3563)</f>
        <v>35.24</v>
      </c>
      <c r="G3563">
        <v>1207119</v>
      </c>
      <c r="H3563">
        <f>SUMIFS($G:$G,$E:$E,18.51,'RAW2'!$A:$A,'RAW2'!A3563)</f>
        <v>24005480</v>
      </c>
      <c r="I3563" s="1" t="str">
        <f>VLOOKUP(A3563,'volatile collection data'!$G$6:$H$69,2,FALSE)</f>
        <v>E</v>
      </c>
      <c r="J3563" s="1">
        <f>VLOOKUP(A3563,'volatile collection data'!$G$6:$I$69,3,FALSE)</f>
        <v>5</v>
      </c>
      <c r="K3563" s="1" t="str">
        <f>VLOOKUP(A3563,'volatile collection data'!$G$6:$N$69,8,FALSE)</f>
        <v>26A</v>
      </c>
      <c r="L3563" s="1">
        <f>VLOOKUP(A3563,'volatile collection data'!$G$6:$J$69,4,FALSE)</f>
        <v>3.91</v>
      </c>
      <c r="M3563" s="1">
        <f>VLOOKUP($A3563,'volatile collection data'!$G$6:$M$69,6,FALSE)</f>
        <v>11</v>
      </c>
      <c r="N3563" s="1">
        <f>VLOOKUP($A3563,'volatile collection data'!$G$6:$M$69,7,FALSE)</f>
        <v>3.91</v>
      </c>
      <c r="O3563" s="1">
        <f>VLOOKUP(A3563,'volatile collection data'!$G$6:$K$69,5,FALSE)</f>
        <v>1</v>
      </c>
      <c r="P3563" s="1" t="str">
        <f t="shared" si="333"/>
        <v>5E</v>
      </c>
      <c r="Q3563">
        <f t="shared" si="331"/>
        <v>6.4303252206688172E-2</v>
      </c>
      <c r="R3563" t="str">
        <f t="shared" si="334"/>
        <v>26A_1-E&amp;3.91%3.91@11</v>
      </c>
      <c r="S3563" t="str">
        <f t="shared" si="335"/>
        <v>5E-26A-VCS-Loc-22</v>
      </c>
      <c r="T3563" t="str">
        <f>IFERROR(IF(VLOOKUP(S3563,Bad!$A:$A,1,FALSE)='RAW2'!S3563,"yes","no"),"no")</f>
        <v>yes</v>
      </c>
      <c r="U3563" t="str">
        <f>IFERROR(VLOOKUP(F3563,compounds!$A:$B,2,FALSE),"")</f>
        <v/>
      </c>
      <c r="V3563" t="str">
        <f>VLOOKUP(B3563,'volatile collection data'!$O:$P,2,FALSE)</f>
        <v>02.may.22 26</v>
      </c>
    </row>
    <row r="3564" spans="1:22" x14ac:dyDescent="0.2">
      <c r="A3564" t="s">
        <v>382</v>
      </c>
      <c r="B3564" s="1" t="str">
        <f t="shared" si="332"/>
        <v>5E</v>
      </c>
      <c r="C3564">
        <v>35.289000000000001</v>
      </c>
      <c r="D3564">
        <f t="shared" si="330"/>
        <v>35.29</v>
      </c>
      <c r="E3564">
        <f>VLOOKUP(D3564,'Peak Combiner'!$A$5:$D$4980,4,FALSE)</f>
        <v>35.29</v>
      </c>
      <c r="F3564">
        <f>IFERROR(VLOOKUP(D3564,rt_comb!$A:$B,2,FALSE),D3564)</f>
        <v>35.29</v>
      </c>
      <c r="G3564">
        <v>2328126</v>
      </c>
      <c r="H3564">
        <f>SUMIFS($G:$G,$E:$E,18.51,'RAW2'!$A:$A,'RAW2'!A3564)</f>
        <v>24005480</v>
      </c>
      <c r="I3564" s="1" t="str">
        <f>VLOOKUP(A3564,'volatile collection data'!$G$6:$H$69,2,FALSE)</f>
        <v>E</v>
      </c>
      <c r="J3564" s="1">
        <f>VLOOKUP(A3564,'volatile collection data'!$G$6:$I$69,3,FALSE)</f>
        <v>5</v>
      </c>
      <c r="K3564" s="1" t="str">
        <f>VLOOKUP(A3564,'volatile collection data'!$G$6:$N$69,8,FALSE)</f>
        <v>26A</v>
      </c>
      <c r="L3564" s="1">
        <f>VLOOKUP(A3564,'volatile collection data'!$G$6:$J$69,4,FALSE)</f>
        <v>3.91</v>
      </c>
      <c r="M3564" s="1">
        <f>VLOOKUP($A3564,'volatile collection data'!$G$6:$M$69,6,FALSE)</f>
        <v>11</v>
      </c>
      <c r="N3564" s="1">
        <f>VLOOKUP($A3564,'volatile collection data'!$G$6:$M$69,7,FALSE)</f>
        <v>3.91</v>
      </c>
      <c r="O3564" s="1">
        <f>VLOOKUP(A3564,'volatile collection data'!$G$6:$K$69,5,FALSE)</f>
        <v>1</v>
      </c>
      <c r="P3564" s="1" t="str">
        <f t="shared" si="333"/>
        <v>5E</v>
      </c>
      <c r="Q3564">
        <f t="shared" si="331"/>
        <v>0.12401931652715938</v>
      </c>
      <c r="R3564" t="str">
        <f t="shared" si="334"/>
        <v>26A_1-E&amp;3.91%3.91@11</v>
      </c>
      <c r="S3564" t="str">
        <f t="shared" si="335"/>
        <v>5E-26A-VCS-Loc-22</v>
      </c>
      <c r="T3564" t="str">
        <f>IFERROR(IF(VLOOKUP(S3564,Bad!$A:$A,1,FALSE)='RAW2'!S3564,"yes","no"),"no")</f>
        <v>yes</v>
      </c>
      <c r="U3564" t="str">
        <f>IFERROR(VLOOKUP(F3564,compounds!$A:$B,2,FALSE),"")</f>
        <v/>
      </c>
      <c r="V3564" t="str">
        <f>VLOOKUP(B3564,'volatile collection data'!$O:$P,2,FALSE)</f>
        <v>02.may.22 26</v>
      </c>
    </row>
    <row r="3565" spans="1:22" x14ac:dyDescent="0.2">
      <c r="A3565" t="s">
        <v>382</v>
      </c>
      <c r="B3565" s="1" t="str">
        <f t="shared" si="332"/>
        <v>5E</v>
      </c>
      <c r="C3565">
        <v>35.395000000000003</v>
      </c>
      <c r="D3565">
        <f t="shared" si="330"/>
        <v>35.4</v>
      </c>
      <c r="E3565">
        <f>VLOOKUP(D3565,'Peak Combiner'!$A$5:$D$4980,4,FALSE)</f>
        <v>35.4</v>
      </c>
      <c r="F3565">
        <f>IFERROR(VLOOKUP(D3565,rt_comb!$A:$B,2,FALSE),D3565)</f>
        <v>35.4</v>
      </c>
      <c r="G3565">
        <v>1774660</v>
      </c>
      <c r="H3565">
        <f>SUMIFS($G:$G,$E:$E,18.51,'RAW2'!$A:$A,'RAW2'!A3565)</f>
        <v>24005480</v>
      </c>
      <c r="I3565" s="1" t="str">
        <f>VLOOKUP(A3565,'volatile collection data'!$G$6:$H$69,2,FALSE)</f>
        <v>E</v>
      </c>
      <c r="J3565" s="1">
        <f>VLOOKUP(A3565,'volatile collection data'!$G$6:$I$69,3,FALSE)</f>
        <v>5</v>
      </c>
      <c r="K3565" s="1" t="str">
        <f>VLOOKUP(A3565,'volatile collection data'!$G$6:$N$69,8,FALSE)</f>
        <v>26A</v>
      </c>
      <c r="L3565" s="1">
        <f>VLOOKUP(A3565,'volatile collection data'!$G$6:$J$69,4,FALSE)</f>
        <v>3.91</v>
      </c>
      <c r="M3565" s="1">
        <f>VLOOKUP($A3565,'volatile collection data'!$G$6:$M$69,6,FALSE)</f>
        <v>11</v>
      </c>
      <c r="N3565" s="1">
        <f>VLOOKUP($A3565,'volatile collection data'!$G$6:$M$69,7,FALSE)</f>
        <v>3.91</v>
      </c>
      <c r="O3565" s="1">
        <f>VLOOKUP(A3565,'volatile collection data'!$G$6:$K$69,5,FALSE)</f>
        <v>1</v>
      </c>
      <c r="P3565" s="1" t="str">
        <f t="shared" si="333"/>
        <v>5E</v>
      </c>
      <c r="Q3565">
        <f t="shared" si="331"/>
        <v>9.4536172126460802E-2</v>
      </c>
      <c r="R3565" t="str">
        <f t="shared" si="334"/>
        <v>26A_1-E&amp;3.91%3.91@11</v>
      </c>
      <c r="S3565" t="str">
        <f t="shared" si="335"/>
        <v>5E-26A-VCS-Loc-22</v>
      </c>
      <c r="T3565" t="str">
        <f>IFERROR(IF(VLOOKUP(S3565,Bad!$A:$A,1,FALSE)='RAW2'!S3565,"yes","no"),"no")</f>
        <v>yes</v>
      </c>
      <c r="U3565" t="str">
        <f>IFERROR(VLOOKUP(F3565,compounds!$A:$B,2,FALSE),"")</f>
        <v/>
      </c>
      <c r="V3565" t="str">
        <f>VLOOKUP(B3565,'volatile collection data'!$O:$P,2,FALSE)</f>
        <v>02.may.22 26</v>
      </c>
    </row>
    <row r="3566" spans="1:22" x14ac:dyDescent="0.2">
      <c r="A3566" t="s">
        <v>382</v>
      </c>
      <c r="B3566" s="1" t="str">
        <f t="shared" si="332"/>
        <v>5E</v>
      </c>
      <c r="C3566">
        <v>35.642000000000003</v>
      </c>
      <c r="D3566">
        <f t="shared" si="330"/>
        <v>35.64</v>
      </c>
      <c r="E3566">
        <f>VLOOKUP(D3566,'Peak Combiner'!$A$5:$D$4980,4,FALSE)</f>
        <v>35.64</v>
      </c>
      <c r="F3566">
        <f>IFERROR(VLOOKUP(D3566,rt_comb!$A:$B,2,FALSE),D3566)</f>
        <v>35.64</v>
      </c>
      <c r="G3566">
        <v>16694157</v>
      </c>
      <c r="H3566">
        <f>SUMIFS($G:$G,$E:$E,18.51,'RAW2'!$A:$A,'RAW2'!A3566)</f>
        <v>24005480</v>
      </c>
      <c r="I3566" s="1" t="str">
        <f>VLOOKUP(A3566,'volatile collection data'!$G$6:$H$69,2,FALSE)</f>
        <v>E</v>
      </c>
      <c r="J3566" s="1">
        <f>VLOOKUP(A3566,'volatile collection data'!$G$6:$I$69,3,FALSE)</f>
        <v>5</v>
      </c>
      <c r="K3566" s="1" t="str">
        <f>VLOOKUP(A3566,'volatile collection data'!$G$6:$N$69,8,FALSE)</f>
        <v>26A</v>
      </c>
      <c r="L3566" s="1">
        <f>VLOOKUP(A3566,'volatile collection data'!$G$6:$J$69,4,FALSE)</f>
        <v>3.91</v>
      </c>
      <c r="M3566" s="1">
        <f>VLOOKUP($A3566,'volatile collection data'!$G$6:$M$69,6,FALSE)</f>
        <v>11</v>
      </c>
      <c r="N3566" s="1">
        <f>VLOOKUP($A3566,'volatile collection data'!$G$6:$M$69,7,FALSE)</f>
        <v>3.91</v>
      </c>
      <c r="O3566" s="1">
        <f>VLOOKUP(A3566,'volatile collection data'!$G$6:$K$69,5,FALSE)</f>
        <v>1</v>
      </c>
      <c r="P3566" s="1" t="str">
        <f t="shared" si="333"/>
        <v>5E</v>
      </c>
      <c r="Q3566">
        <f t="shared" si="331"/>
        <v>0.88929806253488586</v>
      </c>
      <c r="R3566" t="str">
        <f t="shared" si="334"/>
        <v>26A_1-E&amp;3.91%3.91@11</v>
      </c>
      <c r="S3566" t="str">
        <f t="shared" si="335"/>
        <v>5E-26A-VCS-Loc-22</v>
      </c>
      <c r="T3566" t="str">
        <f>IFERROR(IF(VLOOKUP(S3566,Bad!$A:$A,1,FALSE)='RAW2'!S3566,"yes","no"),"no")</f>
        <v>yes</v>
      </c>
      <c r="U3566" t="str">
        <f>IFERROR(VLOOKUP(F3566,compounds!$A:$B,2,FALSE),"")</f>
        <v/>
      </c>
      <c r="V3566" t="str">
        <f>VLOOKUP(B3566,'volatile collection data'!$O:$P,2,FALSE)</f>
        <v>02.may.22 26</v>
      </c>
    </row>
    <row r="3567" spans="1:22" x14ac:dyDescent="0.2">
      <c r="A3567" t="s">
        <v>382</v>
      </c>
      <c r="B3567" s="1" t="str">
        <f t="shared" si="332"/>
        <v>5E</v>
      </c>
      <c r="C3567">
        <v>35.793999999999997</v>
      </c>
      <c r="D3567">
        <f t="shared" si="330"/>
        <v>35.79</v>
      </c>
      <c r="E3567">
        <f>VLOOKUP(D3567,'Peak Combiner'!$A$5:$D$4980,4,FALSE)</f>
        <v>35.79</v>
      </c>
      <c r="F3567">
        <f>IFERROR(VLOOKUP(D3567,rt_comb!$A:$B,2,FALSE),D3567)</f>
        <v>35.79</v>
      </c>
      <c r="G3567">
        <v>3840031</v>
      </c>
      <c r="H3567">
        <f>SUMIFS($G:$G,$E:$E,18.51,'RAW2'!$A:$A,'RAW2'!A3567)</f>
        <v>24005480</v>
      </c>
      <c r="I3567" s="1" t="str">
        <f>VLOOKUP(A3567,'volatile collection data'!$G$6:$H$69,2,FALSE)</f>
        <v>E</v>
      </c>
      <c r="J3567" s="1">
        <f>VLOOKUP(A3567,'volatile collection data'!$G$6:$I$69,3,FALSE)</f>
        <v>5</v>
      </c>
      <c r="K3567" s="1" t="str">
        <f>VLOOKUP(A3567,'volatile collection data'!$G$6:$N$69,8,FALSE)</f>
        <v>26A</v>
      </c>
      <c r="L3567" s="1">
        <f>VLOOKUP(A3567,'volatile collection data'!$G$6:$J$69,4,FALSE)</f>
        <v>3.91</v>
      </c>
      <c r="M3567" s="1">
        <f>VLOOKUP($A3567,'volatile collection data'!$G$6:$M$69,6,FALSE)</f>
        <v>11</v>
      </c>
      <c r="N3567" s="1">
        <f>VLOOKUP($A3567,'volatile collection data'!$G$6:$M$69,7,FALSE)</f>
        <v>3.91</v>
      </c>
      <c r="O3567" s="1">
        <f>VLOOKUP(A3567,'volatile collection data'!$G$6:$K$69,5,FALSE)</f>
        <v>1</v>
      </c>
      <c r="P3567" s="1" t="str">
        <f t="shared" si="333"/>
        <v>5E</v>
      </c>
      <c r="Q3567">
        <f t="shared" si="331"/>
        <v>0.20455852478049055</v>
      </c>
      <c r="R3567" t="str">
        <f t="shared" si="334"/>
        <v>26A_1-E&amp;3.91%3.91@11</v>
      </c>
      <c r="S3567" t="str">
        <f t="shared" si="335"/>
        <v>5E-26A-VCS-Loc-22</v>
      </c>
      <c r="T3567" t="str">
        <f>IFERROR(IF(VLOOKUP(S3567,Bad!$A:$A,1,FALSE)='RAW2'!S3567,"yes","no"),"no")</f>
        <v>yes</v>
      </c>
      <c r="U3567" t="str">
        <f>IFERROR(VLOOKUP(F3567,compounds!$A:$B,2,FALSE),"")</f>
        <v/>
      </c>
      <c r="V3567" t="str">
        <f>VLOOKUP(B3567,'volatile collection data'!$O:$P,2,FALSE)</f>
        <v>02.may.22 26</v>
      </c>
    </row>
    <row r="3568" spans="1:22" x14ac:dyDescent="0.2">
      <c r="A3568" t="s">
        <v>382</v>
      </c>
      <c r="B3568" s="1" t="str">
        <f t="shared" si="332"/>
        <v>5E</v>
      </c>
      <c r="C3568">
        <v>35.847999999999999</v>
      </c>
      <c r="D3568">
        <f t="shared" si="330"/>
        <v>35.85</v>
      </c>
      <c r="E3568">
        <f>VLOOKUP(D3568,'Peak Combiner'!$A$5:$D$4980,4,FALSE)</f>
        <v>35.85</v>
      </c>
      <c r="F3568">
        <f>IFERROR(VLOOKUP(D3568,rt_comb!$A:$B,2,FALSE),D3568)</f>
        <v>35.85</v>
      </c>
      <c r="G3568">
        <v>3721856</v>
      </c>
      <c r="H3568">
        <f>SUMIFS($G:$G,$E:$E,18.51,'RAW2'!$A:$A,'RAW2'!A3568)</f>
        <v>24005480</v>
      </c>
      <c r="I3568" s="1" t="str">
        <f>VLOOKUP(A3568,'volatile collection data'!$G$6:$H$69,2,FALSE)</f>
        <v>E</v>
      </c>
      <c r="J3568" s="1">
        <f>VLOOKUP(A3568,'volatile collection data'!$G$6:$I$69,3,FALSE)</f>
        <v>5</v>
      </c>
      <c r="K3568" s="1" t="str">
        <f>VLOOKUP(A3568,'volatile collection data'!$G$6:$N$69,8,FALSE)</f>
        <v>26A</v>
      </c>
      <c r="L3568" s="1">
        <f>VLOOKUP(A3568,'volatile collection data'!$G$6:$J$69,4,FALSE)</f>
        <v>3.91</v>
      </c>
      <c r="M3568" s="1">
        <f>VLOOKUP($A3568,'volatile collection data'!$G$6:$M$69,6,FALSE)</f>
        <v>11</v>
      </c>
      <c r="N3568" s="1">
        <f>VLOOKUP($A3568,'volatile collection data'!$G$6:$M$69,7,FALSE)</f>
        <v>3.91</v>
      </c>
      <c r="O3568" s="1">
        <f>VLOOKUP(A3568,'volatile collection data'!$G$6:$K$69,5,FALSE)</f>
        <v>1</v>
      </c>
      <c r="P3568" s="1" t="str">
        <f t="shared" si="333"/>
        <v>5E</v>
      </c>
      <c r="Q3568">
        <f t="shared" si="331"/>
        <v>0.19826334027132009</v>
      </c>
      <c r="R3568" t="str">
        <f t="shared" si="334"/>
        <v>26A_1-E&amp;3.91%3.91@11</v>
      </c>
      <c r="S3568" t="str">
        <f t="shared" si="335"/>
        <v>5E-26A-VCS-Loc-22</v>
      </c>
      <c r="T3568" t="str">
        <f>IFERROR(IF(VLOOKUP(S3568,Bad!$A:$A,1,FALSE)='RAW2'!S3568,"yes","no"),"no")</f>
        <v>yes</v>
      </c>
      <c r="U3568" t="str">
        <f>IFERROR(VLOOKUP(F3568,compounds!$A:$B,2,FALSE),"")</f>
        <v/>
      </c>
      <c r="V3568" t="str">
        <f>VLOOKUP(B3568,'volatile collection data'!$O:$P,2,FALSE)</f>
        <v>02.may.22 26</v>
      </c>
    </row>
    <row r="3569" spans="1:22" x14ac:dyDescent="0.2">
      <c r="A3569" t="s">
        <v>382</v>
      </c>
      <c r="B3569" s="1" t="str">
        <f t="shared" si="332"/>
        <v>5E</v>
      </c>
      <c r="C3569">
        <v>35.904000000000003</v>
      </c>
      <c r="D3569">
        <f t="shared" si="330"/>
        <v>35.9</v>
      </c>
      <c r="E3569">
        <f>VLOOKUP(D3569,'Peak Combiner'!$A$5:$D$4980,4,FALSE)</f>
        <v>35.9</v>
      </c>
      <c r="F3569">
        <f>IFERROR(VLOOKUP(D3569,rt_comb!$A:$B,2,FALSE),D3569)</f>
        <v>35.9</v>
      </c>
      <c r="G3569">
        <v>4568866</v>
      </c>
      <c r="H3569">
        <f>SUMIFS($G:$G,$E:$E,18.51,'RAW2'!$A:$A,'RAW2'!A3569)</f>
        <v>24005480</v>
      </c>
      <c r="I3569" s="1" t="str">
        <f>VLOOKUP(A3569,'volatile collection data'!$G$6:$H$69,2,FALSE)</f>
        <v>E</v>
      </c>
      <c r="J3569" s="1">
        <f>VLOOKUP(A3569,'volatile collection data'!$G$6:$I$69,3,FALSE)</f>
        <v>5</v>
      </c>
      <c r="K3569" s="1" t="str">
        <f>VLOOKUP(A3569,'volatile collection data'!$G$6:$N$69,8,FALSE)</f>
        <v>26A</v>
      </c>
      <c r="L3569" s="1">
        <f>VLOOKUP(A3569,'volatile collection data'!$G$6:$J$69,4,FALSE)</f>
        <v>3.91</v>
      </c>
      <c r="M3569" s="1">
        <f>VLOOKUP($A3569,'volatile collection data'!$G$6:$M$69,6,FALSE)</f>
        <v>11</v>
      </c>
      <c r="N3569" s="1">
        <f>VLOOKUP($A3569,'volatile collection data'!$G$6:$M$69,7,FALSE)</f>
        <v>3.91</v>
      </c>
      <c r="O3569" s="1">
        <f>VLOOKUP(A3569,'volatile collection data'!$G$6:$K$69,5,FALSE)</f>
        <v>1</v>
      </c>
      <c r="P3569" s="1" t="str">
        <f t="shared" si="333"/>
        <v>5E</v>
      </c>
      <c r="Q3569">
        <f t="shared" si="331"/>
        <v>0.24338357916374653</v>
      </c>
      <c r="R3569" t="str">
        <f t="shared" si="334"/>
        <v>26A_1-E&amp;3.91%3.91@11</v>
      </c>
      <c r="S3569" t="str">
        <f t="shared" si="335"/>
        <v>5E-26A-VCS-Loc-22</v>
      </c>
      <c r="T3569" t="str">
        <f>IFERROR(IF(VLOOKUP(S3569,Bad!$A:$A,1,FALSE)='RAW2'!S3569,"yes","no"),"no")</f>
        <v>yes</v>
      </c>
      <c r="U3569" t="str">
        <f>IFERROR(VLOOKUP(F3569,compounds!$A:$B,2,FALSE),"")</f>
        <v/>
      </c>
      <c r="V3569" t="str">
        <f>VLOOKUP(B3569,'volatile collection data'!$O:$P,2,FALSE)</f>
        <v>02.may.22 26</v>
      </c>
    </row>
    <row r="3570" spans="1:22" x14ac:dyDescent="0.2">
      <c r="A3570" t="s">
        <v>382</v>
      </c>
      <c r="B3570" s="1" t="str">
        <f t="shared" si="332"/>
        <v>5E</v>
      </c>
      <c r="C3570">
        <v>36.030999999999999</v>
      </c>
      <c r="D3570">
        <f t="shared" si="330"/>
        <v>36.03</v>
      </c>
      <c r="E3570">
        <f>VLOOKUP(D3570,'Peak Combiner'!$A$5:$D$4980,4,FALSE)</f>
        <v>36.03</v>
      </c>
      <c r="F3570">
        <f>IFERROR(VLOOKUP(D3570,rt_comb!$A:$B,2,FALSE),D3570)</f>
        <v>36.03</v>
      </c>
      <c r="G3570">
        <v>7138698</v>
      </c>
      <c r="H3570">
        <f>SUMIFS($G:$G,$E:$E,18.51,'RAW2'!$A:$A,'RAW2'!A3570)</f>
        <v>24005480</v>
      </c>
      <c r="I3570" s="1" t="str">
        <f>VLOOKUP(A3570,'volatile collection data'!$G$6:$H$69,2,FALSE)</f>
        <v>E</v>
      </c>
      <c r="J3570" s="1">
        <f>VLOOKUP(A3570,'volatile collection data'!$G$6:$I$69,3,FALSE)</f>
        <v>5</v>
      </c>
      <c r="K3570" s="1" t="str">
        <f>VLOOKUP(A3570,'volatile collection data'!$G$6:$N$69,8,FALSE)</f>
        <v>26A</v>
      </c>
      <c r="L3570" s="1">
        <f>VLOOKUP(A3570,'volatile collection data'!$G$6:$J$69,4,FALSE)</f>
        <v>3.91</v>
      </c>
      <c r="M3570" s="1">
        <f>VLOOKUP($A3570,'volatile collection data'!$G$6:$M$69,6,FALSE)</f>
        <v>11</v>
      </c>
      <c r="N3570" s="1">
        <f>VLOOKUP($A3570,'volatile collection data'!$G$6:$M$69,7,FALSE)</f>
        <v>3.91</v>
      </c>
      <c r="O3570" s="1">
        <f>VLOOKUP(A3570,'volatile collection data'!$G$6:$K$69,5,FALSE)</f>
        <v>1</v>
      </c>
      <c r="P3570" s="1" t="str">
        <f t="shared" si="333"/>
        <v>5E</v>
      </c>
      <c r="Q3570">
        <f t="shared" si="331"/>
        <v>0.38027857893163847</v>
      </c>
      <c r="R3570" t="str">
        <f t="shared" si="334"/>
        <v>26A_1-E&amp;3.91%3.91@11</v>
      </c>
      <c r="S3570" t="str">
        <f t="shared" si="335"/>
        <v>5E-26A-VCS-Loc-22</v>
      </c>
      <c r="T3570" t="str">
        <f>IFERROR(IF(VLOOKUP(S3570,Bad!$A:$A,1,FALSE)='RAW2'!S3570,"yes","no"),"no")</f>
        <v>yes</v>
      </c>
      <c r="U3570" t="str">
        <f>IFERROR(VLOOKUP(F3570,compounds!$A:$B,2,FALSE),"")</f>
        <v/>
      </c>
      <c r="V3570" t="str">
        <f>VLOOKUP(B3570,'volatile collection data'!$O:$P,2,FALSE)</f>
        <v>02.may.22 26</v>
      </c>
    </row>
    <row r="3571" spans="1:22" x14ac:dyDescent="0.2">
      <c r="A3571" t="s">
        <v>382</v>
      </c>
      <c r="B3571" s="1" t="str">
        <f t="shared" si="332"/>
        <v>5E</v>
      </c>
      <c r="C3571">
        <v>36.107999999999997</v>
      </c>
      <c r="D3571">
        <f t="shared" si="330"/>
        <v>36.11</v>
      </c>
      <c r="E3571">
        <f>VLOOKUP(D3571,'Peak Combiner'!$A$5:$D$4980,4,FALSE)</f>
        <v>36.11</v>
      </c>
      <c r="F3571">
        <f>IFERROR(VLOOKUP(D3571,rt_comb!$A:$B,2,FALSE),D3571)</f>
        <v>36.11</v>
      </c>
      <c r="G3571">
        <v>7550410</v>
      </c>
      <c r="H3571">
        <f>SUMIFS($G:$G,$E:$E,18.51,'RAW2'!$A:$A,'RAW2'!A3571)</f>
        <v>24005480</v>
      </c>
      <c r="I3571" s="1" t="str">
        <f>VLOOKUP(A3571,'volatile collection data'!$G$6:$H$69,2,FALSE)</f>
        <v>E</v>
      </c>
      <c r="J3571" s="1">
        <f>VLOOKUP(A3571,'volatile collection data'!$G$6:$I$69,3,FALSE)</f>
        <v>5</v>
      </c>
      <c r="K3571" s="1" t="str">
        <f>VLOOKUP(A3571,'volatile collection data'!$G$6:$N$69,8,FALSE)</f>
        <v>26A</v>
      </c>
      <c r="L3571" s="1">
        <f>VLOOKUP(A3571,'volatile collection data'!$G$6:$J$69,4,FALSE)</f>
        <v>3.91</v>
      </c>
      <c r="M3571" s="1">
        <f>VLOOKUP($A3571,'volatile collection data'!$G$6:$M$69,6,FALSE)</f>
        <v>11</v>
      </c>
      <c r="N3571" s="1">
        <f>VLOOKUP($A3571,'volatile collection data'!$G$6:$M$69,7,FALSE)</f>
        <v>3.91</v>
      </c>
      <c r="O3571" s="1">
        <f>VLOOKUP(A3571,'volatile collection data'!$G$6:$K$69,5,FALSE)</f>
        <v>1</v>
      </c>
      <c r="P3571" s="1" t="str">
        <f t="shared" si="333"/>
        <v>5E</v>
      </c>
      <c r="Q3571">
        <f t="shared" si="331"/>
        <v>0.40221048504240292</v>
      </c>
      <c r="R3571" t="str">
        <f t="shared" si="334"/>
        <v>26A_1-E&amp;3.91%3.91@11</v>
      </c>
      <c r="S3571" t="str">
        <f t="shared" si="335"/>
        <v>5E-26A-VCS-Loc-22</v>
      </c>
      <c r="T3571" t="str">
        <f>IFERROR(IF(VLOOKUP(S3571,Bad!$A:$A,1,FALSE)='RAW2'!S3571,"yes","no"),"no")</f>
        <v>yes</v>
      </c>
      <c r="U3571" t="str">
        <f>IFERROR(VLOOKUP(F3571,compounds!$A:$B,2,FALSE),"")</f>
        <v/>
      </c>
      <c r="V3571" t="str">
        <f>VLOOKUP(B3571,'volatile collection data'!$O:$P,2,FALSE)</f>
        <v>02.may.22 26</v>
      </c>
    </row>
    <row r="3572" spans="1:22" x14ac:dyDescent="0.2">
      <c r="A3572" t="s">
        <v>382</v>
      </c>
      <c r="B3572" s="1" t="str">
        <f t="shared" si="332"/>
        <v>5E</v>
      </c>
      <c r="C3572">
        <v>36.167999999999999</v>
      </c>
      <c r="D3572">
        <f t="shared" si="330"/>
        <v>36.17</v>
      </c>
      <c r="E3572">
        <f>VLOOKUP(D3572,'Peak Combiner'!$A$5:$D$4980,4,FALSE)</f>
        <v>36.11</v>
      </c>
      <c r="F3572">
        <f>IFERROR(VLOOKUP(D3572,rt_comb!$A:$B,2,FALSE),D3572)</f>
        <v>36.17</v>
      </c>
      <c r="G3572">
        <v>5445868</v>
      </c>
      <c r="H3572">
        <f>SUMIFS($G:$G,$E:$E,18.51,'RAW2'!$A:$A,'RAW2'!A3572)</f>
        <v>24005480</v>
      </c>
      <c r="I3572" s="1" t="str">
        <f>VLOOKUP(A3572,'volatile collection data'!$G$6:$H$69,2,FALSE)</f>
        <v>E</v>
      </c>
      <c r="J3572" s="1">
        <f>VLOOKUP(A3572,'volatile collection data'!$G$6:$I$69,3,FALSE)</f>
        <v>5</v>
      </c>
      <c r="K3572" s="1" t="str">
        <f>VLOOKUP(A3572,'volatile collection data'!$G$6:$N$69,8,FALSE)</f>
        <v>26A</v>
      </c>
      <c r="L3572" s="1">
        <f>VLOOKUP(A3572,'volatile collection data'!$G$6:$J$69,4,FALSE)</f>
        <v>3.91</v>
      </c>
      <c r="M3572" s="1">
        <f>VLOOKUP($A3572,'volatile collection data'!$G$6:$M$69,6,FALSE)</f>
        <v>11</v>
      </c>
      <c r="N3572" s="1">
        <f>VLOOKUP($A3572,'volatile collection data'!$G$6:$M$69,7,FALSE)</f>
        <v>3.91</v>
      </c>
      <c r="O3572" s="1">
        <f>VLOOKUP(A3572,'volatile collection data'!$G$6:$K$69,5,FALSE)</f>
        <v>1</v>
      </c>
      <c r="P3572" s="1" t="str">
        <f t="shared" si="333"/>
        <v>5E</v>
      </c>
      <c r="Q3572">
        <f t="shared" si="331"/>
        <v>0.29010149246953493</v>
      </c>
      <c r="R3572" t="str">
        <f t="shared" si="334"/>
        <v>26A_1-E&amp;3.91%3.91@11</v>
      </c>
      <c r="S3572" t="str">
        <f t="shared" si="335"/>
        <v>5E-26A-VCS-Loc-22</v>
      </c>
      <c r="T3572" t="str">
        <f>IFERROR(IF(VLOOKUP(S3572,Bad!$A:$A,1,FALSE)='RAW2'!S3572,"yes","no"),"no")</f>
        <v>yes</v>
      </c>
      <c r="U3572" t="str">
        <f>IFERROR(VLOOKUP(F3572,compounds!$A:$B,2,FALSE),"")</f>
        <v/>
      </c>
      <c r="V3572" t="str">
        <f>VLOOKUP(B3572,'volatile collection data'!$O:$P,2,FALSE)</f>
        <v>02.may.22 26</v>
      </c>
    </row>
    <row r="3573" spans="1:22" x14ac:dyDescent="0.2">
      <c r="A3573" t="s">
        <v>382</v>
      </c>
      <c r="B3573" s="1" t="str">
        <f t="shared" si="332"/>
        <v>5E</v>
      </c>
      <c r="C3573">
        <v>36.273000000000003</v>
      </c>
      <c r="D3573">
        <f t="shared" si="330"/>
        <v>36.270000000000003</v>
      </c>
      <c r="E3573">
        <f>VLOOKUP(D3573,'Peak Combiner'!$A$5:$D$4980,4,FALSE)</f>
        <v>36.270000000000003</v>
      </c>
      <c r="F3573">
        <f>IFERROR(VLOOKUP(D3573,rt_comb!$A:$B,2,FALSE),D3573)</f>
        <v>36.270000000000003</v>
      </c>
      <c r="G3573">
        <v>15093781</v>
      </c>
      <c r="H3573">
        <f>SUMIFS($G:$G,$E:$E,18.51,'RAW2'!$A:$A,'RAW2'!A3573)</f>
        <v>24005480</v>
      </c>
      <c r="I3573" s="1" t="str">
        <f>VLOOKUP(A3573,'volatile collection data'!$G$6:$H$69,2,FALSE)</f>
        <v>E</v>
      </c>
      <c r="J3573" s="1">
        <f>VLOOKUP(A3573,'volatile collection data'!$G$6:$I$69,3,FALSE)</f>
        <v>5</v>
      </c>
      <c r="K3573" s="1" t="str">
        <f>VLOOKUP(A3573,'volatile collection data'!$G$6:$N$69,8,FALSE)</f>
        <v>26A</v>
      </c>
      <c r="L3573" s="1">
        <f>VLOOKUP(A3573,'volatile collection data'!$G$6:$J$69,4,FALSE)</f>
        <v>3.91</v>
      </c>
      <c r="M3573" s="1">
        <f>VLOOKUP($A3573,'volatile collection data'!$G$6:$M$69,6,FALSE)</f>
        <v>11</v>
      </c>
      <c r="N3573" s="1">
        <f>VLOOKUP($A3573,'volatile collection data'!$G$6:$M$69,7,FALSE)</f>
        <v>3.91</v>
      </c>
      <c r="O3573" s="1">
        <f>VLOOKUP(A3573,'volatile collection data'!$G$6:$K$69,5,FALSE)</f>
        <v>1</v>
      </c>
      <c r="P3573" s="1" t="str">
        <f t="shared" si="333"/>
        <v>5E</v>
      </c>
      <c r="Q3573">
        <f t="shared" si="331"/>
        <v>0.80404600242024016</v>
      </c>
      <c r="R3573" t="str">
        <f t="shared" si="334"/>
        <v>26A_1-E&amp;3.91%3.91@11</v>
      </c>
      <c r="S3573" t="str">
        <f t="shared" si="335"/>
        <v>5E-26A-VCS-Loc-22</v>
      </c>
      <c r="T3573" t="str">
        <f>IFERROR(IF(VLOOKUP(S3573,Bad!$A:$A,1,FALSE)='RAW2'!S3573,"yes","no"),"no")</f>
        <v>yes</v>
      </c>
      <c r="U3573" t="str">
        <f>IFERROR(VLOOKUP(F3573,compounds!$A:$B,2,FALSE),"")</f>
        <v/>
      </c>
      <c r="V3573" t="str">
        <f>VLOOKUP(B3573,'volatile collection data'!$O:$P,2,FALSE)</f>
        <v>02.may.22 26</v>
      </c>
    </row>
    <row r="3574" spans="1:22" x14ac:dyDescent="0.2">
      <c r="A3574" t="s">
        <v>382</v>
      </c>
      <c r="B3574" s="1" t="str">
        <f t="shared" si="332"/>
        <v>5E</v>
      </c>
      <c r="C3574">
        <v>36.408000000000001</v>
      </c>
      <c r="D3574">
        <f t="shared" si="330"/>
        <v>36.409999999999997</v>
      </c>
      <c r="E3574">
        <f>VLOOKUP(D3574,'Peak Combiner'!$A$5:$D$4980,4,FALSE)</f>
        <v>36.409999999999997</v>
      </c>
      <c r="F3574">
        <f>IFERROR(VLOOKUP(D3574,rt_comb!$A:$B,2,FALSE),D3574)</f>
        <v>36.409999999999997</v>
      </c>
      <c r="G3574">
        <v>37273985</v>
      </c>
      <c r="H3574">
        <f>SUMIFS($G:$G,$E:$E,18.51,'RAW2'!$A:$A,'RAW2'!A3574)</f>
        <v>24005480</v>
      </c>
      <c r="I3574" s="1" t="str">
        <f>VLOOKUP(A3574,'volatile collection data'!$G$6:$H$69,2,FALSE)</f>
        <v>E</v>
      </c>
      <c r="J3574" s="1">
        <f>VLOOKUP(A3574,'volatile collection data'!$G$6:$I$69,3,FALSE)</f>
        <v>5</v>
      </c>
      <c r="K3574" s="1" t="str">
        <f>VLOOKUP(A3574,'volatile collection data'!$G$6:$N$69,8,FALSE)</f>
        <v>26A</v>
      </c>
      <c r="L3574" s="1">
        <f>VLOOKUP(A3574,'volatile collection data'!$G$6:$J$69,4,FALSE)</f>
        <v>3.91</v>
      </c>
      <c r="M3574" s="1">
        <f>VLOOKUP($A3574,'volatile collection data'!$G$6:$M$69,6,FALSE)</f>
        <v>11</v>
      </c>
      <c r="N3574" s="1">
        <f>VLOOKUP($A3574,'volatile collection data'!$G$6:$M$69,7,FALSE)</f>
        <v>3.91</v>
      </c>
      <c r="O3574" s="1">
        <f>VLOOKUP(A3574,'volatile collection data'!$G$6:$K$69,5,FALSE)</f>
        <v>1</v>
      </c>
      <c r="P3574" s="1" t="str">
        <f t="shared" si="333"/>
        <v>5E</v>
      </c>
      <c r="Q3574">
        <f t="shared" si="331"/>
        <v>1.985585893522769</v>
      </c>
      <c r="R3574" t="str">
        <f t="shared" si="334"/>
        <v>26A_1-E&amp;3.91%3.91@11</v>
      </c>
      <c r="S3574" t="str">
        <f t="shared" si="335"/>
        <v>5E-26A-VCS-Loc-22</v>
      </c>
      <c r="T3574" t="str">
        <f>IFERROR(IF(VLOOKUP(S3574,Bad!$A:$A,1,FALSE)='RAW2'!S3574,"yes","no"),"no")</f>
        <v>yes</v>
      </c>
      <c r="U3574" t="str">
        <f>IFERROR(VLOOKUP(F3574,compounds!$A:$B,2,FALSE),"")</f>
        <v/>
      </c>
      <c r="V3574" t="str">
        <f>VLOOKUP(B3574,'volatile collection data'!$O:$P,2,FALSE)</f>
        <v>02.may.22 26</v>
      </c>
    </row>
    <row r="3575" spans="1:22" x14ac:dyDescent="0.2">
      <c r="A3575" t="s">
        <v>382</v>
      </c>
      <c r="B3575" s="1" t="str">
        <f t="shared" si="332"/>
        <v>5E</v>
      </c>
      <c r="C3575">
        <v>36.537999999999997</v>
      </c>
      <c r="D3575">
        <f t="shared" si="330"/>
        <v>36.54</v>
      </c>
      <c r="E3575">
        <f>VLOOKUP(D3575,'Peak Combiner'!$A$5:$D$4980,4,FALSE)</f>
        <v>36.54</v>
      </c>
      <c r="F3575">
        <f>IFERROR(VLOOKUP(D3575,rt_comb!$A:$B,2,FALSE),D3575)</f>
        <v>36.54</v>
      </c>
      <c r="G3575">
        <v>10090215</v>
      </c>
      <c r="H3575">
        <f>SUMIFS($G:$G,$E:$E,18.51,'RAW2'!$A:$A,'RAW2'!A3575)</f>
        <v>24005480</v>
      </c>
      <c r="I3575" s="1" t="str">
        <f>VLOOKUP(A3575,'volatile collection data'!$G$6:$H$69,2,FALSE)</f>
        <v>E</v>
      </c>
      <c r="J3575" s="1">
        <f>VLOOKUP(A3575,'volatile collection data'!$G$6:$I$69,3,FALSE)</f>
        <v>5</v>
      </c>
      <c r="K3575" s="1" t="str">
        <f>VLOOKUP(A3575,'volatile collection data'!$G$6:$N$69,8,FALSE)</f>
        <v>26A</v>
      </c>
      <c r="L3575" s="1">
        <f>VLOOKUP(A3575,'volatile collection data'!$G$6:$J$69,4,FALSE)</f>
        <v>3.91</v>
      </c>
      <c r="M3575" s="1">
        <f>VLOOKUP($A3575,'volatile collection data'!$G$6:$M$69,6,FALSE)</f>
        <v>11</v>
      </c>
      <c r="N3575" s="1">
        <f>VLOOKUP($A3575,'volatile collection data'!$G$6:$M$69,7,FALSE)</f>
        <v>3.91</v>
      </c>
      <c r="O3575" s="1">
        <f>VLOOKUP(A3575,'volatile collection data'!$G$6:$K$69,5,FALSE)</f>
        <v>1</v>
      </c>
      <c r="P3575" s="1" t="str">
        <f t="shared" si="333"/>
        <v>5E</v>
      </c>
      <c r="Q3575">
        <f t="shared" si="331"/>
        <v>0.53750594594626389</v>
      </c>
      <c r="R3575" t="str">
        <f t="shared" si="334"/>
        <v>26A_1-E&amp;3.91%3.91@11</v>
      </c>
      <c r="S3575" t="str">
        <f t="shared" si="335"/>
        <v>5E-26A-VCS-Loc-22</v>
      </c>
      <c r="T3575" t="str">
        <f>IFERROR(IF(VLOOKUP(S3575,Bad!$A:$A,1,FALSE)='RAW2'!S3575,"yes","no"),"no")</f>
        <v>yes</v>
      </c>
      <c r="U3575" t="str">
        <f>IFERROR(VLOOKUP(F3575,compounds!$A:$B,2,FALSE),"")</f>
        <v/>
      </c>
      <c r="V3575" t="str">
        <f>VLOOKUP(B3575,'volatile collection data'!$O:$P,2,FALSE)</f>
        <v>02.may.22 26</v>
      </c>
    </row>
    <row r="3576" spans="1:22" x14ac:dyDescent="0.2">
      <c r="A3576" t="s">
        <v>382</v>
      </c>
      <c r="B3576" s="1" t="str">
        <f t="shared" si="332"/>
        <v>5E</v>
      </c>
      <c r="C3576">
        <v>36.582999999999998</v>
      </c>
      <c r="D3576">
        <f t="shared" si="330"/>
        <v>36.58</v>
      </c>
      <c r="E3576">
        <f>VLOOKUP(D3576,'Peak Combiner'!$A$5:$D$4980,4,FALSE)</f>
        <v>36.58</v>
      </c>
      <c r="F3576">
        <f>IFERROR(VLOOKUP(D3576,rt_comb!$A:$B,2,FALSE),D3576)</f>
        <v>36.58</v>
      </c>
      <c r="G3576">
        <v>9350896</v>
      </c>
      <c r="H3576">
        <f>SUMIFS($G:$G,$E:$E,18.51,'RAW2'!$A:$A,'RAW2'!A3576)</f>
        <v>24005480</v>
      </c>
      <c r="I3576" s="1" t="str">
        <f>VLOOKUP(A3576,'volatile collection data'!$G$6:$H$69,2,FALSE)</f>
        <v>E</v>
      </c>
      <c r="J3576" s="1">
        <f>VLOOKUP(A3576,'volatile collection data'!$G$6:$I$69,3,FALSE)</f>
        <v>5</v>
      </c>
      <c r="K3576" s="1" t="str">
        <f>VLOOKUP(A3576,'volatile collection data'!$G$6:$N$69,8,FALSE)</f>
        <v>26A</v>
      </c>
      <c r="L3576" s="1">
        <f>VLOOKUP(A3576,'volatile collection data'!$G$6:$J$69,4,FALSE)</f>
        <v>3.91</v>
      </c>
      <c r="M3576" s="1">
        <f>VLOOKUP($A3576,'volatile collection data'!$G$6:$M$69,6,FALSE)</f>
        <v>11</v>
      </c>
      <c r="N3576" s="1">
        <f>VLOOKUP($A3576,'volatile collection data'!$G$6:$M$69,7,FALSE)</f>
        <v>3.91</v>
      </c>
      <c r="O3576" s="1">
        <f>VLOOKUP(A3576,'volatile collection data'!$G$6:$K$69,5,FALSE)</f>
        <v>1</v>
      </c>
      <c r="P3576" s="1" t="str">
        <f t="shared" si="333"/>
        <v>5E</v>
      </c>
      <c r="Q3576">
        <f t="shared" si="331"/>
        <v>0.49812240868258356</v>
      </c>
      <c r="R3576" t="str">
        <f t="shared" si="334"/>
        <v>26A_1-E&amp;3.91%3.91@11</v>
      </c>
      <c r="S3576" t="str">
        <f t="shared" si="335"/>
        <v>5E-26A-VCS-Loc-22</v>
      </c>
      <c r="T3576" t="str">
        <f>IFERROR(IF(VLOOKUP(S3576,Bad!$A:$A,1,FALSE)='RAW2'!S3576,"yes","no"),"no")</f>
        <v>yes</v>
      </c>
      <c r="U3576" t="str">
        <f>IFERROR(VLOOKUP(F3576,compounds!$A:$B,2,FALSE),"")</f>
        <v/>
      </c>
      <c r="V3576" t="str">
        <f>VLOOKUP(B3576,'volatile collection data'!$O:$P,2,FALSE)</f>
        <v>02.may.22 26</v>
      </c>
    </row>
    <row r="3577" spans="1:22" x14ac:dyDescent="0.2">
      <c r="A3577" t="s">
        <v>382</v>
      </c>
      <c r="B3577" s="1" t="str">
        <f t="shared" si="332"/>
        <v>5E</v>
      </c>
      <c r="C3577">
        <v>36.670999999999999</v>
      </c>
      <c r="D3577">
        <f t="shared" si="330"/>
        <v>36.67</v>
      </c>
      <c r="E3577">
        <f>VLOOKUP(D3577,'Peak Combiner'!$A$5:$D$4980,4,FALSE)</f>
        <v>36.67</v>
      </c>
      <c r="F3577">
        <f>IFERROR(VLOOKUP(D3577,rt_comb!$A:$B,2,FALSE),D3577)</f>
        <v>36.67</v>
      </c>
      <c r="G3577">
        <v>12821040</v>
      </c>
      <c r="H3577">
        <f>SUMIFS($G:$G,$E:$E,18.51,'RAW2'!$A:$A,'RAW2'!A3577)</f>
        <v>24005480</v>
      </c>
      <c r="I3577" s="1" t="str">
        <f>VLOOKUP(A3577,'volatile collection data'!$G$6:$H$69,2,FALSE)</f>
        <v>E</v>
      </c>
      <c r="J3577" s="1">
        <f>VLOOKUP(A3577,'volatile collection data'!$G$6:$I$69,3,FALSE)</f>
        <v>5</v>
      </c>
      <c r="K3577" s="1" t="str">
        <f>VLOOKUP(A3577,'volatile collection data'!$G$6:$N$69,8,FALSE)</f>
        <v>26A</v>
      </c>
      <c r="L3577" s="1">
        <f>VLOOKUP(A3577,'volatile collection data'!$G$6:$J$69,4,FALSE)</f>
        <v>3.91</v>
      </c>
      <c r="M3577" s="1">
        <f>VLOOKUP($A3577,'volatile collection data'!$G$6:$M$69,6,FALSE)</f>
        <v>11</v>
      </c>
      <c r="N3577" s="1">
        <f>VLOOKUP($A3577,'volatile collection data'!$G$6:$M$69,7,FALSE)</f>
        <v>3.91</v>
      </c>
      <c r="O3577" s="1">
        <f>VLOOKUP(A3577,'volatile collection data'!$G$6:$K$69,5,FALSE)</f>
        <v>1</v>
      </c>
      <c r="P3577" s="1" t="str">
        <f t="shared" si="333"/>
        <v>5E</v>
      </c>
      <c r="Q3577">
        <f t="shared" si="331"/>
        <v>0.68297704590188468</v>
      </c>
      <c r="R3577" t="str">
        <f t="shared" si="334"/>
        <v>26A_1-E&amp;3.91%3.91@11</v>
      </c>
      <c r="S3577" t="str">
        <f t="shared" si="335"/>
        <v>5E-26A-VCS-Loc-22</v>
      </c>
      <c r="T3577" t="str">
        <f>IFERROR(IF(VLOOKUP(S3577,Bad!$A:$A,1,FALSE)='RAW2'!S3577,"yes","no"),"no")</f>
        <v>yes</v>
      </c>
      <c r="U3577" t="str">
        <f>IFERROR(VLOOKUP(F3577,compounds!$A:$B,2,FALSE),"")</f>
        <v/>
      </c>
      <c r="V3577" t="str">
        <f>VLOOKUP(B3577,'volatile collection data'!$O:$P,2,FALSE)</f>
        <v>02.may.22 26</v>
      </c>
    </row>
    <row r="3578" spans="1:22" x14ac:dyDescent="0.2">
      <c r="A3578" t="s">
        <v>382</v>
      </c>
      <c r="B3578" s="1" t="str">
        <f t="shared" si="332"/>
        <v>5E</v>
      </c>
      <c r="C3578">
        <v>36.728000000000002</v>
      </c>
      <c r="D3578">
        <f t="shared" si="330"/>
        <v>36.729999999999997</v>
      </c>
      <c r="E3578">
        <f>VLOOKUP(D3578,'Peak Combiner'!$A$5:$D$4980,4,FALSE)</f>
        <v>36.72</v>
      </c>
      <c r="F3578">
        <f>IFERROR(VLOOKUP(D3578,rt_comb!$A:$B,2,FALSE),D3578)</f>
        <v>36.729999999999997</v>
      </c>
      <c r="G3578">
        <v>20377914</v>
      </c>
      <c r="H3578">
        <f>SUMIFS($G:$G,$E:$E,18.51,'RAW2'!$A:$A,'RAW2'!A3578)</f>
        <v>24005480</v>
      </c>
      <c r="I3578" s="1" t="str">
        <f>VLOOKUP(A3578,'volatile collection data'!$G$6:$H$69,2,FALSE)</f>
        <v>E</v>
      </c>
      <c r="J3578" s="1">
        <f>VLOOKUP(A3578,'volatile collection data'!$G$6:$I$69,3,FALSE)</f>
        <v>5</v>
      </c>
      <c r="K3578" s="1" t="str">
        <f>VLOOKUP(A3578,'volatile collection data'!$G$6:$N$69,8,FALSE)</f>
        <v>26A</v>
      </c>
      <c r="L3578" s="1">
        <f>VLOOKUP(A3578,'volatile collection data'!$G$6:$J$69,4,FALSE)</f>
        <v>3.91</v>
      </c>
      <c r="M3578" s="1">
        <f>VLOOKUP($A3578,'volatile collection data'!$G$6:$M$69,6,FALSE)</f>
        <v>11</v>
      </c>
      <c r="N3578" s="1">
        <f>VLOOKUP($A3578,'volatile collection data'!$G$6:$M$69,7,FALSE)</f>
        <v>3.91</v>
      </c>
      <c r="O3578" s="1">
        <f>VLOOKUP(A3578,'volatile collection data'!$G$6:$K$69,5,FALSE)</f>
        <v>1</v>
      </c>
      <c r="P3578" s="1" t="str">
        <f t="shared" si="333"/>
        <v>5E</v>
      </c>
      <c r="Q3578">
        <f t="shared" si="331"/>
        <v>1.085531868347861</v>
      </c>
      <c r="R3578" t="str">
        <f t="shared" si="334"/>
        <v>26A_1-E&amp;3.91%3.91@11</v>
      </c>
      <c r="S3578" t="str">
        <f t="shared" si="335"/>
        <v>5E-26A-VCS-Loc-22</v>
      </c>
      <c r="T3578" t="str">
        <f>IFERROR(IF(VLOOKUP(S3578,Bad!$A:$A,1,FALSE)='RAW2'!S3578,"yes","no"),"no")</f>
        <v>yes</v>
      </c>
      <c r="U3578" t="str">
        <f>IFERROR(VLOOKUP(F3578,compounds!$A:$B,2,FALSE),"")</f>
        <v/>
      </c>
      <c r="V3578" t="str">
        <f>VLOOKUP(B3578,'volatile collection data'!$O:$P,2,FALSE)</f>
        <v>02.may.22 26</v>
      </c>
    </row>
    <row r="3579" spans="1:22" x14ac:dyDescent="0.2">
      <c r="A3579" t="s">
        <v>382</v>
      </c>
      <c r="B3579" s="1" t="str">
        <f t="shared" si="332"/>
        <v>5E</v>
      </c>
      <c r="C3579">
        <v>36.865000000000002</v>
      </c>
      <c r="D3579">
        <f t="shared" si="330"/>
        <v>36.869999999999997</v>
      </c>
      <c r="E3579">
        <f>VLOOKUP(D3579,'Peak Combiner'!$A$5:$D$4980,4,FALSE)</f>
        <v>36.869999999999997</v>
      </c>
      <c r="F3579">
        <f>IFERROR(VLOOKUP(D3579,rt_comb!$A:$B,2,FALSE),D3579)</f>
        <v>36.869999999999997</v>
      </c>
      <c r="G3579">
        <v>15741640</v>
      </c>
      <c r="H3579">
        <f>SUMIFS($G:$G,$E:$E,18.51,'RAW2'!$A:$A,'RAW2'!A3579)</f>
        <v>24005480</v>
      </c>
      <c r="I3579" s="1" t="str">
        <f>VLOOKUP(A3579,'volatile collection data'!$G$6:$H$69,2,FALSE)</f>
        <v>E</v>
      </c>
      <c r="J3579" s="1">
        <f>VLOOKUP(A3579,'volatile collection data'!$G$6:$I$69,3,FALSE)</f>
        <v>5</v>
      </c>
      <c r="K3579" s="1" t="str">
        <f>VLOOKUP(A3579,'volatile collection data'!$G$6:$N$69,8,FALSE)</f>
        <v>26A</v>
      </c>
      <c r="L3579" s="1">
        <f>VLOOKUP(A3579,'volatile collection data'!$G$6:$J$69,4,FALSE)</f>
        <v>3.91</v>
      </c>
      <c r="M3579" s="1">
        <f>VLOOKUP($A3579,'volatile collection data'!$G$6:$M$69,6,FALSE)</f>
        <v>11</v>
      </c>
      <c r="N3579" s="1">
        <f>VLOOKUP($A3579,'volatile collection data'!$G$6:$M$69,7,FALSE)</f>
        <v>3.91</v>
      </c>
      <c r="O3579" s="1">
        <f>VLOOKUP(A3579,'volatile collection data'!$G$6:$K$69,5,FALSE)</f>
        <v>1</v>
      </c>
      <c r="P3579" s="1" t="str">
        <f t="shared" si="333"/>
        <v>5E</v>
      </c>
      <c r="Q3579">
        <f t="shared" si="331"/>
        <v>0.83855746373546503</v>
      </c>
      <c r="R3579" t="str">
        <f t="shared" si="334"/>
        <v>26A_1-E&amp;3.91%3.91@11</v>
      </c>
      <c r="S3579" t="str">
        <f t="shared" si="335"/>
        <v>5E-26A-VCS-Loc-22</v>
      </c>
      <c r="T3579" t="str">
        <f>IFERROR(IF(VLOOKUP(S3579,Bad!$A:$A,1,FALSE)='RAW2'!S3579,"yes","no"),"no")</f>
        <v>yes</v>
      </c>
      <c r="U3579" t="str">
        <f>IFERROR(VLOOKUP(F3579,compounds!$A:$B,2,FALSE),"")</f>
        <v/>
      </c>
      <c r="V3579" t="str">
        <f>VLOOKUP(B3579,'volatile collection data'!$O:$P,2,FALSE)</f>
        <v>02.may.22 26</v>
      </c>
    </row>
    <row r="3580" spans="1:22" x14ac:dyDescent="0.2">
      <c r="A3580" t="s">
        <v>382</v>
      </c>
      <c r="B3580" s="1" t="str">
        <f t="shared" si="332"/>
        <v>5E</v>
      </c>
      <c r="C3580">
        <v>36.957000000000001</v>
      </c>
      <c r="D3580">
        <f t="shared" si="330"/>
        <v>36.96</v>
      </c>
      <c r="E3580">
        <f>VLOOKUP(D3580,'Peak Combiner'!$A$5:$D$4980,4,FALSE)</f>
        <v>36.96</v>
      </c>
      <c r="F3580">
        <f>IFERROR(VLOOKUP(D3580,rt_comb!$A:$B,2,FALSE),D3580)</f>
        <v>36.96</v>
      </c>
      <c r="G3580">
        <v>24065758</v>
      </c>
      <c r="H3580">
        <f>SUMIFS($G:$G,$E:$E,18.51,'RAW2'!$A:$A,'RAW2'!A3580)</f>
        <v>24005480</v>
      </c>
      <c r="I3580" s="1" t="str">
        <f>VLOOKUP(A3580,'volatile collection data'!$G$6:$H$69,2,FALSE)</f>
        <v>E</v>
      </c>
      <c r="J3580" s="1">
        <f>VLOOKUP(A3580,'volatile collection data'!$G$6:$I$69,3,FALSE)</f>
        <v>5</v>
      </c>
      <c r="K3580" s="1" t="str">
        <f>VLOOKUP(A3580,'volatile collection data'!$G$6:$N$69,8,FALSE)</f>
        <v>26A</v>
      </c>
      <c r="L3580" s="1">
        <f>VLOOKUP(A3580,'volatile collection data'!$G$6:$J$69,4,FALSE)</f>
        <v>3.91</v>
      </c>
      <c r="M3580" s="1">
        <f>VLOOKUP($A3580,'volatile collection data'!$G$6:$M$69,6,FALSE)</f>
        <v>11</v>
      </c>
      <c r="N3580" s="1">
        <f>VLOOKUP($A3580,'volatile collection data'!$G$6:$M$69,7,FALSE)</f>
        <v>3.91</v>
      </c>
      <c r="O3580" s="1">
        <f>VLOOKUP(A3580,'volatile collection data'!$G$6:$K$69,5,FALSE)</f>
        <v>1</v>
      </c>
      <c r="P3580" s="1" t="str">
        <f t="shared" si="333"/>
        <v>5E</v>
      </c>
      <c r="Q3580">
        <f t="shared" si="331"/>
        <v>1.2819833887289682</v>
      </c>
      <c r="R3580" t="str">
        <f t="shared" si="334"/>
        <v>26A_1-E&amp;3.91%3.91@11</v>
      </c>
      <c r="S3580" t="str">
        <f t="shared" si="335"/>
        <v>5E-26A-VCS-Loc-22</v>
      </c>
      <c r="T3580" t="str">
        <f>IFERROR(IF(VLOOKUP(S3580,Bad!$A:$A,1,FALSE)='RAW2'!S3580,"yes","no"),"no")</f>
        <v>yes</v>
      </c>
      <c r="U3580" t="str">
        <f>IFERROR(VLOOKUP(F3580,compounds!$A:$B,2,FALSE),"")</f>
        <v/>
      </c>
      <c r="V3580" t="str">
        <f>VLOOKUP(B3580,'volatile collection data'!$O:$P,2,FALSE)</f>
        <v>02.may.22 26</v>
      </c>
    </row>
    <row r="3581" spans="1:22" x14ac:dyDescent="0.2">
      <c r="A3581" t="s">
        <v>382</v>
      </c>
      <c r="B3581" s="1" t="str">
        <f t="shared" si="332"/>
        <v>5E</v>
      </c>
      <c r="C3581">
        <v>37.139000000000003</v>
      </c>
      <c r="D3581">
        <f t="shared" si="330"/>
        <v>37.14</v>
      </c>
      <c r="E3581">
        <f>VLOOKUP(D3581,'Peak Combiner'!$A$5:$D$4980,4,FALSE)</f>
        <v>37.14</v>
      </c>
      <c r="F3581">
        <f>IFERROR(VLOOKUP(D3581,rt_comb!$A:$B,2,FALSE),D3581)</f>
        <v>37.14</v>
      </c>
      <c r="G3581">
        <v>56945168</v>
      </c>
      <c r="H3581">
        <f>SUMIFS($G:$G,$E:$E,18.51,'RAW2'!$A:$A,'RAW2'!A3581)</f>
        <v>24005480</v>
      </c>
      <c r="I3581" s="1" t="str">
        <f>VLOOKUP(A3581,'volatile collection data'!$G$6:$H$69,2,FALSE)</f>
        <v>E</v>
      </c>
      <c r="J3581" s="1">
        <f>VLOOKUP(A3581,'volatile collection data'!$G$6:$I$69,3,FALSE)</f>
        <v>5</v>
      </c>
      <c r="K3581" s="1" t="str">
        <f>VLOOKUP(A3581,'volatile collection data'!$G$6:$N$69,8,FALSE)</f>
        <v>26A</v>
      </c>
      <c r="L3581" s="1">
        <f>VLOOKUP(A3581,'volatile collection data'!$G$6:$J$69,4,FALSE)</f>
        <v>3.91</v>
      </c>
      <c r="M3581" s="1">
        <f>VLOOKUP($A3581,'volatile collection data'!$G$6:$M$69,6,FALSE)</f>
        <v>11</v>
      </c>
      <c r="N3581" s="1">
        <f>VLOOKUP($A3581,'volatile collection data'!$G$6:$M$69,7,FALSE)</f>
        <v>3.91</v>
      </c>
      <c r="O3581" s="1">
        <f>VLOOKUP(A3581,'volatile collection data'!$G$6:$K$69,5,FALSE)</f>
        <v>1</v>
      </c>
      <c r="P3581" s="1" t="str">
        <f t="shared" si="333"/>
        <v>5E</v>
      </c>
      <c r="Q3581">
        <f t="shared" si="331"/>
        <v>3.0334701879899399</v>
      </c>
      <c r="R3581" t="str">
        <f t="shared" si="334"/>
        <v>26A_1-E&amp;3.91%3.91@11</v>
      </c>
      <c r="S3581" t="str">
        <f t="shared" si="335"/>
        <v>5E-26A-VCS-Loc-22</v>
      </c>
      <c r="T3581" t="str">
        <f>IFERROR(IF(VLOOKUP(S3581,Bad!$A:$A,1,FALSE)='RAW2'!S3581,"yes","no"),"no")</f>
        <v>yes</v>
      </c>
      <c r="U3581" t="str">
        <f>IFERROR(VLOOKUP(F3581,compounds!$A:$B,2,FALSE),"")</f>
        <v/>
      </c>
      <c r="V3581" t="str">
        <f>VLOOKUP(B3581,'volatile collection data'!$O:$P,2,FALSE)</f>
        <v>02.may.22 26</v>
      </c>
    </row>
    <row r="3582" spans="1:22" x14ac:dyDescent="0.2">
      <c r="A3582" t="s">
        <v>382</v>
      </c>
      <c r="B3582" s="1" t="str">
        <f t="shared" si="332"/>
        <v>5E</v>
      </c>
      <c r="C3582">
        <v>37.207999999999998</v>
      </c>
      <c r="D3582">
        <f t="shared" ref="D3582:D3645" si="336">ROUND(C3582,2)</f>
        <v>37.21</v>
      </c>
      <c r="E3582">
        <f>VLOOKUP(D3582,'Peak Combiner'!$A$5:$D$4980,4,FALSE)</f>
        <v>37.21</v>
      </c>
      <c r="F3582">
        <f>IFERROR(VLOOKUP(D3582,rt_comb!$A:$B,2,FALSE),D3582)</f>
        <v>37.21</v>
      </c>
      <c r="G3582">
        <v>124741696</v>
      </c>
      <c r="H3582">
        <f>SUMIFS($G:$G,$E:$E,18.51,'RAW2'!$A:$A,'RAW2'!A3582)</f>
        <v>24005480</v>
      </c>
      <c r="I3582" s="1" t="str">
        <f>VLOOKUP(A3582,'volatile collection data'!$G$6:$H$69,2,FALSE)</f>
        <v>E</v>
      </c>
      <c r="J3582" s="1">
        <f>VLOOKUP(A3582,'volatile collection data'!$G$6:$I$69,3,FALSE)</f>
        <v>5</v>
      </c>
      <c r="K3582" s="1" t="str">
        <f>VLOOKUP(A3582,'volatile collection data'!$G$6:$N$69,8,FALSE)</f>
        <v>26A</v>
      </c>
      <c r="L3582" s="1">
        <f>VLOOKUP(A3582,'volatile collection data'!$G$6:$J$69,4,FALSE)</f>
        <v>3.91</v>
      </c>
      <c r="M3582" s="1">
        <f>VLOOKUP($A3582,'volatile collection data'!$G$6:$M$69,6,FALSE)</f>
        <v>11</v>
      </c>
      <c r="N3582" s="1">
        <f>VLOOKUP($A3582,'volatile collection data'!$G$6:$M$69,7,FALSE)</f>
        <v>3.91</v>
      </c>
      <c r="O3582" s="1">
        <f>VLOOKUP(A3582,'volatile collection data'!$G$6:$K$69,5,FALSE)</f>
        <v>1</v>
      </c>
      <c r="P3582" s="1" t="str">
        <f t="shared" si="333"/>
        <v>5E</v>
      </c>
      <c r="Q3582">
        <f t="shared" ref="Q3582:Q3645" si="337">IFERROR((30/H3582*G3582)/L3582/6,0)</f>
        <v>6.6449925306270758</v>
      </c>
      <c r="R3582" t="str">
        <f t="shared" si="334"/>
        <v>26A_1-E&amp;3.91%3.91@11</v>
      </c>
      <c r="S3582" t="str">
        <f t="shared" si="335"/>
        <v>5E-26A-VCS-Loc-22</v>
      </c>
      <c r="T3582" t="str">
        <f>IFERROR(IF(VLOOKUP(S3582,Bad!$A:$A,1,FALSE)='RAW2'!S3582,"yes","no"),"no")</f>
        <v>yes</v>
      </c>
      <c r="U3582" t="str">
        <f>IFERROR(VLOOKUP(F3582,compounds!$A:$B,2,FALSE),"")</f>
        <v/>
      </c>
      <c r="V3582" t="str">
        <f>VLOOKUP(B3582,'volatile collection data'!$O:$P,2,FALSE)</f>
        <v>02.may.22 26</v>
      </c>
    </row>
    <row r="3583" spans="1:22" x14ac:dyDescent="0.2">
      <c r="A3583" t="s">
        <v>382</v>
      </c>
      <c r="B3583" s="1" t="str">
        <f t="shared" si="332"/>
        <v>5E</v>
      </c>
      <c r="C3583">
        <v>37.584000000000003</v>
      </c>
      <c r="D3583">
        <f t="shared" si="336"/>
        <v>37.58</v>
      </c>
      <c r="E3583">
        <f>VLOOKUP(D3583,'Peak Combiner'!$A$5:$D$4980,4,FALSE)</f>
        <v>37.58</v>
      </c>
      <c r="F3583">
        <f>IFERROR(VLOOKUP(D3583,rt_comb!$A:$B,2,FALSE),D3583)</f>
        <v>37.58</v>
      </c>
      <c r="G3583">
        <v>423739928</v>
      </c>
      <c r="H3583">
        <f>SUMIFS($G:$G,$E:$E,18.51,'RAW2'!$A:$A,'RAW2'!A3583)</f>
        <v>24005480</v>
      </c>
      <c r="I3583" s="1" t="str">
        <f>VLOOKUP(A3583,'volatile collection data'!$G$6:$H$69,2,FALSE)</f>
        <v>E</v>
      </c>
      <c r="J3583" s="1">
        <f>VLOOKUP(A3583,'volatile collection data'!$G$6:$I$69,3,FALSE)</f>
        <v>5</v>
      </c>
      <c r="K3583" s="1" t="str">
        <f>VLOOKUP(A3583,'volatile collection data'!$G$6:$N$69,8,FALSE)</f>
        <v>26A</v>
      </c>
      <c r="L3583" s="1">
        <f>VLOOKUP(A3583,'volatile collection data'!$G$6:$J$69,4,FALSE)</f>
        <v>3.91</v>
      </c>
      <c r="M3583" s="1">
        <f>VLOOKUP($A3583,'volatile collection data'!$G$6:$M$69,6,FALSE)</f>
        <v>11</v>
      </c>
      <c r="N3583" s="1">
        <f>VLOOKUP($A3583,'volatile collection data'!$G$6:$M$69,7,FALSE)</f>
        <v>3.91</v>
      </c>
      <c r="O3583" s="1">
        <f>VLOOKUP(A3583,'volatile collection data'!$G$6:$K$69,5,FALSE)</f>
        <v>1</v>
      </c>
      <c r="P3583" s="1" t="str">
        <f t="shared" si="333"/>
        <v>5E</v>
      </c>
      <c r="Q3583">
        <f t="shared" si="337"/>
        <v>22.572634065264392</v>
      </c>
      <c r="R3583" t="str">
        <f t="shared" si="334"/>
        <v>26A_1-E&amp;3.91%3.91@11</v>
      </c>
      <c r="S3583" t="str">
        <f t="shared" si="335"/>
        <v>5E-26A-VCS-Loc-22</v>
      </c>
      <c r="T3583" t="str">
        <f>IFERROR(IF(VLOOKUP(S3583,Bad!$A:$A,1,FALSE)='RAW2'!S3583,"yes","no"),"no")</f>
        <v>yes</v>
      </c>
      <c r="U3583" t="str">
        <f>IFERROR(VLOOKUP(F3583,compounds!$A:$B,2,FALSE),"")</f>
        <v/>
      </c>
      <c r="V3583" t="str">
        <f>VLOOKUP(B3583,'volatile collection data'!$O:$P,2,FALSE)</f>
        <v>02.may.22 26</v>
      </c>
    </row>
    <row r="3584" spans="1:22" x14ac:dyDescent="0.2">
      <c r="A3584" t="s">
        <v>382</v>
      </c>
      <c r="B3584" s="1" t="str">
        <f t="shared" si="332"/>
        <v>5E</v>
      </c>
      <c r="C3584">
        <v>37.69</v>
      </c>
      <c r="D3584">
        <f t="shared" si="336"/>
        <v>37.69</v>
      </c>
      <c r="E3584">
        <f>VLOOKUP(D3584,'Peak Combiner'!$A$5:$D$4980,4,FALSE)</f>
        <v>37.67</v>
      </c>
      <c r="F3584">
        <f>IFERROR(VLOOKUP(D3584,rt_comb!$A:$B,2,FALSE),D3584)</f>
        <v>37.69</v>
      </c>
      <c r="G3584">
        <v>177238140</v>
      </c>
      <c r="H3584">
        <f>SUMIFS($G:$G,$E:$E,18.51,'RAW2'!$A:$A,'RAW2'!A3584)</f>
        <v>24005480</v>
      </c>
      <c r="I3584" s="1" t="str">
        <f>VLOOKUP(A3584,'volatile collection data'!$G$6:$H$69,2,FALSE)</f>
        <v>E</v>
      </c>
      <c r="J3584" s="1">
        <f>VLOOKUP(A3584,'volatile collection data'!$G$6:$I$69,3,FALSE)</f>
        <v>5</v>
      </c>
      <c r="K3584" s="1" t="str">
        <f>VLOOKUP(A3584,'volatile collection data'!$G$6:$N$69,8,FALSE)</f>
        <v>26A</v>
      </c>
      <c r="L3584" s="1">
        <f>VLOOKUP(A3584,'volatile collection data'!$G$6:$J$69,4,FALSE)</f>
        <v>3.91</v>
      </c>
      <c r="M3584" s="1">
        <f>VLOOKUP($A3584,'volatile collection data'!$G$6:$M$69,6,FALSE)</f>
        <v>11</v>
      </c>
      <c r="N3584" s="1">
        <f>VLOOKUP($A3584,'volatile collection data'!$G$6:$M$69,7,FALSE)</f>
        <v>3.91</v>
      </c>
      <c r="O3584" s="1">
        <f>VLOOKUP(A3584,'volatile collection data'!$G$6:$K$69,5,FALSE)</f>
        <v>1</v>
      </c>
      <c r="P3584" s="1" t="str">
        <f t="shared" si="333"/>
        <v>5E</v>
      </c>
      <c r="Q3584">
        <f t="shared" si="337"/>
        <v>9.4414791060900427</v>
      </c>
      <c r="R3584" t="str">
        <f t="shared" si="334"/>
        <v>26A_1-E&amp;3.91%3.91@11</v>
      </c>
      <c r="S3584" t="str">
        <f t="shared" si="335"/>
        <v>5E-26A-VCS-Loc-22</v>
      </c>
      <c r="T3584" t="str">
        <f>IFERROR(IF(VLOOKUP(S3584,Bad!$A:$A,1,FALSE)='RAW2'!S3584,"yes","no"),"no")</f>
        <v>yes</v>
      </c>
      <c r="U3584" t="str">
        <f>IFERROR(VLOOKUP(F3584,compounds!$A:$B,2,FALSE),"")</f>
        <v/>
      </c>
      <c r="V3584" t="str">
        <f>VLOOKUP(B3584,'volatile collection data'!$O:$P,2,FALSE)</f>
        <v>02.may.22 26</v>
      </c>
    </row>
    <row r="3585" spans="1:22" x14ac:dyDescent="0.2">
      <c r="A3585" t="s">
        <v>382</v>
      </c>
      <c r="B3585" s="1" t="str">
        <f t="shared" si="332"/>
        <v>5E</v>
      </c>
      <c r="C3585">
        <v>37.781999999999996</v>
      </c>
      <c r="D3585">
        <f t="shared" si="336"/>
        <v>37.78</v>
      </c>
      <c r="E3585">
        <f>VLOOKUP(D3585,'Peak Combiner'!$A$5:$D$4980,4,FALSE)</f>
        <v>37.78</v>
      </c>
      <c r="F3585">
        <f>IFERROR(VLOOKUP(D3585,rt_comb!$A:$B,2,FALSE),D3585)</f>
        <v>37.78</v>
      </c>
      <c r="G3585">
        <v>335046008</v>
      </c>
      <c r="H3585">
        <f>SUMIFS($G:$G,$E:$E,18.51,'RAW2'!$A:$A,'RAW2'!A3585)</f>
        <v>24005480</v>
      </c>
      <c r="I3585" s="1" t="str">
        <f>VLOOKUP(A3585,'volatile collection data'!$G$6:$H$69,2,FALSE)</f>
        <v>E</v>
      </c>
      <c r="J3585" s="1">
        <f>VLOOKUP(A3585,'volatile collection data'!$G$6:$I$69,3,FALSE)</f>
        <v>5</v>
      </c>
      <c r="K3585" s="1" t="str">
        <f>VLOOKUP(A3585,'volatile collection data'!$G$6:$N$69,8,FALSE)</f>
        <v>26A</v>
      </c>
      <c r="L3585" s="1">
        <f>VLOOKUP(A3585,'volatile collection data'!$G$6:$J$69,4,FALSE)</f>
        <v>3.91</v>
      </c>
      <c r="M3585" s="1">
        <f>VLOOKUP($A3585,'volatile collection data'!$G$6:$M$69,6,FALSE)</f>
        <v>11</v>
      </c>
      <c r="N3585" s="1">
        <f>VLOOKUP($A3585,'volatile collection data'!$G$6:$M$69,7,FALSE)</f>
        <v>3.91</v>
      </c>
      <c r="O3585" s="1">
        <f>VLOOKUP(A3585,'volatile collection data'!$G$6:$K$69,5,FALSE)</f>
        <v>1</v>
      </c>
      <c r="P3585" s="1" t="str">
        <f t="shared" si="333"/>
        <v>5E</v>
      </c>
      <c r="Q3585">
        <f t="shared" si="337"/>
        <v>17.847907251288451</v>
      </c>
      <c r="R3585" t="str">
        <f t="shared" si="334"/>
        <v>26A_1-E&amp;3.91%3.91@11</v>
      </c>
      <c r="S3585" t="str">
        <f t="shared" si="335"/>
        <v>5E-26A-VCS-Loc-22</v>
      </c>
      <c r="T3585" t="str">
        <f>IFERROR(IF(VLOOKUP(S3585,Bad!$A:$A,1,FALSE)='RAW2'!S3585,"yes","no"),"no")</f>
        <v>yes</v>
      </c>
      <c r="U3585" t="str">
        <f>IFERROR(VLOOKUP(F3585,compounds!$A:$B,2,FALSE),"")</f>
        <v/>
      </c>
      <c r="V3585" t="str">
        <f>VLOOKUP(B3585,'volatile collection data'!$O:$P,2,FALSE)</f>
        <v>02.may.22 26</v>
      </c>
    </row>
    <row r="3586" spans="1:22" x14ac:dyDescent="0.2">
      <c r="A3586" t="s">
        <v>382</v>
      </c>
      <c r="B3586" s="1" t="str">
        <f t="shared" si="332"/>
        <v>5E</v>
      </c>
      <c r="C3586">
        <v>37.988</v>
      </c>
      <c r="D3586">
        <f t="shared" si="336"/>
        <v>37.99</v>
      </c>
      <c r="E3586">
        <f>VLOOKUP(D3586,'Peak Combiner'!$A$5:$D$4980,4,FALSE)</f>
        <v>37.99</v>
      </c>
      <c r="F3586">
        <f>IFERROR(VLOOKUP(D3586,rt_comb!$A:$B,2,FALSE),D3586)</f>
        <v>37.99</v>
      </c>
      <c r="G3586">
        <v>165604140</v>
      </c>
      <c r="H3586">
        <f>SUMIFS($G:$G,$E:$E,18.51,'RAW2'!$A:$A,'RAW2'!A3586)</f>
        <v>24005480</v>
      </c>
      <c r="I3586" s="1" t="str">
        <f>VLOOKUP(A3586,'volatile collection data'!$G$6:$H$69,2,FALSE)</f>
        <v>E</v>
      </c>
      <c r="J3586" s="1">
        <f>VLOOKUP(A3586,'volatile collection data'!$G$6:$I$69,3,FALSE)</f>
        <v>5</v>
      </c>
      <c r="K3586" s="1" t="str">
        <f>VLOOKUP(A3586,'volatile collection data'!$G$6:$N$69,8,FALSE)</f>
        <v>26A</v>
      </c>
      <c r="L3586" s="1">
        <f>VLOOKUP(A3586,'volatile collection data'!$G$6:$J$69,4,FALSE)</f>
        <v>3.91</v>
      </c>
      <c r="M3586" s="1">
        <f>VLOOKUP($A3586,'volatile collection data'!$G$6:$M$69,6,FALSE)</f>
        <v>11</v>
      </c>
      <c r="N3586" s="1">
        <f>VLOOKUP($A3586,'volatile collection data'!$G$6:$M$69,7,FALSE)</f>
        <v>3.91</v>
      </c>
      <c r="O3586" s="1">
        <f>VLOOKUP(A3586,'volatile collection data'!$G$6:$K$69,5,FALSE)</f>
        <v>1</v>
      </c>
      <c r="P3586" s="1" t="str">
        <f t="shared" si="333"/>
        <v>5E</v>
      </c>
      <c r="Q3586">
        <f t="shared" si="337"/>
        <v>8.8217357036809929</v>
      </c>
      <c r="R3586" t="str">
        <f t="shared" si="334"/>
        <v>26A_1-E&amp;3.91%3.91@11</v>
      </c>
      <c r="S3586" t="str">
        <f t="shared" si="335"/>
        <v>5E-26A-VCS-Loc-22</v>
      </c>
      <c r="T3586" t="str">
        <f>IFERROR(IF(VLOOKUP(S3586,Bad!$A:$A,1,FALSE)='RAW2'!S3586,"yes","no"),"no")</f>
        <v>yes</v>
      </c>
      <c r="U3586" t="str">
        <f>IFERROR(VLOOKUP(F3586,compounds!$A:$B,2,FALSE),"")</f>
        <v/>
      </c>
      <c r="V3586" t="str">
        <f>VLOOKUP(B3586,'volatile collection data'!$O:$P,2,FALSE)</f>
        <v>02.may.22 26</v>
      </c>
    </row>
    <row r="3587" spans="1:22" x14ac:dyDescent="0.2">
      <c r="A3587" t="s">
        <v>382</v>
      </c>
      <c r="B3587" s="1" t="str">
        <f t="shared" ref="B3587:B3650" si="338">LEFT(A3587,FIND("-",A3587)-1)</f>
        <v>5E</v>
      </c>
      <c r="C3587">
        <v>38.051000000000002</v>
      </c>
      <c r="D3587">
        <f t="shared" si="336"/>
        <v>38.049999999999997</v>
      </c>
      <c r="E3587">
        <f>VLOOKUP(D3587,'Peak Combiner'!$A$5:$D$4980,4,FALSE)</f>
        <v>38.049999999999997</v>
      </c>
      <c r="F3587">
        <f>IFERROR(VLOOKUP(D3587,rt_comb!$A:$B,2,FALSE),D3587)</f>
        <v>38.049999999999997</v>
      </c>
      <c r="G3587">
        <v>134485298</v>
      </c>
      <c r="H3587">
        <f>SUMIFS($G:$G,$E:$E,18.51,'RAW2'!$A:$A,'RAW2'!A3587)</f>
        <v>24005480</v>
      </c>
      <c r="I3587" s="1" t="str">
        <f>VLOOKUP(A3587,'volatile collection data'!$G$6:$H$69,2,FALSE)</f>
        <v>E</v>
      </c>
      <c r="J3587" s="1">
        <f>VLOOKUP(A3587,'volatile collection data'!$G$6:$I$69,3,FALSE)</f>
        <v>5</v>
      </c>
      <c r="K3587" s="1" t="str">
        <f>VLOOKUP(A3587,'volatile collection data'!$G$6:$N$69,8,FALSE)</f>
        <v>26A</v>
      </c>
      <c r="L3587" s="1">
        <f>VLOOKUP(A3587,'volatile collection data'!$G$6:$J$69,4,FALSE)</f>
        <v>3.91</v>
      </c>
      <c r="M3587" s="1">
        <f>VLOOKUP($A3587,'volatile collection data'!$G$6:$M$69,6,FALSE)</f>
        <v>11</v>
      </c>
      <c r="N3587" s="1">
        <f>VLOOKUP($A3587,'volatile collection data'!$G$6:$M$69,7,FALSE)</f>
        <v>3.91</v>
      </c>
      <c r="O3587" s="1">
        <f>VLOOKUP(A3587,'volatile collection data'!$G$6:$K$69,5,FALSE)</f>
        <v>1</v>
      </c>
      <c r="P3587" s="1" t="str">
        <f t="shared" ref="P3587:P3650" si="339">J3587&amp;I3587</f>
        <v>5E</v>
      </c>
      <c r="Q3587">
        <f t="shared" si="337"/>
        <v>7.1640343954370822</v>
      </c>
      <c r="R3587" t="str">
        <f t="shared" ref="R3587:R3650" si="340">K3587&amp;"_"&amp;O3587&amp;"-"&amp;I3587&amp;"&amp;"&amp;L3587&amp;"%"&amp;N3587&amp;"@"&amp;M3587</f>
        <v>26A_1-E&amp;3.91%3.91@11</v>
      </c>
      <c r="S3587" t="str">
        <f t="shared" ref="S3587:S3650" si="341">A3587</f>
        <v>5E-26A-VCS-Loc-22</v>
      </c>
      <c r="T3587" t="str">
        <f>IFERROR(IF(VLOOKUP(S3587,Bad!$A:$A,1,FALSE)='RAW2'!S3587,"yes","no"),"no")</f>
        <v>yes</v>
      </c>
      <c r="U3587" t="str">
        <f>IFERROR(VLOOKUP(F3587,compounds!$A:$B,2,FALSE),"")</f>
        <v/>
      </c>
      <c r="V3587" t="str">
        <f>VLOOKUP(B3587,'volatile collection data'!$O:$P,2,FALSE)</f>
        <v>02.may.22 26</v>
      </c>
    </row>
    <row r="3588" spans="1:22" x14ac:dyDescent="0.2">
      <c r="A3588" t="s">
        <v>382</v>
      </c>
      <c r="B3588" s="1" t="str">
        <f t="shared" si="338"/>
        <v>5E</v>
      </c>
      <c r="C3588">
        <v>38.158000000000001</v>
      </c>
      <c r="D3588">
        <f t="shared" si="336"/>
        <v>38.159999999999997</v>
      </c>
      <c r="E3588">
        <f>VLOOKUP(D3588,'Peak Combiner'!$A$5:$D$4980,4,FALSE)</f>
        <v>38.159999999999997</v>
      </c>
      <c r="F3588">
        <f>IFERROR(VLOOKUP(D3588,rt_comb!$A:$B,2,FALSE),D3588)</f>
        <v>38.159999999999997</v>
      </c>
      <c r="G3588">
        <v>272334150</v>
      </c>
      <c r="H3588">
        <f>SUMIFS($G:$G,$E:$E,18.51,'RAW2'!$A:$A,'RAW2'!A3588)</f>
        <v>24005480</v>
      </c>
      <c r="I3588" s="1" t="str">
        <f>VLOOKUP(A3588,'volatile collection data'!$G$6:$H$69,2,FALSE)</f>
        <v>E</v>
      </c>
      <c r="J3588" s="1">
        <f>VLOOKUP(A3588,'volatile collection data'!$G$6:$I$69,3,FALSE)</f>
        <v>5</v>
      </c>
      <c r="K3588" s="1" t="str">
        <f>VLOOKUP(A3588,'volatile collection data'!$G$6:$N$69,8,FALSE)</f>
        <v>26A</v>
      </c>
      <c r="L3588" s="1">
        <f>VLOOKUP(A3588,'volatile collection data'!$G$6:$J$69,4,FALSE)</f>
        <v>3.91</v>
      </c>
      <c r="M3588" s="1">
        <f>VLOOKUP($A3588,'volatile collection data'!$G$6:$M$69,6,FALSE)</f>
        <v>11</v>
      </c>
      <c r="N3588" s="1">
        <f>VLOOKUP($A3588,'volatile collection data'!$G$6:$M$69,7,FALSE)</f>
        <v>3.91</v>
      </c>
      <c r="O3588" s="1">
        <f>VLOOKUP(A3588,'volatile collection data'!$G$6:$K$69,5,FALSE)</f>
        <v>1</v>
      </c>
      <c r="P3588" s="1" t="str">
        <f t="shared" si="339"/>
        <v>5E</v>
      </c>
      <c r="Q3588">
        <f t="shared" si="337"/>
        <v>14.507245376755769</v>
      </c>
      <c r="R3588" t="str">
        <f t="shared" si="340"/>
        <v>26A_1-E&amp;3.91%3.91@11</v>
      </c>
      <c r="S3588" t="str">
        <f t="shared" si="341"/>
        <v>5E-26A-VCS-Loc-22</v>
      </c>
      <c r="T3588" t="str">
        <f>IFERROR(IF(VLOOKUP(S3588,Bad!$A:$A,1,FALSE)='RAW2'!S3588,"yes","no"),"no")</f>
        <v>yes</v>
      </c>
      <c r="U3588" t="str">
        <f>IFERROR(VLOOKUP(F3588,compounds!$A:$B,2,FALSE),"")</f>
        <v/>
      </c>
      <c r="V3588" t="str">
        <f>VLOOKUP(B3588,'volatile collection data'!$O:$P,2,FALSE)</f>
        <v>02.may.22 26</v>
      </c>
    </row>
    <row r="3589" spans="1:22" x14ac:dyDescent="0.2">
      <c r="A3589" t="s">
        <v>382</v>
      </c>
      <c r="B3589" s="1" t="str">
        <f t="shared" si="338"/>
        <v>5E</v>
      </c>
      <c r="C3589">
        <v>38.734999999999999</v>
      </c>
      <c r="D3589">
        <f t="shared" si="336"/>
        <v>38.74</v>
      </c>
      <c r="E3589">
        <f>VLOOKUP(D3589,'Peak Combiner'!$A$5:$D$4980,4,FALSE)</f>
        <v>38.74</v>
      </c>
      <c r="F3589">
        <f>IFERROR(VLOOKUP(D3589,rt_comb!$A:$B,2,FALSE),D3589)</f>
        <v>38.74</v>
      </c>
      <c r="G3589">
        <v>13486196969</v>
      </c>
      <c r="H3589">
        <f>SUMIFS($G:$G,$E:$E,18.51,'RAW2'!$A:$A,'RAW2'!A3589)</f>
        <v>24005480</v>
      </c>
      <c r="I3589" s="1" t="str">
        <f>VLOOKUP(A3589,'volatile collection data'!$G$6:$H$69,2,FALSE)</f>
        <v>E</v>
      </c>
      <c r="J3589" s="1">
        <f>VLOOKUP(A3589,'volatile collection data'!$G$6:$I$69,3,FALSE)</f>
        <v>5</v>
      </c>
      <c r="K3589" s="1" t="str">
        <f>VLOOKUP(A3589,'volatile collection data'!$G$6:$N$69,8,FALSE)</f>
        <v>26A</v>
      </c>
      <c r="L3589" s="1">
        <f>VLOOKUP(A3589,'volatile collection data'!$G$6:$J$69,4,FALSE)</f>
        <v>3.91</v>
      </c>
      <c r="M3589" s="1">
        <f>VLOOKUP($A3589,'volatile collection data'!$G$6:$M$69,6,FALSE)</f>
        <v>11</v>
      </c>
      <c r="N3589" s="1">
        <f>VLOOKUP($A3589,'volatile collection data'!$G$6:$M$69,7,FALSE)</f>
        <v>3.91</v>
      </c>
      <c r="O3589" s="1">
        <f>VLOOKUP(A3589,'volatile collection data'!$G$6:$K$69,5,FALSE)</f>
        <v>1</v>
      </c>
      <c r="P3589" s="1" t="str">
        <f t="shared" si="339"/>
        <v>5E</v>
      </c>
      <c r="Q3589">
        <f t="shared" si="337"/>
        <v>718.40997035642761</v>
      </c>
      <c r="R3589" t="str">
        <f t="shared" si="340"/>
        <v>26A_1-E&amp;3.91%3.91@11</v>
      </c>
      <c r="S3589" t="str">
        <f t="shared" si="341"/>
        <v>5E-26A-VCS-Loc-22</v>
      </c>
      <c r="T3589" t="str">
        <f>IFERROR(IF(VLOOKUP(S3589,Bad!$A:$A,1,FALSE)='RAW2'!S3589,"yes","no"),"no")</f>
        <v>yes</v>
      </c>
      <c r="U3589" t="str">
        <f>IFERROR(VLOOKUP(F3589,compounds!$A:$B,2,FALSE),"")</f>
        <v/>
      </c>
      <c r="V3589" t="str">
        <f>VLOOKUP(B3589,'volatile collection data'!$O:$P,2,FALSE)</f>
        <v>02.may.22 26</v>
      </c>
    </row>
    <row r="3590" spans="1:22" x14ac:dyDescent="0.2">
      <c r="A3590" t="s">
        <v>382</v>
      </c>
      <c r="B3590" s="1" t="str">
        <f t="shared" si="338"/>
        <v>5E</v>
      </c>
      <c r="C3590">
        <v>38.915999999999997</v>
      </c>
      <c r="D3590">
        <f t="shared" si="336"/>
        <v>38.92</v>
      </c>
      <c r="E3590">
        <f>VLOOKUP(D3590,'Peak Combiner'!$A$5:$D$4980,4,FALSE)</f>
        <v>38.92</v>
      </c>
      <c r="F3590">
        <f>IFERROR(VLOOKUP(D3590,rt_comb!$A:$B,2,FALSE),D3590)</f>
        <v>38.92</v>
      </c>
      <c r="G3590">
        <v>10741200407</v>
      </c>
      <c r="H3590">
        <f>SUMIFS($G:$G,$E:$E,18.51,'RAW2'!$A:$A,'RAW2'!A3590)</f>
        <v>24005480</v>
      </c>
      <c r="I3590" s="1" t="str">
        <f>VLOOKUP(A3590,'volatile collection data'!$G$6:$H$69,2,FALSE)</f>
        <v>E</v>
      </c>
      <c r="J3590" s="1">
        <f>VLOOKUP(A3590,'volatile collection data'!$G$6:$I$69,3,FALSE)</f>
        <v>5</v>
      </c>
      <c r="K3590" s="1" t="str">
        <f>VLOOKUP(A3590,'volatile collection data'!$G$6:$N$69,8,FALSE)</f>
        <v>26A</v>
      </c>
      <c r="L3590" s="1">
        <f>VLOOKUP(A3590,'volatile collection data'!$G$6:$J$69,4,FALSE)</f>
        <v>3.91</v>
      </c>
      <c r="M3590" s="1">
        <f>VLOOKUP($A3590,'volatile collection data'!$G$6:$M$69,6,FALSE)</f>
        <v>11</v>
      </c>
      <c r="N3590" s="1">
        <f>VLOOKUP($A3590,'volatile collection data'!$G$6:$M$69,7,FALSE)</f>
        <v>3.91</v>
      </c>
      <c r="O3590" s="1">
        <f>VLOOKUP(A3590,'volatile collection data'!$G$6:$K$69,5,FALSE)</f>
        <v>1</v>
      </c>
      <c r="P3590" s="1" t="str">
        <f t="shared" si="339"/>
        <v>5E</v>
      </c>
      <c r="Q3590">
        <f t="shared" si="337"/>
        <v>572.18395102214663</v>
      </c>
      <c r="R3590" t="str">
        <f t="shared" si="340"/>
        <v>26A_1-E&amp;3.91%3.91@11</v>
      </c>
      <c r="S3590" t="str">
        <f t="shared" si="341"/>
        <v>5E-26A-VCS-Loc-22</v>
      </c>
      <c r="T3590" t="str">
        <f>IFERROR(IF(VLOOKUP(S3590,Bad!$A:$A,1,FALSE)='RAW2'!S3590,"yes","no"),"no")</f>
        <v>yes</v>
      </c>
      <c r="U3590" t="str">
        <f>IFERROR(VLOOKUP(F3590,compounds!$A:$B,2,FALSE),"")</f>
        <v/>
      </c>
      <c r="V3590" t="str">
        <f>VLOOKUP(B3590,'volatile collection data'!$O:$P,2,FALSE)</f>
        <v>02.may.22 26</v>
      </c>
    </row>
    <row r="3591" spans="1:22" x14ac:dyDescent="0.2">
      <c r="A3591" t="s">
        <v>382</v>
      </c>
      <c r="B3591" s="1" t="str">
        <f t="shared" si="338"/>
        <v>5E</v>
      </c>
      <c r="C3591">
        <v>39.048000000000002</v>
      </c>
      <c r="D3591">
        <f t="shared" si="336"/>
        <v>39.049999999999997</v>
      </c>
      <c r="E3591">
        <f>VLOOKUP(D3591,'Peak Combiner'!$A$5:$D$4980,4,FALSE)</f>
        <v>39.049999999999997</v>
      </c>
      <c r="F3591">
        <f>IFERROR(VLOOKUP(D3591,rt_comb!$A:$B,2,FALSE),D3591)</f>
        <v>39.049999999999997</v>
      </c>
      <c r="G3591">
        <v>8866534620</v>
      </c>
      <c r="H3591">
        <f>SUMIFS($G:$G,$E:$E,18.51,'RAW2'!$A:$A,'RAW2'!A3591)</f>
        <v>24005480</v>
      </c>
      <c r="I3591" s="1" t="str">
        <f>VLOOKUP(A3591,'volatile collection data'!$G$6:$H$69,2,FALSE)</f>
        <v>E</v>
      </c>
      <c r="J3591" s="1">
        <f>VLOOKUP(A3591,'volatile collection data'!$G$6:$I$69,3,FALSE)</f>
        <v>5</v>
      </c>
      <c r="K3591" s="1" t="str">
        <f>VLOOKUP(A3591,'volatile collection data'!$G$6:$N$69,8,FALSE)</f>
        <v>26A</v>
      </c>
      <c r="L3591" s="1">
        <f>VLOOKUP(A3591,'volatile collection data'!$G$6:$J$69,4,FALSE)</f>
        <v>3.91</v>
      </c>
      <c r="M3591" s="1">
        <f>VLOOKUP($A3591,'volatile collection data'!$G$6:$M$69,6,FALSE)</f>
        <v>11</v>
      </c>
      <c r="N3591" s="1">
        <f>VLOOKUP($A3591,'volatile collection data'!$G$6:$M$69,7,FALSE)</f>
        <v>3.91</v>
      </c>
      <c r="O3591" s="1">
        <f>VLOOKUP(A3591,'volatile collection data'!$G$6:$K$69,5,FALSE)</f>
        <v>1</v>
      </c>
      <c r="P3591" s="1" t="str">
        <f t="shared" si="339"/>
        <v>5E</v>
      </c>
      <c r="Q3591">
        <f t="shared" si="337"/>
        <v>472.32046871036908</v>
      </c>
      <c r="R3591" t="str">
        <f t="shared" si="340"/>
        <v>26A_1-E&amp;3.91%3.91@11</v>
      </c>
      <c r="S3591" t="str">
        <f t="shared" si="341"/>
        <v>5E-26A-VCS-Loc-22</v>
      </c>
      <c r="T3591" t="str">
        <f>IFERROR(IF(VLOOKUP(S3591,Bad!$A:$A,1,FALSE)='RAW2'!S3591,"yes","no"),"no")</f>
        <v>yes</v>
      </c>
      <c r="U3591" t="str">
        <f>IFERROR(VLOOKUP(F3591,compounds!$A:$B,2,FALSE),"")</f>
        <v/>
      </c>
      <c r="V3591" t="str">
        <f>VLOOKUP(B3591,'volatile collection data'!$O:$P,2,FALSE)</f>
        <v>02.may.22 26</v>
      </c>
    </row>
    <row r="3592" spans="1:22" x14ac:dyDescent="0.2">
      <c r="A3592" t="s">
        <v>382</v>
      </c>
      <c r="B3592" s="1" t="str">
        <f t="shared" si="338"/>
        <v>5E</v>
      </c>
      <c r="C3592">
        <v>39.118000000000002</v>
      </c>
      <c r="D3592">
        <f t="shared" si="336"/>
        <v>39.119999999999997</v>
      </c>
      <c r="E3592">
        <f>VLOOKUP(D3592,'Peak Combiner'!$A$5:$D$4980,4,FALSE)</f>
        <v>39.119999999999997</v>
      </c>
      <c r="F3592">
        <f>IFERROR(VLOOKUP(D3592,rt_comb!$A:$B,2,FALSE),D3592)</f>
        <v>39.119999999999997</v>
      </c>
      <c r="G3592">
        <v>2557668270</v>
      </c>
      <c r="H3592">
        <f>SUMIFS($G:$G,$E:$E,18.51,'RAW2'!$A:$A,'RAW2'!A3592)</f>
        <v>24005480</v>
      </c>
      <c r="I3592" s="1" t="str">
        <f>VLOOKUP(A3592,'volatile collection data'!$G$6:$H$69,2,FALSE)</f>
        <v>E</v>
      </c>
      <c r="J3592" s="1">
        <f>VLOOKUP(A3592,'volatile collection data'!$G$6:$I$69,3,FALSE)</f>
        <v>5</v>
      </c>
      <c r="K3592" s="1" t="str">
        <f>VLOOKUP(A3592,'volatile collection data'!$G$6:$N$69,8,FALSE)</f>
        <v>26A</v>
      </c>
      <c r="L3592" s="1">
        <f>VLOOKUP(A3592,'volatile collection data'!$G$6:$J$69,4,FALSE)</f>
        <v>3.91</v>
      </c>
      <c r="M3592" s="1">
        <f>VLOOKUP($A3592,'volatile collection data'!$G$6:$M$69,6,FALSE)</f>
        <v>11</v>
      </c>
      <c r="N3592" s="1">
        <f>VLOOKUP($A3592,'volatile collection data'!$G$6:$M$69,7,FALSE)</f>
        <v>3.91</v>
      </c>
      <c r="O3592" s="1">
        <f>VLOOKUP(A3592,'volatile collection data'!$G$6:$K$69,5,FALSE)</f>
        <v>1</v>
      </c>
      <c r="P3592" s="1" t="str">
        <f t="shared" si="339"/>
        <v>5E</v>
      </c>
      <c r="Q3592">
        <f t="shared" si="337"/>
        <v>136.24703763825588</v>
      </c>
      <c r="R3592" t="str">
        <f t="shared" si="340"/>
        <v>26A_1-E&amp;3.91%3.91@11</v>
      </c>
      <c r="S3592" t="str">
        <f t="shared" si="341"/>
        <v>5E-26A-VCS-Loc-22</v>
      </c>
      <c r="T3592" t="str">
        <f>IFERROR(IF(VLOOKUP(S3592,Bad!$A:$A,1,FALSE)='RAW2'!S3592,"yes","no"),"no")</f>
        <v>yes</v>
      </c>
      <c r="U3592" t="str">
        <f>IFERROR(VLOOKUP(F3592,compounds!$A:$B,2,FALSE),"")</f>
        <v/>
      </c>
      <c r="V3592" t="str">
        <f>VLOOKUP(B3592,'volatile collection data'!$O:$P,2,FALSE)</f>
        <v>02.may.22 26</v>
      </c>
    </row>
    <row r="3593" spans="1:22" x14ac:dyDescent="0.2">
      <c r="A3593" t="s">
        <v>382</v>
      </c>
      <c r="B3593" s="1" t="str">
        <f t="shared" si="338"/>
        <v>5E</v>
      </c>
      <c r="C3593">
        <v>39.868000000000002</v>
      </c>
      <c r="D3593">
        <f t="shared" si="336"/>
        <v>39.869999999999997</v>
      </c>
      <c r="E3593">
        <f>VLOOKUP(D3593,'Peak Combiner'!$A$5:$D$4980,4,FALSE)</f>
        <v>39.869999999999997</v>
      </c>
      <c r="F3593">
        <f>IFERROR(VLOOKUP(D3593,rt_comb!$A:$B,2,FALSE),D3593)</f>
        <v>39.869999999999997</v>
      </c>
      <c r="G3593">
        <v>10556545</v>
      </c>
      <c r="H3593">
        <f>SUMIFS($G:$G,$E:$E,18.51,'RAW2'!$A:$A,'RAW2'!A3593)</f>
        <v>24005480</v>
      </c>
      <c r="I3593" s="1" t="str">
        <f>VLOOKUP(A3593,'volatile collection data'!$G$6:$H$69,2,FALSE)</f>
        <v>E</v>
      </c>
      <c r="J3593" s="1">
        <f>VLOOKUP(A3593,'volatile collection data'!$G$6:$I$69,3,FALSE)</f>
        <v>5</v>
      </c>
      <c r="K3593" s="1" t="str">
        <f>VLOOKUP(A3593,'volatile collection data'!$G$6:$N$69,8,FALSE)</f>
        <v>26A</v>
      </c>
      <c r="L3593" s="1">
        <f>VLOOKUP(A3593,'volatile collection data'!$G$6:$J$69,4,FALSE)</f>
        <v>3.91</v>
      </c>
      <c r="M3593" s="1">
        <f>VLOOKUP($A3593,'volatile collection data'!$G$6:$M$69,6,FALSE)</f>
        <v>11</v>
      </c>
      <c r="N3593" s="1">
        <f>VLOOKUP($A3593,'volatile collection data'!$G$6:$M$69,7,FALSE)</f>
        <v>3.91</v>
      </c>
      <c r="O3593" s="1">
        <f>VLOOKUP(A3593,'volatile collection data'!$G$6:$K$69,5,FALSE)</f>
        <v>1</v>
      </c>
      <c r="P3593" s="1" t="str">
        <f t="shared" si="339"/>
        <v>5E</v>
      </c>
      <c r="Q3593">
        <f t="shared" si="337"/>
        <v>0.56234735396116942</v>
      </c>
      <c r="R3593" t="str">
        <f t="shared" si="340"/>
        <v>26A_1-E&amp;3.91%3.91@11</v>
      </c>
      <c r="S3593" t="str">
        <f t="shared" si="341"/>
        <v>5E-26A-VCS-Loc-22</v>
      </c>
      <c r="T3593" t="str">
        <f>IFERROR(IF(VLOOKUP(S3593,Bad!$A:$A,1,FALSE)='RAW2'!S3593,"yes","no"),"no")</f>
        <v>yes</v>
      </c>
      <c r="U3593" t="str">
        <f>IFERROR(VLOOKUP(F3593,compounds!$A:$B,2,FALSE),"")</f>
        <v/>
      </c>
      <c r="V3593" t="str">
        <f>VLOOKUP(B3593,'volatile collection data'!$O:$P,2,FALSE)</f>
        <v>02.may.22 26</v>
      </c>
    </row>
    <row r="3594" spans="1:22" x14ac:dyDescent="0.2">
      <c r="A3594" t="s">
        <v>382</v>
      </c>
      <c r="B3594" s="1" t="str">
        <f t="shared" si="338"/>
        <v>5E</v>
      </c>
      <c r="C3594">
        <v>39.945</v>
      </c>
      <c r="D3594">
        <f t="shared" si="336"/>
        <v>39.950000000000003</v>
      </c>
      <c r="E3594">
        <f>VLOOKUP(D3594,'Peak Combiner'!$A$5:$D$4980,4,FALSE)</f>
        <v>39.950000000000003</v>
      </c>
      <c r="F3594">
        <f>IFERROR(VLOOKUP(D3594,rt_comb!$A:$B,2,FALSE),D3594)</f>
        <v>39.950000000000003</v>
      </c>
      <c r="G3594">
        <v>6528596</v>
      </c>
      <c r="H3594">
        <f>SUMIFS($G:$G,$E:$E,18.51,'RAW2'!$A:$A,'RAW2'!A3594)</f>
        <v>24005480</v>
      </c>
      <c r="I3594" s="1" t="str">
        <f>VLOOKUP(A3594,'volatile collection data'!$G$6:$H$69,2,FALSE)</f>
        <v>E</v>
      </c>
      <c r="J3594" s="1">
        <f>VLOOKUP(A3594,'volatile collection data'!$G$6:$I$69,3,FALSE)</f>
        <v>5</v>
      </c>
      <c r="K3594" s="1" t="str">
        <f>VLOOKUP(A3594,'volatile collection data'!$G$6:$N$69,8,FALSE)</f>
        <v>26A</v>
      </c>
      <c r="L3594" s="1">
        <f>VLOOKUP(A3594,'volatile collection data'!$G$6:$J$69,4,FALSE)</f>
        <v>3.91</v>
      </c>
      <c r="M3594" s="1">
        <f>VLOOKUP($A3594,'volatile collection data'!$G$6:$M$69,6,FALSE)</f>
        <v>11</v>
      </c>
      <c r="N3594" s="1">
        <f>VLOOKUP($A3594,'volatile collection data'!$G$6:$M$69,7,FALSE)</f>
        <v>3.91</v>
      </c>
      <c r="O3594" s="1">
        <f>VLOOKUP(A3594,'volatile collection data'!$G$6:$K$69,5,FALSE)</f>
        <v>1</v>
      </c>
      <c r="P3594" s="1" t="str">
        <f t="shared" si="339"/>
        <v>5E</v>
      </c>
      <c r="Q3594">
        <f t="shared" si="337"/>
        <v>0.34777843372822032</v>
      </c>
      <c r="R3594" t="str">
        <f t="shared" si="340"/>
        <v>26A_1-E&amp;3.91%3.91@11</v>
      </c>
      <c r="S3594" t="str">
        <f t="shared" si="341"/>
        <v>5E-26A-VCS-Loc-22</v>
      </c>
      <c r="T3594" t="str">
        <f>IFERROR(IF(VLOOKUP(S3594,Bad!$A:$A,1,FALSE)='RAW2'!S3594,"yes","no"),"no")</f>
        <v>yes</v>
      </c>
      <c r="U3594" t="str">
        <f>IFERROR(VLOOKUP(F3594,compounds!$A:$B,2,FALSE),"")</f>
        <v/>
      </c>
      <c r="V3594" t="str">
        <f>VLOOKUP(B3594,'volatile collection data'!$O:$P,2,FALSE)</f>
        <v>02.may.22 26</v>
      </c>
    </row>
    <row r="3595" spans="1:22" x14ac:dyDescent="0.2">
      <c r="A3595" t="s">
        <v>382</v>
      </c>
      <c r="B3595" s="1" t="str">
        <f t="shared" si="338"/>
        <v>5E</v>
      </c>
      <c r="C3595">
        <v>39.997999999999998</v>
      </c>
      <c r="D3595">
        <f t="shared" si="336"/>
        <v>40</v>
      </c>
      <c r="E3595">
        <f>VLOOKUP(D3595,'Peak Combiner'!$A$5:$D$4980,4,FALSE)</f>
        <v>40</v>
      </c>
      <c r="F3595">
        <f>IFERROR(VLOOKUP(D3595,rt_comb!$A:$B,2,FALSE),D3595)</f>
        <v>40</v>
      </c>
      <c r="G3595">
        <v>18305906</v>
      </c>
      <c r="H3595">
        <f>SUMIFS($G:$G,$E:$E,18.51,'RAW2'!$A:$A,'RAW2'!A3595)</f>
        <v>24005480</v>
      </c>
      <c r="I3595" s="1" t="str">
        <f>VLOOKUP(A3595,'volatile collection data'!$G$6:$H$69,2,FALSE)</f>
        <v>E</v>
      </c>
      <c r="J3595" s="1">
        <f>VLOOKUP(A3595,'volatile collection data'!$G$6:$I$69,3,FALSE)</f>
        <v>5</v>
      </c>
      <c r="K3595" s="1" t="str">
        <f>VLOOKUP(A3595,'volatile collection data'!$G$6:$N$69,8,FALSE)</f>
        <v>26A</v>
      </c>
      <c r="L3595" s="1">
        <f>VLOOKUP(A3595,'volatile collection data'!$G$6:$J$69,4,FALSE)</f>
        <v>3.91</v>
      </c>
      <c r="M3595" s="1">
        <f>VLOOKUP($A3595,'volatile collection data'!$G$6:$M$69,6,FALSE)</f>
        <v>11</v>
      </c>
      <c r="N3595" s="1">
        <f>VLOOKUP($A3595,'volatile collection data'!$G$6:$M$69,7,FALSE)</f>
        <v>3.91</v>
      </c>
      <c r="O3595" s="1">
        <f>VLOOKUP(A3595,'volatile collection data'!$G$6:$K$69,5,FALSE)</f>
        <v>1</v>
      </c>
      <c r="P3595" s="1" t="str">
        <f t="shared" si="339"/>
        <v>5E</v>
      </c>
      <c r="Q3595">
        <f t="shared" si="337"/>
        <v>0.9751559625769507</v>
      </c>
      <c r="R3595" t="str">
        <f t="shared" si="340"/>
        <v>26A_1-E&amp;3.91%3.91@11</v>
      </c>
      <c r="S3595" t="str">
        <f t="shared" si="341"/>
        <v>5E-26A-VCS-Loc-22</v>
      </c>
      <c r="T3595" t="str">
        <f>IFERROR(IF(VLOOKUP(S3595,Bad!$A:$A,1,FALSE)='RAW2'!S3595,"yes","no"),"no")</f>
        <v>yes</v>
      </c>
      <c r="U3595" t="str">
        <f>IFERROR(VLOOKUP(F3595,compounds!$A:$B,2,FALSE),"")</f>
        <v/>
      </c>
      <c r="V3595" t="str">
        <f>VLOOKUP(B3595,'volatile collection data'!$O:$P,2,FALSE)</f>
        <v>02.may.22 26</v>
      </c>
    </row>
    <row r="3596" spans="1:22" x14ac:dyDescent="0.2">
      <c r="A3596" t="s">
        <v>382</v>
      </c>
      <c r="B3596" s="1" t="str">
        <f t="shared" si="338"/>
        <v>5E</v>
      </c>
      <c r="C3596">
        <v>40.173999999999999</v>
      </c>
      <c r="D3596">
        <f t="shared" si="336"/>
        <v>40.17</v>
      </c>
      <c r="E3596">
        <f>VLOOKUP(D3596,'Peak Combiner'!$A$5:$D$4980,4,FALSE)</f>
        <v>40.17</v>
      </c>
      <c r="F3596">
        <f>IFERROR(VLOOKUP(D3596,rt_comb!$A:$B,2,FALSE),D3596)</f>
        <v>40.17</v>
      </c>
      <c r="G3596">
        <v>953550</v>
      </c>
      <c r="H3596">
        <f>SUMIFS($G:$G,$E:$E,18.51,'RAW2'!$A:$A,'RAW2'!A3596)</f>
        <v>24005480</v>
      </c>
      <c r="I3596" s="1" t="str">
        <f>VLOOKUP(A3596,'volatile collection data'!$G$6:$H$69,2,FALSE)</f>
        <v>E</v>
      </c>
      <c r="J3596" s="1">
        <f>VLOOKUP(A3596,'volatile collection data'!$G$6:$I$69,3,FALSE)</f>
        <v>5</v>
      </c>
      <c r="K3596" s="1" t="str">
        <f>VLOOKUP(A3596,'volatile collection data'!$G$6:$N$69,8,FALSE)</f>
        <v>26A</v>
      </c>
      <c r="L3596" s="1">
        <f>VLOOKUP(A3596,'volatile collection data'!$G$6:$J$69,4,FALSE)</f>
        <v>3.91</v>
      </c>
      <c r="M3596" s="1">
        <f>VLOOKUP($A3596,'volatile collection data'!$G$6:$M$69,6,FALSE)</f>
        <v>11</v>
      </c>
      <c r="N3596" s="1">
        <f>VLOOKUP($A3596,'volatile collection data'!$G$6:$M$69,7,FALSE)</f>
        <v>3.91</v>
      </c>
      <c r="O3596" s="1">
        <f>VLOOKUP(A3596,'volatile collection data'!$G$6:$K$69,5,FALSE)</f>
        <v>1</v>
      </c>
      <c r="P3596" s="1" t="str">
        <f t="shared" si="339"/>
        <v>5E</v>
      </c>
      <c r="Q3596">
        <f t="shared" si="337"/>
        <v>5.0795626729168791E-2</v>
      </c>
      <c r="R3596" t="str">
        <f t="shared" si="340"/>
        <v>26A_1-E&amp;3.91%3.91@11</v>
      </c>
      <c r="S3596" t="str">
        <f t="shared" si="341"/>
        <v>5E-26A-VCS-Loc-22</v>
      </c>
      <c r="T3596" t="str">
        <f>IFERROR(IF(VLOOKUP(S3596,Bad!$A:$A,1,FALSE)='RAW2'!S3596,"yes","no"),"no")</f>
        <v>yes</v>
      </c>
      <c r="U3596" t="str">
        <f>IFERROR(VLOOKUP(F3596,compounds!$A:$B,2,FALSE),"")</f>
        <v/>
      </c>
      <c r="V3596" t="str">
        <f>VLOOKUP(B3596,'volatile collection data'!$O:$P,2,FALSE)</f>
        <v>02.may.22 26</v>
      </c>
    </row>
    <row r="3597" spans="1:22" x14ac:dyDescent="0.2">
      <c r="A3597" t="s">
        <v>384</v>
      </c>
      <c r="B3597" s="1" t="str">
        <f t="shared" si="338"/>
        <v>6A</v>
      </c>
      <c r="C3597">
        <v>4.1669999999999998</v>
      </c>
      <c r="D3597">
        <f t="shared" si="336"/>
        <v>4.17</v>
      </c>
      <c r="E3597">
        <f>VLOOKUP(D3597,'Peak Combiner'!$A$5:$D$4980,4,FALSE)</f>
        <v>4.1500000000000004</v>
      </c>
      <c r="F3597">
        <f>IFERROR(VLOOKUP(D3597,rt_comb!$A:$B,2,FALSE),D3597)</f>
        <v>4.17</v>
      </c>
      <c r="G3597">
        <v>9783793</v>
      </c>
      <c r="H3597">
        <f>SUMIFS($G:$G,$E:$E,18.51,'RAW2'!$A:$A,'RAW2'!A3597)</f>
        <v>46098725</v>
      </c>
      <c r="I3597" s="1" t="str">
        <f>VLOOKUP(A3597,'volatile collection data'!$G$6:$H$69,2,FALSE)</f>
        <v>A</v>
      </c>
      <c r="J3597" s="1">
        <f>VLOOKUP(A3597,'volatile collection data'!$G$6:$I$69,3,FALSE)</f>
        <v>6</v>
      </c>
      <c r="K3597" s="1" t="str">
        <f>VLOOKUP(A3597,'volatile collection data'!$G$6:$N$69,8,FALSE)</f>
        <v>2A</v>
      </c>
      <c r="L3597" s="1">
        <f>VLOOKUP(A3597,'volatile collection data'!$G$6:$J$69,4,FALSE)</f>
        <v>2.5</v>
      </c>
      <c r="M3597" s="1">
        <f>VLOOKUP($A3597,'volatile collection data'!$G$6:$M$69,6,FALSE)</f>
        <v>15</v>
      </c>
      <c r="N3597" s="1">
        <f>VLOOKUP($A3597,'volatile collection data'!$G$6:$M$69,7,FALSE)</f>
        <v>2.5</v>
      </c>
      <c r="O3597" s="1">
        <f>VLOOKUP(A3597,'volatile collection data'!$G$6:$K$69,5,FALSE)</f>
        <v>1</v>
      </c>
      <c r="P3597" s="1" t="str">
        <f t="shared" si="339"/>
        <v>6A</v>
      </c>
      <c r="Q3597">
        <f t="shared" si="337"/>
        <v>0.42447130587668097</v>
      </c>
      <c r="R3597" t="str">
        <f t="shared" si="340"/>
        <v>2A_1-A&amp;2.5%2.5@15</v>
      </c>
      <c r="S3597" t="str">
        <f t="shared" si="341"/>
        <v>6A-2A-VCS-Loc-22</v>
      </c>
      <c r="T3597" t="str">
        <f>IFERROR(IF(VLOOKUP(S3597,Bad!$A:$A,1,FALSE)='RAW2'!S3597,"yes","no"),"no")</f>
        <v>no</v>
      </c>
      <c r="U3597" t="str">
        <f>IFERROR(VLOOKUP(F3597,compounds!$A:$B,2,FALSE),"")</f>
        <v/>
      </c>
      <c r="V3597" t="str">
        <f>VLOOKUP(B3597,'volatile collection data'!$O:$P,2,FALSE)</f>
        <v>24.apr.22 2</v>
      </c>
    </row>
    <row r="3598" spans="1:22" x14ac:dyDescent="0.2">
      <c r="A3598" t="s">
        <v>384</v>
      </c>
      <c r="B3598" s="1" t="str">
        <f t="shared" si="338"/>
        <v>6A</v>
      </c>
      <c r="C3598">
        <v>4.5949999999999998</v>
      </c>
      <c r="D3598">
        <f t="shared" si="336"/>
        <v>4.5999999999999996</v>
      </c>
      <c r="E3598">
        <f>VLOOKUP(D3598,'Peak Combiner'!$A$5:$D$4980,4,FALSE)</f>
        <v>4.5999999999999996</v>
      </c>
      <c r="F3598">
        <f>IFERROR(VLOOKUP(D3598,rt_comb!$A:$B,2,FALSE),D3598)</f>
        <v>4.5999999999999996</v>
      </c>
      <c r="G3598">
        <v>783440</v>
      </c>
      <c r="H3598">
        <f>SUMIFS($G:$G,$E:$E,18.51,'RAW2'!$A:$A,'RAW2'!A3598)</f>
        <v>46098725</v>
      </c>
      <c r="I3598" s="1" t="str">
        <f>VLOOKUP(A3598,'volatile collection data'!$G$6:$H$69,2,FALSE)</f>
        <v>A</v>
      </c>
      <c r="J3598" s="1">
        <f>VLOOKUP(A3598,'volatile collection data'!$G$6:$I$69,3,FALSE)</f>
        <v>6</v>
      </c>
      <c r="K3598" s="1" t="str">
        <f>VLOOKUP(A3598,'volatile collection data'!$G$6:$N$69,8,FALSE)</f>
        <v>2A</v>
      </c>
      <c r="L3598" s="1">
        <f>VLOOKUP(A3598,'volatile collection data'!$G$6:$J$69,4,FALSE)</f>
        <v>2.5</v>
      </c>
      <c r="M3598" s="1">
        <f>VLOOKUP($A3598,'volatile collection data'!$G$6:$M$69,6,FALSE)</f>
        <v>15</v>
      </c>
      <c r="N3598" s="1">
        <f>VLOOKUP($A3598,'volatile collection data'!$G$6:$M$69,7,FALSE)</f>
        <v>2.5</v>
      </c>
      <c r="O3598" s="1">
        <f>VLOOKUP(A3598,'volatile collection data'!$G$6:$K$69,5,FALSE)</f>
        <v>1</v>
      </c>
      <c r="P3598" s="1" t="str">
        <f t="shared" si="339"/>
        <v>6A</v>
      </c>
      <c r="Q3598">
        <f t="shared" si="337"/>
        <v>3.3989660234637724E-2</v>
      </c>
      <c r="R3598" t="str">
        <f t="shared" si="340"/>
        <v>2A_1-A&amp;2.5%2.5@15</v>
      </c>
      <c r="S3598" t="str">
        <f t="shared" si="341"/>
        <v>6A-2A-VCS-Loc-22</v>
      </c>
      <c r="T3598" t="str">
        <f>IFERROR(IF(VLOOKUP(S3598,Bad!$A:$A,1,FALSE)='RAW2'!S3598,"yes","no"),"no")</f>
        <v>no</v>
      </c>
      <c r="U3598" t="str">
        <f>IFERROR(VLOOKUP(F3598,compounds!$A:$B,2,FALSE),"")</f>
        <v/>
      </c>
      <c r="V3598" t="str">
        <f>VLOOKUP(B3598,'volatile collection data'!$O:$P,2,FALSE)</f>
        <v>24.apr.22 2</v>
      </c>
    </row>
    <row r="3599" spans="1:22" x14ac:dyDescent="0.2">
      <c r="A3599" t="s">
        <v>384</v>
      </c>
      <c r="B3599" s="1" t="str">
        <f t="shared" si="338"/>
        <v>6A</v>
      </c>
      <c r="C3599">
        <v>4.6500000000000004</v>
      </c>
      <c r="D3599">
        <f t="shared" si="336"/>
        <v>4.6500000000000004</v>
      </c>
      <c r="E3599">
        <f>VLOOKUP(D3599,'Peak Combiner'!$A$5:$D$4980,4,FALSE)</f>
        <v>4.6500000000000004</v>
      </c>
      <c r="F3599">
        <f>IFERROR(VLOOKUP(D3599,rt_comb!$A:$B,2,FALSE),D3599)</f>
        <v>4.6500000000000004</v>
      </c>
      <c r="G3599">
        <v>1738341</v>
      </c>
      <c r="H3599">
        <f>SUMIFS($G:$G,$E:$E,18.51,'RAW2'!$A:$A,'RAW2'!A3599)</f>
        <v>46098725</v>
      </c>
      <c r="I3599" s="1" t="str">
        <f>VLOOKUP(A3599,'volatile collection data'!$G$6:$H$69,2,FALSE)</f>
        <v>A</v>
      </c>
      <c r="J3599" s="1">
        <f>VLOOKUP(A3599,'volatile collection data'!$G$6:$I$69,3,FALSE)</f>
        <v>6</v>
      </c>
      <c r="K3599" s="1" t="str">
        <f>VLOOKUP(A3599,'volatile collection data'!$G$6:$N$69,8,FALSE)</f>
        <v>2A</v>
      </c>
      <c r="L3599" s="1">
        <f>VLOOKUP(A3599,'volatile collection data'!$G$6:$J$69,4,FALSE)</f>
        <v>2.5</v>
      </c>
      <c r="M3599" s="1">
        <f>VLOOKUP($A3599,'volatile collection data'!$G$6:$M$69,6,FALSE)</f>
        <v>15</v>
      </c>
      <c r="N3599" s="1">
        <f>VLOOKUP($A3599,'volatile collection data'!$G$6:$M$69,7,FALSE)</f>
        <v>2.5</v>
      </c>
      <c r="O3599" s="1">
        <f>VLOOKUP(A3599,'volatile collection data'!$G$6:$K$69,5,FALSE)</f>
        <v>1</v>
      </c>
      <c r="P3599" s="1" t="str">
        <f t="shared" si="339"/>
        <v>6A</v>
      </c>
      <c r="Q3599">
        <f t="shared" si="337"/>
        <v>7.5418181305448251E-2</v>
      </c>
      <c r="R3599" t="str">
        <f t="shared" si="340"/>
        <v>2A_1-A&amp;2.5%2.5@15</v>
      </c>
      <c r="S3599" t="str">
        <f t="shared" si="341"/>
        <v>6A-2A-VCS-Loc-22</v>
      </c>
      <c r="T3599" t="str">
        <f>IFERROR(IF(VLOOKUP(S3599,Bad!$A:$A,1,FALSE)='RAW2'!S3599,"yes","no"),"no")</f>
        <v>no</v>
      </c>
      <c r="U3599" t="str">
        <f>IFERROR(VLOOKUP(F3599,compounds!$A:$B,2,FALSE),"")</f>
        <v/>
      </c>
      <c r="V3599" t="str">
        <f>VLOOKUP(B3599,'volatile collection data'!$O:$P,2,FALSE)</f>
        <v>24.apr.22 2</v>
      </c>
    </row>
    <row r="3600" spans="1:22" x14ac:dyDescent="0.2">
      <c r="A3600" t="s">
        <v>384</v>
      </c>
      <c r="B3600" s="1" t="str">
        <f t="shared" si="338"/>
        <v>6A</v>
      </c>
      <c r="C3600">
        <v>4.7119999999999997</v>
      </c>
      <c r="D3600">
        <f t="shared" si="336"/>
        <v>4.71</v>
      </c>
      <c r="E3600">
        <f>VLOOKUP(D3600,'Peak Combiner'!$A$5:$D$4980,4,FALSE)</f>
        <v>4.7</v>
      </c>
      <c r="F3600">
        <f>IFERROR(VLOOKUP(D3600,rt_comb!$A:$B,2,FALSE),D3600)</f>
        <v>4.71</v>
      </c>
      <c r="G3600">
        <v>6022749</v>
      </c>
      <c r="H3600">
        <f>SUMIFS($G:$G,$E:$E,18.51,'RAW2'!$A:$A,'RAW2'!A3600)</f>
        <v>46098725</v>
      </c>
      <c r="I3600" s="1" t="str">
        <f>VLOOKUP(A3600,'volatile collection data'!$G$6:$H$69,2,FALSE)</f>
        <v>A</v>
      </c>
      <c r="J3600" s="1">
        <f>VLOOKUP(A3600,'volatile collection data'!$G$6:$I$69,3,FALSE)</f>
        <v>6</v>
      </c>
      <c r="K3600" s="1" t="str">
        <f>VLOOKUP(A3600,'volatile collection data'!$G$6:$N$69,8,FALSE)</f>
        <v>2A</v>
      </c>
      <c r="L3600" s="1">
        <f>VLOOKUP(A3600,'volatile collection data'!$G$6:$J$69,4,FALSE)</f>
        <v>2.5</v>
      </c>
      <c r="M3600" s="1">
        <f>VLOOKUP($A3600,'volatile collection data'!$G$6:$M$69,6,FALSE)</f>
        <v>15</v>
      </c>
      <c r="N3600" s="1">
        <f>VLOOKUP($A3600,'volatile collection data'!$G$6:$M$69,7,FALSE)</f>
        <v>2.5</v>
      </c>
      <c r="O3600" s="1">
        <f>VLOOKUP(A3600,'volatile collection data'!$G$6:$K$69,5,FALSE)</f>
        <v>1</v>
      </c>
      <c r="P3600" s="1" t="str">
        <f t="shared" si="339"/>
        <v>6A</v>
      </c>
      <c r="Q3600">
        <f t="shared" si="337"/>
        <v>0.26129785585176163</v>
      </c>
      <c r="R3600" t="str">
        <f t="shared" si="340"/>
        <v>2A_1-A&amp;2.5%2.5@15</v>
      </c>
      <c r="S3600" t="str">
        <f t="shared" si="341"/>
        <v>6A-2A-VCS-Loc-22</v>
      </c>
      <c r="T3600" t="str">
        <f>IFERROR(IF(VLOOKUP(S3600,Bad!$A:$A,1,FALSE)='RAW2'!S3600,"yes","no"),"no")</f>
        <v>no</v>
      </c>
      <c r="U3600" t="str">
        <f>IFERROR(VLOOKUP(F3600,compounds!$A:$B,2,FALSE),"")</f>
        <v/>
      </c>
      <c r="V3600" t="str">
        <f>VLOOKUP(B3600,'volatile collection data'!$O:$P,2,FALSE)</f>
        <v>24.apr.22 2</v>
      </c>
    </row>
    <row r="3601" spans="1:22" x14ac:dyDescent="0.2">
      <c r="A3601" t="s">
        <v>384</v>
      </c>
      <c r="B3601" s="1" t="str">
        <f t="shared" si="338"/>
        <v>6A</v>
      </c>
      <c r="C3601">
        <v>4.8140000000000001</v>
      </c>
      <c r="D3601">
        <f t="shared" si="336"/>
        <v>4.8099999999999996</v>
      </c>
      <c r="E3601">
        <f>VLOOKUP(D3601,'Peak Combiner'!$A$5:$D$4980,4,FALSE)</f>
        <v>4.8099999999999996</v>
      </c>
      <c r="F3601">
        <f>IFERROR(VLOOKUP(D3601,rt_comb!$A:$B,2,FALSE),D3601)</f>
        <v>4.8099999999999996</v>
      </c>
      <c r="G3601">
        <v>2480962</v>
      </c>
      <c r="H3601">
        <f>SUMIFS($G:$G,$E:$E,18.51,'RAW2'!$A:$A,'RAW2'!A3601)</f>
        <v>46098725</v>
      </c>
      <c r="I3601" s="1" t="str">
        <f>VLOOKUP(A3601,'volatile collection data'!$G$6:$H$69,2,FALSE)</f>
        <v>A</v>
      </c>
      <c r="J3601" s="1">
        <f>VLOOKUP(A3601,'volatile collection data'!$G$6:$I$69,3,FALSE)</f>
        <v>6</v>
      </c>
      <c r="K3601" s="1" t="str">
        <f>VLOOKUP(A3601,'volatile collection data'!$G$6:$N$69,8,FALSE)</f>
        <v>2A</v>
      </c>
      <c r="L3601" s="1">
        <f>VLOOKUP(A3601,'volatile collection data'!$G$6:$J$69,4,FALSE)</f>
        <v>2.5</v>
      </c>
      <c r="M3601" s="1">
        <f>VLOOKUP($A3601,'volatile collection data'!$G$6:$M$69,6,FALSE)</f>
        <v>15</v>
      </c>
      <c r="N3601" s="1">
        <f>VLOOKUP($A3601,'volatile collection data'!$G$6:$M$69,7,FALSE)</f>
        <v>2.5</v>
      </c>
      <c r="O3601" s="1">
        <f>VLOOKUP(A3601,'volatile collection data'!$G$6:$K$69,5,FALSE)</f>
        <v>1</v>
      </c>
      <c r="P3601" s="1" t="str">
        <f t="shared" si="339"/>
        <v>6A</v>
      </c>
      <c r="Q3601">
        <f t="shared" si="337"/>
        <v>0.10763690318983876</v>
      </c>
      <c r="R3601" t="str">
        <f t="shared" si="340"/>
        <v>2A_1-A&amp;2.5%2.5@15</v>
      </c>
      <c r="S3601" t="str">
        <f t="shared" si="341"/>
        <v>6A-2A-VCS-Loc-22</v>
      </c>
      <c r="T3601" t="str">
        <f>IFERROR(IF(VLOOKUP(S3601,Bad!$A:$A,1,FALSE)='RAW2'!S3601,"yes","no"),"no")</f>
        <v>no</v>
      </c>
      <c r="U3601" t="str">
        <f>IFERROR(VLOOKUP(F3601,compounds!$A:$B,2,FALSE),"")</f>
        <v/>
      </c>
      <c r="V3601" t="str">
        <f>VLOOKUP(B3601,'volatile collection data'!$O:$P,2,FALSE)</f>
        <v>24.apr.22 2</v>
      </c>
    </row>
    <row r="3602" spans="1:22" x14ac:dyDescent="0.2">
      <c r="A3602" t="s">
        <v>384</v>
      </c>
      <c r="B3602" s="1" t="str">
        <f t="shared" si="338"/>
        <v>6A</v>
      </c>
      <c r="C3602">
        <v>4.984</v>
      </c>
      <c r="D3602">
        <f t="shared" si="336"/>
        <v>4.9800000000000004</v>
      </c>
      <c r="E3602">
        <f>VLOOKUP(D3602,'Peak Combiner'!$A$5:$D$4980,4,FALSE)</f>
        <v>4.9800000000000004</v>
      </c>
      <c r="F3602">
        <f>IFERROR(VLOOKUP(D3602,rt_comb!$A:$B,2,FALSE),D3602)</f>
        <v>4.9800000000000004</v>
      </c>
      <c r="G3602">
        <v>57599674</v>
      </c>
      <c r="H3602">
        <f>SUMIFS($G:$G,$E:$E,18.51,'RAW2'!$A:$A,'RAW2'!A3602)</f>
        <v>46098725</v>
      </c>
      <c r="I3602" s="1" t="str">
        <f>VLOOKUP(A3602,'volatile collection data'!$G$6:$H$69,2,FALSE)</f>
        <v>A</v>
      </c>
      <c r="J3602" s="1">
        <f>VLOOKUP(A3602,'volatile collection data'!$G$6:$I$69,3,FALSE)</f>
        <v>6</v>
      </c>
      <c r="K3602" s="1" t="str">
        <f>VLOOKUP(A3602,'volatile collection data'!$G$6:$N$69,8,FALSE)</f>
        <v>2A</v>
      </c>
      <c r="L3602" s="1">
        <f>VLOOKUP(A3602,'volatile collection data'!$G$6:$J$69,4,FALSE)</f>
        <v>2.5</v>
      </c>
      <c r="M3602" s="1">
        <f>VLOOKUP($A3602,'volatile collection data'!$G$6:$M$69,6,FALSE)</f>
        <v>15</v>
      </c>
      <c r="N3602" s="1">
        <f>VLOOKUP($A3602,'volatile collection data'!$G$6:$M$69,7,FALSE)</f>
        <v>2.5</v>
      </c>
      <c r="O3602" s="1">
        <f>VLOOKUP(A3602,'volatile collection data'!$G$6:$K$69,5,FALSE)</f>
        <v>1</v>
      </c>
      <c r="P3602" s="1" t="str">
        <f t="shared" si="339"/>
        <v>6A</v>
      </c>
      <c r="Q3602">
        <f t="shared" si="337"/>
        <v>2.4989703728248447</v>
      </c>
      <c r="R3602" t="str">
        <f t="shared" si="340"/>
        <v>2A_1-A&amp;2.5%2.5@15</v>
      </c>
      <c r="S3602" t="str">
        <f t="shared" si="341"/>
        <v>6A-2A-VCS-Loc-22</v>
      </c>
      <c r="T3602" t="str">
        <f>IFERROR(IF(VLOOKUP(S3602,Bad!$A:$A,1,FALSE)='RAW2'!S3602,"yes","no"),"no")</f>
        <v>no</v>
      </c>
      <c r="U3602" t="str">
        <f>IFERROR(VLOOKUP(F3602,compounds!$A:$B,2,FALSE),"")</f>
        <v/>
      </c>
      <c r="V3602" t="str">
        <f>VLOOKUP(B3602,'volatile collection data'!$O:$P,2,FALSE)</f>
        <v>24.apr.22 2</v>
      </c>
    </row>
    <row r="3603" spans="1:22" x14ac:dyDescent="0.2">
      <c r="A3603" t="s">
        <v>384</v>
      </c>
      <c r="B3603" s="1" t="str">
        <f t="shared" si="338"/>
        <v>6A</v>
      </c>
      <c r="C3603">
        <v>5.1959999999999997</v>
      </c>
      <c r="D3603">
        <f t="shared" si="336"/>
        <v>5.2</v>
      </c>
      <c r="E3603">
        <f>VLOOKUP(D3603,'Peak Combiner'!$A$5:$D$4980,4,FALSE)</f>
        <v>5.2</v>
      </c>
      <c r="F3603">
        <f>IFERROR(VLOOKUP(D3603,rt_comb!$A:$B,2,FALSE),D3603)</f>
        <v>5.2</v>
      </c>
      <c r="G3603">
        <v>6888444</v>
      </c>
      <c r="H3603">
        <f>SUMIFS($G:$G,$E:$E,18.51,'RAW2'!$A:$A,'RAW2'!A3603)</f>
        <v>46098725</v>
      </c>
      <c r="I3603" s="1" t="str">
        <f>VLOOKUP(A3603,'volatile collection data'!$G$6:$H$69,2,FALSE)</f>
        <v>A</v>
      </c>
      <c r="J3603" s="1">
        <f>VLOOKUP(A3603,'volatile collection data'!$G$6:$I$69,3,FALSE)</f>
        <v>6</v>
      </c>
      <c r="K3603" s="1" t="str">
        <f>VLOOKUP(A3603,'volatile collection data'!$G$6:$N$69,8,FALSE)</f>
        <v>2A</v>
      </c>
      <c r="L3603" s="1">
        <f>VLOOKUP(A3603,'volatile collection data'!$G$6:$J$69,4,FALSE)</f>
        <v>2.5</v>
      </c>
      <c r="M3603" s="1">
        <f>VLOOKUP($A3603,'volatile collection data'!$G$6:$M$69,6,FALSE)</f>
        <v>15</v>
      </c>
      <c r="N3603" s="1">
        <f>VLOOKUP($A3603,'volatile collection data'!$G$6:$M$69,7,FALSE)</f>
        <v>2.5</v>
      </c>
      <c r="O3603" s="1">
        <f>VLOOKUP(A3603,'volatile collection data'!$G$6:$K$69,5,FALSE)</f>
        <v>1</v>
      </c>
      <c r="P3603" s="1" t="str">
        <f t="shared" si="339"/>
        <v>6A</v>
      </c>
      <c r="Q3603">
        <f t="shared" si="337"/>
        <v>0.2988561614231196</v>
      </c>
      <c r="R3603" t="str">
        <f t="shared" si="340"/>
        <v>2A_1-A&amp;2.5%2.5@15</v>
      </c>
      <c r="S3603" t="str">
        <f t="shared" si="341"/>
        <v>6A-2A-VCS-Loc-22</v>
      </c>
      <c r="T3603" t="str">
        <f>IFERROR(IF(VLOOKUP(S3603,Bad!$A:$A,1,FALSE)='RAW2'!S3603,"yes","no"),"no")</f>
        <v>no</v>
      </c>
      <c r="U3603" t="str">
        <f>IFERROR(VLOOKUP(F3603,compounds!$A:$B,2,FALSE),"")</f>
        <v/>
      </c>
      <c r="V3603" t="str">
        <f>VLOOKUP(B3603,'volatile collection data'!$O:$P,2,FALSE)</f>
        <v>24.apr.22 2</v>
      </c>
    </row>
    <row r="3604" spans="1:22" x14ac:dyDescent="0.2">
      <c r="A3604" t="s">
        <v>384</v>
      </c>
      <c r="B3604" s="1" t="str">
        <f t="shared" si="338"/>
        <v>6A</v>
      </c>
      <c r="C3604">
        <v>5.3630000000000004</v>
      </c>
      <c r="D3604">
        <f t="shared" si="336"/>
        <v>5.36</v>
      </c>
      <c r="E3604">
        <f>VLOOKUP(D3604,'Peak Combiner'!$A$5:$D$4980,4,FALSE)</f>
        <v>5.36</v>
      </c>
      <c r="F3604">
        <f>IFERROR(VLOOKUP(D3604,rt_comb!$A:$B,2,FALSE),D3604)</f>
        <v>5.36</v>
      </c>
      <c r="G3604">
        <v>3801497</v>
      </c>
      <c r="H3604">
        <f>SUMIFS($G:$G,$E:$E,18.51,'RAW2'!$A:$A,'RAW2'!A3604)</f>
        <v>46098725</v>
      </c>
      <c r="I3604" s="1" t="str">
        <f>VLOOKUP(A3604,'volatile collection data'!$G$6:$H$69,2,FALSE)</f>
        <v>A</v>
      </c>
      <c r="J3604" s="1">
        <f>VLOOKUP(A3604,'volatile collection data'!$G$6:$I$69,3,FALSE)</f>
        <v>6</v>
      </c>
      <c r="K3604" s="1" t="str">
        <f>VLOOKUP(A3604,'volatile collection data'!$G$6:$N$69,8,FALSE)</f>
        <v>2A</v>
      </c>
      <c r="L3604" s="1">
        <f>VLOOKUP(A3604,'volatile collection data'!$G$6:$J$69,4,FALSE)</f>
        <v>2.5</v>
      </c>
      <c r="M3604" s="1">
        <f>VLOOKUP($A3604,'volatile collection data'!$G$6:$M$69,6,FALSE)</f>
        <v>15</v>
      </c>
      <c r="N3604" s="1">
        <f>VLOOKUP($A3604,'volatile collection data'!$G$6:$M$69,7,FALSE)</f>
        <v>2.5</v>
      </c>
      <c r="O3604" s="1">
        <f>VLOOKUP(A3604,'volatile collection data'!$G$6:$K$69,5,FALSE)</f>
        <v>1</v>
      </c>
      <c r="P3604" s="1" t="str">
        <f t="shared" si="339"/>
        <v>6A</v>
      </c>
      <c r="Q3604">
        <f t="shared" si="337"/>
        <v>0.16492850941105205</v>
      </c>
      <c r="R3604" t="str">
        <f t="shared" si="340"/>
        <v>2A_1-A&amp;2.5%2.5@15</v>
      </c>
      <c r="S3604" t="str">
        <f t="shared" si="341"/>
        <v>6A-2A-VCS-Loc-22</v>
      </c>
      <c r="T3604" t="str">
        <f>IFERROR(IF(VLOOKUP(S3604,Bad!$A:$A,1,FALSE)='RAW2'!S3604,"yes","no"),"no")</f>
        <v>no</v>
      </c>
      <c r="U3604" t="str">
        <f>IFERROR(VLOOKUP(F3604,compounds!$A:$B,2,FALSE),"")</f>
        <v/>
      </c>
      <c r="V3604" t="str">
        <f>VLOOKUP(B3604,'volatile collection data'!$O:$P,2,FALSE)</f>
        <v>24.apr.22 2</v>
      </c>
    </row>
    <row r="3605" spans="1:22" x14ac:dyDescent="0.2">
      <c r="A3605" t="s">
        <v>384</v>
      </c>
      <c r="B3605" s="1" t="str">
        <f t="shared" si="338"/>
        <v>6A</v>
      </c>
      <c r="C3605">
        <v>5.75</v>
      </c>
      <c r="D3605">
        <f t="shared" si="336"/>
        <v>5.75</v>
      </c>
      <c r="E3605">
        <f>VLOOKUP(D3605,'Peak Combiner'!$A$5:$D$4980,4,FALSE)</f>
        <v>5.75</v>
      </c>
      <c r="F3605">
        <f>IFERROR(VLOOKUP(D3605,rt_comb!$A:$B,2,FALSE),D3605)</f>
        <v>5.75</v>
      </c>
      <c r="G3605">
        <v>2333564</v>
      </c>
      <c r="H3605">
        <f>SUMIFS($G:$G,$E:$E,18.51,'RAW2'!$A:$A,'RAW2'!A3605)</f>
        <v>46098725</v>
      </c>
      <c r="I3605" s="1" t="str">
        <f>VLOOKUP(A3605,'volatile collection data'!$G$6:$H$69,2,FALSE)</f>
        <v>A</v>
      </c>
      <c r="J3605" s="1">
        <f>VLOOKUP(A3605,'volatile collection data'!$G$6:$I$69,3,FALSE)</f>
        <v>6</v>
      </c>
      <c r="K3605" s="1" t="str">
        <f>VLOOKUP(A3605,'volatile collection data'!$G$6:$N$69,8,FALSE)</f>
        <v>2A</v>
      </c>
      <c r="L3605" s="1">
        <f>VLOOKUP(A3605,'volatile collection data'!$G$6:$J$69,4,FALSE)</f>
        <v>2.5</v>
      </c>
      <c r="M3605" s="1">
        <f>VLOOKUP($A3605,'volatile collection data'!$G$6:$M$69,6,FALSE)</f>
        <v>15</v>
      </c>
      <c r="N3605" s="1">
        <f>VLOOKUP($A3605,'volatile collection data'!$G$6:$M$69,7,FALSE)</f>
        <v>2.5</v>
      </c>
      <c r="O3605" s="1">
        <f>VLOOKUP(A3605,'volatile collection data'!$G$6:$K$69,5,FALSE)</f>
        <v>1</v>
      </c>
      <c r="P3605" s="1" t="str">
        <f t="shared" si="339"/>
        <v>6A</v>
      </c>
      <c r="Q3605">
        <f t="shared" si="337"/>
        <v>0.10124201916647368</v>
      </c>
      <c r="R3605" t="str">
        <f t="shared" si="340"/>
        <v>2A_1-A&amp;2.5%2.5@15</v>
      </c>
      <c r="S3605" t="str">
        <f t="shared" si="341"/>
        <v>6A-2A-VCS-Loc-22</v>
      </c>
      <c r="T3605" t="str">
        <f>IFERROR(IF(VLOOKUP(S3605,Bad!$A:$A,1,FALSE)='RAW2'!S3605,"yes","no"),"no")</f>
        <v>no</v>
      </c>
      <c r="U3605" t="str">
        <f>IFERROR(VLOOKUP(F3605,compounds!$A:$B,2,FALSE),"")</f>
        <v/>
      </c>
      <c r="V3605" t="str">
        <f>VLOOKUP(B3605,'volatile collection data'!$O:$P,2,FALSE)</f>
        <v>24.apr.22 2</v>
      </c>
    </row>
    <row r="3606" spans="1:22" x14ac:dyDescent="0.2">
      <c r="A3606" t="s">
        <v>384</v>
      </c>
      <c r="B3606" s="1" t="str">
        <f t="shared" si="338"/>
        <v>6A</v>
      </c>
      <c r="C3606">
        <v>6.2640000000000002</v>
      </c>
      <c r="D3606">
        <f t="shared" si="336"/>
        <v>6.26</v>
      </c>
      <c r="E3606">
        <f>VLOOKUP(D3606,'Peak Combiner'!$A$5:$D$4980,4,FALSE)</f>
        <v>6.25</v>
      </c>
      <c r="F3606">
        <f>IFERROR(VLOOKUP(D3606,rt_comb!$A:$B,2,FALSE),D3606)</f>
        <v>6.26</v>
      </c>
      <c r="G3606">
        <v>1662739</v>
      </c>
      <c r="H3606">
        <f>SUMIFS($G:$G,$E:$E,18.51,'RAW2'!$A:$A,'RAW2'!A3606)</f>
        <v>46098725</v>
      </c>
      <c r="I3606" s="1" t="str">
        <f>VLOOKUP(A3606,'volatile collection data'!$G$6:$H$69,2,FALSE)</f>
        <v>A</v>
      </c>
      <c r="J3606" s="1">
        <f>VLOOKUP(A3606,'volatile collection data'!$G$6:$I$69,3,FALSE)</f>
        <v>6</v>
      </c>
      <c r="K3606" s="1" t="str">
        <f>VLOOKUP(A3606,'volatile collection data'!$G$6:$N$69,8,FALSE)</f>
        <v>2A</v>
      </c>
      <c r="L3606" s="1">
        <f>VLOOKUP(A3606,'volatile collection data'!$G$6:$J$69,4,FALSE)</f>
        <v>2.5</v>
      </c>
      <c r="M3606" s="1">
        <f>VLOOKUP($A3606,'volatile collection data'!$G$6:$M$69,6,FALSE)</f>
        <v>15</v>
      </c>
      <c r="N3606" s="1">
        <f>VLOOKUP($A3606,'volatile collection data'!$G$6:$M$69,7,FALSE)</f>
        <v>2.5</v>
      </c>
      <c r="O3606" s="1">
        <f>VLOOKUP(A3606,'volatile collection data'!$G$6:$K$69,5,FALSE)</f>
        <v>1</v>
      </c>
      <c r="P3606" s="1" t="str">
        <f t="shared" si="339"/>
        <v>6A</v>
      </c>
      <c r="Q3606">
        <f t="shared" si="337"/>
        <v>7.2138177357399788E-2</v>
      </c>
      <c r="R3606" t="str">
        <f t="shared" si="340"/>
        <v>2A_1-A&amp;2.5%2.5@15</v>
      </c>
      <c r="S3606" t="str">
        <f t="shared" si="341"/>
        <v>6A-2A-VCS-Loc-22</v>
      </c>
      <c r="T3606" t="str">
        <f>IFERROR(IF(VLOOKUP(S3606,Bad!$A:$A,1,FALSE)='RAW2'!S3606,"yes","no"),"no")</f>
        <v>no</v>
      </c>
      <c r="U3606" t="str">
        <f>IFERROR(VLOOKUP(F3606,compounds!$A:$B,2,FALSE),"")</f>
        <v/>
      </c>
      <c r="V3606" t="str">
        <f>VLOOKUP(B3606,'volatile collection data'!$O:$P,2,FALSE)</f>
        <v>24.apr.22 2</v>
      </c>
    </row>
    <row r="3607" spans="1:22" x14ac:dyDescent="0.2">
      <c r="A3607" t="s">
        <v>384</v>
      </c>
      <c r="B3607" s="1" t="str">
        <f t="shared" si="338"/>
        <v>6A</v>
      </c>
      <c r="C3607">
        <v>6.3220000000000001</v>
      </c>
      <c r="D3607">
        <f t="shared" si="336"/>
        <v>6.32</v>
      </c>
      <c r="E3607">
        <f>VLOOKUP(D3607,'Peak Combiner'!$A$5:$D$4980,4,FALSE)</f>
        <v>6.32</v>
      </c>
      <c r="F3607">
        <f>IFERROR(VLOOKUP(D3607,rt_comb!$A:$B,2,FALSE),D3607)</f>
        <v>6.32</v>
      </c>
      <c r="G3607">
        <v>8812333</v>
      </c>
      <c r="H3607">
        <f>SUMIFS($G:$G,$E:$E,18.51,'RAW2'!$A:$A,'RAW2'!A3607)</f>
        <v>46098725</v>
      </c>
      <c r="I3607" s="1" t="str">
        <f>VLOOKUP(A3607,'volatile collection data'!$G$6:$H$69,2,FALSE)</f>
        <v>A</v>
      </c>
      <c r="J3607" s="1">
        <f>VLOOKUP(A3607,'volatile collection data'!$G$6:$I$69,3,FALSE)</f>
        <v>6</v>
      </c>
      <c r="K3607" s="1" t="str">
        <f>VLOOKUP(A3607,'volatile collection data'!$G$6:$N$69,8,FALSE)</f>
        <v>2A</v>
      </c>
      <c r="L3607" s="1">
        <f>VLOOKUP(A3607,'volatile collection data'!$G$6:$J$69,4,FALSE)</f>
        <v>2.5</v>
      </c>
      <c r="M3607" s="1">
        <f>VLOOKUP($A3607,'volatile collection data'!$G$6:$M$69,6,FALSE)</f>
        <v>15</v>
      </c>
      <c r="N3607" s="1">
        <f>VLOOKUP($A3607,'volatile collection data'!$G$6:$M$69,7,FALSE)</f>
        <v>2.5</v>
      </c>
      <c r="O3607" s="1">
        <f>VLOOKUP(A3607,'volatile collection data'!$G$6:$K$69,5,FALSE)</f>
        <v>1</v>
      </c>
      <c r="P3607" s="1" t="str">
        <f t="shared" si="339"/>
        <v>6A</v>
      </c>
      <c r="Q3607">
        <f t="shared" si="337"/>
        <v>0.38232437014255821</v>
      </c>
      <c r="R3607" t="str">
        <f t="shared" si="340"/>
        <v>2A_1-A&amp;2.5%2.5@15</v>
      </c>
      <c r="S3607" t="str">
        <f t="shared" si="341"/>
        <v>6A-2A-VCS-Loc-22</v>
      </c>
      <c r="T3607" t="str">
        <f>IFERROR(IF(VLOOKUP(S3607,Bad!$A:$A,1,FALSE)='RAW2'!S3607,"yes","no"),"no")</f>
        <v>no</v>
      </c>
      <c r="U3607" t="str">
        <f>IFERROR(VLOOKUP(F3607,compounds!$A:$B,2,FALSE),"")</f>
        <v/>
      </c>
      <c r="V3607" t="str">
        <f>VLOOKUP(B3607,'volatile collection data'!$O:$P,2,FALSE)</f>
        <v>24.apr.22 2</v>
      </c>
    </row>
    <row r="3608" spans="1:22" x14ac:dyDescent="0.2">
      <c r="A3608" t="s">
        <v>384</v>
      </c>
      <c r="B3608" s="1" t="str">
        <f t="shared" si="338"/>
        <v>6A</v>
      </c>
      <c r="C3608">
        <v>7.9089999999999998</v>
      </c>
      <c r="D3608">
        <f t="shared" si="336"/>
        <v>7.91</v>
      </c>
      <c r="E3608">
        <f>VLOOKUP(D3608,'Peak Combiner'!$A$5:$D$4980,4,FALSE)</f>
        <v>7.91</v>
      </c>
      <c r="F3608">
        <f>IFERROR(VLOOKUP(D3608,rt_comb!$A:$B,2,FALSE),D3608)</f>
        <v>7.91</v>
      </c>
      <c r="G3608">
        <v>740281</v>
      </c>
      <c r="H3608">
        <f>SUMIFS($G:$G,$E:$E,18.51,'RAW2'!$A:$A,'RAW2'!A3608)</f>
        <v>46098725</v>
      </c>
      <c r="I3608" s="1" t="str">
        <f>VLOOKUP(A3608,'volatile collection data'!$G$6:$H$69,2,FALSE)</f>
        <v>A</v>
      </c>
      <c r="J3608" s="1">
        <f>VLOOKUP(A3608,'volatile collection data'!$G$6:$I$69,3,FALSE)</f>
        <v>6</v>
      </c>
      <c r="K3608" s="1" t="str">
        <f>VLOOKUP(A3608,'volatile collection data'!$G$6:$N$69,8,FALSE)</f>
        <v>2A</v>
      </c>
      <c r="L3608" s="1">
        <f>VLOOKUP(A3608,'volatile collection data'!$G$6:$J$69,4,FALSE)</f>
        <v>2.5</v>
      </c>
      <c r="M3608" s="1">
        <f>VLOOKUP($A3608,'volatile collection data'!$G$6:$M$69,6,FALSE)</f>
        <v>15</v>
      </c>
      <c r="N3608" s="1">
        <f>VLOOKUP($A3608,'volatile collection data'!$G$6:$M$69,7,FALSE)</f>
        <v>2.5</v>
      </c>
      <c r="O3608" s="1">
        <f>VLOOKUP(A3608,'volatile collection data'!$G$6:$K$69,5,FALSE)</f>
        <v>1</v>
      </c>
      <c r="P3608" s="1" t="str">
        <f t="shared" si="339"/>
        <v>6A</v>
      </c>
      <c r="Q3608">
        <f t="shared" si="337"/>
        <v>3.2117200638412453E-2</v>
      </c>
      <c r="R3608" t="str">
        <f t="shared" si="340"/>
        <v>2A_1-A&amp;2.5%2.5@15</v>
      </c>
      <c r="S3608" t="str">
        <f t="shared" si="341"/>
        <v>6A-2A-VCS-Loc-22</v>
      </c>
      <c r="T3608" t="str">
        <f>IFERROR(IF(VLOOKUP(S3608,Bad!$A:$A,1,FALSE)='RAW2'!S3608,"yes","no"),"no")</f>
        <v>no</v>
      </c>
      <c r="U3608" t="str">
        <f>IFERROR(VLOOKUP(F3608,compounds!$A:$B,2,FALSE),"")</f>
        <v/>
      </c>
      <c r="V3608" t="str">
        <f>VLOOKUP(B3608,'volatile collection data'!$O:$P,2,FALSE)</f>
        <v>24.apr.22 2</v>
      </c>
    </row>
    <row r="3609" spans="1:22" x14ac:dyDescent="0.2">
      <c r="A3609" t="s">
        <v>384</v>
      </c>
      <c r="B3609" s="1" t="str">
        <f t="shared" si="338"/>
        <v>6A</v>
      </c>
      <c r="C3609">
        <v>8.048</v>
      </c>
      <c r="D3609">
        <f t="shared" si="336"/>
        <v>8.0500000000000007</v>
      </c>
      <c r="E3609">
        <f>VLOOKUP(D3609,'Peak Combiner'!$A$5:$D$4980,4,FALSE)</f>
        <v>8.0500000000000007</v>
      </c>
      <c r="F3609">
        <f>IFERROR(VLOOKUP(D3609,rt_comb!$A:$B,2,FALSE),D3609)</f>
        <v>8.0500000000000007</v>
      </c>
      <c r="G3609">
        <v>4253683</v>
      </c>
      <c r="H3609">
        <f>SUMIFS($G:$G,$E:$E,18.51,'RAW2'!$A:$A,'RAW2'!A3609)</f>
        <v>46098725</v>
      </c>
      <c r="I3609" s="1" t="str">
        <f>VLOOKUP(A3609,'volatile collection data'!$G$6:$H$69,2,FALSE)</f>
        <v>A</v>
      </c>
      <c r="J3609" s="1">
        <f>VLOOKUP(A3609,'volatile collection data'!$G$6:$I$69,3,FALSE)</f>
        <v>6</v>
      </c>
      <c r="K3609" s="1" t="str">
        <f>VLOOKUP(A3609,'volatile collection data'!$G$6:$N$69,8,FALSE)</f>
        <v>2A</v>
      </c>
      <c r="L3609" s="1">
        <f>VLOOKUP(A3609,'volatile collection data'!$G$6:$J$69,4,FALSE)</f>
        <v>2.5</v>
      </c>
      <c r="M3609" s="1">
        <f>VLOOKUP($A3609,'volatile collection data'!$G$6:$M$69,6,FALSE)</f>
        <v>15</v>
      </c>
      <c r="N3609" s="1">
        <f>VLOOKUP($A3609,'volatile collection data'!$G$6:$M$69,7,FALSE)</f>
        <v>2.5</v>
      </c>
      <c r="O3609" s="1">
        <f>VLOOKUP(A3609,'volatile collection data'!$G$6:$K$69,5,FALSE)</f>
        <v>1</v>
      </c>
      <c r="P3609" s="1" t="str">
        <f t="shared" si="339"/>
        <v>6A</v>
      </c>
      <c r="Q3609">
        <f t="shared" si="337"/>
        <v>0.18454666587850313</v>
      </c>
      <c r="R3609" t="str">
        <f t="shared" si="340"/>
        <v>2A_1-A&amp;2.5%2.5@15</v>
      </c>
      <c r="S3609" t="str">
        <f t="shared" si="341"/>
        <v>6A-2A-VCS-Loc-22</v>
      </c>
      <c r="T3609" t="str">
        <f>IFERROR(IF(VLOOKUP(S3609,Bad!$A:$A,1,FALSE)='RAW2'!S3609,"yes","no"),"no")</f>
        <v>no</v>
      </c>
      <c r="U3609" t="str">
        <f>IFERROR(VLOOKUP(F3609,compounds!$A:$B,2,FALSE),"")</f>
        <v/>
      </c>
      <c r="V3609" t="str">
        <f>VLOOKUP(B3609,'volatile collection data'!$O:$P,2,FALSE)</f>
        <v>24.apr.22 2</v>
      </c>
    </row>
    <row r="3610" spans="1:22" x14ac:dyDescent="0.2">
      <c r="A3610" t="s">
        <v>384</v>
      </c>
      <c r="B3610" s="1" t="str">
        <f t="shared" si="338"/>
        <v>6A</v>
      </c>
      <c r="C3610">
        <v>8.4710000000000001</v>
      </c>
      <c r="D3610">
        <f t="shared" si="336"/>
        <v>8.4700000000000006</v>
      </c>
      <c r="E3610">
        <f>VLOOKUP(D3610,'Peak Combiner'!$A$5:$D$4980,4,FALSE)</f>
        <v>8.4700000000000006</v>
      </c>
      <c r="F3610">
        <f>IFERROR(VLOOKUP(D3610,rt_comb!$A:$B,2,FALSE),D3610)</f>
        <v>8.4700000000000006</v>
      </c>
      <c r="G3610">
        <v>2511734</v>
      </c>
      <c r="H3610">
        <f>SUMIFS($G:$G,$E:$E,18.51,'RAW2'!$A:$A,'RAW2'!A3610)</f>
        <v>46098725</v>
      </c>
      <c r="I3610" s="1" t="str">
        <f>VLOOKUP(A3610,'volatile collection data'!$G$6:$H$69,2,FALSE)</f>
        <v>A</v>
      </c>
      <c r="J3610" s="1">
        <f>VLOOKUP(A3610,'volatile collection data'!$G$6:$I$69,3,FALSE)</f>
        <v>6</v>
      </c>
      <c r="K3610" s="1" t="str">
        <f>VLOOKUP(A3610,'volatile collection data'!$G$6:$N$69,8,FALSE)</f>
        <v>2A</v>
      </c>
      <c r="L3610" s="1">
        <f>VLOOKUP(A3610,'volatile collection data'!$G$6:$J$69,4,FALSE)</f>
        <v>2.5</v>
      </c>
      <c r="M3610" s="1">
        <f>VLOOKUP($A3610,'volatile collection data'!$G$6:$M$69,6,FALSE)</f>
        <v>15</v>
      </c>
      <c r="N3610" s="1">
        <f>VLOOKUP($A3610,'volatile collection data'!$G$6:$M$69,7,FALSE)</f>
        <v>2.5</v>
      </c>
      <c r="O3610" s="1">
        <f>VLOOKUP(A3610,'volatile collection data'!$G$6:$K$69,5,FALSE)</f>
        <v>1</v>
      </c>
      <c r="P3610" s="1" t="str">
        <f t="shared" si="339"/>
        <v>6A</v>
      </c>
      <c r="Q3610">
        <f t="shared" si="337"/>
        <v>0.10897195095959812</v>
      </c>
      <c r="R3610" t="str">
        <f t="shared" si="340"/>
        <v>2A_1-A&amp;2.5%2.5@15</v>
      </c>
      <c r="S3610" t="str">
        <f t="shared" si="341"/>
        <v>6A-2A-VCS-Loc-22</v>
      </c>
      <c r="T3610" t="str">
        <f>IFERROR(IF(VLOOKUP(S3610,Bad!$A:$A,1,FALSE)='RAW2'!S3610,"yes","no"),"no")</f>
        <v>no</v>
      </c>
      <c r="U3610" t="str">
        <f>IFERROR(VLOOKUP(F3610,compounds!$A:$B,2,FALSE),"")</f>
        <v/>
      </c>
      <c r="V3610" t="str">
        <f>VLOOKUP(B3610,'volatile collection data'!$O:$P,2,FALSE)</f>
        <v>24.apr.22 2</v>
      </c>
    </row>
    <row r="3611" spans="1:22" x14ac:dyDescent="0.2">
      <c r="A3611" t="s">
        <v>384</v>
      </c>
      <c r="B3611" s="1" t="str">
        <f t="shared" si="338"/>
        <v>6A</v>
      </c>
      <c r="C3611">
        <v>8.6270000000000007</v>
      </c>
      <c r="D3611">
        <f t="shared" si="336"/>
        <v>8.6300000000000008</v>
      </c>
      <c r="E3611">
        <f>VLOOKUP(D3611,'Peak Combiner'!$A$5:$D$4980,4,FALSE)</f>
        <v>8.6300000000000008</v>
      </c>
      <c r="F3611">
        <f>IFERROR(VLOOKUP(D3611,rt_comb!$A:$B,2,FALSE),D3611)</f>
        <v>8.6300000000000008</v>
      </c>
      <c r="G3611">
        <v>17281112</v>
      </c>
      <c r="H3611">
        <f>SUMIFS($G:$G,$E:$E,18.51,'RAW2'!$A:$A,'RAW2'!A3611)</f>
        <v>46098725</v>
      </c>
      <c r="I3611" s="1" t="str">
        <f>VLOOKUP(A3611,'volatile collection data'!$G$6:$H$69,2,FALSE)</f>
        <v>A</v>
      </c>
      <c r="J3611" s="1">
        <f>VLOOKUP(A3611,'volatile collection data'!$G$6:$I$69,3,FALSE)</f>
        <v>6</v>
      </c>
      <c r="K3611" s="1" t="str">
        <f>VLOOKUP(A3611,'volatile collection data'!$G$6:$N$69,8,FALSE)</f>
        <v>2A</v>
      </c>
      <c r="L3611" s="1">
        <f>VLOOKUP(A3611,'volatile collection data'!$G$6:$J$69,4,FALSE)</f>
        <v>2.5</v>
      </c>
      <c r="M3611" s="1">
        <f>VLOOKUP($A3611,'volatile collection data'!$G$6:$M$69,6,FALSE)</f>
        <v>15</v>
      </c>
      <c r="N3611" s="1">
        <f>VLOOKUP($A3611,'volatile collection data'!$G$6:$M$69,7,FALSE)</f>
        <v>2.5</v>
      </c>
      <c r="O3611" s="1">
        <f>VLOOKUP(A3611,'volatile collection data'!$G$6:$K$69,5,FALSE)</f>
        <v>1</v>
      </c>
      <c r="P3611" s="1" t="str">
        <f t="shared" si="339"/>
        <v>6A</v>
      </c>
      <c r="Q3611">
        <f t="shared" si="337"/>
        <v>0.74974359919932709</v>
      </c>
      <c r="R3611" t="str">
        <f t="shared" si="340"/>
        <v>2A_1-A&amp;2.5%2.5@15</v>
      </c>
      <c r="S3611" t="str">
        <f t="shared" si="341"/>
        <v>6A-2A-VCS-Loc-22</v>
      </c>
      <c r="T3611" t="str">
        <f>IFERROR(IF(VLOOKUP(S3611,Bad!$A:$A,1,FALSE)='RAW2'!S3611,"yes","no"),"no")</f>
        <v>no</v>
      </c>
      <c r="U3611" t="str">
        <f>IFERROR(VLOOKUP(F3611,compounds!$A:$B,2,FALSE),"")</f>
        <v/>
      </c>
      <c r="V3611" t="str">
        <f>VLOOKUP(B3611,'volatile collection data'!$O:$P,2,FALSE)</f>
        <v>24.apr.22 2</v>
      </c>
    </row>
    <row r="3612" spans="1:22" x14ac:dyDescent="0.2">
      <c r="A3612" t="s">
        <v>384</v>
      </c>
      <c r="B3612" s="1" t="str">
        <f t="shared" si="338"/>
        <v>6A</v>
      </c>
      <c r="C3612">
        <v>8.8219999999999992</v>
      </c>
      <c r="D3612">
        <f t="shared" si="336"/>
        <v>8.82</v>
      </c>
      <c r="E3612">
        <f>VLOOKUP(D3612,'Peak Combiner'!$A$5:$D$4980,4,FALSE)</f>
        <v>8.82</v>
      </c>
      <c r="F3612">
        <f>IFERROR(VLOOKUP(D3612,rt_comb!$A:$B,2,FALSE),D3612)</f>
        <v>8.82</v>
      </c>
      <c r="G3612">
        <v>2304660</v>
      </c>
      <c r="H3612">
        <f>SUMIFS($G:$G,$E:$E,18.51,'RAW2'!$A:$A,'RAW2'!A3612)</f>
        <v>46098725</v>
      </c>
      <c r="I3612" s="1" t="str">
        <f>VLOOKUP(A3612,'volatile collection data'!$G$6:$H$69,2,FALSE)</f>
        <v>A</v>
      </c>
      <c r="J3612" s="1">
        <f>VLOOKUP(A3612,'volatile collection data'!$G$6:$I$69,3,FALSE)</f>
        <v>6</v>
      </c>
      <c r="K3612" s="1" t="str">
        <f>VLOOKUP(A3612,'volatile collection data'!$G$6:$N$69,8,FALSE)</f>
        <v>2A</v>
      </c>
      <c r="L3612" s="1">
        <f>VLOOKUP(A3612,'volatile collection data'!$G$6:$J$69,4,FALSE)</f>
        <v>2.5</v>
      </c>
      <c r="M3612" s="1">
        <f>VLOOKUP($A3612,'volatile collection data'!$G$6:$M$69,6,FALSE)</f>
        <v>15</v>
      </c>
      <c r="N3612" s="1">
        <f>VLOOKUP($A3612,'volatile collection data'!$G$6:$M$69,7,FALSE)</f>
        <v>2.5</v>
      </c>
      <c r="O3612" s="1">
        <f>VLOOKUP(A3612,'volatile collection data'!$G$6:$K$69,5,FALSE)</f>
        <v>1</v>
      </c>
      <c r="P3612" s="1" t="str">
        <f t="shared" si="339"/>
        <v>6A</v>
      </c>
      <c r="Q3612">
        <f t="shared" si="337"/>
        <v>9.9988014852905358E-2</v>
      </c>
      <c r="R3612" t="str">
        <f t="shared" si="340"/>
        <v>2A_1-A&amp;2.5%2.5@15</v>
      </c>
      <c r="S3612" t="str">
        <f t="shared" si="341"/>
        <v>6A-2A-VCS-Loc-22</v>
      </c>
      <c r="T3612" t="str">
        <f>IFERROR(IF(VLOOKUP(S3612,Bad!$A:$A,1,FALSE)='RAW2'!S3612,"yes","no"),"no")</f>
        <v>no</v>
      </c>
      <c r="U3612" t="str">
        <f>IFERROR(VLOOKUP(F3612,compounds!$A:$B,2,FALSE),"")</f>
        <v/>
      </c>
      <c r="V3612" t="str">
        <f>VLOOKUP(B3612,'volatile collection data'!$O:$P,2,FALSE)</f>
        <v>24.apr.22 2</v>
      </c>
    </row>
    <row r="3613" spans="1:22" x14ac:dyDescent="0.2">
      <c r="A3613" t="s">
        <v>384</v>
      </c>
      <c r="B3613" s="1" t="str">
        <f t="shared" si="338"/>
        <v>6A</v>
      </c>
      <c r="C3613">
        <v>8.9659999999999993</v>
      </c>
      <c r="D3613">
        <f t="shared" si="336"/>
        <v>8.9700000000000006</v>
      </c>
      <c r="E3613">
        <f>VLOOKUP(D3613,'Peak Combiner'!$A$5:$D$4980,4,FALSE)</f>
        <v>8.9600000000000009</v>
      </c>
      <c r="F3613">
        <f>IFERROR(VLOOKUP(D3613,rt_comb!$A:$B,2,FALSE),D3613)</f>
        <v>8.9700000000000006</v>
      </c>
      <c r="G3613">
        <v>10108167</v>
      </c>
      <c r="H3613">
        <f>SUMIFS($G:$G,$E:$E,18.51,'RAW2'!$A:$A,'RAW2'!A3613)</f>
        <v>46098725</v>
      </c>
      <c r="I3613" s="1" t="str">
        <f>VLOOKUP(A3613,'volatile collection data'!$G$6:$H$69,2,FALSE)</f>
        <v>A</v>
      </c>
      <c r="J3613" s="1">
        <f>VLOOKUP(A3613,'volatile collection data'!$G$6:$I$69,3,FALSE)</f>
        <v>6</v>
      </c>
      <c r="K3613" s="1" t="str">
        <f>VLOOKUP(A3613,'volatile collection data'!$G$6:$N$69,8,FALSE)</f>
        <v>2A</v>
      </c>
      <c r="L3613" s="1">
        <f>VLOOKUP(A3613,'volatile collection data'!$G$6:$J$69,4,FALSE)</f>
        <v>2.5</v>
      </c>
      <c r="M3613" s="1">
        <f>VLOOKUP($A3613,'volatile collection data'!$G$6:$M$69,6,FALSE)</f>
        <v>15</v>
      </c>
      <c r="N3613" s="1">
        <f>VLOOKUP($A3613,'volatile collection data'!$G$6:$M$69,7,FALSE)</f>
        <v>2.5</v>
      </c>
      <c r="O3613" s="1">
        <f>VLOOKUP(A3613,'volatile collection data'!$G$6:$K$69,5,FALSE)</f>
        <v>1</v>
      </c>
      <c r="P3613" s="1" t="str">
        <f t="shared" si="339"/>
        <v>6A</v>
      </c>
      <c r="Q3613">
        <f t="shared" si="337"/>
        <v>0.43854431982663294</v>
      </c>
      <c r="R3613" t="str">
        <f t="shared" si="340"/>
        <v>2A_1-A&amp;2.5%2.5@15</v>
      </c>
      <c r="S3613" t="str">
        <f t="shared" si="341"/>
        <v>6A-2A-VCS-Loc-22</v>
      </c>
      <c r="T3613" t="str">
        <f>IFERROR(IF(VLOOKUP(S3613,Bad!$A:$A,1,FALSE)='RAW2'!S3613,"yes","no"),"no")</f>
        <v>no</v>
      </c>
      <c r="U3613" t="str">
        <f>IFERROR(VLOOKUP(F3613,compounds!$A:$B,2,FALSE),"")</f>
        <v>bpinene</v>
      </c>
      <c r="V3613" t="str">
        <f>VLOOKUP(B3613,'volatile collection data'!$O:$P,2,FALSE)</f>
        <v>24.apr.22 2</v>
      </c>
    </row>
    <row r="3614" spans="1:22" x14ac:dyDescent="0.2">
      <c r="A3614" t="s">
        <v>384</v>
      </c>
      <c r="B3614" s="1" t="str">
        <f t="shared" si="338"/>
        <v>6A</v>
      </c>
      <c r="C3614">
        <v>9.3819999999999997</v>
      </c>
      <c r="D3614">
        <f t="shared" si="336"/>
        <v>9.3800000000000008</v>
      </c>
      <c r="E3614">
        <f>VLOOKUP(D3614,'Peak Combiner'!$A$5:$D$4980,4,FALSE)</f>
        <v>9.3800000000000008</v>
      </c>
      <c r="F3614">
        <f>IFERROR(VLOOKUP(D3614,rt_comb!$A:$B,2,FALSE),D3614)</f>
        <v>9.3800000000000008</v>
      </c>
      <c r="G3614">
        <v>15664625</v>
      </c>
      <c r="H3614">
        <f>SUMIFS($G:$G,$E:$E,18.51,'RAW2'!$A:$A,'RAW2'!A3614)</f>
        <v>46098725</v>
      </c>
      <c r="I3614" s="1" t="str">
        <f>VLOOKUP(A3614,'volatile collection data'!$G$6:$H$69,2,FALSE)</f>
        <v>A</v>
      </c>
      <c r="J3614" s="1">
        <f>VLOOKUP(A3614,'volatile collection data'!$G$6:$I$69,3,FALSE)</f>
        <v>6</v>
      </c>
      <c r="K3614" s="1" t="str">
        <f>VLOOKUP(A3614,'volatile collection data'!$G$6:$N$69,8,FALSE)</f>
        <v>2A</v>
      </c>
      <c r="L3614" s="1">
        <f>VLOOKUP(A3614,'volatile collection data'!$G$6:$J$69,4,FALSE)</f>
        <v>2.5</v>
      </c>
      <c r="M3614" s="1">
        <f>VLOOKUP($A3614,'volatile collection data'!$G$6:$M$69,6,FALSE)</f>
        <v>15</v>
      </c>
      <c r="N3614" s="1">
        <f>VLOOKUP($A3614,'volatile collection data'!$G$6:$M$69,7,FALSE)</f>
        <v>2.5</v>
      </c>
      <c r="O3614" s="1">
        <f>VLOOKUP(A3614,'volatile collection data'!$G$6:$K$69,5,FALSE)</f>
        <v>1</v>
      </c>
      <c r="P3614" s="1" t="str">
        <f t="shared" si="339"/>
        <v>6A</v>
      </c>
      <c r="Q3614">
        <f t="shared" si="337"/>
        <v>0.67961207170046445</v>
      </c>
      <c r="R3614" t="str">
        <f t="shared" si="340"/>
        <v>2A_1-A&amp;2.5%2.5@15</v>
      </c>
      <c r="S3614" t="str">
        <f t="shared" si="341"/>
        <v>6A-2A-VCS-Loc-22</v>
      </c>
      <c r="T3614" t="str">
        <f>IFERROR(IF(VLOOKUP(S3614,Bad!$A:$A,1,FALSE)='RAW2'!S3614,"yes","no"),"no")</f>
        <v>no</v>
      </c>
      <c r="U3614" t="str">
        <f>IFERROR(VLOOKUP(F3614,compounds!$A:$B,2,FALSE),"")</f>
        <v>octanal</v>
      </c>
      <c r="V3614" t="str">
        <f>VLOOKUP(B3614,'volatile collection data'!$O:$P,2,FALSE)</f>
        <v>24.apr.22 2</v>
      </c>
    </row>
    <row r="3615" spans="1:22" x14ac:dyDescent="0.2">
      <c r="A3615" t="s">
        <v>384</v>
      </c>
      <c r="B3615" s="1" t="str">
        <f t="shared" si="338"/>
        <v>6A</v>
      </c>
      <c r="C3615">
        <v>9.5359999999999996</v>
      </c>
      <c r="D3615">
        <f t="shared" si="336"/>
        <v>9.5399999999999991</v>
      </c>
      <c r="E3615">
        <f>VLOOKUP(D3615,'Peak Combiner'!$A$5:$D$4980,4,FALSE)</f>
        <v>9.5299999999999994</v>
      </c>
      <c r="F3615">
        <f>IFERROR(VLOOKUP(D3615,rt_comb!$A:$B,2,FALSE),D3615)</f>
        <v>9.5399999999999991</v>
      </c>
      <c r="G3615">
        <v>38345668</v>
      </c>
      <c r="H3615">
        <f>SUMIFS($G:$G,$E:$E,18.51,'RAW2'!$A:$A,'RAW2'!A3615)</f>
        <v>46098725</v>
      </c>
      <c r="I3615" s="1" t="str">
        <f>VLOOKUP(A3615,'volatile collection data'!$G$6:$H$69,2,FALSE)</f>
        <v>A</v>
      </c>
      <c r="J3615" s="1">
        <f>VLOOKUP(A3615,'volatile collection data'!$G$6:$I$69,3,FALSE)</f>
        <v>6</v>
      </c>
      <c r="K3615" s="1" t="str">
        <f>VLOOKUP(A3615,'volatile collection data'!$G$6:$N$69,8,FALSE)</f>
        <v>2A</v>
      </c>
      <c r="L3615" s="1">
        <f>VLOOKUP(A3615,'volatile collection data'!$G$6:$J$69,4,FALSE)</f>
        <v>2.5</v>
      </c>
      <c r="M3615" s="1">
        <f>VLOOKUP($A3615,'volatile collection data'!$G$6:$M$69,6,FALSE)</f>
        <v>15</v>
      </c>
      <c r="N3615" s="1">
        <f>VLOOKUP($A3615,'volatile collection data'!$G$6:$M$69,7,FALSE)</f>
        <v>2.5</v>
      </c>
      <c r="O3615" s="1">
        <f>VLOOKUP(A3615,'volatile collection data'!$G$6:$K$69,5,FALSE)</f>
        <v>1</v>
      </c>
      <c r="P3615" s="1" t="str">
        <f t="shared" si="339"/>
        <v>6A</v>
      </c>
      <c r="Q3615">
        <f t="shared" si="337"/>
        <v>1.6636324757355003</v>
      </c>
      <c r="R3615" t="str">
        <f t="shared" si="340"/>
        <v>2A_1-A&amp;2.5%2.5@15</v>
      </c>
      <c r="S3615" t="str">
        <f t="shared" si="341"/>
        <v>6A-2A-VCS-Loc-22</v>
      </c>
      <c r="T3615" t="str">
        <f>IFERROR(IF(VLOOKUP(S3615,Bad!$A:$A,1,FALSE)='RAW2'!S3615,"yes","no"),"no")</f>
        <v>no</v>
      </c>
      <c r="U3615" t="str">
        <f>IFERROR(VLOOKUP(F3615,compounds!$A:$B,2,FALSE),"")</f>
        <v>z3hex</v>
      </c>
      <c r="V3615" t="str">
        <f>VLOOKUP(B3615,'volatile collection data'!$O:$P,2,FALSE)</f>
        <v>24.apr.22 2</v>
      </c>
    </row>
    <row r="3616" spans="1:22" x14ac:dyDescent="0.2">
      <c r="A3616" t="s">
        <v>384</v>
      </c>
      <c r="B3616" s="1" t="str">
        <f t="shared" si="338"/>
        <v>6A</v>
      </c>
      <c r="C3616">
        <v>9.82</v>
      </c>
      <c r="D3616">
        <f t="shared" si="336"/>
        <v>9.82</v>
      </c>
      <c r="E3616">
        <f>VLOOKUP(D3616,'Peak Combiner'!$A$5:$D$4980,4,FALSE)</f>
        <v>9.8000000000000007</v>
      </c>
      <c r="F3616">
        <f>IFERROR(VLOOKUP(D3616,rt_comb!$A:$B,2,FALSE),D3616)</f>
        <v>9.81</v>
      </c>
      <c r="G3616">
        <v>6340220</v>
      </c>
      <c r="H3616">
        <f>SUMIFS($G:$G,$E:$E,18.51,'RAW2'!$A:$A,'RAW2'!A3616)</f>
        <v>46098725</v>
      </c>
      <c r="I3616" s="1" t="str">
        <f>VLOOKUP(A3616,'volatile collection data'!$G$6:$H$69,2,FALSE)</f>
        <v>A</v>
      </c>
      <c r="J3616" s="1">
        <f>VLOOKUP(A3616,'volatile collection data'!$G$6:$I$69,3,FALSE)</f>
        <v>6</v>
      </c>
      <c r="K3616" s="1" t="str">
        <f>VLOOKUP(A3616,'volatile collection data'!$G$6:$N$69,8,FALSE)</f>
        <v>2A</v>
      </c>
      <c r="L3616" s="1">
        <f>VLOOKUP(A3616,'volatile collection data'!$G$6:$J$69,4,FALSE)</f>
        <v>2.5</v>
      </c>
      <c r="M3616" s="1">
        <f>VLOOKUP($A3616,'volatile collection data'!$G$6:$M$69,6,FALSE)</f>
        <v>15</v>
      </c>
      <c r="N3616" s="1">
        <f>VLOOKUP($A3616,'volatile collection data'!$G$6:$M$69,7,FALSE)</f>
        <v>2.5</v>
      </c>
      <c r="O3616" s="1">
        <f>VLOOKUP(A3616,'volatile collection data'!$G$6:$K$69,5,FALSE)</f>
        <v>1</v>
      </c>
      <c r="P3616" s="1" t="str">
        <f t="shared" si="339"/>
        <v>6A</v>
      </c>
      <c r="Q3616">
        <f t="shared" si="337"/>
        <v>0.27507138212607835</v>
      </c>
      <c r="R3616" t="str">
        <f t="shared" si="340"/>
        <v>2A_1-A&amp;2.5%2.5@15</v>
      </c>
      <c r="S3616" t="str">
        <f t="shared" si="341"/>
        <v>6A-2A-VCS-Loc-22</v>
      </c>
      <c r="T3616" t="str">
        <f>IFERROR(IF(VLOOKUP(S3616,Bad!$A:$A,1,FALSE)='RAW2'!S3616,"yes","no"),"no")</f>
        <v>no</v>
      </c>
      <c r="U3616" t="str">
        <f>IFERROR(VLOOKUP(F3616,compounds!$A:$B,2,FALSE),"")</f>
        <v>sixmethyl</v>
      </c>
      <c r="V3616" t="str">
        <f>VLOOKUP(B3616,'volatile collection data'!$O:$P,2,FALSE)</f>
        <v>24.apr.22 2</v>
      </c>
    </row>
    <row r="3617" spans="1:22" x14ac:dyDescent="0.2">
      <c r="A3617" t="s">
        <v>384</v>
      </c>
      <c r="B3617" s="1" t="str">
        <f t="shared" si="338"/>
        <v>6A</v>
      </c>
      <c r="C3617">
        <v>10.188000000000001</v>
      </c>
      <c r="D3617">
        <f t="shared" si="336"/>
        <v>10.19</v>
      </c>
      <c r="E3617">
        <f>VLOOKUP(D3617,'Peak Combiner'!$A$5:$D$4980,4,FALSE)</f>
        <v>10.18</v>
      </c>
      <c r="F3617">
        <f>IFERROR(VLOOKUP(D3617,rt_comb!$A:$B,2,FALSE),D3617)</f>
        <v>10.19</v>
      </c>
      <c r="G3617">
        <v>8484998</v>
      </c>
      <c r="H3617">
        <f>SUMIFS($G:$G,$E:$E,18.51,'RAW2'!$A:$A,'RAW2'!A3617)</f>
        <v>46098725</v>
      </c>
      <c r="I3617" s="1" t="str">
        <f>VLOOKUP(A3617,'volatile collection data'!$G$6:$H$69,2,FALSE)</f>
        <v>A</v>
      </c>
      <c r="J3617" s="1">
        <f>VLOOKUP(A3617,'volatile collection data'!$G$6:$I$69,3,FALSE)</f>
        <v>6</v>
      </c>
      <c r="K3617" s="1" t="str">
        <f>VLOOKUP(A3617,'volatile collection data'!$G$6:$N$69,8,FALSE)</f>
        <v>2A</v>
      </c>
      <c r="L3617" s="1">
        <f>VLOOKUP(A3617,'volatile collection data'!$G$6:$J$69,4,FALSE)</f>
        <v>2.5</v>
      </c>
      <c r="M3617" s="1">
        <f>VLOOKUP($A3617,'volatile collection data'!$G$6:$M$69,6,FALSE)</f>
        <v>15</v>
      </c>
      <c r="N3617" s="1">
        <f>VLOOKUP($A3617,'volatile collection data'!$G$6:$M$69,7,FALSE)</f>
        <v>2.5</v>
      </c>
      <c r="O3617" s="1">
        <f>VLOOKUP(A3617,'volatile collection data'!$G$6:$K$69,5,FALSE)</f>
        <v>1</v>
      </c>
      <c r="P3617" s="1" t="str">
        <f t="shared" si="339"/>
        <v>6A</v>
      </c>
      <c r="Q3617">
        <f t="shared" si="337"/>
        <v>0.36812289276981086</v>
      </c>
      <c r="R3617" t="str">
        <f t="shared" si="340"/>
        <v>2A_1-A&amp;2.5%2.5@15</v>
      </c>
      <c r="S3617" t="str">
        <f t="shared" si="341"/>
        <v>6A-2A-VCS-Loc-22</v>
      </c>
      <c r="T3617" t="str">
        <f>IFERROR(IF(VLOOKUP(S3617,Bad!$A:$A,1,FALSE)='RAW2'!S3617,"yes","no"),"no")</f>
        <v>no</v>
      </c>
      <c r="U3617" t="str">
        <f>IFERROR(VLOOKUP(F3617,compounds!$A:$B,2,FALSE),"")</f>
        <v/>
      </c>
      <c r="V3617" t="str">
        <f>VLOOKUP(B3617,'volatile collection data'!$O:$P,2,FALSE)</f>
        <v>24.apr.22 2</v>
      </c>
    </row>
    <row r="3618" spans="1:22" x14ac:dyDescent="0.2">
      <c r="A3618" t="s">
        <v>384</v>
      </c>
      <c r="B3618" s="1" t="str">
        <f t="shared" si="338"/>
        <v>6A</v>
      </c>
      <c r="C3618">
        <v>10.362</v>
      </c>
      <c r="D3618">
        <f t="shared" si="336"/>
        <v>10.36</v>
      </c>
      <c r="E3618">
        <f>VLOOKUP(D3618,'Peak Combiner'!$A$5:$D$4980,4,FALSE)</f>
        <v>10.36</v>
      </c>
      <c r="F3618">
        <f>IFERROR(VLOOKUP(D3618,rt_comb!$A:$B,2,FALSE),D3618)</f>
        <v>10.36</v>
      </c>
      <c r="G3618">
        <v>7670388</v>
      </c>
      <c r="H3618">
        <f>SUMIFS($G:$G,$E:$E,18.51,'RAW2'!$A:$A,'RAW2'!A3618)</f>
        <v>46098725</v>
      </c>
      <c r="I3618" s="1" t="str">
        <f>VLOOKUP(A3618,'volatile collection data'!$G$6:$H$69,2,FALSE)</f>
        <v>A</v>
      </c>
      <c r="J3618" s="1">
        <f>VLOOKUP(A3618,'volatile collection data'!$G$6:$I$69,3,FALSE)</f>
        <v>6</v>
      </c>
      <c r="K3618" s="1" t="str">
        <f>VLOOKUP(A3618,'volatile collection data'!$G$6:$N$69,8,FALSE)</f>
        <v>2A</v>
      </c>
      <c r="L3618" s="1">
        <f>VLOOKUP(A3618,'volatile collection data'!$G$6:$J$69,4,FALSE)</f>
        <v>2.5</v>
      </c>
      <c r="M3618" s="1">
        <f>VLOOKUP($A3618,'volatile collection data'!$G$6:$M$69,6,FALSE)</f>
        <v>15</v>
      </c>
      <c r="N3618" s="1">
        <f>VLOOKUP($A3618,'volatile collection data'!$G$6:$M$69,7,FALSE)</f>
        <v>2.5</v>
      </c>
      <c r="O3618" s="1">
        <f>VLOOKUP(A3618,'volatile collection data'!$G$6:$K$69,5,FALSE)</f>
        <v>1</v>
      </c>
      <c r="P3618" s="1" t="str">
        <f t="shared" si="339"/>
        <v>6A</v>
      </c>
      <c r="Q3618">
        <f t="shared" si="337"/>
        <v>0.33278091747656796</v>
      </c>
      <c r="R3618" t="str">
        <f t="shared" si="340"/>
        <v>2A_1-A&amp;2.5%2.5@15</v>
      </c>
      <c r="S3618" t="str">
        <f t="shared" si="341"/>
        <v>6A-2A-VCS-Loc-22</v>
      </c>
      <c r="T3618" t="str">
        <f>IFERROR(IF(VLOOKUP(S3618,Bad!$A:$A,1,FALSE)='RAW2'!S3618,"yes","no"),"no")</f>
        <v>no</v>
      </c>
      <c r="U3618" t="str">
        <f>IFERROR(VLOOKUP(F3618,compounds!$A:$B,2,FALSE),"")</f>
        <v/>
      </c>
      <c r="V3618" t="str">
        <f>VLOOKUP(B3618,'volatile collection data'!$O:$P,2,FALSE)</f>
        <v>24.apr.22 2</v>
      </c>
    </row>
    <row r="3619" spans="1:22" x14ac:dyDescent="0.2">
      <c r="A3619" t="s">
        <v>384</v>
      </c>
      <c r="B3619" s="1" t="str">
        <f t="shared" si="338"/>
        <v>6A</v>
      </c>
      <c r="C3619">
        <v>10.46</v>
      </c>
      <c r="D3619">
        <f t="shared" si="336"/>
        <v>10.46</v>
      </c>
      <c r="E3619">
        <f>VLOOKUP(D3619,'Peak Combiner'!$A$5:$D$4980,4,FALSE)</f>
        <v>10.46</v>
      </c>
      <c r="F3619">
        <f>IFERROR(VLOOKUP(D3619,rt_comb!$A:$B,2,FALSE),D3619)</f>
        <v>10.46</v>
      </c>
      <c r="G3619">
        <v>7414903</v>
      </c>
      <c r="H3619">
        <f>SUMIFS($G:$G,$E:$E,18.51,'RAW2'!$A:$A,'RAW2'!A3619)</f>
        <v>46098725</v>
      </c>
      <c r="I3619" s="1" t="str">
        <f>VLOOKUP(A3619,'volatile collection data'!$G$6:$H$69,2,FALSE)</f>
        <v>A</v>
      </c>
      <c r="J3619" s="1">
        <f>VLOOKUP(A3619,'volatile collection data'!$G$6:$I$69,3,FALSE)</f>
        <v>6</v>
      </c>
      <c r="K3619" s="1" t="str">
        <f>VLOOKUP(A3619,'volatile collection data'!$G$6:$N$69,8,FALSE)</f>
        <v>2A</v>
      </c>
      <c r="L3619" s="1">
        <f>VLOOKUP(A3619,'volatile collection data'!$G$6:$J$69,4,FALSE)</f>
        <v>2.5</v>
      </c>
      <c r="M3619" s="1">
        <f>VLOOKUP($A3619,'volatile collection data'!$G$6:$M$69,6,FALSE)</f>
        <v>15</v>
      </c>
      <c r="N3619" s="1">
        <f>VLOOKUP($A3619,'volatile collection data'!$G$6:$M$69,7,FALSE)</f>
        <v>2.5</v>
      </c>
      <c r="O3619" s="1">
        <f>VLOOKUP(A3619,'volatile collection data'!$G$6:$K$69,5,FALSE)</f>
        <v>1</v>
      </c>
      <c r="P3619" s="1" t="str">
        <f t="shared" si="339"/>
        <v>6A</v>
      </c>
      <c r="Q3619">
        <f t="shared" si="337"/>
        <v>0.32169666297712141</v>
      </c>
      <c r="R3619" t="str">
        <f t="shared" si="340"/>
        <v>2A_1-A&amp;2.5%2.5@15</v>
      </c>
      <c r="S3619" t="str">
        <f t="shared" si="341"/>
        <v>6A-2A-VCS-Loc-22</v>
      </c>
      <c r="T3619" t="str">
        <f>IFERROR(IF(VLOOKUP(S3619,Bad!$A:$A,1,FALSE)='RAW2'!S3619,"yes","no"),"no")</f>
        <v>no</v>
      </c>
      <c r="U3619" t="str">
        <f>IFERROR(VLOOKUP(F3619,compounds!$A:$B,2,FALSE),"")</f>
        <v/>
      </c>
      <c r="V3619" t="str">
        <f>VLOOKUP(B3619,'volatile collection data'!$O:$P,2,FALSE)</f>
        <v>24.apr.22 2</v>
      </c>
    </row>
    <row r="3620" spans="1:22" x14ac:dyDescent="0.2">
      <c r="A3620" t="s">
        <v>384</v>
      </c>
      <c r="B3620" s="1" t="str">
        <f t="shared" si="338"/>
        <v>6A</v>
      </c>
      <c r="C3620">
        <v>10.839</v>
      </c>
      <c r="D3620">
        <f t="shared" si="336"/>
        <v>10.84</v>
      </c>
      <c r="E3620">
        <f>VLOOKUP(D3620,'Peak Combiner'!$A$5:$D$4980,4,FALSE)</f>
        <v>10.84</v>
      </c>
      <c r="F3620">
        <f>IFERROR(VLOOKUP(D3620,rt_comb!$A:$B,2,FALSE),D3620)</f>
        <v>10.84</v>
      </c>
      <c r="G3620">
        <v>3347874</v>
      </c>
      <c r="H3620">
        <f>SUMIFS($G:$G,$E:$E,18.51,'RAW2'!$A:$A,'RAW2'!A3620)</f>
        <v>46098725</v>
      </c>
      <c r="I3620" s="1" t="str">
        <f>VLOOKUP(A3620,'volatile collection data'!$G$6:$H$69,2,FALSE)</f>
        <v>A</v>
      </c>
      <c r="J3620" s="1">
        <f>VLOOKUP(A3620,'volatile collection data'!$G$6:$I$69,3,FALSE)</f>
        <v>6</v>
      </c>
      <c r="K3620" s="1" t="str">
        <f>VLOOKUP(A3620,'volatile collection data'!$G$6:$N$69,8,FALSE)</f>
        <v>2A</v>
      </c>
      <c r="L3620" s="1">
        <f>VLOOKUP(A3620,'volatile collection data'!$G$6:$J$69,4,FALSE)</f>
        <v>2.5</v>
      </c>
      <c r="M3620" s="1">
        <f>VLOOKUP($A3620,'volatile collection data'!$G$6:$M$69,6,FALSE)</f>
        <v>15</v>
      </c>
      <c r="N3620" s="1">
        <f>VLOOKUP($A3620,'volatile collection data'!$G$6:$M$69,7,FALSE)</f>
        <v>2.5</v>
      </c>
      <c r="O3620" s="1">
        <f>VLOOKUP(A3620,'volatile collection data'!$G$6:$K$69,5,FALSE)</f>
        <v>1</v>
      </c>
      <c r="P3620" s="1" t="str">
        <f t="shared" si="339"/>
        <v>6A</v>
      </c>
      <c r="Q3620">
        <f t="shared" si="337"/>
        <v>0.14524800848613492</v>
      </c>
      <c r="R3620" t="str">
        <f t="shared" si="340"/>
        <v>2A_1-A&amp;2.5%2.5@15</v>
      </c>
      <c r="S3620" t="str">
        <f t="shared" si="341"/>
        <v>6A-2A-VCS-Loc-22</v>
      </c>
      <c r="T3620" t="str">
        <f>IFERROR(IF(VLOOKUP(S3620,Bad!$A:$A,1,FALSE)='RAW2'!S3620,"yes","no"),"no")</f>
        <v>no</v>
      </c>
      <c r="U3620" t="str">
        <f>IFERROR(VLOOKUP(F3620,compounds!$A:$B,2,FALSE),"")</f>
        <v/>
      </c>
      <c r="V3620" t="str">
        <f>VLOOKUP(B3620,'volatile collection data'!$O:$P,2,FALSE)</f>
        <v>24.apr.22 2</v>
      </c>
    </row>
    <row r="3621" spans="1:22" x14ac:dyDescent="0.2">
      <c r="A3621" t="s">
        <v>384</v>
      </c>
      <c r="B3621" s="1" t="str">
        <f t="shared" si="338"/>
        <v>6A</v>
      </c>
      <c r="C3621">
        <v>11.555999999999999</v>
      </c>
      <c r="D3621">
        <f t="shared" si="336"/>
        <v>11.56</v>
      </c>
      <c r="E3621">
        <f>VLOOKUP(D3621,'Peak Combiner'!$A$5:$D$4980,4,FALSE)</f>
        <v>11.56</v>
      </c>
      <c r="F3621">
        <f>IFERROR(VLOOKUP(D3621,rt_comb!$A:$B,2,FALSE),D3621)</f>
        <v>11.56</v>
      </c>
      <c r="G3621">
        <v>2140499</v>
      </c>
      <c r="H3621">
        <f>SUMIFS($G:$G,$E:$E,18.51,'RAW2'!$A:$A,'RAW2'!A3621)</f>
        <v>46098725</v>
      </c>
      <c r="I3621" s="1" t="str">
        <f>VLOOKUP(A3621,'volatile collection data'!$G$6:$H$69,2,FALSE)</f>
        <v>A</v>
      </c>
      <c r="J3621" s="1">
        <f>VLOOKUP(A3621,'volatile collection data'!$G$6:$I$69,3,FALSE)</f>
        <v>6</v>
      </c>
      <c r="K3621" s="1" t="str">
        <f>VLOOKUP(A3621,'volatile collection data'!$G$6:$N$69,8,FALSE)</f>
        <v>2A</v>
      </c>
      <c r="L3621" s="1">
        <f>VLOOKUP(A3621,'volatile collection data'!$G$6:$J$69,4,FALSE)</f>
        <v>2.5</v>
      </c>
      <c r="M3621" s="1">
        <f>VLOOKUP($A3621,'volatile collection data'!$G$6:$M$69,6,FALSE)</f>
        <v>15</v>
      </c>
      <c r="N3621" s="1">
        <f>VLOOKUP($A3621,'volatile collection data'!$G$6:$M$69,7,FALSE)</f>
        <v>2.5</v>
      </c>
      <c r="O3621" s="1">
        <f>VLOOKUP(A3621,'volatile collection data'!$G$6:$K$69,5,FALSE)</f>
        <v>1</v>
      </c>
      <c r="P3621" s="1" t="str">
        <f t="shared" si="339"/>
        <v>6A</v>
      </c>
      <c r="Q3621">
        <f t="shared" si="337"/>
        <v>9.2865865596065841E-2</v>
      </c>
      <c r="R3621" t="str">
        <f t="shared" si="340"/>
        <v>2A_1-A&amp;2.5%2.5@15</v>
      </c>
      <c r="S3621" t="str">
        <f t="shared" si="341"/>
        <v>6A-2A-VCS-Loc-22</v>
      </c>
      <c r="T3621" t="str">
        <f>IFERROR(IF(VLOOKUP(S3621,Bad!$A:$A,1,FALSE)='RAW2'!S3621,"yes","no"),"no")</f>
        <v>no</v>
      </c>
      <c r="U3621" t="str">
        <f>IFERROR(VLOOKUP(F3621,compounds!$A:$B,2,FALSE),"")</f>
        <v/>
      </c>
      <c r="V3621" t="str">
        <f>VLOOKUP(B3621,'volatile collection data'!$O:$P,2,FALSE)</f>
        <v>24.apr.22 2</v>
      </c>
    </row>
    <row r="3622" spans="1:22" x14ac:dyDescent="0.2">
      <c r="A3622" t="s">
        <v>384</v>
      </c>
      <c r="B3622" s="1" t="str">
        <f t="shared" si="338"/>
        <v>6A</v>
      </c>
      <c r="C3622">
        <v>11.631</v>
      </c>
      <c r="D3622">
        <f t="shared" si="336"/>
        <v>11.63</v>
      </c>
      <c r="E3622">
        <f>VLOOKUP(D3622,'Peak Combiner'!$A$5:$D$4980,4,FALSE)</f>
        <v>11.63</v>
      </c>
      <c r="F3622">
        <f>IFERROR(VLOOKUP(D3622,rt_comb!$A:$B,2,FALSE),D3622)</f>
        <v>11.63</v>
      </c>
      <c r="G3622">
        <v>1461192</v>
      </c>
      <c r="H3622">
        <f>SUMIFS($G:$G,$E:$E,18.51,'RAW2'!$A:$A,'RAW2'!A3622)</f>
        <v>46098725</v>
      </c>
      <c r="I3622" s="1" t="str">
        <f>VLOOKUP(A3622,'volatile collection data'!$G$6:$H$69,2,FALSE)</f>
        <v>A</v>
      </c>
      <c r="J3622" s="1">
        <f>VLOOKUP(A3622,'volatile collection data'!$G$6:$I$69,3,FALSE)</f>
        <v>6</v>
      </c>
      <c r="K3622" s="1" t="str">
        <f>VLOOKUP(A3622,'volatile collection data'!$G$6:$N$69,8,FALSE)</f>
        <v>2A</v>
      </c>
      <c r="L3622" s="1">
        <f>VLOOKUP(A3622,'volatile collection data'!$G$6:$J$69,4,FALSE)</f>
        <v>2.5</v>
      </c>
      <c r="M3622" s="1">
        <f>VLOOKUP($A3622,'volatile collection data'!$G$6:$M$69,6,FALSE)</f>
        <v>15</v>
      </c>
      <c r="N3622" s="1">
        <f>VLOOKUP($A3622,'volatile collection data'!$G$6:$M$69,7,FALSE)</f>
        <v>2.5</v>
      </c>
      <c r="O3622" s="1">
        <f>VLOOKUP(A3622,'volatile collection data'!$G$6:$K$69,5,FALSE)</f>
        <v>1</v>
      </c>
      <c r="P3622" s="1" t="str">
        <f t="shared" si="339"/>
        <v>6A</v>
      </c>
      <c r="Q3622">
        <f t="shared" si="337"/>
        <v>6.3394030962895392E-2</v>
      </c>
      <c r="R3622" t="str">
        <f t="shared" si="340"/>
        <v>2A_1-A&amp;2.5%2.5@15</v>
      </c>
      <c r="S3622" t="str">
        <f t="shared" si="341"/>
        <v>6A-2A-VCS-Loc-22</v>
      </c>
      <c r="T3622" t="str">
        <f>IFERROR(IF(VLOOKUP(S3622,Bad!$A:$A,1,FALSE)='RAW2'!S3622,"yes","no"),"no")</f>
        <v>no</v>
      </c>
      <c r="U3622" t="str">
        <f>IFERROR(VLOOKUP(F3622,compounds!$A:$B,2,FALSE),"")</f>
        <v/>
      </c>
      <c r="V3622" t="str">
        <f>VLOOKUP(B3622,'volatile collection data'!$O:$P,2,FALSE)</f>
        <v>24.apr.22 2</v>
      </c>
    </row>
    <row r="3623" spans="1:22" x14ac:dyDescent="0.2">
      <c r="A3623" t="s">
        <v>384</v>
      </c>
      <c r="B3623" s="1" t="str">
        <f t="shared" si="338"/>
        <v>6A</v>
      </c>
      <c r="C3623">
        <v>11.93</v>
      </c>
      <c r="D3623">
        <f t="shared" si="336"/>
        <v>11.93</v>
      </c>
      <c r="E3623">
        <f>VLOOKUP(D3623,'Peak Combiner'!$A$5:$D$4980,4,FALSE)</f>
        <v>11.93</v>
      </c>
      <c r="F3623">
        <f>IFERROR(VLOOKUP(D3623,rt_comb!$A:$B,2,FALSE),D3623)</f>
        <v>11.93</v>
      </c>
      <c r="G3623">
        <v>4613879</v>
      </c>
      <c r="H3623">
        <f>SUMIFS($G:$G,$E:$E,18.51,'RAW2'!$A:$A,'RAW2'!A3623)</f>
        <v>46098725</v>
      </c>
      <c r="I3623" s="1" t="str">
        <f>VLOOKUP(A3623,'volatile collection data'!$G$6:$H$69,2,FALSE)</f>
        <v>A</v>
      </c>
      <c r="J3623" s="1">
        <f>VLOOKUP(A3623,'volatile collection data'!$G$6:$I$69,3,FALSE)</f>
        <v>6</v>
      </c>
      <c r="K3623" s="1" t="str">
        <f>VLOOKUP(A3623,'volatile collection data'!$G$6:$N$69,8,FALSE)</f>
        <v>2A</v>
      </c>
      <c r="L3623" s="1">
        <f>VLOOKUP(A3623,'volatile collection data'!$G$6:$J$69,4,FALSE)</f>
        <v>2.5</v>
      </c>
      <c r="M3623" s="1">
        <f>VLOOKUP($A3623,'volatile collection data'!$G$6:$M$69,6,FALSE)</f>
        <v>15</v>
      </c>
      <c r="N3623" s="1">
        <f>VLOOKUP($A3623,'volatile collection data'!$G$6:$M$69,7,FALSE)</f>
        <v>2.5</v>
      </c>
      <c r="O3623" s="1">
        <f>VLOOKUP(A3623,'volatile collection data'!$G$6:$K$69,5,FALSE)</f>
        <v>1</v>
      </c>
      <c r="P3623" s="1" t="str">
        <f t="shared" si="339"/>
        <v>6A</v>
      </c>
      <c r="Q3623">
        <f t="shared" si="337"/>
        <v>0.20017382259487651</v>
      </c>
      <c r="R3623" t="str">
        <f t="shared" si="340"/>
        <v>2A_1-A&amp;2.5%2.5@15</v>
      </c>
      <c r="S3623" t="str">
        <f t="shared" si="341"/>
        <v>6A-2A-VCS-Loc-22</v>
      </c>
      <c r="T3623" t="str">
        <f>IFERROR(IF(VLOOKUP(S3623,Bad!$A:$A,1,FALSE)='RAW2'!S3623,"yes","no"),"no")</f>
        <v>no</v>
      </c>
      <c r="U3623" t="str">
        <f>IFERROR(VLOOKUP(F3623,compounds!$A:$B,2,FALSE),"")</f>
        <v/>
      </c>
      <c r="V3623" t="str">
        <f>VLOOKUP(B3623,'volatile collection data'!$O:$P,2,FALSE)</f>
        <v>24.apr.22 2</v>
      </c>
    </row>
    <row r="3624" spans="1:22" x14ac:dyDescent="0.2">
      <c r="A3624" t="s">
        <v>384</v>
      </c>
      <c r="B3624" s="1" t="str">
        <f t="shared" si="338"/>
        <v>6A</v>
      </c>
      <c r="C3624">
        <v>12.295</v>
      </c>
      <c r="D3624">
        <f t="shared" si="336"/>
        <v>12.3</v>
      </c>
      <c r="E3624">
        <f>VLOOKUP(D3624,'Peak Combiner'!$A$5:$D$4980,4,FALSE)</f>
        <v>12.3</v>
      </c>
      <c r="F3624">
        <f>IFERROR(VLOOKUP(D3624,rt_comb!$A:$B,2,FALSE),D3624)</f>
        <v>12.3</v>
      </c>
      <c r="G3624">
        <v>2007434</v>
      </c>
      <c r="H3624">
        <f>SUMIFS($G:$G,$E:$E,18.51,'RAW2'!$A:$A,'RAW2'!A3624)</f>
        <v>46098725</v>
      </c>
      <c r="I3624" s="1" t="str">
        <f>VLOOKUP(A3624,'volatile collection data'!$G$6:$H$69,2,FALSE)</f>
        <v>A</v>
      </c>
      <c r="J3624" s="1">
        <f>VLOOKUP(A3624,'volatile collection data'!$G$6:$I$69,3,FALSE)</f>
        <v>6</v>
      </c>
      <c r="K3624" s="1" t="str">
        <f>VLOOKUP(A3624,'volatile collection data'!$G$6:$N$69,8,FALSE)</f>
        <v>2A</v>
      </c>
      <c r="L3624" s="1">
        <f>VLOOKUP(A3624,'volatile collection data'!$G$6:$J$69,4,FALSE)</f>
        <v>2.5</v>
      </c>
      <c r="M3624" s="1">
        <f>VLOOKUP($A3624,'volatile collection data'!$G$6:$M$69,6,FALSE)</f>
        <v>15</v>
      </c>
      <c r="N3624" s="1">
        <f>VLOOKUP($A3624,'volatile collection data'!$G$6:$M$69,7,FALSE)</f>
        <v>2.5</v>
      </c>
      <c r="O3624" s="1">
        <f>VLOOKUP(A3624,'volatile collection data'!$G$6:$K$69,5,FALSE)</f>
        <v>1</v>
      </c>
      <c r="P3624" s="1" t="str">
        <f t="shared" si="339"/>
        <v>6A</v>
      </c>
      <c r="Q3624">
        <f t="shared" si="337"/>
        <v>8.7092820896890299E-2</v>
      </c>
      <c r="R3624" t="str">
        <f t="shared" si="340"/>
        <v>2A_1-A&amp;2.5%2.5@15</v>
      </c>
      <c r="S3624" t="str">
        <f t="shared" si="341"/>
        <v>6A-2A-VCS-Loc-22</v>
      </c>
      <c r="T3624" t="str">
        <f>IFERROR(IF(VLOOKUP(S3624,Bad!$A:$A,1,FALSE)='RAW2'!S3624,"yes","no"),"no")</f>
        <v>no</v>
      </c>
      <c r="U3624" t="str">
        <f>IFERROR(VLOOKUP(F3624,compounds!$A:$B,2,FALSE),"")</f>
        <v/>
      </c>
      <c r="V3624" t="str">
        <f>VLOOKUP(B3624,'volatile collection data'!$O:$P,2,FALSE)</f>
        <v>24.apr.22 2</v>
      </c>
    </row>
    <row r="3625" spans="1:22" x14ac:dyDescent="0.2">
      <c r="A3625" t="s">
        <v>384</v>
      </c>
      <c r="B3625" s="1" t="str">
        <f t="shared" si="338"/>
        <v>6A</v>
      </c>
      <c r="C3625">
        <v>12.4</v>
      </c>
      <c r="D3625">
        <f t="shared" si="336"/>
        <v>12.4</v>
      </c>
      <c r="E3625">
        <f>VLOOKUP(D3625,'Peak Combiner'!$A$5:$D$4980,4,FALSE)</f>
        <v>12.39</v>
      </c>
      <c r="F3625">
        <f>IFERROR(VLOOKUP(D3625,rt_comb!$A:$B,2,FALSE),D3625)</f>
        <v>12.39</v>
      </c>
      <c r="G3625">
        <v>7139773</v>
      </c>
      <c r="H3625">
        <f>SUMIFS($G:$G,$E:$E,18.51,'RAW2'!$A:$A,'RAW2'!A3625)</f>
        <v>46098725</v>
      </c>
      <c r="I3625" s="1" t="str">
        <f>VLOOKUP(A3625,'volatile collection data'!$G$6:$H$69,2,FALSE)</f>
        <v>A</v>
      </c>
      <c r="J3625" s="1">
        <f>VLOOKUP(A3625,'volatile collection data'!$G$6:$I$69,3,FALSE)</f>
        <v>6</v>
      </c>
      <c r="K3625" s="1" t="str">
        <f>VLOOKUP(A3625,'volatile collection data'!$G$6:$N$69,8,FALSE)</f>
        <v>2A</v>
      </c>
      <c r="L3625" s="1">
        <f>VLOOKUP(A3625,'volatile collection data'!$G$6:$J$69,4,FALSE)</f>
        <v>2.5</v>
      </c>
      <c r="M3625" s="1">
        <f>VLOOKUP($A3625,'volatile collection data'!$G$6:$M$69,6,FALSE)</f>
        <v>15</v>
      </c>
      <c r="N3625" s="1">
        <f>VLOOKUP($A3625,'volatile collection data'!$G$6:$M$69,7,FALSE)</f>
        <v>2.5</v>
      </c>
      <c r="O3625" s="1">
        <f>VLOOKUP(A3625,'volatile collection data'!$G$6:$K$69,5,FALSE)</f>
        <v>1</v>
      </c>
      <c r="P3625" s="1" t="str">
        <f t="shared" si="339"/>
        <v>6A</v>
      </c>
      <c r="Q3625">
        <f t="shared" si="337"/>
        <v>0.3097601072480855</v>
      </c>
      <c r="R3625" t="str">
        <f t="shared" si="340"/>
        <v>2A_1-A&amp;2.5%2.5@15</v>
      </c>
      <c r="S3625" t="str">
        <f t="shared" si="341"/>
        <v>6A-2A-VCS-Loc-22</v>
      </c>
      <c r="T3625" t="str">
        <f>IFERROR(IF(VLOOKUP(S3625,Bad!$A:$A,1,FALSE)='RAW2'!S3625,"yes","no"),"no")</f>
        <v>no</v>
      </c>
      <c r="U3625" t="str">
        <f>IFERROR(VLOOKUP(F3625,compounds!$A:$B,2,FALSE),"")</f>
        <v>o+C5xe</v>
      </c>
      <c r="V3625" t="str">
        <f>VLOOKUP(B3625,'volatile collection data'!$O:$P,2,FALSE)</f>
        <v>24.apr.22 2</v>
      </c>
    </row>
    <row r="3626" spans="1:22" x14ac:dyDescent="0.2">
      <c r="A3626" t="s">
        <v>384</v>
      </c>
      <c r="B3626" s="1" t="str">
        <f t="shared" si="338"/>
        <v>6A</v>
      </c>
      <c r="C3626">
        <v>12.542</v>
      </c>
      <c r="D3626">
        <f t="shared" si="336"/>
        <v>12.54</v>
      </c>
      <c r="E3626">
        <f>VLOOKUP(D3626,'Peak Combiner'!$A$5:$D$4980,4,FALSE)</f>
        <v>12.53</v>
      </c>
      <c r="F3626">
        <f>IFERROR(VLOOKUP(D3626,rt_comb!$A:$B,2,FALSE),D3626)</f>
        <v>12.54</v>
      </c>
      <c r="G3626">
        <v>22675717</v>
      </c>
      <c r="H3626">
        <f>SUMIFS($G:$G,$E:$E,18.51,'RAW2'!$A:$A,'RAW2'!A3626)</f>
        <v>46098725</v>
      </c>
      <c r="I3626" s="1" t="str">
        <f>VLOOKUP(A3626,'volatile collection data'!$G$6:$H$69,2,FALSE)</f>
        <v>A</v>
      </c>
      <c r="J3626" s="1">
        <f>VLOOKUP(A3626,'volatile collection data'!$G$6:$I$69,3,FALSE)</f>
        <v>6</v>
      </c>
      <c r="K3626" s="1" t="str">
        <f>VLOOKUP(A3626,'volatile collection data'!$G$6:$N$69,8,FALSE)</f>
        <v>2A</v>
      </c>
      <c r="L3626" s="1">
        <f>VLOOKUP(A3626,'volatile collection data'!$G$6:$J$69,4,FALSE)</f>
        <v>2.5</v>
      </c>
      <c r="M3626" s="1">
        <f>VLOOKUP($A3626,'volatile collection data'!$G$6:$M$69,6,FALSE)</f>
        <v>15</v>
      </c>
      <c r="N3626" s="1">
        <f>VLOOKUP($A3626,'volatile collection data'!$G$6:$M$69,7,FALSE)</f>
        <v>2.5</v>
      </c>
      <c r="O3626" s="1">
        <f>VLOOKUP(A3626,'volatile collection data'!$G$6:$K$69,5,FALSE)</f>
        <v>1</v>
      </c>
      <c r="P3626" s="1" t="str">
        <f t="shared" si="339"/>
        <v>6A</v>
      </c>
      <c r="Q3626">
        <f t="shared" si="337"/>
        <v>0.98378933473756591</v>
      </c>
      <c r="R3626" t="str">
        <f t="shared" si="340"/>
        <v>2A_1-A&amp;2.5%2.5@15</v>
      </c>
      <c r="S3626" t="str">
        <f t="shared" si="341"/>
        <v>6A-2A-VCS-Loc-22</v>
      </c>
      <c r="T3626" t="str">
        <f>IFERROR(IF(VLOOKUP(S3626,Bad!$A:$A,1,FALSE)='RAW2'!S3626,"yes","no"),"no")</f>
        <v>no</v>
      </c>
      <c r="U3626" t="str">
        <f>IFERROR(VLOOKUP(F3626,compounds!$A:$B,2,FALSE),"")</f>
        <v>nonanal</v>
      </c>
      <c r="V3626" t="str">
        <f>VLOOKUP(B3626,'volatile collection data'!$O:$P,2,FALSE)</f>
        <v>24.apr.22 2</v>
      </c>
    </row>
    <row r="3627" spans="1:22" x14ac:dyDescent="0.2">
      <c r="A3627" t="s">
        <v>384</v>
      </c>
      <c r="B3627" s="1" t="str">
        <f t="shared" si="338"/>
        <v>6A</v>
      </c>
      <c r="C3627">
        <v>12.91</v>
      </c>
      <c r="D3627">
        <f t="shared" si="336"/>
        <v>12.91</v>
      </c>
      <c r="E3627">
        <f>VLOOKUP(D3627,'Peak Combiner'!$A$5:$D$4980,4,FALSE)</f>
        <v>12.91</v>
      </c>
      <c r="F3627">
        <f>IFERROR(VLOOKUP(D3627,rt_comb!$A:$B,2,FALSE),D3627)</f>
        <v>12.91</v>
      </c>
      <c r="G3627">
        <v>121297219</v>
      </c>
      <c r="H3627">
        <f>SUMIFS($G:$G,$E:$E,18.51,'RAW2'!$A:$A,'RAW2'!A3627)</f>
        <v>46098725</v>
      </c>
      <c r="I3627" s="1" t="str">
        <f>VLOOKUP(A3627,'volatile collection data'!$G$6:$H$69,2,FALSE)</f>
        <v>A</v>
      </c>
      <c r="J3627" s="1">
        <f>VLOOKUP(A3627,'volatile collection data'!$G$6:$I$69,3,FALSE)</f>
        <v>6</v>
      </c>
      <c r="K3627" s="1" t="str">
        <f>VLOOKUP(A3627,'volatile collection data'!$G$6:$N$69,8,FALSE)</f>
        <v>2A</v>
      </c>
      <c r="L3627" s="1">
        <f>VLOOKUP(A3627,'volatile collection data'!$G$6:$J$69,4,FALSE)</f>
        <v>2.5</v>
      </c>
      <c r="M3627" s="1">
        <f>VLOOKUP($A3627,'volatile collection data'!$G$6:$M$69,6,FALSE)</f>
        <v>15</v>
      </c>
      <c r="N3627" s="1">
        <f>VLOOKUP($A3627,'volatile collection data'!$G$6:$M$69,7,FALSE)</f>
        <v>2.5</v>
      </c>
      <c r="O3627" s="1">
        <f>VLOOKUP(A3627,'volatile collection data'!$G$6:$K$69,5,FALSE)</f>
        <v>1</v>
      </c>
      <c r="P3627" s="1" t="str">
        <f t="shared" si="339"/>
        <v>6A</v>
      </c>
      <c r="Q3627">
        <f t="shared" si="337"/>
        <v>5.2624977805785296</v>
      </c>
      <c r="R3627" t="str">
        <f t="shared" si="340"/>
        <v>2A_1-A&amp;2.5%2.5@15</v>
      </c>
      <c r="S3627" t="str">
        <f t="shared" si="341"/>
        <v>6A-2A-VCS-Loc-22</v>
      </c>
      <c r="T3627" t="str">
        <f>IFERROR(IF(VLOOKUP(S3627,Bad!$A:$A,1,FALSE)='RAW2'!S3627,"yes","no"),"no")</f>
        <v>no</v>
      </c>
      <c r="U3627" t="str">
        <f>IFERROR(VLOOKUP(F3627,compounds!$A:$B,2,FALSE),"")</f>
        <v>cyclohexene</v>
      </c>
      <c r="V3627" t="str">
        <f>VLOOKUP(B3627,'volatile collection data'!$O:$P,2,FALSE)</f>
        <v>24.apr.22 2</v>
      </c>
    </row>
    <row r="3628" spans="1:22" x14ac:dyDescent="0.2">
      <c r="A3628" t="s">
        <v>384</v>
      </c>
      <c r="B3628" s="1" t="str">
        <f t="shared" si="338"/>
        <v>6A</v>
      </c>
      <c r="C3628">
        <v>14.253</v>
      </c>
      <c r="D3628">
        <f t="shared" si="336"/>
        <v>14.25</v>
      </c>
      <c r="E3628">
        <f>VLOOKUP(D3628,'Peak Combiner'!$A$5:$D$4980,4,FALSE)</f>
        <v>14.25</v>
      </c>
      <c r="F3628">
        <f>IFERROR(VLOOKUP(D3628,rt_comb!$A:$B,2,FALSE),D3628)</f>
        <v>14.25</v>
      </c>
      <c r="G3628">
        <v>11202058</v>
      </c>
      <c r="H3628">
        <f>SUMIFS($G:$G,$E:$E,18.51,'RAW2'!$A:$A,'RAW2'!A3628)</f>
        <v>46098725</v>
      </c>
      <c r="I3628" s="1" t="str">
        <f>VLOOKUP(A3628,'volatile collection data'!$G$6:$H$69,2,FALSE)</f>
        <v>A</v>
      </c>
      <c r="J3628" s="1">
        <f>VLOOKUP(A3628,'volatile collection data'!$G$6:$I$69,3,FALSE)</f>
        <v>6</v>
      </c>
      <c r="K3628" s="1" t="str">
        <f>VLOOKUP(A3628,'volatile collection data'!$G$6:$N$69,8,FALSE)</f>
        <v>2A</v>
      </c>
      <c r="L3628" s="1">
        <f>VLOOKUP(A3628,'volatile collection data'!$G$6:$J$69,4,FALSE)</f>
        <v>2.5</v>
      </c>
      <c r="M3628" s="1">
        <f>VLOOKUP($A3628,'volatile collection data'!$G$6:$M$69,6,FALSE)</f>
        <v>15</v>
      </c>
      <c r="N3628" s="1">
        <f>VLOOKUP($A3628,'volatile collection data'!$G$6:$M$69,7,FALSE)</f>
        <v>2.5</v>
      </c>
      <c r="O3628" s="1">
        <f>VLOOKUP(A3628,'volatile collection data'!$G$6:$K$69,5,FALSE)</f>
        <v>1</v>
      </c>
      <c r="P3628" s="1" t="str">
        <f t="shared" si="339"/>
        <v>6A</v>
      </c>
      <c r="Q3628">
        <f t="shared" si="337"/>
        <v>0.48600294259765314</v>
      </c>
      <c r="R3628" t="str">
        <f t="shared" si="340"/>
        <v>2A_1-A&amp;2.5%2.5@15</v>
      </c>
      <c r="S3628" t="str">
        <f t="shared" si="341"/>
        <v>6A-2A-VCS-Loc-22</v>
      </c>
      <c r="T3628" t="str">
        <f>IFERROR(IF(VLOOKUP(S3628,Bad!$A:$A,1,FALSE)='RAW2'!S3628,"yes","no"),"no")</f>
        <v>no</v>
      </c>
      <c r="U3628" t="str">
        <f>IFERROR(VLOOKUP(F3628,compounds!$A:$B,2,FALSE),"")</f>
        <v>p-trimethyl</v>
      </c>
      <c r="V3628" t="str">
        <f>VLOOKUP(B3628,'volatile collection data'!$O:$P,2,FALSE)</f>
        <v>24.apr.22 2</v>
      </c>
    </row>
    <row r="3629" spans="1:22" x14ac:dyDescent="0.2">
      <c r="A3629" t="s">
        <v>384</v>
      </c>
      <c r="B3629" s="1" t="str">
        <f t="shared" si="338"/>
        <v>6A</v>
      </c>
      <c r="C3629">
        <v>15.032</v>
      </c>
      <c r="D3629">
        <f t="shared" si="336"/>
        <v>15.03</v>
      </c>
      <c r="E3629">
        <f>VLOOKUP(D3629,'Peak Combiner'!$A$5:$D$4980,4,FALSE)</f>
        <v>15.02</v>
      </c>
      <c r="F3629">
        <f>IFERROR(VLOOKUP(D3629,rt_comb!$A:$B,2,FALSE),D3629)</f>
        <v>15.03</v>
      </c>
      <c r="G3629">
        <v>11354005</v>
      </c>
      <c r="H3629">
        <f>SUMIFS($G:$G,$E:$E,18.51,'RAW2'!$A:$A,'RAW2'!A3629)</f>
        <v>46098725</v>
      </c>
      <c r="I3629" s="1" t="str">
        <f>VLOOKUP(A3629,'volatile collection data'!$G$6:$H$69,2,FALSE)</f>
        <v>A</v>
      </c>
      <c r="J3629" s="1">
        <f>VLOOKUP(A3629,'volatile collection data'!$G$6:$I$69,3,FALSE)</f>
        <v>6</v>
      </c>
      <c r="K3629" s="1" t="str">
        <f>VLOOKUP(A3629,'volatile collection data'!$G$6:$N$69,8,FALSE)</f>
        <v>2A</v>
      </c>
      <c r="L3629" s="1">
        <f>VLOOKUP(A3629,'volatile collection data'!$G$6:$J$69,4,FALSE)</f>
        <v>2.5</v>
      </c>
      <c r="M3629" s="1">
        <f>VLOOKUP($A3629,'volatile collection data'!$G$6:$M$69,6,FALSE)</f>
        <v>15</v>
      </c>
      <c r="N3629" s="1">
        <f>VLOOKUP($A3629,'volatile collection data'!$G$6:$M$69,7,FALSE)</f>
        <v>2.5</v>
      </c>
      <c r="O3629" s="1">
        <f>VLOOKUP(A3629,'volatile collection data'!$G$6:$K$69,5,FALSE)</f>
        <v>1</v>
      </c>
      <c r="P3629" s="1" t="str">
        <f t="shared" si="339"/>
        <v>6A</v>
      </c>
      <c r="Q3629">
        <f t="shared" si="337"/>
        <v>0.49259518565860549</v>
      </c>
      <c r="R3629" t="str">
        <f t="shared" si="340"/>
        <v>2A_1-A&amp;2.5%2.5@15</v>
      </c>
      <c r="S3629" t="str">
        <f t="shared" si="341"/>
        <v>6A-2A-VCS-Loc-22</v>
      </c>
      <c r="T3629" t="str">
        <f>IFERROR(IF(VLOOKUP(S3629,Bad!$A:$A,1,FALSE)='RAW2'!S3629,"yes","no"),"no")</f>
        <v>no</v>
      </c>
      <c r="U3629" t="str">
        <f>IFERROR(VLOOKUP(F3629,compounds!$A:$B,2,FALSE),"")</f>
        <v/>
      </c>
      <c r="V3629" t="str">
        <f>VLOOKUP(B3629,'volatile collection data'!$O:$P,2,FALSE)</f>
        <v>24.apr.22 2</v>
      </c>
    </row>
    <row r="3630" spans="1:22" x14ac:dyDescent="0.2">
      <c r="A3630" t="s">
        <v>384</v>
      </c>
      <c r="B3630" s="1" t="str">
        <f t="shared" si="338"/>
        <v>6A</v>
      </c>
      <c r="C3630">
        <v>15.218</v>
      </c>
      <c r="D3630">
        <f t="shared" si="336"/>
        <v>15.22</v>
      </c>
      <c r="E3630">
        <f>VLOOKUP(D3630,'Peak Combiner'!$A$5:$D$4980,4,FALSE)</f>
        <v>15.22</v>
      </c>
      <c r="F3630">
        <f>IFERROR(VLOOKUP(D3630,rt_comb!$A:$B,2,FALSE),D3630)</f>
        <v>15.22</v>
      </c>
      <c r="G3630">
        <v>9665987</v>
      </c>
      <c r="H3630">
        <f>SUMIFS($G:$G,$E:$E,18.51,'RAW2'!$A:$A,'RAW2'!A3630)</f>
        <v>46098725</v>
      </c>
      <c r="I3630" s="1" t="str">
        <f>VLOOKUP(A3630,'volatile collection data'!$G$6:$H$69,2,FALSE)</f>
        <v>A</v>
      </c>
      <c r="J3630" s="1">
        <f>VLOOKUP(A3630,'volatile collection data'!$G$6:$I$69,3,FALSE)</f>
        <v>6</v>
      </c>
      <c r="K3630" s="1" t="str">
        <f>VLOOKUP(A3630,'volatile collection data'!$G$6:$N$69,8,FALSE)</f>
        <v>2A</v>
      </c>
      <c r="L3630" s="1">
        <f>VLOOKUP(A3630,'volatile collection data'!$G$6:$J$69,4,FALSE)</f>
        <v>2.5</v>
      </c>
      <c r="M3630" s="1">
        <f>VLOOKUP($A3630,'volatile collection data'!$G$6:$M$69,6,FALSE)</f>
        <v>15</v>
      </c>
      <c r="N3630" s="1">
        <f>VLOOKUP($A3630,'volatile collection data'!$G$6:$M$69,7,FALSE)</f>
        <v>2.5</v>
      </c>
      <c r="O3630" s="1">
        <f>VLOOKUP(A3630,'volatile collection data'!$G$6:$K$69,5,FALSE)</f>
        <v>1</v>
      </c>
      <c r="P3630" s="1" t="str">
        <f t="shared" si="339"/>
        <v>6A</v>
      </c>
      <c r="Q3630">
        <f t="shared" si="337"/>
        <v>0.41936027514860763</v>
      </c>
      <c r="R3630" t="str">
        <f t="shared" si="340"/>
        <v>2A_1-A&amp;2.5%2.5@15</v>
      </c>
      <c r="S3630" t="str">
        <f t="shared" si="341"/>
        <v>6A-2A-VCS-Loc-22</v>
      </c>
      <c r="T3630" t="str">
        <f>IFERROR(IF(VLOOKUP(S3630,Bad!$A:$A,1,FALSE)='RAW2'!S3630,"yes","no"),"no")</f>
        <v>no</v>
      </c>
      <c r="U3630" t="str">
        <f>IFERROR(VLOOKUP(F3630,compounds!$A:$B,2,FALSE),"")</f>
        <v/>
      </c>
      <c r="V3630" t="str">
        <f>VLOOKUP(B3630,'volatile collection data'!$O:$P,2,FALSE)</f>
        <v>24.apr.22 2</v>
      </c>
    </row>
    <row r="3631" spans="1:22" x14ac:dyDescent="0.2">
      <c r="A3631" t="s">
        <v>384</v>
      </c>
      <c r="B3631" s="1" t="str">
        <f t="shared" si="338"/>
        <v>6A</v>
      </c>
      <c r="C3631">
        <v>15.4</v>
      </c>
      <c r="D3631">
        <f t="shared" si="336"/>
        <v>15.4</v>
      </c>
      <c r="E3631">
        <f>VLOOKUP(D3631,'Peak Combiner'!$A$5:$D$4980,4,FALSE)</f>
        <v>15.4</v>
      </c>
      <c r="F3631">
        <f>IFERROR(VLOOKUP(D3631,rt_comb!$A:$B,2,FALSE),D3631)</f>
        <v>15.4</v>
      </c>
      <c r="G3631">
        <v>2351275</v>
      </c>
      <c r="H3631">
        <f>SUMIFS($G:$G,$E:$E,18.51,'RAW2'!$A:$A,'RAW2'!A3631)</f>
        <v>46098725</v>
      </c>
      <c r="I3631" s="1" t="str">
        <f>VLOOKUP(A3631,'volatile collection data'!$G$6:$H$69,2,FALSE)</f>
        <v>A</v>
      </c>
      <c r="J3631" s="1">
        <f>VLOOKUP(A3631,'volatile collection data'!$G$6:$I$69,3,FALSE)</f>
        <v>6</v>
      </c>
      <c r="K3631" s="1" t="str">
        <f>VLOOKUP(A3631,'volatile collection data'!$G$6:$N$69,8,FALSE)</f>
        <v>2A</v>
      </c>
      <c r="L3631" s="1">
        <f>VLOOKUP(A3631,'volatile collection data'!$G$6:$J$69,4,FALSE)</f>
        <v>2.5</v>
      </c>
      <c r="M3631" s="1">
        <f>VLOOKUP($A3631,'volatile collection data'!$G$6:$M$69,6,FALSE)</f>
        <v>15</v>
      </c>
      <c r="N3631" s="1">
        <f>VLOOKUP($A3631,'volatile collection data'!$G$6:$M$69,7,FALSE)</f>
        <v>2.5</v>
      </c>
      <c r="O3631" s="1">
        <f>VLOOKUP(A3631,'volatile collection data'!$G$6:$K$69,5,FALSE)</f>
        <v>1</v>
      </c>
      <c r="P3631" s="1" t="str">
        <f t="shared" si="339"/>
        <v>6A</v>
      </c>
      <c r="Q3631">
        <f t="shared" si="337"/>
        <v>0.10201041352011363</v>
      </c>
      <c r="R3631" t="str">
        <f t="shared" si="340"/>
        <v>2A_1-A&amp;2.5%2.5@15</v>
      </c>
      <c r="S3631" t="str">
        <f t="shared" si="341"/>
        <v>6A-2A-VCS-Loc-22</v>
      </c>
      <c r="T3631" t="str">
        <f>IFERROR(IF(VLOOKUP(S3631,Bad!$A:$A,1,FALSE)='RAW2'!S3631,"yes","no"),"no")</f>
        <v>no</v>
      </c>
      <c r="U3631" t="str">
        <f>IFERROR(VLOOKUP(F3631,compounds!$A:$B,2,FALSE),"")</f>
        <v/>
      </c>
      <c r="V3631" t="str">
        <f>VLOOKUP(B3631,'volatile collection data'!$O:$P,2,FALSE)</f>
        <v>24.apr.22 2</v>
      </c>
    </row>
    <row r="3632" spans="1:22" x14ac:dyDescent="0.2">
      <c r="A3632" t="s">
        <v>384</v>
      </c>
      <c r="B3632" s="1" t="str">
        <f t="shared" si="338"/>
        <v>6A</v>
      </c>
      <c r="C3632">
        <v>15.566000000000001</v>
      </c>
      <c r="D3632">
        <f t="shared" si="336"/>
        <v>15.57</v>
      </c>
      <c r="E3632">
        <f>VLOOKUP(D3632,'Peak Combiner'!$A$5:$D$4980,4,FALSE)</f>
        <v>15.55</v>
      </c>
      <c r="F3632">
        <f>IFERROR(VLOOKUP(D3632,rt_comb!$A:$B,2,FALSE),D3632)</f>
        <v>15.56</v>
      </c>
      <c r="G3632">
        <v>11603359</v>
      </c>
      <c r="H3632">
        <f>SUMIFS($G:$G,$E:$E,18.51,'RAW2'!$A:$A,'RAW2'!A3632)</f>
        <v>46098725</v>
      </c>
      <c r="I3632" s="1" t="str">
        <f>VLOOKUP(A3632,'volatile collection data'!$G$6:$H$69,2,FALSE)</f>
        <v>A</v>
      </c>
      <c r="J3632" s="1">
        <f>VLOOKUP(A3632,'volatile collection data'!$G$6:$I$69,3,FALSE)</f>
        <v>6</v>
      </c>
      <c r="K3632" s="1" t="str">
        <f>VLOOKUP(A3632,'volatile collection data'!$G$6:$N$69,8,FALSE)</f>
        <v>2A</v>
      </c>
      <c r="L3632" s="1">
        <f>VLOOKUP(A3632,'volatile collection data'!$G$6:$J$69,4,FALSE)</f>
        <v>2.5</v>
      </c>
      <c r="M3632" s="1">
        <f>VLOOKUP($A3632,'volatile collection data'!$G$6:$M$69,6,FALSE)</f>
        <v>15</v>
      </c>
      <c r="N3632" s="1">
        <f>VLOOKUP($A3632,'volatile collection data'!$G$6:$M$69,7,FALSE)</f>
        <v>2.5</v>
      </c>
      <c r="O3632" s="1">
        <f>VLOOKUP(A3632,'volatile collection data'!$G$6:$K$69,5,FALSE)</f>
        <v>1</v>
      </c>
      <c r="P3632" s="1" t="str">
        <f t="shared" si="339"/>
        <v>6A</v>
      </c>
      <c r="Q3632">
        <f t="shared" si="337"/>
        <v>0.50341344581656</v>
      </c>
      <c r="R3632" t="str">
        <f t="shared" si="340"/>
        <v>2A_1-A&amp;2.5%2.5@15</v>
      </c>
      <c r="S3632" t="str">
        <f t="shared" si="341"/>
        <v>6A-2A-VCS-Loc-22</v>
      </c>
      <c r="T3632" t="str">
        <f>IFERROR(IF(VLOOKUP(S3632,Bad!$A:$A,1,FALSE)='RAW2'!S3632,"yes","no"),"no")</f>
        <v>no</v>
      </c>
      <c r="U3632" t="str">
        <f>IFERROR(VLOOKUP(F3632,compounds!$A:$B,2,FALSE),"")</f>
        <v>decanal</v>
      </c>
      <c r="V3632" t="str">
        <f>VLOOKUP(B3632,'volatile collection data'!$O:$P,2,FALSE)</f>
        <v>24.apr.22 2</v>
      </c>
    </row>
    <row r="3633" spans="1:22" x14ac:dyDescent="0.2">
      <c r="A3633" t="s">
        <v>384</v>
      </c>
      <c r="B3633" s="1" t="str">
        <f t="shared" si="338"/>
        <v>6A</v>
      </c>
      <c r="C3633">
        <v>15.78</v>
      </c>
      <c r="D3633">
        <f t="shared" si="336"/>
        <v>15.78</v>
      </c>
      <c r="E3633">
        <f>VLOOKUP(D3633,'Peak Combiner'!$A$5:$D$4980,4,FALSE)</f>
        <v>15.77</v>
      </c>
      <c r="F3633">
        <f>IFERROR(VLOOKUP(D3633,rt_comb!$A:$B,2,FALSE),D3633)</f>
        <v>15.78</v>
      </c>
      <c r="G3633">
        <v>2424206</v>
      </c>
      <c r="H3633">
        <f>SUMIFS($G:$G,$E:$E,18.51,'RAW2'!$A:$A,'RAW2'!A3633)</f>
        <v>46098725</v>
      </c>
      <c r="I3633" s="1" t="str">
        <f>VLOOKUP(A3633,'volatile collection data'!$G$6:$H$69,2,FALSE)</f>
        <v>A</v>
      </c>
      <c r="J3633" s="1">
        <f>VLOOKUP(A3633,'volatile collection data'!$G$6:$I$69,3,FALSE)</f>
        <v>6</v>
      </c>
      <c r="K3633" s="1" t="str">
        <f>VLOOKUP(A3633,'volatile collection data'!$G$6:$N$69,8,FALSE)</f>
        <v>2A</v>
      </c>
      <c r="L3633" s="1">
        <f>VLOOKUP(A3633,'volatile collection data'!$G$6:$J$69,4,FALSE)</f>
        <v>2.5</v>
      </c>
      <c r="M3633" s="1">
        <f>VLOOKUP($A3633,'volatile collection data'!$G$6:$M$69,6,FALSE)</f>
        <v>15</v>
      </c>
      <c r="N3633" s="1">
        <f>VLOOKUP($A3633,'volatile collection data'!$G$6:$M$69,7,FALSE)</f>
        <v>2.5</v>
      </c>
      <c r="O3633" s="1">
        <f>VLOOKUP(A3633,'volatile collection data'!$G$6:$K$69,5,FALSE)</f>
        <v>1</v>
      </c>
      <c r="P3633" s="1" t="str">
        <f t="shared" si="339"/>
        <v>6A</v>
      </c>
      <c r="Q3633">
        <f t="shared" si="337"/>
        <v>0.10517453573824438</v>
      </c>
      <c r="R3633" t="str">
        <f t="shared" si="340"/>
        <v>2A_1-A&amp;2.5%2.5@15</v>
      </c>
      <c r="S3633" t="str">
        <f t="shared" si="341"/>
        <v>6A-2A-VCS-Loc-22</v>
      </c>
      <c r="T3633" t="str">
        <f>IFERROR(IF(VLOOKUP(S3633,Bad!$A:$A,1,FALSE)='RAW2'!S3633,"yes","no"),"no")</f>
        <v>no</v>
      </c>
      <c r="U3633" t="str">
        <f>IFERROR(VLOOKUP(F3633,compounds!$A:$B,2,FALSE),"")</f>
        <v/>
      </c>
      <c r="V3633" t="str">
        <f>VLOOKUP(B3633,'volatile collection data'!$O:$P,2,FALSE)</f>
        <v>24.apr.22 2</v>
      </c>
    </row>
    <row r="3634" spans="1:22" x14ac:dyDescent="0.2">
      <c r="A3634" t="s">
        <v>384</v>
      </c>
      <c r="B3634" s="1" t="str">
        <f t="shared" si="338"/>
        <v>6A</v>
      </c>
      <c r="C3634">
        <v>16.001000000000001</v>
      </c>
      <c r="D3634">
        <f t="shared" si="336"/>
        <v>16</v>
      </c>
      <c r="E3634">
        <f>VLOOKUP(D3634,'Peak Combiner'!$A$5:$D$4980,4,FALSE)</f>
        <v>16</v>
      </c>
      <c r="F3634">
        <f>IFERROR(VLOOKUP(D3634,rt_comb!$A:$B,2,FALSE),D3634)</f>
        <v>16</v>
      </c>
      <c r="G3634">
        <v>18097035</v>
      </c>
      <c r="H3634">
        <f>SUMIFS($G:$G,$E:$E,18.51,'RAW2'!$A:$A,'RAW2'!A3634)</f>
        <v>46098725</v>
      </c>
      <c r="I3634" s="1" t="str">
        <f>VLOOKUP(A3634,'volatile collection data'!$G$6:$H$69,2,FALSE)</f>
        <v>A</v>
      </c>
      <c r="J3634" s="1">
        <f>VLOOKUP(A3634,'volatile collection data'!$G$6:$I$69,3,FALSE)</f>
        <v>6</v>
      </c>
      <c r="K3634" s="1" t="str">
        <f>VLOOKUP(A3634,'volatile collection data'!$G$6:$N$69,8,FALSE)</f>
        <v>2A</v>
      </c>
      <c r="L3634" s="1">
        <f>VLOOKUP(A3634,'volatile collection data'!$G$6:$J$69,4,FALSE)</f>
        <v>2.5</v>
      </c>
      <c r="M3634" s="1">
        <f>VLOOKUP($A3634,'volatile collection data'!$G$6:$M$69,6,FALSE)</f>
        <v>15</v>
      </c>
      <c r="N3634" s="1">
        <f>VLOOKUP($A3634,'volatile collection data'!$G$6:$M$69,7,FALSE)</f>
        <v>2.5</v>
      </c>
      <c r="O3634" s="1">
        <f>VLOOKUP(A3634,'volatile collection data'!$G$6:$K$69,5,FALSE)</f>
        <v>1</v>
      </c>
      <c r="P3634" s="1" t="str">
        <f t="shared" si="339"/>
        <v>6A</v>
      </c>
      <c r="Q3634">
        <f t="shared" si="337"/>
        <v>0.78514253919170207</v>
      </c>
      <c r="R3634" t="str">
        <f t="shared" si="340"/>
        <v>2A_1-A&amp;2.5%2.5@15</v>
      </c>
      <c r="S3634" t="str">
        <f t="shared" si="341"/>
        <v>6A-2A-VCS-Loc-22</v>
      </c>
      <c r="T3634" t="str">
        <f>IFERROR(IF(VLOOKUP(S3634,Bad!$A:$A,1,FALSE)='RAW2'!S3634,"yes","no"),"no")</f>
        <v>no</v>
      </c>
      <c r="U3634" t="str">
        <f>IFERROR(VLOOKUP(F3634,compounds!$A:$B,2,FALSE),"")</f>
        <v/>
      </c>
      <c r="V3634" t="str">
        <f>VLOOKUP(B3634,'volatile collection data'!$O:$P,2,FALSE)</f>
        <v>24.apr.22 2</v>
      </c>
    </row>
    <row r="3635" spans="1:22" x14ac:dyDescent="0.2">
      <c r="A3635" t="s">
        <v>384</v>
      </c>
      <c r="B3635" s="1" t="str">
        <f t="shared" si="338"/>
        <v>6A</v>
      </c>
      <c r="C3635">
        <v>16.341999999999999</v>
      </c>
      <c r="D3635">
        <f t="shared" si="336"/>
        <v>16.34</v>
      </c>
      <c r="E3635">
        <f>VLOOKUP(D3635,'Peak Combiner'!$A$5:$D$4980,4,FALSE)</f>
        <v>16.34</v>
      </c>
      <c r="F3635">
        <f>IFERROR(VLOOKUP(D3635,rt_comb!$A:$B,2,FALSE),D3635)</f>
        <v>16.34</v>
      </c>
      <c r="G3635">
        <v>3485566</v>
      </c>
      <c r="H3635">
        <f>SUMIFS($G:$G,$E:$E,18.51,'RAW2'!$A:$A,'RAW2'!A3635)</f>
        <v>46098725</v>
      </c>
      <c r="I3635" s="1" t="str">
        <f>VLOOKUP(A3635,'volatile collection data'!$G$6:$H$69,2,FALSE)</f>
        <v>A</v>
      </c>
      <c r="J3635" s="1">
        <f>VLOOKUP(A3635,'volatile collection data'!$G$6:$I$69,3,FALSE)</f>
        <v>6</v>
      </c>
      <c r="K3635" s="1" t="str">
        <f>VLOOKUP(A3635,'volatile collection data'!$G$6:$N$69,8,FALSE)</f>
        <v>2A</v>
      </c>
      <c r="L3635" s="1">
        <f>VLOOKUP(A3635,'volatile collection data'!$G$6:$J$69,4,FALSE)</f>
        <v>2.5</v>
      </c>
      <c r="M3635" s="1">
        <f>VLOOKUP($A3635,'volatile collection data'!$G$6:$M$69,6,FALSE)</f>
        <v>15</v>
      </c>
      <c r="N3635" s="1">
        <f>VLOOKUP($A3635,'volatile collection data'!$G$6:$M$69,7,FALSE)</f>
        <v>2.5</v>
      </c>
      <c r="O3635" s="1">
        <f>VLOOKUP(A3635,'volatile collection data'!$G$6:$K$69,5,FALSE)</f>
        <v>1</v>
      </c>
      <c r="P3635" s="1" t="str">
        <f t="shared" si="339"/>
        <v>6A</v>
      </c>
      <c r="Q3635">
        <f t="shared" si="337"/>
        <v>0.1512217962644303</v>
      </c>
      <c r="R3635" t="str">
        <f t="shared" si="340"/>
        <v>2A_1-A&amp;2.5%2.5@15</v>
      </c>
      <c r="S3635" t="str">
        <f t="shared" si="341"/>
        <v>6A-2A-VCS-Loc-22</v>
      </c>
      <c r="T3635" t="str">
        <f>IFERROR(IF(VLOOKUP(S3635,Bad!$A:$A,1,FALSE)='RAW2'!S3635,"yes","no"),"no")</f>
        <v>no</v>
      </c>
      <c r="U3635" t="str">
        <f>IFERROR(VLOOKUP(F3635,compounds!$A:$B,2,FALSE),"")</f>
        <v/>
      </c>
      <c r="V3635" t="str">
        <f>VLOOKUP(B3635,'volatile collection data'!$O:$P,2,FALSE)</f>
        <v>24.apr.22 2</v>
      </c>
    </row>
    <row r="3636" spans="1:22" x14ac:dyDescent="0.2">
      <c r="A3636" t="s">
        <v>384</v>
      </c>
      <c r="B3636" s="1" t="str">
        <f t="shared" si="338"/>
        <v>6A</v>
      </c>
      <c r="C3636">
        <v>16.440000000000001</v>
      </c>
      <c r="D3636">
        <f t="shared" si="336"/>
        <v>16.440000000000001</v>
      </c>
      <c r="E3636">
        <f>VLOOKUP(D3636,'Peak Combiner'!$A$5:$D$4980,4,FALSE)</f>
        <v>16.440000000000001</v>
      </c>
      <c r="F3636">
        <f>IFERROR(VLOOKUP(D3636,rt_comb!$A:$B,2,FALSE),D3636)</f>
        <v>16.440000000000001</v>
      </c>
      <c r="G3636">
        <v>52133654</v>
      </c>
      <c r="H3636">
        <f>SUMIFS($G:$G,$E:$E,18.51,'RAW2'!$A:$A,'RAW2'!A3636)</f>
        <v>46098725</v>
      </c>
      <c r="I3636" s="1" t="str">
        <f>VLOOKUP(A3636,'volatile collection data'!$G$6:$H$69,2,FALSE)</f>
        <v>A</v>
      </c>
      <c r="J3636" s="1">
        <f>VLOOKUP(A3636,'volatile collection data'!$G$6:$I$69,3,FALSE)</f>
        <v>6</v>
      </c>
      <c r="K3636" s="1" t="str">
        <f>VLOOKUP(A3636,'volatile collection data'!$G$6:$N$69,8,FALSE)</f>
        <v>2A</v>
      </c>
      <c r="L3636" s="1">
        <f>VLOOKUP(A3636,'volatile collection data'!$G$6:$J$69,4,FALSE)</f>
        <v>2.5</v>
      </c>
      <c r="M3636" s="1">
        <f>VLOOKUP($A3636,'volatile collection data'!$G$6:$M$69,6,FALSE)</f>
        <v>15</v>
      </c>
      <c r="N3636" s="1">
        <f>VLOOKUP($A3636,'volatile collection data'!$G$6:$M$69,7,FALSE)</f>
        <v>2.5</v>
      </c>
      <c r="O3636" s="1">
        <f>VLOOKUP(A3636,'volatile collection data'!$G$6:$K$69,5,FALSE)</f>
        <v>1</v>
      </c>
      <c r="P3636" s="1" t="str">
        <f t="shared" si="339"/>
        <v>6A</v>
      </c>
      <c r="Q3636">
        <f t="shared" si="337"/>
        <v>2.2618262869526222</v>
      </c>
      <c r="R3636" t="str">
        <f t="shared" si="340"/>
        <v>2A_1-A&amp;2.5%2.5@15</v>
      </c>
      <c r="S3636" t="str">
        <f t="shared" si="341"/>
        <v>6A-2A-VCS-Loc-22</v>
      </c>
      <c r="T3636" t="str">
        <f>IFERROR(IF(VLOOKUP(S3636,Bad!$A:$A,1,FALSE)='RAW2'!S3636,"yes","no"),"no")</f>
        <v>no</v>
      </c>
      <c r="U3636" t="str">
        <f>IFERROR(VLOOKUP(F3636,compounds!$A:$B,2,FALSE),"")</f>
        <v/>
      </c>
      <c r="V3636" t="str">
        <f>VLOOKUP(B3636,'volatile collection data'!$O:$P,2,FALSE)</f>
        <v>24.apr.22 2</v>
      </c>
    </row>
    <row r="3637" spans="1:22" x14ac:dyDescent="0.2">
      <c r="A3637" t="s">
        <v>384</v>
      </c>
      <c r="B3637" s="1" t="str">
        <f t="shared" si="338"/>
        <v>6A</v>
      </c>
      <c r="C3637">
        <v>17.821999999999999</v>
      </c>
      <c r="D3637">
        <f t="shared" si="336"/>
        <v>17.82</v>
      </c>
      <c r="E3637">
        <f>VLOOKUP(D3637,'Peak Combiner'!$A$5:$D$4980,4,FALSE)</f>
        <v>17.82</v>
      </c>
      <c r="F3637">
        <f>IFERROR(VLOOKUP(D3637,rt_comb!$A:$B,2,FALSE),D3637)</f>
        <v>17.82</v>
      </c>
      <c r="G3637">
        <v>15994903</v>
      </c>
      <c r="H3637">
        <f>SUMIFS($G:$G,$E:$E,18.51,'RAW2'!$A:$A,'RAW2'!A3637)</f>
        <v>46098725</v>
      </c>
      <c r="I3637" s="1" t="str">
        <f>VLOOKUP(A3637,'volatile collection data'!$G$6:$H$69,2,FALSE)</f>
        <v>A</v>
      </c>
      <c r="J3637" s="1">
        <f>VLOOKUP(A3637,'volatile collection data'!$G$6:$I$69,3,FALSE)</f>
        <v>6</v>
      </c>
      <c r="K3637" s="1" t="str">
        <f>VLOOKUP(A3637,'volatile collection data'!$G$6:$N$69,8,FALSE)</f>
        <v>2A</v>
      </c>
      <c r="L3637" s="1">
        <f>VLOOKUP(A3637,'volatile collection data'!$G$6:$J$69,4,FALSE)</f>
        <v>2.5</v>
      </c>
      <c r="M3637" s="1">
        <f>VLOOKUP($A3637,'volatile collection data'!$G$6:$M$69,6,FALSE)</f>
        <v>15</v>
      </c>
      <c r="N3637" s="1">
        <f>VLOOKUP($A3637,'volatile collection data'!$G$6:$M$69,7,FALSE)</f>
        <v>2.5</v>
      </c>
      <c r="O3637" s="1">
        <f>VLOOKUP(A3637,'volatile collection data'!$G$6:$K$69,5,FALSE)</f>
        <v>1</v>
      </c>
      <c r="P3637" s="1" t="str">
        <f t="shared" si="339"/>
        <v>6A</v>
      </c>
      <c r="Q3637">
        <f t="shared" si="337"/>
        <v>0.69394123156334586</v>
      </c>
      <c r="R3637" t="str">
        <f t="shared" si="340"/>
        <v>2A_1-A&amp;2.5%2.5@15</v>
      </c>
      <c r="S3637" t="str">
        <f t="shared" si="341"/>
        <v>6A-2A-VCS-Loc-22</v>
      </c>
      <c r="T3637" t="str">
        <f>IFERROR(IF(VLOOKUP(S3637,Bad!$A:$A,1,FALSE)='RAW2'!S3637,"yes","no"),"no")</f>
        <v>no</v>
      </c>
      <c r="U3637" t="str">
        <f>IFERROR(VLOOKUP(F3637,compounds!$A:$B,2,FALSE),"")</f>
        <v/>
      </c>
      <c r="V3637" t="str">
        <f>VLOOKUP(B3637,'volatile collection data'!$O:$P,2,FALSE)</f>
        <v>24.apr.22 2</v>
      </c>
    </row>
    <row r="3638" spans="1:22" x14ac:dyDescent="0.2">
      <c r="A3638" t="s">
        <v>384</v>
      </c>
      <c r="B3638" s="1" t="str">
        <f t="shared" si="338"/>
        <v>6A</v>
      </c>
      <c r="C3638">
        <v>17.876000000000001</v>
      </c>
      <c r="D3638">
        <f t="shared" si="336"/>
        <v>17.88</v>
      </c>
      <c r="E3638">
        <f>VLOOKUP(D3638,'Peak Combiner'!$A$5:$D$4980,4,FALSE)</f>
        <v>17.87</v>
      </c>
      <c r="F3638">
        <f>IFERROR(VLOOKUP(D3638,rt_comb!$A:$B,2,FALSE),D3638)</f>
        <v>17.88</v>
      </c>
      <c r="G3638">
        <v>7292105</v>
      </c>
      <c r="H3638">
        <f>SUMIFS($G:$G,$E:$E,18.51,'RAW2'!$A:$A,'RAW2'!A3638)</f>
        <v>46098725</v>
      </c>
      <c r="I3638" s="1" t="str">
        <f>VLOOKUP(A3638,'volatile collection data'!$G$6:$H$69,2,FALSE)</f>
        <v>A</v>
      </c>
      <c r="J3638" s="1">
        <f>VLOOKUP(A3638,'volatile collection data'!$G$6:$I$69,3,FALSE)</f>
        <v>6</v>
      </c>
      <c r="K3638" s="1" t="str">
        <f>VLOOKUP(A3638,'volatile collection data'!$G$6:$N$69,8,FALSE)</f>
        <v>2A</v>
      </c>
      <c r="L3638" s="1">
        <f>VLOOKUP(A3638,'volatile collection data'!$G$6:$J$69,4,FALSE)</f>
        <v>2.5</v>
      </c>
      <c r="M3638" s="1">
        <f>VLOOKUP($A3638,'volatile collection data'!$G$6:$M$69,6,FALSE)</f>
        <v>15</v>
      </c>
      <c r="N3638" s="1">
        <f>VLOOKUP($A3638,'volatile collection data'!$G$6:$M$69,7,FALSE)</f>
        <v>2.5</v>
      </c>
      <c r="O3638" s="1">
        <f>VLOOKUP(A3638,'volatile collection data'!$G$6:$K$69,5,FALSE)</f>
        <v>1</v>
      </c>
      <c r="P3638" s="1" t="str">
        <f t="shared" si="339"/>
        <v>6A</v>
      </c>
      <c r="Q3638">
        <f t="shared" si="337"/>
        <v>0.31636905359096157</v>
      </c>
      <c r="R3638" t="str">
        <f t="shared" si="340"/>
        <v>2A_1-A&amp;2.5%2.5@15</v>
      </c>
      <c r="S3638" t="str">
        <f t="shared" si="341"/>
        <v>6A-2A-VCS-Loc-22</v>
      </c>
      <c r="T3638" t="str">
        <f>IFERROR(IF(VLOOKUP(S3638,Bad!$A:$A,1,FALSE)='RAW2'!S3638,"yes","no"),"no")</f>
        <v>no</v>
      </c>
      <c r="U3638" t="str">
        <f>IFERROR(VLOOKUP(F3638,compounds!$A:$B,2,FALSE),"")</f>
        <v/>
      </c>
      <c r="V3638" t="str">
        <f>VLOOKUP(B3638,'volatile collection data'!$O:$P,2,FALSE)</f>
        <v>24.apr.22 2</v>
      </c>
    </row>
    <row r="3639" spans="1:22" x14ac:dyDescent="0.2">
      <c r="A3639" t="s">
        <v>384</v>
      </c>
      <c r="B3639" s="1" t="str">
        <f t="shared" si="338"/>
        <v>6A</v>
      </c>
      <c r="C3639">
        <v>18.085000000000001</v>
      </c>
      <c r="D3639">
        <f t="shared" si="336"/>
        <v>18.09</v>
      </c>
      <c r="E3639">
        <f>VLOOKUP(D3639,'Peak Combiner'!$A$5:$D$4980,4,FALSE)</f>
        <v>18.09</v>
      </c>
      <c r="F3639">
        <f>IFERROR(VLOOKUP(D3639,rt_comb!$A:$B,2,FALSE),D3639)</f>
        <v>18.09</v>
      </c>
      <c r="G3639">
        <v>5395049</v>
      </c>
      <c r="H3639">
        <f>SUMIFS($G:$G,$E:$E,18.51,'RAW2'!$A:$A,'RAW2'!A3639)</f>
        <v>46098725</v>
      </c>
      <c r="I3639" s="1" t="str">
        <f>VLOOKUP(A3639,'volatile collection data'!$G$6:$H$69,2,FALSE)</f>
        <v>A</v>
      </c>
      <c r="J3639" s="1">
        <f>VLOOKUP(A3639,'volatile collection data'!$G$6:$I$69,3,FALSE)</f>
        <v>6</v>
      </c>
      <c r="K3639" s="1" t="str">
        <f>VLOOKUP(A3639,'volatile collection data'!$G$6:$N$69,8,FALSE)</f>
        <v>2A</v>
      </c>
      <c r="L3639" s="1">
        <f>VLOOKUP(A3639,'volatile collection data'!$G$6:$J$69,4,FALSE)</f>
        <v>2.5</v>
      </c>
      <c r="M3639" s="1">
        <f>VLOOKUP($A3639,'volatile collection data'!$G$6:$M$69,6,FALSE)</f>
        <v>15</v>
      </c>
      <c r="N3639" s="1">
        <f>VLOOKUP($A3639,'volatile collection data'!$G$6:$M$69,7,FALSE)</f>
        <v>2.5</v>
      </c>
      <c r="O3639" s="1">
        <f>VLOOKUP(A3639,'volatile collection data'!$G$6:$K$69,5,FALSE)</f>
        <v>1</v>
      </c>
      <c r="P3639" s="1" t="str">
        <f t="shared" si="339"/>
        <v>6A</v>
      </c>
      <c r="Q3639">
        <f t="shared" si="337"/>
        <v>0.23406499854388596</v>
      </c>
      <c r="R3639" t="str">
        <f t="shared" si="340"/>
        <v>2A_1-A&amp;2.5%2.5@15</v>
      </c>
      <c r="S3639" t="str">
        <f t="shared" si="341"/>
        <v>6A-2A-VCS-Loc-22</v>
      </c>
      <c r="T3639" t="str">
        <f>IFERROR(IF(VLOOKUP(S3639,Bad!$A:$A,1,FALSE)='RAW2'!S3639,"yes","no"),"no")</f>
        <v>no</v>
      </c>
      <c r="U3639" t="str">
        <f>IFERROR(VLOOKUP(F3639,compounds!$A:$B,2,FALSE),"")</f>
        <v/>
      </c>
      <c r="V3639" t="str">
        <f>VLOOKUP(B3639,'volatile collection data'!$O:$P,2,FALSE)</f>
        <v>24.apr.22 2</v>
      </c>
    </row>
    <row r="3640" spans="1:22" x14ac:dyDescent="0.2">
      <c r="A3640" t="s">
        <v>384</v>
      </c>
      <c r="B3640" s="1" t="str">
        <f t="shared" si="338"/>
        <v>6A</v>
      </c>
      <c r="C3640">
        <v>18.213999999999999</v>
      </c>
      <c r="D3640">
        <f t="shared" si="336"/>
        <v>18.21</v>
      </c>
      <c r="E3640">
        <f>VLOOKUP(D3640,'Peak Combiner'!$A$5:$D$4980,4,FALSE)</f>
        <v>18.21</v>
      </c>
      <c r="F3640">
        <f>IFERROR(VLOOKUP(D3640,rt_comb!$A:$B,2,FALSE),D3640)</f>
        <v>18.21</v>
      </c>
      <c r="G3640">
        <v>3173580</v>
      </c>
      <c r="H3640">
        <f>SUMIFS($G:$G,$E:$E,18.51,'RAW2'!$A:$A,'RAW2'!A3640)</f>
        <v>46098725</v>
      </c>
      <c r="I3640" s="1" t="str">
        <f>VLOOKUP(A3640,'volatile collection data'!$G$6:$H$69,2,FALSE)</f>
        <v>A</v>
      </c>
      <c r="J3640" s="1">
        <f>VLOOKUP(A3640,'volatile collection data'!$G$6:$I$69,3,FALSE)</f>
        <v>6</v>
      </c>
      <c r="K3640" s="1" t="str">
        <f>VLOOKUP(A3640,'volatile collection data'!$G$6:$N$69,8,FALSE)</f>
        <v>2A</v>
      </c>
      <c r="L3640" s="1">
        <f>VLOOKUP(A3640,'volatile collection data'!$G$6:$J$69,4,FALSE)</f>
        <v>2.5</v>
      </c>
      <c r="M3640" s="1">
        <f>VLOOKUP($A3640,'volatile collection data'!$G$6:$M$69,6,FALSE)</f>
        <v>15</v>
      </c>
      <c r="N3640" s="1">
        <f>VLOOKUP($A3640,'volatile collection data'!$G$6:$M$69,7,FALSE)</f>
        <v>2.5</v>
      </c>
      <c r="O3640" s="1">
        <f>VLOOKUP(A3640,'volatile collection data'!$G$6:$K$69,5,FALSE)</f>
        <v>1</v>
      </c>
      <c r="P3640" s="1" t="str">
        <f t="shared" si="339"/>
        <v>6A</v>
      </c>
      <c r="Q3640">
        <f t="shared" si="337"/>
        <v>0.1376862375260921</v>
      </c>
      <c r="R3640" t="str">
        <f t="shared" si="340"/>
        <v>2A_1-A&amp;2.5%2.5@15</v>
      </c>
      <c r="S3640" t="str">
        <f t="shared" si="341"/>
        <v>6A-2A-VCS-Loc-22</v>
      </c>
      <c r="T3640" t="str">
        <f>IFERROR(IF(VLOOKUP(S3640,Bad!$A:$A,1,FALSE)='RAW2'!S3640,"yes","no"),"no")</f>
        <v>no</v>
      </c>
      <c r="U3640" t="str">
        <f>IFERROR(VLOOKUP(F3640,compounds!$A:$B,2,FALSE),"")</f>
        <v/>
      </c>
      <c r="V3640" t="str">
        <f>VLOOKUP(B3640,'volatile collection data'!$O:$P,2,FALSE)</f>
        <v>24.apr.22 2</v>
      </c>
    </row>
    <row r="3641" spans="1:22" x14ac:dyDescent="0.2">
      <c r="A3641" t="s">
        <v>384</v>
      </c>
      <c r="B3641" s="1" t="str">
        <f t="shared" si="338"/>
        <v>6A</v>
      </c>
      <c r="C3641">
        <v>18.297999999999998</v>
      </c>
      <c r="D3641">
        <f t="shared" si="336"/>
        <v>18.3</v>
      </c>
      <c r="E3641">
        <f>VLOOKUP(D3641,'Peak Combiner'!$A$5:$D$4980,4,FALSE)</f>
        <v>18.3</v>
      </c>
      <c r="F3641">
        <f>IFERROR(VLOOKUP(D3641,rt_comb!$A:$B,2,FALSE),D3641)</f>
        <v>18.3</v>
      </c>
      <c r="G3641">
        <v>2443275</v>
      </c>
      <c r="H3641">
        <f>SUMIFS($G:$G,$E:$E,18.51,'RAW2'!$A:$A,'RAW2'!A3641)</f>
        <v>46098725</v>
      </c>
      <c r="I3641" s="1" t="str">
        <f>VLOOKUP(A3641,'volatile collection data'!$G$6:$H$69,2,FALSE)</f>
        <v>A</v>
      </c>
      <c r="J3641" s="1">
        <f>VLOOKUP(A3641,'volatile collection data'!$G$6:$I$69,3,FALSE)</f>
        <v>6</v>
      </c>
      <c r="K3641" s="1" t="str">
        <f>VLOOKUP(A3641,'volatile collection data'!$G$6:$N$69,8,FALSE)</f>
        <v>2A</v>
      </c>
      <c r="L3641" s="1">
        <f>VLOOKUP(A3641,'volatile collection data'!$G$6:$J$69,4,FALSE)</f>
        <v>2.5</v>
      </c>
      <c r="M3641" s="1">
        <f>VLOOKUP($A3641,'volatile collection data'!$G$6:$M$69,6,FALSE)</f>
        <v>15</v>
      </c>
      <c r="N3641" s="1">
        <f>VLOOKUP($A3641,'volatile collection data'!$G$6:$M$69,7,FALSE)</f>
        <v>2.5</v>
      </c>
      <c r="O3641" s="1">
        <f>VLOOKUP(A3641,'volatile collection data'!$G$6:$K$69,5,FALSE)</f>
        <v>1</v>
      </c>
      <c r="P3641" s="1" t="str">
        <f t="shared" si="339"/>
        <v>6A</v>
      </c>
      <c r="Q3641">
        <f t="shared" si="337"/>
        <v>0.10600184712266987</v>
      </c>
      <c r="R3641" t="str">
        <f t="shared" si="340"/>
        <v>2A_1-A&amp;2.5%2.5@15</v>
      </c>
      <c r="S3641" t="str">
        <f t="shared" si="341"/>
        <v>6A-2A-VCS-Loc-22</v>
      </c>
      <c r="T3641" t="str">
        <f>IFERROR(IF(VLOOKUP(S3641,Bad!$A:$A,1,FALSE)='RAW2'!S3641,"yes","no"),"no")</f>
        <v>no</v>
      </c>
      <c r="U3641" t="str">
        <f>IFERROR(VLOOKUP(F3641,compounds!$A:$B,2,FALSE),"")</f>
        <v/>
      </c>
      <c r="V3641" t="str">
        <f>VLOOKUP(B3641,'volatile collection data'!$O:$P,2,FALSE)</f>
        <v>24.apr.22 2</v>
      </c>
    </row>
    <row r="3642" spans="1:22" x14ac:dyDescent="0.2">
      <c r="A3642" t="s">
        <v>384</v>
      </c>
      <c r="B3642" s="1" t="str">
        <f t="shared" si="338"/>
        <v>6A</v>
      </c>
      <c r="C3642">
        <v>18.41</v>
      </c>
      <c r="D3642">
        <f t="shared" si="336"/>
        <v>18.41</v>
      </c>
      <c r="E3642">
        <f>VLOOKUP(D3642,'Peak Combiner'!$A$5:$D$4980,4,FALSE)</f>
        <v>18.41</v>
      </c>
      <c r="F3642">
        <f>IFERROR(VLOOKUP(D3642,rt_comb!$A:$B,2,FALSE),D3642)</f>
        <v>18.41</v>
      </c>
      <c r="G3642">
        <v>3236269</v>
      </c>
      <c r="H3642">
        <f>SUMIFS($G:$G,$E:$E,18.51,'RAW2'!$A:$A,'RAW2'!A3642)</f>
        <v>46098725</v>
      </c>
      <c r="I3642" s="1" t="str">
        <f>VLOOKUP(A3642,'volatile collection data'!$G$6:$H$69,2,FALSE)</f>
        <v>A</v>
      </c>
      <c r="J3642" s="1">
        <f>VLOOKUP(A3642,'volatile collection data'!$G$6:$I$69,3,FALSE)</f>
        <v>6</v>
      </c>
      <c r="K3642" s="1" t="str">
        <f>VLOOKUP(A3642,'volatile collection data'!$G$6:$N$69,8,FALSE)</f>
        <v>2A</v>
      </c>
      <c r="L3642" s="1">
        <f>VLOOKUP(A3642,'volatile collection data'!$G$6:$J$69,4,FALSE)</f>
        <v>2.5</v>
      </c>
      <c r="M3642" s="1">
        <f>VLOOKUP($A3642,'volatile collection data'!$G$6:$M$69,6,FALSE)</f>
        <v>15</v>
      </c>
      <c r="N3642" s="1">
        <f>VLOOKUP($A3642,'volatile collection data'!$G$6:$M$69,7,FALSE)</f>
        <v>2.5</v>
      </c>
      <c r="O3642" s="1">
        <f>VLOOKUP(A3642,'volatile collection data'!$G$6:$K$69,5,FALSE)</f>
        <v>1</v>
      </c>
      <c r="P3642" s="1" t="str">
        <f t="shared" si="339"/>
        <v>6A</v>
      </c>
      <c r="Q3642">
        <f t="shared" si="337"/>
        <v>0.1404060090599035</v>
      </c>
      <c r="R3642" t="str">
        <f t="shared" si="340"/>
        <v>2A_1-A&amp;2.5%2.5@15</v>
      </c>
      <c r="S3642" t="str">
        <f t="shared" si="341"/>
        <v>6A-2A-VCS-Loc-22</v>
      </c>
      <c r="T3642" t="str">
        <f>IFERROR(IF(VLOOKUP(S3642,Bad!$A:$A,1,FALSE)='RAW2'!S3642,"yes","no"),"no")</f>
        <v>no</v>
      </c>
      <c r="U3642" t="str">
        <f>IFERROR(VLOOKUP(F3642,compounds!$A:$B,2,FALSE),"")</f>
        <v/>
      </c>
      <c r="V3642" t="str">
        <f>VLOOKUP(B3642,'volatile collection data'!$O:$P,2,FALSE)</f>
        <v>24.apr.22 2</v>
      </c>
    </row>
    <row r="3643" spans="1:22" x14ac:dyDescent="0.2">
      <c r="A3643" t="s">
        <v>384</v>
      </c>
      <c r="B3643" s="1" t="str">
        <f t="shared" si="338"/>
        <v>6A</v>
      </c>
      <c r="C3643">
        <v>18.518000000000001</v>
      </c>
      <c r="D3643">
        <f t="shared" si="336"/>
        <v>18.52</v>
      </c>
      <c r="E3643">
        <f>VLOOKUP(D3643,'Peak Combiner'!$A$5:$D$4980,4,FALSE)</f>
        <v>18.510000000000002</v>
      </c>
      <c r="F3643">
        <f>IFERROR(VLOOKUP(D3643,rt_comb!$A:$B,2,FALSE),D3643)</f>
        <v>18.52</v>
      </c>
      <c r="G3643">
        <v>46098725</v>
      </c>
      <c r="H3643">
        <f>SUMIFS($G:$G,$E:$E,18.51,'RAW2'!$A:$A,'RAW2'!A3643)</f>
        <v>46098725</v>
      </c>
      <c r="I3643" s="1" t="str">
        <f>VLOOKUP(A3643,'volatile collection data'!$G$6:$H$69,2,FALSE)</f>
        <v>A</v>
      </c>
      <c r="J3643" s="1">
        <f>VLOOKUP(A3643,'volatile collection data'!$G$6:$I$69,3,FALSE)</f>
        <v>6</v>
      </c>
      <c r="K3643" s="1" t="str">
        <f>VLOOKUP(A3643,'volatile collection data'!$G$6:$N$69,8,FALSE)</f>
        <v>2A</v>
      </c>
      <c r="L3643" s="1">
        <f>VLOOKUP(A3643,'volatile collection data'!$G$6:$J$69,4,FALSE)</f>
        <v>2.5</v>
      </c>
      <c r="M3643" s="1">
        <f>VLOOKUP($A3643,'volatile collection data'!$G$6:$M$69,6,FALSE)</f>
        <v>15</v>
      </c>
      <c r="N3643" s="1">
        <f>VLOOKUP($A3643,'volatile collection data'!$G$6:$M$69,7,FALSE)</f>
        <v>2.5</v>
      </c>
      <c r="O3643" s="1">
        <f>VLOOKUP(A3643,'volatile collection data'!$G$6:$K$69,5,FALSE)</f>
        <v>1</v>
      </c>
      <c r="P3643" s="1" t="str">
        <f t="shared" si="339"/>
        <v>6A</v>
      </c>
      <c r="Q3643">
        <f t="shared" si="337"/>
        <v>2</v>
      </c>
      <c r="R3643" t="str">
        <f t="shared" si="340"/>
        <v>2A_1-A&amp;2.5%2.5@15</v>
      </c>
      <c r="S3643" t="str">
        <f t="shared" si="341"/>
        <v>6A-2A-VCS-Loc-22</v>
      </c>
      <c r="T3643" t="str">
        <f>IFERROR(IF(VLOOKUP(S3643,Bad!$A:$A,1,FALSE)='RAW2'!S3643,"yes","no"),"no")</f>
        <v>no</v>
      </c>
      <c r="U3643" t="str">
        <f>IFERROR(VLOOKUP(F3643,compounds!$A:$B,2,FALSE),"")</f>
        <v>standard</v>
      </c>
      <c r="V3643" t="str">
        <f>VLOOKUP(B3643,'volatile collection data'!$O:$P,2,FALSE)</f>
        <v>24.apr.22 2</v>
      </c>
    </row>
    <row r="3644" spans="1:22" x14ac:dyDescent="0.2">
      <c r="A3644" t="s">
        <v>384</v>
      </c>
      <c r="B3644" s="1" t="str">
        <f t="shared" si="338"/>
        <v>6A</v>
      </c>
      <c r="C3644">
        <v>20.047000000000001</v>
      </c>
      <c r="D3644">
        <f t="shared" si="336"/>
        <v>20.05</v>
      </c>
      <c r="E3644">
        <f>VLOOKUP(D3644,'Peak Combiner'!$A$5:$D$4980,4,FALSE)</f>
        <v>20.05</v>
      </c>
      <c r="F3644">
        <f>IFERROR(VLOOKUP(D3644,rt_comb!$A:$B,2,FALSE),D3644)</f>
        <v>20.05</v>
      </c>
      <c r="G3644">
        <v>2582145</v>
      </c>
      <c r="H3644">
        <f>SUMIFS($G:$G,$E:$E,18.51,'RAW2'!$A:$A,'RAW2'!A3644)</f>
        <v>46098725</v>
      </c>
      <c r="I3644" s="1" t="str">
        <f>VLOOKUP(A3644,'volatile collection data'!$G$6:$H$69,2,FALSE)</f>
        <v>A</v>
      </c>
      <c r="J3644" s="1">
        <f>VLOOKUP(A3644,'volatile collection data'!$G$6:$I$69,3,FALSE)</f>
        <v>6</v>
      </c>
      <c r="K3644" s="1" t="str">
        <f>VLOOKUP(A3644,'volatile collection data'!$G$6:$N$69,8,FALSE)</f>
        <v>2A</v>
      </c>
      <c r="L3644" s="1">
        <f>VLOOKUP(A3644,'volatile collection data'!$G$6:$J$69,4,FALSE)</f>
        <v>2.5</v>
      </c>
      <c r="M3644" s="1">
        <f>VLOOKUP($A3644,'volatile collection data'!$G$6:$M$69,6,FALSE)</f>
        <v>15</v>
      </c>
      <c r="N3644" s="1">
        <f>VLOOKUP($A3644,'volatile collection data'!$G$6:$M$69,7,FALSE)</f>
        <v>2.5</v>
      </c>
      <c r="O3644" s="1">
        <f>VLOOKUP(A3644,'volatile collection data'!$G$6:$K$69,5,FALSE)</f>
        <v>1</v>
      </c>
      <c r="P3644" s="1" t="str">
        <f t="shared" si="339"/>
        <v>6A</v>
      </c>
      <c r="Q3644">
        <f t="shared" si="337"/>
        <v>0.11202674260513712</v>
      </c>
      <c r="R3644" t="str">
        <f t="shared" si="340"/>
        <v>2A_1-A&amp;2.5%2.5@15</v>
      </c>
      <c r="S3644" t="str">
        <f t="shared" si="341"/>
        <v>6A-2A-VCS-Loc-22</v>
      </c>
      <c r="T3644" t="str">
        <f>IFERROR(IF(VLOOKUP(S3644,Bad!$A:$A,1,FALSE)='RAW2'!S3644,"yes","no"),"no")</f>
        <v>no</v>
      </c>
      <c r="U3644" t="str">
        <f>IFERROR(VLOOKUP(F3644,compounds!$A:$B,2,FALSE),"")</f>
        <v>tridecane</v>
      </c>
      <c r="V3644" t="str">
        <f>VLOOKUP(B3644,'volatile collection data'!$O:$P,2,FALSE)</f>
        <v>24.apr.22 2</v>
      </c>
    </row>
    <row r="3645" spans="1:22" x14ac:dyDescent="0.2">
      <c r="A3645" t="s">
        <v>384</v>
      </c>
      <c r="B3645" s="1" t="str">
        <f t="shared" si="338"/>
        <v>6A</v>
      </c>
      <c r="C3645">
        <v>20.122</v>
      </c>
      <c r="D3645">
        <f t="shared" si="336"/>
        <v>20.12</v>
      </c>
      <c r="E3645">
        <f>VLOOKUP(D3645,'Peak Combiner'!$A$5:$D$4980,4,FALSE)</f>
        <v>20.12</v>
      </c>
      <c r="F3645">
        <f>IFERROR(VLOOKUP(D3645,rt_comb!$A:$B,2,FALSE),D3645)</f>
        <v>20.12</v>
      </c>
      <c r="G3645">
        <v>1131651</v>
      </c>
      <c r="H3645">
        <f>SUMIFS($G:$G,$E:$E,18.51,'RAW2'!$A:$A,'RAW2'!A3645)</f>
        <v>46098725</v>
      </c>
      <c r="I3645" s="1" t="str">
        <f>VLOOKUP(A3645,'volatile collection data'!$G$6:$H$69,2,FALSE)</f>
        <v>A</v>
      </c>
      <c r="J3645" s="1">
        <f>VLOOKUP(A3645,'volatile collection data'!$G$6:$I$69,3,FALSE)</f>
        <v>6</v>
      </c>
      <c r="K3645" s="1" t="str">
        <f>VLOOKUP(A3645,'volatile collection data'!$G$6:$N$69,8,FALSE)</f>
        <v>2A</v>
      </c>
      <c r="L3645" s="1">
        <f>VLOOKUP(A3645,'volatile collection data'!$G$6:$J$69,4,FALSE)</f>
        <v>2.5</v>
      </c>
      <c r="M3645" s="1">
        <f>VLOOKUP($A3645,'volatile collection data'!$G$6:$M$69,6,FALSE)</f>
        <v>15</v>
      </c>
      <c r="N3645" s="1">
        <f>VLOOKUP($A3645,'volatile collection data'!$G$6:$M$69,7,FALSE)</f>
        <v>2.5</v>
      </c>
      <c r="O3645" s="1">
        <f>VLOOKUP(A3645,'volatile collection data'!$G$6:$K$69,5,FALSE)</f>
        <v>1</v>
      </c>
      <c r="P3645" s="1" t="str">
        <f t="shared" si="339"/>
        <v>6A</v>
      </c>
      <c r="Q3645">
        <f t="shared" si="337"/>
        <v>4.9096845953982456E-2</v>
      </c>
      <c r="R3645" t="str">
        <f t="shared" si="340"/>
        <v>2A_1-A&amp;2.5%2.5@15</v>
      </c>
      <c r="S3645" t="str">
        <f t="shared" si="341"/>
        <v>6A-2A-VCS-Loc-22</v>
      </c>
      <c r="T3645" t="str">
        <f>IFERROR(IF(VLOOKUP(S3645,Bad!$A:$A,1,FALSE)='RAW2'!S3645,"yes","no"),"no")</f>
        <v>no</v>
      </c>
      <c r="U3645" t="str">
        <f>IFERROR(VLOOKUP(F3645,compounds!$A:$B,2,FALSE),"")</f>
        <v/>
      </c>
      <c r="V3645" t="str">
        <f>VLOOKUP(B3645,'volatile collection data'!$O:$P,2,FALSE)</f>
        <v>24.apr.22 2</v>
      </c>
    </row>
    <row r="3646" spans="1:22" x14ac:dyDescent="0.2">
      <c r="A3646" t="s">
        <v>384</v>
      </c>
      <c r="B3646" s="1" t="str">
        <f t="shared" si="338"/>
        <v>6A</v>
      </c>
      <c r="C3646">
        <v>20.713999999999999</v>
      </c>
      <c r="D3646">
        <f t="shared" ref="D3646:D3709" si="342">ROUND(C3646,2)</f>
        <v>20.71</v>
      </c>
      <c r="E3646">
        <f>VLOOKUP(D3646,'Peak Combiner'!$A$5:$D$4980,4,FALSE)</f>
        <v>20.71</v>
      </c>
      <c r="F3646">
        <f>IFERROR(VLOOKUP(D3646,rt_comb!$A:$B,2,FALSE),D3646)</f>
        <v>20.71</v>
      </c>
      <c r="G3646">
        <v>2028747</v>
      </c>
      <c r="H3646">
        <f>SUMIFS($G:$G,$E:$E,18.51,'RAW2'!$A:$A,'RAW2'!A3646)</f>
        <v>46098725</v>
      </c>
      <c r="I3646" s="1" t="str">
        <f>VLOOKUP(A3646,'volatile collection data'!$G$6:$H$69,2,FALSE)</f>
        <v>A</v>
      </c>
      <c r="J3646" s="1">
        <f>VLOOKUP(A3646,'volatile collection data'!$G$6:$I$69,3,FALSE)</f>
        <v>6</v>
      </c>
      <c r="K3646" s="1" t="str">
        <f>VLOOKUP(A3646,'volatile collection data'!$G$6:$N$69,8,FALSE)</f>
        <v>2A</v>
      </c>
      <c r="L3646" s="1">
        <f>VLOOKUP(A3646,'volatile collection data'!$G$6:$J$69,4,FALSE)</f>
        <v>2.5</v>
      </c>
      <c r="M3646" s="1">
        <f>VLOOKUP($A3646,'volatile collection data'!$G$6:$M$69,6,FALSE)</f>
        <v>15</v>
      </c>
      <c r="N3646" s="1">
        <f>VLOOKUP($A3646,'volatile collection data'!$G$6:$M$69,7,FALSE)</f>
        <v>2.5</v>
      </c>
      <c r="O3646" s="1">
        <f>VLOOKUP(A3646,'volatile collection data'!$G$6:$K$69,5,FALSE)</f>
        <v>1</v>
      </c>
      <c r="P3646" s="1" t="str">
        <f t="shared" si="339"/>
        <v>6A</v>
      </c>
      <c r="Q3646">
        <f t="shared" ref="Q3646:Q3709" si="343">IFERROR((30/H3646*G3646)/L3646/6,0)</f>
        <v>8.801748855309989E-2</v>
      </c>
      <c r="R3646" t="str">
        <f t="shared" si="340"/>
        <v>2A_1-A&amp;2.5%2.5@15</v>
      </c>
      <c r="S3646" t="str">
        <f t="shared" si="341"/>
        <v>6A-2A-VCS-Loc-22</v>
      </c>
      <c r="T3646" t="str">
        <f>IFERROR(IF(VLOOKUP(S3646,Bad!$A:$A,1,FALSE)='RAW2'!S3646,"yes","no"),"no")</f>
        <v>no</v>
      </c>
      <c r="U3646" t="str">
        <f>IFERROR(VLOOKUP(F3646,compounds!$A:$B,2,FALSE),"")</f>
        <v/>
      </c>
      <c r="V3646" t="str">
        <f>VLOOKUP(B3646,'volatile collection data'!$O:$P,2,FALSE)</f>
        <v>24.apr.22 2</v>
      </c>
    </row>
    <row r="3647" spans="1:22" x14ac:dyDescent="0.2">
      <c r="A3647" t="s">
        <v>384</v>
      </c>
      <c r="B3647" s="1" t="str">
        <f t="shared" si="338"/>
        <v>6A</v>
      </c>
      <c r="C3647">
        <v>20.85</v>
      </c>
      <c r="D3647">
        <f t="shared" si="342"/>
        <v>20.85</v>
      </c>
      <c r="E3647">
        <f>VLOOKUP(D3647,'Peak Combiner'!$A$5:$D$4980,4,FALSE)</f>
        <v>20.85</v>
      </c>
      <c r="F3647">
        <f>IFERROR(VLOOKUP(D3647,rt_comb!$A:$B,2,FALSE),D3647)</f>
        <v>20.85</v>
      </c>
      <c r="G3647">
        <v>2112710</v>
      </c>
      <c r="H3647">
        <f>SUMIFS($G:$G,$E:$E,18.51,'RAW2'!$A:$A,'RAW2'!A3647)</f>
        <v>46098725</v>
      </c>
      <c r="I3647" s="1" t="str">
        <f>VLOOKUP(A3647,'volatile collection data'!$G$6:$H$69,2,FALSE)</f>
        <v>A</v>
      </c>
      <c r="J3647" s="1">
        <f>VLOOKUP(A3647,'volatile collection data'!$G$6:$I$69,3,FALSE)</f>
        <v>6</v>
      </c>
      <c r="K3647" s="1" t="str">
        <f>VLOOKUP(A3647,'volatile collection data'!$G$6:$N$69,8,FALSE)</f>
        <v>2A</v>
      </c>
      <c r="L3647" s="1">
        <f>VLOOKUP(A3647,'volatile collection data'!$G$6:$J$69,4,FALSE)</f>
        <v>2.5</v>
      </c>
      <c r="M3647" s="1">
        <f>VLOOKUP($A3647,'volatile collection data'!$G$6:$M$69,6,FALSE)</f>
        <v>15</v>
      </c>
      <c r="N3647" s="1">
        <f>VLOOKUP($A3647,'volatile collection data'!$G$6:$M$69,7,FALSE)</f>
        <v>2.5</v>
      </c>
      <c r="O3647" s="1">
        <f>VLOOKUP(A3647,'volatile collection data'!$G$6:$K$69,5,FALSE)</f>
        <v>1</v>
      </c>
      <c r="P3647" s="1" t="str">
        <f t="shared" si="339"/>
        <v>6A</v>
      </c>
      <c r="Q3647">
        <f t="shared" si="343"/>
        <v>9.1660235722354558E-2</v>
      </c>
      <c r="R3647" t="str">
        <f t="shared" si="340"/>
        <v>2A_1-A&amp;2.5%2.5@15</v>
      </c>
      <c r="S3647" t="str">
        <f t="shared" si="341"/>
        <v>6A-2A-VCS-Loc-22</v>
      </c>
      <c r="T3647" t="str">
        <f>IFERROR(IF(VLOOKUP(S3647,Bad!$A:$A,1,FALSE)='RAW2'!S3647,"yes","no"),"no")</f>
        <v>no</v>
      </c>
      <c r="U3647" t="str">
        <f>IFERROR(VLOOKUP(F3647,compounds!$A:$B,2,FALSE),"")</f>
        <v>nanodecane</v>
      </c>
      <c r="V3647" t="str">
        <f>VLOOKUP(B3647,'volatile collection data'!$O:$P,2,FALSE)</f>
        <v>24.apr.22 2</v>
      </c>
    </row>
    <row r="3648" spans="1:22" x14ac:dyDescent="0.2">
      <c r="A3648" t="s">
        <v>384</v>
      </c>
      <c r="B3648" s="1" t="str">
        <f t="shared" si="338"/>
        <v>6A</v>
      </c>
      <c r="C3648">
        <v>21.091999999999999</v>
      </c>
      <c r="D3648">
        <f t="shared" si="342"/>
        <v>21.09</v>
      </c>
      <c r="E3648">
        <f>VLOOKUP(D3648,'Peak Combiner'!$A$5:$D$4980,4,FALSE)</f>
        <v>21.07</v>
      </c>
      <c r="F3648">
        <f>IFERROR(VLOOKUP(D3648,rt_comb!$A:$B,2,FALSE),D3648)</f>
        <v>21.09</v>
      </c>
      <c r="G3648">
        <v>2405918</v>
      </c>
      <c r="H3648">
        <f>SUMIFS($G:$G,$E:$E,18.51,'RAW2'!$A:$A,'RAW2'!A3648)</f>
        <v>46098725</v>
      </c>
      <c r="I3648" s="1" t="str">
        <f>VLOOKUP(A3648,'volatile collection data'!$G$6:$H$69,2,FALSE)</f>
        <v>A</v>
      </c>
      <c r="J3648" s="1">
        <f>VLOOKUP(A3648,'volatile collection data'!$G$6:$I$69,3,FALSE)</f>
        <v>6</v>
      </c>
      <c r="K3648" s="1" t="str">
        <f>VLOOKUP(A3648,'volatile collection data'!$G$6:$N$69,8,FALSE)</f>
        <v>2A</v>
      </c>
      <c r="L3648" s="1">
        <f>VLOOKUP(A3648,'volatile collection data'!$G$6:$J$69,4,FALSE)</f>
        <v>2.5</v>
      </c>
      <c r="M3648" s="1">
        <f>VLOOKUP($A3648,'volatile collection data'!$G$6:$M$69,6,FALSE)</f>
        <v>15</v>
      </c>
      <c r="N3648" s="1">
        <f>VLOOKUP($A3648,'volatile collection data'!$G$6:$M$69,7,FALSE)</f>
        <v>2.5</v>
      </c>
      <c r="O3648" s="1">
        <f>VLOOKUP(A3648,'volatile collection data'!$G$6:$K$69,5,FALSE)</f>
        <v>1</v>
      </c>
      <c r="P3648" s="1" t="str">
        <f t="shared" si="339"/>
        <v>6A</v>
      </c>
      <c r="Q3648">
        <f t="shared" si="343"/>
        <v>0.10438110815429276</v>
      </c>
      <c r="R3648" t="str">
        <f t="shared" si="340"/>
        <v>2A_1-A&amp;2.5%2.5@15</v>
      </c>
      <c r="S3648" t="str">
        <f t="shared" si="341"/>
        <v>6A-2A-VCS-Loc-22</v>
      </c>
      <c r="T3648" t="str">
        <f>IFERROR(IF(VLOOKUP(S3648,Bad!$A:$A,1,FALSE)='RAW2'!S3648,"yes","no"),"no")</f>
        <v>no</v>
      </c>
      <c r="U3648" t="str">
        <f>IFERROR(VLOOKUP(F3648,compounds!$A:$B,2,FALSE),"")</f>
        <v/>
      </c>
      <c r="V3648" t="str">
        <f>VLOOKUP(B3648,'volatile collection data'!$O:$P,2,FALSE)</f>
        <v>24.apr.22 2</v>
      </c>
    </row>
    <row r="3649" spans="1:22" x14ac:dyDescent="0.2">
      <c r="A3649" t="s">
        <v>384</v>
      </c>
      <c r="B3649" s="1" t="str">
        <f t="shared" si="338"/>
        <v>6A</v>
      </c>
      <c r="C3649">
        <v>21.324999999999999</v>
      </c>
      <c r="D3649">
        <f t="shared" si="342"/>
        <v>21.33</v>
      </c>
      <c r="E3649">
        <f>VLOOKUP(D3649,'Peak Combiner'!$A$5:$D$4980,4,FALSE)</f>
        <v>21.28</v>
      </c>
      <c r="F3649">
        <f>IFERROR(VLOOKUP(D3649,rt_comb!$A:$B,2,FALSE),D3649)</f>
        <v>21.33</v>
      </c>
      <c r="G3649">
        <v>28810111</v>
      </c>
      <c r="H3649">
        <f>SUMIFS($G:$G,$E:$E,18.51,'RAW2'!$A:$A,'RAW2'!A3649)</f>
        <v>46098725</v>
      </c>
      <c r="I3649" s="1" t="str">
        <f>VLOOKUP(A3649,'volatile collection data'!$G$6:$H$69,2,FALSE)</f>
        <v>A</v>
      </c>
      <c r="J3649" s="1">
        <f>VLOOKUP(A3649,'volatile collection data'!$G$6:$I$69,3,FALSE)</f>
        <v>6</v>
      </c>
      <c r="K3649" s="1" t="str">
        <f>VLOOKUP(A3649,'volatile collection data'!$G$6:$N$69,8,FALSE)</f>
        <v>2A</v>
      </c>
      <c r="L3649" s="1">
        <f>VLOOKUP(A3649,'volatile collection data'!$G$6:$J$69,4,FALSE)</f>
        <v>2.5</v>
      </c>
      <c r="M3649" s="1">
        <f>VLOOKUP($A3649,'volatile collection data'!$G$6:$M$69,6,FALSE)</f>
        <v>15</v>
      </c>
      <c r="N3649" s="1">
        <f>VLOOKUP($A3649,'volatile collection data'!$G$6:$M$69,7,FALSE)</f>
        <v>2.5</v>
      </c>
      <c r="O3649" s="1">
        <f>VLOOKUP(A3649,'volatile collection data'!$G$6:$K$69,5,FALSE)</f>
        <v>1</v>
      </c>
      <c r="P3649" s="1" t="str">
        <f t="shared" si="339"/>
        <v>6A</v>
      </c>
      <c r="Q3649">
        <f t="shared" si="343"/>
        <v>1.2499309254214732</v>
      </c>
      <c r="R3649" t="str">
        <f t="shared" si="340"/>
        <v>2A_1-A&amp;2.5%2.5@15</v>
      </c>
      <c r="S3649" t="str">
        <f t="shared" si="341"/>
        <v>6A-2A-VCS-Loc-22</v>
      </c>
      <c r="T3649" t="str">
        <f>IFERROR(IF(VLOOKUP(S3649,Bad!$A:$A,1,FALSE)='RAW2'!S3649,"yes","no"),"no")</f>
        <v>no</v>
      </c>
      <c r="U3649" t="str">
        <f>IFERROR(VLOOKUP(F3649,compounds!$A:$B,2,FALSE),"")</f>
        <v/>
      </c>
      <c r="V3649" t="str">
        <f>VLOOKUP(B3649,'volatile collection data'!$O:$P,2,FALSE)</f>
        <v>24.apr.22 2</v>
      </c>
    </row>
    <row r="3650" spans="1:22" x14ac:dyDescent="0.2">
      <c r="A3650" t="s">
        <v>384</v>
      </c>
      <c r="B3650" s="1" t="str">
        <f t="shared" si="338"/>
        <v>6A</v>
      </c>
      <c r="C3650">
        <v>22.18</v>
      </c>
      <c r="D3650">
        <f t="shared" si="342"/>
        <v>22.18</v>
      </c>
      <c r="E3650">
        <f>VLOOKUP(D3650,'Peak Combiner'!$A$5:$D$4980,4,FALSE)</f>
        <v>22.17</v>
      </c>
      <c r="F3650">
        <f>IFERROR(VLOOKUP(D3650,rt_comb!$A:$B,2,FALSE),D3650)</f>
        <v>22.18</v>
      </c>
      <c r="G3650">
        <v>714170</v>
      </c>
      <c r="H3650">
        <f>SUMIFS($G:$G,$E:$E,18.51,'RAW2'!$A:$A,'RAW2'!A3650)</f>
        <v>46098725</v>
      </c>
      <c r="I3650" s="1" t="str">
        <f>VLOOKUP(A3650,'volatile collection data'!$G$6:$H$69,2,FALSE)</f>
        <v>A</v>
      </c>
      <c r="J3650" s="1">
        <f>VLOOKUP(A3650,'volatile collection data'!$G$6:$I$69,3,FALSE)</f>
        <v>6</v>
      </c>
      <c r="K3650" s="1" t="str">
        <f>VLOOKUP(A3650,'volatile collection data'!$G$6:$N$69,8,FALSE)</f>
        <v>2A</v>
      </c>
      <c r="L3650" s="1">
        <f>VLOOKUP(A3650,'volatile collection data'!$G$6:$J$69,4,FALSE)</f>
        <v>2.5</v>
      </c>
      <c r="M3650" s="1">
        <f>VLOOKUP($A3650,'volatile collection data'!$G$6:$M$69,6,FALSE)</f>
        <v>15</v>
      </c>
      <c r="N3650" s="1">
        <f>VLOOKUP($A3650,'volatile collection data'!$G$6:$M$69,7,FALSE)</f>
        <v>2.5</v>
      </c>
      <c r="O3650" s="1">
        <f>VLOOKUP(A3650,'volatile collection data'!$G$6:$K$69,5,FALSE)</f>
        <v>1</v>
      </c>
      <c r="P3650" s="1" t="str">
        <f t="shared" si="339"/>
        <v>6A</v>
      </c>
      <c r="Q3650">
        <f t="shared" si="343"/>
        <v>3.0984371042799986E-2</v>
      </c>
      <c r="R3650" t="str">
        <f t="shared" si="340"/>
        <v>2A_1-A&amp;2.5%2.5@15</v>
      </c>
      <c r="S3650" t="str">
        <f t="shared" si="341"/>
        <v>6A-2A-VCS-Loc-22</v>
      </c>
      <c r="T3650" t="str">
        <f>IFERROR(IF(VLOOKUP(S3650,Bad!$A:$A,1,FALSE)='RAW2'!S3650,"yes","no"),"no")</f>
        <v>no</v>
      </c>
      <c r="U3650" t="str">
        <f>IFERROR(VLOOKUP(F3650,compounds!$A:$B,2,FALSE),"")</f>
        <v>humulene</v>
      </c>
      <c r="V3650" t="str">
        <f>VLOOKUP(B3650,'volatile collection data'!$O:$P,2,FALSE)</f>
        <v>24.apr.22 2</v>
      </c>
    </row>
    <row r="3651" spans="1:22" x14ac:dyDescent="0.2">
      <c r="A3651" t="s">
        <v>384</v>
      </c>
      <c r="B3651" s="1" t="str">
        <f t="shared" ref="B3651:B3714" si="344">LEFT(A3651,FIND("-",A3651)-1)</f>
        <v>6A</v>
      </c>
      <c r="C3651">
        <v>22.812000000000001</v>
      </c>
      <c r="D3651">
        <f t="shared" si="342"/>
        <v>22.81</v>
      </c>
      <c r="E3651">
        <f>VLOOKUP(D3651,'Peak Combiner'!$A$5:$D$4980,4,FALSE)</f>
        <v>22.81</v>
      </c>
      <c r="F3651">
        <f>IFERROR(VLOOKUP(D3651,rt_comb!$A:$B,2,FALSE),D3651)</f>
        <v>22.81</v>
      </c>
      <c r="G3651">
        <v>2632575</v>
      </c>
      <c r="H3651">
        <f>SUMIFS($G:$G,$E:$E,18.51,'RAW2'!$A:$A,'RAW2'!A3651)</f>
        <v>46098725</v>
      </c>
      <c r="I3651" s="1" t="str">
        <f>VLOOKUP(A3651,'volatile collection data'!$G$6:$H$69,2,FALSE)</f>
        <v>A</v>
      </c>
      <c r="J3651" s="1">
        <f>VLOOKUP(A3651,'volatile collection data'!$G$6:$I$69,3,FALSE)</f>
        <v>6</v>
      </c>
      <c r="K3651" s="1" t="str">
        <f>VLOOKUP(A3651,'volatile collection data'!$G$6:$N$69,8,FALSE)</f>
        <v>2A</v>
      </c>
      <c r="L3651" s="1">
        <f>VLOOKUP(A3651,'volatile collection data'!$G$6:$J$69,4,FALSE)</f>
        <v>2.5</v>
      </c>
      <c r="M3651" s="1">
        <f>VLOOKUP($A3651,'volatile collection data'!$G$6:$M$69,6,FALSE)</f>
        <v>15</v>
      </c>
      <c r="N3651" s="1">
        <f>VLOOKUP($A3651,'volatile collection data'!$G$6:$M$69,7,FALSE)</f>
        <v>2.5</v>
      </c>
      <c r="O3651" s="1">
        <f>VLOOKUP(A3651,'volatile collection data'!$G$6:$K$69,5,FALSE)</f>
        <v>1</v>
      </c>
      <c r="P3651" s="1" t="str">
        <f t="shared" ref="P3651:P3714" si="345">J3651&amp;I3651</f>
        <v>6A</v>
      </c>
      <c r="Q3651">
        <f t="shared" si="343"/>
        <v>0.11421465561140791</v>
      </c>
      <c r="R3651" t="str">
        <f t="shared" ref="R3651:R3714" si="346">K3651&amp;"_"&amp;O3651&amp;"-"&amp;I3651&amp;"&amp;"&amp;L3651&amp;"%"&amp;N3651&amp;"@"&amp;M3651</f>
        <v>2A_1-A&amp;2.5%2.5@15</v>
      </c>
      <c r="S3651" t="str">
        <f t="shared" ref="S3651:S3714" si="347">A3651</f>
        <v>6A-2A-VCS-Loc-22</v>
      </c>
      <c r="T3651" t="str">
        <f>IFERROR(IF(VLOOKUP(S3651,Bad!$A:$A,1,FALSE)='RAW2'!S3651,"yes","no"),"no")</f>
        <v>no</v>
      </c>
      <c r="U3651" t="str">
        <f>IFERROR(VLOOKUP(F3651,compounds!$A:$B,2,FALSE),"")</f>
        <v/>
      </c>
      <c r="V3651" t="str">
        <f>VLOOKUP(B3651,'volatile collection data'!$O:$P,2,FALSE)</f>
        <v>24.apr.22 2</v>
      </c>
    </row>
    <row r="3652" spans="1:22" x14ac:dyDescent="0.2">
      <c r="A3652" t="s">
        <v>384</v>
      </c>
      <c r="B3652" s="1" t="str">
        <f t="shared" si="344"/>
        <v>6A</v>
      </c>
      <c r="C3652">
        <v>22.978000000000002</v>
      </c>
      <c r="D3652">
        <f t="shared" si="342"/>
        <v>22.98</v>
      </c>
      <c r="E3652">
        <f>VLOOKUP(D3652,'Peak Combiner'!$A$5:$D$4980,4,FALSE)</f>
        <v>22.98</v>
      </c>
      <c r="F3652">
        <f>IFERROR(VLOOKUP(D3652,rt_comb!$A:$B,2,FALSE),D3652)</f>
        <v>22.98</v>
      </c>
      <c r="G3652">
        <v>1364172</v>
      </c>
      <c r="H3652">
        <f>SUMIFS($G:$G,$E:$E,18.51,'RAW2'!$A:$A,'RAW2'!A3652)</f>
        <v>46098725</v>
      </c>
      <c r="I3652" s="1" t="str">
        <f>VLOOKUP(A3652,'volatile collection data'!$G$6:$H$69,2,FALSE)</f>
        <v>A</v>
      </c>
      <c r="J3652" s="1">
        <f>VLOOKUP(A3652,'volatile collection data'!$G$6:$I$69,3,FALSE)</f>
        <v>6</v>
      </c>
      <c r="K3652" s="1" t="str">
        <f>VLOOKUP(A3652,'volatile collection data'!$G$6:$N$69,8,FALSE)</f>
        <v>2A</v>
      </c>
      <c r="L3652" s="1">
        <f>VLOOKUP(A3652,'volatile collection data'!$G$6:$J$69,4,FALSE)</f>
        <v>2.5</v>
      </c>
      <c r="M3652" s="1">
        <f>VLOOKUP($A3652,'volatile collection data'!$G$6:$M$69,6,FALSE)</f>
        <v>15</v>
      </c>
      <c r="N3652" s="1">
        <f>VLOOKUP($A3652,'volatile collection data'!$G$6:$M$69,7,FALSE)</f>
        <v>2.5</v>
      </c>
      <c r="O3652" s="1">
        <f>VLOOKUP(A3652,'volatile collection data'!$G$6:$K$69,5,FALSE)</f>
        <v>1</v>
      </c>
      <c r="P3652" s="1" t="str">
        <f t="shared" si="345"/>
        <v>6A</v>
      </c>
      <c r="Q3652">
        <f t="shared" si="343"/>
        <v>5.9184803918112705E-2</v>
      </c>
      <c r="R3652" t="str">
        <f t="shared" si="346"/>
        <v>2A_1-A&amp;2.5%2.5@15</v>
      </c>
      <c r="S3652" t="str">
        <f t="shared" si="347"/>
        <v>6A-2A-VCS-Loc-22</v>
      </c>
      <c r="T3652" t="str">
        <f>IFERROR(IF(VLOOKUP(S3652,Bad!$A:$A,1,FALSE)='RAW2'!S3652,"yes","no"),"no")</f>
        <v>no</v>
      </c>
      <c r="U3652" t="str">
        <f>IFERROR(VLOOKUP(F3652,compounds!$A:$B,2,FALSE),"")</f>
        <v/>
      </c>
      <c r="V3652" t="str">
        <f>VLOOKUP(B3652,'volatile collection data'!$O:$P,2,FALSE)</f>
        <v>24.apr.22 2</v>
      </c>
    </row>
    <row r="3653" spans="1:22" x14ac:dyDescent="0.2">
      <c r="A3653" t="s">
        <v>384</v>
      </c>
      <c r="B3653" s="1" t="str">
        <f t="shared" si="344"/>
        <v>6A</v>
      </c>
      <c r="C3653">
        <v>23.332000000000001</v>
      </c>
      <c r="D3653">
        <f t="shared" si="342"/>
        <v>23.33</v>
      </c>
      <c r="E3653">
        <f>VLOOKUP(D3653,'Peak Combiner'!$A$5:$D$4980,4,FALSE)</f>
        <v>23.32</v>
      </c>
      <c r="F3653">
        <f>IFERROR(VLOOKUP(D3653,rt_comb!$A:$B,2,FALSE),D3653)</f>
        <v>23.33</v>
      </c>
      <c r="G3653">
        <v>4797695</v>
      </c>
      <c r="H3653">
        <f>SUMIFS($G:$G,$E:$E,18.51,'RAW2'!$A:$A,'RAW2'!A3653)</f>
        <v>46098725</v>
      </c>
      <c r="I3653" s="1" t="str">
        <f>VLOOKUP(A3653,'volatile collection data'!$G$6:$H$69,2,FALSE)</f>
        <v>A</v>
      </c>
      <c r="J3653" s="1">
        <f>VLOOKUP(A3653,'volatile collection data'!$G$6:$I$69,3,FALSE)</f>
        <v>6</v>
      </c>
      <c r="K3653" s="1" t="str">
        <f>VLOOKUP(A3653,'volatile collection data'!$G$6:$N$69,8,FALSE)</f>
        <v>2A</v>
      </c>
      <c r="L3653" s="1">
        <f>VLOOKUP(A3653,'volatile collection data'!$G$6:$J$69,4,FALSE)</f>
        <v>2.5</v>
      </c>
      <c r="M3653" s="1">
        <f>VLOOKUP($A3653,'volatile collection data'!$G$6:$M$69,6,FALSE)</f>
        <v>15</v>
      </c>
      <c r="N3653" s="1">
        <f>VLOOKUP($A3653,'volatile collection data'!$G$6:$M$69,7,FALSE)</f>
        <v>2.5</v>
      </c>
      <c r="O3653" s="1">
        <f>VLOOKUP(A3653,'volatile collection data'!$G$6:$K$69,5,FALSE)</f>
        <v>1</v>
      </c>
      <c r="P3653" s="1" t="str">
        <f t="shared" si="345"/>
        <v>6A</v>
      </c>
      <c r="Q3653">
        <f t="shared" si="343"/>
        <v>0.20814870693278395</v>
      </c>
      <c r="R3653" t="str">
        <f t="shared" si="346"/>
        <v>2A_1-A&amp;2.5%2.5@15</v>
      </c>
      <c r="S3653" t="str">
        <f t="shared" si="347"/>
        <v>6A-2A-VCS-Loc-22</v>
      </c>
      <c r="T3653" t="str">
        <f>IFERROR(IF(VLOOKUP(S3653,Bad!$A:$A,1,FALSE)='RAW2'!S3653,"yes","no"),"no")</f>
        <v>no</v>
      </c>
      <c r="U3653" t="str">
        <f>IFERROR(VLOOKUP(F3653,compounds!$A:$B,2,FALSE),"")</f>
        <v/>
      </c>
      <c r="V3653" t="str">
        <f>VLOOKUP(B3653,'volatile collection data'!$O:$P,2,FALSE)</f>
        <v>24.apr.22 2</v>
      </c>
    </row>
    <row r="3654" spans="1:22" x14ac:dyDescent="0.2">
      <c r="A3654" t="s">
        <v>384</v>
      </c>
      <c r="B3654" s="1" t="str">
        <f t="shared" si="344"/>
        <v>6A</v>
      </c>
      <c r="C3654">
        <v>23.670999999999999</v>
      </c>
      <c r="D3654">
        <f t="shared" si="342"/>
        <v>23.67</v>
      </c>
      <c r="E3654">
        <f>VLOOKUP(D3654,'Peak Combiner'!$A$5:$D$4980,4,FALSE)</f>
        <v>23.67</v>
      </c>
      <c r="F3654">
        <f>IFERROR(VLOOKUP(D3654,rt_comb!$A:$B,2,FALSE),D3654)</f>
        <v>23.67</v>
      </c>
      <c r="G3654">
        <v>2161495</v>
      </c>
      <c r="H3654">
        <f>SUMIFS($G:$G,$E:$E,18.51,'RAW2'!$A:$A,'RAW2'!A3654)</f>
        <v>46098725</v>
      </c>
      <c r="I3654" s="1" t="str">
        <f>VLOOKUP(A3654,'volatile collection data'!$G$6:$H$69,2,FALSE)</f>
        <v>A</v>
      </c>
      <c r="J3654" s="1">
        <f>VLOOKUP(A3654,'volatile collection data'!$G$6:$I$69,3,FALSE)</f>
        <v>6</v>
      </c>
      <c r="K3654" s="1" t="str">
        <f>VLOOKUP(A3654,'volatile collection data'!$G$6:$N$69,8,FALSE)</f>
        <v>2A</v>
      </c>
      <c r="L3654" s="1">
        <f>VLOOKUP(A3654,'volatile collection data'!$G$6:$J$69,4,FALSE)</f>
        <v>2.5</v>
      </c>
      <c r="M3654" s="1">
        <f>VLOOKUP($A3654,'volatile collection data'!$G$6:$M$69,6,FALSE)</f>
        <v>15</v>
      </c>
      <c r="N3654" s="1">
        <f>VLOOKUP($A3654,'volatile collection data'!$G$6:$M$69,7,FALSE)</f>
        <v>2.5</v>
      </c>
      <c r="O3654" s="1">
        <f>VLOOKUP(A3654,'volatile collection data'!$G$6:$K$69,5,FALSE)</f>
        <v>1</v>
      </c>
      <c r="P3654" s="1" t="str">
        <f t="shared" si="345"/>
        <v>6A</v>
      </c>
      <c r="Q3654">
        <f t="shared" si="343"/>
        <v>9.3776780160405734E-2</v>
      </c>
      <c r="R3654" t="str">
        <f t="shared" si="346"/>
        <v>2A_1-A&amp;2.5%2.5@15</v>
      </c>
      <c r="S3654" t="str">
        <f t="shared" si="347"/>
        <v>6A-2A-VCS-Loc-22</v>
      </c>
      <c r="T3654" t="str">
        <f>IFERROR(IF(VLOOKUP(S3654,Bad!$A:$A,1,FALSE)='RAW2'!S3654,"yes","no"),"no")</f>
        <v>no</v>
      </c>
      <c r="U3654" t="str">
        <f>IFERROR(VLOOKUP(F3654,compounds!$A:$B,2,FALSE),"")</f>
        <v>y-cadinene</v>
      </c>
      <c r="V3654" t="str">
        <f>VLOOKUP(B3654,'volatile collection data'!$O:$P,2,FALSE)</f>
        <v>24.apr.22 2</v>
      </c>
    </row>
    <row r="3655" spans="1:22" x14ac:dyDescent="0.2">
      <c r="A3655" t="s">
        <v>384</v>
      </c>
      <c r="B3655" s="1" t="str">
        <f t="shared" si="344"/>
        <v>6A</v>
      </c>
      <c r="C3655">
        <v>23.896999999999998</v>
      </c>
      <c r="D3655">
        <f t="shared" si="342"/>
        <v>23.9</v>
      </c>
      <c r="E3655">
        <f>VLOOKUP(D3655,'Peak Combiner'!$A$5:$D$4980,4,FALSE)</f>
        <v>23.89</v>
      </c>
      <c r="F3655">
        <f>IFERROR(VLOOKUP(D3655,rt_comb!$A:$B,2,FALSE),D3655)</f>
        <v>23.9</v>
      </c>
      <c r="G3655">
        <v>1038425</v>
      </c>
      <c r="H3655">
        <f>SUMIFS($G:$G,$E:$E,18.51,'RAW2'!$A:$A,'RAW2'!A3655)</f>
        <v>46098725</v>
      </c>
      <c r="I3655" s="1" t="str">
        <f>VLOOKUP(A3655,'volatile collection data'!$G$6:$H$69,2,FALSE)</f>
        <v>A</v>
      </c>
      <c r="J3655" s="1">
        <f>VLOOKUP(A3655,'volatile collection data'!$G$6:$I$69,3,FALSE)</f>
        <v>6</v>
      </c>
      <c r="K3655" s="1" t="str">
        <f>VLOOKUP(A3655,'volatile collection data'!$G$6:$N$69,8,FALSE)</f>
        <v>2A</v>
      </c>
      <c r="L3655" s="1">
        <f>VLOOKUP(A3655,'volatile collection data'!$G$6:$J$69,4,FALSE)</f>
        <v>2.5</v>
      </c>
      <c r="M3655" s="1">
        <f>VLOOKUP($A3655,'volatile collection data'!$G$6:$M$69,6,FALSE)</f>
        <v>15</v>
      </c>
      <c r="N3655" s="1">
        <f>VLOOKUP($A3655,'volatile collection data'!$G$6:$M$69,7,FALSE)</f>
        <v>2.5</v>
      </c>
      <c r="O3655" s="1">
        <f>VLOOKUP(A3655,'volatile collection data'!$G$6:$K$69,5,FALSE)</f>
        <v>1</v>
      </c>
      <c r="P3655" s="1" t="str">
        <f t="shared" si="345"/>
        <v>6A</v>
      </c>
      <c r="Q3655">
        <f t="shared" si="343"/>
        <v>4.5052222160157356E-2</v>
      </c>
      <c r="R3655" t="str">
        <f t="shared" si="346"/>
        <v>2A_1-A&amp;2.5%2.5@15</v>
      </c>
      <c r="S3655" t="str">
        <f t="shared" si="347"/>
        <v>6A-2A-VCS-Loc-22</v>
      </c>
      <c r="T3655" t="str">
        <f>IFERROR(IF(VLOOKUP(S3655,Bad!$A:$A,1,FALSE)='RAW2'!S3655,"yes","no"),"no")</f>
        <v>no</v>
      </c>
      <c r="U3655" t="str">
        <f>IFERROR(VLOOKUP(F3655,compounds!$A:$B,2,FALSE),"")</f>
        <v/>
      </c>
      <c r="V3655" t="str">
        <f>VLOOKUP(B3655,'volatile collection data'!$O:$P,2,FALSE)</f>
        <v>24.apr.22 2</v>
      </c>
    </row>
    <row r="3656" spans="1:22" x14ac:dyDescent="0.2">
      <c r="A3656" t="s">
        <v>384</v>
      </c>
      <c r="B3656" s="1" t="str">
        <f t="shared" si="344"/>
        <v>6A</v>
      </c>
      <c r="C3656">
        <v>25.285</v>
      </c>
      <c r="D3656">
        <f t="shared" si="342"/>
        <v>25.29</v>
      </c>
      <c r="E3656">
        <f>VLOOKUP(D3656,'Peak Combiner'!$A$5:$D$4980,4,FALSE)</f>
        <v>25.28</v>
      </c>
      <c r="F3656">
        <f>IFERROR(VLOOKUP(D3656,rt_comb!$A:$B,2,FALSE),D3656)</f>
        <v>25.29</v>
      </c>
      <c r="G3656">
        <v>15142902</v>
      </c>
      <c r="H3656">
        <f>SUMIFS($G:$G,$E:$E,18.51,'RAW2'!$A:$A,'RAW2'!A3656)</f>
        <v>46098725</v>
      </c>
      <c r="I3656" s="1" t="str">
        <f>VLOOKUP(A3656,'volatile collection data'!$G$6:$H$69,2,FALSE)</f>
        <v>A</v>
      </c>
      <c r="J3656" s="1">
        <f>VLOOKUP(A3656,'volatile collection data'!$G$6:$I$69,3,FALSE)</f>
        <v>6</v>
      </c>
      <c r="K3656" s="1" t="str">
        <f>VLOOKUP(A3656,'volatile collection data'!$G$6:$N$69,8,FALSE)</f>
        <v>2A</v>
      </c>
      <c r="L3656" s="1">
        <f>VLOOKUP(A3656,'volatile collection data'!$G$6:$J$69,4,FALSE)</f>
        <v>2.5</v>
      </c>
      <c r="M3656" s="1">
        <f>VLOOKUP($A3656,'volatile collection data'!$G$6:$M$69,6,FALSE)</f>
        <v>15</v>
      </c>
      <c r="N3656" s="1">
        <f>VLOOKUP($A3656,'volatile collection data'!$G$6:$M$69,7,FALSE)</f>
        <v>2.5</v>
      </c>
      <c r="O3656" s="1">
        <f>VLOOKUP(A3656,'volatile collection data'!$G$6:$K$69,5,FALSE)</f>
        <v>1</v>
      </c>
      <c r="P3656" s="1" t="str">
        <f t="shared" si="345"/>
        <v>6A</v>
      </c>
      <c r="Q3656">
        <f t="shared" si="343"/>
        <v>0.65697704220669884</v>
      </c>
      <c r="R3656" t="str">
        <f t="shared" si="346"/>
        <v>2A_1-A&amp;2.5%2.5@15</v>
      </c>
      <c r="S3656" t="str">
        <f t="shared" si="347"/>
        <v>6A-2A-VCS-Loc-22</v>
      </c>
      <c r="T3656" t="str">
        <f>IFERROR(IF(VLOOKUP(S3656,Bad!$A:$A,1,FALSE)='RAW2'!S3656,"yes","no"),"no")</f>
        <v>no</v>
      </c>
      <c r="U3656" t="str">
        <f>IFERROR(VLOOKUP(F3656,compounds!$A:$B,2,FALSE),"")</f>
        <v/>
      </c>
      <c r="V3656" t="str">
        <f>VLOOKUP(B3656,'volatile collection data'!$O:$P,2,FALSE)</f>
        <v>24.apr.22 2</v>
      </c>
    </row>
    <row r="3657" spans="1:22" x14ac:dyDescent="0.2">
      <c r="A3657" t="s">
        <v>384</v>
      </c>
      <c r="B3657" s="1" t="str">
        <f t="shared" si="344"/>
        <v>6A</v>
      </c>
      <c r="C3657">
        <v>25.628</v>
      </c>
      <c r="D3657">
        <f t="shared" si="342"/>
        <v>25.63</v>
      </c>
      <c r="E3657">
        <f>VLOOKUP(D3657,'Peak Combiner'!$A$5:$D$4980,4,FALSE)</f>
        <v>25.62</v>
      </c>
      <c r="F3657">
        <f>IFERROR(VLOOKUP(D3657,rt_comb!$A:$B,2,FALSE),D3657)</f>
        <v>25.63</v>
      </c>
      <c r="G3657">
        <v>2017945</v>
      </c>
      <c r="H3657">
        <f>SUMIFS($G:$G,$E:$E,18.51,'RAW2'!$A:$A,'RAW2'!A3657)</f>
        <v>46098725</v>
      </c>
      <c r="I3657" s="1" t="str">
        <f>VLOOKUP(A3657,'volatile collection data'!$G$6:$H$69,2,FALSE)</f>
        <v>A</v>
      </c>
      <c r="J3657" s="1">
        <f>VLOOKUP(A3657,'volatile collection data'!$G$6:$I$69,3,FALSE)</f>
        <v>6</v>
      </c>
      <c r="K3657" s="1" t="str">
        <f>VLOOKUP(A3657,'volatile collection data'!$G$6:$N$69,8,FALSE)</f>
        <v>2A</v>
      </c>
      <c r="L3657" s="1">
        <f>VLOOKUP(A3657,'volatile collection data'!$G$6:$J$69,4,FALSE)</f>
        <v>2.5</v>
      </c>
      <c r="M3657" s="1">
        <f>VLOOKUP($A3657,'volatile collection data'!$G$6:$M$69,6,FALSE)</f>
        <v>15</v>
      </c>
      <c r="N3657" s="1">
        <f>VLOOKUP($A3657,'volatile collection data'!$G$6:$M$69,7,FALSE)</f>
        <v>2.5</v>
      </c>
      <c r="O3657" s="1">
        <f>VLOOKUP(A3657,'volatile collection data'!$G$6:$K$69,5,FALSE)</f>
        <v>1</v>
      </c>
      <c r="P3657" s="1" t="str">
        <f t="shared" si="345"/>
        <v>6A</v>
      </c>
      <c r="Q3657">
        <f t="shared" si="343"/>
        <v>8.7548842185982356E-2</v>
      </c>
      <c r="R3657" t="str">
        <f t="shared" si="346"/>
        <v>2A_1-A&amp;2.5%2.5@15</v>
      </c>
      <c r="S3657" t="str">
        <f t="shared" si="347"/>
        <v>6A-2A-VCS-Loc-22</v>
      </c>
      <c r="T3657" t="str">
        <f>IFERROR(IF(VLOOKUP(S3657,Bad!$A:$A,1,FALSE)='RAW2'!S3657,"yes","no"),"no")</f>
        <v>no</v>
      </c>
      <c r="U3657" t="str">
        <f>IFERROR(VLOOKUP(F3657,compounds!$A:$B,2,FALSE),"")</f>
        <v/>
      </c>
      <c r="V3657" t="str">
        <f>VLOOKUP(B3657,'volatile collection data'!$O:$P,2,FALSE)</f>
        <v>24.apr.22 2</v>
      </c>
    </row>
    <row r="3658" spans="1:22" x14ac:dyDescent="0.2">
      <c r="A3658" t="s">
        <v>384</v>
      </c>
      <c r="B3658" s="1" t="str">
        <f t="shared" si="344"/>
        <v>6A</v>
      </c>
      <c r="C3658">
        <v>25.687999999999999</v>
      </c>
      <c r="D3658">
        <f t="shared" si="342"/>
        <v>25.69</v>
      </c>
      <c r="E3658">
        <f>VLOOKUP(D3658,'Peak Combiner'!$A$5:$D$4980,4,FALSE)</f>
        <v>25.67</v>
      </c>
      <c r="F3658">
        <f>IFERROR(VLOOKUP(D3658,rt_comb!$A:$B,2,FALSE),D3658)</f>
        <v>25.69</v>
      </c>
      <c r="G3658">
        <v>5107843</v>
      </c>
      <c r="H3658">
        <f>SUMIFS($G:$G,$E:$E,18.51,'RAW2'!$A:$A,'RAW2'!A3658)</f>
        <v>46098725</v>
      </c>
      <c r="I3658" s="1" t="str">
        <f>VLOOKUP(A3658,'volatile collection data'!$G$6:$H$69,2,FALSE)</f>
        <v>A</v>
      </c>
      <c r="J3658" s="1">
        <f>VLOOKUP(A3658,'volatile collection data'!$G$6:$I$69,3,FALSE)</f>
        <v>6</v>
      </c>
      <c r="K3658" s="1" t="str">
        <f>VLOOKUP(A3658,'volatile collection data'!$G$6:$N$69,8,FALSE)</f>
        <v>2A</v>
      </c>
      <c r="L3658" s="1">
        <f>VLOOKUP(A3658,'volatile collection data'!$G$6:$J$69,4,FALSE)</f>
        <v>2.5</v>
      </c>
      <c r="M3658" s="1">
        <f>VLOOKUP($A3658,'volatile collection data'!$G$6:$M$69,6,FALSE)</f>
        <v>15</v>
      </c>
      <c r="N3658" s="1">
        <f>VLOOKUP($A3658,'volatile collection data'!$G$6:$M$69,7,FALSE)</f>
        <v>2.5</v>
      </c>
      <c r="O3658" s="1">
        <f>VLOOKUP(A3658,'volatile collection data'!$G$6:$K$69,5,FALSE)</f>
        <v>1</v>
      </c>
      <c r="P3658" s="1" t="str">
        <f t="shared" si="345"/>
        <v>6A</v>
      </c>
      <c r="Q3658">
        <f t="shared" si="343"/>
        <v>0.22160452376936671</v>
      </c>
      <c r="R3658" t="str">
        <f t="shared" si="346"/>
        <v>2A_1-A&amp;2.5%2.5@15</v>
      </c>
      <c r="S3658" t="str">
        <f t="shared" si="347"/>
        <v>6A-2A-VCS-Loc-22</v>
      </c>
      <c r="T3658" t="str">
        <f>IFERROR(IF(VLOOKUP(S3658,Bad!$A:$A,1,FALSE)='RAW2'!S3658,"yes","no"),"no")</f>
        <v>no</v>
      </c>
      <c r="U3658" t="str">
        <f>IFERROR(VLOOKUP(F3658,compounds!$A:$B,2,FALSE),"")</f>
        <v/>
      </c>
      <c r="V3658" t="str">
        <f>VLOOKUP(B3658,'volatile collection data'!$O:$P,2,FALSE)</f>
        <v>24.apr.22 2</v>
      </c>
    </row>
    <row r="3659" spans="1:22" x14ac:dyDescent="0.2">
      <c r="A3659" t="s">
        <v>384</v>
      </c>
      <c r="B3659" s="1" t="str">
        <f t="shared" si="344"/>
        <v>6A</v>
      </c>
      <c r="C3659">
        <v>26.094000000000001</v>
      </c>
      <c r="D3659">
        <f t="shared" si="342"/>
        <v>26.09</v>
      </c>
      <c r="E3659">
        <f>VLOOKUP(D3659,'Peak Combiner'!$A$5:$D$4980,4,FALSE)</f>
        <v>26.09</v>
      </c>
      <c r="F3659">
        <f>IFERROR(VLOOKUP(D3659,rt_comb!$A:$B,2,FALSE),D3659)</f>
        <v>26.09</v>
      </c>
      <c r="G3659">
        <v>3240895</v>
      </c>
      <c r="H3659">
        <f>SUMIFS($G:$G,$E:$E,18.51,'RAW2'!$A:$A,'RAW2'!A3659)</f>
        <v>46098725</v>
      </c>
      <c r="I3659" s="1" t="str">
        <f>VLOOKUP(A3659,'volatile collection data'!$G$6:$H$69,2,FALSE)</f>
        <v>A</v>
      </c>
      <c r="J3659" s="1">
        <f>VLOOKUP(A3659,'volatile collection data'!$G$6:$I$69,3,FALSE)</f>
        <v>6</v>
      </c>
      <c r="K3659" s="1" t="str">
        <f>VLOOKUP(A3659,'volatile collection data'!$G$6:$N$69,8,FALSE)</f>
        <v>2A</v>
      </c>
      <c r="L3659" s="1">
        <f>VLOOKUP(A3659,'volatile collection data'!$G$6:$J$69,4,FALSE)</f>
        <v>2.5</v>
      </c>
      <c r="M3659" s="1">
        <f>VLOOKUP($A3659,'volatile collection data'!$G$6:$M$69,6,FALSE)</f>
        <v>15</v>
      </c>
      <c r="N3659" s="1">
        <f>VLOOKUP($A3659,'volatile collection data'!$G$6:$M$69,7,FALSE)</f>
        <v>2.5</v>
      </c>
      <c r="O3659" s="1">
        <f>VLOOKUP(A3659,'volatile collection data'!$G$6:$K$69,5,FALSE)</f>
        <v>1</v>
      </c>
      <c r="P3659" s="1" t="str">
        <f t="shared" si="345"/>
        <v>6A</v>
      </c>
      <c r="Q3659">
        <f t="shared" si="343"/>
        <v>0.14060670875387551</v>
      </c>
      <c r="R3659" t="str">
        <f t="shared" si="346"/>
        <v>2A_1-A&amp;2.5%2.5@15</v>
      </c>
      <c r="S3659" t="str">
        <f t="shared" si="347"/>
        <v>6A-2A-VCS-Loc-22</v>
      </c>
      <c r="T3659" t="str">
        <f>IFERROR(IF(VLOOKUP(S3659,Bad!$A:$A,1,FALSE)='RAW2'!S3659,"yes","no"),"no")</f>
        <v>no</v>
      </c>
      <c r="U3659" t="str">
        <f>IFERROR(VLOOKUP(F3659,compounds!$A:$B,2,FALSE),"")</f>
        <v/>
      </c>
      <c r="V3659" t="str">
        <f>VLOOKUP(B3659,'volatile collection data'!$O:$P,2,FALSE)</f>
        <v>24.apr.22 2</v>
      </c>
    </row>
    <row r="3660" spans="1:22" x14ac:dyDescent="0.2">
      <c r="A3660" t="s">
        <v>384</v>
      </c>
      <c r="B3660" s="1" t="str">
        <f t="shared" si="344"/>
        <v>6A</v>
      </c>
      <c r="C3660">
        <v>27.925999999999998</v>
      </c>
      <c r="D3660">
        <f t="shared" si="342"/>
        <v>27.93</v>
      </c>
      <c r="E3660">
        <f>VLOOKUP(D3660,'Peak Combiner'!$A$5:$D$4980,4,FALSE)</f>
        <v>27.93</v>
      </c>
      <c r="F3660">
        <f>IFERROR(VLOOKUP(D3660,rt_comb!$A:$B,2,FALSE),D3660)</f>
        <v>27.93</v>
      </c>
      <c r="G3660">
        <v>1312504</v>
      </c>
      <c r="H3660">
        <f>SUMIFS($G:$G,$E:$E,18.51,'RAW2'!$A:$A,'RAW2'!A3660)</f>
        <v>46098725</v>
      </c>
      <c r="I3660" s="1" t="str">
        <f>VLOOKUP(A3660,'volatile collection data'!$G$6:$H$69,2,FALSE)</f>
        <v>A</v>
      </c>
      <c r="J3660" s="1">
        <f>VLOOKUP(A3660,'volatile collection data'!$G$6:$I$69,3,FALSE)</f>
        <v>6</v>
      </c>
      <c r="K3660" s="1" t="str">
        <f>VLOOKUP(A3660,'volatile collection data'!$G$6:$N$69,8,FALSE)</f>
        <v>2A</v>
      </c>
      <c r="L3660" s="1">
        <f>VLOOKUP(A3660,'volatile collection data'!$G$6:$J$69,4,FALSE)</f>
        <v>2.5</v>
      </c>
      <c r="M3660" s="1">
        <f>VLOOKUP($A3660,'volatile collection data'!$G$6:$M$69,6,FALSE)</f>
        <v>15</v>
      </c>
      <c r="N3660" s="1">
        <f>VLOOKUP($A3660,'volatile collection data'!$G$6:$M$69,7,FALSE)</f>
        <v>2.5</v>
      </c>
      <c r="O3660" s="1">
        <f>VLOOKUP(A3660,'volatile collection data'!$G$6:$K$69,5,FALSE)</f>
        <v>1</v>
      </c>
      <c r="P3660" s="1" t="str">
        <f t="shared" si="345"/>
        <v>6A</v>
      </c>
      <c r="Q3660">
        <f t="shared" si="343"/>
        <v>5.6943180098798819E-2</v>
      </c>
      <c r="R3660" t="str">
        <f t="shared" si="346"/>
        <v>2A_1-A&amp;2.5%2.5@15</v>
      </c>
      <c r="S3660" t="str">
        <f t="shared" si="347"/>
        <v>6A-2A-VCS-Loc-22</v>
      </c>
      <c r="T3660" t="str">
        <f>IFERROR(IF(VLOOKUP(S3660,Bad!$A:$A,1,FALSE)='RAW2'!S3660,"yes","no"),"no")</f>
        <v>no</v>
      </c>
      <c r="U3660" t="str">
        <f>IFERROR(VLOOKUP(F3660,compounds!$A:$B,2,FALSE),"")</f>
        <v/>
      </c>
      <c r="V3660" t="str">
        <f>VLOOKUP(B3660,'volatile collection data'!$O:$P,2,FALSE)</f>
        <v>24.apr.22 2</v>
      </c>
    </row>
    <row r="3661" spans="1:22" x14ac:dyDescent="0.2">
      <c r="A3661" t="s">
        <v>384</v>
      </c>
      <c r="B3661" s="1" t="str">
        <f t="shared" si="344"/>
        <v>6A</v>
      </c>
      <c r="C3661">
        <v>29.265000000000001</v>
      </c>
      <c r="D3661">
        <f t="shared" si="342"/>
        <v>29.27</v>
      </c>
      <c r="E3661">
        <f>VLOOKUP(D3661,'Peak Combiner'!$A$5:$D$4980,4,FALSE)</f>
        <v>29.27</v>
      </c>
      <c r="F3661">
        <f>IFERROR(VLOOKUP(D3661,rt_comb!$A:$B,2,FALSE),D3661)</f>
        <v>29.27</v>
      </c>
      <c r="G3661">
        <v>4115306</v>
      </c>
      <c r="H3661">
        <f>SUMIFS($G:$G,$E:$E,18.51,'RAW2'!$A:$A,'RAW2'!A3661)</f>
        <v>46098725</v>
      </c>
      <c r="I3661" s="1" t="str">
        <f>VLOOKUP(A3661,'volatile collection data'!$G$6:$H$69,2,FALSE)</f>
        <v>A</v>
      </c>
      <c r="J3661" s="1">
        <f>VLOOKUP(A3661,'volatile collection data'!$G$6:$I$69,3,FALSE)</f>
        <v>6</v>
      </c>
      <c r="K3661" s="1" t="str">
        <f>VLOOKUP(A3661,'volatile collection data'!$G$6:$N$69,8,FALSE)</f>
        <v>2A</v>
      </c>
      <c r="L3661" s="1">
        <f>VLOOKUP(A3661,'volatile collection data'!$G$6:$J$69,4,FALSE)</f>
        <v>2.5</v>
      </c>
      <c r="M3661" s="1">
        <f>VLOOKUP($A3661,'volatile collection data'!$G$6:$M$69,6,FALSE)</f>
        <v>15</v>
      </c>
      <c r="N3661" s="1">
        <f>VLOOKUP($A3661,'volatile collection data'!$G$6:$M$69,7,FALSE)</f>
        <v>2.5</v>
      </c>
      <c r="O3661" s="1">
        <f>VLOOKUP(A3661,'volatile collection data'!$G$6:$K$69,5,FALSE)</f>
        <v>1</v>
      </c>
      <c r="P3661" s="1" t="str">
        <f t="shared" si="345"/>
        <v>6A</v>
      </c>
      <c r="Q3661">
        <f t="shared" si="343"/>
        <v>0.17854315927392786</v>
      </c>
      <c r="R3661" t="str">
        <f t="shared" si="346"/>
        <v>2A_1-A&amp;2.5%2.5@15</v>
      </c>
      <c r="S3661" t="str">
        <f t="shared" si="347"/>
        <v>6A-2A-VCS-Loc-22</v>
      </c>
      <c r="T3661" t="str">
        <f>IFERROR(IF(VLOOKUP(S3661,Bad!$A:$A,1,FALSE)='RAW2'!S3661,"yes","no"),"no")</f>
        <v>no</v>
      </c>
      <c r="U3661" t="str">
        <f>IFERROR(VLOOKUP(F3661,compounds!$A:$B,2,FALSE),"")</f>
        <v/>
      </c>
      <c r="V3661" t="str">
        <f>VLOOKUP(B3661,'volatile collection data'!$O:$P,2,FALSE)</f>
        <v>24.apr.22 2</v>
      </c>
    </row>
    <row r="3662" spans="1:22" x14ac:dyDescent="0.2">
      <c r="A3662" t="s">
        <v>384</v>
      </c>
      <c r="B3662" s="1" t="str">
        <f t="shared" si="344"/>
        <v>6A</v>
      </c>
      <c r="C3662">
        <v>30.081</v>
      </c>
      <c r="D3662">
        <f t="shared" si="342"/>
        <v>30.08</v>
      </c>
      <c r="E3662">
        <f>VLOOKUP(D3662,'Peak Combiner'!$A$5:$D$4980,4,FALSE)</f>
        <v>30.08</v>
      </c>
      <c r="F3662">
        <f>IFERROR(VLOOKUP(D3662,rt_comb!$A:$B,2,FALSE),D3662)</f>
        <v>30.08</v>
      </c>
      <c r="G3662">
        <v>1590601</v>
      </c>
      <c r="H3662">
        <f>SUMIFS($G:$G,$E:$E,18.51,'RAW2'!$A:$A,'RAW2'!A3662)</f>
        <v>46098725</v>
      </c>
      <c r="I3662" s="1" t="str">
        <f>VLOOKUP(A3662,'volatile collection data'!$G$6:$H$69,2,FALSE)</f>
        <v>A</v>
      </c>
      <c r="J3662" s="1">
        <f>VLOOKUP(A3662,'volatile collection data'!$G$6:$I$69,3,FALSE)</f>
        <v>6</v>
      </c>
      <c r="K3662" s="1" t="str">
        <f>VLOOKUP(A3662,'volatile collection data'!$G$6:$N$69,8,FALSE)</f>
        <v>2A</v>
      </c>
      <c r="L3662" s="1">
        <f>VLOOKUP(A3662,'volatile collection data'!$G$6:$J$69,4,FALSE)</f>
        <v>2.5</v>
      </c>
      <c r="M3662" s="1">
        <f>VLOOKUP($A3662,'volatile collection data'!$G$6:$M$69,6,FALSE)</f>
        <v>15</v>
      </c>
      <c r="N3662" s="1">
        <f>VLOOKUP($A3662,'volatile collection data'!$G$6:$M$69,7,FALSE)</f>
        <v>2.5</v>
      </c>
      <c r="O3662" s="1">
        <f>VLOOKUP(A3662,'volatile collection data'!$G$6:$K$69,5,FALSE)</f>
        <v>1</v>
      </c>
      <c r="P3662" s="1" t="str">
        <f t="shared" si="345"/>
        <v>6A</v>
      </c>
      <c r="Q3662">
        <f t="shared" si="343"/>
        <v>6.9008459561517146E-2</v>
      </c>
      <c r="R3662" t="str">
        <f t="shared" si="346"/>
        <v>2A_1-A&amp;2.5%2.5@15</v>
      </c>
      <c r="S3662" t="str">
        <f t="shared" si="347"/>
        <v>6A-2A-VCS-Loc-22</v>
      </c>
      <c r="T3662" t="str">
        <f>IFERROR(IF(VLOOKUP(S3662,Bad!$A:$A,1,FALSE)='RAW2'!S3662,"yes","no"),"no")</f>
        <v>no</v>
      </c>
      <c r="U3662" t="str">
        <f>IFERROR(VLOOKUP(F3662,compounds!$A:$B,2,FALSE),"")</f>
        <v/>
      </c>
      <c r="V3662" t="str">
        <f>VLOOKUP(B3662,'volatile collection data'!$O:$P,2,FALSE)</f>
        <v>24.apr.22 2</v>
      </c>
    </row>
    <row r="3663" spans="1:22" x14ac:dyDescent="0.2">
      <c r="A3663" t="s">
        <v>384</v>
      </c>
      <c r="B3663" s="1" t="str">
        <f t="shared" si="344"/>
        <v>6A</v>
      </c>
      <c r="C3663">
        <v>30.376999999999999</v>
      </c>
      <c r="D3663">
        <f t="shared" si="342"/>
        <v>30.38</v>
      </c>
      <c r="E3663">
        <f>VLOOKUP(D3663,'Peak Combiner'!$A$5:$D$4980,4,FALSE)</f>
        <v>30.38</v>
      </c>
      <c r="F3663">
        <f>IFERROR(VLOOKUP(D3663,rt_comb!$A:$B,2,FALSE),D3663)</f>
        <v>30.38</v>
      </c>
      <c r="G3663">
        <v>590009</v>
      </c>
      <c r="H3663">
        <f>SUMIFS($G:$G,$E:$E,18.51,'RAW2'!$A:$A,'RAW2'!A3663)</f>
        <v>46098725</v>
      </c>
      <c r="I3663" s="1" t="str">
        <f>VLOOKUP(A3663,'volatile collection data'!$G$6:$H$69,2,FALSE)</f>
        <v>A</v>
      </c>
      <c r="J3663" s="1">
        <f>VLOOKUP(A3663,'volatile collection data'!$G$6:$I$69,3,FALSE)</f>
        <v>6</v>
      </c>
      <c r="K3663" s="1" t="str">
        <f>VLOOKUP(A3663,'volatile collection data'!$G$6:$N$69,8,FALSE)</f>
        <v>2A</v>
      </c>
      <c r="L3663" s="1">
        <f>VLOOKUP(A3663,'volatile collection data'!$G$6:$J$69,4,FALSE)</f>
        <v>2.5</v>
      </c>
      <c r="M3663" s="1">
        <f>VLOOKUP($A3663,'volatile collection data'!$G$6:$M$69,6,FALSE)</f>
        <v>15</v>
      </c>
      <c r="N3663" s="1">
        <f>VLOOKUP($A3663,'volatile collection data'!$G$6:$M$69,7,FALSE)</f>
        <v>2.5</v>
      </c>
      <c r="O3663" s="1">
        <f>VLOOKUP(A3663,'volatile collection data'!$G$6:$K$69,5,FALSE)</f>
        <v>1</v>
      </c>
      <c r="P3663" s="1" t="str">
        <f t="shared" si="345"/>
        <v>6A</v>
      </c>
      <c r="Q3663">
        <f t="shared" si="343"/>
        <v>2.5597627700115352E-2</v>
      </c>
      <c r="R3663" t="str">
        <f t="shared" si="346"/>
        <v>2A_1-A&amp;2.5%2.5@15</v>
      </c>
      <c r="S3663" t="str">
        <f t="shared" si="347"/>
        <v>6A-2A-VCS-Loc-22</v>
      </c>
      <c r="T3663" t="str">
        <f>IFERROR(IF(VLOOKUP(S3663,Bad!$A:$A,1,FALSE)='RAW2'!S3663,"yes","no"),"no")</f>
        <v>no</v>
      </c>
      <c r="U3663" t="str">
        <f>IFERROR(VLOOKUP(F3663,compounds!$A:$B,2,FALSE),"")</f>
        <v/>
      </c>
      <c r="V3663" t="str">
        <f>VLOOKUP(B3663,'volatile collection data'!$O:$P,2,FALSE)</f>
        <v>24.apr.22 2</v>
      </c>
    </row>
    <row r="3664" spans="1:22" x14ac:dyDescent="0.2">
      <c r="A3664" t="s">
        <v>384</v>
      </c>
      <c r="B3664" s="1" t="str">
        <f t="shared" si="344"/>
        <v>6A</v>
      </c>
      <c r="C3664">
        <v>30.966000000000001</v>
      </c>
      <c r="D3664">
        <f t="shared" si="342"/>
        <v>30.97</v>
      </c>
      <c r="E3664">
        <f>VLOOKUP(D3664,'Peak Combiner'!$A$5:$D$4980,4,FALSE)</f>
        <v>30.94</v>
      </c>
      <c r="F3664">
        <f>IFERROR(VLOOKUP(D3664,rt_comb!$A:$B,2,FALSE),D3664)</f>
        <v>30.97</v>
      </c>
      <c r="G3664">
        <v>8447410</v>
      </c>
      <c r="H3664">
        <f>SUMIFS($G:$G,$E:$E,18.51,'RAW2'!$A:$A,'RAW2'!A3664)</f>
        <v>46098725</v>
      </c>
      <c r="I3664" s="1" t="str">
        <f>VLOOKUP(A3664,'volatile collection data'!$G$6:$H$69,2,FALSE)</f>
        <v>A</v>
      </c>
      <c r="J3664" s="1">
        <f>VLOOKUP(A3664,'volatile collection data'!$G$6:$I$69,3,FALSE)</f>
        <v>6</v>
      </c>
      <c r="K3664" s="1" t="str">
        <f>VLOOKUP(A3664,'volatile collection data'!$G$6:$N$69,8,FALSE)</f>
        <v>2A</v>
      </c>
      <c r="L3664" s="1">
        <f>VLOOKUP(A3664,'volatile collection data'!$G$6:$J$69,4,FALSE)</f>
        <v>2.5</v>
      </c>
      <c r="M3664" s="1">
        <f>VLOOKUP($A3664,'volatile collection data'!$G$6:$M$69,6,FALSE)</f>
        <v>15</v>
      </c>
      <c r="N3664" s="1">
        <f>VLOOKUP($A3664,'volatile collection data'!$G$6:$M$69,7,FALSE)</f>
        <v>2.5</v>
      </c>
      <c r="O3664" s="1">
        <f>VLOOKUP(A3664,'volatile collection data'!$G$6:$K$69,5,FALSE)</f>
        <v>1</v>
      </c>
      <c r="P3664" s="1" t="str">
        <f t="shared" si="345"/>
        <v>6A</v>
      </c>
      <c r="Q3664">
        <f t="shared" si="343"/>
        <v>0.36649213183227952</v>
      </c>
      <c r="R3664" t="str">
        <f t="shared" si="346"/>
        <v>2A_1-A&amp;2.5%2.5@15</v>
      </c>
      <c r="S3664" t="str">
        <f t="shared" si="347"/>
        <v>6A-2A-VCS-Loc-22</v>
      </c>
      <c r="T3664" t="str">
        <f>IFERROR(IF(VLOOKUP(S3664,Bad!$A:$A,1,FALSE)='RAW2'!S3664,"yes","no"),"no")</f>
        <v>no</v>
      </c>
      <c r="U3664" t="str">
        <f>IFERROR(VLOOKUP(F3664,compounds!$A:$B,2,FALSE),"")</f>
        <v/>
      </c>
      <c r="V3664" t="str">
        <f>VLOOKUP(B3664,'volatile collection data'!$O:$P,2,FALSE)</f>
        <v>24.apr.22 2</v>
      </c>
    </row>
    <row r="3665" spans="1:22" x14ac:dyDescent="0.2">
      <c r="A3665" t="s">
        <v>384</v>
      </c>
      <c r="B3665" s="1" t="str">
        <f t="shared" si="344"/>
        <v>6A</v>
      </c>
      <c r="C3665">
        <v>31.259</v>
      </c>
      <c r="D3665">
        <f t="shared" si="342"/>
        <v>31.26</v>
      </c>
      <c r="E3665">
        <f>VLOOKUP(D3665,'Peak Combiner'!$A$5:$D$4980,4,FALSE)</f>
        <v>31.26</v>
      </c>
      <c r="F3665">
        <f>IFERROR(VLOOKUP(D3665,rt_comb!$A:$B,2,FALSE),D3665)</f>
        <v>31.26</v>
      </c>
      <c r="G3665">
        <v>2147313</v>
      </c>
      <c r="H3665">
        <f>SUMIFS($G:$G,$E:$E,18.51,'RAW2'!$A:$A,'RAW2'!A3665)</f>
        <v>46098725</v>
      </c>
      <c r="I3665" s="1" t="str">
        <f>VLOOKUP(A3665,'volatile collection data'!$G$6:$H$69,2,FALSE)</f>
        <v>A</v>
      </c>
      <c r="J3665" s="1">
        <f>VLOOKUP(A3665,'volatile collection data'!$G$6:$I$69,3,FALSE)</f>
        <v>6</v>
      </c>
      <c r="K3665" s="1" t="str">
        <f>VLOOKUP(A3665,'volatile collection data'!$G$6:$N$69,8,FALSE)</f>
        <v>2A</v>
      </c>
      <c r="L3665" s="1">
        <f>VLOOKUP(A3665,'volatile collection data'!$G$6:$J$69,4,FALSE)</f>
        <v>2.5</v>
      </c>
      <c r="M3665" s="1">
        <f>VLOOKUP($A3665,'volatile collection data'!$G$6:$M$69,6,FALSE)</f>
        <v>15</v>
      </c>
      <c r="N3665" s="1">
        <f>VLOOKUP($A3665,'volatile collection data'!$G$6:$M$69,7,FALSE)</f>
        <v>2.5</v>
      </c>
      <c r="O3665" s="1">
        <f>VLOOKUP(A3665,'volatile collection data'!$G$6:$K$69,5,FALSE)</f>
        <v>1</v>
      </c>
      <c r="P3665" s="1" t="str">
        <f t="shared" si="345"/>
        <v>6A</v>
      </c>
      <c r="Q3665">
        <f t="shared" si="343"/>
        <v>9.3161491993542123E-2</v>
      </c>
      <c r="R3665" t="str">
        <f t="shared" si="346"/>
        <v>2A_1-A&amp;2.5%2.5@15</v>
      </c>
      <c r="S3665" t="str">
        <f t="shared" si="347"/>
        <v>6A-2A-VCS-Loc-22</v>
      </c>
      <c r="T3665" t="str">
        <f>IFERROR(IF(VLOOKUP(S3665,Bad!$A:$A,1,FALSE)='RAW2'!S3665,"yes","no"),"no")</f>
        <v>no</v>
      </c>
      <c r="U3665" t="str">
        <f>IFERROR(VLOOKUP(F3665,compounds!$A:$B,2,FALSE),"")</f>
        <v/>
      </c>
      <c r="V3665" t="str">
        <f>VLOOKUP(B3665,'volatile collection data'!$O:$P,2,FALSE)</f>
        <v>24.apr.22 2</v>
      </c>
    </row>
    <row r="3666" spans="1:22" x14ac:dyDescent="0.2">
      <c r="A3666" t="s">
        <v>384</v>
      </c>
      <c r="B3666" s="1" t="str">
        <f t="shared" si="344"/>
        <v>6A</v>
      </c>
      <c r="C3666">
        <v>31.417999999999999</v>
      </c>
      <c r="D3666">
        <f t="shared" si="342"/>
        <v>31.42</v>
      </c>
      <c r="E3666">
        <f>VLOOKUP(D3666,'Peak Combiner'!$A$5:$D$4980,4,FALSE)</f>
        <v>31.42</v>
      </c>
      <c r="F3666">
        <f>IFERROR(VLOOKUP(D3666,rt_comb!$A:$B,2,FALSE),D3666)</f>
        <v>31.42</v>
      </c>
      <c r="G3666">
        <v>2778728</v>
      </c>
      <c r="H3666">
        <f>SUMIFS($G:$G,$E:$E,18.51,'RAW2'!$A:$A,'RAW2'!A3666)</f>
        <v>46098725</v>
      </c>
      <c r="I3666" s="1" t="str">
        <f>VLOOKUP(A3666,'volatile collection data'!$G$6:$H$69,2,FALSE)</f>
        <v>A</v>
      </c>
      <c r="J3666" s="1">
        <f>VLOOKUP(A3666,'volatile collection data'!$G$6:$I$69,3,FALSE)</f>
        <v>6</v>
      </c>
      <c r="K3666" s="1" t="str">
        <f>VLOOKUP(A3666,'volatile collection data'!$G$6:$N$69,8,FALSE)</f>
        <v>2A</v>
      </c>
      <c r="L3666" s="1">
        <f>VLOOKUP(A3666,'volatile collection data'!$G$6:$J$69,4,FALSE)</f>
        <v>2.5</v>
      </c>
      <c r="M3666" s="1">
        <f>VLOOKUP($A3666,'volatile collection data'!$G$6:$M$69,6,FALSE)</f>
        <v>15</v>
      </c>
      <c r="N3666" s="1">
        <f>VLOOKUP($A3666,'volatile collection data'!$G$6:$M$69,7,FALSE)</f>
        <v>2.5</v>
      </c>
      <c r="O3666" s="1">
        <f>VLOOKUP(A3666,'volatile collection data'!$G$6:$K$69,5,FALSE)</f>
        <v>1</v>
      </c>
      <c r="P3666" s="1" t="str">
        <f t="shared" si="345"/>
        <v>6A</v>
      </c>
      <c r="Q3666">
        <f t="shared" si="343"/>
        <v>0.12055552512569491</v>
      </c>
      <c r="R3666" t="str">
        <f t="shared" si="346"/>
        <v>2A_1-A&amp;2.5%2.5@15</v>
      </c>
      <c r="S3666" t="str">
        <f t="shared" si="347"/>
        <v>6A-2A-VCS-Loc-22</v>
      </c>
      <c r="T3666" t="str">
        <f>IFERROR(IF(VLOOKUP(S3666,Bad!$A:$A,1,FALSE)='RAW2'!S3666,"yes","no"),"no")</f>
        <v>no</v>
      </c>
      <c r="U3666" t="str">
        <f>IFERROR(VLOOKUP(F3666,compounds!$A:$B,2,FALSE),"")</f>
        <v/>
      </c>
      <c r="V3666" t="str">
        <f>VLOOKUP(B3666,'volatile collection data'!$O:$P,2,FALSE)</f>
        <v>24.apr.22 2</v>
      </c>
    </row>
    <row r="3667" spans="1:22" x14ac:dyDescent="0.2">
      <c r="A3667" t="s">
        <v>384</v>
      </c>
      <c r="B3667" s="1" t="str">
        <f t="shared" si="344"/>
        <v>6A</v>
      </c>
      <c r="C3667">
        <v>31.751999999999999</v>
      </c>
      <c r="D3667">
        <f t="shared" si="342"/>
        <v>31.75</v>
      </c>
      <c r="E3667">
        <f>VLOOKUP(D3667,'Peak Combiner'!$A$5:$D$4980,4,FALSE)</f>
        <v>31.73</v>
      </c>
      <c r="F3667">
        <f>IFERROR(VLOOKUP(D3667,rt_comb!$A:$B,2,FALSE),D3667)</f>
        <v>31.75</v>
      </c>
      <c r="G3667">
        <v>1863727</v>
      </c>
      <c r="H3667">
        <f>SUMIFS($G:$G,$E:$E,18.51,'RAW2'!$A:$A,'RAW2'!A3667)</f>
        <v>46098725</v>
      </c>
      <c r="I3667" s="1" t="str">
        <f>VLOOKUP(A3667,'volatile collection data'!$G$6:$H$69,2,FALSE)</f>
        <v>A</v>
      </c>
      <c r="J3667" s="1">
        <f>VLOOKUP(A3667,'volatile collection data'!$G$6:$I$69,3,FALSE)</f>
        <v>6</v>
      </c>
      <c r="K3667" s="1" t="str">
        <f>VLOOKUP(A3667,'volatile collection data'!$G$6:$N$69,8,FALSE)</f>
        <v>2A</v>
      </c>
      <c r="L3667" s="1">
        <f>VLOOKUP(A3667,'volatile collection data'!$G$6:$J$69,4,FALSE)</f>
        <v>2.5</v>
      </c>
      <c r="M3667" s="1">
        <f>VLOOKUP($A3667,'volatile collection data'!$G$6:$M$69,6,FALSE)</f>
        <v>15</v>
      </c>
      <c r="N3667" s="1">
        <f>VLOOKUP($A3667,'volatile collection data'!$G$6:$M$69,7,FALSE)</f>
        <v>2.5</v>
      </c>
      <c r="O3667" s="1">
        <f>VLOOKUP(A3667,'volatile collection data'!$G$6:$K$69,5,FALSE)</f>
        <v>1</v>
      </c>
      <c r="P3667" s="1" t="str">
        <f t="shared" si="345"/>
        <v>6A</v>
      </c>
      <c r="Q3667">
        <f t="shared" si="343"/>
        <v>8.0858071454253888E-2</v>
      </c>
      <c r="R3667" t="str">
        <f t="shared" si="346"/>
        <v>2A_1-A&amp;2.5%2.5@15</v>
      </c>
      <c r="S3667" t="str">
        <f t="shared" si="347"/>
        <v>6A-2A-VCS-Loc-22</v>
      </c>
      <c r="T3667" t="str">
        <f>IFERROR(IF(VLOOKUP(S3667,Bad!$A:$A,1,FALSE)='RAW2'!S3667,"yes","no"),"no")</f>
        <v>no</v>
      </c>
      <c r="U3667" t="str">
        <f>IFERROR(VLOOKUP(F3667,compounds!$A:$B,2,FALSE),"")</f>
        <v/>
      </c>
      <c r="V3667" t="str">
        <f>VLOOKUP(B3667,'volatile collection data'!$O:$P,2,FALSE)</f>
        <v>24.apr.22 2</v>
      </c>
    </row>
    <row r="3668" spans="1:22" x14ac:dyDescent="0.2">
      <c r="A3668" t="s">
        <v>384</v>
      </c>
      <c r="B3668" s="1" t="str">
        <f t="shared" si="344"/>
        <v>6A</v>
      </c>
      <c r="C3668">
        <v>32.704000000000001</v>
      </c>
      <c r="D3668">
        <f t="shared" si="342"/>
        <v>32.700000000000003</v>
      </c>
      <c r="E3668">
        <f>VLOOKUP(D3668,'Peak Combiner'!$A$5:$D$4980,4,FALSE)</f>
        <v>32.700000000000003</v>
      </c>
      <c r="F3668">
        <f>IFERROR(VLOOKUP(D3668,rt_comb!$A:$B,2,FALSE),D3668)</f>
        <v>32.700000000000003</v>
      </c>
      <c r="G3668">
        <v>3112450</v>
      </c>
      <c r="H3668">
        <f>SUMIFS($G:$G,$E:$E,18.51,'RAW2'!$A:$A,'RAW2'!A3668)</f>
        <v>46098725</v>
      </c>
      <c r="I3668" s="1" t="str">
        <f>VLOOKUP(A3668,'volatile collection data'!$G$6:$H$69,2,FALSE)</f>
        <v>A</v>
      </c>
      <c r="J3668" s="1">
        <f>VLOOKUP(A3668,'volatile collection data'!$G$6:$I$69,3,FALSE)</f>
        <v>6</v>
      </c>
      <c r="K3668" s="1" t="str">
        <f>VLOOKUP(A3668,'volatile collection data'!$G$6:$N$69,8,FALSE)</f>
        <v>2A</v>
      </c>
      <c r="L3668" s="1">
        <f>VLOOKUP(A3668,'volatile collection data'!$G$6:$J$69,4,FALSE)</f>
        <v>2.5</v>
      </c>
      <c r="M3668" s="1">
        <f>VLOOKUP($A3668,'volatile collection data'!$G$6:$M$69,6,FALSE)</f>
        <v>15</v>
      </c>
      <c r="N3668" s="1">
        <f>VLOOKUP($A3668,'volatile collection data'!$G$6:$M$69,7,FALSE)</f>
        <v>2.5</v>
      </c>
      <c r="O3668" s="1">
        <f>VLOOKUP(A3668,'volatile collection data'!$G$6:$K$69,5,FALSE)</f>
        <v>1</v>
      </c>
      <c r="P3668" s="1" t="str">
        <f t="shared" si="345"/>
        <v>6A</v>
      </c>
      <c r="Q3668">
        <f t="shared" si="343"/>
        <v>0.13503410343778491</v>
      </c>
      <c r="R3668" t="str">
        <f t="shared" si="346"/>
        <v>2A_1-A&amp;2.5%2.5@15</v>
      </c>
      <c r="S3668" t="str">
        <f t="shared" si="347"/>
        <v>6A-2A-VCS-Loc-22</v>
      </c>
      <c r="T3668" t="str">
        <f>IFERROR(IF(VLOOKUP(S3668,Bad!$A:$A,1,FALSE)='RAW2'!S3668,"yes","no"),"no")</f>
        <v>no</v>
      </c>
      <c r="U3668" t="str">
        <f>IFERROR(VLOOKUP(F3668,compounds!$A:$B,2,FALSE),"")</f>
        <v/>
      </c>
      <c r="V3668" t="str">
        <f>VLOOKUP(B3668,'volatile collection data'!$O:$P,2,FALSE)</f>
        <v>24.apr.22 2</v>
      </c>
    </row>
    <row r="3669" spans="1:22" x14ac:dyDescent="0.2">
      <c r="A3669" t="s">
        <v>384</v>
      </c>
      <c r="B3669" s="1" t="str">
        <f t="shared" si="344"/>
        <v>6A</v>
      </c>
      <c r="C3669">
        <v>34.064999999999998</v>
      </c>
      <c r="D3669">
        <f t="shared" si="342"/>
        <v>34.07</v>
      </c>
      <c r="E3669">
        <f>VLOOKUP(D3669,'Peak Combiner'!$A$5:$D$4980,4,FALSE)</f>
        <v>34.06</v>
      </c>
      <c r="F3669">
        <f>IFERROR(VLOOKUP(D3669,rt_comb!$A:$B,2,FALSE),D3669)</f>
        <v>34.07</v>
      </c>
      <c r="G3669">
        <v>1208445</v>
      </c>
      <c r="H3669">
        <f>SUMIFS($G:$G,$E:$E,18.51,'RAW2'!$A:$A,'RAW2'!A3669)</f>
        <v>46098725</v>
      </c>
      <c r="I3669" s="1" t="str">
        <f>VLOOKUP(A3669,'volatile collection data'!$G$6:$H$69,2,FALSE)</f>
        <v>A</v>
      </c>
      <c r="J3669" s="1">
        <f>VLOOKUP(A3669,'volatile collection data'!$G$6:$I$69,3,FALSE)</f>
        <v>6</v>
      </c>
      <c r="K3669" s="1" t="str">
        <f>VLOOKUP(A3669,'volatile collection data'!$G$6:$N$69,8,FALSE)</f>
        <v>2A</v>
      </c>
      <c r="L3669" s="1">
        <f>VLOOKUP(A3669,'volatile collection data'!$G$6:$J$69,4,FALSE)</f>
        <v>2.5</v>
      </c>
      <c r="M3669" s="1">
        <f>VLOOKUP($A3669,'volatile collection data'!$G$6:$M$69,6,FALSE)</f>
        <v>15</v>
      </c>
      <c r="N3669" s="1">
        <f>VLOOKUP($A3669,'volatile collection data'!$G$6:$M$69,7,FALSE)</f>
        <v>2.5</v>
      </c>
      <c r="O3669" s="1">
        <f>VLOOKUP(A3669,'volatile collection data'!$G$6:$K$69,5,FALSE)</f>
        <v>1</v>
      </c>
      <c r="P3669" s="1" t="str">
        <f t="shared" si="345"/>
        <v>6A</v>
      </c>
      <c r="Q3669">
        <f t="shared" si="343"/>
        <v>5.2428564998272732E-2</v>
      </c>
      <c r="R3669" t="str">
        <f t="shared" si="346"/>
        <v>2A_1-A&amp;2.5%2.5@15</v>
      </c>
      <c r="S3669" t="str">
        <f t="shared" si="347"/>
        <v>6A-2A-VCS-Loc-22</v>
      </c>
      <c r="T3669" t="str">
        <f>IFERROR(IF(VLOOKUP(S3669,Bad!$A:$A,1,FALSE)='RAW2'!S3669,"yes","no"),"no")</f>
        <v>no</v>
      </c>
      <c r="U3669" t="str">
        <f>IFERROR(VLOOKUP(F3669,compounds!$A:$B,2,FALSE),"")</f>
        <v/>
      </c>
      <c r="V3669" t="str">
        <f>VLOOKUP(B3669,'volatile collection data'!$O:$P,2,FALSE)</f>
        <v>24.apr.22 2</v>
      </c>
    </row>
    <row r="3670" spans="1:22" x14ac:dyDescent="0.2">
      <c r="A3670" t="s">
        <v>384</v>
      </c>
      <c r="B3670" s="1" t="str">
        <f t="shared" si="344"/>
        <v>6A</v>
      </c>
      <c r="C3670">
        <v>34.213000000000001</v>
      </c>
      <c r="D3670">
        <f t="shared" si="342"/>
        <v>34.21</v>
      </c>
      <c r="E3670">
        <f>VLOOKUP(D3670,'Peak Combiner'!$A$5:$D$4980,4,FALSE)</f>
        <v>34.21</v>
      </c>
      <c r="F3670">
        <f>IFERROR(VLOOKUP(D3670,rt_comb!$A:$B,2,FALSE),D3670)</f>
        <v>34.21</v>
      </c>
      <c r="G3670">
        <v>57353771</v>
      </c>
      <c r="H3670">
        <f>SUMIFS($G:$G,$E:$E,18.51,'RAW2'!$A:$A,'RAW2'!A3670)</f>
        <v>46098725</v>
      </c>
      <c r="I3670" s="1" t="str">
        <f>VLOOKUP(A3670,'volatile collection data'!$G$6:$H$69,2,FALSE)</f>
        <v>A</v>
      </c>
      <c r="J3670" s="1">
        <f>VLOOKUP(A3670,'volatile collection data'!$G$6:$I$69,3,FALSE)</f>
        <v>6</v>
      </c>
      <c r="K3670" s="1" t="str">
        <f>VLOOKUP(A3670,'volatile collection data'!$G$6:$N$69,8,FALSE)</f>
        <v>2A</v>
      </c>
      <c r="L3670" s="1">
        <f>VLOOKUP(A3670,'volatile collection data'!$G$6:$J$69,4,FALSE)</f>
        <v>2.5</v>
      </c>
      <c r="M3670" s="1">
        <f>VLOOKUP($A3670,'volatile collection data'!$G$6:$M$69,6,FALSE)</f>
        <v>15</v>
      </c>
      <c r="N3670" s="1">
        <f>VLOOKUP($A3670,'volatile collection data'!$G$6:$M$69,7,FALSE)</f>
        <v>2.5</v>
      </c>
      <c r="O3670" s="1">
        <f>VLOOKUP(A3670,'volatile collection data'!$G$6:$K$69,5,FALSE)</f>
        <v>1</v>
      </c>
      <c r="P3670" s="1" t="str">
        <f t="shared" si="345"/>
        <v>6A</v>
      </c>
      <c r="Q3670">
        <f t="shared" si="343"/>
        <v>2.488301834812134</v>
      </c>
      <c r="R3670" t="str">
        <f t="shared" si="346"/>
        <v>2A_1-A&amp;2.5%2.5@15</v>
      </c>
      <c r="S3670" t="str">
        <f t="shared" si="347"/>
        <v>6A-2A-VCS-Loc-22</v>
      </c>
      <c r="T3670" t="str">
        <f>IFERROR(IF(VLOOKUP(S3670,Bad!$A:$A,1,FALSE)='RAW2'!S3670,"yes","no"),"no")</f>
        <v>no</v>
      </c>
      <c r="U3670" t="str">
        <f>IFERROR(VLOOKUP(F3670,compounds!$A:$B,2,FALSE),"")</f>
        <v>manoyl oxide</v>
      </c>
      <c r="V3670" t="str">
        <f>VLOOKUP(B3670,'volatile collection data'!$O:$P,2,FALSE)</f>
        <v>24.apr.22 2</v>
      </c>
    </row>
    <row r="3671" spans="1:22" x14ac:dyDescent="0.2">
      <c r="A3671" t="s">
        <v>384</v>
      </c>
      <c r="B3671" s="1" t="str">
        <f t="shared" si="344"/>
        <v>6A</v>
      </c>
      <c r="C3671">
        <v>34.578000000000003</v>
      </c>
      <c r="D3671">
        <f t="shared" si="342"/>
        <v>34.58</v>
      </c>
      <c r="E3671">
        <f>VLOOKUP(D3671,'Peak Combiner'!$A$5:$D$4980,4,FALSE)</f>
        <v>34.58</v>
      </c>
      <c r="F3671">
        <f>IFERROR(VLOOKUP(D3671,rt_comb!$A:$B,2,FALSE),D3671)</f>
        <v>34.58</v>
      </c>
      <c r="G3671">
        <v>882567</v>
      </c>
      <c r="H3671">
        <f>SUMIFS($G:$G,$E:$E,18.51,'RAW2'!$A:$A,'RAW2'!A3671)</f>
        <v>46098725</v>
      </c>
      <c r="I3671" s="1" t="str">
        <f>VLOOKUP(A3671,'volatile collection data'!$G$6:$H$69,2,FALSE)</f>
        <v>A</v>
      </c>
      <c r="J3671" s="1">
        <f>VLOOKUP(A3671,'volatile collection data'!$G$6:$I$69,3,FALSE)</f>
        <v>6</v>
      </c>
      <c r="K3671" s="1" t="str">
        <f>VLOOKUP(A3671,'volatile collection data'!$G$6:$N$69,8,FALSE)</f>
        <v>2A</v>
      </c>
      <c r="L3671" s="1">
        <f>VLOOKUP(A3671,'volatile collection data'!$G$6:$J$69,4,FALSE)</f>
        <v>2.5</v>
      </c>
      <c r="M3671" s="1">
        <f>VLOOKUP($A3671,'volatile collection data'!$G$6:$M$69,6,FALSE)</f>
        <v>15</v>
      </c>
      <c r="N3671" s="1">
        <f>VLOOKUP($A3671,'volatile collection data'!$G$6:$M$69,7,FALSE)</f>
        <v>2.5</v>
      </c>
      <c r="O3671" s="1">
        <f>VLOOKUP(A3671,'volatile collection data'!$G$6:$K$69,5,FALSE)</f>
        <v>1</v>
      </c>
      <c r="P3671" s="1" t="str">
        <f t="shared" si="345"/>
        <v>6A</v>
      </c>
      <c r="Q3671">
        <f t="shared" si="343"/>
        <v>3.8290299785948528E-2</v>
      </c>
      <c r="R3671" t="str">
        <f t="shared" si="346"/>
        <v>2A_1-A&amp;2.5%2.5@15</v>
      </c>
      <c r="S3671" t="str">
        <f t="shared" si="347"/>
        <v>6A-2A-VCS-Loc-22</v>
      </c>
      <c r="T3671" t="str">
        <f>IFERROR(IF(VLOOKUP(S3671,Bad!$A:$A,1,FALSE)='RAW2'!S3671,"yes","no"),"no")</f>
        <v>no</v>
      </c>
      <c r="U3671" t="str">
        <f>IFERROR(VLOOKUP(F3671,compounds!$A:$B,2,FALSE),"")</f>
        <v/>
      </c>
      <c r="V3671" t="str">
        <f>VLOOKUP(B3671,'volatile collection data'!$O:$P,2,FALSE)</f>
        <v>24.apr.22 2</v>
      </c>
    </row>
    <row r="3672" spans="1:22" x14ac:dyDescent="0.2">
      <c r="A3672" t="s">
        <v>384</v>
      </c>
      <c r="B3672" s="1" t="str">
        <f t="shared" si="344"/>
        <v>6A</v>
      </c>
      <c r="C3672">
        <v>34.950000000000003</v>
      </c>
      <c r="D3672">
        <f t="shared" si="342"/>
        <v>34.950000000000003</v>
      </c>
      <c r="E3672">
        <f>VLOOKUP(D3672,'Peak Combiner'!$A$5:$D$4980,4,FALSE)</f>
        <v>34.86</v>
      </c>
      <c r="F3672">
        <f>IFERROR(VLOOKUP(D3672,rt_comb!$A:$B,2,FALSE),D3672)</f>
        <v>34.950000000000003</v>
      </c>
      <c r="G3672">
        <v>2438280</v>
      </c>
      <c r="H3672">
        <f>SUMIFS($G:$G,$E:$E,18.51,'RAW2'!$A:$A,'RAW2'!A3672)</f>
        <v>46098725</v>
      </c>
      <c r="I3672" s="1" t="str">
        <f>VLOOKUP(A3672,'volatile collection data'!$G$6:$H$69,2,FALSE)</f>
        <v>A</v>
      </c>
      <c r="J3672" s="1">
        <f>VLOOKUP(A3672,'volatile collection data'!$G$6:$I$69,3,FALSE)</f>
        <v>6</v>
      </c>
      <c r="K3672" s="1" t="str">
        <f>VLOOKUP(A3672,'volatile collection data'!$G$6:$N$69,8,FALSE)</f>
        <v>2A</v>
      </c>
      <c r="L3672" s="1">
        <f>VLOOKUP(A3672,'volatile collection data'!$G$6:$J$69,4,FALSE)</f>
        <v>2.5</v>
      </c>
      <c r="M3672" s="1">
        <f>VLOOKUP($A3672,'volatile collection data'!$G$6:$M$69,6,FALSE)</f>
        <v>15</v>
      </c>
      <c r="N3672" s="1">
        <f>VLOOKUP($A3672,'volatile collection data'!$G$6:$M$69,7,FALSE)</f>
        <v>2.5</v>
      </c>
      <c r="O3672" s="1">
        <f>VLOOKUP(A3672,'volatile collection data'!$G$6:$K$69,5,FALSE)</f>
        <v>1</v>
      </c>
      <c r="P3672" s="1" t="str">
        <f t="shared" si="345"/>
        <v>6A</v>
      </c>
      <c r="Q3672">
        <f t="shared" si="343"/>
        <v>0.10578513830913978</v>
      </c>
      <c r="R3672" t="str">
        <f t="shared" si="346"/>
        <v>2A_1-A&amp;2.5%2.5@15</v>
      </c>
      <c r="S3672" t="str">
        <f t="shared" si="347"/>
        <v>6A-2A-VCS-Loc-22</v>
      </c>
      <c r="T3672" t="str">
        <f>IFERROR(IF(VLOOKUP(S3672,Bad!$A:$A,1,FALSE)='RAW2'!S3672,"yes","no"),"no")</f>
        <v>no</v>
      </c>
      <c r="U3672" t="str">
        <f>IFERROR(VLOOKUP(F3672,compounds!$A:$B,2,FALSE),"")</f>
        <v/>
      </c>
      <c r="V3672" t="str">
        <f>VLOOKUP(B3672,'volatile collection data'!$O:$P,2,FALSE)</f>
        <v>24.apr.22 2</v>
      </c>
    </row>
    <row r="3673" spans="1:22" x14ac:dyDescent="0.2">
      <c r="A3673" t="s">
        <v>384</v>
      </c>
      <c r="B3673" s="1" t="str">
        <f t="shared" si="344"/>
        <v>6A</v>
      </c>
      <c r="C3673">
        <v>36.17</v>
      </c>
      <c r="D3673">
        <f t="shared" si="342"/>
        <v>36.17</v>
      </c>
      <c r="E3673">
        <f>VLOOKUP(D3673,'Peak Combiner'!$A$5:$D$4980,4,FALSE)</f>
        <v>36.11</v>
      </c>
      <c r="F3673">
        <f>IFERROR(VLOOKUP(D3673,rt_comb!$A:$B,2,FALSE),D3673)</f>
        <v>36.17</v>
      </c>
      <c r="G3673">
        <v>1709166</v>
      </c>
      <c r="H3673">
        <f>SUMIFS($G:$G,$E:$E,18.51,'RAW2'!$A:$A,'RAW2'!A3673)</f>
        <v>46098725</v>
      </c>
      <c r="I3673" s="1" t="str">
        <f>VLOOKUP(A3673,'volatile collection data'!$G$6:$H$69,2,FALSE)</f>
        <v>A</v>
      </c>
      <c r="J3673" s="1">
        <f>VLOOKUP(A3673,'volatile collection data'!$G$6:$I$69,3,FALSE)</f>
        <v>6</v>
      </c>
      <c r="K3673" s="1" t="str">
        <f>VLOOKUP(A3673,'volatile collection data'!$G$6:$N$69,8,FALSE)</f>
        <v>2A</v>
      </c>
      <c r="L3673" s="1">
        <f>VLOOKUP(A3673,'volatile collection data'!$G$6:$J$69,4,FALSE)</f>
        <v>2.5</v>
      </c>
      <c r="M3673" s="1">
        <f>VLOOKUP($A3673,'volatile collection data'!$G$6:$M$69,6,FALSE)</f>
        <v>15</v>
      </c>
      <c r="N3673" s="1">
        <f>VLOOKUP($A3673,'volatile collection data'!$G$6:$M$69,7,FALSE)</f>
        <v>2.5</v>
      </c>
      <c r="O3673" s="1">
        <f>VLOOKUP(A3673,'volatile collection data'!$G$6:$K$69,5,FALSE)</f>
        <v>1</v>
      </c>
      <c r="P3673" s="1" t="str">
        <f t="shared" si="345"/>
        <v>6A</v>
      </c>
      <c r="Q3673">
        <f t="shared" si="343"/>
        <v>7.415241961681153E-2</v>
      </c>
      <c r="R3673" t="str">
        <f t="shared" si="346"/>
        <v>2A_1-A&amp;2.5%2.5@15</v>
      </c>
      <c r="S3673" t="str">
        <f t="shared" si="347"/>
        <v>6A-2A-VCS-Loc-22</v>
      </c>
      <c r="T3673" t="str">
        <f>IFERROR(IF(VLOOKUP(S3673,Bad!$A:$A,1,FALSE)='RAW2'!S3673,"yes","no"),"no")</f>
        <v>no</v>
      </c>
      <c r="U3673" t="str">
        <f>IFERROR(VLOOKUP(F3673,compounds!$A:$B,2,FALSE),"")</f>
        <v/>
      </c>
      <c r="V3673" t="str">
        <f>VLOOKUP(B3673,'volatile collection data'!$O:$P,2,FALSE)</f>
        <v>24.apr.22 2</v>
      </c>
    </row>
    <row r="3674" spans="1:22" x14ac:dyDescent="0.2">
      <c r="A3674" t="s">
        <v>384</v>
      </c>
      <c r="B3674" s="1" t="str">
        <f t="shared" si="344"/>
        <v>6A</v>
      </c>
      <c r="C3674">
        <v>36.548999999999999</v>
      </c>
      <c r="D3674">
        <f t="shared" si="342"/>
        <v>36.549999999999997</v>
      </c>
      <c r="E3674">
        <f>VLOOKUP(D3674,'Peak Combiner'!$A$5:$D$4980,4,FALSE)</f>
        <v>36.54</v>
      </c>
      <c r="F3674">
        <f>IFERROR(VLOOKUP(D3674,rt_comb!$A:$B,2,FALSE),D3674)</f>
        <v>36.549999999999997</v>
      </c>
      <c r="G3674">
        <v>946989</v>
      </c>
      <c r="H3674">
        <f>SUMIFS($G:$G,$E:$E,18.51,'RAW2'!$A:$A,'RAW2'!A3674)</f>
        <v>46098725</v>
      </c>
      <c r="I3674" s="1" t="str">
        <f>VLOOKUP(A3674,'volatile collection data'!$G$6:$H$69,2,FALSE)</f>
        <v>A</v>
      </c>
      <c r="J3674" s="1">
        <f>VLOOKUP(A3674,'volatile collection data'!$G$6:$I$69,3,FALSE)</f>
        <v>6</v>
      </c>
      <c r="K3674" s="1" t="str">
        <f>VLOOKUP(A3674,'volatile collection data'!$G$6:$N$69,8,FALSE)</f>
        <v>2A</v>
      </c>
      <c r="L3674" s="1">
        <f>VLOOKUP(A3674,'volatile collection data'!$G$6:$J$69,4,FALSE)</f>
        <v>2.5</v>
      </c>
      <c r="M3674" s="1">
        <f>VLOOKUP($A3674,'volatile collection data'!$G$6:$M$69,6,FALSE)</f>
        <v>15</v>
      </c>
      <c r="N3674" s="1">
        <f>VLOOKUP($A3674,'volatile collection data'!$G$6:$M$69,7,FALSE)</f>
        <v>2.5</v>
      </c>
      <c r="O3674" s="1">
        <f>VLOOKUP(A3674,'volatile collection data'!$G$6:$K$69,5,FALSE)</f>
        <v>1</v>
      </c>
      <c r="P3674" s="1" t="str">
        <f t="shared" si="345"/>
        <v>6A</v>
      </c>
      <c r="Q3674">
        <f t="shared" si="343"/>
        <v>4.1085257780990689E-2</v>
      </c>
      <c r="R3674" t="str">
        <f t="shared" si="346"/>
        <v>2A_1-A&amp;2.5%2.5@15</v>
      </c>
      <c r="S3674" t="str">
        <f t="shared" si="347"/>
        <v>6A-2A-VCS-Loc-22</v>
      </c>
      <c r="T3674" t="str">
        <f>IFERROR(IF(VLOOKUP(S3674,Bad!$A:$A,1,FALSE)='RAW2'!S3674,"yes","no"),"no")</f>
        <v>no</v>
      </c>
      <c r="U3674" t="str">
        <f>IFERROR(VLOOKUP(F3674,compounds!$A:$B,2,FALSE),"")</f>
        <v/>
      </c>
      <c r="V3674" t="str">
        <f>VLOOKUP(B3674,'volatile collection data'!$O:$P,2,FALSE)</f>
        <v>24.apr.22 2</v>
      </c>
    </row>
    <row r="3675" spans="1:22" x14ac:dyDescent="0.2">
      <c r="A3675" t="s">
        <v>384</v>
      </c>
      <c r="B3675" s="1" t="str">
        <f t="shared" si="344"/>
        <v>6A</v>
      </c>
      <c r="C3675">
        <v>36.628999999999998</v>
      </c>
      <c r="D3675">
        <f t="shared" si="342"/>
        <v>36.630000000000003</v>
      </c>
      <c r="E3675">
        <f>VLOOKUP(D3675,'Peak Combiner'!$A$5:$D$4980,4,FALSE)</f>
        <v>36.630000000000003</v>
      </c>
      <c r="F3675">
        <f>IFERROR(VLOOKUP(D3675,rt_comb!$A:$B,2,FALSE),D3675)</f>
        <v>36.630000000000003</v>
      </c>
      <c r="G3675">
        <v>1797242</v>
      </c>
      <c r="H3675">
        <f>SUMIFS($G:$G,$E:$E,18.51,'RAW2'!$A:$A,'RAW2'!A3675)</f>
        <v>46098725</v>
      </c>
      <c r="I3675" s="1" t="str">
        <f>VLOOKUP(A3675,'volatile collection data'!$G$6:$H$69,2,FALSE)</f>
        <v>A</v>
      </c>
      <c r="J3675" s="1">
        <f>VLOOKUP(A3675,'volatile collection data'!$G$6:$I$69,3,FALSE)</f>
        <v>6</v>
      </c>
      <c r="K3675" s="1" t="str">
        <f>VLOOKUP(A3675,'volatile collection data'!$G$6:$N$69,8,FALSE)</f>
        <v>2A</v>
      </c>
      <c r="L3675" s="1">
        <f>VLOOKUP(A3675,'volatile collection data'!$G$6:$J$69,4,FALSE)</f>
        <v>2.5</v>
      </c>
      <c r="M3675" s="1">
        <f>VLOOKUP($A3675,'volatile collection data'!$G$6:$M$69,6,FALSE)</f>
        <v>15</v>
      </c>
      <c r="N3675" s="1">
        <f>VLOOKUP($A3675,'volatile collection data'!$G$6:$M$69,7,FALSE)</f>
        <v>2.5</v>
      </c>
      <c r="O3675" s="1">
        <f>VLOOKUP(A3675,'volatile collection data'!$G$6:$K$69,5,FALSE)</f>
        <v>1</v>
      </c>
      <c r="P3675" s="1" t="str">
        <f t="shared" si="345"/>
        <v>6A</v>
      </c>
      <c r="Q3675">
        <f t="shared" si="343"/>
        <v>7.7973609899189181E-2</v>
      </c>
      <c r="R3675" t="str">
        <f t="shared" si="346"/>
        <v>2A_1-A&amp;2.5%2.5@15</v>
      </c>
      <c r="S3675" t="str">
        <f t="shared" si="347"/>
        <v>6A-2A-VCS-Loc-22</v>
      </c>
      <c r="T3675" t="str">
        <f>IFERROR(IF(VLOOKUP(S3675,Bad!$A:$A,1,FALSE)='RAW2'!S3675,"yes","no"),"no")</f>
        <v>no</v>
      </c>
      <c r="U3675" t="str">
        <f>IFERROR(VLOOKUP(F3675,compounds!$A:$B,2,FALSE),"")</f>
        <v/>
      </c>
      <c r="V3675" t="str">
        <f>VLOOKUP(B3675,'volatile collection data'!$O:$P,2,FALSE)</f>
        <v>24.apr.22 2</v>
      </c>
    </row>
    <row r="3676" spans="1:22" x14ac:dyDescent="0.2">
      <c r="A3676" t="s">
        <v>384</v>
      </c>
      <c r="B3676" s="1" t="str">
        <f t="shared" si="344"/>
        <v>6A</v>
      </c>
      <c r="C3676">
        <v>36.773000000000003</v>
      </c>
      <c r="D3676">
        <f t="shared" si="342"/>
        <v>36.770000000000003</v>
      </c>
      <c r="E3676">
        <f>VLOOKUP(D3676,'Peak Combiner'!$A$5:$D$4980,4,FALSE)</f>
        <v>36.770000000000003</v>
      </c>
      <c r="F3676">
        <f>IFERROR(VLOOKUP(D3676,rt_comb!$A:$B,2,FALSE),D3676)</f>
        <v>36.770000000000003</v>
      </c>
      <c r="G3676">
        <v>1157378</v>
      </c>
      <c r="H3676">
        <f>SUMIFS($G:$G,$E:$E,18.51,'RAW2'!$A:$A,'RAW2'!A3676)</f>
        <v>46098725</v>
      </c>
      <c r="I3676" s="1" t="str">
        <f>VLOOKUP(A3676,'volatile collection data'!$G$6:$H$69,2,FALSE)</f>
        <v>A</v>
      </c>
      <c r="J3676" s="1">
        <f>VLOOKUP(A3676,'volatile collection data'!$G$6:$I$69,3,FALSE)</f>
        <v>6</v>
      </c>
      <c r="K3676" s="1" t="str">
        <f>VLOOKUP(A3676,'volatile collection data'!$G$6:$N$69,8,FALSE)</f>
        <v>2A</v>
      </c>
      <c r="L3676" s="1">
        <f>VLOOKUP(A3676,'volatile collection data'!$G$6:$J$69,4,FALSE)</f>
        <v>2.5</v>
      </c>
      <c r="M3676" s="1">
        <f>VLOOKUP($A3676,'volatile collection data'!$G$6:$M$69,6,FALSE)</f>
        <v>15</v>
      </c>
      <c r="N3676" s="1">
        <f>VLOOKUP($A3676,'volatile collection data'!$G$6:$M$69,7,FALSE)</f>
        <v>2.5</v>
      </c>
      <c r="O3676" s="1">
        <f>VLOOKUP(A3676,'volatile collection data'!$G$6:$K$69,5,FALSE)</f>
        <v>1</v>
      </c>
      <c r="P3676" s="1" t="str">
        <f t="shared" si="345"/>
        <v>6A</v>
      </c>
      <c r="Q3676">
        <f t="shared" si="343"/>
        <v>5.0213015652819028E-2</v>
      </c>
      <c r="R3676" t="str">
        <f t="shared" si="346"/>
        <v>2A_1-A&amp;2.5%2.5@15</v>
      </c>
      <c r="S3676" t="str">
        <f t="shared" si="347"/>
        <v>6A-2A-VCS-Loc-22</v>
      </c>
      <c r="T3676" t="str">
        <f>IFERROR(IF(VLOOKUP(S3676,Bad!$A:$A,1,FALSE)='RAW2'!S3676,"yes","no"),"no")</f>
        <v>no</v>
      </c>
      <c r="U3676" t="str">
        <f>IFERROR(VLOOKUP(F3676,compounds!$A:$B,2,FALSE),"")</f>
        <v/>
      </c>
      <c r="V3676" t="str">
        <f>VLOOKUP(B3676,'volatile collection data'!$O:$P,2,FALSE)</f>
        <v>24.apr.22 2</v>
      </c>
    </row>
    <row r="3677" spans="1:22" x14ac:dyDescent="0.2">
      <c r="A3677" t="s">
        <v>384</v>
      </c>
      <c r="B3677" s="1" t="str">
        <f t="shared" si="344"/>
        <v>6A</v>
      </c>
      <c r="C3677">
        <v>37.036999999999999</v>
      </c>
      <c r="D3677">
        <f t="shared" si="342"/>
        <v>37.04</v>
      </c>
      <c r="E3677">
        <f>VLOOKUP(D3677,'Peak Combiner'!$A$5:$D$4980,4,FALSE)</f>
        <v>37.04</v>
      </c>
      <c r="F3677">
        <f>IFERROR(VLOOKUP(D3677,rt_comb!$A:$B,2,FALSE),D3677)</f>
        <v>37.04</v>
      </c>
      <c r="G3677">
        <v>633985</v>
      </c>
      <c r="H3677">
        <f>SUMIFS($G:$G,$E:$E,18.51,'RAW2'!$A:$A,'RAW2'!A3677)</f>
        <v>46098725</v>
      </c>
      <c r="I3677" s="1" t="str">
        <f>VLOOKUP(A3677,'volatile collection data'!$G$6:$H$69,2,FALSE)</f>
        <v>A</v>
      </c>
      <c r="J3677" s="1">
        <f>VLOOKUP(A3677,'volatile collection data'!$G$6:$I$69,3,FALSE)</f>
        <v>6</v>
      </c>
      <c r="K3677" s="1" t="str">
        <f>VLOOKUP(A3677,'volatile collection data'!$G$6:$N$69,8,FALSE)</f>
        <v>2A</v>
      </c>
      <c r="L3677" s="1">
        <f>VLOOKUP(A3677,'volatile collection data'!$G$6:$J$69,4,FALSE)</f>
        <v>2.5</v>
      </c>
      <c r="M3677" s="1">
        <f>VLOOKUP($A3677,'volatile collection data'!$G$6:$M$69,6,FALSE)</f>
        <v>15</v>
      </c>
      <c r="N3677" s="1">
        <f>VLOOKUP($A3677,'volatile collection data'!$G$6:$M$69,7,FALSE)</f>
        <v>2.5</v>
      </c>
      <c r="O3677" s="1">
        <f>VLOOKUP(A3677,'volatile collection data'!$G$6:$K$69,5,FALSE)</f>
        <v>1</v>
      </c>
      <c r="P3677" s="1" t="str">
        <f t="shared" si="345"/>
        <v>6A</v>
      </c>
      <c r="Q3677">
        <f t="shared" si="343"/>
        <v>2.7505532962137241E-2</v>
      </c>
      <c r="R3677" t="str">
        <f t="shared" si="346"/>
        <v>2A_1-A&amp;2.5%2.5@15</v>
      </c>
      <c r="S3677" t="str">
        <f t="shared" si="347"/>
        <v>6A-2A-VCS-Loc-22</v>
      </c>
      <c r="T3677" t="str">
        <f>IFERROR(IF(VLOOKUP(S3677,Bad!$A:$A,1,FALSE)='RAW2'!S3677,"yes","no"),"no")</f>
        <v>no</v>
      </c>
      <c r="U3677" t="str">
        <f>IFERROR(VLOOKUP(F3677,compounds!$A:$B,2,FALSE),"")</f>
        <v/>
      </c>
      <c r="V3677" t="str">
        <f>VLOOKUP(B3677,'volatile collection data'!$O:$P,2,FALSE)</f>
        <v>24.apr.22 2</v>
      </c>
    </row>
    <row r="3678" spans="1:22" x14ac:dyDescent="0.2">
      <c r="A3678" t="s">
        <v>384</v>
      </c>
      <c r="B3678" s="1" t="str">
        <f t="shared" si="344"/>
        <v>6A</v>
      </c>
      <c r="C3678">
        <v>37.198999999999998</v>
      </c>
      <c r="D3678">
        <f t="shared" si="342"/>
        <v>37.200000000000003</v>
      </c>
      <c r="E3678">
        <f>VLOOKUP(D3678,'Peak Combiner'!$A$5:$D$4980,4,FALSE)</f>
        <v>37.200000000000003</v>
      </c>
      <c r="F3678">
        <f>IFERROR(VLOOKUP(D3678,rt_comb!$A:$B,2,FALSE),D3678)</f>
        <v>37.200000000000003</v>
      </c>
      <c r="G3678">
        <v>732236</v>
      </c>
      <c r="H3678">
        <f>SUMIFS($G:$G,$E:$E,18.51,'RAW2'!$A:$A,'RAW2'!A3678)</f>
        <v>46098725</v>
      </c>
      <c r="I3678" s="1" t="str">
        <f>VLOOKUP(A3678,'volatile collection data'!$G$6:$H$69,2,FALSE)</f>
        <v>A</v>
      </c>
      <c r="J3678" s="1">
        <f>VLOOKUP(A3678,'volatile collection data'!$G$6:$I$69,3,FALSE)</f>
        <v>6</v>
      </c>
      <c r="K3678" s="1" t="str">
        <f>VLOOKUP(A3678,'volatile collection data'!$G$6:$N$69,8,FALSE)</f>
        <v>2A</v>
      </c>
      <c r="L3678" s="1">
        <f>VLOOKUP(A3678,'volatile collection data'!$G$6:$J$69,4,FALSE)</f>
        <v>2.5</v>
      </c>
      <c r="M3678" s="1">
        <f>VLOOKUP($A3678,'volatile collection data'!$G$6:$M$69,6,FALSE)</f>
        <v>15</v>
      </c>
      <c r="N3678" s="1">
        <f>VLOOKUP($A3678,'volatile collection data'!$G$6:$M$69,7,FALSE)</f>
        <v>2.5</v>
      </c>
      <c r="O3678" s="1">
        <f>VLOOKUP(A3678,'volatile collection data'!$G$6:$K$69,5,FALSE)</f>
        <v>1</v>
      </c>
      <c r="P3678" s="1" t="str">
        <f t="shared" si="345"/>
        <v>6A</v>
      </c>
      <c r="Q3678">
        <f t="shared" si="343"/>
        <v>3.1768167123928048E-2</v>
      </c>
      <c r="R3678" t="str">
        <f t="shared" si="346"/>
        <v>2A_1-A&amp;2.5%2.5@15</v>
      </c>
      <c r="S3678" t="str">
        <f t="shared" si="347"/>
        <v>6A-2A-VCS-Loc-22</v>
      </c>
      <c r="T3678" t="str">
        <f>IFERROR(IF(VLOOKUP(S3678,Bad!$A:$A,1,FALSE)='RAW2'!S3678,"yes","no"),"no")</f>
        <v>no</v>
      </c>
      <c r="U3678" t="str">
        <f>IFERROR(VLOOKUP(F3678,compounds!$A:$B,2,FALSE),"")</f>
        <v/>
      </c>
      <c r="V3678" t="str">
        <f>VLOOKUP(B3678,'volatile collection data'!$O:$P,2,FALSE)</f>
        <v>24.apr.22 2</v>
      </c>
    </row>
    <row r="3679" spans="1:22" x14ac:dyDescent="0.2">
      <c r="A3679" t="s">
        <v>384</v>
      </c>
      <c r="B3679" s="1" t="str">
        <f t="shared" si="344"/>
        <v>6A</v>
      </c>
      <c r="C3679">
        <v>37.301000000000002</v>
      </c>
      <c r="D3679">
        <f t="shared" si="342"/>
        <v>37.299999999999997</v>
      </c>
      <c r="E3679">
        <f>VLOOKUP(D3679,'Peak Combiner'!$A$5:$D$4980,4,FALSE)</f>
        <v>37.24</v>
      </c>
      <c r="F3679">
        <f>IFERROR(VLOOKUP(D3679,rt_comb!$A:$B,2,FALSE),D3679)</f>
        <v>37.299999999999997</v>
      </c>
      <c r="G3679">
        <v>2048156</v>
      </c>
      <c r="H3679">
        <f>SUMIFS($G:$G,$E:$E,18.51,'RAW2'!$A:$A,'RAW2'!A3679)</f>
        <v>46098725</v>
      </c>
      <c r="I3679" s="1" t="str">
        <f>VLOOKUP(A3679,'volatile collection data'!$G$6:$H$69,2,FALSE)</f>
        <v>A</v>
      </c>
      <c r="J3679" s="1">
        <f>VLOOKUP(A3679,'volatile collection data'!$G$6:$I$69,3,FALSE)</f>
        <v>6</v>
      </c>
      <c r="K3679" s="1" t="str">
        <f>VLOOKUP(A3679,'volatile collection data'!$G$6:$N$69,8,FALSE)</f>
        <v>2A</v>
      </c>
      <c r="L3679" s="1">
        <f>VLOOKUP(A3679,'volatile collection data'!$G$6:$J$69,4,FALSE)</f>
        <v>2.5</v>
      </c>
      <c r="M3679" s="1">
        <f>VLOOKUP($A3679,'volatile collection data'!$G$6:$M$69,6,FALSE)</f>
        <v>15</v>
      </c>
      <c r="N3679" s="1">
        <f>VLOOKUP($A3679,'volatile collection data'!$G$6:$M$69,7,FALSE)</f>
        <v>2.5</v>
      </c>
      <c r="O3679" s="1">
        <f>VLOOKUP(A3679,'volatile collection data'!$G$6:$K$69,5,FALSE)</f>
        <v>1</v>
      </c>
      <c r="P3679" s="1" t="str">
        <f t="shared" si="345"/>
        <v>6A</v>
      </c>
      <c r="Q3679">
        <f t="shared" si="343"/>
        <v>8.8859550887795694E-2</v>
      </c>
      <c r="R3679" t="str">
        <f t="shared" si="346"/>
        <v>2A_1-A&amp;2.5%2.5@15</v>
      </c>
      <c r="S3679" t="str">
        <f t="shared" si="347"/>
        <v>6A-2A-VCS-Loc-22</v>
      </c>
      <c r="T3679" t="str">
        <f>IFERROR(IF(VLOOKUP(S3679,Bad!$A:$A,1,FALSE)='RAW2'!S3679,"yes","no"),"no")</f>
        <v>no</v>
      </c>
      <c r="U3679" t="str">
        <f>IFERROR(VLOOKUP(F3679,compounds!$A:$B,2,FALSE),"")</f>
        <v/>
      </c>
      <c r="V3679" t="str">
        <f>VLOOKUP(B3679,'volatile collection data'!$O:$P,2,FALSE)</f>
        <v>24.apr.22 2</v>
      </c>
    </row>
    <row r="3680" spans="1:22" x14ac:dyDescent="0.2">
      <c r="A3680" t="s">
        <v>384</v>
      </c>
      <c r="B3680" s="1" t="str">
        <f t="shared" si="344"/>
        <v>6A</v>
      </c>
      <c r="C3680">
        <v>37.996000000000002</v>
      </c>
      <c r="D3680">
        <f t="shared" si="342"/>
        <v>38</v>
      </c>
      <c r="E3680">
        <f>VLOOKUP(D3680,'Peak Combiner'!$A$5:$D$4980,4,FALSE)</f>
        <v>37.99</v>
      </c>
      <c r="F3680">
        <f>IFERROR(VLOOKUP(D3680,rt_comb!$A:$B,2,FALSE),D3680)</f>
        <v>38</v>
      </c>
      <c r="G3680">
        <v>16702520</v>
      </c>
      <c r="H3680">
        <f>SUMIFS($G:$G,$E:$E,18.51,'RAW2'!$A:$A,'RAW2'!A3680)</f>
        <v>46098725</v>
      </c>
      <c r="I3680" s="1" t="str">
        <f>VLOOKUP(A3680,'volatile collection data'!$G$6:$H$69,2,FALSE)</f>
        <v>A</v>
      </c>
      <c r="J3680" s="1">
        <f>VLOOKUP(A3680,'volatile collection data'!$G$6:$I$69,3,FALSE)</f>
        <v>6</v>
      </c>
      <c r="K3680" s="1" t="str">
        <f>VLOOKUP(A3680,'volatile collection data'!$G$6:$N$69,8,FALSE)</f>
        <v>2A</v>
      </c>
      <c r="L3680" s="1">
        <f>VLOOKUP(A3680,'volatile collection data'!$G$6:$J$69,4,FALSE)</f>
        <v>2.5</v>
      </c>
      <c r="M3680" s="1">
        <f>VLOOKUP($A3680,'volatile collection data'!$G$6:$M$69,6,FALSE)</f>
        <v>15</v>
      </c>
      <c r="N3680" s="1">
        <f>VLOOKUP($A3680,'volatile collection data'!$G$6:$M$69,7,FALSE)</f>
        <v>2.5</v>
      </c>
      <c r="O3680" s="1">
        <f>VLOOKUP(A3680,'volatile collection data'!$G$6:$K$69,5,FALSE)</f>
        <v>1</v>
      </c>
      <c r="P3680" s="1" t="str">
        <f t="shared" si="345"/>
        <v>6A</v>
      </c>
      <c r="Q3680">
        <f t="shared" si="343"/>
        <v>0.72464129973225944</v>
      </c>
      <c r="R3680" t="str">
        <f t="shared" si="346"/>
        <v>2A_1-A&amp;2.5%2.5@15</v>
      </c>
      <c r="S3680" t="str">
        <f t="shared" si="347"/>
        <v>6A-2A-VCS-Loc-22</v>
      </c>
      <c r="T3680" t="str">
        <f>IFERROR(IF(VLOOKUP(S3680,Bad!$A:$A,1,FALSE)='RAW2'!S3680,"yes","no"),"no")</f>
        <v>no</v>
      </c>
      <c r="U3680" t="str">
        <f>IFERROR(VLOOKUP(F3680,compounds!$A:$B,2,FALSE),"")</f>
        <v/>
      </c>
      <c r="V3680" t="str">
        <f>VLOOKUP(B3680,'volatile collection data'!$O:$P,2,FALSE)</f>
        <v>24.apr.22 2</v>
      </c>
    </row>
    <row r="3681" spans="1:22" x14ac:dyDescent="0.2">
      <c r="A3681" t="s">
        <v>384</v>
      </c>
      <c r="B3681" s="1" t="str">
        <f t="shared" si="344"/>
        <v>6A</v>
      </c>
      <c r="C3681">
        <v>38.302999999999997</v>
      </c>
      <c r="D3681">
        <f t="shared" si="342"/>
        <v>38.299999999999997</v>
      </c>
      <c r="E3681">
        <f>VLOOKUP(D3681,'Peak Combiner'!$A$5:$D$4980,4,FALSE)</f>
        <v>38.299999999999997</v>
      </c>
      <c r="F3681">
        <f>IFERROR(VLOOKUP(D3681,rt_comb!$A:$B,2,FALSE),D3681)</f>
        <v>38.299999999999997</v>
      </c>
      <c r="G3681">
        <v>1274879</v>
      </c>
      <c r="H3681">
        <f>SUMIFS($G:$G,$E:$E,18.51,'RAW2'!$A:$A,'RAW2'!A3681)</f>
        <v>46098725</v>
      </c>
      <c r="I3681" s="1" t="str">
        <f>VLOOKUP(A3681,'volatile collection data'!$G$6:$H$69,2,FALSE)</f>
        <v>A</v>
      </c>
      <c r="J3681" s="1">
        <f>VLOOKUP(A3681,'volatile collection data'!$G$6:$I$69,3,FALSE)</f>
        <v>6</v>
      </c>
      <c r="K3681" s="1" t="str">
        <f>VLOOKUP(A3681,'volatile collection data'!$G$6:$N$69,8,FALSE)</f>
        <v>2A</v>
      </c>
      <c r="L3681" s="1">
        <f>VLOOKUP(A3681,'volatile collection data'!$G$6:$J$69,4,FALSE)</f>
        <v>2.5</v>
      </c>
      <c r="M3681" s="1">
        <f>VLOOKUP($A3681,'volatile collection data'!$G$6:$M$69,6,FALSE)</f>
        <v>15</v>
      </c>
      <c r="N3681" s="1">
        <f>VLOOKUP($A3681,'volatile collection data'!$G$6:$M$69,7,FALSE)</f>
        <v>2.5</v>
      </c>
      <c r="O3681" s="1">
        <f>VLOOKUP(A3681,'volatile collection data'!$G$6:$K$69,5,FALSE)</f>
        <v>1</v>
      </c>
      <c r="P3681" s="1" t="str">
        <f t="shared" si="345"/>
        <v>6A</v>
      </c>
      <c r="Q3681">
        <f t="shared" si="343"/>
        <v>5.5310813910796876E-2</v>
      </c>
      <c r="R3681" t="str">
        <f t="shared" si="346"/>
        <v>2A_1-A&amp;2.5%2.5@15</v>
      </c>
      <c r="S3681" t="str">
        <f t="shared" si="347"/>
        <v>6A-2A-VCS-Loc-22</v>
      </c>
      <c r="T3681" t="str">
        <f>IFERROR(IF(VLOOKUP(S3681,Bad!$A:$A,1,FALSE)='RAW2'!S3681,"yes","no"),"no")</f>
        <v>no</v>
      </c>
      <c r="U3681" t="str">
        <f>IFERROR(VLOOKUP(F3681,compounds!$A:$B,2,FALSE),"")</f>
        <v/>
      </c>
      <c r="V3681" t="str">
        <f>VLOOKUP(B3681,'volatile collection data'!$O:$P,2,FALSE)</f>
        <v>24.apr.22 2</v>
      </c>
    </row>
    <row r="3682" spans="1:22" x14ac:dyDescent="0.2">
      <c r="A3682" t="s">
        <v>385</v>
      </c>
      <c r="B3682" s="1" t="str">
        <f t="shared" si="344"/>
        <v>6B</v>
      </c>
      <c r="C3682">
        <v>4.1840000000000002</v>
      </c>
      <c r="D3682">
        <f t="shared" si="342"/>
        <v>4.18</v>
      </c>
      <c r="E3682">
        <f>VLOOKUP(D3682,'Peak Combiner'!$A$5:$D$4980,4,FALSE)</f>
        <v>4.1500000000000004</v>
      </c>
      <c r="F3682">
        <f>IFERROR(VLOOKUP(D3682,rt_comb!$A:$B,2,FALSE),D3682)</f>
        <v>4.18</v>
      </c>
      <c r="G3682">
        <v>3921911</v>
      </c>
      <c r="H3682">
        <f>SUMIFS($G:$G,$E:$E,18.51,'RAW2'!$A:$A,'RAW2'!A3682)</f>
        <v>36022136</v>
      </c>
      <c r="I3682" s="1" t="str">
        <f>VLOOKUP(A3682,'volatile collection data'!$G$6:$H$69,2,FALSE)</f>
        <v>B</v>
      </c>
      <c r="J3682" s="1">
        <f>VLOOKUP(A3682,'volatile collection data'!$G$6:$I$69,3,FALSE)</f>
        <v>6</v>
      </c>
      <c r="K3682" s="1" t="str">
        <f>VLOOKUP(A3682,'volatile collection data'!$G$6:$N$69,8,FALSE)</f>
        <v>12A</v>
      </c>
      <c r="L3682" s="1">
        <f>VLOOKUP(A3682,'volatile collection data'!$G$6:$J$69,4,FALSE)</f>
        <v>3.59</v>
      </c>
      <c r="M3682" s="1">
        <f>VLOOKUP($A3682,'volatile collection data'!$G$6:$M$69,6,FALSE)</f>
        <v>10</v>
      </c>
      <c r="N3682" s="1">
        <f>VLOOKUP($A3682,'volatile collection data'!$G$6:$M$69,7,FALSE)</f>
        <v>3.59</v>
      </c>
      <c r="O3682" s="1">
        <f>VLOOKUP(A3682,'volatile collection data'!$G$6:$K$69,5,FALSE)</f>
        <v>1</v>
      </c>
      <c r="P3682" s="1" t="str">
        <f t="shared" si="345"/>
        <v>6B</v>
      </c>
      <c r="Q3682">
        <f t="shared" si="343"/>
        <v>0.15163652671079061</v>
      </c>
      <c r="R3682" t="str">
        <f t="shared" si="346"/>
        <v>12A_1-B&amp;3.59%3.59@10</v>
      </c>
      <c r="S3682" t="str">
        <f t="shared" si="347"/>
        <v>6B-12A-VCS-Loc-22</v>
      </c>
      <c r="T3682" t="str">
        <f>IFERROR(IF(VLOOKUP(S3682,Bad!$A:$A,1,FALSE)='RAW2'!S3682,"yes","no"),"no")</f>
        <v>no</v>
      </c>
      <c r="U3682" t="str">
        <f>IFERROR(VLOOKUP(F3682,compounds!$A:$B,2,FALSE),"")</f>
        <v/>
      </c>
      <c r="V3682" t="str">
        <f>VLOOKUP(B3682,'volatile collection data'!$O:$P,2,FALSE)</f>
        <v>25 apr.22 12</v>
      </c>
    </row>
    <row r="3683" spans="1:22" x14ac:dyDescent="0.2">
      <c r="A3683" t="s">
        <v>385</v>
      </c>
      <c r="B3683" s="1" t="str">
        <f t="shared" si="344"/>
        <v>6B</v>
      </c>
      <c r="C3683">
        <v>4.9969999999999999</v>
      </c>
      <c r="D3683">
        <f t="shared" si="342"/>
        <v>5</v>
      </c>
      <c r="E3683">
        <f>VLOOKUP(D3683,'Peak Combiner'!$A$5:$D$4980,4,FALSE)</f>
        <v>4.99</v>
      </c>
      <c r="F3683">
        <f>IFERROR(VLOOKUP(D3683,rt_comb!$A:$B,2,FALSE),D3683)</f>
        <v>5</v>
      </c>
      <c r="G3683">
        <v>16977613</v>
      </c>
      <c r="H3683">
        <f>SUMIFS($G:$G,$E:$E,18.51,'RAW2'!$A:$A,'RAW2'!A3683)</f>
        <v>36022136</v>
      </c>
      <c r="I3683" s="1" t="str">
        <f>VLOOKUP(A3683,'volatile collection data'!$G$6:$H$69,2,FALSE)</f>
        <v>B</v>
      </c>
      <c r="J3683" s="1">
        <f>VLOOKUP(A3683,'volatile collection data'!$G$6:$I$69,3,FALSE)</f>
        <v>6</v>
      </c>
      <c r="K3683" s="1" t="str">
        <f>VLOOKUP(A3683,'volatile collection data'!$G$6:$N$69,8,FALSE)</f>
        <v>12A</v>
      </c>
      <c r="L3683" s="1">
        <f>VLOOKUP(A3683,'volatile collection data'!$G$6:$J$69,4,FALSE)</f>
        <v>3.59</v>
      </c>
      <c r="M3683" s="1">
        <f>VLOOKUP($A3683,'volatile collection data'!$G$6:$M$69,6,FALSE)</f>
        <v>10</v>
      </c>
      <c r="N3683" s="1">
        <f>VLOOKUP($A3683,'volatile collection data'!$G$6:$M$69,7,FALSE)</f>
        <v>3.59</v>
      </c>
      <c r="O3683" s="1">
        <f>VLOOKUP(A3683,'volatile collection data'!$G$6:$K$69,5,FALSE)</f>
        <v>1</v>
      </c>
      <c r="P3683" s="1" t="str">
        <f t="shared" si="345"/>
        <v>6B</v>
      </c>
      <c r="Q3683">
        <f t="shared" si="343"/>
        <v>0.65642138925640225</v>
      </c>
      <c r="R3683" t="str">
        <f t="shared" si="346"/>
        <v>12A_1-B&amp;3.59%3.59@10</v>
      </c>
      <c r="S3683" t="str">
        <f t="shared" si="347"/>
        <v>6B-12A-VCS-Loc-22</v>
      </c>
      <c r="T3683" t="str">
        <f>IFERROR(IF(VLOOKUP(S3683,Bad!$A:$A,1,FALSE)='RAW2'!S3683,"yes","no"),"no")</f>
        <v>no</v>
      </c>
      <c r="U3683" t="str">
        <f>IFERROR(VLOOKUP(F3683,compounds!$A:$B,2,FALSE),"")</f>
        <v/>
      </c>
      <c r="V3683" t="str">
        <f>VLOOKUP(B3683,'volatile collection data'!$O:$P,2,FALSE)</f>
        <v>25 apr.22 12</v>
      </c>
    </row>
    <row r="3684" spans="1:22" x14ac:dyDescent="0.2">
      <c r="A3684" t="s">
        <v>385</v>
      </c>
      <c r="B3684" s="1" t="str">
        <f t="shared" si="344"/>
        <v>6B</v>
      </c>
      <c r="C3684">
        <v>5.101</v>
      </c>
      <c r="D3684">
        <f t="shared" si="342"/>
        <v>5.0999999999999996</v>
      </c>
      <c r="E3684">
        <f>VLOOKUP(D3684,'Peak Combiner'!$A$5:$D$4980,4,FALSE)</f>
        <v>5.0999999999999996</v>
      </c>
      <c r="F3684">
        <f>IFERROR(VLOOKUP(D3684,rt_comb!$A:$B,2,FALSE),D3684)</f>
        <v>5.0999999999999996</v>
      </c>
      <c r="G3684">
        <v>3589213</v>
      </c>
      <c r="H3684">
        <f>SUMIFS($G:$G,$E:$E,18.51,'RAW2'!$A:$A,'RAW2'!A3684)</f>
        <v>36022136</v>
      </c>
      <c r="I3684" s="1" t="str">
        <f>VLOOKUP(A3684,'volatile collection data'!$G$6:$H$69,2,FALSE)</f>
        <v>B</v>
      </c>
      <c r="J3684" s="1">
        <f>VLOOKUP(A3684,'volatile collection data'!$G$6:$I$69,3,FALSE)</f>
        <v>6</v>
      </c>
      <c r="K3684" s="1" t="str">
        <f>VLOOKUP(A3684,'volatile collection data'!$G$6:$N$69,8,FALSE)</f>
        <v>12A</v>
      </c>
      <c r="L3684" s="1">
        <f>VLOOKUP(A3684,'volatile collection data'!$G$6:$J$69,4,FALSE)</f>
        <v>3.59</v>
      </c>
      <c r="M3684" s="1">
        <f>VLOOKUP($A3684,'volatile collection data'!$G$6:$M$69,6,FALSE)</f>
        <v>10</v>
      </c>
      <c r="N3684" s="1">
        <f>VLOOKUP($A3684,'volatile collection data'!$G$6:$M$69,7,FALSE)</f>
        <v>3.59</v>
      </c>
      <c r="O3684" s="1">
        <f>VLOOKUP(A3684,'volatile collection data'!$G$6:$K$69,5,FALSE)</f>
        <v>1</v>
      </c>
      <c r="P3684" s="1" t="str">
        <f t="shared" si="345"/>
        <v>6B</v>
      </c>
      <c r="Q3684">
        <f t="shared" si="343"/>
        <v>0.13877311161452083</v>
      </c>
      <c r="R3684" t="str">
        <f t="shared" si="346"/>
        <v>12A_1-B&amp;3.59%3.59@10</v>
      </c>
      <c r="S3684" t="str">
        <f t="shared" si="347"/>
        <v>6B-12A-VCS-Loc-22</v>
      </c>
      <c r="T3684" t="str">
        <f>IFERROR(IF(VLOOKUP(S3684,Bad!$A:$A,1,FALSE)='RAW2'!S3684,"yes","no"),"no")</f>
        <v>no</v>
      </c>
      <c r="U3684" t="str">
        <f>IFERROR(VLOOKUP(F3684,compounds!$A:$B,2,FALSE),"")</f>
        <v/>
      </c>
      <c r="V3684" t="str">
        <f>VLOOKUP(B3684,'volatile collection data'!$O:$P,2,FALSE)</f>
        <v>25 apr.22 12</v>
      </c>
    </row>
    <row r="3685" spans="1:22" x14ac:dyDescent="0.2">
      <c r="A3685" t="s">
        <v>385</v>
      </c>
      <c r="B3685" s="1" t="str">
        <f t="shared" si="344"/>
        <v>6B</v>
      </c>
      <c r="C3685">
        <v>5.3159999999999998</v>
      </c>
      <c r="D3685">
        <f t="shared" si="342"/>
        <v>5.32</v>
      </c>
      <c r="E3685">
        <f>VLOOKUP(D3685,'Peak Combiner'!$A$5:$D$4980,4,FALSE)</f>
        <v>5.32</v>
      </c>
      <c r="F3685">
        <f>IFERROR(VLOOKUP(D3685,rt_comb!$A:$B,2,FALSE),D3685)</f>
        <v>5.32</v>
      </c>
      <c r="G3685">
        <v>2519827</v>
      </c>
      <c r="H3685">
        <f>SUMIFS($G:$G,$E:$E,18.51,'RAW2'!$A:$A,'RAW2'!A3685)</f>
        <v>36022136</v>
      </c>
      <c r="I3685" s="1" t="str">
        <f>VLOOKUP(A3685,'volatile collection data'!$G$6:$H$69,2,FALSE)</f>
        <v>B</v>
      </c>
      <c r="J3685" s="1">
        <f>VLOOKUP(A3685,'volatile collection data'!$G$6:$I$69,3,FALSE)</f>
        <v>6</v>
      </c>
      <c r="K3685" s="1" t="str">
        <f>VLOOKUP(A3685,'volatile collection data'!$G$6:$N$69,8,FALSE)</f>
        <v>12A</v>
      </c>
      <c r="L3685" s="1">
        <f>VLOOKUP(A3685,'volatile collection data'!$G$6:$J$69,4,FALSE)</f>
        <v>3.59</v>
      </c>
      <c r="M3685" s="1">
        <f>VLOOKUP($A3685,'volatile collection data'!$G$6:$M$69,6,FALSE)</f>
        <v>10</v>
      </c>
      <c r="N3685" s="1">
        <f>VLOOKUP($A3685,'volatile collection data'!$G$6:$M$69,7,FALSE)</f>
        <v>3.59</v>
      </c>
      <c r="O3685" s="1">
        <f>VLOOKUP(A3685,'volatile collection data'!$G$6:$K$69,5,FALSE)</f>
        <v>1</v>
      </c>
      <c r="P3685" s="1" t="str">
        <f t="shared" si="345"/>
        <v>6B</v>
      </c>
      <c r="Q3685">
        <f t="shared" si="343"/>
        <v>9.7426436803913052E-2</v>
      </c>
      <c r="R3685" t="str">
        <f t="shared" si="346"/>
        <v>12A_1-B&amp;3.59%3.59@10</v>
      </c>
      <c r="S3685" t="str">
        <f t="shared" si="347"/>
        <v>6B-12A-VCS-Loc-22</v>
      </c>
      <c r="T3685" t="str">
        <f>IFERROR(IF(VLOOKUP(S3685,Bad!$A:$A,1,FALSE)='RAW2'!S3685,"yes","no"),"no")</f>
        <v>no</v>
      </c>
      <c r="U3685" t="str">
        <f>IFERROR(VLOOKUP(F3685,compounds!$A:$B,2,FALSE),"")</f>
        <v/>
      </c>
      <c r="V3685" t="str">
        <f>VLOOKUP(B3685,'volatile collection data'!$O:$P,2,FALSE)</f>
        <v>25 apr.22 12</v>
      </c>
    </row>
    <row r="3686" spans="1:22" x14ac:dyDescent="0.2">
      <c r="A3686" t="s">
        <v>385</v>
      </c>
      <c r="B3686" s="1" t="str">
        <f t="shared" si="344"/>
        <v>6B</v>
      </c>
      <c r="C3686">
        <v>5.569</v>
      </c>
      <c r="D3686">
        <f t="shared" si="342"/>
        <v>5.57</v>
      </c>
      <c r="E3686">
        <f>VLOOKUP(D3686,'Peak Combiner'!$A$5:$D$4980,4,FALSE)</f>
        <v>5.57</v>
      </c>
      <c r="F3686">
        <f>IFERROR(VLOOKUP(D3686,rt_comb!$A:$B,2,FALSE),D3686)</f>
        <v>5.57</v>
      </c>
      <c r="G3686">
        <v>2399153</v>
      </c>
      <c r="H3686">
        <f>SUMIFS($G:$G,$E:$E,18.51,'RAW2'!$A:$A,'RAW2'!A3686)</f>
        <v>36022136</v>
      </c>
      <c r="I3686" s="1" t="str">
        <f>VLOOKUP(A3686,'volatile collection data'!$G$6:$H$69,2,FALSE)</f>
        <v>B</v>
      </c>
      <c r="J3686" s="1">
        <f>VLOOKUP(A3686,'volatile collection data'!$G$6:$I$69,3,FALSE)</f>
        <v>6</v>
      </c>
      <c r="K3686" s="1" t="str">
        <f>VLOOKUP(A3686,'volatile collection data'!$G$6:$N$69,8,FALSE)</f>
        <v>12A</v>
      </c>
      <c r="L3686" s="1">
        <f>VLOOKUP(A3686,'volatile collection data'!$G$6:$J$69,4,FALSE)</f>
        <v>3.59</v>
      </c>
      <c r="M3686" s="1">
        <f>VLOOKUP($A3686,'volatile collection data'!$G$6:$M$69,6,FALSE)</f>
        <v>10</v>
      </c>
      <c r="N3686" s="1">
        <f>VLOOKUP($A3686,'volatile collection data'!$G$6:$M$69,7,FALSE)</f>
        <v>3.59</v>
      </c>
      <c r="O3686" s="1">
        <f>VLOOKUP(A3686,'volatile collection data'!$G$6:$K$69,5,FALSE)</f>
        <v>1</v>
      </c>
      <c r="P3686" s="1" t="str">
        <f t="shared" si="345"/>
        <v>6B</v>
      </c>
      <c r="Q3686">
        <f t="shared" si="343"/>
        <v>9.276070465846202E-2</v>
      </c>
      <c r="R3686" t="str">
        <f t="shared" si="346"/>
        <v>12A_1-B&amp;3.59%3.59@10</v>
      </c>
      <c r="S3686" t="str">
        <f t="shared" si="347"/>
        <v>6B-12A-VCS-Loc-22</v>
      </c>
      <c r="T3686" t="str">
        <f>IFERROR(IF(VLOOKUP(S3686,Bad!$A:$A,1,FALSE)='RAW2'!S3686,"yes","no"),"no")</f>
        <v>no</v>
      </c>
      <c r="U3686" t="str">
        <f>IFERROR(VLOOKUP(F3686,compounds!$A:$B,2,FALSE),"")</f>
        <v/>
      </c>
      <c r="V3686" t="str">
        <f>VLOOKUP(B3686,'volatile collection data'!$O:$P,2,FALSE)</f>
        <v>25 apr.22 12</v>
      </c>
    </row>
    <row r="3687" spans="1:22" x14ac:dyDescent="0.2">
      <c r="A3687" t="s">
        <v>385</v>
      </c>
      <c r="B3687" s="1" t="str">
        <f t="shared" si="344"/>
        <v>6B</v>
      </c>
      <c r="C3687">
        <v>5.9459999999999997</v>
      </c>
      <c r="D3687">
        <f t="shared" si="342"/>
        <v>5.95</v>
      </c>
      <c r="E3687">
        <f>VLOOKUP(D3687,'Peak Combiner'!$A$5:$D$4980,4,FALSE)</f>
        <v>5.95</v>
      </c>
      <c r="F3687">
        <f>IFERROR(VLOOKUP(D3687,rt_comb!$A:$B,2,FALSE),D3687)</f>
        <v>5.95</v>
      </c>
      <c r="G3687">
        <v>877779</v>
      </c>
      <c r="H3687">
        <f>SUMIFS($G:$G,$E:$E,18.51,'RAW2'!$A:$A,'RAW2'!A3687)</f>
        <v>36022136</v>
      </c>
      <c r="I3687" s="1" t="str">
        <f>VLOOKUP(A3687,'volatile collection data'!$G$6:$H$69,2,FALSE)</f>
        <v>B</v>
      </c>
      <c r="J3687" s="1">
        <f>VLOOKUP(A3687,'volatile collection data'!$G$6:$I$69,3,FALSE)</f>
        <v>6</v>
      </c>
      <c r="K3687" s="1" t="str">
        <f>VLOOKUP(A3687,'volatile collection data'!$G$6:$N$69,8,FALSE)</f>
        <v>12A</v>
      </c>
      <c r="L3687" s="1">
        <f>VLOOKUP(A3687,'volatile collection data'!$G$6:$J$69,4,FALSE)</f>
        <v>3.59</v>
      </c>
      <c r="M3687" s="1">
        <f>VLOOKUP($A3687,'volatile collection data'!$G$6:$M$69,6,FALSE)</f>
        <v>10</v>
      </c>
      <c r="N3687" s="1">
        <f>VLOOKUP($A3687,'volatile collection data'!$G$6:$M$69,7,FALSE)</f>
        <v>3.59</v>
      </c>
      <c r="O3687" s="1">
        <f>VLOOKUP(A3687,'volatile collection data'!$G$6:$K$69,5,FALSE)</f>
        <v>1</v>
      </c>
      <c r="P3687" s="1" t="str">
        <f t="shared" si="345"/>
        <v>6B</v>
      </c>
      <c r="Q3687">
        <f t="shared" si="343"/>
        <v>3.3938393497371835E-2</v>
      </c>
      <c r="R3687" t="str">
        <f t="shared" si="346"/>
        <v>12A_1-B&amp;3.59%3.59@10</v>
      </c>
      <c r="S3687" t="str">
        <f t="shared" si="347"/>
        <v>6B-12A-VCS-Loc-22</v>
      </c>
      <c r="T3687" t="str">
        <f>IFERROR(IF(VLOOKUP(S3687,Bad!$A:$A,1,FALSE)='RAW2'!S3687,"yes","no"),"no")</f>
        <v>no</v>
      </c>
      <c r="U3687" t="str">
        <f>IFERROR(VLOOKUP(F3687,compounds!$A:$B,2,FALSE),"")</f>
        <v/>
      </c>
      <c r="V3687" t="str">
        <f>VLOOKUP(B3687,'volatile collection data'!$O:$P,2,FALSE)</f>
        <v>25 apr.22 12</v>
      </c>
    </row>
    <row r="3688" spans="1:22" x14ac:dyDescent="0.2">
      <c r="A3688" t="s">
        <v>385</v>
      </c>
      <c r="B3688" s="1" t="str">
        <f t="shared" si="344"/>
        <v>6B</v>
      </c>
      <c r="C3688">
        <v>6.2590000000000003</v>
      </c>
      <c r="D3688">
        <f t="shared" si="342"/>
        <v>6.26</v>
      </c>
      <c r="E3688">
        <f>VLOOKUP(D3688,'Peak Combiner'!$A$5:$D$4980,4,FALSE)</f>
        <v>6.25</v>
      </c>
      <c r="F3688">
        <f>IFERROR(VLOOKUP(D3688,rt_comb!$A:$B,2,FALSE),D3688)</f>
        <v>6.26</v>
      </c>
      <c r="G3688">
        <v>2442285</v>
      </c>
      <c r="H3688">
        <f>SUMIFS($G:$G,$E:$E,18.51,'RAW2'!$A:$A,'RAW2'!A3688)</f>
        <v>36022136</v>
      </c>
      <c r="I3688" s="1" t="str">
        <f>VLOOKUP(A3688,'volatile collection data'!$G$6:$H$69,2,FALSE)</f>
        <v>B</v>
      </c>
      <c r="J3688" s="1">
        <f>VLOOKUP(A3688,'volatile collection data'!$G$6:$I$69,3,FALSE)</f>
        <v>6</v>
      </c>
      <c r="K3688" s="1" t="str">
        <f>VLOOKUP(A3688,'volatile collection data'!$G$6:$N$69,8,FALSE)</f>
        <v>12A</v>
      </c>
      <c r="L3688" s="1">
        <f>VLOOKUP(A3688,'volatile collection data'!$G$6:$J$69,4,FALSE)</f>
        <v>3.59</v>
      </c>
      <c r="M3688" s="1">
        <f>VLOOKUP($A3688,'volatile collection data'!$G$6:$M$69,6,FALSE)</f>
        <v>10</v>
      </c>
      <c r="N3688" s="1">
        <f>VLOOKUP($A3688,'volatile collection data'!$G$6:$M$69,7,FALSE)</f>
        <v>3.59</v>
      </c>
      <c r="O3688" s="1">
        <f>VLOOKUP(A3688,'volatile collection data'!$G$6:$K$69,5,FALSE)</f>
        <v>1</v>
      </c>
      <c r="P3688" s="1" t="str">
        <f t="shared" si="345"/>
        <v>6B</v>
      </c>
      <c r="Q3688">
        <f t="shared" si="343"/>
        <v>9.4428357664889204E-2</v>
      </c>
      <c r="R3688" t="str">
        <f t="shared" si="346"/>
        <v>12A_1-B&amp;3.59%3.59@10</v>
      </c>
      <c r="S3688" t="str">
        <f t="shared" si="347"/>
        <v>6B-12A-VCS-Loc-22</v>
      </c>
      <c r="T3688" t="str">
        <f>IFERROR(IF(VLOOKUP(S3688,Bad!$A:$A,1,FALSE)='RAW2'!S3688,"yes","no"),"no")</f>
        <v>no</v>
      </c>
      <c r="U3688" t="str">
        <f>IFERROR(VLOOKUP(F3688,compounds!$A:$B,2,FALSE),"")</f>
        <v/>
      </c>
      <c r="V3688" t="str">
        <f>VLOOKUP(B3688,'volatile collection data'!$O:$P,2,FALSE)</f>
        <v>25 apr.22 12</v>
      </c>
    </row>
    <row r="3689" spans="1:22" x14ac:dyDescent="0.2">
      <c r="A3689" t="s">
        <v>385</v>
      </c>
      <c r="B3689" s="1" t="str">
        <f t="shared" si="344"/>
        <v>6B</v>
      </c>
      <c r="C3689">
        <v>6.3280000000000003</v>
      </c>
      <c r="D3689">
        <f t="shared" si="342"/>
        <v>6.33</v>
      </c>
      <c r="E3689">
        <f>VLOOKUP(D3689,'Peak Combiner'!$A$5:$D$4980,4,FALSE)</f>
        <v>6.32</v>
      </c>
      <c r="F3689">
        <f>IFERROR(VLOOKUP(D3689,rt_comb!$A:$B,2,FALSE),D3689)</f>
        <v>6.33</v>
      </c>
      <c r="G3689">
        <v>4207817</v>
      </c>
      <c r="H3689">
        <f>SUMIFS($G:$G,$E:$E,18.51,'RAW2'!$A:$A,'RAW2'!A3689)</f>
        <v>36022136</v>
      </c>
      <c r="I3689" s="1" t="str">
        <f>VLOOKUP(A3689,'volatile collection data'!$G$6:$H$69,2,FALSE)</f>
        <v>B</v>
      </c>
      <c r="J3689" s="1">
        <f>VLOOKUP(A3689,'volatile collection data'!$G$6:$I$69,3,FALSE)</f>
        <v>6</v>
      </c>
      <c r="K3689" s="1" t="str">
        <f>VLOOKUP(A3689,'volatile collection data'!$G$6:$N$69,8,FALSE)</f>
        <v>12A</v>
      </c>
      <c r="L3689" s="1">
        <f>VLOOKUP(A3689,'volatile collection data'!$G$6:$J$69,4,FALSE)</f>
        <v>3.59</v>
      </c>
      <c r="M3689" s="1">
        <f>VLOOKUP($A3689,'volatile collection data'!$G$6:$M$69,6,FALSE)</f>
        <v>10</v>
      </c>
      <c r="N3689" s="1">
        <f>VLOOKUP($A3689,'volatile collection data'!$G$6:$M$69,7,FALSE)</f>
        <v>3.59</v>
      </c>
      <c r="O3689" s="1">
        <f>VLOOKUP(A3689,'volatile collection data'!$G$6:$K$69,5,FALSE)</f>
        <v>1</v>
      </c>
      <c r="P3689" s="1" t="str">
        <f t="shared" si="345"/>
        <v>6B</v>
      </c>
      <c r="Q3689">
        <f t="shared" si="343"/>
        <v>0.16269077878478599</v>
      </c>
      <c r="R3689" t="str">
        <f t="shared" si="346"/>
        <v>12A_1-B&amp;3.59%3.59@10</v>
      </c>
      <c r="S3689" t="str">
        <f t="shared" si="347"/>
        <v>6B-12A-VCS-Loc-22</v>
      </c>
      <c r="T3689" t="str">
        <f>IFERROR(IF(VLOOKUP(S3689,Bad!$A:$A,1,FALSE)='RAW2'!S3689,"yes","no"),"no")</f>
        <v>no</v>
      </c>
      <c r="U3689" t="str">
        <f>IFERROR(VLOOKUP(F3689,compounds!$A:$B,2,FALSE),"")</f>
        <v/>
      </c>
      <c r="V3689" t="str">
        <f>VLOOKUP(B3689,'volatile collection data'!$O:$P,2,FALSE)</f>
        <v>25 apr.22 12</v>
      </c>
    </row>
    <row r="3690" spans="1:22" x14ac:dyDescent="0.2">
      <c r="A3690" t="s">
        <v>385</v>
      </c>
      <c r="B3690" s="1" t="str">
        <f t="shared" si="344"/>
        <v>6B</v>
      </c>
      <c r="C3690">
        <v>6.41</v>
      </c>
      <c r="D3690">
        <f t="shared" si="342"/>
        <v>6.41</v>
      </c>
      <c r="E3690">
        <f>VLOOKUP(D3690,'Peak Combiner'!$A$5:$D$4980,4,FALSE)</f>
        <v>6.41</v>
      </c>
      <c r="F3690">
        <f>IFERROR(VLOOKUP(D3690,rt_comb!$A:$B,2,FALSE),D3690)</f>
        <v>6.41</v>
      </c>
      <c r="G3690">
        <v>3313203</v>
      </c>
      <c r="H3690">
        <f>SUMIFS($G:$G,$E:$E,18.51,'RAW2'!$A:$A,'RAW2'!A3690)</f>
        <v>36022136</v>
      </c>
      <c r="I3690" s="1" t="str">
        <f>VLOOKUP(A3690,'volatile collection data'!$G$6:$H$69,2,FALSE)</f>
        <v>B</v>
      </c>
      <c r="J3690" s="1">
        <f>VLOOKUP(A3690,'volatile collection data'!$G$6:$I$69,3,FALSE)</f>
        <v>6</v>
      </c>
      <c r="K3690" s="1" t="str">
        <f>VLOOKUP(A3690,'volatile collection data'!$G$6:$N$69,8,FALSE)</f>
        <v>12A</v>
      </c>
      <c r="L3690" s="1">
        <f>VLOOKUP(A3690,'volatile collection data'!$G$6:$J$69,4,FALSE)</f>
        <v>3.59</v>
      </c>
      <c r="M3690" s="1">
        <f>VLOOKUP($A3690,'volatile collection data'!$G$6:$M$69,6,FALSE)</f>
        <v>10</v>
      </c>
      <c r="N3690" s="1">
        <f>VLOOKUP($A3690,'volatile collection data'!$G$6:$M$69,7,FALSE)</f>
        <v>3.59</v>
      </c>
      <c r="O3690" s="1">
        <f>VLOOKUP(A3690,'volatile collection data'!$G$6:$K$69,5,FALSE)</f>
        <v>1</v>
      </c>
      <c r="P3690" s="1" t="str">
        <f t="shared" si="345"/>
        <v>6B</v>
      </c>
      <c r="Q3690">
        <f t="shared" si="343"/>
        <v>0.12810147787845558</v>
      </c>
      <c r="R3690" t="str">
        <f t="shared" si="346"/>
        <v>12A_1-B&amp;3.59%3.59@10</v>
      </c>
      <c r="S3690" t="str">
        <f t="shared" si="347"/>
        <v>6B-12A-VCS-Loc-22</v>
      </c>
      <c r="T3690" t="str">
        <f>IFERROR(IF(VLOOKUP(S3690,Bad!$A:$A,1,FALSE)='RAW2'!S3690,"yes","no"),"no")</f>
        <v>no</v>
      </c>
      <c r="U3690" t="str">
        <f>IFERROR(VLOOKUP(F3690,compounds!$A:$B,2,FALSE),"")</f>
        <v/>
      </c>
      <c r="V3690" t="str">
        <f>VLOOKUP(B3690,'volatile collection data'!$O:$P,2,FALSE)</f>
        <v>25 apr.22 12</v>
      </c>
    </row>
    <row r="3691" spans="1:22" x14ac:dyDescent="0.2">
      <c r="A3691" t="s">
        <v>385</v>
      </c>
      <c r="B3691" s="1" t="str">
        <f t="shared" si="344"/>
        <v>6B</v>
      </c>
      <c r="C3691">
        <v>7.0910000000000002</v>
      </c>
      <c r="D3691">
        <f t="shared" si="342"/>
        <v>7.09</v>
      </c>
      <c r="E3691">
        <f>VLOOKUP(D3691,'Peak Combiner'!$A$5:$D$4980,4,FALSE)</f>
        <v>7.09</v>
      </c>
      <c r="F3691">
        <f>IFERROR(VLOOKUP(D3691,rt_comb!$A:$B,2,FALSE),D3691)</f>
        <v>7.09</v>
      </c>
      <c r="G3691">
        <v>3012169</v>
      </c>
      <c r="H3691">
        <f>SUMIFS($G:$G,$E:$E,18.51,'RAW2'!$A:$A,'RAW2'!A3691)</f>
        <v>36022136</v>
      </c>
      <c r="I3691" s="1" t="str">
        <f>VLOOKUP(A3691,'volatile collection data'!$G$6:$H$69,2,FALSE)</f>
        <v>B</v>
      </c>
      <c r="J3691" s="1">
        <f>VLOOKUP(A3691,'volatile collection data'!$G$6:$I$69,3,FALSE)</f>
        <v>6</v>
      </c>
      <c r="K3691" s="1" t="str">
        <f>VLOOKUP(A3691,'volatile collection data'!$G$6:$N$69,8,FALSE)</f>
        <v>12A</v>
      </c>
      <c r="L3691" s="1">
        <f>VLOOKUP(A3691,'volatile collection data'!$G$6:$J$69,4,FALSE)</f>
        <v>3.59</v>
      </c>
      <c r="M3691" s="1">
        <f>VLOOKUP($A3691,'volatile collection data'!$G$6:$M$69,6,FALSE)</f>
        <v>10</v>
      </c>
      <c r="N3691" s="1">
        <f>VLOOKUP($A3691,'volatile collection data'!$G$6:$M$69,7,FALSE)</f>
        <v>3.59</v>
      </c>
      <c r="O3691" s="1">
        <f>VLOOKUP(A3691,'volatile collection data'!$G$6:$K$69,5,FALSE)</f>
        <v>1</v>
      </c>
      <c r="P3691" s="1" t="str">
        <f t="shared" si="345"/>
        <v>6B</v>
      </c>
      <c r="Q3691">
        <f t="shared" si="343"/>
        <v>0.11646231773895827</v>
      </c>
      <c r="R3691" t="str">
        <f t="shared" si="346"/>
        <v>12A_1-B&amp;3.59%3.59@10</v>
      </c>
      <c r="S3691" t="str">
        <f t="shared" si="347"/>
        <v>6B-12A-VCS-Loc-22</v>
      </c>
      <c r="T3691" t="str">
        <f>IFERROR(IF(VLOOKUP(S3691,Bad!$A:$A,1,FALSE)='RAW2'!S3691,"yes","no"),"no")</f>
        <v>no</v>
      </c>
      <c r="U3691" t="str">
        <f>IFERROR(VLOOKUP(F3691,compounds!$A:$B,2,FALSE),"")</f>
        <v/>
      </c>
      <c r="V3691" t="str">
        <f>VLOOKUP(B3691,'volatile collection data'!$O:$P,2,FALSE)</f>
        <v>25 apr.22 12</v>
      </c>
    </row>
    <row r="3692" spans="1:22" x14ac:dyDescent="0.2">
      <c r="A3692" t="s">
        <v>385</v>
      </c>
      <c r="B3692" s="1" t="str">
        <f t="shared" si="344"/>
        <v>6B</v>
      </c>
      <c r="C3692">
        <v>7.83</v>
      </c>
      <c r="D3692">
        <f t="shared" si="342"/>
        <v>7.83</v>
      </c>
      <c r="E3692">
        <f>VLOOKUP(D3692,'Peak Combiner'!$A$5:$D$4980,4,FALSE)</f>
        <v>7.83</v>
      </c>
      <c r="F3692">
        <f>IFERROR(VLOOKUP(D3692,rt_comb!$A:$B,2,FALSE),D3692)</f>
        <v>7.83</v>
      </c>
      <c r="G3692">
        <v>1619314</v>
      </c>
      <c r="H3692">
        <f>SUMIFS($G:$G,$E:$E,18.51,'RAW2'!$A:$A,'RAW2'!A3692)</f>
        <v>36022136</v>
      </c>
      <c r="I3692" s="1" t="str">
        <f>VLOOKUP(A3692,'volatile collection data'!$G$6:$H$69,2,FALSE)</f>
        <v>B</v>
      </c>
      <c r="J3692" s="1">
        <f>VLOOKUP(A3692,'volatile collection data'!$G$6:$I$69,3,FALSE)</f>
        <v>6</v>
      </c>
      <c r="K3692" s="1" t="str">
        <f>VLOOKUP(A3692,'volatile collection data'!$G$6:$N$69,8,FALSE)</f>
        <v>12A</v>
      </c>
      <c r="L3692" s="1">
        <f>VLOOKUP(A3692,'volatile collection data'!$G$6:$J$69,4,FALSE)</f>
        <v>3.59</v>
      </c>
      <c r="M3692" s="1">
        <f>VLOOKUP($A3692,'volatile collection data'!$G$6:$M$69,6,FALSE)</f>
        <v>10</v>
      </c>
      <c r="N3692" s="1">
        <f>VLOOKUP($A3692,'volatile collection data'!$G$6:$M$69,7,FALSE)</f>
        <v>3.59</v>
      </c>
      <c r="O3692" s="1">
        <f>VLOOKUP(A3692,'volatile collection data'!$G$6:$K$69,5,FALSE)</f>
        <v>1</v>
      </c>
      <c r="P3692" s="1" t="str">
        <f t="shared" si="345"/>
        <v>6B</v>
      </c>
      <c r="Q3692">
        <f t="shared" si="343"/>
        <v>6.2609057322860526E-2</v>
      </c>
      <c r="R3692" t="str">
        <f t="shared" si="346"/>
        <v>12A_1-B&amp;3.59%3.59@10</v>
      </c>
      <c r="S3692" t="str">
        <f t="shared" si="347"/>
        <v>6B-12A-VCS-Loc-22</v>
      </c>
      <c r="T3692" t="str">
        <f>IFERROR(IF(VLOOKUP(S3692,Bad!$A:$A,1,FALSE)='RAW2'!S3692,"yes","no"),"no")</f>
        <v>no</v>
      </c>
      <c r="U3692" t="str">
        <f>IFERROR(VLOOKUP(F3692,compounds!$A:$B,2,FALSE),"")</f>
        <v/>
      </c>
      <c r="V3692" t="str">
        <f>VLOOKUP(B3692,'volatile collection data'!$O:$P,2,FALSE)</f>
        <v>25 apr.22 12</v>
      </c>
    </row>
    <row r="3693" spans="1:22" x14ac:dyDescent="0.2">
      <c r="A3693" t="s">
        <v>385</v>
      </c>
      <c r="B3693" s="1" t="str">
        <f t="shared" si="344"/>
        <v>6B</v>
      </c>
      <c r="C3693">
        <v>7.9169999999999998</v>
      </c>
      <c r="D3693">
        <f t="shared" si="342"/>
        <v>7.92</v>
      </c>
      <c r="E3693">
        <f>VLOOKUP(D3693,'Peak Combiner'!$A$5:$D$4980,4,FALSE)</f>
        <v>7.92</v>
      </c>
      <c r="F3693">
        <f>IFERROR(VLOOKUP(D3693,rt_comb!$A:$B,2,FALSE),D3693)</f>
        <v>7.92</v>
      </c>
      <c r="G3693">
        <v>1968615</v>
      </c>
      <c r="H3693">
        <f>SUMIFS($G:$G,$E:$E,18.51,'RAW2'!$A:$A,'RAW2'!A3693)</f>
        <v>36022136</v>
      </c>
      <c r="I3693" s="1" t="str">
        <f>VLOOKUP(A3693,'volatile collection data'!$G$6:$H$69,2,FALSE)</f>
        <v>B</v>
      </c>
      <c r="J3693" s="1">
        <f>VLOOKUP(A3693,'volatile collection data'!$G$6:$I$69,3,FALSE)</f>
        <v>6</v>
      </c>
      <c r="K3693" s="1" t="str">
        <f>VLOOKUP(A3693,'volatile collection data'!$G$6:$N$69,8,FALSE)</f>
        <v>12A</v>
      </c>
      <c r="L3693" s="1">
        <f>VLOOKUP(A3693,'volatile collection data'!$G$6:$J$69,4,FALSE)</f>
        <v>3.59</v>
      </c>
      <c r="M3693" s="1">
        <f>VLOOKUP($A3693,'volatile collection data'!$G$6:$M$69,6,FALSE)</f>
        <v>10</v>
      </c>
      <c r="N3693" s="1">
        <f>VLOOKUP($A3693,'volatile collection data'!$G$6:$M$69,7,FALSE)</f>
        <v>3.59</v>
      </c>
      <c r="O3693" s="1">
        <f>VLOOKUP(A3693,'volatile collection data'!$G$6:$K$69,5,FALSE)</f>
        <v>1</v>
      </c>
      <c r="P3693" s="1" t="str">
        <f t="shared" si="345"/>
        <v>6B</v>
      </c>
      <c r="Q3693">
        <f t="shared" si="343"/>
        <v>7.6114409794297497E-2</v>
      </c>
      <c r="R3693" t="str">
        <f t="shared" si="346"/>
        <v>12A_1-B&amp;3.59%3.59@10</v>
      </c>
      <c r="S3693" t="str">
        <f t="shared" si="347"/>
        <v>6B-12A-VCS-Loc-22</v>
      </c>
      <c r="T3693" t="str">
        <f>IFERROR(IF(VLOOKUP(S3693,Bad!$A:$A,1,FALSE)='RAW2'!S3693,"yes","no"),"no")</f>
        <v>no</v>
      </c>
      <c r="U3693" t="str">
        <f>IFERROR(VLOOKUP(F3693,compounds!$A:$B,2,FALSE),"")</f>
        <v/>
      </c>
      <c r="V3693" t="str">
        <f>VLOOKUP(B3693,'volatile collection data'!$O:$P,2,FALSE)</f>
        <v>25 apr.22 12</v>
      </c>
    </row>
    <row r="3694" spans="1:22" x14ac:dyDescent="0.2">
      <c r="A3694" t="s">
        <v>385</v>
      </c>
      <c r="B3694" s="1" t="str">
        <f t="shared" si="344"/>
        <v>6B</v>
      </c>
      <c r="C3694">
        <v>8.0190000000000001</v>
      </c>
      <c r="D3694">
        <f t="shared" si="342"/>
        <v>8.02</v>
      </c>
      <c r="E3694">
        <f>VLOOKUP(D3694,'Peak Combiner'!$A$5:$D$4980,4,FALSE)</f>
        <v>8.02</v>
      </c>
      <c r="F3694">
        <f>IFERROR(VLOOKUP(D3694,rt_comb!$A:$B,2,FALSE),D3694)</f>
        <v>8.02</v>
      </c>
      <c r="G3694">
        <v>5631421</v>
      </c>
      <c r="H3694">
        <f>SUMIFS($G:$G,$E:$E,18.51,'RAW2'!$A:$A,'RAW2'!A3694)</f>
        <v>36022136</v>
      </c>
      <c r="I3694" s="1" t="str">
        <f>VLOOKUP(A3694,'volatile collection data'!$G$6:$H$69,2,FALSE)</f>
        <v>B</v>
      </c>
      <c r="J3694" s="1">
        <f>VLOOKUP(A3694,'volatile collection data'!$G$6:$I$69,3,FALSE)</f>
        <v>6</v>
      </c>
      <c r="K3694" s="1" t="str">
        <f>VLOOKUP(A3694,'volatile collection data'!$G$6:$N$69,8,FALSE)</f>
        <v>12A</v>
      </c>
      <c r="L3694" s="1">
        <f>VLOOKUP(A3694,'volatile collection data'!$G$6:$J$69,4,FALSE)</f>
        <v>3.59</v>
      </c>
      <c r="M3694" s="1">
        <f>VLOOKUP($A3694,'volatile collection data'!$G$6:$M$69,6,FALSE)</f>
        <v>10</v>
      </c>
      <c r="N3694" s="1">
        <f>VLOOKUP($A3694,'volatile collection data'!$G$6:$M$69,7,FALSE)</f>
        <v>3.59</v>
      </c>
      <c r="O3694" s="1">
        <f>VLOOKUP(A3694,'volatile collection data'!$G$6:$K$69,5,FALSE)</f>
        <v>1</v>
      </c>
      <c r="P3694" s="1" t="str">
        <f t="shared" si="345"/>
        <v>6B</v>
      </c>
      <c r="Q3694">
        <f t="shared" si="343"/>
        <v>0.2177329166536944</v>
      </c>
      <c r="R3694" t="str">
        <f t="shared" si="346"/>
        <v>12A_1-B&amp;3.59%3.59@10</v>
      </c>
      <c r="S3694" t="str">
        <f t="shared" si="347"/>
        <v>6B-12A-VCS-Loc-22</v>
      </c>
      <c r="T3694" t="str">
        <f>IFERROR(IF(VLOOKUP(S3694,Bad!$A:$A,1,FALSE)='RAW2'!S3694,"yes","no"),"no")</f>
        <v>no</v>
      </c>
      <c r="U3694" t="str">
        <f>IFERROR(VLOOKUP(F3694,compounds!$A:$B,2,FALSE),"")</f>
        <v/>
      </c>
      <c r="V3694" t="str">
        <f>VLOOKUP(B3694,'volatile collection data'!$O:$P,2,FALSE)</f>
        <v>25 apr.22 12</v>
      </c>
    </row>
    <row r="3695" spans="1:22" x14ac:dyDescent="0.2">
      <c r="A3695" t="s">
        <v>385</v>
      </c>
      <c r="B3695" s="1" t="str">
        <f t="shared" si="344"/>
        <v>6B</v>
      </c>
      <c r="C3695">
        <v>8.2759999999999998</v>
      </c>
      <c r="D3695">
        <f t="shared" si="342"/>
        <v>8.2799999999999994</v>
      </c>
      <c r="E3695">
        <f>VLOOKUP(D3695,'Peak Combiner'!$A$5:$D$4980,4,FALSE)</f>
        <v>8.2799999999999994</v>
      </c>
      <c r="F3695">
        <f>IFERROR(VLOOKUP(D3695,rt_comb!$A:$B,2,FALSE),D3695)</f>
        <v>8.2799999999999994</v>
      </c>
      <c r="G3695">
        <v>2135682</v>
      </c>
      <c r="H3695">
        <f>SUMIFS($G:$G,$E:$E,18.51,'RAW2'!$A:$A,'RAW2'!A3695)</f>
        <v>36022136</v>
      </c>
      <c r="I3695" s="1" t="str">
        <f>VLOOKUP(A3695,'volatile collection data'!$G$6:$H$69,2,FALSE)</f>
        <v>B</v>
      </c>
      <c r="J3695" s="1">
        <f>VLOOKUP(A3695,'volatile collection data'!$G$6:$I$69,3,FALSE)</f>
        <v>6</v>
      </c>
      <c r="K3695" s="1" t="str">
        <f>VLOOKUP(A3695,'volatile collection data'!$G$6:$N$69,8,FALSE)</f>
        <v>12A</v>
      </c>
      <c r="L3695" s="1">
        <f>VLOOKUP(A3695,'volatile collection data'!$G$6:$J$69,4,FALSE)</f>
        <v>3.59</v>
      </c>
      <c r="M3695" s="1">
        <f>VLOOKUP($A3695,'volatile collection data'!$G$6:$M$69,6,FALSE)</f>
        <v>10</v>
      </c>
      <c r="N3695" s="1">
        <f>VLOOKUP($A3695,'volatile collection data'!$G$6:$M$69,7,FALSE)</f>
        <v>3.59</v>
      </c>
      <c r="O3695" s="1">
        <f>VLOOKUP(A3695,'volatile collection data'!$G$6:$K$69,5,FALSE)</f>
        <v>1</v>
      </c>
      <c r="P3695" s="1" t="str">
        <f t="shared" si="345"/>
        <v>6B</v>
      </c>
      <c r="Q3695">
        <f t="shared" si="343"/>
        <v>8.2573878050459265E-2</v>
      </c>
      <c r="R3695" t="str">
        <f t="shared" si="346"/>
        <v>12A_1-B&amp;3.59%3.59@10</v>
      </c>
      <c r="S3695" t="str">
        <f t="shared" si="347"/>
        <v>6B-12A-VCS-Loc-22</v>
      </c>
      <c r="T3695" t="str">
        <f>IFERROR(IF(VLOOKUP(S3695,Bad!$A:$A,1,FALSE)='RAW2'!S3695,"yes","no"),"no")</f>
        <v>no</v>
      </c>
      <c r="U3695" t="str">
        <f>IFERROR(VLOOKUP(F3695,compounds!$A:$B,2,FALSE),"")</f>
        <v/>
      </c>
      <c r="V3695" t="str">
        <f>VLOOKUP(B3695,'volatile collection data'!$O:$P,2,FALSE)</f>
        <v>25 apr.22 12</v>
      </c>
    </row>
    <row r="3696" spans="1:22" x14ac:dyDescent="0.2">
      <c r="A3696" t="s">
        <v>385</v>
      </c>
      <c r="B3696" s="1" t="str">
        <f t="shared" si="344"/>
        <v>6B</v>
      </c>
      <c r="C3696">
        <v>8.3710000000000004</v>
      </c>
      <c r="D3696">
        <f t="shared" si="342"/>
        <v>8.3699999999999992</v>
      </c>
      <c r="E3696">
        <f>VLOOKUP(D3696,'Peak Combiner'!$A$5:$D$4980,4,FALSE)</f>
        <v>8.3699999999999992</v>
      </c>
      <c r="F3696">
        <f>IFERROR(VLOOKUP(D3696,rt_comb!$A:$B,2,FALSE),D3696)</f>
        <v>8.3699999999999992</v>
      </c>
      <c r="G3696">
        <v>2650970</v>
      </c>
      <c r="H3696">
        <f>SUMIFS($G:$G,$E:$E,18.51,'RAW2'!$A:$A,'RAW2'!A3696)</f>
        <v>36022136</v>
      </c>
      <c r="I3696" s="1" t="str">
        <f>VLOOKUP(A3696,'volatile collection data'!$G$6:$H$69,2,FALSE)</f>
        <v>B</v>
      </c>
      <c r="J3696" s="1">
        <f>VLOOKUP(A3696,'volatile collection data'!$G$6:$I$69,3,FALSE)</f>
        <v>6</v>
      </c>
      <c r="K3696" s="1" t="str">
        <f>VLOOKUP(A3696,'volatile collection data'!$G$6:$N$69,8,FALSE)</f>
        <v>12A</v>
      </c>
      <c r="L3696" s="1">
        <f>VLOOKUP(A3696,'volatile collection data'!$G$6:$J$69,4,FALSE)</f>
        <v>3.59</v>
      </c>
      <c r="M3696" s="1">
        <f>VLOOKUP($A3696,'volatile collection data'!$G$6:$M$69,6,FALSE)</f>
        <v>10</v>
      </c>
      <c r="N3696" s="1">
        <f>VLOOKUP($A3696,'volatile collection data'!$G$6:$M$69,7,FALSE)</f>
        <v>3.59</v>
      </c>
      <c r="O3696" s="1">
        <f>VLOOKUP(A3696,'volatile collection data'!$G$6:$K$69,5,FALSE)</f>
        <v>1</v>
      </c>
      <c r="P3696" s="1" t="str">
        <f t="shared" si="345"/>
        <v>6B</v>
      </c>
      <c r="Q3696">
        <f t="shared" si="343"/>
        <v>0.10249694172420144</v>
      </c>
      <c r="R3696" t="str">
        <f t="shared" si="346"/>
        <v>12A_1-B&amp;3.59%3.59@10</v>
      </c>
      <c r="S3696" t="str">
        <f t="shared" si="347"/>
        <v>6B-12A-VCS-Loc-22</v>
      </c>
      <c r="T3696" t="str">
        <f>IFERROR(IF(VLOOKUP(S3696,Bad!$A:$A,1,FALSE)='RAW2'!S3696,"yes","no"),"no")</f>
        <v>no</v>
      </c>
      <c r="U3696" t="str">
        <f>IFERROR(VLOOKUP(F3696,compounds!$A:$B,2,FALSE),"")</f>
        <v/>
      </c>
      <c r="V3696" t="str">
        <f>VLOOKUP(B3696,'volatile collection data'!$O:$P,2,FALSE)</f>
        <v>25 apr.22 12</v>
      </c>
    </row>
    <row r="3697" spans="1:22" x14ac:dyDescent="0.2">
      <c r="A3697" t="s">
        <v>385</v>
      </c>
      <c r="B3697" s="1" t="str">
        <f t="shared" si="344"/>
        <v>6B</v>
      </c>
      <c r="C3697">
        <v>8.6980000000000004</v>
      </c>
      <c r="D3697">
        <f t="shared" si="342"/>
        <v>8.6999999999999993</v>
      </c>
      <c r="E3697">
        <f>VLOOKUP(D3697,'Peak Combiner'!$A$5:$D$4980,4,FALSE)</f>
        <v>8.6999999999999993</v>
      </c>
      <c r="F3697">
        <f>IFERROR(VLOOKUP(D3697,rt_comb!$A:$B,2,FALSE),D3697)</f>
        <v>8.6999999999999993</v>
      </c>
      <c r="G3697">
        <v>7640059</v>
      </c>
      <c r="H3697">
        <f>SUMIFS($G:$G,$E:$E,18.51,'RAW2'!$A:$A,'RAW2'!A3697)</f>
        <v>36022136</v>
      </c>
      <c r="I3697" s="1" t="str">
        <f>VLOOKUP(A3697,'volatile collection data'!$G$6:$H$69,2,FALSE)</f>
        <v>B</v>
      </c>
      <c r="J3697" s="1">
        <f>VLOOKUP(A3697,'volatile collection data'!$G$6:$I$69,3,FALSE)</f>
        <v>6</v>
      </c>
      <c r="K3697" s="1" t="str">
        <f>VLOOKUP(A3697,'volatile collection data'!$G$6:$N$69,8,FALSE)</f>
        <v>12A</v>
      </c>
      <c r="L3697" s="1">
        <f>VLOOKUP(A3697,'volatile collection data'!$G$6:$J$69,4,FALSE)</f>
        <v>3.59</v>
      </c>
      <c r="M3697" s="1">
        <f>VLOOKUP($A3697,'volatile collection data'!$G$6:$M$69,6,FALSE)</f>
        <v>10</v>
      </c>
      <c r="N3697" s="1">
        <f>VLOOKUP($A3697,'volatile collection data'!$G$6:$M$69,7,FALSE)</f>
        <v>3.59</v>
      </c>
      <c r="O3697" s="1">
        <f>VLOOKUP(A3697,'volatile collection data'!$G$6:$K$69,5,FALSE)</f>
        <v>1</v>
      </c>
      <c r="P3697" s="1" t="str">
        <f t="shared" si="345"/>
        <v>6B</v>
      </c>
      <c r="Q3697">
        <f t="shared" si="343"/>
        <v>0.2953947732688264</v>
      </c>
      <c r="R3697" t="str">
        <f t="shared" si="346"/>
        <v>12A_1-B&amp;3.59%3.59@10</v>
      </c>
      <c r="S3697" t="str">
        <f t="shared" si="347"/>
        <v>6B-12A-VCS-Loc-22</v>
      </c>
      <c r="T3697" t="str">
        <f>IFERROR(IF(VLOOKUP(S3697,Bad!$A:$A,1,FALSE)='RAW2'!S3697,"yes","no"),"no")</f>
        <v>no</v>
      </c>
      <c r="U3697" t="str">
        <f>IFERROR(VLOOKUP(F3697,compounds!$A:$B,2,FALSE),"")</f>
        <v/>
      </c>
      <c r="V3697" t="str">
        <f>VLOOKUP(B3697,'volatile collection data'!$O:$P,2,FALSE)</f>
        <v>25 apr.22 12</v>
      </c>
    </row>
    <row r="3698" spans="1:22" x14ac:dyDescent="0.2">
      <c r="A3698" t="s">
        <v>385</v>
      </c>
      <c r="B3698" s="1" t="str">
        <f t="shared" si="344"/>
        <v>6B</v>
      </c>
      <c r="C3698">
        <v>8.8119999999999994</v>
      </c>
      <c r="D3698">
        <f t="shared" si="342"/>
        <v>8.81</v>
      </c>
      <c r="E3698">
        <f>VLOOKUP(D3698,'Peak Combiner'!$A$5:$D$4980,4,FALSE)</f>
        <v>8.81</v>
      </c>
      <c r="F3698">
        <f>IFERROR(VLOOKUP(D3698,rt_comb!$A:$B,2,FALSE),D3698)</f>
        <v>8.81</v>
      </c>
      <c r="G3698">
        <v>3001537</v>
      </c>
      <c r="H3698">
        <f>SUMIFS($G:$G,$E:$E,18.51,'RAW2'!$A:$A,'RAW2'!A3698)</f>
        <v>36022136</v>
      </c>
      <c r="I3698" s="1" t="str">
        <f>VLOOKUP(A3698,'volatile collection data'!$G$6:$H$69,2,FALSE)</f>
        <v>B</v>
      </c>
      <c r="J3698" s="1">
        <f>VLOOKUP(A3698,'volatile collection data'!$G$6:$I$69,3,FALSE)</f>
        <v>6</v>
      </c>
      <c r="K3698" s="1" t="str">
        <f>VLOOKUP(A3698,'volatile collection data'!$G$6:$N$69,8,FALSE)</f>
        <v>12A</v>
      </c>
      <c r="L3698" s="1">
        <f>VLOOKUP(A3698,'volatile collection data'!$G$6:$J$69,4,FALSE)</f>
        <v>3.59</v>
      </c>
      <c r="M3698" s="1">
        <f>VLOOKUP($A3698,'volatile collection data'!$G$6:$M$69,6,FALSE)</f>
        <v>10</v>
      </c>
      <c r="N3698" s="1">
        <f>VLOOKUP($A3698,'volatile collection data'!$G$6:$M$69,7,FALSE)</f>
        <v>3.59</v>
      </c>
      <c r="O3698" s="1">
        <f>VLOOKUP(A3698,'volatile collection data'!$G$6:$K$69,5,FALSE)</f>
        <v>1</v>
      </c>
      <c r="P3698" s="1" t="str">
        <f t="shared" si="345"/>
        <v>6B</v>
      </c>
      <c r="Q3698">
        <f t="shared" si="343"/>
        <v>0.11605124274210361</v>
      </c>
      <c r="R3698" t="str">
        <f t="shared" si="346"/>
        <v>12A_1-B&amp;3.59%3.59@10</v>
      </c>
      <c r="S3698" t="str">
        <f t="shared" si="347"/>
        <v>6B-12A-VCS-Loc-22</v>
      </c>
      <c r="T3698" t="str">
        <f>IFERROR(IF(VLOOKUP(S3698,Bad!$A:$A,1,FALSE)='RAW2'!S3698,"yes","no"),"no")</f>
        <v>no</v>
      </c>
      <c r="U3698" t="str">
        <f>IFERROR(VLOOKUP(F3698,compounds!$A:$B,2,FALSE),"")</f>
        <v/>
      </c>
      <c r="V3698" t="str">
        <f>VLOOKUP(B3698,'volatile collection data'!$O:$P,2,FALSE)</f>
        <v>25 apr.22 12</v>
      </c>
    </row>
    <row r="3699" spans="1:22" x14ac:dyDescent="0.2">
      <c r="A3699" t="s">
        <v>385</v>
      </c>
      <c r="B3699" s="1" t="str">
        <f t="shared" si="344"/>
        <v>6B</v>
      </c>
      <c r="C3699">
        <v>8.9090000000000007</v>
      </c>
      <c r="D3699">
        <f t="shared" si="342"/>
        <v>8.91</v>
      </c>
      <c r="E3699">
        <f>VLOOKUP(D3699,'Peak Combiner'!$A$5:$D$4980,4,FALSE)</f>
        <v>8.91</v>
      </c>
      <c r="F3699">
        <f>IFERROR(VLOOKUP(D3699,rt_comb!$A:$B,2,FALSE),D3699)</f>
        <v>8.91</v>
      </c>
      <c r="G3699">
        <v>3011161</v>
      </c>
      <c r="H3699">
        <f>SUMIFS($G:$G,$E:$E,18.51,'RAW2'!$A:$A,'RAW2'!A3699)</f>
        <v>36022136</v>
      </c>
      <c r="I3699" s="1" t="str">
        <f>VLOOKUP(A3699,'volatile collection data'!$G$6:$H$69,2,FALSE)</f>
        <v>B</v>
      </c>
      <c r="J3699" s="1">
        <f>VLOOKUP(A3699,'volatile collection data'!$G$6:$I$69,3,FALSE)</f>
        <v>6</v>
      </c>
      <c r="K3699" s="1" t="str">
        <f>VLOOKUP(A3699,'volatile collection data'!$G$6:$N$69,8,FALSE)</f>
        <v>12A</v>
      </c>
      <c r="L3699" s="1">
        <f>VLOOKUP(A3699,'volatile collection data'!$G$6:$J$69,4,FALSE)</f>
        <v>3.59</v>
      </c>
      <c r="M3699" s="1">
        <f>VLOOKUP($A3699,'volatile collection data'!$G$6:$M$69,6,FALSE)</f>
        <v>10</v>
      </c>
      <c r="N3699" s="1">
        <f>VLOOKUP($A3699,'volatile collection data'!$G$6:$M$69,7,FALSE)</f>
        <v>3.59</v>
      </c>
      <c r="O3699" s="1">
        <f>VLOOKUP(A3699,'volatile collection data'!$G$6:$K$69,5,FALSE)</f>
        <v>1</v>
      </c>
      <c r="P3699" s="1" t="str">
        <f t="shared" si="345"/>
        <v>6B</v>
      </c>
      <c r="Q3699">
        <f t="shared" si="343"/>
        <v>0.11642334448869213</v>
      </c>
      <c r="R3699" t="str">
        <f t="shared" si="346"/>
        <v>12A_1-B&amp;3.59%3.59@10</v>
      </c>
      <c r="S3699" t="str">
        <f t="shared" si="347"/>
        <v>6B-12A-VCS-Loc-22</v>
      </c>
      <c r="T3699" t="str">
        <f>IFERROR(IF(VLOOKUP(S3699,Bad!$A:$A,1,FALSE)='RAW2'!S3699,"yes","no"),"no")</f>
        <v>no</v>
      </c>
      <c r="U3699" t="str">
        <f>IFERROR(VLOOKUP(F3699,compounds!$A:$B,2,FALSE),"")</f>
        <v/>
      </c>
      <c r="V3699" t="str">
        <f>VLOOKUP(B3699,'volatile collection data'!$O:$P,2,FALSE)</f>
        <v>25 apr.22 12</v>
      </c>
    </row>
    <row r="3700" spans="1:22" x14ac:dyDescent="0.2">
      <c r="A3700" t="s">
        <v>385</v>
      </c>
      <c r="B3700" s="1" t="str">
        <f t="shared" si="344"/>
        <v>6B</v>
      </c>
      <c r="C3700">
        <v>8.9809999999999999</v>
      </c>
      <c r="D3700">
        <f t="shared" si="342"/>
        <v>8.98</v>
      </c>
      <c r="E3700">
        <f>VLOOKUP(D3700,'Peak Combiner'!$A$5:$D$4980,4,FALSE)</f>
        <v>8.9600000000000009</v>
      </c>
      <c r="F3700">
        <f>IFERROR(VLOOKUP(D3700,rt_comb!$A:$B,2,FALSE),D3700)</f>
        <v>8.9700000000000006</v>
      </c>
      <c r="G3700">
        <v>6119948</v>
      </c>
      <c r="H3700">
        <f>SUMIFS($G:$G,$E:$E,18.51,'RAW2'!$A:$A,'RAW2'!A3700)</f>
        <v>36022136</v>
      </c>
      <c r="I3700" s="1" t="str">
        <f>VLOOKUP(A3700,'volatile collection data'!$G$6:$H$69,2,FALSE)</f>
        <v>B</v>
      </c>
      <c r="J3700" s="1">
        <f>VLOOKUP(A3700,'volatile collection data'!$G$6:$I$69,3,FALSE)</f>
        <v>6</v>
      </c>
      <c r="K3700" s="1" t="str">
        <f>VLOOKUP(A3700,'volatile collection data'!$G$6:$N$69,8,FALSE)</f>
        <v>12A</v>
      </c>
      <c r="L3700" s="1">
        <f>VLOOKUP(A3700,'volatile collection data'!$G$6:$J$69,4,FALSE)</f>
        <v>3.59</v>
      </c>
      <c r="M3700" s="1">
        <f>VLOOKUP($A3700,'volatile collection data'!$G$6:$M$69,6,FALSE)</f>
        <v>10</v>
      </c>
      <c r="N3700" s="1">
        <f>VLOOKUP($A3700,'volatile collection data'!$G$6:$M$69,7,FALSE)</f>
        <v>3.59</v>
      </c>
      <c r="O3700" s="1">
        <f>VLOOKUP(A3700,'volatile collection data'!$G$6:$K$69,5,FALSE)</f>
        <v>1</v>
      </c>
      <c r="P3700" s="1" t="str">
        <f t="shared" si="345"/>
        <v>6B</v>
      </c>
      <c r="Q3700">
        <f t="shared" si="343"/>
        <v>0.23662129466238516</v>
      </c>
      <c r="R3700" t="str">
        <f t="shared" si="346"/>
        <v>12A_1-B&amp;3.59%3.59@10</v>
      </c>
      <c r="S3700" t="str">
        <f t="shared" si="347"/>
        <v>6B-12A-VCS-Loc-22</v>
      </c>
      <c r="T3700" t="str">
        <f>IFERROR(IF(VLOOKUP(S3700,Bad!$A:$A,1,FALSE)='RAW2'!S3700,"yes","no"),"no")</f>
        <v>no</v>
      </c>
      <c r="U3700" t="str">
        <f>IFERROR(VLOOKUP(F3700,compounds!$A:$B,2,FALSE),"")</f>
        <v>bpinene</v>
      </c>
      <c r="V3700" t="str">
        <f>VLOOKUP(B3700,'volatile collection data'!$O:$P,2,FALSE)</f>
        <v>25 apr.22 12</v>
      </c>
    </row>
    <row r="3701" spans="1:22" x14ac:dyDescent="0.2">
      <c r="A3701" t="s">
        <v>385</v>
      </c>
      <c r="B3701" s="1" t="str">
        <f t="shared" si="344"/>
        <v>6B</v>
      </c>
      <c r="C3701">
        <v>9.1820000000000004</v>
      </c>
      <c r="D3701">
        <f t="shared" si="342"/>
        <v>9.18</v>
      </c>
      <c r="E3701">
        <f>VLOOKUP(D3701,'Peak Combiner'!$A$5:$D$4980,4,FALSE)</f>
        <v>9.18</v>
      </c>
      <c r="F3701">
        <f>IFERROR(VLOOKUP(D3701,rt_comb!$A:$B,2,FALSE),D3701)</f>
        <v>9.18</v>
      </c>
      <c r="G3701">
        <v>3733376</v>
      </c>
      <c r="H3701">
        <f>SUMIFS($G:$G,$E:$E,18.51,'RAW2'!$A:$A,'RAW2'!A3701)</f>
        <v>36022136</v>
      </c>
      <c r="I3701" s="1" t="str">
        <f>VLOOKUP(A3701,'volatile collection data'!$G$6:$H$69,2,FALSE)</f>
        <v>B</v>
      </c>
      <c r="J3701" s="1">
        <f>VLOOKUP(A3701,'volatile collection data'!$G$6:$I$69,3,FALSE)</f>
        <v>6</v>
      </c>
      <c r="K3701" s="1" t="str">
        <f>VLOOKUP(A3701,'volatile collection data'!$G$6:$N$69,8,FALSE)</f>
        <v>12A</v>
      </c>
      <c r="L3701" s="1">
        <f>VLOOKUP(A3701,'volatile collection data'!$G$6:$J$69,4,FALSE)</f>
        <v>3.59</v>
      </c>
      <c r="M3701" s="1">
        <f>VLOOKUP($A3701,'volatile collection data'!$G$6:$M$69,6,FALSE)</f>
        <v>10</v>
      </c>
      <c r="N3701" s="1">
        <f>VLOOKUP($A3701,'volatile collection data'!$G$6:$M$69,7,FALSE)</f>
        <v>3.59</v>
      </c>
      <c r="O3701" s="1">
        <f>VLOOKUP(A3701,'volatile collection data'!$G$6:$K$69,5,FALSE)</f>
        <v>1</v>
      </c>
      <c r="P3701" s="1" t="str">
        <f t="shared" si="345"/>
        <v>6B</v>
      </c>
      <c r="Q3701">
        <f t="shared" si="343"/>
        <v>0.14434702101741337</v>
      </c>
      <c r="R3701" t="str">
        <f t="shared" si="346"/>
        <v>12A_1-B&amp;3.59%3.59@10</v>
      </c>
      <c r="S3701" t="str">
        <f t="shared" si="347"/>
        <v>6B-12A-VCS-Loc-22</v>
      </c>
      <c r="T3701" t="str">
        <f>IFERROR(IF(VLOOKUP(S3701,Bad!$A:$A,1,FALSE)='RAW2'!S3701,"yes","no"),"no")</f>
        <v>no</v>
      </c>
      <c r="U3701" t="str">
        <f>IFERROR(VLOOKUP(F3701,compounds!$A:$B,2,FALSE),"")</f>
        <v/>
      </c>
      <c r="V3701" t="str">
        <f>VLOOKUP(B3701,'volatile collection data'!$O:$P,2,FALSE)</f>
        <v>25 apr.22 12</v>
      </c>
    </row>
    <row r="3702" spans="1:22" x14ac:dyDescent="0.2">
      <c r="A3702" t="s">
        <v>385</v>
      </c>
      <c r="B3702" s="1" t="str">
        <f t="shared" si="344"/>
        <v>6B</v>
      </c>
      <c r="C3702">
        <v>9.2309999999999999</v>
      </c>
      <c r="D3702">
        <f t="shared" si="342"/>
        <v>9.23</v>
      </c>
      <c r="E3702">
        <f>VLOOKUP(D3702,'Peak Combiner'!$A$5:$D$4980,4,FALSE)</f>
        <v>9.23</v>
      </c>
      <c r="F3702">
        <f>IFERROR(VLOOKUP(D3702,rt_comb!$A:$B,2,FALSE),D3702)</f>
        <v>9.23</v>
      </c>
      <c r="G3702">
        <v>8119385</v>
      </c>
      <c r="H3702">
        <f>SUMIFS($G:$G,$E:$E,18.51,'RAW2'!$A:$A,'RAW2'!A3702)</f>
        <v>36022136</v>
      </c>
      <c r="I3702" s="1" t="str">
        <f>VLOOKUP(A3702,'volatile collection data'!$G$6:$H$69,2,FALSE)</f>
        <v>B</v>
      </c>
      <c r="J3702" s="1">
        <f>VLOOKUP(A3702,'volatile collection data'!$G$6:$I$69,3,FALSE)</f>
        <v>6</v>
      </c>
      <c r="K3702" s="1" t="str">
        <f>VLOOKUP(A3702,'volatile collection data'!$G$6:$N$69,8,FALSE)</f>
        <v>12A</v>
      </c>
      <c r="L3702" s="1">
        <f>VLOOKUP(A3702,'volatile collection data'!$G$6:$J$69,4,FALSE)</f>
        <v>3.59</v>
      </c>
      <c r="M3702" s="1">
        <f>VLOOKUP($A3702,'volatile collection data'!$G$6:$M$69,6,FALSE)</f>
        <v>10</v>
      </c>
      <c r="N3702" s="1">
        <f>VLOOKUP($A3702,'volatile collection data'!$G$6:$M$69,7,FALSE)</f>
        <v>3.59</v>
      </c>
      <c r="O3702" s="1">
        <f>VLOOKUP(A3702,'volatile collection data'!$G$6:$K$69,5,FALSE)</f>
        <v>1</v>
      </c>
      <c r="P3702" s="1" t="str">
        <f t="shared" si="345"/>
        <v>6B</v>
      </c>
      <c r="Q3702">
        <f t="shared" si="343"/>
        <v>0.31392740437702255</v>
      </c>
      <c r="R3702" t="str">
        <f t="shared" si="346"/>
        <v>12A_1-B&amp;3.59%3.59@10</v>
      </c>
      <c r="S3702" t="str">
        <f t="shared" si="347"/>
        <v>6B-12A-VCS-Loc-22</v>
      </c>
      <c r="T3702" t="str">
        <f>IFERROR(IF(VLOOKUP(S3702,Bad!$A:$A,1,FALSE)='RAW2'!S3702,"yes","no"),"no")</f>
        <v>no</v>
      </c>
      <c r="U3702" t="str">
        <f>IFERROR(VLOOKUP(F3702,compounds!$A:$B,2,FALSE),"")</f>
        <v/>
      </c>
      <c r="V3702" t="str">
        <f>VLOOKUP(B3702,'volatile collection data'!$O:$P,2,FALSE)</f>
        <v>25 apr.22 12</v>
      </c>
    </row>
    <row r="3703" spans="1:22" x14ac:dyDescent="0.2">
      <c r="A3703" t="s">
        <v>385</v>
      </c>
      <c r="B3703" s="1" t="str">
        <f t="shared" si="344"/>
        <v>6B</v>
      </c>
      <c r="C3703">
        <v>9.3719999999999999</v>
      </c>
      <c r="D3703">
        <f t="shared" si="342"/>
        <v>9.3699999999999992</v>
      </c>
      <c r="E3703">
        <f>VLOOKUP(D3703,'Peak Combiner'!$A$5:$D$4980,4,FALSE)</f>
        <v>9.3699999999999992</v>
      </c>
      <c r="F3703">
        <f>IFERROR(VLOOKUP(D3703,rt_comb!$A:$B,2,FALSE),D3703)</f>
        <v>9.3800000000000008</v>
      </c>
      <c r="G3703">
        <v>28106831</v>
      </c>
      <c r="H3703">
        <f>SUMIFS($G:$G,$E:$E,18.51,'RAW2'!$A:$A,'RAW2'!A3703)</f>
        <v>36022136</v>
      </c>
      <c r="I3703" s="1" t="str">
        <f>VLOOKUP(A3703,'volatile collection data'!$G$6:$H$69,2,FALSE)</f>
        <v>B</v>
      </c>
      <c r="J3703" s="1">
        <f>VLOOKUP(A3703,'volatile collection data'!$G$6:$I$69,3,FALSE)</f>
        <v>6</v>
      </c>
      <c r="K3703" s="1" t="str">
        <f>VLOOKUP(A3703,'volatile collection data'!$G$6:$N$69,8,FALSE)</f>
        <v>12A</v>
      </c>
      <c r="L3703" s="1">
        <f>VLOOKUP(A3703,'volatile collection data'!$G$6:$J$69,4,FALSE)</f>
        <v>3.59</v>
      </c>
      <c r="M3703" s="1">
        <f>VLOOKUP($A3703,'volatile collection data'!$G$6:$M$69,6,FALSE)</f>
        <v>10</v>
      </c>
      <c r="N3703" s="1">
        <f>VLOOKUP($A3703,'volatile collection data'!$G$6:$M$69,7,FALSE)</f>
        <v>3.59</v>
      </c>
      <c r="O3703" s="1">
        <f>VLOOKUP(A3703,'volatile collection data'!$G$6:$K$69,5,FALSE)</f>
        <v>1</v>
      </c>
      <c r="P3703" s="1" t="str">
        <f t="shared" si="345"/>
        <v>6B</v>
      </c>
      <c r="Q3703">
        <f t="shared" si="343"/>
        <v>1.0867207924114488</v>
      </c>
      <c r="R3703" t="str">
        <f t="shared" si="346"/>
        <v>12A_1-B&amp;3.59%3.59@10</v>
      </c>
      <c r="S3703" t="str">
        <f t="shared" si="347"/>
        <v>6B-12A-VCS-Loc-22</v>
      </c>
      <c r="T3703" t="str">
        <f>IFERROR(IF(VLOOKUP(S3703,Bad!$A:$A,1,FALSE)='RAW2'!S3703,"yes","no"),"no")</f>
        <v>no</v>
      </c>
      <c r="U3703" t="str">
        <f>IFERROR(VLOOKUP(F3703,compounds!$A:$B,2,FALSE),"")</f>
        <v>octanal</v>
      </c>
      <c r="V3703" t="str">
        <f>VLOOKUP(B3703,'volatile collection data'!$O:$P,2,FALSE)</f>
        <v>25 apr.22 12</v>
      </c>
    </row>
    <row r="3704" spans="1:22" x14ac:dyDescent="0.2">
      <c r="A3704" t="s">
        <v>385</v>
      </c>
      <c r="B3704" s="1" t="str">
        <f t="shared" si="344"/>
        <v>6B</v>
      </c>
      <c r="C3704">
        <v>9.4860000000000007</v>
      </c>
      <c r="D3704">
        <f t="shared" si="342"/>
        <v>9.49</v>
      </c>
      <c r="E3704">
        <f>VLOOKUP(D3704,'Peak Combiner'!$A$5:$D$4980,4,FALSE)</f>
        <v>9.49</v>
      </c>
      <c r="F3704">
        <f>IFERROR(VLOOKUP(D3704,rt_comb!$A:$B,2,FALSE),D3704)</f>
        <v>9.49</v>
      </c>
      <c r="G3704">
        <v>14303461</v>
      </c>
      <c r="H3704">
        <f>SUMIFS($G:$G,$E:$E,18.51,'RAW2'!$A:$A,'RAW2'!A3704)</f>
        <v>36022136</v>
      </c>
      <c r="I3704" s="1" t="str">
        <f>VLOOKUP(A3704,'volatile collection data'!$G$6:$H$69,2,FALSE)</f>
        <v>B</v>
      </c>
      <c r="J3704" s="1">
        <f>VLOOKUP(A3704,'volatile collection data'!$G$6:$I$69,3,FALSE)</f>
        <v>6</v>
      </c>
      <c r="K3704" s="1" t="str">
        <f>VLOOKUP(A3704,'volatile collection data'!$G$6:$N$69,8,FALSE)</f>
        <v>12A</v>
      </c>
      <c r="L3704" s="1">
        <f>VLOOKUP(A3704,'volatile collection data'!$G$6:$J$69,4,FALSE)</f>
        <v>3.59</v>
      </c>
      <c r="M3704" s="1">
        <f>VLOOKUP($A3704,'volatile collection data'!$G$6:$M$69,6,FALSE)</f>
        <v>10</v>
      </c>
      <c r="N3704" s="1">
        <f>VLOOKUP($A3704,'volatile collection data'!$G$6:$M$69,7,FALSE)</f>
        <v>3.59</v>
      </c>
      <c r="O3704" s="1">
        <f>VLOOKUP(A3704,'volatile collection data'!$G$6:$K$69,5,FALSE)</f>
        <v>1</v>
      </c>
      <c r="P3704" s="1" t="str">
        <f t="shared" si="345"/>
        <v>6B</v>
      </c>
      <c r="Q3704">
        <f t="shared" si="343"/>
        <v>0.5530281401039574</v>
      </c>
      <c r="R3704" t="str">
        <f t="shared" si="346"/>
        <v>12A_1-B&amp;3.59%3.59@10</v>
      </c>
      <c r="S3704" t="str">
        <f t="shared" si="347"/>
        <v>6B-12A-VCS-Loc-22</v>
      </c>
      <c r="T3704" t="str">
        <f>IFERROR(IF(VLOOKUP(S3704,Bad!$A:$A,1,FALSE)='RAW2'!S3704,"yes","no"),"no")</f>
        <v>no</v>
      </c>
      <c r="U3704" t="str">
        <f>IFERROR(VLOOKUP(F3704,compounds!$A:$B,2,FALSE),"")</f>
        <v/>
      </c>
      <c r="V3704" t="str">
        <f>VLOOKUP(B3704,'volatile collection data'!$O:$P,2,FALSE)</f>
        <v>25 apr.22 12</v>
      </c>
    </row>
    <row r="3705" spans="1:22" x14ac:dyDescent="0.2">
      <c r="A3705" t="s">
        <v>385</v>
      </c>
      <c r="B3705" s="1" t="str">
        <f t="shared" si="344"/>
        <v>6B</v>
      </c>
      <c r="C3705">
        <v>9.6649999999999991</v>
      </c>
      <c r="D3705">
        <f t="shared" si="342"/>
        <v>9.67</v>
      </c>
      <c r="E3705">
        <f>VLOOKUP(D3705,'Peak Combiner'!$A$5:$D$4980,4,FALSE)</f>
        <v>9.67</v>
      </c>
      <c r="F3705">
        <f>IFERROR(VLOOKUP(D3705,rt_comb!$A:$B,2,FALSE),D3705)</f>
        <v>9.67</v>
      </c>
      <c r="G3705">
        <v>5584551</v>
      </c>
      <c r="H3705">
        <f>SUMIFS($G:$G,$E:$E,18.51,'RAW2'!$A:$A,'RAW2'!A3705)</f>
        <v>36022136</v>
      </c>
      <c r="I3705" s="1" t="str">
        <f>VLOOKUP(A3705,'volatile collection data'!$G$6:$H$69,2,FALSE)</f>
        <v>B</v>
      </c>
      <c r="J3705" s="1">
        <f>VLOOKUP(A3705,'volatile collection data'!$G$6:$I$69,3,FALSE)</f>
        <v>6</v>
      </c>
      <c r="K3705" s="1" t="str">
        <f>VLOOKUP(A3705,'volatile collection data'!$G$6:$N$69,8,FALSE)</f>
        <v>12A</v>
      </c>
      <c r="L3705" s="1">
        <f>VLOOKUP(A3705,'volatile collection data'!$G$6:$J$69,4,FALSE)</f>
        <v>3.59</v>
      </c>
      <c r="M3705" s="1">
        <f>VLOOKUP($A3705,'volatile collection data'!$G$6:$M$69,6,FALSE)</f>
        <v>10</v>
      </c>
      <c r="N3705" s="1">
        <f>VLOOKUP($A3705,'volatile collection data'!$G$6:$M$69,7,FALSE)</f>
        <v>3.59</v>
      </c>
      <c r="O3705" s="1">
        <f>VLOOKUP(A3705,'volatile collection data'!$G$6:$K$69,5,FALSE)</f>
        <v>1</v>
      </c>
      <c r="P3705" s="1" t="str">
        <f t="shared" si="345"/>
        <v>6B</v>
      </c>
      <c r="Q3705">
        <f t="shared" si="343"/>
        <v>0.21592073784419696</v>
      </c>
      <c r="R3705" t="str">
        <f t="shared" si="346"/>
        <v>12A_1-B&amp;3.59%3.59@10</v>
      </c>
      <c r="S3705" t="str">
        <f t="shared" si="347"/>
        <v>6B-12A-VCS-Loc-22</v>
      </c>
      <c r="T3705" t="str">
        <f>IFERROR(IF(VLOOKUP(S3705,Bad!$A:$A,1,FALSE)='RAW2'!S3705,"yes","no"),"no")</f>
        <v>no</v>
      </c>
      <c r="U3705" t="str">
        <f>IFERROR(VLOOKUP(F3705,compounds!$A:$B,2,FALSE),"")</f>
        <v/>
      </c>
      <c r="V3705" t="str">
        <f>VLOOKUP(B3705,'volatile collection data'!$O:$P,2,FALSE)</f>
        <v>25 apr.22 12</v>
      </c>
    </row>
    <row r="3706" spans="1:22" x14ac:dyDescent="0.2">
      <c r="A3706" t="s">
        <v>385</v>
      </c>
      <c r="B3706" s="1" t="str">
        <f t="shared" si="344"/>
        <v>6B</v>
      </c>
      <c r="C3706">
        <v>9.7850000000000001</v>
      </c>
      <c r="D3706">
        <f t="shared" si="342"/>
        <v>9.7899999999999991</v>
      </c>
      <c r="E3706">
        <f>VLOOKUP(D3706,'Peak Combiner'!$A$5:$D$4980,4,FALSE)</f>
        <v>9.7899999999999991</v>
      </c>
      <c r="F3706">
        <f>IFERROR(VLOOKUP(D3706,rt_comb!$A:$B,2,FALSE),D3706)</f>
        <v>9.81</v>
      </c>
      <c r="G3706">
        <v>25110367</v>
      </c>
      <c r="H3706">
        <f>SUMIFS($G:$G,$E:$E,18.51,'RAW2'!$A:$A,'RAW2'!A3706)</f>
        <v>36022136</v>
      </c>
      <c r="I3706" s="1" t="str">
        <f>VLOOKUP(A3706,'volatile collection data'!$G$6:$H$69,2,FALSE)</f>
        <v>B</v>
      </c>
      <c r="J3706" s="1">
        <f>VLOOKUP(A3706,'volatile collection data'!$G$6:$I$69,3,FALSE)</f>
        <v>6</v>
      </c>
      <c r="K3706" s="1" t="str">
        <f>VLOOKUP(A3706,'volatile collection data'!$G$6:$N$69,8,FALSE)</f>
        <v>12A</v>
      </c>
      <c r="L3706" s="1">
        <f>VLOOKUP(A3706,'volatile collection data'!$G$6:$J$69,4,FALSE)</f>
        <v>3.59</v>
      </c>
      <c r="M3706" s="1">
        <f>VLOOKUP($A3706,'volatile collection data'!$G$6:$M$69,6,FALSE)</f>
        <v>10</v>
      </c>
      <c r="N3706" s="1">
        <f>VLOOKUP($A3706,'volatile collection data'!$G$6:$M$69,7,FALSE)</f>
        <v>3.59</v>
      </c>
      <c r="O3706" s="1">
        <f>VLOOKUP(A3706,'volatile collection data'!$G$6:$K$69,5,FALSE)</f>
        <v>1</v>
      </c>
      <c r="P3706" s="1" t="str">
        <f t="shared" si="345"/>
        <v>6B</v>
      </c>
      <c r="Q3706">
        <f t="shared" si="343"/>
        <v>0.97086569183065485</v>
      </c>
      <c r="R3706" t="str">
        <f t="shared" si="346"/>
        <v>12A_1-B&amp;3.59%3.59@10</v>
      </c>
      <c r="S3706" t="str">
        <f t="shared" si="347"/>
        <v>6B-12A-VCS-Loc-22</v>
      </c>
      <c r="T3706" t="str">
        <f>IFERROR(IF(VLOOKUP(S3706,Bad!$A:$A,1,FALSE)='RAW2'!S3706,"yes","no"),"no")</f>
        <v>no</v>
      </c>
      <c r="U3706" t="str">
        <f>IFERROR(VLOOKUP(F3706,compounds!$A:$B,2,FALSE),"")</f>
        <v>sixmethyl</v>
      </c>
      <c r="V3706" t="str">
        <f>VLOOKUP(B3706,'volatile collection data'!$O:$P,2,FALSE)</f>
        <v>25 apr.22 12</v>
      </c>
    </row>
    <row r="3707" spans="1:22" x14ac:dyDescent="0.2">
      <c r="A3707" t="s">
        <v>385</v>
      </c>
      <c r="B3707" s="1" t="str">
        <f t="shared" si="344"/>
        <v>6B</v>
      </c>
      <c r="C3707">
        <v>9.9949999999999992</v>
      </c>
      <c r="D3707">
        <f t="shared" si="342"/>
        <v>10</v>
      </c>
      <c r="E3707">
        <f>VLOOKUP(D3707,'Peak Combiner'!$A$5:$D$4980,4,FALSE)</f>
        <v>9.99</v>
      </c>
      <c r="F3707">
        <f>IFERROR(VLOOKUP(D3707,rt_comb!$A:$B,2,FALSE),D3707)</f>
        <v>10</v>
      </c>
      <c r="G3707">
        <v>31442454</v>
      </c>
      <c r="H3707">
        <f>SUMIFS($G:$G,$E:$E,18.51,'RAW2'!$A:$A,'RAW2'!A3707)</f>
        <v>36022136</v>
      </c>
      <c r="I3707" s="1" t="str">
        <f>VLOOKUP(A3707,'volatile collection data'!$G$6:$H$69,2,FALSE)</f>
        <v>B</v>
      </c>
      <c r="J3707" s="1">
        <f>VLOOKUP(A3707,'volatile collection data'!$G$6:$I$69,3,FALSE)</f>
        <v>6</v>
      </c>
      <c r="K3707" s="1" t="str">
        <f>VLOOKUP(A3707,'volatile collection data'!$G$6:$N$69,8,FALSE)</f>
        <v>12A</v>
      </c>
      <c r="L3707" s="1">
        <f>VLOOKUP(A3707,'volatile collection data'!$G$6:$J$69,4,FALSE)</f>
        <v>3.59</v>
      </c>
      <c r="M3707" s="1">
        <f>VLOOKUP($A3707,'volatile collection data'!$G$6:$M$69,6,FALSE)</f>
        <v>10</v>
      </c>
      <c r="N3707" s="1">
        <f>VLOOKUP($A3707,'volatile collection data'!$G$6:$M$69,7,FALSE)</f>
        <v>3.59</v>
      </c>
      <c r="O3707" s="1">
        <f>VLOOKUP(A3707,'volatile collection data'!$G$6:$K$69,5,FALSE)</f>
        <v>1</v>
      </c>
      <c r="P3707" s="1" t="str">
        <f t="shared" si="345"/>
        <v>6B</v>
      </c>
      <c r="Q3707">
        <f t="shared" si="343"/>
        <v>1.2156891157968157</v>
      </c>
      <c r="R3707" t="str">
        <f t="shared" si="346"/>
        <v>12A_1-B&amp;3.59%3.59@10</v>
      </c>
      <c r="S3707" t="str">
        <f t="shared" si="347"/>
        <v>6B-12A-VCS-Loc-22</v>
      </c>
      <c r="T3707" t="str">
        <f>IFERROR(IF(VLOOKUP(S3707,Bad!$A:$A,1,FALSE)='RAW2'!S3707,"yes","no"),"no")</f>
        <v>no</v>
      </c>
      <c r="U3707" t="str">
        <f>IFERROR(VLOOKUP(F3707,compounds!$A:$B,2,FALSE),"")</f>
        <v/>
      </c>
      <c r="V3707" t="str">
        <f>VLOOKUP(B3707,'volatile collection data'!$O:$P,2,FALSE)</f>
        <v>25 apr.22 12</v>
      </c>
    </row>
    <row r="3708" spans="1:22" x14ac:dyDescent="0.2">
      <c r="A3708" t="s">
        <v>385</v>
      </c>
      <c r="B3708" s="1" t="str">
        <f t="shared" si="344"/>
        <v>6B</v>
      </c>
      <c r="C3708">
        <v>10.093</v>
      </c>
      <c r="D3708">
        <f t="shared" si="342"/>
        <v>10.09</v>
      </c>
      <c r="E3708">
        <f>VLOOKUP(D3708,'Peak Combiner'!$A$5:$D$4980,4,FALSE)</f>
        <v>10.1</v>
      </c>
      <c r="F3708">
        <f>IFERROR(VLOOKUP(D3708,rt_comb!$A:$B,2,FALSE),D3708)</f>
        <v>10.09</v>
      </c>
      <c r="G3708">
        <v>15127415</v>
      </c>
      <c r="H3708">
        <f>SUMIFS($G:$G,$E:$E,18.51,'RAW2'!$A:$A,'RAW2'!A3708)</f>
        <v>36022136</v>
      </c>
      <c r="I3708" s="1" t="str">
        <f>VLOOKUP(A3708,'volatile collection data'!$G$6:$H$69,2,FALSE)</f>
        <v>B</v>
      </c>
      <c r="J3708" s="1">
        <f>VLOOKUP(A3708,'volatile collection data'!$G$6:$I$69,3,FALSE)</f>
        <v>6</v>
      </c>
      <c r="K3708" s="1" t="str">
        <f>VLOOKUP(A3708,'volatile collection data'!$G$6:$N$69,8,FALSE)</f>
        <v>12A</v>
      </c>
      <c r="L3708" s="1">
        <f>VLOOKUP(A3708,'volatile collection data'!$G$6:$J$69,4,FALSE)</f>
        <v>3.59</v>
      </c>
      <c r="M3708" s="1">
        <f>VLOOKUP($A3708,'volatile collection data'!$G$6:$M$69,6,FALSE)</f>
        <v>10</v>
      </c>
      <c r="N3708" s="1">
        <f>VLOOKUP($A3708,'volatile collection data'!$G$6:$M$69,7,FALSE)</f>
        <v>3.59</v>
      </c>
      <c r="O3708" s="1">
        <f>VLOOKUP(A3708,'volatile collection data'!$G$6:$K$69,5,FALSE)</f>
        <v>1</v>
      </c>
      <c r="P3708" s="1" t="str">
        <f t="shared" si="345"/>
        <v>6B</v>
      </c>
      <c r="Q3708">
        <f t="shared" si="343"/>
        <v>0.58488544709778334</v>
      </c>
      <c r="R3708" t="str">
        <f t="shared" si="346"/>
        <v>12A_1-B&amp;3.59%3.59@10</v>
      </c>
      <c r="S3708" t="str">
        <f t="shared" si="347"/>
        <v>6B-12A-VCS-Loc-22</v>
      </c>
      <c r="T3708" t="str">
        <f>IFERROR(IF(VLOOKUP(S3708,Bad!$A:$A,1,FALSE)='RAW2'!S3708,"yes","no"),"no")</f>
        <v>no</v>
      </c>
      <c r="U3708" t="str">
        <f>IFERROR(VLOOKUP(F3708,compounds!$A:$B,2,FALSE),"")</f>
        <v/>
      </c>
      <c r="V3708" t="str">
        <f>VLOOKUP(B3708,'volatile collection data'!$O:$P,2,FALSE)</f>
        <v>25 apr.22 12</v>
      </c>
    </row>
    <row r="3709" spans="1:22" x14ac:dyDescent="0.2">
      <c r="A3709" t="s">
        <v>385</v>
      </c>
      <c r="B3709" s="1" t="str">
        <f t="shared" si="344"/>
        <v>6B</v>
      </c>
      <c r="C3709">
        <v>10.17</v>
      </c>
      <c r="D3709">
        <f t="shared" si="342"/>
        <v>10.17</v>
      </c>
      <c r="E3709">
        <f>VLOOKUP(D3709,'Peak Combiner'!$A$5:$D$4980,4,FALSE)</f>
        <v>10.17</v>
      </c>
      <c r="F3709">
        <f>IFERROR(VLOOKUP(D3709,rt_comb!$A:$B,2,FALSE),D3709)</f>
        <v>10.17</v>
      </c>
      <c r="G3709">
        <v>10798609</v>
      </c>
      <c r="H3709">
        <f>SUMIFS($G:$G,$E:$E,18.51,'RAW2'!$A:$A,'RAW2'!A3709)</f>
        <v>36022136</v>
      </c>
      <c r="I3709" s="1" t="str">
        <f>VLOOKUP(A3709,'volatile collection data'!$G$6:$H$69,2,FALSE)</f>
        <v>B</v>
      </c>
      <c r="J3709" s="1">
        <f>VLOOKUP(A3709,'volatile collection data'!$G$6:$I$69,3,FALSE)</f>
        <v>6</v>
      </c>
      <c r="K3709" s="1" t="str">
        <f>VLOOKUP(A3709,'volatile collection data'!$G$6:$N$69,8,FALSE)</f>
        <v>12A</v>
      </c>
      <c r="L3709" s="1">
        <f>VLOOKUP(A3709,'volatile collection data'!$G$6:$J$69,4,FALSE)</f>
        <v>3.59</v>
      </c>
      <c r="M3709" s="1">
        <f>VLOOKUP($A3709,'volatile collection data'!$G$6:$M$69,6,FALSE)</f>
        <v>10</v>
      </c>
      <c r="N3709" s="1">
        <f>VLOOKUP($A3709,'volatile collection data'!$G$6:$M$69,7,FALSE)</f>
        <v>3.59</v>
      </c>
      <c r="O3709" s="1">
        <f>VLOOKUP(A3709,'volatile collection data'!$G$6:$K$69,5,FALSE)</f>
        <v>1</v>
      </c>
      <c r="P3709" s="1" t="str">
        <f t="shared" si="345"/>
        <v>6B</v>
      </c>
      <c r="Q3709">
        <f t="shared" si="343"/>
        <v>0.41751675702683827</v>
      </c>
      <c r="R3709" t="str">
        <f t="shared" si="346"/>
        <v>12A_1-B&amp;3.59%3.59@10</v>
      </c>
      <c r="S3709" t="str">
        <f t="shared" si="347"/>
        <v>6B-12A-VCS-Loc-22</v>
      </c>
      <c r="T3709" t="str">
        <f>IFERROR(IF(VLOOKUP(S3709,Bad!$A:$A,1,FALSE)='RAW2'!S3709,"yes","no"),"no")</f>
        <v>no</v>
      </c>
      <c r="U3709" t="str">
        <f>IFERROR(VLOOKUP(F3709,compounds!$A:$B,2,FALSE),"")</f>
        <v/>
      </c>
      <c r="V3709" t="str">
        <f>VLOOKUP(B3709,'volatile collection data'!$O:$P,2,FALSE)</f>
        <v>25 apr.22 12</v>
      </c>
    </row>
    <row r="3710" spans="1:22" x14ac:dyDescent="0.2">
      <c r="A3710" t="s">
        <v>385</v>
      </c>
      <c r="B3710" s="1" t="str">
        <f t="shared" si="344"/>
        <v>6B</v>
      </c>
      <c r="C3710">
        <v>10.323</v>
      </c>
      <c r="D3710">
        <f t="shared" ref="D3710:D3773" si="348">ROUND(C3710,2)</f>
        <v>10.32</v>
      </c>
      <c r="E3710">
        <f>VLOOKUP(D3710,'Peak Combiner'!$A$5:$D$4980,4,FALSE)</f>
        <v>10.32</v>
      </c>
      <c r="F3710">
        <f>IFERROR(VLOOKUP(D3710,rt_comb!$A:$B,2,FALSE),D3710)</f>
        <v>10.32</v>
      </c>
      <c r="G3710">
        <v>19268019</v>
      </c>
      <c r="H3710">
        <f>SUMIFS($G:$G,$E:$E,18.51,'RAW2'!$A:$A,'RAW2'!A3710)</f>
        <v>36022136</v>
      </c>
      <c r="I3710" s="1" t="str">
        <f>VLOOKUP(A3710,'volatile collection data'!$G$6:$H$69,2,FALSE)</f>
        <v>B</v>
      </c>
      <c r="J3710" s="1">
        <f>VLOOKUP(A3710,'volatile collection data'!$G$6:$I$69,3,FALSE)</f>
        <v>6</v>
      </c>
      <c r="K3710" s="1" t="str">
        <f>VLOOKUP(A3710,'volatile collection data'!$G$6:$N$69,8,FALSE)</f>
        <v>12A</v>
      </c>
      <c r="L3710" s="1">
        <f>VLOOKUP(A3710,'volatile collection data'!$G$6:$J$69,4,FALSE)</f>
        <v>3.59</v>
      </c>
      <c r="M3710" s="1">
        <f>VLOOKUP($A3710,'volatile collection data'!$G$6:$M$69,6,FALSE)</f>
        <v>10</v>
      </c>
      <c r="N3710" s="1">
        <f>VLOOKUP($A3710,'volatile collection data'!$G$6:$M$69,7,FALSE)</f>
        <v>3.59</v>
      </c>
      <c r="O3710" s="1">
        <f>VLOOKUP(A3710,'volatile collection data'!$G$6:$K$69,5,FALSE)</f>
        <v>1</v>
      </c>
      <c r="P3710" s="1" t="str">
        <f t="shared" si="345"/>
        <v>6B</v>
      </c>
      <c r="Q3710">
        <f t="shared" ref="Q3710:Q3773" si="349">IFERROR((30/H3710*G3710)/L3710/6,0)</f>
        <v>0.74497750656695694</v>
      </c>
      <c r="R3710" t="str">
        <f t="shared" si="346"/>
        <v>12A_1-B&amp;3.59%3.59@10</v>
      </c>
      <c r="S3710" t="str">
        <f t="shared" si="347"/>
        <v>6B-12A-VCS-Loc-22</v>
      </c>
      <c r="T3710" t="str">
        <f>IFERROR(IF(VLOOKUP(S3710,Bad!$A:$A,1,FALSE)='RAW2'!S3710,"yes","no"),"no")</f>
        <v>no</v>
      </c>
      <c r="U3710" t="str">
        <f>IFERROR(VLOOKUP(F3710,compounds!$A:$B,2,FALSE),"")</f>
        <v/>
      </c>
      <c r="V3710" t="str">
        <f>VLOOKUP(B3710,'volatile collection data'!$O:$P,2,FALSE)</f>
        <v>25 apr.22 12</v>
      </c>
    </row>
    <row r="3711" spans="1:22" x14ac:dyDescent="0.2">
      <c r="A3711" t="s">
        <v>385</v>
      </c>
      <c r="B3711" s="1" t="str">
        <f t="shared" si="344"/>
        <v>6B</v>
      </c>
      <c r="C3711">
        <v>10.487</v>
      </c>
      <c r="D3711">
        <f t="shared" si="348"/>
        <v>10.49</v>
      </c>
      <c r="E3711">
        <f>VLOOKUP(D3711,'Peak Combiner'!$A$5:$D$4980,4,FALSE)</f>
        <v>10.49</v>
      </c>
      <c r="F3711">
        <f>IFERROR(VLOOKUP(D3711,rt_comb!$A:$B,2,FALSE),D3711)</f>
        <v>10.49</v>
      </c>
      <c r="G3711">
        <v>5185695</v>
      </c>
      <c r="H3711">
        <f>SUMIFS($G:$G,$E:$E,18.51,'RAW2'!$A:$A,'RAW2'!A3711)</f>
        <v>36022136</v>
      </c>
      <c r="I3711" s="1" t="str">
        <f>VLOOKUP(A3711,'volatile collection data'!$G$6:$H$69,2,FALSE)</f>
        <v>B</v>
      </c>
      <c r="J3711" s="1">
        <f>VLOOKUP(A3711,'volatile collection data'!$G$6:$I$69,3,FALSE)</f>
        <v>6</v>
      </c>
      <c r="K3711" s="1" t="str">
        <f>VLOOKUP(A3711,'volatile collection data'!$G$6:$N$69,8,FALSE)</f>
        <v>12A</v>
      </c>
      <c r="L3711" s="1">
        <f>VLOOKUP(A3711,'volatile collection data'!$G$6:$J$69,4,FALSE)</f>
        <v>3.59</v>
      </c>
      <c r="M3711" s="1">
        <f>VLOOKUP($A3711,'volatile collection data'!$G$6:$M$69,6,FALSE)</f>
        <v>10</v>
      </c>
      <c r="N3711" s="1">
        <f>VLOOKUP($A3711,'volatile collection data'!$G$6:$M$69,7,FALSE)</f>
        <v>3.59</v>
      </c>
      <c r="O3711" s="1">
        <f>VLOOKUP(A3711,'volatile collection data'!$G$6:$K$69,5,FALSE)</f>
        <v>1</v>
      </c>
      <c r="P3711" s="1" t="str">
        <f t="shared" si="345"/>
        <v>6B</v>
      </c>
      <c r="Q3711">
        <f t="shared" si="349"/>
        <v>0.20049939388770255</v>
      </c>
      <c r="R3711" t="str">
        <f t="shared" si="346"/>
        <v>12A_1-B&amp;3.59%3.59@10</v>
      </c>
      <c r="S3711" t="str">
        <f t="shared" si="347"/>
        <v>6B-12A-VCS-Loc-22</v>
      </c>
      <c r="T3711" t="str">
        <f>IFERROR(IF(VLOOKUP(S3711,Bad!$A:$A,1,FALSE)='RAW2'!S3711,"yes","no"),"no")</f>
        <v>no</v>
      </c>
      <c r="U3711" t="str">
        <f>IFERROR(VLOOKUP(F3711,compounds!$A:$B,2,FALSE),"")</f>
        <v/>
      </c>
      <c r="V3711" t="str">
        <f>VLOOKUP(B3711,'volatile collection data'!$O:$P,2,FALSE)</f>
        <v>25 apr.22 12</v>
      </c>
    </row>
    <row r="3712" spans="1:22" x14ac:dyDescent="0.2">
      <c r="A3712" t="s">
        <v>385</v>
      </c>
      <c r="B3712" s="1" t="str">
        <f t="shared" si="344"/>
        <v>6B</v>
      </c>
      <c r="C3712">
        <v>10.535</v>
      </c>
      <c r="D3712">
        <f t="shared" si="348"/>
        <v>10.54</v>
      </c>
      <c r="E3712">
        <f>VLOOKUP(D3712,'Peak Combiner'!$A$5:$D$4980,4,FALSE)</f>
        <v>10.54</v>
      </c>
      <c r="F3712">
        <f>IFERROR(VLOOKUP(D3712,rt_comb!$A:$B,2,FALSE),D3712)</f>
        <v>10.54</v>
      </c>
      <c r="G3712">
        <v>5382950</v>
      </c>
      <c r="H3712">
        <f>SUMIFS($G:$G,$E:$E,18.51,'RAW2'!$A:$A,'RAW2'!A3712)</f>
        <v>36022136</v>
      </c>
      <c r="I3712" s="1" t="str">
        <f>VLOOKUP(A3712,'volatile collection data'!$G$6:$H$69,2,FALSE)</f>
        <v>B</v>
      </c>
      <c r="J3712" s="1">
        <f>VLOOKUP(A3712,'volatile collection data'!$G$6:$I$69,3,FALSE)</f>
        <v>6</v>
      </c>
      <c r="K3712" s="1" t="str">
        <f>VLOOKUP(A3712,'volatile collection data'!$G$6:$N$69,8,FALSE)</f>
        <v>12A</v>
      </c>
      <c r="L3712" s="1">
        <f>VLOOKUP(A3712,'volatile collection data'!$G$6:$J$69,4,FALSE)</f>
        <v>3.59</v>
      </c>
      <c r="M3712" s="1">
        <f>VLOOKUP($A3712,'volatile collection data'!$G$6:$M$69,6,FALSE)</f>
        <v>10</v>
      </c>
      <c r="N3712" s="1">
        <f>VLOOKUP($A3712,'volatile collection data'!$G$6:$M$69,7,FALSE)</f>
        <v>3.59</v>
      </c>
      <c r="O3712" s="1">
        <f>VLOOKUP(A3712,'volatile collection data'!$G$6:$K$69,5,FALSE)</f>
        <v>1</v>
      </c>
      <c r="P3712" s="1" t="str">
        <f t="shared" si="345"/>
        <v>6B</v>
      </c>
      <c r="Q3712">
        <f t="shared" si="349"/>
        <v>0.20812604912703281</v>
      </c>
      <c r="R3712" t="str">
        <f t="shared" si="346"/>
        <v>12A_1-B&amp;3.59%3.59@10</v>
      </c>
      <c r="S3712" t="str">
        <f t="shared" si="347"/>
        <v>6B-12A-VCS-Loc-22</v>
      </c>
      <c r="T3712" t="str">
        <f>IFERROR(IF(VLOOKUP(S3712,Bad!$A:$A,1,FALSE)='RAW2'!S3712,"yes","no"),"no")</f>
        <v>no</v>
      </c>
      <c r="U3712" t="str">
        <f>IFERROR(VLOOKUP(F3712,compounds!$A:$B,2,FALSE),"")</f>
        <v/>
      </c>
      <c r="V3712" t="str">
        <f>VLOOKUP(B3712,'volatile collection data'!$O:$P,2,FALSE)</f>
        <v>25 apr.22 12</v>
      </c>
    </row>
    <row r="3713" spans="1:22" x14ac:dyDescent="0.2">
      <c r="A3713" t="s">
        <v>385</v>
      </c>
      <c r="B3713" s="1" t="str">
        <f t="shared" si="344"/>
        <v>6B</v>
      </c>
      <c r="C3713">
        <v>10.606999999999999</v>
      </c>
      <c r="D3713">
        <f t="shared" si="348"/>
        <v>10.61</v>
      </c>
      <c r="E3713">
        <f>VLOOKUP(D3713,'Peak Combiner'!$A$5:$D$4980,4,FALSE)</f>
        <v>10.61</v>
      </c>
      <c r="F3713">
        <f>IFERROR(VLOOKUP(D3713,rt_comb!$A:$B,2,FALSE),D3713)</f>
        <v>10.61</v>
      </c>
      <c r="G3713">
        <v>6445696</v>
      </c>
      <c r="H3713">
        <f>SUMIFS($G:$G,$E:$E,18.51,'RAW2'!$A:$A,'RAW2'!A3713)</f>
        <v>36022136</v>
      </c>
      <c r="I3713" s="1" t="str">
        <f>VLOOKUP(A3713,'volatile collection data'!$G$6:$H$69,2,FALSE)</f>
        <v>B</v>
      </c>
      <c r="J3713" s="1">
        <f>VLOOKUP(A3713,'volatile collection data'!$G$6:$I$69,3,FALSE)</f>
        <v>6</v>
      </c>
      <c r="K3713" s="1" t="str">
        <f>VLOOKUP(A3713,'volatile collection data'!$G$6:$N$69,8,FALSE)</f>
        <v>12A</v>
      </c>
      <c r="L3713" s="1">
        <f>VLOOKUP(A3713,'volatile collection data'!$G$6:$J$69,4,FALSE)</f>
        <v>3.59</v>
      </c>
      <c r="M3713" s="1">
        <f>VLOOKUP($A3713,'volatile collection data'!$G$6:$M$69,6,FALSE)</f>
        <v>10</v>
      </c>
      <c r="N3713" s="1">
        <f>VLOOKUP($A3713,'volatile collection data'!$G$6:$M$69,7,FALSE)</f>
        <v>3.59</v>
      </c>
      <c r="O3713" s="1">
        <f>VLOOKUP(A3713,'volatile collection data'!$G$6:$K$69,5,FALSE)</f>
        <v>1</v>
      </c>
      <c r="P3713" s="1" t="str">
        <f t="shared" si="345"/>
        <v>6B</v>
      </c>
      <c r="Q3713">
        <f t="shared" si="349"/>
        <v>0.24921599538430025</v>
      </c>
      <c r="R3713" t="str">
        <f t="shared" si="346"/>
        <v>12A_1-B&amp;3.59%3.59@10</v>
      </c>
      <c r="S3713" t="str">
        <f t="shared" si="347"/>
        <v>6B-12A-VCS-Loc-22</v>
      </c>
      <c r="T3713" t="str">
        <f>IFERROR(IF(VLOOKUP(S3713,Bad!$A:$A,1,FALSE)='RAW2'!S3713,"yes","no"),"no")</f>
        <v>no</v>
      </c>
      <c r="U3713" t="str">
        <f>IFERROR(VLOOKUP(F3713,compounds!$A:$B,2,FALSE),"")</f>
        <v/>
      </c>
      <c r="V3713" t="str">
        <f>VLOOKUP(B3713,'volatile collection data'!$O:$P,2,FALSE)</f>
        <v>25 apr.22 12</v>
      </c>
    </row>
    <row r="3714" spans="1:22" x14ac:dyDescent="0.2">
      <c r="A3714" t="s">
        <v>385</v>
      </c>
      <c r="B3714" s="1" t="str">
        <f t="shared" si="344"/>
        <v>6B</v>
      </c>
      <c r="C3714">
        <v>10.73</v>
      </c>
      <c r="D3714">
        <f t="shared" si="348"/>
        <v>10.73</v>
      </c>
      <c r="E3714">
        <f>VLOOKUP(D3714,'Peak Combiner'!$A$5:$D$4980,4,FALSE)</f>
        <v>10.73</v>
      </c>
      <c r="F3714">
        <f>IFERROR(VLOOKUP(D3714,rt_comb!$A:$B,2,FALSE),D3714)</f>
        <v>10.73</v>
      </c>
      <c r="G3714">
        <v>6779012</v>
      </c>
      <c r="H3714">
        <f>SUMIFS($G:$G,$E:$E,18.51,'RAW2'!$A:$A,'RAW2'!A3714)</f>
        <v>36022136</v>
      </c>
      <c r="I3714" s="1" t="str">
        <f>VLOOKUP(A3714,'volatile collection data'!$G$6:$H$69,2,FALSE)</f>
        <v>B</v>
      </c>
      <c r="J3714" s="1">
        <f>VLOOKUP(A3714,'volatile collection data'!$G$6:$I$69,3,FALSE)</f>
        <v>6</v>
      </c>
      <c r="K3714" s="1" t="str">
        <f>VLOOKUP(A3714,'volatile collection data'!$G$6:$N$69,8,FALSE)</f>
        <v>12A</v>
      </c>
      <c r="L3714" s="1">
        <f>VLOOKUP(A3714,'volatile collection data'!$G$6:$J$69,4,FALSE)</f>
        <v>3.59</v>
      </c>
      <c r="M3714" s="1">
        <f>VLOOKUP($A3714,'volatile collection data'!$G$6:$M$69,6,FALSE)</f>
        <v>10</v>
      </c>
      <c r="N3714" s="1">
        <f>VLOOKUP($A3714,'volatile collection data'!$G$6:$M$69,7,FALSE)</f>
        <v>3.59</v>
      </c>
      <c r="O3714" s="1">
        <f>VLOOKUP(A3714,'volatile collection data'!$G$6:$K$69,5,FALSE)</f>
        <v>1</v>
      </c>
      <c r="P3714" s="1" t="str">
        <f t="shared" si="345"/>
        <v>6B</v>
      </c>
      <c r="Q3714">
        <f t="shared" si="349"/>
        <v>0.26210330479472127</v>
      </c>
      <c r="R3714" t="str">
        <f t="shared" si="346"/>
        <v>12A_1-B&amp;3.59%3.59@10</v>
      </c>
      <c r="S3714" t="str">
        <f t="shared" si="347"/>
        <v>6B-12A-VCS-Loc-22</v>
      </c>
      <c r="T3714" t="str">
        <f>IFERROR(IF(VLOOKUP(S3714,Bad!$A:$A,1,FALSE)='RAW2'!S3714,"yes","no"),"no")</f>
        <v>no</v>
      </c>
      <c r="U3714" t="str">
        <f>IFERROR(VLOOKUP(F3714,compounds!$A:$B,2,FALSE),"")</f>
        <v/>
      </c>
      <c r="V3714" t="str">
        <f>VLOOKUP(B3714,'volatile collection data'!$O:$P,2,FALSE)</f>
        <v>25 apr.22 12</v>
      </c>
    </row>
    <row r="3715" spans="1:22" x14ac:dyDescent="0.2">
      <c r="A3715" t="s">
        <v>385</v>
      </c>
      <c r="B3715" s="1" t="str">
        <f t="shared" ref="B3715:B3778" si="350">LEFT(A3715,FIND("-",A3715)-1)</f>
        <v>6B</v>
      </c>
      <c r="C3715">
        <v>10.788</v>
      </c>
      <c r="D3715">
        <f t="shared" si="348"/>
        <v>10.79</v>
      </c>
      <c r="E3715">
        <f>VLOOKUP(D3715,'Peak Combiner'!$A$5:$D$4980,4,FALSE)</f>
        <v>10.78</v>
      </c>
      <c r="F3715">
        <f>IFERROR(VLOOKUP(D3715,rt_comb!$A:$B,2,FALSE),D3715)</f>
        <v>10.79</v>
      </c>
      <c r="G3715">
        <v>16182141</v>
      </c>
      <c r="H3715">
        <f>SUMIFS($G:$G,$E:$E,18.51,'RAW2'!$A:$A,'RAW2'!A3715)</f>
        <v>36022136</v>
      </c>
      <c r="I3715" s="1" t="str">
        <f>VLOOKUP(A3715,'volatile collection data'!$G$6:$H$69,2,FALSE)</f>
        <v>B</v>
      </c>
      <c r="J3715" s="1">
        <f>VLOOKUP(A3715,'volatile collection data'!$G$6:$I$69,3,FALSE)</f>
        <v>6</v>
      </c>
      <c r="K3715" s="1" t="str">
        <f>VLOOKUP(A3715,'volatile collection data'!$G$6:$N$69,8,FALSE)</f>
        <v>12A</v>
      </c>
      <c r="L3715" s="1">
        <f>VLOOKUP(A3715,'volatile collection data'!$G$6:$J$69,4,FALSE)</f>
        <v>3.59</v>
      </c>
      <c r="M3715" s="1">
        <f>VLOOKUP($A3715,'volatile collection data'!$G$6:$M$69,6,FALSE)</f>
        <v>10</v>
      </c>
      <c r="N3715" s="1">
        <f>VLOOKUP($A3715,'volatile collection data'!$G$6:$M$69,7,FALSE)</f>
        <v>3.59</v>
      </c>
      <c r="O3715" s="1">
        <f>VLOOKUP(A3715,'volatile collection data'!$G$6:$K$69,5,FALSE)</f>
        <v>1</v>
      </c>
      <c r="P3715" s="1" t="str">
        <f t="shared" ref="P3715:P3778" si="351">J3715&amp;I3715</f>
        <v>6B</v>
      </c>
      <c r="Q3715">
        <f t="shared" si="349"/>
        <v>0.62566530856622704</v>
      </c>
      <c r="R3715" t="str">
        <f t="shared" ref="R3715:R3778" si="352">K3715&amp;"_"&amp;O3715&amp;"-"&amp;I3715&amp;"&amp;"&amp;L3715&amp;"%"&amp;N3715&amp;"@"&amp;M3715</f>
        <v>12A_1-B&amp;3.59%3.59@10</v>
      </c>
      <c r="S3715" t="str">
        <f t="shared" ref="S3715:S3778" si="353">A3715</f>
        <v>6B-12A-VCS-Loc-22</v>
      </c>
      <c r="T3715" t="str">
        <f>IFERROR(IF(VLOOKUP(S3715,Bad!$A:$A,1,FALSE)='RAW2'!S3715,"yes","no"),"no")</f>
        <v>no</v>
      </c>
      <c r="U3715" t="str">
        <f>IFERROR(VLOOKUP(F3715,compounds!$A:$B,2,FALSE),"")</f>
        <v>bocimene</v>
      </c>
      <c r="V3715" t="str">
        <f>VLOOKUP(B3715,'volatile collection data'!$O:$P,2,FALSE)</f>
        <v>25 apr.22 12</v>
      </c>
    </row>
    <row r="3716" spans="1:22" x14ac:dyDescent="0.2">
      <c r="A3716" t="s">
        <v>385</v>
      </c>
      <c r="B3716" s="1" t="str">
        <f t="shared" si="350"/>
        <v>6B</v>
      </c>
      <c r="C3716">
        <v>11.067</v>
      </c>
      <c r="D3716">
        <f t="shared" si="348"/>
        <v>11.07</v>
      </c>
      <c r="E3716">
        <f>VLOOKUP(D3716,'Peak Combiner'!$A$5:$D$4980,4,FALSE)</f>
        <v>11.07</v>
      </c>
      <c r="F3716">
        <f>IFERROR(VLOOKUP(D3716,rt_comb!$A:$B,2,FALSE),D3716)</f>
        <v>11.07</v>
      </c>
      <c r="G3716">
        <v>6393661</v>
      </c>
      <c r="H3716">
        <f>SUMIFS($G:$G,$E:$E,18.51,'RAW2'!$A:$A,'RAW2'!A3716)</f>
        <v>36022136</v>
      </c>
      <c r="I3716" s="1" t="str">
        <f>VLOOKUP(A3716,'volatile collection data'!$G$6:$H$69,2,FALSE)</f>
        <v>B</v>
      </c>
      <c r="J3716" s="1">
        <f>VLOOKUP(A3716,'volatile collection data'!$G$6:$I$69,3,FALSE)</f>
        <v>6</v>
      </c>
      <c r="K3716" s="1" t="str">
        <f>VLOOKUP(A3716,'volatile collection data'!$G$6:$N$69,8,FALSE)</f>
        <v>12A</v>
      </c>
      <c r="L3716" s="1">
        <f>VLOOKUP(A3716,'volatile collection data'!$G$6:$J$69,4,FALSE)</f>
        <v>3.59</v>
      </c>
      <c r="M3716" s="1">
        <f>VLOOKUP($A3716,'volatile collection data'!$G$6:$M$69,6,FALSE)</f>
        <v>10</v>
      </c>
      <c r="N3716" s="1">
        <f>VLOOKUP($A3716,'volatile collection data'!$G$6:$M$69,7,FALSE)</f>
        <v>3.59</v>
      </c>
      <c r="O3716" s="1">
        <f>VLOOKUP(A3716,'volatile collection data'!$G$6:$K$69,5,FALSE)</f>
        <v>1</v>
      </c>
      <c r="P3716" s="1" t="str">
        <f t="shared" si="351"/>
        <v>6B</v>
      </c>
      <c r="Q3716">
        <f t="shared" si="349"/>
        <v>0.24720411733112765</v>
      </c>
      <c r="R3716" t="str">
        <f t="shared" si="352"/>
        <v>12A_1-B&amp;3.59%3.59@10</v>
      </c>
      <c r="S3716" t="str">
        <f t="shared" si="353"/>
        <v>6B-12A-VCS-Loc-22</v>
      </c>
      <c r="T3716" t="str">
        <f>IFERROR(IF(VLOOKUP(S3716,Bad!$A:$A,1,FALSE)='RAW2'!S3716,"yes","no"),"no")</f>
        <v>no</v>
      </c>
      <c r="U3716" t="str">
        <f>IFERROR(VLOOKUP(F3716,compounds!$A:$B,2,FALSE),"")</f>
        <v/>
      </c>
      <c r="V3716" t="str">
        <f>VLOOKUP(B3716,'volatile collection data'!$O:$P,2,FALSE)</f>
        <v>25 apr.22 12</v>
      </c>
    </row>
    <row r="3717" spans="1:22" x14ac:dyDescent="0.2">
      <c r="A3717" t="s">
        <v>385</v>
      </c>
      <c r="B3717" s="1" t="str">
        <f t="shared" si="350"/>
        <v>6B</v>
      </c>
      <c r="C3717">
        <v>11.13</v>
      </c>
      <c r="D3717">
        <f t="shared" si="348"/>
        <v>11.13</v>
      </c>
      <c r="E3717">
        <f>VLOOKUP(D3717,'Peak Combiner'!$A$5:$D$4980,4,FALSE)</f>
        <v>11.13</v>
      </c>
      <c r="F3717">
        <f>IFERROR(VLOOKUP(D3717,rt_comb!$A:$B,2,FALSE),D3717)</f>
        <v>11.13</v>
      </c>
      <c r="G3717">
        <v>8413615</v>
      </c>
      <c r="H3717">
        <f>SUMIFS($G:$G,$E:$E,18.51,'RAW2'!$A:$A,'RAW2'!A3717)</f>
        <v>36022136</v>
      </c>
      <c r="I3717" s="1" t="str">
        <f>VLOOKUP(A3717,'volatile collection data'!$G$6:$H$69,2,FALSE)</f>
        <v>B</v>
      </c>
      <c r="J3717" s="1">
        <f>VLOOKUP(A3717,'volatile collection data'!$G$6:$I$69,3,FALSE)</f>
        <v>6</v>
      </c>
      <c r="K3717" s="1" t="str">
        <f>VLOOKUP(A3717,'volatile collection data'!$G$6:$N$69,8,FALSE)</f>
        <v>12A</v>
      </c>
      <c r="L3717" s="1">
        <f>VLOOKUP(A3717,'volatile collection data'!$G$6:$J$69,4,FALSE)</f>
        <v>3.59</v>
      </c>
      <c r="M3717" s="1">
        <f>VLOOKUP($A3717,'volatile collection data'!$G$6:$M$69,6,FALSE)</f>
        <v>10</v>
      </c>
      <c r="N3717" s="1">
        <f>VLOOKUP($A3717,'volatile collection data'!$G$6:$M$69,7,FALSE)</f>
        <v>3.59</v>
      </c>
      <c r="O3717" s="1">
        <f>VLOOKUP(A3717,'volatile collection data'!$G$6:$K$69,5,FALSE)</f>
        <v>1</v>
      </c>
      <c r="P3717" s="1" t="str">
        <f t="shared" si="351"/>
        <v>6B</v>
      </c>
      <c r="Q3717">
        <f t="shared" si="349"/>
        <v>0.3253034950772235</v>
      </c>
      <c r="R3717" t="str">
        <f t="shared" si="352"/>
        <v>12A_1-B&amp;3.59%3.59@10</v>
      </c>
      <c r="S3717" t="str">
        <f t="shared" si="353"/>
        <v>6B-12A-VCS-Loc-22</v>
      </c>
      <c r="T3717" t="str">
        <f>IFERROR(IF(VLOOKUP(S3717,Bad!$A:$A,1,FALSE)='RAW2'!S3717,"yes","no"),"no")</f>
        <v>no</v>
      </c>
      <c r="U3717" t="str">
        <f>IFERROR(VLOOKUP(F3717,compounds!$A:$B,2,FALSE),"")</f>
        <v/>
      </c>
      <c r="V3717" t="str">
        <f>VLOOKUP(B3717,'volatile collection data'!$O:$P,2,FALSE)</f>
        <v>25 apr.22 12</v>
      </c>
    </row>
    <row r="3718" spans="1:22" x14ac:dyDescent="0.2">
      <c r="A3718" t="s">
        <v>385</v>
      </c>
      <c r="B3718" s="1" t="str">
        <f t="shared" si="350"/>
        <v>6B</v>
      </c>
      <c r="C3718">
        <v>11.243</v>
      </c>
      <c r="D3718">
        <f t="shared" si="348"/>
        <v>11.24</v>
      </c>
      <c r="E3718">
        <f>VLOOKUP(D3718,'Peak Combiner'!$A$5:$D$4980,4,FALSE)</f>
        <v>11.24</v>
      </c>
      <c r="F3718">
        <f>IFERROR(VLOOKUP(D3718,rt_comb!$A:$B,2,FALSE),D3718)</f>
        <v>11.24</v>
      </c>
      <c r="G3718">
        <v>6682341</v>
      </c>
      <c r="H3718">
        <f>SUMIFS($G:$G,$E:$E,18.51,'RAW2'!$A:$A,'RAW2'!A3718)</f>
        <v>36022136</v>
      </c>
      <c r="I3718" s="1" t="str">
        <f>VLOOKUP(A3718,'volatile collection data'!$G$6:$H$69,2,FALSE)</f>
        <v>B</v>
      </c>
      <c r="J3718" s="1">
        <f>VLOOKUP(A3718,'volatile collection data'!$G$6:$I$69,3,FALSE)</f>
        <v>6</v>
      </c>
      <c r="K3718" s="1" t="str">
        <f>VLOOKUP(A3718,'volatile collection data'!$G$6:$N$69,8,FALSE)</f>
        <v>12A</v>
      </c>
      <c r="L3718" s="1">
        <f>VLOOKUP(A3718,'volatile collection data'!$G$6:$J$69,4,FALSE)</f>
        <v>3.59</v>
      </c>
      <c r="M3718" s="1">
        <f>VLOOKUP($A3718,'volatile collection data'!$G$6:$M$69,6,FALSE)</f>
        <v>10</v>
      </c>
      <c r="N3718" s="1">
        <f>VLOOKUP($A3718,'volatile collection data'!$G$6:$M$69,7,FALSE)</f>
        <v>3.59</v>
      </c>
      <c r="O3718" s="1">
        <f>VLOOKUP(A3718,'volatile collection data'!$G$6:$K$69,5,FALSE)</f>
        <v>1</v>
      </c>
      <c r="P3718" s="1" t="str">
        <f t="shared" si="351"/>
        <v>6B</v>
      </c>
      <c r="Q3718">
        <f t="shared" si="349"/>
        <v>0.25836562317123241</v>
      </c>
      <c r="R3718" t="str">
        <f t="shared" si="352"/>
        <v>12A_1-B&amp;3.59%3.59@10</v>
      </c>
      <c r="S3718" t="str">
        <f t="shared" si="353"/>
        <v>6B-12A-VCS-Loc-22</v>
      </c>
      <c r="T3718" t="str">
        <f>IFERROR(IF(VLOOKUP(S3718,Bad!$A:$A,1,FALSE)='RAW2'!S3718,"yes","no"),"no")</f>
        <v>no</v>
      </c>
      <c r="U3718" t="str">
        <f>IFERROR(VLOOKUP(F3718,compounds!$A:$B,2,FALSE),"")</f>
        <v/>
      </c>
      <c r="V3718" t="str">
        <f>VLOOKUP(B3718,'volatile collection data'!$O:$P,2,FALSE)</f>
        <v>25 apr.22 12</v>
      </c>
    </row>
    <row r="3719" spans="1:22" x14ac:dyDescent="0.2">
      <c r="A3719" t="s">
        <v>385</v>
      </c>
      <c r="B3719" s="1" t="str">
        <f t="shared" si="350"/>
        <v>6B</v>
      </c>
      <c r="C3719">
        <v>11.369</v>
      </c>
      <c r="D3719">
        <f t="shared" si="348"/>
        <v>11.37</v>
      </c>
      <c r="E3719">
        <f>VLOOKUP(D3719,'Peak Combiner'!$A$5:$D$4980,4,FALSE)</f>
        <v>11.37</v>
      </c>
      <c r="F3719">
        <f>IFERROR(VLOOKUP(D3719,rt_comb!$A:$B,2,FALSE),D3719)</f>
        <v>11.37</v>
      </c>
      <c r="G3719">
        <v>8066475</v>
      </c>
      <c r="H3719">
        <f>SUMIFS($G:$G,$E:$E,18.51,'RAW2'!$A:$A,'RAW2'!A3719)</f>
        <v>36022136</v>
      </c>
      <c r="I3719" s="1" t="str">
        <f>VLOOKUP(A3719,'volatile collection data'!$G$6:$H$69,2,FALSE)</f>
        <v>B</v>
      </c>
      <c r="J3719" s="1">
        <f>VLOOKUP(A3719,'volatile collection data'!$G$6:$I$69,3,FALSE)</f>
        <v>6</v>
      </c>
      <c r="K3719" s="1" t="str">
        <f>VLOOKUP(A3719,'volatile collection data'!$G$6:$N$69,8,FALSE)</f>
        <v>12A</v>
      </c>
      <c r="L3719" s="1">
        <f>VLOOKUP(A3719,'volatile collection data'!$G$6:$J$69,4,FALSE)</f>
        <v>3.59</v>
      </c>
      <c r="M3719" s="1">
        <f>VLOOKUP($A3719,'volatile collection data'!$G$6:$M$69,6,FALSE)</f>
        <v>10</v>
      </c>
      <c r="N3719" s="1">
        <f>VLOOKUP($A3719,'volatile collection data'!$G$6:$M$69,7,FALSE)</f>
        <v>3.59</v>
      </c>
      <c r="O3719" s="1">
        <f>VLOOKUP(A3719,'volatile collection data'!$G$6:$K$69,5,FALSE)</f>
        <v>1</v>
      </c>
      <c r="P3719" s="1" t="str">
        <f t="shared" si="351"/>
        <v>6B</v>
      </c>
      <c r="Q3719">
        <f t="shared" si="349"/>
        <v>0.31188169537743843</v>
      </c>
      <c r="R3719" t="str">
        <f t="shared" si="352"/>
        <v>12A_1-B&amp;3.59%3.59@10</v>
      </c>
      <c r="S3719" t="str">
        <f t="shared" si="353"/>
        <v>6B-12A-VCS-Loc-22</v>
      </c>
      <c r="T3719" t="str">
        <f>IFERROR(IF(VLOOKUP(S3719,Bad!$A:$A,1,FALSE)='RAW2'!S3719,"yes","no"),"no")</f>
        <v>no</v>
      </c>
      <c r="U3719" t="str">
        <f>IFERROR(VLOOKUP(F3719,compounds!$A:$B,2,FALSE),"")</f>
        <v/>
      </c>
      <c r="V3719" t="str">
        <f>VLOOKUP(B3719,'volatile collection data'!$O:$P,2,FALSE)</f>
        <v>25 apr.22 12</v>
      </c>
    </row>
    <row r="3720" spans="1:22" x14ac:dyDescent="0.2">
      <c r="A3720" t="s">
        <v>385</v>
      </c>
      <c r="B3720" s="1" t="str">
        <f t="shared" si="350"/>
        <v>6B</v>
      </c>
      <c r="C3720">
        <v>11.435</v>
      </c>
      <c r="D3720">
        <f t="shared" si="348"/>
        <v>11.44</v>
      </c>
      <c r="E3720">
        <f>VLOOKUP(D3720,'Peak Combiner'!$A$5:$D$4980,4,FALSE)</f>
        <v>11.44</v>
      </c>
      <c r="F3720">
        <f>IFERROR(VLOOKUP(D3720,rt_comb!$A:$B,2,FALSE),D3720)</f>
        <v>11.44</v>
      </c>
      <c r="G3720">
        <v>7763351</v>
      </c>
      <c r="H3720">
        <f>SUMIFS($G:$G,$E:$E,18.51,'RAW2'!$A:$A,'RAW2'!A3720)</f>
        <v>36022136</v>
      </c>
      <c r="I3720" s="1" t="str">
        <f>VLOOKUP(A3720,'volatile collection data'!$G$6:$H$69,2,FALSE)</f>
        <v>B</v>
      </c>
      <c r="J3720" s="1">
        <f>VLOOKUP(A3720,'volatile collection data'!$G$6:$I$69,3,FALSE)</f>
        <v>6</v>
      </c>
      <c r="K3720" s="1" t="str">
        <f>VLOOKUP(A3720,'volatile collection data'!$G$6:$N$69,8,FALSE)</f>
        <v>12A</v>
      </c>
      <c r="L3720" s="1">
        <f>VLOOKUP(A3720,'volatile collection data'!$G$6:$J$69,4,FALSE)</f>
        <v>3.59</v>
      </c>
      <c r="M3720" s="1">
        <f>VLOOKUP($A3720,'volatile collection data'!$G$6:$M$69,6,FALSE)</f>
        <v>10</v>
      </c>
      <c r="N3720" s="1">
        <f>VLOOKUP($A3720,'volatile collection data'!$G$6:$M$69,7,FALSE)</f>
        <v>3.59</v>
      </c>
      <c r="O3720" s="1">
        <f>VLOOKUP(A3720,'volatile collection data'!$G$6:$K$69,5,FALSE)</f>
        <v>1</v>
      </c>
      <c r="P3720" s="1" t="str">
        <f t="shared" si="351"/>
        <v>6B</v>
      </c>
      <c r="Q3720">
        <f t="shared" si="349"/>
        <v>0.30016172760594084</v>
      </c>
      <c r="R3720" t="str">
        <f t="shared" si="352"/>
        <v>12A_1-B&amp;3.59%3.59@10</v>
      </c>
      <c r="S3720" t="str">
        <f t="shared" si="353"/>
        <v>6B-12A-VCS-Loc-22</v>
      </c>
      <c r="T3720" t="str">
        <f>IFERROR(IF(VLOOKUP(S3720,Bad!$A:$A,1,FALSE)='RAW2'!S3720,"yes","no"),"no")</f>
        <v>no</v>
      </c>
      <c r="U3720" t="str">
        <f>IFERROR(VLOOKUP(F3720,compounds!$A:$B,2,FALSE),"")</f>
        <v/>
      </c>
      <c r="V3720" t="str">
        <f>VLOOKUP(B3720,'volatile collection data'!$O:$P,2,FALSE)</f>
        <v>25 apr.22 12</v>
      </c>
    </row>
    <row r="3721" spans="1:22" x14ac:dyDescent="0.2">
      <c r="A3721" t="s">
        <v>385</v>
      </c>
      <c r="B3721" s="1" t="str">
        <f t="shared" si="350"/>
        <v>6B</v>
      </c>
      <c r="C3721">
        <v>11.595000000000001</v>
      </c>
      <c r="D3721">
        <f t="shared" si="348"/>
        <v>11.6</v>
      </c>
      <c r="E3721">
        <f>VLOOKUP(D3721,'Peak Combiner'!$A$5:$D$4980,4,FALSE)</f>
        <v>11.6</v>
      </c>
      <c r="F3721">
        <f>IFERROR(VLOOKUP(D3721,rt_comb!$A:$B,2,FALSE),D3721)</f>
        <v>11.6</v>
      </c>
      <c r="G3721">
        <v>18210637</v>
      </c>
      <c r="H3721">
        <f>SUMIFS($G:$G,$E:$E,18.51,'RAW2'!$A:$A,'RAW2'!A3721)</f>
        <v>36022136</v>
      </c>
      <c r="I3721" s="1" t="str">
        <f>VLOOKUP(A3721,'volatile collection data'!$G$6:$H$69,2,FALSE)</f>
        <v>B</v>
      </c>
      <c r="J3721" s="1">
        <f>VLOOKUP(A3721,'volatile collection data'!$G$6:$I$69,3,FALSE)</f>
        <v>6</v>
      </c>
      <c r="K3721" s="1" t="str">
        <f>VLOOKUP(A3721,'volatile collection data'!$G$6:$N$69,8,FALSE)</f>
        <v>12A</v>
      </c>
      <c r="L3721" s="1">
        <f>VLOOKUP(A3721,'volatile collection data'!$G$6:$J$69,4,FALSE)</f>
        <v>3.59</v>
      </c>
      <c r="M3721" s="1">
        <f>VLOOKUP($A3721,'volatile collection data'!$G$6:$M$69,6,FALSE)</f>
        <v>10</v>
      </c>
      <c r="N3721" s="1">
        <f>VLOOKUP($A3721,'volatile collection data'!$G$6:$M$69,7,FALSE)</f>
        <v>3.59</v>
      </c>
      <c r="O3721" s="1">
        <f>VLOOKUP(A3721,'volatile collection data'!$G$6:$K$69,5,FALSE)</f>
        <v>1</v>
      </c>
      <c r="P3721" s="1" t="str">
        <f t="shared" si="351"/>
        <v>6B</v>
      </c>
      <c r="Q3721">
        <f t="shared" si="349"/>
        <v>0.70409495367717723</v>
      </c>
      <c r="R3721" t="str">
        <f t="shared" si="352"/>
        <v>12A_1-B&amp;3.59%3.59@10</v>
      </c>
      <c r="S3721" t="str">
        <f t="shared" si="353"/>
        <v>6B-12A-VCS-Loc-22</v>
      </c>
      <c r="T3721" t="str">
        <f>IFERROR(IF(VLOOKUP(S3721,Bad!$A:$A,1,FALSE)='RAW2'!S3721,"yes","no"),"no")</f>
        <v>no</v>
      </c>
      <c r="U3721" t="str">
        <f>IFERROR(VLOOKUP(F3721,compounds!$A:$B,2,FALSE),"")</f>
        <v/>
      </c>
      <c r="V3721" t="str">
        <f>VLOOKUP(B3721,'volatile collection data'!$O:$P,2,FALSE)</f>
        <v>25 apr.22 12</v>
      </c>
    </row>
    <row r="3722" spans="1:22" x14ac:dyDescent="0.2">
      <c r="A3722" t="s">
        <v>385</v>
      </c>
      <c r="B3722" s="1" t="str">
        <f t="shared" si="350"/>
        <v>6B</v>
      </c>
      <c r="C3722">
        <v>11.682</v>
      </c>
      <c r="D3722">
        <f t="shared" si="348"/>
        <v>11.68</v>
      </c>
      <c r="E3722">
        <f>VLOOKUP(D3722,'Peak Combiner'!$A$5:$D$4980,4,FALSE)</f>
        <v>11.68</v>
      </c>
      <c r="F3722">
        <f>IFERROR(VLOOKUP(D3722,rt_comb!$A:$B,2,FALSE),D3722)</f>
        <v>11.68</v>
      </c>
      <c r="G3722">
        <v>7236409</v>
      </c>
      <c r="H3722">
        <f>SUMIFS($G:$G,$E:$E,18.51,'RAW2'!$A:$A,'RAW2'!A3722)</f>
        <v>36022136</v>
      </c>
      <c r="I3722" s="1" t="str">
        <f>VLOOKUP(A3722,'volatile collection data'!$G$6:$H$69,2,FALSE)</f>
        <v>B</v>
      </c>
      <c r="J3722" s="1">
        <f>VLOOKUP(A3722,'volatile collection data'!$G$6:$I$69,3,FALSE)</f>
        <v>6</v>
      </c>
      <c r="K3722" s="1" t="str">
        <f>VLOOKUP(A3722,'volatile collection data'!$G$6:$N$69,8,FALSE)</f>
        <v>12A</v>
      </c>
      <c r="L3722" s="1">
        <f>VLOOKUP(A3722,'volatile collection data'!$G$6:$J$69,4,FALSE)</f>
        <v>3.59</v>
      </c>
      <c r="M3722" s="1">
        <f>VLOOKUP($A3722,'volatile collection data'!$G$6:$M$69,6,FALSE)</f>
        <v>10</v>
      </c>
      <c r="N3722" s="1">
        <f>VLOOKUP($A3722,'volatile collection data'!$G$6:$M$69,7,FALSE)</f>
        <v>3.59</v>
      </c>
      <c r="O3722" s="1">
        <f>VLOOKUP(A3722,'volatile collection data'!$G$6:$K$69,5,FALSE)</f>
        <v>1</v>
      </c>
      <c r="P3722" s="1" t="str">
        <f t="shared" si="351"/>
        <v>6B</v>
      </c>
      <c r="Q3722">
        <f t="shared" si="349"/>
        <v>0.2797880743899353</v>
      </c>
      <c r="R3722" t="str">
        <f t="shared" si="352"/>
        <v>12A_1-B&amp;3.59%3.59@10</v>
      </c>
      <c r="S3722" t="str">
        <f t="shared" si="353"/>
        <v>6B-12A-VCS-Loc-22</v>
      </c>
      <c r="T3722" t="str">
        <f>IFERROR(IF(VLOOKUP(S3722,Bad!$A:$A,1,FALSE)='RAW2'!S3722,"yes","no"),"no")</f>
        <v>no</v>
      </c>
      <c r="U3722" t="str">
        <f>IFERROR(VLOOKUP(F3722,compounds!$A:$B,2,FALSE),"")</f>
        <v/>
      </c>
      <c r="V3722" t="str">
        <f>VLOOKUP(B3722,'volatile collection data'!$O:$P,2,FALSE)</f>
        <v>25 apr.22 12</v>
      </c>
    </row>
    <row r="3723" spans="1:22" x14ac:dyDescent="0.2">
      <c r="A3723" t="s">
        <v>385</v>
      </c>
      <c r="B3723" s="1" t="str">
        <f t="shared" si="350"/>
        <v>6B</v>
      </c>
      <c r="C3723">
        <v>11.76</v>
      </c>
      <c r="D3723">
        <f t="shared" si="348"/>
        <v>11.76</v>
      </c>
      <c r="E3723">
        <f>VLOOKUP(D3723,'Peak Combiner'!$A$5:$D$4980,4,FALSE)</f>
        <v>11.76</v>
      </c>
      <c r="F3723">
        <f>IFERROR(VLOOKUP(D3723,rt_comb!$A:$B,2,FALSE),D3723)</f>
        <v>11.76</v>
      </c>
      <c r="G3723">
        <v>17803477</v>
      </c>
      <c r="H3723">
        <f>SUMIFS($G:$G,$E:$E,18.51,'RAW2'!$A:$A,'RAW2'!A3723)</f>
        <v>36022136</v>
      </c>
      <c r="I3723" s="1" t="str">
        <f>VLOOKUP(A3723,'volatile collection data'!$G$6:$H$69,2,FALSE)</f>
        <v>B</v>
      </c>
      <c r="J3723" s="1">
        <f>VLOOKUP(A3723,'volatile collection data'!$G$6:$I$69,3,FALSE)</f>
        <v>6</v>
      </c>
      <c r="K3723" s="1" t="str">
        <f>VLOOKUP(A3723,'volatile collection data'!$G$6:$N$69,8,FALSE)</f>
        <v>12A</v>
      </c>
      <c r="L3723" s="1">
        <f>VLOOKUP(A3723,'volatile collection data'!$G$6:$J$69,4,FALSE)</f>
        <v>3.59</v>
      </c>
      <c r="M3723" s="1">
        <f>VLOOKUP($A3723,'volatile collection data'!$G$6:$M$69,6,FALSE)</f>
        <v>10</v>
      </c>
      <c r="N3723" s="1">
        <f>VLOOKUP($A3723,'volatile collection data'!$G$6:$M$69,7,FALSE)</f>
        <v>3.59</v>
      </c>
      <c r="O3723" s="1">
        <f>VLOOKUP(A3723,'volatile collection data'!$G$6:$K$69,5,FALSE)</f>
        <v>1</v>
      </c>
      <c r="P3723" s="1" t="str">
        <f t="shared" si="351"/>
        <v>6B</v>
      </c>
      <c r="Q3723">
        <f t="shared" si="349"/>
        <v>0.68835254437325233</v>
      </c>
      <c r="R3723" t="str">
        <f t="shared" si="352"/>
        <v>12A_1-B&amp;3.59%3.59@10</v>
      </c>
      <c r="S3723" t="str">
        <f t="shared" si="353"/>
        <v>6B-12A-VCS-Loc-22</v>
      </c>
      <c r="T3723" t="str">
        <f>IFERROR(IF(VLOOKUP(S3723,Bad!$A:$A,1,FALSE)='RAW2'!S3723,"yes","no"),"no")</f>
        <v>no</v>
      </c>
      <c r="U3723" t="str">
        <f>IFERROR(VLOOKUP(F3723,compounds!$A:$B,2,FALSE),"")</f>
        <v/>
      </c>
      <c r="V3723" t="str">
        <f>VLOOKUP(B3723,'volatile collection data'!$O:$P,2,FALSE)</f>
        <v>25 apr.22 12</v>
      </c>
    </row>
    <row r="3724" spans="1:22" x14ac:dyDescent="0.2">
      <c r="A3724" t="s">
        <v>385</v>
      </c>
      <c r="B3724" s="1" t="str">
        <f t="shared" si="350"/>
        <v>6B</v>
      </c>
      <c r="C3724">
        <v>11.914999999999999</v>
      </c>
      <c r="D3724">
        <f t="shared" si="348"/>
        <v>11.92</v>
      </c>
      <c r="E3724">
        <f>VLOOKUP(D3724,'Peak Combiner'!$A$5:$D$4980,4,FALSE)</f>
        <v>11.92</v>
      </c>
      <c r="F3724">
        <f>IFERROR(VLOOKUP(D3724,rt_comb!$A:$B,2,FALSE),D3724)</f>
        <v>11.92</v>
      </c>
      <c r="G3724">
        <v>26506180</v>
      </c>
      <c r="H3724">
        <f>SUMIFS($G:$G,$E:$E,18.51,'RAW2'!$A:$A,'RAW2'!A3724)</f>
        <v>36022136</v>
      </c>
      <c r="I3724" s="1" t="str">
        <f>VLOOKUP(A3724,'volatile collection data'!$G$6:$H$69,2,FALSE)</f>
        <v>B</v>
      </c>
      <c r="J3724" s="1">
        <f>VLOOKUP(A3724,'volatile collection data'!$G$6:$I$69,3,FALSE)</f>
        <v>6</v>
      </c>
      <c r="K3724" s="1" t="str">
        <f>VLOOKUP(A3724,'volatile collection data'!$G$6:$N$69,8,FALSE)</f>
        <v>12A</v>
      </c>
      <c r="L3724" s="1">
        <f>VLOOKUP(A3724,'volatile collection data'!$G$6:$J$69,4,FALSE)</f>
        <v>3.59</v>
      </c>
      <c r="M3724" s="1">
        <f>VLOOKUP($A3724,'volatile collection data'!$G$6:$M$69,6,FALSE)</f>
        <v>10</v>
      </c>
      <c r="N3724" s="1">
        <f>VLOOKUP($A3724,'volatile collection data'!$G$6:$M$69,7,FALSE)</f>
        <v>3.59</v>
      </c>
      <c r="O3724" s="1">
        <f>VLOOKUP(A3724,'volatile collection data'!$G$6:$K$69,5,FALSE)</f>
        <v>1</v>
      </c>
      <c r="P3724" s="1" t="str">
        <f t="shared" si="351"/>
        <v>6B</v>
      </c>
      <c r="Q3724">
        <f t="shared" si="349"/>
        <v>1.024833320177593</v>
      </c>
      <c r="R3724" t="str">
        <f t="shared" si="352"/>
        <v>12A_1-B&amp;3.59%3.59@10</v>
      </c>
      <c r="S3724" t="str">
        <f t="shared" si="353"/>
        <v>6B-12A-VCS-Loc-22</v>
      </c>
      <c r="T3724" t="str">
        <f>IFERROR(IF(VLOOKUP(S3724,Bad!$A:$A,1,FALSE)='RAW2'!S3724,"yes","no"),"no")</f>
        <v>no</v>
      </c>
      <c r="U3724" t="str">
        <f>IFERROR(VLOOKUP(F3724,compounds!$A:$B,2,FALSE),"")</f>
        <v/>
      </c>
      <c r="V3724" t="str">
        <f>VLOOKUP(B3724,'volatile collection data'!$O:$P,2,FALSE)</f>
        <v>25 apr.22 12</v>
      </c>
    </row>
    <row r="3725" spans="1:22" x14ac:dyDescent="0.2">
      <c r="A3725" t="s">
        <v>385</v>
      </c>
      <c r="B3725" s="1" t="str">
        <f t="shared" si="350"/>
        <v>6B</v>
      </c>
      <c r="C3725">
        <v>12.015000000000001</v>
      </c>
      <c r="D3725">
        <f t="shared" si="348"/>
        <v>12.02</v>
      </c>
      <c r="E3725">
        <f>VLOOKUP(D3725,'Peak Combiner'!$A$5:$D$4980,4,FALSE)</f>
        <v>12.02</v>
      </c>
      <c r="F3725">
        <f>IFERROR(VLOOKUP(D3725,rt_comb!$A:$B,2,FALSE),D3725)</f>
        <v>12.02</v>
      </c>
      <c r="G3725">
        <v>34086410</v>
      </c>
      <c r="H3725">
        <f>SUMIFS($G:$G,$E:$E,18.51,'RAW2'!$A:$A,'RAW2'!A3725)</f>
        <v>36022136</v>
      </c>
      <c r="I3725" s="1" t="str">
        <f>VLOOKUP(A3725,'volatile collection data'!$G$6:$H$69,2,FALSE)</f>
        <v>B</v>
      </c>
      <c r="J3725" s="1">
        <f>VLOOKUP(A3725,'volatile collection data'!$G$6:$I$69,3,FALSE)</f>
        <v>6</v>
      </c>
      <c r="K3725" s="1" t="str">
        <f>VLOOKUP(A3725,'volatile collection data'!$G$6:$N$69,8,FALSE)</f>
        <v>12A</v>
      </c>
      <c r="L3725" s="1">
        <f>VLOOKUP(A3725,'volatile collection data'!$G$6:$J$69,4,FALSE)</f>
        <v>3.59</v>
      </c>
      <c r="M3725" s="1">
        <f>VLOOKUP($A3725,'volatile collection data'!$G$6:$M$69,6,FALSE)</f>
        <v>10</v>
      </c>
      <c r="N3725" s="1">
        <f>VLOOKUP($A3725,'volatile collection data'!$G$6:$M$69,7,FALSE)</f>
        <v>3.59</v>
      </c>
      <c r="O3725" s="1">
        <f>VLOOKUP(A3725,'volatile collection data'!$G$6:$K$69,5,FALSE)</f>
        <v>1</v>
      </c>
      <c r="P3725" s="1" t="str">
        <f t="shared" si="351"/>
        <v>6B</v>
      </c>
      <c r="Q3725">
        <f t="shared" si="349"/>
        <v>1.3179148686545821</v>
      </c>
      <c r="R3725" t="str">
        <f t="shared" si="352"/>
        <v>12A_1-B&amp;3.59%3.59@10</v>
      </c>
      <c r="S3725" t="str">
        <f t="shared" si="353"/>
        <v>6B-12A-VCS-Loc-22</v>
      </c>
      <c r="T3725" t="str">
        <f>IFERROR(IF(VLOOKUP(S3725,Bad!$A:$A,1,FALSE)='RAW2'!S3725,"yes","no"),"no")</f>
        <v>no</v>
      </c>
      <c r="U3725" t="str">
        <f>IFERROR(VLOOKUP(F3725,compounds!$A:$B,2,FALSE),"")</f>
        <v/>
      </c>
      <c r="V3725" t="str">
        <f>VLOOKUP(B3725,'volatile collection data'!$O:$P,2,FALSE)</f>
        <v>25 apr.22 12</v>
      </c>
    </row>
    <row r="3726" spans="1:22" x14ac:dyDescent="0.2">
      <c r="A3726" t="s">
        <v>385</v>
      </c>
      <c r="B3726" s="1" t="str">
        <f t="shared" si="350"/>
        <v>6B</v>
      </c>
      <c r="C3726">
        <v>12.305</v>
      </c>
      <c r="D3726">
        <f t="shared" si="348"/>
        <v>12.31</v>
      </c>
      <c r="E3726">
        <f>VLOOKUP(D3726,'Peak Combiner'!$A$5:$D$4980,4,FALSE)</f>
        <v>12.31</v>
      </c>
      <c r="F3726">
        <f>IFERROR(VLOOKUP(D3726,rt_comb!$A:$B,2,FALSE),D3726)</f>
        <v>12.31</v>
      </c>
      <c r="G3726">
        <v>24372127</v>
      </c>
      <c r="H3726">
        <f>SUMIFS($G:$G,$E:$E,18.51,'RAW2'!$A:$A,'RAW2'!A3726)</f>
        <v>36022136</v>
      </c>
      <c r="I3726" s="1" t="str">
        <f>VLOOKUP(A3726,'volatile collection data'!$G$6:$H$69,2,FALSE)</f>
        <v>B</v>
      </c>
      <c r="J3726" s="1">
        <f>VLOOKUP(A3726,'volatile collection data'!$G$6:$I$69,3,FALSE)</f>
        <v>6</v>
      </c>
      <c r="K3726" s="1" t="str">
        <f>VLOOKUP(A3726,'volatile collection data'!$G$6:$N$69,8,FALSE)</f>
        <v>12A</v>
      </c>
      <c r="L3726" s="1">
        <f>VLOOKUP(A3726,'volatile collection data'!$G$6:$J$69,4,FALSE)</f>
        <v>3.59</v>
      </c>
      <c r="M3726" s="1">
        <f>VLOOKUP($A3726,'volatile collection data'!$G$6:$M$69,6,FALSE)</f>
        <v>10</v>
      </c>
      <c r="N3726" s="1">
        <f>VLOOKUP($A3726,'volatile collection data'!$G$6:$M$69,7,FALSE)</f>
        <v>3.59</v>
      </c>
      <c r="O3726" s="1">
        <f>VLOOKUP(A3726,'volatile collection data'!$G$6:$K$69,5,FALSE)</f>
        <v>1</v>
      </c>
      <c r="P3726" s="1" t="str">
        <f t="shared" si="351"/>
        <v>6B</v>
      </c>
      <c r="Q3726">
        <f t="shared" si="349"/>
        <v>0.94232242568336744</v>
      </c>
      <c r="R3726" t="str">
        <f t="shared" si="352"/>
        <v>12A_1-B&amp;3.59%3.59@10</v>
      </c>
      <c r="S3726" t="str">
        <f t="shared" si="353"/>
        <v>6B-12A-VCS-Loc-22</v>
      </c>
      <c r="T3726" t="str">
        <f>IFERROR(IF(VLOOKUP(S3726,Bad!$A:$A,1,FALSE)='RAW2'!S3726,"yes","no"),"no")</f>
        <v>no</v>
      </c>
      <c r="U3726" t="str">
        <f>IFERROR(VLOOKUP(F3726,compounds!$A:$B,2,FALSE),"")</f>
        <v/>
      </c>
      <c r="V3726" t="str">
        <f>VLOOKUP(B3726,'volatile collection data'!$O:$P,2,FALSE)</f>
        <v>25 apr.22 12</v>
      </c>
    </row>
    <row r="3727" spans="1:22" x14ac:dyDescent="0.2">
      <c r="A3727" t="s">
        <v>385</v>
      </c>
      <c r="B3727" s="1" t="str">
        <f t="shared" si="350"/>
        <v>6B</v>
      </c>
      <c r="C3727">
        <v>12.397</v>
      </c>
      <c r="D3727">
        <f t="shared" si="348"/>
        <v>12.4</v>
      </c>
      <c r="E3727">
        <f>VLOOKUP(D3727,'Peak Combiner'!$A$5:$D$4980,4,FALSE)</f>
        <v>12.39</v>
      </c>
      <c r="F3727">
        <f>IFERROR(VLOOKUP(D3727,rt_comb!$A:$B,2,FALSE),D3727)</f>
        <v>12.39</v>
      </c>
      <c r="G3727">
        <v>37860900</v>
      </c>
      <c r="H3727">
        <f>SUMIFS($G:$G,$E:$E,18.51,'RAW2'!$A:$A,'RAW2'!A3727)</f>
        <v>36022136</v>
      </c>
      <c r="I3727" s="1" t="str">
        <f>VLOOKUP(A3727,'volatile collection data'!$G$6:$H$69,2,FALSE)</f>
        <v>B</v>
      </c>
      <c r="J3727" s="1">
        <f>VLOOKUP(A3727,'volatile collection data'!$G$6:$I$69,3,FALSE)</f>
        <v>6</v>
      </c>
      <c r="K3727" s="1" t="str">
        <f>VLOOKUP(A3727,'volatile collection data'!$G$6:$N$69,8,FALSE)</f>
        <v>12A</v>
      </c>
      <c r="L3727" s="1">
        <f>VLOOKUP(A3727,'volatile collection data'!$G$6:$J$69,4,FALSE)</f>
        <v>3.59</v>
      </c>
      <c r="M3727" s="1">
        <f>VLOOKUP($A3727,'volatile collection data'!$G$6:$M$69,6,FALSE)</f>
        <v>10</v>
      </c>
      <c r="N3727" s="1">
        <f>VLOOKUP($A3727,'volatile collection data'!$G$6:$M$69,7,FALSE)</f>
        <v>3.59</v>
      </c>
      <c r="O3727" s="1">
        <f>VLOOKUP(A3727,'volatile collection data'!$G$6:$K$69,5,FALSE)</f>
        <v>1</v>
      </c>
      <c r="P3727" s="1" t="str">
        <f t="shared" si="351"/>
        <v>6B</v>
      </c>
      <c r="Q3727">
        <f t="shared" si="349"/>
        <v>1.4638515188500127</v>
      </c>
      <c r="R3727" t="str">
        <f t="shared" si="352"/>
        <v>12A_1-B&amp;3.59%3.59@10</v>
      </c>
      <c r="S3727" t="str">
        <f t="shared" si="353"/>
        <v>6B-12A-VCS-Loc-22</v>
      </c>
      <c r="T3727" t="str">
        <f>IFERROR(IF(VLOOKUP(S3727,Bad!$A:$A,1,FALSE)='RAW2'!S3727,"yes","no"),"no")</f>
        <v>no</v>
      </c>
      <c r="U3727" t="str">
        <f>IFERROR(VLOOKUP(F3727,compounds!$A:$B,2,FALSE),"")</f>
        <v>o+C5xe</v>
      </c>
      <c r="V3727" t="str">
        <f>VLOOKUP(B3727,'volatile collection data'!$O:$P,2,FALSE)</f>
        <v>25 apr.22 12</v>
      </c>
    </row>
    <row r="3728" spans="1:22" x14ac:dyDescent="0.2">
      <c r="A3728" t="s">
        <v>385</v>
      </c>
      <c r="B3728" s="1" t="str">
        <f t="shared" si="350"/>
        <v>6B</v>
      </c>
      <c r="C3728">
        <v>12.531000000000001</v>
      </c>
      <c r="D3728">
        <f t="shared" si="348"/>
        <v>12.53</v>
      </c>
      <c r="E3728">
        <f>VLOOKUP(D3728,'Peak Combiner'!$A$5:$D$4980,4,FALSE)</f>
        <v>12.53</v>
      </c>
      <c r="F3728">
        <f>IFERROR(VLOOKUP(D3728,rt_comb!$A:$B,2,FALSE),D3728)</f>
        <v>12.54</v>
      </c>
      <c r="G3728">
        <v>62863883</v>
      </c>
      <c r="H3728">
        <f>SUMIFS($G:$G,$E:$E,18.51,'RAW2'!$A:$A,'RAW2'!A3728)</f>
        <v>36022136</v>
      </c>
      <c r="I3728" s="1" t="str">
        <f>VLOOKUP(A3728,'volatile collection data'!$G$6:$H$69,2,FALSE)</f>
        <v>B</v>
      </c>
      <c r="J3728" s="1">
        <f>VLOOKUP(A3728,'volatile collection data'!$G$6:$I$69,3,FALSE)</f>
        <v>6</v>
      </c>
      <c r="K3728" s="1" t="str">
        <f>VLOOKUP(A3728,'volatile collection data'!$G$6:$N$69,8,FALSE)</f>
        <v>12A</v>
      </c>
      <c r="L3728" s="1">
        <f>VLOOKUP(A3728,'volatile collection data'!$G$6:$J$69,4,FALSE)</f>
        <v>3.59</v>
      </c>
      <c r="M3728" s="1">
        <f>VLOOKUP($A3728,'volatile collection data'!$G$6:$M$69,6,FALSE)</f>
        <v>10</v>
      </c>
      <c r="N3728" s="1">
        <f>VLOOKUP($A3728,'volatile collection data'!$G$6:$M$69,7,FALSE)</f>
        <v>3.59</v>
      </c>
      <c r="O3728" s="1">
        <f>VLOOKUP(A3728,'volatile collection data'!$G$6:$K$69,5,FALSE)</f>
        <v>1</v>
      </c>
      <c r="P3728" s="1" t="str">
        <f t="shared" si="351"/>
        <v>6B</v>
      </c>
      <c r="Q3728">
        <f t="shared" si="349"/>
        <v>2.4305653222812849</v>
      </c>
      <c r="R3728" t="str">
        <f t="shared" si="352"/>
        <v>12A_1-B&amp;3.59%3.59@10</v>
      </c>
      <c r="S3728" t="str">
        <f t="shared" si="353"/>
        <v>6B-12A-VCS-Loc-22</v>
      </c>
      <c r="T3728" t="str">
        <f>IFERROR(IF(VLOOKUP(S3728,Bad!$A:$A,1,FALSE)='RAW2'!S3728,"yes","no"),"no")</f>
        <v>no</v>
      </c>
      <c r="U3728" t="str">
        <f>IFERROR(VLOOKUP(F3728,compounds!$A:$B,2,FALSE),"")</f>
        <v>nonanal</v>
      </c>
      <c r="V3728" t="str">
        <f>VLOOKUP(B3728,'volatile collection data'!$O:$P,2,FALSE)</f>
        <v>25 apr.22 12</v>
      </c>
    </row>
    <row r="3729" spans="1:22" x14ac:dyDescent="0.2">
      <c r="A3729" t="s">
        <v>385</v>
      </c>
      <c r="B3729" s="1" t="str">
        <f t="shared" si="350"/>
        <v>6B</v>
      </c>
      <c r="C3729">
        <v>12.842000000000001</v>
      </c>
      <c r="D3729">
        <f t="shared" si="348"/>
        <v>12.84</v>
      </c>
      <c r="E3729">
        <f>VLOOKUP(D3729,'Peak Combiner'!$A$5:$D$4980,4,FALSE)</f>
        <v>12.84</v>
      </c>
      <c r="F3729">
        <f>IFERROR(VLOOKUP(D3729,rt_comb!$A:$B,2,FALSE),D3729)</f>
        <v>12.84</v>
      </c>
      <c r="G3729">
        <v>12285723</v>
      </c>
      <c r="H3729">
        <f>SUMIFS($G:$G,$E:$E,18.51,'RAW2'!$A:$A,'RAW2'!A3729)</f>
        <v>36022136</v>
      </c>
      <c r="I3729" s="1" t="str">
        <f>VLOOKUP(A3729,'volatile collection data'!$G$6:$H$69,2,FALSE)</f>
        <v>B</v>
      </c>
      <c r="J3729" s="1">
        <f>VLOOKUP(A3729,'volatile collection data'!$G$6:$I$69,3,FALSE)</f>
        <v>6</v>
      </c>
      <c r="K3729" s="1" t="str">
        <f>VLOOKUP(A3729,'volatile collection data'!$G$6:$N$69,8,FALSE)</f>
        <v>12A</v>
      </c>
      <c r="L3729" s="1">
        <f>VLOOKUP(A3729,'volatile collection data'!$G$6:$J$69,4,FALSE)</f>
        <v>3.59</v>
      </c>
      <c r="M3729" s="1">
        <f>VLOOKUP($A3729,'volatile collection data'!$G$6:$M$69,6,FALSE)</f>
        <v>10</v>
      </c>
      <c r="N3729" s="1">
        <f>VLOOKUP($A3729,'volatile collection data'!$G$6:$M$69,7,FALSE)</f>
        <v>3.59</v>
      </c>
      <c r="O3729" s="1">
        <f>VLOOKUP(A3729,'volatile collection data'!$G$6:$K$69,5,FALSE)</f>
        <v>1</v>
      </c>
      <c r="P3729" s="1" t="str">
        <f t="shared" si="351"/>
        <v>6B</v>
      </c>
      <c r="Q3729">
        <f t="shared" si="349"/>
        <v>0.47501444164614509</v>
      </c>
      <c r="R3729" t="str">
        <f t="shared" si="352"/>
        <v>12A_1-B&amp;3.59%3.59@10</v>
      </c>
      <c r="S3729" t="str">
        <f t="shared" si="353"/>
        <v>6B-12A-VCS-Loc-22</v>
      </c>
      <c r="T3729" t="str">
        <f>IFERROR(IF(VLOOKUP(S3729,Bad!$A:$A,1,FALSE)='RAW2'!S3729,"yes","no"),"no")</f>
        <v>no</v>
      </c>
      <c r="U3729" t="str">
        <f>IFERROR(VLOOKUP(F3729,compounds!$A:$B,2,FALSE),"")</f>
        <v/>
      </c>
      <c r="V3729" t="str">
        <f>VLOOKUP(B3729,'volatile collection data'!$O:$P,2,FALSE)</f>
        <v>25 apr.22 12</v>
      </c>
    </row>
    <row r="3730" spans="1:22" x14ac:dyDescent="0.2">
      <c r="A3730" t="s">
        <v>385</v>
      </c>
      <c r="B3730" s="1" t="str">
        <f t="shared" si="350"/>
        <v>6B</v>
      </c>
      <c r="C3730">
        <v>12.911</v>
      </c>
      <c r="D3730">
        <f t="shared" si="348"/>
        <v>12.91</v>
      </c>
      <c r="E3730">
        <f>VLOOKUP(D3730,'Peak Combiner'!$A$5:$D$4980,4,FALSE)</f>
        <v>12.91</v>
      </c>
      <c r="F3730">
        <f>IFERROR(VLOOKUP(D3730,rt_comb!$A:$B,2,FALSE),D3730)</f>
        <v>12.91</v>
      </c>
      <c r="G3730">
        <v>39694694</v>
      </c>
      <c r="H3730">
        <f>SUMIFS($G:$G,$E:$E,18.51,'RAW2'!$A:$A,'RAW2'!A3730)</f>
        <v>36022136</v>
      </c>
      <c r="I3730" s="1" t="str">
        <f>VLOOKUP(A3730,'volatile collection data'!$G$6:$H$69,2,FALSE)</f>
        <v>B</v>
      </c>
      <c r="J3730" s="1">
        <f>VLOOKUP(A3730,'volatile collection data'!$G$6:$I$69,3,FALSE)</f>
        <v>6</v>
      </c>
      <c r="K3730" s="1" t="str">
        <f>VLOOKUP(A3730,'volatile collection data'!$G$6:$N$69,8,FALSE)</f>
        <v>12A</v>
      </c>
      <c r="L3730" s="1">
        <f>VLOOKUP(A3730,'volatile collection data'!$G$6:$J$69,4,FALSE)</f>
        <v>3.59</v>
      </c>
      <c r="M3730" s="1">
        <f>VLOOKUP($A3730,'volatile collection data'!$G$6:$M$69,6,FALSE)</f>
        <v>10</v>
      </c>
      <c r="N3730" s="1">
        <f>VLOOKUP($A3730,'volatile collection data'!$G$6:$M$69,7,FALSE)</f>
        <v>3.59</v>
      </c>
      <c r="O3730" s="1">
        <f>VLOOKUP(A3730,'volatile collection data'!$G$6:$K$69,5,FALSE)</f>
        <v>1</v>
      </c>
      <c r="P3730" s="1" t="str">
        <f t="shared" si="351"/>
        <v>6B</v>
      </c>
      <c r="Q3730">
        <f t="shared" si="349"/>
        <v>1.5347532177572771</v>
      </c>
      <c r="R3730" t="str">
        <f t="shared" si="352"/>
        <v>12A_1-B&amp;3.59%3.59@10</v>
      </c>
      <c r="S3730" t="str">
        <f t="shared" si="353"/>
        <v>6B-12A-VCS-Loc-22</v>
      </c>
      <c r="T3730" t="str">
        <f>IFERROR(IF(VLOOKUP(S3730,Bad!$A:$A,1,FALSE)='RAW2'!S3730,"yes","no"),"no")</f>
        <v>no</v>
      </c>
      <c r="U3730" t="str">
        <f>IFERROR(VLOOKUP(F3730,compounds!$A:$B,2,FALSE),"")</f>
        <v>cyclohexene</v>
      </c>
      <c r="V3730" t="str">
        <f>VLOOKUP(B3730,'volatile collection data'!$O:$P,2,FALSE)</f>
        <v>25 apr.22 12</v>
      </c>
    </row>
    <row r="3731" spans="1:22" x14ac:dyDescent="0.2">
      <c r="A3731" t="s">
        <v>385</v>
      </c>
      <c r="B3731" s="1" t="str">
        <f t="shared" si="350"/>
        <v>6B</v>
      </c>
      <c r="C3731">
        <v>13.111000000000001</v>
      </c>
      <c r="D3731">
        <f t="shared" si="348"/>
        <v>13.11</v>
      </c>
      <c r="E3731">
        <f>VLOOKUP(D3731,'Peak Combiner'!$A$5:$D$4980,4,FALSE)</f>
        <v>13.11</v>
      </c>
      <c r="F3731">
        <f>IFERROR(VLOOKUP(D3731,rt_comb!$A:$B,2,FALSE),D3731)</f>
        <v>13.11</v>
      </c>
      <c r="G3731">
        <v>15797268</v>
      </c>
      <c r="H3731">
        <f>SUMIFS($G:$G,$E:$E,18.51,'RAW2'!$A:$A,'RAW2'!A3731)</f>
        <v>36022136</v>
      </c>
      <c r="I3731" s="1" t="str">
        <f>VLOOKUP(A3731,'volatile collection data'!$G$6:$H$69,2,FALSE)</f>
        <v>B</v>
      </c>
      <c r="J3731" s="1">
        <f>VLOOKUP(A3731,'volatile collection data'!$G$6:$I$69,3,FALSE)</f>
        <v>6</v>
      </c>
      <c r="K3731" s="1" t="str">
        <f>VLOOKUP(A3731,'volatile collection data'!$G$6:$N$69,8,FALSE)</f>
        <v>12A</v>
      </c>
      <c r="L3731" s="1">
        <f>VLOOKUP(A3731,'volatile collection data'!$G$6:$J$69,4,FALSE)</f>
        <v>3.59</v>
      </c>
      <c r="M3731" s="1">
        <f>VLOOKUP($A3731,'volatile collection data'!$G$6:$M$69,6,FALSE)</f>
        <v>10</v>
      </c>
      <c r="N3731" s="1">
        <f>VLOOKUP($A3731,'volatile collection data'!$G$6:$M$69,7,FALSE)</f>
        <v>3.59</v>
      </c>
      <c r="O3731" s="1">
        <f>VLOOKUP(A3731,'volatile collection data'!$G$6:$K$69,5,FALSE)</f>
        <v>1</v>
      </c>
      <c r="P3731" s="1" t="str">
        <f t="shared" si="351"/>
        <v>6B</v>
      </c>
      <c r="Q3731">
        <f t="shared" si="349"/>
        <v>0.61078460246535882</v>
      </c>
      <c r="R3731" t="str">
        <f t="shared" si="352"/>
        <v>12A_1-B&amp;3.59%3.59@10</v>
      </c>
      <c r="S3731" t="str">
        <f t="shared" si="353"/>
        <v>6B-12A-VCS-Loc-22</v>
      </c>
      <c r="T3731" t="str">
        <f>IFERROR(IF(VLOOKUP(S3731,Bad!$A:$A,1,FALSE)='RAW2'!S3731,"yes","no"),"no")</f>
        <v>no</v>
      </c>
      <c r="U3731" t="str">
        <f>IFERROR(VLOOKUP(F3731,compounds!$A:$B,2,FALSE),"")</f>
        <v/>
      </c>
      <c r="V3731" t="str">
        <f>VLOOKUP(B3731,'volatile collection data'!$O:$P,2,FALSE)</f>
        <v>25 apr.22 12</v>
      </c>
    </row>
    <row r="3732" spans="1:22" x14ac:dyDescent="0.2">
      <c r="A3732" t="s">
        <v>385</v>
      </c>
      <c r="B3732" s="1" t="str">
        <f t="shared" si="350"/>
        <v>6B</v>
      </c>
      <c r="C3732">
        <v>13.3</v>
      </c>
      <c r="D3732">
        <f t="shared" si="348"/>
        <v>13.3</v>
      </c>
      <c r="E3732">
        <f>VLOOKUP(D3732,'Peak Combiner'!$A$5:$D$4980,4,FALSE)</f>
        <v>13.3</v>
      </c>
      <c r="F3732">
        <f>IFERROR(VLOOKUP(D3732,rt_comb!$A:$B,2,FALSE),D3732)</f>
        <v>13.3</v>
      </c>
      <c r="G3732">
        <v>7218576</v>
      </c>
      <c r="H3732">
        <f>SUMIFS($G:$G,$E:$E,18.51,'RAW2'!$A:$A,'RAW2'!A3732)</f>
        <v>36022136</v>
      </c>
      <c r="I3732" s="1" t="str">
        <f>VLOOKUP(A3732,'volatile collection data'!$G$6:$H$69,2,FALSE)</f>
        <v>B</v>
      </c>
      <c r="J3732" s="1">
        <f>VLOOKUP(A3732,'volatile collection data'!$G$6:$I$69,3,FALSE)</f>
        <v>6</v>
      </c>
      <c r="K3732" s="1" t="str">
        <f>VLOOKUP(A3732,'volatile collection data'!$G$6:$N$69,8,FALSE)</f>
        <v>12A</v>
      </c>
      <c r="L3732" s="1">
        <f>VLOOKUP(A3732,'volatile collection data'!$G$6:$J$69,4,FALSE)</f>
        <v>3.59</v>
      </c>
      <c r="M3732" s="1">
        <f>VLOOKUP($A3732,'volatile collection data'!$G$6:$M$69,6,FALSE)</f>
        <v>10</v>
      </c>
      <c r="N3732" s="1">
        <f>VLOOKUP($A3732,'volatile collection data'!$G$6:$M$69,7,FALSE)</f>
        <v>3.59</v>
      </c>
      <c r="O3732" s="1">
        <f>VLOOKUP(A3732,'volatile collection data'!$G$6:$K$69,5,FALSE)</f>
        <v>1</v>
      </c>
      <c r="P3732" s="1" t="str">
        <f t="shared" si="351"/>
        <v>6B</v>
      </c>
      <c r="Q3732">
        <f t="shared" si="349"/>
        <v>0.27909858037009821</v>
      </c>
      <c r="R3732" t="str">
        <f t="shared" si="352"/>
        <v>12A_1-B&amp;3.59%3.59@10</v>
      </c>
      <c r="S3732" t="str">
        <f t="shared" si="353"/>
        <v>6B-12A-VCS-Loc-22</v>
      </c>
      <c r="T3732" t="str">
        <f>IFERROR(IF(VLOOKUP(S3732,Bad!$A:$A,1,FALSE)='RAW2'!S3732,"yes","no"),"no")</f>
        <v>no</v>
      </c>
      <c r="U3732" t="str">
        <f>IFERROR(VLOOKUP(F3732,compounds!$A:$B,2,FALSE),"")</f>
        <v/>
      </c>
      <c r="V3732" t="str">
        <f>VLOOKUP(B3732,'volatile collection data'!$O:$P,2,FALSE)</f>
        <v>25 apr.22 12</v>
      </c>
    </row>
    <row r="3733" spans="1:22" x14ac:dyDescent="0.2">
      <c r="A3733" t="s">
        <v>385</v>
      </c>
      <c r="B3733" s="1" t="str">
        <f t="shared" si="350"/>
        <v>6B</v>
      </c>
      <c r="C3733">
        <v>13.353999999999999</v>
      </c>
      <c r="D3733">
        <f t="shared" si="348"/>
        <v>13.35</v>
      </c>
      <c r="E3733">
        <f>VLOOKUP(D3733,'Peak Combiner'!$A$5:$D$4980,4,FALSE)</f>
        <v>13.35</v>
      </c>
      <c r="F3733">
        <f>IFERROR(VLOOKUP(D3733,rt_comb!$A:$B,2,FALSE),D3733)</f>
        <v>13.35</v>
      </c>
      <c r="G3733">
        <v>6880642</v>
      </c>
      <c r="H3733">
        <f>SUMIFS($G:$G,$E:$E,18.51,'RAW2'!$A:$A,'RAW2'!A3733)</f>
        <v>36022136</v>
      </c>
      <c r="I3733" s="1" t="str">
        <f>VLOOKUP(A3733,'volatile collection data'!$G$6:$H$69,2,FALSE)</f>
        <v>B</v>
      </c>
      <c r="J3733" s="1">
        <f>VLOOKUP(A3733,'volatile collection data'!$G$6:$I$69,3,FALSE)</f>
        <v>6</v>
      </c>
      <c r="K3733" s="1" t="str">
        <f>VLOOKUP(A3733,'volatile collection data'!$G$6:$N$69,8,FALSE)</f>
        <v>12A</v>
      </c>
      <c r="L3733" s="1">
        <f>VLOOKUP(A3733,'volatile collection data'!$G$6:$J$69,4,FALSE)</f>
        <v>3.59</v>
      </c>
      <c r="M3733" s="1">
        <f>VLOOKUP($A3733,'volatile collection data'!$G$6:$M$69,6,FALSE)</f>
        <v>10</v>
      </c>
      <c r="N3733" s="1">
        <f>VLOOKUP($A3733,'volatile collection data'!$G$6:$M$69,7,FALSE)</f>
        <v>3.59</v>
      </c>
      <c r="O3733" s="1">
        <f>VLOOKUP(A3733,'volatile collection data'!$G$6:$K$69,5,FALSE)</f>
        <v>1</v>
      </c>
      <c r="P3733" s="1" t="str">
        <f t="shared" si="351"/>
        <v>6B</v>
      </c>
      <c r="Q3733">
        <f t="shared" si="349"/>
        <v>0.26603272089050156</v>
      </c>
      <c r="R3733" t="str">
        <f t="shared" si="352"/>
        <v>12A_1-B&amp;3.59%3.59@10</v>
      </c>
      <c r="S3733" t="str">
        <f t="shared" si="353"/>
        <v>6B-12A-VCS-Loc-22</v>
      </c>
      <c r="T3733" t="str">
        <f>IFERROR(IF(VLOOKUP(S3733,Bad!$A:$A,1,FALSE)='RAW2'!S3733,"yes","no"),"no")</f>
        <v>no</v>
      </c>
      <c r="U3733" t="str">
        <f>IFERROR(VLOOKUP(F3733,compounds!$A:$B,2,FALSE),"")</f>
        <v/>
      </c>
      <c r="V3733" t="str">
        <f>VLOOKUP(B3733,'volatile collection data'!$O:$P,2,FALSE)</f>
        <v>25 apr.22 12</v>
      </c>
    </row>
    <row r="3734" spans="1:22" x14ac:dyDescent="0.2">
      <c r="A3734" t="s">
        <v>385</v>
      </c>
      <c r="B3734" s="1" t="str">
        <f t="shared" si="350"/>
        <v>6B</v>
      </c>
      <c r="C3734">
        <v>13.532</v>
      </c>
      <c r="D3734">
        <f t="shared" si="348"/>
        <v>13.53</v>
      </c>
      <c r="E3734">
        <f>VLOOKUP(D3734,'Peak Combiner'!$A$5:$D$4980,4,FALSE)</f>
        <v>13.53</v>
      </c>
      <c r="F3734">
        <f>IFERROR(VLOOKUP(D3734,rt_comb!$A:$B,2,FALSE),D3734)</f>
        <v>13.53</v>
      </c>
      <c r="G3734">
        <v>11267379</v>
      </c>
      <c r="H3734">
        <f>SUMIFS($G:$G,$E:$E,18.51,'RAW2'!$A:$A,'RAW2'!A3734)</f>
        <v>36022136</v>
      </c>
      <c r="I3734" s="1" t="str">
        <f>VLOOKUP(A3734,'volatile collection data'!$G$6:$H$69,2,FALSE)</f>
        <v>B</v>
      </c>
      <c r="J3734" s="1">
        <f>VLOOKUP(A3734,'volatile collection data'!$G$6:$I$69,3,FALSE)</f>
        <v>6</v>
      </c>
      <c r="K3734" s="1" t="str">
        <f>VLOOKUP(A3734,'volatile collection data'!$G$6:$N$69,8,FALSE)</f>
        <v>12A</v>
      </c>
      <c r="L3734" s="1">
        <f>VLOOKUP(A3734,'volatile collection data'!$G$6:$J$69,4,FALSE)</f>
        <v>3.59</v>
      </c>
      <c r="M3734" s="1">
        <f>VLOOKUP($A3734,'volatile collection data'!$G$6:$M$69,6,FALSE)</f>
        <v>10</v>
      </c>
      <c r="N3734" s="1">
        <f>VLOOKUP($A3734,'volatile collection data'!$G$6:$M$69,7,FALSE)</f>
        <v>3.59</v>
      </c>
      <c r="O3734" s="1">
        <f>VLOOKUP(A3734,'volatile collection data'!$G$6:$K$69,5,FALSE)</f>
        <v>1</v>
      </c>
      <c r="P3734" s="1" t="str">
        <f t="shared" si="351"/>
        <v>6B</v>
      </c>
      <c r="Q3734">
        <f t="shared" si="349"/>
        <v>0.43564125159752515</v>
      </c>
      <c r="R3734" t="str">
        <f t="shared" si="352"/>
        <v>12A_1-B&amp;3.59%3.59@10</v>
      </c>
      <c r="S3734" t="str">
        <f t="shared" si="353"/>
        <v>6B-12A-VCS-Loc-22</v>
      </c>
      <c r="T3734" t="str">
        <f>IFERROR(IF(VLOOKUP(S3734,Bad!$A:$A,1,FALSE)='RAW2'!S3734,"yes","no"),"no")</f>
        <v>no</v>
      </c>
      <c r="U3734" t="str">
        <f>IFERROR(VLOOKUP(F3734,compounds!$A:$B,2,FALSE),"")</f>
        <v/>
      </c>
      <c r="V3734" t="str">
        <f>VLOOKUP(B3734,'volatile collection data'!$O:$P,2,FALSE)</f>
        <v>25 apr.22 12</v>
      </c>
    </row>
    <row r="3735" spans="1:22" x14ac:dyDescent="0.2">
      <c r="A3735" t="s">
        <v>385</v>
      </c>
      <c r="B3735" s="1" t="str">
        <f t="shared" si="350"/>
        <v>6B</v>
      </c>
      <c r="C3735">
        <v>13.897</v>
      </c>
      <c r="D3735">
        <f t="shared" si="348"/>
        <v>13.9</v>
      </c>
      <c r="E3735">
        <f>VLOOKUP(D3735,'Peak Combiner'!$A$5:$D$4980,4,FALSE)</f>
        <v>13.9</v>
      </c>
      <c r="F3735">
        <f>IFERROR(VLOOKUP(D3735,rt_comb!$A:$B,2,FALSE),D3735)</f>
        <v>13.9</v>
      </c>
      <c r="G3735">
        <v>3101877</v>
      </c>
      <c r="H3735">
        <f>SUMIFS($G:$G,$E:$E,18.51,'RAW2'!$A:$A,'RAW2'!A3735)</f>
        <v>36022136</v>
      </c>
      <c r="I3735" s="1" t="str">
        <f>VLOOKUP(A3735,'volatile collection data'!$G$6:$H$69,2,FALSE)</f>
        <v>B</v>
      </c>
      <c r="J3735" s="1">
        <f>VLOOKUP(A3735,'volatile collection data'!$G$6:$I$69,3,FALSE)</f>
        <v>6</v>
      </c>
      <c r="K3735" s="1" t="str">
        <f>VLOOKUP(A3735,'volatile collection data'!$G$6:$N$69,8,FALSE)</f>
        <v>12A</v>
      </c>
      <c r="L3735" s="1">
        <f>VLOOKUP(A3735,'volatile collection data'!$G$6:$J$69,4,FALSE)</f>
        <v>3.59</v>
      </c>
      <c r="M3735" s="1">
        <f>VLOOKUP($A3735,'volatile collection data'!$G$6:$M$69,6,FALSE)</f>
        <v>10</v>
      </c>
      <c r="N3735" s="1">
        <f>VLOOKUP($A3735,'volatile collection data'!$G$6:$M$69,7,FALSE)</f>
        <v>3.59</v>
      </c>
      <c r="O3735" s="1">
        <f>VLOOKUP(A3735,'volatile collection data'!$G$6:$K$69,5,FALSE)</f>
        <v>1</v>
      </c>
      <c r="P3735" s="1" t="str">
        <f t="shared" si="351"/>
        <v>6B</v>
      </c>
      <c r="Q3735">
        <f t="shared" si="349"/>
        <v>0.11993078235688855</v>
      </c>
      <c r="R3735" t="str">
        <f t="shared" si="352"/>
        <v>12A_1-B&amp;3.59%3.59@10</v>
      </c>
      <c r="S3735" t="str">
        <f t="shared" si="353"/>
        <v>6B-12A-VCS-Loc-22</v>
      </c>
      <c r="T3735" t="str">
        <f>IFERROR(IF(VLOOKUP(S3735,Bad!$A:$A,1,FALSE)='RAW2'!S3735,"yes","no"),"no")</f>
        <v>no</v>
      </c>
      <c r="U3735" t="str">
        <f>IFERROR(VLOOKUP(F3735,compounds!$A:$B,2,FALSE),"")</f>
        <v/>
      </c>
      <c r="V3735" t="str">
        <f>VLOOKUP(B3735,'volatile collection data'!$O:$P,2,FALSE)</f>
        <v>25 apr.22 12</v>
      </c>
    </row>
    <row r="3736" spans="1:22" x14ac:dyDescent="0.2">
      <c r="A3736" t="s">
        <v>385</v>
      </c>
      <c r="B3736" s="1" t="str">
        <f t="shared" si="350"/>
        <v>6B</v>
      </c>
      <c r="C3736">
        <v>13.984</v>
      </c>
      <c r="D3736">
        <f t="shared" si="348"/>
        <v>13.98</v>
      </c>
      <c r="E3736">
        <f>VLOOKUP(D3736,'Peak Combiner'!$A$5:$D$4980,4,FALSE)</f>
        <v>13.98</v>
      </c>
      <c r="F3736">
        <f>IFERROR(VLOOKUP(D3736,rt_comb!$A:$B,2,FALSE),D3736)</f>
        <v>13.98</v>
      </c>
      <c r="G3736">
        <v>2291810</v>
      </c>
      <c r="H3736">
        <f>SUMIFS($G:$G,$E:$E,18.51,'RAW2'!$A:$A,'RAW2'!A3736)</f>
        <v>36022136</v>
      </c>
      <c r="I3736" s="1" t="str">
        <f>VLOOKUP(A3736,'volatile collection data'!$G$6:$H$69,2,FALSE)</f>
        <v>B</v>
      </c>
      <c r="J3736" s="1">
        <f>VLOOKUP(A3736,'volatile collection data'!$G$6:$I$69,3,FALSE)</f>
        <v>6</v>
      </c>
      <c r="K3736" s="1" t="str">
        <f>VLOOKUP(A3736,'volatile collection data'!$G$6:$N$69,8,FALSE)</f>
        <v>12A</v>
      </c>
      <c r="L3736" s="1">
        <f>VLOOKUP(A3736,'volatile collection data'!$G$6:$J$69,4,FALSE)</f>
        <v>3.59</v>
      </c>
      <c r="M3736" s="1">
        <f>VLOOKUP($A3736,'volatile collection data'!$G$6:$M$69,6,FALSE)</f>
        <v>10</v>
      </c>
      <c r="N3736" s="1">
        <f>VLOOKUP($A3736,'volatile collection data'!$G$6:$M$69,7,FALSE)</f>
        <v>3.59</v>
      </c>
      <c r="O3736" s="1">
        <f>VLOOKUP(A3736,'volatile collection data'!$G$6:$K$69,5,FALSE)</f>
        <v>1</v>
      </c>
      <c r="P3736" s="1" t="str">
        <f t="shared" si="351"/>
        <v>6B</v>
      </c>
      <c r="Q3736">
        <f t="shared" si="349"/>
        <v>8.8610401480568299E-2</v>
      </c>
      <c r="R3736" t="str">
        <f t="shared" si="352"/>
        <v>12A_1-B&amp;3.59%3.59@10</v>
      </c>
      <c r="S3736" t="str">
        <f t="shared" si="353"/>
        <v>6B-12A-VCS-Loc-22</v>
      </c>
      <c r="T3736" t="str">
        <f>IFERROR(IF(VLOOKUP(S3736,Bad!$A:$A,1,FALSE)='RAW2'!S3736,"yes","no"),"no")</f>
        <v>no</v>
      </c>
      <c r="U3736" t="str">
        <f>IFERROR(VLOOKUP(F3736,compounds!$A:$B,2,FALSE),"")</f>
        <v/>
      </c>
      <c r="V3736" t="str">
        <f>VLOOKUP(B3736,'volatile collection data'!$O:$P,2,FALSE)</f>
        <v>25 apr.22 12</v>
      </c>
    </row>
    <row r="3737" spans="1:22" x14ac:dyDescent="0.2">
      <c r="A3737" t="s">
        <v>385</v>
      </c>
      <c r="B3737" s="1" t="str">
        <f t="shared" si="350"/>
        <v>6B</v>
      </c>
      <c r="C3737">
        <v>14.253</v>
      </c>
      <c r="D3737">
        <f t="shared" si="348"/>
        <v>14.25</v>
      </c>
      <c r="E3737">
        <f>VLOOKUP(D3737,'Peak Combiner'!$A$5:$D$4980,4,FALSE)</f>
        <v>14.25</v>
      </c>
      <c r="F3737">
        <f>IFERROR(VLOOKUP(D3737,rt_comb!$A:$B,2,FALSE),D3737)</f>
        <v>14.25</v>
      </c>
      <c r="G3737">
        <v>7265786</v>
      </c>
      <c r="H3737">
        <f>SUMIFS($G:$G,$E:$E,18.51,'RAW2'!$A:$A,'RAW2'!A3737)</f>
        <v>36022136</v>
      </c>
      <c r="I3737" s="1" t="str">
        <f>VLOOKUP(A3737,'volatile collection data'!$G$6:$H$69,2,FALSE)</f>
        <v>B</v>
      </c>
      <c r="J3737" s="1">
        <f>VLOOKUP(A3737,'volatile collection data'!$G$6:$I$69,3,FALSE)</f>
        <v>6</v>
      </c>
      <c r="K3737" s="1" t="str">
        <f>VLOOKUP(A3737,'volatile collection data'!$G$6:$N$69,8,FALSE)</f>
        <v>12A</v>
      </c>
      <c r="L3737" s="1">
        <f>VLOOKUP(A3737,'volatile collection data'!$G$6:$J$69,4,FALSE)</f>
        <v>3.59</v>
      </c>
      <c r="M3737" s="1">
        <f>VLOOKUP($A3737,'volatile collection data'!$G$6:$M$69,6,FALSE)</f>
        <v>10</v>
      </c>
      <c r="N3737" s="1">
        <f>VLOOKUP($A3737,'volatile collection data'!$G$6:$M$69,7,FALSE)</f>
        <v>3.59</v>
      </c>
      <c r="O3737" s="1">
        <f>VLOOKUP(A3737,'volatile collection data'!$G$6:$K$69,5,FALSE)</f>
        <v>1</v>
      </c>
      <c r="P3737" s="1" t="str">
        <f t="shared" si="351"/>
        <v>6B</v>
      </c>
      <c r="Q3737">
        <f t="shared" si="349"/>
        <v>0.28092390491877262</v>
      </c>
      <c r="R3737" t="str">
        <f t="shared" si="352"/>
        <v>12A_1-B&amp;3.59%3.59@10</v>
      </c>
      <c r="S3737" t="str">
        <f t="shared" si="353"/>
        <v>6B-12A-VCS-Loc-22</v>
      </c>
      <c r="T3737" t="str">
        <f>IFERROR(IF(VLOOKUP(S3737,Bad!$A:$A,1,FALSE)='RAW2'!S3737,"yes","no"),"no")</f>
        <v>no</v>
      </c>
      <c r="U3737" t="str">
        <f>IFERROR(VLOOKUP(F3737,compounds!$A:$B,2,FALSE),"")</f>
        <v>p-trimethyl</v>
      </c>
      <c r="V3737" t="str">
        <f>VLOOKUP(B3737,'volatile collection data'!$O:$P,2,FALSE)</f>
        <v>25 apr.22 12</v>
      </c>
    </row>
    <row r="3738" spans="1:22" x14ac:dyDescent="0.2">
      <c r="A3738" t="s">
        <v>385</v>
      </c>
      <c r="B3738" s="1" t="str">
        <f t="shared" si="350"/>
        <v>6B</v>
      </c>
      <c r="C3738">
        <v>14.592000000000001</v>
      </c>
      <c r="D3738">
        <f t="shared" si="348"/>
        <v>14.59</v>
      </c>
      <c r="E3738">
        <f>VLOOKUP(D3738,'Peak Combiner'!$A$5:$D$4980,4,FALSE)</f>
        <v>14.59</v>
      </c>
      <c r="F3738">
        <f>IFERROR(VLOOKUP(D3738,rt_comb!$A:$B,2,FALSE),D3738)</f>
        <v>14.59</v>
      </c>
      <c r="G3738">
        <v>3340527</v>
      </c>
      <c r="H3738">
        <f>SUMIFS($G:$G,$E:$E,18.51,'RAW2'!$A:$A,'RAW2'!A3738)</f>
        <v>36022136</v>
      </c>
      <c r="I3738" s="1" t="str">
        <f>VLOOKUP(A3738,'volatile collection data'!$G$6:$H$69,2,FALSE)</f>
        <v>B</v>
      </c>
      <c r="J3738" s="1">
        <f>VLOOKUP(A3738,'volatile collection data'!$G$6:$I$69,3,FALSE)</f>
        <v>6</v>
      </c>
      <c r="K3738" s="1" t="str">
        <f>VLOOKUP(A3738,'volatile collection data'!$G$6:$N$69,8,FALSE)</f>
        <v>12A</v>
      </c>
      <c r="L3738" s="1">
        <f>VLOOKUP(A3738,'volatile collection data'!$G$6:$J$69,4,FALSE)</f>
        <v>3.59</v>
      </c>
      <c r="M3738" s="1">
        <f>VLOOKUP($A3738,'volatile collection data'!$G$6:$M$69,6,FALSE)</f>
        <v>10</v>
      </c>
      <c r="N3738" s="1">
        <f>VLOOKUP($A3738,'volatile collection data'!$G$6:$M$69,7,FALSE)</f>
        <v>3.59</v>
      </c>
      <c r="O3738" s="1">
        <f>VLOOKUP(A3738,'volatile collection data'!$G$6:$K$69,5,FALSE)</f>
        <v>1</v>
      </c>
      <c r="P3738" s="1" t="str">
        <f t="shared" si="351"/>
        <v>6B</v>
      </c>
      <c r="Q3738">
        <f t="shared" si="349"/>
        <v>0.12915793134102668</v>
      </c>
      <c r="R3738" t="str">
        <f t="shared" si="352"/>
        <v>12A_1-B&amp;3.59%3.59@10</v>
      </c>
      <c r="S3738" t="str">
        <f t="shared" si="353"/>
        <v>6B-12A-VCS-Loc-22</v>
      </c>
      <c r="T3738" t="str">
        <f>IFERROR(IF(VLOOKUP(S3738,Bad!$A:$A,1,FALSE)='RAW2'!S3738,"yes","no"),"no")</f>
        <v>no</v>
      </c>
      <c r="U3738" t="str">
        <f>IFERROR(VLOOKUP(F3738,compounds!$A:$B,2,FALSE),"")</f>
        <v/>
      </c>
      <c r="V3738" t="str">
        <f>VLOOKUP(B3738,'volatile collection data'!$O:$P,2,FALSE)</f>
        <v>25 apr.22 12</v>
      </c>
    </row>
    <row r="3739" spans="1:22" x14ac:dyDescent="0.2">
      <c r="A3739" t="s">
        <v>385</v>
      </c>
      <c r="B3739" s="1" t="str">
        <f t="shared" si="350"/>
        <v>6B</v>
      </c>
      <c r="C3739">
        <v>14.715</v>
      </c>
      <c r="D3739">
        <f t="shared" si="348"/>
        <v>14.72</v>
      </c>
      <c r="E3739">
        <f>VLOOKUP(D3739,'Peak Combiner'!$A$5:$D$4980,4,FALSE)</f>
        <v>14.72</v>
      </c>
      <c r="F3739">
        <f>IFERROR(VLOOKUP(D3739,rt_comb!$A:$B,2,FALSE),D3739)</f>
        <v>14.72</v>
      </c>
      <c r="G3739">
        <v>10217795</v>
      </c>
      <c r="H3739">
        <f>SUMIFS($G:$G,$E:$E,18.51,'RAW2'!$A:$A,'RAW2'!A3739)</f>
        <v>36022136</v>
      </c>
      <c r="I3739" s="1" t="str">
        <f>VLOOKUP(A3739,'volatile collection data'!$G$6:$H$69,2,FALSE)</f>
        <v>B</v>
      </c>
      <c r="J3739" s="1">
        <f>VLOOKUP(A3739,'volatile collection data'!$G$6:$I$69,3,FALSE)</f>
        <v>6</v>
      </c>
      <c r="K3739" s="1" t="str">
        <f>VLOOKUP(A3739,'volatile collection data'!$G$6:$N$69,8,FALSE)</f>
        <v>12A</v>
      </c>
      <c r="L3739" s="1">
        <f>VLOOKUP(A3739,'volatile collection data'!$G$6:$J$69,4,FALSE)</f>
        <v>3.59</v>
      </c>
      <c r="M3739" s="1">
        <f>VLOOKUP($A3739,'volatile collection data'!$G$6:$M$69,6,FALSE)</f>
        <v>10</v>
      </c>
      <c r="N3739" s="1">
        <f>VLOOKUP($A3739,'volatile collection data'!$G$6:$M$69,7,FALSE)</f>
        <v>3.59</v>
      </c>
      <c r="O3739" s="1">
        <f>VLOOKUP(A3739,'volatile collection data'!$G$6:$K$69,5,FALSE)</f>
        <v>1</v>
      </c>
      <c r="P3739" s="1" t="str">
        <f t="shared" si="351"/>
        <v>6B</v>
      </c>
      <c r="Q3739">
        <f t="shared" si="349"/>
        <v>0.39506020010216519</v>
      </c>
      <c r="R3739" t="str">
        <f t="shared" si="352"/>
        <v>12A_1-B&amp;3.59%3.59@10</v>
      </c>
      <c r="S3739" t="str">
        <f t="shared" si="353"/>
        <v>6B-12A-VCS-Loc-22</v>
      </c>
      <c r="T3739" t="str">
        <f>IFERROR(IF(VLOOKUP(S3739,Bad!$A:$A,1,FALSE)='RAW2'!S3739,"yes","no"),"no")</f>
        <v>no</v>
      </c>
      <c r="U3739" t="str">
        <f>IFERROR(VLOOKUP(F3739,compounds!$A:$B,2,FALSE),"")</f>
        <v/>
      </c>
      <c r="V3739" t="str">
        <f>VLOOKUP(B3739,'volatile collection data'!$O:$P,2,FALSE)</f>
        <v>25 apr.22 12</v>
      </c>
    </row>
    <row r="3740" spans="1:22" x14ac:dyDescent="0.2">
      <c r="A3740" t="s">
        <v>385</v>
      </c>
      <c r="B3740" s="1" t="str">
        <f t="shared" si="350"/>
        <v>6B</v>
      </c>
      <c r="C3740">
        <v>14.827999999999999</v>
      </c>
      <c r="D3740">
        <f t="shared" si="348"/>
        <v>14.83</v>
      </c>
      <c r="E3740">
        <f>VLOOKUP(D3740,'Peak Combiner'!$A$5:$D$4980,4,FALSE)</f>
        <v>14.83</v>
      </c>
      <c r="F3740">
        <f>IFERROR(VLOOKUP(D3740,rt_comb!$A:$B,2,FALSE),D3740)</f>
        <v>14.83</v>
      </c>
      <c r="G3740">
        <v>4607659</v>
      </c>
      <c r="H3740">
        <f>SUMIFS($G:$G,$E:$E,18.51,'RAW2'!$A:$A,'RAW2'!A3740)</f>
        <v>36022136</v>
      </c>
      <c r="I3740" s="1" t="str">
        <f>VLOOKUP(A3740,'volatile collection data'!$G$6:$H$69,2,FALSE)</f>
        <v>B</v>
      </c>
      <c r="J3740" s="1">
        <f>VLOOKUP(A3740,'volatile collection data'!$G$6:$I$69,3,FALSE)</f>
        <v>6</v>
      </c>
      <c r="K3740" s="1" t="str">
        <f>VLOOKUP(A3740,'volatile collection data'!$G$6:$N$69,8,FALSE)</f>
        <v>12A</v>
      </c>
      <c r="L3740" s="1">
        <f>VLOOKUP(A3740,'volatile collection data'!$G$6:$J$69,4,FALSE)</f>
        <v>3.59</v>
      </c>
      <c r="M3740" s="1">
        <f>VLOOKUP($A3740,'volatile collection data'!$G$6:$M$69,6,FALSE)</f>
        <v>10</v>
      </c>
      <c r="N3740" s="1">
        <f>VLOOKUP($A3740,'volatile collection data'!$G$6:$M$69,7,FALSE)</f>
        <v>3.59</v>
      </c>
      <c r="O3740" s="1">
        <f>VLOOKUP(A3740,'volatile collection data'!$G$6:$K$69,5,FALSE)</f>
        <v>1</v>
      </c>
      <c r="P3740" s="1" t="str">
        <f t="shared" si="351"/>
        <v>6B</v>
      </c>
      <c r="Q3740">
        <f t="shared" si="349"/>
        <v>0.17815024538489396</v>
      </c>
      <c r="R3740" t="str">
        <f t="shared" si="352"/>
        <v>12A_1-B&amp;3.59%3.59@10</v>
      </c>
      <c r="S3740" t="str">
        <f t="shared" si="353"/>
        <v>6B-12A-VCS-Loc-22</v>
      </c>
      <c r="T3740" t="str">
        <f>IFERROR(IF(VLOOKUP(S3740,Bad!$A:$A,1,FALSE)='RAW2'!S3740,"yes","no"),"no")</f>
        <v>no</v>
      </c>
      <c r="U3740" t="str">
        <f>IFERROR(VLOOKUP(F3740,compounds!$A:$B,2,FALSE),"")</f>
        <v/>
      </c>
      <c r="V3740" t="str">
        <f>VLOOKUP(B3740,'volatile collection data'!$O:$P,2,FALSE)</f>
        <v>25 apr.22 12</v>
      </c>
    </row>
    <row r="3741" spans="1:22" x14ac:dyDescent="0.2">
      <c r="A3741" t="s">
        <v>385</v>
      </c>
      <c r="B3741" s="1" t="str">
        <f t="shared" si="350"/>
        <v>6B</v>
      </c>
      <c r="C3741">
        <v>14.88</v>
      </c>
      <c r="D3741">
        <f t="shared" si="348"/>
        <v>14.88</v>
      </c>
      <c r="E3741">
        <f>VLOOKUP(D3741,'Peak Combiner'!$A$5:$D$4980,4,FALSE)</f>
        <v>14.88</v>
      </c>
      <c r="F3741">
        <f>IFERROR(VLOOKUP(D3741,rt_comb!$A:$B,2,FALSE),D3741)</f>
        <v>14.88</v>
      </c>
      <c r="G3741">
        <v>4801389</v>
      </c>
      <c r="H3741">
        <f>SUMIFS($G:$G,$E:$E,18.51,'RAW2'!$A:$A,'RAW2'!A3741)</f>
        <v>36022136</v>
      </c>
      <c r="I3741" s="1" t="str">
        <f>VLOOKUP(A3741,'volatile collection data'!$G$6:$H$69,2,FALSE)</f>
        <v>B</v>
      </c>
      <c r="J3741" s="1">
        <f>VLOOKUP(A3741,'volatile collection data'!$G$6:$I$69,3,FALSE)</f>
        <v>6</v>
      </c>
      <c r="K3741" s="1" t="str">
        <f>VLOOKUP(A3741,'volatile collection data'!$G$6:$N$69,8,FALSE)</f>
        <v>12A</v>
      </c>
      <c r="L3741" s="1">
        <f>VLOOKUP(A3741,'volatile collection data'!$G$6:$J$69,4,FALSE)</f>
        <v>3.59</v>
      </c>
      <c r="M3741" s="1">
        <f>VLOOKUP($A3741,'volatile collection data'!$G$6:$M$69,6,FALSE)</f>
        <v>10</v>
      </c>
      <c r="N3741" s="1">
        <f>VLOOKUP($A3741,'volatile collection data'!$G$6:$M$69,7,FALSE)</f>
        <v>3.59</v>
      </c>
      <c r="O3741" s="1">
        <f>VLOOKUP(A3741,'volatile collection data'!$G$6:$K$69,5,FALSE)</f>
        <v>1</v>
      </c>
      <c r="P3741" s="1" t="str">
        <f t="shared" si="351"/>
        <v>6B</v>
      </c>
      <c r="Q3741">
        <f t="shared" si="349"/>
        <v>0.18564061024010903</v>
      </c>
      <c r="R3741" t="str">
        <f t="shared" si="352"/>
        <v>12A_1-B&amp;3.59%3.59@10</v>
      </c>
      <c r="S3741" t="str">
        <f t="shared" si="353"/>
        <v>6B-12A-VCS-Loc-22</v>
      </c>
      <c r="T3741" t="str">
        <f>IFERROR(IF(VLOOKUP(S3741,Bad!$A:$A,1,FALSE)='RAW2'!S3741,"yes","no"),"no")</f>
        <v>no</v>
      </c>
      <c r="U3741" t="str">
        <f>IFERROR(VLOOKUP(F3741,compounds!$A:$B,2,FALSE),"")</f>
        <v/>
      </c>
      <c r="V3741" t="str">
        <f>VLOOKUP(B3741,'volatile collection data'!$O:$P,2,FALSE)</f>
        <v>25 apr.22 12</v>
      </c>
    </row>
    <row r="3742" spans="1:22" x14ac:dyDescent="0.2">
      <c r="A3742" t="s">
        <v>385</v>
      </c>
      <c r="B3742" s="1" t="str">
        <f t="shared" si="350"/>
        <v>6B</v>
      </c>
      <c r="C3742">
        <v>15.071999999999999</v>
      </c>
      <c r="D3742">
        <f t="shared" si="348"/>
        <v>15.07</v>
      </c>
      <c r="E3742">
        <f>VLOOKUP(D3742,'Peak Combiner'!$A$5:$D$4980,4,FALSE)</f>
        <v>15.07</v>
      </c>
      <c r="F3742">
        <f>IFERROR(VLOOKUP(D3742,rt_comb!$A:$B,2,FALSE),D3742)</f>
        <v>15.08</v>
      </c>
      <c r="G3742">
        <v>4643113</v>
      </c>
      <c r="H3742">
        <f>SUMIFS($G:$G,$E:$E,18.51,'RAW2'!$A:$A,'RAW2'!A3742)</f>
        <v>36022136</v>
      </c>
      <c r="I3742" s="1" t="str">
        <f>VLOOKUP(A3742,'volatile collection data'!$G$6:$H$69,2,FALSE)</f>
        <v>B</v>
      </c>
      <c r="J3742" s="1">
        <f>VLOOKUP(A3742,'volatile collection data'!$G$6:$I$69,3,FALSE)</f>
        <v>6</v>
      </c>
      <c r="K3742" s="1" t="str">
        <f>VLOOKUP(A3742,'volatile collection data'!$G$6:$N$69,8,FALSE)</f>
        <v>12A</v>
      </c>
      <c r="L3742" s="1">
        <f>VLOOKUP(A3742,'volatile collection data'!$G$6:$J$69,4,FALSE)</f>
        <v>3.59</v>
      </c>
      <c r="M3742" s="1">
        <f>VLOOKUP($A3742,'volatile collection data'!$G$6:$M$69,6,FALSE)</f>
        <v>10</v>
      </c>
      <c r="N3742" s="1">
        <f>VLOOKUP($A3742,'volatile collection data'!$G$6:$M$69,7,FALSE)</f>
        <v>3.59</v>
      </c>
      <c r="O3742" s="1">
        <f>VLOOKUP(A3742,'volatile collection data'!$G$6:$K$69,5,FALSE)</f>
        <v>1</v>
      </c>
      <c r="P3742" s="1" t="str">
        <f t="shared" si="351"/>
        <v>6B</v>
      </c>
      <c r="Q3742">
        <f t="shared" si="349"/>
        <v>0.17952103666955196</v>
      </c>
      <c r="R3742" t="str">
        <f t="shared" si="352"/>
        <v>12A_1-B&amp;3.59%3.59@10</v>
      </c>
      <c r="S3742" t="str">
        <f t="shared" si="353"/>
        <v>6B-12A-VCS-Loc-22</v>
      </c>
      <c r="T3742" t="str">
        <f>IFERROR(IF(VLOOKUP(S3742,Bad!$A:$A,1,FALSE)='RAW2'!S3742,"yes","no"),"no")</f>
        <v>no</v>
      </c>
      <c r="U3742" t="str">
        <f>IFERROR(VLOOKUP(F3742,compounds!$A:$B,2,FALSE),"")</f>
        <v>a-terpinol</v>
      </c>
      <c r="V3742" t="str">
        <f>VLOOKUP(B3742,'volatile collection data'!$O:$P,2,FALSE)</f>
        <v>25 apr.22 12</v>
      </c>
    </row>
    <row r="3743" spans="1:22" x14ac:dyDescent="0.2">
      <c r="A3743" t="s">
        <v>385</v>
      </c>
      <c r="B3743" s="1" t="str">
        <f t="shared" si="350"/>
        <v>6B</v>
      </c>
      <c r="C3743">
        <v>15.188000000000001</v>
      </c>
      <c r="D3743">
        <f t="shared" si="348"/>
        <v>15.19</v>
      </c>
      <c r="E3743">
        <f>VLOOKUP(D3743,'Peak Combiner'!$A$5:$D$4980,4,FALSE)</f>
        <v>15.19</v>
      </c>
      <c r="F3743">
        <f>IFERROR(VLOOKUP(D3743,rt_comb!$A:$B,2,FALSE),D3743)</f>
        <v>15.19</v>
      </c>
      <c r="G3743">
        <v>27758863</v>
      </c>
      <c r="H3743">
        <f>SUMIFS($G:$G,$E:$E,18.51,'RAW2'!$A:$A,'RAW2'!A3743)</f>
        <v>36022136</v>
      </c>
      <c r="I3743" s="1" t="str">
        <f>VLOOKUP(A3743,'volatile collection data'!$G$6:$H$69,2,FALSE)</f>
        <v>B</v>
      </c>
      <c r="J3743" s="1">
        <f>VLOOKUP(A3743,'volatile collection data'!$G$6:$I$69,3,FALSE)</f>
        <v>6</v>
      </c>
      <c r="K3743" s="1" t="str">
        <f>VLOOKUP(A3743,'volatile collection data'!$G$6:$N$69,8,FALSE)</f>
        <v>12A</v>
      </c>
      <c r="L3743" s="1">
        <f>VLOOKUP(A3743,'volatile collection data'!$G$6:$J$69,4,FALSE)</f>
        <v>3.59</v>
      </c>
      <c r="M3743" s="1">
        <f>VLOOKUP($A3743,'volatile collection data'!$G$6:$M$69,6,FALSE)</f>
        <v>10</v>
      </c>
      <c r="N3743" s="1">
        <f>VLOOKUP($A3743,'volatile collection data'!$G$6:$M$69,7,FALSE)</f>
        <v>3.59</v>
      </c>
      <c r="O3743" s="1">
        <f>VLOOKUP(A3743,'volatile collection data'!$G$6:$K$69,5,FALSE)</f>
        <v>1</v>
      </c>
      <c r="P3743" s="1" t="str">
        <f t="shared" si="351"/>
        <v>6B</v>
      </c>
      <c r="Q3743">
        <f t="shared" si="349"/>
        <v>1.0732669789703737</v>
      </c>
      <c r="R3743" t="str">
        <f t="shared" si="352"/>
        <v>12A_1-B&amp;3.59%3.59@10</v>
      </c>
      <c r="S3743" t="str">
        <f t="shared" si="353"/>
        <v>6B-12A-VCS-Loc-22</v>
      </c>
      <c r="T3743" t="str">
        <f>IFERROR(IF(VLOOKUP(S3743,Bad!$A:$A,1,FALSE)='RAW2'!S3743,"yes","no"),"no")</f>
        <v>no</v>
      </c>
      <c r="U3743" t="str">
        <f>IFERROR(VLOOKUP(F3743,compounds!$A:$B,2,FALSE),"")</f>
        <v/>
      </c>
      <c r="V3743" t="str">
        <f>VLOOKUP(B3743,'volatile collection data'!$O:$P,2,FALSE)</f>
        <v>25 apr.22 12</v>
      </c>
    </row>
    <row r="3744" spans="1:22" x14ac:dyDescent="0.2">
      <c r="A3744" t="s">
        <v>385</v>
      </c>
      <c r="B3744" s="1" t="str">
        <f t="shared" si="350"/>
        <v>6B</v>
      </c>
      <c r="C3744">
        <v>15.364000000000001</v>
      </c>
      <c r="D3744">
        <f t="shared" si="348"/>
        <v>15.36</v>
      </c>
      <c r="E3744">
        <f>VLOOKUP(D3744,'Peak Combiner'!$A$5:$D$4980,4,FALSE)</f>
        <v>15.36</v>
      </c>
      <c r="F3744">
        <f>IFERROR(VLOOKUP(D3744,rt_comb!$A:$B,2,FALSE),D3744)</f>
        <v>15.36</v>
      </c>
      <c r="G3744">
        <v>12485233</v>
      </c>
      <c r="H3744">
        <f>SUMIFS($G:$G,$E:$E,18.51,'RAW2'!$A:$A,'RAW2'!A3744)</f>
        <v>36022136</v>
      </c>
      <c r="I3744" s="1" t="str">
        <f>VLOOKUP(A3744,'volatile collection data'!$G$6:$H$69,2,FALSE)</f>
        <v>B</v>
      </c>
      <c r="J3744" s="1">
        <f>VLOOKUP(A3744,'volatile collection data'!$G$6:$I$69,3,FALSE)</f>
        <v>6</v>
      </c>
      <c r="K3744" s="1" t="str">
        <f>VLOOKUP(A3744,'volatile collection data'!$G$6:$N$69,8,FALSE)</f>
        <v>12A</v>
      </c>
      <c r="L3744" s="1">
        <f>VLOOKUP(A3744,'volatile collection data'!$G$6:$J$69,4,FALSE)</f>
        <v>3.59</v>
      </c>
      <c r="M3744" s="1">
        <f>VLOOKUP($A3744,'volatile collection data'!$G$6:$M$69,6,FALSE)</f>
        <v>10</v>
      </c>
      <c r="N3744" s="1">
        <f>VLOOKUP($A3744,'volatile collection data'!$G$6:$M$69,7,FALSE)</f>
        <v>3.59</v>
      </c>
      <c r="O3744" s="1">
        <f>VLOOKUP(A3744,'volatile collection data'!$G$6:$K$69,5,FALSE)</f>
        <v>1</v>
      </c>
      <c r="P3744" s="1" t="str">
        <f t="shared" si="351"/>
        <v>6B</v>
      </c>
      <c r="Q3744">
        <f t="shared" si="349"/>
        <v>0.48272828406737034</v>
      </c>
      <c r="R3744" t="str">
        <f t="shared" si="352"/>
        <v>12A_1-B&amp;3.59%3.59@10</v>
      </c>
      <c r="S3744" t="str">
        <f t="shared" si="353"/>
        <v>6B-12A-VCS-Loc-22</v>
      </c>
      <c r="T3744" t="str">
        <f>IFERROR(IF(VLOOKUP(S3744,Bad!$A:$A,1,FALSE)='RAW2'!S3744,"yes","no"),"no")</f>
        <v>no</v>
      </c>
      <c r="U3744" t="str">
        <f>IFERROR(VLOOKUP(F3744,compounds!$A:$B,2,FALSE),"")</f>
        <v/>
      </c>
      <c r="V3744" t="str">
        <f>VLOOKUP(B3744,'volatile collection data'!$O:$P,2,FALSE)</f>
        <v>25 apr.22 12</v>
      </c>
    </row>
    <row r="3745" spans="1:22" x14ac:dyDescent="0.2">
      <c r="A3745" t="s">
        <v>385</v>
      </c>
      <c r="B3745" s="1" t="str">
        <f t="shared" si="350"/>
        <v>6B</v>
      </c>
      <c r="C3745">
        <v>15.551</v>
      </c>
      <c r="D3745">
        <f t="shared" si="348"/>
        <v>15.55</v>
      </c>
      <c r="E3745">
        <f>VLOOKUP(D3745,'Peak Combiner'!$A$5:$D$4980,4,FALSE)</f>
        <v>15.55</v>
      </c>
      <c r="F3745">
        <f>IFERROR(VLOOKUP(D3745,rt_comb!$A:$B,2,FALSE),D3745)</f>
        <v>15.56</v>
      </c>
      <c r="G3745">
        <v>22349497</v>
      </c>
      <c r="H3745">
        <f>SUMIFS($G:$G,$E:$E,18.51,'RAW2'!$A:$A,'RAW2'!A3745)</f>
        <v>36022136</v>
      </c>
      <c r="I3745" s="1" t="str">
        <f>VLOOKUP(A3745,'volatile collection data'!$G$6:$H$69,2,FALSE)</f>
        <v>B</v>
      </c>
      <c r="J3745" s="1">
        <f>VLOOKUP(A3745,'volatile collection data'!$G$6:$I$69,3,FALSE)</f>
        <v>6</v>
      </c>
      <c r="K3745" s="1" t="str">
        <f>VLOOKUP(A3745,'volatile collection data'!$G$6:$N$69,8,FALSE)</f>
        <v>12A</v>
      </c>
      <c r="L3745" s="1">
        <f>VLOOKUP(A3745,'volatile collection data'!$G$6:$J$69,4,FALSE)</f>
        <v>3.59</v>
      </c>
      <c r="M3745" s="1">
        <f>VLOOKUP($A3745,'volatile collection data'!$G$6:$M$69,6,FALSE)</f>
        <v>10</v>
      </c>
      <c r="N3745" s="1">
        <f>VLOOKUP($A3745,'volatile collection data'!$G$6:$M$69,7,FALSE)</f>
        <v>3.59</v>
      </c>
      <c r="O3745" s="1">
        <f>VLOOKUP(A3745,'volatile collection data'!$G$6:$K$69,5,FALSE)</f>
        <v>1</v>
      </c>
      <c r="P3745" s="1" t="str">
        <f t="shared" si="351"/>
        <v>6B</v>
      </c>
      <c r="Q3745">
        <f t="shared" si="349"/>
        <v>0.86411958323716043</v>
      </c>
      <c r="R3745" t="str">
        <f t="shared" si="352"/>
        <v>12A_1-B&amp;3.59%3.59@10</v>
      </c>
      <c r="S3745" t="str">
        <f t="shared" si="353"/>
        <v>6B-12A-VCS-Loc-22</v>
      </c>
      <c r="T3745" t="str">
        <f>IFERROR(IF(VLOOKUP(S3745,Bad!$A:$A,1,FALSE)='RAW2'!S3745,"yes","no"),"no")</f>
        <v>no</v>
      </c>
      <c r="U3745" t="str">
        <f>IFERROR(VLOOKUP(F3745,compounds!$A:$B,2,FALSE),"")</f>
        <v>decanal</v>
      </c>
      <c r="V3745" t="str">
        <f>VLOOKUP(B3745,'volatile collection data'!$O:$P,2,FALSE)</f>
        <v>25 apr.22 12</v>
      </c>
    </row>
    <row r="3746" spans="1:22" x14ac:dyDescent="0.2">
      <c r="A3746" t="s">
        <v>385</v>
      </c>
      <c r="B3746" s="1" t="str">
        <f t="shared" si="350"/>
        <v>6B</v>
      </c>
      <c r="C3746">
        <v>15.77</v>
      </c>
      <c r="D3746">
        <f t="shared" si="348"/>
        <v>15.77</v>
      </c>
      <c r="E3746">
        <f>VLOOKUP(D3746,'Peak Combiner'!$A$5:$D$4980,4,FALSE)</f>
        <v>15.77</v>
      </c>
      <c r="F3746">
        <f>IFERROR(VLOOKUP(D3746,rt_comb!$A:$B,2,FALSE),D3746)</f>
        <v>15.77</v>
      </c>
      <c r="G3746">
        <v>3263032</v>
      </c>
      <c r="H3746">
        <f>SUMIFS($G:$G,$E:$E,18.51,'RAW2'!$A:$A,'RAW2'!A3746)</f>
        <v>36022136</v>
      </c>
      <c r="I3746" s="1" t="str">
        <f>VLOOKUP(A3746,'volatile collection data'!$G$6:$H$69,2,FALSE)</f>
        <v>B</v>
      </c>
      <c r="J3746" s="1">
        <f>VLOOKUP(A3746,'volatile collection data'!$G$6:$I$69,3,FALSE)</f>
        <v>6</v>
      </c>
      <c r="K3746" s="1" t="str">
        <f>VLOOKUP(A3746,'volatile collection data'!$G$6:$N$69,8,FALSE)</f>
        <v>12A</v>
      </c>
      <c r="L3746" s="1">
        <f>VLOOKUP(A3746,'volatile collection data'!$G$6:$J$69,4,FALSE)</f>
        <v>3.59</v>
      </c>
      <c r="M3746" s="1">
        <f>VLOOKUP($A3746,'volatile collection data'!$G$6:$M$69,6,FALSE)</f>
        <v>10</v>
      </c>
      <c r="N3746" s="1">
        <f>VLOOKUP($A3746,'volatile collection data'!$G$6:$M$69,7,FALSE)</f>
        <v>3.59</v>
      </c>
      <c r="O3746" s="1">
        <f>VLOOKUP(A3746,'volatile collection data'!$G$6:$K$69,5,FALSE)</f>
        <v>1</v>
      </c>
      <c r="P3746" s="1" t="str">
        <f t="shared" si="351"/>
        <v>6B</v>
      </c>
      <c r="Q3746">
        <f t="shared" si="349"/>
        <v>0.12616166940712437</v>
      </c>
      <c r="R3746" t="str">
        <f t="shared" si="352"/>
        <v>12A_1-B&amp;3.59%3.59@10</v>
      </c>
      <c r="S3746" t="str">
        <f t="shared" si="353"/>
        <v>6B-12A-VCS-Loc-22</v>
      </c>
      <c r="T3746" t="str">
        <f>IFERROR(IF(VLOOKUP(S3746,Bad!$A:$A,1,FALSE)='RAW2'!S3746,"yes","no"),"no")</f>
        <v>no</v>
      </c>
      <c r="U3746" t="str">
        <f>IFERROR(VLOOKUP(F3746,compounds!$A:$B,2,FALSE),"")</f>
        <v>caprylyl acetate</v>
      </c>
      <c r="V3746" t="str">
        <f>VLOOKUP(B3746,'volatile collection data'!$O:$P,2,FALSE)</f>
        <v>25 apr.22 12</v>
      </c>
    </row>
    <row r="3747" spans="1:22" x14ac:dyDescent="0.2">
      <c r="A3747" t="s">
        <v>385</v>
      </c>
      <c r="B3747" s="1" t="str">
        <f t="shared" si="350"/>
        <v>6B</v>
      </c>
      <c r="C3747">
        <v>15.94</v>
      </c>
      <c r="D3747">
        <f t="shared" si="348"/>
        <v>15.94</v>
      </c>
      <c r="E3747">
        <f>VLOOKUP(D3747,'Peak Combiner'!$A$5:$D$4980,4,FALSE)</f>
        <v>15.94</v>
      </c>
      <c r="F3747">
        <f>IFERROR(VLOOKUP(D3747,rt_comb!$A:$B,2,FALSE),D3747)</f>
        <v>15.94</v>
      </c>
      <c r="G3747">
        <v>1779852</v>
      </c>
      <c r="H3747">
        <f>SUMIFS($G:$G,$E:$E,18.51,'RAW2'!$A:$A,'RAW2'!A3747)</f>
        <v>36022136</v>
      </c>
      <c r="I3747" s="1" t="str">
        <f>VLOOKUP(A3747,'volatile collection data'!$G$6:$H$69,2,FALSE)</f>
        <v>B</v>
      </c>
      <c r="J3747" s="1">
        <f>VLOOKUP(A3747,'volatile collection data'!$G$6:$I$69,3,FALSE)</f>
        <v>6</v>
      </c>
      <c r="K3747" s="1" t="str">
        <f>VLOOKUP(A3747,'volatile collection data'!$G$6:$N$69,8,FALSE)</f>
        <v>12A</v>
      </c>
      <c r="L3747" s="1">
        <f>VLOOKUP(A3747,'volatile collection data'!$G$6:$J$69,4,FALSE)</f>
        <v>3.59</v>
      </c>
      <c r="M3747" s="1">
        <f>VLOOKUP($A3747,'volatile collection data'!$G$6:$M$69,6,FALSE)</f>
        <v>10</v>
      </c>
      <c r="N3747" s="1">
        <f>VLOOKUP($A3747,'volatile collection data'!$G$6:$M$69,7,FALSE)</f>
        <v>3.59</v>
      </c>
      <c r="O3747" s="1">
        <f>VLOOKUP(A3747,'volatile collection data'!$G$6:$K$69,5,FALSE)</f>
        <v>1</v>
      </c>
      <c r="P3747" s="1" t="str">
        <f t="shared" si="351"/>
        <v>6B</v>
      </c>
      <c r="Q3747">
        <f t="shared" si="349"/>
        <v>6.8816088722883847E-2</v>
      </c>
      <c r="R3747" t="str">
        <f t="shared" si="352"/>
        <v>12A_1-B&amp;3.59%3.59@10</v>
      </c>
      <c r="S3747" t="str">
        <f t="shared" si="353"/>
        <v>6B-12A-VCS-Loc-22</v>
      </c>
      <c r="T3747" t="str">
        <f>IFERROR(IF(VLOOKUP(S3747,Bad!$A:$A,1,FALSE)='RAW2'!S3747,"yes","no"),"no")</f>
        <v>no</v>
      </c>
      <c r="U3747" t="str">
        <f>IFERROR(VLOOKUP(F3747,compounds!$A:$B,2,FALSE),"")</f>
        <v/>
      </c>
      <c r="V3747" t="str">
        <f>VLOOKUP(B3747,'volatile collection data'!$O:$P,2,FALSE)</f>
        <v>25 apr.22 12</v>
      </c>
    </row>
    <row r="3748" spans="1:22" x14ac:dyDescent="0.2">
      <c r="A3748" t="s">
        <v>385</v>
      </c>
      <c r="B3748" s="1" t="str">
        <f t="shared" si="350"/>
        <v>6B</v>
      </c>
      <c r="C3748">
        <v>16.024999999999999</v>
      </c>
      <c r="D3748">
        <f t="shared" si="348"/>
        <v>16.03</v>
      </c>
      <c r="E3748">
        <f>VLOOKUP(D3748,'Peak Combiner'!$A$5:$D$4980,4,FALSE)</f>
        <v>16.03</v>
      </c>
      <c r="F3748">
        <f>IFERROR(VLOOKUP(D3748,rt_comb!$A:$B,2,FALSE),D3748)</f>
        <v>16.03</v>
      </c>
      <c r="G3748">
        <v>3196539</v>
      </c>
      <c r="H3748">
        <f>SUMIFS($G:$G,$E:$E,18.51,'RAW2'!$A:$A,'RAW2'!A3748)</f>
        <v>36022136</v>
      </c>
      <c r="I3748" s="1" t="str">
        <f>VLOOKUP(A3748,'volatile collection data'!$G$6:$H$69,2,FALSE)</f>
        <v>B</v>
      </c>
      <c r="J3748" s="1">
        <f>VLOOKUP(A3748,'volatile collection data'!$G$6:$I$69,3,FALSE)</f>
        <v>6</v>
      </c>
      <c r="K3748" s="1" t="str">
        <f>VLOOKUP(A3748,'volatile collection data'!$G$6:$N$69,8,FALSE)</f>
        <v>12A</v>
      </c>
      <c r="L3748" s="1">
        <f>VLOOKUP(A3748,'volatile collection data'!$G$6:$J$69,4,FALSE)</f>
        <v>3.59</v>
      </c>
      <c r="M3748" s="1">
        <f>VLOOKUP($A3748,'volatile collection data'!$G$6:$M$69,6,FALSE)</f>
        <v>10</v>
      </c>
      <c r="N3748" s="1">
        <f>VLOOKUP($A3748,'volatile collection data'!$G$6:$M$69,7,FALSE)</f>
        <v>3.59</v>
      </c>
      <c r="O3748" s="1">
        <f>VLOOKUP(A3748,'volatile collection data'!$G$6:$K$69,5,FALSE)</f>
        <v>1</v>
      </c>
      <c r="P3748" s="1" t="str">
        <f t="shared" si="351"/>
        <v>6B</v>
      </c>
      <c r="Q3748">
        <f t="shared" si="349"/>
        <v>0.12359078812741643</v>
      </c>
      <c r="R3748" t="str">
        <f t="shared" si="352"/>
        <v>12A_1-B&amp;3.59%3.59@10</v>
      </c>
      <c r="S3748" t="str">
        <f t="shared" si="353"/>
        <v>6B-12A-VCS-Loc-22</v>
      </c>
      <c r="T3748" t="str">
        <f>IFERROR(IF(VLOOKUP(S3748,Bad!$A:$A,1,FALSE)='RAW2'!S3748,"yes","no"),"no")</f>
        <v>no</v>
      </c>
      <c r="U3748" t="str">
        <f>IFERROR(VLOOKUP(F3748,compounds!$A:$B,2,FALSE),"")</f>
        <v/>
      </c>
      <c r="V3748" t="str">
        <f>VLOOKUP(B3748,'volatile collection data'!$O:$P,2,FALSE)</f>
        <v>25 apr.22 12</v>
      </c>
    </row>
    <row r="3749" spans="1:22" x14ac:dyDescent="0.2">
      <c r="A3749" t="s">
        <v>385</v>
      </c>
      <c r="B3749" s="1" t="str">
        <f t="shared" si="350"/>
        <v>6B</v>
      </c>
      <c r="C3749">
        <v>16.439</v>
      </c>
      <c r="D3749">
        <f t="shared" si="348"/>
        <v>16.440000000000001</v>
      </c>
      <c r="E3749">
        <f>VLOOKUP(D3749,'Peak Combiner'!$A$5:$D$4980,4,FALSE)</f>
        <v>16.440000000000001</v>
      </c>
      <c r="F3749">
        <f>IFERROR(VLOOKUP(D3749,rt_comb!$A:$B,2,FALSE),D3749)</f>
        <v>16.440000000000001</v>
      </c>
      <c r="G3749">
        <v>24377321</v>
      </c>
      <c r="H3749">
        <f>SUMIFS($G:$G,$E:$E,18.51,'RAW2'!$A:$A,'RAW2'!A3749)</f>
        <v>36022136</v>
      </c>
      <c r="I3749" s="1" t="str">
        <f>VLOOKUP(A3749,'volatile collection data'!$G$6:$H$69,2,FALSE)</f>
        <v>B</v>
      </c>
      <c r="J3749" s="1">
        <f>VLOOKUP(A3749,'volatile collection data'!$G$6:$I$69,3,FALSE)</f>
        <v>6</v>
      </c>
      <c r="K3749" s="1" t="str">
        <f>VLOOKUP(A3749,'volatile collection data'!$G$6:$N$69,8,FALSE)</f>
        <v>12A</v>
      </c>
      <c r="L3749" s="1">
        <f>VLOOKUP(A3749,'volatile collection data'!$G$6:$J$69,4,FALSE)</f>
        <v>3.59</v>
      </c>
      <c r="M3749" s="1">
        <f>VLOOKUP($A3749,'volatile collection data'!$G$6:$M$69,6,FALSE)</f>
        <v>10</v>
      </c>
      <c r="N3749" s="1">
        <f>VLOOKUP($A3749,'volatile collection data'!$G$6:$M$69,7,FALSE)</f>
        <v>3.59</v>
      </c>
      <c r="O3749" s="1">
        <f>VLOOKUP(A3749,'volatile collection data'!$G$6:$K$69,5,FALSE)</f>
        <v>1</v>
      </c>
      <c r="P3749" s="1" t="str">
        <f t="shared" si="351"/>
        <v>6B</v>
      </c>
      <c r="Q3749">
        <f t="shared" si="349"/>
        <v>0.94252324618126648</v>
      </c>
      <c r="R3749" t="str">
        <f t="shared" si="352"/>
        <v>12A_1-B&amp;3.59%3.59@10</v>
      </c>
      <c r="S3749" t="str">
        <f t="shared" si="353"/>
        <v>6B-12A-VCS-Loc-22</v>
      </c>
      <c r="T3749" t="str">
        <f>IFERROR(IF(VLOOKUP(S3749,Bad!$A:$A,1,FALSE)='RAW2'!S3749,"yes","no"),"no")</f>
        <v>no</v>
      </c>
      <c r="U3749" t="str">
        <f>IFERROR(VLOOKUP(F3749,compounds!$A:$B,2,FALSE),"")</f>
        <v/>
      </c>
      <c r="V3749" t="str">
        <f>VLOOKUP(B3749,'volatile collection data'!$O:$P,2,FALSE)</f>
        <v>25 apr.22 12</v>
      </c>
    </row>
    <row r="3750" spans="1:22" x14ac:dyDescent="0.2">
      <c r="A3750" t="s">
        <v>385</v>
      </c>
      <c r="B3750" s="1" t="str">
        <f t="shared" si="350"/>
        <v>6B</v>
      </c>
      <c r="C3750">
        <v>16.715</v>
      </c>
      <c r="D3750">
        <f t="shared" si="348"/>
        <v>16.72</v>
      </c>
      <c r="E3750">
        <f>VLOOKUP(D3750,'Peak Combiner'!$A$5:$D$4980,4,FALSE)</f>
        <v>16.72</v>
      </c>
      <c r="F3750">
        <f>IFERROR(VLOOKUP(D3750,rt_comb!$A:$B,2,FALSE),D3750)</f>
        <v>16.72</v>
      </c>
      <c r="G3750">
        <v>3849876</v>
      </c>
      <c r="H3750">
        <f>SUMIFS($G:$G,$E:$E,18.51,'RAW2'!$A:$A,'RAW2'!A3750)</f>
        <v>36022136</v>
      </c>
      <c r="I3750" s="1" t="str">
        <f>VLOOKUP(A3750,'volatile collection data'!$G$6:$H$69,2,FALSE)</f>
        <v>B</v>
      </c>
      <c r="J3750" s="1">
        <f>VLOOKUP(A3750,'volatile collection data'!$G$6:$I$69,3,FALSE)</f>
        <v>6</v>
      </c>
      <c r="K3750" s="1" t="str">
        <f>VLOOKUP(A3750,'volatile collection data'!$G$6:$N$69,8,FALSE)</f>
        <v>12A</v>
      </c>
      <c r="L3750" s="1">
        <f>VLOOKUP(A3750,'volatile collection data'!$G$6:$J$69,4,FALSE)</f>
        <v>3.59</v>
      </c>
      <c r="M3750" s="1">
        <f>VLOOKUP($A3750,'volatile collection data'!$G$6:$M$69,6,FALSE)</f>
        <v>10</v>
      </c>
      <c r="N3750" s="1">
        <f>VLOOKUP($A3750,'volatile collection data'!$G$6:$M$69,7,FALSE)</f>
        <v>3.59</v>
      </c>
      <c r="O3750" s="1">
        <f>VLOOKUP(A3750,'volatile collection data'!$G$6:$K$69,5,FALSE)</f>
        <v>1</v>
      </c>
      <c r="P3750" s="1" t="str">
        <f t="shared" si="351"/>
        <v>6B</v>
      </c>
      <c r="Q3750">
        <f t="shared" si="349"/>
        <v>0.1488513698824965</v>
      </c>
      <c r="R3750" t="str">
        <f t="shared" si="352"/>
        <v>12A_1-B&amp;3.59%3.59@10</v>
      </c>
      <c r="S3750" t="str">
        <f t="shared" si="353"/>
        <v>6B-12A-VCS-Loc-22</v>
      </c>
      <c r="T3750" t="str">
        <f>IFERROR(IF(VLOOKUP(S3750,Bad!$A:$A,1,FALSE)='RAW2'!S3750,"yes","no"),"no")</f>
        <v>no</v>
      </c>
      <c r="U3750" t="str">
        <f>IFERROR(VLOOKUP(F3750,compounds!$A:$B,2,FALSE),"")</f>
        <v/>
      </c>
      <c r="V3750" t="str">
        <f>VLOOKUP(B3750,'volatile collection data'!$O:$P,2,FALSE)</f>
        <v>25 apr.22 12</v>
      </c>
    </row>
    <row r="3751" spans="1:22" x14ac:dyDescent="0.2">
      <c r="A3751" t="s">
        <v>385</v>
      </c>
      <c r="B3751" s="1" t="str">
        <f t="shared" si="350"/>
        <v>6B</v>
      </c>
      <c r="C3751">
        <v>16.777000000000001</v>
      </c>
      <c r="D3751">
        <f t="shared" si="348"/>
        <v>16.78</v>
      </c>
      <c r="E3751">
        <f>VLOOKUP(D3751,'Peak Combiner'!$A$5:$D$4980,4,FALSE)</f>
        <v>16.78</v>
      </c>
      <c r="F3751">
        <f>IFERROR(VLOOKUP(D3751,rt_comb!$A:$B,2,FALSE),D3751)</f>
        <v>16.78</v>
      </c>
      <c r="G3751">
        <v>2729641</v>
      </c>
      <c r="H3751">
        <f>SUMIFS($G:$G,$E:$E,18.51,'RAW2'!$A:$A,'RAW2'!A3751)</f>
        <v>36022136</v>
      </c>
      <c r="I3751" s="1" t="str">
        <f>VLOOKUP(A3751,'volatile collection data'!$G$6:$H$69,2,FALSE)</f>
        <v>B</v>
      </c>
      <c r="J3751" s="1">
        <f>VLOOKUP(A3751,'volatile collection data'!$G$6:$I$69,3,FALSE)</f>
        <v>6</v>
      </c>
      <c r="K3751" s="1" t="str">
        <f>VLOOKUP(A3751,'volatile collection data'!$G$6:$N$69,8,FALSE)</f>
        <v>12A</v>
      </c>
      <c r="L3751" s="1">
        <f>VLOOKUP(A3751,'volatile collection data'!$G$6:$J$69,4,FALSE)</f>
        <v>3.59</v>
      </c>
      <c r="M3751" s="1">
        <f>VLOOKUP($A3751,'volatile collection data'!$G$6:$M$69,6,FALSE)</f>
        <v>10</v>
      </c>
      <c r="N3751" s="1">
        <f>VLOOKUP($A3751,'volatile collection data'!$G$6:$M$69,7,FALSE)</f>
        <v>3.59</v>
      </c>
      <c r="O3751" s="1">
        <f>VLOOKUP(A3751,'volatile collection data'!$G$6:$K$69,5,FALSE)</f>
        <v>1</v>
      </c>
      <c r="P3751" s="1" t="str">
        <f t="shared" si="351"/>
        <v>6B</v>
      </c>
      <c r="Q3751">
        <f t="shared" si="349"/>
        <v>0.1055386724500809</v>
      </c>
      <c r="R3751" t="str">
        <f t="shared" si="352"/>
        <v>12A_1-B&amp;3.59%3.59@10</v>
      </c>
      <c r="S3751" t="str">
        <f t="shared" si="353"/>
        <v>6B-12A-VCS-Loc-22</v>
      </c>
      <c r="T3751" t="str">
        <f>IFERROR(IF(VLOOKUP(S3751,Bad!$A:$A,1,FALSE)='RAW2'!S3751,"yes","no"),"no")</f>
        <v>no</v>
      </c>
      <c r="U3751" t="str">
        <f>IFERROR(VLOOKUP(F3751,compounds!$A:$B,2,FALSE),"")</f>
        <v/>
      </c>
      <c r="V3751" t="str">
        <f>VLOOKUP(B3751,'volatile collection data'!$O:$P,2,FALSE)</f>
        <v>25 apr.22 12</v>
      </c>
    </row>
    <row r="3752" spans="1:22" x14ac:dyDescent="0.2">
      <c r="A3752" t="s">
        <v>385</v>
      </c>
      <c r="B3752" s="1" t="str">
        <f t="shared" si="350"/>
        <v>6B</v>
      </c>
      <c r="C3752">
        <v>17.189</v>
      </c>
      <c r="D3752">
        <f t="shared" si="348"/>
        <v>17.190000000000001</v>
      </c>
      <c r="E3752">
        <f>VLOOKUP(D3752,'Peak Combiner'!$A$5:$D$4980,4,FALSE)</f>
        <v>17.190000000000001</v>
      </c>
      <c r="F3752">
        <f>IFERROR(VLOOKUP(D3752,rt_comb!$A:$B,2,FALSE),D3752)</f>
        <v>17.190000000000001</v>
      </c>
      <c r="G3752">
        <v>4101361</v>
      </c>
      <c r="H3752">
        <f>SUMIFS($G:$G,$E:$E,18.51,'RAW2'!$A:$A,'RAW2'!A3752)</f>
        <v>36022136</v>
      </c>
      <c r="I3752" s="1" t="str">
        <f>VLOOKUP(A3752,'volatile collection data'!$G$6:$H$69,2,FALSE)</f>
        <v>B</v>
      </c>
      <c r="J3752" s="1">
        <f>VLOOKUP(A3752,'volatile collection data'!$G$6:$I$69,3,FALSE)</f>
        <v>6</v>
      </c>
      <c r="K3752" s="1" t="str">
        <f>VLOOKUP(A3752,'volatile collection data'!$G$6:$N$69,8,FALSE)</f>
        <v>12A</v>
      </c>
      <c r="L3752" s="1">
        <f>VLOOKUP(A3752,'volatile collection data'!$G$6:$J$69,4,FALSE)</f>
        <v>3.59</v>
      </c>
      <c r="M3752" s="1">
        <f>VLOOKUP($A3752,'volatile collection data'!$G$6:$M$69,6,FALSE)</f>
        <v>10</v>
      </c>
      <c r="N3752" s="1">
        <f>VLOOKUP($A3752,'volatile collection data'!$G$6:$M$69,7,FALSE)</f>
        <v>3.59</v>
      </c>
      <c r="O3752" s="1">
        <f>VLOOKUP(A3752,'volatile collection data'!$G$6:$K$69,5,FALSE)</f>
        <v>1</v>
      </c>
      <c r="P3752" s="1" t="str">
        <f t="shared" si="351"/>
        <v>6B</v>
      </c>
      <c r="Q3752">
        <f t="shared" si="349"/>
        <v>0.1585747705205689</v>
      </c>
      <c r="R3752" t="str">
        <f t="shared" si="352"/>
        <v>12A_1-B&amp;3.59%3.59@10</v>
      </c>
      <c r="S3752" t="str">
        <f t="shared" si="353"/>
        <v>6B-12A-VCS-Loc-22</v>
      </c>
      <c r="T3752" t="str">
        <f>IFERROR(IF(VLOOKUP(S3752,Bad!$A:$A,1,FALSE)='RAW2'!S3752,"yes","no"),"no")</f>
        <v>no</v>
      </c>
      <c r="U3752" t="str">
        <f>IFERROR(VLOOKUP(F3752,compounds!$A:$B,2,FALSE),"")</f>
        <v/>
      </c>
      <c r="V3752" t="str">
        <f>VLOOKUP(B3752,'volatile collection data'!$O:$P,2,FALSE)</f>
        <v>25 apr.22 12</v>
      </c>
    </row>
    <row r="3753" spans="1:22" x14ac:dyDescent="0.2">
      <c r="A3753" t="s">
        <v>385</v>
      </c>
      <c r="B3753" s="1" t="str">
        <f t="shared" si="350"/>
        <v>6B</v>
      </c>
      <c r="C3753">
        <v>17.428000000000001</v>
      </c>
      <c r="D3753">
        <f t="shared" si="348"/>
        <v>17.43</v>
      </c>
      <c r="E3753">
        <f>VLOOKUP(D3753,'Peak Combiner'!$A$5:$D$4980,4,FALSE)</f>
        <v>17.43</v>
      </c>
      <c r="F3753">
        <f>IFERROR(VLOOKUP(D3753,rt_comb!$A:$B,2,FALSE),D3753)</f>
        <v>17.43</v>
      </c>
      <c r="G3753">
        <v>9151250</v>
      </c>
      <c r="H3753">
        <f>SUMIFS($G:$G,$E:$E,18.51,'RAW2'!$A:$A,'RAW2'!A3753)</f>
        <v>36022136</v>
      </c>
      <c r="I3753" s="1" t="str">
        <f>VLOOKUP(A3753,'volatile collection data'!$G$6:$H$69,2,FALSE)</f>
        <v>B</v>
      </c>
      <c r="J3753" s="1">
        <f>VLOOKUP(A3753,'volatile collection data'!$G$6:$I$69,3,FALSE)</f>
        <v>6</v>
      </c>
      <c r="K3753" s="1" t="str">
        <f>VLOOKUP(A3753,'volatile collection data'!$G$6:$N$69,8,FALSE)</f>
        <v>12A</v>
      </c>
      <c r="L3753" s="1">
        <f>VLOOKUP(A3753,'volatile collection data'!$G$6:$J$69,4,FALSE)</f>
        <v>3.59</v>
      </c>
      <c r="M3753" s="1">
        <f>VLOOKUP($A3753,'volatile collection data'!$G$6:$M$69,6,FALSE)</f>
        <v>10</v>
      </c>
      <c r="N3753" s="1">
        <f>VLOOKUP($A3753,'volatile collection data'!$G$6:$M$69,7,FALSE)</f>
        <v>3.59</v>
      </c>
      <c r="O3753" s="1">
        <f>VLOOKUP(A3753,'volatile collection data'!$G$6:$K$69,5,FALSE)</f>
        <v>1</v>
      </c>
      <c r="P3753" s="1" t="str">
        <f t="shared" si="351"/>
        <v>6B</v>
      </c>
      <c r="Q3753">
        <f t="shared" si="349"/>
        <v>0.3538233695415634</v>
      </c>
      <c r="R3753" t="str">
        <f t="shared" si="352"/>
        <v>12A_1-B&amp;3.59%3.59@10</v>
      </c>
      <c r="S3753" t="str">
        <f t="shared" si="353"/>
        <v>6B-12A-VCS-Loc-22</v>
      </c>
      <c r="T3753" t="str">
        <f>IFERROR(IF(VLOOKUP(S3753,Bad!$A:$A,1,FALSE)='RAW2'!S3753,"yes","no"),"no")</f>
        <v>no</v>
      </c>
      <c r="U3753" t="str">
        <f>IFERROR(VLOOKUP(F3753,compounds!$A:$B,2,FALSE),"")</f>
        <v/>
      </c>
      <c r="V3753" t="str">
        <f>VLOOKUP(B3753,'volatile collection data'!$O:$P,2,FALSE)</f>
        <v>25 apr.22 12</v>
      </c>
    </row>
    <row r="3754" spans="1:22" x14ac:dyDescent="0.2">
      <c r="A3754" t="s">
        <v>385</v>
      </c>
      <c r="B3754" s="1" t="str">
        <f t="shared" si="350"/>
        <v>6B</v>
      </c>
      <c r="C3754">
        <v>17.591999999999999</v>
      </c>
      <c r="D3754">
        <f t="shared" si="348"/>
        <v>17.59</v>
      </c>
      <c r="E3754">
        <f>VLOOKUP(D3754,'Peak Combiner'!$A$5:$D$4980,4,FALSE)</f>
        <v>17.59</v>
      </c>
      <c r="F3754">
        <f>IFERROR(VLOOKUP(D3754,rt_comb!$A:$B,2,FALSE),D3754)</f>
        <v>17.59</v>
      </c>
      <c r="G3754">
        <v>1632413</v>
      </c>
      <c r="H3754">
        <f>SUMIFS($G:$G,$E:$E,18.51,'RAW2'!$A:$A,'RAW2'!A3754)</f>
        <v>36022136</v>
      </c>
      <c r="I3754" s="1" t="str">
        <f>VLOOKUP(A3754,'volatile collection data'!$G$6:$H$69,2,FALSE)</f>
        <v>B</v>
      </c>
      <c r="J3754" s="1">
        <f>VLOOKUP(A3754,'volatile collection data'!$G$6:$I$69,3,FALSE)</f>
        <v>6</v>
      </c>
      <c r="K3754" s="1" t="str">
        <f>VLOOKUP(A3754,'volatile collection data'!$G$6:$N$69,8,FALSE)</f>
        <v>12A</v>
      </c>
      <c r="L3754" s="1">
        <f>VLOOKUP(A3754,'volatile collection data'!$G$6:$J$69,4,FALSE)</f>
        <v>3.59</v>
      </c>
      <c r="M3754" s="1">
        <f>VLOOKUP($A3754,'volatile collection data'!$G$6:$M$69,6,FALSE)</f>
        <v>10</v>
      </c>
      <c r="N3754" s="1">
        <f>VLOOKUP($A3754,'volatile collection data'!$G$6:$M$69,7,FALSE)</f>
        <v>3.59</v>
      </c>
      <c r="O3754" s="1">
        <f>VLOOKUP(A3754,'volatile collection data'!$G$6:$K$69,5,FALSE)</f>
        <v>1</v>
      </c>
      <c r="P3754" s="1" t="str">
        <f t="shared" si="351"/>
        <v>6B</v>
      </c>
      <c r="Q3754">
        <f t="shared" si="349"/>
        <v>6.3115516256626383E-2</v>
      </c>
      <c r="R3754" t="str">
        <f t="shared" si="352"/>
        <v>12A_1-B&amp;3.59%3.59@10</v>
      </c>
      <c r="S3754" t="str">
        <f t="shared" si="353"/>
        <v>6B-12A-VCS-Loc-22</v>
      </c>
      <c r="T3754" t="str">
        <f>IFERROR(IF(VLOOKUP(S3754,Bad!$A:$A,1,FALSE)='RAW2'!S3754,"yes","no"),"no")</f>
        <v>no</v>
      </c>
      <c r="U3754" t="str">
        <f>IFERROR(VLOOKUP(F3754,compounds!$A:$B,2,FALSE),"")</f>
        <v/>
      </c>
      <c r="V3754" t="str">
        <f>VLOOKUP(B3754,'volatile collection data'!$O:$P,2,FALSE)</f>
        <v>25 apr.22 12</v>
      </c>
    </row>
    <row r="3755" spans="1:22" x14ac:dyDescent="0.2">
      <c r="A3755" t="s">
        <v>385</v>
      </c>
      <c r="B3755" s="1" t="str">
        <f t="shared" si="350"/>
        <v>6B</v>
      </c>
      <c r="C3755">
        <v>17.690000000000001</v>
      </c>
      <c r="D3755">
        <f t="shared" si="348"/>
        <v>17.690000000000001</v>
      </c>
      <c r="E3755">
        <f>VLOOKUP(D3755,'Peak Combiner'!$A$5:$D$4980,4,FALSE)</f>
        <v>17.690000000000001</v>
      </c>
      <c r="F3755">
        <f>IFERROR(VLOOKUP(D3755,rt_comb!$A:$B,2,FALSE),D3755)</f>
        <v>17.690000000000001</v>
      </c>
      <c r="G3755">
        <v>5787272</v>
      </c>
      <c r="H3755">
        <f>SUMIFS($G:$G,$E:$E,18.51,'RAW2'!$A:$A,'RAW2'!A3755)</f>
        <v>36022136</v>
      </c>
      <c r="I3755" s="1" t="str">
        <f>VLOOKUP(A3755,'volatile collection data'!$G$6:$H$69,2,FALSE)</f>
        <v>B</v>
      </c>
      <c r="J3755" s="1">
        <f>VLOOKUP(A3755,'volatile collection data'!$G$6:$I$69,3,FALSE)</f>
        <v>6</v>
      </c>
      <c r="K3755" s="1" t="str">
        <f>VLOOKUP(A3755,'volatile collection data'!$G$6:$N$69,8,FALSE)</f>
        <v>12A</v>
      </c>
      <c r="L3755" s="1">
        <f>VLOOKUP(A3755,'volatile collection data'!$G$6:$J$69,4,FALSE)</f>
        <v>3.59</v>
      </c>
      <c r="M3755" s="1">
        <f>VLOOKUP($A3755,'volatile collection data'!$G$6:$M$69,6,FALSE)</f>
        <v>10</v>
      </c>
      <c r="N3755" s="1">
        <f>VLOOKUP($A3755,'volatile collection data'!$G$6:$M$69,7,FALSE)</f>
        <v>3.59</v>
      </c>
      <c r="O3755" s="1">
        <f>VLOOKUP(A3755,'volatile collection data'!$G$6:$K$69,5,FALSE)</f>
        <v>1</v>
      </c>
      <c r="P3755" s="1" t="str">
        <f t="shared" si="351"/>
        <v>6B</v>
      </c>
      <c r="Q3755">
        <f t="shared" si="349"/>
        <v>0.22375873017276801</v>
      </c>
      <c r="R3755" t="str">
        <f t="shared" si="352"/>
        <v>12A_1-B&amp;3.59%3.59@10</v>
      </c>
      <c r="S3755" t="str">
        <f t="shared" si="353"/>
        <v>6B-12A-VCS-Loc-22</v>
      </c>
      <c r="T3755" t="str">
        <f>IFERROR(IF(VLOOKUP(S3755,Bad!$A:$A,1,FALSE)='RAW2'!S3755,"yes","no"),"no")</f>
        <v>no</v>
      </c>
      <c r="U3755" t="str">
        <f>IFERROR(VLOOKUP(F3755,compounds!$A:$B,2,FALSE),"")</f>
        <v/>
      </c>
      <c r="V3755" t="str">
        <f>VLOOKUP(B3755,'volatile collection data'!$O:$P,2,FALSE)</f>
        <v>25 apr.22 12</v>
      </c>
    </row>
    <row r="3756" spans="1:22" x14ac:dyDescent="0.2">
      <c r="A3756" t="s">
        <v>385</v>
      </c>
      <c r="B3756" s="1" t="str">
        <f t="shared" si="350"/>
        <v>6B</v>
      </c>
      <c r="C3756">
        <v>17.831</v>
      </c>
      <c r="D3756">
        <f t="shared" si="348"/>
        <v>17.829999999999998</v>
      </c>
      <c r="E3756">
        <f>VLOOKUP(D3756,'Peak Combiner'!$A$5:$D$4980,4,FALSE)</f>
        <v>17.82</v>
      </c>
      <c r="F3756">
        <f>IFERROR(VLOOKUP(D3756,rt_comb!$A:$B,2,FALSE),D3756)</f>
        <v>17.829999999999998</v>
      </c>
      <c r="G3756">
        <v>3430218</v>
      </c>
      <c r="H3756">
        <f>SUMIFS($G:$G,$E:$E,18.51,'RAW2'!$A:$A,'RAW2'!A3756)</f>
        <v>36022136</v>
      </c>
      <c r="I3756" s="1" t="str">
        <f>VLOOKUP(A3756,'volatile collection data'!$G$6:$H$69,2,FALSE)</f>
        <v>B</v>
      </c>
      <c r="J3756" s="1">
        <f>VLOOKUP(A3756,'volatile collection data'!$G$6:$I$69,3,FALSE)</f>
        <v>6</v>
      </c>
      <c r="K3756" s="1" t="str">
        <f>VLOOKUP(A3756,'volatile collection data'!$G$6:$N$69,8,FALSE)</f>
        <v>12A</v>
      </c>
      <c r="L3756" s="1">
        <f>VLOOKUP(A3756,'volatile collection data'!$G$6:$J$69,4,FALSE)</f>
        <v>3.59</v>
      </c>
      <c r="M3756" s="1">
        <f>VLOOKUP($A3756,'volatile collection data'!$G$6:$M$69,6,FALSE)</f>
        <v>10</v>
      </c>
      <c r="N3756" s="1">
        <f>VLOOKUP($A3756,'volatile collection data'!$G$6:$M$69,7,FALSE)</f>
        <v>3.59</v>
      </c>
      <c r="O3756" s="1">
        <f>VLOOKUP(A3756,'volatile collection data'!$G$6:$K$69,5,FALSE)</f>
        <v>1</v>
      </c>
      <c r="P3756" s="1" t="str">
        <f t="shared" si="351"/>
        <v>6B</v>
      </c>
      <c r="Q3756">
        <f t="shared" si="349"/>
        <v>0.13262573867199812</v>
      </c>
      <c r="R3756" t="str">
        <f t="shared" si="352"/>
        <v>12A_1-B&amp;3.59%3.59@10</v>
      </c>
      <c r="S3756" t="str">
        <f t="shared" si="353"/>
        <v>6B-12A-VCS-Loc-22</v>
      </c>
      <c r="T3756" t="str">
        <f>IFERROR(IF(VLOOKUP(S3756,Bad!$A:$A,1,FALSE)='RAW2'!S3756,"yes","no"),"no")</f>
        <v>no</v>
      </c>
      <c r="U3756" t="str">
        <f>IFERROR(VLOOKUP(F3756,compounds!$A:$B,2,FALSE),"")</f>
        <v/>
      </c>
      <c r="V3756" t="str">
        <f>VLOOKUP(B3756,'volatile collection data'!$O:$P,2,FALSE)</f>
        <v>25 apr.22 12</v>
      </c>
    </row>
    <row r="3757" spans="1:22" x14ac:dyDescent="0.2">
      <c r="A3757" t="s">
        <v>385</v>
      </c>
      <c r="B3757" s="1" t="str">
        <f t="shared" si="350"/>
        <v>6B</v>
      </c>
      <c r="C3757">
        <v>18.146000000000001</v>
      </c>
      <c r="D3757">
        <f t="shared" si="348"/>
        <v>18.149999999999999</v>
      </c>
      <c r="E3757">
        <f>VLOOKUP(D3757,'Peak Combiner'!$A$5:$D$4980,4,FALSE)</f>
        <v>18.149999999999999</v>
      </c>
      <c r="F3757">
        <f>IFERROR(VLOOKUP(D3757,rt_comb!$A:$B,2,FALSE),D3757)</f>
        <v>18.149999999999999</v>
      </c>
      <c r="G3757">
        <v>8174740</v>
      </c>
      <c r="H3757">
        <f>SUMIFS($G:$G,$E:$E,18.51,'RAW2'!$A:$A,'RAW2'!A3757)</f>
        <v>36022136</v>
      </c>
      <c r="I3757" s="1" t="str">
        <f>VLOOKUP(A3757,'volatile collection data'!$G$6:$H$69,2,FALSE)</f>
        <v>B</v>
      </c>
      <c r="J3757" s="1">
        <f>VLOOKUP(A3757,'volatile collection data'!$G$6:$I$69,3,FALSE)</f>
        <v>6</v>
      </c>
      <c r="K3757" s="1" t="str">
        <f>VLOOKUP(A3757,'volatile collection data'!$G$6:$N$69,8,FALSE)</f>
        <v>12A</v>
      </c>
      <c r="L3757" s="1">
        <f>VLOOKUP(A3757,'volatile collection data'!$G$6:$J$69,4,FALSE)</f>
        <v>3.59</v>
      </c>
      <c r="M3757" s="1">
        <f>VLOOKUP($A3757,'volatile collection data'!$G$6:$M$69,6,FALSE)</f>
        <v>10</v>
      </c>
      <c r="N3757" s="1">
        <f>VLOOKUP($A3757,'volatile collection data'!$G$6:$M$69,7,FALSE)</f>
        <v>3.59</v>
      </c>
      <c r="O3757" s="1">
        <f>VLOOKUP(A3757,'volatile collection data'!$G$6:$K$69,5,FALSE)</f>
        <v>1</v>
      </c>
      <c r="P3757" s="1" t="str">
        <f t="shared" si="351"/>
        <v>6B</v>
      </c>
      <c r="Q3757">
        <f t="shared" si="349"/>
        <v>0.31606764670686521</v>
      </c>
      <c r="R3757" t="str">
        <f t="shared" si="352"/>
        <v>12A_1-B&amp;3.59%3.59@10</v>
      </c>
      <c r="S3757" t="str">
        <f t="shared" si="353"/>
        <v>6B-12A-VCS-Loc-22</v>
      </c>
      <c r="T3757" t="str">
        <f>IFERROR(IF(VLOOKUP(S3757,Bad!$A:$A,1,FALSE)='RAW2'!S3757,"yes","no"),"no")</f>
        <v>no</v>
      </c>
      <c r="U3757" t="str">
        <f>IFERROR(VLOOKUP(F3757,compounds!$A:$B,2,FALSE),"")</f>
        <v/>
      </c>
      <c r="V3757" t="str">
        <f>VLOOKUP(B3757,'volatile collection data'!$O:$P,2,FALSE)</f>
        <v>25 apr.22 12</v>
      </c>
    </row>
    <row r="3758" spans="1:22" x14ac:dyDescent="0.2">
      <c r="A3758" t="s">
        <v>385</v>
      </c>
      <c r="B3758" s="1" t="str">
        <f t="shared" si="350"/>
        <v>6B</v>
      </c>
      <c r="C3758">
        <v>18.210999999999999</v>
      </c>
      <c r="D3758">
        <f t="shared" si="348"/>
        <v>18.21</v>
      </c>
      <c r="E3758">
        <f>VLOOKUP(D3758,'Peak Combiner'!$A$5:$D$4980,4,FALSE)</f>
        <v>18.21</v>
      </c>
      <c r="F3758">
        <f>IFERROR(VLOOKUP(D3758,rt_comb!$A:$B,2,FALSE),D3758)</f>
        <v>18.21</v>
      </c>
      <c r="G3758">
        <v>6412684</v>
      </c>
      <c r="H3758">
        <f>SUMIFS($G:$G,$E:$E,18.51,'RAW2'!$A:$A,'RAW2'!A3758)</f>
        <v>36022136</v>
      </c>
      <c r="I3758" s="1" t="str">
        <f>VLOOKUP(A3758,'volatile collection data'!$G$6:$H$69,2,FALSE)</f>
        <v>B</v>
      </c>
      <c r="J3758" s="1">
        <f>VLOOKUP(A3758,'volatile collection data'!$G$6:$I$69,3,FALSE)</f>
        <v>6</v>
      </c>
      <c r="K3758" s="1" t="str">
        <f>VLOOKUP(A3758,'volatile collection data'!$G$6:$N$69,8,FALSE)</f>
        <v>12A</v>
      </c>
      <c r="L3758" s="1">
        <f>VLOOKUP(A3758,'volatile collection data'!$G$6:$J$69,4,FALSE)</f>
        <v>3.59</v>
      </c>
      <c r="M3758" s="1">
        <f>VLOOKUP($A3758,'volatile collection data'!$G$6:$M$69,6,FALSE)</f>
        <v>10</v>
      </c>
      <c r="N3758" s="1">
        <f>VLOOKUP($A3758,'volatile collection data'!$G$6:$M$69,7,FALSE)</f>
        <v>3.59</v>
      </c>
      <c r="O3758" s="1">
        <f>VLOOKUP(A3758,'volatile collection data'!$G$6:$K$69,5,FALSE)</f>
        <v>1</v>
      </c>
      <c r="P3758" s="1" t="str">
        <f t="shared" si="351"/>
        <v>6B</v>
      </c>
      <c r="Q3758">
        <f t="shared" si="349"/>
        <v>0.24793962143808457</v>
      </c>
      <c r="R3758" t="str">
        <f t="shared" si="352"/>
        <v>12A_1-B&amp;3.59%3.59@10</v>
      </c>
      <c r="S3758" t="str">
        <f t="shared" si="353"/>
        <v>6B-12A-VCS-Loc-22</v>
      </c>
      <c r="T3758" t="str">
        <f>IFERROR(IF(VLOOKUP(S3758,Bad!$A:$A,1,FALSE)='RAW2'!S3758,"yes","no"),"no")</f>
        <v>no</v>
      </c>
      <c r="U3758" t="str">
        <f>IFERROR(VLOOKUP(F3758,compounds!$A:$B,2,FALSE),"")</f>
        <v/>
      </c>
      <c r="V3758" t="str">
        <f>VLOOKUP(B3758,'volatile collection data'!$O:$P,2,FALSE)</f>
        <v>25 apr.22 12</v>
      </c>
    </row>
    <row r="3759" spans="1:22" x14ac:dyDescent="0.2">
      <c r="A3759" t="s">
        <v>385</v>
      </c>
      <c r="B3759" s="1" t="str">
        <f t="shared" si="350"/>
        <v>6B</v>
      </c>
      <c r="C3759">
        <v>18.393000000000001</v>
      </c>
      <c r="D3759">
        <f t="shared" si="348"/>
        <v>18.39</v>
      </c>
      <c r="E3759">
        <f>VLOOKUP(D3759,'Peak Combiner'!$A$5:$D$4980,4,FALSE)</f>
        <v>18.39</v>
      </c>
      <c r="F3759">
        <f>IFERROR(VLOOKUP(D3759,rt_comb!$A:$B,2,FALSE),D3759)</f>
        <v>18.39</v>
      </c>
      <c r="G3759">
        <v>6692144</v>
      </c>
      <c r="H3759">
        <f>SUMIFS($G:$G,$E:$E,18.51,'RAW2'!$A:$A,'RAW2'!A3759)</f>
        <v>36022136</v>
      </c>
      <c r="I3759" s="1" t="str">
        <f>VLOOKUP(A3759,'volatile collection data'!$G$6:$H$69,2,FALSE)</f>
        <v>B</v>
      </c>
      <c r="J3759" s="1">
        <f>VLOOKUP(A3759,'volatile collection data'!$G$6:$I$69,3,FALSE)</f>
        <v>6</v>
      </c>
      <c r="K3759" s="1" t="str">
        <f>VLOOKUP(A3759,'volatile collection data'!$G$6:$N$69,8,FALSE)</f>
        <v>12A</v>
      </c>
      <c r="L3759" s="1">
        <f>VLOOKUP(A3759,'volatile collection data'!$G$6:$J$69,4,FALSE)</f>
        <v>3.59</v>
      </c>
      <c r="M3759" s="1">
        <f>VLOOKUP($A3759,'volatile collection data'!$G$6:$M$69,6,FALSE)</f>
        <v>10</v>
      </c>
      <c r="N3759" s="1">
        <f>VLOOKUP($A3759,'volatile collection data'!$G$6:$M$69,7,FALSE)</f>
        <v>3.59</v>
      </c>
      <c r="O3759" s="1">
        <f>VLOOKUP(A3759,'volatile collection data'!$G$6:$K$69,5,FALSE)</f>
        <v>1</v>
      </c>
      <c r="P3759" s="1" t="str">
        <f t="shared" si="351"/>
        <v>6B</v>
      </c>
      <c r="Q3759">
        <f t="shared" si="349"/>
        <v>0.25874464576285827</v>
      </c>
      <c r="R3759" t="str">
        <f t="shared" si="352"/>
        <v>12A_1-B&amp;3.59%3.59@10</v>
      </c>
      <c r="S3759" t="str">
        <f t="shared" si="353"/>
        <v>6B-12A-VCS-Loc-22</v>
      </c>
      <c r="T3759" t="str">
        <f>IFERROR(IF(VLOOKUP(S3759,Bad!$A:$A,1,FALSE)='RAW2'!S3759,"yes","no"),"no")</f>
        <v>no</v>
      </c>
      <c r="U3759" t="str">
        <f>IFERROR(VLOOKUP(F3759,compounds!$A:$B,2,FALSE),"")</f>
        <v/>
      </c>
      <c r="V3759" t="str">
        <f>VLOOKUP(B3759,'volatile collection data'!$O:$P,2,FALSE)</f>
        <v>25 apr.22 12</v>
      </c>
    </row>
    <row r="3760" spans="1:22" x14ac:dyDescent="0.2">
      <c r="A3760" t="s">
        <v>385</v>
      </c>
      <c r="B3760" s="1" t="str">
        <f t="shared" si="350"/>
        <v>6B</v>
      </c>
      <c r="C3760">
        <v>18.513000000000002</v>
      </c>
      <c r="D3760">
        <f t="shared" si="348"/>
        <v>18.510000000000002</v>
      </c>
      <c r="E3760">
        <f>VLOOKUP(D3760,'Peak Combiner'!$A$5:$D$4980,4,FALSE)</f>
        <v>18.510000000000002</v>
      </c>
      <c r="F3760">
        <f>IFERROR(VLOOKUP(D3760,rt_comb!$A:$B,2,FALSE),D3760)</f>
        <v>18.52</v>
      </c>
      <c r="G3760">
        <v>36022136</v>
      </c>
      <c r="H3760">
        <f>SUMIFS($G:$G,$E:$E,18.51,'RAW2'!$A:$A,'RAW2'!A3760)</f>
        <v>36022136</v>
      </c>
      <c r="I3760" s="1" t="str">
        <f>VLOOKUP(A3760,'volatile collection data'!$G$6:$H$69,2,FALSE)</f>
        <v>B</v>
      </c>
      <c r="J3760" s="1">
        <f>VLOOKUP(A3760,'volatile collection data'!$G$6:$I$69,3,FALSE)</f>
        <v>6</v>
      </c>
      <c r="K3760" s="1" t="str">
        <f>VLOOKUP(A3760,'volatile collection data'!$G$6:$N$69,8,FALSE)</f>
        <v>12A</v>
      </c>
      <c r="L3760" s="1">
        <f>VLOOKUP(A3760,'volatile collection data'!$G$6:$J$69,4,FALSE)</f>
        <v>3.59</v>
      </c>
      <c r="M3760" s="1">
        <f>VLOOKUP($A3760,'volatile collection data'!$G$6:$M$69,6,FALSE)</f>
        <v>10</v>
      </c>
      <c r="N3760" s="1">
        <f>VLOOKUP($A3760,'volatile collection data'!$G$6:$M$69,7,FALSE)</f>
        <v>3.59</v>
      </c>
      <c r="O3760" s="1">
        <f>VLOOKUP(A3760,'volatile collection data'!$G$6:$K$69,5,FALSE)</f>
        <v>1</v>
      </c>
      <c r="P3760" s="1" t="str">
        <f t="shared" si="351"/>
        <v>6B</v>
      </c>
      <c r="Q3760">
        <f t="shared" si="349"/>
        <v>1.392757660167131</v>
      </c>
      <c r="R3760" t="str">
        <f t="shared" si="352"/>
        <v>12A_1-B&amp;3.59%3.59@10</v>
      </c>
      <c r="S3760" t="str">
        <f t="shared" si="353"/>
        <v>6B-12A-VCS-Loc-22</v>
      </c>
      <c r="T3760" t="str">
        <f>IFERROR(IF(VLOOKUP(S3760,Bad!$A:$A,1,FALSE)='RAW2'!S3760,"yes","no"),"no")</f>
        <v>no</v>
      </c>
      <c r="U3760" t="str">
        <f>IFERROR(VLOOKUP(F3760,compounds!$A:$B,2,FALSE),"")</f>
        <v>standard</v>
      </c>
      <c r="V3760" t="str">
        <f>VLOOKUP(B3760,'volatile collection data'!$O:$P,2,FALSE)</f>
        <v>25 apr.22 12</v>
      </c>
    </row>
    <row r="3761" spans="1:22" x14ac:dyDescent="0.2">
      <c r="A3761" t="s">
        <v>385</v>
      </c>
      <c r="B3761" s="1" t="str">
        <f t="shared" si="350"/>
        <v>6B</v>
      </c>
      <c r="C3761">
        <v>18.757000000000001</v>
      </c>
      <c r="D3761">
        <f t="shared" si="348"/>
        <v>18.760000000000002</v>
      </c>
      <c r="E3761">
        <f>VLOOKUP(D3761,'Peak Combiner'!$A$5:$D$4980,4,FALSE)</f>
        <v>18.760000000000002</v>
      </c>
      <c r="F3761">
        <f>IFERROR(VLOOKUP(D3761,rt_comb!$A:$B,2,FALSE),D3761)</f>
        <v>18.760000000000002</v>
      </c>
      <c r="G3761">
        <v>43231245</v>
      </c>
      <c r="H3761">
        <f>SUMIFS($G:$G,$E:$E,18.51,'RAW2'!$A:$A,'RAW2'!A3761)</f>
        <v>36022136</v>
      </c>
      <c r="I3761" s="1" t="str">
        <f>VLOOKUP(A3761,'volatile collection data'!$G$6:$H$69,2,FALSE)</f>
        <v>B</v>
      </c>
      <c r="J3761" s="1">
        <f>VLOOKUP(A3761,'volatile collection data'!$G$6:$I$69,3,FALSE)</f>
        <v>6</v>
      </c>
      <c r="K3761" s="1" t="str">
        <f>VLOOKUP(A3761,'volatile collection data'!$G$6:$N$69,8,FALSE)</f>
        <v>12A</v>
      </c>
      <c r="L3761" s="1">
        <f>VLOOKUP(A3761,'volatile collection data'!$G$6:$J$69,4,FALSE)</f>
        <v>3.59</v>
      </c>
      <c r="M3761" s="1">
        <f>VLOOKUP($A3761,'volatile collection data'!$G$6:$M$69,6,FALSE)</f>
        <v>10</v>
      </c>
      <c r="N3761" s="1">
        <f>VLOOKUP($A3761,'volatile collection data'!$G$6:$M$69,7,FALSE)</f>
        <v>3.59</v>
      </c>
      <c r="O3761" s="1">
        <f>VLOOKUP(A3761,'volatile collection data'!$G$6:$K$69,5,FALSE)</f>
        <v>1</v>
      </c>
      <c r="P3761" s="1" t="str">
        <f t="shared" si="351"/>
        <v>6B</v>
      </c>
      <c r="Q3761">
        <f t="shared" si="349"/>
        <v>1.6714902090290249</v>
      </c>
      <c r="R3761" t="str">
        <f t="shared" si="352"/>
        <v>12A_1-B&amp;3.59%3.59@10</v>
      </c>
      <c r="S3761" t="str">
        <f t="shared" si="353"/>
        <v>6B-12A-VCS-Loc-22</v>
      </c>
      <c r="T3761" t="str">
        <f>IFERROR(IF(VLOOKUP(S3761,Bad!$A:$A,1,FALSE)='RAW2'!S3761,"yes","no"),"no")</f>
        <v>no</v>
      </c>
      <c r="U3761" t="str">
        <f>IFERROR(VLOOKUP(F3761,compounds!$A:$B,2,FALSE),"")</f>
        <v/>
      </c>
      <c r="V3761" t="str">
        <f>VLOOKUP(B3761,'volatile collection data'!$O:$P,2,FALSE)</f>
        <v>25 apr.22 12</v>
      </c>
    </row>
    <row r="3762" spans="1:22" x14ac:dyDescent="0.2">
      <c r="A3762" t="s">
        <v>385</v>
      </c>
      <c r="B3762" s="1" t="str">
        <f t="shared" si="350"/>
        <v>6B</v>
      </c>
      <c r="C3762">
        <v>18.888000000000002</v>
      </c>
      <c r="D3762">
        <f t="shared" si="348"/>
        <v>18.89</v>
      </c>
      <c r="E3762">
        <f>VLOOKUP(D3762,'Peak Combiner'!$A$5:$D$4980,4,FALSE)</f>
        <v>18.89</v>
      </c>
      <c r="F3762">
        <f>IFERROR(VLOOKUP(D3762,rt_comb!$A:$B,2,FALSE),D3762)</f>
        <v>18.89</v>
      </c>
      <c r="G3762">
        <v>69349123</v>
      </c>
      <c r="H3762">
        <f>SUMIFS($G:$G,$E:$E,18.51,'RAW2'!$A:$A,'RAW2'!A3762)</f>
        <v>36022136</v>
      </c>
      <c r="I3762" s="1" t="str">
        <f>VLOOKUP(A3762,'volatile collection data'!$G$6:$H$69,2,FALSE)</f>
        <v>B</v>
      </c>
      <c r="J3762" s="1">
        <f>VLOOKUP(A3762,'volatile collection data'!$G$6:$I$69,3,FALSE)</f>
        <v>6</v>
      </c>
      <c r="K3762" s="1" t="str">
        <f>VLOOKUP(A3762,'volatile collection data'!$G$6:$N$69,8,FALSE)</f>
        <v>12A</v>
      </c>
      <c r="L3762" s="1">
        <f>VLOOKUP(A3762,'volatile collection data'!$G$6:$J$69,4,FALSE)</f>
        <v>3.59</v>
      </c>
      <c r="M3762" s="1">
        <f>VLOOKUP($A3762,'volatile collection data'!$G$6:$M$69,6,FALSE)</f>
        <v>10</v>
      </c>
      <c r="N3762" s="1">
        <f>VLOOKUP($A3762,'volatile collection data'!$G$6:$M$69,7,FALSE)</f>
        <v>3.59</v>
      </c>
      <c r="O3762" s="1">
        <f>VLOOKUP(A3762,'volatile collection data'!$G$6:$K$69,5,FALSE)</f>
        <v>1</v>
      </c>
      <c r="P3762" s="1" t="str">
        <f t="shared" si="351"/>
        <v>6B</v>
      </c>
      <c r="Q3762">
        <f t="shared" si="349"/>
        <v>2.6813102444597554</v>
      </c>
      <c r="R3762" t="str">
        <f t="shared" si="352"/>
        <v>12A_1-B&amp;3.59%3.59@10</v>
      </c>
      <c r="S3762" t="str">
        <f t="shared" si="353"/>
        <v>6B-12A-VCS-Loc-22</v>
      </c>
      <c r="T3762" t="str">
        <f>IFERROR(IF(VLOOKUP(S3762,Bad!$A:$A,1,FALSE)='RAW2'!S3762,"yes","no"),"no")</f>
        <v>no</v>
      </c>
      <c r="U3762" t="str">
        <f>IFERROR(VLOOKUP(F3762,compounds!$A:$B,2,FALSE),"")</f>
        <v/>
      </c>
      <c r="V3762" t="str">
        <f>VLOOKUP(B3762,'volatile collection data'!$O:$P,2,FALSE)</f>
        <v>25 apr.22 12</v>
      </c>
    </row>
    <row r="3763" spans="1:22" x14ac:dyDescent="0.2">
      <c r="A3763" t="s">
        <v>385</v>
      </c>
      <c r="B3763" s="1" t="str">
        <f t="shared" si="350"/>
        <v>6B</v>
      </c>
      <c r="C3763">
        <v>18.957000000000001</v>
      </c>
      <c r="D3763">
        <f t="shared" si="348"/>
        <v>18.96</v>
      </c>
      <c r="E3763">
        <f>VLOOKUP(D3763,'Peak Combiner'!$A$5:$D$4980,4,FALSE)</f>
        <v>18.96</v>
      </c>
      <c r="F3763">
        <f>IFERROR(VLOOKUP(D3763,rt_comb!$A:$B,2,FALSE),D3763)</f>
        <v>18.96</v>
      </c>
      <c r="G3763">
        <v>11202262</v>
      </c>
      <c r="H3763">
        <f>SUMIFS($G:$G,$E:$E,18.51,'RAW2'!$A:$A,'RAW2'!A3763)</f>
        <v>36022136</v>
      </c>
      <c r="I3763" s="1" t="str">
        <f>VLOOKUP(A3763,'volatile collection data'!$G$6:$H$69,2,FALSE)</f>
        <v>B</v>
      </c>
      <c r="J3763" s="1">
        <f>VLOOKUP(A3763,'volatile collection data'!$G$6:$I$69,3,FALSE)</f>
        <v>6</v>
      </c>
      <c r="K3763" s="1" t="str">
        <f>VLOOKUP(A3763,'volatile collection data'!$G$6:$N$69,8,FALSE)</f>
        <v>12A</v>
      </c>
      <c r="L3763" s="1">
        <f>VLOOKUP(A3763,'volatile collection data'!$G$6:$J$69,4,FALSE)</f>
        <v>3.59</v>
      </c>
      <c r="M3763" s="1">
        <f>VLOOKUP($A3763,'volatile collection data'!$G$6:$M$69,6,FALSE)</f>
        <v>10</v>
      </c>
      <c r="N3763" s="1">
        <f>VLOOKUP($A3763,'volatile collection data'!$G$6:$M$69,7,FALSE)</f>
        <v>3.59</v>
      </c>
      <c r="O3763" s="1">
        <f>VLOOKUP(A3763,'volatile collection data'!$G$6:$K$69,5,FALSE)</f>
        <v>1</v>
      </c>
      <c r="P3763" s="1" t="str">
        <f t="shared" si="351"/>
        <v>6B</v>
      </c>
      <c r="Q3763">
        <f t="shared" si="349"/>
        <v>0.43312357189754552</v>
      </c>
      <c r="R3763" t="str">
        <f t="shared" si="352"/>
        <v>12A_1-B&amp;3.59%3.59@10</v>
      </c>
      <c r="S3763" t="str">
        <f t="shared" si="353"/>
        <v>6B-12A-VCS-Loc-22</v>
      </c>
      <c r="T3763" t="str">
        <f>IFERROR(IF(VLOOKUP(S3763,Bad!$A:$A,1,FALSE)='RAW2'!S3763,"yes","no"),"no")</f>
        <v>no</v>
      </c>
      <c r="U3763" t="str">
        <f>IFERROR(VLOOKUP(F3763,compounds!$A:$B,2,FALSE),"")</f>
        <v/>
      </c>
      <c r="V3763" t="str">
        <f>VLOOKUP(B3763,'volatile collection data'!$O:$P,2,FALSE)</f>
        <v>25 apr.22 12</v>
      </c>
    </row>
    <row r="3764" spans="1:22" x14ac:dyDescent="0.2">
      <c r="A3764" t="s">
        <v>385</v>
      </c>
      <c r="B3764" s="1" t="str">
        <f t="shared" si="350"/>
        <v>6B</v>
      </c>
      <c r="C3764">
        <v>19.105</v>
      </c>
      <c r="D3764">
        <f t="shared" si="348"/>
        <v>19.11</v>
      </c>
      <c r="E3764">
        <f>VLOOKUP(D3764,'Peak Combiner'!$A$5:$D$4980,4,FALSE)</f>
        <v>19.100000000000001</v>
      </c>
      <c r="F3764">
        <f>IFERROR(VLOOKUP(D3764,rt_comb!$A:$B,2,FALSE),D3764)</f>
        <v>19.11</v>
      </c>
      <c r="G3764">
        <v>79089815</v>
      </c>
      <c r="H3764">
        <f>SUMIFS($G:$G,$E:$E,18.51,'RAW2'!$A:$A,'RAW2'!A3764)</f>
        <v>36022136</v>
      </c>
      <c r="I3764" s="1" t="str">
        <f>VLOOKUP(A3764,'volatile collection data'!$G$6:$H$69,2,FALSE)</f>
        <v>B</v>
      </c>
      <c r="J3764" s="1">
        <f>VLOOKUP(A3764,'volatile collection data'!$G$6:$I$69,3,FALSE)</f>
        <v>6</v>
      </c>
      <c r="K3764" s="1" t="str">
        <f>VLOOKUP(A3764,'volatile collection data'!$G$6:$N$69,8,FALSE)</f>
        <v>12A</v>
      </c>
      <c r="L3764" s="1">
        <f>VLOOKUP(A3764,'volatile collection data'!$G$6:$J$69,4,FALSE)</f>
        <v>3.59</v>
      </c>
      <c r="M3764" s="1">
        <f>VLOOKUP($A3764,'volatile collection data'!$G$6:$M$69,6,FALSE)</f>
        <v>10</v>
      </c>
      <c r="N3764" s="1">
        <f>VLOOKUP($A3764,'volatile collection data'!$G$6:$M$69,7,FALSE)</f>
        <v>3.59</v>
      </c>
      <c r="O3764" s="1">
        <f>VLOOKUP(A3764,'volatile collection data'!$G$6:$K$69,5,FALSE)</f>
        <v>1</v>
      </c>
      <c r="P3764" s="1" t="str">
        <f t="shared" si="351"/>
        <v>6B</v>
      </c>
      <c r="Q3764">
        <f t="shared" si="349"/>
        <v>3.0579237633895797</v>
      </c>
      <c r="R3764" t="str">
        <f t="shared" si="352"/>
        <v>12A_1-B&amp;3.59%3.59@10</v>
      </c>
      <c r="S3764" t="str">
        <f t="shared" si="353"/>
        <v>6B-12A-VCS-Loc-22</v>
      </c>
      <c r="T3764" t="str">
        <f>IFERROR(IF(VLOOKUP(S3764,Bad!$A:$A,1,FALSE)='RAW2'!S3764,"yes","no"),"no")</f>
        <v>no</v>
      </c>
      <c r="U3764" t="str">
        <f>IFERROR(VLOOKUP(F3764,compounds!$A:$B,2,FALSE),"")</f>
        <v/>
      </c>
      <c r="V3764" t="str">
        <f>VLOOKUP(B3764,'volatile collection data'!$O:$P,2,FALSE)</f>
        <v>25 apr.22 12</v>
      </c>
    </row>
    <row r="3765" spans="1:22" x14ac:dyDescent="0.2">
      <c r="A3765" t="s">
        <v>385</v>
      </c>
      <c r="B3765" s="1" t="str">
        <f t="shared" si="350"/>
        <v>6B</v>
      </c>
      <c r="C3765">
        <v>19.437000000000001</v>
      </c>
      <c r="D3765">
        <f t="shared" si="348"/>
        <v>19.440000000000001</v>
      </c>
      <c r="E3765">
        <f>VLOOKUP(D3765,'Peak Combiner'!$A$5:$D$4980,4,FALSE)</f>
        <v>19.440000000000001</v>
      </c>
      <c r="F3765">
        <f>IFERROR(VLOOKUP(D3765,rt_comb!$A:$B,2,FALSE),D3765)</f>
        <v>19.440000000000001</v>
      </c>
      <c r="G3765">
        <v>3410363</v>
      </c>
      <c r="H3765">
        <f>SUMIFS($G:$G,$E:$E,18.51,'RAW2'!$A:$A,'RAW2'!A3765)</f>
        <v>36022136</v>
      </c>
      <c r="I3765" s="1" t="str">
        <f>VLOOKUP(A3765,'volatile collection data'!$G$6:$H$69,2,FALSE)</f>
        <v>B</v>
      </c>
      <c r="J3765" s="1">
        <f>VLOOKUP(A3765,'volatile collection data'!$G$6:$I$69,3,FALSE)</f>
        <v>6</v>
      </c>
      <c r="K3765" s="1" t="str">
        <f>VLOOKUP(A3765,'volatile collection data'!$G$6:$N$69,8,FALSE)</f>
        <v>12A</v>
      </c>
      <c r="L3765" s="1">
        <f>VLOOKUP(A3765,'volatile collection data'!$G$6:$J$69,4,FALSE)</f>
        <v>3.59</v>
      </c>
      <c r="M3765" s="1">
        <f>VLOOKUP($A3765,'volatile collection data'!$G$6:$M$69,6,FALSE)</f>
        <v>10</v>
      </c>
      <c r="N3765" s="1">
        <f>VLOOKUP($A3765,'volatile collection data'!$G$6:$M$69,7,FALSE)</f>
        <v>3.59</v>
      </c>
      <c r="O3765" s="1">
        <f>VLOOKUP(A3765,'volatile collection data'!$G$6:$K$69,5,FALSE)</f>
        <v>1</v>
      </c>
      <c r="P3765" s="1" t="str">
        <f t="shared" si="351"/>
        <v>6B</v>
      </c>
      <c r="Q3765">
        <f t="shared" si="349"/>
        <v>0.13185806616799617</v>
      </c>
      <c r="R3765" t="str">
        <f t="shared" si="352"/>
        <v>12A_1-B&amp;3.59%3.59@10</v>
      </c>
      <c r="S3765" t="str">
        <f t="shared" si="353"/>
        <v>6B-12A-VCS-Loc-22</v>
      </c>
      <c r="T3765" t="str">
        <f>IFERROR(IF(VLOOKUP(S3765,Bad!$A:$A,1,FALSE)='RAW2'!S3765,"yes","no"),"no")</f>
        <v>no</v>
      </c>
      <c r="U3765" t="str">
        <f>IFERROR(VLOOKUP(F3765,compounds!$A:$B,2,FALSE),"")</f>
        <v/>
      </c>
      <c r="V3765" t="str">
        <f>VLOOKUP(B3765,'volatile collection data'!$O:$P,2,FALSE)</f>
        <v>25 apr.22 12</v>
      </c>
    </row>
    <row r="3766" spans="1:22" x14ac:dyDescent="0.2">
      <c r="A3766" t="s">
        <v>385</v>
      </c>
      <c r="B3766" s="1" t="str">
        <f t="shared" si="350"/>
        <v>6B</v>
      </c>
      <c r="C3766">
        <v>19.759</v>
      </c>
      <c r="D3766">
        <f t="shared" si="348"/>
        <v>19.760000000000002</v>
      </c>
      <c r="E3766">
        <f>VLOOKUP(D3766,'Peak Combiner'!$A$5:$D$4980,4,FALSE)</f>
        <v>19.760000000000002</v>
      </c>
      <c r="F3766">
        <f>IFERROR(VLOOKUP(D3766,rt_comb!$A:$B,2,FALSE),D3766)</f>
        <v>19.760000000000002</v>
      </c>
      <c r="G3766">
        <v>6415879</v>
      </c>
      <c r="H3766">
        <f>SUMIFS($G:$G,$E:$E,18.51,'RAW2'!$A:$A,'RAW2'!A3766)</f>
        <v>36022136</v>
      </c>
      <c r="I3766" s="1" t="str">
        <f>VLOOKUP(A3766,'volatile collection data'!$G$6:$H$69,2,FALSE)</f>
        <v>B</v>
      </c>
      <c r="J3766" s="1">
        <f>VLOOKUP(A3766,'volatile collection data'!$G$6:$I$69,3,FALSE)</f>
        <v>6</v>
      </c>
      <c r="K3766" s="1" t="str">
        <f>VLOOKUP(A3766,'volatile collection data'!$G$6:$N$69,8,FALSE)</f>
        <v>12A</v>
      </c>
      <c r="L3766" s="1">
        <f>VLOOKUP(A3766,'volatile collection data'!$G$6:$J$69,4,FALSE)</f>
        <v>3.59</v>
      </c>
      <c r="M3766" s="1">
        <f>VLOOKUP($A3766,'volatile collection data'!$G$6:$M$69,6,FALSE)</f>
        <v>10</v>
      </c>
      <c r="N3766" s="1">
        <f>VLOOKUP($A3766,'volatile collection data'!$G$6:$M$69,7,FALSE)</f>
        <v>3.59</v>
      </c>
      <c r="O3766" s="1">
        <f>VLOOKUP(A3766,'volatile collection data'!$G$6:$K$69,5,FALSE)</f>
        <v>1</v>
      </c>
      <c r="P3766" s="1" t="str">
        <f t="shared" si="351"/>
        <v>6B</v>
      </c>
      <c r="Q3766">
        <f t="shared" si="349"/>
        <v>0.2480631527224102</v>
      </c>
      <c r="R3766" t="str">
        <f t="shared" si="352"/>
        <v>12A_1-B&amp;3.59%3.59@10</v>
      </c>
      <c r="S3766" t="str">
        <f t="shared" si="353"/>
        <v>6B-12A-VCS-Loc-22</v>
      </c>
      <c r="T3766" t="str">
        <f>IFERROR(IF(VLOOKUP(S3766,Bad!$A:$A,1,FALSE)='RAW2'!S3766,"yes","no"),"no")</f>
        <v>no</v>
      </c>
      <c r="U3766" t="str">
        <f>IFERROR(VLOOKUP(F3766,compounds!$A:$B,2,FALSE),"")</f>
        <v/>
      </c>
      <c r="V3766" t="str">
        <f>VLOOKUP(B3766,'volatile collection data'!$O:$P,2,FALSE)</f>
        <v>25 apr.22 12</v>
      </c>
    </row>
    <row r="3767" spans="1:22" x14ac:dyDescent="0.2">
      <c r="A3767" t="s">
        <v>385</v>
      </c>
      <c r="B3767" s="1" t="str">
        <f t="shared" si="350"/>
        <v>6B</v>
      </c>
      <c r="C3767">
        <v>19.975000000000001</v>
      </c>
      <c r="D3767">
        <f t="shared" si="348"/>
        <v>19.98</v>
      </c>
      <c r="E3767">
        <f>VLOOKUP(D3767,'Peak Combiner'!$A$5:$D$4980,4,FALSE)</f>
        <v>19.98</v>
      </c>
      <c r="F3767">
        <f>IFERROR(VLOOKUP(D3767,rt_comb!$A:$B,2,FALSE),D3767)</f>
        <v>19.98</v>
      </c>
      <c r="G3767">
        <v>5604886</v>
      </c>
      <c r="H3767">
        <f>SUMIFS($G:$G,$E:$E,18.51,'RAW2'!$A:$A,'RAW2'!A3767)</f>
        <v>36022136</v>
      </c>
      <c r="I3767" s="1" t="str">
        <f>VLOOKUP(A3767,'volatile collection data'!$G$6:$H$69,2,FALSE)</f>
        <v>B</v>
      </c>
      <c r="J3767" s="1">
        <f>VLOOKUP(A3767,'volatile collection data'!$G$6:$I$69,3,FALSE)</f>
        <v>6</v>
      </c>
      <c r="K3767" s="1" t="str">
        <f>VLOOKUP(A3767,'volatile collection data'!$G$6:$N$69,8,FALSE)</f>
        <v>12A</v>
      </c>
      <c r="L3767" s="1">
        <f>VLOOKUP(A3767,'volatile collection data'!$G$6:$J$69,4,FALSE)</f>
        <v>3.59</v>
      </c>
      <c r="M3767" s="1">
        <f>VLOOKUP($A3767,'volatile collection data'!$G$6:$M$69,6,FALSE)</f>
        <v>10</v>
      </c>
      <c r="N3767" s="1">
        <f>VLOOKUP($A3767,'volatile collection data'!$G$6:$M$69,7,FALSE)</f>
        <v>3.59</v>
      </c>
      <c r="O3767" s="1">
        <f>VLOOKUP(A3767,'volatile collection data'!$G$6:$K$69,5,FALSE)</f>
        <v>1</v>
      </c>
      <c r="P3767" s="1" t="str">
        <f t="shared" si="351"/>
        <v>6B</v>
      </c>
      <c r="Q3767">
        <f t="shared" si="349"/>
        <v>0.21670696903880185</v>
      </c>
      <c r="R3767" t="str">
        <f t="shared" si="352"/>
        <v>12A_1-B&amp;3.59%3.59@10</v>
      </c>
      <c r="S3767" t="str">
        <f t="shared" si="353"/>
        <v>6B-12A-VCS-Loc-22</v>
      </c>
      <c r="T3767" t="str">
        <f>IFERROR(IF(VLOOKUP(S3767,Bad!$A:$A,1,FALSE)='RAW2'!S3767,"yes","no"),"no")</f>
        <v>no</v>
      </c>
      <c r="U3767" t="str">
        <f>IFERROR(VLOOKUP(F3767,compounds!$A:$B,2,FALSE),"")</f>
        <v/>
      </c>
      <c r="V3767" t="str">
        <f>VLOOKUP(B3767,'volatile collection data'!$O:$P,2,FALSE)</f>
        <v>25 apr.22 12</v>
      </c>
    </row>
    <row r="3768" spans="1:22" x14ac:dyDescent="0.2">
      <c r="A3768" t="s">
        <v>385</v>
      </c>
      <c r="B3768" s="1" t="str">
        <f t="shared" si="350"/>
        <v>6B</v>
      </c>
      <c r="C3768">
        <v>20.045999999999999</v>
      </c>
      <c r="D3768">
        <f t="shared" si="348"/>
        <v>20.05</v>
      </c>
      <c r="E3768">
        <f>VLOOKUP(D3768,'Peak Combiner'!$A$5:$D$4980,4,FALSE)</f>
        <v>20.05</v>
      </c>
      <c r="F3768">
        <f>IFERROR(VLOOKUP(D3768,rt_comb!$A:$B,2,FALSE),D3768)</f>
        <v>20.05</v>
      </c>
      <c r="G3768">
        <v>15161891</v>
      </c>
      <c r="H3768">
        <f>SUMIFS($G:$G,$E:$E,18.51,'RAW2'!$A:$A,'RAW2'!A3768)</f>
        <v>36022136</v>
      </c>
      <c r="I3768" s="1" t="str">
        <f>VLOOKUP(A3768,'volatile collection data'!$G$6:$H$69,2,FALSE)</f>
        <v>B</v>
      </c>
      <c r="J3768" s="1">
        <f>VLOOKUP(A3768,'volatile collection data'!$G$6:$I$69,3,FALSE)</f>
        <v>6</v>
      </c>
      <c r="K3768" s="1" t="str">
        <f>VLOOKUP(A3768,'volatile collection data'!$G$6:$N$69,8,FALSE)</f>
        <v>12A</v>
      </c>
      <c r="L3768" s="1">
        <f>VLOOKUP(A3768,'volatile collection data'!$G$6:$J$69,4,FALSE)</f>
        <v>3.59</v>
      </c>
      <c r="M3768" s="1">
        <f>VLOOKUP($A3768,'volatile collection data'!$G$6:$M$69,6,FALSE)</f>
        <v>10</v>
      </c>
      <c r="N3768" s="1">
        <f>VLOOKUP($A3768,'volatile collection data'!$G$6:$M$69,7,FALSE)</f>
        <v>3.59</v>
      </c>
      <c r="O3768" s="1">
        <f>VLOOKUP(A3768,'volatile collection data'!$G$6:$K$69,5,FALSE)</f>
        <v>1</v>
      </c>
      <c r="P3768" s="1" t="str">
        <f t="shared" si="351"/>
        <v>6B</v>
      </c>
      <c r="Q3768">
        <f t="shared" si="349"/>
        <v>0.58621842505033794</v>
      </c>
      <c r="R3768" t="str">
        <f t="shared" si="352"/>
        <v>12A_1-B&amp;3.59%3.59@10</v>
      </c>
      <c r="S3768" t="str">
        <f t="shared" si="353"/>
        <v>6B-12A-VCS-Loc-22</v>
      </c>
      <c r="T3768" t="str">
        <f>IFERROR(IF(VLOOKUP(S3768,Bad!$A:$A,1,FALSE)='RAW2'!S3768,"yes","no"),"no")</f>
        <v>no</v>
      </c>
      <c r="U3768" t="str">
        <f>IFERROR(VLOOKUP(F3768,compounds!$A:$B,2,FALSE),"")</f>
        <v>tridecane</v>
      </c>
      <c r="V3768" t="str">
        <f>VLOOKUP(B3768,'volatile collection data'!$O:$P,2,FALSE)</f>
        <v>25 apr.22 12</v>
      </c>
    </row>
    <row r="3769" spans="1:22" x14ac:dyDescent="0.2">
      <c r="A3769" t="s">
        <v>385</v>
      </c>
      <c r="B3769" s="1" t="str">
        <f t="shared" si="350"/>
        <v>6B</v>
      </c>
      <c r="C3769">
        <v>20.131</v>
      </c>
      <c r="D3769">
        <f t="shared" si="348"/>
        <v>20.13</v>
      </c>
      <c r="E3769">
        <f>VLOOKUP(D3769,'Peak Combiner'!$A$5:$D$4980,4,FALSE)</f>
        <v>20.13</v>
      </c>
      <c r="F3769">
        <f>IFERROR(VLOOKUP(D3769,rt_comb!$A:$B,2,FALSE),D3769)</f>
        <v>20.13</v>
      </c>
      <c r="G3769">
        <v>3345336</v>
      </c>
      <c r="H3769">
        <f>SUMIFS($G:$G,$E:$E,18.51,'RAW2'!$A:$A,'RAW2'!A3769)</f>
        <v>36022136</v>
      </c>
      <c r="I3769" s="1" t="str">
        <f>VLOOKUP(A3769,'volatile collection data'!$G$6:$H$69,2,FALSE)</f>
        <v>B</v>
      </c>
      <c r="J3769" s="1">
        <f>VLOOKUP(A3769,'volatile collection data'!$G$6:$I$69,3,FALSE)</f>
        <v>6</v>
      </c>
      <c r="K3769" s="1" t="str">
        <f>VLOOKUP(A3769,'volatile collection data'!$G$6:$N$69,8,FALSE)</f>
        <v>12A</v>
      </c>
      <c r="L3769" s="1">
        <f>VLOOKUP(A3769,'volatile collection data'!$G$6:$J$69,4,FALSE)</f>
        <v>3.59</v>
      </c>
      <c r="M3769" s="1">
        <f>VLOOKUP($A3769,'volatile collection data'!$G$6:$M$69,6,FALSE)</f>
        <v>10</v>
      </c>
      <c r="N3769" s="1">
        <f>VLOOKUP($A3769,'volatile collection data'!$G$6:$M$69,7,FALSE)</f>
        <v>3.59</v>
      </c>
      <c r="O3769" s="1">
        <f>VLOOKUP(A3769,'volatile collection data'!$G$6:$K$69,5,FALSE)</f>
        <v>1</v>
      </c>
      <c r="P3769" s="1" t="str">
        <f t="shared" si="351"/>
        <v>6B</v>
      </c>
      <c r="Q3769">
        <f t="shared" si="349"/>
        <v>0.12934386622250466</v>
      </c>
      <c r="R3769" t="str">
        <f t="shared" si="352"/>
        <v>12A_1-B&amp;3.59%3.59@10</v>
      </c>
      <c r="S3769" t="str">
        <f t="shared" si="353"/>
        <v>6B-12A-VCS-Loc-22</v>
      </c>
      <c r="T3769" t="str">
        <f>IFERROR(IF(VLOOKUP(S3769,Bad!$A:$A,1,FALSE)='RAW2'!S3769,"yes","no"),"no")</f>
        <v>no</v>
      </c>
      <c r="U3769" t="str">
        <f>IFERROR(VLOOKUP(F3769,compounds!$A:$B,2,FALSE),"")</f>
        <v/>
      </c>
      <c r="V3769" t="str">
        <f>VLOOKUP(B3769,'volatile collection data'!$O:$P,2,FALSE)</f>
        <v>25 apr.22 12</v>
      </c>
    </row>
    <row r="3770" spans="1:22" x14ac:dyDescent="0.2">
      <c r="A3770" t="s">
        <v>385</v>
      </c>
      <c r="B3770" s="1" t="str">
        <f t="shared" si="350"/>
        <v>6B</v>
      </c>
      <c r="C3770">
        <v>20.324000000000002</v>
      </c>
      <c r="D3770">
        <f t="shared" si="348"/>
        <v>20.32</v>
      </c>
      <c r="E3770">
        <f>VLOOKUP(D3770,'Peak Combiner'!$A$5:$D$4980,4,FALSE)</f>
        <v>20.32</v>
      </c>
      <c r="F3770">
        <f>IFERROR(VLOOKUP(D3770,rt_comb!$A:$B,2,FALSE),D3770)</f>
        <v>20.32</v>
      </c>
      <c r="G3770">
        <v>11686752</v>
      </c>
      <c r="H3770">
        <f>SUMIFS($G:$G,$E:$E,18.51,'RAW2'!$A:$A,'RAW2'!A3770)</f>
        <v>36022136</v>
      </c>
      <c r="I3770" s="1" t="str">
        <f>VLOOKUP(A3770,'volatile collection data'!$G$6:$H$69,2,FALSE)</f>
        <v>B</v>
      </c>
      <c r="J3770" s="1">
        <f>VLOOKUP(A3770,'volatile collection data'!$G$6:$I$69,3,FALSE)</f>
        <v>6</v>
      </c>
      <c r="K3770" s="1" t="str">
        <f>VLOOKUP(A3770,'volatile collection data'!$G$6:$N$69,8,FALSE)</f>
        <v>12A</v>
      </c>
      <c r="L3770" s="1">
        <f>VLOOKUP(A3770,'volatile collection data'!$G$6:$J$69,4,FALSE)</f>
        <v>3.59</v>
      </c>
      <c r="M3770" s="1">
        <f>VLOOKUP($A3770,'volatile collection data'!$G$6:$M$69,6,FALSE)</f>
        <v>10</v>
      </c>
      <c r="N3770" s="1">
        <f>VLOOKUP($A3770,'volatile collection data'!$G$6:$M$69,7,FALSE)</f>
        <v>3.59</v>
      </c>
      <c r="O3770" s="1">
        <f>VLOOKUP(A3770,'volatile collection data'!$G$6:$K$69,5,FALSE)</f>
        <v>1</v>
      </c>
      <c r="P3770" s="1" t="str">
        <f t="shared" si="351"/>
        <v>6B</v>
      </c>
      <c r="Q3770">
        <f t="shared" si="349"/>
        <v>0.45185586358547797</v>
      </c>
      <c r="R3770" t="str">
        <f t="shared" si="352"/>
        <v>12A_1-B&amp;3.59%3.59@10</v>
      </c>
      <c r="S3770" t="str">
        <f t="shared" si="353"/>
        <v>6B-12A-VCS-Loc-22</v>
      </c>
      <c r="T3770" t="str">
        <f>IFERROR(IF(VLOOKUP(S3770,Bad!$A:$A,1,FALSE)='RAW2'!S3770,"yes","no"),"no")</f>
        <v>no</v>
      </c>
      <c r="U3770" t="str">
        <f>IFERROR(VLOOKUP(F3770,compounds!$A:$B,2,FALSE),"")</f>
        <v/>
      </c>
      <c r="V3770" t="str">
        <f>VLOOKUP(B3770,'volatile collection data'!$O:$P,2,FALSE)</f>
        <v>25 apr.22 12</v>
      </c>
    </row>
    <row r="3771" spans="1:22" x14ac:dyDescent="0.2">
      <c r="A3771" t="s">
        <v>385</v>
      </c>
      <c r="B3771" s="1" t="str">
        <f t="shared" si="350"/>
        <v>6B</v>
      </c>
      <c r="C3771">
        <v>20.506</v>
      </c>
      <c r="D3771">
        <f t="shared" si="348"/>
        <v>20.51</v>
      </c>
      <c r="E3771">
        <f>VLOOKUP(D3771,'Peak Combiner'!$A$5:$D$4980,4,FALSE)</f>
        <v>20.51</v>
      </c>
      <c r="F3771">
        <f>IFERROR(VLOOKUP(D3771,rt_comb!$A:$B,2,FALSE),D3771)</f>
        <v>20.51</v>
      </c>
      <c r="G3771">
        <v>4716535</v>
      </c>
      <c r="H3771">
        <f>SUMIFS($G:$G,$E:$E,18.51,'RAW2'!$A:$A,'RAW2'!A3771)</f>
        <v>36022136</v>
      </c>
      <c r="I3771" s="1" t="str">
        <f>VLOOKUP(A3771,'volatile collection data'!$G$6:$H$69,2,FALSE)</f>
        <v>B</v>
      </c>
      <c r="J3771" s="1">
        <f>VLOOKUP(A3771,'volatile collection data'!$G$6:$I$69,3,FALSE)</f>
        <v>6</v>
      </c>
      <c r="K3771" s="1" t="str">
        <f>VLOOKUP(A3771,'volatile collection data'!$G$6:$N$69,8,FALSE)</f>
        <v>12A</v>
      </c>
      <c r="L3771" s="1">
        <f>VLOOKUP(A3771,'volatile collection data'!$G$6:$J$69,4,FALSE)</f>
        <v>3.59</v>
      </c>
      <c r="M3771" s="1">
        <f>VLOOKUP($A3771,'volatile collection data'!$G$6:$M$69,6,FALSE)</f>
        <v>10</v>
      </c>
      <c r="N3771" s="1">
        <f>VLOOKUP($A3771,'volatile collection data'!$G$6:$M$69,7,FALSE)</f>
        <v>3.59</v>
      </c>
      <c r="O3771" s="1">
        <f>VLOOKUP(A3771,'volatile collection data'!$G$6:$K$69,5,FALSE)</f>
        <v>1</v>
      </c>
      <c r="P3771" s="1" t="str">
        <f t="shared" si="351"/>
        <v>6B</v>
      </c>
      <c r="Q3771">
        <f t="shared" si="349"/>
        <v>0.18235982038090073</v>
      </c>
      <c r="R3771" t="str">
        <f t="shared" si="352"/>
        <v>12A_1-B&amp;3.59%3.59@10</v>
      </c>
      <c r="S3771" t="str">
        <f t="shared" si="353"/>
        <v>6B-12A-VCS-Loc-22</v>
      </c>
      <c r="T3771" t="str">
        <f>IFERROR(IF(VLOOKUP(S3771,Bad!$A:$A,1,FALSE)='RAW2'!S3771,"yes","no"),"no")</f>
        <v>no</v>
      </c>
      <c r="U3771" t="str">
        <f>IFERROR(VLOOKUP(F3771,compounds!$A:$B,2,FALSE),"")</f>
        <v/>
      </c>
      <c r="V3771" t="str">
        <f>VLOOKUP(B3771,'volatile collection data'!$O:$P,2,FALSE)</f>
        <v>25 apr.22 12</v>
      </c>
    </row>
    <row r="3772" spans="1:22" x14ac:dyDescent="0.2">
      <c r="A3772" t="s">
        <v>385</v>
      </c>
      <c r="B3772" s="1" t="str">
        <f t="shared" si="350"/>
        <v>6B</v>
      </c>
      <c r="C3772">
        <v>20.638999999999999</v>
      </c>
      <c r="D3772">
        <f t="shared" si="348"/>
        <v>20.64</v>
      </c>
      <c r="E3772">
        <f>VLOOKUP(D3772,'Peak Combiner'!$A$5:$D$4980,4,FALSE)</f>
        <v>20.64</v>
      </c>
      <c r="F3772">
        <f>IFERROR(VLOOKUP(D3772,rt_comb!$A:$B,2,FALSE),D3772)</f>
        <v>20.64</v>
      </c>
      <c r="G3772">
        <v>3302454</v>
      </c>
      <c r="H3772">
        <f>SUMIFS($G:$G,$E:$E,18.51,'RAW2'!$A:$A,'RAW2'!A3772)</f>
        <v>36022136</v>
      </c>
      <c r="I3772" s="1" t="str">
        <f>VLOOKUP(A3772,'volatile collection data'!$G$6:$H$69,2,FALSE)</f>
        <v>B</v>
      </c>
      <c r="J3772" s="1">
        <f>VLOOKUP(A3772,'volatile collection data'!$G$6:$I$69,3,FALSE)</f>
        <v>6</v>
      </c>
      <c r="K3772" s="1" t="str">
        <f>VLOOKUP(A3772,'volatile collection data'!$G$6:$N$69,8,FALSE)</f>
        <v>12A</v>
      </c>
      <c r="L3772" s="1">
        <f>VLOOKUP(A3772,'volatile collection data'!$G$6:$J$69,4,FALSE)</f>
        <v>3.59</v>
      </c>
      <c r="M3772" s="1">
        <f>VLOOKUP($A3772,'volatile collection data'!$G$6:$M$69,6,FALSE)</f>
        <v>10</v>
      </c>
      <c r="N3772" s="1">
        <f>VLOOKUP($A3772,'volatile collection data'!$G$6:$M$69,7,FALSE)</f>
        <v>3.59</v>
      </c>
      <c r="O3772" s="1">
        <f>VLOOKUP(A3772,'volatile collection data'!$G$6:$K$69,5,FALSE)</f>
        <v>1</v>
      </c>
      <c r="P3772" s="1" t="str">
        <f t="shared" si="351"/>
        <v>6B</v>
      </c>
      <c r="Q3772">
        <f t="shared" si="349"/>
        <v>0.12768587920076649</v>
      </c>
      <c r="R3772" t="str">
        <f t="shared" si="352"/>
        <v>12A_1-B&amp;3.59%3.59@10</v>
      </c>
      <c r="S3772" t="str">
        <f t="shared" si="353"/>
        <v>6B-12A-VCS-Loc-22</v>
      </c>
      <c r="T3772" t="str">
        <f>IFERROR(IF(VLOOKUP(S3772,Bad!$A:$A,1,FALSE)='RAW2'!S3772,"yes","no"),"no")</f>
        <v>no</v>
      </c>
      <c r="U3772" t="str">
        <f>IFERROR(VLOOKUP(F3772,compounds!$A:$B,2,FALSE),"")</f>
        <v/>
      </c>
      <c r="V3772" t="str">
        <f>VLOOKUP(B3772,'volatile collection data'!$O:$P,2,FALSE)</f>
        <v>25 apr.22 12</v>
      </c>
    </row>
    <row r="3773" spans="1:22" x14ac:dyDescent="0.2">
      <c r="A3773" t="s">
        <v>385</v>
      </c>
      <c r="B3773" s="1" t="str">
        <f t="shared" si="350"/>
        <v>6B</v>
      </c>
      <c r="C3773">
        <v>20.724</v>
      </c>
      <c r="D3773">
        <f t="shared" si="348"/>
        <v>20.72</v>
      </c>
      <c r="E3773">
        <f>VLOOKUP(D3773,'Peak Combiner'!$A$5:$D$4980,4,FALSE)</f>
        <v>20.72</v>
      </c>
      <c r="F3773">
        <f>IFERROR(VLOOKUP(D3773,rt_comb!$A:$B,2,FALSE),D3773)</f>
        <v>20.72</v>
      </c>
      <c r="G3773">
        <v>4879985</v>
      </c>
      <c r="H3773">
        <f>SUMIFS($G:$G,$E:$E,18.51,'RAW2'!$A:$A,'RAW2'!A3773)</f>
        <v>36022136</v>
      </c>
      <c r="I3773" s="1" t="str">
        <f>VLOOKUP(A3773,'volatile collection data'!$G$6:$H$69,2,FALSE)</f>
        <v>B</v>
      </c>
      <c r="J3773" s="1">
        <f>VLOOKUP(A3773,'volatile collection data'!$G$6:$I$69,3,FALSE)</f>
        <v>6</v>
      </c>
      <c r="K3773" s="1" t="str">
        <f>VLOOKUP(A3773,'volatile collection data'!$G$6:$N$69,8,FALSE)</f>
        <v>12A</v>
      </c>
      <c r="L3773" s="1">
        <f>VLOOKUP(A3773,'volatile collection data'!$G$6:$J$69,4,FALSE)</f>
        <v>3.59</v>
      </c>
      <c r="M3773" s="1">
        <f>VLOOKUP($A3773,'volatile collection data'!$G$6:$M$69,6,FALSE)</f>
        <v>10</v>
      </c>
      <c r="N3773" s="1">
        <f>VLOOKUP($A3773,'volatile collection data'!$G$6:$M$69,7,FALSE)</f>
        <v>3.59</v>
      </c>
      <c r="O3773" s="1">
        <f>VLOOKUP(A3773,'volatile collection data'!$G$6:$K$69,5,FALSE)</f>
        <v>1</v>
      </c>
      <c r="P3773" s="1" t="str">
        <f t="shared" si="351"/>
        <v>6B</v>
      </c>
      <c r="Q3773">
        <f t="shared" si="349"/>
        <v>0.18867944117058177</v>
      </c>
      <c r="R3773" t="str">
        <f t="shared" si="352"/>
        <v>12A_1-B&amp;3.59%3.59@10</v>
      </c>
      <c r="S3773" t="str">
        <f t="shared" si="353"/>
        <v>6B-12A-VCS-Loc-22</v>
      </c>
      <c r="T3773" t="str">
        <f>IFERROR(IF(VLOOKUP(S3773,Bad!$A:$A,1,FALSE)='RAW2'!S3773,"yes","no"),"no")</f>
        <v>no</v>
      </c>
      <c r="U3773" t="str">
        <f>IFERROR(VLOOKUP(F3773,compounds!$A:$B,2,FALSE),"")</f>
        <v/>
      </c>
      <c r="V3773" t="str">
        <f>VLOOKUP(B3773,'volatile collection data'!$O:$P,2,FALSE)</f>
        <v>25 apr.22 12</v>
      </c>
    </row>
    <row r="3774" spans="1:22" x14ac:dyDescent="0.2">
      <c r="A3774" t="s">
        <v>385</v>
      </c>
      <c r="B3774" s="1" t="str">
        <f t="shared" si="350"/>
        <v>6B</v>
      </c>
      <c r="C3774">
        <v>20.858000000000001</v>
      </c>
      <c r="D3774">
        <f t="shared" ref="D3774:D3837" si="354">ROUND(C3774,2)</f>
        <v>20.86</v>
      </c>
      <c r="E3774">
        <f>VLOOKUP(D3774,'Peak Combiner'!$A$5:$D$4980,4,FALSE)</f>
        <v>20.85</v>
      </c>
      <c r="F3774">
        <f>IFERROR(VLOOKUP(D3774,rt_comb!$A:$B,2,FALSE),D3774)</f>
        <v>20.85</v>
      </c>
      <c r="G3774">
        <v>12746218</v>
      </c>
      <c r="H3774">
        <f>SUMIFS($G:$G,$E:$E,18.51,'RAW2'!$A:$A,'RAW2'!A3774)</f>
        <v>36022136</v>
      </c>
      <c r="I3774" s="1" t="str">
        <f>VLOOKUP(A3774,'volatile collection data'!$G$6:$H$69,2,FALSE)</f>
        <v>B</v>
      </c>
      <c r="J3774" s="1">
        <f>VLOOKUP(A3774,'volatile collection data'!$G$6:$I$69,3,FALSE)</f>
        <v>6</v>
      </c>
      <c r="K3774" s="1" t="str">
        <f>VLOOKUP(A3774,'volatile collection data'!$G$6:$N$69,8,FALSE)</f>
        <v>12A</v>
      </c>
      <c r="L3774" s="1">
        <f>VLOOKUP(A3774,'volatile collection data'!$G$6:$J$69,4,FALSE)</f>
        <v>3.59</v>
      </c>
      <c r="M3774" s="1">
        <f>VLOOKUP($A3774,'volatile collection data'!$G$6:$M$69,6,FALSE)</f>
        <v>10</v>
      </c>
      <c r="N3774" s="1">
        <f>VLOOKUP($A3774,'volatile collection data'!$G$6:$M$69,7,FALSE)</f>
        <v>3.59</v>
      </c>
      <c r="O3774" s="1">
        <f>VLOOKUP(A3774,'volatile collection data'!$G$6:$K$69,5,FALSE)</f>
        <v>1</v>
      </c>
      <c r="P3774" s="1" t="str">
        <f t="shared" si="351"/>
        <v>6B</v>
      </c>
      <c r="Q3774">
        <f t="shared" ref="Q3774:Q3837" si="355">IFERROR((30/H3774*G3774)/L3774/6,0)</f>
        <v>0.49281899212362551</v>
      </c>
      <c r="R3774" t="str">
        <f t="shared" si="352"/>
        <v>12A_1-B&amp;3.59%3.59@10</v>
      </c>
      <c r="S3774" t="str">
        <f t="shared" si="353"/>
        <v>6B-12A-VCS-Loc-22</v>
      </c>
      <c r="T3774" t="str">
        <f>IFERROR(IF(VLOOKUP(S3774,Bad!$A:$A,1,FALSE)='RAW2'!S3774,"yes","no"),"no")</f>
        <v>no</v>
      </c>
      <c r="U3774" t="str">
        <f>IFERROR(VLOOKUP(F3774,compounds!$A:$B,2,FALSE),"")</f>
        <v>nanodecane</v>
      </c>
      <c r="V3774" t="str">
        <f>VLOOKUP(B3774,'volatile collection data'!$O:$P,2,FALSE)</f>
        <v>25 apr.22 12</v>
      </c>
    </row>
    <row r="3775" spans="1:22" x14ac:dyDescent="0.2">
      <c r="A3775" t="s">
        <v>385</v>
      </c>
      <c r="B3775" s="1" t="str">
        <f t="shared" si="350"/>
        <v>6B</v>
      </c>
      <c r="C3775">
        <v>20.954000000000001</v>
      </c>
      <c r="D3775">
        <f t="shared" si="354"/>
        <v>20.95</v>
      </c>
      <c r="E3775">
        <f>VLOOKUP(D3775,'Peak Combiner'!$A$5:$D$4980,4,FALSE)</f>
        <v>20.95</v>
      </c>
      <c r="F3775">
        <f>IFERROR(VLOOKUP(D3775,rt_comb!$A:$B,2,FALSE),D3775)</f>
        <v>20.95</v>
      </c>
      <c r="G3775">
        <v>22205959</v>
      </c>
      <c r="H3775">
        <f>SUMIFS($G:$G,$E:$E,18.51,'RAW2'!$A:$A,'RAW2'!A3775)</f>
        <v>36022136</v>
      </c>
      <c r="I3775" s="1" t="str">
        <f>VLOOKUP(A3775,'volatile collection data'!$G$6:$H$69,2,FALSE)</f>
        <v>B</v>
      </c>
      <c r="J3775" s="1">
        <f>VLOOKUP(A3775,'volatile collection data'!$G$6:$I$69,3,FALSE)</f>
        <v>6</v>
      </c>
      <c r="K3775" s="1" t="str">
        <f>VLOOKUP(A3775,'volatile collection data'!$G$6:$N$69,8,FALSE)</f>
        <v>12A</v>
      </c>
      <c r="L3775" s="1">
        <f>VLOOKUP(A3775,'volatile collection data'!$G$6:$J$69,4,FALSE)</f>
        <v>3.59</v>
      </c>
      <c r="M3775" s="1">
        <f>VLOOKUP($A3775,'volatile collection data'!$G$6:$M$69,6,FALSE)</f>
        <v>10</v>
      </c>
      <c r="N3775" s="1">
        <f>VLOOKUP($A3775,'volatile collection data'!$G$6:$M$69,7,FALSE)</f>
        <v>3.59</v>
      </c>
      <c r="O3775" s="1">
        <f>VLOOKUP(A3775,'volatile collection data'!$G$6:$K$69,5,FALSE)</f>
        <v>1</v>
      </c>
      <c r="P3775" s="1" t="str">
        <f t="shared" si="351"/>
        <v>6B</v>
      </c>
      <c r="Q3775">
        <f t="shared" si="355"/>
        <v>0.85856983879599047</v>
      </c>
      <c r="R3775" t="str">
        <f t="shared" si="352"/>
        <v>12A_1-B&amp;3.59%3.59@10</v>
      </c>
      <c r="S3775" t="str">
        <f t="shared" si="353"/>
        <v>6B-12A-VCS-Loc-22</v>
      </c>
      <c r="T3775" t="str">
        <f>IFERROR(IF(VLOOKUP(S3775,Bad!$A:$A,1,FALSE)='RAW2'!S3775,"yes","no"),"no")</f>
        <v>no</v>
      </c>
      <c r="U3775" t="str">
        <f>IFERROR(VLOOKUP(F3775,compounds!$A:$B,2,FALSE),"")</f>
        <v/>
      </c>
      <c r="V3775" t="str">
        <f>VLOOKUP(B3775,'volatile collection data'!$O:$P,2,FALSE)</f>
        <v>25 apr.22 12</v>
      </c>
    </row>
    <row r="3776" spans="1:22" x14ac:dyDescent="0.2">
      <c r="A3776" t="s">
        <v>385</v>
      </c>
      <c r="B3776" s="1" t="str">
        <f t="shared" si="350"/>
        <v>6B</v>
      </c>
      <c r="C3776">
        <v>21.07</v>
      </c>
      <c r="D3776">
        <f t="shared" si="354"/>
        <v>21.07</v>
      </c>
      <c r="E3776">
        <f>VLOOKUP(D3776,'Peak Combiner'!$A$5:$D$4980,4,FALSE)</f>
        <v>21.07</v>
      </c>
      <c r="F3776">
        <f>IFERROR(VLOOKUP(D3776,rt_comb!$A:$B,2,FALSE),D3776)</f>
        <v>21.07</v>
      </c>
      <c r="G3776">
        <v>16473250</v>
      </c>
      <c r="H3776">
        <f>SUMIFS($G:$G,$E:$E,18.51,'RAW2'!$A:$A,'RAW2'!A3776)</f>
        <v>36022136</v>
      </c>
      <c r="I3776" s="1" t="str">
        <f>VLOOKUP(A3776,'volatile collection data'!$G$6:$H$69,2,FALSE)</f>
        <v>B</v>
      </c>
      <c r="J3776" s="1">
        <f>VLOOKUP(A3776,'volatile collection data'!$G$6:$I$69,3,FALSE)</f>
        <v>6</v>
      </c>
      <c r="K3776" s="1" t="str">
        <f>VLOOKUP(A3776,'volatile collection data'!$G$6:$N$69,8,FALSE)</f>
        <v>12A</v>
      </c>
      <c r="L3776" s="1">
        <f>VLOOKUP(A3776,'volatile collection data'!$G$6:$J$69,4,FALSE)</f>
        <v>3.59</v>
      </c>
      <c r="M3776" s="1">
        <f>VLOOKUP($A3776,'volatile collection data'!$G$6:$M$69,6,FALSE)</f>
        <v>10</v>
      </c>
      <c r="N3776" s="1">
        <f>VLOOKUP($A3776,'volatile collection data'!$G$6:$M$69,7,FALSE)</f>
        <v>3.59</v>
      </c>
      <c r="O3776" s="1">
        <f>VLOOKUP(A3776,'volatile collection data'!$G$6:$K$69,5,FALSE)</f>
        <v>1</v>
      </c>
      <c r="P3776" s="1" t="str">
        <f t="shared" si="351"/>
        <v>6B</v>
      </c>
      <c r="Q3776">
        <f t="shared" si="355"/>
        <v>0.63692072911357023</v>
      </c>
      <c r="R3776" t="str">
        <f t="shared" si="352"/>
        <v>12A_1-B&amp;3.59%3.59@10</v>
      </c>
      <c r="S3776" t="str">
        <f t="shared" si="353"/>
        <v>6B-12A-VCS-Loc-22</v>
      </c>
      <c r="T3776" t="str">
        <f>IFERROR(IF(VLOOKUP(S3776,Bad!$A:$A,1,FALSE)='RAW2'!S3776,"yes","no"),"no")</f>
        <v>no</v>
      </c>
      <c r="U3776" t="str">
        <f>IFERROR(VLOOKUP(F3776,compounds!$A:$B,2,FALSE),"")</f>
        <v/>
      </c>
      <c r="V3776" t="str">
        <f>VLOOKUP(B3776,'volatile collection data'!$O:$P,2,FALSE)</f>
        <v>25 apr.22 12</v>
      </c>
    </row>
    <row r="3777" spans="1:22" x14ac:dyDescent="0.2">
      <c r="A3777" t="s">
        <v>385</v>
      </c>
      <c r="B3777" s="1" t="str">
        <f t="shared" si="350"/>
        <v>6B</v>
      </c>
      <c r="C3777">
        <v>21.408999999999999</v>
      </c>
      <c r="D3777">
        <f t="shared" si="354"/>
        <v>21.41</v>
      </c>
      <c r="E3777">
        <f>VLOOKUP(D3777,'Peak Combiner'!$A$5:$D$4980,4,FALSE)</f>
        <v>21.41</v>
      </c>
      <c r="F3777">
        <f>IFERROR(VLOOKUP(D3777,rt_comb!$A:$B,2,FALSE),D3777)</f>
        <v>21.41</v>
      </c>
      <c r="G3777">
        <v>9297439</v>
      </c>
      <c r="H3777">
        <f>SUMIFS($G:$G,$E:$E,18.51,'RAW2'!$A:$A,'RAW2'!A3777)</f>
        <v>36022136</v>
      </c>
      <c r="I3777" s="1" t="str">
        <f>VLOOKUP(A3777,'volatile collection data'!$G$6:$H$69,2,FALSE)</f>
        <v>B</v>
      </c>
      <c r="J3777" s="1">
        <f>VLOOKUP(A3777,'volatile collection data'!$G$6:$I$69,3,FALSE)</f>
        <v>6</v>
      </c>
      <c r="K3777" s="1" t="str">
        <f>VLOOKUP(A3777,'volatile collection data'!$G$6:$N$69,8,FALSE)</f>
        <v>12A</v>
      </c>
      <c r="L3777" s="1">
        <f>VLOOKUP(A3777,'volatile collection data'!$G$6:$J$69,4,FALSE)</f>
        <v>3.59</v>
      </c>
      <c r="M3777" s="1">
        <f>VLOOKUP($A3777,'volatile collection data'!$G$6:$M$69,6,FALSE)</f>
        <v>10</v>
      </c>
      <c r="N3777" s="1">
        <f>VLOOKUP($A3777,'volatile collection data'!$G$6:$M$69,7,FALSE)</f>
        <v>3.59</v>
      </c>
      <c r="O3777" s="1">
        <f>VLOOKUP(A3777,'volatile collection data'!$G$6:$K$69,5,FALSE)</f>
        <v>1</v>
      </c>
      <c r="P3777" s="1" t="str">
        <f t="shared" si="351"/>
        <v>6B</v>
      </c>
      <c r="Q3777">
        <f t="shared" si="355"/>
        <v>0.35947561208437584</v>
      </c>
      <c r="R3777" t="str">
        <f t="shared" si="352"/>
        <v>12A_1-B&amp;3.59%3.59@10</v>
      </c>
      <c r="S3777" t="str">
        <f t="shared" si="353"/>
        <v>6B-12A-VCS-Loc-22</v>
      </c>
      <c r="T3777" t="str">
        <f>IFERROR(IF(VLOOKUP(S3777,Bad!$A:$A,1,FALSE)='RAW2'!S3777,"yes","no"),"no")</f>
        <v>no</v>
      </c>
      <c r="U3777" t="str">
        <f>IFERROR(VLOOKUP(F3777,compounds!$A:$B,2,FALSE),"")</f>
        <v/>
      </c>
      <c r="V3777" t="str">
        <f>VLOOKUP(B3777,'volatile collection data'!$O:$P,2,FALSE)</f>
        <v>25 apr.22 12</v>
      </c>
    </row>
    <row r="3778" spans="1:22" x14ac:dyDescent="0.2">
      <c r="A3778" t="s">
        <v>385</v>
      </c>
      <c r="B3778" s="1" t="str">
        <f t="shared" si="350"/>
        <v>6B</v>
      </c>
      <c r="C3778">
        <v>21.597000000000001</v>
      </c>
      <c r="D3778">
        <f t="shared" si="354"/>
        <v>21.6</v>
      </c>
      <c r="E3778">
        <f>VLOOKUP(D3778,'Peak Combiner'!$A$5:$D$4980,4,FALSE)</f>
        <v>21.6</v>
      </c>
      <c r="F3778">
        <f>IFERROR(VLOOKUP(D3778,rt_comb!$A:$B,2,FALSE),D3778)</f>
        <v>21.6</v>
      </c>
      <c r="G3778">
        <v>9560672</v>
      </c>
      <c r="H3778">
        <f>SUMIFS($G:$G,$E:$E,18.51,'RAW2'!$A:$A,'RAW2'!A3778)</f>
        <v>36022136</v>
      </c>
      <c r="I3778" s="1" t="str">
        <f>VLOOKUP(A3778,'volatile collection data'!$G$6:$H$69,2,FALSE)</f>
        <v>B</v>
      </c>
      <c r="J3778" s="1">
        <f>VLOOKUP(A3778,'volatile collection data'!$G$6:$I$69,3,FALSE)</f>
        <v>6</v>
      </c>
      <c r="K3778" s="1" t="str">
        <f>VLOOKUP(A3778,'volatile collection data'!$G$6:$N$69,8,FALSE)</f>
        <v>12A</v>
      </c>
      <c r="L3778" s="1">
        <f>VLOOKUP(A3778,'volatile collection data'!$G$6:$J$69,4,FALSE)</f>
        <v>3.59</v>
      </c>
      <c r="M3778" s="1">
        <f>VLOOKUP($A3778,'volatile collection data'!$G$6:$M$69,6,FALSE)</f>
        <v>10</v>
      </c>
      <c r="N3778" s="1">
        <f>VLOOKUP($A3778,'volatile collection data'!$G$6:$M$69,7,FALSE)</f>
        <v>3.59</v>
      </c>
      <c r="O3778" s="1">
        <f>VLOOKUP(A3778,'volatile collection data'!$G$6:$K$69,5,FALSE)</f>
        <v>1</v>
      </c>
      <c r="P3778" s="1" t="str">
        <f t="shared" si="351"/>
        <v>6B</v>
      </c>
      <c r="Q3778">
        <f t="shared" si="355"/>
        <v>0.36965323667495459</v>
      </c>
      <c r="R3778" t="str">
        <f t="shared" si="352"/>
        <v>12A_1-B&amp;3.59%3.59@10</v>
      </c>
      <c r="S3778" t="str">
        <f t="shared" si="353"/>
        <v>6B-12A-VCS-Loc-22</v>
      </c>
      <c r="T3778" t="str">
        <f>IFERROR(IF(VLOOKUP(S3778,Bad!$A:$A,1,FALSE)='RAW2'!S3778,"yes","no"),"no")</f>
        <v>no</v>
      </c>
      <c r="U3778" t="str">
        <f>IFERROR(VLOOKUP(F3778,compounds!$A:$B,2,FALSE),"")</f>
        <v/>
      </c>
      <c r="V3778" t="str">
        <f>VLOOKUP(B3778,'volatile collection data'!$O:$P,2,FALSE)</f>
        <v>25 apr.22 12</v>
      </c>
    </row>
    <row r="3779" spans="1:22" x14ac:dyDescent="0.2">
      <c r="A3779" t="s">
        <v>385</v>
      </c>
      <c r="B3779" s="1" t="str">
        <f t="shared" ref="B3779:B3842" si="356">LEFT(A3779,FIND("-",A3779)-1)</f>
        <v>6B</v>
      </c>
      <c r="C3779">
        <v>21.739000000000001</v>
      </c>
      <c r="D3779">
        <f t="shared" si="354"/>
        <v>21.74</v>
      </c>
      <c r="E3779">
        <f>VLOOKUP(D3779,'Peak Combiner'!$A$5:$D$4980,4,FALSE)</f>
        <v>21.74</v>
      </c>
      <c r="F3779">
        <f>IFERROR(VLOOKUP(D3779,rt_comb!$A:$B,2,FALSE),D3779)</f>
        <v>21.74</v>
      </c>
      <c r="G3779">
        <v>6885255</v>
      </c>
      <c r="H3779">
        <f>SUMIFS($G:$G,$E:$E,18.51,'RAW2'!$A:$A,'RAW2'!A3779)</f>
        <v>36022136</v>
      </c>
      <c r="I3779" s="1" t="str">
        <f>VLOOKUP(A3779,'volatile collection data'!$G$6:$H$69,2,FALSE)</f>
        <v>B</v>
      </c>
      <c r="J3779" s="1">
        <f>VLOOKUP(A3779,'volatile collection data'!$G$6:$I$69,3,FALSE)</f>
        <v>6</v>
      </c>
      <c r="K3779" s="1" t="str">
        <f>VLOOKUP(A3779,'volatile collection data'!$G$6:$N$69,8,FALSE)</f>
        <v>12A</v>
      </c>
      <c r="L3779" s="1">
        <f>VLOOKUP(A3779,'volatile collection data'!$G$6:$J$69,4,FALSE)</f>
        <v>3.59</v>
      </c>
      <c r="M3779" s="1">
        <f>VLOOKUP($A3779,'volatile collection data'!$G$6:$M$69,6,FALSE)</f>
        <v>10</v>
      </c>
      <c r="N3779" s="1">
        <f>VLOOKUP($A3779,'volatile collection data'!$G$6:$M$69,7,FALSE)</f>
        <v>3.59</v>
      </c>
      <c r="O3779" s="1">
        <f>VLOOKUP(A3779,'volatile collection data'!$G$6:$K$69,5,FALSE)</f>
        <v>1</v>
      </c>
      <c r="P3779" s="1" t="str">
        <f t="shared" ref="P3779:P3842" si="357">J3779&amp;I3779</f>
        <v>6B</v>
      </c>
      <c r="Q3779">
        <f t="shared" si="355"/>
        <v>0.26621107763998331</v>
      </c>
      <c r="R3779" t="str">
        <f t="shared" ref="R3779:R3842" si="358">K3779&amp;"_"&amp;O3779&amp;"-"&amp;I3779&amp;"&amp;"&amp;L3779&amp;"%"&amp;N3779&amp;"@"&amp;M3779</f>
        <v>12A_1-B&amp;3.59%3.59@10</v>
      </c>
      <c r="S3779" t="str">
        <f t="shared" ref="S3779:S3842" si="359">A3779</f>
        <v>6B-12A-VCS-Loc-22</v>
      </c>
      <c r="T3779" t="str">
        <f>IFERROR(IF(VLOOKUP(S3779,Bad!$A:$A,1,FALSE)='RAW2'!S3779,"yes","no"),"no")</f>
        <v>no</v>
      </c>
      <c r="U3779" t="str">
        <f>IFERROR(VLOOKUP(F3779,compounds!$A:$B,2,FALSE),"")</f>
        <v/>
      </c>
      <c r="V3779" t="str">
        <f>VLOOKUP(B3779,'volatile collection data'!$O:$P,2,FALSE)</f>
        <v>25 apr.22 12</v>
      </c>
    </row>
    <row r="3780" spans="1:22" x14ac:dyDescent="0.2">
      <c r="A3780" t="s">
        <v>385</v>
      </c>
      <c r="B3780" s="1" t="str">
        <f t="shared" si="356"/>
        <v>6B</v>
      </c>
      <c r="C3780">
        <v>21.844000000000001</v>
      </c>
      <c r="D3780">
        <f t="shared" si="354"/>
        <v>21.84</v>
      </c>
      <c r="E3780">
        <f>VLOOKUP(D3780,'Peak Combiner'!$A$5:$D$4980,4,FALSE)</f>
        <v>21.84</v>
      </c>
      <c r="F3780">
        <f>IFERROR(VLOOKUP(D3780,rt_comb!$A:$B,2,FALSE),D3780)</f>
        <v>21.84</v>
      </c>
      <c r="G3780">
        <v>2626686</v>
      </c>
      <c r="H3780">
        <f>SUMIFS($G:$G,$E:$E,18.51,'RAW2'!$A:$A,'RAW2'!A3780)</f>
        <v>36022136</v>
      </c>
      <c r="I3780" s="1" t="str">
        <f>VLOOKUP(A3780,'volatile collection data'!$G$6:$H$69,2,FALSE)</f>
        <v>B</v>
      </c>
      <c r="J3780" s="1">
        <f>VLOOKUP(A3780,'volatile collection data'!$G$6:$I$69,3,FALSE)</f>
        <v>6</v>
      </c>
      <c r="K3780" s="1" t="str">
        <f>VLOOKUP(A3780,'volatile collection data'!$G$6:$N$69,8,FALSE)</f>
        <v>12A</v>
      </c>
      <c r="L3780" s="1">
        <f>VLOOKUP(A3780,'volatile collection data'!$G$6:$J$69,4,FALSE)</f>
        <v>3.59</v>
      </c>
      <c r="M3780" s="1">
        <f>VLOOKUP($A3780,'volatile collection data'!$G$6:$M$69,6,FALSE)</f>
        <v>10</v>
      </c>
      <c r="N3780" s="1">
        <f>VLOOKUP($A3780,'volatile collection data'!$G$6:$M$69,7,FALSE)</f>
        <v>3.59</v>
      </c>
      <c r="O3780" s="1">
        <f>VLOOKUP(A3780,'volatile collection data'!$G$6:$K$69,5,FALSE)</f>
        <v>1</v>
      </c>
      <c r="P3780" s="1" t="str">
        <f t="shared" si="357"/>
        <v>6B</v>
      </c>
      <c r="Q3780">
        <f t="shared" si="355"/>
        <v>0.10155802663544883</v>
      </c>
      <c r="R3780" t="str">
        <f t="shared" si="358"/>
        <v>12A_1-B&amp;3.59%3.59@10</v>
      </c>
      <c r="S3780" t="str">
        <f t="shared" si="359"/>
        <v>6B-12A-VCS-Loc-22</v>
      </c>
      <c r="T3780" t="str">
        <f>IFERROR(IF(VLOOKUP(S3780,Bad!$A:$A,1,FALSE)='RAW2'!S3780,"yes","no"),"no")</f>
        <v>no</v>
      </c>
      <c r="U3780" t="str">
        <f>IFERROR(VLOOKUP(F3780,compounds!$A:$B,2,FALSE),"")</f>
        <v/>
      </c>
      <c r="V3780" t="str">
        <f>VLOOKUP(B3780,'volatile collection data'!$O:$P,2,FALSE)</f>
        <v>25 apr.22 12</v>
      </c>
    </row>
    <row r="3781" spans="1:22" x14ac:dyDescent="0.2">
      <c r="A3781" t="s">
        <v>385</v>
      </c>
      <c r="B3781" s="1" t="str">
        <f t="shared" si="356"/>
        <v>6B</v>
      </c>
      <c r="C3781">
        <v>21.891999999999999</v>
      </c>
      <c r="D3781">
        <f t="shared" si="354"/>
        <v>21.89</v>
      </c>
      <c r="E3781">
        <f>VLOOKUP(D3781,'Peak Combiner'!$A$5:$D$4980,4,FALSE)</f>
        <v>21.89</v>
      </c>
      <c r="F3781">
        <f>IFERROR(VLOOKUP(D3781,rt_comb!$A:$B,2,FALSE),D3781)</f>
        <v>21.89</v>
      </c>
      <c r="G3781">
        <v>5148608</v>
      </c>
      <c r="H3781">
        <f>SUMIFS($G:$G,$E:$E,18.51,'RAW2'!$A:$A,'RAW2'!A3781)</f>
        <v>36022136</v>
      </c>
      <c r="I3781" s="1" t="str">
        <f>VLOOKUP(A3781,'volatile collection data'!$G$6:$H$69,2,FALSE)</f>
        <v>B</v>
      </c>
      <c r="J3781" s="1">
        <f>VLOOKUP(A3781,'volatile collection data'!$G$6:$I$69,3,FALSE)</f>
        <v>6</v>
      </c>
      <c r="K3781" s="1" t="str">
        <f>VLOOKUP(A3781,'volatile collection data'!$G$6:$N$69,8,FALSE)</f>
        <v>12A</v>
      </c>
      <c r="L3781" s="1">
        <f>VLOOKUP(A3781,'volatile collection data'!$G$6:$J$69,4,FALSE)</f>
        <v>3.59</v>
      </c>
      <c r="M3781" s="1">
        <f>VLOOKUP($A3781,'volatile collection data'!$G$6:$M$69,6,FALSE)</f>
        <v>10</v>
      </c>
      <c r="N3781" s="1">
        <f>VLOOKUP($A3781,'volatile collection data'!$G$6:$M$69,7,FALSE)</f>
        <v>3.59</v>
      </c>
      <c r="O3781" s="1">
        <f>VLOOKUP(A3781,'volatile collection data'!$G$6:$K$69,5,FALSE)</f>
        <v>1</v>
      </c>
      <c r="P3781" s="1" t="str">
        <f t="shared" si="357"/>
        <v>6B</v>
      </c>
      <c r="Q3781">
        <f t="shared" si="355"/>
        <v>0.19906546439105588</v>
      </c>
      <c r="R3781" t="str">
        <f t="shared" si="358"/>
        <v>12A_1-B&amp;3.59%3.59@10</v>
      </c>
      <c r="S3781" t="str">
        <f t="shared" si="359"/>
        <v>6B-12A-VCS-Loc-22</v>
      </c>
      <c r="T3781" t="str">
        <f>IFERROR(IF(VLOOKUP(S3781,Bad!$A:$A,1,FALSE)='RAW2'!S3781,"yes","no"),"no")</f>
        <v>no</v>
      </c>
      <c r="U3781" t="str">
        <f>IFERROR(VLOOKUP(F3781,compounds!$A:$B,2,FALSE),"")</f>
        <v/>
      </c>
      <c r="V3781" t="str">
        <f>VLOOKUP(B3781,'volatile collection data'!$O:$P,2,FALSE)</f>
        <v>25 apr.22 12</v>
      </c>
    </row>
    <row r="3782" spans="1:22" x14ac:dyDescent="0.2">
      <c r="A3782" t="s">
        <v>385</v>
      </c>
      <c r="B3782" s="1" t="str">
        <f t="shared" si="356"/>
        <v>6B</v>
      </c>
      <c r="C3782">
        <v>22.068999999999999</v>
      </c>
      <c r="D3782">
        <f t="shared" si="354"/>
        <v>22.07</v>
      </c>
      <c r="E3782">
        <f>VLOOKUP(D3782,'Peak Combiner'!$A$5:$D$4980,4,FALSE)</f>
        <v>22.07</v>
      </c>
      <c r="F3782">
        <f>IFERROR(VLOOKUP(D3782,rt_comb!$A:$B,2,FALSE),D3782)</f>
        <v>22.07</v>
      </c>
      <c r="G3782">
        <v>8595139</v>
      </c>
      <c r="H3782">
        <f>SUMIFS($G:$G,$E:$E,18.51,'RAW2'!$A:$A,'RAW2'!A3782)</f>
        <v>36022136</v>
      </c>
      <c r="I3782" s="1" t="str">
        <f>VLOOKUP(A3782,'volatile collection data'!$G$6:$H$69,2,FALSE)</f>
        <v>B</v>
      </c>
      <c r="J3782" s="1">
        <f>VLOOKUP(A3782,'volatile collection data'!$G$6:$I$69,3,FALSE)</f>
        <v>6</v>
      </c>
      <c r="K3782" s="1" t="str">
        <f>VLOOKUP(A3782,'volatile collection data'!$G$6:$N$69,8,FALSE)</f>
        <v>12A</v>
      </c>
      <c r="L3782" s="1">
        <f>VLOOKUP(A3782,'volatile collection data'!$G$6:$J$69,4,FALSE)</f>
        <v>3.59</v>
      </c>
      <c r="M3782" s="1">
        <f>VLOOKUP($A3782,'volatile collection data'!$G$6:$M$69,6,FALSE)</f>
        <v>10</v>
      </c>
      <c r="N3782" s="1">
        <f>VLOOKUP($A3782,'volatile collection data'!$G$6:$M$69,7,FALSE)</f>
        <v>3.59</v>
      </c>
      <c r="O3782" s="1">
        <f>VLOOKUP(A3782,'volatile collection data'!$G$6:$K$69,5,FALSE)</f>
        <v>1</v>
      </c>
      <c r="P3782" s="1" t="str">
        <f t="shared" si="357"/>
        <v>6B</v>
      </c>
      <c r="Q3782">
        <f t="shared" si="355"/>
        <v>0.33232192789598192</v>
      </c>
      <c r="R3782" t="str">
        <f t="shared" si="358"/>
        <v>12A_1-B&amp;3.59%3.59@10</v>
      </c>
      <c r="S3782" t="str">
        <f t="shared" si="359"/>
        <v>6B-12A-VCS-Loc-22</v>
      </c>
      <c r="T3782" t="str">
        <f>IFERROR(IF(VLOOKUP(S3782,Bad!$A:$A,1,FALSE)='RAW2'!S3782,"yes","no"),"no")</f>
        <v>no</v>
      </c>
      <c r="U3782" t="str">
        <f>IFERROR(VLOOKUP(F3782,compounds!$A:$B,2,FALSE),"")</f>
        <v/>
      </c>
      <c r="V3782" t="str">
        <f>VLOOKUP(B3782,'volatile collection data'!$O:$P,2,FALSE)</f>
        <v>25 apr.22 12</v>
      </c>
    </row>
    <row r="3783" spans="1:22" x14ac:dyDescent="0.2">
      <c r="A3783" t="s">
        <v>385</v>
      </c>
      <c r="B3783" s="1" t="str">
        <f t="shared" si="356"/>
        <v>6B</v>
      </c>
      <c r="C3783">
        <v>22.366</v>
      </c>
      <c r="D3783">
        <f t="shared" si="354"/>
        <v>22.37</v>
      </c>
      <c r="E3783">
        <f>VLOOKUP(D3783,'Peak Combiner'!$A$5:$D$4980,4,FALSE)</f>
        <v>22.37</v>
      </c>
      <c r="F3783">
        <f>IFERROR(VLOOKUP(D3783,rt_comb!$A:$B,2,FALSE),D3783)</f>
        <v>22.37</v>
      </c>
      <c r="G3783">
        <v>5973799</v>
      </c>
      <c r="H3783">
        <f>SUMIFS($G:$G,$E:$E,18.51,'RAW2'!$A:$A,'RAW2'!A3783)</f>
        <v>36022136</v>
      </c>
      <c r="I3783" s="1" t="str">
        <f>VLOOKUP(A3783,'volatile collection data'!$G$6:$H$69,2,FALSE)</f>
        <v>B</v>
      </c>
      <c r="J3783" s="1">
        <f>VLOOKUP(A3783,'volatile collection data'!$G$6:$I$69,3,FALSE)</f>
        <v>6</v>
      </c>
      <c r="K3783" s="1" t="str">
        <f>VLOOKUP(A3783,'volatile collection data'!$G$6:$N$69,8,FALSE)</f>
        <v>12A</v>
      </c>
      <c r="L3783" s="1">
        <f>VLOOKUP(A3783,'volatile collection data'!$G$6:$J$69,4,FALSE)</f>
        <v>3.59</v>
      </c>
      <c r="M3783" s="1">
        <f>VLOOKUP($A3783,'volatile collection data'!$G$6:$M$69,6,FALSE)</f>
        <v>10</v>
      </c>
      <c r="N3783" s="1">
        <f>VLOOKUP($A3783,'volatile collection data'!$G$6:$M$69,7,FALSE)</f>
        <v>3.59</v>
      </c>
      <c r="O3783" s="1">
        <f>VLOOKUP(A3783,'volatile collection data'!$G$6:$K$69,5,FALSE)</f>
        <v>1</v>
      </c>
      <c r="P3783" s="1" t="str">
        <f t="shared" si="357"/>
        <v>6B</v>
      </c>
      <c r="Q3783">
        <f t="shared" si="355"/>
        <v>0.23097059867712308</v>
      </c>
      <c r="R3783" t="str">
        <f t="shared" si="358"/>
        <v>12A_1-B&amp;3.59%3.59@10</v>
      </c>
      <c r="S3783" t="str">
        <f t="shared" si="359"/>
        <v>6B-12A-VCS-Loc-22</v>
      </c>
      <c r="T3783" t="str">
        <f>IFERROR(IF(VLOOKUP(S3783,Bad!$A:$A,1,FALSE)='RAW2'!S3783,"yes","no"),"no")</f>
        <v>no</v>
      </c>
      <c r="U3783" t="str">
        <f>IFERROR(VLOOKUP(F3783,compounds!$A:$B,2,FALSE),"")</f>
        <v/>
      </c>
      <c r="V3783" t="str">
        <f>VLOOKUP(B3783,'volatile collection data'!$O:$P,2,FALSE)</f>
        <v>25 apr.22 12</v>
      </c>
    </row>
    <row r="3784" spans="1:22" x14ac:dyDescent="0.2">
      <c r="A3784" t="s">
        <v>385</v>
      </c>
      <c r="B3784" s="1" t="str">
        <f t="shared" si="356"/>
        <v>6B</v>
      </c>
      <c r="C3784">
        <v>22.491</v>
      </c>
      <c r="D3784">
        <f t="shared" si="354"/>
        <v>22.49</v>
      </c>
      <c r="E3784">
        <f>VLOOKUP(D3784,'Peak Combiner'!$A$5:$D$4980,4,FALSE)</f>
        <v>22.49</v>
      </c>
      <c r="F3784">
        <f>IFERROR(VLOOKUP(D3784,rt_comb!$A:$B,2,FALSE),D3784)</f>
        <v>22.49</v>
      </c>
      <c r="G3784">
        <v>5462399</v>
      </c>
      <c r="H3784">
        <f>SUMIFS($G:$G,$E:$E,18.51,'RAW2'!$A:$A,'RAW2'!A3784)</f>
        <v>36022136</v>
      </c>
      <c r="I3784" s="1" t="str">
        <f>VLOOKUP(A3784,'volatile collection data'!$G$6:$H$69,2,FALSE)</f>
        <v>B</v>
      </c>
      <c r="J3784" s="1">
        <f>VLOOKUP(A3784,'volatile collection data'!$G$6:$I$69,3,FALSE)</f>
        <v>6</v>
      </c>
      <c r="K3784" s="1" t="str">
        <f>VLOOKUP(A3784,'volatile collection data'!$G$6:$N$69,8,FALSE)</f>
        <v>12A</v>
      </c>
      <c r="L3784" s="1">
        <f>VLOOKUP(A3784,'volatile collection data'!$G$6:$J$69,4,FALSE)</f>
        <v>3.59</v>
      </c>
      <c r="M3784" s="1">
        <f>VLOOKUP($A3784,'volatile collection data'!$G$6:$M$69,6,FALSE)</f>
        <v>10</v>
      </c>
      <c r="N3784" s="1">
        <f>VLOOKUP($A3784,'volatile collection data'!$G$6:$M$69,7,FALSE)</f>
        <v>3.59</v>
      </c>
      <c r="O3784" s="1">
        <f>VLOOKUP(A3784,'volatile collection data'!$G$6:$K$69,5,FALSE)</f>
        <v>1</v>
      </c>
      <c r="P3784" s="1" t="str">
        <f t="shared" si="357"/>
        <v>6B</v>
      </c>
      <c r="Q3784">
        <f t="shared" si="355"/>
        <v>0.21119786039726451</v>
      </c>
      <c r="R3784" t="str">
        <f t="shared" si="358"/>
        <v>12A_1-B&amp;3.59%3.59@10</v>
      </c>
      <c r="S3784" t="str">
        <f t="shared" si="359"/>
        <v>6B-12A-VCS-Loc-22</v>
      </c>
      <c r="T3784" t="str">
        <f>IFERROR(IF(VLOOKUP(S3784,Bad!$A:$A,1,FALSE)='RAW2'!S3784,"yes","no"),"no")</f>
        <v>no</v>
      </c>
      <c r="U3784" t="str">
        <f>IFERROR(VLOOKUP(F3784,compounds!$A:$B,2,FALSE),"")</f>
        <v/>
      </c>
      <c r="V3784" t="str">
        <f>VLOOKUP(B3784,'volatile collection data'!$O:$P,2,FALSE)</f>
        <v>25 apr.22 12</v>
      </c>
    </row>
    <row r="3785" spans="1:22" x14ac:dyDescent="0.2">
      <c r="A3785" t="s">
        <v>385</v>
      </c>
      <c r="B3785" s="1" t="str">
        <f t="shared" si="356"/>
        <v>6B</v>
      </c>
      <c r="C3785">
        <v>22.632999999999999</v>
      </c>
      <c r="D3785">
        <f t="shared" si="354"/>
        <v>22.63</v>
      </c>
      <c r="E3785">
        <f>VLOOKUP(D3785,'Peak Combiner'!$A$5:$D$4980,4,FALSE)</f>
        <v>22.63</v>
      </c>
      <c r="F3785">
        <f>IFERROR(VLOOKUP(D3785,rt_comb!$A:$B,2,FALSE),D3785)</f>
        <v>22.63</v>
      </c>
      <c r="G3785">
        <v>6273075</v>
      </c>
      <c r="H3785">
        <f>SUMIFS($G:$G,$E:$E,18.51,'RAW2'!$A:$A,'RAW2'!A3785)</f>
        <v>36022136</v>
      </c>
      <c r="I3785" s="1" t="str">
        <f>VLOOKUP(A3785,'volatile collection data'!$G$6:$H$69,2,FALSE)</f>
        <v>B</v>
      </c>
      <c r="J3785" s="1">
        <f>VLOOKUP(A3785,'volatile collection data'!$G$6:$I$69,3,FALSE)</f>
        <v>6</v>
      </c>
      <c r="K3785" s="1" t="str">
        <f>VLOOKUP(A3785,'volatile collection data'!$G$6:$N$69,8,FALSE)</f>
        <v>12A</v>
      </c>
      <c r="L3785" s="1">
        <f>VLOOKUP(A3785,'volatile collection data'!$G$6:$J$69,4,FALSE)</f>
        <v>3.59</v>
      </c>
      <c r="M3785" s="1">
        <f>VLOOKUP($A3785,'volatile collection data'!$G$6:$M$69,6,FALSE)</f>
        <v>10</v>
      </c>
      <c r="N3785" s="1">
        <f>VLOOKUP($A3785,'volatile collection data'!$G$6:$M$69,7,FALSE)</f>
        <v>3.59</v>
      </c>
      <c r="O3785" s="1">
        <f>VLOOKUP(A3785,'volatile collection data'!$G$6:$K$69,5,FALSE)</f>
        <v>1</v>
      </c>
      <c r="P3785" s="1" t="str">
        <f t="shared" si="357"/>
        <v>6B</v>
      </c>
      <c r="Q3785">
        <f t="shared" si="355"/>
        <v>0.2425417876122872</v>
      </c>
      <c r="R3785" t="str">
        <f t="shared" si="358"/>
        <v>12A_1-B&amp;3.59%3.59@10</v>
      </c>
      <c r="S3785" t="str">
        <f t="shared" si="359"/>
        <v>6B-12A-VCS-Loc-22</v>
      </c>
      <c r="T3785" t="str">
        <f>IFERROR(IF(VLOOKUP(S3785,Bad!$A:$A,1,FALSE)='RAW2'!S3785,"yes","no"),"no")</f>
        <v>no</v>
      </c>
      <c r="U3785" t="str">
        <f>IFERROR(VLOOKUP(F3785,compounds!$A:$B,2,FALSE),"")</f>
        <v/>
      </c>
      <c r="V3785" t="str">
        <f>VLOOKUP(B3785,'volatile collection data'!$O:$P,2,FALSE)</f>
        <v>25 apr.22 12</v>
      </c>
    </row>
    <row r="3786" spans="1:22" x14ac:dyDescent="0.2">
      <c r="A3786" t="s">
        <v>385</v>
      </c>
      <c r="B3786" s="1" t="str">
        <f t="shared" si="356"/>
        <v>6B</v>
      </c>
      <c r="C3786">
        <v>22.715</v>
      </c>
      <c r="D3786">
        <f t="shared" si="354"/>
        <v>22.72</v>
      </c>
      <c r="E3786">
        <f>VLOOKUP(D3786,'Peak Combiner'!$A$5:$D$4980,4,FALSE)</f>
        <v>22.72</v>
      </c>
      <c r="F3786">
        <f>IFERROR(VLOOKUP(D3786,rt_comb!$A:$B,2,FALSE),D3786)</f>
        <v>22.72</v>
      </c>
      <c r="G3786">
        <v>13440124</v>
      </c>
      <c r="H3786">
        <f>SUMIFS($G:$G,$E:$E,18.51,'RAW2'!$A:$A,'RAW2'!A3786)</f>
        <v>36022136</v>
      </c>
      <c r="I3786" s="1" t="str">
        <f>VLOOKUP(A3786,'volatile collection data'!$G$6:$H$69,2,FALSE)</f>
        <v>B</v>
      </c>
      <c r="J3786" s="1">
        <f>VLOOKUP(A3786,'volatile collection data'!$G$6:$I$69,3,FALSE)</f>
        <v>6</v>
      </c>
      <c r="K3786" s="1" t="str">
        <f>VLOOKUP(A3786,'volatile collection data'!$G$6:$N$69,8,FALSE)</f>
        <v>12A</v>
      </c>
      <c r="L3786" s="1">
        <f>VLOOKUP(A3786,'volatile collection data'!$G$6:$J$69,4,FALSE)</f>
        <v>3.59</v>
      </c>
      <c r="M3786" s="1">
        <f>VLOOKUP($A3786,'volatile collection data'!$G$6:$M$69,6,FALSE)</f>
        <v>10</v>
      </c>
      <c r="N3786" s="1">
        <f>VLOOKUP($A3786,'volatile collection data'!$G$6:$M$69,7,FALSE)</f>
        <v>3.59</v>
      </c>
      <c r="O3786" s="1">
        <f>VLOOKUP(A3786,'volatile collection data'!$G$6:$K$69,5,FALSE)</f>
        <v>1</v>
      </c>
      <c r="P3786" s="1" t="str">
        <f t="shared" si="357"/>
        <v>6B</v>
      </c>
      <c r="Q3786">
        <f t="shared" si="355"/>
        <v>0.51964813121010101</v>
      </c>
      <c r="R3786" t="str">
        <f t="shared" si="358"/>
        <v>12A_1-B&amp;3.59%3.59@10</v>
      </c>
      <c r="S3786" t="str">
        <f t="shared" si="359"/>
        <v>6B-12A-VCS-Loc-22</v>
      </c>
      <c r="T3786" t="str">
        <f>IFERROR(IF(VLOOKUP(S3786,Bad!$A:$A,1,FALSE)='RAW2'!S3786,"yes","no"),"no")</f>
        <v>no</v>
      </c>
      <c r="U3786" t="str">
        <f>IFERROR(VLOOKUP(F3786,compounds!$A:$B,2,FALSE),"")</f>
        <v/>
      </c>
      <c r="V3786" t="str">
        <f>VLOOKUP(B3786,'volatile collection data'!$O:$P,2,FALSE)</f>
        <v>25 apr.22 12</v>
      </c>
    </row>
    <row r="3787" spans="1:22" x14ac:dyDescent="0.2">
      <c r="A3787" t="s">
        <v>385</v>
      </c>
      <c r="B3787" s="1" t="str">
        <f t="shared" si="356"/>
        <v>6B</v>
      </c>
      <c r="C3787">
        <v>22.876999999999999</v>
      </c>
      <c r="D3787">
        <f t="shared" si="354"/>
        <v>22.88</v>
      </c>
      <c r="E3787">
        <f>VLOOKUP(D3787,'Peak Combiner'!$A$5:$D$4980,4,FALSE)</f>
        <v>22.87</v>
      </c>
      <c r="F3787">
        <f>IFERROR(VLOOKUP(D3787,rt_comb!$A:$B,2,FALSE),D3787)</f>
        <v>22.88</v>
      </c>
      <c r="G3787">
        <v>4681336</v>
      </c>
      <c r="H3787">
        <f>SUMIFS($G:$G,$E:$E,18.51,'RAW2'!$A:$A,'RAW2'!A3787)</f>
        <v>36022136</v>
      </c>
      <c r="I3787" s="1" t="str">
        <f>VLOOKUP(A3787,'volatile collection data'!$G$6:$H$69,2,FALSE)</f>
        <v>B</v>
      </c>
      <c r="J3787" s="1">
        <f>VLOOKUP(A3787,'volatile collection data'!$G$6:$I$69,3,FALSE)</f>
        <v>6</v>
      </c>
      <c r="K3787" s="1" t="str">
        <f>VLOOKUP(A3787,'volatile collection data'!$G$6:$N$69,8,FALSE)</f>
        <v>12A</v>
      </c>
      <c r="L3787" s="1">
        <f>VLOOKUP(A3787,'volatile collection data'!$G$6:$J$69,4,FALSE)</f>
        <v>3.59</v>
      </c>
      <c r="M3787" s="1">
        <f>VLOOKUP($A3787,'volatile collection data'!$G$6:$M$69,6,FALSE)</f>
        <v>10</v>
      </c>
      <c r="N3787" s="1">
        <f>VLOOKUP($A3787,'volatile collection data'!$G$6:$M$69,7,FALSE)</f>
        <v>3.59</v>
      </c>
      <c r="O3787" s="1">
        <f>VLOOKUP(A3787,'volatile collection data'!$G$6:$K$69,5,FALSE)</f>
        <v>1</v>
      </c>
      <c r="P3787" s="1" t="str">
        <f t="shared" si="357"/>
        <v>6B</v>
      </c>
      <c r="Q3787">
        <f t="shared" si="355"/>
        <v>0.18099888840062553</v>
      </c>
      <c r="R3787" t="str">
        <f t="shared" si="358"/>
        <v>12A_1-B&amp;3.59%3.59@10</v>
      </c>
      <c r="S3787" t="str">
        <f t="shared" si="359"/>
        <v>6B-12A-VCS-Loc-22</v>
      </c>
      <c r="T3787" t="str">
        <f>IFERROR(IF(VLOOKUP(S3787,Bad!$A:$A,1,FALSE)='RAW2'!S3787,"yes","no"),"no")</f>
        <v>no</v>
      </c>
      <c r="U3787" t="str">
        <f>IFERROR(VLOOKUP(F3787,compounds!$A:$B,2,FALSE),"")</f>
        <v/>
      </c>
      <c r="V3787" t="str">
        <f>VLOOKUP(B3787,'volatile collection data'!$O:$P,2,FALSE)</f>
        <v>25 apr.22 12</v>
      </c>
    </row>
    <row r="3788" spans="1:22" x14ac:dyDescent="0.2">
      <c r="A3788" t="s">
        <v>385</v>
      </c>
      <c r="B3788" s="1" t="str">
        <f t="shared" si="356"/>
        <v>6B</v>
      </c>
      <c r="C3788">
        <v>23.143999999999998</v>
      </c>
      <c r="D3788">
        <f t="shared" si="354"/>
        <v>23.14</v>
      </c>
      <c r="E3788">
        <f>VLOOKUP(D3788,'Peak Combiner'!$A$5:$D$4980,4,FALSE)</f>
        <v>23.14</v>
      </c>
      <c r="F3788">
        <f>IFERROR(VLOOKUP(D3788,rt_comb!$A:$B,2,FALSE),D3788)</f>
        <v>23.14</v>
      </c>
      <c r="G3788">
        <v>4224187</v>
      </c>
      <c r="H3788">
        <f>SUMIFS($G:$G,$E:$E,18.51,'RAW2'!$A:$A,'RAW2'!A3788)</f>
        <v>36022136</v>
      </c>
      <c r="I3788" s="1" t="str">
        <f>VLOOKUP(A3788,'volatile collection data'!$G$6:$H$69,2,FALSE)</f>
        <v>B</v>
      </c>
      <c r="J3788" s="1">
        <f>VLOOKUP(A3788,'volatile collection data'!$G$6:$I$69,3,FALSE)</f>
        <v>6</v>
      </c>
      <c r="K3788" s="1" t="str">
        <f>VLOOKUP(A3788,'volatile collection data'!$G$6:$N$69,8,FALSE)</f>
        <v>12A</v>
      </c>
      <c r="L3788" s="1">
        <f>VLOOKUP(A3788,'volatile collection data'!$G$6:$J$69,4,FALSE)</f>
        <v>3.59</v>
      </c>
      <c r="M3788" s="1">
        <f>VLOOKUP($A3788,'volatile collection data'!$G$6:$M$69,6,FALSE)</f>
        <v>10</v>
      </c>
      <c r="N3788" s="1">
        <f>VLOOKUP($A3788,'volatile collection data'!$G$6:$M$69,7,FALSE)</f>
        <v>3.59</v>
      </c>
      <c r="O3788" s="1">
        <f>VLOOKUP(A3788,'volatile collection data'!$G$6:$K$69,5,FALSE)</f>
        <v>1</v>
      </c>
      <c r="P3788" s="1" t="str">
        <f t="shared" si="357"/>
        <v>6B</v>
      </c>
      <c r="Q3788">
        <f t="shared" si="355"/>
        <v>0.16332370746222299</v>
      </c>
      <c r="R3788" t="str">
        <f t="shared" si="358"/>
        <v>12A_1-B&amp;3.59%3.59@10</v>
      </c>
      <c r="S3788" t="str">
        <f t="shared" si="359"/>
        <v>6B-12A-VCS-Loc-22</v>
      </c>
      <c r="T3788" t="str">
        <f>IFERROR(IF(VLOOKUP(S3788,Bad!$A:$A,1,FALSE)='RAW2'!S3788,"yes","no"),"no")</f>
        <v>no</v>
      </c>
      <c r="U3788" t="str">
        <f>IFERROR(VLOOKUP(F3788,compounds!$A:$B,2,FALSE),"")</f>
        <v/>
      </c>
      <c r="V3788" t="str">
        <f>VLOOKUP(B3788,'volatile collection data'!$O:$P,2,FALSE)</f>
        <v>25 apr.22 12</v>
      </c>
    </row>
    <row r="3789" spans="1:22" x14ac:dyDescent="0.2">
      <c r="A3789" t="s">
        <v>385</v>
      </c>
      <c r="B3789" s="1" t="str">
        <f t="shared" si="356"/>
        <v>6B</v>
      </c>
      <c r="C3789">
        <v>23.327999999999999</v>
      </c>
      <c r="D3789">
        <f t="shared" si="354"/>
        <v>23.33</v>
      </c>
      <c r="E3789">
        <f>VLOOKUP(D3789,'Peak Combiner'!$A$5:$D$4980,4,FALSE)</f>
        <v>23.32</v>
      </c>
      <c r="F3789">
        <f>IFERROR(VLOOKUP(D3789,rt_comb!$A:$B,2,FALSE),D3789)</f>
        <v>23.33</v>
      </c>
      <c r="G3789">
        <v>4761187</v>
      </c>
      <c r="H3789">
        <f>SUMIFS($G:$G,$E:$E,18.51,'RAW2'!$A:$A,'RAW2'!A3789)</f>
        <v>36022136</v>
      </c>
      <c r="I3789" s="1" t="str">
        <f>VLOOKUP(A3789,'volatile collection data'!$G$6:$H$69,2,FALSE)</f>
        <v>B</v>
      </c>
      <c r="J3789" s="1">
        <f>VLOOKUP(A3789,'volatile collection data'!$G$6:$I$69,3,FALSE)</f>
        <v>6</v>
      </c>
      <c r="K3789" s="1" t="str">
        <f>VLOOKUP(A3789,'volatile collection data'!$G$6:$N$69,8,FALSE)</f>
        <v>12A</v>
      </c>
      <c r="L3789" s="1">
        <f>VLOOKUP(A3789,'volatile collection data'!$G$6:$J$69,4,FALSE)</f>
        <v>3.59</v>
      </c>
      <c r="M3789" s="1">
        <f>VLOOKUP($A3789,'volatile collection data'!$G$6:$M$69,6,FALSE)</f>
        <v>10</v>
      </c>
      <c r="N3789" s="1">
        <f>VLOOKUP($A3789,'volatile collection data'!$G$6:$M$69,7,FALSE)</f>
        <v>3.59</v>
      </c>
      <c r="O3789" s="1">
        <f>VLOOKUP(A3789,'volatile collection data'!$G$6:$K$69,5,FALSE)</f>
        <v>1</v>
      </c>
      <c r="P3789" s="1" t="str">
        <f t="shared" si="357"/>
        <v>6B</v>
      </c>
      <c r="Q3789">
        <f t="shared" si="355"/>
        <v>0.1840862425742372</v>
      </c>
      <c r="R3789" t="str">
        <f t="shared" si="358"/>
        <v>12A_1-B&amp;3.59%3.59@10</v>
      </c>
      <c r="S3789" t="str">
        <f t="shared" si="359"/>
        <v>6B-12A-VCS-Loc-22</v>
      </c>
      <c r="T3789" t="str">
        <f>IFERROR(IF(VLOOKUP(S3789,Bad!$A:$A,1,FALSE)='RAW2'!S3789,"yes","no"),"no")</f>
        <v>no</v>
      </c>
      <c r="U3789" t="str">
        <f>IFERROR(VLOOKUP(F3789,compounds!$A:$B,2,FALSE),"")</f>
        <v/>
      </c>
      <c r="V3789" t="str">
        <f>VLOOKUP(B3789,'volatile collection data'!$O:$P,2,FALSE)</f>
        <v>25 apr.22 12</v>
      </c>
    </row>
    <row r="3790" spans="1:22" x14ac:dyDescent="0.2">
      <c r="A3790" t="s">
        <v>385</v>
      </c>
      <c r="B3790" s="1" t="str">
        <f t="shared" si="356"/>
        <v>6B</v>
      </c>
      <c r="C3790">
        <v>23.460999999999999</v>
      </c>
      <c r="D3790">
        <f t="shared" si="354"/>
        <v>23.46</v>
      </c>
      <c r="E3790">
        <f>VLOOKUP(D3790,'Peak Combiner'!$A$5:$D$4980,4,FALSE)</f>
        <v>23.46</v>
      </c>
      <c r="F3790">
        <f>IFERROR(VLOOKUP(D3790,rt_comb!$A:$B,2,FALSE),D3790)</f>
        <v>23.46</v>
      </c>
      <c r="G3790">
        <v>2871272</v>
      </c>
      <c r="H3790">
        <f>SUMIFS($G:$G,$E:$E,18.51,'RAW2'!$A:$A,'RAW2'!A3790)</f>
        <v>36022136</v>
      </c>
      <c r="I3790" s="1" t="str">
        <f>VLOOKUP(A3790,'volatile collection data'!$G$6:$H$69,2,FALSE)</f>
        <v>B</v>
      </c>
      <c r="J3790" s="1">
        <f>VLOOKUP(A3790,'volatile collection data'!$G$6:$I$69,3,FALSE)</f>
        <v>6</v>
      </c>
      <c r="K3790" s="1" t="str">
        <f>VLOOKUP(A3790,'volatile collection data'!$G$6:$N$69,8,FALSE)</f>
        <v>12A</v>
      </c>
      <c r="L3790" s="1">
        <f>VLOOKUP(A3790,'volatile collection data'!$G$6:$J$69,4,FALSE)</f>
        <v>3.59</v>
      </c>
      <c r="M3790" s="1">
        <f>VLOOKUP($A3790,'volatile collection data'!$G$6:$M$69,6,FALSE)</f>
        <v>10</v>
      </c>
      <c r="N3790" s="1">
        <f>VLOOKUP($A3790,'volatile collection data'!$G$6:$M$69,7,FALSE)</f>
        <v>3.59</v>
      </c>
      <c r="O3790" s="1">
        <f>VLOOKUP(A3790,'volatile collection data'!$G$6:$K$69,5,FALSE)</f>
        <v>1</v>
      </c>
      <c r="P3790" s="1" t="str">
        <f t="shared" si="357"/>
        <v>6B</v>
      </c>
      <c r="Q3790">
        <f t="shared" si="355"/>
        <v>0.11101468476004304</v>
      </c>
      <c r="R3790" t="str">
        <f t="shared" si="358"/>
        <v>12A_1-B&amp;3.59%3.59@10</v>
      </c>
      <c r="S3790" t="str">
        <f t="shared" si="359"/>
        <v>6B-12A-VCS-Loc-22</v>
      </c>
      <c r="T3790" t="str">
        <f>IFERROR(IF(VLOOKUP(S3790,Bad!$A:$A,1,FALSE)='RAW2'!S3790,"yes","no"),"no")</f>
        <v>no</v>
      </c>
      <c r="U3790" t="str">
        <f>IFERROR(VLOOKUP(F3790,compounds!$A:$B,2,FALSE),"")</f>
        <v/>
      </c>
      <c r="V3790" t="str">
        <f>VLOOKUP(B3790,'volatile collection data'!$O:$P,2,FALSE)</f>
        <v>25 apr.22 12</v>
      </c>
    </row>
    <row r="3791" spans="1:22" x14ac:dyDescent="0.2">
      <c r="A3791" t="s">
        <v>385</v>
      </c>
      <c r="B3791" s="1" t="str">
        <f t="shared" si="356"/>
        <v>6B</v>
      </c>
      <c r="C3791">
        <v>23.667000000000002</v>
      </c>
      <c r="D3791">
        <f t="shared" si="354"/>
        <v>23.67</v>
      </c>
      <c r="E3791">
        <f>VLOOKUP(D3791,'Peak Combiner'!$A$5:$D$4980,4,FALSE)</f>
        <v>23.67</v>
      </c>
      <c r="F3791">
        <f>IFERROR(VLOOKUP(D3791,rt_comb!$A:$B,2,FALSE),D3791)</f>
        <v>23.67</v>
      </c>
      <c r="G3791">
        <v>7278520</v>
      </c>
      <c r="H3791">
        <f>SUMIFS($G:$G,$E:$E,18.51,'RAW2'!$A:$A,'RAW2'!A3791)</f>
        <v>36022136</v>
      </c>
      <c r="I3791" s="1" t="str">
        <f>VLOOKUP(A3791,'volatile collection data'!$G$6:$H$69,2,FALSE)</f>
        <v>B</v>
      </c>
      <c r="J3791" s="1">
        <f>VLOOKUP(A3791,'volatile collection data'!$G$6:$I$69,3,FALSE)</f>
        <v>6</v>
      </c>
      <c r="K3791" s="1" t="str">
        <f>VLOOKUP(A3791,'volatile collection data'!$G$6:$N$69,8,FALSE)</f>
        <v>12A</v>
      </c>
      <c r="L3791" s="1">
        <f>VLOOKUP(A3791,'volatile collection data'!$G$6:$J$69,4,FALSE)</f>
        <v>3.59</v>
      </c>
      <c r="M3791" s="1">
        <f>VLOOKUP($A3791,'volatile collection data'!$G$6:$M$69,6,FALSE)</f>
        <v>10</v>
      </c>
      <c r="N3791" s="1">
        <f>VLOOKUP($A3791,'volatile collection data'!$G$6:$M$69,7,FALSE)</f>
        <v>3.59</v>
      </c>
      <c r="O3791" s="1">
        <f>VLOOKUP(A3791,'volatile collection data'!$G$6:$K$69,5,FALSE)</f>
        <v>1</v>
      </c>
      <c r="P3791" s="1" t="str">
        <f t="shared" si="357"/>
        <v>6B</v>
      </c>
      <c r="Q3791">
        <f t="shared" si="355"/>
        <v>0.28141625151489252</v>
      </c>
      <c r="R3791" t="str">
        <f t="shared" si="358"/>
        <v>12A_1-B&amp;3.59%3.59@10</v>
      </c>
      <c r="S3791" t="str">
        <f t="shared" si="359"/>
        <v>6B-12A-VCS-Loc-22</v>
      </c>
      <c r="T3791" t="str">
        <f>IFERROR(IF(VLOOKUP(S3791,Bad!$A:$A,1,FALSE)='RAW2'!S3791,"yes","no"),"no")</f>
        <v>no</v>
      </c>
      <c r="U3791" t="str">
        <f>IFERROR(VLOOKUP(F3791,compounds!$A:$B,2,FALSE),"")</f>
        <v>y-cadinene</v>
      </c>
      <c r="V3791" t="str">
        <f>VLOOKUP(B3791,'volatile collection data'!$O:$P,2,FALSE)</f>
        <v>25 apr.22 12</v>
      </c>
    </row>
    <row r="3792" spans="1:22" x14ac:dyDescent="0.2">
      <c r="A3792" t="s">
        <v>385</v>
      </c>
      <c r="B3792" s="1" t="str">
        <f t="shared" si="356"/>
        <v>6B</v>
      </c>
      <c r="C3792">
        <v>23.893999999999998</v>
      </c>
      <c r="D3792">
        <f t="shared" si="354"/>
        <v>23.89</v>
      </c>
      <c r="E3792">
        <f>VLOOKUP(D3792,'Peak Combiner'!$A$5:$D$4980,4,FALSE)</f>
        <v>23.89</v>
      </c>
      <c r="F3792">
        <f>IFERROR(VLOOKUP(D3792,rt_comb!$A:$B,2,FALSE),D3792)</f>
        <v>23.89</v>
      </c>
      <c r="G3792">
        <v>4363384</v>
      </c>
      <c r="H3792">
        <f>SUMIFS($G:$G,$E:$E,18.51,'RAW2'!$A:$A,'RAW2'!A3792)</f>
        <v>36022136</v>
      </c>
      <c r="I3792" s="1" t="str">
        <f>VLOOKUP(A3792,'volatile collection data'!$G$6:$H$69,2,FALSE)</f>
        <v>B</v>
      </c>
      <c r="J3792" s="1">
        <f>VLOOKUP(A3792,'volatile collection data'!$G$6:$I$69,3,FALSE)</f>
        <v>6</v>
      </c>
      <c r="K3792" s="1" t="str">
        <f>VLOOKUP(A3792,'volatile collection data'!$G$6:$N$69,8,FALSE)</f>
        <v>12A</v>
      </c>
      <c r="L3792" s="1">
        <f>VLOOKUP(A3792,'volatile collection data'!$G$6:$J$69,4,FALSE)</f>
        <v>3.59</v>
      </c>
      <c r="M3792" s="1">
        <f>VLOOKUP($A3792,'volatile collection data'!$G$6:$M$69,6,FALSE)</f>
        <v>10</v>
      </c>
      <c r="N3792" s="1">
        <f>VLOOKUP($A3792,'volatile collection data'!$G$6:$M$69,7,FALSE)</f>
        <v>3.59</v>
      </c>
      <c r="O3792" s="1">
        <f>VLOOKUP(A3792,'volatile collection data'!$G$6:$K$69,5,FALSE)</f>
        <v>1</v>
      </c>
      <c r="P3792" s="1" t="str">
        <f t="shared" si="357"/>
        <v>6B</v>
      </c>
      <c r="Q3792">
        <f t="shared" si="355"/>
        <v>0.16870561174525289</v>
      </c>
      <c r="R3792" t="str">
        <f t="shared" si="358"/>
        <v>12A_1-B&amp;3.59%3.59@10</v>
      </c>
      <c r="S3792" t="str">
        <f t="shared" si="359"/>
        <v>6B-12A-VCS-Loc-22</v>
      </c>
      <c r="T3792" t="str">
        <f>IFERROR(IF(VLOOKUP(S3792,Bad!$A:$A,1,FALSE)='RAW2'!S3792,"yes","no"),"no")</f>
        <v>no</v>
      </c>
      <c r="U3792" t="str">
        <f>IFERROR(VLOOKUP(F3792,compounds!$A:$B,2,FALSE),"")</f>
        <v/>
      </c>
      <c r="V3792" t="str">
        <f>VLOOKUP(B3792,'volatile collection data'!$O:$P,2,FALSE)</f>
        <v>25 apr.22 12</v>
      </c>
    </row>
    <row r="3793" spans="1:22" x14ac:dyDescent="0.2">
      <c r="A3793" t="s">
        <v>385</v>
      </c>
      <c r="B3793" s="1" t="str">
        <f t="shared" si="356"/>
        <v>6B</v>
      </c>
      <c r="C3793">
        <v>24.052</v>
      </c>
      <c r="D3793">
        <f t="shared" si="354"/>
        <v>24.05</v>
      </c>
      <c r="E3793">
        <f>VLOOKUP(D3793,'Peak Combiner'!$A$5:$D$4980,4,FALSE)</f>
        <v>24.05</v>
      </c>
      <c r="F3793">
        <f>IFERROR(VLOOKUP(D3793,rt_comb!$A:$B,2,FALSE),D3793)</f>
        <v>24.05</v>
      </c>
      <c r="G3793">
        <v>4302197</v>
      </c>
      <c r="H3793">
        <f>SUMIFS($G:$G,$E:$E,18.51,'RAW2'!$A:$A,'RAW2'!A3793)</f>
        <v>36022136</v>
      </c>
      <c r="I3793" s="1" t="str">
        <f>VLOOKUP(A3793,'volatile collection data'!$G$6:$H$69,2,FALSE)</f>
        <v>B</v>
      </c>
      <c r="J3793" s="1">
        <f>VLOOKUP(A3793,'volatile collection data'!$G$6:$I$69,3,FALSE)</f>
        <v>6</v>
      </c>
      <c r="K3793" s="1" t="str">
        <f>VLOOKUP(A3793,'volatile collection data'!$G$6:$N$69,8,FALSE)</f>
        <v>12A</v>
      </c>
      <c r="L3793" s="1">
        <f>VLOOKUP(A3793,'volatile collection data'!$G$6:$J$69,4,FALSE)</f>
        <v>3.59</v>
      </c>
      <c r="M3793" s="1">
        <f>VLOOKUP($A3793,'volatile collection data'!$G$6:$M$69,6,FALSE)</f>
        <v>10</v>
      </c>
      <c r="N3793" s="1">
        <f>VLOOKUP($A3793,'volatile collection data'!$G$6:$M$69,7,FALSE)</f>
        <v>3.59</v>
      </c>
      <c r="O3793" s="1">
        <f>VLOOKUP(A3793,'volatile collection data'!$G$6:$K$69,5,FALSE)</f>
        <v>1</v>
      </c>
      <c r="P3793" s="1" t="str">
        <f t="shared" si="357"/>
        <v>6B</v>
      </c>
      <c r="Q3793">
        <f t="shared" si="355"/>
        <v>0.16633988132458469</v>
      </c>
      <c r="R3793" t="str">
        <f t="shared" si="358"/>
        <v>12A_1-B&amp;3.59%3.59@10</v>
      </c>
      <c r="S3793" t="str">
        <f t="shared" si="359"/>
        <v>6B-12A-VCS-Loc-22</v>
      </c>
      <c r="T3793" t="str">
        <f>IFERROR(IF(VLOOKUP(S3793,Bad!$A:$A,1,FALSE)='RAW2'!S3793,"yes","no"),"no")</f>
        <v>no</v>
      </c>
      <c r="U3793" t="str">
        <f>IFERROR(VLOOKUP(F3793,compounds!$A:$B,2,FALSE),"")</f>
        <v/>
      </c>
      <c r="V3793" t="str">
        <f>VLOOKUP(B3793,'volatile collection data'!$O:$P,2,FALSE)</f>
        <v>25 apr.22 12</v>
      </c>
    </row>
    <row r="3794" spans="1:22" x14ac:dyDescent="0.2">
      <c r="A3794" t="s">
        <v>385</v>
      </c>
      <c r="B3794" s="1" t="str">
        <f t="shared" si="356"/>
        <v>6B</v>
      </c>
      <c r="C3794">
        <v>24.242000000000001</v>
      </c>
      <c r="D3794">
        <f t="shared" si="354"/>
        <v>24.24</v>
      </c>
      <c r="E3794">
        <f>VLOOKUP(D3794,'Peak Combiner'!$A$5:$D$4980,4,FALSE)</f>
        <v>24.24</v>
      </c>
      <c r="F3794">
        <f>IFERROR(VLOOKUP(D3794,rt_comb!$A:$B,2,FALSE),D3794)</f>
        <v>24.24</v>
      </c>
      <c r="G3794">
        <v>2218821</v>
      </c>
      <c r="H3794">
        <f>SUMIFS($G:$G,$E:$E,18.51,'RAW2'!$A:$A,'RAW2'!A3794)</f>
        <v>36022136</v>
      </c>
      <c r="I3794" s="1" t="str">
        <f>VLOOKUP(A3794,'volatile collection data'!$G$6:$H$69,2,FALSE)</f>
        <v>B</v>
      </c>
      <c r="J3794" s="1">
        <f>VLOOKUP(A3794,'volatile collection data'!$G$6:$I$69,3,FALSE)</f>
        <v>6</v>
      </c>
      <c r="K3794" s="1" t="str">
        <f>VLOOKUP(A3794,'volatile collection data'!$G$6:$N$69,8,FALSE)</f>
        <v>12A</v>
      </c>
      <c r="L3794" s="1">
        <f>VLOOKUP(A3794,'volatile collection data'!$G$6:$J$69,4,FALSE)</f>
        <v>3.59</v>
      </c>
      <c r="M3794" s="1">
        <f>VLOOKUP($A3794,'volatile collection data'!$G$6:$M$69,6,FALSE)</f>
        <v>10</v>
      </c>
      <c r="N3794" s="1">
        <f>VLOOKUP($A3794,'volatile collection data'!$G$6:$M$69,7,FALSE)</f>
        <v>3.59</v>
      </c>
      <c r="O3794" s="1">
        <f>VLOOKUP(A3794,'volatile collection data'!$G$6:$K$69,5,FALSE)</f>
        <v>1</v>
      </c>
      <c r="P3794" s="1" t="str">
        <f t="shared" si="357"/>
        <v>6B</v>
      </c>
      <c r="Q3794">
        <f t="shared" si="355"/>
        <v>8.5788359254700866E-2</v>
      </c>
      <c r="R3794" t="str">
        <f t="shared" si="358"/>
        <v>12A_1-B&amp;3.59%3.59@10</v>
      </c>
      <c r="S3794" t="str">
        <f t="shared" si="359"/>
        <v>6B-12A-VCS-Loc-22</v>
      </c>
      <c r="T3794" t="str">
        <f>IFERROR(IF(VLOOKUP(S3794,Bad!$A:$A,1,FALSE)='RAW2'!S3794,"yes","no"),"no")</f>
        <v>no</v>
      </c>
      <c r="U3794" t="str">
        <f>IFERROR(VLOOKUP(F3794,compounds!$A:$B,2,FALSE),"")</f>
        <v/>
      </c>
      <c r="V3794" t="str">
        <f>VLOOKUP(B3794,'volatile collection data'!$O:$P,2,FALSE)</f>
        <v>25 apr.22 12</v>
      </c>
    </row>
    <row r="3795" spans="1:22" x14ac:dyDescent="0.2">
      <c r="A3795" t="s">
        <v>385</v>
      </c>
      <c r="B3795" s="1" t="str">
        <f t="shared" si="356"/>
        <v>6B</v>
      </c>
      <c r="C3795">
        <v>24.449000000000002</v>
      </c>
      <c r="D3795">
        <f t="shared" si="354"/>
        <v>24.45</v>
      </c>
      <c r="E3795">
        <f>VLOOKUP(D3795,'Peak Combiner'!$A$5:$D$4980,4,FALSE)</f>
        <v>24.45</v>
      </c>
      <c r="F3795">
        <f>IFERROR(VLOOKUP(D3795,rt_comb!$A:$B,2,FALSE),D3795)</f>
        <v>24.45</v>
      </c>
      <c r="G3795">
        <v>2530179</v>
      </c>
      <c r="H3795">
        <f>SUMIFS($G:$G,$E:$E,18.51,'RAW2'!$A:$A,'RAW2'!A3795)</f>
        <v>36022136</v>
      </c>
      <c r="I3795" s="1" t="str">
        <f>VLOOKUP(A3795,'volatile collection data'!$G$6:$H$69,2,FALSE)</f>
        <v>B</v>
      </c>
      <c r="J3795" s="1">
        <f>VLOOKUP(A3795,'volatile collection data'!$G$6:$I$69,3,FALSE)</f>
        <v>6</v>
      </c>
      <c r="K3795" s="1" t="str">
        <f>VLOOKUP(A3795,'volatile collection data'!$G$6:$N$69,8,FALSE)</f>
        <v>12A</v>
      </c>
      <c r="L3795" s="1">
        <f>VLOOKUP(A3795,'volatile collection data'!$G$6:$J$69,4,FALSE)</f>
        <v>3.59</v>
      </c>
      <c r="M3795" s="1">
        <f>VLOOKUP($A3795,'volatile collection data'!$G$6:$M$69,6,FALSE)</f>
        <v>10</v>
      </c>
      <c r="N3795" s="1">
        <f>VLOOKUP($A3795,'volatile collection data'!$G$6:$M$69,7,FALSE)</f>
        <v>3.59</v>
      </c>
      <c r="O3795" s="1">
        <f>VLOOKUP(A3795,'volatile collection data'!$G$6:$K$69,5,FALSE)</f>
        <v>1</v>
      </c>
      <c r="P3795" s="1" t="str">
        <f t="shared" si="357"/>
        <v>6B</v>
      </c>
      <c r="Q3795">
        <f t="shared" si="355"/>
        <v>9.7826685897915946E-2</v>
      </c>
      <c r="R3795" t="str">
        <f t="shared" si="358"/>
        <v>12A_1-B&amp;3.59%3.59@10</v>
      </c>
      <c r="S3795" t="str">
        <f t="shared" si="359"/>
        <v>6B-12A-VCS-Loc-22</v>
      </c>
      <c r="T3795" t="str">
        <f>IFERROR(IF(VLOOKUP(S3795,Bad!$A:$A,1,FALSE)='RAW2'!S3795,"yes","no"),"no")</f>
        <v>no</v>
      </c>
      <c r="U3795" t="str">
        <f>IFERROR(VLOOKUP(F3795,compounds!$A:$B,2,FALSE),"")</f>
        <v/>
      </c>
      <c r="V3795" t="str">
        <f>VLOOKUP(B3795,'volatile collection data'!$O:$P,2,FALSE)</f>
        <v>25 apr.22 12</v>
      </c>
    </row>
    <row r="3796" spans="1:22" x14ac:dyDescent="0.2">
      <c r="A3796" t="s">
        <v>385</v>
      </c>
      <c r="B3796" s="1" t="str">
        <f t="shared" si="356"/>
        <v>6B</v>
      </c>
      <c r="C3796">
        <v>24.812999999999999</v>
      </c>
      <c r="D3796">
        <f t="shared" si="354"/>
        <v>24.81</v>
      </c>
      <c r="E3796">
        <f>VLOOKUP(D3796,'Peak Combiner'!$A$5:$D$4980,4,FALSE)</f>
        <v>24.81</v>
      </c>
      <c r="F3796">
        <f>IFERROR(VLOOKUP(D3796,rt_comb!$A:$B,2,FALSE),D3796)</f>
        <v>24.81</v>
      </c>
      <c r="G3796">
        <v>1294736</v>
      </c>
      <c r="H3796">
        <f>SUMIFS($G:$G,$E:$E,18.51,'RAW2'!$A:$A,'RAW2'!A3796)</f>
        <v>36022136</v>
      </c>
      <c r="I3796" s="1" t="str">
        <f>VLOOKUP(A3796,'volatile collection data'!$G$6:$H$69,2,FALSE)</f>
        <v>B</v>
      </c>
      <c r="J3796" s="1">
        <f>VLOOKUP(A3796,'volatile collection data'!$G$6:$I$69,3,FALSE)</f>
        <v>6</v>
      </c>
      <c r="K3796" s="1" t="str">
        <f>VLOOKUP(A3796,'volatile collection data'!$G$6:$N$69,8,FALSE)</f>
        <v>12A</v>
      </c>
      <c r="L3796" s="1">
        <f>VLOOKUP(A3796,'volatile collection data'!$G$6:$J$69,4,FALSE)</f>
        <v>3.59</v>
      </c>
      <c r="M3796" s="1">
        <f>VLOOKUP($A3796,'volatile collection data'!$G$6:$M$69,6,FALSE)</f>
        <v>10</v>
      </c>
      <c r="N3796" s="1">
        <f>VLOOKUP($A3796,'volatile collection data'!$G$6:$M$69,7,FALSE)</f>
        <v>3.59</v>
      </c>
      <c r="O3796" s="1">
        <f>VLOOKUP(A3796,'volatile collection data'!$G$6:$K$69,5,FALSE)</f>
        <v>1</v>
      </c>
      <c r="P3796" s="1" t="str">
        <f t="shared" si="357"/>
        <v>6B</v>
      </c>
      <c r="Q3796">
        <f t="shared" si="355"/>
        <v>5.005959340929006E-2</v>
      </c>
      <c r="R3796" t="str">
        <f t="shared" si="358"/>
        <v>12A_1-B&amp;3.59%3.59@10</v>
      </c>
      <c r="S3796" t="str">
        <f t="shared" si="359"/>
        <v>6B-12A-VCS-Loc-22</v>
      </c>
      <c r="T3796" t="str">
        <f>IFERROR(IF(VLOOKUP(S3796,Bad!$A:$A,1,FALSE)='RAW2'!S3796,"yes","no"),"no")</f>
        <v>no</v>
      </c>
      <c r="U3796" t="str">
        <f>IFERROR(VLOOKUP(F3796,compounds!$A:$B,2,FALSE),"")</f>
        <v/>
      </c>
      <c r="V3796" t="str">
        <f>VLOOKUP(B3796,'volatile collection data'!$O:$P,2,FALSE)</f>
        <v>25 apr.22 12</v>
      </c>
    </row>
    <row r="3797" spans="1:22" x14ac:dyDescent="0.2">
      <c r="A3797" t="s">
        <v>385</v>
      </c>
      <c r="B3797" s="1" t="str">
        <f t="shared" si="356"/>
        <v>6B</v>
      </c>
      <c r="C3797">
        <v>24.933</v>
      </c>
      <c r="D3797">
        <f t="shared" si="354"/>
        <v>24.93</v>
      </c>
      <c r="E3797">
        <f>VLOOKUP(D3797,'Peak Combiner'!$A$5:$D$4980,4,FALSE)</f>
        <v>24.93</v>
      </c>
      <c r="F3797">
        <f>IFERROR(VLOOKUP(D3797,rt_comb!$A:$B,2,FALSE),D3797)</f>
        <v>24.93</v>
      </c>
      <c r="G3797">
        <v>2111699</v>
      </c>
      <c r="H3797">
        <f>SUMIFS($G:$G,$E:$E,18.51,'RAW2'!$A:$A,'RAW2'!A3797)</f>
        <v>36022136</v>
      </c>
      <c r="I3797" s="1" t="str">
        <f>VLOOKUP(A3797,'volatile collection data'!$G$6:$H$69,2,FALSE)</f>
        <v>B</v>
      </c>
      <c r="J3797" s="1">
        <f>VLOOKUP(A3797,'volatile collection data'!$G$6:$I$69,3,FALSE)</f>
        <v>6</v>
      </c>
      <c r="K3797" s="1" t="str">
        <f>VLOOKUP(A3797,'volatile collection data'!$G$6:$N$69,8,FALSE)</f>
        <v>12A</v>
      </c>
      <c r="L3797" s="1">
        <f>VLOOKUP(A3797,'volatile collection data'!$G$6:$J$69,4,FALSE)</f>
        <v>3.59</v>
      </c>
      <c r="M3797" s="1">
        <f>VLOOKUP($A3797,'volatile collection data'!$G$6:$M$69,6,FALSE)</f>
        <v>10</v>
      </c>
      <c r="N3797" s="1">
        <f>VLOOKUP($A3797,'volatile collection data'!$G$6:$M$69,7,FALSE)</f>
        <v>3.59</v>
      </c>
      <c r="O3797" s="1">
        <f>VLOOKUP(A3797,'volatile collection data'!$G$6:$K$69,5,FALSE)</f>
        <v>1</v>
      </c>
      <c r="P3797" s="1" t="str">
        <f t="shared" si="357"/>
        <v>6B</v>
      </c>
      <c r="Q3797">
        <f t="shared" si="355"/>
        <v>8.1646600807272221E-2</v>
      </c>
      <c r="R3797" t="str">
        <f t="shared" si="358"/>
        <v>12A_1-B&amp;3.59%3.59@10</v>
      </c>
      <c r="S3797" t="str">
        <f t="shared" si="359"/>
        <v>6B-12A-VCS-Loc-22</v>
      </c>
      <c r="T3797" t="str">
        <f>IFERROR(IF(VLOOKUP(S3797,Bad!$A:$A,1,FALSE)='RAW2'!S3797,"yes","no"),"no")</f>
        <v>no</v>
      </c>
      <c r="U3797" t="str">
        <f>IFERROR(VLOOKUP(F3797,compounds!$A:$B,2,FALSE),"")</f>
        <v/>
      </c>
      <c r="V3797" t="str">
        <f>VLOOKUP(B3797,'volatile collection data'!$O:$P,2,FALSE)</f>
        <v>25 apr.22 12</v>
      </c>
    </row>
    <row r="3798" spans="1:22" x14ac:dyDescent="0.2">
      <c r="A3798" t="s">
        <v>385</v>
      </c>
      <c r="B3798" s="1" t="str">
        <f t="shared" si="356"/>
        <v>6B</v>
      </c>
      <c r="C3798">
        <v>25.219000000000001</v>
      </c>
      <c r="D3798">
        <f t="shared" si="354"/>
        <v>25.22</v>
      </c>
      <c r="E3798">
        <f>VLOOKUP(D3798,'Peak Combiner'!$A$5:$D$4980,4,FALSE)</f>
        <v>25.22</v>
      </c>
      <c r="F3798">
        <f>IFERROR(VLOOKUP(D3798,rt_comb!$A:$B,2,FALSE),D3798)</f>
        <v>25.22</v>
      </c>
      <c r="G3798">
        <v>3472874</v>
      </c>
      <c r="H3798">
        <f>SUMIFS($G:$G,$E:$E,18.51,'RAW2'!$A:$A,'RAW2'!A3798)</f>
        <v>36022136</v>
      </c>
      <c r="I3798" s="1" t="str">
        <f>VLOOKUP(A3798,'volatile collection data'!$G$6:$H$69,2,FALSE)</f>
        <v>B</v>
      </c>
      <c r="J3798" s="1">
        <f>VLOOKUP(A3798,'volatile collection data'!$G$6:$I$69,3,FALSE)</f>
        <v>6</v>
      </c>
      <c r="K3798" s="1" t="str">
        <f>VLOOKUP(A3798,'volatile collection data'!$G$6:$N$69,8,FALSE)</f>
        <v>12A</v>
      </c>
      <c r="L3798" s="1">
        <f>VLOOKUP(A3798,'volatile collection data'!$G$6:$J$69,4,FALSE)</f>
        <v>3.59</v>
      </c>
      <c r="M3798" s="1">
        <f>VLOOKUP($A3798,'volatile collection data'!$G$6:$M$69,6,FALSE)</f>
        <v>10</v>
      </c>
      <c r="N3798" s="1">
        <f>VLOOKUP($A3798,'volatile collection data'!$G$6:$M$69,7,FALSE)</f>
        <v>3.59</v>
      </c>
      <c r="O3798" s="1">
        <f>VLOOKUP(A3798,'volatile collection data'!$G$6:$K$69,5,FALSE)</f>
        <v>1</v>
      </c>
      <c r="P3798" s="1" t="str">
        <f t="shared" si="357"/>
        <v>6B</v>
      </c>
      <c r="Q3798">
        <f t="shared" si="355"/>
        <v>0.1342749876435774</v>
      </c>
      <c r="R3798" t="str">
        <f t="shared" si="358"/>
        <v>12A_1-B&amp;3.59%3.59@10</v>
      </c>
      <c r="S3798" t="str">
        <f t="shared" si="359"/>
        <v>6B-12A-VCS-Loc-22</v>
      </c>
      <c r="T3798" t="str">
        <f>IFERROR(IF(VLOOKUP(S3798,Bad!$A:$A,1,FALSE)='RAW2'!S3798,"yes","no"),"no")</f>
        <v>no</v>
      </c>
      <c r="U3798" t="str">
        <f>IFERROR(VLOOKUP(F3798,compounds!$A:$B,2,FALSE),"")</f>
        <v/>
      </c>
      <c r="V3798" t="str">
        <f>VLOOKUP(B3798,'volatile collection data'!$O:$P,2,FALSE)</f>
        <v>25 apr.22 12</v>
      </c>
    </row>
    <row r="3799" spans="1:22" x14ac:dyDescent="0.2">
      <c r="A3799" t="s">
        <v>385</v>
      </c>
      <c r="B3799" s="1" t="str">
        <f t="shared" si="356"/>
        <v>6B</v>
      </c>
      <c r="C3799">
        <v>25.454000000000001</v>
      </c>
      <c r="D3799">
        <f t="shared" si="354"/>
        <v>25.45</v>
      </c>
      <c r="E3799">
        <f>VLOOKUP(D3799,'Peak Combiner'!$A$5:$D$4980,4,FALSE)</f>
        <v>25.45</v>
      </c>
      <c r="F3799">
        <f>IFERROR(VLOOKUP(D3799,rt_comb!$A:$B,2,FALSE),D3799)</f>
        <v>25.45</v>
      </c>
      <c r="G3799">
        <v>2524786</v>
      </c>
      <c r="H3799">
        <f>SUMIFS($G:$G,$E:$E,18.51,'RAW2'!$A:$A,'RAW2'!A3799)</f>
        <v>36022136</v>
      </c>
      <c r="I3799" s="1" t="str">
        <f>VLOOKUP(A3799,'volatile collection data'!$G$6:$H$69,2,FALSE)</f>
        <v>B</v>
      </c>
      <c r="J3799" s="1">
        <f>VLOOKUP(A3799,'volatile collection data'!$G$6:$I$69,3,FALSE)</f>
        <v>6</v>
      </c>
      <c r="K3799" s="1" t="str">
        <f>VLOOKUP(A3799,'volatile collection data'!$G$6:$N$69,8,FALSE)</f>
        <v>12A</v>
      </c>
      <c r="L3799" s="1">
        <f>VLOOKUP(A3799,'volatile collection data'!$G$6:$J$69,4,FALSE)</f>
        <v>3.59</v>
      </c>
      <c r="M3799" s="1">
        <f>VLOOKUP($A3799,'volatile collection data'!$G$6:$M$69,6,FALSE)</f>
        <v>10</v>
      </c>
      <c r="N3799" s="1">
        <f>VLOOKUP($A3799,'volatile collection data'!$G$6:$M$69,7,FALSE)</f>
        <v>3.59</v>
      </c>
      <c r="O3799" s="1">
        <f>VLOOKUP(A3799,'volatile collection data'!$G$6:$K$69,5,FALSE)</f>
        <v>1</v>
      </c>
      <c r="P3799" s="1" t="str">
        <f t="shared" si="357"/>
        <v>6B</v>
      </c>
      <c r="Q3799">
        <f t="shared" si="355"/>
        <v>9.7618171276204438E-2</v>
      </c>
      <c r="R3799" t="str">
        <f t="shared" si="358"/>
        <v>12A_1-B&amp;3.59%3.59@10</v>
      </c>
      <c r="S3799" t="str">
        <f t="shared" si="359"/>
        <v>6B-12A-VCS-Loc-22</v>
      </c>
      <c r="T3799" t="str">
        <f>IFERROR(IF(VLOOKUP(S3799,Bad!$A:$A,1,FALSE)='RAW2'!S3799,"yes","no"),"no")</f>
        <v>no</v>
      </c>
      <c r="U3799" t="str">
        <f>IFERROR(VLOOKUP(F3799,compounds!$A:$B,2,FALSE),"")</f>
        <v/>
      </c>
      <c r="V3799" t="str">
        <f>VLOOKUP(B3799,'volatile collection data'!$O:$P,2,FALSE)</f>
        <v>25 apr.22 12</v>
      </c>
    </row>
    <row r="3800" spans="1:22" x14ac:dyDescent="0.2">
      <c r="A3800" t="s">
        <v>385</v>
      </c>
      <c r="B3800" s="1" t="str">
        <f t="shared" si="356"/>
        <v>6B</v>
      </c>
      <c r="C3800">
        <v>25.623000000000001</v>
      </c>
      <c r="D3800">
        <f t="shared" si="354"/>
        <v>25.62</v>
      </c>
      <c r="E3800">
        <f>VLOOKUP(D3800,'Peak Combiner'!$A$5:$D$4980,4,FALSE)</f>
        <v>25.62</v>
      </c>
      <c r="F3800">
        <f>IFERROR(VLOOKUP(D3800,rt_comb!$A:$B,2,FALSE),D3800)</f>
        <v>25.62</v>
      </c>
      <c r="G3800">
        <v>7999870</v>
      </c>
      <c r="H3800">
        <f>SUMIFS($G:$G,$E:$E,18.51,'RAW2'!$A:$A,'RAW2'!A3800)</f>
        <v>36022136</v>
      </c>
      <c r="I3800" s="1" t="str">
        <f>VLOOKUP(A3800,'volatile collection data'!$G$6:$H$69,2,FALSE)</f>
        <v>B</v>
      </c>
      <c r="J3800" s="1">
        <f>VLOOKUP(A3800,'volatile collection data'!$G$6:$I$69,3,FALSE)</f>
        <v>6</v>
      </c>
      <c r="K3800" s="1" t="str">
        <f>VLOOKUP(A3800,'volatile collection data'!$G$6:$N$69,8,FALSE)</f>
        <v>12A</v>
      </c>
      <c r="L3800" s="1">
        <f>VLOOKUP(A3800,'volatile collection data'!$G$6:$J$69,4,FALSE)</f>
        <v>3.59</v>
      </c>
      <c r="M3800" s="1">
        <f>VLOOKUP($A3800,'volatile collection data'!$G$6:$M$69,6,FALSE)</f>
        <v>10</v>
      </c>
      <c r="N3800" s="1">
        <f>VLOOKUP($A3800,'volatile collection data'!$G$6:$M$69,7,FALSE)</f>
        <v>3.59</v>
      </c>
      <c r="O3800" s="1">
        <f>VLOOKUP(A3800,'volatile collection data'!$G$6:$K$69,5,FALSE)</f>
        <v>1</v>
      </c>
      <c r="P3800" s="1" t="str">
        <f t="shared" si="357"/>
        <v>6B</v>
      </c>
      <c r="Q3800">
        <f t="shared" si="355"/>
        <v>0.30930648373658981</v>
      </c>
      <c r="R3800" t="str">
        <f t="shared" si="358"/>
        <v>12A_1-B&amp;3.59%3.59@10</v>
      </c>
      <c r="S3800" t="str">
        <f t="shared" si="359"/>
        <v>6B-12A-VCS-Loc-22</v>
      </c>
      <c r="T3800" t="str">
        <f>IFERROR(IF(VLOOKUP(S3800,Bad!$A:$A,1,FALSE)='RAW2'!S3800,"yes","no"),"no")</f>
        <v>no</v>
      </c>
      <c r="U3800" t="str">
        <f>IFERROR(VLOOKUP(F3800,compounds!$A:$B,2,FALSE),"")</f>
        <v/>
      </c>
      <c r="V3800" t="str">
        <f>VLOOKUP(B3800,'volatile collection data'!$O:$P,2,FALSE)</f>
        <v>25 apr.22 12</v>
      </c>
    </row>
    <row r="3801" spans="1:22" x14ac:dyDescent="0.2">
      <c r="A3801" t="s">
        <v>385</v>
      </c>
      <c r="B3801" s="1" t="str">
        <f t="shared" si="356"/>
        <v>6B</v>
      </c>
      <c r="C3801">
        <v>26.670999999999999</v>
      </c>
      <c r="D3801">
        <f t="shared" si="354"/>
        <v>26.67</v>
      </c>
      <c r="E3801">
        <f>VLOOKUP(D3801,'Peak Combiner'!$A$5:$D$4980,4,FALSE)</f>
        <v>26.67</v>
      </c>
      <c r="F3801">
        <f>IFERROR(VLOOKUP(D3801,rt_comb!$A:$B,2,FALSE),D3801)</f>
        <v>26.67</v>
      </c>
      <c r="G3801">
        <v>2818720</v>
      </c>
      <c r="H3801">
        <f>SUMIFS($G:$G,$E:$E,18.51,'RAW2'!$A:$A,'RAW2'!A3801)</f>
        <v>36022136</v>
      </c>
      <c r="I3801" s="1" t="str">
        <f>VLOOKUP(A3801,'volatile collection data'!$G$6:$H$69,2,FALSE)</f>
        <v>B</v>
      </c>
      <c r="J3801" s="1">
        <f>VLOOKUP(A3801,'volatile collection data'!$G$6:$I$69,3,FALSE)</f>
        <v>6</v>
      </c>
      <c r="K3801" s="1" t="str">
        <f>VLOOKUP(A3801,'volatile collection data'!$G$6:$N$69,8,FALSE)</f>
        <v>12A</v>
      </c>
      <c r="L3801" s="1">
        <f>VLOOKUP(A3801,'volatile collection data'!$G$6:$J$69,4,FALSE)</f>
        <v>3.59</v>
      </c>
      <c r="M3801" s="1">
        <f>VLOOKUP($A3801,'volatile collection data'!$G$6:$M$69,6,FALSE)</f>
        <v>10</v>
      </c>
      <c r="N3801" s="1">
        <f>VLOOKUP($A3801,'volatile collection data'!$G$6:$M$69,7,FALSE)</f>
        <v>3.59</v>
      </c>
      <c r="O3801" s="1">
        <f>VLOOKUP(A3801,'volatile collection data'!$G$6:$K$69,5,FALSE)</f>
        <v>1</v>
      </c>
      <c r="P3801" s="1" t="str">
        <f t="shared" si="357"/>
        <v>6B</v>
      </c>
      <c r="Q3801">
        <f t="shared" si="355"/>
        <v>0.10898281745053361</v>
      </c>
      <c r="R3801" t="str">
        <f t="shared" si="358"/>
        <v>12A_1-B&amp;3.59%3.59@10</v>
      </c>
      <c r="S3801" t="str">
        <f t="shared" si="359"/>
        <v>6B-12A-VCS-Loc-22</v>
      </c>
      <c r="T3801" t="str">
        <f>IFERROR(IF(VLOOKUP(S3801,Bad!$A:$A,1,FALSE)='RAW2'!S3801,"yes","no"),"no")</f>
        <v>no</v>
      </c>
      <c r="U3801" t="str">
        <f>IFERROR(VLOOKUP(F3801,compounds!$A:$B,2,FALSE),"")</f>
        <v/>
      </c>
      <c r="V3801" t="str">
        <f>VLOOKUP(B3801,'volatile collection data'!$O:$P,2,FALSE)</f>
        <v>25 apr.22 12</v>
      </c>
    </row>
    <row r="3802" spans="1:22" x14ac:dyDescent="0.2">
      <c r="A3802" t="s">
        <v>385</v>
      </c>
      <c r="B3802" s="1" t="str">
        <f t="shared" si="356"/>
        <v>6B</v>
      </c>
      <c r="C3802">
        <v>27.318999999999999</v>
      </c>
      <c r="D3802">
        <f t="shared" si="354"/>
        <v>27.32</v>
      </c>
      <c r="E3802">
        <f>VLOOKUP(D3802,'Peak Combiner'!$A$5:$D$4980,4,FALSE)</f>
        <v>27.32</v>
      </c>
      <c r="F3802">
        <f>IFERROR(VLOOKUP(D3802,rt_comb!$A:$B,2,FALSE),D3802)</f>
        <v>27.32</v>
      </c>
      <c r="G3802">
        <v>2374223</v>
      </c>
      <c r="H3802">
        <f>SUMIFS($G:$G,$E:$E,18.51,'RAW2'!$A:$A,'RAW2'!A3802)</f>
        <v>36022136</v>
      </c>
      <c r="I3802" s="1" t="str">
        <f>VLOOKUP(A3802,'volatile collection data'!$G$6:$H$69,2,FALSE)</f>
        <v>B</v>
      </c>
      <c r="J3802" s="1">
        <f>VLOOKUP(A3802,'volatile collection data'!$G$6:$I$69,3,FALSE)</f>
        <v>6</v>
      </c>
      <c r="K3802" s="1" t="str">
        <f>VLOOKUP(A3802,'volatile collection data'!$G$6:$N$69,8,FALSE)</f>
        <v>12A</v>
      </c>
      <c r="L3802" s="1">
        <f>VLOOKUP(A3802,'volatile collection data'!$G$6:$J$69,4,FALSE)</f>
        <v>3.59</v>
      </c>
      <c r="M3802" s="1">
        <f>VLOOKUP($A3802,'volatile collection data'!$G$6:$M$69,6,FALSE)</f>
        <v>10</v>
      </c>
      <c r="N3802" s="1">
        <f>VLOOKUP($A3802,'volatile collection data'!$G$6:$M$69,7,FALSE)</f>
        <v>3.59</v>
      </c>
      <c r="O3802" s="1">
        <f>VLOOKUP(A3802,'volatile collection data'!$G$6:$K$69,5,FALSE)</f>
        <v>1</v>
      </c>
      <c r="P3802" s="1" t="str">
        <f t="shared" si="357"/>
        <v>6B</v>
      </c>
      <c r="Q3802">
        <f t="shared" si="355"/>
        <v>9.1796812665272995E-2</v>
      </c>
      <c r="R3802" t="str">
        <f t="shared" si="358"/>
        <v>12A_1-B&amp;3.59%3.59@10</v>
      </c>
      <c r="S3802" t="str">
        <f t="shared" si="359"/>
        <v>6B-12A-VCS-Loc-22</v>
      </c>
      <c r="T3802" t="str">
        <f>IFERROR(IF(VLOOKUP(S3802,Bad!$A:$A,1,FALSE)='RAW2'!S3802,"yes","no"),"no")</f>
        <v>no</v>
      </c>
      <c r="U3802" t="str">
        <f>IFERROR(VLOOKUP(F3802,compounds!$A:$B,2,FALSE),"")</f>
        <v/>
      </c>
      <c r="V3802" t="str">
        <f>VLOOKUP(B3802,'volatile collection data'!$O:$P,2,FALSE)</f>
        <v>25 apr.22 12</v>
      </c>
    </row>
    <row r="3803" spans="1:22" x14ac:dyDescent="0.2">
      <c r="A3803" t="s">
        <v>385</v>
      </c>
      <c r="B3803" s="1" t="str">
        <f t="shared" si="356"/>
        <v>6B</v>
      </c>
      <c r="C3803">
        <v>27.608000000000001</v>
      </c>
      <c r="D3803">
        <f t="shared" si="354"/>
        <v>27.61</v>
      </c>
      <c r="E3803">
        <f>VLOOKUP(D3803,'Peak Combiner'!$A$5:$D$4980,4,FALSE)</f>
        <v>27.61</v>
      </c>
      <c r="F3803">
        <f>IFERROR(VLOOKUP(D3803,rt_comb!$A:$B,2,FALSE),D3803)</f>
        <v>27.61</v>
      </c>
      <c r="G3803">
        <v>843646</v>
      </c>
      <c r="H3803">
        <f>SUMIFS($G:$G,$E:$E,18.51,'RAW2'!$A:$A,'RAW2'!A3803)</f>
        <v>36022136</v>
      </c>
      <c r="I3803" s="1" t="str">
        <f>VLOOKUP(A3803,'volatile collection data'!$G$6:$H$69,2,FALSE)</f>
        <v>B</v>
      </c>
      <c r="J3803" s="1">
        <f>VLOOKUP(A3803,'volatile collection data'!$G$6:$I$69,3,FALSE)</f>
        <v>6</v>
      </c>
      <c r="K3803" s="1" t="str">
        <f>VLOOKUP(A3803,'volatile collection data'!$G$6:$N$69,8,FALSE)</f>
        <v>12A</v>
      </c>
      <c r="L3803" s="1">
        <f>VLOOKUP(A3803,'volatile collection data'!$G$6:$J$69,4,FALSE)</f>
        <v>3.59</v>
      </c>
      <c r="M3803" s="1">
        <f>VLOOKUP($A3803,'volatile collection data'!$G$6:$M$69,6,FALSE)</f>
        <v>10</v>
      </c>
      <c r="N3803" s="1">
        <f>VLOOKUP($A3803,'volatile collection data'!$G$6:$M$69,7,FALSE)</f>
        <v>3.59</v>
      </c>
      <c r="O3803" s="1">
        <f>VLOOKUP(A3803,'volatile collection data'!$G$6:$K$69,5,FALSE)</f>
        <v>1</v>
      </c>
      <c r="P3803" s="1" t="str">
        <f t="shared" si="357"/>
        <v>6B</v>
      </c>
      <c r="Q3803">
        <f t="shared" si="355"/>
        <v>3.2618677275810609E-2</v>
      </c>
      <c r="R3803" t="str">
        <f t="shared" si="358"/>
        <v>12A_1-B&amp;3.59%3.59@10</v>
      </c>
      <c r="S3803" t="str">
        <f t="shared" si="359"/>
        <v>6B-12A-VCS-Loc-22</v>
      </c>
      <c r="T3803" t="str">
        <f>IFERROR(IF(VLOOKUP(S3803,Bad!$A:$A,1,FALSE)='RAW2'!S3803,"yes","no"),"no")</f>
        <v>no</v>
      </c>
      <c r="U3803" t="str">
        <f>IFERROR(VLOOKUP(F3803,compounds!$A:$B,2,FALSE),"")</f>
        <v/>
      </c>
      <c r="V3803" t="str">
        <f>VLOOKUP(B3803,'volatile collection data'!$O:$P,2,FALSE)</f>
        <v>25 apr.22 12</v>
      </c>
    </row>
    <row r="3804" spans="1:22" x14ac:dyDescent="0.2">
      <c r="A3804" t="s">
        <v>385</v>
      </c>
      <c r="B3804" s="1" t="str">
        <f t="shared" si="356"/>
        <v>6B</v>
      </c>
      <c r="C3804">
        <v>27.914000000000001</v>
      </c>
      <c r="D3804">
        <f t="shared" si="354"/>
        <v>27.91</v>
      </c>
      <c r="E3804">
        <f>VLOOKUP(D3804,'Peak Combiner'!$A$5:$D$4980,4,FALSE)</f>
        <v>27.91</v>
      </c>
      <c r="F3804">
        <f>IFERROR(VLOOKUP(D3804,rt_comb!$A:$B,2,FALSE),D3804)</f>
        <v>27.91</v>
      </c>
      <c r="G3804">
        <v>3011407</v>
      </c>
      <c r="H3804">
        <f>SUMIFS($G:$G,$E:$E,18.51,'RAW2'!$A:$A,'RAW2'!A3804)</f>
        <v>36022136</v>
      </c>
      <c r="I3804" s="1" t="str">
        <f>VLOOKUP(A3804,'volatile collection data'!$G$6:$H$69,2,FALSE)</f>
        <v>B</v>
      </c>
      <c r="J3804" s="1">
        <f>VLOOKUP(A3804,'volatile collection data'!$G$6:$I$69,3,FALSE)</f>
        <v>6</v>
      </c>
      <c r="K3804" s="1" t="str">
        <f>VLOOKUP(A3804,'volatile collection data'!$G$6:$N$69,8,FALSE)</f>
        <v>12A</v>
      </c>
      <c r="L3804" s="1">
        <f>VLOOKUP(A3804,'volatile collection data'!$G$6:$J$69,4,FALSE)</f>
        <v>3.59</v>
      </c>
      <c r="M3804" s="1">
        <f>VLOOKUP($A3804,'volatile collection data'!$G$6:$M$69,6,FALSE)</f>
        <v>10</v>
      </c>
      <c r="N3804" s="1">
        <f>VLOOKUP($A3804,'volatile collection data'!$G$6:$M$69,7,FALSE)</f>
        <v>3.59</v>
      </c>
      <c r="O3804" s="1">
        <f>VLOOKUP(A3804,'volatile collection data'!$G$6:$K$69,5,FALSE)</f>
        <v>1</v>
      </c>
      <c r="P3804" s="1" t="str">
        <f t="shared" si="357"/>
        <v>6B</v>
      </c>
      <c r="Q3804">
        <f t="shared" si="355"/>
        <v>0.11643285581762612</v>
      </c>
      <c r="R3804" t="str">
        <f t="shared" si="358"/>
        <v>12A_1-B&amp;3.59%3.59@10</v>
      </c>
      <c r="S3804" t="str">
        <f t="shared" si="359"/>
        <v>6B-12A-VCS-Loc-22</v>
      </c>
      <c r="T3804" t="str">
        <f>IFERROR(IF(VLOOKUP(S3804,Bad!$A:$A,1,FALSE)='RAW2'!S3804,"yes","no"),"no")</f>
        <v>no</v>
      </c>
      <c r="U3804" t="str">
        <f>IFERROR(VLOOKUP(F3804,compounds!$A:$B,2,FALSE),"")</f>
        <v/>
      </c>
      <c r="V3804" t="str">
        <f>VLOOKUP(B3804,'volatile collection data'!$O:$P,2,FALSE)</f>
        <v>25 apr.22 12</v>
      </c>
    </row>
    <row r="3805" spans="1:22" x14ac:dyDescent="0.2">
      <c r="A3805" t="s">
        <v>385</v>
      </c>
      <c r="B3805" s="1" t="str">
        <f t="shared" si="356"/>
        <v>6B</v>
      </c>
      <c r="C3805">
        <v>28.030999999999999</v>
      </c>
      <c r="D3805">
        <f t="shared" si="354"/>
        <v>28.03</v>
      </c>
      <c r="E3805">
        <f>VLOOKUP(D3805,'Peak Combiner'!$A$5:$D$4980,4,FALSE)</f>
        <v>28.03</v>
      </c>
      <c r="F3805">
        <f>IFERROR(VLOOKUP(D3805,rt_comb!$A:$B,2,FALSE),D3805)</f>
        <v>28.03</v>
      </c>
      <c r="G3805">
        <v>2309028</v>
      </c>
      <c r="H3805">
        <f>SUMIFS($G:$G,$E:$E,18.51,'RAW2'!$A:$A,'RAW2'!A3805)</f>
        <v>36022136</v>
      </c>
      <c r="I3805" s="1" t="str">
        <f>VLOOKUP(A3805,'volatile collection data'!$G$6:$H$69,2,FALSE)</f>
        <v>B</v>
      </c>
      <c r="J3805" s="1">
        <f>VLOOKUP(A3805,'volatile collection data'!$G$6:$I$69,3,FALSE)</f>
        <v>6</v>
      </c>
      <c r="K3805" s="1" t="str">
        <f>VLOOKUP(A3805,'volatile collection data'!$G$6:$N$69,8,FALSE)</f>
        <v>12A</v>
      </c>
      <c r="L3805" s="1">
        <f>VLOOKUP(A3805,'volatile collection data'!$G$6:$J$69,4,FALSE)</f>
        <v>3.59</v>
      </c>
      <c r="M3805" s="1">
        <f>VLOOKUP($A3805,'volatile collection data'!$G$6:$M$69,6,FALSE)</f>
        <v>10</v>
      </c>
      <c r="N3805" s="1">
        <f>VLOOKUP($A3805,'volatile collection data'!$G$6:$M$69,7,FALSE)</f>
        <v>3.59</v>
      </c>
      <c r="O3805" s="1">
        <f>VLOOKUP(A3805,'volatile collection data'!$G$6:$K$69,5,FALSE)</f>
        <v>1</v>
      </c>
      <c r="P3805" s="1" t="str">
        <f t="shared" si="357"/>
        <v>6B</v>
      </c>
      <c r="Q3805">
        <f t="shared" si="355"/>
        <v>8.9276117178070449E-2</v>
      </c>
      <c r="R3805" t="str">
        <f t="shared" si="358"/>
        <v>12A_1-B&amp;3.59%3.59@10</v>
      </c>
      <c r="S3805" t="str">
        <f t="shared" si="359"/>
        <v>6B-12A-VCS-Loc-22</v>
      </c>
      <c r="T3805" t="str">
        <f>IFERROR(IF(VLOOKUP(S3805,Bad!$A:$A,1,FALSE)='RAW2'!S3805,"yes","no"),"no")</f>
        <v>no</v>
      </c>
      <c r="U3805" t="str">
        <f>IFERROR(VLOOKUP(F3805,compounds!$A:$B,2,FALSE),"")</f>
        <v/>
      </c>
      <c r="V3805" t="str">
        <f>VLOOKUP(B3805,'volatile collection data'!$O:$P,2,FALSE)</f>
        <v>25 apr.22 12</v>
      </c>
    </row>
    <row r="3806" spans="1:22" x14ac:dyDescent="0.2">
      <c r="A3806" t="s">
        <v>385</v>
      </c>
      <c r="B3806" s="1" t="str">
        <f t="shared" si="356"/>
        <v>6B</v>
      </c>
      <c r="C3806">
        <v>28.132999999999999</v>
      </c>
      <c r="D3806">
        <f t="shared" si="354"/>
        <v>28.13</v>
      </c>
      <c r="E3806">
        <f>VLOOKUP(D3806,'Peak Combiner'!$A$5:$D$4980,4,FALSE)</f>
        <v>28.13</v>
      </c>
      <c r="F3806">
        <f>IFERROR(VLOOKUP(D3806,rt_comb!$A:$B,2,FALSE),D3806)</f>
        <v>28.13</v>
      </c>
      <c r="G3806">
        <v>2570622</v>
      </c>
      <c r="H3806">
        <f>SUMIFS($G:$G,$E:$E,18.51,'RAW2'!$A:$A,'RAW2'!A3806)</f>
        <v>36022136</v>
      </c>
      <c r="I3806" s="1" t="str">
        <f>VLOOKUP(A3806,'volatile collection data'!$G$6:$H$69,2,FALSE)</f>
        <v>B</v>
      </c>
      <c r="J3806" s="1">
        <f>VLOOKUP(A3806,'volatile collection data'!$G$6:$I$69,3,FALSE)</f>
        <v>6</v>
      </c>
      <c r="K3806" s="1" t="str">
        <f>VLOOKUP(A3806,'volatile collection data'!$G$6:$N$69,8,FALSE)</f>
        <v>12A</v>
      </c>
      <c r="L3806" s="1">
        <f>VLOOKUP(A3806,'volatile collection data'!$G$6:$J$69,4,FALSE)</f>
        <v>3.59</v>
      </c>
      <c r="M3806" s="1">
        <f>VLOOKUP($A3806,'volatile collection data'!$G$6:$M$69,6,FALSE)</f>
        <v>10</v>
      </c>
      <c r="N3806" s="1">
        <f>VLOOKUP($A3806,'volatile collection data'!$G$6:$M$69,7,FALSE)</f>
        <v>3.59</v>
      </c>
      <c r="O3806" s="1">
        <f>VLOOKUP(A3806,'volatile collection data'!$G$6:$K$69,5,FALSE)</f>
        <v>1</v>
      </c>
      <c r="P3806" s="1" t="str">
        <f t="shared" si="357"/>
        <v>6B</v>
      </c>
      <c r="Q3806">
        <f t="shared" si="355"/>
        <v>9.9390371573028047E-2</v>
      </c>
      <c r="R3806" t="str">
        <f t="shared" si="358"/>
        <v>12A_1-B&amp;3.59%3.59@10</v>
      </c>
      <c r="S3806" t="str">
        <f t="shared" si="359"/>
        <v>6B-12A-VCS-Loc-22</v>
      </c>
      <c r="T3806" t="str">
        <f>IFERROR(IF(VLOOKUP(S3806,Bad!$A:$A,1,FALSE)='RAW2'!S3806,"yes","no"),"no")</f>
        <v>no</v>
      </c>
      <c r="U3806" t="str">
        <f>IFERROR(VLOOKUP(F3806,compounds!$A:$B,2,FALSE),"")</f>
        <v/>
      </c>
      <c r="V3806" t="str">
        <f>VLOOKUP(B3806,'volatile collection data'!$O:$P,2,FALSE)</f>
        <v>25 apr.22 12</v>
      </c>
    </row>
    <row r="3807" spans="1:22" x14ac:dyDescent="0.2">
      <c r="A3807" t="s">
        <v>385</v>
      </c>
      <c r="B3807" s="1" t="str">
        <f t="shared" si="356"/>
        <v>6B</v>
      </c>
      <c r="C3807">
        <v>29.44</v>
      </c>
      <c r="D3807">
        <f t="shared" si="354"/>
        <v>29.44</v>
      </c>
      <c r="E3807">
        <f>VLOOKUP(D3807,'Peak Combiner'!$A$5:$D$4980,4,FALSE)</f>
        <v>29.44</v>
      </c>
      <c r="F3807">
        <f>IFERROR(VLOOKUP(D3807,rt_comb!$A:$B,2,FALSE),D3807)</f>
        <v>29.44</v>
      </c>
      <c r="G3807">
        <v>15019158</v>
      </c>
      <c r="H3807">
        <f>SUMIFS($G:$G,$E:$E,18.51,'RAW2'!$A:$A,'RAW2'!A3807)</f>
        <v>36022136</v>
      </c>
      <c r="I3807" s="1" t="str">
        <f>VLOOKUP(A3807,'volatile collection data'!$G$6:$H$69,2,FALSE)</f>
        <v>B</v>
      </c>
      <c r="J3807" s="1">
        <f>VLOOKUP(A3807,'volatile collection data'!$G$6:$I$69,3,FALSE)</f>
        <v>6</v>
      </c>
      <c r="K3807" s="1" t="str">
        <f>VLOOKUP(A3807,'volatile collection data'!$G$6:$N$69,8,FALSE)</f>
        <v>12A</v>
      </c>
      <c r="L3807" s="1">
        <f>VLOOKUP(A3807,'volatile collection data'!$G$6:$J$69,4,FALSE)</f>
        <v>3.59</v>
      </c>
      <c r="M3807" s="1">
        <f>VLOOKUP($A3807,'volatile collection data'!$G$6:$M$69,6,FALSE)</f>
        <v>10</v>
      </c>
      <c r="N3807" s="1">
        <f>VLOOKUP($A3807,'volatile collection data'!$G$6:$M$69,7,FALSE)</f>
        <v>3.59</v>
      </c>
      <c r="O3807" s="1">
        <f>VLOOKUP(A3807,'volatile collection data'!$G$6:$K$69,5,FALSE)</f>
        <v>1</v>
      </c>
      <c r="P3807" s="1" t="str">
        <f t="shared" si="357"/>
        <v>6B</v>
      </c>
      <c r="Q3807">
        <f t="shared" si="355"/>
        <v>0.58069980507986663</v>
      </c>
      <c r="R3807" t="str">
        <f t="shared" si="358"/>
        <v>12A_1-B&amp;3.59%3.59@10</v>
      </c>
      <c r="S3807" t="str">
        <f t="shared" si="359"/>
        <v>6B-12A-VCS-Loc-22</v>
      </c>
      <c r="T3807" t="str">
        <f>IFERROR(IF(VLOOKUP(S3807,Bad!$A:$A,1,FALSE)='RAW2'!S3807,"yes","no"),"no")</f>
        <v>no</v>
      </c>
      <c r="U3807" t="str">
        <f>IFERROR(VLOOKUP(F3807,compounds!$A:$B,2,FALSE),"")</f>
        <v/>
      </c>
      <c r="V3807" t="str">
        <f>VLOOKUP(B3807,'volatile collection data'!$O:$P,2,FALSE)</f>
        <v>25 apr.22 12</v>
      </c>
    </row>
    <row r="3808" spans="1:22" x14ac:dyDescent="0.2">
      <c r="A3808" t="s">
        <v>385</v>
      </c>
      <c r="B3808" s="1" t="str">
        <f t="shared" si="356"/>
        <v>6B</v>
      </c>
      <c r="C3808">
        <v>30.032</v>
      </c>
      <c r="D3808">
        <f t="shared" si="354"/>
        <v>30.03</v>
      </c>
      <c r="E3808">
        <f>VLOOKUP(D3808,'Peak Combiner'!$A$5:$D$4980,4,FALSE)</f>
        <v>30.03</v>
      </c>
      <c r="F3808">
        <f>IFERROR(VLOOKUP(D3808,rt_comb!$A:$B,2,FALSE),D3808)</f>
        <v>30.03</v>
      </c>
      <c r="G3808">
        <v>1296900</v>
      </c>
      <c r="H3808">
        <f>SUMIFS($G:$G,$E:$E,18.51,'RAW2'!$A:$A,'RAW2'!A3808)</f>
        <v>36022136</v>
      </c>
      <c r="I3808" s="1" t="str">
        <f>VLOOKUP(A3808,'volatile collection data'!$G$6:$H$69,2,FALSE)</f>
        <v>B</v>
      </c>
      <c r="J3808" s="1">
        <f>VLOOKUP(A3808,'volatile collection data'!$G$6:$I$69,3,FALSE)</f>
        <v>6</v>
      </c>
      <c r="K3808" s="1" t="str">
        <f>VLOOKUP(A3808,'volatile collection data'!$G$6:$N$69,8,FALSE)</f>
        <v>12A</v>
      </c>
      <c r="L3808" s="1">
        <f>VLOOKUP(A3808,'volatile collection data'!$G$6:$J$69,4,FALSE)</f>
        <v>3.59</v>
      </c>
      <c r="M3808" s="1">
        <f>VLOOKUP($A3808,'volatile collection data'!$G$6:$M$69,6,FALSE)</f>
        <v>10</v>
      </c>
      <c r="N3808" s="1">
        <f>VLOOKUP($A3808,'volatile collection data'!$G$6:$M$69,7,FALSE)</f>
        <v>3.59</v>
      </c>
      <c r="O3808" s="1">
        <f>VLOOKUP(A3808,'volatile collection data'!$G$6:$K$69,5,FALSE)</f>
        <v>1</v>
      </c>
      <c r="P3808" s="1" t="str">
        <f t="shared" si="357"/>
        <v>6B</v>
      </c>
      <c r="Q3808">
        <f t="shared" si="355"/>
        <v>5.0143262172758218E-2</v>
      </c>
      <c r="R3808" t="str">
        <f t="shared" si="358"/>
        <v>12A_1-B&amp;3.59%3.59@10</v>
      </c>
      <c r="S3808" t="str">
        <f t="shared" si="359"/>
        <v>6B-12A-VCS-Loc-22</v>
      </c>
      <c r="T3808" t="str">
        <f>IFERROR(IF(VLOOKUP(S3808,Bad!$A:$A,1,FALSE)='RAW2'!S3808,"yes","no"),"no")</f>
        <v>no</v>
      </c>
      <c r="U3808" t="str">
        <f>IFERROR(VLOOKUP(F3808,compounds!$A:$B,2,FALSE),"")</f>
        <v/>
      </c>
      <c r="V3808" t="str">
        <f>VLOOKUP(B3808,'volatile collection data'!$O:$P,2,FALSE)</f>
        <v>25 apr.22 12</v>
      </c>
    </row>
    <row r="3809" spans="1:22" x14ac:dyDescent="0.2">
      <c r="A3809" t="s">
        <v>385</v>
      </c>
      <c r="B3809" s="1" t="str">
        <f t="shared" si="356"/>
        <v>6B</v>
      </c>
      <c r="C3809">
        <v>30.951000000000001</v>
      </c>
      <c r="D3809">
        <f t="shared" si="354"/>
        <v>30.95</v>
      </c>
      <c r="E3809">
        <f>VLOOKUP(D3809,'Peak Combiner'!$A$5:$D$4980,4,FALSE)</f>
        <v>30.94</v>
      </c>
      <c r="F3809">
        <f>IFERROR(VLOOKUP(D3809,rt_comb!$A:$B,2,FALSE),D3809)</f>
        <v>30.95</v>
      </c>
      <c r="G3809">
        <v>2402914</v>
      </c>
      <c r="H3809">
        <f>SUMIFS($G:$G,$E:$E,18.51,'RAW2'!$A:$A,'RAW2'!A3809)</f>
        <v>36022136</v>
      </c>
      <c r="I3809" s="1" t="str">
        <f>VLOOKUP(A3809,'volatile collection data'!$G$6:$H$69,2,FALSE)</f>
        <v>B</v>
      </c>
      <c r="J3809" s="1">
        <f>VLOOKUP(A3809,'volatile collection data'!$G$6:$I$69,3,FALSE)</f>
        <v>6</v>
      </c>
      <c r="K3809" s="1" t="str">
        <f>VLOOKUP(A3809,'volatile collection data'!$G$6:$N$69,8,FALSE)</f>
        <v>12A</v>
      </c>
      <c r="L3809" s="1">
        <f>VLOOKUP(A3809,'volatile collection data'!$G$6:$J$69,4,FALSE)</f>
        <v>3.59</v>
      </c>
      <c r="M3809" s="1">
        <f>VLOOKUP($A3809,'volatile collection data'!$G$6:$M$69,6,FALSE)</f>
        <v>10</v>
      </c>
      <c r="N3809" s="1">
        <f>VLOOKUP($A3809,'volatile collection data'!$G$6:$M$69,7,FALSE)</f>
        <v>3.59</v>
      </c>
      <c r="O3809" s="1">
        <f>VLOOKUP(A3809,'volatile collection data'!$G$6:$K$69,5,FALSE)</f>
        <v>1</v>
      </c>
      <c r="P3809" s="1" t="str">
        <f t="shared" si="357"/>
        <v>6B</v>
      </c>
      <c r="Q3809">
        <f t="shared" si="355"/>
        <v>9.2906119732123635E-2</v>
      </c>
      <c r="R3809" t="str">
        <f t="shared" si="358"/>
        <v>12A_1-B&amp;3.59%3.59@10</v>
      </c>
      <c r="S3809" t="str">
        <f t="shared" si="359"/>
        <v>6B-12A-VCS-Loc-22</v>
      </c>
      <c r="T3809" t="str">
        <f>IFERROR(IF(VLOOKUP(S3809,Bad!$A:$A,1,FALSE)='RAW2'!S3809,"yes","no"),"no")</f>
        <v>no</v>
      </c>
      <c r="U3809" t="str">
        <f>IFERROR(VLOOKUP(F3809,compounds!$A:$B,2,FALSE),"")</f>
        <v/>
      </c>
      <c r="V3809" t="str">
        <f>VLOOKUP(B3809,'volatile collection data'!$O:$P,2,FALSE)</f>
        <v>25 apr.22 12</v>
      </c>
    </row>
    <row r="3810" spans="1:22" x14ac:dyDescent="0.2">
      <c r="A3810" t="s">
        <v>385</v>
      </c>
      <c r="B3810" s="1" t="str">
        <f t="shared" si="356"/>
        <v>6B</v>
      </c>
      <c r="C3810">
        <v>31.408999999999999</v>
      </c>
      <c r="D3810">
        <f t="shared" si="354"/>
        <v>31.41</v>
      </c>
      <c r="E3810">
        <f>VLOOKUP(D3810,'Peak Combiner'!$A$5:$D$4980,4,FALSE)</f>
        <v>31.41</v>
      </c>
      <c r="F3810">
        <f>IFERROR(VLOOKUP(D3810,rt_comb!$A:$B,2,FALSE),D3810)</f>
        <v>31.41</v>
      </c>
      <c r="G3810">
        <v>1586631</v>
      </c>
      <c r="H3810">
        <f>SUMIFS($G:$G,$E:$E,18.51,'RAW2'!$A:$A,'RAW2'!A3810)</f>
        <v>36022136</v>
      </c>
      <c r="I3810" s="1" t="str">
        <f>VLOOKUP(A3810,'volatile collection data'!$G$6:$H$69,2,FALSE)</f>
        <v>B</v>
      </c>
      <c r="J3810" s="1">
        <f>VLOOKUP(A3810,'volatile collection data'!$G$6:$I$69,3,FALSE)</f>
        <v>6</v>
      </c>
      <c r="K3810" s="1" t="str">
        <f>VLOOKUP(A3810,'volatile collection data'!$G$6:$N$69,8,FALSE)</f>
        <v>12A</v>
      </c>
      <c r="L3810" s="1">
        <f>VLOOKUP(A3810,'volatile collection data'!$G$6:$J$69,4,FALSE)</f>
        <v>3.59</v>
      </c>
      <c r="M3810" s="1">
        <f>VLOOKUP($A3810,'volatile collection data'!$G$6:$M$69,6,FALSE)</f>
        <v>10</v>
      </c>
      <c r="N3810" s="1">
        <f>VLOOKUP($A3810,'volatile collection data'!$G$6:$M$69,7,FALSE)</f>
        <v>3.59</v>
      </c>
      <c r="O3810" s="1">
        <f>VLOOKUP(A3810,'volatile collection data'!$G$6:$K$69,5,FALSE)</f>
        <v>1</v>
      </c>
      <c r="P3810" s="1" t="str">
        <f t="shared" si="357"/>
        <v>6B</v>
      </c>
      <c r="Q3810">
        <f t="shared" si="355"/>
        <v>6.1345403812495598E-2</v>
      </c>
      <c r="R3810" t="str">
        <f t="shared" si="358"/>
        <v>12A_1-B&amp;3.59%3.59@10</v>
      </c>
      <c r="S3810" t="str">
        <f t="shared" si="359"/>
        <v>6B-12A-VCS-Loc-22</v>
      </c>
      <c r="T3810" t="str">
        <f>IFERROR(IF(VLOOKUP(S3810,Bad!$A:$A,1,FALSE)='RAW2'!S3810,"yes","no"),"no")</f>
        <v>no</v>
      </c>
      <c r="U3810" t="str">
        <f>IFERROR(VLOOKUP(F3810,compounds!$A:$B,2,FALSE),"")</f>
        <v/>
      </c>
      <c r="V3810" t="str">
        <f>VLOOKUP(B3810,'volatile collection data'!$O:$P,2,FALSE)</f>
        <v>25 apr.22 12</v>
      </c>
    </row>
    <row r="3811" spans="1:22" x14ac:dyDescent="0.2">
      <c r="A3811" t="s">
        <v>385</v>
      </c>
      <c r="B3811" s="1" t="str">
        <f t="shared" si="356"/>
        <v>6B</v>
      </c>
      <c r="C3811">
        <v>31.739000000000001</v>
      </c>
      <c r="D3811">
        <f t="shared" si="354"/>
        <v>31.74</v>
      </c>
      <c r="E3811">
        <f>VLOOKUP(D3811,'Peak Combiner'!$A$5:$D$4980,4,FALSE)</f>
        <v>31.73</v>
      </c>
      <c r="F3811">
        <f>IFERROR(VLOOKUP(D3811,rt_comb!$A:$B,2,FALSE),D3811)</f>
        <v>31.74</v>
      </c>
      <c r="G3811">
        <v>9767537</v>
      </c>
      <c r="H3811">
        <f>SUMIFS($G:$G,$E:$E,18.51,'RAW2'!$A:$A,'RAW2'!A3811)</f>
        <v>36022136</v>
      </c>
      <c r="I3811" s="1" t="str">
        <f>VLOOKUP(A3811,'volatile collection data'!$G$6:$H$69,2,FALSE)</f>
        <v>B</v>
      </c>
      <c r="J3811" s="1">
        <f>VLOOKUP(A3811,'volatile collection data'!$G$6:$I$69,3,FALSE)</f>
        <v>6</v>
      </c>
      <c r="K3811" s="1" t="str">
        <f>VLOOKUP(A3811,'volatile collection data'!$G$6:$N$69,8,FALSE)</f>
        <v>12A</v>
      </c>
      <c r="L3811" s="1">
        <f>VLOOKUP(A3811,'volatile collection data'!$G$6:$J$69,4,FALSE)</f>
        <v>3.59</v>
      </c>
      <c r="M3811" s="1">
        <f>VLOOKUP($A3811,'volatile collection data'!$G$6:$M$69,6,FALSE)</f>
        <v>10</v>
      </c>
      <c r="N3811" s="1">
        <f>VLOOKUP($A3811,'volatile collection data'!$G$6:$M$69,7,FALSE)</f>
        <v>3.59</v>
      </c>
      <c r="O3811" s="1">
        <f>VLOOKUP(A3811,'volatile collection data'!$G$6:$K$69,5,FALSE)</f>
        <v>1</v>
      </c>
      <c r="P3811" s="1" t="str">
        <f t="shared" si="357"/>
        <v>6B</v>
      </c>
      <c r="Q3811">
        <f t="shared" si="355"/>
        <v>0.37765145236573078</v>
      </c>
      <c r="R3811" t="str">
        <f t="shared" si="358"/>
        <v>12A_1-B&amp;3.59%3.59@10</v>
      </c>
      <c r="S3811" t="str">
        <f t="shared" si="359"/>
        <v>6B-12A-VCS-Loc-22</v>
      </c>
      <c r="T3811" t="str">
        <f>IFERROR(IF(VLOOKUP(S3811,Bad!$A:$A,1,FALSE)='RAW2'!S3811,"yes","no"),"no")</f>
        <v>no</v>
      </c>
      <c r="U3811" t="str">
        <f>IFERROR(VLOOKUP(F3811,compounds!$A:$B,2,FALSE),"")</f>
        <v/>
      </c>
      <c r="V3811" t="str">
        <f>VLOOKUP(B3811,'volatile collection data'!$O:$P,2,FALSE)</f>
        <v>25 apr.22 12</v>
      </c>
    </row>
    <row r="3812" spans="1:22" x14ac:dyDescent="0.2">
      <c r="A3812" t="s">
        <v>385</v>
      </c>
      <c r="B3812" s="1" t="str">
        <f t="shared" si="356"/>
        <v>6B</v>
      </c>
      <c r="C3812">
        <v>34.212000000000003</v>
      </c>
      <c r="D3812">
        <f t="shared" si="354"/>
        <v>34.21</v>
      </c>
      <c r="E3812">
        <f>VLOOKUP(D3812,'Peak Combiner'!$A$5:$D$4980,4,FALSE)</f>
        <v>34.21</v>
      </c>
      <c r="F3812">
        <f>IFERROR(VLOOKUP(D3812,rt_comb!$A:$B,2,FALSE),D3812)</f>
        <v>34.21</v>
      </c>
      <c r="G3812">
        <v>70399227</v>
      </c>
      <c r="H3812">
        <f>SUMIFS($G:$G,$E:$E,18.51,'RAW2'!$A:$A,'RAW2'!A3812)</f>
        <v>36022136</v>
      </c>
      <c r="I3812" s="1" t="str">
        <f>VLOOKUP(A3812,'volatile collection data'!$G$6:$H$69,2,FALSE)</f>
        <v>B</v>
      </c>
      <c r="J3812" s="1">
        <f>VLOOKUP(A3812,'volatile collection data'!$G$6:$I$69,3,FALSE)</f>
        <v>6</v>
      </c>
      <c r="K3812" s="1" t="str">
        <f>VLOOKUP(A3812,'volatile collection data'!$G$6:$N$69,8,FALSE)</f>
        <v>12A</v>
      </c>
      <c r="L3812" s="1">
        <f>VLOOKUP(A3812,'volatile collection data'!$G$6:$J$69,4,FALSE)</f>
        <v>3.59</v>
      </c>
      <c r="M3812" s="1">
        <f>VLOOKUP($A3812,'volatile collection data'!$G$6:$M$69,6,FALSE)</f>
        <v>10</v>
      </c>
      <c r="N3812" s="1">
        <f>VLOOKUP($A3812,'volatile collection data'!$G$6:$M$69,7,FALSE)</f>
        <v>3.59</v>
      </c>
      <c r="O3812" s="1">
        <f>VLOOKUP(A3812,'volatile collection data'!$G$6:$K$69,5,FALSE)</f>
        <v>1</v>
      </c>
      <c r="P3812" s="1" t="str">
        <f t="shared" si="357"/>
        <v>6B</v>
      </c>
      <c r="Q3812">
        <f t="shared" si="355"/>
        <v>2.7219114012032684</v>
      </c>
      <c r="R3812" t="str">
        <f t="shared" si="358"/>
        <v>12A_1-B&amp;3.59%3.59@10</v>
      </c>
      <c r="S3812" t="str">
        <f t="shared" si="359"/>
        <v>6B-12A-VCS-Loc-22</v>
      </c>
      <c r="T3812" t="str">
        <f>IFERROR(IF(VLOOKUP(S3812,Bad!$A:$A,1,FALSE)='RAW2'!S3812,"yes","no"),"no")</f>
        <v>no</v>
      </c>
      <c r="U3812" t="str">
        <f>IFERROR(VLOOKUP(F3812,compounds!$A:$B,2,FALSE),"")</f>
        <v>manoyl oxide</v>
      </c>
      <c r="V3812" t="str">
        <f>VLOOKUP(B3812,'volatile collection data'!$O:$P,2,FALSE)</f>
        <v>25 apr.22 12</v>
      </c>
    </row>
    <row r="3813" spans="1:22" x14ac:dyDescent="0.2">
      <c r="A3813" t="s">
        <v>385</v>
      </c>
      <c r="B3813" s="1" t="str">
        <f t="shared" si="356"/>
        <v>6B</v>
      </c>
      <c r="C3813">
        <v>34.578000000000003</v>
      </c>
      <c r="D3813">
        <f t="shared" si="354"/>
        <v>34.58</v>
      </c>
      <c r="E3813">
        <f>VLOOKUP(D3813,'Peak Combiner'!$A$5:$D$4980,4,FALSE)</f>
        <v>34.58</v>
      </c>
      <c r="F3813">
        <f>IFERROR(VLOOKUP(D3813,rt_comb!$A:$B,2,FALSE),D3813)</f>
        <v>34.58</v>
      </c>
      <c r="G3813">
        <v>895955</v>
      </c>
      <c r="H3813">
        <f>SUMIFS($G:$G,$E:$E,18.51,'RAW2'!$A:$A,'RAW2'!A3813)</f>
        <v>36022136</v>
      </c>
      <c r="I3813" s="1" t="str">
        <f>VLOOKUP(A3813,'volatile collection data'!$G$6:$H$69,2,FALSE)</f>
        <v>B</v>
      </c>
      <c r="J3813" s="1">
        <f>VLOOKUP(A3813,'volatile collection data'!$G$6:$I$69,3,FALSE)</f>
        <v>6</v>
      </c>
      <c r="K3813" s="1" t="str">
        <f>VLOOKUP(A3813,'volatile collection data'!$G$6:$N$69,8,FALSE)</f>
        <v>12A</v>
      </c>
      <c r="L3813" s="1">
        <f>VLOOKUP(A3813,'volatile collection data'!$G$6:$J$69,4,FALSE)</f>
        <v>3.59</v>
      </c>
      <c r="M3813" s="1">
        <f>VLOOKUP($A3813,'volatile collection data'!$G$6:$M$69,6,FALSE)</f>
        <v>10</v>
      </c>
      <c r="N3813" s="1">
        <f>VLOOKUP($A3813,'volatile collection data'!$G$6:$M$69,7,FALSE)</f>
        <v>3.59</v>
      </c>
      <c r="O3813" s="1">
        <f>VLOOKUP(A3813,'volatile collection data'!$G$6:$K$69,5,FALSE)</f>
        <v>1</v>
      </c>
      <c r="P3813" s="1" t="str">
        <f t="shared" si="357"/>
        <v>6B</v>
      </c>
      <c r="Q3813">
        <f t="shared" si="355"/>
        <v>3.4641149248202323E-2</v>
      </c>
      <c r="R3813" t="str">
        <f t="shared" si="358"/>
        <v>12A_1-B&amp;3.59%3.59@10</v>
      </c>
      <c r="S3813" t="str">
        <f t="shared" si="359"/>
        <v>6B-12A-VCS-Loc-22</v>
      </c>
      <c r="T3813" t="str">
        <f>IFERROR(IF(VLOOKUP(S3813,Bad!$A:$A,1,FALSE)='RAW2'!S3813,"yes","no"),"no")</f>
        <v>no</v>
      </c>
      <c r="U3813" t="str">
        <f>IFERROR(VLOOKUP(F3813,compounds!$A:$B,2,FALSE),"")</f>
        <v/>
      </c>
      <c r="V3813" t="str">
        <f>VLOOKUP(B3813,'volatile collection data'!$O:$P,2,FALSE)</f>
        <v>25 apr.22 12</v>
      </c>
    </row>
    <row r="3814" spans="1:22" x14ac:dyDescent="0.2">
      <c r="A3814" t="s">
        <v>385</v>
      </c>
      <c r="B3814" s="1" t="str">
        <f t="shared" si="356"/>
        <v>6B</v>
      </c>
      <c r="C3814">
        <v>34.938000000000002</v>
      </c>
      <c r="D3814">
        <f t="shared" si="354"/>
        <v>34.94</v>
      </c>
      <c r="E3814">
        <f>VLOOKUP(D3814,'Peak Combiner'!$A$5:$D$4980,4,FALSE)</f>
        <v>34.86</v>
      </c>
      <c r="F3814">
        <f>IFERROR(VLOOKUP(D3814,rt_comb!$A:$B,2,FALSE),D3814)</f>
        <v>34.94</v>
      </c>
      <c r="G3814">
        <v>1878810</v>
      </c>
      <c r="H3814">
        <f>SUMIFS($G:$G,$E:$E,18.51,'RAW2'!$A:$A,'RAW2'!A3814)</f>
        <v>36022136</v>
      </c>
      <c r="I3814" s="1" t="str">
        <f>VLOOKUP(A3814,'volatile collection data'!$G$6:$H$69,2,FALSE)</f>
        <v>B</v>
      </c>
      <c r="J3814" s="1">
        <f>VLOOKUP(A3814,'volatile collection data'!$G$6:$I$69,3,FALSE)</f>
        <v>6</v>
      </c>
      <c r="K3814" s="1" t="str">
        <f>VLOOKUP(A3814,'volatile collection data'!$G$6:$N$69,8,FALSE)</f>
        <v>12A</v>
      </c>
      <c r="L3814" s="1">
        <f>VLOOKUP(A3814,'volatile collection data'!$G$6:$J$69,4,FALSE)</f>
        <v>3.59</v>
      </c>
      <c r="M3814" s="1">
        <f>VLOOKUP($A3814,'volatile collection data'!$G$6:$M$69,6,FALSE)</f>
        <v>10</v>
      </c>
      <c r="N3814" s="1">
        <f>VLOOKUP($A3814,'volatile collection data'!$G$6:$M$69,7,FALSE)</f>
        <v>3.59</v>
      </c>
      <c r="O3814" s="1">
        <f>VLOOKUP(A3814,'volatile collection data'!$G$6:$K$69,5,FALSE)</f>
        <v>1</v>
      </c>
      <c r="P3814" s="1" t="str">
        <f t="shared" si="357"/>
        <v>6B</v>
      </c>
      <c r="Q3814">
        <f t="shared" si="355"/>
        <v>7.2642194774307861E-2</v>
      </c>
      <c r="R3814" t="str">
        <f t="shared" si="358"/>
        <v>12A_1-B&amp;3.59%3.59@10</v>
      </c>
      <c r="S3814" t="str">
        <f t="shared" si="359"/>
        <v>6B-12A-VCS-Loc-22</v>
      </c>
      <c r="T3814" t="str">
        <f>IFERROR(IF(VLOOKUP(S3814,Bad!$A:$A,1,FALSE)='RAW2'!S3814,"yes","no"),"no")</f>
        <v>no</v>
      </c>
      <c r="U3814" t="str">
        <f>IFERROR(VLOOKUP(F3814,compounds!$A:$B,2,FALSE),"")</f>
        <v/>
      </c>
      <c r="V3814" t="str">
        <f>VLOOKUP(B3814,'volatile collection data'!$O:$P,2,FALSE)</f>
        <v>25 apr.22 12</v>
      </c>
    </row>
    <row r="3815" spans="1:22" x14ac:dyDescent="0.2">
      <c r="A3815" t="s">
        <v>385</v>
      </c>
      <c r="B3815" s="1" t="str">
        <f t="shared" si="356"/>
        <v>6B</v>
      </c>
      <c r="C3815">
        <v>36.164000000000001</v>
      </c>
      <c r="D3815">
        <f t="shared" si="354"/>
        <v>36.159999999999997</v>
      </c>
      <c r="E3815">
        <f>VLOOKUP(D3815,'Peak Combiner'!$A$5:$D$4980,4,FALSE)</f>
        <v>36.11</v>
      </c>
      <c r="F3815">
        <f>IFERROR(VLOOKUP(D3815,rt_comb!$A:$B,2,FALSE),D3815)</f>
        <v>36.159999999999997</v>
      </c>
      <c r="G3815">
        <v>1136295</v>
      </c>
      <c r="H3815">
        <f>SUMIFS($G:$G,$E:$E,18.51,'RAW2'!$A:$A,'RAW2'!A3815)</f>
        <v>36022136</v>
      </c>
      <c r="I3815" s="1" t="str">
        <f>VLOOKUP(A3815,'volatile collection data'!$G$6:$H$69,2,FALSE)</f>
        <v>B</v>
      </c>
      <c r="J3815" s="1">
        <f>VLOOKUP(A3815,'volatile collection data'!$G$6:$I$69,3,FALSE)</f>
        <v>6</v>
      </c>
      <c r="K3815" s="1" t="str">
        <f>VLOOKUP(A3815,'volatile collection data'!$G$6:$N$69,8,FALSE)</f>
        <v>12A</v>
      </c>
      <c r="L3815" s="1">
        <f>VLOOKUP(A3815,'volatile collection data'!$G$6:$J$69,4,FALSE)</f>
        <v>3.59</v>
      </c>
      <c r="M3815" s="1">
        <f>VLOOKUP($A3815,'volatile collection data'!$G$6:$M$69,6,FALSE)</f>
        <v>10</v>
      </c>
      <c r="N3815" s="1">
        <f>VLOOKUP($A3815,'volatile collection data'!$G$6:$M$69,7,FALSE)</f>
        <v>3.59</v>
      </c>
      <c r="O3815" s="1">
        <f>VLOOKUP(A3815,'volatile collection data'!$G$6:$K$69,5,FALSE)</f>
        <v>1</v>
      </c>
      <c r="P3815" s="1" t="str">
        <f t="shared" si="357"/>
        <v>6B</v>
      </c>
      <c r="Q3815">
        <f t="shared" si="355"/>
        <v>4.3933640288838227E-2</v>
      </c>
      <c r="R3815" t="str">
        <f t="shared" si="358"/>
        <v>12A_1-B&amp;3.59%3.59@10</v>
      </c>
      <c r="S3815" t="str">
        <f t="shared" si="359"/>
        <v>6B-12A-VCS-Loc-22</v>
      </c>
      <c r="T3815" t="str">
        <f>IFERROR(IF(VLOOKUP(S3815,Bad!$A:$A,1,FALSE)='RAW2'!S3815,"yes","no"),"no")</f>
        <v>no</v>
      </c>
      <c r="U3815" t="str">
        <f>IFERROR(VLOOKUP(F3815,compounds!$A:$B,2,FALSE),"")</f>
        <v/>
      </c>
      <c r="V3815" t="str">
        <f>VLOOKUP(B3815,'volatile collection data'!$O:$P,2,FALSE)</f>
        <v>25 apr.22 12</v>
      </c>
    </row>
    <row r="3816" spans="1:22" x14ac:dyDescent="0.2">
      <c r="A3816" t="s">
        <v>385</v>
      </c>
      <c r="B3816" s="1" t="str">
        <f t="shared" si="356"/>
        <v>6B</v>
      </c>
      <c r="C3816">
        <v>36.593000000000004</v>
      </c>
      <c r="D3816">
        <f t="shared" si="354"/>
        <v>36.590000000000003</v>
      </c>
      <c r="E3816">
        <f>VLOOKUP(D3816,'Peak Combiner'!$A$5:$D$4980,4,FALSE)</f>
        <v>36.590000000000003</v>
      </c>
      <c r="F3816">
        <f>IFERROR(VLOOKUP(D3816,rt_comb!$A:$B,2,FALSE),D3816)</f>
        <v>36.590000000000003</v>
      </c>
      <c r="G3816">
        <v>2466654</v>
      </c>
      <c r="H3816">
        <f>SUMIFS($G:$G,$E:$E,18.51,'RAW2'!$A:$A,'RAW2'!A3816)</f>
        <v>36022136</v>
      </c>
      <c r="I3816" s="1" t="str">
        <f>VLOOKUP(A3816,'volatile collection data'!$G$6:$H$69,2,FALSE)</f>
        <v>B</v>
      </c>
      <c r="J3816" s="1">
        <f>VLOOKUP(A3816,'volatile collection data'!$G$6:$I$69,3,FALSE)</f>
        <v>6</v>
      </c>
      <c r="K3816" s="1" t="str">
        <f>VLOOKUP(A3816,'volatile collection data'!$G$6:$N$69,8,FALSE)</f>
        <v>12A</v>
      </c>
      <c r="L3816" s="1">
        <f>VLOOKUP(A3816,'volatile collection data'!$G$6:$J$69,4,FALSE)</f>
        <v>3.59</v>
      </c>
      <c r="M3816" s="1">
        <f>VLOOKUP($A3816,'volatile collection data'!$G$6:$M$69,6,FALSE)</f>
        <v>10</v>
      </c>
      <c r="N3816" s="1">
        <f>VLOOKUP($A3816,'volatile collection data'!$G$6:$M$69,7,FALSE)</f>
        <v>3.59</v>
      </c>
      <c r="O3816" s="1">
        <f>VLOOKUP(A3816,'volatile collection data'!$G$6:$K$69,5,FALSE)</f>
        <v>1</v>
      </c>
      <c r="P3816" s="1" t="str">
        <f t="shared" si="357"/>
        <v>6B</v>
      </c>
      <c r="Q3816">
        <f t="shared" si="355"/>
        <v>9.537055918843608E-2</v>
      </c>
      <c r="R3816" t="str">
        <f t="shared" si="358"/>
        <v>12A_1-B&amp;3.59%3.59@10</v>
      </c>
      <c r="S3816" t="str">
        <f t="shared" si="359"/>
        <v>6B-12A-VCS-Loc-22</v>
      </c>
      <c r="T3816" t="str">
        <f>IFERROR(IF(VLOOKUP(S3816,Bad!$A:$A,1,FALSE)='RAW2'!S3816,"yes","no"),"no")</f>
        <v>no</v>
      </c>
      <c r="U3816" t="str">
        <f>IFERROR(VLOOKUP(F3816,compounds!$A:$B,2,FALSE),"")</f>
        <v/>
      </c>
      <c r="V3816" t="str">
        <f>VLOOKUP(B3816,'volatile collection data'!$O:$P,2,FALSE)</f>
        <v>25 apr.22 12</v>
      </c>
    </row>
    <row r="3817" spans="1:22" x14ac:dyDescent="0.2">
      <c r="A3817" t="s">
        <v>385</v>
      </c>
      <c r="B3817" s="1" t="str">
        <f t="shared" si="356"/>
        <v>6B</v>
      </c>
      <c r="C3817">
        <v>36.741999999999997</v>
      </c>
      <c r="D3817">
        <f t="shared" si="354"/>
        <v>36.74</v>
      </c>
      <c r="E3817">
        <f>VLOOKUP(D3817,'Peak Combiner'!$A$5:$D$4980,4,FALSE)</f>
        <v>36.72</v>
      </c>
      <c r="F3817">
        <f>IFERROR(VLOOKUP(D3817,rt_comb!$A:$B,2,FALSE),D3817)</f>
        <v>36.74</v>
      </c>
      <c r="G3817">
        <v>1375272</v>
      </c>
      <c r="H3817">
        <f>SUMIFS($G:$G,$E:$E,18.51,'RAW2'!$A:$A,'RAW2'!A3817)</f>
        <v>36022136</v>
      </c>
      <c r="I3817" s="1" t="str">
        <f>VLOOKUP(A3817,'volatile collection data'!$G$6:$H$69,2,FALSE)</f>
        <v>B</v>
      </c>
      <c r="J3817" s="1">
        <f>VLOOKUP(A3817,'volatile collection data'!$G$6:$I$69,3,FALSE)</f>
        <v>6</v>
      </c>
      <c r="K3817" s="1" t="str">
        <f>VLOOKUP(A3817,'volatile collection data'!$G$6:$N$69,8,FALSE)</f>
        <v>12A</v>
      </c>
      <c r="L3817" s="1">
        <f>VLOOKUP(A3817,'volatile collection data'!$G$6:$J$69,4,FALSE)</f>
        <v>3.59</v>
      </c>
      <c r="M3817" s="1">
        <f>VLOOKUP($A3817,'volatile collection data'!$G$6:$M$69,6,FALSE)</f>
        <v>10</v>
      </c>
      <c r="N3817" s="1">
        <f>VLOOKUP($A3817,'volatile collection data'!$G$6:$M$69,7,FALSE)</f>
        <v>3.59</v>
      </c>
      <c r="O3817" s="1">
        <f>VLOOKUP(A3817,'volatile collection data'!$G$6:$K$69,5,FALSE)</f>
        <v>1</v>
      </c>
      <c r="P3817" s="1" t="str">
        <f t="shared" si="357"/>
        <v>6B</v>
      </c>
      <c r="Q3817">
        <f t="shared" si="355"/>
        <v>5.3173432380949598E-2</v>
      </c>
      <c r="R3817" t="str">
        <f t="shared" si="358"/>
        <v>12A_1-B&amp;3.59%3.59@10</v>
      </c>
      <c r="S3817" t="str">
        <f t="shared" si="359"/>
        <v>6B-12A-VCS-Loc-22</v>
      </c>
      <c r="T3817" t="str">
        <f>IFERROR(IF(VLOOKUP(S3817,Bad!$A:$A,1,FALSE)='RAW2'!S3817,"yes","no"),"no")</f>
        <v>no</v>
      </c>
      <c r="U3817" t="str">
        <f>IFERROR(VLOOKUP(F3817,compounds!$A:$B,2,FALSE),"")</f>
        <v/>
      </c>
      <c r="V3817" t="str">
        <f>VLOOKUP(B3817,'volatile collection data'!$O:$P,2,FALSE)</f>
        <v>25 apr.22 12</v>
      </c>
    </row>
    <row r="3818" spans="1:22" x14ac:dyDescent="0.2">
      <c r="A3818" t="s">
        <v>385</v>
      </c>
      <c r="B3818" s="1" t="str">
        <f t="shared" si="356"/>
        <v>6B</v>
      </c>
      <c r="C3818">
        <v>37.024999999999999</v>
      </c>
      <c r="D3818">
        <f t="shared" si="354"/>
        <v>37.03</v>
      </c>
      <c r="E3818">
        <f>VLOOKUP(D3818,'Peak Combiner'!$A$5:$D$4980,4,FALSE)</f>
        <v>37.03</v>
      </c>
      <c r="F3818">
        <f>IFERROR(VLOOKUP(D3818,rt_comb!$A:$B,2,FALSE),D3818)</f>
        <v>37.03</v>
      </c>
      <c r="G3818">
        <v>2658934</v>
      </c>
      <c r="H3818">
        <f>SUMIFS($G:$G,$E:$E,18.51,'RAW2'!$A:$A,'RAW2'!A3818)</f>
        <v>36022136</v>
      </c>
      <c r="I3818" s="1" t="str">
        <f>VLOOKUP(A3818,'volatile collection data'!$G$6:$H$69,2,FALSE)</f>
        <v>B</v>
      </c>
      <c r="J3818" s="1">
        <f>VLOOKUP(A3818,'volatile collection data'!$G$6:$I$69,3,FALSE)</f>
        <v>6</v>
      </c>
      <c r="K3818" s="1" t="str">
        <f>VLOOKUP(A3818,'volatile collection data'!$G$6:$N$69,8,FALSE)</f>
        <v>12A</v>
      </c>
      <c r="L3818" s="1">
        <f>VLOOKUP(A3818,'volatile collection data'!$G$6:$J$69,4,FALSE)</f>
        <v>3.59</v>
      </c>
      <c r="M3818" s="1">
        <f>VLOOKUP($A3818,'volatile collection data'!$G$6:$M$69,6,FALSE)</f>
        <v>10</v>
      </c>
      <c r="N3818" s="1">
        <f>VLOOKUP($A3818,'volatile collection data'!$G$6:$M$69,7,FALSE)</f>
        <v>3.59</v>
      </c>
      <c r="O3818" s="1">
        <f>VLOOKUP(A3818,'volatile collection data'!$G$6:$K$69,5,FALSE)</f>
        <v>1</v>
      </c>
      <c r="P3818" s="1" t="str">
        <f t="shared" si="357"/>
        <v>6B</v>
      </c>
      <c r="Q3818">
        <f t="shared" si="355"/>
        <v>0.10280486133245487</v>
      </c>
      <c r="R3818" t="str">
        <f t="shared" si="358"/>
        <v>12A_1-B&amp;3.59%3.59@10</v>
      </c>
      <c r="S3818" t="str">
        <f t="shared" si="359"/>
        <v>6B-12A-VCS-Loc-22</v>
      </c>
      <c r="T3818" t="str">
        <f>IFERROR(IF(VLOOKUP(S3818,Bad!$A:$A,1,FALSE)='RAW2'!S3818,"yes","no"),"no")</f>
        <v>no</v>
      </c>
      <c r="U3818" t="str">
        <f>IFERROR(VLOOKUP(F3818,compounds!$A:$B,2,FALSE),"")</f>
        <v/>
      </c>
      <c r="V3818" t="str">
        <f>VLOOKUP(B3818,'volatile collection data'!$O:$P,2,FALSE)</f>
        <v>25 apr.22 12</v>
      </c>
    </row>
    <row r="3819" spans="1:22" x14ac:dyDescent="0.2">
      <c r="A3819" t="s">
        <v>385</v>
      </c>
      <c r="B3819" s="1" t="str">
        <f t="shared" si="356"/>
        <v>6B</v>
      </c>
      <c r="C3819">
        <v>37.247</v>
      </c>
      <c r="D3819">
        <f t="shared" si="354"/>
        <v>37.25</v>
      </c>
      <c r="E3819">
        <f>VLOOKUP(D3819,'Peak Combiner'!$A$5:$D$4980,4,FALSE)</f>
        <v>37.24</v>
      </c>
      <c r="F3819">
        <f>IFERROR(VLOOKUP(D3819,rt_comb!$A:$B,2,FALSE),D3819)</f>
        <v>37.25</v>
      </c>
      <c r="G3819">
        <v>1403437</v>
      </c>
      <c r="H3819">
        <f>SUMIFS($G:$G,$E:$E,18.51,'RAW2'!$A:$A,'RAW2'!A3819)</f>
        <v>36022136</v>
      </c>
      <c r="I3819" s="1" t="str">
        <f>VLOOKUP(A3819,'volatile collection data'!$G$6:$H$69,2,FALSE)</f>
        <v>B</v>
      </c>
      <c r="J3819" s="1">
        <f>VLOOKUP(A3819,'volatile collection data'!$G$6:$I$69,3,FALSE)</f>
        <v>6</v>
      </c>
      <c r="K3819" s="1" t="str">
        <f>VLOOKUP(A3819,'volatile collection data'!$G$6:$N$69,8,FALSE)</f>
        <v>12A</v>
      </c>
      <c r="L3819" s="1">
        <f>VLOOKUP(A3819,'volatile collection data'!$G$6:$J$69,4,FALSE)</f>
        <v>3.59</v>
      </c>
      <c r="M3819" s="1">
        <f>VLOOKUP($A3819,'volatile collection data'!$G$6:$M$69,6,FALSE)</f>
        <v>10</v>
      </c>
      <c r="N3819" s="1">
        <f>VLOOKUP($A3819,'volatile collection data'!$G$6:$M$69,7,FALSE)</f>
        <v>3.59</v>
      </c>
      <c r="O3819" s="1">
        <f>VLOOKUP(A3819,'volatile collection data'!$G$6:$K$69,5,FALSE)</f>
        <v>1</v>
      </c>
      <c r="P3819" s="1" t="str">
        <f t="shared" si="357"/>
        <v>6B</v>
      </c>
      <c r="Q3819">
        <f t="shared" si="355"/>
        <v>5.4262402216014555E-2</v>
      </c>
      <c r="R3819" t="str">
        <f t="shared" si="358"/>
        <v>12A_1-B&amp;3.59%3.59@10</v>
      </c>
      <c r="S3819" t="str">
        <f t="shared" si="359"/>
        <v>6B-12A-VCS-Loc-22</v>
      </c>
      <c r="T3819" t="str">
        <f>IFERROR(IF(VLOOKUP(S3819,Bad!$A:$A,1,FALSE)='RAW2'!S3819,"yes","no"),"no")</f>
        <v>no</v>
      </c>
      <c r="U3819" t="str">
        <f>IFERROR(VLOOKUP(F3819,compounds!$A:$B,2,FALSE),"")</f>
        <v/>
      </c>
      <c r="V3819" t="str">
        <f>VLOOKUP(B3819,'volatile collection data'!$O:$P,2,FALSE)</f>
        <v>25 apr.22 12</v>
      </c>
    </row>
    <row r="3820" spans="1:22" x14ac:dyDescent="0.2">
      <c r="A3820" t="s">
        <v>385</v>
      </c>
      <c r="B3820" s="1" t="str">
        <f t="shared" si="356"/>
        <v>6B</v>
      </c>
      <c r="C3820">
        <v>37.295000000000002</v>
      </c>
      <c r="D3820">
        <f t="shared" si="354"/>
        <v>37.299999999999997</v>
      </c>
      <c r="E3820">
        <f>VLOOKUP(D3820,'Peak Combiner'!$A$5:$D$4980,4,FALSE)</f>
        <v>37.24</v>
      </c>
      <c r="F3820">
        <f>IFERROR(VLOOKUP(D3820,rt_comb!$A:$B,2,FALSE),D3820)</f>
        <v>37.299999999999997</v>
      </c>
      <c r="G3820">
        <v>2214658</v>
      </c>
      <c r="H3820">
        <f>SUMIFS($G:$G,$E:$E,18.51,'RAW2'!$A:$A,'RAW2'!A3820)</f>
        <v>36022136</v>
      </c>
      <c r="I3820" s="1" t="str">
        <f>VLOOKUP(A3820,'volatile collection data'!$G$6:$H$69,2,FALSE)</f>
        <v>B</v>
      </c>
      <c r="J3820" s="1">
        <f>VLOOKUP(A3820,'volatile collection data'!$G$6:$I$69,3,FALSE)</f>
        <v>6</v>
      </c>
      <c r="K3820" s="1" t="str">
        <f>VLOOKUP(A3820,'volatile collection data'!$G$6:$N$69,8,FALSE)</f>
        <v>12A</v>
      </c>
      <c r="L3820" s="1">
        <f>VLOOKUP(A3820,'volatile collection data'!$G$6:$J$69,4,FALSE)</f>
        <v>3.59</v>
      </c>
      <c r="M3820" s="1">
        <f>VLOOKUP($A3820,'volatile collection data'!$G$6:$M$69,6,FALSE)</f>
        <v>10</v>
      </c>
      <c r="N3820" s="1">
        <f>VLOOKUP($A3820,'volatile collection data'!$G$6:$M$69,7,FALSE)</f>
        <v>3.59</v>
      </c>
      <c r="O3820" s="1">
        <f>VLOOKUP(A3820,'volatile collection data'!$G$6:$K$69,5,FALSE)</f>
        <v>1</v>
      </c>
      <c r="P3820" s="1" t="str">
        <f t="shared" si="357"/>
        <v>6B</v>
      </c>
      <c r="Q3820">
        <f t="shared" si="355"/>
        <v>8.5627401277659318E-2</v>
      </c>
      <c r="R3820" t="str">
        <f t="shared" si="358"/>
        <v>12A_1-B&amp;3.59%3.59@10</v>
      </c>
      <c r="S3820" t="str">
        <f t="shared" si="359"/>
        <v>6B-12A-VCS-Loc-22</v>
      </c>
      <c r="T3820" t="str">
        <f>IFERROR(IF(VLOOKUP(S3820,Bad!$A:$A,1,FALSE)='RAW2'!S3820,"yes","no"),"no")</f>
        <v>no</v>
      </c>
      <c r="U3820" t="str">
        <f>IFERROR(VLOOKUP(F3820,compounds!$A:$B,2,FALSE),"")</f>
        <v/>
      </c>
      <c r="V3820" t="str">
        <f>VLOOKUP(B3820,'volatile collection data'!$O:$P,2,FALSE)</f>
        <v>25 apr.22 12</v>
      </c>
    </row>
    <row r="3821" spans="1:22" x14ac:dyDescent="0.2">
      <c r="A3821" t="s">
        <v>385</v>
      </c>
      <c r="B3821" s="1" t="str">
        <f t="shared" si="356"/>
        <v>6B</v>
      </c>
      <c r="C3821">
        <v>37.72</v>
      </c>
      <c r="D3821">
        <f t="shared" si="354"/>
        <v>37.72</v>
      </c>
      <c r="E3821">
        <f>VLOOKUP(D3821,'Peak Combiner'!$A$5:$D$4980,4,FALSE)</f>
        <v>37.67</v>
      </c>
      <c r="F3821">
        <f>IFERROR(VLOOKUP(D3821,rt_comb!$A:$B,2,FALSE),D3821)</f>
        <v>37.72</v>
      </c>
      <c r="G3821">
        <v>3466419</v>
      </c>
      <c r="H3821">
        <f>SUMIFS($G:$G,$E:$E,18.51,'RAW2'!$A:$A,'RAW2'!A3821)</f>
        <v>36022136</v>
      </c>
      <c r="I3821" s="1" t="str">
        <f>VLOOKUP(A3821,'volatile collection data'!$G$6:$H$69,2,FALSE)</f>
        <v>B</v>
      </c>
      <c r="J3821" s="1">
        <f>VLOOKUP(A3821,'volatile collection data'!$G$6:$I$69,3,FALSE)</f>
        <v>6</v>
      </c>
      <c r="K3821" s="1" t="str">
        <f>VLOOKUP(A3821,'volatile collection data'!$G$6:$N$69,8,FALSE)</f>
        <v>12A</v>
      </c>
      <c r="L3821" s="1">
        <f>VLOOKUP(A3821,'volatile collection data'!$G$6:$J$69,4,FALSE)</f>
        <v>3.59</v>
      </c>
      <c r="M3821" s="1">
        <f>VLOOKUP($A3821,'volatile collection data'!$G$6:$M$69,6,FALSE)</f>
        <v>10</v>
      </c>
      <c r="N3821" s="1">
        <f>VLOOKUP($A3821,'volatile collection data'!$G$6:$M$69,7,FALSE)</f>
        <v>3.59</v>
      </c>
      <c r="O3821" s="1">
        <f>VLOOKUP(A3821,'volatile collection data'!$G$6:$K$69,5,FALSE)</f>
        <v>1</v>
      </c>
      <c r="P3821" s="1" t="str">
        <f t="shared" si="357"/>
        <v>6B</v>
      </c>
      <c r="Q3821">
        <f t="shared" si="355"/>
        <v>0.13402541191890691</v>
      </c>
      <c r="R3821" t="str">
        <f t="shared" si="358"/>
        <v>12A_1-B&amp;3.59%3.59@10</v>
      </c>
      <c r="S3821" t="str">
        <f t="shared" si="359"/>
        <v>6B-12A-VCS-Loc-22</v>
      </c>
      <c r="T3821" t="str">
        <f>IFERROR(IF(VLOOKUP(S3821,Bad!$A:$A,1,FALSE)='RAW2'!S3821,"yes","no"),"no")</f>
        <v>no</v>
      </c>
      <c r="U3821" t="str">
        <f>IFERROR(VLOOKUP(F3821,compounds!$A:$B,2,FALSE),"")</f>
        <v/>
      </c>
      <c r="V3821" t="str">
        <f>VLOOKUP(B3821,'volatile collection data'!$O:$P,2,FALSE)</f>
        <v>25 apr.22 12</v>
      </c>
    </row>
    <row r="3822" spans="1:22" x14ac:dyDescent="0.2">
      <c r="A3822" t="s">
        <v>385</v>
      </c>
      <c r="B3822" s="1" t="str">
        <f t="shared" si="356"/>
        <v>6B</v>
      </c>
      <c r="C3822">
        <v>37.99</v>
      </c>
      <c r="D3822">
        <f t="shared" si="354"/>
        <v>37.99</v>
      </c>
      <c r="E3822">
        <f>VLOOKUP(D3822,'Peak Combiner'!$A$5:$D$4980,4,FALSE)</f>
        <v>37.99</v>
      </c>
      <c r="F3822">
        <f>IFERROR(VLOOKUP(D3822,rt_comb!$A:$B,2,FALSE),D3822)</f>
        <v>37.99</v>
      </c>
      <c r="G3822">
        <v>17624540</v>
      </c>
      <c r="H3822">
        <f>SUMIFS($G:$G,$E:$E,18.51,'RAW2'!$A:$A,'RAW2'!A3822)</f>
        <v>36022136</v>
      </c>
      <c r="I3822" s="1" t="str">
        <f>VLOOKUP(A3822,'volatile collection data'!$G$6:$H$69,2,FALSE)</f>
        <v>B</v>
      </c>
      <c r="J3822" s="1">
        <f>VLOOKUP(A3822,'volatile collection data'!$G$6:$I$69,3,FALSE)</f>
        <v>6</v>
      </c>
      <c r="K3822" s="1" t="str">
        <f>VLOOKUP(A3822,'volatile collection data'!$G$6:$N$69,8,FALSE)</f>
        <v>12A</v>
      </c>
      <c r="L3822" s="1">
        <f>VLOOKUP(A3822,'volatile collection data'!$G$6:$J$69,4,FALSE)</f>
        <v>3.59</v>
      </c>
      <c r="M3822" s="1">
        <f>VLOOKUP($A3822,'volatile collection data'!$G$6:$M$69,6,FALSE)</f>
        <v>10</v>
      </c>
      <c r="N3822" s="1">
        <f>VLOOKUP($A3822,'volatile collection data'!$G$6:$M$69,7,FALSE)</f>
        <v>3.59</v>
      </c>
      <c r="O3822" s="1">
        <f>VLOOKUP(A3822,'volatile collection data'!$G$6:$K$69,5,FALSE)</f>
        <v>1</v>
      </c>
      <c r="P3822" s="1" t="str">
        <f t="shared" si="357"/>
        <v>6B</v>
      </c>
      <c r="Q3822">
        <f t="shared" si="355"/>
        <v>0.68143413516405593</v>
      </c>
      <c r="R3822" t="str">
        <f t="shared" si="358"/>
        <v>12A_1-B&amp;3.59%3.59@10</v>
      </c>
      <c r="S3822" t="str">
        <f t="shared" si="359"/>
        <v>6B-12A-VCS-Loc-22</v>
      </c>
      <c r="T3822" t="str">
        <f>IFERROR(IF(VLOOKUP(S3822,Bad!$A:$A,1,FALSE)='RAW2'!S3822,"yes","no"),"no")</f>
        <v>no</v>
      </c>
      <c r="U3822" t="str">
        <f>IFERROR(VLOOKUP(F3822,compounds!$A:$B,2,FALSE),"")</f>
        <v/>
      </c>
      <c r="V3822" t="str">
        <f>VLOOKUP(B3822,'volatile collection data'!$O:$P,2,FALSE)</f>
        <v>25 apr.22 12</v>
      </c>
    </row>
    <row r="3823" spans="1:22" x14ac:dyDescent="0.2">
      <c r="A3823" t="s">
        <v>385</v>
      </c>
      <c r="B3823" s="1" t="str">
        <f t="shared" si="356"/>
        <v>6B</v>
      </c>
      <c r="C3823">
        <v>38.453000000000003</v>
      </c>
      <c r="D3823">
        <f t="shared" si="354"/>
        <v>38.450000000000003</v>
      </c>
      <c r="E3823">
        <f>VLOOKUP(D3823,'Peak Combiner'!$A$5:$D$4980,4,FALSE)</f>
        <v>38.450000000000003</v>
      </c>
      <c r="F3823">
        <f>IFERROR(VLOOKUP(D3823,rt_comb!$A:$B,2,FALSE),D3823)</f>
        <v>38.450000000000003</v>
      </c>
      <c r="G3823">
        <v>3044134</v>
      </c>
      <c r="H3823">
        <f>SUMIFS($G:$G,$E:$E,18.51,'RAW2'!$A:$A,'RAW2'!A3823)</f>
        <v>36022136</v>
      </c>
      <c r="I3823" s="1" t="str">
        <f>VLOOKUP(A3823,'volatile collection data'!$G$6:$H$69,2,FALSE)</f>
        <v>B</v>
      </c>
      <c r="J3823" s="1">
        <f>VLOOKUP(A3823,'volatile collection data'!$G$6:$I$69,3,FALSE)</f>
        <v>6</v>
      </c>
      <c r="K3823" s="1" t="str">
        <f>VLOOKUP(A3823,'volatile collection data'!$G$6:$N$69,8,FALSE)</f>
        <v>12A</v>
      </c>
      <c r="L3823" s="1">
        <f>VLOOKUP(A3823,'volatile collection data'!$G$6:$J$69,4,FALSE)</f>
        <v>3.59</v>
      </c>
      <c r="M3823" s="1">
        <f>VLOOKUP($A3823,'volatile collection data'!$G$6:$M$69,6,FALSE)</f>
        <v>10</v>
      </c>
      <c r="N3823" s="1">
        <f>VLOOKUP($A3823,'volatile collection data'!$G$6:$M$69,7,FALSE)</f>
        <v>3.59</v>
      </c>
      <c r="O3823" s="1">
        <f>VLOOKUP(A3823,'volatile collection data'!$G$6:$K$69,5,FALSE)</f>
        <v>1</v>
      </c>
      <c r="P3823" s="1" t="str">
        <f t="shared" si="357"/>
        <v>6B</v>
      </c>
      <c r="Q3823">
        <f t="shared" si="355"/>
        <v>0.1176982105412963</v>
      </c>
      <c r="R3823" t="str">
        <f t="shared" si="358"/>
        <v>12A_1-B&amp;3.59%3.59@10</v>
      </c>
      <c r="S3823" t="str">
        <f t="shared" si="359"/>
        <v>6B-12A-VCS-Loc-22</v>
      </c>
      <c r="T3823" t="str">
        <f>IFERROR(IF(VLOOKUP(S3823,Bad!$A:$A,1,FALSE)='RAW2'!S3823,"yes","no"),"no")</f>
        <v>no</v>
      </c>
      <c r="U3823" t="str">
        <f>IFERROR(VLOOKUP(F3823,compounds!$A:$B,2,FALSE),"")</f>
        <v/>
      </c>
      <c r="V3823" t="str">
        <f>VLOOKUP(B3823,'volatile collection data'!$O:$P,2,FALSE)</f>
        <v>25 apr.22 12</v>
      </c>
    </row>
    <row r="3824" spans="1:22" x14ac:dyDescent="0.2">
      <c r="A3824" t="s">
        <v>386</v>
      </c>
      <c r="B3824" s="1" t="str">
        <f t="shared" si="356"/>
        <v>6C</v>
      </c>
      <c r="C3824">
        <v>4.173</v>
      </c>
      <c r="D3824">
        <f t="shared" si="354"/>
        <v>4.17</v>
      </c>
      <c r="E3824">
        <f>VLOOKUP(D3824,'Peak Combiner'!$A$5:$D$4980,4,FALSE)</f>
        <v>4.1500000000000004</v>
      </c>
      <c r="F3824">
        <f>IFERROR(VLOOKUP(D3824,rt_comb!$A:$B,2,FALSE),D3824)</f>
        <v>4.17</v>
      </c>
      <c r="G3824">
        <v>-702543</v>
      </c>
      <c r="H3824">
        <f>SUMIFS($G:$G,$E:$E,18.51,'RAW2'!$A:$A,'RAW2'!A3824)</f>
        <v>36285679</v>
      </c>
      <c r="I3824" s="1" t="str">
        <f>VLOOKUP(A3824,'volatile collection data'!$G$6:$H$69,2,FALSE)</f>
        <v>C</v>
      </c>
      <c r="J3824" s="1">
        <f>VLOOKUP(A3824,'volatile collection data'!$G$6:$I$69,3,FALSE)</f>
        <v>6</v>
      </c>
      <c r="K3824" s="1" t="str">
        <f>VLOOKUP(A3824,'volatile collection data'!$G$6:$N$69,8,FALSE)</f>
        <v>14A</v>
      </c>
      <c r="L3824" s="1">
        <f>VLOOKUP(A3824,'volatile collection data'!$G$6:$J$69,4,FALSE)</f>
        <v>7.12</v>
      </c>
      <c r="M3824" s="1">
        <f>VLOOKUP($A3824,'volatile collection data'!$G$6:$M$69,6,FALSE)</f>
        <v>9</v>
      </c>
      <c r="N3824" s="1">
        <f>VLOOKUP($A3824,'volatile collection data'!$G$6:$M$69,7,FALSE)</f>
        <v>7.12</v>
      </c>
      <c r="O3824" s="1">
        <f>VLOOKUP(A3824,'volatile collection data'!$G$6:$K$69,5,FALSE)</f>
        <v>1</v>
      </c>
      <c r="P3824" s="1" t="str">
        <f t="shared" si="357"/>
        <v>6C</v>
      </c>
      <c r="Q3824">
        <f t="shared" si="355"/>
        <v>-1.3596516915519391E-2</v>
      </c>
      <c r="R3824" t="str">
        <f t="shared" si="358"/>
        <v>14A_1-C&amp;7.12%7.12@9</v>
      </c>
      <c r="S3824" t="str">
        <f t="shared" si="359"/>
        <v>6C-14A-VCS-Loc-22</v>
      </c>
      <c r="T3824" t="str">
        <f>IFERROR(IF(VLOOKUP(S3824,Bad!$A:$A,1,FALSE)='RAW2'!S3824,"yes","no"),"no")</f>
        <v>no</v>
      </c>
      <c r="U3824" t="str">
        <f>IFERROR(VLOOKUP(F3824,compounds!$A:$B,2,FALSE),"")</f>
        <v/>
      </c>
      <c r="V3824" t="str">
        <f>VLOOKUP(B3824,'volatile collection data'!$O:$P,2,FALSE)</f>
        <v>26.apr.22 14</v>
      </c>
    </row>
    <row r="3825" spans="1:22" x14ac:dyDescent="0.2">
      <c r="A3825" t="s">
        <v>386</v>
      </c>
      <c r="B3825" s="1" t="str">
        <f t="shared" si="356"/>
        <v>6C</v>
      </c>
      <c r="C3825">
        <v>4.4470000000000001</v>
      </c>
      <c r="D3825">
        <f t="shared" si="354"/>
        <v>4.45</v>
      </c>
      <c r="E3825">
        <f>VLOOKUP(D3825,'Peak Combiner'!$A$5:$D$4980,4,FALSE)</f>
        <v>4.45</v>
      </c>
      <c r="F3825">
        <f>IFERROR(VLOOKUP(D3825,rt_comb!$A:$B,2,FALSE),D3825)</f>
        <v>4.45</v>
      </c>
      <c r="G3825">
        <v>697471</v>
      </c>
      <c r="H3825">
        <f>SUMIFS($G:$G,$E:$E,18.51,'RAW2'!$A:$A,'RAW2'!A3825)</f>
        <v>36285679</v>
      </c>
      <c r="I3825" s="1" t="str">
        <f>VLOOKUP(A3825,'volatile collection data'!$G$6:$H$69,2,FALSE)</f>
        <v>C</v>
      </c>
      <c r="J3825" s="1">
        <f>VLOOKUP(A3825,'volatile collection data'!$G$6:$I$69,3,FALSE)</f>
        <v>6</v>
      </c>
      <c r="K3825" s="1" t="str">
        <f>VLOOKUP(A3825,'volatile collection data'!$G$6:$N$69,8,FALSE)</f>
        <v>14A</v>
      </c>
      <c r="L3825" s="1">
        <f>VLOOKUP(A3825,'volatile collection data'!$G$6:$J$69,4,FALSE)</f>
        <v>7.12</v>
      </c>
      <c r="M3825" s="1">
        <f>VLOOKUP($A3825,'volatile collection data'!$G$6:$M$69,6,FALSE)</f>
        <v>9</v>
      </c>
      <c r="N3825" s="1">
        <f>VLOOKUP($A3825,'volatile collection data'!$G$6:$M$69,7,FALSE)</f>
        <v>7.12</v>
      </c>
      <c r="O3825" s="1">
        <f>VLOOKUP(A3825,'volatile collection data'!$G$6:$K$69,5,FALSE)</f>
        <v>1</v>
      </c>
      <c r="P3825" s="1" t="str">
        <f t="shared" si="357"/>
        <v>6C</v>
      </c>
      <c r="Q3825">
        <f t="shared" si="355"/>
        <v>1.3498357039475486E-2</v>
      </c>
      <c r="R3825" t="str">
        <f t="shared" si="358"/>
        <v>14A_1-C&amp;7.12%7.12@9</v>
      </c>
      <c r="S3825" t="str">
        <f t="shared" si="359"/>
        <v>6C-14A-VCS-Loc-22</v>
      </c>
      <c r="T3825" t="str">
        <f>IFERROR(IF(VLOOKUP(S3825,Bad!$A:$A,1,FALSE)='RAW2'!S3825,"yes","no"),"no")</f>
        <v>no</v>
      </c>
      <c r="U3825" t="str">
        <f>IFERROR(VLOOKUP(F3825,compounds!$A:$B,2,FALSE),"")</f>
        <v/>
      </c>
      <c r="V3825" t="str">
        <f>VLOOKUP(B3825,'volatile collection data'!$O:$P,2,FALSE)</f>
        <v>26.apr.22 14</v>
      </c>
    </row>
    <row r="3826" spans="1:22" x14ac:dyDescent="0.2">
      <c r="A3826" t="s">
        <v>386</v>
      </c>
      <c r="B3826" s="1" t="str">
        <f t="shared" si="356"/>
        <v>6C</v>
      </c>
      <c r="C3826">
        <v>4.7210000000000001</v>
      </c>
      <c r="D3826">
        <f t="shared" si="354"/>
        <v>4.72</v>
      </c>
      <c r="E3826">
        <f>VLOOKUP(D3826,'Peak Combiner'!$A$5:$D$4980,4,FALSE)</f>
        <v>4.7</v>
      </c>
      <c r="F3826">
        <f>IFERROR(VLOOKUP(D3826,rt_comb!$A:$B,2,FALSE),D3826)</f>
        <v>4.72</v>
      </c>
      <c r="G3826">
        <v>5531122</v>
      </c>
      <c r="H3826">
        <f>SUMIFS($G:$G,$E:$E,18.51,'RAW2'!$A:$A,'RAW2'!A3826)</f>
        <v>36285679</v>
      </c>
      <c r="I3826" s="1" t="str">
        <f>VLOOKUP(A3826,'volatile collection data'!$G$6:$H$69,2,FALSE)</f>
        <v>C</v>
      </c>
      <c r="J3826" s="1">
        <f>VLOOKUP(A3826,'volatile collection data'!$G$6:$I$69,3,FALSE)</f>
        <v>6</v>
      </c>
      <c r="K3826" s="1" t="str">
        <f>VLOOKUP(A3826,'volatile collection data'!$G$6:$N$69,8,FALSE)</f>
        <v>14A</v>
      </c>
      <c r="L3826" s="1">
        <f>VLOOKUP(A3826,'volatile collection data'!$G$6:$J$69,4,FALSE)</f>
        <v>7.12</v>
      </c>
      <c r="M3826" s="1">
        <f>VLOOKUP($A3826,'volatile collection data'!$G$6:$M$69,6,FALSE)</f>
        <v>9</v>
      </c>
      <c r="N3826" s="1">
        <f>VLOOKUP($A3826,'volatile collection data'!$G$6:$M$69,7,FALSE)</f>
        <v>7.12</v>
      </c>
      <c r="O3826" s="1">
        <f>VLOOKUP(A3826,'volatile collection data'!$G$6:$K$69,5,FALSE)</f>
        <v>1</v>
      </c>
      <c r="P3826" s="1" t="str">
        <f t="shared" si="357"/>
        <v>6C</v>
      </c>
      <c r="Q3826">
        <f t="shared" si="355"/>
        <v>0.1070453962743938</v>
      </c>
      <c r="R3826" t="str">
        <f t="shared" si="358"/>
        <v>14A_1-C&amp;7.12%7.12@9</v>
      </c>
      <c r="S3826" t="str">
        <f t="shared" si="359"/>
        <v>6C-14A-VCS-Loc-22</v>
      </c>
      <c r="T3826" t="str">
        <f>IFERROR(IF(VLOOKUP(S3826,Bad!$A:$A,1,FALSE)='RAW2'!S3826,"yes","no"),"no")</f>
        <v>no</v>
      </c>
      <c r="U3826" t="str">
        <f>IFERROR(VLOOKUP(F3826,compounds!$A:$B,2,FALSE),"")</f>
        <v/>
      </c>
      <c r="V3826" t="str">
        <f>VLOOKUP(B3826,'volatile collection data'!$O:$P,2,FALSE)</f>
        <v>26.apr.22 14</v>
      </c>
    </row>
    <row r="3827" spans="1:22" x14ac:dyDescent="0.2">
      <c r="A3827" t="s">
        <v>386</v>
      </c>
      <c r="B3827" s="1" t="str">
        <f t="shared" si="356"/>
        <v>6C</v>
      </c>
      <c r="C3827">
        <v>5.016</v>
      </c>
      <c r="D3827">
        <f t="shared" si="354"/>
        <v>5.0199999999999996</v>
      </c>
      <c r="E3827">
        <f>VLOOKUP(D3827,'Peak Combiner'!$A$5:$D$4980,4,FALSE)</f>
        <v>4.99</v>
      </c>
      <c r="F3827">
        <f>IFERROR(VLOOKUP(D3827,rt_comb!$A:$B,2,FALSE),D3827)</f>
        <v>5.0199999999999996</v>
      </c>
      <c r="G3827">
        <v>6067098</v>
      </c>
      <c r="H3827">
        <f>SUMIFS($G:$G,$E:$E,18.51,'RAW2'!$A:$A,'RAW2'!A3827)</f>
        <v>36285679</v>
      </c>
      <c r="I3827" s="1" t="str">
        <f>VLOOKUP(A3827,'volatile collection data'!$G$6:$H$69,2,FALSE)</f>
        <v>C</v>
      </c>
      <c r="J3827" s="1">
        <f>VLOOKUP(A3827,'volatile collection data'!$G$6:$I$69,3,FALSE)</f>
        <v>6</v>
      </c>
      <c r="K3827" s="1" t="str">
        <f>VLOOKUP(A3827,'volatile collection data'!$G$6:$N$69,8,FALSE)</f>
        <v>14A</v>
      </c>
      <c r="L3827" s="1">
        <f>VLOOKUP(A3827,'volatile collection data'!$G$6:$J$69,4,FALSE)</f>
        <v>7.12</v>
      </c>
      <c r="M3827" s="1">
        <f>VLOOKUP($A3827,'volatile collection data'!$G$6:$M$69,6,FALSE)</f>
        <v>9</v>
      </c>
      <c r="N3827" s="1">
        <f>VLOOKUP($A3827,'volatile collection data'!$G$6:$M$69,7,FALSE)</f>
        <v>7.12</v>
      </c>
      <c r="O3827" s="1">
        <f>VLOOKUP(A3827,'volatile collection data'!$G$6:$K$69,5,FALSE)</f>
        <v>1</v>
      </c>
      <c r="P3827" s="1" t="str">
        <f t="shared" si="357"/>
        <v>6C</v>
      </c>
      <c r="Q3827">
        <f t="shared" si="355"/>
        <v>0.11741829409034586</v>
      </c>
      <c r="R3827" t="str">
        <f t="shared" si="358"/>
        <v>14A_1-C&amp;7.12%7.12@9</v>
      </c>
      <c r="S3827" t="str">
        <f t="shared" si="359"/>
        <v>6C-14A-VCS-Loc-22</v>
      </c>
      <c r="T3827" t="str">
        <f>IFERROR(IF(VLOOKUP(S3827,Bad!$A:$A,1,FALSE)='RAW2'!S3827,"yes","no"),"no")</f>
        <v>no</v>
      </c>
      <c r="U3827" t="str">
        <f>IFERROR(VLOOKUP(F3827,compounds!$A:$B,2,FALSE),"")</f>
        <v/>
      </c>
      <c r="V3827" t="str">
        <f>VLOOKUP(B3827,'volatile collection data'!$O:$P,2,FALSE)</f>
        <v>26.apr.22 14</v>
      </c>
    </row>
    <row r="3828" spans="1:22" x14ac:dyDescent="0.2">
      <c r="A3828" t="s">
        <v>386</v>
      </c>
      <c r="B3828" s="1" t="str">
        <f t="shared" si="356"/>
        <v>6C</v>
      </c>
      <c r="C3828">
        <v>6.2809999999999997</v>
      </c>
      <c r="D3828">
        <f t="shared" si="354"/>
        <v>6.28</v>
      </c>
      <c r="E3828">
        <f>VLOOKUP(D3828,'Peak Combiner'!$A$5:$D$4980,4,FALSE)</f>
        <v>6.28</v>
      </c>
      <c r="F3828">
        <f>IFERROR(VLOOKUP(D3828,rt_comb!$A:$B,2,FALSE),D3828)</f>
        <v>6.28</v>
      </c>
      <c r="G3828">
        <v>883653</v>
      </c>
      <c r="H3828">
        <f>SUMIFS($G:$G,$E:$E,18.51,'RAW2'!$A:$A,'RAW2'!A3828)</f>
        <v>36285679</v>
      </c>
      <c r="I3828" s="1" t="str">
        <f>VLOOKUP(A3828,'volatile collection data'!$G$6:$H$69,2,FALSE)</f>
        <v>C</v>
      </c>
      <c r="J3828" s="1">
        <f>VLOOKUP(A3828,'volatile collection data'!$G$6:$I$69,3,FALSE)</f>
        <v>6</v>
      </c>
      <c r="K3828" s="1" t="str">
        <f>VLOOKUP(A3828,'volatile collection data'!$G$6:$N$69,8,FALSE)</f>
        <v>14A</v>
      </c>
      <c r="L3828" s="1">
        <f>VLOOKUP(A3828,'volatile collection data'!$G$6:$J$69,4,FALSE)</f>
        <v>7.12</v>
      </c>
      <c r="M3828" s="1">
        <f>VLOOKUP($A3828,'volatile collection data'!$G$6:$M$69,6,FALSE)</f>
        <v>9</v>
      </c>
      <c r="N3828" s="1">
        <f>VLOOKUP($A3828,'volatile collection data'!$G$6:$M$69,7,FALSE)</f>
        <v>7.12</v>
      </c>
      <c r="O3828" s="1">
        <f>VLOOKUP(A3828,'volatile collection data'!$G$6:$K$69,5,FALSE)</f>
        <v>1</v>
      </c>
      <c r="P3828" s="1" t="str">
        <f t="shared" si="357"/>
        <v>6C</v>
      </c>
      <c r="Q3828">
        <f t="shared" si="355"/>
        <v>1.7101590880486257E-2</v>
      </c>
      <c r="R3828" t="str">
        <f t="shared" si="358"/>
        <v>14A_1-C&amp;7.12%7.12@9</v>
      </c>
      <c r="S3828" t="str">
        <f t="shared" si="359"/>
        <v>6C-14A-VCS-Loc-22</v>
      </c>
      <c r="T3828" t="str">
        <f>IFERROR(IF(VLOOKUP(S3828,Bad!$A:$A,1,FALSE)='RAW2'!S3828,"yes","no"),"no")</f>
        <v>no</v>
      </c>
      <c r="U3828" t="str">
        <f>IFERROR(VLOOKUP(F3828,compounds!$A:$B,2,FALSE),"")</f>
        <v/>
      </c>
      <c r="V3828" t="str">
        <f>VLOOKUP(B3828,'volatile collection data'!$O:$P,2,FALSE)</f>
        <v>26.apr.22 14</v>
      </c>
    </row>
    <row r="3829" spans="1:22" x14ac:dyDescent="0.2">
      <c r="A3829" t="s">
        <v>386</v>
      </c>
      <c r="B3829" s="1" t="str">
        <f t="shared" si="356"/>
        <v>6C</v>
      </c>
      <c r="C3829">
        <v>6.9269999999999996</v>
      </c>
      <c r="D3829">
        <f t="shared" si="354"/>
        <v>6.93</v>
      </c>
      <c r="E3829">
        <f>VLOOKUP(D3829,'Peak Combiner'!$A$5:$D$4980,4,FALSE)</f>
        <v>6.93</v>
      </c>
      <c r="F3829">
        <f>IFERROR(VLOOKUP(D3829,rt_comb!$A:$B,2,FALSE),D3829)</f>
        <v>6.93</v>
      </c>
      <c r="G3829">
        <v>1738917</v>
      </c>
      <c r="H3829">
        <f>SUMIFS($G:$G,$E:$E,18.51,'RAW2'!$A:$A,'RAW2'!A3829)</f>
        <v>36285679</v>
      </c>
      <c r="I3829" s="1" t="str">
        <f>VLOOKUP(A3829,'volatile collection data'!$G$6:$H$69,2,FALSE)</f>
        <v>C</v>
      </c>
      <c r="J3829" s="1">
        <f>VLOOKUP(A3829,'volatile collection data'!$G$6:$I$69,3,FALSE)</f>
        <v>6</v>
      </c>
      <c r="K3829" s="1" t="str">
        <f>VLOOKUP(A3829,'volatile collection data'!$G$6:$N$69,8,FALSE)</f>
        <v>14A</v>
      </c>
      <c r="L3829" s="1">
        <f>VLOOKUP(A3829,'volatile collection data'!$G$6:$J$69,4,FALSE)</f>
        <v>7.12</v>
      </c>
      <c r="M3829" s="1">
        <f>VLOOKUP($A3829,'volatile collection data'!$G$6:$M$69,6,FALSE)</f>
        <v>9</v>
      </c>
      <c r="N3829" s="1">
        <f>VLOOKUP($A3829,'volatile collection data'!$G$6:$M$69,7,FALSE)</f>
        <v>7.12</v>
      </c>
      <c r="O3829" s="1">
        <f>VLOOKUP(A3829,'volatile collection data'!$G$6:$K$69,5,FALSE)</f>
        <v>1</v>
      </c>
      <c r="P3829" s="1" t="str">
        <f t="shared" si="357"/>
        <v>6C</v>
      </c>
      <c r="Q3829">
        <f t="shared" si="355"/>
        <v>3.3653761271814298E-2</v>
      </c>
      <c r="R3829" t="str">
        <f t="shared" si="358"/>
        <v>14A_1-C&amp;7.12%7.12@9</v>
      </c>
      <c r="S3829" t="str">
        <f t="shared" si="359"/>
        <v>6C-14A-VCS-Loc-22</v>
      </c>
      <c r="T3829" t="str">
        <f>IFERROR(IF(VLOOKUP(S3829,Bad!$A:$A,1,FALSE)='RAW2'!S3829,"yes","no"),"no")</f>
        <v>no</v>
      </c>
      <c r="U3829" t="str">
        <f>IFERROR(VLOOKUP(F3829,compounds!$A:$B,2,FALSE),"")</f>
        <v/>
      </c>
      <c r="V3829" t="str">
        <f>VLOOKUP(B3829,'volatile collection data'!$O:$P,2,FALSE)</f>
        <v>26.apr.22 14</v>
      </c>
    </row>
    <row r="3830" spans="1:22" x14ac:dyDescent="0.2">
      <c r="A3830" t="s">
        <v>386</v>
      </c>
      <c r="B3830" s="1" t="str">
        <f t="shared" si="356"/>
        <v>6C</v>
      </c>
      <c r="C3830">
        <v>7.0979999999999999</v>
      </c>
      <c r="D3830">
        <f t="shared" si="354"/>
        <v>7.1</v>
      </c>
      <c r="E3830">
        <f>VLOOKUP(D3830,'Peak Combiner'!$A$5:$D$4980,4,FALSE)</f>
        <v>7.09</v>
      </c>
      <c r="F3830">
        <f>IFERROR(VLOOKUP(D3830,rt_comb!$A:$B,2,FALSE),D3830)</f>
        <v>7.1</v>
      </c>
      <c r="G3830">
        <v>12718658</v>
      </c>
      <c r="H3830">
        <f>SUMIFS($G:$G,$E:$E,18.51,'RAW2'!$A:$A,'RAW2'!A3830)</f>
        <v>36285679</v>
      </c>
      <c r="I3830" s="1" t="str">
        <f>VLOOKUP(A3830,'volatile collection data'!$G$6:$H$69,2,FALSE)</f>
        <v>C</v>
      </c>
      <c r="J3830" s="1">
        <f>VLOOKUP(A3830,'volatile collection data'!$G$6:$I$69,3,FALSE)</f>
        <v>6</v>
      </c>
      <c r="K3830" s="1" t="str">
        <f>VLOOKUP(A3830,'volatile collection data'!$G$6:$N$69,8,FALSE)</f>
        <v>14A</v>
      </c>
      <c r="L3830" s="1">
        <f>VLOOKUP(A3830,'volatile collection data'!$G$6:$J$69,4,FALSE)</f>
        <v>7.12</v>
      </c>
      <c r="M3830" s="1">
        <f>VLOOKUP($A3830,'volatile collection data'!$G$6:$M$69,6,FALSE)</f>
        <v>9</v>
      </c>
      <c r="N3830" s="1">
        <f>VLOOKUP($A3830,'volatile collection data'!$G$6:$M$69,7,FALSE)</f>
        <v>7.12</v>
      </c>
      <c r="O3830" s="1">
        <f>VLOOKUP(A3830,'volatile collection data'!$G$6:$K$69,5,FALSE)</f>
        <v>1</v>
      </c>
      <c r="P3830" s="1" t="str">
        <f t="shared" si="357"/>
        <v>6C</v>
      </c>
      <c r="Q3830">
        <f t="shared" si="355"/>
        <v>0.24614784951199573</v>
      </c>
      <c r="R3830" t="str">
        <f t="shared" si="358"/>
        <v>14A_1-C&amp;7.12%7.12@9</v>
      </c>
      <c r="S3830" t="str">
        <f t="shared" si="359"/>
        <v>6C-14A-VCS-Loc-22</v>
      </c>
      <c r="T3830" t="str">
        <f>IFERROR(IF(VLOOKUP(S3830,Bad!$A:$A,1,FALSE)='RAW2'!S3830,"yes","no"),"no")</f>
        <v>no</v>
      </c>
      <c r="U3830" t="str">
        <f>IFERROR(VLOOKUP(F3830,compounds!$A:$B,2,FALSE),"")</f>
        <v/>
      </c>
      <c r="V3830" t="str">
        <f>VLOOKUP(B3830,'volatile collection data'!$O:$P,2,FALSE)</f>
        <v>26.apr.22 14</v>
      </c>
    </row>
    <row r="3831" spans="1:22" x14ac:dyDescent="0.2">
      <c r="A3831" t="s">
        <v>386</v>
      </c>
      <c r="B3831" s="1" t="str">
        <f t="shared" si="356"/>
        <v>6C</v>
      </c>
      <c r="C3831">
        <v>8.3569999999999993</v>
      </c>
      <c r="D3831">
        <f t="shared" si="354"/>
        <v>8.36</v>
      </c>
      <c r="E3831">
        <f>VLOOKUP(D3831,'Peak Combiner'!$A$5:$D$4980,4,FALSE)</f>
        <v>8.36</v>
      </c>
      <c r="F3831">
        <f>IFERROR(VLOOKUP(D3831,rt_comb!$A:$B,2,FALSE),D3831)</f>
        <v>8.36</v>
      </c>
      <c r="G3831">
        <v>889890</v>
      </c>
      <c r="H3831">
        <f>SUMIFS($G:$G,$E:$E,18.51,'RAW2'!$A:$A,'RAW2'!A3831)</f>
        <v>36285679</v>
      </c>
      <c r="I3831" s="1" t="str">
        <f>VLOOKUP(A3831,'volatile collection data'!$G$6:$H$69,2,FALSE)</f>
        <v>C</v>
      </c>
      <c r="J3831" s="1">
        <f>VLOOKUP(A3831,'volatile collection data'!$G$6:$I$69,3,FALSE)</f>
        <v>6</v>
      </c>
      <c r="K3831" s="1" t="str">
        <f>VLOOKUP(A3831,'volatile collection data'!$G$6:$N$69,8,FALSE)</f>
        <v>14A</v>
      </c>
      <c r="L3831" s="1">
        <f>VLOOKUP(A3831,'volatile collection data'!$G$6:$J$69,4,FALSE)</f>
        <v>7.12</v>
      </c>
      <c r="M3831" s="1">
        <f>VLOOKUP($A3831,'volatile collection data'!$G$6:$M$69,6,FALSE)</f>
        <v>9</v>
      </c>
      <c r="N3831" s="1">
        <f>VLOOKUP($A3831,'volatile collection data'!$G$6:$M$69,7,FALSE)</f>
        <v>7.12</v>
      </c>
      <c r="O3831" s="1">
        <f>VLOOKUP(A3831,'volatile collection data'!$G$6:$K$69,5,FALSE)</f>
        <v>1</v>
      </c>
      <c r="P3831" s="1" t="str">
        <f t="shared" si="357"/>
        <v>6C</v>
      </c>
      <c r="Q3831">
        <f t="shared" si="355"/>
        <v>1.7222297336891193E-2</v>
      </c>
      <c r="R3831" t="str">
        <f t="shared" si="358"/>
        <v>14A_1-C&amp;7.12%7.12@9</v>
      </c>
      <c r="S3831" t="str">
        <f t="shared" si="359"/>
        <v>6C-14A-VCS-Loc-22</v>
      </c>
      <c r="T3831" t="str">
        <f>IFERROR(IF(VLOOKUP(S3831,Bad!$A:$A,1,FALSE)='RAW2'!S3831,"yes","no"),"no")</f>
        <v>no</v>
      </c>
      <c r="U3831" t="str">
        <f>IFERROR(VLOOKUP(F3831,compounds!$A:$B,2,FALSE),"")</f>
        <v/>
      </c>
      <c r="V3831" t="str">
        <f>VLOOKUP(B3831,'volatile collection data'!$O:$P,2,FALSE)</f>
        <v>26.apr.22 14</v>
      </c>
    </row>
    <row r="3832" spans="1:22" x14ac:dyDescent="0.2">
      <c r="A3832" t="s">
        <v>386</v>
      </c>
      <c r="B3832" s="1" t="str">
        <f t="shared" si="356"/>
        <v>6C</v>
      </c>
      <c r="C3832">
        <v>8.4090000000000007</v>
      </c>
      <c r="D3832">
        <f t="shared" si="354"/>
        <v>8.41</v>
      </c>
      <c r="E3832">
        <f>VLOOKUP(D3832,'Peak Combiner'!$A$5:$D$4980,4,FALSE)</f>
        <v>8.41</v>
      </c>
      <c r="F3832">
        <f>IFERROR(VLOOKUP(D3832,rt_comb!$A:$B,2,FALSE),D3832)</f>
        <v>8.41</v>
      </c>
      <c r="G3832">
        <v>1450459</v>
      </c>
      <c r="H3832">
        <f>SUMIFS($G:$G,$E:$E,18.51,'RAW2'!$A:$A,'RAW2'!A3832)</f>
        <v>36285679</v>
      </c>
      <c r="I3832" s="1" t="str">
        <f>VLOOKUP(A3832,'volatile collection data'!$G$6:$H$69,2,FALSE)</f>
        <v>C</v>
      </c>
      <c r="J3832" s="1">
        <f>VLOOKUP(A3832,'volatile collection data'!$G$6:$I$69,3,FALSE)</f>
        <v>6</v>
      </c>
      <c r="K3832" s="1" t="str">
        <f>VLOOKUP(A3832,'volatile collection data'!$G$6:$N$69,8,FALSE)</f>
        <v>14A</v>
      </c>
      <c r="L3832" s="1">
        <f>VLOOKUP(A3832,'volatile collection data'!$G$6:$J$69,4,FALSE)</f>
        <v>7.12</v>
      </c>
      <c r="M3832" s="1">
        <f>VLOOKUP($A3832,'volatile collection data'!$G$6:$M$69,6,FALSE)</f>
        <v>9</v>
      </c>
      <c r="N3832" s="1">
        <f>VLOOKUP($A3832,'volatile collection data'!$G$6:$M$69,7,FALSE)</f>
        <v>7.12</v>
      </c>
      <c r="O3832" s="1">
        <f>VLOOKUP(A3832,'volatile collection data'!$G$6:$K$69,5,FALSE)</f>
        <v>1</v>
      </c>
      <c r="P3832" s="1" t="str">
        <f t="shared" si="357"/>
        <v>6C</v>
      </c>
      <c r="Q3832">
        <f t="shared" si="355"/>
        <v>2.8071150561271463E-2</v>
      </c>
      <c r="R3832" t="str">
        <f t="shared" si="358"/>
        <v>14A_1-C&amp;7.12%7.12@9</v>
      </c>
      <c r="S3832" t="str">
        <f t="shared" si="359"/>
        <v>6C-14A-VCS-Loc-22</v>
      </c>
      <c r="T3832" t="str">
        <f>IFERROR(IF(VLOOKUP(S3832,Bad!$A:$A,1,FALSE)='RAW2'!S3832,"yes","no"),"no")</f>
        <v>no</v>
      </c>
      <c r="U3832" t="str">
        <f>IFERROR(VLOOKUP(F3832,compounds!$A:$B,2,FALSE),"")</f>
        <v/>
      </c>
      <c r="V3832" t="str">
        <f>VLOOKUP(B3832,'volatile collection data'!$O:$P,2,FALSE)</f>
        <v>26.apr.22 14</v>
      </c>
    </row>
    <row r="3833" spans="1:22" x14ac:dyDescent="0.2">
      <c r="A3833" t="s">
        <v>386</v>
      </c>
      <c r="B3833" s="1" t="str">
        <f t="shared" si="356"/>
        <v>6C</v>
      </c>
      <c r="C3833">
        <v>8.9710000000000001</v>
      </c>
      <c r="D3833">
        <f t="shared" si="354"/>
        <v>8.9700000000000006</v>
      </c>
      <c r="E3833">
        <f>VLOOKUP(D3833,'Peak Combiner'!$A$5:$D$4980,4,FALSE)</f>
        <v>8.9600000000000009</v>
      </c>
      <c r="F3833">
        <f>IFERROR(VLOOKUP(D3833,rt_comb!$A:$B,2,FALSE),D3833)</f>
        <v>8.9700000000000006</v>
      </c>
      <c r="G3833">
        <v>21442025</v>
      </c>
      <c r="H3833">
        <f>SUMIFS($G:$G,$E:$E,18.51,'RAW2'!$A:$A,'RAW2'!A3833)</f>
        <v>36285679</v>
      </c>
      <c r="I3833" s="1" t="str">
        <f>VLOOKUP(A3833,'volatile collection data'!$G$6:$H$69,2,FALSE)</f>
        <v>C</v>
      </c>
      <c r="J3833" s="1">
        <f>VLOOKUP(A3833,'volatile collection data'!$G$6:$I$69,3,FALSE)</f>
        <v>6</v>
      </c>
      <c r="K3833" s="1" t="str">
        <f>VLOOKUP(A3833,'volatile collection data'!$G$6:$N$69,8,FALSE)</f>
        <v>14A</v>
      </c>
      <c r="L3833" s="1">
        <f>VLOOKUP(A3833,'volatile collection data'!$G$6:$J$69,4,FALSE)</f>
        <v>7.12</v>
      </c>
      <c r="M3833" s="1">
        <f>VLOOKUP($A3833,'volatile collection data'!$G$6:$M$69,6,FALSE)</f>
        <v>9</v>
      </c>
      <c r="N3833" s="1">
        <f>VLOOKUP($A3833,'volatile collection data'!$G$6:$M$69,7,FALSE)</f>
        <v>7.12</v>
      </c>
      <c r="O3833" s="1">
        <f>VLOOKUP(A3833,'volatile collection data'!$G$6:$K$69,5,FALSE)</f>
        <v>1</v>
      </c>
      <c r="P3833" s="1" t="str">
        <f t="shared" si="357"/>
        <v>6C</v>
      </c>
      <c r="Q3833">
        <f t="shared" si="355"/>
        <v>0.41497368220235575</v>
      </c>
      <c r="R3833" t="str">
        <f t="shared" si="358"/>
        <v>14A_1-C&amp;7.12%7.12@9</v>
      </c>
      <c r="S3833" t="str">
        <f t="shared" si="359"/>
        <v>6C-14A-VCS-Loc-22</v>
      </c>
      <c r="T3833" t="str">
        <f>IFERROR(IF(VLOOKUP(S3833,Bad!$A:$A,1,FALSE)='RAW2'!S3833,"yes","no"),"no")</f>
        <v>no</v>
      </c>
      <c r="U3833" t="str">
        <f>IFERROR(VLOOKUP(F3833,compounds!$A:$B,2,FALSE),"")</f>
        <v>bpinene</v>
      </c>
      <c r="V3833" t="str">
        <f>VLOOKUP(B3833,'volatile collection data'!$O:$P,2,FALSE)</f>
        <v>26.apr.22 14</v>
      </c>
    </row>
    <row r="3834" spans="1:22" x14ac:dyDescent="0.2">
      <c r="A3834" t="s">
        <v>386</v>
      </c>
      <c r="B3834" s="1" t="str">
        <f t="shared" si="356"/>
        <v>6C</v>
      </c>
      <c r="C3834">
        <v>9.3889999999999993</v>
      </c>
      <c r="D3834">
        <f t="shared" si="354"/>
        <v>9.39</v>
      </c>
      <c r="E3834">
        <f>VLOOKUP(D3834,'Peak Combiner'!$A$5:$D$4980,4,FALSE)</f>
        <v>9.3800000000000008</v>
      </c>
      <c r="F3834">
        <f>IFERROR(VLOOKUP(D3834,rt_comb!$A:$B,2,FALSE),D3834)</f>
        <v>9.3800000000000008</v>
      </c>
      <c r="G3834">
        <v>4222365</v>
      </c>
      <c r="H3834">
        <f>SUMIFS($G:$G,$E:$E,18.51,'RAW2'!$A:$A,'RAW2'!A3834)</f>
        <v>36285679</v>
      </c>
      <c r="I3834" s="1" t="str">
        <f>VLOOKUP(A3834,'volatile collection data'!$G$6:$H$69,2,FALSE)</f>
        <v>C</v>
      </c>
      <c r="J3834" s="1">
        <f>VLOOKUP(A3834,'volatile collection data'!$G$6:$I$69,3,FALSE)</f>
        <v>6</v>
      </c>
      <c r="K3834" s="1" t="str">
        <f>VLOOKUP(A3834,'volatile collection data'!$G$6:$N$69,8,FALSE)</f>
        <v>14A</v>
      </c>
      <c r="L3834" s="1">
        <f>VLOOKUP(A3834,'volatile collection data'!$G$6:$J$69,4,FALSE)</f>
        <v>7.12</v>
      </c>
      <c r="M3834" s="1">
        <f>VLOOKUP($A3834,'volatile collection data'!$G$6:$M$69,6,FALSE)</f>
        <v>9</v>
      </c>
      <c r="N3834" s="1">
        <f>VLOOKUP($A3834,'volatile collection data'!$G$6:$M$69,7,FALSE)</f>
        <v>7.12</v>
      </c>
      <c r="O3834" s="1">
        <f>VLOOKUP(A3834,'volatile collection data'!$G$6:$K$69,5,FALSE)</f>
        <v>1</v>
      </c>
      <c r="P3834" s="1" t="str">
        <f t="shared" si="357"/>
        <v>6C</v>
      </c>
      <c r="Q3834">
        <f t="shared" si="355"/>
        <v>8.1716645309962574E-2</v>
      </c>
      <c r="R3834" t="str">
        <f t="shared" si="358"/>
        <v>14A_1-C&amp;7.12%7.12@9</v>
      </c>
      <c r="S3834" t="str">
        <f t="shared" si="359"/>
        <v>6C-14A-VCS-Loc-22</v>
      </c>
      <c r="T3834" t="str">
        <f>IFERROR(IF(VLOOKUP(S3834,Bad!$A:$A,1,FALSE)='RAW2'!S3834,"yes","no"),"no")</f>
        <v>no</v>
      </c>
      <c r="U3834" t="str">
        <f>IFERROR(VLOOKUP(F3834,compounds!$A:$B,2,FALSE),"")</f>
        <v>octanal</v>
      </c>
      <c r="V3834" t="str">
        <f>VLOOKUP(B3834,'volatile collection data'!$O:$P,2,FALSE)</f>
        <v>26.apr.22 14</v>
      </c>
    </row>
    <row r="3835" spans="1:22" x14ac:dyDescent="0.2">
      <c r="A3835" t="s">
        <v>386</v>
      </c>
      <c r="B3835" s="1" t="str">
        <f t="shared" si="356"/>
        <v>6C</v>
      </c>
      <c r="C3835">
        <v>9.5500000000000007</v>
      </c>
      <c r="D3835">
        <f t="shared" si="354"/>
        <v>9.5500000000000007</v>
      </c>
      <c r="E3835">
        <f>VLOOKUP(D3835,'Peak Combiner'!$A$5:$D$4980,4,FALSE)</f>
        <v>9.5299999999999994</v>
      </c>
      <c r="F3835">
        <f>IFERROR(VLOOKUP(D3835,rt_comb!$A:$B,2,FALSE),D3835)</f>
        <v>9.5399999999999991</v>
      </c>
      <c r="G3835">
        <v>9793286</v>
      </c>
      <c r="H3835">
        <f>SUMIFS($G:$G,$E:$E,18.51,'RAW2'!$A:$A,'RAW2'!A3835)</f>
        <v>36285679</v>
      </c>
      <c r="I3835" s="1" t="str">
        <f>VLOOKUP(A3835,'volatile collection data'!$G$6:$H$69,2,FALSE)</f>
        <v>C</v>
      </c>
      <c r="J3835" s="1">
        <f>VLOOKUP(A3835,'volatile collection data'!$G$6:$I$69,3,FALSE)</f>
        <v>6</v>
      </c>
      <c r="K3835" s="1" t="str">
        <f>VLOOKUP(A3835,'volatile collection data'!$G$6:$N$69,8,FALSE)</f>
        <v>14A</v>
      </c>
      <c r="L3835" s="1">
        <f>VLOOKUP(A3835,'volatile collection data'!$G$6:$J$69,4,FALSE)</f>
        <v>7.12</v>
      </c>
      <c r="M3835" s="1">
        <f>VLOOKUP($A3835,'volatile collection data'!$G$6:$M$69,6,FALSE)</f>
        <v>9</v>
      </c>
      <c r="N3835" s="1">
        <f>VLOOKUP($A3835,'volatile collection data'!$G$6:$M$69,7,FALSE)</f>
        <v>7.12</v>
      </c>
      <c r="O3835" s="1">
        <f>VLOOKUP(A3835,'volatile collection data'!$G$6:$K$69,5,FALSE)</f>
        <v>1</v>
      </c>
      <c r="P3835" s="1" t="str">
        <f t="shared" si="357"/>
        <v>6C</v>
      </c>
      <c r="Q3835">
        <f t="shared" si="355"/>
        <v>0.18953228308803763</v>
      </c>
      <c r="R3835" t="str">
        <f t="shared" si="358"/>
        <v>14A_1-C&amp;7.12%7.12@9</v>
      </c>
      <c r="S3835" t="str">
        <f t="shared" si="359"/>
        <v>6C-14A-VCS-Loc-22</v>
      </c>
      <c r="T3835" t="str">
        <f>IFERROR(IF(VLOOKUP(S3835,Bad!$A:$A,1,FALSE)='RAW2'!S3835,"yes","no"),"no")</f>
        <v>no</v>
      </c>
      <c r="U3835" t="str">
        <f>IFERROR(VLOOKUP(F3835,compounds!$A:$B,2,FALSE),"")</f>
        <v>z3hex</v>
      </c>
      <c r="V3835" t="str">
        <f>VLOOKUP(B3835,'volatile collection data'!$O:$P,2,FALSE)</f>
        <v>26.apr.22 14</v>
      </c>
    </row>
    <row r="3836" spans="1:22" x14ac:dyDescent="0.2">
      <c r="A3836" t="s">
        <v>386</v>
      </c>
      <c r="B3836" s="1" t="str">
        <f t="shared" si="356"/>
        <v>6C</v>
      </c>
      <c r="C3836">
        <v>9.67</v>
      </c>
      <c r="D3836">
        <f t="shared" si="354"/>
        <v>9.67</v>
      </c>
      <c r="E3836">
        <f>VLOOKUP(D3836,'Peak Combiner'!$A$5:$D$4980,4,FALSE)</f>
        <v>9.67</v>
      </c>
      <c r="F3836">
        <f>IFERROR(VLOOKUP(D3836,rt_comb!$A:$B,2,FALSE),D3836)</f>
        <v>9.67</v>
      </c>
      <c r="G3836">
        <v>1783294</v>
      </c>
      <c r="H3836">
        <f>SUMIFS($G:$G,$E:$E,18.51,'RAW2'!$A:$A,'RAW2'!A3836)</f>
        <v>36285679</v>
      </c>
      <c r="I3836" s="1" t="str">
        <f>VLOOKUP(A3836,'volatile collection data'!$G$6:$H$69,2,FALSE)</f>
        <v>C</v>
      </c>
      <c r="J3836" s="1">
        <f>VLOOKUP(A3836,'volatile collection data'!$G$6:$I$69,3,FALSE)</f>
        <v>6</v>
      </c>
      <c r="K3836" s="1" t="str">
        <f>VLOOKUP(A3836,'volatile collection data'!$G$6:$N$69,8,FALSE)</f>
        <v>14A</v>
      </c>
      <c r="L3836" s="1">
        <f>VLOOKUP(A3836,'volatile collection data'!$G$6:$J$69,4,FALSE)</f>
        <v>7.12</v>
      </c>
      <c r="M3836" s="1">
        <f>VLOOKUP($A3836,'volatile collection data'!$G$6:$M$69,6,FALSE)</f>
        <v>9</v>
      </c>
      <c r="N3836" s="1">
        <f>VLOOKUP($A3836,'volatile collection data'!$G$6:$M$69,7,FALSE)</f>
        <v>7.12</v>
      </c>
      <c r="O3836" s="1">
        <f>VLOOKUP(A3836,'volatile collection data'!$G$6:$K$69,5,FALSE)</f>
        <v>1</v>
      </c>
      <c r="P3836" s="1" t="str">
        <f t="shared" si="357"/>
        <v>6C</v>
      </c>
      <c r="Q3836">
        <f t="shared" si="355"/>
        <v>3.4512602127334889E-2</v>
      </c>
      <c r="R3836" t="str">
        <f t="shared" si="358"/>
        <v>14A_1-C&amp;7.12%7.12@9</v>
      </c>
      <c r="S3836" t="str">
        <f t="shared" si="359"/>
        <v>6C-14A-VCS-Loc-22</v>
      </c>
      <c r="T3836" t="str">
        <f>IFERROR(IF(VLOOKUP(S3836,Bad!$A:$A,1,FALSE)='RAW2'!S3836,"yes","no"),"no")</f>
        <v>no</v>
      </c>
      <c r="U3836" t="str">
        <f>IFERROR(VLOOKUP(F3836,compounds!$A:$B,2,FALSE),"")</f>
        <v/>
      </c>
      <c r="V3836" t="str">
        <f>VLOOKUP(B3836,'volatile collection data'!$O:$P,2,FALSE)</f>
        <v>26.apr.22 14</v>
      </c>
    </row>
    <row r="3837" spans="1:22" x14ac:dyDescent="0.2">
      <c r="A3837" t="s">
        <v>386</v>
      </c>
      <c r="B3837" s="1" t="str">
        <f t="shared" si="356"/>
        <v>6C</v>
      </c>
      <c r="C3837">
        <v>10.092000000000001</v>
      </c>
      <c r="D3837">
        <f t="shared" si="354"/>
        <v>10.09</v>
      </c>
      <c r="E3837">
        <f>VLOOKUP(D3837,'Peak Combiner'!$A$5:$D$4980,4,FALSE)</f>
        <v>10.1</v>
      </c>
      <c r="F3837">
        <f>IFERROR(VLOOKUP(D3837,rt_comb!$A:$B,2,FALSE),D3837)</f>
        <v>10.09</v>
      </c>
      <c r="G3837">
        <v>126685972</v>
      </c>
      <c r="H3837">
        <f>SUMIFS($G:$G,$E:$E,18.51,'RAW2'!$A:$A,'RAW2'!A3837)</f>
        <v>36285679</v>
      </c>
      <c r="I3837" s="1" t="str">
        <f>VLOOKUP(A3837,'volatile collection data'!$G$6:$H$69,2,FALSE)</f>
        <v>C</v>
      </c>
      <c r="J3837" s="1">
        <f>VLOOKUP(A3837,'volatile collection data'!$G$6:$I$69,3,FALSE)</f>
        <v>6</v>
      </c>
      <c r="K3837" s="1" t="str">
        <f>VLOOKUP(A3837,'volatile collection data'!$G$6:$N$69,8,FALSE)</f>
        <v>14A</v>
      </c>
      <c r="L3837" s="1">
        <f>VLOOKUP(A3837,'volatile collection data'!$G$6:$J$69,4,FALSE)</f>
        <v>7.12</v>
      </c>
      <c r="M3837" s="1">
        <f>VLOOKUP($A3837,'volatile collection data'!$G$6:$M$69,6,FALSE)</f>
        <v>9</v>
      </c>
      <c r="N3837" s="1">
        <f>VLOOKUP($A3837,'volatile collection data'!$G$6:$M$69,7,FALSE)</f>
        <v>7.12</v>
      </c>
      <c r="O3837" s="1">
        <f>VLOOKUP(A3837,'volatile collection data'!$G$6:$K$69,5,FALSE)</f>
        <v>1</v>
      </c>
      <c r="P3837" s="1" t="str">
        <f t="shared" si="357"/>
        <v>6C</v>
      </c>
      <c r="Q3837">
        <f t="shared" si="355"/>
        <v>2.4517900843891631</v>
      </c>
      <c r="R3837" t="str">
        <f t="shared" si="358"/>
        <v>14A_1-C&amp;7.12%7.12@9</v>
      </c>
      <c r="S3837" t="str">
        <f t="shared" si="359"/>
        <v>6C-14A-VCS-Loc-22</v>
      </c>
      <c r="T3837" t="str">
        <f>IFERROR(IF(VLOOKUP(S3837,Bad!$A:$A,1,FALSE)='RAW2'!S3837,"yes","no"),"no")</f>
        <v>no</v>
      </c>
      <c r="U3837" t="str">
        <f>IFERROR(VLOOKUP(F3837,compounds!$A:$B,2,FALSE),"")</f>
        <v/>
      </c>
      <c r="V3837" t="str">
        <f>VLOOKUP(B3837,'volatile collection data'!$O:$P,2,FALSE)</f>
        <v>26.apr.22 14</v>
      </c>
    </row>
    <row r="3838" spans="1:22" x14ac:dyDescent="0.2">
      <c r="A3838" t="s">
        <v>386</v>
      </c>
      <c r="B3838" s="1" t="str">
        <f t="shared" si="356"/>
        <v>6C</v>
      </c>
      <c r="C3838">
        <v>10.798</v>
      </c>
      <c r="D3838">
        <f t="shared" ref="D3838:D3901" si="360">ROUND(C3838,2)</f>
        <v>10.8</v>
      </c>
      <c r="E3838">
        <f>VLOOKUP(D3838,'Peak Combiner'!$A$5:$D$4980,4,FALSE)</f>
        <v>10.8</v>
      </c>
      <c r="F3838">
        <f>IFERROR(VLOOKUP(D3838,rt_comb!$A:$B,2,FALSE),D3838)</f>
        <v>10.79</v>
      </c>
      <c r="G3838">
        <v>5080155</v>
      </c>
      <c r="H3838">
        <f>SUMIFS($G:$G,$E:$E,18.51,'RAW2'!$A:$A,'RAW2'!A3838)</f>
        <v>36285679</v>
      </c>
      <c r="I3838" s="1" t="str">
        <f>VLOOKUP(A3838,'volatile collection data'!$G$6:$H$69,2,FALSE)</f>
        <v>C</v>
      </c>
      <c r="J3838" s="1">
        <f>VLOOKUP(A3838,'volatile collection data'!$G$6:$I$69,3,FALSE)</f>
        <v>6</v>
      </c>
      <c r="K3838" s="1" t="str">
        <f>VLOOKUP(A3838,'volatile collection data'!$G$6:$N$69,8,FALSE)</f>
        <v>14A</v>
      </c>
      <c r="L3838" s="1">
        <f>VLOOKUP(A3838,'volatile collection data'!$G$6:$J$69,4,FALSE)</f>
        <v>7.12</v>
      </c>
      <c r="M3838" s="1">
        <f>VLOOKUP($A3838,'volatile collection data'!$G$6:$M$69,6,FALSE)</f>
        <v>9</v>
      </c>
      <c r="N3838" s="1">
        <f>VLOOKUP($A3838,'volatile collection data'!$G$6:$M$69,7,FALSE)</f>
        <v>7.12</v>
      </c>
      <c r="O3838" s="1">
        <f>VLOOKUP(A3838,'volatile collection data'!$G$6:$K$69,5,FALSE)</f>
        <v>1</v>
      </c>
      <c r="P3838" s="1" t="str">
        <f t="shared" si="357"/>
        <v>6C</v>
      </c>
      <c r="Q3838">
        <f t="shared" ref="Q3838:Q3901" si="361">IFERROR((30/H3838*G3838)/L3838/6,0)</f>
        <v>9.8317702106433924E-2</v>
      </c>
      <c r="R3838" t="str">
        <f t="shared" si="358"/>
        <v>14A_1-C&amp;7.12%7.12@9</v>
      </c>
      <c r="S3838" t="str">
        <f t="shared" si="359"/>
        <v>6C-14A-VCS-Loc-22</v>
      </c>
      <c r="T3838" t="str">
        <f>IFERROR(IF(VLOOKUP(S3838,Bad!$A:$A,1,FALSE)='RAW2'!S3838,"yes","no"),"no")</f>
        <v>no</v>
      </c>
      <c r="U3838" t="str">
        <f>IFERROR(VLOOKUP(F3838,compounds!$A:$B,2,FALSE),"")</f>
        <v>bocimene</v>
      </c>
      <c r="V3838" t="str">
        <f>VLOOKUP(B3838,'volatile collection data'!$O:$P,2,FALSE)</f>
        <v>26.apr.22 14</v>
      </c>
    </row>
    <row r="3839" spans="1:22" x14ac:dyDescent="0.2">
      <c r="A3839" t="s">
        <v>386</v>
      </c>
      <c r="B3839" s="1" t="str">
        <f t="shared" si="356"/>
        <v>6C</v>
      </c>
      <c r="C3839">
        <v>12.394</v>
      </c>
      <c r="D3839">
        <f t="shared" si="360"/>
        <v>12.39</v>
      </c>
      <c r="E3839">
        <f>VLOOKUP(D3839,'Peak Combiner'!$A$5:$D$4980,4,FALSE)</f>
        <v>12.39</v>
      </c>
      <c r="F3839">
        <f>IFERROR(VLOOKUP(D3839,rt_comb!$A:$B,2,FALSE),D3839)</f>
        <v>12.39</v>
      </c>
      <c r="G3839">
        <v>18817278</v>
      </c>
      <c r="H3839">
        <f>SUMIFS($G:$G,$E:$E,18.51,'RAW2'!$A:$A,'RAW2'!A3839)</f>
        <v>36285679</v>
      </c>
      <c r="I3839" s="1" t="str">
        <f>VLOOKUP(A3839,'volatile collection data'!$G$6:$H$69,2,FALSE)</f>
        <v>C</v>
      </c>
      <c r="J3839" s="1">
        <f>VLOOKUP(A3839,'volatile collection data'!$G$6:$I$69,3,FALSE)</f>
        <v>6</v>
      </c>
      <c r="K3839" s="1" t="str">
        <f>VLOOKUP(A3839,'volatile collection data'!$G$6:$N$69,8,FALSE)</f>
        <v>14A</v>
      </c>
      <c r="L3839" s="1">
        <f>VLOOKUP(A3839,'volatile collection data'!$G$6:$J$69,4,FALSE)</f>
        <v>7.12</v>
      </c>
      <c r="M3839" s="1">
        <f>VLOOKUP($A3839,'volatile collection data'!$G$6:$M$69,6,FALSE)</f>
        <v>9</v>
      </c>
      <c r="N3839" s="1">
        <f>VLOOKUP($A3839,'volatile collection data'!$G$6:$M$69,7,FALSE)</f>
        <v>7.12</v>
      </c>
      <c r="O3839" s="1">
        <f>VLOOKUP(A3839,'volatile collection data'!$G$6:$K$69,5,FALSE)</f>
        <v>1</v>
      </c>
      <c r="P3839" s="1" t="str">
        <f t="shared" si="357"/>
        <v>6C</v>
      </c>
      <c r="Q3839">
        <f t="shared" si="361"/>
        <v>0.36417619794237632</v>
      </c>
      <c r="R3839" t="str">
        <f t="shared" si="358"/>
        <v>14A_1-C&amp;7.12%7.12@9</v>
      </c>
      <c r="S3839" t="str">
        <f t="shared" si="359"/>
        <v>6C-14A-VCS-Loc-22</v>
      </c>
      <c r="T3839" t="str">
        <f>IFERROR(IF(VLOOKUP(S3839,Bad!$A:$A,1,FALSE)='RAW2'!S3839,"yes","no"),"no")</f>
        <v>no</v>
      </c>
      <c r="U3839" t="str">
        <f>IFERROR(VLOOKUP(F3839,compounds!$A:$B,2,FALSE),"")</f>
        <v>o+C5xe</v>
      </c>
      <c r="V3839" t="str">
        <f>VLOOKUP(B3839,'volatile collection data'!$O:$P,2,FALSE)</f>
        <v>26.apr.22 14</v>
      </c>
    </row>
    <row r="3840" spans="1:22" x14ac:dyDescent="0.2">
      <c r="A3840" t="s">
        <v>386</v>
      </c>
      <c r="B3840" s="1" t="str">
        <f t="shared" si="356"/>
        <v>6C</v>
      </c>
      <c r="C3840">
        <v>12.547000000000001</v>
      </c>
      <c r="D3840">
        <f t="shared" si="360"/>
        <v>12.55</v>
      </c>
      <c r="E3840">
        <f>VLOOKUP(D3840,'Peak Combiner'!$A$5:$D$4980,4,FALSE)</f>
        <v>12.53</v>
      </c>
      <c r="F3840">
        <f>IFERROR(VLOOKUP(D3840,rt_comb!$A:$B,2,FALSE),D3840)</f>
        <v>12.54</v>
      </c>
      <c r="G3840">
        <v>12865364</v>
      </c>
      <c r="H3840">
        <f>SUMIFS($G:$G,$E:$E,18.51,'RAW2'!$A:$A,'RAW2'!A3840)</f>
        <v>36285679</v>
      </c>
      <c r="I3840" s="1" t="str">
        <f>VLOOKUP(A3840,'volatile collection data'!$G$6:$H$69,2,FALSE)</f>
        <v>C</v>
      </c>
      <c r="J3840" s="1">
        <f>VLOOKUP(A3840,'volatile collection data'!$G$6:$I$69,3,FALSE)</f>
        <v>6</v>
      </c>
      <c r="K3840" s="1" t="str">
        <f>VLOOKUP(A3840,'volatile collection data'!$G$6:$N$69,8,FALSE)</f>
        <v>14A</v>
      </c>
      <c r="L3840" s="1">
        <f>VLOOKUP(A3840,'volatile collection data'!$G$6:$J$69,4,FALSE)</f>
        <v>7.12</v>
      </c>
      <c r="M3840" s="1">
        <f>VLOOKUP($A3840,'volatile collection data'!$G$6:$M$69,6,FALSE)</f>
        <v>9</v>
      </c>
      <c r="N3840" s="1">
        <f>VLOOKUP($A3840,'volatile collection data'!$G$6:$M$69,7,FALSE)</f>
        <v>7.12</v>
      </c>
      <c r="O3840" s="1">
        <f>VLOOKUP(A3840,'volatile collection data'!$G$6:$K$69,5,FALSE)</f>
        <v>1</v>
      </c>
      <c r="P3840" s="1" t="str">
        <f t="shared" si="357"/>
        <v>6C</v>
      </c>
      <c r="Q3840">
        <f t="shared" si="361"/>
        <v>0.24898709296130517</v>
      </c>
      <c r="R3840" t="str">
        <f t="shared" si="358"/>
        <v>14A_1-C&amp;7.12%7.12@9</v>
      </c>
      <c r="S3840" t="str">
        <f t="shared" si="359"/>
        <v>6C-14A-VCS-Loc-22</v>
      </c>
      <c r="T3840" t="str">
        <f>IFERROR(IF(VLOOKUP(S3840,Bad!$A:$A,1,FALSE)='RAW2'!S3840,"yes","no"),"no")</f>
        <v>no</v>
      </c>
      <c r="U3840" t="str">
        <f>IFERROR(VLOOKUP(F3840,compounds!$A:$B,2,FALSE),"")</f>
        <v>nonanal</v>
      </c>
      <c r="V3840" t="str">
        <f>VLOOKUP(B3840,'volatile collection data'!$O:$P,2,FALSE)</f>
        <v>26.apr.22 14</v>
      </c>
    </row>
    <row r="3841" spans="1:22" x14ac:dyDescent="0.2">
      <c r="A3841" t="s">
        <v>386</v>
      </c>
      <c r="B3841" s="1" t="str">
        <f t="shared" si="356"/>
        <v>6C</v>
      </c>
      <c r="C3841">
        <v>12.848000000000001</v>
      </c>
      <c r="D3841">
        <f t="shared" si="360"/>
        <v>12.85</v>
      </c>
      <c r="E3841">
        <f>VLOOKUP(D3841,'Peak Combiner'!$A$5:$D$4980,4,FALSE)</f>
        <v>12.85</v>
      </c>
      <c r="F3841">
        <f>IFERROR(VLOOKUP(D3841,rt_comb!$A:$B,2,FALSE),D3841)</f>
        <v>12.85</v>
      </c>
      <c r="G3841">
        <v>2485963</v>
      </c>
      <c r="H3841">
        <f>SUMIFS($G:$G,$E:$E,18.51,'RAW2'!$A:$A,'RAW2'!A3841)</f>
        <v>36285679</v>
      </c>
      <c r="I3841" s="1" t="str">
        <f>VLOOKUP(A3841,'volatile collection data'!$G$6:$H$69,2,FALSE)</f>
        <v>C</v>
      </c>
      <c r="J3841" s="1">
        <f>VLOOKUP(A3841,'volatile collection data'!$G$6:$I$69,3,FALSE)</f>
        <v>6</v>
      </c>
      <c r="K3841" s="1" t="str">
        <f>VLOOKUP(A3841,'volatile collection data'!$G$6:$N$69,8,FALSE)</f>
        <v>14A</v>
      </c>
      <c r="L3841" s="1">
        <f>VLOOKUP(A3841,'volatile collection data'!$G$6:$J$69,4,FALSE)</f>
        <v>7.12</v>
      </c>
      <c r="M3841" s="1">
        <f>VLOOKUP($A3841,'volatile collection data'!$G$6:$M$69,6,FALSE)</f>
        <v>9</v>
      </c>
      <c r="N3841" s="1">
        <f>VLOOKUP($A3841,'volatile collection data'!$G$6:$M$69,7,FALSE)</f>
        <v>7.12</v>
      </c>
      <c r="O3841" s="1">
        <f>VLOOKUP(A3841,'volatile collection data'!$G$6:$K$69,5,FALSE)</f>
        <v>1</v>
      </c>
      <c r="P3841" s="1" t="str">
        <f t="shared" si="357"/>
        <v>6C</v>
      </c>
      <c r="Q3841">
        <f t="shared" si="361"/>
        <v>4.8111557557125088E-2</v>
      </c>
      <c r="R3841" t="str">
        <f t="shared" si="358"/>
        <v>14A_1-C&amp;7.12%7.12@9</v>
      </c>
      <c r="S3841" t="str">
        <f t="shared" si="359"/>
        <v>6C-14A-VCS-Loc-22</v>
      </c>
      <c r="T3841" t="str">
        <f>IFERROR(IF(VLOOKUP(S3841,Bad!$A:$A,1,FALSE)='RAW2'!S3841,"yes","no"),"no")</f>
        <v>no</v>
      </c>
      <c r="U3841" t="str">
        <f>IFERROR(VLOOKUP(F3841,compounds!$A:$B,2,FALSE),"")</f>
        <v/>
      </c>
      <c r="V3841" t="str">
        <f>VLOOKUP(B3841,'volatile collection data'!$O:$P,2,FALSE)</f>
        <v>26.apr.22 14</v>
      </c>
    </row>
    <row r="3842" spans="1:22" x14ac:dyDescent="0.2">
      <c r="A3842" t="s">
        <v>386</v>
      </c>
      <c r="B3842" s="1" t="str">
        <f t="shared" si="356"/>
        <v>6C</v>
      </c>
      <c r="C3842">
        <v>12.913</v>
      </c>
      <c r="D3842">
        <f t="shared" si="360"/>
        <v>12.91</v>
      </c>
      <c r="E3842">
        <f>VLOOKUP(D3842,'Peak Combiner'!$A$5:$D$4980,4,FALSE)</f>
        <v>12.91</v>
      </c>
      <c r="F3842">
        <f>IFERROR(VLOOKUP(D3842,rt_comb!$A:$B,2,FALSE),D3842)</f>
        <v>12.91</v>
      </c>
      <c r="G3842">
        <v>29270721</v>
      </c>
      <c r="H3842">
        <f>SUMIFS($G:$G,$E:$E,18.51,'RAW2'!$A:$A,'RAW2'!A3842)</f>
        <v>36285679</v>
      </c>
      <c r="I3842" s="1" t="str">
        <f>VLOOKUP(A3842,'volatile collection data'!$G$6:$H$69,2,FALSE)</f>
        <v>C</v>
      </c>
      <c r="J3842" s="1">
        <f>VLOOKUP(A3842,'volatile collection data'!$G$6:$I$69,3,FALSE)</f>
        <v>6</v>
      </c>
      <c r="K3842" s="1" t="str">
        <f>VLOOKUP(A3842,'volatile collection data'!$G$6:$N$69,8,FALSE)</f>
        <v>14A</v>
      </c>
      <c r="L3842" s="1">
        <f>VLOOKUP(A3842,'volatile collection data'!$G$6:$J$69,4,FALSE)</f>
        <v>7.12</v>
      </c>
      <c r="M3842" s="1">
        <f>VLOOKUP($A3842,'volatile collection data'!$G$6:$M$69,6,FALSE)</f>
        <v>9</v>
      </c>
      <c r="N3842" s="1">
        <f>VLOOKUP($A3842,'volatile collection data'!$G$6:$M$69,7,FALSE)</f>
        <v>7.12</v>
      </c>
      <c r="O3842" s="1">
        <f>VLOOKUP(A3842,'volatile collection data'!$G$6:$K$69,5,FALSE)</f>
        <v>1</v>
      </c>
      <c r="P3842" s="1" t="str">
        <f t="shared" si="357"/>
        <v>6C</v>
      </c>
      <c r="Q3842">
        <f t="shared" si="361"/>
        <v>0.56648468948654906</v>
      </c>
      <c r="R3842" t="str">
        <f t="shared" si="358"/>
        <v>14A_1-C&amp;7.12%7.12@9</v>
      </c>
      <c r="S3842" t="str">
        <f t="shared" si="359"/>
        <v>6C-14A-VCS-Loc-22</v>
      </c>
      <c r="T3842" t="str">
        <f>IFERROR(IF(VLOOKUP(S3842,Bad!$A:$A,1,FALSE)='RAW2'!S3842,"yes","no"),"no")</f>
        <v>no</v>
      </c>
      <c r="U3842" t="str">
        <f>IFERROR(VLOOKUP(F3842,compounds!$A:$B,2,FALSE),"")</f>
        <v>cyclohexene</v>
      </c>
      <c r="V3842" t="str">
        <f>VLOOKUP(B3842,'volatile collection data'!$O:$P,2,FALSE)</f>
        <v>26.apr.22 14</v>
      </c>
    </row>
    <row r="3843" spans="1:22" x14ac:dyDescent="0.2">
      <c r="A3843" t="s">
        <v>386</v>
      </c>
      <c r="B3843" s="1" t="str">
        <f t="shared" ref="B3843:B3906" si="362">LEFT(A3843,FIND("-",A3843)-1)</f>
        <v>6C</v>
      </c>
      <c r="C3843">
        <v>13.385999999999999</v>
      </c>
      <c r="D3843">
        <f t="shared" si="360"/>
        <v>13.39</v>
      </c>
      <c r="E3843">
        <f>VLOOKUP(D3843,'Peak Combiner'!$A$5:$D$4980,4,FALSE)</f>
        <v>13.39</v>
      </c>
      <c r="F3843">
        <f>IFERROR(VLOOKUP(D3843,rt_comb!$A:$B,2,FALSE),D3843)</f>
        <v>13.39</v>
      </c>
      <c r="G3843">
        <v>1243108</v>
      </c>
      <c r="H3843">
        <f>SUMIFS($G:$G,$E:$E,18.51,'RAW2'!$A:$A,'RAW2'!A3843)</f>
        <v>36285679</v>
      </c>
      <c r="I3843" s="1" t="str">
        <f>VLOOKUP(A3843,'volatile collection data'!$G$6:$H$69,2,FALSE)</f>
        <v>C</v>
      </c>
      <c r="J3843" s="1">
        <f>VLOOKUP(A3843,'volatile collection data'!$G$6:$I$69,3,FALSE)</f>
        <v>6</v>
      </c>
      <c r="K3843" s="1" t="str">
        <f>VLOOKUP(A3843,'volatile collection data'!$G$6:$N$69,8,FALSE)</f>
        <v>14A</v>
      </c>
      <c r="L3843" s="1">
        <f>VLOOKUP(A3843,'volatile collection data'!$G$6:$J$69,4,FALSE)</f>
        <v>7.12</v>
      </c>
      <c r="M3843" s="1">
        <f>VLOOKUP($A3843,'volatile collection data'!$G$6:$M$69,6,FALSE)</f>
        <v>9</v>
      </c>
      <c r="N3843" s="1">
        <f>VLOOKUP($A3843,'volatile collection data'!$G$6:$M$69,7,FALSE)</f>
        <v>7.12</v>
      </c>
      <c r="O3843" s="1">
        <f>VLOOKUP(A3843,'volatile collection data'!$G$6:$K$69,5,FALSE)</f>
        <v>1</v>
      </c>
      <c r="P3843" s="1" t="str">
        <f t="shared" ref="P3843:P3906" si="363">J3843&amp;I3843</f>
        <v>6C</v>
      </c>
      <c r="Q3843">
        <f t="shared" si="361"/>
        <v>2.4058226969477282E-2</v>
      </c>
      <c r="R3843" t="str">
        <f t="shared" ref="R3843:R3906" si="364">K3843&amp;"_"&amp;O3843&amp;"-"&amp;I3843&amp;"&amp;"&amp;L3843&amp;"%"&amp;N3843&amp;"@"&amp;M3843</f>
        <v>14A_1-C&amp;7.12%7.12@9</v>
      </c>
      <c r="S3843" t="str">
        <f t="shared" ref="S3843:S3906" si="365">A3843</f>
        <v>6C-14A-VCS-Loc-22</v>
      </c>
      <c r="T3843" t="str">
        <f>IFERROR(IF(VLOOKUP(S3843,Bad!$A:$A,1,FALSE)='RAW2'!S3843,"yes","no"),"no")</f>
        <v>no</v>
      </c>
      <c r="U3843" t="str">
        <f>IFERROR(VLOOKUP(F3843,compounds!$A:$B,2,FALSE),"")</f>
        <v/>
      </c>
      <c r="V3843" t="str">
        <f>VLOOKUP(B3843,'volatile collection data'!$O:$P,2,FALSE)</f>
        <v>26.apr.22 14</v>
      </c>
    </row>
    <row r="3844" spans="1:22" x14ac:dyDescent="0.2">
      <c r="A3844" t="s">
        <v>386</v>
      </c>
      <c r="B3844" s="1" t="str">
        <f t="shared" si="362"/>
        <v>6C</v>
      </c>
      <c r="C3844">
        <v>14.254</v>
      </c>
      <c r="D3844">
        <f t="shared" si="360"/>
        <v>14.25</v>
      </c>
      <c r="E3844">
        <f>VLOOKUP(D3844,'Peak Combiner'!$A$5:$D$4980,4,FALSE)</f>
        <v>14.25</v>
      </c>
      <c r="F3844">
        <f>IFERROR(VLOOKUP(D3844,rt_comb!$A:$B,2,FALSE),D3844)</f>
        <v>14.25</v>
      </c>
      <c r="G3844">
        <v>2205455</v>
      </c>
      <c r="H3844">
        <f>SUMIFS($G:$G,$E:$E,18.51,'RAW2'!$A:$A,'RAW2'!A3844)</f>
        <v>36285679</v>
      </c>
      <c r="I3844" s="1" t="str">
        <f>VLOOKUP(A3844,'volatile collection data'!$G$6:$H$69,2,FALSE)</f>
        <v>C</v>
      </c>
      <c r="J3844" s="1">
        <f>VLOOKUP(A3844,'volatile collection data'!$G$6:$I$69,3,FALSE)</f>
        <v>6</v>
      </c>
      <c r="K3844" s="1" t="str">
        <f>VLOOKUP(A3844,'volatile collection data'!$G$6:$N$69,8,FALSE)</f>
        <v>14A</v>
      </c>
      <c r="L3844" s="1">
        <f>VLOOKUP(A3844,'volatile collection data'!$G$6:$J$69,4,FALSE)</f>
        <v>7.12</v>
      </c>
      <c r="M3844" s="1">
        <f>VLOOKUP($A3844,'volatile collection data'!$G$6:$M$69,6,FALSE)</f>
        <v>9</v>
      </c>
      <c r="N3844" s="1">
        <f>VLOOKUP($A3844,'volatile collection data'!$G$6:$M$69,7,FALSE)</f>
        <v>7.12</v>
      </c>
      <c r="O3844" s="1">
        <f>VLOOKUP(A3844,'volatile collection data'!$G$6:$K$69,5,FALSE)</f>
        <v>1</v>
      </c>
      <c r="P3844" s="1" t="str">
        <f t="shared" si="363"/>
        <v>6C</v>
      </c>
      <c r="Q3844">
        <f t="shared" si="361"/>
        <v>4.2682805485097453E-2</v>
      </c>
      <c r="R3844" t="str">
        <f t="shared" si="364"/>
        <v>14A_1-C&amp;7.12%7.12@9</v>
      </c>
      <c r="S3844" t="str">
        <f t="shared" si="365"/>
        <v>6C-14A-VCS-Loc-22</v>
      </c>
      <c r="T3844" t="str">
        <f>IFERROR(IF(VLOOKUP(S3844,Bad!$A:$A,1,FALSE)='RAW2'!S3844,"yes","no"),"no")</f>
        <v>no</v>
      </c>
      <c r="U3844" t="str">
        <f>IFERROR(VLOOKUP(F3844,compounds!$A:$B,2,FALSE),"")</f>
        <v>p-trimethyl</v>
      </c>
      <c r="V3844" t="str">
        <f>VLOOKUP(B3844,'volatile collection data'!$O:$P,2,FALSE)</f>
        <v>26.apr.22 14</v>
      </c>
    </row>
    <row r="3845" spans="1:22" x14ac:dyDescent="0.2">
      <c r="A3845" t="s">
        <v>386</v>
      </c>
      <c r="B3845" s="1" t="str">
        <f t="shared" si="362"/>
        <v>6C</v>
      </c>
      <c r="C3845">
        <v>15.098000000000001</v>
      </c>
      <c r="D3845">
        <f t="shared" si="360"/>
        <v>15.1</v>
      </c>
      <c r="E3845">
        <f>VLOOKUP(D3845,'Peak Combiner'!$A$5:$D$4980,4,FALSE)</f>
        <v>15.1</v>
      </c>
      <c r="F3845">
        <f>IFERROR(VLOOKUP(D3845,rt_comb!$A:$B,2,FALSE),D3845)</f>
        <v>15.08</v>
      </c>
      <c r="G3845">
        <v>2068113</v>
      </c>
      <c r="H3845">
        <f>SUMIFS($G:$G,$E:$E,18.51,'RAW2'!$A:$A,'RAW2'!A3845)</f>
        <v>36285679</v>
      </c>
      <c r="I3845" s="1" t="str">
        <f>VLOOKUP(A3845,'volatile collection data'!$G$6:$H$69,2,FALSE)</f>
        <v>C</v>
      </c>
      <c r="J3845" s="1">
        <f>VLOOKUP(A3845,'volatile collection data'!$G$6:$I$69,3,FALSE)</f>
        <v>6</v>
      </c>
      <c r="K3845" s="1" t="str">
        <f>VLOOKUP(A3845,'volatile collection data'!$G$6:$N$69,8,FALSE)</f>
        <v>14A</v>
      </c>
      <c r="L3845" s="1">
        <f>VLOOKUP(A3845,'volatile collection data'!$G$6:$J$69,4,FALSE)</f>
        <v>7.12</v>
      </c>
      <c r="M3845" s="1">
        <f>VLOOKUP($A3845,'volatile collection data'!$G$6:$M$69,6,FALSE)</f>
        <v>9</v>
      </c>
      <c r="N3845" s="1">
        <f>VLOOKUP($A3845,'volatile collection data'!$G$6:$M$69,7,FALSE)</f>
        <v>7.12</v>
      </c>
      <c r="O3845" s="1">
        <f>VLOOKUP(A3845,'volatile collection data'!$G$6:$K$69,5,FALSE)</f>
        <v>1</v>
      </c>
      <c r="P3845" s="1" t="str">
        <f t="shared" si="363"/>
        <v>6C</v>
      </c>
      <c r="Q3845">
        <f t="shared" si="361"/>
        <v>4.0024786223342275E-2</v>
      </c>
      <c r="R3845" t="str">
        <f t="shared" si="364"/>
        <v>14A_1-C&amp;7.12%7.12@9</v>
      </c>
      <c r="S3845" t="str">
        <f t="shared" si="365"/>
        <v>6C-14A-VCS-Loc-22</v>
      </c>
      <c r="T3845" t="str">
        <f>IFERROR(IF(VLOOKUP(S3845,Bad!$A:$A,1,FALSE)='RAW2'!S3845,"yes","no"),"no")</f>
        <v>no</v>
      </c>
      <c r="U3845" t="str">
        <f>IFERROR(VLOOKUP(F3845,compounds!$A:$B,2,FALSE),"")</f>
        <v>a-terpinol</v>
      </c>
      <c r="V3845" t="str">
        <f>VLOOKUP(B3845,'volatile collection data'!$O:$P,2,FALSE)</f>
        <v>26.apr.22 14</v>
      </c>
    </row>
    <row r="3846" spans="1:22" x14ac:dyDescent="0.2">
      <c r="A3846" t="s">
        <v>386</v>
      </c>
      <c r="B3846" s="1" t="str">
        <f t="shared" si="362"/>
        <v>6C</v>
      </c>
      <c r="C3846">
        <v>15.577</v>
      </c>
      <c r="D3846">
        <f t="shared" si="360"/>
        <v>15.58</v>
      </c>
      <c r="E3846">
        <f>VLOOKUP(D3846,'Peak Combiner'!$A$5:$D$4980,4,FALSE)</f>
        <v>15.55</v>
      </c>
      <c r="F3846">
        <f>IFERROR(VLOOKUP(D3846,rt_comb!$A:$B,2,FALSE),D3846)</f>
        <v>15.56</v>
      </c>
      <c r="G3846">
        <v>5374994</v>
      </c>
      <c r="H3846">
        <f>SUMIFS($G:$G,$E:$E,18.51,'RAW2'!$A:$A,'RAW2'!A3846)</f>
        <v>36285679</v>
      </c>
      <c r="I3846" s="1" t="str">
        <f>VLOOKUP(A3846,'volatile collection data'!$G$6:$H$69,2,FALSE)</f>
        <v>C</v>
      </c>
      <c r="J3846" s="1">
        <f>VLOOKUP(A3846,'volatile collection data'!$G$6:$I$69,3,FALSE)</f>
        <v>6</v>
      </c>
      <c r="K3846" s="1" t="str">
        <f>VLOOKUP(A3846,'volatile collection data'!$G$6:$N$69,8,FALSE)</f>
        <v>14A</v>
      </c>
      <c r="L3846" s="1">
        <f>VLOOKUP(A3846,'volatile collection data'!$G$6:$J$69,4,FALSE)</f>
        <v>7.12</v>
      </c>
      <c r="M3846" s="1">
        <f>VLOOKUP($A3846,'volatile collection data'!$G$6:$M$69,6,FALSE)</f>
        <v>9</v>
      </c>
      <c r="N3846" s="1">
        <f>VLOOKUP($A3846,'volatile collection data'!$G$6:$M$69,7,FALSE)</f>
        <v>7.12</v>
      </c>
      <c r="O3846" s="1">
        <f>VLOOKUP(A3846,'volatile collection data'!$G$6:$K$69,5,FALSE)</f>
        <v>1</v>
      </c>
      <c r="P3846" s="1" t="str">
        <f t="shared" si="363"/>
        <v>6C</v>
      </c>
      <c r="Q3846">
        <f t="shared" si="361"/>
        <v>0.10402380614683404</v>
      </c>
      <c r="R3846" t="str">
        <f t="shared" si="364"/>
        <v>14A_1-C&amp;7.12%7.12@9</v>
      </c>
      <c r="S3846" t="str">
        <f t="shared" si="365"/>
        <v>6C-14A-VCS-Loc-22</v>
      </c>
      <c r="T3846" t="str">
        <f>IFERROR(IF(VLOOKUP(S3846,Bad!$A:$A,1,FALSE)='RAW2'!S3846,"yes","no"),"no")</f>
        <v>no</v>
      </c>
      <c r="U3846" t="str">
        <f>IFERROR(VLOOKUP(F3846,compounds!$A:$B,2,FALSE),"")</f>
        <v>decanal</v>
      </c>
      <c r="V3846" t="str">
        <f>VLOOKUP(B3846,'volatile collection data'!$O:$P,2,FALSE)</f>
        <v>26.apr.22 14</v>
      </c>
    </row>
    <row r="3847" spans="1:22" x14ac:dyDescent="0.2">
      <c r="A3847" t="s">
        <v>386</v>
      </c>
      <c r="B3847" s="1" t="str">
        <f t="shared" si="362"/>
        <v>6C</v>
      </c>
      <c r="C3847">
        <v>15.795</v>
      </c>
      <c r="D3847">
        <f t="shared" si="360"/>
        <v>15.8</v>
      </c>
      <c r="E3847">
        <f>VLOOKUP(D3847,'Peak Combiner'!$A$5:$D$4980,4,FALSE)</f>
        <v>15.8</v>
      </c>
      <c r="F3847">
        <f>IFERROR(VLOOKUP(D3847,rt_comb!$A:$B,2,FALSE),D3847)</f>
        <v>15.8</v>
      </c>
      <c r="G3847">
        <v>1608277</v>
      </c>
      <c r="H3847">
        <f>SUMIFS($G:$G,$E:$E,18.51,'RAW2'!$A:$A,'RAW2'!A3847)</f>
        <v>36285679</v>
      </c>
      <c r="I3847" s="1" t="str">
        <f>VLOOKUP(A3847,'volatile collection data'!$G$6:$H$69,2,FALSE)</f>
        <v>C</v>
      </c>
      <c r="J3847" s="1">
        <f>VLOOKUP(A3847,'volatile collection data'!$G$6:$I$69,3,FALSE)</f>
        <v>6</v>
      </c>
      <c r="K3847" s="1" t="str">
        <f>VLOOKUP(A3847,'volatile collection data'!$G$6:$N$69,8,FALSE)</f>
        <v>14A</v>
      </c>
      <c r="L3847" s="1">
        <f>VLOOKUP(A3847,'volatile collection data'!$G$6:$J$69,4,FALSE)</f>
        <v>7.12</v>
      </c>
      <c r="M3847" s="1">
        <f>VLOOKUP($A3847,'volatile collection data'!$G$6:$M$69,6,FALSE)</f>
        <v>9</v>
      </c>
      <c r="N3847" s="1">
        <f>VLOOKUP($A3847,'volatile collection data'!$G$6:$M$69,7,FALSE)</f>
        <v>7.12</v>
      </c>
      <c r="O3847" s="1">
        <f>VLOOKUP(A3847,'volatile collection data'!$G$6:$K$69,5,FALSE)</f>
        <v>1</v>
      </c>
      <c r="P3847" s="1" t="str">
        <f t="shared" si="363"/>
        <v>6C</v>
      </c>
      <c r="Q3847">
        <f t="shared" si="361"/>
        <v>3.1125447745320611E-2</v>
      </c>
      <c r="R3847" t="str">
        <f t="shared" si="364"/>
        <v>14A_1-C&amp;7.12%7.12@9</v>
      </c>
      <c r="S3847" t="str">
        <f t="shared" si="365"/>
        <v>6C-14A-VCS-Loc-22</v>
      </c>
      <c r="T3847" t="str">
        <f>IFERROR(IF(VLOOKUP(S3847,Bad!$A:$A,1,FALSE)='RAW2'!S3847,"yes","no"),"no")</f>
        <v>no</v>
      </c>
      <c r="U3847" t="str">
        <f>IFERROR(VLOOKUP(F3847,compounds!$A:$B,2,FALSE),"")</f>
        <v/>
      </c>
      <c r="V3847" t="str">
        <f>VLOOKUP(B3847,'volatile collection data'!$O:$P,2,FALSE)</f>
        <v>26.apr.22 14</v>
      </c>
    </row>
    <row r="3848" spans="1:22" x14ac:dyDescent="0.2">
      <c r="A3848" t="s">
        <v>386</v>
      </c>
      <c r="B3848" s="1" t="str">
        <f t="shared" si="362"/>
        <v>6C</v>
      </c>
      <c r="C3848">
        <v>18.518999999999998</v>
      </c>
      <c r="D3848">
        <f t="shared" si="360"/>
        <v>18.52</v>
      </c>
      <c r="E3848">
        <f>VLOOKUP(D3848,'Peak Combiner'!$A$5:$D$4980,4,FALSE)</f>
        <v>18.510000000000002</v>
      </c>
      <c r="F3848">
        <f>IFERROR(VLOOKUP(D3848,rt_comb!$A:$B,2,FALSE),D3848)</f>
        <v>18.52</v>
      </c>
      <c r="G3848">
        <v>36285679</v>
      </c>
      <c r="H3848">
        <f>SUMIFS($G:$G,$E:$E,18.51,'RAW2'!$A:$A,'RAW2'!A3848)</f>
        <v>36285679</v>
      </c>
      <c r="I3848" s="1" t="str">
        <f>VLOOKUP(A3848,'volatile collection data'!$G$6:$H$69,2,FALSE)</f>
        <v>C</v>
      </c>
      <c r="J3848" s="1">
        <f>VLOOKUP(A3848,'volatile collection data'!$G$6:$I$69,3,FALSE)</f>
        <v>6</v>
      </c>
      <c r="K3848" s="1" t="str">
        <f>VLOOKUP(A3848,'volatile collection data'!$G$6:$N$69,8,FALSE)</f>
        <v>14A</v>
      </c>
      <c r="L3848" s="1">
        <f>VLOOKUP(A3848,'volatile collection data'!$G$6:$J$69,4,FALSE)</f>
        <v>7.12</v>
      </c>
      <c r="M3848" s="1">
        <f>VLOOKUP($A3848,'volatile collection data'!$G$6:$M$69,6,FALSE)</f>
        <v>9</v>
      </c>
      <c r="N3848" s="1">
        <f>VLOOKUP($A3848,'volatile collection data'!$G$6:$M$69,7,FALSE)</f>
        <v>7.12</v>
      </c>
      <c r="O3848" s="1">
        <f>VLOOKUP(A3848,'volatile collection data'!$G$6:$K$69,5,FALSE)</f>
        <v>1</v>
      </c>
      <c r="P3848" s="1" t="str">
        <f t="shared" si="363"/>
        <v>6C</v>
      </c>
      <c r="Q3848">
        <f t="shared" si="361"/>
        <v>0.702247191011236</v>
      </c>
      <c r="R3848" t="str">
        <f t="shared" si="364"/>
        <v>14A_1-C&amp;7.12%7.12@9</v>
      </c>
      <c r="S3848" t="str">
        <f t="shared" si="365"/>
        <v>6C-14A-VCS-Loc-22</v>
      </c>
      <c r="T3848" t="str">
        <f>IFERROR(IF(VLOOKUP(S3848,Bad!$A:$A,1,FALSE)='RAW2'!S3848,"yes","no"),"no")</f>
        <v>no</v>
      </c>
      <c r="U3848" t="str">
        <f>IFERROR(VLOOKUP(F3848,compounds!$A:$B,2,FALSE),"")</f>
        <v>standard</v>
      </c>
      <c r="V3848" t="str">
        <f>VLOOKUP(B3848,'volatile collection data'!$O:$P,2,FALSE)</f>
        <v>26.apr.22 14</v>
      </c>
    </row>
    <row r="3849" spans="1:22" x14ac:dyDescent="0.2">
      <c r="A3849" t="s">
        <v>386</v>
      </c>
      <c r="B3849" s="1" t="str">
        <f t="shared" si="362"/>
        <v>6C</v>
      </c>
      <c r="C3849">
        <v>18.768999999999998</v>
      </c>
      <c r="D3849">
        <f t="shared" si="360"/>
        <v>18.77</v>
      </c>
      <c r="E3849">
        <f>VLOOKUP(D3849,'Peak Combiner'!$A$5:$D$4980,4,FALSE)</f>
        <v>18.760000000000002</v>
      </c>
      <c r="F3849">
        <f>IFERROR(VLOOKUP(D3849,rt_comb!$A:$B,2,FALSE),D3849)</f>
        <v>18.77</v>
      </c>
      <c r="G3849">
        <v>1318257</v>
      </c>
      <c r="H3849">
        <f>SUMIFS($G:$G,$E:$E,18.51,'RAW2'!$A:$A,'RAW2'!A3849)</f>
        <v>36285679</v>
      </c>
      <c r="I3849" s="1" t="str">
        <f>VLOOKUP(A3849,'volatile collection data'!$G$6:$H$69,2,FALSE)</f>
        <v>C</v>
      </c>
      <c r="J3849" s="1">
        <f>VLOOKUP(A3849,'volatile collection data'!$G$6:$I$69,3,FALSE)</f>
        <v>6</v>
      </c>
      <c r="K3849" s="1" t="str">
        <f>VLOOKUP(A3849,'volatile collection data'!$G$6:$N$69,8,FALSE)</f>
        <v>14A</v>
      </c>
      <c r="L3849" s="1">
        <f>VLOOKUP(A3849,'volatile collection data'!$G$6:$J$69,4,FALSE)</f>
        <v>7.12</v>
      </c>
      <c r="M3849" s="1">
        <f>VLOOKUP($A3849,'volatile collection data'!$G$6:$M$69,6,FALSE)</f>
        <v>9</v>
      </c>
      <c r="N3849" s="1">
        <f>VLOOKUP($A3849,'volatile collection data'!$G$6:$M$69,7,FALSE)</f>
        <v>7.12</v>
      </c>
      <c r="O3849" s="1">
        <f>VLOOKUP(A3849,'volatile collection data'!$G$6:$K$69,5,FALSE)</f>
        <v>1</v>
      </c>
      <c r="P3849" s="1" t="str">
        <f t="shared" si="363"/>
        <v>6C</v>
      </c>
      <c r="Q3849">
        <f t="shared" si="361"/>
        <v>2.5512607199134923E-2</v>
      </c>
      <c r="R3849" t="str">
        <f t="shared" si="364"/>
        <v>14A_1-C&amp;7.12%7.12@9</v>
      </c>
      <c r="S3849" t="str">
        <f t="shared" si="365"/>
        <v>6C-14A-VCS-Loc-22</v>
      </c>
      <c r="T3849" t="str">
        <f>IFERROR(IF(VLOOKUP(S3849,Bad!$A:$A,1,FALSE)='RAW2'!S3849,"yes","no"),"no")</f>
        <v>no</v>
      </c>
      <c r="U3849" t="str">
        <f>IFERROR(VLOOKUP(F3849,compounds!$A:$B,2,FALSE),"")</f>
        <v/>
      </c>
      <c r="V3849" t="str">
        <f>VLOOKUP(B3849,'volatile collection data'!$O:$P,2,FALSE)</f>
        <v>26.apr.22 14</v>
      </c>
    </row>
    <row r="3850" spans="1:22" x14ac:dyDescent="0.2">
      <c r="A3850" t="s">
        <v>386</v>
      </c>
      <c r="B3850" s="1" t="str">
        <f t="shared" si="362"/>
        <v>6C</v>
      </c>
      <c r="C3850">
        <v>21.085000000000001</v>
      </c>
      <c r="D3850">
        <f t="shared" si="360"/>
        <v>21.09</v>
      </c>
      <c r="E3850">
        <f>VLOOKUP(D3850,'Peak Combiner'!$A$5:$D$4980,4,FALSE)</f>
        <v>21.07</v>
      </c>
      <c r="F3850">
        <f>IFERROR(VLOOKUP(D3850,rt_comb!$A:$B,2,FALSE),D3850)</f>
        <v>21.09</v>
      </c>
      <c r="G3850">
        <v>2098039</v>
      </c>
      <c r="H3850">
        <f>SUMIFS($G:$G,$E:$E,18.51,'RAW2'!$A:$A,'RAW2'!A3850)</f>
        <v>36285679</v>
      </c>
      <c r="I3850" s="1" t="str">
        <f>VLOOKUP(A3850,'volatile collection data'!$G$6:$H$69,2,FALSE)</f>
        <v>C</v>
      </c>
      <c r="J3850" s="1">
        <f>VLOOKUP(A3850,'volatile collection data'!$G$6:$I$69,3,FALSE)</f>
        <v>6</v>
      </c>
      <c r="K3850" s="1" t="str">
        <f>VLOOKUP(A3850,'volatile collection data'!$G$6:$N$69,8,FALSE)</f>
        <v>14A</v>
      </c>
      <c r="L3850" s="1">
        <f>VLOOKUP(A3850,'volatile collection data'!$G$6:$J$69,4,FALSE)</f>
        <v>7.12</v>
      </c>
      <c r="M3850" s="1">
        <f>VLOOKUP($A3850,'volatile collection data'!$G$6:$M$69,6,FALSE)</f>
        <v>9</v>
      </c>
      <c r="N3850" s="1">
        <f>VLOOKUP($A3850,'volatile collection data'!$G$6:$M$69,7,FALSE)</f>
        <v>7.12</v>
      </c>
      <c r="O3850" s="1">
        <f>VLOOKUP(A3850,'volatile collection data'!$G$6:$K$69,5,FALSE)</f>
        <v>1</v>
      </c>
      <c r="P3850" s="1" t="str">
        <f t="shared" si="363"/>
        <v>6C</v>
      </c>
      <c r="Q3850">
        <f t="shared" si="361"/>
        <v>4.0603952715946759E-2</v>
      </c>
      <c r="R3850" t="str">
        <f t="shared" si="364"/>
        <v>14A_1-C&amp;7.12%7.12@9</v>
      </c>
      <c r="S3850" t="str">
        <f t="shared" si="365"/>
        <v>6C-14A-VCS-Loc-22</v>
      </c>
      <c r="T3850" t="str">
        <f>IFERROR(IF(VLOOKUP(S3850,Bad!$A:$A,1,FALSE)='RAW2'!S3850,"yes","no"),"no")</f>
        <v>no</v>
      </c>
      <c r="U3850" t="str">
        <f>IFERROR(VLOOKUP(F3850,compounds!$A:$B,2,FALSE),"")</f>
        <v/>
      </c>
      <c r="V3850" t="str">
        <f>VLOOKUP(B3850,'volatile collection data'!$O:$P,2,FALSE)</f>
        <v>26.apr.22 14</v>
      </c>
    </row>
    <row r="3851" spans="1:22" x14ac:dyDescent="0.2">
      <c r="A3851" t="s">
        <v>386</v>
      </c>
      <c r="B3851" s="1" t="str">
        <f t="shared" si="362"/>
        <v>6C</v>
      </c>
      <c r="C3851">
        <v>21.326000000000001</v>
      </c>
      <c r="D3851">
        <f t="shared" si="360"/>
        <v>21.33</v>
      </c>
      <c r="E3851">
        <f>VLOOKUP(D3851,'Peak Combiner'!$A$5:$D$4980,4,FALSE)</f>
        <v>21.28</v>
      </c>
      <c r="F3851">
        <f>IFERROR(VLOOKUP(D3851,rt_comb!$A:$B,2,FALSE),D3851)</f>
        <v>21.33</v>
      </c>
      <c r="G3851">
        <v>46918941</v>
      </c>
      <c r="H3851">
        <f>SUMIFS($G:$G,$E:$E,18.51,'RAW2'!$A:$A,'RAW2'!A3851)</f>
        <v>36285679</v>
      </c>
      <c r="I3851" s="1" t="str">
        <f>VLOOKUP(A3851,'volatile collection data'!$G$6:$H$69,2,FALSE)</f>
        <v>C</v>
      </c>
      <c r="J3851" s="1">
        <f>VLOOKUP(A3851,'volatile collection data'!$G$6:$I$69,3,FALSE)</f>
        <v>6</v>
      </c>
      <c r="K3851" s="1" t="str">
        <f>VLOOKUP(A3851,'volatile collection data'!$G$6:$N$69,8,FALSE)</f>
        <v>14A</v>
      </c>
      <c r="L3851" s="1">
        <f>VLOOKUP(A3851,'volatile collection data'!$G$6:$J$69,4,FALSE)</f>
        <v>7.12</v>
      </c>
      <c r="M3851" s="1">
        <f>VLOOKUP($A3851,'volatile collection data'!$G$6:$M$69,6,FALSE)</f>
        <v>9</v>
      </c>
      <c r="N3851" s="1">
        <f>VLOOKUP($A3851,'volatile collection data'!$G$6:$M$69,7,FALSE)</f>
        <v>7.12</v>
      </c>
      <c r="O3851" s="1">
        <f>VLOOKUP(A3851,'volatile collection data'!$G$6:$K$69,5,FALSE)</f>
        <v>1</v>
      </c>
      <c r="P3851" s="1" t="str">
        <f t="shared" si="363"/>
        <v>6C</v>
      </c>
      <c r="Q3851">
        <f t="shared" si="361"/>
        <v>0.90803577142574365</v>
      </c>
      <c r="R3851" t="str">
        <f t="shared" si="364"/>
        <v>14A_1-C&amp;7.12%7.12@9</v>
      </c>
      <c r="S3851" t="str">
        <f t="shared" si="365"/>
        <v>6C-14A-VCS-Loc-22</v>
      </c>
      <c r="T3851" t="str">
        <f>IFERROR(IF(VLOOKUP(S3851,Bad!$A:$A,1,FALSE)='RAW2'!S3851,"yes","no"),"no")</f>
        <v>no</v>
      </c>
      <c r="U3851" t="str">
        <f>IFERROR(VLOOKUP(F3851,compounds!$A:$B,2,FALSE),"")</f>
        <v/>
      </c>
      <c r="V3851" t="str">
        <f>VLOOKUP(B3851,'volatile collection data'!$O:$P,2,FALSE)</f>
        <v>26.apr.22 14</v>
      </c>
    </row>
    <row r="3852" spans="1:22" x14ac:dyDescent="0.2">
      <c r="A3852" t="s">
        <v>386</v>
      </c>
      <c r="B3852" s="1" t="str">
        <f t="shared" si="362"/>
        <v>6C</v>
      </c>
      <c r="C3852">
        <v>22.181000000000001</v>
      </c>
      <c r="D3852">
        <f t="shared" si="360"/>
        <v>22.18</v>
      </c>
      <c r="E3852">
        <f>VLOOKUP(D3852,'Peak Combiner'!$A$5:$D$4980,4,FALSE)</f>
        <v>22.17</v>
      </c>
      <c r="F3852">
        <f>IFERROR(VLOOKUP(D3852,rt_comb!$A:$B,2,FALSE),D3852)</f>
        <v>22.18</v>
      </c>
      <c r="G3852">
        <v>866800</v>
      </c>
      <c r="H3852">
        <f>SUMIFS($G:$G,$E:$E,18.51,'RAW2'!$A:$A,'RAW2'!A3852)</f>
        <v>36285679</v>
      </c>
      <c r="I3852" s="1" t="str">
        <f>VLOOKUP(A3852,'volatile collection data'!$G$6:$H$69,2,FALSE)</f>
        <v>C</v>
      </c>
      <c r="J3852" s="1">
        <f>VLOOKUP(A3852,'volatile collection data'!$G$6:$I$69,3,FALSE)</f>
        <v>6</v>
      </c>
      <c r="K3852" s="1" t="str">
        <f>VLOOKUP(A3852,'volatile collection data'!$G$6:$N$69,8,FALSE)</f>
        <v>14A</v>
      </c>
      <c r="L3852" s="1">
        <f>VLOOKUP(A3852,'volatile collection data'!$G$6:$J$69,4,FALSE)</f>
        <v>7.12</v>
      </c>
      <c r="M3852" s="1">
        <f>VLOOKUP($A3852,'volatile collection data'!$G$6:$M$69,6,FALSE)</f>
        <v>9</v>
      </c>
      <c r="N3852" s="1">
        <f>VLOOKUP($A3852,'volatile collection data'!$G$6:$M$69,7,FALSE)</f>
        <v>7.12</v>
      </c>
      <c r="O3852" s="1">
        <f>VLOOKUP(A3852,'volatile collection data'!$G$6:$K$69,5,FALSE)</f>
        <v>1</v>
      </c>
      <c r="P3852" s="1" t="str">
        <f t="shared" si="363"/>
        <v>6C</v>
      </c>
      <c r="Q3852">
        <f t="shared" si="361"/>
        <v>1.6775429920121911E-2</v>
      </c>
      <c r="R3852" t="str">
        <f t="shared" si="364"/>
        <v>14A_1-C&amp;7.12%7.12@9</v>
      </c>
      <c r="S3852" t="str">
        <f t="shared" si="365"/>
        <v>6C-14A-VCS-Loc-22</v>
      </c>
      <c r="T3852" t="str">
        <f>IFERROR(IF(VLOOKUP(S3852,Bad!$A:$A,1,FALSE)='RAW2'!S3852,"yes","no"),"no")</f>
        <v>no</v>
      </c>
      <c r="U3852" t="str">
        <f>IFERROR(VLOOKUP(F3852,compounds!$A:$B,2,FALSE),"")</f>
        <v>humulene</v>
      </c>
      <c r="V3852" t="str">
        <f>VLOOKUP(B3852,'volatile collection data'!$O:$P,2,FALSE)</f>
        <v>26.apr.22 14</v>
      </c>
    </row>
    <row r="3853" spans="1:22" x14ac:dyDescent="0.2">
      <c r="A3853" t="s">
        <v>386</v>
      </c>
      <c r="B3853" s="1" t="str">
        <f t="shared" si="362"/>
        <v>6C</v>
      </c>
      <c r="C3853">
        <v>22.363</v>
      </c>
      <c r="D3853">
        <f t="shared" si="360"/>
        <v>22.36</v>
      </c>
      <c r="E3853">
        <f>VLOOKUP(D3853,'Peak Combiner'!$A$5:$D$4980,4,FALSE)</f>
        <v>22.36</v>
      </c>
      <c r="F3853">
        <f>IFERROR(VLOOKUP(D3853,rt_comb!$A:$B,2,FALSE),D3853)</f>
        <v>22.36</v>
      </c>
      <c r="G3853">
        <v>3008516</v>
      </c>
      <c r="H3853">
        <f>SUMIFS($G:$G,$E:$E,18.51,'RAW2'!$A:$A,'RAW2'!A3853)</f>
        <v>36285679</v>
      </c>
      <c r="I3853" s="1" t="str">
        <f>VLOOKUP(A3853,'volatile collection data'!$G$6:$H$69,2,FALSE)</f>
        <v>C</v>
      </c>
      <c r="J3853" s="1">
        <f>VLOOKUP(A3853,'volatile collection data'!$G$6:$I$69,3,FALSE)</f>
        <v>6</v>
      </c>
      <c r="K3853" s="1" t="str">
        <f>VLOOKUP(A3853,'volatile collection data'!$G$6:$N$69,8,FALSE)</f>
        <v>14A</v>
      </c>
      <c r="L3853" s="1">
        <f>VLOOKUP(A3853,'volatile collection data'!$G$6:$J$69,4,FALSE)</f>
        <v>7.12</v>
      </c>
      <c r="M3853" s="1">
        <f>VLOOKUP($A3853,'volatile collection data'!$G$6:$M$69,6,FALSE)</f>
        <v>9</v>
      </c>
      <c r="N3853" s="1">
        <f>VLOOKUP($A3853,'volatile collection data'!$G$6:$M$69,7,FALSE)</f>
        <v>7.12</v>
      </c>
      <c r="O3853" s="1">
        <f>VLOOKUP(A3853,'volatile collection data'!$G$6:$K$69,5,FALSE)</f>
        <v>1</v>
      </c>
      <c r="P3853" s="1" t="str">
        <f t="shared" si="363"/>
        <v>6C</v>
      </c>
      <c r="Q3853">
        <f t="shared" si="361"/>
        <v>5.8224676190084784E-2</v>
      </c>
      <c r="R3853" t="str">
        <f t="shared" si="364"/>
        <v>14A_1-C&amp;7.12%7.12@9</v>
      </c>
      <c r="S3853" t="str">
        <f t="shared" si="365"/>
        <v>6C-14A-VCS-Loc-22</v>
      </c>
      <c r="T3853" t="str">
        <f>IFERROR(IF(VLOOKUP(S3853,Bad!$A:$A,1,FALSE)='RAW2'!S3853,"yes","no"),"no")</f>
        <v>no</v>
      </c>
      <c r="U3853" t="str">
        <f>IFERROR(VLOOKUP(F3853,compounds!$A:$B,2,FALSE),"")</f>
        <v/>
      </c>
      <c r="V3853" t="str">
        <f>VLOOKUP(B3853,'volatile collection data'!$O:$P,2,FALSE)</f>
        <v>26.apr.22 14</v>
      </c>
    </row>
    <row r="3854" spans="1:22" x14ac:dyDescent="0.2">
      <c r="A3854" t="s">
        <v>386</v>
      </c>
      <c r="B3854" s="1" t="str">
        <f t="shared" si="362"/>
        <v>6C</v>
      </c>
      <c r="C3854">
        <v>22.867999999999999</v>
      </c>
      <c r="D3854">
        <f t="shared" si="360"/>
        <v>22.87</v>
      </c>
      <c r="E3854">
        <f>VLOOKUP(D3854,'Peak Combiner'!$A$5:$D$4980,4,FALSE)</f>
        <v>22.87</v>
      </c>
      <c r="F3854">
        <f>IFERROR(VLOOKUP(D3854,rt_comb!$A:$B,2,FALSE),D3854)</f>
        <v>22.87</v>
      </c>
      <c r="G3854">
        <v>4270848</v>
      </c>
      <c r="H3854">
        <f>SUMIFS($G:$G,$E:$E,18.51,'RAW2'!$A:$A,'RAW2'!A3854)</f>
        <v>36285679</v>
      </c>
      <c r="I3854" s="1" t="str">
        <f>VLOOKUP(A3854,'volatile collection data'!$G$6:$H$69,2,FALSE)</f>
        <v>C</v>
      </c>
      <c r="J3854" s="1">
        <f>VLOOKUP(A3854,'volatile collection data'!$G$6:$I$69,3,FALSE)</f>
        <v>6</v>
      </c>
      <c r="K3854" s="1" t="str">
        <f>VLOOKUP(A3854,'volatile collection data'!$G$6:$N$69,8,FALSE)</f>
        <v>14A</v>
      </c>
      <c r="L3854" s="1">
        <f>VLOOKUP(A3854,'volatile collection data'!$G$6:$J$69,4,FALSE)</f>
        <v>7.12</v>
      </c>
      <c r="M3854" s="1">
        <f>VLOOKUP($A3854,'volatile collection data'!$G$6:$M$69,6,FALSE)</f>
        <v>9</v>
      </c>
      <c r="N3854" s="1">
        <f>VLOOKUP($A3854,'volatile collection data'!$G$6:$M$69,7,FALSE)</f>
        <v>7.12</v>
      </c>
      <c r="O3854" s="1">
        <f>VLOOKUP(A3854,'volatile collection data'!$G$6:$K$69,5,FALSE)</f>
        <v>1</v>
      </c>
      <c r="P3854" s="1" t="str">
        <f t="shared" si="363"/>
        <v>6C</v>
      </c>
      <c r="Q3854">
        <f t="shared" si="361"/>
        <v>8.2654950765450888E-2</v>
      </c>
      <c r="R3854" t="str">
        <f t="shared" si="364"/>
        <v>14A_1-C&amp;7.12%7.12@9</v>
      </c>
      <c r="S3854" t="str">
        <f t="shared" si="365"/>
        <v>6C-14A-VCS-Loc-22</v>
      </c>
      <c r="T3854" t="str">
        <f>IFERROR(IF(VLOOKUP(S3854,Bad!$A:$A,1,FALSE)='RAW2'!S3854,"yes","no"),"no")</f>
        <v>no</v>
      </c>
      <c r="U3854" t="str">
        <f>IFERROR(VLOOKUP(F3854,compounds!$A:$B,2,FALSE),"")</f>
        <v/>
      </c>
      <c r="V3854" t="str">
        <f>VLOOKUP(B3854,'volatile collection data'!$O:$P,2,FALSE)</f>
        <v>26.apr.22 14</v>
      </c>
    </row>
    <row r="3855" spans="1:22" x14ac:dyDescent="0.2">
      <c r="A3855" t="s">
        <v>386</v>
      </c>
      <c r="B3855" s="1" t="str">
        <f t="shared" si="362"/>
        <v>6C</v>
      </c>
      <c r="C3855">
        <v>23.25</v>
      </c>
      <c r="D3855">
        <f t="shared" si="360"/>
        <v>23.25</v>
      </c>
      <c r="E3855">
        <f>VLOOKUP(D3855,'Peak Combiner'!$A$5:$D$4980,4,FALSE)</f>
        <v>23.25</v>
      </c>
      <c r="F3855">
        <f>IFERROR(VLOOKUP(D3855,rt_comb!$A:$B,2,FALSE),D3855)</f>
        <v>23.25</v>
      </c>
      <c r="G3855">
        <v>1118882</v>
      </c>
      <c r="H3855">
        <f>SUMIFS($G:$G,$E:$E,18.51,'RAW2'!$A:$A,'RAW2'!A3855)</f>
        <v>36285679</v>
      </c>
      <c r="I3855" s="1" t="str">
        <f>VLOOKUP(A3855,'volatile collection data'!$G$6:$H$69,2,FALSE)</f>
        <v>C</v>
      </c>
      <c r="J3855" s="1">
        <f>VLOOKUP(A3855,'volatile collection data'!$G$6:$I$69,3,FALSE)</f>
        <v>6</v>
      </c>
      <c r="K3855" s="1" t="str">
        <f>VLOOKUP(A3855,'volatile collection data'!$G$6:$N$69,8,FALSE)</f>
        <v>14A</v>
      </c>
      <c r="L3855" s="1">
        <f>VLOOKUP(A3855,'volatile collection data'!$G$6:$J$69,4,FALSE)</f>
        <v>7.12</v>
      </c>
      <c r="M3855" s="1">
        <f>VLOOKUP($A3855,'volatile collection data'!$G$6:$M$69,6,FALSE)</f>
        <v>9</v>
      </c>
      <c r="N3855" s="1">
        <f>VLOOKUP($A3855,'volatile collection data'!$G$6:$M$69,7,FALSE)</f>
        <v>7.12</v>
      </c>
      <c r="O3855" s="1">
        <f>VLOOKUP(A3855,'volatile collection data'!$G$6:$K$69,5,FALSE)</f>
        <v>1</v>
      </c>
      <c r="P3855" s="1" t="str">
        <f t="shared" si="363"/>
        <v>6C</v>
      </c>
      <c r="Q3855">
        <f t="shared" si="361"/>
        <v>2.165404543134038E-2</v>
      </c>
      <c r="R3855" t="str">
        <f t="shared" si="364"/>
        <v>14A_1-C&amp;7.12%7.12@9</v>
      </c>
      <c r="S3855" t="str">
        <f t="shared" si="365"/>
        <v>6C-14A-VCS-Loc-22</v>
      </c>
      <c r="T3855" t="str">
        <f>IFERROR(IF(VLOOKUP(S3855,Bad!$A:$A,1,FALSE)='RAW2'!S3855,"yes","no"),"no")</f>
        <v>no</v>
      </c>
      <c r="U3855" t="str">
        <f>IFERROR(VLOOKUP(F3855,compounds!$A:$B,2,FALSE),"")</f>
        <v/>
      </c>
      <c r="V3855" t="str">
        <f>VLOOKUP(B3855,'volatile collection data'!$O:$P,2,FALSE)</f>
        <v>26.apr.22 14</v>
      </c>
    </row>
    <row r="3856" spans="1:22" x14ac:dyDescent="0.2">
      <c r="A3856" t="s">
        <v>386</v>
      </c>
      <c r="B3856" s="1" t="str">
        <f t="shared" si="362"/>
        <v>6C</v>
      </c>
      <c r="C3856">
        <v>23.341000000000001</v>
      </c>
      <c r="D3856">
        <f t="shared" si="360"/>
        <v>23.34</v>
      </c>
      <c r="E3856">
        <f>VLOOKUP(D3856,'Peak Combiner'!$A$5:$D$4980,4,FALSE)</f>
        <v>23.32</v>
      </c>
      <c r="F3856">
        <f>IFERROR(VLOOKUP(D3856,rt_comb!$A:$B,2,FALSE),D3856)</f>
        <v>23.34</v>
      </c>
      <c r="G3856">
        <v>3162316</v>
      </c>
      <c r="H3856">
        <f>SUMIFS($G:$G,$E:$E,18.51,'RAW2'!$A:$A,'RAW2'!A3856)</f>
        <v>36285679</v>
      </c>
      <c r="I3856" s="1" t="str">
        <f>VLOOKUP(A3856,'volatile collection data'!$G$6:$H$69,2,FALSE)</f>
        <v>C</v>
      </c>
      <c r="J3856" s="1">
        <f>VLOOKUP(A3856,'volatile collection data'!$G$6:$I$69,3,FALSE)</f>
        <v>6</v>
      </c>
      <c r="K3856" s="1" t="str">
        <f>VLOOKUP(A3856,'volatile collection data'!$G$6:$N$69,8,FALSE)</f>
        <v>14A</v>
      </c>
      <c r="L3856" s="1">
        <f>VLOOKUP(A3856,'volatile collection data'!$G$6:$J$69,4,FALSE)</f>
        <v>7.12</v>
      </c>
      <c r="M3856" s="1">
        <f>VLOOKUP($A3856,'volatile collection data'!$G$6:$M$69,6,FALSE)</f>
        <v>9</v>
      </c>
      <c r="N3856" s="1">
        <f>VLOOKUP($A3856,'volatile collection data'!$G$6:$M$69,7,FALSE)</f>
        <v>7.12</v>
      </c>
      <c r="O3856" s="1">
        <f>VLOOKUP(A3856,'volatile collection data'!$G$6:$K$69,5,FALSE)</f>
        <v>1</v>
      </c>
      <c r="P3856" s="1" t="str">
        <f t="shared" si="363"/>
        <v>6C</v>
      </c>
      <c r="Q3856">
        <f t="shared" si="361"/>
        <v>6.1201211863498195E-2</v>
      </c>
      <c r="R3856" t="str">
        <f t="shared" si="364"/>
        <v>14A_1-C&amp;7.12%7.12@9</v>
      </c>
      <c r="S3856" t="str">
        <f t="shared" si="365"/>
        <v>6C-14A-VCS-Loc-22</v>
      </c>
      <c r="T3856" t="str">
        <f>IFERROR(IF(VLOOKUP(S3856,Bad!$A:$A,1,FALSE)='RAW2'!S3856,"yes","no"),"no")</f>
        <v>no</v>
      </c>
      <c r="U3856" t="str">
        <f>IFERROR(VLOOKUP(F3856,compounds!$A:$B,2,FALSE),"")</f>
        <v/>
      </c>
      <c r="V3856" t="str">
        <f>VLOOKUP(B3856,'volatile collection data'!$O:$P,2,FALSE)</f>
        <v>26.apr.22 14</v>
      </c>
    </row>
    <row r="3857" spans="1:22" x14ac:dyDescent="0.2">
      <c r="A3857" t="s">
        <v>386</v>
      </c>
      <c r="B3857" s="1" t="str">
        <f t="shared" si="362"/>
        <v>6C</v>
      </c>
      <c r="C3857">
        <v>23.670999999999999</v>
      </c>
      <c r="D3857">
        <f t="shared" si="360"/>
        <v>23.67</v>
      </c>
      <c r="E3857">
        <f>VLOOKUP(D3857,'Peak Combiner'!$A$5:$D$4980,4,FALSE)</f>
        <v>23.67</v>
      </c>
      <c r="F3857">
        <f>IFERROR(VLOOKUP(D3857,rt_comb!$A:$B,2,FALSE),D3857)</f>
        <v>23.67</v>
      </c>
      <c r="G3857">
        <v>12278468</v>
      </c>
      <c r="H3857">
        <f>SUMIFS($G:$G,$E:$E,18.51,'RAW2'!$A:$A,'RAW2'!A3857)</f>
        <v>36285679</v>
      </c>
      <c r="I3857" s="1" t="str">
        <f>VLOOKUP(A3857,'volatile collection data'!$G$6:$H$69,2,FALSE)</f>
        <v>C</v>
      </c>
      <c r="J3857" s="1">
        <f>VLOOKUP(A3857,'volatile collection data'!$G$6:$I$69,3,FALSE)</f>
        <v>6</v>
      </c>
      <c r="K3857" s="1" t="str">
        <f>VLOOKUP(A3857,'volatile collection data'!$G$6:$N$69,8,FALSE)</f>
        <v>14A</v>
      </c>
      <c r="L3857" s="1">
        <f>VLOOKUP(A3857,'volatile collection data'!$G$6:$J$69,4,FALSE)</f>
        <v>7.12</v>
      </c>
      <c r="M3857" s="1">
        <f>VLOOKUP($A3857,'volatile collection data'!$G$6:$M$69,6,FALSE)</f>
        <v>9</v>
      </c>
      <c r="N3857" s="1">
        <f>VLOOKUP($A3857,'volatile collection data'!$G$6:$M$69,7,FALSE)</f>
        <v>7.12</v>
      </c>
      <c r="O3857" s="1">
        <f>VLOOKUP(A3857,'volatile collection data'!$G$6:$K$69,5,FALSE)</f>
        <v>1</v>
      </c>
      <c r="P3857" s="1" t="str">
        <f t="shared" si="363"/>
        <v>6C</v>
      </c>
      <c r="Q3857">
        <f t="shared" si="361"/>
        <v>0.23762872572734131</v>
      </c>
      <c r="R3857" t="str">
        <f t="shared" si="364"/>
        <v>14A_1-C&amp;7.12%7.12@9</v>
      </c>
      <c r="S3857" t="str">
        <f t="shared" si="365"/>
        <v>6C-14A-VCS-Loc-22</v>
      </c>
      <c r="T3857" t="str">
        <f>IFERROR(IF(VLOOKUP(S3857,Bad!$A:$A,1,FALSE)='RAW2'!S3857,"yes","no"),"no")</f>
        <v>no</v>
      </c>
      <c r="U3857" t="str">
        <f>IFERROR(VLOOKUP(F3857,compounds!$A:$B,2,FALSE),"")</f>
        <v>y-cadinene</v>
      </c>
      <c r="V3857" t="str">
        <f>VLOOKUP(B3857,'volatile collection data'!$O:$P,2,FALSE)</f>
        <v>26.apr.22 14</v>
      </c>
    </row>
    <row r="3858" spans="1:22" x14ac:dyDescent="0.2">
      <c r="A3858" t="s">
        <v>386</v>
      </c>
      <c r="B3858" s="1" t="str">
        <f t="shared" si="362"/>
        <v>6C</v>
      </c>
      <c r="C3858">
        <v>23.896000000000001</v>
      </c>
      <c r="D3858">
        <f t="shared" si="360"/>
        <v>23.9</v>
      </c>
      <c r="E3858">
        <f>VLOOKUP(D3858,'Peak Combiner'!$A$5:$D$4980,4,FALSE)</f>
        <v>23.89</v>
      </c>
      <c r="F3858">
        <f>IFERROR(VLOOKUP(D3858,rt_comb!$A:$B,2,FALSE),D3858)</f>
        <v>23.9</v>
      </c>
      <c r="G3858">
        <v>13891444</v>
      </c>
      <c r="H3858">
        <f>SUMIFS($G:$G,$E:$E,18.51,'RAW2'!$A:$A,'RAW2'!A3858)</f>
        <v>36285679</v>
      </c>
      <c r="I3858" s="1" t="str">
        <f>VLOOKUP(A3858,'volatile collection data'!$G$6:$H$69,2,FALSE)</f>
        <v>C</v>
      </c>
      <c r="J3858" s="1">
        <f>VLOOKUP(A3858,'volatile collection data'!$G$6:$I$69,3,FALSE)</f>
        <v>6</v>
      </c>
      <c r="K3858" s="1" t="str">
        <f>VLOOKUP(A3858,'volatile collection data'!$G$6:$N$69,8,FALSE)</f>
        <v>14A</v>
      </c>
      <c r="L3858" s="1">
        <f>VLOOKUP(A3858,'volatile collection data'!$G$6:$J$69,4,FALSE)</f>
        <v>7.12</v>
      </c>
      <c r="M3858" s="1">
        <f>VLOOKUP($A3858,'volatile collection data'!$G$6:$M$69,6,FALSE)</f>
        <v>9</v>
      </c>
      <c r="N3858" s="1">
        <f>VLOOKUP($A3858,'volatile collection data'!$G$6:$M$69,7,FALSE)</f>
        <v>7.12</v>
      </c>
      <c r="O3858" s="1">
        <f>VLOOKUP(A3858,'volatile collection data'!$G$6:$K$69,5,FALSE)</f>
        <v>1</v>
      </c>
      <c r="P3858" s="1" t="str">
        <f t="shared" si="363"/>
        <v>6C</v>
      </c>
      <c r="Q3858">
        <f t="shared" si="361"/>
        <v>0.26884511457233273</v>
      </c>
      <c r="R3858" t="str">
        <f t="shared" si="364"/>
        <v>14A_1-C&amp;7.12%7.12@9</v>
      </c>
      <c r="S3858" t="str">
        <f t="shared" si="365"/>
        <v>6C-14A-VCS-Loc-22</v>
      </c>
      <c r="T3858" t="str">
        <f>IFERROR(IF(VLOOKUP(S3858,Bad!$A:$A,1,FALSE)='RAW2'!S3858,"yes","no"),"no")</f>
        <v>no</v>
      </c>
      <c r="U3858" t="str">
        <f>IFERROR(VLOOKUP(F3858,compounds!$A:$B,2,FALSE),"")</f>
        <v/>
      </c>
      <c r="V3858" t="str">
        <f>VLOOKUP(B3858,'volatile collection data'!$O:$P,2,FALSE)</f>
        <v>26.apr.22 14</v>
      </c>
    </row>
    <row r="3859" spans="1:22" x14ac:dyDescent="0.2">
      <c r="A3859" t="s">
        <v>386</v>
      </c>
      <c r="B3859" s="1" t="str">
        <f t="shared" si="362"/>
        <v>6C</v>
      </c>
      <c r="C3859">
        <v>25.283999999999999</v>
      </c>
      <c r="D3859">
        <f t="shared" si="360"/>
        <v>25.28</v>
      </c>
      <c r="E3859">
        <f>VLOOKUP(D3859,'Peak Combiner'!$A$5:$D$4980,4,FALSE)</f>
        <v>25.28</v>
      </c>
      <c r="F3859">
        <f>IFERROR(VLOOKUP(D3859,rt_comb!$A:$B,2,FALSE),D3859)</f>
        <v>25.28</v>
      </c>
      <c r="G3859">
        <v>8133630</v>
      </c>
      <c r="H3859">
        <f>SUMIFS($G:$G,$E:$E,18.51,'RAW2'!$A:$A,'RAW2'!A3859)</f>
        <v>36285679</v>
      </c>
      <c r="I3859" s="1" t="str">
        <f>VLOOKUP(A3859,'volatile collection data'!$G$6:$H$69,2,FALSE)</f>
        <v>C</v>
      </c>
      <c r="J3859" s="1">
        <f>VLOOKUP(A3859,'volatile collection data'!$G$6:$I$69,3,FALSE)</f>
        <v>6</v>
      </c>
      <c r="K3859" s="1" t="str">
        <f>VLOOKUP(A3859,'volatile collection data'!$G$6:$N$69,8,FALSE)</f>
        <v>14A</v>
      </c>
      <c r="L3859" s="1">
        <f>VLOOKUP(A3859,'volatile collection data'!$G$6:$J$69,4,FALSE)</f>
        <v>7.12</v>
      </c>
      <c r="M3859" s="1">
        <f>VLOOKUP($A3859,'volatile collection data'!$G$6:$M$69,6,FALSE)</f>
        <v>9</v>
      </c>
      <c r="N3859" s="1">
        <f>VLOOKUP($A3859,'volatile collection data'!$G$6:$M$69,7,FALSE)</f>
        <v>7.12</v>
      </c>
      <c r="O3859" s="1">
        <f>VLOOKUP(A3859,'volatile collection data'!$G$6:$K$69,5,FALSE)</f>
        <v>1</v>
      </c>
      <c r="P3859" s="1" t="str">
        <f t="shared" si="363"/>
        <v>6C</v>
      </c>
      <c r="Q3859">
        <f t="shared" si="361"/>
        <v>0.15741248276557587</v>
      </c>
      <c r="R3859" t="str">
        <f t="shared" si="364"/>
        <v>14A_1-C&amp;7.12%7.12@9</v>
      </c>
      <c r="S3859" t="str">
        <f t="shared" si="365"/>
        <v>6C-14A-VCS-Loc-22</v>
      </c>
      <c r="T3859" t="str">
        <f>IFERROR(IF(VLOOKUP(S3859,Bad!$A:$A,1,FALSE)='RAW2'!S3859,"yes","no"),"no")</f>
        <v>no</v>
      </c>
      <c r="U3859" t="str">
        <f>IFERROR(VLOOKUP(F3859,compounds!$A:$B,2,FALSE),"")</f>
        <v/>
      </c>
      <c r="V3859" t="str">
        <f>VLOOKUP(B3859,'volatile collection data'!$O:$P,2,FALSE)</f>
        <v>26.apr.22 14</v>
      </c>
    </row>
    <row r="3860" spans="1:22" x14ac:dyDescent="0.2">
      <c r="A3860" t="s">
        <v>386</v>
      </c>
      <c r="B3860" s="1" t="str">
        <f t="shared" si="362"/>
        <v>6C</v>
      </c>
      <c r="C3860">
        <v>25.448</v>
      </c>
      <c r="D3860">
        <f t="shared" si="360"/>
        <v>25.45</v>
      </c>
      <c r="E3860">
        <f>VLOOKUP(D3860,'Peak Combiner'!$A$5:$D$4980,4,FALSE)</f>
        <v>25.45</v>
      </c>
      <c r="F3860">
        <f>IFERROR(VLOOKUP(D3860,rt_comb!$A:$B,2,FALSE),D3860)</f>
        <v>25.45</v>
      </c>
      <c r="G3860">
        <v>1279493</v>
      </c>
      <c r="H3860">
        <f>SUMIFS($G:$G,$E:$E,18.51,'RAW2'!$A:$A,'RAW2'!A3860)</f>
        <v>36285679</v>
      </c>
      <c r="I3860" s="1" t="str">
        <f>VLOOKUP(A3860,'volatile collection data'!$G$6:$H$69,2,FALSE)</f>
        <v>C</v>
      </c>
      <c r="J3860" s="1">
        <f>VLOOKUP(A3860,'volatile collection data'!$G$6:$I$69,3,FALSE)</f>
        <v>6</v>
      </c>
      <c r="K3860" s="1" t="str">
        <f>VLOOKUP(A3860,'volatile collection data'!$G$6:$N$69,8,FALSE)</f>
        <v>14A</v>
      </c>
      <c r="L3860" s="1">
        <f>VLOOKUP(A3860,'volatile collection data'!$G$6:$J$69,4,FALSE)</f>
        <v>7.12</v>
      </c>
      <c r="M3860" s="1">
        <f>VLOOKUP($A3860,'volatile collection data'!$G$6:$M$69,6,FALSE)</f>
        <v>9</v>
      </c>
      <c r="N3860" s="1">
        <f>VLOOKUP($A3860,'volatile collection data'!$G$6:$M$69,7,FALSE)</f>
        <v>7.12</v>
      </c>
      <c r="O3860" s="1">
        <f>VLOOKUP(A3860,'volatile collection data'!$G$6:$K$69,5,FALSE)</f>
        <v>1</v>
      </c>
      <c r="P3860" s="1" t="str">
        <f t="shared" si="363"/>
        <v>6C</v>
      </c>
      <c r="Q3860">
        <f t="shared" si="361"/>
        <v>2.4762396348392415E-2</v>
      </c>
      <c r="R3860" t="str">
        <f t="shared" si="364"/>
        <v>14A_1-C&amp;7.12%7.12@9</v>
      </c>
      <c r="S3860" t="str">
        <f t="shared" si="365"/>
        <v>6C-14A-VCS-Loc-22</v>
      </c>
      <c r="T3860" t="str">
        <f>IFERROR(IF(VLOOKUP(S3860,Bad!$A:$A,1,FALSE)='RAW2'!S3860,"yes","no"),"no")</f>
        <v>no</v>
      </c>
      <c r="U3860" t="str">
        <f>IFERROR(VLOOKUP(F3860,compounds!$A:$B,2,FALSE),"")</f>
        <v/>
      </c>
      <c r="V3860" t="str">
        <f>VLOOKUP(B3860,'volatile collection data'!$O:$P,2,FALSE)</f>
        <v>26.apr.22 14</v>
      </c>
    </row>
    <row r="3861" spans="1:22" x14ac:dyDescent="0.2">
      <c r="A3861" t="s">
        <v>386</v>
      </c>
      <c r="B3861" s="1" t="str">
        <f t="shared" si="362"/>
        <v>6C</v>
      </c>
      <c r="C3861">
        <v>25.689</v>
      </c>
      <c r="D3861">
        <f t="shared" si="360"/>
        <v>25.69</v>
      </c>
      <c r="E3861">
        <f>VLOOKUP(D3861,'Peak Combiner'!$A$5:$D$4980,4,FALSE)</f>
        <v>25.67</v>
      </c>
      <c r="F3861">
        <f>IFERROR(VLOOKUP(D3861,rt_comb!$A:$B,2,FALSE),D3861)</f>
        <v>25.69</v>
      </c>
      <c r="G3861">
        <v>2086528</v>
      </c>
      <c r="H3861">
        <f>SUMIFS($G:$G,$E:$E,18.51,'RAW2'!$A:$A,'RAW2'!A3861)</f>
        <v>36285679</v>
      </c>
      <c r="I3861" s="1" t="str">
        <f>VLOOKUP(A3861,'volatile collection data'!$G$6:$H$69,2,FALSE)</f>
        <v>C</v>
      </c>
      <c r="J3861" s="1">
        <f>VLOOKUP(A3861,'volatile collection data'!$G$6:$I$69,3,FALSE)</f>
        <v>6</v>
      </c>
      <c r="K3861" s="1" t="str">
        <f>VLOOKUP(A3861,'volatile collection data'!$G$6:$N$69,8,FALSE)</f>
        <v>14A</v>
      </c>
      <c r="L3861" s="1">
        <f>VLOOKUP(A3861,'volatile collection data'!$G$6:$J$69,4,FALSE)</f>
        <v>7.12</v>
      </c>
      <c r="M3861" s="1">
        <f>VLOOKUP($A3861,'volatile collection data'!$G$6:$M$69,6,FALSE)</f>
        <v>9</v>
      </c>
      <c r="N3861" s="1">
        <f>VLOOKUP($A3861,'volatile collection data'!$G$6:$M$69,7,FALSE)</f>
        <v>7.12</v>
      </c>
      <c r="O3861" s="1">
        <f>VLOOKUP(A3861,'volatile collection data'!$G$6:$K$69,5,FALSE)</f>
        <v>1</v>
      </c>
      <c r="P3861" s="1" t="str">
        <f t="shared" si="363"/>
        <v>6C</v>
      </c>
      <c r="Q3861">
        <f t="shared" si="361"/>
        <v>4.0381177019349485E-2</v>
      </c>
      <c r="R3861" t="str">
        <f t="shared" si="364"/>
        <v>14A_1-C&amp;7.12%7.12@9</v>
      </c>
      <c r="S3861" t="str">
        <f t="shared" si="365"/>
        <v>6C-14A-VCS-Loc-22</v>
      </c>
      <c r="T3861" t="str">
        <f>IFERROR(IF(VLOOKUP(S3861,Bad!$A:$A,1,FALSE)='RAW2'!S3861,"yes","no"),"no")</f>
        <v>no</v>
      </c>
      <c r="U3861" t="str">
        <f>IFERROR(VLOOKUP(F3861,compounds!$A:$B,2,FALSE),"")</f>
        <v/>
      </c>
      <c r="V3861" t="str">
        <f>VLOOKUP(B3861,'volatile collection data'!$O:$P,2,FALSE)</f>
        <v>26.apr.22 14</v>
      </c>
    </row>
    <row r="3862" spans="1:22" x14ac:dyDescent="0.2">
      <c r="A3862" t="s">
        <v>386</v>
      </c>
      <c r="B3862" s="1" t="str">
        <f t="shared" si="362"/>
        <v>6C</v>
      </c>
      <c r="C3862">
        <v>26.61</v>
      </c>
      <c r="D3862">
        <f t="shared" si="360"/>
        <v>26.61</v>
      </c>
      <c r="E3862">
        <f>VLOOKUP(D3862,'Peak Combiner'!$A$5:$D$4980,4,FALSE)</f>
        <v>26.61</v>
      </c>
      <c r="F3862">
        <f>IFERROR(VLOOKUP(D3862,rt_comb!$A:$B,2,FALSE),D3862)</f>
        <v>26.61</v>
      </c>
      <c r="G3862">
        <v>3170352</v>
      </c>
      <c r="H3862">
        <f>SUMIFS($G:$G,$E:$E,18.51,'RAW2'!$A:$A,'RAW2'!A3862)</f>
        <v>36285679</v>
      </c>
      <c r="I3862" s="1" t="str">
        <f>VLOOKUP(A3862,'volatile collection data'!$G$6:$H$69,2,FALSE)</f>
        <v>C</v>
      </c>
      <c r="J3862" s="1">
        <f>VLOOKUP(A3862,'volatile collection data'!$G$6:$I$69,3,FALSE)</f>
        <v>6</v>
      </c>
      <c r="K3862" s="1" t="str">
        <f>VLOOKUP(A3862,'volatile collection data'!$G$6:$N$69,8,FALSE)</f>
        <v>14A</v>
      </c>
      <c r="L3862" s="1">
        <f>VLOOKUP(A3862,'volatile collection data'!$G$6:$J$69,4,FALSE)</f>
        <v>7.12</v>
      </c>
      <c r="M3862" s="1">
        <f>VLOOKUP($A3862,'volatile collection data'!$G$6:$M$69,6,FALSE)</f>
        <v>9</v>
      </c>
      <c r="N3862" s="1">
        <f>VLOOKUP($A3862,'volatile collection data'!$G$6:$M$69,7,FALSE)</f>
        <v>7.12</v>
      </c>
      <c r="O3862" s="1">
        <f>VLOOKUP(A3862,'volatile collection data'!$G$6:$K$69,5,FALSE)</f>
        <v>1</v>
      </c>
      <c r="P3862" s="1" t="str">
        <f t="shared" si="363"/>
        <v>6C</v>
      </c>
      <c r="Q3862">
        <f t="shared" si="361"/>
        <v>6.1356734884769663E-2</v>
      </c>
      <c r="R3862" t="str">
        <f t="shared" si="364"/>
        <v>14A_1-C&amp;7.12%7.12@9</v>
      </c>
      <c r="S3862" t="str">
        <f t="shared" si="365"/>
        <v>6C-14A-VCS-Loc-22</v>
      </c>
      <c r="T3862" t="str">
        <f>IFERROR(IF(VLOOKUP(S3862,Bad!$A:$A,1,FALSE)='RAW2'!S3862,"yes","no"),"no")</f>
        <v>no</v>
      </c>
      <c r="U3862" t="str">
        <f>IFERROR(VLOOKUP(F3862,compounds!$A:$B,2,FALSE),"")</f>
        <v/>
      </c>
      <c r="V3862" t="str">
        <f>VLOOKUP(B3862,'volatile collection data'!$O:$P,2,FALSE)</f>
        <v>26.apr.22 14</v>
      </c>
    </row>
    <row r="3863" spans="1:22" x14ac:dyDescent="0.2">
      <c r="A3863" t="s">
        <v>386</v>
      </c>
      <c r="B3863" s="1" t="str">
        <f t="shared" si="362"/>
        <v>6C</v>
      </c>
      <c r="C3863">
        <v>29.035</v>
      </c>
      <c r="D3863">
        <f t="shared" si="360"/>
        <v>29.04</v>
      </c>
      <c r="E3863">
        <f>VLOOKUP(D3863,'Peak Combiner'!$A$5:$D$4980,4,FALSE)</f>
        <v>29.04</v>
      </c>
      <c r="F3863">
        <f>IFERROR(VLOOKUP(D3863,rt_comb!$A:$B,2,FALSE),D3863)</f>
        <v>29.04</v>
      </c>
      <c r="G3863">
        <v>1190865</v>
      </c>
      <c r="H3863">
        <f>SUMIFS($G:$G,$E:$E,18.51,'RAW2'!$A:$A,'RAW2'!A3863)</f>
        <v>36285679</v>
      </c>
      <c r="I3863" s="1" t="str">
        <f>VLOOKUP(A3863,'volatile collection data'!$G$6:$H$69,2,FALSE)</f>
        <v>C</v>
      </c>
      <c r="J3863" s="1">
        <f>VLOOKUP(A3863,'volatile collection data'!$G$6:$I$69,3,FALSE)</f>
        <v>6</v>
      </c>
      <c r="K3863" s="1" t="str">
        <f>VLOOKUP(A3863,'volatile collection data'!$G$6:$N$69,8,FALSE)</f>
        <v>14A</v>
      </c>
      <c r="L3863" s="1">
        <f>VLOOKUP(A3863,'volatile collection data'!$G$6:$J$69,4,FALSE)</f>
        <v>7.12</v>
      </c>
      <c r="M3863" s="1">
        <f>VLOOKUP($A3863,'volatile collection data'!$G$6:$M$69,6,FALSE)</f>
        <v>9</v>
      </c>
      <c r="N3863" s="1">
        <f>VLOOKUP($A3863,'volatile collection data'!$G$6:$M$69,7,FALSE)</f>
        <v>7.12</v>
      </c>
      <c r="O3863" s="1">
        <f>VLOOKUP(A3863,'volatile collection data'!$G$6:$K$69,5,FALSE)</f>
        <v>1</v>
      </c>
      <c r="P3863" s="1" t="str">
        <f t="shared" si="363"/>
        <v>6C</v>
      </c>
      <c r="Q3863">
        <f t="shared" si="361"/>
        <v>2.3047153151622035E-2</v>
      </c>
      <c r="R3863" t="str">
        <f t="shared" si="364"/>
        <v>14A_1-C&amp;7.12%7.12@9</v>
      </c>
      <c r="S3863" t="str">
        <f t="shared" si="365"/>
        <v>6C-14A-VCS-Loc-22</v>
      </c>
      <c r="T3863" t="str">
        <f>IFERROR(IF(VLOOKUP(S3863,Bad!$A:$A,1,FALSE)='RAW2'!S3863,"yes","no"),"no")</f>
        <v>no</v>
      </c>
      <c r="U3863" t="str">
        <f>IFERROR(VLOOKUP(F3863,compounds!$A:$B,2,FALSE),"")</f>
        <v/>
      </c>
      <c r="V3863" t="str">
        <f>VLOOKUP(B3863,'volatile collection data'!$O:$P,2,FALSE)</f>
        <v>26.apr.22 14</v>
      </c>
    </row>
    <row r="3864" spans="1:22" x14ac:dyDescent="0.2">
      <c r="A3864" t="s">
        <v>386</v>
      </c>
      <c r="B3864" s="1" t="str">
        <f t="shared" si="362"/>
        <v>6C</v>
      </c>
      <c r="C3864">
        <v>30.756</v>
      </c>
      <c r="D3864">
        <f t="shared" si="360"/>
        <v>30.76</v>
      </c>
      <c r="E3864">
        <f>VLOOKUP(D3864,'Peak Combiner'!$A$5:$D$4980,4,FALSE)</f>
        <v>30.76</v>
      </c>
      <c r="F3864">
        <f>IFERROR(VLOOKUP(D3864,rt_comb!$A:$B,2,FALSE),D3864)</f>
        <v>30.76</v>
      </c>
      <c r="G3864">
        <v>930118</v>
      </c>
      <c r="H3864">
        <f>SUMIFS($G:$G,$E:$E,18.51,'RAW2'!$A:$A,'RAW2'!A3864)</f>
        <v>36285679</v>
      </c>
      <c r="I3864" s="1" t="str">
        <f>VLOOKUP(A3864,'volatile collection data'!$G$6:$H$69,2,FALSE)</f>
        <v>C</v>
      </c>
      <c r="J3864" s="1">
        <f>VLOOKUP(A3864,'volatile collection data'!$G$6:$I$69,3,FALSE)</f>
        <v>6</v>
      </c>
      <c r="K3864" s="1" t="str">
        <f>VLOOKUP(A3864,'volatile collection data'!$G$6:$N$69,8,FALSE)</f>
        <v>14A</v>
      </c>
      <c r="L3864" s="1">
        <f>VLOOKUP(A3864,'volatile collection data'!$G$6:$J$69,4,FALSE)</f>
        <v>7.12</v>
      </c>
      <c r="M3864" s="1">
        <f>VLOOKUP($A3864,'volatile collection data'!$G$6:$M$69,6,FALSE)</f>
        <v>9</v>
      </c>
      <c r="N3864" s="1">
        <f>VLOOKUP($A3864,'volatile collection data'!$G$6:$M$69,7,FALSE)</f>
        <v>7.12</v>
      </c>
      <c r="O3864" s="1">
        <f>VLOOKUP(A3864,'volatile collection data'!$G$6:$K$69,5,FALSE)</f>
        <v>1</v>
      </c>
      <c r="P3864" s="1" t="str">
        <f t="shared" si="363"/>
        <v>6C</v>
      </c>
      <c r="Q3864">
        <f t="shared" si="361"/>
        <v>1.8000841401065934E-2</v>
      </c>
      <c r="R3864" t="str">
        <f t="shared" si="364"/>
        <v>14A_1-C&amp;7.12%7.12@9</v>
      </c>
      <c r="S3864" t="str">
        <f t="shared" si="365"/>
        <v>6C-14A-VCS-Loc-22</v>
      </c>
      <c r="T3864" t="str">
        <f>IFERROR(IF(VLOOKUP(S3864,Bad!$A:$A,1,FALSE)='RAW2'!S3864,"yes","no"),"no")</f>
        <v>no</v>
      </c>
      <c r="U3864" t="str">
        <f>IFERROR(VLOOKUP(F3864,compounds!$A:$B,2,FALSE),"")</f>
        <v/>
      </c>
      <c r="V3864" t="str">
        <f>VLOOKUP(B3864,'volatile collection data'!$O:$P,2,FALSE)</f>
        <v>26.apr.22 14</v>
      </c>
    </row>
    <row r="3865" spans="1:22" x14ac:dyDescent="0.2">
      <c r="A3865" t="s">
        <v>386</v>
      </c>
      <c r="B3865" s="1" t="str">
        <f t="shared" si="362"/>
        <v>6C</v>
      </c>
      <c r="C3865">
        <v>30.966000000000001</v>
      </c>
      <c r="D3865">
        <f t="shared" si="360"/>
        <v>30.97</v>
      </c>
      <c r="E3865">
        <f>VLOOKUP(D3865,'Peak Combiner'!$A$5:$D$4980,4,FALSE)</f>
        <v>30.94</v>
      </c>
      <c r="F3865">
        <f>IFERROR(VLOOKUP(D3865,rt_comb!$A:$B,2,FALSE),D3865)</f>
        <v>30.97</v>
      </c>
      <c r="G3865">
        <v>4851913</v>
      </c>
      <c r="H3865">
        <f>SUMIFS($G:$G,$E:$E,18.51,'RAW2'!$A:$A,'RAW2'!A3865)</f>
        <v>36285679</v>
      </c>
      <c r="I3865" s="1" t="str">
        <f>VLOOKUP(A3865,'volatile collection data'!$G$6:$H$69,2,FALSE)</f>
        <v>C</v>
      </c>
      <c r="J3865" s="1">
        <f>VLOOKUP(A3865,'volatile collection data'!$G$6:$I$69,3,FALSE)</f>
        <v>6</v>
      </c>
      <c r="K3865" s="1" t="str">
        <f>VLOOKUP(A3865,'volatile collection data'!$G$6:$N$69,8,FALSE)</f>
        <v>14A</v>
      </c>
      <c r="L3865" s="1">
        <f>VLOOKUP(A3865,'volatile collection data'!$G$6:$J$69,4,FALSE)</f>
        <v>7.12</v>
      </c>
      <c r="M3865" s="1">
        <f>VLOOKUP($A3865,'volatile collection data'!$G$6:$M$69,6,FALSE)</f>
        <v>9</v>
      </c>
      <c r="N3865" s="1">
        <f>VLOOKUP($A3865,'volatile collection data'!$G$6:$M$69,7,FALSE)</f>
        <v>7.12</v>
      </c>
      <c r="O3865" s="1">
        <f>VLOOKUP(A3865,'volatile collection data'!$G$6:$K$69,5,FALSE)</f>
        <v>1</v>
      </c>
      <c r="P3865" s="1" t="str">
        <f t="shared" si="363"/>
        <v>6C</v>
      </c>
      <c r="Q3865">
        <f t="shared" si="361"/>
        <v>9.3900468977882401E-2</v>
      </c>
      <c r="R3865" t="str">
        <f t="shared" si="364"/>
        <v>14A_1-C&amp;7.12%7.12@9</v>
      </c>
      <c r="S3865" t="str">
        <f t="shared" si="365"/>
        <v>6C-14A-VCS-Loc-22</v>
      </c>
      <c r="T3865" t="str">
        <f>IFERROR(IF(VLOOKUP(S3865,Bad!$A:$A,1,FALSE)='RAW2'!S3865,"yes","no"),"no")</f>
        <v>no</v>
      </c>
      <c r="U3865" t="str">
        <f>IFERROR(VLOOKUP(F3865,compounds!$A:$B,2,FALSE),"")</f>
        <v/>
      </c>
      <c r="V3865" t="str">
        <f>VLOOKUP(B3865,'volatile collection data'!$O:$P,2,FALSE)</f>
        <v>26.apr.22 14</v>
      </c>
    </row>
    <row r="3866" spans="1:22" x14ac:dyDescent="0.2">
      <c r="A3866" t="s">
        <v>386</v>
      </c>
      <c r="B3866" s="1" t="str">
        <f t="shared" si="362"/>
        <v>6C</v>
      </c>
      <c r="C3866">
        <v>34.942999999999998</v>
      </c>
      <c r="D3866">
        <f t="shared" si="360"/>
        <v>34.94</v>
      </c>
      <c r="E3866">
        <f>VLOOKUP(D3866,'Peak Combiner'!$A$5:$D$4980,4,FALSE)</f>
        <v>34.86</v>
      </c>
      <c r="F3866">
        <f>IFERROR(VLOOKUP(D3866,rt_comb!$A:$B,2,FALSE),D3866)</f>
        <v>34.94</v>
      </c>
      <c r="G3866">
        <v>1970197</v>
      </c>
      <c r="H3866">
        <f>SUMIFS($G:$G,$E:$E,18.51,'RAW2'!$A:$A,'RAW2'!A3866)</f>
        <v>36285679</v>
      </c>
      <c r="I3866" s="1" t="str">
        <f>VLOOKUP(A3866,'volatile collection data'!$G$6:$H$69,2,FALSE)</f>
        <v>C</v>
      </c>
      <c r="J3866" s="1">
        <f>VLOOKUP(A3866,'volatile collection data'!$G$6:$I$69,3,FALSE)</f>
        <v>6</v>
      </c>
      <c r="K3866" s="1" t="str">
        <f>VLOOKUP(A3866,'volatile collection data'!$G$6:$N$69,8,FALSE)</f>
        <v>14A</v>
      </c>
      <c r="L3866" s="1">
        <f>VLOOKUP(A3866,'volatile collection data'!$G$6:$J$69,4,FALSE)</f>
        <v>7.12</v>
      </c>
      <c r="M3866" s="1">
        <f>VLOOKUP($A3866,'volatile collection data'!$G$6:$M$69,6,FALSE)</f>
        <v>9</v>
      </c>
      <c r="N3866" s="1">
        <f>VLOOKUP($A3866,'volatile collection data'!$G$6:$M$69,7,FALSE)</f>
        <v>7.12</v>
      </c>
      <c r="O3866" s="1">
        <f>VLOOKUP(A3866,'volatile collection data'!$G$6:$K$69,5,FALSE)</f>
        <v>1</v>
      </c>
      <c r="P3866" s="1" t="str">
        <f t="shared" si="363"/>
        <v>6C</v>
      </c>
      <c r="Q3866">
        <f t="shared" si="361"/>
        <v>3.8129789688895278E-2</v>
      </c>
      <c r="R3866" t="str">
        <f t="shared" si="364"/>
        <v>14A_1-C&amp;7.12%7.12@9</v>
      </c>
      <c r="S3866" t="str">
        <f t="shared" si="365"/>
        <v>6C-14A-VCS-Loc-22</v>
      </c>
      <c r="T3866" t="str">
        <f>IFERROR(IF(VLOOKUP(S3866,Bad!$A:$A,1,FALSE)='RAW2'!S3866,"yes","no"),"no")</f>
        <v>no</v>
      </c>
      <c r="U3866" t="str">
        <f>IFERROR(VLOOKUP(F3866,compounds!$A:$B,2,FALSE),"")</f>
        <v/>
      </c>
      <c r="V3866" t="str">
        <f>VLOOKUP(B3866,'volatile collection data'!$O:$P,2,FALSE)</f>
        <v>26.apr.22 14</v>
      </c>
    </row>
    <row r="3867" spans="1:22" x14ac:dyDescent="0.2">
      <c r="A3867" t="s">
        <v>386</v>
      </c>
      <c r="B3867" s="1" t="str">
        <f t="shared" si="362"/>
        <v>6C</v>
      </c>
      <c r="C3867">
        <v>35.667000000000002</v>
      </c>
      <c r="D3867">
        <f t="shared" si="360"/>
        <v>35.67</v>
      </c>
      <c r="E3867">
        <f>VLOOKUP(D3867,'Peak Combiner'!$A$5:$D$4980,4,FALSE)</f>
        <v>35.67</v>
      </c>
      <c r="F3867">
        <f>IFERROR(VLOOKUP(D3867,rt_comb!$A:$B,2,FALSE),D3867)</f>
        <v>35.67</v>
      </c>
      <c r="G3867">
        <v>1197685</v>
      </c>
      <c r="H3867">
        <f>SUMIFS($G:$G,$E:$E,18.51,'RAW2'!$A:$A,'RAW2'!A3867)</f>
        <v>36285679</v>
      </c>
      <c r="I3867" s="1" t="str">
        <f>VLOOKUP(A3867,'volatile collection data'!$G$6:$H$69,2,FALSE)</f>
        <v>C</v>
      </c>
      <c r="J3867" s="1">
        <f>VLOOKUP(A3867,'volatile collection data'!$G$6:$I$69,3,FALSE)</f>
        <v>6</v>
      </c>
      <c r="K3867" s="1" t="str">
        <f>VLOOKUP(A3867,'volatile collection data'!$G$6:$N$69,8,FALSE)</f>
        <v>14A</v>
      </c>
      <c r="L3867" s="1">
        <f>VLOOKUP(A3867,'volatile collection data'!$G$6:$J$69,4,FALSE)</f>
        <v>7.12</v>
      </c>
      <c r="M3867" s="1">
        <f>VLOOKUP($A3867,'volatile collection data'!$G$6:$M$69,6,FALSE)</f>
        <v>9</v>
      </c>
      <c r="N3867" s="1">
        <f>VLOOKUP($A3867,'volatile collection data'!$G$6:$M$69,7,FALSE)</f>
        <v>7.12</v>
      </c>
      <c r="O3867" s="1">
        <f>VLOOKUP(A3867,'volatile collection data'!$G$6:$K$69,5,FALSE)</f>
        <v>1</v>
      </c>
      <c r="P3867" s="1" t="str">
        <f t="shared" si="363"/>
        <v>6C</v>
      </c>
      <c r="Q3867">
        <f t="shared" si="361"/>
        <v>2.317914257485142E-2</v>
      </c>
      <c r="R3867" t="str">
        <f t="shared" si="364"/>
        <v>14A_1-C&amp;7.12%7.12@9</v>
      </c>
      <c r="S3867" t="str">
        <f t="shared" si="365"/>
        <v>6C-14A-VCS-Loc-22</v>
      </c>
      <c r="T3867" t="str">
        <f>IFERROR(IF(VLOOKUP(S3867,Bad!$A:$A,1,FALSE)='RAW2'!S3867,"yes","no"),"no")</f>
        <v>no</v>
      </c>
      <c r="U3867" t="str">
        <f>IFERROR(VLOOKUP(F3867,compounds!$A:$B,2,FALSE),"")</f>
        <v/>
      </c>
      <c r="V3867" t="str">
        <f>VLOOKUP(B3867,'volatile collection data'!$O:$P,2,FALSE)</f>
        <v>26.apr.22 14</v>
      </c>
    </row>
    <row r="3868" spans="1:22" x14ac:dyDescent="0.2">
      <c r="A3868" t="s">
        <v>386</v>
      </c>
      <c r="B3868" s="1" t="str">
        <f t="shared" si="362"/>
        <v>6C</v>
      </c>
      <c r="C3868">
        <v>36.164999999999999</v>
      </c>
      <c r="D3868">
        <f t="shared" si="360"/>
        <v>36.17</v>
      </c>
      <c r="E3868">
        <f>VLOOKUP(D3868,'Peak Combiner'!$A$5:$D$4980,4,FALSE)</f>
        <v>36.11</v>
      </c>
      <c r="F3868">
        <f>IFERROR(VLOOKUP(D3868,rt_comb!$A:$B,2,FALSE),D3868)</f>
        <v>36.17</v>
      </c>
      <c r="G3868">
        <v>1522403</v>
      </c>
      <c r="H3868">
        <f>SUMIFS($G:$G,$E:$E,18.51,'RAW2'!$A:$A,'RAW2'!A3868)</f>
        <v>36285679</v>
      </c>
      <c r="I3868" s="1" t="str">
        <f>VLOOKUP(A3868,'volatile collection data'!$G$6:$H$69,2,FALSE)</f>
        <v>C</v>
      </c>
      <c r="J3868" s="1">
        <f>VLOOKUP(A3868,'volatile collection data'!$G$6:$I$69,3,FALSE)</f>
        <v>6</v>
      </c>
      <c r="K3868" s="1" t="str">
        <f>VLOOKUP(A3868,'volatile collection data'!$G$6:$N$69,8,FALSE)</f>
        <v>14A</v>
      </c>
      <c r="L3868" s="1">
        <f>VLOOKUP(A3868,'volatile collection data'!$G$6:$J$69,4,FALSE)</f>
        <v>7.12</v>
      </c>
      <c r="M3868" s="1">
        <f>VLOOKUP($A3868,'volatile collection data'!$G$6:$M$69,6,FALSE)</f>
        <v>9</v>
      </c>
      <c r="N3868" s="1">
        <f>VLOOKUP($A3868,'volatile collection data'!$G$6:$M$69,7,FALSE)</f>
        <v>7.12</v>
      </c>
      <c r="O3868" s="1">
        <f>VLOOKUP(A3868,'volatile collection data'!$G$6:$K$69,5,FALSE)</f>
        <v>1</v>
      </c>
      <c r="P3868" s="1" t="str">
        <f t="shared" si="363"/>
        <v>6C</v>
      </c>
      <c r="Q3868">
        <f t="shared" si="361"/>
        <v>2.9463503503326438E-2</v>
      </c>
      <c r="R3868" t="str">
        <f t="shared" si="364"/>
        <v>14A_1-C&amp;7.12%7.12@9</v>
      </c>
      <c r="S3868" t="str">
        <f t="shared" si="365"/>
        <v>6C-14A-VCS-Loc-22</v>
      </c>
      <c r="T3868" t="str">
        <f>IFERROR(IF(VLOOKUP(S3868,Bad!$A:$A,1,FALSE)='RAW2'!S3868,"yes","no"),"no")</f>
        <v>no</v>
      </c>
      <c r="U3868" t="str">
        <f>IFERROR(VLOOKUP(F3868,compounds!$A:$B,2,FALSE),"")</f>
        <v/>
      </c>
      <c r="V3868" t="str">
        <f>VLOOKUP(B3868,'volatile collection data'!$O:$P,2,FALSE)</f>
        <v>26.apr.22 14</v>
      </c>
    </row>
    <row r="3869" spans="1:22" x14ac:dyDescent="0.2">
      <c r="A3869" t="s">
        <v>386</v>
      </c>
      <c r="B3869" s="1" t="str">
        <f t="shared" si="362"/>
        <v>6C</v>
      </c>
      <c r="C3869">
        <v>36.539000000000001</v>
      </c>
      <c r="D3869">
        <f t="shared" si="360"/>
        <v>36.54</v>
      </c>
      <c r="E3869">
        <f>VLOOKUP(D3869,'Peak Combiner'!$A$5:$D$4980,4,FALSE)</f>
        <v>36.54</v>
      </c>
      <c r="F3869">
        <f>IFERROR(VLOOKUP(D3869,rt_comb!$A:$B,2,FALSE),D3869)</f>
        <v>36.54</v>
      </c>
      <c r="G3869">
        <v>119118</v>
      </c>
      <c r="H3869">
        <f>SUMIFS($G:$G,$E:$E,18.51,'RAW2'!$A:$A,'RAW2'!A3869)</f>
        <v>36285679</v>
      </c>
      <c r="I3869" s="1" t="str">
        <f>VLOOKUP(A3869,'volatile collection data'!$G$6:$H$69,2,FALSE)</f>
        <v>C</v>
      </c>
      <c r="J3869" s="1">
        <f>VLOOKUP(A3869,'volatile collection data'!$G$6:$I$69,3,FALSE)</f>
        <v>6</v>
      </c>
      <c r="K3869" s="1" t="str">
        <f>VLOOKUP(A3869,'volatile collection data'!$G$6:$N$69,8,FALSE)</f>
        <v>14A</v>
      </c>
      <c r="L3869" s="1">
        <f>VLOOKUP(A3869,'volatile collection data'!$G$6:$J$69,4,FALSE)</f>
        <v>7.12</v>
      </c>
      <c r="M3869" s="1">
        <f>VLOOKUP($A3869,'volatile collection data'!$G$6:$M$69,6,FALSE)</f>
        <v>9</v>
      </c>
      <c r="N3869" s="1">
        <f>VLOOKUP($A3869,'volatile collection data'!$G$6:$M$69,7,FALSE)</f>
        <v>7.12</v>
      </c>
      <c r="O3869" s="1">
        <f>VLOOKUP(A3869,'volatile collection data'!$G$6:$K$69,5,FALSE)</f>
        <v>1</v>
      </c>
      <c r="P3869" s="1" t="str">
        <f t="shared" si="363"/>
        <v>6C</v>
      </c>
      <c r="Q3869">
        <f t="shared" si="361"/>
        <v>2.3053249437299051E-3</v>
      </c>
      <c r="R3869" t="str">
        <f t="shared" si="364"/>
        <v>14A_1-C&amp;7.12%7.12@9</v>
      </c>
      <c r="S3869" t="str">
        <f t="shared" si="365"/>
        <v>6C-14A-VCS-Loc-22</v>
      </c>
      <c r="T3869" t="str">
        <f>IFERROR(IF(VLOOKUP(S3869,Bad!$A:$A,1,FALSE)='RAW2'!S3869,"yes","no"),"no")</f>
        <v>no</v>
      </c>
      <c r="U3869" t="str">
        <f>IFERROR(VLOOKUP(F3869,compounds!$A:$B,2,FALSE),"")</f>
        <v/>
      </c>
      <c r="V3869" t="str">
        <f>VLOOKUP(B3869,'volatile collection data'!$O:$P,2,FALSE)</f>
        <v>26.apr.22 14</v>
      </c>
    </row>
    <row r="3870" spans="1:22" x14ac:dyDescent="0.2">
      <c r="A3870" t="s">
        <v>386</v>
      </c>
      <c r="B3870" s="1" t="str">
        <f t="shared" si="362"/>
        <v>6C</v>
      </c>
      <c r="C3870">
        <v>36.593000000000004</v>
      </c>
      <c r="D3870">
        <f t="shared" si="360"/>
        <v>36.590000000000003</v>
      </c>
      <c r="E3870">
        <f>VLOOKUP(D3870,'Peak Combiner'!$A$5:$D$4980,4,FALSE)</f>
        <v>36.590000000000003</v>
      </c>
      <c r="F3870">
        <f>IFERROR(VLOOKUP(D3870,rt_comb!$A:$B,2,FALSE),D3870)</f>
        <v>36.590000000000003</v>
      </c>
      <c r="G3870">
        <v>1450100</v>
      </c>
      <c r="H3870">
        <f>SUMIFS($G:$G,$E:$E,18.51,'RAW2'!$A:$A,'RAW2'!A3870)</f>
        <v>36285679</v>
      </c>
      <c r="I3870" s="1" t="str">
        <f>VLOOKUP(A3870,'volatile collection data'!$G$6:$H$69,2,FALSE)</f>
        <v>C</v>
      </c>
      <c r="J3870" s="1">
        <f>VLOOKUP(A3870,'volatile collection data'!$G$6:$I$69,3,FALSE)</f>
        <v>6</v>
      </c>
      <c r="K3870" s="1" t="str">
        <f>VLOOKUP(A3870,'volatile collection data'!$G$6:$N$69,8,FALSE)</f>
        <v>14A</v>
      </c>
      <c r="L3870" s="1">
        <f>VLOOKUP(A3870,'volatile collection data'!$G$6:$J$69,4,FALSE)</f>
        <v>7.12</v>
      </c>
      <c r="M3870" s="1">
        <f>VLOOKUP($A3870,'volatile collection data'!$G$6:$M$69,6,FALSE)</f>
        <v>9</v>
      </c>
      <c r="N3870" s="1">
        <f>VLOOKUP($A3870,'volatile collection data'!$G$6:$M$69,7,FALSE)</f>
        <v>7.12</v>
      </c>
      <c r="O3870" s="1">
        <f>VLOOKUP(A3870,'volatile collection data'!$G$6:$K$69,5,FALSE)</f>
        <v>1</v>
      </c>
      <c r="P3870" s="1" t="str">
        <f t="shared" si="363"/>
        <v>6C</v>
      </c>
      <c r="Q3870">
        <f t="shared" si="361"/>
        <v>2.8064202730928453E-2</v>
      </c>
      <c r="R3870" t="str">
        <f t="shared" si="364"/>
        <v>14A_1-C&amp;7.12%7.12@9</v>
      </c>
      <c r="S3870" t="str">
        <f t="shared" si="365"/>
        <v>6C-14A-VCS-Loc-22</v>
      </c>
      <c r="T3870" t="str">
        <f>IFERROR(IF(VLOOKUP(S3870,Bad!$A:$A,1,FALSE)='RAW2'!S3870,"yes","no"),"no")</f>
        <v>no</v>
      </c>
      <c r="U3870" t="str">
        <f>IFERROR(VLOOKUP(F3870,compounds!$A:$B,2,FALSE),"")</f>
        <v/>
      </c>
      <c r="V3870" t="str">
        <f>VLOOKUP(B3870,'volatile collection data'!$O:$P,2,FALSE)</f>
        <v>26.apr.22 14</v>
      </c>
    </row>
    <row r="3871" spans="1:22" x14ac:dyDescent="0.2">
      <c r="A3871" t="s">
        <v>386</v>
      </c>
      <c r="B3871" s="1" t="str">
        <f t="shared" si="362"/>
        <v>6C</v>
      </c>
      <c r="C3871">
        <v>36.661000000000001</v>
      </c>
      <c r="D3871">
        <f t="shared" si="360"/>
        <v>36.659999999999997</v>
      </c>
      <c r="E3871">
        <f>VLOOKUP(D3871,'Peak Combiner'!$A$5:$D$4980,4,FALSE)</f>
        <v>36.65</v>
      </c>
      <c r="F3871">
        <f>IFERROR(VLOOKUP(D3871,rt_comb!$A:$B,2,FALSE),D3871)</f>
        <v>36.659999999999997</v>
      </c>
      <c r="G3871">
        <v>997417</v>
      </c>
      <c r="H3871">
        <f>SUMIFS($G:$G,$E:$E,18.51,'RAW2'!$A:$A,'RAW2'!A3871)</f>
        <v>36285679</v>
      </c>
      <c r="I3871" s="1" t="str">
        <f>VLOOKUP(A3871,'volatile collection data'!$G$6:$H$69,2,FALSE)</f>
        <v>C</v>
      </c>
      <c r="J3871" s="1">
        <f>VLOOKUP(A3871,'volatile collection data'!$G$6:$I$69,3,FALSE)</f>
        <v>6</v>
      </c>
      <c r="K3871" s="1" t="str">
        <f>VLOOKUP(A3871,'volatile collection data'!$G$6:$N$69,8,FALSE)</f>
        <v>14A</v>
      </c>
      <c r="L3871" s="1">
        <f>VLOOKUP(A3871,'volatile collection data'!$G$6:$J$69,4,FALSE)</f>
        <v>7.12</v>
      </c>
      <c r="M3871" s="1">
        <f>VLOOKUP($A3871,'volatile collection data'!$G$6:$M$69,6,FALSE)</f>
        <v>9</v>
      </c>
      <c r="N3871" s="1">
        <f>VLOOKUP($A3871,'volatile collection data'!$G$6:$M$69,7,FALSE)</f>
        <v>7.12</v>
      </c>
      <c r="O3871" s="1">
        <f>VLOOKUP(A3871,'volatile collection data'!$G$6:$K$69,5,FALSE)</f>
        <v>1</v>
      </c>
      <c r="P3871" s="1" t="str">
        <f t="shared" si="363"/>
        <v>6C</v>
      </c>
      <c r="Q3871">
        <f t="shared" si="361"/>
        <v>1.9303298320994734E-2</v>
      </c>
      <c r="R3871" t="str">
        <f t="shared" si="364"/>
        <v>14A_1-C&amp;7.12%7.12@9</v>
      </c>
      <c r="S3871" t="str">
        <f t="shared" si="365"/>
        <v>6C-14A-VCS-Loc-22</v>
      </c>
      <c r="T3871" t="str">
        <f>IFERROR(IF(VLOOKUP(S3871,Bad!$A:$A,1,FALSE)='RAW2'!S3871,"yes","no"),"no")</f>
        <v>no</v>
      </c>
      <c r="U3871" t="str">
        <f>IFERROR(VLOOKUP(F3871,compounds!$A:$B,2,FALSE),"")</f>
        <v/>
      </c>
      <c r="V3871" t="str">
        <f>VLOOKUP(B3871,'volatile collection data'!$O:$P,2,FALSE)</f>
        <v>26.apr.22 14</v>
      </c>
    </row>
    <row r="3872" spans="1:22" x14ac:dyDescent="0.2">
      <c r="A3872" t="s">
        <v>386</v>
      </c>
      <c r="B3872" s="1" t="str">
        <f t="shared" si="362"/>
        <v>6C</v>
      </c>
      <c r="C3872">
        <v>36.735999999999997</v>
      </c>
      <c r="D3872">
        <f t="shared" si="360"/>
        <v>36.74</v>
      </c>
      <c r="E3872">
        <f>VLOOKUP(D3872,'Peak Combiner'!$A$5:$D$4980,4,FALSE)</f>
        <v>36.72</v>
      </c>
      <c r="F3872">
        <f>IFERROR(VLOOKUP(D3872,rt_comb!$A:$B,2,FALSE),D3872)</f>
        <v>36.74</v>
      </c>
      <c r="G3872">
        <v>1907794</v>
      </c>
      <c r="H3872">
        <f>SUMIFS($G:$G,$E:$E,18.51,'RAW2'!$A:$A,'RAW2'!A3872)</f>
        <v>36285679</v>
      </c>
      <c r="I3872" s="1" t="str">
        <f>VLOOKUP(A3872,'volatile collection data'!$G$6:$H$69,2,FALSE)</f>
        <v>C</v>
      </c>
      <c r="J3872" s="1">
        <f>VLOOKUP(A3872,'volatile collection data'!$G$6:$I$69,3,FALSE)</f>
        <v>6</v>
      </c>
      <c r="K3872" s="1" t="str">
        <f>VLOOKUP(A3872,'volatile collection data'!$G$6:$N$69,8,FALSE)</f>
        <v>14A</v>
      </c>
      <c r="L3872" s="1">
        <f>VLOOKUP(A3872,'volatile collection data'!$G$6:$J$69,4,FALSE)</f>
        <v>7.12</v>
      </c>
      <c r="M3872" s="1">
        <f>VLOOKUP($A3872,'volatile collection data'!$G$6:$M$69,6,FALSE)</f>
        <v>9</v>
      </c>
      <c r="N3872" s="1">
        <f>VLOOKUP($A3872,'volatile collection data'!$G$6:$M$69,7,FALSE)</f>
        <v>7.12</v>
      </c>
      <c r="O3872" s="1">
        <f>VLOOKUP(A3872,'volatile collection data'!$G$6:$K$69,5,FALSE)</f>
        <v>1</v>
      </c>
      <c r="P3872" s="1" t="str">
        <f t="shared" si="363"/>
        <v>6C</v>
      </c>
      <c r="Q3872">
        <f t="shared" si="361"/>
        <v>3.6922086466346399E-2</v>
      </c>
      <c r="R3872" t="str">
        <f t="shared" si="364"/>
        <v>14A_1-C&amp;7.12%7.12@9</v>
      </c>
      <c r="S3872" t="str">
        <f t="shared" si="365"/>
        <v>6C-14A-VCS-Loc-22</v>
      </c>
      <c r="T3872" t="str">
        <f>IFERROR(IF(VLOOKUP(S3872,Bad!$A:$A,1,FALSE)='RAW2'!S3872,"yes","no"),"no")</f>
        <v>no</v>
      </c>
      <c r="U3872" t="str">
        <f>IFERROR(VLOOKUP(F3872,compounds!$A:$B,2,FALSE),"")</f>
        <v/>
      </c>
      <c r="V3872" t="str">
        <f>VLOOKUP(B3872,'volatile collection data'!$O:$P,2,FALSE)</f>
        <v>26.apr.22 14</v>
      </c>
    </row>
    <row r="3873" spans="1:22" x14ac:dyDescent="0.2">
      <c r="A3873" t="s">
        <v>386</v>
      </c>
      <c r="B3873" s="1" t="str">
        <f t="shared" si="362"/>
        <v>6C</v>
      </c>
      <c r="C3873">
        <v>37.195999999999998</v>
      </c>
      <c r="D3873">
        <f t="shared" si="360"/>
        <v>37.200000000000003</v>
      </c>
      <c r="E3873">
        <f>VLOOKUP(D3873,'Peak Combiner'!$A$5:$D$4980,4,FALSE)</f>
        <v>37.200000000000003</v>
      </c>
      <c r="F3873">
        <f>IFERROR(VLOOKUP(D3873,rt_comb!$A:$B,2,FALSE),D3873)</f>
        <v>37.200000000000003</v>
      </c>
      <c r="G3873">
        <v>568310</v>
      </c>
      <c r="H3873">
        <f>SUMIFS($G:$G,$E:$E,18.51,'RAW2'!$A:$A,'RAW2'!A3873)</f>
        <v>36285679</v>
      </c>
      <c r="I3873" s="1" t="str">
        <f>VLOOKUP(A3873,'volatile collection data'!$G$6:$H$69,2,FALSE)</f>
        <v>C</v>
      </c>
      <c r="J3873" s="1">
        <f>VLOOKUP(A3873,'volatile collection data'!$G$6:$I$69,3,FALSE)</f>
        <v>6</v>
      </c>
      <c r="K3873" s="1" t="str">
        <f>VLOOKUP(A3873,'volatile collection data'!$G$6:$N$69,8,FALSE)</f>
        <v>14A</v>
      </c>
      <c r="L3873" s="1">
        <f>VLOOKUP(A3873,'volatile collection data'!$G$6:$J$69,4,FALSE)</f>
        <v>7.12</v>
      </c>
      <c r="M3873" s="1">
        <f>VLOOKUP($A3873,'volatile collection data'!$G$6:$M$69,6,FALSE)</f>
        <v>9</v>
      </c>
      <c r="N3873" s="1">
        <f>VLOOKUP($A3873,'volatile collection data'!$G$6:$M$69,7,FALSE)</f>
        <v>7.12</v>
      </c>
      <c r="O3873" s="1">
        <f>VLOOKUP(A3873,'volatile collection data'!$G$6:$K$69,5,FALSE)</f>
        <v>1</v>
      </c>
      <c r="P3873" s="1" t="str">
        <f t="shared" si="363"/>
        <v>6C</v>
      </c>
      <c r="Q3873">
        <f t="shared" si="361"/>
        <v>1.0998667025731983E-2</v>
      </c>
      <c r="R3873" t="str">
        <f t="shared" si="364"/>
        <v>14A_1-C&amp;7.12%7.12@9</v>
      </c>
      <c r="S3873" t="str">
        <f t="shared" si="365"/>
        <v>6C-14A-VCS-Loc-22</v>
      </c>
      <c r="T3873" t="str">
        <f>IFERROR(IF(VLOOKUP(S3873,Bad!$A:$A,1,FALSE)='RAW2'!S3873,"yes","no"),"no")</f>
        <v>no</v>
      </c>
      <c r="U3873" t="str">
        <f>IFERROR(VLOOKUP(F3873,compounds!$A:$B,2,FALSE),"")</f>
        <v/>
      </c>
      <c r="V3873" t="str">
        <f>VLOOKUP(B3873,'volatile collection data'!$O:$P,2,FALSE)</f>
        <v>26.apr.22 14</v>
      </c>
    </row>
    <row r="3874" spans="1:22" x14ac:dyDescent="0.2">
      <c r="A3874" t="s">
        <v>386</v>
      </c>
      <c r="B3874" s="1" t="str">
        <f t="shared" si="362"/>
        <v>6C</v>
      </c>
      <c r="C3874">
        <v>37.250999999999998</v>
      </c>
      <c r="D3874">
        <f t="shared" si="360"/>
        <v>37.25</v>
      </c>
      <c r="E3874">
        <f>VLOOKUP(D3874,'Peak Combiner'!$A$5:$D$4980,4,FALSE)</f>
        <v>37.24</v>
      </c>
      <c r="F3874">
        <f>IFERROR(VLOOKUP(D3874,rt_comb!$A:$B,2,FALSE),D3874)</f>
        <v>37.25</v>
      </c>
      <c r="G3874">
        <v>840297</v>
      </c>
      <c r="H3874">
        <f>SUMIFS($G:$G,$E:$E,18.51,'RAW2'!$A:$A,'RAW2'!A3874)</f>
        <v>36285679</v>
      </c>
      <c r="I3874" s="1" t="str">
        <f>VLOOKUP(A3874,'volatile collection data'!$G$6:$H$69,2,FALSE)</f>
        <v>C</v>
      </c>
      <c r="J3874" s="1">
        <f>VLOOKUP(A3874,'volatile collection data'!$G$6:$I$69,3,FALSE)</f>
        <v>6</v>
      </c>
      <c r="K3874" s="1" t="str">
        <f>VLOOKUP(A3874,'volatile collection data'!$G$6:$N$69,8,FALSE)</f>
        <v>14A</v>
      </c>
      <c r="L3874" s="1">
        <f>VLOOKUP(A3874,'volatile collection data'!$G$6:$J$69,4,FALSE)</f>
        <v>7.12</v>
      </c>
      <c r="M3874" s="1">
        <f>VLOOKUP($A3874,'volatile collection data'!$G$6:$M$69,6,FALSE)</f>
        <v>9</v>
      </c>
      <c r="N3874" s="1">
        <f>VLOOKUP($A3874,'volatile collection data'!$G$6:$M$69,7,FALSE)</f>
        <v>7.12</v>
      </c>
      <c r="O3874" s="1">
        <f>VLOOKUP(A3874,'volatile collection data'!$G$6:$K$69,5,FALSE)</f>
        <v>1</v>
      </c>
      <c r="P3874" s="1" t="str">
        <f t="shared" si="363"/>
        <v>6C</v>
      </c>
      <c r="Q3874">
        <f t="shared" si="361"/>
        <v>1.6262509731874344E-2</v>
      </c>
      <c r="R3874" t="str">
        <f t="shared" si="364"/>
        <v>14A_1-C&amp;7.12%7.12@9</v>
      </c>
      <c r="S3874" t="str">
        <f t="shared" si="365"/>
        <v>6C-14A-VCS-Loc-22</v>
      </c>
      <c r="T3874" t="str">
        <f>IFERROR(IF(VLOOKUP(S3874,Bad!$A:$A,1,FALSE)='RAW2'!S3874,"yes","no"),"no")</f>
        <v>no</v>
      </c>
      <c r="U3874" t="str">
        <f>IFERROR(VLOOKUP(F3874,compounds!$A:$B,2,FALSE),"")</f>
        <v/>
      </c>
      <c r="V3874" t="str">
        <f>VLOOKUP(B3874,'volatile collection data'!$O:$P,2,FALSE)</f>
        <v>26.apr.22 14</v>
      </c>
    </row>
    <row r="3875" spans="1:22" x14ac:dyDescent="0.2">
      <c r="A3875" t="s">
        <v>386</v>
      </c>
      <c r="B3875" s="1" t="str">
        <f t="shared" si="362"/>
        <v>6C</v>
      </c>
      <c r="C3875">
        <v>37.295000000000002</v>
      </c>
      <c r="D3875">
        <f t="shared" si="360"/>
        <v>37.299999999999997</v>
      </c>
      <c r="E3875">
        <f>VLOOKUP(D3875,'Peak Combiner'!$A$5:$D$4980,4,FALSE)</f>
        <v>37.24</v>
      </c>
      <c r="F3875">
        <f>IFERROR(VLOOKUP(D3875,rt_comb!$A:$B,2,FALSE),D3875)</f>
        <v>37.299999999999997</v>
      </c>
      <c r="G3875">
        <v>1481355</v>
      </c>
      <c r="H3875">
        <f>SUMIFS($G:$G,$E:$E,18.51,'RAW2'!$A:$A,'RAW2'!A3875)</f>
        <v>36285679</v>
      </c>
      <c r="I3875" s="1" t="str">
        <f>VLOOKUP(A3875,'volatile collection data'!$G$6:$H$69,2,FALSE)</f>
        <v>C</v>
      </c>
      <c r="J3875" s="1">
        <f>VLOOKUP(A3875,'volatile collection data'!$G$6:$I$69,3,FALSE)</f>
        <v>6</v>
      </c>
      <c r="K3875" s="1" t="str">
        <f>VLOOKUP(A3875,'volatile collection data'!$G$6:$N$69,8,FALSE)</f>
        <v>14A</v>
      </c>
      <c r="L3875" s="1">
        <f>VLOOKUP(A3875,'volatile collection data'!$G$6:$J$69,4,FALSE)</f>
        <v>7.12</v>
      </c>
      <c r="M3875" s="1">
        <f>VLOOKUP($A3875,'volatile collection data'!$G$6:$M$69,6,FALSE)</f>
        <v>9</v>
      </c>
      <c r="N3875" s="1">
        <f>VLOOKUP($A3875,'volatile collection data'!$G$6:$M$69,7,FALSE)</f>
        <v>7.12</v>
      </c>
      <c r="O3875" s="1">
        <f>VLOOKUP(A3875,'volatile collection data'!$G$6:$K$69,5,FALSE)</f>
        <v>1</v>
      </c>
      <c r="P3875" s="1" t="str">
        <f t="shared" si="363"/>
        <v>6C</v>
      </c>
      <c r="Q3875">
        <f t="shared" si="361"/>
        <v>2.8669089743103591E-2</v>
      </c>
      <c r="R3875" t="str">
        <f t="shared" si="364"/>
        <v>14A_1-C&amp;7.12%7.12@9</v>
      </c>
      <c r="S3875" t="str">
        <f t="shared" si="365"/>
        <v>6C-14A-VCS-Loc-22</v>
      </c>
      <c r="T3875" t="str">
        <f>IFERROR(IF(VLOOKUP(S3875,Bad!$A:$A,1,FALSE)='RAW2'!S3875,"yes","no"),"no")</f>
        <v>no</v>
      </c>
      <c r="U3875" t="str">
        <f>IFERROR(VLOOKUP(F3875,compounds!$A:$B,2,FALSE),"")</f>
        <v/>
      </c>
      <c r="V3875" t="str">
        <f>VLOOKUP(B3875,'volatile collection data'!$O:$P,2,FALSE)</f>
        <v>26.apr.22 14</v>
      </c>
    </row>
    <row r="3876" spans="1:22" x14ac:dyDescent="0.2">
      <c r="A3876" t="s">
        <v>386</v>
      </c>
      <c r="B3876" s="1" t="str">
        <f t="shared" si="362"/>
        <v>6C</v>
      </c>
      <c r="C3876">
        <v>37.375999999999998</v>
      </c>
      <c r="D3876">
        <f t="shared" si="360"/>
        <v>37.380000000000003</v>
      </c>
      <c r="E3876">
        <f>VLOOKUP(D3876,'Peak Combiner'!$A$5:$D$4980,4,FALSE)</f>
        <v>37.380000000000003</v>
      </c>
      <c r="F3876">
        <f>IFERROR(VLOOKUP(D3876,rt_comb!$A:$B,2,FALSE),D3876)</f>
        <v>37.380000000000003</v>
      </c>
      <c r="G3876">
        <v>1197439</v>
      </c>
      <c r="H3876">
        <f>SUMIFS($G:$G,$E:$E,18.51,'RAW2'!$A:$A,'RAW2'!A3876)</f>
        <v>36285679</v>
      </c>
      <c r="I3876" s="1" t="str">
        <f>VLOOKUP(A3876,'volatile collection data'!$G$6:$H$69,2,FALSE)</f>
        <v>C</v>
      </c>
      <c r="J3876" s="1">
        <f>VLOOKUP(A3876,'volatile collection data'!$G$6:$I$69,3,FALSE)</f>
        <v>6</v>
      </c>
      <c r="K3876" s="1" t="str">
        <f>VLOOKUP(A3876,'volatile collection data'!$G$6:$N$69,8,FALSE)</f>
        <v>14A</v>
      </c>
      <c r="L3876" s="1">
        <f>VLOOKUP(A3876,'volatile collection data'!$G$6:$J$69,4,FALSE)</f>
        <v>7.12</v>
      </c>
      <c r="M3876" s="1">
        <f>VLOOKUP($A3876,'volatile collection data'!$G$6:$M$69,6,FALSE)</f>
        <v>9</v>
      </c>
      <c r="N3876" s="1">
        <f>VLOOKUP($A3876,'volatile collection data'!$G$6:$M$69,7,FALSE)</f>
        <v>7.12</v>
      </c>
      <c r="O3876" s="1">
        <f>VLOOKUP(A3876,'volatile collection data'!$G$6:$K$69,5,FALSE)</f>
        <v>1</v>
      </c>
      <c r="P3876" s="1" t="str">
        <f t="shared" si="363"/>
        <v>6C</v>
      </c>
      <c r="Q3876">
        <f t="shared" si="361"/>
        <v>2.3174381666036987E-2</v>
      </c>
      <c r="R3876" t="str">
        <f t="shared" si="364"/>
        <v>14A_1-C&amp;7.12%7.12@9</v>
      </c>
      <c r="S3876" t="str">
        <f t="shared" si="365"/>
        <v>6C-14A-VCS-Loc-22</v>
      </c>
      <c r="T3876" t="str">
        <f>IFERROR(IF(VLOOKUP(S3876,Bad!$A:$A,1,FALSE)='RAW2'!S3876,"yes","no"),"no")</f>
        <v>no</v>
      </c>
      <c r="U3876" t="str">
        <f>IFERROR(VLOOKUP(F3876,compounds!$A:$B,2,FALSE),"")</f>
        <v/>
      </c>
      <c r="V3876" t="str">
        <f>VLOOKUP(B3876,'volatile collection data'!$O:$P,2,FALSE)</f>
        <v>26.apr.22 14</v>
      </c>
    </row>
    <row r="3877" spans="1:22" x14ac:dyDescent="0.2">
      <c r="A3877" t="s">
        <v>386</v>
      </c>
      <c r="B3877" s="1" t="str">
        <f t="shared" si="362"/>
        <v>6C</v>
      </c>
      <c r="C3877">
        <v>37.679000000000002</v>
      </c>
      <c r="D3877">
        <f t="shared" si="360"/>
        <v>37.68</v>
      </c>
      <c r="E3877">
        <f>VLOOKUP(D3877,'Peak Combiner'!$A$5:$D$4980,4,FALSE)</f>
        <v>37.67</v>
      </c>
      <c r="F3877">
        <f>IFERROR(VLOOKUP(D3877,rt_comb!$A:$B,2,FALSE),D3877)</f>
        <v>37.68</v>
      </c>
      <c r="G3877">
        <v>1943736</v>
      </c>
      <c r="H3877">
        <f>SUMIFS($G:$G,$E:$E,18.51,'RAW2'!$A:$A,'RAW2'!A3877)</f>
        <v>36285679</v>
      </c>
      <c r="I3877" s="1" t="str">
        <f>VLOOKUP(A3877,'volatile collection data'!$G$6:$H$69,2,FALSE)</f>
        <v>C</v>
      </c>
      <c r="J3877" s="1">
        <f>VLOOKUP(A3877,'volatile collection data'!$G$6:$I$69,3,FALSE)</f>
        <v>6</v>
      </c>
      <c r="K3877" s="1" t="str">
        <f>VLOOKUP(A3877,'volatile collection data'!$G$6:$N$69,8,FALSE)</f>
        <v>14A</v>
      </c>
      <c r="L3877" s="1">
        <f>VLOOKUP(A3877,'volatile collection data'!$G$6:$J$69,4,FALSE)</f>
        <v>7.12</v>
      </c>
      <c r="M3877" s="1">
        <f>VLOOKUP($A3877,'volatile collection data'!$G$6:$M$69,6,FALSE)</f>
        <v>9</v>
      </c>
      <c r="N3877" s="1">
        <f>VLOOKUP($A3877,'volatile collection data'!$G$6:$M$69,7,FALSE)</f>
        <v>7.12</v>
      </c>
      <c r="O3877" s="1">
        <f>VLOOKUP(A3877,'volatile collection data'!$G$6:$K$69,5,FALSE)</f>
        <v>1</v>
      </c>
      <c r="P3877" s="1" t="str">
        <f t="shared" si="363"/>
        <v>6C</v>
      </c>
      <c r="Q3877">
        <f t="shared" si="361"/>
        <v>3.7617682338737982E-2</v>
      </c>
      <c r="R3877" t="str">
        <f t="shared" si="364"/>
        <v>14A_1-C&amp;7.12%7.12@9</v>
      </c>
      <c r="S3877" t="str">
        <f t="shared" si="365"/>
        <v>6C-14A-VCS-Loc-22</v>
      </c>
      <c r="T3877" t="str">
        <f>IFERROR(IF(VLOOKUP(S3877,Bad!$A:$A,1,FALSE)='RAW2'!S3877,"yes","no"),"no")</f>
        <v>no</v>
      </c>
      <c r="U3877" t="str">
        <f>IFERROR(VLOOKUP(F3877,compounds!$A:$B,2,FALSE),"")</f>
        <v/>
      </c>
      <c r="V3877" t="str">
        <f>VLOOKUP(B3877,'volatile collection data'!$O:$P,2,FALSE)</f>
        <v>26.apr.22 14</v>
      </c>
    </row>
    <row r="3878" spans="1:22" x14ac:dyDescent="0.2">
      <c r="A3878" t="s">
        <v>386</v>
      </c>
      <c r="B3878" s="1" t="str">
        <f t="shared" si="362"/>
        <v>6C</v>
      </c>
      <c r="C3878">
        <v>37.713999999999999</v>
      </c>
      <c r="D3878">
        <f t="shared" si="360"/>
        <v>37.71</v>
      </c>
      <c r="E3878">
        <f>VLOOKUP(D3878,'Peak Combiner'!$A$5:$D$4980,4,FALSE)</f>
        <v>37.67</v>
      </c>
      <c r="F3878">
        <f>IFERROR(VLOOKUP(D3878,rt_comb!$A:$B,2,FALSE),D3878)</f>
        <v>37.71</v>
      </c>
      <c r="G3878">
        <v>1536298</v>
      </c>
      <c r="H3878">
        <f>SUMIFS($G:$G,$E:$E,18.51,'RAW2'!$A:$A,'RAW2'!A3878)</f>
        <v>36285679</v>
      </c>
      <c r="I3878" s="1" t="str">
        <f>VLOOKUP(A3878,'volatile collection data'!$G$6:$H$69,2,FALSE)</f>
        <v>C</v>
      </c>
      <c r="J3878" s="1">
        <f>VLOOKUP(A3878,'volatile collection data'!$G$6:$I$69,3,FALSE)</f>
        <v>6</v>
      </c>
      <c r="K3878" s="1" t="str">
        <f>VLOOKUP(A3878,'volatile collection data'!$G$6:$N$69,8,FALSE)</f>
        <v>14A</v>
      </c>
      <c r="L3878" s="1">
        <f>VLOOKUP(A3878,'volatile collection data'!$G$6:$J$69,4,FALSE)</f>
        <v>7.12</v>
      </c>
      <c r="M3878" s="1">
        <f>VLOOKUP($A3878,'volatile collection data'!$G$6:$M$69,6,FALSE)</f>
        <v>9</v>
      </c>
      <c r="N3878" s="1">
        <f>VLOOKUP($A3878,'volatile collection data'!$G$6:$M$69,7,FALSE)</f>
        <v>7.12</v>
      </c>
      <c r="O3878" s="1">
        <f>VLOOKUP(A3878,'volatile collection data'!$G$6:$K$69,5,FALSE)</f>
        <v>1</v>
      </c>
      <c r="P3878" s="1" t="str">
        <f t="shared" si="363"/>
        <v>6C</v>
      </c>
      <c r="Q3878">
        <f t="shared" si="361"/>
        <v>2.9732417438190412E-2</v>
      </c>
      <c r="R3878" t="str">
        <f t="shared" si="364"/>
        <v>14A_1-C&amp;7.12%7.12@9</v>
      </c>
      <c r="S3878" t="str">
        <f t="shared" si="365"/>
        <v>6C-14A-VCS-Loc-22</v>
      </c>
      <c r="T3878" t="str">
        <f>IFERROR(IF(VLOOKUP(S3878,Bad!$A:$A,1,FALSE)='RAW2'!S3878,"yes","no"),"no")</f>
        <v>no</v>
      </c>
      <c r="U3878" t="str">
        <f>IFERROR(VLOOKUP(F3878,compounds!$A:$B,2,FALSE),"")</f>
        <v/>
      </c>
      <c r="V3878" t="str">
        <f>VLOOKUP(B3878,'volatile collection data'!$O:$P,2,FALSE)</f>
        <v>26.apr.22 14</v>
      </c>
    </row>
    <row r="3879" spans="1:22" x14ac:dyDescent="0.2">
      <c r="A3879" t="s">
        <v>386</v>
      </c>
      <c r="B3879" s="1" t="str">
        <f t="shared" si="362"/>
        <v>6C</v>
      </c>
      <c r="C3879">
        <v>37.773000000000003</v>
      </c>
      <c r="D3879">
        <f t="shared" si="360"/>
        <v>37.770000000000003</v>
      </c>
      <c r="E3879">
        <f>VLOOKUP(D3879,'Peak Combiner'!$A$5:$D$4980,4,FALSE)</f>
        <v>37.770000000000003</v>
      </c>
      <c r="F3879">
        <f>IFERROR(VLOOKUP(D3879,rt_comb!$A:$B,2,FALSE),D3879)</f>
        <v>37.770000000000003</v>
      </c>
      <c r="G3879">
        <v>2020117</v>
      </c>
      <c r="H3879">
        <f>SUMIFS($G:$G,$E:$E,18.51,'RAW2'!$A:$A,'RAW2'!A3879)</f>
        <v>36285679</v>
      </c>
      <c r="I3879" s="1" t="str">
        <f>VLOOKUP(A3879,'volatile collection data'!$G$6:$H$69,2,FALSE)</f>
        <v>C</v>
      </c>
      <c r="J3879" s="1">
        <f>VLOOKUP(A3879,'volatile collection data'!$G$6:$I$69,3,FALSE)</f>
        <v>6</v>
      </c>
      <c r="K3879" s="1" t="str">
        <f>VLOOKUP(A3879,'volatile collection data'!$G$6:$N$69,8,FALSE)</f>
        <v>14A</v>
      </c>
      <c r="L3879" s="1">
        <f>VLOOKUP(A3879,'volatile collection data'!$G$6:$J$69,4,FALSE)</f>
        <v>7.12</v>
      </c>
      <c r="M3879" s="1">
        <f>VLOOKUP($A3879,'volatile collection data'!$G$6:$M$69,6,FALSE)</f>
        <v>9</v>
      </c>
      <c r="N3879" s="1">
        <f>VLOOKUP($A3879,'volatile collection data'!$G$6:$M$69,7,FALSE)</f>
        <v>7.12</v>
      </c>
      <c r="O3879" s="1">
        <f>VLOOKUP(A3879,'volatile collection data'!$G$6:$K$69,5,FALSE)</f>
        <v>1</v>
      </c>
      <c r="P3879" s="1" t="str">
        <f t="shared" si="363"/>
        <v>6C</v>
      </c>
      <c r="Q3879">
        <f t="shared" si="361"/>
        <v>3.9095905819043507E-2</v>
      </c>
      <c r="R3879" t="str">
        <f t="shared" si="364"/>
        <v>14A_1-C&amp;7.12%7.12@9</v>
      </c>
      <c r="S3879" t="str">
        <f t="shared" si="365"/>
        <v>6C-14A-VCS-Loc-22</v>
      </c>
      <c r="T3879" t="str">
        <f>IFERROR(IF(VLOOKUP(S3879,Bad!$A:$A,1,FALSE)='RAW2'!S3879,"yes","no"),"no")</f>
        <v>no</v>
      </c>
      <c r="U3879" t="str">
        <f>IFERROR(VLOOKUP(F3879,compounds!$A:$B,2,FALSE),"")</f>
        <v/>
      </c>
      <c r="V3879" t="str">
        <f>VLOOKUP(B3879,'volatile collection data'!$O:$P,2,FALSE)</f>
        <v>26.apr.22 14</v>
      </c>
    </row>
    <row r="3880" spans="1:22" x14ac:dyDescent="0.2">
      <c r="A3880" t="s">
        <v>386</v>
      </c>
      <c r="B3880" s="1" t="str">
        <f t="shared" si="362"/>
        <v>6C</v>
      </c>
      <c r="C3880">
        <v>37.991</v>
      </c>
      <c r="D3880">
        <f t="shared" si="360"/>
        <v>37.99</v>
      </c>
      <c r="E3880">
        <f>VLOOKUP(D3880,'Peak Combiner'!$A$5:$D$4980,4,FALSE)</f>
        <v>37.99</v>
      </c>
      <c r="F3880">
        <f>IFERROR(VLOOKUP(D3880,rt_comb!$A:$B,2,FALSE),D3880)</f>
        <v>37.99</v>
      </c>
      <c r="G3880">
        <v>18010346</v>
      </c>
      <c r="H3880">
        <f>SUMIFS($G:$G,$E:$E,18.51,'RAW2'!$A:$A,'RAW2'!A3880)</f>
        <v>36285679</v>
      </c>
      <c r="I3880" s="1" t="str">
        <f>VLOOKUP(A3880,'volatile collection data'!$G$6:$H$69,2,FALSE)</f>
        <v>C</v>
      </c>
      <c r="J3880" s="1">
        <f>VLOOKUP(A3880,'volatile collection data'!$G$6:$I$69,3,FALSE)</f>
        <v>6</v>
      </c>
      <c r="K3880" s="1" t="str">
        <f>VLOOKUP(A3880,'volatile collection data'!$G$6:$N$69,8,FALSE)</f>
        <v>14A</v>
      </c>
      <c r="L3880" s="1">
        <f>VLOOKUP(A3880,'volatile collection data'!$G$6:$J$69,4,FALSE)</f>
        <v>7.12</v>
      </c>
      <c r="M3880" s="1">
        <f>VLOOKUP($A3880,'volatile collection data'!$G$6:$M$69,6,FALSE)</f>
        <v>9</v>
      </c>
      <c r="N3880" s="1">
        <f>VLOOKUP($A3880,'volatile collection data'!$G$6:$M$69,7,FALSE)</f>
        <v>7.12</v>
      </c>
      <c r="O3880" s="1">
        <f>VLOOKUP(A3880,'volatile collection data'!$G$6:$K$69,5,FALSE)</f>
        <v>1</v>
      </c>
      <c r="P3880" s="1" t="str">
        <f t="shared" si="363"/>
        <v>6C</v>
      </c>
      <c r="Q3880">
        <f t="shared" si="361"/>
        <v>0.34855941066006918</v>
      </c>
      <c r="R3880" t="str">
        <f t="shared" si="364"/>
        <v>14A_1-C&amp;7.12%7.12@9</v>
      </c>
      <c r="S3880" t="str">
        <f t="shared" si="365"/>
        <v>6C-14A-VCS-Loc-22</v>
      </c>
      <c r="T3880" t="str">
        <f>IFERROR(IF(VLOOKUP(S3880,Bad!$A:$A,1,FALSE)='RAW2'!S3880,"yes","no"),"no")</f>
        <v>no</v>
      </c>
      <c r="U3880" t="str">
        <f>IFERROR(VLOOKUP(F3880,compounds!$A:$B,2,FALSE),"")</f>
        <v/>
      </c>
      <c r="V3880" t="str">
        <f>VLOOKUP(B3880,'volatile collection data'!$O:$P,2,FALSE)</f>
        <v>26.apr.22 14</v>
      </c>
    </row>
    <row r="3881" spans="1:22" x14ac:dyDescent="0.2">
      <c r="A3881" t="s">
        <v>386</v>
      </c>
      <c r="B3881" s="1" t="str">
        <f t="shared" si="362"/>
        <v>6C</v>
      </c>
      <c r="C3881">
        <v>38.296999999999997</v>
      </c>
      <c r="D3881">
        <f t="shared" si="360"/>
        <v>38.299999999999997</v>
      </c>
      <c r="E3881">
        <f>VLOOKUP(D3881,'Peak Combiner'!$A$5:$D$4980,4,FALSE)</f>
        <v>38.299999999999997</v>
      </c>
      <c r="F3881">
        <f>IFERROR(VLOOKUP(D3881,rt_comb!$A:$B,2,FALSE),D3881)</f>
        <v>38.299999999999997</v>
      </c>
      <c r="G3881">
        <v>672288</v>
      </c>
      <c r="H3881">
        <f>SUMIFS($G:$G,$E:$E,18.51,'RAW2'!$A:$A,'RAW2'!A3881)</f>
        <v>36285679</v>
      </c>
      <c r="I3881" s="1" t="str">
        <f>VLOOKUP(A3881,'volatile collection data'!$G$6:$H$69,2,FALSE)</f>
        <v>C</v>
      </c>
      <c r="J3881" s="1">
        <f>VLOOKUP(A3881,'volatile collection data'!$G$6:$I$69,3,FALSE)</f>
        <v>6</v>
      </c>
      <c r="K3881" s="1" t="str">
        <f>VLOOKUP(A3881,'volatile collection data'!$G$6:$N$69,8,FALSE)</f>
        <v>14A</v>
      </c>
      <c r="L3881" s="1">
        <f>VLOOKUP(A3881,'volatile collection data'!$G$6:$J$69,4,FALSE)</f>
        <v>7.12</v>
      </c>
      <c r="M3881" s="1">
        <f>VLOOKUP($A3881,'volatile collection data'!$G$6:$M$69,6,FALSE)</f>
        <v>9</v>
      </c>
      <c r="N3881" s="1">
        <f>VLOOKUP($A3881,'volatile collection data'!$G$6:$M$69,7,FALSE)</f>
        <v>7.12</v>
      </c>
      <c r="O3881" s="1">
        <f>VLOOKUP(A3881,'volatile collection data'!$G$6:$K$69,5,FALSE)</f>
        <v>1</v>
      </c>
      <c r="P3881" s="1" t="str">
        <f t="shared" si="363"/>
        <v>6C</v>
      </c>
      <c r="Q3881">
        <f t="shared" si="361"/>
        <v>1.3010983191207798E-2</v>
      </c>
      <c r="R3881" t="str">
        <f t="shared" si="364"/>
        <v>14A_1-C&amp;7.12%7.12@9</v>
      </c>
      <c r="S3881" t="str">
        <f t="shared" si="365"/>
        <v>6C-14A-VCS-Loc-22</v>
      </c>
      <c r="T3881" t="str">
        <f>IFERROR(IF(VLOOKUP(S3881,Bad!$A:$A,1,FALSE)='RAW2'!S3881,"yes","no"),"no")</f>
        <v>no</v>
      </c>
      <c r="U3881" t="str">
        <f>IFERROR(VLOOKUP(F3881,compounds!$A:$B,2,FALSE),"")</f>
        <v/>
      </c>
      <c r="V3881" t="str">
        <f>VLOOKUP(B3881,'volatile collection data'!$O:$P,2,FALSE)</f>
        <v>26.apr.22 14</v>
      </c>
    </row>
    <row r="3882" spans="1:22" x14ac:dyDescent="0.2">
      <c r="A3882" t="s">
        <v>386</v>
      </c>
      <c r="B3882" s="1" t="str">
        <f t="shared" si="362"/>
        <v>6C</v>
      </c>
      <c r="C3882">
        <v>38.823</v>
      </c>
      <c r="D3882">
        <f t="shared" si="360"/>
        <v>38.82</v>
      </c>
      <c r="E3882">
        <f>VLOOKUP(D3882,'Peak Combiner'!$A$5:$D$4980,4,FALSE)</f>
        <v>38.82</v>
      </c>
      <c r="F3882">
        <f>IFERROR(VLOOKUP(D3882,rt_comb!$A:$B,2,FALSE),D3882)</f>
        <v>38.82</v>
      </c>
      <c r="G3882">
        <v>779990</v>
      </c>
      <c r="H3882">
        <f>SUMIFS($G:$G,$E:$E,18.51,'RAW2'!$A:$A,'RAW2'!A3882)</f>
        <v>36285679</v>
      </c>
      <c r="I3882" s="1" t="str">
        <f>VLOOKUP(A3882,'volatile collection data'!$G$6:$H$69,2,FALSE)</f>
        <v>C</v>
      </c>
      <c r="J3882" s="1">
        <f>VLOOKUP(A3882,'volatile collection data'!$G$6:$I$69,3,FALSE)</f>
        <v>6</v>
      </c>
      <c r="K3882" s="1" t="str">
        <f>VLOOKUP(A3882,'volatile collection data'!$G$6:$N$69,8,FALSE)</f>
        <v>14A</v>
      </c>
      <c r="L3882" s="1">
        <f>VLOOKUP(A3882,'volatile collection data'!$G$6:$J$69,4,FALSE)</f>
        <v>7.12</v>
      </c>
      <c r="M3882" s="1">
        <f>VLOOKUP($A3882,'volatile collection data'!$G$6:$M$69,6,FALSE)</f>
        <v>9</v>
      </c>
      <c r="N3882" s="1">
        <f>VLOOKUP($A3882,'volatile collection data'!$G$6:$M$69,7,FALSE)</f>
        <v>7.12</v>
      </c>
      <c r="O3882" s="1">
        <f>VLOOKUP(A3882,'volatile collection data'!$G$6:$K$69,5,FALSE)</f>
        <v>1</v>
      </c>
      <c r="P3882" s="1" t="str">
        <f t="shared" si="363"/>
        <v>6C</v>
      </c>
      <c r="Q3882">
        <f t="shared" si="361"/>
        <v>1.5095371000687459E-2</v>
      </c>
      <c r="R3882" t="str">
        <f t="shared" si="364"/>
        <v>14A_1-C&amp;7.12%7.12@9</v>
      </c>
      <c r="S3882" t="str">
        <f t="shared" si="365"/>
        <v>6C-14A-VCS-Loc-22</v>
      </c>
      <c r="T3882" t="str">
        <f>IFERROR(IF(VLOOKUP(S3882,Bad!$A:$A,1,FALSE)='RAW2'!S3882,"yes","no"),"no")</f>
        <v>no</v>
      </c>
      <c r="U3882" t="str">
        <f>IFERROR(VLOOKUP(F3882,compounds!$A:$B,2,FALSE),"")</f>
        <v/>
      </c>
      <c r="V3882" t="str">
        <f>VLOOKUP(B3882,'volatile collection data'!$O:$P,2,FALSE)</f>
        <v>26.apr.22 14</v>
      </c>
    </row>
    <row r="3883" spans="1:22" x14ac:dyDescent="0.2">
      <c r="A3883" t="s">
        <v>386</v>
      </c>
      <c r="B3883" s="1" t="str">
        <f t="shared" si="362"/>
        <v>6C</v>
      </c>
      <c r="C3883">
        <v>39.540999999999997</v>
      </c>
      <c r="D3883">
        <f t="shared" si="360"/>
        <v>39.54</v>
      </c>
      <c r="E3883">
        <f>VLOOKUP(D3883,'Peak Combiner'!$A$5:$D$4980,4,FALSE)</f>
        <v>39.53</v>
      </c>
      <c r="F3883">
        <f>IFERROR(VLOOKUP(D3883,rt_comb!$A:$B,2,FALSE),D3883)</f>
        <v>39.54</v>
      </c>
      <c r="G3883">
        <v>3119366</v>
      </c>
      <c r="H3883">
        <f>SUMIFS($G:$G,$E:$E,18.51,'RAW2'!$A:$A,'RAW2'!A3883)</f>
        <v>36285679</v>
      </c>
      <c r="I3883" s="1" t="str">
        <f>VLOOKUP(A3883,'volatile collection data'!$G$6:$H$69,2,FALSE)</f>
        <v>C</v>
      </c>
      <c r="J3883" s="1">
        <f>VLOOKUP(A3883,'volatile collection data'!$G$6:$I$69,3,FALSE)</f>
        <v>6</v>
      </c>
      <c r="K3883" s="1" t="str">
        <f>VLOOKUP(A3883,'volatile collection data'!$G$6:$N$69,8,FALSE)</f>
        <v>14A</v>
      </c>
      <c r="L3883" s="1">
        <f>VLOOKUP(A3883,'volatile collection data'!$G$6:$J$69,4,FALSE)</f>
        <v>7.12</v>
      </c>
      <c r="M3883" s="1">
        <f>VLOOKUP($A3883,'volatile collection data'!$G$6:$M$69,6,FALSE)</f>
        <v>9</v>
      </c>
      <c r="N3883" s="1">
        <f>VLOOKUP($A3883,'volatile collection data'!$G$6:$M$69,7,FALSE)</f>
        <v>7.12</v>
      </c>
      <c r="O3883" s="1">
        <f>VLOOKUP(A3883,'volatile collection data'!$G$6:$K$69,5,FALSE)</f>
        <v>1</v>
      </c>
      <c r="P3883" s="1" t="str">
        <f t="shared" si="363"/>
        <v>6C</v>
      </c>
      <c r="Q3883">
        <f t="shared" si="361"/>
        <v>6.0369988149758892E-2</v>
      </c>
      <c r="R3883" t="str">
        <f t="shared" si="364"/>
        <v>14A_1-C&amp;7.12%7.12@9</v>
      </c>
      <c r="S3883" t="str">
        <f t="shared" si="365"/>
        <v>6C-14A-VCS-Loc-22</v>
      </c>
      <c r="T3883" t="str">
        <f>IFERROR(IF(VLOOKUP(S3883,Bad!$A:$A,1,FALSE)='RAW2'!S3883,"yes","no"),"no")</f>
        <v>no</v>
      </c>
      <c r="U3883" t="str">
        <f>IFERROR(VLOOKUP(F3883,compounds!$A:$B,2,FALSE),"")</f>
        <v/>
      </c>
      <c r="V3883" t="str">
        <f>VLOOKUP(B3883,'volatile collection data'!$O:$P,2,FALSE)</f>
        <v>26.apr.22 14</v>
      </c>
    </row>
    <row r="3884" spans="1:22" x14ac:dyDescent="0.2">
      <c r="A3884" t="s">
        <v>386</v>
      </c>
      <c r="B3884" s="1" t="str">
        <f t="shared" si="362"/>
        <v>6C</v>
      </c>
      <c r="C3884">
        <v>39.756</v>
      </c>
      <c r="D3884">
        <f t="shared" si="360"/>
        <v>39.76</v>
      </c>
      <c r="E3884">
        <f>VLOOKUP(D3884,'Peak Combiner'!$A$5:$D$4980,4,FALSE)</f>
        <v>39.75</v>
      </c>
      <c r="F3884">
        <f>IFERROR(VLOOKUP(D3884,rt_comb!$A:$B,2,FALSE),D3884)</f>
        <v>39.76</v>
      </c>
      <c r="G3884">
        <v>2100795</v>
      </c>
      <c r="H3884">
        <f>SUMIFS($G:$G,$E:$E,18.51,'RAW2'!$A:$A,'RAW2'!A3884)</f>
        <v>36285679</v>
      </c>
      <c r="I3884" s="1" t="str">
        <f>VLOOKUP(A3884,'volatile collection data'!$G$6:$H$69,2,FALSE)</f>
        <v>C</v>
      </c>
      <c r="J3884" s="1">
        <f>VLOOKUP(A3884,'volatile collection data'!$G$6:$I$69,3,FALSE)</f>
        <v>6</v>
      </c>
      <c r="K3884" s="1" t="str">
        <f>VLOOKUP(A3884,'volatile collection data'!$G$6:$N$69,8,FALSE)</f>
        <v>14A</v>
      </c>
      <c r="L3884" s="1">
        <f>VLOOKUP(A3884,'volatile collection data'!$G$6:$J$69,4,FALSE)</f>
        <v>7.12</v>
      </c>
      <c r="M3884" s="1">
        <f>VLOOKUP($A3884,'volatile collection data'!$G$6:$M$69,6,FALSE)</f>
        <v>9</v>
      </c>
      <c r="N3884" s="1">
        <f>VLOOKUP($A3884,'volatile collection data'!$G$6:$M$69,7,FALSE)</f>
        <v>7.12</v>
      </c>
      <c r="O3884" s="1">
        <f>VLOOKUP(A3884,'volatile collection data'!$G$6:$K$69,5,FALSE)</f>
        <v>1</v>
      </c>
      <c r="P3884" s="1" t="str">
        <f t="shared" si="363"/>
        <v>6C</v>
      </c>
      <c r="Q3884">
        <f t="shared" si="361"/>
        <v>4.0657290377298698E-2</v>
      </c>
      <c r="R3884" t="str">
        <f t="shared" si="364"/>
        <v>14A_1-C&amp;7.12%7.12@9</v>
      </c>
      <c r="S3884" t="str">
        <f t="shared" si="365"/>
        <v>6C-14A-VCS-Loc-22</v>
      </c>
      <c r="T3884" t="str">
        <f>IFERROR(IF(VLOOKUP(S3884,Bad!$A:$A,1,FALSE)='RAW2'!S3884,"yes","no"),"no")</f>
        <v>no</v>
      </c>
      <c r="U3884" t="str">
        <f>IFERROR(VLOOKUP(F3884,compounds!$A:$B,2,FALSE),"")</f>
        <v/>
      </c>
      <c r="V3884" t="str">
        <f>VLOOKUP(B3884,'volatile collection data'!$O:$P,2,FALSE)</f>
        <v>26.apr.22 14</v>
      </c>
    </row>
    <row r="3885" spans="1:22" x14ac:dyDescent="0.2">
      <c r="A3885" t="s">
        <v>387</v>
      </c>
      <c r="B3885" s="1" t="str">
        <f t="shared" si="362"/>
        <v>6D</v>
      </c>
      <c r="C3885">
        <v>4.1790000000000003</v>
      </c>
      <c r="D3885">
        <f t="shared" si="360"/>
        <v>4.18</v>
      </c>
      <c r="E3885">
        <f>VLOOKUP(D3885,'Peak Combiner'!$A$5:$D$4980,4,FALSE)</f>
        <v>4.1500000000000004</v>
      </c>
      <c r="F3885">
        <f>IFERROR(VLOOKUP(D3885,rt_comb!$A:$B,2,FALSE),D3885)</f>
        <v>4.18</v>
      </c>
      <c r="G3885">
        <v>952802</v>
      </c>
      <c r="H3885">
        <f>SUMIFS($G:$G,$E:$E,18.51,'RAW2'!$A:$A,'RAW2'!A3885)</f>
        <v>36572941</v>
      </c>
      <c r="I3885" s="1" t="str">
        <f>VLOOKUP(A3885,'volatile collection data'!$G$6:$H$69,2,FALSE)</f>
        <v>D</v>
      </c>
      <c r="J3885" s="1">
        <f>VLOOKUP(A3885,'volatile collection data'!$G$6:$I$69,3,FALSE)</f>
        <v>6</v>
      </c>
      <c r="K3885" s="1" t="str">
        <f>VLOOKUP(A3885,'volatile collection data'!$G$6:$N$69,8,FALSE)</f>
        <v>21A</v>
      </c>
      <c r="L3885" s="1">
        <f>VLOOKUP(A3885,'volatile collection data'!$G$6:$J$69,4,FALSE)</f>
        <v>3.4</v>
      </c>
      <c r="M3885" s="1">
        <f>VLOOKUP($A3885,'volatile collection data'!$G$6:$M$69,6,FALSE)</f>
        <v>13</v>
      </c>
      <c r="N3885" s="1">
        <f>VLOOKUP($A3885,'volatile collection data'!$G$6:$M$69,7,FALSE)</f>
        <v>3.4</v>
      </c>
      <c r="O3885" s="1">
        <f>VLOOKUP(A3885,'volatile collection data'!$G$6:$K$69,5,FALSE)</f>
        <v>1</v>
      </c>
      <c r="P3885" s="1" t="str">
        <f t="shared" si="363"/>
        <v>6D</v>
      </c>
      <c r="Q3885">
        <f t="shared" si="361"/>
        <v>3.8311915133232129E-2</v>
      </c>
      <c r="R3885" t="str">
        <f t="shared" si="364"/>
        <v>21A_1-D&amp;3.4%3.4@13</v>
      </c>
      <c r="S3885" t="str">
        <f t="shared" si="365"/>
        <v>6D-21A-VCS-Loc-22</v>
      </c>
      <c r="T3885" t="str">
        <f>IFERROR(IF(VLOOKUP(S3885,Bad!$A:$A,1,FALSE)='RAW2'!S3885,"yes","no"),"no")</f>
        <v>no</v>
      </c>
      <c r="U3885" t="str">
        <f>IFERROR(VLOOKUP(F3885,compounds!$A:$B,2,FALSE),"")</f>
        <v/>
      </c>
      <c r="V3885" t="str">
        <f>VLOOKUP(B3885,'volatile collection data'!$O:$P,2,FALSE)</f>
        <v>27.apr.22 21</v>
      </c>
    </row>
    <row r="3886" spans="1:22" x14ac:dyDescent="0.2">
      <c r="A3886" t="s">
        <v>387</v>
      </c>
      <c r="B3886" s="1" t="str">
        <f t="shared" si="362"/>
        <v>6D</v>
      </c>
      <c r="C3886">
        <v>4.7430000000000003</v>
      </c>
      <c r="D3886">
        <f t="shared" si="360"/>
        <v>4.74</v>
      </c>
      <c r="E3886">
        <f>VLOOKUP(D3886,'Peak Combiner'!$A$5:$D$4980,4,FALSE)</f>
        <v>4.7</v>
      </c>
      <c r="F3886">
        <f>IFERROR(VLOOKUP(D3886,rt_comb!$A:$B,2,FALSE),D3886)</f>
        <v>4.74</v>
      </c>
      <c r="G3886">
        <v>1187041</v>
      </c>
      <c r="H3886">
        <f>SUMIFS($G:$G,$E:$E,18.51,'RAW2'!$A:$A,'RAW2'!A3886)</f>
        <v>36572941</v>
      </c>
      <c r="I3886" s="1" t="str">
        <f>VLOOKUP(A3886,'volatile collection data'!$G$6:$H$69,2,FALSE)</f>
        <v>D</v>
      </c>
      <c r="J3886" s="1">
        <f>VLOOKUP(A3886,'volatile collection data'!$G$6:$I$69,3,FALSE)</f>
        <v>6</v>
      </c>
      <c r="K3886" s="1" t="str">
        <f>VLOOKUP(A3886,'volatile collection data'!$G$6:$N$69,8,FALSE)</f>
        <v>21A</v>
      </c>
      <c r="L3886" s="1">
        <f>VLOOKUP(A3886,'volatile collection data'!$G$6:$J$69,4,FALSE)</f>
        <v>3.4</v>
      </c>
      <c r="M3886" s="1">
        <f>VLOOKUP($A3886,'volatile collection data'!$G$6:$M$69,6,FALSE)</f>
        <v>13</v>
      </c>
      <c r="N3886" s="1">
        <f>VLOOKUP($A3886,'volatile collection data'!$G$6:$M$69,7,FALSE)</f>
        <v>3.4</v>
      </c>
      <c r="O3886" s="1">
        <f>VLOOKUP(A3886,'volatile collection data'!$G$6:$K$69,5,FALSE)</f>
        <v>1</v>
      </c>
      <c r="P3886" s="1" t="str">
        <f t="shared" si="363"/>
        <v>6D</v>
      </c>
      <c r="Q3886">
        <f t="shared" si="361"/>
        <v>4.7730603054639893E-2</v>
      </c>
      <c r="R3886" t="str">
        <f t="shared" si="364"/>
        <v>21A_1-D&amp;3.4%3.4@13</v>
      </c>
      <c r="S3886" t="str">
        <f t="shared" si="365"/>
        <v>6D-21A-VCS-Loc-22</v>
      </c>
      <c r="T3886" t="str">
        <f>IFERROR(IF(VLOOKUP(S3886,Bad!$A:$A,1,FALSE)='RAW2'!S3886,"yes","no"),"no")</f>
        <v>no</v>
      </c>
      <c r="U3886" t="str">
        <f>IFERROR(VLOOKUP(F3886,compounds!$A:$B,2,FALSE),"")</f>
        <v/>
      </c>
      <c r="V3886" t="str">
        <f>VLOOKUP(B3886,'volatile collection data'!$O:$P,2,FALSE)</f>
        <v>27.apr.22 21</v>
      </c>
    </row>
    <row r="3887" spans="1:22" x14ac:dyDescent="0.2">
      <c r="A3887" t="s">
        <v>387</v>
      </c>
      <c r="B3887" s="1" t="str">
        <f t="shared" si="362"/>
        <v>6D</v>
      </c>
      <c r="C3887">
        <v>5.0049999999999999</v>
      </c>
      <c r="D3887">
        <f t="shared" si="360"/>
        <v>5.01</v>
      </c>
      <c r="E3887">
        <f>VLOOKUP(D3887,'Peak Combiner'!$A$5:$D$4980,4,FALSE)</f>
        <v>4.99</v>
      </c>
      <c r="F3887">
        <f>IFERROR(VLOOKUP(D3887,rt_comb!$A:$B,2,FALSE),D3887)</f>
        <v>5.01</v>
      </c>
      <c r="G3887">
        <v>15216521</v>
      </c>
      <c r="H3887">
        <f>SUMIFS($G:$G,$E:$E,18.51,'RAW2'!$A:$A,'RAW2'!A3887)</f>
        <v>36572941</v>
      </c>
      <c r="I3887" s="1" t="str">
        <f>VLOOKUP(A3887,'volatile collection data'!$G$6:$H$69,2,FALSE)</f>
        <v>D</v>
      </c>
      <c r="J3887" s="1">
        <f>VLOOKUP(A3887,'volatile collection data'!$G$6:$I$69,3,FALSE)</f>
        <v>6</v>
      </c>
      <c r="K3887" s="1" t="str">
        <f>VLOOKUP(A3887,'volatile collection data'!$G$6:$N$69,8,FALSE)</f>
        <v>21A</v>
      </c>
      <c r="L3887" s="1">
        <f>VLOOKUP(A3887,'volatile collection data'!$G$6:$J$69,4,FALSE)</f>
        <v>3.4</v>
      </c>
      <c r="M3887" s="1">
        <f>VLOOKUP($A3887,'volatile collection data'!$G$6:$M$69,6,FALSE)</f>
        <v>13</v>
      </c>
      <c r="N3887" s="1">
        <f>VLOOKUP($A3887,'volatile collection data'!$G$6:$M$69,7,FALSE)</f>
        <v>3.4</v>
      </c>
      <c r="O3887" s="1">
        <f>VLOOKUP(A3887,'volatile collection data'!$G$6:$K$69,5,FALSE)</f>
        <v>1</v>
      </c>
      <c r="P3887" s="1" t="str">
        <f t="shared" si="363"/>
        <v>6D</v>
      </c>
      <c r="Q3887">
        <f t="shared" si="361"/>
        <v>0.61185226434772855</v>
      </c>
      <c r="R3887" t="str">
        <f t="shared" si="364"/>
        <v>21A_1-D&amp;3.4%3.4@13</v>
      </c>
      <c r="S3887" t="str">
        <f t="shared" si="365"/>
        <v>6D-21A-VCS-Loc-22</v>
      </c>
      <c r="T3887" t="str">
        <f>IFERROR(IF(VLOOKUP(S3887,Bad!$A:$A,1,FALSE)='RAW2'!S3887,"yes","no"),"no")</f>
        <v>no</v>
      </c>
      <c r="U3887" t="str">
        <f>IFERROR(VLOOKUP(F3887,compounds!$A:$B,2,FALSE),"")</f>
        <v/>
      </c>
      <c r="V3887" t="str">
        <f>VLOOKUP(B3887,'volatile collection data'!$O:$P,2,FALSE)</f>
        <v>27.apr.22 21</v>
      </c>
    </row>
    <row r="3888" spans="1:22" x14ac:dyDescent="0.2">
      <c r="A3888" t="s">
        <v>387</v>
      </c>
      <c r="B3888" s="1" t="str">
        <f t="shared" si="362"/>
        <v>6D</v>
      </c>
      <c r="C3888">
        <v>5.3460000000000001</v>
      </c>
      <c r="D3888">
        <f t="shared" si="360"/>
        <v>5.35</v>
      </c>
      <c r="E3888">
        <f>VLOOKUP(D3888,'Peak Combiner'!$A$5:$D$4980,4,FALSE)</f>
        <v>5.35</v>
      </c>
      <c r="F3888">
        <f>IFERROR(VLOOKUP(D3888,rt_comb!$A:$B,2,FALSE),D3888)</f>
        <v>5.35</v>
      </c>
      <c r="G3888">
        <v>4728711</v>
      </c>
      <c r="H3888">
        <f>SUMIFS($G:$G,$E:$E,18.51,'RAW2'!$A:$A,'RAW2'!A3888)</f>
        <v>36572941</v>
      </c>
      <c r="I3888" s="1" t="str">
        <f>VLOOKUP(A3888,'volatile collection data'!$G$6:$H$69,2,FALSE)</f>
        <v>D</v>
      </c>
      <c r="J3888" s="1">
        <f>VLOOKUP(A3888,'volatile collection data'!$G$6:$I$69,3,FALSE)</f>
        <v>6</v>
      </c>
      <c r="K3888" s="1" t="str">
        <f>VLOOKUP(A3888,'volatile collection data'!$G$6:$N$69,8,FALSE)</f>
        <v>21A</v>
      </c>
      <c r="L3888" s="1">
        <f>VLOOKUP(A3888,'volatile collection data'!$G$6:$J$69,4,FALSE)</f>
        <v>3.4</v>
      </c>
      <c r="M3888" s="1">
        <f>VLOOKUP($A3888,'volatile collection data'!$G$6:$M$69,6,FALSE)</f>
        <v>13</v>
      </c>
      <c r="N3888" s="1">
        <f>VLOOKUP($A3888,'volatile collection data'!$G$6:$M$69,7,FALSE)</f>
        <v>3.4</v>
      </c>
      <c r="O3888" s="1">
        <f>VLOOKUP(A3888,'volatile collection data'!$G$6:$K$69,5,FALSE)</f>
        <v>1</v>
      </c>
      <c r="P3888" s="1" t="str">
        <f t="shared" si="363"/>
        <v>6D</v>
      </c>
      <c r="Q3888">
        <f t="shared" si="361"/>
        <v>0.19014021225982025</v>
      </c>
      <c r="R3888" t="str">
        <f t="shared" si="364"/>
        <v>21A_1-D&amp;3.4%3.4@13</v>
      </c>
      <c r="S3888" t="str">
        <f t="shared" si="365"/>
        <v>6D-21A-VCS-Loc-22</v>
      </c>
      <c r="T3888" t="str">
        <f>IFERROR(IF(VLOOKUP(S3888,Bad!$A:$A,1,FALSE)='RAW2'!S3888,"yes","no"),"no")</f>
        <v>no</v>
      </c>
      <c r="U3888" t="str">
        <f>IFERROR(VLOOKUP(F3888,compounds!$A:$B,2,FALSE),"")</f>
        <v/>
      </c>
      <c r="V3888" t="str">
        <f>VLOOKUP(B3888,'volatile collection data'!$O:$P,2,FALSE)</f>
        <v>27.apr.22 21</v>
      </c>
    </row>
    <row r="3889" spans="1:22" x14ac:dyDescent="0.2">
      <c r="A3889" t="s">
        <v>387</v>
      </c>
      <c r="B3889" s="1" t="str">
        <f t="shared" si="362"/>
        <v>6D</v>
      </c>
      <c r="C3889">
        <v>6.2720000000000002</v>
      </c>
      <c r="D3889">
        <f t="shared" si="360"/>
        <v>6.27</v>
      </c>
      <c r="E3889">
        <f>VLOOKUP(D3889,'Peak Combiner'!$A$5:$D$4980,4,FALSE)</f>
        <v>6.25</v>
      </c>
      <c r="F3889">
        <f>IFERROR(VLOOKUP(D3889,rt_comb!$A:$B,2,FALSE),D3889)</f>
        <v>6.27</v>
      </c>
      <c r="G3889">
        <v>1421703</v>
      </c>
      <c r="H3889">
        <f>SUMIFS($G:$G,$E:$E,18.51,'RAW2'!$A:$A,'RAW2'!A3889)</f>
        <v>36572941</v>
      </c>
      <c r="I3889" s="1" t="str">
        <f>VLOOKUP(A3889,'volatile collection data'!$G$6:$H$69,2,FALSE)</f>
        <v>D</v>
      </c>
      <c r="J3889" s="1">
        <f>VLOOKUP(A3889,'volatile collection data'!$G$6:$I$69,3,FALSE)</f>
        <v>6</v>
      </c>
      <c r="K3889" s="1" t="str">
        <f>VLOOKUP(A3889,'volatile collection data'!$G$6:$N$69,8,FALSE)</f>
        <v>21A</v>
      </c>
      <c r="L3889" s="1">
        <f>VLOOKUP(A3889,'volatile collection data'!$G$6:$J$69,4,FALSE)</f>
        <v>3.4</v>
      </c>
      <c r="M3889" s="1">
        <f>VLOOKUP($A3889,'volatile collection data'!$G$6:$M$69,6,FALSE)</f>
        <v>13</v>
      </c>
      <c r="N3889" s="1">
        <f>VLOOKUP($A3889,'volatile collection data'!$G$6:$M$69,7,FALSE)</f>
        <v>3.4</v>
      </c>
      <c r="O3889" s="1">
        <f>VLOOKUP(A3889,'volatile collection data'!$G$6:$K$69,5,FALSE)</f>
        <v>1</v>
      </c>
      <c r="P3889" s="1" t="str">
        <f t="shared" si="363"/>
        <v>6D</v>
      </c>
      <c r="Q3889">
        <f t="shared" si="361"/>
        <v>5.7166299693600049E-2</v>
      </c>
      <c r="R3889" t="str">
        <f t="shared" si="364"/>
        <v>21A_1-D&amp;3.4%3.4@13</v>
      </c>
      <c r="S3889" t="str">
        <f t="shared" si="365"/>
        <v>6D-21A-VCS-Loc-22</v>
      </c>
      <c r="T3889" t="str">
        <f>IFERROR(IF(VLOOKUP(S3889,Bad!$A:$A,1,FALSE)='RAW2'!S3889,"yes","no"),"no")</f>
        <v>no</v>
      </c>
      <c r="U3889" t="str">
        <f>IFERROR(VLOOKUP(F3889,compounds!$A:$B,2,FALSE),"")</f>
        <v/>
      </c>
      <c r="V3889" t="str">
        <f>VLOOKUP(B3889,'volatile collection data'!$O:$P,2,FALSE)</f>
        <v>27.apr.22 21</v>
      </c>
    </row>
    <row r="3890" spans="1:22" x14ac:dyDescent="0.2">
      <c r="A3890" t="s">
        <v>387</v>
      </c>
      <c r="B3890" s="1" t="str">
        <f t="shared" si="362"/>
        <v>6D</v>
      </c>
      <c r="C3890">
        <v>6.34</v>
      </c>
      <c r="D3890">
        <f t="shared" si="360"/>
        <v>6.34</v>
      </c>
      <c r="E3890">
        <f>VLOOKUP(D3890,'Peak Combiner'!$A$5:$D$4980,4,FALSE)</f>
        <v>6.32</v>
      </c>
      <c r="F3890">
        <f>IFERROR(VLOOKUP(D3890,rt_comb!$A:$B,2,FALSE),D3890)</f>
        <v>6.34</v>
      </c>
      <c r="G3890">
        <v>2149138</v>
      </c>
      <c r="H3890">
        <f>SUMIFS($G:$G,$E:$E,18.51,'RAW2'!$A:$A,'RAW2'!A3890)</f>
        <v>36572941</v>
      </c>
      <c r="I3890" s="1" t="str">
        <f>VLOOKUP(A3890,'volatile collection data'!$G$6:$H$69,2,FALSE)</f>
        <v>D</v>
      </c>
      <c r="J3890" s="1">
        <f>VLOOKUP(A3890,'volatile collection data'!$G$6:$I$69,3,FALSE)</f>
        <v>6</v>
      </c>
      <c r="K3890" s="1" t="str">
        <f>VLOOKUP(A3890,'volatile collection data'!$G$6:$N$69,8,FALSE)</f>
        <v>21A</v>
      </c>
      <c r="L3890" s="1">
        <f>VLOOKUP(A3890,'volatile collection data'!$G$6:$J$69,4,FALSE)</f>
        <v>3.4</v>
      </c>
      <c r="M3890" s="1">
        <f>VLOOKUP($A3890,'volatile collection data'!$G$6:$M$69,6,FALSE)</f>
        <v>13</v>
      </c>
      <c r="N3890" s="1">
        <f>VLOOKUP($A3890,'volatile collection data'!$G$6:$M$69,7,FALSE)</f>
        <v>3.4</v>
      </c>
      <c r="O3890" s="1">
        <f>VLOOKUP(A3890,'volatile collection data'!$G$6:$K$69,5,FALSE)</f>
        <v>1</v>
      </c>
      <c r="P3890" s="1" t="str">
        <f t="shared" si="363"/>
        <v>6D</v>
      </c>
      <c r="Q3890">
        <f t="shared" si="361"/>
        <v>8.641626766694889E-2</v>
      </c>
      <c r="R3890" t="str">
        <f t="shared" si="364"/>
        <v>21A_1-D&amp;3.4%3.4@13</v>
      </c>
      <c r="S3890" t="str">
        <f t="shared" si="365"/>
        <v>6D-21A-VCS-Loc-22</v>
      </c>
      <c r="T3890" t="str">
        <f>IFERROR(IF(VLOOKUP(S3890,Bad!$A:$A,1,FALSE)='RAW2'!S3890,"yes","no"),"no")</f>
        <v>no</v>
      </c>
      <c r="U3890" t="str">
        <f>IFERROR(VLOOKUP(F3890,compounds!$A:$B,2,FALSE),"")</f>
        <v/>
      </c>
      <c r="V3890" t="str">
        <f>VLOOKUP(B3890,'volatile collection data'!$O:$P,2,FALSE)</f>
        <v>27.apr.22 21</v>
      </c>
    </row>
    <row r="3891" spans="1:22" x14ac:dyDescent="0.2">
      <c r="A3891" t="s">
        <v>387</v>
      </c>
      <c r="B3891" s="1" t="str">
        <f t="shared" si="362"/>
        <v>6D</v>
      </c>
      <c r="C3891">
        <v>8.0530000000000008</v>
      </c>
      <c r="D3891">
        <f t="shared" si="360"/>
        <v>8.0500000000000007</v>
      </c>
      <c r="E3891">
        <f>VLOOKUP(D3891,'Peak Combiner'!$A$5:$D$4980,4,FALSE)</f>
        <v>8.0500000000000007</v>
      </c>
      <c r="F3891">
        <f>IFERROR(VLOOKUP(D3891,rt_comb!$A:$B,2,FALSE),D3891)</f>
        <v>8.0500000000000007</v>
      </c>
      <c r="G3891">
        <v>1022028</v>
      </c>
      <c r="H3891">
        <f>SUMIFS($G:$G,$E:$E,18.51,'RAW2'!$A:$A,'RAW2'!A3891)</f>
        <v>36572941</v>
      </c>
      <c r="I3891" s="1" t="str">
        <f>VLOOKUP(A3891,'volatile collection data'!$G$6:$H$69,2,FALSE)</f>
        <v>D</v>
      </c>
      <c r="J3891" s="1">
        <f>VLOOKUP(A3891,'volatile collection data'!$G$6:$I$69,3,FALSE)</f>
        <v>6</v>
      </c>
      <c r="K3891" s="1" t="str">
        <f>VLOOKUP(A3891,'volatile collection data'!$G$6:$N$69,8,FALSE)</f>
        <v>21A</v>
      </c>
      <c r="L3891" s="1">
        <f>VLOOKUP(A3891,'volatile collection data'!$G$6:$J$69,4,FALSE)</f>
        <v>3.4</v>
      </c>
      <c r="M3891" s="1">
        <f>VLOOKUP($A3891,'volatile collection data'!$G$6:$M$69,6,FALSE)</f>
        <v>13</v>
      </c>
      <c r="N3891" s="1">
        <f>VLOOKUP($A3891,'volatile collection data'!$G$6:$M$69,7,FALSE)</f>
        <v>3.4</v>
      </c>
      <c r="O3891" s="1">
        <f>VLOOKUP(A3891,'volatile collection data'!$G$6:$K$69,5,FALSE)</f>
        <v>1</v>
      </c>
      <c r="P3891" s="1" t="str">
        <f t="shared" si="363"/>
        <v>6D</v>
      </c>
      <c r="Q3891">
        <f t="shared" si="361"/>
        <v>4.1095474190636638E-2</v>
      </c>
      <c r="R3891" t="str">
        <f t="shared" si="364"/>
        <v>21A_1-D&amp;3.4%3.4@13</v>
      </c>
      <c r="S3891" t="str">
        <f t="shared" si="365"/>
        <v>6D-21A-VCS-Loc-22</v>
      </c>
      <c r="T3891" t="str">
        <f>IFERROR(IF(VLOOKUP(S3891,Bad!$A:$A,1,FALSE)='RAW2'!S3891,"yes","no"),"no")</f>
        <v>no</v>
      </c>
      <c r="U3891" t="str">
        <f>IFERROR(VLOOKUP(F3891,compounds!$A:$B,2,FALSE),"")</f>
        <v/>
      </c>
      <c r="V3891" t="str">
        <f>VLOOKUP(B3891,'volatile collection data'!$O:$P,2,FALSE)</f>
        <v>27.apr.22 21</v>
      </c>
    </row>
    <row r="3892" spans="1:22" x14ac:dyDescent="0.2">
      <c r="A3892" t="s">
        <v>387</v>
      </c>
      <c r="B3892" s="1" t="str">
        <f t="shared" si="362"/>
        <v>6D</v>
      </c>
      <c r="C3892">
        <v>8.4770000000000003</v>
      </c>
      <c r="D3892">
        <f t="shared" si="360"/>
        <v>8.48</v>
      </c>
      <c r="E3892">
        <f>VLOOKUP(D3892,'Peak Combiner'!$A$5:$D$4980,4,FALSE)</f>
        <v>8.48</v>
      </c>
      <c r="F3892">
        <f>IFERROR(VLOOKUP(D3892,rt_comb!$A:$B,2,FALSE),D3892)</f>
        <v>8.48</v>
      </c>
      <c r="G3892">
        <v>2127947</v>
      </c>
      <c r="H3892">
        <f>SUMIFS($G:$G,$E:$E,18.51,'RAW2'!$A:$A,'RAW2'!A3892)</f>
        <v>36572941</v>
      </c>
      <c r="I3892" s="1" t="str">
        <f>VLOOKUP(A3892,'volatile collection data'!$G$6:$H$69,2,FALSE)</f>
        <v>D</v>
      </c>
      <c r="J3892" s="1">
        <f>VLOOKUP(A3892,'volatile collection data'!$G$6:$I$69,3,FALSE)</f>
        <v>6</v>
      </c>
      <c r="K3892" s="1" t="str">
        <f>VLOOKUP(A3892,'volatile collection data'!$G$6:$N$69,8,FALSE)</f>
        <v>21A</v>
      </c>
      <c r="L3892" s="1">
        <f>VLOOKUP(A3892,'volatile collection data'!$G$6:$J$69,4,FALSE)</f>
        <v>3.4</v>
      </c>
      <c r="M3892" s="1">
        <f>VLOOKUP($A3892,'volatile collection data'!$G$6:$M$69,6,FALSE)</f>
        <v>13</v>
      </c>
      <c r="N3892" s="1">
        <f>VLOOKUP($A3892,'volatile collection data'!$G$6:$M$69,7,FALSE)</f>
        <v>3.4</v>
      </c>
      <c r="O3892" s="1">
        <f>VLOOKUP(A3892,'volatile collection data'!$G$6:$K$69,5,FALSE)</f>
        <v>1</v>
      </c>
      <c r="P3892" s="1" t="str">
        <f t="shared" si="363"/>
        <v>6D</v>
      </c>
      <c r="Q3892">
        <f t="shared" si="361"/>
        <v>8.5564183190228307E-2</v>
      </c>
      <c r="R3892" t="str">
        <f t="shared" si="364"/>
        <v>21A_1-D&amp;3.4%3.4@13</v>
      </c>
      <c r="S3892" t="str">
        <f t="shared" si="365"/>
        <v>6D-21A-VCS-Loc-22</v>
      </c>
      <c r="T3892" t="str">
        <f>IFERROR(IF(VLOOKUP(S3892,Bad!$A:$A,1,FALSE)='RAW2'!S3892,"yes","no"),"no")</f>
        <v>no</v>
      </c>
      <c r="U3892" t="str">
        <f>IFERROR(VLOOKUP(F3892,compounds!$A:$B,2,FALSE),"")</f>
        <v/>
      </c>
      <c r="V3892" t="str">
        <f>VLOOKUP(B3892,'volatile collection data'!$O:$P,2,FALSE)</f>
        <v>27.apr.22 21</v>
      </c>
    </row>
    <row r="3893" spans="1:22" x14ac:dyDescent="0.2">
      <c r="A3893" t="s">
        <v>387</v>
      </c>
      <c r="B3893" s="1" t="str">
        <f t="shared" si="362"/>
        <v>6D</v>
      </c>
      <c r="C3893">
        <v>8.6310000000000002</v>
      </c>
      <c r="D3893">
        <f t="shared" si="360"/>
        <v>8.6300000000000008</v>
      </c>
      <c r="E3893">
        <f>VLOOKUP(D3893,'Peak Combiner'!$A$5:$D$4980,4,FALSE)</f>
        <v>8.6300000000000008</v>
      </c>
      <c r="F3893">
        <f>IFERROR(VLOOKUP(D3893,rt_comb!$A:$B,2,FALSE),D3893)</f>
        <v>8.6300000000000008</v>
      </c>
      <c r="G3893">
        <v>12745780</v>
      </c>
      <c r="H3893">
        <f>SUMIFS($G:$G,$E:$E,18.51,'RAW2'!$A:$A,'RAW2'!A3893)</f>
        <v>36572941</v>
      </c>
      <c r="I3893" s="1" t="str">
        <f>VLOOKUP(A3893,'volatile collection data'!$G$6:$H$69,2,FALSE)</f>
        <v>D</v>
      </c>
      <c r="J3893" s="1">
        <f>VLOOKUP(A3893,'volatile collection data'!$G$6:$I$69,3,FALSE)</f>
        <v>6</v>
      </c>
      <c r="K3893" s="1" t="str">
        <f>VLOOKUP(A3893,'volatile collection data'!$G$6:$N$69,8,FALSE)</f>
        <v>21A</v>
      </c>
      <c r="L3893" s="1">
        <f>VLOOKUP(A3893,'volatile collection data'!$G$6:$J$69,4,FALSE)</f>
        <v>3.4</v>
      </c>
      <c r="M3893" s="1">
        <f>VLOOKUP($A3893,'volatile collection data'!$G$6:$M$69,6,FALSE)</f>
        <v>13</v>
      </c>
      <c r="N3893" s="1">
        <f>VLOOKUP($A3893,'volatile collection data'!$G$6:$M$69,7,FALSE)</f>
        <v>3.4</v>
      </c>
      <c r="O3893" s="1">
        <f>VLOOKUP(A3893,'volatile collection data'!$G$6:$K$69,5,FALSE)</f>
        <v>1</v>
      </c>
      <c r="P3893" s="1" t="str">
        <f t="shared" si="363"/>
        <v>6D</v>
      </c>
      <c r="Q3893">
        <f t="shared" si="361"/>
        <v>0.51250442554365694</v>
      </c>
      <c r="R3893" t="str">
        <f t="shared" si="364"/>
        <v>21A_1-D&amp;3.4%3.4@13</v>
      </c>
      <c r="S3893" t="str">
        <f t="shared" si="365"/>
        <v>6D-21A-VCS-Loc-22</v>
      </c>
      <c r="T3893" t="str">
        <f>IFERROR(IF(VLOOKUP(S3893,Bad!$A:$A,1,FALSE)='RAW2'!S3893,"yes","no"),"no")</f>
        <v>no</v>
      </c>
      <c r="U3893" t="str">
        <f>IFERROR(VLOOKUP(F3893,compounds!$A:$B,2,FALSE),"")</f>
        <v/>
      </c>
      <c r="V3893" t="str">
        <f>VLOOKUP(B3893,'volatile collection data'!$O:$P,2,FALSE)</f>
        <v>27.apr.22 21</v>
      </c>
    </row>
    <row r="3894" spans="1:22" x14ac:dyDescent="0.2">
      <c r="A3894" t="s">
        <v>387</v>
      </c>
      <c r="B3894" s="1" t="str">
        <f t="shared" si="362"/>
        <v>6D</v>
      </c>
      <c r="C3894">
        <v>8.9710000000000001</v>
      </c>
      <c r="D3894">
        <f t="shared" si="360"/>
        <v>8.9700000000000006</v>
      </c>
      <c r="E3894">
        <f>VLOOKUP(D3894,'Peak Combiner'!$A$5:$D$4980,4,FALSE)</f>
        <v>8.9600000000000009</v>
      </c>
      <c r="F3894">
        <f>IFERROR(VLOOKUP(D3894,rt_comb!$A:$B,2,FALSE),D3894)</f>
        <v>8.9700000000000006</v>
      </c>
      <c r="G3894">
        <v>3539504</v>
      </c>
      <c r="H3894">
        <f>SUMIFS($G:$G,$E:$E,18.51,'RAW2'!$A:$A,'RAW2'!A3894)</f>
        <v>36572941</v>
      </c>
      <c r="I3894" s="1" t="str">
        <f>VLOOKUP(A3894,'volatile collection data'!$G$6:$H$69,2,FALSE)</f>
        <v>D</v>
      </c>
      <c r="J3894" s="1">
        <f>VLOOKUP(A3894,'volatile collection data'!$G$6:$I$69,3,FALSE)</f>
        <v>6</v>
      </c>
      <c r="K3894" s="1" t="str">
        <f>VLOOKUP(A3894,'volatile collection data'!$G$6:$N$69,8,FALSE)</f>
        <v>21A</v>
      </c>
      <c r="L3894" s="1">
        <f>VLOOKUP(A3894,'volatile collection data'!$G$6:$J$69,4,FALSE)</f>
        <v>3.4</v>
      </c>
      <c r="M3894" s="1">
        <f>VLOOKUP($A3894,'volatile collection data'!$G$6:$M$69,6,FALSE)</f>
        <v>13</v>
      </c>
      <c r="N3894" s="1">
        <f>VLOOKUP($A3894,'volatile collection data'!$G$6:$M$69,7,FALSE)</f>
        <v>3.4</v>
      </c>
      <c r="O3894" s="1">
        <f>VLOOKUP(A3894,'volatile collection data'!$G$6:$K$69,5,FALSE)</f>
        <v>1</v>
      </c>
      <c r="P3894" s="1" t="str">
        <f t="shared" si="363"/>
        <v>6D</v>
      </c>
      <c r="Q3894">
        <f t="shared" si="361"/>
        <v>0.14232251492097589</v>
      </c>
      <c r="R3894" t="str">
        <f t="shared" si="364"/>
        <v>21A_1-D&amp;3.4%3.4@13</v>
      </c>
      <c r="S3894" t="str">
        <f t="shared" si="365"/>
        <v>6D-21A-VCS-Loc-22</v>
      </c>
      <c r="T3894" t="str">
        <f>IFERROR(IF(VLOOKUP(S3894,Bad!$A:$A,1,FALSE)='RAW2'!S3894,"yes","no"),"no")</f>
        <v>no</v>
      </c>
      <c r="U3894" t="str">
        <f>IFERROR(VLOOKUP(F3894,compounds!$A:$B,2,FALSE),"")</f>
        <v>bpinene</v>
      </c>
      <c r="V3894" t="str">
        <f>VLOOKUP(B3894,'volatile collection data'!$O:$P,2,FALSE)</f>
        <v>27.apr.22 21</v>
      </c>
    </row>
    <row r="3895" spans="1:22" x14ac:dyDescent="0.2">
      <c r="A3895" t="s">
        <v>387</v>
      </c>
      <c r="B3895" s="1" t="str">
        <f t="shared" si="362"/>
        <v>6D</v>
      </c>
      <c r="C3895">
        <v>9.3829999999999991</v>
      </c>
      <c r="D3895">
        <f t="shared" si="360"/>
        <v>9.3800000000000008</v>
      </c>
      <c r="E3895">
        <f>VLOOKUP(D3895,'Peak Combiner'!$A$5:$D$4980,4,FALSE)</f>
        <v>9.3800000000000008</v>
      </c>
      <c r="F3895">
        <f>IFERROR(VLOOKUP(D3895,rt_comb!$A:$B,2,FALSE),D3895)</f>
        <v>9.3800000000000008</v>
      </c>
      <c r="G3895">
        <v>11003166</v>
      </c>
      <c r="H3895">
        <f>SUMIFS($G:$G,$E:$E,18.51,'RAW2'!$A:$A,'RAW2'!A3895)</f>
        <v>36572941</v>
      </c>
      <c r="I3895" s="1" t="str">
        <f>VLOOKUP(A3895,'volatile collection data'!$G$6:$H$69,2,FALSE)</f>
        <v>D</v>
      </c>
      <c r="J3895" s="1">
        <f>VLOOKUP(A3895,'volatile collection data'!$G$6:$I$69,3,FALSE)</f>
        <v>6</v>
      </c>
      <c r="K3895" s="1" t="str">
        <f>VLOOKUP(A3895,'volatile collection data'!$G$6:$N$69,8,FALSE)</f>
        <v>21A</v>
      </c>
      <c r="L3895" s="1">
        <f>VLOOKUP(A3895,'volatile collection data'!$G$6:$J$69,4,FALSE)</f>
        <v>3.4</v>
      </c>
      <c r="M3895" s="1">
        <f>VLOOKUP($A3895,'volatile collection data'!$G$6:$M$69,6,FALSE)</f>
        <v>13</v>
      </c>
      <c r="N3895" s="1">
        <f>VLOOKUP($A3895,'volatile collection data'!$G$6:$M$69,7,FALSE)</f>
        <v>3.4</v>
      </c>
      <c r="O3895" s="1">
        <f>VLOOKUP(A3895,'volatile collection data'!$G$6:$K$69,5,FALSE)</f>
        <v>1</v>
      </c>
      <c r="P3895" s="1" t="str">
        <f t="shared" si="363"/>
        <v>6D</v>
      </c>
      <c r="Q3895">
        <f t="shared" si="361"/>
        <v>0.44243437984897732</v>
      </c>
      <c r="R3895" t="str">
        <f t="shared" si="364"/>
        <v>21A_1-D&amp;3.4%3.4@13</v>
      </c>
      <c r="S3895" t="str">
        <f t="shared" si="365"/>
        <v>6D-21A-VCS-Loc-22</v>
      </c>
      <c r="T3895" t="str">
        <f>IFERROR(IF(VLOOKUP(S3895,Bad!$A:$A,1,FALSE)='RAW2'!S3895,"yes","no"),"no")</f>
        <v>no</v>
      </c>
      <c r="U3895" t="str">
        <f>IFERROR(VLOOKUP(F3895,compounds!$A:$B,2,FALSE),"")</f>
        <v>octanal</v>
      </c>
      <c r="V3895" t="str">
        <f>VLOOKUP(B3895,'volatile collection data'!$O:$P,2,FALSE)</f>
        <v>27.apr.22 21</v>
      </c>
    </row>
    <row r="3896" spans="1:22" x14ac:dyDescent="0.2">
      <c r="A3896" t="s">
        <v>387</v>
      </c>
      <c r="B3896" s="1" t="str">
        <f t="shared" si="362"/>
        <v>6D</v>
      </c>
      <c r="C3896">
        <v>9.548</v>
      </c>
      <c r="D3896">
        <f t="shared" si="360"/>
        <v>9.5500000000000007</v>
      </c>
      <c r="E3896">
        <f>VLOOKUP(D3896,'Peak Combiner'!$A$5:$D$4980,4,FALSE)</f>
        <v>9.5299999999999994</v>
      </c>
      <c r="F3896">
        <f>IFERROR(VLOOKUP(D3896,rt_comb!$A:$B,2,FALSE),D3896)</f>
        <v>9.5399999999999991</v>
      </c>
      <c r="G3896">
        <v>5170739</v>
      </c>
      <c r="H3896">
        <f>SUMIFS($G:$G,$E:$E,18.51,'RAW2'!$A:$A,'RAW2'!A3896)</f>
        <v>36572941</v>
      </c>
      <c r="I3896" s="1" t="str">
        <f>VLOOKUP(A3896,'volatile collection data'!$G$6:$H$69,2,FALSE)</f>
        <v>D</v>
      </c>
      <c r="J3896" s="1">
        <f>VLOOKUP(A3896,'volatile collection data'!$G$6:$I$69,3,FALSE)</f>
        <v>6</v>
      </c>
      <c r="K3896" s="1" t="str">
        <f>VLOOKUP(A3896,'volatile collection data'!$G$6:$N$69,8,FALSE)</f>
        <v>21A</v>
      </c>
      <c r="L3896" s="1">
        <f>VLOOKUP(A3896,'volatile collection data'!$G$6:$J$69,4,FALSE)</f>
        <v>3.4</v>
      </c>
      <c r="M3896" s="1">
        <f>VLOOKUP($A3896,'volatile collection data'!$G$6:$M$69,6,FALSE)</f>
        <v>13</v>
      </c>
      <c r="N3896" s="1">
        <f>VLOOKUP($A3896,'volatile collection data'!$G$6:$M$69,7,FALSE)</f>
        <v>3.4</v>
      </c>
      <c r="O3896" s="1">
        <f>VLOOKUP(A3896,'volatile collection data'!$G$6:$K$69,5,FALSE)</f>
        <v>1</v>
      </c>
      <c r="P3896" s="1" t="str">
        <f t="shared" si="363"/>
        <v>6D</v>
      </c>
      <c r="Q3896">
        <f t="shared" si="361"/>
        <v>0.20791404063393396</v>
      </c>
      <c r="R3896" t="str">
        <f t="shared" si="364"/>
        <v>21A_1-D&amp;3.4%3.4@13</v>
      </c>
      <c r="S3896" t="str">
        <f t="shared" si="365"/>
        <v>6D-21A-VCS-Loc-22</v>
      </c>
      <c r="T3896" t="str">
        <f>IFERROR(IF(VLOOKUP(S3896,Bad!$A:$A,1,FALSE)='RAW2'!S3896,"yes","no"),"no")</f>
        <v>no</v>
      </c>
      <c r="U3896" t="str">
        <f>IFERROR(VLOOKUP(F3896,compounds!$A:$B,2,FALSE),"")</f>
        <v>z3hex</v>
      </c>
      <c r="V3896" t="str">
        <f>VLOOKUP(B3896,'volatile collection data'!$O:$P,2,FALSE)</f>
        <v>27.apr.22 21</v>
      </c>
    </row>
    <row r="3897" spans="1:22" x14ac:dyDescent="0.2">
      <c r="A3897" t="s">
        <v>387</v>
      </c>
      <c r="B3897" s="1" t="str">
        <f t="shared" si="362"/>
        <v>6D</v>
      </c>
      <c r="C3897">
        <v>9.8130000000000006</v>
      </c>
      <c r="D3897">
        <f t="shared" si="360"/>
        <v>9.81</v>
      </c>
      <c r="E3897">
        <f>VLOOKUP(D3897,'Peak Combiner'!$A$5:$D$4980,4,FALSE)</f>
        <v>9.8000000000000007</v>
      </c>
      <c r="F3897">
        <f>IFERROR(VLOOKUP(D3897,rt_comb!$A:$B,2,FALSE),D3897)</f>
        <v>9.81</v>
      </c>
      <c r="G3897">
        <v>7750411</v>
      </c>
      <c r="H3897">
        <f>SUMIFS($G:$G,$E:$E,18.51,'RAW2'!$A:$A,'RAW2'!A3897)</f>
        <v>36572941</v>
      </c>
      <c r="I3897" s="1" t="str">
        <f>VLOOKUP(A3897,'volatile collection data'!$G$6:$H$69,2,FALSE)</f>
        <v>D</v>
      </c>
      <c r="J3897" s="1">
        <f>VLOOKUP(A3897,'volatile collection data'!$G$6:$I$69,3,FALSE)</f>
        <v>6</v>
      </c>
      <c r="K3897" s="1" t="str">
        <f>VLOOKUP(A3897,'volatile collection data'!$G$6:$N$69,8,FALSE)</f>
        <v>21A</v>
      </c>
      <c r="L3897" s="1">
        <f>VLOOKUP(A3897,'volatile collection data'!$G$6:$J$69,4,FALSE)</f>
        <v>3.4</v>
      </c>
      <c r="M3897" s="1">
        <f>VLOOKUP($A3897,'volatile collection data'!$G$6:$M$69,6,FALSE)</f>
        <v>13</v>
      </c>
      <c r="N3897" s="1">
        <f>VLOOKUP($A3897,'volatile collection data'!$G$6:$M$69,7,FALSE)</f>
        <v>3.4</v>
      </c>
      <c r="O3897" s="1">
        <f>VLOOKUP(A3897,'volatile collection data'!$G$6:$K$69,5,FALSE)</f>
        <v>1</v>
      </c>
      <c r="P3897" s="1" t="str">
        <f t="shared" si="363"/>
        <v>6D</v>
      </c>
      <c r="Q3897">
        <f t="shared" si="361"/>
        <v>0.31164196599048782</v>
      </c>
      <c r="R3897" t="str">
        <f t="shared" si="364"/>
        <v>21A_1-D&amp;3.4%3.4@13</v>
      </c>
      <c r="S3897" t="str">
        <f t="shared" si="365"/>
        <v>6D-21A-VCS-Loc-22</v>
      </c>
      <c r="T3897" t="str">
        <f>IFERROR(IF(VLOOKUP(S3897,Bad!$A:$A,1,FALSE)='RAW2'!S3897,"yes","no"),"no")</f>
        <v>no</v>
      </c>
      <c r="U3897" t="str">
        <f>IFERROR(VLOOKUP(F3897,compounds!$A:$B,2,FALSE),"")</f>
        <v>sixmethyl</v>
      </c>
      <c r="V3897" t="str">
        <f>VLOOKUP(B3897,'volatile collection data'!$O:$P,2,FALSE)</f>
        <v>27.apr.22 21</v>
      </c>
    </row>
    <row r="3898" spans="1:22" x14ac:dyDescent="0.2">
      <c r="A3898" t="s">
        <v>387</v>
      </c>
      <c r="B3898" s="1" t="str">
        <f t="shared" si="362"/>
        <v>6D</v>
      </c>
      <c r="C3898">
        <v>10.196999999999999</v>
      </c>
      <c r="D3898">
        <f t="shared" si="360"/>
        <v>10.199999999999999</v>
      </c>
      <c r="E3898">
        <f>VLOOKUP(D3898,'Peak Combiner'!$A$5:$D$4980,4,FALSE)</f>
        <v>10.18</v>
      </c>
      <c r="F3898">
        <f>IFERROR(VLOOKUP(D3898,rt_comb!$A:$B,2,FALSE),D3898)</f>
        <v>10.199999999999999</v>
      </c>
      <c r="G3898">
        <v>1977589</v>
      </c>
      <c r="H3898">
        <f>SUMIFS($G:$G,$E:$E,18.51,'RAW2'!$A:$A,'RAW2'!A3898)</f>
        <v>36572941</v>
      </c>
      <c r="I3898" s="1" t="str">
        <f>VLOOKUP(A3898,'volatile collection data'!$G$6:$H$69,2,FALSE)</f>
        <v>D</v>
      </c>
      <c r="J3898" s="1">
        <f>VLOOKUP(A3898,'volatile collection data'!$G$6:$I$69,3,FALSE)</f>
        <v>6</v>
      </c>
      <c r="K3898" s="1" t="str">
        <f>VLOOKUP(A3898,'volatile collection data'!$G$6:$N$69,8,FALSE)</f>
        <v>21A</v>
      </c>
      <c r="L3898" s="1">
        <f>VLOOKUP(A3898,'volatile collection data'!$G$6:$J$69,4,FALSE)</f>
        <v>3.4</v>
      </c>
      <c r="M3898" s="1">
        <f>VLOOKUP($A3898,'volatile collection data'!$G$6:$M$69,6,FALSE)</f>
        <v>13</v>
      </c>
      <c r="N3898" s="1">
        <f>VLOOKUP($A3898,'volatile collection data'!$G$6:$M$69,7,FALSE)</f>
        <v>3.4</v>
      </c>
      <c r="O3898" s="1">
        <f>VLOOKUP(A3898,'volatile collection data'!$G$6:$K$69,5,FALSE)</f>
        <v>1</v>
      </c>
      <c r="P3898" s="1" t="str">
        <f t="shared" si="363"/>
        <v>6D</v>
      </c>
      <c r="Q3898">
        <f t="shared" si="361"/>
        <v>7.9518327980433914E-2</v>
      </c>
      <c r="R3898" t="str">
        <f t="shared" si="364"/>
        <v>21A_1-D&amp;3.4%3.4@13</v>
      </c>
      <c r="S3898" t="str">
        <f t="shared" si="365"/>
        <v>6D-21A-VCS-Loc-22</v>
      </c>
      <c r="T3898" t="str">
        <f>IFERROR(IF(VLOOKUP(S3898,Bad!$A:$A,1,FALSE)='RAW2'!S3898,"yes","no"),"no")</f>
        <v>no</v>
      </c>
      <c r="U3898" t="str">
        <f>IFERROR(VLOOKUP(F3898,compounds!$A:$B,2,FALSE),"")</f>
        <v/>
      </c>
      <c r="V3898" t="str">
        <f>VLOOKUP(B3898,'volatile collection data'!$O:$P,2,FALSE)</f>
        <v>27.apr.22 21</v>
      </c>
    </row>
    <row r="3899" spans="1:22" x14ac:dyDescent="0.2">
      <c r="A3899" t="s">
        <v>387</v>
      </c>
      <c r="B3899" s="1" t="str">
        <f t="shared" si="362"/>
        <v>6D</v>
      </c>
      <c r="C3899">
        <v>11.545999999999999</v>
      </c>
      <c r="D3899">
        <f t="shared" si="360"/>
        <v>11.55</v>
      </c>
      <c r="E3899">
        <f>VLOOKUP(D3899,'Peak Combiner'!$A$5:$D$4980,4,FALSE)</f>
        <v>11.55</v>
      </c>
      <c r="F3899">
        <f>IFERROR(VLOOKUP(D3899,rt_comb!$A:$B,2,FALSE),D3899)</f>
        <v>11.55</v>
      </c>
      <c r="G3899">
        <v>2453796</v>
      </c>
      <c r="H3899">
        <f>SUMIFS($G:$G,$E:$E,18.51,'RAW2'!$A:$A,'RAW2'!A3899)</f>
        <v>36572941</v>
      </c>
      <c r="I3899" s="1" t="str">
        <f>VLOOKUP(A3899,'volatile collection data'!$G$6:$H$69,2,FALSE)</f>
        <v>D</v>
      </c>
      <c r="J3899" s="1">
        <f>VLOOKUP(A3899,'volatile collection data'!$G$6:$I$69,3,FALSE)</f>
        <v>6</v>
      </c>
      <c r="K3899" s="1" t="str">
        <f>VLOOKUP(A3899,'volatile collection data'!$G$6:$N$69,8,FALSE)</f>
        <v>21A</v>
      </c>
      <c r="L3899" s="1">
        <f>VLOOKUP(A3899,'volatile collection data'!$G$6:$J$69,4,FALSE)</f>
        <v>3.4</v>
      </c>
      <c r="M3899" s="1">
        <f>VLOOKUP($A3899,'volatile collection data'!$G$6:$M$69,6,FALSE)</f>
        <v>13</v>
      </c>
      <c r="N3899" s="1">
        <f>VLOOKUP($A3899,'volatile collection data'!$G$6:$M$69,7,FALSE)</f>
        <v>3.4</v>
      </c>
      <c r="O3899" s="1">
        <f>VLOOKUP(A3899,'volatile collection data'!$G$6:$K$69,5,FALSE)</f>
        <v>1</v>
      </c>
      <c r="P3899" s="1" t="str">
        <f t="shared" si="363"/>
        <v>6D</v>
      </c>
      <c r="Q3899">
        <f t="shared" si="361"/>
        <v>9.8666484858621714E-2</v>
      </c>
      <c r="R3899" t="str">
        <f t="shared" si="364"/>
        <v>21A_1-D&amp;3.4%3.4@13</v>
      </c>
      <c r="S3899" t="str">
        <f t="shared" si="365"/>
        <v>6D-21A-VCS-Loc-22</v>
      </c>
      <c r="T3899" t="str">
        <f>IFERROR(IF(VLOOKUP(S3899,Bad!$A:$A,1,FALSE)='RAW2'!S3899,"yes","no"),"no")</f>
        <v>no</v>
      </c>
      <c r="U3899" t="str">
        <f>IFERROR(VLOOKUP(F3899,compounds!$A:$B,2,FALSE),"")</f>
        <v/>
      </c>
      <c r="V3899" t="str">
        <f>VLOOKUP(B3899,'volatile collection data'!$O:$P,2,FALSE)</f>
        <v>27.apr.22 21</v>
      </c>
    </row>
    <row r="3900" spans="1:22" x14ac:dyDescent="0.2">
      <c r="A3900" t="s">
        <v>387</v>
      </c>
      <c r="B3900" s="1" t="str">
        <f t="shared" si="362"/>
        <v>6D</v>
      </c>
      <c r="C3900">
        <v>12.398999999999999</v>
      </c>
      <c r="D3900">
        <f t="shared" si="360"/>
        <v>12.4</v>
      </c>
      <c r="E3900">
        <f>VLOOKUP(D3900,'Peak Combiner'!$A$5:$D$4980,4,FALSE)</f>
        <v>12.39</v>
      </c>
      <c r="F3900">
        <f>IFERROR(VLOOKUP(D3900,rt_comb!$A:$B,2,FALSE),D3900)</f>
        <v>12.39</v>
      </c>
      <c r="G3900">
        <v>13224431</v>
      </c>
      <c r="H3900">
        <f>SUMIFS($G:$G,$E:$E,18.51,'RAW2'!$A:$A,'RAW2'!A3900)</f>
        <v>36572941</v>
      </c>
      <c r="I3900" s="1" t="str">
        <f>VLOOKUP(A3900,'volatile collection data'!$G$6:$H$69,2,FALSE)</f>
        <v>D</v>
      </c>
      <c r="J3900" s="1">
        <f>VLOOKUP(A3900,'volatile collection data'!$G$6:$I$69,3,FALSE)</f>
        <v>6</v>
      </c>
      <c r="K3900" s="1" t="str">
        <f>VLOOKUP(A3900,'volatile collection data'!$G$6:$N$69,8,FALSE)</f>
        <v>21A</v>
      </c>
      <c r="L3900" s="1">
        <f>VLOOKUP(A3900,'volatile collection data'!$G$6:$J$69,4,FALSE)</f>
        <v>3.4</v>
      </c>
      <c r="M3900" s="1">
        <f>VLOOKUP($A3900,'volatile collection data'!$G$6:$M$69,6,FALSE)</f>
        <v>13</v>
      </c>
      <c r="N3900" s="1">
        <f>VLOOKUP($A3900,'volatile collection data'!$G$6:$M$69,7,FALSE)</f>
        <v>3.4</v>
      </c>
      <c r="O3900" s="1">
        <f>VLOOKUP(A3900,'volatile collection data'!$G$6:$K$69,5,FALSE)</f>
        <v>1</v>
      </c>
      <c r="P3900" s="1" t="str">
        <f t="shared" si="363"/>
        <v>6D</v>
      </c>
      <c r="Q3900">
        <f t="shared" si="361"/>
        <v>0.53175085501214747</v>
      </c>
      <c r="R3900" t="str">
        <f t="shared" si="364"/>
        <v>21A_1-D&amp;3.4%3.4@13</v>
      </c>
      <c r="S3900" t="str">
        <f t="shared" si="365"/>
        <v>6D-21A-VCS-Loc-22</v>
      </c>
      <c r="T3900" t="str">
        <f>IFERROR(IF(VLOOKUP(S3900,Bad!$A:$A,1,FALSE)='RAW2'!S3900,"yes","no"),"no")</f>
        <v>no</v>
      </c>
      <c r="U3900" t="str">
        <f>IFERROR(VLOOKUP(F3900,compounds!$A:$B,2,FALSE),"")</f>
        <v>o+C5xe</v>
      </c>
      <c r="V3900" t="str">
        <f>VLOOKUP(B3900,'volatile collection data'!$O:$P,2,FALSE)</f>
        <v>27.apr.22 21</v>
      </c>
    </row>
    <row r="3901" spans="1:22" x14ac:dyDescent="0.2">
      <c r="A3901" t="s">
        <v>387</v>
      </c>
      <c r="B3901" s="1" t="str">
        <f t="shared" si="362"/>
        <v>6D</v>
      </c>
      <c r="C3901">
        <v>12.539</v>
      </c>
      <c r="D3901">
        <f t="shared" si="360"/>
        <v>12.54</v>
      </c>
      <c r="E3901">
        <f>VLOOKUP(D3901,'Peak Combiner'!$A$5:$D$4980,4,FALSE)</f>
        <v>12.53</v>
      </c>
      <c r="F3901">
        <f>IFERROR(VLOOKUP(D3901,rt_comb!$A:$B,2,FALSE),D3901)</f>
        <v>12.54</v>
      </c>
      <c r="G3901">
        <v>19247716</v>
      </c>
      <c r="H3901">
        <f>SUMIFS($G:$G,$E:$E,18.51,'RAW2'!$A:$A,'RAW2'!A3901)</f>
        <v>36572941</v>
      </c>
      <c r="I3901" s="1" t="str">
        <f>VLOOKUP(A3901,'volatile collection data'!$G$6:$H$69,2,FALSE)</f>
        <v>D</v>
      </c>
      <c r="J3901" s="1">
        <f>VLOOKUP(A3901,'volatile collection data'!$G$6:$I$69,3,FALSE)</f>
        <v>6</v>
      </c>
      <c r="K3901" s="1" t="str">
        <f>VLOOKUP(A3901,'volatile collection data'!$G$6:$N$69,8,FALSE)</f>
        <v>21A</v>
      </c>
      <c r="L3901" s="1">
        <f>VLOOKUP(A3901,'volatile collection data'!$G$6:$J$69,4,FALSE)</f>
        <v>3.4</v>
      </c>
      <c r="M3901" s="1">
        <f>VLOOKUP($A3901,'volatile collection data'!$G$6:$M$69,6,FALSE)</f>
        <v>13</v>
      </c>
      <c r="N3901" s="1">
        <f>VLOOKUP($A3901,'volatile collection data'!$G$6:$M$69,7,FALSE)</f>
        <v>3.4</v>
      </c>
      <c r="O3901" s="1">
        <f>VLOOKUP(A3901,'volatile collection data'!$G$6:$K$69,5,FALSE)</f>
        <v>1</v>
      </c>
      <c r="P3901" s="1" t="str">
        <f t="shared" si="363"/>
        <v>6D</v>
      </c>
      <c r="Q3901">
        <f t="shared" si="361"/>
        <v>0.77394554367072521</v>
      </c>
      <c r="R3901" t="str">
        <f t="shared" si="364"/>
        <v>21A_1-D&amp;3.4%3.4@13</v>
      </c>
      <c r="S3901" t="str">
        <f t="shared" si="365"/>
        <v>6D-21A-VCS-Loc-22</v>
      </c>
      <c r="T3901" t="str">
        <f>IFERROR(IF(VLOOKUP(S3901,Bad!$A:$A,1,FALSE)='RAW2'!S3901,"yes","no"),"no")</f>
        <v>no</v>
      </c>
      <c r="U3901" t="str">
        <f>IFERROR(VLOOKUP(F3901,compounds!$A:$B,2,FALSE),"")</f>
        <v>nonanal</v>
      </c>
      <c r="V3901" t="str">
        <f>VLOOKUP(B3901,'volatile collection data'!$O:$P,2,FALSE)</f>
        <v>27.apr.22 21</v>
      </c>
    </row>
    <row r="3902" spans="1:22" x14ac:dyDescent="0.2">
      <c r="A3902" t="s">
        <v>387</v>
      </c>
      <c r="B3902" s="1" t="str">
        <f t="shared" si="362"/>
        <v>6D</v>
      </c>
      <c r="C3902">
        <v>12.912000000000001</v>
      </c>
      <c r="D3902">
        <f t="shared" ref="D3902:D3965" si="366">ROUND(C3902,2)</f>
        <v>12.91</v>
      </c>
      <c r="E3902">
        <f>VLOOKUP(D3902,'Peak Combiner'!$A$5:$D$4980,4,FALSE)</f>
        <v>12.91</v>
      </c>
      <c r="F3902">
        <f>IFERROR(VLOOKUP(D3902,rt_comb!$A:$B,2,FALSE),D3902)</f>
        <v>12.91</v>
      </c>
      <c r="G3902">
        <v>58773521</v>
      </c>
      <c r="H3902">
        <f>SUMIFS($G:$G,$E:$E,18.51,'RAW2'!$A:$A,'RAW2'!A3902)</f>
        <v>36572941</v>
      </c>
      <c r="I3902" s="1" t="str">
        <f>VLOOKUP(A3902,'volatile collection data'!$G$6:$H$69,2,FALSE)</f>
        <v>D</v>
      </c>
      <c r="J3902" s="1">
        <f>VLOOKUP(A3902,'volatile collection data'!$G$6:$I$69,3,FALSE)</f>
        <v>6</v>
      </c>
      <c r="K3902" s="1" t="str">
        <f>VLOOKUP(A3902,'volatile collection data'!$G$6:$N$69,8,FALSE)</f>
        <v>21A</v>
      </c>
      <c r="L3902" s="1">
        <f>VLOOKUP(A3902,'volatile collection data'!$G$6:$J$69,4,FALSE)</f>
        <v>3.4</v>
      </c>
      <c r="M3902" s="1">
        <f>VLOOKUP($A3902,'volatile collection data'!$G$6:$M$69,6,FALSE)</f>
        <v>13</v>
      </c>
      <c r="N3902" s="1">
        <f>VLOOKUP($A3902,'volatile collection data'!$G$6:$M$69,7,FALSE)</f>
        <v>3.4</v>
      </c>
      <c r="O3902" s="1">
        <f>VLOOKUP(A3902,'volatile collection data'!$G$6:$K$69,5,FALSE)</f>
        <v>1</v>
      </c>
      <c r="P3902" s="1" t="str">
        <f t="shared" si="363"/>
        <v>6D</v>
      </c>
      <c r="Q3902">
        <f t="shared" ref="Q3902:Q3965" si="367">IFERROR((30/H3902*G3902)/L3902/6,0)</f>
        <v>2.3632676554344312</v>
      </c>
      <c r="R3902" t="str">
        <f t="shared" si="364"/>
        <v>21A_1-D&amp;3.4%3.4@13</v>
      </c>
      <c r="S3902" t="str">
        <f t="shared" si="365"/>
        <v>6D-21A-VCS-Loc-22</v>
      </c>
      <c r="T3902" t="str">
        <f>IFERROR(IF(VLOOKUP(S3902,Bad!$A:$A,1,FALSE)='RAW2'!S3902,"yes","no"),"no")</f>
        <v>no</v>
      </c>
      <c r="U3902" t="str">
        <f>IFERROR(VLOOKUP(F3902,compounds!$A:$B,2,FALSE),"")</f>
        <v>cyclohexene</v>
      </c>
      <c r="V3902" t="str">
        <f>VLOOKUP(B3902,'volatile collection data'!$O:$P,2,FALSE)</f>
        <v>27.apr.22 21</v>
      </c>
    </row>
    <row r="3903" spans="1:22" x14ac:dyDescent="0.2">
      <c r="A3903" t="s">
        <v>387</v>
      </c>
      <c r="B3903" s="1" t="str">
        <f t="shared" si="362"/>
        <v>6D</v>
      </c>
      <c r="C3903">
        <v>14.679</v>
      </c>
      <c r="D3903">
        <f t="shared" si="366"/>
        <v>14.68</v>
      </c>
      <c r="E3903">
        <f>VLOOKUP(D3903,'Peak Combiner'!$A$5:$D$4980,4,FALSE)</f>
        <v>14.68</v>
      </c>
      <c r="F3903">
        <f>IFERROR(VLOOKUP(D3903,rt_comb!$A:$B,2,FALSE),D3903)</f>
        <v>14.68</v>
      </c>
      <c r="G3903">
        <v>2875074</v>
      </c>
      <c r="H3903">
        <f>SUMIFS($G:$G,$E:$E,18.51,'RAW2'!$A:$A,'RAW2'!A3903)</f>
        <v>36572941</v>
      </c>
      <c r="I3903" s="1" t="str">
        <f>VLOOKUP(A3903,'volatile collection data'!$G$6:$H$69,2,FALSE)</f>
        <v>D</v>
      </c>
      <c r="J3903" s="1">
        <f>VLOOKUP(A3903,'volatile collection data'!$G$6:$I$69,3,FALSE)</f>
        <v>6</v>
      </c>
      <c r="K3903" s="1" t="str">
        <f>VLOOKUP(A3903,'volatile collection data'!$G$6:$N$69,8,FALSE)</f>
        <v>21A</v>
      </c>
      <c r="L3903" s="1">
        <f>VLOOKUP(A3903,'volatile collection data'!$G$6:$J$69,4,FALSE)</f>
        <v>3.4</v>
      </c>
      <c r="M3903" s="1">
        <f>VLOOKUP($A3903,'volatile collection data'!$G$6:$M$69,6,FALSE)</f>
        <v>13</v>
      </c>
      <c r="N3903" s="1">
        <f>VLOOKUP($A3903,'volatile collection data'!$G$6:$M$69,7,FALSE)</f>
        <v>3.4</v>
      </c>
      <c r="O3903" s="1">
        <f>VLOOKUP(A3903,'volatile collection data'!$G$6:$K$69,5,FALSE)</f>
        <v>1</v>
      </c>
      <c r="P3903" s="1" t="str">
        <f t="shared" si="363"/>
        <v>6D</v>
      </c>
      <c r="Q3903">
        <f t="shared" si="367"/>
        <v>0.11560596124878227</v>
      </c>
      <c r="R3903" t="str">
        <f t="shared" si="364"/>
        <v>21A_1-D&amp;3.4%3.4@13</v>
      </c>
      <c r="S3903" t="str">
        <f t="shared" si="365"/>
        <v>6D-21A-VCS-Loc-22</v>
      </c>
      <c r="T3903" t="str">
        <f>IFERROR(IF(VLOOKUP(S3903,Bad!$A:$A,1,FALSE)='RAW2'!S3903,"yes","no"),"no")</f>
        <v>no</v>
      </c>
      <c r="U3903" t="str">
        <f>IFERROR(VLOOKUP(F3903,compounds!$A:$B,2,FALSE),"")</f>
        <v/>
      </c>
      <c r="V3903" t="str">
        <f>VLOOKUP(B3903,'volatile collection data'!$O:$P,2,FALSE)</f>
        <v>27.apr.22 21</v>
      </c>
    </row>
    <row r="3904" spans="1:22" x14ac:dyDescent="0.2">
      <c r="A3904" t="s">
        <v>387</v>
      </c>
      <c r="B3904" s="1" t="str">
        <f t="shared" si="362"/>
        <v>6D</v>
      </c>
      <c r="C3904">
        <v>15.24</v>
      </c>
      <c r="D3904">
        <f t="shared" si="366"/>
        <v>15.24</v>
      </c>
      <c r="E3904">
        <f>VLOOKUP(D3904,'Peak Combiner'!$A$5:$D$4980,4,FALSE)</f>
        <v>15.24</v>
      </c>
      <c r="F3904">
        <f>IFERROR(VLOOKUP(D3904,rt_comb!$A:$B,2,FALSE),D3904)</f>
        <v>15.24</v>
      </c>
      <c r="G3904">
        <v>3703180</v>
      </c>
      <c r="H3904">
        <f>SUMIFS($G:$G,$E:$E,18.51,'RAW2'!$A:$A,'RAW2'!A3904)</f>
        <v>36572941</v>
      </c>
      <c r="I3904" s="1" t="str">
        <f>VLOOKUP(A3904,'volatile collection data'!$G$6:$H$69,2,FALSE)</f>
        <v>D</v>
      </c>
      <c r="J3904" s="1">
        <f>VLOOKUP(A3904,'volatile collection data'!$G$6:$I$69,3,FALSE)</f>
        <v>6</v>
      </c>
      <c r="K3904" s="1" t="str">
        <f>VLOOKUP(A3904,'volatile collection data'!$G$6:$N$69,8,FALSE)</f>
        <v>21A</v>
      </c>
      <c r="L3904" s="1">
        <f>VLOOKUP(A3904,'volatile collection data'!$G$6:$J$69,4,FALSE)</f>
        <v>3.4</v>
      </c>
      <c r="M3904" s="1">
        <f>VLOOKUP($A3904,'volatile collection data'!$G$6:$M$69,6,FALSE)</f>
        <v>13</v>
      </c>
      <c r="N3904" s="1">
        <f>VLOOKUP($A3904,'volatile collection data'!$G$6:$M$69,7,FALSE)</f>
        <v>3.4</v>
      </c>
      <c r="O3904" s="1">
        <f>VLOOKUP(A3904,'volatile collection data'!$G$6:$K$69,5,FALSE)</f>
        <v>1</v>
      </c>
      <c r="P3904" s="1" t="str">
        <f t="shared" si="363"/>
        <v>6D</v>
      </c>
      <c r="Q3904">
        <f t="shared" si="367"/>
        <v>0.14890388337039864</v>
      </c>
      <c r="R3904" t="str">
        <f t="shared" si="364"/>
        <v>21A_1-D&amp;3.4%3.4@13</v>
      </c>
      <c r="S3904" t="str">
        <f t="shared" si="365"/>
        <v>6D-21A-VCS-Loc-22</v>
      </c>
      <c r="T3904" t="str">
        <f>IFERROR(IF(VLOOKUP(S3904,Bad!$A:$A,1,FALSE)='RAW2'!S3904,"yes","no"),"no")</f>
        <v>no</v>
      </c>
      <c r="U3904" t="str">
        <f>IFERROR(VLOOKUP(F3904,compounds!$A:$B,2,FALSE),"")</f>
        <v/>
      </c>
      <c r="V3904" t="str">
        <f>VLOOKUP(B3904,'volatile collection data'!$O:$P,2,FALSE)</f>
        <v>27.apr.22 21</v>
      </c>
    </row>
    <row r="3905" spans="1:22" x14ac:dyDescent="0.2">
      <c r="A3905" t="s">
        <v>387</v>
      </c>
      <c r="B3905" s="1" t="str">
        <f t="shared" si="362"/>
        <v>6D</v>
      </c>
      <c r="C3905">
        <v>15.4</v>
      </c>
      <c r="D3905">
        <f t="shared" si="366"/>
        <v>15.4</v>
      </c>
      <c r="E3905">
        <f>VLOOKUP(D3905,'Peak Combiner'!$A$5:$D$4980,4,FALSE)</f>
        <v>15.4</v>
      </c>
      <c r="F3905">
        <f>IFERROR(VLOOKUP(D3905,rt_comb!$A:$B,2,FALSE),D3905)</f>
        <v>15.4</v>
      </c>
      <c r="G3905">
        <v>3546754</v>
      </c>
      <c r="H3905">
        <f>SUMIFS($G:$G,$E:$E,18.51,'RAW2'!$A:$A,'RAW2'!A3905)</f>
        <v>36572941</v>
      </c>
      <c r="I3905" s="1" t="str">
        <f>VLOOKUP(A3905,'volatile collection data'!$G$6:$H$69,2,FALSE)</f>
        <v>D</v>
      </c>
      <c r="J3905" s="1">
        <f>VLOOKUP(A3905,'volatile collection data'!$G$6:$I$69,3,FALSE)</f>
        <v>6</v>
      </c>
      <c r="K3905" s="1" t="str">
        <f>VLOOKUP(A3905,'volatile collection data'!$G$6:$N$69,8,FALSE)</f>
        <v>21A</v>
      </c>
      <c r="L3905" s="1">
        <f>VLOOKUP(A3905,'volatile collection data'!$G$6:$J$69,4,FALSE)</f>
        <v>3.4</v>
      </c>
      <c r="M3905" s="1">
        <f>VLOOKUP($A3905,'volatile collection data'!$G$6:$M$69,6,FALSE)</f>
        <v>13</v>
      </c>
      <c r="N3905" s="1">
        <f>VLOOKUP($A3905,'volatile collection data'!$G$6:$M$69,7,FALSE)</f>
        <v>3.4</v>
      </c>
      <c r="O3905" s="1">
        <f>VLOOKUP(A3905,'volatile collection data'!$G$6:$K$69,5,FALSE)</f>
        <v>1</v>
      </c>
      <c r="P3905" s="1" t="str">
        <f t="shared" si="363"/>
        <v>6D</v>
      </c>
      <c r="Q3905">
        <f t="shared" si="367"/>
        <v>0.14261403549368243</v>
      </c>
      <c r="R3905" t="str">
        <f t="shared" si="364"/>
        <v>21A_1-D&amp;3.4%3.4@13</v>
      </c>
      <c r="S3905" t="str">
        <f t="shared" si="365"/>
        <v>6D-21A-VCS-Loc-22</v>
      </c>
      <c r="T3905" t="str">
        <f>IFERROR(IF(VLOOKUP(S3905,Bad!$A:$A,1,FALSE)='RAW2'!S3905,"yes","no"),"no")</f>
        <v>no</v>
      </c>
      <c r="U3905" t="str">
        <f>IFERROR(VLOOKUP(F3905,compounds!$A:$B,2,FALSE),"")</f>
        <v/>
      </c>
      <c r="V3905" t="str">
        <f>VLOOKUP(B3905,'volatile collection data'!$O:$P,2,FALSE)</f>
        <v>27.apr.22 21</v>
      </c>
    </row>
    <row r="3906" spans="1:22" x14ac:dyDescent="0.2">
      <c r="A3906" t="s">
        <v>387</v>
      </c>
      <c r="B3906" s="1" t="str">
        <f t="shared" si="362"/>
        <v>6D</v>
      </c>
      <c r="C3906">
        <v>15.561999999999999</v>
      </c>
      <c r="D3906">
        <f t="shared" si="366"/>
        <v>15.56</v>
      </c>
      <c r="E3906">
        <f>VLOOKUP(D3906,'Peak Combiner'!$A$5:$D$4980,4,FALSE)</f>
        <v>15.55</v>
      </c>
      <c r="F3906">
        <f>IFERROR(VLOOKUP(D3906,rt_comb!$A:$B,2,FALSE),D3906)</f>
        <v>15.56</v>
      </c>
      <c r="G3906">
        <v>9464883</v>
      </c>
      <c r="H3906">
        <f>SUMIFS($G:$G,$E:$E,18.51,'RAW2'!$A:$A,'RAW2'!A3906)</f>
        <v>36572941</v>
      </c>
      <c r="I3906" s="1" t="str">
        <f>VLOOKUP(A3906,'volatile collection data'!$G$6:$H$69,2,FALSE)</f>
        <v>D</v>
      </c>
      <c r="J3906" s="1">
        <f>VLOOKUP(A3906,'volatile collection data'!$G$6:$I$69,3,FALSE)</f>
        <v>6</v>
      </c>
      <c r="K3906" s="1" t="str">
        <f>VLOOKUP(A3906,'volatile collection data'!$G$6:$N$69,8,FALSE)</f>
        <v>21A</v>
      </c>
      <c r="L3906" s="1">
        <f>VLOOKUP(A3906,'volatile collection data'!$G$6:$J$69,4,FALSE)</f>
        <v>3.4</v>
      </c>
      <c r="M3906" s="1">
        <f>VLOOKUP($A3906,'volatile collection data'!$G$6:$M$69,6,FALSE)</f>
        <v>13</v>
      </c>
      <c r="N3906" s="1">
        <f>VLOOKUP($A3906,'volatile collection data'!$G$6:$M$69,7,FALSE)</f>
        <v>3.4</v>
      </c>
      <c r="O3906" s="1">
        <f>VLOOKUP(A3906,'volatile collection data'!$G$6:$K$69,5,FALSE)</f>
        <v>1</v>
      </c>
      <c r="P3906" s="1" t="str">
        <f t="shared" si="363"/>
        <v>6D</v>
      </c>
      <c r="Q3906">
        <f t="shared" si="367"/>
        <v>0.38058042934625619</v>
      </c>
      <c r="R3906" t="str">
        <f t="shared" si="364"/>
        <v>21A_1-D&amp;3.4%3.4@13</v>
      </c>
      <c r="S3906" t="str">
        <f t="shared" si="365"/>
        <v>6D-21A-VCS-Loc-22</v>
      </c>
      <c r="T3906" t="str">
        <f>IFERROR(IF(VLOOKUP(S3906,Bad!$A:$A,1,FALSE)='RAW2'!S3906,"yes","no"),"no")</f>
        <v>no</v>
      </c>
      <c r="U3906" t="str">
        <f>IFERROR(VLOOKUP(F3906,compounds!$A:$B,2,FALSE),"")</f>
        <v>decanal</v>
      </c>
      <c r="V3906" t="str">
        <f>VLOOKUP(B3906,'volatile collection data'!$O:$P,2,FALSE)</f>
        <v>27.apr.22 21</v>
      </c>
    </row>
    <row r="3907" spans="1:22" x14ac:dyDescent="0.2">
      <c r="A3907" t="s">
        <v>387</v>
      </c>
      <c r="B3907" s="1" t="str">
        <f t="shared" ref="B3907:B3970" si="368">LEFT(A3907,FIND("-",A3907)-1)</f>
        <v>6D</v>
      </c>
      <c r="C3907">
        <v>15.776</v>
      </c>
      <c r="D3907">
        <f t="shared" si="366"/>
        <v>15.78</v>
      </c>
      <c r="E3907">
        <f>VLOOKUP(D3907,'Peak Combiner'!$A$5:$D$4980,4,FALSE)</f>
        <v>15.77</v>
      </c>
      <c r="F3907">
        <f>IFERROR(VLOOKUP(D3907,rt_comb!$A:$B,2,FALSE),D3907)</f>
        <v>15.78</v>
      </c>
      <c r="G3907">
        <v>2388032</v>
      </c>
      <c r="H3907">
        <f>SUMIFS($G:$G,$E:$E,18.51,'RAW2'!$A:$A,'RAW2'!A3907)</f>
        <v>36572941</v>
      </c>
      <c r="I3907" s="1" t="str">
        <f>VLOOKUP(A3907,'volatile collection data'!$G$6:$H$69,2,FALSE)</f>
        <v>D</v>
      </c>
      <c r="J3907" s="1">
        <f>VLOOKUP(A3907,'volatile collection data'!$G$6:$I$69,3,FALSE)</f>
        <v>6</v>
      </c>
      <c r="K3907" s="1" t="str">
        <f>VLOOKUP(A3907,'volatile collection data'!$G$6:$N$69,8,FALSE)</f>
        <v>21A</v>
      </c>
      <c r="L3907" s="1">
        <f>VLOOKUP(A3907,'volatile collection data'!$G$6:$J$69,4,FALSE)</f>
        <v>3.4</v>
      </c>
      <c r="M3907" s="1">
        <f>VLOOKUP($A3907,'volatile collection data'!$G$6:$M$69,6,FALSE)</f>
        <v>13</v>
      </c>
      <c r="N3907" s="1">
        <f>VLOOKUP($A3907,'volatile collection data'!$G$6:$M$69,7,FALSE)</f>
        <v>3.4</v>
      </c>
      <c r="O3907" s="1">
        <f>VLOOKUP(A3907,'volatile collection data'!$G$6:$K$69,5,FALSE)</f>
        <v>1</v>
      </c>
      <c r="P3907" s="1" t="str">
        <f t="shared" ref="P3907:P3970" si="369">J3907&amp;I3907</f>
        <v>6D</v>
      </c>
      <c r="Q3907">
        <f t="shared" si="367"/>
        <v>9.6022131900901322E-2</v>
      </c>
      <c r="R3907" t="str">
        <f t="shared" ref="R3907:R3970" si="370">K3907&amp;"_"&amp;O3907&amp;"-"&amp;I3907&amp;"&amp;"&amp;L3907&amp;"%"&amp;N3907&amp;"@"&amp;M3907</f>
        <v>21A_1-D&amp;3.4%3.4@13</v>
      </c>
      <c r="S3907" t="str">
        <f t="shared" ref="S3907:S3970" si="371">A3907</f>
        <v>6D-21A-VCS-Loc-22</v>
      </c>
      <c r="T3907" t="str">
        <f>IFERROR(IF(VLOOKUP(S3907,Bad!$A:$A,1,FALSE)='RAW2'!S3907,"yes","no"),"no")</f>
        <v>no</v>
      </c>
      <c r="U3907" t="str">
        <f>IFERROR(VLOOKUP(F3907,compounds!$A:$B,2,FALSE),"")</f>
        <v/>
      </c>
      <c r="V3907" t="str">
        <f>VLOOKUP(B3907,'volatile collection data'!$O:$P,2,FALSE)</f>
        <v>27.apr.22 21</v>
      </c>
    </row>
    <row r="3908" spans="1:22" x14ac:dyDescent="0.2">
      <c r="A3908" t="s">
        <v>387</v>
      </c>
      <c r="B3908" s="1" t="str">
        <f t="shared" si="368"/>
        <v>6D</v>
      </c>
      <c r="C3908">
        <v>16.038</v>
      </c>
      <c r="D3908">
        <f t="shared" si="366"/>
        <v>16.04</v>
      </c>
      <c r="E3908">
        <f>VLOOKUP(D3908,'Peak Combiner'!$A$5:$D$4980,4,FALSE)</f>
        <v>16.04</v>
      </c>
      <c r="F3908">
        <f>IFERROR(VLOOKUP(D3908,rt_comb!$A:$B,2,FALSE),D3908)</f>
        <v>16.04</v>
      </c>
      <c r="G3908">
        <v>2122620</v>
      </c>
      <c r="H3908">
        <f>SUMIFS($G:$G,$E:$E,18.51,'RAW2'!$A:$A,'RAW2'!A3908)</f>
        <v>36572941</v>
      </c>
      <c r="I3908" s="1" t="str">
        <f>VLOOKUP(A3908,'volatile collection data'!$G$6:$H$69,2,FALSE)</f>
        <v>D</v>
      </c>
      <c r="J3908" s="1">
        <f>VLOOKUP(A3908,'volatile collection data'!$G$6:$I$69,3,FALSE)</f>
        <v>6</v>
      </c>
      <c r="K3908" s="1" t="str">
        <f>VLOOKUP(A3908,'volatile collection data'!$G$6:$N$69,8,FALSE)</f>
        <v>21A</v>
      </c>
      <c r="L3908" s="1">
        <f>VLOOKUP(A3908,'volatile collection data'!$G$6:$J$69,4,FALSE)</f>
        <v>3.4</v>
      </c>
      <c r="M3908" s="1">
        <f>VLOOKUP($A3908,'volatile collection data'!$G$6:$M$69,6,FALSE)</f>
        <v>13</v>
      </c>
      <c r="N3908" s="1">
        <f>VLOOKUP($A3908,'volatile collection data'!$G$6:$M$69,7,FALSE)</f>
        <v>3.4</v>
      </c>
      <c r="O3908" s="1">
        <f>VLOOKUP(A3908,'volatile collection data'!$G$6:$K$69,5,FALSE)</f>
        <v>1</v>
      </c>
      <c r="P3908" s="1" t="str">
        <f t="shared" si="369"/>
        <v>6D</v>
      </c>
      <c r="Q3908">
        <f t="shared" si="367"/>
        <v>8.5349985936323813E-2</v>
      </c>
      <c r="R3908" t="str">
        <f t="shared" si="370"/>
        <v>21A_1-D&amp;3.4%3.4@13</v>
      </c>
      <c r="S3908" t="str">
        <f t="shared" si="371"/>
        <v>6D-21A-VCS-Loc-22</v>
      </c>
      <c r="T3908" t="str">
        <f>IFERROR(IF(VLOOKUP(S3908,Bad!$A:$A,1,FALSE)='RAW2'!S3908,"yes","no"),"no")</f>
        <v>no</v>
      </c>
      <c r="U3908" t="str">
        <f>IFERROR(VLOOKUP(F3908,compounds!$A:$B,2,FALSE),"")</f>
        <v/>
      </c>
      <c r="V3908" t="str">
        <f>VLOOKUP(B3908,'volatile collection data'!$O:$P,2,FALSE)</f>
        <v>27.apr.22 21</v>
      </c>
    </row>
    <row r="3909" spans="1:22" x14ac:dyDescent="0.2">
      <c r="A3909" t="s">
        <v>387</v>
      </c>
      <c r="B3909" s="1" t="str">
        <f t="shared" si="368"/>
        <v>6D</v>
      </c>
      <c r="C3909">
        <v>16.449000000000002</v>
      </c>
      <c r="D3909">
        <f t="shared" si="366"/>
        <v>16.45</v>
      </c>
      <c r="E3909">
        <f>VLOOKUP(D3909,'Peak Combiner'!$A$5:$D$4980,4,FALSE)</f>
        <v>16.440000000000001</v>
      </c>
      <c r="F3909">
        <f>IFERROR(VLOOKUP(D3909,rt_comb!$A:$B,2,FALSE),D3909)</f>
        <v>16.45</v>
      </c>
      <c r="G3909">
        <v>3676816</v>
      </c>
      <c r="H3909">
        <f>SUMIFS($G:$G,$E:$E,18.51,'RAW2'!$A:$A,'RAW2'!A3909)</f>
        <v>36572941</v>
      </c>
      <c r="I3909" s="1" t="str">
        <f>VLOOKUP(A3909,'volatile collection data'!$G$6:$H$69,2,FALSE)</f>
        <v>D</v>
      </c>
      <c r="J3909" s="1">
        <f>VLOOKUP(A3909,'volatile collection data'!$G$6:$I$69,3,FALSE)</f>
        <v>6</v>
      </c>
      <c r="K3909" s="1" t="str">
        <f>VLOOKUP(A3909,'volatile collection data'!$G$6:$N$69,8,FALSE)</f>
        <v>21A</v>
      </c>
      <c r="L3909" s="1">
        <f>VLOOKUP(A3909,'volatile collection data'!$G$6:$J$69,4,FALSE)</f>
        <v>3.4</v>
      </c>
      <c r="M3909" s="1">
        <f>VLOOKUP($A3909,'volatile collection data'!$G$6:$M$69,6,FALSE)</f>
        <v>13</v>
      </c>
      <c r="N3909" s="1">
        <f>VLOOKUP($A3909,'volatile collection data'!$G$6:$M$69,7,FALSE)</f>
        <v>3.4</v>
      </c>
      <c r="O3909" s="1">
        <f>VLOOKUP(A3909,'volatile collection data'!$G$6:$K$69,5,FALSE)</f>
        <v>1</v>
      </c>
      <c r="P3909" s="1" t="str">
        <f t="shared" si="369"/>
        <v>6D</v>
      </c>
      <c r="Q3909">
        <f t="shared" si="367"/>
        <v>0.14784379393883521</v>
      </c>
      <c r="R3909" t="str">
        <f t="shared" si="370"/>
        <v>21A_1-D&amp;3.4%3.4@13</v>
      </c>
      <c r="S3909" t="str">
        <f t="shared" si="371"/>
        <v>6D-21A-VCS-Loc-22</v>
      </c>
      <c r="T3909" t="str">
        <f>IFERROR(IF(VLOOKUP(S3909,Bad!$A:$A,1,FALSE)='RAW2'!S3909,"yes","no"),"no")</f>
        <v>no</v>
      </c>
      <c r="U3909" t="str">
        <f>IFERROR(VLOOKUP(F3909,compounds!$A:$B,2,FALSE),"")</f>
        <v/>
      </c>
      <c r="V3909" t="str">
        <f>VLOOKUP(B3909,'volatile collection data'!$O:$P,2,FALSE)</f>
        <v>27.apr.22 21</v>
      </c>
    </row>
    <row r="3910" spans="1:22" x14ac:dyDescent="0.2">
      <c r="A3910" t="s">
        <v>387</v>
      </c>
      <c r="B3910" s="1" t="str">
        <f t="shared" si="368"/>
        <v>6D</v>
      </c>
      <c r="C3910">
        <v>18.213000000000001</v>
      </c>
      <c r="D3910">
        <f t="shared" si="366"/>
        <v>18.21</v>
      </c>
      <c r="E3910">
        <f>VLOOKUP(D3910,'Peak Combiner'!$A$5:$D$4980,4,FALSE)</f>
        <v>18.21</v>
      </c>
      <c r="F3910">
        <f>IFERROR(VLOOKUP(D3910,rt_comb!$A:$B,2,FALSE),D3910)</f>
        <v>18.21</v>
      </c>
      <c r="G3910">
        <v>2524999</v>
      </c>
      <c r="H3910">
        <f>SUMIFS($G:$G,$E:$E,18.51,'RAW2'!$A:$A,'RAW2'!A3910)</f>
        <v>36572941</v>
      </c>
      <c r="I3910" s="1" t="str">
        <f>VLOOKUP(A3910,'volatile collection data'!$G$6:$H$69,2,FALSE)</f>
        <v>D</v>
      </c>
      <c r="J3910" s="1">
        <f>VLOOKUP(A3910,'volatile collection data'!$G$6:$I$69,3,FALSE)</f>
        <v>6</v>
      </c>
      <c r="K3910" s="1" t="str">
        <f>VLOOKUP(A3910,'volatile collection data'!$G$6:$N$69,8,FALSE)</f>
        <v>21A</v>
      </c>
      <c r="L3910" s="1">
        <f>VLOOKUP(A3910,'volatile collection data'!$G$6:$J$69,4,FALSE)</f>
        <v>3.4</v>
      </c>
      <c r="M3910" s="1">
        <f>VLOOKUP($A3910,'volatile collection data'!$G$6:$M$69,6,FALSE)</f>
        <v>13</v>
      </c>
      <c r="N3910" s="1">
        <f>VLOOKUP($A3910,'volatile collection data'!$G$6:$M$69,7,FALSE)</f>
        <v>3.4</v>
      </c>
      <c r="O3910" s="1">
        <f>VLOOKUP(A3910,'volatile collection data'!$G$6:$K$69,5,FALSE)</f>
        <v>1</v>
      </c>
      <c r="P3910" s="1" t="str">
        <f t="shared" si="369"/>
        <v>6D</v>
      </c>
      <c r="Q3910">
        <f t="shared" si="367"/>
        <v>0.10152953856047321</v>
      </c>
      <c r="R3910" t="str">
        <f t="shared" si="370"/>
        <v>21A_1-D&amp;3.4%3.4@13</v>
      </c>
      <c r="S3910" t="str">
        <f t="shared" si="371"/>
        <v>6D-21A-VCS-Loc-22</v>
      </c>
      <c r="T3910" t="str">
        <f>IFERROR(IF(VLOOKUP(S3910,Bad!$A:$A,1,FALSE)='RAW2'!S3910,"yes","no"),"no")</f>
        <v>no</v>
      </c>
      <c r="U3910" t="str">
        <f>IFERROR(VLOOKUP(F3910,compounds!$A:$B,2,FALSE),"")</f>
        <v/>
      </c>
      <c r="V3910" t="str">
        <f>VLOOKUP(B3910,'volatile collection data'!$O:$P,2,FALSE)</f>
        <v>27.apr.22 21</v>
      </c>
    </row>
    <row r="3911" spans="1:22" x14ac:dyDescent="0.2">
      <c r="A3911" t="s">
        <v>387</v>
      </c>
      <c r="B3911" s="1" t="str">
        <f t="shared" si="368"/>
        <v>6D</v>
      </c>
      <c r="C3911">
        <v>18.408000000000001</v>
      </c>
      <c r="D3911">
        <f t="shared" si="366"/>
        <v>18.41</v>
      </c>
      <c r="E3911">
        <f>VLOOKUP(D3911,'Peak Combiner'!$A$5:$D$4980,4,FALSE)</f>
        <v>18.41</v>
      </c>
      <c r="F3911">
        <f>IFERROR(VLOOKUP(D3911,rt_comb!$A:$B,2,FALSE),D3911)</f>
        <v>18.41</v>
      </c>
      <c r="G3911">
        <v>1367529</v>
      </c>
      <c r="H3911">
        <f>SUMIFS($G:$G,$E:$E,18.51,'RAW2'!$A:$A,'RAW2'!A3911)</f>
        <v>36572941</v>
      </c>
      <c r="I3911" s="1" t="str">
        <f>VLOOKUP(A3911,'volatile collection data'!$G$6:$H$69,2,FALSE)</f>
        <v>D</v>
      </c>
      <c r="J3911" s="1">
        <f>VLOOKUP(A3911,'volatile collection data'!$G$6:$I$69,3,FALSE)</f>
        <v>6</v>
      </c>
      <c r="K3911" s="1" t="str">
        <f>VLOOKUP(A3911,'volatile collection data'!$G$6:$N$69,8,FALSE)</f>
        <v>21A</v>
      </c>
      <c r="L3911" s="1">
        <f>VLOOKUP(A3911,'volatile collection data'!$G$6:$J$69,4,FALSE)</f>
        <v>3.4</v>
      </c>
      <c r="M3911" s="1">
        <f>VLOOKUP($A3911,'volatile collection data'!$G$6:$M$69,6,FALSE)</f>
        <v>13</v>
      </c>
      <c r="N3911" s="1">
        <f>VLOOKUP($A3911,'volatile collection data'!$G$6:$M$69,7,FALSE)</f>
        <v>3.4</v>
      </c>
      <c r="O3911" s="1">
        <f>VLOOKUP(A3911,'volatile collection data'!$G$6:$K$69,5,FALSE)</f>
        <v>1</v>
      </c>
      <c r="P3911" s="1" t="str">
        <f t="shared" si="369"/>
        <v>6D</v>
      </c>
      <c r="Q3911">
        <f t="shared" si="367"/>
        <v>5.4987977554868485E-2</v>
      </c>
      <c r="R3911" t="str">
        <f t="shared" si="370"/>
        <v>21A_1-D&amp;3.4%3.4@13</v>
      </c>
      <c r="S3911" t="str">
        <f t="shared" si="371"/>
        <v>6D-21A-VCS-Loc-22</v>
      </c>
      <c r="T3911" t="str">
        <f>IFERROR(IF(VLOOKUP(S3911,Bad!$A:$A,1,FALSE)='RAW2'!S3911,"yes","no"),"no")</f>
        <v>no</v>
      </c>
      <c r="U3911" t="str">
        <f>IFERROR(VLOOKUP(F3911,compounds!$A:$B,2,FALSE),"")</f>
        <v/>
      </c>
      <c r="V3911" t="str">
        <f>VLOOKUP(B3911,'volatile collection data'!$O:$P,2,FALSE)</f>
        <v>27.apr.22 21</v>
      </c>
    </row>
    <row r="3912" spans="1:22" x14ac:dyDescent="0.2">
      <c r="A3912" t="s">
        <v>387</v>
      </c>
      <c r="B3912" s="1" t="str">
        <f t="shared" si="368"/>
        <v>6D</v>
      </c>
      <c r="C3912">
        <v>18.515999999999998</v>
      </c>
      <c r="D3912">
        <f t="shared" si="366"/>
        <v>18.52</v>
      </c>
      <c r="E3912">
        <f>VLOOKUP(D3912,'Peak Combiner'!$A$5:$D$4980,4,FALSE)</f>
        <v>18.510000000000002</v>
      </c>
      <c r="F3912">
        <f>IFERROR(VLOOKUP(D3912,rt_comb!$A:$B,2,FALSE),D3912)</f>
        <v>18.52</v>
      </c>
      <c r="G3912">
        <v>36572941</v>
      </c>
      <c r="H3912">
        <f>SUMIFS($G:$G,$E:$E,18.51,'RAW2'!$A:$A,'RAW2'!A3912)</f>
        <v>36572941</v>
      </c>
      <c r="I3912" s="1" t="str">
        <f>VLOOKUP(A3912,'volatile collection data'!$G$6:$H$69,2,FALSE)</f>
        <v>D</v>
      </c>
      <c r="J3912" s="1">
        <f>VLOOKUP(A3912,'volatile collection data'!$G$6:$I$69,3,FALSE)</f>
        <v>6</v>
      </c>
      <c r="K3912" s="1" t="str">
        <f>VLOOKUP(A3912,'volatile collection data'!$G$6:$N$69,8,FALSE)</f>
        <v>21A</v>
      </c>
      <c r="L3912" s="1">
        <f>VLOOKUP(A3912,'volatile collection data'!$G$6:$J$69,4,FALSE)</f>
        <v>3.4</v>
      </c>
      <c r="M3912" s="1">
        <f>VLOOKUP($A3912,'volatile collection data'!$G$6:$M$69,6,FALSE)</f>
        <v>13</v>
      </c>
      <c r="N3912" s="1">
        <f>VLOOKUP($A3912,'volatile collection data'!$G$6:$M$69,7,FALSE)</f>
        <v>3.4</v>
      </c>
      <c r="O3912" s="1">
        <f>VLOOKUP(A3912,'volatile collection data'!$G$6:$K$69,5,FALSE)</f>
        <v>1</v>
      </c>
      <c r="P3912" s="1" t="str">
        <f t="shared" si="369"/>
        <v>6D</v>
      </c>
      <c r="Q3912">
        <f t="shared" si="367"/>
        <v>1.4705882352941178</v>
      </c>
      <c r="R3912" t="str">
        <f t="shared" si="370"/>
        <v>21A_1-D&amp;3.4%3.4@13</v>
      </c>
      <c r="S3912" t="str">
        <f t="shared" si="371"/>
        <v>6D-21A-VCS-Loc-22</v>
      </c>
      <c r="T3912" t="str">
        <f>IFERROR(IF(VLOOKUP(S3912,Bad!$A:$A,1,FALSE)='RAW2'!S3912,"yes","no"),"no")</f>
        <v>no</v>
      </c>
      <c r="U3912" t="str">
        <f>IFERROR(VLOOKUP(F3912,compounds!$A:$B,2,FALSE),"")</f>
        <v>standard</v>
      </c>
      <c r="V3912" t="str">
        <f>VLOOKUP(B3912,'volatile collection data'!$O:$P,2,FALSE)</f>
        <v>27.apr.22 21</v>
      </c>
    </row>
    <row r="3913" spans="1:22" x14ac:dyDescent="0.2">
      <c r="A3913" t="s">
        <v>387</v>
      </c>
      <c r="B3913" s="1" t="str">
        <f t="shared" si="368"/>
        <v>6D</v>
      </c>
      <c r="C3913">
        <v>20.047999999999998</v>
      </c>
      <c r="D3913">
        <f t="shared" si="366"/>
        <v>20.05</v>
      </c>
      <c r="E3913">
        <f>VLOOKUP(D3913,'Peak Combiner'!$A$5:$D$4980,4,FALSE)</f>
        <v>20.05</v>
      </c>
      <c r="F3913">
        <f>IFERROR(VLOOKUP(D3913,rt_comb!$A:$B,2,FALSE),D3913)</f>
        <v>20.05</v>
      </c>
      <c r="G3913">
        <v>2431652</v>
      </c>
      <c r="H3913">
        <f>SUMIFS($G:$G,$E:$E,18.51,'RAW2'!$A:$A,'RAW2'!A3913)</f>
        <v>36572941</v>
      </c>
      <c r="I3913" s="1" t="str">
        <f>VLOOKUP(A3913,'volatile collection data'!$G$6:$H$69,2,FALSE)</f>
        <v>D</v>
      </c>
      <c r="J3913" s="1">
        <f>VLOOKUP(A3913,'volatile collection data'!$G$6:$I$69,3,FALSE)</f>
        <v>6</v>
      </c>
      <c r="K3913" s="1" t="str">
        <f>VLOOKUP(A3913,'volatile collection data'!$G$6:$N$69,8,FALSE)</f>
        <v>21A</v>
      </c>
      <c r="L3913" s="1">
        <f>VLOOKUP(A3913,'volatile collection data'!$G$6:$J$69,4,FALSE)</f>
        <v>3.4</v>
      </c>
      <c r="M3913" s="1">
        <f>VLOOKUP($A3913,'volatile collection data'!$G$6:$M$69,6,FALSE)</f>
        <v>13</v>
      </c>
      <c r="N3913" s="1">
        <f>VLOOKUP($A3913,'volatile collection data'!$G$6:$M$69,7,FALSE)</f>
        <v>3.4</v>
      </c>
      <c r="O3913" s="1">
        <f>VLOOKUP(A3913,'volatile collection data'!$G$6:$K$69,5,FALSE)</f>
        <v>1</v>
      </c>
      <c r="P3913" s="1" t="str">
        <f t="shared" si="369"/>
        <v>6D</v>
      </c>
      <c r="Q3913">
        <f t="shared" si="367"/>
        <v>9.7776080505240517E-2</v>
      </c>
      <c r="R3913" t="str">
        <f t="shared" si="370"/>
        <v>21A_1-D&amp;3.4%3.4@13</v>
      </c>
      <c r="S3913" t="str">
        <f t="shared" si="371"/>
        <v>6D-21A-VCS-Loc-22</v>
      </c>
      <c r="T3913" t="str">
        <f>IFERROR(IF(VLOOKUP(S3913,Bad!$A:$A,1,FALSE)='RAW2'!S3913,"yes","no"),"no")</f>
        <v>no</v>
      </c>
      <c r="U3913" t="str">
        <f>IFERROR(VLOOKUP(F3913,compounds!$A:$B,2,FALSE),"")</f>
        <v>tridecane</v>
      </c>
      <c r="V3913" t="str">
        <f>VLOOKUP(B3913,'volatile collection data'!$O:$P,2,FALSE)</f>
        <v>27.apr.22 21</v>
      </c>
    </row>
    <row r="3914" spans="1:22" x14ac:dyDescent="0.2">
      <c r="A3914" t="s">
        <v>387</v>
      </c>
      <c r="B3914" s="1" t="str">
        <f t="shared" si="368"/>
        <v>6D</v>
      </c>
      <c r="C3914">
        <v>20.847000000000001</v>
      </c>
      <c r="D3914">
        <f t="shared" si="366"/>
        <v>20.85</v>
      </c>
      <c r="E3914">
        <f>VLOOKUP(D3914,'Peak Combiner'!$A$5:$D$4980,4,FALSE)</f>
        <v>20.85</v>
      </c>
      <c r="F3914">
        <f>IFERROR(VLOOKUP(D3914,rt_comb!$A:$B,2,FALSE),D3914)</f>
        <v>20.85</v>
      </c>
      <c r="G3914">
        <v>1254090</v>
      </c>
      <c r="H3914">
        <f>SUMIFS($G:$G,$E:$E,18.51,'RAW2'!$A:$A,'RAW2'!A3914)</f>
        <v>36572941</v>
      </c>
      <c r="I3914" s="1" t="str">
        <f>VLOOKUP(A3914,'volatile collection data'!$G$6:$H$69,2,FALSE)</f>
        <v>D</v>
      </c>
      <c r="J3914" s="1">
        <f>VLOOKUP(A3914,'volatile collection data'!$G$6:$I$69,3,FALSE)</f>
        <v>6</v>
      </c>
      <c r="K3914" s="1" t="str">
        <f>VLOOKUP(A3914,'volatile collection data'!$G$6:$N$69,8,FALSE)</f>
        <v>21A</v>
      </c>
      <c r="L3914" s="1">
        <f>VLOOKUP(A3914,'volatile collection data'!$G$6:$J$69,4,FALSE)</f>
        <v>3.4</v>
      </c>
      <c r="M3914" s="1">
        <f>VLOOKUP($A3914,'volatile collection data'!$G$6:$M$69,6,FALSE)</f>
        <v>13</v>
      </c>
      <c r="N3914" s="1">
        <f>VLOOKUP($A3914,'volatile collection data'!$G$6:$M$69,7,FALSE)</f>
        <v>3.4</v>
      </c>
      <c r="O3914" s="1">
        <f>VLOOKUP(A3914,'volatile collection data'!$G$6:$K$69,5,FALSE)</f>
        <v>1</v>
      </c>
      <c r="P3914" s="1" t="str">
        <f t="shared" si="369"/>
        <v>6D</v>
      </c>
      <c r="Q3914">
        <f t="shared" si="367"/>
        <v>5.0426625520764108E-2</v>
      </c>
      <c r="R3914" t="str">
        <f t="shared" si="370"/>
        <v>21A_1-D&amp;3.4%3.4@13</v>
      </c>
      <c r="S3914" t="str">
        <f t="shared" si="371"/>
        <v>6D-21A-VCS-Loc-22</v>
      </c>
      <c r="T3914" t="str">
        <f>IFERROR(IF(VLOOKUP(S3914,Bad!$A:$A,1,FALSE)='RAW2'!S3914,"yes","no"),"no")</f>
        <v>no</v>
      </c>
      <c r="U3914" t="str">
        <f>IFERROR(VLOOKUP(F3914,compounds!$A:$B,2,FALSE),"")</f>
        <v>nanodecane</v>
      </c>
      <c r="V3914" t="str">
        <f>VLOOKUP(B3914,'volatile collection data'!$O:$P,2,FALSE)</f>
        <v>27.apr.22 21</v>
      </c>
    </row>
    <row r="3915" spans="1:22" x14ac:dyDescent="0.2">
      <c r="A3915" t="s">
        <v>387</v>
      </c>
      <c r="B3915" s="1" t="str">
        <f t="shared" si="368"/>
        <v>6D</v>
      </c>
      <c r="C3915">
        <v>21.077999999999999</v>
      </c>
      <c r="D3915">
        <f t="shared" si="366"/>
        <v>21.08</v>
      </c>
      <c r="E3915">
        <f>VLOOKUP(D3915,'Peak Combiner'!$A$5:$D$4980,4,FALSE)</f>
        <v>21.07</v>
      </c>
      <c r="F3915">
        <f>IFERROR(VLOOKUP(D3915,rt_comb!$A:$B,2,FALSE),D3915)</f>
        <v>21.08</v>
      </c>
      <c r="G3915">
        <v>3448149</v>
      </c>
      <c r="H3915">
        <f>SUMIFS($G:$G,$E:$E,18.51,'RAW2'!$A:$A,'RAW2'!A3915)</f>
        <v>36572941</v>
      </c>
      <c r="I3915" s="1" t="str">
        <f>VLOOKUP(A3915,'volatile collection data'!$G$6:$H$69,2,FALSE)</f>
        <v>D</v>
      </c>
      <c r="J3915" s="1">
        <f>VLOOKUP(A3915,'volatile collection data'!$G$6:$I$69,3,FALSE)</f>
        <v>6</v>
      </c>
      <c r="K3915" s="1" t="str">
        <f>VLOOKUP(A3915,'volatile collection data'!$G$6:$N$69,8,FALSE)</f>
        <v>21A</v>
      </c>
      <c r="L3915" s="1">
        <f>VLOOKUP(A3915,'volatile collection data'!$G$6:$J$69,4,FALSE)</f>
        <v>3.4</v>
      </c>
      <c r="M3915" s="1">
        <f>VLOOKUP($A3915,'volatile collection data'!$G$6:$M$69,6,FALSE)</f>
        <v>13</v>
      </c>
      <c r="N3915" s="1">
        <f>VLOOKUP($A3915,'volatile collection data'!$G$6:$M$69,7,FALSE)</f>
        <v>3.4</v>
      </c>
      <c r="O3915" s="1">
        <f>VLOOKUP(A3915,'volatile collection data'!$G$6:$K$69,5,FALSE)</f>
        <v>1</v>
      </c>
      <c r="P3915" s="1" t="str">
        <f t="shared" si="369"/>
        <v>6D</v>
      </c>
      <c r="Q3915">
        <f t="shared" si="367"/>
        <v>0.1386491546562027</v>
      </c>
      <c r="R3915" t="str">
        <f t="shared" si="370"/>
        <v>21A_1-D&amp;3.4%3.4@13</v>
      </c>
      <c r="S3915" t="str">
        <f t="shared" si="371"/>
        <v>6D-21A-VCS-Loc-22</v>
      </c>
      <c r="T3915" t="str">
        <f>IFERROR(IF(VLOOKUP(S3915,Bad!$A:$A,1,FALSE)='RAW2'!S3915,"yes","no"),"no")</f>
        <v>no</v>
      </c>
      <c r="U3915" t="str">
        <f>IFERROR(VLOOKUP(F3915,compounds!$A:$B,2,FALSE),"")</f>
        <v/>
      </c>
      <c r="V3915" t="str">
        <f>VLOOKUP(B3915,'volatile collection data'!$O:$P,2,FALSE)</f>
        <v>27.apr.22 21</v>
      </c>
    </row>
    <row r="3916" spans="1:22" x14ac:dyDescent="0.2">
      <c r="A3916" t="s">
        <v>387</v>
      </c>
      <c r="B3916" s="1" t="str">
        <f t="shared" si="368"/>
        <v>6D</v>
      </c>
      <c r="C3916">
        <v>21.323</v>
      </c>
      <c r="D3916">
        <f t="shared" si="366"/>
        <v>21.32</v>
      </c>
      <c r="E3916">
        <f>VLOOKUP(D3916,'Peak Combiner'!$A$5:$D$4980,4,FALSE)</f>
        <v>21.28</v>
      </c>
      <c r="F3916">
        <f>IFERROR(VLOOKUP(D3916,rt_comb!$A:$B,2,FALSE),D3916)</f>
        <v>21.32</v>
      </c>
      <c r="G3916">
        <v>21027830</v>
      </c>
      <c r="H3916">
        <f>SUMIFS($G:$G,$E:$E,18.51,'RAW2'!$A:$A,'RAW2'!A3916)</f>
        <v>36572941</v>
      </c>
      <c r="I3916" s="1" t="str">
        <f>VLOOKUP(A3916,'volatile collection data'!$G$6:$H$69,2,FALSE)</f>
        <v>D</v>
      </c>
      <c r="J3916" s="1">
        <f>VLOOKUP(A3916,'volatile collection data'!$G$6:$I$69,3,FALSE)</f>
        <v>6</v>
      </c>
      <c r="K3916" s="1" t="str">
        <f>VLOOKUP(A3916,'volatile collection data'!$G$6:$N$69,8,FALSE)</f>
        <v>21A</v>
      </c>
      <c r="L3916" s="1">
        <f>VLOOKUP(A3916,'volatile collection data'!$G$6:$J$69,4,FALSE)</f>
        <v>3.4</v>
      </c>
      <c r="M3916" s="1">
        <f>VLOOKUP($A3916,'volatile collection data'!$G$6:$M$69,6,FALSE)</f>
        <v>13</v>
      </c>
      <c r="N3916" s="1">
        <f>VLOOKUP($A3916,'volatile collection data'!$G$6:$M$69,7,FALSE)</f>
        <v>3.4</v>
      </c>
      <c r="O3916" s="1">
        <f>VLOOKUP(A3916,'volatile collection data'!$G$6:$K$69,5,FALSE)</f>
        <v>1</v>
      </c>
      <c r="P3916" s="1" t="str">
        <f t="shared" si="369"/>
        <v>6D</v>
      </c>
      <c r="Q3916">
        <f t="shared" si="367"/>
        <v>0.84552345439664556</v>
      </c>
      <c r="R3916" t="str">
        <f t="shared" si="370"/>
        <v>21A_1-D&amp;3.4%3.4@13</v>
      </c>
      <c r="S3916" t="str">
        <f t="shared" si="371"/>
        <v>6D-21A-VCS-Loc-22</v>
      </c>
      <c r="T3916" t="str">
        <f>IFERROR(IF(VLOOKUP(S3916,Bad!$A:$A,1,FALSE)='RAW2'!S3916,"yes","no"),"no")</f>
        <v>no</v>
      </c>
      <c r="U3916" t="str">
        <f>IFERROR(VLOOKUP(F3916,compounds!$A:$B,2,FALSE),"")</f>
        <v/>
      </c>
      <c r="V3916" t="str">
        <f>VLOOKUP(B3916,'volatile collection data'!$O:$P,2,FALSE)</f>
        <v>27.apr.22 21</v>
      </c>
    </row>
    <row r="3917" spans="1:22" x14ac:dyDescent="0.2">
      <c r="A3917" t="s">
        <v>387</v>
      </c>
      <c r="B3917" s="1" t="str">
        <f t="shared" si="368"/>
        <v>6D</v>
      </c>
      <c r="C3917">
        <v>22.75</v>
      </c>
      <c r="D3917">
        <f t="shared" si="366"/>
        <v>22.75</v>
      </c>
      <c r="E3917">
        <f>VLOOKUP(D3917,'Peak Combiner'!$A$5:$D$4980,4,FALSE)</f>
        <v>22.75</v>
      </c>
      <c r="F3917">
        <f>IFERROR(VLOOKUP(D3917,rt_comb!$A:$B,2,FALSE),D3917)</f>
        <v>22.75</v>
      </c>
      <c r="G3917">
        <v>1050309</v>
      </c>
      <c r="H3917">
        <f>SUMIFS($G:$G,$E:$E,18.51,'RAW2'!$A:$A,'RAW2'!A3917)</f>
        <v>36572941</v>
      </c>
      <c r="I3917" s="1" t="str">
        <f>VLOOKUP(A3917,'volatile collection data'!$G$6:$H$69,2,FALSE)</f>
        <v>D</v>
      </c>
      <c r="J3917" s="1">
        <f>VLOOKUP(A3917,'volatile collection data'!$G$6:$I$69,3,FALSE)</f>
        <v>6</v>
      </c>
      <c r="K3917" s="1" t="str">
        <f>VLOOKUP(A3917,'volatile collection data'!$G$6:$N$69,8,FALSE)</f>
        <v>21A</v>
      </c>
      <c r="L3917" s="1">
        <f>VLOOKUP(A3917,'volatile collection data'!$G$6:$J$69,4,FALSE)</f>
        <v>3.4</v>
      </c>
      <c r="M3917" s="1">
        <f>VLOOKUP($A3917,'volatile collection data'!$G$6:$M$69,6,FALSE)</f>
        <v>13</v>
      </c>
      <c r="N3917" s="1">
        <f>VLOOKUP($A3917,'volatile collection data'!$G$6:$M$69,7,FALSE)</f>
        <v>3.4</v>
      </c>
      <c r="O3917" s="1">
        <f>VLOOKUP(A3917,'volatile collection data'!$G$6:$K$69,5,FALSE)</f>
        <v>1</v>
      </c>
      <c r="P3917" s="1" t="str">
        <f t="shared" si="369"/>
        <v>6D</v>
      </c>
      <c r="Q3917">
        <f t="shared" si="367"/>
        <v>4.2232645682597131E-2</v>
      </c>
      <c r="R3917" t="str">
        <f t="shared" si="370"/>
        <v>21A_1-D&amp;3.4%3.4@13</v>
      </c>
      <c r="S3917" t="str">
        <f t="shared" si="371"/>
        <v>6D-21A-VCS-Loc-22</v>
      </c>
      <c r="T3917" t="str">
        <f>IFERROR(IF(VLOOKUP(S3917,Bad!$A:$A,1,FALSE)='RAW2'!S3917,"yes","no"),"no")</f>
        <v>no</v>
      </c>
      <c r="U3917" t="str">
        <f>IFERROR(VLOOKUP(F3917,compounds!$A:$B,2,FALSE),"")</f>
        <v/>
      </c>
      <c r="V3917" t="str">
        <f>VLOOKUP(B3917,'volatile collection data'!$O:$P,2,FALSE)</f>
        <v>27.apr.22 21</v>
      </c>
    </row>
    <row r="3918" spans="1:22" x14ac:dyDescent="0.2">
      <c r="A3918" t="s">
        <v>387</v>
      </c>
      <c r="B3918" s="1" t="str">
        <f t="shared" si="368"/>
        <v>6D</v>
      </c>
      <c r="C3918">
        <v>23.33</v>
      </c>
      <c r="D3918">
        <f t="shared" si="366"/>
        <v>23.33</v>
      </c>
      <c r="E3918">
        <f>VLOOKUP(D3918,'Peak Combiner'!$A$5:$D$4980,4,FALSE)</f>
        <v>23.32</v>
      </c>
      <c r="F3918">
        <f>IFERROR(VLOOKUP(D3918,rt_comb!$A:$B,2,FALSE),D3918)</f>
        <v>23.33</v>
      </c>
      <c r="G3918">
        <v>2723363</v>
      </c>
      <c r="H3918">
        <f>SUMIFS($G:$G,$E:$E,18.51,'RAW2'!$A:$A,'RAW2'!A3918)</f>
        <v>36572941</v>
      </c>
      <c r="I3918" s="1" t="str">
        <f>VLOOKUP(A3918,'volatile collection data'!$G$6:$H$69,2,FALSE)</f>
        <v>D</v>
      </c>
      <c r="J3918" s="1">
        <f>VLOOKUP(A3918,'volatile collection data'!$G$6:$I$69,3,FALSE)</f>
        <v>6</v>
      </c>
      <c r="K3918" s="1" t="str">
        <f>VLOOKUP(A3918,'volatile collection data'!$G$6:$N$69,8,FALSE)</f>
        <v>21A</v>
      </c>
      <c r="L3918" s="1">
        <f>VLOOKUP(A3918,'volatile collection data'!$G$6:$J$69,4,FALSE)</f>
        <v>3.4</v>
      </c>
      <c r="M3918" s="1">
        <f>VLOOKUP($A3918,'volatile collection data'!$G$6:$M$69,6,FALSE)</f>
        <v>13</v>
      </c>
      <c r="N3918" s="1">
        <f>VLOOKUP($A3918,'volatile collection data'!$G$6:$M$69,7,FALSE)</f>
        <v>3.4</v>
      </c>
      <c r="O3918" s="1">
        <f>VLOOKUP(A3918,'volatile collection data'!$G$6:$K$69,5,FALSE)</f>
        <v>1</v>
      </c>
      <c r="P3918" s="1" t="str">
        <f t="shared" si="369"/>
        <v>6D</v>
      </c>
      <c r="Q3918">
        <f t="shared" si="367"/>
        <v>0.1095057022686607</v>
      </c>
      <c r="R3918" t="str">
        <f t="shared" si="370"/>
        <v>21A_1-D&amp;3.4%3.4@13</v>
      </c>
      <c r="S3918" t="str">
        <f t="shared" si="371"/>
        <v>6D-21A-VCS-Loc-22</v>
      </c>
      <c r="T3918" t="str">
        <f>IFERROR(IF(VLOOKUP(S3918,Bad!$A:$A,1,FALSE)='RAW2'!S3918,"yes","no"),"no")</f>
        <v>no</v>
      </c>
      <c r="U3918" t="str">
        <f>IFERROR(VLOOKUP(F3918,compounds!$A:$B,2,FALSE),"")</f>
        <v/>
      </c>
      <c r="V3918" t="str">
        <f>VLOOKUP(B3918,'volatile collection data'!$O:$P,2,FALSE)</f>
        <v>27.apr.22 21</v>
      </c>
    </row>
    <row r="3919" spans="1:22" x14ac:dyDescent="0.2">
      <c r="A3919" t="s">
        <v>387</v>
      </c>
      <c r="B3919" s="1" t="str">
        <f t="shared" si="368"/>
        <v>6D</v>
      </c>
      <c r="C3919">
        <v>23.992000000000001</v>
      </c>
      <c r="D3919">
        <f t="shared" si="366"/>
        <v>23.99</v>
      </c>
      <c r="E3919">
        <f>VLOOKUP(D3919,'Peak Combiner'!$A$5:$D$4980,4,FALSE)</f>
        <v>23.99</v>
      </c>
      <c r="F3919">
        <f>IFERROR(VLOOKUP(D3919,rt_comb!$A:$B,2,FALSE),D3919)</f>
        <v>23.99</v>
      </c>
      <c r="G3919">
        <v>1314980</v>
      </c>
      <c r="H3919">
        <f>SUMIFS($G:$G,$E:$E,18.51,'RAW2'!$A:$A,'RAW2'!A3919)</f>
        <v>36572941</v>
      </c>
      <c r="I3919" s="1" t="str">
        <f>VLOOKUP(A3919,'volatile collection data'!$G$6:$H$69,2,FALSE)</f>
        <v>D</v>
      </c>
      <c r="J3919" s="1">
        <f>VLOOKUP(A3919,'volatile collection data'!$G$6:$I$69,3,FALSE)</f>
        <v>6</v>
      </c>
      <c r="K3919" s="1" t="str">
        <f>VLOOKUP(A3919,'volatile collection data'!$G$6:$N$69,8,FALSE)</f>
        <v>21A</v>
      </c>
      <c r="L3919" s="1">
        <f>VLOOKUP(A3919,'volatile collection data'!$G$6:$J$69,4,FALSE)</f>
        <v>3.4</v>
      </c>
      <c r="M3919" s="1">
        <f>VLOOKUP($A3919,'volatile collection data'!$G$6:$M$69,6,FALSE)</f>
        <v>13</v>
      </c>
      <c r="N3919" s="1">
        <f>VLOOKUP($A3919,'volatile collection data'!$G$6:$M$69,7,FALSE)</f>
        <v>3.4</v>
      </c>
      <c r="O3919" s="1">
        <f>VLOOKUP(A3919,'volatile collection data'!$G$6:$K$69,5,FALSE)</f>
        <v>1</v>
      </c>
      <c r="P3919" s="1" t="str">
        <f t="shared" si="369"/>
        <v>6D</v>
      </c>
      <c r="Q3919">
        <f t="shared" si="367"/>
        <v>5.2874996234157347E-2</v>
      </c>
      <c r="R3919" t="str">
        <f t="shared" si="370"/>
        <v>21A_1-D&amp;3.4%3.4@13</v>
      </c>
      <c r="S3919" t="str">
        <f t="shared" si="371"/>
        <v>6D-21A-VCS-Loc-22</v>
      </c>
      <c r="T3919" t="str">
        <f>IFERROR(IF(VLOOKUP(S3919,Bad!$A:$A,1,FALSE)='RAW2'!S3919,"yes","no"),"no")</f>
        <v>no</v>
      </c>
      <c r="U3919" t="str">
        <f>IFERROR(VLOOKUP(F3919,compounds!$A:$B,2,FALSE),"")</f>
        <v/>
      </c>
      <c r="V3919" t="str">
        <f>VLOOKUP(B3919,'volatile collection data'!$O:$P,2,FALSE)</f>
        <v>27.apr.22 21</v>
      </c>
    </row>
    <row r="3920" spans="1:22" x14ac:dyDescent="0.2">
      <c r="A3920" t="s">
        <v>387</v>
      </c>
      <c r="B3920" s="1" t="str">
        <f t="shared" si="368"/>
        <v>6D</v>
      </c>
      <c r="C3920">
        <v>25.286000000000001</v>
      </c>
      <c r="D3920">
        <f t="shared" si="366"/>
        <v>25.29</v>
      </c>
      <c r="E3920">
        <f>VLOOKUP(D3920,'Peak Combiner'!$A$5:$D$4980,4,FALSE)</f>
        <v>25.28</v>
      </c>
      <c r="F3920">
        <f>IFERROR(VLOOKUP(D3920,rt_comb!$A:$B,2,FALSE),D3920)</f>
        <v>25.29</v>
      </c>
      <c r="G3920">
        <v>7818931</v>
      </c>
      <c r="H3920">
        <f>SUMIFS($G:$G,$E:$E,18.51,'RAW2'!$A:$A,'RAW2'!A3920)</f>
        <v>36572941</v>
      </c>
      <c r="I3920" s="1" t="str">
        <f>VLOOKUP(A3920,'volatile collection data'!$G$6:$H$69,2,FALSE)</f>
        <v>D</v>
      </c>
      <c r="J3920" s="1">
        <f>VLOOKUP(A3920,'volatile collection data'!$G$6:$I$69,3,FALSE)</f>
        <v>6</v>
      </c>
      <c r="K3920" s="1" t="str">
        <f>VLOOKUP(A3920,'volatile collection data'!$G$6:$N$69,8,FALSE)</f>
        <v>21A</v>
      </c>
      <c r="L3920" s="1">
        <f>VLOOKUP(A3920,'volatile collection data'!$G$6:$J$69,4,FALSE)</f>
        <v>3.4</v>
      </c>
      <c r="M3920" s="1">
        <f>VLOOKUP($A3920,'volatile collection data'!$G$6:$M$69,6,FALSE)</f>
        <v>13</v>
      </c>
      <c r="N3920" s="1">
        <f>VLOOKUP($A3920,'volatile collection data'!$G$6:$M$69,7,FALSE)</f>
        <v>3.4</v>
      </c>
      <c r="O3920" s="1">
        <f>VLOOKUP(A3920,'volatile collection data'!$G$6:$K$69,5,FALSE)</f>
        <v>1</v>
      </c>
      <c r="P3920" s="1" t="str">
        <f t="shared" si="369"/>
        <v>6D</v>
      </c>
      <c r="Q3920">
        <f t="shared" si="367"/>
        <v>0.31439713697557087</v>
      </c>
      <c r="R3920" t="str">
        <f t="shared" si="370"/>
        <v>21A_1-D&amp;3.4%3.4@13</v>
      </c>
      <c r="S3920" t="str">
        <f t="shared" si="371"/>
        <v>6D-21A-VCS-Loc-22</v>
      </c>
      <c r="T3920" t="str">
        <f>IFERROR(IF(VLOOKUP(S3920,Bad!$A:$A,1,FALSE)='RAW2'!S3920,"yes","no"),"no")</f>
        <v>no</v>
      </c>
      <c r="U3920" t="str">
        <f>IFERROR(VLOOKUP(F3920,compounds!$A:$B,2,FALSE),"")</f>
        <v/>
      </c>
      <c r="V3920" t="str">
        <f>VLOOKUP(B3920,'volatile collection data'!$O:$P,2,FALSE)</f>
        <v>27.apr.22 21</v>
      </c>
    </row>
    <row r="3921" spans="1:22" x14ac:dyDescent="0.2">
      <c r="A3921" t="s">
        <v>387</v>
      </c>
      <c r="B3921" s="1" t="str">
        <f t="shared" si="368"/>
        <v>6D</v>
      </c>
      <c r="C3921">
        <v>25.628</v>
      </c>
      <c r="D3921">
        <f t="shared" si="366"/>
        <v>25.63</v>
      </c>
      <c r="E3921">
        <f>VLOOKUP(D3921,'Peak Combiner'!$A$5:$D$4980,4,FALSE)</f>
        <v>25.62</v>
      </c>
      <c r="F3921">
        <f>IFERROR(VLOOKUP(D3921,rt_comb!$A:$B,2,FALSE),D3921)</f>
        <v>25.63</v>
      </c>
      <c r="G3921">
        <v>2433606</v>
      </c>
      <c r="H3921">
        <f>SUMIFS($G:$G,$E:$E,18.51,'RAW2'!$A:$A,'RAW2'!A3921)</f>
        <v>36572941</v>
      </c>
      <c r="I3921" s="1" t="str">
        <f>VLOOKUP(A3921,'volatile collection data'!$G$6:$H$69,2,FALSE)</f>
        <v>D</v>
      </c>
      <c r="J3921" s="1">
        <f>VLOOKUP(A3921,'volatile collection data'!$G$6:$I$69,3,FALSE)</f>
        <v>6</v>
      </c>
      <c r="K3921" s="1" t="str">
        <f>VLOOKUP(A3921,'volatile collection data'!$G$6:$N$69,8,FALSE)</f>
        <v>21A</v>
      </c>
      <c r="L3921" s="1">
        <f>VLOOKUP(A3921,'volatile collection data'!$G$6:$J$69,4,FALSE)</f>
        <v>3.4</v>
      </c>
      <c r="M3921" s="1">
        <f>VLOOKUP($A3921,'volatile collection data'!$G$6:$M$69,6,FALSE)</f>
        <v>13</v>
      </c>
      <c r="N3921" s="1">
        <f>VLOOKUP($A3921,'volatile collection data'!$G$6:$M$69,7,FALSE)</f>
        <v>3.4</v>
      </c>
      <c r="O3921" s="1">
        <f>VLOOKUP(A3921,'volatile collection data'!$G$6:$K$69,5,FALSE)</f>
        <v>1</v>
      </c>
      <c r="P3921" s="1" t="str">
        <f t="shared" si="369"/>
        <v>6D</v>
      </c>
      <c r="Q3921">
        <f t="shared" si="367"/>
        <v>9.7854650325801706E-2</v>
      </c>
      <c r="R3921" t="str">
        <f t="shared" si="370"/>
        <v>21A_1-D&amp;3.4%3.4@13</v>
      </c>
      <c r="S3921" t="str">
        <f t="shared" si="371"/>
        <v>6D-21A-VCS-Loc-22</v>
      </c>
      <c r="T3921" t="str">
        <f>IFERROR(IF(VLOOKUP(S3921,Bad!$A:$A,1,FALSE)='RAW2'!S3921,"yes","no"),"no")</f>
        <v>no</v>
      </c>
      <c r="U3921" t="str">
        <f>IFERROR(VLOOKUP(F3921,compounds!$A:$B,2,FALSE),"")</f>
        <v/>
      </c>
      <c r="V3921" t="str">
        <f>VLOOKUP(B3921,'volatile collection data'!$O:$P,2,FALSE)</f>
        <v>27.apr.22 21</v>
      </c>
    </row>
    <row r="3922" spans="1:22" x14ac:dyDescent="0.2">
      <c r="A3922" t="s">
        <v>387</v>
      </c>
      <c r="B3922" s="1" t="str">
        <f t="shared" si="368"/>
        <v>6D</v>
      </c>
      <c r="C3922">
        <v>25.68</v>
      </c>
      <c r="D3922">
        <f t="shared" si="366"/>
        <v>25.68</v>
      </c>
      <c r="E3922">
        <f>VLOOKUP(D3922,'Peak Combiner'!$A$5:$D$4980,4,FALSE)</f>
        <v>25.67</v>
      </c>
      <c r="F3922">
        <f>IFERROR(VLOOKUP(D3922,rt_comb!$A:$B,2,FALSE),D3922)</f>
        <v>25.68</v>
      </c>
      <c r="G3922">
        <v>2350226</v>
      </c>
      <c r="H3922">
        <f>SUMIFS($G:$G,$E:$E,18.51,'RAW2'!$A:$A,'RAW2'!A3922)</f>
        <v>36572941</v>
      </c>
      <c r="I3922" s="1" t="str">
        <f>VLOOKUP(A3922,'volatile collection data'!$G$6:$H$69,2,FALSE)</f>
        <v>D</v>
      </c>
      <c r="J3922" s="1">
        <f>VLOOKUP(A3922,'volatile collection data'!$G$6:$I$69,3,FALSE)</f>
        <v>6</v>
      </c>
      <c r="K3922" s="1" t="str">
        <f>VLOOKUP(A3922,'volatile collection data'!$G$6:$N$69,8,FALSE)</f>
        <v>21A</v>
      </c>
      <c r="L3922" s="1">
        <f>VLOOKUP(A3922,'volatile collection data'!$G$6:$J$69,4,FALSE)</f>
        <v>3.4</v>
      </c>
      <c r="M3922" s="1">
        <f>VLOOKUP($A3922,'volatile collection data'!$G$6:$M$69,6,FALSE)</f>
        <v>13</v>
      </c>
      <c r="N3922" s="1">
        <f>VLOOKUP($A3922,'volatile collection data'!$G$6:$M$69,7,FALSE)</f>
        <v>3.4</v>
      </c>
      <c r="O3922" s="1">
        <f>VLOOKUP(A3922,'volatile collection data'!$G$6:$K$69,5,FALSE)</f>
        <v>1</v>
      </c>
      <c r="P3922" s="1" t="str">
        <f t="shared" si="369"/>
        <v>6D</v>
      </c>
      <c r="Q3922">
        <f t="shared" si="367"/>
        <v>9.4501962691005706E-2</v>
      </c>
      <c r="R3922" t="str">
        <f t="shared" si="370"/>
        <v>21A_1-D&amp;3.4%3.4@13</v>
      </c>
      <c r="S3922" t="str">
        <f t="shared" si="371"/>
        <v>6D-21A-VCS-Loc-22</v>
      </c>
      <c r="T3922" t="str">
        <f>IFERROR(IF(VLOOKUP(S3922,Bad!$A:$A,1,FALSE)='RAW2'!S3922,"yes","no"),"no")</f>
        <v>no</v>
      </c>
      <c r="U3922" t="str">
        <f>IFERROR(VLOOKUP(F3922,compounds!$A:$B,2,FALSE),"")</f>
        <v/>
      </c>
      <c r="V3922" t="str">
        <f>VLOOKUP(B3922,'volatile collection data'!$O:$P,2,FALSE)</f>
        <v>27.apr.22 21</v>
      </c>
    </row>
    <row r="3923" spans="1:22" x14ac:dyDescent="0.2">
      <c r="A3923" t="s">
        <v>387</v>
      </c>
      <c r="B3923" s="1" t="str">
        <f t="shared" si="368"/>
        <v>6D</v>
      </c>
      <c r="C3923">
        <v>26.64</v>
      </c>
      <c r="D3923">
        <f t="shared" si="366"/>
        <v>26.64</v>
      </c>
      <c r="E3923">
        <f>VLOOKUP(D3923,'Peak Combiner'!$A$5:$D$4980,4,FALSE)</f>
        <v>26.62</v>
      </c>
      <c r="F3923">
        <f>IFERROR(VLOOKUP(D3923,rt_comb!$A:$B,2,FALSE),D3923)</f>
        <v>26.64</v>
      </c>
      <c r="G3923">
        <v>3228445</v>
      </c>
      <c r="H3923">
        <f>SUMIFS($G:$G,$E:$E,18.51,'RAW2'!$A:$A,'RAW2'!A3923)</f>
        <v>36572941</v>
      </c>
      <c r="I3923" s="1" t="str">
        <f>VLOOKUP(A3923,'volatile collection data'!$G$6:$H$69,2,FALSE)</f>
        <v>D</v>
      </c>
      <c r="J3923" s="1">
        <f>VLOOKUP(A3923,'volatile collection data'!$G$6:$I$69,3,FALSE)</f>
        <v>6</v>
      </c>
      <c r="K3923" s="1" t="str">
        <f>VLOOKUP(A3923,'volatile collection data'!$G$6:$N$69,8,FALSE)</f>
        <v>21A</v>
      </c>
      <c r="L3923" s="1">
        <f>VLOOKUP(A3923,'volatile collection data'!$G$6:$J$69,4,FALSE)</f>
        <v>3.4</v>
      </c>
      <c r="M3923" s="1">
        <f>VLOOKUP($A3923,'volatile collection data'!$G$6:$M$69,6,FALSE)</f>
        <v>13</v>
      </c>
      <c r="N3923" s="1">
        <f>VLOOKUP($A3923,'volatile collection data'!$G$6:$M$69,7,FALSE)</f>
        <v>3.4</v>
      </c>
      <c r="O3923" s="1">
        <f>VLOOKUP(A3923,'volatile collection data'!$G$6:$K$69,5,FALSE)</f>
        <v>1</v>
      </c>
      <c r="P3923" s="1" t="str">
        <f t="shared" si="369"/>
        <v>6D</v>
      </c>
      <c r="Q3923">
        <f t="shared" si="367"/>
        <v>0.12981491522090383</v>
      </c>
      <c r="R3923" t="str">
        <f t="shared" si="370"/>
        <v>21A_1-D&amp;3.4%3.4@13</v>
      </c>
      <c r="S3923" t="str">
        <f t="shared" si="371"/>
        <v>6D-21A-VCS-Loc-22</v>
      </c>
      <c r="T3923" t="str">
        <f>IFERROR(IF(VLOOKUP(S3923,Bad!$A:$A,1,FALSE)='RAW2'!S3923,"yes","no"),"no")</f>
        <v>no</v>
      </c>
      <c r="U3923" t="str">
        <f>IFERROR(VLOOKUP(F3923,compounds!$A:$B,2,FALSE),"")</f>
        <v/>
      </c>
      <c r="V3923" t="str">
        <f>VLOOKUP(B3923,'volatile collection data'!$O:$P,2,FALSE)</f>
        <v>27.apr.22 21</v>
      </c>
    </row>
    <row r="3924" spans="1:22" x14ac:dyDescent="0.2">
      <c r="A3924" t="s">
        <v>387</v>
      </c>
      <c r="B3924" s="1" t="str">
        <f t="shared" si="368"/>
        <v>6D</v>
      </c>
      <c r="C3924">
        <v>27.916</v>
      </c>
      <c r="D3924">
        <f t="shared" si="366"/>
        <v>27.92</v>
      </c>
      <c r="E3924">
        <f>VLOOKUP(D3924,'Peak Combiner'!$A$5:$D$4980,4,FALSE)</f>
        <v>27.92</v>
      </c>
      <c r="F3924">
        <f>IFERROR(VLOOKUP(D3924,rt_comb!$A:$B,2,FALSE),D3924)</f>
        <v>27.92</v>
      </c>
      <c r="G3924">
        <v>945648</v>
      </c>
      <c r="H3924">
        <f>SUMIFS($G:$G,$E:$E,18.51,'RAW2'!$A:$A,'RAW2'!A3924)</f>
        <v>36572941</v>
      </c>
      <c r="I3924" s="1" t="str">
        <f>VLOOKUP(A3924,'volatile collection data'!$G$6:$H$69,2,FALSE)</f>
        <v>D</v>
      </c>
      <c r="J3924" s="1">
        <f>VLOOKUP(A3924,'volatile collection data'!$G$6:$I$69,3,FALSE)</f>
        <v>6</v>
      </c>
      <c r="K3924" s="1" t="str">
        <f>VLOOKUP(A3924,'volatile collection data'!$G$6:$N$69,8,FALSE)</f>
        <v>21A</v>
      </c>
      <c r="L3924" s="1">
        <f>VLOOKUP(A3924,'volatile collection data'!$G$6:$J$69,4,FALSE)</f>
        <v>3.4</v>
      </c>
      <c r="M3924" s="1">
        <f>VLOOKUP($A3924,'volatile collection data'!$G$6:$M$69,6,FALSE)</f>
        <v>13</v>
      </c>
      <c r="N3924" s="1">
        <f>VLOOKUP($A3924,'volatile collection data'!$G$6:$M$69,7,FALSE)</f>
        <v>3.4</v>
      </c>
      <c r="O3924" s="1">
        <f>VLOOKUP(A3924,'volatile collection data'!$G$6:$K$69,5,FALSE)</f>
        <v>1</v>
      </c>
      <c r="P3924" s="1" t="str">
        <f t="shared" si="369"/>
        <v>6D</v>
      </c>
      <c r="Q3924">
        <f t="shared" si="367"/>
        <v>3.8024254695005567E-2</v>
      </c>
      <c r="R3924" t="str">
        <f t="shared" si="370"/>
        <v>21A_1-D&amp;3.4%3.4@13</v>
      </c>
      <c r="S3924" t="str">
        <f t="shared" si="371"/>
        <v>6D-21A-VCS-Loc-22</v>
      </c>
      <c r="T3924" t="str">
        <f>IFERROR(IF(VLOOKUP(S3924,Bad!$A:$A,1,FALSE)='RAW2'!S3924,"yes","no"),"no")</f>
        <v>no</v>
      </c>
      <c r="U3924" t="str">
        <f>IFERROR(VLOOKUP(F3924,compounds!$A:$B,2,FALSE),"")</f>
        <v/>
      </c>
      <c r="V3924" t="str">
        <f>VLOOKUP(B3924,'volatile collection data'!$O:$P,2,FALSE)</f>
        <v>27.apr.22 21</v>
      </c>
    </row>
    <row r="3925" spans="1:22" x14ac:dyDescent="0.2">
      <c r="A3925" t="s">
        <v>387</v>
      </c>
      <c r="B3925" s="1" t="str">
        <f t="shared" si="368"/>
        <v>6D</v>
      </c>
      <c r="C3925">
        <v>30.957000000000001</v>
      </c>
      <c r="D3925">
        <f t="shared" si="366"/>
        <v>30.96</v>
      </c>
      <c r="E3925">
        <f>VLOOKUP(D3925,'Peak Combiner'!$A$5:$D$4980,4,FALSE)</f>
        <v>30.94</v>
      </c>
      <c r="F3925">
        <f>IFERROR(VLOOKUP(D3925,rt_comb!$A:$B,2,FALSE),D3925)</f>
        <v>30.96</v>
      </c>
      <c r="G3925">
        <v>3664926</v>
      </c>
      <c r="H3925">
        <f>SUMIFS($G:$G,$E:$E,18.51,'RAW2'!$A:$A,'RAW2'!A3925)</f>
        <v>36572941</v>
      </c>
      <c r="I3925" s="1" t="str">
        <f>VLOOKUP(A3925,'volatile collection data'!$G$6:$H$69,2,FALSE)</f>
        <v>D</v>
      </c>
      <c r="J3925" s="1">
        <f>VLOOKUP(A3925,'volatile collection data'!$G$6:$I$69,3,FALSE)</f>
        <v>6</v>
      </c>
      <c r="K3925" s="1" t="str">
        <f>VLOOKUP(A3925,'volatile collection data'!$G$6:$N$69,8,FALSE)</f>
        <v>21A</v>
      </c>
      <c r="L3925" s="1">
        <f>VLOOKUP(A3925,'volatile collection data'!$G$6:$J$69,4,FALSE)</f>
        <v>3.4</v>
      </c>
      <c r="M3925" s="1">
        <f>VLOOKUP($A3925,'volatile collection data'!$G$6:$M$69,6,FALSE)</f>
        <v>13</v>
      </c>
      <c r="N3925" s="1">
        <f>VLOOKUP($A3925,'volatile collection data'!$G$6:$M$69,7,FALSE)</f>
        <v>3.4</v>
      </c>
      <c r="O3925" s="1">
        <f>VLOOKUP(A3925,'volatile collection data'!$G$6:$K$69,5,FALSE)</f>
        <v>1</v>
      </c>
      <c r="P3925" s="1" t="str">
        <f t="shared" si="369"/>
        <v>6D</v>
      </c>
      <c r="Q3925">
        <f t="shared" si="367"/>
        <v>0.14736570019959647</v>
      </c>
      <c r="R3925" t="str">
        <f t="shared" si="370"/>
        <v>21A_1-D&amp;3.4%3.4@13</v>
      </c>
      <c r="S3925" t="str">
        <f t="shared" si="371"/>
        <v>6D-21A-VCS-Loc-22</v>
      </c>
      <c r="T3925" t="str">
        <f>IFERROR(IF(VLOOKUP(S3925,Bad!$A:$A,1,FALSE)='RAW2'!S3925,"yes","no"),"no")</f>
        <v>no</v>
      </c>
      <c r="U3925" t="str">
        <f>IFERROR(VLOOKUP(F3925,compounds!$A:$B,2,FALSE),"")</f>
        <v/>
      </c>
      <c r="V3925" t="str">
        <f>VLOOKUP(B3925,'volatile collection data'!$O:$P,2,FALSE)</f>
        <v>27.apr.22 21</v>
      </c>
    </row>
    <row r="3926" spans="1:22" x14ac:dyDescent="0.2">
      <c r="A3926" t="s">
        <v>387</v>
      </c>
      <c r="B3926" s="1" t="str">
        <f t="shared" si="368"/>
        <v>6D</v>
      </c>
      <c r="C3926">
        <v>31.756</v>
      </c>
      <c r="D3926">
        <f t="shared" si="366"/>
        <v>31.76</v>
      </c>
      <c r="E3926">
        <f>VLOOKUP(D3926,'Peak Combiner'!$A$5:$D$4980,4,FALSE)</f>
        <v>31.76</v>
      </c>
      <c r="F3926">
        <f>IFERROR(VLOOKUP(D3926,rt_comb!$A:$B,2,FALSE),D3926)</f>
        <v>31.76</v>
      </c>
      <c r="G3926">
        <v>928095</v>
      </c>
      <c r="H3926">
        <f>SUMIFS($G:$G,$E:$E,18.51,'RAW2'!$A:$A,'RAW2'!A3926)</f>
        <v>36572941</v>
      </c>
      <c r="I3926" s="1" t="str">
        <f>VLOOKUP(A3926,'volatile collection data'!$G$6:$H$69,2,FALSE)</f>
        <v>D</v>
      </c>
      <c r="J3926" s="1">
        <f>VLOOKUP(A3926,'volatile collection data'!$G$6:$I$69,3,FALSE)</f>
        <v>6</v>
      </c>
      <c r="K3926" s="1" t="str">
        <f>VLOOKUP(A3926,'volatile collection data'!$G$6:$N$69,8,FALSE)</f>
        <v>21A</v>
      </c>
      <c r="L3926" s="1">
        <f>VLOOKUP(A3926,'volatile collection data'!$G$6:$J$69,4,FALSE)</f>
        <v>3.4</v>
      </c>
      <c r="M3926" s="1">
        <f>VLOOKUP($A3926,'volatile collection data'!$G$6:$M$69,6,FALSE)</f>
        <v>13</v>
      </c>
      <c r="N3926" s="1">
        <f>VLOOKUP($A3926,'volatile collection data'!$G$6:$M$69,7,FALSE)</f>
        <v>3.4</v>
      </c>
      <c r="O3926" s="1">
        <f>VLOOKUP(A3926,'volatile collection data'!$G$6:$K$69,5,FALSE)</f>
        <v>1</v>
      </c>
      <c r="P3926" s="1" t="str">
        <f t="shared" si="369"/>
        <v>6D</v>
      </c>
      <c r="Q3926">
        <f t="shared" si="367"/>
        <v>3.7318453231182429E-2</v>
      </c>
      <c r="R3926" t="str">
        <f t="shared" si="370"/>
        <v>21A_1-D&amp;3.4%3.4@13</v>
      </c>
      <c r="S3926" t="str">
        <f t="shared" si="371"/>
        <v>6D-21A-VCS-Loc-22</v>
      </c>
      <c r="T3926" t="str">
        <f>IFERROR(IF(VLOOKUP(S3926,Bad!$A:$A,1,FALSE)='RAW2'!S3926,"yes","no"),"no")</f>
        <v>no</v>
      </c>
      <c r="U3926" t="str">
        <f>IFERROR(VLOOKUP(F3926,compounds!$A:$B,2,FALSE),"")</f>
        <v/>
      </c>
      <c r="V3926" t="str">
        <f>VLOOKUP(B3926,'volatile collection data'!$O:$P,2,FALSE)</f>
        <v>27.apr.22 21</v>
      </c>
    </row>
    <row r="3927" spans="1:22" x14ac:dyDescent="0.2">
      <c r="A3927" t="s">
        <v>387</v>
      </c>
      <c r="B3927" s="1" t="str">
        <f t="shared" si="368"/>
        <v>6D</v>
      </c>
      <c r="C3927">
        <v>34.942999999999998</v>
      </c>
      <c r="D3927">
        <f t="shared" si="366"/>
        <v>34.94</v>
      </c>
      <c r="E3927">
        <f>VLOOKUP(D3927,'Peak Combiner'!$A$5:$D$4980,4,FALSE)</f>
        <v>34.86</v>
      </c>
      <c r="F3927">
        <f>IFERROR(VLOOKUP(D3927,rt_comb!$A:$B,2,FALSE),D3927)</f>
        <v>34.94</v>
      </c>
      <c r="G3927">
        <v>1874754</v>
      </c>
      <c r="H3927">
        <f>SUMIFS($G:$G,$E:$E,18.51,'RAW2'!$A:$A,'RAW2'!A3927)</f>
        <v>36572941</v>
      </c>
      <c r="I3927" s="1" t="str">
        <f>VLOOKUP(A3927,'volatile collection data'!$G$6:$H$69,2,FALSE)</f>
        <v>D</v>
      </c>
      <c r="J3927" s="1">
        <f>VLOOKUP(A3927,'volatile collection data'!$G$6:$I$69,3,FALSE)</f>
        <v>6</v>
      </c>
      <c r="K3927" s="1" t="str">
        <f>VLOOKUP(A3927,'volatile collection data'!$G$6:$N$69,8,FALSE)</f>
        <v>21A</v>
      </c>
      <c r="L3927" s="1">
        <f>VLOOKUP(A3927,'volatile collection data'!$G$6:$J$69,4,FALSE)</f>
        <v>3.4</v>
      </c>
      <c r="M3927" s="1">
        <f>VLOOKUP($A3927,'volatile collection data'!$G$6:$M$69,6,FALSE)</f>
        <v>13</v>
      </c>
      <c r="N3927" s="1">
        <f>VLOOKUP($A3927,'volatile collection data'!$G$6:$M$69,7,FALSE)</f>
        <v>3.4</v>
      </c>
      <c r="O3927" s="1">
        <f>VLOOKUP(A3927,'volatile collection data'!$G$6:$K$69,5,FALSE)</f>
        <v>1</v>
      </c>
      <c r="P3927" s="1" t="str">
        <f t="shared" si="369"/>
        <v>6D</v>
      </c>
      <c r="Q3927">
        <f t="shared" si="367"/>
        <v>7.5383359967430244E-2</v>
      </c>
      <c r="R3927" t="str">
        <f t="shared" si="370"/>
        <v>21A_1-D&amp;3.4%3.4@13</v>
      </c>
      <c r="S3927" t="str">
        <f t="shared" si="371"/>
        <v>6D-21A-VCS-Loc-22</v>
      </c>
      <c r="T3927" t="str">
        <f>IFERROR(IF(VLOOKUP(S3927,Bad!$A:$A,1,FALSE)='RAW2'!S3927,"yes","no"),"no")</f>
        <v>no</v>
      </c>
      <c r="U3927" t="str">
        <f>IFERROR(VLOOKUP(F3927,compounds!$A:$B,2,FALSE),"")</f>
        <v/>
      </c>
      <c r="V3927" t="str">
        <f>VLOOKUP(B3927,'volatile collection data'!$O:$P,2,FALSE)</f>
        <v>27.apr.22 21</v>
      </c>
    </row>
    <row r="3928" spans="1:22" x14ac:dyDescent="0.2">
      <c r="A3928" t="s">
        <v>387</v>
      </c>
      <c r="B3928" s="1" t="str">
        <f t="shared" si="368"/>
        <v>6D</v>
      </c>
      <c r="C3928">
        <v>35.668999999999997</v>
      </c>
      <c r="D3928">
        <f t="shared" si="366"/>
        <v>35.67</v>
      </c>
      <c r="E3928">
        <f>VLOOKUP(D3928,'Peak Combiner'!$A$5:$D$4980,4,FALSE)</f>
        <v>35.67</v>
      </c>
      <c r="F3928">
        <f>IFERROR(VLOOKUP(D3928,rt_comb!$A:$B,2,FALSE),D3928)</f>
        <v>35.67</v>
      </c>
      <c r="G3928">
        <v>681018</v>
      </c>
      <c r="H3928">
        <f>SUMIFS($G:$G,$E:$E,18.51,'RAW2'!$A:$A,'RAW2'!A3928)</f>
        <v>36572941</v>
      </c>
      <c r="I3928" s="1" t="str">
        <f>VLOOKUP(A3928,'volatile collection data'!$G$6:$H$69,2,FALSE)</f>
        <v>D</v>
      </c>
      <c r="J3928" s="1">
        <f>VLOOKUP(A3928,'volatile collection data'!$G$6:$I$69,3,FALSE)</f>
        <v>6</v>
      </c>
      <c r="K3928" s="1" t="str">
        <f>VLOOKUP(A3928,'volatile collection data'!$G$6:$N$69,8,FALSE)</f>
        <v>21A</v>
      </c>
      <c r="L3928" s="1">
        <f>VLOOKUP(A3928,'volatile collection data'!$G$6:$J$69,4,FALSE)</f>
        <v>3.4</v>
      </c>
      <c r="M3928" s="1">
        <f>VLOOKUP($A3928,'volatile collection data'!$G$6:$M$69,6,FALSE)</f>
        <v>13</v>
      </c>
      <c r="N3928" s="1">
        <f>VLOOKUP($A3928,'volatile collection data'!$G$6:$M$69,7,FALSE)</f>
        <v>3.4</v>
      </c>
      <c r="O3928" s="1">
        <f>VLOOKUP(A3928,'volatile collection data'!$G$6:$K$69,5,FALSE)</f>
        <v>1</v>
      </c>
      <c r="P3928" s="1" t="str">
        <f t="shared" si="369"/>
        <v>6D</v>
      </c>
      <c r="Q3928">
        <f t="shared" si="367"/>
        <v>2.7383552742546172E-2</v>
      </c>
      <c r="R3928" t="str">
        <f t="shared" si="370"/>
        <v>21A_1-D&amp;3.4%3.4@13</v>
      </c>
      <c r="S3928" t="str">
        <f t="shared" si="371"/>
        <v>6D-21A-VCS-Loc-22</v>
      </c>
      <c r="T3928" t="str">
        <f>IFERROR(IF(VLOOKUP(S3928,Bad!$A:$A,1,FALSE)='RAW2'!S3928,"yes","no"),"no")</f>
        <v>no</v>
      </c>
      <c r="U3928" t="str">
        <f>IFERROR(VLOOKUP(F3928,compounds!$A:$B,2,FALSE),"")</f>
        <v/>
      </c>
      <c r="V3928" t="str">
        <f>VLOOKUP(B3928,'volatile collection data'!$O:$P,2,FALSE)</f>
        <v>27.apr.22 21</v>
      </c>
    </row>
    <row r="3929" spans="1:22" x14ac:dyDescent="0.2">
      <c r="A3929" t="s">
        <v>387</v>
      </c>
      <c r="B3929" s="1" t="str">
        <f t="shared" si="368"/>
        <v>6D</v>
      </c>
      <c r="C3929">
        <v>36.115000000000002</v>
      </c>
      <c r="D3929">
        <f t="shared" si="366"/>
        <v>36.119999999999997</v>
      </c>
      <c r="E3929">
        <f>VLOOKUP(D3929,'Peak Combiner'!$A$5:$D$4980,4,FALSE)</f>
        <v>36.11</v>
      </c>
      <c r="F3929">
        <f>IFERROR(VLOOKUP(D3929,rt_comb!$A:$B,2,FALSE),D3929)</f>
        <v>36.119999999999997</v>
      </c>
      <c r="G3929">
        <v>1306001</v>
      </c>
      <c r="H3929">
        <f>SUMIFS($G:$G,$E:$E,18.51,'RAW2'!$A:$A,'RAW2'!A3929)</f>
        <v>36572941</v>
      </c>
      <c r="I3929" s="1" t="str">
        <f>VLOOKUP(A3929,'volatile collection data'!$G$6:$H$69,2,FALSE)</f>
        <v>D</v>
      </c>
      <c r="J3929" s="1">
        <f>VLOOKUP(A3929,'volatile collection data'!$G$6:$I$69,3,FALSE)</f>
        <v>6</v>
      </c>
      <c r="K3929" s="1" t="str">
        <f>VLOOKUP(A3929,'volatile collection data'!$G$6:$N$69,8,FALSE)</f>
        <v>21A</v>
      </c>
      <c r="L3929" s="1">
        <f>VLOOKUP(A3929,'volatile collection data'!$G$6:$J$69,4,FALSE)</f>
        <v>3.4</v>
      </c>
      <c r="M3929" s="1">
        <f>VLOOKUP($A3929,'volatile collection data'!$G$6:$M$69,6,FALSE)</f>
        <v>13</v>
      </c>
      <c r="N3929" s="1">
        <f>VLOOKUP($A3929,'volatile collection data'!$G$6:$M$69,7,FALSE)</f>
        <v>3.4</v>
      </c>
      <c r="O3929" s="1">
        <f>VLOOKUP(A3929,'volatile collection data'!$G$6:$K$69,5,FALSE)</f>
        <v>1</v>
      </c>
      <c r="P3929" s="1" t="str">
        <f t="shared" si="369"/>
        <v>6D</v>
      </c>
      <c r="Q3929">
        <f t="shared" si="367"/>
        <v>5.2513953031077081E-2</v>
      </c>
      <c r="R3929" t="str">
        <f t="shared" si="370"/>
        <v>21A_1-D&amp;3.4%3.4@13</v>
      </c>
      <c r="S3929" t="str">
        <f t="shared" si="371"/>
        <v>6D-21A-VCS-Loc-22</v>
      </c>
      <c r="T3929" t="str">
        <f>IFERROR(IF(VLOOKUP(S3929,Bad!$A:$A,1,FALSE)='RAW2'!S3929,"yes","no"),"no")</f>
        <v>no</v>
      </c>
      <c r="U3929" t="str">
        <f>IFERROR(VLOOKUP(F3929,compounds!$A:$B,2,FALSE),"")</f>
        <v/>
      </c>
      <c r="V3929" t="str">
        <f>VLOOKUP(B3929,'volatile collection data'!$O:$P,2,FALSE)</f>
        <v>27.apr.22 21</v>
      </c>
    </row>
    <row r="3930" spans="1:22" x14ac:dyDescent="0.2">
      <c r="A3930" t="s">
        <v>387</v>
      </c>
      <c r="B3930" s="1" t="str">
        <f t="shared" si="368"/>
        <v>6D</v>
      </c>
      <c r="C3930">
        <v>36.165999999999997</v>
      </c>
      <c r="D3930">
        <f t="shared" si="366"/>
        <v>36.17</v>
      </c>
      <c r="E3930">
        <f>VLOOKUP(D3930,'Peak Combiner'!$A$5:$D$4980,4,FALSE)</f>
        <v>36.11</v>
      </c>
      <c r="F3930">
        <f>IFERROR(VLOOKUP(D3930,rt_comb!$A:$B,2,FALSE),D3930)</f>
        <v>36.17</v>
      </c>
      <c r="G3930">
        <v>1300035</v>
      </c>
      <c r="H3930">
        <f>SUMIFS($G:$G,$E:$E,18.51,'RAW2'!$A:$A,'RAW2'!A3930)</f>
        <v>36572941</v>
      </c>
      <c r="I3930" s="1" t="str">
        <f>VLOOKUP(A3930,'volatile collection data'!$G$6:$H$69,2,FALSE)</f>
        <v>D</v>
      </c>
      <c r="J3930" s="1">
        <f>VLOOKUP(A3930,'volatile collection data'!$G$6:$I$69,3,FALSE)</f>
        <v>6</v>
      </c>
      <c r="K3930" s="1" t="str">
        <f>VLOOKUP(A3930,'volatile collection data'!$G$6:$N$69,8,FALSE)</f>
        <v>21A</v>
      </c>
      <c r="L3930" s="1">
        <f>VLOOKUP(A3930,'volatile collection data'!$G$6:$J$69,4,FALSE)</f>
        <v>3.4</v>
      </c>
      <c r="M3930" s="1">
        <f>VLOOKUP($A3930,'volatile collection data'!$G$6:$M$69,6,FALSE)</f>
        <v>13</v>
      </c>
      <c r="N3930" s="1">
        <f>VLOOKUP($A3930,'volatile collection data'!$G$6:$M$69,7,FALSE)</f>
        <v>3.4</v>
      </c>
      <c r="O3930" s="1">
        <f>VLOOKUP(A3930,'volatile collection data'!$G$6:$K$69,5,FALSE)</f>
        <v>1</v>
      </c>
      <c r="P3930" s="1" t="str">
        <f t="shared" si="369"/>
        <v>6D</v>
      </c>
      <c r="Q3930">
        <f t="shared" si="367"/>
        <v>5.2274061757040219E-2</v>
      </c>
      <c r="R3930" t="str">
        <f t="shared" si="370"/>
        <v>21A_1-D&amp;3.4%3.4@13</v>
      </c>
      <c r="S3930" t="str">
        <f t="shared" si="371"/>
        <v>6D-21A-VCS-Loc-22</v>
      </c>
      <c r="T3930" t="str">
        <f>IFERROR(IF(VLOOKUP(S3930,Bad!$A:$A,1,FALSE)='RAW2'!S3930,"yes","no"),"no")</f>
        <v>no</v>
      </c>
      <c r="U3930" t="str">
        <f>IFERROR(VLOOKUP(F3930,compounds!$A:$B,2,FALSE),"")</f>
        <v/>
      </c>
      <c r="V3930" t="str">
        <f>VLOOKUP(B3930,'volatile collection data'!$O:$P,2,FALSE)</f>
        <v>27.apr.22 21</v>
      </c>
    </row>
    <row r="3931" spans="1:22" x14ac:dyDescent="0.2">
      <c r="A3931" t="s">
        <v>387</v>
      </c>
      <c r="B3931" s="1" t="str">
        <f t="shared" si="368"/>
        <v>6D</v>
      </c>
      <c r="C3931">
        <v>36.54</v>
      </c>
      <c r="D3931">
        <f t="shared" si="366"/>
        <v>36.54</v>
      </c>
      <c r="E3931">
        <f>VLOOKUP(D3931,'Peak Combiner'!$A$5:$D$4980,4,FALSE)</f>
        <v>36.54</v>
      </c>
      <c r="F3931">
        <f>IFERROR(VLOOKUP(D3931,rt_comb!$A:$B,2,FALSE),D3931)</f>
        <v>36.54</v>
      </c>
      <c r="G3931">
        <v>102219</v>
      </c>
      <c r="H3931">
        <f>SUMIFS($G:$G,$E:$E,18.51,'RAW2'!$A:$A,'RAW2'!A3931)</f>
        <v>36572941</v>
      </c>
      <c r="I3931" s="1" t="str">
        <f>VLOOKUP(A3931,'volatile collection data'!$G$6:$H$69,2,FALSE)</f>
        <v>D</v>
      </c>
      <c r="J3931" s="1">
        <f>VLOOKUP(A3931,'volatile collection data'!$G$6:$I$69,3,FALSE)</f>
        <v>6</v>
      </c>
      <c r="K3931" s="1" t="str">
        <f>VLOOKUP(A3931,'volatile collection data'!$G$6:$N$69,8,FALSE)</f>
        <v>21A</v>
      </c>
      <c r="L3931" s="1">
        <f>VLOOKUP(A3931,'volatile collection data'!$G$6:$J$69,4,FALSE)</f>
        <v>3.4</v>
      </c>
      <c r="M3931" s="1">
        <f>VLOOKUP($A3931,'volatile collection data'!$G$6:$M$69,6,FALSE)</f>
        <v>13</v>
      </c>
      <c r="N3931" s="1">
        <f>VLOOKUP($A3931,'volatile collection data'!$G$6:$M$69,7,FALSE)</f>
        <v>3.4</v>
      </c>
      <c r="O3931" s="1">
        <f>VLOOKUP(A3931,'volatile collection data'!$G$6:$K$69,5,FALSE)</f>
        <v>1</v>
      </c>
      <c r="P3931" s="1" t="str">
        <f t="shared" si="369"/>
        <v>6D</v>
      </c>
      <c r="Q3931">
        <f t="shared" si="367"/>
        <v>4.11019881675716E-3</v>
      </c>
      <c r="R3931" t="str">
        <f t="shared" si="370"/>
        <v>21A_1-D&amp;3.4%3.4@13</v>
      </c>
      <c r="S3931" t="str">
        <f t="shared" si="371"/>
        <v>6D-21A-VCS-Loc-22</v>
      </c>
      <c r="T3931" t="str">
        <f>IFERROR(IF(VLOOKUP(S3931,Bad!$A:$A,1,FALSE)='RAW2'!S3931,"yes","no"),"no")</f>
        <v>no</v>
      </c>
      <c r="U3931" t="str">
        <f>IFERROR(VLOOKUP(F3931,compounds!$A:$B,2,FALSE),"")</f>
        <v/>
      </c>
      <c r="V3931" t="str">
        <f>VLOOKUP(B3931,'volatile collection data'!$O:$P,2,FALSE)</f>
        <v>27.apr.22 21</v>
      </c>
    </row>
    <row r="3932" spans="1:22" x14ac:dyDescent="0.2">
      <c r="A3932" t="s">
        <v>387</v>
      </c>
      <c r="B3932" s="1" t="str">
        <f t="shared" si="368"/>
        <v>6D</v>
      </c>
      <c r="C3932">
        <v>36.591999999999999</v>
      </c>
      <c r="D3932">
        <f t="shared" si="366"/>
        <v>36.590000000000003</v>
      </c>
      <c r="E3932">
        <f>VLOOKUP(D3932,'Peak Combiner'!$A$5:$D$4980,4,FALSE)</f>
        <v>36.590000000000003</v>
      </c>
      <c r="F3932">
        <f>IFERROR(VLOOKUP(D3932,rt_comb!$A:$B,2,FALSE),D3932)</f>
        <v>36.590000000000003</v>
      </c>
      <c r="G3932">
        <v>1332519</v>
      </c>
      <c r="H3932">
        <f>SUMIFS($G:$G,$E:$E,18.51,'RAW2'!$A:$A,'RAW2'!A3932)</f>
        <v>36572941</v>
      </c>
      <c r="I3932" s="1" t="str">
        <f>VLOOKUP(A3932,'volatile collection data'!$G$6:$H$69,2,FALSE)</f>
        <v>D</v>
      </c>
      <c r="J3932" s="1">
        <f>VLOOKUP(A3932,'volatile collection data'!$G$6:$I$69,3,FALSE)</f>
        <v>6</v>
      </c>
      <c r="K3932" s="1" t="str">
        <f>VLOOKUP(A3932,'volatile collection data'!$G$6:$N$69,8,FALSE)</f>
        <v>21A</v>
      </c>
      <c r="L3932" s="1">
        <f>VLOOKUP(A3932,'volatile collection data'!$G$6:$J$69,4,FALSE)</f>
        <v>3.4</v>
      </c>
      <c r="M3932" s="1">
        <f>VLOOKUP($A3932,'volatile collection data'!$G$6:$M$69,6,FALSE)</f>
        <v>13</v>
      </c>
      <c r="N3932" s="1">
        <f>VLOOKUP($A3932,'volatile collection data'!$G$6:$M$69,7,FALSE)</f>
        <v>3.4</v>
      </c>
      <c r="O3932" s="1">
        <f>VLOOKUP(A3932,'volatile collection data'!$G$6:$K$69,5,FALSE)</f>
        <v>1</v>
      </c>
      <c r="P3932" s="1" t="str">
        <f t="shared" si="369"/>
        <v>6D</v>
      </c>
      <c r="Q3932">
        <f t="shared" si="367"/>
        <v>5.3580234761702171E-2</v>
      </c>
      <c r="R3932" t="str">
        <f t="shared" si="370"/>
        <v>21A_1-D&amp;3.4%3.4@13</v>
      </c>
      <c r="S3932" t="str">
        <f t="shared" si="371"/>
        <v>6D-21A-VCS-Loc-22</v>
      </c>
      <c r="T3932" t="str">
        <f>IFERROR(IF(VLOOKUP(S3932,Bad!$A:$A,1,FALSE)='RAW2'!S3932,"yes","no"),"no")</f>
        <v>no</v>
      </c>
      <c r="U3932" t="str">
        <f>IFERROR(VLOOKUP(F3932,compounds!$A:$B,2,FALSE),"")</f>
        <v/>
      </c>
      <c r="V3932" t="str">
        <f>VLOOKUP(B3932,'volatile collection data'!$O:$P,2,FALSE)</f>
        <v>27.apr.22 21</v>
      </c>
    </row>
    <row r="3933" spans="1:22" x14ac:dyDescent="0.2">
      <c r="A3933" t="s">
        <v>387</v>
      </c>
      <c r="B3933" s="1" t="str">
        <f t="shared" si="368"/>
        <v>6D</v>
      </c>
      <c r="C3933">
        <v>36.658999999999999</v>
      </c>
      <c r="D3933">
        <f t="shared" si="366"/>
        <v>36.659999999999997</v>
      </c>
      <c r="E3933">
        <f>VLOOKUP(D3933,'Peak Combiner'!$A$5:$D$4980,4,FALSE)</f>
        <v>36.65</v>
      </c>
      <c r="F3933">
        <f>IFERROR(VLOOKUP(D3933,rt_comb!$A:$B,2,FALSE),D3933)</f>
        <v>36.659999999999997</v>
      </c>
      <c r="G3933">
        <v>852900</v>
      </c>
      <c r="H3933">
        <f>SUMIFS($G:$G,$E:$E,18.51,'RAW2'!$A:$A,'RAW2'!A3933)</f>
        <v>36572941</v>
      </c>
      <c r="I3933" s="1" t="str">
        <f>VLOOKUP(A3933,'volatile collection data'!$G$6:$H$69,2,FALSE)</f>
        <v>D</v>
      </c>
      <c r="J3933" s="1">
        <f>VLOOKUP(A3933,'volatile collection data'!$G$6:$I$69,3,FALSE)</f>
        <v>6</v>
      </c>
      <c r="K3933" s="1" t="str">
        <f>VLOOKUP(A3933,'volatile collection data'!$G$6:$N$69,8,FALSE)</f>
        <v>21A</v>
      </c>
      <c r="L3933" s="1">
        <f>VLOOKUP(A3933,'volatile collection data'!$G$6:$J$69,4,FALSE)</f>
        <v>3.4</v>
      </c>
      <c r="M3933" s="1">
        <f>VLOOKUP($A3933,'volatile collection data'!$G$6:$M$69,6,FALSE)</f>
        <v>13</v>
      </c>
      <c r="N3933" s="1">
        <f>VLOOKUP($A3933,'volatile collection data'!$G$6:$M$69,7,FALSE)</f>
        <v>3.4</v>
      </c>
      <c r="O3933" s="1">
        <f>VLOOKUP(A3933,'volatile collection data'!$G$6:$K$69,5,FALSE)</f>
        <v>1</v>
      </c>
      <c r="P3933" s="1" t="str">
        <f t="shared" si="369"/>
        <v>6D</v>
      </c>
      <c r="Q3933">
        <f t="shared" si="367"/>
        <v>3.4294882270538563E-2</v>
      </c>
      <c r="R3933" t="str">
        <f t="shared" si="370"/>
        <v>21A_1-D&amp;3.4%3.4@13</v>
      </c>
      <c r="S3933" t="str">
        <f t="shared" si="371"/>
        <v>6D-21A-VCS-Loc-22</v>
      </c>
      <c r="T3933" t="str">
        <f>IFERROR(IF(VLOOKUP(S3933,Bad!$A:$A,1,FALSE)='RAW2'!S3933,"yes","no"),"no")</f>
        <v>no</v>
      </c>
      <c r="U3933" t="str">
        <f>IFERROR(VLOOKUP(F3933,compounds!$A:$B,2,FALSE),"")</f>
        <v/>
      </c>
      <c r="V3933" t="str">
        <f>VLOOKUP(B3933,'volatile collection data'!$O:$P,2,FALSE)</f>
        <v>27.apr.22 21</v>
      </c>
    </row>
    <row r="3934" spans="1:22" x14ac:dyDescent="0.2">
      <c r="A3934" t="s">
        <v>387</v>
      </c>
      <c r="B3934" s="1" t="str">
        <f t="shared" si="368"/>
        <v>6D</v>
      </c>
      <c r="C3934">
        <v>37.244999999999997</v>
      </c>
      <c r="D3934">
        <f t="shared" si="366"/>
        <v>37.25</v>
      </c>
      <c r="E3934">
        <f>VLOOKUP(D3934,'Peak Combiner'!$A$5:$D$4980,4,FALSE)</f>
        <v>37.24</v>
      </c>
      <c r="F3934">
        <f>IFERROR(VLOOKUP(D3934,rt_comb!$A:$B,2,FALSE),D3934)</f>
        <v>37.25</v>
      </c>
      <c r="G3934">
        <v>1233708</v>
      </c>
      <c r="H3934">
        <f>SUMIFS($G:$G,$E:$E,18.51,'RAW2'!$A:$A,'RAW2'!A3934)</f>
        <v>36572941</v>
      </c>
      <c r="I3934" s="1" t="str">
        <f>VLOOKUP(A3934,'volatile collection data'!$G$6:$H$69,2,FALSE)</f>
        <v>D</v>
      </c>
      <c r="J3934" s="1">
        <f>VLOOKUP(A3934,'volatile collection data'!$G$6:$I$69,3,FALSE)</f>
        <v>6</v>
      </c>
      <c r="K3934" s="1" t="str">
        <f>VLOOKUP(A3934,'volatile collection data'!$G$6:$N$69,8,FALSE)</f>
        <v>21A</v>
      </c>
      <c r="L3934" s="1">
        <f>VLOOKUP(A3934,'volatile collection data'!$G$6:$J$69,4,FALSE)</f>
        <v>3.4</v>
      </c>
      <c r="M3934" s="1">
        <f>VLOOKUP($A3934,'volatile collection data'!$G$6:$M$69,6,FALSE)</f>
        <v>13</v>
      </c>
      <c r="N3934" s="1">
        <f>VLOOKUP($A3934,'volatile collection data'!$G$6:$M$69,7,FALSE)</f>
        <v>3.4</v>
      </c>
      <c r="O3934" s="1">
        <f>VLOOKUP(A3934,'volatile collection data'!$G$6:$K$69,5,FALSE)</f>
        <v>1</v>
      </c>
      <c r="P3934" s="1" t="str">
        <f t="shared" si="369"/>
        <v>6D</v>
      </c>
      <c r="Q3934">
        <f t="shared" si="367"/>
        <v>4.960707071898416E-2</v>
      </c>
      <c r="R3934" t="str">
        <f t="shared" si="370"/>
        <v>21A_1-D&amp;3.4%3.4@13</v>
      </c>
      <c r="S3934" t="str">
        <f t="shared" si="371"/>
        <v>6D-21A-VCS-Loc-22</v>
      </c>
      <c r="T3934" t="str">
        <f>IFERROR(IF(VLOOKUP(S3934,Bad!$A:$A,1,FALSE)='RAW2'!S3934,"yes","no"),"no")</f>
        <v>no</v>
      </c>
      <c r="U3934" t="str">
        <f>IFERROR(VLOOKUP(F3934,compounds!$A:$B,2,FALSE),"")</f>
        <v/>
      </c>
      <c r="V3934" t="str">
        <f>VLOOKUP(B3934,'volatile collection data'!$O:$P,2,FALSE)</f>
        <v>27.apr.22 21</v>
      </c>
    </row>
    <row r="3935" spans="1:22" x14ac:dyDescent="0.2">
      <c r="A3935" t="s">
        <v>387</v>
      </c>
      <c r="B3935" s="1" t="str">
        <f t="shared" si="368"/>
        <v>6D</v>
      </c>
      <c r="C3935">
        <v>37.295999999999999</v>
      </c>
      <c r="D3935">
        <f t="shared" si="366"/>
        <v>37.299999999999997</v>
      </c>
      <c r="E3935">
        <f>VLOOKUP(D3935,'Peak Combiner'!$A$5:$D$4980,4,FALSE)</f>
        <v>37.24</v>
      </c>
      <c r="F3935">
        <f>IFERROR(VLOOKUP(D3935,rt_comb!$A:$B,2,FALSE),D3935)</f>
        <v>37.299999999999997</v>
      </c>
      <c r="G3935">
        <v>1319293</v>
      </c>
      <c r="H3935">
        <f>SUMIFS($G:$G,$E:$E,18.51,'RAW2'!$A:$A,'RAW2'!A3935)</f>
        <v>36572941</v>
      </c>
      <c r="I3935" s="1" t="str">
        <f>VLOOKUP(A3935,'volatile collection data'!$G$6:$H$69,2,FALSE)</f>
        <v>D</v>
      </c>
      <c r="J3935" s="1">
        <f>VLOOKUP(A3935,'volatile collection data'!$G$6:$I$69,3,FALSE)</f>
        <v>6</v>
      </c>
      <c r="K3935" s="1" t="str">
        <f>VLOOKUP(A3935,'volatile collection data'!$G$6:$N$69,8,FALSE)</f>
        <v>21A</v>
      </c>
      <c r="L3935" s="1">
        <f>VLOOKUP(A3935,'volatile collection data'!$G$6:$J$69,4,FALSE)</f>
        <v>3.4</v>
      </c>
      <c r="M3935" s="1">
        <f>VLOOKUP($A3935,'volatile collection data'!$G$6:$M$69,6,FALSE)</f>
        <v>13</v>
      </c>
      <c r="N3935" s="1">
        <f>VLOOKUP($A3935,'volatile collection data'!$G$6:$M$69,7,FALSE)</f>
        <v>3.4</v>
      </c>
      <c r="O3935" s="1">
        <f>VLOOKUP(A3935,'volatile collection data'!$G$6:$K$69,5,FALSE)</f>
        <v>1</v>
      </c>
      <c r="P3935" s="1" t="str">
        <f t="shared" si="369"/>
        <v>6D</v>
      </c>
      <c r="Q3935">
        <f t="shared" si="367"/>
        <v>5.3048420817617105E-2</v>
      </c>
      <c r="R3935" t="str">
        <f t="shared" si="370"/>
        <v>21A_1-D&amp;3.4%3.4@13</v>
      </c>
      <c r="S3935" t="str">
        <f t="shared" si="371"/>
        <v>6D-21A-VCS-Loc-22</v>
      </c>
      <c r="T3935" t="str">
        <f>IFERROR(IF(VLOOKUP(S3935,Bad!$A:$A,1,FALSE)='RAW2'!S3935,"yes","no"),"no")</f>
        <v>no</v>
      </c>
      <c r="U3935" t="str">
        <f>IFERROR(VLOOKUP(F3935,compounds!$A:$B,2,FALSE),"")</f>
        <v/>
      </c>
      <c r="V3935" t="str">
        <f>VLOOKUP(B3935,'volatile collection data'!$O:$P,2,FALSE)</f>
        <v>27.apr.22 21</v>
      </c>
    </row>
    <row r="3936" spans="1:22" x14ac:dyDescent="0.2">
      <c r="A3936" t="s">
        <v>387</v>
      </c>
      <c r="B3936" s="1" t="str">
        <f t="shared" si="368"/>
        <v>6D</v>
      </c>
      <c r="C3936">
        <v>37.375999999999998</v>
      </c>
      <c r="D3936">
        <f t="shared" si="366"/>
        <v>37.380000000000003</v>
      </c>
      <c r="E3936">
        <f>VLOOKUP(D3936,'Peak Combiner'!$A$5:$D$4980,4,FALSE)</f>
        <v>37.380000000000003</v>
      </c>
      <c r="F3936">
        <f>IFERROR(VLOOKUP(D3936,rt_comb!$A:$B,2,FALSE),D3936)</f>
        <v>37.380000000000003</v>
      </c>
      <c r="G3936">
        <v>1480569</v>
      </c>
      <c r="H3936">
        <f>SUMIFS($G:$G,$E:$E,18.51,'RAW2'!$A:$A,'RAW2'!A3936)</f>
        <v>36572941</v>
      </c>
      <c r="I3936" s="1" t="str">
        <f>VLOOKUP(A3936,'volatile collection data'!$G$6:$H$69,2,FALSE)</f>
        <v>D</v>
      </c>
      <c r="J3936" s="1">
        <f>VLOOKUP(A3936,'volatile collection data'!$G$6:$I$69,3,FALSE)</f>
        <v>6</v>
      </c>
      <c r="K3936" s="1" t="str">
        <f>VLOOKUP(A3936,'volatile collection data'!$G$6:$N$69,8,FALSE)</f>
        <v>21A</v>
      </c>
      <c r="L3936" s="1">
        <f>VLOOKUP(A3936,'volatile collection data'!$G$6:$J$69,4,FALSE)</f>
        <v>3.4</v>
      </c>
      <c r="M3936" s="1">
        <f>VLOOKUP($A3936,'volatile collection data'!$G$6:$M$69,6,FALSE)</f>
        <v>13</v>
      </c>
      <c r="N3936" s="1">
        <f>VLOOKUP($A3936,'volatile collection data'!$G$6:$M$69,7,FALSE)</f>
        <v>3.4</v>
      </c>
      <c r="O3936" s="1">
        <f>VLOOKUP(A3936,'volatile collection data'!$G$6:$K$69,5,FALSE)</f>
        <v>1</v>
      </c>
      <c r="P3936" s="1" t="str">
        <f t="shared" si="369"/>
        <v>6D</v>
      </c>
      <c r="Q3936">
        <f t="shared" si="367"/>
        <v>5.9533285905040458E-2</v>
      </c>
      <c r="R3936" t="str">
        <f t="shared" si="370"/>
        <v>21A_1-D&amp;3.4%3.4@13</v>
      </c>
      <c r="S3936" t="str">
        <f t="shared" si="371"/>
        <v>6D-21A-VCS-Loc-22</v>
      </c>
      <c r="T3936" t="str">
        <f>IFERROR(IF(VLOOKUP(S3936,Bad!$A:$A,1,FALSE)='RAW2'!S3936,"yes","no"),"no")</f>
        <v>no</v>
      </c>
      <c r="U3936" t="str">
        <f>IFERROR(VLOOKUP(F3936,compounds!$A:$B,2,FALSE),"")</f>
        <v/>
      </c>
      <c r="V3936" t="str">
        <f>VLOOKUP(B3936,'volatile collection data'!$O:$P,2,FALSE)</f>
        <v>27.apr.22 21</v>
      </c>
    </row>
    <row r="3937" spans="1:22" x14ac:dyDescent="0.2">
      <c r="A3937" t="s">
        <v>387</v>
      </c>
      <c r="B3937" s="1" t="str">
        <f t="shared" si="368"/>
        <v>6D</v>
      </c>
      <c r="C3937">
        <v>37.682000000000002</v>
      </c>
      <c r="D3937">
        <f t="shared" si="366"/>
        <v>37.68</v>
      </c>
      <c r="E3937">
        <f>VLOOKUP(D3937,'Peak Combiner'!$A$5:$D$4980,4,FALSE)</f>
        <v>37.67</v>
      </c>
      <c r="F3937">
        <f>IFERROR(VLOOKUP(D3937,rt_comb!$A:$B,2,FALSE),D3937)</f>
        <v>37.68</v>
      </c>
      <c r="G3937">
        <v>2306512</v>
      </c>
      <c r="H3937">
        <f>SUMIFS($G:$G,$E:$E,18.51,'RAW2'!$A:$A,'RAW2'!A3937)</f>
        <v>36572941</v>
      </c>
      <c r="I3937" s="1" t="str">
        <f>VLOOKUP(A3937,'volatile collection data'!$G$6:$H$69,2,FALSE)</f>
        <v>D</v>
      </c>
      <c r="J3937" s="1">
        <f>VLOOKUP(A3937,'volatile collection data'!$G$6:$I$69,3,FALSE)</f>
        <v>6</v>
      </c>
      <c r="K3937" s="1" t="str">
        <f>VLOOKUP(A3937,'volatile collection data'!$G$6:$N$69,8,FALSE)</f>
        <v>21A</v>
      </c>
      <c r="L3937" s="1">
        <f>VLOOKUP(A3937,'volatile collection data'!$G$6:$J$69,4,FALSE)</f>
        <v>3.4</v>
      </c>
      <c r="M3937" s="1">
        <f>VLOOKUP($A3937,'volatile collection data'!$G$6:$M$69,6,FALSE)</f>
        <v>13</v>
      </c>
      <c r="N3937" s="1">
        <f>VLOOKUP($A3937,'volatile collection data'!$G$6:$M$69,7,FALSE)</f>
        <v>3.4</v>
      </c>
      <c r="O3937" s="1">
        <f>VLOOKUP(A3937,'volatile collection data'!$G$6:$K$69,5,FALSE)</f>
        <v>1</v>
      </c>
      <c r="P3937" s="1" t="str">
        <f t="shared" si="369"/>
        <v>6D</v>
      </c>
      <c r="Q3937">
        <f t="shared" si="367"/>
        <v>9.2744234371654868E-2</v>
      </c>
      <c r="R3937" t="str">
        <f t="shared" si="370"/>
        <v>21A_1-D&amp;3.4%3.4@13</v>
      </c>
      <c r="S3937" t="str">
        <f t="shared" si="371"/>
        <v>6D-21A-VCS-Loc-22</v>
      </c>
      <c r="T3937" t="str">
        <f>IFERROR(IF(VLOOKUP(S3937,Bad!$A:$A,1,FALSE)='RAW2'!S3937,"yes","no"),"no")</f>
        <v>no</v>
      </c>
      <c r="U3937" t="str">
        <f>IFERROR(VLOOKUP(F3937,compounds!$A:$B,2,FALSE),"")</f>
        <v/>
      </c>
      <c r="V3937" t="str">
        <f>VLOOKUP(B3937,'volatile collection data'!$O:$P,2,FALSE)</f>
        <v>27.apr.22 21</v>
      </c>
    </row>
    <row r="3938" spans="1:22" x14ac:dyDescent="0.2">
      <c r="A3938" t="s">
        <v>387</v>
      </c>
      <c r="B3938" s="1" t="str">
        <f t="shared" si="368"/>
        <v>6D</v>
      </c>
      <c r="C3938">
        <v>37.716999999999999</v>
      </c>
      <c r="D3938">
        <f t="shared" si="366"/>
        <v>37.72</v>
      </c>
      <c r="E3938">
        <f>VLOOKUP(D3938,'Peak Combiner'!$A$5:$D$4980,4,FALSE)</f>
        <v>37.67</v>
      </c>
      <c r="F3938">
        <f>IFERROR(VLOOKUP(D3938,rt_comb!$A:$B,2,FALSE),D3938)</f>
        <v>37.72</v>
      </c>
      <c r="G3938">
        <v>3760254</v>
      </c>
      <c r="H3938">
        <f>SUMIFS($G:$G,$E:$E,18.51,'RAW2'!$A:$A,'RAW2'!A3938)</f>
        <v>36572941</v>
      </c>
      <c r="I3938" s="1" t="str">
        <f>VLOOKUP(A3938,'volatile collection data'!$G$6:$H$69,2,FALSE)</f>
        <v>D</v>
      </c>
      <c r="J3938" s="1">
        <f>VLOOKUP(A3938,'volatile collection data'!$G$6:$I$69,3,FALSE)</f>
        <v>6</v>
      </c>
      <c r="K3938" s="1" t="str">
        <f>VLOOKUP(A3938,'volatile collection data'!$G$6:$N$69,8,FALSE)</f>
        <v>21A</v>
      </c>
      <c r="L3938" s="1">
        <f>VLOOKUP(A3938,'volatile collection data'!$G$6:$J$69,4,FALSE)</f>
        <v>3.4</v>
      </c>
      <c r="M3938" s="1">
        <f>VLOOKUP($A3938,'volatile collection data'!$G$6:$M$69,6,FALSE)</f>
        <v>13</v>
      </c>
      <c r="N3938" s="1">
        <f>VLOOKUP($A3938,'volatile collection data'!$G$6:$M$69,7,FALSE)</f>
        <v>3.4</v>
      </c>
      <c r="O3938" s="1">
        <f>VLOOKUP(A3938,'volatile collection data'!$G$6:$K$69,5,FALSE)</f>
        <v>1</v>
      </c>
      <c r="P3938" s="1" t="str">
        <f t="shared" si="369"/>
        <v>6D</v>
      </c>
      <c r="Q3938">
        <f t="shared" si="367"/>
        <v>0.15119881373821284</v>
      </c>
      <c r="R3938" t="str">
        <f t="shared" si="370"/>
        <v>21A_1-D&amp;3.4%3.4@13</v>
      </c>
      <c r="S3938" t="str">
        <f t="shared" si="371"/>
        <v>6D-21A-VCS-Loc-22</v>
      </c>
      <c r="T3938" t="str">
        <f>IFERROR(IF(VLOOKUP(S3938,Bad!$A:$A,1,FALSE)='RAW2'!S3938,"yes","no"),"no")</f>
        <v>no</v>
      </c>
      <c r="U3938" t="str">
        <f>IFERROR(VLOOKUP(F3938,compounds!$A:$B,2,FALSE),"")</f>
        <v/>
      </c>
      <c r="V3938" t="str">
        <f>VLOOKUP(B3938,'volatile collection data'!$O:$P,2,FALSE)</f>
        <v>27.apr.22 21</v>
      </c>
    </row>
    <row r="3939" spans="1:22" x14ac:dyDescent="0.2">
      <c r="A3939" t="s">
        <v>387</v>
      </c>
      <c r="B3939" s="1" t="str">
        <f t="shared" si="368"/>
        <v>6D</v>
      </c>
      <c r="C3939">
        <v>37.991</v>
      </c>
      <c r="D3939">
        <f t="shared" si="366"/>
        <v>37.99</v>
      </c>
      <c r="E3939">
        <f>VLOOKUP(D3939,'Peak Combiner'!$A$5:$D$4980,4,FALSE)</f>
        <v>37.99</v>
      </c>
      <c r="F3939">
        <f>IFERROR(VLOOKUP(D3939,rt_comb!$A:$B,2,FALSE),D3939)</f>
        <v>37.99</v>
      </c>
      <c r="G3939">
        <v>9999694</v>
      </c>
      <c r="H3939">
        <f>SUMIFS($G:$G,$E:$E,18.51,'RAW2'!$A:$A,'RAW2'!A3939)</f>
        <v>36572941</v>
      </c>
      <c r="I3939" s="1" t="str">
        <f>VLOOKUP(A3939,'volatile collection data'!$G$6:$H$69,2,FALSE)</f>
        <v>D</v>
      </c>
      <c r="J3939" s="1">
        <f>VLOOKUP(A3939,'volatile collection data'!$G$6:$I$69,3,FALSE)</f>
        <v>6</v>
      </c>
      <c r="K3939" s="1" t="str">
        <f>VLOOKUP(A3939,'volatile collection data'!$G$6:$N$69,8,FALSE)</f>
        <v>21A</v>
      </c>
      <c r="L3939" s="1">
        <f>VLOOKUP(A3939,'volatile collection data'!$G$6:$J$69,4,FALSE)</f>
        <v>3.4</v>
      </c>
      <c r="M3939" s="1">
        <f>VLOOKUP($A3939,'volatile collection data'!$G$6:$M$69,6,FALSE)</f>
        <v>13</v>
      </c>
      <c r="N3939" s="1">
        <f>VLOOKUP($A3939,'volatile collection data'!$G$6:$M$69,7,FALSE)</f>
        <v>3.4</v>
      </c>
      <c r="O3939" s="1">
        <f>VLOOKUP(A3939,'volatile collection data'!$G$6:$K$69,5,FALSE)</f>
        <v>1</v>
      </c>
      <c r="P3939" s="1" t="str">
        <f t="shared" si="369"/>
        <v>6D</v>
      </c>
      <c r="Q3939">
        <f t="shared" si="367"/>
        <v>0.40208503748553276</v>
      </c>
      <c r="R3939" t="str">
        <f t="shared" si="370"/>
        <v>21A_1-D&amp;3.4%3.4@13</v>
      </c>
      <c r="S3939" t="str">
        <f t="shared" si="371"/>
        <v>6D-21A-VCS-Loc-22</v>
      </c>
      <c r="T3939" t="str">
        <f>IFERROR(IF(VLOOKUP(S3939,Bad!$A:$A,1,FALSE)='RAW2'!S3939,"yes","no"),"no")</f>
        <v>no</v>
      </c>
      <c r="U3939" t="str">
        <f>IFERROR(VLOOKUP(F3939,compounds!$A:$B,2,FALSE),"")</f>
        <v/>
      </c>
      <c r="V3939" t="str">
        <f>VLOOKUP(B3939,'volatile collection data'!$O:$P,2,FALSE)</f>
        <v>27.apr.22 21</v>
      </c>
    </row>
    <row r="3940" spans="1:22" x14ac:dyDescent="0.2">
      <c r="A3940" t="s">
        <v>387</v>
      </c>
      <c r="B3940" s="1" t="str">
        <f t="shared" si="368"/>
        <v>6D</v>
      </c>
      <c r="C3940">
        <v>38.054000000000002</v>
      </c>
      <c r="D3940">
        <f t="shared" si="366"/>
        <v>38.049999999999997</v>
      </c>
      <c r="E3940">
        <f>VLOOKUP(D3940,'Peak Combiner'!$A$5:$D$4980,4,FALSE)</f>
        <v>38.049999999999997</v>
      </c>
      <c r="F3940">
        <f>IFERROR(VLOOKUP(D3940,rt_comb!$A:$B,2,FALSE),D3940)</f>
        <v>38.049999999999997</v>
      </c>
      <c r="G3940">
        <v>8317230</v>
      </c>
      <c r="H3940">
        <f>SUMIFS($G:$G,$E:$E,18.51,'RAW2'!$A:$A,'RAW2'!A3940)</f>
        <v>36572941</v>
      </c>
      <c r="I3940" s="1" t="str">
        <f>VLOOKUP(A3940,'volatile collection data'!$G$6:$H$69,2,FALSE)</f>
        <v>D</v>
      </c>
      <c r="J3940" s="1">
        <f>VLOOKUP(A3940,'volatile collection data'!$G$6:$I$69,3,FALSE)</f>
        <v>6</v>
      </c>
      <c r="K3940" s="1" t="str">
        <f>VLOOKUP(A3940,'volatile collection data'!$G$6:$N$69,8,FALSE)</f>
        <v>21A</v>
      </c>
      <c r="L3940" s="1">
        <f>VLOOKUP(A3940,'volatile collection data'!$G$6:$J$69,4,FALSE)</f>
        <v>3.4</v>
      </c>
      <c r="M3940" s="1">
        <f>VLOOKUP($A3940,'volatile collection data'!$G$6:$M$69,6,FALSE)</f>
        <v>13</v>
      </c>
      <c r="N3940" s="1">
        <f>VLOOKUP($A3940,'volatile collection data'!$G$6:$M$69,7,FALSE)</f>
        <v>3.4</v>
      </c>
      <c r="O3940" s="1">
        <f>VLOOKUP(A3940,'volatile collection data'!$G$6:$K$69,5,FALSE)</f>
        <v>1</v>
      </c>
      <c r="P3940" s="1" t="str">
        <f t="shared" si="369"/>
        <v>6D</v>
      </c>
      <c r="Q3940">
        <f t="shared" si="367"/>
        <v>0.33443360730096311</v>
      </c>
      <c r="R3940" t="str">
        <f t="shared" si="370"/>
        <v>21A_1-D&amp;3.4%3.4@13</v>
      </c>
      <c r="S3940" t="str">
        <f t="shared" si="371"/>
        <v>6D-21A-VCS-Loc-22</v>
      </c>
      <c r="T3940" t="str">
        <f>IFERROR(IF(VLOOKUP(S3940,Bad!$A:$A,1,FALSE)='RAW2'!S3940,"yes","no"),"no")</f>
        <v>no</v>
      </c>
      <c r="U3940" t="str">
        <f>IFERROR(VLOOKUP(F3940,compounds!$A:$B,2,FALSE),"")</f>
        <v/>
      </c>
      <c r="V3940" t="str">
        <f>VLOOKUP(B3940,'volatile collection data'!$O:$P,2,FALSE)</f>
        <v>27.apr.22 21</v>
      </c>
    </row>
    <row r="3941" spans="1:22" x14ac:dyDescent="0.2">
      <c r="A3941" t="s">
        <v>387</v>
      </c>
      <c r="B3941" s="1" t="str">
        <f t="shared" si="368"/>
        <v>6D</v>
      </c>
      <c r="C3941">
        <v>38.433999999999997</v>
      </c>
      <c r="D3941">
        <f t="shared" si="366"/>
        <v>38.43</v>
      </c>
      <c r="E3941">
        <f>VLOOKUP(D3941,'Peak Combiner'!$A$5:$D$4980,4,FALSE)</f>
        <v>38.43</v>
      </c>
      <c r="F3941">
        <f>IFERROR(VLOOKUP(D3941,rt_comb!$A:$B,2,FALSE),D3941)</f>
        <v>38.43</v>
      </c>
      <c r="G3941">
        <v>4217512</v>
      </c>
      <c r="H3941">
        <f>SUMIFS($G:$G,$E:$E,18.51,'RAW2'!$A:$A,'RAW2'!A3941)</f>
        <v>36572941</v>
      </c>
      <c r="I3941" s="1" t="str">
        <f>VLOOKUP(A3941,'volatile collection data'!$G$6:$H$69,2,FALSE)</f>
        <v>D</v>
      </c>
      <c r="J3941" s="1">
        <f>VLOOKUP(A3941,'volatile collection data'!$G$6:$I$69,3,FALSE)</f>
        <v>6</v>
      </c>
      <c r="K3941" s="1" t="str">
        <f>VLOOKUP(A3941,'volatile collection data'!$G$6:$N$69,8,FALSE)</f>
        <v>21A</v>
      </c>
      <c r="L3941" s="1">
        <f>VLOOKUP(A3941,'volatile collection data'!$G$6:$J$69,4,FALSE)</f>
        <v>3.4</v>
      </c>
      <c r="M3941" s="1">
        <f>VLOOKUP($A3941,'volatile collection data'!$G$6:$M$69,6,FALSE)</f>
        <v>13</v>
      </c>
      <c r="N3941" s="1">
        <f>VLOOKUP($A3941,'volatile collection data'!$G$6:$M$69,7,FALSE)</f>
        <v>3.4</v>
      </c>
      <c r="O3941" s="1">
        <f>VLOOKUP(A3941,'volatile collection data'!$G$6:$K$69,5,FALSE)</f>
        <v>1</v>
      </c>
      <c r="P3941" s="1" t="str">
        <f t="shared" si="369"/>
        <v>6D</v>
      </c>
      <c r="Q3941">
        <f t="shared" si="367"/>
        <v>0.16958503636368114</v>
      </c>
      <c r="R3941" t="str">
        <f t="shared" si="370"/>
        <v>21A_1-D&amp;3.4%3.4@13</v>
      </c>
      <c r="S3941" t="str">
        <f t="shared" si="371"/>
        <v>6D-21A-VCS-Loc-22</v>
      </c>
      <c r="T3941" t="str">
        <f>IFERROR(IF(VLOOKUP(S3941,Bad!$A:$A,1,FALSE)='RAW2'!S3941,"yes","no"),"no")</f>
        <v>no</v>
      </c>
      <c r="U3941" t="str">
        <f>IFERROR(VLOOKUP(F3941,compounds!$A:$B,2,FALSE),"")</f>
        <v/>
      </c>
      <c r="V3941" t="str">
        <f>VLOOKUP(B3941,'volatile collection data'!$O:$P,2,FALSE)</f>
        <v>27.apr.22 21</v>
      </c>
    </row>
    <row r="3942" spans="1:22" x14ac:dyDescent="0.2">
      <c r="A3942" t="s">
        <v>387</v>
      </c>
      <c r="B3942" s="1" t="str">
        <f t="shared" si="368"/>
        <v>6D</v>
      </c>
      <c r="C3942">
        <v>38.728999999999999</v>
      </c>
      <c r="D3942">
        <f t="shared" si="366"/>
        <v>38.729999999999997</v>
      </c>
      <c r="E3942">
        <f>VLOOKUP(D3942,'Peak Combiner'!$A$5:$D$4980,4,FALSE)</f>
        <v>38.729999999999997</v>
      </c>
      <c r="F3942">
        <f>IFERROR(VLOOKUP(D3942,rt_comb!$A:$B,2,FALSE),D3942)</f>
        <v>38.729999999999997</v>
      </c>
      <c r="G3942">
        <v>1291155</v>
      </c>
      <c r="H3942">
        <f>SUMIFS($G:$G,$E:$E,18.51,'RAW2'!$A:$A,'RAW2'!A3942)</f>
        <v>36572941</v>
      </c>
      <c r="I3942" s="1" t="str">
        <f>VLOOKUP(A3942,'volatile collection data'!$G$6:$H$69,2,FALSE)</f>
        <v>D</v>
      </c>
      <c r="J3942" s="1">
        <f>VLOOKUP(A3942,'volatile collection data'!$G$6:$I$69,3,FALSE)</f>
        <v>6</v>
      </c>
      <c r="K3942" s="1" t="str">
        <f>VLOOKUP(A3942,'volatile collection data'!$G$6:$N$69,8,FALSE)</f>
        <v>21A</v>
      </c>
      <c r="L3942" s="1">
        <f>VLOOKUP(A3942,'volatile collection data'!$G$6:$J$69,4,FALSE)</f>
        <v>3.4</v>
      </c>
      <c r="M3942" s="1">
        <f>VLOOKUP($A3942,'volatile collection data'!$G$6:$M$69,6,FALSE)</f>
        <v>13</v>
      </c>
      <c r="N3942" s="1">
        <f>VLOOKUP($A3942,'volatile collection data'!$G$6:$M$69,7,FALSE)</f>
        <v>3.4</v>
      </c>
      <c r="O3942" s="1">
        <f>VLOOKUP(A3942,'volatile collection data'!$G$6:$K$69,5,FALSE)</f>
        <v>1</v>
      </c>
      <c r="P3942" s="1" t="str">
        <f t="shared" si="369"/>
        <v>6D</v>
      </c>
      <c r="Q3942">
        <f t="shared" si="367"/>
        <v>5.1916999317642411E-2</v>
      </c>
      <c r="R3942" t="str">
        <f t="shared" si="370"/>
        <v>21A_1-D&amp;3.4%3.4@13</v>
      </c>
      <c r="S3942" t="str">
        <f t="shared" si="371"/>
        <v>6D-21A-VCS-Loc-22</v>
      </c>
      <c r="T3942" t="str">
        <f>IFERROR(IF(VLOOKUP(S3942,Bad!$A:$A,1,FALSE)='RAW2'!S3942,"yes","no"),"no")</f>
        <v>no</v>
      </c>
      <c r="U3942" t="str">
        <f>IFERROR(VLOOKUP(F3942,compounds!$A:$B,2,FALSE),"")</f>
        <v/>
      </c>
      <c r="V3942" t="str">
        <f>VLOOKUP(B3942,'volatile collection data'!$O:$P,2,FALSE)</f>
        <v>27.apr.22 21</v>
      </c>
    </row>
    <row r="3943" spans="1:22" x14ac:dyDescent="0.2">
      <c r="A3943" t="s">
        <v>387</v>
      </c>
      <c r="B3943" s="1" t="str">
        <f t="shared" si="368"/>
        <v>6D</v>
      </c>
      <c r="C3943">
        <v>38.825000000000003</v>
      </c>
      <c r="D3943">
        <f t="shared" si="366"/>
        <v>38.83</v>
      </c>
      <c r="E3943">
        <f>VLOOKUP(D3943,'Peak Combiner'!$A$5:$D$4980,4,FALSE)</f>
        <v>38.82</v>
      </c>
      <c r="F3943">
        <f>IFERROR(VLOOKUP(D3943,rt_comb!$A:$B,2,FALSE),D3943)</f>
        <v>38.83</v>
      </c>
      <c r="G3943">
        <v>2215418</v>
      </c>
      <c r="H3943">
        <f>SUMIFS($G:$G,$E:$E,18.51,'RAW2'!$A:$A,'RAW2'!A3943)</f>
        <v>36572941</v>
      </c>
      <c r="I3943" s="1" t="str">
        <f>VLOOKUP(A3943,'volatile collection data'!$G$6:$H$69,2,FALSE)</f>
        <v>D</v>
      </c>
      <c r="J3943" s="1">
        <f>VLOOKUP(A3943,'volatile collection data'!$G$6:$I$69,3,FALSE)</f>
        <v>6</v>
      </c>
      <c r="K3943" s="1" t="str">
        <f>VLOOKUP(A3943,'volatile collection data'!$G$6:$N$69,8,FALSE)</f>
        <v>21A</v>
      </c>
      <c r="L3943" s="1">
        <f>VLOOKUP(A3943,'volatile collection data'!$G$6:$J$69,4,FALSE)</f>
        <v>3.4</v>
      </c>
      <c r="M3943" s="1">
        <f>VLOOKUP($A3943,'volatile collection data'!$G$6:$M$69,6,FALSE)</f>
        <v>13</v>
      </c>
      <c r="N3943" s="1">
        <f>VLOOKUP($A3943,'volatile collection data'!$G$6:$M$69,7,FALSE)</f>
        <v>3.4</v>
      </c>
      <c r="O3943" s="1">
        <f>VLOOKUP(A3943,'volatile collection data'!$G$6:$K$69,5,FALSE)</f>
        <v>1</v>
      </c>
      <c r="P3943" s="1" t="str">
        <f t="shared" si="369"/>
        <v>6D</v>
      </c>
      <c r="Q3943">
        <f t="shared" si="367"/>
        <v>8.9081368847499134E-2</v>
      </c>
      <c r="R3943" t="str">
        <f t="shared" si="370"/>
        <v>21A_1-D&amp;3.4%3.4@13</v>
      </c>
      <c r="S3943" t="str">
        <f t="shared" si="371"/>
        <v>6D-21A-VCS-Loc-22</v>
      </c>
      <c r="T3943" t="str">
        <f>IFERROR(IF(VLOOKUP(S3943,Bad!$A:$A,1,FALSE)='RAW2'!S3943,"yes","no"),"no")</f>
        <v>no</v>
      </c>
      <c r="U3943" t="str">
        <f>IFERROR(VLOOKUP(F3943,compounds!$A:$B,2,FALSE),"")</f>
        <v/>
      </c>
      <c r="V3943" t="str">
        <f>VLOOKUP(B3943,'volatile collection data'!$O:$P,2,FALSE)</f>
        <v>27.apr.22 21</v>
      </c>
    </row>
    <row r="3944" spans="1:22" x14ac:dyDescent="0.2">
      <c r="A3944" t="s">
        <v>387</v>
      </c>
      <c r="B3944" s="1" t="str">
        <f t="shared" si="368"/>
        <v>6D</v>
      </c>
      <c r="C3944">
        <v>39.539000000000001</v>
      </c>
      <c r="D3944">
        <f t="shared" si="366"/>
        <v>39.54</v>
      </c>
      <c r="E3944">
        <f>VLOOKUP(D3944,'Peak Combiner'!$A$5:$D$4980,4,FALSE)</f>
        <v>39.53</v>
      </c>
      <c r="F3944">
        <f>IFERROR(VLOOKUP(D3944,rt_comb!$A:$B,2,FALSE),D3944)</f>
        <v>39.54</v>
      </c>
      <c r="G3944">
        <v>4419962</v>
      </c>
      <c r="H3944">
        <f>SUMIFS($G:$G,$E:$E,18.51,'RAW2'!$A:$A,'RAW2'!A3944)</f>
        <v>36572941</v>
      </c>
      <c r="I3944" s="1" t="str">
        <f>VLOOKUP(A3944,'volatile collection data'!$G$6:$H$69,2,FALSE)</f>
        <v>D</v>
      </c>
      <c r="J3944" s="1">
        <f>VLOOKUP(A3944,'volatile collection data'!$G$6:$I$69,3,FALSE)</f>
        <v>6</v>
      </c>
      <c r="K3944" s="1" t="str">
        <f>VLOOKUP(A3944,'volatile collection data'!$G$6:$N$69,8,FALSE)</f>
        <v>21A</v>
      </c>
      <c r="L3944" s="1">
        <f>VLOOKUP(A3944,'volatile collection data'!$G$6:$J$69,4,FALSE)</f>
        <v>3.4</v>
      </c>
      <c r="M3944" s="1">
        <f>VLOOKUP($A3944,'volatile collection data'!$G$6:$M$69,6,FALSE)</f>
        <v>13</v>
      </c>
      <c r="N3944" s="1">
        <f>VLOOKUP($A3944,'volatile collection data'!$G$6:$M$69,7,FALSE)</f>
        <v>3.4</v>
      </c>
      <c r="O3944" s="1">
        <f>VLOOKUP(A3944,'volatile collection data'!$G$6:$K$69,5,FALSE)</f>
        <v>1</v>
      </c>
      <c r="P3944" s="1" t="str">
        <f t="shared" si="369"/>
        <v>6D</v>
      </c>
      <c r="Q3944">
        <f t="shared" si="367"/>
        <v>0.17772549704567261</v>
      </c>
      <c r="R3944" t="str">
        <f t="shared" si="370"/>
        <v>21A_1-D&amp;3.4%3.4@13</v>
      </c>
      <c r="S3944" t="str">
        <f t="shared" si="371"/>
        <v>6D-21A-VCS-Loc-22</v>
      </c>
      <c r="T3944" t="str">
        <f>IFERROR(IF(VLOOKUP(S3944,Bad!$A:$A,1,FALSE)='RAW2'!S3944,"yes","no"),"no")</f>
        <v>no</v>
      </c>
      <c r="U3944" t="str">
        <f>IFERROR(VLOOKUP(F3944,compounds!$A:$B,2,FALSE),"")</f>
        <v/>
      </c>
      <c r="V3944" t="str">
        <f>VLOOKUP(B3944,'volatile collection data'!$O:$P,2,FALSE)</f>
        <v>27.apr.22 21</v>
      </c>
    </row>
    <row r="3945" spans="1:22" x14ac:dyDescent="0.2">
      <c r="A3945" t="s">
        <v>387</v>
      </c>
      <c r="B3945" s="1" t="str">
        <f t="shared" si="368"/>
        <v>6D</v>
      </c>
      <c r="C3945">
        <v>39.753999999999998</v>
      </c>
      <c r="D3945">
        <f t="shared" si="366"/>
        <v>39.75</v>
      </c>
      <c r="E3945">
        <f>VLOOKUP(D3945,'Peak Combiner'!$A$5:$D$4980,4,FALSE)</f>
        <v>39.75</v>
      </c>
      <c r="F3945">
        <f>IFERROR(VLOOKUP(D3945,rt_comb!$A:$B,2,FALSE),D3945)</f>
        <v>39.75</v>
      </c>
      <c r="G3945">
        <v>2285535</v>
      </c>
      <c r="H3945">
        <f>SUMIFS($G:$G,$E:$E,18.51,'RAW2'!$A:$A,'RAW2'!A3945)</f>
        <v>36572941</v>
      </c>
      <c r="I3945" s="1" t="str">
        <f>VLOOKUP(A3945,'volatile collection data'!$G$6:$H$69,2,FALSE)</f>
        <v>D</v>
      </c>
      <c r="J3945" s="1">
        <f>VLOOKUP(A3945,'volatile collection data'!$G$6:$I$69,3,FALSE)</f>
        <v>6</v>
      </c>
      <c r="K3945" s="1" t="str">
        <f>VLOOKUP(A3945,'volatile collection data'!$G$6:$N$69,8,FALSE)</f>
        <v>21A</v>
      </c>
      <c r="L3945" s="1">
        <f>VLOOKUP(A3945,'volatile collection data'!$G$6:$J$69,4,FALSE)</f>
        <v>3.4</v>
      </c>
      <c r="M3945" s="1">
        <f>VLOOKUP($A3945,'volatile collection data'!$G$6:$M$69,6,FALSE)</f>
        <v>13</v>
      </c>
      <c r="N3945" s="1">
        <f>VLOOKUP($A3945,'volatile collection data'!$G$6:$M$69,7,FALSE)</f>
        <v>3.4</v>
      </c>
      <c r="O3945" s="1">
        <f>VLOOKUP(A3945,'volatile collection data'!$G$6:$K$69,5,FALSE)</f>
        <v>1</v>
      </c>
      <c r="P3945" s="1" t="str">
        <f t="shared" si="369"/>
        <v>6D</v>
      </c>
      <c r="Q3945">
        <f t="shared" si="367"/>
        <v>9.1900754778045921E-2</v>
      </c>
      <c r="R3945" t="str">
        <f t="shared" si="370"/>
        <v>21A_1-D&amp;3.4%3.4@13</v>
      </c>
      <c r="S3945" t="str">
        <f t="shared" si="371"/>
        <v>6D-21A-VCS-Loc-22</v>
      </c>
      <c r="T3945" t="str">
        <f>IFERROR(IF(VLOOKUP(S3945,Bad!$A:$A,1,FALSE)='RAW2'!S3945,"yes","no"),"no")</f>
        <v>no</v>
      </c>
      <c r="U3945" t="str">
        <f>IFERROR(VLOOKUP(F3945,compounds!$A:$B,2,FALSE),"")</f>
        <v/>
      </c>
      <c r="V3945" t="str">
        <f>VLOOKUP(B3945,'volatile collection data'!$O:$P,2,FALSE)</f>
        <v>27.apr.22 21</v>
      </c>
    </row>
    <row r="3946" spans="1:22" x14ac:dyDescent="0.2">
      <c r="A3946" t="s">
        <v>388</v>
      </c>
      <c r="B3946" s="1" t="str">
        <f t="shared" si="368"/>
        <v>6E</v>
      </c>
      <c r="C3946">
        <v>4.1749999999999998</v>
      </c>
      <c r="D3946">
        <f t="shared" si="366"/>
        <v>4.18</v>
      </c>
      <c r="E3946">
        <f>VLOOKUP(D3946,'Peak Combiner'!$A$5:$D$4980,4,FALSE)</f>
        <v>4.1500000000000004</v>
      </c>
      <c r="F3946">
        <f>IFERROR(VLOOKUP(D3946,rt_comb!$A:$B,2,FALSE),D3946)</f>
        <v>4.18</v>
      </c>
      <c r="G3946">
        <v>343650</v>
      </c>
      <c r="H3946">
        <f>SUMIFS($G:$G,$E:$E,18.51,'RAW2'!$A:$A,'RAW2'!A3946)</f>
        <v>21967874</v>
      </c>
      <c r="I3946" s="1" t="str">
        <f>VLOOKUP(A3946,'volatile collection data'!$G$6:$H$69,2,FALSE)</f>
        <v>E</v>
      </c>
      <c r="J3946" s="1">
        <f>VLOOKUP(A3946,'volatile collection data'!$G$6:$I$69,3,FALSE)</f>
        <v>6</v>
      </c>
      <c r="K3946" s="1" t="str">
        <f>VLOOKUP(A3946,'volatile collection data'!$G$6:$N$69,8,FALSE)</f>
        <v>26B</v>
      </c>
      <c r="L3946" s="1">
        <f>VLOOKUP(A3946,'volatile collection data'!$G$6:$J$69,4,FALSE)</f>
        <v>3.93</v>
      </c>
      <c r="M3946" s="1">
        <f>VLOOKUP($A3946,'volatile collection data'!$G$6:$M$69,6,FALSE)</f>
        <v>13</v>
      </c>
      <c r="N3946" s="1">
        <f>VLOOKUP($A3946,'volatile collection data'!$G$6:$M$69,7,FALSE)</f>
        <v>3.93</v>
      </c>
      <c r="O3946" s="1">
        <f>VLOOKUP(A3946,'volatile collection data'!$G$6:$K$69,5,FALSE)</f>
        <v>0</v>
      </c>
      <c r="P3946" s="1" t="str">
        <f t="shared" si="369"/>
        <v>6E</v>
      </c>
      <c r="Q3946">
        <f t="shared" si="367"/>
        <v>1.9902414792529095E-2</v>
      </c>
      <c r="R3946" t="str">
        <f t="shared" si="370"/>
        <v>26B_0-E&amp;3.93%3.93@13</v>
      </c>
      <c r="S3946" t="str">
        <f t="shared" si="371"/>
        <v>6E-26B-VCS-Loc-22</v>
      </c>
      <c r="T3946" t="str">
        <f>IFERROR(IF(VLOOKUP(S3946,Bad!$A:$A,1,FALSE)='RAW2'!S3946,"yes","no"),"no")</f>
        <v>no</v>
      </c>
      <c r="U3946" t="str">
        <f>IFERROR(VLOOKUP(F3946,compounds!$A:$B,2,FALSE),"")</f>
        <v/>
      </c>
      <c r="V3946" t="str">
        <f>VLOOKUP(B3946,'volatile collection data'!$O:$P,2,FALSE)</f>
        <v>02.may.22 26</v>
      </c>
    </row>
    <row r="3947" spans="1:22" x14ac:dyDescent="0.2">
      <c r="A3947" t="s">
        <v>388</v>
      </c>
      <c r="B3947" s="1" t="str">
        <f t="shared" si="368"/>
        <v>6E</v>
      </c>
      <c r="C3947">
        <v>5.01</v>
      </c>
      <c r="D3947">
        <f t="shared" si="366"/>
        <v>5.01</v>
      </c>
      <c r="E3947">
        <f>VLOOKUP(D3947,'Peak Combiner'!$A$5:$D$4980,4,FALSE)</f>
        <v>4.99</v>
      </c>
      <c r="F3947">
        <f>IFERROR(VLOOKUP(D3947,rt_comb!$A:$B,2,FALSE),D3947)</f>
        <v>5.01</v>
      </c>
      <c r="G3947">
        <v>3734827</v>
      </c>
      <c r="H3947">
        <f>SUMIFS($G:$G,$E:$E,18.51,'RAW2'!$A:$A,'RAW2'!A3947)</f>
        <v>21967874</v>
      </c>
      <c r="I3947" s="1" t="str">
        <f>VLOOKUP(A3947,'volatile collection data'!$G$6:$H$69,2,FALSE)</f>
        <v>E</v>
      </c>
      <c r="J3947" s="1">
        <f>VLOOKUP(A3947,'volatile collection data'!$G$6:$I$69,3,FALSE)</f>
        <v>6</v>
      </c>
      <c r="K3947" s="1" t="str">
        <f>VLOOKUP(A3947,'volatile collection data'!$G$6:$N$69,8,FALSE)</f>
        <v>26B</v>
      </c>
      <c r="L3947" s="1">
        <f>VLOOKUP(A3947,'volatile collection data'!$G$6:$J$69,4,FALSE)</f>
        <v>3.93</v>
      </c>
      <c r="M3947" s="1">
        <f>VLOOKUP($A3947,'volatile collection data'!$G$6:$M$69,6,FALSE)</f>
        <v>13</v>
      </c>
      <c r="N3947" s="1">
        <f>VLOOKUP($A3947,'volatile collection data'!$G$6:$M$69,7,FALSE)</f>
        <v>3.93</v>
      </c>
      <c r="O3947" s="1">
        <f>VLOOKUP(A3947,'volatile collection data'!$G$6:$K$69,5,FALSE)</f>
        <v>0</v>
      </c>
      <c r="P3947" s="1" t="str">
        <f t="shared" si="369"/>
        <v>6E</v>
      </c>
      <c r="Q3947">
        <f t="shared" si="367"/>
        <v>0.21630169105874306</v>
      </c>
      <c r="R3947" t="str">
        <f t="shared" si="370"/>
        <v>26B_0-E&amp;3.93%3.93@13</v>
      </c>
      <c r="S3947" t="str">
        <f t="shared" si="371"/>
        <v>6E-26B-VCS-Loc-22</v>
      </c>
      <c r="T3947" t="str">
        <f>IFERROR(IF(VLOOKUP(S3947,Bad!$A:$A,1,FALSE)='RAW2'!S3947,"yes","no"),"no")</f>
        <v>no</v>
      </c>
      <c r="U3947" t="str">
        <f>IFERROR(VLOOKUP(F3947,compounds!$A:$B,2,FALSE),"")</f>
        <v/>
      </c>
      <c r="V3947" t="str">
        <f>VLOOKUP(B3947,'volatile collection data'!$O:$P,2,FALSE)</f>
        <v>02.may.22 26</v>
      </c>
    </row>
    <row r="3948" spans="1:22" x14ac:dyDescent="0.2">
      <c r="A3948" t="s">
        <v>388</v>
      </c>
      <c r="B3948" s="1" t="str">
        <f t="shared" si="368"/>
        <v>6E</v>
      </c>
      <c r="C3948">
        <v>8.9710000000000001</v>
      </c>
      <c r="D3948">
        <f t="shared" si="366"/>
        <v>8.9700000000000006</v>
      </c>
      <c r="E3948">
        <f>VLOOKUP(D3948,'Peak Combiner'!$A$5:$D$4980,4,FALSE)</f>
        <v>8.9600000000000009</v>
      </c>
      <c r="F3948">
        <f>IFERROR(VLOOKUP(D3948,rt_comb!$A:$B,2,FALSE),D3948)</f>
        <v>8.9700000000000006</v>
      </c>
      <c r="G3948">
        <v>4847315</v>
      </c>
      <c r="H3948">
        <f>SUMIFS($G:$G,$E:$E,18.51,'RAW2'!$A:$A,'RAW2'!A3948)</f>
        <v>21967874</v>
      </c>
      <c r="I3948" s="1" t="str">
        <f>VLOOKUP(A3948,'volatile collection data'!$G$6:$H$69,2,FALSE)</f>
        <v>E</v>
      </c>
      <c r="J3948" s="1">
        <f>VLOOKUP(A3948,'volatile collection data'!$G$6:$I$69,3,FALSE)</f>
        <v>6</v>
      </c>
      <c r="K3948" s="1" t="str">
        <f>VLOOKUP(A3948,'volatile collection data'!$G$6:$N$69,8,FALSE)</f>
        <v>26B</v>
      </c>
      <c r="L3948" s="1">
        <f>VLOOKUP(A3948,'volatile collection data'!$G$6:$J$69,4,FALSE)</f>
        <v>3.93</v>
      </c>
      <c r="M3948" s="1">
        <f>VLOOKUP($A3948,'volatile collection data'!$G$6:$M$69,6,FALSE)</f>
        <v>13</v>
      </c>
      <c r="N3948" s="1">
        <f>VLOOKUP($A3948,'volatile collection data'!$G$6:$M$69,7,FALSE)</f>
        <v>3.93</v>
      </c>
      <c r="O3948" s="1">
        <f>VLOOKUP(A3948,'volatile collection data'!$G$6:$K$69,5,FALSE)</f>
        <v>0</v>
      </c>
      <c r="P3948" s="1" t="str">
        <f t="shared" si="369"/>
        <v>6E</v>
      </c>
      <c r="Q3948">
        <f t="shared" si="367"/>
        <v>0.28073119092113535</v>
      </c>
      <c r="R3948" t="str">
        <f t="shared" si="370"/>
        <v>26B_0-E&amp;3.93%3.93@13</v>
      </c>
      <c r="S3948" t="str">
        <f t="shared" si="371"/>
        <v>6E-26B-VCS-Loc-22</v>
      </c>
      <c r="T3948" t="str">
        <f>IFERROR(IF(VLOOKUP(S3948,Bad!$A:$A,1,FALSE)='RAW2'!S3948,"yes","no"),"no")</f>
        <v>no</v>
      </c>
      <c r="U3948" t="str">
        <f>IFERROR(VLOOKUP(F3948,compounds!$A:$B,2,FALSE),"")</f>
        <v>bpinene</v>
      </c>
      <c r="V3948" t="str">
        <f>VLOOKUP(B3948,'volatile collection data'!$O:$P,2,FALSE)</f>
        <v>02.may.22 26</v>
      </c>
    </row>
    <row r="3949" spans="1:22" x14ac:dyDescent="0.2">
      <c r="A3949" t="s">
        <v>388</v>
      </c>
      <c r="B3949" s="1" t="str">
        <f t="shared" si="368"/>
        <v>6E</v>
      </c>
      <c r="C3949">
        <v>9.3789999999999996</v>
      </c>
      <c r="D3949">
        <f t="shared" si="366"/>
        <v>9.3800000000000008</v>
      </c>
      <c r="E3949">
        <f>VLOOKUP(D3949,'Peak Combiner'!$A$5:$D$4980,4,FALSE)</f>
        <v>9.3800000000000008</v>
      </c>
      <c r="F3949">
        <f>IFERROR(VLOOKUP(D3949,rt_comb!$A:$B,2,FALSE),D3949)</f>
        <v>9.3800000000000008</v>
      </c>
      <c r="G3949">
        <v>8483440</v>
      </c>
      <c r="H3949">
        <f>SUMIFS($G:$G,$E:$E,18.51,'RAW2'!$A:$A,'RAW2'!A3949)</f>
        <v>21967874</v>
      </c>
      <c r="I3949" s="1" t="str">
        <f>VLOOKUP(A3949,'volatile collection data'!$G$6:$H$69,2,FALSE)</f>
        <v>E</v>
      </c>
      <c r="J3949" s="1">
        <f>VLOOKUP(A3949,'volatile collection data'!$G$6:$I$69,3,FALSE)</f>
        <v>6</v>
      </c>
      <c r="K3949" s="1" t="str">
        <f>VLOOKUP(A3949,'volatile collection data'!$G$6:$N$69,8,FALSE)</f>
        <v>26B</v>
      </c>
      <c r="L3949" s="1">
        <f>VLOOKUP(A3949,'volatile collection data'!$G$6:$J$69,4,FALSE)</f>
        <v>3.93</v>
      </c>
      <c r="M3949" s="1">
        <f>VLOOKUP($A3949,'volatile collection data'!$G$6:$M$69,6,FALSE)</f>
        <v>13</v>
      </c>
      <c r="N3949" s="1">
        <f>VLOOKUP($A3949,'volatile collection data'!$G$6:$M$69,7,FALSE)</f>
        <v>3.93</v>
      </c>
      <c r="O3949" s="1">
        <f>VLOOKUP(A3949,'volatile collection data'!$G$6:$K$69,5,FALSE)</f>
        <v>0</v>
      </c>
      <c r="P3949" s="1" t="str">
        <f t="shared" si="369"/>
        <v>6E</v>
      </c>
      <c r="Q3949">
        <f t="shared" si="367"/>
        <v>0.4913165771789117</v>
      </c>
      <c r="R3949" t="str">
        <f t="shared" si="370"/>
        <v>26B_0-E&amp;3.93%3.93@13</v>
      </c>
      <c r="S3949" t="str">
        <f t="shared" si="371"/>
        <v>6E-26B-VCS-Loc-22</v>
      </c>
      <c r="T3949" t="str">
        <f>IFERROR(IF(VLOOKUP(S3949,Bad!$A:$A,1,FALSE)='RAW2'!S3949,"yes","no"),"no")</f>
        <v>no</v>
      </c>
      <c r="U3949" t="str">
        <f>IFERROR(VLOOKUP(F3949,compounds!$A:$B,2,FALSE),"")</f>
        <v>octanal</v>
      </c>
      <c r="V3949" t="str">
        <f>VLOOKUP(B3949,'volatile collection data'!$O:$P,2,FALSE)</f>
        <v>02.may.22 26</v>
      </c>
    </row>
    <row r="3950" spans="1:22" x14ac:dyDescent="0.2">
      <c r="A3950" t="s">
        <v>388</v>
      </c>
      <c r="B3950" s="1" t="str">
        <f t="shared" si="368"/>
        <v>6E</v>
      </c>
      <c r="C3950">
        <v>9.4930000000000003</v>
      </c>
      <c r="D3950">
        <f t="shared" si="366"/>
        <v>9.49</v>
      </c>
      <c r="E3950">
        <f>VLOOKUP(D3950,'Peak Combiner'!$A$5:$D$4980,4,FALSE)</f>
        <v>9.49</v>
      </c>
      <c r="F3950">
        <f>IFERROR(VLOOKUP(D3950,rt_comb!$A:$B,2,FALSE),D3950)</f>
        <v>9.49</v>
      </c>
      <c r="G3950">
        <v>2245746</v>
      </c>
      <c r="H3950">
        <f>SUMIFS($G:$G,$E:$E,18.51,'RAW2'!$A:$A,'RAW2'!A3950)</f>
        <v>21967874</v>
      </c>
      <c r="I3950" s="1" t="str">
        <f>VLOOKUP(A3950,'volatile collection data'!$G$6:$H$69,2,FALSE)</f>
        <v>E</v>
      </c>
      <c r="J3950" s="1">
        <f>VLOOKUP(A3950,'volatile collection data'!$G$6:$I$69,3,FALSE)</f>
        <v>6</v>
      </c>
      <c r="K3950" s="1" t="str">
        <f>VLOOKUP(A3950,'volatile collection data'!$G$6:$N$69,8,FALSE)</f>
        <v>26B</v>
      </c>
      <c r="L3950" s="1">
        <f>VLOOKUP(A3950,'volatile collection data'!$G$6:$J$69,4,FALSE)</f>
        <v>3.93</v>
      </c>
      <c r="M3950" s="1">
        <f>VLOOKUP($A3950,'volatile collection data'!$G$6:$M$69,6,FALSE)</f>
        <v>13</v>
      </c>
      <c r="N3950" s="1">
        <f>VLOOKUP($A3950,'volatile collection data'!$G$6:$M$69,7,FALSE)</f>
        <v>3.93</v>
      </c>
      <c r="O3950" s="1">
        <f>VLOOKUP(A3950,'volatile collection data'!$G$6:$K$69,5,FALSE)</f>
        <v>0</v>
      </c>
      <c r="P3950" s="1" t="str">
        <f t="shared" si="369"/>
        <v>6E</v>
      </c>
      <c r="Q3950">
        <f t="shared" si="367"/>
        <v>0.13006188974439994</v>
      </c>
      <c r="R3950" t="str">
        <f t="shared" si="370"/>
        <v>26B_0-E&amp;3.93%3.93@13</v>
      </c>
      <c r="S3950" t="str">
        <f t="shared" si="371"/>
        <v>6E-26B-VCS-Loc-22</v>
      </c>
      <c r="T3950" t="str">
        <f>IFERROR(IF(VLOOKUP(S3950,Bad!$A:$A,1,FALSE)='RAW2'!S3950,"yes","no"),"no")</f>
        <v>no</v>
      </c>
      <c r="U3950" t="str">
        <f>IFERROR(VLOOKUP(F3950,compounds!$A:$B,2,FALSE),"")</f>
        <v/>
      </c>
      <c r="V3950" t="str">
        <f>VLOOKUP(B3950,'volatile collection data'!$O:$P,2,FALSE)</f>
        <v>02.may.22 26</v>
      </c>
    </row>
    <row r="3951" spans="1:22" x14ac:dyDescent="0.2">
      <c r="A3951" t="s">
        <v>388</v>
      </c>
      <c r="B3951" s="1" t="str">
        <f t="shared" si="368"/>
        <v>6E</v>
      </c>
      <c r="C3951">
        <v>9.5389999999999997</v>
      </c>
      <c r="D3951">
        <f t="shared" si="366"/>
        <v>9.5399999999999991</v>
      </c>
      <c r="E3951">
        <f>VLOOKUP(D3951,'Peak Combiner'!$A$5:$D$4980,4,FALSE)</f>
        <v>9.5299999999999994</v>
      </c>
      <c r="F3951">
        <f>IFERROR(VLOOKUP(D3951,rt_comb!$A:$B,2,FALSE),D3951)</f>
        <v>9.5399999999999991</v>
      </c>
      <c r="G3951">
        <v>4041036</v>
      </c>
      <c r="H3951">
        <f>SUMIFS($G:$G,$E:$E,18.51,'RAW2'!$A:$A,'RAW2'!A3951)</f>
        <v>21967874</v>
      </c>
      <c r="I3951" s="1" t="str">
        <f>VLOOKUP(A3951,'volatile collection data'!$G$6:$H$69,2,FALSE)</f>
        <v>E</v>
      </c>
      <c r="J3951" s="1">
        <f>VLOOKUP(A3951,'volatile collection data'!$G$6:$I$69,3,FALSE)</f>
        <v>6</v>
      </c>
      <c r="K3951" s="1" t="str">
        <f>VLOOKUP(A3951,'volatile collection data'!$G$6:$N$69,8,FALSE)</f>
        <v>26B</v>
      </c>
      <c r="L3951" s="1">
        <f>VLOOKUP(A3951,'volatile collection data'!$G$6:$J$69,4,FALSE)</f>
        <v>3.93</v>
      </c>
      <c r="M3951" s="1">
        <f>VLOOKUP($A3951,'volatile collection data'!$G$6:$M$69,6,FALSE)</f>
        <v>13</v>
      </c>
      <c r="N3951" s="1">
        <f>VLOOKUP($A3951,'volatile collection data'!$G$6:$M$69,7,FALSE)</f>
        <v>3.93</v>
      </c>
      <c r="O3951" s="1">
        <f>VLOOKUP(A3951,'volatile collection data'!$G$6:$K$69,5,FALSE)</f>
        <v>0</v>
      </c>
      <c r="P3951" s="1" t="str">
        <f t="shared" si="369"/>
        <v>6E</v>
      </c>
      <c r="Q3951">
        <f t="shared" si="367"/>
        <v>0.23403571850296115</v>
      </c>
      <c r="R3951" t="str">
        <f t="shared" si="370"/>
        <v>26B_0-E&amp;3.93%3.93@13</v>
      </c>
      <c r="S3951" t="str">
        <f t="shared" si="371"/>
        <v>6E-26B-VCS-Loc-22</v>
      </c>
      <c r="T3951" t="str">
        <f>IFERROR(IF(VLOOKUP(S3951,Bad!$A:$A,1,FALSE)='RAW2'!S3951,"yes","no"),"no")</f>
        <v>no</v>
      </c>
      <c r="U3951" t="str">
        <f>IFERROR(VLOOKUP(F3951,compounds!$A:$B,2,FALSE),"")</f>
        <v>z3hex</v>
      </c>
      <c r="V3951" t="str">
        <f>VLOOKUP(B3951,'volatile collection data'!$O:$P,2,FALSE)</f>
        <v>02.may.22 26</v>
      </c>
    </row>
    <row r="3952" spans="1:22" x14ac:dyDescent="0.2">
      <c r="A3952" t="s">
        <v>388</v>
      </c>
      <c r="B3952" s="1" t="str">
        <f t="shared" si="368"/>
        <v>6E</v>
      </c>
      <c r="C3952">
        <v>9.7919999999999998</v>
      </c>
      <c r="D3952">
        <f t="shared" si="366"/>
        <v>9.7899999999999991</v>
      </c>
      <c r="E3952">
        <f>VLOOKUP(D3952,'Peak Combiner'!$A$5:$D$4980,4,FALSE)</f>
        <v>9.7899999999999991</v>
      </c>
      <c r="F3952">
        <f>IFERROR(VLOOKUP(D3952,rt_comb!$A:$B,2,FALSE),D3952)</f>
        <v>9.81</v>
      </c>
      <c r="G3952">
        <v>7151033</v>
      </c>
      <c r="H3952">
        <f>SUMIFS($G:$G,$E:$E,18.51,'RAW2'!$A:$A,'RAW2'!A3952)</f>
        <v>21967874</v>
      </c>
      <c r="I3952" s="1" t="str">
        <f>VLOOKUP(A3952,'volatile collection data'!$G$6:$H$69,2,FALSE)</f>
        <v>E</v>
      </c>
      <c r="J3952" s="1">
        <f>VLOOKUP(A3952,'volatile collection data'!$G$6:$I$69,3,FALSE)</f>
        <v>6</v>
      </c>
      <c r="K3952" s="1" t="str">
        <f>VLOOKUP(A3952,'volatile collection data'!$G$6:$N$69,8,FALSE)</f>
        <v>26B</v>
      </c>
      <c r="L3952" s="1">
        <f>VLOOKUP(A3952,'volatile collection data'!$G$6:$J$69,4,FALSE)</f>
        <v>3.93</v>
      </c>
      <c r="M3952" s="1">
        <f>VLOOKUP($A3952,'volatile collection data'!$G$6:$M$69,6,FALSE)</f>
        <v>13</v>
      </c>
      <c r="N3952" s="1">
        <f>VLOOKUP($A3952,'volatile collection data'!$G$6:$M$69,7,FALSE)</f>
        <v>3.93</v>
      </c>
      <c r="O3952" s="1">
        <f>VLOOKUP(A3952,'volatile collection data'!$G$6:$K$69,5,FALSE)</f>
        <v>0</v>
      </c>
      <c r="P3952" s="1" t="str">
        <f t="shared" si="369"/>
        <v>6E</v>
      </c>
      <c r="Q3952">
        <f t="shared" si="367"/>
        <v>0.41415051640059275</v>
      </c>
      <c r="R3952" t="str">
        <f t="shared" si="370"/>
        <v>26B_0-E&amp;3.93%3.93@13</v>
      </c>
      <c r="S3952" t="str">
        <f t="shared" si="371"/>
        <v>6E-26B-VCS-Loc-22</v>
      </c>
      <c r="T3952" t="str">
        <f>IFERROR(IF(VLOOKUP(S3952,Bad!$A:$A,1,FALSE)='RAW2'!S3952,"yes","no"),"no")</f>
        <v>no</v>
      </c>
      <c r="U3952" t="str">
        <f>IFERROR(VLOOKUP(F3952,compounds!$A:$B,2,FALSE),"")</f>
        <v>sixmethyl</v>
      </c>
      <c r="V3952" t="str">
        <f>VLOOKUP(B3952,'volatile collection data'!$O:$P,2,FALSE)</f>
        <v>02.may.22 26</v>
      </c>
    </row>
    <row r="3953" spans="1:22" x14ac:dyDescent="0.2">
      <c r="A3953" t="s">
        <v>388</v>
      </c>
      <c r="B3953" s="1" t="str">
        <f t="shared" si="368"/>
        <v>6E</v>
      </c>
      <c r="C3953">
        <v>10.093999999999999</v>
      </c>
      <c r="D3953">
        <f t="shared" si="366"/>
        <v>10.09</v>
      </c>
      <c r="E3953">
        <f>VLOOKUP(D3953,'Peak Combiner'!$A$5:$D$4980,4,FALSE)</f>
        <v>10.1</v>
      </c>
      <c r="F3953">
        <f>IFERROR(VLOOKUP(D3953,rt_comb!$A:$B,2,FALSE),D3953)</f>
        <v>10.09</v>
      </c>
      <c r="G3953">
        <v>1822369</v>
      </c>
      <c r="H3953">
        <f>SUMIFS($G:$G,$E:$E,18.51,'RAW2'!$A:$A,'RAW2'!A3953)</f>
        <v>21967874</v>
      </c>
      <c r="I3953" s="1" t="str">
        <f>VLOOKUP(A3953,'volatile collection data'!$G$6:$H$69,2,FALSE)</f>
        <v>E</v>
      </c>
      <c r="J3953" s="1">
        <f>VLOOKUP(A3953,'volatile collection data'!$G$6:$I$69,3,FALSE)</f>
        <v>6</v>
      </c>
      <c r="K3953" s="1" t="str">
        <f>VLOOKUP(A3953,'volatile collection data'!$G$6:$N$69,8,FALSE)</f>
        <v>26B</v>
      </c>
      <c r="L3953" s="1">
        <f>VLOOKUP(A3953,'volatile collection data'!$G$6:$J$69,4,FALSE)</f>
        <v>3.93</v>
      </c>
      <c r="M3953" s="1">
        <f>VLOOKUP($A3953,'volatile collection data'!$G$6:$M$69,6,FALSE)</f>
        <v>13</v>
      </c>
      <c r="N3953" s="1">
        <f>VLOOKUP($A3953,'volatile collection data'!$G$6:$M$69,7,FALSE)</f>
        <v>3.93</v>
      </c>
      <c r="O3953" s="1">
        <f>VLOOKUP(A3953,'volatile collection data'!$G$6:$K$69,5,FALSE)</f>
        <v>0</v>
      </c>
      <c r="P3953" s="1" t="str">
        <f t="shared" si="369"/>
        <v>6E</v>
      </c>
      <c r="Q3953">
        <f t="shared" si="367"/>
        <v>0.10554210313704772</v>
      </c>
      <c r="R3953" t="str">
        <f t="shared" si="370"/>
        <v>26B_0-E&amp;3.93%3.93@13</v>
      </c>
      <c r="S3953" t="str">
        <f t="shared" si="371"/>
        <v>6E-26B-VCS-Loc-22</v>
      </c>
      <c r="T3953" t="str">
        <f>IFERROR(IF(VLOOKUP(S3953,Bad!$A:$A,1,FALSE)='RAW2'!S3953,"yes","no"),"no")</f>
        <v>no</v>
      </c>
      <c r="U3953" t="str">
        <f>IFERROR(VLOOKUP(F3953,compounds!$A:$B,2,FALSE),"")</f>
        <v/>
      </c>
      <c r="V3953" t="str">
        <f>VLOOKUP(B3953,'volatile collection data'!$O:$P,2,FALSE)</f>
        <v>02.may.22 26</v>
      </c>
    </row>
    <row r="3954" spans="1:22" x14ac:dyDescent="0.2">
      <c r="A3954" t="s">
        <v>388</v>
      </c>
      <c r="B3954" s="1" t="str">
        <f t="shared" si="368"/>
        <v>6E</v>
      </c>
      <c r="C3954">
        <v>10.188000000000001</v>
      </c>
      <c r="D3954">
        <f t="shared" si="366"/>
        <v>10.19</v>
      </c>
      <c r="E3954">
        <f>VLOOKUP(D3954,'Peak Combiner'!$A$5:$D$4980,4,FALSE)</f>
        <v>10.18</v>
      </c>
      <c r="F3954">
        <f>IFERROR(VLOOKUP(D3954,rt_comb!$A:$B,2,FALSE),D3954)</f>
        <v>10.19</v>
      </c>
      <c r="G3954">
        <v>2295517</v>
      </c>
      <c r="H3954">
        <f>SUMIFS($G:$G,$E:$E,18.51,'RAW2'!$A:$A,'RAW2'!A3954)</f>
        <v>21967874</v>
      </c>
      <c r="I3954" s="1" t="str">
        <f>VLOOKUP(A3954,'volatile collection data'!$G$6:$H$69,2,FALSE)</f>
        <v>E</v>
      </c>
      <c r="J3954" s="1">
        <f>VLOOKUP(A3954,'volatile collection data'!$G$6:$I$69,3,FALSE)</f>
        <v>6</v>
      </c>
      <c r="K3954" s="1" t="str">
        <f>VLOOKUP(A3954,'volatile collection data'!$G$6:$N$69,8,FALSE)</f>
        <v>26B</v>
      </c>
      <c r="L3954" s="1">
        <f>VLOOKUP(A3954,'volatile collection data'!$G$6:$J$69,4,FALSE)</f>
        <v>3.93</v>
      </c>
      <c r="M3954" s="1">
        <f>VLOOKUP($A3954,'volatile collection data'!$G$6:$M$69,6,FALSE)</f>
        <v>13</v>
      </c>
      <c r="N3954" s="1">
        <f>VLOOKUP($A3954,'volatile collection data'!$G$6:$M$69,7,FALSE)</f>
        <v>3.93</v>
      </c>
      <c r="O3954" s="1">
        <f>VLOOKUP(A3954,'volatile collection data'!$G$6:$K$69,5,FALSE)</f>
        <v>0</v>
      </c>
      <c r="P3954" s="1" t="str">
        <f t="shared" si="369"/>
        <v>6E</v>
      </c>
      <c r="Q3954">
        <f t="shared" si="367"/>
        <v>0.13294436635327223</v>
      </c>
      <c r="R3954" t="str">
        <f t="shared" si="370"/>
        <v>26B_0-E&amp;3.93%3.93@13</v>
      </c>
      <c r="S3954" t="str">
        <f t="shared" si="371"/>
        <v>6E-26B-VCS-Loc-22</v>
      </c>
      <c r="T3954" t="str">
        <f>IFERROR(IF(VLOOKUP(S3954,Bad!$A:$A,1,FALSE)='RAW2'!S3954,"yes","no"),"no")</f>
        <v>no</v>
      </c>
      <c r="U3954" t="str">
        <f>IFERROR(VLOOKUP(F3954,compounds!$A:$B,2,FALSE),"")</f>
        <v/>
      </c>
      <c r="V3954" t="str">
        <f>VLOOKUP(B3954,'volatile collection data'!$O:$P,2,FALSE)</f>
        <v>02.may.22 26</v>
      </c>
    </row>
    <row r="3955" spans="1:22" x14ac:dyDescent="0.2">
      <c r="A3955" t="s">
        <v>388</v>
      </c>
      <c r="B3955" s="1" t="str">
        <f t="shared" si="368"/>
        <v>6E</v>
      </c>
      <c r="C3955">
        <v>12.394</v>
      </c>
      <c r="D3955">
        <f t="shared" si="366"/>
        <v>12.39</v>
      </c>
      <c r="E3955">
        <f>VLOOKUP(D3955,'Peak Combiner'!$A$5:$D$4980,4,FALSE)</f>
        <v>12.39</v>
      </c>
      <c r="F3955">
        <f>IFERROR(VLOOKUP(D3955,rt_comb!$A:$B,2,FALSE),D3955)</f>
        <v>12.39</v>
      </c>
      <c r="G3955">
        <v>6949186</v>
      </c>
      <c r="H3955">
        <f>SUMIFS($G:$G,$E:$E,18.51,'RAW2'!$A:$A,'RAW2'!A3955)</f>
        <v>21967874</v>
      </c>
      <c r="I3955" s="1" t="str">
        <f>VLOOKUP(A3955,'volatile collection data'!$G$6:$H$69,2,FALSE)</f>
        <v>E</v>
      </c>
      <c r="J3955" s="1">
        <f>VLOOKUP(A3955,'volatile collection data'!$G$6:$I$69,3,FALSE)</f>
        <v>6</v>
      </c>
      <c r="K3955" s="1" t="str">
        <f>VLOOKUP(A3955,'volatile collection data'!$G$6:$N$69,8,FALSE)</f>
        <v>26B</v>
      </c>
      <c r="L3955" s="1">
        <f>VLOOKUP(A3955,'volatile collection data'!$G$6:$J$69,4,FALSE)</f>
        <v>3.93</v>
      </c>
      <c r="M3955" s="1">
        <f>VLOOKUP($A3955,'volatile collection data'!$G$6:$M$69,6,FALSE)</f>
        <v>13</v>
      </c>
      <c r="N3955" s="1">
        <f>VLOOKUP($A3955,'volatile collection data'!$G$6:$M$69,7,FALSE)</f>
        <v>3.93</v>
      </c>
      <c r="O3955" s="1">
        <f>VLOOKUP(A3955,'volatile collection data'!$G$6:$K$69,5,FALSE)</f>
        <v>0</v>
      </c>
      <c r="P3955" s="1" t="str">
        <f t="shared" si="369"/>
        <v>6E</v>
      </c>
      <c r="Q3955">
        <f t="shared" si="367"/>
        <v>0.40246059142277341</v>
      </c>
      <c r="R3955" t="str">
        <f t="shared" si="370"/>
        <v>26B_0-E&amp;3.93%3.93@13</v>
      </c>
      <c r="S3955" t="str">
        <f t="shared" si="371"/>
        <v>6E-26B-VCS-Loc-22</v>
      </c>
      <c r="T3955" t="str">
        <f>IFERROR(IF(VLOOKUP(S3955,Bad!$A:$A,1,FALSE)='RAW2'!S3955,"yes","no"),"no")</f>
        <v>no</v>
      </c>
      <c r="U3955" t="str">
        <f>IFERROR(VLOOKUP(F3955,compounds!$A:$B,2,FALSE),"")</f>
        <v>o+C5xe</v>
      </c>
      <c r="V3955" t="str">
        <f>VLOOKUP(B3955,'volatile collection data'!$O:$P,2,FALSE)</f>
        <v>02.may.22 26</v>
      </c>
    </row>
    <row r="3956" spans="1:22" x14ac:dyDescent="0.2">
      <c r="A3956" t="s">
        <v>388</v>
      </c>
      <c r="B3956" s="1" t="str">
        <f t="shared" si="368"/>
        <v>6E</v>
      </c>
      <c r="C3956">
        <v>12.539</v>
      </c>
      <c r="D3956">
        <f t="shared" si="366"/>
        <v>12.54</v>
      </c>
      <c r="E3956">
        <f>VLOOKUP(D3956,'Peak Combiner'!$A$5:$D$4980,4,FALSE)</f>
        <v>12.53</v>
      </c>
      <c r="F3956">
        <f>IFERROR(VLOOKUP(D3956,rt_comb!$A:$B,2,FALSE),D3956)</f>
        <v>12.54</v>
      </c>
      <c r="G3956">
        <v>7112326</v>
      </c>
      <c r="H3956">
        <f>SUMIFS($G:$G,$E:$E,18.51,'RAW2'!$A:$A,'RAW2'!A3956)</f>
        <v>21967874</v>
      </c>
      <c r="I3956" s="1" t="str">
        <f>VLOOKUP(A3956,'volatile collection data'!$G$6:$H$69,2,FALSE)</f>
        <v>E</v>
      </c>
      <c r="J3956" s="1">
        <f>VLOOKUP(A3956,'volatile collection data'!$G$6:$I$69,3,FALSE)</f>
        <v>6</v>
      </c>
      <c r="K3956" s="1" t="str">
        <f>VLOOKUP(A3956,'volatile collection data'!$G$6:$N$69,8,FALSE)</f>
        <v>26B</v>
      </c>
      <c r="L3956" s="1">
        <f>VLOOKUP(A3956,'volatile collection data'!$G$6:$J$69,4,FALSE)</f>
        <v>3.93</v>
      </c>
      <c r="M3956" s="1">
        <f>VLOOKUP($A3956,'volatile collection data'!$G$6:$M$69,6,FALSE)</f>
        <v>13</v>
      </c>
      <c r="N3956" s="1">
        <f>VLOOKUP($A3956,'volatile collection data'!$G$6:$M$69,7,FALSE)</f>
        <v>3.93</v>
      </c>
      <c r="O3956" s="1">
        <f>VLOOKUP(A3956,'volatile collection data'!$G$6:$K$69,5,FALSE)</f>
        <v>0</v>
      </c>
      <c r="P3956" s="1" t="str">
        <f t="shared" si="369"/>
        <v>6E</v>
      </c>
      <c r="Q3956">
        <f t="shared" si="367"/>
        <v>0.41190880893842369</v>
      </c>
      <c r="R3956" t="str">
        <f t="shared" si="370"/>
        <v>26B_0-E&amp;3.93%3.93@13</v>
      </c>
      <c r="S3956" t="str">
        <f t="shared" si="371"/>
        <v>6E-26B-VCS-Loc-22</v>
      </c>
      <c r="T3956" t="str">
        <f>IFERROR(IF(VLOOKUP(S3956,Bad!$A:$A,1,FALSE)='RAW2'!S3956,"yes","no"),"no")</f>
        <v>no</v>
      </c>
      <c r="U3956" t="str">
        <f>IFERROR(VLOOKUP(F3956,compounds!$A:$B,2,FALSE),"")</f>
        <v>nonanal</v>
      </c>
      <c r="V3956" t="str">
        <f>VLOOKUP(B3956,'volatile collection data'!$O:$P,2,FALSE)</f>
        <v>02.may.22 26</v>
      </c>
    </row>
    <row r="3957" spans="1:22" x14ac:dyDescent="0.2">
      <c r="A3957" t="s">
        <v>388</v>
      </c>
      <c r="B3957" s="1" t="str">
        <f t="shared" si="368"/>
        <v>6E</v>
      </c>
      <c r="C3957">
        <v>12.909000000000001</v>
      </c>
      <c r="D3957">
        <f t="shared" si="366"/>
        <v>12.91</v>
      </c>
      <c r="E3957">
        <f>VLOOKUP(D3957,'Peak Combiner'!$A$5:$D$4980,4,FALSE)</f>
        <v>12.91</v>
      </c>
      <c r="F3957">
        <f>IFERROR(VLOOKUP(D3957,rt_comb!$A:$B,2,FALSE),D3957)</f>
        <v>12.91</v>
      </c>
      <c r="G3957">
        <v>43010146</v>
      </c>
      <c r="H3957">
        <f>SUMIFS($G:$G,$E:$E,18.51,'RAW2'!$A:$A,'RAW2'!A3957)</f>
        <v>21967874</v>
      </c>
      <c r="I3957" s="1" t="str">
        <f>VLOOKUP(A3957,'volatile collection data'!$G$6:$H$69,2,FALSE)</f>
        <v>E</v>
      </c>
      <c r="J3957" s="1">
        <f>VLOOKUP(A3957,'volatile collection data'!$G$6:$I$69,3,FALSE)</f>
        <v>6</v>
      </c>
      <c r="K3957" s="1" t="str">
        <f>VLOOKUP(A3957,'volatile collection data'!$G$6:$N$69,8,FALSE)</f>
        <v>26B</v>
      </c>
      <c r="L3957" s="1">
        <f>VLOOKUP(A3957,'volatile collection data'!$G$6:$J$69,4,FALSE)</f>
        <v>3.93</v>
      </c>
      <c r="M3957" s="1">
        <f>VLOOKUP($A3957,'volatile collection data'!$G$6:$M$69,6,FALSE)</f>
        <v>13</v>
      </c>
      <c r="N3957" s="1">
        <f>VLOOKUP($A3957,'volatile collection data'!$G$6:$M$69,7,FALSE)</f>
        <v>3.93</v>
      </c>
      <c r="O3957" s="1">
        <f>VLOOKUP(A3957,'volatile collection data'!$G$6:$K$69,5,FALSE)</f>
        <v>0</v>
      </c>
      <c r="P3957" s="1" t="str">
        <f t="shared" si="369"/>
        <v>6E</v>
      </c>
      <c r="Q3957">
        <f t="shared" si="367"/>
        <v>2.4909232241502575</v>
      </c>
      <c r="R3957" t="str">
        <f t="shared" si="370"/>
        <v>26B_0-E&amp;3.93%3.93@13</v>
      </c>
      <c r="S3957" t="str">
        <f t="shared" si="371"/>
        <v>6E-26B-VCS-Loc-22</v>
      </c>
      <c r="T3957" t="str">
        <f>IFERROR(IF(VLOOKUP(S3957,Bad!$A:$A,1,FALSE)='RAW2'!S3957,"yes","no"),"no")</f>
        <v>no</v>
      </c>
      <c r="U3957" t="str">
        <f>IFERROR(VLOOKUP(F3957,compounds!$A:$B,2,FALSE),"")</f>
        <v>cyclohexene</v>
      </c>
      <c r="V3957" t="str">
        <f>VLOOKUP(B3957,'volatile collection data'!$O:$P,2,FALSE)</f>
        <v>02.may.22 26</v>
      </c>
    </row>
    <row r="3958" spans="1:22" x14ac:dyDescent="0.2">
      <c r="A3958" t="s">
        <v>388</v>
      </c>
      <c r="B3958" s="1" t="str">
        <f t="shared" si="368"/>
        <v>6E</v>
      </c>
      <c r="C3958">
        <v>14.254</v>
      </c>
      <c r="D3958">
        <f t="shared" si="366"/>
        <v>14.25</v>
      </c>
      <c r="E3958">
        <f>VLOOKUP(D3958,'Peak Combiner'!$A$5:$D$4980,4,FALSE)</f>
        <v>14.25</v>
      </c>
      <c r="F3958">
        <f>IFERROR(VLOOKUP(D3958,rt_comb!$A:$B,2,FALSE),D3958)</f>
        <v>14.25</v>
      </c>
      <c r="G3958">
        <v>1383908</v>
      </c>
      <c r="H3958">
        <f>SUMIFS($G:$G,$E:$E,18.51,'RAW2'!$A:$A,'RAW2'!A3958)</f>
        <v>21967874</v>
      </c>
      <c r="I3958" s="1" t="str">
        <f>VLOOKUP(A3958,'volatile collection data'!$G$6:$H$69,2,FALSE)</f>
        <v>E</v>
      </c>
      <c r="J3958" s="1">
        <f>VLOOKUP(A3958,'volatile collection data'!$G$6:$I$69,3,FALSE)</f>
        <v>6</v>
      </c>
      <c r="K3958" s="1" t="str">
        <f>VLOOKUP(A3958,'volatile collection data'!$G$6:$N$69,8,FALSE)</f>
        <v>26B</v>
      </c>
      <c r="L3958" s="1">
        <f>VLOOKUP(A3958,'volatile collection data'!$G$6:$J$69,4,FALSE)</f>
        <v>3.93</v>
      </c>
      <c r="M3958" s="1">
        <f>VLOOKUP($A3958,'volatile collection data'!$G$6:$M$69,6,FALSE)</f>
        <v>13</v>
      </c>
      <c r="N3958" s="1">
        <f>VLOOKUP($A3958,'volatile collection data'!$G$6:$M$69,7,FALSE)</f>
        <v>3.93</v>
      </c>
      <c r="O3958" s="1">
        <f>VLOOKUP(A3958,'volatile collection data'!$G$6:$K$69,5,FALSE)</f>
        <v>0</v>
      </c>
      <c r="P3958" s="1" t="str">
        <f t="shared" si="369"/>
        <v>6E</v>
      </c>
      <c r="Q3958">
        <f t="shared" si="367"/>
        <v>8.0148729959840972E-2</v>
      </c>
      <c r="R3958" t="str">
        <f t="shared" si="370"/>
        <v>26B_0-E&amp;3.93%3.93@13</v>
      </c>
      <c r="S3958" t="str">
        <f t="shared" si="371"/>
        <v>6E-26B-VCS-Loc-22</v>
      </c>
      <c r="T3958" t="str">
        <f>IFERROR(IF(VLOOKUP(S3958,Bad!$A:$A,1,FALSE)='RAW2'!S3958,"yes","no"),"no")</f>
        <v>no</v>
      </c>
      <c r="U3958" t="str">
        <f>IFERROR(VLOOKUP(F3958,compounds!$A:$B,2,FALSE),"")</f>
        <v>p-trimethyl</v>
      </c>
      <c r="V3958" t="str">
        <f>VLOOKUP(B3958,'volatile collection data'!$O:$P,2,FALSE)</f>
        <v>02.may.22 26</v>
      </c>
    </row>
    <row r="3959" spans="1:22" x14ac:dyDescent="0.2">
      <c r="A3959" t="s">
        <v>388</v>
      </c>
      <c r="B3959" s="1" t="str">
        <f t="shared" si="368"/>
        <v>6E</v>
      </c>
      <c r="C3959">
        <v>15.028</v>
      </c>
      <c r="D3959">
        <f t="shared" si="366"/>
        <v>15.03</v>
      </c>
      <c r="E3959">
        <f>VLOOKUP(D3959,'Peak Combiner'!$A$5:$D$4980,4,FALSE)</f>
        <v>15.02</v>
      </c>
      <c r="F3959">
        <f>IFERROR(VLOOKUP(D3959,rt_comb!$A:$B,2,FALSE),D3959)</f>
        <v>15.03</v>
      </c>
      <c r="G3959">
        <v>1069242</v>
      </c>
      <c r="H3959">
        <f>SUMIFS($G:$G,$E:$E,18.51,'RAW2'!$A:$A,'RAW2'!A3959)</f>
        <v>21967874</v>
      </c>
      <c r="I3959" s="1" t="str">
        <f>VLOOKUP(A3959,'volatile collection data'!$G$6:$H$69,2,FALSE)</f>
        <v>E</v>
      </c>
      <c r="J3959" s="1">
        <f>VLOOKUP(A3959,'volatile collection data'!$G$6:$I$69,3,FALSE)</f>
        <v>6</v>
      </c>
      <c r="K3959" s="1" t="str">
        <f>VLOOKUP(A3959,'volatile collection data'!$G$6:$N$69,8,FALSE)</f>
        <v>26B</v>
      </c>
      <c r="L3959" s="1">
        <f>VLOOKUP(A3959,'volatile collection data'!$G$6:$J$69,4,FALSE)</f>
        <v>3.93</v>
      </c>
      <c r="M3959" s="1">
        <f>VLOOKUP($A3959,'volatile collection data'!$G$6:$M$69,6,FALSE)</f>
        <v>13</v>
      </c>
      <c r="N3959" s="1">
        <f>VLOOKUP($A3959,'volatile collection data'!$G$6:$M$69,7,FALSE)</f>
        <v>3.93</v>
      </c>
      <c r="O3959" s="1">
        <f>VLOOKUP(A3959,'volatile collection data'!$G$6:$K$69,5,FALSE)</f>
        <v>0</v>
      </c>
      <c r="P3959" s="1" t="str">
        <f t="shared" si="369"/>
        <v>6E</v>
      </c>
      <c r="Q3959">
        <f t="shared" si="367"/>
        <v>6.1924917205276854E-2</v>
      </c>
      <c r="R3959" t="str">
        <f t="shared" si="370"/>
        <v>26B_0-E&amp;3.93%3.93@13</v>
      </c>
      <c r="S3959" t="str">
        <f t="shared" si="371"/>
        <v>6E-26B-VCS-Loc-22</v>
      </c>
      <c r="T3959" t="str">
        <f>IFERROR(IF(VLOOKUP(S3959,Bad!$A:$A,1,FALSE)='RAW2'!S3959,"yes","no"),"no")</f>
        <v>no</v>
      </c>
      <c r="U3959" t="str">
        <f>IFERROR(VLOOKUP(F3959,compounds!$A:$B,2,FALSE),"")</f>
        <v/>
      </c>
      <c r="V3959" t="str">
        <f>VLOOKUP(B3959,'volatile collection data'!$O:$P,2,FALSE)</f>
        <v>02.may.22 26</v>
      </c>
    </row>
    <row r="3960" spans="1:22" x14ac:dyDescent="0.2">
      <c r="A3960" t="s">
        <v>388</v>
      </c>
      <c r="B3960" s="1" t="str">
        <f t="shared" si="368"/>
        <v>6E</v>
      </c>
      <c r="C3960">
        <v>15.077999999999999</v>
      </c>
      <c r="D3960">
        <f t="shared" si="366"/>
        <v>15.08</v>
      </c>
      <c r="E3960">
        <f>VLOOKUP(D3960,'Peak Combiner'!$A$5:$D$4980,4,FALSE)</f>
        <v>15.07</v>
      </c>
      <c r="F3960">
        <f>IFERROR(VLOOKUP(D3960,rt_comb!$A:$B,2,FALSE),D3960)</f>
        <v>15.08</v>
      </c>
      <c r="G3960">
        <v>1748932</v>
      </c>
      <c r="H3960">
        <f>SUMIFS($G:$G,$E:$E,18.51,'RAW2'!$A:$A,'RAW2'!A3960)</f>
        <v>21967874</v>
      </c>
      <c r="I3960" s="1" t="str">
        <f>VLOOKUP(A3960,'volatile collection data'!$G$6:$H$69,2,FALSE)</f>
        <v>E</v>
      </c>
      <c r="J3960" s="1">
        <f>VLOOKUP(A3960,'volatile collection data'!$G$6:$I$69,3,FALSE)</f>
        <v>6</v>
      </c>
      <c r="K3960" s="1" t="str">
        <f>VLOOKUP(A3960,'volatile collection data'!$G$6:$N$69,8,FALSE)</f>
        <v>26B</v>
      </c>
      <c r="L3960" s="1">
        <f>VLOOKUP(A3960,'volatile collection data'!$G$6:$J$69,4,FALSE)</f>
        <v>3.93</v>
      </c>
      <c r="M3960" s="1">
        <f>VLOOKUP($A3960,'volatile collection data'!$G$6:$M$69,6,FALSE)</f>
        <v>13</v>
      </c>
      <c r="N3960" s="1">
        <f>VLOOKUP($A3960,'volatile collection data'!$G$6:$M$69,7,FALSE)</f>
        <v>3.93</v>
      </c>
      <c r="O3960" s="1">
        <f>VLOOKUP(A3960,'volatile collection data'!$G$6:$K$69,5,FALSE)</f>
        <v>0</v>
      </c>
      <c r="P3960" s="1" t="str">
        <f t="shared" si="369"/>
        <v>6E</v>
      </c>
      <c r="Q3960">
        <f t="shared" si="367"/>
        <v>0.10128901530024005</v>
      </c>
      <c r="R3960" t="str">
        <f t="shared" si="370"/>
        <v>26B_0-E&amp;3.93%3.93@13</v>
      </c>
      <c r="S3960" t="str">
        <f t="shared" si="371"/>
        <v>6E-26B-VCS-Loc-22</v>
      </c>
      <c r="T3960" t="str">
        <f>IFERROR(IF(VLOOKUP(S3960,Bad!$A:$A,1,FALSE)='RAW2'!S3960,"yes","no"),"no")</f>
        <v>no</v>
      </c>
      <c r="U3960" t="str">
        <f>IFERROR(VLOOKUP(F3960,compounds!$A:$B,2,FALSE),"")</f>
        <v>a-terpinol</v>
      </c>
      <c r="V3960" t="str">
        <f>VLOOKUP(B3960,'volatile collection data'!$O:$P,2,FALSE)</f>
        <v>02.may.22 26</v>
      </c>
    </row>
    <row r="3961" spans="1:22" x14ac:dyDescent="0.2">
      <c r="A3961" t="s">
        <v>388</v>
      </c>
      <c r="B3961" s="1" t="str">
        <f t="shared" si="368"/>
        <v>6E</v>
      </c>
      <c r="C3961">
        <v>15.198</v>
      </c>
      <c r="D3961">
        <f t="shared" si="366"/>
        <v>15.2</v>
      </c>
      <c r="E3961">
        <f>VLOOKUP(D3961,'Peak Combiner'!$A$5:$D$4980,4,FALSE)</f>
        <v>15.2</v>
      </c>
      <c r="F3961">
        <f>IFERROR(VLOOKUP(D3961,rt_comb!$A:$B,2,FALSE),D3961)</f>
        <v>15.2</v>
      </c>
      <c r="G3961">
        <v>6518051</v>
      </c>
      <c r="H3961">
        <f>SUMIFS($G:$G,$E:$E,18.51,'RAW2'!$A:$A,'RAW2'!A3961)</f>
        <v>21967874</v>
      </c>
      <c r="I3961" s="1" t="str">
        <f>VLOOKUP(A3961,'volatile collection data'!$G$6:$H$69,2,FALSE)</f>
        <v>E</v>
      </c>
      <c r="J3961" s="1">
        <f>VLOOKUP(A3961,'volatile collection data'!$G$6:$I$69,3,FALSE)</f>
        <v>6</v>
      </c>
      <c r="K3961" s="1" t="str">
        <f>VLOOKUP(A3961,'volatile collection data'!$G$6:$N$69,8,FALSE)</f>
        <v>26B</v>
      </c>
      <c r="L3961" s="1">
        <f>VLOOKUP(A3961,'volatile collection data'!$G$6:$J$69,4,FALSE)</f>
        <v>3.93</v>
      </c>
      <c r="M3961" s="1">
        <f>VLOOKUP($A3961,'volatile collection data'!$G$6:$M$69,6,FALSE)</f>
        <v>13</v>
      </c>
      <c r="N3961" s="1">
        <f>VLOOKUP($A3961,'volatile collection data'!$G$6:$M$69,7,FALSE)</f>
        <v>3.93</v>
      </c>
      <c r="O3961" s="1">
        <f>VLOOKUP(A3961,'volatile collection data'!$G$6:$K$69,5,FALSE)</f>
        <v>0</v>
      </c>
      <c r="P3961" s="1" t="str">
        <f t="shared" si="369"/>
        <v>6E</v>
      </c>
      <c r="Q3961">
        <f t="shared" si="367"/>
        <v>0.37749150193760816</v>
      </c>
      <c r="R3961" t="str">
        <f t="shared" si="370"/>
        <v>26B_0-E&amp;3.93%3.93@13</v>
      </c>
      <c r="S3961" t="str">
        <f t="shared" si="371"/>
        <v>6E-26B-VCS-Loc-22</v>
      </c>
      <c r="T3961" t="str">
        <f>IFERROR(IF(VLOOKUP(S3961,Bad!$A:$A,1,FALSE)='RAW2'!S3961,"yes","no"),"no")</f>
        <v>no</v>
      </c>
      <c r="U3961" t="str">
        <f>IFERROR(VLOOKUP(F3961,compounds!$A:$B,2,FALSE),"")</f>
        <v/>
      </c>
      <c r="V3961" t="str">
        <f>VLOOKUP(B3961,'volatile collection data'!$O:$P,2,FALSE)</f>
        <v>02.may.22 26</v>
      </c>
    </row>
    <row r="3962" spans="1:22" x14ac:dyDescent="0.2">
      <c r="A3962" t="s">
        <v>388</v>
      </c>
      <c r="B3962" s="1" t="str">
        <f t="shared" si="368"/>
        <v>6E</v>
      </c>
      <c r="C3962">
        <v>15.555999999999999</v>
      </c>
      <c r="D3962">
        <f t="shared" si="366"/>
        <v>15.56</v>
      </c>
      <c r="E3962">
        <f>VLOOKUP(D3962,'Peak Combiner'!$A$5:$D$4980,4,FALSE)</f>
        <v>15.55</v>
      </c>
      <c r="F3962">
        <f>IFERROR(VLOOKUP(D3962,rt_comb!$A:$B,2,FALSE),D3962)</f>
        <v>15.56</v>
      </c>
      <c r="G3962">
        <v>3978997</v>
      </c>
      <c r="H3962">
        <f>SUMIFS($G:$G,$E:$E,18.51,'RAW2'!$A:$A,'RAW2'!A3962)</f>
        <v>21967874</v>
      </c>
      <c r="I3962" s="1" t="str">
        <f>VLOOKUP(A3962,'volatile collection data'!$G$6:$H$69,2,FALSE)</f>
        <v>E</v>
      </c>
      <c r="J3962" s="1">
        <f>VLOOKUP(A3962,'volatile collection data'!$G$6:$I$69,3,FALSE)</f>
        <v>6</v>
      </c>
      <c r="K3962" s="1" t="str">
        <f>VLOOKUP(A3962,'volatile collection data'!$G$6:$N$69,8,FALSE)</f>
        <v>26B</v>
      </c>
      <c r="L3962" s="1">
        <f>VLOOKUP(A3962,'volatile collection data'!$G$6:$J$69,4,FALSE)</f>
        <v>3.93</v>
      </c>
      <c r="M3962" s="1">
        <f>VLOOKUP($A3962,'volatile collection data'!$G$6:$M$69,6,FALSE)</f>
        <v>13</v>
      </c>
      <c r="N3962" s="1">
        <f>VLOOKUP($A3962,'volatile collection data'!$G$6:$M$69,7,FALSE)</f>
        <v>3.93</v>
      </c>
      <c r="O3962" s="1">
        <f>VLOOKUP(A3962,'volatile collection data'!$G$6:$K$69,5,FALSE)</f>
        <v>0</v>
      </c>
      <c r="P3962" s="1" t="str">
        <f t="shared" si="369"/>
        <v>6E</v>
      </c>
      <c r="Q3962">
        <f t="shared" si="367"/>
        <v>0.23044274335000403</v>
      </c>
      <c r="R3962" t="str">
        <f t="shared" si="370"/>
        <v>26B_0-E&amp;3.93%3.93@13</v>
      </c>
      <c r="S3962" t="str">
        <f t="shared" si="371"/>
        <v>6E-26B-VCS-Loc-22</v>
      </c>
      <c r="T3962" t="str">
        <f>IFERROR(IF(VLOOKUP(S3962,Bad!$A:$A,1,FALSE)='RAW2'!S3962,"yes","no"),"no")</f>
        <v>no</v>
      </c>
      <c r="U3962" t="str">
        <f>IFERROR(VLOOKUP(F3962,compounds!$A:$B,2,FALSE),"")</f>
        <v>decanal</v>
      </c>
      <c r="V3962" t="str">
        <f>VLOOKUP(B3962,'volatile collection data'!$O:$P,2,FALSE)</f>
        <v>02.may.22 26</v>
      </c>
    </row>
    <row r="3963" spans="1:22" x14ac:dyDescent="0.2">
      <c r="A3963" t="s">
        <v>388</v>
      </c>
      <c r="B3963" s="1" t="str">
        <f t="shared" si="368"/>
        <v>6E</v>
      </c>
      <c r="C3963">
        <v>15.766999999999999</v>
      </c>
      <c r="D3963">
        <f t="shared" si="366"/>
        <v>15.77</v>
      </c>
      <c r="E3963">
        <f>VLOOKUP(D3963,'Peak Combiner'!$A$5:$D$4980,4,FALSE)</f>
        <v>15.77</v>
      </c>
      <c r="F3963">
        <f>IFERROR(VLOOKUP(D3963,rt_comb!$A:$B,2,FALSE),D3963)</f>
        <v>15.77</v>
      </c>
      <c r="G3963">
        <v>1520911</v>
      </c>
      <c r="H3963">
        <f>SUMIFS($G:$G,$E:$E,18.51,'RAW2'!$A:$A,'RAW2'!A3963)</f>
        <v>21967874</v>
      </c>
      <c r="I3963" s="1" t="str">
        <f>VLOOKUP(A3963,'volatile collection data'!$G$6:$H$69,2,FALSE)</f>
        <v>E</v>
      </c>
      <c r="J3963" s="1">
        <f>VLOOKUP(A3963,'volatile collection data'!$G$6:$I$69,3,FALSE)</f>
        <v>6</v>
      </c>
      <c r="K3963" s="1" t="str">
        <f>VLOOKUP(A3963,'volatile collection data'!$G$6:$N$69,8,FALSE)</f>
        <v>26B</v>
      </c>
      <c r="L3963" s="1">
        <f>VLOOKUP(A3963,'volatile collection data'!$G$6:$J$69,4,FALSE)</f>
        <v>3.93</v>
      </c>
      <c r="M3963" s="1">
        <f>VLOOKUP($A3963,'volatile collection data'!$G$6:$M$69,6,FALSE)</f>
        <v>13</v>
      </c>
      <c r="N3963" s="1">
        <f>VLOOKUP($A3963,'volatile collection data'!$G$6:$M$69,7,FALSE)</f>
        <v>3.93</v>
      </c>
      <c r="O3963" s="1">
        <f>VLOOKUP(A3963,'volatile collection data'!$G$6:$K$69,5,FALSE)</f>
        <v>0</v>
      </c>
      <c r="P3963" s="1" t="str">
        <f t="shared" si="369"/>
        <v>6E</v>
      </c>
      <c r="Q3963">
        <f t="shared" si="367"/>
        <v>8.8083228821534174E-2</v>
      </c>
      <c r="R3963" t="str">
        <f t="shared" si="370"/>
        <v>26B_0-E&amp;3.93%3.93@13</v>
      </c>
      <c r="S3963" t="str">
        <f t="shared" si="371"/>
        <v>6E-26B-VCS-Loc-22</v>
      </c>
      <c r="T3963" t="str">
        <f>IFERROR(IF(VLOOKUP(S3963,Bad!$A:$A,1,FALSE)='RAW2'!S3963,"yes","no"),"no")</f>
        <v>no</v>
      </c>
      <c r="U3963" t="str">
        <f>IFERROR(VLOOKUP(F3963,compounds!$A:$B,2,FALSE),"")</f>
        <v>caprylyl acetate</v>
      </c>
      <c r="V3963" t="str">
        <f>VLOOKUP(B3963,'volatile collection data'!$O:$P,2,FALSE)</f>
        <v>02.may.22 26</v>
      </c>
    </row>
    <row r="3964" spans="1:22" x14ac:dyDescent="0.2">
      <c r="A3964" t="s">
        <v>388</v>
      </c>
      <c r="B3964" s="1" t="str">
        <f t="shared" si="368"/>
        <v>6E</v>
      </c>
      <c r="C3964">
        <v>16.443999999999999</v>
      </c>
      <c r="D3964">
        <f t="shared" si="366"/>
        <v>16.440000000000001</v>
      </c>
      <c r="E3964">
        <f>VLOOKUP(D3964,'Peak Combiner'!$A$5:$D$4980,4,FALSE)</f>
        <v>16.440000000000001</v>
      </c>
      <c r="F3964">
        <f>IFERROR(VLOOKUP(D3964,rt_comb!$A:$B,2,FALSE),D3964)</f>
        <v>16.440000000000001</v>
      </c>
      <c r="G3964">
        <v>2161103</v>
      </c>
      <c r="H3964">
        <f>SUMIFS($G:$G,$E:$E,18.51,'RAW2'!$A:$A,'RAW2'!A3964)</f>
        <v>21967874</v>
      </c>
      <c r="I3964" s="1" t="str">
        <f>VLOOKUP(A3964,'volatile collection data'!$G$6:$H$69,2,FALSE)</f>
        <v>E</v>
      </c>
      <c r="J3964" s="1">
        <f>VLOOKUP(A3964,'volatile collection data'!$G$6:$I$69,3,FALSE)</f>
        <v>6</v>
      </c>
      <c r="K3964" s="1" t="str">
        <f>VLOOKUP(A3964,'volatile collection data'!$G$6:$N$69,8,FALSE)</f>
        <v>26B</v>
      </c>
      <c r="L3964" s="1">
        <f>VLOOKUP(A3964,'volatile collection data'!$G$6:$J$69,4,FALSE)</f>
        <v>3.93</v>
      </c>
      <c r="M3964" s="1">
        <f>VLOOKUP($A3964,'volatile collection data'!$G$6:$M$69,6,FALSE)</f>
        <v>13</v>
      </c>
      <c r="N3964" s="1">
        <f>VLOOKUP($A3964,'volatile collection data'!$G$6:$M$69,7,FALSE)</f>
        <v>3.93</v>
      </c>
      <c r="O3964" s="1">
        <f>VLOOKUP(A3964,'volatile collection data'!$G$6:$K$69,5,FALSE)</f>
        <v>0</v>
      </c>
      <c r="P3964" s="1" t="str">
        <f t="shared" si="369"/>
        <v>6E</v>
      </c>
      <c r="Q3964">
        <f t="shared" si="367"/>
        <v>0.12515980886186234</v>
      </c>
      <c r="R3964" t="str">
        <f t="shared" si="370"/>
        <v>26B_0-E&amp;3.93%3.93@13</v>
      </c>
      <c r="S3964" t="str">
        <f t="shared" si="371"/>
        <v>6E-26B-VCS-Loc-22</v>
      </c>
      <c r="T3964" t="str">
        <f>IFERROR(IF(VLOOKUP(S3964,Bad!$A:$A,1,FALSE)='RAW2'!S3964,"yes","no"),"no")</f>
        <v>no</v>
      </c>
      <c r="U3964" t="str">
        <f>IFERROR(VLOOKUP(F3964,compounds!$A:$B,2,FALSE),"")</f>
        <v/>
      </c>
      <c r="V3964" t="str">
        <f>VLOOKUP(B3964,'volatile collection data'!$O:$P,2,FALSE)</f>
        <v>02.may.22 26</v>
      </c>
    </row>
    <row r="3965" spans="1:22" x14ac:dyDescent="0.2">
      <c r="A3965" t="s">
        <v>388</v>
      </c>
      <c r="B3965" s="1" t="str">
        <f t="shared" si="368"/>
        <v>6E</v>
      </c>
      <c r="C3965">
        <v>16.773</v>
      </c>
      <c r="D3965">
        <f t="shared" si="366"/>
        <v>16.77</v>
      </c>
      <c r="E3965">
        <f>VLOOKUP(D3965,'Peak Combiner'!$A$5:$D$4980,4,FALSE)</f>
        <v>16.77</v>
      </c>
      <c r="F3965">
        <f>IFERROR(VLOOKUP(D3965,rt_comb!$A:$B,2,FALSE),D3965)</f>
        <v>16.77</v>
      </c>
      <c r="G3965">
        <v>1324968</v>
      </c>
      <c r="H3965">
        <f>SUMIFS($G:$G,$E:$E,18.51,'RAW2'!$A:$A,'RAW2'!A3965)</f>
        <v>21967874</v>
      </c>
      <c r="I3965" s="1" t="str">
        <f>VLOOKUP(A3965,'volatile collection data'!$G$6:$H$69,2,FALSE)</f>
        <v>E</v>
      </c>
      <c r="J3965" s="1">
        <f>VLOOKUP(A3965,'volatile collection data'!$G$6:$I$69,3,FALSE)</f>
        <v>6</v>
      </c>
      <c r="K3965" s="1" t="str">
        <f>VLOOKUP(A3965,'volatile collection data'!$G$6:$N$69,8,FALSE)</f>
        <v>26B</v>
      </c>
      <c r="L3965" s="1">
        <f>VLOOKUP(A3965,'volatile collection data'!$G$6:$J$69,4,FALSE)</f>
        <v>3.93</v>
      </c>
      <c r="M3965" s="1">
        <f>VLOOKUP($A3965,'volatile collection data'!$G$6:$M$69,6,FALSE)</f>
        <v>13</v>
      </c>
      <c r="N3965" s="1">
        <f>VLOOKUP($A3965,'volatile collection data'!$G$6:$M$69,7,FALSE)</f>
        <v>3.93</v>
      </c>
      <c r="O3965" s="1">
        <f>VLOOKUP(A3965,'volatile collection data'!$G$6:$K$69,5,FALSE)</f>
        <v>0</v>
      </c>
      <c r="P3965" s="1" t="str">
        <f t="shared" si="369"/>
        <v>6E</v>
      </c>
      <c r="Q3965">
        <f t="shared" si="367"/>
        <v>7.6735232715925181E-2</v>
      </c>
      <c r="R3965" t="str">
        <f t="shared" si="370"/>
        <v>26B_0-E&amp;3.93%3.93@13</v>
      </c>
      <c r="S3965" t="str">
        <f t="shared" si="371"/>
        <v>6E-26B-VCS-Loc-22</v>
      </c>
      <c r="T3965" t="str">
        <f>IFERROR(IF(VLOOKUP(S3965,Bad!$A:$A,1,FALSE)='RAW2'!S3965,"yes","no"),"no")</f>
        <v>no</v>
      </c>
      <c r="U3965" t="str">
        <f>IFERROR(VLOOKUP(F3965,compounds!$A:$B,2,FALSE),"")</f>
        <v/>
      </c>
      <c r="V3965" t="str">
        <f>VLOOKUP(B3965,'volatile collection data'!$O:$P,2,FALSE)</f>
        <v>02.may.22 26</v>
      </c>
    </row>
    <row r="3966" spans="1:22" x14ac:dyDescent="0.2">
      <c r="A3966" t="s">
        <v>388</v>
      </c>
      <c r="B3966" s="1" t="str">
        <f t="shared" si="368"/>
        <v>6E</v>
      </c>
      <c r="C3966">
        <v>18.221</v>
      </c>
      <c r="D3966">
        <f t="shared" ref="D3966:D4029" si="372">ROUND(C3966,2)</f>
        <v>18.22</v>
      </c>
      <c r="E3966">
        <f>VLOOKUP(D3966,'Peak Combiner'!$A$5:$D$4980,4,FALSE)</f>
        <v>18.21</v>
      </c>
      <c r="F3966">
        <f>IFERROR(VLOOKUP(D3966,rt_comb!$A:$B,2,FALSE),D3966)</f>
        <v>18.22</v>
      </c>
      <c r="G3966">
        <v>2119505</v>
      </c>
      <c r="H3966">
        <f>SUMIFS($G:$G,$E:$E,18.51,'RAW2'!$A:$A,'RAW2'!A3966)</f>
        <v>21967874</v>
      </c>
      <c r="I3966" s="1" t="str">
        <f>VLOOKUP(A3966,'volatile collection data'!$G$6:$H$69,2,FALSE)</f>
        <v>E</v>
      </c>
      <c r="J3966" s="1">
        <f>VLOOKUP(A3966,'volatile collection data'!$G$6:$I$69,3,FALSE)</f>
        <v>6</v>
      </c>
      <c r="K3966" s="1" t="str">
        <f>VLOOKUP(A3966,'volatile collection data'!$G$6:$N$69,8,FALSE)</f>
        <v>26B</v>
      </c>
      <c r="L3966" s="1">
        <f>VLOOKUP(A3966,'volatile collection data'!$G$6:$J$69,4,FALSE)</f>
        <v>3.93</v>
      </c>
      <c r="M3966" s="1">
        <f>VLOOKUP($A3966,'volatile collection data'!$G$6:$M$69,6,FALSE)</f>
        <v>13</v>
      </c>
      <c r="N3966" s="1">
        <f>VLOOKUP($A3966,'volatile collection data'!$G$6:$M$69,7,FALSE)</f>
        <v>3.93</v>
      </c>
      <c r="O3966" s="1">
        <f>VLOOKUP(A3966,'volatile collection data'!$G$6:$K$69,5,FALSE)</f>
        <v>0</v>
      </c>
      <c r="P3966" s="1" t="str">
        <f t="shared" si="369"/>
        <v>6E</v>
      </c>
      <c r="Q3966">
        <f t="shared" ref="Q3966:Q4029" si="373">IFERROR((30/H3966*G3966)/L3966/6,0)</f>
        <v>0.12275066976528264</v>
      </c>
      <c r="R3966" t="str">
        <f t="shared" si="370"/>
        <v>26B_0-E&amp;3.93%3.93@13</v>
      </c>
      <c r="S3966" t="str">
        <f t="shared" si="371"/>
        <v>6E-26B-VCS-Loc-22</v>
      </c>
      <c r="T3966" t="str">
        <f>IFERROR(IF(VLOOKUP(S3966,Bad!$A:$A,1,FALSE)='RAW2'!S3966,"yes","no"),"no")</f>
        <v>no</v>
      </c>
      <c r="U3966" t="str">
        <f>IFERROR(VLOOKUP(F3966,compounds!$A:$B,2,FALSE),"")</f>
        <v/>
      </c>
      <c r="V3966" t="str">
        <f>VLOOKUP(B3966,'volatile collection data'!$O:$P,2,FALSE)</f>
        <v>02.may.22 26</v>
      </c>
    </row>
    <row r="3967" spans="1:22" x14ac:dyDescent="0.2">
      <c r="A3967" t="s">
        <v>388</v>
      </c>
      <c r="B3967" s="1" t="str">
        <f t="shared" si="368"/>
        <v>6E</v>
      </c>
      <c r="C3967">
        <v>18.399000000000001</v>
      </c>
      <c r="D3967">
        <f t="shared" si="372"/>
        <v>18.399999999999999</v>
      </c>
      <c r="E3967">
        <f>VLOOKUP(D3967,'Peak Combiner'!$A$5:$D$4980,4,FALSE)</f>
        <v>18.399999999999999</v>
      </c>
      <c r="F3967">
        <f>IFERROR(VLOOKUP(D3967,rt_comb!$A:$B,2,FALSE),D3967)</f>
        <v>18.399999999999999</v>
      </c>
      <c r="G3967">
        <v>936082</v>
      </c>
      <c r="H3967">
        <f>SUMIFS($G:$G,$E:$E,18.51,'RAW2'!$A:$A,'RAW2'!A3967)</f>
        <v>21967874</v>
      </c>
      <c r="I3967" s="1" t="str">
        <f>VLOOKUP(A3967,'volatile collection data'!$G$6:$H$69,2,FALSE)</f>
        <v>E</v>
      </c>
      <c r="J3967" s="1">
        <f>VLOOKUP(A3967,'volatile collection data'!$G$6:$I$69,3,FALSE)</f>
        <v>6</v>
      </c>
      <c r="K3967" s="1" t="str">
        <f>VLOOKUP(A3967,'volatile collection data'!$G$6:$N$69,8,FALSE)</f>
        <v>26B</v>
      </c>
      <c r="L3967" s="1">
        <f>VLOOKUP(A3967,'volatile collection data'!$G$6:$J$69,4,FALSE)</f>
        <v>3.93</v>
      </c>
      <c r="M3967" s="1">
        <f>VLOOKUP($A3967,'volatile collection data'!$G$6:$M$69,6,FALSE)</f>
        <v>13</v>
      </c>
      <c r="N3967" s="1">
        <f>VLOOKUP($A3967,'volatile collection data'!$G$6:$M$69,7,FALSE)</f>
        <v>3.93</v>
      </c>
      <c r="O3967" s="1">
        <f>VLOOKUP(A3967,'volatile collection data'!$G$6:$K$69,5,FALSE)</f>
        <v>0</v>
      </c>
      <c r="P3967" s="1" t="str">
        <f t="shared" si="369"/>
        <v>6E</v>
      </c>
      <c r="Q3967">
        <f t="shared" si="373"/>
        <v>5.4212984850342559E-2</v>
      </c>
      <c r="R3967" t="str">
        <f t="shared" si="370"/>
        <v>26B_0-E&amp;3.93%3.93@13</v>
      </c>
      <c r="S3967" t="str">
        <f t="shared" si="371"/>
        <v>6E-26B-VCS-Loc-22</v>
      </c>
      <c r="T3967" t="str">
        <f>IFERROR(IF(VLOOKUP(S3967,Bad!$A:$A,1,FALSE)='RAW2'!S3967,"yes","no"),"no")</f>
        <v>no</v>
      </c>
      <c r="U3967" t="str">
        <f>IFERROR(VLOOKUP(F3967,compounds!$A:$B,2,FALSE),"")</f>
        <v/>
      </c>
      <c r="V3967" t="str">
        <f>VLOOKUP(B3967,'volatile collection data'!$O:$P,2,FALSE)</f>
        <v>02.may.22 26</v>
      </c>
    </row>
    <row r="3968" spans="1:22" x14ac:dyDescent="0.2">
      <c r="A3968" t="s">
        <v>388</v>
      </c>
      <c r="B3968" s="1" t="str">
        <f t="shared" si="368"/>
        <v>6E</v>
      </c>
      <c r="C3968">
        <v>18.510000000000002</v>
      </c>
      <c r="D3968">
        <f t="shared" si="372"/>
        <v>18.510000000000002</v>
      </c>
      <c r="E3968">
        <f>VLOOKUP(D3968,'Peak Combiner'!$A$5:$D$4980,4,FALSE)</f>
        <v>18.510000000000002</v>
      </c>
      <c r="F3968">
        <f>IFERROR(VLOOKUP(D3968,rt_comb!$A:$B,2,FALSE),D3968)</f>
        <v>18.52</v>
      </c>
      <c r="G3968">
        <v>21967874</v>
      </c>
      <c r="H3968">
        <f>SUMIFS($G:$G,$E:$E,18.51,'RAW2'!$A:$A,'RAW2'!A3968)</f>
        <v>21967874</v>
      </c>
      <c r="I3968" s="1" t="str">
        <f>VLOOKUP(A3968,'volatile collection data'!$G$6:$H$69,2,FALSE)</f>
        <v>E</v>
      </c>
      <c r="J3968" s="1">
        <f>VLOOKUP(A3968,'volatile collection data'!$G$6:$I$69,3,FALSE)</f>
        <v>6</v>
      </c>
      <c r="K3968" s="1" t="str">
        <f>VLOOKUP(A3968,'volatile collection data'!$G$6:$N$69,8,FALSE)</f>
        <v>26B</v>
      </c>
      <c r="L3968" s="1">
        <f>VLOOKUP(A3968,'volatile collection data'!$G$6:$J$69,4,FALSE)</f>
        <v>3.93</v>
      </c>
      <c r="M3968" s="1">
        <f>VLOOKUP($A3968,'volatile collection data'!$G$6:$M$69,6,FALSE)</f>
        <v>13</v>
      </c>
      <c r="N3968" s="1">
        <f>VLOOKUP($A3968,'volatile collection data'!$G$6:$M$69,7,FALSE)</f>
        <v>3.93</v>
      </c>
      <c r="O3968" s="1">
        <f>VLOOKUP(A3968,'volatile collection data'!$G$6:$K$69,5,FALSE)</f>
        <v>0</v>
      </c>
      <c r="P3968" s="1" t="str">
        <f t="shared" si="369"/>
        <v>6E</v>
      </c>
      <c r="Q3968">
        <f t="shared" si="373"/>
        <v>1.2722646310432568</v>
      </c>
      <c r="R3968" t="str">
        <f t="shared" si="370"/>
        <v>26B_0-E&amp;3.93%3.93@13</v>
      </c>
      <c r="S3968" t="str">
        <f t="shared" si="371"/>
        <v>6E-26B-VCS-Loc-22</v>
      </c>
      <c r="T3968" t="str">
        <f>IFERROR(IF(VLOOKUP(S3968,Bad!$A:$A,1,FALSE)='RAW2'!S3968,"yes","no"),"no")</f>
        <v>no</v>
      </c>
      <c r="U3968" t="str">
        <f>IFERROR(VLOOKUP(F3968,compounds!$A:$B,2,FALSE),"")</f>
        <v>standard</v>
      </c>
      <c r="V3968" t="str">
        <f>VLOOKUP(B3968,'volatile collection data'!$O:$P,2,FALSE)</f>
        <v>02.may.22 26</v>
      </c>
    </row>
    <row r="3969" spans="1:22" x14ac:dyDescent="0.2">
      <c r="A3969" t="s">
        <v>388</v>
      </c>
      <c r="B3969" s="1" t="str">
        <f t="shared" si="368"/>
        <v>6E</v>
      </c>
      <c r="C3969">
        <v>19.012</v>
      </c>
      <c r="D3969">
        <f t="shared" si="372"/>
        <v>19.010000000000002</v>
      </c>
      <c r="E3969">
        <f>VLOOKUP(D3969,'Peak Combiner'!$A$5:$D$4980,4,FALSE)</f>
        <v>19.010000000000002</v>
      </c>
      <c r="F3969">
        <f>IFERROR(VLOOKUP(D3969,rt_comb!$A:$B,2,FALSE),D3969)</f>
        <v>19.010000000000002</v>
      </c>
      <c r="G3969">
        <v>978932</v>
      </c>
      <c r="H3969">
        <f>SUMIFS($G:$G,$E:$E,18.51,'RAW2'!$A:$A,'RAW2'!A3969)</f>
        <v>21967874</v>
      </c>
      <c r="I3969" s="1" t="str">
        <f>VLOOKUP(A3969,'volatile collection data'!$G$6:$H$69,2,FALSE)</f>
        <v>E</v>
      </c>
      <c r="J3969" s="1">
        <f>VLOOKUP(A3969,'volatile collection data'!$G$6:$I$69,3,FALSE)</f>
        <v>6</v>
      </c>
      <c r="K3969" s="1" t="str">
        <f>VLOOKUP(A3969,'volatile collection data'!$G$6:$N$69,8,FALSE)</f>
        <v>26B</v>
      </c>
      <c r="L3969" s="1">
        <f>VLOOKUP(A3969,'volatile collection data'!$G$6:$J$69,4,FALSE)</f>
        <v>3.93</v>
      </c>
      <c r="M3969" s="1">
        <f>VLOOKUP($A3969,'volatile collection data'!$G$6:$M$69,6,FALSE)</f>
        <v>13</v>
      </c>
      <c r="N3969" s="1">
        <f>VLOOKUP($A3969,'volatile collection data'!$G$6:$M$69,7,FALSE)</f>
        <v>3.93</v>
      </c>
      <c r="O3969" s="1">
        <f>VLOOKUP(A3969,'volatile collection data'!$G$6:$K$69,5,FALSE)</f>
        <v>0</v>
      </c>
      <c r="P3969" s="1" t="str">
        <f t="shared" si="369"/>
        <v>6E</v>
      </c>
      <c r="Q3969">
        <f t="shared" si="373"/>
        <v>5.6694633253834108E-2</v>
      </c>
      <c r="R3969" t="str">
        <f t="shared" si="370"/>
        <v>26B_0-E&amp;3.93%3.93@13</v>
      </c>
      <c r="S3969" t="str">
        <f t="shared" si="371"/>
        <v>6E-26B-VCS-Loc-22</v>
      </c>
      <c r="T3969" t="str">
        <f>IFERROR(IF(VLOOKUP(S3969,Bad!$A:$A,1,FALSE)='RAW2'!S3969,"yes","no"),"no")</f>
        <v>no</v>
      </c>
      <c r="U3969" t="str">
        <f>IFERROR(VLOOKUP(F3969,compounds!$A:$B,2,FALSE),"")</f>
        <v/>
      </c>
      <c r="V3969" t="str">
        <f>VLOOKUP(B3969,'volatile collection data'!$O:$P,2,FALSE)</f>
        <v>02.may.22 26</v>
      </c>
    </row>
    <row r="3970" spans="1:22" x14ac:dyDescent="0.2">
      <c r="A3970" t="s">
        <v>388</v>
      </c>
      <c r="B3970" s="1" t="str">
        <f t="shared" si="368"/>
        <v>6E</v>
      </c>
      <c r="C3970">
        <v>19.094000000000001</v>
      </c>
      <c r="D3970">
        <f t="shared" si="372"/>
        <v>19.09</v>
      </c>
      <c r="E3970">
        <f>VLOOKUP(D3970,'Peak Combiner'!$A$5:$D$4980,4,FALSE)</f>
        <v>19.09</v>
      </c>
      <c r="F3970">
        <f>IFERROR(VLOOKUP(D3970,rt_comb!$A:$B,2,FALSE),D3970)</f>
        <v>19.09</v>
      </c>
      <c r="G3970">
        <v>1190280</v>
      </c>
      <c r="H3970">
        <f>SUMIFS($G:$G,$E:$E,18.51,'RAW2'!$A:$A,'RAW2'!A3970)</f>
        <v>21967874</v>
      </c>
      <c r="I3970" s="1" t="str">
        <f>VLOOKUP(A3970,'volatile collection data'!$G$6:$H$69,2,FALSE)</f>
        <v>E</v>
      </c>
      <c r="J3970" s="1">
        <f>VLOOKUP(A3970,'volatile collection data'!$G$6:$I$69,3,FALSE)</f>
        <v>6</v>
      </c>
      <c r="K3970" s="1" t="str">
        <f>VLOOKUP(A3970,'volatile collection data'!$G$6:$N$69,8,FALSE)</f>
        <v>26B</v>
      </c>
      <c r="L3970" s="1">
        <f>VLOOKUP(A3970,'volatile collection data'!$G$6:$J$69,4,FALSE)</f>
        <v>3.93</v>
      </c>
      <c r="M3970" s="1">
        <f>VLOOKUP($A3970,'volatile collection data'!$G$6:$M$69,6,FALSE)</f>
        <v>13</v>
      </c>
      <c r="N3970" s="1">
        <f>VLOOKUP($A3970,'volatile collection data'!$G$6:$M$69,7,FALSE)</f>
        <v>3.93</v>
      </c>
      <c r="O3970" s="1">
        <f>VLOOKUP(A3970,'volatile collection data'!$G$6:$K$69,5,FALSE)</f>
        <v>0</v>
      </c>
      <c r="P3970" s="1" t="str">
        <f t="shared" si="369"/>
        <v>6E</v>
      </c>
      <c r="Q3970">
        <f t="shared" si="373"/>
        <v>6.8934806574280597E-2</v>
      </c>
      <c r="R3970" t="str">
        <f t="shared" si="370"/>
        <v>26B_0-E&amp;3.93%3.93@13</v>
      </c>
      <c r="S3970" t="str">
        <f t="shared" si="371"/>
        <v>6E-26B-VCS-Loc-22</v>
      </c>
      <c r="T3970" t="str">
        <f>IFERROR(IF(VLOOKUP(S3970,Bad!$A:$A,1,FALSE)='RAW2'!S3970,"yes","no"),"no")</f>
        <v>no</v>
      </c>
      <c r="U3970" t="str">
        <f>IFERROR(VLOOKUP(F3970,compounds!$A:$B,2,FALSE),"")</f>
        <v/>
      </c>
      <c r="V3970" t="str">
        <f>VLOOKUP(B3970,'volatile collection data'!$O:$P,2,FALSE)</f>
        <v>02.may.22 26</v>
      </c>
    </row>
    <row r="3971" spans="1:22" x14ac:dyDescent="0.2">
      <c r="A3971" t="s">
        <v>388</v>
      </c>
      <c r="B3971" s="1" t="str">
        <f t="shared" ref="B3971:B4034" si="374">LEFT(A3971,FIND("-",A3971)-1)</f>
        <v>6E</v>
      </c>
      <c r="C3971">
        <v>19.158000000000001</v>
      </c>
      <c r="D3971">
        <f t="shared" si="372"/>
        <v>19.16</v>
      </c>
      <c r="E3971">
        <f>VLOOKUP(D3971,'Peak Combiner'!$A$5:$D$4980,4,FALSE)</f>
        <v>19.16</v>
      </c>
      <c r="F3971">
        <f>IFERROR(VLOOKUP(D3971,rt_comb!$A:$B,2,FALSE),D3971)</f>
        <v>19.16</v>
      </c>
      <c r="G3971">
        <v>1016291</v>
      </c>
      <c r="H3971">
        <f>SUMIFS($G:$G,$E:$E,18.51,'RAW2'!$A:$A,'RAW2'!A3971)</f>
        <v>21967874</v>
      </c>
      <c r="I3971" s="1" t="str">
        <f>VLOOKUP(A3971,'volatile collection data'!$G$6:$H$69,2,FALSE)</f>
        <v>E</v>
      </c>
      <c r="J3971" s="1">
        <f>VLOOKUP(A3971,'volatile collection data'!$G$6:$I$69,3,FALSE)</f>
        <v>6</v>
      </c>
      <c r="K3971" s="1" t="str">
        <f>VLOOKUP(A3971,'volatile collection data'!$G$6:$N$69,8,FALSE)</f>
        <v>26B</v>
      </c>
      <c r="L3971" s="1">
        <f>VLOOKUP(A3971,'volatile collection data'!$G$6:$J$69,4,FALSE)</f>
        <v>3.93</v>
      </c>
      <c r="M3971" s="1">
        <f>VLOOKUP($A3971,'volatile collection data'!$G$6:$M$69,6,FALSE)</f>
        <v>13</v>
      </c>
      <c r="N3971" s="1">
        <f>VLOOKUP($A3971,'volatile collection data'!$G$6:$M$69,7,FALSE)</f>
        <v>3.93</v>
      </c>
      <c r="O3971" s="1">
        <f>VLOOKUP(A3971,'volatile collection data'!$G$6:$K$69,5,FALSE)</f>
        <v>0</v>
      </c>
      <c r="P3971" s="1" t="str">
        <f t="shared" ref="P3971:P4034" si="375">J3971&amp;I3971</f>
        <v>6E</v>
      </c>
      <c r="Q3971">
        <f t="shared" si="373"/>
        <v>5.8858271590031097E-2</v>
      </c>
      <c r="R3971" t="str">
        <f t="shared" ref="R3971:R4034" si="376">K3971&amp;"_"&amp;O3971&amp;"-"&amp;I3971&amp;"&amp;"&amp;L3971&amp;"%"&amp;N3971&amp;"@"&amp;M3971</f>
        <v>26B_0-E&amp;3.93%3.93@13</v>
      </c>
      <c r="S3971" t="str">
        <f t="shared" ref="S3971:S4034" si="377">A3971</f>
        <v>6E-26B-VCS-Loc-22</v>
      </c>
      <c r="T3971" t="str">
        <f>IFERROR(IF(VLOOKUP(S3971,Bad!$A:$A,1,FALSE)='RAW2'!S3971,"yes","no"),"no")</f>
        <v>no</v>
      </c>
      <c r="U3971" t="str">
        <f>IFERROR(VLOOKUP(F3971,compounds!$A:$B,2,FALSE),"")</f>
        <v/>
      </c>
      <c r="V3971" t="str">
        <f>VLOOKUP(B3971,'volatile collection data'!$O:$P,2,FALSE)</f>
        <v>02.may.22 26</v>
      </c>
    </row>
    <row r="3972" spans="1:22" x14ac:dyDescent="0.2">
      <c r="A3972" t="s">
        <v>388</v>
      </c>
      <c r="B3972" s="1" t="str">
        <f t="shared" si="374"/>
        <v>6E</v>
      </c>
      <c r="C3972">
        <v>19.297999999999998</v>
      </c>
      <c r="D3972">
        <f t="shared" si="372"/>
        <v>19.3</v>
      </c>
      <c r="E3972">
        <f>VLOOKUP(D3972,'Peak Combiner'!$A$5:$D$4980,4,FALSE)</f>
        <v>19.3</v>
      </c>
      <c r="F3972">
        <f>IFERROR(VLOOKUP(D3972,rt_comb!$A:$B,2,FALSE),D3972)</f>
        <v>19.3</v>
      </c>
      <c r="G3972">
        <v>949139</v>
      </c>
      <c r="H3972">
        <f>SUMIFS($G:$G,$E:$E,18.51,'RAW2'!$A:$A,'RAW2'!A3972)</f>
        <v>21967874</v>
      </c>
      <c r="I3972" s="1" t="str">
        <f>VLOOKUP(A3972,'volatile collection data'!$G$6:$H$69,2,FALSE)</f>
        <v>E</v>
      </c>
      <c r="J3972" s="1">
        <f>VLOOKUP(A3972,'volatile collection data'!$G$6:$I$69,3,FALSE)</f>
        <v>6</v>
      </c>
      <c r="K3972" s="1" t="str">
        <f>VLOOKUP(A3972,'volatile collection data'!$G$6:$N$69,8,FALSE)</f>
        <v>26B</v>
      </c>
      <c r="L3972" s="1">
        <f>VLOOKUP(A3972,'volatile collection data'!$G$6:$J$69,4,FALSE)</f>
        <v>3.93</v>
      </c>
      <c r="M3972" s="1">
        <f>VLOOKUP($A3972,'volatile collection data'!$G$6:$M$69,6,FALSE)</f>
        <v>13</v>
      </c>
      <c r="N3972" s="1">
        <f>VLOOKUP($A3972,'volatile collection data'!$G$6:$M$69,7,FALSE)</f>
        <v>3.93</v>
      </c>
      <c r="O3972" s="1">
        <f>VLOOKUP(A3972,'volatile collection data'!$G$6:$K$69,5,FALSE)</f>
        <v>0</v>
      </c>
      <c r="P3972" s="1" t="str">
        <f t="shared" si="375"/>
        <v>6E</v>
      </c>
      <c r="Q3972">
        <f t="shared" si="373"/>
        <v>5.4969178157329469E-2</v>
      </c>
      <c r="R3972" t="str">
        <f t="shared" si="376"/>
        <v>26B_0-E&amp;3.93%3.93@13</v>
      </c>
      <c r="S3972" t="str">
        <f t="shared" si="377"/>
        <v>6E-26B-VCS-Loc-22</v>
      </c>
      <c r="T3972" t="str">
        <f>IFERROR(IF(VLOOKUP(S3972,Bad!$A:$A,1,FALSE)='RAW2'!S3972,"yes","no"),"no")</f>
        <v>no</v>
      </c>
      <c r="U3972" t="str">
        <f>IFERROR(VLOOKUP(F3972,compounds!$A:$B,2,FALSE),"")</f>
        <v/>
      </c>
      <c r="V3972" t="str">
        <f>VLOOKUP(B3972,'volatile collection data'!$O:$P,2,FALSE)</f>
        <v>02.may.22 26</v>
      </c>
    </row>
    <row r="3973" spans="1:22" x14ac:dyDescent="0.2">
      <c r="A3973" t="s">
        <v>388</v>
      </c>
      <c r="B3973" s="1" t="str">
        <f t="shared" si="374"/>
        <v>6E</v>
      </c>
      <c r="C3973">
        <v>19.55</v>
      </c>
      <c r="D3973">
        <f t="shared" si="372"/>
        <v>19.55</v>
      </c>
      <c r="E3973">
        <f>VLOOKUP(D3973,'Peak Combiner'!$A$5:$D$4980,4,FALSE)</f>
        <v>19.55</v>
      </c>
      <c r="F3973">
        <f>IFERROR(VLOOKUP(D3973,rt_comb!$A:$B,2,FALSE),D3973)</f>
        <v>19.55</v>
      </c>
      <c r="G3973">
        <v>13148669</v>
      </c>
      <c r="H3973">
        <f>SUMIFS($G:$G,$E:$E,18.51,'RAW2'!$A:$A,'RAW2'!A3973)</f>
        <v>21967874</v>
      </c>
      <c r="I3973" s="1" t="str">
        <f>VLOOKUP(A3973,'volatile collection data'!$G$6:$H$69,2,FALSE)</f>
        <v>E</v>
      </c>
      <c r="J3973" s="1">
        <f>VLOOKUP(A3973,'volatile collection data'!$G$6:$I$69,3,FALSE)</f>
        <v>6</v>
      </c>
      <c r="K3973" s="1" t="str">
        <f>VLOOKUP(A3973,'volatile collection data'!$G$6:$N$69,8,FALSE)</f>
        <v>26B</v>
      </c>
      <c r="L3973" s="1">
        <f>VLOOKUP(A3973,'volatile collection data'!$G$6:$J$69,4,FALSE)</f>
        <v>3.93</v>
      </c>
      <c r="M3973" s="1">
        <f>VLOOKUP($A3973,'volatile collection data'!$G$6:$M$69,6,FALSE)</f>
        <v>13</v>
      </c>
      <c r="N3973" s="1">
        <f>VLOOKUP($A3973,'volatile collection data'!$G$6:$M$69,7,FALSE)</f>
        <v>3.93</v>
      </c>
      <c r="O3973" s="1">
        <f>VLOOKUP(A3973,'volatile collection data'!$G$6:$K$69,5,FALSE)</f>
        <v>0</v>
      </c>
      <c r="P3973" s="1" t="str">
        <f t="shared" si="375"/>
        <v>6E</v>
      </c>
      <c r="Q3973">
        <f t="shared" si="373"/>
        <v>0.76150229712692763</v>
      </c>
      <c r="R3973" t="str">
        <f t="shared" si="376"/>
        <v>26B_0-E&amp;3.93%3.93@13</v>
      </c>
      <c r="S3973" t="str">
        <f t="shared" si="377"/>
        <v>6E-26B-VCS-Loc-22</v>
      </c>
      <c r="T3973" t="str">
        <f>IFERROR(IF(VLOOKUP(S3973,Bad!$A:$A,1,FALSE)='RAW2'!S3973,"yes","no"),"no")</f>
        <v>no</v>
      </c>
      <c r="U3973" t="str">
        <f>IFERROR(VLOOKUP(F3973,compounds!$A:$B,2,FALSE),"")</f>
        <v/>
      </c>
      <c r="V3973" t="str">
        <f>VLOOKUP(B3973,'volatile collection data'!$O:$P,2,FALSE)</f>
        <v>02.may.22 26</v>
      </c>
    </row>
    <row r="3974" spans="1:22" x14ac:dyDescent="0.2">
      <c r="A3974" t="s">
        <v>388</v>
      </c>
      <c r="B3974" s="1" t="str">
        <f t="shared" si="374"/>
        <v>6E</v>
      </c>
      <c r="C3974">
        <v>20.042000000000002</v>
      </c>
      <c r="D3974">
        <f t="shared" si="372"/>
        <v>20.04</v>
      </c>
      <c r="E3974">
        <f>VLOOKUP(D3974,'Peak Combiner'!$A$5:$D$4980,4,FALSE)</f>
        <v>20.04</v>
      </c>
      <c r="F3974">
        <f>IFERROR(VLOOKUP(D3974,rt_comb!$A:$B,2,FALSE),D3974)</f>
        <v>20.05</v>
      </c>
      <c r="G3974">
        <v>1737556</v>
      </c>
      <c r="H3974">
        <f>SUMIFS($G:$G,$E:$E,18.51,'RAW2'!$A:$A,'RAW2'!A3974)</f>
        <v>21967874</v>
      </c>
      <c r="I3974" s="1" t="str">
        <f>VLOOKUP(A3974,'volatile collection data'!$G$6:$H$69,2,FALSE)</f>
        <v>E</v>
      </c>
      <c r="J3974" s="1">
        <f>VLOOKUP(A3974,'volatile collection data'!$G$6:$I$69,3,FALSE)</f>
        <v>6</v>
      </c>
      <c r="K3974" s="1" t="str">
        <f>VLOOKUP(A3974,'volatile collection data'!$G$6:$N$69,8,FALSE)</f>
        <v>26B</v>
      </c>
      <c r="L3974" s="1">
        <f>VLOOKUP(A3974,'volatile collection data'!$G$6:$J$69,4,FALSE)</f>
        <v>3.93</v>
      </c>
      <c r="M3974" s="1">
        <f>VLOOKUP($A3974,'volatile collection data'!$G$6:$M$69,6,FALSE)</f>
        <v>13</v>
      </c>
      <c r="N3974" s="1">
        <f>VLOOKUP($A3974,'volatile collection data'!$G$6:$M$69,7,FALSE)</f>
        <v>3.93</v>
      </c>
      <c r="O3974" s="1">
        <f>VLOOKUP(A3974,'volatile collection data'!$G$6:$K$69,5,FALSE)</f>
        <v>0</v>
      </c>
      <c r="P3974" s="1" t="str">
        <f t="shared" si="375"/>
        <v>6E</v>
      </c>
      <c r="Q3974">
        <f t="shared" si="373"/>
        <v>0.1006301767415908</v>
      </c>
      <c r="R3974" t="str">
        <f t="shared" si="376"/>
        <v>26B_0-E&amp;3.93%3.93@13</v>
      </c>
      <c r="S3974" t="str">
        <f t="shared" si="377"/>
        <v>6E-26B-VCS-Loc-22</v>
      </c>
      <c r="T3974" t="str">
        <f>IFERROR(IF(VLOOKUP(S3974,Bad!$A:$A,1,FALSE)='RAW2'!S3974,"yes","no"),"no")</f>
        <v>no</v>
      </c>
      <c r="U3974" t="str">
        <f>IFERROR(VLOOKUP(F3974,compounds!$A:$B,2,FALSE),"")</f>
        <v>tridecane</v>
      </c>
      <c r="V3974" t="str">
        <f>VLOOKUP(B3974,'volatile collection data'!$O:$P,2,FALSE)</f>
        <v>02.may.22 26</v>
      </c>
    </row>
    <row r="3975" spans="1:22" x14ac:dyDescent="0.2">
      <c r="A3975" t="s">
        <v>388</v>
      </c>
      <c r="B3975" s="1" t="str">
        <f t="shared" si="374"/>
        <v>6E</v>
      </c>
      <c r="C3975">
        <v>20.207999999999998</v>
      </c>
      <c r="D3975">
        <f t="shared" si="372"/>
        <v>20.21</v>
      </c>
      <c r="E3975">
        <f>VLOOKUP(D3975,'Peak Combiner'!$A$5:$D$4980,4,FALSE)</f>
        <v>20.21</v>
      </c>
      <c r="F3975">
        <f>IFERROR(VLOOKUP(D3975,rt_comb!$A:$B,2,FALSE),D3975)</f>
        <v>20.21</v>
      </c>
      <c r="G3975">
        <v>2351185</v>
      </c>
      <c r="H3975">
        <f>SUMIFS($G:$G,$E:$E,18.51,'RAW2'!$A:$A,'RAW2'!A3975)</f>
        <v>21967874</v>
      </c>
      <c r="I3975" s="1" t="str">
        <f>VLOOKUP(A3975,'volatile collection data'!$G$6:$H$69,2,FALSE)</f>
        <v>E</v>
      </c>
      <c r="J3975" s="1">
        <f>VLOOKUP(A3975,'volatile collection data'!$G$6:$I$69,3,FALSE)</f>
        <v>6</v>
      </c>
      <c r="K3975" s="1" t="str">
        <f>VLOOKUP(A3975,'volatile collection data'!$G$6:$N$69,8,FALSE)</f>
        <v>26B</v>
      </c>
      <c r="L3975" s="1">
        <f>VLOOKUP(A3975,'volatile collection data'!$G$6:$J$69,4,FALSE)</f>
        <v>3.93</v>
      </c>
      <c r="M3975" s="1">
        <f>VLOOKUP($A3975,'volatile collection data'!$G$6:$M$69,6,FALSE)</f>
        <v>13</v>
      </c>
      <c r="N3975" s="1">
        <f>VLOOKUP($A3975,'volatile collection data'!$G$6:$M$69,7,FALSE)</f>
        <v>3.93</v>
      </c>
      <c r="O3975" s="1">
        <f>VLOOKUP(A3975,'volatile collection data'!$G$6:$K$69,5,FALSE)</f>
        <v>0</v>
      </c>
      <c r="P3975" s="1" t="str">
        <f t="shared" si="375"/>
        <v>6E</v>
      </c>
      <c r="Q3975">
        <f t="shared" si="373"/>
        <v>0.13616836643088176</v>
      </c>
      <c r="R3975" t="str">
        <f t="shared" si="376"/>
        <v>26B_0-E&amp;3.93%3.93@13</v>
      </c>
      <c r="S3975" t="str">
        <f t="shared" si="377"/>
        <v>6E-26B-VCS-Loc-22</v>
      </c>
      <c r="T3975" t="str">
        <f>IFERROR(IF(VLOOKUP(S3975,Bad!$A:$A,1,FALSE)='RAW2'!S3975,"yes","no"),"no")</f>
        <v>no</v>
      </c>
      <c r="U3975" t="str">
        <f>IFERROR(VLOOKUP(F3975,compounds!$A:$B,2,FALSE),"")</f>
        <v/>
      </c>
      <c r="V3975" t="str">
        <f>VLOOKUP(B3975,'volatile collection data'!$O:$P,2,FALSE)</f>
        <v>02.may.22 26</v>
      </c>
    </row>
    <row r="3976" spans="1:22" x14ac:dyDescent="0.2">
      <c r="A3976" t="s">
        <v>388</v>
      </c>
      <c r="B3976" s="1" t="str">
        <f t="shared" si="374"/>
        <v>6E</v>
      </c>
      <c r="C3976">
        <v>20.843</v>
      </c>
      <c r="D3976">
        <f t="shared" si="372"/>
        <v>20.84</v>
      </c>
      <c r="E3976">
        <f>VLOOKUP(D3976,'Peak Combiner'!$A$5:$D$4980,4,FALSE)</f>
        <v>20.84</v>
      </c>
      <c r="F3976">
        <f>IFERROR(VLOOKUP(D3976,rt_comb!$A:$B,2,FALSE),D3976)</f>
        <v>20.85</v>
      </c>
      <c r="G3976">
        <v>1014677</v>
      </c>
      <c r="H3976">
        <f>SUMIFS($G:$G,$E:$E,18.51,'RAW2'!$A:$A,'RAW2'!A3976)</f>
        <v>21967874</v>
      </c>
      <c r="I3976" s="1" t="str">
        <f>VLOOKUP(A3976,'volatile collection data'!$G$6:$H$69,2,FALSE)</f>
        <v>E</v>
      </c>
      <c r="J3976" s="1">
        <f>VLOOKUP(A3976,'volatile collection data'!$G$6:$I$69,3,FALSE)</f>
        <v>6</v>
      </c>
      <c r="K3976" s="1" t="str">
        <f>VLOOKUP(A3976,'volatile collection data'!$G$6:$N$69,8,FALSE)</f>
        <v>26B</v>
      </c>
      <c r="L3976" s="1">
        <f>VLOOKUP(A3976,'volatile collection data'!$G$6:$J$69,4,FALSE)</f>
        <v>3.93</v>
      </c>
      <c r="M3976" s="1">
        <f>VLOOKUP($A3976,'volatile collection data'!$G$6:$M$69,6,FALSE)</f>
        <v>13</v>
      </c>
      <c r="N3976" s="1">
        <f>VLOOKUP($A3976,'volatile collection data'!$G$6:$M$69,7,FALSE)</f>
        <v>3.93</v>
      </c>
      <c r="O3976" s="1">
        <f>VLOOKUP(A3976,'volatile collection data'!$G$6:$K$69,5,FALSE)</f>
        <v>0</v>
      </c>
      <c r="P3976" s="1" t="str">
        <f t="shared" si="375"/>
        <v>6E</v>
      </c>
      <c r="Q3976">
        <f t="shared" si="373"/>
        <v>5.8764797132079272E-2</v>
      </c>
      <c r="R3976" t="str">
        <f t="shared" si="376"/>
        <v>26B_0-E&amp;3.93%3.93@13</v>
      </c>
      <c r="S3976" t="str">
        <f t="shared" si="377"/>
        <v>6E-26B-VCS-Loc-22</v>
      </c>
      <c r="T3976" t="str">
        <f>IFERROR(IF(VLOOKUP(S3976,Bad!$A:$A,1,FALSE)='RAW2'!S3976,"yes","no"),"no")</f>
        <v>no</v>
      </c>
      <c r="U3976" t="str">
        <f>IFERROR(VLOOKUP(F3976,compounds!$A:$B,2,FALSE),"")</f>
        <v>nanodecane</v>
      </c>
      <c r="V3976" t="str">
        <f>VLOOKUP(B3976,'volatile collection data'!$O:$P,2,FALSE)</f>
        <v>02.may.22 26</v>
      </c>
    </row>
    <row r="3977" spans="1:22" x14ac:dyDescent="0.2">
      <c r="A3977" t="s">
        <v>388</v>
      </c>
      <c r="B3977" s="1" t="str">
        <f t="shared" si="374"/>
        <v>6E</v>
      </c>
      <c r="C3977">
        <v>21.081</v>
      </c>
      <c r="D3977">
        <f t="shared" si="372"/>
        <v>21.08</v>
      </c>
      <c r="E3977">
        <f>VLOOKUP(D3977,'Peak Combiner'!$A$5:$D$4980,4,FALSE)</f>
        <v>21.07</v>
      </c>
      <c r="F3977">
        <f>IFERROR(VLOOKUP(D3977,rt_comb!$A:$B,2,FALSE),D3977)</f>
        <v>21.08</v>
      </c>
      <c r="G3977">
        <v>28569581</v>
      </c>
      <c r="H3977">
        <f>SUMIFS($G:$G,$E:$E,18.51,'RAW2'!$A:$A,'RAW2'!A3977)</f>
        <v>21967874</v>
      </c>
      <c r="I3977" s="1" t="str">
        <f>VLOOKUP(A3977,'volatile collection data'!$G$6:$H$69,2,FALSE)</f>
        <v>E</v>
      </c>
      <c r="J3977" s="1">
        <f>VLOOKUP(A3977,'volatile collection data'!$G$6:$I$69,3,FALSE)</f>
        <v>6</v>
      </c>
      <c r="K3977" s="1" t="str">
        <f>VLOOKUP(A3977,'volatile collection data'!$G$6:$N$69,8,FALSE)</f>
        <v>26B</v>
      </c>
      <c r="L3977" s="1">
        <f>VLOOKUP(A3977,'volatile collection data'!$G$6:$J$69,4,FALSE)</f>
        <v>3.93</v>
      </c>
      <c r="M3977" s="1">
        <f>VLOOKUP($A3977,'volatile collection data'!$G$6:$M$69,6,FALSE)</f>
        <v>13</v>
      </c>
      <c r="N3977" s="1">
        <f>VLOOKUP($A3977,'volatile collection data'!$G$6:$M$69,7,FALSE)</f>
        <v>3.93</v>
      </c>
      <c r="O3977" s="1">
        <f>VLOOKUP(A3977,'volatile collection data'!$G$6:$K$69,5,FALSE)</f>
        <v>0</v>
      </c>
      <c r="P3977" s="1" t="str">
        <f t="shared" si="375"/>
        <v>6E</v>
      </c>
      <c r="Q3977">
        <f t="shared" si="373"/>
        <v>1.6546010519736887</v>
      </c>
      <c r="R3977" t="str">
        <f t="shared" si="376"/>
        <v>26B_0-E&amp;3.93%3.93@13</v>
      </c>
      <c r="S3977" t="str">
        <f t="shared" si="377"/>
        <v>6E-26B-VCS-Loc-22</v>
      </c>
      <c r="T3977" t="str">
        <f>IFERROR(IF(VLOOKUP(S3977,Bad!$A:$A,1,FALSE)='RAW2'!S3977,"yes","no"),"no")</f>
        <v>no</v>
      </c>
      <c r="U3977" t="str">
        <f>IFERROR(VLOOKUP(F3977,compounds!$A:$B,2,FALSE),"")</f>
        <v/>
      </c>
      <c r="V3977" t="str">
        <f>VLOOKUP(B3977,'volatile collection data'!$O:$P,2,FALSE)</f>
        <v>02.may.22 26</v>
      </c>
    </row>
    <row r="3978" spans="1:22" x14ac:dyDescent="0.2">
      <c r="A3978" t="s">
        <v>388</v>
      </c>
      <c r="B3978" s="1" t="str">
        <f t="shared" si="374"/>
        <v>6E</v>
      </c>
      <c r="C3978">
        <v>21.323</v>
      </c>
      <c r="D3978">
        <f t="shared" si="372"/>
        <v>21.32</v>
      </c>
      <c r="E3978">
        <f>VLOOKUP(D3978,'Peak Combiner'!$A$5:$D$4980,4,FALSE)</f>
        <v>21.28</v>
      </c>
      <c r="F3978">
        <f>IFERROR(VLOOKUP(D3978,rt_comb!$A:$B,2,FALSE),D3978)</f>
        <v>21.32</v>
      </c>
      <c r="G3978">
        <v>50795663</v>
      </c>
      <c r="H3978">
        <f>SUMIFS($G:$G,$E:$E,18.51,'RAW2'!$A:$A,'RAW2'!A3978)</f>
        <v>21967874</v>
      </c>
      <c r="I3978" s="1" t="str">
        <f>VLOOKUP(A3978,'volatile collection data'!$G$6:$H$69,2,FALSE)</f>
        <v>E</v>
      </c>
      <c r="J3978" s="1">
        <f>VLOOKUP(A3978,'volatile collection data'!$G$6:$I$69,3,FALSE)</f>
        <v>6</v>
      </c>
      <c r="K3978" s="1" t="str">
        <f>VLOOKUP(A3978,'volatile collection data'!$G$6:$N$69,8,FALSE)</f>
        <v>26B</v>
      </c>
      <c r="L3978" s="1">
        <f>VLOOKUP(A3978,'volatile collection data'!$G$6:$J$69,4,FALSE)</f>
        <v>3.93</v>
      </c>
      <c r="M3978" s="1">
        <f>VLOOKUP($A3978,'volatile collection data'!$G$6:$M$69,6,FALSE)</f>
        <v>13</v>
      </c>
      <c r="N3978" s="1">
        <f>VLOOKUP($A3978,'volatile collection data'!$G$6:$M$69,7,FALSE)</f>
        <v>3.93</v>
      </c>
      <c r="O3978" s="1">
        <f>VLOOKUP(A3978,'volatile collection data'!$G$6:$K$69,5,FALSE)</f>
        <v>0</v>
      </c>
      <c r="P3978" s="1" t="str">
        <f t="shared" si="375"/>
        <v>6E</v>
      </c>
      <c r="Q3978">
        <f t="shared" si="373"/>
        <v>2.9418197430162163</v>
      </c>
      <c r="R3978" t="str">
        <f t="shared" si="376"/>
        <v>26B_0-E&amp;3.93%3.93@13</v>
      </c>
      <c r="S3978" t="str">
        <f t="shared" si="377"/>
        <v>6E-26B-VCS-Loc-22</v>
      </c>
      <c r="T3978" t="str">
        <f>IFERROR(IF(VLOOKUP(S3978,Bad!$A:$A,1,FALSE)='RAW2'!S3978,"yes","no"),"no")</f>
        <v>no</v>
      </c>
      <c r="U3978" t="str">
        <f>IFERROR(VLOOKUP(F3978,compounds!$A:$B,2,FALSE),"")</f>
        <v/>
      </c>
      <c r="V3978" t="str">
        <f>VLOOKUP(B3978,'volatile collection data'!$O:$P,2,FALSE)</f>
        <v>02.may.22 26</v>
      </c>
    </row>
    <row r="3979" spans="1:22" x14ac:dyDescent="0.2">
      <c r="A3979" t="s">
        <v>388</v>
      </c>
      <c r="B3979" s="1" t="str">
        <f t="shared" si="374"/>
        <v>6E</v>
      </c>
      <c r="C3979">
        <v>21.516999999999999</v>
      </c>
      <c r="D3979">
        <f t="shared" si="372"/>
        <v>21.52</v>
      </c>
      <c r="E3979">
        <f>VLOOKUP(D3979,'Peak Combiner'!$A$5:$D$4980,4,FALSE)</f>
        <v>21.52</v>
      </c>
      <c r="F3979">
        <f>IFERROR(VLOOKUP(D3979,rt_comb!$A:$B,2,FALSE),D3979)</f>
        <v>21.52</v>
      </c>
      <c r="G3979">
        <v>1507519</v>
      </c>
      <c r="H3979">
        <f>SUMIFS($G:$G,$E:$E,18.51,'RAW2'!$A:$A,'RAW2'!A3979)</f>
        <v>21967874</v>
      </c>
      <c r="I3979" s="1" t="str">
        <f>VLOOKUP(A3979,'volatile collection data'!$G$6:$H$69,2,FALSE)</f>
        <v>E</v>
      </c>
      <c r="J3979" s="1">
        <f>VLOOKUP(A3979,'volatile collection data'!$G$6:$I$69,3,FALSE)</f>
        <v>6</v>
      </c>
      <c r="K3979" s="1" t="str">
        <f>VLOOKUP(A3979,'volatile collection data'!$G$6:$N$69,8,FALSE)</f>
        <v>26B</v>
      </c>
      <c r="L3979" s="1">
        <f>VLOOKUP(A3979,'volatile collection data'!$G$6:$J$69,4,FALSE)</f>
        <v>3.93</v>
      </c>
      <c r="M3979" s="1">
        <f>VLOOKUP($A3979,'volatile collection data'!$G$6:$M$69,6,FALSE)</f>
        <v>13</v>
      </c>
      <c r="N3979" s="1">
        <f>VLOOKUP($A3979,'volatile collection data'!$G$6:$M$69,7,FALSE)</f>
        <v>3.93</v>
      </c>
      <c r="O3979" s="1">
        <f>VLOOKUP(A3979,'volatile collection data'!$G$6:$K$69,5,FALSE)</f>
        <v>0</v>
      </c>
      <c r="P3979" s="1" t="str">
        <f t="shared" si="375"/>
        <v>6E</v>
      </c>
      <c r="Q3979">
        <f t="shared" si="373"/>
        <v>8.7307634062617975E-2</v>
      </c>
      <c r="R3979" t="str">
        <f t="shared" si="376"/>
        <v>26B_0-E&amp;3.93%3.93@13</v>
      </c>
      <c r="S3979" t="str">
        <f t="shared" si="377"/>
        <v>6E-26B-VCS-Loc-22</v>
      </c>
      <c r="T3979" t="str">
        <f>IFERROR(IF(VLOOKUP(S3979,Bad!$A:$A,1,FALSE)='RAW2'!S3979,"yes","no"),"no")</f>
        <v>no</v>
      </c>
      <c r="U3979" t="str">
        <f>IFERROR(VLOOKUP(F3979,compounds!$A:$B,2,FALSE),"")</f>
        <v/>
      </c>
      <c r="V3979" t="str">
        <f>VLOOKUP(B3979,'volatile collection data'!$O:$P,2,FALSE)</f>
        <v>02.may.22 26</v>
      </c>
    </row>
    <row r="3980" spans="1:22" x14ac:dyDescent="0.2">
      <c r="A3980" t="s">
        <v>388</v>
      </c>
      <c r="B3980" s="1" t="str">
        <f t="shared" si="374"/>
        <v>6E</v>
      </c>
      <c r="C3980">
        <v>21.704000000000001</v>
      </c>
      <c r="D3980">
        <f t="shared" si="372"/>
        <v>21.7</v>
      </c>
      <c r="E3980">
        <f>VLOOKUP(D3980,'Peak Combiner'!$A$5:$D$4980,4,FALSE)</f>
        <v>21.7</v>
      </c>
      <c r="F3980">
        <f>IFERROR(VLOOKUP(D3980,rt_comb!$A:$B,2,FALSE),D3980)</f>
        <v>21.7</v>
      </c>
      <c r="G3980">
        <v>1249390</v>
      </c>
      <c r="H3980">
        <f>SUMIFS($G:$G,$E:$E,18.51,'RAW2'!$A:$A,'RAW2'!A3980)</f>
        <v>21967874</v>
      </c>
      <c r="I3980" s="1" t="str">
        <f>VLOOKUP(A3980,'volatile collection data'!$G$6:$H$69,2,FALSE)</f>
        <v>E</v>
      </c>
      <c r="J3980" s="1">
        <f>VLOOKUP(A3980,'volatile collection data'!$G$6:$I$69,3,FALSE)</f>
        <v>6</v>
      </c>
      <c r="K3980" s="1" t="str">
        <f>VLOOKUP(A3980,'volatile collection data'!$G$6:$N$69,8,FALSE)</f>
        <v>26B</v>
      </c>
      <c r="L3980" s="1">
        <f>VLOOKUP(A3980,'volatile collection data'!$G$6:$J$69,4,FALSE)</f>
        <v>3.93</v>
      </c>
      <c r="M3980" s="1">
        <f>VLOOKUP($A3980,'volatile collection data'!$G$6:$M$69,6,FALSE)</f>
        <v>13</v>
      </c>
      <c r="N3980" s="1">
        <f>VLOOKUP($A3980,'volatile collection data'!$G$6:$M$69,7,FALSE)</f>
        <v>3.93</v>
      </c>
      <c r="O3980" s="1">
        <f>VLOOKUP(A3980,'volatile collection data'!$G$6:$K$69,5,FALSE)</f>
        <v>0</v>
      </c>
      <c r="P3980" s="1" t="str">
        <f t="shared" si="375"/>
        <v>6E</v>
      </c>
      <c r="Q3980">
        <f t="shared" si="373"/>
        <v>7.2358149331115743E-2</v>
      </c>
      <c r="R3980" t="str">
        <f t="shared" si="376"/>
        <v>26B_0-E&amp;3.93%3.93@13</v>
      </c>
      <c r="S3980" t="str">
        <f t="shared" si="377"/>
        <v>6E-26B-VCS-Loc-22</v>
      </c>
      <c r="T3980" t="str">
        <f>IFERROR(IF(VLOOKUP(S3980,Bad!$A:$A,1,FALSE)='RAW2'!S3980,"yes","no"),"no")</f>
        <v>no</v>
      </c>
      <c r="U3980" t="str">
        <f>IFERROR(VLOOKUP(F3980,compounds!$A:$B,2,FALSE),"")</f>
        <v/>
      </c>
      <c r="V3980" t="str">
        <f>VLOOKUP(B3980,'volatile collection data'!$O:$P,2,FALSE)</f>
        <v>02.may.22 26</v>
      </c>
    </row>
    <row r="3981" spans="1:22" x14ac:dyDescent="0.2">
      <c r="A3981" t="s">
        <v>388</v>
      </c>
      <c r="B3981" s="1" t="str">
        <f t="shared" si="374"/>
        <v>6E</v>
      </c>
      <c r="C3981">
        <v>21.927</v>
      </c>
      <c r="D3981">
        <f t="shared" si="372"/>
        <v>21.93</v>
      </c>
      <c r="E3981">
        <f>VLOOKUP(D3981,'Peak Combiner'!$A$5:$D$4980,4,FALSE)</f>
        <v>21.93</v>
      </c>
      <c r="F3981">
        <f>IFERROR(VLOOKUP(D3981,rt_comb!$A:$B,2,FALSE),D3981)</f>
        <v>21.93</v>
      </c>
      <c r="G3981">
        <v>2510359</v>
      </c>
      <c r="H3981">
        <f>SUMIFS($G:$G,$E:$E,18.51,'RAW2'!$A:$A,'RAW2'!A3981)</f>
        <v>21967874</v>
      </c>
      <c r="I3981" s="1" t="str">
        <f>VLOOKUP(A3981,'volatile collection data'!$G$6:$H$69,2,FALSE)</f>
        <v>E</v>
      </c>
      <c r="J3981" s="1">
        <f>VLOOKUP(A3981,'volatile collection data'!$G$6:$I$69,3,FALSE)</f>
        <v>6</v>
      </c>
      <c r="K3981" s="1" t="str">
        <f>VLOOKUP(A3981,'volatile collection data'!$G$6:$N$69,8,FALSE)</f>
        <v>26B</v>
      </c>
      <c r="L3981" s="1">
        <f>VLOOKUP(A3981,'volatile collection data'!$G$6:$J$69,4,FALSE)</f>
        <v>3.93</v>
      </c>
      <c r="M3981" s="1">
        <f>VLOOKUP($A3981,'volatile collection data'!$G$6:$M$69,6,FALSE)</f>
        <v>13</v>
      </c>
      <c r="N3981" s="1">
        <f>VLOOKUP($A3981,'volatile collection data'!$G$6:$M$69,7,FALSE)</f>
        <v>3.93</v>
      </c>
      <c r="O3981" s="1">
        <f>VLOOKUP(A3981,'volatile collection data'!$G$6:$K$69,5,FALSE)</f>
        <v>0</v>
      </c>
      <c r="P3981" s="1" t="str">
        <f t="shared" si="375"/>
        <v>6E</v>
      </c>
      <c r="Q3981">
        <f t="shared" si="373"/>
        <v>0.14538689392160203</v>
      </c>
      <c r="R3981" t="str">
        <f t="shared" si="376"/>
        <v>26B_0-E&amp;3.93%3.93@13</v>
      </c>
      <c r="S3981" t="str">
        <f t="shared" si="377"/>
        <v>6E-26B-VCS-Loc-22</v>
      </c>
      <c r="T3981" t="str">
        <f>IFERROR(IF(VLOOKUP(S3981,Bad!$A:$A,1,FALSE)='RAW2'!S3981,"yes","no"),"no")</f>
        <v>no</v>
      </c>
      <c r="U3981" t="str">
        <f>IFERROR(VLOOKUP(F3981,compounds!$A:$B,2,FALSE),"")</f>
        <v/>
      </c>
      <c r="V3981" t="str">
        <f>VLOOKUP(B3981,'volatile collection data'!$O:$P,2,FALSE)</f>
        <v>02.may.22 26</v>
      </c>
    </row>
    <row r="3982" spans="1:22" x14ac:dyDescent="0.2">
      <c r="A3982" t="s">
        <v>388</v>
      </c>
      <c r="B3982" s="1" t="str">
        <f t="shared" si="374"/>
        <v>6E</v>
      </c>
      <c r="C3982">
        <v>22.103999999999999</v>
      </c>
      <c r="D3982">
        <f t="shared" si="372"/>
        <v>22.1</v>
      </c>
      <c r="E3982">
        <f>VLOOKUP(D3982,'Peak Combiner'!$A$5:$D$4980,4,FALSE)</f>
        <v>22.1</v>
      </c>
      <c r="F3982">
        <f>IFERROR(VLOOKUP(D3982,rt_comb!$A:$B,2,FALSE),D3982)</f>
        <v>22.1</v>
      </c>
      <c r="G3982">
        <v>1075623</v>
      </c>
      <c r="H3982">
        <f>SUMIFS($G:$G,$E:$E,18.51,'RAW2'!$A:$A,'RAW2'!A3982)</f>
        <v>21967874</v>
      </c>
      <c r="I3982" s="1" t="str">
        <f>VLOOKUP(A3982,'volatile collection data'!$G$6:$H$69,2,FALSE)</f>
        <v>E</v>
      </c>
      <c r="J3982" s="1">
        <f>VLOOKUP(A3982,'volatile collection data'!$G$6:$I$69,3,FALSE)</f>
        <v>6</v>
      </c>
      <c r="K3982" s="1" t="str">
        <f>VLOOKUP(A3982,'volatile collection data'!$G$6:$N$69,8,FALSE)</f>
        <v>26B</v>
      </c>
      <c r="L3982" s="1">
        <f>VLOOKUP(A3982,'volatile collection data'!$G$6:$J$69,4,FALSE)</f>
        <v>3.93</v>
      </c>
      <c r="M3982" s="1">
        <f>VLOOKUP($A3982,'volatile collection data'!$G$6:$M$69,6,FALSE)</f>
        <v>13</v>
      </c>
      <c r="N3982" s="1">
        <f>VLOOKUP($A3982,'volatile collection data'!$G$6:$M$69,7,FALSE)</f>
        <v>3.93</v>
      </c>
      <c r="O3982" s="1">
        <f>VLOOKUP(A3982,'volatile collection data'!$G$6:$K$69,5,FALSE)</f>
        <v>0</v>
      </c>
      <c r="P3982" s="1" t="str">
        <f t="shared" si="375"/>
        <v>6E</v>
      </c>
      <c r="Q3982">
        <f t="shared" si="373"/>
        <v>6.2294471428443243E-2</v>
      </c>
      <c r="R3982" t="str">
        <f t="shared" si="376"/>
        <v>26B_0-E&amp;3.93%3.93@13</v>
      </c>
      <c r="S3982" t="str">
        <f t="shared" si="377"/>
        <v>6E-26B-VCS-Loc-22</v>
      </c>
      <c r="T3982" t="str">
        <f>IFERROR(IF(VLOOKUP(S3982,Bad!$A:$A,1,FALSE)='RAW2'!S3982,"yes","no"),"no")</f>
        <v>no</v>
      </c>
      <c r="U3982" t="str">
        <f>IFERROR(VLOOKUP(F3982,compounds!$A:$B,2,FALSE),"")</f>
        <v/>
      </c>
      <c r="V3982" t="str">
        <f>VLOOKUP(B3982,'volatile collection data'!$O:$P,2,FALSE)</f>
        <v>02.may.22 26</v>
      </c>
    </row>
    <row r="3983" spans="1:22" x14ac:dyDescent="0.2">
      <c r="A3983" t="s">
        <v>388</v>
      </c>
      <c r="B3983" s="1" t="str">
        <f t="shared" si="374"/>
        <v>6E</v>
      </c>
      <c r="C3983">
        <v>22.178000000000001</v>
      </c>
      <c r="D3983">
        <f t="shared" si="372"/>
        <v>22.18</v>
      </c>
      <c r="E3983">
        <f>VLOOKUP(D3983,'Peak Combiner'!$A$5:$D$4980,4,FALSE)</f>
        <v>22.17</v>
      </c>
      <c r="F3983">
        <f>IFERROR(VLOOKUP(D3983,rt_comb!$A:$B,2,FALSE),D3983)</f>
        <v>22.18</v>
      </c>
      <c r="G3983">
        <v>4951399</v>
      </c>
      <c r="H3983">
        <f>SUMIFS($G:$G,$E:$E,18.51,'RAW2'!$A:$A,'RAW2'!A3983)</f>
        <v>21967874</v>
      </c>
      <c r="I3983" s="1" t="str">
        <f>VLOOKUP(A3983,'volatile collection data'!$G$6:$H$69,2,FALSE)</f>
        <v>E</v>
      </c>
      <c r="J3983" s="1">
        <f>VLOOKUP(A3983,'volatile collection data'!$G$6:$I$69,3,FALSE)</f>
        <v>6</v>
      </c>
      <c r="K3983" s="1" t="str">
        <f>VLOOKUP(A3983,'volatile collection data'!$G$6:$N$69,8,FALSE)</f>
        <v>26B</v>
      </c>
      <c r="L3983" s="1">
        <f>VLOOKUP(A3983,'volatile collection data'!$G$6:$J$69,4,FALSE)</f>
        <v>3.93</v>
      </c>
      <c r="M3983" s="1">
        <f>VLOOKUP($A3983,'volatile collection data'!$G$6:$M$69,6,FALSE)</f>
        <v>13</v>
      </c>
      <c r="N3983" s="1">
        <f>VLOOKUP($A3983,'volatile collection data'!$G$6:$M$69,7,FALSE)</f>
        <v>3.93</v>
      </c>
      <c r="O3983" s="1">
        <f>VLOOKUP(A3983,'volatile collection data'!$G$6:$K$69,5,FALSE)</f>
        <v>0</v>
      </c>
      <c r="P3983" s="1" t="str">
        <f t="shared" si="375"/>
        <v>6E</v>
      </c>
      <c r="Q3983">
        <f t="shared" si="373"/>
        <v>0.28675919307817183</v>
      </c>
      <c r="R3983" t="str">
        <f t="shared" si="376"/>
        <v>26B_0-E&amp;3.93%3.93@13</v>
      </c>
      <c r="S3983" t="str">
        <f t="shared" si="377"/>
        <v>6E-26B-VCS-Loc-22</v>
      </c>
      <c r="T3983" t="str">
        <f>IFERROR(IF(VLOOKUP(S3983,Bad!$A:$A,1,FALSE)='RAW2'!S3983,"yes","no"),"no")</f>
        <v>no</v>
      </c>
      <c r="U3983" t="str">
        <f>IFERROR(VLOOKUP(F3983,compounds!$A:$B,2,FALSE),"")</f>
        <v>humulene</v>
      </c>
      <c r="V3983" t="str">
        <f>VLOOKUP(B3983,'volatile collection data'!$O:$P,2,FALSE)</f>
        <v>02.may.22 26</v>
      </c>
    </row>
    <row r="3984" spans="1:22" x14ac:dyDescent="0.2">
      <c r="A3984" t="s">
        <v>388</v>
      </c>
      <c r="B3984" s="1" t="str">
        <f t="shared" si="374"/>
        <v>6E</v>
      </c>
      <c r="C3984">
        <v>22.36</v>
      </c>
      <c r="D3984">
        <f t="shared" si="372"/>
        <v>22.36</v>
      </c>
      <c r="E3984">
        <f>VLOOKUP(D3984,'Peak Combiner'!$A$5:$D$4980,4,FALSE)</f>
        <v>22.36</v>
      </c>
      <c r="F3984">
        <f>IFERROR(VLOOKUP(D3984,rt_comb!$A:$B,2,FALSE),D3984)</f>
        <v>22.36</v>
      </c>
      <c r="G3984">
        <v>5197776</v>
      </c>
      <c r="H3984">
        <f>SUMIFS($G:$G,$E:$E,18.51,'RAW2'!$A:$A,'RAW2'!A3984)</f>
        <v>21967874</v>
      </c>
      <c r="I3984" s="1" t="str">
        <f>VLOOKUP(A3984,'volatile collection data'!$G$6:$H$69,2,FALSE)</f>
        <v>E</v>
      </c>
      <c r="J3984" s="1">
        <f>VLOOKUP(A3984,'volatile collection data'!$G$6:$I$69,3,FALSE)</f>
        <v>6</v>
      </c>
      <c r="K3984" s="1" t="str">
        <f>VLOOKUP(A3984,'volatile collection data'!$G$6:$N$69,8,FALSE)</f>
        <v>26B</v>
      </c>
      <c r="L3984" s="1">
        <f>VLOOKUP(A3984,'volatile collection data'!$G$6:$J$69,4,FALSE)</f>
        <v>3.93</v>
      </c>
      <c r="M3984" s="1">
        <f>VLOOKUP($A3984,'volatile collection data'!$G$6:$M$69,6,FALSE)</f>
        <v>13</v>
      </c>
      <c r="N3984" s="1">
        <f>VLOOKUP($A3984,'volatile collection data'!$G$6:$M$69,7,FALSE)</f>
        <v>3.93</v>
      </c>
      <c r="O3984" s="1">
        <f>VLOOKUP(A3984,'volatile collection data'!$G$6:$K$69,5,FALSE)</f>
        <v>0</v>
      </c>
      <c r="P3984" s="1" t="str">
        <f t="shared" si="375"/>
        <v>6E</v>
      </c>
      <c r="Q3984">
        <f t="shared" si="373"/>
        <v>0.30102806329303855</v>
      </c>
      <c r="R3984" t="str">
        <f t="shared" si="376"/>
        <v>26B_0-E&amp;3.93%3.93@13</v>
      </c>
      <c r="S3984" t="str">
        <f t="shared" si="377"/>
        <v>6E-26B-VCS-Loc-22</v>
      </c>
      <c r="T3984" t="str">
        <f>IFERROR(IF(VLOOKUP(S3984,Bad!$A:$A,1,FALSE)='RAW2'!S3984,"yes","no"),"no")</f>
        <v>no</v>
      </c>
      <c r="U3984" t="str">
        <f>IFERROR(VLOOKUP(F3984,compounds!$A:$B,2,FALSE),"")</f>
        <v/>
      </c>
      <c r="V3984" t="str">
        <f>VLOOKUP(B3984,'volatile collection data'!$O:$P,2,FALSE)</f>
        <v>02.may.22 26</v>
      </c>
    </row>
    <row r="3985" spans="1:22" x14ac:dyDescent="0.2">
      <c r="A3985" t="s">
        <v>388</v>
      </c>
      <c r="B3985" s="1" t="str">
        <f t="shared" si="374"/>
        <v>6E</v>
      </c>
      <c r="C3985">
        <v>22.524000000000001</v>
      </c>
      <c r="D3985">
        <f t="shared" si="372"/>
        <v>22.52</v>
      </c>
      <c r="E3985">
        <f>VLOOKUP(D3985,'Peak Combiner'!$A$5:$D$4980,4,FALSE)</f>
        <v>22.52</v>
      </c>
      <c r="F3985">
        <f>IFERROR(VLOOKUP(D3985,rt_comb!$A:$B,2,FALSE),D3985)</f>
        <v>22.52</v>
      </c>
      <c r="G3985">
        <v>3084679</v>
      </c>
      <c r="H3985">
        <f>SUMIFS($G:$G,$E:$E,18.51,'RAW2'!$A:$A,'RAW2'!A3985)</f>
        <v>21967874</v>
      </c>
      <c r="I3985" s="1" t="str">
        <f>VLOOKUP(A3985,'volatile collection data'!$G$6:$H$69,2,FALSE)</f>
        <v>E</v>
      </c>
      <c r="J3985" s="1">
        <f>VLOOKUP(A3985,'volatile collection data'!$G$6:$I$69,3,FALSE)</f>
        <v>6</v>
      </c>
      <c r="K3985" s="1" t="str">
        <f>VLOOKUP(A3985,'volatile collection data'!$G$6:$N$69,8,FALSE)</f>
        <v>26B</v>
      </c>
      <c r="L3985" s="1">
        <f>VLOOKUP(A3985,'volatile collection data'!$G$6:$J$69,4,FALSE)</f>
        <v>3.93</v>
      </c>
      <c r="M3985" s="1">
        <f>VLOOKUP($A3985,'volatile collection data'!$G$6:$M$69,6,FALSE)</f>
        <v>13</v>
      </c>
      <c r="N3985" s="1">
        <f>VLOOKUP($A3985,'volatile collection data'!$G$6:$M$69,7,FALSE)</f>
        <v>3.93</v>
      </c>
      <c r="O3985" s="1">
        <f>VLOOKUP(A3985,'volatile collection data'!$G$6:$K$69,5,FALSE)</f>
        <v>0</v>
      </c>
      <c r="P3985" s="1" t="str">
        <f t="shared" si="375"/>
        <v>6E</v>
      </c>
      <c r="Q3985">
        <f t="shared" si="373"/>
        <v>0.17864851145003302</v>
      </c>
      <c r="R3985" t="str">
        <f t="shared" si="376"/>
        <v>26B_0-E&amp;3.93%3.93@13</v>
      </c>
      <c r="S3985" t="str">
        <f t="shared" si="377"/>
        <v>6E-26B-VCS-Loc-22</v>
      </c>
      <c r="T3985" t="str">
        <f>IFERROR(IF(VLOOKUP(S3985,Bad!$A:$A,1,FALSE)='RAW2'!S3985,"yes","no"),"no")</f>
        <v>no</v>
      </c>
      <c r="U3985" t="str">
        <f>IFERROR(VLOOKUP(F3985,compounds!$A:$B,2,FALSE),"")</f>
        <v/>
      </c>
      <c r="V3985" t="str">
        <f>VLOOKUP(B3985,'volatile collection data'!$O:$P,2,FALSE)</f>
        <v>02.may.22 26</v>
      </c>
    </row>
    <row r="3986" spans="1:22" x14ac:dyDescent="0.2">
      <c r="A3986" t="s">
        <v>388</v>
      </c>
      <c r="B3986" s="1" t="str">
        <f t="shared" si="374"/>
        <v>6E</v>
      </c>
      <c r="C3986">
        <v>22.756</v>
      </c>
      <c r="D3986">
        <f t="shared" si="372"/>
        <v>22.76</v>
      </c>
      <c r="E3986">
        <f>VLOOKUP(D3986,'Peak Combiner'!$A$5:$D$4980,4,FALSE)</f>
        <v>22.76</v>
      </c>
      <c r="F3986">
        <f>IFERROR(VLOOKUP(D3986,rt_comb!$A:$B,2,FALSE),D3986)</f>
        <v>22.76</v>
      </c>
      <c r="G3986">
        <v>5563942</v>
      </c>
      <c r="H3986">
        <f>SUMIFS($G:$G,$E:$E,18.51,'RAW2'!$A:$A,'RAW2'!A3986)</f>
        <v>21967874</v>
      </c>
      <c r="I3986" s="1" t="str">
        <f>VLOOKUP(A3986,'volatile collection data'!$G$6:$H$69,2,FALSE)</f>
        <v>E</v>
      </c>
      <c r="J3986" s="1">
        <f>VLOOKUP(A3986,'volatile collection data'!$G$6:$I$69,3,FALSE)</f>
        <v>6</v>
      </c>
      <c r="K3986" s="1" t="str">
        <f>VLOOKUP(A3986,'volatile collection data'!$G$6:$N$69,8,FALSE)</f>
        <v>26B</v>
      </c>
      <c r="L3986" s="1">
        <f>VLOOKUP(A3986,'volatile collection data'!$G$6:$J$69,4,FALSE)</f>
        <v>3.93</v>
      </c>
      <c r="M3986" s="1">
        <f>VLOOKUP($A3986,'volatile collection data'!$G$6:$M$69,6,FALSE)</f>
        <v>13</v>
      </c>
      <c r="N3986" s="1">
        <f>VLOOKUP($A3986,'volatile collection data'!$G$6:$M$69,7,FALSE)</f>
        <v>3.93</v>
      </c>
      <c r="O3986" s="1">
        <f>VLOOKUP(A3986,'volatile collection data'!$G$6:$K$69,5,FALSE)</f>
        <v>0</v>
      </c>
      <c r="P3986" s="1" t="str">
        <f t="shared" si="375"/>
        <v>6E</v>
      </c>
      <c r="Q3986">
        <f t="shared" si="373"/>
        <v>0.32223448731434279</v>
      </c>
      <c r="R3986" t="str">
        <f t="shared" si="376"/>
        <v>26B_0-E&amp;3.93%3.93@13</v>
      </c>
      <c r="S3986" t="str">
        <f t="shared" si="377"/>
        <v>6E-26B-VCS-Loc-22</v>
      </c>
      <c r="T3986" t="str">
        <f>IFERROR(IF(VLOOKUP(S3986,Bad!$A:$A,1,FALSE)='RAW2'!S3986,"yes","no"),"no")</f>
        <v>no</v>
      </c>
      <c r="U3986" t="str">
        <f>IFERROR(VLOOKUP(F3986,compounds!$A:$B,2,FALSE),"")</f>
        <v/>
      </c>
      <c r="V3986" t="str">
        <f>VLOOKUP(B3986,'volatile collection data'!$O:$P,2,FALSE)</f>
        <v>02.may.22 26</v>
      </c>
    </row>
    <row r="3987" spans="1:22" x14ac:dyDescent="0.2">
      <c r="A3987" t="s">
        <v>388</v>
      </c>
      <c r="B3987" s="1" t="str">
        <f t="shared" si="374"/>
        <v>6E</v>
      </c>
      <c r="C3987">
        <v>22.864000000000001</v>
      </c>
      <c r="D3987">
        <f t="shared" si="372"/>
        <v>22.86</v>
      </c>
      <c r="E3987">
        <f>VLOOKUP(D3987,'Peak Combiner'!$A$5:$D$4980,4,FALSE)</f>
        <v>22.86</v>
      </c>
      <c r="F3987">
        <f>IFERROR(VLOOKUP(D3987,rt_comb!$A:$B,2,FALSE),D3987)</f>
        <v>22.86</v>
      </c>
      <c r="G3987">
        <v>1180351</v>
      </c>
      <c r="H3987">
        <f>SUMIFS($G:$G,$E:$E,18.51,'RAW2'!$A:$A,'RAW2'!A3987)</f>
        <v>21967874</v>
      </c>
      <c r="I3987" s="1" t="str">
        <f>VLOOKUP(A3987,'volatile collection data'!$G$6:$H$69,2,FALSE)</f>
        <v>E</v>
      </c>
      <c r="J3987" s="1">
        <f>VLOOKUP(A3987,'volatile collection data'!$G$6:$I$69,3,FALSE)</f>
        <v>6</v>
      </c>
      <c r="K3987" s="1" t="str">
        <f>VLOOKUP(A3987,'volatile collection data'!$G$6:$N$69,8,FALSE)</f>
        <v>26B</v>
      </c>
      <c r="L3987" s="1">
        <f>VLOOKUP(A3987,'volatile collection data'!$G$6:$J$69,4,FALSE)</f>
        <v>3.93</v>
      </c>
      <c r="M3987" s="1">
        <f>VLOOKUP($A3987,'volatile collection data'!$G$6:$M$69,6,FALSE)</f>
        <v>13</v>
      </c>
      <c r="N3987" s="1">
        <f>VLOOKUP($A3987,'volatile collection data'!$G$6:$M$69,7,FALSE)</f>
        <v>3.93</v>
      </c>
      <c r="O3987" s="1">
        <f>VLOOKUP(A3987,'volatile collection data'!$G$6:$K$69,5,FALSE)</f>
        <v>0</v>
      </c>
      <c r="P3987" s="1" t="str">
        <f t="shared" si="375"/>
        <v>6E</v>
      </c>
      <c r="Q3987">
        <f t="shared" si="373"/>
        <v>6.8359770705009468E-2</v>
      </c>
      <c r="R3987" t="str">
        <f t="shared" si="376"/>
        <v>26B_0-E&amp;3.93%3.93@13</v>
      </c>
      <c r="S3987" t="str">
        <f t="shared" si="377"/>
        <v>6E-26B-VCS-Loc-22</v>
      </c>
      <c r="T3987" t="str">
        <f>IFERROR(IF(VLOOKUP(S3987,Bad!$A:$A,1,FALSE)='RAW2'!S3987,"yes","no"),"no")</f>
        <v>no</v>
      </c>
      <c r="U3987" t="str">
        <f>IFERROR(VLOOKUP(F3987,compounds!$A:$B,2,FALSE),"")</f>
        <v/>
      </c>
      <c r="V3987" t="str">
        <f>VLOOKUP(B3987,'volatile collection data'!$O:$P,2,FALSE)</f>
        <v>02.may.22 26</v>
      </c>
    </row>
    <row r="3988" spans="1:22" x14ac:dyDescent="0.2">
      <c r="A3988" t="s">
        <v>388</v>
      </c>
      <c r="B3988" s="1" t="str">
        <f t="shared" si="374"/>
        <v>6E</v>
      </c>
      <c r="C3988">
        <v>22.925000000000001</v>
      </c>
      <c r="D3988">
        <f t="shared" si="372"/>
        <v>22.93</v>
      </c>
      <c r="E3988">
        <f>VLOOKUP(D3988,'Peak Combiner'!$A$5:$D$4980,4,FALSE)</f>
        <v>22.93</v>
      </c>
      <c r="F3988">
        <f>IFERROR(VLOOKUP(D3988,rt_comb!$A:$B,2,FALSE),D3988)</f>
        <v>22.93</v>
      </c>
      <c r="G3988">
        <v>1178839</v>
      </c>
      <c r="H3988">
        <f>SUMIFS($G:$G,$E:$E,18.51,'RAW2'!$A:$A,'RAW2'!A3988)</f>
        <v>21967874</v>
      </c>
      <c r="I3988" s="1" t="str">
        <f>VLOOKUP(A3988,'volatile collection data'!$G$6:$H$69,2,FALSE)</f>
        <v>E</v>
      </c>
      <c r="J3988" s="1">
        <f>VLOOKUP(A3988,'volatile collection data'!$G$6:$I$69,3,FALSE)</f>
        <v>6</v>
      </c>
      <c r="K3988" s="1" t="str">
        <f>VLOOKUP(A3988,'volatile collection data'!$G$6:$N$69,8,FALSE)</f>
        <v>26B</v>
      </c>
      <c r="L3988" s="1">
        <f>VLOOKUP(A3988,'volatile collection data'!$G$6:$J$69,4,FALSE)</f>
        <v>3.93</v>
      </c>
      <c r="M3988" s="1">
        <f>VLOOKUP($A3988,'volatile collection data'!$G$6:$M$69,6,FALSE)</f>
        <v>13</v>
      </c>
      <c r="N3988" s="1">
        <f>VLOOKUP($A3988,'volatile collection data'!$G$6:$M$69,7,FALSE)</f>
        <v>3.93</v>
      </c>
      <c r="O3988" s="1">
        <f>VLOOKUP(A3988,'volatile collection data'!$G$6:$K$69,5,FALSE)</f>
        <v>0</v>
      </c>
      <c r="P3988" s="1" t="str">
        <f t="shared" si="375"/>
        <v>6E</v>
      </c>
      <c r="Q3988">
        <f t="shared" si="373"/>
        <v>6.8272203554809258E-2</v>
      </c>
      <c r="R3988" t="str">
        <f t="shared" si="376"/>
        <v>26B_0-E&amp;3.93%3.93@13</v>
      </c>
      <c r="S3988" t="str">
        <f t="shared" si="377"/>
        <v>6E-26B-VCS-Loc-22</v>
      </c>
      <c r="T3988" t="str">
        <f>IFERROR(IF(VLOOKUP(S3988,Bad!$A:$A,1,FALSE)='RAW2'!S3988,"yes","no"),"no")</f>
        <v>no</v>
      </c>
      <c r="U3988" t="str">
        <f>IFERROR(VLOOKUP(F3988,compounds!$A:$B,2,FALSE),"")</f>
        <v/>
      </c>
      <c r="V3988" t="str">
        <f>VLOOKUP(B3988,'volatile collection data'!$O:$P,2,FALSE)</f>
        <v>02.may.22 26</v>
      </c>
    </row>
    <row r="3989" spans="1:22" x14ac:dyDescent="0.2">
      <c r="A3989" t="s">
        <v>388</v>
      </c>
      <c r="B3989" s="1" t="str">
        <f t="shared" si="374"/>
        <v>6E</v>
      </c>
      <c r="C3989">
        <v>22.989000000000001</v>
      </c>
      <c r="D3989">
        <f t="shared" si="372"/>
        <v>22.99</v>
      </c>
      <c r="E3989">
        <f>VLOOKUP(D3989,'Peak Combiner'!$A$5:$D$4980,4,FALSE)</f>
        <v>22.99</v>
      </c>
      <c r="F3989">
        <f>IFERROR(VLOOKUP(D3989,rt_comb!$A:$B,2,FALSE),D3989)</f>
        <v>22.99</v>
      </c>
      <c r="G3989">
        <v>4482794</v>
      </c>
      <c r="H3989">
        <f>SUMIFS($G:$G,$E:$E,18.51,'RAW2'!$A:$A,'RAW2'!A3989)</f>
        <v>21967874</v>
      </c>
      <c r="I3989" s="1" t="str">
        <f>VLOOKUP(A3989,'volatile collection data'!$G$6:$H$69,2,FALSE)</f>
        <v>E</v>
      </c>
      <c r="J3989" s="1">
        <f>VLOOKUP(A3989,'volatile collection data'!$G$6:$I$69,3,FALSE)</f>
        <v>6</v>
      </c>
      <c r="K3989" s="1" t="str">
        <f>VLOOKUP(A3989,'volatile collection data'!$G$6:$N$69,8,FALSE)</f>
        <v>26B</v>
      </c>
      <c r="L3989" s="1">
        <f>VLOOKUP(A3989,'volatile collection data'!$G$6:$J$69,4,FALSE)</f>
        <v>3.93</v>
      </c>
      <c r="M3989" s="1">
        <f>VLOOKUP($A3989,'volatile collection data'!$G$6:$M$69,6,FALSE)</f>
        <v>13</v>
      </c>
      <c r="N3989" s="1">
        <f>VLOOKUP($A3989,'volatile collection data'!$G$6:$M$69,7,FALSE)</f>
        <v>3.93</v>
      </c>
      <c r="O3989" s="1">
        <f>VLOOKUP(A3989,'volatile collection data'!$G$6:$K$69,5,FALSE)</f>
        <v>0</v>
      </c>
      <c r="P3989" s="1" t="str">
        <f t="shared" si="375"/>
        <v>6E</v>
      </c>
      <c r="Q3989">
        <f t="shared" si="373"/>
        <v>0.25962003671602113</v>
      </c>
      <c r="R3989" t="str">
        <f t="shared" si="376"/>
        <v>26B_0-E&amp;3.93%3.93@13</v>
      </c>
      <c r="S3989" t="str">
        <f t="shared" si="377"/>
        <v>6E-26B-VCS-Loc-22</v>
      </c>
      <c r="T3989" t="str">
        <f>IFERROR(IF(VLOOKUP(S3989,Bad!$A:$A,1,FALSE)='RAW2'!S3989,"yes","no"),"no")</f>
        <v>no</v>
      </c>
      <c r="U3989" t="str">
        <f>IFERROR(VLOOKUP(F3989,compounds!$A:$B,2,FALSE),"")</f>
        <v/>
      </c>
      <c r="V3989" t="str">
        <f>VLOOKUP(B3989,'volatile collection data'!$O:$P,2,FALSE)</f>
        <v>02.may.22 26</v>
      </c>
    </row>
    <row r="3990" spans="1:22" x14ac:dyDescent="0.2">
      <c r="A3990" t="s">
        <v>388</v>
      </c>
      <c r="B3990" s="1" t="str">
        <f t="shared" si="374"/>
        <v>6E</v>
      </c>
      <c r="C3990">
        <v>23.044</v>
      </c>
      <c r="D3990">
        <f t="shared" si="372"/>
        <v>23.04</v>
      </c>
      <c r="E3990">
        <f>VLOOKUP(D3990,'Peak Combiner'!$A$5:$D$4980,4,FALSE)</f>
        <v>23.04</v>
      </c>
      <c r="F3990">
        <f>IFERROR(VLOOKUP(D3990,rt_comb!$A:$B,2,FALSE),D3990)</f>
        <v>23.04</v>
      </c>
      <c r="G3990">
        <v>1039180</v>
      </c>
      <c r="H3990">
        <f>SUMIFS($G:$G,$E:$E,18.51,'RAW2'!$A:$A,'RAW2'!A3990)</f>
        <v>21967874</v>
      </c>
      <c r="I3990" s="1" t="str">
        <f>VLOOKUP(A3990,'volatile collection data'!$G$6:$H$69,2,FALSE)</f>
        <v>E</v>
      </c>
      <c r="J3990" s="1">
        <f>VLOOKUP(A3990,'volatile collection data'!$G$6:$I$69,3,FALSE)</f>
        <v>6</v>
      </c>
      <c r="K3990" s="1" t="str">
        <f>VLOOKUP(A3990,'volatile collection data'!$G$6:$N$69,8,FALSE)</f>
        <v>26B</v>
      </c>
      <c r="L3990" s="1">
        <f>VLOOKUP(A3990,'volatile collection data'!$G$6:$J$69,4,FALSE)</f>
        <v>3.93</v>
      </c>
      <c r="M3990" s="1">
        <f>VLOOKUP($A3990,'volatile collection data'!$G$6:$M$69,6,FALSE)</f>
        <v>13</v>
      </c>
      <c r="N3990" s="1">
        <f>VLOOKUP($A3990,'volatile collection data'!$G$6:$M$69,7,FALSE)</f>
        <v>3.93</v>
      </c>
      <c r="O3990" s="1">
        <f>VLOOKUP(A3990,'volatile collection data'!$G$6:$K$69,5,FALSE)</f>
        <v>0</v>
      </c>
      <c r="P3990" s="1" t="str">
        <f t="shared" si="375"/>
        <v>6E</v>
      </c>
      <c r="Q3990">
        <f t="shared" si="373"/>
        <v>6.0183883032446907E-2</v>
      </c>
      <c r="R3990" t="str">
        <f t="shared" si="376"/>
        <v>26B_0-E&amp;3.93%3.93@13</v>
      </c>
      <c r="S3990" t="str">
        <f t="shared" si="377"/>
        <v>6E-26B-VCS-Loc-22</v>
      </c>
      <c r="T3990" t="str">
        <f>IFERROR(IF(VLOOKUP(S3990,Bad!$A:$A,1,FALSE)='RAW2'!S3990,"yes","no"),"no")</f>
        <v>no</v>
      </c>
      <c r="U3990" t="str">
        <f>IFERROR(VLOOKUP(F3990,compounds!$A:$B,2,FALSE),"")</f>
        <v/>
      </c>
      <c r="V3990" t="str">
        <f>VLOOKUP(B3990,'volatile collection data'!$O:$P,2,FALSE)</f>
        <v>02.may.22 26</v>
      </c>
    </row>
    <row r="3991" spans="1:22" x14ac:dyDescent="0.2">
      <c r="A3991" t="s">
        <v>388</v>
      </c>
      <c r="B3991" s="1" t="str">
        <f t="shared" si="374"/>
        <v>6E</v>
      </c>
      <c r="C3991">
        <v>23.212</v>
      </c>
      <c r="D3991">
        <f t="shared" si="372"/>
        <v>23.21</v>
      </c>
      <c r="E3991">
        <f>VLOOKUP(D3991,'Peak Combiner'!$A$5:$D$4980,4,FALSE)</f>
        <v>23.21</v>
      </c>
      <c r="F3991">
        <f>IFERROR(VLOOKUP(D3991,rt_comb!$A:$B,2,FALSE),D3991)</f>
        <v>23.21</v>
      </c>
      <c r="G3991">
        <v>2349877</v>
      </c>
      <c r="H3991">
        <f>SUMIFS($G:$G,$E:$E,18.51,'RAW2'!$A:$A,'RAW2'!A3991)</f>
        <v>21967874</v>
      </c>
      <c r="I3991" s="1" t="str">
        <f>VLOOKUP(A3991,'volatile collection data'!$G$6:$H$69,2,FALSE)</f>
        <v>E</v>
      </c>
      <c r="J3991" s="1">
        <f>VLOOKUP(A3991,'volatile collection data'!$G$6:$I$69,3,FALSE)</f>
        <v>6</v>
      </c>
      <c r="K3991" s="1" t="str">
        <f>VLOOKUP(A3991,'volatile collection data'!$G$6:$N$69,8,FALSE)</f>
        <v>26B</v>
      </c>
      <c r="L3991" s="1">
        <f>VLOOKUP(A3991,'volatile collection data'!$G$6:$J$69,4,FALSE)</f>
        <v>3.93</v>
      </c>
      <c r="M3991" s="1">
        <f>VLOOKUP($A3991,'volatile collection data'!$G$6:$M$69,6,FALSE)</f>
        <v>13</v>
      </c>
      <c r="N3991" s="1">
        <f>VLOOKUP($A3991,'volatile collection data'!$G$6:$M$69,7,FALSE)</f>
        <v>3.93</v>
      </c>
      <c r="O3991" s="1">
        <f>VLOOKUP(A3991,'volatile collection data'!$G$6:$K$69,5,FALSE)</f>
        <v>0</v>
      </c>
      <c r="P3991" s="1" t="str">
        <f t="shared" si="375"/>
        <v>6E</v>
      </c>
      <c r="Q3991">
        <f t="shared" si="373"/>
        <v>0.13609261389618474</v>
      </c>
      <c r="R3991" t="str">
        <f t="shared" si="376"/>
        <v>26B_0-E&amp;3.93%3.93@13</v>
      </c>
      <c r="S3991" t="str">
        <f t="shared" si="377"/>
        <v>6E-26B-VCS-Loc-22</v>
      </c>
      <c r="T3991" t="str">
        <f>IFERROR(IF(VLOOKUP(S3991,Bad!$A:$A,1,FALSE)='RAW2'!S3991,"yes","no"),"no")</f>
        <v>no</v>
      </c>
      <c r="U3991" t="str">
        <f>IFERROR(VLOOKUP(F3991,compounds!$A:$B,2,FALSE),"")</f>
        <v/>
      </c>
      <c r="V3991" t="str">
        <f>VLOOKUP(B3991,'volatile collection data'!$O:$P,2,FALSE)</f>
        <v>02.may.22 26</v>
      </c>
    </row>
    <row r="3992" spans="1:22" x14ac:dyDescent="0.2">
      <c r="A3992" t="s">
        <v>388</v>
      </c>
      <c r="B3992" s="1" t="str">
        <f t="shared" si="374"/>
        <v>6E</v>
      </c>
      <c r="C3992">
        <v>23.335999999999999</v>
      </c>
      <c r="D3992">
        <f t="shared" si="372"/>
        <v>23.34</v>
      </c>
      <c r="E3992">
        <f>VLOOKUP(D3992,'Peak Combiner'!$A$5:$D$4980,4,FALSE)</f>
        <v>23.32</v>
      </c>
      <c r="F3992">
        <f>IFERROR(VLOOKUP(D3992,rt_comb!$A:$B,2,FALSE),D3992)</f>
        <v>23.34</v>
      </c>
      <c r="G3992">
        <v>6219267</v>
      </c>
      <c r="H3992">
        <f>SUMIFS($G:$G,$E:$E,18.51,'RAW2'!$A:$A,'RAW2'!A3992)</f>
        <v>21967874</v>
      </c>
      <c r="I3992" s="1" t="str">
        <f>VLOOKUP(A3992,'volatile collection data'!$G$6:$H$69,2,FALSE)</f>
        <v>E</v>
      </c>
      <c r="J3992" s="1">
        <f>VLOOKUP(A3992,'volatile collection data'!$G$6:$I$69,3,FALSE)</f>
        <v>6</v>
      </c>
      <c r="K3992" s="1" t="str">
        <f>VLOOKUP(A3992,'volatile collection data'!$G$6:$N$69,8,FALSE)</f>
        <v>26B</v>
      </c>
      <c r="L3992" s="1">
        <f>VLOOKUP(A3992,'volatile collection data'!$G$6:$J$69,4,FALSE)</f>
        <v>3.93</v>
      </c>
      <c r="M3992" s="1">
        <f>VLOOKUP($A3992,'volatile collection data'!$G$6:$M$69,6,FALSE)</f>
        <v>13</v>
      </c>
      <c r="N3992" s="1">
        <f>VLOOKUP($A3992,'volatile collection data'!$G$6:$M$69,7,FALSE)</f>
        <v>3.93</v>
      </c>
      <c r="O3992" s="1">
        <f>VLOOKUP(A3992,'volatile collection data'!$G$6:$K$69,5,FALSE)</f>
        <v>0</v>
      </c>
      <c r="P3992" s="1" t="str">
        <f t="shared" si="375"/>
        <v>6E</v>
      </c>
      <c r="Q3992">
        <f t="shared" si="373"/>
        <v>0.36018749174883763</v>
      </c>
      <c r="R3992" t="str">
        <f t="shared" si="376"/>
        <v>26B_0-E&amp;3.93%3.93@13</v>
      </c>
      <c r="S3992" t="str">
        <f t="shared" si="377"/>
        <v>6E-26B-VCS-Loc-22</v>
      </c>
      <c r="T3992" t="str">
        <f>IFERROR(IF(VLOOKUP(S3992,Bad!$A:$A,1,FALSE)='RAW2'!S3992,"yes","no"),"no")</f>
        <v>no</v>
      </c>
      <c r="U3992" t="str">
        <f>IFERROR(VLOOKUP(F3992,compounds!$A:$B,2,FALSE),"")</f>
        <v/>
      </c>
      <c r="V3992" t="str">
        <f>VLOOKUP(B3992,'volatile collection data'!$O:$P,2,FALSE)</f>
        <v>02.may.22 26</v>
      </c>
    </row>
    <row r="3993" spans="1:22" x14ac:dyDescent="0.2">
      <c r="A3993" t="s">
        <v>388</v>
      </c>
      <c r="B3993" s="1" t="str">
        <f t="shared" si="374"/>
        <v>6E</v>
      </c>
      <c r="C3993">
        <v>23.539000000000001</v>
      </c>
      <c r="D3993">
        <f t="shared" si="372"/>
        <v>23.54</v>
      </c>
      <c r="E3993">
        <f>VLOOKUP(D3993,'Peak Combiner'!$A$5:$D$4980,4,FALSE)</f>
        <v>23.54</v>
      </c>
      <c r="F3993">
        <f>IFERROR(VLOOKUP(D3993,rt_comb!$A:$B,2,FALSE),D3993)</f>
        <v>23.54</v>
      </c>
      <c r="G3993">
        <v>2208034</v>
      </c>
      <c r="H3993">
        <f>SUMIFS($G:$G,$E:$E,18.51,'RAW2'!$A:$A,'RAW2'!A3993)</f>
        <v>21967874</v>
      </c>
      <c r="I3993" s="1" t="str">
        <f>VLOOKUP(A3993,'volatile collection data'!$G$6:$H$69,2,FALSE)</f>
        <v>E</v>
      </c>
      <c r="J3993" s="1">
        <f>VLOOKUP(A3993,'volatile collection data'!$G$6:$I$69,3,FALSE)</f>
        <v>6</v>
      </c>
      <c r="K3993" s="1" t="str">
        <f>VLOOKUP(A3993,'volatile collection data'!$G$6:$N$69,8,FALSE)</f>
        <v>26B</v>
      </c>
      <c r="L3993" s="1">
        <f>VLOOKUP(A3993,'volatile collection data'!$G$6:$J$69,4,FALSE)</f>
        <v>3.93</v>
      </c>
      <c r="M3993" s="1">
        <f>VLOOKUP($A3993,'volatile collection data'!$G$6:$M$69,6,FALSE)</f>
        <v>13</v>
      </c>
      <c r="N3993" s="1">
        <f>VLOOKUP($A3993,'volatile collection data'!$G$6:$M$69,7,FALSE)</f>
        <v>3.93</v>
      </c>
      <c r="O3993" s="1">
        <f>VLOOKUP(A3993,'volatile collection data'!$G$6:$K$69,5,FALSE)</f>
        <v>0</v>
      </c>
      <c r="P3993" s="1" t="str">
        <f t="shared" si="375"/>
        <v>6E</v>
      </c>
      <c r="Q3993">
        <f t="shared" si="373"/>
        <v>0.12787780749019986</v>
      </c>
      <c r="R3993" t="str">
        <f t="shared" si="376"/>
        <v>26B_0-E&amp;3.93%3.93@13</v>
      </c>
      <c r="S3993" t="str">
        <f t="shared" si="377"/>
        <v>6E-26B-VCS-Loc-22</v>
      </c>
      <c r="T3993" t="str">
        <f>IFERROR(IF(VLOOKUP(S3993,Bad!$A:$A,1,FALSE)='RAW2'!S3993,"yes","no"),"no")</f>
        <v>no</v>
      </c>
      <c r="U3993" t="str">
        <f>IFERROR(VLOOKUP(F3993,compounds!$A:$B,2,FALSE),"")</f>
        <v/>
      </c>
      <c r="V3993" t="str">
        <f>VLOOKUP(B3993,'volatile collection data'!$O:$P,2,FALSE)</f>
        <v>02.may.22 26</v>
      </c>
    </row>
    <row r="3994" spans="1:22" x14ac:dyDescent="0.2">
      <c r="A3994" t="s">
        <v>388</v>
      </c>
      <c r="B3994" s="1" t="str">
        <f t="shared" si="374"/>
        <v>6E</v>
      </c>
      <c r="C3994">
        <v>23.667999999999999</v>
      </c>
      <c r="D3994">
        <f t="shared" si="372"/>
        <v>23.67</v>
      </c>
      <c r="E3994">
        <f>VLOOKUP(D3994,'Peak Combiner'!$A$5:$D$4980,4,FALSE)</f>
        <v>23.67</v>
      </c>
      <c r="F3994">
        <f>IFERROR(VLOOKUP(D3994,rt_comb!$A:$B,2,FALSE),D3994)</f>
        <v>23.67</v>
      </c>
      <c r="G3994">
        <v>3369753</v>
      </c>
      <c r="H3994">
        <f>SUMIFS($G:$G,$E:$E,18.51,'RAW2'!$A:$A,'RAW2'!A3994)</f>
        <v>21967874</v>
      </c>
      <c r="I3994" s="1" t="str">
        <f>VLOOKUP(A3994,'volatile collection data'!$G$6:$H$69,2,FALSE)</f>
        <v>E</v>
      </c>
      <c r="J3994" s="1">
        <f>VLOOKUP(A3994,'volatile collection data'!$G$6:$I$69,3,FALSE)</f>
        <v>6</v>
      </c>
      <c r="K3994" s="1" t="str">
        <f>VLOOKUP(A3994,'volatile collection data'!$G$6:$N$69,8,FALSE)</f>
        <v>26B</v>
      </c>
      <c r="L3994" s="1">
        <f>VLOOKUP(A3994,'volatile collection data'!$G$6:$J$69,4,FALSE)</f>
        <v>3.93</v>
      </c>
      <c r="M3994" s="1">
        <f>VLOOKUP($A3994,'volatile collection data'!$G$6:$M$69,6,FALSE)</f>
        <v>13</v>
      </c>
      <c r="N3994" s="1">
        <f>VLOOKUP($A3994,'volatile collection data'!$G$6:$M$69,7,FALSE)</f>
        <v>3.93</v>
      </c>
      <c r="O3994" s="1">
        <f>VLOOKUP(A3994,'volatile collection data'!$G$6:$K$69,5,FALSE)</f>
        <v>0</v>
      </c>
      <c r="P3994" s="1" t="str">
        <f t="shared" si="375"/>
        <v>6E</v>
      </c>
      <c r="Q3994">
        <f t="shared" si="373"/>
        <v>0.19515850997925008</v>
      </c>
      <c r="R3994" t="str">
        <f t="shared" si="376"/>
        <v>26B_0-E&amp;3.93%3.93@13</v>
      </c>
      <c r="S3994" t="str">
        <f t="shared" si="377"/>
        <v>6E-26B-VCS-Loc-22</v>
      </c>
      <c r="T3994" t="str">
        <f>IFERROR(IF(VLOOKUP(S3994,Bad!$A:$A,1,FALSE)='RAW2'!S3994,"yes","no"),"no")</f>
        <v>no</v>
      </c>
      <c r="U3994" t="str">
        <f>IFERROR(VLOOKUP(F3994,compounds!$A:$B,2,FALSE),"")</f>
        <v>y-cadinene</v>
      </c>
      <c r="V3994" t="str">
        <f>VLOOKUP(B3994,'volatile collection data'!$O:$P,2,FALSE)</f>
        <v>02.may.22 26</v>
      </c>
    </row>
    <row r="3995" spans="1:22" x14ac:dyDescent="0.2">
      <c r="A3995" t="s">
        <v>388</v>
      </c>
      <c r="B3995" s="1" t="str">
        <f t="shared" si="374"/>
        <v>6E</v>
      </c>
      <c r="C3995">
        <v>23.75</v>
      </c>
      <c r="D3995">
        <f t="shared" si="372"/>
        <v>23.75</v>
      </c>
      <c r="E3995">
        <f>VLOOKUP(D3995,'Peak Combiner'!$A$5:$D$4980,4,FALSE)</f>
        <v>23.75</v>
      </c>
      <c r="F3995">
        <f>IFERROR(VLOOKUP(D3995,rt_comb!$A:$B,2,FALSE),D3995)</f>
        <v>23.75</v>
      </c>
      <c r="G3995">
        <v>5483988</v>
      </c>
      <c r="H3995">
        <f>SUMIFS($G:$G,$E:$E,18.51,'RAW2'!$A:$A,'RAW2'!A3995)</f>
        <v>21967874</v>
      </c>
      <c r="I3995" s="1" t="str">
        <f>VLOOKUP(A3995,'volatile collection data'!$G$6:$H$69,2,FALSE)</f>
        <v>E</v>
      </c>
      <c r="J3995" s="1">
        <f>VLOOKUP(A3995,'volatile collection data'!$G$6:$I$69,3,FALSE)</f>
        <v>6</v>
      </c>
      <c r="K3995" s="1" t="str">
        <f>VLOOKUP(A3995,'volatile collection data'!$G$6:$N$69,8,FALSE)</f>
        <v>26B</v>
      </c>
      <c r="L3995" s="1">
        <f>VLOOKUP(A3995,'volatile collection data'!$G$6:$J$69,4,FALSE)</f>
        <v>3.93</v>
      </c>
      <c r="M3995" s="1">
        <f>VLOOKUP($A3995,'volatile collection data'!$G$6:$M$69,6,FALSE)</f>
        <v>13</v>
      </c>
      <c r="N3995" s="1">
        <f>VLOOKUP($A3995,'volatile collection data'!$G$6:$M$69,7,FALSE)</f>
        <v>3.93</v>
      </c>
      <c r="O3995" s="1">
        <f>VLOOKUP(A3995,'volatile collection data'!$G$6:$K$69,5,FALSE)</f>
        <v>0</v>
      </c>
      <c r="P3995" s="1" t="str">
        <f t="shared" si="375"/>
        <v>6E</v>
      </c>
      <c r="Q3995">
        <f t="shared" si="373"/>
        <v>0.31760396884403325</v>
      </c>
      <c r="R3995" t="str">
        <f t="shared" si="376"/>
        <v>26B_0-E&amp;3.93%3.93@13</v>
      </c>
      <c r="S3995" t="str">
        <f t="shared" si="377"/>
        <v>6E-26B-VCS-Loc-22</v>
      </c>
      <c r="T3995" t="str">
        <f>IFERROR(IF(VLOOKUP(S3995,Bad!$A:$A,1,FALSE)='RAW2'!S3995,"yes","no"),"no")</f>
        <v>no</v>
      </c>
      <c r="U3995" t="str">
        <f>IFERROR(VLOOKUP(F3995,compounds!$A:$B,2,FALSE),"")</f>
        <v/>
      </c>
      <c r="V3995" t="str">
        <f>VLOOKUP(B3995,'volatile collection data'!$O:$P,2,FALSE)</f>
        <v>02.may.22 26</v>
      </c>
    </row>
    <row r="3996" spans="1:22" x14ac:dyDescent="0.2">
      <c r="A3996" t="s">
        <v>388</v>
      </c>
      <c r="B3996" s="1" t="str">
        <f t="shared" si="374"/>
        <v>6E</v>
      </c>
      <c r="C3996">
        <v>23.893999999999998</v>
      </c>
      <c r="D3996">
        <f t="shared" si="372"/>
        <v>23.89</v>
      </c>
      <c r="E3996">
        <f>VLOOKUP(D3996,'Peak Combiner'!$A$5:$D$4980,4,FALSE)</f>
        <v>23.89</v>
      </c>
      <c r="F3996">
        <f>IFERROR(VLOOKUP(D3996,rt_comb!$A:$B,2,FALSE),D3996)</f>
        <v>23.89</v>
      </c>
      <c r="G3996">
        <v>7921979</v>
      </c>
      <c r="H3996">
        <f>SUMIFS($G:$G,$E:$E,18.51,'RAW2'!$A:$A,'RAW2'!A3996)</f>
        <v>21967874</v>
      </c>
      <c r="I3996" s="1" t="str">
        <f>VLOOKUP(A3996,'volatile collection data'!$G$6:$H$69,2,FALSE)</f>
        <v>E</v>
      </c>
      <c r="J3996" s="1">
        <f>VLOOKUP(A3996,'volatile collection data'!$G$6:$I$69,3,FALSE)</f>
        <v>6</v>
      </c>
      <c r="K3996" s="1" t="str">
        <f>VLOOKUP(A3996,'volatile collection data'!$G$6:$N$69,8,FALSE)</f>
        <v>26B</v>
      </c>
      <c r="L3996" s="1">
        <f>VLOOKUP(A3996,'volatile collection data'!$G$6:$J$69,4,FALSE)</f>
        <v>3.93</v>
      </c>
      <c r="M3996" s="1">
        <f>VLOOKUP($A3996,'volatile collection data'!$G$6:$M$69,6,FALSE)</f>
        <v>13</v>
      </c>
      <c r="N3996" s="1">
        <f>VLOOKUP($A3996,'volatile collection data'!$G$6:$M$69,7,FALSE)</f>
        <v>3.93</v>
      </c>
      <c r="O3996" s="1">
        <f>VLOOKUP(A3996,'volatile collection data'!$G$6:$K$69,5,FALSE)</f>
        <v>0</v>
      </c>
      <c r="P3996" s="1" t="str">
        <f t="shared" si="375"/>
        <v>6E</v>
      </c>
      <c r="Q3996">
        <f t="shared" si="373"/>
        <v>0.45879968583065561</v>
      </c>
      <c r="R3996" t="str">
        <f t="shared" si="376"/>
        <v>26B_0-E&amp;3.93%3.93@13</v>
      </c>
      <c r="S3996" t="str">
        <f t="shared" si="377"/>
        <v>6E-26B-VCS-Loc-22</v>
      </c>
      <c r="T3996" t="str">
        <f>IFERROR(IF(VLOOKUP(S3996,Bad!$A:$A,1,FALSE)='RAW2'!S3996,"yes","no"),"no")</f>
        <v>no</v>
      </c>
      <c r="U3996" t="str">
        <f>IFERROR(VLOOKUP(F3996,compounds!$A:$B,2,FALSE),"")</f>
        <v/>
      </c>
      <c r="V3996" t="str">
        <f>VLOOKUP(B3996,'volatile collection data'!$O:$P,2,FALSE)</f>
        <v>02.may.22 26</v>
      </c>
    </row>
    <row r="3997" spans="1:22" x14ac:dyDescent="0.2">
      <c r="A3997" t="s">
        <v>388</v>
      </c>
      <c r="B3997" s="1" t="str">
        <f t="shared" si="374"/>
        <v>6E</v>
      </c>
      <c r="C3997">
        <v>24.032</v>
      </c>
      <c r="D3997">
        <f t="shared" si="372"/>
        <v>24.03</v>
      </c>
      <c r="E3997">
        <f>VLOOKUP(D3997,'Peak Combiner'!$A$5:$D$4980,4,FALSE)</f>
        <v>24.03</v>
      </c>
      <c r="F3997">
        <f>IFERROR(VLOOKUP(D3997,rt_comb!$A:$B,2,FALSE),D3997)</f>
        <v>24.03</v>
      </c>
      <c r="G3997">
        <v>2422566</v>
      </c>
      <c r="H3997">
        <f>SUMIFS($G:$G,$E:$E,18.51,'RAW2'!$A:$A,'RAW2'!A3997)</f>
        <v>21967874</v>
      </c>
      <c r="I3997" s="1" t="str">
        <f>VLOOKUP(A3997,'volatile collection data'!$G$6:$H$69,2,FALSE)</f>
        <v>E</v>
      </c>
      <c r="J3997" s="1">
        <f>VLOOKUP(A3997,'volatile collection data'!$G$6:$I$69,3,FALSE)</f>
        <v>6</v>
      </c>
      <c r="K3997" s="1" t="str">
        <f>VLOOKUP(A3997,'volatile collection data'!$G$6:$N$69,8,FALSE)</f>
        <v>26B</v>
      </c>
      <c r="L3997" s="1">
        <f>VLOOKUP(A3997,'volatile collection data'!$G$6:$J$69,4,FALSE)</f>
        <v>3.93</v>
      </c>
      <c r="M3997" s="1">
        <f>VLOOKUP($A3997,'volatile collection data'!$G$6:$M$69,6,FALSE)</f>
        <v>13</v>
      </c>
      <c r="N3997" s="1">
        <f>VLOOKUP($A3997,'volatile collection data'!$G$6:$M$69,7,FALSE)</f>
        <v>3.93</v>
      </c>
      <c r="O3997" s="1">
        <f>VLOOKUP(A3997,'volatile collection data'!$G$6:$K$69,5,FALSE)</f>
        <v>0</v>
      </c>
      <c r="P3997" s="1" t="str">
        <f t="shared" si="375"/>
        <v>6E</v>
      </c>
      <c r="Q3997">
        <f t="shared" si="373"/>
        <v>0.14030238147614735</v>
      </c>
      <c r="R3997" t="str">
        <f t="shared" si="376"/>
        <v>26B_0-E&amp;3.93%3.93@13</v>
      </c>
      <c r="S3997" t="str">
        <f t="shared" si="377"/>
        <v>6E-26B-VCS-Loc-22</v>
      </c>
      <c r="T3997" t="str">
        <f>IFERROR(IF(VLOOKUP(S3997,Bad!$A:$A,1,FALSE)='RAW2'!S3997,"yes","no"),"no")</f>
        <v>no</v>
      </c>
      <c r="U3997" t="str">
        <f>IFERROR(VLOOKUP(F3997,compounds!$A:$B,2,FALSE),"")</f>
        <v/>
      </c>
      <c r="V3997" t="str">
        <f>VLOOKUP(B3997,'volatile collection data'!$O:$P,2,FALSE)</f>
        <v>02.may.22 26</v>
      </c>
    </row>
    <row r="3998" spans="1:22" x14ac:dyDescent="0.2">
      <c r="A3998" t="s">
        <v>388</v>
      </c>
      <c r="B3998" s="1" t="str">
        <f t="shared" si="374"/>
        <v>6E</v>
      </c>
      <c r="C3998">
        <v>24.692</v>
      </c>
      <c r="D3998">
        <f t="shared" si="372"/>
        <v>24.69</v>
      </c>
      <c r="E3998">
        <f>VLOOKUP(D3998,'Peak Combiner'!$A$5:$D$4980,4,FALSE)</f>
        <v>24.69</v>
      </c>
      <c r="F3998">
        <f>IFERROR(VLOOKUP(D3998,rt_comb!$A:$B,2,FALSE),D3998)</f>
        <v>24.69</v>
      </c>
      <c r="G3998">
        <v>1294637</v>
      </c>
      <c r="H3998">
        <f>SUMIFS($G:$G,$E:$E,18.51,'RAW2'!$A:$A,'RAW2'!A3998)</f>
        <v>21967874</v>
      </c>
      <c r="I3998" s="1" t="str">
        <f>VLOOKUP(A3998,'volatile collection data'!$G$6:$H$69,2,FALSE)</f>
        <v>E</v>
      </c>
      <c r="J3998" s="1">
        <f>VLOOKUP(A3998,'volatile collection data'!$G$6:$I$69,3,FALSE)</f>
        <v>6</v>
      </c>
      <c r="K3998" s="1" t="str">
        <f>VLOOKUP(A3998,'volatile collection data'!$G$6:$N$69,8,FALSE)</f>
        <v>26B</v>
      </c>
      <c r="L3998" s="1">
        <f>VLOOKUP(A3998,'volatile collection data'!$G$6:$J$69,4,FALSE)</f>
        <v>3.93</v>
      </c>
      <c r="M3998" s="1">
        <f>VLOOKUP($A3998,'volatile collection data'!$G$6:$M$69,6,FALSE)</f>
        <v>13</v>
      </c>
      <c r="N3998" s="1">
        <f>VLOOKUP($A3998,'volatile collection data'!$G$6:$M$69,7,FALSE)</f>
        <v>3.93</v>
      </c>
      <c r="O3998" s="1">
        <f>VLOOKUP(A3998,'volatile collection data'!$G$6:$K$69,5,FALSE)</f>
        <v>0</v>
      </c>
      <c r="P3998" s="1" t="str">
        <f t="shared" si="375"/>
        <v>6E</v>
      </c>
      <c r="Q3998">
        <f t="shared" si="373"/>
        <v>7.4978619466769925E-2</v>
      </c>
      <c r="R3998" t="str">
        <f t="shared" si="376"/>
        <v>26B_0-E&amp;3.93%3.93@13</v>
      </c>
      <c r="S3998" t="str">
        <f t="shared" si="377"/>
        <v>6E-26B-VCS-Loc-22</v>
      </c>
      <c r="T3998" t="str">
        <f>IFERROR(IF(VLOOKUP(S3998,Bad!$A:$A,1,FALSE)='RAW2'!S3998,"yes","no"),"no")</f>
        <v>no</v>
      </c>
      <c r="U3998" t="str">
        <f>IFERROR(VLOOKUP(F3998,compounds!$A:$B,2,FALSE),"")</f>
        <v/>
      </c>
      <c r="V3998" t="str">
        <f>VLOOKUP(B3998,'volatile collection data'!$O:$P,2,FALSE)</f>
        <v>02.may.22 26</v>
      </c>
    </row>
    <row r="3999" spans="1:22" x14ac:dyDescent="0.2">
      <c r="A3999" t="s">
        <v>388</v>
      </c>
      <c r="B3999" s="1" t="str">
        <f t="shared" si="374"/>
        <v>6E</v>
      </c>
      <c r="C3999">
        <v>24.815000000000001</v>
      </c>
      <c r="D3999">
        <f t="shared" si="372"/>
        <v>24.82</v>
      </c>
      <c r="E3999">
        <f>VLOOKUP(D3999,'Peak Combiner'!$A$5:$D$4980,4,FALSE)</f>
        <v>24.82</v>
      </c>
      <c r="F3999">
        <f>IFERROR(VLOOKUP(D3999,rt_comb!$A:$B,2,FALSE),D3999)</f>
        <v>24.82</v>
      </c>
      <c r="G3999">
        <v>10977131</v>
      </c>
      <c r="H3999">
        <f>SUMIFS($G:$G,$E:$E,18.51,'RAW2'!$A:$A,'RAW2'!A3999)</f>
        <v>21967874</v>
      </c>
      <c r="I3999" s="1" t="str">
        <f>VLOOKUP(A3999,'volatile collection data'!$G$6:$H$69,2,FALSE)</f>
        <v>E</v>
      </c>
      <c r="J3999" s="1">
        <f>VLOOKUP(A3999,'volatile collection data'!$G$6:$I$69,3,FALSE)</f>
        <v>6</v>
      </c>
      <c r="K3999" s="1" t="str">
        <f>VLOOKUP(A3999,'volatile collection data'!$G$6:$N$69,8,FALSE)</f>
        <v>26B</v>
      </c>
      <c r="L3999" s="1">
        <f>VLOOKUP(A3999,'volatile collection data'!$G$6:$J$69,4,FALSE)</f>
        <v>3.93</v>
      </c>
      <c r="M3999" s="1">
        <f>VLOOKUP($A3999,'volatile collection data'!$G$6:$M$69,6,FALSE)</f>
        <v>13</v>
      </c>
      <c r="N3999" s="1">
        <f>VLOOKUP($A3999,'volatile collection data'!$G$6:$M$69,7,FALSE)</f>
        <v>3.93</v>
      </c>
      <c r="O3999" s="1">
        <f>VLOOKUP(A3999,'volatile collection data'!$G$6:$K$69,5,FALSE)</f>
        <v>0</v>
      </c>
      <c r="P3999" s="1" t="str">
        <f t="shared" si="375"/>
        <v>6E</v>
      </c>
      <c r="Q3999">
        <f t="shared" si="373"/>
        <v>0.63573814751616375</v>
      </c>
      <c r="R3999" t="str">
        <f t="shared" si="376"/>
        <v>26B_0-E&amp;3.93%3.93@13</v>
      </c>
      <c r="S3999" t="str">
        <f t="shared" si="377"/>
        <v>6E-26B-VCS-Loc-22</v>
      </c>
      <c r="T3999" t="str">
        <f>IFERROR(IF(VLOOKUP(S3999,Bad!$A:$A,1,FALSE)='RAW2'!S3999,"yes","no"),"no")</f>
        <v>no</v>
      </c>
      <c r="U3999" t="str">
        <f>IFERROR(VLOOKUP(F3999,compounds!$A:$B,2,FALSE),"")</f>
        <v/>
      </c>
      <c r="V3999" t="str">
        <f>VLOOKUP(B3999,'volatile collection data'!$O:$P,2,FALSE)</f>
        <v>02.may.22 26</v>
      </c>
    </row>
    <row r="4000" spans="1:22" x14ac:dyDescent="0.2">
      <c r="A4000" t="s">
        <v>388</v>
      </c>
      <c r="B4000" s="1" t="str">
        <f t="shared" si="374"/>
        <v>6E</v>
      </c>
      <c r="C4000">
        <v>24.931999999999999</v>
      </c>
      <c r="D4000">
        <f t="shared" si="372"/>
        <v>24.93</v>
      </c>
      <c r="E4000">
        <f>VLOOKUP(D4000,'Peak Combiner'!$A$5:$D$4980,4,FALSE)</f>
        <v>24.93</v>
      </c>
      <c r="F4000">
        <f>IFERROR(VLOOKUP(D4000,rt_comb!$A:$B,2,FALSE),D4000)</f>
        <v>24.93</v>
      </c>
      <c r="G4000">
        <v>45833329</v>
      </c>
      <c r="H4000">
        <f>SUMIFS($G:$G,$E:$E,18.51,'RAW2'!$A:$A,'RAW2'!A4000)</f>
        <v>21967874</v>
      </c>
      <c r="I4000" s="1" t="str">
        <f>VLOOKUP(A4000,'volatile collection data'!$G$6:$H$69,2,FALSE)</f>
        <v>E</v>
      </c>
      <c r="J4000" s="1">
        <f>VLOOKUP(A4000,'volatile collection data'!$G$6:$I$69,3,FALSE)</f>
        <v>6</v>
      </c>
      <c r="K4000" s="1" t="str">
        <f>VLOOKUP(A4000,'volatile collection data'!$G$6:$N$69,8,FALSE)</f>
        <v>26B</v>
      </c>
      <c r="L4000" s="1">
        <f>VLOOKUP(A4000,'volatile collection data'!$G$6:$J$69,4,FALSE)</f>
        <v>3.93</v>
      </c>
      <c r="M4000" s="1">
        <f>VLOOKUP($A4000,'volatile collection data'!$G$6:$M$69,6,FALSE)</f>
        <v>13</v>
      </c>
      <c r="N4000" s="1">
        <f>VLOOKUP($A4000,'volatile collection data'!$G$6:$M$69,7,FALSE)</f>
        <v>3.93</v>
      </c>
      <c r="O4000" s="1">
        <f>VLOOKUP(A4000,'volatile collection data'!$G$6:$K$69,5,FALSE)</f>
        <v>0</v>
      </c>
      <c r="P4000" s="1" t="str">
        <f t="shared" si="375"/>
        <v>6E</v>
      </c>
      <c r="Q4000">
        <f t="shared" si="373"/>
        <v>2.6544272517982033</v>
      </c>
      <c r="R4000" t="str">
        <f t="shared" si="376"/>
        <v>26B_0-E&amp;3.93%3.93@13</v>
      </c>
      <c r="S4000" t="str">
        <f t="shared" si="377"/>
        <v>6E-26B-VCS-Loc-22</v>
      </c>
      <c r="T4000" t="str">
        <f>IFERROR(IF(VLOOKUP(S4000,Bad!$A:$A,1,FALSE)='RAW2'!S4000,"yes","no"),"no")</f>
        <v>no</v>
      </c>
      <c r="U4000" t="str">
        <f>IFERROR(VLOOKUP(F4000,compounds!$A:$B,2,FALSE),"")</f>
        <v/>
      </c>
      <c r="V4000" t="str">
        <f>VLOOKUP(B4000,'volatile collection data'!$O:$P,2,FALSE)</f>
        <v>02.may.22 26</v>
      </c>
    </row>
    <row r="4001" spans="1:22" x14ac:dyDescent="0.2">
      <c r="A4001" t="s">
        <v>388</v>
      </c>
      <c r="B4001" s="1" t="str">
        <f t="shared" si="374"/>
        <v>6E</v>
      </c>
      <c r="C4001">
        <v>25.122</v>
      </c>
      <c r="D4001">
        <f t="shared" si="372"/>
        <v>25.12</v>
      </c>
      <c r="E4001">
        <f>VLOOKUP(D4001,'Peak Combiner'!$A$5:$D$4980,4,FALSE)</f>
        <v>25.12</v>
      </c>
      <c r="F4001">
        <f>IFERROR(VLOOKUP(D4001,rt_comb!$A:$B,2,FALSE),D4001)</f>
        <v>25.12</v>
      </c>
      <c r="G4001">
        <v>5939993</v>
      </c>
      <c r="H4001">
        <f>SUMIFS($G:$G,$E:$E,18.51,'RAW2'!$A:$A,'RAW2'!A4001)</f>
        <v>21967874</v>
      </c>
      <c r="I4001" s="1" t="str">
        <f>VLOOKUP(A4001,'volatile collection data'!$G$6:$H$69,2,FALSE)</f>
        <v>E</v>
      </c>
      <c r="J4001" s="1">
        <f>VLOOKUP(A4001,'volatile collection data'!$G$6:$I$69,3,FALSE)</f>
        <v>6</v>
      </c>
      <c r="K4001" s="1" t="str">
        <f>VLOOKUP(A4001,'volatile collection data'!$G$6:$N$69,8,FALSE)</f>
        <v>26B</v>
      </c>
      <c r="L4001" s="1">
        <f>VLOOKUP(A4001,'volatile collection data'!$G$6:$J$69,4,FALSE)</f>
        <v>3.93</v>
      </c>
      <c r="M4001" s="1">
        <f>VLOOKUP($A4001,'volatile collection data'!$G$6:$M$69,6,FALSE)</f>
        <v>13</v>
      </c>
      <c r="N4001" s="1">
        <f>VLOOKUP($A4001,'volatile collection data'!$G$6:$M$69,7,FALSE)</f>
        <v>3.93</v>
      </c>
      <c r="O4001" s="1">
        <f>VLOOKUP(A4001,'volatile collection data'!$G$6:$K$69,5,FALSE)</f>
        <v>0</v>
      </c>
      <c r="P4001" s="1" t="str">
        <f t="shared" si="375"/>
        <v>6E</v>
      </c>
      <c r="Q4001">
        <f t="shared" si="373"/>
        <v>0.34401339895451555</v>
      </c>
      <c r="R4001" t="str">
        <f t="shared" si="376"/>
        <v>26B_0-E&amp;3.93%3.93@13</v>
      </c>
      <c r="S4001" t="str">
        <f t="shared" si="377"/>
        <v>6E-26B-VCS-Loc-22</v>
      </c>
      <c r="T4001" t="str">
        <f>IFERROR(IF(VLOOKUP(S4001,Bad!$A:$A,1,FALSE)='RAW2'!S4001,"yes","no"),"no")</f>
        <v>no</v>
      </c>
      <c r="U4001" t="str">
        <f>IFERROR(VLOOKUP(F4001,compounds!$A:$B,2,FALSE),"")</f>
        <v/>
      </c>
      <c r="V4001" t="str">
        <f>VLOOKUP(B4001,'volatile collection data'!$O:$P,2,FALSE)</f>
        <v>02.may.22 26</v>
      </c>
    </row>
    <row r="4002" spans="1:22" x14ac:dyDescent="0.2">
      <c r="A4002" t="s">
        <v>388</v>
      </c>
      <c r="B4002" s="1" t="str">
        <f t="shared" si="374"/>
        <v>6E</v>
      </c>
      <c r="C4002">
        <v>25.207999999999998</v>
      </c>
      <c r="D4002">
        <f t="shared" si="372"/>
        <v>25.21</v>
      </c>
      <c r="E4002">
        <f>VLOOKUP(D4002,'Peak Combiner'!$A$5:$D$4980,4,FALSE)</f>
        <v>25.21</v>
      </c>
      <c r="F4002">
        <f>IFERROR(VLOOKUP(D4002,rt_comb!$A:$B,2,FALSE),D4002)</f>
        <v>25.21</v>
      </c>
      <c r="G4002">
        <v>8526022</v>
      </c>
      <c r="H4002">
        <f>SUMIFS($G:$G,$E:$E,18.51,'RAW2'!$A:$A,'RAW2'!A4002)</f>
        <v>21967874</v>
      </c>
      <c r="I4002" s="1" t="str">
        <f>VLOOKUP(A4002,'volatile collection data'!$G$6:$H$69,2,FALSE)</f>
        <v>E</v>
      </c>
      <c r="J4002" s="1">
        <f>VLOOKUP(A4002,'volatile collection data'!$G$6:$I$69,3,FALSE)</f>
        <v>6</v>
      </c>
      <c r="K4002" s="1" t="str">
        <f>VLOOKUP(A4002,'volatile collection data'!$G$6:$N$69,8,FALSE)</f>
        <v>26B</v>
      </c>
      <c r="L4002" s="1">
        <f>VLOOKUP(A4002,'volatile collection data'!$G$6:$J$69,4,FALSE)</f>
        <v>3.93</v>
      </c>
      <c r="M4002" s="1">
        <f>VLOOKUP($A4002,'volatile collection data'!$G$6:$M$69,6,FALSE)</f>
        <v>13</v>
      </c>
      <c r="N4002" s="1">
        <f>VLOOKUP($A4002,'volatile collection data'!$G$6:$M$69,7,FALSE)</f>
        <v>3.93</v>
      </c>
      <c r="O4002" s="1">
        <f>VLOOKUP(A4002,'volatile collection data'!$G$6:$K$69,5,FALSE)</f>
        <v>0</v>
      </c>
      <c r="P4002" s="1" t="str">
        <f t="shared" si="375"/>
        <v>6E</v>
      </c>
      <c r="Q4002">
        <f t="shared" si="373"/>
        <v>0.49378270442085981</v>
      </c>
      <c r="R4002" t="str">
        <f t="shared" si="376"/>
        <v>26B_0-E&amp;3.93%3.93@13</v>
      </c>
      <c r="S4002" t="str">
        <f t="shared" si="377"/>
        <v>6E-26B-VCS-Loc-22</v>
      </c>
      <c r="T4002" t="str">
        <f>IFERROR(IF(VLOOKUP(S4002,Bad!$A:$A,1,FALSE)='RAW2'!S4002,"yes","no"),"no")</f>
        <v>no</v>
      </c>
      <c r="U4002" t="str">
        <f>IFERROR(VLOOKUP(F4002,compounds!$A:$B,2,FALSE),"")</f>
        <v/>
      </c>
      <c r="V4002" t="str">
        <f>VLOOKUP(B4002,'volatile collection data'!$O:$P,2,FALSE)</f>
        <v>02.may.22 26</v>
      </c>
    </row>
    <row r="4003" spans="1:22" x14ac:dyDescent="0.2">
      <c r="A4003" t="s">
        <v>388</v>
      </c>
      <c r="B4003" s="1" t="str">
        <f t="shared" si="374"/>
        <v>6E</v>
      </c>
      <c r="C4003">
        <v>25.282</v>
      </c>
      <c r="D4003">
        <f t="shared" si="372"/>
        <v>25.28</v>
      </c>
      <c r="E4003">
        <f>VLOOKUP(D4003,'Peak Combiner'!$A$5:$D$4980,4,FALSE)</f>
        <v>25.28</v>
      </c>
      <c r="F4003">
        <f>IFERROR(VLOOKUP(D4003,rt_comb!$A:$B,2,FALSE),D4003)</f>
        <v>25.28</v>
      </c>
      <c r="G4003">
        <v>5783041</v>
      </c>
      <c r="H4003">
        <f>SUMIFS($G:$G,$E:$E,18.51,'RAW2'!$A:$A,'RAW2'!A4003)</f>
        <v>21967874</v>
      </c>
      <c r="I4003" s="1" t="str">
        <f>VLOOKUP(A4003,'volatile collection data'!$G$6:$H$69,2,FALSE)</f>
        <v>E</v>
      </c>
      <c r="J4003" s="1">
        <f>VLOOKUP(A4003,'volatile collection data'!$G$6:$I$69,3,FALSE)</f>
        <v>6</v>
      </c>
      <c r="K4003" s="1" t="str">
        <f>VLOOKUP(A4003,'volatile collection data'!$G$6:$N$69,8,FALSE)</f>
        <v>26B</v>
      </c>
      <c r="L4003" s="1">
        <f>VLOOKUP(A4003,'volatile collection data'!$G$6:$J$69,4,FALSE)</f>
        <v>3.93</v>
      </c>
      <c r="M4003" s="1">
        <f>VLOOKUP($A4003,'volatile collection data'!$G$6:$M$69,6,FALSE)</f>
        <v>13</v>
      </c>
      <c r="N4003" s="1">
        <f>VLOOKUP($A4003,'volatile collection data'!$G$6:$M$69,7,FALSE)</f>
        <v>3.93</v>
      </c>
      <c r="O4003" s="1">
        <f>VLOOKUP(A4003,'volatile collection data'!$G$6:$K$69,5,FALSE)</f>
        <v>0</v>
      </c>
      <c r="P4003" s="1" t="str">
        <f t="shared" si="375"/>
        <v>6E</v>
      </c>
      <c r="Q4003">
        <f t="shared" si="373"/>
        <v>0.33492355810912916</v>
      </c>
      <c r="R4003" t="str">
        <f t="shared" si="376"/>
        <v>26B_0-E&amp;3.93%3.93@13</v>
      </c>
      <c r="S4003" t="str">
        <f t="shared" si="377"/>
        <v>6E-26B-VCS-Loc-22</v>
      </c>
      <c r="T4003" t="str">
        <f>IFERROR(IF(VLOOKUP(S4003,Bad!$A:$A,1,FALSE)='RAW2'!S4003,"yes","no"),"no")</f>
        <v>no</v>
      </c>
      <c r="U4003" t="str">
        <f>IFERROR(VLOOKUP(F4003,compounds!$A:$B,2,FALSE),"")</f>
        <v/>
      </c>
      <c r="V4003" t="str">
        <f>VLOOKUP(B4003,'volatile collection data'!$O:$P,2,FALSE)</f>
        <v>02.may.22 26</v>
      </c>
    </row>
    <row r="4004" spans="1:22" x14ac:dyDescent="0.2">
      <c r="A4004" t="s">
        <v>388</v>
      </c>
      <c r="B4004" s="1" t="str">
        <f t="shared" si="374"/>
        <v>6E</v>
      </c>
      <c r="C4004">
        <v>25.492999999999999</v>
      </c>
      <c r="D4004">
        <f t="shared" si="372"/>
        <v>25.49</v>
      </c>
      <c r="E4004">
        <f>VLOOKUP(D4004,'Peak Combiner'!$A$5:$D$4980,4,FALSE)</f>
        <v>25.49</v>
      </c>
      <c r="F4004">
        <f>IFERROR(VLOOKUP(D4004,rt_comb!$A:$B,2,FALSE),D4004)</f>
        <v>25.49</v>
      </c>
      <c r="G4004">
        <v>1813045</v>
      </c>
      <c r="H4004">
        <f>SUMIFS($G:$G,$E:$E,18.51,'RAW2'!$A:$A,'RAW2'!A4004)</f>
        <v>21967874</v>
      </c>
      <c r="I4004" s="1" t="str">
        <f>VLOOKUP(A4004,'volatile collection data'!$G$6:$H$69,2,FALSE)</f>
        <v>E</v>
      </c>
      <c r="J4004" s="1">
        <f>VLOOKUP(A4004,'volatile collection data'!$G$6:$I$69,3,FALSE)</f>
        <v>6</v>
      </c>
      <c r="K4004" s="1" t="str">
        <f>VLOOKUP(A4004,'volatile collection data'!$G$6:$N$69,8,FALSE)</f>
        <v>26B</v>
      </c>
      <c r="L4004" s="1">
        <f>VLOOKUP(A4004,'volatile collection data'!$G$6:$J$69,4,FALSE)</f>
        <v>3.93</v>
      </c>
      <c r="M4004" s="1">
        <f>VLOOKUP($A4004,'volatile collection data'!$G$6:$M$69,6,FALSE)</f>
        <v>13</v>
      </c>
      <c r="N4004" s="1">
        <f>VLOOKUP($A4004,'volatile collection data'!$G$6:$M$69,7,FALSE)</f>
        <v>3.93</v>
      </c>
      <c r="O4004" s="1">
        <f>VLOOKUP(A4004,'volatile collection data'!$G$6:$K$69,5,FALSE)</f>
        <v>0</v>
      </c>
      <c r="P4004" s="1" t="str">
        <f t="shared" si="375"/>
        <v>6E</v>
      </c>
      <c r="Q4004">
        <f t="shared" si="373"/>
        <v>0.10500210571081305</v>
      </c>
      <c r="R4004" t="str">
        <f t="shared" si="376"/>
        <v>26B_0-E&amp;3.93%3.93@13</v>
      </c>
      <c r="S4004" t="str">
        <f t="shared" si="377"/>
        <v>6E-26B-VCS-Loc-22</v>
      </c>
      <c r="T4004" t="str">
        <f>IFERROR(IF(VLOOKUP(S4004,Bad!$A:$A,1,FALSE)='RAW2'!S4004,"yes","no"),"no")</f>
        <v>no</v>
      </c>
      <c r="U4004" t="str">
        <f>IFERROR(VLOOKUP(F4004,compounds!$A:$B,2,FALSE),"")</f>
        <v/>
      </c>
      <c r="V4004" t="str">
        <f>VLOOKUP(B4004,'volatile collection data'!$O:$P,2,FALSE)</f>
        <v>02.may.22 26</v>
      </c>
    </row>
    <row r="4005" spans="1:22" x14ac:dyDescent="0.2">
      <c r="A4005" t="s">
        <v>388</v>
      </c>
      <c r="B4005" s="1" t="str">
        <f t="shared" si="374"/>
        <v>6E</v>
      </c>
      <c r="C4005">
        <v>25.622</v>
      </c>
      <c r="D4005">
        <f t="shared" si="372"/>
        <v>25.62</v>
      </c>
      <c r="E4005">
        <f>VLOOKUP(D4005,'Peak Combiner'!$A$5:$D$4980,4,FALSE)</f>
        <v>25.62</v>
      </c>
      <c r="F4005">
        <f>IFERROR(VLOOKUP(D4005,rt_comb!$A:$B,2,FALSE),D4005)</f>
        <v>25.62</v>
      </c>
      <c r="G4005">
        <v>2735573</v>
      </c>
      <c r="H4005">
        <f>SUMIFS($G:$G,$E:$E,18.51,'RAW2'!$A:$A,'RAW2'!A4005)</f>
        <v>21967874</v>
      </c>
      <c r="I4005" s="1" t="str">
        <f>VLOOKUP(A4005,'volatile collection data'!$G$6:$H$69,2,FALSE)</f>
        <v>E</v>
      </c>
      <c r="J4005" s="1">
        <f>VLOOKUP(A4005,'volatile collection data'!$G$6:$I$69,3,FALSE)</f>
        <v>6</v>
      </c>
      <c r="K4005" s="1" t="str">
        <f>VLOOKUP(A4005,'volatile collection data'!$G$6:$N$69,8,FALSE)</f>
        <v>26B</v>
      </c>
      <c r="L4005" s="1">
        <f>VLOOKUP(A4005,'volatile collection data'!$G$6:$J$69,4,FALSE)</f>
        <v>3.93</v>
      </c>
      <c r="M4005" s="1">
        <f>VLOOKUP($A4005,'volatile collection data'!$G$6:$M$69,6,FALSE)</f>
        <v>13</v>
      </c>
      <c r="N4005" s="1">
        <f>VLOOKUP($A4005,'volatile collection data'!$G$6:$M$69,7,FALSE)</f>
        <v>3.93</v>
      </c>
      <c r="O4005" s="1">
        <f>VLOOKUP(A4005,'volatile collection data'!$G$6:$K$69,5,FALSE)</f>
        <v>0</v>
      </c>
      <c r="P4005" s="1" t="str">
        <f t="shared" si="375"/>
        <v>6E</v>
      </c>
      <c r="Q4005">
        <f t="shared" si="373"/>
        <v>0.15843011360757511</v>
      </c>
      <c r="R4005" t="str">
        <f t="shared" si="376"/>
        <v>26B_0-E&amp;3.93%3.93@13</v>
      </c>
      <c r="S4005" t="str">
        <f t="shared" si="377"/>
        <v>6E-26B-VCS-Loc-22</v>
      </c>
      <c r="T4005" t="str">
        <f>IFERROR(IF(VLOOKUP(S4005,Bad!$A:$A,1,FALSE)='RAW2'!S4005,"yes","no"),"no")</f>
        <v>no</v>
      </c>
      <c r="U4005" t="str">
        <f>IFERROR(VLOOKUP(F4005,compounds!$A:$B,2,FALSE),"")</f>
        <v/>
      </c>
      <c r="V4005" t="str">
        <f>VLOOKUP(B4005,'volatile collection data'!$O:$P,2,FALSE)</f>
        <v>02.may.22 26</v>
      </c>
    </row>
    <row r="4006" spans="1:22" x14ac:dyDescent="0.2">
      <c r="A4006" t="s">
        <v>388</v>
      </c>
      <c r="B4006" s="1" t="str">
        <f t="shared" si="374"/>
        <v>6E</v>
      </c>
      <c r="C4006">
        <v>25.673999999999999</v>
      </c>
      <c r="D4006">
        <f t="shared" si="372"/>
        <v>25.67</v>
      </c>
      <c r="E4006">
        <f>VLOOKUP(D4006,'Peak Combiner'!$A$5:$D$4980,4,FALSE)</f>
        <v>25.67</v>
      </c>
      <c r="F4006">
        <f>IFERROR(VLOOKUP(D4006,rt_comb!$A:$B,2,FALSE),D4006)</f>
        <v>25.67</v>
      </c>
      <c r="G4006">
        <v>1797055</v>
      </c>
      <c r="H4006">
        <f>SUMIFS($G:$G,$E:$E,18.51,'RAW2'!$A:$A,'RAW2'!A4006)</f>
        <v>21967874</v>
      </c>
      <c r="I4006" s="1" t="str">
        <f>VLOOKUP(A4006,'volatile collection data'!$G$6:$H$69,2,FALSE)</f>
        <v>E</v>
      </c>
      <c r="J4006" s="1">
        <f>VLOOKUP(A4006,'volatile collection data'!$G$6:$I$69,3,FALSE)</f>
        <v>6</v>
      </c>
      <c r="K4006" s="1" t="str">
        <f>VLOOKUP(A4006,'volatile collection data'!$G$6:$N$69,8,FALSE)</f>
        <v>26B</v>
      </c>
      <c r="L4006" s="1">
        <f>VLOOKUP(A4006,'volatile collection data'!$G$6:$J$69,4,FALSE)</f>
        <v>3.93</v>
      </c>
      <c r="M4006" s="1">
        <f>VLOOKUP($A4006,'volatile collection data'!$G$6:$M$69,6,FALSE)</f>
        <v>13</v>
      </c>
      <c r="N4006" s="1">
        <f>VLOOKUP($A4006,'volatile collection data'!$G$6:$M$69,7,FALSE)</f>
        <v>3.93</v>
      </c>
      <c r="O4006" s="1">
        <f>VLOOKUP(A4006,'volatile collection data'!$G$6:$K$69,5,FALSE)</f>
        <v>0</v>
      </c>
      <c r="P4006" s="1" t="str">
        <f t="shared" si="375"/>
        <v>6E</v>
      </c>
      <c r="Q4006">
        <f t="shared" si="373"/>
        <v>0.10407604834857666</v>
      </c>
      <c r="R4006" t="str">
        <f t="shared" si="376"/>
        <v>26B_0-E&amp;3.93%3.93@13</v>
      </c>
      <c r="S4006" t="str">
        <f t="shared" si="377"/>
        <v>6E-26B-VCS-Loc-22</v>
      </c>
      <c r="T4006" t="str">
        <f>IFERROR(IF(VLOOKUP(S4006,Bad!$A:$A,1,FALSE)='RAW2'!S4006,"yes","no"),"no")</f>
        <v>no</v>
      </c>
      <c r="U4006" t="str">
        <f>IFERROR(VLOOKUP(F4006,compounds!$A:$B,2,FALSE),"")</f>
        <v/>
      </c>
      <c r="V4006" t="str">
        <f>VLOOKUP(B4006,'volatile collection data'!$O:$P,2,FALSE)</f>
        <v>02.may.22 26</v>
      </c>
    </row>
    <row r="4007" spans="1:22" x14ac:dyDescent="0.2">
      <c r="A4007" t="s">
        <v>388</v>
      </c>
      <c r="B4007" s="1" t="str">
        <f t="shared" si="374"/>
        <v>6E</v>
      </c>
      <c r="C4007">
        <v>25.754000000000001</v>
      </c>
      <c r="D4007">
        <f t="shared" si="372"/>
        <v>25.75</v>
      </c>
      <c r="E4007">
        <f>VLOOKUP(D4007,'Peak Combiner'!$A$5:$D$4980,4,FALSE)</f>
        <v>25.75</v>
      </c>
      <c r="F4007">
        <f>IFERROR(VLOOKUP(D4007,rt_comb!$A:$B,2,FALSE),D4007)</f>
        <v>25.75</v>
      </c>
      <c r="G4007">
        <v>1511927</v>
      </c>
      <c r="H4007">
        <f>SUMIFS($G:$G,$E:$E,18.51,'RAW2'!$A:$A,'RAW2'!A4007)</f>
        <v>21967874</v>
      </c>
      <c r="I4007" s="1" t="str">
        <f>VLOOKUP(A4007,'volatile collection data'!$G$6:$H$69,2,FALSE)</f>
        <v>E</v>
      </c>
      <c r="J4007" s="1">
        <f>VLOOKUP(A4007,'volatile collection data'!$G$6:$I$69,3,FALSE)</f>
        <v>6</v>
      </c>
      <c r="K4007" s="1" t="str">
        <f>VLOOKUP(A4007,'volatile collection data'!$G$6:$N$69,8,FALSE)</f>
        <v>26B</v>
      </c>
      <c r="L4007" s="1">
        <f>VLOOKUP(A4007,'volatile collection data'!$G$6:$J$69,4,FALSE)</f>
        <v>3.93</v>
      </c>
      <c r="M4007" s="1">
        <f>VLOOKUP($A4007,'volatile collection data'!$G$6:$M$69,6,FALSE)</f>
        <v>13</v>
      </c>
      <c r="N4007" s="1">
        <f>VLOOKUP($A4007,'volatile collection data'!$G$6:$M$69,7,FALSE)</f>
        <v>3.93</v>
      </c>
      <c r="O4007" s="1">
        <f>VLOOKUP(A4007,'volatile collection data'!$G$6:$K$69,5,FALSE)</f>
        <v>0</v>
      </c>
      <c r="P4007" s="1" t="str">
        <f t="shared" si="375"/>
        <v>6E</v>
      </c>
      <c r="Q4007">
        <f t="shared" si="373"/>
        <v>8.7562922421138167E-2</v>
      </c>
      <c r="R4007" t="str">
        <f t="shared" si="376"/>
        <v>26B_0-E&amp;3.93%3.93@13</v>
      </c>
      <c r="S4007" t="str">
        <f t="shared" si="377"/>
        <v>6E-26B-VCS-Loc-22</v>
      </c>
      <c r="T4007" t="str">
        <f>IFERROR(IF(VLOOKUP(S4007,Bad!$A:$A,1,FALSE)='RAW2'!S4007,"yes","no"),"no")</f>
        <v>no</v>
      </c>
      <c r="U4007" t="str">
        <f>IFERROR(VLOOKUP(F4007,compounds!$A:$B,2,FALSE),"")</f>
        <v/>
      </c>
      <c r="V4007" t="str">
        <f>VLOOKUP(B4007,'volatile collection data'!$O:$P,2,FALSE)</f>
        <v>02.may.22 26</v>
      </c>
    </row>
    <row r="4008" spans="1:22" x14ac:dyDescent="0.2">
      <c r="A4008" t="s">
        <v>388</v>
      </c>
      <c r="B4008" s="1" t="str">
        <f t="shared" si="374"/>
        <v>6E</v>
      </c>
      <c r="C4008">
        <v>25.875</v>
      </c>
      <c r="D4008">
        <f t="shared" si="372"/>
        <v>25.88</v>
      </c>
      <c r="E4008">
        <f>VLOOKUP(D4008,'Peak Combiner'!$A$5:$D$4980,4,FALSE)</f>
        <v>25.88</v>
      </c>
      <c r="F4008">
        <f>IFERROR(VLOOKUP(D4008,rt_comb!$A:$B,2,FALSE),D4008)</f>
        <v>25.88</v>
      </c>
      <c r="G4008">
        <v>1070459</v>
      </c>
      <c r="H4008">
        <f>SUMIFS($G:$G,$E:$E,18.51,'RAW2'!$A:$A,'RAW2'!A4008)</f>
        <v>21967874</v>
      </c>
      <c r="I4008" s="1" t="str">
        <f>VLOOKUP(A4008,'volatile collection data'!$G$6:$H$69,2,FALSE)</f>
        <v>E</v>
      </c>
      <c r="J4008" s="1">
        <f>VLOOKUP(A4008,'volatile collection data'!$G$6:$I$69,3,FALSE)</f>
        <v>6</v>
      </c>
      <c r="K4008" s="1" t="str">
        <f>VLOOKUP(A4008,'volatile collection data'!$G$6:$N$69,8,FALSE)</f>
        <v>26B</v>
      </c>
      <c r="L4008" s="1">
        <f>VLOOKUP(A4008,'volatile collection data'!$G$6:$J$69,4,FALSE)</f>
        <v>3.93</v>
      </c>
      <c r="M4008" s="1">
        <f>VLOOKUP($A4008,'volatile collection data'!$G$6:$M$69,6,FALSE)</f>
        <v>13</v>
      </c>
      <c r="N4008" s="1">
        <f>VLOOKUP($A4008,'volatile collection data'!$G$6:$M$69,7,FALSE)</f>
        <v>3.93</v>
      </c>
      <c r="O4008" s="1">
        <f>VLOOKUP(A4008,'volatile collection data'!$G$6:$K$69,5,FALSE)</f>
        <v>0</v>
      </c>
      <c r="P4008" s="1" t="str">
        <f t="shared" si="375"/>
        <v>6E</v>
      </c>
      <c r="Q4008">
        <f t="shared" si="373"/>
        <v>6.1995399494822932E-2</v>
      </c>
      <c r="R4008" t="str">
        <f t="shared" si="376"/>
        <v>26B_0-E&amp;3.93%3.93@13</v>
      </c>
      <c r="S4008" t="str">
        <f t="shared" si="377"/>
        <v>6E-26B-VCS-Loc-22</v>
      </c>
      <c r="T4008" t="str">
        <f>IFERROR(IF(VLOOKUP(S4008,Bad!$A:$A,1,FALSE)='RAW2'!S4008,"yes","no"),"no")</f>
        <v>no</v>
      </c>
      <c r="U4008" t="str">
        <f>IFERROR(VLOOKUP(F4008,compounds!$A:$B,2,FALSE),"")</f>
        <v/>
      </c>
      <c r="V4008" t="str">
        <f>VLOOKUP(B4008,'volatile collection data'!$O:$P,2,FALSE)</f>
        <v>02.may.22 26</v>
      </c>
    </row>
    <row r="4009" spans="1:22" x14ac:dyDescent="0.2">
      <c r="A4009" t="s">
        <v>388</v>
      </c>
      <c r="B4009" s="1" t="str">
        <f t="shared" si="374"/>
        <v>6E</v>
      </c>
      <c r="C4009">
        <v>26.195</v>
      </c>
      <c r="D4009">
        <f t="shared" si="372"/>
        <v>26.2</v>
      </c>
      <c r="E4009">
        <f>VLOOKUP(D4009,'Peak Combiner'!$A$5:$D$4980,4,FALSE)</f>
        <v>26.2</v>
      </c>
      <c r="F4009">
        <f>IFERROR(VLOOKUP(D4009,rt_comb!$A:$B,2,FALSE),D4009)</f>
        <v>26.2</v>
      </c>
      <c r="G4009">
        <v>2740374</v>
      </c>
      <c r="H4009">
        <f>SUMIFS($G:$G,$E:$E,18.51,'RAW2'!$A:$A,'RAW2'!A4009)</f>
        <v>21967874</v>
      </c>
      <c r="I4009" s="1" t="str">
        <f>VLOOKUP(A4009,'volatile collection data'!$G$6:$H$69,2,FALSE)</f>
        <v>E</v>
      </c>
      <c r="J4009" s="1">
        <f>VLOOKUP(A4009,'volatile collection data'!$G$6:$I$69,3,FALSE)</f>
        <v>6</v>
      </c>
      <c r="K4009" s="1" t="str">
        <f>VLOOKUP(A4009,'volatile collection data'!$G$6:$N$69,8,FALSE)</f>
        <v>26B</v>
      </c>
      <c r="L4009" s="1">
        <f>VLOOKUP(A4009,'volatile collection data'!$G$6:$J$69,4,FALSE)</f>
        <v>3.93</v>
      </c>
      <c r="M4009" s="1">
        <f>VLOOKUP($A4009,'volatile collection data'!$G$6:$M$69,6,FALSE)</f>
        <v>13</v>
      </c>
      <c r="N4009" s="1">
        <f>VLOOKUP($A4009,'volatile collection data'!$G$6:$M$69,7,FALSE)</f>
        <v>3.93</v>
      </c>
      <c r="O4009" s="1">
        <f>VLOOKUP(A4009,'volatile collection data'!$G$6:$K$69,5,FALSE)</f>
        <v>0</v>
      </c>
      <c r="P4009" s="1" t="str">
        <f t="shared" si="375"/>
        <v>6E</v>
      </c>
      <c r="Q4009">
        <f t="shared" si="373"/>
        <v>0.15870816247537353</v>
      </c>
      <c r="R4009" t="str">
        <f t="shared" si="376"/>
        <v>26B_0-E&amp;3.93%3.93@13</v>
      </c>
      <c r="S4009" t="str">
        <f t="shared" si="377"/>
        <v>6E-26B-VCS-Loc-22</v>
      </c>
      <c r="T4009" t="str">
        <f>IFERROR(IF(VLOOKUP(S4009,Bad!$A:$A,1,FALSE)='RAW2'!S4009,"yes","no"),"no")</f>
        <v>no</v>
      </c>
      <c r="U4009" t="str">
        <f>IFERROR(VLOOKUP(F4009,compounds!$A:$B,2,FALSE),"")</f>
        <v/>
      </c>
      <c r="V4009" t="str">
        <f>VLOOKUP(B4009,'volatile collection data'!$O:$P,2,FALSE)</f>
        <v>02.may.22 26</v>
      </c>
    </row>
    <row r="4010" spans="1:22" x14ac:dyDescent="0.2">
      <c r="A4010" t="s">
        <v>388</v>
      </c>
      <c r="B4010" s="1" t="str">
        <f t="shared" si="374"/>
        <v>6E</v>
      </c>
      <c r="C4010">
        <v>26.36</v>
      </c>
      <c r="D4010">
        <f t="shared" si="372"/>
        <v>26.36</v>
      </c>
      <c r="E4010">
        <f>VLOOKUP(D4010,'Peak Combiner'!$A$5:$D$4980,4,FALSE)</f>
        <v>26.36</v>
      </c>
      <c r="F4010">
        <f>IFERROR(VLOOKUP(D4010,rt_comb!$A:$B,2,FALSE),D4010)</f>
        <v>26.36</v>
      </c>
      <c r="G4010">
        <v>1205336</v>
      </c>
      <c r="H4010">
        <f>SUMIFS($G:$G,$E:$E,18.51,'RAW2'!$A:$A,'RAW2'!A4010)</f>
        <v>21967874</v>
      </c>
      <c r="I4010" s="1" t="str">
        <f>VLOOKUP(A4010,'volatile collection data'!$G$6:$H$69,2,FALSE)</f>
        <v>E</v>
      </c>
      <c r="J4010" s="1">
        <f>VLOOKUP(A4010,'volatile collection data'!$G$6:$I$69,3,FALSE)</f>
        <v>6</v>
      </c>
      <c r="K4010" s="1" t="str">
        <f>VLOOKUP(A4010,'volatile collection data'!$G$6:$N$69,8,FALSE)</f>
        <v>26B</v>
      </c>
      <c r="L4010" s="1">
        <f>VLOOKUP(A4010,'volatile collection data'!$G$6:$J$69,4,FALSE)</f>
        <v>3.93</v>
      </c>
      <c r="M4010" s="1">
        <f>VLOOKUP($A4010,'volatile collection data'!$G$6:$M$69,6,FALSE)</f>
        <v>13</v>
      </c>
      <c r="N4010" s="1">
        <f>VLOOKUP($A4010,'volatile collection data'!$G$6:$M$69,7,FALSE)</f>
        <v>3.93</v>
      </c>
      <c r="O4010" s="1">
        <f>VLOOKUP(A4010,'volatile collection data'!$G$6:$K$69,5,FALSE)</f>
        <v>0</v>
      </c>
      <c r="P4010" s="1" t="str">
        <f t="shared" si="375"/>
        <v>6E</v>
      </c>
      <c r="Q4010">
        <f t="shared" si="373"/>
        <v>6.980677153024252E-2</v>
      </c>
      <c r="R4010" t="str">
        <f t="shared" si="376"/>
        <v>26B_0-E&amp;3.93%3.93@13</v>
      </c>
      <c r="S4010" t="str">
        <f t="shared" si="377"/>
        <v>6E-26B-VCS-Loc-22</v>
      </c>
      <c r="T4010" t="str">
        <f>IFERROR(IF(VLOOKUP(S4010,Bad!$A:$A,1,FALSE)='RAW2'!S4010,"yes","no"),"no")</f>
        <v>no</v>
      </c>
      <c r="U4010" t="str">
        <f>IFERROR(VLOOKUP(F4010,compounds!$A:$B,2,FALSE),"")</f>
        <v/>
      </c>
      <c r="V4010" t="str">
        <f>VLOOKUP(B4010,'volatile collection data'!$O:$P,2,FALSE)</f>
        <v>02.may.22 26</v>
      </c>
    </row>
    <row r="4011" spans="1:22" x14ac:dyDescent="0.2">
      <c r="A4011" t="s">
        <v>388</v>
      </c>
      <c r="B4011" s="1" t="str">
        <f t="shared" si="374"/>
        <v>6E</v>
      </c>
      <c r="C4011">
        <v>26.628</v>
      </c>
      <c r="D4011">
        <f t="shared" si="372"/>
        <v>26.63</v>
      </c>
      <c r="E4011">
        <f>VLOOKUP(D4011,'Peak Combiner'!$A$5:$D$4980,4,FALSE)</f>
        <v>26.62</v>
      </c>
      <c r="F4011">
        <f>IFERROR(VLOOKUP(D4011,rt_comb!$A:$B,2,FALSE),D4011)</f>
        <v>26.63</v>
      </c>
      <c r="G4011">
        <v>6353322</v>
      </c>
      <c r="H4011">
        <f>SUMIFS($G:$G,$E:$E,18.51,'RAW2'!$A:$A,'RAW2'!A4011)</f>
        <v>21967874</v>
      </c>
      <c r="I4011" s="1" t="str">
        <f>VLOOKUP(A4011,'volatile collection data'!$G$6:$H$69,2,FALSE)</f>
        <v>E</v>
      </c>
      <c r="J4011" s="1">
        <f>VLOOKUP(A4011,'volatile collection data'!$G$6:$I$69,3,FALSE)</f>
        <v>6</v>
      </c>
      <c r="K4011" s="1" t="str">
        <f>VLOOKUP(A4011,'volatile collection data'!$G$6:$N$69,8,FALSE)</f>
        <v>26B</v>
      </c>
      <c r="L4011" s="1">
        <f>VLOOKUP(A4011,'volatile collection data'!$G$6:$J$69,4,FALSE)</f>
        <v>3.93</v>
      </c>
      <c r="M4011" s="1">
        <f>VLOOKUP($A4011,'volatile collection data'!$G$6:$M$69,6,FALSE)</f>
        <v>13</v>
      </c>
      <c r="N4011" s="1">
        <f>VLOOKUP($A4011,'volatile collection data'!$G$6:$M$69,7,FALSE)</f>
        <v>3.93</v>
      </c>
      <c r="O4011" s="1">
        <f>VLOOKUP(A4011,'volatile collection data'!$G$6:$K$69,5,FALSE)</f>
        <v>0</v>
      </c>
      <c r="P4011" s="1" t="str">
        <f t="shared" si="375"/>
        <v>6E</v>
      </c>
      <c r="Q4011">
        <f t="shared" si="373"/>
        <v>0.36795125783355309</v>
      </c>
      <c r="R4011" t="str">
        <f t="shared" si="376"/>
        <v>26B_0-E&amp;3.93%3.93@13</v>
      </c>
      <c r="S4011" t="str">
        <f t="shared" si="377"/>
        <v>6E-26B-VCS-Loc-22</v>
      </c>
      <c r="T4011" t="str">
        <f>IFERROR(IF(VLOOKUP(S4011,Bad!$A:$A,1,FALSE)='RAW2'!S4011,"yes","no"),"no")</f>
        <v>no</v>
      </c>
      <c r="U4011" t="str">
        <f>IFERROR(VLOOKUP(F4011,compounds!$A:$B,2,FALSE),"")</f>
        <v/>
      </c>
      <c r="V4011" t="str">
        <f>VLOOKUP(B4011,'volatile collection data'!$O:$P,2,FALSE)</f>
        <v>02.may.22 26</v>
      </c>
    </row>
    <row r="4012" spans="1:22" x14ac:dyDescent="0.2">
      <c r="A4012" t="s">
        <v>388</v>
      </c>
      <c r="B4012" s="1" t="str">
        <f t="shared" si="374"/>
        <v>6E</v>
      </c>
      <c r="C4012">
        <v>27.31</v>
      </c>
      <c r="D4012">
        <f t="shared" si="372"/>
        <v>27.31</v>
      </c>
      <c r="E4012">
        <f>VLOOKUP(D4012,'Peak Combiner'!$A$5:$D$4980,4,FALSE)</f>
        <v>27.31</v>
      </c>
      <c r="F4012">
        <f>IFERROR(VLOOKUP(D4012,rt_comb!$A:$B,2,FALSE),D4012)</f>
        <v>27.31</v>
      </c>
      <c r="G4012">
        <v>4862009</v>
      </c>
      <c r="H4012">
        <f>SUMIFS($G:$G,$E:$E,18.51,'RAW2'!$A:$A,'RAW2'!A4012)</f>
        <v>21967874</v>
      </c>
      <c r="I4012" s="1" t="str">
        <f>VLOOKUP(A4012,'volatile collection data'!$G$6:$H$69,2,FALSE)</f>
        <v>E</v>
      </c>
      <c r="J4012" s="1">
        <f>VLOOKUP(A4012,'volatile collection data'!$G$6:$I$69,3,FALSE)</f>
        <v>6</v>
      </c>
      <c r="K4012" s="1" t="str">
        <f>VLOOKUP(A4012,'volatile collection data'!$G$6:$N$69,8,FALSE)</f>
        <v>26B</v>
      </c>
      <c r="L4012" s="1">
        <f>VLOOKUP(A4012,'volatile collection data'!$G$6:$J$69,4,FALSE)</f>
        <v>3.93</v>
      </c>
      <c r="M4012" s="1">
        <f>VLOOKUP($A4012,'volatile collection data'!$G$6:$M$69,6,FALSE)</f>
        <v>13</v>
      </c>
      <c r="N4012" s="1">
        <f>VLOOKUP($A4012,'volatile collection data'!$G$6:$M$69,7,FALSE)</f>
        <v>3.93</v>
      </c>
      <c r="O4012" s="1">
        <f>VLOOKUP(A4012,'volatile collection data'!$G$6:$K$69,5,FALSE)</f>
        <v>0</v>
      </c>
      <c r="P4012" s="1" t="str">
        <f t="shared" si="375"/>
        <v>6E</v>
      </c>
      <c r="Q4012">
        <f t="shared" si="373"/>
        <v>0.28158219072605728</v>
      </c>
      <c r="R4012" t="str">
        <f t="shared" si="376"/>
        <v>26B_0-E&amp;3.93%3.93@13</v>
      </c>
      <c r="S4012" t="str">
        <f t="shared" si="377"/>
        <v>6E-26B-VCS-Loc-22</v>
      </c>
      <c r="T4012" t="str">
        <f>IFERROR(IF(VLOOKUP(S4012,Bad!$A:$A,1,FALSE)='RAW2'!S4012,"yes","no"),"no")</f>
        <v>no</v>
      </c>
      <c r="U4012" t="str">
        <f>IFERROR(VLOOKUP(F4012,compounds!$A:$B,2,FALSE),"")</f>
        <v/>
      </c>
      <c r="V4012" t="str">
        <f>VLOOKUP(B4012,'volatile collection data'!$O:$P,2,FALSE)</f>
        <v>02.may.22 26</v>
      </c>
    </row>
    <row r="4013" spans="1:22" x14ac:dyDescent="0.2">
      <c r="A4013" t="s">
        <v>388</v>
      </c>
      <c r="B4013" s="1" t="str">
        <f t="shared" si="374"/>
        <v>6E</v>
      </c>
      <c r="C4013">
        <v>27.904</v>
      </c>
      <c r="D4013">
        <f t="shared" si="372"/>
        <v>27.9</v>
      </c>
      <c r="E4013">
        <f>VLOOKUP(D4013,'Peak Combiner'!$A$5:$D$4980,4,FALSE)</f>
        <v>27.9</v>
      </c>
      <c r="F4013">
        <f>IFERROR(VLOOKUP(D4013,rt_comb!$A:$B,2,FALSE),D4013)</f>
        <v>27.9</v>
      </c>
      <c r="G4013">
        <v>1261475</v>
      </c>
      <c r="H4013">
        <f>SUMIFS($G:$G,$E:$E,18.51,'RAW2'!$A:$A,'RAW2'!A4013)</f>
        <v>21967874</v>
      </c>
      <c r="I4013" s="1" t="str">
        <f>VLOOKUP(A4013,'volatile collection data'!$G$6:$H$69,2,FALSE)</f>
        <v>E</v>
      </c>
      <c r="J4013" s="1">
        <f>VLOOKUP(A4013,'volatile collection data'!$G$6:$I$69,3,FALSE)</f>
        <v>6</v>
      </c>
      <c r="K4013" s="1" t="str">
        <f>VLOOKUP(A4013,'volatile collection data'!$G$6:$N$69,8,FALSE)</f>
        <v>26B</v>
      </c>
      <c r="L4013" s="1">
        <f>VLOOKUP(A4013,'volatile collection data'!$G$6:$J$69,4,FALSE)</f>
        <v>3.93</v>
      </c>
      <c r="M4013" s="1">
        <f>VLOOKUP($A4013,'volatile collection data'!$G$6:$M$69,6,FALSE)</f>
        <v>13</v>
      </c>
      <c r="N4013" s="1">
        <f>VLOOKUP($A4013,'volatile collection data'!$G$6:$M$69,7,FALSE)</f>
        <v>3.93</v>
      </c>
      <c r="O4013" s="1">
        <f>VLOOKUP(A4013,'volatile collection data'!$G$6:$K$69,5,FALSE)</f>
        <v>0</v>
      </c>
      <c r="P4013" s="1" t="str">
        <f t="shared" si="375"/>
        <v>6E</v>
      </c>
      <c r="Q4013">
        <f t="shared" si="373"/>
        <v>7.3058049470116807E-2</v>
      </c>
      <c r="R4013" t="str">
        <f t="shared" si="376"/>
        <v>26B_0-E&amp;3.93%3.93@13</v>
      </c>
      <c r="S4013" t="str">
        <f t="shared" si="377"/>
        <v>6E-26B-VCS-Loc-22</v>
      </c>
      <c r="T4013" t="str">
        <f>IFERROR(IF(VLOOKUP(S4013,Bad!$A:$A,1,FALSE)='RAW2'!S4013,"yes","no"),"no")</f>
        <v>no</v>
      </c>
      <c r="U4013" t="str">
        <f>IFERROR(VLOOKUP(F4013,compounds!$A:$B,2,FALSE),"")</f>
        <v/>
      </c>
      <c r="V4013" t="str">
        <f>VLOOKUP(B4013,'volatile collection data'!$O:$P,2,FALSE)</f>
        <v>02.may.22 26</v>
      </c>
    </row>
    <row r="4014" spans="1:22" x14ac:dyDescent="0.2">
      <c r="A4014" t="s">
        <v>388</v>
      </c>
      <c r="B4014" s="1" t="str">
        <f t="shared" si="374"/>
        <v>6E</v>
      </c>
      <c r="C4014">
        <v>30.024999999999999</v>
      </c>
      <c r="D4014">
        <f t="shared" si="372"/>
        <v>30.03</v>
      </c>
      <c r="E4014">
        <f>VLOOKUP(D4014,'Peak Combiner'!$A$5:$D$4980,4,FALSE)</f>
        <v>30.03</v>
      </c>
      <c r="F4014">
        <f>IFERROR(VLOOKUP(D4014,rt_comb!$A:$B,2,FALSE),D4014)</f>
        <v>30.03</v>
      </c>
      <c r="G4014">
        <v>1311633</v>
      </c>
      <c r="H4014">
        <f>SUMIFS($G:$G,$E:$E,18.51,'RAW2'!$A:$A,'RAW2'!A4014)</f>
        <v>21967874</v>
      </c>
      <c r="I4014" s="1" t="str">
        <f>VLOOKUP(A4014,'volatile collection data'!$G$6:$H$69,2,FALSE)</f>
        <v>E</v>
      </c>
      <c r="J4014" s="1">
        <f>VLOOKUP(A4014,'volatile collection data'!$G$6:$I$69,3,FALSE)</f>
        <v>6</v>
      </c>
      <c r="K4014" s="1" t="str">
        <f>VLOOKUP(A4014,'volatile collection data'!$G$6:$N$69,8,FALSE)</f>
        <v>26B</v>
      </c>
      <c r="L4014" s="1">
        <f>VLOOKUP(A4014,'volatile collection data'!$G$6:$J$69,4,FALSE)</f>
        <v>3.93</v>
      </c>
      <c r="M4014" s="1">
        <f>VLOOKUP($A4014,'volatile collection data'!$G$6:$M$69,6,FALSE)</f>
        <v>13</v>
      </c>
      <c r="N4014" s="1">
        <f>VLOOKUP($A4014,'volatile collection data'!$G$6:$M$69,7,FALSE)</f>
        <v>3.93</v>
      </c>
      <c r="O4014" s="1">
        <f>VLOOKUP(A4014,'volatile collection data'!$G$6:$K$69,5,FALSE)</f>
        <v>0</v>
      </c>
      <c r="P4014" s="1" t="str">
        <f t="shared" si="375"/>
        <v>6E</v>
      </c>
      <c r="Q4014">
        <f t="shared" si="373"/>
        <v>7.5962939099576049E-2</v>
      </c>
      <c r="R4014" t="str">
        <f t="shared" si="376"/>
        <v>26B_0-E&amp;3.93%3.93@13</v>
      </c>
      <c r="S4014" t="str">
        <f t="shared" si="377"/>
        <v>6E-26B-VCS-Loc-22</v>
      </c>
      <c r="T4014" t="str">
        <f>IFERROR(IF(VLOOKUP(S4014,Bad!$A:$A,1,FALSE)='RAW2'!S4014,"yes","no"),"no")</f>
        <v>no</v>
      </c>
      <c r="U4014" t="str">
        <f>IFERROR(VLOOKUP(F4014,compounds!$A:$B,2,FALSE),"")</f>
        <v/>
      </c>
      <c r="V4014" t="str">
        <f>VLOOKUP(B4014,'volatile collection data'!$O:$P,2,FALSE)</f>
        <v>02.may.22 26</v>
      </c>
    </row>
    <row r="4015" spans="1:22" x14ac:dyDescent="0.2">
      <c r="A4015" t="s">
        <v>388</v>
      </c>
      <c r="B4015" s="1" t="str">
        <f t="shared" si="374"/>
        <v>6E</v>
      </c>
      <c r="C4015">
        <v>30.940999999999999</v>
      </c>
      <c r="D4015">
        <f t="shared" si="372"/>
        <v>30.94</v>
      </c>
      <c r="E4015">
        <f>VLOOKUP(D4015,'Peak Combiner'!$A$5:$D$4980,4,FALSE)</f>
        <v>30.94</v>
      </c>
      <c r="F4015">
        <f>IFERROR(VLOOKUP(D4015,rt_comb!$A:$B,2,FALSE),D4015)</f>
        <v>30.94</v>
      </c>
      <c r="G4015">
        <v>2930221</v>
      </c>
      <c r="H4015">
        <f>SUMIFS($G:$G,$E:$E,18.51,'RAW2'!$A:$A,'RAW2'!A4015)</f>
        <v>21967874</v>
      </c>
      <c r="I4015" s="1" t="str">
        <f>VLOOKUP(A4015,'volatile collection data'!$G$6:$H$69,2,FALSE)</f>
        <v>E</v>
      </c>
      <c r="J4015" s="1">
        <f>VLOOKUP(A4015,'volatile collection data'!$G$6:$I$69,3,FALSE)</f>
        <v>6</v>
      </c>
      <c r="K4015" s="1" t="str">
        <f>VLOOKUP(A4015,'volatile collection data'!$G$6:$N$69,8,FALSE)</f>
        <v>26B</v>
      </c>
      <c r="L4015" s="1">
        <f>VLOOKUP(A4015,'volatile collection data'!$G$6:$J$69,4,FALSE)</f>
        <v>3.93</v>
      </c>
      <c r="M4015" s="1">
        <f>VLOOKUP($A4015,'volatile collection data'!$G$6:$M$69,6,FALSE)</f>
        <v>13</v>
      </c>
      <c r="N4015" s="1">
        <f>VLOOKUP($A4015,'volatile collection data'!$G$6:$M$69,7,FALSE)</f>
        <v>3.93</v>
      </c>
      <c r="O4015" s="1">
        <f>VLOOKUP(A4015,'volatile collection data'!$G$6:$K$69,5,FALSE)</f>
        <v>0</v>
      </c>
      <c r="P4015" s="1" t="str">
        <f t="shared" si="375"/>
        <v>6E</v>
      </c>
      <c r="Q4015">
        <f t="shared" si="373"/>
        <v>0.1697031100706515</v>
      </c>
      <c r="R4015" t="str">
        <f t="shared" si="376"/>
        <v>26B_0-E&amp;3.93%3.93@13</v>
      </c>
      <c r="S4015" t="str">
        <f t="shared" si="377"/>
        <v>6E-26B-VCS-Loc-22</v>
      </c>
      <c r="T4015" t="str">
        <f>IFERROR(IF(VLOOKUP(S4015,Bad!$A:$A,1,FALSE)='RAW2'!S4015,"yes","no"),"no")</f>
        <v>no</v>
      </c>
      <c r="U4015" t="str">
        <f>IFERROR(VLOOKUP(F4015,compounds!$A:$B,2,FALSE),"")</f>
        <v/>
      </c>
      <c r="V4015" t="str">
        <f>VLOOKUP(B4015,'volatile collection data'!$O:$P,2,FALSE)</f>
        <v>02.may.22 26</v>
      </c>
    </row>
    <row r="4016" spans="1:22" x14ac:dyDescent="0.2">
      <c r="A4016" t="s">
        <v>388</v>
      </c>
      <c r="B4016" s="1" t="str">
        <f t="shared" si="374"/>
        <v>6E</v>
      </c>
      <c r="C4016">
        <v>31.245999999999999</v>
      </c>
      <c r="D4016">
        <f t="shared" si="372"/>
        <v>31.25</v>
      </c>
      <c r="E4016">
        <f>VLOOKUP(D4016,'Peak Combiner'!$A$5:$D$4980,4,FALSE)</f>
        <v>31.25</v>
      </c>
      <c r="F4016">
        <f>IFERROR(VLOOKUP(D4016,rt_comb!$A:$B,2,FALSE),D4016)</f>
        <v>31.25</v>
      </c>
      <c r="G4016">
        <v>1132257</v>
      </c>
      <c r="H4016">
        <f>SUMIFS($G:$G,$E:$E,18.51,'RAW2'!$A:$A,'RAW2'!A4016)</f>
        <v>21967874</v>
      </c>
      <c r="I4016" s="1" t="str">
        <f>VLOOKUP(A4016,'volatile collection data'!$G$6:$H$69,2,FALSE)</f>
        <v>E</v>
      </c>
      <c r="J4016" s="1">
        <f>VLOOKUP(A4016,'volatile collection data'!$G$6:$I$69,3,FALSE)</f>
        <v>6</v>
      </c>
      <c r="K4016" s="1" t="str">
        <f>VLOOKUP(A4016,'volatile collection data'!$G$6:$N$69,8,FALSE)</f>
        <v>26B</v>
      </c>
      <c r="L4016" s="1">
        <f>VLOOKUP(A4016,'volatile collection data'!$G$6:$J$69,4,FALSE)</f>
        <v>3.93</v>
      </c>
      <c r="M4016" s="1">
        <f>VLOOKUP($A4016,'volatile collection data'!$G$6:$M$69,6,FALSE)</f>
        <v>13</v>
      </c>
      <c r="N4016" s="1">
        <f>VLOOKUP($A4016,'volatile collection data'!$G$6:$M$69,7,FALSE)</f>
        <v>3.93</v>
      </c>
      <c r="O4016" s="1">
        <f>VLOOKUP(A4016,'volatile collection data'!$G$6:$K$69,5,FALSE)</f>
        <v>0</v>
      </c>
      <c r="P4016" s="1" t="str">
        <f t="shared" si="375"/>
        <v>6E</v>
      </c>
      <c r="Q4016">
        <f t="shared" si="373"/>
        <v>6.5574417185347331E-2</v>
      </c>
      <c r="R4016" t="str">
        <f t="shared" si="376"/>
        <v>26B_0-E&amp;3.93%3.93@13</v>
      </c>
      <c r="S4016" t="str">
        <f t="shared" si="377"/>
        <v>6E-26B-VCS-Loc-22</v>
      </c>
      <c r="T4016" t="str">
        <f>IFERROR(IF(VLOOKUP(S4016,Bad!$A:$A,1,FALSE)='RAW2'!S4016,"yes","no"),"no")</f>
        <v>no</v>
      </c>
      <c r="U4016" t="str">
        <f>IFERROR(VLOOKUP(F4016,compounds!$A:$B,2,FALSE),"")</f>
        <v/>
      </c>
      <c r="V4016" t="str">
        <f>VLOOKUP(B4016,'volatile collection data'!$O:$P,2,FALSE)</f>
        <v>02.may.22 26</v>
      </c>
    </row>
    <row r="4017" spans="1:22" x14ac:dyDescent="0.2">
      <c r="A4017" t="s">
        <v>388</v>
      </c>
      <c r="B4017" s="1" t="str">
        <f t="shared" si="374"/>
        <v>6E</v>
      </c>
      <c r="C4017">
        <v>31.745000000000001</v>
      </c>
      <c r="D4017">
        <f t="shared" si="372"/>
        <v>31.75</v>
      </c>
      <c r="E4017">
        <f>VLOOKUP(D4017,'Peak Combiner'!$A$5:$D$4980,4,FALSE)</f>
        <v>31.73</v>
      </c>
      <c r="F4017">
        <f>IFERROR(VLOOKUP(D4017,rt_comb!$A:$B,2,FALSE),D4017)</f>
        <v>31.75</v>
      </c>
      <c r="G4017">
        <v>2843035</v>
      </c>
      <c r="H4017">
        <f>SUMIFS($G:$G,$E:$E,18.51,'RAW2'!$A:$A,'RAW2'!A4017)</f>
        <v>21967874</v>
      </c>
      <c r="I4017" s="1" t="str">
        <f>VLOOKUP(A4017,'volatile collection data'!$G$6:$H$69,2,FALSE)</f>
        <v>E</v>
      </c>
      <c r="J4017" s="1">
        <f>VLOOKUP(A4017,'volatile collection data'!$G$6:$I$69,3,FALSE)</f>
        <v>6</v>
      </c>
      <c r="K4017" s="1" t="str">
        <f>VLOOKUP(A4017,'volatile collection data'!$G$6:$N$69,8,FALSE)</f>
        <v>26B</v>
      </c>
      <c r="L4017" s="1">
        <f>VLOOKUP(A4017,'volatile collection data'!$G$6:$J$69,4,FALSE)</f>
        <v>3.93</v>
      </c>
      <c r="M4017" s="1">
        <f>VLOOKUP($A4017,'volatile collection data'!$G$6:$M$69,6,FALSE)</f>
        <v>13</v>
      </c>
      <c r="N4017" s="1">
        <f>VLOOKUP($A4017,'volatile collection data'!$G$6:$M$69,7,FALSE)</f>
        <v>3.93</v>
      </c>
      <c r="O4017" s="1">
        <f>VLOOKUP(A4017,'volatile collection data'!$G$6:$K$69,5,FALSE)</f>
        <v>0</v>
      </c>
      <c r="P4017" s="1" t="str">
        <f t="shared" si="375"/>
        <v>6E</v>
      </c>
      <c r="Q4017">
        <f t="shared" si="373"/>
        <v>0.16465375189779705</v>
      </c>
      <c r="R4017" t="str">
        <f t="shared" si="376"/>
        <v>26B_0-E&amp;3.93%3.93@13</v>
      </c>
      <c r="S4017" t="str">
        <f t="shared" si="377"/>
        <v>6E-26B-VCS-Loc-22</v>
      </c>
      <c r="T4017" t="str">
        <f>IFERROR(IF(VLOOKUP(S4017,Bad!$A:$A,1,FALSE)='RAW2'!S4017,"yes","no"),"no")</f>
        <v>no</v>
      </c>
      <c r="U4017" t="str">
        <f>IFERROR(VLOOKUP(F4017,compounds!$A:$B,2,FALSE),"")</f>
        <v/>
      </c>
      <c r="V4017" t="str">
        <f>VLOOKUP(B4017,'volatile collection data'!$O:$P,2,FALSE)</f>
        <v>02.may.22 26</v>
      </c>
    </row>
    <row r="4018" spans="1:22" x14ac:dyDescent="0.2">
      <c r="A4018" t="s">
        <v>388</v>
      </c>
      <c r="B4018" s="1" t="str">
        <f t="shared" si="374"/>
        <v>6E</v>
      </c>
      <c r="C4018">
        <v>32.384</v>
      </c>
      <c r="D4018">
        <f t="shared" si="372"/>
        <v>32.380000000000003</v>
      </c>
      <c r="E4018">
        <f>VLOOKUP(D4018,'Peak Combiner'!$A$5:$D$4980,4,FALSE)</f>
        <v>32.380000000000003</v>
      </c>
      <c r="F4018">
        <f>IFERROR(VLOOKUP(D4018,rt_comb!$A:$B,2,FALSE),D4018)</f>
        <v>32.380000000000003</v>
      </c>
      <c r="G4018">
        <v>1284595</v>
      </c>
      <c r="H4018">
        <f>SUMIFS($G:$G,$E:$E,18.51,'RAW2'!$A:$A,'RAW2'!A4018)</f>
        <v>21967874</v>
      </c>
      <c r="I4018" s="1" t="str">
        <f>VLOOKUP(A4018,'volatile collection data'!$G$6:$H$69,2,FALSE)</f>
        <v>E</v>
      </c>
      <c r="J4018" s="1">
        <f>VLOOKUP(A4018,'volatile collection data'!$G$6:$I$69,3,FALSE)</f>
        <v>6</v>
      </c>
      <c r="K4018" s="1" t="str">
        <f>VLOOKUP(A4018,'volatile collection data'!$G$6:$N$69,8,FALSE)</f>
        <v>26B</v>
      </c>
      <c r="L4018" s="1">
        <f>VLOOKUP(A4018,'volatile collection data'!$G$6:$J$69,4,FALSE)</f>
        <v>3.93</v>
      </c>
      <c r="M4018" s="1">
        <f>VLOOKUP($A4018,'volatile collection data'!$G$6:$M$69,6,FALSE)</f>
        <v>13</v>
      </c>
      <c r="N4018" s="1">
        <f>VLOOKUP($A4018,'volatile collection data'!$G$6:$M$69,7,FALSE)</f>
        <v>3.93</v>
      </c>
      <c r="O4018" s="1">
        <f>VLOOKUP(A4018,'volatile collection data'!$G$6:$K$69,5,FALSE)</f>
        <v>0</v>
      </c>
      <c r="P4018" s="1" t="str">
        <f t="shared" si="375"/>
        <v>6E</v>
      </c>
      <c r="Q4018">
        <f t="shared" si="373"/>
        <v>7.439703922714655E-2</v>
      </c>
      <c r="R4018" t="str">
        <f t="shared" si="376"/>
        <v>26B_0-E&amp;3.93%3.93@13</v>
      </c>
      <c r="S4018" t="str">
        <f t="shared" si="377"/>
        <v>6E-26B-VCS-Loc-22</v>
      </c>
      <c r="T4018" t="str">
        <f>IFERROR(IF(VLOOKUP(S4018,Bad!$A:$A,1,FALSE)='RAW2'!S4018,"yes","no"),"no")</f>
        <v>no</v>
      </c>
      <c r="U4018" t="str">
        <f>IFERROR(VLOOKUP(F4018,compounds!$A:$B,2,FALSE),"")</f>
        <v/>
      </c>
      <c r="V4018" t="str">
        <f>VLOOKUP(B4018,'volatile collection data'!$O:$P,2,FALSE)</f>
        <v>02.may.22 26</v>
      </c>
    </row>
    <row r="4019" spans="1:22" x14ac:dyDescent="0.2">
      <c r="A4019" t="s">
        <v>388</v>
      </c>
      <c r="B4019" s="1" t="str">
        <f t="shared" si="374"/>
        <v>6E</v>
      </c>
      <c r="C4019">
        <v>33.973999999999997</v>
      </c>
      <c r="D4019">
        <f t="shared" si="372"/>
        <v>33.97</v>
      </c>
      <c r="E4019">
        <f>VLOOKUP(D4019,'Peak Combiner'!$A$5:$D$4980,4,FALSE)</f>
        <v>33.97</v>
      </c>
      <c r="F4019">
        <f>IFERROR(VLOOKUP(D4019,rt_comb!$A:$B,2,FALSE),D4019)</f>
        <v>33.97</v>
      </c>
      <c r="G4019">
        <v>665467</v>
      </c>
      <c r="H4019">
        <f>SUMIFS($G:$G,$E:$E,18.51,'RAW2'!$A:$A,'RAW2'!A4019)</f>
        <v>21967874</v>
      </c>
      <c r="I4019" s="1" t="str">
        <f>VLOOKUP(A4019,'volatile collection data'!$G$6:$H$69,2,FALSE)</f>
        <v>E</v>
      </c>
      <c r="J4019" s="1">
        <f>VLOOKUP(A4019,'volatile collection data'!$G$6:$I$69,3,FALSE)</f>
        <v>6</v>
      </c>
      <c r="K4019" s="1" t="str">
        <f>VLOOKUP(A4019,'volatile collection data'!$G$6:$N$69,8,FALSE)</f>
        <v>26B</v>
      </c>
      <c r="L4019" s="1">
        <f>VLOOKUP(A4019,'volatile collection data'!$G$6:$J$69,4,FALSE)</f>
        <v>3.93</v>
      </c>
      <c r="M4019" s="1">
        <f>VLOOKUP($A4019,'volatile collection data'!$G$6:$M$69,6,FALSE)</f>
        <v>13</v>
      </c>
      <c r="N4019" s="1">
        <f>VLOOKUP($A4019,'volatile collection data'!$G$6:$M$69,7,FALSE)</f>
        <v>3.93</v>
      </c>
      <c r="O4019" s="1">
        <f>VLOOKUP(A4019,'volatile collection data'!$G$6:$K$69,5,FALSE)</f>
        <v>0</v>
      </c>
      <c r="P4019" s="1" t="str">
        <f t="shared" si="375"/>
        <v>6E</v>
      </c>
      <c r="Q4019">
        <f t="shared" si="373"/>
        <v>3.8540376152306002E-2</v>
      </c>
      <c r="R4019" t="str">
        <f t="shared" si="376"/>
        <v>26B_0-E&amp;3.93%3.93@13</v>
      </c>
      <c r="S4019" t="str">
        <f t="shared" si="377"/>
        <v>6E-26B-VCS-Loc-22</v>
      </c>
      <c r="T4019" t="str">
        <f>IFERROR(IF(VLOOKUP(S4019,Bad!$A:$A,1,FALSE)='RAW2'!S4019,"yes","no"),"no")</f>
        <v>no</v>
      </c>
      <c r="U4019" t="str">
        <f>IFERROR(VLOOKUP(F4019,compounds!$A:$B,2,FALSE),"")</f>
        <v/>
      </c>
      <c r="V4019" t="str">
        <f>VLOOKUP(B4019,'volatile collection data'!$O:$P,2,FALSE)</f>
        <v>02.may.22 26</v>
      </c>
    </row>
    <row r="4020" spans="1:22" x14ac:dyDescent="0.2">
      <c r="A4020" t="s">
        <v>388</v>
      </c>
      <c r="B4020" s="1" t="str">
        <f t="shared" si="374"/>
        <v>6E</v>
      </c>
      <c r="C4020">
        <v>34.406999999999996</v>
      </c>
      <c r="D4020">
        <f t="shared" si="372"/>
        <v>34.409999999999997</v>
      </c>
      <c r="E4020">
        <f>VLOOKUP(D4020,'Peak Combiner'!$A$5:$D$4980,4,FALSE)</f>
        <v>34.409999999999997</v>
      </c>
      <c r="F4020">
        <f>IFERROR(VLOOKUP(D4020,rt_comb!$A:$B,2,FALSE),D4020)</f>
        <v>34.409999999999997</v>
      </c>
      <c r="G4020">
        <v>3862353</v>
      </c>
      <c r="H4020">
        <f>SUMIFS($G:$G,$E:$E,18.51,'RAW2'!$A:$A,'RAW2'!A4020)</f>
        <v>21967874</v>
      </c>
      <c r="I4020" s="1" t="str">
        <f>VLOOKUP(A4020,'volatile collection data'!$G$6:$H$69,2,FALSE)</f>
        <v>E</v>
      </c>
      <c r="J4020" s="1">
        <f>VLOOKUP(A4020,'volatile collection data'!$G$6:$I$69,3,FALSE)</f>
        <v>6</v>
      </c>
      <c r="K4020" s="1" t="str">
        <f>VLOOKUP(A4020,'volatile collection data'!$G$6:$N$69,8,FALSE)</f>
        <v>26B</v>
      </c>
      <c r="L4020" s="1">
        <f>VLOOKUP(A4020,'volatile collection data'!$G$6:$J$69,4,FALSE)</f>
        <v>3.93</v>
      </c>
      <c r="M4020" s="1">
        <f>VLOOKUP($A4020,'volatile collection data'!$G$6:$M$69,6,FALSE)</f>
        <v>13</v>
      </c>
      <c r="N4020" s="1">
        <f>VLOOKUP($A4020,'volatile collection data'!$G$6:$M$69,7,FALSE)</f>
        <v>3.93</v>
      </c>
      <c r="O4020" s="1">
        <f>VLOOKUP(A4020,'volatile collection data'!$G$6:$K$69,5,FALSE)</f>
        <v>0</v>
      </c>
      <c r="P4020" s="1" t="str">
        <f t="shared" si="375"/>
        <v>6E</v>
      </c>
      <c r="Q4020">
        <f t="shared" si="373"/>
        <v>0.22368733153257417</v>
      </c>
      <c r="R4020" t="str">
        <f t="shared" si="376"/>
        <v>26B_0-E&amp;3.93%3.93@13</v>
      </c>
      <c r="S4020" t="str">
        <f t="shared" si="377"/>
        <v>6E-26B-VCS-Loc-22</v>
      </c>
      <c r="T4020" t="str">
        <f>IFERROR(IF(VLOOKUP(S4020,Bad!$A:$A,1,FALSE)='RAW2'!S4020,"yes","no"),"no")</f>
        <v>no</v>
      </c>
      <c r="U4020" t="str">
        <f>IFERROR(VLOOKUP(F4020,compounds!$A:$B,2,FALSE),"")</f>
        <v/>
      </c>
      <c r="V4020" t="str">
        <f>VLOOKUP(B4020,'volatile collection data'!$O:$P,2,FALSE)</f>
        <v>02.may.22 26</v>
      </c>
    </row>
    <row r="4021" spans="1:22" x14ac:dyDescent="0.2">
      <c r="A4021" t="s">
        <v>388</v>
      </c>
      <c r="B4021" s="1" t="str">
        <f t="shared" si="374"/>
        <v>6E</v>
      </c>
      <c r="C4021">
        <v>34.932000000000002</v>
      </c>
      <c r="D4021">
        <f t="shared" si="372"/>
        <v>34.93</v>
      </c>
      <c r="E4021">
        <f>VLOOKUP(D4021,'Peak Combiner'!$A$5:$D$4980,4,FALSE)</f>
        <v>34.86</v>
      </c>
      <c r="F4021">
        <f>IFERROR(VLOOKUP(D4021,rt_comb!$A:$B,2,FALSE),D4021)</f>
        <v>34.93</v>
      </c>
      <c r="G4021">
        <v>1964930</v>
      </c>
      <c r="H4021">
        <f>SUMIFS($G:$G,$E:$E,18.51,'RAW2'!$A:$A,'RAW2'!A4021)</f>
        <v>21967874</v>
      </c>
      <c r="I4021" s="1" t="str">
        <f>VLOOKUP(A4021,'volatile collection data'!$G$6:$H$69,2,FALSE)</f>
        <v>E</v>
      </c>
      <c r="J4021" s="1">
        <f>VLOOKUP(A4021,'volatile collection data'!$G$6:$I$69,3,FALSE)</f>
        <v>6</v>
      </c>
      <c r="K4021" s="1" t="str">
        <f>VLOOKUP(A4021,'volatile collection data'!$G$6:$N$69,8,FALSE)</f>
        <v>26B</v>
      </c>
      <c r="L4021" s="1">
        <f>VLOOKUP(A4021,'volatile collection data'!$G$6:$J$69,4,FALSE)</f>
        <v>3.93</v>
      </c>
      <c r="M4021" s="1">
        <f>VLOOKUP($A4021,'volatile collection data'!$G$6:$M$69,6,FALSE)</f>
        <v>13</v>
      </c>
      <c r="N4021" s="1">
        <f>VLOOKUP($A4021,'volatile collection data'!$G$6:$M$69,7,FALSE)</f>
        <v>3.93</v>
      </c>
      <c r="O4021" s="1">
        <f>VLOOKUP(A4021,'volatile collection data'!$G$6:$K$69,5,FALSE)</f>
        <v>0</v>
      </c>
      <c r="P4021" s="1" t="str">
        <f t="shared" si="375"/>
        <v>6E</v>
      </c>
      <c r="Q4021">
        <f t="shared" si="373"/>
        <v>0.11379849235642132</v>
      </c>
      <c r="R4021" t="str">
        <f t="shared" si="376"/>
        <v>26B_0-E&amp;3.93%3.93@13</v>
      </c>
      <c r="S4021" t="str">
        <f t="shared" si="377"/>
        <v>6E-26B-VCS-Loc-22</v>
      </c>
      <c r="T4021" t="str">
        <f>IFERROR(IF(VLOOKUP(S4021,Bad!$A:$A,1,FALSE)='RAW2'!S4021,"yes","no"),"no")</f>
        <v>no</v>
      </c>
      <c r="U4021" t="str">
        <f>IFERROR(VLOOKUP(F4021,compounds!$A:$B,2,FALSE),"")</f>
        <v/>
      </c>
      <c r="V4021" t="str">
        <f>VLOOKUP(B4021,'volatile collection data'!$O:$P,2,FALSE)</f>
        <v>02.may.22 26</v>
      </c>
    </row>
    <row r="4022" spans="1:22" x14ac:dyDescent="0.2">
      <c r="A4022" t="s">
        <v>388</v>
      </c>
      <c r="B4022" s="1" t="str">
        <f t="shared" si="374"/>
        <v>6E</v>
      </c>
      <c r="C4022">
        <v>35.292999999999999</v>
      </c>
      <c r="D4022">
        <f t="shared" si="372"/>
        <v>35.29</v>
      </c>
      <c r="E4022">
        <f>VLOOKUP(D4022,'Peak Combiner'!$A$5:$D$4980,4,FALSE)</f>
        <v>35.29</v>
      </c>
      <c r="F4022">
        <f>IFERROR(VLOOKUP(D4022,rt_comb!$A:$B,2,FALSE),D4022)</f>
        <v>35.29</v>
      </c>
      <c r="G4022">
        <v>746445</v>
      </c>
      <c r="H4022">
        <f>SUMIFS($G:$G,$E:$E,18.51,'RAW2'!$A:$A,'RAW2'!A4022)</f>
        <v>21967874</v>
      </c>
      <c r="I4022" s="1" t="str">
        <f>VLOOKUP(A4022,'volatile collection data'!$G$6:$H$69,2,FALSE)</f>
        <v>E</v>
      </c>
      <c r="J4022" s="1">
        <f>VLOOKUP(A4022,'volatile collection data'!$G$6:$I$69,3,FALSE)</f>
        <v>6</v>
      </c>
      <c r="K4022" s="1" t="str">
        <f>VLOOKUP(A4022,'volatile collection data'!$G$6:$N$69,8,FALSE)</f>
        <v>26B</v>
      </c>
      <c r="L4022" s="1">
        <f>VLOOKUP(A4022,'volatile collection data'!$G$6:$J$69,4,FALSE)</f>
        <v>3.93</v>
      </c>
      <c r="M4022" s="1">
        <f>VLOOKUP($A4022,'volatile collection data'!$G$6:$M$69,6,FALSE)</f>
        <v>13</v>
      </c>
      <c r="N4022" s="1">
        <f>VLOOKUP($A4022,'volatile collection data'!$G$6:$M$69,7,FALSE)</f>
        <v>3.93</v>
      </c>
      <c r="O4022" s="1">
        <f>VLOOKUP(A4022,'volatile collection data'!$G$6:$K$69,5,FALSE)</f>
        <v>0</v>
      </c>
      <c r="P4022" s="1" t="str">
        <f t="shared" si="375"/>
        <v>6E</v>
      </c>
      <c r="Q4022">
        <f t="shared" si="373"/>
        <v>4.3230199359259071E-2</v>
      </c>
      <c r="R4022" t="str">
        <f t="shared" si="376"/>
        <v>26B_0-E&amp;3.93%3.93@13</v>
      </c>
      <c r="S4022" t="str">
        <f t="shared" si="377"/>
        <v>6E-26B-VCS-Loc-22</v>
      </c>
      <c r="T4022" t="str">
        <f>IFERROR(IF(VLOOKUP(S4022,Bad!$A:$A,1,FALSE)='RAW2'!S4022,"yes","no"),"no")</f>
        <v>no</v>
      </c>
      <c r="U4022" t="str">
        <f>IFERROR(VLOOKUP(F4022,compounds!$A:$B,2,FALSE),"")</f>
        <v/>
      </c>
      <c r="V4022" t="str">
        <f>VLOOKUP(B4022,'volatile collection data'!$O:$P,2,FALSE)</f>
        <v>02.may.22 26</v>
      </c>
    </row>
    <row r="4023" spans="1:22" x14ac:dyDescent="0.2">
      <c r="A4023" t="s">
        <v>388</v>
      </c>
      <c r="B4023" s="1" t="str">
        <f t="shared" si="374"/>
        <v>6E</v>
      </c>
      <c r="C4023">
        <v>35.665999999999997</v>
      </c>
      <c r="D4023">
        <f t="shared" si="372"/>
        <v>35.67</v>
      </c>
      <c r="E4023">
        <f>VLOOKUP(D4023,'Peak Combiner'!$A$5:$D$4980,4,FALSE)</f>
        <v>35.67</v>
      </c>
      <c r="F4023">
        <f>IFERROR(VLOOKUP(D4023,rt_comb!$A:$B,2,FALSE),D4023)</f>
        <v>35.67</v>
      </c>
      <c r="G4023">
        <v>734338</v>
      </c>
      <c r="H4023">
        <f>SUMIFS($G:$G,$E:$E,18.51,'RAW2'!$A:$A,'RAW2'!A4023)</f>
        <v>21967874</v>
      </c>
      <c r="I4023" s="1" t="str">
        <f>VLOOKUP(A4023,'volatile collection data'!$G$6:$H$69,2,FALSE)</f>
        <v>E</v>
      </c>
      <c r="J4023" s="1">
        <f>VLOOKUP(A4023,'volatile collection data'!$G$6:$I$69,3,FALSE)</f>
        <v>6</v>
      </c>
      <c r="K4023" s="1" t="str">
        <f>VLOOKUP(A4023,'volatile collection data'!$G$6:$N$69,8,FALSE)</f>
        <v>26B</v>
      </c>
      <c r="L4023" s="1">
        <f>VLOOKUP(A4023,'volatile collection data'!$G$6:$J$69,4,FALSE)</f>
        <v>3.93</v>
      </c>
      <c r="M4023" s="1">
        <f>VLOOKUP($A4023,'volatile collection data'!$G$6:$M$69,6,FALSE)</f>
        <v>13</v>
      </c>
      <c r="N4023" s="1">
        <f>VLOOKUP($A4023,'volatile collection data'!$G$6:$M$69,7,FALSE)</f>
        <v>3.93</v>
      </c>
      <c r="O4023" s="1">
        <f>VLOOKUP(A4023,'volatile collection data'!$G$6:$K$69,5,FALSE)</f>
        <v>0</v>
      </c>
      <c r="P4023" s="1" t="str">
        <f t="shared" si="375"/>
        <v>6E</v>
      </c>
      <c r="Q4023">
        <f t="shared" si="373"/>
        <v>4.2529025095056676E-2</v>
      </c>
      <c r="R4023" t="str">
        <f t="shared" si="376"/>
        <v>26B_0-E&amp;3.93%3.93@13</v>
      </c>
      <c r="S4023" t="str">
        <f t="shared" si="377"/>
        <v>6E-26B-VCS-Loc-22</v>
      </c>
      <c r="T4023" t="str">
        <f>IFERROR(IF(VLOOKUP(S4023,Bad!$A:$A,1,FALSE)='RAW2'!S4023,"yes","no"),"no")</f>
        <v>no</v>
      </c>
      <c r="U4023" t="str">
        <f>IFERROR(VLOOKUP(F4023,compounds!$A:$B,2,FALSE),"")</f>
        <v/>
      </c>
      <c r="V4023" t="str">
        <f>VLOOKUP(B4023,'volatile collection data'!$O:$P,2,FALSE)</f>
        <v>02.may.22 26</v>
      </c>
    </row>
    <row r="4024" spans="1:22" x14ac:dyDescent="0.2">
      <c r="A4024" t="s">
        <v>388</v>
      </c>
      <c r="B4024" s="1" t="str">
        <f t="shared" si="374"/>
        <v>6E</v>
      </c>
      <c r="C4024">
        <v>35.795999999999999</v>
      </c>
      <c r="D4024">
        <f t="shared" si="372"/>
        <v>35.799999999999997</v>
      </c>
      <c r="E4024">
        <f>VLOOKUP(D4024,'Peak Combiner'!$A$5:$D$4980,4,FALSE)</f>
        <v>35.799999999999997</v>
      </c>
      <c r="F4024">
        <f>IFERROR(VLOOKUP(D4024,rt_comb!$A:$B,2,FALSE),D4024)</f>
        <v>35.799999999999997</v>
      </c>
      <c r="G4024">
        <v>839963</v>
      </c>
      <c r="H4024">
        <f>SUMIFS($G:$G,$E:$E,18.51,'RAW2'!$A:$A,'RAW2'!A4024)</f>
        <v>21967874</v>
      </c>
      <c r="I4024" s="1" t="str">
        <f>VLOOKUP(A4024,'volatile collection data'!$G$6:$H$69,2,FALSE)</f>
        <v>E</v>
      </c>
      <c r="J4024" s="1">
        <f>VLOOKUP(A4024,'volatile collection data'!$G$6:$I$69,3,FALSE)</f>
        <v>6</v>
      </c>
      <c r="K4024" s="1" t="str">
        <f>VLOOKUP(A4024,'volatile collection data'!$G$6:$N$69,8,FALSE)</f>
        <v>26B</v>
      </c>
      <c r="L4024" s="1">
        <f>VLOOKUP(A4024,'volatile collection data'!$G$6:$J$69,4,FALSE)</f>
        <v>3.93</v>
      </c>
      <c r="M4024" s="1">
        <f>VLOOKUP($A4024,'volatile collection data'!$G$6:$M$69,6,FALSE)</f>
        <v>13</v>
      </c>
      <c r="N4024" s="1">
        <f>VLOOKUP($A4024,'volatile collection data'!$G$6:$M$69,7,FALSE)</f>
        <v>3.93</v>
      </c>
      <c r="O4024" s="1">
        <f>VLOOKUP(A4024,'volatile collection data'!$G$6:$K$69,5,FALSE)</f>
        <v>0</v>
      </c>
      <c r="P4024" s="1" t="str">
        <f t="shared" si="375"/>
        <v>6E</v>
      </c>
      <c r="Q4024">
        <f t="shared" si="373"/>
        <v>4.8646273930967883E-2</v>
      </c>
      <c r="R4024" t="str">
        <f t="shared" si="376"/>
        <v>26B_0-E&amp;3.93%3.93@13</v>
      </c>
      <c r="S4024" t="str">
        <f t="shared" si="377"/>
        <v>6E-26B-VCS-Loc-22</v>
      </c>
      <c r="T4024" t="str">
        <f>IFERROR(IF(VLOOKUP(S4024,Bad!$A:$A,1,FALSE)='RAW2'!S4024,"yes","no"),"no")</f>
        <v>no</v>
      </c>
      <c r="U4024" t="str">
        <f>IFERROR(VLOOKUP(F4024,compounds!$A:$B,2,FALSE),"")</f>
        <v/>
      </c>
      <c r="V4024" t="str">
        <f>VLOOKUP(B4024,'volatile collection data'!$O:$P,2,FALSE)</f>
        <v>02.may.22 26</v>
      </c>
    </row>
    <row r="4025" spans="1:22" x14ac:dyDescent="0.2">
      <c r="A4025" t="s">
        <v>388</v>
      </c>
      <c r="B4025" s="1" t="str">
        <f t="shared" si="374"/>
        <v>6E</v>
      </c>
      <c r="C4025">
        <v>35.904000000000003</v>
      </c>
      <c r="D4025">
        <f t="shared" si="372"/>
        <v>35.9</v>
      </c>
      <c r="E4025">
        <f>VLOOKUP(D4025,'Peak Combiner'!$A$5:$D$4980,4,FALSE)</f>
        <v>35.9</v>
      </c>
      <c r="F4025">
        <f>IFERROR(VLOOKUP(D4025,rt_comb!$A:$B,2,FALSE),D4025)</f>
        <v>35.9</v>
      </c>
      <c r="G4025">
        <v>571495</v>
      </c>
      <c r="H4025">
        <f>SUMIFS($G:$G,$E:$E,18.51,'RAW2'!$A:$A,'RAW2'!A4025)</f>
        <v>21967874</v>
      </c>
      <c r="I4025" s="1" t="str">
        <f>VLOOKUP(A4025,'volatile collection data'!$G$6:$H$69,2,FALSE)</f>
        <v>E</v>
      </c>
      <c r="J4025" s="1">
        <f>VLOOKUP(A4025,'volatile collection data'!$G$6:$I$69,3,FALSE)</f>
        <v>6</v>
      </c>
      <c r="K4025" s="1" t="str">
        <f>VLOOKUP(A4025,'volatile collection data'!$G$6:$N$69,8,FALSE)</f>
        <v>26B</v>
      </c>
      <c r="L4025" s="1">
        <f>VLOOKUP(A4025,'volatile collection data'!$G$6:$J$69,4,FALSE)</f>
        <v>3.93</v>
      </c>
      <c r="M4025" s="1">
        <f>VLOOKUP($A4025,'volatile collection data'!$G$6:$M$69,6,FALSE)</f>
        <v>13</v>
      </c>
      <c r="N4025" s="1">
        <f>VLOOKUP($A4025,'volatile collection data'!$G$6:$M$69,7,FALSE)</f>
        <v>3.93</v>
      </c>
      <c r="O4025" s="1">
        <f>VLOOKUP(A4025,'volatile collection data'!$G$6:$K$69,5,FALSE)</f>
        <v>0</v>
      </c>
      <c r="P4025" s="1" t="str">
        <f t="shared" si="375"/>
        <v>6E</v>
      </c>
      <c r="Q4025">
        <f t="shared" si="373"/>
        <v>3.309800826962437E-2</v>
      </c>
      <c r="R4025" t="str">
        <f t="shared" si="376"/>
        <v>26B_0-E&amp;3.93%3.93@13</v>
      </c>
      <c r="S4025" t="str">
        <f t="shared" si="377"/>
        <v>6E-26B-VCS-Loc-22</v>
      </c>
      <c r="T4025" t="str">
        <f>IFERROR(IF(VLOOKUP(S4025,Bad!$A:$A,1,FALSE)='RAW2'!S4025,"yes","no"),"no")</f>
        <v>no</v>
      </c>
      <c r="U4025" t="str">
        <f>IFERROR(VLOOKUP(F4025,compounds!$A:$B,2,FALSE),"")</f>
        <v/>
      </c>
      <c r="V4025" t="str">
        <f>VLOOKUP(B4025,'volatile collection data'!$O:$P,2,FALSE)</f>
        <v>02.may.22 26</v>
      </c>
    </row>
    <row r="4026" spans="1:22" x14ac:dyDescent="0.2">
      <c r="A4026" t="s">
        <v>388</v>
      </c>
      <c r="B4026" s="1" t="str">
        <f t="shared" si="374"/>
        <v>6E</v>
      </c>
      <c r="C4026">
        <v>35.996000000000002</v>
      </c>
      <c r="D4026">
        <f t="shared" si="372"/>
        <v>36</v>
      </c>
      <c r="E4026">
        <f>VLOOKUP(D4026,'Peak Combiner'!$A$5:$D$4980,4,FALSE)</f>
        <v>36</v>
      </c>
      <c r="F4026">
        <f>IFERROR(VLOOKUP(D4026,rt_comb!$A:$B,2,FALSE),D4026)</f>
        <v>36</v>
      </c>
      <c r="G4026">
        <v>516944</v>
      </c>
      <c r="H4026">
        <f>SUMIFS($G:$G,$E:$E,18.51,'RAW2'!$A:$A,'RAW2'!A4026)</f>
        <v>21967874</v>
      </c>
      <c r="I4026" s="1" t="str">
        <f>VLOOKUP(A4026,'volatile collection data'!$G$6:$H$69,2,FALSE)</f>
        <v>E</v>
      </c>
      <c r="J4026" s="1">
        <f>VLOOKUP(A4026,'volatile collection data'!$G$6:$I$69,3,FALSE)</f>
        <v>6</v>
      </c>
      <c r="K4026" s="1" t="str">
        <f>VLOOKUP(A4026,'volatile collection data'!$G$6:$N$69,8,FALSE)</f>
        <v>26B</v>
      </c>
      <c r="L4026" s="1">
        <f>VLOOKUP(A4026,'volatile collection data'!$G$6:$J$69,4,FALSE)</f>
        <v>3.93</v>
      </c>
      <c r="M4026" s="1">
        <f>VLOOKUP($A4026,'volatile collection data'!$G$6:$M$69,6,FALSE)</f>
        <v>13</v>
      </c>
      <c r="N4026" s="1">
        <f>VLOOKUP($A4026,'volatile collection data'!$G$6:$M$69,7,FALSE)</f>
        <v>3.93</v>
      </c>
      <c r="O4026" s="1">
        <f>VLOOKUP(A4026,'volatile collection data'!$G$6:$K$69,5,FALSE)</f>
        <v>0</v>
      </c>
      <c r="P4026" s="1" t="str">
        <f t="shared" si="375"/>
        <v>6E</v>
      </c>
      <c r="Q4026">
        <f t="shared" si="373"/>
        <v>2.9938699003373079E-2</v>
      </c>
      <c r="R4026" t="str">
        <f t="shared" si="376"/>
        <v>26B_0-E&amp;3.93%3.93@13</v>
      </c>
      <c r="S4026" t="str">
        <f t="shared" si="377"/>
        <v>6E-26B-VCS-Loc-22</v>
      </c>
      <c r="T4026" t="str">
        <f>IFERROR(IF(VLOOKUP(S4026,Bad!$A:$A,1,FALSE)='RAW2'!S4026,"yes","no"),"no")</f>
        <v>no</v>
      </c>
      <c r="U4026" t="str">
        <f>IFERROR(VLOOKUP(F4026,compounds!$A:$B,2,FALSE),"")</f>
        <v/>
      </c>
      <c r="V4026" t="str">
        <f>VLOOKUP(B4026,'volatile collection data'!$O:$P,2,FALSE)</f>
        <v>02.may.22 26</v>
      </c>
    </row>
    <row r="4027" spans="1:22" x14ac:dyDescent="0.2">
      <c r="A4027" t="s">
        <v>388</v>
      </c>
      <c r="B4027" s="1" t="str">
        <f t="shared" si="374"/>
        <v>6E</v>
      </c>
      <c r="C4027">
        <v>36.030999999999999</v>
      </c>
      <c r="D4027">
        <f t="shared" si="372"/>
        <v>36.03</v>
      </c>
      <c r="E4027">
        <f>VLOOKUP(D4027,'Peak Combiner'!$A$5:$D$4980,4,FALSE)</f>
        <v>36.03</v>
      </c>
      <c r="F4027">
        <f>IFERROR(VLOOKUP(D4027,rt_comb!$A:$B,2,FALSE),D4027)</f>
        <v>36.03</v>
      </c>
      <c r="G4027">
        <v>479305</v>
      </c>
      <c r="H4027">
        <f>SUMIFS($G:$G,$E:$E,18.51,'RAW2'!$A:$A,'RAW2'!A4027)</f>
        <v>21967874</v>
      </c>
      <c r="I4027" s="1" t="str">
        <f>VLOOKUP(A4027,'volatile collection data'!$G$6:$H$69,2,FALSE)</f>
        <v>E</v>
      </c>
      <c r="J4027" s="1">
        <f>VLOOKUP(A4027,'volatile collection data'!$G$6:$I$69,3,FALSE)</f>
        <v>6</v>
      </c>
      <c r="K4027" s="1" t="str">
        <f>VLOOKUP(A4027,'volatile collection data'!$G$6:$N$69,8,FALSE)</f>
        <v>26B</v>
      </c>
      <c r="L4027" s="1">
        <f>VLOOKUP(A4027,'volatile collection data'!$G$6:$J$69,4,FALSE)</f>
        <v>3.93</v>
      </c>
      <c r="M4027" s="1">
        <f>VLOOKUP($A4027,'volatile collection data'!$G$6:$M$69,6,FALSE)</f>
        <v>13</v>
      </c>
      <c r="N4027" s="1">
        <f>VLOOKUP($A4027,'volatile collection data'!$G$6:$M$69,7,FALSE)</f>
        <v>3.93</v>
      </c>
      <c r="O4027" s="1">
        <f>VLOOKUP(A4027,'volatile collection data'!$G$6:$K$69,5,FALSE)</f>
        <v>0</v>
      </c>
      <c r="P4027" s="1" t="str">
        <f t="shared" si="375"/>
        <v>6E</v>
      </c>
      <c r="Q4027">
        <f t="shared" si="373"/>
        <v>2.7758844528250129E-2</v>
      </c>
      <c r="R4027" t="str">
        <f t="shared" si="376"/>
        <v>26B_0-E&amp;3.93%3.93@13</v>
      </c>
      <c r="S4027" t="str">
        <f t="shared" si="377"/>
        <v>6E-26B-VCS-Loc-22</v>
      </c>
      <c r="T4027" t="str">
        <f>IFERROR(IF(VLOOKUP(S4027,Bad!$A:$A,1,FALSE)='RAW2'!S4027,"yes","no"),"no")</f>
        <v>no</v>
      </c>
      <c r="U4027" t="str">
        <f>IFERROR(VLOOKUP(F4027,compounds!$A:$B,2,FALSE),"")</f>
        <v/>
      </c>
      <c r="V4027" t="str">
        <f>VLOOKUP(B4027,'volatile collection data'!$O:$P,2,FALSE)</f>
        <v>02.may.22 26</v>
      </c>
    </row>
    <row r="4028" spans="1:22" x14ac:dyDescent="0.2">
      <c r="A4028" t="s">
        <v>388</v>
      </c>
      <c r="B4028" s="1" t="str">
        <f t="shared" si="374"/>
        <v>6E</v>
      </c>
      <c r="C4028">
        <v>36.107999999999997</v>
      </c>
      <c r="D4028">
        <f t="shared" si="372"/>
        <v>36.11</v>
      </c>
      <c r="E4028">
        <f>VLOOKUP(D4028,'Peak Combiner'!$A$5:$D$4980,4,FALSE)</f>
        <v>36.11</v>
      </c>
      <c r="F4028">
        <f>IFERROR(VLOOKUP(D4028,rt_comb!$A:$B,2,FALSE),D4028)</f>
        <v>36.11</v>
      </c>
      <c r="G4028">
        <v>1338216</v>
      </c>
      <c r="H4028">
        <f>SUMIFS($G:$G,$E:$E,18.51,'RAW2'!$A:$A,'RAW2'!A4028)</f>
        <v>21967874</v>
      </c>
      <c r="I4028" s="1" t="str">
        <f>VLOOKUP(A4028,'volatile collection data'!$G$6:$H$69,2,FALSE)</f>
        <v>E</v>
      </c>
      <c r="J4028" s="1">
        <f>VLOOKUP(A4028,'volatile collection data'!$G$6:$I$69,3,FALSE)</f>
        <v>6</v>
      </c>
      <c r="K4028" s="1" t="str">
        <f>VLOOKUP(A4028,'volatile collection data'!$G$6:$N$69,8,FALSE)</f>
        <v>26B</v>
      </c>
      <c r="L4028" s="1">
        <f>VLOOKUP(A4028,'volatile collection data'!$G$6:$J$69,4,FALSE)</f>
        <v>3.93</v>
      </c>
      <c r="M4028" s="1">
        <f>VLOOKUP($A4028,'volatile collection data'!$G$6:$M$69,6,FALSE)</f>
        <v>13</v>
      </c>
      <c r="N4028" s="1">
        <f>VLOOKUP($A4028,'volatile collection data'!$G$6:$M$69,7,FALSE)</f>
        <v>3.93</v>
      </c>
      <c r="O4028" s="1">
        <f>VLOOKUP(A4028,'volatile collection data'!$G$6:$K$69,5,FALSE)</f>
        <v>0</v>
      </c>
      <c r="P4028" s="1" t="str">
        <f t="shared" si="375"/>
        <v>6E</v>
      </c>
      <c r="Q4028">
        <f t="shared" si="373"/>
        <v>7.7502487746250862E-2</v>
      </c>
      <c r="R4028" t="str">
        <f t="shared" si="376"/>
        <v>26B_0-E&amp;3.93%3.93@13</v>
      </c>
      <c r="S4028" t="str">
        <f t="shared" si="377"/>
        <v>6E-26B-VCS-Loc-22</v>
      </c>
      <c r="T4028" t="str">
        <f>IFERROR(IF(VLOOKUP(S4028,Bad!$A:$A,1,FALSE)='RAW2'!S4028,"yes","no"),"no")</f>
        <v>no</v>
      </c>
      <c r="U4028" t="str">
        <f>IFERROR(VLOOKUP(F4028,compounds!$A:$B,2,FALSE),"")</f>
        <v/>
      </c>
      <c r="V4028" t="str">
        <f>VLOOKUP(B4028,'volatile collection data'!$O:$P,2,FALSE)</f>
        <v>02.may.22 26</v>
      </c>
    </row>
    <row r="4029" spans="1:22" x14ac:dyDescent="0.2">
      <c r="A4029" t="s">
        <v>388</v>
      </c>
      <c r="B4029" s="1" t="str">
        <f t="shared" si="374"/>
        <v>6E</v>
      </c>
      <c r="C4029">
        <v>36.161999999999999</v>
      </c>
      <c r="D4029">
        <f t="shared" si="372"/>
        <v>36.159999999999997</v>
      </c>
      <c r="E4029">
        <f>VLOOKUP(D4029,'Peak Combiner'!$A$5:$D$4980,4,FALSE)</f>
        <v>36.11</v>
      </c>
      <c r="F4029">
        <f>IFERROR(VLOOKUP(D4029,rt_comb!$A:$B,2,FALSE),D4029)</f>
        <v>36.159999999999997</v>
      </c>
      <c r="G4029">
        <v>1204843</v>
      </c>
      <c r="H4029">
        <f>SUMIFS($G:$G,$E:$E,18.51,'RAW2'!$A:$A,'RAW2'!A4029)</f>
        <v>21967874</v>
      </c>
      <c r="I4029" s="1" t="str">
        <f>VLOOKUP(A4029,'volatile collection data'!$G$6:$H$69,2,FALSE)</f>
        <v>E</v>
      </c>
      <c r="J4029" s="1">
        <f>VLOOKUP(A4029,'volatile collection data'!$G$6:$I$69,3,FALSE)</f>
        <v>6</v>
      </c>
      <c r="K4029" s="1" t="str">
        <f>VLOOKUP(A4029,'volatile collection data'!$G$6:$N$69,8,FALSE)</f>
        <v>26B</v>
      </c>
      <c r="L4029" s="1">
        <f>VLOOKUP(A4029,'volatile collection data'!$G$6:$J$69,4,FALSE)</f>
        <v>3.93</v>
      </c>
      <c r="M4029" s="1">
        <f>VLOOKUP($A4029,'volatile collection data'!$G$6:$M$69,6,FALSE)</f>
        <v>13</v>
      </c>
      <c r="N4029" s="1">
        <f>VLOOKUP($A4029,'volatile collection data'!$G$6:$M$69,7,FALSE)</f>
        <v>3.93</v>
      </c>
      <c r="O4029" s="1">
        <f>VLOOKUP(A4029,'volatile collection data'!$G$6:$K$69,5,FALSE)</f>
        <v>0</v>
      </c>
      <c r="P4029" s="1" t="str">
        <f t="shared" si="375"/>
        <v>6E</v>
      </c>
      <c r="Q4029">
        <f t="shared" si="373"/>
        <v>6.9778219542776451E-2</v>
      </c>
      <c r="R4029" t="str">
        <f t="shared" si="376"/>
        <v>26B_0-E&amp;3.93%3.93@13</v>
      </c>
      <c r="S4029" t="str">
        <f t="shared" si="377"/>
        <v>6E-26B-VCS-Loc-22</v>
      </c>
      <c r="T4029" t="str">
        <f>IFERROR(IF(VLOOKUP(S4029,Bad!$A:$A,1,FALSE)='RAW2'!S4029,"yes","no"),"no")</f>
        <v>no</v>
      </c>
      <c r="U4029" t="str">
        <f>IFERROR(VLOOKUP(F4029,compounds!$A:$B,2,FALSE),"")</f>
        <v/>
      </c>
      <c r="V4029" t="str">
        <f>VLOOKUP(B4029,'volatile collection data'!$O:$P,2,FALSE)</f>
        <v>02.may.22 26</v>
      </c>
    </row>
    <row r="4030" spans="1:22" x14ac:dyDescent="0.2">
      <c r="A4030" t="s">
        <v>388</v>
      </c>
      <c r="B4030" s="1" t="str">
        <f t="shared" si="374"/>
        <v>6E</v>
      </c>
      <c r="C4030">
        <v>36.35</v>
      </c>
      <c r="D4030">
        <f t="shared" ref="D4030:D4093" si="378">ROUND(C4030,2)</f>
        <v>36.35</v>
      </c>
      <c r="E4030">
        <f>VLOOKUP(D4030,'Peak Combiner'!$A$5:$D$4980,4,FALSE)</f>
        <v>36.35</v>
      </c>
      <c r="F4030">
        <f>IFERROR(VLOOKUP(D4030,rt_comb!$A:$B,2,FALSE),D4030)</f>
        <v>36.35</v>
      </c>
      <c r="G4030">
        <v>393788</v>
      </c>
      <c r="H4030">
        <f>SUMIFS($G:$G,$E:$E,18.51,'RAW2'!$A:$A,'RAW2'!A4030)</f>
        <v>21967874</v>
      </c>
      <c r="I4030" s="1" t="str">
        <f>VLOOKUP(A4030,'volatile collection data'!$G$6:$H$69,2,FALSE)</f>
        <v>E</v>
      </c>
      <c r="J4030" s="1">
        <f>VLOOKUP(A4030,'volatile collection data'!$G$6:$I$69,3,FALSE)</f>
        <v>6</v>
      </c>
      <c r="K4030" s="1" t="str">
        <f>VLOOKUP(A4030,'volatile collection data'!$G$6:$N$69,8,FALSE)</f>
        <v>26B</v>
      </c>
      <c r="L4030" s="1">
        <f>VLOOKUP(A4030,'volatile collection data'!$G$6:$J$69,4,FALSE)</f>
        <v>3.93</v>
      </c>
      <c r="M4030" s="1">
        <f>VLOOKUP($A4030,'volatile collection data'!$G$6:$M$69,6,FALSE)</f>
        <v>13</v>
      </c>
      <c r="N4030" s="1">
        <f>VLOOKUP($A4030,'volatile collection data'!$G$6:$M$69,7,FALSE)</f>
        <v>3.93</v>
      </c>
      <c r="O4030" s="1">
        <f>VLOOKUP(A4030,'volatile collection data'!$G$6:$K$69,5,FALSE)</f>
        <v>0</v>
      </c>
      <c r="P4030" s="1" t="str">
        <f t="shared" si="375"/>
        <v>6E</v>
      </c>
      <c r="Q4030">
        <f t="shared" ref="Q4030:Q4093" si="379">IFERROR((30/H4030*G4030)/L4030/6,0)</f>
        <v>2.280614612635078E-2</v>
      </c>
      <c r="R4030" t="str">
        <f t="shared" si="376"/>
        <v>26B_0-E&amp;3.93%3.93@13</v>
      </c>
      <c r="S4030" t="str">
        <f t="shared" si="377"/>
        <v>6E-26B-VCS-Loc-22</v>
      </c>
      <c r="T4030" t="str">
        <f>IFERROR(IF(VLOOKUP(S4030,Bad!$A:$A,1,FALSE)='RAW2'!S4030,"yes","no"),"no")</f>
        <v>no</v>
      </c>
      <c r="U4030" t="str">
        <f>IFERROR(VLOOKUP(F4030,compounds!$A:$B,2,FALSE),"")</f>
        <v/>
      </c>
      <c r="V4030" t="str">
        <f>VLOOKUP(B4030,'volatile collection data'!$O:$P,2,FALSE)</f>
        <v>02.may.22 26</v>
      </c>
    </row>
    <row r="4031" spans="1:22" x14ac:dyDescent="0.2">
      <c r="A4031" t="s">
        <v>388</v>
      </c>
      <c r="B4031" s="1" t="str">
        <f t="shared" si="374"/>
        <v>6E</v>
      </c>
      <c r="C4031">
        <v>36.536999999999999</v>
      </c>
      <c r="D4031">
        <f t="shared" si="378"/>
        <v>36.54</v>
      </c>
      <c r="E4031">
        <f>VLOOKUP(D4031,'Peak Combiner'!$A$5:$D$4980,4,FALSE)</f>
        <v>36.54</v>
      </c>
      <c r="F4031">
        <f>IFERROR(VLOOKUP(D4031,rt_comb!$A:$B,2,FALSE),D4031)</f>
        <v>36.54</v>
      </c>
      <c r="G4031">
        <v>1185067</v>
      </c>
      <c r="H4031">
        <f>SUMIFS($G:$G,$E:$E,18.51,'RAW2'!$A:$A,'RAW2'!A4031)</f>
        <v>21967874</v>
      </c>
      <c r="I4031" s="1" t="str">
        <f>VLOOKUP(A4031,'volatile collection data'!$G$6:$H$69,2,FALSE)</f>
        <v>E</v>
      </c>
      <c r="J4031" s="1">
        <f>VLOOKUP(A4031,'volatile collection data'!$G$6:$I$69,3,FALSE)</f>
        <v>6</v>
      </c>
      <c r="K4031" s="1" t="str">
        <f>VLOOKUP(A4031,'volatile collection data'!$G$6:$N$69,8,FALSE)</f>
        <v>26B</v>
      </c>
      <c r="L4031" s="1">
        <f>VLOOKUP(A4031,'volatile collection data'!$G$6:$J$69,4,FALSE)</f>
        <v>3.93</v>
      </c>
      <c r="M4031" s="1">
        <f>VLOOKUP($A4031,'volatile collection data'!$G$6:$M$69,6,FALSE)</f>
        <v>13</v>
      </c>
      <c r="N4031" s="1">
        <f>VLOOKUP($A4031,'volatile collection data'!$G$6:$M$69,7,FALSE)</f>
        <v>3.93</v>
      </c>
      <c r="O4031" s="1">
        <f>VLOOKUP(A4031,'volatile collection data'!$G$6:$K$69,5,FALSE)</f>
        <v>0</v>
      </c>
      <c r="P4031" s="1" t="str">
        <f t="shared" si="375"/>
        <v>6E</v>
      </c>
      <c r="Q4031">
        <f t="shared" si="379"/>
        <v>6.8632896816348238E-2</v>
      </c>
      <c r="R4031" t="str">
        <f t="shared" si="376"/>
        <v>26B_0-E&amp;3.93%3.93@13</v>
      </c>
      <c r="S4031" t="str">
        <f t="shared" si="377"/>
        <v>6E-26B-VCS-Loc-22</v>
      </c>
      <c r="T4031" t="str">
        <f>IFERROR(IF(VLOOKUP(S4031,Bad!$A:$A,1,FALSE)='RAW2'!S4031,"yes","no"),"no")</f>
        <v>no</v>
      </c>
      <c r="U4031" t="str">
        <f>IFERROR(VLOOKUP(F4031,compounds!$A:$B,2,FALSE),"")</f>
        <v/>
      </c>
      <c r="V4031" t="str">
        <f>VLOOKUP(B4031,'volatile collection data'!$O:$P,2,FALSE)</f>
        <v>02.may.22 26</v>
      </c>
    </row>
    <row r="4032" spans="1:22" x14ac:dyDescent="0.2">
      <c r="A4032" t="s">
        <v>388</v>
      </c>
      <c r="B4032" s="1" t="str">
        <f t="shared" si="374"/>
        <v>6E</v>
      </c>
      <c r="C4032">
        <v>36.582999999999998</v>
      </c>
      <c r="D4032">
        <f t="shared" si="378"/>
        <v>36.58</v>
      </c>
      <c r="E4032">
        <f>VLOOKUP(D4032,'Peak Combiner'!$A$5:$D$4980,4,FALSE)</f>
        <v>36.58</v>
      </c>
      <c r="F4032">
        <f>IFERROR(VLOOKUP(D4032,rt_comb!$A:$B,2,FALSE),D4032)</f>
        <v>36.58</v>
      </c>
      <c r="G4032">
        <v>2497947</v>
      </c>
      <c r="H4032">
        <f>SUMIFS($G:$G,$E:$E,18.51,'RAW2'!$A:$A,'RAW2'!A4032)</f>
        <v>21967874</v>
      </c>
      <c r="I4032" s="1" t="str">
        <f>VLOOKUP(A4032,'volatile collection data'!$G$6:$H$69,2,FALSE)</f>
        <v>E</v>
      </c>
      <c r="J4032" s="1">
        <f>VLOOKUP(A4032,'volatile collection data'!$G$6:$I$69,3,FALSE)</f>
        <v>6</v>
      </c>
      <c r="K4032" s="1" t="str">
        <f>VLOOKUP(A4032,'volatile collection data'!$G$6:$N$69,8,FALSE)</f>
        <v>26B</v>
      </c>
      <c r="L4032" s="1">
        <f>VLOOKUP(A4032,'volatile collection data'!$G$6:$J$69,4,FALSE)</f>
        <v>3.93</v>
      </c>
      <c r="M4032" s="1">
        <f>VLOOKUP($A4032,'volatile collection data'!$G$6:$M$69,6,FALSE)</f>
        <v>13</v>
      </c>
      <c r="N4032" s="1">
        <f>VLOOKUP($A4032,'volatile collection data'!$G$6:$M$69,7,FALSE)</f>
        <v>3.93</v>
      </c>
      <c r="O4032" s="1">
        <f>VLOOKUP(A4032,'volatile collection data'!$G$6:$K$69,5,FALSE)</f>
        <v>0</v>
      </c>
      <c r="P4032" s="1" t="str">
        <f t="shared" si="375"/>
        <v>6E</v>
      </c>
      <c r="Q4032">
        <f t="shared" si="379"/>
        <v>0.14466805564892674</v>
      </c>
      <c r="R4032" t="str">
        <f t="shared" si="376"/>
        <v>26B_0-E&amp;3.93%3.93@13</v>
      </c>
      <c r="S4032" t="str">
        <f t="shared" si="377"/>
        <v>6E-26B-VCS-Loc-22</v>
      </c>
      <c r="T4032" t="str">
        <f>IFERROR(IF(VLOOKUP(S4032,Bad!$A:$A,1,FALSE)='RAW2'!S4032,"yes","no"),"no")</f>
        <v>no</v>
      </c>
      <c r="U4032" t="str">
        <f>IFERROR(VLOOKUP(F4032,compounds!$A:$B,2,FALSE),"")</f>
        <v/>
      </c>
      <c r="V4032" t="str">
        <f>VLOOKUP(B4032,'volatile collection data'!$O:$P,2,FALSE)</f>
        <v>02.may.22 26</v>
      </c>
    </row>
    <row r="4033" spans="1:22" x14ac:dyDescent="0.2">
      <c r="A4033" t="s">
        <v>388</v>
      </c>
      <c r="B4033" s="1" t="str">
        <f t="shared" si="374"/>
        <v>6E</v>
      </c>
      <c r="C4033">
        <v>36.673000000000002</v>
      </c>
      <c r="D4033">
        <f t="shared" si="378"/>
        <v>36.67</v>
      </c>
      <c r="E4033">
        <f>VLOOKUP(D4033,'Peak Combiner'!$A$5:$D$4980,4,FALSE)</f>
        <v>36.67</v>
      </c>
      <c r="F4033">
        <f>IFERROR(VLOOKUP(D4033,rt_comb!$A:$B,2,FALSE),D4033)</f>
        <v>36.67</v>
      </c>
      <c r="G4033">
        <v>366290</v>
      </c>
      <c r="H4033">
        <f>SUMIFS($G:$G,$E:$E,18.51,'RAW2'!$A:$A,'RAW2'!A4033)</f>
        <v>21967874</v>
      </c>
      <c r="I4033" s="1" t="str">
        <f>VLOOKUP(A4033,'volatile collection data'!$G$6:$H$69,2,FALSE)</f>
        <v>E</v>
      </c>
      <c r="J4033" s="1">
        <f>VLOOKUP(A4033,'volatile collection data'!$G$6:$I$69,3,FALSE)</f>
        <v>6</v>
      </c>
      <c r="K4033" s="1" t="str">
        <f>VLOOKUP(A4033,'volatile collection data'!$G$6:$N$69,8,FALSE)</f>
        <v>26B</v>
      </c>
      <c r="L4033" s="1">
        <f>VLOOKUP(A4033,'volatile collection data'!$G$6:$J$69,4,FALSE)</f>
        <v>3.93</v>
      </c>
      <c r="M4033" s="1">
        <f>VLOOKUP($A4033,'volatile collection data'!$G$6:$M$69,6,FALSE)</f>
        <v>13</v>
      </c>
      <c r="N4033" s="1">
        <f>VLOOKUP($A4033,'volatile collection data'!$G$6:$M$69,7,FALSE)</f>
        <v>3.93</v>
      </c>
      <c r="O4033" s="1">
        <f>VLOOKUP(A4033,'volatile collection data'!$G$6:$K$69,5,FALSE)</f>
        <v>0</v>
      </c>
      <c r="P4033" s="1" t="str">
        <f t="shared" si="375"/>
        <v>6E</v>
      </c>
      <c r="Q4033">
        <f t="shared" si="379"/>
        <v>2.1213605454257184E-2</v>
      </c>
      <c r="R4033" t="str">
        <f t="shared" si="376"/>
        <v>26B_0-E&amp;3.93%3.93@13</v>
      </c>
      <c r="S4033" t="str">
        <f t="shared" si="377"/>
        <v>6E-26B-VCS-Loc-22</v>
      </c>
      <c r="T4033" t="str">
        <f>IFERROR(IF(VLOOKUP(S4033,Bad!$A:$A,1,FALSE)='RAW2'!S4033,"yes","no"),"no")</f>
        <v>no</v>
      </c>
      <c r="U4033" t="str">
        <f>IFERROR(VLOOKUP(F4033,compounds!$A:$B,2,FALSE),"")</f>
        <v/>
      </c>
      <c r="V4033" t="str">
        <f>VLOOKUP(B4033,'volatile collection data'!$O:$P,2,FALSE)</f>
        <v>02.may.22 26</v>
      </c>
    </row>
    <row r="4034" spans="1:22" x14ac:dyDescent="0.2">
      <c r="A4034" t="s">
        <v>388</v>
      </c>
      <c r="B4034" s="1" t="str">
        <f t="shared" si="374"/>
        <v>6E</v>
      </c>
      <c r="C4034">
        <v>36.887999999999998</v>
      </c>
      <c r="D4034">
        <f t="shared" si="378"/>
        <v>36.89</v>
      </c>
      <c r="E4034">
        <f>VLOOKUP(D4034,'Peak Combiner'!$A$5:$D$4980,4,FALSE)</f>
        <v>36.89</v>
      </c>
      <c r="F4034">
        <f>IFERROR(VLOOKUP(D4034,rt_comb!$A:$B,2,FALSE),D4034)</f>
        <v>36.89</v>
      </c>
      <c r="G4034">
        <v>14001211</v>
      </c>
      <c r="H4034">
        <f>SUMIFS($G:$G,$E:$E,18.51,'RAW2'!$A:$A,'RAW2'!A4034)</f>
        <v>21967874</v>
      </c>
      <c r="I4034" s="1" t="str">
        <f>VLOOKUP(A4034,'volatile collection data'!$G$6:$H$69,2,FALSE)</f>
        <v>E</v>
      </c>
      <c r="J4034" s="1">
        <f>VLOOKUP(A4034,'volatile collection data'!$G$6:$I$69,3,FALSE)</f>
        <v>6</v>
      </c>
      <c r="K4034" s="1" t="str">
        <f>VLOOKUP(A4034,'volatile collection data'!$G$6:$N$69,8,FALSE)</f>
        <v>26B</v>
      </c>
      <c r="L4034" s="1">
        <f>VLOOKUP(A4034,'volatile collection data'!$G$6:$J$69,4,FALSE)</f>
        <v>3.93</v>
      </c>
      <c r="M4034" s="1">
        <f>VLOOKUP($A4034,'volatile collection data'!$G$6:$M$69,6,FALSE)</f>
        <v>13</v>
      </c>
      <c r="N4034" s="1">
        <f>VLOOKUP($A4034,'volatile collection data'!$G$6:$M$69,7,FALSE)</f>
        <v>3.93</v>
      </c>
      <c r="O4034" s="1">
        <f>VLOOKUP(A4034,'volatile collection data'!$G$6:$K$69,5,FALSE)</f>
        <v>0</v>
      </c>
      <c r="P4034" s="1" t="str">
        <f t="shared" si="375"/>
        <v>6E</v>
      </c>
      <c r="Q4034">
        <f t="shared" si="379"/>
        <v>0.81087708109914469</v>
      </c>
      <c r="R4034" t="str">
        <f t="shared" si="376"/>
        <v>26B_0-E&amp;3.93%3.93@13</v>
      </c>
      <c r="S4034" t="str">
        <f t="shared" si="377"/>
        <v>6E-26B-VCS-Loc-22</v>
      </c>
      <c r="T4034" t="str">
        <f>IFERROR(IF(VLOOKUP(S4034,Bad!$A:$A,1,FALSE)='RAW2'!S4034,"yes","no"),"no")</f>
        <v>no</v>
      </c>
      <c r="U4034" t="str">
        <f>IFERROR(VLOOKUP(F4034,compounds!$A:$B,2,FALSE),"")</f>
        <v/>
      </c>
      <c r="V4034" t="str">
        <f>VLOOKUP(B4034,'volatile collection data'!$O:$P,2,FALSE)</f>
        <v>02.may.22 26</v>
      </c>
    </row>
    <row r="4035" spans="1:22" x14ac:dyDescent="0.2">
      <c r="A4035" t="s">
        <v>388</v>
      </c>
      <c r="B4035" s="1" t="str">
        <f t="shared" ref="B4035:B4098" si="380">LEFT(A4035,FIND("-",A4035)-1)</f>
        <v>6E</v>
      </c>
      <c r="C4035">
        <v>37.189</v>
      </c>
      <c r="D4035">
        <f t="shared" si="378"/>
        <v>37.19</v>
      </c>
      <c r="E4035">
        <f>VLOOKUP(D4035,'Peak Combiner'!$A$5:$D$4980,4,FALSE)</f>
        <v>37.19</v>
      </c>
      <c r="F4035">
        <f>IFERROR(VLOOKUP(D4035,rt_comb!$A:$B,2,FALSE),D4035)</f>
        <v>37.19</v>
      </c>
      <c r="G4035">
        <v>326411180</v>
      </c>
      <c r="H4035">
        <f>SUMIFS($G:$G,$E:$E,18.51,'RAW2'!$A:$A,'RAW2'!A4035)</f>
        <v>21967874</v>
      </c>
      <c r="I4035" s="1" t="str">
        <f>VLOOKUP(A4035,'volatile collection data'!$G$6:$H$69,2,FALSE)</f>
        <v>E</v>
      </c>
      <c r="J4035" s="1">
        <f>VLOOKUP(A4035,'volatile collection data'!$G$6:$I$69,3,FALSE)</f>
        <v>6</v>
      </c>
      <c r="K4035" s="1" t="str">
        <f>VLOOKUP(A4035,'volatile collection data'!$G$6:$N$69,8,FALSE)</f>
        <v>26B</v>
      </c>
      <c r="L4035" s="1">
        <f>VLOOKUP(A4035,'volatile collection data'!$G$6:$J$69,4,FALSE)</f>
        <v>3.93</v>
      </c>
      <c r="M4035" s="1">
        <f>VLOOKUP($A4035,'volatile collection data'!$G$6:$M$69,6,FALSE)</f>
        <v>13</v>
      </c>
      <c r="N4035" s="1">
        <f>VLOOKUP($A4035,'volatile collection data'!$G$6:$M$69,7,FALSE)</f>
        <v>3.93</v>
      </c>
      <c r="O4035" s="1">
        <f>VLOOKUP(A4035,'volatile collection data'!$G$6:$K$69,5,FALSE)</f>
        <v>0</v>
      </c>
      <c r="P4035" s="1" t="str">
        <f t="shared" ref="P4035:P4098" si="381">J4035&amp;I4035</f>
        <v>6E</v>
      </c>
      <c r="Q4035">
        <f t="shared" si="379"/>
        <v>18.904032292387246</v>
      </c>
      <c r="R4035" t="str">
        <f t="shared" ref="R4035:R4098" si="382">K4035&amp;"_"&amp;O4035&amp;"-"&amp;I4035&amp;"&amp;"&amp;L4035&amp;"%"&amp;N4035&amp;"@"&amp;M4035</f>
        <v>26B_0-E&amp;3.93%3.93@13</v>
      </c>
      <c r="S4035" t="str">
        <f t="shared" ref="S4035:S4098" si="383">A4035</f>
        <v>6E-26B-VCS-Loc-22</v>
      </c>
      <c r="T4035" t="str">
        <f>IFERROR(IF(VLOOKUP(S4035,Bad!$A:$A,1,FALSE)='RAW2'!S4035,"yes","no"),"no")</f>
        <v>no</v>
      </c>
      <c r="U4035" t="str">
        <f>IFERROR(VLOOKUP(F4035,compounds!$A:$B,2,FALSE),"")</f>
        <v/>
      </c>
      <c r="V4035" t="str">
        <f>VLOOKUP(B4035,'volatile collection data'!$O:$P,2,FALSE)</f>
        <v>02.may.22 26</v>
      </c>
    </row>
    <row r="4036" spans="1:22" x14ac:dyDescent="0.2">
      <c r="A4036" t="s">
        <v>388</v>
      </c>
      <c r="B4036" s="1" t="str">
        <f t="shared" si="380"/>
        <v>6E</v>
      </c>
      <c r="C4036">
        <v>37.293999999999997</v>
      </c>
      <c r="D4036">
        <f t="shared" si="378"/>
        <v>37.29</v>
      </c>
      <c r="E4036">
        <f>VLOOKUP(D4036,'Peak Combiner'!$A$5:$D$4980,4,FALSE)</f>
        <v>37.24</v>
      </c>
      <c r="F4036">
        <f>IFERROR(VLOOKUP(D4036,rt_comb!$A:$B,2,FALSE),D4036)</f>
        <v>37.29</v>
      </c>
      <c r="G4036">
        <v>34517571</v>
      </c>
      <c r="H4036">
        <f>SUMIFS($G:$G,$E:$E,18.51,'RAW2'!$A:$A,'RAW2'!A4036)</f>
        <v>21967874</v>
      </c>
      <c r="I4036" s="1" t="str">
        <f>VLOOKUP(A4036,'volatile collection data'!$G$6:$H$69,2,FALSE)</f>
        <v>E</v>
      </c>
      <c r="J4036" s="1">
        <f>VLOOKUP(A4036,'volatile collection data'!$G$6:$I$69,3,FALSE)</f>
        <v>6</v>
      </c>
      <c r="K4036" s="1" t="str">
        <f>VLOOKUP(A4036,'volatile collection data'!$G$6:$N$69,8,FALSE)</f>
        <v>26B</v>
      </c>
      <c r="L4036" s="1">
        <f>VLOOKUP(A4036,'volatile collection data'!$G$6:$J$69,4,FALSE)</f>
        <v>3.93</v>
      </c>
      <c r="M4036" s="1">
        <f>VLOOKUP($A4036,'volatile collection data'!$G$6:$M$69,6,FALSE)</f>
        <v>13</v>
      </c>
      <c r="N4036" s="1">
        <f>VLOOKUP($A4036,'volatile collection data'!$G$6:$M$69,7,FALSE)</f>
        <v>3.93</v>
      </c>
      <c r="O4036" s="1">
        <f>VLOOKUP(A4036,'volatile collection data'!$G$6:$K$69,5,FALSE)</f>
        <v>0</v>
      </c>
      <c r="P4036" s="1" t="str">
        <f t="shared" si="381"/>
        <v>6E</v>
      </c>
      <c r="Q4036">
        <f t="shared" si="379"/>
        <v>1.9990775954388862</v>
      </c>
      <c r="R4036" t="str">
        <f t="shared" si="382"/>
        <v>26B_0-E&amp;3.93%3.93@13</v>
      </c>
      <c r="S4036" t="str">
        <f t="shared" si="383"/>
        <v>6E-26B-VCS-Loc-22</v>
      </c>
      <c r="T4036" t="str">
        <f>IFERROR(IF(VLOOKUP(S4036,Bad!$A:$A,1,FALSE)='RAW2'!S4036,"yes","no"),"no")</f>
        <v>no</v>
      </c>
      <c r="U4036" t="str">
        <f>IFERROR(VLOOKUP(F4036,compounds!$A:$B,2,FALSE),"")</f>
        <v/>
      </c>
      <c r="V4036" t="str">
        <f>VLOOKUP(B4036,'volatile collection data'!$O:$P,2,FALSE)</f>
        <v>02.may.22 26</v>
      </c>
    </row>
    <row r="4037" spans="1:22" x14ac:dyDescent="0.2">
      <c r="A4037" t="s">
        <v>388</v>
      </c>
      <c r="B4037" s="1" t="str">
        <f t="shared" si="380"/>
        <v>6E</v>
      </c>
      <c r="C4037">
        <v>37.319000000000003</v>
      </c>
      <c r="D4037">
        <f t="shared" si="378"/>
        <v>37.32</v>
      </c>
      <c r="E4037">
        <f>VLOOKUP(D4037,'Peak Combiner'!$A$5:$D$4980,4,FALSE)</f>
        <v>37.32</v>
      </c>
      <c r="F4037">
        <f>IFERROR(VLOOKUP(D4037,rt_comb!$A:$B,2,FALSE),D4037)</f>
        <v>37.32</v>
      </c>
      <c r="G4037">
        <v>170033073</v>
      </c>
      <c r="H4037">
        <f>SUMIFS($G:$G,$E:$E,18.51,'RAW2'!$A:$A,'RAW2'!A4037)</f>
        <v>21967874</v>
      </c>
      <c r="I4037" s="1" t="str">
        <f>VLOOKUP(A4037,'volatile collection data'!$G$6:$H$69,2,FALSE)</f>
        <v>E</v>
      </c>
      <c r="J4037" s="1">
        <f>VLOOKUP(A4037,'volatile collection data'!$G$6:$I$69,3,FALSE)</f>
        <v>6</v>
      </c>
      <c r="K4037" s="1" t="str">
        <f>VLOOKUP(A4037,'volatile collection data'!$G$6:$N$69,8,FALSE)</f>
        <v>26B</v>
      </c>
      <c r="L4037" s="1">
        <f>VLOOKUP(A4037,'volatile collection data'!$G$6:$J$69,4,FALSE)</f>
        <v>3.93</v>
      </c>
      <c r="M4037" s="1">
        <f>VLOOKUP($A4037,'volatile collection data'!$G$6:$M$69,6,FALSE)</f>
        <v>13</v>
      </c>
      <c r="N4037" s="1">
        <f>VLOOKUP($A4037,'volatile collection data'!$G$6:$M$69,7,FALSE)</f>
        <v>3.93</v>
      </c>
      <c r="O4037" s="1">
        <f>VLOOKUP(A4037,'volatile collection data'!$G$6:$K$69,5,FALSE)</f>
        <v>0</v>
      </c>
      <c r="P4037" s="1" t="str">
        <f t="shared" si="381"/>
        <v>6E</v>
      </c>
      <c r="Q4037">
        <f t="shared" si="379"/>
        <v>9.8474283349174438</v>
      </c>
      <c r="R4037" t="str">
        <f t="shared" si="382"/>
        <v>26B_0-E&amp;3.93%3.93@13</v>
      </c>
      <c r="S4037" t="str">
        <f t="shared" si="383"/>
        <v>6E-26B-VCS-Loc-22</v>
      </c>
      <c r="T4037" t="str">
        <f>IFERROR(IF(VLOOKUP(S4037,Bad!$A:$A,1,FALSE)='RAW2'!S4037,"yes","no"),"no")</f>
        <v>no</v>
      </c>
      <c r="U4037" t="str">
        <f>IFERROR(VLOOKUP(F4037,compounds!$A:$B,2,FALSE),"")</f>
        <v/>
      </c>
      <c r="V4037" t="str">
        <f>VLOOKUP(B4037,'volatile collection data'!$O:$P,2,FALSE)</f>
        <v>02.may.22 26</v>
      </c>
    </row>
    <row r="4038" spans="1:22" x14ac:dyDescent="0.2">
      <c r="A4038" t="s">
        <v>388</v>
      </c>
      <c r="B4038" s="1" t="str">
        <f t="shared" si="380"/>
        <v>6E</v>
      </c>
      <c r="C4038">
        <v>37.630000000000003</v>
      </c>
      <c r="D4038">
        <f t="shared" si="378"/>
        <v>37.630000000000003</v>
      </c>
      <c r="E4038">
        <f>VLOOKUP(D4038,'Peak Combiner'!$A$5:$D$4980,4,FALSE)</f>
        <v>37.630000000000003</v>
      </c>
      <c r="F4038">
        <f>IFERROR(VLOOKUP(D4038,rt_comb!$A:$B,2,FALSE),D4038)</f>
        <v>37.630000000000003</v>
      </c>
      <c r="G4038">
        <v>8682006</v>
      </c>
      <c r="H4038">
        <f>SUMIFS($G:$G,$E:$E,18.51,'RAW2'!$A:$A,'RAW2'!A4038)</f>
        <v>21967874</v>
      </c>
      <c r="I4038" s="1" t="str">
        <f>VLOOKUP(A4038,'volatile collection data'!$G$6:$H$69,2,FALSE)</f>
        <v>E</v>
      </c>
      <c r="J4038" s="1">
        <f>VLOOKUP(A4038,'volatile collection data'!$G$6:$I$69,3,FALSE)</f>
        <v>6</v>
      </c>
      <c r="K4038" s="1" t="str">
        <f>VLOOKUP(A4038,'volatile collection data'!$G$6:$N$69,8,FALSE)</f>
        <v>26B</v>
      </c>
      <c r="L4038" s="1">
        <f>VLOOKUP(A4038,'volatile collection data'!$G$6:$J$69,4,FALSE)</f>
        <v>3.93</v>
      </c>
      <c r="M4038" s="1">
        <f>VLOOKUP($A4038,'volatile collection data'!$G$6:$M$69,6,FALSE)</f>
        <v>13</v>
      </c>
      <c r="N4038" s="1">
        <f>VLOOKUP($A4038,'volatile collection data'!$G$6:$M$69,7,FALSE)</f>
        <v>3.93</v>
      </c>
      <c r="O4038" s="1">
        <f>VLOOKUP(A4038,'volatile collection data'!$G$6:$K$69,5,FALSE)</f>
        <v>0</v>
      </c>
      <c r="P4038" s="1" t="str">
        <f t="shared" si="381"/>
        <v>6E</v>
      </c>
      <c r="Q4038">
        <f t="shared" si="379"/>
        <v>0.50281648375738786</v>
      </c>
      <c r="R4038" t="str">
        <f t="shared" si="382"/>
        <v>26B_0-E&amp;3.93%3.93@13</v>
      </c>
      <c r="S4038" t="str">
        <f t="shared" si="383"/>
        <v>6E-26B-VCS-Loc-22</v>
      </c>
      <c r="T4038" t="str">
        <f>IFERROR(IF(VLOOKUP(S4038,Bad!$A:$A,1,FALSE)='RAW2'!S4038,"yes","no"),"no")</f>
        <v>no</v>
      </c>
      <c r="U4038" t="str">
        <f>IFERROR(VLOOKUP(F4038,compounds!$A:$B,2,FALSE),"")</f>
        <v/>
      </c>
      <c r="V4038" t="str">
        <f>VLOOKUP(B4038,'volatile collection data'!$O:$P,2,FALSE)</f>
        <v>02.may.22 26</v>
      </c>
    </row>
    <row r="4039" spans="1:22" x14ac:dyDescent="0.2">
      <c r="A4039" t="s">
        <v>388</v>
      </c>
      <c r="B4039" s="1" t="str">
        <f t="shared" si="380"/>
        <v>6E</v>
      </c>
      <c r="C4039">
        <v>37.752000000000002</v>
      </c>
      <c r="D4039">
        <f t="shared" si="378"/>
        <v>37.75</v>
      </c>
      <c r="E4039">
        <f>VLOOKUP(D4039,'Peak Combiner'!$A$5:$D$4980,4,FALSE)</f>
        <v>37.75</v>
      </c>
      <c r="F4039">
        <f>IFERROR(VLOOKUP(D4039,rt_comb!$A:$B,2,FALSE),D4039)</f>
        <v>37.75</v>
      </c>
      <c r="G4039">
        <v>49237225</v>
      </c>
      <c r="H4039">
        <f>SUMIFS($G:$G,$E:$E,18.51,'RAW2'!$A:$A,'RAW2'!A4039)</f>
        <v>21967874</v>
      </c>
      <c r="I4039" s="1" t="str">
        <f>VLOOKUP(A4039,'volatile collection data'!$G$6:$H$69,2,FALSE)</f>
        <v>E</v>
      </c>
      <c r="J4039" s="1">
        <f>VLOOKUP(A4039,'volatile collection data'!$G$6:$I$69,3,FALSE)</f>
        <v>6</v>
      </c>
      <c r="K4039" s="1" t="str">
        <f>VLOOKUP(A4039,'volatile collection data'!$G$6:$N$69,8,FALSE)</f>
        <v>26B</v>
      </c>
      <c r="L4039" s="1">
        <f>VLOOKUP(A4039,'volatile collection data'!$G$6:$J$69,4,FALSE)</f>
        <v>3.93</v>
      </c>
      <c r="M4039" s="1">
        <f>VLOOKUP($A4039,'volatile collection data'!$G$6:$M$69,6,FALSE)</f>
        <v>13</v>
      </c>
      <c r="N4039" s="1">
        <f>VLOOKUP($A4039,'volatile collection data'!$G$6:$M$69,7,FALSE)</f>
        <v>3.93</v>
      </c>
      <c r="O4039" s="1">
        <f>VLOOKUP(A4039,'volatile collection data'!$G$6:$K$69,5,FALSE)</f>
        <v>0</v>
      </c>
      <c r="P4039" s="1" t="str">
        <f t="shared" si="381"/>
        <v>6E</v>
      </c>
      <c r="Q4039">
        <f t="shared" si="379"/>
        <v>2.8515631461751294</v>
      </c>
      <c r="R4039" t="str">
        <f t="shared" si="382"/>
        <v>26B_0-E&amp;3.93%3.93@13</v>
      </c>
      <c r="S4039" t="str">
        <f t="shared" si="383"/>
        <v>6E-26B-VCS-Loc-22</v>
      </c>
      <c r="T4039" t="str">
        <f>IFERROR(IF(VLOOKUP(S4039,Bad!$A:$A,1,FALSE)='RAW2'!S4039,"yes","no"),"no")</f>
        <v>no</v>
      </c>
      <c r="U4039" t="str">
        <f>IFERROR(VLOOKUP(F4039,compounds!$A:$B,2,FALSE),"")</f>
        <v/>
      </c>
      <c r="V4039" t="str">
        <f>VLOOKUP(B4039,'volatile collection data'!$O:$P,2,FALSE)</f>
        <v>02.may.22 26</v>
      </c>
    </row>
    <row r="4040" spans="1:22" x14ac:dyDescent="0.2">
      <c r="A4040" t="s">
        <v>388</v>
      </c>
      <c r="B4040" s="1" t="str">
        <f t="shared" si="380"/>
        <v>6E</v>
      </c>
      <c r="C4040">
        <v>37.902999999999999</v>
      </c>
      <c r="D4040">
        <f t="shared" si="378"/>
        <v>37.9</v>
      </c>
      <c r="E4040">
        <f>VLOOKUP(D4040,'Peak Combiner'!$A$5:$D$4980,4,FALSE)</f>
        <v>37.9</v>
      </c>
      <c r="F4040">
        <f>IFERROR(VLOOKUP(D4040,rt_comb!$A:$B,2,FALSE),D4040)</f>
        <v>37.9</v>
      </c>
      <c r="G4040">
        <v>130345329</v>
      </c>
      <c r="H4040">
        <f>SUMIFS($G:$G,$E:$E,18.51,'RAW2'!$A:$A,'RAW2'!A4040)</f>
        <v>21967874</v>
      </c>
      <c r="I4040" s="1" t="str">
        <f>VLOOKUP(A4040,'volatile collection data'!$G$6:$H$69,2,FALSE)</f>
        <v>E</v>
      </c>
      <c r="J4040" s="1">
        <f>VLOOKUP(A4040,'volatile collection data'!$G$6:$I$69,3,FALSE)</f>
        <v>6</v>
      </c>
      <c r="K4040" s="1" t="str">
        <f>VLOOKUP(A4040,'volatile collection data'!$G$6:$N$69,8,FALSE)</f>
        <v>26B</v>
      </c>
      <c r="L4040" s="1">
        <f>VLOOKUP(A4040,'volatile collection data'!$G$6:$J$69,4,FALSE)</f>
        <v>3.93</v>
      </c>
      <c r="M4040" s="1">
        <f>VLOOKUP($A4040,'volatile collection data'!$G$6:$M$69,6,FALSE)</f>
        <v>13</v>
      </c>
      <c r="N4040" s="1">
        <f>VLOOKUP($A4040,'volatile collection data'!$G$6:$M$69,7,FALSE)</f>
        <v>3.93</v>
      </c>
      <c r="O4040" s="1">
        <f>VLOOKUP(A4040,'volatile collection data'!$G$6:$K$69,5,FALSE)</f>
        <v>0</v>
      </c>
      <c r="P4040" s="1" t="str">
        <f t="shared" si="381"/>
        <v>6E</v>
      </c>
      <c r="Q4040">
        <f t="shared" si="379"/>
        <v>7.5489212979097084</v>
      </c>
      <c r="R4040" t="str">
        <f t="shared" si="382"/>
        <v>26B_0-E&amp;3.93%3.93@13</v>
      </c>
      <c r="S4040" t="str">
        <f t="shared" si="383"/>
        <v>6E-26B-VCS-Loc-22</v>
      </c>
      <c r="T4040" t="str">
        <f>IFERROR(IF(VLOOKUP(S4040,Bad!$A:$A,1,FALSE)='RAW2'!S4040,"yes","no"),"no")</f>
        <v>no</v>
      </c>
      <c r="U4040" t="str">
        <f>IFERROR(VLOOKUP(F4040,compounds!$A:$B,2,FALSE),"")</f>
        <v/>
      </c>
      <c r="V4040" t="str">
        <f>VLOOKUP(B4040,'volatile collection data'!$O:$P,2,FALSE)</f>
        <v>02.may.22 26</v>
      </c>
    </row>
    <row r="4041" spans="1:22" x14ac:dyDescent="0.2">
      <c r="A4041" t="s">
        <v>388</v>
      </c>
      <c r="B4041" s="1" t="str">
        <f t="shared" si="380"/>
        <v>6E</v>
      </c>
      <c r="C4041">
        <v>37.987000000000002</v>
      </c>
      <c r="D4041">
        <f t="shared" si="378"/>
        <v>37.99</v>
      </c>
      <c r="E4041">
        <f>VLOOKUP(D4041,'Peak Combiner'!$A$5:$D$4980,4,FALSE)</f>
        <v>37.99</v>
      </c>
      <c r="F4041">
        <f>IFERROR(VLOOKUP(D4041,rt_comb!$A:$B,2,FALSE),D4041)</f>
        <v>37.99</v>
      </c>
      <c r="G4041">
        <v>65266104</v>
      </c>
      <c r="H4041">
        <f>SUMIFS($G:$G,$E:$E,18.51,'RAW2'!$A:$A,'RAW2'!A4041)</f>
        <v>21967874</v>
      </c>
      <c r="I4041" s="1" t="str">
        <f>VLOOKUP(A4041,'volatile collection data'!$G$6:$H$69,2,FALSE)</f>
        <v>E</v>
      </c>
      <c r="J4041" s="1">
        <f>VLOOKUP(A4041,'volatile collection data'!$G$6:$I$69,3,FALSE)</f>
        <v>6</v>
      </c>
      <c r="K4041" s="1" t="str">
        <f>VLOOKUP(A4041,'volatile collection data'!$G$6:$N$69,8,FALSE)</f>
        <v>26B</v>
      </c>
      <c r="L4041" s="1">
        <f>VLOOKUP(A4041,'volatile collection data'!$G$6:$J$69,4,FALSE)</f>
        <v>3.93</v>
      </c>
      <c r="M4041" s="1">
        <f>VLOOKUP($A4041,'volatile collection data'!$G$6:$M$69,6,FALSE)</f>
        <v>13</v>
      </c>
      <c r="N4041" s="1">
        <f>VLOOKUP($A4041,'volatile collection data'!$G$6:$M$69,7,FALSE)</f>
        <v>3.93</v>
      </c>
      <c r="O4041" s="1">
        <f>VLOOKUP(A4041,'volatile collection data'!$G$6:$K$69,5,FALSE)</f>
        <v>0</v>
      </c>
      <c r="P4041" s="1" t="str">
        <f t="shared" si="381"/>
        <v>6E</v>
      </c>
      <c r="Q4041">
        <f t="shared" si="379"/>
        <v>3.7798721772161858</v>
      </c>
      <c r="R4041" t="str">
        <f t="shared" si="382"/>
        <v>26B_0-E&amp;3.93%3.93@13</v>
      </c>
      <c r="S4041" t="str">
        <f t="shared" si="383"/>
        <v>6E-26B-VCS-Loc-22</v>
      </c>
      <c r="T4041" t="str">
        <f>IFERROR(IF(VLOOKUP(S4041,Bad!$A:$A,1,FALSE)='RAW2'!S4041,"yes","no"),"no")</f>
        <v>no</v>
      </c>
      <c r="U4041" t="str">
        <f>IFERROR(VLOOKUP(F4041,compounds!$A:$B,2,FALSE),"")</f>
        <v/>
      </c>
      <c r="V4041" t="str">
        <f>VLOOKUP(B4041,'volatile collection data'!$O:$P,2,FALSE)</f>
        <v>02.may.22 26</v>
      </c>
    </row>
    <row r="4042" spans="1:22" x14ac:dyDescent="0.2">
      <c r="A4042" t="s">
        <v>388</v>
      </c>
      <c r="B4042" s="1" t="str">
        <f t="shared" si="380"/>
        <v>6E</v>
      </c>
      <c r="C4042">
        <v>38.034999999999997</v>
      </c>
      <c r="D4042">
        <f t="shared" si="378"/>
        <v>38.04</v>
      </c>
      <c r="E4042">
        <f>VLOOKUP(D4042,'Peak Combiner'!$A$5:$D$4980,4,FALSE)</f>
        <v>38.04</v>
      </c>
      <c r="F4042">
        <f>IFERROR(VLOOKUP(D4042,rt_comb!$A:$B,2,FALSE),D4042)</f>
        <v>38.04</v>
      </c>
      <c r="G4042">
        <v>144595760</v>
      </c>
      <c r="H4042">
        <f>SUMIFS($G:$G,$E:$E,18.51,'RAW2'!$A:$A,'RAW2'!A4042)</f>
        <v>21967874</v>
      </c>
      <c r="I4042" s="1" t="str">
        <f>VLOOKUP(A4042,'volatile collection data'!$G$6:$H$69,2,FALSE)</f>
        <v>E</v>
      </c>
      <c r="J4042" s="1">
        <f>VLOOKUP(A4042,'volatile collection data'!$G$6:$I$69,3,FALSE)</f>
        <v>6</v>
      </c>
      <c r="K4042" s="1" t="str">
        <f>VLOOKUP(A4042,'volatile collection data'!$G$6:$N$69,8,FALSE)</f>
        <v>26B</v>
      </c>
      <c r="L4042" s="1">
        <f>VLOOKUP(A4042,'volatile collection data'!$G$6:$J$69,4,FALSE)</f>
        <v>3.93</v>
      </c>
      <c r="M4042" s="1">
        <f>VLOOKUP($A4042,'volatile collection data'!$G$6:$M$69,6,FALSE)</f>
        <v>13</v>
      </c>
      <c r="N4042" s="1">
        <f>VLOOKUP($A4042,'volatile collection data'!$G$6:$M$69,7,FALSE)</f>
        <v>3.93</v>
      </c>
      <c r="O4042" s="1">
        <f>VLOOKUP(A4042,'volatile collection data'!$G$6:$K$69,5,FALSE)</f>
        <v>0</v>
      </c>
      <c r="P4042" s="1" t="str">
        <f t="shared" si="381"/>
        <v>6E</v>
      </c>
      <c r="Q4042">
        <f t="shared" si="379"/>
        <v>8.374231900948601</v>
      </c>
      <c r="R4042" t="str">
        <f t="shared" si="382"/>
        <v>26B_0-E&amp;3.93%3.93@13</v>
      </c>
      <c r="S4042" t="str">
        <f t="shared" si="383"/>
        <v>6E-26B-VCS-Loc-22</v>
      </c>
      <c r="T4042" t="str">
        <f>IFERROR(IF(VLOOKUP(S4042,Bad!$A:$A,1,FALSE)='RAW2'!S4042,"yes","no"),"no")</f>
        <v>no</v>
      </c>
      <c r="U4042" t="str">
        <f>IFERROR(VLOOKUP(F4042,compounds!$A:$B,2,FALSE),"")</f>
        <v/>
      </c>
      <c r="V4042" t="str">
        <f>VLOOKUP(B4042,'volatile collection data'!$O:$P,2,FALSE)</f>
        <v>02.may.22 26</v>
      </c>
    </row>
    <row r="4043" spans="1:22" x14ac:dyDescent="0.2">
      <c r="A4043" t="s">
        <v>388</v>
      </c>
      <c r="B4043" s="1" t="str">
        <f t="shared" si="380"/>
        <v>6E</v>
      </c>
      <c r="C4043">
        <v>38.143999999999998</v>
      </c>
      <c r="D4043">
        <f t="shared" si="378"/>
        <v>38.14</v>
      </c>
      <c r="E4043">
        <f>VLOOKUP(D4043,'Peak Combiner'!$A$5:$D$4980,4,FALSE)</f>
        <v>38.14</v>
      </c>
      <c r="F4043">
        <f>IFERROR(VLOOKUP(D4043,rt_comb!$A:$B,2,FALSE),D4043)</f>
        <v>38.14</v>
      </c>
      <c r="G4043">
        <v>94256829</v>
      </c>
      <c r="H4043">
        <f>SUMIFS($G:$G,$E:$E,18.51,'RAW2'!$A:$A,'RAW2'!A4043)</f>
        <v>21967874</v>
      </c>
      <c r="I4043" s="1" t="str">
        <f>VLOOKUP(A4043,'volatile collection data'!$G$6:$H$69,2,FALSE)</f>
        <v>E</v>
      </c>
      <c r="J4043" s="1">
        <f>VLOOKUP(A4043,'volatile collection data'!$G$6:$I$69,3,FALSE)</f>
        <v>6</v>
      </c>
      <c r="K4043" s="1" t="str">
        <f>VLOOKUP(A4043,'volatile collection data'!$G$6:$N$69,8,FALSE)</f>
        <v>26B</v>
      </c>
      <c r="L4043" s="1">
        <f>VLOOKUP(A4043,'volatile collection data'!$G$6:$J$69,4,FALSE)</f>
        <v>3.93</v>
      </c>
      <c r="M4043" s="1">
        <f>VLOOKUP($A4043,'volatile collection data'!$G$6:$M$69,6,FALSE)</f>
        <v>13</v>
      </c>
      <c r="N4043" s="1">
        <f>VLOOKUP($A4043,'volatile collection data'!$G$6:$M$69,7,FALSE)</f>
        <v>3.93</v>
      </c>
      <c r="O4043" s="1">
        <f>VLOOKUP(A4043,'volatile collection data'!$G$6:$K$69,5,FALSE)</f>
        <v>0</v>
      </c>
      <c r="P4043" s="1" t="str">
        <f t="shared" si="381"/>
        <v>6E</v>
      </c>
      <c r="Q4043">
        <f t="shared" si="379"/>
        <v>5.4588636920892917</v>
      </c>
      <c r="R4043" t="str">
        <f t="shared" si="382"/>
        <v>26B_0-E&amp;3.93%3.93@13</v>
      </c>
      <c r="S4043" t="str">
        <f t="shared" si="383"/>
        <v>6E-26B-VCS-Loc-22</v>
      </c>
      <c r="T4043" t="str">
        <f>IFERROR(IF(VLOOKUP(S4043,Bad!$A:$A,1,FALSE)='RAW2'!S4043,"yes","no"),"no")</f>
        <v>no</v>
      </c>
      <c r="U4043" t="str">
        <f>IFERROR(VLOOKUP(F4043,compounds!$A:$B,2,FALSE),"")</f>
        <v/>
      </c>
      <c r="V4043" t="str">
        <f>VLOOKUP(B4043,'volatile collection data'!$O:$P,2,FALSE)</f>
        <v>02.may.22 26</v>
      </c>
    </row>
    <row r="4044" spans="1:22" x14ac:dyDescent="0.2">
      <c r="A4044" t="s">
        <v>388</v>
      </c>
      <c r="B4044" s="1" t="str">
        <f t="shared" si="380"/>
        <v>6E</v>
      </c>
      <c r="C4044">
        <v>38.316000000000003</v>
      </c>
      <c r="D4044">
        <f t="shared" si="378"/>
        <v>38.32</v>
      </c>
      <c r="E4044">
        <f>VLOOKUP(D4044,'Peak Combiner'!$A$5:$D$4980,4,FALSE)</f>
        <v>38.32</v>
      </c>
      <c r="F4044">
        <f>IFERROR(VLOOKUP(D4044,rt_comb!$A:$B,2,FALSE),D4044)</f>
        <v>38.32</v>
      </c>
      <c r="G4044">
        <v>61872104</v>
      </c>
      <c r="H4044">
        <f>SUMIFS($G:$G,$E:$E,18.51,'RAW2'!$A:$A,'RAW2'!A4044)</f>
        <v>21967874</v>
      </c>
      <c r="I4044" s="1" t="str">
        <f>VLOOKUP(A4044,'volatile collection data'!$G$6:$H$69,2,FALSE)</f>
        <v>E</v>
      </c>
      <c r="J4044" s="1">
        <f>VLOOKUP(A4044,'volatile collection data'!$G$6:$I$69,3,FALSE)</f>
        <v>6</v>
      </c>
      <c r="K4044" s="1" t="str">
        <f>VLOOKUP(A4044,'volatile collection data'!$G$6:$N$69,8,FALSE)</f>
        <v>26B</v>
      </c>
      <c r="L4044" s="1">
        <f>VLOOKUP(A4044,'volatile collection data'!$G$6:$J$69,4,FALSE)</f>
        <v>3.93</v>
      </c>
      <c r="M4044" s="1">
        <f>VLOOKUP($A4044,'volatile collection data'!$G$6:$M$69,6,FALSE)</f>
        <v>13</v>
      </c>
      <c r="N4044" s="1">
        <f>VLOOKUP($A4044,'volatile collection data'!$G$6:$M$69,7,FALSE)</f>
        <v>3.93</v>
      </c>
      <c r="O4044" s="1">
        <f>VLOOKUP(A4044,'volatile collection data'!$G$6:$K$69,5,FALSE)</f>
        <v>0</v>
      </c>
      <c r="P4044" s="1" t="str">
        <f t="shared" si="381"/>
        <v>6E</v>
      </c>
      <c r="Q4044">
        <f t="shared" si="379"/>
        <v>3.5833094075207286</v>
      </c>
      <c r="R4044" t="str">
        <f t="shared" si="382"/>
        <v>26B_0-E&amp;3.93%3.93@13</v>
      </c>
      <c r="S4044" t="str">
        <f t="shared" si="383"/>
        <v>6E-26B-VCS-Loc-22</v>
      </c>
      <c r="T4044" t="str">
        <f>IFERROR(IF(VLOOKUP(S4044,Bad!$A:$A,1,FALSE)='RAW2'!S4044,"yes","no"),"no")</f>
        <v>no</v>
      </c>
      <c r="U4044" t="str">
        <f>IFERROR(VLOOKUP(F4044,compounds!$A:$B,2,FALSE),"")</f>
        <v/>
      </c>
      <c r="V4044" t="str">
        <f>VLOOKUP(B4044,'volatile collection data'!$O:$P,2,FALSE)</f>
        <v>02.may.22 26</v>
      </c>
    </row>
    <row r="4045" spans="1:22" x14ac:dyDescent="0.2">
      <c r="A4045" t="s">
        <v>388</v>
      </c>
      <c r="B4045" s="1" t="str">
        <f t="shared" si="380"/>
        <v>6E</v>
      </c>
      <c r="C4045">
        <v>38.398000000000003</v>
      </c>
      <c r="D4045">
        <f t="shared" si="378"/>
        <v>38.4</v>
      </c>
      <c r="E4045">
        <f>VLOOKUP(D4045,'Peak Combiner'!$A$5:$D$4980,4,FALSE)</f>
        <v>38.4</v>
      </c>
      <c r="F4045">
        <f>IFERROR(VLOOKUP(D4045,rt_comb!$A:$B,2,FALSE),D4045)</f>
        <v>38.4</v>
      </c>
      <c r="G4045">
        <v>190970838</v>
      </c>
      <c r="H4045">
        <f>SUMIFS($G:$G,$E:$E,18.51,'RAW2'!$A:$A,'RAW2'!A4045)</f>
        <v>21967874</v>
      </c>
      <c r="I4045" s="1" t="str">
        <f>VLOOKUP(A4045,'volatile collection data'!$G$6:$H$69,2,FALSE)</f>
        <v>E</v>
      </c>
      <c r="J4045" s="1">
        <f>VLOOKUP(A4045,'volatile collection data'!$G$6:$I$69,3,FALSE)</f>
        <v>6</v>
      </c>
      <c r="K4045" s="1" t="str">
        <f>VLOOKUP(A4045,'volatile collection data'!$G$6:$N$69,8,FALSE)</f>
        <v>26B</v>
      </c>
      <c r="L4045" s="1">
        <f>VLOOKUP(A4045,'volatile collection data'!$G$6:$J$69,4,FALSE)</f>
        <v>3.93</v>
      </c>
      <c r="M4045" s="1">
        <f>VLOOKUP($A4045,'volatile collection data'!$G$6:$M$69,6,FALSE)</f>
        <v>13</v>
      </c>
      <c r="N4045" s="1">
        <f>VLOOKUP($A4045,'volatile collection data'!$G$6:$M$69,7,FALSE)</f>
        <v>3.93</v>
      </c>
      <c r="O4045" s="1">
        <f>VLOOKUP(A4045,'volatile collection data'!$G$6:$K$69,5,FALSE)</f>
        <v>0</v>
      </c>
      <c r="P4045" s="1" t="str">
        <f t="shared" si="381"/>
        <v>6E</v>
      </c>
      <c r="Q4045">
        <f t="shared" si="379"/>
        <v>11.060034427914673</v>
      </c>
      <c r="R4045" t="str">
        <f t="shared" si="382"/>
        <v>26B_0-E&amp;3.93%3.93@13</v>
      </c>
      <c r="S4045" t="str">
        <f t="shared" si="383"/>
        <v>6E-26B-VCS-Loc-22</v>
      </c>
      <c r="T4045" t="str">
        <f>IFERROR(IF(VLOOKUP(S4045,Bad!$A:$A,1,FALSE)='RAW2'!S4045,"yes","no"),"no")</f>
        <v>no</v>
      </c>
      <c r="U4045" t="str">
        <f>IFERROR(VLOOKUP(F4045,compounds!$A:$B,2,FALSE),"")</f>
        <v/>
      </c>
      <c r="V4045" t="str">
        <f>VLOOKUP(B4045,'volatile collection data'!$O:$P,2,FALSE)</f>
        <v>02.may.22 26</v>
      </c>
    </row>
    <row r="4046" spans="1:22" x14ac:dyDescent="0.2">
      <c r="A4046" t="s">
        <v>388</v>
      </c>
      <c r="B4046" s="1" t="str">
        <f t="shared" si="380"/>
        <v>6E</v>
      </c>
      <c r="C4046">
        <v>38.72</v>
      </c>
      <c r="D4046">
        <f t="shared" si="378"/>
        <v>38.72</v>
      </c>
      <c r="E4046">
        <f>VLOOKUP(D4046,'Peak Combiner'!$A$5:$D$4980,4,FALSE)</f>
        <v>38.72</v>
      </c>
      <c r="F4046">
        <f>IFERROR(VLOOKUP(D4046,rt_comb!$A:$B,2,FALSE),D4046)</f>
        <v>38.72</v>
      </c>
      <c r="G4046">
        <v>6141397</v>
      </c>
      <c r="H4046">
        <f>SUMIFS($G:$G,$E:$E,18.51,'RAW2'!$A:$A,'RAW2'!A4046)</f>
        <v>21967874</v>
      </c>
      <c r="I4046" s="1" t="str">
        <f>VLOOKUP(A4046,'volatile collection data'!$G$6:$H$69,2,FALSE)</f>
        <v>E</v>
      </c>
      <c r="J4046" s="1">
        <f>VLOOKUP(A4046,'volatile collection data'!$G$6:$I$69,3,FALSE)</f>
        <v>6</v>
      </c>
      <c r="K4046" s="1" t="str">
        <f>VLOOKUP(A4046,'volatile collection data'!$G$6:$N$69,8,FALSE)</f>
        <v>26B</v>
      </c>
      <c r="L4046" s="1">
        <f>VLOOKUP(A4046,'volatile collection data'!$G$6:$J$69,4,FALSE)</f>
        <v>3.93</v>
      </c>
      <c r="M4046" s="1">
        <f>VLOOKUP($A4046,'volatile collection data'!$G$6:$M$69,6,FALSE)</f>
        <v>13</v>
      </c>
      <c r="N4046" s="1">
        <f>VLOOKUP($A4046,'volatile collection data'!$G$6:$M$69,7,FALSE)</f>
        <v>3.93</v>
      </c>
      <c r="O4046" s="1">
        <f>VLOOKUP(A4046,'volatile collection data'!$G$6:$K$69,5,FALSE)</f>
        <v>0</v>
      </c>
      <c r="P4046" s="1" t="str">
        <f t="shared" si="381"/>
        <v>6E</v>
      </c>
      <c r="Q4046">
        <f t="shared" si="379"/>
        <v>0.35567766768396275</v>
      </c>
      <c r="R4046" t="str">
        <f t="shared" si="382"/>
        <v>26B_0-E&amp;3.93%3.93@13</v>
      </c>
      <c r="S4046" t="str">
        <f t="shared" si="383"/>
        <v>6E-26B-VCS-Loc-22</v>
      </c>
      <c r="T4046" t="str">
        <f>IFERROR(IF(VLOOKUP(S4046,Bad!$A:$A,1,FALSE)='RAW2'!S4046,"yes","no"),"no")</f>
        <v>no</v>
      </c>
      <c r="U4046" t="str">
        <f>IFERROR(VLOOKUP(F4046,compounds!$A:$B,2,FALSE),"")</f>
        <v/>
      </c>
      <c r="V4046" t="str">
        <f>VLOOKUP(B4046,'volatile collection data'!$O:$P,2,FALSE)</f>
        <v>02.may.22 26</v>
      </c>
    </row>
    <row r="4047" spans="1:22" x14ac:dyDescent="0.2">
      <c r="A4047" t="s">
        <v>388</v>
      </c>
      <c r="B4047" s="1" t="str">
        <f t="shared" si="380"/>
        <v>6E</v>
      </c>
      <c r="C4047">
        <v>39.533000000000001</v>
      </c>
      <c r="D4047">
        <f t="shared" si="378"/>
        <v>39.53</v>
      </c>
      <c r="E4047">
        <f>VLOOKUP(D4047,'Peak Combiner'!$A$5:$D$4980,4,FALSE)</f>
        <v>39.53</v>
      </c>
      <c r="F4047">
        <f>IFERROR(VLOOKUP(D4047,rt_comb!$A:$B,2,FALSE),D4047)</f>
        <v>39.53</v>
      </c>
      <c r="G4047">
        <v>3596392</v>
      </c>
      <c r="H4047">
        <f>SUMIFS($G:$G,$E:$E,18.51,'RAW2'!$A:$A,'RAW2'!A4047)</f>
        <v>21967874</v>
      </c>
      <c r="I4047" s="1" t="str">
        <f>VLOOKUP(A4047,'volatile collection data'!$G$6:$H$69,2,FALSE)</f>
        <v>E</v>
      </c>
      <c r="J4047" s="1">
        <f>VLOOKUP(A4047,'volatile collection data'!$G$6:$I$69,3,FALSE)</f>
        <v>6</v>
      </c>
      <c r="K4047" s="1" t="str">
        <f>VLOOKUP(A4047,'volatile collection data'!$G$6:$N$69,8,FALSE)</f>
        <v>26B</v>
      </c>
      <c r="L4047" s="1">
        <f>VLOOKUP(A4047,'volatile collection data'!$G$6:$J$69,4,FALSE)</f>
        <v>3.93</v>
      </c>
      <c r="M4047" s="1">
        <f>VLOOKUP($A4047,'volatile collection data'!$G$6:$M$69,6,FALSE)</f>
        <v>13</v>
      </c>
      <c r="N4047" s="1">
        <f>VLOOKUP($A4047,'volatile collection data'!$G$6:$M$69,7,FALSE)</f>
        <v>3.93</v>
      </c>
      <c r="O4047" s="1">
        <f>VLOOKUP(A4047,'volatile collection data'!$G$6:$K$69,5,FALSE)</f>
        <v>0</v>
      </c>
      <c r="P4047" s="1" t="str">
        <f t="shared" si="381"/>
        <v>6E</v>
      </c>
      <c r="Q4047">
        <f t="shared" si="379"/>
        <v>0.20828425822939997</v>
      </c>
      <c r="R4047" t="str">
        <f t="shared" si="382"/>
        <v>26B_0-E&amp;3.93%3.93@13</v>
      </c>
      <c r="S4047" t="str">
        <f t="shared" si="383"/>
        <v>6E-26B-VCS-Loc-22</v>
      </c>
      <c r="T4047" t="str">
        <f>IFERROR(IF(VLOOKUP(S4047,Bad!$A:$A,1,FALSE)='RAW2'!S4047,"yes","no"),"no")</f>
        <v>no</v>
      </c>
      <c r="U4047" t="str">
        <f>IFERROR(VLOOKUP(F4047,compounds!$A:$B,2,FALSE),"")</f>
        <v/>
      </c>
      <c r="V4047" t="str">
        <f>VLOOKUP(B4047,'volatile collection data'!$O:$P,2,FALSE)</f>
        <v>02.may.22 26</v>
      </c>
    </row>
    <row r="4048" spans="1:22" x14ac:dyDescent="0.2">
      <c r="A4048" t="s">
        <v>388</v>
      </c>
      <c r="B4048" s="1" t="str">
        <f t="shared" si="380"/>
        <v>6E</v>
      </c>
      <c r="C4048">
        <v>40.021999999999998</v>
      </c>
      <c r="D4048">
        <f t="shared" si="378"/>
        <v>40.020000000000003</v>
      </c>
      <c r="E4048">
        <f>VLOOKUP(D4048,'Peak Combiner'!$A$5:$D$4980,4,FALSE)</f>
        <v>40.020000000000003</v>
      </c>
      <c r="F4048">
        <f>IFERROR(VLOOKUP(D4048,rt_comb!$A:$B,2,FALSE),D4048)</f>
        <v>40.020000000000003</v>
      </c>
      <c r="G4048">
        <v>1521248</v>
      </c>
      <c r="H4048">
        <f>SUMIFS($G:$G,$E:$E,18.51,'RAW2'!$A:$A,'RAW2'!A4048)</f>
        <v>21967874</v>
      </c>
      <c r="I4048" s="1" t="str">
        <f>VLOOKUP(A4048,'volatile collection data'!$G$6:$H$69,2,FALSE)</f>
        <v>E</v>
      </c>
      <c r="J4048" s="1">
        <f>VLOOKUP(A4048,'volatile collection data'!$G$6:$I$69,3,FALSE)</f>
        <v>6</v>
      </c>
      <c r="K4048" s="1" t="str">
        <f>VLOOKUP(A4048,'volatile collection data'!$G$6:$N$69,8,FALSE)</f>
        <v>26B</v>
      </c>
      <c r="L4048" s="1">
        <f>VLOOKUP(A4048,'volatile collection data'!$G$6:$J$69,4,FALSE)</f>
        <v>3.93</v>
      </c>
      <c r="M4048" s="1">
        <f>VLOOKUP($A4048,'volatile collection data'!$G$6:$M$69,6,FALSE)</f>
        <v>13</v>
      </c>
      <c r="N4048" s="1">
        <f>VLOOKUP($A4048,'volatile collection data'!$G$6:$M$69,7,FALSE)</f>
        <v>3.93</v>
      </c>
      <c r="O4048" s="1">
        <f>VLOOKUP(A4048,'volatile collection data'!$G$6:$K$69,5,FALSE)</f>
        <v>0</v>
      </c>
      <c r="P4048" s="1" t="str">
        <f t="shared" si="381"/>
        <v>6E</v>
      </c>
      <c r="Q4048">
        <f t="shared" si="379"/>
        <v>8.8102746103027194E-2</v>
      </c>
      <c r="R4048" t="str">
        <f t="shared" si="382"/>
        <v>26B_0-E&amp;3.93%3.93@13</v>
      </c>
      <c r="S4048" t="str">
        <f t="shared" si="383"/>
        <v>6E-26B-VCS-Loc-22</v>
      </c>
      <c r="T4048" t="str">
        <f>IFERROR(IF(VLOOKUP(S4048,Bad!$A:$A,1,FALSE)='RAW2'!S4048,"yes","no"),"no")</f>
        <v>no</v>
      </c>
      <c r="U4048" t="str">
        <f>IFERROR(VLOOKUP(F4048,compounds!$A:$B,2,FALSE),"")</f>
        <v/>
      </c>
      <c r="V4048" t="str">
        <f>VLOOKUP(B4048,'volatile collection data'!$O:$P,2,FALSE)</f>
        <v>02.may.22 26</v>
      </c>
    </row>
    <row r="4049" spans="1:22" x14ac:dyDescent="0.2">
      <c r="A4049" t="s">
        <v>389</v>
      </c>
      <c r="B4049" s="1" t="str">
        <f t="shared" si="380"/>
        <v>7A</v>
      </c>
      <c r="C4049">
        <v>4.1660000000000004</v>
      </c>
      <c r="D4049">
        <f t="shared" si="378"/>
        <v>4.17</v>
      </c>
      <c r="E4049">
        <f>VLOOKUP(D4049,'Peak Combiner'!$A$5:$D$4980,4,FALSE)</f>
        <v>4.1500000000000004</v>
      </c>
      <c r="F4049">
        <f>IFERROR(VLOOKUP(D4049,rt_comb!$A:$B,2,FALSE),D4049)</f>
        <v>4.17</v>
      </c>
      <c r="G4049">
        <v>20327676</v>
      </c>
      <c r="H4049">
        <f>SUMIFS($G:$G,$E:$E,18.51,'RAW2'!$A:$A,'RAW2'!A4049)</f>
        <v>49559083</v>
      </c>
      <c r="I4049" s="1" t="str">
        <f>VLOOKUP(A4049,'volatile collection data'!$G$6:$H$69,2,FALSE)</f>
        <v>A</v>
      </c>
      <c r="J4049" s="1">
        <f>VLOOKUP(A4049,'volatile collection data'!$G$6:$I$69,3,FALSE)</f>
        <v>7</v>
      </c>
      <c r="K4049" s="1" t="str">
        <f>VLOOKUP(A4049,'volatile collection data'!$G$6:$N$69,8,FALSE)</f>
        <v>1B</v>
      </c>
      <c r="L4049" s="1">
        <f>VLOOKUP(A4049,'volatile collection data'!$G$6:$J$69,4,FALSE)</f>
        <v>4.32</v>
      </c>
      <c r="M4049" s="1">
        <f>VLOOKUP($A4049,'volatile collection data'!$G$6:$M$69,6,FALSE)</f>
        <v>11</v>
      </c>
      <c r="N4049" s="1">
        <f>VLOOKUP($A4049,'volatile collection data'!$G$6:$M$69,7,FALSE)</f>
        <v>4.32</v>
      </c>
      <c r="O4049" s="1">
        <f>VLOOKUP(A4049,'volatile collection data'!$G$6:$K$69,5,FALSE)</f>
        <v>0</v>
      </c>
      <c r="P4049" s="1" t="str">
        <f t="shared" si="381"/>
        <v>7A</v>
      </c>
      <c r="Q4049">
        <f t="shared" si="379"/>
        <v>0.47473442512602126</v>
      </c>
      <c r="R4049" t="str">
        <f t="shared" si="382"/>
        <v>1B_0-A&amp;4.32%4.32@11</v>
      </c>
      <c r="S4049" t="str">
        <f t="shared" si="383"/>
        <v>7A-1B-VCS-Loc-22</v>
      </c>
      <c r="T4049" t="str">
        <f>IFERROR(IF(VLOOKUP(S4049,Bad!$A:$A,1,FALSE)='RAW2'!S4049,"yes","no"),"no")</f>
        <v>no</v>
      </c>
      <c r="U4049" t="str">
        <f>IFERROR(VLOOKUP(F4049,compounds!$A:$B,2,FALSE),"")</f>
        <v/>
      </c>
      <c r="V4049" t="str">
        <f>VLOOKUP(B4049,'volatile collection data'!$O:$P,2,FALSE)</f>
        <v>24.apr.22 1</v>
      </c>
    </row>
    <row r="4050" spans="1:22" x14ac:dyDescent="0.2">
      <c r="A4050" t="s">
        <v>389</v>
      </c>
      <c r="B4050" s="1" t="str">
        <f t="shared" si="380"/>
        <v>7A</v>
      </c>
      <c r="C4050">
        <v>4.7149999999999999</v>
      </c>
      <c r="D4050">
        <f t="shared" si="378"/>
        <v>4.72</v>
      </c>
      <c r="E4050">
        <f>VLOOKUP(D4050,'Peak Combiner'!$A$5:$D$4980,4,FALSE)</f>
        <v>4.7</v>
      </c>
      <c r="F4050">
        <f>IFERROR(VLOOKUP(D4050,rt_comb!$A:$B,2,FALSE),D4050)</f>
        <v>4.72</v>
      </c>
      <c r="G4050">
        <v>4877654</v>
      </c>
      <c r="H4050">
        <f>SUMIFS($G:$G,$E:$E,18.51,'RAW2'!$A:$A,'RAW2'!A4050)</f>
        <v>49559083</v>
      </c>
      <c r="I4050" s="1" t="str">
        <f>VLOOKUP(A4050,'volatile collection data'!$G$6:$H$69,2,FALSE)</f>
        <v>A</v>
      </c>
      <c r="J4050" s="1">
        <f>VLOOKUP(A4050,'volatile collection data'!$G$6:$I$69,3,FALSE)</f>
        <v>7</v>
      </c>
      <c r="K4050" s="1" t="str">
        <f>VLOOKUP(A4050,'volatile collection data'!$G$6:$N$69,8,FALSE)</f>
        <v>1B</v>
      </c>
      <c r="L4050" s="1">
        <f>VLOOKUP(A4050,'volatile collection data'!$G$6:$J$69,4,FALSE)</f>
        <v>4.32</v>
      </c>
      <c r="M4050" s="1">
        <f>VLOOKUP($A4050,'volatile collection data'!$G$6:$M$69,6,FALSE)</f>
        <v>11</v>
      </c>
      <c r="N4050" s="1">
        <f>VLOOKUP($A4050,'volatile collection data'!$G$6:$M$69,7,FALSE)</f>
        <v>4.32</v>
      </c>
      <c r="O4050" s="1">
        <f>VLOOKUP(A4050,'volatile collection data'!$G$6:$K$69,5,FALSE)</f>
        <v>0</v>
      </c>
      <c r="P4050" s="1" t="str">
        <f t="shared" si="381"/>
        <v>7A</v>
      </c>
      <c r="Q4050">
        <f t="shared" si="379"/>
        <v>0.11391318258189664</v>
      </c>
      <c r="R4050" t="str">
        <f t="shared" si="382"/>
        <v>1B_0-A&amp;4.32%4.32@11</v>
      </c>
      <c r="S4050" t="str">
        <f t="shared" si="383"/>
        <v>7A-1B-VCS-Loc-22</v>
      </c>
      <c r="T4050" t="str">
        <f>IFERROR(IF(VLOOKUP(S4050,Bad!$A:$A,1,FALSE)='RAW2'!S4050,"yes","no"),"no")</f>
        <v>no</v>
      </c>
      <c r="U4050" t="str">
        <f>IFERROR(VLOOKUP(F4050,compounds!$A:$B,2,FALSE),"")</f>
        <v/>
      </c>
      <c r="V4050" t="str">
        <f>VLOOKUP(B4050,'volatile collection data'!$O:$P,2,FALSE)</f>
        <v>24.apr.22 1</v>
      </c>
    </row>
    <row r="4051" spans="1:22" x14ac:dyDescent="0.2">
      <c r="A4051" t="s">
        <v>389</v>
      </c>
      <c r="B4051" s="1" t="str">
        <f t="shared" si="380"/>
        <v>7A</v>
      </c>
      <c r="C4051">
        <v>5.0250000000000004</v>
      </c>
      <c r="D4051">
        <f t="shared" si="378"/>
        <v>5.03</v>
      </c>
      <c r="E4051">
        <f>VLOOKUP(D4051,'Peak Combiner'!$A$5:$D$4980,4,FALSE)</f>
        <v>5.03</v>
      </c>
      <c r="F4051">
        <f>IFERROR(VLOOKUP(D4051,rt_comb!$A:$B,2,FALSE),D4051)</f>
        <v>5.03</v>
      </c>
      <c r="G4051">
        <v>1049807</v>
      </c>
      <c r="H4051">
        <f>SUMIFS($G:$G,$E:$E,18.51,'RAW2'!$A:$A,'RAW2'!A4051)</f>
        <v>49559083</v>
      </c>
      <c r="I4051" s="1" t="str">
        <f>VLOOKUP(A4051,'volatile collection data'!$G$6:$H$69,2,FALSE)</f>
        <v>A</v>
      </c>
      <c r="J4051" s="1">
        <f>VLOOKUP(A4051,'volatile collection data'!$G$6:$I$69,3,FALSE)</f>
        <v>7</v>
      </c>
      <c r="K4051" s="1" t="str">
        <f>VLOOKUP(A4051,'volatile collection data'!$G$6:$N$69,8,FALSE)</f>
        <v>1B</v>
      </c>
      <c r="L4051" s="1">
        <f>VLOOKUP(A4051,'volatile collection data'!$G$6:$J$69,4,FALSE)</f>
        <v>4.32</v>
      </c>
      <c r="M4051" s="1">
        <f>VLOOKUP($A4051,'volatile collection data'!$G$6:$M$69,6,FALSE)</f>
        <v>11</v>
      </c>
      <c r="N4051" s="1">
        <f>VLOOKUP($A4051,'volatile collection data'!$G$6:$M$69,7,FALSE)</f>
        <v>4.32</v>
      </c>
      <c r="O4051" s="1">
        <f>VLOOKUP(A4051,'volatile collection data'!$G$6:$K$69,5,FALSE)</f>
        <v>0</v>
      </c>
      <c r="P4051" s="1" t="str">
        <f t="shared" si="381"/>
        <v>7A</v>
      </c>
      <c r="Q4051">
        <f t="shared" si="379"/>
        <v>2.4517289759944674E-2</v>
      </c>
      <c r="R4051" t="str">
        <f t="shared" si="382"/>
        <v>1B_0-A&amp;4.32%4.32@11</v>
      </c>
      <c r="S4051" t="str">
        <f t="shared" si="383"/>
        <v>7A-1B-VCS-Loc-22</v>
      </c>
      <c r="T4051" t="str">
        <f>IFERROR(IF(VLOOKUP(S4051,Bad!$A:$A,1,FALSE)='RAW2'!S4051,"yes","no"),"no")</f>
        <v>no</v>
      </c>
      <c r="U4051" t="str">
        <f>IFERROR(VLOOKUP(F4051,compounds!$A:$B,2,FALSE),"")</f>
        <v/>
      </c>
      <c r="V4051" t="str">
        <f>VLOOKUP(B4051,'volatile collection data'!$O:$P,2,FALSE)</f>
        <v>24.apr.22 1</v>
      </c>
    </row>
    <row r="4052" spans="1:22" x14ac:dyDescent="0.2">
      <c r="A4052" t="s">
        <v>389</v>
      </c>
      <c r="B4052" s="1" t="str">
        <f t="shared" si="380"/>
        <v>7A</v>
      </c>
      <c r="C4052">
        <v>5.3659999999999997</v>
      </c>
      <c r="D4052">
        <f t="shared" si="378"/>
        <v>5.37</v>
      </c>
      <c r="E4052">
        <f>VLOOKUP(D4052,'Peak Combiner'!$A$5:$D$4980,4,FALSE)</f>
        <v>5.37</v>
      </c>
      <c r="F4052">
        <f>IFERROR(VLOOKUP(D4052,rt_comb!$A:$B,2,FALSE),D4052)</f>
        <v>5.37</v>
      </c>
      <c r="G4052">
        <v>4763824</v>
      </c>
      <c r="H4052">
        <f>SUMIFS($G:$G,$E:$E,18.51,'RAW2'!$A:$A,'RAW2'!A4052)</f>
        <v>49559083</v>
      </c>
      <c r="I4052" s="1" t="str">
        <f>VLOOKUP(A4052,'volatile collection data'!$G$6:$H$69,2,FALSE)</f>
        <v>A</v>
      </c>
      <c r="J4052" s="1">
        <f>VLOOKUP(A4052,'volatile collection data'!$G$6:$I$69,3,FALSE)</f>
        <v>7</v>
      </c>
      <c r="K4052" s="1" t="str">
        <f>VLOOKUP(A4052,'volatile collection data'!$G$6:$N$69,8,FALSE)</f>
        <v>1B</v>
      </c>
      <c r="L4052" s="1">
        <f>VLOOKUP(A4052,'volatile collection data'!$G$6:$J$69,4,FALSE)</f>
        <v>4.32</v>
      </c>
      <c r="M4052" s="1">
        <f>VLOOKUP($A4052,'volatile collection data'!$G$6:$M$69,6,FALSE)</f>
        <v>11</v>
      </c>
      <c r="N4052" s="1">
        <f>VLOOKUP($A4052,'volatile collection data'!$G$6:$M$69,7,FALSE)</f>
        <v>4.32</v>
      </c>
      <c r="O4052" s="1">
        <f>VLOOKUP(A4052,'volatile collection data'!$G$6:$K$69,5,FALSE)</f>
        <v>0</v>
      </c>
      <c r="P4052" s="1" t="str">
        <f t="shared" si="381"/>
        <v>7A</v>
      </c>
      <c r="Q4052">
        <f t="shared" si="379"/>
        <v>0.11125478623535436</v>
      </c>
      <c r="R4052" t="str">
        <f t="shared" si="382"/>
        <v>1B_0-A&amp;4.32%4.32@11</v>
      </c>
      <c r="S4052" t="str">
        <f t="shared" si="383"/>
        <v>7A-1B-VCS-Loc-22</v>
      </c>
      <c r="T4052" t="str">
        <f>IFERROR(IF(VLOOKUP(S4052,Bad!$A:$A,1,FALSE)='RAW2'!S4052,"yes","no"),"no")</f>
        <v>no</v>
      </c>
      <c r="U4052" t="str">
        <f>IFERROR(VLOOKUP(F4052,compounds!$A:$B,2,FALSE),"")</f>
        <v/>
      </c>
      <c r="V4052" t="str">
        <f>VLOOKUP(B4052,'volatile collection data'!$O:$P,2,FALSE)</f>
        <v>24.apr.22 1</v>
      </c>
    </row>
    <row r="4053" spans="1:22" x14ac:dyDescent="0.2">
      <c r="A4053" t="s">
        <v>389</v>
      </c>
      <c r="B4053" s="1" t="str">
        <f t="shared" si="380"/>
        <v>7A</v>
      </c>
      <c r="C4053">
        <v>6.2649999999999997</v>
      </c>
      <c r="D4053">
        <f t="shared" si="378"/>
        <v>6.27</v>
      </c>
      <c r="E4053">
        <f>VLOOKUP(D4053,'Peak Combiner'!$A$5:$D$4980,4,FALSE)</f>
        <v>6.25</v>
      </c>
      <c r="F4053">
        <f>IFERROR(VLOOKUP(D4053,rt_comb!$A:$B,2,FALSE),D4053)</f>
        <v>6.27</v>
      </c>
      <c r="G4053">
        <v>1526809</v>
      </c>
      <c r="H4053">
        <f>SUMIFS($G:$G,$E:$E,18.51,'RAW2'!$A:$A,'RAW2'!A4053)</f>
        <v>49559083</v>
      </c>
      <c r="I4053" s="1" t="str">
        <f>VLOOKUP(A4053,'volatile collection data'!$G$6:$H$69,2,FALSE)</f>
        <v>A</v>
      </c>
      <c r="J4053" s="1">
        <f>VLOOKUP(A4053,'volatile collection data'!$G$6:$I$69,3,FALSE)</f>
        <v>7</v>
      </c>
      <c r="K4053" s="1" t="str">
        <f>VLOOKUP(A4053,'volatile collection data'!$G$6:$N$69,8,FALSE)</f>
        <v>1B</v>
      </c>
      <c r="L4053" s="1">
        <f>VLOOKUP(A4053,'volatile collection data'!$G$6:$J$69,4,FALSE)</f>
        <v>4.32</v>
      </c>
      <c r="M4053" s="1">
        <f>VLOOKUP($A4053,'volatile collection data'!$G$6:$M$69,6,FALSE)</f>
        <v>11</v>
      </c>
      <c r="N4053" s="1">
        <f>VLOOKUP($A4053,'volatile collection data'!$G$6:$M$69,7,FALSE)</f>
        <v>4.32</v>
      </c>
      <c r="O4053" s="1">
        <f>VLOOKUP(A4053,'volatile collection data'!$G$6:$K$69,5,FALSE)</f>
        <v>0</v>
      </c>
      <c r="P4053" s="1" t="str">
        <f t="shared" si="381"/>
        <v>7A</v>
      </c>
      <c r="Q4053">
        <f t="shared" si="379"/>
        <v>3.5657238579178234E-2</v>
      </c>
      <c r="R4053" t="str">
        <f t="shared" si="382"/>
        <v>1B_0-A&amp;4.32%4.32@11</v>
      </c>
      <c r="S4053" t="str">
        <f t="shared" si="383"/>
        <v>7A-1B-VCS-Loc-22</v>
      </c>
      <c r="T4053" t="str">
        <f>IFERROR(IF(VLOOKUP(S4053,Bad!$A:$A,1,FALSE)='RAW2'!S4053,"yes","no"),"no")</f>
        <v>no</v>
      </c>
      <c r="U4053" t="str">
        <f>IFERROR(VLOOKUP(F4053,compounds!$A:$B,2,FALSE),"")</f>
        <v/>
      </c>
      <c r="V4053" t="str">
        <f>VLOOKUP(B4053,'volatile collection data'!$O:$P,2,FALSE)</f>
        <v>24.apr.22 1</v>
      </c>
    </row>
    <row r="4054" spans="1:22" x14ac:dyDescent="0.2">
      <c r="A4054" t="s">
        <v>389</v>
      </c>
      <c r="B4054" s="1" t="str">
        <f t="shared" si="380"/>
        <v>7A</v>
      </c>
      <c r="C4054">
        <v>6.3220000000000001</v>
      </c>
      <c r="D4054">
        <f t="shared" si="378"/>
        <v>6.32</v>
      </c>
      <c r="E4054">
        <f>VLOOKUP(D4054,'Peak Combiner'!$A$5:$D$4980,4,FALSE)</f>
        <v>6.32</v>
      </c>
      <c r="F4054">
        <f>IFERROR(VLOOKUP(D4054,rt_comb!$A:$B,2,FALSE),D4054)</f>
        <v>6.32</v>
      </c>
      <c r="G4054">
        <v>9903583</v>
      </c>
      <c r="H4054">
        <f>SUMIFS($G:$G,$E:$E,18.51,'RAW2'!$A:$A,'RAW2'!A4054)</f>
        <v>49559083</v>
      </c>
      <c r="I4054" s="1" t="str">
        <f>VLOOKUP(A4054,'volatile collection data'!$G$6:$H$69,2,FALSE)</f>
        <v>A</v>
      </c>
      <c r="J4054" s="1">
        <f>VLOOKUP(A4054,'volatile collection data'!$G$6:$I$69,3,FALSE)</f>
        <v>7</v>
      </c>
      <c r="K4054" s="1" t="str">
        <f>VLOOKUP(A4054,'volatile collection data'!$G$6:$N$69,8,FALSE)</f>
        <v>1B</v>
      </c>
      <c r="L4054" s="1">
        <f>VLOOKUP(A4054,'volatile collection data'!$G$6:$J$69,4,FALSE)</f>
        <v>4.32</v>
      </c>
      <c r="M4054" s="1">
        <f>VLOOKUP($A4054,'volatile collection data'!$G$6:$M$69,6,FALSE)</f>
        <v>11</v>
      </c>
      <c r="N4054" s="1">
        <f>VLOOKUP($A4054,'volatile collection data'!$G$6:$M$69,7,FALSE)</f>
        <v>4.32</v>
      </c>
      <c r="O4054" s="1">
        <f>VLOOKUP(A4054,'volatile collection data'!$G$6:$K$69,5,FALSE)</f>
        <v>0</v>
      </c>
      <c r="P4054" s="1" t="str">
        <f t="shared" si="381"/>
        <v>7A</v>
      </c>
      <c r="Q4054">
        <f t="shared" si="379"/>
        <v>0.23128919322567112</v>
      </c>
      <c r="R4054" t="str">
        <f t="shared" si="382"/>
        <v>1B_0-A&amp;4.32%4.32@11</v>
      </c>
      <c r="S4054" t="str">
        <f t="shared" si="383"/>
        <v>7A-1B-VCS-Loc-22</v>
      </c>
      <c r="T4054" t="str">
        <f>IFERROR(IF(VLOOKUP(S4054,Bad!$A:$A,1,FALSE)='RAW2'!S4054,"yes","no"),"no")</f>
        <v>no</v>
      </c>
      <c r="U4054" t="str">
        <f>IFERROR(VLOOKUP(F4054,compounds!$A:$B,2,FALSE),"")</f>
        <v/>
      </c>
      <c r="V4054" t="str">
        <f>VLOOKUP(B4054,'volatile collection data'!$O:$P,2,FALSE)</f>
        <v>24.apr.22 1</v>
      </c>
    </row>
    <row r="4055" spans="1:22" x14ac:dyDescent="0.2">
      <c r="A4055" t="s">
        <v>389</v>
      </c>
      <c r="B4055" s="1" t="str">
        <f t="shared" si="380"/>
        <v>7A</v>
      </c>
      <c r="C4055">
        <v>8.4559999999999995</v>
      </c>
      <c r="D4055">
        <f t="shared" si="378"/>
        <v>8.4600000000000009</v>
      </c>
      <c r="E4055">
        <f>VLOOKUP(D4055,'Peak Combiner'!$A$5:$D$4980,4,FALSE)</f>
        <v>8.4600000000000009</v>
      </c>
      <c r="F4055">
        <f>IFERROR(VLOOKUP(D4055,rt_comb!$A:$B,2,FALSE),D4055)</f>
        <v>8.4600000000000009</v>
      </c>
      <c r="G4055">
        <v>7787581</v>
      </c>
      <c r="H4055">
        <f>SUMIFS($G:$G,$E:$E,18.51,'RAW2'!$A:$A,'RAW2'!A4055)</f>
        <v>49559083</v>
      </c>
      <c r="I4055" s="1" t="str">
        <f>VLOOKUP(A4055,'volatile collection data'!$G$6:$H$69,2,FALSE)</f>
        <v>A</v>
      </c>
      <c r="J4055" s="1">
        <f>VLOOKUP(A4055,'volatile collection data'!$G$6:$I$69,3,FALSE)</f>
        <v>7</v>
      </c>
      <c r="K4055" s="1" t="str">
        <f>VLOOKUP(A4055,'volatile collection data'!$G$6:$N$69,8,FALSE)</f>
        <v>1B</v>
      </c>
      <c r="L4055" s="1">
        <f>VLOOKUP(A4055,'volatile collection data'!$G$6:$J$69,4,FALSE)</f>
        <v>4.32</v>
      </c>
      <c r="M4055" s="1">
        <f>VLOOKUP($A4055,'volatile collection data'!$G$6:$M$69,6,FALSE)</f>
        <v>11</v>
      </c>
      <c r="N4055" s="1">
        <f>VLOOKUP($A4055,'volatile collection data'!$G$6:$M$69,7,FALSE)</f>
        <v>4.32</v>
      </c>
      <c r="O4055" s="1">
        <f>VLOOKUP(A4055,'volatile collection data'!$G$6:$K$69,5,FALSE)</f>
        <v>0</v>
      </c>
      <c r="P4055" s="1" t="str">
        <f t="shared" si="381"/>
        <v>7A</v>
      </c>
      <c r="Q4055">
        <f t="shared" si="379"/>
        <v>0.18187188683828523</v>
      </c>
      <c r="R4055" t="str">
        <f t="shared" si="382"/>
        <v>1B_0-A&amp;4.32%4.32@11</v>
      </c>
      <c r="S4055" t="str">
        <f t="shared" si="383"/>
        <v>7A-1B-VCS-Loc-22</v>
      </c>
      <c r="T4055" t="str">
        <f>IFERROR(IF(VLOOKUP(S4055,Bad!$A:$A,1,FALSE)='RAW2'!S4055,"yes","no"),"no")</f>
        <v>no</v>
      </c>
      <c r="U4055" t="str">
        <f>IFERROR(VLOOKUP(F4055,compounds!$A:$B,2,FALSE),"")</f>
        <v/>
      </c>
      <c r="V4055" t="str">
        <f>VLOOKUP(B4055,'volatile collection data'!$O:$P,2,FALSE)</f>
        <v>24.apr.22 1</v>
      </c>
    </row>
    <row r="4056" spans="1:22" x14ac:dyDescent="0.2">
      <c r="A4056" t="s">
        <v>389</v>
      </c>
      <c r="B4056" s="1" t="str">
        <f t="shared" si="380"/>
        <v>7A</v>
      </c>
      <c r="C4056">
        <v>8.6180000000000003</v>
      </c>
      <c r="D4056">
        <f t="shared" si="378"/>
        <v>8.6199999999999992</v>
      </c>
      <c r="E4056">
        <f>VLOOKUP(D4056,'Peak Combiner'!$A$5:$D$4980,4,FALSE)</f>
        <v>8.6199999999999992</v>
      </c>
      <c r="F4056">
        <f>IFERROR(VLOOKUP(D4056,rt_comb!$A:$B,2,FALSE),D4056)</f>
        <v>8.6199999999999992</v>
      </c>
      <c r="G4056">
        <v>37275597</v>
      </c>
      <c r="H4056">
        <f>SUMIFS($G:$G,$E:$E,18.51,'RAW2'!$A:$A,'RAW2'!A4056)</f>
        <v>49559083</v>
      </c>
      <c r="I4056" s="1" t="str">
        <f>VLOOKUP(A4056,'volatile collection data'!$G$6:$H$69,2,FALSE)</f>
        <v>A</v>
      </c>
      <c r="J4056" s="1">
        <f>VLOOKUP(A4056,'volatile collection data'!$G$6:$I$69,3,FALSE)</f>
        <v>7</v>
      </c>
      <c r="K4056" s="1" t="str">
        <f>VLOOKUP(A4056,'volatile collection data'!$G$6:$N$69,8,FALSE)</f>
        <v>1B</v>
      </c>
      <c r="L4056" s="1">
        <f>VLOOKUP(A4056,'volatile collection data'!$G$6:$J$69,4,FALSE)</f>
        <v>4.32</v>
      </c>
      <c r="M4056" s="1">
        <f>VLOOKUP($A4056,'volatile collection data'!$G$6:$M$69,6,FALSE)</f>
        <v>11</v>
      </c>
      <c r="N4056" s="1">
        <f>VLOOKUP($A4056,'volatile collection data'!$G$6:$M$69,7,FALSE)</f>
        <v>4.32</v>
      </c>
      <c r="O4056" s="1">
        <f>VLOOKUP(A4056,'volatile collection data'!$G$6:$K$69,5,FALSE)</f>
        <v>0</v>
      </c>
      <c r="P4056" s="1" t="str">
        <f t="shared" si="381"/>
        <v>7A</v>
      </c>
      <c r="Q4056">
        <f t="shared" si="379"/>
        <v>0.87053773943584323</v>
      </c>
      <c r="R4056" t="str">
        <f t="shared" si="382"/>
        <v>1B_0-A&amp;4.32%4.32@11</v>
      </c>
      <c r="S4056" t="str">
        <f t="shared" si="383"/>
        <v>7A-1B-VCS-Loc-22</v>
      </c>
      <c r="T4056" t="str">
        <f>IFERROR(IF(VLOOKUP(S4056,Bad!$A:$A,1,FALSE)='RAW2'!S4056,"yes","no"),"no")</f>
        <v>no</v>
      </c>
      <c r="U4056" t="str">
        <f>IFERROR(VLOOKUP(F4056,compounds!$A:$B,2,FALSE),"")</f>
        <v/>
      </c>
      <c r="V4056" t="str">
        <f>VLOOKUP(B4056,'volatile collection data'!$O:$P,2,FALSE)</f>
        <v>24.apr.22 1</v>
      </c>
    </row>
    <row r="4057" spans="1:22" x14ac:dyDescent="0.2">
      <c r="A4057" t="s">
        <v>389</v>
      </c>
      <c r="B4057" s="1" t="str">
        <f t="shared" si="380"/>
        <v>7A</v>
      </c>
      <c r="C4057">
        <v>8.9649999999999999</v>
      </c>
      <c r="D4057">
        <f t="shared" si="378"/>
        <v>8.9700000000000006</v>
      </c>
      <c r="E4057">
        <f>VLOOKUP(D4057,'Peak Combiner'!$A$5:$D$4980,4,FALSE)</f>
        <v>8.9600000000000009</v>
      </c>
      <c r="F4057">
        <f>IFERROR(VLOOKUP(D4057,rt_comb!$A:$B,2,FALSE),D4057)</f>
        <v>8.9700000000000006</v>
      </c>
      <c r="G4057">
        <v>3815216</v>
      </c>
      <c r="H4057">
        <f>SUMIFS($G:$G,$E:$E,18.51,'RAW2'!$A:$A,'RAW2'!A4057)</f>
        <v>49559083</v>
      </c>
      <c r="I4057" s="1" t="str">
        <f>VLOOKUP(A4057,'volatile collection data'!$G$6:$H$69,2,FALSE)</f>
        <v>A</v>
      </c>
      <c r="J4057" s="1">
        <f>VLOOKUP(A4057,'volatile collection data'!$G$6:$I$69,3,FALSE)</f>
        <v>7</v>
      </c>
      <c r="K4057" s="1" t="str">
        <f>VLOOKUP(A4057,'volatile collection data'!$G$6:$N$69,8,FALSE)</f>
        <v>1B</v>
      </c>
      <c r="L4057" s="1">
        <f>VLOOKUP(A4057,'volatile collection data'!$G$6:$J$69,4,FALSE)</f>
        <v>4.32</v>
      </c>
      <c r="M4057" s="1">
        <f>VLOOKUP($A4057,'volatile collection data'!$G$6:$M$69,6,FALSE)</f>
        <v>11</v>
      </c>
      <c r="N4057" s="1">
        <f>VLOOKUP($A4057,'volatile collection data'!$G$6:$M$69,7,FALSE)</f>
        <v>4.32</v>
      </c>
      <c r="O4057" s="1">
        <f>VLOOKUP(A4057,'volatile collection data'!$G$6:$K$69,5,FALSE)</f>
        <v>0</v>
      </c>
      <c r="P4057" s="1" t="str">
        <f t="shared" si="381"/>
        <v>7A</v>
      </c>
      <c r="Q4057">
        <f t="shared" si="379"/>
        <v>8.9100907279887689E-2</v>
      </c>
      <c r="R4057" t="str">
        <f t="shared" si="382"/>
        <v>1B_0-A&amp;4.32%4.32@11</v>
      </c>
      <c r="S4057" t="str">
        <f t="shared" si="383"/>
        <v>7A-1B-VCS-Loc-22</v>
      </c>
      <c r="T4057" t="str">
        <f>IFERROR(IF(VLOOKUP(S4057,Bad!$A:$A,1,FALSE)='RAW2'!S4057,"yes","no"),"no")</f>
        <v>no</v>
      </c>
      <c r="U4057" t="str">
        <f>IFERROR(VLOOKUP(F4057,compounds!$A:$B,2,FALSE),"")</f>
        <v>bpinene</v>
      </c>
      <c r="V4057" t="str">
        <f>VLOOKUP(B4057,'volatile collection data'!$O:$P,2,FALSE)</f>
        <v>24.apr.22 1</v>
      </c>
    </row>
    <row r="4058" spans="1:22" x14ac:dyDescent="0.2">
      <c r="A4058" t="s">
        <v>389</v>
      </c>
      <c r="B4058" s="1" t="str">
        <f t="shared" si="380"/>
        <v>7A</v>
      </c>
      <c r="C4058">
        <v>9.3800000000000008</v>
      </c>
      <c r="D4058">
        <f t="shared" si="378"/>
        <v>9.3800000000000008</v>
      </c>
      <c r="E4058">
        <f>VLOOKUP(D4058,'Peak Combiner'!$A$5:$D$4980,4,FALSE)</f>
        <v>9.3800000000000008</v>
      </c>
      <c r="F4058">
        <f>IFERROR(VLOOKUP(D4058,rt_comb!$A:$B,2,FALSE),D4058)</f>
        <v>9.3800000000000008</v>
      </c>
      <c r="G4058">
        <v>20208348</v>
      </c>
      <c r="H4058">
        <f>SUMIFS($G:$G,$E:$E,18.51,'RAW2'!$A:$A,'RAW2'!A4058)</f>
        <v>49559083</v>
      </c>
      <c r="I4058" s="1" t="str">
        <f>VLOOKUP(A4058,'volatile collection data'!$G$6:$H$69,2,FALSE)</f>
        <v>A</v>
      </c>
      <c r="J4058" s="1">
        <f>VLOOKUP(A4058,'volatile collection data'!$G$6:$I$69,3,FALSE)</f>
        <v>7</v>
      </c>
      <c r="K4058" s="1" t="str">
        <f>VLOOKUP(A4058,'volatile collection data'!$G$6:$N$69,8,FALSE)</f>
        <v>1B</v>
      </c>
      <c r="L4058" s="1">
        <f>VLOOKUP(A4058,'volatile collection data'!$G$6:$J$69,4,FALSE)</f>
        <v>4.32</v>
      </c>
      <c r="M4058" s="1">
        <f>VLOOKUP($A4058,'volatile collection data'!$G$6:$M$69,6,FALSE)</f>
        <v>11</v>
      </c>
      <c r="N4058" s="1">
        <f>VLOOKUP($A4058,'volatile collection data'!$G$6:$M$69,7,FALSE)</f>
        <v>4.32</v>
      </c>
      <c r="O4058" s="1">
        <f>VLOOKUP(A4058,'volatile collection data'!$G$6:$K$69,5,FALSE)</f>
        <v>0</v>
      </c>
      <c r="P4058" s="1" t="str">
        <f t="shared" si="381"/>
        <v>7A</v>
      </c>
      <c r="Q4058">
        <f t="shared" si="379"/>
        <v>0.47194762797904599</v>
      </c>
      <c r="R4058" t="str">
        <f t="shared" si="382"/>
        <v>1B_0-A&amp;4.32%4.32@11</v>
      </c>
      <c r="S4058" t="str">
        <f t="shared" si="383"/>
        <v>7A-1B-VCS-Loc-22</v>
      </c>
      <c r="T4058" t="str">
        <f>IFERROR(IF(VLOOKUP(S4058,Bad!$A:$A,1,FALSE)='RAW2'!S4058,"yes","no"),"no")</f>
        <v>no</v>
      </c>
      <c r="U4058" t="str">
        <f>IFERROR(VLOOKUP(F4058,compounds!$A:$B,2,FALSE),"")</f>
        <v>octanal</v>
      </c>
      <c r="V4058" t="str">
        <f>VLOOKUP(B4058,'volatile collection data'!$O:$P,2,FALSE)</f>
        <v>24.apr.22 1</v>
      </c>
    </row>
    <row r="4059" spans="1:22" x14ac:dyDescent="0.2">
      <c r="A4059" t="s">
        <v>389</v>
      </c>
      <c r="B4059" s="1" t="str">
        <f t="shared" si="380"/>
        <v>7A</v>
      </c>
      <c r="C4059">
        <v>9.5399999999999991</v>
      </c>
      <c r="D4059">
        <f t="shared" si="378"/>
        <v>9.5399999999999991</v>
      </c>
      <c r="E4059">
        <f>VLOOKUP(D4059,'Peak Combiner'!$A$5:$D$4980,4,FALSE)</f>
        <v>9.5299999999999994</v>
      </c>
      <c r="F4059">
        <f>IFERROR(VLOOKUP(D4059,rt_comb!$A:$B,2,FALSE),D4059)</f>
        <v>9.5399999999999991</v>
      </c>
      <c r="G4059">
        <v>7190227</v>
      </c>
      <c r="H4059">
        <f>SUMIFS($G:$G,$E:$E,18.51,'RAW2'!$A:$A,'RAW2'!A4059)</f>
        <v>49559083</v>
      </c>
      <c r="I4059" s="1" t="str">
        <f>VLOOKUP(A4059,'volatile collection data'!$G$6:$H$69,2,FALSE)</f>
        <v>A</v>
      </c>
      <c r="J4059" s="1">
        <f>VLOOKUP(A4059,'volatile collection data'!$G$6:$I$69,3,FALSE)</f>
        <v>7</v>
      </c>
      <c r="K4059" s="1" t="str">
        <f>VLOOKUP(A4059,'volatile collection data'!$G$6:$N$69,8,FALSE)</f>
        <v>1B</v>
      </c>
      <c r="L4059" s="1">
        <f>VLOOKUP(A4059,'volatile collection data'!$G$6:$J$69,4,FALSE)</f>
        <v>4.32</v>
      </c>
      <c r="M4059" s="1">
        <f>VLOOKUP($A4059,'volatile collection data'!$G$6:$M$69,6,FALSE)</f>
        <v>11</v>
      </c>
      <c r="N4059" s="1">
        <f>VLOOKUP($A4059,'volatile collection data'!$G$6:$M$69,7,FALSE)</f>
        <v>4.32</v>
      </c>
      <c r="O4059" s="1">
        <f>VLOOKUP(A4059,'volatile collection data'!$G$6:$K$69,5,FALSE)</f>
        <v>0</v>
      </c>
      <c r="P4059" s="1" t="str">
        <f t="shared" si="381"/>
        <v>7A</v>
      </c>
      <c r="Q4059">
        <f t="shared" si="379"/>
        <v>0.16792122628138095</v>
      </c>
      <c r="R4059" t="str">
        <f t="shared" si="382"/>
        <v>1B_0-A&amp;4.32%4.32@11</v>
      </c>
      <c r="S4059" t="str">
        <f t="shared" si="383"/>
        <v>7A-1B-VCS-Loc-22</v>
      </c>
      <c r="T4059" t="str">
        <f>IFERROR(IF(VLOOKUP(S4059,Bad!$A:$A,1,FALSE)='RAW2'!S4059,"yes","no"),"no")</f>
        <v>no</v>
      </c>
      <c r="U4059" t="str">
        <f>IFERROR(VLOOKUP(F4059,compounds!$A:$B,2,FALSE),"")</f>
        <v>z3hex</v>
      </c>
      <c r="V4059" t="str">
        <f>VLOOKUP(B4059,'volatile collection data'!$O:$P,2,FALSE)</f>
        <v>24.apr.22 1</v>
      </c>
    </row>
    <row r="4060" spans="1:22" x14ac:dyDescent="0.2">
      <c r="A4060" t="s">
        <v>389</v>
      </c>
      <c r="B4060" s="1" t="str">
        <f t="shared" si="380"/>
        <v>7A</v>
      </c>
      <c r="C4060">
        <v>9.8059999999999992</v>
      </c>
      <c r="D4060">
        <f t="shared" si="378"/>
        <v>9.81</v>
      </c>
      <c r="E4060">
        <f>VLOOKUP(D4060,'Peak Combiner'!$A$5:$D$4980,4,FALSE)</f>
        <v>9.8000000000000007</v>
      </c>
      <c r="F4060">
        <f>IFERROR(VLOOKUP(D4060,rt_comb!$A:$B,2,FALSE),D4060)</f>
        <v>9.81</v>
      </c>
      <c r="G4060">
        <v>12644365</v>
      </c>
      <c r="H4060">
        <f>SUMIFS($G:$G,$E:$E,18.51,'RAW2'!$A:$A,'RAW2'!A4060)</f>
        <v>49559083</v>
      </c>
      <c r="I4060" s="1" t="str">
        <f>VLOOKUP(A4060,'volatile collection data'!$G$6:$H$69,2,FALSE)</f>
        <v>A</v>
      </c>
      <c r="J4060" s="1">
        <f>VLOOKUP(A4060,'volatile collection data'!$G$6:$I$69,3,FALSE)</f>
        <v>7</v>
      </c>
      <c r="K4060" s="1" t="str">
        <f>VLOOKUP(A4060,'volatile collection data'!$G$6:$N$69,8,FALSE)</f>
        <v>1B</v>
      </c>
      <c r="L4060" s="1">
        <f>VLOOKUP(A4060,'volatile collection data'!$G$6:$J$69,4,FALSE)</f>
        <v>4.32</v>
      </c>
      <c r="M4060" s="1">
        <f>VLOOKUP($A4060,'volatile collection data'!$G$6:$M$69,6,FALSE)</f>
        <v>11</v>
      </c>
      <c r="N4060" s="1">
        <f>VLOOKUP($A4060,'volatile collection data'!$G$6:$M$69,7,FALSE)</f>
        <v>4.32</v>
      </c>
      <c r="O4060" s="1">
        <f>VLOOKUP(A4060,'volatile collection data'!$G$6:$K$69,5,FALSE)</f>
        <v>0</v>
      </c>
      <c r="P4060" s="1" t="str">
        <f t="shared" si="381"/>
        <v>7A</v>
      </c>
      <c r="Q4060">
        <f t="shared" si="379"/>
        <v>0.29529766951020786</v>
      </c>
      <c r="R4060" t="str">
        <f t="shared" si="382"/>
        <v>1B_0-A&amp;4.32%4.32@11</v>
      </c>
      <c r="S4060" t="str">
        <f t="shared" si="383"/>
        <v>7A-1B-VCS-Loc-22</v>
      </c>
      <c r="T4060" t="str">
        <f>IFERROR(IF(VLOOKUP(S4060,Bad!$A:$A,1,FALSE)='RAW2'!S4060,"yes","no"),"no")</f>
        <v>no</v>
      </c>
      <c r="U4060" t="str">
        <f>IFERROR(VLOOKUP(F4060,compounds!$A:$B,2,FALSE),"")</f>
        <v>sixmethyl</v>
      </c>
      <c r="V4060" t="str">
        <f>VLOOKUP(B4060,'volatile collection data'!$O:$P,2,FALSE)</f>
        <v>24.apr.22 1</v>
      </c>
    </row>
    <row r="4061" spans="1:22" x14ac:dyDescent="0.2">
      <c r="A4061" t="s">
        <v>389</v>
      </c>
      <c r="B4061" s="1" t="str">
        <f t="shared" si="380"/>
        <v>7A</v>
      </c>
      <c r="C4061">
        <v>9.9969999999999999</v>
      </c>
      <c r="D4061">
        <f t="shared" si="378"/>
        <v>10</v>
      </c>
      <c r="E4061">
        <f>VLOOKUP(D4061,'Peak Combiner'!$A$5:$D$4980,4,FALSE)</f>
        <v>9.99</v>
      </c>
      <c r="F4061">
        <f>IFERROR(VLOOKUP(D4061,rt_comb!$A:$B,2,FALSE),D4061)</f>
        <v>10</v>
      </c>
      <c r="G4061">
        <v>2765772</v>
      </c>
      <c r="H4061">
        <f>SUMIFS($G:$G,$E:$E,18.51,'RAW2'!$A:$A,'RAW2'!A4061)</f>
        <v>49559083</v>
      </c>
      <c r="I4061" s="1" t="str">
        <f>VLOOKUP(A4061,'volatile collection data'!$G$6:$H$69,2,FALSE)</f>
        <v>A</v>
      </c>
      <c r="J4061" s="1">
        <f>VLOOKUP(A4061,'volatile collection data'!$G$6:$I$69,3,FALSE)</f>
        <v>7</v>
      </c>
      <c r="K4061" s="1" t="str">
        <f>VLOOKUP(A4061,'volatile collection data'!$G$6:$N$69,8,FALSE)</f>
        <v>1B</v>
      </c>
      <c r="L4061" s="1">
        <f>VLOOKUP(A4061,'volatile collection data'!$G$6:$J$69,4,FALSE)</f>
        <v>4.32</v>
      </c>
      <c r="M4061" s="1">
        <f>VLOOKUP($A4061,'volatile collection data'!$G$6:$M$69,6,FALSE)</f>
        <v>11</v>
      </c>
      <c r="N4061" s="1">
        <f>VLOOKUP($A4061,'volatile collection data'!$G$6:$M$69,7,FALSE)</f>
        <v>4.32</v>
      </c>
      <c r="O4061" s="1">
        <f>VLOOKUP(A4061,'volatile collection data'!$G$6:$K$69,5,FALSE)</f>
        <v>0</v>
      </c>
      <c r="P4061" s="1" t="str">
        <f t="shared" si="381"/>
        <v>7A</v>
      </c>
      <c r="Q4061">
        <f t="shared" si="379"/>
        <v>6.459209505551182E-2</v>
      </c>
      <c r="R4061" t="str">
        <f t="shared" si="382"/>
        <v>1B_0-A&amp;4.32%4.32@11</v>
      </c>
      <c r="S4061" t="str">
        <f t="shared" si="383"/>
        <v>7A-1B-VCS-Loc-22</v>
      </c>
      <c r="T4061" t="str">
        <f>IFERROR(IF(VLOOKUP(S4061,Bad!$A:$A,1,FALSE)='RAW2'!S4061,"yes","no"),"no")</f>
        <v>no</v>
      </c>
      <c r="U4061" t="str">
        <f>IFERROR(VLOOKUP(F4061,compounds!$A:$B,2,FALSE),"")</f>
        <v/>
      </c>
      <c r="V4061" t="str">
        <f>VLOOKUP(B4061,'volatile collection data'!$O:$P,2,FALSE)</f>
        <v>24.apr.22 1</v>
      </c>
    </row>
    <row r="4062" spans="1:22" x14ac:dyDescent="0.2">
      <c r="A4062" t="s">
        <v>389</v>
      </c>
      <c r="B4062" s="1" t="str">
        <f t="shared" si="380"/>
        <v>7A</v>
      </c>
      <c r="C4062">
        <v>10.193</v>
      </c>
      <c r="D4062">
        <f t="shared" si="378"/>
        <v>10.19</v>
      </c>
      <c r="E4062">
        <f>VLOOKUP(D4062,'Peak Combiner'!$A$5:$D$4980,4,FALSE)</f>
        <v>10.18</v>
      </c>
      <c r="F4062">
        <f>IFERROR(VLOOKUP(D4062,rt_comb!$A:$B,2,FALSE),D4062)</f>
        <v>10.19</v>
      </c>
      <c r="G4062">
        <v>6480209</v>
      </c>
      <c r="H4062">
        <f>SUMIFS($G:$G,$E:$E,18.51,'RAW2'!$A:$A,'RAW2'!A4062)</f>
        <v>49559083</v>
      </c>
      <c r="I4062" s="1" t="str">
        <f>VLOOKUP(A4062,'volatile collection data'!$G$6:$H$69,2,FALSE)</f>
        <v>A</v>
      </c>
      <c r="J4062" s="1">
        <f>VLOOKUP(A4062,'volatile collection data'!$G$6:$I$69,3,FALSE)</f>
        <v>7</v>
      </c>
      <c r="K4062" s="1" t="str">
        <f>VLOOKUP(A4062,'volatile collection data'!$G$6:$N$69,8,FALSE)</f>
        <v>1B</v>
      </c>
      <c r="L4062" s="1">
        <f>VLOOKUP(A4062,'volatile collection data'!$G$6:$J$69,4,FALSE)</f>
        <v>4.32</v>
      </c>
      <c r="M4062" s="1">
        <f>VLOOKUP($A4062,'volatile collection data'!$G$6:$M$69,6,FALSE)</f>
        <v>11</v>
      </c>
      <c r="N4062" s="1">
        <f>VLOOKUP($A4062,'volatile collection data'!$G$6:$M$69,7,FALSE)</f>
        <v>4.32</v>
      </c>
      <c r="O4062" s="1">
        <f>VLOOKUP(A4062,'volatile collection data'!$G$6:$K$69,5,FALSE)</f>
        <v>0</v>
      </c>
      <c r="P4062" s="1" t="str">
        <f t="shared" si="381"/>
        <v>7A</v>
      </c>
      <c r="Q4062">
        <f t="shared" si="379"/>
        <v>0.15133940024976142</v>
      </c>
      <c r="R4062" t="str">
        <f t="shared" si="382"/>
        <v>1B_0-A&amp;4.32%4.32@11</v>
      </c>
      <c r="S4062" t="str">
        <f t="shared" si="383"/>
        <v>7A-1B-VCS-Loc-22</v>
      </c>
      <c r="T4062" t="str">
        <f>IFERROR(IF(VLOOKUP(S4062,Bad!$A:$A,1,FALSE)='RAW2'!S4062,"yes","no"),"no")</f>
        <v>no</v>
      </c>
      <c r="U4062" t="str">
        <f>IFERROR(VLOOKUP(F4062,compounds!$A:$B,2,FALSE),"")</f>
        <v/>
      </c>
      <c r="V4062" t="str">
        <f>VLOOKUP(B4062,'volatile collection data'!$O:$P,2,FALSE)</f>
        <v>24.apr.22 1</v>
      </c>
    </row>
    <row r="4063" spans="1:22" x14ac:dyDescent="0.2">
      <c r="A4063" t="s">
        <v>389</v>
      </c>
      <c r="B4063" s="1" t="str">
        <f t="shared" si="380"/>
        <v>7A</v>
      </c>
      <c r="C4063">
        <v>11.567</v>
      </c>
      <c r="D4063">
        <f t="shared" si="378"/>
        <v>11.57</v>
      </c>
      <c r="E4063">
        <f>VLOOKUP(D4063,'Peak Combiner'!$A$5:$D$4980,4,FALSE)</f>
        <v>11.57</v>
      </c>
      <c r="F4063">
        <f>IFERROR(VLOOKUP(D4063,rt_comb!$A:$B,2,FALSE),D4063)</f>
        <v>11.57</v>
      </c>
      <c r="G4063">
        <v>2038936</v>
      </c>
      <c r="H4063">
        <f>SUMIFS($G:$G,$E:$E,18.51,'RAW2'!$A:$A,'RAW2'!A4063)</f>
        <v>49559083</v>
      </c>
      <c r="I4063" s="1" t="str">
        <f>VLOOKUP(A4063,'volatile collection data'!$G$6:$H$69,2,FALSE)</f>
        <v>A</v>
      </c>
      <c r="J4063" s="1">
        <f>VLOOKUP(A4063,'volatile collection data'!$G$6:$I$69,3,FALSE)</f>
        <v>7</v>
      </c>
      <c r="K4063" s="1" t="str">
        <f>VLOOKUP(A4063,'volatile collection data'!$G$6:$N$69,8,FALSE)</f>
        <v>1B</v>
      </c>
      <c r="L4063" s="1">
        <f>VLOOKUP(A4063,'volatile collection data'!$G$6:$J$69,4,FALSE)</f>
        <v>4.32</v>
      </c>
      <c r="M4063" s="1">
        <f>VLOOKUP($A4063,'volatile collection data'!$G$6:$M$69,6,FALSE)</f>
        <v>11</v>
      </c>
      <c r="N4063" s="1">
        <f>VLOOKUP($A4063,'volatile collection data'!$G$6:$M$69,7,FALSE)</f>
        <v>4.32</v>
      </c>
      <c r="O4063" s="1">
        <f>VLOOKUP(A4063,'volatile collection data'!$G$6:$K$69,5,FALSE)</f>
        <v>0</v>
      </c>
      <c r="P4063" s="1" t="str">
        <f t="shared" si="381"/>
        <v>7A</v>
      </c>
      <c r="Q4063">
        <f t="shared" si="379"/>
        <v>4.7617499896631048E-2</v>
      </c>
      <c r="R4063" t="str">
        <f t="shared" si="382"/>
        <v>1B_0-A&amp;4.32%4.32@11</v>
      </c>
      <c r="S4063" t="str">
        <f t="shared" si="383"/>
        <v>7A-1B-VCS-Loc-22</v>
      </c>
      <c r="T4063" t="str">
        <f>IFERROR(IF(VLOOKUP(S4063,Bad!$A:$A,1,FALSE)='RAW2'!S4063,"yes","no"),"no")</f>
        <v>no</v>
      </c>
      <c r="U4063" t="str">
        <f>IFERROR(VLOOKUP(F4063,compounds!$A:$B,2,FALSE),"")</f>
        <v/>
      </c>
      <c r="V4063" t="str">
        <f>VLOOKUP(B4063,'volatile collection data'!$O:$P,2,FALSE)</f>
        <v>24.apr.22 1</v>
      </c>
    </row>
    <row r="4064" spans="1:22" x14ac:dyDescent="0.2">
      <c r="A4064" t="s">
        <v>389</v>
      </c>
      <c r="B4064" s="1" t="str">
        <f t="shared" si="380"/>
        <v>7A</v>
      </c>
      <c r="C4064">
        <v>11.946999999999999</v>
      </c>
      <c r="D4064">
        <f t="shared" si="378"/>
        <v>11.95</v>
      </c>
      <c r="E4064">
        <f>VLOOKUP(D4064,'Peak Combiner'!$A$5:$D$4980,4,FALSE)</f>
        <v>11.95</v>
      </c>
      <c r="F4064">
        <f>IFERROR(VLOOKUP(D4064,rt_comb!$A:$B,2,FALSE),D4064)</f>
        <v>11.95</v>
      </c>
      <c r="G4064">
        <v>6762581</v>
      </c>
      <c r="H4064">
        <f>SUMIFS($G:$G,$E:$E,18.51,'RAW2'!$A:$A,'RAW2'!A4064)</f>
        <v>49559083</v>
      </c>
      <c r="I4064" s="1" t="str">
        <f>VLOOKUP(A4064,'volatile collection data'!$G$6:$H$69,2,FALSE)</f>
        <v>A</v>
      </c>
      <c r="J4064" s="1">
        <f>VLOOKUP(A4064,'volatile collection data'!$G$6:$I$69,3,FALSE)</f>
        <v>7</v>
      </c>
      <c r="K4064" s="1" t="str">
        <f>VLOOKUP(A4064,'volatile collection data'!$G$6:$N$69,8,FALSE)</f>
        <v>1B</v>
      </c>
      <c r="L4064" s="1">
        <f>VLOOKUP(A4064,'volatile collection data'!$G$6:$J$69,4,FALSE)</f>
        <v>4.32</v>
      </c>
      <c r="M4064" s="1">
        <f>VLOOKUP($A4064,'volatile collection data'!$G$6:$M$69,6,FALSE)</f>
        <v>11</v>
      </c>
      <c r="N4064" s="1">
        <f>VLOOKUP($A4064,'volatile collection data'!$G$6:$M$69,7,FALSE)</f>
        <v>4.32</v>
      </c>
      <c r="O4064" s="1">
        <f>VLOOKUP(A4064,'volatile collection data'!$G$6:$K$69,5,FALSE)</f>
        <v>0</v>
      </c>
      <c r="P4064" s="1" t="str">
        <f t="shared" si="381"/>
        <v>7A</v>
      </c>
      <c r="Q4064">
        <f t="shared" si="379"/>
        <v>0.15793394205039249</v>
      </c>
      <c r="R4064" t="str">
        <f t="shared" si="382"/>
        <v>1B_0-A&amp;4.32%4.32@11</v>
      </c>
      <c r="S4064" t="str">
        <f t="shared" si="383"/>
        <v>7A-1B-VCS-Loc-22</v>
      </c>
      <c r="T4064" t="str">
        <f>IFERROR(IF(VLOOKUP(S4064,Bad!$A:$A,1,FALSE)='RAW2'!S4064,"yes","no"),"no")</f>
        <v>no</v>
      </c>
      <c r="U4064" t="str">
        <f>IFERROR(VLOOKUP(F4064,compounds!$A:$B,2,FALSE),"")</f>
        <v/>
      </c>
      <c r="V4064" t="str">
        <f>VLOOKUP(B4064,'volatile collection data'!$O:$P,2,FALSE)</f>
        <v>24.apr.22 1</v>
      </c>
    </row>
    <row r="4065" spans="1:22" x14ac:dyDescent="0.2">
      <c r="A4065" t="s">
        <v>389</v>
      </c>
      <c r="B4065" s="1" t="str">
        <f t="shared" si="380"/>
        <v>7A</v>
      </c>
      <c r="C4065">
        <v>12.401</v>
      </c>
      <c r="D4065">
        <f t="shared" si="378"/>
        <v>12.4</v>
      </c>
      <c r="E4065">
        <f>VLOOKUP(D4065,'Peak Combiner'!$A$5:$D$4980,4,FALSE)</f>
        <v>12.39</v>
      </c>
      <c r="F4065">
        <f>IFERROR(VLOOKUP(D4065,rt_comb!$A:$B,2,FALSE),D4065)</f>
        <v>12.39</v>
      </c>
      <c r="G4065">
        <v>7520610</v>
      </c>
      <c r="H4065">
        <f>SUMIFS($G:$G,$E:$E,18.51,'RAW2'!$A:$A,'RAW2'!A4065)</f>
        <v>49559083</v>
      </c>
      <c r="I4065" s="1" t="str">
        <f>VLOOKUP(A4065,'volatile collection data'!$G$6:$H$69,2,FALSE)</f>
        <v>A</v>
      </c>
      <c r="J4065" s="1">
        <f>VLOOKUP(A4065,'volatile collection data'!$G$6:$I$69,3,FALSE)</f>
        <v>7</v>
      </c>
      <c r="K4065" s="1" t="str">
        <f>VLOOKUP(A4065,'volatile collection data'!$G$6:$N$69,8,FALSE)</f>
        <v>1B</v>
      </c>
      <c r="L4065" s="1">
        <f>VLOOKUP(A4065,'volatile collection data'!$G$6:$J$69,4,FALSE)</f>
        <v>4.32</v>
      </c>
      <c r="M4065" s="1">
        <f>VLOOKUP($A4065,'volatile collection data'!$G$6:$M$69,6,FALSE)</f>
        <v>11</v>
      </c>
      <c r="N4065" s="1">
        <f>VLOOKUP($A4065,'volatile collection data'!$G$6:$M$69,7,FALSE)</f>
        <v>4.32</v>
      </c>
      <c r="O4065" s="1">
        <f>VLOOKUP(A4065,'volatile collection data'!$G$6:$K$69,5,FALSE)</f>
        <v>0</v>
      </c>
      <c r="P4065" s="1" t="str">
        <f t="shared" si="381"/>
        <v>7A</v>
      </c>
      <c r="Q4065">
        <f t="shared" si="379"/>
        <v>0.17563702141587689</v>
      </c>
      <c r="R4065" t="str">
        <f t="shared" si="382"/>
        <v>1B_0-A&amp;4.32%4.32@11</v>
      </c>
      <c r="S4065" t="str">
        <f t="shared" si="383"/>
        <v>7A-1B-VCS-Loc-22</v>
      </c>
      <c r="T4065" t="str">
        <f>IFERROR(IF(VLOOKUP(S4065,Bad!$A:$A,1,FALSE)='RAW2'!S4065,"yes","no"),"no")</f>
        <v>no</v>
      </c>
      <c r="U4065" t="str">
        <f>IFERROR(VLOOKUP(F4065,compounds!$A:$B,2,FALSE),"")</f>
        <v>o+C5xe</v>
      </c>
      <c r="V4065" t="str">
        <f>VLOOKUP(B4065,'volatile collection data'!$O:$P,2,FALSE)</f>
        <v>24.apr.22 1</v>
      </c>
    </row>
    <row r="4066" spans="1:22" x14ac:dyDescent="0.2">
      <c r="A4066" t="s">
        <v>389</v>
      </c>
      <c r="B4066" s="1" t="str">
        <f t="shared" si="380"/>
        <v>7A</v>
      </c>
      <c r="C4066">
        <v>12.55</v>
      </c>
      <c r="D4066">
        <f t="shared" si="378"/>
        <v>12.55</v>
      </c>
      <c r="E4066">
        <f>VLOOKUP(D4066,'Peak Combiner'!$A$5:$D$4980,4,FALSE)</f>
        <v>12.53</v>
      </c>
      <c r="F4066">
        <f>IFERROR(VLOOKUP(D4066,rt_comb!$A:$B,2,FALSE),D4066)</f>
        <v>12.54</v>
      </c>
      <c r="G4066">
        <v>12931645</v>
      </c>
      <c r="H4066">
        <f>SUMIFS($G:$G,$E:$E,18.51,'RAW2'!$A:$A,'RAW2'!A4066)</f>
        <v>49559083</v>
      </c>
      <c r="I4066" s="1" t="str">
        <f>VLOOKUP(A4066,'volatile collection data'!$G$6:$H$69,2,FALSE)</f>
        <v>A</v>
      </c>
      <c r="J4066" s="1">
        <f>VLOOKUP(A4066,'volatile collection data'!$G$6:$I$69,3,FALSE)</f>
        <v>7</v>
      </c>
      <c r="K4066" s="1" t="str">
        <f>VLOOKUP(A4066,'volatile collection data'!$G$6:$N$69,8,FALSE)</f>
        <v>1B</v>
      </c>
      <c r="L4066" s="1">
        <f>VLOOKUP(A4066,'volatile collection data'!$G$6:$J$69,4,FALSE)</f>
        <v>4.32</v>
      </c>
      <c r="M4066" s="1">
        <f>VLOOKUP($A4066,'volatile collection data'!$G$6:$M$69,6,FALSE)</f>
        <v>11</v>
      </c>
      <c r="N4066" s="1">
        <f>VLOOKUP($A4066,'volatile collection data'!$G$6:$M$69,7,FALSE)</f>
        <v>4.32</v>
      </c>
      <c r="O4066" s="1">
        <f>VLOOKUP(A4066,'volatile collection data'!$G$6:$K$69,5,FALSE)</f>
        <v>0</v>
      </c>
      <c r="P4066" s="1" t="str">
        <f t="shared" si="381"/>
        <v>7A</v>
      </c>
      <c r="Q4066">
        <f t="shared" si="379"/>
        <v>0.30200683319671112</v>
      </c>
      <c r="R4066" t="str">
        <f t="shared" si="382"/>
        <v>1B_0-A&amp;4.32%4.32@11</v>
      </c>
      <c r="S4066" t="str">
        <f t="shared" si="383"/>
        <v>7A-1B-VCS-Loc-22</v>
      </c>
      <c r="T4066" t="str">
        <f>IFERROR(IF(VLOOKUP(S4066,Bad!$A:$A,1,FALSE)='RAW2'!S4066,"yes","no"),"no")</f>
        <v>no</v>
      </c>
      <c r="U4066" t="str">
        <f>IFERROR(VLOOKUP(F4066,compounds!$A:$B,2,FALSE),"")</f>
        <v>nonanal</v>
      </c>
      <c r="V4066" t="str">
        <f>VLOOKUP(B4066,'volatile collection data'!$O:$P,2,FALSE)</f>
        <v>24.apr.22 1</v>
      </c>
    </row>
    <row r="4067" spans="1:22" x14ac:dyDescent="0.2">
      <c r="A4067" t="s">
        <v>389</v>
      </c>
      <c r="B4067" s="1" t="str">
        <f t="shared" si="380"/>
        <v>7A</v>
      </c>
      <c r="C4067">
        <v>12.917999999999999</v>
      </c>
      <c r="D4067">
        <f t="shared" si="378"/>
        <v>12.92</v>
      </c>
      <c r="E4067">
        <f>VLOOKUP(D4067,'Peak Combiner'!$A$5:$D$4980,4,FALSE)</f>
        <v>12.91</v>
      </c>
      <c r="F4067">
        <f>IFERROR(VLOOKUP(D4067,rt_comb!$A:$B,2,FALSE),D4067)</f>
        <v>12.92</v>
      </c>
      <c r="G4067">
        <v>18763751</v>
      </c>
      <c r="H4067">
        <f>SUMIFS($G:$G,$E:$E,18.51,'RAW2'!$A:$A,'RAW2'!A4067)</f>
        <v>49559083</v>
      </c>
      <c r="I4067" s="1" t="str">
        <f>VLOOKUP(A4067,'volatile collection data'!$G$6:$H$69,2,FALSE)</f>
        <v>A</v>
      </c>
      <c r="J4067" s="1">
        <f>VLOOKUP(A4067,'volatile collection data'!$G$6:$I$69,3,FALSE)</f>
        <v>7</v>
      </c>
      <c r="K4067" s="1" t="str">
        <f>VLOOKUP(A4067,'volatile collection data'!$G$6:$N$69,8,FALSE)</f>
        <v>1B</v>
      </c>
      <c r="L4067" s="1">
        <f>VLOOKUP(A4067,'volatile collection data'!$G$6:$J$69,4,FALSE)</f>
        <v>4.32</v>
      </c>
      <c r="M4067" s="1">
        <f>VLOOKUP($A4067,'volatile collection data'!$G$6:$M$69,6,FALSE)</f>
        <v>11</v>
      </c>
      <c r="N4067" s="1">
        <f>VLOOKUP($A4067,'volatile collection data'!$G$6:$M$69,7,FALSE)</f>
        <v>4.32</v>
      </c>
      <c r="O4067" s="1">
        <f>VLOOKUP(A4067,'volatile collection data'!$G$6:$K$69,5,FALSE)</f>
        <v>0</v>
      </c>
      <c r="P4067" s="1" t="str">
        <f t="shared" si="381"/>
        <v>7A</v>
      </c>
      <c r="Q4067">
        <f t="shared" si="379"/>
        <v>0.43821037605050411</v>
      </c>
      <c r="R4067" t="str">
        <f t="shared" si="382"/>
        <v>1B_0-A&amp;4.32%4.32@11</v>
      </c>
      <c r="S4067" t="str">
        <f t="shared" si="383"/>
        <v>7A-1B-VCS-Loc-22</v>
      </c>
      <c r="T4067" t="str">
        <f>IFERROR(IF(VLOOKUP(S4067,Bad!$A:$A,1,FALSE)='RAW2'!S4067,"yes","no"),"no")</f>
        <v>no</v>
      </c>
      <c r="U4067" t="str">
        <f>IFERROR(VLOOKUP(F4067,compounds!$A:$B,2,FALSE),"")</f>
        <v/>
      </c>
      <c r="V4067" t="str">
        <f>VLOOKUP(B4067,'volatile collection data'!$O:$P,2,FALSE)</f>
        <v>24.apr.22 1</v>
      </c>
    </row>
    <row r="4068" spans="1:22" x14ac:dyDescent="0.2">
      <c r="A4068" t="s">
        <v>389</v>
      </c>
      <c r="B4068" s="1" t="str">
        <f t="shared" si="380"/>
        <v>7A</v>
      </c>
      <c r="C4068">
        <v>13.055999999999999</v>
      </c>
      <c r="D4068">
        <f t="shared" si="378"/>
        <v>13.06</v>
      </c>
      <c r="E4068">
        <f>VLOOKUP(D4068,'Peak Combiner'!$A$5:$D$4980,4,FALSE)</f>
        <v>13.06</v>
      </c>
      <c r="F4068">
        <f>IFERROR(VLOOKUP(D4068,rt_comb!$A:$B,2,FALSE),D4068)</f>
        <v>13.06</v>
      </c>
      <c r="G4068">
        <v>2975168</v>
      </c>
      <c r="H4068">
        <f>SUMIFS($G:$G,$E:$E,18.51,'RAW2'!$A:$A,'RAW2'!A4068)</f>
        <v>49559083</v>
      </c>
      <c r="I4068" s="1" t="str">
        <f>VLOOKUP(A4068,'volatile collection data'!$G$6:$H$69,2,FALSE)</f>
        <v>A</v>
      </c>
      <c r="J4068" s="1">
        <f>VLOOKUP(A4068,'volatile collection data'!$G$6:$I$69,3,FALSE)</f>
        <v>7</v>
      </c>
      <c r="K4068" s="1" t="str">
        <f>VLOOKUP(A4068,'volatile collection data'!$G$6:$N$69,8,FALSE)</f>
        <v>1B</v>
      </c>
      <c r="L4068" s="1">
        <f>VLOOKUP(A4068,'volatile collection data'!$G$6:$J$69,4,FALSE)</f>
        <v>4.32</v>
      </c>
      <c r="M4068" s="1">
        <f>VLOOKUP($A4068,'volatile collection data'!$G$6:$M$69,6,FALSE)</f>
        <v>11</v>
      </c>
      <c r="N4068" s="1">
        <f>VLOOKUP($A4068,'volatile collection data'!$G$6:$M$69,7,FALSE)</f>
        <v>4.32</v>
      </c>
      <c r="O4068" s="1">
        <f>VLOOKUP(A4068,'volatile collection data'!$G$6:$K$69,5,FALSE)</f>
        <v>0</v>
      </c>
      <c r="P4068" s="1" t="str">
        <f t="shared" si="381"/>
        <v>7A</v>
      </c>
      <c r="Q4068">
        <f t="shared" si="379"/>
        <v>6.9482348603614838E-2</v>
      </c>
      <c r="R4068" t="str">
        <f t="shared" si="382"/>
        <v>1B_0-A&amp;4.32%4.32@11</v>
      </c>
      <c r="S4068" t="str">
        <f t="shared" si="383"/>
        <v>7A-1B-VCS-Loc-22</v>
      </c>
      <c r="T4068" t="str">
        <f>IFERROR(IF(VLOOKUP(S4068,Bad!$A:$A,1,FALSE)='RAW2'!S4068,"yes","no"),"no")</f>
        <v>no</v>
      </c>
      <c r="U4068" t="str">
        <f>IFERROR(VLOOKUP(F4068,compounds!$A:$B,2,FALSE),"")</f>
        <v/>
      </c>
      <c r="V4068" t="str">
        <f>VLOOKUP(B4068,'volatile collection data'!$O:$P,2,FALSE)</f>
        <v>24.apr.22 1</v>
      </c>
    </row>
    <row r="4069" spans="1:22" x14ac:dyDescent="0.2">
      <c r="A4069" t="s">
        <v>389</v>
      </c>
      <c r="B4069" s="1" t="str">
        <f t="shared" si="380"/>
        <v>7A</v>
      </c>
      <c r="C4069">
        <v>14.253</v>
      </c>
      <c r="D4069">
        <f t="shared" si="378"/>
        <v>14.25</v>
      </c>
      <c r="E4069">
        <f>VLOOKUP(D4069,'Peak Combiner'!$A$5:$D$4980,4,FALSE)</f>
        <v>14.25</v>
      </c>
      <c r="F4069">
        <f>IFERROR(VLOOKUP(D4069,rt_comb!$A:$B,2,FALSE),D4069)</f>
        <v>14.25</v>
      </c>
      <c r="G4069">
        <v>5507308</v>
      </c>
      <c r="H4069">
        <f>SUMIFS($G:$G,$E:$E,18.51,'RAW2'!$A:$A,'RAW2'!A4069)</f>
        <v>49559083</v>
      </c>
      <c r="I4069" s="1" t="str">
        <f>VLOOKUP(A4069,'volatile collection data'!$G$6:$H$69,2,FALSE)</f>
        <v>A</v>
      </c>
      <c r="J4069" s="1">
        <f>VLOOKUP(A4069,'volatile collection data'!$G$6:$I$69,3,FALSE)</f>
        <v>7</v>
      </c>
      <c r="K4069" s="1" t="str">
        <f>VLOOKUP(A4069,'volatile collection data'!$G$6:$N$69,8,FALSE)</f>
        <v>1B</v>
      </c>
      <c r="L4069" s="1">
        <f>VLOOKUP(A4069,'volatile collection data'!$G$6:$J$69,4,FALSE)</f>
        <v>4.32</v>
      </c>
      <c r="M4069" s="1">
        <f>VLOOKUP($A4069,'volatile collection data'!$G$6:$M$69,6,FALSE)</f>
        <v>11</v>
      </c>
      <c r="N4069" s="1">
        <f>VLOOKUP($A4069,'volatile collection data'!$G$6:$M$69,7,FALSE)</f>
        <v>4.32</v>
      </c>
      <c r="O4069" s="1">
        <f>VLOOKUP(A4069,'volatile collection data'!$G$6:$K$69,5,FALSE)</f>
        <v>0</v>
      </c>
      <c r="P4069" s="1" t="str">
        <f t="shared" si="381"/>
        <v>7A</v>
      </c>
      <c r="Q4069">
        <f t="shared" si="379"/>
        <v>0.12861818032577546</v>
      </c>
      <c r="R4069" t="str">
        <f t="shared" si="382"/>
        <v>1B_0-A&amp;4.32%4.32@11</v>
      </c>
      <c r="S4069" t="str">
        <f t="shared" si="383"/>
        <v>7A-1B-VCS-Loc-22</v>
      </c>
      <c r="T4069" t="str">
        <f>IFERROR(IF(VLOOKUP(S4069,Bad!$A:$A,1,FALSE)='RAW2'!S4069,"yes","no"),"no")</f>
        <v>no</v>
      </c>
      <c r="U4069" t="str">
        <f>IFERROR(VLOOKUP(F4069,compounds!$A:$B,2,FALSE),"")</f>
        <v>p-trimethyl</v>
      </c>
      <c r="V4069" t="str">
        <f>VLOOKUP(B4069,'volatile collection data'!$O:$P,2,FALSE)</f>
        <v>24.apr.22 1</v>
      </c>
    </row>
    <row r="4070" spans="1:22" x14ac:dyDescent="0.2">
      <c r="A4070" t="s">
        <v>389</v>
      </c>
      <c r="B4070" s="1" t="str">
        <f t="shared" si="380"/>
        <v>7A</v>
      </c>
      <c r="C4070">
        <v>14.727</v>
      </c>
      <c r="D4070">
        <f t="shared" si="378"/>
        <v>14.73</v>
      </c>
      <c r="E4070">
        <f>VLOOKUP(D4070,'Peak Combiner'!$A$5:$D$4980,4,FALSE)</f>
        <v>14.73</v>
      </c>
      <c r="F4070">
        <f>IFERROR(VLOOKUP(D4070,rt_comb!$A:$B,2,FALSE),D4070)</f>
        <v>14.73</v>
      </c>
      <c r="G4070">
        <v>1722327</v>
      </c>
      <c r="H4070">
        <f>SUMIFS($G:$G,$E:$E,18.51,'RAW2'!$A:$A,'RAW2'!A4070)</f>
        <v>49559083</v>
      </c>
      <c r="I4070" s="1" t="str">
        <f>VLOOKUP(A4070,'volatile collection data'!$G$6:$H$69,2,FALSE)</f>
        <v>A</v>
      </c>
      <c r="J4070" s="1">
        <f>VLOOKUP(A4070,'volatile collection data'!$G$6:$I$69,3,FALSE)</f>
        <v>7</v>
      </c>
      <c r="K4070" s="1" t="str">
        <f>VLOOKUP(A4070,'volatile collection data'!$G$6:$N$69,8,FALSE)</f>
        <v>1B</v>
      </c>
      <c r="L4070" s="1">
        <f>VLOOKUP(A4070,'volatile collection data'!$G$6:$J$69,4,FALSE)</f>
        <v>4.32</v>
      </c>
      <c r="M4070" s="1">
        <f>VLOOKUP($A4070,'volatile collection data'!$G$6:$M$69,6,FALSE)</f>
        <v>11</v>
      </c>
      <c r="N4070" s="1">
        <f>VLOOKUP($A4070,'volatile collection data'!$G$6:$M$69,7,FALSE)</f>
        <v>4.32</v>
      </c>
      <c r="O4070" s="1">
        <f>VLOOKUP(A4070,'volatile collection data'!$G$6:$K$69,5,FALSE)</f>
        <v>0</v>
      </c>
      <c r="P4070" s="1" t="str">
        <f t="shared" si="381"/>
        <v>7A</v>
      </c>
      <c r="Q4070">
        <f t="shared" si="379"/>
        <v>4.0223384031899408E-2</v>
      </c>
      <c r="R4070" t="str">
        <f t="shared" si="382"/>
        <v>1B_0-A&amp;4.32%4.32@11</v>
      </c>
      <c r="S4070" t="str">
        <f t="shared" si="383"/>
        <v>7A-1B-VCS-Loc-22</v>
      </c>
      <c r="T4070" t="str">
        <f>IFERROR(IF(VLOOKUP(S4070,Bad!$A:$A,1,FALSE)='RAW2'!S4070,"yes","no"),"no")</f>
        <v>no</v>
      </c>
      <c r="U4070" t="str">
        <f>IFERROR(VLOOKUP(F4070,compounds!$A:$B,2,FALSE),"")</f>
        <v/>
      </c>
      <c r="V4070" t="str">
        <f>VLOOKUP(B4070,'volatile collection data'!$O:$P,2,FALSE)</f>
        <v>24.apr.22 1</v>
      </c>
    </row>
    <row r="4071" spans="1:22" x14ac:dyDescent="0.2">
      <c r="A4071" t="s">
        <v>389</v>
      </c>
      <c r="B4071" s="1" t="str">
        <f t="shared" si="380"/>
        <v>7A</v>
      </c>
      <c r="C4071">
        <v>15.404999999999999</v>
      </c>
      <c r="D4071">
        <f t="shared" si="378"/>
        <v>15.41</v>
      </c>
      <c r="E4071">
        <f>VLOOKUP(D4071,'Peak Combiner'!$A$5:$D$4980,4,FALSE)</f>
        <v>15.4</v>
      </c>
      <c r="F4071">
        <f>IFERROR(VLOOKUP(D4071,rt_comb!$A:$B,2,FALSE),D4071)</f>
        <v>15.41</v>
      </c>
      <c r="G4071">
        <v>2611907</v>
      </c>
      <c r="H4071">
        <f>SUMIFS($G:$G,$E:$E,18.51,'RAW2'!$A:$A,'RAW2'!A4071)</f>
        <v>49559083</v>
      </c>
      <c r="I4071" s="1" t="str">
        <f>VLOOKUP(A4071,'volatile collection data'!$G$6:$H$69,2,FALSE)</f>
        <v>A</v>
      </c>
      <c r="J4071" s="1">
        <f>VLOOKUP(A4071,'volatile collection data'!$G$6:$I$69,3,FALSE)</f>
        <v>7</v>
      </c>
      <c r="K4071" s="1" t="str">
        <f>VLOOKUP(A4071,'volatile collection data'!$G$6:$N$69,8,FALSE)</f>
        <v>1B</v>
      </c>
      <c r="L4071" s="1">
        <f>VLOOKUP(A4071,'volatile collection data'!$G$6:$J$69,4,FALSE)</f>
        <v>4.32</v>
      </c>
      <c r="M4071" s="1">
        <f>VLOOKUP($A4071,'volatile collection data'!$G$6:$M$69,6,FALSE)</f>
        <v>11</v>
      </c>
      <c r="N4071" s="1">
        <f>VLOOKUP($A4071,'volatile collection data'!$G$6:$M$69,7,FALSE)</f>
        <v>4.32</v>
      </c>
      <c r="O4071" s="1">
        <f>VLOOKUP(A4071,'volatile collection data'!$G$6:$K$69,5,FALSE)</f>
        <v>0</v>
      </c>
      <c r="P4071" s="1" t="str">
        <f t="shared" si="381"/>
        <v>7A</v>
      </c>
      <c r="Q4071">
        <f t="shared" si="379"/>
        <v>6.099871761669317E-2</v>
      </c>
      <c r="R4071" t="str">
        <f t="shared" si="382"/>
        <v>1B_0-A&amp;4.32%4.32@11</v>
      </c>
      <c r="S4071" t="str">
        <f t="shared" si="383"/>
        <v>7A-1B-VCS-Loc-22</v>
      </c>
      <c r="T4071" t="str">
        <f>IFERROR(IF(VLOOKUP(S4071,Bad!$A:$A,1,FALSE)='RAW2'!S4071,"yes","no"),"no")</f>
        <v>no</v>
      </c>
      <c r="U4071" t="str">
        <f>IFERROR(VLOOKUP(F4071,compounds!$A:$B,2,FALSE),"")</f>
        <v/>
      </c>
      <c r="V4071" t="str">
        <f>VLOOKUP(B4071,'volatile collection data'!$O:$P,2,FALSE)</f>
        <v>24.apr.22 1</v>
      </c>
    </row>
    <row r="4072" spans="1:22" x14ac:dyDescent="0.2">
      <c r="A4072" t="s">
        <v>389</v>
      </c>
      <c r="B4072" s="1" t="str">
        <f t="shared" si="380"/>
        <v>7A</v>
      </c>
      <c r="C4072">
        <v>15.57</v>
      </c>
      <c r="D4072">
        <f t="shared" si="378"/>
        <v>15.57</v>
      </c>
      <c r="E4072">
        <f>VLOOKUP(D4072,'Peak Combiner'!$A$5:$D$4980,4,FALSE)</f>
        <v>15.55</v>
      </c>
      <c r="F4072">
        <f>IFERROR(VLOOKUP(D4072,rt_comb!$A:$B,2,FALSE),D4072)</f>
        <v>15.56</v>
      </c>
      <c r="G4072">
        <v>6075119</v>
      </c>
      <c r="H4072">
        <f>SUMIFS($G:$G,$E:$E,18.51,'RAW2'!$A:$A,'RAW2'!A4072)</f>
        <v>49559083</v>
      </c>
      <c r="I4072" s="1" t="str">
        <f>VLOOKUP(A4072,'volatile collection data'!$G$6:$H$69,2,FALSE)</f>
        <v>A</v>
      </c>
      <c r="J4072" s="1">
        <f>VLOOKUP(A4072,'volatile collection data'!$G$6:$I$69,3,FALSE)</f>
        <v>7</v>
      </c>
      <c r="K4072" s="1" t="str">
        <f>VLOOKUP(A4072,'volatile collection data'!$G$6:$N$69,8,FALSE)</f>
        <v>1B</v>
      </c>
      <c r="L4072" s="1">
        <f>VLOOKUP(A4072,'volatile collection data'!$G$6:$J$69,4,FALSE)</f>
        <v>4.32</v>
      </c>
      <c r="M4072" s="1">
        <f>VLOOKUP($A4072,'volatile collection data'!$G$6:$M$69,6,FALSE)</f>
        <v>11</v>
      </c>
      <c r="N4072" s="1">
        <f>VLOOKUP($A4072,'volatile collection data'!$G$6:$M$69,7,FALSE)</f>
        <v>4.32</v>
      </c>
      <c r="O4072" s="1">
        <f>VLOOKUP(A4072,'volatile collection data'!$G$6:$K$69,5,FALSE)</f>
        <v>0</v>
      </c>
      <c r="P4072" s="1" t="str">
        <f t="shared" si="381"/>
        <v>7A</v>
      </c>
      <c r="Q4072">
        <f t="shared" si="379"/>
        <v>0.14187889092866149</v>
      </c>
      <c r="R4072" t="str">
        <f t="shared" si="382"/>
        <v>1B_0-A&amp;4.32%4.32@11</v>
      </c>
      <c r="S4072" t="str">
        <f t="shared" si="383"/>
        <v>7A-1B-VCS-Loc-22</v>
      </c>
      <c r="T4072" t="str">
        <f>IFERROR(IF(VLOOKUP(S4072,Bad!$A:$A,1,FALSE)='RAW2'!S4072,"yes","no"),"no")</f>
        <v>no</v>
      </c>
      <c r="U4072" t="str">
        <f>IFERROR(VLOOKUP(F4072,compounds!$A:$B,2,FALSE),"")</f>
        <v>decanal</v>
      </c>
      <c r="V4072" t="str">
        <f>VLOOKUP(B4072,'volatile collection data'!$O:$P,2,FALSE)</f>
        <v>24.apr.22 1</v>
      </c>
    </row>
    <row r="4073" spans="1:22" x14ac:dyDescent="0.2">
      <c r="A4073" t="s">
        <v>389</v>
      </c>
      <c r="B4073" s="1" t="str">
        <f t="shared" si="380"/>
        <v>7A</v>
      </c>
      <c r="C4073">
        <v>15.779</v>
      </c>
      <c r="D4073">
        <f t="shared" si="378"/>
        <v>15.78</v>
      </c>
      <c r="E4073">
        <f>VLOOKUP(D4073,'Peak Combiner'!$A$5:$D$4980,4,FALSE)</f>
        <v>15.77</v>
      </c>
      <c r="F4073">
        <f>IFERROR(VLOOKUP(D4073,rt_comb!$A:$B,2,FALSE),D4073)</f>
        <v>15.78</v>
      </c>
      <c r="G4073">
        <v>2538090</v>
      </c>
      <c r="H4073">
        <f>SUMIFS($G:$G,$E:$E,18.51,'RAW2'!$A:$A,'RAW2'!A4073)</f>
        <v>49559083</v>
      </c>
      <c r="I4073" s="1" t="str">
        <f>VLOOKUP(A4073,'volatile collection data'!$G$6:$H$69,2,FALSE)</f>
        <v>A</v>
      </c>
      <c r="J4073" s="1">
        <f>VLOOKUP(A4073,'volatile collection data'!$G$6:$I$69,3,FALSE)</f>
        <v>7</v>
      </c>
      <c r="K4073" s="1" t="str">
        <f>VLOOKUP(A4073,'volatile collection data'!$G$6:$N$69,8,FALSE)</f>
        <v>1B</v>
      </c>
      <c r="L4073" s="1">
        <f>VLOOKUP(A4073,'volatile collection data'!$G$6:$J$69,4,FALSE)</f>
        <v>4.32</v>
      </c>
      <c r="M4073" s="1">
        <f>VLOOKUP($A4073,'volatile collection data'!$G$6:$M$69,6,FALSE)</f>
        <v>11</v>
      </c>
      <c r="N4073" s="1">
        <f>VLOOKUP($A4073,'volatile collection data'!$G$6:$M$69,7,FALSE)</f>
        <v>4.32</v>
      </c>
      <c r="O4073" s="1">
        <f>VLOOKUP(A4073,'volatile collection data'!$G$6:$K$69,5,FALSE)</f>
        <v>0</v>
      </c>
      <c r="P4073" s="1" t="str">
        <f t="shared" si="381"/>
        <v>7A</v>
      </c>
      <c r="Q4073">
        <f t="shared" si="379"/>
        <v>5.9274788572392802E-2</v>
      </c>
      <c r="R4073" t="str">
        <f t="shared" si="382"/>
        <v>1B_0-A&amp;4.32%4.32@11</v>
      </c>
      <c r="S4073" t="str">
        <f t="shared" si="383"/>
        <v>7A-1B-VCS-Loc-22</v>
      </c>
      <c r="T4073" t="str">
        <f>IFERROR(IF(VLOOKUP(S4073,Bad!$A:$A,1,FALSE)='RAW2'!S4073,"yes","no"),"no")</f>
        <v>no</v>
      </c>
      <c r="U4073" t="str">
        <f>IFERROR(VLOOKUP(F4073,compounds!$A:$B,2,FALSE),"")</f>
        <v/>
      </c>
      <c r="V4073" t="str">
        <f>VLOOKUP(B4073,'volatile collection data'!$O:$P,2,FALSE)</f>
        <v>24.apr.22 1</v>
      </c>
    </row>
    <row r="4074" spans="1:22" x14ac:dyDescent="0.2">
      <c r="A4074" t="s">
        <v>389</v>
      </c>
      <c r="B4074" s="1" t="str">
        <f t="shared" si="380"/>
        <v>7A</v>
      </c>
      <c r="C4074">
        <v>16.015000000000001</v>
      </c>
      <c r="D4074">
        <f t="shared" si="378"/>
        <v>16.02</v>
      </c>
      <c r="E4074">
        <f>VLOOKUP(D4074,'Peak Combiner'!$A$5:$D$4980,4,FALSE)</f>
        <v>16.02</v>
      </c>
      <c r="F4074">
        <f>IFERROR(VLOOKUP(D4074,rt_comb!$A:$B,2,FALSE),D4074)</f>
        <v>16.02</v>
      </c>
      <c r="G4074">
        <v>11642377</v>
      </c>
      <c r="H4074">
        <f>SUMIFS($G:$G,$E:$E,18.51,'RAW2'!$A:$A,'RAW2'!A4074)</f>
        <v>49559083</v>
      </c>
      <c r="I4074" s="1" t="str">
        <f>VLOOKUP(A4074,'volatile collection data'!$G$6:$H$69,2,FALSE)</f>
        <v>A</v>
      </c>
      <c r="J4074" s="1">
        <f>VLOOKUP(A4074,'volatile collection data'!$G$6:$I$69,3,FALSE)</f>
        <v>7</v>
      </c>
      <c r="K4074" s="1" t="str">
        <f>VLOOKUP(A4074,'volatile collection data'!$G$6:$N$69,8,FALSE)</f>
        <v>1B</v>
      </c>
      <c r="L4074" s="1">
        <f>VLOOKUP(A4074,'volatile collection data'!$G$6:$J$69,4,FALSE)</f>
        <v>4.32</v>
      </c>
      <c r="M4074" s="1">
        <f>VLOOKUP($A4074,'volatile collection data'!$G$6:$M$69,6,FALSE)</f>
        <v>11</v>
      </c>
      <c r="N4074" s="1">
        <f>VLOOKUP($A4074,'volatile collection data'!$G$6:$M$69,7,FALSE)</f>
        <v>4.32</v>
      </c>
      <c r="O4074" s="1">
        <f>VLOOKUP(A4074,'volatile collection data'!$G$6:$K$69,5,FALSE)</f>
        <v>0</v>
      </c>
      <c r="P4074" s="1" t="str">
        <f t="shared" si="381"/>
        <v>7A</v>
      </c>
      <c r="Q4074">
        <f t="shared" si="379"/>
        <v>0.2718971490983727</v>
      </c>
      <c r="R4074" t="str">
        <f t="shared" si="382"/>
        <v>1B_0-A&amp;4.32%4.32@11</v>
      </c>
      <c r="S4074" t="str">
        <f t="shared" si="383"/>
        <v>7A-1B-VCS-Loc-22</v>
      </c>
      <c r="T4074" t="str">
        <f>IFERROR(IF(VLOOKUP(S4074,Bad!$A:$A,1,FALSE)='RAW2'!S4074,"yes","no"),"no")</f>
        <v>no</v>
      </c>
      <c r="U4074" t="str">
        <f>IFERROR(VLOOKUP(F4074,compounds!$A:$B,2,FALSE),"")</f>
        <v/>
      </c>
      <c r="V4074" t="str">
        <f>VLOOKUP(B4074,'volatile collection data'!$O:$P,2,FALSE)</f>
        <v>24.apr.22 1</v>
      </c>
    </row>
    <row r="4075" spans="1:22" x14ac:dyDescent="0.2">
      <c r="A4075" t="s">
        <v>389</v>
      </c>
      <c r="B4075" s="1" t="str">
        <f t="shared" si="380"/>
        <v>7A</v>
      </c>
      <c r="C4075">
        <v>16.791</v>
      </c>
      <c r="D4075">
        <f t="shared" si="378"/>
        <v>16.79</v>
      </c>
      <c r="E4075">
        <f>VLOOKUP(D4075,'Peak Combiner'!$A$5:$D$4980,4,FALSE)</f>
        <v>16.79</v>
      </c>
      <c r="F4075">
        <f>IFERROR(VLOOKUP(D4075,rt_comb!$A:$B,2,FALSE),D4075)</f>
        <v>16.79</v>
      </c>
      <c r="G4075">
        <v>2705987</v>
      </c>
      <c r="H4075">
        <f>SUMIFS($G:$G,$E:$E,18.51,'RAW2'!$A:$A,'RAW2'!A4075)</f>
        <v>49559083</v>
      </c>
      <c r="I4075" s="1" t="str">
        <f>VLOOKUP(A4075,'volatile collection data'!$G$6:$H$69,2,FALSE)</f>
        <v>A</v>
      </c>
      <c r="J4075" s="1">
        <f>VLOOKUP(A4075,'volatile collection data'!$G$6:$I$69,3,FALSE)</f>
        <v>7</v>
      </c>
      <c r="K4075" s="1" t="str">
        <f>VLOOKUP(A4075,'volatile collection data'!$G$6:$N$69,8,FALSE)</f>
        <v>1B</v>
      </c>
      <c r="L4075" s="1">
        <f>VLOOKUP(A4075,'volatile collection data'!$G$6:$J$69,4,FALSE)</f>
        <v>4.32</v>
      </c>
      <c r="M4075" s="1">
        <f>VLOOKUP($A4075,'volatile collection data'!$G$6:$M$69,6,FALSE)</f>
        <v>11</v>
      </c>
      <c r="N4075" s="1">
        <f>VLOOKUP($A4075,'volatile collection data'!$G$6:$M$69,7,FALSE)</f>
        <v>4.32</v>
      </c>
      <c r="O4075" s="1">
        <f>VLOOKUP(A4075,'volatile collection data'!$G$6:$K$69,5,FALSE)</f>
        <v>0</v>
      </c>
      <c r="P4075" s="1" t="str">
        <f t="shared" si="381"/>
        <v>7A</v>
      </c>
      <c r="Q4075">
        <f t="shared" si="379"/>
        <v>6.3195870636834586E-2</v>
      </c>
      <c r="R4075" t="str">
        <f t="shared" si="382"/>
        <v>1B_0-A&amp;4.32%4.32@11</v>
      </c>
      <c r="S4075" t="str">
        <f t="shared" si="383"/>
        <v>7A-1B-VCS-Loc-22</v>
      </c>
      <c r="T4075" t="str">
        <f>IFERROR(IF(VLOOKUP(S4075,Bad!$A:$A,1,FALSE)='RAW2'!S4075,"yes","no"),"no")</f>
        <v>no</v>
      </c>
      <c r="U4075" t="str">
        <f>IFERROR(VLOOKUP(F4075,compounds!$A:$B,2,FALSE),"")</f>
        <v/>
      </c>
      <c r="V4075" t="str">
        <f>VLOOKUP(B4075,'volatile collection data'!$O:$P,2,FALSE)</f>
        <v>24.apr.22 1</v>
      </c>
    </row>
    <row r="4076" spans="1:22" x14ac:dyDescent="0.2">
      <c r="A4076" t="s">
        <v>389</v>
      </c>
      <c r="B4076" s="1" t="str">
        <f t="shared" si="380"/>
        <v>7A</v>
      </c>
      <c r="C4076">
        <v>17.23</v>
      </c>
      <c r="D4076">
        <f t="shared" si="378"/>
        <v>17.23</v>
      </c>
      <c r="E4076">
        <f>VLOOKUP(D4076,'Peak Combiner'!$A$5:$D$4980,4,FALSE)</f>
        <v>17.23</v>
      </c>
      <c r="F4076">
        <f>IFERROR(VLOOKUP(D4076,rt_comb!$A:$B,2,FALSE),D4076)</f>
        <v>17.23</v>
      </c>
      <c r="G4076">
        <v>3646514</v>
      </c>
      <c r="H4076">
        <f>SUMIFS($G:$G,$E:$E,18.51,'RAW2'!$A:$A,'RAW2'!A4076)</f>
        <v>49559083</v>
      </c>
      <c r="I4076" s="1" t="str">
        <f>VLOOKUP(A4076,'volatile collection data'!$G$6:$H$69,2,FALSE)</f>
        <v>A</v>
      </c>
      <c r="J4076" s="1">
        <f>VLOOKUP(A4076,'volatile collection data'!$G$6:$I$69,3,FALSE)</f>
        <v>7</v>
      </c>
      <c r="K4076" s="1" t="str">
        <f>VLOOKUP(A4076,'volatile collection data'!$G$6:$N$69,8,FALSE)</f>
        <v>1B</v>
      </c>
      <c r="L4076" s="1">
        <f>VLOOKUP(A4076,'volatile collection data'!$G$6:$J$69,4,FALSE)</f>
        <v>4.32</v>
      </c>
      <c r="M4076" s="1">
        <f>VLOOKUP($A4076,'volatile collection data'!$G$6:$M$69,6,FALSE)</f>
        <v>11</v>
      </c>
      <c r="N4076" s="1">
        <f>VLOOKUP($A4076,'volatile collection data'!$G$6:$M$69,7,FALSE)</f>
        <v>4.32</v>
      </c>
      <c r="O4076" s="1">
        <f>VLOOKUP(A4076,'volatile collection data'!$G$6:$K$69,5,FALSE)</f>
        <v>0</v>
      </c>
      <c r="P4076" s="1" t="str">
        <f t="shared" si="381"/>
        <v>7A</v>
      </c>
      <c r="Q4076">
        <f t="shared" si="379"/>
        <v>8.5161025171002755E-2</v>
      </c>
      <c r="R4076" t="str">
        <f t="shared" si="382"/>
        <v>1B_0-A&amp;4.32%4.32@11</v>
      </c>
      <c r="S4076" t="str">
        <f t="shared" si="383"/>
        <v>7A-1B-VCS-Loc-22</v>
      </c>
      <c r="T4076" t="str">
        <f>IFERROR(IF(VLOOKUP(S4076,Bad!$A:$A,1,FALSE)='RAW2'!S4076,"yes","no"),"no")</f>
        <v>no</v>
      </c>
      <c r="U4076" t="str">
        <f>IFERROR(VLOOKUP(F4076,compounds!$A:$B,2,FALSE),"")</f>
        <v/>
      </c>
      <c r="V4076" t="str">
        <f>VLOOKUP(B4076,'volatile collection data'!$O:$P,2,FALSE)</f>
        <v>24.apr.22 1</v>
      </c>
    </row>
    <row r="4077" spans="1:22" x14ac:dyDescent="0.2">
      <c r="A4077" t="s">
        <v>389</v>
      </c>
      <c r="B4077" s="1" t="str">
        <f t="shared" si="380"/>
        <v>7A</v>
      </c>
      <c r="C4077">
        <v>17.824000000000002</v>
      </c>
      <c r="D4077">
        <f t="shared" si="378"/>
        <v>17.82</v>
      </c>
      <c r="E4077">
        <f>VLOOKUP(D4077,'Peak Combiner'!$A$5:$D$4980,4,FALSE)</f>
        <v>17.82</v>
      </c>
      <c r="F4077">
        <f>IFERROR(VLOOKUP(D4077,rt_comb!$A:$B,2,FALSE),D4077)</f>
        <v>17.82</v>
      </c>
      <c r="G4077">
        <v>10188788</v>
      </c>
      <c r="H4077">
        <f>SUMIFS($G:$G,$E:$E,18.51,'RAW2'!$A:$A,'RAW2'!A4077)</f>
        <v>49559083</v>
      </c>
      <c r="I4077" s="1" t="str">
        <f>VLOOKUP(A4077,'volatile collection data'!$G$6:$H$69,2,FALSE)</f>
        <v>A</v>
      </c>
      <c r="J4077" s="1">
        <f>VLOOKUP(A4077,'volatile collection data'!$G$6:$I$69,3,FALSE)</f>
        <v>7</v>
      </c>
      <c r="K4077" s="1" t="str">
        <f>VLOOKUP(A4077,'volatile collection data'!$G$6:$N$69,8,FALSE)</f>
        <v>1B</v>
      </c>
      <c r="L4077" s="1">
        <f>VLOOKUP(A4077,'volatile collection data'!$G$6:$J$69,4,FALSE)</f>
        <v>4.32</v>
      </c>
      <c r="M4077" s="1">
        <f>VLOOKUP($A4077,'volatile collection data'!$G$6:$M$69,6,FALSE)</f>
        <v>11</v>
      </c>
      <c r="N4077" s="1">
        <f>VLOOKUP($A4077,'volatile collection data'!$G$6:$M$69,7,FALSE)</f>
        <v>4.32</v>
      </c>
      <c r="O4077" s="1">
        <f>VLOOKUP(A4077,'volatile collection data'!$G$6:$K$69,5,FALSE)</f>
        <v>0</v>
      </c>
      <c r="P4077" s="1" t="str">
        <f t="shared" si="381"/>
        <v>7A</v>
      </c>
      <c r="Q4077">
        <f t="shared" si="379"/>
        <v>0.23794989717028669</v>
      </c>
      <c r="R4077" t="str">
        <f t="shared" si="382"/>
        <v>1B_0-A&amp;4.32%4.32@11</v>
      </c>
      <c r="S4077" t="str">
        <f t="shared" si="383"/>
        <v>7A-1B-VCS-Loc-22</v>
      </c>
      <c r="T4077" t="str">
        <f>IFERROR(IF(VLOOKUP(S4077,Bad!$A:$A,1,FALSE)='RAW2'!S4077,"yes","no"),"no")</f>
        <v>no</v>
      </c>
      <c r="U4077" t="str">
        <f>IFERROR(VLOOKUP(F4077,compounds!$A:$B,2,FALSE),"")</f>
        <v/>
      </c>
      <c r="V4077" t="str">
        <f>VLOOKUP(B4077,'volatile collection data'!$O:$P,2,FALSE)</f>
        <v>24.apr.22 1</v>
      </c>
    </row>
    <row r="4078" spans="1:22" x14ac:dyDescent="0.2">
      <c r="A4078" t="s">
        <v>389</v>
      </c>
      <c r="B4078" s="1" t="str">
        <f t="shared" si="380"/>
        <v>7A</v>
      </c>
      <c r="C4078">
        <v>17.873999999999999</v>
      </c>
      <c r="D4078">
        <f t="shared" si="378"/>
        <v>17.87</v>
      </c>
      <c r="E4078">
        <f>VLOOKUP(D4078,'Peak Combiner'!$A$5:$D$4980,4,FALSE)</f>
        <v>17.87</v>
      </c>
      <c r="F4078">
        <f>IFERROR(VLOOKUP(D4078,rt_comb!$A:$B,2,FALSE),D4078)</f>
        <v>17.87</v>
      </c>
      <c r="G4078">
        <v>4380316</v>
      </c>
      <c r="H4078">
        <f>SUMIFS($G:$G,$E:$E,18.51,'RAW2'!$A:$A,'RAW2'!A4078)</f>
        <v>49559083</v>
      </c>
      <c r="I4078" s="1" t="str">
        <f>VLOOKUP(A4078,'volatile collection data'!$G$6:$H$69,2,FALSE)</f>
        <v>A</v>
      </c>
      <c r="J4078" s="1">
        <f>VLOOKUP(A4078,'volatile collection data'!$G$6:$I$69,3,FALSE)</f>
        <v>7</v>
      </c>
      <c r="K4078" s="1" t="str">
        <f>VLOOKUP(A4078,'volatile collection data'!$G$6:$N$69,8,FALSE)</f>
        <v>1B</v>
      </c>
      <c r="L4078" s="1">
        <f>VLOOKUP(A4078,'volatile collection data'!$G$6:$J$69,4,FALSE)</f>
        <v>4.32</v>
      </c>
      <c r="M4078" s="1">
        <f>VLOOKUP($A4078,'volatile collection data'!$G$6:$M$69,6,FALSE)</f>
        <v>11</v>
      </c>
      <c r="N4078" s="1">
        <f>VLOOKUP($A4078,'volatile collection data'!$G$6:$M$69,7,FALSE)</f>
        <v>4.32</v>
      </c>
      <c r="O4078" s="1">
        <f>VLOOKUP(A4078,'volatile collection data'!$G$6:$K$69,5,FALSE)</f>
        <v>0</v>
      </c>
      <c r="P4078" s="1" t="str">
        <f t="shared" si="381"/>
        <v>7A</v>
      </c>
      <c r="Q4078">
        <f t="shared" si="379"/>
        <v>0.10229830493807129</v>
      </c>
      <c r="R4078" t="str">
        <f t="shared" si="382"/>
        <v>1B_0-A&amp;4.32%4.32@11</v>
      </c>
      <c r="S4078" t="str">
        <f t="shared" si="383"/>
        <v>7A-1B-VCS-Loc-22</v>
      </c>
      <c r="T4078" t="str">
        <f>IFERROR(IF(VLOOKUP(S4078,Bad!$A:$A,1,FALSE)='RAW2'!S4078,"yes","no"),"no")</f>
        <v>no</v>
      </c>
      <c r="U4078" t="str">
        <f>IFERROR(VLOOKUP(F4078,compounds!$A:$B,2,FALSE),"")</f>
        <v/>
      </c>
      <c r="V4078" t="str">
        <f>VLOOKUP(B4078,'volatile collection data'!$O:$P,2,FALSE)</f>
        <v>24.apr.22 1</v>
      </c>
    </row>
    <row r="4079" spans="1:22" x14ac:dyDescent="0.2">
      <c r="A4079" t="s">
        <v>389</v>
      </c>
      <c r="B4079" s="1" t="str">
        <f t="shared" si="380"/>
        <v>7A</v>
      </c>
      <c r="C4079">
        <v>18.094999999999999</v>
      </c>
      <c r="D4079">
        <f t="shared" si="378"/>
        <v>18.100000000000001</v>
      </c>
      <c r="E4079">
        <f>VLOOKUP(D4079,'Peak Combiner'!$A$5:$D$4980,4,FALSE)</f>
        <v>18.100000000000001</v>
      </c>
      <c r="F4079">
        <f>IFERROR(VLOOKUP(D4079,rt_comb!$A:$B,2,FALSE),D4079)</f>
        <v>18.100000000000001</v>
      </c>
      <c r="G4079">
        <v>1899973</v>
      </c>
      <c r="H4079">
        <f>SUMIFS($G:$G,$E:$E,18.51,'RAW2'!$A:$A,'RAW2'!A4079)</f>
        <v>49559083</v>
      </c>
      <c r="I4079" s="1" t="str">
        <f>VLOOKUP(A4079,'volatile collection data'!$G$6:$H$69,2,FALSE)</f>
        <v>A</v>
      </c>
      <c r="J4079" s="1">
        <f>VLOOKUP(A4079,'volatile collection data'!$G$6:$I$69,3,FALSE)</f>
        <v>7</v>
      </c>
      <c r="K4079" s="1" t="str">
        <f>VLOOKUP(A4079,'volatile collection data'!$G$6:$N$69,8,FALSE)</f>
        <v>1B</v>
      </c>
      <c r="L4079" s="1">
        <f>VLOOKUP(A4079,'volatile collection data'!$G$6:$J$69,4,FALSE)</f>
        <v>4.32</v>
      </c>
      <c r="M4079" s="1">
        <f>VLOOKUP($A4079,'volatile collection data'!$G$6:$M$69,6,FALSE)</f>
        <v>11</v>
      </c>
      <c r="N4079" s="1">
        <f>VLOOKUP($A4079,'volatile collection data'!$G$6:$M$69,7,FALSE)</f>
        <v>4.32</v>
      </c>
      <c r="O4079" s="1">
        <f>VLOOKUP(A4079,'volatile collection data'!$G$6:$K$69,5,FALSE)</f>
        <v>0</v>
      </c>
      <c r="P4079" s="1" t="str">
        <f t="shared" si="381"/>
        <v>7A</v>
      </c>
      <c r="Q4079">
        <f t="shared" si="379"/>
        <v>4.4372145143889652E-2</v>
      </c>
      <c r="R4079" t="str">
        <f t="shared" si="382"/>
        <v>1B_0-A&amp;4.32%4.32@11</v>
      </c>
      <c r="S4079" t="str">
        <f t="shared" si="383"/>
        <v>7A-1B-VCS-Loc-22</v>
      </c>
      <c r="T4079" t="str">
        <f>IFERROR(IF(VLOOKUP(S4079,Bad!$A:$A,1,FALSE)='RAW2'!S4079,"yes","no"),"no")</f>
        <v>no</v>
      </c>
      <c r="U4079" t="str">
        <f>IFERROR(VLOOKUP(F4079,compounds!$A:$B,2,FALSE),"")</f>
        <v/>
      </c>
      <c r="V4079" t="str">
        <f>VLOOKUP(B4079,'volatile collection data'!$O:$P,2,FALSE)</f>
        <v>24.apr.22 1</v>
      </c>
    </row>
    <row r="4080" spans="1:22" x14ac:dyDescent="0.2">
      <c r="A4080" t="s">
        <v>389</v>
      </c>
      <c r="B4080" s="1" t="str">
        <f t="shared" si="380"/>
        <v>7A</v>
      </c>
      <c r="C4080">
        <v>18.213000000000001</v>
      </c>
      <c r="D4080">
        <f t="shared" si="378"/>
        <v>18.21</v>
      </c>
      <c r="E4080">
        <f>VLOOKUP(D4080,'Peak Combiner'!$A$5:$D$4980,4,FALSE)</f>
        <v>18.21</v>
      </c>
      <c r="F4080">
        <f>IFERROR(VLOOKUP(D4080,rt_comb!$A:$B,2,FALSE),D4080)</f>
        <v>18.21</v>
      </c>
      <c r="G4080">
        <v>2066144</v>
      </c>
      <c r="H4080">
        <f>SUMIFS($G:$G,$E:$E,18.51,'RAW2'!$A:$A,'RAW2'!A4080)</f>
        <v>49559083</v>
      </c>
      <c r="I4080" s="1" t="str">
        <f>VLOOKUP(A4080,'volatile collection data'!$G$6:$H$69,2,FALSE)</f>
        <v>A</v>
      </c>
      <c r="J4080" s="1">
        <f>VLOOKUP(A4080,'volatile collection data'!$G$6:$I$69,3,FALSE)</f>
        <v>7</v>
      </c>
      <c r="K4080" s="1" t="str">
        <f>VLOOKUP(A4080,'volatile collection data'!$G$6:$N$69,8,FALSE)</f>
        <v>1B</v>
      </c>
      <c r="L4080" s="1">
        <f>VLOOKUP(A4080,'volatile collection data'!$G$6:$J$69,4,FALSE)</f>
        <v>4.32</v>
      </c>
      <c r="M4080" s="1">
        <f>VLOOKUP($A4080,'volatile collection data'!$G$6:$M$69,6,FALSE)</f>
        <v>11</v>
      </c>
      <c r="N4080" s="1">
        <f>VLOOKUP($A4080,'volatile collection data'!$G$6:$M$69,7,FALSE)</f>
        <v>4.32</v>
      </c>
      <c r="O4080" s="1">
        <f>VLOOKUP(A4080,'volatile collection data'!$G$6:$K$69,5,FALSE)</f>
        <v>0</v>
      </c>
      <c r="P4080" s="1" t="str">
        <f t="shared" si="381"/>
        <v>7A</v>
      </c>
      <c r="Q4080">
        <f t="shared" si="379"/>
        <v>4.8252918044717867E-2</v>
      </c>
      <c r="R4080" t="str">
        <f t="shared" si="382"/>
        <v>1B_0-A&amp;4.32%4.32@11</v>
      </c>
      <c r="S4080" t="str">
        <f t="shared" si="383"/>
        <v>7A-1B-VCS-Loc-22</v>
      </c>
      <c r="T4080" t="str">
        <f>IFERROR(IF(VLOOKUP(S4080,Bad!$A:$A,1,FALSE)='RAW2'!S4080,"yes","no"),"no")</f>
        <v>no</v>
      </c>
      <c r="U4080" t="str">
        <f>IFERROR(VLOOKUP(F4080,compounds!$A:$B,2,FALSE),"")</f>
        <v/>
      </c>
      <c r="V4080" t="str">
        <f>VLOOKUP(B4080,'volatile collection data'!$O:$P,2,FALSE)</f>
        <v>24.apr.22 1</v>
      </c>
    </row>
    <row r="4081" spans="1:22" x14ac:dyDescent="0.2">
      <c r="A4081" t="s">
        <v>389</v>
      </c>
      <c r="B4081" s="1" t="str">
        <f t="shared" si="380"/>
        <v>7A</v>
      </c>
      <c r="C4081">
        <v>18.414000000000001</v>
      </c>
      <c r="D4081">
        <f t="shared" si="378"/>
        <v>18.41</v>
      </c>
      <c r="E4081">
        <f>VLOOKUP(D4081,'Peak Combiner'!$A$5:$D$4980,4,FALSE)</f>
        <v>18.41</v>
      </c>
      <c r="F4081">
        <f>IFERROR(VLOOKUP(D4081,rt_comb!$A:$B,2,FALSE),D4081)</f>
        <v>18.41</v>
      </c>
      <c r="G4081">
        <v>1630083</v>
      </c>
      <c r="H4081">
        <f>SUMIFS($G:$G,$E:$E,18.51,'RAW2'!$A:$A,'RAW2'!A4081)</f>
        <v>49559083</v>
      </c>
      <c r="I4081" s="1" t="str">
        <f>VLOOKUP(A4081,'volatile collection data'!$G$6:$H$69,2,FALSE)</f>
        <v>A</v>
      </c>
      <c r="J4081" s="1">
        <f>VLOOKUP(A4081,'volatile collection data'!$G$6:$I$69,3,FALSE)</f>
        <v>7</v>
      </c>
      <c r="K4081" s="1" t="str">
        <f>VLOOKUP(A4081,'volatile collection data'!$G$6:$N$69,8,FALSE)</f>
        <v>1B</v>
      </c>
      <c r="L4081" s="1">
        <f>VLOOKUP(A4081,'volatile collection data'!$G$6:$J$69,4,FALSE)</f>
        <v>4.32</v>
      </c>
      <c r="M4081" s="1">
        <f>VLOOKUP($A4081,'volatile collection data'!$G$6:$M$69,6,FALSE)</f>
        <v>11</v>
      </c>
      <c r="N4081" s="1">
        <f>VLOOKUP($A4081,'volatile collection data'!$G$6:$M$69,7,FALSE)</f>
        <v>4.32</v>
      </c>
      <c r="O4081" s="1">
        <f>VLOOKUP(A4081,'volatile collection data'!$G$6:$K$69,5,FALSE)</f>
        <v>0</v>
      </c>
      <c r="P4081" s="1" t="str">
        <f t="shared" si="381"/>
        <v>7A</v>
      </c>
      <c r="Q4081">
        <f t="shared" si="379"/>
        <v>3.8069109125543919E-2</v>
      </c>
      <c r="R4081" t="str">
        <f t="shared" si="382"/>
        <v>1B_0-A&amp;4.32%4.32@11</v>
      </c>
      <c r="S4081" t="str">
        <f t="shared" si="383"/>
        <v>7A-1B-VCS-Loc-22</v>
      </c>
      <c r="T4081" t="str">
        <f>IFERROR(IF(VLOOKUP(S4081,Bad!$A:$A,1,FALSE)='RAW2'!S4081,"yes","no"),"no")</f>
        <v>no</v>
      </c>
      <c r="U4081" t="str">
        <f>IFERROR(VLOOKUP(F4081,compounds!$A:$B,2,FALSE),"")</f>
        <v/>
      </c>
      <c r="V4081" t="str">
        <f>VLOOKUP(B4081,'volatile collection data'!$O:$P,2,FALSE)</f>
        <v>24.apr.22 1</v>
      </c>
    </row>
    <row r="4082" spans="1:22" x14ac:dyDescent="0.2">
      <c r="A4082" t="s">
        <v>389</v>
      </c>
      <c r="B4082" s="1" t="str">
        <f t="shared" si="380"/>
        <v>7A</v>
      </c>
      <c r="C4082">
        <v>18.516999999999999</v>
      </c>
      <c r="D4082">
        <f t="shared" si="378"/>
        <v>18.52</v>
      </c>
      <c r="E4082">
        <f>VLOOKUP(D4082,'Peak Combiner'!$A$5:$D$4980,4,FALSE)</f>
        <v>18.510000000000002</v>
      </c>
      <c r="F4082">
        <f>IFERROR(VLOOKUP(D4082,rt_comb!$A:$B,2,FALSE),D4082)</f>
        <v>18.52</v>
      </c>
      <c r="G4082">
        <v>49559083</v>
      </c>
      <c r="H4082">
        <f>SUMIFS($G:$G,$E:$E,18.51,'RAW2'!$A:$A,'RAW2'!A4082)</f>
        <v>49559083</v>
      </c>
      <c r="I4082" s="1" t="str">
        <f>VLOOKUP(A4082,'volatile collection data'!$G$6:$H$69,2,FALSE)</f>
        <v>A</v>
      </c>
      <c r="J4082" s="1">
        <f>VLOOKUP(A4082,'volatile collection data'!$G$6:$I$69,3,FALSE)</f>
        <v>7</v>
      </c>
      <c r="K4082" s="1" t="str">
        <f>VLOOKUP(A4082,'volatile collection data'!$G$6:$N$69,8,FALSE)</f>
        <v>1B</v>
      </c>
      <c r="L4082" s="1">
        <f>VLOOKUP(A4082,'volatile collection data'!$G$6:$J$69,4,FALSE)</f>
        <v>4.32</v>
      </c>
      <c r="M4082" s="1">
        <f>VLOOKUP($A4082,'volatile collection data'!$G$6:$M$69,6,FALSE)</f>
        <v>11</v>
      </c>
      <c r="N4082" s="1">
        <f>VLOOKUP($A4082,'volatile collection data'!$G$6:$M$69,7,FALSE)</f>
        <v>4.32</v>
      </c>
      <c r="O4082" s="1">
        <f>VLOOKUP(A4082,'volatile collection data'!$G$6:$K$69,5,FALSE)</f>
        <v>0</v>
      </c>
      <c r="P4082" s="1" t="str">
        <f t="shared" si="381"/>
        <v>7A</v>
      </c>
      <c r="Q4082">
        <f t="shared" si="379"/>
        <v>1.1574074074074072</v>
      </c>
      <c r="R4082" t="str">
        <f t="shared" si="382"/>
        <v>1B_0-A&amp;4.32%4.32@11</v>
      </c>
      <c r="S4082" t="str">
        <f t="shared" si="383"/>
        <v>7A-1B-VCS-Loc-22</v>
      </c>
      <c r="T4082" t="str">
        <f>IFERROR(IF(VLOOKUP(S4082,Bad!$A:$A,1,FALSE)='RAW2'!S4082,"yes","no"),"no")</f>
        <v>no</v>
      </c>
      <c r="U4082" t="str">
        <f>IFERROR(VLOOKUP(F4082,compounds!$A:$B,2,FALSE),"")</f>
        <v>standard</v>
      </c>
      <c r="V4082" t="str">
        <f>VLOOKUP(B4082,'volatile collection data'!$O:$P,2,FALSE)</f>
        <v>24.apr.22 1</v>
      </c>
    </row>
    <row r="4083" spans="1:22" x14ac:dyDescent="0.2">
      <c r="A4083" t="s">
        <v>389</v>
      </c>
      <c r="B4083" s="1" t="str">
        <f t="shared" si="380"/>
        <v>7A</v>
      </c>
      <c r="C4083">
        <v>19.100999999999999</v>
      </c>
      <c r="D4083">
        <f t="shared" si="378"/>
        <v>19.100000000000001</v>
      </c>
      <c r="E4083">
        <f>VLOOKUP(D4083,'Peak Combiner'!$A$5:$D$4980,4,FALSE)</f>
        <v>19.100000000000001</v>
      </c>
      <c r="F4083">
        <f>IFERROR(VLOOKUP(D4083,rt_comb!$A:$B,2,FALSE),D4083)</f>
        <v>19.100000000000001</v>
      </c>
      <c r="G4083">
        <v>992996</v>
      </c>
      <c r="H4083">
        <f>SUMIFS($G:$G,$E:$E,18.51,'RAW2'!$A:$A,'RAW2'!A4083)</f>
        <v>49559083</v>
      </c>
      <c r="I4083" s="1" t="str">
        <f>VLOOKUP(A4083,'volatile collection data'!$G$6:$H$69,2,FALSE)</f>
        <v>A</v>
      </c>
      <c r="J4083" s="1">
        <f>VLOOKUP(A4083,'volatile collection data'!$G$6:$I$69,3,FALSE)</f>
        <v>7</v>
      </c>
      <c r="K4083" s="1" t="str">
        <f>VLOOKUP(A4083,'volatile collection data'!$G$6:$N$69,8,FALSE)</f>
        <v>1B</v>
      </c>
      <c r="L4083" s="1">
        <f>VLOOKUP(A4083,'volatile collection data'!$G$6:$J$69,4,FALSE)</f>
        <v>4.32</v>
      </c>
      <c r="M4083" s="1">
        <f>VLOOKUP($A4083,'volatile collection data'!$G$6:$M$69,6,FALSE)</f>
        <v>11</v>
      </c>
      <c r="N4083" s="1">
        <f>VLOOKUP($A4083,'volatile collection data'!$G$6:$M$69,7,FALSE)</f>
        <v>4.32</v>
      </c>
      <c r="O4083" s="1">
        <f>VLOOKUP(A4083,'volatile collection data'!$G$6:$K$69,5,FALSE)</f>
        <v>0</v>
      </c>
      <c r="P4083" s="1" t="str">
        <f t="shared" si="381"/>
        <v>7A</v>
      </c>
      <c r="Q4083">
        <f t="shared" si="379"/>
        <v>2.3190520412291041E-2</v>
      </c>
      <c r="R4083" t="str">
        <f t="shared" si="382"/>
        <v>1B_0-A&amp;4.32%4.32@11</v>
      </c>
      <c r="S4083" t="str">
        <f t="shared" si="383"/>
        <v>7A-1B-VCS-Loc-22</v>
      </c>
      <c r="T4083" t="str">
        <f>IFERROR(IF(VLOOKUP(S4083,Bad!$A:$A,1,FALSE)='RAW2'!S4083,"yes","no"),"no")</f>
        <v>no</v>
      </c>
      <c r="U4083" t="str">
        <f>IFERROR(VLOOKUP(F4083,compounds!$A:$B,2,FALSE),"")</f>
        <v/>
      </c>
      <c r="V4083" t="str">
        <f>VLOOKUP(B4083,'volatile collection data'!$O:$P,2,FALSE)</f>
        <v>24.apr.22 1</v>
      </c>
    </row>
    <row r="4084" spans="1:22" x14ac:dyDescent="0.2">
      <c r="A4084" t="s">
        <v>389</v>
      </c>
      <c r="B4084" s="1" t="str">
        <f t="shared" si="380"/>
        <v>7A</v>
      </c>
      <c r="C4084">
        <v>20.047000000000001</v>
      </c>
      <c r="D4084">
        <f t="shared" si="378"/>
        <v>20.05</v>
      </c>
      <c r="E4084">
        <f>VLOOKUP(D4084,'Peak Combiner'!$A$5:$D$4980,4,FALSE)</f>
        <v>20.05</v>
      </c>
      <c r="F4084">
        <f>IFERROR(VLOOKUP(D4084,rt_comb!$A:$B,2,FALSE),D4084)</f>
        <v>20.05</v>
      </c>
      <c r="G4084">
        <v>2820952</v>
      </c>
      <c r="H4084">
        <f>SUMIFS($G:$G,$E:$E,18.51,'RAW2'!$A:$A,'RAW2'!A4084)</f>
        <v>49559083</v>
      </c>
      <c r="I4084" s="1" t="str">
        <f>VLOOKUP(A4084,'volatile collection data'!$G$6:$H$69,2,FALSE)</f>
        <v>A</v>
      </c>
      <c r="J4084" s="1">
        <f>VLOOKUP(A4084,'volatile collection data'!$G$6:$I$69,3,FALSE)</f>
        <v>7</v>
      </c>
      <c r="K4084" s="1" t="str">
        <f>VLOOKUP(A4084,'volatile collection data'!$G$6:$N$69,8,FALSE)</f>
        <v>1B</v>
      </c>
      <c r="L4084" s="1">
        <f>VLOOKUP(A4084,'volatile collection data'!$G$6:$J$69,4,FALSE)</f>
        <v>4.32</v>
      </c>
      <c r="M4084" s="1">
        <f>VLOOKUP($A4084,'volatile collection data'!$G$6:$M$69,6,FALSE)</f>
        <v>11</v>
      </c>
      <c r="N4084" s="1">
        <f>VLOOKUP($A4084,'volatile collection data'!$G$6:$M$69,7,FALSE)</f>
        <v>4.32</v>
      </c>
      <c r="O4084" s="1">
        <f>VLOOKUP(A4084,'volatile collection data'!$G$6:$K$69,5,FALSE)</f>
        <v>0</v>
      </c>
      <c r="P4084" s="1" t="str">
        <f t="shared" si="381"/>
        <v>7A</v>
      </c>
      <c r="Q4084">
        <f t="shared" si="379"/>
        <v>6.5880773878337101E-2</v>
      </c>
      <c r="R4084" t="str">
        <f t="shared" si="382"/>
        <v>1B_0-A&amp;4.32%4.32@11</v>
      </c>
      <c r="S4084" t="str">
        <f t="shared" si="383"/>
        <v>7A-1B-VCS-Loc-22</v>
      </c>
      <c r="T4084" t="str">
        <f>IFERROR(IF(VLOOKUP(S4084,Bad!$A:$A,1,FALSE)='RAW2'!S4084,"yes","no"),"no")</f>
        <v>no</v>
      </c>
      <c r="U4084" t="str">
        <f>IFERROR(VLOOKUP(F4084,compounds!$A:$B,2,FALSE),"")</f>
        <v>tridecane</v>
      </c>
      <c r="V4084" t="str">
        <f>VLOOKUP(B4084,'volatile collection data'!$O:$P,2,FALSE)</f>
        <v>24.apr.22 1</v>
      </c>
    </row>
    <row r="4085" spans="1:22" x14ac:dyDescent="0.2">
      <c r="A4085" t="s">
        <v>389</v>
      </c>
      <c r="B4085" s="1" t="str">
        <f t="shared" si="380"/>
        <v>7A</v>
      </c>
      <c r="C4085">
        <v>20.123000000000001</v>
      </c>
      <c r="D4085">
        <f t="shared" si="378"/>
        <v>20.12</v>
      </c>
      <c r="E4085">
        <f>VLOOKUP(D4085,'Peak Combiner'!$A$5:$D$4980,4,FALSE)</f>
        <v>20.12</v>
      </c>
      <c r="F4085">
        <f>IFERROR(VLOOKUP(D4085,rt_comb!$A:$B,2,FALSE),D4085)</f>
        <v>20.12</v>
      </c>
      <c r="G4085">
        <v>623144</v>
      </c>
      <c r="H4085">
        <f>SUMIFS($G:$G,$E:$E,18.51,'RAW2'!$A:$A,'RAW2'!A4085)</f>
        <v>49559083</v>
      </c>
      <c r="I4085" s="1" t="str">
        <f>VLOOKUP(A4085,'volatile collection data'!$G$6:$H$69,2,FALSE)</f>
        <v>A</v>
      </c>
      <c r="J4085" s="1">
        <f>VLOOKUP(A4085,'volatile collection data'!$G$6:$I$69,3,FALSE)</f>
        <v>7</v>
      </c>
      <c r="K4085" s="1" t="str">
        <f>VLOOKUP(A4085,'volatile collection data'!$G$6:$N$69,8,FALSE)</f>
        <v>1B</v>
      </c>
      <c r="L4085" s="1">
        <f>VLOOKUP(A4085,'volatile collection data'!$G$6:$J$69,4,FALSE)</f>
        <v>4.32</v>
      </c>
      <c r="M4085" s="1">
        <f>VLOOKUP($A4085,'volatile collection data'!$G$6:$M$69,6,FALSE)</f>
        <v>11</v>
      </c>
      <c r="N4085" s="1">
        <f>VLOOKUP($A4085,'volatile collection data'!$G$6:$M$69,7,FALSE)</f>
        <v>4.32</v>
      </c>
      <c r="O4085" s="1">
        <f>VLOOKUP(A4085,'volatile collection data'!$G$6:$K$69,5,FALSE)</f>
        <v>0</v>
      </c>
      <c r="P4085" s="1" t="str">
        <f t="shared" si="381"/>
        <v>7A</v>
      </c>
      <c r="Q4085">
        <f t="shared" si="379"/>
        <v>1.4552962601860115E-2</v>
      </c>
      <c r="R4085" t="str">
        <f t="shared" si="382"/>
        <v>1B_0-A&amp;4.32%4.32@11</v>
      </c>
      <c r="S4085" t="str">
        <f t="shared" si="383"/>
        <v>7A-1B-VCS-Loc-22</v>
      </c>
      <c r="T4085" t="str">
        <f>IFERROR(IF(VLOOKUP(S4085,Bad!$A:$A,1,FALSE)='RAW2'!S4085,"yes","no"),"no")</f>
        <v>no</v>
      </c>
      <c r="U4085" t="str">
        <f>IFERROR(VLOOKUP(F4085,compounds!$A:$B,2,FALSE),"")</f>
        <v/>
      </c>
      <c r="V4085" t="str">
        <f>VLOOKUP(B4085,'volatile collection data'!$O:$P,2,FALSE)</f>
        <v>24.apr.22 1</v>
      </c>
    </row>
    <row r="4086" spans="1:22" x14ac:dyDescent="0.2">
      <c r="A4086" t="s">
        <v>389</v>
      </c>
      <c r="B4086" s="1" t="str">
        <f t="shared" si="380"/>
        <v>7A</v>
      </c>
      <c r="C4086">
        <v>20.847000000000001</v>
      </c>
      <c r="D4086">
        <f t="shared" si="378"/>
        <v>20.85</v>
      </c>
      <c r="E4086">
        <f>VLOOKUP(D4086,'Peak Combiner'!$A$5:$D$4980,4,FALSE)</f>
        <v>20.85</v>
      </c>
      <c r="F4086">
        <f>IFERROR(VLOOKUP(D4086,rt_comb!$A:$B,2,FALSE),D4086)</f>
        <v>20.85</v>
      </c>
      <c r="G4086">
        <v>1621307</v>
      </c>
      <c r="H4086">
        <f>SUMIFS($G:$G,$E:$E,18.51,'RAW2'!$A:$A,'RAW2'!A4086)</f>
        <v>49559083</v>
      </c>
      <c r="I4086" s="1" t="str">
        <f>VLOOKUP(A4086,'volatile collection data'!$G$6:$H$69,2,FALSE)</f>
        <v>A</v>
      </c>
      <c r="J4086" s="1">
        <f>VLOOKUP(A4086,'volatile collection data'!$G$6:$I$69,3,FALSE)</f>
        <v>7</v>
      </c>
      <c r="K4086" s="1" t="str">
        <f>VLOOKUP(A4086,'volatile collection data'!$G$6:$N$69,8,FALSE)</f>
        <v>1B</v>
      </c>
      <c r="L4086" s="1">
        <f>VLOOKUP(A4086,'volatile collection data'!$G$6:$J$69,4,FALSE)</f>
        <v>4.32</v>
      </c>
      <c r="M4086" s="1">
        <f>VLOOKUP($A4086,'volatile collection data'!$G$6:$M$69,6,FALSE)</f>
        <v>11</v>
      </c>
      <c r="N4086" s="1">
        <f>VLOOKUP($A4086,'volatile collection data'!$G$6:$M$69,7,FALSE)</f>
        <v>4.32</v>
      </c>
      <c r="O4086" s="1">
        <f>VLOOKUP(A4086,'volatile collection data'!$G$6:$K$69,5,FALSE)</f>
        <v>0</v>
      </c>
      <c r="P4086" s="1" t="str">
        <f t="shared" si="381"/>
        <v>7A</v>
      </c>
      <c r="Q4086">
        <f t="shared" si="379"/>
        <v>3.786415360997461E-2</v>
      </c>
      <c r="R4086" t="str">
        <f t="shared" si="382"/>
        <v>1B_0-A&amp;4.32%4.32@11</v>
      </c>
      <c r="S4086" t="str">
        <f t="shared" si="383"/>
        <v>7A-1B-VCS-Loc-22</v>
      </c>
      <c r="T4086" t="str">
        <f>IFERROR(IF(VLOOKUP(S4086,Bad!$A:$A,1,FALSE)='RAW2'!S4086,"yes","no"),"no")</f>
        <v>no</v>
      </c>
      <c r="U4086" t="str">
        <f>IFERROR(VLOOKUP(F4086,compounds!$A:$B,2,FALSE),"")</f>
        <v>nanodecane</v>
      </c>
      <c r="V4086" t="str">
        <f>VLOOKUP(B4086,'volatile collection data'!$O:$P,2,FALSE)</f>
        <v>24.apr.22 1</v>
      </c>
    </row>
    <row r="4087" spans="1:22" x14ac:dyDescent="0.2">
      <c r="A4087" t="s">
        <v>389</v>
      </c>
      <c r="B4087" s="1" t="str">
        <f t="shared" si="380"/>
        <v>7A</v>
      </c>
      <c r="C4087">
        <v>21.085999999999999</v>
      </c>
      <c r="D4087">
        <f t="shared" si="378"/>
        <v>21.09</v>
      </c>
      <c r="E4087">
        <f>VLOOKUP(D4087,'Peak Combiner'!$A$5:$D$4980,4,FALSE)</f>
        <v>21.07</v>
      </c>
      <c r="F4087">
        <f>IFERROR(VLOOKUP(D4087,rt_comb!$A:$B,2,FALSE),D4087)</f>
        <v>21.09</v>
      </c>
      <c r="G4087">
        <v>5985037</v>
      </c>
      <c r="H4087">
        <f>SUMIFS($G:$G,$E:$E,18.51,'RAW2'!$A:$A,'RAW2'!A4087)</f>
        <v>49559083</v>
      </c>
      <c r="I4087" s="1" t="str">
        <f>VLOOKUP(A4087,'volatile collection data'!$G$6:$H$69,2,FALSE)</f>
        <v>A</v>
      </c>
      <c r="J4087" s="1">
        <f>VLOOKUP(A4087,'volatile collection data'!$G$6:$I$69,3,FALSE)</f>
        <v>7</v>
      </c>
      <c r="K4087" s="1" t="str">
        <f>VLOOKUP(A4087,'volatile collection data'!$G$6:$N$69,8,FALSE)</f>
        <v>1B</v>
      </c>
      <c r="L4087" s="1">
        <f>VLOOKUP(A4087,'volatile collection data'!$G$6:$J$69,4,FALSE)</f>
        <v>4.32</v>
      </c>
      <c r="M4087" s="1">
        <f>VLOOKUP($A4087,'volatile collection data'!$G$6:$M$69,6,FALSE)</f>
        <v>11</v>
      </c>
      <c r="N4087" s="1">
        <f>VLOOKUP($A4087,'volatile collection data'!$G$6:$M$69,7,FALSE)</f>
        <v>4.32</v>
      </c>
      <c r="O4087" s="1">
        <f>VLOOKUP(A4087,'volatile collection data'!$G$6:$K$69,5,FALSE)</f>
        <v>0</v>
      </c>
      <c r="P4087" s="1" t="str">
        <f t="shared" si="381"/>
        <v>7A</v>
      </c>
      <c r="Q4087">
        <f t="shared" si="379"/>
        <v>0.13977510757023909</v>
      </c>
      <c r="R4087" t="str">
        <f t="shared" si="382"/>
        <v>1B_0-A&amp;4.32%4.32@11</v>
      </c>
      <c r="S4087" t="str">
        <f t="shared" si="383"/>
        <v>7A-1B-VCS-Loc-22</v>
      </c>
      <c r="T4087" t="str">
        <f>IFERROR(IF(VLOOKUP(S4087,Bad!$A:$A,1,FALSE)='RAW2'!S4087,"yes","no"),"no")</f>
        <v>no</v>
      </c>
      <c r="U4087" t="str">
        <f>IFERROR(VLOOKUP(F4087,compounds!$A:$B,2,FALSE),"")</f>
        <v/>
      </c>
      <c r="V4087" t="str">
        <f>VLOOKUP(B4087,'volatile collection data'!$O:$P,2,FALSE)</f>
        <v>24.apr.22 1</v>
      </c>
    </row>
    <row r="4088" spans="1:22" x14ac:dyDescent="0.2">
      <c r="A4088" t="s">
        <v>389</v>
      </c>
      <c r="B4088" s="1" t="str">
        <f t="shared" si="380"/>
        <v>7A</v>
      </c>
      <c r="C4088">
        <v>21.323</v>
      </c>
      <c r="D4088">
        <f t="shared" si="378"/>
        <v>21.32</v>
      </c>
      <c r="E4088">
        <f>VLOOKUP(D4088,'Peak Combiner'!$A$5:$D$4980,4,FALSE)</f>
        <v>21.28</v>
      </c>
      <c r="F4088">
        <f>IFERROR(VLOOKUP(D4088,rt_comb!$A:$B,2,FALSE),D4088)</f>
        <v>21.32</v>
      </c>
      <c r="G4088">
        <v>6083387</v>
      </c>
      <c r="H4088">
        <f>SUMIFS($G:$G,$E:$E,18.51,'RAW2'!$A:$A,'RAW2'!A4088)</f>
        <v>49559083</v>
      </c>
      <c r="I4088" s="1" t="str">
        <f>VLOOKUP(A4088,'volatile collection data'!$G$6:$H$69,2,FALSE)</f>
        <v>A</v>
      </c>
      <c r="J4088" s="1">
        <f>VLOOKUP(A4088,'volatile collection data'!$G$6:$I$69,3,FALSE)</f>
        <v>7</v>
      </c>
      <c r="K4088" s="1" t="str">
        <f>VLOOKUP(A4088,'volatile collection data'!$G$6:$N$69,8,FALSE)</f>
        <v>1B</v>
      </c>
      <c r="L4088" s="1">
        <f>VLOOKUP(A4088,'volatile collection data'!$G$6:$J$69,4,FALSE)</f>
        <v>4.32</v>
      </c>
      <c r="M4088" s="1">
        <f>VLOOKUP($A4088,'volatile collection data'!$G$6:$M$69,6,FALSE)</f>
        <v>11</v>
      </c>
      <c r="N4088" s="1">
        <f>VLOOKUP($A4088,'volatile collection data'!$G$6:$M$69,7,FALSE)</f>
        <v>4.32</v>
      </c>
      <c r="O4088" s="1">
        <f>VLOOKUP(A4088,'volatile collection data'!$G$6:$K$69,5,FALSE)</f>
        <v>0</v>
      </c>
      <c r="P4088" s="1" t="str">
        <f t="shared" si="381"/>
        <v>7A</v>
      </c>
      <c r="Q4088">
        <f t="shared" si="379"/>
        <v>0.14207198256525297</v>
      </c>
      <c r="R4088" t="str">
        <f t="shared" si="382"/>
        <v>1B_0-A&amp;4.32%4.32@11</v>
      </c>
      <c r="S4088" t="str">
        <f t="shared" si="383"/>
        <v>7A-1B-VCS-Loc-22</v>
      </c>
      <c r="T4088" t="str">
        <f>IFERROR(IF(VLOOKUP(S4088,Bad!$A:$A,1,FALSE)='RAW2'!S4088,"yes","no"),"no")</f>
        <v>no</v>
      </c>
      <c r="U4088" t="str">
        <f>IFERROR(VLOOKUP(F4088,compounds!$A:$B,2,FALSE),"")</f>
        <v/>
      </c>
      <c r="V4088" t="str">
        <f>VLOOKUP(B4088,'volatile collection data'!$O:$P,2,FALSE)</f>
        <v>24.apr.22 1</v>
      </c>
    </row>
    <row r="4089" spans="1:22" x14ac:dyDescent="0.2">
      <c r="A4089" t="s">
        <v>389</v>
      </c>
      <c r="B4089" s="1" t="str">
        <f t="shared" si="380"/>
        <v>7A</v>
      </c>
      <c r="C4089">
        <v>22.745999999999999</v>
      </c>
      <c r="D4089">
        <f t="shared" si="378"/>
        <v>22.75</v>
      </c>
      <c r="E4089">
        <f>VLOOKUP(D4089,'Peak Combiner'!$A$5:$D$4980,4,FALSE)</f>
        <v>22.75</v>
      </c>
      <c r="F4089">
        <f>IFERROR(VLOOKUP(D4089,rt_comb!$A:$B,2,FALSE),D4089)</f>
        <v>22.75</v>
      </c>
      <c r="G4089">
        <v>3695968</v>
      </c>
      <c r="H4089">
        <f>SUMIFS($G:$G,$E:$E,18.51,'RAW2'!$A:$A,'RAW2'!A4089)</f>
        <v>49559083</v>
      </c>
      <c r="I4089" s="1" t="str">
        <f>VLOOKUP(A4089,'volatile collection data'!$G$6:$H$69,2,FALSE)</f>
        <v>A</v>
      </c>
      <c r="J4089" s="1">
        <f>VLOOKUP(A4089,'volatile collection data'!$G$6:$I$69,3,FALSE)</f>
        <v>7</v>
      </c>
      <c r="K4089" s="1" t="str">
        <f>VLOOKUP(A4089,'volatile collection data'!$G$6:$N$69,8,FALSE)</f>
        <v>1B</v>
      </c>
      <c r="L4089" s="1">
        <f>VLOOKUP(A4089,'volatile collection data'!$G$6:$J$69,4,FALSE)</f>
        <v>4.32</v>
      </c>
      <c r="M4089" s="1">
        <f>VLOOKUP($A4089,'volatile collection data'!$G$6:$M$69,6,FALSE)</f>
        <v>11</v>
      </c>
      <c r="N4089" s="1">
        <f>VLOOKUP($A4089,'volatile collection data'!$G$6:$M$69,7,FALSE)</f>
        <v>4.32</v>
      </c>
      <c r="O4089" s="1">
        <f>VLOOKUP(A4089,'volatile collection data'!$G$6:$K$69,5,FALSE)</f>
        <v>0</v>
      </c>
      <c r="P4089" s="1" t="str">
        <f t="shared" si="381"/>
        <v>7A</v>
      </c>
      <c r="Q4089">
        <f t="shared" si="379"/>
        <v>8.6315978460310513E-2</v>
      </c>
      <c r="R4089" t="str">
        <f t="shared" si="382"/>
        <v>1B_0-A&amp;4.32%4.32@11</v>
      </c>
      <c r="S4089" t="str">
        <f t="shared" si="383"/>
        <v>7A-1B-VCS-Loc-22</v>
      </c>
      <c r="T4089" t="str">
        <f>IFERROR(IF(VLOOKUP(S4089,Bad!$A:$A,1,FALSE)='RAW2'!S4089,"yes","no"),"no")</f>
        <v>no</v>
      </c>
      <c r="U4089" t="str">
        <f>IFERROR(VLOOKUP(F4089,compounds!$A:$B,2,FALSE),"")</f>
        <v/>
      </c>
      <c r="V4089" t="str">
        <f>VLOOKUP(B4089,'volatile collection data'!$O:$P,2,FALSE)</f>
        <v>24.apr.22 1</v>
      </c>
    </row>
    <row r="4090" spans="1:22" x14ac:dyDescent="0.2">
      <c r="A4090" t="s">
        <v>389</v>
      </c>
      <c r="B4090" s="1" t="str">
        <f t="shared" si="380"/>
        <v>7A</v>
      </c>
      <c r="C4090">
        <v>23.332000000000001</v>
      </c>
      <c r="D4090">
        <f t="shared" si="378"/>
        <v>23.33</v>
      </c>
      <c r="E4090">
        <f>VLOOKUP(D4090,'Peak Combiner'!$A$5:$D$4980,4,FALSE)</f>
        <v>23.32</v>
      </c>
      <c r="F4090">
        <f>IFERROR(VLOOKUP(D4090,rt_comb!$A:$B,2,FALSE),D4090)</f>
        <v>23.33</v>
      </c>
      <c r="G4090">
        <v>2553649</v>
      </c>
      <c r="H4090">
        <f>SUMIFS($G:$G,$E:$E,18.51,'RAW2'!$A:$A,'RAW2'!A4090)</f>
        <v>49559083</v>
      </c>
      <c r="I4090" s="1" t="str">
        <f>VLOOKUP(A4090,'volatile collection data'!$G$6:$H$69,2,FALSE)</f>
        <v>A</v>
      </c>
      <c r="J4090" s="1">
        <f>VLOOKUP(A4090,'volatile collection data'!$G$6:$I$69,3,FALSE)</f>
        <v>7</v>
      </c>
      <c r="K4090" s="1" t="str">
        <f>VLOOKUP(A4090,'volatile collection data'!$G$6:$N$69,8,FALSE)</f>
        <v>1B</v>
      </c>
      <c r="L4090" s="1">
        <f>VLOOKUP(A4090,'volatile collection data'!$G$6:$J$69,4,FALSE)</f>
        <v>4.32</v>
      </c>
      <c r="M4090" s="1">
        <f>VLOOKUP($A4090,'volatile collection data'!$G$6:$M$69,6,FALSE)</f>
        <v>11</v>
      </c>
      <c r="N4090" s="1">
        <f>VLOOKUP($A4090,'volatile collection data'!$G$6:$M$69,7,FALSE)</f>
        <v>4.32</v>
      </c>
      <c r="O4090" s="1">
        <f>VLOOKUP(A4090,'volatile collection data'!$G$6:$K$69,5,FALSE)</f>
        <v>0</v>
      </c>
      <c r="P4090" s="1" t="str">
        <f t="shared" si="381"/>
        <v>7A</v>
      </c>
      <c r="Q4090">
        <f t="shared" si="379"/>
        <v>5.9638154897226785E-2</v>
      </c>
      <c r="R4090" t="str">
        <f t="shared" si="382"/>
        <v>1B_0-A&amp;4.32%4.32@11</v>
      </c>
      <c r="S4090" t="str">
        <f t="shared" si="383"/>
        <v>7A-1B-VCS-Loc-22</v>
      </c>
      <c r="T4090" t="str">
        <f>IFERROR(IF(VLOOKUP(S4090,Bad!$A:$A,1,FALSE)='RAW2'!S4090,"yes","no"),"no")</f>
        <v>no</v>
      </c>
      <c r="U4090" t="str">
        <f>IFERROR(VLOOKUP(F4090,compounds!$A:$B,2,FALSE),"")</f>
        <v/>
      </c>
      <c r="V4090" t="str">
        <f>VLOOKUP(B4090,'volatile collection data'!$O:$P,2,FALSE)</f>
        <v>24.apr.22 1</v>
      </c>
    </row>
    <row r="4091" spans="1:22" x14ac:dyDescent="0.2">
      <c r="A4091" t="s">
        <v>389</v>
      </c>
      <c r="B4091" s="1" t="str">
        <f t="shared" si="380"/>
        <v>7A</v>
      </c>
      <c r="C4091">
        <v>23.454999999999998</v>
      </c>
      <c r="D4091">
        <f t="shared" si="378"/>
        <v>23.46</v>
      </c>
      <c r="E4091">
        <f>VLOOKUP(D4091,'Peak Combiner'!$A$5:$D$4980,4,FALSE)</f>
        <v>23.46</v>
      </c>
      <c r="F4091">
        <f>IFERROR(VLOOKUP(D4091,rt_comb!$A:$B,2,FALSE),D4091)</f>
        <v>23.46</v>
      </c>
      <c r="G4091">
        <v>1018498</v>
      </c>
      <c r="H4091">
        <f>SUMIFS($G:$G,$E:$E,18.51,'RAW2'!$A:$A,'RAW2'!A4091)</f>
        <v>49559083</v>
      </c>
      <c r="I4091" s="1" t="str">
        <f>VLOOKUP(A4091,'volatile collection data'!$G$6:$H$69,2,FALSE)</f>
        <v>A</v>
      </c>
      <c r="J4091" s="1">
        <f>VLOOKUP(A4091,'volatile collection data'!$G$6:$I$69,3,FALSE)</f>
        <v>7</v>
      </c>
      <c r="K4091" s="1" t="str">
        <f>VLOOKUP(A4091,'volatile collection data'!$G$6:$N$69,8,FALSE)</f>
        <v>1B</v>
      </c>
      <c r="L4091" s="1">
        <f>VLOOKUP(A4091,'volatile collection data'!$G$6:$J$69,4,FALSE)</f>
        <v>4.32</v>
      </c>
      <c r="M4091" s="1">
        <f>VLOOKUP($A4091,'volatile collection data'!$G$6:$M$69,6,FALSE)</f>
        <v>11</v>
      </c>
      <c r="N4091" s="1">
        <f>VLOOKUP($A4091,'volatile collection data'!$G$6:$M$69,7,FALSE)</f>
        <v>4.32</v>
      </c>
      <c r="O4091" s="1">
        <f>VLOOKUP(A4091,'volatile collection data'!$G$6:$K$69,5,FALSE)</f>
        <v>0</v>
      </c>
      <c r="P4091" s="1" t="str">
        <f t="shared" si="381"/>
        <v>7A</v>
      </c>
      <c r="Q4091">
        <f t="shared" si="379"/>
        <v>2.3786096478613811E-2</v>
      </c>
      <c r="R4091" t="str">
        <f t="shared" si="382"/>
        <v>1B_0-A&amp;4.32%4.32@11</v>
      </c>
      <c r="S4091" t="str">
        <f t="shared" si="383"/>
        <v>7A-1B-VCS-Loc-22</v>
      </c>
      <c r="T4091" t="str">
        <f>IFERROR(IF(VLOOKUP(S4091,Bad!$A:$A,1,FALSE)='RAW2'!S4091,"yes","no"),"no")</f>
        <v>no</v>
      </c>
      <c r="U4091" t="str">
        <f>IFERROR(VLOOKUP(F4091,compounds!$A:$B,2,FALSE),"")</f>
        <v/>
      </c>
      <c r="V4091" t="str">
        <f>VLOOKUP(B4091,'volatile collection data'!$O:$P,2,FALSE)</f>
        <v>24.apr.22 1</v>
      </c>
    </row>
    <row r="4092" spans="1:22" x14ac:dyDescent="0.2">
      <c r="A4092" t="s">
        <v>389</v>
      </c>
      <c r="B4092" s="1" t="str">
        <f t="shared" si="380"/>
        <v>7A</v>
      </c>
      <c r="C4092">
        <v>24.001000000000001</v>
      </c>
      <c r="D4092">
        <f t="shared" si="378"/>
        <v>24</v>
      </c>
      <c r="E4092">
        <f>VLOOKUP(D4092,'Peak Combiner'!$A$5:$D$4980,4,FALSE)</f>
        <v>24</v>
      </c>
      <c r="F4092">
        <f>IFERROR(VLOOKUP(D4092,rt_comb!$A:$B,2,FALSE),D4092)</f>
        <v>24</v>
      </c>
      <c r="G4092">
        <v>1048218</v>
      </c>
      <c r="H4092">
        <f>SUMIFS($G:$G,$E:$E,18.51,'RAW2'!$A:$A,'RAW2'!A4092)</f>
        <v>49559083</v>
      </c>
      <c r="I4092" s="1" t="str">
        <f>VLOOKUP(A4092,'volatile collection data'!$G$6:$H$69,2,FALSE)</f>
        <v>A</v>
      </c>
      <c r="J4092" s="1">
        <f>VLOOKUP(A4092,'volatile collection data'!$G$6:$I$69,3,FALSE)</f>
        <v>7</v>
      </c>
      <c r="K4092" s="1" t="str">
        <f>VLOOKUP(A4092,'volatile collection data'!$G$6:$N$69,8,FALSE)</f>
        <v>1B</v>
      </c>
      <c r="L4092" s="1">
        <f>VLOOKUP(A4092,'volatile collection data'!$G$6:$J$69,4,FALSE)</f>
        <v>4.32</v>
      </c>
      <c r="M4092" s="1">
        <f>VLOOKUP($A4092,'volatile collection data'!$G$6:$M$69,6,FALSE)</f>
        <v>11</v>
      </c>
      <c r="N4092" s="1">
        <f>VLOOKUP($A4092,'volatile collection data'!$G$6:$M$69,7,FALSE)</f>
        <v>4.32</v>
      </c>
      <c r="O4092" s="1">
        <f>VLOOKUP(A4092,'volatile collection data'!$G$6:$K$69,5,FALSE)</f>
        <v>0</v>
      </c>
      <c r="P4092" s="1" t="str">
        <f t="shared" si="381"/>
        <v>7A</v>
      </c>
      <c r="Q4092">
        <f t="shared" si="379"/>
        <v>2.4480180107000316E-2</v>
      </c>
      <c r="R4092" t="str">
        <f t="shared" si="382"/>
        <v>1B_0-A&amp;4.32%4.32@11</v>
      </c>
      <c r="S4092" t="str">
        <f t="shared" si="383"/>
        <v>7A-1B-VCS-Loc-22</v>
      </c>
      <c r="T4092" t="str">
        <f>IFERROR(IF(VLOOKUP(S4092,Bad!$A:$A,1,FALSE)='RAW2'!S4092,"yes","no"),"no")</f>
        <v>no</v>
      </c>
      <c r="U4092" t="str">
        <f>IFERROR(VLOOKUP(F4092,compounds!$A:$B,2,FALSE),"")</f>
        <v/>
      </c>
      <c r="V4092" t="str">
        <f>VLOOKUP(B4092,'volatile collection data'!$O:$P,2,FALSE)</f>
        <v>24.apr.22 1</v>
      </c>
    </row>
    <row r="4093" spans="1:22" x14ac:dyDescent="0.2">
      <c r="A4093" t="s">
        <v>389</v>
      </c>
      <c r="B4093" s="1" t="str">
        <f t="shared" si="380"/>
        <v>7A</v>
      </c>
      <c r="C4093">
        <v>25.283999999999999</v>
      </c>
      <c r="D4093">
        <f t="shared" si="378"/>
        <v>25.28</v>
      </c>
      <c r="E4093">
        <f>VLOOKUP(D4093,'Peak Combiner'!$A$5:$D$4980,4,FALSE)</f>
        <v>25.28</v>
      </c>
      <c r="F4093">
        <f>IFERROR(VLOOKUP(D4093,rt_comb!$A:$B,2,FALSE),D4093)</f>
        <v>25.28</v>
      </c>
      <c r="G4093">
        <v>2867006</v>
      </c>
      <c r="H4093">
        <f>SUMIFS($G:$G,$E:$E,18.51,'RAW2'!$A:$A,'RAW2'!A4093)</f>
        <v>49559083</v>
      </c>
      <c r="I4093" s="1" t="str">
        <f>VLOOKUP(A4093,'volatile collection data'!$G$6:$H$69,2,FALSE)</f>
        <v>A</v>
      </c>
      <c r="J4093" s="1">
        <f>VLOOKUP(A4093,'volatile collection data'!$G$6:$I$69,3,FALSE)</f>
        <v>7</v>
      </c>
      <c r="K4093" s="1" t="str">
        <f>VLOOKUP(A4093,'volatile collection data'!$G$6:$N$69,8,FALSE)</f>
        <v>1B</v>
      </c>
      <c r="L4093" s="1">
        <f>VLOOKUP(A4093,'volatile collection data'!$G$6:$J$69,4,FALSE)</f>
        <v>4.32</v>
      </c>
      <c r="M4093" s="1">
        <f>VLOOKUP($A4093,'volatile collection data'!$G$6:$M$69,6,FALSE)</f>
        <v>11</v>
      </c>
      <c r="N4093" s="1">
        <f>VLOOKUP($A4093,'volatile collection data'!$G$6:$M$69,7,FALSE)</f>
        <v>4.32</v>
      </c>
      <c r="O4093" s="1">
        <f>VLOOKUP(A4093,'volatile collection data'!$G$6:$K$69,5,FALSE)</f>
        <v>0</v>
      </c>
      <c r="P4093" s="1" t="str">
        <f t="shared" si="381"/>
        <v>7A</v>
      </c>
      <c r="Q4093">
        <f t="shared" si="379"/>
        <v>6.695632325322648E-2</v>
      </c>
      <c r="R4093" t="str">
        <f t="shared" si="382"/>
        <v>1B_0-A&amp;4.32%4.32@11</v>
      </c>
      <c r="S4093" t="str">
        <f t="shared" si="383"/>
        <v>7A-1B-VCS-Loc-22</v>
      </c>
      <c r="T4093" t="str">
        <f>IFERROR(IF(VLOOKUP(S4093,Bad!$A:$A,1,FALSE)='RAW2'!S4093,"yes","no"),"no")</f>
        <v>no</v>
      </c>
      <c r="U4093" t="str">
        <f>IFERROR(VLOOKUP(F4093,compounds!$A:$B,2,FALSE),"")</f>
        <v/>
      </c>
      <c r="V4093" t="str">
        <f>VLOOKUP(B4093,'volatile collection data'!$O:$P,2,FALSE)</f>
        <v>24.apr.22 1</v>
      </c>
    </row>
    <row r="4094" spans="1:22" x14ac:dyDescent="0.2">
      <c r="A4094" t="s">
        <v>389</v>
      </c>
      <c r="B4094" s="1" t="str">
        <f t="shared" si="380"/>
        <v>7A</v>
      </c>
      <c r="C4094">
        <v>25.628</v>
      </c>
      <c r="D4094">
        <f t="shared" ref="D4094:D4157" si="384">ROUND(C4094,2)</f>
        <v>25.63</v>
      </c>
      <c r="E4094">
        <f>VLOOKUP(D4094,'Peak Combiner'!$A$5:$D$4980,4,FALSE)</f>
        <v>25.62</v>
      </c>
      <c r="F4094">
        <f>IFERROR(VLOOKUP(D4094,rt_comb!$A:$B,2,FALSE),D4094)</f>
        <v>25.63</v>
      </c>
      <c r="G4094">
        <v>2855984</v>
      </c>
      <c r="H4094">
        <f>SUMIFS($G:$G,$E:$E,18.51,'RAW2'!$A:$A,'RAW2'!A4094)</f>
        <v>49559083</v>
      </c>
      <c r="I4094" s="1" t="str">
        <f>VLOOKUP(A4094,'volatile collection data'!$G$6:$H$69,2,FALSE)</f>
        <v>A</v>
      </c>
      <c r="J4094" s="1">
        <f>VLOOKUP(A4094,'volatile collection data'!$G$6:$I$69,3,FALSE)</f>
        <v>7</v>
      </c>
      <c r="K4094" s="1" t="str">
        <f>VLOOKUP(A4094,'volatile collection data'!$G$6:$N$69,8,FALSE)</f>
        <v>1B</v>
      </c>
      <c r="L4094" s="1">
        <f>VLOOKUP(A4094,'volatile collection data'!$G$6:$J$69,4,FALSE)</f>
        <v>4.32</v>
      </c>
      <c r="M4094" s="1">
        <f>VLOOKUP($A4094,'volatile collection data'!$G$6:$M$69,6,FALSE)</f>
        <v>11</v>
      </c>
      <c r="N4094" s="1">
        <f>VLOOKUP($A4094,'volatile collection data'!$G$6:$M$69,7,FALSE)</f>
        <v>4.32</v>
      </c>
      <c r="O4094" s="1">
        <f>VLOOKUP(A4094,'volatile collection data'!$G$6:$K$69,5,FALSE)</f>
        <v>0</v>
      </c>
      <c r="P4094" s="1" t="str">
        <f t="shared" si="381"/>
        <v>7A</v>
      </c>
      <c r="Q4094">
        <f t="shared" ref="Q4094:Q4157" si="385">IFERROR((30/H4094*G4094)/L4094/6,0)</f>
        <v>6.669891444595609E-2</v>
      </c>
      <c r="R4094" t="str">
        <f t="shared" si="382"/>
        <v>1B_0-A&amp;4.32%4.32@11</v>
      </c>
      <c r="S4094" t="str">
        <f t="shared" si="383"/>
        <v>7A-1B-VCS-Loc-22</v>
      </c>
      <c r="T4094" t="str">
        <f>IFERROR(IF(VLOOKUP(S4094,Bad!$A:$A,1,FALSE)='RAW2'!S4094,"yes","no"),"no")</f>
        <v>no</v>
      </c>
      <c r="U4094" t="str">
        <f>IFERROR(VLOOKUP(F4094,compounds!$A:$B,2,FALSE),"")</f>
        <v/>
      </c>
      <c r="V4094" t="str">
        <f>VLOOKUP(B4094,'volatile collection data'!$O:$P,2,FALSE)</f>
        <v>24.apr.22 1</v>
      </c>
    </row>
    <row r="4095" spans="1:22" x14ac:dyDescent="0.2">
      <c r="A4095" t="s">
        <v>389</v>
      </c>
      <c r="B4095" s="1" t="str">
        <f t="shared" si="380"/>
        <v>7A</v>
      </c>
      <c r="C4095">
        <v>25.686</v>
      </c>
      <c r="D4095">
        <f t="shared" si="384"/>
        <v>25.69</v>
      </c>
      <c r="E4095">
        <f>VLOOKUP(D4095,'Peak Combiner'!$A$5:$D$4980,4,FALSE)</f>
        <v>25.67</v>
      </c>
      <c r="F4095">
        <f>IFERROR(VLOOKUP(D4095,rt_comb!$A:$B,2,FALSE),D4095)</f>
        <v>25.69</v>
      </c>
      <c r="G4095">
        <v>3241728</v>
      </c>
      <c r="H4095">
        <f>SUMIFS($G:$G,$E:$E,18.51,'RAW2'!$A:$A,'RAW2'!A4095)</f>
        <v>49559083</v>
      </c>
      <c r="I4095" s="1" t="str">
        <f>VLOOKUP(A4095,'volatile collection data'!$G$6:$H$69,2,FALSE)</f>
        <v>A</v>
      </c>
      <c r="J4095" s="1">
        <f>VLOOKUP(A4095,'volatile collection data'!$G$6:$I$69,3,FALSE)</f>
        <v>7</v>
      </c>
      <c r="K4095" s="1" t="str">
        <f>VLOOKUP(A4095,'volatile collection data'!$G$6:$N$69,8,FALSE)</f>
        <v>1B</v>
      </c>
      <c r="L4095" s="1">
        <f>VLOOKUP(A4095,'volatile collection data'!$G$6:$J$69,4,FALSE)</f>
        <v>4.32</v>
      </c>
      <c r="M4095" s="1">
        <f>VLOOKUP($A4095,'volatile collection data'!$G$6:$M$69,6,FALSE)</f>
        <v>11</v>
      </c>
      <c r="N4095" s="1">
        <f>VLOOKUP($A4095,'volatile collection data'!$G$6:$M$69,7,FALSE)</f>
        <v>4.32</v>
      </c>
      <c r="O4095" s="1">
        <f>VLOOKUP(A4095,'volatile collection data'!$G$6:$K$69,5,FALSE)</f>
        <v>0</v>
      </c>
      <c r="P4095" s="1" t="str">
        <f t="shared" si="381"/>
        <v>7A</v>
      </c>
      <c r="Q4095">
        <f t="shared" si="385"/>
        <v>7.5707615494015487E-2</v>
      </c>
      <c r="R4095" t="str">
        <f t="shared" si="382"/>
        <v>1B_0-A&amp;4.32%4.32@11</v>
      </c>
      <c r="S4095" t="str">
        <f t="shared" si="383"/>
        <v>7A-1B-VCS-Loc-22</v>
      </c>
      <c r="T4095" t="str">
        <f>IFERROR(IF(VLOOKUP(S4095,Bad!$A:$A,1,FALSE)='RAW2'!S4095,"yes","no"),"no")</f>
        <v>no</v>
      </c>
      <c r="U4095" t="str">
        <f>IFERROR(VLOOKUP(F4095,compounds!$A:$B,2,FALSE),"")</f>
        <v/>
      </c>
      <c r="V4095" t="str">
        <f>VLOOKUP(B4095,'volatile collection data'!$O:$P,2,FALSE)</f>
        <v>24.apr.22 1</v>
      </c>
    </row>
    <row r="4096" spans="1:22" x14ac:dyDescent="0.2">
      <c r="A4096" t="s">
        <v>389</v>
      </c>
      <c r="B4096" s="1" t="str">
        <f t="shared" si="380"/>
        <v>7A</v>
      </c>
      <c r="C4096">
        <v>26.093</v>
      </c>
      <c r="D4096">
        <f t="shared" si="384"/>
        <v>26.09</v>
      </c>
      <c r="E4096">
        <f>VLOOKUP(D4096,'Peak Combiner'!$A$5:$D$4980,4,FALSE)</f>
        <v>26.09</v>
      </c>
      <c r="F4096">
        <f>IFERROR(VLOOKUP(D4096,rt_comb!$A:$B,2,FALSE),D4096)</f>
        <v>26.09</v>
      </c>
      <c r="G4096">
        <v>2485841</v>
      </c>
      <c r="H4096">
        <f>SUMIFS($G:$G,$E:$E,18.51,'RAW2'!$A:$A,'RAW2'!A4096)</f>
        <v>49559083</v>
      </c>
      <c r="I4096" s="1" t="str">
        <f>VLOOKUP(A4096,'volatile collection data'!$G$6:$H$69,2,FALSE)</f>
        <v>A</v>
      </c>
      <c r="J4096" s="1">
        <f>VLOOKUP(A4096,'volatile collection data'!$G$6:$I$69,3,FALSE)</f>
        <v>7</v>
      </c>
      <c r="K4096" s="1" t="str">
        <f>VLOOKUP(A4096,'volatile collection data'!$G$6:$N$69,8,FALSE)</f>
        <v>1B</v>
      </c>
      <c r="L4096" s="1">
        <f>VLOOKUP(A4096,'volatile collection data'!$G$6:$J$69,4,FALSE)</f>
        <v>4.32</v>
      </c>
      <c r="M4096" s="1">
        <f>VLOOKUP($A4096,'volatile collection data'!$G$6:$M$69,6,FALSE)</f>
        <v>11</v>
      </c>
      <c r="N4096" s="1">
        <f>VLOOKUP($A4096,'volatile collection data'!$G$6:$M$69,7,FALSE)</f>
        <v>4.32</v>
      </c>
      <c r="O4096" s="1">
        <f>VLOOKUP(A4096,'volatile collection data'!$G$6:$K$69,5,FALSE)</f>
        <v>0</v>
      </c>
      <c r="P4096" s="1" t="str">
        <f t="shared" si="381"/>
        <v>7A</v>
      </c>
      <c r="Q4096">
        <f t="shared" si="385"/>
        <v>5.8054560594614647E-2</v>
      </c>
      <c r="R4096" t="str">
        <f t="shared" si="382"/>
        <v>1B_0-A&amp;4.32%4.32@11</v>
      </c>
      <c r="S4096" t="str">
        <f t="shared" si="383"/>
        <v>7A-1B-VCS-Loc-22</v>
      </c>
      <c r="T4096" t="str">
        <f>IFERROR(IF(VLOOKUP(S4096,Bad!$A:$A,1,FALSE)='RAW2'!S4096,"yes","no"),"no")</f>
        <v>no</v>
      </c>
      <c r="U4096" t="str">
        <f>IFERROR(VLOOKUP(F4096,compounds!$A:$B,2,FALSE),"")</f>
        <v/>
      </c>
      <c r="V4096" t="str">
        <f>VLOOKUP(B4096,'volatile collection data'!$O:$P,2,FALSE)</f>
        <v>24.apr.22 1</v>
      </c>
    </row>
    <row r="4097" spans="1:22" x14ac:dyDescent="0.2">
      <c r="A4097" t="s">
        <v>389</v>
      </c>
      <c r="B4097" s="1" t="str">
        <f t="shared" si="380"/>
        <v>7A</v>
      </c>
      <c r="C4097">
        <v>26.640999999999998</v>
      </c>
      <c r="D4097">
        <f t="shared" si="384"/>
        <v>26.64</v>
      </c>
      <c r="E4097">
        <f>VLOOKUP(D4097,'Peak Combiner'!$A$5:$D$4980,4,FALSE)</f>
        <v>26.62</v>
      </c>
      <c r="F4097">
        <f>IFERROR(VLOOKUP(D4097,rt_comb!$A:$B,2,FALSE),D4097)</f>
        <v>26.64</v>
      </c>
      <c r="G4097">
        <v>1926125</v>
      </c>
      <c r="H4097">
        <f>SUMIFS($G:$G,$E:$E,18.51,'RAW2'!$A:$A,'RAW2'!A4097)</f>
        <v>49559083</v>
      </c>
      <c r="I4097" s="1" t="str">
        <f>VLOOKUP(A4097,'volatile collection data'!$G$6:$H$69,2,FALSE)</f>
        <v>A</v>
      </c>
      <c r="J4097" s="1">
        <f>VLOOKUP(A4097,'volatile collection data'!$G$6:$I$69,3,FALSE)</f>
        <v>7</v>
      </c>
      <c r="K4097" s="1" t="str">
        <f>VLOOKUP(A4097,'volatile collection data'!$G$6:$N$69,8,FALSE)</f>
        <v>1B</v>
      </c>
      <c r="L4097" s="1">
        <f>VLOOKUP(A4097,'volatile collection data'!$G$6:$J$69,4,FALSE)</f>
        <v>4.32</v>
      </c>
      <c r="M4097" s="1">
        <f>VLOOKUP($A4097,'volatile collection data'!$G$6:$M$69,6,FALSE)</f>
        <v>11</v>
      </c>
      <c r="N4097" s="1">
        <f>VLOOKUP($A4097,'volatile collection data'!$G$6:$M$69,7,FALSE)</f>
        <v>4.32</v>
      </c>
      <c r="O4097" s="1">
        <f>VLOOKUP(A4097,'volatile collection data'!$G$6:$K$69,5,FALSE)</f>
        <v>0</v>
      </c>
      <c r="P4097" s="1" t="str">
        <f t="shared" si="381"/>
        <v>7A</v>
      </c>
      <c r="Q4097">
        <f t="shared" si="385"/>
        <v>4.4982901370321814E-2</v>
      </c>
      <c r="R4097" t="str">
        <f t="shared" si="382"/>
        <v>1B_0-A&amp;4.32%4.32@11</v>
      </c>
      <c r="S4097" t="str">
        <f t="shared" si="383"/>
        <v>7A-1B-VCS-Loc-22</v>
      </c>
      <c r="T4097" t="str">
        <f>IFERROR(IF(VLOOKUP(S4097,Bad!$A:$A,1,FALSE)='RAW2'!S4097,"yes","no"),"no")</f>
        <v>no</v>
      </c>
      <c r="U4097" t="str">
        <f>IFERROR(VLOOKUP(F4097,compounds!$A:$B,2,FALSE),"")</f>
        <v/>
      </c>
      <c r="V4097" t="str">
        <f>VLOOKUP(B4097,'volatile collection data'!$O:$P,2,FALSE)</f>
        <v>24.apr.22 1</v>
      </c>
    </row>
    <row r="4098" spans="1:22" x14ac:dyDescent="0.2">
      <c r="A4098" t="s">
        <v>389</v>
      </c>
      <c r="B4098" s="1" t="str">
        <f t="shared" si="380"/>
        <v>7A</v>
      </c>
      <c r="C4098">
        <v>27.363</v>
      </c>
      <c r="D4098">
        <f t="shared" si="384"/>
        <v>27.36</v>
      </c>
      <c r="E4098">
        <f>VLOOKUP(D4098,'Peak Combiner'!$A$5:$D$4980,4,FALSE)</f>
        <v>27.36</v>
      </c>
      <c r="F4098">
        <f>IFERROR(VLOOKUP(D4098,rt_comb!$A:$B,2,FALSE),D4098)</f>
        <v>27.36</v>
      </c>
      <c r="G4098">
        <v>844459</v>
      </c>
      <c r="H4098">
        <f>SUMIFS($G:$G,$E:$E,18.51,'RAW2'!$A:$A,'RAW2'!A4098)</f>
        <v>49559083</v>
      </c>
      <c r="I4098" s="1" t="str">
        <f>VLOOKUP(A4098,'volatile collection data'!$G$6:$H$69,2,FALSE)</f>
        <v>A</v>
      </c>
      <c r="J4098" s="1">
        <f>VLOOKUP(A4098,'volatile collection data'!$G$6:$I$69,3,FALSE)</f>
        <v>7</v>
      </c>
      <c r="K4098" s="1" t="str">
        <f>VLOOKUP(A4098,'volatile collection data'!$G$6:$N$69,8,FALSE)</f>
        <v>1B</v>
      </c>
      <c r="L4098" s="1">
        <f>VLOOKUP(A4098,'volatile collection data'!$G$6:$J$69,4,FALSE)</f>
        <v>4.32</v>
      </c>
      <c r="M4098" s="1">
        <f>VLOOKUP($A4098,'volatile collection data'!$G$6:$M$69,6,FALSE)</f>
        <v>11</v>
      </c>
      <c r="N4098" s="1">
        <f>VLOOKUP($A4098,'volatile collection data'!$G$6:$M$69,7,FALSE)</f>
        <v>4.32</v>
      </c>
      <c r="O4098" s="1">
        <f>VLOOKUP(A4098,'volatile collection data'!$G$6:$K$69,5,FALSE)</f>
        <v>0</v>
      </c>
      <c r="P4098" s="1" t="str">
        <f t="shared" si="381"/>
        <v>7A</v>
      </c>
      <c r="Q4098">
        <f t="shared" si="385"/>
        <v>1.9721573578184486E-2</v>
      </c>
      <c r="R4098" t="str">
        <f t="shared" si="382"/>
        <v>1B_0-A&amp;4.32%4.32@11</v>
      </c>
      <c r="S4098" t="str">
        <f t="shared" si="383"/>
        <v>7A-1B-VCS-Loc-22</v>
      </c>
      <c r="T4098" t="str">
        <f>IFERROR(IF(VLOOKUP(S4098,Bad!$A:$A,1,FALSE)='RAW2'!S4098,"yes","no"),"no")</f>
        <v>no</v>
      </c>
      <c r="U4098" t="str">
        <f>IFERROR(VLOOKUP(F4098,compounds!$A:$B,2,FALSE),"")</f>
        <v/>
      </c>
      <c r="V4098" t="str">
        <f>VLOOKUP(B4098,'volatile collection data'!$O:$P,2,FALSE)</f>
        <v>24.apr.22 1</v>
      </c>
    </row>
    <row r="4099" spans="1:22" x14ac:dyDescent="0.2">
      <c r="A4099" t="s">
        <v>389</v>
      </c>
      <c r="B4099" s="1" t="str">
        <f t="shared" ref="B4099:B4162" si="386">LEFT(A4099,FIND("-",A4099)-1)</f>
        <v>7A</v>
      </c>
      <c r="C4099">
        <v>27.920999999999999</v>
      </c>
      <c r="D4099">
        <f t="shared" si="384"/>
        <v>27.92</v>
      </c>
      <c r="E4099">
        <f>VLOOKUP(D4099,'Peak Combiner'!$A$5:$D$4980,4,FALSE)</f>
        <v>27.92</v>
      </c>
      <c r="F4099">
        <f>IFERROR(VLOOKUP(D4099,rt_comb!$A:$B,2,FALSE),D4099)</f>
        <v>27.92</v>
      </c>
      <c r="G4099">
        <v>1774072</v>
      </c>
      <c r="H4099">
        <f>SUMIFS($G:$G,$E:$E,18.51,'RAW2'!$A:$A,'RAW2'!A4099)</f>
        <v>49559083</v>
      </c>
      <c r="I4099" s="1" t="str">
        <f>VLOOKUP(A4099,'volatile collection data'!$G$6:$H$69,2,FALSE)</f>
        <v>A</v>
      </c>
      <c r="J4099" s="1">
        <f>VLOOKUP(A4099,'volatile collection data'!$G$6:$I$69,3,FALSE)</f>
        <v>7</v>
      </c>
      <c r="K4099" s="1" t="str">
        <f>VLOOKUP(A4099,'volatile collection data'!$G$6:$N$69,8,FALSE)</f>
        <v>1B</v>
      </c>
      <c r="L4099" s="1">
        <f>VLOOKUP(A4099,'volatile collection data'!$G$6:$J$69,4,FALSE)</f>
        <v>4.32</v>
      </c>
      <c r="M4099" s="1">
        <f>VLOOKUP($A4099,'volatile collection data'!$G$6:$M$69,6,FALSE)</f>
        <v>11</v>
      </c>
      <c r="N4099" s="1">
        <f>VLOOKUP($A4099,'volatile collection data'!$G$6:$M$69,7,FALSE)</f>
        <v>4.32</v>
      </c>
      <c r="O4099" s="1">
        <f>VLOOKUP(A4099,'volatile collection data'!$G$6:$K$69,5,FALSE)</f>
        <v>0</v>
      </c>
      <c r="P4099" s="1" t="str">
        <f t="shared" ref="P4099:P4162" si="387">J4099&amp;I4099</f>
        <v>7A</v>
      </c>
      <c r="Q4099">
        <f t="shared" si="385"/>
        <v>4.1431841547069671E-2</v>
      </c>
      <c r="R4099" t="str">
        <f t="shared" ref="R4099:R4162" si="388">K4099&amp;"_"&amp;O4099&amp;"-"&amp;I4099&amp;"&amp;"&amp;L4099&amp;"%"&amp;N4099&amp;"@"&amp;M4099</f>
        <v>1B_0-A&amp;4.32%4.32@11</v>
      </c>
      <c r="S4099" t="str">
        <f t="shared" ref="S4099:S4162" si="389">A4099</f>
        <v>7A-1B-VCS-Loc-22</v>
      </c>
      <c r="T4099" t="str">
        <f>IFERROR(IF(VLOOKUP(S4099,Bad!$A:$A,1,FALSE)='RAW2'!S4099,"yes","no"),"no")</f>
        <v>no</v>
      </c>
      <c r="U4099" t="str">
        <f>IFERROR(VLOOKUP(F4099,compounds!$A:$B,2,FALSE),"")</f>
        <v/>
      </c>
      <c r="V4099" t="str">
        <f>VLOOKUP(B4099,'volatile collection data'!$O:$P,2,FALSE)</f>
        <v>24.apr.22 1</v>
      </c>
    </row>
    <row r="4100" spans="1:22" x14ac:dyDescent="0.2">
      <c r="A4100" t="s">
        <v>389</v>
      </c>
      <c r="B4100" s="1" t="str">
        <f t="shared" si="386"/>
        <v>7A</v>
      </c>
      <c r="C4100">
        <v>29.266999999999999</v>
      </c>
      <c r="D4100">
        <f t="shared" si="384"/>
        <v>29.27</v>
      </c>
      <c r="E4100">
        <f>VLOOKUP(D4100,'Peak Combiner'!$A$5:$D$4980,4,FALSE)</f>
        <v>29.27</v>
      </c>
      <c r="F4100">
        <f>IFERROR(VLOOKUP(D4100,rt_comb!$A:$B,2,FALSE),D4100)</f>
        <v>29.27</v>
      </c>
      <c r="G4100">
        <v>2471390</v>
      </c>
      <c r="H4100">
        <f>SUMIFS($G:$G,$E:$E,18.51,'RAW2'!$A:$A,'RAW2'!A4100)</f>
        <v>49559083</v>
      </c>
      <c r="I4100" s="1" t="str">
        <f>VLOOKUP(A4100,'volatile collection data'!$G$6:$H$69,2,FALSE)</f>
        <v>A</v>
      </c>
      <c r="J4100" s="1">
        <f>VLOOKUP(A4100,'volatile collection data'!$G$6:$I$69,3,FALSE)</f>
        <v>7</v>
      </c>
      <c r="K4100" s="1" t="str">
        <f>VLOOKUP(A4100,'volatile collection data'!$G$6:$N$69,8,FALSE)</f>
        <v>1B</v>
      </c>
      <c r="L4100" s="1">
        <f>VLOOKUP(A4100,'volatile collection data'!$G$6:$J$69,4,FALSE)</f>
        <v>4.32</v>
      </c>
      <c r="M4100" s="1">
        <f>VLOOKUP($A4100,'volatile collection data'!$G$6:$M$69,6,FALSE)</f>
        <v>11</v>
      </c>
      <c r="N4100" s="1">
        <f>VLOOKUP($A4100,'volatile collection data'!$G$6:$M$69,7,FALSE)</f>
        <v>4.32</v>
      </c>
      <c r="O4100" s="1">
        <f>VLOOKUP(A4100,'volatile collection data'!$G$6:$K$69,5,FALSE)</f>
        <v>0</v>
      </c>
      <c r="P4100" s="1" t="str">
        <f t="shared" si="387"/>
        <v>7A</v>
      </c>
      <c r="Q4100">
        <f t="shared" si="385"/>
        <v>5.7717070604244074E-2</v>
      </c>
      <c r="R4100" t="str">
        <f t="shared" si="388"/>
        <v>1B_0-A&amp;4.32%4.32@11</v>
      </c>
      <c r="S4100" t="str">
        <f t="shared" si="389"/>
        <v>7A-1B-VCS-Loc-22</v>
      </c>
      <c r="T4100" t="str">
        <f>IFERROR(IF(VLOOKUP(S4100,Bad!$A:$A,1,FALSE)='RAW2'!S4100,"yes","no"),"no")</f>
        <v>no</v>
      </c>
      <c r="U4100" t="str">
        <f>IFERROR(VLOOKUP(F4100,compounds!$A:$B,2,FALSE),"")</f>
        <v/>
      </c>
      <c r="V4100" t="str">
        <f>VLOOKUP(B4100,'volatile collection data'!$O:$P,2,FALSE)</f>
        <v>24.apr.22 1</v>
      </c>
    </row>
    <row r="4101" spans="1:22" x14ac:dyDescent="0.2">
      <c r="A4101" t="s">
        <v>389</v>
      </c>
      <c r="B4101" s="1" t="str">
        <f t="shared" si="386"/>
        <v>7A</v>
      </c>
      <c r="C4101">
        <v>30.088999999999999</v>
      </c>
      <c r="D4101">
        <f t="shared" si="384"/>
        <v>30.09</v>
      </c>
      <c r="E4101">
        <f>VLOOKUP(D4101,'Peak Combiner'!$A$5:$D$4980,4,FALSE)</f>
        <v>30.09</v>
      </c>
      <c r="F4101">
        <f>IFERROR(VLOOKUP(D4101,rt_comb!$A:$B,2,FALSE),D4101)</f>
        <v>30.09</v>
      </c>
      <c r="G4101">
        <v>1168173</v>
      </c>
      <c r="H4101">
        <f>SUMIFS($G:$G,$E:$E,18.51,'RAW2'!$A:$A,'RAW2'!A4101)</f>
        <v>49559083</v>
      </c>
      <c r="I4101" s="1" t="str">
        <f>VLOOKUP(A4101,'volatile collection data'!$G$6:$H$69,2,FALSE)</f>
        <v>A</v>
      </c>
      <c r="J4101" s="1">
        <f>VLOOKUP(A4101,'volatile collection data'!$G$6:$I$69,3,FALSE)</f>
        <v>7</v>
      </c>
      <c r="K4101" s="1" t="str">
        <f>VLOOKUP(A4101,'volatile collection data'!$G$6:$N$69,8,FALSE)</f>
        <v>1B</v>
      </c>
      <c r="L4101" s="1">
        <f>VLOOKUP(A4101,'volatile collection data'!$G$6:$J$69,4,FALSE)</f>
        <v>4.32</v>
      </c>
      <c r="M4101" s="1">
        <f>VLOOKUP($A4101,'volatile collection data'!$G$6:$M$69,6,FALSE)</f>
        <v>11</v>
      </c>
      <c r="N4101" s="1">
        <f>VLOOKUP($A4101,'volatile collection data'!$G$6:$M$69,7,FALSE)</f>
        <v>4.32</v>
      </c>
      <c r="O4101" s="1">
        <f>VLOOKUP(A4101,'volatile collection data'!$G$6:$K$69,5,FALSE)</f>
        <v>0</v>
      </c>
      <c r="P4101" s="1" t="str">
        <f t="shared" si="387"/>
        <v>7A</v>
      </c>
      <c r="Q4101">
        <f t="shared" si="385"/>
        <v>2.7281620269958045E-2</v>
      </c>
      <c r="R4101" t="str">
        <f t="shared" si="388"/>
        <v>1B_0-A&amp;4.32%4.32@11</v>
      </c>
      <c r="S4101" t="str">
        <f t="shared" si="389"/>
        <v>7A-1B-VCS-Loc-22</v>
      </c>
      <c r="T4101" t="str">
        <f>IFERROR(IF(VLOOKUP(S4101,Bad!$A:$A,1,FALSE)='RAW2'!S4101,"yes","no"),"no")</f>
        <v>no</v>
      </c>
      <c r="U4101" t="str">
        <f>IFERROR(VLOOKUP(F4101,compounds!$A:$B,2,FALSE),"")</f>
        <v/>
      </c>
      <c r="V4101" t="str">
        <f>VLOOKUP(B4101,'volatile collection data'!$O:$P,2,FALSE)</f>
        <v>24.apr.22 1</v>
      </c>
    </row>
    <row r="4102" spans="1:22" x14ac:dyDescent="0.2">
      <c r="A4102" t="s">
        <v>389</v>
      </c>
      <c r="B4102" s="1" t="str">
        <f t="shared" si="386"/>
        <v>7A</v>
      </c>
      <c r="C4102">
        <v>30.968</v>
      </c>
      <c r="D4102">
        <f t="shared" si="384"/>
        <v>30.97</v>
      </c>
      <c r="E4102">
        <f>VLOOKUP(D4102,'Peak Combiner'!$A$5:$D$4980,4,FALSE)</f>
        <v>30.94</v>
      </c>
      <c r="F4102">
        <f>IFERROR(VLOOKUP(D4102,rt_comb!$A:$B,2,FALSE),D4102)</f>
        <v>30.97</v>
      </c>
      <c r="G4102">
        <v>1683063</v>
      </c>
      <c r="H4102">
        <f>SUMIFS($G:$G,$E:$E,18.51,'RAW2'!$A:$A,'RAW2'!A4102)</f>
        <v>49559083</v>
      </c>
      <c r="I4102" s="1" t="str">
        <f>VLOOKUP(A4102,'volatile collection data'!$G$6:$H$69,2,FALSE)</f>
        <v>A</v>
      </c>
      <c r="J4102" s="1">
        <f>VLOOKUP(A4102,'volatile collection data'!$G$6:$I$69,3,FALSE)</f>
        <v>7</v>
      </c>
      <c r="K4102" s="1" t="str">
        <f>VLOOKUP(A4102,'volatile collection data'!$G$6:$N$69,8,FALSE)</f>
        <v>1B</v>
      </c>
      <c r="L4102" s="1">
        <f>VLOOKUP(A4102,'volatile collection data'!$G$6:$J$69,4,FALSE)</f>
        <v>4.32</v>
      </c>
      <c r="M4102" s="1">
        <f>VLOOKUP($A4102,'volatile collection data'!$G$6:$M$69,6,FALSE)</f>
        <v>11</v>
      </c>
      <c r="N4102" s="1">
        <f>VLOOKUP($A4102,'volatile collection data'!$G$6:$M$69,7,FALSE)</f>
        <v>4.32</v>
      </c>
      <c r="O4102" s="1">
        <f>VLOOKUP(A4102,'volatile collection data'!$G$6:$K$69,5,FALSE)</f>
        <v>0</v>
      </c>
      <c r="P4102" s="1" t="str">
        <f t="shared" si="387"/>
        <v>7A</v>
      </c>
      <c r="Q4102">
        <f t="shared" si="385"/>
        <v>3.9306408944922024E-2</v>
      </c>
      <c r="R4102" t="str">
        <f t="shared" si="388"/>
        <v>1B_0-A&amp;4.32%4.32@11</v>
      </c>
      <c r="S4102" t="str">
        <f t="shared" si="389"/>
        <v>7A-1B-VCS-Loc-22</v>
      </c>
      <c r="T4102" t="str">
        <f>IFERROR(IF(VLOOKUP(S4102,Bad!$A:$A,1,FALSE)='RAW2'!S4102,"yes","no"),"no")</f>
        <v>no</v>
      </c>
      <c r="U4102" t="str">
        <f>IFERROR(VLOOKUP(F4102,compounds!$A:$B,2,FALSE),"")</f>
        <v/>
      </c>
      <c r="V4102" t="str">
        <f>VLOOKUP(B4102,'volatile collection data'!$O:$P,2,FALSE)</f>
        <v>24.apr.22 1</v>
      </c>
    </row>
    <row r="4103" spans="1:22" x14ac:dyDescent="0.2">
      <c r="A4103" t="s">
        <v>389</v>
      </c>
      <c r="B4103" s="1" t="str">
        <f t="shared" si="386"/>
        <v>7A</v>
      </c>
      <c r="C4103">
        <v>31.257999999999999</v>
      </c>
      <c r="D4103">
        <f t="shared" si="384"/>
        <v>31.26</v>
      </c>
      <c r="E4103">
        <f>VLOOKUP(D4103,'Peak Combiner'!$A$5:$D$4980,4,FALSE)</f>
        <v>31.26</v>
      </c>
      <c r="F4103">
        <f>IFERROR(VLOOKUP(D4103,rt_comb!$A:$B,2,FALSE),D4103)</f>
        <v>31.26</v>
      </c>
      <c r="G4103">
        <v>1833246</v>
      </c>
      <c r="H4103">
        <f>SUMIFS($G:$G,$E:$E,18.51,'RAW2'!$A:$A,'RAW2'!A4103)</f>
        <v>49559083</v>
      </c>
      <c r="I4103" s="1" t="str">
        <f>VLOOKUP(A4103,'volatile collection data'!$G$6:$H$69,2,FALSE)</f>
        <v>A</v>
      </c>
      <c r="J4103" s="1">
        <f>VLOOKUP(A4103,'volatile collection data'!$G$6:$I$69,3,FALSE)</f>
        <v>7</v>
      </c>
      <c r="K4103" s="1" t="str">
        <f>VLOOKUP(A4103,'volatile collection data'!$G$6:$N$69,8,FALSE)</f>
        <v>1B</v>
      </c>
      <c r="L4103" s="1">
        <f>VLOOKUP(A4103,'volatile collection data'!$G$6:$J$69,4,FALSE)</f>
        <v>4.32</v>
      </c>
      <c r="M4103" s="1">
        <f>VLOOKUP($A4103,'volatile collection data'!$G$6:$M$69,6,FALSE)</f>
        <v>11</v>
      </c>
      <c r="N4103" s="1">
        <f>VLOOKUP($A4103,'volatile collection data'!$G$6:$M$69,7,FALSE)</f>
        <v>4.32</v>
      </c>
      <c r="O4103" s="1">
        <f>VLOOKUP(A4103,'volatile collection data'!$G$6:$K$69,5,FALSE)</f>
        <v>0</v>
      </c>
      <c r="P4103" s="1" t="str">
        <f t="shared" si="387"/>
        <v>7A</v>
      </c>
      <c r="Q4103">
        <f t="shared" si="385"/>
        <v>4.2813796615244065E-2</v>
      </c>
      <c r="R4103" t="str">
        <f t="shared" si="388"/>
        <v>1B_0-A&amp;4.32%4.32@11</v>
      </c>
      <c r="S4103" t="str">
        <f t="shared" si="389"/>
        <v>7A-1B-VCS-Loc-22</v>
      </c>
      <c r="T4103" t="str">
        <f>IFERROR(IF(VLOOKUP(S4103,Bad!$A:$A,1,FALSE)='RAW2'!S4103,"yes","no"),"no")</f>
        <v>no</v>
      </c>
      <c r="U4103" t="str">
        <f>IFERROR(VLOOKUP(F4103,compounds!$A:$B,2,FALSE),"")</f>
        <v/>
      </c>
      <c r="V4103" t="str">
        <f>VLOOKUP(B4103,'volatile collection data'!$O:$P,2,FALSE)</f>
        <v>24.apr.22 1</v>
      </c>
    </row>
    <row r="4104" spans="1:22" x14ac:dyDescent="0.2">
      <c r="A4104" t="s">
        <v>389</v>
      </c>
      <c r="B4104" s="1" t="str">
        <f t="shared" si="386"/>
        <v>7A</v>
      </c>
      <c r="C4104">
        <v>31.417999999999999</v>
      </c>
      <c r="D4104">
        <f t="shared" si="384"/>
        <v>31.42</v>
      </c>
      <c r="E4104">
        <f>VLOOKUP(D4104,'Peak Combiner'!$A$5:$D$4980,4,FALSE)</f>
        <v>31.42</v>
      </c>
      <c r="F4104">
        <f>IFERROR(VLOOKUP(D4104,rt_comb!$A:$B,2,FALSE),D4104)</f>
        <v>31.42</v>
      </c>
      <c r="G4104">
        <v>3448359</v>
      </c>
      <c r="H4104">
        <f>SUMIFS($G:$G,$E:$E,18.51,'RAW2'!$A:$A,'RAW2'!A4104)</f>
        <v>49559083</v>
      </c>
      <c r="I4104" s="1" t="str">
        <f>VLOOKUP(A4104,'volatile collection data'!$G$6:$H$69,2,FALSE)</f>
        <v>A</v>
      </c>
      <c r="J4104" s="1">
        <f>VLOOKUP(A4104,'volatile collection data'!$G$6:$I$69,3,FALSE)</f>
        <v>7</v>
      </c>
      <c r="K4104" s="1" t="str">
        <f>VLOOKUP(A4104,'volatile collection data'!$G$6:$N$69,8,FALSE)</f>
        <v>1B</v>
      </c>
      <c r="L4104" s="1">
        <f>VLOOKUP(A4104,'volatile collection data'!$G$6:$J$69,4,FALSE)</f>
        <v>4.32</v>
      </c>
      <c r="M4104" s="1">
        <f>VLOOKUP($A4104,'volatile collection data'!$G$6:$M$69,6,FALSE)</f>
        <v>11</v>
      </c>
      <c r="N4104" s="1">
        <f>VLOOKUP($A4104,'volatile collection data'!$G$6:$M$69,7,FALSE)</f>
        <v>4.32</v>
      </c>
      <c r="O4104" s="1">
        <f>VLOOKUP(A4104,'volatile collection data'!$G$6:$K$69,5,FALSE)</f>
        <v>0</v>
      </c>
      <c r="P4104" s="1" t="str">
        <f t="shared" si="387"/>
        <v>7A</v>
      </c>
      <c r="Q4104">
        <f t="shared" si="385"/>
        <v>8.0533294976422379E-2</v>
      </c>
      <c r="R4104" t="str">
        <f t="shared" si="388"/>
        <v>1B_0-A&amp;4.32%4.32@11</v>
      </c>
      <c r="S4104" t="str">
        <f t="shared" si="389"/>
        <v>7A-1B-VCS-Loc-22</v>
      </c>
      <c r="T4104" t="str">
        <f>IFERROR(IF(VLOOKUP(S4104,Bad!$A:$A,1,FALSE)='RAW2'!S4104,"yes","no"),"no")</f>
        <v>no</v>
      </c>
      <c r="U4104" t="str">
        <f>IFERROR(VLOOKUP(F4104,compounds!$A:$B,2,FALSE),"")</f>
        <v/>
      </c>
      <c r="V4104" t="str">
        <f>VLOOKUP(B4104,'volatile collection data'!$O:$P,2,FALSE)</f>
        <v>24.apr.22 1</v>
      </c>
    </row>
    <row r="4105" spans="1:22" x14ac:dyDescent="0.2">
      <c r="A4105" t="s">
        <v>389</v>
      </c>
      <c r="B4105" s="1" t="str">
        <f t="shared" si="386"/>
        <v>7A</v>
      </c>
      <c r="C4105">
        <v>31.754000000000001</v>
      </c>
      <c r="D4105">
        <f t="shared" si="384"/>
        <v>31.75</v>
      </c>
      <c r="E4105">
        <f>VLOOKUP(D4105,'Peak Combiner'!$A$5:$D$4980,4,FALSE)</f>
        <v>31.73</v>
      </c>
      <c r="F4105">
        <f>IFERROR(VLOOKUP(D4105,rt_comb!$A:$B,2,FALSE),D4105)</f>
        <v>31.75</v>
      </c>
      <c r="G4105">
        <v>3711228</v>
      </c>
      <c r="H4105">
        <f>SUMIFS($G:$G,$E:$E,18.51,'RAW2'!$A:$A,'RAW2'!A4105)</f>
        <v>49559083</v>
      </c>
      <c r="I4105" s="1" t="str">
        <f>VLOOKUP(A4105,'volatile collection data'!$G$6:$H$69,2,FALSE)</f>
        <v>A</v>
      </c>
      <c r="J4105" s="1">
        <f>VLOOKUP(A4105,'volatile collection data'!$G$6:$I$69,3,FALSE)</f>
        <v>7</v>
      </c>
      <c r="K4105" s="1" t="str">
        <f>VLOOKUP(A4105,'volatile collection data'!$G$6:$N$69,8,FALSE)</f>
        <v>1B</v>
      </c>
      <c r="L4105" s="1">
        <f>VLOOKUP(A4105,'volatile collection data'!$G$6:$J$69,4,FALSE)</f>
        <v>4.32</v>
      </c>
      <c r="M4105" s="1">
        <f>VLOOKUP($A4105,'volatile collection data'!$G$6:$M$69,6,FALSE)</f>
        <v>11</v>
      </c>
      <c r="N4105" s="1">
        <f>VLOOKUP($A4105,'volatile collection data'!$G$6:$M$69,7,FALSE)</f>
        <v>4.32</v>
      </c>
      <c r="O4105" s="1">
        <f>VLOOKUP(A4105,'volatile collection data'!$G$6:$K$69,5,FALSE)</f>
        <v>0</v>
      </c>
      <c r="P4105" s="1" t="str">
        <f t="shared" si="387"/>
        <v>7A</v>
      </c>
      <c r="Q4105">
        <f t="shared" si="385"/>
        <v>8.6672361911494147E-2</v>
      </c>
      <c r="R4105" t="str">
        <f t="shared" si="388"/>
        <v>1B_0-A&amp;4.32%4.32@11</v>
      </c>
      <c r="S4105" t="str">
        <f t="shared" si="389"/>
        <v>7A-1B-VCS-Loc-22</v>
      </c>
      <c r="T4105" t="str">
        <f>IFERROR(IF(VLOOKUP(S4105,Bad!$A:$A,1,FALSE)='RAW2'!S4105,"yes","no"),"no")</f>
        <v>no</v>
      </c>
      <c r="U4105" t="str">
        <f>IFERROR(VLOOKUP(F4105,compounds!$A:$B,2,FALSE),"")</f>
        <v/>
      </c>
      <c r="V4105" t="str">
        <f>VLOOKUP(B4105,'volatile collection data'!$O:$P,2,FALSE)</f>
        <v>24.apr.22 1</v>
      </c>
    </row>
    <row r="4106" spans="1:22" x14ac:dyDescent="0.2">
      <c r="A4106" t="s">
        <v>389</v>
      </c>
      <c r="B4106" s="1" t="str">
        <f t="shared" si="386"/>
        <v>7A</v>
      </c>
      <c r="C4106">
        <v>32.706000000000003</v>
      </c>
      <c r="D4106">
        <f t="shared" si="384"/>
        <v>32.71</v>
      </c>
      <c r="E4106">
        <f>VLOOKUP(D4106,'Peak Combiner'!$A$5:$D$4980,4,FALSE)</f>
        <v>32.71</v>
      </c>
      <c r="F4106">
        <f>IFERROR(VLOOKUP(D4106,rt_comb!$A:$B,2,FALSE),D4106)</f>
        <v>32.71</v>
      </c>
      <c r="G4106">
        <v>1862446</v>
      </c>
      <c r="H4106">
        <f>SUMIFS($G:$G,$E:$E,18.51,'RAW2'!$A:$A,'RAW2'!A4106)</f>
        <v>49559083</v>
      </c>
      <c r="I4106" s="1" t="str">
        <f>VLOOKUP(A4106,'volatile collection data'!$G$6:$H$69,2,FALSE)</f>
        <v>A</v>
      </c>
      <c r="J4106" s="1">
        <f>VLOOKUP(A4106,'volatile collection data'!$G$6:$I$69,3,FALSE)</f>
        <v>7</v>
      </c>
      <c r="K4106" s="1" t="str">
        <f>VLOOKUP(A4106,'volatile collection data'!$G$6:$N$69,8,FALSE)</f>
        <v>1B</v>
      </c>
      <c r="L4106" s="1">
        <f>VLOOKUP(A4106,'volatile collection data'!$G$6:$J$69,4,FALSE)</f>
        <v>4.32</v>
      </c>
      <c r="M4106" s="1">
        <f>VLOOKUP($A4106,'volatile collection data'!$G$6:$M$69,6,FALSE)</f>
        <v>11</v>
      </c>
      <c r="N4106" s="1">
        <f>VLOOKUP($A4106,'volatile collection data'!$G$6:$M$69,7,FALSE)</f>
        <v>4.32</v>
      </c>
      <c r="O4106" s="1">
        <f>VLOOKUP(A4106,'volatile collection data'!$G$6:$K$69,5,FALSE)</f>
        <v>0</v>
      </c>
      <c r="P4106" s="1" t="str">
        <f t="shared" si="387"/>
        <v>7A</v>
      </c>
      <c r="Q4106">
        <f t="shared" si="385"/>
        <v>4.3495736115543061E-2</v>
      </c>
      <c r="R4106" t="str">
        <f t="shared" si="388"/>
        <v>1B_0-A&amp;4.32%4.32@11</v>
      </c>
      <c r="S4106" t="str">
        <f t="shared" si="389"/>
        <v>7A-1B-VCS-Loc-22</v>
      </c>
      <c r="T4106" t="str">
        <f>IFERROR(IF(VLOOKUP(S4106,Bad!$A:$A,1,FALSE)='RAW2'!S4106,"yes","no"),"no")</f>
        <v>no</v>
      </c>
      <c r="U4106" t="str">
        <f>IFERROR(VLOOKUP(F4106,compounds!$A:$B,2,FALSE),"")</f>
        <v/>
      </c>
      <c r="V4106" t="str">
        <f>VLOOKUP(B4106,'volatile collection data'!$O:$P,2,FALSE)</f>
        <v>24.apr.22 1</v>
      </c>
    </row>
    <row r="4107" spans="1:22" x14ac:dyDescent="0.2">
      <c r="A4107" t="s">
        <v>389</v>
      </c>
      <c r="B4107" s="1" t="str">
        <f t="shared" si="386"/>
        <v>7A</v>
      </c>
      <c r="C4107">
        <v>34.067</v>
      </c>
      <c r="D4107">
        <f t="shared" si="384"/>
        <v>34.07</v>
      </c>
      <c r="E4107">
        <f>VLOOKUP(D4107,'Peak Combiner'!$A$5:$D$4980,4,FALSE)</f>
        <v>34.06</v>
      </c>
      <c r="F4107">
        <f>IFERROR(VLOOKUP(D4107,rt_comb!$A:$B,2,FALSE),D4107)</f>
        <v>34.07</v>
      </c>
      <c r="G4107">
        <v>1207263</v>
      </c>
      <c r="H4107">
        <f>SUMIFS($G:$G,$E:$E,18.51,'RAW2'!$A:$A,'RAW2'!A4107)</f>
        <v>49559083</v>
      </c>
      <c r="I4107" s="1" t="str">
        <f>VLOOKUP(A4107,'volatile collection data'!$G$6:$H$69,2,FALSE)</f>
        <v>A</v>
      </c>
      <c r="J4107" s="1">
        <f>VLOOKUP(A4107,'volatile collection data'!$G$6:$I$69,3,FALSE)</f>
        <v>7</v>
      </c>
      <c r="K4107" s="1" t="str">
        <f>VLOOKUP(A4107,'volatile collection data'!$G$6:$N$69,8,FALSE)</f>
        <v>1B</v>
      </c>
      <c r="L4107" s="1">
        <f>VLOOKUP(A4107,'volatile collection data'!$G$6:$J$69,4,FALSE)</f>
        <v>4.32</v>
      </c>
      <c r="M4107" s="1">
        <f>VLOOKUP($A4107,'volatile collection data'!$G$6:$M$69,6,FALSE)</f>
        <v>11</v>
      </c>
      <c r="N4107" s="1">
        <f>VLOOKUP($A4107,'volatile collection data'!$G$6:$M$69,7,FALSE)</f>
        <v>4.32</v>
      </c>
      <c r="O4107" s="1">
        <f>VLOOKUP(A4107,'volatile collection data'!$G$6:$K$69,5,FALSE)</f>
        <v>0</v>
      </c>
      <c r="P4107" s="1" t="str">
        <f t="shared" si="387"/>
        <v>7A</v>
      </c>
      <c r="Q4107">
        <f t="shared" si="385"/>
        <v>2.8194531744844608E-2</v>
      </c>
      <c r="R4107" t="str">
        <f t="shared" si="388"/>
        <v>1B_0-A&amp;4.32%4.32@11</v>
      </c>
      <c r="S4107" t="str">
        <f t="shared" si="389"/>
        <v>7A-1B-VCS-Loc-22</v>
      </c>
      <c r="T4107" t="str">
        <f>IFERROR(IF(VLOOKUP(S4107,Bad!$A:$A,1,FALSE)='RAW2'!S4107,"yes","no"),"no")</f>
        <v>no</v>
      </c>
      <c r="U4107" t="str">
        <f>IFERROR(VLOOKUP(F4107,compounds!$A:$B,2,FALSE),"")</f>
        <v/>
      </c>
      <c r="V4107" t="str">
        <f>VLOOKUP(B4107,'volatile collection data'!$O:$P,2,FALSE)</f>
        <v>24.apr.22 1</v>
      </c>
    </row>
    <row r="4108" spans="1:22" x14ac:dyDescent="0.2">
      <c r="A4108" t="s">
        <v>389</v>
      </c>
      <c r="B4108" s="1" t="str">
        <f t="shared" si="386"/>
        <v>7A</v>
      </c>
      <c r="C4108">
        <v>34.945</v>
      </c>
      <c r="D4108">
        <f t="shared" si="384"/>
        <v>34.950000000000003</v>
      </c>
      <c r="E4108">
        <f>VLOOKUP(D4108,'Peak Combiner'!$A$5:$D$4980,4,FALSE)</f>
        <v>34.86</v>
      </c>
      <c r="F4108">
        <f>IFERROR(VLOOKUP(D4108,rt_comb!$A:$B,2,FALSE),D4108)</f>
        <v>34.950000000000003</v>
      </c>
      <c r="G4108">
        <v>2446185</v>
      </c>
      <c r="H4108">
        <f>SUMIFS($G:$G,$E:$E,18.51,'RAW2'!$A:$A,'RAW2'!A4108)</f>
        <v>49559083</v>
      </c>
      <c r="I4108" s="1" t="str">
        <f>VLOOKUP(A4108,'volatile collection data'!$G$6:$H$69,2,FALSE)</f>
        <v>A</v>
      </c>
      <c r="J4108" s="1">
        <f>VLOOKUP(A4108,'volatile collection data'!$G$6:$I$69,3,FALSE)</f>
        <v>7</v>
      </c>
      <c r="K4108" s="1" t="str">
        <f>VLOOKUP(A4108,'volatile collection data'!$G$6:$N$69,8,FALSE)</f>
        <v>1B</v>
      </c>
      <c r="L4108" s="1">
        <f>VLOOKUP(A4108,'volatile collection data'!$G$6:$J$69,4,FALSE)</f>
        <v>4.32</v>
      </c>
      <c r="M4108" s="1">
        <f>VLOOKUP($A4108,'volatile collection data'!$G$6:$M$69,6,FALSE)</f>
        <v>11</v>
      </c>
      <c r="N4108" s="1">
        <f>VLOOKUP($A4108,'volatile collection data'!$G$6:$M$69,7,FALSE)</f>
        <v>4.32</v>
      </c>
      <c r="O4108" s="1">
        <f>VLOOKUP(A4108,'volatile collection data'!$G$6:$K$69,5,FALSE)</f>
        <v>0</v>
      </c>
      <c r="P4108" s="1" t="str">
        <f t="shared" si="387"/>
        <v>7A</v>
      </c>
      <c r="Q4108">
        <f t="shared" si="385"/>
        <v>5.7128430703386669E-2</v>
      </c>
      <c r="R4108" t="str">
        <f t="shared" si="388"/>
        <v>1B_0-A&amp;4.32%4.32@11</v>
      </c>
      <c r="S4108" t="str">
        <f t="shared" si="389"/>
        <v>7A-1B-VCS-Loc-22</v>
      </c>
      <c r="T4108" t="str">
        <f>IFERROR(IF(VLOOKUP(S4108,Bad!$A:$A,1,FALSE)='RAW2'!S4108,"yes","no"),"no")</f>
        <v>no</v>
      </c>
      <c r="U4108" t="str">
        <f>IFERROR(VLOOKUP(F4108,compounds!$A:$B,2,FALSE),"")</f>
        <v/>
      </c>
      <c r="V4108" t="str">
        <f>VLOOKUP(B4108,'volatile collection data'!$O:$P,2,FALSE)</f>
        <v>24.apr.22 1</v>
      </c>
    </row>
    <row r="4109" spans="1:22" x14ac:dyDescent="0.2">
      <c r="A4109" t="s">
        <v>389</v>
      </c>
      <c r="B4109" s="1" t="str">
        <f t="shared" si="386"/>
        <v>7A</v>
      </c>
      <c r="C4109">
        <v>35.667000000000002</v>
      </c>
      <c r="D4109">
        <f t="shared" si="384"/>
        <v>35.67</v>
      </c>
      <c r="E4109">
        <f>VLOOKUP(D4109,'Peak Combiner'!$A$5:$D$4980,4,FALSE)</f>
        <v>35.67</v>
      </c>
      <c r="F4109">
        <f>IFERROR(VLOOKUP(D4109,rt_comb!$A:$B,2,FALSE),D4109)</f>
        <v>35.67</v>
      </c>
      <c r="G4109">
        <v>436119</v>
      </c>
      <c r="H4109">
        <f>SUMIFS($G:$G,$E:$E,18.51,'RAW2'!$A:$A,'RAW2'!A4109)</f>
        <v>49559083</v>
      </c>
      <c r="I4109" s="1" t="str">
        <f>VLOOKUP(A4109,'volatile collection data'!$G$6:$H$69,2,FALSE)</f>
        <v>A</v>
      </c>
      <c r="J4109" s="1">
        <f>VLOOKUP(A4109,'volatile collection data'!$G$6:$I$69,3,FALSE)</f>
        <v>7</v>
      </c>
      <c r="K4109" s="1" t="str">
        <f>VLOOKUP(A4109,'volatile collection data'!$G$6:$N$69,8,FALSE)</f>
        <v>1B</v>
      </c>
      <c r="L4109" s="1">
        <f>VLOOKUP(A4109,'volatile collection data'!$G$6:$J$69,4,FALSE)</f>
        <v>4.32</v>
      </c>
      <c r="M4109" s="1">
        <f>VLOOKUP($A4109,'volatile collection data'!$G$6:$M$69,6,FALSE)</f>
        <v>11</v>
      </c>
      <c r="N4109" s="1">
        <f>VLOOKUP($A4109,'volatile collection data'!$G$6:$M$69,7,FALSE)</f>
        <v>4.32</v>
      </c>
      <c r="O4109" s="1">
        <f>VLOOKUP(A4109,'volatile collection data'!$G$6:$K$69,5,FALSE)</f>
        <v>0</v>
      </c>
      <c r="P4109" s="1" t="str">
        <f t="shared" si="387"/>
        <v>7A</v>
      </c>
      <c r="Q4109">
        <f t="shared" si="385"/>
        <v>1.0185163456537544E-2</v>
      </c>
      <c r="R4109" t="str">
        <f t="shared" si="388"/>
        <v>1B_0-A&amp;4.32%4.32@11</v>
      </c>
      <c r="S4109" t="str">
        <f t="shared" si="389"/>
        <v>7A-1B-VCS-Loc-22</v>
      </c>
      <c r="T4109" t="str">
        <f>IFERROR(IF(VLOOKUP(S4109,Bad!$A:$A,1,FALSE)='RAW2'!S4109,"yes","no"),"no")</f>
        <v>no</v>
      </c>
      <c r="U4109" t="str">
        <f>IFERROR(VLOOKUP(F4109,compounds!$A:$B,2,FALSE),"")</f>
        <v/>
      </c>
      <c r="V4109" t="str">
        <f>VLOOKUP(B4109,'volatile collection data'!$O:$P,2,FALSE)</f>
        <v>24.apr.22 1</v>
      </c>
    </row>
    <row r="4110" spans="1:22" x14ac:dyDescent="0.2">
      <c r="A4110" t="s">
        <v>389</v>
      </c>
      <c r="B4110" s="1" t="str">
        <f t="shared" si="386"/>
        <v>7A</v>
      </c>
      <c r="C4110">
        <v>36.119999999999997</v>
      </c>
      <c r="D4110">
        <f t="shared" si="384"/>
        <v>36.119999999999997</v>
      </c>
      <c r="E4110">
        <f>VLOOKUP(D4110,'Peak Combiner'!$A$5:$D$4980,4,FALSE)</f>
        <v>36.11</v>
      </c>
      <c r="F4110">
        <f>IFERROR(VLOOKUP(D4110,rt_comb!$A:$B,2,FALSE),D4110)</f>
        <v>36.119999999999997</v>
      </c>
      <c r="G4110">
        <v>1098990</v>
      </c>
      <c r="H4110">
        <f>SUMIFS($G:$G,$E:$E,18.51,'RAW2'!$A:$A,'RAW2'!A4110)</f>
        <v>49559083</v>
      </c>
      <c r="I4110" s="1" t="str">
        <f>VLOOKUP(A4110,'volatile collection data'!$G$6:$H$69,2,FALSE)</f>
        <v>A</v>
      </c>
      <c r="J4110" s="1">
        <f>VLOOKUP(A4110,'volatile collection data'!$G$6:$I$69,3,FALSE)</f>
        <v>7</v>
      </c>
      <c r="K4110" s="1" t="str">
        <f>VLOOKUP(A4110,'volatile collection data'!$G$6:$N$69,8,FALSE)</f>
        <v>1B</v>
      </c>
      <c r="L4110" s="1">
        <f>VLOOKUP(A4110,'volatile collection data'!$G$6:$J$69,4,FALSE)</f>
        <v>4.32</v>
      </c>
      <c r="M4110" s="1">
        <f>VLOOKUP($A4110,'volatile collection data'!$G$6:$M$69,6,FALSE)</f>
        <v>11</v>
      </c>
      <c r="N4110" s="1">
        <f>VLOOKUP($A4110,'volatile collection data'!$G$6:$M$69,7,FALSE)</f>
        <v>4.32</v>
      </c>
      <c r="O4110" s="1">
        <f>VLOOKUP(A4110,'volatile collection data'!$G$6:$K$69,5,FALSE)</f>
        <v>0</v>
      </c>
      <c r="P4110" s="1" t="str">
        <f t="shared" si="387"/>
        <v>7A</v>
      </c>
      <c r="Q4110">
        <f t="shared" si="385"/>
        <v>2.5665914090191432E-2</v>
      </c>
      <c r="R4110" t="str">
        <f t="shared" si="388"/>
        <v>1B_0-A&amp;4.32%4.32@11</v>
      </c>
      <c r="S4110" t="str">
        <f t="shared" si="389"/>
        <v>7A-1B-VCS-Loc-22</v>
      </c>
      <c r="T4110" t="str">
        <f>IFERROR(IF(VLOOKUP(S4110,Bad!$A:$A,1,FALSE)='RAW2'!S4110,"yes","no"),"no")</f>
        <v>no</v>
      </c>
      <c r="U4110" t="str">
        <f>IFERROR(VLOOKUP(F4110,compounds!$A:$B,2,FALSE),"")</f>
        <v/>
      </c>
      <c r="V4110" t="str">
        <f>VLOOKUP(B4110,'volatile collection data'!$O:$P,2,FALSE)</f>
        <v>24.apr.22 1</v>
      </c>
    </row>
    <row r="4111" spans="1:22" x14ac:dyDescent="0.2">
      <c r="A4111" t="s">
        <v>389</v>
      </c>
      <c r="B4111" s="1" t="str">
        <f t="shared" si="386"/>
        <v>7A</v>
      </c>
      <c r="C4111">
        <v>36.165999999999997</v>
      </c>
      <c r="D4111">
        <f t="shared" si="384"/>
        <v>36.17</v>
      </c>
      <c r="E4111">
        <f>VLOOKUP(D4111,'Peak Combiner'!$A$5:$D$4980,4,FALSE)</f>
        <v>36.11</v>
      </c>
      <c r="F4111">
        <f>IFERROR(VLOOKUP(D4111,rt_comb!$A:$B,2,FALSE),D4111)</f>
        <v>36.17</v>
      </c>
      <c r="G4111">
        <v>2936998</v>
      </c>
      <c r="H4111">
        <f>SUMIFS($G:$G,$E:$E,18.51,'RAW2'!$A:$A,'RAW2'!A4111)</f>
        <v>49559083</v>
      </c>
      <c r="I4111" s="1" t="str">
        <f>VLOOKUP(A4111,'volatile collection data'!$G$6:$H$69,2,FALSE)</f>
        <v>A</v>
      </c>
      <c r="J4111" s="1">
        <f>VLOOKUP(A4111,'volatile collection data'!$G$6:$I$69,3,FALSE)</f>
        <v>7</v>
      </c>
      <c r="K4111" s="1" t="str">
        <f>VLOOKUP(A4111,'volatile collection data'!$G$6:$N$69,8,FALSE)</f>
        <v>1B</v>
      </c>
      <c r="L4111" s="1">
        <f>VLOOKUP(A4111,'volatile collection data'!$G$6:$J$69,4,FALSE)</f>
        <v>4.32</v>
      </c>
      <c r="M4111" s="1">
        <f>VLOOKUP($A4111,'volatile collection data'!$G$6:$M$69,6,FALSE)</f>
        <v>11</v>
      </c>
      <c r="N4111" s="1">
        <f>VLOOKUP($A4111,'volatile collection data'!$G$6:$M$69,7,FALSE)</f>
        <v>4.32</v>
      </c>
      <c r="O4111" s="1">
        <f>VLOOKUP(A4111,'volatile collection data'!$G$6:$K$69,5,FALSE)</f>
        <v>0</v>
      </c>
      <c r="P4111" s="1" t="str">
        <f t="shared" si="387"/>
        <v>7A</v>
      </c>
      <c r="Q4111">
        <f t="shared" si="385"/>
        <v>6.859092289380618E-2</v>
      </c>
      <c r="R4111" t="str">
        <f t="shared" si="388"/>
        <v>1B_0-A&amp;4.32%4.32@11</v>
      </c>
      <c r="S4111" t="str">
        <f t="shared" si="389"/>
        <v>7A-1B-VCS-Loc-22</v>
      </c>
      <c r="T4111" t="str">
        <f>IFERROR(IF(VLOOKUP(S4111,Bad!$A:$A,1,FALSE)='RAW2'!S4111,"yes","no"),"no")</f>
        <v>no</v>
      </c>
      <c r="U4111" t="str">
        <f>IFERROR(VLOOKUP(F4111,compounds!$A:$B,2,FALSE),"")</f>
        <v/>
      </c>
      <c r="V4111" t="str">
        <f>VLOOKUP(B4111,'volatile collection data'!$O:$P,2,FALSE)</f>
        <v>24.apr.22 1</v>
      </c>
    </row>
    <row r="4112" spans="1:22" x14ac:dyDescent="0.2">
      <c r="A4112" t="s">
        <v>389</v>
      </c>
      <c r="B4112" s="1" t="str">
        <f t="shared" si="386"/>
        <v>7A</v>
      </c>
      <c r="C4112">
        <v>36.543999999999997</v>
      </c>
      <c r="D4112">
        <f t="shared" si="384"/>
        <v>36.54</v>
      </c>
      <c r="E4112">
        <f>VLOOKUP(D4112,'Peak Combiner'!$A$5:$D$4980,4,FALSE)</f>
        <v>36.54</v>
      </c>
      <c r="F4112">
        <f>IFERROR(VLOOKUP(D4112,rt_comb!$A:$B,2,FALSE),D4112)</f>
        <v>36.54</v>
      </c>
      <c r="G4112">
        <v>2590374</v>
      </c>
      <c r="H4112">
        <f>SUMIFS($G:$G,$E:$E,18.51,'RAW2'!$A:$A,'RAW2'!A4112)</f>
        <v>49559083</v>
      </c>
      <c r="I4112" s="1" t="str">
        <f>VLOOKUP(A4112,'volatile collection data'!$G$6:$H$69,2,FALSE)</f>
        <v>A</v>
      </c>
      <c r="J4112" s="1">
        <f>VLOOKUP(A4112,'volatile collection data'!$G$6:$I$69,3,FALSE)</f>
        <v>7</v>
      </c>
      <c r="K4112" s="1" t="str">
        <f>VLOOKUP(A4112,'volatile collection data'!$G$6:$N$69,8,FALSE)</f>
        <v>1B</v>
      </c>
      <c r="L4112" s="1">
        <f>VLOOKUP(A4112,'volatile collection data'!$G$6:$J$69,4,FALSE)</f>
        <v>4.32</v>
      </c>
      <c r="M4112" s="1">
        <f>VLOOKUP($A4112,'volatile collection data'!$G$6:$M$69,6,FALSE)</f>
        <v>11</v>
      </c>
      <c r="N4112" s="1">
        <f>VLOOKUP($A4112,'volatile collection data'!$G$6:$M$69,7,FALSE)</f>
        <v>4.32</v>
      </c>
      <c r="O4112" s="1">
        <f>VLOOKUP(A4112,'volatile collection data'!$G$6:$K$69,5,FALSE)</f>
        <v>0</v>
      </c>
      <c r="P4112" s="1" t="str">
        <f t="shared" si="387"/>
        <v>7A</v>
      </c>
      <c r="Q4112">
        <f t="shared" si="385"/>
        <v>6.0495833943407608E-2</v>
      </c>
      <c r="R4112" t="str">
        <f t="shared" si="388"/>
        <v>1B_0-A&amp;4.32%4.32@11</v>
      </c>
      <c r="S4112" t="str">
        <f t="shared" si="389"/>
        <v>7A-1B-VCS-Loc-22</v>
      </c>
      <c r="T4112" t="str">
        <f>IFERROR(IF(VLOOKUP(S4112,Bad!$A:$A,1,FALSE)='RAW2'!S4112,"yes","no"),"no")</f>
        <v>no</v>
      </c>
      <c r="U4112" t="str">
        <f>IFERROR(VLOOKUP(F4112,compounds!$A:$B,2,FALSE),"")</f>
        <v/>
      </c>
      <c r="V4112" t="str">
        <f>VLOOKUP(B4112,'volatile collection data'!$O:$P,2,FALSE)</f>
        <v>24.apr.22 1</v>
      </c>
    </row>
    <row r="4113" spans="1:22" x14ac:dyDescent="0.2">
      <c r="A4113" t="s">
        <v>389</v>
      </c>
      <c r="B4113" s="1" t="str">
        <f t="shared" si="386"/>
        <v>7A</v>
      </c>
      <c r="C4113">
        <v>36.594000000000001</v>
      </c>
      <c r="D4113">
        <f t="shared" si="384"/>
        <v>36.590000000000003</v>
      </c>
      <c r="E4113">
        <f>VLOOKUP(D4113,'Peak Combiner'!$A$5:$D$4980,4,FALSE)</f>
        <v>36.590000000000003</v>
      </c>
      <c r="F4113">
        <f>IFERROR(VLOOKUP(D4113,rt_comb!$A:$B,2,FALSE),D4113)</f>
        <v>36.590000000000003</v>
      </c>
      <c r="G4113">
        <v>3001085</v>
      </c>
      <c r="H4113">
        <f>SUMIFS($G:$G,$E:$E,18.51,'RAW2'!$A:$A,'RAW2'!A4113)</f>
        <v>49559083</v>
      </c>
      <c r="I4113" s="1" t="str">
        <f>VLOOKUP(A4113,'volatile collection data'!$G$6:$H$69,2,FALSE)</f>
        <v>A</v>
      </c>
      <c r="J4113" s="1">
        <f>VLOOKUP(A4113,'volatile collection data'!$G$6:$I$69,3,FALSE)</f>
        <v>7</v>
      </c>
      <c r="K4113" s="1" t="str">
        <f>VLOOKUP(A4113,'volatile collection data'!$G$6:$N$69,8,FALSE)</f>
        <v>1B</v>
      </c>
      <c r="L4113" s="1">
        <f>VLOOKUP(A4113,'volatile collection data'!$G$6:$J$69,4,FALSE)</f>
        <v>4.32</v>
      </c>
      <c r="M4113" s="1">
        <f>VLOOKUP($A4113,'volatile collection data'!$G$6:$M$69,6,FALSE)</f>
        <v>11</v>
      </c>
      <c r="N4113" s="1">
        <f>VLOOKUP($A4113,'volatile collection data'!$G$6:$M$69,7,FALSE)</f>
        <v>4.32</v>
      </c>
      <c r="O4113" s="1">
        <f>VLOOKUP(A4113,'volatile collection data'!$G$6:$K$69,5,FALSE)</f>
        <v>0</v>
      </c>
      <c r="P4113" s="1" t="str">
        <f t="shared" si="387"/>
        <v>7A</v>
      </c>
      <c r="Q4113">
        <f t="shared" si="385"/>
        <v>7.0087616618315127E-2</v>
      </c>
      <c r="R4113" t="str">
        <f t="shared" si="388"/>
        <v>1B_0-A&amp;4.32%4.32@11</v>
      </c>
      <c r="S4113" t="str">
        <f t="shared" si="389"/>
        <v>7A-1B-VCS-Loc-22</v>
      </c>
      <c r="T4113" t="str">
        <f>IFERROR(IF(VLOOKUP(S4113,Bad!$A:$A,1,FALSE)='RAW2'!S4113,"yes","no"),"no")</f>
        <v>no</v>
      </c>
      <c r="U4113" t="str">
        <f>IFERROR(VLOOKUP(F4113,compounds!$A:$B,2,FALSE),"")</f>
        <v/>
      </c>
      <c r="V4113" t="str">
        <f>VLOOKUP(B4113,'volatile collection data'!$O:$P,2,FALSE)</f>
        <v>24.apr.22 1</v>
      </c>
    </row>
    <row r="4114" spans="1:22" x14ac:dyDescent="0.2">
      <c r="A4114" t="s">
        <v>389</v>
      </c>
      <c r="B4114" s="1" t="str">
        <f t="shared" si="386"/>
        <v>7A</v>
      </c>
      <c r="C4114">
        <v>36.661000000000001</v>
      </c>
      <c r="D4114">
        <f t="shared" si="384"/>
        <v>36.659999999999997</v>
      </c>
      <c r="E4114">
        <f>VLOOKUP(D4114,'Peak Combiner'!$A$5:$D$4980,4,FALSE)</f>
        <v>36.65</v>
      </c>
      <c r="F4114">
        <f>IFERROR(VLOOKUP(D4114,rt_comb!$A:$B,2,FALSE),D4114)</f>
        <v>36.659999999999997</v>
      </c>
      <c r="G4114">
        <v>2276993</v>
      </c>
      <c r="H4114">
        <f>SUMIFS($G:$G,$E:$E,18.51,'RAW2'!$A:$A,'RAW2'!A4114)</f>
        <v>49559083</v>
      </c>
      <c r="I4114" s="1" t="str">
        <f>VLOOKUP(A4114,'volatile collection data'!$G$6:$H$69,2,FALSE)</f>
        <v>A</v>
      </c>
      <c r="J4114" s="1">
        <f>VLOOKUP(A4114,'volatile collection data'!$G$6:$I$69,3,FALSE)</f>
        <v>7</v>
      </c>
      <c r="K4114" s="1" t="str">
        <f>VLOOKUP(A4114,'volatile collection data'!$G$6:$N$69,8,FALSE)</f>
        <v>1B</v>
      </c>
      <c r="L4114" s="1">
        <f>VLOOKUP(A4114,'volatile collection data'!$G$6:$J$69,4,FALSE)</f>
        <v>4.32</v>
      </c>
      <c r="M4114" s="1">
        <f>VLOOKUP($A4114,'volatile collection data'!$G$6:$M$69,6,FALSE)</f>
        <v>11</v>
      </c>
      <c r="N4114" s="1">
        <f>VLOOKUP($A4114,'volatile collection data'!$G$6:$M$69,7,FALSE)</f>
        <v>4.32</v>
      </c>
      <c r="O4114" s="1">
        <f>VLOOKUP(A4114,'volatile collection data'!$G$6:$K$69,5,FALSE)</f>
        <v>0</v>
      </c>
      <c r="P4114" s="1" t="str">
        <f t="shared" si="387"/>
        <v>7A</v>
      </c>
      <c r="Q4114">
        <f t="shared" si="385"/>
        <v>5.3177105089188492E-2</v>
      </c>
      <c r="R4114" t="str">
        <f t="shared" si="388"/>
        <v>1B_0-A&amp;4.32%4.32@11</v>
      </c>
      <c r="S4114" t="str">
        <f t="shared" si="389"/>
        <v>7A-1B-VCS-Loc-22</v>
      </c>
      <c r="T4114" t="str">
        <f>IFERROR(IF(VLOOKUP(S4114,Bad!$A:$A,1,FALSE)='RAW2'!S4114,"yes","no"),"no")</f>
        <v>no</v>
      </c>
      <c r="U4114" t="str">
        <f>IFERROR(VLOOKUP(F4114,compounds!$A:$B,2,FALSE),"")</f>
        <v/>
      </c>
      <c r="V4114" t="str">
        <f>VLOOKUP(B4114,'volatile collection data'!$O:$P,2,FALSE)</f>
        <v>24.apr.22 1</v>
      </c>
    </row>
    <row r="4115" spans="1:22" x14ac:dyDescent="0.2">
      <c r="A4115" t="s">
        <v>389</v>
      </c>
      <c r="B4115" s="1" t="str">
        <f t="shared" si="386"/>
        <v>7A</v>
      </c>
      <c r="C4115">
        <v>36.784999999999997</v>
      </c>
      <c r="D4115">
        <f t="shared" si="384"/>
        <v>36.79</v>
      </c>
      <c r="E4115">
        <f>VLOOKUP(D4115,'Peak Combiner'!$A$5:$D$4980,4,FALSE)</f>
        <v>36.79</v>
      </c>
      <c r="F4115">
        <f>IFERROR(VLOOKUP(D4115,rt_comb!$A:$B,2,FALSE),D4115)</f>
        <v>36.79</v>
      </c>
      <c r="G4115">
        <v>6329123</v>
      </c>
      <c r="H4115">
        <f>SUMIFS($G:$G,$E:$E,18.51,'RAW2'!$A:$A,'RAW2'!A4115)</f>
        <v>49559083</v>
      </c>
      <c r="I4115" s="1" t="str">
        <f>VLOOKUP(A4115,'volatile collection data'!$G$6:$H$69,2,FALSE)</f>
        <v>A</v>
      </c>
      <c r="J4115" s="1">
        <f>VLOOKUP(A4115,'volatile collection data'!$G$6:$I$69,3,FALSE)</f>
        <v>7</v>
      </c>
      <c r="K4115" s="1" t="str">
        <f>VLOOKUP(A4115,'volatile collection data'!$G$6:$N$69,8,FALSE)</f>
        <v>1B</v>
      </c>
      <c r="L4115" s="1">
        <f>VLOOKUP(A4115,'volatile collection data'!$G$6:$J$69,4,FALSE)</f>
        <v>4.32</v>
      </c>
      <c r="M4115" s="1">
        <f>VLOOKUP($A4115,'volatile collection data'!$G$6:$M$69,6,FALSE)</f>
        <v>11</v>
      </c>
      <c r="N4115" s="1">
        <f>VLOOKUP($A4115,'volatile collection data'!$G$6:$M$69,7,FALSE)</f>
        <v>4.32</v>
      </c>
      <c r="O4115" s="1">
        <f>VLOOKUP(A4115,'volatile collection data'!$G$6:$K$69,5,FALSE)</f>
        <v>0</v>
      </c>
      <c r="P4115" s="1" t="str">
        <f t="shared" si="387"/>
        <v>7A</v>
      </c>
      <c r="Q4115">
        <f t="shared" si="385"/>
        <v>0.14781092383393357</v>
      </c>
      <c r="R4115" t="str">
        <f t="shared" si="388"/>
        <v>1B_0-A&amp;4.32%4.32@11</v>
      </c>
      <c r="S4115" t="str">
        <f t="shared" si="389"/>
        <v>7A-1B-VCS-Loc-22</v>
      </c>
      <c r="T4115" t="str">
        <f>IFERROR(IF(VLOOKUP(S4115,Bad!$A:$A,1,FALSE)='RAW2'!S4115,"yes","no"),"no")</f>
        <v>no</v>
      </c>
      <c r="U4115" t="str">
        <f>IFERROR(VLOOKUP(F4115,compounds!$A:$B,2,FALSE),"")</f>
        <v/>
      </c>
      <c r="V4115" t="str">
        <f>VLOOKUP(B4115,'volatile collection data'!$O:$P,2,FALSE)</f>
        <v>24.apr.22 1</v>
      </c>
    </row>
    <row r="4116" spans="1:22" x14ac:dyDescent="0.2">
      <c r="A4116" t="s">
        <v>389</v>
      </c>
      <c r="B4116" s="1" t="str">
        <f t="shared" si="386"/>
        <v>7A</v>
      </c>
      <c r="C4116">
        <v>36.96</v>
      </c>
      <c r="D4116">
        <f t="shared" si="384"/>
        <v>36.96</v>
      </c>
      <c r="E4116">
        <f>VLOOKUP(D4116,'Peak Combiner'!$A$5:$D$4980,4,FALSE)</f>
        <v>36.96</v>
      </c>
      <c r="F4116">
        <f>IFERROR(VLOOKUP(D4116,rt_comb!$A:$B,2,FALSE),D4116)</f>
        <v>36.96</v>
      </c>
      <c r="G4116">
        <v>2554944</v>
      </c>
      <c r="H4116">
        <f>SUMIFS($G:$G,$E:$E,18.51,'RAW2'!$A:$A,'RAW2'!A4116)</f>
        <v>49559083</v>
      </c>
      <c r="I4116" s="1" t="str">
        <f>VLOOKUP(A4116,'volatile collection data'!$G$6:$H$69,2,FALSE)</f>
        <v>A</v>
      </c>
      <c r="J4116" s="1">
        <f>VLOOKUP(A4116,'volatile collection data'!$G$6:$I$69,3,FALSE)</f>
        <v>7</v>
      </c>
      <c r="K4116" s="1" t="str">
        <f>VLOOKUP(A4116,'volatile collection data'!$G$6:$N$69,8,FALSE)</f>
        <v>1B</v>
      </c>
      <c r="L4116" s="1">
        <f>VLOOKUP(A4116,'volatile collection data'!$G$6:$J$69,4,FALSE)</f>
        <v>4.32</v>
      </c>
      <c r="M4116" s="1">
        <f>VLOOKUP($A4116,'volatile collection data'!$G$6:$M$69,6,FALSE)</f>
        <v>11</v>
      </c>
      <c r="N4116" s="1">
        <f>VLOOKUP($A4116,'volatile collection data'!$G$6:$M$69,7,FALSE)</f>
        <v>4.32</v>
      </c>
      <c r="O4116" s="1">
        <f>VLOOKUP(A4116,'volatile collection data'!$G$6:$K$69,5,FALSE)</f>
        <v>0</v>
      </c>
      <c r="P4116" s="1" t="str">
        <f t="shared" si="387"/>
        <v>7A</v>
      </c>
      <c r="Q4116">
        <f t="shared" si="385"/>
        <v>5.9668398446983184E-2</v>
      </c>
      <c r="R4116" t="str">
        <f t="shared" si="388"/>
        <v>1B_0-A&amp;4.32%4.32@11</v>
      </c>
      <c r="S4116" t="str">
        <f t="shared" si="389"/>
        <v>7A-1B-VCS-Loc-22</v>
      </c>
      <c r="T4116" t="str">
        <f>IFERROR(IF(VLOOKUP(S4116,Bad!$A:$A,1,FALSE)='RAW2'!S4116,"yes","no"),"no")</f>
        <v>no</v>
      </c>
      <c r="U4116" t="str">
        <f>IFERROR(VLOOKUP(F4116,compounds!$A:$B,2,FALSE),"")</f>
        <v/>
      </c>
      <c r="V4116" t="str">
        <f>VLOOKUP(B4116,'volatile collection data'!$O:$P,2,FALSE)</f>
        <v>24.apr.22 1</v>
      </c>
    </row>
    <row r="4117" spans="1:22" x14ac:dyDescent="0.2">
      <c r="A4117" t="s">
        <v>389</v>
      </c>
      <c r="B4117" s="1" t="str">
        <f t="shared" si="386"/>
        <v>7A</v>
      </c>
      <c r="C4117">
        <v>37.137999999999998</v>
      </c>
      <c r="D4117">
        <f t="shared" si="384"/>
        <v>37.14</v>
      </c>
      <c r="E4117">
        <f>VLOOKUP(D4117,'Peak Combiner'!$A$5:$D$4980,4,FALSE)</f>
        <v>37.14</v>
      </c>
      <c r="F4117">
        <f>IFERROR(VLOOKUP(D4117,rt_comb!$A:$B,2,FALSE),D4117)</f>
        <v>37.14</v>
      </c>
      <c r="G4117">
        <v>7492618</v>
      </c>
      <c r="H4117">
        <f>SUMIFS($G:$G,$E:$E,18.51,'RAW2'!$A:$A,'RAW2'!A4117)</f>
        <v>49559083</v>
      </c>
      <c r="I4117" s="1" t="str">
        <f>VLOOKUP(A4117,'volatile collection data'!$G$6:$H$69,2,FALSE)</f>
        <v>A</v>
      </c>
      <c r="J4117" s="1">
        <f>VLOOKUP(A4117,'volatile collection data'!$G$6:$I$69,3,FALSE)</f>
        <v>7</v>
      </c>
      <c r="K4117" s="1" t="str">
        <f>VLOOKUP(A4117,'volatile collection data'!$G$6:$N$69,8,FALSE)</f>
        <v>1B</v>
      </c>
      <c r="L4117" s="1">
        <f>VLOOKUP(A4117,'volatile collection data'!$G$6:$J$69,4,FALSE)</f>
        <v>4.32</v>
      </c>
      <c r="M4117" s="1">
        <f>VLOOKUP($A4117,'volatile collection data'!$G$6:$M$69,6,FALSE)</f>
        <v>11</v>
      </c>
      <c r="N4117" s="1">
        <f>VLOOKUP($A4117,'volatile collection data'!$G$6:$M$69,7,FALSE)</f>
        <v>4.32</v>
      </c>
      <c r="O4117" s="1">
        <f>VLOOKUP(A4117,'volatile collection data'!$G$6:$K$69,5,FALSE)</f>
        <v>0</v>
      </c>
      <c r="P4117" s="1" t="str">
        <f t="shared" si="387"/>
        <v>7A</v>
      </c>
      <c r="Q4117">
        <f t="shared" si="385"/>
        <v>0.17498329365928897</v>
      </c>
      <c r="R4117" t="str">
        <f t="shared" si="388"/>
        <v>1B_0-A&amp;4.32%4.32@11</v>
      </c>
      <c r="S4117" t="str">
        <f t="shared" si="389"/>
        <v>7A-1B-VCS-Loc-22</v>
      </c>
      <c r="T4117" t="str">
        <f>IFERROR(IF(VLOOKUP(S4117,Bad!$A:$A,1,FALSE)='RAW2'!S4117,"yes","no"),"no")</f>
        <v>no</v>
      </c>
      <c r="U4117" t="str">
        <f>IFERROR(VLOOKUP(F4117,compounds!$A:$B,2,FALSE),"")</f>
        <v/>
      </c>
      <c r="V4117" t="str">
        <f>VLOOKUP(B4117,'volatile collection data'!$O:$P,2,FALSE)</f>
        <v>24.apr.22 1</v>
      </c>
    </row>
    <row r="4118" spans="1:22" x14ac:dyDescent="0.2">
      <c r="A4118" t="s">
        <v>389</v>
      </c>
      <c r="B4118" s="1" t="str">
        <f t="shared" si="386"/>
        <v>7A</v>
      </c>
      <c r="C4118">
        <v>37.249000000000002</v>
      </c>
      <c r="D4118">
        <f t="shared" si="384"/>
        <v>37.25</v>
      </c>
      <c r="E4118">
        <f>VLOOKUP(D4118,'Peak Combiner'!$A$5:$D$4980,4,FALSE)</f>
        <v>37.24</v>
      </c>
      <c r="F4118">
        <f>IFERROR(VLOOKUP(D4118,rt_comb!$A:$B,2,FALSE),D4118)</f>
        <v>37.25</v>
      </c>
      <c r="G4118">
        <v>6002355</v>
      </c>
      <c r="H4118">
        <f>SUMIFS($G:$G,$E:$E,18.51,'RAW2'!$A:$A,'RAW2'!A4118)</f>
        <v>49559083</v>
      </c>
      <c r="I4118" s="1" t="str">
        <f>VLOOKUP(A4118,'volatile collection data'!$G$6:$H$69,2,FALSE)</f>
        <v>A</v>
      </c>
      <c r="J4118" s="1">
        <f>VLOOKUP(A4118,'volatile collection data'!$G$6:$I$69,3,FALSE)</f>
        <v>7</v>
      </c>
      <c r="K4118" s="1" t="str">
        <f>VLOOKUP(A4118,'volatile collection data'!$G$6:$N$69,8,FALSE)</f>
        <v>1B</v>
      </c>
      <c r="L4118" s="1">
        <f>VLOOKUP(A4118,'volatile collection data'!$G$6:$J$69,4,FALSE)</f>
        <v>4.32</v>
      </c>
      <c r="M4118" s="1">
        <f>VLOOKUP($A4118,'volatile collection data'!$G$6:$M$69,6,FALSE)</f>
        <v>11</v>
      </c>
      <c r="N4118" s="1">
        <f>VLOOKUP($A4118,'volatile collection data'!$G$6:$M$69,7,FALSE)</f>
        <v>4.32</v>
      </c>
      <c r="O4118" s="1">
        <f>VLOOKUP(A4118,'volatile collection data'!$G$6:$K$69,5,FALSE)</f>
        <v>0</v>
      </c>
      <c r="P4118" s="1" t="str">
        <f t="shared" si="387"/>
        <v>7A</v>
      </c>
      <c r="Q4118">
        <f t="shared" si="385"/>
        <v>0.14017955374373833</v>
      </c>
      <c r="R4118" t="str">
        <f t="shared" si="388"/>
        <v>1B_0-A&amp;4.32%4.32@11</v>
      </c>
      <c r="S4118" t="str">
        <f t="shared" si="389"/>
        <v>7A-1B-VCS-Loc-22</v>
      </c>
      <c r="T4118" t="str">
        <f>IFERROR(IF(VLOOKUP(S4118,Bad!$A:$A,1,FALSE)='RAW2'!S4118,"yes","no"),"no")</f>
        <v>no</v>
      </c>
      <c r="U4118" t="str">
        <f>IFERROR(VLOOKUP(F4118,compounds!$A:$B,2,FALSE),"")</f>
        <v/>
      </c>
      <c r="V4118" t="str">
        <f>VLOOKUP(B4118,'volatile collection data'!$O:$P,2,FALSE)</f>
        <v>24.apr.22 1</v>
      </c>
    </row>
    <row r="4119" spans="1:22" x14ac:dyDescent="0.2">
      <c r="A4119" t="s">
        <v>389</v>
      </c>
      <c r="B4119" s="1" t="str">
        <f t="shared" si="386"/>
        <v>7A</v>
      </c>
      <c r="C4119">
        <v>37.295000000000002</v>
      </c>
      <c r="D4119">
        <f t="shared" si="384"/>
        <v>37.299999999999997</v>
      </c>
      <c r="E4119">
        <f>VLOOKUP(D4119,'Peak Combiner'!$A$5:$D$4980,4,FALSE)</f>
        <v>37.24</v>
      </c>
      <c r="F4119">
        <f>IFERROR(VLOOKUP(D4119,rt_comb!$A:$B,2,FALSE),D4119)</f>
        <v>37.299999999999997</v>
      </c>
      <c r="G4119">
        <v>4994952</v>
      </c>
      <c r="H4119">
        <f>SUMIFS($G:$G,$E:$E,18.51,'RAW2'!$A:$A,'RAW2'!A4119)</f>
        <v>49559083</v>
      </c>
      <c r="I4119" s="1" t="str">
        <f>VLOOKUP(A4119,'volatile collection data'!$G$6:$H$69,2,FALSE)</f>
        <v>A</v>
      </c>
      <c r="J4119" s="1">
        <f>VLOOKUP(A4119,'volatile collection data'!$G$6:$I$69,3,FALSE)</f>
        <v>7</v>
      </c>
      <c r="K4119" s="1" t="str">
        <f>VLOOKUP(A4119,'volatile collection data'!$G$6:$N$69,8,FALSE)</f>
        <v>1B</v>
      </c>
      <c r="L4119" s="1">
        <f>VLOOKUP(A4119,'volatile collection data'!$G$6:$J$69,4,FALSE)</f>
        <v>4.32</v>
      </c>
      <c r="M4119" s="1">
        <f>VLOOKUP($A4119,'volatile collection data'!$G$6:$M$69,6,FALSE)</f>
        <v>11</v>
      </c>
      <c r="N4119" s="1">
        <f>VLOOKUP($A4119,'volatile collection data'!$G$6:$M$69,7,FALSE)</f>
        <v>4.32</v>
      </c>
      <c r="O4119" s="1">
        <f>VLOOKUP(A4119,'volatile collection data'!$G$6:$K$69,5,FALSE)</f>
        <v>0</v>
      </c>
      <c r="P4119" s="1" t="str">
        <f t="shared" si="387"/>
        <v>7A</v>
      </c>
      <c r="Q4119">
        <f t="shared" si="385"/>
        <v>0.11665257092114566</v>
      </c>
      <c r="R4119" t="str">
        <f t="shared" si="388"/>
        <v>1B_0-A&amp;4.32%4.32@11</v>
      </c>
      <c r="S4119" t="str">
        <f t="shared" si="389"/>
        <v>7A-1B-VCS-Loc-22</v>
      </c>
      <c r="T4119" t="str">
        <f>IFERROR(IF(VLOOKUP(S4119,Bad!$A:$A,1,FALSE)='RAW2'!S4119,"yes","no"),"no")</f>
        <v>no</v>
      </c>
      <c r="U4119" t="str">
        <f>IFERROR(VLOOKUP(F4119,compounds!$A:$B,2,FALSE),"")</f>
        <v/>
      </c>
      <c r="V4119" t="str">
        <f>VLOOKUP(B4119,'volatile collection data'!$O:$P,2,FALSE)</f>
        <v>24.apr.22 1</v>
      </c>
    </row>
    <row r="4120" spans="1:22" x14ac:dyDescent="0.2">
      <c r="A4120" t="s">
        <v>389</v>
      </c>
      <c r="B4120" s="1" t="str">
        <f t="shared" si="386"/>
        <v>7A</v>
      </c>
      <c r="C4120">
        <v>37.375999999999998</v>
      </c>
      <c r="D4120">
        <f t="shared" si="384"/>
        <v>37.380000000000003</v>
      </c>
      <c r="E4120">
        <f>VLOOKUP(D4120,'Peak Combiner'!$A$5:$D$4980,4,FALSE)</f>
        <v>37.380000000000003</v>
      </c>
      <c r="F4120">
        <f>IFERROR(VLOOKUP(D4120,rt_comb!$A:$B,2,FALSE),D4120)</f>
        <v>37.380000000000003</v>
      </c>
      <c r="G4120">
        <v>5871980</v>
      </c>
      <c r="H4120">
        <f>SUMIFS($G:$G,$E:$E,18.51,'RAW2'!$A:$A,'RAW2'!A4120)</f>
        <v>49559083</v>
      </c>
      <c r="I4120" s="1" t="str">
        <f>VLOOKUP(A4120,'volatile collection data'!$G$6:$H$69,2,FALSE)</f>
        <v>A</v>
      </c>
      <c r="J4120" s="1">
        <f>VLOOKUP(A4120,'volatile collection data'!$G$6:$I$69,3,FALSE)</f>
        <v>7</v>
      </c>
      <c r="K4120" s="1" t="str">
        <f>VLOOKUP(A4120,'volatile collection data'!$G$6:$N$69,8,FALSE)</f>
        <v>1B</v>
      </c>
      <c r="L4120" s="1">
        <f>VLOOKUP(A4120,'volatile collection data'!$G$6:$J$69,4,FALSE)</f>
        <v>4.32</v>
      </c>
      <c r="M4120" s="1">
        <f>VLOOKUP($A4120,'volatile collection data'!$G$6:$M$69,6,FALSE)</f>
        <v>11</v>
      </c>
      <c r="N4120" s="1">
        <f>VLOOKUP($A4120,'volatile collection data'!$G$6:$M$69,7,FALSE)</f>
        <v>4.32</v>
      </c>
      <c r="O4120" s="1">
        <f>VLOOKUP(A4120,'volatile collection data'!$G$6:$K$69,5,FALSE)</f>
        <v>0</v>
      </c>
      <c r="P4120" s="1" t="str">
        <f t="shared" si="387"/>
        <v>7A</v>
      </c>
      <c r="Q4120">
        <f t="shared" si="385"/>
        <v>0.13713476393718074</v>
      </c>
      <c r="R4120" t="str">
        <f t="shared" si="388"/>
        <v>1B_0-A&amp;4.32%4.32@11</v>
      </c>
      <c r="S4120" t="str">
        <f t="shared" si="389"/>
        <v>7A-1B-VCS-Loc-22</v>
      </c>
      <c r="T4120" t="str">
        <f>IFERROR(IF(VLOOKUP(S4120,Bad!$A:$A,1,FALSE)='RAW2'!S4120,"yes","no"),"no")</f>
        <v>no</v>
      </c>
      <c r="U4120" t="str">
        <f>IFERROR(VLOOKUP(F4120,compounds!$A:$B,2,FALSE),"")</f>
        <v/>
      </c>
      <c r="V4120" t="str">
        <f>VLOOKUP(B4120,'volatile collection data'!$O:$P,2,FALSE)</f>
        <v>24.apr.22 1</v>
      </c>
    </row>
    <row r="4121" spans="1:22" x14ac:dyDescent="0.2">
      <c r="A4121" t="s">
        <v>389</v>
      </c>
      <c r="B4121" s="1" t="str">
        <f t="shared" si="386"/>
        <v>7A</v>
      </c>
      <c r="C4121">
        <v>37.585000000000001</v>
      </c>
      <c r="D4121">
        <f t="shared" si="384"/>
        <v>37.590000000000003</v>
      </c>
      <c r="E4121">
        <f>VLOOKUP(D4121,'Peak Combiner'!$A$5:$D$4980,4,FALSE)</f>
        <v>37.590000000000003</v>
      </c>
      <c r="F4121">
        <f>IFERROR(VLOOKUP(D4121,rt_comb!$A:$B,2,FALSE),D4121)</f>
        <v>37.590000000000003</v>
      </c>
      <c r="G4121">
        <v>5467102</v>
      </c>
      <c r="H4121">
        <f>SUMIFS($G:$G,$E:$E,18.51,'RAW2'!$A:$A,'RAW2'!A4121)</f>
        <v>49559083</v>
      </c>
      <c r="I4121" s="1" t="str">
        <f>VLOOKUP(A4121,'volatile collection data'!$G$6:$H$69,2,FALSE)</f>
        <v>A</v>
      </c>
      <c r="J4121" s="1">
        <f>VLOOKUP(A4121,'volatile collection data'!$G$6:$I$69,3,FALSE)</f>
        <v>7</v>
      </c>
      <c r="K4121" s="1" t="str">
        <f>VLOOKUP(A4121,'volatile collection data'!$G$6:$N$69,8,FALSE)</f>
        <v>1B</v>
      </c>
      <c r="L4121" s="1">
        <f>VLOOKUP(A4121,'volatile collection data'!$G$6:$J$69,4,FALSE)</f>
        <v>4.32</v>
      </c>
      <c r="M4121" s="1">
        <f>VLOOKUP($A4121,'volatile collection data'!$G$6:$M$69,6,FALSE)</f>
        <v>11</v>
      </c>
      <c r="N4121" s="1">
        <f>VLOOKUP($A4121,'volatile collection data'!$G$6:$M$69,7,FALSE)</f>
        <v>4.32</v>
      </c>
      <c r="O4121" s="1">
        <f>VLOOKUP(A4121,'volatile collection data'!$G$6:$K$69,5,FALSE)</f>
        <v>0</v>
      </c>
      <c r="P4121" s="1" t="str">
        <f t="shared" si="387"/>
        <v>7A</v>
      </c>
      <c r="Q4121">
        <f t="shared" si="385"/>
        <v>0.12767920568368571</v>
      </c>
      <c r="R4121" t="str">
        <f t="shared" si="388"/>
        <v>1B_0-A&amp;4.32%4.32@11</v>
      </c>
      <c r="S4121" t="str">
        <f t="shared" si="389"/>
        <v>7A-1B-VCS-Loc-22</v>
      </c>
      <c r="T4121" t="str">
        <f>IFERROR(IF(VLOOKUP(S4121,Bad!$A:$A,1,FALSE)='RAW2'!S4121,"yes","no"),"no")</f>
        <v>no</v>
      </c>
      <c r="U4121" t="str">
        <f>IFERROR(VLOOKUP(F4121,compounds!$A:$B,2,FALSE),"")</f>
        <v/>
      </c>
      <c r="V4121" t="str">
        <f>VLOOKUP(B4121,'volatile collection data'!$O:$P,2,FALSE)</f>
        <v>24.apr.22 1</v>
      </c>
    </row>
    <row r="4122" spans="1:22" x14ac:dyDescent="0.2">
      <c r="A4122" t="s">
        <v>389</v>
      </c>
      <c r="B4122" s="1" t="str">
        <f t="shared" si="386"/>
        <v>7A</v>
      </c>
      <c r="C4122">
        <v>37.637999999999998</v>
      </c>
      <c r="D4122">
        <f t="shared" si="384"/>
        <v>37.64</v>
      </c>
      <c r="E4122">
        <f>VLOOKUP(D4122,'Peak Combiner'!$A$5:$D$4980,4,FALSE)</f>
        <v>37.64</v>
      </c>
      <c r="F4122">
        <f>IFERROR(VLOOKUP(D4122,rt_comb!$A:$B,2,FALSE),D4122)</f>
        <v>37.64</v>
      </c>
      <c r="G4122">
        <v>5850089</v>
      </c>
      <c r="H4122">
        <f>SUMIFS($G:$G,$E:$E,18.51,'RAW2'!$A:$A,'RAW2'!A4122)</f>
        <v>49559083</v>
      </c>
      <c r="I4122" s="1" t="str">
        <f>VLOOKUP(A4122,'volatile collection data'!$G$6:$H$69,2,FALSE)</f>
        <v>A</v>
      </c>
      <c r="J4122" s="1">
        <f>VLOOKUP(A4122,'volatile collection data'!$G$6:$I$69,3,FALSE)</f>
        <v>7</v>
      </c>
      <c r="K4122" s="1" t="str">
        <f>VLOOKUP(A4122,'volatile collection data'!$G$6:$N$69,8,FALSE)</f>
        <v>1B</v>
      </c>
      <c r="L4122" s="1">
        <f>VLOOKUP(A4122,'volatile collection data'!$G$6:$J$69,4,FALSE)</f>
        <v>4.32</v>
      </c>
      <c r="M4122" s="1">
        <f>VLOOKUP($A4122,'volatile collection data'!$G$6:$M$69,6,FALSE)</f>
        <v>11</v>
      </c>
      <c r="N4122" s="1">
        <f>VLOOKUP($A4122,'volatile collection data'!$G$6:$M$69,7,FALSE)</f>
        <v>4.32</v>
      </c>
      <c r="O4122" s="1">
        <f>VLOOKUP(A4122,'volatile collection data'!$G$6:$K$69,5,FALSE)</f>
        <v>0</v>
      </c>
      <c r="P4122" s="1" t="str">
        <f t="shared" si="387"/>
        <v>7A</v>
      </c>
      <c r="Q4122">
        <f t="shared" si="385"/>
        <v>0.13662351949878879</v>
      </c>
      <c r="R4122" t="str">
        <f t="shared" si="388"/>
        <v>1B_0-A&amp;4.32%4.32@11</v>
      </c>
      <c r="S4122" t="str">
        <f t="shared" si="389"/>
        <v>7A-1B-VCS-Loc-22</v>
      </c>
      <c r="T4122" t="str">
        <f>IFERROR(IF(VLOOKUP(S4122,Bad!$A:$A,1,FALSE)='RAW2'!S4122,"yes","no"),"no")</f>
        <v>no</v>
      </c>
      <c r="U4122" t="str">
        <f>IFERROR(VLOOKUP(F4122,compounds!$A:$B,2,FALSE),"")</f>
        <v/>
      </c>
      <c r="V4122" t="str">
        <f>VLOOKUP(B4122,'volatile collection data'!$O:$P,2,FALSE)</f>
        <v>24.apr.22 1</v>
      </c>
    </row>
    <row r="4123" spans="1:22" x14ac:dyDescent="0.2">
      <c r="A4123" t="s">
        <v>389</v>
      </c>
      <c r="B4123" s="1" t="str">
        <f t="shared" si="386"/>
        <v>7A</v>
      </c>
      <c r="C4123">
        <v>37.716000000000001</v>
      </c>
      <c r="D4123">
        <f t="shared" si="384"/>
        <v>37.72</v>
      </c>
      <c r="E4123">
        <f>VLOOKUP(D4123,'Peak Combiner'!$A$5:$D$4980,4,FALSE)</f>
        <v>37.67</v>
      </c>
      <c r="F4123">
        <f>IFERROR(VLOOKUP(D4123,rt_comb!$A:$B,2,FALSE),D4123)</f>
        <v>37.72</v>
      </c>
      <c r="G4123">
        <v>4779744</v>
      </c>
      <c r="H4123">
        <f>SUMIFS($G:$G,$E:$E,18.51,'RAW2'!$A:$A,'RAW2'!A4123)</f>
        <v>49559083</v>
      </c>
      <c r="I4123" s="1" t="str">
        <f>VLOOKUP(A4123,'volatile collection data'!$G$6:$H$69,2,FALSE)</f>
        <v>A</v>
      </c>
      <c r="J4123" s="1">
        <f>VLOOKUP(A4123,'volatile collection data'!$G$6:$I$69,3,FALSE)</f>
        <v>7</v>
      </c>
      <c r="K4123" s="1" t="str">
        <f>VLOOKUP(A4123,'volatile collection data'!$G$6:$N$69,8,FALSE)</f>
        <v>1B</v>
      </c>
      <c r="L4123" s="1">
        <f>VLOOKUP(A4123,'volatile collection data'!$G$6:$J$69,4,FALSE)</f>
        <v>4.32</v>
      </c>
      <c r="M4123" s="1">
        <f>VLOOKUP($A4123,'volatile collection data'!$G$6:$M$69,6,FALSE)</f>
        <v>11</v>
      </c>
      <c r="N4123" s="1">
        <f>VLOOKUP($A4123,'volatile collection data'!$G$6:$M$69,7,FALSE)</f>
        <v>4.32</v>
      </c>
      <c r="O4123" s="1">
        <f>VLOOKUP(A4123,'volatile collection data'!$G$6:$K$69,5,FALSE)</f>
        <v>0</v>
      </c>
      <c r="P4123" s="1" t="str">
        <f t="shared" si="387"/>
        <v>7A</v>
      </c>
      <c r="Q4123">
        <f t="shared" si="385"/>
        <v>0.11162658338757218</v>
      </c>
      <c r="R4123" t="str">
        <f t="shared" si="388"/>
        <v>1B_0-A&amp;4.32%4.32@11</v>
      </c>
      <c r="S4123" t="str">
        <f t="shared" si="389"/>
        <v>7A-1B-VCS-Loc-22</v>
      </c>
      <c r="T4123" t="str">
        <f>IFERROR(IF(VLOOKUP(S4123,Bad!$A:$A,1,FALSE)='RAW2'!S4123,"yes","no"),"no")</f>
        <v>no</v>
      </c>
      <c r="U4123" t="str">
        <f>IFERROR(VLOOKUP(F4123,compounds!$A:$B,2,FALSE),"")</f>
        <v/>
      </c>
      <c r="V4123" t="str">
        <f>VLOOKUP(B4123,'volatile collection data'!$O:$P,2,FALSE)</f>
        <v>24.apr.22 1</v>
      </c>
    </row>
    <row r="4124" spans="1:22" x14ac:dyDescent="0.2">
      <c r="A4124" t="s">
        <v>389</v>
      </c>
      <c r="B4124" s="1" t="str">
        <f t="shared" si="386"/>
        <v>7A</v>
      </c>
      <c r="C4124">
        <v>37.99</v>
      </c>
      <c r="D4124">
        <f t="shared" si="384"/>
        <v>37.99</v>
      </c>
      <c r="E4124">
        <f>VLOOKUP(D4124,'Peak Combiner'!$A$5:$D$4980,4,FALSE)</f>
        <v>37.99</v>
      </c>
      <c r="F4124">
        <f>IFERROR(VLOOKUP(D4124,rt_comb!$A:$B,2,FALSE),D4124)</f>
        <v>37.99</v>
      </c>
      <c r="G4124">
        <v>53070846</v>
      </c>
      <c r="H4124">
        <f>SUMIFS($G:$G,$E:$E,18.51,'RAW2'!$A:$A,'RAW2'!A4124)</f>
        <v>49559083</v>
      </c>
      <c r="I4124" s="1" t="str">
        <f>VLOOKUP(A4124,'volatile collection data'!$G$6:$H$69,2,FALSE)</f>
        <v>A</v>
      </c>
      <c r="J4124" s="1">
        <f>VLOOKUP(A4124,'volatile collection data'!$G$6:$I$69,3,FALSE)</f>
        <v>7</v>
      </c>
      <c r="K4124" s="1" t="str">
        <f>VLOOKUP(A4124,'volatile collection data'!$G$6:$N$69,8,FALSE)</f>
        <v>1B</v>
      </c>
      <c r="L4124" s="1">
        <f>VLOOKUP(A4124,'volatile collection data'!$G$6:$J$69,4,FALSE)</f>
        <v>4.32</v>
      </c>
      <c r="M4124" s="1">
        <f>VLOOKUP($A4124,'volatile collection data'!$G$6:$M$69,6,FALSE)</f>
        <v>11</v>
      </c>
      <c r="N4124" s="1">
        <f>VLOOKUP($A4124,'volatile collection data'!$G$6:$M$69,7,FALSE)</f>
        <v>4.32</v>
      </c>
      <c r="O4124" s="1">
        <f>VLOOKUP(A4124,'volatile collection data'!$G$6:$K$69,5,FALSE)</f>
        <v>0</v>
      </c>
      <c r="P4124" s="1" t="str">
        <f t="shared" si="387"/>
        <v>7A</v>
      </c>
      <c r="Q4124">
        <f t="shared" si="385"/>
        <v>1.2394214452631775</v>
      </c>
      <c r="R4124" t="str">
        <f t="shared" si="388"/>
        <v>1B_0-A&amp;4.32%4.32@11</v>
      </c>
      <c r="S4124" t="str">
        <f t="shared" si="389"/>
        <v>7A-1B-VCS-Loc-22</v>
      </c>
      <c r="T4124" t="str">
        <f>IFERROR(IF(VLOOKUP(S4124,Bad!$A:$A,1,FALSE)='RAW2'!S4124,"yes","no"),"no")</f>
        <v>no</v>
      </c>
      <c r="U4124" t="str">
        <f>IFERROR(VLOOKUP(F4124,compounds!$A:$B,2,FALSE),"")</f>
        <v/>
      </c>
      <c r="V4124" t="str">
        <f>VLOOKUP(B4124,'volatile collection data'!$O:$P,2,FALSE)</f>
        <v>24.apr.22 1</v>
      </c>
    </row>
    <row r="4125" spans="1:22" x14ac:dyDescent="0.2">
      <c r="A4125" t="s">
        <v>389</v>
      </c>
      <c r="B4125" s="1" t="str">
        <f t="shared" si="386"/>
        <v>7A</v>
      </c>
      <c r="C4125">
        <v>38.192</v>
      </c>
      <c r="D4125">
        <f t="shared" si="384"/>
        <v>38.19</v>
      </c>
      <c r="E4125">
        <f>VLOOKUP(D4125,'Peak Combiner'!$A$5:$D$4980,4,FALSE)</f>
        <v>38.19</v>
      </c>
      <c r="F4125">
        <f>IFERROR(VLOOKUP(D4125,rt_comb!$A:$B,2,FALSE),D4125)</f>
        <v>38.19</v>
      </c>
      <c r="G4125">
        <v>5991009</v>
      </c>
      <c r="H4125">
        <f>SUMIFS($G:$G,$E:$E,18.51,'RAW2'!$A:$A,'RAW2'!A4125)</f>
        <v>49559083</v>
      </c>
      <c r="I4125" s="1" t="str">
        <f>VLOOKUP(A4125,'volatile collection data'!$G$6:$H$69,2,FALSE)</f>
        <v>A</v>
      </c>
      <c r="J4125" s="1">
        <f>VLOOKUP(A4125,'volatile collection data'!$G$6:$I$69,3,FALSE)</f>
        <v>7</v>
      </c>
      <c r="K4125" s="1" t="str">
        <f>VLOOKUP(A4125,'volatile collection data'!$G$6:$N$69,8,FALSE)</f>
        <v>1B</v>
      </c>
      <c r="L4125" s="1">
        <f>VLOOKUP(A4125,'volatile collection data'!$G$6:$J$69,4,FALSE)</f>
        <v>4.32</v>
      </c>
      <c r="M4125" s="1">
        <f>VLOOKUP($A4125,'volatile collection data'!$G$6:$M$69,6,FALSE)</f>
        <v>11</v>
      </c>
      <c r="N4125" s="1">
        <f>VLOOKUP($A4125,'volatile collection data'!$G$6:$M$69,7,FALSE)</f>
        <v>4.32</v>
      </c>
      <c r="O4125" s="1">
        <f>VLOOKUP(A4125,'volatile collection data'!$G$6:$K$69,5,FALSE)</f>
        <v>0</v>
      </c>
      <c r="P4125" s="1" t="str">
        <f t="shared" si="387"/>
        <v>7A</v>
      </c>
      <c r="Q4125">
        <f t="shared" si="385"/>
        <v>0.13991457821050571</v>
      </c>
      <c r="R4125" t="str">
        <f t="shared" si="388"/>
        <v>1B_0-A&amp;4.32%4.32@11</v>
      </c>
      <c r="S4125" t="str">
        <f t="shared" si="389"/>
        <v>7A-1B-VCS-Loc-22</v>
      </c>
      <c r="T4125" t="str">
        <f>IFERROR(IF(VLOOKUP(S4125,Bad!$A:$A,1,FALSE)='RAW2'!S4125,"yes","no"),"no")</f>
        <v>no</v>
      </c>
      <c r="U4125" t="str">
        <f>IFERROR(VLOOKUP(F4125,compounds!$A:$B,2,FALSE),"")</f>
        <v/>
      </c>
      <c r="V4125" t="str">
        <f>VLOOKUP(B4125,'volatile collection data'!$O:$P,2,FALSE)</f>
        <v>24.apr.22 1</v>
      </c>
    </row>
    <row r="4126" spans="1:22" x14ac:dyDescent="0.2">
      <c r="A4126" t="s">
        <v>389</v>
      </c>
      <c r="B4126" s="1" t="str">
        <f t="shared" si="386"/>
        <v>7A</v>
      </c>
      <c r="C4126">
        <v>38.298000000000002</v>
      </c>
      <c r="D4126">
        <f t="shared" si="384"/>
        <v>38.299999999999997</v>
      </c>
      <c r="E4126">
        <f>VLOOKUP(D4126,'Peak Combiner'!$A$5:$D$4980,4,FALSE)</f>
        <v>38.299999999999997</v>
      </c>
      <c r="F4126">
        <f>IFERROR(VLOOKUP(D4126,rt_comb!$A:$B,2,FALSE),D4126)</f>
        <v>38.299999999999997</v>
      </c>
      <c r="G4126">
        <v>6617610</v>
      </c>
      <c r="H4126">
        <f>SUMIFS($G:$G,$E:$E,18.51,'RAW2'!$A:$A,'RAW2'!A4126)</f>
        <v>49559083</v>
      </c>
      <c r="I4126" s="1" t="str">
        <f>VLOOKUP(A4126,'volatile collection data'!$G$6:$H$69,2,FALSE)</f>
        <v>A</v>
      </c>
      <c r="J4126" s="1">
        <f>VLOOKUP(A4126,'volatile collection data'!$G$6:$I$69,3,FALSE)</f>
        <v>7</v>
      </c>
      <c r="K4126" s="1" t="str">
        <f>VLOOKUP(A4126,'volatile collection data'!$G$6:$N$69,8,FALSE)</f>
        <v>1B</v>
      </c>
      <c r="L4126" s="1">
        <f>VLOOKUP(A4126,'volatile collection data'!$G$6:$J$69,4,FALSE)</f>
        <v>4.32</v>
      </c>
      <c r="M4126" s="1">
        <f>VLOOKUP($A4126,'volatile collection data'!$G$6:$M$69,6,FALSE)</f>
        <v>11</v>
      </c>
      <c r="N4126" s="1">
        <f>VLOOKUP($A4126,'volatile collection data'!$G$6:$M$69,7,FALSE)</f>
        <v>4.32</v>
      </c>
      <c r="O4126" s="1">
        <f>VLOOKUP(A4126,'volatile collection data'!$G$6:$K$69,5,FALSE)</f>
        <v>0</v>
      </c>
      <c r="P4126" s="1" t="str">
        <f t="shared" si="387"/>
        <v>7A</v>
      </c>
      <c r="Q4126">
        <f t="shared" si="385"/>
        <v>0.15454827591005532</v>
      </c>
      <c r="R4126" t="str">
        <f t="shared" si="388"/>
        <v>1B_0-A&amp;4.32%4.32@11</v>
      </c>
      <c r="S4126" t="str">
        <f t="shared" si="389"/>
        <v>7A-1B-VCS-Loc-22</v>
      </c>
      <c r="T4126" t="str">
        <f>IFERROR(IF(VLOOKUP(S4126,Bad!$A:$A,1,FALSE)='RAW2'!S4126,"yes","no"),"no")</f>
        <v>no</v>
      </c>
      <c r="U4126" t="str">
        <f>IFERROR(VLOOKUP(F4126,compounds!$A:$B,2,FALSE),"")</f>
        <v/>
      </c>
      <c r="V4126" t="str">
        <f>VLOOKUP(B4126,'volatile collection data'!$O:$P,2,FALSE)</f>
        <v>24.apr.22 1</v>
      </c>
    </row>
    <row r="4127" spans="1:22" x14ac:dyDescent="0.2">
      <c r="A4127" t="s">
        <v>389</v>
      </c>
      <c r="B4127" s="1" t="str">
        <f t="shared" si="386"/>
        <v>7A</v>
      </c>
      <c r="C4127">
        <v>38.683</v>
      </c>
      <c r="D4127">
        <f t="shared" si="384"/>
        <v>38.68</v>
      </c>
      <c r="E4127">
        <f>VLOOKUP(D4127,'Peak Combiner'!$A$5:$D$4980,4,FALSE)</f>
        <v>38.68</v>
      </c>
      <c r="F4127">
        <f>IFERROR(VLOOKUP(D4127,rt_comb!$A:$B,2,FALSE),D4127)</f>
        <v>38.68</v>
      </c>
      <c r="G4127">
        <v>7215608</v>
      </c>
      <c r="H4127">
        <f>SUMIFS($G:$G,$E:$E,18.51,'RAW2'!$A:$A,'RAW2'!A4127)</f>
        <v>49559083</v>
      </c>
      <c r="I4127" s="1" t="str">
        <f>VLOOKUP(A4127,'volatile collection data'!$G$6:$H$69,2,FALSE)</f>
        <v>A</v>
      </c>
      <c r="J4127" s="1">
        <f>VLOOKUP(A4127,'volatile collection data'!$G$6:$I$69,3,FALSE)</f>
        <v>7</v>
      </c>
      <c r="K4127" s="1" t="str">
        <f>VLOOKUP(A4127,'volatile collection data'!$G$6:$N$69,8,FALSE)</f>
        <v>1B</v>
      </c>
      <c r="L4127" s="1">
        <f>VLOOKUP(A4127,'volatile collection data'!$G$6:$J$69,4,FALSE)</f>
        <v>4.32</v>
      </c>
      <c r="M4127" s="1">
        <f>VLOOKUP($A4127,'volatile collection data'!$G$6:$M$69,6,FALSE)</f>
        <v>11</v>
      </c>
      <c r="N4127" s="1">
        <f>VLOOKUP($A4127,'volatile collection data'!$G$6:$M$69,7,FALSE)</f>
        <v>4.32</v>
      </c>
      <c r="O4127" s="1">
        <f>VLOOKUP(A4127,'volatile collection data'!$G$6:$K$69,5,FALSE)</f>
        <v>0</v>
      </c>
      <c r="P4127" s="1" t="str">
        <f t="shared" si="387"/>
        <v>7A</v>
      </c>
      <c r="Q4127">
        <f t="shared" si="385"/>
        <v>0.16851397650251412</v>
      </c>
      <c r="R4127" t="str">
        <f t="shared" si="388"/>
        <v>1B_0-A&amp;4.32%4.32@11</v>
      </c>
      <c r="S4127" t="str">
        <f t="shared" si="389"/>
        <v>7A-1B-VCS-Loc-22</v>
      </c>
      <c r="T4127" t="str">
        <f>IFERROR(IF(VLOOKUP(S4127,Bad!$A:$A,1,FALSE)='RAW2'!S4127,"yes","no"),"no")</f>
        <v>no</v>
      </c>
      <c r="U4127" t="str">
        <f>IFERROR(VLOOKUP(F4127,compounds!$A:$B,2,FALSE),"")</f>
        <v/>
      </c>
      <c r="V4127" t="str">
        <f>VLOOKUP(B4127,'volatile collection data'!$O:$P,2,FALSE)</f>
        <v>24.apr.22 1</v>
      </c>
    </row>
    <row r="4128" spans="1:22" x14ac:dyDescent="0.2">
      <c r="A4128" t="s">
        <v>389</v>
      </c>
      <c r="B4128" s="1" t="str">
        <f t="shared" si="386"/>
        <v>7A</v>
      </c>
      <c r="C4128">
        <v>38.728000000000002</v>
      </c>
      <c r="D4128">
        <f t="shared" si="384"/>
        <v>38.729999999999997</v>
      </c>
      <c r="E4128">
        <f>VLOOKUP(D4128,'Peak Combiner'!$A$5:$D$4980,4,FALSE)</f>
        <v>38.729999999999997</v>
      </c>
      <c r="F4128">
        <f>IFERROR(VLOOKUP(D4128,rt_comb!$A:$B,2,FALSE),D4128)</f>
        <v>38.729999999999997</v>
      </c>
      <c r="G4128">
        <v>6544183</v>
      </c>
      <c r="H4128">
        <f>SUMIFS($G:$G,$E:$E,18.51,'RAW2'!$A:$A,'RAW2'!A4128)</f>
        <v>49559083</v>
      </c>
      <c r="I4128" s="1" t="str">
        <f>VLOOKUP(A4128,'volatile collection data'!$G$6:$H$69,2,FALSE)</f>
        <v>A</v>
      </c>
      <c r="J4128" s="1">
        <f>VLOOKUP(A4128,'volatile collection data'!$G$6:$I$69,3,FALSE)</f>
        <v>7</v>
      </c>
      <c r="K4128" s="1" t="str">
        <f>VLOOKUP(A4128,'volatile collection data'!$G$6:$N$69,8,FALSE)</f>
        <v>1B</v>
      </c>
      <c r="L4128" s="1">
        <f>VLOOKUP(A4128,'volatile collection data'!$G$6:$J$69,4,FALSE)</f>
        <v>4.32</v>
      </c>
      <c r="M4128" s="1">
        <f>VLOOKUP($A4128,'volatile collection data'!$G$6:$M$69,6,FALSE)</f>
        <v>11</v>
      </c>
      <c r="N4128" s="1">
        <f>VLOOKUP($A4128,'volatile collection data'!$G$6:$M$69,7,FALSE)</f>
        <v>4.32</v>
      </c>
      <c r="O4128" s="1">
        <f>VLOOKUP(A4128,'volatile collection data'!$G$6:$K$69,5,FALSE)</f>
        <v>0</v>
      </c>
      <c r="P4128" s="1" t="str">
        <f t="shared" si="387"/>
        <v>7A</v>
      </c>
      <c r="Q4128">
        <f t="shared" si="385"/>
        <v>0.1528334549618206</v>
      </c>
      <c r="R4128" t="str">
        <f t="shared" si="388"/>
        <v>1B_0-A&amp;4.32%4.32@11</v>
      </c>
      <c r="S4128" t="str">
        <f t="shared" si="389"/>
        <v>7A-1B-VCS-Loc-22</v>
      </c>
      <c r="T4128" t="str">
        <f>IFERROR(IF(VLOOKUP(S4128,Bad!$A:$A,1,FALSE)='RAW2'!S4128,"yes","no"),"no")</f>
        <v>no</v>
      </c>
      <c r="U4128" t="str">
        <f>IFERROR(VLOOKUP(F4128,compounds!$A:$B,2,FALSE),"")</f>
        <v/>
      </c>
      <c r="V4128" t="str">
        <f>VLOOKUP(B4128,'volatile collection data'!$O:$P,2,FALSE)</f>
        <v>24.apr.22 1</v>
      </c>
    </row>
    <row r="4129" spans="1:22" x14ac:dyDescent="0.2">
      <c r="A4129" t="s">
        <v>389</v>
      </c>
      <c r="B4129" s="1" t="str">
        <f t="shared" si="386"/>
        <v>7A</v>
      </c>
      <c r="C4129">
        <v>38.822000000000003</v>
      </c>
      <c r="D4129">
        <f t="shared" si="384"/>
        <v>38.82</v>
      </c>
      <c r="E4129">
        <f>VLOOKUP(D4129,'Peak Combiner'!$A$5:$D$4980,4,FALSE)</f>
        <v>38.82</v>
      </c>
      <c r="F4129">
        <f>IFERROR(VLOOKUP(D4129,rt_comb!$A:$B,2,FALSE),D4129)</f>
        <v>38.82</v>
      </c>
      <c r="G4129">
        <v>7799776</v>
      </c>
      <c r="H4129">
        <f>SUMIFS($G:$G,$E:$E,18.51,'RAW2'!$A:$A,'RAW2'!A4129)</f>
        <v>49559083</v>
      </c>
      <c r="I4129" s="1" t="str">
        <f>VLOOKUP(A4129,'volatile collection data'!$G$6:$H$69,2,FALSE)</f>
        <v>A</v>
      </c>
      <c r="J4129" s="1">
        <f>VLOOKUP(A4129,'volatile collection data'!$G$6:$I$69,3,FALSE)</f>
        <v>7</v>
      </c>
      <c r="K4129" s="1" t="str">
        <f>VLOOKUP(A4129,'volatile collection data'!$G$6:$N$69,8,FALSE)</f>
        <v>1B</v>
      </c>
      <c r="L4129" s="1">
        <f>VLOOKUP(A4129,'volatile collection data'!$G$6:$J$69,4,FALSE)</f>
        <v>4.32</v>
      </c>
      <c r="M4129" s="1">
        <f>VLOOKUP($A4129,'volatile collection data'!$G$6:$M$69,6,FALSE)</f>
        <v>11</v>
      </c>
      <c r="N4129" s="1">
        <f>VLOOKUP($A4129,'volatile collection data'!$G$6:$M$69,7,FALSE)</f>
        <v>4.32</v>
      </c>
      <c r="O4129" s="1">
        <f>VLOOKUP(A4129,'volatile collection data'!$G$6:$K$69,5,FALSE)</f>
        <v>0</v>
      </c>
      <c r="P4129" s="1" t="str">
        <f t="shared" si="387"/>
        <v>7A</v>
      </c>
      <c r="Q4129">
        <f t="shared" si="385"/>
        <v>0.18215668999602994</v>
      </c>
      <c r="R4129" t="str">
        <f t="shared" si="388"/>
        <v>1B_0-A&amp;4.32%4.32@11</v>
      </c>
      <c r="S4129" t="str">
        <f t="shared" si="389"/>
        <v>7A-1B-VCS-Loc-22</v>
      </c>
      <c r="T4129" t="str">
        <f>IFERROR(IF(VLOOKUP(S4129,Bad!$A:$A,1,FALSE)='RAW2'!S4129,"yes","no"),"no")</f>
        <v>no</v>
      </c>
      <c r="U4129" t="str">
        <f>IFERROR(VLOOKUP(F4129,compounds!$A:$B,2,FALSE),"")</f>
        <v/>
      </c>
      <c r="V4129" t="str">
        <f>VLOOKUP(B4129,'volatile collection data'!$O:$P,2,FALSE)</f>
        <v>24.apr.22 1</v>
      </c>
    </row>
    <row r="4130" spans="1:22" x14ac:dyDescent="0.2">
      <c r="A4130" t="s">
        <v>389</v>
      </c>
      <c r="B4130" s="1" t="str">
        <f t="shared" si="386"/>
        <v>7A</v>
      </c>
      <c r="C4130">
        <v>39.753</v>
      </c>
      <c r="D4130">
        <f t="shared" si="384"/>
        <v>39.75</v>
      </c>
      <c r="E4130">
        <f>VLOOKUP(D4130,'Peak Combiner'!$A$5:$D$4980,4,FALSE)</f>
        <v>39.75</v>
      </c>
      <c r="F4130">
        <f>IFERROR(VLOOKUP(D4130,rt_comb!$A:$B,2,FALSE),D4130)</f>
        <v>39.75</v>
      </c>
      <c r="G4130">
        <v>2218303</v>
      </c>
      <c r="H4130">
        <f>SUMIFS($G:$G,$E:$E,18.51,'RAW2'!$A:$A,'RAW2'!A4130)</f>
        <v>49559083</v>
      </c>
      <c r="I4130" s="1" t="str">
        <f>VLOOKUP(A4130,'volatile collection data'!$G$6:$H$69,2,FALSE)</f>
        <v>A</v>
      </c>
      <c r="J4130" s="1">
        <f>VLOOKUP(A4130,'volatile collection data'!$G$6:$I$69,3,FALSE)</f>
        <v>7</v>
      </c>
      <c r="K4130" s="1" t="str">
        <f>VLOOKUP(A4130,'volatile collection data'!$G$6:$N$69,8,FALSE)</f>
        <v>1B</v>
      </c>
      <c r="L4130" s="1">
        <f>VLOOKUP(A4130,'volatile collection data'!$G$6:$J$69,4,FALSE)</f>
        <v>4.32</v>
      </c>
      <c r="M4130" s="1">
        <f>VLOOKUP($A4130,'volatile collection data'!$G$6:$M$69,6,FALSE)</f>
        <v>11</v>
      </c>
      <c r="N4130" s="1">
        <f>VLOOKUP($A4130,'volatile collection data'!$G$6:$M$69,7,FALSE)</f>
        <v>4.32</v>
      </c>
      <c r="O4130" s="1">
        <f>VLOOKUP(A4130,'volatile collection data'!$G$6:$K$69,5,FALSE)</f>
        <v>0</v>
      </c>
      <c r="P4130" s="1" t="str">
        <f t="shared" si="387"/>
        <v>7A</v>
      </c>
      <c r="Q4130">
        <f t="shared" si="385"/>
        <v>5.1806453401772458E-2</v>
      </c>
      <c r="R4130" t="str">
        <f t="shared" si="388"/>
        <v>1B_0-A&amp;4.32%4.32@11</v>
      </c>
      <c r="S4130" t="str">
        <f t="shared" si="389"/>
        <v>7A-1B-VCS-Loc-22</v>
      </c>
      <c r="T4130" t="str">
        <f>IFERROR(IF(VLOOKUP(S4130,Bad!$A:$A,1,FALSE)='RAW2'!S4130,"yes","no"),"no")</f>
        <v>no</v>
      </c>
      <c r="U4130" t="str">
        <f>IFERROR(VLOOKUP(F4130,compounds!$A:$B,2,FALSE),"")</f>
        <v/>
      </c>
      <c r="V4130" t="str">
        <f>VLOOKUP(B4130,'volatile collection data'!$O:$P,2,FALSE)</f>
        <v>24.apr.22 1</v>
      </c>
    </row>
    <row r="4131" spans="1:22" x14ac:dyDescent="0.2">
      <c r="A4131" t="s">
        <v>389</v>
      </c>
      <c r="B4131" s="1" t="str">
        <f t="shared" si="386"/>
        <v>7A</v>
      </c>
      <c r="C4131">
        <v>39.956000000000003</v>
      </c>
      <c r="D4131">
        <f t="shared" si="384"/>
        <v>39.96</v>
      </c>
      <c r="E4131">
        <f>VLOOKUP(D4131,'Peak Combiner'!$A$5:$D$4980,4,FALSE)</f>
        <v>39.96</v>
      </c>
      <c r="F4131">
        <f>IFERROR(VLOOKUP(D4131,rt_comb!$A:$B,2,FALSE),D4131)</f>
        <v>39.96</v>
      </c>
      <c r="G4131">
        <v>1844796</v>
      </c>
      <c r="H4131">
        <f>SUMIFS($G:$G,$E:$E,18.51,'RAW2'!$A:$A,'RAW2'!A4131)</f>
        <v>49559083</v>
      </c>
      <c r="I4131" s="1" t="str">
        <f>VLOOKUP(A4131,'volatile collection data'!$G$6:$H$69,2,FALSE)</f>
        <v>A</v>
      </c>
      <c r="J4131" s="1">
        <f>VLOOKUP(A4131,'volatile collection data'!$G$6:$I$69,3,FALSE)</f>
        <v>7</v>
      </c>
      <c r="K4131" s="1" t="str">
        <f>VLOOKUP(A4131,'volatile collection data'!$G$6:$N$69,8,FALSE)</f>
        <v>1B</v>
      </c>
      <c r="L4131" s="1">
        <f>VLOOKUP(A4131,'volatile collection data'!$G$6:$J$69,4,FALSE)</f>
        <v>4.32</v>
      </c>
      <c r="M4131" s="1">
        <f>VLOOKUP($A4131,'volatile collection data'!$G$6:$M$69,6,FALSE)</f>
        <v>11</v>
      </c>
      <c r="N4131" s="1">
        <f>VLOOKUP($A4131,'volatile collection data'!$G$6:$M$69,7,FALSE)</f>
        <v>4.32</v>
      </c>
      <c r="O4131" s="1">
        <f>VLOOKUP(A4131,'volatile collection data'!$G$6:$K$69,5,FALSE)</f>
        <v>0</v>
      </c>
      <c r="P4131" s="1" t="str">
        <f t="shared" si="387"/>
        <v>7A</v>
      </c>
      <c r="Q4131">
        <f t="shared" si="385"/>
        <v>4.3083536383341788E-2</v>
      </c>
      <c r="R4131" t="str">
        <f t="shared" si="388"/>
        <v>1B_0-A&amp;4.32%4.32@11</v>
      </c>
      <c r="S4131" t="str">
        <f t="shared" si="389"/>
        <v>7A-1B-VCS-Loc-22</v>
      </c>
      <c r="T4131" t="str">
        <f>IFERROR(IF(VLOOKUP(S4131,Bad!$A:$A,1,FALSE)='RAW2'!S4131,"yes","no"),"no")</f>
        <v>no</v>
      </c>
      <c r="U4131" t="str">
        <f>IFERROR(VLOOKUP(F4131,compounds!$A:$B,2,FALSE),"")</f>
        <v/>
      </c>
      <c r="V4131" t="str">
        <f>VLOOKUP(B4131,'volatile collection data'!$O:$P,2,FALSE)</f>
        <v>24.apr.22 1</v>
      </c>
    </row>
    <row r="4132" spans="1:22" x14ac:dyDescent="0.2">
      <c r="A4132" t="s">
        <v>389</v>
      </c>
      <c r="B4132" s="1" t="str">
        <f t="shared" si="386"/>
        <v>7A</v>
      </c>
      <c r="C4132">
        <v>40.01</v>
      </c>
      <c r="D4132">
        <f t="shared" si="384"/>
        <v>40.01</v>
      </c>
      <c r="E4132">
        <f>VLOOKUP(D4132,'Peak Combiner'!$A$5:$D$4980,4,FALSE)</f>
        <v>40.01</v>
      </c>
      <c r="F4132">
        <f>IFERROR(VLOOKUP(D4132,rt_comb!$A:$B,2,FALSE),D4132)</f>
        <v>40.01</v>
      </c>
      <c r="G4132">
        <v>7359556</v>
      </c>
      <c r="H4132">
        <f>SUMIFS($G:$G,$E:$E,18.51,'RAW2'!$A:$A,'RAW2'!A4132)</f>
        <v>49559083</v>
      </c>
      <c r="I4132" s="1" t="str">
        <f>VLOOKUP(A4132,'volatile collection data'!$G$6:$H$69,2,FALSE)</f>
        <v>A</v>
      </c>
      <c r="J4132" s="1">
        <f>VLOOKUP(A4132,'volatile collection data'!$G$6:$I$69,3,FALSE)</f>
        <v>7</v>
      </c>
      <c r="K4132" s="1" t="str">
        <f>VLOOKUP(A4132,'volatile collection data'!$G$6:$N$69,8,FALSE)</f>
        <v>1B</v>
      </c>
      <c r="L4132" s="1">
        <f>VLOOKUP(A4132,'volatile collection data'!$G$6:$J$69,4,FALSE)</f>
        <v>4.32</v>
      </c>
      <c r="M4132" s="1">
        <f>VLOOKUP($A4132,'volatile collection data'!$G$6:$M$69,6,FALSE)</f>
        <v>11</v>
      </c>
      <c r="N4132" s="1">
        <f>VLOOKUP($A4132,'volatile collection data'!$G$6:$M$69,7,FALSE)</f>
        <v>4.32</v>
      </c>
      <c r="O4132" s="1">
        <f>VLOOKUP(A4132,'volatile collection data'!$G$6:$K$69,5,FALSE)</f>
        <v>0</v>
      </c>
      <c r="P4132" s="1" t="str">
        <f t="shared" si="387"/>
        <v>7A</v>
      </c>
      <c r="Q4132">
        <f t="shared" si="385"/>
        <v>0.17187575140624836</v>
      </c>
      <c r="R4132" t="str">
        <f t="shared" si="388"/>
        <v>1B_0-A&amp;4.32%4.32@11</v>
      </c>
      <c r="S4132" t="str">
        <f t="shared" si="389"/>
        <v>7A-1B-VCS-Loc-22</v>
      </c>
      <c r="T4132" t="str">
        <f>IFERROR(IF(VLOOKUP(S4132,Bad!$A:$A,1,FALSE)='RAW2'!S4132,"yes","no"),"no")</f>
        <v>no</v>
      </c>
      <c r="U4132" t="str">
        <f>IFERROR(VLOOKUP(F4132,compounds!$A:$B,2,FALSE),"")</f>
        <v/>
      </c>
      <c r="V4132" t="str">
        <f>VLOOKUP(B4132,'volatile collection data'!$O:$P,2,FALSE)</f>
        <v>24.apr.22 1</v>
      </c>
    </row>
    <row r="4133" spans="1:22" x14ac:dyDescent="0.2">
      <c r="A4133" t="s">
        <v>389</v>
      </c>
      <c r="B4133" s="1" t="str">
        <f t="shared" si="386"/>
        <v>7A</v>
      </c>
      <c r="C4133">
        <v>40.125999999999998</v>
      </c>
      <c r="D4133">
        <f t="shared" si="384"/>
        <v>40.130000000000003</v>
      </c>
      <c r="E4133">
        <f>VLOOKUP(D4133,'Peak Combiner'!$A$5:$D$4980,4,FALSE)</f>
        <v>40.130000000000003</v>
      </c>
      <c r="F4133">
        <f>IFERROR(VLOOKUP(D4133,rt_comb!$A:$B,2,FALSE),D4133)</f>
        <v>40.130000000000003</v>
      </c>
      <c r="G4133">
        <v>511101</v>
      </c>
      <c r="H4133">
        <f>SUMIFS($G:$G,$E:$E,18.51,'RAW2'!$A:$A,'RAW2'!A4133)</f>
        <v>49559083</v>
      </c>
      <c r="I4133" s="1" t="str">
        <f>VLOOKUP(A4133,'volatile collection data'!$G$6:$H$69,2,FALSE)</f>
        <v>A</v>
      </c>
      <c r="J4133" s="1">
        <f>VLOOKUP(A4133,'volatile collection data'!$G$6:$I$69,3,FALSE)</f>
        <v>7</v>
      </c>
      <c r="K4133" s="1" t="str">
        <f>VLOOKUP(A4133,'volatile collection data'!$G$6:$N$69,8,FALSE)</f>
        <v>1B</v>
      </c>
      <c r="L4133" s="1">
        <f>VLOOKUP(A4133,'volatile collection data'!$G$6:$J$69,4,FALSE)</f>
        <v>4.32</v>
      </c>
      <c r="M4133" s="1">
        <f>VLOOKUP($A4133,'volatile collection data'!$G$6:$M$69,6,FALSE)</f>
        <v>11</v>
      </c>
      <c r="N4133" s="1">
        <f>VLOOKUP($A4133,'volatile collection data'!$G$6:$M$69,7,FALSE)</f>
        <v>4.32</v>
      </c>
      <c r="O4133" s="1">
        <f>VLOOKUP(A4133,'volatile collection data'!$G$6:$K$69,5,FALSE)</f>
        <v>0</v>
      </c>
      <c r="P4133" s="1" t="str">
        <f t="shared" si="387"/>
        <v>7A</v>
      </c>
      <c r="Q4133">
        <f t="shared" si="385"/>
        <v>1.1936300018572444E-2</v>
      </c>
      <c r="R4133" t="str">
        <f t="shared" si="388"/>
        <v>1B_0-A&amp;4.32%4.32@11</v>
      </c>
      <c r="S4133" t="str">
        <f t="shared" si="389"/>
        <v>7A-1B-VCS-Loc-22</v>
      </c>
      <c r="T4133" t="str">
        <f>IFERROR(IF(VLOOKUP(S4133,Bad!$A:$A,1,FALSE)='RAW2'!S4133,"yes","no"),"no")</f>
        <v>no</v>
      </c>
      <c r="U4133" t="str">
        <f>IFERROR(VLOOKUP(F4133,compounds!$A:$B,2,FALSE),"")</f>
        <v/>
      </c>
      <c r="V4133" t="str">
        <f>VLOOKUP(B4133,'volatile collection data'!$O:$P,2,FALSE)</f>
        <v>24.apr.22 1</v>
      </c>
    </row>
    <row r="4134" spans="1:22" x14ac:dyDescent="0.2">
      <c r="A4134" t="s">
        <v>390</v>
      </c>
      <c r="B4134" s="1" t="str">
        <f t="shared" si="386"/>
        <v>7B</v>
      </c>
      <c r="C4134">
        <v>4.1479999999999997</v>
      </c>
      <c r="D4134">
        <f t="shared" si="384"/>
        <v>4.1500000000000004</v>
      </c>
      <c r="E4134">
        <f>VLOOKUP(D4134,'Peak Combiner'!$A$5:$D$4980,4,FALSE)</f>
        <v>4.1500000000000004</v>
      </c>
      <c r="F4134">
        <f>IFERROR(VLOOKUP(D4134,rt_comb!$A:$B,2,FALSE),D4134)</f>
        <v>4.1500000000000004</v>
      </c>
      <c r="G4134">
        <v>2020080</v>
      </c>
      <c r="H4134">
        <f>SUMIFS($G:$G,$E:$E,18.51,'RAW2'!$A:$A,'RAW2'!A4134)</f>
        <v>18991970</v>
      </c>
      <c r="I4134" s="1" t="str">
        <f>VLOOKUP(A4134,'volatile collection data'!$G$6:$H$69,2,FALSE)</f>
        <v>B</v>
      </c>
      <c r="J4134" s="1">
        <f>VLOOKUP(A4134,'volatile collection data'!$G$6:$I$69,3,FALSE)</f>
        <v>7</v>
      </c>
      <c r="K4134" s="1" t="str">
        <f>VLOOKUP(A4134,'volatile collection data'!$G$6:$N$69,8,FALSE)</f>
        <v>7B</v>
      </c>
      <c r="L4134" s="1">
        <f>VLOOKUP(A4134,'volatile collection data'!$G$6:$J$69,4,FALSE)</f>
        <v>3.58</v>
      </c>
      <c r="M4134" s="1">
        <f>VLOOKUP($A4134,'volatile collection data'!$G$6:$M$69,6,FALSE)</f>
        <v>11</v>
      </c>
      <c r="N4134" s="1">
        <f>VLOOKUP($A4134,'volatile collection data'!$G$6:$M$69,7,FALSE)</f>
        <v>3.58</v>
      </c>
      <c r="O4134" s="1">
        <f>VLOOKUP(A4134,'volatile collection data'!$G$6:$K$69,5,FALSE)</f>
        <v>0</v>
      </c>
      <c r="P4134" s="1" t="str">
        <f t="shared" si="387"/>
        <v>7B</v>
      </c>
      <c r="Q4134">
        <f t="shared" si="385"/>
        <v>0.14855440389400917</v>
      </c>
      <c r="R4134" t="str">
        <f t="shared" si="388"/>
        <v>7B_0-B&amp;3.58%3.58@11</v>
      </c>
      <c r="S4134" t="str">
        <f t="shared" si="389"/>
        <v>7B-7B-VCS-Loc-22</v>
      </c>
      <c r="T4134" t="str">
        <f>IFERROR(IF(VLOOKUP(S4134,Bad!$A:$A,1,FALSE)='RAW2'!S4134,"yes","no"),"no")</f>
        <v>no</v>
      </c>
      <c r="U4134" t="str">
        <f>IFERROR(VLOOKUP(F4134,compounds!$A:$B,2,FALSE),"")</f>
        <v/>
      </c>
      <c r="V4134" t="str">
        <f>VLOOKUP(B4134,'volatile collection data'!$O:$P,2,FALSE)</f>
        <v>25 apr.22 7</v>
      </c>
    </row>
    <row r="4135" spans="1:22" x14ac:dyDescent="0.2">
      <c r="A4135" t="s">
        <v>390</v>
      </c>
      <c r="B4135" s="1" t="str">
        <f t="shared" si="386"/>
        <v>7B</v>
      </c>
      <c r="C4135">
        <v>4.9909999999999997</v>
      </c>
      <c r="D4135">
        <f t="shared" si="384"/>
        <v>4.99</v>
      </c>
      <c r="E4135">
        <f>VLOOKUP(D4135,'Peak Combiner'!$A$5:$D$4980,4,FALSE)</f>
        <v>4.99</v>
      </c>
      <c r="F4135">
        <f>IFERROR(VLOOKUP(D4135,rt_comb!$A:$B,2,FALSE),D4135)</f>
        <v>4.99</v>
      </c>
      <c r="G4135">
        <v>4649276</v>
      </c>
      <c r="H4135">
        <f>SUMIFS($G:$G,$E:$E,18.51,'RAW2'!$A:$A,'RAW2'!A4135)</f>
        <v>18991970</v>
      </c>
      <c r="I4135" s="1" t="str">
        <f>VLOOKUP(A4135,'volatile collection data'!$G$6:$H$69,2,FALSE)</f>
        <v>B</v>
      </c>
      <c r="J4135" s="1">
        <f>VLOOKUP(A4135,'volatile collection data'!$G$6:$I$69,3,FALSE)</f>
        <v>7</v>
      </c>
      <c r="K4135" s="1" t="str">
        <f>VLOOKUP(A4135,'volatile collection data'!$G$6:$N$69,8,FALSE)</f>
        <v>7B</v>
      </c>
      <c r="L4135" s="1">
        <f>VLOOKUP(A4135,'volatile collection data'!$G$6:$J$69,4,FALSE)</f>
        <v>3.58</v>
      </c>
      <c r="M4135" s="1">
        <f>VLOOKUP($A4135,'volatile collection data'!$G$6:$M$69,6,FALSE)</f>
        <v>11</v>
      </c>
      <c r="N4135" s="1">
        <f>VLOOKUP($A4135,'volatile collection data'!$G$6:$M$69,7,FALSE)</f>
        <v>3.58</v>
      </c>
      <c r="O4135" s="1">
        <f>VLOOKUP(A4135,'volatile collection data'!$G$6:$K$69,5,FALSE)</f>
        <v>0</v>
      </c>
      <c r="P4135" s="1" t="str">
        <f t="shared" si="387"/>
        <v>7B</v>
      </c>
      <c r="Q4135">
        <f t="shared" si="385"/>
        <v>0.34190251114744136</v>
      </c>
      <c r="R4135" t="str">
        <f t="shared" si="388"/>
        <v>7B_0-B&amp;3.58%3.58@11</v>
      </c>
      <c r="S4135" t="str">
        <f t="shared" si="389"/>
        <v>7B-7B-VCS-Loc-22</v>
      </c>
      <c r="T4135" t="str">
        <f>IFERROR(IF(VLOOKUP(S4135,Bad!$A:$A,1,FALSE)='RAW2'!S4135,"yes","no"),"no")</f>
        <v>no</v>
      </c>
      <c r="U4135" t="str">
        <f>IFERROR(VLOOKUP(F4135,compounds!$A:$B,2,FALSE),"")</f>
        <v/>
      </c>
      <c r="V4135" t="str">
        <f>VLOOKUP(B4135,'volatile collection data'!$O:$P,2,FALSE)</f>
        <v>25 apr.22 7</v>
      </c>
    </row>
    <row r="4136" spans="1:22" x14ac:dyDescent="0.2">
      <c r="A4136" t="s">
        <v>390</v>
      </c>
      <c r="B4136" s="1" t="str">
        <f t="shared" si="386"/>
        <v>7B</v>
      </c>
      <c r="C4136">
        <v>6.3250000000000002</v>
      </c>
      <c r="D4136">
        <f t="shared" si="384"/>
        <v>6.33</v>
      </c>
      <c r="E4136">
        <f>VLOOKUP(D4136,'Peak Combiner'!$A$5:$D$4980,4,FALSE)</f>
        <v>6.32</v>
      </c>
      <c r="F4136">
        <f>IFERROR(VLOOKUP(D4136,rt_comb!$A:$B,2,FALSE),D4136)</f>
        <v>6.33</v>
      </c>
      <c r="G4136">
        <v>957248</v>
      </c>
      <c r="H4136">
        <f>SUMIFS($G:$G,$E:$E,18.51,'RAW2'!$A:$A,'RAW2'!A4136)</f>
        <v>18991970</v>
      </c>
      <c r="I4136" s="1" t="str">
        <f>VLOOKUP(A4136,'volatile collection data'!$G$6:$H$69,2,FALSE)</f>
        <v>B</v>
      </c>
      <c r="J4136" s="1">
        <f>VLOOKUP(A4136,'volatile collection data'!$G$6:$I$69,3,FALSE)</f>
        <v>7</v>
      </c>
      <c r="K4136" s="1" t="str">
        <f>VLOOKUP(A4136,'volatile collection data'!$G$6:$N$69,8,FALSE)</f>
        <v>7B</v>
      </c>
      <c r="L4136" s="1">
        <f>VLOOKUP(A4136,'volatile collection data'!$G$6:$J$69,4,FALSE)</f>
        <v>3.58</v>
      </c>
      <c r="M4136" s="1">
        <f>VLOOKUP($A4136,'volatile collection data'!$G$6:$M$69,6,FALSE)</f>
        <v>11</v>
      </c>
      <c r="N4136" s="1">
        <f>VLOOKUP($A4136,'volatile collection data'!$G$6:$M$69,7,FALSE)</f>
        <v>3.58</v>
      </c>
      <c r="O4136" s="1">
        <f>VLOOKUP(A4136,'volatile collection data'!$G$6:$K$69,5,FALSE)</f>
        <v>0</v>
      </c>
      <c r="P4136" s="1" t="str">
        <f t="shared" si="387"/>
        <v>7B</v>
      </c>
      <c r="Q4136">
        <f t="shared" si="385"/>
        <v>7.0394937833517718E-2</v>
      </c>
      <c r="R4136" t="str">
        <f t="shared" si="388"/>
        <v>7B_0-B&amp;3.58%3.58@11</v>
      </c>
      <c r="S4136" t="str">
        <f t="shared" si="389"/>
        <v>7B-7B-VCS-Loc-22</v>
      </c>
      <c r="T4136" t="str">
        <f>IFERROR(IF(VLOOKUP(S4136,Bad!$A:$A,1,FALSE)='RAW2'!S4136,"yes","no"),"no")</f>
        <v>no</v>
      </c>
      <c r="U4136" t="str">
        <f>IFERROR(VLOOKUP(F4136,compounds!$A:$B,2,FALSE),"")</f>
        <v/>
      </c>
      <c r="V4136" t="str">
        <f>VLOOKUP(B4136,'volatile collection data'!$O:$P,2,FALSE)</f>
        <v>25 apr.22 7</v>
      </c>
    </row>
    <row r="4137" spans="1:22" x14ac:dyDescent="0.2">
      <c r="A4137" t="s">
        <v>390</v>
      </c>
      <c r="B4137" s="1" t="str">
        <f t="shared" si="386"/>
        <v>7B</v>
      </c>
      <c r="C4137">
        <v>9.3729999999999993</v>
      </c>
      <c r="D4137">
        <f t="shared" si="384"/>
        <v>9.3699999999999992</v>
      </c>
      <c r="E4137">
        <f>VLOOKUP(D4137,'Peak Combiner'!$A$5:$D$4980,4,FALSE)</f>
        <v>9.3699999999999992</v>
      </c>
      <c r="F4137">
        <f>IFERROR(VLOOKUP(D4137,rt_comb!$A:$B,2,FALSE),D4137)</f>
        <v>9.3800000000000008</v>
      </c>
      <c r="G4137">
        <v>11537499</v>
      </c>
      <c r="H4137">
        <f>SUMIFS($G:$G,$E:$E,18.51,'RAW2'!$A:$A,'RAW2'!A4137)</f>
        <v>18991970</v>
      </c>
      <c r="I4137" s="1" t="str">
        <f>VLOOKUP(A4137,'volatile collection data'!$G$6:$H$69,2,FALSE)</f>
        <v>B</v>
      </c>
      <c r="J4137" s="1">
        <f>VLOOKUP(A4137,'volatile collection data'!$G$6:$I$69,3,FALSE)</f>
        <v>7</v>
      </c>
      <c r="K4137" s="1" t="str">
        <f>VLOOKUP(A4137,'volatile collection data'!$G$6:$N$69,8,FALSE)</f>
        <v>7B</v>
      </c>
      <c r="L4137" s="1">
        <f>VLOOKUP(A4137,'volatile collection data'!$G$6:$J$69,4,FALSE)</f>
        <v>3.58</v>
      </c>
      <c r="M4137" s="1">
        <f>VLOOKUP($A4137,'volatile collection data'!$G$6:$M$69,6,FALSE)</f>
        <v>11</v>
      </c>
      <c r="N4137" s="1">
        <f>VLOOKUP($A4137,'volatile collection data'!$G$6:$M$69,7,FALSE)</f>
        <v>3.58</v>
      </c>
      <c r="O4137" s="1">
        <f>VLOOKUP(A4137,'volatile collection data'!$G$6:$K$69,5,FALSE)</f>
        <v>0</v>
      </c>
      <c r="P4137" s="1" t="str">
        <f t="shared" si="387"/>
        <v>7B</v>
      </c>
      <c r="Q4137">
        <f t="shared" si="385"/>
        <v>0.84845465841586798</v>
      </c>
      <c r="R4137" t="str">
        <f t="shared" si="388"/>
        <v>7B_0-B&amp;3.58%3.58@11</v>
      </c>
      <c r="S4137" t="str">
        <f t="shared" si="389"/>
        <v>7B-7B-VCS-Loc-22</v>
      </c>
      <c r="T4137" t="str">
        <f>IFERROR(IF(VLOOKUP(S4137,Bad!$A:$A,1,FALSE)='RAW2'!S4137,"yes","no"),"no")</f>
        <v>no</v>
      </c>
      <c r="U4137" t="str">
        <f>IFERROR(VLOOKUP(F4137,compounds!$A:$B,2,FALSE),"")</f>
        <v>octanal</v>
      </c>
      <c r="V4137" t="str">
        <f>VLOOKUP(B4137,'volatile collection data'!$O:$P,2,FALSE)</f>
        <v>25 apr.22 7</v>
      </c>
    </row>
    <row r="4138" spans="1:22" x14ac:dyDescent="0.2">
      <c r="A4138" t="s">
        <v>390</v>
      </c>
      <c r="B4138" s="1" t="str">
        <f t="shared" si="386"/>
        <v>7B</v>
      </c>
      <c r="C4138">
        <v>9.5340000000000007</v>
      </c>
      <c r="D4138">
        <f t="shared" si="384"/>
        <v>9.5299999999999994</v>
      </c>
      <c r="E4138">
        <f>VLOOKUP(D4138,'Peak Combiner'!$A$5:$D$4980,4,FALSE)</f>
        <v>9.5299999999999994</v>
      </c>
      <c r="F4138">
        <f>IFERROR(VLOOKUP(D4138,rt_comb!$A:$B,2,FALSE),D4138)</f>
        <v>9.5399999999999991</v>
      </c>
      <c r="G4138">
        <v>8136001</v>
      </c>
      <c r="H4138">
        <f>SUMIFS($G:$G,$E:$E,18.51,'RAW2'!$A:$A,'RAW2'!A4138)</f>
        <v>18991970</v>
      </c>
      <c r="I4138" s="1" t="str">
        <f>VLOOKUP(A4138,'volatile collection data'!$G$6:$H$69,2,FALSE)</f>
        <v>B</v>
      </c>
      <c r="J4138" s="1">
        <f>VLOOKUP(A4138,'volatile collection data'!$G$6:$I$69,3,FALSE)</f>
        <v>7</v>
      </c>
      <c r="K4138" s="1" t="str">
        <f>VLOOKUP(A4138,'volatile collection data'!$G$6:$N$69,8,FALSE)</f>
        <v>7B</v>
      </c>
      <c r="L4138" s="1">
        <f>VLOOKUP(A4138,'volatile collection data'!$G$6:$J$69,4,FALSE)</f>
        <v>3.58</v>
      </c>
      <c r="M4138" s="1">
        <f>VLOOKUP($A4138,'volatile collection data'!$G$6:$M$69,6,FALSE)</f>
        <v>11</v>
      </c>
      <c r="N4138" s="1">
        <f>VLOOKUP($A4138,'volatile collection data'!$G$6:$M$69,7,FALSE)</f>
        <v>3.58</v>
      </c>
      <c r="O4138" s="1">
        <f>VLOOKUP(A4138,'volatile collection data'!$G$6:$K$69,5,FALSE)</f>
        <v>0</v>
      </c>
      <c r="P4138" s="1" t="str">
        <f t="shared" si="387"/>
        <v>7B</v>
      </c>
      <c r="Q4138">
        <f t="shared" si="385"/>
        <v>0.59831233348979362</v>
      </c>
      <c r="R4138" t="str">
        <f t="shared" si="388"/>
        <v>7B_0-B&amp;3.58%3.58@11</v>
      </c>
      <c r="S4138" t="str">
        <f t="shared" si="389"/>
        <v>7B-7B-VCS-Loc-22</v>
      </c>
      <c r="T4138" t="str">
        <f>IFERROR(IF(VLOOKUP(S4138,Bad!$A:$A,1,FALSE)='RAW2'!S4138,"yes","no"),"no")</f>
        <v>no</v>
      </c>
      <c r="U4138" t="str">
        <f>IFERROR(VLOOKUP(F4138,compounds!$A:$B,2,FALSE),"")</f>
        <v>z3hex</v>
      </c>
      <c r="V4138" t="str">
        <f>VLOOKUP(B4138,'volatile collection data'!$O:$P,2,FALSE)</f>
        <v>25 apr.22 7</v>
      </c>
    </row>
    <row r="4139" spans="1:22" x14ac:dyDescent="0.2">
      <c r="A4139" t="s">
        <v>390</v>
      </c>
      <c r="B4139" s="1" t="str">
        <f t="shared" si="386"/>
        <v>7B</v>
      </c>
      <c r="C4139">
        <v>9.8059999999999992</v>
      </c>
      <c r="D4139">
        <f t="shared" si="384"/>
        <v>9.81</v>
      </c>
      <c r="E4139">
        <f>VLOOKUP(D4139,'Peak Combiner'!$A$5:$D$4980,4,FALSE)</f>
        <v>9.8000000000000007</v>
      </c>
      <c r="F4139">
        <f>IFERROR(VLOOKUP(D4139,rt_comb!$A:$B,2,FALSE),D4139)</f>
        <v>9.81</v>
      </c>
      <c r="G4139">
        <v>3900924</v>
      </c>
      <c r="H4139">
        <f>SUMIFS($G:$G,$E:$E,18.51,'RAW2'!$A:$A,'RAW2'!A4139)</f>
        <v>18991970</v>
      </c>
      <c r="I4139" s="1" t="str">
        <f>VLOOKUP(A4139,'volatile collection data'!$G$6:$H$69,2,FALSE)</f>
        <v>B</v>
      </c>
      <c r="J4139" s="1">
        <f>VLOOKUP(A4139,'volatile collection data'!$G$6:$I$69,3,FALSE)</f>
        <v>7</v>
      </c>
      <c r="K4139" s="1" t="str">
        <f>VLOOKUP(A4139,'volatile collection data'!$G$6:$N$69,8,FALSE)</f>
        <v>7B</v>
      </c>
      <c r="L4139" s="1">
        <f>VLOOKUP(A4139,'volatile collection data'!$G$6:$J$69,4,FALSE)</f>
        <v>3.58</v>
      </c>
      <c r="M4139" s="1">
        <f>VLOOKUP($A4139,'volatile collection data'!$G$6:$M$69,6,FALSE)</f>
        <v>11</v>
      </c>
      <c r="N4139" s="1">
        <f>VLOOKUP($A4139,'volatile collection data'!$G$6:$M$69,7,FALSE)</f>
        <v>3.58</v>
      </c>
      <c r="O4139" s="1">
        <f>VLOOKUP(A4139,'volatile collection data'!$G$6:$K$69,5,FALSE)</f>
        <v>0</v>
      </c>
      <c r="P4139" s="1" t="str">
        <f t="shared" si="387"/>
        <v>7B</v>
      </c>
      <c r="Q4139">
        <f t="shared" si="385"/>
        <v>0.28686954945142457</v>
      </c>
      <c r="R4139" t="str">
        <f t="shared" si="388"/>
        <v>7B_0-B&amp;3.58%3.58@11</v>
      </c>
      <c r="S4139" t="str">
        <f t="shared" si="389"/>
        <v>7B-7B-VCS-Loc-22</v>
      </c>
      <c r="T4139" t="str">
        <f>IFERROR(IF(VLOOKUP(S4139,Bad!$A:$A,1,FALSE)='RAW2'!S4139,"yes","no"),"no")</f>
        <v>no</v>
      </c>
      <c r="U4139" t="str">
        <f>IFERROR(VLOOKUP(F4139,compounds!$A:$B,2,FALSE),"")</f>
        <v>sixmethyl</v>
      </c>
      <c r="V4139" t="str">
        <f>VLOOKUP(B4139,'volatile collection data'!$O:$P,2,FALSE)</f>
        <v>25 apr.22 7</v>
      </c>
    </row>
    <row r="4140" spans="1:22" x14ac:dyDescent="0.2">
      <c r="A4140" t="s">
        <v>390</v>
      </c>
      <c r="B4140" s="1" t="str">
        <f t="shared" si="386"/>
        <v>7B</v>
      </c>
      <c r="C4140">
        <v>12.4</v>
      </c>
      <c r="D4140">
        <f t="shared" si="384"/>
        <v>12.4</v>
      </c>
      <c r="E4140">
        <f>VLOOKUP(D4140,'Peak Combiner'!$A$5:$D$4980,4,FALSE)</f>
        <v>12.39</v>
      </c>
      <c r="F4140">
        <f>IFERROR(VLOOKUP(D4140,rt_comb!$A:$B,2,FALSE),D4140)</f>
        <v>12.39</v>
      </c>
      <c r="G4140">
        <v>3071746</v>
      </c>
      <c r="H4140">
        <f>SUMIFS($G:$G,$E:$E,18.51,'RAW2'!$A:$A,'RAW2'!A4140)</f>
        <v>18991970</v>
      </c>
      <c r="I4140" s="1" t="str">
        <f>VLOOKUP(A4140,'volatile collection data'!$G$6:$H$69,2,FALSE)</f>
        <v>B</v>
      </c>
      <c r="J4140" s="1">
        <f>VLOOKUP(A4140,'volatile collection data'!$G$6:$I$69,3,FALSE)</f>
        <v>7</v>
      </c>
      <c r="K4140" s="1" t="str">
        <f>VLOOKUP(A4140,'volatile collection data'!$G$6:$N$69,8,FALSE)</f>
        <v>7B</v>
      </c>
      <c r="L4140" s="1">
        <f>VLOOKUP(A4140,'volatile collection data'!$G$6:$J$69,4,FALSE)</f>
        <v>3.58</v>
      </c>
      <c r="M4140" s="1">
        <f>VLOOKUP($A4140,'volatile collection data'!$G$6:$M$69,6,FALSE)</f>
        <v>11</v>
      </c>
      <c r="N4140" s="1">
        <f>VLOOKUP($A4140,'volatile collection data'!$G$6:$M$69,7,FALSE)</f>
        <v>3.58</v>
      </c>
      <c r="O4140" s="1">
        <f>VLOOKUP(A4140,'volatile collection data'!$G$6:$K$69,5,FALSE)</f>
        <v>0</v>
      </c>
      <c r="P4140" s="1" t="str">
        <f t="shared" si="387"/>
        <v>7B</v>
      </c>
      <c r="Q4140">
        <f t="shared" si="385"/>
        <v>0.22589273491337325</v>
      </c>
      <c r="R4140" t="str">
        <f t="shared" si="388"/>
        <v>7B_0-B&amp;3.58%3.58@11</v>
      </c>
      <c r="S4140" t="str">
        <f t="shared" si="389"/>
        <v>7B-7B-VCS-Loc-22</v>
      </c>
      <c r="T4140" t="str">
        <f>IFERROR(IF(VLOOKUP(S4140,Bad!$A:$A,1,FALSE)='RAW2'!S4140,"yes","no"),"no")</f>
        <v>no</v>
      </c>
      <c r="U4140" t="str">
        <f>IFERROR(VLOOKUP(F4140,compounds!$A:$B,2,FALSE),"")</f>
        <v>o+C5xe</v>
      </c>
      <c r="V4140" t="str">
        <f>VLOOKUP(B4140,'volatile collection data'!$O:$P,2,FALSE)</f>
        <v>25 apr.22 7</v>
      </c>
    </row>
    <row r="4141" spans="1:22" x14ac:dyDescent="0.2">
      <c r="A4141" t="s">
        <v>390</v>
      </c>
      <c r="B4141" s="1" t="str">
        <f t="shared" si="386"/>
        <v>7B</v>
      </c>
      <c r="C4141">
        <v>12.535</v>
      </c>
      <c r="D4141">
        <f t="shared" si="384"/>
        <v>12.54</v>
      </c>
      <c r="E4141">
        <f>VLOOKUP(D4141,'Peak Combiner'!$A$5:$D$4980,4,FALSE)</f>
        <v>12.53</v>
      </c>
      <c r="F4141">
        <f>IFERROR(VLOOKUP(D4141,rt_comb!$A:$B,2,FALSE),D4141)</f>
        <v>12.54</v>
      </c>
      <c r="G4141">
        <v>18110268</v>
      </c>
      <c r="H4141">
        <f>SUMIFS($G:$G,$E:$E,18.51,'RAW2'!$A:$A,'RAW2'!A4141)</f>
        <v>18991970</v>
      </c>
      <c r="I4141" s="1" t="str">
        <f>VLOOKUP(A4141,'volatile collection data'!$G$6:$H$69,2,FALSE)</f>
        <v>B</v>
      </c>
      <c r="J4141" s="1">
        <f>VLOOKUP(A4141,'volatile collection data'!$G$6:$I$69,3,FALSE)</f>
        <v>7</v>
      </c>
      <c r="K4141" s="1" t="str">
        <f>VLOOKUP(A4141,'volatile collection data'!$G$6:$N$69,8,FALSE)</f>
        <v>7B</v>
      </c>
      <c r="L4141" s="1">
        <f>VLOOKUP(A4141,'volatile collection data'!$G$6:$J$69,4,FALSE)</f>
        <v>3.58</v>
      </c>
      <c r="M4141" s="1">
        <f>VLOOKUP($A4141,'volatile collection data'!$G$6:$M$69,6,FALSE)</f>
        <v>11</v>
      </c>
      <c r="N4141" s="1">
        <f>VLOOKUP($A4141,'volatile collection data'!$G$6:$M$69,7,FALSE)</f>
        <v>3.58</v>
      </c>
      <c r="O4141" s="1">
        <f>VLOOKUP(A4141,'volatile collection data'!$G$6:$K$69,5,FALSE)</f>
        <v>0</v>
      </c>
      <c r="P4141" s="1" t="str">
        <f t="shared" si="387"/>
        <v>7B</v>
      </c>
      <c r="Q4141">
        <f t="shared" si="385"/>
        <v>1.3318086744588082</v>
      </c>
      <c r="R4141" t="str">
        <f t="shared" si="388"/>
        <v>7B_0-B&amp;3.58%3.58@11</v>
      </c>
      <c r="S4141" t="str">
        <f t="shared" si="389"/>
        <v>7B-7B-VCS-Loc-22</v>
      </c>
      <c r="T4141" t="str">
        <f>IFERROR(IF(VLOOKUP(S4141,Bad!$A:$A,1,FALSE)='RAW2'!S4141,"yes","no"),"no")</f>
        <v>no</v>
      </c>
      <c r="U4141" t="str">
        <f>IFERROR(VLOOKUP(F4141,compounds!$A:$B,2,FALSE),"")</f>
        <v>nonanal</v>
      </c>
      <c r="V4141" t="str">
        <f>VLOOKUP(B4141,'volatile collection data'!$O:$P,2,FALSE)</f>
        <v>25 apr.22 7</v>
      </c>
    </row>
    <row r="4142" spans="1:22" x14ac:dyDescent="0.2">
      <c r="A4142" t="s">
        <v>390</v>
      </c>
      <c r="B4142" s="1" t="str">
        <f t="shared" si="386"/>
        <v>7B</v>
      </c>
      <c r="C4142">
        <v>14.253</v>
      </c>
      <c r="D4142">
        <f t="shared" si="384"/>
        <v>14.25</v>
      </c>
      <c r="E4142">
        <f>VLOOKUP(D4142,'Peak Combiner'!$A$5:$D$4980,4,FALSE)</f>
        <v>14.25</v>
      </c>
      <c r="F4142">
        <f>IFERROR(VLOOKUP(D4142,rt_comb!$A:$B,2,FALSE),D4142)</f>
        <v>14.25</v>
      </c>
      <c r="G4142">
        <v>906772</v>
      </c>
      <c r="H4142">
        <f>SUMIFS($G:$G,$E:$E,18.51,'RAW2'!$A:$A,'RAW2'!A4142)</f>
        <v>18991970</v>
      </c>
      <c r="I4142" s="1" t="str">
        <f>VLOOKUP(A4142,'volatile collection data'!$G$6:$H$69,2,FALSE)</f>
        <v>B</v>
      </c>
      <c r="J4142" s="1">
        <f>VLOOKUP(A4142,'volatile collection data'!$G$6:$I$69,3,FALSE)</f>
        <v>7</v>
      </c>
      <c r="K4142" s="1" t="str">
        <f>VLOOKUP(A4142,'volatile collection data'!$G$6:$N$69,8,FALSE)</f>
        <v>7B</v>
      </c>
      <c r="L4142" s="1">
        <f>VLOOKUP(A4142,'volatile collection data'!$G$6:$J$69,4,FALSE)</f>
        <v>3.58</v>
      </c>
      <c r="M4142" s="1">
        <f>VLOOKUP($A4142,'volatile collection data'!$G$6:$M$69,6,FALSE)</f>
        <v>11</v>
      </c>
      <c r="N4142" s="1">
        <f>VLOOKUP($A4142,'volatile collection data'!$G$6:$M$69,7,FALSE)</f>
        <v>3.58</v>
      </c>
      <c r="O4142" s="1">
        <f>VLOOKUP(A4142,'volatile collection data'!$G$6:$K$69,5,FALSE)</f>
        <v>0</v>
      </c>
      <c r="P4142" s="1" t="str">
        <f t="shared" si="387"/>
        <v>7B</v>
      </c>
      <c r="Q4142">
        <f t="shared" si="385"/>
        <v>6.6682989746831053E-2</v>
      </c>
      <c r="R4142" t="str">
        <f t="shared" si="388"/>
        <v>7B_0-B&amp;3.58%3.58@11</v>
      </c>
      <c r="S4142" t="str">
        <f t="shared" si="389"/>
        <v>7B-7B-VCS-Loc-22</v>
      </c>
      <c r="T4142" t="str">
        <f>IFERROR(IF(VLOOKUP(S4142,Bad!$A:$A,1,FALSE)='RAW2'!S4142,"yes","no"),"no")</f>
        <v>no</v>
      </c>
      <c r="U4142" t="str">
        <f>IFERROR(VLOOKUP(F4142,compounds!$A:$B,2,FALSE),"")</f>
        <v>p-trimethyl</v>
      </c>
      <c r="V4142" t="str">
        <f>VLOOKUP(B4142,'volatile collection data'!$O:$P,2,FALSE)</f>
        <v>25 apr.22 7</v>
      </c>
    </row>
    <row r="4143" spans="1:22" x14ac:dyDescent="0.2">
      <c r="A4143" t="s">
        <v>390</v>
      </c>
      <c r="B4143" s="1" t="str">
        <f t="shared" si="386"/>
        <v>7B</v>
      </c>
      <c r="C4143">
        <v>15.401</v>
      </c>
      <c r="D4143">
        <f t="shared" si="384"/>
        <v>15.4</v>
      </c>
      <c r="E4143">
        <f>VLOOKUP(D4143,'Peak Combiner'!$A$5:$D$4980,4,FALSE)</f>
        <v>15.4</v>
      </c>
      <c r="F4143">
        <f>IFERROR(VLOOKUP(D4143,rt_comb!$A:$B,2,FALSE),D4143)</f>
        <v>15.4</v>
      </c>
      <c r="G4143">
        <v>1142679</v>
      </c>
      <c r="H4143">
        <f>SUMIFS($G:$G,$E:$E,18.51,'RAW2'!$A:$A,'RAW2'!A4143)</f>
        <v>18991970</v>
      </c>
      <c r="I4143" s="1" t="str">
        <f>VLOOKUP(A4143,'volatile collection data'!$G$6:$H$69,2,FALSE)</f>
        <v>B</v>
      </c>
      <c r="J4143" s="1">
        <f>VLOOKUP(A4143,'volatile collection data'!$G$6:$I$69,3,FALSE)</f>
        <v>7</v>
      </c>
      <c r="K4143" s="1" t="str">
        <f>VLOOKUP(A4143,'volatile collection data'!$G$6:$N$69,8,FALSE)</f>
        <v>7B</v>
      </c>
      <c r="L4143" s="1">
        <f>VLOOKUP(A4143,'volatile collection data'!$G$6:$J$69,4,FALSE)</f>
        <v>3.58</v>
      </c>
      <c r="M4143" s="1">
        <f>VLOOKUP($A4143,'volatile collection data'!$G$6:$M$69,6,FALSE)</f>
        <v>11</v>
      </c>
      <c r="N4143" s="1">
        <f>VLOOKUP($A4143,'volatile collection data'!$G$6:$M$69,7,FALSE)</f>
        <v>3.58</v>
      </c>
      <c r="O4143" s="1">
        <f>VLOOKUP(A4143,'volatile collection data'!$G$6:$K$69,5,FALSE)</f>
        <v>0</v>
      </c>
      <c r="P4143" s="1" t="str">
        <f t="shared" si="387"/>
        <v>7B</v>
      </c>
      <c r="Q4143">
        <f t="shared" si="385"/>
        <v>8.4031324347155809E-2</v>
      </c>
      <c r="R4143" t="str">
        <f t="shared" si="388"/>
        <v>7B_0-B&amp;3.58%3.58@11</v>
      </c>
      <c r="S4143" t="str">
        <f t="shared" si="389"/>
        <v>7B-7B-VCS-Loc-22</v>
      </c>
      <c r="T4143" t="str">
        <f>IFERROR(IF(VLOOKUP(S4143,Bad!$A:$A,1,FALSE)='RAW2'!S4143,"yes","no"),"no")</f>
        <v>no</v>
      </c>
      <c r="U4143" t="str">
        <f>IFERROR(VLOOKUP(F4143,compounds!$A:$B,2,FALSE),"")</f>
        <v/>
      </c>
      <c r="V4143" t="str">
        <f>VLOOKUP(B4143,'volatile collection data'!$O:$P,2,FALSE)</f>
        <v>25 apr.22 7</v>
      </c>
    </row>
    <row r="4144" spans="1:22" x14ac:dyDescent="0.2">
      <c r="A4144" t="s">
        <v>390</v>
      </c>
      <c r="B4144" s="1" t="str">
        <f t="shared" si="386"/>
        <v>7B</v>
      </c>
      <c r="C4144">
        <v>15.558999999999999</v>
      </c>
      <c r="D4144">
        <f t="shared" si="384"/>
        <v>15.56</v>
      </c>
      <c r="E4144">
        <f>VLOOKUP(D4144,'Peak Combiner'!$A$5:$D$4980,4,FALSE)</f>
        <v>15.55</v>
      </c>
      <c r="F4144">
        <f>IFERROR(VLOOKUP(D4144,rt_comb!$A:$B,2,FALSE),D4144)</f>
        <v>15.56</v>
      </c>
      <c r="G4144">
        <v>6875371</v>
      </c>
      <c r="H4144">
        <f>SUMIFS($G:$G,$E:$E,18.51,'RAW2'!$A:$A,'RAW2'!A4144)</f>
        <v>18991970</v>
      </c>
      <c r="I4144" s="1" t="str">
        <f>VLOOKUP(A4144,'volatile collection data'!$G$6:$H$69,2,FALSE)</f>
        <v>B</v>
      </c>
      <c r="J4144" s="1">
        <f>VLOOKUP(A4144,'volatile collection data'!$G$6:$I$69,3,FALSE)</f>
        <v>7</v>
      </c>
      <c r="K4144" s="1" t="str">
        <f>VLOOKUP(A4144,'volatile collection data'!$G$6:$N$69,8,FALSE)</f>
        <v>7B</v>
      </c>
      <c r="L4144" s="1">
        <f>VLOOKUP(A4144,'volatile collection data'!$G$6:$J$69,4,FALSE)</f>
        <v>3.58</v>
      </c>
      <c r="M4144" s="1">
        <f>VLOOKUP($A4144,'volatile collection data'!$G$6:$M$69,6,FALSE)</f>
        <v>11</v>
      </c>
      <c r="N4144" s="1">
        <f>VLOOKUP($A4144,'volatile collection data'!$G$6:$M$69,7,FALSE)</f>
        <v>3.58</v>
      </c>
      <c r="O4144" s="1">
        <f>VLOOKUP(A4144,'volatile collection data'!$G$6:$K$69,5,FALSE)</f>
        <v>0</v>
      </c>
      <c r="P4144" s="1" t="str">
        <f t="shared" si="387"/>
        <v>7B</v>
      </c>
      <c r="Q4144">
        <f t="shared" si="385"/>
        <v>0.50560702568965477</v>
      </c>
      <c r="R4144" t="str">
        <f t="shared" si="388"/>
        <v>7B_0-B&amp;3.58%3.58@11</v>
      </c>
      <c r="S4144" t="str">
        <f t="shared" si="389"/>
        <v>7B-7B-VCS-Loc-22</v>
      </c>
      <c r="T4144" t="str">
        <f>IFERROR(IF(VLOOKUP(S4144,Bad!$A:$A,1,FALSE)='RAW2'!S4144,"yes","no"),"no")</f>
        <v>no</v>
      </c>
      <c r="U4144" t="str">
        <f>IFERROR(VLOOKUP(F4144,compounds!$A:$B,2,FALSE),"")</f>
        <v>decanal</v>
      </c>
      <c r="V4144" t="str">
        <f>VLOOKUP(B4144,'volatile collection data'!$O:$P,2,FALSE)</f>
        <v>25 apr.22 7</v>
      </c>
    </row>
    <row r="4145" spans="1:22" x14ac:dyDescent="0.2">
      <c r="A4145" t="s">
        <v>390</v>
      </c>
      <c r="B4145" s="1" t="str">
        <f t="shared" si="386"/>
        <v>7B</v>
      </c>
      <c r="C4145">
        <v>16.449000000000002</v>
      </c>
      <c r="D4145">
        <f t="shared" si="384"/>
        <v>16.45</v>
      </c>
      <c r="E4145">
        <f>VLOOKUP(D4145,'Peak Combiner'!$A$5:$D$4980,4,FALSE)</f>
        <v>16.440000000000001</v>
      </c>
      <c r="F4145">
        <f>IFERROR(VLOOKUP(D4145,rt_comb!$A:$B,2,FALSE),D4145)</f>
        <v>16.45</v>
      </c>
      <c r="G4145">
        <v>2225713</v>
      </c>
      <c r="H4145">
        <f>SUMIFS($G:$G,$E:$E,18.51,'RAW2'!$A:$A,'RAW2'!A4145)</f>
        <v>18991970</v>
      </c>
      <c r="I4145" s="1" t="str">
        <f>VLOOKUP(A4145,'volatile collection data'!$G$6:$H$69,2,FALSE)</f>
        <v>B</v>
      </c>
      <c r="J4145" s="1">
        <f>VLOOKUP(A4145,'volatile collection data'!$G$6:$I$69,3,FALSE)</f>
        <v>7</v>
      </c>
      <c r="K4145" s="1" t="str">
        <f>VLOOKUP(A4145,'volatile collection data'!$G$6:$N$69,8,FALSE)</f>
        <v>7B</v>
      </c>
      <c r="L4145" s="1">
        <f>VLOOKUP(A4145,'volatile collection data'!$G$6:$J$69,4,FALSE)</f>
        <v>3.58</v>
      </c>
      <c r="M4145" s="1">
        <f>VLOOKUP($A4145,'volatile collection data'!$G$6:$M$69,6,FALSE)</f>
        <v>11</v>
      </c>
      <c r="N4145" s="1">
        <f>VLOOKUP($A4145,'volatile collection data'!$G$6:$M$69,7,FALSE)</f>
        <v>3.58</v>
      </c>
      <c r="O4145" s="1">
        <f>VLOOKUP(A4145,'volatile collection data'!$G$6:$K$69,5,FALSE)</f>
        <v>0</v>
      </c>
      <c r="P4145" s="1" t="str">
        <f t="shared" si="387"/>
        <v>7B</v>
      </c>
      <c r="Q4145">
        <f t="shared" si="385"/>
        <v>0.16367642269323332</v>
      </c>
      <c r="R4145" t="str">
        <f t="shared" si="388"/>
        <v>7B_0-B&amp;3.58%3.58@11</v>
      </c>
      <c r="S4145" t="str">
        <f t="shared" si="389"/>
        <v>7B-7B-VCS-Loc-22</v>
      </c>
      <c r="T4145" t="str">
        <f>IFERROR(IF(VLOOKUP(S4145,Bad!$A:$A,1,FALSE)='RAW2'!S4145,"yes","no"),"no")</f>
        <v>no</v>
      </c>
      <c r="U4145" t="str">
        <f>IFERROR(VLOOKUP(F4145,compounds!$A:$B,2,FALSE),"")</f>
        <v/>
      </c>
      <c r="V4145" t="str">
        <f>VLOOKUP(B4145,'volatile collection data'!$O:$P,2,FALSE)</f>
        <v>25 apr.22 7</v>
      </c>
    </row>
    <row r="4146" spans="1:22" x14ac:dyDescent="0.2">
      <c r="A4146" t="s">
        <v>390</v>
      </c>
      <c r="B4146" s="1" t="str">
        <f t="shared" si="386"/>
        <v>7B</v>
      </c>
      <c r="C4146">
        <v>18.085999999999999</v>
      </c>
      <c r="D4146">
        <f t="shared" si="384"/>
        <v>18.09</v>
      </c>
      <c r="E4146">
        <f>VLOOKUP(D4146,'Peak Combiner'!$A$5:$D$4980,4,FALSE)</f>
        <v>18.09</v>
      </c>
      <c r="F4146">
        <f>IFERROR(VLOOKUP(D4146,rt_comb!$A:$B,2,FALSE),D4146)</f>
        <v>18.09</v>
      </c>
      <c r="G4146">
        <v>1431011</v>
      </c>
      <c r="H4146">
        <f>SUMIFS($G:$G,$E:$E,18.51,'RAW2'!$A:$A,'RAW2'!A4146)</f>
        <v>18991970</v>
      </c>
      <c r="I4146" s="1" t="str">
        <f>VLOOKUP(A4146,'volatile collection data'!$G$6:$H$69,2,FALSE)</f>
        <v>B</v>
      </c>
      <c r="J4146" s="1">
        <f>VLOOKUP(A4146,'volatile collection data'!$G$6:$I$69,3,FALSE)</f>
        <v>7</v>
      </c>
      <c r="K4146" s="1" t="str">
        <f>VLOOKUP(A4146,'volatile collection data'!$G$6:$N$69,8,FALSE)</f>
        <v>7B</v>
      </c>
      <c r="L4146" s="1">
        <f>VLOOKUP(A4146,'volatile collection data'!$G$6:$J$69,4,FALSE)</f>
        <v>3.58</v>
      </c>
      <c r="M4146" s="1">
        <f>VLOOKUP($A4146,'volatile collection data'!$G$6:$M$69,6,FALSE)</f>
        <v>11</v>
      </c>
      <c r="N4146" s="1">
        <f>VLOOKUP($A4146,'volatile collection data'!$G$6:$M$69,7,FALSE)</f>
        <v>3.58</v>
      </c>
      <c r="O4146" s="1">
        <f>VLOOKUP(A4146,'volatile collection data'!$G$6:$K$69,5,FALSE)</f>
        <v>0</v>
      </c>
      <c r="P4146" s="1" t="str">
        <f t="shared" si="387"/>
        <v>7B</v>
      </c>
      <c r="Q4146">
        <f t="shared" si="385"/>
        <v>0.10523493429506255</v>
      </c>
      <c r="R4146" t="str">
        <f t="shared" si="388"/>
        <v>7B_0-B&amp;3.58%3.58@11</v>
      </c>
      <c r="S4146" t="str">
        <f t="shared" si="389"/>
        <v>7B-7B-VCS-Loc-22</v>
      </c>
      <c r="T4146" t="str">
        <f>IFERROR(IF(VLOOKUP(S4146,Bad!$A:$A,1,FALSE)='RAW2'!S4146,"yes","no"),"no")</f>
        <v>no</v>
      </c>
      <c r="U4146" t="str">
        <f>IFERROR(VLOOKUP(F4146,compounds!$A:$B,2,FALSE),"")</f>
        <v/>
      </c>
      <c r="V4146" t="str">
        <f>VLOOKUP(B4146,'volatile collection data'!$O:$P,2,FALSE)</f>
        <v>25 apr.22 7</v>
      </c>
    </row>
    <row r="4147" spans="1:22" x14ac:dyDescent="0.2">
      <c r="A4147" t="s">
        <v>390</v>
      </c>
      <c r="B4147" s="1" t="str">
        <f t="shared" si="386"/>
        <v>7B</v>
      </c>
      <c r="C4147">
        <v>18.213999999999999</v>
      </c>
      <c r="D4147">
        <f t="shared" si="384"/>
        <v>18.21</v>
      </c>
      <c r="E4147">
        <f>VLOOKUP(D4147,'Peak Combiner'!$A$5:$D$4980,4,FALSE)</f>
        <v>18.21</v>
      </c>
      <c r="F4147">
        <f>IFERROR(VLOOKUP(D4147,rt_comb!$A:$B,2,FALSE),D4147)</f>
        <v>18.21</v>
      </c>
      <c r="G4147">
        <v>740629</v>
      </c>
      <c r="H4147">
        <f>SUMIFS($G:$G,$E:$E,18.51,'RAW2'!$A:$A,'RAW2'!A4147)</f>
        <v>18991970</v>
      </c>
      <c r="I4147" s="1" t="str">
        <f>VLOOKUP(A4147,'volatile collection data'!$G$6:$H$69,2,FALSE)</f>
        <v>B</v>
      </c>
      <c r="J4147" s="1">
        <f>VLOOKUP(A4147,'volatile collection data'!$G$6:$I$69,3,FALSE)</f>
        <v>7</v>
      </c>
      <c r="K4147" s="1" t="str">
        <f>VLOOKUP(A4147,'volatile collection data'!$G$6:$N$69,8,FALSE)</f>
        <v>7B</v>
      </c>
      <c r="L4147" s="1">
        <f>VLOOKUP(A4147,'volatile collection data'!$G$6:$J$69,4,FALSE)</f>
        <v>3.58</v>
      </c>
      <c r="M4147" s="1">
        <f>VLOOKUP($A4147,'volatile collection data'!$G$6:$M$69,6,FALSE)</f>
        <v>11</v>
      </c>
      <c r="N4147" s="1">
        <f>VLOOKUP($A4147,'volatile collection data'!$G$6:$M$69,7,FALSE)</f>
        <v>3.58</v>
      </c>
      <c r="O4147" s="1">
        <f>VLOOKUP(A4147,'volatile collection data'!$G$6:$K$69,5,FALSE)</f>
        <v>0</v>
      </c>
      <c r="P4147" s="1" t="str">
        <f t="shared" si="387"/>
        <v>7B</v>
      </c>
      <c r="Q4147">
        <f t="shared" si="385"/>
        <v>5.4465020990067781E-2</v>
      </c>
      <c r="R4147" t="str">
        <f t="shared" si="388"/>
        <v>7B_0-B&amp;3.58%3.58@11</v>
      </c>
      <c r="S4147" t="str">
        <f t="shared" si="389"/>
        <v>7B-7B-VCS-Loc-22</v>
      </c>
      <c r="T4147" t="str">
        <f>IFERROR(IF(VLOOKUP(S4147,Bad!$A:$A,1,FALSE)='RAW2'!S4147,"yes","no"),"no")</f>
        <v>no</v>
      </c>
      <c r="U4147" t="str">
        <f>IFERROR(VLOOKUP(F4147,compounds!$A:$B,2,FALSE),"")</f>
        <v/>
      </c>
      <c r="V4147" t="str">
        <f>VLOOKUP(B4147,'volatile collection data'!$O:$P,2,FALSE)</f>
        <v>25 apr.22 7</v>
      </c>
    </row>
    <row r="4148" spans="1:22" x14ac:dyDescent="0.2">
      <c r="A4148" t="s">
        <v>390</v>
      </c>
      <c r="B4148" s="1" t="str">
        <f t="shared" si="386"/>
        <v>7B</v>
      </c>
      <c r="C4148">
        <v>18.516999999999999</v>
      </c>
      <c r="D4148">
        <f t="shared" si="384"/>
        <v>18.52</v>
      </c>
      <c r="E4148">
        <f>VLOOKUP(D4148,'Peak Combiner'!$A$5:$D$4980,4,FALSE)</f>
        <v>18.510000000000002</v>
      </c>
      <c r="F4148">
        <f>IFERROR(VLOOKUP(D4148,rt_comb!$A:$B,2,FALSE),D4148)</f>
        <v>18.52</v>
      </c>
      <c r="G4148">
        <v>18991970</v>
      </c>
      <c r="H4148">
        <f>SUMIFS($G:$G,$E:$E,18.51,'RAW2'!$A:$A,'RAW2'!A4148)</f>
        <v>18991970</v>
      </c>
      <c r="I4148" s="1" t="str">
        <f>VLOOKUP(A4148,'volatile collection data'!$G$6:$H$69,2,FALSE)</f>
        <v>B</v>
      </c>
      <c r="J4148" s="1">
        <f>VLOOKUP(A4148,'volatile collection data'!$G$6:$I$69,3,FALSE)</f>
        <v>7</v>
      </c>
      <c r="K4148" s="1" t="str">
        <f>VLOOKUP(A4148,'volatile collection data'!$G$6:$N$69,8,FALSE)</f>
        <v>7B</v>
      </c>
      <c r="L4148" s="1">
        <f>VLOOKUP(A4148,'volatile collection data'!$G$6:$J$69,4,FALSE)</f>
        <v>3.58</v>
      </c>
      <c r="M4148" s="1">
        <f>VLOOKUP($A4148,'volatile collection data'!$G$6:$M$69,6,FALSE)</f>
        <v>11</v>
      </c>
      <c r="N4148" s="1">
        <f>VLOOKUP($A4148,'volatile collection data'!$G$6:$M$69,7,FALSE)</f>
        <v>3.58</v>
      </c>
      <c r="O4148" s="1">
        <f>VLOOKUP(A4148,'volatile collection data'!$G$6:$K$69,5,FALSE)</f>
        <v>0</v>
      </c>
      <c r="P4148" s="1" t="str">
        <f t="shared" si="387"/>
        <v>7B</v>
      </c>
      <c r="Q4148">
        <f t="shared" si="385"/>
        <v>1.3966480446927374</v>
      </c>
      <c r="R4148" t="str">
        <f t="shared" si="388"/>
        <v>7B_0-B&amp;3.58%3.58@11</v>
      </c>
      <c r="S4148" t="str">
        <f t="shared" si="389"/>
        <v>7B-7B-VCS-Loc-22</v>
      </c>
      <c r="T4148" t="str">
        <f>IFERROR(IF(VLOOKUP(S4148,Bad!$A:$A,1,FALSE)='RAW2'!S4148,"yes","no"),"no")</f>
        <v>no</v>
      </c>
      <c r="U4148" t="str">
        <f>IFERROR(VLOOKUP(F4148,compounds!$A:$B,2,FALSE),"")</f>
        <v>standard</v>
      </c>
      <c r="V4148" t="str">
        <f>VLOOKUP(B4148,'volatile collection data'!$O:$P,2,FALSE)</f>
        <v>25 apr.22 7</v>
      </c>
    </row>
    <row r="4149" spans="1:22" x14ac:dyDescent="0.2">
      <c r="A4149" t="s">
        <v>390</v>
      </c>
      <c r="B4149" s="1" t="str">
        <f t="shared" si="386"/>
        <v>7B</v>
      </c>
      <c r="C4149">
        <v>20.047000000000001</v>
      </c>
      <c r="D4149">
        <f t="shared" si="384"/>
        <v>20.05</v>
      </c>
      <c r="E4149">
        <f>VLOOKUP(D4149,'Peak Combiner'!$A$5:$D$4980,4,FALSE)</f>
        <v>20.05</v>
      </c>
      <c r="F4149">
        <f>IFERROR(VLOOKUP(D4149,rt_comb!$A:$B,2,FALSE),D4149)</f>
        <v>20.05</v>
      </c>
      <c r="G4149">
        <v>1539821</v>
      </c>
      <c r="H4149">
        <f>SUMIFS($G:$G,$E:$E,18.51,'RAW2'!$A:$A,'RAW2'!A4149)</f>
        <v>18991970</v>
      </c>
      <c r="I4149" s="1" t="str">
        <f>VLOOKUP(A4149,'volatile collection data'!$G$6:$H$69,2,FALSE)</f>
        <v>B</v>
      </c>
      <c r="J4149" s="1">
        <f>VLOOKUP(A4149,'volatile collection data'!$G$6:$I$69,3,FALSE)</f>
        <v>7</v>
      </c>
      <c r="K4149" s="1" t="str">
        <f>VLOOKUP(A4149,'volatile collection data'!$G$6:$N$69,8,FALSE)</f>
        <v>7B</v>
      </c>
      <c r="L4149" s="1">
        <f>VLOOKUP(A4149,'volatile collection data'!$G$6:$J$69,4,FALSE)</f>
        <v>3.58</v>
      </c>
      <c r="M4149" s="1">
        <f>VLOOKUP($A4149,'volatile collection data'!$G$6:$M$69,6,FALSE)</f>
        <v>11</v>
      </c>
      <c r="N4149" s="1">
        <f>VLOOKUP($A4149,'volatile collection data'!$G$6:$M$69,7,FALSE)</f>
        <v>3.58</v>
      </c>
      <c r="O4149" s="1">
        <f>VLOOKUP(A4149,'volatile collection data'!$G$6:$K$69,5,FALSE)</f>
        <v>0</v>
      </c>
      <c r="P4149" s="1" t="str">
        <f t="shared" si="387"/>
        <v>7B</v>
      </c>
      <c r="Q4149">
        <f t="shared" si="385"/>
        <v>0.11323669892206105</v>
      </c>
      <c r="R4149" t="str">
        <f t="shared" si="388"/>
        <v>7B_0-B&amp;3.58%3.58@11</v>
      </c>
      <c r="S4149" t="str">
        <f t="shared" si="389"/>
        <v>7B-7B-VCS-Loc-22</v>
      </c>
      <c r="T4149" t="str">
        <f>IFERROR(IF(VLOOKUP(S4149,Bad!$A:$A,1,FALSE)='RAW2'!S4149,"yes","no"),"no")</f>
        <v>no</v>
      </c>
      <c r="U4149" t="str">
        <f>IFERROR(VLOOKUP(F4149,compounds!$A:$B,2,FALSE),"")</f>
        <v>tridecane</v>
      </c>
      <c r="V4149" t="str">
        <f>VLOOKUP(B4149,'volatile collection data'!$O:$P,2,FALSE)</f>
        <v>25 apr.22 7</v>
      </c>
    </row>
    <row r="4150" spans="1:22" x14ac:dyDescent="0.2">
      <c r="A4150" t="s">
        <v>390</v>
      </c>
      <c r="B4150" s="1" t="str">
        <f t="shared" si="386"/>
        <v>7B</v>
      </c>
      <c r="C4150">
        <v>21.082999999999998</v>
      </c>
      <c r="D4150">
        <f t="shared" si="384"/>
        <v>21.08</v>
      </c>
      <c r="E4150">
        <f>VLOOKUP(D4150,'Peak Combiner'!$A$5:$D$4980,4,FALSE)</f>
        <v>21.07</v>
      </c>
      <c r="F4150">
        <f>IFERROR(VLOOKUP(D4150,rt_comb!$A:$B,2,FALSE),D4150)</f>
        <v>21.08</v>
      </c>
      <c r="G4150">
        <v>2538259</v>
      </c>
      <c r="H4150">
        <f>SUMIFS($G:$G,$E:$E,18.51,'RAW2'!$A:$A,'RAW2'!A4150)</f>
        <v>18991970</v>
      </c>
      <c r="I4150" s="1" t="str">
        <f>VLOOKUP(A4150,'volatile collection data'!$G$6:$H$69,2,FALSE)</f>
        <v>B</v>
      </c>
      <c r="J4150" s="1">
        <f>VLOOKUP(A4150,'volatile collection data'!$G$6:$I$69,3,FALSE)</f>
        <v>7</v>
      </c>
      <c r="K4150" s="1" t="str">
        <f>VLOOKUP(A4150,'volatile collection data'!$G$6:$N$69,8,FALSE)</f>
        <v>7B</v>
      </c>
      <c r="L4150" s="1">
        <f>VLOOKUP(A4150,'volatile collection data'!$G$6:$J$69,4,FALSE)</f>
        <v>3.58</v>
      </c>
      <c r="M4150" s="1">
        <f>VLOOKUP($A4150,'volatile collection data'!$G$6:$M$69,6,FALSE)</f>
        <v>11</v>
      </c>
      <c r="N4150" s="1">
        <f>VLOOKUP($A4150,'volatile collection data'!$G$6:$M$69,7,FALSE)</f>
        <v>3.58</v>
      </c>
      <c r="O4150" s="1">
        <f>VLOOKUP(A4150,'volatile collection data'!$G$6:$K$69,5,FALSE)</f>
        <v>0</v>
      </c>
      <c r="P4150" s="1" t="str">
        <f t="shared" si="387"/>
        <v>7B</v>
      </c>
      <c r="Q4150">
        <f t="shared" si="385"/>
        <v>0.18666070287988781</v>
      </c>
      <c r="R4150" t="str">
        <f t="shared" si="388"/>
        <v>7B_0-B&amp;3.58%3.58@11</v>
      </c>
      <c r="S4150" t="str">
        <f t="shared" si="389"/>
        <v>7B-7B-VCS-Loc-22</v>
      </c>
      <c r="T4150" t="str">
        <f>IFERROR(IF(VLOOKUP(S4150,Bad!$A:$A,1,FALSE)='RAW2'!S4150,"yes","no"),"no")</f>
        <v>no</v>
      </c>
      <c r="U4150" t="str">
        <f>IFERROR(VLOOKUP(F4150,compounds!$A:$B,2,FALSE),"")</f>
        <v/>
      </c>
      <c r="V4150" t="str">
        <f>VLOOKUP(B4150,'volatile collection data'!$O:$P,2,FALSE)</f>
        <v>25 apr.22 7</v>
      </c>
    </row>
    <row r="4151" spans="1:22" x14ac:dyDescent="0.2">
      <c r="A4151" t="s">
        <v>390</v>
      </c>
      <c r="B4151" s="1" t="str">
        <f t="shared" si="386"/>
        <v>7B</v>
      </c>
      <c r="C4151">
        <v>21.318999999999999</v>
      </c>
      <c r="D4151">
        <f t="shared" si="384"/>
        <v>21.32</v>
      </c>
      <c r="E4151">
        <f>VLOOKUP(D4151,'Peak Combiner'!$A$5:$D$4980,4,FALSE)</f>
        <v>21.28</v>
      </c>
      <c r="F4151">
        <f>IFERROR(VLOOKUP(D4151,rt_comb!$A:$B,2,FALSE),D4151)</f>
        <v>21.32</v>
      </c>
      <c r="G4151">
        <v>1283558</v>
      </c>
      <c r="H4151">
        <f>SUMIFS($G:$G,$E:$E,18.51,'RAW2'!$A:$A,'RAW2'!A4151)</f>
        <v>18991970</v>
      </c>
      <c r="I4151" s="1" t="str">
        <f>VLOOKUP(A4151,'volatile collection data'!$G$6:$H$69,2,FALSE)</f>
        <v>B</v>
      </c>
      <c r="J4151" s="1">
        <f>VLOOKUP(A4151,'volatile collection data'!$G$6:$I$69,3,FALSE)</f>
        <v>7</v>
      </c>
      <c r="K4151" s="1" t="str">
        <f>VLOOKUP(A4151,'volatile collection data'!$G$6:$N$69,8,FALSE)</f>
        <v>7B</v>
      </c>
      <c r="L4151" s="1">
        <f>VLOOKUP(A4151,'volatile collection data'!$G$6:$J$69,4,FALSE)</f>
        <v>3.58</v>
      </c>
      <c r="M4151" s="1">
        <f>VLOOKUP($A4151,'volatile collection data'!$G$6:$M$69,6,FALSE)</f>
        <v>11</v>
      </c>
      <c r="N4151" s="1">
        <f>VLOOKUP($A4151,'volatile collection data'!$G$6:$M$69,7,FALSE)</f>
        <v>3.58</v>
      </c>
      <c r="O4151" s="1">
        <f>VLOOKUP(A4151,'volatile collection data'!$G$6:$K$69,5,FALSE)</f>
        <v>0</v>
      </c>
      <c r="P4151" s="1" t="str">
        <f t="shared" si="387"/>
        <v>7B</v>
      </c>
      <c r="Q4151">
        <f t="shared" si="385"/>
        <v>9.4391407049912182E-2</v>
      </c>
      <c r="R4151" t="str">
        <f t="shared" si="388"/>
        <v>7B_0-B&amp;3.58%3.58@11</v>
      </c>
      <c r="S4151" t="str">
        <f t="shared" si="389"/>
        <v>7B-7B-VCS-Loc-22</v>
      </c>
      <c r="T4151" t="str">
        <f>IFERROR(IF(VLOOKUP(S4151,Bad!$A:$A,1,FALSE)='RAW2'!S4151,"yes","no"),"no")</f>
        <v>no</v>
      </c>
      <c r="U4151" t="str">
        <f>IFERROR(VLOOKUP(F4151,compounds!$A:$B,2,FALSE),"")</f>
        <v/>
      </c>
      <c r="V4151" t="str">
        <f>VLOOKUP(B4151,'volatile collection data'!$O:$P,2,FALSE)</f>
        <v>25 apr.22 7</v>
      </c>
    </row>
    <row r="4152" spans="1:22" x14ac:dyDescent="0.2">
      <c r="A4152" t="s">
        <v>390</v>
      </c>
      <c r="B4152" s="1" t="str">
        <f t="shared" si="386"/>
        <v>7B</v>
      </c>
      <c r="C4152">
        <v>25.626999999999999</v>
      </c>
      <c r="D4152">
        <f t="shared" si="384"/>
        <v>25.63</v>
      </c>
      <c r="E4152">
        <f>VLOOKUP(D4152,'Peak Combiner'!$A$5:$D$4980,4,FALSE)</f>
        <v>25.62</v>
      </c>
      <c r="F4152">
        <f>IFERROR(VLOOKUP(D4152,rt_comb!$A:$B,2,FALSE),D4152)</f>
        <v>25.63</v>
      </c>
      <c r="G4152">
        <v>3053071</v>
      </c>
      <c r="H4152">
        <f>SUMIFS($G:$G,$E:$E,18.51,'RAW2'!$A:$A,'RAW2'!A4152)</f>
        <v>18991970</v>
      </c>
      <c r="I4152" s="1" t="str">
        <f>VLOOKUP(A4152,'volatile collection data'!$G$6:$H$69,2,FALSE)</f>
        <v>B</v>
      </c>
      <c r="J4152" s="1">
        <f>VLOOKUP(A4152,'volatile collection data'!$G$6:$I$69,3,FALSE)</f>
        <v>7</v>
      </c>
      <c r="K4152" s="1" t="str">
        <f>VLOOKUP(A4152,'volatile collection data'!$G$6:$N$69,8,FALSE)</f>
        <v>7B</v>
      </c>
      <c r="L4152" s="1">
        <f>VLOOKUP(A4152,'volatile collection data'!$G$6:$J$69,4,FALSE)</f>
        <v>3.58</v>
      </c>
      <c r="M4152" s="1">
        <f>VLOOKUP($A4152,'volatile collection data'!$G$6:$M$69,6,FALSE)</f>
        <v>11</v>
      </c>
      <c r="N4152" s="1">
        <f>VLOOKUP($A4152,'volatile collection data'!$G$6:$M$69,7,FALSE)</f>
        <v>3.58</v>
      </c>
      <c r="O4152" s="1">
        <f>VLOOKUP(A4152,'volatile collection data'!$G$6:$K$69,5,FALSE)</f>
        <v>0</v>
      </c>
      <c r="P4152" s="1" t="str">
        <f t="shared" si="387"/>
        <v>7B</v>
      </c>
      <c r="Q4152">
        <f t="shared" si="385"/>
        <v>0.22451939648483546</v>
      </c>
      <c r="R4152" t="str">
        <f t="shared" si="388"/>
        <v>7B_0-B&amp;3.58%3.58@11</v>
      </c>
      <c r="S4152" t="str">
        <f t="shared" si="389"/>
        <v>7B-7B-VCS-Loc-22</v>
      </c>
      <c r="T4152" t="str">
        <f>IFERROR(IF(VLOOKUP(S4152,Bad!$A:$A,1,FALSE)='RAW2'!S4152,"yes","no"),"no")</f>
        <v>no</v>
      </c>
      <c r="U4152" t="str">
        <f>IFERROR(VLOOKUP(F4152,compounds!$A:$B,2,FALSE),"")</f>
        <v/>
      </c>
      <c r="V4152" t="str">
        <f>VLOOKUP(B4152,'volatile collection data'!$O:$P,2,FALSE)</f>
        <v>25 apr.22 7</v>
      </c>
    </row>
    <row r="4153" spans="1:22" x14ac:dyDescent="0.2">
      <c r="A4153" t="s">
        <v>390</v>
      </c>
      <c r="B4153" s="1" t="str">
        <f t="shared" si="386"/>
        <v>7B</v>
      </c>
      <c r="C4153">
        <v>31.748999999999999</v>
      </c>
      <c r="D4153">
        <f t="shared" si="384"/>
        <v>31.75</v>
      </c>
      <c r="E4153">
        <f>VLOOKUP(D4153,'Peak Combiner'!$A$5:$D$4980,4,FALSE)</f>
        <v>31.73</v>
      </c>
      <c r="F4153">
        <f>IFERROR(VLOOKUP(D4153,rt_comb!$A:$B,2,FALSE),D4153)</f>
        <v>31.75</v>
      </c>
      <c r="G4153">
        <v>2788287</v>
      </c>
      <c r="H4153">
        <f>SUMIFS($G:$G,$E:$E,18.51,'RAW2'!$A:$A,'RAW2'!A4153)</f>
        <v>18991970</v>
      </c>
      <c r="I4153" s="1" t="str">
        <f>VLOOKUP(A4153,'volatile collection data'!$G$6:$H$69,2,FALSE)</f>
        <v>B</v>
      </c>
      <c r="J4153" s="1">
        <f>VLOOKUP(A4153,'volatile collection data'!$G$6:$I$69,3,FALSE)</f>
        <v>7</v>
      </c>
      <c r="K4153" s="1" t="str">
        <f>VLOOKUP(A4153,'volatile collection data'!$G$6:$N$69,8,FALSE)</f>
        <v>7B</v>
      </c>
      <c r="L4153" s="1">
        <f>VLOOKUP(A4153,'volatile collection data'!$G$6:$J$69,4,FALSE)</f>
        <v>3.58</v>
      </c>
      <c r="M4153" s="1">
        <f>VLOOKUP($A4153,'volatile collection data'!$G$6:$M$69,6,FALSE)</f>
        <v>11</v>
      </c>
      <c r="N4153" s="1">
        <f>VLOOKUP($A4153,'volatile collection data'!$G$6:$M$69,7,FALSE)</f>
        <v>3.58</v>
      </c>
      <c r="O4153" s="1">
        <f>VLOOKUP(A4153,'volatile collection data'!$G$6:$K$69,5,FALSE)</f>
        <v>0</v>
      </c>
      <c r="P4153" s="1" t="str">
        <f t="shared" si="387"/>
        <v>7B</v>
      </c>
      <c r="Q4153">
        <f t="shared" si="385"/>
        <v>0.20504747988714067</v>
      </c>
      <c r="R4153" t="str">
        <f t="shared" si="388"/>
        <v>7B_0-B&amp;3.58%3.58@11</v>
      </c>
      <c r="S4153" t="str">
        <f t="shared" si="389"/>
        <v>7B-7B-VCS-Loc-22</v>
      </c>
      <c r="T4153" t="str">
        <f>IFERROR(IF(VLOOKUP(S4153,Bad!$A:$A,1,FALSE)='RAW2'!S4153,"yes","no"),"no")</f>
        <v>no</v>
      </c>
      <c r="U4153" t="str">
        <f>IFERROR(VLOOKUP(F4153,compounds!$A:$B,2,FALSE),"")</f>
        <v/>
      </c>
      <c r="V4153" t="str">
        <f>VLOOKUP(B4153,'volatile collection data'!$O:$P,2,FALSE)</f>
        <v>25 apr.22 7</v>
      </c>
    </row>
    <row r="4154" spans="1:22" x14ac:dyDescent="0.2">
      <c r="A4154" t="s">
        <v>390</v>
      </c>
      <c r="B4154" s="1" t="str">
        <f t="shared" si="386"/>
        <v>7B</v>
      </c>
      <c r="C4154">
        <v>34.212000000000003</v>
      </c>
      <c r="D4154">
        <f t="shared" si="384"/>
        <v>34.21</v>
      </c>
      <c r="E4154">
        <f>VLOOKUP(D4154,'Peak Combiner'!$A$5:$D$4980,4,FALSE)</f>
        <v>34.21</v>
      </c>
      <c r="F4154">
        <f>IFERROR(VLOOKUP(D4154,rt_comb!$A:$B,2,FALSE),D4154)</f>
        <v>34.21</v>
      </c>
      <c r="G4154">
        <v>16931204</v>
      </c>
      <c r="H4154">
        <f>SUMIFS($G:$G,$E:$E,18.51,'RAW2'!$A:$A,'RAW2'!A4154)</f>
        <v>18991970</v>
      </c>
      <c r="I4154" s="1" t="str">
        <f>VLOOKUP(A4154,'volatile collection data'!$G$6:$H$69,2,FALSE)</f>
        <v>B</v>
      </c>
      <c r="J4154" s="1">
        <f>VLOOKUP(A4154,'volatile collection data'!$G$6:$I$69,3,FALSE)</f>
        <v>7</v>
      </c>
      <c r="K4154" s="1" t="str">
        <f>VLOOKUP(A4154,'volatile collection data'!$G$6:$N$69,8,FALSE)</f>
        <v>7B</v>
      </c>
      <c r="L4154" s="1">
        <f>VLOOKUP(A4154,'volatile collection data'!$G$6:$J$69,4,FALSE)</f>
        <v>3.58</v>
      </c>
      <c r="M4154" s="1">
        <f>VLOOKUP($A4154,'volatile collection data'!$G$6:$M$69,6,FALSE)</f>
        <v>11</v>
      </c>
      <c r="N4154" s="1">
        <f>VLOOKUP($A4154,'volatile collection data'!$G$6:$M$69,7,FALSE)</f>
        <v>3.58</v>
      </c>
      <c r="O4154" s="1">
        <f>VLOOKUP(A4154,'volatile collection data'!$G$6:$K$69,5,FALSE)</f>
        <v>0</v>
      </c>
      <c r="P4154" s="1" t="str">
        <f t="shared" si="387"/>
        <v>7B</v>
      </c>
      <c r="Q4154">
        <f t="shared" si="385"/>
        <v>1.2451016382657436</v>
      </c>
      <c r="R4154" t="str">
        <f t="shared" si="388"/>
        <v>7B_0-B&amp;3.58%3.58@11</v>
      </c>
      <c r="S4154" t="str">
        <f t="shared" si="389"/>
        <v>7B-7B-VCS-Loc-22</v>
      </c>
      <c r="T4154" t="str">
        <f>IFERROR(IF(VLOOKUP(S4154,Bad!$A:$A,1,FALSE)='RAW2'!S4154,"yes","no"),"no")</f>
        <v>no</v>
      </c>
      <c r="U4154" t="str">
        <f>IFERROR(VLOOKUP(F4154,compounds!$A:$B,2,FALSE),"")</f>
        <v>manoyl oxide</v>
      </c>
      <c r="V4154" t="str">
        <f>VLOOKUP(B4154,'volatile collection data'!$O:$P,2,FALSE)</f>
        <v>25 apr.22 7</v>
      </c>
    </row>
    <row r="4155" spans="1:22" x14ac:dyDescent="0.2">
      <c r="A4155" t="s">
        <v>390</v>
      </c>
      <c r="B4155" s="1" t="str">
        <f t="shared" si="386"/>
        <v>7B</v>
      </c>
      <c r="C4155">
        <v>34.94</v>
      </c>
      <c r="D4155">
        <f t="shared" si="384"/>
        <v>34.94</v>
      </c>
      <c r="E4155">
        <f>VLOOKUP(D4155,'Peak Combiner'!$A$5:$D$4980,4,FALSE)</f>
        <v>34.86</v>
      </c>
      <c r="F4155">
        <f>IFERROR(VLOOKUP(D4155,rt_comb!$A:$B,2,FALSE),D4155)</f>
        <v>34.94</v>
      </c>
      <c r="G4155">
        <v>1156054</v>
      </c>
      <c r="H4155">
        <f>SUMIFS($G:$G,$E:$E,18.51,'RAW2'!$A:$A,'RAW2'!A4155)</f>
        <v>18991970</v>
      </c>
      <c r="I4155" s="1" t="str">
        <f>VLOOKUP(A4155,'volatile collection data'!$G$6:$H$69,2,FALSE)</f>
        <v>B</v>
      </c>
      <c r="J4155" s="1">
        <f>VLOOKUP(A4155,'volatile collection data'!$G$6:$I$69,3,FALSE)</f>
        <v>7</v>
      </c>
      <c r="K4155" s="1" t="str">
        <f>VLOOKUP(A4155,'volatile collection data'!$G$6:$N$69,8,FALSE)</f>
        <v>7B</v>
      </c>
      <c r="L4155" s="1">
        <f>VLOOKUP(A4155,'volatile collection data'!$G$6:$J$69,4,FALSE)</f>
        <v>3.58</v>
      </c>
      <c r="M4155" s="1">
        <f>VLOOKUP($A4155,'volatile collection data'!$G$6:$M$69,6,FALSE)</f>
        <v>11</v>
      </c>
      <c r="N4155" s="1">
        <f>VLOOKUP($A4155,'volatile collection data'!$G$6:$M$69,7,FALSE)</f>
        <v>3.58</v>
      </c>
      <c r="O4155" s="1">
        <f>VLOOKUP(A4155,'volatile collection data'!$G$6:$K$69,5,FALSE)</f>
        <v>0</v>
      </c>
      <c r="P4155" s="1" t="str">
        <f t="shared" si="387"/>
        <v>7B</v>
      </c>
      <c r="Q4155">
        <f t="shared" si="385"/>
        <v>8.5014906755814065E-2</v>
      </c>
      <c r="R4155" t="str">
        <f t="shared" si="388"/>
        <v>7B_0-B&amp;3.58%3.58@11</v>
      </c>
      <c r="S4155" t="str">
        <f t="shared" si="389"/>
        <v>7B-7B-VCS-Loc-22</v>
      </c>
      <c r="T4155" t="str">
        <f>IFERROR(IF(VLOOKUP(S4155,Bad!$A:$A,1,FALSE)='RAW2'!S4155,"yes","no"),"no")</f>
        <v>no</v>
      </c>
      <c r="U4155" t="str">
        <f>IFERROR(VLOOKUP(F4155,compounds!$A:$B,2,FALSE),"")</f>
        <v/>
      </c>
      <c r="V4155" t="str">
        <f>VLOOKUP(B4155,'volatile collection data'!$O:$P,2,FALSE)</f>
        <v>25 apr.22 7</v>
      </c>
    </row>
    <row r="4156" spans="1:22" x14ac:dyDescent="0.2">
      <c r="A4156" t="s">
        <v>390</v>
      </c>
      <c r="B4156" s="1" t="str">
        <f t="shared" si="386"/>
        <v>7B</v>
      </c>
      <c r="C4156">
        <v>36.167000000000002</v>
      </c>
      <c r="D4156">
        <f t="shared" si="384"/>
        <v>36.17</v>
      </c>
      <c r="E4156">
        <f>VLOOKUP(D4156,'Peak Combiner'!$A$5:$D$4980,4,FALSE)</f>
        <v>36.11</v>
      </c>
      <c r="F4156">
        <f>IFERROR(VLOOKUP(D4156,rt_comb!$A:$B,2,FALSE),D4156)</f>
        <v>36.17</v>
      </c>
      <c r="G4156">
        <v>819991</v>
      </c>
      <c r="H4156">
        <f>SUMIFS($G:$G,$E:$E,18.51,'RAW2'!$A:$A,'RAW2'!A4156)</f>
        <v>18991970</v>
      </c>
      <c r="I4156" s="1" t="str">
        <f>VLOOKUP(A4156,'volatile collection data'!$G$6:$H$69,2,FALSE)</f>
        <v>B</v>
      </c>
      <c r="J4156" s="1">
        <f>VLOOKUP(A4156,'volatile collection data'!$G$6:$I$69,3,FALSE)</f>
        <v>7</v>
      </c>
      <c r="K4156" s="1" t="str">
        <f>VLOOKUP(A4156,'volatile collection data'!$G$6:$N$69,8,FALSE)</f>
        <v>7B</v>
      </c>
      <c r="L4156" s="1">
        <f>VLOOKUP(A4156,'volatile collection data'!$G$6:$J$69,4,FALSE)</f>
        <v>3.58</v>
      </c>
      <c r="M4156" s="1">
        <f>VLOOKUP($A4156,'volatile collection data'!$G$6:$M$69,6,FALSE)</f>
        <v>11</v>
      </c>
      <c r="N4156" s="1">
        <f>VLOOKUP($A4156,'volatile collection data'!$G$6:$M$69,7,FALSE)</f>
        <v>3.58</v>
      </c>
      <c r="O4156" s="1">
        <f>VLOOKUP(A4156,'volatile collection data'!$G$6:$K$69,5,FALSE)</f>
        <v>0</v>
      </c>
      <c r="P4156" s="1" t="str">
        <f t="shared" si="387"/>
        <v>7B</v>
      </c>
      <c r="Q4156">
        <f t="shared" si="385"/>
        <v>6.0301212923969581E-2</v>
      </c>
      <c r="R4156" t="str">
        <f t="shared" si="388"/>
        <v>7B_0-B&amp;3.58%3.58@11</v>
      </c>
      <c r="S4156" t="str">
        <f t="shared" si="389"/>
        <v>7B-7B-VCS-Loc-22</v>
      </c>
      <c r="T4156" t="str">
        <f>IFERROR(IF(VLOOKUP(S4156,Bad!$A:$A,1,FALSE)='RAW2'!S4156,"yes","no"),"no")</f>
        <v>no</v>
      </c>
      <c r="U4156" t="str">
        <f>IFERROR(VLOOKUP(F4156,compounds!$A:$B,2,FALSE),"")</f>
        <v/>
      </c>
      <c r="V4156" t="str">
        <f>VLOOKUP(B4156,'volatile collection data'!$O:$P,2,FALSE)</f>
        <v>25 apr.22 7</v>
      </c>
    </row>
    <row r="4157" spans="1:22" x14ac:dyDescent="0.2">
      <c r="A4157" t="s">
        <v>390</v>
      </c>
      <c r="B4157" s="1" t="str">
        <f t="shared" si="386"/>
        <v>7B</v>
      </c>
      <c r="C4157">
        <v>36.619</v>
      </c>
      <c r="D4157">
        <f t="shared" si="384"/>
        <v>36.619999999999997</v>
      </c>
      <c r="E4157">
        <f>VLOOKUP(D4157,'Peak Combiner'!$A$5:$D$4980,4,FALSE)</f>
        <v>36.619999999999997</v>
      </c>
      <c r="F4157">
        <f>IFERROR(VLOOKUP(D4157,rt_comb!$A:$B,2,FALSE),D4157)</f>
        <v>36.619999999999997</v>
      </c>
      <c r="G4157">
        <v>1853067</v>
      </c>
      <c r="H4157">
        <f>SUMIFS($G:$G,$E:$E,18.51,'RAW2'!$A:$A,'RAW2'!A4157)</f>
        <v>18991970</v>
      </c>
      <c r="I4157" s="1" t="str">
        <f>VLOOKUP(A4157,'volatile collection data'!$G$6:$H$69,2,FALSE)</f>
        <v>B</v>
      </c>
      <c r="J4157" s="1">
        <f>VLOOKUP(A4157,'volatile collection data'!$G$6:$I$69,3,FALSE)</f>
        <v>7</v>
      </c>
      <c r="K4157" s="1" t="str">
        <f>VLOOKUP(A4157,'volatile collection data'!$G$6:$N$69,8,FALSE)</f>
        <v>7B</v>
      </c>
      <c r="L4157" s="1">
        <f>VLOOKUP(A4157,'volatile collection data'!$G$6:$J$69,4,FALSE)</f>
        <v>3.58</v>
      </c>
      <c r="M4157" s="1">
        <f>VLOOKUP($A4157,'volatile collection data'!$G$6:$M$69,6,FALSE)</f>
        <v>11</v>
      </c>
      <c r="N4157" s="1">
        <f>VLOOKUP($A4157,'volatile collection data'!$G$6:$M$69,7,FALSE)</f>
        <v>3.58</v>
      </c>
      <c r="O4157" s="1">
        <f>VLOOKUP(A4157,'volatile collection data'!$G$6:$K$69,5,FALSE)</f>
        <v>0</v>
      </c>
      <c r="P4157" s="1" t="str">
        <f t="shared" si="387"/>
        <v>7B</v>
      </c>
      <c r="Q4157">
        <f t="shared" si="385"/>
        <v>0.13627245631888829</v>
      </c>
      <c r="R4157" t="str">
        <f t="shared" si="388"/>
        <v>7B_0-B&amp;3.58%3.58@11</v>
      </c>
      <c r="S4157" t="str">
        <f t="shared" si="389"/>
        <v>7B-7B-VCS-Loc-22</v>
      </c>
      <c r="T4157" t="str">
        <f>IFERROR(IF(VLOOKUP(S4157,Bad!$A:$A,1,FALSE)='RAW2'!S4157,"yes","no"),"no")</f>
        <v>no</v>
      </c>
      <c r="U4157" t="str">
        <f>IFERROR(VLOOKUP(F4157,compounds!$A:$B,2,FALSE),"")</f>
        <v/>
      </c>
      <c r="V4157" t="str">
        <f>VLOOKUP(B4157,'volatile collection data'!$O:$P,2,FALSE)</f>
        <v>25 apr.22 7</v>
      </c>
    </row>
    <row r="4158" spans="1:22" x14ac:dyDescent="0.2">
      <c r="A4158" t="s">
        <v>390</v>
      </c>
      <c r="B4158" s="1" t="str">
        <f t="shared" si="386"/>
        <v>7B</v>
      </c>
      <c r="C4158">
        <v>36.960999999999999</v>
      </c>
      <c r="D4158">
        <f t="shared" ref="D4158:D4221" si="390">ROUND(C4158,2)</f>
        <v>36.96</v>
      </c>
      <c r="E4158">
        <f>VLOOKUP(D4158,'Peak Combiner'!$A$5:$D$4980,4,FALSE)</f>
        <v>36.96</v>
      </c>
      <c r="F4158">
        <f>IFERROR(VLOOKUP(D4158,rt_comb!$A:$B,2,FALSE),D4158)</f>
        <v>36.96</v>
      </c>
      <c r="G4158">
        <v>2180122</v>
      </c>
      <c r="H4158">
        <f>SUMIFS($G:$G,$E:$E,18.51,'RAW2'!$A:$A,'RAW2'!A4158)</f>
        <v>18991970</v>
      </c>
      <c r="I4158" s="1" t="str">
        <f>VLOOKUP(A4158,'volatile collection data'!$G$6:$H$69,2,FALSE)</f>
        <v>B</v>
      </c>
      <c r="J4158" s="1">
        <f>VLOOKUP(A4158,'volatile collection data'!$G$6:$I$69,3,FALSE)</f>
        <v>7</v>
      </c>
      <c r="K4158" s="1" t="str">
        <f>VLOOKUP(A4158,'volatile collection data'!$G$6:$N$69,8,FALSE)</f>
        <v>7B</v>
      </c>
      <c r="L4158" s="1">
        <f>VLOOKUP(A4158,'volatile collection data'!$G$6:$J$69,4,FALSE)</f>
        <v>3.58</v>
      </c>
      <c r="M4158" s="1">
        <f>VLOOKUP($A4158,'volatile collection data'!$G$6:$M$69,6,FALSE)</f>
        <v>11</v>
      </c>
      <c r="N4158" s="1">
        <f>VLOOKUP($A4158,'volatile collection data'!$G$6:$M$69,7,FALSE)</f>
        <v>3.58</v>
      </c>
      <c r="O4158" s="1">
        <f>VLOOKUP(A4158,'volatile collection data'!$G$6:$K$69,5,FALSE)</f>
        <v>0</v>
      </c>
      <c r="P4158" s="1" t="str">
        <f t="shared" si="387"/>
        <v>7B</v>
      </c>
      <c r="Q4158">
        <f t="shared" ref="Q4158:Q4221" si="391">IFERROR((30/H4158*G4158)/L4158/6,0)</f>
        <v>0.1603237119946809</v>
      </c>
      <c r="R4158" t="str">
        <f t="shared" si="388"/>
        <v>7B_0-B&amp;3.58%3.58@11</v>
      </c>
      <c r="S4158" t="str">
        <f t="shared" si="389"/>
        <v>7B-7B-VCS-Loc-22</v>
      </c>
      <c r="T4158" t="str">
        <f>IFERROR(IF(VLOOKUP(S4158,Bad!$A:$A,1,FALSE)='RAW2'!S4158,"yes","no"),"no")</f>
        <v>no</v>
      </c>
      <c r="U4158" t="str">
        <f>IFERROR(VLOOKUP(F4158,compounds!$A:$B,2,FALSE),"")</f>
        <v/>
      </c>
      <c r="V4158" t="str">
        <f>VLOOKUP(B4158,'volatile collection data'!$O:$P,2,FALSE)</f>
        <v>25 apr.22 7</v>
      </c>
    </row>
    <row r="4159" spans="1:22" x14ac:dyDescent="0.2">
      <c r="A4159" t="s">
        <v>390</v>
      </c>
      <c r="B4159" s="1" t="str">
        <f t="shared" si="386"/>
        <v>7B</v>
      </c>
      <c r="C4159">
        <v>37.064</v>
      </c>
      <c r="D4159">
        <f t="shared" si="390"/>
        <v>37.06</v>
      </c>
      <c r="E4159">
        <f>VLOOKUP(D4159,'Peak Combiner'!$A$5:$D$4980,4,FALSE)</f>
        <v>37.06</v>
      </c>
      <c r="F4159">
        <f>IFERROR(VLOOKUP(D4159,rt_comb!$A:$B,2,FALSE),D4159)</f>
        <v>37.06</v>
      </c>
      <c r="G4159">
        <v>1812829</v>
      </c>
      <c r="H4159">
        <f>SUMIFS($G:$G,$E:$E,18.51,'RAW2'!$A:$A,'RAW2'!A4159)</f>
        <v>18991970</v>
      </c>
      <c r="I4159" s="1" t="str">
        <f>VLOOKUP(A4159,'volatile collection data'!$G$6:$H$69,2,FALSE)</f>
        <v>B</v>
      </c>
      <c r="J4159" s="1">
        <f>VLOOKUP(A4159,'volatile collection data'!$G$6:$I$69,3,FALSE)</f>
        <v>7</v>
      </c>
      <c r="K4159" s="1" t="str">
        <f>VLOOKUP(A4159,'volatile collection data'!$G$6:$N$69,8,FALSE)</f>
        <v>7B</v>
      </c>
      <c r="L4159" s="1">
        <f>VLOOKUP(A4159,'volatile collection data'!$G$6:$J$69,4,FALSE)</f>
        <v>3.58</v>
      </c>
      <c r="M4159" s="1">
        <f>VLOOKUP($A4159,'volatile collection data'!$G$6:$M$69,6,FALSE)</f>
        <v>11</v>
      </c>
      <c r="N4159" s="1">
        <f>VLOOKUP($A4159,'volatile collection data'!$G$6:$M$69,7,FALSE)</f>
        <v>3.58</v>
      </c>
      <c r="O4159" s="1">
        <f>VLOOKUP(A4159,'volatile collection data'!$G$6:$K$69,5,FALSE)</f>
        <v>0</v>
      </c>
      <c r="P4159" s="1" t="str">
        <f t="shared" si="387"/>
        <v>7B</v>
      </c>
      <c r="Q4159">
        <f t="shared" si="391"/>
        <v>0.13331339920041421</v>
      </c>
      <c r="R4159" t="str">
        <f t="shared" si="388"/>
        <v>7B_0-B&amp;3.58%3.58@11</v>
      </c>
      <c r="S4159" t="str">
        <f t="shared" si="389"/>
        <v>7B-7B-VCS-Loc-22</v>
      </c>
      <c r="T4159" t="str">
        <f>IFERROR(IF(VLOOKUP(S4159,Bad!$A:$A,1,FALSE)='RAW2'!S4159,"yes","no"),"no")</f>
        <v>no</v>
      </c>
      <c r="U4159" t="str">
        <f>IFERROR(VLOOKUP(F4159,compounds!$A:$B,2,FALSE),"")</f>
        <v/>
      </c>
      <c r="V4159" t="str">
        <f>VLOOKUP(B4159,'volatile collection data'!$O:$P,2,FALSE)</f>
        <v>25 apr.22 7</v>
      </c>
    </row>
    <row r="4160" spans="1:22" x14ac:dyDescent="0.2">
      <c r="A4160" t="s">
        <v>390</v>
      </c>
      <c r="B4160" s="1" t="str">
        <f t="shared" si="386"/>
        <v>7B</v>
      </c>
      <c r="C4160">
        <v>37.249000000000002</v>
      </c>
      <c r="D4160">
        <f t="shared" si="390"/>
        <v>37.25</v>
      </c>
      <c r="E4160">
        <f>VLOOKUP(D4160,'Peak Combiner'!$A$5:$D$4980,4,FALSE)</f>
        <v>37.24</v>
      </c>
      <c r="F4160">
        <f>IFERROR(VLOOKUP(D4160,rt_comb!$A:$B,2,FALSE),D4160)</f>
        <v>37.25</v>
      </c>
      <c r="G4160">
        <v>1899437</v>
      </c>
      <c r="H4160">
        <f>SUMIFS($G:$G,$E:$E,18.51,'RAW2'!$A:$A,'RAW2'!A4160)</f>
        <v>18991970</v>
      </c>
      <c r="I4160" s="1" t="str">
        <f>VLOOKUP(A4160,'volatile collection data'!$G$6:$H$69,2,FALSE)</f>
        <v>B</v>
      </c>
      <c r="J4160" s="1">
        <f>VLOOKUP(A4160,'volatile collection data'!$G$6:$I$69,3,FALSE)</f>
        <v>7</v>
      </c>
      <c r="K4160" s="1" t="str">
        <f>VLOOKUP(A4160,'volatile collection data'!$G$6:$N$69,8,FALSE)</f>
        <v>7B</v>
      </c>
      <c r="L4160" s="1">
        <f>VLOOKUP(A4160,'volatile collection data'!$G$6:$J$69,4,FALSE)</f>
        <v>3.58</v>
      </c>
      <c r="M4160" s="1">
        <f>VLOOKUP($A4160,'volatile collection data'!$G$6:$M$69,6,FALSE)</f>
        <v>11</v>
      </c>
      <c r="N4160" s="1">
        <f>VLOOKUP($A4160,'volatile collection data'!$G$6:$M$69,7,FALSE)</f>
        <v>3.58</v>
      </c>
      <c r="O4160" s="1">
        <f>VLOOKUP(A4160,'volatile collection data'!$G$6:$K$69,5,FALSE)</f>
        <v>0</v>
      </c>
      <c r="P4160" s="1" t="str">
        <f t="shared" si="387"/>
        <v>7B</v>
      </c>
      <c r="Q4160">
        <f t="shared" si="391"/>
        <v>0.13968245379847583</v>
      </c>
      <c r="R4160" t="str">
        <f t="shared" si="388"/>
        <v>7B_0-B&amp;3.58%3.58@11</v>
      </c>
      <c r="S4160" t="str">
        <f t="shared" si="389"/>
        <v>7B-7B-VCS-Loc-22</v>
      </c>
      <c r="T4160" t="str">
        <f>IFERROR(IF(VLOOKUP(S4160,Bad!$A:$A,1,FALSE)='RAW2'!S4160,"yes","no"),"no")</f>
        <v>no</v>
      </c>
      <c r="U4160" t="str">
        <f>IFERROR(VLOOKUP(F4160,compounds!$A:$B,2,FALSE),"")</f>
        <v/>
      </c>
      <c r="V4160" t="str">
        <f>VLOOKUP(B4160,'volatile collection data'!$O:$P,2,FALSE)</f>
        <v>25 apr.22 7</v>
      </c>
    </row>
    <row r="4161" spans="1:22" x14ac:dyDescent="0.2">
      <c r="A4161" t="s">
        <v>390</v>
      </c>
      <c r="B4161" s="1" t="str">
        <f t="shared" si="386"/>
        <v>7B</v>
      </c>
      <c r="C4161">
        <v>37.295000000000002</v>
      </c>
      <c r="D4161">
        <f t="shared" si="390"/>
        <v>37.299999999999997</v>
      </c>
      <c r="E4161">
        <f>VLOOKUP(D4161,'Peak Combiner'!$A$5:$D$4980,4,FALSE)</f>
        <v>37.24</v>
      </c>
      <c r="F4161">
        <f>IFERROR(VLOOKUP(D4161,rt_comb!$A:$B,2,FALSE),D4161)</f>
        <v>37.299999999999997</v>
      </c>
      <c r="G4161">
        <v>1625911</v>
      </c>
      <c r="H4161">
        <f>SUMIFS($G:$G,$E:$E,18.51,'RAW2'!$A:$A,'RAW2'!A4161)</f>
        <v>18991970</v>
      </c>
      <c r="I4161" s="1" t="str">
        <f>VLOOKUP(A4161,'volatile collection data'!$G$6:$H$69,2,FALSE)</f>
        <v>B</v>
      </c>
      <c r="J4161" s="1">
        <f>VLOOKUP(A4161,'volatile collection data'!$G$6:$I$69,3,FALSE)</f>
        <v>7</v>
      </c>
      <c r="K4161" s="1" t="str">
        <f>VLOOKUP(A4161,'volatile collection data'!$G$6:$N$69,8,FALSE)</f>
        <v>7B</v>
      </c>
      <c r="L4161" s="1">
        <f>VLOOKUP(A4161,'volatile collection data'!$G$6:$J$69,4,FALSE)</f>
        <v>3.58</v>
      </c>
      <c r="M4161" s="1">
        <f>VLOOKUP($A4161,'volatile collection data'!$G$6:$M$69,6,FALSE)</f>
        <v>11</v>
      </c>
      <c r="N4161" s="1">
        <f>VLOOKUP($A4161,'volatile collection data'!$G$6:$M$69,7,FALSE)</f>
        <v>3.58</v>
      </c>
      <c r="O4161" s="1">
        <f>VLOOKUP(A4161,'volatile collection data'!$G$6:$K$69,5,FALSE)</f>
        <v>0</v>
      </c>
      <c r="P4161" s="1" t="str">
        <f t="shared" si="387"/>
        <v>7B</v>
      </c>
      <c r="Q4161">
        <f t="shared" si="391"/>
        <v>0.11956766038459482</v>
      </c>
      <c r="R4161" t="str">
        <f t="shared" si="388"/>
        <v>7B_0-B&amp;3.58%3.58@11</v>
      </c>
      <c r="S4161" t="str">
        <f t="shared" si="389"/>
        <v>7B-7B-VCS-Loc-22</v>
      </c>
      <c r="T4161" t="str">
        <f>IFERROR(IF(VLOOKUP(S4161,Bad!$A:$A,1,FALSE)='RAW2'!S4161,"yes","no"),"no")</f>
        <v>no</v>
      </c>
      <c r="U4161" t="str">
        <f>IFERROR(VLOOKUP(F4161,compounds!$A:$B,2,FALSE),"")</f>
        <v/>
      </c>
      <c r="V4161" t="str">
        <f>VLOOKUP(B4161,'volatile collection data'!$O:$P,2,FALSE)</f>
        <v>25 apr.22 7</v>
      </c>
    </row>
    <row r="4162" spans="1:22" x14ac:dyDescent="0.2">
      <c r="A4162" t="s">
        <v>390</v>
      </c>
      <c r="B4162" s="1" t="str">
        <f t="shared" si="386"/>
        <v>7B</v>
      </c>
      <c r="C4162">
        <v>37.723999999999997</v>
      </c>
      <c r="D4162">
        <f t="shared" si="390"/>
        <v>37.72</v>
      </c>
      <c r="E4162">
        <f>VLOOKUP(D4162,'Peak Combiner'!$A$5:$D$4980,4,FALSE)</f>
        <v>37.67</v>
      </c>
      <c r="F4162">
        <f>IFERROR(VLOOKUP(D4162,rt_comb!$A:$B,2,FALSE),D4162)</f>
        <v>37.72</v>
      </c>
      <c r="G4162">
        <v>3390793</v>
      </c>
      <c r="H4162">
        <f>SUMIFS($G:$G,$E:$E,18.51,'RAW2'!$A:$A,'RAW2'!A4162)</f>
        <v>18991970</v>
      </c>
      <c r="I4162" s="1" t="str">
        <f>VLOOKUP(A4162,'volatile collection data'!$G$6:$H$69,2,FALSE)</f>
        <v>B</v>
      </c>
      <c r="J4162" s="1">
        <f>VLOOKUP(A4162,'volatile collection data'!$G$6:$I$69,3,FALSE)</f>
        <v>7</v>
      </c>
      <c r="K4162" s="1" t="str">
        <f>VLOOKUP(A4162,'volatile collection data'!$G$6:$N$69,8,FALSE)</f>
        <v>7B</v>
      </c>
      <c r="L4162" s="1">
        <f>VLOOKUP(A4162,'volatile collection data'!$G$6:$J$69,4,FALSE)</f>
        <v>3.58</v>
      </c>
      <c r="M4162" s="1">
        <f>VLOOKUP($A4162,'volatile collection data'!$G$6:$M$69,6,FALSE)</f>
        <v>11</v>
      </c>
      <c r="N4162" s="1">
        <f>VLOOKUP($A4162,'volatile collection data'!$G$6:$M$69,7,FALSE)</f>
        <v>3.58</v>
      </c>
      <c r="O4162" s="1">
        <f>VLOOKUP(A4162,'volatile collection data'!$G$6:$K$69,5,FALSE)</f>
        <v>0</v>
      </c>
      <c r="P4162" s="1" t="str">
        <f t="shared" si="387"/>
        <v>7B</v>
      </c>
      <c r="Q4162">
        <f t="shared" si="391"/>
        <v>0.24935509130478942</v>
      </c>
      <c r="R4162" t="str">
        <f t="shared" si="388"/>
        <v>7B_0-B&amp;3.58%3.58@11</v>
      </c>
      <c r="S4162" t="str">
        <f t="shared" si="389"/>
        <v>7B-7B-VCS-Loc-22</v>
      </c>
      <c r="T4162" t="str">
        <f>IFERROR(IF(VLOOKUP(S4162,Bad!$A:$A,1,FALSE)='RAW2'!S4162,"yes","no"),"no")</f>
        <v>no</v>
      </c>
      <c r="U4162" t="str">
        <f>IFERROR(VLOOKUP(F4162,compounds!$A:$B,2,FALSE),"")</f>
        <v/>
      </c>
      <c r="V4162" t="str">
        <f>VLOOKUP(B4162,'volatile collection data'!$O:$P,2,FALSE)</f>
        <v>25 apr.22 7</v>
      </c>
    </row>
    <row r="4163" spans="1:22" x14ac:dyDescent="0.2">
      <c r="A4163" t="s">
        <v>390</v>
      </c>
      <c r="B4163" s="1" t="str">
        <f t="shared" ref="B4163:B4226" si="392">LEFT(A4163,FIND("-",A4163)-1)</f>
        <v>7B</v>
      </c>
      <c r="C4163">
        <v>37.758000000000003</v>
      </c>
      <c r="D4163">
        <f t="shared" si="390"/>
        <v>37.76</v>
      </c>
      <c r="E4163">
        <f>VLOOKUP(D4163,'Peak Combiner'!$A$5:$D$4980,4,FALSE)</f>
        <v>37.76</v>
      </c>
      <c r="F4163">
        <f>IFERROR(VLOOKUP(D4163,rt_comb!$A:$B,2,FALSE),D4163)</f>
        <v>37.76</v>
      </c>
      <c r="G4163">
        <v>2407650</v>
      </c>
      <c r="H4163">
        <f>SUMIFS($G:$G,$E:$E,18.51,'RAW2'!$A:$A,'RAW2'!A4163)</f>
        <v>18991970</v>
      </c>
      <c r="I4163" s="1" t="str">
        <f>VLOOKUP(A4163,'volatile collection data'!$G$6:$H$69,2,FALSE)</f>
        <v>B</v>
      </c>
      <c r="J4163" s="1">
        <f>VLOOKUP(A4163,'volatile collection data'!$G$6:$I$69,3,FALSE)</f>
        <v>7</v>
      </c>
      <c r="K4163" s="1" t="str">
        <f>VLOOKUP(A4163,'volatile collection data'!$G$6:$N$69,8,FALSE)</f>
        <v>7B</v>
      </c>
      <c r="L4163" s="1">
        <f>VLOOKUP(A4163,'volatile collection data'!$G$6:$J$69,4,FALSE)</f>
        <v>3.58</v>
      </c>
      <c r="M4163" s="1">
        <f>VLOOKUP($A4163,'volatile collection data'!$G$6:$M$69,6,FALSE)</f>
        <v>11</v>
      </c>
      <c r="N4163" s="1">
        <f>VLOOKUP($A4163,'volatile collection data'!$G$6:$M$69,7,FALSE)</f>
        <v>3.58</v>
      </c>
      <c r="O4163" s="1">
        <f>VLOOKUP(A4163,'volatile collection data'!$G$6:$K$69,5,FALSE)</f>
        <v>0</v>
      </c>
      <c r="P4163" s="1" t="str">
        <f t="shared" ref="P4163:P4226" si="393">J4163&amp;I4163</f>
        <v>7B</v>
      </c>
      <c r="Q4163">
        <f t="shared" si="391"/>
        <v>0.17705586438923762</v>
      </c>
      <c r="R4163" t="str">
        <f t="shared" ref="R4163:R4226" si="394">K4163&amp;"_"&amp;O4163&amp;"-"&amp;I4163&amp;"&amp;"&amp;L4163&amp;"%"&amp;N4163&amp;"@"&amp;M4163</f>
        <v>7B_0-B&amp;3.58%3.58@11</v>
      </c>
      <c r="S4163" t="str">
        <f t="shared" ref="S4163:S4226" si="395">A4163</f>
        <v>7B-7B-VCS-Loc-22</v>
      </c>
      <c r="T4163" t="str">
        <f>IFERROR(IF(VLOOKUP(S4163,Bad!$A:$A,1,FALSE)='RAW2'!S4163,"yes","no"),"no")</f>
        <v>no</v>
      </c>
      <c r="U4163" t="str">
        <f>IFERROR(VLOOKUP(F4163,compounds!$A:$B,2,FALSE),"")</f>
        <v/>
      </c>
      <c r="V4163" t="str">
        <f>VLOOKUP(B4163,'volatile collection data'!$O:$P,2,FALSE)</f>
        <v>25 apr.22 7</v>
      </c>
    </row>
    <row r="4164" spans="1:22" x14ac:dyDescent="0.2">
      <c r="A4164" t="s">
        <v>390</v>
      </c>
      <c r="B4164" s="1" t="str">
        <f t="shared" si="392"/>
        <v>7B</v>
      </c>
      <c r="C4164">
        <v>37.99</v>
      </c>
      <c r="D4164">
        <f t="shared" si="390"/>
        <v>37.99</v>
      </c>
      <c r="E4164">
        <f>VLOOKUP(D4164,'Peak Combiner'!$A$5:$D$4980,4,FALSE)</f>
        <v>37.99</v>
      </c>
      <c r="F4164">
        <f>IFERROR(VLOOKUP(D4164,rt_comb!$A:$B,2,FALSE),D4164)</f>
        <v>37.99</v>
      </c>
      <c r="G4164">
        <v>13229781</v>
      </c>
      <c r="H4164">
        <f>SUMIFS($G:$G,$E:$E,18.51,'RAW2'!$A:$A,'RAW2'!A4164)</f>
        <v>18991970</v>
      </c>
      <c r="I4164" s="1" t="str">
        <f>VLOOKUP(A4164,'volatile collection data'!$G$6:$H$69,2,FALSE)</f>
        <v>B</v>
      </c>
      <c r="J4164" s="1">
        <f>VLOOKUP(A4164,'volatile collection data'!$G$6:$I$69,3,FALSE)</f>
        <v>7</v>
      </c>
      <c r="K4164" s="1" t="str">
        <f>VLOOKUP(A4164,'volatile collection data'!$G$6:$N$69,8,FALSE)</f>
        <v>7B</v>
      </c>
      <c r="L4164" s="1">
        <f>VLOOKUP(A4164,'volatile collection data'!$G$6:$J$69,4,FALSE)</f>
        <v>3.58</v>
      </c>
      <c r="M4164" s="1">
        <f>VLOOKUP($A4164,'volatile collection data'!$G$6:$M$69,6,FALSE)</f>
        <v>11</v>
      </c>
      <c r="N4164" s="1">
        <f>VLOOKUP($A4164,'volatile collection data'!$G$6:$M$69,7,FALSE)</f>
        <v>3.58</v>
      </c>
      <c r="O4164" s="1">
        <f>VLOOKUP(A4164,'volatile collection data'!$G$6:$K$69,5,FALSE)</f>
        <v>0</v>
      </c>
      <c r="P4164" s="1" t="str">
        <f t="shared" si="393"/>
        <v>7B</v>
      </c>
      <c r="Q4164">
        <f t="shared" si="391"/>
        <v>0.97290316725242987</v>
      </c>
      <c r="R4164" t="str">
        <f t="shared" si="394"/>
        <v>7B_0-B&amp;3.58%3.58@11</v>
      </c>
      <c r="S4164" t="str">
        <f t="shared" si="395"/>
        <v>7B-7B-VCS-Loc-22</v>
      </c>
      <c r="T4164" t="str">
        <f>IFERROR(IF(VLOOKUP(S4164,Bad!$A:$A,1,FALSE)='RAW2'!S4164,"yes","no"),"no")</f>
        <v>no</v>
      </c>
      <c r="U4164" t="str">
        <f>IFERROR(VLOOKUP(F4164,compounds!$A:$B,2,FALSE),"")</f>
        <v/>
      </c>
      <c r="V4164" t="str">
        <f>VLOOKUP(B4164,'volatile collection data'!$O:$P,2,FALSE)</f>
        <v>25 apr.22 7</v>
      </c>
    </row>
    <row r="4165" spans="1:22" x14ac:dyDescent="0.2">
      <c r="A4165" t="s">
        <v>390</v>
      </c>
      <c r="B4165" s="1" t="str">
        <f t="shared" si="392"/>
        <v>7B</v>
      </c>
      <c r="C4165">
        <v>38.456000000000003</v>
      </c>
      <c r="D4165">
        <f t="shared" si="390"/>
        <v>38.46</v>
      </c>
      <c r="E4165">
        <f>VLOOKUP(D4165,'Peak Combiner'!$A$5:$D$4980,4,FALSE)</f>
        <v>38.46</v>
      </c>
      <c r="F4165">
        <f>IFERROR(VLOOKUP(D4165,rt_comb!$A:$B,2,FALSE),D4165)</f>
        <v>38.46</v>
      </c>
      <c r="G4165">
        <v>2524710</v>
      </c>
      <c r="H4165">
        <f>SUMIFS($G:$G,$E:$E,18.51,'RAW2'!$A:$A,'RAW2'!A4165)</f>
        <v>18991970</v>
      </c>
      <c r="I4165" s="1" t="str">
        <f>VLOOKUP(A4165,'volatile collection data'!$G$6:$H$69,2,FALSE)</f>
        <v>B</v>
      </c>
      <c r="J4165" s="1">
        <f>VLOOKUP(A4165,'volatile collection data'!$G$6:$I$69,3,FALSE)</f>
        <v>7</v>
      </c>
      <c r="K4165" s="1" t="str">
        <f>VLOOKUP(A4165,'volatile collection data'!$G$6:$N$69,8,FALSE)</f>
        <v>7B</v>
      </c>
      <c r="L4165" s="1">
        <f>VLOOKUP(A4165,'volatile collection data'!$G$6:$J$69,4,FALSE)</f>
        <v>3.58</v>
      </c>
      <c r="M4165" s="1">
        <f>VLOOKUP($A4165,'volatile collection data'!$G$6:$M$69,6,FALSE)</f>
        <v>11</v>
      </c>
      <c r="N4165" s="1">
        <f>VLOOKUP($A4165,'volatile collection data'!$G$6:$M$69,7,FALSE)</f>
        <v>3.58</v>
      </c>
      <c r="O4165" s="1">
        <f>VLOOKUP(A4165,'volatile collection data'!$G$6:$K$69,5,FALSE)</f>
        <v>0</v>
      </c>
      <c r="P4165" s="1" t="str">
        <f t="shared" si="393"/>
        <v>7B</v>
      </c>
      <c r="Q4165">
        <f t="shared" si="391"/>
        <v>0.18566432470755803</v>
      </c>
      <c r="R4165" t="str">
        <f t="shared" si="394"/>
        <v>7B_0-B&amp;3.58%3.58@11</v>
      </c>
      <c r="S4165" t="str">
        <f t="shared" si="395"/>
        <v>7B-7B-VCS-Loc-22</v>
      </c>
      <c r="T4165" t="str">
        <f>IFERROR(IF(VLOOKUP(S4165,Bad!$A:$A,1,FALSE)='RAW2'!S4165,"yes","no"),"no")</f>
        <v>no</v>
      </c>
      <c r="U4165" t="str">
        <f>IFERROR(VLOOKUP(F4165,compounds!$A:$B,2,FALSE),"")</f>
        <v/>
      </c>
      <c r="V4165" t="str">
        <f>VLOOKUP(B4165,'volatile collection data'!$O:$P,2,FALSE)</f>
        <v>25 apr.22 7</v>
      </c>
    </row>
    <row r="4166" spans="1:22" x14ac:dyDescent="0.2">
      <c r="A4166" t="s">
        <v>391</v>
      </c>
      <c r="B4166" s="1" t="str">
        <f t="shared" si="392"/>
        <v>7C</v>
      </c>
      <c r="C4166">
        <v>4.1769999999999996</v>
      </c>
      <c r="D4166">
        <f t="shared" si="390"/>
        <v>4.18</v>
      </c>
      <c r="E4166">
        <f>VLOOKUP(D4166,'Peak Combiner'!$A$5:$D$4980,4,FALSE)</f>
        <v>4.1500000000000004</v>
      </c>
      <c r="F4166">
        <f>IFERROR(VLOOKUP(D4166,rt_comb!$A:$B,2,FALSE),D4166)</f>
        <v>4.18</v>
      </c>
      <c r="G4166">
        <v>617135</v>
      </c>
      <c r="H4166">
        <f>SUMIFS($G:$G,$E:$E,18.51,'RAW2'!$A:$A,'RAW2'!A4166)</f>
        <v>41908642</v>
      </c>
      <c r="I4166" s="1" t="str">
        <f>VLOOKUP(A4166,'volatile collection data'!$G$6:$H$69,2,FALSE)</f>
        <v>C</v>
      </c>
      <c r="J4166" s="1">
        <f>VLOOKUP(A4166,'volatile collection data'!$G$6:$I$69,3,FALSE)</f>
        <v>7</v>
      </c>
      <c r="K4166" s="1" t="str">
        <f>VLOOKUP(A4166,'volatile collection data'!$G$6:$N$69,8,FALSE)</f>
        <v>13B</v>
      </c>
      <c r="L4166" s="1">
        <f>VLOOKUP(A4166,'volatile collection data'!$G$6:$J$69,4,FALSE)</f>
        <v>4.7</v>
      </c>
      <c r="M4166" s="1">
        <f>VLOOKUP($A4166,'volatile collection data'!$G$6:$M$69,6,FALSE)</f>
        <v>10</v>
      </c>
      <c r="N4166" s="1">
        <f>VLOOKUP($A4166,'volatile collection data'!$G$6:$M$69,7,FALSE)</f>
        <v>4.7</v>
      </c>
      <c r="O4166" s="1">
        <f>VLOOKUP(A4166,'volatile collection data'!$G$6:$K$69,5,FALSE)</f>
        <v>0</v>
      </c>
      <c r="P4166" s="1" t="str">
        <f t="shared" si="393"/>
        <v>7C</v>
      </c>
      <c r="Q4166">
        <f t="shared" si="391"/>
        <v>1.5665661410471873E-2</v>
      </c>
      <c r="R4166" t="str">
        <f t="shared" si="394"/>
        <v>13B_0-C&amp;4.7%4.7@10</v>
      </c>
      <c r="S4166" t="str">
        <f t="shared" si="395"/>
        <v>7C-13B-VCS-Loc-22</v>
      </c>
      <c r="T4166" t="str">
        <f>IFERROR(IF(VLOOKUP(S4166,Bad!$A:$A,1,FALSE)='RAW2'!S4166,"yes","no"),"no")</f>
        <v>no</v>
      </c>
      <c r="U4166" t="str">
        <f>IFERROR(VLOOKUP(F4166,compounds!$A:$B,2,FALSE),"")</f>
        <v/>
      </c>
      <c r="V4166" t="str">
        <f>VLOOKUP(B4166,'volatile collection data'!$O:$P,2,FALSE)</f>
        <v>26.apr.22 13</v>
      </c>
    </row>
    <row r="4167" spans="1:22" x14ac:dyDescent="0.2">
      <c r="A4167" t="s">
        <v>391</v>
      </c>
      <c r="B4167" s="1" t="str">
        <f t="shared" si="392"/>
        <v>7C</v>
      </c>
      <c r="C4167">
        <v>4.4400000000000004</v>
      </c>
      <c r="D4167">
        <f t="shared" si="390"/>
        <v>4.4400000000000004</v>
      </c>
      <c r="E4167">
        <f>VLOOKUP(D4167,'Peak Combiner'!$A$5:$D$4980,4,FALSE)</f>
        <v>4.4400000000000004</v>
      </c>
      <c r="F4167">
        <f>IFERROR(VLOOKUP(D4167,rt_comb!$A:$B,2,FALSE),D4167)</f>
        <v>4.4400000000000004</v>
      </c>
      <c r="G4167">
        <v>393272</v>
      </c>
      <c r="H4167">
        <f>SUMIFS($G:$G,$E:$E,18.51,'RAW2'!$A:$A,'RAW2'!A4167)</f>
        <v>41908642</v>
      </c>
      <c r="I4167" s="1" t="str">
        <f>VLOOKUP(A4167,'volatile collection data'!$G$6:$H$69,2,FALSE)</f>
        <v>C</v>
      </c>
      <c r="J4167" s="1">
        <f>VLOOKUP(A4167,'volatile collection data'!$G$6:$I$69,3,FALSE)</f>
        <v>7</v>
      </c>
      <c r="K4167" s="1" t="str">
        <f>VLOOKUP(A4167,'volatile collection data'!$G$6:$N$69,8,FALSE)</f>
        <v>13B</v>
      </c>
      <c r="L4167" s="1">
        <f>VLOOKUP(A4167,'volatile collection data'!$G$6:$J$69,4,FALSE)</f>
        <v>4.7</v>
      </c>
      <c r="M4167" s="1">
        <f>VLOOKUP($A4167,'volatile collection data'!$G$6:$M$69,6,FALSE)</f>
        <v>10</v>
      </c>
      <c r="N4167" s="1">
        <f>VLOOKUP($A4167,'volatile collection data'!$G$6:$M$69,7,FALSE)</f>
        <v>4.7</v>
      </c>
      <c r="O4167" s="1">
        <f>VLOOKUP(A4167,'volatile collection data'!$G$6:$K$69,5,FALSE)</f>
        <v>0</v>
      </c>
      <c r="P4167" s="1" t="str">
        <f t="shared" si="393"/>
        <v>7C</v>
      </c>
      <c r="Q4167">
        <f t="shared" si="391"/>
        <v>9.9830118113850199E-3</v>
      </c>
      <c r="R4167" t="str">
        <f t="shared" si="394"/>
        <v>13B_0-C&amp;4.7%4.7@10</v>
      </c>
      <c r="S4167" t="str">
        <f t="shared" si="395"/>
        <v>7C-13B-VCS-Loc-22</v>
      </c>
      <c r="T4167" t="str">
        <f>IFERROR(IF(VLOOKUP(S4167,Bad!$A:$A,1,FALSE)='RAW2'!S4167,"yes","no"),"no")</f>
        <v>no</v>
      </c>
      <c r="U4167" t="str">
        <f>IFERROR(VLOOKUP(F4167,compounds!$A:$B,2,FALSE),"")</f>
        <v/>
      </c>
      <c r="V4167" t="str">
        <f>VLOOKUP(B4167,'volatile collection data'!$O:$P,2,FALSE)</f>
        <v>26.apr.22 13</v>
      </c>
    </row>
    <row r="4168" spans="1:22" x14ac:dyDescent="0.2">
      <c r="A4168" t="s">
        <v>391</v>
      </c>
      <c r="B4168" s="1" t="str">
        <f t="shared" si="392"/>
        <v>7C</v>
      </c>
      <c r="C4168">
        <v>4.7069999999999999</v>
      </c>
      <c r="D4168">
        <f t="shared" si="390"/>
        <v>4.71</v>
      </c>
      <c r="E4168">
        <f>VLOOKUP(D4168,'Peak Combiner'!$A$5:$D$4980,4,FALSE)</f>
        <v>4.7</v>
      </c>
      <c r="F4168">
        <f>IFERROR(VLOOKUP(D4168,rt_comb!$A:$B,2,FALSE),D4168)</f>
        <v>4.71</v>
      </c>
      <c r="G4168">
        <v>8726360</v>
      </c>
      <c r="H4168">
        <f>SUMIFS($G:$G,$E:$E,18.51,'RAW2'!$A:$A,'RAW2'!A4168)</f>
        <v>41908642</v>
      </c>
      <c r="I4168" s="1" t="str">
        <f>VLOOKUP(A4168,'volatile collection data'!$G$6:$H$69,2,FALSE)</f>
        <v>C</v>
      </c>
      <c r="J4168" s="1">
        <f>VLOOKUP(A4168,'volatile collection data'!$G$6:$I$69,3,FALSE)</f>
        <v>7</v>
      </c>
      <c r="K4168" s="1" t="str">
        <f>VLOOKUP(A4168,'volatile collection data'!$G$6:$N$69,8,FALSE)</f>
        <v>13B</v>
      </c>
      <c r="L4168" s="1">
        <f>VLOOKUP(A4168,'volatile collection data'!$G$6:$J$69,4,FALSE)</f>
        <v>4.7</v>
      </c>
      <c r="M4168" s="1">
        <f>VLOOKUP($A4168,'volatile collection data'!$G$6:$M$69,6,FALSE)</f>
        <v>10</v>
      </c>
      <c r="N4168" s="1">
        <f>VLOOKUP($A4168,'volatile collection data'!$G$6:$M$69,7,FALSE)</f>
        <v>4.7</v>
      </c>
      <c r="O4168" s="1">
        <f>VLOOKUP(A4168,'volatile collection data'!$G$6:$K$69,5,FALSE)</f>
        <v>0</v>
      </c>
      <c r="P4168" s="1" t="str">
        <f t="shared" si="393"/>
        <v>7C</v>
      </c>
      <c r="Q4168">
        <f t="shared" si="391"/>
        <v>0.22151425718179221</v>
      </c>
      <c r="R4168" t="str">
        <f t="shared" si="394"/>
        <v>13B_0-C&amp;4.7%4.7@10</v>
      </c>
      <c r="S4168" t="str">
        <f t="shared" si="395"/>
        <v>7C-13B-VCS-Loc-22</v>
      </c>
      <c r="T4168" t="str">
        <f>IFERROR(IF(VLOOKUP(S4168,Bad!$A:$A,1,FALSE)='RAW2'!S4168,"yes","no"),"no")</f>
        <v>no</v>
      </c>
      <c r="U4168" t="str">
        <f>IFERROR(VLOOKUP(F4168,compounds!$A:$B,2,FALSE),"")</f>
        <v/>
      </c>
      <c r="V4168" t="str">
        <f>VLOOKUP(B4168,'volatile collection data'!$O:$P,2,FALSE)</f>
        <v>26.apr.22 13</v>
      </c>
    </row>
    <row r="4169" spans="1:22" x14ac:dyDescent="0.2">
      <c r="A4169" t="s">
        <v>391</v>
      </c>
      <c r="B4169" s="1" t="str">
        <f t="shared" si="392"/>
        <v>7C</v>
      </c>
      <c r="C4169">
        <v>5.0039999999999996</v>
      </c>
      <c r="D4169">
        <f t="shared" si="390"/>
        <v>5</v>
      </c>
      <c r="E4169">
        <f>VLOOKUP(D4169,'Peak Combiner'!$A$5:$D$4980,4,FALSE)</f>
        <v>4.99</v>
      </c>
      <c r="F4169">
        <f>IFERROR(VLOOKUP(D4169,rt_comb!$A:$B,2,FALSE),D4169)</f>
        <v>5</v>
      </c>
      <c r="G4169">
        <v>10875604</v>
      </c>
      <c r="H4169">
        <f>SUMIFS($G:$G,$E:$E,18.51,'RAW2'!$A:$A,'RAW2'!A4169)</f>
        <v>41908642</v>
      </c>
      <c r="I4169" s="1" t="str">
        <f>VLOOKUP(A4169,'volatile collection data'!$G$6:$H$69,2,FALSE)</f>
        <v>C</v>
      </c>
      <c r="J4169" s="1">
        <f>VLOOKUP(A4169,'volatile collection data'!$G$6:$I$69,3,FALSE)</f>
        <v>7</v>
      </c>
      <c r="K4169" s="1" t="str">
        <f>VLOOKUP(A4169,'volatile collection data'!$G$6:$N$69,8,FALSE)</f>
        <v>13B</v>
      </c>
      <c r="L4169" s="1">
        <f>VLOOKUP(A4169,'volatile collection data'!$G$6:$J$69,4,FALSE)</f>
        <v>4.7</v>
      </c>
      <c r="M4169" s="1">
        <f>VLOOKUP($A4169,'volatile collection data'!$G$6:$M$69,6,FALSE)</f>
        <v>10</v>
      </c>
      <c r="N4169" s="1">
        <f>VLOOKUP($A4169,'volatile collection data'!$G$6:$M$69,7,FALSE)</f>
        <v>4.7</v>
      </c>
      <c r="O4169" s="1">
        <f>VLOOKUP(A4169,'volatile collection data'!$G$6:$K$69,5,FALSE)</f>
        <v>0</v>
      </c>
      <c r="P4169" s="1" t="str">
        <f t="shared" si="393"/>
        <v>7C</v>
      </c>
      <c r="Q4169">
        <f t="shared" si="391"/>
        <v>0.2760717345449108</v>
      </c>
      <c r="R4169" t="str">
        <f t="shared" si="394"/>
        <v>13B_0-C&amp;4.7%4.7@10</v>
      </c>
      <c r="S4169" t="str">
        <f t="shared" si="395"/>
        <v>7C-13B-VCS-Loc-22</v>
      </c>
      <c r="T4169" t="str">
        <f>IFERROR(IF(VLOOKUP(S4169,Bad!$A:$A,1,FALSE)='RAW2'!S4169,"yes","no"),"no")</f>
        <v>no</v>
      </c>
      <c r="U4169" t="str">
        <f>IFERROR(VLOOKUP(F4169,compounds!$A:$B,2,FALSE),"")</f>
        <v/>
      </c>
      <c r="V4169" t="str">
        <f>VLOOKUP(B4169,'volatile collection data'!$O:$P,2,FALSE)</f>
        <v>26.apr.22 13</v>
      </c>
    </row>
    <row r="4170" spans="1:22" x14ac:dyDescent="0.2">
      <c r="A4170" t="s">
        <v>391</v>
      </c>
      <c r="B4170" s="1" t="str">
        <f t="shared" si="392"/>
        <v>7C</v>
      </c>
      <c r="C4170">
        <v>5.3360000000000003</v>
      </c>
      <c r="D4170">
        <f t="shared" si="390"/>
        <v>5.34</v>
      </c>
      <c r="E4170">
        <f>VLOOKUP(D4170,'Peak Combiner'!$A$5:$D$4980,4,FALSE)</f>
        <v>5.34</v>
      </c>
      <c r="F4170">
        <f>IFERROR(VLOOKUP(D4170,rt_comb!$A:$B,2,FALSE),D4170)</f>
        <v>5.34</v>
      </c>
      <c r="G4170">
        <v>12033672</v>
      </c>
      <c r="H4170">
        <f>SUMIFS($G:$G,$E:$E,18.51,'RAW2'!$A:$A,'RAW2'!A4170)</f>
        <v>41908642</v>
      </c>
      <c r="I4170" s="1" t="str">
        <f>VLOOKUP(A4170,'volatile collection data'!$G$6:$H$69,2,FALSE)</f>
        <v>C</v>
      </c>
      <c r="J4170" s="1">
        <f>VLOOKUP(A4170,'volatile collection data'!$G$6:$I$69,3,FALSE)</f>
        <v>7</v>
      </c>
      <c r="K4170" s="1" t="str">
        <f>VLOOKUP(A4170,'volatile collection data'!$G$6:$N$69,8,FALSE)</f>
        <v>13B</v>
      </c>
      <c r="L4170" s="1">
        <f>VLOOKUP(A4170,'volatile collection data'!$G$6:$J$69,4,FALSE)</f>
        <v>4.7</v>
      </c>
      <c r="M4170" s="1">
        <f>VLOOKUP($A4170,'volatile collection data'!$G$6:$M$69,6,FALSE)</f>
        <v>10</v>
      </c>
      <c r="N4170" s="1">
        <f>VLOOKUP($A4170,'volatile collection data'!$G$6:$M$69,7,FALSE)</f>
        <v>4.7</v>
      </c>
      <c r="O4170" s="1">
        <f>VLOOKUP(A4170,'volatile collection data'!$G$6:$K$69,5,FALSE)</f>
        <v>0</v>
      </c>
      <c r="P4170" s="1" t="str">
        <f t="shared" si="393"/>
        <v>7C</v>
      </c>
      <c r="Q4170">
        <f t="shared" si="391"/>
        <v>0.30546870794344166</v>
      </c>
      <c r="R4170" t="str">
        <f t="shared" si="394"/>
        <v>13B_0-C&amp;4.7%4.7@10</v>
      </c>
      <c r="S4170" t="str">
        <f t="shared" si="395"/>
        <v>7C-13B-VCS-Loc-22</v>
      </c>
      <c r="T4170" t="str">
        <f>IFERROR(IF(VLOOKUP(S4170,Bad!$A:$A,1,FALSE)='RAW2'!S4170,"yes","no"),"no")</f>
        <v>no</v>
      </c>
      <c r="U4170" t="str">
        <f>IFERROR(VLOOKUP(F4170,compounds!$A:$B,2,FALSE),"")</f>
        <v/>
      </c>
      <c r="V4170" t="str">
        <f>VLOOKUP(B4170,'volatile collection data'!$O:$P,2,FALSE)</f>
        <v>26.apr.22 13</v>
      </c>
    </row>
    <row r="4171" spans="1:22" x14ac:dyDescent="0.2">
      <c r="A4171" t="s">
        <v>391</v>
      </c>
      <c r="B4171" s="1" t="str">
        <f t="shared" si="392"/>
        <v>7C</v>
      </c>
      <c r="C4171">
        <v>6.2670000000000003</v>
      </c>
      <c r="D4171">
        <f t="shared" si="390"/>
        <v>6.27</v>
      </c>
      <c r="E4171">
        <f>VLOOKUP(D4171,'Peak Combiner'!$A$5:$D$4980,4,FALSE)</f>
        <v>6.25</v>
      </c>
      <c r="F4171">
        <f>IFERROR(VLOOKUP(D4171,rt_comb!$A:$B,2,FALSE),D4171)</f>
        <v>6.27</v>
      </c>
      <c r="G4171">
        <v>1105249</v>
      </c>
      <c r="H4171">
        <f>SUMIFS($G:$G,$E:$E,18.51,'RAW2'!$A:$A,'RAW2'!A4171)</f>
        <v>41908642</v>
      </c>
      <c r="I4171" s="1" t="str">
        <f>VLOOKUP(A4171,'volatile collection data'!$G$6:$H$69,2,FALSE)</f>
        <v>C</v>
      </c>
      <c r="J4171" s="1">
        <f>VLOOKUP(A4171,'volatile collection data'!$G$6:$I$69,3,FALSE)</f>
        <v>7</v>
      </c>
      <c r="K4171" s="1" t="str">
        <f>VLOOKUP(A4171,'volatile collection data'!$G$6:$N$69,8,FALSE)</f>
        <v>13B</v>
      </c>
      <c r="L4171" s="1">
        <f>VLOOKUP(A4171,'volatile collection data'!$G$6:$J$69,4,FALSE)</f>
        <v>4.7</v>
      </c>
      <c r="M4171" s="1">
        <f>VLOOKUP($A4171,'volatile collection data'!$G$6:$M$69,6,FALSE)</f>
        <v>10</v>
      </c>
      <c r="N4171" s="1">
        <f>VLOOKUP($A4171,'volatile collection data'!$G$6:$M$69,7,FALSE)</f>
        <v>4.7</v>
      </c>
      <c r="O4171" s="1">
        <f>VLOOKUP(A4171,'volatile collection data'!$G$6:$K$69,5,FALSE)</f>
        <v>0</v>
      </c>
      <c r="P4171" s="1" t="str">
        <f t="shared" si="393"/>
        <v>7C</v>
      </c>
      <c r="Q4171">
        <f t="shared" si="391"/>
        <v>2.8056189663951372E-2</v>
      </c>
      <c r="R4171" t="str">
        <f t="shared" si="394"/>
        <v>13B_0-C&amp;4.7%4.7@10</v>
      </c>
      <c r="S4171" t="str">
        <f t="shared" si="395"/>
        <v>7C-13B-VCS-Loc-22</v>
      </c>
      <c r="T4171" t="str">
        <f>IFERROR(IF(VLOOKUP(S4171,Bad!$A:$A,1,FALSE)='RAW2'!S4171,"yes","no"),"no")</f>
        <v>no</v>
      </c>
      <c r="U4171" t="str">
        <f>IFERROR(VLOOKUP(F4171,compounds!$A:$B,2,FALSE),"")</f>
        <v/>
      </c>
      <c r="V4171" t="str">
        <f>VLOOKUP(B4171,'volatile collection data'!$O:$P,2,FALSE)</f>
        <v>26.apr.22 13</v>
      </c>
    </row>
    <row r="4172" spans="1:22" x14ac:dyDescent="0.2">
      <c r="A4172" t="s">
        <v>391</v>
      </c>
      <c r="B4172" s="1" t="str">
        <f t="shared" si="392"/>
        <v>7C</v>
      </c>
      <c r="C4172">
        <v>8.6430000000000007</v>
      </c>
      <c r="D4172">
        <f t="shared" si="390"/>
        <v>8.64</v>
      </c>
      <c r="E4172">
        <f>VLOOKUP(D4172,'Peak Combiner'!$A$5:$D$4980,4,FALSE)</f>
        <v>8.64</v>
      </c>
      <c r="F4172">
        <f>IFERROR(VLOOKUP(D4172,rt_comb!$A:$B,2,FALSE),D4172)</f>
        <v>8.64</v>
      </c>
      <c r="G4172">
        <v>2400920</v>
      </c>
      <c r="H4172">
        <f>SUMIFS($G:$G,$E:$E,18.51,'RAW2'!$A:$A,'RAW2'!A4172)</f>
        <v>41908642</v>
      </c>
      <c r="I4172" s="1" t="str">
        <f>VLOOKUP(A4172,'volatile collection data'!$G$6:$H$69,2,FALSE)</f>
        <v>C</v>
      </c>
      <c r="J4172" s="1">
        <f>VLOOKUP(A4172,'volatile collection data'!$G$6:$I$69,3,FALSE)</f>
        <v>7</v>
      </c>
      <c r="K4172" s="1" t="str">
        <f>VLOOKUP(A4172,'volatile collection data'!$G$6:$N$69,8,FALSE)</f>
        <v>13B</v>
      </c>
      <c r="L4172" s="1">
        <f>VLOOKUP(A4172,'volatile collection data'!$G$6:$J$69,4,FALSE)</f>
        <v>4.7</v>
      </c>
      <c r="M4172" s="1">
        <f>VLOOKUP($A4172,'volatile collection data'!$G$6:$M$69,6,FALSE)</f>
        <v>10</v>
      </c>
      <c r="N4172" s="1">
        <f>VLOOKUP($A4172,'volatile collection data'!$G$6:$M$69,7,FALSE)</f>
        <v>4.7</v>
      </c>
      <c r="O4172" s="1">
        <f>VLOOKUP(A4172,'volatile collection data'!$G$6:$K$69,5,FALSE)</f>
        <v>0</v>
      </c>
      <c r="P4172" s="1" t="str">
        <f t="shared" si="393"/>
        <v>7C</v>
      </c>
      <c r="Q4172">
        <f t="shared" si="391"/>
        <v>6.0946145970703546E-2</v>
      </c>
      <c r="R4172" t="str">
        <f t="shared" si="394"/>
        <v>13B_0-C&amp;4.7%4.7@10</v>
      </c>
      <c r="S4172" t="str">
        <f t="shared" si="395"/>
        <v>7C-13B-VCS-Loc-22</v>
      </c>
      <c r="T4172" t="str">
        <f>IFERROR(IF(VLOOKUP(S4172,Bad!$A:$A,1,FALSE)='RAW2'!S4172,"yes","no"),"no")</f>
        <v>no</v>
      </c>
      <c r="U4172" t="str">
        <f>IFERROR(VLOOKUP(F4172,compounds!$A:$B,2,FALSE),"")</f>
        <v/>
      </c>
      <c r="V4172" t="str">
        <f>VLOOKUP(B4172,'volatile collection data'!$O:$P,2,FALSE)</f>
        <v>26.apr.22 13</v>
      </c>
    </row>
    <row r="4173" spans="1:22" x14ac:dyDescent="0.2">
      <c r="A4173" t="s">
        <v>391</v>
      </c>
      <c r="B4173" s="1" t="str">
        <f t="shared" si="392"/>
        <v>7C</v>
      </c>
      <c r="C4173">
        <v>8.99</v>
      </c>
      <c r="D4173">
        <f t="shared" si="390"/>
        <v>8.99</v>
      </c>
      <c r="E4173">
        <f>VLOOKUP(D4173,'Peak Combiner'!$A$5:$D$4980,4,FALSE)</f>
        <v>8.99</v>
      </c>
      <c r="F4173">
        <f>IFERROR(VLOOKUP(D4173,rt_comb!$A:$B,2,FALSE),D4173)</f>
        <v>8.9700000000000006</v>
      </c>
      <c r="G4173">
        <v>6650098</v>
      </c>
      <c r="H4173">
        <f>SUMIFS($G:$G,$E:$E,18.51,'RAW2'!$A:$A,'RAW2'!A4173)</f>
        <v>41908642</v>
      </c>
      <c r="I4173" s="1" t="str">
        <f>VLOOKUP(A4173,'volatile collection data'!$G$6:$H$69,2,FALSE)</f>
        <v>C</v>
      </c>
      <c r="J4173" s="1">
        <f>VLOOKUP(A4173,'volatile collection data'!$G$6:$I$69,3,FALSE)</f>
        <v>7</v>
      </c>
      <c r="K4173" s="1" t="str">
        <f>VLOOKUP(A4173,'volatile collection data'!$G$6:$N$69,8,FALSE)</f>
        <v>13B</v>
      </c>
      <c r="L4173" s="1">
        <f>VLOOKUP(A4173,'volatile collection data'!$G$6:$J$69,4,FALSE)</f>
        <v>4.7</v>
      </c>
      <c r="M4173" s="1">
        <f>VLOOKUP($A4173,'volatile collection data'!$G$6:$M$69,6,FALSE)</f>
        <v>10</v>
      </c>
      <c r="N4173" s="1">
        <f>VLOOKUP($A4173,'volatile collection data'!$G$6:$M$69,7,FALSE)</f>
        <v>4.7</v>
      </c>
      <c r="O4173" s="1">
        <f>VLOOKUP(A4173,'volatile collection data'!$G$6:$K$69,5,FALSE)</f>
        <v>0</v>
      </c>
      <c r="P4173" s="1" t="str">
        <f t="shared" si="393"/>
        <v>7C</v>
      </c>
      <c r="Q4173">
        <f t="shared" si="391"/>
        <v>0.16880939116150628</v>
      </c>
      <c r="R4173" t="str">
        <f t="shared" si="394"/>
        <v>13B_0-C&amp;4.7%4.7@10</v>
      </c>
      <c r="S4173" t="str">
        <f t="shared" si="395"/>
        <v>7C-13B-VCS-Loc-22</v>
      </c>
      <c r="T4173" t="str">
        <f>IFERROR(IF(VLOOKUP(S4173,Bad!$A:$A,1,FALSE)='RAW2'!S4173,"yes","no"),"no")</f>
        <v>no</v>
      </c>
      <c r="U4173" t="str">
        <f>IFERROR(VLOOKUP(F4173,compounds!$A:$B,2,FALSE),"")</f>
        <v>bpinene</v>
      </c>
      <c r="V4173" t="str">
        <f>VLOOKUP(B4173,'volatile collection data'!$O:$P,2,FALSE)</f>
        <v>26.apr.22 13</v>
      </c>
    </row>
    <row r="4174" spans="1:22" x14ac:dyDescent="0.2">
      <c r="A4174" t="s">
        <v>391</v>
      </c>
      <c r="B4174" s="1" t="str">
        <f t="shared" si="392"/>
        <v>7C</v>
      </c>
      <c r="C4174">
        <v>9.3789999999999996</v>
      </c>
      <c r="D4174">
        <f t="shared" si="390"/>
        <v>9.3800000000000008</v>
      </c>
      <c r="E4174">
        <f>VLOOKUP(D4174,'Peak Combiner'!$A$5:$D$4980,4,FALSE)</f>
        <v>9.3800000000000008</v>
      </c>
      <c r="F4174">
        <f>IFERROR(VLOOKUP(D4174,rt_comb!$A:$B,2,FALSE),D4174)</f>
        <v>9.3800000000000008</v>
      </c>
      <c r="G4174">
        <v>5077584</v>
      </c>
      <c r="H4174">
        <f>SUMIFS($G:$G,$E:$E,18.51,'RAW2'!$A:$A,'RAW2'!A4174)</f>
        <v>41908642</v>
      </c>
      <c r="I4174" s="1" t="str">
        <f>VLOOKUP(A4174,'volatile collection data'!$G$6:$H$69,2,FALSE)</f>
        <v>C</v>
      </c>
      <c r="J4174" s="1">
        <f>VLOOKUP(A4174,'volatile collection data'!$G$6:$I$69,3,FALSE)</f>
        <v>7</v>
      </c>
      <c r="K4174" s="1" t="str">
        <f>VLOOKUP(A4174,'volatile collection data'!$G$6:$N$69,8,FALSE)</f>
        <v>13B</v>
      </c>
      <c r="L4174" s="1">
        <f>VLOOKUP(A4174,'volatile collection data'!$G$6:$J$69,4,FALSE)</f>
        <v>4.7</v>
      </c>
      <c r="M4174" s="1">
        <f>VLOOKUP($A4174,'volatile collection data'!$G$6:$M$69,6,FALSE)</f>
        <v>10</v>
      </c>
      <c r="N4174" s="1">
        <f>VLOOKUP($A4174,'volatile collection data'!$G$6:$M$69,7,FALSE)</f>
        <v>4.7</v>
      </c>
      <c r="O4174" s="1">
        <f>VLOOKUP(A4174,'volatile collection data'!$G$6:$K$69,5,FALSE)</f>
        <v>0</v>
      </c>
      <c r="P4174" s="1" t="str">
        <f t="shared" si="393"/>
        <v>7C</v>
      </c>
      <c r="Q4174">
        <f t="shared" si="391"/>
        <v>0.12889191461710878</v>
      </c>
      <c r="R4174" t="str">
        <f t="shared" si="394"/>
        <v>13B_0-C&amp;4.7%4.7@10</v>
      </c>
      <c r="S4174" t="str">
        <f t="shared" si="395"/>
        <v>7C-13B-VCS-Loc-22</v>
      </c>
      <c r="T4174" t="str">
        <f>IFERROR(IF(VLOOKUP(S4174,Bad!$A:$A,1,FALSE)='RAW2'!S4174,"yes","no"),"no")</f>
        <v>no</v>
      </c>
      <c r="U4174" t="str">
        <f>IFERROR(VLOOKUP(F4174,compounds!$A:$B,2,FALSE),"")</f>
        <v>octanal</v>
      </c>
      <c r="V4174" t="str">
        <f>VLOOKUP(B4174,'volatile collection data'!$O:$P,2,FALSE)</f>
        <v>26.apr.22 13</v>
      </c>
    </row>
    <row r="4175" spans="1:22" x14ac:dyDescent="0.2">
      <c r="A4175" t="s">
        <v>391</v>
      </c>
      <c r="B4175" s="1" t="str">
        <f t="shared" si="392"/>
        <v>7C</v>
      </c>
      <c r="C4175">
        <v>9.7200000000000006</v>
      </c>
      <c r="D4175">
        <f t="shared" si="390"/>
        <v>9.7200000000000006</v>
      </c>
      <c r="E4175">
        <f>VLOOKUP(D4175,'Peak Combiner'!$A$5:$D$4980,4,FALSE)</f>
        <v>9.7200000000000006</v>
      </c>
      <c r="F4175">
        <f>IFERROR(VLOOKUP(D4175,rt_comb!$A:$B,2,FALSE),D4175)</f>
        <v>9.7200000000000006</v>
      </c>
      <c r="G4175">
        <v>4011226</v>
      </c>
      <c r="H4175">
        <f>SUMIFS($G:$G,$E:$E,18.51,'RAW2'!$A:$A,'RAW2'!A4175)</f>
        <v>41908642</v>
      </c>
      <c r="I4175" s="1" t="str">
        <f>VLOOKUP(A4175,'volatile collection data'!$G$6:$H$69,2,FALSE)</f>
        <v>C</v>
      </c>
      <c r="J4175" s="1">
        <f>VLOOKUP(A4175,'volatile collection data'!$G$6:$I$69,3,FALSE)</f>
        <v>7</v>
      </c>
      <c r="K4175" s="1" t="str">
        <f>VLOOKUP(A4175,'volatile collection data'!$G$6:$N$69,8,FALSE)</f>
        <v>13B</v>
      </c>
      <c r="L4175" s="1">
        <f>VLOOKUP(A4175,'volatile collection data'!$G$6:$J$69,4,FALSE)</f>
        <v>4.7</v>
      </c>
      <c r="M4175" s="1">
        <f>VLOOKUP($A4175,'volatile collection data'!$G$6:$M$69,6,FALSE)</f>
        <v>10</v>
      </c>
      <c r="N4175" s="1">
        <f>VLOOKUP($A4175,'volatile collection data'!$G$6:$M$69,7,FALSE)</f>
        <v>4.7</v>
      </c>
      <c r="O4175" s="1">
        <f>VLOOKUP(A4175,'volatile collection data'!$G$6:$K$69,5,FALSE)</f>
        <v>0</v>
      </c>
      <c r="P4175" s="1" t="str">
        <f t="shared" si="393"/>
        <v>7C</v>
      </c>
      <c r="Q4175">
        <f t="shared" si="391"/>
        <v>0.10182295341680742</v>
      </c>
      <c r="R4175" t="str">
        <f t="shared" si="394"/>
        <v>13B_0-C&amp;4.7%4.7@10</v>
      </c>
      <c r="S4175" t="str">
        <f t="shared" si="395"/>
        <v>7C-13B-VCS-Loc-22</v>
      </c>
      <c r="T4175" t="str">
        <f>IFERROR(IF(VLOOKUP(S4175,Bad!$A:$A,1,FALSE)='RAW2'!S4175,"yes","no"),"no")</f>
        <v>no</v>
      </c>
      <c r="U4175" t="str">
        <f>IFERROR(VLOOKUP(F4175,compounds!$A:$B,2,FALSE),"")</f>
        <v/>
      </c>
      <c r="V4175" t="str">
        <f>VLOOKUP(B4175,'volatile collection data'!$O:$P,2,FALSE)</f>
        <v>26.apr.22 13</v>
      </c>
    </row>
    <row r="4176" spans="1:22" x14ac:dyDescent="0.2">
      <c r="A4176" t="s">
        <v>391</v>
      </c>
      <c r="B4176" s="1" t="str">
        <f t="shared" si="392"/>
        <v>7C</v>
      </c>
      <c r="C4176">
        <v>9.9909999999999997</v>
      </c>
      <c r="D4176">
        <f t="shared" si="390"/>
        <v>9.99</v>
      </c>
      <c r="E4176">
        <f>VLOOKUP(D4176,'Peak Combiner'!$A$5:$D$4980,4,FALSE)</f>
        <v>9.99</v>
      </c>
      <c r="F4176">
        <f>IFERROR(VLOOKUP(D4176,rt_comb!$A:$B,2,FALSE),D4176)</f>
        <v>9.99</v>
      </c>
      <c r="G4176">
        <v>2411711</v>
      </c>
      <c r="H4176">
        <f>SUMIFS($G:$G,$E:$E,18.51,'RAW2'!$A:$A,'RAW2'!A4176)</f>
        <v>41908642</v>
      </c>
      <c r="I4176" s="1" t="str">
        <f>VLOOKUP(A4176,'volatile collection data'!$G$6:$H$69,2,FALSE)</f>
        <v>C</v>
      </c>
      <c r="J4176" s="1">
        <f>VLOOKUP(A4176,'volatile collection data'!$G$6:$I$69,3,FALSE)</f>
        <v>7</v>
      </c>
      <c r="K4176" s="1" t="str">
        <f>VLOOKUP(A4176,'volatile collection data'!$G$6:$N$69,8,FALSE)</f>
        <v>13B</v>
      </c>
      <c r="L4176" s="1">
        <f>VLOOKUP(A4176,'volatile collection data'!$G$6:$J$69,4,FALSE)</f>
        <v>4.7</v>
      </c>
      <c r="M4176" s="1">
        <f>VLOOKUP($A4176,'volatile collection data'!$G$6:$M$69,6,FALSE)</f>
        <v>10</v>
      </c>
      <c r="N4176" s="1">
        <f>VLOOKUP($A4176,'volatile collection data'!$G$6:$M$69,7,FALSE)</f>
        <v>4.7</v>
      </c>
      <c r="O4176" s="1">
        <f>VLOOKUP(A4176,'volatile collection data'!$G$6:$K$69,5,FALSE)</f>
        <v>0</v>
      </c>
      <c r="P4176" s="1" t="str">
        <f t="shared" si="393"/>
        <v>7C</v>
      </c>
      <c r="Q4176">
        <f t="shared" si="391"/>
        <v>6.1220070075284232E-2</v>
      </c>
      <c r="R4176" t="str">
        <f t="shared" si="394"/>
        <v>13B_0-C&amp;4.7%4.7@10</v>
      </c>
      <c r="S4176" t="str">
        <f t="shared" si="395"/>
        <v>7C-13B-VCS-Loc-22</v>
      </c>
      <c r="T4176" t="str">
        <f>IFERROR(IF(VLOOKUP(S4176,Bad!$A:$A,1,FALSE)='RAW2'!S4176,"yes","no"),"no")</f>
        <v>no</v>
      </c>
      <c r="U4176" t="str">
        <f>IFERROR(VLOOKUP(F4176,compounds!$A:$B,2,FALSE),"")</f>
        <v/>
      </c>
      <c r="V4176" t="str">
        <f>VLOOKUP(B4176,'volatile collection data'!$O:$P,2,FALSE)</f>
        <v>26.apr.22 13</v>
      </c>
    </row>
    <row r="4177" spans="1:22" x14ac:dyDescent="0.2">
      <c r="A4177" t="s">
        <v>391</v>
      </c>
      <c r="B4177" s="1" t="str">
        <f t="shared" si="392"/>
        <v>7C</v>
      </c>
      <c r="C4177">
        <v>10.195</v>
      </c>
      <c r="D4177">
        <f t="shared" si="390"/>
        <v>10.199999999999999</v>
      </c>
      <c r="E4177">
        <f>VLOOKUP(D4177,'Peak Combiner'!$A$5:$D$4980,4,FALSE)</f>
        <v>10.18</v>
      </c>
      <c r="F4177">
        <f>IFERROR(VLOOKUP(D4177,rt_comb!$A:$B,2,FALSE),D4177)</f>
        <v>10.199999999999999</v>
      </c>
      <c r="G4177">
        <v>2745538</v>
      </c>
      <c r="H4177">
        <f>SUMIFS($G:$G,$E:$E,18.51,'RAW2'!$A:$A,'RAW2'!A4177)</f>
        <v>41908642</v>
      </c>
      <c r="I4177" s="1" t="str">
        <f>VLOOKUP(A4177,'volatile collection data'!$G$6:$H$69,2,FALSE)</f>
        <v>C</v>
      </c>
      <c r="J4177" s="1">
        <f>VLOOKUP(A4177,'volatile collection data'!$G$6:$I$69,3,FALSE)</f>
        <v>7</v>
      </c>
      <c r="K4177" s="1" t="str">
        <f>VLOOKUP(A4177,'volatile collection data'!$G$6:$N$69,8,FALSE)</f>
        <v>13B</v>
      </c>
      <c r="L4177" s="1">
        <f>VLOOKUP(A4177,'volatile collection data'!$G$6:$J$69,4,FALSE)</f>
        <v>4.7</v>
      </c>
      <c r="M4177" s="1">
        <f>VLOOKUP($A4177,'volatile collection data'!$G$6:$M$69,6,FALSE)</f>
        <v>10</v>
      </c>
      <c r="N4177" s="1">
        <f>VLOOKUP($A4177,'volatile collection data'!$G$6:$M$69,7,FALSE)</f>
        <v>4.7</v>
      </c>
      <c r="O4177" s="1">
        <f>VLOOKUP(A4177,'volatile collection data'!$G$6:$K$69,5,FALSE)</f>
        <v>0</v>
      </c>
      <c r="P4177" s="1" t="str">
        <f t="shared" si="393"/>
        <v>7C</v>
      </c>
      <c r="Q4177">
        <f t="shared" si="391"/>
        <v>6.9694100476531268E-2</v>
      </c>
      <c r="R4177" t="str">
        <f t="shared" si="394"/>
        <v>13B_0-C&amp;4.7%4.7@10</v>
      </c>
      <c r="S4177" t="str">
        <f t="shared" si="395"/>
        <v>7C-13B-VCS-Loc-22</v>
      </c>
      <c r="T4177" t="str">
        <f>IFERROR(IF(VLOOKUP(S4177,Bad!$A:$A,1,FALSE)='RAW2'!S4177,"yes","no"),"no")</f>
        <v>no</v>
      </c>
      <c r="U4177" t="str">
        <f>IFERROR(VLOOKUP(F4177,compounds!$A:$B,2,FALSE),"")</f>
        <v/>
      </c>
      <c r="V4177" t="str">
        <f>VLOOKUP(B4177,'volatile collection data'!$O:$P,2,FALSE)</f>
        <v>26.apr.22 13</v>
      </c>
    </row>
    <row r="4178" spans="1:22" x14ac:dyDescent="0.2">
      <c r="A4178" t="s">
        <v>391</v>
      </c>
      <c r="B4178" s="1" t="str">
        <f t="shared" si="392"/>
        <v>7C</v>
      </c>
      <c r="C4178">
        <v>11.069000000000001</v>
      </c>
      <c r="D4178">
        <f t="shared" si="390"/>
        <v>11.07</v>
      </c>
      <c r="E4178">
        <f>VLOOKUP(D4178,'Peak Combiner'!$A$5:$D$4980,4,FALSE)</f>
        <v>11.07</v>
      </c>
      <c r="F4178">
        <f>IFERROR(VLOOKUP(D4178,rt_comb!$A:$B,2,FALSE),D4178)</f>
        <v>11.07</v>
      </c>
      <c r="G4178">
        <v>2141591</v>
      </c>
      <c r="H4178">
        <f>SUMIFS($G:$G,$E:$E,18.51,'RAW2'!$A:$A,'RAW2'!A4178)</f>
        <v>41908642</v>
      </c>
      <c r="I4178" s="1" t="str">
        <f>VLOOKUP(A4178,'volatile collection data'!$G$6:$H$69,2,FALSE)</f>
        <v>C</v>
      </c>
      <c r="J4178" s="1">
        <f>VLOOKUP(A4178,'volatile collection data'!$G$6:$I$69,3,FALSE)</f>
        <v>7</v>
      </c>
      <c r="K4178" s="1" t="str">
        <f>VLOOKUP(A4178,'volatile collection data'!$G$6:$N$69,8,FALSE)</f>
        <v>13B</v>
      </c>
      <c r="L4178" s="1">
        <f>VLOOKUP(A4178,'volatile collection data'!$G$6:$J$69,4,FALSE)</f>
        <v>4.7</v>
      </c>
      <c r="M4178" s="1">
        <f>VLOOKUP($A4178,'volatile collection data'!$G$6:$M$69,6,FALSE)</f>
        <v>10</v>
      </c>
      <c r="N4178" s="1">
        <f>VLOOKUP($A4178,'volatile collection data'!$G$6:$M$69,7,FALSE)</f>
        <v>4.7</v>
      </c>
      <c r="O4178" s="1">
        <f>VLOOKUP(A4178,'volatile collection data'!$G$6:$K$69,5,FALSE)</f>
        <v>0</v>
      </c>
      <c r="P4178" s="1" t="str">
        <f t="shared" si="393"/>
        <v>7C</v>
      </c>
      <c r="Q4178">
        <f t="shared" si="391"/>
        <v>5.4363209809383473E-2</v>
      </c>
      <c r="R4178" t="str">
        <f t="shared" si="394"/>
        <v>13B_0-C&amp;4.7%4.7@10</v>
      </c>
      <c r="S4178" t="str">
        <f t="shared" si="395"/>
        <v>7C-13B-VCS-Loc-22</v>
      </c>
      <c r="T4178" t="str">
        <f>IFERROR(IF(VLOOKUP(S4178,Bad!$A:$A,1,FALSE)='RAW2'!S4178,"yes","no"),"no")</f>
        <v>no</v>
      </c>
      <c r="U4178" t="str">
        <f>IFERROR(VLOOKUP(F4178,compounds!$A:$B,2,FALSE),"")</f>
        <v/>
      </c>
      <c r="V4178" t="str">
        <f>VLOOKUP(B4178,'volatile collection data'!$O:$P,2,FALSE)</f>
        <v>26.apr.22 13</v>
      </c>
    </row>
    <row r="4179" spans="1:22" x14ac:dyDescent="0.2">
      <c r="A4179" t="s">
        <v>391</v>
      </c>
      <c r="B4179" s="1" t="str">
        <f t="shared" si="392"/>
        <v>7C</v>
      </c>
      <c r="C4179">
        <v>11.438000000000001</v>
      </c>
      <c r="D4179">
        <f t="shared" si="390"/>
        <v>11.44</v>
      </c>
      <c r="E4179">
        <f>VLOOKUP(D4179,'Peak Combiner'!$A$5:$D$4980,4,FALSE)</f>
        <v>11.44</v>
      </c>
      <c r="F4179">
        <f>IFERROR(VLOOKUP(D4179,rt_comb!$A:$B,2,FALSE),D4179)</f>
        <v>11.44</v>
      </c>
      <c r="G4179">
        <v>51983888</v>
      </c>
      <c r="H4179">
        <f>SUMIFS($G:$G,$E:$E,18.51,'RAW2'!$A:$A,'RAW2'!A4179)</f>
        <v>41908642</v>
      </c>
      <c r="I4179" s="1" t="str">
        <f>VLOOKUP(A4179,'volatile collection data'!$G$6:$H$69,2,FALSE)</f>
        <v>C</v>
      </c>
      <c r="J4179" s="1">
        <f>VLOOKUP(A4179,'volatile collection data'!$G$6:$I$69,3,FALSE)</f>
        <v>7</v>
      </c>
      <c r="K4179" s="1" t="str">
        <f>VLOOKUP(A4179,'volatile collection data'!$G$6:$N$69,8,FALSE)</f>
        <v>13B</v>
      </c>
      <c r="L4179" s="1">
        <f>VLOOKUP(A4179,'volatile collection data'!$G$6:$J$69,4,FALSE)</f>
        <v>4.7</v>
      </c>
      <c r="M4179" s="1">
        <f>VLOOKUP($A4179,'volatile collection data'!$G$6:$M$69,6,FALSE)</f>
        <v>10</v>
      </c>
      <c r="N4179" s="1">
        <f>VLOOKUP($A4179,'volatile collection data'!$G$6:$M$69,7,FALSE)</f>
        <v>4.7</v>
      </c>
      <c r="O4179" s="1">
        <f>VLOOKUP(A4179,'volatile collection data'!$G$6:$K$69,5,FALSE)</f>
        <v>0</v>
      </c>
      <c r="P4179" s="1" t="str">
        <f t="shared" si="393"/>
        <v>7C</v>
      </c>
      <c r="Q4179">
        <f t="shared" si="391"/>
        <v>1.3195848367178848</v>
      </c>
      <c r="R4179" t="str">
        <f t="shared" si="394"/>
        <v>13B_0-C&amp;4.7%4.7@10</v>
      </c>
      <c r="S4179" t="str">
        <f t="shared" si="395"/>
        <v>7C-13B-VCS-Loc-22</v>
      </c>
      <c r="T4179" t="str">
        <f>IFERROR(IF(VLOOKUP(S4179,Bad!$A:$A,1,FALSE)='RAW2'!S4179,"yes","no"),"no")</f>
        <v>no</v>
      </c>
      <c r="U4179" t="str">
        <f>IFERROR(VLOOKUP(F4179,compounds!$A:$B,2,FALSE),"")</f>
        <v/>
      </c>
      <c r="V4179" t="str">
        <f>VLOOKUP(B4179,'volatile collection data'!$O:$P,2,FALSE)</f>
        <v>26.apr.22 13</v>
      </c>
    </row>
    <row r="4180" spans="1:22" x14ac:dyDescent="0.2">
      <c r="A4180" t="s">
        <v>391</v>
      </c>
      <c r="B4180" s="1" t="str">
        <f t="shared" si="392"/>
        <v>7C</v>
      </c>
      <c r="C4180">
        <v>12.404</v>
      </c>
      <c r="D4180">
        <f t="shared" si="390"/>
        <v>12.4</v>
      </c>
      <c r="E4180">
        <f>VLOOKUP(D4180,'Peak Combiner'!$A$5:$D$4980,4,FALSE)</f>
        <v>12.39</v>
      </c>
      <c r="F4180">
        <f>IFERROR(VLOOKUP(D4180,rt_comb!$A:$B,2,FALSE),D4180)</f>
        <v>12.39</v>
      </c>
      <c r="G4180">
        <v>1610495</v>
      </c>
      <c r="H4180">
        <f>SUMIFS($G:$G,$E:$E,18.51,'RAW2'!$A:$A,'RAW2'!A4180)</f>
        <v>41908642</v>
      </c>
      <c r="I4180" s="1" t="str">
        <f>VLOOKUP(A4180,'volatile collection data'!$G$6:$H$69,2,FALSE)</f>
        <v>C</v>
      </c>
      <c r="J4180" s="1">
        <f>VLOOKUP(A4180,'volatile collection data'!$G$6:$I$69,3,FALSE)</f>
        <v>7</v>
      </c>
      <c r="K4180" s="1" t="str">
        <f>VLOOKUP(A4180,'volatile collection data'!$G$6:$N$69,8,FALSE)</f>
        <v>13B</v>
      </c>
      <c r="L4180" s="1">
        <f>VLOOKUP(A4180,'volatile collection data'!$G$6:$J$69,4,FALSE)</f>
        <v>4.7</v>
      </c>
      <c r="M4180" s="1">
        <f>VLOOKUP($A4180,'volatile collection data'!$G$6:$M$69,6,FALSE)</f>
        <v>10</v>
      </c>
      <c r="N4180" s="1">
        <f>VLOOKUP($A4180,'volatile collection data'!$G$6:$M$69,7,FALSE)</f>
        <v>4.7</v>
      </c>
      <c r="O4180" s="1">
        <f>VLOOKUP(A4180,'volatile collection data'!$G$6:$K$69,5,FALSE)</f>
        <v>0</v>
      </c>
      <c r="P4180" s="1" t="str">
        <f t="shared" si="393"/>
        <v>7C</v>
      </c>
      <c r="Q4180">
        <f t="shared" si="391"/>
        <v>4.0881605115992287E-2</v>
      </c>
      <c r="R4180" t="str">
        <f t="shared" si="394"/>
        <v>13B_0-C&amp;4.7%4.7@10</v>
      </c>
      <c r="S4180" t="str">
        <f t="shared" si="395"/>
        <v>7C-13B-VCS-Loc-22</v>
      </c>
      <c r="T4180" t="str">
        <f>IFERROR(IF(VLOOKUP(S4180,Bad!$A:$A,1,FALSE)='RAW2'!S4180,"yes","no"),"no")</f>
        <v>no</v>
      </c>
      <c r="U4180" t="str">
        <f>IFERROR(VLOOKUP(F4180,compounds!$A:$B,2,FALSE),"")</f>
        <v>o+C5xe</v>
      </c>
      <c r="V4180" t="str">
        <f>VLOOKUP(B4180,'volatile collection data'!$O:$P,2,FALSE)</f>
        <v>26.apr.22 13</v>
      </c>
    </row>
    <row r="4181" spans="1:22" x14ac:dyDescent="0.2">
      <c r="A4181" t="s">
        <v>391</v>
      </c>
      <c r="B4181" s="1" t="str">
        <f t="shared" si="392"/>
        <v>7C</v>
      </c>
      <c r="C4181">
        <v>12.542999999999999</v>
      </c>
      <c r="D4181">
        <f t="shared" si="390"/>
        <v>12.54</v>
      </c>
      <c r="E4181">
        <f>VLOOKUP(D4181,'Peak Combiner'!$A$5:$D$4980,4,FALSE)</f>
        <v>12.53</v>
      </c>
      <c r="F4181">
        <f>IFERROR(VLOOKUP(D4181,rt_comb!$A:$B,2,FALSE),D4181)</f>
        <v>12.54</v>
      </c>
      <c r="G4181">
        <v>10717714</v>
      </c>
      <c r="H4181">
        <f>SUMIFS($G:$G,$E:$E,18.51,'RAW2'!$A:$A,'RAW2'!A4181)</f>
        <v>41908642</v>
      </c>
      <c r="I4181" s="1" t="str">
        <f>VLOOKUP(A4181,'volatile collection data'!$G$6:$H$69,2,FALSE)</f>
        <v>C</v>
      </c>
      <c r="J4181" s="1">
        <f>VLOOKUP(A4181,'volatile collection data'!$G$6:$I$69,3,FALSE)</f>
        <v>7</v>
      </c>
      <c r="K4181" s="1" t="str">
        <f>VLOOKUP(A4181,'volatile collection data'!$G$6:$N$69,8,FALSE)</f>
        <v>13B</v>
      </c>
      <c r="L4181" s="1">
        <f>VLOOKUP(A4181,'volatile collection data'!$G$6:$J$69,4,FALSE)</f>
        <v>4.7</v>
      </c>
      <c r="M4181" s="1">
        <f>VLOOKUP($A4181,'volatile collection data'!$G$6:$M$69,6,FALSE)</f>
        <v>10</v>
      </c>
      <c r="N4181" s="1">
        <f>VLOOKUP($A4181,'volatile collection data'!$G$6:$M$69,7,FALSE)</f>
        <v>4.7</v>
      </c>
      <c r="O4181" s="1">
        <f>VLOOKUP(A4181,'volatile collection data'!$G$6:$K$69,5,FALSE)</f>
        <v>0</v>
      </c>
      <c r="P4181" s="1" t="str">
        <f t="shared" si="393"/>
        <v>7C</v>
      </c>
      <c r="Q4181">
        <f t="shared" si="391"/>
        <v>0.27206377635083756</v>
      </c>
      <c r="R4181" t="str">
        <f t="shared" si="394"/>
        <v>13B_0-C&amp;4.7%4.7@10</v>
      </c>
      <c r="S4181" t="str">
        <f t="shared" si="395"/>
        <v>7C-13B-VCS-Loc-22</v>
      </c>
      <c r="T4181" t="str">
        <f>IFERROR(IF(VLOOKUP(S4181,Bad!$A:$A,1,FALSE)='RAW2'!S4181,"yes","no"),"no")</f>
        <v>no</v>
      </c>
      <c r="U4181" t="str">
        <f>IFERROR(VLOOKUP(F4181,compounds!$A:$B,2,FALSE),"")</f>
        <v>nonanal</v>
      </c>
      <c r="V4181" t="str">
        <f>VLOOKUP(B4181,'volatile collection data'!$O:$P,2,FALSE)</f>
        <v>26.apr.22 13</v>
      </c>
    </row>
    <row r="4182" spans="1:22" x14ac:dyDescent="0.2">
      <c r="A4182" t="s">
        <v>391</v>
      </c>
      <c r="B4182" s="1" t="str">
        <f t="shared" si="392"/>
        <v>7C</v>
      </c>
      <c r="C4182">
        <v>12.795</v>
      </c>
      <c r="D4182">
        <f t="shared" si="390"/>
        <v>12.8</v>
      </c>
      <c r="E4182">
        <f>VLOOKUP(D4182,'Peak Combiner'!$A$5:$D$4980,4,FALSE)</f>
        <v>12.8</v>
      </c>
      <c r="F4182">
        <f>IFERROR(VLOOKUP(D4182,rt_comb!$A:$B,2,FALSE),D4182)</f>
        <v>12.8</v>
      </c>
      <c r="G4182">
        <v>26085519</v>
      </c>
      <c r="H4182">
        <f>SUMIFS($G:$G,$E:$E,18.51,'RAW2'!$A:$A,'RAW2'!A4182)</f>
        <v>41908642</v>
      </c>
      <c r="I4182" s="1" t="str">
        <f>VLOOKUP(A4182,'volatile collection data'!$G$6:$H$69,2,FALSE)</f>
        <v>C</v>
      </c>
      <c r="J4182" s="1">
        <f>VLOOKUP(A4182,'volatile collection data'!$G$6:$I$69,3,FALSE)</f>
        <v>7</v>
      </c>
      <c r="K4182" s="1" t="str">
        <f>VLOOKUP(A4182,'volatile collection data'!$G$6:$N$69,8,FALSE)</f>
        <v>13B</v>
      </c>
      <c r="L4182" s="1">
        <f>VLOOKUP(A4182,'volatile collection data'!$G$6:$J$69,4,FALSE)</f>
        <v>4.7</v>
      </c>
      <c r="M4182" s="1">
        <f>VLOOKUP($A4182,'volatile collection data'!$G$6:$M$69,6,FALSE)</f>
        <v>10</v>
      </c>
      <c r="N4182" s="1">
        <f>VLOOKUP($A4182,'volatile collection data'!$G$6:$M$69,7,FALSE)</f>
        <v>4.7</v>
      </c>
      <c r="O4182" s="1">
        <f>VLOOKUP(A4182,'volatile collection data'!$G$6:$K$69,5,FALSE)</f>
        <v>0</v>
      </c>
      <c r="P4182" s="1" t="str">
        <f t="shared" si="393"/>
        <v>7C</v>
      </c>
      <c r="Q4182">
        <f t="shared" si="391"/>
        <v>0.66216777264363691</v>
      </c>
      <c r="R4182" t="str">
        <f t="shared" si="394"/>
        <v>13B_0-C&amp;4.7%4.7@10</v>
      </c>
      <c r="S4182" t="str">
        <f t="shared" si="395"/>
        <v>7C-13B-VCS-Loc-22</v>
      </c>
      <c r="T4182" t="str">
        <f>IFERROR(IF(VLOOKUP(S4182,Bad!$A:$A,1,FALSE)='RAW2'!S4182,"yes","no"),"no")</f>
        <v>no</v>
      </c>
      <c r="U4182" t="str">
        <f>IFERROR(VLOOKUP(F4182,compounds!$A:$B,2,FALSE),"")</f>
        <v/>
      </c>
      <c r="V4182" t="str">
        <f>VLOOKUP(B4182,'volatile collection data'!$O:$P,2,FALSE)</f>
        <v>26.apr.22 13</v>
      </c>
    </row>
    <row r="4183" spans="1:22" x14ac:dyDescent="0.2">
      <c r="A4183" t="s">
        <v>391</v>
      </c>
      <c r="B4183" s="1" t="str">
        <f t="shared" si="392"/>
        <v>7C</v>
      </c>
      <c r="C4183">
        <v>12.913</v>
      </c>
      <c r="D4183">
        <f t="shared" si="390"/>
        <v>12.91</v>
      </c>
      <c r="E4183">
        <f>VLOOKUP(D4183,'Peak Combiner'!$A$5:$D$4980,4,FALSE)</f>
        <v>12.91</v>
      </c>
      <c r="F4183">
        <f>IFERROR(VLOOKUP(D4183,rt_comb!$A:$B,2,FALSE),D4183)</f>
        <v>12.91</v>
      </c>
      <c r="G4183">
        <v>3243866</v>
      </c>
      <c r="H4183">
        <f>SUMIFS($G:$G,$E:$E,18.51,'RAW2'!$A:$A,'RAW2'!A4183)</f>
        <v>41908642</v>
      </c>
      <c r="I4183" s="1" t="str">
        <f>VLOOKUP(A4183,'volatile collection data'!$G$6:$H$69,2,FALSE)</f>
        <v>C</v>
      </c>
      <c r="J4183" s="1">
        <f>VLOOKUP(A4183,'volatile collection data'!$G$6:$I$69,3,FALSE)</f>
        <v>7</v>
      </c>
      <c r="K4183" s="1" t="str">
        <f>VLOOKUP(A4183,'volatile collection data'!$G$6:$N$69,8,FALSE)</f>
        <v>13B</v>
      </c>
      <c r="L4183" s="1">
        <f>VLOOKUP(A4183,'volatile collection data'!$G$6:$J$69,4,FALSE)</f>
        <v>4.7</v>
      </c>
      <c r="M4183" s="1">
        <f>VLOOKUP($A4183,'volatile collection data'!$G$6:$M$69,6,FALSE)</f>
        <v>10</v>
      </c>
      <c r="N4183" s="1">
        <f>VLOOKUP($A4183,'volatile collection data'!$G$6:$M$69,7,FALSE)</f>
        <v>4.7</v>
      </c>
      <c r="O4183" s="1">
        <f>VLOOKUP(A4183,'volatile collection data'!$G$6:$K$69,5,FALSE)</f>
        <v>0</v>
      </c>
      <c r="P4183" s="1" t="str">
        <f t="shared" si="393"/>
        <v>7C</v>
      </c>
      <c r="Q4183">
        <f t="shared" si="391"/>
        <v>8.2343905979958609E-2</v>
      </c>
      <c r="R4183" t="str">
        <f t="shared" si="394"/>
        <v>13B_0-C&amp;4.7%4.7@10</v>
      </c>
      <c r="S4183" t="str">
        <f t="shared" si="395"/>
        <v>7C-13B-VCS-Loc-22</v>
      </c>
      <c r="T4183" t="str">
        <f>IFERROR(IF(VLOOKUP(S4183,Bad!$A:$A,1,FALSE)='RAW2'!S4183,"yes","no"),"no")</f>
        <v>no</v>
      </c>
      <c r="U4183" t="str">
        <f>IFERROR(VLOOKUP(F4183,compounds!$A:$B,2,FALSE),"")</f>
        <v>cyclohexene</v>
      </c>
      <c r="V4183" t="str">
        <f>VLOOKUP(B4183,'volatile collection data'!$O:$P,2,FALSE)</f>
        <v>26.apr.22 13</v>
      </c>
    </row>
    <row r="4184" spans="1:22" x14ac:dyDescent="0.2">
      <c r="A4184" t="s">
        <v>391</v>
      </c>
      <c r="B4184" s="1" t="str">
        <f t="shared" si="392"/>
        <v>7C</v>
      </c>
      <c r="C4184">
        <v>14.253</v>
      </c>
      <c r="D4184">
        <f t="shared" si="390"/>
        <v>14.25</v>
      </c>
      <c r="E4184">
        <f>VLOOKUP(D4184,'Peak Combiner'!$A$5:$D$4980,4,FALSE)</f>
        <v>14.25</v>
      </c>
      <c r="F4184">
        <f>IFERROR(VLOOKUP(D4184,rt_comb!$A:$B,2,FALSE),D4184)</f>
        <v>14.25</v>
      </c>
      <c r="G4184">
        <v>3487758</v>
      </c>
      <c r="H4184">
        <f>SUMIFS($G:$G,$E:$E,18.51,'RAW2'!$A:$A,'RAW2'!A4184)</f>
        <v>41908642</v>
      </c>
      <c r="I4184" s="1" t="str">
        <f>VLOOKUP(A4184,'volatile collection data'!$G$6:$H$69,2,FALSE)</f>
        <v>C</v>
      </c>
      <c r="J4184" s="1">
        <f>VLOOKUP(A4184,'volatile collection data'!$G$6:$I$69,3,FALSE)</f>
        <v>7</v>
      </c>
      <c r="K4184" s="1" t="str">
        <f>VLOOKUP(A4184,'volatile collection data'!$G$6:$N$69,8,FALSE)</f>
        <v>13B</v>
      </c>
      <c r="L4184" s="1">
        <f>VLOOKUP(A4184,'volatile collection data'!$G$6:$J$69,4,FALSE)</f>
        <v>4.7</v>
      </c>
      <c r="M4184" s="1">
        <f>VLOOKUP($A4184,'volatile collection data'!$G$6:$M$69,6,FALSE)</f>
        <v>10</v>
      </c>
      <c r="N4184" s="1">
        <f>VLOOKUP($A4184,'volatile collection data'!$G$6:$M$69,7,FALSE)</f>
        <v>4.7</v>
      </c>
      <c r="O4184" s="1">
        <f>VLOOKUP(A4184,'volatile collection data'!$G$6:$K$69,5,FALSE)</f>
        <v>0</v>
      </c>
      <c r="P4184" s="1" t="str">
        <f t="shared" si="393"/>
        <v>7C</v>
      </c>
      <c r="Q4184">
        <f t="shared" si="391"/>
        <v>8.8534981664732282E-2</v>
      </c>
      <c r="R4184" t="str">
        <f t="shared" si="394"/>
        <v>13B_0-C&amp;4.7%4.7@10</v>
      </c>
      <c r="S4184" t="str">
        <f t="shared" si="395"/>
        <v>7C-13B-VCS-Loc-22</v>
      </c>
      <c r="T4184" t="str">
        <f>IFERROR(IF(VLOOKUP(S4184,Bad!$A:$A,1,FALSE)='RAW2'!S4184,"yes","no"),"no")</f>
        <v>no</v>
      </c>
      <c r="U4184" t="str">
        <f>IFERROR(VLOOKUP(F4184,compounds!$A:$B,2,FALSE),"")</f>
        <v>p-trimethyl</v>
      </c>
      <c r="V4184" t="str">
        <f>VLOOKUP(B4184,'volatile collection data'!$O:$P,2,FALSE)</f>
        <v>26.apr.22 13</v>
      </c>
    </row>
    <row r="4185" spans="1:22" x14ac:dyDescent="0.2">
      <c r="A4185" t="s">
        <v>391</v>
      </c>
      <c r="B4185" s="1" t="str">
        <f t="shared" si="392"/>
        <v>7C</v>
      </c>
      <c r="C4185">
        <v>14.342000000000001</v>
      </c>
      <c r="D4185">
        <f t="shared" si="390"/>
        <v>14.34</v>
      </c>
      <c r="E4185">
        <f>VLOOKUP(D4185,'Peak Combiner'!$A$5:$D$4980,4,FALSE)</f>
        <v>14.34</v>
      </c>
      <c r="F4185">
        <f>IFERROR(VLOOKUP(D4185,rt_comb!$A:$B,2,FALSE),D4185)</f>
        <v>14.34</v>
      </c>
      <c r="G4185">
        <v>9841567</v>
      </c>
      <c r="H4185">
        <f>SUMIFS($G:$G,$E:$E,18.51,'RAW2'!$A:$A,'RAW2'!A4185)</f>
        <v>41908642</v>
      </c>
      <c r="I4185" s="1" t="str">
        <f>VLOOKUP(A4185,'volatile collection data'!$G$6:$H$69,2,FALSE)</f>
        <v>C</v>
      </c>
      <c r="J4185" s="1">
        <f>VLOOKUP(A4185,'volatile collection data'!$G$6:$I$69,3,FALSE)</f>
        <v>7</v>
      </c>
      <c r="K4185" s="1" t="str">
        <f>VLOOKUP(A4185,'volatile collection data'!$G$6:$N$69,8,FALSE)</f>
        <v>13B</v>
      </c>
      <c r="L4185" s="1">
        <f>VLOOKUP(A4185,'volatile collection data'!$G$6:$J$69,4,FALSE)</f>
        <v>4.7</v>
      </c>
      <c r="M4185" s="1">
        <f>VLOOKUP($A4185,'volatile collection data'!$G$6:$M$69,6,FALSE)</f>
        <v>10</v>
      </c>
      <c r="N4185" s="1">
        <f>VLOOKUP($A4185,'volatile collection data'!$G$6:$M$69,7,FALSE)</f>
        <v>4.7</v>
      </c>
      <c r="O4185" s="1">
        <f>VLOOKUP(A4185,'volatile collection data'!$G$6:$K$69,5,FALSE)</f>
        <v>0</v>
      </c>
      <c r="P4185" s="1" t="str">
        <f t="shared" si="393"/>
        <v>7C</v>
      </c>
      <c r="Q4185">
        <f t="shared" si="391"/>
        <v>0.24982322566451984</v>
      </c>
      <c r="R4185" t="str">
        <f t="shared" si="394"/>
        <v>13B_0-C&amp;4.7%4.7@10</v>
      </c>
      <c r="S4185" t="str">
        <f t="shared" si="395"/>
        <v>7C-13B-VCS-Loc-22</v>
      </c>
      <c r="T4185" t="str">
        <f>IFERROR(IF(VLOOKUP(S4185,Bad!$A:$A,1,FALSE)='RAW2'!S4185,"yes","no"),"no")</f>
        <v>no</v>
      </c>
      <c r="U4185" t="str">
        <f>IFERROR(VLOOKUP(F4185,compounds!$A:$B,2,FALSE),"")</f>
        <v/>
      </c>
      <c r="V4185" t="str">
        <f>VLOOKUP(B4185,'volatile collection data'!$O:$P,2,FALSE)</f>
        <v>26.apr.22 13</v>
      </c>
    </row>
    <row r="4186" spans="1:22" x14ac:dyDescent="0.2">
      <c r="A4186" t="s">
        <v>391</v>
      </c>
      <c r="B4186" s="1" t="str">
        <f t="shared" si="392"/>
        <v>7C</v>
      </c>
      <c r="C4186">
        <v>15.039</v>
      </c>
      <c r="D4186">
        <f t="shared" si="390"/>
        <v>15.04</v>
      </c>
      <c r="E4186">
        <f>VLOOKUP(D4186,'Peak Combiner'!$A$5:$D$4980,4,FALSE)</f>
        <v>15.02</v>
      </c>
      <c r="F4186">
        <f>IFERROR(VLOOKUP(D4186,rt_comb!$A:$B,2,FALSE),D4186)</f>
        <v>15.04</v>
      </c>
      <c r="G4186">
        <v>1919486</v>
      </c>
      <c r="H4186">
        <f>SUMIFS($G:$G,$E:$E,18.51,'RAW2'!$A:$A,'RAW2'!A4186)</f>
        <v>41908642</v>
      </c>
      <c r="I4186" s="1" t="str">
        <f>VLOOKUP(A4186,'volatile collection data'!$G$6:$H$69,2,FALSE)</f>
        <v>C</v>
      </c>
      <c r="J4186" s="1">
        <f>VLOOKUP(A4186,'volatile collection data'!$G$6:$I$69,3,FALSE)</f>
        <v>7</v>
      </c>
      <c r="K4186" s="1" t="str">
        <f>VLOOKUP(A4186,'volatile collection data'!$G$6:$N$69,8,FALSE)</f>
        <v>13B</v>
      </c>
      <c r="L4186" s="1">
        <f>VLOOKUP(A4186,'volatile collection data'!$G$6:$J$69,4,FALSE)</f>
        <v>4.7</v>
      </c>
      <c r="M4186" s="1">
        <f>VLOOKUP($A4186,'volatile collection data'!$G$6:$M$69,6,FALSE)</f>
        <v>10</v>
      </c>
      <c r="N4186" s="1">
        <f>VLOOKUP($A4186,'volatile collection data'!$G$6:$M$69,7,FALSE)</f>
        <v>4.7</v>
      </c>
      <c r="O4186" s="1">
        <f>VLOOKUP(A4186,'volatile collection data'!$G$6:$K$69,5,FALSE)</f>
        <v>0</v>
      </c>
      <c r="P4186" s="1" t="str">
        <f t="shared" si="393"/>
        <v>7C</v>
      </c>
      <c r="Q4186">
        <f t="shared" si="391"/>
        <v>4.8725186155607787E-2</v>
      </c>
      <c r="R4186" t="str">
        <f t="shared" si="394"/>
        <v>13B_0-C&amp;4.7%4.7@10</v>
      </c>
      <c r="S4186" t="str">
        <f t="shared" si="395"/>
        <v>7C-13B-VCS-Loc-22</v>
      </c>
      <c r="T4186" t="str">
        <f>IFERROR(IF(VLOOKUP(S4186,Bad!$A:$A,1,FALSE)='RAW2'!S4186,"yes","no"),"no")</f>
        <v>no</v>
      </c>
      <c r="U4186" t="str">
        <f>IFERROR(VLOOKUP(F4186,compounds!$A:$B,2,FALSE),"")</f>
        <v/>
      </c>
      <c r="V4186" t="str">
        <f>VLOOKUP(B4186,'volatile collection data'!$O:$P,2,FALSE)</f>
        <v>26.apr.22 13</v>
      </c>
    </row>
    <row r="4187" spans="1:22" x14ac:dyDescent="0.2">
      <c r="A4187" t="s">
        <v>391</v>
      </c>
      <c r="B4187" s="1" t="str">
        <f t="shared" si="392"/>
        <v>7C</v>
      </c>
      <c r="C4187">
        <v>15.207000000000001</v>
      </c>
      <c r="D4187">
        <f t="shared" si="390"/>
        <v>15.21</v>
      </c>
      <c r="E4187">
        <f>VLOOKUP(D4187,'Peak Combiner'!$A$5:$D$4980,4,FALSE)</f>
        <v>15.21</v>
      </c>
      <c r="F4187">
        <f>IFERROR(VLOOKUP(D4187,rt_comb!$A:$B,2,FALSE),D4187)</f>
        <v>15.21</v>
      </c>
      <c r="G4187">
        <v>2122450</v>
      </c>
      <c r="H4187">
        <f>SUMIFS($G:$G,$E:$E,18.51,'RAW2'!$A:$A,'RAW2'!A4187)</f>
        <v>41908642</v>
      </c>
      <c r="I4187" s="1" t="str">
        <f>VLOOKUP(A4187,'volatile collection data'!$G$6:$H$69,2,FALSE)</f>
        <v>C</v>
      </c>
      <c r="J4187" s="1">
        <f>VLOOKUP(A4187,'volatile collection data'!$G$6:$I$69,3,FALSE)</f>
        <v>7</v>
      </c>
      <c r="K4187" s="1" t="str">
        <f>VLOOKUP(A4187,'volatile collection data'!$G$6:$N$69,8,FALSE)</f>
        <v>13B</v>
      </c>
      <c r="L4187" s="1">
        <f>VLOOKUP(A4187,'volatile collection data'!$G$6:$J$69,4,FALSE)</f>
        <v>4.7</v>
      </c>
      <c r="M4187" s="1">
        <f>VLOOKUP($A4187,'volatile collection data'!$G$6:$M$69,6,FALSE)</f>
        <v>10</v>
      </c>
      <c r="N4187" s="1">
        <f>VLOOKUP($A4187,'volatile collection data'!$G$6:$M$69,7,FALSE)</f>
        <v>4.7</v>
      </c>
      <c r="O4187" s="1">
        <f>VLOOKUP(A4187,'volatile collection data'!$G$6:$K$69,5,FALSE)</f>
        <v>0</v>
      </c>
      <c r="P4187" s="1" t="str">
        <f t="shared" si="393"/>
        <v>7C</v>
      </c>
      <c r="Q4187">
        <f t="shared" si="391"/>
        <v>5.3877325156823107E-2</v>
      </c>
      <c r="R4187" t="str">
        <f t="shared" si="394"/>
        <v>13B_0-C&amp;4.7%4.7@10</v>
      </c>
      <c r="S4187" t="str">
        <f t="shared" si="395"/>
        <v>7C-13B-VCS-Loc-22</v>
      </c>
      <c r="T4187" t="str">
        <f>IFERROR(IF(VLOOKUP(S4187,Bad!$A:$A,1,FALSE)='RAW2'!S4187,"yes","no"),"no")</f>
        <v>no</v>
      </c>
      <c r="U4187" t="str">
        <f>IFERROR(VLOOKUP(F4187,compounds!$A:$B,2,FALSE),"")</f>
        <v/>
      </c>
      <c r="V4187" t="str">
        <f>VLOOKUP(B4187,'volatile collection data'!$O:$P,2,FALSE)</f>
        <v>26.apr.22 13</v>
      </c>
    </row>
    <row r="4188" spans="1:22" x14ac:dyDescent="0.2">
      <c r="A4188" t="s">
        <v>391</v>
      </c>
      <c r="B4188" s="1" t="str">
        <f t="shared" si="392"/>
        <v>7C</v>
      </c>
      <c r="C4188">
        <v>15.566000000000001</v>
      </c>
      <c r="D4188">
        <f t="shared" si="390"/>
        <v>15.57</v>
      </c>
      <c r="E4188">
        <f>VLOOKUP(D4188,'Peak Combiner'!$A$5:$D$4980,4,FALSE)</f>
        <v>15.55</v>
      </c>
      <c r="F4188">
        <f>IFERROR(VLOOKUP(D4188,rt_comb!$A:$B,2,FALSE),D4188)</f>
        <v>15.56</v>
      </c>
      <c r="G4188">
        <v>7413947</v>
      </c>
      <c r="H4188">
        <f>SUMIFS($G:$G,$E:$E,18.51,'RAW2'!$A:$A,'RAW2'!A4188)</f>
        <v>41908642</v>
      </c>
      <c r="I4188" s="1" t="str">
        <f>VLOOKUP(A4188,'volatile collection data'!$G$6:$H$69,2,FALSE)</f>
        <v>C</v>
      </c>
      <c r="J4188" s="1">
        <f>VLOOKUP(A4188,'volatile collection data'!$G$6:$I$69,3,FALSE)</f>
        <v>7</v>
      </c>
      <c r="K4188" s="1" t="str">
        <f>VLOOKUP(A4188,'volatile collection data'!$G$6:$N$69,8,FALSE)</f>
        <v>13B</v>
      </c>
      <c r="L4188" s="1">
        <f>VLOOKUP(A4188,'volatile collection data'!$G$6:$J$69,4,FALSE)</f>
        <v>4.7</v>
      </c>
      <c r="M4188" s="1">
        <f>VLOOKUP($A4188,'volatile collection data'!$G$6:$M$69,6,FALSE)</f>
        <v>10</v>
      </c>
      <c r="N4188" s="1">
        <f>VLOOKUP($A4188,'volatile collection data'!$G$6:$M$69,7,FALSE)</f>
        <v>4.7</v>
      </c>
      <c r="O4188" s="1">
        <f>VLOOKUP(A4188,'volatile collection data'!$G$6:$K$69,5,FALSE)</f>
        <v>0</v>
      </c>
      <c r="P4188" s="1" t="str">
        <f t="shared" si="393"/>
        <v>7C</v>
      </c>
      <c r="Q4188">
        <f t="shared" si="391"/>
        <v>0.18819931363021658</v>
      </c>
      <c r="R4188" t="str">
        <f t="shared" si="394"/>
        <v>13B_0-C&amp;4.7%4.7@10</v>
      </c>
      <c r="S4188" t="str">
        <f t="shared" si="395"/>
        <v>7C-13B-VCS-Loc-22</v>
      </c>
      <c r="T4188" t="str">
        <f>IFERROR(IF(VLOOKUP(S4188,Bad!$A:$A,1,FALSE)='RAW2'!S4188,"yes","no"),"no")</f>
        <v>no</v>
      </c>
      <c r="U4188" t="str">
        <f>IFERROR(VLOOKUP(F4188,compounds!$A:$B,2,FALSE),"")</f>
        <v>decanal</v>
      </c>
      <c r="V4188" t="str">
        <f>VLOOKUP(B4188,'volatile collection data'!$O:$P,2,FALSE)</f>
        <v>26.apr.22 13</v>
      </c>
    </row>
    <row r="4189" spans="1:22" x14ac:dyDescent="0.2">
      <c r="A4189" t="s">
        <v>391</v>
      </c>
      <c r="B4189" s="1" t="str">
        <f t="shared" si="392"/>
        <v>7C</v>
      </c>
      <c r="C4189">
        <v>15.78</v>
      </c>
      <c r="D4189">
        <f t="shared" si="390"/>
        <v>15.78</v>
      </c>
      <c r="E4189">
        <f>VLOOKUP(D4189,'Peak Combiner'!$A$5:$D$4980,4,FALSE)</f>
        <v>15.77</v>
      </c>
      <c r="F4189">
        <f>IFERROR(VLOOKUP(D4189,rt_comb!$A:$B,2,FALSE),D4189)</f>
        <v>15.78</v>
      </c>
      <c r="G4189">
        <v>2524542</v>
      </c>
      <c r="H4189">
        <f>SUMIFS($G:$G,$E:$E,18.51,'RAW2'!$A:$A,'RAW2'!A4189)</f>
        <v>41908642</v>
      </c>
      <c r="I4189" s="1" t="str">
        <f>VLOOKUP(A4189,'volatile collection data'!$G$6:$H$69,2,FALSE)</f>
        <v>C</v>
      </c>
      <c r="J4189" s="1">
        <f>VLOOKUP(A4189,'volatile collection data'!$G$6:$I$69,3,FALSE)</f>
        <v>7</v>
      </c>
      <c r="K4189" s="1" t="str">
        <f>VLOOKUP(A4189,'volatile collection data'!$G$6:$N$69,8,FALSE)</f>
        <v>13B</v>
      </c>
      <c r="L4189" s="1">
        <f>VLOOKUP(A4189,'volatile collection data'!$G$6:$J$69,4,FALSE)</f>
        <v>4.7</v>
      </c>
      <c r="M4189" s="1">
        <f>VLOOKUP($A4189,'volatile collection data'!$G$6:$M$69,6,FALSE)</f>
        <v>10</v>
      </c>
      <c r="N4189" s="1">
        <f>VLOOKUP($A4189,'volatile collection data'!$G$6:$M$69,7,FALSE)</f>
        <v>4.7</v>
      </c>
      <c r="O4189" s="1">
        <f>VLOOKUP(A4189,'volatile collection data'!$G$6:$K$69,5,FALSE)</f>
        <v>0</v>
      </c>
      <c r="P4189" s="1" t="str">
        <f t="shared" si="393"/>
        <v>7C</v>
      </c>
      <c r="Q4189">
        <f t="shared" si="391"/>
        <v>6.4084228229666904E-2</v>
      </c>
      <c r="R4189" t="str">
        <f t="shared" si="394"/>
        <v>13B_0-C&amp;4.7%4.7@10</v>
      </c>
      <c r="S4189" t="str">
        <f t="shared" si="395"/>
        <v>7C-13B-VCS-Loc-22</v>
      </c>
      <c r="T4189" t="str">
        <f>IFERROR(IF(VLOOKUP(S4189,Bad!$A:$A,1,FALSE)='RAW2'!S4189,"yes","no"),"no")</f>
        <v>no</v>
      </c>
      <c r="U4189" t="str">
        <f>IFERROR(VLOOKUP(F4189,compounds!$A:$B,2,FALSE),"")</f>
        <v/>
      </c>
      <c r="V4189" t="str">
        <f>VLOOKUP(B4189,'volatile collection data'!$O:$P,2,FALSE)</f>
        <v>26.apr.22 13</v>
      </c>
    </row>
    <row r="4190" spans="1:22" x14ac:dyDescent="0.2">
      <c r="A4190" t="s">
        <v>391</v>
      </c>
      <c r="B4190" s="1" t="str">
        <f t="shared" si="392"/>
        <v>7C</v>
      </c>
      <c r="C4190">
        <v>16.206</v>
      </c>
      <c r="D4190">
        <f t="shared" si="390"/>
        <v>16.21</v>
      </c>
      <c r="E4190">
        <f>VLOOKUP(D4190,'Peak Combiner'!$A$5:$D$4980,4,FALSE)</f>
        <v>16.21</v>
      </c>
      <c r="F4190">
        <f>IFERROR(VLOOKUP(D4190,rt_comb!$A:$B,2,FALSE),D4190)</f>
        <v>16.21</v>
      </c>
      <c r="G4190">
        <v>2280809</v>
      </c>
      <c r="H4190">
        <f>SUMIFS($G:$G,$E:$E,18.51,'RAW2'!$A:$A,'RAW2'!A4190)</f>
        <v>41908642</v>
      </c>
      <c r="I4190" s="1" t="str">
        <f>VLOOKUP(A4190,'volatile collection data'!$G$6:$H$69,2,FALSE)</f>
        <v>C</v>
      </c>
      <c r="J4190" s="1">
        <f>VLOOKUP(A4190,'volatile collection data'!$G$6:$I$69,3,FALSE)</f>
        <v>7</v>
      </c>
      <c r="K4190" s="1" t="str">
        <f>VLOOKUP(A4190,'volatile collection data'!$G$6:$N$69,8,FALSE)</f>
        <v>13B</v>
      </c>
      <c r="L4190" s="1">
        <f>VLOOKUP(A4190,'volatile collection data'!$G$6:$J$69,4,FALSE)</f>
        <v>4.7</v>
      </c>
      <c r="M4190" s="1">
        <f>VLOOKUP($A4190,'volatile collection data'!$G$6:$M$69,6,FALSE)</f>
        <v>10</v>
      </c>
      <c r="N4190" s="1">
        <f>VLOOKUP($A4190,'volatile collection data'!$G$6:$M$69,7,FALSE)</f>
        <v>4.7</v>
      </c>
      <c r="O4190" s="1">
        <f>VLOOKUP(A4190,'volatile collection data'!$G$6:$K$69,5,FALSE)</f>
        <v>0</v>
      </c>
      <c r="P4190" s="1" t="str">
        <f t="shared" si="393"/>
        <v>7C</v>
      </c>
      <c r="Q4190">
        <f t="shared" si="391"/>
        <v>5.7897188679878697E-2</v>
      </c>
      <c r="R4190" t="str">
        <f t="shared" si="394"/>
        <v>13B_0-C&amp;4.7%4.7@10</v>
      </c>
      <c r="S4190" t="str">
        <f t="shared" si="395"/>
        <v>7C-13B-VCS-Loc-22</v>
      </c>
      <c r="T4190" t="str">
        <f>IFERROR(IF(VLOOKUP(S4190,Bad!$A:$A,1,FALSE)='RAW2'!S4190,"yes","no"),"no")</f>
        <v>no</v>
      </c>
      <c r="U4190" t="str">
        <f>IFERROR(VLOOKUP(F4190,compounds!$A:$B,2,FALSE),"")</f>
        <v/>
      </c>
      <c r="V4190" t="str">
        <f>VLOOKUP(B4190,'volatile collection data'!$O:$P,2,FALSE)</f>
        <v>26.apr.22 13</v>
      </c>
    </row>
    <row r="4191" spans="1:22" x14ac:dyDescent="0.2">
      <c r="A4191" t="s">
        <v>391</v>
      </c>
      <c r="B4191" s="1" t="str">
        <f t="shared" si="392"/>
        <v>7C</v>
      </c>
      <c r="C4191">
        <v>16.347999999999999</v>
      </c>
      <c r="D4191">
        <f t="shared" si="390"/>
        <v>16.350000000000001</v>
      </c>
      <c r="E4191">
        <f>VLOOKUP(D4191,'Peak Combiner'!$A$5:$D$4980,4,FALSE)</f>
        <v>16.350000000000001</v>
      </c>
      <c r="F4191">
        <f>IFERROR(VLOOKUP(D4191,rt_comb!$A:$B,2,FALSE),D4191)</f>
        <v>16.350000000000001</v>
      </c>
      <c r="G4191">
        <v>861554</v>
      </c>
      <c r="H4191">
        <f>SUMIFS($G:$G,$E:$E,18.51,'RAW2'!$A:$A,'RAW2'!A4191)</f>
        <v>41908642</v>
      </c>
      <c r="I4191" s="1" t="str">
        <f>VLOOKUP(A4191,'volatile collection data'!$G$6:$H$69,2,FALSE)</f>
        <v>C</v>
      </c>
      <c r="J4191" s="1">
        <f>VLOOKUP(A4191,'volatile collection data'!$G$6:$I$69,3,FALSE)</f>
        <v>7</v>
      </c>
      <c r="K4191" s="1" t="str">
        <f>VLOOKUP(A4191,'volatile collection data'!$G$6:$N$69,8,FALSE)</f>
        <v>13B</v>
      </c>
      <c r="L4191" s="1">
        <f>VLOOKUP(A4191,'volatile collection data'!$G$6:$J$69,4,FALSE)</f>
        <v>4.7</v>
      </c>
      <c r="M4191" s="1">
        <f>VLOOKUP($A4191,'volatile collection data'!$G$6:$M$69,6,FALSE)</f>
        <v>10</v>
      </c>
      <c r="N4191" s="1">
        <f>VLOOKUP($A4191,'volatile collection data'!$G$6:$M$69,7,FALSE)</f>
        <v>4.7</v>
      </c>
      <c r="O4191" s="1">
        <f>VLOOKUP(A4191,'volatile collection data'!$G$6:$K$69,5,FALSE)</f>
        <v>0</v>
      </c>
      <c r="P4191" s="1" t="str">
        <f t="shared" si="393"/>
        <v>7C</v>
      </c>
      <c r="Q4191">
        <f t="shared" si="391"/>
        <v>2.1870114725040201E-2</v>
      </c>
      <c r="R4191" t="str">
        <f t="shared" si="394"/>
        <v>13B_0-C&amp;4.7%4.7@10</v>
      </c>
      <c r="S4191" t="str">
        <f t="shared" si="395"/>
        <v>7C-13B-VCS-Loc-22</v>
      </c>
      <c r="T4191" t="str">
        <f>IFERROR(IF(VLOOKUP(S4191,Bad!$A:$A,1,FALSE)='RAW2'!S4191,"yes","no"),"no")</f>
        <v>no</v>
      </c>
      <c r="U4191" t="str">
        <f>IFERROR(VLOOKUP(F4191,compounds!$A:$B,2,FALSE),"")</f>
        <v/>
      </c>
      <c r="V4191" t="str">
        <f>VLOOKUP(B4191,'volatile collection data'!$O:$P,2,FALSE)</f>
        <v>26.apr.22 13</v>
      </c>
    </row>
    <row r="4192" spans="1:22" x14ac:dyDescent="0.2">
      <c r="A4192" t="s">
        <v>391</v>
      </c>
      <c r="B4192" s="1" t="str">
        <f t="shared" si="392"/>
        <v>7C</v>
      </c>
      <c r="C4192">
        <v>16.454000000000001</v>
      </c>
      <c r="D4192">
        <f t="shared" si="390"/>
        <v>16.45</v>
      </c>
      <c r="E4192">
        <f>VLOOKUP(D4192,'Peak Combiner'!$A$5:$D$4980,4,FALSE)</f>
        <v>16.440000000000001</v>
      </c>
      <c r="F4192">
        <f>IFERROR(VLOOKUP(D4192,rt_comb!$A:$B,2,FALSE),D4192)</f>
        <v>16.45</v>
      </c>
      <c r="G4192">
        <v>4251331</v>
      </c>
      <c r="H4192">
        <f>SUMIFS($G:$G,$E:$E,18.51,'RAW2'!$A:$A,'RAW2'!A4192)</f>
        <v>41908642</v>
      </c>
      <c r="I4192" s="1" t="str">
        <f>VLOOKUP(A4192,'volatile collection data'!$G$6:$H$69,2,FALSE)</f>
        <v>C</v>
      </c>
      <c r="J4192" s="1">
        <f>VLOOKUP(A4192,'volatile collection data'!$G$6:$I$69,3,FALSE)</f>
        <v>7</v>
      </c>
      <c r="K4192" s="1" t="str">
        <f>VLOOKUP(A4192,'volatile collection data'!$G$6:$N$69,8,FALSE)</f>
        <v>13B</v>
      </c>
      <c r="L4192" s="1">
        <f>VLOOKUP(A4192,'volatile collection data'!$G$6:$J$69,4,FALSE)</f>
        <v>4.7</v>
      </c>
      <c r="M4192" s="1">
        <f>VLOOKUP($A4192,'volatile collection data'!$G$6:$M$69,6,FALSE)</f>
        <v>10</v>
      </c>
      <c r="N4192" s="1">
        <f>VLOOKUP($A4192,'volatile collection data'!$G$6:$M$69,7,FALSE)</f>
        <v>4.7</v>
      </c>
      <c r="O4192" s="1">
        <f>VLOOKUP(A4192,'volatile collection data'!$G$6:$K$69,5,FALSE)</f>
        <v>0</v>
      </c>
      <c r="P4192" s="1" t="str">
        <f t="shared" si="393"/>
        <v>7C</v>
      </c>
      <c r="Q4192">
        <f t="shared" si="391"/>
        <v>0.10791789801233571</v>
      </c>
      <c r="R4192" t="str">
        <f t="shared" si="394"/>
        <v>13B_0-C&amp;4.7%4.7@10</v>
      </c>
      <c r="S4192" t="str">
        <f t="shared" si="395"/>
        <v>7C-13B-VCS-Loc-22</v>
      </c>
      <c r="T4192" t="str">
        <f>IFERROR(IF(VLOOKUP(S4192,Bad!$A:$A,1,FALSE)='RAW2'!S4192,"yes","no"),"no")</f>
        <v>no</v>
      </c>
      <c r="U4192" t="str">
        <f>IFERROR(VLOOKUP(F4192,compounds!$A:$B,2,FALSE),"")</f>
        <v/>
      </c>
      <c r="V4192" t="str">
        <f>VLOOKUP(B4192,'volatile collection data'!$O:$P,2,FALSE)</f>
        <v>26.apr.22 13</v>
      </c>
    </row>
    <row r="4193" spans="1:22" x14ac:dyDescent="0.2">
      <c r="A4193" t="s">
        <v>391</v>
      </c>
      <c r="B4193" s="1" t="str">
        <f t="shared" si="392"/>
        <v>7C</v>
      </c>
      <c r="C4193">
        <v>16.606999999999999</v>
      </c>
      <c r="D4193">
        <f t="shared" si="390"/>
        <v>16.61</v>
      </c>
      <c r="E4193">
        <f>VLOOKUP(D4193,'Peak Combiner'!$A$5:$D$4980,4,FALSE)</f>
        <v>16.61</v>
      </c>
      <c r="F4193">
        <f>IFERROR(VLOOKUP(D4193,rt_comb!$A:$B,2,FALSE),D4193)</f>
        <v>16.61</v>
      </c>
      <c r="G4193">
        <v>1027913</v>
      </c>
      <c r="H4193">
        <f>SUMIFS($G:$G,$E:$E,18.51,'RAW2'!$A:$A,'RAW2'!A4193)</f>
        <v>41908642</v>
      </c>
      <c r="I4193" s="1" t="str">
        <f>VLOOKUP(A4193,'volatile collection data'!$G$6:$H$69,2,FALSE)</f>
        <v>C</v>
      </c>
      <c r="J4193" s="1">
        <f>VLOOKUP(A4193,'volatile collection data'!$G$6:$I$69,3,FALSE)</f>
        <v>7</v>
      </c>
      <c r="K4193" s="1" t="str">
        <f>VLOOKUP(A4193,'volatile collection data'!$G$6:$N$69,8,FALSE)</f>
        <v>13B</v>
      </c>
      <c r="L4193" s="1">
        <f>VLOOKUP(A4193,'volatile collection data'!$G$6:$J$69,4,FALSE)</f>
        <v>4.7</v>
      </c>
      <c r="M4193" s="1">
        <f>VLOOKUP($A4193,'volatile collection data'!$G$6:$M$69,6,FALSE)</f>
        <v>10</v>
      </c>
      <c r="N4193" s="1">
        <f>VLOOKUP($A4193,'volatile collection data'!$G$6:$M$69,7,FALSE)</f>
        <v>4.7</v>
      </c>
      <c r="O4193" s="1">
        <f>VLOOKUP(A4193,'volatile collection data'!$G$6:$K$69,5,FALSE)</f>
        <v>0</v>
      </c>
      <c r="P4193" s="1" t="str">
        <f t="shared" si="393"/>
        <v>7C</v>
      </c>
      <c r="Q4193">
        <f t="shared" si="391"/>
        <v>2.6093054222208065E-2</v>
      </c>
      <c r="R4193" t="str">
        <f t="shared" si="394"/>
        <v>13B_0-C&amp;4.7%4.7@10</v>
      </c>
      <c r="S4193" t="str">
        <f t="shared" si="395"/>
        <v>7C-13B-VCS-Loc-22</v>
      </c>
      <c r="T4193" t="str">
        <f>IFERROR(IF(VLOOKUP(S4193,Bad!$A:$A,1,FALSE)='RAW2'!S4193,"yes","no"),"no")</f>
        <v>no</v>
      </c>
      <c r="U4193" t="str">
        <f>IFERROR(VLOOKUP(F4193,compounds!$A:$B,2,FALSE),"")</f>
        <v/>
      </c>
      <c r="V4193" t="str">
        <f>VLOOKUP(B4193,'volatile collection data'!$O:$P,2,FALSE)</f>
        <v>26.apr.22 13</v>
      </c>
    </row>
    <row r="4194" spans="1:22" x14ac:dyDescent="0.2">
      <c r="A4194" t="s">
        <v>391</v>
      </c>
      <c r="B4194" s="1" t="str">
        <f t="shared" si="392"/>
        <v>7C</v>
      </c>
      <c r="C4194">
        <v>18.515000000000001</v>
      </c>
      <c r="D4194">
        <f t="shared" si="390"/>
        <v>18.52</v>
      </c>
      <c r="E4194">
        <f>VLOOKUP(D4194,'Peak Combiner'!$A$5:$D$4980,4,FALSE)</f>
        <v>18.510000000000002</v>
      </c>
      <c r="F4194">
        <f>IFERROR(VLOOKUP(D4194,rt_comb!$A:$B,2,FALSE),D4194)</f>
        <v>18.52</v>
      </c>
      <c r="G4194">
        <v>41908642</v>
      </c>
      <c r="H4194">
        <f>SUMIFS($G:$G,$E:$E,18.51,'RAW2'!$A:$A,'RAW2'!A4194)</f>
        <v>41908642</v>
      </c>
      <c r="I4194" s="1" t="str">
        <f>VLOOKUP(A4194,'volatile collection data'!$G$6:$H$69,2,FALSE)</f>
        <v>C</v>
      </c>
      <c r="J4194" s="1">
        <f>VLOOKUP(A4194,'volatile collection data'!$G$6:$I$69,3,FALSE)</f>
        <v>7</v>
      </c>
      <c r="K4194" s="1" t="str">
        <f>VLOOKUP(A4194,'volatile collection data'!$G$6:$N$69,8,FALSE)</f>
        <v>13B</v>
      </c>
      <c r="L4194" s="1">
        <f>VLOOKUP(A4194,'volatile collection data'!$G$6:$J$69,4,FALSE)</f>
        <v>4.7</v>
      </c>
      <c r="M4194" s="1">
        <f>VLOOKUP($A4194,'volatile collection data'!$G$6:$M$69,6,FALSE)</f>
        <v>10</v>
      </c>
      <c r="N4194" s="1">
        <f>VLOOKUP($A4194,'volatile collection data'!$G$6:$M$69,7,FALSE)</f>
        <v>4.7</v>
      </c>
      <c r="O4194" s="1">
        <f>VLOOKUP(A4194,'volatile collection data'!$G$6:$K$69,5,FALSE)</f>
        <v>0</v>
      </c>
      <c r="P4194" s="1" t="str">
        <f t="shared" si="393"/>
        <v>7C</v>
      </c>
      <c r="Q4194">
        <f t="shared" si="391"/>
        <v>1.0638297872340425</v>
      </c>
      <c r="R4194" t="str">
        <f t="shared" si="394"/>
        <v>13B_0-C&amp;4.7%4.7@10</v>
      </c>
      <c r="S4194" t="str">
        <f t="shared" si="395"/>
        <v>7C-13B-VCS-Loc-22</v>
      </c>
      <c r="T4194" t="str">
        <f>IFERROR(IF(VLOOKUP(S4194,Bad!$A:$A,1,FALSE)='RAW2'!S4194,"yes","no"),"no")</f>
        <v>no</v>
      </c>
      <c r="U4194" t="str">
        <f>IFERROR(VLOOKUP(F4194,compounds!$A:$B,2,FALSE),"")</f>
        <v>standard</v>
      </c>
      <c r="V4194" t="str">
        <f>VLOOKUP(B4194,'volatile collection data'!$O:$P,2,FALSE)</f>
        <v>26.apr.22 13</v>
      </c>
    </row>
    <row r="4195" spans="1:22" x14ac:dyDescent="0.2">
      <c r="A4195" t="s">
        <v>391</v>
      </c>
      <c r="B4195" s="1" t="str">
        <f t="shared" si="392"/>
        <v>7C</v>
      </c>
      <c r="C4195">
        <v>18.77</v>
      </c>
      <c r="D4195">
        <f t="shared" si="390"/>
        <v>18.77</v>
      </c>
      <c r="E4195">
        <f>VLOOKUP(D4195,'Peak Combiner'!$A$5:$D$4980,4,FALSE)</f>
        <v>18.760000000000002</v>
      </c>
      <c r="F4195">
        <f>IFERROR(VLOOKUP(D4195,rt_comb!$A:$B,2,FALSE),D4195)</f>
        <v>18.77</v>
      </c>
      <c r="G4195">
        <v>2503737</v>
      </c>
      <c r="H4195">
        <f>SUMIFS($G:$G,$E:$E,18.51,'RAW2'!$A:$A,'RAW2'!A4195)</f>
        <v>41908642</v>
      </c>
      <c r="I4195" s="1" t="str">
        <f>VLOOKUP(A4195,'volatile collection data'!$G$6:$H$69,2,FALSE)</f>
        <v>C</v>
      </c>
      <c r="J4195" s="1">
        <f>VLOOKUP(A4195,'volatile collection data'!$G$6:$I$69,3,FALSE)</f>
        <v>7</v>
      </c>
      <c r="K4195" s="1" t="str">
        <f>VLOOKUP(A4195,'volatile collection data'!$G$6:$N$69,8,FALSE)</f>
        <v>13B</v>
      </c>
      <c r="L4195" s="1">
        <f>VLOOKUP(A4195,'volatile collection data'!$G$6:$J$69,4,FALSE)</f>
        <v>4.7</v>
      </c>
      <c r="M4195" s="1">
        <f>VLOOKUP($A4195,'volatile collection data'!$G$6:$M$69,6,FALSE)</f>
        <v>10</v>
      </c>
      <c r="N4195" s="1">
        <f>VLOOKUP($A4195,'volatile collection data'!$G$6:$M$69,7,FALSE)</f>
        <v>4.7</v>
      </c>
      <c r="O4195" s="1">
        <f>VLOOKUP(A4195,'volatile collection data'!$G$6:$K$69,5,FALSE)</f>
        <v>0</v>
      </c>
      <c r="P4195" s="1" t="str">
        <f t="shared" si="393"/>
        <v>7C</v>
      </c>
      <c r="Q4195">
        <f t="shared" si="391"/>
        <v>6.3556103774491182E-2</v>
      </c>
      <c r="R4195" t="str">
        <f t="shared" si="394"/>
        <v>13B_0-C&amp;4.7%4.7@10</v>
      </c>
      <c r="S4195" t="str">
        <f t="shared" si="395"/>
        <v>7C-13B-VCS-Loc-22</v>
      </c>
      <c r="T4195" t="str">
        <f>IFERROR(IF(VLOOKUP(S4195,Bad!$A:$A,1,FALSE)='RAW2'!S4195,"yes","no"),"no")</f>
        <v>no</v>
      </c>
      <c r="U4195" t="str">
        <f>IFERROR(VLOOKUP(F4195,compounds!$A:$B,2,FALSE),"")</f>
        <v/>
      </c>
      <c r="V4195" t="str">
        <f>VLOOKUP(B4195,'volatile collection data'!$O:$P,2,FALSE)</f>
        <v>26.apr.22 13</v>
      </c>
    </row>
    <row r="4196" spans="1:22" x14ac:dyDescent="0.2">
      <c r="A4196" t="s">
        <v>391</v>
      </c>
      <c r="B4196" s="1" t="str">
        <f t="shared" si="392"/>
        <v>7C</v>
      </c>
      <c r="C4196">
        <v>20.047999999999998</v>
      </c>
      <c r="D4196">
        <f t="shared" si="390"/>
        <v>20.05</v>
      </c>
      <c r="E4196">
        <f>VLOOKUP(D4196,'Peak Combiner'!$A$5:$D$4980,4,FALSE)</f>
        <v>20.05</v>
      </c>
      <c r="F4196">
        <f>IFERROR(VLOOKUP(D4196,rt_comb!$A:$B,2,FALSE),D4196)</f>
        <v>20.05</v>
      </c>
      <c r="G4196">
        <v>783646</v>
      </c>
      <c r="H4196">
        <f>SUMIFS($G:$G,$E:$E,18.51,'RAW2'!$A:$A,'RAW2'!A4196)</f>
        <v>41908642</v>
      </c>
      <c r="I4196" s="1" t="str">
        <f>VLOOKUP(A4196,'volatile collection data'!$G$6:$H$69,2,FALSE)</f>
        <v>C</v>
      </c>
      <c r="J4196" s="1">
        <f>VLOOKUP(A4196,'volatile collection data'!$G$6:$I$69,3,FALSE)</f>
        <v>7</v>
      </c>
      <c r="K4196" s="1" t="str">
        <f>VLOOKUP(A4196,'volatile collection data'!$G$6:$N$69,8,FALSE)</f>
        <v>13B</v>
      </c>
      <c r="L4196" s="1">
        <f>VLOOKUP(A4196,'volatile collection data'!$G$6:$J$69,4,FALSE)</f>
        <v>4.7</v>
      </c>
      <c r="M4196" s="1">
        <f>VLOOKUP($A4196,'volatile collection data'!$G$6:$M$69,6,FALSE)</f>
        <v>10</v>
      </c>
      <c r="N4196" s="1">
        <f>VLOOKUP($A4196,'volatile collection data'!$G$6:$M$69,7,FALSE)</f>
        <v>4.7</v>
      </c>
      <c r="O4196" s="1">
        <f>VLOOKUP(A4196,'volatile collection data'!$G$6:$K$69,5,FALSE)</f>
        <v>0</v>
      </c>
      <c r="P4196" s="1" t="str">
        <f t="shared" si="393"/>
        <v>7C</v>
      </c>
      <c r="Q4196">
        <f t="shared" si="391"/>
        <v>1.9892459351147872E-2</v>
      </c>
      <c r="R4196" t="str">
        <f t="shared" si="394"/>
        <v>13B_0-C&amp;4.7%4.7@10</v>
      </c>
      <c r="S4196" t="str">
        <f t="shared" si="395"/>
        <v>7C-13B-VCS-Loc-22</v>
      </c>
      <c r="T4196" t="str">
        <f>IFERROR(IF(VLOOKUP(S4196,Bad!$A:$A,1,FALSE)='RAW2'!S4196,"yes","no"),"no")</f>
        <v>no</v>
      </c>
      <c r="U4196" t="str">
        <f>IFERROR(VLOOKUP(F4196,compounds!$A:$B,2,FALSE),"")</f>
        <v>tridecane</v>
      </c>
      <c r="V4196" t="str">
        <f>VLOOKUP(B4196,'volatile collection data'!$O:$P,2,FALSE)</f>
        <v>26.apr.22 13</v>
      </c>
    </row>
    <row r="4197" spans="1:22" x14ac:dyDescent="0.2">
      <c r="A4197" t="s">
        <v>391</v>
      </c>
      <c r="B4197" s="1" t="str">
        <f t="shared" si="392"/>
        <v>7C</v>
      </c>
      <c r="C4197">
        <v>20.638999999999999</v>
      </c>
      <c r="D4197">
        <f t="shared" si="390"/>
        <v>20.64</v>
      </c>
      <c r="E4197">
        <f>VLOOKUP(D4197,'Peak Combiner'!$A$5:$D$4980,4,FALSE)</f>
        <v>20.64</v>
      </c>
      <c r="F4197">
        <f>IFERROR(VLOOKUP(D4197,rt_comb!$A:$B,2,FALSE),D4197)</f>
        <v>20.64</v>
      </c>
      <c r="G4197">
        <v>1623369</v>
      </c>
      <c r="H4197">
        <f>SUMIFS($G:$G,$E:$E,18.51,'RAW2'!$A:$A,'RAW2'!A4197)</f>
        <v>41908642</v>
      </c>
      <c r="I4197" s="1" t="str">
        <f>VLOOKUP(A4197,'volatile collection data'!$G$6:$H$69,2,FALSE)</f>
        <v>C</v>
      </c>
      <c r="J4197" s="1">
        <f>VLOOKUP(A4197,'volatile collection data'!$G$6:$I$69,3,FALSE)</f>
        <v>7</v>
      </c>
      <c r="K4197" s="1" t="str">
        <f>VLOOKUP(A4197,'volatile collection data'!$G$6:$N$69,8,FALSE)</f>
        <v>13B</v>
      </c>
      <c r="L4197" s="1">
        <f>VLOOKUP(A4197,'volatile collection data'!$G$6:$J$69,4,FALSE)</f>
        <v>4.7</v>
      </c>
      <c r="M4197" s="1">
        <f>VLOOKUP($A4197,'volatile collection data'!$G$6:$M$69,6,FALSE)</f>
        <v>10</v>
      </c>
      <c r="N4197" s="1">
        <f>VLOOKUP($A4197,'volatile collection data'!$G$6:$M$69,7,FALSE)</f>
        <v>4.7</v>
      </c>
      <c r="O4197" s="1">
        <f>VLOOKUP(A4197,'volatile collection data'!$G$6:$K$69,5,FALSE)</f>
        <v>0</v>
      </c>
      <c r="P4197" s="1" t="str">
        <f t="shared" si="393"/>
        <v>7C</v>
      </c>
      <c r="Q4197">
        <f t="shared" si="391"/>
        <v>4.1208405127332454E-2</v>
      </c>
      <c r="R4197" t="str">
        <f t="shared" si="394"/>
        <v>13B_0-C&amp;4.7%4.7@10</v>
      </c>
      <c r="S4197" t="str">
        <f t="shared" si="395"/>
        <v>7C-13B-VCS-Loc-22</v>
      </c>
      <c r="T4197" t="str">
        <f>IFERROR(IF(VLOOKUP(S4197,Bad!$A:$A,1,FALSE)='RAW2'!S4197,"yes","no"),"no")</f>
        <v>no</v>
      </c>
      <c r="U4197" t="str">
        <f>IFERROR(VLOOKUP(F4197,compounds!$A:$B,2,FALSE),"")</f>
        <v/>
      </c>
      <c r="V4197" t="str">
        <f>VLOOKUP(B4197,'volatile collection data'!$O:$P,2,FALSE)</f>
        <v>26.apr.22 13</v>
      </c>
    </row>
    <row r="4198" spans="1:22" x14ac:dyDescent="0.2">
      <c r="A4198" t="s">
        <v>391</v>
      </c>
      <c r="B4198" s="1" t="str">
        <f t="shared" si="392"/>
        <v>7C</v>
      </c>
      <c r="C4198">
        <v>21.28</v>
      </c>
      <c r="D4198">
        <f t="shared" si="390"/>
        <v>21.28</v>
      </c>
      <c r="E4198">
        <f>VLOOKUP(D4198,'Peak Combiner'!$A$5:$D$4980,4,FALSE)</f>
        <v>21.28</v>
      </c>
      <c r="F4198">
        <f>IFERROR(VLOOKUP(D4198,rt_comb!$A:$B,2,FALSE),D4198)</f>
        <v>21.28</v>
      </c>
      <c r="G4198">
        <v>8204965</v>
      </c>
      <c r="H4198">
        <f>SUMIFS($G:$G,$E:$E,18.51,'RAW2'!$A:$A,'RAW2'!A4198)</f>
        <v>41908642</v>
      </c>
      <c r="I4198" s="1" t="str">
        <f>VLOOKUP(A4198,'volatile collection data'!$G$6:$H$69,2,FALSE)</f>
        <v>C</v>
      </c>
      <c r="J4198" s="1">
        <f>VLOOKUP(A4198,'volatile collection data'!$G$6:$I$69,3,FALSE)</f>
        <v>7</v>
      </c>
      <c r="K4198" s="1" t="str">
        <f>VLOOKUP(A4198,'volatile collection data'!$G$6:$N$69,8,FALSE)</f>
        <v>13B</v>
      </c>
      <c r="L4198" s="1">
        <f>VLOOKUP(A4198,'volatile collection data'!$G$6:$J$69,4,FALSE)</f>
        <v>4.7</v>
      </c>
      <c r="M4198" s="1">
        <f>VLOOKUP($A4198,'volatile collection data'!$G$6:$M$69,6,FALSE)</f>
        <v>10</v>
      </c>
      <c r="N4198" s="1">
        <f>VLOOKUP($A4198,'volatile collection data'!$G$6:$M$69,7,FALSE)</f>
        <v>4.7</v>
      </c>
      <c r="O4198" s="1">
        <f>VLOOKUP(A4198,'volatile collection data'!$G$6:$K$69,5,FALSE)</f>
        <v>0</v>
      </c>
      <c r="P4198" s="1" t="str">
        <f t="shared" si="393"/>
        <v>7C</v>
      </c>
      <c r="Q4198">
        <f t="shared" si="391"/>
        <v>0.2082789074915089</v>
      </c>
      <c r="R4198" t="str">
        <f t="shared" si="394"/>
        <v>13B_0-C&amp;4.7%4.7@10</v>
      </c>
      <c r="S4198" t="str">
        <f t="shared" si="395"/>
        <v>7C-13B-VCS-Loc-22</v>
      </c>
      <c r="T4198" t="str">
        <f>IFERROR(IF(VLOOKUP(S4198,Bad!$A:$A,1,FALSE)='RAW2'!S4198,"yes","no"),"no")</f>
        <v>no</v>
      </c>
      <c r="U4198" t="str">
        <f>IFERROR(VLOOKUP(F4198,compounds!$A:$B,2,FALSE),"")</f>
        <v/>
      </c>
      <c r="V4198" t="str">
        <f>VLOOKUP(B4198,'volatile collection data'!$O:$P,2,FALSE)</f>
        <v>26.apr.22 13</v>
      </c>
    </row>
    <row r="4199" spans="1:22" x14ac:dyDescent="0.2">
      <c r="A4199" t="s">
        <v>391</v>
      </c>
      <c r="B4199" s="1" t="str">
        <f t="shared" si="392"/>
        <v>7C</v>
      </c>
      <c r="C4199">
        <v>22.802</v>
      </c>
      <c r="D4199">
        <f t="shared" si="390"/>
        <v>22.8</v>
      </c>
      <c r="E4199">
        <f>VLOOKUP(D4199,'Peak Combiner'!$A$5:$D$4980,4,FALSE)</f>
        <v>22.8</v>
      </c>
      <c r="F4199">
        <f>IFERROR(VLOOKUP(D4199,rt_comb!$A:$B,2,FALSE),D4199)</f>
        <v>22.8</v>
      </c>
      <c r="G4199">
        <v>3723223</v>
      </c>
      <c r="H4199">
        <f>SUMIFS($G:$G,$E:$E,18.51,'RAW2'!$A:$A,'RAW2'!A4199)</f>
        <v>41908642</v>
      </c>
      <c r="I4199" s="1" t="str">
        <f>VLOOKUP(A4199,'volatile collection data'!$G$6:$H$69,2,FALSE)</f>
        <v>C</v>
      </c>
      <c r="J4199" s="1">
        <f>VLOOKUP(A4199,'volatile collection data'!$G$6:$I$69,3,FALSE)</f>
        <v>7</v>
      </c>
      <c r="K4199" s="1" t="str">
        <f>VLOOKUP(A4199,'volatile collection data'!$G$6:$N$69,8,FALSE)</f>
        <v>13B</v>
      </c>
      <c r="L4199" s="1">
        <f>VLOOKUP(A4199,'volatile collection data'!$G$6:$J$69,4,FALSE)</f>
        <v>4.7</v>
      </c>
      <c r="M4199" s="1">
        <f>VLOOKUP($A4199,'volatile collection data'!$G$6:$M$69,6,FALSE)</f>
        <v>10</v>
      </c>
      <c r="N4199" s="1">
        <f>VLOOKUP($A4199,'volatile collection data'!$G$6:$M$69,7,FALSE)</f>
        <v>4.7</v>
      </c>
      <c r="O4199" s="1">
        <f>VLOOKUP(A4199,'volatile collection data'!$G$6:$K$69,5,FALSE)</f>
        <v>0</v>
      </c>
      <c r="P4199" s="1" t="str">
        <f t="shared" si="393"/>
        <v>7C</v>
      </c>
      <c r="Q4199">
        <f t="shared" si="391"/>
        <v>9.451214219527547E-2</v>
      </c>
      <c r="R4199" t="str">
        <f t="shared" si="394"/>
        <v>13B_0-C&amp;4.7%4.7@10</v>
      </c>
      <c r="S4199" t="str">
        <f t="shared" si="395"/>
        <v>7C-13B-VCS-Loc-22</v>
      </c>
      <c r="T4199" t="str">
        <f>IFERROR(IF(VLOOKUP(S4199,Bad!$A:$A,1,FALSE)='RAW2'!S4199,"yes","no"),"no")</f>
        <v>no</v>
      </c>
      <c r="U4199" t="str">
        <f>IFERROR(VLOOKUP(F4199,compounds!$A:$B,2,FALSE),"")</f>
        <v/>
      </c>
      <c r="V4199" t="str">
        <f>VLOOKUP(B4199,'volatile collection data'!$O:$P,2,FALSE)</f>
        <v>26.apr.22 13</v>
      </c>
    </row>
    <row r="4200" spans="1:22" x14ac:dyDescent="0.2">
      <c r="A4200" t="s">
        <v>391</v>
      </c>
      <c r="B4200" s="1" t="str">
        <f t="shared" si="392"/>
        <v>7C</v>
      </c>
      <c r="C4200">
        <v>23.332999999999998</v>
      </c>
      <c r="D4200">
        <f t="shared" si="390"/>
        <v>23.33</v>
      </c>
      <c r="E4200">
        <f>VLOOKUP(D4200,'Peak Combiner'!$A$5:$D$4980,4,FALSE)</f>
        <v>23.32</v>
      </c>
      <c r="F4200">
        <f>IFERROR(VLOOKUP(D4200,rt_comb!$A:$B,2,FALSE),D4200)</f>
        <v>23.33</v>
      </c>
      <c r="G4200">
        <v>1806804</v>
      </c>
      <c r="H4200">
        <f>SUMIFS($G:$G,$E:$E,18.51,'RAW2'!$A:$A,'RAW2'!A4200)</f>
        <v>41908642</v>
      </c>
      <c r="I4200" s="1" t="str">
        <f>VLOOKUP(A4200,'volatile collection data'!$G$6:$H$69,2,FALSE)</f>
        <v>C</v>
      </c>
      <c r="J4200" s="1">
        <f>VLOOKUP(A4200,'volatile collection data'!$G$6:$I$69,3,FALSE)</f>
        <v>7</v>
      </c>
      <c r="K4200" s="1" t="str">
        <f>VLOOKUP(A4200,'volatile collection data'!$G$6:$N$69,8,FALSE)</f>
        <v>13B</v>
      </c>
      <c r="L4200" s="1">
        <f>VLOOKUP(A4200,'volatile collection data'!$G$6:$J$69,4,FALSE)</f>
        <v>4.7</v>
      </c>
      <c r="M4200" s="1">
        <f>VLOOKUP($A4200,'volatile collection data'!$G$6:$M$69,6,FALSE)</f>
        <v>10</v>
      </c>
      <c r="N4200" s="1">
        <f>VLOOKUP($A4200,'volatile collection data'!$G$6:$M$69,7,FALSE)</f>
        <v>4.7</v>
      </c>
      <c r="O4200" s="1">
        <f>VLOOKUP(A4200,'volatile collection data'!$G$6:$K$69,5,FALSE)</f>
        <v>0</v>
      </c>
      <c r="P4200" s="1" t="str">
        <f t="shared" si="393"/>
        <v>7C</v>
      </c>
      <c r="Q4200">
        <f t="shared" si="391"/>
        <v>4.5864810291242959E-2</v>
      </c>
      <c r="R4200" t="str">
        <f t="shared" si="394"/>
        <v>13B_0-C&amp;4.7%4.7@10</v>
      </c>
      <c r="S4200" t="str">
        <f t="shared" si="395"/>
        <v>7C-13B-VCS-Loc-22</v>
      </c>
      <c r="T4200" t="str">
        <f>IFERROR(IF(VLOOKUP(S4200,Bad!$A:$A,1,FALSE)='RAW2'!S4200,"yes","no"),"no")</f>
        <v>no</v>
      </c>
      <c r="U4200" t="str">
        <f>IFERROR(VLOOKUP(F4200,compounds!$A:$B,2,FALSE),"")</f>
        <v/>
      </c>
      <c r="V4200" t="str">
        <f>VLOOKUP(B4200,'volatile collection data'!$O:$P,2,FALSE)</f>
        <v>26.apr.22 13</v>
      </c>
    </row>
    <row r="4201" spans="1:22" x14ac:dyDescent="0.2">
      <c r="A4201" t="s">
        <v>391</v>
      </c>
      <c r="B4201" s="1" t="str">
        <f t="shared" si="392"/>
        <v>7C</v>
      </c>
      <c r="C4201">
        <v>25.449000000000002</v>
      </c>
      <c r="D4201">
        <f t="shared" si="390"/>
        <v>25.45</v>
      </c>
      <c r="E4201">
        <f>VLOOKUP(D4201,'Peak Combiner'!$A$5:$D$4980,4,FALSE)</f>
        <v>25.45</v>
      </c>
      <c r="F4201">
        <f>IFERROR(VLOOKUP(D4201,rt_comb!$A:$B,2,FALSE),D4201)</f>
        <v>25.45</v>
      </c>
      <c r="G4201">
        <v>2722662</v>
      </c>
      <c r="H4201">
        <f>SUMIFS($G:$G,$E:$E,18.51,'RAW2'!$A:$A,'RAW2'!A4201)</f>
        <v>41908642</v>
      </c>
      <c r="I4201" s="1" t="str">
        <f>VLOOKUP(A4201,'volatile collection data'!$G$6:$H$69,2,FALSE)</f>
        <v>C</v>
      </c>
      <c r="J4201" s="1">
        <f>VLOOKUP(A4201,'volatile collection data'!$G$6:$I$69,3,FALSE)</f>
        <v>7</v>
      </c>
      <c r="K4201" s="1" t="str">
        <f>VLOOKUP(A4201,'volatile collection data'!$G$6:$N$69,8,FALSE)</f>
        <v>13B</v>
      </c>
      <c r="L4201" s="1">
        <f>VLOOKUP(A4201,'volatile collection data'!$G$6:$J$69,4,FALSE)</f>
        <v>4.7</v>
      </c>
      <c r="M4201" s="1">
        <f>VLOOKUP($A4201,'volatile collection data'!$G$6:$M$69,6,FALSE)</f>
        <v>10</v>
      </c>
      <c r="N4201" s="1">
        <f>VLOOKUP($A4201,'volatile collection data'!$G$6:$M$69,7,FALSE)</f>
        <v>4.7</v>
      </c>
      <c r="O4201" s="1">
        <f>VLOOKUP(A4201,'volatile collection data'!$G$6:$K$69,5,FALSE)</f>
        <v>0</v>
      </c>
      <c r="P4201" s="1" t="str">
        <f t="shared" si="393"/>
        <v>7C</v>
      </c>
      <c r="Q4201">
        <f t="shared" si="391"/>
        <v>6.9113404728557246E-2</v>
      </c>
      <c r="R4201" t="str">
        <f t="shared" si="394"/>
        <v>13B_0-C&amp;4.7%4.7@10</v>
      </c>
      <c r="S4201" t="str">
        <f t="shared" si="395"/>
        <v>7C-13B-VCS-Loc-22</v>
      </c>
      <c r="T4201" t="str">
        <f>IFERROR(IF(VLOOKUP(S4201,Bad!$A:$A,1,FALSE)='RAW2'!S4201,"yes","no"),"no")</f>
        <v>no</v>
      </c>
      <c r="U4201" t="str">
        <f>IFERROR(VLOOKUP(F4201,compounds!$A:$B,2,FALSE),"")</f>
        <v/>
      </c>
      <c r="V4201" t="str">
        <f>VLOOKUP(B4201,'volatile collection data'!$O:$P,2,FALSE)</f>
        <v>26.apr.22 13</v>
      </c>
    </row>
    <row r="4202" spans="1:22" x14ac:dyDescent="0.2">
      <c r="A4202" t="s">
        <v>391</v>
      </c>
      <c r="B4202" s="1" t="str">
        <f t="shared" si="392"/>
        <v>7C</v>
      </c>
      <c r="C4202">
        <v>25.684000000000001</v>
      </c>
      <c r="D4202">
        <f t="shared" si="390"/>
        <v>25.68</v>
      </c>
      <c r="E4202">
        <f>VLOOKUP(D4202,'Peak Combiner'!$A$5:$D$4980,4,FALSE)</f>
        <v>25.67</v>
      </c>
      <c r="F4202">
        <f>IFERROR(VLOOKUP(D4202,rt_comb!$A:$B,2,FALSE),D4202)</f>
        <v>25.68</v>
      </c>
      <c r="G4202">
        <v>3552711</v>
      </c>
      <c r="H4202">
        <f>SUMIFS($G:$G,$E:$E,18.51,'RAW2'!$A:$A,'RAW2'!A4202)</f>
        <v>41908642</v>
      </c>
      <c r="I4202" s="1" t="str">
        <f>VLOOKUP(A4202,'volatile collection data'!$G$6:$H$69,2,FALSE)</f>
        <v>C</v>
      </c>
      <c r="J4202" s="1">
        <f>VLOOKUP(A4202,'volatile collection data'!$G$6:$I$69,3,FALSE)</f>
        <v>7</v>
      </c>
      <c r="K4202" s="1" t="str">
        <f>VLOOKUP(A4202,'volatile collection data'!$G$6:$N$69,8,FALSE)</f>
        <v>13B</v>
      </c>
      <c r="L4202" s="1">
        <f>VLOOKUP(A4202,'volatile collection data'!$G$6:$J$69,4,FALSE)</f>
        <v>4.7</v>
      </c>
      <c r="M4202" s="1">
        <f>VLOOKUP($A4202,'volatile collection data'!$G$6:$M$69,6,FALSE)</f>
        <v>10</v>
      </c>
      <c r="N4202" s="1">
        <f>VLOOKUP($A4202,'volatile collection data'!$G$6:$M$69,7,FALSE)</f>
        <v>4.7</v>
      </c>
      <c r="O4202" s="1">
        <f>VLOOKUP(A4202,'volatile collection data'!$G$6:$K$69,5,FALSE)</f>
        <v>0</v>
      </c>
      <c r="P4202" s="1" t="str">
        <f t="shared" si="393"/>
        <v>7C</v>
      </c>
      <c r="Q4202">
        <f t="shared" si="391"/>
        <v>9.0183780883046571E-2</v>
      </c>
      <c r="R4202" t="str">
        <f t="shared" si="394"/>
        <v>13B_0-C&amp;4.7%4.7@10</v>
      </c>
      <c r="S4202" t="str">
        <f t="shared" si="395"/>
        <v>7C-13B-VCS-Loc-22</v>
      </c>
      <c r="T4202" t="str">
        <f>IFERROR(IF(VLOOKUP(S4202,Bad!$A:$A,1,FALSE)='RAW2'!S4202,"yes","no"),"no")</f>
        <v>no</v>
      </c>
      <c r="U4202" t="str">
        <f>IFERROR(VLOOKUP(F4202,compounds!$A:$B,2,FALSE),"")</f>
        <v/>
      </c>
      <c r="V4202" t="str">
        <f>VLOOKUP(B4202,'volatile collection data'!$O:$P,2,FALSE)</f>
        <v>26.apr.22 13</v>
      </c>
    </row>
    <row r="4203" spans="1:22" x14ac:dyDescent="0.2">
      <c r="A4203" t="s">
        <v>391</v>
      </c>
      <c r="B4203" s="1" t="str">
        <f t="shared" si="392"/>
        <v>7C</v>
      </c>
      <c r="C4203">
        <v>26.638000000000002</v>
      </c>
      <c r="D4203">
        <f t="shared" si="390"/>
        <v>26.64</v>
      </c>
      <c r="E4203">
        <f>VLOOKUP(D4203,'Peak Combiner'!$A$5:$D$4980,4,FALSE)</f>
        <v>26.62</v>
      </c>
      <c r="F4203">
        <f>IFERROR(VLOOKUP(D4203,rt_comb!$A:$B,2,FALSE),D4203)</f>
        <v>26.64</v>
      </c>
      <c r="G4203">
        <v>2009843</v>
      </c>
      <c r="H4203">
        <f>SUMIFS($G:$G,$E:$E,18.51,'RAW2'!$A:$A,'RAW2'!A4203)</f>
        <v>41908642</v>
      </c>
      <c r="I4203" s="1" t="str">
        <f>VLOOKUP(A4203,'volatile collection data'!$G$6:$H$69,2,FALSE)</f>
        <v>C</v>
      </c>
      <c r="J4203" s="1">
        <f>VLOOKUP(A4203,'volatile collection data'!$G$6:$I$69,3,FALSE)</f>
        <v>7</v>
      </c>
      <c r="K4203" s="1" t="str">
        <f>VLOOKUP(A4203,'volatile collection data'!$G$6:$N$69,8,FALSE)</f>
        <v>13B</v>
      </c>
      <c r="L4203" s="1">
        <f>VLOOKUP(A4203,'volatile collection data'!$G$6:$J$69,4,FALSE)</f>
        <v>4.7</v>
      </c>
      <c r="M4203" s="1">
        <f>VLOOKUP($A4203,'volatile collection data'!$G$6:$M$69,6,FALSE)</f>
        <v>10</v>
      </c>
      <c r="N4203" s="1">
        <f>VLOOKUP($A4203,'volatile collection data'!$G$6:$M$69,7,FALSE)</f>
        <v>4.7</v>
      </c>
      <c r="O4203" s="1">
        <f>VLOOKUP(A4203,'volatile collection data'!$G$6:$K$69,5,FALSE)</f>
        <v>0</v>
      </c>
      <c r="P4203" s="1" t="str">
        <f t="shared" si="393"/>
        <v>7C</v>
      </c>
      <c r="Q4203">
        <f t="shared" si="391"/>
        <v>5.1018853129715575E-2</v>
      </c>
      <c r="R4203" t="str">
        <f t="shared" si="394"/>
        <v>13B_0-C&amp;4.7%4.7@10</v>
      </c>
      <c r="S4203" t="str">
        <f t="shared" si="395"/>
        <v>7C-13B-VCS-Loc-22</v>
      </c>
      <c r="T4203" t="str">
        <f>IFERROR(IF(VLOOKUP(S4203,Bad!$A:$A,1,FALSE)='RAW2'!S4203,"yes","no"),"no")</f>
        <v>no</v>
      </c>
      <c r="U4203" t="str">
        <f>IFERROR(VLOOKUP(F4203,compounds!$A:$B,2,FALSE),"")</f>
        <v/>
      </c>
      <c r="V4203" t="str">
        <f>VLOOKUP(B4203,'volatile collection data'!$O:$P,2,FALSE)</f>
        <v>26.apr.22 13</v>
      </c>
    </row>
    <row r="4204" spans="1:22" x14ac:dyDescent="0.2">
      <c r="A4204" t="s">
        <v>391</v>
      </c>
      <c r="B4204" s="1" t="str">
        <f t="shared" si="392"/>
        <v>7C</v>
      </c>
      <c r="C4204">
        <v>27.916</v>
      </c>
      <c r="D4204">
        <f t="shared" si="390"/>
        <v>27.92</v>
      </c>
      <c r="E4204">
        <f>VLOOKUP(D4204,'Peak Combiner'!$A$5:$D$4980,4,FALSE)</f>
        <v>27.92</v>
      </c>
      <c r="F4204">
        <f>IFERROR(VLOOKUP(D4204,rt_comb!$A:$B,2,FALSE),D4204)</f>
        <v>27.92</v>
      </c>
      <c r="G4204">
        <v>855981</v>
      </c>
      <c r="H4204">
        <f>SUMIFS($G:$G,$E:$E,18.51,'RAW2'!$A:$A,'RAW2'!A4204)</f>
        <v>41908642</v>
      </c>
      <c r="I4204" s="1" t="str">
        <f>VLOOKUP(A4204,'volatile collection data'!$G$6:$H$69,2,FALSE)</f>
        <v>C</v>
      </c>
      <c r="J4204" s="1">
        <f>VLOOKUP(A4204,'volatile collection data'!$G$6:$I$69,3,FALSE)</f>
        <v>7</v>
      </c>
      <c r="K4204" s="1" t="str">
        <f>VLOOKUP(A4204,'volatile collection data'!$G$6:$N$69,8,FALSE)</f>
        <v>13B</v>
      </c>
      <c r="L4204" s="1">
        <f>VLOOKUP(A4204,'volatile collection data'!$G$6:$J$69,4,FALSE)</f>
        <v>4.7</v>
      </c>
      <c r="M4204" s="1">
        <f>VLOOKUP($A4204,'volatile collection data'!$G$6:$M$69,6,FALSE)</f>
        <v>10</v>
      </c>
      <c r="N4204" s="1">
        <f>VLOOKUP($A4204,'volatile collection data'!$G$6:$M$69,7,FALSE)</f>
        <v>4.7</v>
      </c>
      <c r="O4204" s="1">
        <f>VLOOKUP(A4204,'volatile collection data'!$G$6:$K$69,5,FALSE)</f>
        <v>0</v>
      </c>
      <c r="P4204" s="1" t="str">
        <f t="shared" si="393"/>
        <v>7C</v>
      </c>
      <c r="Q4204">
        <f t="shared" si="391"/>
        <v>2.1728646924574244E-2</v>
      </c>
      <c r="R4204" t="str">
        <f t="shared" si="394"/>
        <v>13B_0-C&amp;4.7%4.7@10</v>
      </c>
      <c r="S4204" t="str">
        <f t="shared" si="395"/>
        <v>7C-13B-VCS-Loc-22</v>
      </c>
      <c r="T4204" t="str">
        <f>IFERROR(IF(VLOOKUP(S4204,Bad!$A:$A,1,FALSE)='RAW2'!S4204,"yes","no"),"no")</f>
        <v>no</v>
      </c>
      <c r="U4204" t="str">
        <f>IFERROR(VLOOKUP(F4204,compounds!$A:$B,2,FALSE),"")</f>
        <v/>
      </c>
      <c r="V4204" t="str">
        <f>VLOOKUP(B4204,'volatile collection data'!$O:$P,2,FALSE)</f>
        <v>26.apr.22 13</v>
      </c>
    </row>
    <row r="4205" spans="1:22" x14ac:dyDescent="0.2">
      <c r="A4205" t="s">
        <v>391</v>
      </c>
      <c r="B4205" s="1" t="str">
        <f t="shared" si="392"/>
        <v>7C</v>
      </c>
      <c r="C4205">
        <v>29.032</v>
      </c>
      <c r="D4205">
        <f t="shared" si="390"/>
        <v>29.03</v>
      </c>
      <c r="E4205">
        <f>VLOOKUP(D4205,'Peak Combiner'!$A$5:$D$4980,4,FALSE)</f>
        <v>29.03</v>
      </c>
      <c r="F4205">
        <f>IFERROR(VLOOKUP(D4205,rt_comb!$A:$B,2,FALSE),D4205)</f>
        <v>29.03</v>
      </c>
      <c r="G4205">
        <v>1668187</v>
      </c>
      <c r="H4205">
        <f>SUMIFS($G:$G,$E:$E,18.51,'RAW2'!$A:$A,'RAW2'!A4205)</f>
        <v>41908642</v>
      </c>
      <c r="I4205" s="1" t="str">
        <f>VLOOKUP(A4205,'volatile collection data'!$G$6:$H$69,2,FALSE)</f>
        <v>C</v>
      </c>
      <c r="J4205" s="1">
        <f>VLOOKUP(A4205,'volatile collection data'!$G$6:$I$69,3,FALSE)</f>
        <v>7</v>
      </c>
      <c r="K4205" s="1" t="str">
        <f>VLOOKUP(A4205,'volatile collection data'!$G$6:$N$69,8,FALSE)</f>
        <v>13B</v>
      </c>
      <c r="L4205" s="1">
        <f>VLOOKUP(A4205,'volatile collection data'!$G$6:$J$69,4,FALSE)</f>
        <v>4.7</v>
      </c>
      <c r="M4205" s="1">
        <f>VLOOKUP($A4205,'volatile collection data'!$G$6:$M$69,6,FALSE)</f>
        <v>10</v>
      </c>
      <c r="N4205" s="1">
        <f>VLOOKUP($A4205,'volatile collection data'!$G$6:$M$69,7,FALSE)</f>
        <v>4.7</v>
      </c>
      <c r="O4205" s="1">
        <f>VLOOKUP(A4205,'volatile collection data'!$G$6:$K$69,5,FALSE)</f>
        <v>0</v>
      </c>
      <c r="P4205" s="1" t="str">
        <f t="shared" si="393"/>
        <v>7C</v>
      </c>
      <c r="Q4205">
        <f t="shared" si="391"/>
        <v>4.2346087503302911E-2</v>
      </c>
      <c r="R4205" t="str">
        <f t="shared" si="394"/>
        <v>13B_0-C&amp;4.7%4.7@10</v>
      </c>
      <c r="S4205" t="str">
        <f t="shared" si="395"/>
        <v>7C-13B-VCS-Loc-22</v>
      </c>
      <c r="T4205" t="str">
        <f>IFERROR(IF(VLOOKUP(S4205,Bad!$A:$A,1,FALSE)='RAW2'!S4205,"yes","no"),"no")</f>
        <v>no</v>
      </c>
      <c r="U4205" t="str">
        <f>IFERROR(VLOOKUP(F4205,compounds!$A:$B,2,FALSE),"")</f>
        <v/>
      </c>
      <c r="V4205" t="str">
        <f>VLOOKUP(B4205,'volatile collection data'!$O:$P,2,FALSE)</f>
        <v>26.apr.22 13</v>
      </c>
    </row>
    <row r="4206" spans="1:22" x14ac:dyDescent="0.2">
      <c r="A4206" t="s">
        <v>391</v>
      </c>
      <c r="B4206" s="1" t="str">
        <f t="shared" si="392"/>
        <v>7C</v>
      </c>
      <c r="C4206">
        <v>30.962</v>
      </c>
      <c r="D4206">
        <f t="shared" si="390"/>
        <v>30.96</v>
      </c>
      <c r="E4206">
        <f>VLOOKUP(D4206,'Peak Combiner'!$A$5:$D$4980,4,FALSE)</f>
        <v>30.94</v>
      </c>
      <c r="F4206">
        <f>IFERROR(VLOOKUP(D4206,rt_comb!$A:$B,2,FALSE),D4206)</f>
        <v>30.96</v>
      </c>
      <c r="G4206">
        <v>1622524</v>
      </c>
      <c r="H4206">
        <f>SUMIFS($G:$G,$E:$E,18.51,'RAW2'!$A:$A,'RAW2'!A4206)</f>
        <v>41908642</v>
      </c>
      <c r="I4206" s="1" t="str">
        <f>VLOOKUP(A4206,'volatile collection data'!$G$6:$H$69,2,FALSE)</f>
        <v>C</v>
      </c>
      <c r="J4206" s="1">
        <f>VLOOKUP(A4206,'volatile collection data'!$G$6:$I$69,3,FALSE)</f>
        <v>7</v>
      </c>
      <c r="K4206" s="1" t="str">
        <f>VLOOKUP(A4206,'volatile collection data'!$G$6:$N$69,8,FALSE)</f>
        <v>13B</v>
      </c>
      <c r="L4206" s="1">
        <f>VLOOKUP(A4206,'volatile collection data'!$G$6:$J$69,4,FALSE)</f>
        <v>4.7</v>
      </c>
      <c r="M4206" s="1">
        <f>VLOOKUP($A4206,'volatile collection data'!$G$6:$M$69,6,FALSE)</f>
        <v>10</v>
      </c>
      <c r="N4206" s="1">
        <f>VLOOKUP($A4206,'volatile collection data'!$G$6:$M$69,7,FALSE)</f>
        <v>4.7</v>
      </c>
      <c r="O4206" s="1">
        <f>VLOOKUP(A4206,'volatile collection data'!$G$6:$K$69,5,FALSE)</f>
        <v>0</v>
      </c>
      <c r="P4206" s="1" t="str">
        <f t="shared" si="393"/>
        <v>7C</v>
      </c>
      <c r="Q4206">
        <f t="shared" si="391"/>
        <v>4.1186955227566845E-2</v>
      </c>
      <c r="R4206" t="str">
        <f t="shared" si="394"/>
        <v>13B_0-C&amp;4.7%4.7@10</v>
      </c>
      <c r="S4206" t="str">
        <f t="shared" si="395"/>
        <v>7C-13B-VCS-Loc-22</v>
      </c>
      <c r="T4206" t="str">
        <f>IFERROR(IF(VLOOKUP(S4206,Bad!$A:$A,1,FALSE)='RAW2'!S4206,"yes","no"),"no")</f>
        <v>no</v>
      </c>
      <c r="U4206" t="str">
        <f>IFERROR(VLOOKUP(F4206,compounds!$A:$B,2,FALSE),"")</f>
        <v/>
      </c>
      <c r="V4206" t="str">
        <f>VLOOKUP(B4206,'volatile collection data'!$O:$P,2,FALSE)</f>
        <v>26.apr.22 13</v>
      </c>
    </row>
    <row r="4207" spans="1:22" x14ac:dyDescent="0.2">
      <c r="A4207" t="s">
        <v>391</v>
      </c>
      <c r="B4207" s="1" t="str">
        <f t="shared" si="392"/>
        <v>7C</v>
      </c>
      <c r="C4207">
        <v>31.257000000000001</v>
      </c>
      <c r="D4207">
        <f t="shared" si="390"/>
        <v>31.26</v>
      </c>
      <c r="E4207">
        <f>VLOOKUP(D4207,'Peak Combiner'!$A$5:$D$4980,4,FALSE)</f>
        <v>31.26</v>
      </c>
      <c r="F4207">
        <f>IFERROR(VLOOKUP(D4207,rt_comb!$A:$B,2,FALSE),D4207)</f>
        <v>31.26</v>
      </c>
      <c r="G4207">
        <v>1275920</v>
      </c>
      <c r="H4207">
        <f>SUMIFS($G:$G,$E:$E,18.51,'RAW2'!$A:$A,'RAW2'!A4207)</f>
        <v>41908642</v>
      </c>
      <c r="I4207" s="1" t="str">
        <f>VLOOKUP(A4207,'volatile collection data'!$G$6:$H$69,2,FALSE)</f>
        <v>C</v>
      </c>
      <c r="J4207" s="1">
        <f>VLOOKUP(A4207,'volatile collection data'!$G$6:$I$69,3,FALSE)</f>
        <v>7</v>
      </c>
      <c r="K4207" s="1" t="str">
        <f>VLOOKUP(A4207,'volatile collection data'!$G$6:$N$69,8,FALSE)</f>
        <v>13B</v>
      </c>
      <c r="L4207" s="1">
        <f>VLOOKUP(A4207,'volatile collection data'!$G$6:$J$69,4,FALSE)</f>
        <v>4.7</v>
      </c>
      <c r="M4207" s="1">
        <f>VLOOKUP($A4207,'volatile collection data'!$G$6:$M$69,6,FALSE)</f>
        <v>10</v>
      </c>
      <c r="N4207" s="1">
        <f>VLOOKUP($A4207,'volatile collection data'!$G$6:$M$69,7,FALSE)</f>
        <v>4.7</v>
      </c>
      <c r="O4207" s="1">
        <f>VLOOKUP(A4207,'volatile collection data'!$G$6:$K$69,5,FALSE)</f>
        <v>0</v>
      </c>
      <c r="P4207" s="1" t="str">
        <f t="shared" si="393"/>
        <v>7C</v>
      </c>
      <c r="Q4207">
        <f t="shared" si="391"/>
        <v>3.2388587111165747E-2</v>
      </c>
      <c r="R4207" t="str">
        <f t="shared" si="394"/>
        <v>13B_0-C&amp;4.7%4.7@10</v>
      </c>
      <c r="S4207" t="str">
        <f t="shared" si="395"/>
        <v>7C-13B-VCS-Loc-22</v>
      </c>
      <c r="T4207" t="str">
        <f>IFERROR(IF(VLOOKUP(S4207,Bad!$A:$A,1,FALSE)='RAW2'!S4207,"yes","no"),"no")</f>
        <v>no</v>
      </c>
      <c r="U4207" t="str">
        <f>IFERROR(VLOOKUP(F4207,compounds!$A:$B,2,FALSE),"")</f>
        <v/>
      </c>
      <c r="V4207" t="str">
        <f>VLOOKUP(B4207,'volatile collection data'!$O:$P,2,FALSE)</f>
        <v>26.apr.22 13</v>
      </c>
    </row>
    <row r="4208" spans="1:22" x14ac:dyDescent="0.2">
      <c r="A4208" t="s">
        <v>391</v>
      </c>
      <c r="B4208" s="1" t="str">
        <f t="shared" si="392"/>
        <v>7C</v>
      </c>
      <c r="C4208">
        <v>31.747</v>
      </c>
      <c r="D4208">
        <f t="shared" si="390"/>
        <v>31.75</v>
      </c>
      <c r="E4208">
        <f>VLOOKUP(D4208,'Peak Combiner'!$A$5:$D$4980,4,FALSE)</f>
        <v>31.73</v>
      </c>
      <c r="F4208">
        <f>IFERROR(VLOOKUP(D4208,rt_comb!$A:$B,2,FALSE),D4208)</f>
        <v>31.75</v>
      </c>
      <c r="G4208">
        <v>2043237</v>
      </c>
      <c r="H4208">
        <f>SUMIFS($G:$G,$E:$E,18.51,'RAW2'!$A:$A,'RAW2'!A4208)</f>
        <v>41908642</v>
      </c>
      <c r="I4208" s="1" t="str">
        <f>VLOOKUP(A4208,'volatile collection data'!$G$6:$H$69,2,FALSE)</f>
        <v>C</v>
      </c>
      <c r="J4208" s="1">
        <f>VLOOKUP(A4208,'volatile collection data'!$G$6:$I$69,3,FALSE)</f>
        <v>7</v>
      </c>
      <c r="K4208" s="1" t="str">
        <f>VLOOKUP(A4208,'volatile collection data'!$G$6:$N$69,8,FALSE)</f>
        <v>13B</v>
      </c>
      <c r="L4208" s="1">
        <f>VLOOKUP(A4208,'volatile collection data'!$G$6:$J$69,4,FALSE)</f>
        <v>4.7</v>
      </c>
      <c r="M4208" s="1">
        <f>VLOOKUP($A4208,'volatile collection data'!$G$6:$M$69,6,FALSE)</f>
        <v>10</v>
      </c>
      <c r="N4208" s="1">
        <f>VLOOKUP($A4208,'volatile collection data'!$G$6:$M$69,7,FALSE)</f>
        <v>4.7</v>
      </c>
      <c r="O4208" s="1">
        <f>VLOOKUP(A4208,'volatile collection data'!$G$6:$K$69,5,FALSE)</f>
        <v>0</v>
      </c>
      <c r="P4208" s="1" t="str">
        <f t="shared" si="393"/>
        <v>7C</v>
      </c>
      <c r="Q4208">
        <f t="shared" si="391"/>
        <v>5.1866543014653717E-2</v>
      </c>
      <c r="R4208" t="str">
        <f t="shared" si="394"/>
        <v>13B_0-C&amp;4.7%4.7@10</v>
      </c>
      <c r="S4208" t="str">
        <f t="shared" si="395"/>
        <v>7C-13B-VCS-Loc-22</v>
      </c>
      <c r="T4208" t="str">
        <f>IFERROR(IF(VLOOKUP(S4208,Bad!$A:$A,1,FALSE)='RAW2'!S4208,"yes","no"),"no")</f>
        <v>no</v>
      </c>
      <c r="U4208" t="str">
        <f>IFERROR(VLOOKUP(F4208,compounds!$A:$B,2,FALSE),"")</f>
        <v/>
      </c>
      <c r="V4208" t="str">
        <f>VLOOKUP(B4208,'volatile collection data'!$O:$P,2,FALSE)</f>
        <v>26.apr.22 13</v>
      </c>
    </row>
    <row r="4209" spans="1:22" x14ac:dyDescent="0.2">
      <c r="A4209" t="s">
        <v>391</v>
      </c>
      <c r="B4209" s="1" t="str">
        <f t="shared" si="392"/>
        <v>7C</v>
      </c>
      <c r="C4209">
        <v>34.067</v>
      </c>
      <c r="D4209">
        <f t="shared" si="390"/>
        <v>34.07</v>
      </c>
      <c r="E4209">
        <f>VLOOKUP(D4209,'Peak Combiner'!$A$5:$D$4980,4,FALSE)</f>
        <v>34.06</v>
      </c>
      <c r="F4209">
        <f>IFERROR(VLOOKUP(D4209,rt_comb!$A:$B,2,FALSE),D4209)</f>
        <v>34.07</v>
      </c>
      <c r="G4209">
        <v>907856</v>
      </c>
      <c r="H4209">
        <f>SUMIFS($G:$G,$E:$E,18.51,'RAW2'!$A:$A,'RAW2'!A4209)</f>
        <v>41908642</v>
      </c>
      <c r="I4209" s="1" t="str">
        <f>VLOOKUP(A4209,'volatile collection data'!$G$6:$H$69,2,FALSE)</f>
        <v>C</v>
      </c>
      <c r="J4209" s="1">
        <f>VLOOKUP(A4209,'volatile collection data'!$G$6:$I$69,3,FALSE)</f>
        <v>7</v>
      </c>
      <c r="K4209" s="1" t="str">
        <f>VLOOKUP(A4209,'volatile collection data'!$G$6:$N$69,8,FALSE)</f>
        <v>13B</v>
      </c>
      <c r="L4209" s="1">
        <f>VLOOKUP(A4209,'volatile collection data'!$G$6:$J$69,4,FALSE)</f>
        <v>4.7</v>
      </c>
      <c r="M4209" s="1">
        <f>VLOOKUP($A4209,'volatile collection data'!$G$6:$M$69,6,FALSE)</f>
        <v>10</v>
      </c>
      <c r="N4209" s="1">
        <f>VLOOKUP($A4209,'volatile collection data'!$G$6:$M$69,7,FALSE)</f>
        <v>4.7</v>
      </c>
      <c r="O4209" s="1">
        <f>VLOOKUP(A4209,'volatile collection data'!$G$6:$K$69,5,FALSE)</f>
        <v>0</v>
      </c>
      <c r="P4209" s="1" t="str">
        <f t="shared" si="393"/>
        <v>7C</v>
      </c>
      <c r="Q4209">
        <f t="shared" si="391"/>
        <v>2.3045467694208482E-2</v>
      </c>
      <c r="R4209" t="str">
        <f t="shared" si="394"/>
        <v>13B_0-C&amp;4.7%4.7@10</v>
      </c>
      <c r="S4209" t="str">
        <f t="shared" si="395"/>
        <v>7C-13B-VCS-Loc-22</v>
      </c>
      <c r="T4209" t="str">
        <f>IFERROR(IF(VLOOKUP(S4209,Bad!$A:$A,1,FALSE)='RAW2'!S4209,"yes","no"),"no")</f>
        <v>no</v>
      </c>
      <c r="U4209" t="str">
        <f>IFERROR(VLOOKUP(F4209,compounds!$A:$B,2,FALSE),"")</f>
        <v/>
      </c>
      <c r="V4209" t="str">
        <f>VLOOKUP(B4209,'volatile collection data'!$O:$P,2,FALSE)</f>
        <v>26.apr.22 13</v>
      </c>
    </row>
    <row r="4210" spans="1:22" x14ac:dyDescent="0.2">
      <c r="A4210" t="s">
        <v>391</v>
      </c>
      <c r="B4210" s="1" t="str">
        <f t="shared" si="392"/>
        <v>7C</v>
      </c>
      <c r="C4210">
        <v>34.94</v>
      </c>
      <c r="D4210">
        <f t="shared" si="390"/>
        <v>34.94</v>
      </c>
      <c r="E4210">
        <f>VLOOKUP(D4210,'Peak Combiner'!$A$5:$D$4980,4,FALSE)</f>
        <v>34.86</v>
      </c>
      <c r="F4210">
        <f>IFERROR(VLOOKUP(D4210,rt_comb!$A:$B,2,FALSE),D4210)</f>
        <v>34.94</v>
      </c>
      <c r="G4210">
        <v>2171087</v>
      </c>
      <c r="H4210">
        <f>SUMIFS($G:$G,$E:$E,18.51,'RAW2'!$A:$A,'RAW2'!A4210)</f>
        <v>41908642</v>
      </c>
      <c r="I4210" s="1" t="str">
        <f>VLOOKUP(A4210,'volatile collection data'!$G$6:$H$69,2,FALSE)</f>
        <v>C</v>
      </c>
      <c r="J4210" s="1">
        <f>VLOOKUP(A4210,'volatile collection data'!$G$6:$I$69,3,FALSE)</f>
        <v>7</v>
      </c>
      <c r="K4210" s="1" t="str">
        <f>VLOOKUP(A4210,'volatile collection data'!$G$6:$N$69,8,FALSE)</f>
        <v>13B</v>
      </c>
      <c r="L4210" s="1">
        <f>VLOOKUP(A4210,'volatile collection data'!$G$6:$J$69,4,FALSE)</f>
        <v>4.7</v>
      </c>
      <c r="M4210" s="1">
        <f>VLOOKUP($A4210,'volatile collection data'!$G$6:$M$69,6,FALSE)</f>
        <v>10</v>
      </c>
      <c r="N4210" s="1">
        <f>VLOOKUP($A4210,'volatile collection data'!$G$6:$M$69,7,FALSE)</f>
        <v>4.7</v>
      </c>
      <c r="O4210" s="1">
        <f>VLOOKUP(A4210,'volatile collection data'!$G$6:$K$69,5,FALSE)</f>
        <v>0</v>
      </c>
      <c r="P4210" s="1" t="str">
        <f t="shared" si="393"/>
        <v>7C</v>
      </c>
      <c r="Q4210">
        <f t="shared" si="391"/>
        <v>5.5111950925935412E-2</v>
      </c>
      <c r="R4210" t="str">
        <f t="shared" si="394"/>
        <v>13B_0-C&amp;4.7%4.7@10</v>
      </c>
      <c r="S4210" t="str">
        <f t="shared" si="395"/>
        <v>7C-13B-VCS-Loc-22</v>
      </c>
      <c r="T4210" t="str">
        <f>IFERROR(IF(VLOOKUP(S4210,Bad!$A:$A,1,FALSE)='RAW2'!S4210,"yes","no"),"no")</f>
        <v>no</v>
      </c>
      <c r="U4210" t="str">
        <f>IFERROR(VLOOKUP(F4210,compounds!$A:$B,2,FALSE),"")</f>
        <v/>
      </c>
      <c r="V4210" t="str">
        <f>VLOOKUP(B4210,'volatile collection data'!$O:$P,2,FALSE)</f>
        <v>26.apr.22 13</v>
      </c>
    </row>
    <row r="4211" spans="1:22" x14ac:dyDescent="0.2">
      <c r="A4211" t="s">
        <v>391</v>
      </c>
      <c r="B4211" s="1" t="str">
        <f t="shared" si="392"/>
        <v>7C</v>
      </c>
      <c r="C4211">
        <v>36.167000000000002</v>
      </c>
      <c r="D4211">
        <f t="shared" si="390"/>
        <v>36.17</v>
      </c>
      <c r="E4211">
        <f>VLOOKUP(D4211,'Peak Combiner'!$A$5:$D$4980,4,FALSE)</f>
        <v>36.11</v>
      </c>
      <c r="F4211">
        <f>IFERROR(VLOOKUP(D4211,rt_comb!$A:$B,2,FALSE),D4211)</f>
        <v>36.17</v>
      </c>
      <c r="G4211">
        <v>1889751</v>
      </c>
      <c r="H4211">
        <f>SUMIFS($G:$G,$E:$E,18.51,'RAW2'!$A:$A,'RAW2'!A4211)</f>
        <v>41908642</v>
      </c>
      <c r="I4211" s="1" t="str">
        <f>VLOOKUP(A4211,'volatile collection data'!$G$6:$H$69,2,FALSE)</f>
        <v>C</v>
      </c>
      <c r="J4211" s="1">
        <f>VLOOKUP(A4211,'volatile collection data'!$G$6:$I$69,3,FALSE)</f>
        <v>7</v>
      </c>
      <c r="K4211" s="1" t="str">
        <f>VLOOKUP(A4211,'volatile collection data'!$G$6:$N$69,8,FALSE)</f>
        <v>13B</v>
      </c>
      <c r="L4211" s="1">
        <f>VLOOKUP(A4211,'volatile collection data'!$G$6:$J$69,4,FALSE)</f>
        <v>4.7</v>
      </c>
      <c r="M4211" s="1">
        <f>VLOOKUP($A4211,'volatile collection data'!$G$6:$M$69,6,FALSE)</f>
        <v>10</v>
      </c>
      <c r="N4211" s="1">
        <f>VLOOKUP($A4211,'volatile collection data'!$G$6:$M$69,7,FALSE)</f>
        <v>4.7</v>
      </c>
      <c r="O4211" s="1">
        <f>VLOOKUP(A4211,'volatile collection data'!$G$6:$K$69,5,FALSE)</f>
        <v>0</v>
      </c>
      <c r="P4211" s="1" t="str">
        <f t="shared" si="393"/>
        <v>7C</v>
      </c>
      <c r="Q4211">
        <f t="shared" si="391"/>
        <v>4.7970378144329251E-2</v>
      </c>
      <c r="R4211" t="str">
        <f t="shared" si="394"/>
        <v>13B_0-C&amp;4.7%4.7@10</v>
      </c>
      <c r="S4211" t="str">
        <f t="shared" si="395"/>
        <v>7C-13B-VCS-Loc-22</v>
      </c>
      <c r="T4211" t="str">
        <f>IFERROR(IF(VLOOKUP(S4211,Bad!$A:$A,1,FALSE)='RAW2'!S4211,"yes","no"),"no")</f>
        <v>no</v>
      </c>
      <c r="U4211" t="str">
        <f>IFERROR(VLOOKUP(F4211,compounds!$A:$B,2,FALSE),"")</f>
        <v/>
      </c>
      <c r="V4211" t="str">
        <f>VLOOKUP(B4211,'volatile collection data'!$O:$P,2,FALSE)</f>
        <v>26.apr.22 13</v>
      </c>
    </row>
    <row r="4212" spans="1:22" x14ac:dyDescent="0.2">
      <c r="A4212" t="s">
        <v>391</v>
      </c>
      <c r="B4212" s="1" t="str">
        <f t="shared" si="392"/>
        <v>7C</v>
      </c>
      <c r="C4212">
        <v>36.539000000000001</v>
      </c>
      <c r="D4212">
        <f t="shared" si="390"/>
        <v>36.54</v>
      </c>
      <c r="E4212">
        <f>VLOOKUP(D4212,'Peak Combiner'!$A$5:$D$4980,4,FALSE)</f>
        <v>36.54</v>
      </c>
      <c r="F4212">
        <f>IFERROR(VLOOKUP(D4212,rt_comb!$A:$B,2,FALSE),D4212)</f>
        <v>36.54</v>
      </c>
      <c r="G4212">
        <v>863440</v>
      </c>
      <c r="H4212">
        <f>SUMIFS($G:$G,$E:$E,18.51,'RAW2'!$A:$A,'RAW2'!A4212)</f>
        <v>41908642</v>
      </c>
      <c r="I4212" s="1" t="str">
        <f>VLOOKUP(A4212,'volatile collection data'!$G$6:$H$69,2,FALSE)</f>
        <v>C</v>
      </c>
      <c r="J4212" s="1">
        <f>VLOOKUP(A4212,'volatile collection data'!$G$6:$I$69,3,FALSE)</f>
        <v>7</v>
      </c>
      <c r="K4212" s="1" t="str">
        <f>VLOOKUP(A4212,'volatile collection data'!$G$6:$N$69,8,FALSE)</f>
        <v>13B</v>
      </c>
      <c r="L4212" s="1">
        <f>VLOOKUP(A4212,'volatile collection data'!$G$6:$J$69,4,FALSE)</f>
        <v>4.7</v>
      </c>
      <c r="M4212" s="1">
        <f>VLOOKUP($A4212,'volatile collection data'!$G$6:$M$69,6,FALSE)</f>
        <v>10</v>
      </c>
      <c r="N4212" s="1">
        <f>VLOOKUP($A4212,'volatile collection data'!$G$6:$M$69,7,FALSE)</f>
        <v>4.7</v>
      </c>
      <c r="O4212" s="1">
        <f>VLOOKUP(A4212,'volatile collection data'!$G$6:$K$69,5,FALSE)</f>
        <v>0</v>
      </c>
      <c r="P4212" s="1" t="str">
        <f t="shared" si="393"/>
        <v>7C</v>
      </c>
      <c r="Q4212">
        <f t="shared" si="391"/>
        <v>2.191798988593717E-2</v>
      </c>
      <c r="R4212" t="str">
        <f t="shared" si="394"/>
        <v>13B_0-C&amp;4.7%4.7@10</v>
      </c>
      <c r="S4212" t="str">
        <f t="shared" si="395"/>
        <v>7C-13B-VCS-Loc-22</v>
      </c>
      <c r="T4212" t="str">
        <f>IFERROR(IF(VLOOKUP(S4212,Bad!$A:$A,1,FALSE)='RAW2'!S4212,"yes","no"),"no")</f>
        <v>no</v>
      </c>
      <c r="U4212" t="str">
        <f>IFERROR(VLOOKUP(F4212,compounds!$A:$B,2,FALSE),"")</f>
        <v/>
      </c>
      <c r="V4212" t="str">
        <f>VLOOKUP(B4212,'volatile collection data'!$O:$P,2,FALSE)</f>
        <v>26.apr.22 13</v>
      </c>
    </row>
    <row r="4213" spans="1:22" x14ac:dyDescent="0.2">
      <c r="A4213" t="s">
        <v>391</v>
      </c>
      <c r="B4213" s="1" t="str">
        <f t="shared" si="392"/>
        <v>7C</v>
      </c>
      <c r="C4213">
        <v>36.593000000000004</v>
      </c>
      <c r="D4213">
        <f t="shared" si="390"/>
        <v>36.590000000000003</v>
      </c>
      <c r="E4213">
        <f>VLOOKUP(D4213,'Peak Combiner'!$A$5:$D$4980,4,FALSE)</f>
        <v>36.590000000000003</v>
      </c>
      <c r="F4213">
        <f>IFERROR(VLOOKUP(D4213,rt_comb!$A:$B,2,FALSE),D4213)</f>
        <v>36.590000000000003</v>
      </c>
      <c r="G4213">
        <v>2570504</v>
      </c>
      <c r="H4213">
        <f>SUMIFS($G:$G,$E:$E,18.51,'RAW2'!$A:$A,'RAW2'!A4213)</f>
        <v>41908642</v>
      </c>
      <c r="I4213" s="1" t="str">
        <f>VLOOKUP(A4213,'volatile collection data'!$G$6:$H$69,2,FALSE)</f>
        <v>C</v>
      </c>
      <c r="J4213" s="1">
        <f>VLOOKUP(A4213,'volatile collection data'!$G$6:$I$69,3,FALSE)</f>
        <v>7</v>
      </c>
      <c r="K4213" s="1" t="str">
        <f>VLOOKUP(A4213,'volatile collection data'!$G$6:$N$69,8,FALSE)</f>
        <v>13B</v>
      </c>
      <c r="L4213" s="1">
        <f>VLOOKUP(A4213,'volatile collection data'!$G$6:$J$69,4,FALSE)</f>
        <v>4.7</v>
      </c>
      <c r="M4213" s="1">
        <f>VLOOKUP($A4213,'volatile collection data'!$G$6:$M$69,6,FALSE)</f>
        <v>10</v>
      </c>
      <c r="N4213" s="1">
        <f>VLOOKUP($A4213,'volatile collection data'!$G$6:$M$69,7,FALSE)</f>
        <v>4.7</v>
      </c>
      <c r="O4213" s="1">
        <f>VLOOKUP(A4213,'volatile collection data'!$G$6:$K$69,5,FALSE)</f>
        <v>0</v>
      </c>
      <c r="P4213" s="1" t="str">
        <f t="shared" si="393"/>
        <v>7C</v>
      </c>
      <c r="Q4213">
        <f t="shared" si="391"/>
        <v>6.5250950469935412E-2</v>
      </c>
      <c r="R4213" t="str">
        <f t="shared" si="394"/>
        <v>13B_0-C&amp;4.7%4.7@10</v>
      </c>
      <c r="S4213" t="str">
        <f t="shared" si="395"/>
        <v>7C-13B-VCS-Loc-22</v>
      </c>
      <c r="T4213" t="str">
        <f>IFERROR(IF(VLOOKUP(S4213,Bad!$A:$A,1,FALSE)='RAW2'!S4213,"yes","no"),"no")</f>
        <v>no</v>
      </c>
      <c r="U4213" t="str">
        <f>IFERROR(VLOOKUP(F4213,compounds!$A:$B,2,FALSE),"")</f>
        <v/>
      </c>
      <c r="V4213" t="str">
        <f>VLOOKUP(B4213,'volatile collection data'!$O:$P,2,FALSE)</f>
        <v>26.apr.22 13</v>
      </c>
    </row>
    <row r="4214" spans="1:22" x14ac:dyDescent="0.2">
      <c r="A4214" t="s">
        <v>391</v>
      </c>
      <c r="B4214" s="1" t="str">
        <f t="shared" si="392"/>
        <v>7C</v>
      </c>
      <c r="C4214">
        <v>36.756999999999998</v>
      </c>
      <c r="D4214">
        <f t="shared" si="390"/>
        <v>36.76</v>
      </c>
      <c r="E4214">
        <f>VLOOKUP(D4214,'Peak Combiner'!$A$5:$D$4980,4,FALSE)</f>
        <v>36.76</v>
      </c>
      <c r="F4214">
        <f>IFERROR(VLOOKUP(D4214,rt_comb!$A:$B,2,FALSE),D4214)</f>
        <v>36.76</v>
      </c>
      <c r="G4214">
        <v>1045238</v>
      </c>
      <c r="H4214">
        <f>SUMIFS($G:$G,$E:$E,18.51,'RAW2'!$A:$A,'RAW2'!A4214)</f>
        <v>41908642</v>
      </c>
      <c r="I4214" s="1" t="str">
        <f>VLOOKUP(A4214,'volatile collection data'!$G$6:$H$69,2,FALSE)</f>
        <v>C</v>
      </c>
      <c r="J4214" s="1">
        <f>VLOOKUP(A4214,'volatile collection data'!$G$6:$I$69,3,FALSE)</f>
        <v>7</v>
      </c>
      <c r="K4214" s="1" t="str">
        <f>VLOOKUP(A4214,'volatile collection data'!$G$6:$N$69,8,FALSE)</f>
        <v>13B</v>
      </c>
      <c r="L4214" s="1">
        <f>VLOOKUP(A4214,'volatile collection data'!$G$6:$J$69,4,FALSE)</f>
        <v>4.7</v>
      </c>
      <c r="M4214" s="1">
        <f>VLOOKUP($A4214,'volatile collection data'!$G$6:$M$69,6,FALSE)</f>
        <v>10</v>
      </c>
      <c r="N4214" s="1">
        <f>VLOOKUP($A4214,'volatile collection data'!$G$6:$M$69,7,FALSE)</f>
        <v>4.7</v>
      </c>
      <c r="O4214" s="1">
        <f>VLOOKUP(A4214,'volatile collection data'!$G$6:$K$69,5,FALSE)</f>
        <v>0</v>
      </c>
      <c r="P4214" s="1" t="str">
        <f t="shared" si="393"/>
        <v>7C</v>
      </c>
      <c r="Q4214">
        <f t="shared" si="391"/>
        <v>2.6532840628644947E-2</v>
      </c>
      <c r="R4214" t="str">
        <f t="shared" si="394"/>
        <v>13B_0-C&amp;4.7%4.7@10</v>
      </c>
      <c r="S4214" t="str">
        <f t="shared" si="395"/>
        <v>7C-13B-VCS-Loc-22</v>
      </c>
      <c r="T4214" t="str">
        <f>IFERROR(IF(VLOOKUP(S4214,Bad!$A:$A,1,FALSE)='RAW2'!S4214,"yes","no"),"no")</f>
        <v>no</v>
      </c>
      <c r="U4214" t="str">
        <f>IFERROR(VLOOKUP(F4214,compounds!$A:$B,2,FALSE),"")</f>
        <v/>
      </c>
      <c r="V4214" t="str">
        <f>VLOOKUP(B4214,'volatile collection data'!$O:$P,2,FALSE)</f>
        <v>26.apr.22 13</v>
      </c>
    </row>
    <row r="4215" spans="1:22" x14ac:dyDescent="0.2">
      <c r="A4215" t="s">
        <v>391</v>
      </c>
      <c r="B4215" s="1" t="str">
        <f t="shared" si="392"/>
        <v>7C</v>
      </c>
      <c r="C4215">
        <v>37.295999999999999</v>
      </c>
      <c r="D4215">
        <f t="shared" si="390"/>
        <v>37.299999999999997</v>
      </c>
      <c r="E4215">
        <f>VLOOKUP(D4215,'Peak Combiner'!$A$5:$D$4980,4,FALSE)</f>
        <v>37.24</v>
      </c>
      <c r="F4215">
        <f>IFERROR(VLOOKUP(D4215,rt_comb!$A:$B,2,FALSE),D4215)</f>
        <v>37.299999999999997</v>
      </c>
      <c r="G4215">
        <v>2349462</v>
      </c>
      <c r="H4215">
        <f>SUMIFS($G:$G,$E:$E,18.51,'RAW2'!$A:$A,'RAW2'!A4215)</f>
        <v>41908642</v>
      </c>
      <c r="I4215" s="1" t="str">
        <f>VLOOKUP(A4215,'volatile collection data'!$G$6:$H$69,2,FALSE)</f>
        <v>C</v>
      </c>
      <c r="J4215" s="1">
        <f>VLOOKUP(A4215,'volatile collection data'!$G$6:$I$69,3,FALSE)</f>
        <v>7</v>
      </c>
      <c r="K4215" s="1" t="str">
        <f>VLOOKUP(A4215,'volatile collection data'!$G$6:$N$69,8,FALSE)</f>
        <v>13B</v>
      </c>
      <c r="L4215" s="1">
        <f>VLOOKUP(A4215,'volatile collection data'!$G$6:$J$69,4,FALSE)</f>
        <v>4.7</v>
      </c>
      <c r="M4215" s="1">
        <f>VLOOKUP($A4215,'volatile collection data'!$G$6:$M$69,6,FALSE)</f>
        <v>10</v>
      </c>
      <c r="N4215" s="1">
        <f>VLOOKUP($A4215,'volatile collection data'!$G$6:$M$69,7,FALSE)</f>
        <v>4.7</v>
      </c>
      <c r="O4215" s="1">
        <f>VLOOKUP(A4215,'volatile collection data'!$G$6:$K$69,5,FALSE)</f>
        <v>0</v>
      </c>
      <c r="P4215" s="1" t="str">
        <f t="shared" si="393"/>
        <v>7C</v>
      </c>
      <c r="Q4215">
        <f t="shared" si="391"/>
        <v>5.9639910536219899E-2</v>
      </c>
      <c r="R4215" t="str">
        <f t="shared" si="394"/>
        <v>13B_0-C&amp;4.7%4.7@10</v>
      </c>
      <c r="S4215" t="str">
        <f t="shared" si="395"/>
        <v>7C-13B-VCS-Loc-22</v>
      </c>
      <c r="T4215" t="str">
        <f>IFERROR(IF(VLOOKUP(S4215,Bad!$A:$A,1,FALSE)='RAW2'!S4215,"yes","no"),"no")</f>
        <v>no</v>
      </c>
      <c r="U4215" t="str">
        <f>IFERROR(VLOOKUP(F4215,compounds!$A:$B,2,FALSE),"")</f>
        <v/>
      </c>
      <c r="V4215" t="str">
        <f>VLOOKUP(B4215,'volatile collection data'!$O:$P,2,FALSE)</f>
        <v>26.apr.22 13</v>
      </c>
    </row>
    <row r="4216" spans="1:22" x14ac:dyDescent="0.2">
      <c r="A4216" t="s">
        <v>391</v>
      </c>
      <c r="B4216" s="1" t="str">
        <f t="shared" si="392"/>
        <v>7C</v>
      </c>
      <c r="C4216">
        <v>37.671999999999997</v>
      </c>
      <c r="D4216">
        <f t="shared" si="390"/>
        <v>37.67</v>
      </c>
      <c r="E4216">
        <f>VLOOKUP(D4216,'Peak Combiner'!$A$5:$D$4980,4,FALSE)</f>
        <v>37.67</v>
      </c>
      <c r="F4216">
        <f>IFERROR(VLOOKUP(D4216,rt_comb!$A:$B,2,FALSE),D4216)</f>
        <v>37.67</v>
      </c>
      <c r="G4216">
        <v>2951631</v>
      </c>
      <c r="H4216">
        <f>SUMIFS($G:$G,$E:$E,18.51,'RAW2'!$A:$A,'RAW2'!A4216)</f>
        <v>41908642</v>
      </c>
      <c r="I4216" s="1" t="str">
        <f>VLOOKUP(A4216,'volatile collection data'!$G$6:$H$69,2,FALSE)</f>
        <v>C</v>
      </c>
      <c r="J4216" s="1">
        <f>VLOOKUP(A4216,'volatile collection data'!$G$6:$I$69,3,FALSE)</f>
        <v>7</v>
      </c>
      <c r="K4216" s="1" t="str">
        <f>VLOOKUP(A4216,'volatile collection data'!$G$6:$N$69,8,FALSE)</f>
        <v>13B</v>
      </c>
      <c r="L4216" s="1">
        <f>VLOOKUP(A4216,'volatile collection data'!$G$6:$J$69,4,FALSE)</f>
        <v>4.7</v>
      </c>
      <c r="M4216" s="1">
        <f>VLOOKUP($A4216,'volatile collection data'!$G$6:$M$69,6,FALSE)</f>
        <v>10</v>
      </c>
      <c r="N4216" s="1">
        <f>VLOOKUP($A4216,'volatile collection data'!$G$6:$M$69,7,FALSE)</f>
        <v>4.7</v>
      </c>
      <c r="O4216" s="1">
        <f>VLOOKUP(A4216,'volatile collection data'!$G$6:$K$69,5,FALSE)</f>
        <v>0</v>
      </c>
      <c r="P4216" s="1" t="str">
        <f t="shared" si="393"/>
        <v>7C</v>
      </c>
      <c r="Q4216">
        <f t="shared" si="391"/>
        <v>7.4925667568121246E-2</v>
      </c>
      <c r="R4216" t="str">
        <f t="shared" si="394"/>
        <v>13B_0-C&amp;4.7%4.7@10</v>
      </c>
      <c r="S4216" t="str">
        <f t="shared" si="395"/>
        <v>7C-13B-VCS-Loc-22</v>
      </c>
      <c r="T4216" t="str">
        <f>IFERROR(IF(VLOOKUP(S4216,Bad!$A:$A,1,FALSE)='RAW2'!S4216,"yes","no"),"no")</f>
        <v>no</v>
      </c>
      <c r="U4216" t="str">
        <f>IFERROR(VLOOKUP(F4216,compounds!$A:$B,2,FALSE),"")</f>
        <v/>
      </c>
      <c r="V4216" t="str">
        <f>VLOOKUP(B4216,'volatile collection data'!$O:$P,2,FALSE)</f>
        <v>26.apr.22 13</v>
      </c>
    </row>
    <row r="4217" spans="1:22" x14ac:dyDescent="0.2">
      <c r="A4217" t="s">
        <v>391</v>
      </c>
      <c r="B4217" s="1" t="str">
        <f t="shared" si="392"/>
        <v>7C</v>
      </c>
      <c r="C4217">
        <v>37.783000000000001</v>
      </c>
      <c r="D4217">
        <f t="shared" si="390"/>
        <v>37.78</v>
      </c>
      <c r="E4217">
        <f>VLOOKUP(D4217,'Peak Combiner'!$A$5:$D$4980,4,FALSE)</f>
        <v>37.78</v>
      </c>
      <c r="F4217">
        <f>IFERROR(VLOOKUP(D4217,rt_comb!$A:$B,2,FALSE),D4217)</f>
        <v>37.78</v>
      </c>
      <c r="G4217">
        <v>1782316</v>
      </c>
      <c r="H4217">
        <f>SUMIFS($G:$G,$E:$E,18.51,'RAW2'!$A:$A,'RAW2'!A4217)</f>
        <v>41908642</v>
      </c>
      <c r="I4217" s="1" t="str">
        <f>VLOOKUP(A4217,'volatile collection data'!$G$6:$H$69,2,FALSE)</f>
        <v>C</v>
      </c>
      <c r="J4217" s="1">
        <f>VLOOKUP(A4217,'volatile collection data'!$G$6:$I$69,3,FALSE)</f>
        <v>7</v>
      </c>
      <c r="K4217" s="1" t="str">
        <f>VLOOKUP(A4217,'volatile collection data'!$G$6:$N$69,8,FALSE)</f>
        <v>13B</v>
      </c>
      <c r="L4217" s="1">
        <f>VLOOKUP(A4217,'volatile collection data'!$G$6:$J$69,4,FALSE)</f>
        <v>4.7</v>
      </c>
      <c r="M4217" s="1">
        <f>VLOOKUP($A4217,'volatile collection data'!$G$6:$M$69,6,FALSE)</f>
        <v>10</v>
      </c>
      <c r="N4217" s="1">
        <f>VLOOKUP($A4217,'volatile collection data'!$G$6:$M$69,7,FALSE)</f>
        <v>4.7</v>
      </c>
      <c r="O4217" s="1">
        <f>VLOOKUP(A4217,'volatile collection data'!$G$6:$K$69,5,FALSE)</f>
        <v>0</v>
      </c>
      <c r="P4217" s="1" t="str">
        <f t="shared" si="393"/>
        <v>7C</v>
      </c>
      <c r="Q4217">
        <f t="shared" si="391"/>
        <v>4.5243194734485299E-2</v>
      </c>
      <c r="R4217" t="str">
        <f t="shared" si="394"/>
        <v>13B_0-C&amp;4.7%4.7@10</v>
      </c>
      <c r="S4217" t="str">
        <f t="shared" si="395"/>
        <v>7C-13B-VCS-Loc-22</v>
      </c>
      <c r="T4217" t="str">
        <f>IFERROR(IF(VLOOKUP(S4217,Bad!$A:$A,1,FALSE)='RAW2'!S4217,"yes","no"),"no")</f>
        <v>no</v>
      </c>
      <c r="U4217" t="str">
        <f>IFERROR(VLOOKUP(F4217,compounds!$A:$B,2,FALSE),"")</f>
        <v/>
      </c>
      <c r="V4217" t="str">
        <f>VLOOKUP(B4217,'volatile collection data'!$O:$P,2,FALSE)</f>
        <v>26.apr.22 13</v>
      </c>
    </row>
    <row r="4218" spans="1:22" x14ac:dyDescent="0.2">
      <c r="A4218" t="s">
        <v>391</v>
      </c>
      <c r="B4218" s="1" t="str">
        <f t="shared" si="392"/>
        <v>7C</v>
      </c>
      <c r="C4218">
        <v>38.451999999999998</v>
      </c>
      <c r="D4218">
        <f t="shared" si="390"/>
        <v>38.450000000000003</v>
      </c>
      <c r="E4218">
        <f>VLOOKUP(D4218,'Peak Combiner'!$A$5:$D$4980,4,FALSE)</f>
        <v>38.450000000000003</v>
      </c>
      <c r="F4218">
        <f>IFERROR(VLOOKUP(D4218,rt_comb!$A:$B,2,FALSE),D4218)</f>
        <v>38.450000000000003</v>
      </c>
      <c r="G4218">
        <v>2028380</v>
      </c>
      <c r="H4218">
        <f>SUMIFS($G:$G,$E:$E,18.51,'RAW2'!$A:$A,'RAW2'!A4218)</f>
        <v>41908642</v>
      </c>
      <c r="I4218" s="1" t="str">
        <f>VLOOKUP(A4218,'volatile collection data'!$G$6:$H$69,2,FALSE)</f>
        <v>C</v>
      </c>
      <c r="J4218" s="1">
        <f>VLOOKUP(A4218,'volatile collection data'!$G$6:$I$69,3,FALSE)</f>
        <v>7</v>
      </c>
      <c r="K4218" s="1" t="str">
        <f>VLOOKUP(A4218,'volatile collection data'!$G$6:$N$69,8,FALSE)</f>
        <v>13B</v>
      </c>
      <c r="L4218" s="1">
        <f>VLOOKUP(A4218,'volatile collection data'!$G$6:$J$69,4,FALSE)</f>
        <v>4.7</v>
      </c>
      <c r="M4218" s="1">
        <f>VLOOKUP($A4218,'volatile collection data'!$G$6:$M$69,6,FALSE)</f>
        <v>10</v>
      </c>
      <c r="N4218" s="1">
        <f>VLOOKUP($A4218,'volatile collection data'!$G$6:$M$69,7,FALSE)</f>
        <v>4.7</v>
      </c>
      <c r="O4218" s="1">
        <f>VLOOKUP(A4218,'volatile collection data'!$G$6:$K$69,5,FALSE)</f>
        <v>0</v>
      </c>
      <c r="P4218" s="1" t="str">
        <f t="shared" si="393"/>
        <v>7C</v>
      </c>
      <c r="Q4218">
        <f t="shared" si="391"/>
        <v>5.1489405546230466E-2</v>
      </c>
      <c r="R4218" t="str">
        <f t="shared" si="394"/>
        <v>13B_0-C&amp;4.7%4.7@10</v>
      </c>
      <c r="S4218" t="str">
        <f t="shared" si="395"/>
        <v>7C-13B-VCS-Loc-22</v>
      </c>
      <c r="T4218" t="str">
        <f>IFERROR(IF(VLOOKUP(S4218,Bad!$A:$A,1,FALSE)='RAW2'!S4218,"yes","no"),"no")</f>
        <v>no</v>
      </c>
      <c r="U4218" t="str">
        <f>IFERROR(VLOOKUP(F4218,compounds!$A:$B,2,FALSE),"")</f>
        <v/>
      </c>
      <c r="V4218" t="str">
        <f>VLOOKUP(B4218,'volatile collection data'!$O:$P,2,FALSE)</f>
        <v>26.apr.22 13</v>
      </c>
    </row>
    <row r="4219" spans="1:22" x14ac:dyDescent="0.2">
      <c r="A4219" t="s">
        <v>391</v>
      </c>
      <c r="B4219" s="1" t="str">
        <f t="shared" si="392"/>
        <v>7C</v>
      </c>
      <c r="C4219">
        <v>39.558999999999997</v>
      </c>
      <c r="D4219">
        <f t="shared" si="390"/>
        <v>39.56</v>
      </c>
      <c r="E4219">
        <f>VLOOKUP(D4219,'Peak Combiner'!$A$5:$D$4980,4,FALSE)</f>
        <v>39.56</v>
      </c>
      <c r="F4219">
        <f>IFERROR(VLOOKUP(D4219,rt_comb!$A:$B,2,FALSE),D4219)</f>
        <v>39.56</v>
      </c>
      <c r="G4219">
        <v>1036028</v>
      </c>
      <c r="H4219">
        <f>SUMIFS($G:$G,$E:$E,18.51,'RAW2'!$A:$A,'RAW2'!A4219)</f>
        <v>41908642</v>
      </c>
      <c r="I4219" s="1" t="str">
        <f>VLOOKUP(A4219,'volatile collection data'!$G$6:$H$69,2,FALSE)</f>
        <v>C</v>
      </c>
      <c r="J4219" s="1">
        <f>VLOOKUP(A4219,'volatile collection data'!$G$6:$I$69,3,FALSE)</f>
        <v>7</v>
      </c>
      <c r="K4219" s="1" t="str">
        <f>VLOOKUP(A4219,'volatile collection data'!$G$6:$N$69,8,FALSE)</f>
        <v>13B</v>
      </c>
      <c r="L4219" s="1">
        <f>VLOOKUP(A4219,'volatile collection data'!$G$6:$J$69,4,FALSE)</f>
        <v>4.7</v>
      </c>
      <c r="M4219" s="1">
        <f>VLOOKUP($A4219,'volatile collection data'!$G$6:$M$69,6,FALSE)</f>
        <v>10</v>
      </c>
      <c r="N4219" s="1">
        <f>VLOOKUP($A4219,'volatile collection data'!$G$6:$M$69,7,FALSE)</f>
        <v>4.7</v>
      </c>
      <c r="O4219" s="1">
        <f>VLOOKUP(A4219,'volatile collection data'!$G$6:$K$69,5,FALSE)</f>
        <v>0</v>
      </c>
      <c r="P4219" s="1" t="str">
        <f t="shared" si="393"/>
        <v>7C</v>
      </c>
      <c r="Q4219">
        <f t="shared" si="391"/>
        <v>2.6299049413448201E-2</v>
      </c>
      <c r="R4219" t="str">
        <f t="shared" si="394"/>
        <v>13B_0-C&amp;4.7%4.7@10</v>
      </c>
      <c r="S4219" t="str">
        <f t="shared" si="395"/>
        <v>7C-13B-VCS-Loc-22</v>
      </c>
      <c r="T4219" t="str">
        <f>IFERROR(IF(VLOOKUP(S4219,Bad!$A:$A,1,FALSE)='RAW2'!S4219,"yes","no"),"no")</f>
        <v>no</v>
      </c>
      <c r="U4219" t="str">
        <f>IFERROR(VLOOKUP(F4219,compounds!$A:$B,2,FALSE),"")</f>
        <v/>
      </c>
      <c r="V4219" t="str">
        <f>VLOOKUP(B4219,'volatile collection data'!$O:$P,2,FALSE)</f>
        <v>26.apr.22 13</v>
      </c>
    </row>
    <row r="4220" spans="1:22" x14ac:dyDescent="0.2">
      <c r="A4220" t="s">
        <v>392</v>
      </c>
      <c r="B4220" s="1" t="str">
        <f t="shared" si="392"/>
        <v>7D</v>
      </c>
      <c r="C4220">
        <v>4.1749999999999998</v>
      </c>
      <c r="D4220">
        <f t="shared" si="390"/>
        <v>4.18</v>
      </c>
      <c r="E4220">
        <f>VLOOKUP(D4220,'Peak Combiner'!$A$5:$D$4980,4,FALSE)</f>
        <v>4.1500000000000004</v>
      </c>
      <c r="F4220">
        <f>IFERROR(VLOOKUP(D4220,rt_comb!$A:$B,2,FALSE),D4220)</f>
        <v>4.18</v>
      </c>
      <c r="G4220">
        <v>-738377</v>
      </c>
      <c r="H4220">
        <f>SUMIFS($G:$G,$E:$E,18.51,'RAW2'!$A:$A,'RAW2'!A4220)</f>
        <v>29161758</v>
      </c>
      <c r="I4220" s="1" t="str">
        <f>VLOOKUP(A4220,'volatile collection data'!$G$6:$H$69,2,FALSE)</f>
        <v>D</v>
      </c>
      <c r="J4220" s="1">
        <f>VLOOKUP(A4220,'volatile collection data'!$G$6:$I$69,3,FALSE)</f>
        <v>7</v>
      </c>
      <c r="K4220" s="1" t="str">
        <f>VLOOKUP(A4220,'volatile collection data'!$G$6:$N$69,8,FALSE)</f>
        <v>22A</v>
      </c>
      <c r="L4220" s="1">
        <f>VLOOKUP(A4220,'volatile collection data'!$G$6:$J$69,4,FALSE)</f>
        <v>3.25</v>
      </c>
      <c r="M4220" s="1">
        <f>VLOOKUP($A4220,'volatile collection data'!$G$6:$M$69,6,FALSE)</f>
        <v>12</v>
      </c>
      <c r="N4220" s="1">
        <f>VLOOKUP($A4220,'volatile collection data'!$G$6:$M$69,7,FALSE)</f>
        <v>3.25</v>
      </c>
      <c r="O4220" s="1">
        <f>VLOOKUP(A4220,'volatile collection data'!$G$6:$K$69,5,FALSE)</f>
        <v>1</v>
      </c>
      <c r="P4220" s="1" t="str">
        <f t="shared" si="393"/>
        <v>7D</v>
      </c>
      <c r="Q4220">
        <f t="shared" si="391"/>
        <v>-3.8953914074200034E-2</v>
      </c>
      <c r="R4220" t="str">
        <f t="shared" si="394"/>
        <v>22A_1-D&amp;3.25%3.25@12</v>
      </c>
      <c r="S4220" t="str">
        <f t="shared" si="395"/>
        <v>7D-22A-VCS-Loc-22</v>
      </c>
      <c r="T4220" t="str">
        <f>IFERROR(IF(VLOOKUP(S4220,Bad!$A:$A,1,FALSE)='RAW2'!S4220,"yes","no"),"no")</f>
        <v>no</v>
      </c>
      <c r="U4220" t="str">
        <f>IFERROR(VLOOKUP(F4220,compounds!$A:$B,2,FALSE),"")</f>
        <v/>
      </c>
      <c r="V4220" t="str">
        <f>VLOOKUP(B4220,'volatile collection data'!$O:$P,2,FALSE)</f>
        <v>27.apr.22 22</v>
      </c>
    </row>
    <row r="4221" spans="1:22" x14ac:dyDescent="0.2">
      <c r="A4221" t="s">
        <v>392</v>
      </c>
      <c r="B4221" s="1" t="str">
        <f t="shared" si="392"/>
        <v>7D</v>
      </c>
      <c r="C4221">
        <v>4.7439999999999998</v>
      </c>
      <c r="D4221">
        <f t="shared" si="390"/>
        <v>4.74</v>
      </c>
      <c r="E4221">
        <f>VLOOKUP(D4221,'Peak Combiner'!$A$5:$D$4980,4,FALSE)</f>
        <v>4.7</v>
      </c>
      <c r="F4221">
        <f>IFERROR(VLOOKUP(D4221,rt_comb!$A:$B,2,FALSE),D4221)</f>
        <v>4.74</v>
      </c>
      <c r="G4221">
        <v>1290979</v>
      </c>
      <c r="H4221">
        <f>SUMIFS($G:$G,$E:$E,18.51,'RAW2'!$A:$A,'RAW2'!A4221)</f>
        <v>29161758</v>
      </c>
      <c r="I4221" s="1" t="str">
        <f>VLOOKUP(A4221,'volatile collection data'!$G$6:$H$69,2,FALSE)</f>
        <v>D</v>
      </c>
      <c r="J4221" s="1">
        <f>VLOOKUP(A4221,'volatile collection data'!$G$6:$I$69,3,FALSE)</f>
        <v>7</v>
      </c>
      <c r="K4221" s="1" t="str">
        <f>VLOOKUP(A4221,'volatile collection data'!$G$6:$N$69,8,FALSE)</f>
        <v>22A</v>
      </c>
      <c r="L4221" s="1">
        <f>VLOOKUP(A4221,'volatile collection data'!$G$6:$J$69,4,FALSE)</f>
        <v>3.25</v>
      </c>
      <c r="M4221" s="1">
        <f>VLOOKUP($A4221,'volatile collection data'!$G$6:$M$69,6,FALSE)</f>
        <v>12</v>
      </c>
      <c r="N4221" s="1">
        <f>VLOOKUP($A4221,'volatile collection data'!$G$6:$M$69,7,FALSE)</f>
        <v>3.25</v>
      </c>
      <c r="O4221" s="1">
        <f>VLOOKUP(A4221,'volatile collection data'!$G$6:$K$69,5,FALSE)</f>
        <v>1</v>
      </c>
      <c r="P4221" s="1" t="str">
        <f t="shared" si="393"/>
        <v>7D</v>
      </c>
      <c r="Q4221">
        <f t="shared" si="391"/>
        <v>6.8107057827636389E-2</v>
      </c>
      <c r="R4221" t="str">
        <f t="shared" si="394"/>
        <v>22A_1-D&amp;3.25%3.25@12</v>
      </c>
      <c r="S4221" t="str">
        <f t="shared" si="395"/>
        <v>7D-22A-VCS-Loc-22</v>
      </c>
      <c r="T4221" t="str">
        <f>IFERROR(IF(VLOOKUP(S4221,Bad!$A:$A,1,FALSE)='RAW2'!S4221,"yes","no"),"no")</f>
        <v>no</v>
      </c>
      <c r="U4221" t="str">
        <f>IFERROR(VLOOKUP(F4221,compounds!$A:$B,2,FALSE),"")</f>
        <v/>
      </c>
      <c r="V4221" t="str">
        <f>VLOOKUP(B4221,'volatile collection data'!$O:$P,2,FALSE)</f>
        <v>27.apr.22 22</v>
      </c>
    </row>
    <row r="4222" spans="1:22" x14ac:dyDescent="0.2">
      <c r="A4222" t="s">
        <v>392</v>
      </c>
      <c r="B4222" s="1" t="str">
        <f t="shared" si="392"/>
        <v>7D</v>
      </c>
      <c r="C4222">
        <v>9.4640000000000004</v>
      </c>
      <c r="D4222">
        <f t="shared" ref="D4222:D4285" si="396">ROUND(C4222,2)</f>
        <v>9.4600000000000009</v>
      </c>
      <c r="E4222">
        <f>VLOOKUP(D4222,'Peak Combiner'!$A$5:$D$4980,4,FALSE)</f>
        <v>9.4600000000000009</v>
      </c>
      <c r="F4222">
        <f>IFERROR(VLOOKUP(D4222,rt_comb!$A:$B,2,FALSE),D4222)</f>
        <v>9.4600000000000009</v>
      </c>
      <c r="G4222">
        <v>7900672</v>
      </c>
      <c r="H4222">
        <f>SUMIFS($G:$G,$E:$E,18.51,'RAW2'!$A:$A,'RAW2'!A4222)</f>
        <v>29161758</v>
      </c>
      <c r="I4222" s="1" t="str">
        <f>VLOOKUP(A4222,'volatile collection data'!$G$6:$H$69,2,FALSE)</f>
        <v>D</v>
      </c>
      <c r="J4222" s="1">
        <f>VLOOKUP(A4222,'volatile collection data'!$G$6:$I$69,3,FALSE)</f>
        <v>7</v>
      </c>
      <c r="K4222" s="1" t="str">
        <f>VLOOKUP(A4222,'volatile collection data'!$G$6:$N$69,8,FALSE)</f>
        <v>22A</v>
      </c>
      <c r="L4222" s="1">
        <f>VLOOKUP(A4222,'volatile collection data'!$G$6:$J$69,4,FALSE)</f>
        <v>3.25</v>
      </c>
      <c r="M4222" s="1">
        <f>VLOOKUP($A4222,'volatile collection data'!$G$6:$M$69,6,FALSE)</f>
        <v>12</v>
      </c>
      <c r="N4222" s="1">
        <f>VLOOKUP($A4222,'volatile collection data'!$G$6:$M$69,7,FALSE)</f>
        <v>3.25</v>
      </c>
      <c r="O4222" s="1">
        <f>VLOOKUP(A4222,'volatile collection data'!$G$6:$K$69,5,FALSE)</f>
        <v>1</v>
      </c>
      <c r="P4222" s="1" t="str">
        <f t="shared" si="393"/>
        <v>7D</v>
      </c>
      <c r="Q4222">
        <f t="shared" ref="Q4222:Q4285" si="397">IFERROR((30/H4222*G4222)/L4222/6,0)</f>
        <v>0.41680889060254872</v>
      </c>
      <c r="R4222" t="str">
        <f t="shared" si="394"/>
        <v>22A_1-D&amp;3.25%3.25@12</v>
      </c>
      <c r="S4222" t="str">
        <f t="shared" si="395"/>
        <v>7D-22A-VCS-Loc-22</v>
      </c>
      <c r="T4222" t="str">
        <f>IFERROR(IF(VLOOKUP(S4222,Bad!$A:$A,1,FALSE)='RAW2'!S4222,"yes","no"),"no")</f>
        <v>no</v>
      </c>
      <c r="U4222" t="str">
        <f>IFERROR(VLOOKUP(F4222,compounds!$A:$B,2,FALSE),"")</f>
        <v/>
      </c>
      <c r="V4222" t="str">
        <f>VLOOKUP(B4222,'volatile collection data'!$O:$P,2,FALSE)</f>
        <v>27.apr.22 22</v>
      </c>
    </row>
    <row r="4223" spans="1:22" x14ac:dyDescent="0.2">
      <c r="A4223" t="s">
        <v>392</v>
      </c>
      <c r="B4223" s="1" t="str">
        <f t="shared" si="392"/>
        <v>7D</v>
      </c>
      <c r="C4223">
        <v>9.5389999999999997</v>
      </c>
      <c r="D4223">
        <f t="shared" si="396"/>
        <v>9.5399999999999991</v>
      </c>
      <c r="E4223">
        <f>VLOOKUP(D4223,'Peak Combiner'!$A$5:$D$4980,4,FALSE)</f>
        <v>9.5299999999999994</v>
      </c>
      <c r="F4223">
        <f>IFERROR(VLOOKUP(D4223,rt_comb!$A:$B,2,FALSE),D4223)</f>
        <v>9.5399999999999991</v>
      </c>
      <c r="G4223">
        <v>4413770</v>
      </c>
      <c r="H4223">
        <f>SUMIFS($G:$G,$E:$E,18.51,'RAW2'!$A:$A,'RAW2'!A4223)</f>
        <v>29161758</v>
      </c>
      <c r="I4223" s="1" t="str">
        <f>VLOOKUP(A4223,'volatile collection data'!$G$6:$H$69,2,FALSE)</f>
        <v>D</v>
      </c>
      <c r="J4223" s="1">
        <f>VLOOKUP(A4223,'volatile collection data'!$G$6:$I$69,3,FALSE)</f>
        <v>7</v>
      </c>
      <c r="K4223" s="1" t="str">
        <f>VLOOKUP(A4223,'volatile collection data'!$G$6:$N$69,8,FALSE)</f>
        <v>22A</v>
      </c>
      <c r="L4223" s="1">
        <f>VLOOKUP(A4223,'volatile collection data'!$G$6:$J$69,4,FALSE)</f>
        <v>3.25</v>
      </c>
      <c r="M4223" s="1">
        <f>VLOOKUP($A4223,'volatile collection data'!$G$6:$M$69,6,FALSE)</f>
        <v>12</v>
      </c>
      <c r="N4223" s="1">
        <f>VLOOKUP($A4223,'volatile collection data'!$G$6:$M$69,7,FALSE)</f>
        <v>3.25</v>
      </c>
      <c r="O4223" s="1">
        <f>VLOOKUP(A4223,'volatile collection data'!$G$6:$K$69,5,FALSE)</f>
        <v>1</v>
      </c>
      <c r="P4223" s="1" t="str">
        <f t="shared" si="393"/>
        <v>7D</v>
      </c>
      <c r="Q4223">
        <f t="shared" si="397"/>
        <v>0.23285343032526998</v>
      </c>
      <c r="R4223" t="str">
        <f t="shared" si="394"/>
        <v>22A_1-D&amp;3.25%3.25@12</v>
      </c>
      <c r="S4223" t="str">
        <f t="shared" si="395"/>
        <v>7D-22A-VCS-Loc-22</v>
      </c>
      <c r="T4223" t="str">
        <f>IFERROR(IF(VLOOKUP(S4223,Bad!$A:$A,1,FALSE)='RAW2'!S4223,"yes","no"),"no")</f>
        <v>no</v>
      </c>
      <c r="U4223" t="str">
        <f>IFERROR(VLOOKUP(F4223,compounds!$A:$B,2,FALSE),"")</f>
        <v>z3hex</v>
      </c>
      <c r="V4223" t="str">
        <f>VLOOKUP(B4223,'volatile collection data'!$O:$P,2,FALSE)</f>
        <v>27.apr.22 22</v>
      </c>
    </row>
    <row r="4224" spans="1:22" x14ac:dyDescent="0.2">
      <c r="A4224" t="s">
        <v>392</v>
      </c>
      <c r="B4224" s="1" t="str">
        <f t="shared" si="392"/>
        <v>7D</v>
      </c>
      <c r="C4224">
        <v>10</v>
      </c>
      <c r="D4224">
        <f t="shared" si="396"/>
        <v>10</v>
      </c>
      <c r="E4224">
        <f>VLOOKUP(D4224,'Peak Combiner'!$A$5:$D$4980,4,FALSE)</f>
        <v>9.99</v>
      </c>
      <c r="F4224">
        <f>IFERROR(VLOOKUP(D4224,rt_comb!$A:$B,2,FALSE),D4224)</f>
        <v>10</v>
      </c>
      <c r="G4224">
        <v>1726163</v>
      </c>
      <c r="H4224">
        <f>SUMIFS($G:$G,$E:$E,18.51,'RAW2'!$A:$A,'RAW2'!A4224)</f>
        <v>29161758</v>
      </c>
      <c r="I4224" s="1" t="str">
        <f>VLOOKUP(A4224,'volatile collection data'!$G$6:$H$69,2,FALSE)</f>
        <v>D</v>
      </c>
      <c r="J4224" s="1">
        <f>VLOOKUP(A4224,'volatile collection data'!$G$6:$I$69,3,FALSE)</f>
        <v>7</v>
      </c>
      <c r="K4224" s="1" t="str">
        <f>VLOOKUP(A4224,'volatile collection data'!$G$6:$N$69,8,FALSE)</f>
        <v>22A</v>
      </c>
      <c r="L4224" s="1">
        <f>VLOOKUP(A4224,'volatile collection data'!$G$6:$J$69,4,FALSE)</f>
        <v>3.25</v>
      </c>
      <c r="M4224" s="1">
        <f>VLOOKUP($A4224,'volatile collection data'!$G$6:$M$69,6,FALSE)</f>
        <v>12</v>
      </c>
      <c r="N4224" s="1">
        <f>VLOOKUP($A4224,'volatile collection data'!$G$6:$M$69,7,FALSE)</f>
        <v>3.25</v>
      </c>
      <c r="O4224" s="1">
        <f>VLOOKUP(A4224,'volatile collection data'!$G$6:$K$69,5,FALSE)</f>
        <v>1</v>
      </c>
      <c r="P4224" s="1" t="str">
        <f t="shared" si="393"/>
        <v>7D</v>
      </c>
      <c r="Q4224">
        <f t="shared" si="397"/>
        <v>9.1065682138072215E-2</v>
      </c>
      <c r="R4224" t="str">
        <f t="shared" si="394"/>
        <v>22A_1-D&amp;3.25%3.25@12</v>
      </c>
      <c r="S4224" t="str">
        <f t="shared" si="395"/>
        <v>7D-22A-VCS-Loc-22</v>
      </c>
      <c r="T4224" t="str">
        <f>IFERROR(IF(VLOOKUP(S4224,Bad!$A:$A,1,FALSE)='RAW2'!S4224,"yes","no"),"no")</f>
        <v>no</v>
      </c>
      <c r="U4224" t="str">
        <f>IFERROR(VLOOKUP(F4224,compounds!$A:$B,2,FALSE),"")</f>
        <v/>
      </c>
      <c r="V4224" t="str">
        <f>VLOOKUP(B4224,'volatile collection data'!$O:$P,2,FALSE)</f>
        <v>27.apr.22 22</v>
      </c>
    </row>
    <row r="4225" spans="1:22" x14ac:dyDescent="0.2">
      <c r="A4225" t="s">
        <v>392</v>
      </c>
      <c r="B4225" s="1" t="str">
        <f t="shared" si="392"/>
        <v>7D</v>
      </c>
      <c r="C4225">
        <v>11.632999999999999</v>
      </c>
      <c r="D4225">
        <f t="shared" si="396"/>
        <v>11.63</v>
      </c>
      <c r="E4225">
        <f>VLOOKUP(D4225,'Peak Combiner'!$A$5:$D$4980,4,FALSE)</f>
        <v>11.63</v>
      </c>
      <c r="F4225">
        <f>IFERROR(VLOOKUP(D4225,rt_comb!$A:$B,2,FALSE),D4225)</f>
        <v>11.63</v>
      </c>
      <c r="G4225">
        <v>1230761</v>
      </c>
      <c r="H4225">
        <f>SUMIFS($G:$G,$E:$E,18.51,'RAW2'!$A:$A,'RAW2'!A4225)</f>
        <v>29161758</v>
      </c>
      <c r="I4225" s="1" t="str">
        <f>VLOOKUP(A4225,'volatile collection data'!$G$6:$H$69,2,FALSE)</f>
        <v>D</v>
      </c>
      <c r="J4225" s="1">
        <f>VLOOKUP(A4225,'volatile collection data'!$G$6:$I$69,3,FALSE)</f>
        <v>7</v>
      </c>
      <c r="K4225" s="1" t="str">
        <f>VLOOKUP(A4225,'volatile collection data'!$G$6:$N$69,8,FALSE)</f>
        <v>22A</v>
      </c>
      <c r="L4225" s="1">
        <f>VLOOKUP(A4225,'volatile collection data'!$G$6:$J$69,4,FALSE)</f>
        <v>3.25</v>
      </c>
      <c r="M4225" s="1">
        <f>VLOOKUP($A4225,'volatile collection data'!$G$6:$M$69,6,FALSE)</f>
        <v>12</v>
      </c>
      <c r="N4225" s="1">
        <f>VLOOKUP($A4225,'volatile collection data'!$G$6:$M$69,7,FALSE)</f>
        <v>3.25</v>
      </c>
      <c r="O4225" s="1">
        <f>VLOOKUP(A4225,'volatile collection data'!$G$6:$K$69,5,FALSE)</f>
        <v>1</v>
      </c>
      <c r="P4225" s="1" t="str">
        <f t="shared" si="393"/>
        <v>7D</v>
      </c>
      <c r="Q4225">
        <f t="shared" si="397"/>
        <v>6.4930189103772878E-2</v>
      </c>
      <c r="R4225" t="str">
        <f t="shared" si="394"/>
        <v>22A_1-D&amp;3.25%3.25@12</v>
      </c>
      <c r="S4225" t="str">
        <f t="shared" si="395"/>
        <v>7D-22A-VCS-Loc-22</v>
      </c>
      <c r="T4225" t="str">
        <f>IFERROR(IF(VLOOKUP(S4225,Bad!$A:$A,1,FALSE)='RAW2'!S4225,"yes","no"),"no")</f>
        <v>no</v>
      </c>
      <c r="U4225" t="str">
        <f>IFERROR(VLOOKUP(F4225,compounds!$A:$B,2,FALSE),"")</f>
        <v/>
      </c>
      <c r="V4225" t="str">
        <f>VLOOKUP(B4225,'volatile collection data'!$O:$P,2,FALSE)</f>
        <v>27.apr.22 22</v>
      </c>
    </row>
    <row r="4226" spans="1:22" x14ac:dyDescent="0.2">
      <c r="A4226" t="s">
        <v>392</v>
      </c>
      <c r="B4226" s="1" t="str">
        <f t="shared" si="392"/>
        <v>7D</v>
      </c>
      <c r="C4226">
        <v>12.548</v>
      </c>
      <c r="D4226">
        <f t="shared" si="396"/>
        <v>12.55</v>
      </c>
      <c r="E4226">
        <f>VLOOKUP(D4226,'Peak Combiner'!$A$5:$D$4980,4,FALSE)</f>
        <v>12.53</v>
      </c>
      <c r="F4226">
        <f>IFERROR(VLOOKUP(D4226,rt_comb!$A:$B,2,FALSE),D4226)</f>
        <v>12.54</v>
      </c>
      <c r="G4226">
        <v>9744394</v>
      </c>
      <c r="H4226">
        <f>SUMIFS($G:$G,$E:$E,18.51,'RAW2'!$A:$A,'RAW2'!A4226)</f>
        <v>29161758</v>
      </c>
      <c r="I4226" s="1" t="str">
        <f>VLOOKUP(A4226,'volatile collection data'!$G$6:$H$69,2,FALSE)</f>
        <v>D</v>
      </c>
      <c r="J4226" s="1">
        <f>VLOOKUP(A4226,'volatile collection data'!$G$6:$I$69,3,FALSE)</f>
        <v>7</v>
      </c>
      <c r="K4226" s="1" t="str">
        <f>VLOOKUP(A4226,'volatile collection data'!$G$6:$N$69,8,FALSE)</f>
        <v>22A</v>
      </c>
      <c r="L4226" s="1">
        <f>VLOOKUP(A4226,'volatile collection data'!$G$6:$J$69,4,FALSE)</f>
        <v>3.25</v>
      </c>
      <c r="M4226" s="1">
        <f>VLOOKUP($A4226,'volatile collection data'!$G$6:$M$69,6,FALSE)</f>
        <v>12</v>
      </c>
      <c r="N4226" s="1">
        <f>VLOOKUP($A4226,'volatile collection data'!$G$6:$M$69,7,FALSE)</f>
        <v>3.25</v>
      </c>
      <c r="O4226" s="1">
        <f>VLOOKUP(A4226,'volatile collection data'!$G$6:$K$69,5,FALSE)</f>
        <v>1</v>
      </c>
      <c r="P4226" s="1" t="str">
        <f t="shared" si="393"/>
        <v>7D</v>
      </c>
      <c r="Q4226">
        <f t="shared" si="397"/>
        <v>0.51407653079815641</v>
      </c>
      <c r="R4226" t="str">
        <f t="shared" si="394"/>
        <v>22A_1-D&amp;3.25%3.25@12</v>
      </c>
      <c r="S4226" t="str">
        <f t="shared" si="395"/>
        <v>7D-22A-VCS-Loc-22</v>
      </c>
      <c r="T4226" t="str">
        <f>IFERROR(IF(VLOOKUP(S4226,Bad!$A:$A,1,FALSE)='RAW2'!S4226,"yes","no"),"no")</f>
        <v>no</v>
      </c>
      <c r="U4226" t="str">
        <f>IFERROR(VLOOKUP(F4226,compounds!$A:$B,2,FALSE),"")</f>
        <v>nonanal</v>
      </c>
      <c r="V4226" t="str">
        <f>VLOOKUP(B4226,'volatile collection data'!$O:$P,2,FALSE)</f>
        <v>27.apr.22 22</v>
      </c>
    </row>
    <row r="4227" spans="1:22" x14ac:dyDescent="0.2">
      <c r="A4227" t="s">
        <v>392</v>
      </c>
      <c r="B4227" s="1" t="str">
        <f t="shared" ref="B4227:B4290" si="398">LEFT(A4227,FIND("-",A4227)-1)</f>
        <v>7D</v>
      </c>
      <c r="C4227">
        <v>12.916</v>
      </c>
      <c r="D4227">
        <f t="shared" si="396"/>
        <v>12.92</v>
      </c>
      <c r="E4227">
        <f>VLOOKUP(D4227,'Peak Combiner'!$A$5:$D$4980,4,FALSE)</f>
        <v>12.91</v>
      </c>
      <c r="F4227">
        <f>IFERROR(VLOOKUP(D4227,rt_comb!$A:$B,2,FALSE),D4227)</f>
        <v>12.92</v>
      </c>
      <c r="G4227">
        <v>17336241</v>
      </c>
      <c r="H4227">
        <f>SUMIFS($G:$G,$E:$E,18.51,'RAW2'!$A:$A,'RAW2'!A4227)</f>
        <v>29161758</v>
      </c>
      <c r="I4227" s="1" t="str">
        <f>VLOOKUP(A4227,'volatile collection data'!$G$6:$H$69,2,FALSE)</f>
        <v>D</v>
      </c>
      <c r="J4227" s="1">
        <f>VLOOKUP(A4227,'volatile collection data'!$G$6:$I$69,3,FALSE)</f>
        <v>7</v>
      </c>
      <c r="K4227" s="1" t="str">
        <f>VLOOKUP(A4227,'volatile collection data'!$G$6:$N$69,8,FALSE)</f>
        <v>22A</v>
      </c>
      <c r="L4227" s="1">
        <f>VLOOKUP(A4227,'volatile collection data'!$G$6:$J$69,4,FALSE)</f>
        <v>3.25</v>
      </c>
      <c r="M4227" s="1">
        <f>VLOOKUP($A4227,'volatile collection data'!$G$6:$M$69,6,FALSE)</f>
        <v>12</v>
      </c>
      <c r="N4227" s="1">
        <f>VLOOKUP($A4227,'volatile collection data'!$G$6:$M$69,7,FALSE)</f>
        <v>3.25</v>
      </c>
      <c r="O4227" s="1">
        <f>VLOOKUP(A4227,'volatile collection data'!$G$6:$K$69,5,FALSE)</f>
        <v>1</v>
      </c>
      <c r="P4227" s="1" t="str">
        <f t="shared" ref="P4227:P4290" si="399">J4227&amp;I4227</f>
        <v>7D</v>
      </c>
      <c r="Q4227">
        <f t="shared" si="397"/>
        <v>0.91459300910459518</v>
      </c>
      <c r="R4227" t="str">
        <f t="shared" ref="R4227:R4290" si="400">K4227&amp;"_"&amp;O4227&amp;"-"&amp;I4227&amp;"&amp;"&amp;L4227&amp;"%"&amp;N4227&amp;"@"&amp;M4227</f>
        <v>22A_1-D&amp;3.25%3.25@12</v>
      </c>
      <c r="S4227" t="str">
        <f t="shared" ref="S4227:S4290" si="401">A4227</f>
        <v>7D-22A-VCS-Loc-22</v>
      </c>
      <c r="T4227" t="str">
        <f>IFERROR(IF(VLOOKUP(S4227,Bad!$A:$A,1,FALSE)='RAW2'!S4227,"yes","no"),"no")</f>
        <v>no</v>
      </c>
      <c r="U4227" t="str">
        <f>IFERROR(VLOOKUP(F4227,compounds!$A:$B,2,FALSE),"")</f>
        <v/>
      </c>
      <c r="V4227" t="str">
        <f>VLOOKUP(B4227,'volatile collection data'!$O:$P,2,FALSE)</f>
        <v>27.apr.22 22</v>
      </c>
    </row>
    <row r="4228" spans="1:22" x14ac:dyDescent="0.2">
      <c r="A4228" t="s">
        <v>392</v>
      </c>
      <c r="B4228" s="1" t="str">
        <f t="shared" si="398"/>
        <v>7D</v>
      </c>
      <c r="C4228">
        <v>15.249000000000001</v>
      </c>
      <c r="D4228">
        <f t="shared" si="396"/>
        <v>15.25</v>
      </c>
      <c r="E4228">
        <f>VLOOKUP(D4228,'Peak Combiner'!$A$5:$D$4980,4,FALSE)</f>
        <v>15.25</v>
      </c>
      <c r="F4228">
        <f>IFERROR(VLOOKUP(D4228,rt_comb!$A:$B,2,FALSE),D4228)</f>
        <v>15.25</v>
      </c>
      <c r="G4228">
        <v>1988605</v>
      </c>
      <c r="H4228">
        <f>SUMIFS($G:$G,$E:$E,18.51,'RAW2'!$A:$A,'RAW2'!A4228)</f>
        <v>29161758</v>
      </c>
      <c r="I4228" s="1" t="str">
        <f>VLOOKUP(A4228,'volatile collection data'!$G$6:$H$69,2,FALSE)</f>
        <v>D</v>
      </c>
      <c r="J4228" s="1">
        <f>VLOOKUP(A4228,'volatile collection data'!$G$6:$I$69,3,FALSE)</f>
        <v>7</v>
      </c>
      <c r="K4228" s="1" t="str">
        <f>VLOOKUP(A4228,'volatile collection data'!$G$6:$N$69,8,FALSE)</f>
        <v>22A</v>
      </c>
      <c r="L4228" s="1">
        <f>VLOOKUP(A4228,'volatile collection data'!$G$6:$J$69,4,FALSE)</f>
        <v>3.25</v>
      </c>
      <c r="M4228" s="1">
        <f>VLOOKUP($A4228,'volatile collection data'!$G$6:$M$69,6,FALSE)</f>
        <v>12</v>
      </c>
      <c r="N4228" s="1">
        <f>VLOOKUP($A4228,'volatile collection data'!$G$6:$M$69,7,FALSE)</f>
        <v>3.25</v>
      </c>
      <c r="O4228" s="1">
        <f>VLOOKUP(A4228,'volatile collection data'!$G$6:$K$69,5,FALSE)</f>
        <v>1</v>
      </c>
      <c r="P4228" s="1" t="str">
        <f t="shared" si="399"/>
        <v>7D</v>
      </c>
      <c r="Q4228">
        <f t="shared" si="397"/>
        <v>0.10491110678897712</v>
      </c>
      <c r="R4228" t="str">
        <f t="shared" si="400"/>
        <v>22A_1-D&amp;3.25%3.25@12</v>
      </c>
      <c r="S4228" t="str">
        <f t="shared" si="401"/>
        <v>7D-22A-VCS-Loc-22</v>
      </c>
      <c r="T4228" t="str">
        <f>IFERROR(IF(VLOOKUP(S4228,Bad!$A:$A,1,FALSE)='RAW2'!S4228,"yes","no"),"no")</f>
        <v>no</v>
      </c>
      <c r="U4228" t="str">
        <f>IFERROR(VLOOKUP(F4228,compounds!$A:$B,2,FALSE),"")</f>
        <v/>
      </c>
      <c r="V4228" t="str">
        <f>VLOOKUP(B4228,'volatile collection data'!$O:$P,2,FALSE)</f>
        <v>27.apr.22 22</v>
      </c>
    </row>
    <row r="4229" spans="1:22" x14ac:dyDescent="0.2">
      <c r="A4229" t="s">
        <v>392</v>
      </c>
      <c r="B4229" s="1" t="str">
        <f t="shared" si="398"/>
        <v>7D</v>
      </c>
      <c r="C4229">
        <v>15.569000000000001</v>
      </c>
      <c r="D4229">
        <f t="shared" si="396"/>
        <v>15.57</v>
      </c>
      <c r="E4229">
        <f>VLOOKUP(D4229,'Peak Combiner'!$A$5:$D$4980,4,FALSE)</f>
        <v>15.55</v>
      </c>
      <c r="F4229">
        <f>IFERROR(VLOOKUP(D4229,rt_comb!$A:$B,2,FALSE),D4229)</f>
        <v>15.56</v>
      </c>
      <c r="G4229">
        <v>5945709</v>
      </c>
      <c r="H4229">
        <f>SUMIFS($G:$G,$E:$E,18.51,'RAW2'!$A:$A,'RAW2'!A4229)</f>
        <v>29161758</v>
      </c>
      <c r="I4229" s="1" t="str">
        <f>VLOOKUP(A4229,'volatile collection data'!$G$6:$H$69,2,FALSE)</f>
        <v>D</v>
      </c>
      <c r="J4229" s="1">
        <f>VLOOKUP(A4229,'volatile collection data'!$G$6:$I$69,3,FALSE)</f>
        <v>7</v>
      </c>
      <c r="K4229" s="1" t="str">
        <f>VLOOKUP(A4229,'volatile collection data'!$G$6:$N$69,8,FALSE)</f>
        <v>22A</v>
      </c>
      <c r="L4229" s="1">
        <f>VLOOKUP(A4229,'volatile collection data'!$G$6:$J$69,4,FALSE)</f>
        <v>3.25</v>
      </c>
      <c r="M4229" s="1">
        <f>VLOOKUP($A4229,'volatile collection data'!$G$6:$M$69,6,FALSE)</f>
        <v>12</v>
      </c>
      <c r="N4229" s="1">
        <f>VLOOKUP($A4229,'volatile collection data'!$G$6:$M$69,7,FALSE)</f>
        <v>3.25</v>
      </c>
      <c r="O4229" s="1">
        <f>VLOOKUP(A4229,'volatile collection data'!$G$6:$K$69,5,FALSE)</f>
        <v>1</v>
      </c>
      <c r="P4229" s="1" t="str">
        <f t="shared" si="399"/>
        <v>7D</v>
      </c>
      <c r="Q4229">
        <f t="shared" si="397"/>
        <v>0.31367260558792837</v>
      </c>
      <c r="R4229" t="str">
        <f t="shared" si="400"/>
        <v>22A_1-D&amp;3.25%3.25@12</v>
      </c>
      <c r="S4229" t="str">
        <f t="shared" si="401"/>
        <v>7D-22A-VCS-Loc-22</v>
      </c>
      <c r="T4229" t="str">
        <f>IFERROR(IF(VLOOKUP(S4229,Bad!$A:$A,1,FALSE)='RAW2'!S4229,"yes","no"),"no")</f>
        <v>no</v>
      </c>
      <c r="U4229" t="str">
        <f>IFERROR(VLOOKUP(F4229,compounds!$A:$B,2,FALSE),"")</f>
        <v>decanal</v>
      </c>
      <c r="V4229" t="str">
        <f>VLOOKUP(B4229,'volatile collection data'!$O:$P,2,FALSE)</f>
        <v>27.apr.22 22</v>
      </c>
    </row>
    <row r="4230" spans="1:22" x14ac:dyDescent="0.2">
      <c r="A4230" t="s">
        <v>392</v>
      </c>
      <c r="B4230" s="1" t="str">
        <f t="shared" si="398"/>
        <v>7D</v>
      </c>
      <c r="C4230">
        <v>15.785</v>
      </c>
      <c r="D4230">
        <f t="shared" si="396"/>
        <v>15.79</v>
      </c>
      <c r="E4230">
        <f>VLOOKUP(D4230,'Peak Combiner'!$A$5:$D$4980,4,FALSE)</f>
        <v>15.77</v>
      </c>
      <c r="F4230">
        <f>IFERROR(VLOOKUP(D4230,rt_comb!$A:$B,2,FALSE),D4230)</f>
        <v>15.79</v>
      </c>
      <c r="G4230">
        <v>1633349</v>
      </c>
      <c r="H4230">
        <f>SUMIFS($G:$G,$E:$E,18.51,'RAW2'!$A:$A,'RAW2'!A4230)</f>
        <v>29161758</v>
      </c>
      <c r="I4230" s="1" t="str">
        <f>VLOOKUP(A4230,'volatile collection data'!$G$6:$H$69,2,FALSE)</f>
        <v>D</v>
      </c>
      <c r="J4230" s="1">
        <f>VLOOKUP(A4230,'volatile collection data'!$G$6:$I$69,3,FALSE)</f>
        <v>7</v>
      </c>
      <c r="K4230" s="1" t="str">
        <f>VLOOKUP(A4230,'volatile collection data'!$G$6:$N$69,8,FALSE)</f>
        <v>22A</v>
      </c>
      <c r="L4230" s="1">
        <f>VLOOKUP(A4230,'volatile collection data'!$G$6:$J$69,4,FALSE)</f>
        <v>3.25</v>
      </c>
      <c r="M4230" s="1">
        <f>VLOOKUP($A4230,'volatile collection data'!$G$6:$M$69,6,FALSE)</f>
        <v>12</v>
      </c>
      <c r="N4230" s="1">
        <f>VLOOKUP($A4230,'volatile collection data'!$G$6:$M$69,7,FALSE)</f>
        <v>3.25</v>
      </c>
      <c r="O4230" s="1">
        <f>VLOOKUP(A4230,'volatile collection data'!$G$6:$K$69,5,FALSE)</f>
        <v>1</v>
      </c>
      <c r="P4230" s="1" t="str">
        <f t="shared" si="399"/>
        <v>7D</v>
      </c>
      <c r="Q4230">
        <f t="shared" si="397"/>
        <v>8.6169174553352212E-2</v>
      </c>
      <c r="R4230" t="str">
        <f t="shared" si="400"/>
        <v>22A_1-D&amp;3.25%3.25@12</v>
      </c>
      <c r="S4230" t="str">
        <f t="shared" si="401"/>
        <v>7D-22A-VCS-Loc-22</v>
      </c>
      <c r="T4230" t="str">
        <f>IFERROR(IF(VLOOKUP(S4230,Bad!$A:$A,1,FALSE)='RAW2'!S4230,"yes","no"),"no")</f>
        <v>no</v>
      </c>
      <c r="U4230" t="str">
        <f>IFERROR(VLOOKUP(F4230,compounds!$A:$B,2,FALSE),"")</f>
        <v/>
      </c>
      <c r="V4230" t="str">
        <f>VLOOKUP(B4230,'volatile collection data'!$O:$P,2,FALSE)</f>
        <v>27.apr.22 22</v>
      </c>
    </row>
    <row r="4231" spans="1:22" x14ac:dyDescent="0.2">
      <c r="A4231" t="s">
        <v>392</v>
      </c>
      <c r="B4231" s="1" t="str">
        <f t="shared" si="398"/>
        <v>7D</v>
      </c>
      <c r="C4231">
        <v>16.456</v>
      </c>
      <c r="D4231">
        <f t="shared" si="396"/>
        <v>16.46</v>
      </c>
      <c r="E4231">
        <f>VLOOKUP(D4231,'Peak Combiner'!$A$5:$D$4980,4,FALSE)</f>
        <v>16.46</v>
      </c>
      <c r="F4231">
        <f>IFERROR(VLOOKUP(D4231,rt_comb!$A:$B,2,FALSE),D4231)</f>
        <v>16.46</v>
      </c>
      <c r="G4231">
        <v>1077465</v>
      </c>
      <c r="H4231">
        <f>SUMIFS($G:$G,$E:$E,18.51,'RAW2'!$A:$A,'RAW2'!A4231)</f>
        <v>29161758</v>
      </c>
      <c r="I4231" s="1" t="str">
        <f>VLOOKUP(A4231,'volatile collection data'!$G$6:$H$69,2,FALSE)</f>
        <v>D</v>
      </c>
      <c r="J4231" s="1">
        <f>VLOOKUP(A4231,'volatile collection data'!$G$6:$I$69,3,FALSE)</f>
        <v>7</v>
      </c>
      <c r="K4231" s="1" t="str">
        <f>VLOOKUP(A4231,'volatile collection data'!$G$6:$N$69,8,FALSE)</f>
        <v>22A</v>
      </c>
      <c r="L4231" s="1">
        <f>VLOOKUP(A4231,'volatile collection data'!$G$6:$J$69,4,FALSE)</f>
        <v>3.25</v>
      </c>
      <c r="M4231" s="1">
        <f>VLOOKUP($A4231,'volatile collection data'!$G$6:$M$69,6,FALSE)</f>
        <v>12</v>
      </c>
      <c r="N4231" s="1">
        <f>VLOOKUP($A4231,'volatile collection data'!$G$6:$M$69,7,FALSE)</f>
        <v>3.25</v>
      </c>
      <c r="O4231" s="1">
        <f>VLOOKUP(A4231,'volatile collection data'!$G$6:$K$69,5,FALSE)</f>
        <v>1</v>
      </c>
      <c r="P4231" s="1" t="str">
        <f t="shared" si="399"/>
        <v>7D</v>
      </c>
      <c r="Q4231">
        <f t="shared" si="397"/>
        <v>5.6842885176485641E-2</v>
      </c>
      <c r="R4231" t="str">
        <f t="shared" si="400"/>
        <v>22A_1-D&amp;3.25%3.25@12</v>
      </c>
      <c r="S4231" t="str">
        <f t="shared" si="401"/>
        <v>7D-22A-VCS-Loc-22</v>
      </c>
      <c r="T4231" t="str">
        <f>IFERROR(IF(VLOOKUP(S4231,Bad!$A:$A,1,FALSE)='RAW2'!S4231,"yes","no"),"no")</f>
        <v>no</v>
      </c>
      <c r="U4231" t="str">
        <f>IFERROR(VLOOKUP(F4231,compounds!$A:$B,2,FALSE),"")</f>
        <v/>
      </c>
      <c r="V4231" t="str">
        <f>VLOOKUP(B4231,'volatile collection data'!$O:$P,2,FALSE)</f>
        <v>27.apr.22 22</v>
      </c>
    </row>
    <row r="4232" spans="1:22" x14ac:dyDescent="0.2">
      <c r="A4232" t="s">
        <v>392</v>
      </c>
      <c r="B4232" s="1" t="str">
        <f t="shared" si="398"/>
        <v>7D</v>
      </c>
      <c r="C4232">
        <v>18.518999999999998</v>
      </c>
      <c r="D4232">
        <f t="shared" si="396"/>
        <v>18.52</v>
      </c>
      <c r="E4232">
        <f>VLOOKUP(D4232,'Peak Combiner'!$A$5:$D$4980,4,FALSE)</f>
        <v>18.510000000000002</v>
      </c>
      <c r="F4232">
        <f>IFERROR(VLOOKUP(D4232,rt_comb!$A:$B,2,FALSE),D4232)</f>
        <v>18.52</v>
      </c>
      <c r="G4232">
        <v>29161758</v>
      </c>
      <c r="H4232">
        <f>SUMIFS($G:$G,$E:$E,18.51,'RAW2'!$A:$A,'RAW2'!A4232)</f>
        <v>29161758</v>
      </c>
      <c r="I4232" s="1" t="str">
        <f>VLOOKUP(A4232,'volatile collection data'!$G$6:$H$69,2,FALSE)</f>
        <v>D</v>
      </c>
      <c r="J4232" s="1">
        <f>VLOOKUP(A4232,'volatile collection data'!$G$6:$I$69,3,FALSE)</f>
        <v>7</v>
      </c>
      <c r="K4232" s="1" t="str">
        <f>VLOOKUP(A4232,'volatile collection data'!$G$6:$N$69,8,FALSE)</f>
        <v>22A</v>
      </c>
      <c r="L4232" s="1">
        <f>VLOOKUP(A4232,'volatile collection data'!$G$6:$J$69,4,FALSE)</f>
        <v>3.25</v>
      </c>
      <c r="M4232" s="1">
        <f>VLOOKUP($A4232,'volatile collection data'!$G$6:$M$69,6,FALSE)</f>
        <v>12</v>
      </c>
      <c r="N4232" s="1">
        <f>VLOOKUP($A4232,'volatile collection data'!$G$6:$M$69,7,FALSE)</f>
        <v>3.25</v>
      </c>
      <c r="O4232" s="1">
        <f>VLOOKUP(A4232,'volatile collection data'!$G$6:$K$69,5,FALSE)</f>
        <v>1</v>
      </c>
      <c r="P4232" s="1" t="str">
        <f t="shared" si="399"/>
        <v>7D</v>
      </c>
      <c r="Q4232">
        <f t="shared" si="397"/>
        <v>1.5384615384615383</v>
      </c>
      <c r="R4232" t="str">
        <f t="shared" si="400"/>
        <v>22A_1-D&amp;3.25%3.25@12</v>
      </c>
      <c r="S4232" t="str">
        <f t="shared" si="401"/>
        <v>7D-22A-VCS-Loc-22</v>
      </c>
      <c r="T4232" t="str">
        <f>IFERROR(IF(VLOOKUP(S4232,Bad!$A:$A,1,FALSE)='RAW2'!S4232,"yes","no"),"no")</f>
        <v>no</v>
      </c>
      <c r="U4232" t="str">
        <f>IFERROR(VLOOKUP(F4232,compounds!$A:$B,2,FALSE),"")</f>
        <v>standard</v>
      </c>
      <c r="V4232" t="str">
        <f>VLOOKUP(B4232,'volatile collection data'!$O:$P,2,FALSE)</f>
        <v>27.apr.22 22</v>
      </c>
    </row>
    <row r="4233" spans="1:22" x14ac:dyDescent="0.2">
      <c r="A4233" t="s">
        <v>392</v>
      </c>
      <c r="B4233" s="1" t="str">
        <f t="shared" si="398"/>
        <v>7D</v>
      </c>
      <c r="C4233">
        <v>18.768999999999998</v>
      </c>
      <c r="D4233">
        <f t="shared" si="396"/>
        <v>18.77</v>
      </c>
      <c r="E4233">
        <f>VLOOKUP(D4233,'Peak Combiner'!$A$5:$D$4980,4,FALSE)</f>
        <v>18.760000000000002</v>
      </c>
      <c r="F4233">
        <f>IFERROR(VLOOKUP(D4233,rt_comb!$A:$B,2,FALSE),D4233)</f>
        <v>18.77</v>
      </c>
      <c r="G4233">
        <v>3141174</v>
      </c>
      <c r="H4233">
        <f>SUMIFS($G:$G,$E:$E,18.51,'RAW2'!$A:$A,'RAW2'!A4233)</f>
        <v>29161758</v>
      </c>
      <c r="I4233" s="1" t="str">
        <f>VLOOKUP(A4233,'volatile collection data'!$G$6:$H$69,2,FALSE)</f>
        <v>D</v>
      </c>
      <c r="J4233" s="1">
        <f>VLOOKUP(A4233,'volatile collection data'!$G$6:$I$69,3,FALSE)</f>
        <v>7</v>
      </c>
      <c r="K4233" s="1" t="str">
        <f>VLOOKUP(A4233,'volatile collection data'!$G$6:$N$69,8,FALSE)</f>
        <v>22A</v>
      </c>
      <c r="L4233" s="1">
        <f>VLOOKUP(A4233,'volatile collection data'!$G$6:$J$69,4,FALSE)</f>
        <v>3.25</v>
      </c>
      <c r="M4233" s="1">
        <f>VLOOKUP($A4233,'volatile collection data'!$G$6:$M$69,6,FALSE)</f>
        <v>12</v>
      </c>
      <c r="N4233" s="1">
        <f>VLOOKUP($A4233,'volatile collection data'!$G$6:$M$69,7,FALSE)</f>
        <v>3.25</v>
      </c>
      <c r="O4233" s="1">
        <f>VLOOKUP(A4233,'volatile collection data'!$G$6:$K$69,5,FALSE)</f>
        <v>1</v>
      </c>
      <c r="P4233" s="1" t="str">
        <f t="shared" si="399"/>
        <v>7D</v>
      </c>
      <c r="Q4233">
        <f t="shared" si="397"/>
        <v>0.16571618846214226</v>
      </c>
      <c r="R4233" t="str">
        <f t="shared" si="400"/>
        <v>22A_1-D&amp;3.25%3.25@12</v>
      </c>
      <c r="S4233" t="str">
        <f t="shared" si="401"/>
        <v>7D-22A-VCS-Loc-22</v>
      </c>
      <c r="T4233" t="str">
        <f>IFERROR(IF(VLOOKUP(S4233,Bad!$A:$A,1,FALSE)='RAW2'!S4233,"yes","no"),"no")</f>
        <v>no</v>
      </c>
      <c r="U4233" t="str">
        <f>IFERROR(VLOOKUP(F4233,compounds!$A:$B,2,FALSE),"")</f>
        <v/>
      </c>
      <c r="V4233" t="str">
        <f>VLOOKUP(B4233,'volatile collection data'!$O:$P,2,FALSE)</f>
        <v>27.apr.22 22</v>
      </c>
    </row>
    <row r="4234" spans="1:22" x14ac:dyDescent="0.2">
      <c r="A4234" t="s">
        <v>392</v>
      </c>
      <c r="B4234" s="1" t="str">
        <f t="shared" si="398"/>
        <v>7D</v>
      </c>
      <c r="C4234">
        <v>18.901</v>
      </c>
      <c r="D4234">
        <f t="shared" si="396"/>
        <v>18.899999999999999</v>
      </c>
      <c r="E4234">
        <f>VLOOKUP(D4234,'Peak Combiner'!$A$5:$D$4980,4,FALSE)</f>
        <v>18.899999999999999</v>
      </c>
      <c r="F4234">
        <f>IFERROR(VLOOKUP(D4234,rt_comb!$A:$B,2,FALSE),D4234)</f>
        <v>18.899999999999999</v>
      </c>
      <c r="G4234">
        <v>5050803</v>
      </c>
      <c r="H4234">
        <f>SUMIFS($G:$G,$E:$E,18.51,'RAW2'!$A:$A,'RAW2'!A4234)</f>
        <v>29161758</v>
      </c>
      <c r="I4234" s="1" t="str">
        <f>VLOOKUP(A4234,'volatile collection data'!$G$6:$H$69,2,FALSE)</f>
        <v>D</v>
      </c>
      <c r="J4234" s="1">
        <f>VLOOKUP(A4234,'volatile collection data'!$G$6:$I$69,3,FALSE)</f>
        <v>7</v>
      </c>
      <c r="K4234" s="1" t="str">
        <f>VLOOKUP(A4234,'volatile collection data'!$G$6:$N$69,8,FALSE)</f>
        <v>22A</v>
      </c>
      <c r="L4234" s="1">
        <f>VLOOKUP(A4234,'volatile collection data'!$G$6:$J$69,4,FALSE)</f>
        <v>3.25</v>
      </c>
      <c r="M4234" s="1">
        <f>VLOOKUP($A4234,'volatile collection data'!$G$6:$M$69,6,FALSE)</f>
        <v>12</v>
      </c>
      <c r="N4234" s="1">
        <f>VLOOKUP($A4234,'volatile collection data'!$G$6:$M$69,7,FALSE)</f>
        <v>3.25</v>
      </c>
      <c r="O4234" s="1">
        <f>VLOOKUP(A4234,'volatile collection data'!$G$6:$K$69,5,FALSE)</f>
        <v>1</v>
      </c>
      <c r="P4234" s="1" t="str">
        <f t="shared" si="399"/>
        <v>7D</v>
      </c>
      <c r="Q4234">
        <f t="shared" si="397"/>
        <v>0.26646082701345214</v>
      </c>
      <c r="R4234" t="str">
        <f t="shared" si="400"/>
        <v>22A_1-D&amp;3.25%3.25@12</v>
      </c>
      <c r="S4234" t="str">
        <f t="shared" si="401"/>
        <v>7D-22A-VCS-Loc-22</v>
      </c>
      <c r="T4234" t="str">
        <f>IFERROR(IF(VLOOKUP(S4234,Bad!$A:$A,1,FALSE)='RAW2'!S4234,"yes","no"),"no")</f>
        <v>no</v>
      </c>
      <c r="U4234" t="str">
        <f>IFERROR(VLOOKUP(F4234,compounds!$A:$B,2,FALSE),"")</f>
        <v/>
      </c>
      <c r="V4234" t="str">
        <f>VLOOKUP(B4234,'volatile collection data'!$O:$P,2,FALSE)</f>
        <v>27.apr.22 22</v>
      </c>
    </row>
    <row r="4235" spans="1:22" x14ac:dyDescent="0.2">
      <c r="A4235" t="s">
        <v>392</v>
      </c>
      <c r="B4235" s="1" t="str">
        <f t="shared" si="398"/>
        <v>7D</v>
      </c>
      <c r="C4235">
        <v>19.114999999999998</v>
      </c>
      <c r="D4235">
        <f t="shared" si="396"/>
        <v>19.12</v>
      </c>
      <c r="E4235">
        <f>VLOOKUP(D4235,'Peak Combiner'!$A$5:$D$4980,4,FALSE)</f>
        <v>19.12</v>
      </c>
      <c r="F4235">
        <f>IFERROR(VLOOKUP(D4235,rt_comb!$A:$B,2,FALSE),D4235)</f>
        <v>19.12</v>
      </c>
      <c r="G4235">
        <v>5132278</v>
      </c>
      <c r="H4235">
        <f>SUMIFS($G:$G,$E:$E,18.51,'RAW2'!$A:$A,'RAW2'!A4235)</f>
        <v>29161758</v>
      </c>
      <c r="I4235" s="1" t="str">
        <f>VLOOKUP(A4235,'volatile collection data'!$G$6:$H$69,2,FALSE)</f>
        <v>D</v>
      </c>
      <c r="J4235" s="1">
        <f>VLOOKUP(A4235,'volatile collection data'!$G$6:$I$69,3,FALSE)</f>
        <v>7</v>
      </c>
      <c r="K4235" s="1" t="str">
        <f>VLOOKUP(A4235,'volatile collection data'!$G$6:$N$69,8,FALSE)</f>
        <v>22A</v>
      </c>
      <c r="L4235" s="1">
        <f>VLOOKUP(A4235,'volatile collection data'!$G$6:$J$69,4,FALSE)</f>
        <v>3.25</v>
      </c>
      <c r="M4235" s="1">
        <f>VLOOKUP($A4235,'volatile collection data'!$G$6:$M$69,6,FALSE)</f>
        <v>12</v>
      </c>
      <c r="N4235" s="1">
        <f>VLOOKUP($A4235,'volatile collection data'!$G$6:$M$69,7,FALSE)</f>
        <v>3.25</v>
      </c>
      <c r="O4235" s="1">
        <f>VLOOKUP(A4235,'volatile collection data'!$G$6:$K$69,5,FALSE)</f>
        <v>1</v>
      </c>
      <c r="P4235" s="1" t="str">
        <f t="shared" si="399"/>
        <v>7D</v>
      </c>
      <c r="Q4235">
        <f t="shared" si="397"/>
        <v>0.27075913282362152</v>
      </c>
      <c r="R4235" t="str">
        <f t="shared" si="400"/>
        <v>22A_1-D&amp;3.25%3.25@12</v>
      </c>
      <c r="S4235" t="str">
        <f t="shared" si="401"/>
        <v>7D-22A-VCS-Loc-22</v>
      </c>
      <c r="T4235" t="str">
        <f>IFERROR(IF(VLOOKUP(S4235,Bad!$A:$A,1,FALSE)='RAW2'!S4235,"yes","no"),"no")</f>
        <v>no</v>
      </c>
      <c r="U4235" t="str">
        <f>IFERROR(VLOOKUP(F4235,compounds!$A:$B,2,FALSE),"")</f>
        <v/>
      </c>
      <c r="V4235" t="str">
        <f>VLOOKUP(B4235,'volatile collection data'!$O:$P,2,FALSE)</f>
        <v>27.apr.22 22</v>
      </c>
    </row>
    <row r="4236" spans="1:22" x14ac:dyDescent="0.2">
      <c r="A4236" t="s">
        <v>392</v>
      </c>
      <c r="B4236" s="1" t="str">
        <f t="shared" si="398"/>
        <v>7D</v>
      </c>
      <c r="C4236">
        <v>20.05</v>
      </c>
      <c r="D4236">
        <f t="shared" si="396"/>
        <v>20.05</v>
      </c>
      <c r="E4236">
        <f>VLOOKUP(D4236,'Peak Combiner'!$A$5:$D$4980,4,FALSE)</f>
        <v>20.05</v>
      </c>
      <c r="F4236">
        <f>IFERROR(VLOOKUP(D4236,rt_comb!$A:$B,2,FALSE),D4236)</f>
        <v>20.05</v>
      </c>
      <c r="G4236">
        <v>1295174</v>
      </c>
      <c r="H4236">
        <f>SUMIFS($G:$G,$E:$E,18.51,'RAW2'!$A:$A,'RAW2'!A4236)</f>
        <v>29161758</v>
      </c>
      <c r="I4236" s="1" t="str">
        <f>VLOOKUP(A4236,'volatile collection data'!$G$6:$H$69,2,FALSE)</f>
        <v>D</v>
      </c>
      <c r="J4236" s="1">
        <f>VLOOKUP(A4236,'volatile collection data'!$G$6:$I$69,3,FALSE)</f>
        <v>7</v>
      </c>
      <c r="K4236" s="1" t="str">
        <f>VLOOKUP(A4236,'volatile collection data'!$G$6:$N$69,8,FALSE)</f>
        <v>22A</v>
      </c>
      <c r="L4236" s="1">
        <f>VLOOKUP(A4236,'volatile collection data'!$G$6:$J$69,4,FALSE)</f>
        <v>3.25</v>
      </c>
      <c r="M4236" s="1">
        <f>VLOOKUP($A4236,'volatile collection data'!$G$6:$M$69,6,FALSE)</f>
        <v>12</v>
      </c>
      <c r="N4236" s="1">
        <f>VLOOKUP($A4236,'volatile collection data'!$G$6:$M$69,7,FALSE)</f>
        <v>3.25</v>
      </c>
      <c r="O4236" s="1">
        <f>VLOOKUP(A4236,'volatile collection data'!$G$6:$K$69,5,FALSE)</f>
        <v>1</v>
      </c>
      <c r="P4236" s="1" t="str">
        <f t="shared" si="399"/>
        <v>7D</v>
      </c>
      <c r="Q4236">
        <f t="shared" si="397"/>
        <v>6.8328369799083605E-2</v>
      </c>
      <c r="R4236" t="str">
        <f t="shared" si="400"/>
        <v>22A_1-D&amp;3.25%3.25@12</v>
      </c>
      <c r="S4236" t="str">
        <f t="shared" si="401"/>
        <v>7D-22A-VCS-Loc-22</v>
      </c>
      <c r="T4236" t="str">
        <f>IFERROR(IF(VLOOKUP(S4236,Bad!$A:$A,1,FALSE)='RAW2'!S4236,"yes","no"),"no")</f>
        <v>no</v>
      </c>
      <c r="U4236" t="str">
        <f>IFERROR(VLOOKUP(F4236,compounds!$A:$B,2,FALSE),"")</f>
        <v>tridecane</v>
      </c>
      <c r="V4236" t="str">
        <f>VLOOKUP(B4236,'volatile collection data'!$O:$P,2,FALSE)</f>
        <v>27.apr.22 22</v>
      </c>
    </row>
    <row r="4237" spans="1:22" x14ac:dyDescent="0.2">
      <c r="A4237" t="s">
        <v>392</v>
      </c>
      <c r="B4237" s="1" t="str">
        <f t="shared" si="398"/>
        <v>7D</v>
      </c>
      <c r="C4237">
        <v>20.957000000000001</v>
      </c>
      <c r="D4237">
        <f t="shared" si="396"/>
        <v>20.96</v>
      </c>
      <c r="E4237">
        <f>VLOOKUP(D4237,'Peak Combiner'!$A$5:$D$4980,4,FALSE)</f>
        <v>20.96</v>
      </c>
      <c r="F4237">
        <f>IFERROR(VLOOKUP(D4237,rt_comb!$A:$B,2,FALSE),D4237)</f>
        <v>20.96</v>
      </c>
      <c r="G4237">
        <v>1254494</v>
      </c>
      <c r="H4237">
        <f>SUMIFS($G:$G,$E:$E,18.51,'RAW2'!$A:$A,'RAW2'!A4237)</f>
        <v>29161758</v>
      </c>
      <c r="I4237" s="1" t="str">
        <f>VLOOKUP(A4237,'volatile collection data'!$G$6:$H$69,2,FALSE)</f>
        <v>D</v>
      </c>
      <c r="J4237" s="1">
        <f>VLOOKUP(A4237,'volatile collection data'!$G$6:$I$69,3,FALSE)</f>
        <v>7</v>
      </c>
      <c r="K4237" s="1" t="str">
        <f>VLOOKUP(A4237,'volatile collection data'!$G$6:$N$69,8,FALSE)</f>
        <v>22A</v>
      </c>
      <c r="L4237" s="1">
        <f>VLOOKUP(A4237,'volatile collection data'!$G$6:$J$69,4,FALSE)</f>
        <v>3.25</v>
      </c>
      <c r="M4237" s="1">
        <f>VLOOKUP($A4237,'volatile collection data'!$G$6:$M$69,6,FALSE)</f>
        <v>12</v>
      </c>
      <c r="N4237" s="1">
        <f>VLOOKUP($A4237,'volatile collection data'!$G$6:$M$69,7,FALSE)</f>
        <v>3.25</v>
      </c>
      <c r="O4237" s="1">
        <f>VLOOKUP(A4237,'volatile collection data'!$G$6:$K$69,5,FALSE)</f>
        <v>1</v>
      </c>
      <c r="P4237" s="1" t="str">
        <f t="shared" si="399"/>
        <v>7D</v>
      </c>
      <c r="Q4237">
        <f t="shared" si="397"/>
        <v>6.6182250371557477E-2</v>
      </c>
      <c r="R4237" t="str">
        <f t="shared" si="400"/>
        <v>22A_1-D&amp;3.25%3.25@12</v>
      </c>
      <c r="S4237" t="str">
        <f t="shared" si="401"/>
        <v>7D-22A-VCS-Loc-22</v>
      </c>
      <c r="T4237" t="str">
        <f>IFERROR(IF(VLOOKUP(S4237,Bad!$A:$A,1,FALSE)='RAW2'!S4237,"yes","no"),"no")</f>
        <v>no</v>
      </c>
      <c r="U4237" t="str">
        <f>IFERROR(VLOOKUP(F4237,compounds!$A:$B,2,FALSE),"")</f>
        <v/>
      </c>
      <c r="V4237" t="str">
        <f>VLOOKUP(B4237,'volatile collection data'!$O:$P,2,FALSE)</f>
        <v>27.apr.22 22</v>
      </c>
    </row>
    <row r="4238" spans="1:22" x14ac:dyDescent="0.2">
      <c r="A4238" t="s">
        <v>392</v>
      </c>
      <c r="B4238" s="1" t="str">
        <f t="shared" si="398"/>
        <v>7D</v>
      </c>
      <c r="C4238">
        <v>21.288</v>
      </c>
      <c r="D4238">
        <f t="shared" si="396"/>
        <v>21.29</v>
      </c>
      <c r="E4238">
        <f>VLOOKUP(D4238,'Peak Combiner'!$A$5:$D$4980,4,FALSE)</f>
        <v>21.28</v>
      </c>
      <c r="F4238">
        <f>IFERROR(VLOOKUP(D4238,rt_comb!$A:$B,2,FALSE),D4238)</f>
        <v>21.29</v>
      </c>
      <c r="G4238">
        <v>12055582</v>
      </c>
      <c r="H4238">
        <f>SUMIFS($G:$G,$E:$E,18.51,'RAW2'!$A:$A,'RAW2'!A4238)</f>
        <v>29161758</v>
      </c>
      <c r="I4238" s="1" t="str">
        <f>VLOOKUP(A4238,'volatile collection data'!$G$6:$H$69,2,FALSE)</f>
        <v>D</v>
      </c>
      <c r="J4238" s="1">
        <f>VLOOKUP(A4238,'volatile collection data'!$G$6:$I$69,3,FALSE)</f>
        <v>7</v>
      </c>
      <c r="K4238" s="1" t="str">
        <f>VLOOKUP(A4238,'volatile collection data'!$G$6:$N$69,8,FALSE)</f>
        <v>22A</v>
      </c>
      <c r="L4238" s="1">
        <f>VLOOKUP(A4238,'volatile collection data'!$G$6:$J$69,4,FALSE)</f>
        <v>3.25</v>
      </c>
      <c r="M4238" s="1">
        <f>VLOOKUP($A4238,'volatile collection data'!$G$6:$M$69,6,FALSE)</f>
        <v>12</v>
      </c>
      <c r="N4238" s="1">
        <f>VLOOKUP($A4238,'volatile collection data'!$G$6:$M$69,7,FALSE)</f>
        <v>3.25</v>
      </c>
      <c r="O4238" s="1">
        <f>VLOOKUP(A4238,'volatile collection data'!$G$6:$K$69,5,FALSE)</f>
        <v>1</v>
      </c>
      <c r="P4238" s="1" t="str">
        <f t="shared" si="399"/>
        <v>7D</v>
      </c>
      <c r="Q4238">
        <f t="shared" si="397"/>
        <v>0.63600586873978004</v>
      </c>
      <c r="R4238" t="str">
        <f t="shared" si="400"/>
        <v>22A_1-D&amp;3.25%3.25@12</v>
      </c>
      <c r="S4238" t="str">
        <f t="shared" si="401"/>
        <v>7D-22A-VCS-Loc-22</v>
      </c>
      <c r="T4238" t="str">
        <f>IFERROR(IF(VLOOKUP(S4238,Bad!$A:$A,1,FALSE)='RAW2'!S4238,"yes","no"),"no")</f>
        <v>no</v>
      </c>
      <c r="U4238" t="str">
        <f>IFERROR(VLOOKUP(F4238,compounds!$A:$B,2,FALSE),"")</f>
        <v/>
      </c>
      <c r="V4238" t="str">
        <f>VLOOKUP(B4238,'volatile collection data'!$O:$P,2,FALSE)</f>
        <v>27.apr.22 22</v>
      </c>
    </row>
    <row r="4239" spans="1:22" x14ac:dyDescent="0.2">
      <c r="A4239" t="s">
        <v>392</v>
      </c>
      <c r="B4239" s="1" t="str">
        <f t="shared" si="398"/>
        <v>7D</v>
      </c>
      <c r="C4239">
        <v>23.335000000000001</v>
      </c>
      <c r="D4239">
        <f t="shared" si="396"/>
        <v>23.34</v>
      </c>
      <c r="E4239">
        <f>VLOOKUP(D4239,'Peak Combiner'!$A$5:$D$4980,4,FALSE)</f>
        <v>23.32</v>
      </c>
      <c r="F4239">
        <f>IFERROR(VLOOKUP(D4239,rt_comb!$A:$B,2,FALSE),D4239)</f>
        <v>23.34</v>
      </c>
      <c r="G4239">
        <v>1068165</v>
      </c>
      <c r="H4239">
        <f>SUMIFS($G:$G,$E:$E,18.51,'RAW2'!$A:$A,'RAW2'!A4239)</f>
        <v>29161758</v>
      </c>
      <c r="I4239" s="1" t="str">
        <f>VLOOKUP(A4239,'volatile collection data'!$G$6:$H$69,2,FALSE)</f>
        <v>D</v>
      </c>
      <c r="J4239" s="1">
        <f>VLOOKUP(A4239,'volatile collection data'!$G$6:$I$69,3,FALSE)</f>
        <v>7</v>
      </c>
      <c r="K4239" s="1" t="str">
        <f>VLOOKUP(A4239,'volatile collection data'!$G$6:$N$69,8,FALSE)</f>
        <v>22A</v>
      </c>
      <c r="L4239" s="1">
        <f>VLOOKUP(A4239,'volatile collection data'!$G$6:$J$69,4,FALSE)</f>
        <v>3.25</v>
      </c>
      <c r="M4239" s="1">
        <f>VLOOKUP($A4239,'volatile collection data'!$G$6:$M$69,6,FALSE)</f>
        <v>12</v>
      </c>
      <c r="N4239" s="1">
        <f>VLOOKUP($A4239,'volatile collection data'!$G$6:$M$69,7,FALSE)</f>
        <v>3.25</v>
      </c>
      <c r="O4239" s="1">
        <f>VLOOKUP(A4239,'volatile collection data'!$G$6:$K$69,5,FALSE)</f>
        <v>1</v>
      </c>
      <c r="P4239" s="1" t="str">
        <f t="shared" si="399"/>
        <v>7D</v>
      </c>
      <c r="Q4239">
        <f t="shared" si="397"/>
        <v>5.6352253153968607E-2</v>
      </c>
      <c r="R4239" t="str">
        <f t="shared" si="400"/>
        <v>22A_1-D&amp;3.25%3.25@12</v>
      </c>
      <c r="S4239" t="str">
        <f t="shared" si="401"/>
        <v>7D-22A-VCS-Loc-22</v>
      </c>
      <c r="T4239" t="str">
        <f>IFERROR(IF(VLOOKUP(S4239,Bad!$A:$A,1,FALSE)='RAW2'!S4239,"yes","no"),"no")</f>
        <v>no</v>
      </c>
      <c r="U4239" t="str">
        <f>IFERROR(VLOOKUP(F4239,compounds!$A:$B,2,FALSE),"")</f>
        <v/>
      </c>
      <c r="V4239" t="str">
        <f>VLOOKUP(B4239,'volatile collection data'!$O:$P,2,FALSE)</f>
        <v>27.apr.22 22</v>
      </c>
    </row>
    <row r="4240" spans="1:22" x14ac:dyDescent="0.2">
      <c r="A4240" t="s">
        <v>392</v>
      </c>
      <c r="B4240" s="1" t="str">
        <f t="shared" si="398"/>
        <v>7D</v>
      </c>
      <c r="C4240">
        <v>25.689</v>
      </c>
      <c r="D4240">
        <f t="shared" si="396"/>
        <v>25.69</v>
      </c>
      <c r="E4240">
        <f>VLOOKUP(D4240,'Peak Combiner'!$A$5:$D$4980,4,FALSE)</f>
        <v>25.67</v>
      </c>
      <c r="F4240">
        <f>IFERROR(VLOOKUP(D4240,rt_comb!$A:$B,2,FALSE),D4240)</f>
        <v>25.69</v>
      </c>
      <c r="G4240">
        <v>1430298</v>
      </c>
      <c r="H4240">
        <f>SUMIFS($G:$G,$E:$E,18.51,'RAW2'!$A:$A,'RAW2'!A4240)</f>
        <v>29161758</v>
      </c>
      <c r="I4240" s="1" t="str">
        <f>VLOOKUP(A4240,'volatile collection data'!$G$6:$H$69,2,FALSE)</f>
        <v>D</v>
      </c>
      <c r="J4240" s="1">
        <f>VLOOKUP(A4240,'volatile collection data'!$G$6:$I$69,3,FALSE)</f>
        <v>7</v>
      </c>
      <c r="K4240" s="1" t="str">
        <f>VLOOKUP(A4240,'volatile collection data'!$G$6:$N$69,8,FALSE)</f>
        <v>22A</v>
      </c>
      <c r="L4240" s="1">
        <f>VLOOKUP(A4240,'volatile collection data'!$G$6:$J$69,4,FALSE)</f>
        <v>3.25</v>
      </c>
      <c r="M4240" s="1">
        <f>VLOOKUP($A4240,'volatile collection data'!$G$6:$M$69,6,FALSE)</f>
        <v>12</v>
      </c>
      <c r="N4240" s="1">
        <f>VLOOKUP($A4240,'volatile collection data'!$G$6:$M$69,7,FALSE)</f>
        <v>3.25</v>
      </c>
      <c r="O4240" s="1">
        <f>VLOOKUP(A4240,'volatile collection data'!$G$6:$K$69,5,FALSE)</f>
        <v>1</v>
      </c>
      <c r="P4240" s="1" t="str">
        <f t="shared" si="399"/>
        <v>7D</v>
      </c>
      <c r="Q4240">
        <f t="shared" si="397"/>
        <v>7.545698930559884E-2</v>
      </c>
      <c r="R4240" t="str">
        <f t="shared" si="400"/>
        <v>22A_1-D&amp;3.25%3.25@12</v>
      </c>
      <c r="S4240" t="str">
        <f t="shared" si="401"/>
        <v>7D-22A-VCS-Loc-22</v>
      </c>
      <c r="T4240" t="str">
        <f>IFERROR(IF(VLOOKUP(S4240,Bad!$A:$A,1,FALSE)='RAW2'!S4240,"yes","no"),"no")</f>
        <v>no</v>
      </c>
      <c r="U4240" t="str">
        <f>IFERROR(VLOOKUP(F4240,compounds!$A:$B,2,FALSE),"")</f>
        <v/>
      </c>
      <c r="V4240" t="str">
        <f>VLOOKUP(B4240,'volatile collection data'!$O:$P,2,FALSE)</f>
        <v>27.apr.22 22</v>
      </c>
    </row>
    <row r="4241" spans="1:22" x14ac:dyDescent="0.2">
      <c r="A4241" t="s">
        <v>392</v>
      </c>
      <c r="B4241" s="1" t="str">
        <f t="shared" si="398"/>
        <v>7D</v>
      </c>
      <c r="C4241">
        <v>26.65</v>
      </c>
      <c r="D4241">
        <f t="shared" si="396"/>
        <v>26.65</v>
      </c>
      <c r="E4241">
        <f>VLOOKUP(D4241,'Peak Combiner'!$A$5:$D$4980,4,FALSE)</f>
        <v>26.62</v>
      </c>
      <c r="F4241">
        <f>IFERROR(VLOOKUP(D4241,rt_comb!$A:$B,2,FALSE),D4241)</f>
        <v>26.65</v>
      </c>
      <c r="G4241">
        <v>1567424</v>
      </c>
      <c r="H4241">
        <f>SUMIFS($G:$G,$E:$E,18.51,'RAW2'!$A:$A,'RAW2'!A4241)</f>
        <v>29161758</v>
      </c>
      <c r="I4241" s="1" t="str">
        <f>VLOOKUP(A4241,'volatile collection data'!$G$6:$H$69,2,FALSE)</f>
        <v>D</v>
      </c>
      <c r="J4241" s="1">
        <f>VLOOKUP(A4241,'volatile collection data'!$G$6:$I$69,3,FALSE)</f>
        <v>7</v>
      </c>
      <c r="K4241" s="1" t="str">
        <f>VLOOKUP(A4241,'volatile collection data'!$G$6:$N$69,8,FALSE)</f>
        <v>22A</v>
      </c>
      <c r="L4241" s="1">
        <f>VLOOKUP(A4241,'volatile collection data'!$G$6:$J$69,4,FALSE)</f>
        <v>3.25</v>
      </c>
      <c r="M4241" s="1">
        <f>VLOOKUP($A4241,'volatile collection data'!$G$6:$M$69,6,FALSE)</f>
        <v>12</v>
      </c>
      <c r="N4241" s="1">
        <f>VLOOKUP($A4241,'volatile collection data'!$G$6:$M$69,7,FALSE)</f>
        <v>3.25</v>
      </c>
      <c r="O4241" s="1">
        <f>VLOOKUP(A4241,'volatile collection data'!$G$6:$K$69,5,FALSE)</f>
        <v>1</v>
      </c>
      <c r="P4241" s="1" t="str">
        <f t="shared" si="399"/>
        <v>7D</v>
      </c>
      <c r="Q4241">
        <f t="shared" si="397"/>
        <v>8.2691226587283881E-2</v>
      </c>
      <c r="R4241" t="str">
        <f t="shared" si="400"/>
        <v>22A_1-D&amp;3.25%3.25@12</v>
      </c>
      <c r="S4241" t="str">
        <f t="shared" si="401"/>
        <v>7D-22A-VCS-Loc-22</v>
      </c>
      <c r="T4241" t="str">
        <f>IFERROR(IF(VLOOKUP(S4241,Bad!$A:$A,1,FALSE)='RAW2'!S4241,"yes","no"),"no")</f>
        <v>no</v>
      </c>
      <c r="U4241" t="str">
        <f>IFERROR(VLOOKUP(F4241,compounds!$A:$B,2,FALSE),"")</f>
        <v/>
      </c>
      <c r="V4241" t="str">
        <f>VLOOKUP(B4241,'volatile collection data'!$O:$P,2,FALSE)</f>
        <v>27.apr.22 22</v>
      </c>
    </row>
    <row r="4242" spans="1:22" x14ac:dyDescent="0.2">
      <c r="A4242" t="s">
        <v>392</v>
      </c>
      <c r="B4242" s="1" t="str">
        <f t="shared" si="398"/>
        <v>7D</v>
      </c>
      <c r="C4242">
        <v>34.215000000000003</v>
      </c>
      <c r="D4242">
        <f t="shared" si="396"/>
        <v>34.22</v>
      </c>
      <c r="E4242">
        <f>VLOOKUP(D4242,'Peak Combiner'!$A$5:$D$4980,4,FALSE)</f>
        <v>34.21</v>
      </c>
      <c r="F4242">
        <f>IFERROR(VLOOKUP(D4242,rt_comb!$A:$B,2,FALSE),D4242)</f>
        <v>34.22</v>
      </c>
      <c r="G4242">
        <v>68922507</v>
      </c>
      <c r="H4242">
        <f>SUMIFS($G:$G,$E:$E,18.51,'RAW2'!$A:$A,'RAW2'!A4242)</f>
        <v>29161758</v>
      </c>
      <c r="I4242" s="1" t="str">
        <f>VLOOKUP(A4242,'volatile collection data'!$G$6:$H$69,2,FALSE)</f>
        <v>D</v>
      </c>
      <c r="J4242" s="1">
        <f>VLOOKUP(A4242,'volatile collection data'!$G$6:$I$69,3,FALSE)</f>
        <v>7</v>
      </c>
      <c r="K4242" s="1" t="str">
        <f>VLOOKUP(A4242,'volatile collection data'!$G$6:$N$69,8,FALSE)</f>
        <v>22A</v>
      </c>
      <c r="L4242" s="1">
        <f>VLOOKUP(A4242,'volatile collection data'!$G$6:$J$69,4,FALSE)</f>
        <v>3.25</v>
      </c>
      <c r="M4242" s="1">
        <f>VLOOKUP($A4242,'volatile collection data'!$G$6:$M$69,6,FALSE)</f>
        <v>12</v>
      </c>
      <c r="N4242" s="1">
        <f>VLOOKUP($A4242,'volatile collection data'!$G$6:$M$69,7,FALSE)</f>
        <v>3.25</v>
      </c>
      <c r="O4242" s="1">
        <f>VLOOKUP(A4242,'volatile collection data'!$G$6:$K$69,5,FALSE)</f>
        <v>1</v>
      </c>
      <c r="P4242" s="1" t="str">
        <f t="shared" si="399"/>
        <v>7D</v>
      </c>
      <c r="Q4242">
        <f t="shared" si="397"/>
        <v>3.6360848393929524</v>
      </c>
      <c r="R4242" t="str">
        <f t="shared" si="400"/>
        <v>22A_1-D&amp;3.25%3.25@12</v>
      </c>
      <c r="S4242" t="str">
        <f t="shared" si="401"/>
        <v>7D-22A-VCS-Loc-22</v>
      </c>
      <c r="T4242" t="str">
        <f>IFERROR(IF(VLOOKUP(S4242,Bad!$A:$A,1,FALSE)='RAW2'!S4242,"yes","no"),"no")</f>
        <v>no</v>
      </c>
      <c r="U4242" t="str">
        <f>IFERROR(VLOOKUP(F4242,compounds!$A:$B,2,FALSE),"")</f>
        <v/>
      </c>
      <c r="V4242" t="str">
        <f>VLOOKUP(B4242,'volatile collection data'!$O:$P,2,FALSE)</f>
        <v>27.apr.22 22</v>
      </c>
    </row>
    <row r="4243" spans="1:22" x14ac:dyDescent="0.2">
      <c r="A4243" t="s">
        <v>392</v>
      </c>
      <c r="B4243" s="1" t="str">
        <f t="shared" si="398"/>
        <v>7D</v>
      </c>
      <c r="C4243">
        <v>34.58</v>
      </c>
      <c r="D4243">
        <f t="shared" si="396"/>
        <v>34.58</v>
      </c>
      <c r="E4243">
        <f>VLOOKUP(D4243,'Peak Combiner'!$A$5:$D$4980,4,FALSE)</f>
        <v>34.58</v>
      </c>
      <c r="F4243">
        <f>IFERROR(VLOOKUP(D4243,rt_comb!$A:$B,2,FALSE),D4243)</f>
        <v>34.58</v>
      </c>
      <c r="G4243">
        <v>2040826</v>
      </c>
      <c r="H4243">
        <f>SUMIFS($G:$G,$E:$E,18.51,'RAW2'!$A:$A,'RAW2'!A4243)</f>
        <v>29161758</v>
      </c>
      <c r="I4243" s="1" t="str">
        <f>VLOOKUP(A4243,'volatile collection data'!$G$6:$H$69,2,FALSE)</f>
        <v>D</v>
      </c>
      <c r="J4243" s="1">
        <f>VLOOKUP(A4243,'volatile collection data'!$G$6:$I$69,3,FALSE)</f>
        <v>7</v>
      </c>
      <c r="K4243" s="1" t="str">
        <f>VLOOKUP(A4243,'volatile collection data'!$G$6:$N$69,8,FALSE)</f>
        <v>22A</v>
      </c>
      <c r="L4243" s="1">
        <f>VLOOKUP(A4243,'volatile collection data'!$G$6:$J$69,4,FALSE)</f>
        <v>3.25</v>
      </c>
      <c r="M4243" s="1">
        <f>VLOOKUP($A4243,'volatile collection data'!$G$6:$M$69,6,FALSE)</f>
        <v>12</v>
      </c>
      <c r="N4243" s="1">
        <f>VLOOKUP($A4243,'volatile collection data'!$G$6:$M$69,7,FALSE)</f>
        <v>3.25</v>
      </c>
      <c r="O4243" s="1">
        <f>VLOOKUP(A4243,'volatile collection data'!$G$6:$K$69,5,FALSE)</f>
        <v>1</v>
      </c>
      <c r="P4243" s="1" t="str">
        <f t="shared" si="399"/>
        <v>7D</v>
      </c>
      <c r="Q4243">
        <f t="shared" si="397"/>
        <v>0.10766608472960744</v>
      </c>
      <c r="R4243" t="str">
        <f t="shared" si="400"/>
        <v>22A_1-D&amp;3.25%3.25@12</v>
      </c>
      <c r="S4243" t="str">
        <f t="shared" si="401"/>
        <v>7D-22A-VCS-Loc-22</v>
      </c>
      <c r="T4243" t="str">
        <f>IFERROR(IF(VLOOKUP(S4243,Bad!$A:$A,1,FALSE)='RAW2'!S4243,"yes","no"),"no")</f>
        <v>no</v>
      </c>
      <c r="U4243" t="str">
        <f>IFERROR(VLOOKUP(F4243,compounds!$A:$B,2,FALSE),"")</f>
        <v/>
      </c>
      <c r="V4243" t="str">
        <f>VLOOKUP(B4243,'volatile collection data'!$O:$P,2,FALSE)</f>
        <v>27.apr.22 22</v>
      </c>
    </row>
    <row r="4244" spans="1:22" x14ac:dyDescent="0.2">
      <c r="A4244" t="s">
        <v>392</v>
      </c>
      <c r="B4244" s="1" t="str">
        <f t="shared" si="398"/>
        <v>7D</v>
      </c>
      <c r="C4244">
        <v>34.950000000000003</v>
      </c>
      <c r="D4244">
        <f t="shared" si="396"/>
        <v>34.950000000000003</v>
      </c>
      <c r="E4244">
        <f>VLOOKUP(D4244,'Peak Combiner'!$A$5:$D$4980,4,FALSE)</f>
        <v>34.86</v>
      </c>
      <c r="F4244">
        <f>IFERROR(VLOOKUP(D4244,rt_comb!$A:$B,2,FALSE),D4244)</f>
        <v>34.950000000000003</v>
      </c>
      <c r="G4244">
        <v>1424451</v>
      </c>
      <c r="H4244">
        <f>SUMIFS($G:$G,$E:$E,18.51,'RAW2'!$A:$A,'RAW2'!A4244)</f>
        <v>29161758</v>
      </c>
      <c r="I4244" s="1" t="str">
        <f>VLOOKUP(A4244,'volatile collection data'!$G$6:$H$69,2,FALSE)</f>
        <v>D</v>
      </c>
      <c r="J4244" s="1">
        <f>VLOOKUP(A4244,'volatile collection data'!$G$6:$I$69,3,FALSE)</f>
        <v>7</v>
      </c>
      <c r="K4244" s="1" t="str">
        <f>VLOOKUP(A4244,'volatile collection data'!$G$6:$N$69,8,FALSE)</f>
        <v>22A</v>
      </c>
      <c r="L4244" s="1">
        <f>VLOOKUP(A4244,'volatile collection data'!$G$6:$J$69,4,FALSE)</f>
        <v>3.25</v>
      </c>
      <c r="M4244" s="1">
        <f>VLOOKUP($A4244,'volatile collection data'!$G$6:$M$69,6,FALSE)</f>
        <v>12</v>
      </c>
      <c r="N4244" s="1">
        <f>VLOOKUP($A4244,'volatile collection data'!$G$6:$M$69,7,FALSE)</f>
        <v>3.25</v>
      </c>
      <c r="O4244" s="1">
        <f>VLOOKUP(A4244,'volatile collection data'!$G$6:$K$69,5,FALSE)</f>
        <v>1</v>
      </c>
      <c r="P4244" s="1" t="str">
        <f t="shared" si="399"/>
        <v>7D</v>
      </c>
      <c r="Q4244">
        <f t="shared" si="397"/>
        <v>7.5148524204990561E-2</v>
      </c>
      <c r="R4244" t="str">
        <f t="shared" si="400"/>
        <v>22A_1-D&amp;3.25%3.25@12</v>
      </c>
      <c r="S4244" t="str">
        <f t="shared" si="401"/>
        <v>7D-22A-VCS-Loc-22</v>
      </c>
      <c r="T4244" t="str">
        <f>IFERROR(IF(VLOOKUP(S4244,Bad!$A:$A,1,FALSE)='RAW2'!S4244,"yes","no"),"no")</f>
        <v>no</v>
      </c>
      <c r="U4244" t="str">
        <f>IFERROR(VLOOKUP(F4244,compounds!$A:$B,2,FALSE),"")</f>
        <v/>
      </c>
      <c r="V4244" t="str">
        <f>VLOOKUP(B4244,'volatile collection data'!$O:$P,2,FALSE)</f>
        <v>27.apr.22 22</v>
      </c>
    </row>
    <row r="4245" spans="1:22" x14ac:dyDescent="0.2">
      <c r="A4245" t="s">
        <v>392</v>
      </c>
      <c r="B4245" s="1" t="str">
        <f t="shared" si="398"/>
        <v>7D</v>
      </c>
      <c r="C4245">
        <v>36.167000000000002</v>
      </c>
      <c r="D4245">
        <f t="shared" si="396"/>
        <v>36.17</v>
      </c>
      <c r="E4245">
        <f>VLOOKUP(D4245,'Peak Combiner'!$A$5:$D$4980,4,FALSE)</f>
        <v>36.11</v>
      </c>
      <c r="F4245">
        <f>IFERROR(VLOOKUP(D4245,rt_comb!$A:$B,2,FALSE),D4245)</f>
        <v>36.17</v>
      </c>
      <c r="G4245">
        <v>1253782</v>
      </c>
      <c r="H4245">
        <f>SUMIFS($G:$G,$E:$E,18.51,'RAW2'!$A:$A,'RAW2'!A4245)</f>
        <v>29161758</v>
      </c>
      <c r="I4245" s="1" t="str">
        <f>VLOOKUP(A4245,'volatile collection data'!$G$6:$H$69,2,FALSE)</f>
        <v>D</v>
      </c>
      <c r="J4245" s="1">
        <f>VLOOKUP(A4245,'volatile collection data'!$G$6:$I$69,3,FALSE)</f>
        <v>7</v>
      </c>
      <c r="K4245" s="1" t="str">
        <f>VLOOKUP(A4245,'volatile collection data'!$G$6:$N$69,8,FALSE)</f>
        <v>22A</v>
      </c>
      <c r="L4245" s="1">
        <f>VLOOKUP(A4245,'volatile collection data'!$G$6:$J$69,4,FALSE)</f>
        <v>3.25</v>
      </c>
      <c r="M4245" s="1">
        <f>VLOOKUP($A4245,'volatile collection data'!$G$6:$M$69,6,FALSE)</f>
        <v>12</v>
      </c>
      <c r="N4245" s="1">
        <f>VLOOKUP($A4245,'volatile collection data'!$G$6:$M$69,7,FALSE)</f>
        <v>3.25</v>
      </c>
      <c r="O4245" s="1">
        <f>VLOOKUP(A4245,'volatile collection data'!$G$6:$K$69,5,FALSE)</f>
        <v>1</v>
      </c>
      <c r="P4245" s="1" t="str">
        <f t="shared" si="399"/>
        <v>7D</v>
      </c>
      <c r="Q4245">
        <f t="shared" si="397"/>
        <v>6.6144688005962612E-2</v>
      </c>
      <c r="R4245" t="str">
        <f t="shared" si="400"/>
        <v>22A_1-D&amp;3.25%3.25@12</v>
      </c>
      <c r="S4245" t="str">
        <f t="shared" si="401"/>
        <v>7D-22A-VCS-Loc-22</v>
      </c>
      <c r="T4245" t="str">
        <f>IFERROR(IF(VLOOKUP(S4245,Bad!$A:$A,1,FALSE)='RAW2'!S4245,"yes","no"),"no")</f>
        <v>no</v>
      </c>
      <c r="U4245" t="str">
        <f>IFERROR(VLOOKUP(F4245,compounds!$A:$B,2,FALSE),"")</f>
        <v/>
      </c>
      <c r="V4245" t="str">
        <f>VLOOKUP(B4245,'volatile collection data'!$O:$P,2,FALSE)</f>
        <v>27.apr.22 22</v>
      </c>
    </row>
    <row r="4246" spans="1:22" x14ac:dyDescent="0.2">
      <c r="A4246" t="s">
        <v>392</v>
      </c>
      <c r="B4246" s="1" t="str">
        <f t="shared" si="398"/>
        <v>7D</v>
      </c>
      <c r="C4246">
        <v>36.543999999999997</v>
      </c>
      <c r="D4246">
        <f t="shared" si="396"/>
        <v>36.54</v>
      </c>
      <c r="E4246">
        <f>VLOOKUP(D4246,'Peak Combiner'!$A$5:$D$4980,4,FALSE)</f>
        <v>36.54</v>
      </c>
      <c r="F4246">
        <f>IFERROR(VLOOKUP(D4246,rt_comb!$A:$B,2,FALSE),D4246)</f>
        <v>36.54</v>
      </c>
      <c r="G4246">
        <v>124435</v>
      </c>
      <c r="H4246">
        <f>SUMIFS($G:$G,$E:$E,18.51,'RAW2'!$A:$A,'RAW2'!A4246)</f>
        <v>29161758</v>
      </c>
      <c r="I4246" s="1" t="str">
        <f>VLOOKUP(A4246,'volatile collection data'!$G$6:$H$69,2,FALSE)</f>
        <v>D</v>
      </c>
      <c r="J4246" s="1">
        <f>VLOOKUP(A4246,'volatile collection data'!$G$6:$I$69,3,FALSE)</f>
        <v>7</v>
      </c>
      <c r="K4246" s="1" t="str">
        <f>VLOOKUP(A4246,'volatile collection data'!$G$6:$N$69,8,FALSE)</f>
        <v>22A</v>
      </c>
      <c r="L4246" s="1">
        <f>VLOOKUP(A4246,'volatile collection data'!$G$6:$J$69,4,FALSE)</f>
        <v>3.25</v>
      </c>
      <c r="M4246" s="1">
        <f>VLOOKUP($A4246,'volatile collection data'!$G$6:$M$69,6,FALSE)</f>
        <v>12</v>
      </c>
      <c r="N4246" s="1">
        <f>VLOOKUP($A4246,'volatile collection data'!$G$6:$M$69,7,FALSE)</f>
        <v>3.25</v>
      </c>
      <c r="O4246" s="1">
        <f>VLOOKUP(A4246,'volatile collection data'!$G$6:$K$69,5,FALSE)</f>
        <v>1</v>
      </c>
      <c r="P4246" s="1" t="str">
        <f t="shared" si="399"/>
        <v>7D</v>
      </c>
      <c r="Q4246">
        <f t="shared" si="397"/>
        <v>6.5647092174093728E-3</v>
      </c>
      <c r="R4246" t="str">
        <f t="shared" si="400"/>
        <v>22A_1-D&amp;3.25%3.25@12</v>
      </c>
      <c r="S4246" t="str">
        <f t="shared" si="401"/>
        <v>7D-22A-VCS-Loc-22</v>
      </c>
      <c r="T4246" t="str">
        <f>IFERROR(IF(VLOOKUP(S4246,Bad!$A:$A,1,FALSE)='RAW2'!S4246,"yes","no"),"no")</f>
        <v>no</v>
      </c>
      <c r="U4246" t="str">
        <f>IFERROR(VLOOKUP(F4246,compounds!$A:$B,2,FALSE),"")</f>
        <v/>
      </c>
      <c r="V4246" t="str">
        <f>VLOOKUP(B4246,'volatile collection data'!$O:$P,2,FALSE)</f>
        <v>27.apr.22 22</v>
      </c>
    </row>
    <row r="4247" spans="1:22" x14ac:dyDescent="0.2">
      <c r="A4247" t="s">
        <v>392</v>
      </c>
      <c r="B4247" s="1" t="str">
        <f t="shared" si="398"/>
        <v>7D</v>
      </c>
      <c r="C4247">
        <v>36.634999999999998</v>
      </c>
      <c r="D4247">
        <f t="shared" si="396"/>
        <v>36.64</v>
      </c>
      <c r="E4247">
        <f>VLOOKUP(D4247,'Peak Combiner'!$A$5:$D$4980,4,FALSE)</f>
        <v>36.64</v>
      </c>
      <c r="F4247">
        <f>IFERROR(VLOOKUP(D4247,rt_comb!$A:$B,2,FALSE),D4247)</f>
        <v>36.64</v>
      </c>
      <c r="G4247">
        <v>1980615</v>
      </c>
      <c r="H4247">
        <f>SUMIFS($G:$G,$E:$E,18.51,'RAW2'!$A:$A,'RAW2'!A4247)</f>
        <v>29161758</v>
      </c>
      <c r="I4247" s="1" t="str">
        <f>VLOOKUP(A4247,'volatile collection data'!$G$6:$H$69,2,FALSE)</f>
        <v>D</v>
      </c>
      <c r="J4247" s="1">
        <f>VLOOKUP(A4247,'volatile collection data'!$G$6:$I$69,3,FALSE)</f>
        <v>7</v>
      </c>
      <c r="K4247" s="1" t="str">
        <f>VLOOKUP(A4247,'volatile collection data'!$G$6:$N$69,8,FALSE)</f>
        <v>22A</v>
      </c>
      <c r="L4247" s="1">
        <f>VLOOKUP(A4247,'volatile collection data'!$G$6:$J$69,4,FALSE)</f>
        <v>3.25</v>
      </c>
      <c r="M4247" s="1">
        <f>VLOOKUP($A4247,'volatile collection data'!$G$6:$M$69,6,FALSE)</f>
        <v>12</v>
      </c>
      <c r="N4247" s="1">
        <f>VLOOKUP($A4247,'volatile collection data'!$G$6:$M$69,7,FALSE)</f>
        <v>3.25</v>
      </c>
      <c r="O4247" s="1">
        <f>VLOOKUP(A4247,'volatile collection data'!$G$6:$K$69,5,FALSE)</f>
        <v>1</v>
      </c>
      <c r="P4247" s="1" t="str">
        <f t="shared" si="399"/>
        <v>7D</v>
      </c>
      <c r="Q4247">
        <f t="shared" si="397"/>
        <v>0.10448958529866409</v>
      </c>
      <c r="R4247" t="str">
        <f t="shared" si="400"/>
        <v>22A_1-D&amp;3.25%3.25@12</v>
      </c>
      <c r="S4247" t="str">
        <f t="shared" si="401"/>
        <v>7D-22A-VCS-Loc-22</v>
      </c>
      <c r="T4247" t="str">
        <f>IFERROR(IF(VLOOKUP(S4247,Bad!$A:$A,1,FALSE)='RAW2'!S4247,"yes","no"),"no")</f>
        <v>no</v>
      </c>
      <c r="U4247" t="str">
        <f>IFERROR(VLOOKUP(F4247,compounds!$A:$B,2,FALSE),"")</f>
        <v/>
      </c>
      <c r="V4247" t="str">
        <f>VLOOKUP(B4247,'volatile collection data'!$O:$P,2,FALSE)</f>
        <v>27.apr.22 22</v>
      </c>
    </row>
    <row r="4248" spans="1:22" x14ac:dyDescent="0.2">
      <c r="A4248" t="s">
        <v>392</v>
      </c>
      <c r="B4248" s="1" t="str">
        <f t="shared" si="398"/>
        <v>7D</v>
      </c>
      <c r="C4248">
        <v>37.247</v>
      </c>
      <c r="D4248">
        <f t="shared" si="396"/>
        <v>37.25</v>
      </c>
      <c r="E4248">
        <f>VLOOKUP(D4248,'Peak Combiner'!$A$5:$D$4980,4,FALSE)</f>
        <v>37.24</v>
      </c>
      <c r="F4248">
        <f>IFERROR(VLOOKUP(D4248,rt_comb!$A:$B,2,FALSE),D4248)</f>
        <v>37.25</v>
      </c>
      <c r="G4248">
        <v>1161167</v>
      </c>
      <c r="H4248">
        <f>SUMIFS($G:$G,$E:$E,18.51,'RAW2'!$A:$A,'RAW2'!A4248)</f>
        <v>29161758</v>
      </c>
      <c r="I4248" s="1" t="str">
        <f>VLOOKUP(A4248,'volatile collection data'!$G$6:$H$69,2,FALSE)</f>
        <v>D</v>
      </c>
      <c r="J4248" s="1">
        <f>VLOOKUP(A4248,'volatile collection data'!$G$6:$I$69,3,FALSE)</f>
        <v>7</v>
      </c>
      <c r="K4248" s="1" t="str">
        <f>VLOOKUP(A4248,'volatile collection data'!$G$6:$N$69,8,FALSE)</f>
        <v>22A</v>
      </c>
      <c r="L4248" s="1">
        <f>VLOOKUP(A4248,'volatile collection data'!$G$6:$J$69,4,FALSE)</f>
        <v>3.25</v>
      </c>
      <c r="M4248" s="1">
        <f>VLOOKUP($A4248,'volatile collection data'!$G$6:$M$69,6,FALSE)</f>
        <v>12</v>
      </c>
      <c r="N4248" s="1">
        <f>VLOOKUP($A4248,'volatile collection data'!$G$6:$M$69,7,FALSE)</f>
        <v>3.25</v>
      </c>
      <c r="O4248" s="1">
        <f>VLOOKUP(A4248,'volatile collection data'!$G$6:$K$69,5,FALSE)</f>
        <v>1</v>
      </c>
      <c r="P4248" s="1" t="str">
        <f t="shared" si="399"/>
        <v>7D</v>
      </c>
      <c r="Q4248">
        <f t="shared" si="397"/>
        <v>6.1258678891401852E-2</v>
      </c>
      <c r="R4248" t="str">
        <f t="shared" si="400"/>
        <v>22A_1-D&amp;3.25%3.25@12</v>
      </c>
      <c r="S4248" t="str">
        <f t="shared" si="401"/>
        <v>7D-22A-VCS-Loc-22</v>
      </c>
      <c r="T4248" t="str">
        <f>IFERROR(IF(VLOOKUP(S4248,Bad!$A:$A,1,FALSE)='RAW2'!S4248,"yes","no"),"no")</f>
        <v>no</v>
      </c>
      <c r="U4248" t="str">
        <f>IFERROR(VLOOKUP(F4248,compounds!$A:$B,2,FALSE),"")</f>
        <v/>
      </c>
      <c r="V4248" t="str">
        <f>VLOOKUP(B4248,'volatile collection data'!$O:$P,2,FALSE)</f>
        <v>27.apr.22 22</v>
      </c>
    </row>
    <row r="4249" spans="1:22" x14ac:dyDescent="0.2">
      <c r="A4249" t="s">
        <v>392</v>
      </c>
      <c r="B4249" s="1" t="str">
        <f t="shared" si="398"/>
        <v>7D</v>
      </c>
      <c r="C4249">
        <v>37.295999999999999</v>
      </c>
      <c r="D4249">
        <f t="shared" si="396"/>
        <v>37.299999999999997</v>
      </c>
      <c r="E4249">
        <f>VLOOKUP(D4249,'Peak Combiner'!$A$5:$D$4980,4,FALSE)</f>
        <v>37.24</v>
      </c>
      <c r="F4249">
        <f>IFERROR(VLOOKUP(D4249,rt_comb!$A:$B,2,FALSE),D4249)</f>
        <v>37.299999999999997</v>
      </c>
      <c r="G4249">
        <v>801693</v>
      </c>
      <c r="H4249">
        <f>SUMIFS($G:$G,$E:$E,18.51,'RAW2'!$A:$A,'RAW2'!A4249)</f>
        <v>29161758</v>
      </c>
      <c r="I4249" s="1" t="str">
        <f>VLOOKUP(A4249,'volatile collection data'!$G$6:$H$69,2,FALSE)</f>
        <v>D</v>
      </c>
      <c r="J4249" s="1">
        <f>VLOOKUP(A4249,'volatile collection data'!$G$6:$I$69,3,FALSE)</f>
        <v>7</v>
      </c>
      <c r="K4249" s="1" t="str">
        <f>VLOOKUP(A4249,'volatile collection data'!$G$6:$N$69,8,FALSE)</f>
        <v>22A</v>
      </c>
      <c r="L4249" s="1">
        <f>VLOOKUP(A4249,'volatile collection data'!$G$6:$J$69,4,FALSE)</f>
        <v>3.25</v>
      </c>
      <c r="M4249" s="1">
        <f>VLOOKUP($A4249,'volatile collection data'!$G$6:$M$69,6,FALSE)</f>
        <v>12</v>
      </c>
      <c r="N4249" s="1">
        <f>VLOOKUP($A4249,'volatile collection data'!$G$6:$M$69,7,FALSE)</f>
        <v>3.25</v>
      </c>
      <c r="O4249" s="1">
        <f>VLOOKUP(A4249,'volatile collection data'!$G$6:$K$69,5,FALSE)</f>
        <v>1</v>
      </c>
      <c r="P4249" s="1" t="str">
        <f t="shared" si="399"/>
        <v>7D</v>
      </c>
      <c r="Q4249">
        <f t="shared" si="397"/>
        <v>4.2294221293306324E-2</v>
      </c>
      <c r="R4249" t="str">
        <f t="shared" si="400"/>
        <v>22A_1-D&amp;3.25%3.25@12</v>
      </c>
      <c r="S4249" t="str">
        <f t="shared" si="401"/>
        <v>7D-22A-VCS-Loc-22</v>
      </c>
      <c r="T4249" t="str">
        <f>IFERROR(IF(VLOOKUP(S4249,Bad!$A:$A,1,FALSE)='RAW2'!S4249,"yes","no"),"no")</f>
        <v>no</v>
      </c>
      <c r="U4249" t="str">
        <f>IFERROR(VLOOKUP(F4249,compounds!$A:$B,2,FALSE),"")</f>
        <v/>
      </c>
      <c r="V4249" t="str">
        <f>VLOOKUP(B4249,'volatile collection data'!$O:$P,2,FALSE)</f>
        <v>27.apr.22 22</v>
      </c>
    </row>
    <row r="4250" spans="1:22" x14ac:dyDescent="0.2">
      <c r="A4250" t="s">
        <v>392</v>
      </c>
      <c r="B4250" s="1" t="str">
        <f t="shared" si="398"/>
        <v>7D</v>
      </c>
      <c r="C4250">
        <v>37.683999999999997</v>
      </c>
      <c r="D4250">
        <f t="shared" si="396"/>
        <v>37.68</v>
      </c>
      <c r="E4250">
        <f>VLOOKUP(D4250,'Peak Combiner'!$A$5:$D$4980,4,FALSE)</f>
        <v>37.67</v>
      </c>
      <c r="F4250">
        <f>IFERROR(VLOOKUP(D4250,rt_comb!$A:$B,2,FALSE),D4250)</f>
        <v>37.68</v>
      </c>
      <c r="G4250">
        <v>3517216</v>
      </c>
      <c r="H4250">
        <f>SUMIFS($G:$G,$E:$E,18.51,'RAW2'!$A:$A,'RAW2'!A4250)</f>
        <v>29161758</v>
      </c>
      <c r="I4250" s="1" t="str">
        <f>VLOOKUP(A4250,'volatile collection data'!$G$6:$H$69,2,FALSE)</f>
        <v>D</v>
      </c>
      <c r="J4250" s="1">
        <f>VLOOKUP(A4250,'volatile collection data'!$G$6:$I$69,3,FALSE)</f>
        <v>7</v>
      </c>
      <c r="K4250" s="1" t="str">
        <f>VLOOKUP(A4250,'volatile collection data'!$G$6:$N$69,8,FALSE)</f>
        <v>22A</v>
      </c>
      <c r="L4250" s="1">
        <f>VLOOKUP(A4250,'volatile collection data'!$G$6:$J$69,4,FALSE)</f>
        <v>3.25</v>
      </c>
      <c r="M4250" s="1">
        <f>VLOOKUP($A4250,'volatile collection data'!$G$6:$M$69,6,FALSE)</f>
        <v>12</v>
      </c>
      <c r="N4250" s="1">
        <f>VLOOKUP($A4250,'volatile collection data'!$G$6:$M$69,7,FALSE)</f>
        <v>3.25</v>
      </c>
      <c r="O4250" s="1">
        <f>VLOOKUP(A4250,'volatile collection data'!$G$6:$K$69,5,FALSE)</f>
        <v>1</v>
      </c>
      <c r="P4250" s="1" t="str">
        <f t="shared" si="399"/>
        <v>7D</v>
      </c>
      <c r="Q4250">
        <f t="shared" si="397"/>
        <v>0.18555470964615847</v>
      </c>
      <c r="R4250" t="str">
        <f t="shared" si="400"/>
        <v>22A_1-D&amp;3.25%3.25@12</v>
      </c>
      <c r="S4250" t="str">
        <f t="shared" si="401"/>
        <v>7D-22A-VCS-Loc-22</v>
      </c>
      <c r="T4250" t="str">
        <f>IFERROR(IF(VLOOKUP(S4250,Bad!$A:$A,1,FALSE)='RAW2'!S4250,"yes","no"),"no")</f>
        <v>no</v>
      </c>
      <c r="U4250" t="str">
        <f>IFERROR(VLOOKUP(F4250,compounds!$A:$B,2,FALSE),"")</f>
        <v/>
      </c>
      <c r="V4250" t="str">
        <f>VLOOKUP(B4250,'volatile collection data'!$O:$P,2,FALSE)</f>
        <v>27.apr.22 22</v>
      </c>
    </row>
    <row r="4251" spans="1:22" x14ac:dyDescent="0.2">
      <c r="A4251" t="s">
        <v>392</v>
      </c>
      <c r="B4251" s="1" t="str">
        <f t="shared" si="398"/>
        <v>7D</v>
      </c>
      <c r="C4251">
        <v>37.798000000000002</v>
      </c>
      <c r="D4251">
        <f t="shared" si="396"/>
        <v>37.799999999999997</v>
      </c>
      <c r="E4251">
        <f>VLOOKUP(D4251,'Peak Combiner'!$A$5:$D$4980,4,FALSE)</f>
        <v>37.799999999999997</v>
      </c>
      <c r="F4251">
        <f>IFERROR(VLOOKUP(D4251,rt_comb!$A:$B,2,FALSE),D4251)</f>
        <v>37.799999999999997</v>
      </c>
      <c r="G4251">
        <v>1684416</v>
      </c>
      <c r="H4251">
        <f>SUMIFS($G:$G,$E:$E,18.51,'RAW2'!$A:$A,'RAW2'!A4251)</f>
        <v>29161758</v>
      </c>
      <c r="I4251" s="1" t="str">
        <f>VLOOKUP(A4251,'volatile collection data'!$G$6:$H$69,2,FALSE)</f>
        <v>D</v>
      </c>
      <c r="J4251" s="1">
        <f>VLOOKUP(A4251,'volatile collection data'!$G$6:$I$69,3,FALSE)</f>
        <v>7</v>
      </c>
      <c r="K4251" s="1" t="str">
        <f>VLOOKUP(A4251,'volatile collection data'!$G$6:$N$69,8,FALSE)</f>
        <v>22A</v>
      </c>
      <c r="L4251" s="1">
        <f>VLOOKUP(A4251,'volatile collection data'!$G$6:$J$69,4,FALSE)</f>
        <v>3.25</v>
      </c>
      <c r="M4251" s="1">
        <f>VLOOKUP($A4251,'volatile collection data'!$G$6:$M$69,6,FALSE)</f>
        <v>12</v>
      </c>
      <c r="N4251" s="1">
        <f>VLOOKUP($A4251,'volatile collection data'!$G$6:$M$69,7,FALSE)</f>
        <v>3.25</v>
      </c>
      <c r="O4251" s="1">
        <f>VLOOKUP(A4251,'volatile collection data'!$G$6:$K$69,5,FALSE)</f>
        <v>1</v>
      </c>
      <c r="P4251" s="1" t="str">
        <f t="shared" si="399"/>
        <v>7D</v>
      </c>
      <c r="Q4251">
        <f t="shared" si="397"/>
        <v>8.8863271918285261E-2</v>
      </c>
      <c r="R4251" t="str">
        <f t="shared" si="400"/>
        <v>22A_1-D&amp;3.25%3.25@12</v>
      </c>
      <c r="S4251" t="str">
        <f t="shared" si="401"/>
        <v>7D-22A-VCS-Loc-22</v>
      </c>
      <c r="T4251" t="str">
        <f>IFERROR(IF(VLOOKUP(S4251,Bad!$A:$A,1,FALSE)='RAW2'!S4251,"yes","no"),"no")</f>
        <v>no</v>
      </c>
      <c r="U4251" t="str">
        <f>IFERROR(VLOOKUP(F4251,compounds!$A:$B,2,FALSE),"")</f>
        <v/>
      </c>
      <c r="V4251" t="str">
        <f>VLOOKUP(B4251,'volatile collection data'!$O:$P,2,FALSE)</f>
        <v>27.apr.22 22</v>
      </c>
    </row>
    <row r="4252" spans="1:22" x14ac:dyDescent="0.2">
      <c r="A4252" t="s">
        <v>392</v>
      </c>
      <c r="B4252" s="1" t="str">
        <f t="shared" si="398"/>
        <v>7D</v>
      </c>
      <c r="C4252">
        <v>37.993000000000002</v>
      </c>
      <c r="D4252">
        <f t="shared" si="396"/>
        <v>37.99</v>
      </c>
      <c r="E4252">
        <f>VLOOKUP(D4252,'Peak Combiner'!$A$5:$D$4980,4,FALSE)</f>
        <v>37.99</v>
      </c>
      <c r="F4252">
        <f>IFERROR(VLOOKUP(D4252,rt_comb!$A:$B,2,FALSE),D4252)</f>
        <v>37.99</v>
      </c>
      <c r="G4252">
        <v>9075200</v>
      </c>
      <c r="H4252">
        <f>SUMIFS($G:$G,$E:$E,18.51,'RAW2'!$A:$A,'RAW2'!A4252)</f>
        <v>29161758</v>
      </c>
      <c r="I4252" s="1" t="str">
        <f>VLOOKUP(A4252,'volatile collection data'!$G$6:$H$69,2,FALSE)</f>
        <v>D</v>
      </c>
      <c r="J4252" s="1">
        <f>VLOOKUP(A4252,'volatile collection data'!$G$6:$I$69,3,FALSE)</f>
        <v>7</v>
      </c>
      <c r="K4252" s="1" t="str">
        <f>VLOOKUP(A4252,'volatile collection data'!$G$6:$N$69,8,FALSE)</f>
        <v>22A</v>
      </c>
      <c r="L4252" s="1">
        <f>VLOOKUP(A4252,'volatile collection data'!$G$6:$J$69,4,FALSE)</f>
        <v>3.25</v>
      </c>
      <c r="M4252" s="1">
        <f>VLOOKUP($A4252,'volatile collection data'!$G$6:$M$69,6,FALSE)</f>
        <v>12</v>
      </c>
      <c r="N4252" s="1">
        <f>VLOOKUP($A4252,'volatile collection data'!$G$6:$M$69,7,FALSE)</f>
        <v>3.25</v>
      </c>
      <c r="O4252" s="1">
        <f>VLOOKUP(A4252,'volatile collection data'!$G$6:$K$69,5,FALSE)</f>
        <v>1</v>
      </c>
      <c r="P4252" s="1" t="str">
        <f t="shared" si="399"/>
        <v>7D</v>
      </c>
      <c r="Q4252">
        <f t="shared" si="397"/>
        <v>0.47877244416629999</v>
      </c>
      <c r="R4252" t="str">
        <f t="shared" si="400"/>
        <v>22A_1-D&amp;3.25%3.25@12</v>
      </c>
      <c r="S4252" t="str">
        <f t="shared" si="401"/>
        <v>7D-22A-VCS-Loc-22</v>
      </c>
      <c r="T4252" t="str">
        <f>IFERROR(IF(VLOOKUP(S4252,Bad!$A:$A,1,FALSE)='RAW2'!S4252,"yes","no"),"no")</f>
        <v>no</v>
      </c>
      <c r="U4252" t="str">
        <f>IFERROR(VLOOKUP(F4252,compounds!$A:$B,2,FALSE),"")</f>
        <v/>
      </c>
      <c r="V4252" t="str">
        <f>VLOOKUP(B4252,'volatile collection data'!$O:$P,2,FALSE)</f>
        <v>27.apr.22 22</v>
      </c>
    </row>
    <row r="4253" spans="1:22" x14ac:dyDescent="0.2">
      <c r="A4253" t="s">
        <v>392</v>
      </c>
      <c r="B4253" s="1" t="str">
        <f t="shared" si="398"/>
        <v>7D</v>
      </c>
      <c r="C4253">
        <v>38.454000000000001</v>
      </c>
      <c r="D4253">
        <f t="shared" si="396"/>
        <v>38.450000000000003</v>
      </c>
      <c r="E4253">
        <f>VLOOKUP(D4253,'Peak Combiner'!$A$5:$D$4980,4,FALSE)</f>
        <v>38.450000000000003</v>
      </c>
      <c r="F4253">
        <f>IFERROR(VLOOKUP(D4253,rt_comb!$A:$B,2,FALSE),D4253)</f>
        <v>38.450000000000003</v>
      </c>
      <c r="G4253">
        <v>2143650</v>
      </c>
      <c r="H4253">
        <f>SUMIFS($G:$G,$E:$E,18.51,'RAW2'!$A:$A,'RAW2'!A4253)</f>
        <v>29161758</v>
      </c>
      <c r="I4253" s="1" t="str">
        <f>VLOOKUP(A4253,'volatile collection data'!$G$6:$H$69,2,FALSE)</f>
        <v>D</v>
      </c>
      <c r="J4253" s="1">
        <f>VLOOKUP(A4253,'volatile collection data'!$G$6:$I$69,3,FALSE)</f>
        <v>7</v>
      </c>
      <c r="K4253" s="1" t="str">
        <f>VLOOKUP(A4253,'volatile collection data'!$G$6:$N$69,8,FALSE)</f>
        <v>22A</v>
      </c>
      <c r="L4253" s="1">
        <f>VLOOKUP(A4253,'volatile collection data'!$G$6:$J$69,4,FALSE)</f>
        <v>3.25</v>
      </c>
      <c r="M4253" s="1">
        <f>VLOOKUP($A4253,'volatile collection data'!$G$6:$M$69,6,FALSE)</f>
        <v>12</v>
      </c>
      <c r="N4253" s="1">
        <f>VLOOKUP($A4253,'volatile collection data'!$G$6:$M$69,7,FALSE)</f>
        <v>3.25</v>
      </c>
      <c r="O4253" s="1">
        <f>VLOOKUP(A4253,'volatile collection data'!$G$6:$K$69,5,FALSE)</f>
        <v>1</v>
      </c>
      <c r="P4253" s="1" t="str">
        <f t="shared" si="399"/>
        <v>7D</v>
      </c>
      <c r="Q4253">
        <f t="shared" si="397"/>
        <v>0.11309068119017644</v>
      </c>
      <c r="R4253" t="str">
        <f t="shared" si="400"/>
        <v>22A_1-D&amp;3.25%3.25@12</v>
      </c>
      <c r="S4253" t="str">
        <f t="shared" si="401"/>
        <v>7D-22A-VCS-Loc-22</v>
      </c>
      <c r="T4253" t="str">
        <f>IFERROR(IF(VLOOKUP(S4253,Bad!$A:$A,1,FALSE)='RAW2'!S4253,"yes","no"),"no")</f>
        <v>no</v>
      </c>
      <c r="U4253" t="str">
        <f>IFERROR(VLOOKUP(F4253,compounds!$A:$B,2,FALSE),"")</f>
        <v/>
      </c>
      <c r="V4253" t="str">
        <f>VLOOKUP(B4253,'volatile collection data'!$O:$P,2,FALSE)</f>
        <v>27.apr.22 22</v>
      </c>
    </row>
    <row r="4254" spans="1:22" x14ac:dyDescent="0.2">
      <c r="A4254" t="s">
        <v>393</v>
      </c>
      <c r="B4254" s="1" t="str">
        <f t="shared" si="398"/>
        <v>7E</v>
      </c>
      <c r="C4254">
        <v>4.1849999999999996</v>
      </c>
      <c r="D4254">
        <f t="shared" si="396"/>
        <v>4.1900000000000004</v>
      </c>
      <c r="E4254">
        <f>VLOOKUP(D4254,'Peak Combiner'!$A$5:$D$4980,4,FALSE)</f>
        <v>4.1900000000000004</v>
      </c>
      <c r="F4254">
        <f>IFERROR(VLOOKUP(D4254,rt_comb!$A:$B,2,FALSE),D4254)</f>
        <v>4.1900000000000004</v>
      </c>
      <c r="G4254">
        <v>226419</v>
      </c>
      <c r="H4254">
        <f>SUMIFS($G:$G,$E:$E,18.51,'RAW2'!$A:$A,'RAW2'!A4254)</f>
        <v>22757190</v>
      </c>
      <c r="I4254" s="1" t="str">
        <f>VLOOKUP(A4254,'volatile collection data'!$G$6:$H$69,2,FALSE)</f>
        <v>E</v>
      </c>
      <c r="J4254" s="1">
        <f>VLOOKUP(A4254,'volatile collection data'!$G$6:$I$69,3,FALSE)</f>
        <v>7</v>
      </c>
      <c r="K4254" s="1" t="str">
        <f>VLOOKUP(A4254,'volatile collection data'!$G$6:$N$69,8,FALSE)</f>
        <v>30B</v>
      </c>
      <c r="L4254" s="1">
        <f>VLOOKUP(A4254,'volatile collection data'!$G$6:$J$69,4,FALSE)</f>
        <v>5.32</v>
      </c>
      <c r="M4254" s="1">
        <f>VLOOKUP($A4254,'volatile collection data'!$G$6:$M$69,6,FALSE)</f>
        <v>14</v>
      </c>
      <c r="N4254" s="1">
        <f>VLOOKUP($A4254,'volatile collection data'!$G$6:$M$69,7,FALSE)</f>
        <v>5.32</v>
      </c>
      <c r="O4254" s="1">
        <f>VLOOKUP(A4254,'volatile collection data'!$G$6:$K$69,5,FALSE)</f>
        <v>0</v>
      </c>
      <c r="P4254" s="1" t="str">
        <f t="shared" si="399"/>
        <v>7E</v>
      </c>
      <c r="Q4254">
        <f t="shared" si="397"/>
        <v>9.3508826015019954E-3</v>
      </c>
      <c r="R4254" t="str">
        <f t="shared" si="400"/>
        <v>30B_0-E&amp;5.32%5.32@14</v>
      </c>
      <c r="S4254" t="str">
        <f t="shared" si="401"/>
        <v>7E-30B-VCS-Loc-22</v>
      </c>
      <c r="T4254" t="str">
        <f>IFERROR(IF(VLOOKUP(S4254,Bad!$A:$A,1,FALSE)='RAW2'!S4254,"yes","no"),"no")</f>
        <v>no</v>
      </c>
      <c r="U4254" t="str">
        <f>IFERROR(VLOOKUP(F4254,compounds!$A:$B,2,FALSE),"")</f>
        <v/>
      </c>
      <c r="V4254" t="str">
        <f>VLOOKUP(B4254,'volatile collection data'!$O:$P,2,FALSE)</f>
        <v>02.may.22 30</v>
      </c>
    </row>
    <row r="4255" spans="1:22" x14ac:dyDescent="0.2">
      <c r="A4255" t="s">
        <v>393</v>
      </c>
      <c r="B4255" s="1" t="str">
        <f t="shared" si="398"/>
        <v>7E</v>
      </c>
      <c r="C4255">
        <v>4.9989999999999997</v>
      </c>
      <c r="D4255">
        <f t="shared" si="396"/>
        <v>5</v>
      </c>
      <c r="E4255">
        <f>VLOOKUP(D4255,'Peak Combiner'!$A$5:$D$4980,4,FALSE)</f>
        <v>4.99</v>
      </c>
      <c r="F4255">
        <f>IFERROR(VLOOKUP(D4255,rt_comb!$A:$B,2,FALSE),D4255)</f>
        <v>5</v>
      </c>
      <c r="G4255">
        <v>11148299</v>
      </c>
      <c r="H4255">
        <f>SUMIFS($G:$G,$E:$E,18.51,'RAW2'!$A:$A,'RAW2'!A4255)</f>
        <v>22757190</v>
      </c>
      <c r="I4255" s="1" t="str">
        <f>VLOOKUP(A4255,'volatile collection data'!$G$6:$H$69,2,FALSE)</f>
        <v>E</v>
      </c>
      <c r="J4255" s="1">
        <f>VLOOKUP(A4255,'volatile collection data'!$G$6:$I$69,3,FALSE)</f>
        <v>7</v>
      </c>
      <c r="K4255" s="1" t="str">
        <f>VLOOKUP(A4255,'volatile collection data'!$G$6:$N$69,8,FALSE)</f>
        <v>30B</v>
      </c>
      <c r="L4255" s="1">
        <f>VLOOKUP(A4255,'volatile collection data'!$G$6:$J$69,4,FALSE)</f>
        <v>5.32</v>
      </c>
      <c r="M4255" s="1">
        <f>VLOOKUP($A4255,'volatile collection data'!$G$6:$M$69,6,FALSE)</f>
        <v>14</v>
      </c>
      <c r="N4255" s="1">
        <f>VLOOKUP($A4255,'volatile collection data'!$G$6:$M$69,7,FALSE)</f>
        <v>5.32</v>
      </c>
      <c r="O4255" s="1">
        <f>VLOOKUP(A4255,'volatile collection data'!$G$6:$K$69,5,FALSE)</f>
        <v>0</v>
      </c>
      <c r="P4255" s="1" t="str">
        <f t="shared" si="399"/>
        <v>7E</v>
      </c>
      <c r="Q4255">
        <f t="shared" si="397"/>
        <v>0.46041381313159269</v>
      </c>
      <c r="R4255" t="str">
        <f t="shared" si="400"/>
        <v>30B_0-E&amp;5.32%5.32@14</v>
      </c>
      <c r="S4255" t="str">
        <f t="shared" si="401"/>
        <v>7E-30B-VCS-Loc-22</v>
      </c>
      <c r="T4255" t="str">
        <f>IFERROR(IF(VLOOKUP(S4255,Bad!$A:$A,1,FALSE)='RAW2'!S4255,"yes","no"),"no")</f>
        <v>no</v>
      </c>
      <c r="U4255" t="str">
        <f>IFERROR(VLOOKUP(F4255,compounds!$A:$B,2,FALSE),"")</f>
        <v/>
      </c>
      <c r="V4255" t="str">
        <f>VLOOKUP(B4255,'volatile collection data'!$O:$P,2,FALSE)</f>
        <v>02.may.22 30</v>
      </c>
    </row>
    <row r="4256" spans="1:22" x14ac:dyDescent="0.2">
      <c r="A4256" t="s">
        <v>393</v>
      </c>
      <c r="B4256" s="1" t="str">
        <f t="shared" si="398"/>
        <v>7E</v>
      </c>
      <c r="C4256">
        <v>5.2069999999999999</v>
      </c>
      <c r="D4256">
        <f t="shared" si="396"/>
        <v>5.21</v>
      </c>
      <c r="E4256">
        <f>VLOOKUP(D4256,'Peak Combiner'!$A$5:$D$4980,4,FALSE)</f>
        <v>5.21</v>
      </c>
      <c r="F4256">
        <f>IFERROR(VLOOKUP(D4256,rt_comb!$A:$B,2,FALSE),D4256)</f>
        <v>5.21</v>
      </c>
      <c r="G4256">
        <v>877772</v>
      </c>
      <c r="H4256">
        <f>SUMIFS($G:$G,$E:$E,18.51,'RAW2'!$A:$A,'RAW2'!A4256)</f>
        <v>22757190</v>
      </c>
      <c r="I4256" s="1" t="str">
        <f>VLOOKUP(A4256,'volatile collection data'!$G$6:$H$69,2,FALSE)</f>
        <v>E</v>
      </c>
      <c r="J4256" s="1">
        <f>VLOOKUP(A4256,'volatile collection data'!$G$6:$I$69,3,FALSE)</f>
        <v>7</v>
      </c>
      <c r="K4256" s="1" t="str">
        <f>VLOOKUP(A4256,'volatile collection data'!$G$6:$N$69,8,FALSE)</f>
        <v>30B</v>
      </c>
      <c r="L4256" s="1">
        <f>VLOOKUP(A4256,'volatile collection data'!$G$6:$J$69,4,FALSE)</f>
        <v>5.32</v>
      </c>
      <c r="M4256" s="1">
        <f>VLOOKUP($A4256,'volatile collection data'!$G$6:$M$69,6,FALSE)</f>
        <v>14</v>
      </c>
      <c r="N4256" s="1">
        <f>VLOOKUP($A4256,'volatile collection data'!$G$6:$M$69,7,FALSE)</f>
        <v>5.32</v>
      </c>
      <c r="O4256" s="1">
        <f>VLOOKUP(A4256,'volatile collection data'!$G$6:$K$69,5,FALSE)</f>
        <v>0</v>
      </c>
      <c r="P4256" s="1" t="str">
        <f t="shared" si="399"/>
        <v>7E</v>
      </c>
      <c r="Q4256">
        <f t="shared" si="397"/>
        <v>3.6251122577546979E-2</v>
      </c>
      <c r="R4256" t="str">
        <f t="shared" si="400"/>
        <v>30B_0-E&amp;5.32%5.32@14</v>
      </c>
      <c r="S4256" t="str">
        <f t="shared" si="401"/>
        <v>7E-30B-VCS-Loc-22</v>
      </c>
      <c r="T4256" t="str">
        <f>IFERROR(IF(VLOOKUP(S4256,Bad!$A:$A,1,FALSE)='RAW2'!S4256,"yes","no"),"no")</f>
        <v>no</v>
      </c>
      <c r="U4256" t="str">
        <f>IFERROR(VLOOKUP(F4256,compounds!$A:$B,2,FALSE),"")</f>
        <v/>
      </c>
      <c r="V4256" t="str">
        <f>VLOOKUP(B4256,'volatile collection data'!$O:$P,2,FALSE)</f>
        <v>02.may.22 30</v>
      </c>
    </row>
    <row r="4257" spans="1:22" x14ac:dyDescent="0.2">
      <c r="A4257" t="s">
        <v>393</v>
      </c>
      <c r="B4257" s="1" t="str">
        <f t="shared" si="398"/>
        <v>7E</v>
      </c>
      <c r="C4257">
        <v>9.3829999999999991</v>
      </c>
      <c r="D4257">
        <f t="shared" si="396"/>
        <v>9.3800000000000008</v>
      </c>
      <c r="E4257">
        <f>VLOOKUP(D4257,'Peak Combiner'!$A$5:$D$4980,4,FALSE)</f>
        <v>9.3800000000000008</v>
      </c>
      <c r="F4257">
        <f>IFERROR(VLOOKUP(D4257,rt_comb!$A:$B,2,FALSE),D4257)</f>
        <v>9.3800000000000008</v>
      </c>
      <c r="G4257">
        <v>4735056</v>
      </c>
      <c r="H4257">
        <f>SUMIFS($G:$G,$E:$E,18.51,'RAW2'!$A:$A,'RAW2'!A4257)</f>
        <v>22757190</v>
      </c>
      <c r="I4257" s="1" t="str">
        <f>VLOOKUP(A4257,'volatile collection data'!$G$6:$H$69,2,FALSE)</f>
        <v>E</v>
      </c>
      <c r="J4257" s="1">
        <f>VLOOKUP(A4257,'volatile collection data'!$G$6:$I$69,3,FALSE)</f>
        <v>7</v>
      </c>
      <c r="K4257" s="1" t="str">
        <f>VLOOKUP(A4257,'volatile collection data'!$G$6:$N$69,8,FALSE)</f>
        <v>30B</v>
      </c>
      <c r="L4257" s="1">
        <f>VLOOKUP(A4257,'volatile collection data'!$G$6:$J$69,4,FALSE)</f>
        <v>5.32</v>
      </c>
      <c r="M4257" s="1">
        <f>VLOOKUP($A4257,'volatile collection data'!$G$6:$M$69,6,FALSE)</f>
        <v>14</v>
      </c>
      <c r="N4257" s="1">
        <f>VLOOKUP($A4257,'volatile collection data'!$G$6:$M$69,7,FALSE)</f>
        <v>5.32</v>
      </c>
      <c r="O4257" s="1">
        <f>VLOOKUP(A4257,'volatile collection data'!$G$6:$K$69,5,FALSE)</f>
        <v>0</v>
      </c>
      <c r="P4257" s="1" t="str">
        <f t="shared" si="399"/>
        <v>7E</v>
      </c>
      <c r="Q4257">
        <f t="shared" si="397"/>
        <v>0.19555316809780818</v>
      </c>
      <c r="R4257" t="str">
        <f t="shared" si="400"/>
        <v>30B_0-E&amp;5.32%5.32@14</v>
      </c>
      <c r="S4257" t="str">
        <f t="shared" si="401"/>
        <v>7E-30B-VCS-Loc-22</v>
      </c>
      <c r="T4257" t="str">
        <f>IFERROR(IF(VLOOKUP(S4257,Bad!$A:$A,1,FALSE)='RAW2'!S4257,"yes","no"),"no")</f>
        <v>no</v>
      </c>
      <c r="U4257" t="str">
        <f>IFERROR(VLOOKUP(F4257,compounds!$A:$B,2,FALSE),"")</f>
        <v>octanal</v>
      </c>
      <c r="V4257" t="str">
        <f>VLOOKUP(B4257,'volatile collection data'!$O:$P,2,FALSE)</f>
        <v>02.may.22 30</v>
      </c>
    </row>
    <row r="4258" spans="1:22" x14ac:dyDescent="0.2">
      <c r="A4258" t="s">
        <v>393</v>
      </c>
      <c r="B4258" s="1" t="str">
        <f t="shared" si="398"/>
        <v>7E</v>
      </c>
      <c r="C4258">
        <v>10.792</v>
      </c>
      <c r="D4258">
        <f t="shared" si="396"/>
        <v>10.79</v>
      </c>
      <c r="E4258">
        <f>VLOOKUP(D4258,'Peak Combiner'!$A$5:$D$4980,4,FALSE)</f>
        <v>10.78</v>
      </c>
      <c r="F4258">
        <f>IFERROR(VLOOKUP(D4258,rt_comb!$A:$B,2,FALSE),D4258)</f>
        <v>10.79</v>
      </c>
      <c r="G4258">
        <v>6899863</v>
      </c>
      <c r="H4258">
        <f>SUMIFS($G:$G,$E:$E,18.51,'RAW2'!$A:$A,'RAW2'!A4258)</f>
        <v>22757190</v>
      </c>
      <c r="I4258" s="1" t="str">
        <f>VLOOKUP(A4258,'volatile collection data'!$G$6:$H$69,2,FALSE)</f>
        <v>E</v>
      </c>
      <c r="J4258" s="1">
        <f>VLOOKUP(A4258,'volatile collection data'!$G$6:$I$69,3,FALSE)</f>
        <v>7</v>
      </c>
      <c r="K4258" s="1" t="str">
        <f>VLOOKUP(A4258,'volatile collection data'!$G$6:$N$69,8,FALSE)</f>
        <v>30B</v>
      </c>
      <c r="L4258" s="1">
        <f>VLOOKUP(A4258,'volatile collection data'!$G$6:$J$69,4,FALSE)</f>
        <v>5.32</v>
      </c>
      <c r="M4258" s="1">
        <f>VLOOKUP($A4258,'volatile collection data'!$G$6:$M$69,6,FALSE)</f>
        <v>14</v>
      </c>
      <c r="N4258" s="1">
        <f>VLOOKUP($A4258,'volatile collection data'!$G$6:$M$69,7,FALSE)</f>
        <v>5.32</v>
      </c>
      <c r="O4258" s="1">
        <f>VLOOKUP(A4258,'volatile collection data'!$G$6:$K$69,5,FALSE)</f>
        <v>0</v>
      </c>
      <c r="P4258" s="1" t="str">
        <f t="shared" si="399"/>
        <v>7E</v>
      </c>
      <c r="Q4258">
        <f t="shared" si="397"/>
        <v>0.28495757369941282</v>
      </c>
      <c r="R4258" t="str">
        <f t="shared" si="400"/>
        <v>30B_0-E&amp;5.32%5.32@14</v>
      </c>
      <c r="S4258" t="str">
        <f t="shared" si="401"/>
        <v>7E-30B-VCS-Loc-22</v>
      </c>
      <c r="T4258" t="str">
        <f>IFERROR(IF(VLOOKUP(S4258,Bad!$A:$A,1,FALSE)='RAW2'!S4258,"yes","no"),"no")</f>
        <v>no</v>
      </c>
      <c r="U4258" t="str">
        <f>IFERROR(VLOOKUP(F4258,compounds!$A:$B,2,FALSE),"")</f>
        <v>bocimene</v>
      </c>
      <c r="V4258" t="str">
        <f>VLOOKUP(B4258,'volatile collection data'!$O:$P,2,FALSE)</f>
        <v>02.may.22 30</v>
      </c>
    </row>
    <row r="4259" spans="1:22" x14ac:dyDescent="0.2">
      <c r="A4259" t="s">
        <v>393</v>
      </c>
      <c r="B4259" s="1" t="str">
        <f t="shared" si="398"/>
        <v>7E</v>
      </c>
      <c r="C4259">
        <v>12.397</v>
      </c>
      <c r="D4259">
        <f t="shared" si="396"/>
        <v>12.4</v>
      </c>
      <c r="E4259">
        <f>VLOOKUP(D4259,'Peak Combiner'!$A$5:$D$4980,4,FALSE)</f>
        <v>12.39</v>
      </c>
      <c r="F4259">
        <f>IFERROR(VLOOKUP(D4259,rt_comb!$A:$B,2,FALSE),D4259)</f>
        <v>12.39</v>
      </c>
      <c r="G4259">
        <v>5101010</v>
      </c>
      <c r="H4259">
        <f>SUMIFS($G:$G,$E:$E,18.51,'RAW2'!$A:$A,'RAW2'!A4259)</f>
        <v>22757190</v>
      </c>
      <c r="I4259" s="1" t="str">
        <f>VLOOKUP(A4259,'volatile collection data'!$G$6:$H$69,2,FALSE)</f>
        <v>E</v>
      </c>
      <c r="J4259" s="1">
        <f>VLOOKUP(A4259,'volatile collection data'!$G$6:$I$69,3,FALSE)</f>
        <v>7</v>
      </c>
      <c r="K4259" s="1" t="str">
        <f>VLOOKUP(A4259,'volatile collection data'!$G$6:$N$69,8,FALSE)</f>
        <v>30B</v>
      </c>
      <c r="L4259" s="1">
        <f>VLOOKUP(A4259,'volatile collection data'!$G$6:$J$69,4,FALSE)</f>
        <v>5.32</v>
      </c>
      <c r="M4259" s="1">
        <f>VLOOKUP($A4259,'volatile collection data'!$G$6:$M$69,6,FALSE)</f>
        <v>14</v>
      </c>
      <c r="N4259" s="1">
        <f>VLOOKUP($A4259,'volatile collection data'!$G$6:$M$69,7,FALSE)</f>
        <v>5.32</v>
      </c>
      <c r="O4259" s="1">
        <f>VLOOKUP(A4259,'volatile collection data'!$G$6:$K$69,5,FALSE)</f>
        <v>0</v>
      </c>
      <c r="P4259" s="1" t="str">
        <f t="shared" si="399"/>
        <v>7E</v>
      </c>
      <c r="Q4259">
        <f t="shared" si="397"/>
        <v>0.21066670932690143</v>
      </c>
      <c r="R4259" t="str">
        <f t="shared" si="400"/>
        <v>30B_0-E&amp;5.32%5.32@14</v>
      </c>
      <c r="S4259" t="str">
        <f t="shared" si="401"/>
        <v>7E-30B-VCS-Loc-22</v>
      </c>
      <c r="T4259" t="str">
        <f>IFERROR(IF(VLOOKUP(S4259,Bad!$A:$A,1,FALSE)='RAW2'!S4259,"yes","no"),"no")</f>
        <v>no</v>
      </c>
      <c r="U4259" t="str">
        <f>IFERROR(VLOOKUP(F4259,compounds!$A:$B,2,FALSE),"")</f>
        <v>o+C5xe</v>
      </c>
      <c r="V4259" t="str">
        <f>VLOOKUP(B4259,'volatile collection data'!$O:$P,2,FALSE)</f>
        <v>02.may.22 30</v>
      </c>
    </row>
    <row r="4260" spans="1:22" x14ac:dyDescent="0.2">
      <c r="A4260" t="s">
        <v>393</v>
      </c>
      <c r="B4260" s="1" t="str">
        <f t="shared" si="398"/>
        <v>7E</v>
      </c>
      <c r="C4260">
        <v>12.542999999999999</v>
      </c>
      <c r="D4260">
        <f t="shared" si="396"/>
        <v>12.54</v>
      </c>
      <c r="E4260">
        <f>VLOOKUP(D4260,'Peak Combiner'!$A$5:$D$4980,4,FALSE)</f>
        <v>12.53</v>
      </c>
      <c r="F4260">
        <f>IFERROR(VLOOKUP(D4260,rt_comb!$A:$B,2,FALSE),D4260)</f>
        <v>12.54</v>
      </c>
      <c r="G4260">
        <v>7765008</v>
      </c>
      <c r="H4260">
        <f>SUMIFS($G:$G,$E:$E,18.51,'RAW2'!$A:$A,'RAW2'!A4260)</f>
        <v>22757190</v>
      </c>
      <c r="I4260" s="1" t="str">
        <f>VLOOKUP(A4260,'volatile collection data'!$G$6:$H$69,2,FALSE)</f>
        <v>E</v>
      </c>
      <c r="J4260" s="1">
        <f>VLOOKUP(A4260,'volatile collection data'!$G$6:$I$69,3,FALSE)</f>
        <v>7</v>
      </c>
      <c r="K4260" s="1" t="str">
        <f>VLOOKUP(A4260,'volatile collection data'!$G$6:$N$69,8,FALSE)</f>
        <v>30B</v>
      </c>
      <c r="L4260" s="1">
        <f>VLOOKUP(A4260,'volatile collection data'!$G$6:$J$69,4,FALSE)</f>
        <v>5.32</v>
      </c>
      <c r="M4260" s="1">
        <f>VLOOKUP($A4260,'volatile collection data'!$G$6:$M$69,6,FALSE)</f>
        <v>14</v>
      </c>
      <c r="N4260" s="1">
        <f>VLOOKUP($A4260,'volatile collection data'!$G$6:$M$69,7,FALSE)</f>
        <v>5.32</v>
      </c>
      <c r="O4260" s="1">
        <f>VLOOKUP(A4260,'volatile collection data'!$G$6:$K$69,5,FALSE)</f>
        <v>0</v>
      </c>
      <c r="P4260" s="1" t="str">
        <f t="shared" si="399"/>
        <v>7E</v>
      </c>
      <c r="Q4260">
        <f t="shared" si="397"/>
        <v>0.32068721356301283</v>
      </c>
      <c r="R4260" t="str">
        <f t="shared" si="400"/>
        <v>30B_0-E&amp;5.32%5.32@14</v>
      </c>
      <c r="S4260" t="str">
        <f t="shared" si="401"/>
        <v>7E-30B-VCS-Loc-22</v>
      </c>
      <c r="T4260" t="str">
        <f>IFERROR(IF(VLOOKUP(S4260,Bad!$A:$A,1,FALSE)='RAW2'!S4260,"yes","no"),"no")</f>
        <v>no</v>
      </c>
      <c r="U4260" t="str">
        <f>IFERROR(VLOOKUP(F4260,compounds!$A:$B,2,FALSE),"")</f>
        <v>nonanal</v>
      </c>
      <c r="V4260" t="str">
        <f>VLOOKUP(B4260,'volatile collection data'!$O:$P,2,FALSE)</f>
        <v>02.may.22 30</v>
      </c>
    </row>
    <row r="4261" spans="1:22" x14ac:dyDescent="0.2">
      <c r="A4261" t="s">
        <v>393</v>
      </c>
      <c r="B4261" s="1" t="str">
        <f t="shared" si="398"/>
        <v>7E</v>
      </c>
      <c r="C4261">
        <v>12.914999999999999</v>
      </c>
      <c r="D4261">
        <f t="shared" si="396"/>
        <v>12.92</v>
      </c>
      <c r="E4261">
        <f>VLOOKUP(D4261,'Peak Combiner'!$A$5:$D$4980,4,FALSE)</f>
        <v>12.91</v>
      </c>
      <c r="F4261">
        <f>IFERROR(VLOOKUP(D4261,rt_comb!$A:$B,2,FALSE),D4261)</f>
        <v>12.92</v>
      </c>
      <c r="G4261">
        <v>10716589</v>
      </c>
      <c r="H4261">
        <f>SUMIFS($G:$G,$E:$E,18.51,'RAW2'!$A:$A,'RAW2'!A4261)</f>
        <v>22757190</v>
      </c>
      <c r="I4261" s="1" t="str">
        <f>VLOOKUP(A4261,'volatile collection data'!$G$6:$H$69,2,FALSE)</f>
        <v>E</v>
      </c>
      <c r="J4261" s="1">
        <f>VLOOKUP(A4261,'volatile collection data'!$G$6:$I$69,3,FALSE)</f>
        <v>7</v>
      </c>
      <c r="K4261" s="1" t="str">
        <f>VLOOKUP(A4261,'volatile collection data'!$G$6:$N$69,8,FALSE)</f>
        <v>30B</v>
      </c>
      <c r="L4261" s="1">
        <f>VLOOKUP(A4261,'volatile collection data'!$G$6:$J$69,4,FALSE)</f>
        <v>5.32</v>
      </c>
      <c r="M4261" s="1">
        <f>VLOOKUP($A4261,'volatile collection data'!$G$6:$M$69,6,FALSE)</f>
        <v>14</v>
      </c>
      <c r="N4261" s="1">
        <f>VLOOKUP($A4261,'volatile collection data'!$G$6:$M$69,7,FALSE)</f>
        <v>5.32</v>
      </c>
      <c r="O4261" s="1">
        <f>VLOOKUP(A4261,'volatile collection data'!$G$6:$K$69,5,FALSE)</f>
        <v>0</v>
      </c>
      <c r="P4261" s="1" t="str">
        <f t="shared" si="399"/>
        <v>7E</v>
      </c>
      <c r="Q4261">
        <f t="shared" si="397"/>
        <v>0.44258461360375084</v>
      </c>
      <c r="R4261" t="str">
        <f t="shared" si="400"/>
        <v>30B_0-E&amp;5.32%5.32@14</v>
      </c>
      <c r="S4261" t="str">
        <f t="shared" si="401"/>
        <v>7E-30B-VCS-Loc-22</v>
      </c>
      <c r="T4261" t="str">
        <f>IFERROR(IF(VLOOKUP(S4261,Bad!$A:$A,1,FALSE)='RAW2'!S4261,"yes","no"),"no")</f>
        <v>no</v>
      </c>
      <c r="U4261" t="str">
        <f>IFERROR(VLOOKUP(F4261,compounds!$A:$B,2,FALSE),"")</f>
        <v/>
      </c>
      <c r="V4261" t="str">
        <f>VLOOKUP(B4261,'volatile collection data'!$O:$P,2,FALSE)</f>
        <v>02.may.22 30</v>
      </c>
    </row>
    <row r="4262" spans="1:22" x14ac:dyDescent="0.2">
      <c r="A4262" t="s">
        <v>393</v>
      </c>
      <c r="B4262" s="1" t="str">
        <f t="shared" si="398"/>
        <v>7E</v>
      </c>
      <c r="C4262">
        <v>15.236000000000001</v>
      </c>
      <c r="D4262">
        <f t="shared" si="396"/>
        <v>15.24</v>
      </c>
      <c r="E4262">
        <f>VLOOKUP(D4262,'Peak Combiner'!$A$5:$D$4980,4,FALSE)</f>
        <v>15.24</v>
      </c>
      <c r="F4262">
        <f>IFERROR(VLOOKUP(D4262,rt_comb!$A:$B,2,FALSE),D4262)</f>
        <v>15.24</v>
      </c>
      <c r="G4262">
        <v>1490921</v>
      </c>
      <c r="H4262">
        <f>SUMIFS($G:$G,$E:$E,18.51,'RAW2'!$A:$A,'RAW2'!A4262)</f>
        <v>22757190</v>
      </c>
      <c r="I4262" s="1" t="str">
        <f>VLOOKUP(A4262,'volatile collection data'!$G$6:$H$69,2,FALSE)</f>
        <v>E</v>
      </c>
      <c r="J4262" s="1">
        <f>VLOOKUP(A4262,'volatile collection data'!$G$6:$I$69,3,FALSE)</f>
        <v>7</v>
      </c>
      <c r="K4262" s="1" t="str">
        <f>VLOOKUP(A4262,'volatile collection data'!$G$6:$N$69,8,FALSE)</f>
        <v>30B</v>
      </c>
      <c r="L4262" s="1">
        <f>VLOOKUP(A4262,'volatile collection data'!$G$6:$J$69,4,FALSE)</f>
        <v>5.32</v>
      </c>
      <c r="M4262" s="1">
        <f>VLOOKUP($A4262,'volatile collection data'!$G$6:$M$69,6,FALSE)</f>
        <v>14</v>
      </c>
      <c r="N4262" s="1">
        <f>VLOOKUP($A4262,'volatile collection data'!$G$6:$M$69,7,FALSE)</f>
        <v>5.32</v>
      </c>
      <c r="O4262" s="1">
        <f>VLOOKUP(A4262,'volatile collection data'!$G$6:$K$69,5,FALSE)</f>
        <v>0</v>
      </c>
      <c r="P4262" s="1" t="str">
        <f t="shared" si="399"/>
        <v>7E</v>
      </c>
      <c r="Q4262">
        <f t="shared" si="397"/>
        <v>6.1573574828587517E-2</v>
      </c>
      <c r="R4262" t="str">
        <f t="shared" si="400"/>
        <v>30B_0-E&amp;5.32%5.32@14</v>
      </c>
      <c r="S4262" t="str">
        <f t="shared" si="401"/>
        <v>7E-30B-VCS-Loc-22</v>
      </c>
      <c r="T4262" t="str">
        <f>IFERROR(IF(VLOOKUP(S4262,Bad!$A:$A,1,FALSE)='RAW2'!S4262,"yes","no"),"no")</f>
        <v>no</v>
      </c>
      <c r="U4262" t="str">
        <f>IFERROR(VLOOKUP(F4262,compounds!$A:$B,2,FALSE),"")</f>
        <v/>
      </c>
      <c r="V4262" t="str">
        <f>VLOOKUP(B4262,'volatile collection data'!$O:$P,2,FALSE)</f>
        <v>02.may.22 30</v>
      </c>
    </row>
    <row r="4263" spans="1:22" x14ac:dyDescent="0.2">
      <c r="A4263" t="s">
        <v>393</v>
      </c>
      <c r="B4263" s="1" t="str">
        <f t="shared" si="398"/>
        <v>7E</v>
      </c>
      <c r="C4263">
        <v>15.561</v>
      </c>
      <c r="D4263">
        <f t="shared" si="396"/>
        <v>15.56</v>
      </c>
      <c r="E4263">
        <f>VLOOKUP(D4263,'Peak Combiner'!$A$5:$D$4980,4,FALSE)</f>
        <v>15.55</v>
      </c>
      <c r="F4263">
        <f>IFERROR(VLOOKUP(D4263,rt_comb!$A:$B,2,FALSE),D4263)</f>
        <v>15.56</v>
      </c>
      <c r="G4263">
        <v>4461769</v>
      </c>
      <c r="H4263">
        <f>SUMIFS($G:$G,$E:$E,18.51,'RAW2'!$A:$A,'RAW2'!A4263)</f>
        <v>22757190</v>
      </c>
      <c r="I4263" s="1" t="str">
        <f>VLOOKUP(A4263,'volatile collection data'!$G$6:$H$69,2,FALSE)</f>
        <v>E</v>
      </c>
      <c r="J4263" s="1">
        <f>VLOOKUP(A4263,'volatile collection data'!$G$6:$I$69,3,FALSE)</f>
        <v>7</v>
      </c>
      <c r="K4263" s="1" t="str">
        <f>VLOOKUP(A4263,'volatile collection data'!$G$6:$N$69,8,FALSE)</f>
        <v>30B</v>
      </c>
      <c r="L4263" s="1">
        <f>VLOOKUP(A4263,'volatile collection data'!$G$6:$J$69,4,FALSE)</f>
        <v>5.32</v>
      </c>
      <c r="M4263" s="1">
        <f>VLOOKUP($A4263,'volatile collection data'!$G$6:$M$69,6,FALSE)</f>
        <v>14</v>
      </c>
      <c r="N4263" s="1">
        <f>VLOOKUP($A4263,'volatile collection data'!$G$6:$M$69,7,FALSE)</f>
        <v>5.32</v>
      </c>
      <c r="O4263" s="1">
        <f>VLOOKUP(A4263,'volatile collection data'!$G$6:$K$69,5,FALSE)</f>
        <v>0</v>
      </c>
      <c r="P4263" s="1" t="str">
        <f t="shared" si="399"/>
        <v>7E</v>
      </c>
      <c r="Q4263">
        <f t="shared" si="397"/>
        <v>0.18426668306997626</v>
      </c>
      <c r="R4263" t="str">
        <f t="shared" si="400"/>
        <v>30B_0-E&amp;5.32%5.32@14</v>
      </c>
      <c r="S4263" t="str">
        <f t="shared" si="401"/>
        <v>7E-30B-VCS-Loc-22</v>
      </c>
      <c r="T4263" t="str">
        <f>IFERROR(IF(VLOOKUP(S4263,Bad!$A:$A,1,FALSE)='RAW2'!S4263,"yes","no"),"no")</f>
        <v>no</v>
      </c>
      <c r="U4263" t="str">
        <f>IFERROR(VLOOKUP(F4263,compounds!$A:$B,2,FALSE),"")</f>
        <v>decanal</v>
      </c>
      <c r="V4263" t="str">
        <f>VLOOKUP(B4263,'volatile collection data'!$O:$P,2,FALSE)</f>
        <v>02.may.22 30</v>
      </c>
    </row>
    <row r="4264" spans="1:22" x14ac:dyDescent="0.2">
      <c r="A4264" t="s">
        <v>393</v>
      </c>
      <c r="B4264" s="1" t="str">
        <f t="shared" si="398"/>
        <v>7E</v>
      </c>
      <c r="C4264">
        <v>15.772</v>
      </c>
      <c r="D4264">
        <f t="shared" si="396"/>
        <v>15.77</v>
      </c>
      <c r="E4264">
        <f>VLOOKUP(D4264,'Peak Combiner'!$A$5:$D$4980,4,FALSE)</f>
        <v>15.77</v>
      </c>
      <c r="F4264">
        <f>IFERROR(VLOOKUP(D4264,rt_comb!$A:$B,2,FALSE),D4264)</f>
        <v>15.77</v>
      </c>
      <c r="G4264">
        <v>1520720</v>
      </c>
      <c r="H4264">
        <f>SUMIFS($G:$G,$E:$E,18.51,'RAW2'!$A:$A,'RAW2'!A4264)</f>
        <v>22757190</v>
      </c>
      <c r="I4264" s="1" t="str">
        <f>VLOOKUP(A4264,'volatile collection data'!$G$6:$H$69,2,FALSE)</f>
        <v>E</v>
      </c>
      <c r="J4264" s="1">
        <f>VLOOKUP(A4264,'volatile collection data'!$G$6:$I$69,3,FALSE)</f>
        <v>7</v>
      </c>
      <c r="K4264" s="1" t="str">
        <f>VLOOKUP(A4264,'volatile collection data'!$G$6:$N$69,8,FALSE)</f>
        <v>30B</v>
      </c>
      <c r="L4264" s="1">
        <f>VLOOKUP(A4264,'volatile collection data'!$G$6:$J$69,4,FALSE)</f>
        <v>5.32</v>
      </c>
      <c r="M4264" s="1">
        <f>VLOOKUP($A4264,'volatile collection data'!$G$6:$M$69,6,FALSE)</f>
        <v>14</v>
      </c>
      <c r="N4264" s="1">
        <f>VLOOKUP($A4264,'volatile collection data'!$G$6:$M$69,7,FALSE)</f>
        <v>5.32</v>
      </c>
      <c r="O4264" s="1">
        <f>VLOOKUP(A4264,'volatile collection data'!$G$6:$K$69,5,FALSE)</f>
        <v>0</v>
      </c>
      <c r="P4264" s="1" t="str">
        <f t="shared" si="399"/>
        <v>7E</v>
      </c>
      <c r="Q4264">
        <f t="shared" si="397"/>
        <v>6.2804244298208689E-2</v>
      </c>
      <c r="R4264" t="str">
        <f t="shared" si="400"/>
        <v>30B_0-E&amp;5.32%5.32@14</v>
      </c>
      <c r="S4264" t="str">
        <f t="shared" si="401"/>
        <v>7E-30B-VCS-Loc-22</v>
      </c>
      <c r="T4264" t="str">
        <f>IFERROR(IF(VLOOKUP(S4264,Bad!$A:$A,1,FALSE)='RAW2'!S4264,"yes","no"),"no")</f>
        <v>no</v>
      </c>
      <c r="U4264" t="str">
        <f>IFERROR(VLOOKUP(F4264,compounds!$A:$B,2,FALSE),"")</f>
        <v>caprylyl acetate</v>
      </c>
      <c r="V4264" t="str">
        <f>VLOOKUP(B4264,'volatile collection data'!$O:$P,2,FALSE)</f>
        <v>02.may.22 30</v>
      </c>
    </row>
    <row r="4265" spans="1:22" x14ac:dyDescent="0.2">
      <c r="A4265" t="s">
        <v>393</v>
      </c>
      <c r="B4265" s="1" t="str">
        <f t="shared" si="398"/>
        <v>7E</v>
      </c>
      <c r="C4265">
        <v>16.440999999999999</v>
      </c>
      <c r="D4265">
        <f t="shared" si="396"/>
        <v>16.440000000000001</v>
      </c>
      <c r="E4265">
        <f>VLOOKUP(D4265,'Peak Combiner'!$A$5:$D$4980,4,FALSE)</f>
        <v>16.440000000000001</v>
      </c>
      <c r="F4265">
        <f>IFERROR(VLOOKUP(D4265,rt_comb!$A:$B,2,FALSE),D4265)</f>
        <v>16.440000000000001</v>
      </c>
      <c r="G4265">
        <v>14423354</v>
      </c>
      <c r="H4265">
        <f>SUMIFS($G:$G,$E:$E,18.51,'RAW2'!$A:$A,'RAW2'!A4265)</f>
        <v>22757190</v>
      </c>
      <c r="I4265" s="1" t="str">
        <f>VLOOKUP(A4265,'volatile collection data'!$G$6:$H$69,2,FALSE)</f>
        <v>E</v>
      </c>
      <c r="J4265" s="1">
        <f>VLOOKUP(A4265,'volatile collection data'!$G$6:$I$69,3,FALSE)</f>
        <v>7</v>
      </c>
      <c r="K4265" s="1" t="str">
        <f>VLOOKUP(A4265,'volatile collection data'!$G$6:$N$69,8,FALSE)</f>
        <v>30B</v>
      </c>
      <c r="L4265" s="1">
        <f>VLOOKUP(A4265,'volatile collection data'!$G$6:$J$69,4,FALSE)</f>
        <v>5.32</v>
      </c>
      <c r="M4265" s="1">
        <f>VLOOKUP($A4265,'volatile collection data'!$G$6:$M$69,6,FALSE)</f>
        <v>14</v>
      </c>
      <c r="N4265" s="1">
        <f>VLOOKUP($A4265,'volatile collection data'!$G$6:$M$69,7,FALSE)</f>
        <v>5.32</v>
      </c>
      <c r="O4265" s="1">
        <f>VLOOKUP(A4265,'volatile collection data'!$G$6:$K$69,5,FALSE)</f>
        <v>0</v>
      </c>
      <c r="P4265" s="1" t="str">
        <f t="shared" si="399"/>
        <v>7E</v>
      </c>
      <c r="Q4265">
        <f t="shared" si="397"/>
        <v>0.5956703720708254</v>
      </c>
      <c r="R4265" t="str">
        <f t="shared" si="400"/>
        <v>30B_0-E&amp;5.32%5.32@14</v>
      </c>
      <c r="S4265" t="str">
        <f t="shared" si="401"/>
        <v>7E-30B-VCS-Loc-22</v>
      </c>
      <c r="T4265" t="str">
        <f>IFERROR(IF(VLOOKUP(S4265,Bad!$A:$A,1,FALSE)='RAW2'!S4265,"yes","no"),"no")</f>
        <v>no</v>
      </c>
      <c r="U4265" t="str">
        <f>IFERROR(VLOOKUP(F4265,compounds!$A:$B,2,FALSE),"")</f>
        <v/>
      </c>
      <c r="V4265" t="str">
        <f>VLOOKUP(B4265,'volatile collection data'!$O:$P,2,FALSE)</f>
        <v>02.may.22 30</v>
      </c>
    </row>
    <row r="4266" spans="1:22" x14ac:dyDescent="0.2">
      <c r="A4266" t="s">
        <v>393</v>
      </c>
      <c r="B4266" s="1" t="str">
        <f t="shared" si="398"/>
        <v>7E</v>
      </c>
      <c r="C4266">
        <v>18.21</v>
      </c>
      <c r="D4266">
        <f t="shared" si="396"/>
        <v>18.21</v>
      </c>
      <c r="E4266">
        <f>VLOOKUP(D4266,'Peak Combiner'!$A$5:$D$4980,4,FALSE)</f>
        <v>18.21</v>
      </c>
      <c r="F4266">
        <f>IFERROR(VLOOKUP(D4266,rt_comb!$A:$B,2,FALSE),D4266)</f>
        <v>18.21</v>
      </c>
      <c r="G4266">
        <v>1360633</v>
      </c>
      <c r="H4266">
        <f>SUMIFS($G:$G,$E:$E,18.51,'RAW2'!$A:$A,'RAW2'!A4266)</f>
        <v>22757190</v>
      </c>
      <c r="I4266" s="1" t="str">
        <f>VLOOKUP(A4266,'volatile collection data'!$G$6:$H$69,2,FALSE)</f>
        <v>E</v>
      </c>
      <c r="J4266" s="1">
        <f>VLOOKUP(A4266,'volatile collection data'!$G$6:$I$69,3,FALSE)</f>
        <v>7</v>
      </c>
      <c r="K4266" s="1" t="str">
        <f>VLOOKUP(A4266,'volatile collection data'!$G$6:$N$69,8,FALSE)</f>
        <v>30B</v>
      </c>
      <c r="L4266" s="1">
        <f>VLOOKUP(A4266,'volatile collection data'!$G$6:$J$69,4,FALSE)</f>
        <v>5.32</v>
      </c>
      <c r="M4266" s="1">
        <f>VLOOKUP($A4266,'volatile collection data'!$G$6:$M$69,6,FALSE)</f>
        <v>14</v>
      </c>
      <c r="N4266" s="1">
        <f>VLOOKUP($A4266,'volatile collection data'!$G$6:$M$69,7,FALSE)</f>
        <v>5.32</v>
      </c>
      <c r="O4266" s="1">
        <f>VLOOKUP(A4266,'volatile collection data'!$G$6:$K$69,5,FALSE)</f>
        <v>0</v>
      </c>
      <c r="P4266" s="1" t="str">
        <f t="shared" si="399"/>
        <v>7E</v>
      </c>
      <c r="Q4266">
        <f t="shared" si="397"/>
        <v>5.6192808230446485E-2</v>
      </c>
      <c r="R4266" t="str">
        <f t="shared" si="400"/>
        <v>30B_0-E&amp;5.32%5.32@14</v>
      </c>
      <c r="S4266" t="str">
        <f t="shared" si="401"/>
        <v>7E-30B-VCS-Loc-22</v>
      </c>
      <c r="T4266" t="str">
        <f>IFERROR(IF(VLOOKUP(S4266,Bad!$A:$A,1,FALSE)='RAW2'!S4266,"yes","no"),"no")</f>
        <v>no</v>
      </c>
      <c r="U4266" t="str">
        <f>IFERROR(VLOOKUP(F4266,compounds!$A:$B,2,FALSE),"")</f>
        <v/>
      </c>
      <c r="V4266" t="str">
        <f>VLOOKUP(B4266,'volatile collection data'!$O:$P,2,FALSE)</f>
        <v>02.may.22 30</v>
      </c>
    </row>
    <row r="4267" spans="1:22" x14ac:dyDescent="0.2">
      <c r="A4267" t="s">
        <v>393</v>
      </c>
      <c r="B4267" s="1" t="str">
        <f t="shared" si="398"/>
        <v>7E</v>
      </c>
      <c r="C4267">
        <v>18.513999999999999</v>
      </c>
      <c r="D4267">
        <f t="shared" si="396"/>
        <v>18.510000000000002</v>
      </c>
      <c r="E4267">
        <f>VLOOKUP(D4267,'Peak Combiner'!$A$5:$D$4980,4,FALSE)</f>
        <v>18.510000000000002</v>
      </c>
      <c r="F4267">
        <f>IFERROR(VLOOKUP(D4267,rt_comb!$A:$B,2,FALSE),D4267)</f>
        <v>18.52</v>
      </c>
      <c r="G4267">
        <v>22757190</v>
      </c>
      <c r="H4267">
        <f>SUMIFS($G:$G,$E:$E,18.51,'RAW2'!$A:$A,'RAW2'!A4267)</f>
        <v>22757190</v>
      </c>
      <c r="I4267" s="1" t="str">
        <f>VLOOKUP(A4267,'volatile collection data'!$G$6:$H$69,2,FALSE)</f>
        <v>E</v>
      </c>
      <c r="J4267" s="1">
        <f>VLOOKUP(A4267,'volatile collection data'!$G$6:$I$69,3,FALSE)</f>
        <v>7</v>
      </c>
      <c r="K4267" s="1" t="str">
        <f>VLOOKUP(A4267,'volatile collection data'!$G$6:$N$69,8,FALSE)</f>
        <v>30B</v>
      </c>
      <c r="L4267" s="1">
        <f>VLOOKUP(A4267,'volatile collection data'!$G$6:$J$69,4,FALSE)</f>
        <v>5.32</v>
      </c>
      <c r="M4267" s="1">
        <f>VLOOKUP($A4267,'volatile collection data'!$G$6:$M$69,6,FALSE)</f>
        <v>14</v>
      </c>
      <c r="N4267" s="1">
        <f>VLOOKUP($A4267,'volatile collection data'!$G$6:$M$69,7,FALSE)</f>
        <v>5.32</v>
      </c>
      <c r="O4267" s="1">
        <f>VLOOKUP(A4267,'volatile collection data'!$G$6:$K$69,5,FALSE)</f>
        <v>0</v>
      </c>
      <c r="P4267" s="1" t="str">
        <f t="shared" si="399"/>
        <v>7E</v>
      </c>
      <c r="Q4267">
        <f t="shared" si="397"/>
        <v>0.93984962406015038</v>
      </c>
      <c r="R4267" t="str">
        <f t="shared" si="400"/>
        <v>30B_0-E&amp;5.32%5.32@14</v>
      </c>
      <c r="S4267" t="str">
        <f t="shared" si="401"/>
        <v>7E-30B-VCS-Loc-22</v>
      </c>
      <c r="T4267" t="str">
        <f>IFERROR(IF(VLOOKUP(S4267,Bad!$A:$A,1,FALSE)='RAW2'!S4267,"yes","no"),"no")</f>
        <v>no</v>
      </c>
      <c r="U4267" t="str">
        <f>IFERROR(VLOOKUP(F4267,compounds!$A:$B,2,FALSE),"")</f>
        <v>standard</v>
      </c>
      <c r="V4267" t="str">
        <f>VLOOKUP(B4267,'volatile collection data'!$O:$P,2,FALSE)</f>
        <v>02.may.22 30</v>
      </c>
    </row>
    <row r="4268" spans="1:22" x14ac:dyDescent="0.2">
      <c r="A4268" t="s">
        <v>393</v>
      </c>
      <c r="B4268" s="1" t="str">
        <f t="shared" si="398"/>
        <v>7E</v>
      </c>
      <c r="C4268">
        <v>20.045999999999999</v>
      </c>
      <c r="D4268">
        <f t="shared" si="396"/>
        <v>20.05</v>
      </c>
      <c r="E4268">
        <f>VLOOKUP(D4268,'Peak Combiner'!$A$5:$D$4980,4,FALSE)</f>
        <v>20.05</v>
      </c>
      <c r="F4268">
        <f>IFERROR(VLOOKUP(D4268,rt_comb!$A:$B,2,FALSE),D4268)</f>
        <v>20.05</v>
      </c>
      <c r="G4268">
        <v>782275</v>
      </c>
      <c r="H4268">
        <f>SUMIFS($G:$G,$E:$E,18.51,'RAW2'!$A:$A,'RAW2'!A4268)</f>
        <v>22757190</v>
      </c>
      <c r="I4268" s="1" t="str">
        <f>VLOOKUP(A4268,'volatile collection data'!$G$6:$H$69,2,FALSE)</f>
        <v>E</v>
      </c>
      <c r="J4268" s="1">
        <f>VLOOKUP(A4268,'volatile collection data'!$G$6:$I$69,3,FALSE)</f>
        <v>7</v>
      </c>
      <c r="K4268" s="1" t="str">
        <f>VLOOKUP(A4268,'volatile collection data'!$G$6:$N$69,8,FALSE)</f>
        <v>30B</v>
      </c>
      <c r="L4268" s="1">
        <f>VLOOKUP(A4268,'volatile collection data'!$G$6:$J$69,4,FALSE)</f>
        <v>5.32</v>
      </c>
      <c r="M4268" s="1">
        <f>VLOOKUP($A4268,'volatile collection data'!$G$6:$M$69,6,FALSE)</f>
        <v>14</v>
      </c>
      <c r="N4268" s="1">
        <f>VLOOKUP($A4268,'volatile collection data'!$G$6:$M$69,7,FALSE)</f>
        <v>5.32</v>
      </c>
      <c r="O4268" s="1">
        <f>VLOOKUP(A4268,'volatile collection data'!$G$6:$K$69,5,FALSE)</f>
        <v>0</v>
      </c>
      <c r="P4268" s="1" t="str">
        <f t="shared" si="399"/>
        <v>7E</v>
      </c>
      <c r="Q4268">
        <f t="shared" si="397"/>
        <v>3.2307190152283921E-2</v>
      </c>
      <c r="R4268" t="str">
        <f t="shared" si="400"/>
        <v>30B_0-E&amp;5.32%5.32@14</v>
      </c>
      <c r="S4268" t="str">
        <f t="shared" si="401"/>
        <v>7E-30B-VCS-Loc-22</v>
      </c>
      <c r="T4268" t="str">
        <f>IFERROR(IF(VLOOKUP(S4268,Bad!$A:$A,1,FALSE)='RAW2'!S4268,"yes","no"),"no")</f>
        <v>no</v>
      </c>
      <c r="U4268" t="str">
        <f>IFERROR(VLOOKUP(F4268,compounds!$A:$B,2,FALSE),"")</f>
        <v>tridecane</v>
      </c>
      <c r="V4268" t="str">
        <f>VLOOKUP(B4268,'volatile collection data'!$O:$P,2,FALSE)</f>
        <v>02.may.22 30</v>
      </c>
    </row>
    <row r="4269" spans="1:22" x14ac:dyDescent="0.2">
      <c r="A4269" t="s">
        <v>393</v>
      </c>
      <c r="B4269" s="1" t="str">
        <f t="shared" si="398"/>
        <v>7E</v>
      </c>
      <c r="C4269">
        <v>21.324000000000002</v>
      </c>
      <c r="D4269">
        <f t="shared" si="396"/>
        <v>21.32</v>
      </c>
      <c r="E4269">
        <f>VLOOKUP(D4269,'Peak Combiner'!$A$5:$D$4980,4,FALSE)</f>
        <v>21.28</v>
      </c>
      <c r="F4269">
        <f>IFERROR(VLOOKUP(D4269,rt_comb!$A:$B,2,FALSE),D4269)</f>
        <v>21.32</v>
      </c>
      <c r="G4269">
        <v>22621312</v>
      </c>
      <c r="H4269">
        <f>SUMIFS($G:$G,$E:$E,18.51,'RAW2'!$A:$A,'RAW2'!A4269)</f>
        <v>22757190</v>
      </c>
      <c r="I4269" s="1" t="str">
        <f>VLOOKUP(A4269,'volatile collection data'!$G$6:$H$69,2,FALSE)</f>
        <v>E</v>
      </c>
      <c r="J4269" s="1">
        <f>VLOOKUP(A4269,'volatile collection data'!$G$6:$I$69,3,FALSE)</f>
        <v>7</v>
      </c>
      <c r="K4269" s="1" t="str">
        <f>VLOOKUP(A4269,'volatile collection data'!$G$6:$N$69,8,FALSE)</f>
        <v>30B</v>
      </c>
      <c r="L4269" s="1">
        <f>VLOOKUP(A4269,'volatile collection data'!$G$6:$J$69,4,FALSE)</f>
        <v>5.32</v>
      </c>
      <c r="M4269" s="1">
        <f>VLOOKUP($A4269,'volatile collection data'!$G$6:$M$69,6,FALSE)</f>
        <v>14</v>
      </c>
      <c r="N4269" s="1">
        <f>VLOOKUP($A4269,'volatile collection data'!$G$6:$M$69,7,FALSE)</f>
        <v>5.32</v>
      </c>
      <c r="O4269" s="1">
        <f>VLOOKUP(A4269,'volatile collection data'!$G$6:$K$69,5,FALSE)</f>
        <v>0</v>
      </c>
      <c r="P4269" s="1" t="str">
        <f t="shared" si="399"/>
        <v>7E</v>
      </c>
      <c r="Q4269">
        <f t="shared" si="397"/>
        <v>0.93423799594534163</v>
      </c>
      <c r="R4269" t="str">
        <f t="shared" si="400"/>
        <v>30B_0-E&amp;5.32%5.32@14</v>
      </c>
      <c r="S4269" t="str">
        <f t="shared" si="401"/>
        <v>7E-30B-VCS-Loc-22</v>
      </c>
      <c r="T4269" t="str">
        <f>IFERROR(IF(VLOOKUP(S4269,Bad!$A:$A,1,FALSE)='RAW2'!S4269,"yes","no"),"no")</f>
        <v>no</v>
      </c>
      <c r="U4269" t="str">
        <f>IFERROR(VLOOKUP(F4269,compounds!$A:$B,2,FALSE),"")</f>
        <v/>
      </c>
      <c r="V4269" t="str">
        <f>VLOOKUP(B4269,'volatile collection data'!$O:$P,2,FALSE)</f>
        <v>02.may.22 30</v>
      </c>
    </row>
    <row r="4270" spans="1:22" x14ac:dyDescent="0.2">
      <c r="A4270" t="s">
        <v>393</v>
      </c>
      <c r="B4270" s="1" t="str">
        <f t="shared" si="398"/>
        <v>7E</v>
      </c>
      <c r="C4270">
        <v>23.329000000000001</v>
      </c>
      <c r="D4270">
        <f t="shared" si="396"/>
        <v>23.33</v>
      </c>
      <c r="E4270">
        <f>VLOOKUP(D4270,'Peak Combiner'!$A$5:$D$4980,4,FALSE)</f>
        <v>23.32</v>
      </c>
      <c r="F4270">
        <f>IFERROR(VLOOKUP(D4270,rt_comb!$A:$B,2,FALSE),D4270)</f>
        <v>23.33</v>
      </c>
      <c r="G4270">
        <v>1200463</v>
      </c>
      <c r="H4270">
        <f>SUMIFS($G:$G,$E:$E,18.51,'RAW2'!$A:$A,'RAW2'!A4270)</f>
        <v>22757190</v>
      </c>
      <c r="I4270" s="1" t="str">
        <f>VLOOKUP(A4270,'volatile collection data'!$G$6:$H$69,2,FALSE)</f>
        <v>E</v>
      </c>
      <c r="J4270" s="1">
        <f>VLOOKUP(A4270,'volatile collection data'!$G$6:$I$69,3,FALSE)</f>
        <v>7</v>
      </c>
      <c r="K4270" s="1" t="str">
        <f>VLOOKUP(A4270,'volatile collection data'!$G$6:$N$69,8,FALSE)</f>
        <v>30B</v>
      </c>
      <c r="L4270" s="1">
        <f>VLOOKUP(A4270,'volatile collection data'!$G$6:$J$69,4,FALSE)</f>
        <v>5.32</v>
      </c>
      <c r="M4270" s="1">
        <f>VLOOKUP($A4270,'volatile collection data'!$G$6:$M$69,6,FALSE)</f>
        <v>14</v>
      </c>
      <c r="N4270" s="1">
        <f>VLOOKUP($A4270,'volatile collection data'!$G$6:$M$69,7,FALSE)</f>
        <v>5.32</v>
      </c>
      <c r="O4270" s="1">
        <f>VLOOKUP(A4270,'volatile collection data'!$G$6:$K$69,5,FALSE)</f>
        <v>0</v>
      </c>
      <c r="P4270" s="1" t="str">
        <f t="shared" si="399"/>
        <v>7E</v>
      </c>
      <c r="Q4270">
        <f t="shared" si="397"/>
        <v>4.957794434410049E-2</v>
      </c>
      <c r="R4270" t="str">
        <f t="shared" si="400"/>
        <v>30B_0-E&amp;5.32%5.32@14</v>
      </c>
      <c r="S4270" t="str">
        <f t="shared" si="401"/>
        <v>7E-30B-VCS-Loc-22</v>
      </c>
      <c r="T4270" t="str">
        <f>IFERROR(IF(VLOOKUP(S4270,Bad!$A:$A,1,FALSE)='RAW2'!S4270,"yes","no"),"no")</f>
        <v>no</v>
      </c>
      <c r="U4270" t="str">
        <f>IFERROR(VLOOKUP(F4270,compounds!$A:$B,2,FALSE),"")</f>
        <v/>
      </c>
      <c r="V4270" t="str">
        <f>VLOOKUP(B4270,'volatile collection data'!$O:$P,2,FALSE)</f>
        <v>02.may.22 30</v>
      </c>
    </row>
    <row r="4271" spans="1:22" x14ac:dyDescent="0.2">
      <c r="A4271" t="s">
        <v>393</v>
      </c>
      <c r="B4271" s="1" t="str">
        <f t="shared" si="398"/>
        <v>7E</v>
      </c>
      <c r="C4271">
        <v>25.152999999999999</v>
      </c>
      <c r="D4271">
        <f t="shared" si="396"/>
        <v>25.15</v>
      </c>
      <c r="E4271">
        <f>VLOOKUP(D4271,'Peak Combiner'!$A$5:$D$4980,4,FALSE)</f>
        <v>25.15</v>
      </c>
      <c r="F4271">
        <f>IFERROR(VLOOKUP(D4271,rt_comb!$A:$B,2,FALSE),D4271)</f>
        <v>25.15</v>
      </c>
      <c r="G4271">
        <v>1815928</v>
      </c>
      <c r="H4271">
        <f>SUMIFS($G:$G,$E:$E,18.51,'RAW2'!$A:$A,'RAW2'!A4271)</f>
        <v>22757190</v>
      </c>
      <c r="I4271" s="1" t="str">
        <f>VLOOKUP(A4271,'volatile collection data'!$G$6:$H$69,2,FALSE)</f>
        <v>E</v>
      </c>
      <c r="J4271" s="1">
        <f>VLOOKUP(A4271,'volatile collection data'!$G$6:$I$69,3,FALSE)</f>
        <v>7</v>
      </c>
      <c r="K4271" s="1" t="str">
        <f>VLOOKUP(A4271,'volatile collection data'!$G$6:$N$69,8,FALSE)</f>
        <v>30B</v>
      </c>
      <c r="L4271" s="1">
        <f>VLOOKUP(A4271,'volatile collection data'!$G$6:$J$69,4,FALSE)</f>
        <v>5.32</v>
      </c>
      <c r="M4271" s="1">
        <f>VLOOKUP($A4271,'volatile collection data'!$G$6:$M$69,6,FALSE)</f>
        <v>14</v>
      </c>
      <c r="N4271" s="1">
        <f>VLOOKUP($A4271,'volatile collection data'!$G$6:$M$69,7,FALSE)</f>
        <v>5.32</v>
      </c>
      <c r="O4271" s="1">
        <f>VLOOKUP(A4271,'volatile collection data'!$G$6:$K$69,5,FALSE)</f>
        <v>0</v>
      </c>
      <c r="P4271" s="1" t="str">
        <f t="shared" si="399"/>
        <v>7E</v>
      </c>
      <c r="Q4271">
        <f t="shared" si="397"/>
        <v>7.4996045123334673E-2</v>
      </c>
      <c r="R4271" t="str">
        <f t="shared" si="400"/>
        <v>30B_0-E&amp;5.32%5.32@14</v>
      </c>
      <c r="S4271" t="str">
        <f t="shared" si="401"/>
        <v>7E-30B-VCS-Loc-22</v>
      </c>
      <c r="T4271" t="str">
        <f>IFERROR(IF(VLOOKUP(S4271,Bad!$A:$A,1,FALSE)='RAW2'!S4271,"yes","no"),"no")</f>
        <v>no</v>
      </c>
      <c r="U4271" t="str">
        <f>IFERROR(VLOOKUP(F4271,compounds!$A:$B,2,FALSE),"")</f>
        <v/>
      </c>
      <c r="V4271" t="str">
        <f>VLOOKUP(B4271,'volatile collection data'!$O:$P,2,FALSE)</f>
        <v>02.may.22 30</v>
      </c>
    </row>
    <row r="4272" spans="1:22" x14ac:dyDescent="0.2">
      <c r="A4272" t="s">
        <v>393</v>
      </c>
      <c r="B4272" s="1" t="str">
        <f t="shared" si="398"/>
        <v>7E</v>
      </c>
      <c r="C4272">
        <v>25.283999999999999</v>
      </c>
      <c r="D4272">
        <f t="shared" si="396"/>
        <v>25.28</v>
      </c>
      <c r="E4272">
        <f>VLOOKUP(D4272,'Peak Combiner'!$A$5:$D$4980,4,FALSE)</f>
        <v>25.28</v>
      </c>
      <c r="F4272">
        <f>IFERROR(VLOOKUP(D4272,rt_comb!$A:$B,2,FALSE),D4272)</f>
        <v>25.28</v>
      </c>
      <c r="G4272">
        <v>5869878</v>
      </c>
      <c r="H4272">
        <f>SUMIFS($G:$G,$E:$E,18.51,'RAW2'!$A:$A,'RAW2'!A4272)</f>
        <v>22757190</v>
      </c>
      <c r="I4272" s="1" t="str">
        <f>VLOOKUP(A4272,'volatile collection data'!$G$6:$H$69,2,FALSE)</f>
        <v>E</v>
      </c>
      <c r="J4272" s="1">
        <f>VLOOKUP(A4272,'volatile collection data'!$G$6:$I$69,3,FALSE)</f>
        <v>7</v>
      </c>
      <c r="K4272" s="1" t="str">
        <f>VLOOKUP(A4272,'volatile collection data'!$G$6:$N$69,8,FALSE)</f>
        <v>30B</v>
      </c>
      <c r="L4272" s="1">
        <f>VLOOKUP(A4272,'volatile collection data'!$G$6:$J$69,4,FALSE)</f>
        <v>5.32</v>
      </c>
      <c r="M4272" s="1">
        <f>VLOOKUP($A4272,'volatile collection data'!$G$6:$M$69,6,FALSE)</f>
        <v>14</v>
      </c>
      <c r="N4272" s="1">
        <f>VLOOKUP($A4272,'volatile collection data'!$G$6:$M$69,7,FALSE)</f>
        <v>5.32</v>
      </c>
      <c r="O4272" s="1">
        <f>VLOOKUP(A4272,'volatile collection data'!$G$6:$K$69,5,FALSE)</f>
        <v>0</v>
      </c>
      <c r="P4272" s="1" t="str">
        <f t="shared" si="399"/>
        <v>7E</v>
      </c>
      <c r="Q4272">
        <f t="shared" si="397"/>
        <v>0.24242020353035446</v>
      </c>
      <c r="R4272" t="str">
        <f t="shared" si="400"/>
        <v>30B_0-E&amp;5.32%5.32@14</v>
      </c>
      <c r="S4272" t="str">
        <f t="shared" si="401"/>
        <v>7E-30B-VCS-Loc-22</v>
      </c>
      <c r="T4272" t="str">
        <f>IFERROR(IF(VLOOKUP(S4272,Bad!$A:$A,1,FALSE)='RAW2'!S4272,"yes","no"),"no")</f>
        <v>no</v>
      </c>
      <c r="U4272" t="str">
        <f>IFERROR(VLOOKUP(F4272,compounds!$A:$B,2,FALSE),"")</f>
        <v/>
      </c>
      <c r="V4272" t="str">
        <f>VLOOKUP(B4272,'volatile collection data'!$O:$P,2,FALSE)</f>
        <v>02.may.22 30</v>
      </c>
    </row>
    <row r="4273" spans="1:22" x14ac:dyDescent="0.2">
      <c r="A4273" t="s">
        <v>393</v>
      </c>
      <c r="B4273" s="1" t="str">
        <f t="shared" si="398"/>
        <v>7E</v>
      </c>
      <c r="C4273">
        <v>25.626000000000001</v>
      </c>
      <c r="D4273">
        <f t="shared" si="396"/>
        <v>25.63</v>
      </c>
      <c r="E4273">
        <f>VLOOKUP(D4273,'Peak Combiner'!$A$5:$D$4980,4,FALSE)</f>
        <v>25.62</v>
      </c>
      <c r="F4273">
        <f>IFERROR(VLOOKUP(D4273,rt_comb!$A:$B,2,FALSE),D4273)</f>
        <v>25.63</v>
      </c>
      <c r="G4273">
        <v>1930492</v>
      </c>
      <c r="H4273">
        <f>SUMIFS($G:$G,$E:$E,18.51,'RAW2'!$A:$A,'RAW2'!A4273)</f>
        <v>22757190</v>
      </c>
      <c r="I4273" s="1" t="str">
        <f>VLOOKUP(A4273,'volatile collection data'!$G$6:$H$69,2,FALSE)</f>
        <v>E</v>
      </c>
      <c r="J4273" s="1">
        <f>VLOOKUP(A4273,'volatile collection data'!$G$6:$I$69,3,FALSE)</f>
        <v>7</v>
      </c>
      <c r="K4273" s="1" t="str">
        <f>VLOOKUP(A4273,'volatile collection data'!$G$6:$N$69,8,FALSE)</f>
        <v>30B</v>
      </c>
      <c r="L4273" s="1">
        <f>VLOOKUP(A4273,'volatile collection data'!$G$6:$J$69,4,FALSE)</f>
        <v>5.32</v>
      </c>
      <c r="M4273" s="1">
        <f>VLOOKUP($A4273,'volatile collection data'!$G$6:$M$69,6,FALSE)</f>
        <v>14</v>
      </c>
      <c r="N4273" s="1">
        <f>VLOOKUP($A4273,'volatile collection data'!$G$6:$M$69,7,FALSE)</f>
        <v>5.32</v>
      </c>
      <c r="O4273" s="1">
        <f>VLOOKUP(A4273,'volatile collection data'!$G$6:$K$69,5,FALSE)</f>
        <v>0</v>
      </c>
      <c r="P4273" s="1" t="str">
        <f t="shared" si="399"/>
        <v>7E</v>
      </c>
      <c r="Q4273">
        <f t="shared" si="397"/>
        <v>7.9727425945432098E-2</v>
      </c>
      <c r="R4273" t="str">
        <f t="shared" si="400"/>
        <v>30B_0-E&amp;5.32%5.32@14</v>
      </c>
      <c r="S4273" t="str">
        <f t="shared" si="401"/>
        <v>7E-30B-VCS-Loc-22</v>
      </c>
      <c r="T4273" t="str">
        <f>IFERROR(IF(VLOOKUP(S4273,Bad!$A:$A,1,FALSE)='RAW2'!S4273,"yes","no"),"no")</f>
        <v>no</v>
      </c>
      <c r="U4273" t="str">
        <f>IFERROR(VLOOKUP(F4273,compounds!$A:$B,2,FALSE),"")</f>
        <v/>
      </c>
      <c r="V4273" t="str">
        <f>VLOOKUP(B4273,'volatile collection data'!$O:$P,2,FALSE)</f>
        <v>02.may.22 30</v>
      </c>
    </row>
    <row r="4274" spans="1:22" x14ac:dyDescent="0.2">
      <c r="A4274" t="s">
        <v>393</v>
      </c>
      <c r="B4274" s="1" t="str">
        <f t="shared" si="398"/>
        <v>7E</v>
      </c>
      <c r="C4274">
        <v>25.678999999999998</v>
      </c>
      <c r="D4274">
        <f t="shared" si="396"/>
        <v>25.68</v>
      </c>
      <c r="E4274">
        <f>VLOOKUP(D4274,'Peak Combiner'!$A$5:$D$4980,4,FALSE)</f>
        <v>25.67</v>
      </c>
      <c r="F4274">
        <f>IFERROR(VLOOKUP(D4274,rt_comb!$A:$B,2,FALSE),D4274)</f>
        <v>25.68</v>
      </c>
      <c r="G4274">
        <v>1645323</v>
      </c>
      <c r="H4274">
        <f>SUMIFS($G:$G,$E:$E,18.51,'RAW2'!$A:$A,'RAW2'!A4274)</f>
        <v>22757190</v>
      </c>
      <c r="I4274" s="1" t="str">
        <f>VLOOKUP(A4274,'volatile collection data'!$G$6:$H$69,2,FALSE)</f>
        <v>E</v>
      </c>
      <c r="J4274" s="1">
        <f>VLOOKUP(A4274,'volatile collection data'!$G$6:$I$69,3,FALSE)</f>
        <v>7</v>
      </c>
      <c r="K4274" s="1" t="str">
        <f>VLOOKUP(A4274,'volatile collection data'!$G$6:$N$69,8,FALSE)</f>
        <v>30B</v>
      </c>
      <c r="L4274" s="1">
        <f>VLOOKUP(A4274,'volatile collection data'!$G$6:$J$69,4,FALSE)</f>
        <v>5.32</v>
      </c>
      <c r="M4274" s="1">
        <f>VLOOKUP($A4274,'volatile collection data'!$G$6:$M$69,6,FALSE)</f>
        <v>14</v>
      </c>
      <c r="N4274" s="1">
        <f>VLOOKUP($A4274,'volatile collection data'!$G$6:$M$69,7,FALSE)</f>
        <v>5.32</v>
      </c>
      <c r="O4274" s="1">
        <f>VLOOKUP(A4274,'volatile collection data'!$G$6:$K$69,5,FALSE)</f>
        <v>0</v>
      </c>
      <c r="P4274" s="1" t="str">
        <f t="shared" si="399"/>
        <v>7E</v>
      </c>
      <c r="Q4274">
        <f t="shared" si="397"/>
        <v>6.7950225972869177E-2</v>
      </c>
      <c r="R4274" t="str">
        <f t="shared" si="400"/>
        <v>30B_0-E&amp;5.32%5.32@14</v>
      </c>
      <c r="S4274" t="str">
        <f t="shared" si="401"/>
        <v>7E-30B-VCS-Loc-22</v>
      </c>
      <c r="T4274" t="str">
        <f>IFERROR(IF(VLOOKUP(S4274,Bad!$A:$A,1,FALSE)='RAW2'!S4274,"yes","no"),"no")</f>
        <v>no</v>
      </c>
      <c r="U4274" t="str">
        <f>IFERROR(VLOOKUP(F4274,compounds!$A:$B,2,FALSE),"")</f>
        <v/>
      </c>
      <c r="V4274" t="str">
        <f>VLOOKUP(B4274,'volatile collection data'!$O:$P,2,FALSE)</f>
        <v>02.may.22 30</v>
      </c>
    </row>
    <row r="4275" spans="1:22" x14ac:dyDescent="0.2">
      <c r="A4275" t="s">
        <v>393</v>
      </c>
      <c r="B4275" s="1" t="str">
        <f t="shared" si="398"/>
        <v>7E</v>
      </c>
      <c r="C4275">
        <v>26.635000000000002</v>
      </c>
      <c r="D4275">
        <f t="shared" si="396"/>
        <v>26.64</v>
      </c>
      <c r="E4275">
        <f>VLOOKUP(D4275,'Peak Combiner'!$A$5:$D$4980,4,FALSE)</f>
        <v>26.62</v>
      </c>
      <c r="F4275">
        <f>IFERROR(VLOOKUP(D4275,rt_comb!$A:$B,2,FALSE),D4275)</f>
        <v>26.64</v>
      </c>
      <c r="G4275">
        <v>1708640</v>
      </c>
      <c r="H4275">
        <f>SUMIFS($G:$G,$E:$E,18.51,'RAW2'!$A:$A,'RAW2'!A4275)</f>
        <v>22757190</v>
      </c>
      <c r="I4275" s="1" t="str">
        <f>VLOOKUP(A4275,'volatile collection data'!$G$6:$H$69,2,FALSE)</f>
        <v>E</v>
      </c>
      <c r="J4275" s="1">
        <f>VLOOKUP(A4275,'volatile collection data'!$G$6:$I$69,3,FALSE)</f>
        <v>7</v>
      </c>
      <c r="K4275" s="1" t="str">
        <f>VLOOKUP(A4275,'volatile collection data'!$G$6:$N$69,8,FALSE)</f>
        <v>30B</v>
      </c>
      <c r="L4275" s="1">
        <f>VLOOKUP(A4275,'volatile collection data'!$G$6:$J$69,4,FALSE)</f>
        <v>5.32</v>
      </c>
      <c r="M4275" s="1">
        <f>VLOOKUP($A4275,'volatile collection data'!$G$6:$M$69,6,FALSE)</f>
        <v>14</v>
      </c>
      <c r="N4275" s="1">
        <f>VLOOKUP($A4275,'volatile collection data'!$G$6:$M$69,7,FALSE)</f>
        <v>5.32</v>
      </c>
      <c r="O4275" s="1">
        <f>VLOOKUP(A4275,'volatile collection data'!$G$6:$K$69,5,FALSE)</f>
        <v>0</v>
      </c>
      <c r="P4275" s="1" t="str">
        <f t="shared" si="399"/>
        <v>7E</v>
      </c>
      <c r="Q4275">
        <f t="shared" si="397"/>
        <v>7.0565155964077086E-2</v>
      </c>
      <c r="R4275" t="str">
        <f t="shared" si="400"/>
        <v>30B_0-E&amp;5.32%5.32@14</v>
      </c>
      <c r="S4275" t="str">
        <f t="shared" si="401"/>
        <v>7E-30B-VCS-Loc-22</v>
      </c>
      <c r="T4275" t="str">
        <f>IFERROR(IF(VLOOKUP(S4275,Bad!$A:$A,1,FALSE)='RAW2'!S4275,"yes","no"),"no")</f>
        <v>no</v>
      </c>
      <c r="U4275" t="str">
        <f>IFERROR(VLOOKUP(F4275,compounds!$A:$B,2,FALSE),"")</f>
        <v/>
      </c>
      <c r="V4275" t="str">
        <f>VLOOKUP(B4275,'volatile collection data'!$O:$P,2,FALSE)</f>
        <v>02.may.22 30</v>
      </c>
    </row>
    <row r="4276" spans="1:22" x14ac:dyDescent="0.2">
      <c r="A4276" t="s">
        <v>393</v>
      </c>
      <c r="B4276" s="1" t="str">
        <f t="shared" si="398"/>
        <v>7E</v>
      </c>
      <c r="C4276">
        <v>30.952999999999999</v>
      </c>
      <c r="D4276">
        <f t="shared" si="396"/>
        <v>30.95</v>
      </c>
      <c r="E4276">
        <f>VLOOKUP(D4276,'Peak Combiner'!$A$5:$D$4980,4,FALSE)</f>
        <v>30.94</v>
      </c>
      <c r="F4276">
        <f>IFERROR(VLOOKUP(D4276,rt_comb!$A:$B,2,FALSE),D4276)</f>
        <v>30.95</v>
      </c>
      <c r="G4276">
        <v>1189317</v>
      </c>
      <c r="H4276">
        <f>SUMIFS($G:$G,$E:$E,18.51,'RAW2'!$A:$A,'RAW2'!A4276)</f>
        <v>22757190</v>
      </c>
      <c r="I4276" s="1" t="str">
        <f>VLOOKUP(A4276,'volatile collection data'!$G$6:$H$69,2,FALSE)</f>
        <v>E</v>
      </c>
      <c r="J4276" s="1">
        <f>VLOOKUP(A4276,'volatile collection data'!$G$6:$I$69,3,FALSE)</f>
        <v>7</v>
      </c>
      <c r="K4276" s="1" t="str">
        <f>VLOOKUP(A4276,'volatile collection data'!$G$6:$N$69,8,FALSE)</f>
        <v>30B</v>
      </c>
      <c r="L4276" s="1">
        <f>VLOOKUP(A4276,'volatile collection data'!$G$6:$J$69,4,FALSE)</f>
        <v>5.32</v>
      </c>
      <c r="M4276" s="1">
        <f>VLOOKUP($A4276,'volatile collection data'!$G$6:$M$69,6,FALSE)</f>
        <v>14</v>
      </c>
      <c r="N4276" s="1">
        <f>VLOOKUP($A4276,'volatile collection data'!$G$6:$M$69,7,FALSE)</f>
        <v>5.32</v>
      </c>
      <c r="O4276" s="1">
        <f>VLOOKUP(A4276,'volatile collection data'!$G$6:$K$69,5,FALSE)</f>
        <v>0</v>
      </c>
      <c r="P4276" s="1" t="str">
        <f t="shared" si="399"/>
        <v>7E</v>
      </c>
      <c r="Q4276">
        <f t="shared" si="397"/>
        <v>4.9117625477413766E-2</v>
      </c>
      <c r="R4276" t="str">
        <f t="shared" si="400"/>
        <v>30B_0-E&amp;5.32%5.32@14</v>
      </c>
      <c r="S4276" t="str">
        <f t="shared" si="401"/>
        <v>7E-30B-VCS-Loc-22</v>
      </c>
      <c r="T4276" t="str">
        <f>IFERROR(IF(VLOOKUP(S4276,Bad!$A:$A,1,FALSE)='RAW2'!S4276,"yes","no"),"no")</f>
        <v>no</v>
      </c>
      <c r="U4276" t="str">
        <f>IFERROR(VLOOKUP(F4276,compounds!$A:$B,2,FALSE),"")</f>
        <v/>
      </c>
      <c r="V4276" t="str">
        <f>VLOOKUP(B4276,'volatile collection data'!$O:$P,2,FALSE)</f>
        <v>02.may.22 30</v>
      </c>
    </row>
    <row r="4277" spans="1:22" x14ac:dyDescent="0.2">
      <c r="A4277" t="s">
        <v>393</v>
      </c>
      <c r="B4277" s="1" t="str">
        <f t="shared" si="398"/>
        <v>7E</v>
      </c>
      <c r="C4277">
        <v>31.75</v>
      </c>
      <c r="D4277">
        <f t="shared" si="396"/>
        <v>31.75</v>
      </c>
      <c r="E4277">
        <f>VLOOKUP(D4277,'Peak Combiner'!$A$5:$D$4980,4,FALSE)</f>
        <v>31.73</v>
      </c>
      <c r="F4277">
        <f>IFERROR(VLOOKUP(D4277,rt_comb!$A:$B,2,FALSE),D4277)</f>
        <v>31.75</v>
      </c>
      <c r="G4277">
        <v>1778738</v>
      </c>
      <c r="H4277">
        <f>SUMIFS($G:$G,$E:$E,18.51,'RAW2'!$A:$A,'RAW2'!A4277)</f>
        <v>22757190</v>
      </c>
      <c r="I4277" s="1" t="str">
        <f>VLOOKUP(A4277,'volatile collection data'!$G$6:$H$69,2,FALSE)</f>
        <v>E</v>
      </c>
      <c r="J4277" s="1">
        <f>VLOOKUP(A4277,'volatile collection data'!$G$6:$I$69,3,FALSE)</f>
        <v>7</v>
      </c>
      <c r="K4277" s="1" t="str">
        <f>VLOOKUP(A4277,'volatile collection data'!$G$6:$N$69,8,FALSE)</f>
        <v>30B</v>
      </c>
      <c r="L4277" s="1">
        <f>VLOOKUP(A4277,'volatile collection data'!$G$6:$J$69,4,FALSE)</f>
        <v>5.32</v>
      </c>
      <c r="M4277" s="1">
        <f>VLOOKUP($A4277,'volatile collection data'!$G$6:$M$69,6,FALSE)</f>
        <v>14</v>
      </c>
      <c r="N4277" s="1">
        <f>VLOOKUP($A4277,'volatile collection data'!$G$6:$M$69,7,FALSE)</f>
        <v>5.32</v>
      </c>
      <c r="O4277" s="1">
        <f>VLOOKUP(A4277,'volatile collection data'!$G$6:$K$69,5,FALSE)</f>
        <v>0</v>
      </c>
      <c r="P4277" s="1" t="str">
        <f t="shared" si="399"/>
        <v>7E</v>
      </c>
      <c r="Q4277">
        <f t="shared" si="397"/>
        <v>7.346013460367927E-2</v>
      </c>
      <c r="R4277" t="str">
        <f t="shared" si="400"/>
        <v>30B_0-E&amp;5.32%5.32@14</v>
      </c>
      <c r="S4277" t="str">
        <f t="shared" si="401"/>
        <v>7E-30B-VCS-Loc-22</v>
      </c>
      <c r="T4277" t="str">
        <f>IFERROR(IF(VLOOKUP(S4277,Bad!$A:$A,1,FALSE)='RAW2'!S4277,"yes","no"),"no")</f>
        <v>no</v>
      </c>
      <c r="U4277" t="str">
        <f>IFERROR(VLOOKUP(F4277,compounds!$A:$B,2,FALSE),"")</f>
        <v/>
      </c>
      <c r="V4277" t="str">
        <f>VLOOKUP(B4277,'volatile collection data'!$O:$P,2,FALSE)</f>
        <v>02.may.22 30</v>
      </c>
    </row>
    <row r="4278" spans="1:22" x14ac:dyDescent="0.2">
      <c r="A4278" t="s">
        <v>393</v>
      </c>
      <c r="B4278" s="1" t="str">
        <f t="shared" si="398"/>
        <v>7E</v>
      </c>
      <c r="C4278">
        <v>32.387</v>
      </c>
      <c r="D4278">
        <f t="shared" si="396"/>
        <v>32.39</v>
      </c>
      <c r="E4278">
        <f>VLOOKUP(D4278,'Peak Combiner'!$A$5:$D$4980,4,FALSE)</f>
        <v>32.39</v>
      </c>
      <c r="F4278">
        <f>IFERROR(VLOOKUP(D4278,rt_comb!$A:$B,2,FALSE),D4278)</f>
        <v>32.39</v>
      </c>
      <c r="G4278">
        <v>1445464</v>
      </c>
      <c r="H4278">
        <f>SUMIFS($G:$G,$E:$E,18.51,'RAW2'!$A:$A,'RAW2'!A4278)</f>
        <v>22757190</v>
      </c>
      <c r="I4278" s="1" t="str">
        <f>VLOOKUP(A4278,'volatile collection data'!$G$6:$H$69,2,FALSE)</f>
        <v>E</v>
      </c>
      <c r="J4278" s="1">
        <f>VLOOKUP(A4278,'volatile collection data'!$G$6:$I$69,3,FALSE)</f>
        <v>7</v>
      </c>
      <c r="K4278" s="1" t="str">
        <f>VLOOKUP(A4278,'volatile collection data'!$G$6:$N$69,8,FALSE)</f>
        <v>30B</v>
      </c>
      <c r="L4278" s="1">
        <f>VLOOKUP(A4278,'volatile collection data'!$G$6:$J$69,4,FALSE)</f>
        <v>5.32</v>
      </c>
      <c r="M4278" s="1">
        <f>VLOOKUP($A4278,'volatile collection data'!$G$6:$M$69,6,FALSE)</f>
        <v>14</v>
      </c>
      <c r="N4278" s="1">
        <f>VLOOKUP($A4278,'volatile collection data'!$G$6:$M$69,7,FALSE)</f>
        <v>5.32</v>
      </c>
      <c r="O4278" s="1">
        <f>VLOOKUP(A4278,'volatile collection data'!$G$6:$K$69,5,FALSE)</f>
        <v>0</v>
      </c>
      <c r="P4278" s="1" t="str">
        <f t="shared" si="399"/>
        <v>7E</v>
      </c>
      <c r="Q4278">
        <f t="shared" si="397"/>
        <v>5.9696245318182128E-2</v>
      </c>
      <c r="R4278" t="str">
        <f t="shared" si="400"/>
        <v>30B_0-E&amp;5.32%5.32@14</v>
      </c>
      <c r="S4278" t="str">
        <f t="shared" si="401"/>
        <v>7E-30B-VCS-Loc-22</v>
      </c>
      <c r="T4278" t="str">
        <f>IFERROR(IF(VLOOKUP(S4278,Bad!$A:$A,1,FALSE)='RAW2'!S4278,"yes","no"),"no")</f>
        <v>no</v>
      </c>
      <c r="U4278" t="str">
        <f>IFERROR(VLOOKUP(F4278,compounds!$A:$B,2,FALSE),"")</f>
        <v/>
      </c>
      <c r="V4278" t="str">
        <f>VLOOKUP(B4278,'volatile collection data'!$O:$P,2,FALSE)</f>
        <v>02.may.22 30</v>
      </c>
    </row>
    <row r="4279" spans="1:22" x14ac:dyDescent="0.2">
      <c r="A4279" t="s">
        <v>393</v>
      </c>
      <c r="B4279" s="1" t="str">
        <f t="shared" si="398"/>
        <v>7E</v>
      </c>
      <c r="C4279">
        <v>34.213000000000001</v>
      </c>
      <c r="D4279">
        <f t="shared" si="396"/>
        <v>34.21</v>
      </c>
      <c r="E4279">
        <f>VLOOKUP(D4279,'Peak Combiner'!$A$5:$D$4980,4,FALSE)</f>
        <v>34.21</v>
      </c>
      <c r="F4279">
        <f>IFERROR(VLOOKUP(D4279,rt_comb!$A:$B,2,FALSE),D4279)</f>
        <v>34.21</v>
      </c>
      <c r="G4279">
        <v>1184615</v>
      </c>
      <c r="H4279">
        <f>SUMIFS($G:$G,$E:$E,18.51,'RAW2'!$A:$A,'RAW2'!A4279)</f>
        <v>22757190</v>
      </c>
      <c r="I4279" s="1" t="str">
        <f>VLOOKUP(A4279,'volatile collection data'!$G$6:$H$69,2,FALSE)</f>
        <v>E</v>
      </c>
      <c r="J4279" s="1">
        <f>VLOOKUP(A4279,'volatile collection data'!$G$6:$I$69,3,FALSE)</f>
        <v>7</v>
      </c>
      <c r="K4279" s="1" t="str">
        <f>VLOOKUP(A4279,'volatile collection data'!$G$6:$N$69,8,FALSE)</f>
        <v>30B</v>
      </c>
      <c r="L4279" s="1">
        <f>VLOOKUP(A4279,'volatile collection data'!$G$6:$J$69,4,FALSE)</f>
        <v>5.32</v>
      </c>
      <c r="M4279" s="1">
        <f>VLOOKUP($A4279,'volatile collection data'!$G$6:$M$69,6,FALSE)</f>
        <v>14</v>
      </c>
      <c r="N4279" s="1">
        <f>VLOOKUP($A4279,'volatile collection data'!$G$6:$M$69,7,FALSE)</f>
        <v>5.32</v>
      </c>
      <c r="O4279" s="1">
        <f>VLOOKUP(A4279,'volatile collection data'!$G$6:$K$69,5,FALSE)</f>
        <v>0</v>
      </c>
      <c r="P4279" s="1" t="str">
        <f t="shared" si="399"/>
        <v>7E</v>
      </c>
      <c r="Q4279">
        <f t="shared" si="397"/>
        <v>4.892343748969074E-2</v>
      </c>
      <c r="R4279" t="str">
        <f t="shared" si="400"/>
        <v>30B_0-E&amp;5.32%5.32@14</v>
      </c>
      <c r="S4279" t="str">
        <f t="shared" si="401"/>
        <v>7E-30B-VCS-Loc-22</v>
      </c>
      <c r="T4279" t="str">
        <f>IFERROR(IF(VLOOKUP(S4279,Bad!$A:$A,1,FALSE)='RAW2'!S4279,"yes","no"),"no")</f>
        <v>no</v>
      </c>
      <c r="U4279" t="str">
        <f>IFERROR(VLOOKUP(F4279,compounds!$A:$B,2,FALSE),"")</f>
        <v>manoyl oxide</v>
      </c>
      <c r="V4279" t="str">
        <f>VLOOKUP(B4279,'volatile collection data'!$O:$P,2,FALSE)</f>
        <v>02.may.22 30</v>
      </c>
    </row>
    <row r="4280" spans="1:22" x14ac:dyDescent="0.2">
      <c r="A4280" t="s">
        <v>393</v>
      </c>
      <c r="B4280" s="1" t="str">
        <f t="shared" si="398"/>
        <v>7E</v>
      </c>
      <c r="C4280">
        <v>34.412999999999997</v>
      </c>
      <c r="D4280">
        <f t="shared" si="396"/>
        <v>34.409999999999997</v>
      </c>
      <c r="E4280">
        <f>VLOOKUP(D4280,'Peak Combiner'!$A$5:$D$4980,4,FALSE)</f>
        <v>34.409999999999997</v>
      </c>
      <c r="F4280">
        <f>IFERROR(VLOOKUP(D4280,rt_comb!$A:$B,2,FALSE),D4280)</f>
        <v>34.409999999999997</v>
      </c>
      <c r="G4280">
        <v>2921831</v>
      </c>
      <c r="H4280">
        <f>SUMIFS($G:$G,$E:$E,18.51,'RAW2'!$A:$A,'RAW2'!A4280)</f>
        <v>22757190</v>
      </c>
      <c r="I4280" s="1" t="str">
        <f>VLOOKUP(A4280,'volatile collection data'!$G$6:$H$69,2,FALSE)</f>
        <v>E</v>
      </c>
      <c r="J4280" s="1">
        <f>VLOOKUP(A4280,'volatile collection data'!$G$6:$I$69,3,FALSE)</f>
        <v>7</v>
      </c>
      <c r="K4280" s="1" t="str">
        <f>VLOOKUP(A4280,'volatile collection data'!$G$6:$N$69,8,FALSE)</f>
        <v>30B</v>
      </c>
      <c r="L4280" s="1">
        <f>VLOOKUP(A4280,'volatile collection data'!$G$6:$J$69,4,FALSE)</f>
        <v>5.32</v>
      </c>
      <c r="M4280" s="1">
        <f>VLOOKUP($A4280,'volatile collection data'!$G$6:$M$69,6,FALSE)</f>
        <v>14</v>
      </c>
      <c r="N4280" s="1">
        <f>VLOOKUP($A4280,'volatile collection data'!$G$6:$M$69,7,FALSE)</f>
        <v>5.32</v>
      </c>
      <c r="O4280" s="1">
        <f>VLOOKUP(A4280,'volatile collection data'!$G$6:$K$69,5,FALSE)</f>
        <v>0</v>
      </c>
      <c r="P4280" s="1" t="str">
        <f t="shared" si="399"/>
        <v>7E</v>
      </c>
      <c r="Q4280">
        <f t="shared" si="397"/>
        <v>0.12066875422305184</v>
      </c>
      <c r="R4280" t="str">
        <f t="shared" si="400"/>
        <v>30B_0-E&amp;5.32%5.32@14</v>
      </c>
      <c r="S4280" t="str">
        <f t="shared" si="401"/>
        <v>7E-30B-VCS-Loc-22</v>
      </c>
      <c r="T4280" t="str">
        <f>IFERROR(IF(VLOOKUP(S4280,Bad!$A:$A,1,FALSE)='RAW2'!S4280,"yes","no"),"no")</f>
        <v>no</v>
      </c>
      <c r="U4280" t="str">
        <f>IFERROR(VLOOKUP(F4280,compounds!$A:$B,2,FALSE),"")</f>
        <v/>
      </c>
      <c r="V4280" t="str">
        <f>VLOOKUP(B4280,'volatile collection data'!$O:$P,2,FALSE)</f>
        <v>02.may.22 30</v>
      </c>
    </row>
    <row r="4281" spans="1:22" x14ac:dyDescent="0.2">
      <c r="A4281" t="s">
        <v>393</v>
      </c>
      <c r="B4281" s="1" t="str">
        <f t="shared" si="398"/>
        <v>7E</v>
      </c>
      <c r="C4281">
        <v>34.935000000000002</v>
      </c>
      <c r="D4281">
        <f t="shared" si="396"/>
        <v>34.94</v>
      </c>
      <c r="E4281">
        <f>VLOOKUP(D4281,'Peak Combiner'!$A$5:$D$4980,4,FALSE)</f>
        <v>34.86</v>
      </c>
      <c r="F4281">
        <f>IFERROR(VLOOKUP(D4281,rt_comb!$A:$B,2,FALSE),D4281)</f>
        <v>34.94</v>
      </c>
      <c r="G4281">
        <v>1845325</v>
      </c>
      <c r="H4281">
        <f>SUMIFS($G:$G,$E:$E,18.51,'RAW2'!$A:$A,'RAW2'!A4281)</f>
        <v>22757190</v>
      </c>
      <c r="I4281" s="1" t="str">
        <f>VLOOKUP(A4281,'volatile collection data'!$G$6:$H$69,2,FALSE)</f>
        <v>E</v>
      </c>
      <c r="J4281" s="1">
        <f>VLOOKUP(A4281,'volatile collection data'!$G$6:$I$69,3,FALSE)</f>
        <v>7</v>
      </c>
      <c r="K4281" s="1" t="str">
        <f>VLOOKUP(A4281,'volatile collection data'!$G$6:$N$69,8,FALSE)</f>
        <v>30B</v>
      </c>
      <c r="L4281" s="1">
        <f>VLOOKUP(A4281,'volatile collection data'!$G$6:$J$69,4,FALSE)</f>
        <v>5.32</v>
      </c>
      <c r="M4281" s="1">
        <f>VLOOKUP($A4281,'volatile collection data'!$G$6:$M$69,6,FALSE)</f>
        <v>14</v>
      </c>
      <c r="N4281" s="1">
        <f>VLOOKUP($A4281,'volatile collection data'!$G$6:$M$69,7,FALSE)</f>
        <v>5.32</v>
      </c>
      <c r="O4281" s="1">
        <f>VLOOKUP(A4281,'volatile collection data'!$G$6:$K$69,5,FALSE)</f>
        <v>0</v>
      </c>
      <c r="P4281" s="1" t="str">
        <f t="shared" si="399"/>
        <v>7E</v>
      </c>
      <c r="Q4281">
        <f t="shared" si="397"/>
        <v>7.6210112387284937E-2</v>
      </c>
      <c r="R4281" t="str">
        <f t="shared" si="400"/>
        <v>30B_0-E&amp;5.32%5.32@14</v>
      </c>
      <c r="S4281" t="str">
        <f t="shared" si="401"/>
        <v>7E-30B-VCS-Loc-22</v>
      </c>
      <c r="T4281" t="str">
        <f>IFERROR(IF(VLOOKUP(S4281,Bad!$A:$A,1,FALSE)='RAW2'!S4281,"yes","no"),"no")</f>
        <v>no</v>
      </c>
      <c r="U4281" t="str">
        <f>IFERROR(VLOOKUP(F4281,compounds!$A:$B,2,FALSE),"")</f>
        <v/>
      </c>
      <c r="V4281" t="str">
        <f>VLOOKUP(B4281,'volatile collection data'!$O:$P,2,FALSE)</f>
        <v>02.may.22 30</v>
      </c>
    </row>
    <row r="4282" spans="1:22" x14ac:dyDescent="0.2">
      <c r="A4282" t="s">
        <v>393</v>
      </c>
      <c r="B4282" s="1" t="str">
        <f t="shared" si="398"/>
        <v>7E</v>
      </c>
      <c r="C4282">
        <v>36.109000000000002</v>
      </c>
      <c r="D4282">
        <f t="shared" si="396"/>
        <v>36.11</v>
      </c>
      <c r="E4282">
        <f>VLOOKUP(D4282,'Peak Combiner'!$A$5:$D$4980,4,FALSE)</f>
        <v>36.11</v>
      </c>
      <c r="F4282">
        <f>IFERROR(VLOOKUP(D4282,rt_comb!$A:$B,2,FALSE),D4282)</f>
        <v>36.11</v>
      </c>
      <c r="G4282">
        <v>818706</v>
      </c>
      <c r="H4282">
        <f>SUMIFS($G:$G,$E:$E,18.51,'RAW2'!$A:$A,'RAW2'!A4282)</f>
        <v>22757190</v>
      </c>
      <c r="I4282" s="1" t="str">
        <f>VLOOKUP(A4282,'volatile collection data'!$G$6:$H$69,2,FALSE)</f>
        <v>E</v>
      </c>
      <c r="J4282" s="1">
        <f>VLOOKUP(A4282,'volatile collection data'!$G$6:$I$69,3,FALSE)</f>
        <v>7</v>
      </c>
      <c r="K4282" s="1" t="str">
        <f>VLOOKUP(A4282,'volatile collection data'!$G$6:$N$69,8,FALSE)</f>
        <v>30B</v>
      </c>
      <c r="L4282" s="1">
        <f>VLOOKUP(A4282,'volatile collection data'!$G$6:$J$69,4,FALSE)</f>
        <v>5.32</v>
      </c>
      <c r="M4282" s="1">
        <f>VLOOKUP($A4282,'volatile collection data'!$G$6:$M$69,6,FALSE)</f>
        <v>14</v>
      </c>
      <c r="N4282" s="1">
        <f>VLOOKUP($A4282,'volatile collection data'!$G$6:$M$69,7,FALSE)</f>
        <v>5.32</v>
      </c>
      <c r="O4282" s="1">
        <f>VLOOKUP(A4282,'volatile collection data'!$G$6:$K$69,5,FALSE)</f>
        <v>0</v>
      </c>
      <c r="P4282" s="1" t="str">
        <f t="shared" si="399"/>
        <v>7E</v>
      </c>
      <c r="Q4282">
        <f t="shared" si="397"/>
        <v>3.3811754716456185E-2</v>
      </c>
      <c r="R4282" t="str">
        <f t="shared" si="400"/>
        <v>30B_0-E&amp;5.32%5.32@14</v>
      </c>
      <c r="S4282" t="str">
        <f t="shared" si="401"/>
        <v>7E-30B-VCS-Loc-22</v>
      </c>
      <c r="T4282" t="str">
        <f>IFERROR(IF(VLOOKUP(S4282,Bad!$A:$A,1,FALSE)='RAW2'!S4282,"yes","no"),"no")</f>
        <v>no</v>
      </c>
      <c r="U4282" t="str">
        <f>IFERROR(VLOOKUP(F4282,compounds!$A:$B,2,FALSE),"")</f>
        <v/>
      </c>
      <c r="V4282" t="str">
        <f>VLOOKUP(B4282,'volatile collection data'!$O:$P,2,FALSE)</f>
        <v>02.may.22 30</v>
      </c>
    </row>
    <row r="4283" spans="1:22" x14ac:dyDescent="0.2">
      <c r="A4283" t="s">
        <v>393</v>
      </c>
      <c r="B4283" s="1" t="str">
        <f t="shared" si="398"/>
        <v>7E</v>
      </c>
      <c r="C4283">
        <v>36.162999999999997</v>
      </c>
      <c r="D4283">
        <f t="shared" si="396"/>
        <v>36.159999999999997</v>
      </c>
      <c r="E4283">
        <f>VLOOKUP(D4283,'Peak Combiner'!$A$5:$D$4980,4,FALSE)</f>
        <v>36.11</v>
      </c>
      <c r="F4283">
        <f>IFERROR(VLOOKUP(D4283,rt_comb!$A:$B,2,FALSE),D4283)</f>
        <v>36.159999999999997</v>
      </c>
      <c r="G4283">
        <v>1177650</v>
      </c>
      <c r="H4283">
        <f>SUMIFS($G:$G,$E:$E,18.51,'RAW2'!$A:$A,'RAW2'!A4283)</f>
        <v>22757190</v>
      </c>
      <c r="I4283" s="1" t="str">
        <f>VLOOKUP(A4283,'volatile collection data'!$G$6:$H$69,2,FALSE)</f>
        <v>E</v>
      </c>
      <c r="J4283" s="1">
        <f>VLOOKUP(A4283,'volatile collection data'!$G$6:$I$69,3,FALSE)</f>
        <v>7</v>
      </c>
      <c r="K4283" s="1" t="str">
        <f>VLOOKUP(A4283,'volatile collection data'!$G$6:$N$69,8,FALSE)</f>
        <v>30B</v>
      </c>
      <c r="L4283" s="1">
        <f>VLOOKUP(A4283,'volatile collection data'!$G$6:$J$69,4,FALSE)</f>
        <v>5.32</v>
      </c>
      <c r="M4283" s="1">
        <f>VLOOKUP($A4283,'volatile collection data'!$G$6:$M$69,6,FALSE)</f>
        <v>14</v>
      </c>
      <c r="N4283" s="1">
        <f>VLOOKUP($A4283,'volatile collection data'!$G$6:$M$69,7,FALSE)</f>
        <v>5.32</v>
      </c>
      <c r="O4283" s="1">
        <f>VLOOKUP(A4283,'volatile collection data'!$G$6:$K$69,5,FALSE)</f>
        <v>0</v>
      </c>
      <c r="P4283" s="1" t="str">
        <f t="shared" si="399"/>
        <v>7E</v>
      </c>
      <c r="Q4283">
        <f t="shared" si="397"/>
        <v>4.8635789821785375E-2</v>
      </c>
      <c r="R4283" t="str">
        <f t="shared" si="400"/>
        <v>30B_0-E&amp;5.32%5.32@14</v>
      </c>
      <c r="S4283" t="str">
        <f t="shared" si="401"/>
        <v>7E-30B-VCS-Loc-22</v>
      </c>
      <c r="T4283" t="str">
        <f>IFERROR(IF(VLOOKUP(S4283,Bad!$A:$A,1,FALSE)='RAW2'!S4283,"yes","no"),"no")</f>
        <v>no</v>
      </c>
      <c r="U4283" t="str">
        <f>IFERROR(VLOOKUP(F4283,compounds!$A:$B,2,FALSE),"")</f>
        <v/>
      </c>
      <c r="V4283" t="str">
        <f>VLOOKUP(B4283,'volatile collection data'!$O:$P,2,FALSE)</f>
        <v>02.may.22 30</v>
      </c>
    </row>
    <row r="4284" spans="1:22" x14ac:dyDescent="0.2">
      <c r="A4284" t="s">
        <v>393</v>
      </c>
      <c r="B4284" s="1" t="str">
        <f t="shared" si="398"/>
        <v>7E</v>
      </c>
      <c r="C4284">
        <v>36.536000000000001</v>
      </c>
      <c r="D4284">
        <f t="shared" si="396"/>
        <v>36.54</v>
      </c>
      <c r="E4284">
        <f>VLOOKUP(D4284,'Peak Combiner'!$A$5:$D$4980,4,FALSE)</f>
        <v>36.54</v>
      </c>
      <c r="F4284">
        <f>IFERROR(VLOOKUP(D4284,rt_comb!$A:$B,2,FALSE),D4284)</f>
        <v>36.54</v>
      </c>
      <c r="G4284">
        <v>752202</v>
      </c>
      <c r="H4284">
        <f>SUMIFS($G:$G,$E:$E,18.51,'RAW2'!$A:$A,'RAW2'!A4284)</f>
        <v>22757190</v>
      </c>
      <c r="I4284" s="1" t="str">
        <f>VLOOKUP(A4284,'volatile collection data'!$G$6:$H$69,2,FALSE)</f>
        <v>E</v>
      </c>
      <c r="J4284" s="1">
        <f>VLOOKUP(A4284,'volatile collection data'!$G$6:$I$69,3,FALSE)</f>
        <v>7</v>
      </c>
      <c r="K4284" s="1" t="str">
        <f>VLOOKUP(A4284,'volatile collection data'!$G$6:$N$69,8,FALSE)</f>
        <v>30B</v>
      </c>
      <c r="L4284" s="1">
        <f>VLOOKUP(A4284,'volatile collection data'!$G$6:$J$69,4,FALSE)</f>
        <v>5.32</v>
      </c>
      <c r="M4284" s="1">
        <f>VLOOKUP($A4284,'volatile collection data'!$G$6:$M$69,6,FALSE)</f>
        <v>14</v>
      </c>
      <c r="N4284" s="1">
        <f>VLOOKUP($A4284,'volatile collection data'!$G$6:$M$69,7,FALSE)</f>
        <v>5.32</v>
      </c>
      <c r="O4284" s="1">
        <f>VLOOKUP(A4284,'volatile collection data'!$G$6:$K$69,5,FALSE)</f>
        <v>0</v>
      </c>
      <c r="P4284" s="1" t="str">
        <f t="shared" si="399"/>
        <v>7E</v>
      </c>
      <c r="Q4284">
        <f t="shared" si="397"/>
        <v>3.1065204751434303E-2</v>
      </c>
      <c r="R4284" t="str">
        <f t="shared" si="400"/>
        <v>30B_0-E&amp;5.32%5.32@14</v>
      </c>
      <c r="S4284" t="str">
        <f t="shared" si="401"/>
        <v>7E-30B-VCS-Loc-22</v>
      </c>
      <c r="T4284" t="str">
        <f>IFERROR(IF(VLOOKUP(S4284,Bad!$A:$A,1,FALSE)='RAW2'!S4284,"yes","no"),"no")</f>
        <v>no</v>
      </c>
      <c r="U4284" t="str">
        <f>IFERROR(VLOOKUP(F4284,compounds!$A:$B,2,FALSE),"")</f>
        <v/>
      </c>
      <c r="V4284" t="str">
        <f>VLOOKUP(B4284,'volatile collection data'!$O:$P,2,FALSE)</f>
        <v>02.may.22 30</v>
      </c>
    </row>
    <row r="4285" spans="1:22" x14ac:dyDescent="0.2">
      <c r="A4285" t="s">
        <v>393</v>
      </c>
      <c r="B4285" s="1" t="str">
        <f t="shared" si="398"/>
        <v>7E</v>
      </c>
      <c r="C4285">
        <v>36.585000000000001</v>
      </c>
      <c r="D4285">
        <f t="shared" si="396"/>
        <v>36.590000000000003</v>
      </c>
      <c r="E4285">
        <f>VLOOKUP(D4285,'Peak Combiner'!$A$5:$D$4980,4,FALSE)</f>
        <v>36.590000000000003</v>
      </c>
      <c r="F4285">
        <f>IFERROR(VLOOKUP(D4285,rt_comb!$A:$B,2,FALSE),D4285)</f>
        <v>36.590000000000003</v>
      </c>
      <c r="G4285">
        <v>2142437</v>
      </c>
      <c r="H4285">
        <f>SUMIFS($G:$G,$E:$E,18.51,'RAW2'!$A:$A,'RAW2'!A4285)</f>
        <v>22757190</v>
      </c>
      <c r="I4285" s="1" t="str">
        <f>VLOOKUP(A4285,'volatile collection data'!$G$6:$H$69,2,FALSE)</f>
        <v>E</v>
      </c>
      <c r="J4285" s="1">
        <f>VLOOKUP(A4285,'volatile collection data'!$G$6:$I$69,3,FALSE)</f>
        <v>7</v>
      </c>
      <c r="K4285" s="1" t="str">
        <f>VLOOKUP(A4285,'volatile collection data'!$G$6:$N$69,8,FALSE)</f>
        <v>30B</v>
      </c>
      <c r="L4285" s="1">
        <f>VLOOKUP(A4285,'volatile collection data'!$G$6:$J$69,4,FALSE)</f>
        <v>5.32</v>
      </c>
      <c r="M4285" s="1">
        <f>VLOOKUP($A4285,'volatile collection data'!$G$6:$M$69,6,FALSE)</f>
        <v>14</v>
      </c>
      <c r="N4285" s="1">
        <f>VLOOKUP($A4285,'volatile collection data'!$G$6:$M$69,7,FALSE)</f>
        <v>5.32</v>
      </c>
      <c r="O4285" s="1">
        <f>VLOOKUP(A4285,'volatile collection data'!$G$6:$K$69,5,FALSE)</f>
        <v>0</v>
      </c>
      <c r="P4285" s="1" t="str">
        <f t="shared" si="399"/>
        <v>7E</v>
      </c>
      <c r="Q4285">
        <f t="shared" si="397"/>
        <v>8.8480546544742841E-2</v>
      </c>
      <c r="R4285" t="str">
        <f t="shared" si="400"/>
        <v>30B_0-E&amp;5.32%5.32@14</v>
      </c>
      <c r="S4285" t="str">
        <f t="shared" si="401"/>
        <v>7E-30B-VCS-Loc-22</v>
      </c>
      <c r="T4285" t="str">
        <f>IFERROR(IF(VLOOKUP(S4285,Bad!$A:$A,1,FALSE)='RAW2'!S4285,"yes","no"),"no")</f>
        <v>no</v>
      </c>
      <c r="U4285" t="str">
        <f>IFERROR(VLOOKUP(F4285,compounds!$A:$B,2,FALSE),"")</f>
        <v/>
      </c>
      <c r="V4285" t="str">
        <f>VLOOKUP(B4285,'volatile collection data'!$O:$P,2,FALSE)</f>
        <v>02.may.22 30</v>
      </c>
    </row>
    <row r="4286" spans="1:22" x14ac:dyDescent="0.2">
      <c r="A4286" t="s">
        <v>393</v>
      </c>
      <c r="B4286" s="1" t="str">
        <f t="shared" si="398"/>
        <v>7E</v>
      </c>
      <c r="C4286">
        <v>36.673999999999999</v>
      </c>
      <c r="D4286">
        <f t="shared" ref="D4286:D4349" si="402">ROUND(C4286,2)</f>
        <v>36.67</v>
      </c>
      <c r="E4286">
        <f>VLOOKUP(D4286,'Peak Combiner'!$A$5:$D$4980,4,FALSE)</f>
        <v>36.67</v>
      </c>
      <c r="F4286">
        <f>IFERROR(VLOOKUP(D4286,rt_comb!$A:$B,2,FALSE),D4286)</f>
        <v>36.67</v>
      </c>
      <c r="G4286">
        <v>807957</v>
      </c>
      <c r="H4286">
        <f>SUMIFS($G:$G,$E:$E,18.51,'RAW2'!$A:$A,'RAW2'!A4286)</f>
        <v>22757190</v>
      </c>
      <c r="I4286" s="1" t="str">
        <f>VLOOKUP(A4286,'volatile collection data'!$G$6:$H$69,2,FALSE)</f>
        <v>E</v>
      </c>
      <c r="J4286" s="1">
        <f>VLOOKUP(A4286,'volatile collection data'!$G$6:$I$69,3,FALSE)</f>
        <v>7</v>
      </c>
      <c r="K4286" s="1" t="str">
        <f>VLOOKUP(A4286,'volatile collection data'!$G$6:$N$69,8,FALSE)</f>
        <v>30B</v>
      </c>
      <c r="L4286" s="1">
        <f>VLOOKUP(A4286,'volatile collection data'!$G$6:$J$69,4,FALSE)</f>
        <v>5.32</v>
      </c>
      <c r="M4286" s="1">
        <f>VLOOKUP($A4286,'volatile collection data'!$G$6:$M$69,6,FALSE)</f>
        <v>14</v>
      </c>
      <c r="N4286" s="1">
        <f>VLOOKUP($A4286,'volatile collection data'!$G$6:$M$69,7,FALSE)</f>
        <v>5.32</v>
      </c>
      <c r="O4286" s="1">
        <f>VLOOKUP(A4286,'volatile collection data'!$G$6:$K$69,5,FALSE)</f>
        <v>0</v>
      </c>
      <c r="P4286" s="1" t="str">
        <f t="shared" si="399"/>
        <v>7E</v>
      </c>
      <c r="Q4286">
        <f t="shared" ref="Q4286:Q4349" si="403">IFERROR((30/H4286*G4286)/L4286/6,0)</f>
        <v>3.3367831560344965E-2</v>
      </c>
      <c r="R4286" t="str">
        <f t="shared" si="400"/>
        <v>30B_0-E&amp;5.32%5.32@14</v>
      </c>
      <c r="S4286" t="str">
        <f t="shared" si="401"/>
        <v>7E-30B-VCS-Loc-22</v>
      </c>
      <c r="T4286" t="str">
        <f>IFERROR(IF(VLOOKUP(S4286,Bad!$A:$A,1,FALSE)='RAW2'!S4286,"yes","no"),"no")</f>
        <v>no</v>
      </c>
      <c r="U4286" t="str">
        <f>IFERROR(VLOOKUP(F4286,compounds!$A:$B,2,FALSE),"")</f>
        <v/>
      </c>
      <c r="V4286" t="str">
        <f>VLOOKUP(B4286,'volatile collection data'!$O:$P,2,FALSE)</f>
        <v>02.may.22 30</v>
      </c>
    </row>
    <row r="4287" spans="1:22" x14ac:dyDescent="0.2">
      <c r="A4287" t="s">
        <v>393</v>
      </c>
      <c r="B4287" s="1" t="str">
        <f t="shared" si="398"/>
        <v>7E</v>
      </c>
      <c r="C4287">
        <v>36.729999999999997</v>
      </c>
      <c r="D4287">
        <f t="shared" si="402"/>
        <v>36.729999999999997</v>
      </c>
      <c r="E4287">
        <f>VLOOKUP(D4287,'Peak Combiner'!$A$5:$D$4980,4,FALSE)</f>
        <v>36.72</v>
      </c>
      <c r="F4287">
        <f>IFERROR(VLOOKUP(D4287,rt_comb!$A:$B,2,FALSE),D4287)</f>
        <v>36.729999999999997</v>
      </c>
      <c r="G4287">
        <v>1187087</v>
      </c>
      <c r="H4287">
        <f>SUMIFS($G:$G,$E:$E,18.51,'RAW2'!$A:$A,'RAW2'!A4287)</f>
        <v>22757190</v>
      </c>
      <c r="I4287" s="1" t="str">
        <f>VLOOKUP(A4287,'volatile collection data'!$G$6:$H$69,2,FALSE)</f>
        <v>E</v>
      </c>
      <c r="J4287" s="1">
        <f>VLOOKUP(A4287,'volatile collection data'!$G$6:$I$69,3,FALSE)</f>
        <v>7</v>
      </c>
      <c r="K4287" s="1" t="str">
        <f>VLOOKUP(A4287,'volatile collection data'!$G$6:$N$69,8,FALSE)</f>
        <v>30B</v>
      </c>
      <c r="L4287" s="1">
        <f>VLOOKUP(A4287,'volatile collection data'!$G$6:$J$69,4,FALSE)</f>
        <v>5.32</v>
      </c>
      <c r="M4287" s="1">
        <f>VLOOKUP($A4287,'volatile collection data'!$G$6:$M$69,6,FALSE)</f>
        <v>14</v>
      </c>
      <c r="N4287" s="1">
        <f>VLOOKUP($A4287,'volatile collection data'!$G$6:$M$69,7,FALSE)</f>
        <v>5.32</v>
      </c>
      <c r="O4287" s="1">
        <f>VLOOKUP(A4287,'volatile collection data'!$G$6:$K$69,5,FALSE)</f>
        <v>0</v>
      </c>
      <c r="P4287" s="1" t="str">
        <f t="shared" si="399"/>
        <v>7E</v>
      </c>
      <c r="Q4287">
        <f t="shared" si="403"/>
        <v>4.9025528664861158E-2</v>
      </c>
      <c r="R4287" t="str">
        <f t="shared" si="400"/>
        <v>30B_0-E&amp;5.32%5.32@14</v>
      </c>
      <c r="S4287" t="str">
        <f t="shared" si="401"/>
        <v>7E-30B-VCS-Loc-22</v>
      </c>
      <c r="T4287" t="str">
        <f>IFERROR(IF(VLOOKUP(S4287,Bad!$A:$A,1,FALSE)='RAW2'!S4287,"yes","no"),"no")</f>
        <v>no</v>
      </c>
      <c r="U4287" t="str">
        <f>IFERROR(VLOOKUP(F4287,compounds!$A:$B,2,FALSE),"")</f>
        <v/>
      </c>
      <c r="V4287" t="str">
        <f>VLOOKUP(B4287,'volatile collection data'!$O:$P,2,FALSE)</f>
        <v>02.may.22 30</v>
      </c>
    </row>
    <row r="4288" spans="1:22" x14ac:dyDescent="0.2">
      <c r="A4288" t="s">
        <v>393</v>
      </c>
      <c r="B4288" s="1" t="str">
        <f t="shared" si="398"/>
        <v>7E</v>
      </c>
      <c r="C4288">
        <v>36.768999999999998</v>
      </c>
      <c r="D4288">
        <f t="shared" si="402"/>
        <v>36.770000000000003</v>
      </c>
      <c r="E4288">
        <f>VLOOKUP(D4288,'Peak Combiner'!$A$5:$D$4980,4,FALSE)</f>
        <v>36.770000000000003</v>
      </c>
      <c r="F4288">
        <f>IFERROR(VLOOKUP(D4288,rt_comb!$A:$B,2,FALSE),D4288)</f>
        <v>36.770000000000003</v>
      </c>
      <c r="G4288">
        <v>1169915</v>
      </c>
      <c r="H4288">
        <f>SUMIFS($G:$G,$E:$E,18.51,'RAW2'!$A:$A,'RAW2'!A4288)</f>
        <v>22757190</v>
      </c>
      <c r="I4288" s="1" t="str">
        <f>VLOOKUP(A4288,'volatile collection data'!$G$6:$H$69,2,FALSE)</f>
        <v>E</v>
      </c>
      <c r="J4288" s="1">
        <f>VLOOKUP(A4288,'volatile collection data'!$G$6:$I$69,3,FALSE)</f>
        <v>7</v>
      </c>
      <c r="K4288" s="1" t="str">
        <f>VLOOKUP(A4288,'volatile collection data'!$G$6:$N$69,8,FALSE)</f>
        <v>30B</v>
      </c>
      <c r="L4288" s="1">
        <f>VLOOKUP(A4288,'volatile collection data'!$G$6:$J$69,4,FALSE)</f>
        <v>5.32</v>
      </c>
      <c r="M4288" s="1">
        <f>VLOOKUP($A4288,'volatile collection data'!$G$6:$M$69,6,FALSE)</f>
        <v>14</v>
      </c>
      <c r="N4288" s="1">
        <f>VLOOKUP($A4288,'volatile collection data'!$G$6:$M$69,7,FALSE)</f>
        <v>5.32</v>
      </c>
      <c r="O4288" s="1">
        <f>VLOOKUP(A4288,'volatile collection data'!$G$6:$K$69,5,FALSE)</f>
        <v>0</v>
      </c>
      <c r="P4288" s="1" t="str">
        <f t="shared" si="399"/>
        <v>7E</v>
      </c>
      <c r="Q4288">
        <f t="shared" si="403"/>
        <v>4.8316341909186981E-2</v>
      </c>
      <c r="R4288" t="str">
        <f t="shared" si="400"/>
        <v>30B_0-E&amp;5.32%5.32@14</v>
      </c>
      <c r="S4288" t="str">
        <f t="shared" si="401"/>
        <v>7E-30B-VCS-Loc-22</v>
      </c>
      <c r="T4288" t="str">
        <f>IFERROR(IF(VLOOKUP(S4288,Bad!$A:$A,1,FALSE)='RAW2'!S4288,"yes","no"),"no")</f>
        <v>no</v>
      </c>
      <c r="U4288" t="str">
        <f>IFERROR(VLOOKUP(F4288,compounds!$A:$B,2,FALSE),"")</f>
        <v/>
      </c>
      <c r="V4288" t="str">
        <f>VLOOKUP(B4288,'volatile collection data'!$O:$P,2,FALSE)</f>
        <v>02.may.22 30</v>
      </c>
    </row>
    <row r="4289" spans="1:22" x14ac:dyDescent="0.2">
      <c r="A4289" t="s">
        <v>393</v>
      </c>
      <c r="B4289" s="1" t="str">
        <f t="shared" si="398"/>
        <v>7E</v>
      </c>
      <c r="C4289">
        <v>37.192</v>
      </c>
      <c r="D4289">
        <f t="shared" si="402"/>
        <v>37.19</v>
      </c>
      <c r="E4289">
        <f>VLOOKUP(D4289,'Peak Combiner'!$A$5:$D$4980,4,FALSE)</f>
        <v>37.19</v>
      </c>
      <c r="F4289">
        <f>IFERROR(VLOOKUP(D4289,rt_comb!$A:$B,2,FALSE),D4289)</f>
        <v>37.19</v>
      </c>
      <c r="G4289">
        <v>870312</v>
      </c>
      <c r="H4289">
        <f>SUMIFS($G:$G,$E:$E,18.51,'RAW2'!$A:$A,'RAW2'!A4289)</f>
        <v>22757190</v>
      </c>
      <c r="I4289" s="1" t="str">
        <f>VLOOKUP(A4289,'volatile collection data'!$G$6:$H$69,2,FALSE)</f>
        <v>E</v>
      </c>
      <c r="J4289" s="1">
        <f>VLOOKUP(A4289,'volatile collection data'!$G$6:$I$69,3,FALSE)</f>
        <v>7</v>
      </c>
      <c r="K4289" s="1" t="str">
        <f>VLOOKUP(A4289,'volatile collection data'!$G$6:$N$69,8,FALSE)</f>
        <v>30B</v>
      </c>
      <c r="L4289" s="1">
        <f>VLOOKUP(A4289,'volatile collection data'!$G$6:$J$69,4,FALSE)</f>
        <v>5.32</v>
      </c>
      <c r="M4289" s="1">
        <f>VLOOKUP($A4289,'volatile collection data'!$G$6:$M$69,6,FALSE)</f>
        <v>14</v>
      </c>
      <c r="N4289" s="1">
        <f>VLOOKUP($A4289,'volatile collection data'!$G$6:$M$69,7,FALSE)</f>
        <v>5.32</v>
      </c>
      <c r="O4289" s="1">
        <f>VLOOKUP(A4289,'volatile collection data'!$G$6:$K$69,5,FALSE)</f>
        <v>0</v>
      </c>
      <c r="P4289" s="1" t="str">
        <f t="shared" si="399"/>
        <v>7E</v>
      </c>
      <c r="Q4289">
        <f t="shared" si="403"/>
        <v>3.5943031895196091E-2</v>
      </c>
      <c r="R4289" t="str">
        <f t="shared" si="400"/>
        <v>30B_0-E&amp;5.32%5.32@14</v>
      </c>
      <c r="S4289" t="str">
        <f t="shared" si="401"/>
        <v>7E-30B-VCS-Loc-22</v>
      </c>
      <c r="T4289" t="str">
        <f>IFERROR(IF(VLOOKUP(S4289,Bad!$A:$A,1,FALSE)='RAW2'!S4289,"yes","no"),"no")</f>
        <v>no</v>
      </c>
      <c r="U4289" t="str">
        <f>IFERROR(VLOOKUP(F4289,compounds!$A:$B,2,FALSE),"")</f>
        <v/>
      </c>
      <c r="V4289" t="str">
        <f>VLOOKUP(B4289,'volatile collection data'!$O:$P,2,FALSE)</f>
        <v>02.may.22 30</v>
      </c>
    </row>
    <row r="4290" spans="1:22" x14ac:dyDescent="0.2">
      <c r="A4290" t="s">
        <v>393</v>
      </c>
      <c r="B4290" s="1" t="str">
        <f t="shared" si="398"/>
        <v>7E</v>
      </c>
      <c r="C4290">
        <v>37.238999999999997</v>
      </c>
      <c r="D4290">
        <f t="shared" si="402"/>
        <v>37.24</v>
      </c>
      <c r="E4290">
        <f>VLOOKUP(D4290,'Peak Combiner'!$A$5:$D$4980,4,FALSE)</f>
        <v>37.24</v>
      </c>
      <c r="F4290">
        <f>IFERROR(VLOOKUP(D4290,rt_comb!$A:$B,2,FALSE),D4290)</f>
        <v>37.24</v>
      </c>
      <c r="G4290">
        <v>1404533</v>
      </c>
      <c r="H4290">
        <f>SUMIFS($G:$G,$E:$E,18.51,'RAW2'!$A:$A,'RAW2'!A4290)</f>
        <v>22757190</v>
      </c>
      <c r="I4290" s="1" t="str">
        <f>VLOOKUP(A4290,'volatile collection data'!$G$6:$H$69,2,FALSE)</f>
        <v>E</v>
      </c>
      <c r="J4290" s="1">
        <f>VLOOKUP(A4290,'volatile collection data'!$G$6:$I$69,3,FALSE)</f>
        <v>7</v>
      </c>
      <c r="K4290" s="1" t="str">
        <f>VLOOKUP(A4290,'volatile collection data'!$G$6:$N$69,8,FALSE)</f>
        <v>30B</v>
      </c>
      <c r="L4290" s="1">
        <f>VLOOKUP(A4290,'volatile collection data'!$G$6:$J$69,4,FALSE)</f>
        <v>5.32</v>
      </c>
      <c r="M4290" s="1">
        <f>VLOOKUP($A4290,'volatile collection data'!$G$6:$M$69,6,FALSE)</f>
        <v>14</v>
      </c>
      <c r="N4290" s="1">
        <f>VLOOKUP($A4290,'volatile collection data'!$G$6:$M$69,7,FALSE)</f>
        <v>5.32</v>
      </c>
      <c r="O4290" s="1">
        <f>VLOOKUP(A4290,'volatile collection data'!$G$6:$K$69,5,FALSE)</f>
        <v>0</v>
      </c>
      <c r="P4290" s="1" t="str">
        <f t="shared" si="399"/>
        <v>7E</v>
      </c>
      <c r="Q4290">
        <f t="shared" si="403"/>
        <v>5.8005835168141374E-2</v>
      </c>
      <c r="R4290" t="str">
        <f t="shared" si="400"/>
        <v>30B_0-E&amp;5.32%5.32@14</v>
      </c>
      <c r="S4290" t="str">
        <f t="shared" si="401"/>
        <v>7E-30B-VCS-Loc-22</v>
      </c>
      <c r="T4290" t="str">
        <f>IFERROR(IF(VLOOKUP(S4290,Bad!$A:$A,1,FALSE)='RAW2'!S4290,"yes","no"),"no")</f>
        <v>no</v>
      </c>
      <c r="U4290" t="str">
        <f>IFERROR(VLOOKUP(F4290,compounds!$A:$B,2,FALSE),"")</f>
        <v/>
      </c>
      <c r="V4290" t="str">
        <f>VLOOKUP(B4290,'volatile collection data'!$O:$P,2,FALSE)</f>
        <v>02.may.22 30</v>
      </c>
    </row>
    <row r="4291" spans="1:22" x14ac:dyDescent="0.2">
      <c r="A4291" t="s">
        <v>393</v>
      </c>
      <c r="B4291" s="1" t="str">
        <f t="shared" ref="B4291:B4354" si="404">LEFT(A4291,FIND("-",A4291)-1)</f>
        <v>7E</v>
      </c>
      <c r="C4291">
        <v>37.292000000000002</v>
      </c>
      <c r="D4291">
        <f t="shared" si="402"/>
        <v>37.29</v>
      </c>
      <c r="E4291">
        <f>VLOOKUP(D4291,'Peak Combiner'!$A$5:$D$4980,4,FALSE)</f>
        <v>37.24</v>
      </c>
      <c r="F4291">
        <f>IFERROR(VLOOKUP(D4291,rt_comb!$A:$B,2,FALSE),D4291)</f>
        <v>37.29</v>
      </c>
      <c r="G4291">
        <v>1566892</v>
      </c>
      <c r="H4291">
        <f>SUMIFS($G:$G,$E:$E,18.51,'RAW2'!$A:$A,'RAW2'!A4291)</f>
        <v>22757190</v>
      </c>
      <c r="I4291" s="1" t="str">
        <f>VLOOKUP(A4291,'volatile collection data'!$G$6:$H$69,2,FALSE)</f>
        <v>E</v>
      </c>
      <c r="J4291" s="1">
        <f>VLOOKUP(A4291,'volatile collection data'!$G$6:$I$69,3,FALSE)</f>
        <v>7</v>
      </c>
      <c r="K4291" s="1" t="str">
        <f>VLOOKUP(A4291,'volatile collection data'!$G$6:$N$69,8,FALSE)</f>
        <v>30B</v>
      </c>
      <c r="L4291" s="1">
        <f>VLOOKUP(A4291,'volatile collection data'!$G$6:$J$69,4,FALSE)</f>
        <v>5.32</v>
      </c>
      <c r="M4291" s="1">
        <f>VLOOKUP($A4291,'volatile collection data'!$G$6:$M$69,6,FALSE)</f>
        <v>14</v>
      </c>
      <c r="N4291" s="1">
        <f>VLOOKUP($A4291,'volatile collection data'!$G$6:$M$69,7,FALSE)</f>
        <v>5.32</v>
      </c>
      <c r="O4291" s="1">
        <f>VLOOKUP(A4291,'volatile collection data'!$G$6:$K$69,5,FALSE)</f>
        <v>0</v>
      </c>
      <c r="P4291" s="1" t="str">
        <f t="shared" ref="P4291:P4354" si="405">J4291&amp;I4291</f>
        <v>7E</v>
      </c>
      <c r="Q4291">
        <f t="shared" si="403"/>
        <v>6.4711102607257626E-2</v>
      </c>
      <c r="R4291" t="str">
        <f t="shared" ref="R4291:R4354" si="406">K4291&amp;"_"&amp;O4291&amp;"-"&amp;I4291&amp;"&amp;"&amp;L4291&amp;"%"&amp;N4291&amp;"@"&amp;M4291</f>
        <v>30B_0-E&amp;5.32%5.32@14</v>
      </c>
      <c r="S4291" t="str">
        <f t="shared" ref="S4291:S4354" si="407">A4291</f>
        <v>7E-30B-VCS-Loc-22</v>
      </c>
      <c r="T4291" t="str">
        <f>IFERROR(IF(VLOOKUP(S4291,Bad!$A:$A,1,FALSE)='RAW2'!S4291,"yes","no"),"no")</f>
        <v>no</v>
      </c>
      <c r="U4291" t="str">
        <f>IFERROR(VLOOKUP(F4291,compounds!$A:$B,2,FALSE),"")</f>
        <v/>
      </c>
      <c r="V4291" t="str">
        <f>VLOOKUP(B4291,'volatile collection data'!$O:$P,2,FALSE)</f>
        <v>02.may.22 30</v>
      </c>
    </row>
    <row r="4292" spans="1:22" x14ac:dyDescent="0.2">
      <c r="A4292" t="s">
        <v>393</v>
      </c>
      <c r="B4292" s="1" t="str">
        <f t="shared" si="404"/>
        <v>7E</v>
      </c>
      <c r="C4292">
        <v>37.631999999999998</v>
      </c>
      <c r="D4292">
        <f t="shared" si="402"/>
        <v>37.630000000000003</v>
      </c>
      <c r="E4292">
        <f>VLOOKUP(D4292,'Peak Combiner'!$A$5:$D$4980,4,FALSE)</f>
        <v>37.630000000000003</v>
      </c>
      <c r="F4292">
        <f>IFERROR(VLOOKUP(D4292,rt_comb!$A:$B,2,FALSE),D4292)</f>
        <v>37.630000000000003</v>
      </c>
      <c r="G4292">
        <v>3010612</v>
      </c>
      <c r="H4292">
        <f>SUMIFS($G:$G,$E:$E,18.51,'RAW2'!$A:$A,'RAW2'!A4292)</f>
        <v>22757190</v>
      </c>
      <c r="I4292" s="1" t="str">
        <f>VLOOKUP(A4292,'volatile collection data'!$G$6:$H$69,2,FALSE)</f>
        <v>E</v>
      </c>
      <c r="J4292" s="1">
        <f>VLOOKUP(A4292,'volatile collection data'!$G$6:$I$69,3,FALSE)</f>
        <v>7</v>
      </c>
      <c r="K4292" s="1" t="str">
        <f>VLOOKUP(A4292,'volatile collection data'!$G$6:$N$69,8,FALSE)</f>
        <v>30B</v>
      </c>
      <c r="L4292" s="1">
        <f>VLOOKUP(A4292,'volatile collection data'!$G$6:$J$69,4,FALSE)</f>
        <v>5.32</v>
      </c>
      <c r="M4292" s="1">
        <f>VLOOKUP($A4292,'volatile collection data'!$G$6:$M$69,6,FALSE)</f>
        <v>14</v>
      </c>
      <c r="N4292" s="1">
        <f>VLOOKUP($A4292,'volatile collection data'!$G$6:$M$69,7,FALSE)</f>
        <v>5.32</v>
      </c>
      <c r="O4292" s="1">
        <f>VLOOKUP(A4292,'volatile collection data'!$G$6:$K$69,5,FALSE)</f>
        <v>0</v>
      </c>
      <c r="P4292" s="1" t="str">
        <f t="shared" si="405"/>
        <v>7E</v>
      </c>
      <c r="Q4292">
        <f t="shared" si="403"/>
        <v>0.12433532243616092</v>
      </c>
      <c r="R4292" t="str">
        <f t="shared" si="406"/>
        <v>30B_0-E&amp;5.32%5.32@14</v>
      </c>
      <c r="S4292" t="str">
        <f t="shared" si="407"/>
        <v>7E-30B-VCS-Loc-22</v>
      </c>
      <c r="T4292" t="str">
        <f>IFERROR(IF(VLOOKUP(S4292,Bad!$A:$A,1,FALSE)='RAW2'!S4292,"yes","no"),"no")</f>
        <v>no</v>
      </c>
      <c r="U4292" t="str">
        <f>IFERROR(VLOOKUP(F4292,compounds!$A:$B,2,FALSE),"")</f>
        <v/>
      </c>
      <c r="V4292" t="str">
        <f>VLOOKUP(B4292,'volatile collection data'!$O:$P,2,FALSE)</f>
        <v>02.may.22 30</v>
      </c>
    </row>
    <row r="4293" spans="1:22" x14ac:dyDescent="0.2">
      <c r="A4293" t="s">
        <v>393</v>
      </c>
      <c r="B4293" s="1" t="str">
        <f t="shared" si="404"/>
        <v>7E</v>
      </c>
      <c r="C4293">
        <v>37.710999999999999</v>
      </c>
      <c r="D4293">
        <f t="shared" si="402"/>
        <v>37.71</v>
      </c>
      <c r="E4293">
        <f>VLOOKUP(D4293,'Peak Combiner'!$A$5:$D$4980,4,FALSE)</f>
        <v>37.67</v>
      </c>
      <c r="F4293">
        <f>IFERROR(VLOOKUP(D4293,rt_comb!$A:$B,2,FALSE),D4293)</f>
        <v>37.71</v>
      </c>
      <c r="G4293">
        <v>3365878</v>
      </c>
      <c r="H4293">
        <f>SUMIFS($G:$G,$E:$E,18.51,'RAW2'!$A:$A,'RAW2'!A4293)</f>
        <v>22757190</v>
      </c>
      <c r="I4293" s="1" t="str">
        <f>VLOOKUP(A4293,'volatile collection data'!$G$6:$H$69,2,FALSE)</f>
        <v>E</v>
      </c>
      <c r="J4293" s="1">
        <f>VLOOKUP(A4293,'volatile collection data'!$G$6:$I$69,3,FALSE)</f>
        <v>7</v>
      </c>
      <c r="K4293" s="1" t="str">
        <f>VLOOKUP(A4293,'volatile collection data'!$G$6:$N$69,8,FALSE)</f>
        <v>30B</v>
      </c>
      <c r="L4293" s="1">
        <f>VLOOKUP(A4293,'volatile collection data'!$G$6:$J$69,4,FALSE)</f>
        <v>5.32</v>
      </c>
      <c r="M4293" s="1">
        <f>VLOOKUP($A4293,'volatile collection data'!$G$6:$M$69,6,FALSE)</f>
        <v>14</v>
      </c>
      <c r="N4293" s="1">
        <f>VLOOKUP($A4293,'volatile collection data'!$G$6:$M$69,7,FALSE)</f>
        <v>5.32</v>
      </c>
      <c r="O4293" s="1">
        <f>VLOOKUP(A4293,'volatile collection data'!$G$6:$K$69,5,FALSE)</f>
        <v>0</v>
      </c>
      <c r="P4293" s="1" t="str">
        <f t="shared" si="405"/>
        <v>7E</v>
      </c>
      <c r="Q4293">
        <f t="shared" si="403"/>
        <v>0.13900745974930698</v>
      </c>
      <c r="R4293" t="str">
        <f t="shared" si="406"/>
        <v>30B_0-E&amp;5.32%5.32@14</v>
      </c>
      <c r="S4293" t="str">
        <f t="shared" si="407"/>
        <v>7E-30B-VCS-Loc-22</v>
      </c>
      <c r="T4293" t="str">
        <f>IFERROR(IF(VLOOKUP(S4293,Bad!$A:$A,1,FALSE)='RAW2'!S4293,"yes","no"),"no")</f>
        <v>no</v>
      </c>
      <c r="U4293" t="str">
        <f>IFERROR(VLOOKUP(F4293,compounds!$A:$B,2,FALSE),"")</f>
        <v/>
      </c>
      <c r="V4293" t="str">
        <f>VLOOKUP(B4293,'volatile collection data'!$O:$P,2,FALSE)</f>
        <v>02.may.22 30</v>
      </c>
    </row>
    <row r="4294" spans="1:22" x14ac:dyDescent="0.2">
      <c r="A4294" t="s">
        <v>393</v>
      </c>
      <c r="B4294" s="1" t="str">
        <f t="shared" si="404"/>
        <v>7E</v>
      </c>
      <c r="C4294">
        <v>37.786999999999999</v>
      </c>
      <c r="D4294">
        <f t="shared" si="402"/>
        <v>37.79</v>
      </c>
      <c r="E4294">
        <f>VLOOKUP(D4294,'Peak Combiner'!$A$5:$D$4980,4,FALSE)</f>
        <v>37.79</v>
      </c>
      <c r="F4294">
        <f>IFERROR(VLOOKUP(D4294,rt_comb!$A:$B,2,FALSE),D4294)</f>
        <v>37.79</v>
      </c>
      <c r="G4294">
        <v>6758578</v>
      </c>
      <c r="H4294">
        <f>SUMIFS($G:$G,$E:$E,18.51,'RAW2'!$A:$A,'RAW2'!A4294)</f>
        <v>22757190</v>
      </c>
      <c r="I4294" s="1" t="str">
        <f>VLOOKUP(A4294,'volatile collection data'!$G$6:$H$69,2,FALSE)</f>
        <v>E</v>
      </c>
      <c r="J4294" s="1">
        <f>VLOOKUP(A4294,'volatile collection data'!$G$6:$I$69,3,FALSE)</f>
        <v>7</v>
      </c>
      <c r="K4294" s="1" t="str">
        <f>VLOOKUP(A4294,'volatile collection data'!$G$6:$N$69,8,FALSE)</f>
        <v>30B</v>
      </c>
      <c r="L4294" s="1">
        <f>VLOOKUP(A4294,'volatile collection data'!$G$6:$J$69,4,FALSE)</f>
        <v>5.32</v>
      </c>
      <c r="M4294" s="1">
        <f>VLOOKUP($A4294,'volatile collection data'!$G$6:$M$69,6,FALSE)</f>
        <v>14</v>
      </c>
      <c r="N4294" s="1">
        <f>VLOOKUP($A4294,'volatile collection data'!$G$6:$M$69,7,FALSE)</f>
        <v>5.32</v>
      </c>
      <c r="O4294" s="1">
        <f>VLOOKUP(A4294,'volatile collection data'!$G$6:$K$69,5,FALSE)</f>
        <v>0</v>
      </c>
      <c r="P4294" s="1" t="str">
        <f t="shared" si="405"/>
        <v>7E</v>
      </c>
      <c r="Q4294">
        <f t="shared" si="403"/>
        <v>0.27912264178842833</v>
      </c>
      <c r="R4294" t="str">
        <f t="shared" si="406"/>
        <v>30B_0-E&amp;5.32%5.32@14</v>
      </c>
      <c r="S4294" t="str">
        <f t="shared" si="407"/>
        <v>7E-30B-VCS-Loc-22</v>
      </c>
      <c r="T4294" t="str">
        <f>IFERROR(IF(VLOOKUP(S4294,Bad!$A:$A,1,FALSE)='RAW2'!S4294,"yes","no"),"no")</f>
        <v>no</v>
      </c>
      <c r="U4294" t="str">
        <f>IFERROR(VLOOKUP(F4294,compounds!$A:$B,2,FALSE),"")</f>
        <v/>
      </c>
      <c r="V4294" t="str">
        <f>VLOOKUP(B4294,'volatile collection data'!$O:$P,2,FALSE)</f>
        <v>02.may.22 30</v>
      </c>
    </row>
    <row r="4295" spans="1:22" x14ac:dyDescent="0.2">
      <c r="A4295" t="s">
        <v>393</v>
      </c>
      <c r="B4295" s="1" t="str">
        <f t="shared" si="404"/>
        <v>7E</v>
      </c>
      <c r="C4295">
        <v>37.987000000000002</v>
      </c>
      <c r="D4295">
        <f t="shared" si="402"/>
        <v>37.99</v>
      </c>
      <c r="E4295">
        <f>VLOOKUP(D4295,'Peak Combiner'!$A$5:$D$4980,4,FALSE)</f>
        <v>37.99</v>
      </c>
      <c r="F4295">
        <f>IFERROR(VLOOKUP(D4295,rt_comb!$A:$B,2,FALSE),D4295)</f>
        <v>37.99</v>
      </c>
      <c r="G4295">
        <v>15045783</v>
      </c>
      <c r="H4295">
        <f>SUMIFS($G:$G,$E:$E,18.51,'RAW2'!$A:$A,'RAW2'!A4295)</f>
        <v>22757190</v>
      </c>
      <c r="I4295" s="1" t="str">
        <f>VLOOKUP(A4295,'volatile collection data'!$G$6:$H$69,2,FALSE)</f>
        <v>E</v>
      </c>
      <c r="J4295" s="1">
        <f>VLOOKUP(A4295,'volatile collection data'!$G$6:$I$69,3,FALSE)</f>
        <v>7</v>
      </c>
      <c r="K4295" s="1" t="str">
        <f>VLOOKUP(A4295,'volatile collection data'!$G$6:$N$69,8,FALSE)</f>
        <v>30B</v>
      </c>
      <c r="L4295" s="1">
        <f>VLOOKUP(A4295,'volatile collection data'!$G$6:$J$69,4,FALSE)</f>
        <v>5.32</v>
      </c>
      <c r="M4295" s="1">
        <f>VLOOKUP($A4295,'volatile collection data'!$G$6:$M$69,6,FALSE)</f>
        <v>14</v>
      </c>
      <c r="N4295" s="1">
        <f>VLOOKUP($A4295,'volatile collection data'!$G$6:$M$69,7,FALSE)</f>
        <v>5.32</v>
      </c>
      <c r="O4295" s="1">
        <f>VLOOKUP(A4295,'volatile collection data'!$G$6:$K$69,5,FALSE)</f>
        <v>0</v>
      </c>
      <c r="P4295" s="1" t="str">
        <f t="shared" si="405"/>
        <v>7E</v>
      </c>
      <c r="Q4295">
        <f t="shared" si="403"/>
        <v>0.62137607921894589</v>
      </c>
      <c r="R4295" t="str">
        <f t="shared" si="406"/>
        <v>30B_0-E&amp;5.32%5.32@14</v>
      </c>
      <c r="S4295" t="str">
        <f t="shared" si="407"/>
        <v>7E-30B-VCS-Loc-22</v>
      </c>
      <c r="T4295" t="str">
        <f>IFERROR(IF(VLOOKUP(S4295,Bad!$A:$A,1,FALSE)='RAW2'!S4295,"yes","no"),"no")</f>
        <v>no</v>
      </c>
      <c r="U4295" t="str">
        <f>IFERROR(VLOOKUP(F4295,compounds!$A:$B,2,FALSE),"")</f>
        <v/>
      </c>
      <c r="V4295" t="str">
        <f>VLOOKUP(B4295,'volatile collection data'!$O:$P,2,FALSE)</f>
        <v>02.may.22 30</v>
      </c>
    </row>
    <row r="4296" spans="1:22" x14ac:dyDescent="0.2">
      <c r="A4296" t="s">
        <v>393</v>
      </c>
      <c r="B4296" s="1" t="str">
        <f t="shared" si="404"/>
        <v>7E</v>
      </c>
      <c r="C4296">
        <v>38.301000000000002</v>
      </c>
      <c r="D4296">
        <f t="shared" si="402"/>
        <v>38.299999999999997</v>
      </c>
      <c r="E4296">
        <f>VLOOKUP(D4296,'Peak Combiner'!$A$5:$D$4980,4,FALSE)</f>
        <v>38.299999999999997</v>
      </c>
      <c r="F4296">
        <f>IFERROR(VLOOKUP(D4296,rt_comb!$A:$B,2,FALSE),D4296)</f>
        <v>38.299999999999997</v>
      </c>
      <c r="G4296">
        <v>2736546</v>
      </c>
      <c r="H4296">
        <f>SUMIFS($G:$G,$E:$E,18.51,'RAW2'!$A:$A,'RAW2'!A4296)</f>
        <v>22757190</v>
      </c>
      <c r="I4296" s="1" t="str">
        <f>VLOOKUP(A4296,'volatile collection data'!$G$6:$H$69,2,FALSE)</f>
        <v>E</v>
      </c>
      <c r="J4296" s="1">
        <f>VLOOKUP(A4296,'volatile collection data'!$G$6:$I$69,3,FALSE)</f>
        <v>7</v>
      </c>
      <c r="K4296" s="1" t="str">
        <f>VLOOKUP(A4296,'volatile collection data'!$G$6:$N$69,8,FALSE)</f>
        <v>30B</v>
      </c>
      <c r="L4296" s="1">
        <f>VLOOKUP(A4296,'volatile collection data'!$G$6:$J$69,4,FALSE)</f>
        <v>5.32</v>
      </c>
      <c r="M4296" s="1">
        <f>VLOOKUP($A4296,'volatile collection data'!$G$6:$M$69,6,FALSE)</f>
        <v>14</v>
      </c>
      <c r="N4296" s="1">
        <f>VLOOKUP($A4296,'volatile collection data'!$G$6:$M$69,7,FALSE)</f>
        <v>5.32</v>
      </c>
      <c r="O4296" s="1">
        <f>VLOOKUP(A4296,'volatile collection data'!$G$6:$K$69,5,FALSE)</f>
        <v>0</v>
      </c>
      <c r="P4296" s="1" t="str">
        <f t="shared" si="405"/>
        <v>7E</v>
      </c>
      <c r="Q4296">
        <f t="shared" si="403"/>
        <v>0.11301666547246424</v>
      </c>
      <c r="R4296" t="str">
        <f t="shared" si="406"/>
        <v>30B_0-E&amp;5.32%5.32@14</v>
      </c>
      <c r="S4296" t="str">
        <f t="shared" si="407"/>
        <v>7E-30B-VCS-Loc-22</v>
      </c>
      <c r="T4296" t="str">
        <f>IFERROR(IF(VLOOKUP(S4296,Bad!$A:$A,1,FALSE)='RAW2'!S4296,"yes","no"),"no")</f>
        <v>no</v>
      </c>
      <c r="U4296" t="str">
        <f>IFERROR(VLOOKUP(F4296,compounds!$A:$B,2,FALSE),"")</f>
        <v/>
      </c>
      <c r="V4296" t="str">
        <f>VLOOKUP(B4296,'volatile collection data'!$O:$P,2,FALSE)</f>
        <v>02.may.22 30</v>
      </c>
    </row>
    <row r="4297" spans="1:22" x14ac:dyDescent="0.2">
      <c r="A4297" t="s">
        <v>393</v>
      </c>
      <c r="B4297" s="1" t="str">
        <f t="shared" si="404"/>
        <v>7E</v>
      </c>
      <c r="C4297">
        <v>38.406999999999996</v>
      </c>
      <c r="D4297">
        <f t="shared" si="402"/>
        <v>38.409999999999997</v>
      </c>
      <c r="E4297">
        <f>VLOOKUP(D4297,'Peak Combiner'!$A$5:$D$4980,4,FALSE)</f>
        <v>38.409999999999997</v>
      </c>
      <c r="F4297">
        <f>IFERROR(VLOOKUP(D4297,rt_comb!$A:$B,2,FALSE),D4297)</f>
        <v>38.409999999999997</v>
      </c>
      <c r="G4297">
        <v>5688054</v>
      </c>
      <c r="H4297">
        <f>SUMIFS($G:$G,$E:$E,18.51,'RAW2'!$A:$A,'RAW2'!A4297)</f>
        <v>22757190</v>
      </c>
      <c r="I4297" s="1" t="str">
        <f>VLOOKUP(A4297,'volatile collection data'!$G$6:$H$69,2,FALSE)</f>
        <v>E</v>
      </c>
      <c r="J4297" s="1">
        <f>VLOOKUP(A4297,'volatile collection data'!$G$6:$I$69,3,FALSE)</f>
        <v>7</v>
      </c>
      <c r="K4297" s="1" t="str">
        <f>VLOOKUP(A4297,'volatile collection data'!$G$6:$N$69,8,FALSE)</f>
        <v>30B</v>
      </c>
      <c r="L4297" s="1">
        <f>VLOOKUP(A4297,'volatile collection data'!$G$6:$J$69,4,FALSE)</f>
        <v>5.32</v>
      </c>
      <c r="M4297" s="1">
        <f>VLOOKUP($A4297,'volatile collection data'!$G$6:$M$69,6,FALSE)</f>
        <v>14</v>
      </c>
      <c r="N4297" s="1">
        <f>VLOOKUP($A4297,'volatile collection data'!$G$6:$M$69,7,FALSE)</f>
        <v>5.32</v>
      </c>
      <c r="O4297" s="1">
        <f>VLOOKUP(A4297,'volatile collection data'!$G$6:$K$69,5,FALSE)</f>
        <v>0</v>
      </c>
      <c r="P4297" s="1" t="str">
        <f t="shared" si="405"/>
        <v>7E</v>
      </c>
      <c r="Q4297">
        <f t="shared" si="403"/>
        <v>0.23491105068480925</v>
      </c>
      <c r="R4297" t="str">
        <f t="shared" si="406"/>
        <v>30B_0-E&amp;5.32%5.32@14</v>
      </c>
      <c r="S4297" t="str">
        <f t="shared" si="407"/>
        <v>7E-30B-VCS-Loc-22</v>
      </c>
      <c r="T4297" t="str">
        <f>IFERROR(IF(VLOOKUP(S4297,Bad!$A:$A,1,FALSE)='RAW2'!S4297,"yes","no"),"no")</f>
        <v>no</v>
      </c>
      <c r="U4297" t="str">
        <f>IFERROR(VLOOKUP(F4297,compounds!$A:$B,2,FALSE),"")</f>
        <v/>
      </c>
      <c r="V4297" t="str">
        <f>VLOOKUP(B4297,'volatile collection data'!$O:$P,2,FALSE)</f>
        <v>02.may.22 30</v>
      </c>
    </row>
    <row r="4298" spans="1:22" x14ac:dyDescent="0.2">
      <c r="A4298" t="s">
        <v>393</v>
      </c>
      <c r="B4298" s="1" t="str">
        <f t="shared" si="404"/>
        <v>7E</v>
      </c>
      <c r="C4298">
        <v>38.719000000000001</v>
      </c>
      <c r="D4298">
        <f t="shared" si="402"/>
        <v>38.72</v>
      </c>
      <c r="E4298">
        <f>VLOOKUP(D4298,'Peak Combiner'!$A$5:$D$4980,4,FALSE)</f>
        <v>38.72</v>
      </c>
      <c r="F4298">
        <f>IFERROR(VLOOKUP(D4298,rt_comb!$A:$B,2,FALSE),D4298)</f>
        <v>38.72</v>
      </c>
      <c r="G4298">
        <v>2291361</v>
      </c>
      <c r="H4298">
        <f>SUMIFS($G:$G,$E:$E,18.51,'RAW2'!$A:$A,'RAW2'!A4298)</f>
        <v>22757190</v>
      </c>
      <c r="I4298" s="1" t="str">
        <f>VLOOKUP(A4298,'volatile collection data'!$G$6:$H$69,2,FALSE)</f>
        <v>E</v>
      </c>
      <c r="J4298" s="1">
        <f>VLOOKUP(A4298,'volatile collection data'!$G$6:$I$69,3,FALSE)</f>
        <v>7</v>
      </c>
      <c r="K4298" s="1" t="str">
        <f>VLOOKUP(A4298,'volatile collection data'!$G$6:$N$69,8,FALSE)</f>
        <v>30B</v>
      </c>
      <c r="L4298" s="1">
        <f>VLOOKUP(A4298,'volatile collection data'!$G$6:$J$69,4,FALSE)</f>
        <v>5.32</v>
      </c>
      <c r="M4298" s="1">
        <f>VLOOKUP($A4298,'volatile collection data'!$G$6:$M$69,6,FALSE)</f>
        <v>14</v>
      </c>
      <c r="N4298" s="1">
        <f>VLOOKUP($A4298,'volatile collection data'!$G$6:$M$69,7,FALSE)</f>
        <v>5.32</v>
      </c>
      <c r="O4298" s="1">
        <f>VLOOKUP(A4298,'volatile collection data'!$G$6:$K$69,5,FALSE)</f>
        <v>0</v>
      </c>
      <c r="P4298" s="1" t="str">
        <f t="shared" si="405"/>
        <v>7E</v>
      </c>
      <c r="Q4298">
        <f t="shared" si="403"/>
        <v>9.463096166249392E-2</v>
      </c>
      <c r="R4298" t="str">
        <f t="shared" si="406"/>
        <v>30B_0-E&amp;5.32%5.32@14</v>
      </c>
      <c r="S4298" t="str">
        <f t="shared" si="407"/>
        <v>7E-30B-VCS-Loc-22</v>
      </c>
      <c r="T4298" t="str">
        <f>IFERROR(IF(VLOOKUP(S4298,Bad!$A:$A,1,FALSE)='RAW2'!S4298,"yes","no"),"no")</f>
        <v>no</v>
      </c>
      <c r="U4298" t="str">
        <f>IFERROR(VLOOKUP(F4298,compounds!$A:$B,2,FALSE),"")</f>
        <v/>
      </c>
      <c r="V4298" t="str">
        <f>VLOOKUP(B4298,'volatile collection data'!$O:$P,2,FALSE)</f>
        <v>02.may.22 30</v>
      </c>
    </row>
    <row r="4299" spans="1:22" x14ac:dyDescent="0.2">
      <c r="A4299" t="s">
        <v>393</v>
      </c>
      <c r="B4299" s="1" t="str">
        <f t="shared" si="404"/>
        <v>7E</v>
      </c>
      <c r="C4299">
        <v>39.436</v>
      </c>
      <c r="D4299">
        <f t="shared" si="402"/>
        <v>39.44</v>
      </c>
      <c r="E4299">
        <f>VLOOKUP(D4299,'Peak Combiner'!$A$5:$D$4980,4,FALSE)</f>
        <v>39.44</v>
      </c>
      <c r="F4299">
        <f>IFERROR(VLOOKUP(D4299,rt_comb!$A:$B,2,FALSE),D4299)</f>
        <v>39.44</v>
      </c>
      <c r="G4299">
        <v>1343225</v>
      </c>
      <c r="H4299">
        <f>SUMIFS($G:$G,$E:$E,18.51,'RAW2'!$A:$A,'RAW2'!A4299)</f>
        <v>22757190</v>
      </c>
      <c r="I4299" s="1" t="str">
        <f>VLOOKUP(A4299,'volatile collection data'!$G$6:$H$69,2,FALSE)</f>
        <v>E</v>
      </c>
      <c r="J4299" s="1">
        <f>VLOOKUP(A4299,'volatile collection data'!$G$6:$I$69,3,FALSE)</f>
        <v>7</v>
      </c>
      <c r="K4299" s="1" t="str">
        <f>VLOOKUP(A4299,'volatile collection data'!$G$6:$N$69,8,FALSE)</f>
        <v>30B</v>
      </c>
      <c r="L4299" s="1">
        <f>VLOOKUP(A4299,'volatile collection data'!$G$6:$J$69,4,FALSE)</f>
        <v>5.32</v>
      </c>
      <c r="M4299" s="1">
        <f>VLOOKUP($A4299,'volatile collection data'!$G$6:$M$69,6,FALSE)</f>
        <v>14</v>
      </c>
      <c r="N4299" s="1">
        <f>VLOOKUP($A4299,'volatile collection data'!$G$6:$M$69,7,FALSE)</f>
        <v>5.32</v>
      </c>
      <c r="O4299" s="1">
        <f>VLOOKUP(A4299,'volatile collection data'!$G$6:$K$69,5,FALSE)</f>
        <v>0</v>
      </c>
      <c r="P4299" s="1" t="str">
        <f t="shared" si="405"/>
        <v>7E</v>
      </c>
      <c r="Q4299">
        <f t="shared" si="403"/>
        <v>5.5473874906268983E-2</v>
      </c>
      <c r="R4299" t="str">
        <f t="shared" si="406"/>
        <v>30B_0-E&amp;5.32%5.32@14</v>
      </c>
      <c r="S4299" t="str">
        <f t="shared" si="407"/>
        <v>7E-30B-VCS-Loc-22</v>
      </c>
      <c r="T4299" t="str">
        <f>IFERROR(IF(VLOOKUP(S4299,Bad!$A:$A,1,FALSE)='RAW2'!S4299,"yes","no"),"no")</f>
        <v>no</v>
      </c>
      <c r="U4299" t="str">
        <f>IFERROR(VLOOKUP(F4299,compounds!$A:$B,2,FALSE),"")</f>
        <v/>
      </c>
      <c r="V4299" t="str">
        <f>VLOOKUP(B4299,'volatile collection data'!$O:$P,2,FALSE)</f>
        <v>02.may.22 30</v>
      </c>
    </row>
    <row r="4300" spans="1:22" x14ac:dyDescent="0.2">
      <c r="A4300" t="s">
        <v>393</v>
      </c>
      <c r="B4300" s="1" t="str">
        <f t="shared" si="404"/>
        <v>7E</v>
      </c>
      <c r="C4300">
        <v>39.54</v>
      </c>
      <c r="D4300">
        <f t="shared" si="402"/>
        <v>39.54</v>
      </c>
      <c r="E4300">
        <f>VLOOKUP(D4300,'Peak Combiner'!$A$5:$D$4980,4,FALSE)</f>
        <v>39.53</v>
      </c>
      <c r="F4300">
        <f>IFERROR(VLOOKUP(D4300,rt_comb!$A:$B,2,FALSE),D4300)</f>
        <v>39.54</v>
      </c>
      <c r="G4300">
        <v>1752945</v>
      </c>
      <c r="H4300">
        <f>SUMIFS($G:$G,$E:$E,18.51,'RAW2'!$A:$A,'RAW2'!A4300)</f>
        <v>22757190</v>
      </c>
      <c r="I4300" s="1" t="str">
        <f>VLOOKUP(A4300,'volatile collection data'!$G$6:$H$69,2,FALSE)</f>
        <v>E</v>
      </c>
      <c r="J4300" s="1">
        <f>VLOOKUP(A4300,'volatile collection data'!$G$6:$I$69,3,FALSE)</f>
        <v>7</v>
      </c>
      <c r="K4300" s="1" t="str">
        <f>VLOOKUP(A4300,'volatile collection data'!$G$6:$N$69,8,FALSE)</f>
        <v>30B</v>
      </c>
      <c r="L4300" s="1">
        <f>VLOOKUP(A4300,'volatile collection data'!$G$6:$J$69,4,FALSE)</f>
        <v>5.32</v>
      </c>
      <c r="M4300" s="1">
        <f>VLOOKUP($A4300,'volatile collection data'!$G$6:$M$69,6,FALSE)</f>
        <v>14</v>
      </c>
      <c r="N4300" s="1">
        <f>VLOOKUP($A4300,'volatile collection data'!$G$6:$M$69,7,FALSE)</f>
        <v>5.32</v>
      </c>
      <c r="O4300" s="1">
        <f>VLOOKUP(A4300,'volatile collection data'!$G$6:$K$69,5,FALSE)</f>
        <v>0</v>
      </c>
      <c r="P4300" s="1" t="str">
        <f t="shared" si="405"/>
        <v>7E</v>
      </c>
      <c r="Q4300">
        <f t="shared" si="403"/>
        <v>7.239490900450013E-2</v>
      </c>
      <c r="R4300" t="str">
        <f t="shared" si="406"/>
        <v>30B_0-E&amp;5.32%5.32@14</v>
      </c>
      <c r="S4300" t="str">
        <f t="shared" si="407"/>
        <v>7E-30B-VCS-Loc-22</v>
      </c>
      <c r="T4300" t="str">
        <f>IFERROR(IF(VLOOKUP(S4300,Bad!$A:$A,1,FALSE)='RAW2'!S4300,"yes","no"),"no")</f>
        <v>no</v>
      </c>
      <c r="U4300" t="str">
        <f>IFERROR(VLOOKUP(F4300,compounds!$A:$B,2,FALSE),"")</f>
        <v/>
      </c>
      <c r="V4300" t="str">
        <f>VLOOKUP(B4300,'volatile collection data'!$O:$P,2,FALSE)</f>
        <v>02.may.22 30</v>
      </c>
    </row>
    <row r="4301" spans="1:22" x14ac:dyDescent="0.2">
      <c r="A4301" t="s">
        <v>393</v>
      </c>
      <c r="B4301" s="1" t="str">
        <f t="shared" si="404"/>
        <v>7E</v>
      </c>
      <c r="C4301">
        <v>39.625999999999998</v>
      </c>
      <c r="D4301">
        <f t="shared" si="402"/>
        <v>39.630000000000003</v>
      </c>
      <c r="E4301">
        <f>VLOOKUP(D4301,'Peak Combiner'!$A$5:$D$4980,4,FALSE)</f>
        <v>39.630000000000003</v>
      </c>
      <c r="F4301">
        <f>IFERROR(VLOOKUP(D4301,rt_comb!$A:$B,2,FALSE),D4301)</f>
        <v>39.630000000000003</v>
      </c>
      <c r="G4301">
        <v>2724163</v>
      </c>
      <c r="H4301">
        <f>SUMIFS($G:$G,$E:$E,18.51,'RAW2'!$A:$A,'RAW2'!A4301)</f>
        <v>22757190</v>
      </c>
      <c r="I4301" s="1" t="str">
        <f>VLOOKUP(A4301,'volatile collection data'!$G$6:$H$69,2,FALSE)</f>
        <v>E</v>
      </c>
      <c r="J4301" s="1">
        <f>VLOOKUP(A4301,'volatile collection data'!$G$6:$I$69,3,FALSE)</f>
        <v>7</v>
      </c>
      <c r="K4301" s="1" t="str">
        <f>VLOOKUP(A4301,'volatile collection data'!$G$6:$N$69,8,FALSE)</f>
        <v>30B</v>
      </c>
      <c r="L4301" s="1">
        <f>VLOOKUP(A4301,'volatile collection data'!$G$6:$J$69,4,FALSE)</f>
        <v>5.32</v>
      </c>
      <c r="M4301" s="1">
        <f>VLOOKUP($A4301,'volatile collection data'!$G$6:$M$69,6,FALSE)</f>
        <v>14</v>
      </c>
      <c r="N4301" s="1">
        <f>VLOOKUP($A4301,'volatile collection data'!$G$6:$M$69,7,FALSE)</f>
        <v>5.32</v>
      </c>
      <c r="O4301" s="1">
        <f>VLOOKUP(A4301,'volatile collection data'!$G$6:$K$69,5,FALSE)</f>
        <v>0</v>
      </c>
      <c r="P4301" s="1" t="str">
        <f t="shared" si="405"/>
        <v>7E</v>
      </c>
      <c r="Q4301">
        <f t="shared" si="403"/>
        <v>0.1125052597191732</v>
      </c>
      <c r="R4301" t="str">
        <f t="shared" si="406"/>
        <v>30B_0-E&amp;5.32%5.32@14</v>
      </c>
      <c r="S4301" t="str">
        <f t="shared" si="407"/>
        <v>7E-30B-VCS-Loc-22</v>
      </c>
      <c r="T4301" t="str">
        <f>IFERROR(IF(VLOOKUP(S4301,Bad!$A:$A,1,FALSE)='RAW2'!S4301,"yes","no"),"no")</f>
        <v>no</v>
      </c>
      <c r="U4301" t="str">
        <f>IFERROR(VLOOKUP(F4301,compounds!$A:$B,2,FALSE),"")</f>
        <v/>
      </c>
      <c r="V4301" t="str">
        <f>VLOOKUP(B4301,'volatile collection data'!$O:$P,2,FALSE)</f>
        <v>02.may.22 30</v>
      </c>
    </row>
    <row r="4302" spans="1:22" x14ac:dyDescent="0.2">
      <c r="A4302" t="s">
        <v>393</v>
      </c>
      <c r="B4302" s="1" t="str">
        <f t="shared" si="404"/>
        <v>7E</v>
      </c>
      <c r="C4302">
        <v>40.014000000000003</v>
      </c>
      <c r="D4302">
        <f t="shared" si="402"/>
        <v>40.01</v>
      </c>
      <c r="E4302">
        <f>VLOOKUP(D4302,'Peak Combiner'!$A$5:$D$4980,4,FALSE)</f>
        <v>40.01</v>
      </c>
      <c r="F4302">
        <f>IFERROR(VLOOKUP(D4302,rt_comb!$A:$B,2,FALSE),D4302)</f>
        <v>40.01</v>
      </c>
      <c r="G4302">
        <v>1791188</v>
      </c>
      <c r="H4302">
        <f>SUMIFS($G:$G,$E:$E,18.51,'RAW2'!$A:$A,'RAW2'!A4302)</f>
        <v>22757190</v>
      </c>
      <c r="I4302" s="1" t="str">
        <f>VLOOKUP(A4302,'volatile collection data'!$G$6:$H$69,2,FALSE)</f>
        <v>E</v>
      </c>
      <c r="J4302" s="1">
        <f>VLOOKUP(A4302,'volatile collection data'!$G$6:$I$69,3,FALSE)</f>
        <v>7</v>
      </c>
      <c r="K4302" s="1" t="str">
        <f>VLOOKUP(A4302,'volatile collection data'!$G$6:$N$69,8,FALSE)</f>
        <v>30B</v>
      </c>
      <c r="L4302" s="1">
        <f>VLOOKUP(A4302,'volatile collection data'!$G$6:$J$69,4,FALSE)</f>
        <v>5.32</v>
      </c>
      <c r="M4302" s="1">
        <f>VLOOKUP($A4302,'volatile collection data'!$G$6:$M$69,6,FALSE)</f>
        <v>14</v>
      </c>
      <c r="N4302" s="1">
        <f>VLOOKUP($A4302,'volatile collection data'!$G$6:$M$69,7,FALSE)</f>
        <v>5.32</v>
      </c>
      <c r="O4302" s="1">
        <f>VLOOKUP(A4302,'volatile collection data'!$G$6:$K$69,5,FALSE)</f>
        <v>0</v>
      </c>
      <c r="P4302" s="1" t="str">
        <f t="shared" si="405"/>
        <v>7E</v>
      </c>
      <c r="Q4302">
        <f t="shared" si="403"/>
        <v>7.3974307391248759E-2</v>
      </c>
      <c r="R4302" t="str">
        <f t="shared" si="406"/>
        <v>30B_0-E&amp;5.32%5.32@14</v>
      </c>
      <c r="S4302" t="str">
        <f t="shared" si="407"/>
        <v>7E-30B-VCS-Loc-22</v>
      </c>
      <c r="T4302" t="str">
        <f>IFERROR(IF(VLOOKUP(S4302,Bad!$A:$A,1,FALSE)='RAW2'!S4302,"yes","no"),"no")</f>
        <v>no</v>
      </c>
      <c r="U4302" t="str">
        <f>IFERROR(VLOOKUP(F4302,compounds!$A:$B,2,FALSE),"")</f>
        <v/>
      </c>
      <c r="V4302" t="str">
        <f>VLOOKUP(B4302,'volatile collection data'!$O:$P,2,FALSE)</f>
        <v>02.may.22 30</v>
      </c>
    </row>
    <row r="4303" spans="1:22" x14ac:dyDescent="0.2">
      <c r="A4303" t="s">
        <v>394</v>
      </c>
      <c r="B4303" s="1" t="str">
        <f t="shared" si="404"/>
        <v>8A</v>
      </c>
      <c r="C4303">
        <v>4.1539999999999999</v>
      </c>
      <c r="D4303">
        <f t="shared" si="402"/>
        <v>4.1500000000000004</v>
      </c>
      <c r="E4303">
        <f>VLOOKUP(D4303,'Peak Combiner'!$A$5:$D$4980,4,FALSE)</f>
        <v>4.1500000000000004</v>
      </c>
      <c r="F4303">
        <f>IFERROR(VLOOKUP(D4303,rt_comb!$A:$B,2,FALSE),D4303)</f>
        <v>4.1500000000000004</v>
      </c>
      <c r="G4303">
        <v>12504877</v>
      </c>
      <c r="H4303">
        <f>SUMIFS($G:$G,$E:$E,18.51,'RAW2'!$A:$A,'RAW2'!A4303)</f>
        <v>50495234</v>
      </c>
      <c r="I4303" s="1" t="str">
        <f>VLOOKUP(A4303,'volatile collection data'!$G$6:$H$69,2,FALSE)</f>
        <v>A</v>
      </c>
      <c r="J4303" s="1">
        <f>VLOOKUP(A4303,'volatile collection data'!$G$6:$I$69,3,FALSE)</f>
        <v>8</v>
      </c>
      <c r="K4303" s="1" t="str">
        <f>VLOOKUP(A4303,'volatile collection data'!$G$6:$N$69,8,FALSE)</f>
        <v>1A</v>
      </c>
      <c r="L4303" s="1">
        <f>VLOOKUP(A4303,'volatile collection data'!$G$6:$J$69,4,FALSE)</f>
        <v>3.63</v>
      </c>
      <c r="M4303" s="1">
        <f>VLOOKUP($A4303,'volatile collection data'!$G$6:$M$69,6,FALSE)</f>
        <v>6</v>
      </c>
      <c r="N4303" s="1">
        <f>VLOOKUP($A4303,'volatile collection data'!$G$6:$M$69,7,FALSE)</f>
        <v>3.63</v>
      </c>
      <c r="O4303" s="1">
        <f>VLOOKUP(A4303,'volatile collection data'!$G$6:$K$69,5,FALSE)</f>
        <v>1</v>
      </c>
      <c r="P4303" s="1" t="str">
        <f t="shared" si="405"/>
        <v>8A</v>
      </c>
      <c r="Q4303">
        <f t="shared" si="403"/>
        <v>0.34110840014818994</v>
      </c>
      <c r="R4303" t="str">
        <f t="shared" si="406"/>
        <v>1A_1-A&amp;3.63%3.63@6</v>
      </c>
      <c r="S4303" t="str">
        <f t="shared" si="407"/>
        <v>8A-1A-VCS-Loc-22</v>
      </c>
      <c r="T4303" t="str">
        <f>IFERROR(IF(VLOOKUP(S4303,Bad!$A:$A,1,FALSE)='RAW2'!S4303,"yes","no"),"no")</f>
        <v>no</v>
      </c>
      <c r="U4303" t="str">
        <f>IFERROR(VLOOKUP(F4303,compounds!$A:$B,2,FALSE),"")</f>
        <v/>
      </c>
      <c r="V4303" t="str">
        <f>VLOOKUP(B4303,'volatile collection data'!$O:$P,2,FALSE)</f>
        <v>24.apr.22 1</v>
      </c>
    </row>
    <row r="4304" spans="1:22" x14ac:dyDescent="0.2">
      <c r="A4304" t="s">
        <v>394</v>
      </c>
      <c r="B4304" s="1" t="str">
        <f t="shared" si="404"/>
        <v>8A</v>
      </c>
      <c r="C4304">
        <v>4.4340000000000002</v>
      </c>
      <c r="D4304">
        <f t="shared" si="402"/>
        <v>4.43</v>
      </c>
      <c r="E4304">
        <f>VLOOKUP(D4304,'Peak Combiner'!$A$5:$D$4980,4,FALSE)</f>
        <v>4.43</v>
      </c>
      <c r="F4304">
        <f>IFERROR(VLOOKUP(D4304,rt_comb!$A:$B,2,FALSE),D4304)</f>
        <v>4.43</v>
      </c>
      <c r="G4304">
        <v>1382331</v>
      </c>
      <c r="H4304">
        <f>SUMIFS($G:$G,$E:$E,18.51,'RAW2'!$A:$A,'RAW2'!A4304)</f>
        <v>50495234</v>
      </c>
      <c r="I4304" s="1" t="str">
        <f>VLOOKUP(A4304,'volatile collection data'!$G$6:$H$69,2,FALSE)</f>
        <v>A</v>
      </c>
      <c r="J4304" s="1">
        <f>VLOOKUP(A4304,'volatile collection data'!$G$6:$I$69,3,FALSE)</f>
        <v>8</v>
      </c>
      <c r="K4304" s="1" t="str">
        <f>VLOOKUP(A4304,'volatile collection data'!$G$6:$N$69,8,FALSE)</f>
        <v>1A</v>
      </c>
      <c r="L4304" s="1">
        <f>VLOOKUP(A4304,'volatile collection data'!$G$6:$J$69,4,FALSE)</f>
        <v>3.63</v>
      </c>
      <c r="M4304" s="1">
        <f>VLOOKUP($A4304,'volatile collection data'!$G$6:$M$69,6,FALSE)</f>
        <v>6</v>
      </c>
      <c r="N4304" s="1">
        <f>VLOOKUP($A4304,'volatile collection data'!$G$6:$M$69,7,FALSE)</f>
        <v>3.63</v>
      </c>
      <c r="O4304" s="1">
        <f>VLOOKUP(A4304,'volatile collection data'!$G$6:$K$69,5,FALSE)</f>
        <v>1</v>
      </c>
      <c r="P4304" s="1" t="str">
        <f t="shared" si="405"/>
        <v>8A</v>
      </c>
      <c r="Q4304">
        <f t="shared" si="403"/>
        <v>3.7707265404149724E-2</v>
      </c>
      <c r="R4304" t="str">
        <f t="shared" si="406"/>
        <v>1A_1-A&amp;3.63%3.63@6</v>
      </c>
      <c r="S4304" t="str">
        <f t="shared" si="407"/>
        <v>8A-1A-VCS-Loc-22</v>
      </c>
      <c r="T4304" t="str">
        <f>IFERROR(IF(VLOOKUP(S4304,Bad!$A:$A,1,FALSE)='RAW2'!S4304,"yes","no"),"no")</f>
        <v>no</v>
      </c>
      <c r="U4304" t="str">
        <f>IFERROR(VLOOKUP(F4304,compounds!$A:$B,2,FALSE),"")</f>
        <v/>
      </c>
      <c r="V4304" t="str">
        <f>VLOOKUP(B4304,'volatile collection data'!$O:$P,2,FALSE)</f>
        <v>24.apr.22 1</v>
      </c>
    </row>
    <row r="4305" spans="1:22" x14ac:dyDescent="0.2">
      <c r="A4305" t="s">
        <v>394</v>
      </c>
      <c r="B4305" s="1" t="str">
        <f t="shared" si="404"/>
        <v>8A</v>
      </c>
      <c r="C4305">
        <v>4.7039999999999997</v>
      </c>
      <c r="D4305">
        <f t="shared" si="402"/>
        <v>4.7</v>
      </c>
      <c r="E4305">
        <f>VLOOKUP(D4305,'Peak Combiner'!$A$5:$D$4980,4,FALSE)</f>
        <v>4.7</v>
      </c>
      <c r="F4305">
        <f>IFERROR(VLOOKUP(D4305,rt_comb!$A:$B,2,FALSE),D4305)</f>
        <v>4.7</v>
      </c>
      <c r="G4305">
        <v>6224605</v>
      </c>
      <c r="H4305">
        <f>SUMIFS($G:$G,$E:$E,18.51,'RAW2'!$A:$A,'RAW2'!A4305)</f>
        <v>50495234</v>
      </c>
      <c r="I4305" s="1" t="str">
        <f>VLOOKUP(A4305,'volatile collection data'!$G$6:$H$69,2,FALSE)</f>
        <v>A</v>
      </c>
      <c r="J4305" s="1">
        <f>VLOOKUP(A4305,'volatile collection data'!$G$6:$I$69,3,FALSE)</f>
        <v>8</v>
      </c>
      <c r="K4305" s="1" t="str">
        <f>VLOOKUP(A4305,'volatile collection data'!$G$6:$N$69,8,FALSE)</f>
        <v>1A</v>
      </c>
      <c r="L4305" s="1">
        <f>VLOOKUP(A4305,'volatile collection data'!$G$6:$J$69,4,FALSE)</f>
        <v>3.63</v>
      </c>
      <c r="M4305" s="1">
        <f>VLOOKUP($A4305,'volatile collection data'!$G$6:$M$69,6,FALSE)</f>
        <v>6</v>
      </c>
      <c r="N4305" s="1">
        <f>VLOOKUP($A4305,'volatile collection data'!$G$6:$M$69,7,FALSE)</f>
        <v>3.63</v>
      </c>
      <c r="O4305" s="1">
        <f>VLOOKUP(A4305,'volatile collection data'!$G$6:$K$69,5,FALSE)</f>
        <v>1</v>
      </c>
      <c r="P4305" s="1" t="str">
        <f t="shared" si="405"/>
        <v>8A</v>
      </c>
      <c r="Q4305">
        <f t="shared" si="403"/>
        <v>0.16979495704791212</v>
      </c>
      <c r="R4305" t="str">
        <f t="shared" si="406"/>
        <v>1A_1-A&amp;3.63%3.63@6</v>
      </c>
      <c r="S4305" t="str">
        <f t="shared" si="407"/>
        <v>8A-1A-VCS-Loc-22</v>
      </c>
      <c r="T4305" t="str">
        <f>IFERROR(IF(VLOOKUP(S4305,Bad!$A:$A,1,FALSE)='RAW2'!S4305,"yes","no"),"no")</f>
        <v>no</v>
      </c>
      <c r="U4305" t="str">
        <f>IFERROR(VLOOKUP(F4305,compounds!$A:$B,2,FALSE),"")</f>
        <v/>
      </c>
      <c r="V4305" t="str">
        <f>VLOOKUP(B4305,'volatile collection data'!$O:$P,2,FALSE)</f>
        <v>24.apr.22 1</v>
      </c>
    </row>
    <row r="4306" spans="1:22" x14ac:dyDescent="0.2">
      <c r="A4306" t="s">
        <v>394</v>
      </c>
      <c r="B4306" s="1" t="str">
        <f t="shared" si="404"/>
        <v>8A</v>
      </c>
      <c r="C4306">
        <v>4.9850000000000003</v>
      </c>
      <c r="D4306">
        <f t="shared" si="402"/>
        <v>4.99</v>
      </c>
      <c r="E4306">
        <f>VLOOKUP(D4306,'Peak Combiner'!$A$5:$D$4980,4,FALSE)</f>
        <v>4.99</v>
      </c>
      <c r="F4306">
        <f>IFERROR(VLOOKUP(D4306,rt_comb!$A:$B,2,FALSE),D4306)</f>
        <v>4.99</v>
      </c>
      <c r="G4306">
        <v>20802209</v>
      </c>
      <c r="H4306">
        <f>SUMIFS($G:$G,$E:$E,18.51,'RAW2'!$A:$A,'RAW2'!A4306)</f>
        <v>50495234</v>
      </c>
      <c r="I4306" s="1" t="str">
        <f>VLOOKUP(A4306,'volatile collection data'!$G$6:$H$69,2,FALSE)</f>
        <v>A</v>
      </c>
      <c r="J4306" s="1">
        <f>VLOOKUP(A4306,'volatile collection data'!$G$6:$I$69,3,FALSE)</f>
        <v>8</v>
      </c>
      <c r="K4306" s="1" t="str">
        <f>VLOOKUP(A4306,'volatile collection data'!$G$6:$N$69,8,FALSE)</f>
        <v>1A</v>
      </c>
      <c r="L4306" s="1">
        <f>VLOOKUP(A4306,'volatile collection data'!$G$6:$J$69,4,FALSE)</f>
        <v>3.63</v>
      </c>
      <c r="M4306" s="1">
        <f>VLOOKUP($A4306,'volatile collection data'!$G$6:$M$69,6,FALSE)</f>
        <v>6</v>
      </c>
      <c r="N4306" s="1">
        <f>VLOOKUP($A4306,'volatile collection data'!$G$6:$M$69,7,FALSE)</f>
        <v>3.63</v>
      </c>
      <c r="O4306" s="1">
        <f>VLOOKUP(A4306,'volatile collection data'!$G$6:$K$69,5,FALSE)</f>
        <v>1</v>
      </c>
      <c r="P4306" s="1" t="str">
        <f t="shared" si="405"/>
        <v>8A</v>
      </c>
      <c r="Q4306">
        <f t="shared" si="403"/>
        <v>0.56744326485884489</v>
      </c>
      <c r="R4306" t="str">
        <f t="shared" si="406"/>
        <v>1A_1-A&amp;3.63%3.63@6</v>
      </c>
      <c r="S4306" t="str">
        <f t="shared" si="407"/>
        <v>8A-1A-VCS-Loc-22</v>
      </c>
      <c r="T4306" t="str">
        <f>IFERROR(IF(VLOOKUP(S4306,Bad!$A:$A,1,FALSE)='RAW2'!S4306,"yes","no"),"no")</f>
        <v>no</v>
      </c>
      <c r="U4306" t="str">
        <f>IFERROR(VLOOKUP(F4306,compounds!$A:$B,2,FALSE),"")</f>
        <v/>
      </c>
      <c r="V4306" t="str">
        <f>VLOOKUP(B4306,'volatile collection data'!$O:$P,2,FALSE)</f>
        <v>24.apr.22 1</v>
      </c>
    </row>
    <row r="4307" spans="1:22" x14ac:dyDescent="0.2">
      <c r="A4307" t="s">
        <v>394</v>
      </c>
      <c r="B4307" s="1" t="str">
        <f t="shared" si="404"/>
        <v>8A</v>
      </c>
      <c r="C4307">
        <v>5.3529999999999998</v>
      </c>
      <c r="D4307">
        <f t="shared" si="402"/>
        <v>5.35</v>
      </c>
      <c r="E4307">
        <f>VLOOKUP(D4307,'Peak Combiner'!$A$5:$D$4980,4,FALSE)</f>
        <v>5.35</v>
      </c>
      <c r="F4307">
        <f>IFERROR(VLOOKUP(D4307,rt_comb!$A:$B,2,FALSE),D4307)</f>
        <v>5.35</v>
      </c>
      <c r="G4307">
        <v>4617466</v>
      </c>
      <c r="H4307">
        <f>SUMIFS($G:$G,$E:$E,18.51,'RAW2'!$A:$A,'RAW2'!A4307)</f>
        <v>50495234</v>
      </c>
      <c r="I4307" s="1" t="str">
        <f>VLOOKUP(A4307,'volatile collection data'!$G$6:$H$69,2,FALSE)</f>
        <v>A</v>
      </c>
      <c r="J4307" s="1">
        <f>VLOOKUP(A4307,'volatile collection data'!$G$6:$I$69,3,FALSE)</f>
        <v>8</v>
      </c>
      <c r="K4307" s="1" t="str">
        <f>VLOOKUP(A4307,'volatile collection data'!$G$6:$N$69,8,FALSE)</f>
        <v>1A</v>
      </c>
      <c r="L4307" s="1">
        <f>VLOOKUP(A4307,'volatile collection data'!$G$6:$J$69,4,FALSE)</f>
        <v>3.63</v>
      </c>
      <c r="M4307" s="1">
        <f>VLOOKUP($A4307,'volatile collection data'!$G$6:$M$69,6,FALSE)</f>
        <v>6</v>
      </c>
      <c r="N4307" s="1">
        <f>VLOOKUP($A4307,'volatile collection data'!$G$6:$M$69,7,FALSE)</f>
        <v>3.63</v>
      </c>
      <c r="O4307" s="1">
        <f>VLOOKUP(A4307,'volatile collection data'!$G$6:$K$69,5,FALSE)</f>
        <v>1</v>
      </c>
      <c r="P4307" s="1" t="str">
        <f t="shared" si="405"/>
        <v>8A</v>
      </c>
      <c r="Q4307">
        <f t="shared" si="403"/>
        <v>0.12595537245177718</v>
      </c>
      <c r="R4307" t="str">
        <f t="shared" si="406"/>
        <v>1A_1-A&amp;3.63%3.63@6</v>
      </c>
      <c r="S4307" t="str">
        <f t="shared" si="407"/>
        <v>8A-1A-VCS-Loc-22</v>
      </c>
      <c r="T4307" t="str">
        <f>IFERROR(IF(VLOOKUP(S4307,Bad!$A:$A,1,FALSE)='RAW2'!S4307,"yes","no"),"no")</f>
        <v>no</v>
      </c>
      <c r="U4307" t="str">
        <f>IFERROR(VLOOKUP(F4307,compounds!$A:$B,2,FALSE),"")</f>
        <v/>
      </c>
      <c r="V4307" t="str">
        <f>VLOOKUP(B4307,'volatile collection data'!$O:$P,2,FALSE)</f>
        <v>24.apr.22 1</v>
      </c>
    </row>
    <row r="4308" spans="1:22" x14ac:dyDescent="0.2">
      <c r="A4308" t="s">
        <v>394</v>
      </c>
      <c r="B4308" s="1" t="str">
        <f t="shared" si="404"/>
        <v>8A</v>
      </c>
      <c r="C4308">
        <v>5.8840000000000003</v>
      </c>
      <c r="D4308">
        <f t="shared" si="402"/>
        <v>5.88</v>
      </c>
      <c r="E4308">
        <f>VLOOKUP(D4308,'Peak Combiner'!$A$5:$D$4980,4,FALSE)</f>
        <v>5.88</v>
      </c>
      <c r="F4308">
        <f>IFERROR(VLOOKUP(D4308,rt_comb!$A:$B,2,FALSE),D4308)</f>
        <v>5.88</v>
      </c>
      <c r="G4308">
        <v>1649482</v>
      </c>
      <c r="H4308">
        <f>SUMIFS($G:$G,$E:$E,18.51,'RAW2'!$A:$A,'RAW2'!A4308)</f>
        <v>50495234</v>
      </c>
      <c r="I4308" s="1" t="str">
        <f>VLOOKUP(A4308,'volatile collection data'!$G$6:$H$69,2,FALSE)</f>
        <v>A</v>
      </c>
      <c r="J4308" s="1">
        <f>VLOOKUP(A4308,'volatile collection data'!$G$6:$I$69,3,FALSE)</f>
        <v>8</v>
      </c>
      <c r="K4308" s="1" t="str">
        <f>VLOOKUP(A4308,'volatile collection data'!$G$6:$N$69,8,FALSE)</f>
        <v>1A</v>
      </c>
      <c r="L4308" s="1">
        <f>VLOOKUP(A4308,'volatile collection data'!$G$6:$J$69,4,FALSE)</f>
        <v>3.63</v>
      </c>
      <c r="M4308" s="1">
        <f>VLOOKUP($A4308,'volatile collection data'!$G$6:$M$69,6,FALSE)</f>
        <v>6</v>
      </c>
      <c r="N4308" s="1">
        <f>VLOOKUP($A4308,'volatile collection data'!$G$6:$M$69,7,FALSE)</f>
        <v>3.63</v>
      </c>
      <c r="O4308" s="1">
        <f>VLOOKUP(A4308,'volatile collection data'!$G$6:$K$69,5,FALSE)</f>
        <v>1</v>
      </c>
      <c r="P4308" s="1" t="str">
        <f t="shared" si="405"/>
        <v>8A</v>
      </c>
      <c r="Q4308">
        <f t="shared" si="403"/>
        <v>4.4994618187227005E-2</v>
      </c>
      <c r="R4308" t="str">
        <f t="shared" si="406"/>
        <v>1A_1-A&amp;3.63%3.63@6</v>
      </c>
      <c r="S4308" t="str">
        <f t="shared" si="407"/>
        <v>8A-1A-VCS-Loc-22</v>
      </c>
      <c r="T4308" t="str">
        <f>IFERROR(IF(VLOOKUP(S4308,Bad!$A:$A,1,FALSE)='RAW2'!S4308,"yes","no"),"no")</f>
        <v>no</v>
      </c>
      <c r="U4308" t="str">
        <f>IFERROR(VLOOKUP(F4308,compounds!$A:$B,2,FALSE),"")</f>
        <v/>
      </c>
      <c r="V4308" t="str">
        <f>VLOOKUP(B4308,'volatile collection data'!$O:$P,2,FALSE)</f>
        <v>24.apr.22 1</v>
      </c>
    </row>
    <row r="4309" spans="1:22" x14ac:dyDescent="0.2">
      <c r="A4309" t="s">
        <v>394</v>
      </c>
      <c r="B4309" s="1" t="str">
        <f t="shared" si="404"/>
        <v>8A</v>
      </c>
      <c r="C4309">
        <v>6.2560000000000002</v>
      </c>
      <c r="D4309">
        <f t="shared" si="402"/>
        <v>6.26</v>
      </c>
      <c r="E4309">
        <f>VLOOKUP(D4309,'Peak Combiner'!$A$5:$D$4980,4,FALSE)</f>
        <v>6.25</v>
      </c>
      <c r="F4309">
        <f>IFERROR(VLOOKUP(D4309,rt_comb!$A:$B,2,FALSE),D4309)</f>
        <v>6.26</v>
      </c>
      <c r="G4309">
        <v>1641605</v>
      </c>
      <c r="H4309">
        <f>SUMIFS($G:$G,$E:$E,18.51,'RAW2'!$A:$A,'RAW2'!A4309)</f>
        <v>50495234</v>
      </c>
      <c r="I4309" s="1" t="str">
        <f>VLOOKUP(A4309,'volatile collection data'!$G$6:$H$69,2,FALSE)</f>
        <v>A</v>
      </c>
      <c r="J4309" s="1">
        <f>VLOOKUP(A4309,'volatile collection data'!$G$6:$I$69,3,FALSE)</f>
        <v>8</v>
      </c>
      <c r="K4309" s="1" t="str">
        <f>VLOOKUP(A4309,'volatile collection data'!$G$6:$N$69,8,FALSE)</f>
        <v>1A</v>
      </c>
      <c r="L4309" s="1">
        <f>VLOOKUP(A4309,'volatile collection data'!$G$6:$J$69,4,FALSE)</f>
        <v>3.63</v>
      </c>
      <c r="M4309" s="1">
        <f>VLOOKUP($A4309,'volatile collection data'!$G$6:$M$69,6,FALSE)</f>
        <v>6</v>
      </c>
      <c r="N4309" s="1">
        <f>VLOOKUP($A4309,'volatile collection data'!$G$6:$M$69,7,FALSE)</f>
        <v>3.63</v>
      </c>
      <c r="O4309" s="1">
        <f>VLOOKUP(A4309,'volatile collection data'!$G$6:$K$69,5,FALSE)</f>
        <v>1</v>
      </c>
      <c r="P4309" s="1" t="str">
        <f t="shared" si="405"/>
        <v>8A</v>
      </c>
      <c r="Q4309">
        <f t="shared" si="403"/>
        <v>4.4779749151092757E-2</v>
      </c>
      <c r="R4309" t="str">
        <f t="shared" si="406"/>
        <v>1A_1-A&amp;3.63%3.63@6</v>
      </c>
      <c r="S4309" t="str">
        <f t="shared" si="407"/>
        <v>8A-1A-VCS-Loc-22</v>
      </c>
      <c r="T4309" t="str">
        <f>IFERROR(IF(VLOOKUP(S4309,Bad!$A:$A,1,FALSE)='RAW2'!S4309,"yes","no"),"no")</f>
        <v>no</v>
      </c>
      <c r="U4309" t="str">
        <f>IFERROR(VLOOKUP(F4309,compounds!$A:$B,2,FALSE),"")</f>
        <v/>
      </c>
      <c r="V4309" t="str">
        <f>VLOOKUP(B4309,'volatile collection data'!$O:$P,2,FALSE)</f>
        <v>24.apr.22 1</v>
      </c>
    </row>
    <row r="4310" spans="1:22" x14ac:dyDescent="0.2">
      <c r="A4310" t="s">
        <v>394</v>
      </c>
      <c r="B4310" s="1" t="str">
        <f t="shared" si="404"/>
        <v>8A</v>
      </c>
      <c r="C4310">
        <v>6.3280000000000003</v>
      </c>
      <c r="D4310">
        <f t="shared" si="402"/>
        <v>6.33</v>
      </c>
      <c r="E4310">
        <f>VLOOKUP(D4310,'Peak Combiner'!$A$5:$D$4980,4,FALSE)</f>
        <v>6.32</v>
      </c>
      <c r="F4310">
        <f>IFERROR(VLOOKUP(D4310,rt_comb!$A:$B,2,FALSE),D4310)</f>
        <v>6.33</v>
      </c>
      <c r="G4310">
        <v>2291405</v>
      </c>
      <c r="H4310">
        <f>SUMIFS($G:$G,$E:$E,18.51,'RAW2'!$A:$A,'RAW2'!A4310)</f>
        <v>50495234</v>
      </c>
      <c r="I4310" s="1" t="str">
        <f>VLOOKUP(A4310,'volatile collection data'!$G$6:$H$69,2,FALSE)</f>
        <v>A</v>
      </c>
      <c r="J4310" s="1">
        <f>VLOOKUP(A4310,'volatile collection data'!$G$6:$I$69,3,FALSE)</f>
        <v>8</v>
      </c>
      <c r="K4310" s="1" t="str">
        <f>VLOOKUP(A4310,'volatile collection data'!$G$6:$N$69,8,FALSE)</f>
        <v>1A</v>
      </c>
      <c r="L4310" s="1">
        <f>VLOOKUP(A4310,'volatile collection data'!$G$6:$J$69,4,FALSE)</f>
        <v>3.63</v>
      </c>
      <c r="M4310" s="1">
        <f>VLOOKUP($A4310,'volatile collection data'!$G$6:$M$69,6,FALSE)</f>
        <v>6</v>
      </c>
      <c r="N4310" s="1">
        <f>VLOOKUP($A4310,'volatile collection data'!$G$6:$M$69,7,FALSE)</f>
        <v>3.63</v>
      </c>
      <c r="O4310" s="1">
        <f>VLOOKUP(A4310,'volatile collection data'!$G$6:$K$69,5,FALSE)</f>
        <v>1</v>
      </c>
      <c r="P4310" s="1" t="str">
        <f t="shared" si="405"/>
        <v>8A</v>
      </c>
      <c r="Q4310">
        <f t="shared" si="403"/>
        <v>6.2505012535634161E-2</v>
      </c>
      <c r="R4310" t="str">
        <f t="shared" si="406"/>
        <v>1A_1-A&amp;3.63%3.63@6</v>
      </c>
      <c r="S4310" t="str">
        <f t="shared" si="407"/>
        <v>8A-1A-VCS-Loc-22</v>
      </c>
      <c r="T4310" t="str">
        <f>IFERROR(IF(VLOOKUP(S4310,Bad!$A:$A,1,FALSE)='RAW2'!S4310,"yes","no"),"no")</f>
        <v>no</v>
      </c>
      <c r="U4310" t="str">
        <f>IFERROR(VLOOKUP(F4310,compounds!$A:$B,2,FALSE),"")</f>
        <v/>
      </c>
      <c r="V4310" t="str">
        <f>VLOOKUP(B4310,'volatile collection data'!$O:$P,2,FALSE)</f>
        <v>24.apr.22 1</v>
      </c>
    </row>
    <row r="4311" spans="1:22" x14ac:dyDescent="0.2">
      <c r="A4311" t="s">
        <v>394</v>
      </c>
      <c r="B4311" s="1" t="str">
        <f t="shared" si="404"/>
        <v>8A</v>
      </c>
      <c r="C4311">
        <v>8.6720000000000006</v>
      </c>
      <c r="D4311">
        <f t="shared" si="402"/>
        <v>8.67</v>
      </c>
      <c r="E4311">
        <f>VLOOKUP(D4311,'Peak Combiner'!$A$5:$D$4980,4,FALSE)</f>
        <v>8.67</v>
      </c>
      <c r="F4311">
        <f>IFERROR(VLOOKUP(D4311,rt_comb!$A:$B,2,FALSE),D4311)</f>
        <v>8.67</v>
      </c>
      <c r="G4311">
        <v>1106620</v>
      </c>
      <c r="H4311">
        <f>SUMIFS($G:$G,$E:$E,18.51,'RAW2'!$A:$A,'RAW2'!A4311)</f>
        <v>50495234</v>
      </c>
      <c r="I4311" s="1" t="str">
        <f>VLOOKUP(A4311,'volatile collection data'!$G$6:$H$69,2,FALSE)</f>
        <v>A</v>
      </c>
      <c r="J4311" s="1">
        <f>VLOOKUP(A4311,'volatile collection data'!$G$6:$I$69,3,FALSE)</f>
        <v>8</v>
      </c>
      <c r="K4311" s="1" t="str">
        <f>VLOOKUP(A4311,'volatile collection data'!$G$6:$N$69,8,FALSE)</f>
        <v>1A</v>
      </c>
      <c r="L4311" s="1">
        <f>VLOOKUP(A4311,'volatile collection data'!$G$6:$J$69,4,FALSE)</f>
        <v>3.63</v>
      </c>
      <c r="M4311" s="1">
        <f>VLOOKUP($A4311,'volatile collection data'!$G$6:$M$69,6,FALSE)</f>
        <v>6</v>
      </c>
      <c r="N4311" s="1">
        <f>VLOOKUP($A4311,'volatile collection data'!$G$6:$M$69,7,FALSE)</f>
        <v>3.63</v>
      </c>
      <c r="O4311" s="1">
        <f>VLOOKUP(A4311,'volatile collection data'!$G$6:$K$69,5,FALSE)</f>
        <v>1</v>
      </c>
      <c r="P4311" s="1" t="str">
        <f t="shared" si="405"/>
        <v>8A</v>
      </c>
      <c r="Q4311">
        <f t="shared" si="403"/>
        <v>3.0186412690983683E-2</v>
      </c>
      <c r="R4311" t="str">
        <f t="shared" si="406"/>
        <v>1A_1-A&amp;3.63%3.63@6</v>
      </c>
      <c r="S4311" t="str">
        <f t="shared" si="407"/>
        <v>8A-1A-VCS-Loc-22</v>
      </c>
      <c r="T4311" t="str">
        <f>IFERROR(IF(VLOOKUP(S4311,Bad!$A:$A,1,FALSE)='RAW2'!S4311,"yes","no"),"no")</f>
        <v>no</v>
      </c>
      <c r="U4311" t="str">
        <f>IFERROR(VLOOKUP(F4311,compounds!$A:$B,2,FALSE),"")</f>
        <v/>
      </c>
      <c r="V4311" t="str">
        <f>VLOOKUP(B4311,'volatile collection data'!$O:$P,2,FALSE)</f>
        <v>24.apr.22 1</v>
      </c>
    </row>
    <row r="4312" spans="1:22" x14ac:dyDescent="0.2">
      <c r="A4312" t="s">
        <v>394</v>
      </c>
      <c r="B4312" s="1" t="str">
        <f t="shared" si="404"/>
        <v>8A</v>
      </c>
      <c r="C4312">
        <v>8.8309999999999995</v>
      </c>
      <c r="D4312">
        <f t="shared" si="402"/>
        <v>8.83</v>
      </c>
      <c r="E4312">
        <f>VLOOKUP(D4312,'Peak Combiner'!$A$5:$D$4980,4,FALSE)</f>
        <v>8.83</v>
      </c>
      <c r="F4312">
        <f>IFERROR(VLOOKUP(D4312,rt_comb!$A:$B,2,FALSE),D4312)</f>
        <v>8.83</v>
      </c>
      <c r="G4312">
        <v>2173260</v>
      </c>
      <c r="H4312">
        <f>SUMIFS($G:$G,$E:$E,18.51,'RAW2'!$A:$A,'RAW2'!A4312)</f>
        <v>50495234</v>
      </c>
      <c r="I4312" s="1" t="str">
        <f>VLOOKUP(A4312,'volatile collection data'!$G$6:$H$69,2,FALSE)</f>
        <v>A</v>
      </c>
      <c r="J4312" s="1">
        <f>VLOOKUP(A4312,'volatile collection data'!$G$6:$I$69,3,FALSE)</f>
        <v>8</v>
      </c>
      <c r="K4312" s="1" t="str">
        <f>VLOOKUP(A4312,'volatile collection data'!$G$6:$N$69,8,FALSE)</f>
        <v>1A</v>
      </c>
      <c r="L4312" s="1">
        <f>VLOOKUP(A4312,'volatile collection data'!$G$6:$J$69,4,FALSE)</f>
        <v>3.63</v>
      </c>
      <c r="M4312" s="1">
        <f>VLOOKUP($A4312,'volatile collection data'!$G$6:$M$69,6,FALSE)</f>
        <v>6</v>
      </c>
      <c r="N4312" s="1">
        <f>VLOOKUP($A4312,'volatile collection data'!$G$6:$M$69,7,FALSE)</f>
        <v>3.63</v>
      </c>
      <c r="O4312" s="1">
        <f>VLOOKUP(A4312,'volatile collection data'!$G$6:$K$69,5,FALSE)</f>
        <v>1</v>
      </c>
      <c r="P4312" s="1" t="str">
        <f t="shared" si="405"/>
        <v>8A</v>
      </c>
      <c r="Q4312">
        <f t="shared" si="403"/>
        <v>5.9282249773912631E-2</v>
      </c>
      <c r="R4312" t="str">
        <f t="shared" si="406"/>
        <v>1A_1-A&amp;3.63%3.63@6</v>
      </c>
      <c r="S4312" t="str">
        <f t="shared" si="407"/>
        <v>8A-1A-VCS-Loc-22</v>
      </c>
      <c r="T4312" t="str">
        <f>IFERROR(IF(VLOOKUP(S4312,Bad!$A:$A,1,FALSE)='RAW2'!S4312,"yes","no"),"no")</f>
        <v>no</v>
      </c>
      <c r="U4312" t="str">
        <f>IFERROR(VLOOKUP(F4312,compounds!$A:$B,2,FALSE),"")</f>
        <v/>
      </c>
      <c r="V4312" t="str">
        <f>VLOOKUP(B4312,'volatile collection data'!$O:$P,2,FALSE)</f>
        <v>24.apr.22 1</v>
      </c>
    </row>
    <row r="4313" spans="1:22" x14ac:dyDescent="0.2">
      <c r="A4313" t="s">
        <v>394</v>
      </c>
      <c r="B4313" s="1" t="str">
        <f t="shared" si="404"/>
        <v>8A</v>
      </c>
      <c r="C4313">
        <v>8.9649999999999999</v>
      </c>
      <c r="D4313">
        <f t="shared" si="402"/>
        <v>8.9700000000000006</v>
      </c>
      <c r="E4313">
        <f>VLOOKUP(D4313,'Peak Combiner'!$A$5:$D$4980,4,FALSE)</f>
        <v>8.9600000000000009</v>
      </c>
      <c r="F4313">
        <f>IFERROR(VLOOKUP(D4313,rt_comb!$A:$B,2,FALSE),D4313)</f>
        <v>8.9700000000000006</v>
      </c>
      <c r="G4313">
        <v>5486786</v>
      </c>
      <c r="H4313">
        <f>SUMIFS($G:$G,$E:$E,18.51,'RAW2'!$A:$A,'RAW2'!A4313)</f>
        <v>50495234</v>
      </c>
      <c r="I4313" s="1" t="str">
        <f>VLOOKUP(A4313,'volatile collection data'!$G$6:$H$69,2,FALSE)</f>
        <v>A</v>
      </c>
      <c r="J4313" s="1">
        <f>VLOOKUP(A4313,'volatile collection data'!$G$6:$I$69,3,FALSE)</f>
        <v>8</v>
      </c>
      <c r="K4313" s="1" t="str">
        <f>VLOOKUP(A4313,'volatile collection data'!$G$6:$N$69,8,FALSE)</f>
        <v>1A</v>
      </c>
      <c r="L4313" s="1">
        <f>VLOOKUP(A4313,'volatile collection data'!$G$6:$J$69,4,FALSE)</f>
        <v>3.63</v>
      </c>
      <c r="M4313" s="1">
        <f>VLOOKUP($A4313,'volatile collection data'!$G$6:$M$69,6,FALSE)</f>
        <v>6</v>
      </c>
      <c r="N4313" s="1">
        <f>VLOOKUP($A4313,'volatile collection data'!$G$6:$M$69,7,FALSE)</f>
        <v>3.63</v>
      </c>
      <c r="O4313" s="1">
        <f>VLOOKUP(A4313,'volatile collection data'!$G$6:$K$69,5,FALSE)</f>
        <v>1</v>
      </c>
      <c r="P4313" s="1" t="str">
        <f t="shared" si="405"/>
        <v>8A</v>
      </c>
      <c r="Q4313">
        <f t="shared" si="403"/>
        <v>0.14966870880980968</v>
      </c>
      <c r="R4313" t="str">
        <f t="shared" si="406"/>
        <v>1A_1-A&amp;3.63%3.63@6</v>
      </c>
      <c r="S4313" t="str">
        <f t="shared" si="407"/>
        <v>8A-1A-VCS-Loc-22</v>
      </c>
      <c r="T4313" t="str">
        <f>IFERROR(IF(VLOOKUP(S4313,Bad!$A:$A,1,FALSE)='RAW2'!S4313,"yes","no"),"no")</f>
        <v>no</v>
      </c>
      <c r="U4313" t="str">
        <f>IFERROR(VLOOKUP(F4313,compounds!$A:$B,2,FALSE),"")</f>
        <v>bpinene</v>
      </c>
      <c r="V4313" t="str">
        <f>VLOOKUP(B4313,'volatile collection data'!$O:$P,2,FALSE)</f>
        <v>24.apr.22 1</v>
      </c>
    </row>
    <row r="4314" spans="1:22" x14ac:dyDescent="0.2">
      <c r="A4314" t="s">
        <v>394</v>
      </c>
      <c r="B4314" s="1" t="str">
        <f t="shared" si="404"/>
        <v>8A</v>
      </c>
      <c r="C4314">
        <v>9.3789999999999996</v>
      </c>
      <c r="D4314">
        <f t="shared" si="402"/>
        <v>9.3800000000000008</v>
      </c>
      <c r="E4314">
        <f>VLOOKUP(D4314,'Peak Combiner'!$A$5:$D$4980,4,FALSE)</f>
        <v>9.3800000000000008</v>
      </c>
      <c r="F4314">
        <f>IFERROR(VLOOKUP(D4314,rt_comb!$A:$B,2,FALSE),D4314)</f>
        <v>9.3800000000000008</v>
      </c>
      <c r="G4314">
        <v>13355149</v>
      </c>
      <c r="H4314">
        <f>SUMIFS($G:$G,$E:$E,18.51,'RAW2'!$A:$A,'RAW2'!A4314)</f>
        <v>50495234</v>
      </c>
      <c r="I4314" s="1" t="str">
        <f>VLOOKUP(A4314,'volatile collection data'!$G$6:$H$69,2,FALSE)</f>
        <v>A</v>
      </c>
      <c r="J4314" s="1">
        <f>VLOOKUP(A4314,'volatile collection data'!$G$6:$I$69,3,FALSE)</f>
        <v>8</v>
      </c>
      <c r="K4314" s="1" t="str">
        <f>VLOOKUP(A4314,'volatile collection data'!$G$6:$N$69,8,FALSE)</f>
        <v>1A</v>
      </c>
      <c r="L4314" s="1">
        <f>VLOOKUP(A4314,'volatile collection data'!$G$6:$J$69,4,FALSE)</f>
        <v>3.63</v>
      </c>
      <c r="M4314" s="1">
        <f>VLOOKUP($A4314,'volatile collection data'!$G$6:$M$69,6,FALSE)</f>
        <v>6</v>
      </c>
      <c r="N4314" s="1">
        <f>VLOOKUP($A4314,'volatile collection data'!$G$6:$M$69,7,FALSE)</f>
        <v>3.63</v>
      </c>
      <c r="O4314" s="1">
        <f>VLOOKUP(A4314,'volatile collection data'!$G$6:$K$69,5,FALSE)</f>
        <v>1</v>
      </c>
      <c r="P4314" s="1" t="str">
        <f t="shared" si="405"/>
        <v>8A</v>
      </c>
      <c r="Q4314">
        <f t="shared" si="403"/>
        <v>0.36430214460571658</v>
      </c>
      <c r="R4314" t="str">
        <f t="shared" si="406"/>
        <v>1A_1-A&amp;3.63%3.63@6</v>
      </c>
      <c r="S4314" t="str">
        <f t="shared" si="407"/>
        <v>8A-1A-VCS-Loc-22</v>
      </c>
      <c r="T4314" t="str">
        <f>IFERROR(IF(VLOOKUP(S4314,Bad!$A:$A,1,FALSE)='RAW2'!S4314,"yes","no"),"no")</f>
        <v>no</v>
      </c>
      <c r="U4314" t="str">
        <f>IFERROR(VLOOKUP(F4314,compounds!$A:$B,2,FALSE),"")</f>
        <v>octanal</v>
      </c>
      <c r="V4314" t="str">
        <f>VLOOKUP(B4314,'volatile collection data'!$O:$P,2,FALSE)</f>
        <v>24.apr.22 1</v>
      </c>
    </row>
    <row r="4315" spans="1:22" x14ac:dyDescent="0.2">
      <c r="A4315" t="s">
        <v>394</v>
      </c>
      <c r="B4315" s="1" t="str">
        <f t="shared" si="404"/>
        <v>8A</v>
      </c>
      <c r="C4315">
        <v>9.5449999999999999</v>
      </c>
      <c r="D4315">
        <f t="shared" si="402"/>
        <v>9.5500000000000007</v>
      </c>
      <c r="E4315">
        <f>VLOOKUP(D4315,'Peak Combiner'!$A$5:$D$4980,4,FALSE)</f>
        <v>9.5299999999999994</v>
      </c>
      <c r="F4315">
        <f>IFERROR(VLOOKUP(D4315,rt_comb!$A:$B,2,FALSE),D4315)</f>
        <v>9.5399999999999991</v>
      </c>
      <c r="G4315">
        <v>10275456</v>
      </c>
      <c r="H4315">
        <f>SUMIFS($G:$G,$E:$E,18.51,'RAW2'!$A:$A,'RAW2'!A4315)</f>
        <v>50495234</v>
      </c>
      <c r="I4315" s="1" t="str">
        <f>VLOOKUP(A4315,'volatile collection data'!$G$6:$H$69,2,FALSE)</f>
        <v>A</v>
      </c>
      <c r="J4315" s="1">
        <f>VLOOKUP(A4315,'volatile collection data'!$G$6:$I$69,3,FALSE)</f>
        <v>8</v>
      </c>
      <c r="K4315" s="1" t="str">
        <f>VLOOKUP(A4315,'volatile collection data'!$G$6:$N$69,8,FALSE)</f>
        <v>1A</v>
      </c>
      <c r="L4315" s="1">
        <f>VLOOKUP(A4315,'volatile collection data'!$G$6:$J$69,4,FALSE)</f>
        <v>3.63</v>
      </c>
      <c r="M4315" s="1">
        <f>VLOOKUP($A4315,'volatile collection data'!$G$6:$M$69,6,FALSE)</f>
        <v>6</v>
      </c>
      <c r="N4315" s="1">
        <f>VLOOKUP($A4315,'volatile collection data'!$G$6:$M$69,7,FALSE)</f>
        <v>3.63</v>
      </c>
      <c r="O4315" s="1">
        <f>VLOOKUP(A4315,'volatile collection data'!$G$6:$K$69,5,FALSE)</f>
        <v>1</v>
      </c>
      <c r="P4315" s="1" t="str">
        <f t="shared" si="405"/>
        <v>8A</v>
      </c>
      <c r="Q4315">
        <f t="shared" si="403"/>
        <v>0.28029418897547892</v>
      </c>
      <c r="R4315" t="str">
        <f t="shared" si="406"/>
        <v>1A_1-A&amp;3.63%3.63@6</v>
      </c>
      <c r="S4315" t="str">
        <f t="shared" si="407"/>
        <v>8A-1A-VCS-Loc-22</v>
      </c>
      <c r="T4315" t="str">
        <f>IFERROR(IF(VLOOKUP(S4315,Bad!$A:$A,1,FALSE)='RAW2'!S4315,"yes","no"),"no")</f>
        <v>no</v>
      </c>
      <c r="U4315" t="str">
        <f>IFERROR(VLOOKUP(F4315,compounds!$A:$B,2,FALSE),"")</f>
        <v>z3hex</v>
      </c>
      <c r="V4315" t="str">
        <f>VLOOKUP(B4315,'volatile collection data'!$O:$P,2,FALSE)</f>
        <v>24.apr.22 1</v>
      </c>
    </row>
    <row r="4316" spans="1:22" x14ac:dyDescent="0.2">
      <c r="A4316" t="s">
        <v>394</v>
      </c>
      <c r="B4316" s="1" t="str">
        <f t="shared" si="404"/>
        <v>8A</v>
      </c>
      <c r="C4316">
        <v>9.6620000000000008</v>
      </c>
      <c r="D4316">
        <f t="shared" si="402"/>
        <v>9.66</v>
      </c>
      <c r="E4316">
        <f>VLOOKUP(D4316,'Peak Combiner'!$A$5:$D$4980,4,FALSE)</f>
        <v>9.66</v>
      </c>
      <c r="F4316">
        <f>IFERROR(VLOOKUP(D4316,rt_comb!$A:$B,2,FALSE),D4316)</f>
        <v>9.66</v>
      </c>
      <c r="G4316">
        <v>3389357</v>
      </c>
      <c r="H4316">
        <f>SUMIFS($G:$G,$E:$E,18.51,'RAW2'!$A:$A,'RAW2'!A4316)</f>
        <v>50495234</v>
      </c>
      <c r="I4316" s="1" t="str">
        <f>VLOOKUP(A4316,'volatile collection data'!$G$6:$H$69,2,FALSE)</f>
        <v>A</v>
      </c>
      <c r="J4316" s="1">
        <f>VLOOKUP(A4316,'volatile collection data'!$G$6:$I$69,3,FALSE)</f>
        <v>8</v>
      </c>
      <c r="K4316" s="1" t="str">
        <f>VLOOKUP(A4316,'volatile collection data'!$G$6:$N$69,8,FALSE)</f>
        <v>1A</v>
      </c>
      <c r="L4316" s="1">
        <f>VLOOKUP(A4316,'volatile collection data'!$G$6:$J$69,4,FALSE)</f>
        <v>3.63</v>
      </c>
      <c r="M4316" s="1">
        <f>VLOOKUP($A4316,'volatile collection data'!$G$6:$M$69,6,FALSE)</f>
        <v>6</v>
      </c>
      <c r="N4316" s="1">
        <f>VLOOKUP($A4316,'volatile collection data'!$G$6:$M$69,7,FALSE)</f>
        <v>3.63</v>
      </c>
      <c r="O4316" s="1">
        <f>VLOOKUP(A4316,'volatile collection data'!$G$6:$K$69,5,FALSE)</f>
        <v>1</v>
      </c>
      <c r="P4316" s="1" t="str">
        <f t="shared" si="405"/>
        <v>8A</v>
      </c>
      <c r="Q4316">
        <f t="shared" si="403"/>
        <v>9.2454979269373752E-2</v>
      </c>
      <c r="R4316" t="str">
        <f t="shared" si="406"/>
        <v>1A_1-A&amp;3.63%3.63@6</v>
      </c>
      <c r="S4316" t="str">
        <f t="shared" si="407"/>
        <v>8A-1A-VCS-Loc-22</v>
      </c>
      <c r="T4316" t="str">
        <f>IFERROR(IF(VLOOKUP(S4316,Bad!$A:$A,1,FALSE)='RAW2'!S4316,"yes","no"),"no")</f>
        <v>no</v>
      </c>
      <c r="U4316" t="str">
        <f>IFERROR(VLOOKUP(F4316,compounds!$A:$B,2,FALSE),"")</f>
        <v/>
      </c>
      <c r="V4316" t="str">
        <f>VLOOKUP(B4316,'volatile collection data'!$O:$P,2,FALSE)</f>
        <v>24.apr.22 1</v>
      </c>
    </row>
    <row r="4317" spans="1:22" x14ac:dyDescent="0.2">
      <c r="A4317" t="s">
        <v>394</v>
      </c>
      <c r="B4317" s="1" t="str">
        <f t="shared" si="404"/>
        <v>8A</v>
      </c>
      <c r="C4317">
        <v>9.8330000000000002</v>
      </c>
      <c r="D4317">
        <f t="shared" si="402"/>
        <v>9.83</v>
      </c>
      <c r="E4317">
        <f>VLOOKUP(D4317,'Peak Combiner'!$A$5:$D$4980,4,FALSE)</f>
        <v>9.83</v>
      </c>
      <c r="F4317">
        <f>IFERROR(VLOOKUP(D4317,rt_comb!$A:$B,2,FALSE),D4317)</f>
        <v>9.81</v>
      </c>
      <c r="G4317">
        <v>2992731</v>
      </c>
      <c r="H4317">
        <f>SUMIFS($G:$G,$E:$E,18.51,'RAW2'!$A:$A,'RAW2'!A4317)</f>
        <v>50495234</v>
      </c>
      <c r="I4317" s="1" t="str">
        <f>VLOOKUP(A4317,'volatile collection data'!$G$6:$H$69,2,FALSE)</f>
        <v>A</v>
      </c>
      <c r="J4317" s="1">
        <f>VLOOKUP(A4317,'volatile collection data'!$G$6:$I$69,3,FALSE)</f>
        <v>8</v>
      </c>
      <c r="K4317" s="1" t="str">
        <f>VLOOKUP(A4317,'volatile collection data'!$G$6:$N$69,8,FALSE)</f>
        <v>1A</v>
      </c>
      <c r="L4317" s="1">
        <f>VLOOKUP(A4317,'volatile collection data'!$G$6:$J$69,4,FALSE)</f>
        <v>3.63</v>
      </c>
      <c r="M4317" s="1">
        <f>VLOOKUP($A4317,'volatile collection data'!$G$6:$M$69,6,FALSE)</f>
        <v>6</v>
      </c>
      <c r="N4317" s="1">
        <f>VLOOKUP($A4317,'volatile collection data'!$G$6:$M$69,7,FALSE)</f>
        <v>3.63</v>
      </c>
      <c r="O4317" s="1">
        <f>VLOOKUP(A4317,'volatile collection data'!$G$6:$K$69,5,FALSE)</f>
        <v>1</v>
      </c>
      <c r="P4317" s="1" t="str">
        <f t="shared" si="405"/>
        <v>8A</v>
      </c>
      <c r="Q4317">
        <f t="shared" si="403"/>
        <v>8.1635803653557937E-2</v>
      </c>
      <c r="R4317" t="str">
        <f t="shared" si="406"/>
        <v>1A_1-A&amp;3.63%3.63@6</v>
      </c>
      <c r="S4317" t="str">
        <f t="shared" si="407"/>
        <v>8A-1A-VCS-Loc-22</v>
      </c>
      <c r="T4317" t="str">
        <f>IFERROR(IF(VLOOKUP(S4317,Bad!$A:$A,1,FALSE)='RAW2'!S4317,"yes","no"),"no")</f>
        <v>no</v>
      </c>
      <c r="U4317" t="str">
        <f>IFERROR(VLOOKUP(F4317,compounds!$A:$B,2,FALSE),"")</f>
        <v>sixmethyl</v>
      </c>
      <c r="V4317" t="str">
        <f>VLOOKUP(B4317,'volatile collection data'!$O:$P,2,FALSE)</f>
        <v>24.apr.22 1</v>
      </c>
    </row>
    <row r="4318" spans="1:22" x14ac:dyDescent="0.2">
      <c r="A4318" t="s">
        <v>394</v>
      </c>
      <c r="B4318" s="1" t="str">
        <f t="shared" si="404"/>
        <v>8A</v>
      </c>
      <c r="C4318">
        <v>10.096</v>
      </c>
      <c r="D4318">
        <f t="shared" si="402"/>
        <v>10.1</v>
      </c>
      <c r="E4318">
        <f>VLOOKUP(D4318,'Peak Combiner'!$A$5:$D$4980,4,FALSE)</f>
        <v>10.1</v>
      </c>
      <c r="F4318">
        <f>IFERROR(VLOOKUP(D4318,rt_comb!$A:$B,2,FALSE),D4318)</f>
        <v>10.1</v>
      </c>
      <c r="G4318">
        <v>1270441</v>
      </c>
      <c r="H4318">
        <f>SUMIFS($G:$G,$E:$E,18.51,'RAW2'!$A:$A,'RAW2'!A4318)</f>
        <v>50495234</v>
      </c>
      <c r="I4318" s="1" t="str">
        <f>VLOOKUP(A4318,'volatile collection data'!$G$6:$H$69,2,FALSE)</f>
        <v>A</v>
      </c>
      <c r="J4318" s="1">
        <f>VLOOKUP(A4318,'volatile collection data'!$G$6:$I$69,3,FALSE)</f>
        <v>8</v>
      </c>
      <c r="K4318" s="1" t="str">
        <f>VLOOKUP(A4318,'volatile collection data'!$G$6:$N$69,8,FALSE)</f>
        <v>1A</v>
      </c>
      <c r="L4318" s="1">
        <f>VLOOKUP(A4318,'volatile collection data'!$G$6:$J$69,4,FALSE)</f>
        <v>3.63</v>
      </c>
      <c r="M4318" s="1">
        <f>VLOOKUP($A4318,'volatile collection data'!$G$6:$M$69,6,FALSE)</f>
        <v>6</v>
      </c>
      <c r="N4318" s="1">
        <f>VLOOKUP($A4318,'volatile collection data'!$G$6:$M$69,7,FALSE)</f>
        <v>3.63</v>
      </c>
      <c r="O4318" s="1">
        <f>VLOOKUP(A4318,'volatile collection data'!$G$6:$K$69,5,FALSE)</f>
        <v>1</v>
      </c>
      <c r="P4318" s="1" t="str">
        <f t="shared" si="405"/>
        <v>8A</v>
      </c>
      <c r="Q4318">
        <f t="shared" si="403"/>
        <v>3.4655126715174137E-2</v>
      </c>
      <c r="R4318" t="str">
        <f t="shared" si="406"/>
        <v>1A_1-A&amp;3.63%3.63@6</v>
      </c>
      <c r="S4318" t="str">
        <f t="shared" si="407"/>
        <v>8A-1A-VCS-Loc-22</v>
      </c>
      <c r="T4318" t="str">
        <f>IFERROR(IF(VLOOKUP(S4318,Bad!$A:$A,1,FALSE)='RAW2'!S4318,"yes","no"),"no")</f>
        <v>no</v>
      </c>
      <c r="U4318" t="str">
        <f>IFERROR(VLOOKUP(F4318,compounds!$A:$B,2,FALSE),"")</f>
        <v/>
      </c>
      <c r="V4318" t="str">
        <f>VLOOKUP(B4318,'volatile collection data'!$O:$P,2,FALSE)</f>
        <v>24.apr.22 1</v>
      </c>
    </row>
    <row r="4319" spans="1:22" x14ac:dyDescent="0.2">
      <c r="A4319" t="s">
        <v>394</v>
      </c>
      <c r="B4319" s="1" t="str">
        <f t="shared" si="404"/>
        <v>8A</v>
      </c>
      <c r="C4319">
        <v>10.194000000000001</v>
      </c>
      <c r="D4319">
        <f t="shared" si="402"/>
        <v>10.19</v>
      </c>
      <c r="E4319">
        <f>VLOOKUP(D4319,'Peak Combiner'!$A$5:$D$4980,4,FALSE)</f>
        <v>10.18</v>
      </c>
      <c r="F4319">
        <f>IFERROR(VLOOKUP(D4319,rt_comb!$A:$B,2,FALSE),D4319)</f>
        <v>10.19</v>
      </c>
      <c r="G4319">
        <v>4167011</v>
      </c>
      <c r="H4319">
        <f>SUMIFS($G:$G,$E:$E,18.51,'RAW2'!$A:$A,'RAW2'!A4319)</f>
        <v>50495234</v>
      </c>
      <c r="I4319" s="1" t="str">
        <f>VLOOKUP(A4319,'volatile collection data'!$G$6:$H$69,2,FALSE)</f>
        <v>A</v>
      </c>
      <c r="J4319" s="1">
        <f>VLOOKUP(A4319,'volatile collection data'!$G$6:$I$69,3,FALSE)</f>
        <v>8</v>
      </c>
      <c r="K4319" s="1" t="str">
        <f>VLOOKUP(A4319,'volatile collection data'!$G$6:$N$69,8,FALSE)</f>
        <v>1A</v>
      </c>
      <c r="L4319" s="1">
        <f>VLOOKUP(A4319,'volatile collection data'!$G$6:$J$69,4,FALSE)</f>
        <v>3.63</v>
      </c>
      <c r="M4319" s="1">
        <f>VLOOKUP($A4319,'volatile collection data'!$G$6:$M$69,6,FALSE)</f>
        <v>6</v>
      </c>
      <c r="N4319" s="1">
        <f>VLOOKUP($A4319,'volatile collection data'!$G$6:$M$69,7,FALSE)</f>
        <v>3.63</v>
      </c>
      <c r="O4319" s="1">
        <f>VLOOKUP(A4319,'volatile collection data'!$G$6:$K$69,5,FALSE)</f>
        <v>1</v>
      </c>
      <c r="P4319" s="1" t="str">
        <f t="shared" si="405"/>
        <v>8A</v>
      </c>
      <c r="Q4319">
        <f t="shared" si="403"/>
        <v>0.11366784780129459</v>
      </c>
      <c r="R4319" t="str">
        <f t="shared" si="406"/>
        <v>1A_1-A&amp;3.63%3.63@6</v>
      </c>
      <c r="S4319" t="str">
        <f t="shared" si="407"/>
        <v>8A-1A-VCS-Loc-22</v>
      </c>
      <c r="T4319" t="str">
        <f>IFERROR(IF(VLOOKUP(S4319,Bad!$A:$A,1,FALSE)='RAW2'!S4319,"yes","no"),"no")</f>
        <v>no</v>
      </c>
      <c r="U4319" t="str">
        <f>IFERROR(VLOOKUP(F4319,compounds!$A:$B,2,FALSE),"")</f>
        <v/>
      </c>
      <c r="V4319" t="str">
        <f>VLOOKUP(B4319,'volatile collection data'!$O:$P,2,FALSE)</f>
        <v>24.apr.22 1</v>
      </c>
    </row>
    <row r="4320" spans="1:22" x14ac:dyDescent="0.2">
      <c r="A4320" t="s">
        <v>394</v>
      </c>
      <c r="B4320" s="1" t="str">
        <f t="shared" si="404"/>
        <v>8A</v>
      </c>
      <c r="C4320">
        <v>11.558</v>
      </c>
      <c r="D4320">
        <f t="shared" si="402"/>
        <v>11.56</v>
      </c>
      <c r="E4320">
        <f>VLOOKUP(D4320,'Peak Combiner'!$A$5:$D$4980,4,FALSE)</f>
        <v>11.56</v>
      </c>
      <c r="F4320">
        <f>IFERROR(VLOOKUP(D4320,rt_comb!$A:$B,2,FALSE),D4320)</f>
        <v>11.56</v>
      </c>
      <c r="G4320">
        <v>2777410</v>
      </c>
      <c r="H4320">
        <f>SUMIFS($G:$G,$E:$E,18.51,'RAW2'!$A:$A,'RAW2'!A4320)</f>
        <v>50495234</v>
      </c>
      <c r="I4320" s="1" t="str">
        <f>VLOOKUP(A4320,'volatile collection data'!$G$6:$H$69,2,FALSE)</f>
        <v>A</v>
      </c>
      <c r="J4320" s="1">
        <f>VLOOKUP(A4320,'volatile collection data'!$G$6:$I$69,3,FALSE)</f>
        <v>8</v>
      </c>
      <c r="K4320" s="1" t="str">
        <f>VLOOKUP(A4320,'volatile collection data'!$G$6:$N$69,8,FALSE)</f>
        <v>1A</v>
      </c>
      <c r="L4320" s="1">
        <f>VLOOKUP(A4320,'volatile collection data'!$G$6:$J$69,4,FALSE)</f>
        <v>3.63</v>
      </c>
      <c r="M4320" s="1">
        <f>VLOOKUP($A4320,'volatile collection data'!$G$6:$M$69,6,FALSE)</f>
        <v>6</v>
      </c>
      <c r="N4320" s="1">
        <f>VLOOKUP($A4320,'volatile collection data'!$G$6:$M$69,7,FALSE)</f>
        <v>3.63</v>
      </c>
      <c r="O4320" s="1">
        <f>VLOOKUP(A4320,'volatile collection data'!$G$6:$K$69,5,FALSE)</f>
        <v>1</v>
      </c>
      <c r="P4320" s="1" t="str">
        <f t="shared" si="405"/>
        <v>8A</v>
      </c>
      <c r="Q4320">
        <f t="shared" si="403"/>
        <v>7.5762271124744707E-2</v>
      </c>
      <c r="R4320" t="str">
        <f t="shared" si="406"/>
        <v>1A_1-A&amp;3.63%3.63@6</v>
      </c>
      <c r="S4320" t="str">
        <f t="shared" si="407"/>
        <v>8A-1A-VCS-Loc-22</v>
      </c>
      <c r="T4320" t="str">
        <f>IFERROR(IF(VLOOKUP(S4320,Bad!$A:$A,1,FALSE)='RAW2'!S4320,"yes","no"),"no")</f>
        <v>no</v>
      </c>
      <c r="U4320" t="str">
        <f>IFERROR(VLOOKUP(F4320,compounds!$A:$B,2,FALSE),"")</f>
        <v/>
      </c>
      <c r="V4320" t="str">
        <f>VLOOKUP(B4320,'volatile collection data'!$O:$P,2,FALSE)</f>
        <v>24.apr.22 1</v>
      </c>
    </row>
    <row r="4321" spans="1:22" x14ac:dyDescent="0.2">
      <c r="A4321" t="s">
        <v>394</v>
      </c>
      <c r="B4321" s="1" t="str">
        <f t="shared" si="404"/>
        <v>8A</v>
      </c>
      <c r="C4321">
        <v>11.941000000000001</v>
      </c>
      <c r="D4321">
        <f t="shared" si="402"/>
        <v>11.94</v>
      </c>
      <c r="E4321">
        <f>VLOOKUP(D4321,'Peak Combiner'!$A$5:$D$4980,4,FALSE)</f>
        <v>11.94</v>
      </c>
      <c r="F4321">
        <f>IFERROR(VLOOKUP(D4321,rt_comb!$A:$B,2,FALSE),D4321)</f>
        <v>11.94</v>
      </c>
      <c r="G4321">
        <v>2360310</v>
      </c>
      <c r="H4321">
        <f>SUMIFS($G:$G,$E:$E,18.51,'RAW2'!$A:$A,'RAW2'!A4321)</f>
        <v>50495234</v>
      </c>
      <c r="I4321" s="1" t="str">
        <f>VLOOKUP(A4321,'volatile collection data'!$G$6:$H$69,2,FALSE)</f>
        <v>A</v>
      </c>
      <c r="J4321" s="1">
        <f>VLOOKUP(A4321,'volatile collection data'!$G$6:$I$69,3,FALSE)</f>
        <v>8</v>
      </c>
      <c r="K4321" s="1" t="str">
        <f>VLOOKUP(A4321,'volatile collection data'!$G$6:$N$69,8,FALSE)</f>
        <v>1A</v>
      </c>
      <c r="L4321" s="1">
        <f>VLOOKUP(A4321,'volatile collection data'!$G$6:$J$69,4,FALSE)</f>
        <v>3.63</v>
      </c>
      <c r="M4321" s="1">
        <f>VLOOKUP($A4321,'volatile collection data'!$G$6:$M$69,6,FALSE)</f>
        <v>6</v>
      </c>
      <c r="N4321" s="1">
        <f>VLOOKUP($A4321,'volatile collection data'!$G$6:$M$69,7,FALSE)</f>
        <v>3.63</v>
      </c>
      <c r="O4321" s="1">
        <f>VLOOKUP(A4321,'volatile collection data'!$G$6:$K$69,5,FALSE)</f>
        <v>1</v>
      </c>
      <c r="P4321" s="1" t="str">
        <f t="shared" si="405"/>
        <v>8A</v>
      </c>
      <c r="Q4321">
        <f t="shared" si="403"/>
        <v>6.4384605138761E-2</v>
      </c>
      <c r="R4321" t="str">
        <f t="shared" si="406"/>
        <v>1A_1-A&amp;3.63%3.63@6</v>
      </c>
      <c r="S4321" t="str">
        <f t="shared" si="407"/>
        <v>8A-1A-VCS-Loc-22</v>
      </c>
      <c r="T4321" t="str">
        <f>IFERROR(IF(VLOOKUP(S4321,Bad!$A:$A,1,FALSE)='RAW2'!S4321,"yes","no"),"no")</f>
        <v>no</v>
      </c>
      <c r="U4321" t="str">
        <f>IFERROR(VLOOKUP(F4321,compounds!$A:$B,2,FALSE),"")</f>
        <v/>
      </c>
      <c r="V4321" t="str">
        <f>VLOOKUP(B4321,'volatile collection data'!$O:$P,2,FALSE)</f>
        <v>24.apr.22 1</v>
      </c>
    </row>
    <row r="4322" spans="1:22" x14ac:dyDescent="0.2">
      <c r="A4322" t="s">
        <v>394</v>
      </c>
      <c r="B4322" s="1" t="str">
        <f t="shared" si="404"/>
        <v>8A</v>
      </c>
      <c r="C4322">
        <v>12.401999999999999</v>
      </c>
      <c r="D4322">
        <f t="shared" si="402"/>
        <v>12.4</v>
      </c>
      <c r="E4322">
        <f>VLOOKUP(D4322,'Peak Combiner'!$A$5:$D$4980,4,FALSE)</f>
        <v>12.39</v>
      </c>
      <c r="F4322">
        <f>IFERROR(VLOOKUP(D4322,rt_comb!$A:$B,2,FALSE),D4322)</f>
        <v>12.39</v>
      </c>
      <c r="G4322">
        <v>2529545</v>
      </c>
      <c r="H4322">
        <f>SUMIFS($G:$G,$E:$E,18.51,'RAW2'!$A:$A,'RAW2'!A4322)</f>
        <v>50495234</v>
      </c>
      <c r="I4322" s="1" t="str">
        <f>VLOOKUP(A4322,'volatile collection data'!$G$6:$H$69,2,FALSE)</f>
        <v>A</v>
      </c>
      <c r="J4322" s="1">
        <f>VLOOKUP(A4322,'volatile collection data'!$G$6:$I$69,3,FALSE)</f>
        <v>8</v>
      </c>
      <c r="K4322" s="1" t="str">
        <f>VLOOKUP(A4322,'volatile collection data'!$G$6:$N$69,8,FALSE)</f>
        <v>1A</v>
      </c>
      <c r="L4322" s="1">
        <f>VLOOKUP(A4322,'volatile collection data'!$G$6:$J$69,4,FALSE)</f>
        <v>3.63</v>
      </c>
      <c r="M4322" s="1">
        <f>VLOOKUP($A4322,'volatile collection data'!$G$6:$M$69,6,FALSE)</f>
        <v>6</v>
      </c>
      <c r="N4322" s="1">
        <f>VLOOKUP($A4322,'volatile collection data'!$G$6:$M$69,7,FALSE)</f>
        <v>3.63</v>
      </c>
      <c r="O4322" s="1">
        <f>VLOOKUP(A4322,'volatile collection data'!$G$6:$K$69,5,FALSE)</f>
        <v>1</v>
      </c>
      <c r="P4322" s="1" t="str">
        <f t="shared" si="405"/>
        <v>8A</v>
      </c>
      <c r="Q4322">
        <f t="shared" si="403"/>
        <v>6.9001002413126747E-2</v>
      </c>
      <c r="R4322" t="str">
        <f t="shared" si="406"/>
        <v>1A_1-A&amp;3.63%3.63@6</v>
      </c>
      <c r="S4322" t="str">
        <f t="shared" si="407"/>
        <v>8A-1A-VCS-Loc-22</v>
      </c>
      <c r="T4322" t="str">
        <f>IFERROR(IF(VLOOKUP(S4322,Bad!$A:$A,1,FALSE)='RAW2'!S4322,"yes","no"),"no")</f>
        <v>no</v>
      </c>
      <c r="U4322" t="str">
        <f>IFERROR(VLOOKUP(F4322,compounds!$A:$B,2,FALSE),"")</f>
        <v>o+C5xe</v>
      </c>
      <c r="V4322" t="str">
        <f>VLOOKUP(B4322,'volatile collection data'!$O:$P,2,FALSE)</f>
        <v>24.apr.22 1</v>
      </c>
    </row>
    <row r="4323" spans="1:22" x14ac:dyDescent="0.2">
      <c r="A4323" t="s">
        <v>394</v>
      </c>
      <c r="B4323" s="1" t="str">
        <f t="shared" si="404"/>
        <v>8A</v>
      </c>
      <c r="C4323">
        <v>12.534000000000001</v>
      </c>
      <c r="D4323">
        <f t="shared" si="402"/>
        <v>12.53</v>
      </c>
      <c r="E4323">
        <f>VLOOKUP(D4323,'Peak Combiner'!$A$5:$D$4980,4,FALSE)</f>
        <v>12.53</v>
      </c>
      <c r="F4323">
        <f>IFERROR(VLOOKUP(D4323,rt_comb!$A:$B,2,FALSE),D4323)</f>
        <v>12.54</v>
      </c>
      <c r="G4323">
        <v>50615296</v>
      </c>
      <c r="H4323">
        <f>SUMIFS($G:$G,$E:$E,18.51,'RAW2'!$A:$A,'RAW2'!A4323)</f>
        <v>50495234</v>
      </c>
      <c r="I4323" s="1" t="str">
        <f>VLOOKUP(A4323,'volatile collection data'!$G$6:$H$69,2,FALSE)</f>
        <v>A</v>
      </c>
      <c r="J4323" s="1">
        <f>VLOOKUP(A4323,'volatile collection data'!$G$6:$I$69,3,FALSE)</f>
        <v>8</v>
      </c>
      <c r="K4323" s="1" t="str">
        <f>VLOOKUP(A4323,'volatile collection data'!$G$6:$N$69,8,FALSE)</f>
        <v>1A</v>
      </c>
      <c r="L4323" s="1">
        <f>VLOOKUP(A4323,'volatile collection data'!$G$6:$J$69,4,FALSE)</f>
        <v>3.63</v>
      </c>
      <c r="M4323" s="1">
        <f>VLOOKUP($A4323,'volatile collection data'!$G$6:$M$69,6,FALSE)</f>
        <v>6</v>
      </c>
      <c r="N4323" s="1">
        <f>VLOOKUP($A4323,'volatile collection data'!$G$6:$M$69,7,FALSE)</f>
        <v>3.63</v>
      </c>
      <c r="O4323" s="1">
        <f>VLOOKUP(A4323,'volatile collection data'!$G$6:$K$69,5,FALSE)</f>
        <v>1</v>
      </c>
      <c r="P4323" s="1" t="str">
        <f t="shared" si="405"/>
        <v>8A</v>
      </c>
      <c r="Q4323">
        <f t="shared" si="403"/>
        <v>1.3806855230632877</v>
      </c>
      <c r="R4323" t="str">
        <f t="shared" si="406"/>
        <v>1A_1-A&amp;3.63%3.63@6</v>
      </c>
      <c r="S4323" t="str">
        <f t="shared" si="407"/>
        <v>8A-1A-VCS-Loc-22</v>
      </c>
      <c r="T4323" t="str">
        <f>IFERROR(IF(VLOOKUP(S4323,Bad!$A:$A,1,FALSE)='RAW2'!S4323,"yes","no"),"no")</f>
        <v>no</v>
      </c>
      <c r="U4323" t="str">
        <f>IFERROR(VLOOKUP(F4323,compounds!$A:$B,2,FALSE),"")</f>
        <v>nonanal</v>
      </c>
      <c r="V4323" t="str">
        <f>VLOOKUP(B4323,'volatile collection data'!$O:$P,2,FALSE)</f>
        <v>24.apr.22 1</v>
      </c>
    </row>
    <row r="4324" spans="1:22" x14ac:dyDescent="0.2">
      <c r="A4324" t="s">
        <v>394</v>
      </c>
      <c r="B4324" s="1" t="str">
        <f t="shared" si="404"/>
        <v>8A</v>
      </c>
      <c r="C4324">
        <v>12.91</v>
      </c>
      <c r="D4324">
        <f t="shared" si="402"/>
        <v>12.91</v>
      </c>
      <c r="E4324">
        <f>VLOOKUP(D4324,'Peak Combiner'!$A$5:$D$4980,4,FALSE)</f>
        <v>12.91</v>
      </c>
      <c r="F4324">
        <f>IFERROR(VLOOKUP(D4324,rt_comb!$A:$B,2,FALSE),D4324)</f>
        <v>12.91</v>
      </c>
      <c r="G4324">
        <v>111426315</v>
      </c>
      <c r="H4324">
        <f>SUMIFS($G:$G,$E:$E,18.51,'RAW2'!$A:$A,'RAW2'!A4324)</f>
        <v>50495234</v>
      </c>
      <c r="I4324" s="1" t="str">
        <f>VLOOKUP(A4324,'volatile collection data'!$G$6:$H$69,2,FALSE)</f>
        <v>A</v>
      </c>
      <c r="J4324" s="1">
        <f>VLOOKUP(A4324,'volatile collection data'!$G$6:$I$69,3,FALSE)</f>
        <v>8</v>
      </c>
      <c r="K4324" s="1" t="str">
        <f>VLOOKUP(A4324,'volatile collection data'!$G$6:$N$69,8,FALSE)</f>
        <v>1A</v>
      </c>
      <c r="L4324" s="1">
        <f>VLOOKUP(A4324,'volatile collection data'!$G$6:$J$69,4,FALSE)</f>
        <v>3.63</v>
      </c>
      <c r="M4324" s="1">
        <f>VLOOKUP($A4324,'volatile collection data'!$G$6:$M$69,6,FALSE)</f>
        <v>6</v>
      </c>
      <c r="N4324" s="1">
        <f>VLOOKUP($A4324,'volatile collection data'!$G$6:$M$69,7,FALSE)</f>
        <v>3.63</v>
      </c>
      <c r="O4324" s="1">
        <f>VLOOKUP(A4324,'volatile collection data'!$G$6:$K$69,5,FALSE)</f>
        <v>1</v>
      </c>
      <c r="P4324" s="1" t="str">
        <f t="shared" si="405"/>
        <v>8A</v>
      </c>
      <c r="Q4324">
        <f t="shared" si="403"/>
        <v>3.0394902759985776</v>
      </c>
      <c r="R4324" t="str">
        <f t="shared" si="406"/>
        <v>1A_1-A&amp;3.63%3.63@6</v>
      </c>
      <c r="S4324" t="str">
        <f t="shared" si="407"/>
        <v>8A-1A-VCS-Loc-22</v>
      </c>
      <c r="T4324" t="str">
        <f>IFERROR(IF(VLOOKUP(S4324,Bad!$A:$A,1,FALSE)='RAW2'!S4324,"yes","no"),"no")</f>
        <v>no</v>
      </c>
      <c r="U4324" t="str">
        <f>IFERROR(VLOOKUP(F4324,compounds!$A:$B,2,FALSE),"")</f>
        <v>cyclohexene</v>
      </c>
      <c r="V4324" t="str">
        <f>VLOOKUP(B4324,'volatile collection data'!$O:$P,2,FALSE)</f>
        <v>24.apr.22 1</v>
      </c>
    </row>
    <row r="4325" spans="1:22" x14ac:dyDescent="0.2">
      <c r="A4325" t="s">
        <v>394</v>
      </c>
      <c r="B4325" s="1" t="str">
        <f t="shared" si="404"/>
        <v>8A</v>
      </c>
      <c r="C4325">
        <v>14.254</v>
      </c>
      <c r="D4325">
        <f t="shared" si="402"/>
        <v>14.25</v>
      </c>
      <c r="E4325">
        <f>VLOOKUP(D4325,'Peak Combiner'!$A$5:$D$4980,4,FALSE)</f>
        <v>14.25</v>
      </c>
      <c r="F4325">
        <f>IFERROR(VLOOKUP(D4325,rt_comb!$A:$B,2,FALSE),D4325)</f>
        <v>14.25</v>
      </c>
      <c r="G4325">
        <v>6630560</v>
      </c>
      <c r="H4325">
        <f>SUMIFS($G:$G,$E:$E,18.51,'RAW2'!$A:$A,'RAW2'!A4325)</f>
        <v>50495234</v>
      </c>
      <c r="I4325" s="1" t="str">
        <f>VLOOKUP(A4325,'volatile collection data'!$G$6:$H$69,2,FALSE)</f>
        <v>A</v>
      </c>
      <c r="J4325" s="1">
        <f>VLOOKUP(A4325,'volatile collection data'!$G$6:$I$69,3,FALSE)</f>
        <v>8</v>
      </c>
      <c r="K4325" s="1" t="str">
        <f>VLOOKUP(A4325,'volatile collection data'!$G$6:$N$69,8,FALSE)</f>
        <v>1A</v>
      </c>
      <c r="L4325" s="1">
        <f>VLOOKUP(A4325,'volatile collection data'!$G$6:$J$69,4,FALSE)</f>
        <v>3.63</v>
      </c>
      <c r="M4325" s="1">
        <f>VLOOKUP($A4325,'volatile collection data'!$G$6:$M$69,6,FALSE)</f>
        <v>6</v>
      </c>
      <c r="N4325" s="1">
        <f>VLOOKUP($A4325,'volatile collection data'!$G$6:$M$69,7,FALSE)</f>
        <v>3.63</v>
      </c>
      <c r="O4325" s="1">
        <f>VLOOKUP(A4325,'volatile collection data'!$G$6:$K$69,5,FALSE)</f>
        <v>1</v>
      </c>
      <c r="P4325" s="1" t="str">
        <f t="shared" si="405"/>
        <v>8A</v>
      </c>
      <c r="Q4325">
        <f t="shared" si="403"/>
        <v>0.18086860939828375</v>
      </c>
      <c r="R4325" t="str">
        <f t="shared" si="406"/>
        <v>1A_1-A&amp;3.63%3.63@6</v>
      </c>
      <c r="S4325" t="str">
        <f t="shared" si="407"/>
        <v>8A-1A-VCS-Loc-22</v>
      </c>
      <c r="T4325" t="str">
        <f>IFERROR(IF(VLOOKUP(S4325,Bad!$A:$A,1,FALSE)='RAW2'!S4325,"yes","no"),"no")</f>
        <v>no</v>
      </c>
      <c r="U4325" t="str">
        <f>IFERROR(VLOOKUP(F4325,compounds!$A:$B,2,FALSE),"")</f>
        <v>p-trimethyl</v>
      </c>
      <c r="V4325" t="str">
        <f>VLOOKUP(B4325,'volatile collection data'!$O:$P,2,FALSE)</f>
        <v>24.apr.22 1</v>
      </c>
    </row>
    <row r="4326" spans="1:22" x14ac:dyDescent="0.2">
      <c r="A4326" t="s">
        <v>394</v>
      </c>
      <c r="B4326" s="1" t="str">
        <f t="shared" si="404"/>
        <v>8A</v>
      </c>
      <c r="C4326">
        <v>15.085000000000001</v>
      </c>
      <c r="D4326">
        <f t="shared" si="402"/>
        <v>15.09</v>
      </c>
      <c r="E4326">
        <f>VLOOKUP(D4326,'Peak Combiner'!$A$5:$D$4980,4,FALSE)</f>
        <v>15.07</v>
      </c>
      <c r="F4326">
        <f>IFERROR(VLOOKUP(D4326,rt_comb!$A:$B,2,FALSE),D4326)</f>
        <v>15.08</v>
      </c>
      <c r="G4326">
        <v>4383707</v>
      </c>
      <c r="H4326">
        <f>SUMIFS($G:$G,$E:$E,18.51,'RAW2'!$A:$A,'RAW2'!A4326)</f>
        <v>50495234</v>
      </c>
      <c r="I4326" s="1" t="str">
        <f>VLOOKUP(A4326,'volatile collection data'!$G$6:$H$69,2,FALSE)</f>
        <v>A</v>
      </c>
      <c r="J4326" s="1">
        <f>VLOOKUP(A4326,'volatile collection data'!$G$6:$I$69,3,FALSE)</f>
        <v>8</v>
      </c>
      <c r="K4326" s="1" t="str">
        <f>VLOOKUP(A4326,'volatile collection data'!$G$6:$N$69,8,FALSE)</f>
        <v>1A</v>
      </c>
      <c r="L4326" s="1">
        <f>VLOOKUP(A4326,'volatile collection data'!$G$6:$J$69,4,FALSE)</f>
        <v>3.63</v>
      </c>
      <c r="M4326" s="1">
        <f>VLOOKUP($A4326,'volatile collection data'!$G$6:$M$69,6,FALSE)</f>
        <v>6</v>
      </c>
      <c r="N4326" s="1">
        <f>VLOOKUP($A4326,'volatile collection data'!$G$6:$M$69,7,FALSE)</f>
        <v>3.63</v>
      </c>
      <c r="O4326" s="1">
        <f>VLOOKUP(A4326,'volatile collection data'!$G$6:$K$69,5,FALSE)</f>
        <v>1</v>
      </c>
      <c r="P4326" s="1" t="str">
        <f t="shared" si="405"/>
        <v>8A</v>
      </c>
      <c r="Q4326">
        <f t="shared" si="403"/>
        <v>0.11957888762027978</v>
      </c>
      <c r="R4326" t="str">
        <f t="shared" si="406"/>
        <v>1A_1-A&amp;3.63%3.63@6</v>
      </c>
      <c r="S4326" t="str">
        <f t="shared" si="407"/>
        <v>8A-1A-VCS-Loc-22</v>
      </c>
      <c r="T4326" t="str">
        <f>IFERROR(IF(VLOOKUP(S4326,Bad!$A:$A,1,FALSE)='RAW2'!S4326,"yes","no"),"no")</f>
        <v>no</v>
      </c>
      <c r="U4326" t="str">
        <f>IFERROR(VLOOKUP(F4326,compounds!$A:$B,2,FALSE),"")</f>
        <v>a-terpinol</v>
      </c>
      <c r="V4326" t="str">
        <f>VLOOKUP(B4326,'volatile collection data'!$O:$P,2,FALSE)</f>
        <v>24.apr.22 1</v>
      </c>
    </row>
    <row r="4327" spans="1:22" x14ac:dyDescent="0.2">
      <c r="A4327" t="s">
        <v>394</v>
      </c>
      <c r="B4327" s="1" t="str">
        <f t="shared" si="404"/>
        <v>8A</v>
      </c>
      <c r="C4327">
        <v>15.211</v>
      </c>
      <c r="D4327">
        <f t="shared" si="402"/>
        <v>15.21</v>
      </c>
      <c r="E4327">
        <f>VLOOKUP(D4327,'Peak Combiner'!$A$5:$D$4980,4,FALSE)</f>
        <v>15.21</v>
      </c>
      <c r="F4327">
        <f>IFERROR(VLOOKUP(D4327,rt_comb!$A:$B,2,FALSE),D4327)</f>
        <v>15.21</v>
      </c>
      <c r="G4327">
        <v>12485936</v>
      </c>
      <c r="H4327">
        <f>SUMIFS($G:$G,$E:$E,18.51,'RAW2'!$A:$A,'RAW2'!A4327)</f>
        <v>50495234</v>
      </c>
      <c r="I4327" s="1" t="str">
        <f>VLOOKUP(A4327,'volatile collection data'!$G$6:$H$69,2,FALSE)</f>
        <v>A</v>
      </c>
      <c r="J4327" s="1">
        <f>VLOOKUP(A4327,'volatile collection data'!$G$6:$I$69,3,FALSE)</f>
        <v>8</v>
      </c>
      <c r="K4327" s="1" t="str">
        <f>VLOOKUP(A4327,'volatile collection data'!$G$6:$N$69,8,FALSE)</f>
        <v>1A</v>
      </c>
      <c r="L4327" s="1">
        <f>VLOOKUP(A4327,'volatile collection data'!$G$6:$J$69,4,FALSE)</f>
        <v>3.63</v>
      </c>
      <c r="M4327" s="1">
        <f>VLOOKUP($A4327,'volatile collection data'!$G$6:$M$69,6,FALSE)</f>
        <v>6</v>
      </c>
      <c r="N4327" s="1">
        <f>VLOOKUP($A4327,'volatile collection data'!$G$6:$M$69,7,FALSE)</f>
        <v>3.63</v>
      </c>
      <c r="O4327" s="1">
        <f>VLOOKUP(A4327,'volatile collection data'!$G$6:$K$69,5,FALSE)</f>
        <v>1</v>
      </c>
      <c r="P4327" s="1" t="str">
        <f t="shared" si="405"/>
        <v>8A</v>
      </c>
      <c r="Q4327">
        <f t="shared" si="403"/>
        <v>0.34059172699681017</v>
      </c>
      <c r="R4327" t="str">
        <f t="shared" si="406"/>
        <v>1A_1-A&amp;3.63%3.63@6</v>
      </c>
      <c r="S4327" t="str">
        <f t="shared" si="407"/>
        <v>8A-1A-VCS-Loc-22</v>
      </c>
      <c r="T4327" t="str">
        <f>IFERROR(IF(VLOOKUP(S4327,Bad!$A:$A,1,FALSE)='RAW2'!S4327,"yes","no"),"no")</f>
        <v>no</v>
      </c>
      <c r="U4327" t="str">
        <f>IFERROR(VLOOKUP(F4327,compounds!$A:$B,2,FALSE),"")</f>
        <v/>
      </c>
      <c r="V4327" t="str">
        <f>VLOOKUP(B4327,'volatile collection data'!$O:$P,2,FALSE)</f>
        <v>24.apr.22 1</v>
      </c>
    </row>
    <row r="4328" spans="1:22" x14ac:dyDescent="0.2">
      <c r="A4328" t="s">
        <v>394</v>
      </c>
      <c r="B4328" s="1" t="str">
        <f t="shared" si="404"/>
        <v>8A</v>
      </c>
      <c r="C4328">
        <v>15.4</v>
      </c>
      <c r="D4328">
        <f t="shared" si="402"/>
        <v>15.4</v>
      </c>
      <c r="E4328">
        <f>VLOOKUP(D4328,'Peak Combiner'!$A$5:$D$4980,4,FALSE)</f>
        <v>15.4</v>
      </c>
      <c r="F4328">
        <f>IFERROR(VLOOKUP(D4328,rt_comb!$A:$B,2,FALSE),D4328)</f>
        <v>15.4</v>
      </c>
      <c r="G4328">
        <v>2857413</v>
      </c>
      <c r="H4328">
        <f>SUMIFS($G:$G,$E:$E,18.51,'RAW2'!$A:$A,'RAW2'!A4328)</f>
        <v>50495234</v>
      </c>
      <c r="I4328" s="1" t="str">
        <f>VLOOKUP(A4328,'volatile collection data'!$G$6:$H$69,2,FALSE)</f>
        <v>A</v>
      </c>
      <c r="J4328" s="1">
        <f>VLOOKUP(A4328,'volatile collection data'!$G$6:$I$69,3,FALSE)</f>
        <v>8</v>
      </c>
      <c r="K4328" s="1" t="str">
        <f>VLOOKUP(A4328,'volatile collection data'!$G$6:$N$69,8,FALSE)</f>
        <v>1A</v>
      </c>
      <c r="L4328" s="1">
        <f>VLOOKUP(A4328,'volatile collection data'!$G$6:$J$69,4,FALSE)</f>
        <v>3.63</v>
      </c>
      <c r="M4328" s="1">
        <f>VLOOKUP($A4328,'volatile collection data'!$G$6:$M$69,6,FALSE)</f>
        <v>6</v>
      </c>
      <c r="N4328" s="1">
        <f>VLOOKUP($A4328,'volatile collection data'!$G$6:$M$69,7,FALSE)</f>
        <v>3.63</v>
      </c>
      <c r="O4328" s="1">
        <f>VLOOKUP(A4328,'volatile collection data'!$G$6:$K$69,5,FALSE)</f>
        <v>1</v>
      </c>
      <c r="P4328" s="1" t="str">
        <f t="shared" si="405"/>
        <v>8A</v>
      </c>
      <c r="Q4328">
        <f t="shared" si="403"/>
        <v>7.7944595296110461E-2</v>
      </c>
      <c r="R4328" t="str">
        <f t="shared" si="406"/>
        <v>1A_1-A&amp;3.63%3.63@6</v>
      </c>
      <c r="S4328" t="str">
        <f t="shared" si="407"/>
        <v>8A-1A-VCS-Loc-22</v>
      </c>
      <c r="T4328" t="str">
        <f>IFERROR(IF(VLOOKUP(S4328,Bad!$A:$A,1,FALSE)='RAW2'!S4328,"yes","no"),"no")</f>
        <v>no</v>
      </c>
      <c r="U4328" t="str">
        <f>IFERROR(VLOOKUP(F4328,compounds!$A:$B,2,FALSE),"")</f>
        <v/>
      </c>
      <c r="V4328" t="str">
        <f>VLOOKUP(B4328,'volatile collection data'!$O:$P,2,FALSE)</f>
        <v>24.apr.22 1</v>
      </c>
    </row>
    <row r="4329" spans="1:22" x14ac:dyDescent="0.2">
      <c r="A4329" t="s">
        <v>394</v>
      </c>
      <c r="B4329" s="1" t="str">
        <f t="shared" si="404"/>
        <v>8A</v>
      </c>
      <c r="C4329">
        <v>15.569000000000001</v>
      </c>
      <c r="D4329">
        <f t="shared" si="402"/>
        <v>15.57</v>
      </c>
      <c r="E4329">
        <f>VLOOKUP(D4329,'Peak Combiner'!$A$5:$D$4980,4,FALSE)</f>
        <v>15.55</v>
      </c>
      <c r="F4329">
        <f>IFERROR(VLOOKUP(D4329,rt_comb!$A:$B,2,FALSE),D4329)</f>
        <v>15.56</v>
      </c>
      <c r="G4329">
        <v>8002508</v>
      </c>
      <c r="H4329">
        <f>SUMIFS($G:$G,$E:$E,18.51,'RAW2'!$A:$A,'RAW2'!A4329)</f>
        <v>50495234</v>
      </c>
      <c r="I4329" s="1" t="str">
        <f>VLOOKUP(A4329,'volatile collection data'!$G$6:$H$69,2,FALSE)</f>
        <v>A</v>
      </c>
      <c r="J4329" s="1">
        <f>VLOOKUP(A4329,'volatile collection data'!$G$6:$I$69,3,FALSE)</f>
        <v>8</v>
      </c>
      <c r="K4329" s="1" t="str">
        <f>VLOOKUP(A4329,'volatile collection data'!$G$6:$N$69,8,FALSE)</f>
        <v>1A</v>
      </c>
      <c r="L4329" s="1">
        <f>VLOOKUP(A4329,'volatile collection data'!$G$6:$J$69,4,FALSE)</f>
        <v>3.63</v>
      </c>
      <c r="M4329" s="1">
        <f>VLOOKUP($A4329,'volatile collection data'!$G$6:$M$69,6,FALSE)</f>
        <v>6</v>
      </c>
      <c r="N4329" s="1">
        <f>VLOOKUP($A4329,'volatile collection data'!$G$6:$M$69,7,FALSE)</f>
        <v>3.63</v>
      </c>
      <c r="O4329" s="1">
        <f>VLOOKUP(A4329,'volatile collection data'!$G$6:$K$69,5,FALSE)</f>
        <v>1</v>
      </c>
      <c r="P4329" s="1" t="str">
        <f t="shared" si="405"/>
        <v>8A</v>
      </c>
      <c r="Q4329">
        <f t="shared" si="403"/>
        <v>0.218292647025084</v>
      </c>
      <c r="R4329" t="str">
        <f t="shared" si="406"/>
        <v>1A_1-A&amp;3.63%3.63@6</v>
      </c>
      <c r="S4329" t="str">
        <f t="shared" si="407"/>
        <v>8A-1A-VCS-Loc-22</v>
      </c>
      <c r="T4329" t="str">
        <f>IFERROR(IF(VLOOKUP(S4329,Bad!$A:$A,1,FALSE)='RAW2'!S4329,"yes","no"),"no")</f>
        <v>no</v>
      </c>
      <c r="U4329" t="str">
        <f>IFERROR(VLOOKUP(F4329,compounds!$A:$B,2,FALSE),"")</f>
        <v>decanal</v>
      </c>
      <c r="V4329" t="str">
        <f>VLOOKUP(B4329,'volatile collection data'!$O:$P,2,FALSE)</f>
        <v>24.apr.22 1</v>
      </c>
    </row>
    <row r="4330" spans="1:22" x14ac:dyDescent="0.2">
      <c r="A4330" t="s">
        <v>394</v>
      </c>
      <c r="B4330" s="1" t="str">
        <f t="shared" si="404"/>
        <v>8A</v>
      </c>
      <c r="C4330">
        <v>15.78</v>
      </c>
      <c r="D4330">
        <f t="shared" si="402"/>
        <v>15.78</v>
      </c>
      <c r="E4330">
        <f>VLOOKUP(D4330,'Peak Combiner'!$A$5:$D$4980,4,FALSE)</f>
        <v>15.77</v>
      </c>
      <c r="F4330">
        <f>IFERROR(VLOOKUP(D4330,rt_comb!$A:$B,2,FALSE),D4330)</f>
        <v>15.78</v>
      </c>
      <c r="G4330">
        <v>2456154</v>
      </c>
      <c r="H4330">
        <f>SUMIFS($G:$G,$E:$E,18.51,'RAW2'!$A:$A,'RAW2'!A4330)</f>
        <v>50495234</v>
      </c>
      <c r="I4330" s="1" t="str">
        <f>VLOOKUP(A4330,'volatile collection data'!$G$6:$H$69,2,FALSE)</f>
        <v>A</v>
      </c>
      <c r="J4330" s="1">
        <f>VLOOKUP(A4330,'volatile collection data'!$G$6:$I$69,3,FALSE)</f>
        <v>8</v>
      </c>
      <c r="K4330" s="1" t="str">
        <f>VLOOKUP(A4330,'volatile collection data'!$G$6:$N$69,8,FALSE)</f>
        <v>1A</v>
      </c>
      <c r="L4330" s="1">
        <f>VLOOKUP(A4330,'volatile collection data'!$G$6:$J$69,4,FALSE)</f>
        <v>3.63</v>
      </c>
      <c r="M4330" s="1">
        <f>VLOOKUP($A4330,'volatile collection data'!$G$6:$M$69,6,FALSE)</f>
        <v>6</v>
      </c>
      <c r="N4330" s="1">
        <f>VLOOKUP($A4330,'volatile collection data'!$G$6:$M$69,7,FALSE)</f>
        <v>3.63</v>
      </c>
      <c r="O4330" s="1">
        <f>VLOOKUP(A4330,'volatile collection data'!$G$6:$K$69,5,FALSE)</f>
        <v>1</v>
      </c>
      <c r="P4330" s="1" t="str">
        <f t="shared" si="405"/>
        <v>8A</v>
      </c>
      <c r="Q4330">
        <f t="shared" si="403"/>
        <v>6.699904057093703E-2</v>
      </c>
      <c r="R4330" t="str">
        <f t="shared" si="406"/>
        <v>1A_1-A&amp;3.63%3.63@6</v>
      </c>
      <c r="S4330" t="str">
        <f t="shared" si="407"/>
        <v>8A-1A-VCS-Loc-22</v>
      </c>
      <c r="T4330" t="str">
        <f>IFERROR(IF(VLOOKUP(S4330,Bad!$A:$A,1,FALSE)='RAW2'!S4330,"yes","no"),"no")</f>
        <v>no</v>
      </c>
      <c r="U4330" t="str">
        <f>IFERROR(VLOOKUP(F4330,compounds!$A:$B,2,FALSE),"")</f>
        <v/>
      </c>
      <c r="V4330" t="str">
        <f>VLOOKUP(B4330,'volatile collection data'!$O:$P,2,FALSE)</f>
        <v>24.apr.22 1</v>
      </c>
    </row>
    <row r="4331" spans="1:22" x14ac:dyDescent="0.2">
      <c r="A4331" t="s">
        <v>394</v>
      </c>
      <c r="B4331" s="1" t="str">
        <f t="shared" si="404"/>
        <v>8A</v>
      </c>
      <c r="C4331">
        <v>16.03</v>
      </c>
      <c r="D4331">
        <f t="shared" si="402"/>
        <v>16.03</v>
      </c>
      <c r="E4331">
        <f>VLOOKUP(D4331,'Peak Combiner'!$A$5:$D$4980,4,FALSE)</f>
        <v>16.03</v>
      </c>
      <c r="F4331">
        <f>IFERROR(VLOOKUP(D4331,rt_comb!$A:$B,2,FALSE),D4331)</f>
        <v>16.03</v>
      </c>
      <c r="G4331">
        <v>9196679</v>
      </c>
      <c r="H4331">
        <f>SUMIFS($G:$G,$E:$E,18.51,'RAW2'!$A:$A,'RAW2'!A4331)</f>
        <v>50495234</v>
      </c>
      <c r="I4331" s="1" t="str">
        <f>VLOOKUP(A4331,'volatile collection data'!$G$6:$H$69,2,FALSE)</f>
        <v>A</v>
      </c>
      <c r="J4331" s="1">
        <f>VLOOKUP(A4331,'volatile collection data'!$G$6:$I$69,3,FALSE)</f>
        <v>8</v>
      </c>
      <c r="K4331" s="1" t="str">
        <f>VLOOKUP(A4331,'volatile collection data'!$G$6:$N$69,8,FALSE)</f>
        <v>1A</v>
      </c>
      <c r="L4331" s="1">
        <f>VLOOKUP(A4331,'volatile collection data'!$G$6:$J$69,4,FALSE)</f>
        <v>3.63</v>
      </c>
      <c r="M4331" s="1">
        <f>VLOOKUP($A4331,'volatile collection data'!$G$6:$M$69,6,FALSE)</f>
        <v>6</v>
      </c>
      <c r="N4331" s="1">
        <f>VLOOKUP($A4331,'volatile collection data'!$G$6:$M$69,7,FALSE)</f>
        <v>3.63</v>
      </c>
      <c r="O4331" s="1">
        <f>VLOOKUP(A4331,'volatile collection data'!$G$6:$K$69,5,FALSE)</f>
        <v>1</v>
      </c>
      <c r="P4331" s="1" t="str">
        <f t="shared" si="405"/>
        <v>8A</v>
      </c>
      <c r="Q4331">
        <f t="shared" si="403"/>
        <v>0.25086727845195561</v>
      </c>
      <c r="R4331" t="str">
        <f t="shared" si="406"/>
        <v>1A_1-A&amp;3.63%3.63@6</v>
      </c>
      <c r="S4331" t="str">
        <f t="shared" si="407"/>
        <v>8A-1A-VCS-Loc-22</v>
      </c>
      <c r="T4331" t="str">
        <f>IFERROR(IF(VLOOKUP(S4331,Bad!$A:$A,1,FALSE)='RAW2'!S4331,"yes","no"),"no")</f>
        <v>no</v>
      </c>
      <c r="U4331" t="str">
        <f>IFERROR(VLOOKUP(F4331,compounds!$A:$B,2,FALSE),"")</f>
        <v/>
      </c>
      <c r="V4331" t="str">
        <f>VLOOKUP(B4331,'volatile collection data'!$O:$P,2,FALSE)</f>
        <v>24.apr.22 1</v>
      </c>
    </row>
    <row r="4332" spans="1:22" x14ac:dyDescent="0.2">
      <c r="A4332" t="s">
        <v>394</v>
      </c>
      <c r="B4332" s="1" t="str">
        <f t="shared" si="404"/>
        <v>8A</v>
      </c>
      <c r="C4332">
        <v>16.443999999999999</v>
      </c>
      <c r="D4332">
        <f t="shared" si="402"/>
        <v>16.440000000000001</v>
      </c>
      <c r="E4332">
        <f>VLOOKUP(D4332,'Peak Combiner'!$A$5:$D$4980,4,FALSE)</f>
        <v>16.440000000000001</v>
      </c>
      <c r="F4332">
        <f>IFERROR(VLOOKUP(D4332,rt_comb!$A:$B,2,FALSE),D4332)</f>
        <v>16.440000000000001</v>
      </c>
      <c r="G4332">
        <v>17480468</v>
      </c>
      <c r="H4332">
        <f>SUMIFS($G:$G,$E:$E,18.51,'RAW2'!$A:$A,'RAW2'!A4332)</f>
        <v>50495234</v>
      </c>
      <c r="I4332" s="1" t="str">
        <f>VLOOKUP(A4332,'volatile collection data'!$G$6:$H$69,2,FALSE)</f>
        <v>A</v>
      </c>
      <c r="J4332" s="1">
        <f>VLOOKUP(A4332,'volatile collection data'!$G$6:$I$69,3,FALSE)</f>
        <v>8</v>
      </c>
      <c r="K4332" s="1" t="str">
        <f>VLOOKUP(A4332,'volatile collection data'!$G$6:$N$69,8,FALSE)</f>
        <v>1A</v>
      </c>
      <c r="L4332" s="1">
        <f>VLOOKUP(A4332,'volatile collection data'!$G$6:$J$69,4,FALSE)</f>
        <v>3.63</v>
      </c>
      <c r="M4332" s="1">
        <f>VLOOKUP($A4332,'volatile collection data'!$G$6:$M$69,6,FALSE)</f>
        <v>6</v>
      </c>
      <c r="N4332" s="1">
        <f>VLOOKUP($A4332,'volatile collection data'!$G$6:$M$69,7,FALSE)</f>
        <v>3.63</v>
      </c>
      <c r="O4332" s="1">
        <f>VLOOKUP(A4332,'volatile collection data'!$G$6:$K$69,5,FALSE)</f>
        <v>1</v>
      </c>
      <c r="P4332" s="1" t="str">
        <f t="shared" si="405"/>
        <v>8A</v>
      </c>
      <c r="Q4332">
        <f t="shared" si="403"/>
        <v>0.47683271681293865</v>
      </c>
      <c r="R4332" t="str">
        <f t="shared" si="406"/>
        <v>1A_1-A&amp;3.63%3.63@6</v>
      </c>
      <c r="S4332" t="str">
        <f t="shared" si="407"/>
        <v>8A-1A-VCS-Loc-22</v>
      </c>
      <c r="T4332" t="str">
        <f>IFERROR(IF(VLOOKUP(S4332,Bad!$A:$A,1,FALSE)='RAW2'!S4332,"yes","no"),"no")</f>
        <v>no</v>
      </c>
      <c r="U4332" t="str">
        <f>IFERROR(VLOOKUP(F4332,compounds!$A:$B,2,FALSE),"")</f>
        <v/>
      </c>
      <c r="V4332" t="str">
        <f>VLOOKUP(B4332,'volatile collection data'!$O:$P,2,FALSE)</f>
        <v>24.apr.22 1</v>
      </c>
    </row>
    <row r="4333" spans="1:22" x14ac:dyDescent="0.2">
      <c r="A4333" t="s">
        <v>394</v>
      </c>
      <c r="B4333" s="1" t="str">
        <f t="shared" si="404"/>
        <v>8A</v>
      </c>
      <c r="C4333">
        <v>16.853999999999999</v>
      </c>
      <c r="D4333">
        <f t="shared" si="402"/>
        <v>16.850000000000001</v>
      </c>
      <c r="E4333">
        <f>VLOOKUP(D4333,'Peak Combiner'!$A$5:$D$4980,4,FALSE)</f>
        <v>16.850000000000001</v>
      </c>
      <c r="F4333">
        <f>IFERROR(VLOOKUP(D4333,rt_comb!$A:$B,2,FALSE),D4333)</f>
        <v>16.850000000000001</v>
      </c>
      <c r="G4333">
        <v>6575383</v>
      </c>
      <c r="H4333">
        <f>SUMIFS($G:$G,$E:$E,18.51,'RAW2'!$A:$A,'RAW2'!A4333)</f>
        <v>50495234</v>
      </c>
      <c r="I4333" s="1" t="str">
        <f>VLOOKUP(A4333,'volatile collection data'!$G$6:$H$69,2,FALSE)</f>
        <v>A</v>
      </c>
      <c r="J4333" s="1">
        <f>VLOOKUP(A4333,'volatile collection data'!$G$6:$I$69,3,FALSE)</f>
        <v>8</v>
      </c>
      <c r="K4333" s="1" t="str">
        <f>VLOOKUP(A4333,'volatile collection data'!$G$6:$N$69,8,FALSE)</f>
        <v>1A</v>
      </c>
      <c r="L4333" s="1">
        <f>VLOOKUP(A4333,'volatile collection data'!$G$6:$J$69,4,FALSE)</f>
        <v>3.63</v>
      </c>
      <c r="M4333" s="1">
        <f>VLOOKUP($A4333,'volatile collection data'!$G$6:$M$69,6,FALSE)</f>
        <v>6</v>
      </c>
      <c r="N4333" s="1">
        <f>VLOOKUP($A4333,'volatile collection data'!$G$6:$M$69,7,FALSE)</f>
        <v>3.63</v>
      </c>
      <c r="O4333" s="1">
        <f>VLOOKUP(A4333,'volatile collection data'!$G$6:$K$69,5,FALSE)</f>
        <v>1</v>
      </c>
      <c r="P4333" s="1" t="str">
        <f t="shared" si="405"/>
        <v>8A</v>
      </c>
      <c r="Q4333">
        <f t="shared" si="403"/>
        <v>0.17936348958023385</v>
      </c>
      <c r="R4333" t="str">
        <f t="shared" si="406"/>
        <v>1A_1-A&amp;3.63%3.63@6</v>
      </c>
      <c r="S4333" t="str">
        <f t="shared" si="407"/>
        <v>8A-1A-VCS-Loc-22</v>
      </c>
      <c r="T4333" t="str">
        <f>IFERROR(IF(VLOOKUP(S4333,Bad!$A:$A,1,FALSE)='RAW2'!S4333,"yes","no"),"no")</f>
        <v>no</v>
      </c>
      <c r="U4333" t="str">
        <f>IFERROR(VLOOKUP(F4333,compounds!$A:$B,2,FALSE),"")</f>
        <v/>
      </c>
      <c r="V4333" t="str">
        <f>VLOOKUP(B4333,'volatile collection data'!$O:$P,2,FALSE)</f>
        <v>24.apr.22 1</v>
      </c>
    </row>
    <row r="4334" spans="1:22" x14ac:dyDescent="0.2">
      <c r="A4334" t="s">
        <v>394</v>
      </c>
      <c r="B4334" s="1" t="str">
        <f t="shared" si="404"/>
        <v>8A</v>
      </c>
      <c r="C4334">
        <v>17.036999999999999</v>
      </c>
      <c r="D4334">
        <f t="shared" si="402"/>
        <v>17.04</v>
      </c>
      <c r="E4334">
        <f>VLOOKUP(D4334,'Peak Combiner'!$A$5:$D$4980,4,FALSE)</f>
        <v>17.04</v>
      </c>
      <c r="F4334">
        <f>IFERROR(VLOOKUP(D4334,rt_comb!$A:$B,2,FALSE),D4334)</f>
        <v>17.04</v>
      </c>
      <c r="G4334">
        <v>633511</v>
      </c>
      <c r="H4334">
        <f>SUMIFS($G:$G,$E:$E,18.51,'RAW2'!$A:$A,'RAW2'!A4334)</f>
        <v>50495234</v>
      </c>
      <c r="I4334" s="1" t="str">
        <f>VLOOKUP(A4334,'volatile collection data'!$G$6:$H$69,2,FALSE)</f>
        <v>A</v>
      </c>
      <c r="J4334" s="1">
        <f>VLOOKUP(A4334,'volatile collection data'!$G$6:$I$69,3,FALSE)</f>
        <v>8</v>
      </c>
      <c r="K4334" s="1" t="str">
        <f>VLOOKUP(A4334,'volatile collection data'!$G$6:$N$69,8,FALSE)</f>
        <v>1A</v>
      </c>
      <c r="L4334" s="1">
        <f>VLOOKUP(A4334,'volatile collection data'!$G$6:$J$69,4,FALSE)</f>
        <v>3.63</v>
      </c>
      <c r="M4334" s="1">
        <f>VLOOKUP($A4334,'volatile collection data'!$G$6:$M$69,6,FALSE)</f>
        <v>6</v>
      </c>
      <c r="N4334" s="1">
        <f>VLOOKUP($A4334,'volatile collection data'!$G$6:$M$69,7,FALSE)</f>
        <v>3.63</v>
      </c>
      <c r="O4334" s="1">
        <f>VLOOKUP(A4334,'volatile collection data'!$G$6:$K$69,5,FALSE)</f>
        <v>1</v>
      </c>
      <c r="P4334" s="1" t="str">
        <f t="shared" si="405"/>
        <v>8A</v>
      </c>
      <c r="Q4334">
        <f t="shared" si="403"/>
        <v>1.7280931566642357E-2</v>
      </c>
      <c r="R4334" t="str">
        <f t="shared" si="406"/>
        <v>1A_1-A&amp;3.63%3.63@6</v>
      </c>
      <c r="S4334" t="str">
        <f t="shared" si="407"/>
        <v>8A-1A-VCS-Loc-22</v>
      </c>
      <c r="T4334" t="str">
        <f>IFERROR(IF(VLOOKUP(S4334,Bad!$A:$A,1,FALSE)='RAW2'!S4334,"yes","no"),"no")</f>
        <v>no</v>
      </c>
      <c r="U4334" t="str">
        <f>IFERROR(VLOOKUP(F4334,compounds!$A:$B,2,FALSE),"")</f>
        <v/>
      </c>
      <c r="V4334" t="str">
        <f>VLOOKUP(B4334,'volatile collection data'!$O:$P,2,FALSE)</f>
        <v>24.apr.22 1</v>
      </c>
    </row>
    <row r="4335" spans="1:22" x14ac:dyDescent="0.2">
      <c r="A4335" t="s">
        <v>394</v>
      </c>
      <c r="B4335" s="1" t="str">
        <f t="shared" si="404"/>
        <v>8A</v>
      </c>
      <c r="C4335">
        <v>17.202000000000002</v>
      </c>
      <c r="D4335">
        <f t="shared" si="402"/>
        <v>17.2</v>
      </c>
      <c r="E4335">
        <f>VLOOKUP(D4335,'Peak Combiner'!$A$5:$D$4980,4,FALSE)</f>
        <v>17.2</v>
      </c>
      <c r="F4335">
        <f>IFERROR(VLOOKUP(D4335,rt_comb!$A:$B,2,FALSE),D4335)</f>
        <v>17.2</v>
      </c>
      <c r="G4335">
        <v>2127055</v>
      </c>
      <c r="H4335">
        <f>SUMIFS($G:$G,$E:$E,18.51,'RAW2'!$A:$A,'RAW2'!A4335)</f>
        <v>50495234</v>
      </c>
      <c r="I4335" s="1" t="str">
        <f>VLOOKUP(A4335,'volatile collection data'!$G$6:$H$69,2,FALSE)</f>
        <v>A</v>
      </c>
      <c r="J4335" s="1">
        <f>VLOOKUP(A4335,'volatile collection data'!$G$6:$I$69,3,FALSE)</f>
        <v>8</v>
      </c>
      <c r="K4335" s="1" t="str">
        <f>VLOOKUP(A4335,'volatile collection data'!$G$6:$N$69,8,FALSE)</f>
        <v>1A</v>
      </c>
      <c r="L4335" s="1">
        <f>VLOOKUP(A4335,'volatile collection data'!$G$6:$J$69,4,FALSE)</f>
        <v>3.63</v>
      </c>
      <c r="M4335" s="1">
        <f>VLOOKUP($A4335,'volatile collection data'!$G$6:$M$69,6,FALSE)</f>
        <v>6</v>
      </c>
      <c r="N4335" s="1">
        <f>VLOOKUP($A4335,'volatile collection data'!$G$6:$M$69,7,FALSE)</f>
        <v>3.63</v>
      </c>
      <c r="O4335" s="1">
        <f>VLOOKUP(A4335,'volatile collection data'!$G$6:$K$69,5,FALSE)</f>
        <v>1</v>
      </c>
      <c r="P4335" s="1" t="str">
        <f t="shared" si="405"/>
        <v>8A</v>
      </c>
      <c r="Q4335">
        <f t="shared" si="403"/>
        <v>5.8021868433988454E-2</v>
      </c>
      <c r="R4335" t="str">
        <f t="shared" si="406"/>
        <v>1A_1-A&amp;3.63%3.63@6</v>
      </c>
      <c r="S4335" t="str">
        <f t="shared" si="407"/>
        <v>8A-1A-VCS-Loc-22</v>
      </c>
      <c r="T4335" t="str">
        <f>IFERROR(IF(VLOOKUP(S4335,Bad!$A:$A,1,FALSE)='RAW2'!S4335,"yes","no"),"no")</f>
        <v>no</v>
      </c>
      <c r="U4335" t="str">
        <f>IFERROR(VLOOKUP(F4335,compounds!$A:$B,2,FALSE),"")</f>
        <v/>
      </c>
      <c r="V4335" t="str">
        <f>VLOOKUP(B4335,'volatile collection data'!$O:$P,2,FALSE)</f>
        <v>24.apr.22 1</v>
      </c>
    </row>
    <row r="4336" spans="1:22" x14ac:dyDescent="0.2">
      <c r="A4336" t="s">
        <v>394</v>
      </c>
      <c r="B4336" s="1" t="str">
        <f t="shared" si="404"/>
        <v>8A</v>
      </c>
      <c r="C4336">
        <v>17.823</v>
      </c>
      <c r="D4336">
        <f t="shared" si="402"/>
        <v>17.82</v>
      </c>
      <c r="E4336">
        <f>VLOOKUP(D4336,'Peak Combiner'!$A$5:$D$4980,4,FALSE)</f>
        <v>17.82</v>
      </c>
      <c r="F4336">
        <f>IFERROR(VLOOKUP(D4336,rt_comb!$A:$B,2,FALSE),D4336)</f>
        <v>17.82</v>
      </c>
      <c r="G4336">
        <v>9354023</v>
      </c>
      <c r="H4336">
        <f>SUMIFS($G:$G,$E:$E,18.51,'RAW2'!$A:$A,'RAW2'!A4336)</f>
        <v>50495234</v>
      </c>
      <c r="I4336" s="1" t="str">
        <f>VLOOKUP(A4336,'volatile collection data'!$G$6:$H$69,2,FALSE)</f>
        <v>A</v>
      </c>
      <c r="J4336" s="1">
        <f>VLOOKUP(A4336,'volatile collection data'!$G$6:$I$69,3,FALSE)</f>
        <v>8</v>
      </c>
      <c r="K4336" s="1" t="str">
        <f>VLOOKUP(A4336,'volatile collection data'!$G$6:$N$69,8,FALSE)</f>
        <v>1A</v>
      </c>
      <c r="L4336" s="1">
        <f>VLOOKUP(A4336,'volatile collection data'!$G$6:$J$69,4,FALSE)</f>
        <v>3.63</v>
      </c>
      <c r="M4336" s="1">
        <f>VLOOKUP($A4336,'volatile collection data'!$G$6:$M$69,6,FALSE)</f>
        <v>6</v>
      </c>
      <c r="N4336" s="1">
        <f>VLOOKUP($A4336,'volatile collection data'!$G$6:$M$69,7,FALSE)</f>
        <v>3.63</v>
      </c>
      <c r="O4336" s="1">
        <f>VLOOKUP(A4336,'volatile collection data'!$G$6:$K$69,5,FALSE)</f>
        <v>1</v>
      </c>
      <c r="P4336" s="1" t="str">
        <f t="shared" si="405"/>
        <v>8A</v>
      </c>
      <c r="Q4336">
        <f t="shared" si="403"/>
        <v>0.25515931268091419</v>
      </c>
      <c r="R4336" t="str">
        <f t="shared" si="406"/>
        <v>1A_1-A&amp;3.63%3.63@6</v>
      </c>
      <c r="S4336" t="str">
        <f t="shared" si="407"/>
        <v>8A-1A-VCS-Loc-22</v>
      </c>
      <c r="T4336" t="str">
        <f>IFERROR(IF(VLOOKUP(S4336,Bad!$A:$A,1,FALSE)='RAW2'!S4336,"yes","no"),"no")</f>
        <v>no</v>
      </c>
      <c r="U4336" t="str">
        <f>IFERROR(VLOOKUP(F4336,compounds!$A:$B,2,FALSE),"")</f>
        <v/>
      </c>
      <c r="V4336" t="str">
        <f>VLOOKUP(B4336,'volatile collection data'!$O:$P,2,FALSE)</f>
        <v>24.apr.22 1</v>
      </c>
    </row>
    <row r="4337" spans="1:22" x14ac:dyDescent="0.2">
      <c r="A4337" t="s">
        <v>394</v>
      </c>
      <c r="B4337" s="1" t="str">
        <f t="shared" si="404"/>
        <v>8A</v>
      </c>
      <c r="C4337">
        <v>17.876000000000001</v>
      </c>
      <c r="D4337">
        <f t="shared" si="402"/>
        <v>17.88</v>
      </c>
      <c r="E4337">
        <f>VLOOKUP(D4337,'Peak Combiner'!$A$5:$D$4980,4,FALSE)</f>
        <v>17.87</v>
      </c>
      <c r="F4337">
        <f>IFERROR(VLOOKUP(D4337,rt_comb!$A:$B,2,FALSE),D4337)</f>
        <v>17.88</v>
      </c>
      <c r="G4337">
        <v>7316986</v>
      </c>
      <c r="H4337">
        <f>SUMIFS($G:$G,$E:$E,18.51,'RAW2'!$A:$A,'RAW2'!A4337)</f>
        <v>50495234</v>
      </c>
      <c r="I4337" s="1" t="str">
        <f>VLOOKUP(A4337,'volatile collection data'!$G$6:$H$69,2,FALSE)</f>
        <v>A</v>
      </c>
      <c r="J4337" s="1">
        <f>VLOOKUP(A4337,'volatile collection data'!$G$6:$I$69,3,FALSE)</f>
        <v>8</v>
      </c>
      <c r="K4337" s="1" t="str">
        <f>VLOOKUP(A4337,'volatile collection data'!$G$6:$N$69,8,FALSE)</f>
        <v>1A</v>
      </c>
      <c r="L4337" s="1">
        <f>VLOOKUP(A4337,'volatile collection data'!$G$6:$J$69,4,FALSE)</f>
        <v>3.63</v>
      </c>
      <c r="M4337" s="1">
        <f>VLOOKUP($A4337,'volatile collection data'!$G$6:$M$69,6,FALSE)</f>
        <v>6</v>
      </c>
      <c r="N4337" s="1">
        <f>VLOOKUP($A4337,'volatile collection data'!$G$6:$M$69,7,FALSE)</f>
        <v>3.63</v>
      </c>
      <c r="O4337" s="1">
        <f>VLOOKUP(A4337,'volatile collection data'!$G$6:$K$69,5,FALSE)</f>
        <v>1</v>
      </c>
      <c r="P4337" s="1" t="str">
        <f t="shared" si="405"/>
        <v>8A</v>
      </c>
      <c r="Q4337">
        <f t="shared" si="403"/>
        <v>0.19959295788088949</v>
      </c>
      <c r="R4337" t="str">
        <f t="shared" si="406"/>
        <v>1A_1-A&amp;3.63%3.63@6</v>
      </c>
      <c r="S4337" t="str">
        <f t="shared" si="407"/>
        <v>8A-1A-VCS-Loc-22</v>
      </c>
      <c r="T4337" t="str">
        <f>IFERROR(IF(VLOOKUP(S4337,Bad!$A:$A,1,FALSE)='RAW2'!S4337,"yes","no"),"no")</f>
        <v>no</v>
      </c>
      <c r="U4337" t="str">
        <f>IFERROR(VLOOKUP(F4337,compounds!$A:$B,2,FALSE),"")</f>
        <v/>
      </c>
      <c r="V4337" t="str">
        <f>VLOOKUP(B4337,'volatile collection data'!$O:$P,2,FALSE)</f>
        <v>24.apr.22 1</v>
      </c>
    </row>
    <row r="4338" spans="1:22" x14ac:dyDescent="0.2">
      <c r="A4338" t="s">
        <v>394</v>
      </c>
      <c r="B4338" s="1" t="str">
        <f t="shared" si="404"/>
        <v>8A</v>
      </c>
      <c r="C4338">
        <v>18.087</v>
      </c>
      <c r="D4338">
        <f t="shared" si="402"/>
        <v>18.09</v>
      </c>
      <c r="E4338">
        <f>VLOOKUP(D4338,'Peak Combiner'!$A$5:$D$4980,4,FALSE)</f>
        <v>18.09</v>
      </c>
      <c r="F4338">
        <f>IFERROR(VLOOKUP(D4338,rt_comb!$A:$B,2,FALSE),D4338)</f>
        <v>18.09</v>
      </c>
      <c r="G4338">
        <v>2588943</v>
      </c>
      <c r="H4338">
        <f>SUMIFS($G:$G,$E:$E,18.51,'RAW2'!$A:$A,'RAW2'!A4338)</f>
        <v>50495234</v>
      </c>
      <c r="I4338" s="1" t="str">
        <f>VLOOKUP(A4338,'volatile collection data'!$G$6:$H$69,2,FALSE)</f>
        <v>A</v>
      </c>
      <c r="J4338" s="1">
        <f>VLOOKUP(A4338,'volatile collection data'!$G$6:$I$69,3,FALSE)</f>
        <v>8</v>
      </c>
      <c r="K4338" s="1" t="str">
        <f>VLOOKUP(A4338,'volatile collection data'!$G$6:$N$69,8,FALSE)</f>
        <v>1A</v>
      </c>
      <c r="L4338" s="1">
        <f>VLOOKUP(A4338,'volatile collection data'!$G$6:$J$69,4,FALSE)</f>
        <v>3.63</v>
      </c>
      <c r="M4338" s="1">
        <f>VLOOKUP($A4338,'volatile collection data'!$G$6:$M$69,6,FALSE)</f>
        <v>6</v>
      </c>
      <c r="N4338" s="1">
        <f>VLOOKUP($A4338,'volatile collection data'!$G$6:$M$69,7,FALSE)</f>
        <v>3.63</v>
      </c>
      <c r="O4338" s="1">
        <f>VLOOKUP(A4338,'volatile collection data'!$G$6:$K$69,5,FALSE)</f>
        <v>1</v>
      </c>
      <c r="P4338" s="1" t="str">
        <f t="shared" si="405"/>
        <v>8A</v>
      </c>
      <c r="Q4338">
        <f t="shared" si="403"/>
        <v>7.0621262792497308E-2</v>
      </c>
      <c r="R4338" t="str">
        <f t="shared" si="406"/>
        <v>1A_1-A&amp;3.63%3.63@6</v>
      </c>
      <c r="S4338" t="str">
        <f t="shared" si="407"/>
        <v>8A-1A-VCS-Loc-22</v>
      </c>
      <c r="T4338" t="str">
        <f>IFERROR(IF(VLOOKUP(S4338,Bad!$A:$A,1,FALSE)='RAW2'!S4338,"yes","no"),"no")</f>
        <v>no</v>
      </c>
      <c r="U4338" t="str">
        <f>IFERROR(VLOOKUP(F4338,compounds!$A:$B,2,FALSE),"")</f>
        <v/>
      </c>
      <c r="V4338" t="str">
        <f>VLOOKUP(B4338,'volatile collection data'!$O:$P,2,FALSE)</f>
        <v>24.apr.22 1</v>
      </c>
    </row>
    <row r="4339" spans="1:22" x14ac:dyDescent="0.2">
      <c r="A4339" t="s">
        <v>394</v>
      </c>
      <c r="B4339" s="1" t="str">
        <f t="shared" si="404"/>
        <v>8A</v>
      </c>
      <c r="C4339">
        <v>18.212</v>
      </c>
      <c r="D4339">
        <f t="shared" si="402"/>
        <v>18.21</v>
      </c>
      <c r="E4339">
        <f>VLOOKUP(D4339,'Peak Combiner'!$A$5:$D$4980,4,FALSE)</f>
        <v>18.21</v>
      </c>
      <c r="F4339">
        <f>IFERROR(VLOOKUP(D4339,rt_comb!$A:$B,2,FALSE),D4339)</f>
        <v>18.21</v>
      </c>
      <c r="G4339">
        <v>2402705</v>
      </c>
      <c r="H4339">
        <f>SUMIFS($G:$G,$E:$E,18.51,'RAW2'!$A:$A,'RAW2'!A4339)</f>
        <v>50495234</v>
      </c>
      <c r="I4339" s="1" t="str">
        <f>VLOOKUP(A4339,'volatile collection data'!$G$6:$H$69,2,FALSE)</f>
        <v>A</v>
      </c>
      <c r="J4339" s="1">
        <f>VLOOKUP(A4339,'volatile collection data'!$G$6:$I$69,3,FALSE)</f>
        <v>8</v>
      </c>
      <c r="K4339" s="1" t="str">
        <f>VLOOKUP(A4339,'volatile collection data'!$G$6:$N$69,8,FALSE)</f>
        <v>1A</v>
      </c>
      <c r="L4339" s="1">
        <f>VLOOKUP(A4339,'volatile collection data'!$G$6:$J$69,4,FALSE)</f>
        <v>3.63</v>
      </c>
      <c r="M4339" s="1">
        <f>VLOOKUP($A4339,'volatile collection data'!$G$6:$M$69,6,FALSE)</f>
        <v>6</v>
      </c>
      <c r="N4339" s="1">
        <f>VLOOKUP($A4339,'volatile collection data'!$G$6:$M$69,7,FALSE)</f>
        <v>3.63</v>
      </c>
      <c r="O4339" s="1">
        <f>VLOOKUP(A4339,'volatile collection data'!$G$6:$K$69,5,FALSE)</f>
        <v>1</v>
      </c>
      <c r="P4339" s="1" t="str">
        <f t="shared" si="405"/>
        <v>8A</v>
      </c>
      <c r="Q4339">
        <f t="shared" si="403"/>
        <v>6.5541057187372312E-2</v>
      </c>
      <c r="R4339" t="str">
        <f t="shared" si="406"/>
        <v>1A_1-A&amp;3.63%3.63@6</v>
      </c>
      <c r="S4339" t="str">
        <f t="shared" si="407"/>
        <v>8A-1A-VCS-Loc-22</v>
      </c>
      <c r="T4339" t="str">
        <f>IFERROR(IF(VLOOKUP(S4339,Bad!$A:$A,1,FALSE)='RAW2'!S4339,"yes","no"),"no")</f>
        <v>no</v>
      </c>
      <c r="U4339" t="str">
        <f>IFERROR(VLOOKUP(F4339,compounds!$A:$B,2,FALSE),"")</f>
        <v/>
      </c>
      <c r="V4339" t="str">
        <f>VLOOKUP(B4339,'volatile collection data'!$O:$P,2,FALSE)</f>
        <v>24.apr.22 1</v>
      </c>
    </row>
    <row r="4340" spans="1:22" x14ac:dyDescent="0.2">
      <c r="A4340" t="s">
        <v>394</v>
      </c>
      <c r="B4340" s="1" t="str">
        <f t="shared" si="404"/>
        <v>8A</v>
      </c>
      <c r="C4340">
        <v>18.411000000000001</v>
      </c>
      <c r="D4340">
        <f t="shared" si="402"/>
        <v>18.41</v>
      </c>
      <c r="E4340">
        <f>VLOOKUP(D4340,'Peak Combiner'!$A$5:$D$4980,4,FALSE)</f>
        <v>18.41</v>
      </c>
      <c r="F4340">
        <f>IFERROR(VLOOKUP(D4340,rt_comb!$A:$B,2,FALSE),D4340)</f>
        <v>18.41</v>
      </c>
      <c r="G4340">
        <v>1939204</v>
      </c>
      <c r="H4340">
        <f>SUMIFS($G:$G,$E:$E,18.51,'RAW2'!$A:$A,'RAW2'!A4340)</f>
        <v>50495234</v>
      </c>
      <c r="I4340" s="1" t="str">
        <f>VLOOKUP(A4340,'volatile collection data'!$G$6:$H$69,2,FALSE)</f>
        <v>A</v>
      </c>
      <c r="J4340" s="1">
        <f>VLOOKUP(A4340,'volatile collection data'!$G$6:$I$69,3,FALSE)</f>
        <v>8</v>
      </c>
      <c r="K4340" s="1" t="str">
        <f>VLOOKUP(A4340,'volatile collection data'!$G$6:$N$69,8,FALSE)</f>
        <v>1A</v>
      </c>
      <c r="L4340" s="1">
        <f>VLOOKUP(A4340,'volatile collection data'!$G$6:$J$69,4,FALSE)</f>
        <v>3.63</v>
      </c>
      <c r="M4340" s="1">
        <f>VLOOKUP($A4340,'volatile collection data'!$G$6:$M$69,6,FALSE)</f>
        <v>6</v>
      </c>
      <c r="N4340" s="1">
        <f>VLOOKUP($A4340,'volatile collection data'!$G$6:$M$69,7,FALSE)</f>
        <v>3.63</v>
      </c>
      <c r="O4340" s="1">
        <f>VLOOKUP(A4340,'volatile collection data'!$G$6:$K$69,5,FALSE)</f>
        <v>1</v>
      </c>
      <c r="P4340" s="1" t="str">
        <f t="shared" si="405"/>
        <v>8A</v>
      </c>
      <c r="Q4340">
        <f t="shared" si="403"/>
        <v>5.2897663367738094E-2</v>
      </c>
      <c r="R4340" t="str">
        <f t="shared" si="406"/>
        <v>1A_1-A&amp;3.63%3.63@6</v>
      </c>
      <c r="S4340" t="str">
        <f t="shared" si="407"/>
        <v>8A-1A-VCS-Loc-22</v>
      </c>
      <c r="T4340" t="str">
        <f>IFERROR(IF(VLOOKUP(S4340,Bad!$A:$A,1,FALSE)='RAW2'!S4340,"yes","no"),"no")</f>
        <v>no</v>
      </c>
      <c r="U4340" t="str">
        <f>IFERROR(VLOOKUP(F4340,compounds!$A:$B,2,FALSE),"")</f>
        <v/>
      </c>
      <c r="V4340" t="str">
        <f>VLOOKUP(B4340,'volatile collection data'!$O:$P,2,FALSE)</f>
        <v>24.apr.22 1</v>
      </c>
    </row>
    <row r="4341" spans="1:22" x14ac:dyDescent="0.2">
      <c r="A4341" t="s">
        <v>394</v>
      </c>
      <c r="B4341" s="1" t="str">
        <f t="shared" si="404"/>
        <v>8A</v>
      </c>
      <c r="C4341">
        <v>18.515999999999998</v>
      </c>
      <c r="D4341">
        <f t="shared" si="402"/>
        <v>18.52</v>
      </c>
      <c r="E4341">
        <f>VLOOKUP(D4341,'Peak Combiner'!$A$5:$D$4980,4,FALSE)</f>
        <v>18.510000000000002</v>
      </c>
      <c r="F4341">
        <f>IFERROR(VLOOKUP(D4341,rt_comb!$A:$B,2,FALSE),D4341)</f>
        <v>18.52</v>
      </c>
      <c r="G4341">
        <v>50495234</v>
      </c>
      <c r="H4341">
        <f>SUMIFS($G:$G,$E:$E,18.51,'RAW2'!$A:$A,'RAW2'!A4341)</f>
        <v>50495234</v>
      </c>
      <c r="I4341" s="1" t="str">
        <f>VLOOKUP(A4341,'volatile collection data'!$G$6:$H$69,2,FALSE)</f>
        <v>A</v>
      </c>
      <c r="J4341" s="1">
        <f>VLOOKUP(A4341,'volatile collection data'!$G$6:$I$69,3,FALSE)</f>
        <v>8</v>
      </c>
      <c r="K4341" s="1" t="str">
        <f>VLOOKUP(A4341,'volatile collection data'!$G$6:$N$69,8,FALSE)</f>
        <v>1A</v>
      </c>
      <c r="L4341" s="1">
        <f>VLOOKUP(A4341,'volatile collection data'!$G$6:$J$69,4,FALSE)</f>
        <v>3.63</v>
      </c>
      <c r="M4341" s="1">
        <f>VLOOKUP($A4341,'volatile collection data'!$G$6:$M$69,6,FALSE)</f>
        <v>6</v>
      </c>
      <c r="N4341" s="1">
        <f>VLOOKUP($A4341,'volatile collection data'!$G$6:$M$69,7,FALSE)</f>
        <v>3.63</v>
      </c>
      <c r="O4341" s="1">
        <f>VLOOKUP(A4341,'volatile collection data'!$G$6:$K$69,5,FALSE)</f>
        <v>1</v>
      </c>
      <c r="P4341" s="1" t="str">
        <f t="shared" si="405"/>
        <v>8A</v>
      </c>
      <c r="Q4341">
        <f t="shared" si="403"/>
        <v>1.3774104683195594</v>
      </c>
      <c r="R4341" t="str">
        <f t="shared" si="406"/>
        <v>1A_1-A&amp;3.63%3.63@6</v>
      </c>
      <c r="S4341" t="str">
        <f t="shared" si="407"/>
        <v>8A-1A-VCS-Loc-22</v>
      </c>
      <c r="T4341" t="str">
        <f>IFERROR(IF(VLOOKUP(S4341,Bad!$A:$A,1,FALSE)='RAW2'!S4341,"yes","no"),"no")</f>
        <v>no</v>
      </c>
      <c r="U4341" t="str">
        <f>IFERROR(VLOOKUP(F4341,compounds!$A:$B,2,FALSE),"")</f>
        <v>standard</v>
      </c>
      <c r="V4341" t="str">
        <f>VLOOKUP(B4341,'volatile collection data'!$O:$P,2,FALSE)</f>
        <v>24.apr.22 1</v>
      </c>
    </row>
    <row r="4342" spans="1:22" x14ac:dyDescent="0.2">
      <c r="A4342" t="s">
        <v>394</v>
      </c>
      <c r="B4342" s="1" t="str">
        <f t="shared" si="404"/>
        <v>8A</v>
      </c>
      <c r="C4342">
        <v>20.050999999999998</v>
      </c>
      <c r="D4342">
        <f t="shared" si="402"/>
        <v>20.05</v>
      </c>
      <c r="E4342">
        <f>VLOOKUP(D4342,'Peak Combiner'!$A$5:$D$4980,4,FALSE)</f>
        <v>20.05</v>
      </c>
      <c r="F4342">
        <f>IFERROR(VLOOKUP(D4342,rt_comb!$A:$B,2,FALSE),D4342)</f>
        <v>20.05</v>
      </c>
      <c r="G4342">
        <v>981775</v>
      </c>
      <c r="H4342">
        <f>SUMIFS($G:$G,$E:$E,18.51,'RAW2'!$A:$A,'RAW2'!A4342)</f>
        <v>50495234</v>
      </c>
      <c r="I4342" s="1" t="str">
        <f>VLOOKUP(A4342,'volatile collection data'!$G$6:$H$69,2,FALSE)</f>
        <v>A</v>
      </c>
      <c r="J4342" s="1">
        <f>VLOOKUP(A4342,'volatile collection data'!$G$6:$I$69,3,FALSE)</f>
        <v>8</v>
      </c>
      <c r="K4342" s="1" t="str">
        <f>VLOOKUP(A4342,'volatile collection data'!$G$6:$N$69,8,FALSE)</f>
        <v>1A</v>
      </c>
      <c r="L4342" s="1">
        <f>VLOOKUP(A4342,'volatile collection data'!$G$6:$J$69,4,FALSE)</f>
        <v>3.63</v>
      </c>
      <c r="M4342" s="1">
        <f>VLOOKUP($A4342,'volatile collection data'!$G$6:$M$69,6,FALSE)</f>
        <v>6</v>
      </c>
      <c r="N4342" s="1">
        <f>VLOOKUP($A4342,'volatile collection data'!$G$6:$M$69,7,FALSE)</f>
        <v>3.63</v>
      </c>
      <c r="O4342" s="1">
        <f>VLOOKUP(A4342,'volatile collection data'!$G$6:$K$69,5,FALSE)</f>
        <v>1</v>
      </c>
      <c r="P4342" s="1" t="str">
        <f t="shared" si="405"/>
        <v>8A</v>
      </c>
      <c r="Q4342">
        <f t="shared" si="403"/>
        <v>2.6780887133515122E-2</v>
      </c>
      <c r="R4342" t="str">
        <f t="shared" si="406"/>
        <v>1A_1-A&amp;3.63%3.63@6</v>
      </c>
      <c r="S4342" t="str">
        <f t="shared" si="407"/>
        <v>8A-1A-VCS-Loc-22</v>
      </c>
      <c r="T4342" t="str">
        <f>IFERROR(IF(VLOOKUP(S4342,Bad!$A:$A,1,FALSE)='RAW2'!S4342,"yes","no"),"no")</f>
        <v>no</v>
      </c>
      <c r="U4342" t="str">
        <f>IFERROR(VLOOKUP(F4342,compounds!$A:$B,2,FALSE),"")</f>
        <v>tridecane</v>
      </c>
      <c r="V4342" t="str">
        <f>VLOOKUP(B4342,'volatile collection data'!$O:$P,2,FALSE)</f>
        <v>24.apr.22 1</v>
      </c>
    </row>
    <row r="4343" spans="1:22" x14ac:dyDescent="0.2">
      <c r="A4343" t="s">
        <v>394</v>
      </c>
      <c r="B4343" s="1" t="str">
        <f t="shared" si="404"/>
        <v>8A</v>
      </c>
      <c r="C4343">
        <v>20.85</v>
      </c>
      <c r="D4343">
        <f t="shared" si="402"/>
        <v>20.85</v>
      </c>
      <c r="E4343">
        <f>VLOOKUP(D4343,'Peak Combiner'!$A$5:$D$4980,4,FALSE)</f>
        <v>20.85</v>
      </c>
      <c r="F4343">
        <f>IFERROR(VLOOKUP(D4343,rt_comb!$A:$B,2,FALSE),D4343)</f>
        <v>20.85</v>
      </c>
      <c r="G4343">
        <v>1368298</v>
      </c>
      <c r="H4343">
        <f>SUMIFS($G:$G,$E:$E,18.51,'RAW2'!$A:$A,'RAW2'!A4343)</f>
        <v>50495234</v>
      </c>
      <c r="I4343" s="1" t="str">
        <f>VLOOKUP(A4343,'volatile collection data'!$G$6:$H$69,2,FALSE)</f>
        <v>A</v>
      </c>
      <c r="J4343" s="1">
        <f>VLOOKUP(A4343,'volatile collection data'!$G$6:$I$69,3,FALSE)</f>
        <v>8</v>
      </c>
      <c r="K4343" s="1" t="str">
        <f>VLOOKUP(A4343,'volatile collection data'!$G$6:$N$69,8,FALSE)</f>
        <v>1A</v>
      </c>
      <c r="L4343" s="1">
        <f>VLOOKUP(A4343,'volatile collection data'!$G$6:$J$69,4,FALSE)</f>
        <v>3.63</v>
      </c>
      <c r="M4343" s="1">
        <f>VLOOKUP($A4343,'volatile collection data'!$G$6:$M$69,6,FALSE)</f>
        <v>6</v>
      </c>
      <c r="N4343" s="1">
        <f>VLOOKUP($A4343,'volatile collection data'!$G$6:$M$69,7,FALSE)</f>
        <v>3.63</v>
      </c>
      <c r="O4343" s="1">
        <f>VLOOKUP(A4343,'volatile collection data'!$G$6:$K$69,5,FALSE)</f>
        <v>1</v>
      </c>
      <c r="P4343" s="1" t="str">
        <f t="shared" si="405"/>
        <v>8A</v>
      </c>
      <c r="Q4343">
        <f t="shared" si="403"/>
        <v>3.7324472820161929E-2</v>
      </c>
      <c r="R4343" t="str">
        <f t="shared" si="406"/>
        <v>1A_1-A&amp;3.63%3.63@6</v>
      </c>
      <c r="S4343" t="str">
        <f t="shared" si="407"/>
        <v>8A-1A-VCS-Loc-22</v>
      </c>
      <c r="T4343" t="str">
        <f>IFERROR(IF(VLOOKUP(S4343,Bad!$A:$A,1,FALSE)='RAW2'!S4343,"yes","no"),"no")</f>
        <v>no</v>
      </c>
      <c r="U4343" t="str">
        <f>IFERROR(VLOOKUP(F4343,compounds!$A:$B,2,FALSE),"")</f>
        <v>nanodecane</v>
      </c>
      <c r="V4343" t="str">
        <f>VLOOKUP(B4343,'volatile collection data'!$O:$P,2,FALSE)</f>
        <v>24.apr.22 1</v>
      </c>
    </row>
    <row r="4344" spans="1:22" x14ac:dyDescent="0.2">
      <c r="A4344" t="s">
        <v>394</v>
      </c>
      <c r="B4344" s="1" t="str">
        <f t="shared" si="404"/>
        <v>8A</v>
      </c>
      <c r="C4344">
        <v>21.088999999999999</v>
      </c>
      <c r="D4344">
        <f t="shared" si="402"/>
        <v>21.09</v>
      </c>
      <c r="E4344">
        <f>VLOOKUP(D4344,'Peak Combiner'!$A$5:$D$4980,4,FALSE)</f>
        <v>21.07</v>
      </c>
      <c r="F4344">
        <f>IFERROR(VLOOKUP(D4344,rt_comb!$A:$B,2,FALSE),D4344)</f>
        <v>21.09</v>
      </c>
      <c r="G4344">
        <v>2942064</v>
      </c>
      <c r="H4344">
        <f>SUMIFS($G:$G,$E:$E,18.51,'RAW2'!$A:$A,'RAW2'!A4344)</f>
        <v>50495234</v>
      </c>
      <c r="I4344" s="1" t="str">
        <f>VLOOKUP(A4344,'volatile collection data'!$G$6:$H$69,2,FALSE)</f>
        <v>A</v>
      </c>
      <c r="J4344" s="1">
        <f>VLOOKUP(A4344,'volatile collection data'!$G$6:$I$69,3,FALSE)</f>
        <v>8</v>
      </c>
      <c r="K4344" s="1" t="str">
        <f>VLOOKUP(A4344,'volatile collection data'!$G$6:$N$69,8,FALSE)</f>
        <v>1A</v>
      </c>
      <c r="L4344" s="1">
        <f>VLOOKUP(A4344,'volatile collection data'!$G$6:$J$69,4,FALSE)</f>
        <v>3.63</v>
      </c>
      <c r="M4344" s="1">
        <f>VLOOKUP($A4344,'volatile collection data'!$G$6:$M$69,6,FALSE)</f>
        <v>6</v>
      </c>
      <c r="N4344" s="1">
        <f>VLOOKUP($A4344,'volatile collection data'!$G$6:$M$69,7,FALSE)</f>
        <v>3.63</v>
      </c>
      <c r="O4344" s="1">
        <f>VLOOKUP(A4344,'volatile collection data'!$G$6:$K$69,5,FALSE)</f>
        <v>1</v>
      </c>
      <c r="P4344" s="1" t="str">
        <f t="shared" si="405"/>
        <v>8A</v>
      </c>
      <c r="Q4344">
        <f t="shared" si="403"/>
        <v>8.0253707747272071E-2</v>
      </c>
      <c r="R4344" t="str">
        <f t="shared" si="406"/>
        <v>1A_1-A&amp;3.63%3.63@6</v>
      </c>
      <c r="S4344" t="str">
        <f t="shared" si="407"/>
        <v>8A-1A-VCS-Loc-22</v>
      </c>
      <c r="T4344" t="str">
        <f>IFERROR(IF(VLOOKUP(S4344,Bad!$A:$A,1,FALSE)='RAW2'!S4344,"yes","no"),"no")</f>
        <v>no</v>
      </c>
      <c r="U4344" t="str">
        <f>IFERROR(VLOOKUP(F4344,compounds!$A:$B,2,FALSE),"")</f>
        <v/>
      </c>
      <c r="V4344" t="str">
        <f>VLOOKUP(B4344,'volatile collection data'!$O:$P,2,FALSE)</f>
        <v>24.apr.22 1</v>
      </c>
    </row>
    <row r="4345" spans="1:22" x14ac:dyDescent="0.2">
      <c r="A4345" t="s">
        <v>394</v>
      </c>
      <c r="B4345" s="1" t="str">
        <f t="shared" si="404"/>
        <v>8A</v>
      </c>
      <c r="C4345">
        <v>21.324000000000002</v>
      </c>
      <c r="D4345">
        <f t="shared" si="402"/>
        <v>21.32</v>
      </c>
      <c r="E4345">
        <f>VLOOKUP(D4345,'Peak Combiner'!$A$5:$D$4980,4,FALSE)</f>
        <v>21.28</v>
      </c>
      <c r="F4345">
        <f>IFERROR(VLOOKUP(D4345,rt_comb!$A:$B,2,FALSE),D4345)</f>
        <v>21.32</v>
      </c>
      <c r="G4345">
        <v>6043740</v>
      </c>
      <c r="H4345">
        <f>SUMIFS($G:$G,$E:$E,18.51,'RAW2'!$A:$A,'RAW2'!A4345)</f>
        <v>50495234</v>
      </c>
      <c r="I4345" s="1" t="str">
        <f>VLOOKUP(A4345,'volatile collection data'!$G$6:$H$69,2,FALSE)</f>
        <v>A</v>
      </c>
      <c r="J4345" s="1">
        <f>VLOOKUP(A4345,'volatile collection data'!$G$6:$I$69,3,FALSE)</f>
        <v>8</v>
      </c>
      <c r="K4345" s="1" t="str">
        <f>VLOOKUP(A4345,'volatile collection data'!$G$6:$N$69,8,FALSE)</f>
        <v>1A</v>
      </c>
      <c r="L4345" s="1">
        <f>VLOOKUP(A4345,'volatile collection data'!$G$6:$J$69,4,FALSE)</f>
        <v>3.63</v>
      </c>
      <c r="M4345" s="1">
        <f>VLOOKUP($A4345,'volatile collection data'!$G$6:$M$69,6,FALSE)</f>
        <v>6</v>
      </c>
      <c r="N4345" s="1">
        <f>VLOOKUP($A4345,'volatile collection data'!$G$6:$M$69,7,FALSE)</f>
        <v>3.63</v>
      </c>
      <c r="O4345" s="1">
        <f>VLOOKUP(A4345,'volatile collection data'!$G$6:$K$69,5,FALSE)</f>
        <v>1</v>
      </c>
      <c r="P4345" s="1" t="str">
        <f t="shared" si="405"/>
        <v>8A</v>
      </c>
      <c r="Q4345">
        <f t="shared" si="403"/>
        <v>0.16486131629376458</v>
      </c>
      <c r="R4345" t="str">
        <f t="shared" si="406"/>
        <v>1A_1-A&amp;3.63%3.63@6</v>
      </c>
      <c r="S4345" t="str">
        <f t="shared" si="407"/>
        <v>8A-1A-VCS-Loc-22</v>
      </c>
      <c r="T4345" t="str">
        <f>IFERROR(IF(VLOOKUP(S4345,Bad!$A:$A,1,FALSE)='RAW2'!S4345,"yes","no"),"no")</f>
        <v>no</v>
      </c>
      <c r="U4345" t="str">
        <f>IFERROR(VLOOKUP(F4345,compounds!$A:$B,2,FALSE),"")</f>
        <v/>
      </c>
      <c r="V4345" t="str">
        <f>VLOOKUP(B4345,'volatile collection data'!$O:$P,2,FALSE)</f>
        <v>24.apr.22 1</v>
      </c>
    </row>
    <row r="4346" spans="1:22" x14ac:dyDescent="0.2">
      <c r="A4346" t="s">
        <v>394</v>
      </c>
      <c r="B4346" s="1" t="str">
        <f t="shared" si="404"/>
        <v>8A</v>
      </c>
      <c r="C4346">
        <v>22.747</v>
      </c>
      <c r="D4346">
        <f t="shared" si="402"/>
        <v>22.75</v>
      </c>
      <c r="E4346">
        <f>VLOOKUP(D4346,'Peak Combiner'!$A$5:$D$4980,4,FALSE)</f>
        <v>22.75</v>
      </c>
      <c r="F4346">
        <f>IFERROR(VLOOKUP(D4346,rt_comb!$A:$B,2,FALSE),D4346)</f>
        <v>22.75</v>
      </c>
      <c r="G4346">
        <v>1505389</v>
      </c>
      <c r="H4346">
        <f>SUMIFS($G:$G,$E:$E,18.51,'RAW2'!$A:$A,'RAW2'!A4346)</f>
        <v>50495234</v>
      </c>
      <c r="I4346" s="1" t="str">
        <f>VLOOKUP(A4346,'volatile collection data'!$G$6:$H$69,2,FALSE)</f>
        <v>A</v>
      </c>
      <c r="J4346" s="1">
        <f>VLOOKUP(A4346,'volatile collection data'!$G$6:$I$69,3,FALSE)</f>
        <v>8</v>
      </c>
      <c r="K4346" s="1" t="str">
        <f>VLOOKUP(A4346,'volatile collection data'!$G$6:$N$69,8,FALSE)</f>
        <v>1A</v>
      </c>
      <c r="L4346" s="1">
        <f>VLOOKUP(A4346,'volatile collection data'!$G$6:$J$69,4,FALSE)</f>
        <v>3.63</v>
      </c>
      <c r="M4346" s="1">
        <f>VLOOKUP($A4346,'volatile collection data'!$G$6:$M$69,6,FALSE)</f>
        <v>6</v>
      </c>
      <c r="N4346" s="1">
        <f>VLOOKUP($A4346,'volatile collection data'!$G$6:$M$69,7,FALSE)</f>
        <v>3.63</v>
      </c>
      <c r="O4346" s="1">
        <f>VLOOKUP(A4346,'volatile collection data'!$G$6:$K$69,5,FALSE)</f>
        <v>1</v>
      </c>
      <c r="P4346" s="1" t="str">
        <f t="shared" si="405"/>
        <v>8A</v>
      </c>
      <c r="Q4346">
        <f t="shared" si="403"/>
        <v>4.1064045123409332E-2</v>
      </c>
      <c r="R4346" t="str">
        <f t="shared" si="406"/>
        <v>1A_1-A&amp;3.63%3.63@6</v>
      </c>
      <c r="S4346" t="str">
        <f t="shared" si="407"/>
        <v>8A-1A-VCS-Loc-22</v>
      </c>
      <c r="T4346" t="str">
        <f>IFERROR(IF(VLOOKUP(S4346,Bad!$A:$A,1,FALSE)='RAW2'!S4346,"yes","no"),"no")</f>
        <v>no</v>
      </c>
      <c r="U4346" t="str">
        <f>IFERROR(VLOOKUP(F4346,compounds!$A:$B,2,FALSE),"")</f>
        <v/>
      </c>
      <c r="V4346" t="str">
        <f>VLOOKUP(B4346,'volatile collection data'!$O:$P,2,FALSE)</f>
        <v>24.apr.22 1</v>
      </c>
    </row>
    <row r="4347" spans="1:22" x14ac:dyDescent="0.2">
      <c r="A4347" t="s">
        <v>394</v>
      </c>
      <c r="B4347" s="1" t="str">
        <f t="shared" si="404"/>
        <v>8A</v>
      </c>
      <c r="C4347">
        <v>23.331</v>
      </c>
      <c r="D4347">
        <f t="shared" si="402"/>
        <v>23.33</v>
      </c>
      <c r="E4347">
        <f>VLOOKUP(D4347,'Peak Combiner'!$A$5:$D$4980,4,FALSE)</f>
        <v>23.32</v>
      </c>
      <c r="F4347">
        <f>IFERROR(VLOOKUP(D4347,rt_comb!$A:$B,2,FALSE),D4347)</f>
        <v>23.33</v>
      </c>
      <c r="G4347">
        <v>4108445</v>
      </c>
      <c r="H4347">
        <f>SUMIFS($G:$G,$E:$E,18.51,'RAW2'!$A:$A,'RAW2'!A4347)</f>
        <v>50495234</v>
      </c>
      <c r="I4347" s="1" t="str">
        <f>VLOOKUP(A4347,'volatile collection data'!$G$6:$H$69,2,FALSE)</f>
        <v>A</v>
      </c>
      <c r="J4347" s="1">
        <f>VLOOKUP(A4347,'volatile collection data'!$G$6:$I$69,3,FALSE)</f>
        <v>8</v>
      </c>
      <c r="K4347" s="1" t="str">
        <f>VLOOKUP(A4347,'volatile collection data'!$G$6:$N$69,8,FALSE)</f>
        <v>1A</v>
      </c>
      <c r="L4347" s="1">
        <f>VLOOKUP(A4347,'volatile collection data'!$G$6:$J$69,4,FALSE)</f>
        <v>3.63</v>
      </c>
      <c r="M4347" s="1">
        <f>VLOOKUP($A4347,'volatile collection data'!$G$6:$M$69,6,FALSE)</f>
        <v>6</v>
      </c>
      <c r="N4347" s="1">
        <f>VLOOKUP($A4347,'volatile collection data'!$G$6:$M$69,7,FALSE)</f>
        <v>3.63</v>
      </c>
      <c r="O4347" s="1">
        <f>VLOOKUP(A4347,'volatile collection data'!$G$6:$K$69,5,FALSE)</f>
        <v>1</v>
      </c>
      <c r="P4347" s="1" t="str">
        <f t="shared" si="405"/>
        <v>8A</v>
      </c>
      <c r="Q4347">
        <f t="shared" si="403"/>
        <v>0.1120702827422317</v>
      </c>
      <c r="R4347" t="str">
        <f t="shared" si="406"/>
        <v>1A_1-A&amp;3.63%3.63@6</v>
      </c>
      <c r="S4347" t="str">
        <f t="shared" si="407"/>
        <v>8A-1A-VCS-Loc-22</v>
      </c>
      <c r="T4347" t="str">
        <f>IFERROR(IF(VLOOKUP(S4347,Bad!$A:$A,1,FALSE)='RAW2'!S4347,"yes","no"),"no")</f>
        <v>no</v>
      </c>
      <c r="U4347" t="str">
        <f>IFERROR(VLOOKUP(F4347,compounds!$A:$B,2,FALSE),"")</f>
        <v/>
      </c>
      <c r="V4347" t="str">
        <f>VLOOKUP(B4347,'volatile collection data'!$O:$P,2,FALSE)</f>
        <v>24.apr.22 1</v>
      </c>
    </row>
    <row r="4348" spans="1:22" x14ac:dyDescent="0.2">
      <c r="A4348" t="s">
        <v>394</v>
      </c>
      <c r="B4348" s="1" t="str">
        <f t="shared" si="404"/>
        <v>8A</v>
      </c>
      <c r="C4348">
        <v>23.456</v>
      </c>
      <c r="D4348">
        <f t="shared" si="402"/>
        <v>23.46</v>
      </c>
      <c r="E4348">
        <f>VLOOKUP(D4348,'Peak Combiner'!$A$5:$D$4980,4,FALSE)</f>
        <v>23.46</v>
      </c>
      <c r="F4348">
        <f>IFERROR(VLOOKUP(D4348,rt_comb!$A:$B,2,FALSE),D4348)</f>
        <v>23.46</v>
      </c>
      <c r="G4348">
        <v>1127556</v>
      </c>
      <c r="H4348">
        <f>SUMIFS($G:$G,$E:$E,18.51,'RAW2'!$A:$A,'RAW2'!A4348)</f>
        <v>50495234</v>
      </c>
      <c r="I4348" s="1" t="str">
        <f>VLOOKUP(A4348,'volatile collection data'!$G$6:$H$69,2,FALSE)</f>
        <v>A</v>
      </c>
      <c r="J4348" s="1">
        <f>VLOOKUP(A4348,'volatile collection data'!$G$6:$I$69,3,FALSE)</f>
        <v>8</v>
      </c>
      <c r="K4348" s="1" t="str">
        <f>VLOOKUP(A4348,'volatile collection data'!$G$6:$N$69,8,FALSE)</f>
        <v>1A</v>
      </c>
      <c r="L4348" s="1">
        <f>VLOOKUP(A4348,'volatile collection data'!$G$6:$J$69,4,FALSE)</f>
        <v>3.63</v>
      </c>
      <c r="M4348" s="1">
        <f>VLOOKUP($A4348,'volatile collection data'!$G$6:$M$69,6,FALSE)</f>
        <v>6</v>
      </c>
      <c r="N4348" s="1">
        <f>VLOOKUP($A4348,'volatile collection data'!$G$6:$M$69,7,FALSE)</f>
        <v>3.63</v>
      </c>
      <c r="O4348" s="1">
        <f>VLOOKUP(A4348,'volatile collection data'!$G$6:$K$69,5,FALSE)</f>
        <v>1</v>
      </c>
      <c r="P4348" s="1" t="str">
        <f t="shared" si="405"/>
        <v>8A</v>
      </c>
      <c r="Q4348">
        <f t="shared" si="403"/>
        <v>3.0757505510649364E-2</v>
      </c>
      <c r="R4348" t="str">
        <f t="shared" si="406"/>
        <v>1A_1-A&amp;3.63%3.63@6</v>
      </c>
      <c r="S4348" t="str">
        <f t="shared" si="407"/>
        <v>8A-1A-VCS-Loc-22</v>
      </c>
      <c r="T4348" t="str">
        <f>IFERROR(IF(VLOOKUP(S4348,Bad!$A:$A,1,FALSE)='RAW2'!S4348,"yes","no"),"no")</f>
        <v>no</v>
      </c>
      <c r="U4348" t="str">
        <f>IFERROR(VLOOKUP(F4348,compounds!$A:$B,2,FALSE),"")</f>
        <v/>
      </c>
      <c r="V4348" t="str">
        <f>VLOOKUP(B4348,'volatile collection data'!$O:$P,2,FALSE)</f>
        <v>24.apr.22 1</v>
      </c>
    </row>
    <row r="4349" spans="1:22" x14ac:dyDescent="0.2">
      <c r="A4349" t="s">
        <v>394</v>
      </c>
      <c r="B4349" s="1" t="str">
        <f t="shared" si="404"/>
        <v>8A</v>
      </c>
      <c r="C4349">
        <v>24.855</v>
      </c>
      <c r="D4349">
        <f t="shared" si="402"/>
        <v>24.86</v>
      </c>
      <c r="E4349">
        <f>VLOOKUP(D4349,'Peak Combiner'!$A$5:$D$4980,4,FALSE)</f>
        <v>24.86</v>
      </c>
      <c r="F4349">
        <f>IFERROR(VLOOKUP(D4349,rt_comb!$A:$B,2,FALSE),D4349)</f>
        <v>24.86</v>
      </c>
      <c r="G4349">
        <v>1317841</v>
      </c>
      <c r="H4349">
        <f>SUMIFS($G:$G,$E:$E,18.51,'RAW2'!$A:$A,'RAW2'!A4349)</f>
        <v>50495234</v>
      </c>
      <c r="I4349" s="1" t="str">
        <f>VLOOKUP(A4349,'volatile collection data'!$G$6:$H$69,2,FALSE)</f>
        <v>A</v>
      </c>
      <c r="J4349" s="1">
        <f>VLOOKUP(A4349,'volatile collection data'!$G$6:$I$69,3,FALSE)</f>
        <v>8</v>
      </c>
      <c r="K4349" s="1" t="str">
        <f>VLOOKUP(A4349,'volatile collection data'!$G$6:$N$69,8,FALSE)</f>
        <v>1A</v>
      </c>
      <c r="L4349" s="1">
        <f>VLOOKUP(A4349,'volatile collection data'!$G$6:$J$69,4,FALSE)</f>
        <v>3.63</v>
      </c>
      <c r="M4349" s="1">
        <f>VLOOKUP($A4349,'volatile collection data'!$G$6:$M$69,6,FALSE)</f>
        <v>6</v>
      </c>
      <c r="N4349" s="1">
        <f>VLOOKUP($A4349,'volatile collection data'!$G$6:$M$69,7,FALSE)</f>
        <v>3.63</v>
      </c>
      <c r="O4349" s="1">
        <f>VLOOKUP(A4349,'volatile collection data'!$G$6:$K$69,5,FALSE)</f>
        <v>1</v>
      </c>
      <c r="P4349" s="1" t="str">
        <f t="shared" si="405"/>
        <v>8A</v>
      </c>
      <c r="Q4349">
        <f t="shared" si="403"/>
        <v>3.5948105300011413E-2</v>
      </c>
      <c r="R4349" t="str">
        <f t="shared" si="406"/>
        <v>1A_1-A&amp;3.63%3.63@6</v>
      </c>
      <c r="S4349" t="str">
        <f t="shared" si="407"/>
        <v>8A-1A-VCS-Loc-22</v>
      </c>
      <c r="T4349" t="str">
        <f>IFERROR(IF(VLOOKUP(S4349,Bad!$A:$A,1,FALSE)='RAW2'!S4349,"yes","no"),"no")</f>
        <v>no</v>
      </c>
      <c r="U4349" t="str">
        <f>IFERROR(VLOOKUP(F4349,compounds!$A:$B,2,FALSE),"")</f>
        <v/>
      </c>
      <c r="V4349" t="str">
        <f>VLOOKUP(B4349,'volatile collection data'!$O:$P,2,FALSE)</f>
        <v>24.apr.22 1</v>
      </c>
    </row>
    <row r="4350" spans="1:22" x14ac:dyDescent="0.2">
      <c r="A4350" t="s">
        <v>394</v>
      </c>
      <c r="B4350" s="1" t="str">
        <f t="shared" si="404"/>
        <v>8A</v>
      </c>
      <c r="C4350">
        <v>25.222000000000001</v>
      </c>
      <c r="D4350">
        <f t="shared" ref="D4350:D4413" si="408">ROUND(C4350,2)</f>
        <v>25.22</v>
      </c>
      <c r="E4350">
        <f>VLOOKUP(D4350,'Peak Combiner'!$A$5:$D$4980,4,FALSE)</f>
        <v>25.22</v>
      </c>
      <c r="F4350">
        <f>IFERROR(VLOOKUP(D4350,rt_comb!$A:$B,2,FALSE),D4350)</f>
        <v>25.22</v>
      </c>
      <c r="G4350">
        <v>4514194</v>
      </c>
      <c r="H4350">
        <f>SUMIFS($G:$G,$E:$E,18.51,'RAW2'!$A:$A,'RAW2'!A4350)</f>
        <v>50495234</v>
      </c>
      <c r="I4350" s="1" t="str">
        <f>VLOOKUP(A4350,'volatile collection data'!$G$6:$H$69,2,FALSE)</f>
        <v>A</v>
      </c>
      <c r="J4350" s="1">
        <f>VLOOKUP(A4350,'volatile collection data'!$G$6:$I$69,3,FALSE)</f>
        <v>8</v>
      </c>
      <c r="K4350" s="1" t="str">
        <f>VLOOKUP(A4350,'volatile collection data'!$G$6:$N$69,8,FALSE)</f>
        <v>1A</v>
      </c>
      <c r="L4350" s="1">
        <f>VLOOKUP(A4350,'volatile collection data'!$G$6:$J$69,4,FALSE)</f>
        <v>3.63</v>
      </c>
      <c r="M4350" s="1">
        <f>VLOOKUP($A4350,'volatile collection data'!$G$6:$M$69,6,FALSE)</f>
        <v>6</v>
      </c>
      <c r="N4350" s="1">
        <f>VLOOKUP($A4350,'volatile collection data'!$G$6:$M$69,7,FALSE)</f>
        <v>3.63</v>
      </c>
      <c r="O4350" s="1">
        <f>VLOOKUP(A4350,'volatile collection data'!$G$6:$K$69,5,FALSE)</f>
        <v>1</v>
      </c>
      <c r="P4350" s="1" t="str">
        <f t="shared" si="405"/>
        <v>8A</v>
      </c>
      <c r="Q4350">
        <f t="shared" ref="Q4350:Q4413" si="409">IFERROR((30/H4350*G4350)/L4350/6,0)</f>
        <v>0.12313831581858486</v>
      </c>
      <c r="R4350" t="str">
        <f t="shared" si="406"/>
        <v>1A_1-A&amp;3.63%3.63@6</v>
      </c>
      <c r="S4350" t="str">
        <f t="shared" si="407"/>
        <v>8A-1A-VCS-Loc-22</v>
      </c>
      <c r="T4350" t="str">
        <f>IFERROR(IF(VLOOKUP(S4350,Bad!$A:$A,1,FALSE)='RAW2'!S4350,"yes","no"),"no")</f>
        <v>no</v>
      </c>
      <c r="U4350" t="str">
        <f>IFERROR(VLOOKUP(F4350,compounds!$A:$B,2,FALSE),"")</f>
        <v/>
      </c>
      <c r="V4350" t="str">
        <f>VLOOKUP(B4350,'volatile collection data'!$O:$P,2,FALSE)</f>
        <v>24.apr.22 1</v>
      </c>
    </row>
    <row r="4351" spans="1:22" x14ac:dyDescent="0.2">
      <c r="A4351" t="s">
        <v>394</v>
      </c>
      <c r="B4351" s="1" t="str">
        <f t="shared" si="404"/>
        <v>8A</v>
      </c>
      <c r="C4351">
        <v>25.282</v>
      </c>
      <c r="D4351">
        <f t="shared" si="408"/>
        <v>25.28</v>
      </c>
      <c r="E4351">
        <f>VLOOKUP(D4351,'Peak Combiner'!$A$5:$D$4980,4,FALSE)</f>
        <v>25.28</v>
      </c>
      <c r="F4351">
        <f>IFERROR(VLOOKUP(D4351,rt_comb!$A:$B,2,FALSE),D4351)</f>
        <v>25.28</v>
      </c>
      <c r="G4351">
        <v>2198592</v>
      </c>
      <c r="H4351">
        <f>SUMIFS($G:$G,$E:$E,18.51,'RAW2'!$A:$A,'RAW2'!A4351)</f>
        <v>50495234</v>
      </c>
      <c r="I4351" s="1" t="str">
        <f>VLOOKUP(A4351,'volatile collection data'!$G$6:$H$69,2,FALSE)</f>
        <v>A</v>
      </c>
      <c r="J4351" s="1">
        <f>VLOOKUP(A4351,'volatile collection data'!$G$6:$I$69,3,FALSE)</f>
        <v>8</v>
      </c>
      <c r="K4351" s="1" t="str">
        <f>VLOOKUP(A4351,'volatile collection data'!$G$6:$N$69,8,FALSE)</f>
        <v>1A</v>
      </c>
      <c r="L4351" s="1">
        <f>VLOOKUP(A4351,'volatile collection data'!$G$6:$J$69,4,FALSE)</f>
        <v>3.63</v>
      </c>
      <c r="M4351" s="1">
        <f>VLOOKUP($A4351,'volatile collection data'!$G$6:$M$69,6,FALSE)</f>
        <v>6</v>
      </c>
      <c r="N4351" s="1">
        <f>VLOOKUP($A4351,'volatile collection data'!$G$6:$M$69,7,FALSE)</f>
        <v>3.63</v>
      </c>
      <c r="O4351" s="1">
        <f>VLOOKUP(A4351,'volatile collection data'!$G$6:$K$69,5,FALSE)</f>
        <v>1</v>
      </c>
      <c r="P4351" s="1" t="str">
        <f t="shared" si="405"/>
        <v>8A</v>
      </c>
      <c r="Q4351">
        <f t="shared" si="409"/>
        <v>5.9973256810011748E-2</v>
      </c>
      <c r="R4351" t="str">
        <f t="shared" si="406"/>
        <v>1A_1-A&amp;3.63%3.63@6</v>
      </c>
      <c r="S4351" t="str">
        <f t="shared" si="407"/>
        <v>8A-1A-VCS-Loc-22</v>
      </c>
      <c r="T4351" t="str">
        <f>IFERROR(IF(VLOOKUP(S4351,Bad!$A:$A,1,FALSE)='RAW2'!S4351,"yes","no"),"no")</f>
        <v>no</v>
      </c>
      <c r="U4351" t="str">
        <f>IFERROR(VLOOKUP(F4351,compounds!$A:$B,2,FALSE),"")</f>
        <v/>
      </c>
      <c r="V4351" t="str">
        <f>VLOOKUP(B4351,'volatile collection data'!$O:$P,2,FALSE)</f>
        <v>24.apr.22 1</v>
      </c>
    </row>
    <row r="4352" spans="1:22" x14ac:dyDescent="0.2">
      <c r="A4352" t="s">
        <v>394</v>
      </c>
      <c r="B4352" s="1" t="str">
        <f t="shared" si="404"/>
        <v>8A</v>
      </c>
      <c r="C4352">
        <v>25.63</v>
      </c>
      <c r="D4352">
        <f t="shared" si="408"/>
        <v>25.63</v>
      </c>
      <c r="E4352">
        <f>VLOOKUP(D4352,'Peak Combiner'!$A$5:$D$4980,4,FALSE)</f>
        <v>25.62</v>
      </c>
      <c r="F4352">
        <f>IFERROR(VLOOKUP(D4352,rt_comb!$A:$B,2,FALSE),D4352)</f>
        <v>25.63</v>
      </c>
      <c r="G4352">
        <v>1723075</v>
      </c>
      <c r="H4352">
        <f>SUMIFS($G:$G,$E:$E,18.51,'RAW2'!$A:$A,'RAW2'!A4352)</f>
        <v>50495234</v>
      </c>
      <c r="I4352" s="1" t="str">
        <f>VLOOKUP(A4352,'volatile collection data'!$G$6:$H$69,2,FALSE)</f>
        <v>A</v>
      </c>
      <c r="J4352" s="1">
        <f>VLOOKUP(A4352,'volatile collection data'!$G$6:$I$69,3,FALSE)</f>
        <v>8</v>
      </c>
      <c r="K4352" s="1" t="str">
        <f>VLOOKUP(A4352,'volatile collection data'!$G$6:$N$69,8,FALSE)</f>
        <v>1A</v>
      </c>
      <c r="L4352" s="1">
        <f>VLOOKUP(A4352,'volatile collection data'!$G$6:$J$69,4,FALSE)</f>
        <v>3.63</v>
      </c>
      <c r="M4352" s="1">
        <f>VLOOKUP($A4352,'volatile collection data'!$G$6:$M$69,6,FALSE)</f>
        <v>6</v>
      </c>
      <c r="N4352" s="1">
        <f>VLOOKUP($A4352,'volatile collection data'!$G$6:$M$69,7,FALSE)</f>
        <v>3.63</v>
      </c>
      <c r="O4352" s="1">
        <f>VLOOKUP(A4352,'volatile collection data'!$G$6:$K$69,5,FALSE)</f>
        <v>1</v>
      </c>
      <c r="P4352" s="1" t="str">
        <f t="shared" si="405"/>
        <v>8A</v>
      </c>
      <c r="Q4352">
        <f t="shared" si="409"/>
        <v>4.7002090191318346E-2</v>
      </c>
      <c r="R4352" t="str">
        <f t="shared" si="406"/>
        <v>1A_1-A&amp;3.63%3.63@6</v>
      </c>
      <c r="S4352" t="str">
        <f t="shared" si="407"/>
        <v>8A-1A-VCS-Loc-22</v>
      </c>
      <c r="T4352" t="str">
        <f>IFERROR(IF(VLOOKUP(S4352,Bad!$A:$A,1,FALSE)='RAW2'!S4352,"yes","no"),"no")</f>
        <v>no</v>
      </c>
      <c r="U4352" t="str">
        <f>IFERROR(VLOOKUP(F4352,compounds!$A:$B,2,FALSE),"")</f>
        <v/>
      </c>
      <c r="V4352" t="str">
        <f>VLOOKUP(B4352,'volatile collection data'!$O:$P,2,FALSE)</f>
        <v>24.apr.22 1</v>
      </c>
    </row>
    <row r="4353" spans="1:22" x14ac:dyDescent="0.2">
      <c r="A4353" t="s">
        <v>394</v>
      </c>
      <c r="B4353" s="1" t="str">
        <f t="shared" si="404"/>
        <v>8A</v>
      </c>
      <c r="C4353">
        <v>25.68</v>
      </c>
      <c r="D4353">
        <f t="shared" si="408"/>
        <v>25.68</v>
      </c>
      <c r="E4353">
        <f>VLOOKUP(D4353,'Peak Combiner'!$A$5:$D$4980,4,FALSE)</f>
        <v>25.67</v>
      </c>
      <c r="F4353">
        <f>IFERROR(VLOOKUP(D4353,rt_comb!$A:$B,2,FALSE),D4353)</f>
        <v>25.68</v>
      </c>
      <c r="G4353">
        <v>4336664</v>
      </c>
      <c r="H4353">
        <f>SUMIFS($G:$G,$E:$E,18.51,'RAW2'!$A:$A,'RAW2'!A4353)</f>
        <v>50495234</v>
      </c>
      <c r="I4353" s="1" t="str">
        <f>VLOOKUP(A4353,'volatile collection data'!$G$6:$H$69,2,FALSE)</f>
        <v>A</v>
      </c>
      <c r="J4353" s="1">
        <f>VLOOKUP(A4353,'volatile collection data'!$G$6:$I$69,3,FALSE)</f>
        <v>8</v>
      </c>
      <c r="K4353" s="1" t="str">
        <f>VLOOKUP(A4353,'volatile collection data'!$G$6:$N$69,8,FALSE)</f>
        <v>1A</v>
      </c>
      <c r="L4353" s="1">
        <f>VLOOKUP(A4353,'volatile collection data'!$G$6:$J$69,4,FALSE)</f>
        <v>3.63</v>
      </c>
      <c r="M4353" s="1">
        <f>VLOOKUP($A4353,'volatile collection data'!$G$6:$M$69,6,FALSE)</f>
        <v>6</v>
      </c>
      <c r="N4353" s="1">
        <f>VLOOKUP($A4353,'volatile collection data'!$G$6:$M$69,7,FALSE)</f>
        <v>3.63</v>
      </c>
      <c r="O4353" s="1">
        <f>VLOOKUP(A4353,'volatile collection data'!$G$6:$K$69,5,FALSE)</f>
        <v>1</v>
      </c>
      <c r="P4353" s="1" t="str">
        <f t="shared" si="405"/>
        <v>8A</v>
      </c>
      <c r="Q4353">
        <f t="shared" si="409"/>
        <v>0.1182956472918726</v>
      </c>
      <c r="R4353" t="str">
        <f t="shared" si="406"/>
        <v>1A_1-A&amp;3.63%3.63@6</v>
      </c>
      <c r="S4353" t="str">
        <f t="shared" si="407"/>
        <v>8A-1A-VCS-Loc-22</v>
      </c>
      <c r="T4353" t="str">
        <f>IFERROR(IF(VLOOKUP(S4353,Bad!$A:$A,1,FALSE)='RAW2'!S4353,"yes","no"),"no")</f>
        <v>no</v>
      </c>
      <c r="U4353" t="str">
        <f>IFERROR(VLOOKUP(F4353,compounds!$A:$B,2,FALSE),"")</f>
        <v/>
      </c>
      <c r="V4353" t="str">
        <f>VLOOKUP(B4353,'volatile collection data'!$O:$P,2,FALSE)</f>
        <v>24.apr.22 1</v>
      </c>
    </row>
    <row r="4354" spans="1:22" x14ac:dyDescent="0.2">
      <c r="A4354" t="s">
        <v>394</v>
      </c>
      <c r="B4354" s="1" t="str">
        <f t="shared" si="404"/>
        <v>8A</v>
      </c>
      <c r="C4354">
        <v>26.093</v>
      </c>
      <c r="D4354">
        <f t="shared" si="408"/>
        <v>26.09</v>
      </c>
      <c r="E4354">
        <f>VLOOKUP(D4354,'Peak Combiner'!$A$5:$D$4980,4,FALSE)</f>
        <v>26.09</v>
      </c>
      <c r="F4354">
        <f>IFERROR(VLOOKUP(D4354,rt_comb!$A:$B,2,FALSE),D4354)</f>
        <v>26.09</v>
      </c>
      <c r="G4354">
        <v>2811252</v>
      </c>
      <c r="H4354">
        <f>SUMIFS($G:$G,$E:$E,18.51,'RAW2'!$A:$A,'RAW2'!A4354)</f>
        <v>50495234</v>
      </c>
      <c r="I4354" s="1" t="str">
        <f>VLOOKUP(A4354,'volatile collection data'!$G$6:$H$69,2,FALSE)</f>
        <v>A</v>
      </c>
      <c r="J4354" s="1">
        <f>VLOOKUP(A4354,'volatile collection data'!$G$6:$I$69,3,FALSE)</f>
        <v>8</v>
      </c>
      <c r="K4354" s="1" t="str">
        <f>VLOOKUP(A4354,'volatile collection data'!$G$6:$N$69,8,FALSE)</f>
        <v>1A</v>
      </c>
      <c r="L4354" s="1">
        <f>VLOOKUP(A4354,'volatile collection data'!$G$6:$J$69,4,FALSE)</f>
        <v>3.63</v>
      </c>
      <c r="M4354" s="1">
        <f>VLOOKUP($A4354,'volatile collection data'!$G$6:$M$69,6,FALSE)</f>
        <v>6</v>
      </c>
      <c r="N4354" s="1">
        <f>VLOOKUP($A4354,'volatile collection data'!$G$6:$M$69,7,FALSE)</f>
        <v>3.63</v>
      </c>
      <c r="O4354" s="1">
        <f>VLOOKUP(A4354,'volatile collection data'!$G$6:$K$69,5,FALSE)</f>
        <v>1</v>
      </c>
      <c r="P4354" s="1" t="str">
        <f t="shared" si="405"/>
        <v>8A</v>
      </c>
      <c r="Q4354">
        <f t="shared" si="409"/>
        <v>7.6685414189471779E-2</v>
      </c>
      <c r="R4354" t="str">
        <f t="shared" si="406"/>
        <v>1A_1-A&amp;3.63%3.63@6</v>
      </c>
      <c r="S4354" t="str">
        <f t="shared" si="407"/>
        <v>8A-1A-VCS-Loc-22</v>
      </c>
      <c r="T4354" t="str">
        <f>IFERROR(IF(VLOOKUP(S4354,Bad!$A:$A,1,FALSE)='RAW2'!S4354,"yes","no"),"no")</f>
        <v>no</v>
      </c>
      <c r="U4354" t="str">
        <f>IFERROR(VLOOKUP(F4354,compounds!$A:$B,2,FALSE),"")</f>
        <v/>
      </c>
      <c r="V4354" t="str">
        <f>VLOOKUP(B4354,'volatile collection data'!$O:$P,2,FALSE)</f>
        <v>24.apr.22 1</v>
      </c>
    </row>
    <row r="4355" spans="1:22" x14ac:dyDescent="0.2">
      <c r="A4355" t="s">
        <v>394</v>
      </c>
      <c r="B4355" s="1" t="str">
        <f t="shared" ref="B4355:B4418" si="410">LEFT(A4355,FIND("-",A4355)-1)</f>
        <v>8A</v>
      </c>
      <c r="C4355">
        <v>26.637</v>
      </c>
      <c r="D4355">
        <f t="shared" si="408"/>
        <v>26.64</v>
      </c>
      <c r="E4355">
        <f>VLOOKUP(D4355,'Peak Combiner'!$A$5:$D$4980,4,FALSE)</f>
        <v>26.62</v>
      </c>
      <c r="F4355">
        <f>IFERROR(VLOOKUP(D4355,rt_comb!$A:$B,2,FALSE),D4355)</f>
        <v>26.64</v>
      </c>
      <c r="G4355">
        <v>1870072</v>
      </c>
      <c r="H4355">
        <f>SUMIFS($G:$G,$E:$E,18.51,'RAW2'!$A:$A,'RAW2'!A4355)</f>
        <v>50495234</v>
      </c>
      <c r="I4355" s="1" t="str">
        <f>VLOOKUP(A4355,'volatile collection data'!$G$6:$H$69,2,FALSE)</f>
        <v>A</v>
      </c>
      <c r="J4355" s="1">
        <f>VLOOKUP(A4355,'volatile collection data'!$G$6:$I$69,3,FALSE)</f>
        <v>8</v>
      </c>
      <c r="K4355" s="1" t="str">
        <f>VLOOKUP(A4355,'volatile collection data'!$G$6:$N$69,8,FALSE)</f>
        <v>1A</v>
      </c>
      <c r="L4355" s="1">
        <f>VLOOKUP(A4355,'volatile collection data'!$G$6:$J$69,4,FALSE)</f>
        <v>3.63</v>
      </c>
      <c r="M4355" s="1">
        <f>VLOOKUP($A4355,'volatile collection data'!$G$6:$M$69,6,FALSE)</f>
        <v>6</v>
      </c>
      <c r="N4355" s="1">
        <f>VLOOKUP($A4355,'volatile collection data'!$G$6:$M$69,7,FALSE)</f>
        <v>3.63</v>
      </c>
      <c r="O4355" s="1">
        <f>VLOOKUP(A4355,'volatile collection data'!$G$6:$K$69,5,FALSE)</f>
        <v>1</v>
      </c>
      <c r="P4355" s="1" t="str">
        <f t="shared" ref="P4355:P4418" si="411">J4355&amp;I4355</f>
        <v>8A</v>
      </c>
      <c r="Q4355">
        <f t="shared" si="409"/>
        <v>5.101187865197921E-2</v>
      </c>
      <c r="R4355" t="str">
        <f t="shared" ref="R4355:R4418" si="412">K4355&amp;"_"&amp;O4355&amp;"-"&amp;I4355&amp;"&amp;"&amp;L4355&amp;"%"&amp;N4355&amp;"@"&amp;M4355</f>
        <v>1A_1-A&amp;3.63%3.63@6</v>
      </c>
      <c r="S4355" t="str">
        <f t="shared" ref="S4355:S4418" si="413">A4355</f>
        <v>8A-1A-VCS-Loc-22</v>
      </c>
      <c r="T4355" t="str">
        <f>IFERROR(IF(VLOOKUP(S4355,Bad!$A:$A,1,FALSE)='RAW2'!S4355,"yes","no"),"no")</f>
        <v>no</v>
      </c>
      <c r="U4355" t="str">
        <f>IFERROR(VLOOKUP(F4355,compounds!$A:$B,2,FALSE),"")</f>
        <v/>
      </c>
      <c r="V4355" t="str">
        <f>VLOOKUP(B4355,'volatile collection data'!$O:$P,2,FALSE)</f>
        <v>24.apr.22 1</v>
      </c>
    </row>
    <row r="4356" spans="1:22" x14ac:dyDescent="0.2">
      <c r="A4356" t="s">
        <v>394</v>
      </c>
      <c r="B4356" s="1" t="str">
        <f t="shared" si="410"/>
        <v>8A</v>
      </c>
      <c r="C4356">
        <v>27.363</v>
      </c>
      <c r="D4356">
        <f t="shared" si="408"/>
        <v>27.36</v>
      </c>
      <c r="E4356">
        <f>VLOOKUP(D4356,'Peak Combiner'!$A$5:$D$4980,4,FALSE)</f>
        <v>27.36</v>
      </c>
      <c r="F4356">
        <f>IFERROR(VLOOKUP(D4356,rt_comb!$A:$B,2,FALSE),D4356)</f>
        <v>27.36</v>
      </c>
      <c r="G4356">
        <v>946202</v>
      </c>
      <c r="H4356">
        <f>SUMIFS($G:$G,$E:$E,18.51,'RAW2'!$A:$A,'RAW2'!A4356)</f>
        <v>50495234</v>
      </c>
      <c r="I4356" s="1" t="str">
        <f>VLOOKUP(A4356,'volatile collection data'!$G$6:$H$69,2,FALSE)</f>
        <v>A</v>
      </c>
      <c r="J4356" s="1">
        <f>VLOOKUP(A4356,'volatile collection data'!$G$6:$I$69,3,FALSE)</f>
        <v>8</v>
      </c>
      <c r="K4356" s="1" t="str">
        <f>VLOOKUP(A4356,'volatile collection data'!$G$6:$N$69,8,FALSE)</f>
        <v>1A</v>
      </c>
      <c r="L4356" s="1">
        <f>VLOOKUP(A4356,'volatile collection data'!$G$6:$J$69,4,FALSE)</f>
        <v>3.63</v>
      </c>
      <c r="M4356" s="1">
        <f>VLOOKUP($A4356,'volatile collection data'!$G$6:$M$69,6,FALSE)</f>
        <v>6</v>
      </c>
      <c r="N4356" s="1">
        <f>VLOOKUP($A4356,'volatile collection data'!$G$6:$M$69,7,FALSE)</f>
        <v>3.63</v>
      </c>
      <c r="O4356" s="1">
        <f>VLOOKUP(A4356,'volatile collection data'!$G$6:$K$69,5,FALSE)</f>
        <v>1</v>
      </c>
      <c r="P4356" s="1" t="str">
        <f t="shared" si="411"/>
        <v>8A</v>
      </c>
      <c r="Q4356">
        <f t="shared" si="409"/>
        <v>2.58105258002152E-2</v>
      </c>
      <c r="R4356" t="str">
        <f t="shared" si="412"/>
        <v>1A_1-A&amp;3.63%3.63@6</v>
      </c>
      <c r="S4356" t="str">
        <f t="shared" si="413"/>
        <v>8A-1A-VCS-Loc-22</v>
      </c>
      <c r="T4356" t="str">
        <f>IFERROR(IF(VLOOKUP(S4356,Bad!$A:$A,1,FALSE)='RAW2'!S4356,"yes","no"),"no")</f>
        <v>no</v>
      </c>
      <c r="U4356" t="str">
        <f>IFERROR(VLOOKUP(F4356,compounds!$A:$B,2,FALSE),"")</f>
        <v/>
      </c>
      <c r="V4356" t="str">
        <f>VLOOKUP(B4356,'volatile collection data'!$O:$P,2,FALSE)</f>
        <v>24.apr.22 1</v>
      </c>
    </row>
    <row r="4357" spans="1:22" x14ac:dyDescent="0.2">
      <c r="A4357" t="s">
        <v>394</v>
      </c>
      <c r="B4357" s="1" t="str">
        <f t="shared" si="410"/>
        <v>8A</v>
      </c>
      <c r="C4357">
        <v>27.914000000000001</v>
      </c>
      <c r="D4357">
        <f t="shared" si="408"/>
        <v>27.91</v>
      </c>
      <c r="E4357">
        <f>VLOOKUP(D4357,'Peak Combiner'!$A$5:$D$4980,4,FALSE)</f>
        <v>27.91</v>
      </c>
      <c r="F4357">
        <f>IFERROR(VLOOKUP(D4357,rt_comb!$A:$B,2,FALSE),D4357)</f>
        <v>27.91</v>
      </c>
      <c r="G4357">
        <v>1229216</v>
      </c>
      <c r="H4357">
        <f>SUMIFS($G:$G,$E:$E,18.51,'RAW2'!$A:$A,'RAW2'!A4357)</f>
        <v>50495234</v>
      </c>
      <c r="I4357" s="1" t="str">
        <f>VLOOKUP(A4357,'volatile collection data'!$G$6:$H$69,2,FALSE)</f>
        <v>A</v>
      </c>
      <c r="J4357" s="1">
        <f>VLOOKUP(A4357,'volatile collection data'!$G$6:$I$69,3,FALSE)</f>
        <v>8</v>
      </c>
      <c r="K4357" s="1" t="str">
        <f>VLOOKUP(A4357,'volatile collection data'!$G$6:$N$69,8,FALSE)</f>
        <v>1A</v>
      </c>
      <c r="L4357" s="1">
        <f>VLOOKUP(A4357,'volatile collection data'!$G$6:$J$69,4,FALSE)</f>
        <v>3.63</v>
      </c>
      <c r="M4357" s="1">
        <f>VLOOKUP($A4357,'volatile collection data'!$G$6:$M$69,6,FALSE)</f>
        <v>6</v>
      </c>
      <c r="N4357" s="1">
        <f>VLOOKUP($A4357,'volatile collection data'!$G$6:$M$69,7,FALSE)</f>
        <v>3.63</v>
      </c>
      <c r="O4357" s="1">
        <f>VLOOKUP(A4357,'volatile collection data'!$G$6:$K$69,5,FALSE)</f>
        <v>1</v>
      </c>
      <c r="P4357" s="1" t="str">
        <f t="shared" si="411"/>
        <v>8A</v>
      </c>
      <c r="Q4357">
        <f t="shared" si="409"/>
        <v>3.353058996074551E-2</v>
      </c>
      <c r="R4357" t="str">
        <f t="shared" si="412"/>
        <v>1A_1-A&amp;3.63%3.63@6</v>
      </c>
      <c r="S4357" t="str">
        <f t="shared" si="413"/>
        <v>8A-1A-VCS-Loc-22</v>
      </c>
      <c r="T4357" t="str">
        <f>IFERROR(IF(VLOOKUP(S4357,Bad!$A:$A,1,FALSE)='RAW2'!S4357,"yes","no"),"no")</f>
        <v>no</v>
      </c>
      <c r="U4357" t="str">
        <f>IFERROR(VLOOKUP(F4357,compounds!$A:$B,2,FALSE),"")</f>
        <v/>
      </c>
      <c r="V4357" t="str">
        <f>VLOOKUP(B4357,'volatile collection data'!$O:$P,2,FALSE)</f>
        <v>24.apr.22 1</v>
      </c>
    </row>
    <row r="4358" spans="1:22" x14ac:dyDescent="0.2">
      <c r="A4358" t="s">
        <v>394</v>
      </c>
      <c r="B4358" s="1" t="str">
        <f t="shared" si="410"/>
        <v>8A</v>
      </c>
      <c r="C4358">
        <v>29.263999999999999</v>
      </c>
      <c r="D4358">
        <f t="shared" si="408"/>
        <v>29.26</v>
      </c>
      <c r="E4358">
        <f>VLOOKUP(D4358,'Peak Combiner'!$A$5:$D$4980,4,FALSE)</f>
        <v>29.26</v>
      </c>
      <c r="F4358">
        <f>IFERROR(VLOOKUP(D4358,rt_comb!$A:$B,2,FALSE),D4358)</f>
        <v>29.26</v>
      </c>
      <c r="G4358">
        <v>2936678</v>
      </c>
      <c r="H4358">
        <f>SUMIFS($G:$G,$E:$E,18.51,'RAW2'!$A:$A,'RAW2'!A4358)</f>
        <v>50495234</v>
      </c>
      <c r="I4358" s="1" t="str">
        <f>VLOOKUP(A4358,'volatile collection data'!$G$6:$H$69,2,FALSE)</f>
        <v>A</v>
      </c>
      <c r="J4358" s="1">
        <f>VLOOKUP(A4358,'volatile collection data'!$G$6:$I$69,3,FALSE)</f>
        <v>8</v>
      </c>
      <c r="K4358" s="1" t="str">
        <f>VLOOKUP(A4358,'volatile collection data'!$G$6:$N$69,8,FALSE)</f>
        <v>1A</v>
      </c>
      <c r="L4358" s="1">
        <f>VLOOKUP(A4358,'volatile collection data'!$G$6:$J$69,4,FALSE)</f>
        <v>3.63</v>
      </c>
      <c r="M4358" s="1">
        <f>VLOOKUP($A4358,'volatile collection data'!$G$6:$M$69,6,FALSE)</f>
        <v>6</v>
      </c>
      <c r="N4358" s="1">
        <f>VLOOKUP($A4358,'volatile collection data'!$G$6:$M$69,7,FALSE)</f>
        <v>3.63</v>
      </c>
      <c r="O4358" s="1">
        <f>VLOOKUP(A4358,'volatile collection data'!$G$6:$K$69,5,FALSE)</f>
        <v>1</v>
      </c>
      <c r="P4358" s="1" t="str">
        <f t="shared" si="411"/>
        <v>8A</v>
      </c>
      <c r="Q4358">
        <f t="shared" si="409"/>
        <v>8.0106788281914823E-2</v>
      </c>
      <c r="R4358" t="str">
        <f t="shared" si="412"/>
        <v>1A_1-A&amp;3.63%3.63@6</v>
      </c>
      <c r="S4358" t="str">
        <f t="shared" si="413"/>
        <v>8A-1A-VCS-Loc-22</v>
      </c>
      <c r="T4358" t="str">
        <f>IFERROR(IF(VLOOKUP(S4358,Bad!$A:$A,1,FALSE)='RAW2'!S4358,"yes","no"),"no")</f>
        <v>no</v>
      </c>
      <c r="U4358" t="str">
        <f>IFERROR(VLOOKUP(F4358,compounds!$A:$B,2,FALSE),"")</f>
        <v/>
      </c>
      <c r="V4358" t="str">
        <f>VLOOKUP(B4358,'volatile collection data'!$O:$P,2,FALSE)</f>
        <v>24.apr.22 1</v>
      </c>
    </row>
    <row r="4359" spans="1:22" x14ac:dyDescent="0.2">
      <c r="A4359" t="s">
        <v>394</v>
      </c>
      <c r="B4359" s="1" t="str">
        <f t="shared" si="410"/>
        <v>8A</v>
      </c>
      <c r="C4359">
        <v>30.039000000000001</v>
      </c>
      <c r="D4359">
        <f t="shared" si="408"/>
        <v>30.04</v>
      </c>
      <c r="E4359">
        <f>VLOOKUP(D4359,'Peak Combiner'!$A$5:$D$4980,4,FALSE)</f>
        <v>30.03</v>
      </c>
      <c r="F4359">
        <f>IFERROR(VLOOKUP(D4359,rt_comb!$A:$B,2,FALSE),D4359)</f>
        <v>30.04</v>
      </c>
      <c r="G4359">
        <v>-500534</v>
      </c>
      <c r="H4359">
        <f>SUMIFS($G:$G,$E:$E,18.51,'RAW2'!$A:$A,'RAW2'!A4359)</f>
        <v>50495234</v>
      </c>
      <c r="I4359" s="1" t="str">
        <f>VLOOKUP(A4359,'volatile collection data'!$G$6:$H$69,2,FALSE)</f>
        <v>A</v>
      </c>
      <c r="J4359" s="1">
        <f>VLOOKUP(A4359,'volatile collection data'!$G$6:$I$69,3,FALSE)</f>
        <v>8</v>
      </c>
      <c r="K4359" s="1" t="str">
        <f>VLOOKUP(A4359,'volatile collection data'!$G$6:$N$69,8,FALSE)</f>
        <v>1A</v>
      </c>
      <c r="L4359" s="1">
        <f>VLOOKUP(A4359,'volatile collection data'!$G$6:$J$69,4,FALSE)</f>
        <v>3.63</v>
      </c>
      <c r="M4359" s="1">
        <f>VLOOKUP($A4359,'volatile collection data'!$G$6:$M$69,6,FALSE)</f>
        <v>6</v>
      </c>
      <c r="N4359" s="1">
        <f>VLOOKUP($A4359,'volatile collection data'!$G$6:$M$69,7,FALSE)</f>
        <v>3.63</v>
      </c>
      <c r="O4359" s="1">
        <f>VLOOKUP(A4359,'volatile collection data'!$G$6:$K$69,5,FALSE)</f>
        <v>1</v>
      </c>
      <c r="P4359" s="1" t="str">
        <f t="shared" si="411"/>
        <v>8A</v>
      </c>
      <c r="Q4359">
        <f t="shared" si="409"/>
        <v>-1.3653581075589477E-2</v>
      </c>
      <c r="R4359" t="str">
        <f t="shared" si="412"/>
        <v>1A_1-A&amp;3.63%3.63@6</v>
      </c>
      <c r="S4359" t="str">
        <f t="shared" si="413"/>
        <v>8A-1A-VCS-Loc-22</v>
      </c>
      <c r="T4359" t="str">
        <f>IFERROR(IF(VLOOKUP(S4359,Bad!$A:$A,1,FALSE)='RAW2'!S4359,"yes","no"),"no")</f>
        <v>no</v>
      </c>
      <c r="U4359" t="str">
        <f>IFERROR(VLOOKUP(F4359,compounds!$A:$B,2,FALSE),"")</f>
        <v/>
      </c>
      <c r="V4359" t="str">
        <f>VLOOKUP(B4359,'volatile collection data'!$O:$P,2,FALSE)</f>
        <v>24.apr.22 1</v>
      </c>
    </row>
    <row r="4360" spans="1:22" x14ac:dyDescent="0.2">
      <c r="A4360" t="s">
        <v>394</v>
      </c>
      <c r="B4360" s="1" t="str">
        <f t="shared" si="410"/>
        <v>8A</v>
      </c>
      <c r="C4360">
        <v>30.376999999999999</v>
      </c>
      <c r="D4360">
        <f t="shared" si="408"/>
        <v>30.38</v>
      </c>
      <c r="E4360">
        <f>VLOOKUP(D4360,'Peak Combiner'!$A$5:$D$4980,4,FALSE)</f>
        <v>30.38</v>
      </c>
      <c r="F4360">
        <f>IFERROR(VLOOKUP(D4360,rt_comb!$A:$B,2,FALSE),D4360)</f>
        <v>30.38</v>
      </c>
      <c r="G4360">
        <v>1645799</v>
      </c>
      <c r="H4360">
        <f>SUMIFS($G:$G,$E:$E,18.51,'RAW2'!$A:$A,'RAW2'!A4360)</f>
        <v>50495234</v>
      </c>
      <c r="I4360" s="1" t="str">
        <f>VLOOKUP(A4360,'volatile collection data'!$G$6:$H$69,2,FALSE)</f>
        <v>A</v>
      </c>
      <c r="J4360" s="1">
        <f>VLOOKUP(A4360,'volatile collection data'!$G$6:$I$69,3,FALSE)</f>
        <v>8</v>
      </c>
      <c r="K4360" s="1" t="str">
        <f>VLOOKUP(A4360,'volatile collection data'!$G$6:$N$69,8,FALSE)</f>
        <v>1A</v>
      </c>
      <c r="L4360" s="1">
        <f>VLOOKUP(A4360,'volatile collection data'!$G$6:$J$69,4,FALSE)</f>
        <v>3.63</v>
      </c>
      <c r="M4360" s="1">
        <f>VLOOKUP($A4360,'volatile collection data'!$G$6:$M$69,6,FALSE)</f>
        <v>6</v>
      </c>
      <c r="N4360" s="1">
        <f>VLOOKUP($A4360,'volatile collection data'!$G$6:$M$69,7,FALSE)</f>
        <v>3.63</v>
      </c>
      <c r="O4360" s="1">
        <f>VLOOKUP(A4360,'volatile collection data'!$G$6:$K$69,5,FALSE)</f>
        <v>1</v>
      </c>
      <c r="P4360" s="1" t="str">
        <f t="shared" si="411"/>
        <v>8A</v>
      </c>
      <c r="Q4360">
        <f t="shared" si="409"/>
        <v>4.4894153205624565E-2</v>
      </c>
      <c r="R4360" t="str">
        <f t="shared" si="412"/>
        <v>1A_1-A&amp;3.63%3.63@6</v>
      </c>
      <c r="S4360" t="str">
        <f t="shared" si="413"/>
        <v>8A-1A-VCS-Loc-22</v>
      </c>
      <c r="T4360" t="str">
        <f>IFERROR(IF(VLOOKUP(S4360,Bad!$A:$A,1,FALSE)='RAW2'!S4360,"yes","no"),"no")</f>
        <v>no</v>
      </c>
      <c r="U4360" t="str">
        <f>IFERROR(VLOOKUP(F4360,compounds!$A:$B,2,FALSE),"")</f>
        <v/>
      </c>
      <c r="V4360" t="str">
        <f>VLOOKUP(B4360,'volatile collection data'!$O:$P,2,FALSE)</f>
        <v>24.apr.22 1</v>
      </c>
    </row>
    <row r="4361" spans="1:22" x14ac:dyDescent="0.2">
      <c r="A4361" t="s">
        <v>394</v>
      </c>
      <c r="B4361" s="1" t="str">
        <f t="shared" si="410"/>
        <v>8A</v>
      </c>
      <c r="C4361">
        <v>30.760999999999999</v>
      </c>
      <c r="D4361">
        <f t="shared" si="408"/>
        <v>30.76</v>
      </c>
      <c r="E4361">
        <f>VLOOKUP(D4361,'Peak Combiner'!$A$5:$D$4980,4,FALSE)</f>
        <v>30.76</v>
      </c>
      <c r="F4361">
        <f>IFERROR(VLOOKUP(D4361,rt_comb!$A:$B,2,FALSE),D4361)</f>
        <v>30.76</v>
      </c>
      <c r="G4361">
        <v>1019161</v>
      </c>
      <c r="H4361">
        <f>SUMIFS($G:$G,$E:$E,18.51,'RAW2'!$A:$A,'RAW2'!A4361)</f>
        <v>50495234</v>
      </c>
      <c r="I4361" s="1" t="str">
        <f>VLOOKUP(A4361,'volatile collection data'!$G$6:$H$69,2,FALSE)</f>
        <v>A</v>
      </c>
      <c r="J4361" s="1">
        <f>VLOOKUP(A4361,'volatile collection data'!$G$6:$I$69,3,FALSE)</f>
        <v>8</v>
      </c>
      <c r="K4361" s="1" t="str">
        <f>VLOOKUP(A4361,'volatile collection data'!$G$6:$N$69,8,FALSE)</f>
        <v>1A</v>
      </c>
      <c r="L4361" s="1">
        <f>VLOOKUP(A4361,'volatile collection data'!$G$6:$J$69,4,FALSE)</f>
        <v>3.63</v>
      </c>
      <c r="M4361" s="1">
        <f>VLOOKUP($A4361,'volatile collection data'!$G$6:$M$69,6,FALSE)</f>
        <v>6</v>
      </c>
      <c r="N4361" s="1">
        <f>VLOOKUP($A4361,'volatile collection data'!$G$6:$M$69,7,FALSE)</f>
        <v>3.63</v>
      </c>
      <c r="O4361" s="1">
        <f>VLOOKUP(A4361,'volatile collection data'!$G$6:$K$69,5,FALSE)</f>
        <v>1</v>
      </c>
      <c r="P4361" s="1" t="str">
        <f t="shared" si="411"/>
        <v>8A</v>
      </c>
      <c r="Q4361">
        <f t="shared" si="409"/>
        <v>2.7800703533783614E-2</v>
      </c>
      <c r="R4361" t="str">
        <f t="shared" si="412"/>
        <v>1A_1-A&amp;3.63%3.63@6</v>
      </c>
      <c r="S4361" t="str">
        <f t="shared" si="413"/>
        <v>8A-1A-VCS-Loc-22</v>
      </c>
      <c r="T4361" t="str">
        <f>IFERROR(IF(VLOOKUP(S4361,Bad!$A:$A,1,FALSE)='RAW2'!S4361,"yes","no"),"no")</f>
        <v>no</v>
      </c>
      <c r="U4361" t="str">
        <f>IFERROR(VLOOKUP(F4361,compounds!$A:$B,2,FALSE),"")</f>
        <v/>
      </c>
      <c r="V4361" t="str">
        <f>VLOOKUP(B4361,'volatile collection data'!$O:$P,2,FALSE)</f>
        <v>24.apr.22 1</v>
      </c>
    </row>
    <row r="4362" spans="1:22" x14ac:dyDescent="0.2">
      <c r="A4362" t="s">
        <v>394</v>
      </c>
      <c r="B4362" s="1" t="str">
        <f t="shared" si="410"/>
        <v>8A</v>
      </c>
      <c r="C4362">
        <v>30.95</v>
      </c>
      <c r="D4362">
        <f t="shared" si="408"/>
        <v>30.95</v>
      </c>
      <c r="E4362">
        <f>VLOOKUP(D4362,'Peak Combiner'!$A$5:$D$4980,4,FALSE)</f>
        <v>30.94</v>
      </c>
      <c r="F4362">
        <f>IFERROR(VLOOKUP(D4362,rt_comb!$A:$B,2,FALSE),D4362)</f>
        <v>30.95</v>
      </c>
      <c r="G4362">
        <v>9211604</v>
      </c>
      <c r="H4362">
        <f>SUMIFS($G:$G,$E:$E,18.51,'RAW2'!$A:$A,'RAW2'!A4362)</f>
        <v>50495234</v>
      </c>
      <c r="I4362" s="1" t="str">
        <f>VLOOKUP(A4362,'volatile collection data'!$G$6:$H$69,2,FALSE)</f>
        <v>A</v>
      </c>
      <c r="J4362" s="1">
        <f>VLOOKUP(A4362,'volatile collection data'!$G$6:$I$69,3,FALSE)</f>
        <v>8</v>
      </c>
      <c r="K4362" s="1" t="str">
        <f>VLOOKUP(A4362,'volatile collection data'!$G$6:$N$69,8,FALSE)</f>
        <v>1A</v>
      </c>
      <c r="L4362" s="1">
        <f>VLOOKUP(A4362,'volatile collection data'!$G$6:$J$69,4,FALSE)</f>
        <v>3.63</v>
      </c>
      <c r="M4362" s="1">
        <f>VLOOKUP($A4362,'volatile collection data'!$G$6:$M$69,6,FALSE)</f>
        <v>6</v>
      </c>
      <c r="N4362" s="1">
        <f>VLOOKUP($A4362,'volatile collection data'!$G$6:$M$69,7,FALSE)</f>
        <v>3.63</v>
      </c>
      <c r="O4362" s="1">
        <f>VLOOKUP(A4362,'volatile collection data'!$G$6:$K$69,5,FALSE)</f>
        <v>1</v>
      </c>
      <c r="P4362" s="1" t="str">
        <f t="shared" si="411"/>
        <v>8A</v>
      </c>
      <c r="Q4362">
        <f t="shared" si="409"/>
        <v>0.25127440303800408</v>
      </c>
      <c r="R4362" t="str">
        <f t="shared" si="412"/>
        <v>1A_1-A&amp;3.63%3.63@6</v>
      </c>
      <c r="S4362" t="str">
        <f t="shared" si="413"/>
        <v>8A-1A-VCS-Loc-22</v>
      </c>
      <c r="T4362" t="str">
        <f>IFERROR(IF(VLOOKUP(S4362,Bad!$A:$A,1,FALSE)='RAW2'!S4362,"yes","no"),"no")</f>
        <v>no</v>
      </c>
      <c r="U4362" t="str">
        <f>IFERROR(VLOOKUP(F4362,compounds!$A:$B,2,FALSE),"")</f>
        <v/>
      </c>
      <c r="V4362" t="str">
        <f>VLOOKUP(B4362,'volatile collection data'!$O:$P,2,FALSE)</f>
        <v>24.apr.22 1</v>
      </c>
    </row>
    <row r="4363" spans="1:22" x14ac:dyDescent="0.2">
      <c r="A4363" t="s">
        <v>394</v>
      </c>
      <c r="B4363" s="1" t="str">
        <f t="shared" si="410"/>
        <v>8A</v>
      </c>
      <c r="C4363">
        <v>31.253</v>
      </c>
      <c r="D4363">
        <f t="shared" si="408"/>
        <v>31.25</v>
      </c>
      <c r="E4363">
        <f>VLOOKUP(D4363,'Peak Combiner'!$A$5:$D$4980,4,FALSE)</f>
        <v>31.25</v>
      </c>
      <c r="F4363">
        <f>IFERROR(VLOOKUP(D4363,rt_comb!$A:$B,2,FALSE),D4363)</f>
        <v>31.25</v>
      </c>
      <c r="G4363">
        <v>2172370</v>
      </c>
      <c r="H4363">
        <f>SUMIFS($G:$G,$E:$E,18.51,'RAW2'!$A:$A,'RAW2'!A4363)</f>
        <v>50495234</v>
      </c>
      <c r="I4363" s="1" t="str">
        <f>VLOOKUP(A4363,'volatile collection data'!$G$6:$H$69,2,FALSE)</f>
        <v>A</v>
      </c>
      <c r="J4363" s="1">
        <f>VLOOKUP(A4363,'volatile collection data'!$G$6:$I$69,3,FALSE)</f>
        <v>8</v>
      </c>
      <c r="K4363" s="1" t="str">
        <f>VLOOKUP(A4363,'volatile collection data'!$G$6:$N$69,8,FALSE)</f>
        <v>1A</v>
      </c>
      <c r="L4363" s="1">
        <f>VLOOKUP(A4363,'volatile collection data'!$G$6:$J$69,4,FALSE)</f>
        <v>3.63</v>
      </c>
      <c r="M4363" s="1">
        <f>VLOOKUP($A4363,'volatile collection data'!$G$6:$M$69,6,FALSE)</f>
        <v>6</v>
      </c>
      <c r="N4363" s="1">
        <f>VLOOKUP($A4363,'volatile collection data'!$G$6:$M$69,7,FALSE)</f>
        <v>3.63</v>
      </c>
      <c r="O4363" s="1">
        <f>VLOOKUP(A4363,'volatile collection data'!$G$6:$K$69,5,FALSE)</f>
        <v>1</v>
      </c>
      <c r="P4363" s="1" t="str">
        <f t="shared" si="411"/>
        <v>8A</v>
      </c>
      <c r="Q4363">
        <f t="shared" si="409"/>
        <v>5.9257972327910413E-2</v>
      </c>
      <c r="R4363" t="str">
        <f t="shared" si="412"/>
        <v>1A_1-A&amp;3.63%3.63@6</v>
      </c>
      <c r="S4363" t="str">
        <f t="shared" si="413"/>
        <v>8A-1A-VCS-Loc-22</v>
      </c>
      <c r="T4363" t="str">
        <f>IFERROR(IF(VLOOKUP(S4363,Bad!$A:$A,1,FALSE)='RAW2'!S4363,"yes","no"),"no")</f>
        <v>no</v>
      </c>
      <c r="U4363" t="str">
        <f>IFERROR(VLOOKUP(F4363,compounds!$A:$B,2,FALSE),"")</f>
        <v/>
      </c>
      <c r="V4363" t="str">
        <f>VLOOKUP(B4363,'volatile collection data'!$O:$P,2,FALSE)</f>
        <v>24.apr.22 1</v>
      </c>
    </row>
    <row r="4364" spans="1:22" x14ac:dyDescent="0.2">
      <c r="A4364" t="s">
        <v>394</v>
      </c>
      <c r="B4364" s="1" t="str">
        <f t="shared" si="410"/>
        <v>8A</v>
      </c>
      <c r="C4364">
        <v>31.402000000000001</v>
      </c>
      <c r="D4364">
        <f t="shared" si="408"/>
        <v>31.4</v>
      </c>
      <c r="E4364">
        <f>VLOOKUP(D4364,'Peak Combiner'!$A$5:$D$4980,4,FALSE)</f>
        <v>31.4</v>
      </c>
      <c r="F4364">
        <f>IFERROR(VLOOKUP(D4364,rt_comb!$A:$B,2,FALSE),D4364)</f>
        <v>31.4</v>
      </c>
      <c r="G4364">
        <v>3192427</v>
      </c>
      <c r="H4364">
        <f>SUMIFS($G:$G,$E:$E,18.51,'RAW2'!$A:$A,'RAW2'!A4364)</f>
        <v>50495234</v>
      </c>
      <c r="I4364" s="1" t="str">
        <f>VLOOKUP(A4364,'volatile collection data'!$G$6:$H$69,2,FALSE)</f>
        <v>A</v>
      </c>
      <c r="J4364" s="1">
        <f>VLOOKUP(A4364,'volatile collection data'!$G$6:$I$69,3,FALSE)</f>
        <v>8</v>
      </c>
      <c r="K4364" s="1" t="str">
        <f>VLOOKUP(A4364,'volatile collection data'!$G$6:$N$69,8,FALSE)</f>
        <v>1A</v>
      </c>
      <c r="L4364" s="1">
        <f>VLOOKUP(A4364,'volatile collection data'!$G$6:$J$69,4,FALSE)</f>
        <v>3.63</v>
      </c>
      <c r="M4364" s="1">
        <f>VLOOKUP($A4364,'volatile collection data'!$G$6:$M$69,6,FALSE)</f>
        <v>6</v>
      </c>
      <c r="N4364" s="1">
        <f>VLOOKUP($A4364,'volatile collection data'!$G$6:$M$69,7,FALSE)</f>
        <v>3.63</v>
      </c>
      <c r="O4364" s="1">
        <f>VLOOKUP(A4364,'volatile collection data'!$G$6:$K$69,5,FALSE)</f>
        <v>1</v>
      </c>
      <c r="P4364" s="1" t="str">
        <f t="shared" si="411"/>
        <v>8A</v>
      </c>
      <c r="Q4364">
        <f t="shared" si="409"/>
        <v>8.7083116975871552E-2</v>
      </c>
      <c r="R4364" t="str">
        <f t="shared" si="412"/>
        <v>1A_1-A&amp;3.63%3.63@6</v>
      </c>
      <c r="S4364" t="str">
        <f t="shared" si="413"/>
        <v>8A-1A-VCS-Loc-22</v>
      </c>
      <c r="T4364" t="str">
        <f>IFERROR(IF(VLOOKUP(S4364,Bad!$A:$A,1,FALSE)='RAW2'!S4364,"yes","no"),"no")</f>
        <v>no</v>
      </c>
      <c r="U4364" t="str">
        <f>IFERROR(VLOOKUP(F4364,compounds!$A:$B,2,FALSE),"")</f>
        <v/>
      </c>
      <c r="V4364" t="str">
        <f>VLOOKUP(B4364,'volatile collection data'!$O:$P,2,FALSE)</f>
        <v>24.apr.22 1</v>
      </c>
    </row>
    <row r="4365" spans="1:22" x14ac:dyDescent="0.2">
      <c r="A4365" t="s">
        <v>394</v>
      </c>
      <c r="B4365" s="1" t="str">
        <f t="shared" si="410"/>
        <v>8A</v>
      </c>
      <c r="C4365">
        <v>31.741</v>
      </c>
      <c r="D4365">
        <f t="shared" si="408"/>
        <v>31.74</v>
      </c>
      <c r="E4365">
        <f>VLOOKUP(D4365,'Peak Combiner'!$A$5:$D$4980,4,FALSE)</f>
        <v>31.73</v>
      </c>
      <c r="F4365">
        <f>IFERROR(VLOOKUP(D4365,rt_comb!$A:$B,2,FALSE),D4365)</f>
        <v>31.74</v>
      </c>
      <c r="G4365">
        <v>3371512</v>
      </c>
      <c r="H4365">
        <f>SUMIFS($G:$G,$E:$E,18.51,'RAW2'!$A:$A,'RAW2'!A4365)</f>
        <v>50495234</v>
      </c>
      <c r="I4365" s="1" t="str">
        <f>VLOOKUP(A4365,'volatile collection data'!$G$6:$H$69,2,FALSE)</f>
        <v>A</v>
      </c>
      <c r="J4365" s="1">
        <f>VLOOKUP(A4365,'volatile collection data'!$G$6:$I$69,3,FALSE)</f>
        <v>8</v>
      </c>
      <c r="K4365" s="1" t="str">
        <f>VLOOKUP(A4365,'volatile collection data'!$G$6:$N$69,8,FALSE)</f>
        <v>1A</v>
      </c>
      <c r="L4365" s="1">
        <f>VLOOKUP(A4365,'volatile collection data'!$G$6:$J$69,4,FALSE)</f>
        <v>3.63</v>
      </c>
      <c r="M4365" s="1">
        <f>VLOOKUP($A4365,'volatile collection data'!$G$6:$M$69,6,FALSE)</f>
        <v>6</v>
      </c>
      <c r="N4365" s="1">
        <f>VLOOKUP($A4365,'volatile collection data'!$G$6:$M$69,7,FALSE)</f>
        <v>3.63</v>
      </c>
      <c r="O4365" s="1">
        <f>VLOOKUP(A4365,'volatile collection data'!$G$6:$K$69,5,FALSE)</f>
        <v>1</v>
      </c>
      <c r="P4365" s="1" t="str">
        <f t="shared" si="411"/>
        <v>8A</v>
      </c>
      <c r="Q4365">
        <f t="shared" si="409"/>
        <v>9.1968202838014657E-2</v>
      </c>
      <c r="R4365" t="str">
        <f t="shared" si="412"/>
        <v>1A_1-A&amp;3.63%3.63@6</v>
      </c>
      <c r="S4365" t="str">
        <f t="shared" si="413"/>
        <v>8A-1A-VCS-Loc-22</v>
      </c>
      <c r="T4365" t="str">
        <f>IFERROR(IF(VLOOKUP(S4365,Bad!$A:$A,1,FALSE)='RAW2'!S4365,"yes","no"),"no")</f>
        <v>no</v>
      </c>
      <c r="U4365" t="str">
        <f>IFERROR(VLOOKUP(F4365,compounds!$A:$B,2,FALSE),"")</f>
        <v/>
      </c>
      <c r="V4365" t="str">
        <f>VLOOKUP(B4365,'volatile collection data'!$O:$P,2,FALSE)</f>
        <v>24.apr.22 1</v>
      </c>
    </row>
    <row r="4366" spans="1:22" x14ac:dyDescent="0.2">
      <c r="A4366" t="s">
        <v>394</v>
      </c>
      <c r="B4366" s="1" t="str">
        <f t="shared" si="410"/>
        <v>8A</v>
      </c>
      <c r="C4366">
        <v>32.701000000000001</v>
      </c>
      <c r="D4366">
        <f t="shared" si="408"/>
        <v>32.700000000000003</v>
      </c>
      <c r="E4366">
        <f>VLOOKUP(D4366,'Peak Combiner'!$A$5:$D$4980,4,FALSE)</f>
        <v>32.700000000000003</v>
      </c>
      <c r="F4366">
        <f>IFERROR(VLOOKUP(D4366,rt_comb!$A:$B,2,FALSE),D4366)</f>
        <v>32.700000000000003</v>
      </c>
      <c r="G4366">
        <v>2082553</v>
      </c>
      <c r="H4366">
        <f>SUMIFS($G:$G,$E:$E,18.51,'RAW2'!$A:$A,'RAW2'!A4366)</f>
        <v>50495234</v>
      </c>
      <c r="I4366" s="1" t="str">
        <f>VLOOKUP(A4366,'volatile collection data'!$G$6:$H$69,2,FALSE)</f>
        <v>A</v>
      </c>
      <c r="J4366" s="1">
        <f>VLOOKUP(A4366,'volatile collection data'!$G$6:$I$69,3,FALSE)</f>
        <v>8</v>
      </c>
      <c r="K4366" s="1" t="str">
        <f>VLOOKUP(A4366,'volatile collection data'!$G$6:$N$69,8,FALSE)</f>
        <v>1A</v>
      </c>
      <c r="L4366" s="1">
        <f>VLOOKUP(A4366,'volatile collection data'!$G$6:$J$69,4,FALSE)</f>
        <v>3.63</v>
      </c>
      <c r="M4366" s="1">
        <f>VLOOKUP($A4366,'volatile collection data'!$G$6:$M$69,6,FALSE)</f>
        <v>6</v>
      </c>
      <c r="N4366" s="1">
        <f>VLOOKUP($A4366,'volatile collection data'!$G$6:$M$69,7,FALSE)</f>
        <v>3.63</v>
      </c>
      <c r="O4366" s="1">
        <f>VLOOKUP(A4366,'volatile collection data'!$G$6:$K$69,5,FALSE)</f>
        <v>1</v>
      </c>
      <c r="P4366" s="1" t="str">
        <f t="shared" si="411"/>
        <v>8A</v>
      </c>
      <c r="Q4366">
        <f t="shared" si="409"/>
        <v>5.6807941577819071E-2</v>
      </c>
      <c r="R4366" t="str">
        <f t="shared" si="412"/>
        <v>1A_1-A&amp;3.63%3.63@6</v>
      </c>
      <c r="S4366" t="str">
        <f t="shared" si="413"/>
        <v>8A-1A-VCS-Loc-22</v>
      </c>
      <c r="T4366" t="str">
        <f>IFERROR(IF(VLOOKUP(S4366,Bad!$A:$A,1,FALSE)='RAW2'!S4366,"yes","no"),"no")</f>
        <v>no</v>
      </c>
      <c r="U4366" t="str">
        <f>IFERROR(VLOOKUP(F4366,compounds!$A:$B,2,FALSE),"")</f>
        <v/>
      </c>
      <c r="V4366" t="str">
        <f>VLOOKUP(B4366,'volatile collection data'!$O:$P,2,FALSE)</f>
        <v>24.apr.22 1</v>
      </c>
    </row>
    <row r="4367" spans="1:22" x14ac:dyDescent="0.2">
      <c r="A4367" t="s">
        <v>394</v>
      </c>
      <c r="B4367" s="1" t="str">
        <f t="shared" si="410"/>
        <v>8A</v>
      </c>
      <c r="C4367">
        <v>33.250999999999998</v>
      </c>
      <c r="D4367">
        <f t="shared" si="408"/>
        <v>33.25</v>
      </c>
      <c r="E4367">
        <f>VLOOKUP(D4367,'Peak Combiner'!$A$5:$D$4980,4,FALSE)</f>
        <v>33.25</v>
      </c>
      <c r="F4367">
        <f>IFERROR(VLOOKUP(D4367,rt_comb!$A:$B,2,FALSE),D4367)</f>
        <v>33.25</v>
      </c>
      <c r="G4367">
        <v>6770718</v>
      </c>
      <c r="H4367">
        <f>SUMIFS($G:$G,$E:$E,18.51,'RAW2'!$A:$A,'RAW2'!A4367)</f>
        <v>50495234</v>
      </c>
      <c r="I4367" s="1" t="str">
        <f>VLOOKUP(A4367,'volatile collection data'!$G$6:$H$69,2,FALSE)</f>
        <v>A</v>
      </c>
      <c r="J4367" s="1">
        <f>VLOOKUP(A4367,'volatile collection data'!$G$6:$I$69,3,FALSE)</f>
        <v>8</v>
      </c>
      <c r="K4367" s="1" t="str">
        <f>VLOOKUP(A4367,'volatile collection data'!$G$6:$N$69,8,FALSE)</f>
        <v>1A</v>
      </c>
      <c r="L4367" s="1">
        <f>VLOOKUP(A4367,'volatile collection data'!$G$6:$J$69,4,FALSE)</f>
        <v>3.63</v>
      </c>
      <c r="M4367" s="1">
        <f>VLOOKUP($A4367,'volatile collection data'!$G$6:$M$69,6,FALSE)</f>
        <v>6</v>
      </c>
      <c r="N4367" s="1">
        <f>VLOOKUP($A4367,'volatile collection data'!$G$6:$M$69,7,FALSE)</f>
        <v>3.63</v>
      </c>
      <c r="O4367" s="1">
        <f>VLOOKUP(A4367,'volatile collection data'!$G$6:$K$69,5,FALSE)</f>
        <v>1</v>
      </c>
      <c r="P4367" s="1" t="str">
        <f t="shared" si="411"/>
        <v>8A</v>
      </c>
      <c r="Q4367">
        <f t="shared" si="409"/>
        <v>0.1846918434171366</v>
      </c>
      <c r="R4367" t="str">
        <f t="shared" si="412"/>
        <v>1A_1-A&amp;3.63%3.63@6</v>
      </c>
      <c r="S4367" t="str">
        <f t="shared" si="413"/>
        <v>8A-1A-VCS-Loc-22</v>
      </c>
      <c r="T4367" t="str">
        <f>IFERROR(IF(VLOOKUP(S4367,Bad!$A:$A,1,FALSE)='RAW2'!S4367,"yes","no"),"no")</f>
        <v>no</v>
      </c>
      <c r="U4367" t="str">
        <f>IFERROR(VLOOKUP(F4367,compounds!$A:$B,2,FALSE),"")</f>
        <v/>
      </c>
      <c r="V4367" t="str">
        <f>VLOOKUP(B4367,'volatile collection data'!$O:$P,2,FALSE)</f>
        <v>24.apr.22 1</v>
      </c>
    </row>
    <row r="4368" spans="1:22" x14ac:dyDescent="0.2">
      <c r="A4368" t="s">
        <v>394</v>
      </c>
      <c r="B4368" s="1" t="str">
        <f t="shared" si="410"/>
        <v>8A</v>
      </c>
      <c r="C4368">
        <v>33.978000000000002</v>
      </c>
      <c r="D4368">
        <f t="shared" si="408"/>
        <v>33.979999999999997</v>
      </c>
      <c r="E4368">
        <f>VLOOKUP(D4368,'Peak Combiner'!$A$5:$D$4980,4,FALSE)</f>
        <v>33.979999999999997</v>
      </c>
      <c r="F4368">
        <f>IFERROR(VLOOKUP(D4368,rt_comb!$A:$B,2,FALSE),D4368)</f>
        <v>33.979999999999997</v>
      </c>
      <c r="G4368">
        <v>1418619</v>
      </c>
      <c r="H4368">
        <f>SUMIFS($G:$G,$E:$E,18.51,'RAW2'!$A:$A,'RAW2'!A4368)</f>
        <v>50495234</v>
      </c>
      <c r="I4368" s="1" t="str">
        <f>VLOOKUP(A4368,'volatile collection data'!$G$6:$H$69,2,FALSE)</f>
        <v>A</v>
      </c>
      <c r="J4368" s="1">
        <f>VLOOKUP(A4368,'volatile collection data'!$G$6:$I$69,3,FALSE)</f>
        <v>8</v>
      </c>
      <c r="K4368" s="1" t="str">
        <f>VLOOKUP(A4368,'volatile collection data'!$G$6:$N$69,8,FALSE)</f>
        <v>1A</v>
      </c>
      <c r="L4368" s="1">
        <f>VLOOKUP(A4368,'volatile collection data'!$G$6:$J$69,4,FALSE)</f>
        <v>3.63</v>
      </c>
      <c r="M4368" s="1">
        <f>VLOOKUP($A4368,'volatile collection data'!$G$6:$M$69,6,FALSE)</f>
        <v>6</v>
      </c>
      <c r="N4368" s="1">
        <f>VLOOKUP($A4368,'volatile collection data'!$G$6:$M$69,7,FALSE)</f>
        <v>3.63</v>
      </c>
      <c r="O4368" s="1">
        <f>VLOOKUP(A4368,'volatile collection data'!$G$6:$K$69,5,FALSE)</f>
        <v>1</v>
      </c>
      <c r="P4368" s="1" t="str">
        <f t="shared" si="411"/>
        <v>8A</v>
      </c>
      <c r="Q4368">
        <f t="shared" si="409"/>
        <v>3.869713052833907E-2</v>
      </c>
      <c r="R4368" t="str">
        <f t="shared" si="412"/>
        <v>1A_1-A&amp;3.63%3.63@6</v>
      </c>
      <c r="S4368" t="str">
        <f t="shared" si="413"/>
        <v>8A-1A-VCS-Loc-22</v>
      </c>
      <c r="T4368" t="str">
        <f>IFERROR(IF(VLOOKUP(S4368,Bad!$A:$A,1,FALSE)='RAW2'!S4368,"yes","no"),"no")</f>
        <v>no</v>
      </c>
      <c r="U4368" t="str">
        <f>IFERROR(VLOOKUP(F4368,compounds!$A:$B,2,FALSE),"")</f>
        <v/>
      </c>
      <c r="V4368" t="str">
        <f>VLOOKUP(B4368,'volatile collection data'!$O:$P,2,FALSE)</f>
        <v>24.apr.22 1</v>
      </c>
    </row>
    <row r="4369" spans="1:22" x14ac:dyDescent="0.2">
      <c r="A4369" t="s">
        <v>394</v>
      </c>
      <c r="B4369" s="1" t="str">
        <f t="shared" si="410"/>
        <v>8A</v>
      </c>
      <c r="C4369">
        <v>34.058999999999997</v>
      </c>
      <c r="D4369">
        <f t="shared" si="408"/>
        <v>34.06</v>
      </c>
      <c r="E4369">
        <f>VLOOKUP(D4369,'Peak Combiner'!$A$5:$D$4980,4,FALSE)</f>
        <v>34.06</v>
      </c>
      <c r="F4369">
        <f>IFERROR(VLOOKUP(D4369,rt_comb!$A:$B,2,FALSE),D4369)</f>
        <v>34.06</v>
      </c>
      <c r="G4369">
        <v>1141046</v>
      </c>
      <c r="H4369">
        <f>SUMIFS($G:$G,$E:$E,18.51,'RAW2'!$A:$A,'RAW2'!A4369)</f>
        <v>50495234</v>
      </c>
      <c r="I4369" s="1" t="str">
        <f>VLOOKUP(A4369,'volatile collection data'!$G$6:$H$69,2,FALSE)</f>
        <v>A</v>
      </c>
      <c r="J4369" s="1">
        <f>VLOOKUP(A4369,'volatile collection data'!$G$6:$I$69,3,FALSE)</f>
        <v>8</v>
      </c>
      <c r="K4369" s="1" t="str">
        <f>VLOOKUP(A4369,'volatile collection data'!$G$6:$N$69,8,FALSE)</f>
        <v>1A</v>
      </c>
      <c r="L4369" s="1">
        <f>VLOOKUP(A4369,'volatile collection data'!$G$6:$J$69,4,FALSE)</f>
        <v>3.63</v>
      </c>
      <c r="M4369" s="1">
        <f>VLOOKUP($A4369,'volatile collection data'!$G$6:$M$69,6,FALSE)</f>
        <v>6</v>
      </c>
      <c r="N4369" s="1">
        <f>VLOOKUP($A4369,'volatile collection data'!$G$6:$M$69,7,FALSE)</f>
        <v>3.63</v>
      </c>
      <c r="O4369" s="1">
        <f>VLOOKUP(A4369,'volatile collection data'!$G$6:$K$69,5,FALSE)</f>
        <v>1</v>
      </c>
      <c r="P4369" s="1" t="str">
        <f t="shared" si="411"/>
        <v>8A</v>
      </c>
      <c r="Q4369">
        <f t="shared" si="409"/>
        <v>3.112548612477288E-2</v>
      </c>
      <c r="R4369" t="str">
        <f t="shared" si="412"/>
        <v>1A_1-A&amp;3.63%3.63@6</v>
      </c>
      <c r="S4369" t="str">
        <f t="shared" si="413"/>
        <v>8A-1A-VCS-Loc-22</v>
      </c>
      <c r="T4369" t="str">
        <f>IFERROR(IF(VLOOKUP(S4369,Bad!$A:$A,1,FALSE)='RAW2'!S4369,"yes","no"),"no")</f>
        <v>no</v>
      </c>
      <c r="U4369" t="str">
        <f>IFERROR(VLOOKUP(F4369,compounds!$A:$B,2,FALSE),"")</f>
        <v/>
      </c>
      <c r="V4369" t="str">
        <f>VLOOKUP(B4369,'volatile collection data'!$O:$P,2,FALSE)</f>
        <v>24.apr.22 1</v>
      </c>
    </row>
    <row r="4370" spans="1:22" x14ac:dyDescent="0.2">
      <c r="A4370" t="s">
        <v>394</v>
      </c>
      <c r="B4370" s="1" t="str">
        <f t="shared" si="410"/>
        <v>8A</v>
      </c>
      <c r="C4370">
        <v>34.936999999999998</v>
      </c>
      <c r="D4370">
        <f t="shared" si="408"/>
        <v>34.94</v>
      </c>
      <c r="E4370">
        <f>VLOOKUP(D4370,'Peak Combiner'!$A$5:$D$4980,4,FALSE)</f>
        <v>34.86</v>
      </c>
      <c r="F4370">
        <f>IFERROR(VLOOKUP(D4370,rt_comb!$A:$B,2,FALSE),D4370)</f>
        <v>34.94</v>
      </c>
      <c r="G4370">
        <v>3380619</v>
      </c>
      <c r="H4370">
        <f>SUMIFS($G:$G,$E:$E,18.51,'RAW2'!$A:$A,'RAW2'!A4370)</f>
        <v>50495234</v>
      </c>
      <c r="I4370" s="1" t="str">
        <f>VLOOKUP(A4370,'volatile collection data'!$G$6:$H$69,2,FALSE)</f>
        <v>A</v>
      </c>
      <c r="J4370" s="1">
        <f>VLOOKUP(A4370,'volatile collection data'!$G$6:$I$69,3,FALSE)</f>
        <v>8</v>
      </c>
      <c r="K4370" s="1" t="str">
        <f>VLOOKUP(A4370,'volatile collection data'!$G$6:$N$69,8,FALSE)</f>
        <v>1A</v>
      </c>
      <c r="L4370" s="1">
        <f>VLOOKUP(A4370,'volatile collection data'!$G$6:$J$69,4,FALSE)</f>
        <v>3.63</v>
      </c>
      <c r="M4370" s="1">
        <f>VLOOKUP($A4370,'volatile collection data'!$G$6:$M$69,6,FALSE)</f>
        <v>6</v>
      </c>
      <c r="N4370" s="1">
        <f>VLOOKUP($A4370,'volatile collection data'!$G$6:$M$69,7,FALSE)</f>
        <v>3.63</v>
      </c>
      <c r="O4370" s="1">
        <f>VLOOKUP(A4370,'volatile collection data'!$G$6:$K$69,5,FALSE)</f>
        <v>1</v>
      </c>
      <c r="P4370" s="1" t="str">
        <f t="shared" si="411"/>
        <v>8A</v>
      </c>
      <c r="Q4370">
        <f t="shared" si="409"/>
        <v>9.2216623850084556E-2</v>
      </c>
      <c r="R4370" t="str">
        <f t="shared" si="412"/>
        <v>1A_1-A&amp;3.63%3.63@6</v>
      </c>
      <c r="S4370" t="str">
        <f t="shared" si="413"/>
        <v>8A-1A-VCS-Loc-22</v>
      </c>
      <c r="T4370" t="str">
        <f>IFERROR(IF(VLOOKUP(S4370,Bad!$A:$A,1,FALSE)='RAW2'!S4370,"yes","no"),"no")</f>
        <v>no</v>
      </c>
      <c r="U4370" t="str">
        <f>IFERROR(VLOOKUP(F4370,compounds!$A:$B,2,FALSE),"")</f>
        <v/>
      </c>
      <c r="V4370" t="str">
        <f>VLOOKUP(B4370,'volatile collection data'!$O:$P,2,FALSE)</f>
        <v>24.apr.22 1</v>
      </c>
    </row>
    <row r="4371" spans="1:22" x14ac:dyDescent="0.2">
      <c r="A4371" t="s">
        <v>394</v>
      </c>
      <c r="B4371" s="1" t="str">
        <f t="shared" si="410"/>
        <v>8A</v>
      </c>
      <c r="C4371">
        <v>35.167000000000002</v>
      </c>
      <c r="D4371">
        <f t="shared" si="408"/>
        <v>35.17</v>
      </c>
      <c r="E4371">
        <f>VLOOKUP(D4371,'Peak Combiner'!$A$5:$D$4980,4,FALSE)</f>
        <v>35.17</v>
      </c>
      <c r="F4371">
        <f>IFERROR(VLOOKUP(D4371,rt_comb!$A:$B,2,FALSE),D4371)</f>
        <v>35.17</v>
      </c>
      <c r="G4371">
        <v>999757</v>
      </c>
      <c r="H4371">
        <f>SUMIFS($G:$G,$E:$E,18.51,'RAW2'!$A:$A,'RAW2'!A4371)</f>
        <v>50495234</v>
      </c>
      <c r="I4371" s="1" t="str">
        <f>VLOOKUP(A4371,'volatile collection data'!$G$6:$H$69,2,FALSE)</f>
        <v>A</v>
      </c>
      <c r="J4371" s="1">
        <f>VLOOKUP(A4371,'volatile collection data'!$G$6:$I$69,3,FALSE)</f>
        <v>8</v>
      </c>
      <c r="K4371" s="1" t="str">
        <f>VLOOKUP(A4371,'volatile collection data'!$G$6:$N$69,8,FALSE)</f>
        <v>1A</v>
      </c>
      <c r="L4371" s="1">
        <f>VLOOKUP(A4371,'volatile collection data'!$G$6:$J$69,4,FALSE)</f>
        <v>3.63</v>
      </c>
      <c r="M4371" s="1">
        <f>VLOOKUP($A4371,'volatile collection data'!$G$6:$M$69,6,FALSE)</f>
        <v>6</v>
      </c>
      <c r="N4371" s="1">
        <f>VLOOKUP($A4371,'volatile collection data'!$G$6:$M$69,7,FALSE)</f>
        <v>3.63</v>
      </c>
      <c r="O4371" s="1">
        <f>VLOOKUP(A4371,'volatile collection data'!$G$6:$K$69,5,FALSE)</f>
        <v>1</v>
      </c>
      <c r="P4371" s="1" t="str">
        <f t="shared" si="411"/>
        <v>8A</v>
      </c>
      <c r="Q4371">
        <f t="shared" si="409"/>
        <v>2.727140065487681E-2</v>
      </c>
      <c r="R4371" t="str">
        <f t="shared" si="412"/>
        <v>1A_1-A&amp;3.63%3.63@6</v>
      </c>
      <c r="S4371" t="str">
        <f t="shared" si="413"/>
        <v>8A-1A-VCS-Loc-22</v>
      </c>
      <c r="T4371" t="str">
        <f>IFERROR(IF(VLOOKUP(S4371,Bad!$A:$A,1,FALSE)='RAW2'!S4371,"yes","no"),"no")</f>
        <v>no</v>
      </c>
      <c r="U4371" t="str">
        <f>IFERROR(VLOOKUP(F4371,compounds!$A:$B,2,FALSE),"")</f>
        <v/>
      </c>
      <c r="V4371" t="str">
        <f>VLOOKUP(B4371,'volatile collection data'!$O:$P,2,FALSE)</f>
        <v>24.apr.22 1</v>
      </c>
    </row>
    <row r="4372" spans="1:22" x14ac:dyDescent="0.2">
      <c r="A4372" t="s">
        <v>394</v>
      </c>
      <c r="B4372" s="1" t="str">
        <f t="shared" si="410"/>
        <v>8A</v>
      </c>
      <c r="C4372">
        <v>35.231000000000002</v>
      </c>
      <c r="D4372">
        <f t="shared" si="408"/>
        <v>35.229999999999997</v>
      </c>
      <c r="E4372">
        <f>VLOOKUP(D4372,'Peak Combiner'!$A$5:$D$4980,4,FALSE)</f>
        <v>35.229999999999997</v>
      </c>
      <c r="F4372">
        <f>IFERROR(VLOOKUP(D4372,rt_comb!$A:$B,2,FALSE),D4372)</f>
        <v>35.229999999999997</v>
      </c>
      <c r="G4372">
        <v>366184</v>
      </c>
      <c r="H4372">
        <f>SUMIFS($G:$G,$E:$E,18.51,'RAW2'!$A:$A,'RAW2'!A4372)</f>
        <v>50495234</v>
      </c>
      <c r="I4372" s="1" t="str">
        <f>VLOOKUP(A4372,'volatile collection data'!$G$6:$H$69,2,FALSE)</f>
        <v>A</v>
      </c>
      <c r="J4372" s="1">
        <f>VLOOKUP(A4372,'volatile collection data'!$G$6:$I$69,3,FALSE)</f>
        <v>8</v>
      </c>
      <c r="K4372" s="1" t="str">
        <f>VLOOKUP(A4372,'volatile collection data'!$G$6:$N$69,8,FALSE)</f>
        <v>1A</v>
      </c>
      <c r="L4372" s="1">
        <f>VLOOKUP(A4372,'volatile collection data'!$G$6:$J$69,4,FALSE)</f>
        <v>3.63</v>
      </c>
      <c r="M4372" s="1">
        <f>VLOOKUP($A4372,'volatile collection data'!$G$6:$M$69,6,FALSE)</f>
        <v>6</v>
      </c>
      <c r="N4372" s="1">
        <f>VLOOKUP($A4372,'volatile collection data'!$G$6:$M$69,7,FALSE)</f>
        <v>3.63</v>
      </c>
      <c r="O4372" s="1">
        <f>VLOOKUP(A4372,'volatile collection data'!$G$6:$K$69,5,FALSE)</f>
        <v>1</v>
      </c>
      <c r="P4372" s="1" t="str">
        <f t="shared" si="411"/>
        <v>8A</v>
      </c>
      <c r="Q4372">
        <f t="shared" si="409"/>
        <v>9.9887778504230626E-3</v>
      </c>
      <c r="R4372" t="str">
        <f t="shared" si="412"/>
        <v>1A_1-A&amp;3.63%3.63@6</v>
      </c>
      <c r="S4372" t="str">
        <f t="shared" si="413"/>
        <v>8A-1A-VCS-Loc-22</v>
      </c>
      <c r="T4372" t="str">
        <f>IFERROR(IF(VLOOKUP(S4372,Bad!$A:$A,1,FALSE)='RAW2'!S4372,"yes","no"),"no")</f>
        <v>no</v>
      </c>
      <c r="U4372" t="str">
        <f>IFERROR(VLOOKUP(F4372,compounds!$A:$B,2,FALSE),"")</f>
        <v/>
      </c>
      <c r="V4372" t="str">
        <f>VLOOKUP(B4372,'volatile collection data'!$O:$P,2,FALSE)</f>
        <v>24.apr.22 1</v>
      </c>
    </row>
    <row r="4373" spans="1:22" x14ac:dyDescent="0.2">
      <c r="A4373" t="s">
        <v>394</v>
      </c>
      <c r="B4373" s="1" t="str">
        <f t="shared" si="410"/>
        <v>8A</v>
      </c>
      <c r="C4373">
        <v>35.292000000000002</v>
      </c>
      <c r="D4373">
        <f t="shared" si="408"/>
        <v>35.29</v>
      </c>
      <c r="E4373">
        <f>VLOOKUP(D4373,'Peak Combiner'!$A$5:$D$4980,4,FALSE)</f>
        <v>35.29</v>
      </c>
      <c r="F4373">
        <f>IFERROR(VLOOKUP(D4373,rt_comb!$A:$B,2,FALSE),D4373)</f>
        <v>35.29</v>
      </c>
      <c r="G4373">
        <v>794652</v>
      </c>
      <c r="H4373">
        <f>SUMIFS($G:$G,$E:$E,18.51,'RAW2'!$A:$A,'RAW2'!A4373)</f>
        <v>50495234</v>
      </c>
      <c r="I4373" s="1" t="str">
        <f>VLOOKUP(A4373,'volatile collection data'!$G$6:$H$69,2,FALSE)</f>
        <v>A</v>
      </c>
      <c r="J4373" s="1">
        <f>VLOOKUP(A4373,'volatile collection data'!$G$6:$I$69,3,FALSE)</f>
        <v>8</v>
      </c>
      <c r="K4373" s="1" t="str">
        <f>VLOOKUP(A4373,'volatile collection data'!$G$6:$N$69,8,FALSE)</f>
        <v>1A</v>
      </c>
      <c r="L4373" s="1">
        <f>VLOOKUP(A4373,'volatile collection data'!$G$6:$J$69,4,FALSE)</f>
        <v>3.63</v>
      </c>
      <c r="M4373" s="1">
        <f>VLOOKUP($A4373,'volatile collection data'!$G$6:$M$69,6,FALSE)</f>
        <v>6</v>
      </c>
      <c r="N4373" s="1">
        <f>VLOOKUP($A4373,'volatile collection data'!$G$6:$M$69,7,FALSE)</f>
        <v>3.63</v>
      </c>
      <c r="O4373" s="1">
        <f>VLOOKUP(A4373,'volatile collection data'!$G$6:$K$69,5,FALSE)</f>
        <v>1</v>
      </c>
      <c r="P4373" s="1" t="str">
        <f t="shared" si="411"/>
        <v>8A</v>
      </c>
      <c r="Q4373">
        <f t="shared" si="409"/>
        <v>2.1676540472533992E-2</v>
      </c>
      <c r="R4373" t="str">
        <f t="shared" si="412"/>
        <v>1A_1-A&amp;3.63%3.63@6</v>
      </c>
      <c r="S4373" t="str">
        <f t="shared" si="413"/>
        <v>8A-1A-VCS-Loc-22</v>
      </c>
      <c r="T4373" t="str">
        <f>IFERROR(IF(VLOOKUP(S4373,Bad!$A:$A,1,FALSE)='RAW2'!S4373,"yes","no"),"no")</f>
        <v>no</v>
      </c>
      <c r="U4373" t="str">
        <f>IFERROR(VLOOKUP(F4373,compounds!$A:$B,2,FALSE),"")</f>
        <v/>
      </c>
      <c r="V4373" t="str">
        <f>VLOOKUP(B4373,'volatile collection data'!$O:$P,2,FALSE)</f>
        <v>24.apr.22 1</v>
      </c>
    </row>
    <row r="4374" spans="1:22" x14ac:dyDescent="0.2">
      <c r="A4374" t="s">
        <v>394</v>
      </c>
      <c r="B4374" s="1" t="str">
        <f t="shared" si="410"/>
        <v>8A</v>
      </c>
      <c r="C4374">
        <v>35.430999999999997</v>
      </c>
      <c r="D4374">
        <f t="shared" si="408"/>
        <v>35.43</v>
      </c>
      <c r="E4374">
        <f>VLOOKUP(D4374,'Peak Combiner'!$A$5:$D$4980,4,FALSE)</f>
        <v>35.43</v>
      </c>
      <c r="F4374">
        <f>IFERROR(VLOOKUP(D4374,rt_comb!$A:$B,2,FALSE),D4374)</f>
        <v>35.43</v>
      </c>
      <c r="G4374">
        <v>1069134</v>
      </c>
      <c r="H4374">
        <f>SUMIFS($G:$G,$E:$E,18.51,'RAW2'!$A:$A,'RAW2'!A4374)</f>
        <v>50495234</v>
      </c>
      <c r="I4374" s="1" t="str">
        <f>VLOOKUP(A4374,'volatile collection data'!$G$6:$H$69,2,FALSE)</f>
        <v>A</v>
      </c>
      <c r="J4374" s="1">
        <f>VLOOKUP(A4374,'volatile collection data'!$G$6:$I$69,3,FALSE)</f>
        <v>8</v>
      </c>
      <c r="K4374" s="1" t="str">
        <f>VLOOKUP(A4374,'volatile collection data'!$G$6:$N$69,8,FALSE)</f>
        <v>1A</v>
      </c>
      <c r="L4374" s="1">
        <f>VLOOKUP(A4374,'volatile collection data'!$G$6:$J$69,4,FALSE)</f>
        <v>3.63</v>
      </c>
      <c r="M4374" s="1">
        <f>VLOOKUP($A4374,'volatile collection data'!$G$6:$M$69,6,FALSE)</f>
        <v>6</v>
      </c>
      <c r="N4374" s="1">
        <f>VLOOKUP($A4374,'volatile collection data'!$G$6:$M$69,7,FALSE)</f>
        <v>3.63</v>
      </c>
      <c r="O4374" s="1">
        <f>VLOOKUP(A4374,'volatile collection data'!$G$6:$K$69,5,FALSE)</f>
        <v>1</v>
      </c>
      <c r="P4374" s="1" t="str">
        <f t="shared" si="411"/>
        <v>8A</v>
      </c>
      <c r="Q4374">
        <f t="shared" si="409"/>
        <v>2.9163868487793596E-2</v>
      </c>
      <c r="R4374" t="str">
        <f t="shared" si="412"/>
        <v>1A_1-A&amp;3.63%3.63@6</v>
      </c>
      <c r="S4374" t="str">
        <f t="shared" si="413"/>
        <v>8A-1A-VCS-Loc-22</v>
      </c>
      <c r="T4374" t="str">
        <f>IFERROR(IF(VLOOKUP(S4374,Bad!$A:$A,1,FALSE)='RAW2'!S4374,"yes","no"),"no")</f>
        <v>no</v>
      </c>
      <c r="U4374" t="str">
        <f>IFERROR(VLOOKUP(F4374,compounds!$A:$B,2,FALSE),"")</f>
        <v/>
      </c>
      <c r="V4374" t="str">
        <f>VLOOKUP(B4374,'volatile collection data'!$O:$P,2,FALSE)</f>
        <v>24.apr.22 1</v>
      </c>
    </row>
    <row r="4375" spans="1:22" x14ac:dyDescent="0.2">
      <c r="A4375" t="s">
        <v>394</v>
      </c>
      <c r="B4375" s="1" t="str">
        <f t="shared" si="410"/>
        <v>8A</v>
      </c>
      <c r="C4375">
        <v>35.640999999999998</v>
      </c>
      <c r="D4375">
        <f t="shared" si="408"/>
        <v>35.64</v>
      </c>
      <c r="E4375">
        <f>VLOOKUP(D4375,'Peak Combiner'!$A$5:$D$4980,4,FALSE)</f>
        <v>35.64</v>
      </c>
      <c r="F4375">
        <f>IFERROR(VLOOKUP(D4375,rt_comb!$A:$B,2,FALSE),D4375)</f>
        <v>35.64</v>
      </c>
      <c r="G4375">
        <v>11772011</v>
      </c>
      <c r="H4375">
        <f>SUMIFS($G:$G,$E:$E,18.51,'RAW2'!$A:$A,'RAW2'!A4375)</f>
        <v>50495234</v>
      </c>
      <c r="I4375" s="1" t="str">
        <f>VLOOKUP(A4375,'volatile collection data'!$G$6:$H$69,2,FALSE)</f>
        <v>A</v>
      </c>
      <c r="J4375" s="1">
        <f>VLOOKUP(A4375,'volatile collection data'!$G$6:$I$69,3,FALSE)</f>
        <v>8</v>
      </c>
      <c r="K4375" s="1" t="str">
        <f>VLOOKUP(A4375,'volatile collection data'!$G$6:$N$69,8,FALSE)</f>
        <v>1A</v>
      </c>
      <c r="L4375" s="1">
        <f>VLOOKUP(A4375,'volatile collection data'!$G$6:$J$69,4,FALSE)</f>
        <v>3.63</v>
      </c>
      <c r="M4375" s="1">
        <f>VLOOKUP($A4375,'volatile collection data'!$G$6:$M$69,6,FALSE)</f>
        <v>6</v>
      </c>
      <c r="N4375" s="1">
        <f>VLOOKUP($A4375,'volatile collection data'!$G$6:$M$69,7,FALSE)</f>
        <v>3.63</v>
      </c>
      <c r="O4375" s="1">
        <f>VLOOKUP(A4375,'volatile collection data'!$G$6:$K$69,5,FALSE)</f>
        <v>1</v>
      </c>
      <c r="P4375" s="1" t="str">
        <f t="shared" si="411"/>
        <v>8A</v>
      </c>
      <c r="Q4375">
        <f t="shared" si="409"/>
        <v>0.32111725998879431</v>
      </c>
      <c r="R4375" t="str">
        <f t="shared" si="412"/>
        <v>1A_1-A&amp;3.63%3.63@6</v>
      </c>
      <c r="S4375" t="str">
        <f t="shared" si="413"/>
        <v>8A-1A-VCS-Loc-22</v>
      </c>
      <c r="T4375" t="str">
        <f>IFERROR(IF(VLOOKUP(S4375,Bad!$A:$A,1,FALSE)='RAW2'!S4375,"yes","no"),"no")</f>
        <v>no</v>
      </c>
      <c r="U4375" t="str">
        <f>IFERROR(VLOOKUP(F4375,compounds!$A:$B,2,FALSE),"")</f>
        <v/>
      </c>
      <c r="V4375" t="str">
        <f>VLOOKUP(B4375,'volatile collection data'!$O:$P,2,FALSE)</f>
        <v>24.apr.22 1</v>
      </c>
    </row>
    <row r="4376" spans="1:22" x14ac:dyDescent="0.2">
      <c r="A4376" t="s">
        <v>394</v>
      </c>
      <c r="B4376" s="1" t="str">
        <f t="shared" si="410"/>
        <v>8A</v>
      </c>
      <c r="C4376">
        <v>35.798000000000002</v>
      </c>
      <c r="D4376">
        <f t="shared" si="408"/>
        <v>35.799999999999997</v>
      </c>
      <c r="E4376">
        <f>VLOOKUP(D4376,'Peak Combiner'!$A$5:$D$4980,4,FALSE)</f>
        <v>35.799999999999997</v>
      </c>
      <c r="F4376">
        <f>IFERROR(VLOOKUP(D4376,rt_comb!$A:$B,2,FALSE),D4376)</f>
        <v>35.799999999999997</v>
      </c>
      <c r="G4376">
        <v>1125966</v>
      </c>
      <c r="H4376">
        <f>SUMIFS($G:$G,$E:$E,18.51,'RAW2'!$A:$A,'RAW2'!A4376)</f>
        <v>50495234</v>
      </c>
      <c r="I4376" s="1" t="str">
        <f>VLOOKUP(A4376,'volatile collection data'!$G$6:$H$69,2,FALSE)</f>
        <v>A</v>
      </c>
      <c r="J4376" s="1">
        <f>VLOOKUP(A4376,'volatile collection data'!$G$6:$I$69,3,FALSE)</f>
        <v>8</v>
      </c>
      <c r="K4376" s="1" t="str">
        <f>VLOOKUP(A4376,'volatile collection data'!$G$6:$N$69,8,FALSE)</f>
        <v>1A</v>
      </c>
      <c r="L4376" s="1">
        <f>VLOOKUP(A4376,'volatile collection data'!$G$6:$J$69,4,FALSE)</f>
        <v>3.63</v>
      </c>
      <c r="M4376" s="1">
        <f>VLOOKUP($A4376,'volatile collection data'!$G$6:$M$69,6,FALSE)</f>
        <v>6</v>
      </c>
      <c r="N4376" s="1">
        <f>VLOOKUP($A4376,'volatile collection data'!$G$6:$M$69,7,FALSE)</f>
        <v>3.63</v>
      </c>
      <c r="O4376" s="1">
        <f>VLOOKUP(A4376,'volatile collection data'!$G$6:$K$69,5,FALSE)</f>
        <v>1</v>
      </c>
      <c r="P4376" s="1" t="str">
        <f t="shared" si="411"/>
        <v>8A</v>
      </c>
      <c r="Q4376">
        <f t="shared" si="409"/>
        <v>3.0714133444195962E-2</v>
      </c>
      <c r="R4376" t="str">
        <f t="shared" si="412"/>
        <v>1A_1-A&amp;3.63%3.63@6</v>
      </c>
      <c r="S4376" t="str">
        <f t="shared" si="413"/>
        <v>8A-1A-VCS-Loc-22</v>
      </c>
      <c r="T4376" t="str">
        <f>IFERROR(IF(VLOOKUP(S4376,Bad!$A:$A,1,FALSE)='RAW2'!S4376,"yes","no"),"no")</f>
        <v>no</v>
      </c>
      <c r="U4376" t="str">
        <f>IFERROR(VLOOKUP(F4376,compounds!$A:$B,2,FALSE),"")</f>
        <v/>
      </c>
      <c r="V4376" t="str">
        <f>VLOOKUP(B4376,'volatile collection data'!$O:$P,2,FALSE)</f>
        <v>24.apr.22 1</v>
      </c>
    </row>
    <row r="4377" spans="1:22" x14ac:dyDescent="0.2">
      <c r="A4377" t="s">
        <v>394</v>
      </c>
      <c r="B4377" s="1" t="str">
        <f t="shared" si="410"/>
        <v>8A</v>
      </c>
      <c r="C4377">
        <v>35.841999999999999</v>
      </c>
      <c r="D4377">
        <f t="shared" si="408"/>
        <v>35.840000000000003</v>
      </c>
      <c r="E4377">
        <f>VLOOKUP(D4377,'Peak Combiner'!$A$5:$D$4980,4,FALSE)</f>
        <v>35.840000000000003</v>
      </c>
      <c r="F4377">
        <f>IFERROR(VLOOKUP(D4377,rt_comb!$A:$B,2,FALSE),D4377)</f>
        <v>35.840000000000003</v>
      </c>
      <c r="G4377">
        <v>2426602</v>
      </c>
      <c r="H4377">
        <f>SUMIFS($G:$G,$E:$E,18.51,'RAW2'!$A:$A,'RAW2'!A4377)</f>
        <v>50495234</v>
      </c>
      <c r="I4377" s="1" t="str">
        <f>VLOOKUP(A4377,'volatile collection data'!$G$6:$H$69,2,FALSE)</f>
        <v>A</v>
      </c>
      <c r="J4377" s="1">
        <f>VLOOKUP(A4377,'volatile collection data'!$G$6:$I$69,3,FALSE)</f>
        <v>8</v>
      </c>
      <c r="K4377" s="1" t="str">
        <f>VLOOKUP(A4377,'volatile collection data'!$G$6:$N$69,8,FALSE)</f>
        <v>1A</v>
      </c>
      <c r="L4377" s="1">
        <f>VLOOKUP(A4377,'volatile collection data'!$G$6:$J$69,4,FALSE)</f>
        <v>3.63</v>
      </c>
      <c r="M4377" s="1">
        <f>VLOOKUP($A4377,'volatile collection data'!$G$6:$M$69,6,FALSE)</f>
        <v>6</v>
      </c>
      <c r="N4377" s="1">
        <f>VLOOKUP($A4377,'volatile collection data'!$G$6:$M$69,7,FALSE)</f>
        <v>3.63</v>
      </c>
      <c r="O4377" s="1">
        <f>VLOOKUP(A4377,'volatile collection data'!$G$6:$K$69,5,FALSE)</f>
        <v>1</v>
      </c>
      <c r="P4377" s="1" t="str">
        <f t="shared" si="411"/>
        <v>8A</v>
      </c>
      <c r="Q4377">
        <f t="shared" si="409"/>
        <v>6.6192920251546494E-2</v>
      </c>
      <c r="R4377" t="str">
        <f t="shared" si="412"/>
        <v>1A_1-A&amp;3.63%3.63@6</v>
      </c>
      <c r="S4377" t="str">
        <f t="shared" si="413"/>
        <v>8A-1A-VCS-Loc-22</v>
      </c>
      <c r="T4377" t="str">
        <f>IFERROR(IF(VLOOKUP(S4377,Bad!$A:$A,1,FALSE)='RAW2'!S4377,"yes","no"),"no")</f>
        <v>no</v>
      </c>
      <c r="U4377" t="str">
        <f>IFERROR(VLOOKUP(F4377,compounds!$A:$B,2,FALSE),"")</f>
        <v/>
      </c>
      <c r="V4377" t="str">
        <f>VLOOKUP(B4377,'volatile collection data'!$O:$P,2,FALSE)</f>
        <v>24.apr.22 1</v>
      </c>
    </row>
    <row r="4378" spans="1:22" x14ac:dyDescent="0.2">
      <c r="A4378" t="s">
        <v>394</v>
      </c>
      <c r="B4378" s="1" t="str">
        <f t="shared" si="410"/>
        <v>8A</v>
      </c>
      <c r="C4378">
        <v>35.902999999999999</v>
      </c>
      <c r="D4378">
        <f t="shared" si="408"/>
        <v>35.9</v>
      </c>
      <c r="E4378">
        <f>VLOOKUP(D4378,'Peak Combiner'!$A$5:$D$4980,4,FALSE)</f>
        <v>35.9</v>
      </c>
      <c r="F4378">
        <f>IFERROR(VLOOKUP(D4378,rt_comb!$A:$B,2,FALSE),D4378)</f>
        <v>35.9</v>
      </c>
      <c r="G4378">
        <v>2951017</v>
      </c>
      <c r="H4378">
        <f>SUMIFS($G:$G,$E:$E,18.51,'RAW2'!$A:$A,'RAW2'!A4378)</f>
        <v>50495234</v>
      </c>
      <c r="I4378" s="1" t="str">
        <f>VLOOKUP(A4378,'volatile collection data'!$G$6:$H$69,2,FALSE)</f>
        <v>A</v>
      </c>
      <c r="J4378" s="1">
        <f>VLOOKUP(A4378,'volatile collection data'!$G$6:$I$69,3,FALSE)</f>
        <v>8</v>
      </c>
      <c r="K4378" s="1" t="str">
        <f>VLOOKUP(A4378,'volatile collection data'!$G$6:$N$69,8,FALSE)</f>
        <v>1A</v>
      </c>
      <c r="L4378" s="1">
        <f>VLOOKUP(A4378,'volatile collection data'!$G$6:$J$69,4,FALSE)</f>
        <v>3.63</v>
      </c>
      <c r="M4378" s="1">
        <f>VLOOKUP($A4378,'volatile collection data'!$G$6:$M$69,6,FALSE)</f>
        <v>6</v>
      </c>
      <c r="N4378" s="1">
        <f>VLOOKUP($A4378,'volatile collection data'!$G$6:$M$69,7,FALSE)</f>
        <v>3.63</v>
      </c>
      <c r="O4378" s="1">
        <f>VLOOKUP(A4378,'volatile collection data'!$G$6:$K$69,5,FALSE)</f>
        <v>1</v>
      </c>
      <c r="P4378" s="1" t="str">
        <f t="shared" si="411"/>
        <v>8A</v>
      </c>
      <c r="Q4378">
        <f t="shared" si="409"/>
        <v>8.0497927942842704E-2</v>
      </c>
      <c r="R4378" t="str">
        <f t="shared" si="412"/>
        <v>1A_1-A&amp;3.63%3.63@6</v>
      </c>
      <c r="S4378" t="str">
        <f t="shared" si="413"/>
        <v>8A-1A-VCS-Loc-22</v>
      </c>
      <c r="T4378" t="str">
        <f>IFERROR(IF(VLOOKUP(S4378,Bad!$A:$A,1,FALSE)='RAW2'!S4378,"yes","no"),"no")</f>
        <v>no</v>
      </c>
      <c r="U4378" t="str">
        <f>IFERROR(VLOOKUP(F4378,compounds!$A:$B,2,FALSE),"")</f>
        <v/>
      </c>
      <c r="V4378" t="str">
        <f>VLOOKUP(B4378,'volatile collection data'!$O:$P,2,FALSE)</f>
        <v>24.apr.22 1</v>
      </c>
    </row>
    <row r="4379" spans="1:22" x14ac:dyDescent="0.2">
      <c r="A4379" t="s">
        <v>394</v>
      </c>
      <c r="B4379" s="1" t="str">
        <f t="shared" si="410"/>
        <v>8A</v>
      </c>
      <c r="C4379">
        <v>35.994999999999997</v>
      </c>
      <c r="D4379">
        <f t="shared" si="408"/>
        <v>36</v>
      </c>
      <c r="E4379">
        <f>VLOOKUP(D4379,'Peak Combiner'!$A$5:$D$4980,4,FALSE)</f>
        <v>36</v>
      </c>
      <c r="F4379">
        <f>IFERROR(VLOOKUP(D4379,rt_comb!$A:$B,2,FALSE),D4379)</f>
        <v>36</v>
      </c>
      <c r="G4379">
        <v>968897</v>
      </c>
      <c r="H4379">
        <f>SUMIFS($G:$G,$E:$E,18.51,'RAW2'!$A:$A,'RAW2'!A4379)</f>
        <v>50495234</v>
      </c>
      <c r="I4379" s="1" t="str">
        <f>VLOOKUP(A4379,'volatile collection data'!$G$6:$H$69,2,FALSE)</f>
        <v>A</v>
      </c>
      <c r="J4379" s="1">
        <f>VLOOKUP(A4379,'volatile collection data'!$G$6:$I$69,3,FALSE)</f>
        <v>8</v>
      </c>
      <c r="K4379" s="1" t="str">
        <f>VLOOKUP(A4379,'volatile collection data'!$G$6:$N$69,8,FALSE)</f>
        <v>1A</v>
      </c>
      <c r="L4379" s="1">
        <f>VLOOKUP(A4379,'volatile collection data'!$G$6:$J$69,4,FALSE)</f>
        <v>3.63</v>
      </c>
      <c r="M4379" s="1">
        <f>VLOOKUP($A4379,'volatile collection data'!$G$6:$M$69,6,FALSE)</f>
        <v>6</v>
      </c>
      <c r="N4379" s="1">
        <f>VLOOKUP($A4379,'volatile collection data'!$G$6:$M$69,7,FALSE)</f>
        <v>3.63</v>
      </c>
      <c r="O4379" s="1">
        <f>VLOOKUP(A4379,'volatile collection data'!$G$6:$K$69,5,FALSE)</f>
        <v>1</v>
      </c>
      <c r="P4379" s="1" t="str">
        <f t="shared" si="411"/>
        <v>8A</v>
      </c>
      <c r="Q4379">
        <f t="shared" si="409"/>
        <v>2.642960067327178E-2</v>
      </c>
      <c r="R4379" t="str">
        <f t="shared" si="412"/>
        <v>1A_1-A&amp;3.63%3.63@6</v>
      </c>
      <c r="S4379" t="str">
        <f t="shared" si="413"/>
        <v>8A-1A-VCS-Loc-22</v>
      </c>
      <c r="T4379" t="str">
        <f>IFERROR(IF(VLOOKUP(S4379,Bad!$A:$A,1,FALSE)='RAW2'!S4379,"yes","no"),"no")</f>
        <v>no</v>
      </c>
      <c r="U4379" t="str">
        <f>IFERROR(VLOOKUP(F4379,compounds!$A:$B,2,FALSE),"")</f>
        <v/>
      </c>
      <c r="V4379" t="str">
        <f>VLOOKUP(B4379,'volatile collection data'!$O:$P,2,FALSE)</f>
        <v>24.apr.22 1</v>
      </c>
    </row>
    <row r="4380" spans="1:22" x14ac:dyDescent="0.2">
      <c r="A4380" t="s">
        <v>394</v>
      </c>
      <c r="B4380" s="1" t="str">
        <f t="shared" si="410"/>
        <v>8A</v>
      </c>
      <c r="C4380">
        <v>36.027999999999999</v>
      </c>
      <c r="D4380">
        <f t="shared" si="408"/>
        <v>36.03</v>
      </c>
      <c r="E4380">
        <f>VLOOKUP(D4380,'Peak Combiner'!$A$5:$D$4980,4,FALSE)</f>
        <v>36.03</v>
      </c>
      <c r="F4380">
        <f>IFERROR(VLOOKUP(D4380,rt_comb!$A:$B,2,FALSE),D4380)</f>
        <v>36.03</v>
      </c>
      <c r="G4380">
        <v>997254</v>
      </c>
      <c r="H4380">
        <f>SUMIFS($G:$G,$E:$E,18.51,'RAW2'!$A:$A,'RAW2'!A4380)</f>
        <v>50495234</v>
      </c>
      <c r="I4380" s="1" t="str">
        <f>VLOOKUP(A4380,'volatile collection data'!$G$6:$H$69,2,FALSE)</f>
        <v>A</v>
      </c>
      <c r="J4380" s="1">
        <f>VLOOKUP(A4380,'volatile collection data'!$G$6:$I$69,3,FALSE)</f>
        <v>8</v>
      </c>
      <c r="K4380" s="1" t="str">
        <f>VLOOKUP(A4380,'volatile collection data'!$G$6:$N$69,8,FALSE)</f>
        <v>1A</v>
      </c>
      <c r="L4380" s="1">
        <f>VLOOKUP(A4380,'volatile collection data'!$G$6:$J$69,4,FALSE)</f>
        <v>3.63</v>
      </c>
      <c r="M4380" s="1">
        <f>VLOOKUP($A4380,'volatile collection data'!$G$6:$M$69,6,FALSE)</f>
        <v>6</v>
      </c>
      <c r="N4380" s="1">
        <f>VLOOKUP($A4380,'volatile collection data'!$G$6:$M$69,7,FALSE)</f>
        <v>3.63</v>
      </c>
      <c r="O4380" s="1">
        <f>VLOOKUP(A4380,'volatile collection data'!$G$6:$K$69,5,FALSE)</f>
        <v>1</v>
      </c>
      <c r="P4380" s="1" t="str">
        <f t="shared" si="411"/>
        <v>8A</v>
      </c>
      <c r="Q4380">
        <f t="shared" si="409"/>
        <v>2.7203123747749223E-2</v>
      </c>
      <c r="R4380" t="str">
        <f t="shared" si="412"/>
        <v>1A_1-A&amp;3.63%3.63@6</v>
      </c>
      <c r="S4380" t="str">
        <f t="shared" si="413"/>
        <v>8A-1A-VCS-Loc-22</v>
      </c>
      <c r="T4380" t="str">
        <f>IFERROR(IF(VLOOKUP(S4380,Bad!$A:$A,1,FALSE)='RAW2'!S4380,"yes","no"),"no")</f>
        <v>no</v>
      </c>
      <c r="U4380" t="str">
        <f>IFERROR(VLOOKUP(F4380,compounds!$A:$B,2,FALSE),"")</f>
        <v/>
      </c>
      <c r="V4380" t="str">
        <f>VLOOKUP(B4380,'volatile collection data'!$O:$P,2,FALSE)</f>
        <v>24.apr.22 1</v>
      </c>
    </row>
    <row r="4381" spans="1:22" x14ac:dyDescent="0.2">
      <c r="A4381" t="s">
        <v>394</v>
      </c>
      <c r="B4381" s="1" t="str">
        <f t="shared" si="410"/>
        <v>8A</v>
      </c>
      <c r="C4381">
        <v>36.106999999999999</v>
      </c>
      <c r="D4381">
        <f t="shared" si="408"/>
        <v>36.11</v>
      </c>
      <c r="E4381">
        <f>VLOOKUP(D4381,'Peak Combiner'!$A$5:$D$4980,4,FALSE)</f>
        <v>36.11</v>
      </c>
      <c r="F4381">
        <f>IFERROR(VLOOKUP(D4381,rt_comb!$A:$B,2,FALSE),D4381)</f>
        <v>36.11</v>
      </c>
      <c r="G4381">
        <v>1610254</v>
      </c>
      <c r="H4381">
        <f>SUMIFS($G:$G,$E:$E,18.51,'RAW2'!$A:$A,'RAW2'!A4381)</f>
        <v>50495234</v>
      </c>
      <c r="I4381" s="1" t="str">
        <f>VLOOKUP(A4381,'volatile collection data'!$G$6:$H$69,2,FALSE)</f>
        <v>A</v>
      </c>
      <c r="J4381" s="1">
        <f>VLOOKUP(A4381,'volatile collection data'!$G$6:$I$69,3,FALSE)</f>
        <v>8</v>
      </c>
      <c r="K4381" s="1" t="str">
        <f>VLOOKUP(A4381,'volatile collection data'!$G$6:$N$69,8,FALSE)</f>
        <v>1A</v>
      </c>
      <c r="L4381" s="1">
        <f>VLOOKUP(A4381,'volatile collection data'!$G$6:$J$69,4,FALSE)</f>
        <v>3.63</v>
      </c>
      <c r="M4381" s="1">
        <f>VLOOKUP($A4381,'volatile collection data'!$G$6:$M$69,6,FALSE)</f>
        <v>6</v>
      </c>
      <c r="N4381" s="1">
        <f>VLOOKUP($A4381,'volatile collection data'!$G$6:$M$69,7,FALSE)</f>
        <v>3.63</v>
      </c>
      <c r="O4381" s="1">
        <f>VLOOKUP(A4381,'volatile collection data'!$G$6:$K$69,5,FALSE)</f>
        <v>1</v>
      </c>
      <c r="P4381" s="1" t="str">
        <f t="shared" si="411"/>
        <v>8A</v>
      </c>
      <c r="Q4381">
        <f t="shared" si="409"/>
        <v>4.3924555657142685E-2</v>
      </c>
      <c r="R4381" t="str">
        <f t="shared" si="412"/>
        <v>1A_1-A&amp;3.63%3.63@6</v>
      </c>
      <c r="S4381" t="str">
        <f t="shared" si="413"/>
        <v>8A-1A-VCS-Loc-22</v>
      </c>
      <c r="T4381" t="str">
        <f>IFERROR(IF(VLOOKUP(S4381,Bad!$A:$A,1,FALSE)='RAW2'!S4381,"yes","no"),"no")</f>
        <v>no</v>
      </c>
      <c r="U4381" t="str">
        <f>IFERROR(VLOOKUP(F4381,compounds!$A:$B,2,FALSE),"")</f>
        <v/>
      </c>
      <c r="V4381" t="str">
        <f>VLOOKUP(B4381,'volatile collection data'!$O:$P,2,FALSE)</f>
        <v>24.apr.22 1</v>
      </c>
    </row>
    <row r="4382" spans="1:22" x14ac:dyDescent="0.2">
      <c r="A4382" t="s">
        <v>394</v>
      </c>
      <c r="B4382" s="1" t="str">
        <f t="shared" si="410"/>
        <v>8A</v>
      </c>
      <c r="C4382">
        <v>36.164000000000001</v>
      </c>
      <c r="D4382">
        <f t="shared" si="408"/>
        <v>36.159999999999997</v>
      </c>
      <c r="E4382">
        <f>VLOOKUP(D4382,'Peak Combiner'!$A$5:$D$4980,4,FALSE)</f>
        <v>36.11</v>
      </c>
      <c r="F4382">
        <f>IFERROR(VLOOKUP(D4382,rt_comb!$A:$B,2,FALSE),D4382)</f>
        <v>36.159999999999997</v>
      </c>
      <c r="G4382">
        <v>2626116</v>
      </c>
      <c r="H4382">
        <f>SUMIFS($G:$G,$E:$E,18.51,'RAW2'!$A:$A,'RAW2'!A4382)</f>
        <v>50495234</v>
      </c>
      <c r="I4382" s="1" t="str">
        <f>VLOOKUP(A4382,'volatile collection data'!$G$6:$H$69,2,FALSE)</f>
        <v>A</v>
      </c>
      <c r="J4382" s="1">
        <f>VLOOKUP(A4382,'volatile collection data'!$G$6:$I$69,3,FALSE)</f>
        <v>8</v>
      </c>
      <c r="K4382" s="1" t="str">
        <f>VLOOKUP(A4382,'volatile collection data'!$G$6:$N$69,8,FALSE)</f>
        <v>1A</v>
      </c>
      <c r="L4382" s="1">
        <f>VLOOKUP(A4382,'volatile collection data'!$G$6:$J$69,4,FALSE)</f>
        <v>3.63</v>
      </c>
      <c r="M4382" s="1">
        <f>VLOOKUP($A4382,'volatile collection data'!$G$6:$M$69,6,FALSE)</f>
        <v>6</v>
      </c>
      <c r="N4382" s="1">
        <f>VLOOKUP($A4382,'volatile collection data'!$G$6:$M$69,7,FALSE)</f>
        <v>3.63</v>
      </c>
      <c r="O4382" s="1">
        <f>VLOOKUP(A4382,'volatile collection data'!$G$6:$K$69,5,FALSE)</f>
        <v>1</v>
      </c>
      <c r="P4382" s="1" t="str">
        <f t="shared" si="411"/>
        <v>8A</v>
      </c>
      <c r="Q4382">
        <f t="shared" si="409"/>
        <v>7.1635268972542798E-2</v>
      </c>
      <c r="R4382" t="str">
        <f t="shared" si="412"/>
        <v>1A_1-A&amp;3.63%3.63@6</v>
      </c>
      <c r="S4382" t="str">
        <f t="shared" si="413"/>
        <v>8A-1A-VCS-Loc-22</v>
      </c>
      <c r="T4382" t="str">
        <f>IFERROR(IF(VLOOKUP(S4382,Bad!$A:$A,1,FALSE)='RAW2'!S4382,"yes","no"),"no")</f>
        <v>no</v>
      </c>
      <c r="U4382" t="str">
        <f>IFERROR(VLOOKUP(F4382,compounds!$A:$B,2,FALSE),"")</f>
        <v/>
      </c>
      <c r="V4382" t="str">
        <f>VLOOKUP(B4382,'volatile collection data'!$O:$P,2,FALSE)</f>
        <v>24.apr.22 1</v>
      </c>
    </row>
    <row r="4383" spans="1:22" x14ac:dyDescent="0.2">
      <c r="A4383" t="s">
        <v>394</v>
      </c>
      <c r="B4383" s="1" t="str">
        <f t="shared" si="410"/>
        <v>8A</v>
      </c>
      <c r="C4383">
        <v>36.539000000000001</v>
      </c>
      <c r="D4383">
        <f t="shared" si="408"/>
        <v>36.54</v>
      </c>
      <c r="E4383">
        <f>VLOOKUP(D4383,'Peak Combiner'!$A$5:$D$4980,4,FALSE)</f>
        <v>36.54</v>
      </c>
      <c r="F4383">
        <f>IFERROR(VLOOKUP(D4383,rt_comb!$A:$B,2,FALSE),D4383)</f>
        <v>36.54</v>
      </c>
      <c r="G4383">
        <v>1312230</v>
      </c>
      <c r="H4383">
        <f>SUMIFS($G:$G,$E:$E,18.51,'RAW2'!$A:$A,'RAW2'!A4383)</f>
        <v>50495234</v>
      </c>
      <c r="I4383" s="1" t="str">
        <f>VLOOKUP(A4383,'volatile collection data'!$G$6:$H$69,2,FALSE)</f>
        <v>A</v>
      </c>
      <c r="J4383" s="1">
        <f>VLOOKUP(A4383,'volatile collection data'!$G$6:$I$69,3,FALSE)</f>
        <v>8</v>
      </c>
      <c r="K4383" s="1" t="str">
        <f>VLOOKUP(A4383,'volatile collection data'!$G$6:$N$69,8,FALSE)</f>
        <v>1A</v>
      </c>
      <c r="L4383" s="1">
        <f>VLOOKUP(A4383,'volatile collection data'!$G$6:$J$69,4,FALSE)</f>
        <v>3.63</v>
      </c>
      <c r="M4383" s="1">
        <f>VLOOKUP($A4383,'volatile collection data'!$G$6:$M$69,6,FALSE)</f>
        <v>6</v>
      </c>
      <c r="N4383" s="1">
        <f>VLOOKUP($A4383,'volatile collection data'!$G$6:$M$69,7,FALSE)</f>
        <v>3.63</v>
      </c>
      <c r="O4383" s="1">
        <f>VLOOKUP(A4383,'volatile collection data'!$G$6:$K$69,5,FALSE)</f>
        <v>1</v>
      </c>
      <c r="P4383" s="1" t="str">
        <f t="shared" si="411"/>
        <v>8A</v>
      </c>
      <c r="Q4383">
        <f t="shared" si="409"/>
        <v>3.5795048278080568E-2</v>
      </c>
      <c r="R4383" t="str">
        <f t="shared" si="412"/>
        <v>1A_1-A&amp;3.63%3.63@6</v>
      </c>
      <c r="S4383" t="str">
        <f t="shared" si="413"/>
        <v>8A-1A-VCS-Loc-22</v>
      </c>
      <c r="T4383" t="str">
        <f>IFERROR(IF(VLOOKUP(S4383,Bad!$A:$A,1,FALSE)='RAW2'!S4383,"yes","no"),"no")</f>
        <v>no</v>
      </c>
      <c r="U4383" t="str">
        <f>IFERROR(VLOOKUP(F4383,compounds!$A:$B,2,FALSE),"")</f>
        <v/>
      </c>
      <c r="V4383" t="str">
        <f>VLOOKUP(B4383,'volatile collection data'!$O:$P,2,FALSE)</f>
        <v>24.apr.22 1</v>
      </c>
    </row>
    <row r="4384" spans="1:22" x14ac:dyDescent="0.2">
      <c r="A4384" t="s">
        <v>394</v>
      </c>
      <c r="B4384" s="1" t="str">
        <f t="shared" si="410"/>
        <v>8A</v>
      </c>
      <c r="C4384">
        <v>36.584000000000003</v>
      </c>
      <c r="D4384">
        <f t="shared" si="408"/>
        <v>36.58</v>
      </c>
      <c r="E4384">
        <f>VLOOKUP(D4384,'Peak Combiner'!$A$5:$D$4980,4,FALSE)</f>
        <v>36.58</v>
      </c>
      <c r="F4384">
        <f>IFERROR(VLOOKUP(D4384,rt_comb!$A:$B,2,FALSE),D4384)</f>
        <v>36.58</v>
      </c>
      <c r="G4384">
        <v>3661846</v>
      </c>
      <c r="H4384">
        <f>SUMIFS($G:$G,$E:$E,18.51,'RAW2'!$A:$A,'RAW2'!A4384)</f>
        <v>50495234</v>
      </c>
      <c r="I4384" s="1" t="str">
        <f>VLOOKUP(A4384,'volatile collection data'!$G$6:$H$69,2,FALSE)</f>
        <v>A</v>
      </c>
      <c r="J4384" s="1">
        <f>VLOOKUP(A4384,'volatile collection data'!$G$6:$I$69,3,FALSE)</f>
        <v>8</v>
      </c>
      <c r="K4384" s="1" t="str">
        <f>VLOOKUP(A4384,'volatile collection data'!$G$6:$N$69,8,FALSE)</f>
        <v>1A</v>
      </c>
      <c r="L4384" s="1">
        <f>VLOOKUP(A4384,'volatile collection data'!$G$6:$J$69,4,FALSE)</f>
        <v>3.63</v>
      </c>
      <c r="M4384" s="1">
        <f>VLOOKUP($A4384,'volatile collection data'!$G$6:$M$69,6,FALSE)</f>
        <v>6</v>
      </c>
      <c r="N4384" s="1">
        <f>VLOOKUP($A4384,'volatile collection data'!$G$6:$M$69,7,FALSE)</f>
        <v>3.63</v>
      </c>
      <c r="O4384" s="1">
        <f>VLOOKUP(A4384,'volatile collection data'!$G$6:$K$69,5,FALSE)</f>
        <v>1</v>
      </c>
      <c r="P4384" s="1" t="str">
        <f t="shared" si="411"/>
        <v>8A</v>
      </c>
      <c r="Q4384">
        <f t="shared" si="409"/>
        <v>9.9887942172405916E-2</v>
      </c>
      <c r="R4384" t="str">
        <f t="shared" si="412"/>
        <v>1A_1-A&amp;3.63%3.63@6</v>
      </c>
      <c r="S4384" t="str">
        <f t="shared" si="413"/>
        <v>8A-1A-VCS-Loc-22</v>
      </c>
      <c r="T4384" t="str">
        <f>IFERROR(IF(VLOOKUP(S4384,Bad!$A:$A,1,FALSE)='RAW2'!S4384,"yes","no"),"no")</f>
        <v>no</v>
      </c>
      <c r="U4384" t="str">
        <f>IFERROR(VLOOKUP(F4384,compounds!$A:$B,2,FALSE),"")</f>
        <v/>
      </c>
      <c r="V4384" t="str">
        <f>VLOOKUP(B4384,'volatile collection data'!$O:$P,2,FALSE)</f>
        <v>24.apr.22 1</v>
      </c>
    </row>
    <row r="4385" spans="1:22" x14ac:dyDescent="0.2">
      <c r="A4385" t="s">
        <v>394</v>
      </c>
      <c r="B4385" s="1" t="str">
        <f t="shared" si="410"/>
        <v>8A</v>
      </c>
      <c r="C4385">
        <v>36.664999999999999</v>
      </c>
      <c r="D4385">
        <f t="shared" si="408"/>
        <v>36.67</v>
      </c>
      <c r="E4385">
        <f>VLOOKUP(D4385,'Peak Combiner'!$A$5:$D$4980,4,FALSE)</f>
        <v>36.67</v>
      </c>
      <c r="F4385">
        <f>IFERROR(VLOOKUP(D4385,rt_comb!$A:$B,2,FALSE),D4385)</f>
        <v>36.67</v>
      </c>
      <c r="G4385">
        <v>1741279</v>
      </c>
      <c r="H4385">
        <f>SUMIFS($G:$G,$E:$E,18.51,'RAW2'!$A:$A,'RAW2'!A4385)</f>
        <v>50495234</v>
      </c>
      <c r="I4385" s="1" t="str">
        <f>VLOOKUP(A4385,'volatile collection data'!$G$6:$H$69,2,FALSE)</f>
        <v>A</v>
      </c>
      <c r="J4385" s="1">
        <f>VLOOKUP(A4385,'volatile collection data'!$G$6:$I$69,3,FALSE)</f>
        <v>8</v>
      </c>
      <c r="K4385" s="1" t="str">
        <f>VLOOKUP(A4385,'volatile collection data'!$G$6:$N$69,8,FALSE)</f>
        <v>1A</v>
      </c>
      <c r="L4385" s="1">
        <f>VLOOKUP(A4385,'volatile collection data'!$G$6:$J$69,4,FALSE)</f>
        <v>3.63</v>
      </c>
      <c r="M4385" s="1">
        <f>VLOOKUP($A4385,'volatile collection data'!$G$6:$M$69,6,FALSE)</f>
        <v>6</v>
      </c>
      <c r="N4385" s="1">
        <f>VLOOKUP($A4385,'volatile collection data'!$G$6:$M$69,7,FALSE)</f>
        <v>3.63</v>
      </c>
      <c r="O4385" s="1">
        <f>VLOOKUP(A4385,'volatile collection data'!$G$6:$K$69,5,FALSE)</f>
        <v>1</v>
      </c>
      <c r="P4385" s="1" t="str">
        <f t="shared" si="411"/>
        <v>8A</v>
      </c>
      <c r="Q4385">
        <f t="shared" si="409"/>
        <v>4.7498659435165985E-2</v>
      </c>
      <c r="R4385" t="str">
        <f t="shared" si="412"/>
        <v>1A_1-A&amp;3.63%3.63@6</v>
      </c>
      <c r="S4385" t="str">
        <f t="shared" si="413"/>
        <v>8A-1A-VCS-Loc-22</v>
      </c>
      <c r="T4385" t="str">
        <f>IFERROR(IF(VLOOKUP(S4385,Bad!$A:$A,1,FALSE)='RAW2'!S4385,"yes","no"),"no")</f>
        <v>no</v>
      </c>
      <c r="U4385" t="str">
        <f>IFERROR(VLOOKUP(F4385,compounds!$A:$B,2,FALSE),"")</f>
        <v/>
      </c>
      <c r="V4385" t="str">
        <f>VLOOKUP(B4385,'volatile collection data'!$O:$P,2,FALSE)</f>
        <v>24.apr.22 1</v>
      </c>
    </row>
    <row r="4386" spans="1:22" x14ac:dyDescent="0.2">
      <c r="A4386" t="s">
        <v>394</v>
      </c>
      <c r="B4386" s="1" t="str">
        <f t="shared" si="410"/>
        <v>8A</v>
      </c>
      <c r="C4386">
        <v>36.728000000000002</v>
      </c>
      <c r="D4386">
        <f t="shared" si="408"/>
        <v>36.729999999999997</v>
      </c>
      <c r="E4386">
        <f>VLOOKUP(D4386,'Peak Combiner'!$A$5:$D$4980,4,FALSE)</f>
        <v>36.72</v>
      </c>
      <c r="F4386">
        <f>IFERROR(VLOOKUP(D4386,rt_comb!$A:$B,2,FALSE),D4386)</f>
        <v>36.729999999999997</v>
      </c>
      <c r="G4386">
        <v>3619221</v>
      </c>
      <c r="H4386">
        <f>SUMIFS($G:$G,$E:$E,18.51,'RAW2'!$A:$A,'RAW2'!A4386)</f>
        <v>50495234</v>
      </c>
      <c r="I4386" s="1" t="str">
        <f>VLOOKUP(A4386,'volatile collection data'!$G$6:$H$69,2,FALSE)</f>
        <v>A</v>
      </c>
      <c r="J4386" s="1">
        <f>VLOOKUP(A4386,'volatile collection data'!$G$6:$I$69,3,FALSE)</f>
        <v>8</v>
      </c>
      <c r="K4386" s="1" t="str">
        <f>VLOOKUP(A4386,'volatile collection data'!$G$6:$N$69,8,FALSE)</f>
        <v>1A</v>
      </c>
      <c r="L4386" s="1">
        <f>VLOOKUP(A4386,'volatile collection data'!$G$6:$J$69,4,FALSE)</f>
        <v>3.63</v>
      </c>
      <c r="M4386" s="1">
        <f>VLOOKUP($A4386,'volatile collection data'!$G$6:$M$69,6,FALSE)</f>
        <v>6</v>
      </c>
      <c r="N4386" s="1">
        <f>VLOOKUP($A4386,'volatile collection data'!$G$6:$M$69,7,FALSE)</f>
        <v>3.63</v>
      </c>
      <c r="O4386" s="1">
        <f>VLOOKUP(A4386,'volatile collection data'!$G$6:$K$69,5,FALSE)</f>
        <v>1</v>
      </c>
      <c r="P4386" s="1" t="str">
        <f t="shared" si="411"/>
        <v>8A</v>
      </c>
      <c r="Q4386">
        <f t="shared" si="409"/>
        <v>9.8725216177074929E-2</v>
      </c>
      <c r="R4386" t="str">
        <f t="shared" si="412"/>
        <v>1A_1-A&amp;3.63%3.63@6</v>
      </c>
      <c r="S4386" t="str">
        <f t="shared" si="413"/>
        <v>8A-1A-VCS-Loc-22</v>
      </c>
      <c r="T4386" t="str">
        <f>IFERROR(IF(VLOOKUP(S4386,Bad!$A:$A,1,FALSE)='RAW2'!S4386,"yes","no"),"no")</f>
        <v>no</v>
      </c>
      <c r="U4386" t="str">
        <f>IFERROR(VLOOKUP(F4386,compounds!$A:$B,2,FALSE),"")</f>
        <v/>
      </c>
      <c r="V4386" t="str">
        <f>VLOOKUP(B4386,'volatile collection data'!$O:$P,2,FALSE)</f>
        <v>24.apr.22 1</v>
      </c>
    </row>
    <row r="4387" spans="1:22" x14ac:dyDescent="0.2">
      <c r="A4387" t="s">
        <v>394</v>
      </c>
      <c r="B4387" s="1" t="str">
        <f t="shared" si="410"/>
        <v>8A</v>
      </c>
      <c r="C4387">
        <v>36.957999999999998</v>
      </c>
      <c r="D4387">
        <f t="shared" si="408"/>
        <v>36.96</v>
      </c>
      <c r="E4387">
        <f>VLOOKUP(D4387,'Peak Combiner'!$A$5:$D$4980,4,FALSE)</f>
        <v>36.96</v>
      </c>
      <c r="F4387">
        <f>IFERROR(VLOOKUP(D4387,rt_comb!$A:$B,2,FALSE),D4387)</f>
        <v>36.96</v>
      </c>
      <c r="G4387">
        <v>1575069</v>
      </c>
      <c r="H4387">
        <f>SUMIFS($G:$G,$E:$E,18.51,'RAW2'!$A:$A,'RAW2'!A4387)</f>
        <v>50495234</v>
      </c>
      <c r="I4387" s="1" t="str">
        <f>VLOOKUP(A4387,'volatile collection data'!$G$6:$H$69,2,FALSE)</f>
        <v>A</v>
      </c>
      <c r="J4387" s="1">
        <f>VLOOKUP(A4387,'volatile collection data'!$G$6:$I$69,3,FALSE)</f>
        <v>8</v>
      </c>
      <c r="K4387" s="1" t="str">
        <f>VLOOKUP(A4387,'volatile collection data'!$G$6:$N$69,8,FALSE)</f>
        <v>1A</v>
      </c>
      <c r="L4387" s="1">
        <f>VLOOKUP(A4387,'volatile collection data'!$G$6:$J$69,4,FALSE)</f>
        <v>3.63</v>
      </c>
      <c r="M4387" s="1">
        <f>VLOOKUP($A4387,'volatile collection data'!$G$6:$M$69,6,FALSE)</f>
        <v>6</v>
      </c>
      <c r="N4387" s="1">
        <f>VLOOKUP($A4387,'volatile collection data'!$G$6:$M$69,7,FALSE)</f>
        <v>3.63</v>
      </c>
      <c r="O4387" s="1">
        <f>VLOOKUP(A4387,'volatile collection data'!$G$6:$K$69,5,FALSE)</f>
        <v>1</v>
      </c>
      <c r="P4387" s="1" t="str">
        <f t="shared" si="411"/>
        <v>8A</v>
      </c>
      <c r="Q4387">
        <f t="shared" si="409"/>
        <v>4.2964778199178565E-2</v>
      </c>
      <c r="R4387" t="str">
        <f t="shared" si="412"/>
        <v>1A_1-A&amp;3.63%3.63@6</v>
      </c>
      <c r="S4387" t="str">
        <f t="shared" si="413"/>
        <v>8A-1A-VCS-Loc-22</v>
      </c>
      <c r="T4387" t="str">
        <f>IFERROR(IF(VLOOKUP(S4387,Bad!$A:$A,1,FALSE)='RAW2'!S4387,"yes","no"),"no")</f>
        <v>no</v>
      </c>
      <c r="U4387" t="str">
        <f>IFERROR(VLOOKUP(F4387,compounds!$A:$B,2,FALSE),"")</f>
        <v/>
      </c>
      <c r="V4387" t="str">
        <f>VLOOKUP(B4387,'volatile collection data'!$O:$P,2,FALSE)</f>
        <v>24.apr.22 1</v>
      </c>
    </row>
    <row r="4388" spans="1:22" x14ac:dyDescent="0.2">
      <c r="A4388" t="s">
        <v>394</v>
      </c>
      <c r="B4388" s="1" t="str">
        <f t="shared" si="410"/>
        <v>8A</v>
      </c>
      <c r="C4388">
        <v>37.000999999999998</v>
      </c>
      <c r="D4388">
        <f t="shared" si="408"/>
        <v>37</v>
      </c>
      <c r="E4388">
        <f>VLOOKUP(D4388,'Peak Combiner'!$A$5:$D$4980,4,FALSE)</f>
        <v>37</v>
      </c>
      <c r="F4388">
        <f>IFERROR(VLOOKUP(D4388,rt_comb!$A:$B,2,FALSE),D4388)</f>
        <v>37</v>
      </c>
      <c r="G4388">
        <v>625364</v>
      </c>
      <c r="H4388">
        <f>SUMIFS($G:$G,$E:$E,18.51,'RAW2'!$A:$A,'RAW2'!A4388)</f>
        <v>50495234</v>
      </c>
      <c r="I4388" s="1" t="str">
        <f>VLOOKUP(A4388,'volatile collection data'!$G$6:$H$69,2,FALSE)</f>
        <v>A</v>
      </c>
      <c r="J4388" s="1">
        <f>VLOOKUP(A4388,'volatile collection data'!$G$6:$I$69,3,FALSE)</f>
        <v>8</v>
      </c>
      <c r="K4388" s="1" t="str">
        <f>VLOOKUP(A4388,'volatile collection data'!$G$6:$N$69,8,FALSE)</f>
        <v>1A</v>
      </c>
      <c r="L4388" s="1">
        <f>VLOOKUP(A4388,'volatile collection data'!$G$6:$J$69,4,FALSE)</f>
        <v>3.63</v>
      </c>
      <c r="M4388" s="1">
        <f>VLOOKUP($A4388,'volatile collection data'!$G$6:$M$69,6,FALSE)</f>
        <v>6</v>
      </c>
      <c r="N4388" s="1">
        <f>VLOOKUP($A4388,'volatile collection data'!$G$6:$M$69,7,FALSE)</f>
        <v>3.63</v>
      </c>
      <c r="O4388" s="1">
        <f>VLOOKUP(A4388,'volatile collection data'!$G$6:$K$69,5,FALSE)</f>
        <v>1</v>
      </c>
      <c r="P4388" s="1" t="str">
        <f t="shared" si="411"/>
        <v>8A</v>
      </c>
      <c r="Q4388">
        <f t="shared" si="409"/>
        <v>1.7058697462619798E-2</v>
      </c>
      <c r="R4388" t="str">
        <f t="shared" si="412"/>
        <v>1A_1-A&amp;3.63%3.63@6</v>
      </c>
      <c r="S4388" t="str">
        <f t="shared" si="413"/>
        <v>8A-1A-VCS-Loc-22</v>
      </c>
      <c r="T4388" t="str">
        <f>IFERROR(IF(VLOOKUP(S4388,Bad!$A:$A,1,FALSE)='RAW2'!S4388,"yes","no"),"no")</f>
        <v>no</v>
      </c>
      <c r="U4388" t="str">
        <f>IFERROR(VLOOKUP(F4388,compounds!$A:$B,2,FALSE),"")</f>
        <v/>
      </c>
      <c r="V4388" t="str">
        <f>VLOOKUP(B4388,'volatile collection data'!$O:$P,2,FALSE)</f>
        <v>24.apr.22 1</v>
      </c>
    </row>
    <row r="4389" spans="1:22" x14ac:dyDescent="0.2">
      <c r="A4389" t="s">
        <v>394</v>
      </c>
      <c r="B4389" s="1" t="str">
        <f t="shared" si="410"/>
        <v>8A</v>
      </c>
      <c r="C4389">
        <v>37.100999999999999</v>
      </c>
      <c r="D4389">
        <f t="shared" si="408"/>
        <v>37.1</v>
      </c>
      <c r="E4389">
        <f>VLOOKUP(D4389,'Peak Combiner'!$A$5:$D$4980,4,FALSE)</f>
        <v>37.1</v>
      </c>
      <c r="F4389">
        <f>IFERROR(VLOOKUP(D4389,rt_comb!$A:$B,2,FALSE),D4389)</f>
        <v>37.1</v>
      </c>
      <c r="G4389">
        <v>2808088</v>
      </c>
      <c r="H4389">
        <f>SUMIFS($G:$G,$E:$E,18.51,'RAW2'!$A:$A,'RAW2'!A4389)</f>
        <v>50495234</v>
      </c>
      <c r="I4389" s="1" t="str">
        <f>VLOOKUP(A4389,'volatile collection data'!$G$6:$H$69,2,FALSE)</f>
        <v>A</v>
      </c>
      <c r="J4389" s="1">
        <f>VLOOKUP(A4389,'volatile collection data'!$G$6:$I$69,3,FALSE)</f>
        <v>8</v>
      </c>
      <c r="K4389" s="1" t="str">
        <f>VLOOKUP(A4389,'volatile collection data'!$G$6:$N$69,8,FALSE)</f>
        <v>1A</v>
      </c>
      <c r="L4389" s="1">
        <f>VLOOKUP(A4389,'volatile collection data'!$G$6:$J$69,4,FALSE)</f>
        <v>3.63</v>
      </c>
      <c r="M4389" s="1">
        <f>VLOOKUP($A4389,'volatile collection data'!$G$6:$M$69,6,FALSE)</f>
        <v>6</v>
      </c>
      <c r="N4389" s="1">
        <f>VLOOKUP($A4389,'volatile collection data'!$G$6:$M$69,7,FALSE)</f>
        <v>3.63</v>
      </c>
      <c r="O4389" s="1">
        <f>VLOOKUP(A4389,'volatile collection data'!$G$6:$K$69,5,FALSE)</f>
        <v>1</v>
      </c>
      <c r="P4389" s="1" t="str">
        <f t="shared" si="411"/>
        <v>8A</v>
      </c>
      <c r="Q4389">
        <f t="shared" si="409"/>
        <v>7.6599106505032433E-2</v>
      </c>
      <c r="R4389" t="str">
        <f t="shared" si="412"/>
        <v>1A_1-A&amp;3.63%3.63@6</v>
      </c>
      <c r="S4389" t="str">
        <f t="shared" si="413"/>
        <v>8A-1A-VCS-Loc-22</v>
      </c>
      <c r="T4389" t="str">
        <f>IFERROR(IF(VLOOKUP(S4389,Bad!$A:$A,1,FALSE)='RAW2'!S4389,"yes","no"),"no")</f>
        <v>no</v>
      </c>
      <c r="U4389" t="str">
        <f>IFERROR(VLOOKUP(F4389,compounds!$A:$B,2,FALSE),"")</f>
        <v/>
      </c>
      <c r="V4389" t="str">
        <f>VLOOKUP(B4389,'volatile collection data'!$O:$P,2,FALSE)</f>
        <v>24.apr.22 1</v>
      </c>
    </row>
    <row r="4390" spans="1:22" x14ac:dyDescent="0.2">
      <c r="A4390" t="s">
        <v>394</v>
      </c>
      <c r="B4390" s="1" t="str">
        <f t="shared" si="410"/>
        <v>8A</v>
      </c>
      <c r="C4390">
        <v>37.194000000000003</v>
      </c>
      <c r="D4390">
        <f t="shared" si="408"/>
        <v>37.19</v>
      </c>
      <c r="E4390">
        <f>VLOOKUP(D4390,'Peak Combiner'!$A$5:$D$4980,4,FALSE)</f>
        <v>37.19</v>
      </c>
      <c r="F4390">
        <f>IFERROR(VLOOKUP(D4390,rt_comb!$A:$B,2,FALSE),D4390)</f>
        <v>37.19</v>
      </c>
      <c r="G4390">
        <v>1462860</v>
      </c>
      <c r="H4390">
        <f>SUMIFS($G:$G,$E:$E,18.51,'RAW2'!$A:$A,'RAW2'!A4390)</f>
        <v>50495234</v>
      </c>
      <c r="I4390" s="1" t="str">
        <f>VLOOKUP(A4390,'volatile collection data'!$G$6:$H$69,2,FALSE)</f>
        <v>A</v>
      </c>
      <c r="J4390" s="1">
        <f>VLOOKUP(A4390,'volatile collection data'!$G$6:$I$69,3,FALSE)</f>
        <v>8</v>
      </c>
      <c r="K4390" s="1" t="str">
        <f>VLOOKUP(A4390,'volatile collection data'!$G$6:$N$69,8,FALSE)</f>
        <v>1A</v>
      </c>
      <c r="L4390" s="1">
        <f>VLOOKUP(A4390,'volatile collection data'!$G$6:$J$69,4,FALSE)</f>
        <v>3.63</v>
      </c>
      <c r="M4390" s="1">
        <f>VLOOKUP($A4390,'volatile collection data'!$G$6:$M$69,6,FALSE)</f>
        <v>6</v>
      </c>
      <c r="N4390" s="1">
        <f>VLOOKUP($A4390,'volatile collection data'!$G$6:$M$69,7,FALSE)</f>
        <v>3.63</v>
      </c>
      <c r="O4390" s="1">
        <f>VLOOKUP(A4390,'volatile collection data'!$G$6:$K$69,5,FALSE)</f>
        <v>1</v>
      </c>
      <c r="P4390" s="1" t="str">
        <f t="shared" si="411"/>
        <v>8A</v>
      </c>
      <c r="Q4390">
        <f t="shared" si="409"/>
        <v>3.990393781888308E-2</v>
      </c>
      <c r="R4390" t="str">
        <f t="shared" si="412"/>
        <v>1A_1-A&amp;3.63%3.63@6</v>
      </c>
      <c r="S4390" t="str">
        <f t="shared" si="413"/>
        <v>8A-1A-VCS-Loc-22</v>
      </c>
      <c r="T4390" t="str">
        <f>IFERROR(IF(VLOOKUP(S4390,Bad!$A:$A,1,FALSE)='RAW2'!S4390,"yes","no"),"no")</f>
        <v>no</v>
      </c>
      <c r="U4390" t="str">
        <f>IFERROR(VLOOKUP(F4390,compounds!$A:$B,2,FALSE),"")</f>
        <v/>
      </c>
      <c r="V4390" t="str">
        <f>VLOOKUP(B4390,'volatile collection data'!$O:$P,2,FALSE)</f>
        <v>24.apr.22 1</v>
      </c>
    </row>
    <row r="4391" spans="1:22" x14ac:dyDescent="0.2">
      <c r="A4391" t="s">
        <v>394</v>
      </c>
      <c r="B4391" s="1" t="str">
        <f t="shared" si="410"/>
        <v>8A</v>
      </c>
      <c r="C4391">
        <v>37.237000000000002</v>
      </c>
      <c r="D4391">
        <f t="shared" si="408"/>
        <v>37.24</v>
      </c>
      <c r="E4391">
        <f>VLOOKUP(D4391,'Peak Combiner'!$A$5:$D$4980,4,FALSE)</f>
        <v>37.24</v>
      </c>
      <c r="F4391">
        <f>IFERROR(VLOOKUP(D4391,rt_comb!$A:$B,2,FALSE),D4391)</f>
        <v>37.24</v>
      </c>
      <c r="G4391">
        <v>2148078</v>
      </c>
      <c r="H4391">
        <f>SUMIFS($G:$G,$E:$E,18.51,'RAW2'!$A:$A,'RAW2'!A4391)</f>
        <v>50495234</v>
      </c>
      <c r="I4391" s="1" t="str">
        <f>VLOOKUP(A4391,'volatile collection data'!$G$6:$H$69,2,FALSE)</f>
        <v>A</v>
      </c>
      <c r="J4391" s="1">
        <f>VLOOKUP(A4391,'volatile collection data'!$G$6:$I$69,3,FALSE)</f>
        <v>8</v>
      </c>
      <c r="K4391" s="1" t="str">
        <f>VLOOKUP(A4391,'volatile collection data'!$G$6:$N$69,8,FALSE)</f>
        <v>1A</v>
      </c>
      <c r="L4391" s="1">
        <f>VLOOKUP(A4391,'volatile collection data'!$G$6:$J$69,4,FALSE)</f>
        <v>3.63</v>
      </c>
      <c r="M4391" s="1">
        <f>VLOOKUP($A4391,'volatile collection data'!$G$6:$M$69,6,FALSE)</f>
        <v>6</v>
      </c>
      <c r="N4391" s="1">
        <f>VLOOKUP($A4391,'volatile collection data'!$G$6:$M$69,7,FALSE)</f>
        <v>3.63</v>
      </c>
      <c r="O4391" s="1">
        <f>VLOOKUP(A4391,'volatile collection data'!$G$6:$K$69,5,FALSE)</f>
        <v>1</v>
      </c>
      <c r="P4391" s="1" t="str">
        <f t="shared" si="411"/>
        <v>8A</v>
      </c>
      <c r="Q4391">
        <f t="shared" si="409"/>
        <v>5.8595334442195925E-2</v>
      </c>
      <c r="R4391" t="str">
        <f t="shared" si="412"/>
        <v>1A_1-A&amp;3.63%3.63@6</v>
      </c>
      <c r="S4391" t="str">
        <f t="shared" si="413"/>
        <v>8A-1A-VCS-Loc-22</v>
      </c>
      <c r="T4391" t="str">
        <f>IFERROR(IF(VLOOKUP(S4391,Bad!$A:$A,1,FALSE)='RAW2'!S4391,"yes","no"),"no")</f>
        <v>no</v>
      </c>
      <c r="U4391" t="str">
        <f>IFERROR(VLOOKUP(F4391,compounds!$A:$B,2,FALSE),"")</f>
        <v/>
      </c>
      <c r="V4391" t="str">
        <f>VLOOKUP(B4391,'volatile collection data'!$O:$P,2,FALSE)</f>
        <v>24.apr.22 1</v>
      </c>
    </row>
    <row r="4392" spans="1:22" x14ac:dyDescent="0.2">
      <c r="A4392" t="s">
        <v>394</v>
      </c>
      <c r="B4392" s="1" t="str">
        <f t="shared" si="410"/>
        <v>8A</v>
      </c>
      <c r="C4392">
        <v>37.293999999999997</v>
      </c>
      <c r="D4392">
        <f t="shared" si="408"/>
        <v>37.29</v>
      </c>
      <c r="E4392">
        <f>VLOOKUP(D4392,'Peak Combiner'!$A$5:$D$4980,4,FALSE)</f>
        <v>37.24</v>
      </c>
      <c r="F4392">
        <f>IFERROR(VLOOKUP(D4392,rt_comb!$A:$B,2,FALSE),D4392)</f>
        <v>37.29</v>
      </c>
      <c r="G4392">
        <v>2926009</v>
      </c>
      <c r="H4392">
        <f>SUMIFS($G:$G,$E:$E,18.51,'RAW2'!$A:$A,'RAW2'!A4392)</f>
        <v>50495234</v>
      </c>
      <c r="I4392" s="1" t="str">
        <f>VLOOKUP(A4392,'volatile collection data'!$G$6:$H$69,2,FALSE)</f>
        <v>A</v>
      </c>
      <c r="J4392" s="1">
        <f>VLOOKUP(A4392,'volatile collection data'!$G$6:$I$69,3,FALSE)</f>
        <v>8</v>
      </c>
      <c r="K4392" s="1" t="str">
        <f>VLOOKUP(A4392,'volatile collection data'!$G$6:$N$69,8,FALSE)</f>
        <v>1A</v>
      </c>
      <c r="L4392" s="1">
        <f>VLOOKUP(A4392,'volatile collection data'!$G$6:$J$69,4,FALSE)</f>
        <v>3.63</v>
      </c>
      <c r="M4392" s="1">
        <f>VLOOKUP($A4392,'volatile collection data'!$G$6:$M$69,6,FALSE)</f>
        <v>6</v>
      </c>
      <c r="N4392" s="1">
        <f>VLOOKUP($A4392,'volatile collection data'!$G$6:$M$69,7,FALSE)</f>
        <v>3.63</v>
      </c>
      <c r="O4392" s="1">
        <f>VLOOKUP(A4392,'volatile collection data'!$G$6:$K$69,5,FALSE)</f>
        <v>1</v>
      </c>
      <c r="P4392" s="1" t="str">
        <f t="shared" si="411"/>
        <v>8A</v>
      </c>
      <c r="Q4392">
        <f t="shared" si="409"/>
        <v>7.981575898820957E-2</v>
      </c>
      <c r="R4392" t="str">
        <f t="shared" si="412"/>
        <v>1A_1-A&amp;3.63%3.63@6</v>
      </c>
      <c r="S4392" t="str">
        <f t="shared" si="413"/>
        <v>8A-1A-VCS-Loc-22</v>
      </c>
      <c r="T4392" t="str">
        <f>IFERROR(IF(VLOOKUP(S4392,Bad!$A:$A,1,FALSE)='RAW2'!S4392,"yes","no"),"no")</f>
        <v>no</v>
      </c>
      <c r="U4392" t="str">
        <f>IFERROR(VLOOKUP(F4392,compounds!$A:$B,2,FALSE),"")</f>
        <v/>
      </c>
      <c r="V4392" t="str">
        <f>VLOOKUP(B4392,'volatile collection data'!$O:$P,2,FALSE)</f>
        <v>24.apr.22 1</v>
      </c>
    </row>
    <row r="4393" spans="1:22" x14ac:dyDescent="0.2">
      <c r="A4393" t="s">
        <v>394</v>
      </c>
      <c r="B4393" s="1" t="str">
        <f t="shared" si="410"/>
        <v>8A</v>
      </c>
      <c r="C4393">
        <v>37.377000000000002</v>
      </c>
      <c r="D4393">
        <f t="shared" si="408"/>
        <v>37.380000000000003</v>
      </c>
      <c r="E4393">
        <f>VLOOKUP(D4393,'Peak Combiner'!$A$5:$D$4980,4,FALSE)</f>
        <v>37.380000000000003</v>
      </c>
      <c r="F4393">
        <f>IFERROR(VLOOKUP(D4393,rt_comb!$A:$B,2,FALSE),D4393)</f>
        <v>37.380000000000003</v>
      </c>
      <c r="G4393">
        <v>4682322</v>
      </c>
      <c r="H4393">
        <f>SUMIFS($G:$G,$E:$E,18.51,'RAW2'!$A:$A,'RAW2'!A4393)</f>
        <v>50495234</v>
      </c>
      <c r="I4393" s="1" t="str">
        <f>VLOOKUP(A4393,'volatile collection data'!$G$6:$H$69,2,FALSE)</f>
        <v>A</v>
      </c>
      <c r="J4393" s="1">
        <f>VLOOKUP(A4393,'volatile collection data'!$G$6:$I$69,3,FALSE)</f>
        <v>8</v>
      </c>
      <c r="K4393" s="1" t="str">
        <f>VLOOKUP(A4393,'volatile collection data'!$G$6:$N$69,8,FALSE)</f>
        <v>1A</v>
      </c>
      <c r="L4393" s="1">
        <f>VLOOKUP(A4393,'volatile collection data'!$G$6:$J$69,4,FALSE)</f>
        <v>3.63</v>
      </c>
      <c r="M4393" s="1">
        <f>VLOOKUP($A4393,'volatile collection data'!$G$6:$M$69,6,FALSE)</f>
        <v>6</v>
      </c>
      <c r="N4393" s="1">
        <f>VLOOKUP($A4393,'volatile collection data'!$G$6:$M$69,7,FALSE)</f>
        <v>3.63</v>
      </c>
      <c r="O4393" s="1">
        <f>VLOOKUP(A4393,'volatile collection data'!$G$6:$K$69,5,FALSE)</f>
        <v>1</v>
      </c>
      <c r="P4393" s="1" t="str">
        <f t="shared" si="411"/>
        <v>8A</v>
      </c>
      <c r="Q4393">
        <f t="shared" si="409"/>
        <v>0.12772451631460854</v>
      </c>
      <c r="R4393" t="str">
        <f t="shared" si="412"/>
        <v>1A_1-A&amp;3.63%3.63@6</v>
      </c>
      <c r="S4393" t="str">
        <f t="shared" si="413"/>
        <v>8A-1A-VCS-Loc-22</v>
      </c>
      <c r="T4393" t="str">
        <f>IFERROR(IF(VLOOKUP(S4393,Bad!$A:$A,1,FALSE)='RAW2'!S4393,"yes","no"),"no")</f>
        <v>no</v>
      </c>
      <c r="U4393" t="str">
        <f>IFERROR(VLOOKUP(F4393,compounds!$A:$B,2,FALSE),"")</f>
        <v/>
      </c>
      <c r="V4393" t="str">
        <f>VLOOKUP(B4393,'volatile collection data'!$O:$P,2,FALSE)</f>
        <v>24.apr.22 1</v>
      </c>
    </row>
    <row r="4394" spans="1:22" x14ac:dyDescent="0.2">
      <c r="A4394" t="s">
        <v>394</v>
      </c>
      <c r="B4394" s="1" t="str">
        <f t="shared" si="410"/>
        <v>8A</v>
      </c>
      <c r="C4394">
        <v>37.469000000000001</v>
      </c>
      <c r="D4394">
        <f t="shared" si="408"/>
        <v>37.47</v>
      </c>
      <c r="E4394">
        <f>VLOOKUP(D4394,'Peak Combiner'!$A$5:$D$4980,4,FALSE)</f>
        <v>37.47</v>
      </c>
      <c r="F4394">
        <f>IFERROR(VLOOKUP(D4394,rt_comb!$A:$B,2,FALSE),D4394)</f>
        <v>37.47</v>
      </c>
      <c r="G4394">
        <v>1238010</v>
      </c>
      <c r="H4394">
        <f>SUMIFS($G:$G,$E:$E,18.51,'RAW2'!$A:$A,'RAW2'!A4394)</f>
        <v>50495234</v>
      </c>
      <c r="I4394" s="1" t="str">
        <f>VLOOKUP(A4394,'volatile collection data'!$G$6:$H$69,2,FALSE)</f>
        <v>A</v>
      </c>
      <c r="J4394" s="1">
        <f>VLOOKUP(A4394,'volatile collection data'!$G$6:$I$69,3,FALSE)</f>
        <v>8</v>
      </c>
      <c r="K4394" s="1" t="str">
        <f>VLOOKUP(A4394,'volatile collection data'!$G$6:$N$69,8,FALSE)</f>
        <v>1A</v>
      </c>
      <c r="L4394" s="1">
        <f>VLOOKUP(A4394,'volatile collection data'!$G$6:$J$69,4,FALSE)</f>
        <v>3.63</v>
      </c>
      <c r="M4394" s="1">
        <f>VLOOKUP($A4394,'volatile collection data'!$G$6:$M$69,6,FALSE)</f>
        <v>6</v>
      </c>
      <c r="N4394" s="1">
        <f>VLOOKUP($A4394,'volatile collection data'!$G$6:$M$69,7,FALSE)</f>
        <v>3.63</v>
      </c>
      <c r="O4394" s="1">
        <f>VLOOKUP(A4394,'volatile collection data'!$G$6:$K$69,5,FALSE)</f>
        <v>1</v>
      </c>
      <c r="P4394" s="1" t="str">
        <f t="shared" si="411"/>
        <v>8A</v>
      </c>
      <c r="Q4394">
        <f t="shared" si="409"/>
        <v>3.3770472949670803E-2</v>
      </c>
      <c r="R4394" t="str">
        <f t="shared" si="412"/>
        <v>1A_1-A&amp;3.63%3.63@6</v>
      </c>
      <c r="S4394" t="str">
        <f t="shared" si="413"/>
        <v>8A-1A-VCS-Loc-22</v>
      </c>
      <c r="T4394" t="str">
        <f>IFERROR(IF(VLOOKUP(S4394,Bad!$A:$A,1,FALSE)='RAW2'!S4394,"yes","no"),"no")</f>
        <v>no</v>
      </c>
      <c r="U4394" t="str">
        <f>IFERROR(VLOOKUP(F4394,compounds!$A:$B,2,FALSE),"")</f>
        <v/>
      </c>
      <c r="V4394" t="str">
        <f>VLOOKUP(B4394,'volatile collection data'!$O:$P,2,FALSE)</f>
        <v>24.apr.22 1</v>
      </c>
    </row>
    <row r="4395" spans="1:22" x14ac:dyDescent="0.2">
      <c r="A4395" t="s">
        <v>394</v>
      </c>
      <c r="B4395" s="1" t="str">
        <f t="shared" si="410"/>
        <v>8A</v>
      </c>
      <c r="C4395">
        <v>37.536000000000001</v>
      </c>
      <c r="D4395">
        <f t="shared" si="408"/>
        <v>37.54</v>
      </c>
      <c r="E4395">
        <f>VLOOKUP(D4395,'Peak Combiner'!$A$5:$D$4980,4,FALSE)</f>
        <v>37.54</v>
      </c>
      <c r="F4395">
        <f>IFERROR(VLOOKUP(D4395,rt_comb!$A:$B,2,FALSE),D4395)</f>
        <v>37.54</v>
      </c>
      <c r="G4395">
        <v>1530477</v>
      </c>
      <c r="H4395">
        <f>SUMIFS($G:$G,$E:$E,18.51,'RAW2'!$A:$A,'RAW2'!A4395)</f>
        <v>50495234</v>
      </c>
      <c r="I4395" s="1" t="str">
        <f>VLOOKUP(A4395,'volatile collection data'!$G$6:$H$69,2,FALSE)</f>
        <v>A</v>
      </c>
      <c r="J4395" s="1">
        <f>VLOOKUP(A4395,'volatile collection data'!$G$6:$I$69,3,FALSE)</f>
        <v>8</v>
      </c>
      <c r="K4395" s="1" t="str">
        <f>VLOOKUP(A4395,'volatile collection data'!$G$6:$N$69,8,FALSE)</f>
        <v>1A</v>
      </c>
      <c r="L4395" s="1">
        <f>VLOOKUP(A4395,'volatile collection data'!$G$6:$J$69,4,FALSE)</f>
        <v>3.63</v>
      </c>
      <c r="M4395" s="1">
        <f>VLOOKUP($A4395,'volatile collection data'!$G$6:$M$69,6,FALSE)</f>
        <v>6</v>
      </c>
      <c r="N4395" s="1">
        <f>VLOOKUP($A4395,'volatile collection data'!$G$6:$M$69,7,FALSE)</f>
        <v>3.63</v>
      </c>
      <c r="O4395" s="1">
        <f>VLOOKUP(A4395,'volatile collection data'!$G$6:$K$69,5,FALSE)</f>
        <v>1</v>
      </c>
      <c r="P4395" s="1" t="str">
        <f t="shared" si="411"/>
        <v>8A</v>
      </c>
      <c r="Q4395">
        <f t="shared" si="409"/>
        <v>4.1748396320379744E-2</v>
      </c>
      <c r="R4395" t="str">
        <f t="shared" si="412"/>
        <v>1A_1-A&amp;3.63%3.63@6</v>
      </c>
      <c r="S4395" t="str">
        <f t="shared" si="413"/>
        <v>8A-1A-VCS-Loc-22</v>
      </c>
      <c r="T4395" t="str">
        <f>IFERROR(IF(VLOOKUP(S4395,Bad!$A:$A,1,FALSE)='RAW2'!S4395,"yes","no"),"no")</f>
        <v>no</v>
      </c>
      <c r="U4395" t="str">
        <f>IFERROR(VLOOKUP(F4395,compounds!$A:$B,2,FALSE),"")</f>
        <v/>
      </c>
      <c r="V4395" t="str">
        <f>VLOOKUP(B4395,'volatile collection data'!$O:$P,2,FALSE)</f>
        <v>24.apr.22 1</v>
      </c>
    </row>
    <row r="4396" spans="1:22" x14ac:dyDescent="0.2">
      <c r="A4396" t="s">
        <v>394</v>
      </c>
      <c r="B4396" s="1" t="str">
        <f t="shared" si="410"/>
        <v>8A</v>
      </c>
      <c r="C4396">
        <v>37.588999999999999</v>
      </c>
      <c r="D4396">
        <f t="shared" si="408"/>
        <v>37.590000000000003</v>
      </c>
      <c r="E4396">
        <f>VLOOKUP(D4396,'Peak Combiner'!$A$5:$D$4980,4,FALSE)</f>
        <v>37.590000000000003</v>
      </c>
      <c r="F4396">
        <f>IFERROR(VLOOKUP(D4396,rt_comb!$A:$B,2,FALSE),D4396)</f>
        <v>37.590000000000003</v>
      </c>
      <c r="G4396">
        <v>2143559</v>
      </c>
      <c r="H4396">
        <f>SUMIFS($G:$G,$E:$E,18.51,'RAW2'!$A:$A,'RAW2'!A4396)</f>
        <v>50495234</v>
      </c>
      <c r="I4396" s="1" t="str">
        <f>VLOOKUP(A4396,'volatile collection data'!$G$6:$H$69,2,FALSE)</f>
        <v>A</v>
      </c>
      <c r="J4396" s="1">
        <f>VLOOKUP(A4396,'volatile collection data'!$G$6:$I$69,3,FALSE)</f>
        <v>8</v>
      </c>
      <c r="K4396" s="1" t="str">
        <f>VLOOKUP(A4396,'volatile collection data'!$G$6:$N$69,8,FALSE)</f>
        <v>1A</v>
      </c>
      <c r="L4396" s="1">
        <f>VLOOKUP(A4396,'volatile collection data'!$G$6:$J$69,4,FALSE)</f>
        <v>3.63</v>
      </c>
      <c r="M4396" s="1">
        <f>VLOOKUP($A4396,'volatile collection data'!$G$6:$M$69,6,FALSE)</f>
        <v>6</v>
      </c>
      <c r="N4396" s="1">
        <f>VLOOKUP($A4396,'volatile collection data'!$G$6:$M$69,7,FALSE)</f>
        <v>3.63</v>
      </c>
      <c r="O4396" s="1">
        <f>VLOOKUP(A4396,'volatile collection data'!$G$6:$K$69,5,FALSE)</f>
        <v>1</v>
      </c>
      <c r="P4396" s="1" t="str">
        <f t="shared" si="411"/>
        <v>8A</v>
      </c>
      <c r="Q4396">
        <f t="shared" si="409"/>
        <v>5.8472065028168922E-2</v>
      </c>
      <c r="R4396" t="str">
        <f t="shared" si="412"/>
        <v>1A_1-A&amp;3.63%3.63@6</v>
      </c>
      <c r="S4396" t="str">
        <f t="shared" si="413"/>
        <v>8A-1A-VCS-Loc-22</v>
      </c>
      <c r="T4396" t="str">
        <f>IFERROR(IF(VLOOKUP(S4396,Bad!$A:$A,1,FALSE)='RAW2'!S4396,"yes","no"),"no")</f>
        <v>no</v>
      </c>
      <c r="U4396" t="str">
        <f>IFERROR(VLOOKUP(F4396,compounds!$A:$B,2,FALSE),"")</f>
        <v/>
      </c>
      <c r="V4396" t="str">
        <f>VLOOKUP(B4396,'volatile collection data'!$O:$P,2,FALSE)</f>
        <v>24.apr.22 1</v>
      </c>
    </row>
    <row r="4397" spans="1:22" x14ac:dyDescent="0.2">
      <c r="A4397" t="s">
        <v>394</v>
      </c>
      <c r="B4397" s="1" t="str">
        <f t="shared" si="410"/>
        <v>8A</v>
      </c>
      <c r="C4397">
        <v>37.628999999999998</v>
      </c>
      <c r="D4397">
        <f t="shared" si="408"/>
        <v>37.630000000000003</v>
      </c>
      <c r="E4397">
        <f>VLOOKUP(D4397,'Peak Combiner'!$A$5:$D$4980,4,FALSE)</f>
        <v>37.630000000000003</v>
      </c>
      <c r="F4397">
        <f>IFERROR(VLOOKUP(D4397,rt_comb!$A:$B,2,FALSE),D4397)</f>
        <v>37.630000000000003</v>
      </c>
      <c r="G4397">
        <v>4089434</v>
      </c>
      <c r="H4397">
        <f>SUMIFS($G:$G,$E:$E,18.51,'RAW2'!$A:$A,'RAW2'!A4397)</f>
        <v>50495234</v>
      </c>
      <c r="I4397" s="1" t="str">
        <f>VLOOKUP(A4397,'volatile collection data'!$G$6:$H$69,2,FALSE)</f>
        <v>A</v>
      </c>
      <c r="J4397" s="1">
        <f>VLOOKUP(A4397,'volatile collection data'!$G$6:$I$69,3,FALSE)</f>
        <v>8</v>
      </c>
      <c r="K4397" s="1" t="str">
        <f>VLOOKUP(A4397,'volatile collection data'!$G$6:$N$69,8,FALSE)</f>
        <v>1A</v>
      </c>
      <c r="L4397" s="1">
        <f>VLOOKUP(A4397,'volatile collection data'!$G$6:$J$69,4,FALSE)</f>
        <v>3.63</v>
      </c>
      <c r="M4397" s="1">
        <f>VLOOKUP($A4397,'volatile collection data'!$G$6:$M$69,6,FALSE)</f>
        <v>6</v>
      </c>
      <c r="N4397" s="1">
        <f>VLOOKUP($A4397,'volatile collection data'!$G$6:$M$69,7,FALSE)</f>
        <v>3.63</v>
      </c>
      <c r="O4397" s="1">
        <f>VLOOKUP(A4397,'volatile collection data'!$G$6:$K$69,5,FALSE)</f>
        <v>1</v>
      </c>
      <c r="P4397" s="1" t="str">
        <f t="shared" si="411"/>
        <v>8A</v>
      </c>
      <c r="Q4397">
        <f t="shared" si="409"/>
        <v>0.11155170012880679</v>
      </c>
      <c r="R4397" t="str">
        <f t="shared" si="412"/>
        <v>1A_1-A&amp;3.63%3.63@6</v>
      </c>
      <c r="S4397" t="str">
        <f t="shared" si="413"/>
        <v>8A-1A-VCS-Loc-22</v>
      </c>
      <c r="T4397" t="str">
        <f>IFERROR(IF(VLOOKUP(S4397,Bad!$A:$A,1,FALSE)='RAW2'!S4397,"yes","no"),"no")</f>
        <v>no</v>
      </c>
      <c r="U4397" t="str">
        <f>IFERROR(VLOOKUP(F4397,compounds!$A:$B,2,FALSE),"")</f>
        <v/>
      </c>
      <c r="V4397" t="str">
        <f>VLOOKUP(B4397,'volatile collection data'!$O:$P,2,FALSE)</f>
        <v>24.apr.22 1</v>
      </c>
    </row>
    <row r="4398" spans="1:22" x14ac:dyDescent="0.2">
      <c r="A4398" t="s">
        <v>394</v>
      </c>
      <c r="B4398" s="1" t="str">
        <f t="shared" si="410"/>
        <v>8A</v>
      </c>
      <c r="C4398">
        <v>37.710999999999999</v>
      </c>
      <c r="D4398">
        <f t="shared" si="408"/>
        <v>37.71</v>
      </c>
      <c r="E4398">
        <f>VLOOKUP(D4398,'Peak Combiner'!$A$5:$D$4980,4,FALSE)</f>
        <v>37.67</v>
      </c>
      <c r="F4398">
        <f>IFERROR(VLOOKUP(D4398,rt_comb!$A:$B,2,FALSE),D4398)</f>
        <v>37.71</v>
      </c>
      <c r="G4398">
        <v>1813764</v>
      </c>
      <c r="H4398">
        <f>SUMIFS($G:$G,$E:$E,18.51,'RAW2'!$A:$A,'RAW2'!A4398)</f>
        <v>50495234</v>
      </c>
      <c r="I4398" s="1" t="str">
        <f>VLOOKUP(A4398,'volatile collection data'!$G$6:$H$69,2,FALSE)</f>
        <v>A</v>
      </c>
      <c r="J4398" s="1">
        <f>VLOOKUP(A4398,'volatile collection data'!$G$6:$I$69,3,FALSE)</f>
        <v>8</v>
      </c>
      <c r="K4398" s="1" t="str">
        <f>VLOOKUP(A4398,'volatile collection data'!$G$6:$N$69,8,FALSE)</f>
        <v>1A</v>
      </c>
      <c r="L4398" s="1">
        <f>VLOOKUP(A4398,'volatile collection data'!$G$6:$J$69,4,FALSE)</f>
        <v>3.63</v>
      </c>
      <c r="M4398" s="1">
        <f>VLOOKUP($A4398,'volatile collection data'!$G$6:$M$69,6,FALSE)</f>
        <v>6</v>
      </c>
      <c r="N4398" s="1">
        <f>VLOOKUP($A4398,'volatile collection data'!$G$6:$M$69,7,FALSE)</f>
        <v>3.63</v>
      </c>
      <c r="O4398" s="1">
        <f>VLOOKUP(A4398,'volatile collection data'!$G$6:$K$69,5,FALSE)</f>
        <v>1</v>
      </c>
      <c r="P4398" s="1" t="str">
        <f t="shared" si="411"/>
        <v>8A</v>
      </c>
      <c r="Q4398">
        <f t="shared" si="409"/>
        <v>4.9475907382886021E-2</v>
      </c>
      <c r="R4398" t="str">
        <f t="shared" si="412"/>
        <v>1A_1-A&amp;3.63%3.63@6</v>
      </c>
      <c r="S4398" t="str">
        <f t="shared" si="413"/>
        <v>8A-1A-VCS-Loc-22</v>
      </c>
      <c r="T4398" t="str">
        <f>IFERROR(IF(VLOOKUP(S4398,Bad!$A:$A,1,FALSE)='RAW2'!S4398,"yes","no"),"no")</f>
        <v>no</v>
      </c>
      <c r="U4398" t="str">
        <f>IFERROR(VLOOKUP(F4398,compounds!$A:$B,2,FALSE),"")</f>
        <v/>
      </c>
      <c r="V4398" t="str">
        <f>VLOOKUP(B4398,'volatile collection data'!$O:$P,2,FALSE)</f>
        <v>24.apr.22 1</v>
      </c>
    </row>
    <row r="4399" spans="1:22" x14ac:dyDescent="0.2">
      <c r="A4399" t="s">
        <v>394</v>
      </c>
      <c r="B4399" s="1" t="str">
        <f t="shared" si="410"/>
        <v>8A</v>
      </c>
      <c r="C4399">
        <v>37.987000000000002</v>
      </c>
      <c r="D4399">
        <f t="shared" si="408"/>
        <v>37.99</v>
      </c>
      <c r="E4399">
        <f>VLOOKUP(D4399,'Peak Combiner'!$A$5:$D$4980,4,FALSE)</f>
        <v>37.99</v>
      </c>
      <c r="F4399">
        <f>IFERROR(VLOOKUP(D4399,rt_comb!$A:$B,2,FALSE),D4399)</f>
        <v>37.99</v>
      </c>
      <c r="G4399">
        <v>16216835</v>
      </c>
      <c r="H4399">
        <f>SUMIFS($G:$G,$E:$E,18.51,'RAW2'!$A:$A,'RAW2'!A4399)</f>
        <v>50495234</v>
      </c>
      <c r="I4399" s="1" t="str">
        <f>VLOOKUP(A4399,'volatile collection data'!$G$6:$H$69,2,FALSE)</f>
        <v>A</v>
      </c>
      <c r="J4399" s="1">
        <f>VLOOKUP(A4399,'volatile collection data'!$G$6:$I$69,3,FALSE)</f>
        <v>8</v>
      </c>
      <c r="K4399" s="1" t="str">
        <f>VLOOKUP(A4399,'volatile collection data'!$G$6:$N$69,8,FALSE)</f>
        <v>1A</v>
      </c>
      <c r="L4399" s="1">
        <f>VLOOKUP(A4399,'volatile collection data'!$G$6:$J$69,4,FALSE)</f>
        <v>3.63</v>
      </c>
      <c r="M4399" s="1">
        <f>VLOOKUP($A4399,'volatile collection data'!$G$6:$M$69,6,FALSE)</f>
        <v>6</v>
      </c>
      <c r="N4399" s="1">
        <f>VLOOKUP($A4399,'volatile collection data'!$G$6:$M$69,7,FALSE)</f>
        <v>3.63</v>
      </c>
      <c r="O4399" s="1">
        <f>VLOOKUP(A4399,'volatile collection data'!$G$6:$K$69,5,FALSE)</f>
        <v>1</v>
      </c>
      <c r="P4399" s="1" t="str">
        <f t="shared" si="411"/>
        <v>8A</v>
      </c>
      <c r="Q4399">
        <f t="shared" si="409"/>
        <v>0.44236329892066689</v>
      </c>
      <c r="R4399" t="str">
        <f t="shared" si="412"/>
        <v>1A_1-A&amp;3.63%3.63@6</v>
      </c>
      <c r="S4399" t="str">
        <f t="shared" si="413"/>
        <v>8A-1A-VCS-Loc-22</v>
      </c>
      <c r="T4399" t="str">
        <f>IFERROR(IF(VLOOKUP(S4399,Bad!$A:$A,1,FALSE)='RAW2'!S4399,"yes","no"),"no")</f>
        <v>no</v>
      </c>
      <c r="U4399" t="str">
        <f>IFERROR(VLOOKUP(F4399,compounds!$A:$B,2,FALSE),"")</f>
        <v/>
      </c>
      <c r="V4399" t="str">
        <f>VLOOKUP(B4399,'volatile collection data'!$O:$P,2,FALSE)</f>
        <v>24.apr.22 1</v>
      </c>
    </row>
    <row r="4400" spans="1:22" x14ac:dyDescent="0.2">
      <c r="A4400" t="s">
        <v>394</v>
      </c>
      <c r="B4400" s="1" t="str">
        <f t="shared" si="410"/>
        <v>8A</v>
      </c>
      <c r="C4400">
        <v>38.054000000000002</v>
      </c>
      <c r="D4400">
        <f t="shared" si="408"/>
        <v>38.049999999999997</v>
      </c>
      <c r="E4400">
        <f>VLOOKUP(D4400,'Peak Combiner'!$A$5:$D$4980,4,FALSE)</f>
        <v>38.049999999999997</v>
      </c>
      <c r="F4400">
        <f>IFERROR(VLOOKUP(D4400,rt_comb!$A:$B,2,FALSE),D4400)</f>
        <v>38.049999999999997</v>
      </c>
      <c r="G4400">
        <v>7006054</v>
      </c>
      <c r="H4400">
        <f>SUMIFS($G:$G,$E:$E,18.51,'RAW2'!$A:$A,'RAW2'!A4400)</f>
        <v>50495234</v>
      </c>
      <c r="I4400" s="1" t="str">
        <f>VLOOKUP(A4400,'volatile collection data'!$G$6:$H$69,2,FALSE)</f>
        <v>A</v>
      </c>
      <c r="J4400" s="1">
        <f>VLOOKUP(A4400,'volatile collection data'!$G$6:$I$69,3,FALSE)</f>
        <v>8</v>
      </c>
      <c r="K4400" s="1" t="str">
        <f>VLOOKUP(A4400,'volatile collection data'!$G$6:$N$69,8,FALSE)</f>
        <v>1A</v>
      </c>
      <c r="L4400" s="1">
        <f>VLOOKUP(A4400,'volatile collection data'!$G$6:$J$69,4,FALSE)</f>
        <v>3.63</v>
      </c>
      <c r="M4400" s="1">
        <f>VLOOKUP($A4400,'volatile collection data'!$G$6:$M$69,6,FALSE)</f>
        <v>6</v>
      </c>
      <c r="N4400" s="1">
        <f>VLOOKUP($A4400,'volatile collection data'!$G$6:$M$69,7,FALSE)</f>
        <v>3.63</v>
      </c>
      <c r="O4400" s="1">
        <f>VLOOKUP(A4400,'volatile collection data'!$G$6:$K$69,5,FALSE)</f>
        <v>1</v>
      </c>
      <c r="P4400" s="1" t="str">
        <f t="shared" si="411"/>
        <v>8A</v>
      </c>
      <c r="Q4400">
        <f t="shared" si="409"/>
        <v>0.19111134570070754</v>
      </c>
      <c r="R4400" t="str">
        <f t="shared" si="412"/>
        <v>1A_1-A&amp;3.63%3.63@6</v>
      </c>
      <c r="S4400" t="str">
        <f t="shared" si="413"/>
        <v>8A-1A-VCS-Loc-22</v>
      </c>
      <c r="T4400" t="str">
        <f>IFERROR(IF(VLOOKUP(S4400,Bad!$A:$A,1,FALSE)='RAW2'!S4400,"yes","no"),"no")</f>
        <v>no</v>
      </c>
      <c r="U4400" t="str">
        <f>IFERROR(VLOOKUP(F4400,compounds!$A:$B,2,FALSE),"")</f>
        <v/>
      </c>
      <c r="V4400" t="str">
        <f>VLOOKUP(B4400,'volatile collection data'!$O:$P,2,FALSE)</f>
        <v>24.apr.22 1</v>
      </c>
    </row>
    <row r="4401" spans="1:22" x14ac:dyDescent="0.2">
      <c r="A4401" t="s">
        <v>394</v>
      </c>
      <c r="B4401" s="1" t="str">
        <f t="shared" si="410"/>
        <v>8A</v>
      </c>
      <c r="C4401">
        <v>38.32</v>
      </c>
      <c r="D4401">
        <f t="shared" si="408"/>
        <v>38.32</v>
      </c>
      <c r="E4401">
        <f>VLOOKUP(D4401,'Peak Combiner'!$A$5:$D$4980,4,FALSE)</f>
        <v>38.32</v>
      </c>
      <c r="F4401">
        <f>IFERROR(VLOOKUP(D4401,rt_comb!$A:$B,2,FALSE),D4401)</f>
        <v>38.32</v>
      </c>
      <c r="G4401">
        <v>14511334</v>
      </c>
      <c r="H4401">
        <f>SUMIFS($G:$G,$E:$E,18.51,'RAW2'!$A:$A,'RAW2'!A4401)</f>
        <v>50495234</v>
      </c>
      <c r="I4401" s="1" t="str">
        <f>VLOOKUP(A4401,'volatile collection data'!$G$6:$H$69,2,FALSE)</f>
        <v>A</v>
      </c>
      <c r="J4401" s="1">
        <f>VLOOKUP(A4401,'volatile collection data'!$G$6:$I$69,3,FALSE)</f>
        <v>8</v>
      </c>
      <c r="K4401" s="1" t="str">
        <f>VLOOKUP(A4401,'volatile collection data'!$G$6:$N$69,8,FALSE)</f>
        <v>1A</v>
      </c>
      <c r="L4401" s="1">
        <f>VLOOKUP(A4401,'volatile collection data'!$G$6:$J$69,4,FALSE)</f>
        <v>3.63</v>
      </c>
      <c r="M4401" s="1">
        <f>VLOOKUP($A4401,'volatile collection data'!$G$6:$M$69,6,FALSE)</f>
        <v>6</v>
      </c>
      <c r="N4401" s="1">
        <f>VLOOKUP($A4401,'volatile collection data'!$G$6:$M$69,7,FALSE)</f>
        <v>3.63</v>
      </c>
      <c r="O4401" s="1">
        <f>VLOOKUP(A4401,'volatile collection data'!$G$6:$K$69,5,FALSE)</f>
        <v>1</v>
      </c>
      <c r="P4401" s="1" t="str">
        <f t="shared" si="411"/>
        <v>8A</v>
      </c>
      <c r="Q4401">
        <f t="shared" si="409"/>
        <v>0.39584059281479006</v>
      </c>
      <c r="R4401" t="str">
        <f t="shared" si="412"/>
        <v>1A_1-A&amp;3.63%3.63@6</v>
      </c>
      <c r="S4401" t="str">
        <f t="shared" si="413"/>
        <v>8A-1A-VCS-Loc-22</v>
      </c>
      <c r="T4401" t="str">
        <f>IFERROR(IF(VLOOKUP(S4401,Bad!$A:$A,1,FALSE)='RAW2'!S4401,"yes","no"),"no")</f>
        <v>no</v>
      </c>
      <c r="U4401" t="str">
        <f>IFERROR(VLOOKUP(F4401,compounds!$A:$B,2,FALSE),"")</f>
        <v/>
      </c>
      <c r="V4401" t="str">
        <f>VLOOKUP(B4401,'volatile collection data'!$O:$P,2,FALSE)</f>
        <v>24.apr.22 1</v>
      </c>
    </row>
    <row r="4402" spans="1:22" x14ac:dyDescent="0.2">
      <c r="A4402" t="s">
        <v>394</v>
      </c>
      <c r="B4402" s="1" t="str">
        <f t="shared" si="410"/>
        <v>8A</v>
      </c>
      <c r="C4402">
        <v>38.402999999999999</v>
      </c>
      <c r="D4402">
        <f t="shared" si="408"/>
        <v>38.4</v>
      </c>
      <c r="E4402">
        <f>VLOOKUP(D4402,'Peak Combiner'!$A$5:$D$4980,4,FALSE)</f>
        <v>38.4</v>
      </c>
      <c r="F4402">
        <f>IFERROR(VLOOKUP(D4402,rt_comb!$A:$B,2,FALSE),D4402)</f>
        <v>38.4</v>
      </c>
      <c r="G4402">
        <v>72183911</v>
      </c>
      <c r="H4402">
        <f>SUMIFS($G:$G,$E:$E,18.51,'RAW2'!$A:$A,'RAW2'!A4402)</f>
        <v>50495234</v>
      </c>
      <c r="I4402" s="1" t="str">
        <f>VLOOKUP(A4402,'volatile collection data'!$G$6:$H$69,2,FALSE)</f>
        <v>A</v>
      </c>
      <c r="J4402" s="1">
        <f>VLOOKUP(A4402,'volatile collection data'!$G$6:$I$69,3,FALSE)</f>
        <v>8</v>
      </c>
      <c r="K4402" s="1" t="str">
        <f>VLOOKUP(A4402,'volatile collection data'!$G$6:$N$69,8,FALSE)</f>
        <v>1A</v>
      </c>
      <c r="L4402" s="1">
        <f>VLOOKUP(A4402,'volatile collection data'!$G$6:$J$69,4,FALSE)</f>
        <v>3.63</v>
      </c>
      <c r="M4402" s="1">
        <f>VLOOKUP($A4402,'volatile collection data'!$G$6:$M$69,6,FALSE)</f>
        <v>6</v>
      </c>
      <c r="N4402" s="1">
        <f>VLOOKUP($A4402,'volatile collection data'!$G$6:$M$69,7,FALSE)</f>
        <v>3.63</v>
      </c>
      <c r="O4402" s="1">
        <f>VLOOKUP(A4402,'volatile collection data'!$G$6:$K$69,5,FALSE)</f>
        <v>1</v>
      </c>
      <c r="P4402" s="1" t="str">
        <f t="shared" si="411"/>
        <v>8A</v>
      </c>
      <c r="Q4402">
        <f t="shared" si="409"/>
        <v>1.9690348331814322</v>
      </c>
      <c r="R4402" t="str">
        <f t="shared" si="412"/>
        <v>1A_1-A&amp;3.63%3.63@6</v>
      </c>
      <c r="S4402" t="str">
        <f t="shared" si="413"/>
        <v>8A-1A-VCS-Loc-22</v>
      </c>
      <c r="T4402" t="str">
        <f>IFERROR(IF(VLOOKUP(S4402,Bad!$A:$A,1,FALSE)='RAW2'!S4402,"yes","no"),"no")</f>
        <v>no</v>
      </c>
      <c r="U4402" t="str">
        <f>IFERROR(VLOOKUP(F4402,compounds!$A:$B,2,FALSE),"")</f>
        <v/>
      </c>
      <c r="V4402" t="str">
        <f>VLOOKUP(B4402,'volatile collection data'!$O:$P,2,FALSE)</f>
        <v>24.apr.22 1</v>
      </c>
    </row>
    <row r="4403" spans="1:22" x14ac:dyDescent="0.2">
      <c r="A4403" t="s">
        <v>394</v>
      </c>
      <c r="B4403" s="1" t="str">
        <f t="shared" si="410"/>
        <v>8A</v>
      </c>
      <c r="C4403">
        <v>38.659999999999997</v>
      </c>
      <c r="D4403">
        <f t="shared" si="408"/>
        <v>38.659999999999997</v>
      </c>
      <c r="E4403">
        <f>VLOOKUP(D4403,'Peak Combiner'!$A$5:$D$4980,4,FALSE)</f>
        <v>38.659999999999997</v>
      </c>
      <c r="F4403">
        <f>IFERROR(VLOOKUP(D4403,rt_comb!$A:$B,2,FALSE),D4403)</f>
        <v>38.659999999999997</v>
      </c>
      <c r="G4403">
        <v>14409637</v>
      </c>
      <c r="H4403">
        <f>SUMIFS($G:$G,$E:$E,18.51,'RAW2'!$A:$A,'RAW2'!A4403)</f>
        <v>50495234</v>
      </c>
      <c r="I4403" s="1" t="str">
        <f>VLOOKUP(A4403,'volatile collection data'!$G$6:$H$69,2,FALSE)</f>
        <v>A</v>
      </c>
      <c r="J4403" s="1">
        <f>VLOOKUP(A4403,'volatile collection data'!$G$6:$I$69,3,FALSE)</f>
        <v>8</v>
      </c>
      <c r="K4403" s="1" t="str">
        <f>VLOOKUP(A4403,'volatile collection data'!$G$6:$N$69,8,FALSE)</f>
        <v>1A</v>
      </c>
      <c r="L4403" s="1">
        <f>VLOOKUP(A4403,'volatile collection data'!$G$6:$J$69,4,FALSE)</f>
        <v>3.63</v>
      </c>
      <c r="M4403" s="1">
        <f>VLOOKUP($A4403,'volatile collection data'!$G$6:$M$69,6,FALSE)</f>
        <v>6</v>
      </c>
      <c r="N4403" s="1">
        <f>VLOOKUP($A4403,'volatile collection data'!$G$6:$M$69,7,FALSE)</f>
        <v>3.63</v>
      </c>
      <c r="O4403" s="1">
        <f>VLOOKUP(A4403,'volatile collection data'!$G$6:$K$69,5,FALSE)</f>
        <v>1</v>
      </c>
      <c r="P4403" s="1" t="str">
        <f t="shared" si="411"/>
        <v>8A</v>
      </c>
      <c r="Q4403">
        <f t="shared" si="409"/>
        <v>0.39306649907761293</v>
      </c>
      <c r="R4403" t="str">
        <f t="shared" si="412"/>
        <v>1A_1-A&amp;3.63%3.63@6</v>
      </c>
      <c r="S4403" t="str">
        <f t="shared" si="413"/>
        <v>8A-1A-VCS-Loc-22</v>
      </c>
      <c r="T4403" t="str">
        <f>IFERROR(IF(VLOOKUP(S4403,Bad!$A:$A,1,FALSE)='RAW2'!S4403,"yes","no"),"no")</f>
        <v>no</v>
      </c>
      <c r="U4403" t="str">
        <f>IFERROR(VLOOKUP(F4403,compounds!$A:$B,2,FALSE),"")</f>
        <v/>
      </c>
      <c r="V4403" t="str">
        <f>VLOOKUP(B4403,'volatile collection data'!$O:$P,2,FALSE)</f>
        <v>24.apr.22 1</v>
      </c>
    </row>
    <row r="4404" spans="1:22" x14ac:dyDescent="0.2">
      <c r="A4404" t="s">
        <v>394</v>
      </c>
      <c r="B4404" s="1" t="str">
        <f t="shared" si="410"/>
        <v>8A</v>
      </c>
      <c r="C4404">
        <v>38.716000000000001</v>
      </c>
      <c r="D4404">
        <f t="shared" si="408"/>
        <v>38.72</v>
      </c>
      <c r="E4404">
        <f>VLOOKUP(D4404,'Peak Combiner'!$A$5:$D$4980,4,FALSE)</f>
        <v>38.72</v>
      </c>
      <c r="F4404">
        <f>IFERROR(VLOOKUP(D4404,rt_comb!$A:$B,2,FALSE),D4404)</f>
        <v>38.72</v>
      </c>
      <c r="G4404">
        <v>10753952</v>
      </c>
      <c r="H4404">
        <f>SUMIFS($G:$G,$E:$E,18.51,'RAW2'!$A:$A,'RAW2'!A4404)</f>
        <v>50495234</v>
      </c>
      <c r="I4404" s="1" t="str">
        <f>VLOOKUP(A4404,'volatile collection data'!$G$6:$H$69,2,FALSE)</f>
        <v>A</v>
      </c>
      <c r="J4404" s="1">
        <f>VLOOKUP(A4404,'volatile collection data'!$G$6:$I$69,3,FALSE)</f>
        <v>8</v>
      </c>
      <c r="K4404" s="1" t="str">
        <f>VLOOKUP(A4404,'volatile collection data'!$G$6:$N$69,8,FALSE)</f>
        <v>1A</v>
      </c>
      <c r="L4404" s="1">
        <f>VLOOKUP(A4404,'volatile collection data'!$G$6:$J$69,4,FALSE)</f>
        <v>3.63</v>
      </c>
      <c r="M4404" s="1">
        <f>VLOOKUP($A4404,'volatile collection data'!$G$6:$M$69,6,FALSE)</f>
        <v>6</v>
      </c>
      <c r="N4404" s="1">
        <f>VLOOKUP($A4404,'volatile collection data'!$G$6:$M$69,7,FALSE)</f>
        <v>3.63</v>
      </c>
      <c r="O4404" s="1">
        <f>VLOOKUP(A4404,'volatile collection data'!$G$6:$K$69,5,FALSE)</f>
        <v>1</v>
      </c>
      <c r="P4404" s="1" t="str">
        <f t="shared" si="411"/>
        <v>8A</v>
      </c>
      <c r="Q4404">
        <f t="shared" si="409"/>
        <v>0.29334661684320668</v>
      </c>
      <c r="R4404" t="str">
        <f t="shared" si="412"/>
        <v>1A_1-A&amp;3.63%3.63@6</v>
      </c>
      <c r="S4404" t="str">
        <f t="shared" si="413"/>
        <v>8A-1A-VCS-Loc-22</v>
      </c>
      <c r="T4404" t="str">
        <f>IFERROR(IF(VLOOKUP(S4404,Bad!$A:$A,1,FALSE)='RAW2'!S4404,"yes","no"),"no")</f>
        <v>no</v>
      </c>
      <c r="U4404" t="str">
        <f>IFERROR(VLOOKUP(F4404,compounds!$A:$B,2,FALSE),"")</f>
        <v/>
      </c>
      <c r="V4404" t="str">
        <f>VLOOKUP(B4404,'volatile collection data'!$O:$P,2,FALSE)</f>
        <v>24.apr.22 1</v>
      </c>
    </row>
    <row r="4405" spans="1:22" x14ac:dyDescent="0.2">
      <c r="A4405" t="s">
        <v>394</v>
      </c>
      <c r="B4405" s="1" t="str">
        <f t="shared" si="410"/>
        <v>8A</v>
      </c>
      <c r="C4405">
        <v>38.820999999999998</v>
      </c>
      <c r="D4405">
        <f t="shared" si="408"/>
        <v>38.82</v>
      </c>
      <c r="E4405">
        <f>VLOOKUP(D4405,'Peak Combiner'!$A$5:$D$4980,4,FALSE)</f>
        <v>38.82</v>
      </c>
      <c r="F4405">
        <f>IFERROR(VLOOKUP(D4405,rt_comb!$A:$B,2,FALSE),D4405)</f>
        <v>38.82</v>
      </c>
      <c r="G4405">
        <v>5603486</v>
      </c>
      <c r="H4405">
        <f>SUMIFS($G:$G,$E:$E,18.51,'RAW2'!$A:$A,'RAW2'!A4405)</f>
        <v>50495234</v>
      </c>
      <c r="I4405" s="1" t="str">
        <f>VLOOKUP(A4405,'volatile collection data'!$G$6:$H$69,2,FALSE)</f>
        <v>A</v>
      </c>
      <c r="J4405" s="1">
        <f>VLOOKUP(A4405,'volatile collection data'!$G$6:$I$69,3,FALSE)</f>
        <v>8</v>
      </c>
      <c r="K4405" s="1" t="str">
        <f>VLOOKUP(A4405,'volatile collection data'!$G$6:$N$69,8,FALSE)</f>
        <v>1A</v>
      </c>
      <c r="L4405" s="1">
        <f>VLOOKUP(A4405,'volatile collection data'!$G$6:$J$69,4,FALSE)</f>
        <v>3.63</v>
      </c>
      <c r="M4405" s="1">
        <f>VLOOKUP($A4405,'volatile collection data'!$G$6:$M$69,6,FALSE)</f>
        <v>6</v>
      </c>
      <c r="N4405" s="1">
        <f>VLOOKUP($A4405,'volatile collection data'!$G$6:$M$69,7,FALSE)</f>
        <v>3.63</v>
      </c>
      <c r="O4405" s="1">
        <f>VLOOKUP(A4405,'volatile collection data'!$G$6:$K$69,5,FALSE)</f>
        <v>1</v>
      </c>
      <c r="P4405" s="1" t="str">
        <f t="shared" si="411"/>
        <v>8A</v>
      </c>
      <c r="Q4405">
        <f t="shared" si="409"/>
        <v>0.1528520548193141</v>
      </c>
      <c r="R4405" t="str">
        <f t="shared" si="412"/>
        <v>1A_1-A&amp;3.63%3.63@6</v>
      </c>
      <c r="S4405" t="str">
        <f t="shared" si="413"/>
        <v>8A-1A-VCS-Loc-22</v>
      </c>
      <c r="T4405" t="str">
        <f>IFERROR(IF(VLOOKUP(S4405,Bad!$A:$A,1,FALSE)='RAW2'!S4405,"yes","no"),"no")</f>
        <v>no</v>
      </c>
      <c r="U4405" t="str">
        <f>IFERROR(VLOOKUP(F4405,compounds!$A:$B,2,FALSE),"")</f>
        <v/>
      </c>
      <c r="V4405" t="str">
        <f>VLOOKUP(B4405,'volatile collection data'!$O:$P,2,FALSE)</f>
        <v>24.apr.22 1</v>
      </c>
    </row>
    <row r="4406" spans="1:22" x14ac:dyDescent="0.2">
      <c r="A4406" t="s">
        <v>394</v>
      </c>
      <c r="B4406" s="1" t="str">
        <f t="shared" si="410"/>
        <v>8A</v>
      </c>
      <c r="C4406">
        <v>39.536999999999999</v>
      </c>
      <c r="D4406">
        <f t="shared" si="408"/>
        <v>39.54</v>
      </c>
      <c r="E4406">
        <f>VLOOKUP(D4406,'Peak Combiner'!$A$5:$D$4980,4,FALSE)</f>
        <v>39.53</v>
      </c>
      <c r="F4406">
        <f>IFERROR(VLOOKUP(D4406,rt_comb!$A:$B,2,FALSE),D4406)</f>
        <v>39.54</v>
      </c>
      <c r="G4406">
        <v>1056869</v>
      </c>
      <c r="H4406">
        <f>SUMIFS($G:$G,$E:$E,18.51,'RAW2'!$A:$A,'RAW2'!A4406)</f>
        <v>50495234</v>
      </c>
      <c r="I4406" s="1" t="str">
        <f>VLOOKUP(A4406,'volatile collection data'!$G$6:$H$69,2,FALSE)</f>
        <v>A</v>
      </c>
      <c r="J4406" s="1">
        <f>VLOOKUP(A4406,'volatile collection data'!$G$6:$I$69,3,FALSE)</f>
        <v>8</v>
      </c>
      <c r="K4406" s="1" t="str">
        <f>VLOOKUP(A4406,'volatile collection data'!$G$6:$N$69,8,FALSE)</f>
        <v>1A</v>
      </c>
      <c r="L4406" s="1">
        <f>VLOOKUP(A4406,'volatile collection data'!$G$6:$J$69,4,FALSE)</f>
        <v>3.63</v>
      </c>
      <c r="M4406" s="1">
        <f>VLOOKUP($A4406,'volatile collection data'!$G$6:$M$69,6,FALSE)</f>
        <v>6</v>
      </c>
      <c r="N4406" s="1">
        <f>VLOOKUP($A4406,'volatile collection data'!$G$6:$M$69,7,FALSE)</f>
        <v>3.63</v>
      </c>
      <c r="O4406" s="1">
        <f>VLOOKUP(A4406,'volatile collection data'!$G$6:$K$69,5,FALSE)</f>
        <v>1</v>
      </c>
      <c r="P4406" s="1" t="str">
        <f t="shared" si="411"/>
        <v>8A</v>
      </c>
      <c r="Q4406">
        <f t="shared" si="409"/>
        <v>2.8829303459459648E-2</v>
      </c>
      <c r="R4406" t="str">
        <f t="shared" si="412"/>
        <v>1A_1-A&amp;3.63%3.63@6</v>
      </c>
      <c r="S4406" t="str">
        <f t="shared" si="413"/>
        <v>8A-1A-VCS-Loc-22</v>
      </c>
      <c r="T4406" t="str">
        <f>IFERROR(IF(VLOOKUP(S4406,Bad!$A:$A,1,FALSE)='RAW2'!S4406,"yes","no"),"no")</f>
        <v>no</v>
      </c>
      <c r="U4406" t="str">
        <f>IFERROR(VLOOKUP(F4406,compounds!$A:$B,2,FALSE),"")</f>
        <v/>
      </c>
      <c r="V4406" t="str">
        <f>VLOOKUP(B4406,'volatile collection data'!$O:$P,2,FALSE)</f>
        <v>24.apr.22 1</v>
      </c>
    </row>
    <row r="4407" spans="1:22" x14ac:dyDescent="0.2">
      <c r="A4407" t="s">
        <v>394</v>
      </c>
      <c r="B4407" s="1" t="str">
        <f t="shared" si="410"/>
        <v>8A</v>
      </c>
      <c r="C4407">
        <v>39.670999999999999</v>
      </c>
      <c r="D4407">
        <f t="shared" si="408"/>
        <v>39.67</v>
      </c>
      <c r="E4407">
        <f>VLOOKUP(D4407,'Peak Combiner'!$A$5:$D$4980,4,FALSE)</f>
        <v>39.67</v>
      </c>
      <c r="F4407">
        <f>IFERROR(VLOOKUP(D4407,rt_comb!$A:$B,2,FALSE),D4407)</f>
        <v>39.67</v>
      </c>
      <c r="G4407">
        <v>1298644</v>
      </c>
      <c r="H4407">
        <f>SUMIFS($G:$G,$E:$E,18.51,'RAW2'!$A:$A,'RAW2'!A4407)</f>
        <v>50495234</v>
      </c>
      <c r="I4407" s="1" t="str">
        <f>VLOOKUP(A4407,'volatile collection data'!$G$6:$H$69,2,FALSE)</f>
        <v>A</v>
      </c>
      <c r="J4407" s="1">
        <f>VLOOKUP(A4407,'volatile collection data'!$G$6:$I$69,3,FALSE)</f>
        <v>8</v>
      </c>
      <c r="K4407" s="1" t="str">
        <f>VLOOKUP(A4407,'volatile collection data'!$G$6:$N$69,8,FALSE)</f>
        <v>1A</v>
      </c>
      <c r="L4407" s="1">
        <f>VLOOKUP(A4407,'volatile collection data'!$G$6:$J$69,4,FALSE)</f>
        <v>3.63</v>
      </c>
      <c r="M4407" s="1">
        <f>VLOOKUP($A4407,'volatile collection data'!$G$6:$M$69,6,FALSE)</f>
        <v>6</v>
      </c>
      <c r="N4407" s="1">
        <f>VLOOKUP($A4407,'volatile collection data'!$G$6:$M$69,7,FALSE)</f>
        <v>3.63</v>
      </c>
      <c r="O4407" s="1">
        <f>VLOOKUP(A4407,'volatile collection data'!$G$6:$K$69,5,FALSE)</f>
        <v>1</v>
      </c>
      <c r="P4407" s="1" t="str">
        <f t="shared" si="411"/>
        <v>8A</v>
      </c>
      <c r="Q4407">
        <f t="shared" si="409"/>
        <v>3.5424448973152313E-2</v>
      </c>
      <c r="R4407" t="str">
        <f t="shared" si="412"/>
        <v>1A_1-A&amp;3.63%3.63@6</v>
      </c>
      <c r="S4407" t="str">
        <f t="shared" si="413"/>
        <v>8A-1A-VCS-Loc-22</v>
      </c>
      <c r="T4407" t="str">
        <f>IFERROR(IF(VLOOKUP(S4407,Bad!$A:$A,1,FALSE)='RAW2'!S4407,"yes","no"),"no")</f>
        <v>no</v>
      </c>
      <c r="U4407" t="str">
        <f>IFERROR(VLOOKUP(F4407,compounds!$A:$B,2,FALSE),"")</f>
        <v/>
      </c>
      <c r="V4407" t="str">
        <f>VLOOKUP(B4407,'volatile collection data'!$O:$P,2,FALSE)</f>
        <v>24.apr.22 1</v>
      </c>
    </row>
    <row r="4408" spans="1:22" x14ac:dyDescent="0.2">
      <c r="A4408" t="s">
        <v>394</v>
      </c>
      <c r="B4408" s="1" t="str">
        <f t="shared" si="410"/>
        <v>8A</v>
      </c>
      <c r="C4408">
        <v>39.753</v>
      </c>
      <c r="D4408">
        <f t="shared" si="408"/>
        <v>39.75</v>
      </c>
      <c r="E4408">
        <f>VLOOKUP(D4408,'Peak Combiner'!$A$5:$D$4980,4,FALSE)</f>
        <v>39.75</v>
      </c>
      <c r="F4408">
        <f>IFERROR(VLOOKUP(D4408,rt_comb!$A:$B,2,FALSE),D4408)</f>
        <v>39.75</v>
      </c>
      <c r="G4408">
        <v>2108161</v>
      </c>
      <c r="H4408">
        <f>SUMIFS($G:$G,$E:$E,18.51,'RAW2'!$A:$A,'RAW2'!A4408)</f>
        <v>50495234</v>
      </c>
      <c r="I4408" s="1" t="str">
        <f>VLOOKUP(A4408,'volatile collection data'!$G$6:$H$69,2,FALSE)</f>
        <v>A</v>
      </c>
      <c r="J4408" s="1">
        <f>VLOOKUP(A4408,'volatile collection data'!$G$6:$I$69,3,FALSE)</f>
        <v>8</v>
      </c>
      <c r="K4408" s="1" t="str">
        <f>VLOOKUP(A4408,'volatile collection data'!$G$6:$N$69,8,FALSE)</f>
        <v>1A</v>
      </c>
      <c r="L4408" s="1">
        <f>VLOOKUP(A4408,'volatile collection data'!$G$6:$J$69,4,FALSE)</f>
        <v>3.63</v>
      </c>
      <c r="M4408" s="1">
        <f>VLOOKUP($A4408,'volatile collection data'!$G$6:$M$69,6,FALSE)</f>
        <v>6</v>
      </c>
      <c r="N4408" s="1">
        <f>VLOOKUP($A4408,'volatile collection data'!$G$6:$M$69,7,FALSE)</f>
        <v>3.63</v>
      </c>
      <c r="O4408" s="1">
        <f>VLOOKUP(A4408,'volatile collection data'!$G$6:$K$69,5,FALSE)</f>
        <v>1</v>
      </c>
      <c r="P4408" s="1" t="str">
        <f t="shared" si="411"/>
        <v>8A</v>
      </c>
      <c r="Q4408">
        <f t="shared" si="409"/>
        <v>5.7506477349981794E-2</v>
      </c>
      <c r="R4408" t="str">
        <f t="shared" si="412"/>
        <v>1A_1-A&amp;3.63%3.63@6</v>
      </c>
      <c r="S4408" t="str">
        <f t="shared" si="413"/>
        <v>8A-1A-VCS-Loc-22</v>
      </c>
      <c r="T4408" t="str">
        <f>IFERROR(IF(VLOOKUP(S4408,Bad!$A:$A,1,FALSE)='RAW2'!S4408,"yes","no"),"no")</f>
        <v>no</v>
      </c>
      <c r="U4408" t="str">
        <f>IFERROR(VLOOKUP(F4408,compounds!$A:$B,2,FALSE),"")</f>
        <v/>
      </c>
      <c r="V4408" t="str">
        <f>VLOOKUP(B4408,'volatile collection data'!$O:$P,2,FALSE)</f>
        <v>24.apr.22 1</v>
      </c>
    </row>
    <row r="4409" spans="1:22" x14ac:dyDescent="0.2">
      <c r="A4409" t="s">
        <v>394</v>
      </c>
      <c r="B4409" s="1" t="str">
        <f t="shared" si="410"/>
        <v>8A</v>
      </c>
      <c r="C4409">
        <v>39.944000000000003</v>
      </c>
      <c r="D4409">
        <f t="shared" si="408"/>
        <v>39.94</v>
      </c>
      <c r="E4409">
        <f>VLOOKUP(D4409,'Peak Combiner'!$A$5:$D$4980,4,FALSE)</f>
        <v>39.94</v>
      </c>
      <c r="F4409">
        <f>IFERROR(VLOOKUP(D4409,rt_comb!$A:$B,2,FALSE),D4409)</f>
        <v>39.94</v>
      </c>
      <c r="G4409">
        <v>5745426</v>
      </c>
      <c r="H4409">
        <f>SUMIFS($G:$G,$E:$E,18.51,'RAW2'!$A:$A,'RAW2'!A4409)</f>
        <v>50495234</v>
      </c>
      <c r="I4409" s="1" t="str">
        <f>VLOOKUP(A4409,'volatile collection data'!$G$6:$H$69,2,FALSE)</f>
        <v>A</v>
      </c>
      <c r="J4409" s="1">
        <f>VLOOKUP(A4409,'volatile collection data'!$G$6:$I$69,3,FALSE)</f>
        <v>8</v>
      </c>
      <c r="K4409" s="1" t="str">
        <f>VLOOKUP(A4409,'volatile collection data'!$G$6:$N$69,8,FALSE)</f>
        <v>1A</v>
      </c>
      <c r="L4409" s="1">
        <f>VLOOKUP(A4409,'volatile collection data'!$G$6:$J$69,4,FALSE)</f>
        <v>3.63</v>
      </c>
      <c r="M4409" s="1">
        <f>VLOOKUP($A4409,'volatile collection data'!$G$6:$M$69,6,FALSE)</f>
        <v>6</v>
      </c>
      <c r="N4409" s="1">
        <f>VLOOKUP($A4409,'volatile collection data'!$G$6:$M$69,7,FALSE)</f>
        <v>3.63</v>
      </c>
      <c r="O4409" s="1">
        <f>VLOOKUP(A4409,'volatile collection data'!$G$6:$K$69,5,FALSE)</f>
        <v>1</v>
      </c>
      <c r="P4409" s="1" t="str">
        <f t="shared" si="411"/>
        <v>8A</v>
      </c>
      <c r="Q4409">
        <f t="shared" si="409"/>
        <v>0.15672389828622979</v>
      </c>
      <c r="R4409" t="str">
        <f t="shared" si="412"/>
        <v>1A_1-A&amp;3.63%3.63@6</v>
      </c>
      <c r="S4409" t="str">
        <f t="shared" si="413"/>
        <v>8A-1A-VCS-Loc-22</v>
      </c>
      <c r="T4409" t="str">
        <f>IFERROR(IF(VLOOKUP(S4409,Bad!$A:$A,1,FALSE)='RAW2'!S4409,"yes","no"),"no")</f>
        <v>no</v>
      </c>
      <c r="U4409" t="str">
        <f>IFERROR(VLOOKUP(F4409,compounds!$A:$B,2,FALSE),"")</f>
        <v/>
      </c>
      <c r="V4409" t="str">
        <f>VLOOKUP(B4409,'volatile collection data'!$O:$P,2,FALSE)</f>
        <v>24.apr.22 1</v>
      </c>
    </row>
    <row r="4410" spans="1:22" x14ac:dyDescent="0.2">
      <c r="A4410" t="s">
        <v>394</v>
      </c>
      <c r="B4410" s="1" t="str">
        <f t="shared" si="410"/>
        <v>8A</v>
      </c>
      <c r="C4410">
        <v>40.000999999999998</v>
      </c>
      <c r="D4410">
        <f t="shared" si="408"/>
        <v>40</v>
      </c>
      <c r="E4410">
        <f>VLOOKUP(D4410,'Peak Combiner'!$A$5:$D$4980,4,FALSE)</f>
        <v>40</v>
      </c>
      <c r="F4410">
        <f>IFERROR(VLOOKUP(D4410,rt_comb!$A:$B,2,FALSE),D4410)</f>
        <v>40</v>
      </c>
      <c r="G4410">
        <v>27539328</v>
      </c>
      <c r="H4410">
        <f>SUMIFS($G:$G,$E:$E,18.51,'RAW2'!$A:$A,'RAW2'!A4410)</f>
        <v>50495234</v>
      </c>
      <c r="I4410" s="1" t="str">
        <f>VLOOKUP(A4410,'volatile collection data'!$G$6:$H$69,2,FALSE)</f>
        <v>A</v>
      </c>
      <c r="J4410" s="1">
        <f>VLOOKUP(A4410,'volatile collection data'!$G$6:$I$69,3,FALSE)</f>
        <v>8</v>
      </c>
      <c r="K4410" s="1" t="str">
        <f>VLOOKUP(A4410,'volatile collection data'!$G$6:$N$69,8,FALSE)</f>
        <v>1A</v>
      </c>
      <c r="L4410" s="1">
        <f>VLOOKUP(A4410,'volatile collection data'!$G$6:$J$69,4,FALSE)</f>
        <v>3.63</v>
      </c>
      <c r="M4410" s="1">
        <f>VLOOKUP($A4410,'volatile collection data'!$G$6:$M$69,6,FALSE)</f>
        <v>6</v>
      </c>
      <c r="N4410" s="1">
        <f>VLOOKUP($A4410,'volatile collection data'!$G$6:$M$69,7,FALSE)</f>
        <v>3.63</v>
      </c>
      <c r="O4410" s="1">
        <f>VLOOKUP(A4410,'volatile collection data'!$G$6:$K$69,5,FALSE)</f>
        <v>1</v>
      </c>
      <c r="P4410" s="1" t="str">
        <f t="shared" si="411"/>
        <v>8A</v>
      </c>
      <c r="Q4410">
        <f t="shared" si="409"/>
        <v>0.751218593772354</v>
      </c>
      <c r="R4410" t="str">
        <f t="shared" si="412"/>
        <v>1A_1-A&amp;3.63%3.63@6</v>
      </c>
      <c r="S4410" t="str">
        <f t="shared" si="413"/>
        <v>8A-1A-VCS-Loc-22</v>
      </c>
      <c r="T4410" t="str">
        <f>IFERROR(IF(VLOOKUP(S4410,Bad!$A:$A,1,FALSE)='RAW2'!S4410,"yes","no"),"no")</f>
        <v>no</v>
      </c>
      <c r="U4410" t="str">
        <f>IFERROR(VLOOKUP(F4410,compounds!$A:$B,2,FALSE),"")</f>
        <v/>
      </c>
      <c r="V4410" t="str">
        <f>VLOOKUP(B4410,'volatile collection data'!$O:$P,2,FALSE)</f>
        <v>24.apr.22 1</v>
      </c>
    </row>
    <row r="4411" spans="1:22" x14ac:dyDescent="0.2">
      <c r="A4411" t="s">
        <v>396</v>
      </c>
      <c r="B4411" s="1" t="str">
        <f t="shared" si="410"/>
        <v>8B</v>
      </c>
      <c r="C4411">
        <v>4.1859999999999999</v>
      </c>
      <c r="D4411">
        <f t="shared" si="408"/>
        <v>4.1900000000000004</v>
      </c>
      <c r="E4411">
        <f>VLOOKUP(D4411,'Peak Combiner'!$A$5:$D$4980,4,FALSE)</f>
        <v>4.1900000000000004</v>
      </c>
      <c r="F4411">
        <f>IFERROR(VLOOKUP(D4411,rt_comb!$A:$B,2,FALSE),D4411)</f>
        <v>4.1900000000000004</v>
      </c>
      <c r="G4411">
        <v>408695</v>
      </c>
      <c r="H4411">
        <f>SUMIFS($G:$G,$E:$E,18.51,'RAW2'!$A:$A,'RAW2'!A4411)</f>
        <v>20997079</v>
      </c>
      <c r="I4411" s="1" t="str">
        <f>VLOOKUP(A4411,'volatile collection data'!$G$6:$H$69,2,FALSE)</f>
        <v>B</v>
      </c>
      <c r="J4411" s="1">
        <f>VLOOKUP(A4411,'volatile collection data'!$G$6:$I$69,3,FALSE)</f>
        <v>8</v>
      </c>
      <c r="K4411" s="1" t="str">
        <f>VLOOKUP(A4411,'volatile collection data'!$G$6:$N$69,8,FALSE)</f>
        <v>7A</v>
      </c>
      <c r="L4411" s="1">
        <f>VLOOKUP(A4411,'volatile collection data'!$G$6:$J$69,4,FALSE)</f>
        <v>3.82</v>
      </c>
      <c r="M4411" s="1">
        <f>VLOOKUP($A4411,'volatile collection data'!$G$6:$M$69,6,FALSE)</f>
        <v>11</v>
      </c>
      <c r="N4411" s="1">
        <f>VLOOKUP($A4411,'volatile collection data'!$G$6:$M$69,7,FALSE)</f>
        <v>3.82</v>
      </c>
      <c r="O4411" s="1">
        <f>VLOOKUP(A4411,'volatile collection data'!$G$6:$K$69,5,FALSE)</f>
        <v>1</v>
      </c>
      <c r="P4411" s="1" t="str">
        <f t="shared" si="411"/>
        <v>8B</v>
      </c>
      <c r="Q4411">
        <f t="shared" si="409"/>
        <v>2.5476929408916344E-2</v>
      </c>
      <c r="R4411" t="str">
        <f t="shared" si="412"/>
        <v>7A_1-B&amp;3.82%3.82@11</v>
      </c>
      <c r="S4411" t="str">
        <f t="shared" si="413"/>
        <v>8B-7A-VCS-Loc-22</v>
      </c>
      <c r="T4411" t="str">
        <f>IFERROR(IF(VLOOKUP(S4411,Bad!$A:$A,1,FALSE)='RAW2'!S4411,"yes","no"),"no")</f>
        <v>no</v>
      </c>
      <c r="U4411" t="str">
        <f>IFERROR(VLOOKUP(F4411,compounds!$A:$B,2,FALSE),"")</f>
        <v/>
      </c>
      <c r="V4411" t="str">
        <f>VLOOKUP(B4411,'volatile collection data'!$O:$P,2,FALSE)</f>
        <v>25 apr.22 7</v>
      </c>
    </row>
    <row r="4412" spans="1:22" x14ac:dyDescent="0.2">
      <c r="A4412" t="s">
        <v>396</v>
      </c>
      <c r="B4412" s="1" t="str">
        <f t="shared" si="410"/>
        <v>8B</v>
      </c>
      <c r="C4412">
        <v>4.7329999999999997</v>
      </c>
      <c r="D4412">
        <f t="shared" si="408"/>
        <v>4.7300000000000004</v>
      </c>
      <c r="E4412">
        <f>VLOOKUP(D4412,'Peak Combiner'!$A$5:$D$4980,4,FALSE)</f>
        <v>4.7</v>
      </c>
      <c r="F4412">
        <f>IFERROR(VLOOKUP(D4412,rt_comb!$A:$B,2,FALSE),D4412)</f>
        <v>4.7300000000000004</v>
      </c>
      <c r="G4412">
        <v>910902</v>
      </c>
      <c r="H4412">
        <f>SUMIFS($G:$G,$E:$E,18.51,'RAW2'!$A:$A,'RAW2'!A4412)</f>
        <v>20997079</v>
      </c>
      <c r="I4412" s="1" t="str">
        <f>VLOOKUP(A4412,'volatile collection data'!$G$6:$H$69,2,FALSE)</f>
        <v>B</v>
      </c>
      <c r="J4412" s="1">
        <f>VLOOKUP(A4412,'volatile collection data'!$G$6:$I$69,3,FALSE)</f>
        <v>8</v>
      </c>
      <c r="K4412" s="1" t="str">
        <f>VLOOKUP(A4412,'volatile collection data'!$G$6:$N$69,8,FALSE)</f>
        <v>7A</v>
      </c>
      <c r="L4412" s="1">
        <f>VLOOKUP(A4412,'volatile collection data'!$G$6:$J$69,4,FALSE)</f>
        <v>3.82</v>
      </c>
      <c r="M4412" s="1">
        <f>VLOOKUP($A4412,'volatile collection data'!$G$6:$M$69,6,FALSE)</f>
        <v>11</v>
      </c>
      <c r="N4412" s="1">
        <f>VLOOKUP($A4412,'volatile collection data'!$G$6:$M$69,7,FALSE)</f>
        <v>3.82</v>
      </c>
      <c r="O4412" s="1">
        <f>VLOOKUP(A4412,'volatile collection data'!$G$6:$K$69,5,FALSE)</f>
        <v>1</v>
      </c>
      <c r="P4412" s="1" t="str">
        <f t="shared" si="411"/>
        <v>8B</v>
      </c>
      <c r="Q4412">
        <f t="shared" si="409"/>
        <v>5.6783141346091137E-2</v>
      </c>
      <c r="R4412" t="str">
        <f t="shared" si="412"/>
        <v>7A_1-B&amp;3.82%3.82@11</v>
      </c>
      <c r="S4412" t="str">
        <f t="shared" si="413"/>
        <v>8B-7A-VCS-Loc-22</v>
      </c>
      <c r="T4412" t="str">
        <f>IFERROR(IF(VLOOKUP(S4412,Bad!$A:$A,1,FALSE)='RAW2'!S4412,"yes","no"),"no")</f>
        <v>no</v>
      </c>
      <c r="U4412" t="str">
        <f>IFERROR(VLOOKUP(F4412,compounds!$A:$B,2,FALSE),"")</f>
        <v/>
      </c>
      <c r="V4412" t="str">
        <f>VLOOKUP(B4412,'volatile collection data'!$O:$P,2,FALSE)</f>
        <v>25 apr.22 7</v>
      </c>
    </row>
    <row r="4413" spans="1:22" x14ac:dyDescent="0.2">
      <c r="A4413" t="s">
        <v>396</v>
      </c>
      <c r="B4413" s="1" t="str">
        <f t="shared" si="410"/>
        <v>8B</v>
      </c>
      <c r="C4413">
        <v>5.0229999999999997</v>
      </c>
      <c r="D4413">
        <f t="shared" si="408"/>
        <v>5.0199999999999996</v>
      </c>
      <c r="E4413">
        <f>VLOOKUP(D4413,'Peak Combiner'!$A$5:$D$4980,4,FALSE)</f>
        <v>4.99</v>
      </c>
      <c r="F4413">
        <f>IFERROR(VLOOKUP(D4413,rt_comb!$A:$B,2,FALSE),D4413)</f>
        <v>5.0199999999999996</v>
      </c>
      <c r="G4413">
        <v>2955295</v>
      </c>
      <c r="H4413">
        <f>SUMIFS($G:$G,$E:$E,18.51,'RAW2'!$A:$A,'RAW2'!A4413)</f>
        <v>20997079</v>
      </c>
      <c r="I4413" s="1" t="str">
        <f>VLOOKUP(A4413,'volatile collection data'!$G$6:$H$69,2,FALSE)</f>
        <v>B</v>
      </c>
      <c r="J4413" s="1">
        <f>VLOOKUP(A4413,'volatile collection data'!$G$6:$I$69,3,FALSE)</f>
        <v>8</v>
      </c>
      <c r="K4413" s="1" t="str">
        <f>VLOOKUP(A4413,'volatile collection data'!$G$6:$N$69,8,FALSE)</f>
        <v>7A</v>
      </c>
      <c r="L4413" s="1">
        <f>VLOOKUP(A4413,'volatile collection data'!$G$6:$J$69,4,FALSE)</f>
        <v>3.82</v>
      </c>
      <c r="M4413" s="1">
        <f>VLOOKUP($A4413,'volatile collection data'!$G$6:$M$69,6,FALSE)</f>
        <v>11</v>
      </c>
      <c r="N4413" s="1">
        <f>VLOOKUP($A4413,'volatile collection data'!$G$6:$M$69,7,FALSE)</f>
        <v>3.82</v>
      </c>
      <c r="O4413" s="1">
        <f>VLOOKUP(A4413,'volatile collection data'!$G$6:$K$69,5,FALSE)</f>
        <v>1</v>
      </c>
      <c r="P4413" s="1" t="str">
        <f t="shared" si="411"/>
        <v>8B</v>
      </c>
      <c r="Q4413">
        <f t="shared" si="409"/>
        <v>0.18422501400194136</v>
      </c>
      <c r="R4413" t="str">
        <f t="shared" si="412"/>
        <v>7A_1-B&amp;3.82%3.82@11</v>
      </c>
      <c r="S4413" t="str">
        <f t="shared" si="413"/>
        <v>8B-7A-VCS-Loc-22</v>
      </c>
      <c r="T4413" t="str">
        <f>IFERROR(IF(VLOOKUP(S4413,Bad!$A:$A,1,FALSE)='RAW2'!S4413,"yes","no"),"no")</f>
        <v>no</v>
      </c>
      <c r="U4413" t="str">
        <f>IFERROR(VLOOKUP(F4413,compounds!$A:$B,2,FALSE),"")</f>
        <v/>
      </c>
      <c r="V4413" t="str">
        <f>VLOOKUP(B4413,'volatile collection data'!$O:$P,2,FALSE)</f>
        <v>25 apr.22 7</v>
      </c>
    </row>
    <row r="4414" spans="1:22" x14ac:dyDescent="0.2">
      <c r="A4414" t="s">
        <v>396</v>
      </c>
      <c r="B4414" s="1" t="str">
        <f t="shared" si="410"/>
        <v>8B</v>
      </c>
      <c r="C4414">
        <v>6.266</v>
      </c>
      <c r="D4414">
        <f t="shared" ref="D4414:D4477" si="414">ROUND(C4414,2)</f>
        <v>6.27</v>
      </c>
      <c r="E4414">
        <f>VLOOKUP(D4414,'Peak Combiner'!$A$5:$D$4980,4,FALSE)</f>
        <v>6.25</v>
      </c>
      <c r="F4414">
        <f>IFERROR(VLOOKUP(D4414,rt_comb!$A:$B,2,FALSE),D4414)</f>
        <v>6.27</v>
      </c>
      <c r="G4414">
        <v>571100</v>
      </c>
      <c r="H4414">
        <f>SUMIFS($G:$G,$E:$E,18.51,'RAW2'!$A:$A,'RAW2'!A4414)</f>
        <v>20997079</v>
      </c>
      <c r="I4414" s="1" t="str">
        <f>VLOOKUP(A4414,'volatile collection data'!$G$6:$H$69,2,FALSE)</f>
        <v>B</v>
      </c>
      <c r="J4414" s="1">
        <f>VLOOKUP(A4414,'volatile collection data'!$G$6:$I$69,3,FALSE)</f>
        <v>8</v>
      </c>
      <c r="K4414" s="1" t="str">
        <f>VLOOKUP(A4414,'volatile collection data'!$G$6:$N$69,8,FALSE)</f>
        <v>7A</v>
      </c>
      <c r="L4414" s="1">
        <f>VLOOKUP(A4414,'volatile collection data'!$G$6:$J$69,4,FALSE)</f>
        <v>3.82</v>
      </c>
      <c r="M4414" s="1">
        <f>VLOOKUP($A4414,'volatile collection data'!$G$6:$M$69,6,FALSE)</f>
        <v>11</v>
      </c>
      <c r="N4414" s="1">
        <f>VLOOKUP($A4414,'volatile collection data'!$G$6:$M$69,7,FALSE)</f>
        <v>3.82</v>
      </c>
      <c r="O4414" s="1">
        <f>VLOOKUP(A4414,'volatile collection data'!$G$6:$K$69,5,FALSE)</f>
        <v>1</v>
      </c>
      <c r="P4414" s="1" t="str">
        <f t="shared" si="411"/>
        <v>8B</v>
      </c>
      <c r="Q4414">
        <f t="shared" ref="Q4414:Q4477" si="415">IFERROR((30/H4414*G4414)/L4414/6,0)</f>
        <v>3.5600813284801934E-2</v>
      </c>
      <c r="R4414" t="str">
        <f t="shared" si="412"/>
        <v>7A_1-B&amp;3.82%3.82@11</v>
      </c>
      <c r="S4414" t="str">
        <f t="shared" si="413"/>
        <v>8B-7A-VCS-Loc-22</v>
      </c>
      <c r="T4414" t="str">
        <f>IFERROR(IF(VLOOKUP(S4414,Bad!$A:$A,1,FALSE)='RAW2'!S4414,"yes","no"),"no")</f>
        <v>no</v>
      </c>
      <c r="U4414" t="str">
        <f>IFERROR(VLOOKUP(F4414,compounds!$A:$B,2,FALSE),"")</f>
        <v/>
      </c>
      <c r="V4414" t="str">
        <f>VLOOKUP(B4414,'volatile collection data'!$O:$P,2,FALSE)</f>
        <v>25 apr.22 7</v>
      </c>
    </row>
    <row r="4415" spans="1:22" x14ac:dyDescent="0.2">
      <c r="A4415" t="s">
        <v>396</v>
      </c>
      <c r="B4415" s="1" t="str">
        <f t="shared" si="410"/>
        <v>8B</v>
      </c>
      <c r="C4415">
        <v>9.3770000000000007</v>
      </c>
      <c r="D4415">
        <f t="shared" si="414"/>
        <v>9.3800000000000008</v>
      </c>
      <c r="E4415">
        <f>VLOOKUP(D4415,'Peak Combiner'!$A$5:$D$4980,4,FALSE)</f>
        <v>9.3800000000000008</v>
      </c>
      <c r="F4415">
        <f>IFERROR(VLOOKUP(D4415,rt_comb!$A:$B,2,FALSE),D4415)</f>
        <v>9.3800000000000008</v>
      </c>
      <c r="G4415">
        <v>9567554</v>
      </c>
      <c r="H4415">
        <f>SUMIFS($G:$G,$E:$E,18.51,'RAW2'!$A:$A,'RAW2'!A4415)</f>
        <v>20997079</v>
      </c>
      <c r="I4415" s="1" t="str">
        <f>VLOOKUP(A4415,'volatile collection data'!$G$6:$H$69,2,FALSE)</f>
        <v>B</v>
      </c>
      <c r="J4415" s="1">
        <f>VLOOKUP(A4415,'volatile collection data'!$G$6:$I$69,3,FALSE)</f>
        <v>8</v>
      </c>
      <c r="K4415" s="1" t="str">
        <f>VLOOKUP(A4415,'volatile collection data'!$G$6:$N$69,8,FALSE)</f>
        <v>7A</v>
      </c>
      <c r="L4415" s="1">
        <f>VLOOKUP(A4415,'volatile collection data'!$G$6:$J$69,4,FALSE)</f>
        <v>3.82</v>
      </c>
      <c r="M4415" s="1">
        <f>VLOOKUP($A4415,'volatile collection data'!$G$6:$M$69,6,FALSE)</f>
        <v>11</v>
      </c>
      <c r="N4415" s="1">
        <f>VLOOKUP($A4415,'volatile collection data'!$G$6:$M$69,7,FALSE)</f>
        <v>3.82</v>
      </c>
      <c r="O4415" s="1">
        <f>VLOOKUP(A4415,'volatile collection data'!$G$6:$K$69,5,FALSE)</f>
        <v>1</v>
      </c>
      <c r="P4415" s="1" t="str">
        <f t="shared" si="411"/>
        <v>8B</v>
      </c>
      <c r="Q4415">
        <f t="shared" si="415"/>
        <v>0.59641516992866372</v>
      </c>
      <c r="R4415" t="str">
        <f t="shared" si="412"/>
        <v>7A_1-B&amp;3.82%3.82@11</v>
      </c>
      <c r="S4415" t="str">
        <f t="shared" si="413"/>
        <v>8B-7A-VCS-Loc-22</v>
      </c>
      <c r="T4415" t="str">
        <f>IFERROR(IF(VLOOKUP(S4415,Bad!$A:$A,1,FALSE)='RAW2'!S4415,"yes","no"),"no")</f>
        <v>no</v>
      </c>
      <c r="U4415" t="str">
        <f>IFERROR(VLOOKUP(F4415,compounds!$A:$B,2,FALSE),"")</f>
        <v>octanal</v>
      </c>
      <c r="V4415" t="str">
        <f>VLOOKUP(B4415,'volatile collection data'!$O:$P,2,FALSE)</f>
        <v>25 apr.22 7</v>
      </c>
    </row>
    <row r="4416" spans="1:22" x14ac:dyDescent="0.2">
      <c r="A4416" t="s">
        <v>396</v>
      </c>
      <c r="B4416" s="1" t="str">
        <f t="shared" si="410"/>
        <v>8B</v>
      </c>
      <c r="C4416">
        <v>9.5549999999999997</v>
      </c>
      <c r="D4416">
        <f t="shared" si="414"/>
        <v>9.56</v>
      </c>
      <c r="E4416">
        <f>VLOOKUP(D4416,'Peak Combiner'!$A$5:$D$4980,4,FALSE)</f>
        <v>9.5299999999999994</v>
      </c>
      <c r="F4416">
        <f>IFERROR(VLOOKUP(D4416,rt_comb!$A:$B,2,FALSE),D4416)</f>
        <v>9.5399999999999991</v>
      </c>
      <c r="G4416">
        <v>1144941</v>
      </c>
      <c r="H4416">
        <f>SUMIFS($G:$G,$E:$E,18.51,'RAW2'!$A:$A,'RAW2'!A4416)</f>
        <v>20997079</v>
      </c>
      <c r="I4416" s="1" t="str">
        <f>VLOOKUP(A4416,'volatile collection data'!$G$6:$H$69,2,FALSE)</f>
        <v>B</v>
      </c>
      <c r="J4416" s="1">
        <f>VLOOKUP(A4416,'volatile collection data'!$G$6:$I$69,3,FALSE)</f>
        <v>8</v>
      </c>
      <c r="K4416" s="1" t="str">
        <f>VLOOKUP(A4416,'volatile collection data'!$G$6:$N$69,8,FALSE)</f>
        <v>7A</v>
      </c>
      <c r="L4416" s="1">
        <f>VLOOKUP(A4416,'volatile collection data'!$G$6:$J$69,4,FALSE)</f>
        <v>3.82</v>
      </c>
      <c r="M4416" s="1">
        <f>VLOOKUP($A4416,'volatile collection data'!$G$6:$M$69,6,FALSE)</f>
        <v>11</v>
      </c>
      <c r="N4416" s="1">
        <f>VLOOKUP($A4416,'volatile collection data'!$G$6:$M$69,7,FALSE)</f>
        <v>3.82</v>
      </c>
      <c r="O4416" s="1">
        <f>VLOOKUP(A4416,'volatile collection data'!$G$6:$K$69,5,FALSE)</f>
        <v>1</v>
      </c>
      <c r="P4416" s="1" t="str">
        <f t="shared" si="411"/>
        <v>8B</v>
      </c>
      <c r="Q4416">
        <f t="shared" si="415"/>
        <v>7.1372493018936098E-2</v>
      </c>
      <c r="R4416" t="str">
        <f t="shared" si="412"/>
        <v>7A_1-B&amp;3.82%3.82@11</v>
      </c>
      <c r="S4416" t="str">
        <f t="shared" si="413"/>
        <v>8B-7A-VCS-Loc-22</v>
      </c>
      <c r="T4416" t="str">
        <f>IFERROR(IF(VLOOKUP(S4416,Bad!$A:$A,1,FALSE)='RAW2'!S4416,"yes","no"),"no")</f>
        <v>no</v>
      </c>
      <c r="U4416" t="str">
        <f>IFERROR(VLOOKUP(F4416,compounds!$A:$B,2,FALSE),"")</f>
        <v>z3hex</v>
      </c>
      <c r="V4416" t="str">
        <f>VLOOKUP(B4416,'volatile collection data'!$O:$P,2,FALSE)</f>
        <v>25 apr.22 7</v>
      </c>
    </row>
    <row r="4417" spans="1:22" x14ac:dyDescent="0.2">
      <c r="A4417" t="s">
        <v>396</v>
      </c>
      <c r="B4417" s="1" t="str">
        <f t="shared" si="410"/>
        <v>8B</v>
      </c>
      <c r="C4417">
        <v>10.199</v>
      </c>
      <c r="D4417">
        <f t="shared" si="414"/>
        <v>10.199999999999999</v>
      </c>
      <c r="E4417">
        <f>VLOOKUP(D4417,'Peak Combiner'!$A$5:$D$4980,4,FALSE)</f>
        <v>10.18</v>
      </c>
      <c r="F4417">
        <f>IFERROR(VLOOKUP(D4417,rt_comb!$A:$B,2,FALSE),D4417)</f>
        <v>10.199999999999999</v>
      </c>
      <c r="G4417">
        <v>1419591</v>
      </c>
      <c r="H4417">
        <f>SUMIFS($G:$G,$E:$E,18.51,'RAW2'!$A:$A,'RAW2'!A4417)</f>
        <v>20997079</v>
      </c>
      <c r="I4417" s="1" t="str">
        <f>VLOOKUP(A4417,'volatile collection data'!$G$6:$H$69,2,FALSE)</f>
        <v>B</v>
      </c>
      <c r="J4417" s="1">
        <f>VLOOKUP(A4417,'volatile collection data'!$G$6:$I$69,3,FALSE)</f>
        <v>8</v>
      </c>
      <c r="K4417" s="1" t="str">
        <f>VLOOKUP(A4417,'volatile collection data'!$G$6:$N$69,8,FALSE)</f>
        <v>7A</v>
      </c>
      <c r="L4417" s="1">
        <f>VLOOKUP(A4417,'volatile collection data'!$G$6:$J$69,4,FALSE)</f>
        <v>3.82</v>
      </c>
      <c r="M4417" s="1">
        <f>VLOOKUP($A4417,'volatile collection data'!$G$6:$M$69,6,FALSE)</f>
        <v>11</v>
      </c>
      <c r="N4417" s="1">
        <f>VLOOKUP($A4417,'volatile collection data'!$G$6:$M$69,7,FALSE)</f>
        <v>3.82</v>
      </c>
      <c r="O4417" s="1">
        <f>VLOOKUP(A4417,'volatile collection data'!$G$6:$K$69,5,FALSE)</f>
        <v>1</v>
      </c>
      <c r="P4417" s="1" t="str">
        <f t="shared" si="411"/>
        <v>8B</v>
      </c>
      <c r="Q4417">
        <f t="shared" si="415"/>
        <v>8.8493423449107447E-2</v>
      </c>
      <c r="R4417" t="str">
        <f t="shared" si="412"/>
        <v>7A_1-B&amp;3.82%3.82@11</v>
      </c>
      <c r="S4417" t="str">
        <f t="shared" si="413"/>
        <v>8B-7A-VCS-Loc-22</v>
      </c>
      <c r="T4417" t="str">
        <f>IFERROR(IF(VLOOKUP(S4417,Bad!$A:$A,1,FALSE)='RAW2'!S4417,"yes","no"),"no")</f>
        <v>no</v>
      </c>
      <c r="U4417" t="str">
        <f>IFERROR(VLOOKUP(F4417,compounds!$A:$B,2,FALSE),"")</f>
        <v/>
      </c>
      <c r="V4417" t="str">
        <f>VLOOKUP(B4417,'volatile collection data'!$O:$P,2,FALSE)</f>
        <v>25 apr.22 7</v>
      </c>
    </row>
    <row r="4418" spans="1:22" x14ac:dyDescent="0.2">
      <c r="A4418" t="s">
        <v>396</v>
      </c>
      <c r="B4418" s="1" t="str">
        <f t="shared" si="410"/>
        <v>8B</v>
      </c>
      <c r="C4418">
        <v>12.535</v>
      </c>
      <c r="D4418">
        <f t="shared" si="414"/>
        <v>12.54</v>
      </c>
      <c r="E4418">
        <f>VLOOKUP(D4418,'Peak Combiner'!$A$5:$D$4980,4,FALSE)</f>
        <v>12.53</v>
      </c>
      <c r="F4418">
        <f>IFERROR(VLOOKUP(D4418,rt_comb!$A:$B,2,FALSE),D4418)</f>
        <v>12.54</v>
      </c>
      <c r="G4418">
        <v>22086835</v>
      </c>
      <c r="H4418">
        <f>SUMIFS($G:$G,$E:$E,18.51,'RAW2'!$A:$A,'RAW2'!A4418)</f>
        <v>20997079</v>
      </c>
      <c r="I4418" s="1" t="str">
        <f>VLOOKUP(A4418,'volatile collection data'!$G$6:$H$69,2,FALSE)</f>
        <v>B</v>
      </c>
      <c r="J4418" s="1">
        <f>VLOOKUP(A4418,'volatile collection data'!$G$6:$I$69,3,FALSE)</f>
        <v>8</v>
      </c>
      <c r="K4418" s="1" t="str">
        <f>VLOOKUP(A4418,'volatile collection data'!$G$6:$N$69,8,FALSE)</f>
        <v>7A</v>
      </c>
      <c r="L4418" s="1">
        <f>VLOOKUP(A4418,'volatile collection data'!$G$6:$J$69,4,FALSE)</f>
        <v>3.82</v>
      </c>
      <c r="M4418" s="1">
        <f>VLOOKUP($A4418,'volatile collection data'!$G$6:$M$69,6,FALSE)</f>
        <v>11</v>
      </c>
      <c r="N4418" s="1">
        <f>VLOOKUP($A4418,'volatile collection data'!$G$6:$M$69,7,FALSE)</f>
        <v>3.82</v>
      </c>
      <c r="O4418" s="1">
        <f>VLOOKUP(A4418,'volatile collection data'!$G$6:$K$69,5,FALSE)</f>
        <v>1</v>
      </c>
      <c r="P4418" s="1" t="str">
        <f t="shared" si="411"/>
        <v>8B</v>
      </c>
      <c r="Q4418">
        <f t="shared" si="415"/>
        <v>1.376832934489981</v>
      </c>
      <c r="R4418" t="str">
        <f t="shared" si="412"/>
        <v>7A_1-B&amp;3.82%3.82@11</v>
      </c>
      <c r="S4418" t="str">
        <f t="shared" si="413"/>
        <v>8B-7A-VCS-Loc-22</v>
      </c>
      <c r="T4418" t="str">
        <f>IFERROR(IF(VLOOKUP(S4418,Bad!$A:$A,1,FALSE)='RAW2'!S4418,"yes","no"),"no")</f>
        <v>no</v>
      </c>
      <c r="U4418" t="str">
        <f>IFERROR(VLOOKUP(F4418,compounds!$A:$B,2,FALSE),"")</f>
        <v>nonanal</v>
      </c>
      <c r="V4418" t="str">
        <f>VLOOKUP(B4418,'volatile collection data'!$O:$P,2,FALSE)</f>
        <v>25 apr.22 7</v>
      </c>
    </row>
    <row r="4419" spans="1:22" x14ac:dyDescent="0.2">
      <c r="A4419" t="s">
        <v>396</v>
      </c>
      <c r="B4419" s="1" t="str">
        <f t="shared" ref="B4419:B4482" si="416">LEFT(A4419,FIND("-",A4419)-1)</f>
        <v>8B</v>
      </c>
      <c r="C4419">
        <v>14.255000000000001</v>
      </c>
      <c r="D4419">
        <f t="shared" si="414"/>
        <v>14.26</v>
      </c>
      <c r="E4419">
        <f>VLOOKUP(D4419,'Peak Combiner'!$A$5:$D$4980,4,FALSE)</f>
        <v>14.25</v>
      </c>
      <c r="F4419">
        <f>IFERROR(VLOOKUP(D4419,rt_comb!$A:$B,2,FALSE),D4419)</f>
        <v>14.25</v>
      </c>
      <c r="G4419">
        <v>952863</v>
      </c>
      <c r="H4419">
        <f>SUMIFS($G:$G,$E:$E,18.51,'RAW2'!$A:$A,'RAW2'!A4419)</f>
        <v>20997079</v>
      </c>
      <c r="I4419" s="1" t="str">
        <f>VLOOKUP(A4419,'volatile collection data'!$G$6:$H$69,2,FALSE)</f>
        <v>B</v>
      </c>
      <c r="J4419" s="1">
        <f>VLOOKUP(A4419,'volatile collection data'!$G$6:$I$69,3,FALSE)</f>
        <v>8</v>
      </c>
      <c r="K4419" s="1" t="str">
        <f>VLOOKUP(A4419,'volatile collection data'!$G$6:$N$69,8,FALSE)</f>
        <v>7A</v>
      </c>
      <c r="L4419" s="1">
        <f>VLOOKUP(A4419,'volatile collection data'!$G$6:$J$69,4,FALSE)</f>
        <v>3.82</v>
      </c>
      <c r="M4419" s="1">
        <f>VLOOKUP($A4419,'volatile collection data'!$G$6:$M$69,6,FALSE)</f>
        <v>11</v>
      </c>
      <c r="N4419" s="1">
        <f>VLOOKUP($A4419,'volatile collection data'!$G$6:$M$69,7,FALSE)</f>
        <v>3.82</v>
      </c>
      <c r="O4419" s="1">
        <f>VLOOKUP(A4419,'volatile collection data'!$G$6:$K$69,5,FALSE)</f>
        <v>1</v>
      </c>
      <c r="P4419" s="1" t="str">
        <f t="shared" ref="P4419:P4482" si="417">J4419&amp;I4419</f>
        <v>8B</v>
      </c>
      <c r="Q4419">
        <f t="shared" si="415"/>
        <v>5.939887541410651E-2</v>
      </c>
      <c r="R4419" t="str">
        <f t="shared" ref="R4419:R4482" si="418">K4419&amp;"_"&amp;O4419&amp;"-"&amp;I4419&amp;"&amp;"&amp;L4419&amp;"%"&amp;N4419&amp;"@"&amp;M4419</f>
        <v>7A_1-B&amp;3.82%3.82@11</v>
      </c>
      <c r="S4419" t="str">
        <f t="shared" ref="S4419:S4482" si="419">A4419</f>
        <v>8B-7A-VCS-Loc-22</v>
      </c>
      <c r="T4419" t="str">
        <f>IFERROR(IF(VLOOKUP(S4419,Bad!$A:$A,1,FALSE)='RAW2'!S4419,"yes","no"),"no")</f>
        <v>no</v>
      </c>
      <c r="U4419" t="str">
        <f>IFERROR(VLOOKUP(F4419,compounds!$A:$B,2,FALSE),"")</f>
        <v>p-trimethyl</v>
      </c>
      <c r="V4419" t="str">
        <f>VLOOKUP(B4419,'volatile collection data'!$O:$P,2,FALSE)</f>
        <v>25 apr.22 7</v>
      </c>
    </row>
    <row r="4420" spans="1:22" x14ac:dyDescent="0.2">
      <c r="A4420" t="s">
        <v>396</v>
      </c>
      <c r="B4420" s="1" t="str">
        <f t="shared" si="416"/>
        <v>8B</v>
      </c>
      <c r="C4420">
        <v>15.563000000000001</v>
      </c>
      <c r="D4420">
        <f t="shared" si="414"/>
        <v>15.56</v>
      </c>
      <c r="E4420">
        <f>VLOOKUP(D4420,'Peak Combiner'!$A$5:$D$4980,4,FALSE)</f>
        <v>15.55</v>
      </c>
      <c r="F4420">
        <f>IFERROR(VLOOKUP(D4420,rt_comb!$A:$B,2,FALSE),D4420)</f>
        <v>15.56</v>
      </c>
      <c r="G4420">
        <v>7344771</v>
      </c>
      <c r="H4420">
        <f>SUMIFS($G:$G,$E:$E,18.51,'RAW2'!$A:$A,'RAW2'!A4420)</f>
        <v>20997079</v>
      </c>
      <c r="I4420" s="1" t="str">
        <f>VLOOKUP(A4420,'volatile collection data'!$G$6:$H$69,2,FALSE)</f>
        <v>B</v>
      </c>
      <c r="J4420" s="1">
        <f>VLOOKUP(A4420,'volatile collection data'!$G$6:$I$69,3,FALSE)</f>
        <v>8</v>
      </c>
      <c r="K4420" s="1" t="str">
        <f>VLOOKUP(A4420,'volatile collection data'!$G$6:$N$69,8,FALSE)</f>
        <v>7A</v>
      </c>
      <c r="L4420" s="1">
        <f>VLOOKUP(A4420,'volatile collection data'!$G$6:$J$69,4,FALSE)</f>
        <v>3.82</v>
      </c>
      <c r="M4420" s="1">
        <f>VLOOKUP($A4420,'volatile collection data'!$G$6:$M$69,6,FALSE)</f>
        <v>11</v>
      </c>
      <c r="N4420" s="1">
        <f>VLOOKUP($A4420,'volatile collection data'!$G$6:$M$69,7,FALSE)</f>
        <v>3.82</v>
      </c>
      <c r="O4420" s="1">
        <f>VLOOKUP(A4420,'volatile collection data'!$G$6:$K$69,5,FALSE)</f>
        <v>1</v>
      </c>
      <c r="P4420" s="1" t="str">
        <f t="shared" si="417"/>
        <v>8B</v>
      </c>
      <c r="Q4420">
        <f t="shared" si="415"/>
        <v>0.45785295218110306</v>
      </c>
      <c r="R4420" t="str">
        <f t="shared" si="418"/>
        <v>7A_1-B&amp;3.82%3.82@11</v>
      </c>
      <c r="S4420" t="str">
        <f t="shared" si="419"/>
        <v>8B-7A-VCS-Loc-22</v>
      </c>
      <c r="T4420" t="str">
        <f>IFERROR(IF(VLOOKUP(S4420,Bad!$A:$A,1,FALSE)='RAW2'!S4420,"yes","no"),"no")</f>
        <v>no</v>
      </c>
      <c r="U4420" t="str">
        <f>IFERROR(VLOOKUP(F4420,compounds!$A:$B,2,FALSE),"")</f>
        <v>decanal</v>
      </c>
      <c r="V4420" t="str">
        <f>VLOOKUP(B4420,'volatile collection data'!$O:$P,2,FALSE)</f>
        <v>25 apr.22 7</v>
      </c>
    </row>
    <row r="4421" spans="1:22" x14ac:dyDescent="0.2">
      <c r="A4421" t="s">
        <v>396</v>
      </c>
      <c r="B4421" s="1" t="str">
        <f t="shared" si="416"/>
        <v>8B</v>
      </c>
      <c r="C4421">
        <v>16.45</v>
      </c>
      <c r="D4421">
        <f t="shared" si="414"/>
        <v>16.45</v>
      </c>
      <c r="E4421">
        <f>VLOOKUP(D4421,'Peak Combiner'!$A$5:$D$4980,4,FALSE)</f>
        <v>16.440000000000001</v>
      </c>
      <c r="F4421">
        <f>IFERROR(VLOOKUP(D4421,rt_comb!$A:$B,2,FALSE),D4421)</f>
        <v>16.45</v>
      </c>
      <c r="G4421">
        <v>2130343</v>
      </c>
      <c r="H4421">
        <f>SUMIFS($G:$G,$E:$E,18.51,'RAW2'!$A:$A,'RAW2'!A4421)</f>
        <v>20997079</v>
      </c>
      <c r="I4421" s="1" t="str">
        <f>VLOOKUP(A4421,'volatile collection data'!$G$6:$H$69,2,FALSE)</f>
        <v>B</v>
      </c>
      <c r="J4421" s="1">
        <f>VLOOKUP(A4421,'volatile collection data'!$G$6:$I$69,3,FALSE)</f>
        <v>8</v>
      </c>
      <c r="K4421" s="1" t="str">
        <f>VLOOKUP(A4421,'volatile collection data'!$G$6:$N$69,8,FALSE)</f>
        <v>7A</v>
      </c>
      <c r="L4421" s="1">
        <f>VLOOKUP(A4421,'volatile collection data'!$G$6:$J$69,4,FALSE)</f>
        <v>3.82</v>
      </c>
      <c r="M4421" s="1">
        <f>VLOOKUP($A4421,'volatile collection data'!$G$6:$M$69,6,FALSE)</f>
        <v>11</v>
      </c>
      <c r="N4421" s="1">
        <f>VLOOKUP($A4421,'volatile collection data'!$G$6:$M$69,7,FALSE)</f>
        <v>3.82</v>
      </c>
      <c r="O4421" s="1">
        <f>VLOOKUP(A4421,'volatile collection data'!$G$6:$K$69,5,FALSE)</f>
        <v>1</v>
      </c>
      <c r="P4421" s="1" t="str">
        <f t="shared" si="417"/>
        <v>8B</v>
      </c>
      <c r="Q4421">
        <f t="shared" si="415"/>
        <v>0.132799760769716</v>
      </c>
      <c r="R4421" t="str">
        <f t="shared" si="418"/>
        <v>7A_1-B&amp;3.82%3.82@11</v>
      </c>
      <c r="S4421" t="str">
        <f t="shared" si="419"/>
        <v>8B-7A-VCS-Loc-22</v>
      </c>
      <c r="T4421" t="str">
        <f>IFERROR(IF(VLOOKUP(S4421,Bad!$A:$A,1,FALSE)='RAW2'!S4421,"yes","no"),"no")</f>
        <v>no</v>
      </c>
      <c r="U4421" t="str">
        <f>IFERROR(VLOOKUP(F4421,compounds!$A:$B,2,FALSE),"")</f>
        <v/>
      </c>
      <c r="V4421" t="str">
        <f>VLOOKUP(B4421,'volatile collection data'!$O:$P,2,FALSE)</f>
        <v>25 apr.22 7</v>
      </c>
    </row>
    <row r="4422" spans="1:22" x14ac:dyDescent="0.2">
      <c r="A4422" t="s">
        <v>396</v>
      </c>
      <c r="B4422" s="1" t="str">
        <f t="shared" si="416"/>
        <v>8B</v>
      </c>
      <c r="C4422">
        <v>18.516999999999999</v>
      </c>
      <c r="D4422">
        <f t="shared" si="414"/>
        <v>18.52</v>
      </c>
      <c r="E4422">
        <f>VLOOKUP(D4422,'Peak Combiner'!$A$5:$D$4980,4,FALSE)</f>
        <v>18.510000000000002</v>
      </c>
      <c r="F4422">
        <f>IFERROR(VLOOKUP(D4422,rt_comb!$A:$B,2,FALSE),D4422)</f>
        <v>18.52</v>
      </c>
      <c r="G4422">
        <v>20997079</v>
      </c>
      <c r="H4422">
        <f>SUMIFS($G:$G,$E:$E,18.51,'RAW2'!$A:$A,'RAW2'!A4422)</f>
        <v>20997079</v>
      </c>
      <c r="I4422" s="1" t="str">
        <f>VLOOKUP(A4422,'volatile collection data'!$G$6:$H$69,2,FALSE)</f>
        <v>B</v>
      </c>
      <c r="J4422" s="1">
        <f>VLOOKUP(A4422,'volatile collection data'!$G$6:$I$69,3,FALSE)</f>
        <v>8</v>
      </c>
      <c r="K4422" s="1" t="str">
        <f>VLOOKUP(A4422,'volatile collection data'!$G$6:$N$69,8,FALSE)</f>
        <v>7A</v>
      </c>
      <c r="L4422" s="1">
        <f>VLOOKUP(A4422,'volatile collection data'!$G$6:$J$69,4,FALSE)</f>
        <v>3.82</v>
      </c>
      <c r="M4422" s="1">
        <f>VLOOKUP($A4422,'volatile collection data'!$G$6:$M$69,6,FALSE)</f>
        <v>11</v>
      </c>
      <c r="N4422" s="1">
        <f>VLOOKUP($A4422,'volatile collection data'!$G$6:$M$69,7,FALSE)</f>
        <v>3.82</v>
      </c>
      <c r="O4422" s="1">
        <f>VLOOKUP(A4422,'volatile collection data'!$G$6:$K$69,5,FALSE)</f>
        <v>1</v>
      </c>
      <c r="P4422" s="1" t="str">
        <f t="shared" si="417"/>
        <v>8B</v>
      </c>
      <c r="Q4422">
        <f t="shared" si="415"/>
        <v>1.3089005235602096</v>
      </c>
      <c r="R4422" t="str">
        <f t="shared" si="418"/>
        <v>7A_1-B&amp;3.82%3.82@11</v>
      </c>
      <c r="S4422" t="str">
        <f t="shared" si="419"/>
        <v>8B-7A-VCS-Loc-22</v>
      </c>
      <c r="T4422" t="str">
        <f>IFERROR(IF(VLOOKUP(S4422,Bad!$A:$A,1,FALSE)='RAW2'!S4422,"yes","no"),"no")</f>
        <v>no</v>
      </c>
      <c r="U4422" t="str">
        <f>IFERROR(VLOOKUP(F4422,compounds!$A:$B,2,FALSE),"")</f>
        <v>standard</v>
      </c>
      <c r="V4422" t="str">
        <f>VLOOKUP(B4422,'volatile collection data'!$O:$P,2,FALSE)</f>
        <v>25 apr.22 7</v>
      </c>
    </row>
    <row r="4423" spans="1:22" x14ac:dyDescent="0.2">
      <c r="A4423" t="s">
        <v>396</v>
      </c>
      <c r="B4423" s="1" t="str">
        <f t="shared" si="416"/>
        <v>8B</v>
      </c>
      <c r="C4423">
        <v>20.048999999999999</v>
      </c>
      <c r="D4423">
        <f t="shared" si="414"/>
        <v>20.05</v>
      </c>
      <c r="E4423">
        <f>VLOOKUP(D4423,'Peak Combiner'!$A$5:$D$4980,4,FALSE)</f>
        <v>20.05</v>
      </c>
      <c r="F4423">
        <f>IFERROR(VLOOKUP(D4423,rt_comb!$A:$B,2,FALSE),D4423)</f>
        <v>20.05</v>
      </c>
      <c r="G4423">
        <v>820053</v>
      </c>
      <c r="H4423">
        <f>SUMIFS($G:$G,$E:$E,18.51,'RAW2'!$A:$A,'RAW2'!A4423)</f>
        <v>20997079</v>
      </c>
      <c r="I4423" s="1" t="str">
        <f>VLOOKUP(A4423,'volatile collection data'!$G$6:$H$69,2,FALSE)</f>
        <v>B</v>
      </c>
      <c r="J4423" s="1">
        <f>VLOOKUP(A4423,'volatile collection data'!$G$6:$I$69,3,FALSE)</f>
        <v>8</v>
      </c>
      <c r="K4423" s="1" t="str">
        <f>VLOOKUP(A4423,'volatile collection data'!$G$6:$N$69,8,FALSE)</f>
        <v>7A</v>
      </c>
      <c r="L4423" s="1">
        <f>VLOOKUP(A4423,'volatile collection data'!$G$6:$J$69,4,FALSE)</f>
        <v>3.82</v>
      </c>
      <c r="M4423" s="1">
        <f>VLOOKUP($A4423,'volatile collection data'!$G$6:$M$69,6,FALSE)</f>
        <v>11</v>
      </c>
      <c r="N4423" s="1">
        <f>VLOOKUP($A4423,'volatile collection data'!$G$6:$M$69,7,FALSE)</f>
        <v>3.82</v>
      </c>
      <c r="O4423" s="1">
        <f>VLOOKUP(A4423,'volatile collection data'!$G$6:$K$69,5,FALSE)</f>
        <v>1</v>
      </c>
      <c r="P4423" s="1" t="str">
        <f t="shared" si="417"/>
        <v>8B</v>
      </c>
      <c r="Q4423">
        <f t="shared" si="415"/>
        <v>5.111986296032512E-2</v>
      </c>
      <c r="R4423" t="str">
        <f t="shared" si="418"/>
        <v>7A_1-B&amp;3.82%3.82@11</v>
      </c>
      <c r="S4423" t="str">
        <f t="shared" si="419"/>
        <v>8B-7A-VCS-Loc-22</v>
      </c>
      <c r="T4423" t="str">
        <f>IFERROR(IF(VLOOKUP(S4423,Bad!$A:$A,1,FALSE)='RAW2'!S4423,"yes","no"),"no")</f>
        <v>no</v>
      </c>
      <c r="U4423" t="str">
        <f>IFERROR(VLOOKUP(F4423,compounds!$A:$B,2,FALSE),"")</f>
        <v>tridecane</v>
      </c>
      <c r="V4423" t="str">
        <f>VLOOKUP(B4423,'volatile collection data'!$O:$P,2,FALSE)</f>
        <v>25 apr.22 7</v>
      </c>
    </row>
    <row r="4424" spans="1:22" x14ac:dyDescent="0.2">
      <c r="A4424" t="s">
        <v>396</v>
      </c>
      <c r="B4424" s="1" t="str">
        <f t="shared" si="416"/>
        <v>8B</v>
      </c>
      <c r="C4424">
        <v>20.55</v>
      </c>
      <c r="D4424">
        <f t="shared" si="414"/>
        <v>20.55</v>
      </c>
      <c r="E4424">
        <f>VLOOKUP(D4424,'Peak Combiner'!$A$5:$D$4980,4,FALSE)</f>
        <v>20.55</v>
      </c>
      <c r="F4424">
        <f>IFERROR(VLOOKUP(D4424,rt_comb!$A:$B,2,FALSE),D4424)</f>
        <v>20.55</v>
      </c>
      <c r="G4424">
        <v>1466116</v>
      </c>
      <c r="H4424">
        <f>SUMIFS($G:$G,$E:$E,18.51,'RAW2'!$A:$A,'RAW2'!A4424)</f>
        <v>20997079</v>
      </c>
      <c r="I4424" s="1" t="str">
        <f>VLOOKUP(A4424,'volatile collection data'!$G$6:$H$69,2,FALSE)</f>
        <v>B</v>
      </c>
      <c r="J4424" s="1">
        <f>VLOOKUP(A4424,'volatile collection data'!$G$6:$I$69,3,FALSE)</f>
        <v>8</v>
      </c>
      <c r="K4424" s="1" t="str">
        <f>VLOOKUP(A4424,'volatile collection data'!$G$6:$N$69,8,FALSE)</f>
        <v>7A</v>
      </c>
      <c r="L4424" s="1">
        <f>VLOOKUP(A4424,'volatile collection data'!$G$6:$J$69,4,FALSE)</f>
        <v>3.82</v>
      </c>
      <c r="M4424" s="1">
        <f>VLOOKUP($A4424,'volatile collection data'!$G$6:$M$69,6,FALSE)</f>
        <v>11</v>
      </c>
      <c r="N4424" s="1">
        <f>VLOOKUP($A4424,'volatile collection data'!$G$6:$M$69,7,FALSE)</f>
        <v>3.82</v>
      </c>
      <c r="O4424" s="1">
        <f>VLOOKUP(A4424,'volatile collection data'!$G$6:$K$69,5,FALSE)</f>
        <v>1</v>
      </c>
      <c r="P4424" s="1" t="str">
        <f t="shared" si="417"/>
        <v>8B</v>
      </c>
      <c r="Q4424">
        <f t="shared" si="415"/>
        <v>9.1393664804518771E-2</v>
      </c>
      <c r="R4424" t="str">
        <f t="shared" si="418"/>
        <v>7A_1-B&amp;3.82%3.82@11</v>
      </c>
      <c r="S4424" t="str">
        <f t="shared" si="419"/>
        <v>8B-7A-VCS-Loc-22</v>
      </c>
      <c r="T4424" t="str">
        <f>IFERROR(IF(VLOOKUP(S4424,Bad!$A:$A,1,FALSE)='RAW2'!S4424,"yes","no"),"no")</f>
        <v>no</v>
      </c>
      <c r="U4424" t="str">
        <f>IFERROR(VLOOKUP(F4424,compounds!$A:$B,2,FALSE),"")</f>
        <v/>
      </c>
      <c r="V4424" t="str">
        <f>VLOOKUP(B4424,'volatile collection data'!$O:$P,2,FALSE)</f>
        <v>25 apr.22 7</v>
      </c>
    </row>
    <row r="4425" spans="1:22" x14ac:dyDescent="0.2">
      <c r="A4425" t="s">
        <v>396</v>
      </c>
      <c r="B4425" s="1" t="str">
        <f t="shared" si="416"/>
        <v>8B</v>
      </c>
      <c r="C4425">
        <v>21.321999999999999</v>
      </c>
      <c r="D4425">
        <f t="shared" si="414"/>
        <v>21.32</v>
      </c>
      <c r="E4425">
        <f>VLOOKUP(D4425,'Peak Combiner'!$A$5:$D$4980,4,FALSE)</f>
        <v>21.28</v>
      </c>
      <c r="F4425">
        <f>IFERROR(VLOOKUP(D4425,rt_comb!$A:$B,2,FALSE),D4425)</f>
        <v>21.32</v>
      </c>
      <c r="G4425">
        <v>2499387</v>
      </c>
      <c r="H4425">
        <f>SUMIFS($G:$G,$E:$E,18.51,'RAW2'!$A:$A,'RAW2'!A4425)</f>
        <v>20997079</v>
      </c>
      <c r="I4425" s="1" t="str">
        <f>VLOOKUP(A4425,'volatile collection data'!$G$6:$H$69,2,FALSE)</f>
        <v>B</v>
      </c>
      <c r="J4425" s="1">
        <f>VLOOKUP(A4425,'volatile collection data'!$G$6:$I$69,3,FALSE)</f>
        <v>8</v>
      </c>
      <c r="K4425" s="1" t="str">
        <f>VLOOKUP(A4425,'volatile collection data'!$G$6:$N$69,8,FALSE)</f>
        <v>7A</v>
      </c>
      <c r="L4425" s="1">
        <f>VLOOKUP(A4425,'volatile collection data'!$G$6:$J$69,4,FALSE)</f>
        <v>3.82</v>
      </c>
      <c r="M4425" s="1">
        <f>VLOOKUP($A4425,'volatile collection data'!$G$6:$M$69,6,FALSE)</f>
        <v>11</v>
      </c>
      <c r="N4425" s="1">
        <f>VLOOKUP($A4425,'volatile collection data'!$G$6:$M$69,7,FALSE)</f>
        <v>3.82</v>
      </c>
      <c r="O4425" s="1">
        <f>VLOOKUP(A4425,'volatile collection data'!$G$6:$K$69,5,FALSE)</f>
        <v>1</v>
      </c>
      <c r="P4425" s="1" t="str">
        <f t="shared" si="417"/>
        <v>8B</v>
      </c>
      <c r="Q4425">
        <f t="shared" si="415"/>
        <v>0.15580495519779589</v>
      </c>
      <c r="R4425" t="str">
        <f t="shared" si="418"/>
        <v>7A_1-B&amp;3.82%3.82@11</v>
      </c>
      <c r="S4425" t="str">
        <f t="shared" si="419"/>
        <v>8B-7A-VCS-Loc-22</v>
      </c>
      <c r="T4425" t="str">
        <f>IFERROR(IF(VLOOKUP(S4425,Bad!$A:$A,1,FALSE)='RAW2'!S4425,"yes","no"),"no")</f>
        <v>no</v>
      </c>
      <c r="U4425" t="str">
        <f>IFERROR(VLOOKUP(F4425,compounds!$A:$B,2,FALSE),"")</f>
        <v/>
      </c>
      <c r="V4425" t="str">
        <f>VLOOKUP(B4425,'volatile collection data'!$O:$P,2,FALSE)</f>
        <v>25 apr.22 7</v>
      </c>
    </row>
    <row r="4426" spans="1:22" x14ac:dyDescent="0.2">
      <c r="A4426" t="s">
        <v>396</v>
      </c>
      <c r="B4426" s="1" t="str">
        <f t="shared" si="416"/>
        <v>8B</v>
      </c>
      <c r="C4426">
        <v>25.288</v>
      </c>
      <c r="D4426">
        <f t="shared" si="414"/>
        <v>25.29</v>
      </c>
      <c r="E4426">
        <f>VLOOKUP(D4426,'Peak Combiner'!$A$5:$D$4980,4,FALSE)</f>
        <v>25.28</v>
      </c>
      <c r="F4426">
        <f>IFERROR(VLOOKUP(D4426,rt_comb!$A:$B,2,FALSE),D4426)</f>
        <v>25.29</v>
      </c>
      <c r="G4426">
        <v>1550380</v>
      </c>
      <c r="H4426">
        <f>SUMIFS($G:$G,$E:$E,18.51,'RAW2'!$A:$A,'RAW2'!A4426)</f>
        <v>20997079</v>
      </c>
      <c r="I4426" s="1" t="str">
        <f>VLOOKUP(A4426,'volatile collection data'!$G$6:$H$69,2,FALSE)</f>
        <v>B</v>
      </c>
      <c r="J4426" s="1">
        <f>VLOOKUP(A4426,'volatile collection data'!$G$6:$I$69,3,FALSE)</f>
        <v>8</v>
      </c>
      <c r="K4426" s="1" t="str">
        <f>VLOOKUP(A4426,'volatile collection data'!$G$6:$N$69,8,FALSE)</f>
        <v>7A</v>
      </c>
      <c r="L4426" s="1">
        <f>VLOOKUP(A4426,'volatile collection data'!$G$6:$J$69,4,FALSE)</f>
        <v>3.82</v>
      </c>
      <c r="M4426" s="1">
        <f>VLOOKUP($A4426,'volatile collection data'!$G$6:$M$69,6,FALSE)</f>
        <v>11</v>
      </c>
      <c r="N4426" s="1">
        <f>VLOOKUP($A4426,'volatile collection data'!$G$6:$M$69,7,FALSE)</f>
        <v>3.82</v>
      </c>
      <c r="O4426" s="1">
        <f>VLOOKUP(A4426,'volatile collection data'!$G$6:$K$69,5,FALSE)</f>
        <v>1</v>
      </c>
      <c r="P4426" s="1" t="str">
        <f t="shared" si="417"/>
        <v>8B</v>
      </c>
      <c r="Q4426">
        <f t="shared" si="415"/>
        <v>9.6646452285924042E-2</v>
      </c>
      <c r="R4426" t="str">
        <f t="shared" si="418"/>
        <v>7A_1-B&amp;3.82%3.82@11</v>
      </c>
      <c r="S4426" t="str">
        <f t="shared" si="419"/>
        <v>8B-7A-VCS-Loc-22</v>
      </c>
      <c r="T4426" t="str">
        <f>IFERROR(IF(VLOOKUP(S4426,Bad!$A:$A,1,FALSE)='RAW2'!S4426,"yes","no"),"no")</f>
        <v>no</v>
      </c>
      <c r="U4426" t="str">
        <f>IFERROR(VLOOKUP(F4426,compounds!$A:$B,2,FALSE),"")</f>
        <v/>
      </c>
      <c r="V4426" t="str">
        <f>VLOOKUP(B4426,'volatile collection data'!$O:$P,2,FALSE)</f>
        <v>25 apr.22 7</v>
      </c>
    </row>
    <row r="4427" spans="1:22" x14ac:dyDescent="0.2">
      <c r="A4427" t="s">
        <v>396</v>
      </c>
      <c r="B4427" s="1" t="str">
        <f t="shared" si="416"/>
        <v>8B</v>
      </c>
      <c r="C4427">
        <v>31.756</v>
      </c>
      <c r="D4427">
        <f t="shared" si="414"/>
        <v>31.76</v>
      </c>
      <c r="E4427">
        <f>VLOOKUP(D4427,'Peak Combiner'!$A$5:$D$4980,4,FALSE)</f>
        <v>31.76</v>
      </c>
      <c r="F4427">
        <f>IFERROR(VLOOKUP(D4427,rt_comb!$A:$B,2,FALSE),D4427)</f>
        <v>31.76</v>
      </c>
      <c r="G4427">
        <v>2809656</v>
      </c>
      <c r="H4427">
        <f>SUMIFS($G:$G,$E:$E,18.51,'RAW2'!$A:$A,'RAW2'!A4427)</f>
        <v>20997079</v>
      </c>
      <c r="I4427" s="1" t="str">
        <f>VLOOKUP(A4427,'volatile collection data'!$G$6:$H$69,2,FALSE)</f>
        <v>B</v>
      </c>
      <c r="J4427" s="1">
        <f>VLOOKUP(A4427,'volatile collection data'!$G$6:$I$69,3,FALSE)</f>
        <v>8</v>
      </c>
      <c r="K4427" s="1" t="str">
        <f>VLOOKUP(A4427,'volatile collection data'!$G$6:$N$69,8,FALSE)</f>
        <v>7A</v>
      </c>
      <c r="L4427" s="1">
        <f>VLOOKUP(A4427,'volatile collection data'!$G$6:$J$69,4,FALSE)</f>
        <v>3.82</v>
      </c>
      <c r="M4427" s="1">
        <f>VLOOKUP($A4427,'volatile collection data'!$G$6:$M$69,6,FALSE)</f>
        <v>11</v>
      </c>
      <c r="N4427" s="1">
        <f>VLOOKUP($A4427,'volatile collection data'!$G$6:$M$69,7,FALSE)</f>
        <v>3.82</v>
      </c>
      <c r="O4427" s="1">
        <f>VLOOKUP(A4427,'volatile collection data'!$G$6:$K$69,5,FALSE)</f>
        <v>1</v>
      </c>
      <c r="P4427" s="1" t="str">
        <f t="shared" si="417"/>
        <v>8B</v>
      </c>
      <c r="Q4427">
        <f t="shared" si="415"/>
        <v>0.17514627674754588</v>
      </c>
      <c r="R4427" t="str">
        <f t="shared" si="418"/>
        <v>7A_1-B&amp;3.82%3.82@11</v>
      </c>
      <c r="S4427" t="str">
        <f t="shared" si="419"/>
        <v>8B-7A-VCS-Loc-22</v>
      </c>
      <c r="T4427" t="str">
        <f>IFERROR(IF(VLOOKUP(S4427,Bad!$A:$A,1,FALSE)='RAW2'!S4427,"yes","no"),"no")</f>
        <v>no</v>
      </c>
      <c r="U4427" t="str">
        <f>IFERROR(VLOOKUP(F4427,compounds!$A:$B,2,FALSE),"")</f>
        <v/>
      </c>
      <c r="V4427" t="str">
        <f>VLOOKUP(B4427,'volatile collection data'!$O:$P,2,FALSE)</f>
        <v>25 apr.22 7</v>
      </c>
    </row>
    <row r="4428" spans="1:22" x14ac:dyDescent="0.2">
      <c r="A4428" t="s">
        <v>396</v>
      </c>
      <c r="B4428" s="1" t="str">
        <f t="shared" si="416"/>
        <v>8B</v>
      </c>
      <c r="C4428">
        <v>34.941000000000003</v>
      </c>
      <c r="D4428">
        <f t="shared" si="414"/>
        <v>34.94</v>
      </c>
      <c r="E4428">
        <f>VLOOKUP(D4428,'Peak Combiner'!$A$5:$D$4980,4,FALSE)</f>
        <v>34.86</v>
      </c>
      <c r="F4428">
        <f>IFERROR(VLOOKUP(D4428,rt_comb!$A:$B,2,FALSE),D4428)</f>
        <v>34.94</v>
      </c>
      <c r="G4428">
        <v>1098998</v>
      </c>
      <c r="H4428">
        <f>SUMIFS($G:$G,$E:$E,18.51,'RAW2'!$A:$A,'RAW2'!A4428)</f>
        <v>20997079</v>
      </c>
      <c r="I4428" s="1" t="str">
        <f>VLOOKUP(A4428,'volatile collection data'!$G$6:$H$69,2,FALSE)</f>
        <v>B</v>
      </c>
      <c r="J4428" s="1">
        <f>VLOOKUP(A4428,'volatile collection data'!$G$6:$I$69,3,FALSE)</f>
        <v>8</v>
      </c>
      <c r="K4428" s="1" t="str">
        <f>VLOOKUP(A4428,'volatile collection data'!$G$6:$N$69,8,FALSE)</f>
        <v>7A</v>
      </c>
      <c r="L4428" s="1">
        <f>VLOOKUP(A4428,'volatile collection data'!$G$6:$J$69,4,FALSE)</f>
        <v>3.82</v>
      </c>
      <c r="M4428" s="1">
        <f>VLOOKUP($A4428,'volatile collection data'!$G$6:$M$69,6,FALSE)</f>
        <v>11</v>
      </c>
      <c r="N4428" s="1">
        <f>VLOOKUP($A4428,'volatile collection data'!$G$6:$M$69,7,FALSE)</f>
        <v>3.82</v>
      </c>
      <c r="O4428" s="1">
        <f>VLOOKUP(A4428,'volatile collection data'!$G$6:$K$69,5,FALSE)</f>
        <v>1</v>
      </c>
      <c r="P4428" s="1" t="str">
        <f t="shared" si="417"/>
        <v>8B</v>
      </c>
      <c r="Q4428">
        <f t="shared" si="415"/>
        <v>6.8508531953021798E-2</v>
      </c>
      <c r="R4428" t="str">
        <f t="shared" si="418"/>
        <v>7A_1-B&amp;3.82%3.82@11</v>
      </c>
      <c r="S4428" t="str">
        <f t="shared" si="419"/>
        <v>8B-7A-VCS-Loc-22</v>
      </c>
      <c r="T4428" t="str">
        <f>IFERROR(IF(VLOOKUP(S4428,Bad!$A:$A,1,FALSE)='RAW2'!S4428,"yes","no"),"no")</f>
        <v>no</v>
      </c>
      <c r="U4428" t="str">
        <f>IFERROR(VLOOKUP(F4428,compounds!$A:$B,2,FALSE),"")</f>
        <v/>
      </c>
      <c r="V4428" t="str">
        <f>VLOOKUP(B4428,'volatile collection data'!$O:$P,2,FALSE)</f>
        <v>25 apr.22 7</v>
      </c>
    </row>
    <row r="4429" spans="1:22" x14ac:dyDescent="0.2">
      <c r="A4429" t="s">
        <v>396</v>
      </c>
      <c r="B4429" s="1" t="str">
        <f t="shared" si="416"/>
        <v>8B</v>
      </c>
      <c r="C4429">
        <v>35.664000000000001</v>
      </c>
      <c r="D4429">
        <f t="shared" si="414"/>
        <v>35.659999999999997</v>
      </c>
      <c r="E4429">
        <f>VLOOKUP(D4429,'Peak Combiner'!$A$5:$D$4980,4,FALSE)</f>
        <v>35.659999999999997</v>
      </c>
      <c r="F4429">
        <f>IFERROR(VLOOKUP(D4429,rt_comb!$A:$B,2,FALSE),D4429)</f>
        <v>35.659999999999997</v>
      </c>
      <c r="G4429">
        <v>1016976</v>
      </c>
      <c r="H4429">
        <f>SUMIFS($G:$G,$E:$E,18.51,'RAW2'!$A:$A,'RAW2'!A4429)</f>
        <v>20997079</v>
      </c>
      <c r="I4429" s="1" t="str">
        <f>VLOOKUP(A4429,'volatile collection data'!$G$6:$H$69,2,FALSE)</f>
        <v>B</v>
      </c>
      <c r="J4429" s="1">
        <f>VLOOKUP(A4429,'volatile collection data'!$G$6:$I$69,3,FALSE)</f>
        <v>8</v>
      </c>
      <c r="K4429" s="1" t="str">
        <f>VLOOKUP(A4429,'volatile collection data'!$G$6:$N$69,8,FALSE)</f>
        <v>7A</v>
      </c>
      <c r="L4429" s="1">
        <f>VLOOKUP(A4429,'volatile collection data'!$G$6:$J$69,4,FALSE)</f>
        <v>3.82</v>
      </c>
      <c r="M4429" s="1">
        <f>VLOOKUP($A4429,'volatile collection data'!$G$6:$M$69,6,FALSE)</f>
        <v>11</v>
      </c>
      <c r="N4429" s="1">
        <f>VLOOKUP($A4429,'volatile collection data'!$G$6:$M$69,7,FALSE)</f>
        <v>3.82</v>
      </c>
      <c r="O4429" s="1">
        <f>VLOOKUP(A4429,'volatile collection data'!$G$6:$K$69,5,FALSE)</f>
        <v>1</v>
      </c>
      <c r="P4429" s="1" t="str">
        <f t="shared" si="417"/>
        <v>8B</v>
      </c>
      <c r="Q4429">
        <f t="shared" si="415"/>
        <v>6.3395504624627438E-2</v>
      </c>
      <c r="R4429" t="str">
        <f t="shared" si="418"/>
        <v>7A_1-B&amp;3.82%3.82@11</v>
      </c>
      <c r="S4429" t="str">
        <f t="shared" si="419"/>
        <v>8B-7A-VCS-Loc-22</v>
      </c>
      <c r="T4429" t="str">
        <f>IFERROR(IF(VLOOKUP(S4429,Bad!$A:$A,1,FALSE)='RAW2'!S4429,"yes","no"),"no")</f>
        <v>no</v>
      </c>
      <c r="U4429" t="str">
        <f>IFERROR(VLOOKUP(F4429,compounds!$A:$B,2,FALSE),"")</f>
        <v/>
      </c>
      <c r="V4429" t="str">
        <f>VLOOKUP(B4429,'volatile collection data'!$O:$P,2,FALSE)</f>
        <v>25 apr.22 7</v>
      </c>
    </row>
    <row r="4430" spans="1:22" x14ac:dyDescent="0.2">
      <c r="A4430" t="s">
        <v>396</v>
      </c>
      <c r="B4430" s="1" t="str">
        <f t="shared" si="416"/>
        <v>8B</v>
      </c>
      <c r="C4430">
        <v>36.164999999999999</v>
      </c>
      <c r="D4430">
        <f t="shared" si="414"/>
        <v>36.17</v>
      </c>
      <c r="E4430">
        <f>VLOOKUP(D4430,'Peak Combiner'!$A$5:$D$4980,4,FALSE)</f>
        <v>36.11</v>
      </c>
      <c r="F4430">
        <f>IFERROR(VLOOKUP(D4430,rt_comb!$A:$B,2,FALSE),D4430)</f>
        <v>36.17</v>
      </c>
      <c r="G4430">
        <v>709843</v>
      </c>
      <c r="H4430">
        <f>SUMIFS($G:$G,$E:$E,18.51,'RAW2'!$A:$A,'RAW2'!A4430)</f>
        <v>20997079</v>
      </c>
      <c r="I4430" s="1" t="str">
        <f>VLOOKUP(A4430,'volatile collection data'!$G$6:$H$69,2,FALSE)</f>
        <v>B</v>
      </c>
      <c r="J4430" s="1">
        <f>VLOOKUP(A4430,'volatile collection data'!$G$6:$I$69,3,FALSE)</f>
        <v>8</v>
      </c>
      <c r="K4430" s="1" t="str">
        <f>VLOOKUP(A4430,'volatile collection data'!$G$6:$N$69,8,FALSE)</f>
        <v>7A</v>
      </c>
      <c r="L4430" s="1">
        <f>VLOOKUP(A4430,'volatile collection data'!$G$6:$J$69,4,FALSE)</f>
        <v>3.82</v>
      </c>
      <c r="M4430" s="1">
        <f>VLOOKUP($A4430,'volatile collection data'!$G$6:$M$69,6,FALSE)</f>
        <v>11</v>
      </c>
      <c r="N4430" s="1">
        <f>VLOOKUP($A4430,'volatile collection data'!$G$6:$M$69,7,FALSE)</f>
        <v>3.82</v>
      </c>
      <c r="O4430" s="1">
        <f>VLOOKUP(A4430,'volatile collection data'!$G$6:$K$69,5,FALSE)</f>
        <v>1</v>
      </c>
      <c r="P4430" s="1" t="str">
        <f t="shared" si="417"/>
        <v>8B</v>
      </c>
      <c r="Q4430">
        <f t="shared" si="415"/>
        <v>4.4249672744744624E-2</v>
      </c>
      <c r="R4430" t="str">
        <f t="shared" si="418"/>
        <v>7A_1-B&amp;3.82%3.82@11</v>
      </c>
      <c r="S4430" t="str">
        <f t="shared" si="419"/>
        <v>8B-7A-VCS-Loc-22</v>
      </c>
      <c r="T4430" t="str">
        <f>IFERROR(IF(VLOOKUP(S4430,Bad!$A:$A,1,FALSE)='RAW2'!S4430,"yes","no"),"no")</f>
        <v>no</v>
      </c>
      <c r="U4430" t="str">
        <f>IFERROR(VLOOKUP(F4430,compounds!$A:$B,2,FALSE),"")</f>
        <v/>
      </c>
      <c r="V4430" t="str">
        <f>VLOOKUP(B4430,'volatile collection data'!$O:$P,2,FALSE)</f>
        <v>25 apr.22 7</v>
      </c>
    </row>
    <row r="4431" spans="1:22" x14ac:dyDescent="0.2">
      <c r="A4431" t="s">
        <v>396</v>
      </c>
      <c r="B4431" s="1" t="str">
        <f t="shared" si="416"/>
        <v>8B</v>
      </c>
      <c r="C4431">
        <v>36.593000000000004</v>
      </c>
      <c r="D4431">
        <f t="shared" si="414"/>
        <v>36.590000000000003</v>
      </c>
      <c r="E4431">
        <f>VLOOKUP(D4431,'Peak Combiner'!$A$5:$D$4980,4,FALSE)</f>
        <v>36.590000000000003</v>
      </c>
      <c r="F4431">
        <f>IFERROR(VLOOKUP(D4431,rt_comb!$A:$B,2,FALSE),D4431)</f>
        <v>36.590000000000003</v>
      </c>
      <c r="G4431">
        <v>946107</v>
      </c>
      <c r="H4431">
        <f>SUMIFS($G:$G,$E:$E,18.51,'RAW2'!$A:$A,'RAW2'!A4431)</f>
        <v>20997079</v>
      </c>
      <c r="I4431" s="1" t="str">
        <f>VLOOKUP(A4431,'volatile collection data'!$G$6:$H$69,2,FALSE)</f>
        <v>B</v>
      </c>
      <c r="J4431" s="1">
        <f>VLOOKUP(A4431,'volatile collection data'!$G$6:$I$69,3,FALSE)</f>
        <v>8</v>
      </c>
      <c r="K4431" s="1" t="str">
        <f>VLOOKUP(A4431,'volatile collection data'!$G$6:$N$69,8,FALSE)</f>
        <v>7A</v>
      </c>
      <c r="L4431" s="1">
        <f>VLOOKUP(A4431,'volatile collection data'!$G$6:$J$69,4,FALSE)</f>
        <v>3.82</v>
      </c>
      <c r="M4431" s="1">
        <f>VLOOKUP($A4431,'volatile collection data'!$G$6:$M$69,6,FALSE)</f>
        <v>11</v>
      </c>
      <c r="N4431" s="1">
        <f>VLOOKUP($A4431,'volatile collection data'!$G$6:$M$69,7,FALSE)</f>
        <v>3.82</v>
      </c>
      <c r="O4431" s="1">
        <f>VLOOKUP(A4431,'volatile collection data'!$G$6:$K$69,5,FALSE)</f>
        <v>1</v>
      </c>
      <c r="P4431" s="1" t="str">
        <f t="shared" si="417"/>
        <v>8B</v>
      </c>
      <c r="Q4431">
        <f t="shared" si="415"/>
        <v>5.897772483705848E-2</v>
      </c>
      <c r="R4431" t="str">
        <f t="shared" si="418"/>
        <v>7A_1-B&amp;3.82%3.82@11</v>
      </c>
      <c r="S4431" t="str">
        <f t="shared" si="419"/>
        <v>8B-7A-VCS-Loc-22</v>
      </c>
      <c r="T4431" t="str">
        <f>IFERROR(IF(VLOOKUP(S4431,Bad!$A:$A,1,FALSE)='RAW2'!S4431,"yes","no"),"no")</f>
        <v>no</v>
      </c>
      <c r="U4431" t="str">
        <f>IFERROR(VLOOKUP(F4431,compounds!$A:$B,2,FALSE),"")</f>
        <v/>
      </c>
      <c r="V4431" t="str">
        <f>VLOOKUP(B4431,'volatile collection data'!$O:$P,2,FALSE)</f>
        <v>25 apr.22 7</v>
      </c>
    </row>
    <row r="4432" spans="1:22" x14ac:dyDescent="0.2">
      <c r="A4432" t="s">
        <v>396</v>
      </c>
      <c r="B4432" s="1" t="str">
        <f t="shared" si="416"/>
        <v>8B</v>
      </c>
      <c r="C4432">
        <v>36.658999999999999</v>
      </c>
      <c r="D4432">
        <f t="shared" si="414"/>
        <v>36.659999999999997</v>
      </c>
      <c r="E4432">
        <f>VLOOKUP(D4432,'Peak Combiner'!$A$5:$D$4980,4,FALSE)</f>
        <v>36.65</v>
      </c>
      <c r="F4432">
        <f>IFERROR(VLOOKUP(D4432,rt_comb!$A:$B,2,FALSE),D4432)</f>
        <v>36.659999999999997</v>
      </c>
      <c r="G4432">
        <v>934917</v>
      </c>
      <c r="H4432">
        <f>SUMIFS($G:$G,$E:$E,18.51,'RAW2'!$A:$A,'RAW2'!A4432)</f>
        <v>20997079</v>
      </c>
      <c r="I4432" s="1" t="str">
        <f>VLOOKUP(A4432,'volatile collection data'!$G$6:$H$69,2,FALSE)</f>
        <v>B</v>
      </c>
      <c r="J4432" s="1">
        <f>VLOOKUP(A4432,'volatile collection data'!$G$6:$I$69,3,FALSE)</f>
        <v>8</v>
      </c>
      <c r="K4432" s="1" t="str">
        <f>VLOOKUP(A4432,'volatile collection data'!$G$6:$N$69,8,FALSE)</f>
        <v>7A</v>
      </c>
      <c r="L4432" s="1">
        <f>VLOOKUP(A4432,'volatile collection data'!$G$6:$J$69,4,FALSE)</f>
        <v>3.82</v>
      </c>
      <c r="M4432" s="1">
        <f>VLOOKUP($A4432,'volatile collection data'!$G$6:$M$69,6,FALSE)</f>
        <v>11</v>
      </c>
      <c r="N4432" s="1">
        <f>VLOOKUP($A4432,'volatile collection data'!$G$6:$M$69,7,FALSE)</f>
        <v>3.82</v>
      </c>
      <c r="O4432" s="1">
        <f>VLOOKUP(A4432,'volatile collection data'!$G$6:$K$69,5,FALSE)</f>
        <v>1</v>
      </c>
      <c r="P4432" s="1" t="str">
        <f t="shared" si="417"/>
        <v>8B</v>
      </c>
      <c r="Q4432">
        <f t="shared" si="415"/>
        <v>5.8280170817347515E-2</v>
      </c>
      <c r="R4432" t="str">
        <f t="shared" si="418"/>
        <v>7A_1-B&amp;3.82%3.82@11</v>
      </c>
      <c r="S4432" t="str">
        <f t="shared" si="419"/>
        <v>8B-7A-VCS-Loc-22</v>
      </c>
      <c r="T4432" t="str">
        <f>IFERROR(IF(VLOOKUP(S4432,Bad!$A:$A,1,FALSE)='RAW2'!S4432,"yes","no"),"no")</f>
        <v>no</v>
      </c>
      <c r="U4432" t="str">
        <f>IFERROR(VLOOKUP(F4432,compounds!$A:$B,2,FALSE),"")</f>
        <v/>
      </c>
      <c r="V4432" t="str">
        <f>VLOOKUP(B4432,'volatile collection data'!$O:$P,2,FALSE)</f>
        <v>25 apr.22 7</v>
      </c>
    </row>
    <row r="4433" spans="1:22" x14ac:dyDescent="0.2">
      <c r="A4433" t="s">
        <v>396</v>
      </c>
      <c r="B4433" s="1" t="str">
        <f t="shared" si="416"/>
        <v>8B</v>
      </c>
      <c r="C4433">
        <v>36.959000000000003</v>
      </c>
      <c r="D4433">
        <f t="shared" si="414"/>
        <v>36.96</v>
      </c>
      <c r="E4433">
        <f>VLOOKUP(D4433,'Peak Combiner'!$A$5:$D$4980,4,FALSE)</f>
        <v>36.96</v>
      </c>
      <c r="F4433">
        <f>IFERROR(VLOOKUP(D4433,rt_comb!$A:$B,2,FALSE),D4433)</f>
        <v>36.96</v>
      </c>
      <c r="G4433">
        <v>1769936</v>
      </c>
      <c r="H4433">
        <f>SUMIFS($G:$G,$E:$E,18.51,'RAW2'!$A:$A,'RAW2'!A4433)</f>
        <v>20997079</v>
      </c>
      <c r="I4433" s="1" t="str">
        <f>VLOOKUP(A4433,'volatile collection data'!$G$6:$H$69,2,FALSE)</f>
        <v>B</v>
      </c>
      <c r="J4433" s="1">
        <f>VLOOKUP(A4433,'volatile collection data'!$G$6:$I$69,3,FALSE)</f>
        <v>8</v>
      </c>
      <c r="K4433" s="1" t="str">
        <f>VLOOKUP(A4433,'volatile collection data'!$G$6:$N$69,8,FALSE)</f>
        <v>7A</v>
      </c>
      <c r="L4433" s="1">
        <f>VLOOKUP(A4433,'volatile collection data'!$G$6:$J$69,4,FALSE)</f>
        <v>3.82</v>
      </c>
      <c r="M4433" s="1">
        <f>VLOOKUP($A4433,'volatile collection data'!$G$6:$M$69,6,FALSE)</f>
        <v>11</v>
      </c>
      <c r="N4433" s="1">
        <f>VLOOKUP($A4433,'volatile collection data'!$G$6:$M$69,7,FALSE)</f>
        <v>3.82</v>
      </c>
      <c r="O4433" s="1">
        <f>VLOOKUP(A4433,'volatile collection data'!$G$6:$K$69,5,FALSE)</f>
        <v>1</v>
      </c>
      <c r="P4433" s="1" t="str">
        <f t="shared" si="417"/>
        <v>8B</v>
      </c>
      <c r="Q4433">
        <f t="shared" si="415"/>
        <v>0.11033297331824408</v>
      </c>
      <c r="R4433" t="str">
        <f t="shared" si="418"/>
        <v>7A_1-B&amp;3.82%3.82@11</v>
      </c>
      <c r="S4433" t="str">
        <f t="shared" si="419"/>
        <v>8B-7A-VCS-Loc-22</v>
      </c>
      <c r="T4433" t="str">
        <f>IFERROR(IF(VLOOKUP(S4433,Bad!$A:$A,1,FALSE)='RAW2'!S4433,"yes","no"),"no")</f>
        <v>no</v>
      </c>
      <c r="U4433" t="str">
        <f>IFERROR(VLOOKUP(F4433,compounds!$A:$B,2,FALSE),"")</f>
        <v/>
      </c>
      <c r="V4433" t="str">
        <f>VLOOKUP(B4433,'volatile collection data'!$O:$P,2,FALSE)</f>
        <v>25 apr.22 7</v>
      </c>
    </row>
    <row r="4434" spans="1:22" x14ac:dyDescent="0.2">
      <c r="A4434" t="s">
        <v>396</v>
      </c>
      <c r="B4434" s="1" t="str">
        <f t="shared" si="416"/>
        <v>8B</v>
      </c>
      <c r="C4434">
        <v>37.293999999999997</v>
      </c>
      <c r="D4434">
        <f t="shared" si="414"/>
        <v>37.29</v>
      </c>
      <c r="E4434">
        <f>VLOOKUP(D4434,'Peak Combiner'!$A$5:$D$4980,4,FALSE)</f>
        <v>37.24</v>
      </c>
      <c r="F4434">
        <f>IFERROR(VLOOKUP(D4434,rt_comb!$A:$B,2,FALSE),D4434)</f>
        <v>37.29</v>
      </c>
      <c r="G4434">
        <v>3726581</v>
      </c>
      <c r="H4434">
        <f>SUMIFS($G:$G,$E:$E,18.51,'RAW2'!$A:$A,'RAW2'!A4434)</f>
        <v>20997079</v>
      </c>
      <c r="I4434" s="1" t="str">
        <f>VLOOKUP(A4434,'volatile collection data'!$G$6:$H$69,2,FALSE)</f>
        <v>B</v>
      </c>
      <c r="J4434" s="1">
        <f>VLOOKUP(A4434,'volatile collection data'!$G$6:$I$69,3,FALSE)</f>
        <v>8</v>
      </c>
      <c r="K4434" s="1" t="str">
        <f>VLOOKUP(A4434,'volatile collection data'!$G$6:$N$69,8,FALSE)</f>
        <v>7A</v>
      </c>
      <c r="L4434" s="1">
        <f>VLOOKUP(A4434,'volatile collection data'!$G$6:$J$69,4,FALSE)</f>
        <v>3.82</v>
      </c>
      <c r="M4434" s="1">
        <f>VLOOKUP($A4434,'volatile collection data'!$G$6:$M$69,6,FALSE)</f>
        <v>11</v>
      </c>
      <c r="N4434" s="1">
        <f>VLOOKUP($A4434,'volatile collection data'!$G$6:$M$69,7,FALSE)</f>
        <v>3.82</v>
      </c>
      <c r="O4434" s="1">
        <f>VLOOKUP(A4434,'volatile collection data'!$G$6:$K$69,5,FALSE)</f>
        <v>1</v>
      </c>
      <c r="P4434" s="1" t="str">
        <f t="shared" si="417"/>
        <v>8B</v>
      </c>
      <c r="Q4434">
        <f t="shared" si="415"/>
        <v>0.23230487545384429</v>
      </c>
      <c r="R4434" t="str">
        <f t="shared" si="418"/>
        <v>7A_1-B&amp;3.82%3.82@11</v>
      </c>
      <c r="S4434" t="str">
        <f t="shared" si="419"/>
        <v>8B-7A-VCS-Loc-22</v>
      </c>
      <c r="T4434" t="str">
        <f>IFERROR(IF(VLOOKUP(S4434,Bad!$A:$A,1,FALSE)='RAW2'!S4434,"yes","no"),"no")</f>
        <v>no</v>
      </c>
      <c r="U4434" t="str">
        <f>IFERROR(VLOOKUP(F4434,compounds!$A:$B,2,FALSE),"")</f>
        <v/>
      </c>
      <c r="V4434" t="str">
        <f>VLOOKUP(B4434,'volatile collection data'!$O:$P,2,FALSE)</f>
        <v>25 apr.22 7</v>
      </c>
    </row>
    <row r="4435" spans="1:22" x14ac:dyDescent="0.2">
      <c r="A4435" t="s">
        <v>396</v>
      </c>
      <c r="B4435" s="1" t="str">
        <f t="shared" si="416"/>
        <v>8B</v>
      </c>
      <c r="C4435">
        <v>37.375</v>
      </c>
      <c r="D4435">
        <f t="shared" si="414"/>
        <v>37.380000000000003</v>
      </c>
      <c r="E4435">
        <f>VLOOKUP(D4435,'Peak Combiner'!$A$5:$D$4980,4,FALSE)</f>
        <v>37.380000000000003</v>
      </c>
      <c r="F4435">
        <f>IFERROR(VLOOKUP(D4435,rt_comb!$A:$B,2,FALSE),D4435)</f>
        <v>37.380000000000003</v>
      </c>
      <c r="G4435">
        <v>1334807</v>
      </c>
      <c r="H4435">
        <f>SUMIFS($G:$G,$E:$E,18.51,'RAW2'!$A:$A,'RAW2'!A4435)</f>
        <v>20997079</v>
      </c>
      <c r="I4435" s="1" t="str">
        <f>VLOOKUP(A4435,'volatile collection data'!$G$6:$H$69,2,FALSE)</f>
        <v>B</v>
      </c>
      <c r="J4435" s="1">
        <f>VLOOKUP(A4435,'volatile collection data'!$G$6:$I$69,3,FALSE)</f>
        <v>8</v>
      </c>
      <c r="K4435" s="1" t="str">
        <f>VLOOKUP(A4435,'volatile collection data'!$G$6:$N$69,8,FALSE)</f>
        <v>7A</v>
      </c>
      <c r="L4435" s="1">
        <f>VLOOKUP(A4435,'volatile collection data'!$G$6:$J$69,4,FALSE)</f>
        <v>3.82</v>
      </c>
      <c r="M4435" s="1">
        <f>VLOOKUP($A4435,'volatile collection data'!$G$6:$M$69,6,FALSE)</f>
        <v>11</v>
      </c>
      <c r="N4435" s="1">
        <f>VLOOKUP($A4435,'volatile collection data'!$G$6:$M$69,7,FALSE)</f>
        <v>3.82</v>
      </c>
      <c r="O4435" s="1">
        <f>VLOOKUP(A4435,'volatile collection data'!$G$6:$K$69,5,FALSE)</f>
        <v>1</v>
      </c>
      <c r="P4435" s="1" t="str">
        <f t="shared" si="417"/>
        <v>8B</v>
      </c>
      <c r="Q4435">
        <f t="shared" si="415"/>
        <v>8.3208220588770102E-2</v>
      </c>
      <c r="R4435" t="str">
        <f t="shared" si="418"/>
        <v>7A_1-B&amp;3.82%3.82@11</v>
      </c>
      <c r="S4435" t="str">
        <f t="shared" si="419"/>
        <v>8B-7A-VCS-Loc-22</v>
      </c>
      <c r="T4435" t="str">
        <f>IFERROR(IF(VLOOKUP(S4435,Bad!$A:$A,1,FALSE)='RAW2'!S4435,"yes","no"),"no")</f>
        <v>no</v>
      </c>
      <c r="U4435" t="str">
        <f>IFERROR(VLOOKUP(F4435,compounds!$A:$B,2,FALSE),"")</f>
        <v/>
      </c>
      <c r="V4435" t="str">
        <f>VLOOKUP(B4435,'volatile collection data'!$O:$P,2,FALSE)</f>
        <v>25 apr.22 7</v>
      </c>
    </row>
    <row r="4436" spans="1:22" x14ac:dyDescent="0.2">
      <c r="A4436" t="s">
        <v>396</v>
      </c>
      <c r="B4436" s="1" t="str">
        <f t="shared" si="416"/>
        <v>8B</v>
      </c>
      <c r="C4436">
        <v>37.581000000000003</v>
      </c>
      <c r="D4436">
        <f t="shared" si="414"/>
        <v>37.58</v>
      </c>
      <c r="E4436">
        <f>VLOOKUP(D4436,'Peak Combiner'!$A$5:$D$4980,4,FALSE)</f>
        <v>37.58</v>
      </c>
      <c r="F4436">
        <f>IFERROR(VLOOKUP(D4436,rt_comb!$A:$B,2,FALSE),D4436)</f>
        <v>37.58</v>
      </c>
      <c r="G4436">
        <v>581872</v>
      </c>
      <c r="H4436">
        <f>SUMIFS($G:$G,$E:$E,18.51,'RAW2'!$A:$A,'RAW2'!A4436)</f>
        <v>20997079</v>
      </c>
      <c r="I4436" s="1" t="str">
        <f>VLOOKUP(A4436,'volatile collection data'!$G$6:$H$69,2,FALSE)</f>
        <v>B</v>
      </c>
      <c r="J4436" s="1">
        <f>VLOOKUP(A4436,'volatile collection data'!$G$6:$I$69,3,FALSE)</f>
        <v>8</v>
      </c>
      <c r="K4436" s="1" t="str">
        <f>VLOOKUP(A4436,'volatile collection data'!$G$6:$N$69,8,FALSE)</f>
        <v>7A</v>
      </c>
      <c r="L4436" s="1">
        <f>VLOOKUP(A4436,'volatile collection data'!$G$6:$J$69,4,FALSE)</f>
        <v>3.82</v>
      </c>
      <c r="M4436" s="1">
        <f>VLOOKUP($A4436,'volatile collection data'!$G$6:$M$69,6,FALSE)</f>
        <v>11</v>
      </c>
      <c r="N4436" s="1">
        <f>VLOOKUP($A4436,'volatile collection data'!$G$6:$M$69,7,FALSE)</f>
        <v>3.82</v>
      </c>
      <c r="O4436" s="1">
        <f>VLOOKUP(A4436,'volatile collection data'!$G$6:$K$69,5,FALSE)</f>
        <v>1</v>
      </c>
      <c r="P4436" s="1" t="str">
        <f t="shared" si="417"/>
        <v>8B</v>
      </c>
      <c r="Q4436">
        <f t="shared" si="415"/>
        <v>3.6272310326832903E-2</v>
      </c>
      <c r="R4436" t="str">
        <f t="shared" si="418"/>
        <v>7A_1-B&amp;3.82%3.82@11</v>
      </c>
      <c r="S4436" t="str">
        <f t="shared" si="419"/>
        <v>8B-7A-VCS-Loc-22</v>
      </c>
      <c r="T4436" t="str">
        <f>IFERROR(IF(VLOOKUP(S4436,Bad!$A:$A,1,FALSE)='RAW2'!S4436,"yes","no"),"no")</f>
        <v>no</v>
      </c>
      <c r="U4436" t="str">
        <f>IFERROR(VLOOKUP(F4436,compounds!$A:$B,2,FALSE),"")</f>
        <v/>
      </c>
      <c r="V4436" t="str">
        <f>VLOOKUP(B4436,'volatile collection data'!$O:$P,2,FALSE)</f>
        <v>25 apr.22 7</v>
      </c>
    </row>
    <row r="4437" spans="1:22" x14ac:dyDescent="0.2">
      <c r="A4437" t="s">
        <v>396</v>
      </c>
      <c r="B4437" s="1" t="str">
        <f t="shared" si="416"/>
        <v>8B</v>
      </c>
      <c r="C4437">
        <v>37.701000000000001</v>
      </c>
      <c r="D4437">
        <f t="shared" si="414"/>
        <v>37.700000000000003</v>
      </c>
      <c r="E4437">
        <f>VLOOKUP(D4437,'Peak Combiner'!$A$5:$D$4980,4,FALSE)</f>
        <v>37.67</v>
      </c>
      <c r="F4437">
        <f>IFERROR(VLOOKUP(D4437,rt_comb!$A:$B,2,FALSE),D4437)</f>
        <v>37.700000000000003</v>
      </c>
      <c r="G4437">
        <v>1830501</v>
      </c>
      <c r="H4437">
        <f>SUMIFS($G:$G,$E:$E,18.51,'RAW2'!$A:$A,'RAW2'!A4437)</f>
        <v>20997079</v>
      </c>
      <c r="I4437" s="1" t="str">
        <f>VLOOKUP(A4437,'volatile collection data'!$G$6:$H$69,2,FALSE)</f>
        <v>B</v>
      </c>
      <c r="J4437" s="1">
        <f>VLOOKUP(A4437,'volatile collection data'!$G$6:$I$69,3,FALSE)</f>
        <v>8</v>
      </c>
      <c r="K4437" s="1" t="str">
        <f>VLOOKUP(A4437,'volatile collection data'!$G$6:$N$69,8,FALSE)</f>
        <v>7A</v>
      </c>
      <c r="L4437" s="1">
        <f>VLOOKUP(A4437,'volatile collection data'!$G$6:$J$69,4,FALSE)</f>
        <v>3.82</v>
      </c>
      <c r="M4437" s="1">
        <f>VLOOKUP($A4437,'volatile collection data'!$G$6:$M$69,6,FALSE)</f>
        <v>11</v>
      </c>
      <c r="N4437" s="1">
        <f>VLOOKUP($A4437,'volatile collection data'!$G$6:$M$69,7,FALSE)</f>
        <v>3.82</v>
      </c>
      <c r="O4437" s="1">
        <f>VLOOKUP(A4437,'volatile collection data'!$G$6:$K$69,5,FALSE)</f>
        <v>1</v>
      </c>
      <c r="P4437" s="1" t="str">
        <f t="shared" si="417"/>
        <v>8B</v>
      </c>
      <c r="Q4437">
        <f t="shared" si="415"/>
        <v>0.1141084299048209</v>
      </c>
      <c r="R4437" t="str">
        <f t="shared" si="418"/>
        <v>7A_1-B&amp;3.82%3.82@11</v>
      </c>
      <c r="S4437" t="str">
        <f t="shared" si="419"/>
        <v>8B-7A-VCS-Loc-22</v>
      </c>
      <c r="T4437" t="str">
        <f>IFERROR(IF(VLOOKUP(S4437,Bad!$A:$A,1,FALSE)='RAW2'!S4437,"yes","no"),"no")</f>
        <v>no</v>
      </c>
      <c r="U4437" t="str">
        <f>IFERROR(VLOOKUP(F4437,compounds!$A:$B,2,FALSE),"")</f>
        <v/>
      </c>
      <c r="V4437" t="str">
        <f>VLOOKUP(B4437,'volatile collection data'!$O:$P,2,FALSE)</f>
        <v>25 apr.22 7</v>
      </c>
    </row>
    <row r="4438" spans="1:22" x14ac:dyDescent="0.2">
      <c r="A4438" t="s">
        <v>396</v>
      </c>
      <c r="B4438" s="1" t="str">
        <f t="shared" si="416"/>
        <v>8B</v>
      </c>
      <c r="C4438">
        <v>37.988999999999997</v>
      </c>
      <c r="D4438">
        <f t="shared" si="414"/>
        <v>37.99</v>
      </c>
      <c r="E4438">
        <f>VLOOKUP(D4438,'Peak Combiner'!$A$5:$D$4980,4,FALSE)</f>
        <v>37.99</v>
      </c>
      <c r="F4438">
        <f>IFERROR(VLOOKUP(D4438,rt_comb!$A:$B,2,FALSE),D4438)</f>
        <v>37.99</v>
      </c>
      <c r="G4438">
        <v>14155444</v>
      </c>
      <c r="H4438">
        <f>SUMIFS($G:$G,$E:$E,18.51,'RAW2'!$A:$A,'RAW2'!A4438)</f>
        <v>20997079</v>
      </c>
      <c r="I4438" s="1" t="str">
        <f>VLOOKUP(A4438,'volatile collection data'!$G$6:$H$69,2,FALSE)</f>
        <v>B</v>
      </c>
      <c r="J4438" s="1">
        <f>VLOOKUP(A4438,'volatile collection data'!$G$6:$I$69,3,FALSE)</f>
        <v>8</v>
      </c>
      <c r="K4438" s="1" t="str">
        <f>VLOOKUP(A4438,'volatile collection data'!$G$6:$N$69,8,FALSE)</f>
        <v>7A</v>
      </c>
      <c r="L4438" s="1">
        <f>VLOOKUP(A4438,'volatile collection data'!$G$6:$J$69,4,FALSE)</f>
        <v>3.82</v>
      </c>
      <c r="M4438" s="1">
        <f>VLOOKUP($A4438,'volatile collection data'!$G$6:$M$69,6,FALSE)</f>
        <v>11</v>
      </c>
      <c r="N4438" s="1">
        <f>VLOOKUP($A4438,'volatile collection data'!$G$6:$M$69,7,FALSE)</f>
        <v>3.82</v>
      </c>
      <c r="O4438" s="1">
        <f>VLOOKUP(A4438,'volatile collection data'!$G$6:$K$69,5,FALSE)</f>
        <v>1</v>
      </c>
      <c r="P4438" s="1" t="str">
        <f t="shared" si="417"/>
        <v>8B</v>
      </c>
      <c r="Q4438">
        <f t="shared" si="415"/>
        <v>0.8824116946374887</v>
      </c>
      <c r="R4438" t="str">
        <f t="shared" si="418"/>
        <v>7A_1-B&amp;3.82%3.82@11</v>
      </c>
      <c r="S4438" t="str">
        <f t="shared" si="419"/>
        <v>8B-7A-VCS-Loc-22</v>
      </c>
      <c r="T4438" t="str">
        <f>IFERROR(IF(VLOOKUP(S4438,Bad!$A:$A,1,FALSE)='RAW2'!S4438,"yes","no"),"no")</f>
        <v>no</v>
      </c>
      <c r="U4438" t="str">
        <f>IFERROR(VLOOKUP(F4438,compounds!$A:$B,2,FALSE),"")</f>
        <v/>
      </c>
      <c r="V4438" t="str">
        <f>VLOOKUP(B4438,'volatile collection data'!$O:$P,2,FALSE)</f>
        <v>25 apr.22 7</v>
      </c>
    </row>
    <row r="4439" spans="1:22" x14ac:dyDescent="0.2">
      <c r="A4439" t="s">
        <v>396</v>
      </c>
      <c r="B4439" s="1" t="str">
        <f t="shared" si="416"/>
        <v>8B</v>
      </c>
      <c r="C4439">
        <v>38.468000000000004</v>
      </c>
      <c r="D4439">
        <f t="shared" si="414"/>
        <v>38.47</v>
      </c>
      <c r="E4439">
        <f>VLOOKUP(D4439,'Peak Combiner'!$A$5:$D$4980,4,FALSE)</f>
        <v>38.47</v>
      </c>
      <c r="F4439">
        <f>IFERROR(VLOOKUP(D4439,rt_comb!$A:$B,2,FALSE),D4439)</f>
        <v>38.47</v>
      </c>
      <c r="G4439">
        <v>1862870</v>
      </c>
      <c r="H4439">
        <f>SUMIFS($G:$G,$E:$E,18.51,'RAW2'!$A:$A,'RAW2'!A4439)</f>
        <v>20997079</v>
      </c>
      <c r="I4439" s="1" t="str">
        <f>VLOOKUP(A4439,'volatile collection data'!$G$6:$H$69,2,FALSE)</f>
        <v>B</v>
      </c>
      <c r="J4439" s="1">
        <f>VLOOKUP(A4439,'volatile collection data'!$G$6:$I$69,3,FALSE)</f>
        <v>8</v>
      </c>
      <c r="K4439" s="1" t="str">
        <f>VLOOKUP(A4439,'volatile collection data'!$G$6:$N$69,8,FALSE)</f>
        <v>7A</v>
      </c>
      <c r="L4439" s="1">
        <f>VLOOKUP(A4439,'volatile collection data'!$G$6:$J$69,4,FALSE)</f>
        <v>3.82</v>
      </c>
      <c r="M4439" s="1">
        <f>VLOOKUP($A4439,'volatile collection data'!$G$6:$M$69,6,FALSE)</f>
        <v>11</v>
      </c>
      <c r="N4439" s="1">
        <f>VLOOKUP($A4439,'volatile collection data'!$G$6:$M$69,7,FALSE)</f>
        <v>3.82</v>
      </c>
      <c r="O4439" s="1">
        <f>VLOOKUP(A4439,'volatile collection data'!$G$6:$K$69,5,FALSE)</f>
        <v>1</v>
      </c>
      <c r="P4439" s="1" t="str">
        <f t="shared" si="417"/>
        <v>8B</v>
      </c>
      <c r="Q4439">
        <f t="shared" si="415"/>
        <v>0.1161262249060742</v>
      </c>
      <c r="R4439" t="str">
        <f t="shared" si="418"/>
        <v>7A_1-B&amp;3.82%3.82@11</v>
      </c>
      <c r="S4439" t="str">
        <f t="shared" si="419"/>
        <v>8B-7A-VCS-Loc-22</v>
      </c>
      <c r="T4439" t="str">
        <f>IFERROR(IF(VLOOKUP(S4439,Bad!$A:$A,1,FALSE)='RAW2'!S4439,"yes","no"),"no")</f>
        <v>no</v>
      </c>
      <c r="U4439" t="str">
        <f>IFERROR(VLOOKUP(F4439,compounds!$A:$B,2,FALSE),"")</f>
        <v/>
      </c>
      <c r="V4439" t="str">
        <f>VLOOKUP(B4439,'volatile collection data'!$O:$P,2,FALSE)</f>
        <v>25 apr.22 7</v>
      </c>
    </row>
    <row r="4440" spans="1:22" x14ac:dyDescent="0.2">
      <c r="A4440" t="s">
        <v>396</v>
      </c>
      <c r="B4440" s="1" t="str">
        <f t="shared" si="416"/>
        <v>8B</v>
      </c>
      <c r="C4440">
        <v>38.820999999999998</v>
      </c>
      <c r="D4440">
        <f t="shared" si="414"/>
        <v>38.82</v>
      </c>
      <c r="E4440">
        <f>VLOOKUP(D4440,'Peak Combiner'!$A$5:$D$4980,4,FALSE)</f>
        <v>38.82</v>
      </c>
      <c r="F4440">
        <f>IFERROR(VLOOKUP(D4440,rt_comb!$A:$B,2,FALSE),D4440)</f>
        <v>38.82</v>
      </c>
      <c r="G4440">
        <v>1625367</v>
      </c>
      <c r="H4440">
        <f>SUMIFS($G:$G,$E:$E,18.51,'RAW2'!$A:$A,'RAW2'!A4440)</f>
        <v>20997079</v>
      </c>
      <c r="I4440" s="1" t="str">
        <f>VLOOKUP(A4440,'volatile collection data'!$G$6:$H$69,2,FALSE)</f>
        <v>B</v>
      </c>
      <c r="J4440" s="1">
        <f>VLOOKUP(A4440,'volatile collection data'!$G$6:$I$69,3,FALSE)</f>
        <v>8</v>
      </c>
      <c r="K4440" s="1" t="str">
        <f>VLOOKUP(A4440,'volatile collection data'!$G$6:$N$69,8,FALSE)</f>
        <v>7A</v>
      </c>
      <c r="L4440" s="1">
        <f>VLOOKUP(A4440,'volatile collection data'!$G$6:$J$69,4,FALSE)</f>
        <v>3.82</v>
      </c>
      <c r="M4440" s="1">
        <f>VLOOKUP($A4440,'volatile collection data'!$G$6:$M$69,6,FALSE)</f>
        <v>11</v>
      </c>
      <c r="N4440" s="1">
        <f>VLOOKUP($A4440,'volatile collection data'!$G$6:$M$69,7,FALSE)</f>
        <v>3.82</v>
      </c>
      <c r="O4440" s="1">
        <f>VLOOKUP(A4440,'volatile collection data'!$G$6:$K$69,5,FALSE)</f>
        <v>1</v>
      </c>
      <c r="P4440" s="1" t="str">
        <f t="shared" si="417"/>
        <v>8B</v>
      </c>
      <c r="Q4440">
        <f t="shared" si="415"/>
        <v>0.10132093693972799</v>
      </c>
      <c r="R4440" t="str">
        <f t="shared" si="418"/>
        <v>7A_1-B&amp;3.82%3.82@11</v>
      </c>
      <c r="S4440" t="str">
        <f t="shared" si="419"/>
        <v>8B-7A-VCS-Loc-22</v>
      </c>
      <c r="T4440" t="str">
        <f>IFERROR(IF(VLOOKUP(S4440,Bad!$A:$A,1,FALSE)='RAW2'!S4440,"yes","no"),"no")</f>
        <v>no</v>
      </c>
      <c r="U4440" t="str">
        <f>IFERROR(VLOOKUP(F4440,compounds!$A:$B,2,FALSE),"")</f>
        <v/>
      </c>
      <c r="V4440" t="str">
        <f>VLOOKUP(B4440,'volatile collection data'!$O:$P,2,FALSE)</f>
        <v>25 apr.22 7</v>
      </c>
    </row>
    <row r="4441" spans="1:22" x14ac:dyDescent="0.2">
      <c r="A4441" t="s">
        <v>396</v>
      </c>
      <c r="B4441" s="1" t="str">
        <f t="shared" si="416"/>
        <v>8B</v>
      </c>
      <c r="C4441">
        <v>39.753</v>
      </c>
      <c r="D4441">
        <f t="shared" si="414"/>
        <v>39.75</v>
      </c>
      <c r="E4441">
        <f>VLOOKUP(D4441,'Peak Combiner'!$A$5:$D$4980,4,FALSE)</f>
        <v>39.75</v>
      </c>
      <c r="F4441">
        <f>IFERROR(VLOOKUP(D4441,rt_comb!$A:$B,2,FALSE),D4441)</f>
        <v>39.75</v>
      </c>
      <c r="G4441">
        <v>1585798</v>
      </c>
      <c r="H4441">
        <f>SUMIFS($G:$G,$E:$E,18.51,'RAW2'!$A:$A,'RAW2'!A4441)</f>
        <v>20997079</v>
      </c>
      <c r="I4441" s="1" t="str">
        <f>VLOOKUP(A4441,'volatile collection data'!$G$6:$H$69,2,FALSE)</f>
        <v>B</v>
      </c>
      <c r="J4441" s="1">
        <f>VLOOKUP(A4441,'volatile collection data'!$G$6:$I$69,3,FALSE)</f>
        <v>8</v>
      </c>
      <c r="K4441" s="1" t="str">
        <f>VLOOKUP(A4441,'volatile collection data'!$G$6:$N$69,8,FALSE)</f>
        <v>7A</v>
      </c>
      <c r="L4441" s="1">
        <f>VLOOKUP(A4441,'volatile collection data'!$G$6:$J$69,4,FALSE)</f>
        <v>3.82</v>
      </c>
      <c r="M4441" s="1">
        <f>VLOOKUP($A4441,'volatile collection data'!$G$6:$M$69,6,FALSE)</f>
        <v>11</v>
      </c>
      <c r="N4441" s="1">
        <f>VLOOKUP($A4441,'volatile collection data'!$G$6:$M$69,7,FALSE)</f>
        <v>3.82</v>
      </c>
      <c r="O4441" s="1">
        <f>VLOOKUP(A4441,'volatile collection data'!$G$6:$K$69,5,FALSE)</f>
        <v>1</v>
      </c>
      <c r="P4441" s="1" t="str">
        <f t="shared" si="417"/>
        <v>8B</v>
      </c>
      <c r="Q4441">
        <f t="shared" si="415"/>
        <v>9.8854313614800085E-2</v>
      </c>
      <c r="R4441" t="str">
        <f t="shared" si="418"/>
        <v>7A_1-B&amp;3.82%3.82@11</v>
      </c>
      <c r="S4441" t="str">
        <f t="shared" si="419"/>
        <v>8B-7A-VCS-Loc-22</v>
      </c>
      <c r="T4441" t="str">
        <f>IFERROR(IF(VLOOKUP(S4441,Bad!$A:$A,1,FALSE)='RAW2'!S4441,"yes","no"),"no")</f>
        <v>no</v>
      </c>
      <c r="U4441" t="str">
        <f>IFERROR(VLOOKUP(F4441,compounds!$A:$B,2,FALSE),"")</f>
        <v/>
      </c>
      <c r="V4441" t="str">
        <f>VLOOKUP(B4441,'volatile collection data'!$O:$P,2,FALSE)</f>
        <v>25 apr.22 7</v>
      </c>
    </row>
    <row r="4442" spans="1:22" x14ac:dyDescent="0.2">
      <c r="A4442" t="s">
        <v>397</v>
      </c>
      <c r="B4442" s="1" t="str">
        <f t="shared" si="416"/>
        <v>8C</v>
      </c>
      <c r="C4442">
        <v>4.1719999999999997</v>
      </c>
      <c r="D4442">
        <f t="shared" si="414"/>
        <v>4.17</v>
      </c>
      <c r="E4442">
        <f>VLOOKUP(D4442,'Peak Combiner'!$A$5:$D$4980,4,FALSE)</f>
        <v>4.1500000000000004</v>
      </c>
      <c r="F4442">
        <f>IFERROR(VLOOKUP(D4442,rt_comb!$A:$B,2,FALSE),D4442)</f>
        <v>4.17</v>
      </c>
      <c r="G4442">
        <v>-1616278</v>
      </c>
      <c r="H4442">
        <f>SUMIFS($G:$G,$E:$E,18.51,'RAW2'!$A:$A,'RAW2'!A4442)</f>
        <v>38666681</v>
      </c>
      <c r="I4442" s="1" t="str">
        <f>VLOOKUP(A4442,'volatile collection data'!$G$6:$H$69,2,FALSE)</f>
        <v>C</v>
      </c>
      <c r="J4442" s="1">
        <f>VLOOKUP(A4442,'volatile collection data'!$G$6:$I$69,3,FALSE)</f>
        <v>8</v>
      </c>
      <c r="K4442" s="1" t="str">
        <f>VLOOKUP(A4442,'volatile collection data'!$G$6:$N$69,8,FALSE)</f>
        <v>13A</v>
      </c>
      <c r="L4442" s="1">
        <f>VLOOKUP(A4442,'volatile collection data'!$G$6:$J$69,4,FALSE)</f>
        <v>4.74</v>
      </c>
      <c r="M4442" s="1">
        <f>VLOOKUP($A4442,'volatile collection data'!$G$6:$M$69,6,FALSE)</f>
        <v>6</v>
      </c>
      <c r="N4442" s="1">
        <f>VLOOKUP($A4442,'volatile collection data'!$G$6:$M$69,7,FALSE)</f>
        <v>4.74</v>
      </c>
      <c r="O4442" s="1">
        <f>VLOOKUP(A4442,'volatile collection data'!$G$6:$K$69,5,FALSE)</f>
        <v>1</v>
      </c>
      <c r="P4442" s="1" t="str">
        <f t="shared" si="417"/>
        <v>8C</v>
      </c>
      <c r="Q4442">
        <f t="shared" si="415"/>
        <v>-4.4093119840208632E-2</v>
      </c>
      <c r="R4442" t="str">
        <f t="shared" si="418"/>
        <v>13A_1-C&amp;4.74%4.74@6</v>
      </c>
      <c r="S4442" t="str">
        <f t="shared" si="419"/>
        <v>8C-13A-VCS-Loc-22</v>
      </c>
      <c r="T4442" t="str">
        <f>IFERROR(IF(VLOOKUP(S4442,Bad!$A:$A,1,FALSE)='RAW2'!S4442,"yes","no"),"no")</f>
        <v>no</v>
      </c>
      <c r="U4442" t="str">
        <f>IFERROR(VLOOKUP(F4442,compounds!$A:$B,2,FALSE),"")</f>
        <v/>
      </c>
      <c r="V4442" t="str">
        <f>VLOOKUP(B4442,'volatile collection data'!$O:$P,2,FALSE)</f>
        <v>26.apr.22 13</v>
      </c>
    </row>
    <row r="4443" spans="1:22" x14ac:dyDescent="0.2">
      <c r="A4443" t="s">
        <v>397</v>
      </c>
      <c r="B4443" s="1" t="str">
        <f t="shared" si="416"/>
        <v>8C</v>
      </c>
      <c r="C4443">
        <v>4.4390000000000001</v>
      </c>
      <c r="D4443">
        <f t="shared" si="414"/>
        <v>4.4400000000000004</v>
      </c>
      <c r="E4443">
        <f>VLOOKUP(D4443,'Peak Combiner'!$A$5:$D$4980,4,FALSE)</f>
        <v>4.4400000000000004</v>
      </c>
      <c r="F4443">
        <f>IFERROR(VLOOKUP(D4443,rt_comb!$A:$B,2,FALSE),D4443)</f>
        <v>4.4400000000000004</v>
      </c>
      <c r="G4443">
        <v>2471367</v>
      </c>
      <c r="H4443">
        <f>SUMIFS($G:$G,$E:$E,18.51,'RAW2'!$A:$A,'RAW2'!A4443)</f>
        <v>38666681</v>
      </c>
      <c r="I4443" s="1" t="str">
        <f>VLOOKUP(A4443,'volatile collection data'!$G$6:$H$69,2,FALSE)</f>
        <v>C</v>
      </c>
      <c r="J4443" s="1">
        <f>VLOOKUP(A4443,'volatile collection data'!$G$6:$I$69,3,FALSE)</f>
        <v>8</v>
      </c>
      <c r="K4443" s="1" t="str">
        <f>VLOOKUP(A4443,'volatile collection data'!$G$6:$N$69,8,FALSE)</f>
        <v>13A</v>
      </c>
      <c r="L4443" s="1">
        <f>VLOOKUP(A4443,'volatile collection data'!$G$6:$J$69,4,FALSE)</f>
        <v>4.74</v>
      </c>
      <c r="M4443" s="1">
        <f>VLOOKUP($A4443,'volatile collection data'!$G$6:$M$69,6,FALSE)</f>
        <v>6</v>
      </c>
      <c r="N4443" s="1">
        <f>VLOOKUP($A4443,'volatile collection data'!$G$6:$M$69,7,FALSE)</f>
        <v>4.74</v>
      </c>
      <c r="O4443" s="1">
        <f>VLOOKUP(A4443,'volatile collection data'!$G$6:$K$69,5,FALSE)</f>
        <v>1</v>
      </c>
      <c r="P4443" s="1" t="str">
        <f t="shared" si="417"/>
        <v>8C</v>
      </c>
      <c r="Q4443">
        <f t="shared" si="415"/>
        <v>6.7420506435240016E-2</v>
      </c>
      <c r="R4443" t="str">
        <f t="shared" si="418"/>
        <v>13A_1-C&amp;4.74%4.74@6</v>
      </c>
      <c r="S4443" t="str">
        <f t="shared" si="419"/>
        <v>8C-13A-VCS-Loc-22</v>
      </c>
      <c r="T4443" t="str">
        <f>IFERROR(IF(VLOOKUP(S4443,Bad!$A:$A,1,FALSE)='RAW2'!S4443,"yes","no"),"no")</f>
        <v>no</v>
      </c>
      <c r="U4443" t="str">
        <f>IFERROR(VLOOKUP(F4443,compounds!$A:$B,2,FALSE),"")</f>
        <v/>
      </c>
      <c r="V4443" t="str">
        <f>VLOOKUP(B4443,'volatile collection data'!$O:$P,2,FALSE)</f>
        <v>26.apr.22 13</v>
      </c>
    </row>
    <row r="4444" spans="1:22" x14ac:dyDescent="0.2">
      <c r="A4444" t="s">
        <v>397</v>
      </c>
      <c r="B4444" s="1" t="str">
        <f t="shared" si="416"/>
        <v>8C</v>
      </c>
      <c r="C4444">
        <v>4.7140000000000004</v>
      </c>
      <c r="D4444">
        <f t="shared" si="414"/>
        <v>4.71</v>
      </c>
      <c r="E4444">
        <f>VLOOKUP(D4444,'Peak Combiner'!$A$5:$D$4980,4,FALSE)</f>
        <v>4.7</v>
      </c>
      <c r="F4444">
        <f>IFERROR(VLOOKUP(D4444,rt_comb!$A:$B,2,FALSE),D4444)</f>
        <v>4.71</v>
      </c>
      <c r="G4444">
        <v>8686958</v>
      </c>
      <c r="H4444">
        <f>SUMIFS($G:$G,$E:$E,18.51,'RAW2'!$A:$A,'RAW2'!A4444)</f>
        <v>38666681</v>
      </c>
      <c r="I4444" s="1" t="str">
        <f>VLOOKUP(A4444,'volatile collection data'!$G$6:$H$69,2,FALSE)</f>
        <v>C</v>
      </c>
      <c r="J4444" s="1">
        <f>VLOOKUP(A4444,'volatile collection data'!$G$6:$I$69,3,FALSE)</f>
        <v>8</v>
      </c>
      <c r="K4444" s="1" t="str">
        <f>VLOOKUP(A4444,'volatile collection data'!$G$6:$N$69,8,FALSE)</f>
        <v>13A</v>
      </c>
      <c r="L4444" s="1">
        <f>VLOOKUP(A4444,'volatile collection data'!$G$6:$J$69,4,FALSE)</f>
        <v>4.74</v>
      </c>
      <c r="M4444" s="1">
        <f>VLOOKUP($A4444,'volatile collection data'!$G$6:$M$69,6,FALSE)</f>
        <v>6</v>
      </c>
      <c r="N4444" s="1">
        <f>VLOOKUP($A4444,'volatile collection data'!$G$6:$M$69,7,FALSE)</f>
        <v>4.74</v>
      </c>
      <c r="O4444" s="1">
        <f>VLOOKUP(A4444,'volatile collection data'!$G$6:$K$69,5,FALSE)</f>
        <v>1</v>
      </c>
      <c r="P4444" s="1" t="str">
        <f t="shared" si="417"/>
        <v>8C</v>
      </c>
      <c r="Q4444">
        <f t="shared" si="415"/>
        <v>0.23698588989076078</v>
      </c>
      <c r="R4444" t="str">
        <f t="shared" si="418"/>
        <v>13A_1-C&amp;4.74%4.74@6</v>
      </c>
      <c r="S4444" t="str">
        <f t="shared" si="419"/>
        <v>8C-13A-VCS-Loc-22</v>
      </c>
      <c r="T4444" t="str">
        <f>IFERROR(IF(VLOOKUP(S4444,Bad!$A:$A,1,FALSE)='RAW2'!S4444,"yes","no"),"no")</f>
        <v>no</v>
      </c>
      <c r="U4444" t="str">
        <f>IFERROR(VLOOKUP(F4444,compounds!$A:$B,2,FALSE),"")</f>
        <v/>
      </c>
      <c r="V4444" t="str">
        <f>VLOOKUP(B4444,'volatile collection data'!$O:$P,2,FALSE)</f>
        <v>26.apr.22 13</v>
      </c>
    </row>
    <row r="4445" spans="1:22" x14ac:dyDescent="0.2">
      <c r="A4445" t="s">
        <v>397</v>
      </c>
      <c r="B4445" s="1" t="str">
        <f t="shared" si="416"/>
        <v>8C</v>
      </c>
      <c r="C4445">
        <v>4.8179999999999996</v>
      </c>
      <c r="D4445">
        <f t="shared" si="414"/>
        <v>4.82</v>
      </c>
      <c r="E4445">
        <f>VLOOKUP(D4445,'Peak Combiner'!$A$5:$D$4980,4,FALSE)</f>
        <v>4.82</v>
      </c>
      <c r="F4445">
        <f>IFERROR(VLOOKUP(D4445,rt_comb!$A:$B,2,FALSE),D4445)</f>
        <v>4.82</v>
      </c>
      <c r="G4445">
        <v>2278827</v>
      </c>
      <c r="H4445">
        <f>SUMIFS($G:$G,$E:$E,18.51,'RAW2'!$A:$A,'RAW2'!A4445)</f>
        <v>38666681</v>
      </c>
      <c r="I4445" s="1" t="str">
        <f>VLOOKUP(A4445,'volatile collection data'!$G$6:$H$69,2,FALSE)</f>
        <v>C</v>
      </c>
      <c r="J4445" s="1">
        <f>VLOOKUP(A4445,'volatile collection data'!$G$6:$I$69,3,FALSE)</f>
        <v>8</v>
      </c>
      <c r="K4445" s="1" t="str">
        <f>VLOOKUP(A4445,'volatile collection data'!$G$6:$N$69,8,FALSE)</f>
        <v>13A</v>
      </c>
      <c r="L4445" s="1">
        <f>VLOOKUP(A4445,'volatile collection data'!$G$6:$J$69,4,FALSE)</f>
        <v>4.74</v>
      </c>
      <c r="M4445" s="1">
        <f>VLOOKUP($A4445,'volatile collection data'!$G$6:$M$69,6,FALSE)</f>
        <v>6</v>
      </c>
      <c r="N4445" s="1">
        <f>VLOOKUP($A4445,'volatile collection data'!$G$6:$M$69,7,FALSE)</f>
        <v>4.74</v>
      </c>
      <c r="O4445" s="1">
        <f>VLOOKUP(A4445,'volatile collection data'!$G$6:$K$69,5,FALSE)</f>
        <v>1</v>
      </c>
      <c r="P4445" s="1" t="str">
        <f t="shared" si="417"/>
        <v>8C</v>
      </c>
      <c r="Q4445">
        <f t="shared" si="415"/>
        <v>6.2167889438638102E-2</v>
      </c>
      <c r="R4445" t="str">
        <f t="shared" si="418"/>
        <v>13A_1-C&amp;4.74%4.74@6</v>
      </c>
      <c r="S4445" t="str">
        <f t="shared" si="419"/>
        <v>8C-13A-VCS-Loc-22</v>
      </c>
      <c r="T4445" t="str">
        <f>IFERROR(IF(VLOOKUP(S4445,Bad!$A:$A,1,FALSE)='RAW2'!S4445,"yes","no"),"no")</f>
        <v>no</v>
      </c>
      <c r="U4445" t="str">
        <f>IFERROR(VLOOKUP(F4445,compounds!$A:$B,2,FALSE),"")</f>
        <v/>
      </c>
      <c r="V4445" t="str">
        <f>VLOOKUP(B4445,'volatile collection data'!$O:$P,2,FALSE)</f>
        <v>26.apr.22 13</v>
      </c>
    </row>
    <row r="4446" spans="1:22" x14ac:dyDescent="0.2">
      <c r="A4446" t="s">
        <v>397</v>
      </c>
      <c r="B4446" s="1" t="str">
        <f t="shared" si="416"/>
        <v>8C</v>
      </c>
      <c r="C4446">
        <v>5.0199999999999996</v>
      </c>
      <c r="D4446">
        <f t="shared" si="414"/>
        <v>5.0199999999999996</v>
      </c>
      <c r="E4446">
        <f>VLOOKUP(D4446,'Peak Combiner'!$A$5:$D$4980,4,FALSE)</f>
        <v>4.99</v>
      </c>
      <c r="F4446">
        <f>IFERROR(VLOOKUP(D4446,rt_comb!$A:$B,2,FALSE),D4446)</f>
        <v>5.0199999999999996</v>
      </c>
      <c r="G4446">
        <v>5057579</v>
      </c>
      <c r="H4446">
        <f>SUMIFS($G:$G,$E:$E,18.51,'RAW2'!$A:$A,'RAW2'!A4446)</f>
        <v>38666681</v>
      </c>
      <c r="I4446" s="1" t="str">
        <f>VLOOKUP(A4446,'volatile collection data'!$G$6:$H$69,2,FALSE)</f>
        <v>C</v>
      </c>
      <c r="J4446" s="1">
        <f>VLOOKUP(A4446,'volatile collection data'!$G$6:$I$69,3,FALSE)</f>
        <v>8</v>
      </c>
      <c r="K4446" s="1" t="str">
        <f>VLOOKUP(A4446,'volatile collection data'!$G$6:$N$69,8,FALSE)</f>
        <v>13A</v>
      </c>
      <c r="L4446" s="1">
        <f>VLOOKUP(A4446,'volatile collection data'!$G$6:$J$69,4,FALSE)</f>
        <v>4.74</v>
      </c>
      <c r="M4446" s="1">
        <f>VLOOKUP($A4446,'volatile collection data'!$G$6:$M$69,6,FALSE)</f>
        <v>6</v>
      </c>
      <c r="N4446" s="1">
        <f>VLOOKUP($A4446,'volatile collection data'!$G$6:$M$69,7,FALSE)</f>
        <v>4.74</v>
      </c>
      <c r="O4446" s="1">
        <f>VLOOKUP(A4446,'volatile collection data'!$G$6:$K$69,5,FALSE)</f>
        <v>1</v>
      </c>
      <c r="P4446" s="1" t="str">
        <f t="shared" si="417"/>
        <v>8C</v>
      </c>
      <c r="Q4446">
        <f t="shared" si="415"/>
        <v>0.13797405950481448</v>
      </c>
      <c r="R4446" t="str">
        <f t="shared" si="418"/>
        <v>13A_1-C&amp;4.74%4.74@6</v>
      </c>
      <c r="S4446" t="str">
        <f t="shared" si="419"/>
        <v>8C-13A-VCS-Loc-22</v>
      </c>
      <c r="T4446" t="str">
        <f>IFERROR(IF(VLOOKUP(S4446,Bad!$A:$A,1,FALSE)='RAW2'!S4446,"yes","no"),"no")</f>
        <v>no</v>
      </c>
      <c r="U4446" t="str">
        <f>IFERROR(VLOOKUP(F4446,compounds!$A:$B,2,FALSE),"")</f>
        <v/>
      </c>
      <c r="V4446" t="str">
        <f>VLOOKUP(B4446,'volatile collection data'!$O:$P,2,FALSE)</f>
        <v>26.apr.22 13</v>
      </c>
    </row>
    <row r="4447" spans="1:22" x14ac:dyDescent="0.2">
      <c r="A4447" t="s">
        <v>397</v>
      </c>
      <c r="B4447" s="1" t="str">
        <f t="shared" si="416"/>
        <v>8C</v>
      </c>
      <c r="C4447">
        <v>6.2729999999999997</v>
      </c>
      <c r="D4447">
        <f t="shared" si="414"/>
        <v>6.27</v>
      </c>
      <c r="E4447">
        <f>VLOOKUP(D4447,'Peak Combiner'!$A$5:$D$4980,4,FALSE)</f>
        <v>6.25</v>
      </c>
      <c r="F4447">
        <f>IFERROR(VLOOKUP(D4447,rt_comb!$A:$B,2,FALSE),D4447)</f>
        <v>6.27</v>
      </c>
      <c r="G4447">
        <v>703548</v>
      </c>
      <c r="H4447">
        <f>SUMIFS($G:$G,$E:$E,18.51,'RAW2'!$A:$A,'RAW2'!A4447)</f>
        <v>38666681</v>
      </c>
      <c r="I4447" s="1" t="str">
        <f>VLOOKUP(A4447,'volatile collection data'!$G$6:$H$69,2,FALSE)</f>
        <v>C</v>
      </c>
      <c r="J4447" s="1">
        <f>VLOOKUP(A4447,'volatile collection data'!$G$6:$I$69,3,FALSE)</f>
        <v>8</v>
      </c>
      <c r="K4447" s="1" t="str">
        <f>VLOOKUP(A4447,'volatile collection data'!$G$6:$N$69,8,FALSE)</f>
        <v>13A</v>
      </c>
      <c r="L4447" s="1">
        <f>VLOOKUP(A4447,'volatile collection data'!$G$6:$J$69,4,FALSE)</f>
        <v>4.74</v>
      </c>
      <c r="M4447" s="1">
        <f>VLOOKUP($A4447,'volatile collection data'!$G$6:$M$69,6,FALSE)</f>
        <v>6</v>
      </c>
      <c r="N4447" s="1">
        <f>VLOOKUP($A4447,'volatile collection data'!$G$6:$M$69,7,FALSE)</f>
        <v>4.74</v>
      </c>
      <c r="O4447" s="1">
        <f>VLOOKUP(A4447,'volatile collection data'!$G$6:$K$69,5,FALSE)</f>
        <v>1</v>
      </c>
      <c r="P4447" s="1" t="str">
        <f t="shared" si="417"/>
        <v>8C</v>
      </c>
      <c r="Q4447">
        <f t="shared" si="415"/>
        <v>1.9193249105252375E-2</v>
      </c>
      <c r="R4447" t="str">
        <f t="shared" si="418"/>
        <v>13A_1-C&amp;4.74%4.74@6</v>
      </c>
      <c r="S4447" t="str">
        <f t="shared" si="419"/>
        <v>8C-13A-VCS-Loc-22</v>
      </c>
      <c r="T4447" t="str">
        <f>IFERROR(IF(VLOOKUP(S4447,Bad!$A:$A,1,FALSE)='RAW2'!S4447,"yes","no"),"no")</f>
        <v>no</v>
      </c>
      <c r="U4447" t="str">
        <f>IFERROR(VLOOKUP(F4447,compounds!$A:$B,2,FALSE),"")</f>
        <v/>
      </c>
      <c r="V4447" t="str">
        <f>VLOOKUP(B4447,'volatile collection data'!$O:$P,2,FALSE)</f>
        <v>26.apr.22 13</v>
      </c>
    </row>
    <row r="4448" spans="1:22" x14ac:dyDescent="0.2">
      <c r="A4448" t="s">
        <v>397</v>
      </c>
      <c r="B4448" s="1" t="str">
        <f t="shared" si="416"/>
        <v>8C</v>
      </c>
      <c r="C4448">
        <v>7.1</v>
      </c>
      <c r="D4448">
        <f t="shared" si="414"/>
        <v>7.1</v>
      </c>
      <c r="E4448">
        <f>VLOOKUP(D4448,'Peak Combiner'!$A$5:$D$4980,4,FALSE)</f>
        <v>7.09</v>
      </c>
      <c r="F4448">
        <f>IFERROR(VLOOKUP(D4448,rt_comb!$A:$B,2,FALSE),D4448)</f>
        <v>7.1</v>
      </c>
      <c r="G4448">
        <v>1963918</v>
      </c>
      <c r="H4448">
        <f>SUMIFS($G:$G,$E:$E,18.51,'RAW2'!$A:$A,'RAW2'!A4448)</f>
        <v>38666681</v>
      </c>
      <c r="I4448" s="1" t="str">
        <f>VLOOKUP(A4448,'volatile collection data'!$G$6:$H$69,2,FALSE)</f>
        <v>C</v>
      </c>
      <c r="J4448" s="1">
        <f>VLOOKUP(A4448,'volatile collection data'!$G$6:$I$69,3,FALSE)</f>
        <v>8</v>
      </c>
      <c r="K4448" s="1" t="str">
        <f>VLOOKUP(A4448,'volatile collection data'!$G$6:$N$69,8,FALSE)</f>
        <v>13A</v>
      </c>
      <c r="L4448" s="1">
        <f>VLOOKUP(A4448,'volatile collection data'!$G$6:$J$69,4,FALSE)</f>
        <v>4.74</v>
      </c>
      <c r="M4448" s="1">
        <f>VLOOKUP($A4448,'volatile collection data'!$G$6:$M$69,6,FALSE)</f>
        <v>6</v>
      </c>
      <c r="N4448" s="1">
        <f>VLOOKUP($A4448,'volatile collection data'!$G$6:$M$69,7,FALSE)</f>
        <v>4.74</v>
      </c>
      <c r="O4448" s="1">
        <f>VLOOKUP(A4448,'volatile collection data'!$G$6:$K$69,5,FALSE)</f>
        <v>1</v>
      </c>
      <c r="P4448" s="1" t="str">
        <f t="shared" si="417"/>
        <v>8C</v>
      </c>
      <c r="Q4448">
        <f t="shared" si="415"/>
        <v>5.3576966171873186E-2</v>
      </c>
      <c r="R4448" t="str">
        <f t="shared" si="418"/>
        <v>13A_1-C&amp;4.74%4.74@6</v>
      </c>
      <c r="S4448" t="str">
        <f t="shared" si="419"/>
        <v>8C-13A-VCS-Loc-22</v>
      </c>
      <c r="T4448" t="str">
        <f>IFERROR(IF(VLOOKUP(S4448,Bad!$A:$A,1,FALSE)='RAW2'!S4448,"yes","no"),"no")</f>
        <v>no</v>
      </c>
      <c r="U4448" t="str">
        <f>IFERROR(VLOOKUP(F4448,compounds!$A:$B,2,FALSE),"")</f>
        <v/>
      </c>
      <c r="V4448" t="str">
        <f>VLOOKUP(B4448,'volatile collection data'!$O:$P,2,FALSE)</f>
        <v>26.apr.22 13</v>
      </c>
    </row>
    <row r="4449" spans="1:22" x14ac:dyDescent="0.2">
      <c r="A4449" t="s">
        <v>397</v>
      </c>
      <c r="B4449" s="1" t="str">
        <f t="shared" si="416"/>
        <v>8C</v>
      </c>
      <c r="C4449">
        <v>8.9740000000000002</v>
      </c>
      <c r="D4449">
        <f t="shared" si="414"/>
        <v>8.9700000000000006</v>
      </c>
      <c r="E4449">
        <f>VLOOKUP(D4449,'Peak Combiner'!$A$5:$D$4980,4,FALSE)</f>
        <v>8.9600000000000009</v>
      </c>
      <c r="F4449">
        <f>IFERROR(VLOOKUP(D4449,rt_comb!$A:$B,2,FALSE),D4449)</f>
        <v>8.9700000000000006</v>
      </c>
      <c r="G4449">
        <v>5398804</v>
      </c>
      <c r="H4449">
        <f>SUMIFS($G:$G,$E:$E,18.51,'RAW2'!$A:$A,'RAW2'!A4449)</f>
        <v>38666681</v>
      </c>
      <c r="I4449" s="1" t="str">
        <f>VLOOKUP(A4449,'volatile collection data'!$G$6:$H$69,2,FALSE)</f>
        <v>C</v>
      </c>
      <c r="J4449" s="1">
        <f>VLOOKUP(A4449,'volatile collection data'!$G$6:$I$69,3,FALSE)</f>
        <v>8</v>
      </c>
      <c r="K4449" s="1" t="str">
        <f>VLOOKUP(A4449,'volatile collection data'!$G$6:$N$69,8,FALSE)</f>
        <v>13A</v>
      </c>
      <c r="L4449" s="1">
        <f>VLOOKUP(A4449,'volatile collection data'!$G$6:$J$69,4,FALSE)</f>
        <v>4.74</v>
      </c>
      <c r="M4449" s="1">
        <f>VLOOKUP($A4449,'volatile collection data'!$G$6:$M$69,6,FALSE)</f>
        <v>6</v>
      </c>
      <c r="N4449" s="1">
        <f>VLOOKUP($A4449,'volatile collection data'!$G$6:$M$69,7,FALSE)</f>
        <v>4.74</v>
      </c>
      <c r="O4449" s="1">
        <f>VLOOKUP(A4449,'volatile collection data'!$G$6:$K$69,5,FALSE)</f>
        <v>1</v>
      </c>
      <c r="P4449" s="1" t="str">
        <f t="shared" si="417"/>
        <v>8C</v>
      </c>
      <c r="Q4449">
        <f t="shared" si="415"/>
        <v>0.14728290044521902</v>
      </c>
      <c r="R4449" t="str">
        <f t="shared" si="418"/>
        <v>13A_1-C&amp;4.74%4.74@6</v>
      </c>
      <c r="S4449" t="str">
        <f t="shared" si="419"/>
        <v>8C-13A-VCS-Loc-22</v>
      </c>
      <c r="T4449" t="str">
        <f>IFERROR(IF(VLOOKUP(S4449,Bad!$A:$A,1,FALSE)='RAW2'!S4449,"yes","no"),"no")</f>
        <v>no</v>
      </c>
      <c r="U4449" t="str">
        <f>IFERROR(VLOOKUP(F4449,compounds!$A:$B,2,FALSE),"")</f>
        <v>bpinene</v>
      </c>
      <c r="V4449" t="str">
        <f>VLOOKUP(B4449,'volatile collection data'!$O:$P,2,FALSE)</f>
        <v>26.apr.22 13</v>
      </c>
    </row>
    <row r="4450" spans="1:22" x14ac:dyDescent="0.2">
      <c r="A4450" t="s">
        <v>397</v>
      </c>
      <c r="B4450" s="1" t="str">
        <f t="shared" si="416"/>
        <v>8C</v>
      </c>
      <c r="C4450">
        <v>9.3879999999999999</v>
      </c>
      <c r="D4450">
        <f t="shared" si="414"/>
        <v>9.39</v>
      </c>
      <c r="E4450">
        <f>VLOOKUP(D4450,'Peak Combiner'!$A$5:$D$4980,4,FALSE)</f>
        <v>9.3800000000000008</v>
      </c>
      <c r="F4450">
        <f>IFERROR(VLOOKUP(D4450,rt_comb!$A:$B,2,FALSE),D4450)</f>
        <v>9.3800000000000008</v>
      </c>
      <c r="G4450">
        <v>5987959</v>
      </c>
      <c r="H4450">
        <f>SUMIFS($G:$G,$E:$E,18.51,'RAW2'!$A:$A,'RAW2'!A4450)</f>
        <v>38666681</v>
      </c>
      <c r="I4450" s="1" t="str">
        <f>VLOOKUP(A4450,'volatile collection data'!$G$6:$H$69,2,FALSE)</f>
        <v>C</v>
      </c>
      <c r="J4450" s="1">
        <f>VLOOKUP(A4450,'volatile collection data'!$G$6:$I$69,3,FALSE)</f>
        <v>8</v>
      </c>
      <c r="K4450" s="1" t="str">
        <f>VLOOKUP(A4450,'volatile collection data'!$G$6:$N$69,8,FALSE)</f>
        <v>13A</v>
      </c>
      <c r="L4450" s="1">
        <f>VLOOKUP(A4450,'volatile collection data'!$G$6:$J$69,4,FALSE)</f>
        <v>4.74</v>
      </c>
      <c r="M4450" s="1">
        <f>VLOOKUP($A4450,'volatile collection data'!$G$6:$M$69,6,FALSE)</f>
        <v>6</v>
      </c>
      <c r="N4450" s="1">
        <f>VLOOKUP($A4450,'volatile collection data'!$G$6:$M$69,7,FALSE)</f>
        <v>4.74</v>
      </c>
      <c r="O4450" s="1">
        <f>VLOOKUP(A4450,'volatile collection data'!$G$6:$K$69,5,FALSE)</f>
        <v>1</v>
      </c>
      <c r="P4450" s="1" t="str">
        <f t="shared" si="417"/>
        <v>8C</v>
      </c>
      <c r="Q4450">
        <f t="shared" si="415"/>
        <v>0.16335543377145259</v>
      </c>
      <c r="R4450" t="str">
        <f t="shared" si="418"/>
        <v>13A_1-C&amp;4.74%4.74@6</v>
      </c>
      <c r="S4450" t="str">
        <f t="shared" si="419"/>
        <v>8C-13A-VCS-Loc-22</v>
      </c>
      <c r="T4450" t="str">
        <f>IFERROR(IF(VLOOKUP(S4450,Bad!$A:$A,1,FALSE)='RAW2'!S4450,"yes","no"),"no")</f>
        <v>no</v>
      </c>
      <c r="U4450" t="str">
        <f>IFERROR(VLOOKUP(F4450,compounds!$A:$B,2,FALSE),"")</f>
        <v>octanal</v>
      </c>
      <c r="V4450" t="str">
        <f>VLOOKUP(B4450,'volatile collection data'!$O:$P,2,FALSE)</f>
        <v>26.apr.22 13</v>
      </c>
    </row>
    <row r="4451" spans="1:22" x14ac:dyDescent="0.2">
      <c r="A4451" t="s">
        <v>397</v>
      </c>
      <c r="B4451" s="1" t="str">
        <f t="shared" si="416"/>
        <v>8C</v>
      </c>
      <c r="C4451">
        <v>9.5619999999999994</v>
      </c>
      <c r="D4451">
        <f t="shared" si="414"/>
        <v>9.56</v>
      </c>
      <c r="E4451">
        <f>VLOOKUP(D4451,'Peak Combiner'!$A$5:$D$4980,4,FALSE)</f>
        <v>9.5299999999999994</v>
      </c>
      <c r="F4451">
        <f>IFERROR(VLOOKUP(D4451,rt_comb!$A:$B,2,FALSE),D4451)</f>
        <v>9.5399999999999991</v>
      </c>
      <c r="G4451">
        <v>4377292</v>
      </c>
      <c r="H4451">
        <f>SUMIFS($G:$G,$E:$E,18.51,'RAW2'!$A:$A,'RAW2'!A4451)</f>
        <v>38666681</v>
      </c>
      <c r="I4451" s="1" t="str">
        <f>VLOOKUP(A4451,'volatile collection data'!$G$6:$H$69,2,FALSE)</f>
        <v>C</v>
      </c>
      <c r="J4451" s="1">
        <f>VLOOKUP(A4451,'volatile collection data'!$G$6:$I$69,3,FALSE)</f>
        <v>8</v>
      </c>
      <c r="K4451" s="1" t="str">
        <f>VLOOKUP(A4451,'volatile collection data'!$G$6:$N$69,8,FALSE)</f>
        <v>13A</v>
      </c>
      <c r="L4451" s="1">
        <f>VLOOKUP(A4451,'volatile collection data'!$G$6:$J$69,4,FALSE)</f>
        <v>4.74</v>
      </c>
      <c r="M4451" s="1">
        <f>VLOOKUP($A4451,'volatile collection data'!$G$6:$M$69,6,FALSE)</f>
        <v>6</v>
      </c>
      <c r="N4451" s="1">
        <f>VLOOKUP($A4451,'volatile collection data'!$G$6:$M$69,7,FALSE)</f>
        <v>4.74</v>
      </c>
      <c r="O4451" s="1">
        <f>VLOOKUP(A4451,'volatile collection data'!$G$6:$K$69,5,FALSE)</f>
        <v>1</v>
      </c>
      <c r="P4451" s="1" t="str">
        <f t="shared" si="417"/>
        <v>8C</v>
      </c>
      <c r="Q4451">
        <f t="shared" si="415"/>
        <v>0.11941538567720807</v>
      </c>
      <c r="R4451" t="str">
        <f t="shared" si="418"/>
        <v>13A_1-C&amp;4.74%4.74@6</v>
      </c>
      <c r="S4451" t="str">
        <f t="shared" si="419"/>
        <v>8C-13A-VCS-Loc-22</v>
      </c>
      <c r="T4451" t="str">
        <f>IFERROR(IF(VLOOKUP(S4451,Bad!$A:$A,1,FALSE)='RAW2'!S4451,"yes","no"),"no")</f>
        <v>no</v>
      </c>
      <c r="U4451" t="str">
        <f>IFERROR(VLOOKUP(F4451,compounds!$A:$B,2,FALSE),"")</f>
        <v>z3hex</v>
      </c>
      <c r="V4451" t="str">
        <f>VLOOKUP(B4451,'volatile collection data'!$O:$P,2,FALSE)</f>
        <v>26.apr.22 13</v>
      </c>
    </row>
    <row r="4452" spans="1:22" x14ac:dyDescent="0.2">
      <c r="A4452" t="s">
        <v>397</v>
      </c>
      <c r="B4452" s="1" t="str">
        <f t="shared" si="416"/>
        <v>8C</v>
      </c>
      <c r="C4452">
        <v>10.097</v>
      </c>
      <c r="D4452">
        <f t="shared" si="414"/>
        <v>10.1</v>
      </c>
      <c r="E4452">
        <f>VLOOKUP(D4452,'Peak Combiner'!$A$5:$D$4980,4,FALSE)</f>
        <v>10.1</v>
      </c>
      <c r="F4452">
        <f>IFERROR(VLOOKUP(D4452,rt_comb!$A:$B,2,FALSE),D4452)</f>
        <v>10.1</v>
      </c>
      <c r="G4452">
        <v>19822707</v>
      </c>
      <c r="H4452">
        <f>SUMIFS($G:$G,$E:$E,18.51,'RAW2'!$A:$A,'RAW2'!A4452)</f>
        <v>38666681</v>
      </c>
      <c r="I4452" s="1" t="str">
        <f>VLOOKUP(A4452,'volatile collection data'!$G$6:$H$69,2,FALSE)</f>
        <v>C</v>
      </c>
      <c r="J4452" s="1">
        <f>VLOOKUP(A4452,'volatile collection data'!$G$6:$I$69,3,FALSE)</f>
        <v>8</v>
      </c>
      <c r="K4452" s="1" t="str">
        <f>VLOOKUP(A4452,'volatile collection data'!$G$6:$N$69,8,FALSE)</f>
        <v>13A</v>
      </c>
      <c r="L4452" s="1">
        <f>VLOOKUP(A4452,'volatile collection data'!$G$6:$J$69,4,FALSE)</f>
        <v>4.74</v>
      </c>
      <c r="M4452" s="1">
        <f>VLOOKUP($A4452,'volatile collection data'!$G$6:$M$69,6,FALSE)</f>
        <v>6</v>
      </c>
      <c r="N4452" s="1">
        <f>VLOOKUP($A4452,'volatile collection data'!$G$6:$M$69,7,FALSE)</f>
        <v>4.74</v>
      </c>
      <c r="O4452" s="1">
        <f>VLOOKUP(A4452,'volatile collection data'!$G$6:$K$69,5,FALSE)</f>
        <v>1</v>
      </c>
      <c r="P4452" s="1" t="str">
        <f t="shared" si="417"/>
        <v>8C</v>
      </c>
      <c r="Q4452">
        <f t="shared" si="415"/>
        <v>0.54077639818666245</v>
      </c>
      <c r="R4452" t="str">
        <f t="shared" si="418"/>
        <v>13A_1-C&amp;4.74%4.74@6</v>
      </c>
      <c r="S4452" t="str">
        <f t="shared" si="419"/>
        <v>8C-13A-VCS-Loc-22</v>
      </c>
      <c r="T4452" t="str">
        <f>IFERROR(IF(VLOOKUP(S4452,Bad!$A:$A,1,FALSE)='RAW2'!S4452,"yes","no"),"no")</f>
        <v>no</v>
      </c>
      <c r="U4452" t="str">
        <f>IFERROR(VLOOKUP(F4452,compounds!$A:$B,2,FALSE),"")</f>
        <v/>
      </c>
      <c r="V4452" t="str">
        <f>VLOOKUP(B4452,'volatile collection data'!$O:$P,2,FALSE)</f>
        <v>26.apr.22 13</v>
      </c>
    </row>
    <row r="4453" spans="1:22" x14ac:dyDescent="0.2">
      <c r="A4453" t="s">
        <v>397</v>
      </c>
      <c r="B4453" s="1" t="str">
        <f t="shared" si="416"/>
        <v>8C</v>
      </c>
      <c r="C4453">
        <v>10.186</v>
      </c>
      <c r="D4453">
        <f t="shared" si="414"/>
        <v>10.19</v>
      </c>
      <c r="E4453">
        <f>VLOOKUP(D4453,'Peak Combiner'!$A$5:$D$4980,4,FALSE)</f>
        <v>10.18</v>
      </c>
      <c r="F4453">
        <f>IFERROR(VLOOKUP(D4453,rt_comb!$A:$B,2,FALSE),D4453)</f>
        <v>10.19</v>
      </c>
      <c r="G4453">
        <v>7388400</v>
      </c>
      <c r="H4453">
        <f>SUMIFS($G:$G,$E:$E,18.51,'RAW2'!$A:$A,'RAW2'!A4453)</f>
        <v>38666681</v>
      </c>
      <c r="I4453" s="1" t="str">
        <f>VLOOKUP(A4453,'volatile collection data'!$G$6:$H$69,2,FALSE)</f>
        <v>C</v>
      </c>
      <c r="J4453" s="1">
        <f>VLOOKUP(A4453,'volatile collection data'!$G$6:$I$69,3,FALSE)</f>
        <v>8</v>
      </c>
      <c r="K4453" s="1" t="str">
        <f>VLOOKUP(A4453,'volatile collection data'!$G$6:$N$69,8,FALSE)</f>
        <v>13A</v>
      </c>
      <c r="L4453" s="1">
        <f>VLOOKUP(A4453,'volatile collection data'!$G$6:$J$69,4,FALSE)</f>
        <v>4.74</v>
      </c>
      <c r="M4453" s="1">
        <f>VLOOKUP($A4453,'volatile collection data'!$G$6:$M$69,6,FALSE)</f>
        <v>6</v>
      </c>
      <c r="N4453" s="1">
        <f>VLOOKUP($A4453,'volatile collection data'!$G$6:$M$69,7,FALSE)</f>
        <v>4.74</v>
      </c>
      <c r="O4453" s="1">
        <f>VLOOKUP(A4453,'volatile collection data'!$G$6:$K$69,5,FALSE)</f>
        <v>1</v>
      </c>
      <c r="P4453" s="1" t="str">
        <f t="shared" si="417"/>
        <v>8C</v>
      </c>
      <c r="Q4453">
        <f t="shared" si="415"/>
        <v>0.20156037923389258</v>
      </c>
      <c r="R4453" t="str">
        <f t="shared" si="418"/>
        <v>13A_1-C&amp;4.74%4.74@6</v>
      </c>
      <c r="S4453" t="str">
        <f t="shared" si="419"/>
        <v>8C-13A-VCS-Loc-22</v>
      </c>
      <c r="T4453" t="str">
        <f>IFERROR(IF(VLOOKUP(S4453,Bad!$A:$A,1,FALSE)='RAW2'!S4453,"yes","no"),"no")</f>
        <v>no</v>
      </c>
      <c r="U4453" t="str">
        <f>IFERROR(VLOOKUP(F4453,compounds!$A:$B,2,FALSE),"")</f>
        <v/>
      </c>
      <c r="V4453" t="str">
        <f>VLOOKUP(B4453,'volatile collection data'!$O:$P,2,FALSE)</f>
        <v>26.apr.22 13</v>
      </c>
    </row>
    <row r="4454" spans="1:22" x14ac:dyDescent="0.2">
      <c r="A4454" t="s">
        <v>397</v>
      </c>
      <c r="B4454" s="1" t="str">
        <f t="shared" si="416"/>
        <v>8C</v>
      </c>
      <c r="C4454">
        <v>10.425000000000001</v>
      </c>
      <c r="D4454">
        <f t="shared" si="414"/>
        <v>10.43</v>
      </c>
      <c r="E4454">
        <f>VLOOKUP(D4454,'Peak Combiner'!$A$5:$D$4980,4,FALSE)</f>
        <v>10.43</v>
      </c>
      <c r="F4454">
        <f>IFERROR(VLOOKUP(D4454,rt_comb!$A:$B,2,FALSE),D4454)</f>
        <v>10.43</v>
      </c>
      <c r="G4454">
        <v>6310344</v>
      </c>
      <c r="H4454">
        <f>SUMIFS($G:$G,$E:$E,18.51,'RAW2'!$A:$A,'RAW2'!A4454)</f>
        <v>38666681</v>
      </c>
      <c r="I4454" s="1" t="str">
        <f>VLOOKUP(A4454,'volatile collection data'!$G$6:$H$69,2,FALSE)</f>
        <v>C</v>
      </c>
      <c r="J4454" s="1">
        <f>VLOOKUP(A4454,'volatile collection data'!$G$6:$I$69,3,FALSE)</f>
        <v>8</v>
      </c>
      <c r="K4454" s="1" t="str">
        <f>VLOOKUP(A4454,'volatile collection data'!$G$6:$N$69,8,FALSE)</f>
        <v>13A</v>
      </c>
      <c r="L4454" s="1">
        <f>VLOOKUP(A4454,'volatile collection data'!$G$6:$J$69,4,FALSE)</f>
        <v>4.74</v>
      </c>
      <c r="M4454" s="1">
        <f>VLOOKUP($A4454,'volatile collection data'!$G$6:$M$69,6,FALSE)</f>
        <v>6</v>
      </c>
      <c r="N4454" s="1">
        <f>VLOOKUP($A4454,'volatile collection data'!$G$6:$M$69,7,FALSE)</f>
        <v>4.74</v>
      </c>
      <c r="O4454" s="1">
        <f>VLOOKUP(A4454,'volatile collection data'!$G$6:$K$69,5,FALSE)</f>
        <v>1</v>
      </c>
      <c r="P4454" s="1" t="str">
        <f t="shared" si="417"/>
        <v>8C</v>
      </c>
      <c r="Q4454">
        <f t="shared" si="415"/>
        <v>0.17215030720268509</v>
      </c>
      <c r="R4454" t="str">
        <f t="shared" si="418"/>
        <v>13A_1-C&amp;4.74%4.74@6</v>
      </c>
      <c r="S4454" t="str">
        <f t="shared" si="419"/>
        <v>8C-13A-VCS-Loc-22</v>
      </c>
      <c r="T4454" t="str">
        <f>IFERROR(IF(VLOOKUP(S4454,Bad!$A:$A,1,FALSE)='RAW2'!S4454,"yes","no"),"no")</f>
        <v>no</v>
      </c>
      <c r="U4454" t="str">
        <f>IFERROR(VLOOKUP(F4454,compounds!$A:$B,2,FALSE),"")</f>
        <v/>
      </c>
      <c r="V4454" t="str">
        <f>VLOOKUP(B4454,'volatile collection data'!$O:$P,2,FALSE)</f>
        <v>26.apr.22 13</v>
      </c>
    </row>
    <row r="4455" spans="1:22" x14ac:dyDescent="0.2">
      <c r="A4455" t="s">
        <v>397</v>
      </c>
      <c r="B4455" s="1" t="str">
        <f t="shared" si="416"/>
        <v>8C</v>
      </c>
      <c r="C4455">
        <v>11.537000000000001</v>
      </c>
      <c r="D4455">
        <f t="shared" si="414"/>
        <v>11.54</v>
      </c>
      <c r="E4455">
        <f>VLOOKUP(D4455,'Peak Combiner'!$A$5:$D$4980,4,FALSE)</f>
        <v>11.54</v>
      </c>
      <c r="F4455">
        <f>IFERROR(VLOOKUP(D4455,rt_comb!$A:$B,2,FALSE),D4455)</f>
        <v>11.54</v>
      </c>
      <c r="G4455">
        <v>2386711</v>
      </c>
      <c r="H4455">
        <f>SUMIFS($G:$G,$E:$E,18.51,'RAW2'!$A:$A,'RAW2'!A4455)</f>
        <v>38666681</v>
      </c>
      <c r="I4455" s="1" t="str">
        <f>VLOOKUP(A4455,'volatile collection data'!$G$6:$H$69,2,FALSE)</f>
        <v>C</v>
      </c>
      <c r="J4455" s="1">
        <f>VLOOKUP(A4455,'volatile collection data'!$G$6:$I$69,3,FALSE)</f>
        <v>8</v>
      </c>
      <c r="K4455" s="1" t="str">
        <f>VLOOKUP(A4455,'volatile collection data'!$G$6:$N$69,8,FALSE)</f>
        <v>13A</v>
      </c>
      <c r="L4455" s="1">
        <f>VLOOKUP(A4455,'volatile collection data'!$G$6:$J$69,4,FALSE)</f>
        <v>4.74</v>
      </c>
      <c r="M4455" s="1">
        <f>VLOOKUP($A4455,'volatile collection data'!$G$6:$M$69,6,FALSE)</f>
        <v>6</v>
      </c>
      <c r="N4455" s="1">
        <f>VLOOKUP($A4455,'volatile collection data'!$G$6:$M$69,7,FALSE)</f>
        <v>4.74</v>
      </c>
      <c r="O4455" s="1">
        <f>VLOOKUP(A4455,'volatile collection data'!$G$6:$K$69,5,FALSE)</f>
        <v>1</v>
      </c>
      <c r="P4455" s="1" t="str">
        <f t="shared" si="417"/>
        <v>8C</v>
      </c>
      <c r="Q4455">
        <f t="shared" si="415"/>
        <v>6.5111035444981716E-2</v>
      </c>
      <c r="R4455" t="str">
        <f t="shared" si="418"/>
        <v>13A_1-C&amp;4.74%4.74@6</v>
      </c>
      <c r="S4455" t="str">
        <f t="shared" si="419"/>
        <v>8C-13A-VCS-Loc-22</v>
      </c>
      <c r="T4455" t="str">
        <f>IFERROR(IF(VLOOKUP(S4455,Bad!$A:$A,1,FALSE)='RAW2'!S4455,"yes","no"),"no")</f>
        <v>no</v>
      </c>
      <c r="U4455" t="str">
        <f>IFERROR(VLOOKUP(F4455,compounds!$A:$B,2,FALSE),"")</f>
        <v/>
      </c>
      <c r="V4455" t="str">
        <f>VLOOKUP(B4455,'volatile collection data'!$O:$P,2,FALSE)</f>
        <v>26.apr.22 13</v>
      </c>
    </row>
    <row r="4456" spans="1:22" x14ac:dyDescent="0.2">
      <c r="A4456" t="s">
        <v>397</v>
      </c>
      <c r="B4456" s="1" t="str">
        <f t="shared" si="416"/>
        <v>8C</v>
      </c>
      <c r="C4456">
        <v>12.404</v>
      </c>
      <c r="D4456">
        <f t="shared" si="414"/>
        <v>12.4</v>
      </c>
      <c r="E4456">
        <f>VLOOKUP(D4456,'Peak Combiner'!$A$5:$D$4980,4,FALSE)</f>
        <v>12.39</v>
      </c>
      <c r="F4456">
        <f>IFERROR(VLOOKUP(D4456,rt_comb!$A:$B,2,FALSE),D4456)</f>
        <v>12.39</v>
      </c>
      <c r="G4456">
        <v>1457550</v>
      </c>
      <c r="H4456">
        <f>SUMIFS($G:$G,$E:$E,18.51,'RAW2'!$A:$A,'RAW2'!A4456)</f>
        <v>38666681</v>
      </c>
      <c r="I4456" s="1" t="str">
        <f>VLOOKUP(A4456,'volatile collection data'!$G$6:$H$69,2,FALSE)</f>
        <v>C</v>
      </c>
      <c r="J4456" s="1">
        <f>VLOOKUP(A4456,'volatile collection data'!$G$6:$I$69,3,FALSE)</f>
        <v>8</v>
      </c>
      <c r="K4456" s="1" t="str">
        <f>VLOOKUP(A4456,'volatile collection data'!$G$6:$N$69,8,FALSE)</f>
        <v>13A</v>
      </c>
      <c r="L4456" s="1">
        <f>VLOOKUP(A4456,'volatile collection data'!$G$6:$J$69,4,FALSE)</f>
        <v>4.74</v>
      </c>
      <c r="M4456" s="1">
        <f>VLOOKUP($A4456,'volatile collection data'!$G$6:$M$69,6,FALSE)</f>
        <v>6</v>
      </c>
      <c r="N4456" s="1">
        <f>VLOOKUP($A4456,'volatile collection data'!$G$6:$M$69,7,FALSE)</f>
        <v>4.74</v>
      </c>
      <c r="O4456" s="1">
        <f>VLOOKUP(A4456,'volatile collection data'!$G$6:$K$69,5,FALSE)</f>
        <v>1</v>
      </c>
      <c r="P4456" s="1" t="str">
        <f t="shared" si="417"/>
        <v>8C</v>
      </c>
      <c r="Q4456">
        <f t="shared" si="415"/>
        <v>3.9762916294781021E-2</v>
      </c>
      <c r="R4456" t="str">
        <f t="shared" si="418"/>
        <v>13A_1-C&amp;4.74%4.74@6</v>
      </c>
      <c r="S4456" t="str">
        <f t="shared" si="419"/>
        <v>8C-13A-VCS-Loc-22</v>
      </c>
      <c r="T4456" t="str">
        <f>IFERROR(IF(VLOOKUP(S4456,Bad!$A:$A,1,FALSE)='RAW2'!S4456,"yes","no"),"no")</f>
        <v>no</v>
      </c>
      <c r="U4456" t="str">
        <f>IFERROR(VLOOKUP(F4456,compounds!$A:$B,2,FALSE),"")</f>
        <v>o+C5xe</v>
      </c>
      <c r="V4456" t="str">
        <f>VLOOKUP(B4456,'volatile collection data'!$O:$P,2,FALSE)</f>
        <v>26.apr.22 13</v>
      </c>
    </row>
    <row r="4457" spans="1:22" x14ac:dyDescent="0.2">
      <c r="A4457" t="s">
        <v>397</v>
      </c>
      <c r="B4457" s="1" t="str">
        <f t="shared" si="416"/>
        <v>8C</v>
      </c>
      <c r="C4457">
        <v>12.545</v>
      </c>
      <c r="D4457">
        <f t="shared" si="414"/>
        <v>12.55</v>
      </c>
      <c r="E4457">
        <f>VLOOKUP(D4457,'Peak Combiner'!$A$5:$D$4980,4,FALSE)</f>
        <v>12.53</v>
      </c>
      <c r="F4457">
        <f>IFERROR(VLOOKUP(D4457,rt_comb!$A:$B,2,FALSE),D4457)</f>
        <v>12.54</v>
      </c>
      <c r="G4457">
        <v>12543212</v>
      </c>
      <c r="H4457">
        <f>SUMIFS($G:$G,$E:$E,18.51,'RAW2'!$A:$A,'RAW2'!A4457)</f>
        <v>38666681</v>
      </c>
      <c r="I4457" s="1" t="str">
        <f>VLOOKUP(A4457,'volatile collection data'!$G$6:$H$69,2,FALSE)</f>
        <v>C</v>
      </c>
      <c r="J4457" s="1">
        <f>VLOOKUP(A4457,'volatile collection data'!$G$6:$I$69,3,FALSE)</f>
        <v>8</v>
      </c>
      <c r="K4457" s="1" t="str">
        <f>VLOOKUP(A4457,'volatile collection data'!$G$6:$N$69,8,FALSE)</f>
        <v>13A</v>
      </c>
      <c r="L4457" s="1">
        <f>VLOOKUP(A4457,'volatile collection data'!$G$6:$J$69,4,FALSE)</f>
        <v>4.74</v>
      </c>
      <c r="M4457" s="1">
        <f>VLOOKUP($A4457,'volatile collection data'!$G$6:$M$69,6,FALSE)</f>
        <v>6</v>
      </c>
      <c r="N4457" s="1">
        <f>VLOOKUP($A4457,'volatile collection data'!$G$6:$M$69,7,FALSE)</f>
        <v>4.74</v>
      </c>
      <c r="O4457" s="1">
        <f>VLOOKUP(A4457,'volatile collection data'!$G$6:$K$69,5,FALSE)</f>
        <v>1</v>
      </c>
      <c r="P4457" s="1" t="str">
        <f t="shared" si="417"/>
        <v>8C</v>
      </c>
      <c r="Q4457">
        <f t="shared" si="415"/>
        <v>0.34218701850618705</v>
      </c>
      <c r="R4457" t="str">
        <f t="shared" si="418"/>
        <v>13A_1-C&amp;4.74%4.74@6</v>
      </c>
      <c r="S4457" t="str">
        <f t="shared" si="419"/>
        <v>8C-13A-VCS-Loc-22</v>
      </c>
      <c r="T4457" t="str">
        <f>IFERROR(IF(VLOOKUP(S4457,Bad!$A:$A,1,FALSE)='RAW2'!S4457,"yes","no"),"no")</f>
        <v>no</v>
      </c>
      <c r="U4457" t="str">
        <f>IFERROR(VLOOKUP(F4457,compounds!$A:$B,2,FALSE),"")</f>
        <v>nonanal</v>
      </c>
      <c r="V4457" t="str">
        <f>VLOOKUP(B4457,'volatile collection data'!$O:$P,2,FALSE)</f>
        <v>26.apr.22 13</v>
      </c>
    </row>
    <row r="4458" spans="1:22" x14ac:dyDescent="0.2">
      <c r="A4458" t="s">
        <v>397</v>
      </c>
      <c r="B4458" s="1" t="str">
        <f t="shared" si="416"/>
        <v>8C</v>
      </c>
      <c r="C4458">
        <v>12.679</v>
      </c>
      <c r="D4458">
        <f t="shared" si="414"/>
        <v>12.68</v>
      </c>
      <c r="E4458">
        <f>VLOOKUP(D4458,'Peak Combiner'!$A$5:$D$4980,4,FALSE)</f>
        <v>12.68</v>
      </c>
      <c r="F4458">
        <f>IFERROR(VLOOKUP(D4458,rt_comb!$A:$B,2,FALSE),D4458)</f>
        <v>12.68</v>
      </c>
      <c r="G4458">
        <v>1116362</v>
      </c>
      <c r="H4458">
        <f>SUMIFS($G:$G,$E:$E,18.51,'RAW2'!$A:$A,'RAW2'!A4458)</f>
        <v>38666681</v>
      </c>
      <c r="I4458" s="1" t="str">
        <f>VLOOKUP(A4458,'volatile collection data'!$G$6:$H$69,2,FALSE)</f>
        <v>C</v>
      </c>
      <c r="J4458" s="1">
        <f>VLOOKUP(A4458,'volatile collection data'!$G$6:$I$69,3,FALSE)</f>
        <v>8</v>
      </c>
      <c r="K4458" s="1" t="str">
        <f>VLOOKUP(A4458,'volatile collection data'!$G$6:$N$69,8,FALSE)</f>
        <v>13A</v>
      </c>
      <c r="L4458" s="1">
        <f>VLOOKUP(A4458,'volatile collection data'!$G$6:$J$69,4,FALSE)</f>
        <v>4.74</v>
      </c>
      <c r="M4458" s="1">
        <f>VLOOKUP($A4458,'volatile collection data'!$G$6:$M$69,6,FALSE)</f>
        <v>6</v>
      </c>
      <c r="N4458" s="1">
        <f>VLOOKUP($A4458,'volatile collection data'!$G$6:$M$69,7,FALSE)</f>
        <v>4.74</v>
      </c>
      <c r="O4458" s="1">
        <f>VLOOKUP(A4458,'volatile collection data'!$G$6:$K$69,5,FALSE)</f>
        <v>1</v>
      </c>
      <c r="P4458" s="1" t="str">
        <f t="shared" si="417"/>
        <v>8C</v>
      </c>
      <c r="Q4458">
        <f t="shared" si="415"/>
        <v>3.0455084738550537E-2</v>
      </c>
      <c r="R4458" t="str">
        <f t="shared" si="418"/>
        <v>13A_1-C&amp;4.74%4.74@6</v>
      </c>
      <c r="S4458" t="str">
        <f t="shared" si="419"/>
        <v>8C-13A-VCS-Loc-22</v>
      </c>
      <c r="T4458" t="str">
        <f>IFERROR(IF(VLOOKUP(S4458,Bad!$A:$A,1,FALSE)='RAW2'!S4458,"yes","no"),"no")</f>
        <v>no</v>
      </c>
      <c r="U4458" t="str">
        <f>IFERROR(VLOOKUP(F4458,compounds!$A:$B,2,FALSE),"")</f>
        <v/>
      </c>
      <c r="V4458" t="str">
        <f>VLOOKUP(B4458,'volatile collection data'!$O:$P,2,FALSE)</f>
        <v>26.apr.22 13</v>
      </c>
    </row>
    <row r="4459" spans="1:22" x14ac:dyDescent="0.2">
      <c r="A4459" t="s">
        <v>397</v>
      </c>
      <c r="B4459" s="1" t="str">
        <f t="shared" si="416"/>
        <v>8C</v>
      </c>
      <c r="C4459">
        <v>12.845000000000001</v>
      </c>
      <c r="D4459">
        <f t="shared" si="414"/>
        <v>12.85</v>
      </c>
      <c r="E4459">
        <f>VLOOKUP(D4459,'Peak Combiner'!$A$5:$D$4980,4,FALSE)</f>
        <v>12.85</v>
      </c>
      <c r="F4459">
        <f>IFERROR(VLOOKUP(D4459,rt_comb!$A:$B,2,FALSE),D4459)</f>
        <v>12.85</v>
      </c>
      <c r="G4459">
        <v>1072212</v>
      </c>
      <c r="H4459">
        <f>SUMIFS($G:$G,$E:$E,18.51,'RAW2'!$A:$A,'RAW2'!A4459)</f>
        <v>38666681</v>
      </c>
      <c r="I4459" s="1" t="str">
        <f>VLOOKUP(A4459,'volatile collection data'!$G$6:$H$69,2,FALSE)</f>
        <v>C</v>
      </c>
      <c r="J4459" s="1">
        <f>VLOOKUP(A4459,'volatile collection data'!$G$6:$I$69,3,FALSE)</f>
        <v>8</v>
      </c>
      <c r="K4459" s="1" t="str">
        <f>VLOOKUP(A4459,'volatile collection data'!$G$6:$N$69,8,FALSE)</f>
        <v>13A</v>
      </c>
      <c r="L4459" s="1">
        <f>VLOOKUP(A4459,'volatile collection data'!$G$6:$J$69,4,FALSE)</f>
        <v>4.74</v>
      </c>
      <c r="M4459" s="1">
        <f>VLOOKUP($A4459,'volatile collection data'!$G$6:$M$69,6,FALSE)</f>
        <v>6</v>
      </c>
      <c r="N4459" s="1">
        <f>VLOOKUP($A4459,'volatile collection data'!$G$6:$M$69,7,FALSE)</f>
        <v>4.74</v>
      </c>
      <c r="O4459" s="1">
        <f>VLOOKUP(A4459,'volatile collection data'!$G$6:$K$69,5,FALSE)</f>
        <v>1</v>
      </c>
      <c r="P4459" s="1" t="str">
        <f t="shared" si="417"/>
        <v>8C</v>
      </c>
      <c r="Q4459">
        <f t="shared" si="415"/>
        <v>2.9250643893012074E-2</v>
      </c>
      <c r="R4459" t="str">
        <f t="shared" si="418"/>
        <v>13A_1-C&amp;4.74%4.74@6</v>
      </c>
      <c r="S4459" t="str">
        <f t="shared" si="419"/>
        <v>8C-13A-VCS-Loc-22</v>
      </c>
      <c r="T4459" t="str">
        <f>IFERROR(IF(VLOOKUP(S4459,Bad!$A:$A,1,FALSE)='RAW2'!S4459,"yes","no"),"no")</f>
        <v>no</v>
      </c>
      <c r="U4459" t="str">
        <f>IFERROR(VLOOKUP(F4459,compounds!$A:$B,2,FALSE),"")</f>
        <v/>
      </c>
      <c r="V4459" t="str">
        <f>VLOOKUP(B4459,'volatile collection data'!$O:$P,2,FALSE)</f>
        <v>26.apr.22 13</v>
      </c>
    </row>
    <row r="4460" spans="1:22" x14ac:dyDescent="0.2">
      <c r="A4460" t="s">
        <v>397</v>
      </c>
      <c r="B4460" s="1" t="str">
        <f t="shared" si="416"/>
        <v>8C</v>
      </c>
      <c r="C4460">
        <v>12.923</v>
      </c>
      <c r="D4460">
        <f t="shared" si="414"/>
        <v>12.92</v>
      </c>
      <c r="E4460">
        <f>VLOOKUP(D4460,'Peak Combiner'!$A$5:$D$4980,4,FALSE)</f>
        <v>12.91</v>
      </c>
      <c r="F4460">
        <f>IFERROR(VLOOKUP(D4460,rt_comb!$A:$B,2,FALSE),D4460)</f>
        <v>12.92</v>
      </c>
      <c r="G4460">
        <v>4357891</v>
      </c>
      <c r="H4460">
        <f>SUMIFS($G:$G,$E:$E,18.51,'RAW2'!$A:$A,'RAW2'!A4460)</f>
        <v>38666681</v>
      </c>
      <c r="I4460" s="1" t="str">
        <f>VLOOKUP(A4460,'volatile collection data'!$G$6:$H$69,2,FALSE)</f>
        <v>C</v>
      </c>
      <c r="J4460" s="1">
        <f>VLOOKUP(A4460,'volatile collection data'!$G$6:$I$69,3,FALSE)</f>
        <v>8</v>
      </c>
      <c r="K4460" s="1" t="str">
        <f>VLOOKUP(A4460,'volatile collection data'!$G$6:$N$69,8,FALSE)</f>
        <v>13A</v>
      </c>
      <c r="L4460" s="1">
        <f>VLOOKUP(A4460,'volatile collection data'!$G$6:$J$69,4,FALSE)</f>
        <v>4.74</v>
      </c>
      <c r="M4460" s="1">
        <f>VLOOKUP($A4460,'volatile collection data'!$G$6:$M$69,6,FALSE)</f>
        <v>6</v>
      </c>
      <c r="N4460" s="1">
        <f>VLOOKUP($A4460,'volatile collection data'!$G$6:$M$69,7,FALSE)</f>
        <v>4.74</v>
      </c>
      <c r="O4460" s="1">
        <f>VLOOKUP(A4460,'volatile collection data'!$G$6:$K$69,5,FALSE)</f>
        <v>1</v>
      </c>
      <c r="P4460" s="1" t="str">
        <f t="shared" si="417"/>
        <v>8C</v>
      </c>
      <c r="Q4460">
        <f t="shared" si="415"/>
        <v>0.11888611372150498</v>
      </c>
      <c r="R4460" t="str">
        <f t="shared" si="418"/>
        <v>13A_1-C&amp;4.74%4.74@6</v>
      </c>
      <c r="S4460" t="str">
        <f t="shared" si="419"/>
        <v>8C-13A-VCS-Loc-22</v>
      </c>
      <c r="T4460" t="str">
        <f>IFERROR(IF(VLOOKUP(S4460,Bad!$A:$A,1,FALSE)='RAW2'!S4460,"yes","no"),"no")</f>
        <v>no</v>
      </c>
      <c r="U4460" t="str">
        <f>IFERROR(VLOOKUP(F4460,compounds!$A:$B,2,FALSE),"")</f>
        <v/>
      </c>
      <c r="V4460" t="str">
        <f>VLOOKUP(B4460,'volatile collection data'!$O:$P,2,FALSE)</f>
        <v>26.apr.22 13</v>
      </c>
    </row>
    <row r="4461" spans="1:22" x14ac:dyDescent="0.2">
      <c r="A4461" t="s">
        <v>397</v>
      </c>
      <c r="B4461" s="1" t="str">
        <f t="shared" si="416"/>
        <v>8C</v>
      </c>
      <c r="C4461">
        <v>14.256</v>
      </c>
      <c r="D4461">
        <f t="shared" si="414"/>
        <v>14.26</v>
      </c>
      <c r="E4461">
        <f>VLOOKUP(D4461,'Peak Combiner'!$A$5:$D$4980,4,FALSE)</f>
        <v>14.25</v>
      </c>
      <c r="F4461">
        <f>IFERROR(VLOOKUP(D4461,rt_comb!$A:$B,2,FALSE),D4461)</f>
        <v>14.25</v>
      </c>
      <c r="G4461">
        <v>1245323</v>
      </c>
      <c r="H4461">
        <f>SUMIFS($G:$G,$E:$E,18.51,'RAW2'!$A:$A,'RAW2'!A4461)</f>
        <v>38666681</v>
      </c>
      <c r="I4461" s="1" t="str">
        <f>VLOOKUP(A4461,'volatile collection data'!$G$6:$H$69,2,FALSE)</f>
        <v>C</v>
      </c>
      <c r="J4461" s="1">
        <f>VLOOKUP(A4461,'volatile collection data'!$G$6:$I$69,3,FALSE)</f>
        <v>8</v>
      </c>
      <c r="K4461" s="1" t="str">
        <f>VLOOKUP(A4461,'volatile collection data'!$G$6:$N$69,8,FALSE)</f>
        <v>13A</v>
      </c>
      <c r="L4461" s="1">
        <f>VLOOKUP(A4461,'volatile collection data'!$G$6:$J$69,4,FALSE)</f>
        <v>4.74</v>
      </c>
      <c r="M4461" s="1">
        <f>VLOOKUP($A4461,'volatile collection data'!$G$6:$M$69,6,FALSE)</f>
        <v>6</v>
      </c>
      <c r="N4461" s="1">
        <f>VLOOKUP($A4461,'volatile collection data'!$G$6:$M$69,7,FALSE)</f>
        <v>4.74</v>
      </c>
      <c r="O4461" s="1">
        <f>VLOOKUP(A4461,'volatile collection data'!$G$6:$K$69,5,FALSE)</f>
        <v>1</v>
      </c>
      <c r="P4461" s="1" t="str">
        <f t="shared" si="417"/>
        <v>8C</v>
      </c>
      <c r="Q4461">
        <f t="shared" si="415"/>
        <v>3.3973225075617022E-2</v>
      </c>
      <c r="R4461" t="str">
        <f t="shared" si="418"/>
        <v>13A_1-C&amp;4.74%4.74@6</v>
      </c>
      <c r="S4461" t="str">
        <f t="shared" si="419"/>
        <v>8C-13A-VCS-Loc-22</v>
      </c>
      <c r="T4461" t="str">
        <f>IFERROR(IF(VLOOKUP(S4461,Bad!$A:$A,1,FALSE)='RAW2'!S4461,"yes","no"),"no")</f>
        <v>no</v>
      </c>
      <c r="U4461" t="str">
        <f>IFERROR(VLOOKUP(F4461,compounds!$A:$B,2,FALSE),"")</f>
        <v>p-trimethyl</v>
      </c>
      <c r="V4461" t="str">
        <f>VLOOKUP(B4461,'volatile collection data'!$O:$P,2,FALSE)</f>
        <v>26.apr.22 13</v>
      </c>
    </row>
    <row r="4462" spans="1:22" x14ac:dyDescent="0.2">
      <c r="A4462" t="s">
        <v>397</v>
      </c>
      <c r="B4462" s="1" t="str">
        <f t="shared" si="416"/>
        <v>8C</v>
      </c>
      <c r="C4462">
        <v>15.239000000000001</v>
      </c>
      <c r="D4462">
        <f t="shared" si="414"/>
        <v>15.24</v>
      </c>
      <c r="E4462">
        <f>VLOOKUP(D4462,'Peak Combiner'!$A$5:$D$4980,4,FALSE)</f>
        <v>15.24</v>
      </c>
      <c r="F4462">
        <f>IFERROR(VLOOKUP(D4462,rt_comb!$A:$B,2,FALSE),D4462)</f>
        <v>15.24</v>
      </c>
      <c r="G4462">
        <v>3258572</v>
      </c>
      <c r="H4462">
        <f>SUMIFS($G:$G,$E:$E,18.51,'RAW2'!$A:$A,'RAW2'!A4462)</f>
        <v>38666681</v>
      </c>
      <c r="I4462" s="1" t="str">
        <f>VLOOKUP(A4462,'volatile collection data'!$G$6:$H$69,2,FALSE)</f>
        <v>C</v>
      </c>
      <c r="J4462" s="1">
        <f>VLOOKUP(A4462,'volatile collection data'!$G$6:$I$69,3,FALSE)</f>
        <v>8</v>
      </c>
      <c r="K4462" s="1" t="str">
        <f>VLOOKUP(A4462,'volatile collection data'!$G$6:$N$69,8,FALSE)</f>
        <v>13A</v>
      </c>
      <c r="L4462" s="1">
        <f>VLOOKUP(A4462,'volatile collection data'!$G$6:$J$69,4,FALSE)</f>
        <v>4.74</v>
      </c>
      <c r="M4462" s="1">
        <f>VLOOKUP($A4462,'volatile collection data'!$G$6:$M$69,6,FALSE)</f>
        <v>6</v>
      </c>
      <c r="N4462" s="1">
        <f>VLOOKUP($A4462,'volatile collection data'!$G$6:$M$69,7,FALSE)</f>
        <v>4.74</v>
      </c>
      <c r="O4462" s="1">
        <f>VLOOKUP(A4462,'volatile collection data'!$G$6:$K$69,5,FALSE)</f>
        <v>1</v>
      </c>
      <c r="P4462" s="1" t="str">
        <f t="shared" si="417"/>
        <v>8C</v>
      </c>
      <c r="Q4462">
        <f t="shared" si="415"/>
        <v>8.8895973158050978E-2</v>
      </c>
      <c r="R4462" t="str">
        <f t="shared" si="418"/>
        <v>13A_1-C&amp;4.74%4.74@6</v>
      </c>
      <c r="S4462" t="str">
        <f t="shared" si="419"/>
        <v>8C-13A-VCS-Loc-22</v>
      </c>
      <c r="T4462" t="str">
        <f>IFERROR(IF(VLOOKUP(S4462,Bad!$A:$A,1,FALSE)='RAW2'!S4462,"yes","no"),"no")</f>
        <v>no</v>
      </c>
      <c r="U4462" t="str">
        <f>IFERROR(VLOOKUP(F4462,compounds!$A:$B,2,FALSE),"")</f>
        <v/>
      </c>
      <c r="V4462" t="str">
        <f>VLOOKUP(B4462,'volatile collection data'!$O:$P,2,FALSE)</f>
        <v>26.apr.22 13</v>
      </c>
    </row>
    <row r="4463" spans="1:22" x14ac:dyDescent="0.2">
      <c r="A4463" t="s">
        <v>397</v>
      </c>
      <c r="B4463" s="1" t="str">
        <f t="shared" si="416"/>
        <v>8C</v>
      </c>
      <c r="C4463">
        <v>15.561999999999999</v>
      </c>
      <c r="D4463">
        <f t="shared" si="414"/>
        <v>15.56</v>
      </c>
      <c r="E4463">
        <f>VLOOKUP(D4463,'Peak Combiner'!$A$5:$D$4980,4,FALSE)</f>
        <v>15.55</v>
      </c>
      <c r="F4463">
        <f>IFERROR(VLOOKUP(D4463,rt_comb!$A:$B,2,FALSE),D4463)</f>
        <v>15.56</v>
      </c>
      <c r="G4463">
        <v>12676816</v>
      </c>
      <c r="H4463">
        <f>SUMIFS($G:$G,$E:$E,18.51,'RAW2'!$A:$A,'RAW2'!A4463)</f>
        <v>38666681</v>
      </c>
      <c r="I4463" s="1" t="str">
        <f>VLOOKUP(A4463,'volatile collection data'!$G$6:$H$69,2,FALSE)</f>
        <v>C</v>
      </c>
      <c r="J4463" s="1">
        <f>VLOOKUP(A4463,'volatile collection data'!$G$6:$I$69,3,FALSE)</f>
        <v>8</v>
      </c>
      <c r="K4463" s="1" t="str">
        <f>VLOOKUP(A4463,'volatile collection data'!$G$6:$N$69,8,FALSE)</f>
        <v>13A</v>
      </c>
      <c r="L4463" s="1">
        <f>VLOOKUP(A4463,'volatile collection data'!$G$6:$J$69,4,FALSE)</f>
        <v>4.74</v>
      </c>
      <c r="M4463" s="1">
        <f>VLOOKUP($A4463,'volatile collection data'!$G$6:$M$69,6,FALSE)</f>
        <v>6</v>
      </c>
      <c r="N4463" s="1">
        <f>VLOOKUP($A4463,'volatile collection data'!$G$6:$M$69,7,FALSE)</f>
        <v>4.74</v>
      </c>
      <c r="O4463" s="1">
        <f>VLOOKUP(A4463,'volatile collection data'!$G$6:$K$69,5,FALSE)</f>
        <v>1</v>
      </c>
      <c r="P4463" s="1" t="str">
        <f t="shared" si="417"/>
        <v>8C</v>
      </c>
      <c r="Q4463">
        <f t="shared" si="415"/>
        <v>0.34583182291677184</v>
      </c>
      <c r="R4463" t="str">
        <f t="shared" si="418"/>
        <v>13A_1-C&amp;4.74%4.74@6</v>
      </c>
      <c r="S4463" t="str">
        <f t="shared" si="419"/>
        <v>8C-13A-VCS-Loc-22</v>
      </c>
      <c r="T4463" t="str">
        <f>IFERROR(IF(VLOOKUP(S4463,Bad!$A:$A,1,FALSE)='RAW2'!S4463,"yes","no"),"no")</f>
        <v>no</v>
      </c>
      <c r="U4463" t="str">
        <f>IFERROR(VLOOKUP(F4463,compounds!$A:$B,2,FALSE),"")</f>
        <v>decanal</v>
      </c>
      <c r="V4463" t="str">
        <f>VLOOKUP(B4463,'volatile collection data'!$O:$P,2,FALSE)</f>
        <v>26.apr.22 13</v>
      </c>
    </row>
    <row r="4464" spans="1:22" x14ac:dyDescent="0.2">
      <c r="A4464" t="s">
        <v>397</v>
      </c>
      <c r="B4464" s="1" t="str">
        <f t="shared" si="416"/>
        <v>8C</v>
      </c>
      <c r="C4464">
        <v>15.779</v>
      </c>
      <c r="D4464">
        <f t="shared" si="414"/>
        <v>15.78</v>
      </c>
      <c r="E4464">
        <f>VLOOKUP(D4464,'Peak Combiner'!$A$5:$D$4980,4,FALSE)</f>
        <v>15.77</v>
      </c>
      <c r="F4464">
        <f>IFERROR(VLOOKUP(D4464,rt_comb!$A:$B,2,FALSE),D4464)</f>
        <v>15.78</v>
      </c>
      <c r="G4464">
        <v>2511508</v>
      </c>
      <c r="H4464">
        <f>SUMIFS($G:$G,$E:$E,18.51,'RAW2'!$A:$A,'RAW2'!A4464)</f>
        <v>38666681</v>
      </c>
      <c r="I4464" s="1" t="str">
        <f>VLOOKUP(A4464,'volatile collection data'!$G$6:$H$69,2,FALSE)</f>
        <v>C</v>
      </c>
      <c r="J4464" s="1">
        <f>VLOOKUP(A4464,'volatile collection data'!$G$6:$I$69,3,FALSE)</f>
        <v>8</v>
      </c>
      <c r="K4464" s="1" t="str">
        <f>VLOOKUP(A4464,'volatile collection data'!$G$6:$N$69,8,FALSE)</f>
        <v>13A</v>
      </c>
      <c r="L4464" s="1">
        <f>VLOOKUP(A4464,'volatile collection data'!$G$6:$J$69,4,FALSE)</f>
        <v>4.74</v>
      </c>
      <c r="M4464" s="1">
        <f>VLOOKUP($A4464,'volatile collection data'!$G$6:$M$69,6,FALSE)</f>
        <v>6</v>
      </c>
      <c r="N4464" s="1">
        <f>VLOOKUP($A4464,'volatile collection data'!$G$6:$M$69,7,FALSE)</f>
        <v>4.74</v>
      </c>
      <c r="O4464" s="1">
        <f>VLOOKUP(A4464,'volatile collection data'!$G$6:$K$69,5,FALSE)</f>
        <v>1</v>
      </c>
      <c r="P4464" s="1" t="str">
        <f t="shared" si="417"/>
        <v>8C</v>
      </c>
      <c r="Q4464">
        <f t="shared" si="415"/>
        <v>6.8515579141485997E-2</v>
      </c>
      <c r="R4464" t="str">
        <f t="shared" si="418"/>
        <v>13A_1-C&amp;4.74%4.74@6</v>
      </c>
      <c r="S4464" t="str">
        <f t="shared" si="419"/>
        <v>8C-13A-VCS-Loc-22</v>
      </c>
      <c r="T4464" t="str">
        <f>IFERROR(IF(VLOOKUP(S4464,Bad!$A:$A,1,FALSE)='RAW2'!S4464,"yes","no"),"no")</f>
        <v>no</v>
      </c>
      <c r="U4464" t="str">
        <f>IFERROR(VLOOKUP(F4464,compounds!$A:$B,2,FALSE),"")</f>
        <v/>
      </c>
      <c r="V4464" t="str">
        <f>VLOOKUP(B4464,'volatile collection data'!$O:$P,2,FALSE)</f>
        <v>26.apr.22 13</v>
      </c>
    </row>
    <row r="4465" spans="1:22" x14ac:dyDescent="0.2">
      <c r="A4465" t="s">
        <v>397</v>
      </c>
      <c r="B4465" s="1" t="str">
        <f t="shared" si="416"/>
        <v>8C</v>
      </c>
      <c r="C4465">
        <v>16.048999999999999</v>
      </c>
      <c r="D4465">
        <f t="shared" si="414"/>
        <v>16.05</v>
      </c>
      <c r="E4465">
        <f>VLOOKUP(D4465,'Peak Combiner'!$A$5:$D$4980,4,FALSE)</f>
        <v>16.05</v>
      </c>
      <c r="F4465">
        <f>IFERROR(VLOOKUP(D4465,rt_comb!$A:$B,2,FALSE),D4465)</f>
        <v>16.05</v>
      </c>
      <c r="G4465">
        <v>3203134</v>
      </c>
      <c r="H4465">
        <f>SUMIFS($G:$G,$E:$E,18.51,'RAW2'!$A:$A,'RAW2'!A4465)</f>
        <v>38666681</v>
      </c>
      <c r="I4465" s="1" t="str">
        <f>VLOOKUP(A4465,'volatile collection data'!$G$6:$H$69,2,FALSE)</f>
        <v>C</v>
      </c>
      <c r="J4465" s="1">
        <f>VLOOKUP(A4465,'volatile collection data'!$G$6:$I$69,3,FALSE)</f>
        <v>8</v>
      </c>
      <c r="K4465" s="1" t="str">
        <f>VLOOKUP(A4465,'volatile collection data'!$G$6:$N$69,8,FALSE)</f>
        <v>13A</v>
      </c>
      <c r="L4465" s="1">
        <f>VLOOKUP(A4465,'volatile collection data'!$G$6:$J$69,4,FALSE)</f>
        <v>4.74</v>
      </c>
      <c r="M4465" s="1">
        <f>VLOOKUP($A4465,'volatile collection data'!$G$6:$M$69,6,FALSE)</f>
        <v>6</v>
      </c>
      <c r="N4465" s="1">
        <f>VLOOKUP($A4465,'volatile collection data'!$G$6:$M$69,7,FALSE)</f>
        <v>4.74</v>
      </c>
      <c r="O4465" s="1">
        <f>VLOOKUP(A4465,'volatile collection data'!$G$6:$K$69,5,FALSE)</f>
        <v>1</v>
      </c>
      <c r="P4465" s="1" t="str">
        <f t="shared" si="417"/>
        <v>8C</v>
      </c>
      <c r="Q4465">
        <f t="shared" si="415"/>
        <v>8.7383588297462955E-2</v>
      </c>
      <c r="R4465" t="str">
        <f t="shared" si="418"/>
        <v>13A_1-C&amp;4.74%4.74@6</v>
      </c>
      <c r="S4465" t="str">
        <f t="shared" si="419"/>
        <v>8C-13A-VCS-Loc-22</v>
      </c>
      <c r="T4465" t="str">
        <f>IFERROR(IF(VLOOKUP(S4465,Bad!$A:$A,1,FALSE)='RAW2'!S4465,"yes","no"),"no")</f>
        <v>no</v>
      </c>
      <c r="U4465" t="str">
        <f>IFERROR(VLOOKUP(F4465,compounds!$A:$B,2,FALSE),"")</f>
        <v/>
      </c>
      <c r="V4465" t="str">
        <f>VLOOKUP(B4465,'volatile collection data'!$O:$P,2,FALSE)</f>
        <v>26.apr.22 13</v>
      </c>
    </row>
    <row r="4466" spans="1:22" x14ac:dyDescent="0.2">
      <c r="A4466" t="s">
        <v>397</v>
      </c>
      <c r="B4466" s="1" t="str">
        <f t="shared" si="416"/>
        <v>8C</v>
      </c>
      <c r="C4466">
        <v>16.452000000000002</v>
      </c>
      <c r="D4466">
        <f t="shared" si="414"/>
        <v>16.45</v>
      </c>
      <c r="E4466">
        <f>VLOOKUP(D4466,'Peak Combiner'!$A$5:$D$4980,4,FALSE)</f>
        <v>16.440000000000001</v>
      </c>
      <c r="F4466">
        <f>IFERROR(VLOOKUP(D4466,rt_comb!$A:$B,2,FALSE),D4466)</f>
        <v>16.45</v>
      </c>
      <c r="G4466">
        <v>2287604</v>
      </c>
      <c r="H4466">
        <f>SUMIFS($G:$G,$E:$E,18.51,'RAW2'!$A:$A,'RAW2'!A4466)</f>
        <v>38666681</v>
      </c>
      <c r="I4466" s="1" t="str">
        <f>VLOOKUP(A4466,'volatile collection data'!$G$6:$H$69,2,FALSE)</f>
        <v>C</v>
      </c>
      <c r="J4466" s="1">
        <f>VLOOKUP(A4466,'volatile collection data'!$G$6:$I$69,3,FALSE)</f>
        <v>8</v>
      </c>
      <c r="K4466" s="1" t="str">
        <f>VLOOKUP(A4466,'volatile collection data'!$G$6:$N$69,8,FALSE)</f>
        <v>13A</v>
      </c>
      <c r="L4466" s="1">
        <f>VLOOKUP(A4466,'volatile collection data'!$G$6:$J$69,4,FALSE)</f>
        <v>4.74</v>
      </c>
      <c r="M4466" s="1">
        <f>VLOOKUP($A4466,'volatile collection data'!$G$6:$M$69,6,FALSE)</f>
        <v>6</v>
      </c>
      <c r="N4466" s="1">
        <f>VLOOKUP($A4466,'volatile collection data'!$G$6:$M$69,7,FALSE)</f>
        <v>4.74</v>
      </c>
      <c r="O4466" s="1">
        <f>VLOOKUP(A4466,'volatile collection data'!$G$6:$K$69,5,FALSE)</f>
        <v>1</v>
      </c>
      <c r="P4466" s="1" t="str">
        <f t="shared" si="417"/>
        <v>8C</v>
      </c>
      <c r="Q4466">
        <f t="shared" si="415"/>
        <v>6.2407331733118077E-2</v>
      </c>
      <c r="R4466" t="str">
        <f t="shared" si="418"/>
        <v>13A_1-C&amp;4.74%4.74@6</v>
      </c>
      <c r="S4466" t="str">
        <f t="shared" si="419"/>
        <v>8C-13A-VCS-Loc-22</v>
      </c>
      <c r="T4466" t="str">
        <f>IFERROR(IF(VLOOKUP(S4466,Bad!$A:$A,1,FALSE)='RAW2'!S4466,"yes","no"),"no")</f>
        <v>no</v>
      </c>
      <c r="U4466" t="str">
        <f>IFERROR(VLOOKUP(F4466,compounds!$A:$B,2,FALSE),"")</f>
        <v/>
      </c>
      <c r="V4466" t="str">
        <f>VLOOKUP(B4466,'volatile collection data'!$O:$P,2,FALSE)</f>
        <v>26.apr.22 13</v>
      </c>
    </row>
    <row r="4467" spans="1:22" x14ac:dyDescent="0.2">
      <c r="A4467" t="s">
        <v>397</v>
      </c>
      <c r="B4467" s="1" t="str">
        <f t="shared" si="416"/>
        <v>8C</v>
      </c>
      <c r="C4467">
        <v>18.411999999999999</v>
      </c>
      <c r="D4467">
        <f t="shared" si="414"/>
        <v>18.41</v>
      </c>
      <c r="E4467">
        <f>VLOOKUP(D4467,'Peak Combiner'!$A$5:$D$4980,4,FALSE)</f>
        <v>18.41</v>
      </c>
      <c r="F4467">
        <f>IFERROR(VLOOKUP(D4467,rt_comb!$A:$B,2,FALSE),D4467)</f>
        <v>18.41</v>
      </c>
      <c r="G4467">
        <v>1544189</v>
      </c>
      <c r="H4467">
        <f>SUMIFS($G:$G,$E:$E,18.51,'RAW2'!$A:$A,'RAW2'!A4467)</f>
        <v>38666681</v>
      </c>
      <c r="I4467" s="1" t="str">
        <f>VLOOKUP(A4467,'volatile collection data'!$G$6:$H$69,2,FALSE)</f>
        <v>C</v>
      </c>
      <c r="J4467" s="1">
        <f>VLOOKUP(A4467,'volatile collection data'!$G$6:$I$69,3,FALSE)</f>
        <v>8</v>
      </c>
      <c r="K4467" s="1" t="str">
        <f>VLOOKUP(A4467,'volatile collection data'!$G$6:$N$69,8,FALSE)</f>
        <v>13A</v>
      </c>
      <c r="L4467" s="1">
        <f>VLOOKUP(A4467,'volatile collection data'!$G$6:$J$69,4,FALSE)</f>
        <v>4.74</v>
      </c>
      <c r="M4467" s="1">
        <f>VLOOKUP($A4467,'volatile collection data'!$G$6:$M$69,6,FALSE)</f>
        <v>6</v>
      </c>
      <c r="N4467" s="1">
        <f>VLOOKUP($A4467,'volatile collection data'!$G$6:$M$69,7,FALSE)</f>
        <v>4.74</v>
      </c>
      <c r="O4467" s="1">
        <f>VLOOKUP(A4467,'volatile collection data'!$G$6:$K$69,5,FALSE)</f>
        <v>1</v>
      </c>
      <c r="P4467" s="1" t="str">
        <f t="shared" si="417"/>
        <v>8C</v>
      </c>
      <c r="Q4467">
        <f t="shared" si="415"/>
        <v>4.2126484820638486E-2</v>
      </c>
      <c r="R4467" t="str">
        <f t="shared" si="418"/>
        <v>13A_1-C&amp;4.74%4.74@6</v>
      </c>
      <c r="S4467" t="str">
        <f t="shared" si="419"/>
        <v>8C-13A-VCS-Loc-22</v>
      </c>
      <c r="T4467" t="str">
        <f>IFERROR(IF(VLOOKUP(S4467,Bad!$A:$A,1,FALSE)='RAW2'!S4467,"yes","no"),"no")</f>
        <v>no</v>
      </c>
      <c r="U4467" t="str">
        <f>IFERROR(VLOOKUP(F4467,compounds!$A:$B,2,FALSE),"")</f>
        <v/>
      </c>
      <c r="V4467" t="str">
        <f>VLOOKUP(B4467,'volatile collection data'!$O:$P,2,FALSE)</f>
        <v>26.apr.22 13</v>
      </c>
    </row>
    <row r="4468" spans="1:22" x14ac:dyDescent="0.2">
      <c r="A4468" t="s">
        <v>397</v>
      </c>
      <c r="B4468" s="1" t="str">
        <f t="shared" si="416"/>
        <v>8C</v>
      </c>
      <c r="C4468">
        <v>18.515999999999998</v>
      </c>
      <c r="D4468">
        <f t="shared" si="414"/>
        <v>18.52</v>
      </c>
      <c r="E4468">
        <f>VLOOKUP(D4468,'Peak Combiner'!$A$5:$D$4980,4,FALSE)</f>
        <v>18.510000000000002</v>
      </c>
      <c r="F4468">
        <f>IFERROR(VLOOKUP(D4468,rt_comb!$A:$B,2,FALSE),D4468)</f>
        <v>18.52</v>
      </c>
      <c r="G4468">
        <v>38666681</v>
      </c>
      <c r="H4468">
        <f>SUMIFS($G:$G,$E:$E,18.51,'RAW2'!$A:$A,'RAW2'!A4468)</f>
        <v>38666681</v>
      </c>
      <c r="I4468" s="1" t="str">
        <f>VLOOKUP(A4468,'volatile collection data'!$G$6:$H$69,2,FALSE)</f>
        <v>C</v>
      </c>
      <c r="J4468" s="1">
        <f>VLOOKUP(A4468,'volatile collection data'!$G$6:$I$69,3,FALSE)</f>
        <v>8</v>
      </c>
      <c r="K4468" s="1" t="str">
        <f>VLOOKUP(A4468,'volatile collection data'!$G$6:$N$69,8,FALSE)</f>
        <v>13A</v>
      </c>
      <c r="L4468" s="1">
        <f>VLOOKUP(A4468,'volatile collection data'!$G$6:$J$69,4,FALSE)</f>
        <v>4.74</v>
      </c>
      <c r="M4468" s="1">
        <f>VLOOKUP($A4468,'volatile collection data'!$G$6:$M$69,6,FALSE)</f>
        <v>6</v>
      </c>
      <c r="N4468" s="1">
        <f>VLOOKUP($A4468,'volatile collection data'!$G$6:$M$69,7,FALSE)</f>
        <v>4.74</v>
      </c>
      <c r="O4468" s="1">
        <f>VLOOKUP(A4468,'volatile collection data'!$G$6:$K$69,5,FALSE)</f>
        <v>1</v>
      </c>
      <c r="P4468" s="1" t="str">
        <f t="shared" si="417"/>
        <v>8C</v>
      </c>
      <c r="Q4468">
        <f t="shared" si="415"/>
        <v>1.0548523206751055</v>
      </c>
      <c r="R4468" t="str">
        <f t="shared" si="418"/>
        <v>13A_1-C&amp;4.74%4.74@6</v>
      </c>
      <c r="S4468" t="str">
        <f t="shared" si="419"/>
        <v>8C-13A-VCS-Loc-22</v>
      </c>
      <c r="T4468" t="str">
        <f>IFERROR(IF(VLOOKUP(S4468,Bad!$A:$A,1,FALSE)='RAW2'!S4468,"yes","no"),"no")</f>
        <v>no</v>
      </c>
      <c r="U4468" t="str">
        <f>IFERROR(VLOOKUP(F4468,compounds!$A:$B,2,FALSE),"")</f>
        <v>standard</v>
      </c>
      <c r="V4468" t="str">
        <f>VLOOKUP(B4468,'volatile collection data'!$O:$P,2,FALSE)</f>
        <v>26.apr.22 13</v>
      </c>
    </row>
    <row r="4469" spans="1:22" x14ac:dyDescent="0.2">
      <c r="A4469" t="s">
        <v>397</v>
      </c>
      <c r="B4469" s="1" t="str">
        <f t="shared" si="416"/>
        <v>8C</v>
      </c>
      <c r="C4469">
        <v>18.768000000000001</v>
      </c>
      <c r="D4469">
        <f t="shared" si="414"/>
        <v>18.77</v>
      </c>
      <c r="E4469">
        <f>VLOOKUP(D4469,'Peak Combiner'!$A$5:$D$4980,4,FALSE)</f>
        <v>18.760000000000002</v>
      </c>
      <c r="F4469">
        <f>IFERROR(VLOOKUP(D4469,rt_comb!$A:$B,2,FALSE),D4469)</f>
        <v>18.77</v>
      </c>
      <c r="G4469">
        <v>1637209</v>
      </c>
      <c r="H4469">
        <f>SUMIFS($G:$G,$E:$E,18.51,'RAW2'!$A:$A,'RAW2'!A4469)</f>
        <v>38666681</v>
      </c>
      <c r="I4469" s="1" t="str">
        <f>VLOOKUP(A4469,'volatile collection data'!$G$6:$H$69,2,FALSE)</f>
        <v>C</v>
      </c>
      <c r="J4469" s="1">
        <f>VLOOKUP(A4469,'volatile collection data'!$G$6:$I$69,3,FALSE)</f>
        <v>8</v>
      </c>
      <c r="K4469" s="1" t="str">
        <f>VLOOKUP(A4469,'volatile collection data'!$G$6:$N$69,8,FALSE)</f>
        <v>13A</v>
      </c>
      <c r="L4469" s="1">
        <f>VLOOKUP(A4469,'volatile collection data'!$G$6:$J$69,4,FALSE)</f>
        <v>4.74</v>
      </c>
      <c r="M4469" s="1">
        <f>VLOOKUP($A4469,'volatile collection data'!$G$6:$M$69,6,FALSE)</f>
        <v>6</v>
      </c>
      <c r="N4469" s="1">
        <f>VLOOKUP($A4469,'volatile collection data'!$G$6:$M$69,7,FALSE)</f>
        <v>4.74</v>
      </c>
      <c r="O4469" s="1">
        <f>VLOOKUP(A4469,'volatile collection data'!$G$6:$K$69,5,FALSE)</f>
        <v>1</v>
      </c>
      <c r="P4469" s="1" t="str">
        <f t="shared" si="417"/>
        <v>8C</v>
      </c>
      <c r="Q4469">
        <f t="shared" si="415"/>
        <v>4.466413119554194E-2</v>
      </c>
      <c r="R4469" t="str">
        <f t="shared" si="418"/>
        <v>13A_1-C&amp;4.74%4.74@6</v>
      </c>
      <c r="S4469" t="str">
        <f t="shared" si="419"/>
        <v>8C-13A-VCS-Loc-22</v>
      </c>
      <c r="T4469" t="str">
        <f>IFERROR(IF(VLOOKUP(S4469,Bad!$A:$A,1,FALSE)='RAW2'!S4469,"yes","no"),"no")</f>
        <v>no</v>
      </c>
      <c r="U4469" t="str">
        <f>IFERROR(VLOOKUP(F4469,compounds!$A:$B,2,FALSE),"")</f>
        <v/>
      </c>
      <c r="V4469" t="str">
        <f>VLOOKUP(B4469,'volatile collection data'!$O:$P,2,FALSE)</f>
        <v>26.apr.22 13</v>
      </c>
    </row>
    <row r="4470" spans="1:22" x14ac:dyDescent="0.2">
      <c r="A4470" t="s">
        <v>397</v>
      </c>
      <c r="B4470" s="1" t="str">
        <f t="shared" si="416"/>
        <v>8C</v>
      </c>
      <c r="C4470">
        <v>19.558</v>
      </c>
      <c r="D4470">
        <f t="shared" si="414"/>
        <v>19.559999999999999</v>
      </c>
      <c r="E4470">
        <f>VLOOKUP(D4470,'Peak Combiner'!$A$5:$D$4980,4,FALSE)</f>
        <v>19.55</v>
      </c>
      <c r="F4470">
        <f>IFERROR(VLOOKUP(D4470,rt_comb!$A:$B,2,FALSE),D4470)</f>
        <v>19.559999999999999</v>
      </c>
      <c r="G4470">
        <v>5072383</v>
      </c>
      <c r="H4470">
        <f>SUMIFS($G:$G,$E:$E,18.51,'RAW2'!$A:$A,'RAW2'!A4470)</f>
        <v>38666681</v>
      </c>
      <c r="I4470" s="1" t="str">
        <f>VLOOKUP(A4470,'volatile collection data'!$G$6:$H$69,2,FALSE)</f>
        <v>C</v>
      </c>
      <c r="J4470" s="1">
        <f>VLOOKUP(A4470,'volatile collection data'!$G$6:$I$69,3,FALSE)</f>
        <v>8</v>
      </c>
      <c r="K4470" s="1" t="str">
        <f>VLOOKUP(A4470,'volatile collection data'!$G$6:$N$69,8,FALSE)</f>
        <v>13A</v>
      </c>
      <c r="L4470" s="1">
        <f>VLOOKUP(A4470,'volatile collection data'!$G$6:$J$69,4,FALSE)</f>
        <v>4.74</v>
      </c>
      <c r="M4470" s="1">
        <f>VLOOKUP($A4470,'volatile collection data'!$G$6:$M$69,6,FALSE)</f>
        <v>6</v>
      </c>
      <c r="N4470" s="1">
        <f>VLOOKUP($A4470,'volatile collection data'!$G$6:$M$69,7,FALSE)</f>
        <v>4.74</v>
      </c>
      <c r="O4470" s="1">
        <f>VLOOKUP(A4470,'volatile collection data'!$G$6:$K$69,5,FALSE)</f>
        <v>1</v>
      </c>
      <c r="P4470" s="1" t="str">
        <f t="shared" si="417"/>
        <v>8C</v>
      </c>
      <c r="Q4470">
        <f t="shared" si="415"/>
        <v>0.13837792229705345</v>
      </c>
      <c r="R4470" t="str">
        <f t="shared" si="418"/>
        <v>13A_1-C&amp;4.74%4.74@6</v>
      </c>
      <c r="S4470" t="str">
        <f t="shared" si="419"/>
        <v>8C-13A-VCS-Loc-22</v>
      </c>
      <c r="T4470" t="str">
        <f>IFERROR(IF(VLOOKUP(S4470,Bad!$A:$A,1,FALSE)='RAW2'!S4470,"yes","no"),"no")</f>
        <v>no</v>
      </c>
      <c r="U4470" t="str">
        <f>IFERROR(VLOOKUP(F4470,compounds!$A:$B,2,FALSE),"")</f>
        <v/>
      </c>
      <c r="V4470" t="str">
        <f>VLOOKUP(B4470,'volatile collection data'!$O:$P,2,FALSE)</f>
        <v>26.apr.22 13</v>
      </c>
    </row>
    <row r="4471" spans="1:22" x14ac:dyDescent="0.2">
      <c r="A4471" t="s">
        <v>397</v>
      </c>
      <c r="B4471" s="1" t="str">
        <f t="shared" si="416"/>
        <v>8C</v>
      </c>
      <c r="C4471">
        <v>20.045999999999999</v>
      </c>
      <c r="D4471">
        <f t="shared" si="414"/>
        <v>20.05</v>
      </c>
      <c r="E4471">
        <f>VLOOKUP(D4471,'Peak Combiner'!$A$5:$D$4980,4,FALSE)</f>
        <v>20.05</v>
      </c>
      <c r="F4471">
        <f>IFERROR(VLOOKUP(D4471,rt_comb!$A:$B,2,FALSE),D4471)</f>
        <v>20.05</v>
      </c>
      <c r="G4471">
        <v>934860</v>
      </c>
      <c r="H4471">
        <f>SUMIFS($G:$G,$E:$E,18.51,'RAW2'!$A:$A,'RAW2'!A4471)</f>
        <v>38666681</v>
      </c>
      <c r="I4471" s="1" t="str">
        <f>VLOOKUP(A4471,'volatile collection data'!$G$6:$H$69,2,FALSE)</f>
        <v>C</v>
      </c>
      <c r="J4471" s="1">
        <f>VLOOKUP(A4471,'volatile collection data'!$G$6:$I$69,3,FALSE)</f>
        <v>8</v>
      </c>
      <c r="K4471" s="1" t="str">
        <f>VLOOKUP(A4471,'volatile collection data'!$G$6:$N$69,8,FALSE)</f>
        <v>13A</v>
      </c>
      <c r="L4471" s="1">
        <f>VLOOKUP(A4471,'volatile collection data'!$G$6:$J$69,4,FALSE)</f>
        <v>4.74</v>
      </c>
      <c r="M4471" s="1">
        <f>VLOOKUP($A4471,'volatile collection data'!$G$6:$M$69,6,FALSE)</f>
        <v>6</v>
      </c>
      <c r="N4471" s="1">
        <f>VLOOKUP($A4471,'volatile collection data'!$G$6:$M$69,7,FALSE)</f>
        <v>4.74</v>
      </c>
      <c r="O4471" s="1">
        <f>VLOOKUP(A4471,'volatile collection data'!$G$6:$K$69,5,FALSE)</f>
        <v>1</v>
      </c>
      <c r="P4471" s="1" t="str">
        <f t="shared" si="417"/>
        <v>8C</v>
      </c>
      <c r="Q4471">
        <f t="shared" si="415"/>
        <v>2.5503591593659902E-2</v>
      </c>
      <c r="R4471" t="str">
        <f t="shared" si="418"/>
        <v>13A_1-C&amp;4.74%4.74@6</v>
      </c>
      <c r="S4471" t="str">
        <f t="shared" si="419"/>
        <v>8C-13A-VCS-Loc-22</v>
      </c>
      <c r="T4471" t="str">
        <f>IFERROR(IF(VLOOKUP(S4471,Bad!$A:$A,1,FALSE)='RAW2'!S4471,"yes","no"),"no")</f>
        <v>no</v>
      </c>
      <c r="U4471" t="str">
        <f>IFERROR(VLOOKUP(F4471,compounds!$A:$B,2,FALSE),"")</f>
        <v>tridecane</v>
      </c>
      <c r="V4471" t="str">
        <f>VLOOKUP(B4471,'volatile collection data'!$O:$P,2,FALSE)</f>
        <v>26.apr.22 13</v>
      </c>
    </row>
    <row r="4472" spans="1:22" x14ac:dyDescent="0.2">
      <c r="A4472" t="s">
        <v>397</v>
      </c>
      <c r="B4472" s="1" t="str">
        <f t="shared" si="416"/>
        <v>8C</v>
      </c>
      <c r="C4472">
        <v>21.084</v>
      </c>
      <c r="D4472">
        <f t="shared" si="414"/>
        <v>21.08</v>
      </c>
      <c r="E4472">
        <f>VLOOKUP(D4472,'Peak Combiner'!$A$5:$D$4980,4,FALSE)</f>
        <v>21.07</v>
      </c>
      <c r="F4472">
        <f>IFERROR(VLOOKUP(D4472,rt_comb!$A:$B,2,FALSE),D4472)</f>
        <v>21.08</v>
      </c>
      <c r="G4472">
        <v>1803400</v>
      </c>
      <c r="H4472">
        <f>SUMIFS($G:$G,$E:$E,18.51,'RAW2'!$A:$A,'RAW2'!A4472)</f>
        <v>38666681</v>
      </c>
      <c r="I4472" s="1" t="str">
        <f>VLOOKUP(A4472,'volatile collection data'!$G$6:$H$69,2,FALSE)</f>
        <v>C</v>
      </c>
      <c r="J4472" s="1">
        <f>VLOOKUP(A4472,'volatile collection data'!$G$6:$I$69,3,FALSE)</f>
        <v>8</v>
      </c>
      <c r="K4472" s="1" t="str">
        <f>VLOOKUP(A4472,'volatile collection data'!$G$6:$N$69,8,FALSE)</f>
        <v>13A</v>
      </c>
      <c r="L4472" s="1">
        <f>VLOOKUP(A4472,'volatile collection data'!$G$6:$J$69,4,FALSE)</f>
        <v>4.74</v>
      </c>
      <c r="M4472" s="1">
        <f>VLOOKUP($A4472,'volatile collection data'!$G$6:$M$69,6,FALSE)</f>
        <v>6</v>
      </c>
      <c r="N4472" s="1">
        <f>VLOOKUP($A4472,'volatile collection data'!$G$6:$M$69,7,FALSE)</f>
        <v>4.74</v>
      </c>
      <c r="O4472" s="1">
        <f>VLOOKUP(A4472,'volatile collection data'!$G$6:$K$69,5,FALSE)</f>
        <v>1</v>
      </c>
      <c r="P4472" s="1" t="str">
        <f t="shared" si="417"/>
        <v>8C</v>
      </c>
      <c r="Q4472">
        <f t="shared" si="415"/>
        <v>4.9197930256943571E-2</v>
      </c>
      <c r="R4472" t="str">
        <f t="shared" si="418"/>
        <v>13A_1-C&amp;4.74%4.74@6</v>
      </c>
      <c r="S4472" t="str">
        <f t="shared" si="419"/>
        <v>8C-13A-VCS-Loc-22</v>
      </c>
      <c r="T4472" t="str">
        <f>IFERROR(IF(VLOOKUP(S4472,Bad!$A:$A,1,FALSE)='RAW2'!S4472,"yes","no"),"no")</f>
        <v>no</v>
      </c>
      <c r="U4472" t="str">
        <f>IFERROR(VLOOKUP(F4472,compounds!$A:$B,2,FALSE),"")</f>
        <v/>
      </c>
      <c r="V4472" t="str">
        <f>VLOOKUP(B4472,'volatile collection data'!$O:$P,2,FALSE)</f>
        <v>26.apr.22 13</v>
      </c>
    </row>
    <row r="4473" spans="1:22" x14ac:dyDescent="0.2">
      <c r="A4473" t="s">
        <v>397</v>
      </c>
      <c r="B4473" s="1" t="str">
        <f t="shared" si="416"/>
        <v>8C</v>
      </c>
      <c r="C4473">
        <v>21.324000000000002</v>
      </c>
      <c r="D4473">
        <f t="shared" si="414"/>
        <v>21.32</v>
      </c>
      <c r="E4473">
        <f>VLOOKUP(D4473,'Peak Combiner'!$A$5:$D$4980,4,FALSE)</f>
        <v>21.28</v>
      </c>
      <c r="F4473">
        <f>IFERROR(VLOOKUP(D4473,rt_comb!$A:$B,2,FALSE),D4473)</f>
        <v>21.32</v>
      </c>
      <c r="G4473">
        <v>55161568</v>
      </c>
      <c r="H4473">
        <f>SUMIFS($G:$G,$E:$E,18.51,'RAW2'!$A:$A,'RAW2'!A4473)</f>
        <v>38666681</v>
      </c>
      <c r="I4473" s="1" t="str">
        <f>VLOOKUP(A4473,'volatile collection data'!$G$6:$H$69,2,FALSE)</f>
        <v>C</v>
      </c>
      <c r="J4473" s="1">
        <f>VLOOKUP(A4473,'volatile collection data'!$G$6:$I$69,3,FALSE)</f>
        <v>8</v>
      </c>
      <c r="K4473" s="1" t="str">
        <f>VLOOKUP(A4473,'volatile collection data'!$G$6:$N$69,8,FALSE)</f>
        <v>13A</v>
      </c>
      <c r="L4473" s="1">
        <f>VLOOKUP(A4473,'volatile collection data'!$G$6:$J$69,4,FALSE)</f>
        <v>4.74</v>
      </c>
      <c r="M4473" s="1">
        <f>VLOOKUP($A4473,'volatile collection data'!$G$6:$M$69,6,FALSE)</f>
        <v>6</v>
      </c>
      <c r="N4473" s="1">
        <f>VLOOKUP($A4473,'volatile collection data'!$G$6:$M$69,7,FALSE)</f>
        <v>4.74</v>
      </c>
      <c r="O4473" s="1">
        <f>VLOOKUP(A4473,'volatile collection data'!$G$6:$K$69,5,FALSE)</f>
        <v>1</v>
      </c>
      <c r="P4473" s="1" t="str">
        <f t="shared" si="417"/>
        <v>8C</v>
      </c>
      <c r="Q4473">
        <f t="shared" si="415"/>
        <v>1.5048436150203228</v>
      </c>
      <c r="R4473" t="str">
        <f t="shared" si="418"/>
        <v>13A_1-C&amp;4.74%4.74@6</v>
      </c>
      <c r="S4473" t="str">
        <f t="shared" si="419"/>
        <v>8C-13A-VCS-Loc-22</v>
      </c>
      <c r="T4473" t="str">
        <f>IFERROR(IF(VLOOKUP(S4473,Bad!$A:$A,1,FALSE)='RAW2'!S4473,"yes","no"),"no")</f>
        <v>no</v>
      </c>
      <c r="U4473" t="str">
        <f>IFERROR(VLOOKUP(F4473,compounds!$A:$B,2,FALSE),"")</f>
        <v/>
      </c>
      <c r="V4473" t="str">
        <f>VLOOKUP(B4473,'volatile collection data'!$O:$P,2,FALSE)</f>
        <v>26.apr.22 13</v>
      </c>
    </row>
    <row r="4474" spans="1:22" x14ac:dyDescent="0.2">
      <c r="A4474" t="s">
        <v>397</v>
      </c>
      <c r="B4474" s="1" t="str">
        <f t="shared" si="416"/>
        <v>8C</v>
      </c>
      <c r="C4474">
        <v>22.183</v>
      </c>
      <c r="D4474">
        <f t="shared" si="414"/>
        <v>22.18</v>
      </c>
      <c r="E4474">
        <f>VLOOKUP(D4474,'Peak Combiner'!$A$5:$D$4980,4,FALSE)</f>
        <v>22.17</v>
      </c>
      <c r="F4474">
        <f>IFERROR(VLOOKUP(D4474,rt_comb!$A:$B,2,FALSE),D4474)</f>
        <v>22.18</v>
      </c>
      <c r="G4474">
        <v>2863274</v>
      </c>
      <c r="H4474">
        <f>SUMIFS($G:$G,$E:$E,18.51,'RAW2'!$A:$A,'RAW2'!A4474)</f>
        <v>38666681</v>
      </c>
      <c r="I4474" s="1" t="str">
        <f>VLOOKUP(A4474,'volatile collection data'!$G$6:$H$69,2,FALSE)</f>
        <v>C</v>
      </c>
      <c r="J4474" s="1">
        <f>VLOOKUP(A4474,'volatile collection data'!$G$6:$I$69,3,FALSE)</f>
        <v>8</v>
      </c>
      <c r="K4474" s="1" t="str">
        <f>VLOOKUP(A4474,'volatile collection data'!$G$6:$N$69,8,FALSE)</f>
        <v>13A</v>
      </c>
      <c r="L4474" s="1">
        <f>VLOOKUP(A4474,'volatile collection data'!$G$6:$J$69,4,FALSE)</f>
        <v>4.74</v>
      </c>
      <c r="M4474" s="1">
        <f>VLOOKUP($A4474,'volatile collection data'!$G$6:$M$69,6,FALSE)</f>
        <v>6</v>
      </c>
      <c r="N4474" s="1">
        <f>VLOOKUP($A4474,'volatile collection data'!$G$6:$M$69,7,FALSE)</f>
        <v>4.74</v>
      </c>
      <c r="O4474" s="1">
        <f>VLOOKUP(A4474,'volatile collection data'!$G$6:$K$69,5,FALSE)</f>
        <v>1</v>
      </c>
      <c r="P4474" s="1" t="str">
        <f t="shared" si="417"/>
        <v>8C</v>
      </c>
      <c r="Q4474">
        <f t="shared" si="415"/>
        <v>7.8111985448885354E-2</v>
      </c>
      <c r="R4474" t="str">
        <f t="shared" si="418"/>
        <v>13A_1-C&amp;4.74%4.74@6</v>
      </c>
      <c r="S4474" t="str">
        <f t="shared" si="419"/>
        <v>8C-13A-VCS-Loc-22</v>
      </c>
      <c r="T4474" t="str">
        <f>IFERROR(IF(VLOOKUP(S4474,Bad!$A:$A,1,FALSE)='RAW2'!S4474,"yes","no"),"no")</f>
        <v>no</v>
      </c>
      <c r="U4474" t="str">
        <f>IFERROR(VLOOKUP(F4474,compounds!$A:$B,2,FALSE),"")</f>
        <v>humulene</v>
      </c>
      <c r="V4474" t="str">
        <f>VLOOKUP(B4474,'volatile collection data'!$O:$P,2,FALSE)</f>
        <v>26.apr.22 13</v>
      </c>
    </row>
    <row r="4475" spans="1:22" x14ac:dyDescent="0.2">
      <c r="A4475" t="s">
        <v>397</v>
      </c>
      <c r="B4475" s="1" t="str">
        <f t="shared" si="416"/>
        <v>8C</v>
      </c>
      <c r="C4475">
        <v>23.332999999999998</v>
      </c>
      <c r="D4475">
        <f t="shared" si="414"/>
        <v>23.33</v>
      </c>
      <c r="E4475">
        <f>VLOOKUP(D4475,'Peak Combiner'!$A$5:$D$4980,4,FALSE)</f>
        <v>23.32</v>
      </c>
      <c r="F4475">
        <f>IFERROR(VLOOKUP(D4475,rt_comb!$A:$B,2,FALSE),D4475)</f>
        <v>23.33</v>
      </c>
      <c r="G4475">
        <v>1295220</v>
      </c>
      <c r="H4475">
        <f>SUMIFS($G:$G,$E:$E,18.51,'RAW2'!$A:$A,'RAW2'!A4475)</f>
        <v>38666681</v>
      </c>
      <c r="I4475" s="1" t="str">
        <f>VLOOKUP(A4475,'volatile collection data'!$G$6:$H$69,2,FALSE)</f>
        <v>C</v>
      </c>
      <c r="J4475" s="1">
        <f>VLOOKUP(A4475,'volatile collection data'!$G$6:$I$69,3,FALSE)</f>
        <v>8</v>
      </c>
      <c r="K4475" s="1" t="str">
        <f>VLOOKUP(A4475,'volatile collection data'!$G$6:$N$69,8,FALSE)</f>
        <v>13A</v>
      </c>
      <c r="L4475" s="1">
        <f>VLOOKUP(A4475,'volatile collection data'!$G$6:$J$69,4,FALSE)</f>
        <v>4.74</v>
      </c>
      <c r="M4475" s="1">
        <f>VLOOKUP($A4475,'volatile collection data'!$G$6:$M$69,6,FALSE)</f>
        <v>6</v>
      </c>
      <c r="N4475" s="1">
        <f>VLOOKUP($A4475,'volatile collection data'!$G$6:$M$69,7,FALSE)</f>
        <v>4.74</v>
      </c>
      <c r="O4475" s="1">
        <f>VLOOKUP(A4475,'volatile collection data'!$G$6:$K$69,5,FALSE)</f>
        <v>1</v>
      </c>
      <c r="P4475" s="1" t="str">
        <f t="shared" si="417"/>
        <v>8C</v>
      </c>
      <c r="Q4475">
        <f t="shared" si="415"/>
        <v>3.5334447835975634E-2</v>
      </c>
      <c r="R4475" t="str">
        <f t="shared" si="418"/>
        <v>13A_1-C&amp;4.74%4.74@6</v>
      </c>
      <c r="S4475" t="str">
        <f t="shared" si="419"/>
        <v>8C-13A-VCS-Loc-22</v>
      </c>
      <c r="T4475" t="str">
        <f>IFERROR(IF(VLOOKUP(S4475,Bad!$A:$A,1,FALSE)='RAW2'!S4475,"yes","no"),"no")</f>
        <v>no</v>
      </c>
      <c r="U4475" t="str">
        <f>IFERROR(VLOOKUP(F4475,compounds!$A:$B,2,FALSE),"")</f>
        <v/>
      </c>
      <c r="V4475" t="str">
        <f>VLOOKUP(B4475,'volatile collection data'!$O:$P,2,FALSE)</f>
        <v>26.apr.22 13</v>
      </c>
    </row>
    <row r="4476" spans="1:22" x14ac:dyDescent="0.2">
      <c r="A4476" t="s">
        <v>397</v>
      </c>
      <c r="B4476" s="1" t="str">
        <f t="shared" si="416"/>
        <v>8C</v>
      </c>
      <c r="C4476">
        <v>23.553000000000001</v>
      </c>
      <c r="D4476">
        <f t="shared" si="414"/>
        <v>23.55</v>
      </c>
      <c r="E4476">
        <f>VLOOKUP(D4476,'Peak Combiner'!$A$5:$D$4980,4,FALSE)</f>
        <v>23.55</v>
      </c>
      <c r="F4476">
        <f>IFERROR(VLOOKUP(D4476,rt_comb!$A:$B,2,FALSE),D4476)</f>
        <v>23.55</v>
      </c>
      <c r="G4476">
        <v>4286336</v>
      </c>
      <c r="H4476">
        <f>SUMIFS($G:$G,$E:$E,18.51,'RAW2'!$A:$A,'RAW2'!A4476)</f>
        <v>38666681</v>
      </c>
      <c r="I4476" s="1" t="str">
        <f>VLOOKUP(A4476,'volatile collection data'!$G$6:$H$69,2,FALSE)</f>
        <v>C</v>
      </c>
      <c r="J4476" s="1">
        <f>VLOOKUP(A4476,'volatile collection data'!$G$6:$I$69,3,FALSE)</f>
        <v>8</v>
      </c>
      <c r="K4476" s="1" t="str">
        <f>VLOOKUP(A4476,'volatile collection data'!$G$6:$N$69,8,FALSE)</f>
        <v>13A</v>
      </c>
      <c r="L4476" s="1">
        <f>VLOOKUP(A4476,'volatile collection data'!$G$6:$J$69,4,FALSE)</f>
        <v>4.74</v>
      </c>
      <c r="M4476" s="1">
        <f>VLOOKUP($A4476,'volatile collection data'!$G$6:$M$69,6,FALSE)</f>
        <v>6</v>
      </c>
      <c r="N4476" s="1">
        <f>VLOOKUP($A4476,'volatile collection data'!$G$6:$M$69,7,FALSE)</f>
        <v>4.74</v>
      </c>
      <c r="O4476" s="1">
        <f>VLOOKUP(A4476,'volatile collection data'!$G$6:$K$69,5,FALSE)</f>
        <v>1</v>
      </c>
      <c r="P4476" s="1" t="str">
        <f t="shared" si="417"/>
        <v>8C</v>
      </c>
      <c r="Q4476">
        <f t="shared" si="415"/>
        <v>0.11693404657082536</v>
      </c>
      <c r="R4476" t="str">
        <f t="shared" si="418"/>
        <v>13A_1-C&amp;4.74%4.74@6</v>
      </c>
      <c r="S4476" t="str">
        <f t="shared" si="419"/>
        <v>8C-13A-VCS-Loc-22</v>
      </c>
      <c r="T4476" t="str">
        <f>IFERROR(IF(VLOOKUP(S4476,Bad!$A:$A,1,FALSE)='RAW2'!S4476,"yes","no"),"no")</f>
        <v>no</v>
      </c>
      <c r="U4476" t="str">
        <f>IFERROR(VLOOKUP(F4476,compounds!$A:$B,2,FALSE),"")</f>
        <v/>
      </c>
      <c r="V4476" t="str">
        <f>VLOOKUP(B4476,'volatile collection data'!$O:$P,2,FALSE)</f>
        <v>26.apr.22 13</v>
      </c>
    </row>
    <row r="4477" spans="1:22" x14ac:dyDescent="0.2">
      <c r="A4477" t="s">
        <v>397</v>
      </c>
      <c r="B4477" s="1" t="str">
        <f t="shared" si="416"/>
        <v>8C</v>
      </c>
      <c r="C4477">
        <v>25.285</v>
      </c>
      <c r="D4477">
        <f t="shared" si="414"/>
        <v>25.29</v>
      </c>
      <c r="E4477">
        <f>VLOOKUP(D4477,'Peak Combiner'!$A$5:$D$4980,4,FALSE)</f>
        <v>25.28</v>
      </c>
      <c r="F4477">
        <f>IFERROR(VLOOKUP(D4477,rt_comb!$A:$B,2,FALSE),D4477)</f>
        <v>25.29</v>
      </c>
      <c r="G4477">
        <v>8899972</v>
      </c>
      <c r="H4477">
        <f>SUMIFS($G:$G,$E:$E,18.51,'RAW2'!$A:$A,'RAW2'!A4477)</f>
        <v>38666681</v>
      </c>
      <c r="I4477" s="1" t="str">
        <f>VLOOKUP(A4477,'volatile collection data'!$G$6:$H$69,2,FALSE)</f>
        <v>C</v>
      </c>
      <c r="J4477" s="1">
        <f>VLOOKUP(A4477,'volatile collection data'!$G$6:$I$69,3,FALSE)</f>
        <v>8</v>
      </c>
      <c r="K4477" s="1" t="str">
        <f>VLOOKUP(A4477,'volatile collection data'!$G$6:$N$69,8,FALSE)</f>
        <v>13A</v>
      </c>
      <c r="L4477" s="1">
        <f>VLOOKUP(A4477,'volatile collection data'!$G$6:$J$69,4,FALSE)</f>
        <v>4.74</v>
      </c>
      <c r="M4477" s="1">
        <f>VLOOKUP($A4477,'volatile collection data'!$G$6:$M$69,6,FALSE)</f>
        <v>6</v>
      </c>
      <c r="N4477" s="1">
        <f>VLOOKUP($A4477,'volatile collection data'!$G$6:$M$69,7,FALSE)</f>
        <v>4.74</v>
      </c>
      <c r="O4477" s="1">
        <f>VLOOKUP(A4477,'volatile collection data'!$G$6:$K$69,5,FALSE)</f>
        <v>1</v>
      </c>
      <c r="P4477" s="1" t="str">
        <f t="shared" si="417"/>
        <v>8C</v>
      </c>
      <c r="Q4477">
        <f t="shared" si="415"/>
        <v>0.24279705098411367</v>
      </c>
      <c r="R4477" t="str">
        <f t="shared" si="418"/>
        <v>13A_1-C&amp;4.74%4.74@6</v>
      </c>
      <c r="S4477" t="str">
        <f t="shared" si="419"/>
        <v>8C-13A-VCS-Loc-22</v>
      </c>
      <c r="T4477" t="str">
        <f>IFERROR(IF(VLOOKUP(S4477,Bad!$A:$A,1,FALSE)='RAW2'!S4477,"yes","no"),"no")</f>
        <v>no</v>
      </c>
      <c r="U4477" t="str">
        <f>IFERROR(VLOOKUP(F4477,compounds!$A:$B,2,FALSE),"")</f>
        <v/>
      </c>
      <c r="V4477" t="str">
        <f>VLOOKUP(B4477,'volatile collection data'!$O:$P,2,FALSE)</f>
        <v>26.apr.22 13</v>
      </c>
    </row>
    <row r="4478" spans="1:22" x14ac:dyDescent="0.2">
      <c r="A4478" t="s">
        <v>397</v>
      </c>
      <c r="B4478" s="1" t="str">
        <f t="shared" si="416"/>
        <v>8C</v>
      </c>
      <c r="C4478">
        <v>25.45</v>
      </c>
      <c r="D4478">
        <f t="shared" ref="D4478:D4541" si="420">ROUND(C4478,2)</f>
        <v>25.45</v>
      </c>
      <c r="E4478">
        <f>VLOOKUP(D4478,'Peak Combiner'!$A$5:$D$4980,4,FALSE)</f>
        <v>25.45</v>
      </c>
      <c r="F4478">
        <f>IFERROR(VLOOKUP(D4478,rt_comb!$A:$B,2,FALSE),D4478)</f>
        <v>25.45</v>
      </c>
      <c r="G4478">
        <v>2480007</v>
      </c>
      <c r="H4478">
        <f>SUMIFS($G:$G,$E:$E,18.51,'RAW2'!$A:$A,'RAW2'!A4478)</f>
        <v>38666681</v>
      </c>
      <c r="I4478" s="1" t="str">
        <f>VLOOKUP(A4478,'volatile collection data'!$G$6:$H$69,2,FALSE)</f>
        <v>C</v>
      </c>
      <c r="J4478" s="1">
        <f>VLOOKUP(A4478,'volatile collection data'!$G$6:$I$69,3,FALSE)</f>
        <v>8</v>
      </c>
      <c r="K4478" s="1" t="str">
        <f>VLOOKUP(A4478,'volatile collection data'!$G$6:$N$69,8,FALSE)</f>
        <v>13A</v>
      </c>
      <c r="L4478" s="1">
        <f>VLOOKUP(A4478,'volatile collection data'!$G$6:$J$69,4,FALSE)</f>
        <v>4.74</v>
      </c>
      <c r="M4478" s="1">
        <f>VLOOKUP($A4478,'volatile collection data'!$G$6:$M$69,6,FALSE)</f>
        <v>6</v>
      </c>
      <c r="N4478" s="1">
        <f>VLOOKUP($A4478,'volatile collection data'!$G$6:$M$69,7,FALSE)</f>
        <v>4.74</v>
      </c>
      <c r="O4478" s="1">
        <f>VLOOKUP(A4478,'volatile collection data'!$G$6:$K$69,5,FALSE)</f>
        <v>1</v>
      </c>
      <c r="P4478" s="1" t="str">
        <f t="shared" si="417"/>
        <v>8C</v>
      </c>
      <c r="Q4478">
        <f t="shared" ref="Q4478:Q4541" si="421">IFERROR((30/H4478*G4478)/L4478/6,0)</f>
        <v>6.7656211280210626E-2</v>
      </c>
      <c r="R4478" t="str">
        <f t="shared" si="418"/>
        <v>13A_1-C&amp;4.74%4.74@6</v>
      </c>
      <c r="S4478" t="str">
        <f t="shared" si="419"/>
        <v>8C-13A-VCS-Loc-22</v>
      </c>
      <c r="T4478" t="str">
        <f>IFERROR(IF(VLOOKUP(S4478,Bad!$A:$A,1,FALSE)='RAW2'!S4478,"yes","no"),"no")</f>
        <v>no</v>
      </c>
      <c r="U4478" t="str">
        <f>IFERROR(VLOOKUP(F4478,compounds!$A:$B,2,FALSE),"")</f>
        <v/>
      </c>
      <c r="V4478" t="str">
        <f>VLOOKUP(B4478,'volatile collection data'!$O:$P,2,FALSE)</f>
        <v>26.apr.22 13</v>
      </c>
    </row>
    <row r="4479" spans="1:22" x14ac:dyDescent="0.2">
      <c r="A4479" t="s">
        <v>397</v>
      </c>
      <c r="B4479" s="1" t="str">
        <f t="shared" si="416"/>
        <v>8C</v>
      </c>
      <c r="C4479">
        <v>25.683</v>
      </c>
      <c r="D4479">
        <f t="shared" si="420"/>
        <v>25.68</v>
      </c>
      <c r="E4479">
        <f>VLOOKUP(D4479,'Peak Combiner'!$A$5:$D$4980,4,FALSE)</f>
        <v>25.67</v>
      </c>
      <c r="F4479">
        <f>IFERROR(VLOOKUP(D4479,rt_comb!$A:$B,2,FALSE),D4479)</f>
        <v>25.68</v>
      </c>
      <c r="G4479">
        <v>3437149</v>
      </c>
      <c r="H4479">
        <f>SUMIFS($G:$G,$E:$E,18.51,'RAW2'!$A:$A,'RAW2'!A4479)</f>
        <v>38666681</v>
      </c>
      <c r="I4479" s="1" t="str">
        <f>VLOOKUP(A4479,'volatile collection data'!$G$6:$H$69,2,FALSE)</f>
        <v>C</v>
      </c>
      <c r="J4479" s="1">
        <f>VLOOKUP(A4479,'volatile collection data'!$G$6:$I$69,3,FALSE)</f>
        <v>8</v>
      </c>
      <c r="K4479" s="1" t="str">
        <f>VLOOKUP(A4479,'volatile collection data'!$G$6:$N$69,8,FALSE)</f>
        <v>13A</v>
      </c>
      <c r="L4479" s="1">
        <f>VLOOKUP(A4479,'volatile collection data'!$G$6:$J$69,4,FALSE)</f>
        <v>4.74</v>
      </c>
      <c r="M4479" s="1">
        <f>VLOOKUP($A4479,'volatile collection data'!$G$6:$M$69,6,FALSE)</f>
        <v>6</v>
      </c>
      <c r="N4479" s="1">
        <f>VLOOKUP($A4479,'volatile collection data'!$G$6:$M$69,7,FALSE)</f>
        <v>4.74</v>
      </c>
      <c r="O4479" s="1">
        <f>VLOOKUP(A4479,'volatile collection data'!$G$6:$K$69,5,FALSE)</f>
        <v>1</v>
      </c>
      <c r="P4479" s="1" t="str">
        <f t="shared" si="417"/>
        <v>8C</v>
      </c>
      <c r="Q4479">
        <f t="shared" si="421"/>
        <v>9.3767670391883842E-2</v>
      </c>
      <c r="R4479" t="str">
        <f t="shared" si="418"/>
        <v>13A_1-C&amp;4.74%4.74@6</v>
      </c>
      <c r="S4479" t="str">
        <f t="shared" si="419"/>
        <v>8C-13A-VCS-Loc-22</v>
      </c>
      <c r="T4479" t="str">
        <f>IFERROR(IF(VLOOKUP(S4479,Bad!$A:$A,1,FALSE)='RAW2'!S4479,"yes","no"),"no")</f>
        <v>no</v>
      </c>
      <c r="U4479" t="str">
        <f>IFERROR(VLOOKUP(F4479,compounds!$A:$B,2,FALSE),"")</f>
        <v/>
      </c>
      <c r="V4479" t="str">
        <f>VLOOKUP(B4479,'volatile collection data'!$O:$P,2,FALSE)</f>
        <v>26.apr.22 13</v>
      </c>
    </row>
    <row r="4480" spans="1:22" x14ac:dyDescent="0.2">
      <c r="A4480" t="s">
        <v>397</v>
      </c>
      <c r="B4480" s="1" t="str">
        <f t="shared" si="416"/>
        <v>8C</v>
      </c>
      <c r="C4480">
        <v>26.638999999999999</v>
      </c>
      <c r="D4480">
        <f t="shared" si="420"/>
        <v>26.64</v>
      </c>
      <c r="E4480">
        <f>VLOOKUP(D4480,'Peak Combiner'!$A$5:$D$4980,4,FALSE)</f>
        <v>26.62</v>
      </c>
      <c r="F4480">
        <f>IFERROR(VLOOKUP(D4480,rt_comb!$A:$B,2,FALSE),D4480)</f>
        <v>26.64</v>
      </c>
      <c r="G4480">
        <v>2389583</v>
      </c>
      <c r="H4480">
        <f>SUMIFS($G:$G,$E:$E,18.51,'RAW2'!$A:$A,'RAW2'!A4480)</f>
        <v>38666681</v>
      </c>
      <c r="I4480" s="1" t="str">
        <f>VLOOKUP(A4480,'volatile collection data'!$G$6:$H$69,2,FALSE)</f>
        <v>C</v>
      </c>
      <c r="J4480" s="1">
        <f>VLOOKUP(A4480,'volatile collection data'!$G$6:$I$69,3,FALSE)</f>
        <v>8</v>
      </c>
      <c r="K4480" s="1" t="str">
        <f>VLOOKUP(A4480,'volatile collection data'!$G$6:$N$69,8,FALSE)</f>
        <v>13A</v>
      </c>
      <c r="L4480" s="1">
        <f>VLOOKUP(A4480,'volatile collection data'!$G$6:$J$69,4,FALSE)</f>
        <v>4.74</v>
      </c>
      <c r="M4480" s="1">
        <f>VLOOKUP($A4480,'volatile collection data'!$G$6:$M$69,6,FALSE)</f>
        <v>6</v>
      </c>
      <c r="N4480" s="1">
        <f>VLOOKUP($A4480,'volatile collection data'!$G$6:$M$69,7,FALSE)</f>
        <v>4.74</v>
      </c>
      <c r="O4480" s="1">
        <f>VLOOKUP(A4480,'volatile collection data'!$G$6:$K$69,5,FALSE)</f>
        <v>1</v>
      </c>
      <c r="P4480" s="1" t="str">
        <f t="shared" si="417"/>
        <v>8C</v>
      </c>
      <c r="Q4480">
        <f t="shared" si="421"/>
        <v>6.5189385481411774E-2</v>
      </c>
      <c r="R4480" t="str">
        <f t="shared" si="418"/>
        <v>13A_1-C&amp;4.74%4.74@6</v>
      </c>
      <c r="S4480" t="str">
        <f t="shared" si="419"/>
        <v>8C-13A-VCS-Loc-22</v>
      </c>
      <c r="T4480" t="str">
        <f>IFERROR(IF(VLOOKUP(S4480,Bad!$A:$A,1,FALSE)='RAW2'!S4480,"yes","no"),"no")</f>
        <v>no</v>
      </c>
      <c r="U4480" t="str">
        <f>IFERROR(VLOOKUP(F4480,compounds!$A:$B,2,FALSE),"")</f>
        <v/>
      </c>
      <c r="V4480" t="str">
        <f>VLOOKUP(B4480,'volatile collection data'!$O:$P,2,FALSE)</f>
        <v>26.apr.22 13</v>
      </c>
    </row>
    <row r="4481" spans="1:22" x14ac:dyDescent="0.2">
      <c r="A4481" t="s">
        <v>397</v>
      </c>
      <c r="B4481" s="1" t="str">
        <f t="shared" si="416"/>
        <v>8C</v>
      </c>
      <c r="C4481">
        <v>27.919</v>
      </c>
      <c r="D4481">
        <f t="shared" si="420"/>
        <v>27.92</v>
      </c>
      <c r="E4481">
        <f>VLOOKUP(D4481,'Peak Combiner'!$A$5:$D$4980,4,FALSE)</f>
        <v>27.92</v>
      </c>
      <c r="F4481">
        <f>IFERROR(VLOOKUP(D4481,rt_comb!$A:$B,2,FALSE),D4481)</f>
        <v>27.92</v>
      </c>
      <c r="G4481">
        <v>1099287</v>
      </c>
      <c r="H4481">
        <f>SUMIFS($G:$G,$E:$E,18.51,'RAW2'!$A:$A,'RAW2'!A4481)</f>
        <v>38666681</v>
      </c>
      <c r="I4481" s="1" t="str">
        <f>VLOOKUP(A4481,'volatile collection data'!$G$6:$H$69,2,FALSE)</f>
        <v>C</v>
      </c>
      <c r="J4481" s="1">
        <f>VLOOKUP(A4481,'volatile collection data'!$G$6:$I$69,3,FALSE)</f>
        <v>8</v>
      </c>
      <c r="K4481" s="1" t="str">
        <f>VLOOKUP(A4481,'volatile collection data'!$G$6:$N$69,8,FALSE)</f>
        <v>13A</v>
      </c>
      <c r="L4481" s="1">
        <f>VLOOKUP(A4481,'volatile collection data'!$G$6:$J$69,4,FALSE)</f>
        <v>4.74</v>
      </c>
      <c r="M4481" s="1">
        <f>VLOOKUP($A4481,'volatile collection data'!$G$6:$M$69,6,FALSE)</f>
        <v>6</v>
      </c>
      <c r="N4481" s="1">
        <f>VLOOKUP($A4481,'volatile collection data'!$G$6:$M$69,7,FALSE)</f>
        <v>4.74</v>
      </c>
      <c r="O4481" s="1">
        <f>VLOOKUP(A4481,'volatile collection data'!$G$6:$K$69,5,FALSE)</f>
        <v>1</v>
      </c>
      <c r="P4481" s="1" t="str">
        <f t="shared" si="417"/>
        <v>8C</v>
      </c>
      <c r="Q4481">
        <f t="shared" si="421"/>
        <v>2.9989267582546702E-2</v>
      </c>
      <c r="R4481" t="str">
        <f t="shared" si="418"/>
        <v>13A_1-C&amp;4.74%4.74@6</v>
      </c>
      <c r="S4481" t="str">
        <f t="shared" si="419"/>
        <v>8C-13A-VCS-Loc-22</v>
      </c>
      <c r="T4481" t="str">
        <f>IFERROR(IF(VLOOKUP(S4481,Bad!$A:$A,1,FALSE)='RAW2'!S4481,"yes","no"),"no")</f>
        <v>no</v>
      </c>
      <c r="U4481" t="str">
        <f>IFERROR(VLOOKUP(F4481,compounds!$A:$B,2,FALSE),"")</f>
        <v/>
      </c>
      <c r="V4481" t="str">
        <f>VLOOKUP(B4481,'volatile collection data'!$O:$P,2,FALSE)</f>
        <v>26.apr.22 13</v>
      </c>
    </row>
    <row r="4482" spans="1:22" x14ac:dyDescent="0.2">
      <c r="A4482" t="s">
        <v>397</v>
      </c>
      <c r="B4482" s="1" t="str">
        <f t="shared" si="416"/>
        <v>8C</v>
      </c>
      <c r="C4482">
        <v>28.504999999999999</v>
      </c>
      <c r="D4482">
        <f t="shared" si="420"/>
        <v>28.51</v>
      </c>
      <c r="E4482">
        <f>VLOOKUP(D4482,'Peak Combiner'!$A$5:$D$4980,4,FALSE)</f>
        <v>28.51</v>
      </c>
      <c r="F4482">
        <f>IFERROR(VLOOKUP(D4482,rt_comb!$A:$B,2,FALSE),D4482)</f>
        <v>28.51</v>
      </c>
      <c r="G4482">
        <v>8106351</v>
      </c>
      <c r="H4482">
        <f>SUMIFS($G:$G,$E:$E,18.51,'RAW2'!$A:$A,'RAW2'!A4482)</f>
        <v>38666681</v>
      </c>
      <c r="I4482" s="1" t="str">
        <f>VLOOKUP(A4482,'volatile collection data'!$G$6:$H$69,2,FALSE)</f>
        <v>C</v>
      </c>
      <c r="J4482" s="1">
        <f>VLOOKUP(A4482,'volatile collection data'!$G$6:$I$69,3,FALSE)</f>
        <v>8</v>
      </c>
      <c r="K4482" s="1" t="str">
        <f>VLOOKUP(A4482,'volatile collection data'!$G$6:$N$69,8,FALSE)</f>
        <v>13A</v>
      </c>
      <c r="L4482" s="1">
        <f>VLOOKUP(A4482,'volatile collection data'!$G$6:$J$69,4,FALSE)</f>
        <v>4.74</v>
      </c>
      <c r="M4482" s="1">
        <f>VLOOKUP($A4482,'volatile collection data'!$G$6:$M$69,6,FALSE)</f>
        <v>6</v>
      </c>
      <c r="N4482" s="1">
        <f>VLOOKUP($A4482,'volatile collection data'!$G$6:$M$69,7,FALSE)</f>
        <v>4.74</v>
      </c>
      <c r="O4482" s="1">
        <f>VLOOKUP(A4482,'volatile collection data'!$G$6:$K$69,5,FALSE)</f>
        <v>1</v>
      </c>
      <c r="P4482" s="1" t="str">
        <f t="shared" si="417"/>
        <v>8C</v>
      </c>
      <c r="Q4482">
        <f t="shared" si="421"/>
        <v>0.22114655158938937</v>
      </c>
      <c r="R4482" t="str">
        <f t="shared" si="418"/>
        <v>13A_1-C&amp;4.74%4.74@6</v>
      </c>
      <c r="S4482" t="str">
        <f t="shared" si="419"/>
        <v>8C-13A-VCS-Loc-22</v>
      </c>
      <c r="T4482" t="str">
        <f>IFERROR(IF(VLOOKUP(S4482,Bad!$A:$A,1,FALSE)='RAW2'!S4482,"yes","no"),"no")</f>
        <v>no</v>
      </c>
      <c r="U4482" t="str">
        <f>IFERROR(VLOOKUP(F4482,compounds!$A:$B,2,FALSE),"")</f>
        <v/>
      </c>
      <c r="V4482" t="str">
        <f>VLOOKUP(B4482,'volatile collection data'!$O:$P,2,FALSE)</f>
        <v>26.apr.22 13</v>
      </c>
    </row>
    <row r="4483" spans="1:22" x14ac:dyDescent="0.2">
      <c r="A4483" t="s">
        <v>397</v>
      </c>
      <c r="B4483" s="1" t="str">
        <f t="shared" ref="B4483:B4546" si="422">LEFT(A4483,FIND("-",A4483)-1)</f>
        <v>8C</v>
      </c>
      <c r="C4483">
        <v>29.033999999999999</v>
      </c>
      <c r="D4483">
        <f t="shared" si="420"/>
        <v>29.03</v>
      </c>
      <c r="E4483">
        <f>VLOOKUP(D4483,'Peak Combiner'!$A$5:$D$4980,4,FALSE)</f>
        <v>29.03</v>
      </c>
      <c r="F4483">
        <f>IFERROR(VLOOKUP(D4483,rt_comb!$A:$B,2,FALSE),D4483)</f>
        <v>29.03</v>
      </c>
      <c r="G4483">
        <v>3909799</v>
      </c>
      <c r="H4483">
        <f>SUMIFS($G:$G,$E:$E,18.51,'RAW2'!$A:$A,'RAW2'!A4483)</f>
        <v>38666681</v>
      </c>
      <c r="I4483" s="1" t="str">
        <f>VLOOKUP(A4483,'volatile collection data'!$G$6:$H$69,2,FALSE)</f>
        <v>C</v>
      </c>
      <c r="J4483" s="1">
        <f>VLOOKUP(A4483,'volatile collection data'!$G$6:$I$69,3,FALSE)</f>
        <v>8</v>
      </c>
      <c r="K4483" s="1" t="str">
        <f>VLOOKUP(A4483,'volatile collection data'!$G$6:$N$69,8,FALSE)</f>
        <v>13A</v>
      </c>
      <c r="L4483" s="1">
        <f>VLOOKUP(A4483,'volatile collection data'!$G$6:$J$69,4,FALSE)</f>
        <v>4.74</v>
      </c>
      <c r="M4483" s="1">
        <f>VLOOKUP($A4483,'volatile collection data'!$G$6:$M$69,6,FALSE)</f>
        <v>6</v>
      </c>
      <c r="N4483" s="1">
        <f>VLOOKUP($A4483,'volatile collection data'!$G$6:$M$69,7,FALSE)</f>
        <v>4.74</v>
      </c>
      <c r="O4483" s="1">
        <f>VLOOKUP(A4483,'volatile collection data'!$G$6:$K$69,5,FALSE)</f>
        <v>1</v>
      </c>
      <c r="P4483" s="1" t="str">
        <f t="shared" ref="P4483:P4546" si="423">J4483&amp;I4483</f>
        <v>8C</v>
      </c>
      <c r="Q4483">
        <f t="shared" si="421"/>
        <v>0.10666187119921688</v>
      </c>
      <c r="R4483" t="str">
        <f t="shared" ref="R4483:R4546" si="424">K4483&amp;"_"&amp;O4483&amp;"-"&amp;I4483&amp;"&amp;"&amp;L4483&amp;"%"&amp;N4483&amp;"@"&amp;M4483</f>
        <v>13A_1-C&amp;4.74%4.74@6</v>
      </c>
      <c r="S4483" t="str">
        <f t="shared" ref="S4483:S4546" si="425">A4483</f>
        <v>8C-13A-VCS-Loc-22</v>
      </c>
      <c r="T4483" t="str">
        <f>IFERROR(IF(VLOOKUP(S4483,Bad!$A:$A,1,FALSE)='RAW2'!S4483,"yes","no"),"no")</f>
        <v>no</v>
      </c>
      <c r="U4483" t="str">
        <f>IFERROR(VLOOKUP(F4483,compounds!$A:$B,2,FALSE),"")</f>
        <v/>
      </c>
      <c r="V4483" t="str">
        <f>VLOOKUP(B4483,'volatile collection data'!$O:$P,2,FALSE)</f>
        <v>26.apr.22 13</v>
      </c>
    </row>
    <row r="4484" spans="1:22" x14ac:dyDescent="0.2">
      <c r="A4484" t="s">
        <v>397</v>
      </c>
      <c r="B4484" s="1" t="str">
        <f t="shared" si="422"/>
        <v>8C</v>
      </c>
      <c r="C4484">
        <v>30.032</v>
      </c>
      <c r="D4484">
        <f t="shared" si="420"/>
        <v>30.03</v>
      </c>
      <c r="E4484">
        <f>VLOOKUP(D4484,'Peak Combiner'!$A$5:$D$4980,4,FALSE)</f>
        <v>30.03</v>
      </c>
      <c r="F4484">
        <f>IFERROR(VLOOKUP(D4484,rt_comb!$A:$B,2,FALSE),D4484)</f>
        <v>30.03</v>
      </c>
      <c r="G4484">
        <v>2157864</v>
      </c>
      <c r="H4484">
        <f>SUMIFS($G:$G,$E:$E,18.51,'RAW2'!$A:$A,'RAW2'!A4484)</f>
        <v>38666681</v>
      </c>
      <c r="I4484" s="1" t="str">
        <f>VLOOKUP(A4484,'volatile collection data'!$G$6:$H$69,2,FALSE)</f>
        <v>C</v>
      </c>
      <c r="J4484" s="1">
        <f>VLOOKUP(A4484,'volatile collection data'!$G$6:$I$69,3,FALSE)</f>
        <v>8</v>
      </c>
      <c r="K4484" s="1" t="str">
        <f>VLOOKUP(A4484,'volatile collection data'!$G$6:$N$69,8,FALSE)</f>
        <v>13A</v>
      </c>
      <c r="L4484" s="1">
        <f>VLOOKUP(A4484,'volatile collection data'!$G$6:$J$69,4,FALSE)</f>
        <v>4.74</v>
      </c>
      <c r="M4484" s="1">
        <f>VLOOKUP($A4484,'volatile collection data'!$G$6:$M$69,6,FALSE)</f>
        <v>6</v>
      </c>
      <c r="N4484" s="1">
        <f>VLOOKUP($A4484,'volatile collection data'!$G$6:$M$69,7,FALSE)</f>
        <v>4.74</v>
      </c>
      <c r="O4484" s="1">
        <f>VLOOKUP(A4484,'volatile collection data'!$G$6:$K$69,5,FALSE)</f>
        <v>1</v>
      </c>
      <c r="P4484" s="1" t="str">
        <f t="shared" si="423"/>
        <v>8C</v>
      </c>
      <c r="Q4484">
        <f t="shared" si="421"/>
        <v>5.8867939767089539E-2</v>
      </c>
      <c r="R4484" t="str">
        <f t="shared" si="424"/>
        <v>13A_1-C&amp;4.74%4.74@6</v>
      </c>
      <c r="S4484" t="str">
        <f t="shared" si="425"/>
        <v>8C-13A-VCS-Loc-22</v>
      </c>
      <c r="T4484" t="str">
        <f>IFERROR(IF(VLOOKUP(S4484,Bad!$A:$A,1,FALSE)='RAW2'!S4484,"yes","no"),"no")</f>
        <v>no</v>
      </c>
      <c r="U4484" t="str">
        <f>IFERROR(VLOOKUP(F4484,compounds!$A:$B,2,FALSE),"")</f>
        <v/>
      </c>
      <c r="V4484" t="str">
        <f>VLOOKUP(B4484,'volatile collection data'!$O:$P,2,FALSE)</f>
        <v>26.apr.22 13</v>
      </c>
    </row>
    <row r="4485" spans="1:22" x14ac:dyDescent="0.2">
      <c r="A4485" t="s">
        <v>397</v>
      </c>
      <c r="B4485" s="1" t="str">
        <f t="shared" si="422"/>
        <v>8C</v>
      </c>
      <c r="C4485">
        <v>30.259</v>
      </c>
      <c r="D4485">
        <f t="shared" si="420"/>
        <v>30.26</v>
      </c>
      <c r="E4485">
        <f>VLOOKUP(D4485,'Peak Combiner'!$A$5:$D$4980,4,FALSE)</f>
        <v>30.26</v>
      </c>
      <c r="F4485">
        <f>IFERROR(VLOOKUP(D4485,rt_comb!$A:$B,2,FALSE),D4485)</f>
        <v>30.26</v>
      </c>
      <c r="G4485">
        <v>3318413</v>
      </c>
      <c r="H4485">
        <f>SUMIFS($G:$G,$E:$E,18.51,'RAW2'!$A:$A,'RAW2'!A4485)</f>
        <v>38666681</v>
      </c>
      <c r="I4485" s="1" t="str">
        <f>VLOOKUP(A4485,'volatile collection data'!$G$6:$H$69,2,FALSE)</f>
        <v>C</v>
      </c>
      <c r="J4485" s="1">
        <f>VLOOKUP(A4485,'volatile collection data'!$G$6:$I$69,3,FALSE)</f>
        <v>8</v>
      </c>
      <c r="K4485" s="1" t="str">
        <f>VLOOKUP(A4485,'volatile collection data'!$G$6:$N$69,8,FALSE)</f>
        <v>13A</v>
      </c>
      <c r="L4485" s="1">
        <f>VLOOKUP(A4485,'volatile collection data'!$G$6:$J$69,4,FALSE)</f>
        <v>4.74</v>
      </c>
      <c r="M4485" s="1">
        <f>VLOOKUP($A4485,'volatile collection data'!$G$6:$M$69,6,FALSE)</f>
        <v>6</v>
      </c>
      <c r="N4485" s="1">
        <f>VLOOKUP($A4485,'volatile collection data'!$G$6:$M$69,7,FALSE)</f>
        <v>4.74</v>
      </c>
      <c r="O4485" s="1">
        <f>VLOOKUP(A4485,'volatile collection data'!$G$6:$K$69,5,FALSE)</f>
        <v>1</v>
      </c>
      <c r="P4485" s="1" t="str">
        <f t="shared" si="423"/>
        <v>8C</v>
      </c>
      <c r="Q4485">
        <f t="shared" si="421"/>
        <v>9.0528474735352596E-2</v>
      </c>
      <c r="R4485" t="str">
        <f t="shared" si="424"/>
        <v>13A_1-C&amp;4.74%4.74@6</v>
      </c>
      <c r="S4485" t="str">
        <f t="shared" si="425"/>
        <v>8C-13A-VCS-Loc-22</v>
      </c>
      <c r="T4485" t="str">
        <f>IFERROR(IF(VLOOKUP(S4485,Bad!$A:$A,1,FALSE)='RAW2'!S4485,"yes","no"),"no")</f>
        <v>no</v>
      </c>
      <c r="U4485" t="str">
        <f>IFERROR(VLOOKUP(F4485,compounds!$A:$B,2,FALSE),"")</f>
        <v/>
      </c>
      <c r="V4485" t="str">
        <f>VLOOKUP(B4485,'volatile collection data'!$O:$P,2,FALSE)</f>
        <v>26.apr.22 13</v>
      </c>
    </row>
    <row r="4486" spans="1:22" x14ac:dyDescent="0.2">
      <c r="A4486" t="s">
        <v>397</v>
      </c>
      <c r="B4486" s="1" t="str">
        <f t="shared" si="422"/>
        <v>8C</v>
      </c>
      <c r="C4486">
        <v>30.593</v>
      </c>
      <c r="D4486">
        <f t="shared" si="420"/>
        <v>30.59</v>
      </c>
      <c r="E4486">
        <f>VLOOKUP(D4486,'Peak Combiner'!$A$5:$D$4980,4,FALSE)</f>
        <v>30.59</v>
      </c>
      <c r="F4486">
        <f>IFERROR(VLOOKUP(D4486,rt_comb!$A:$B,2,FALSE),D4486)</f>
        <v>30.59</v>
      </c>
      <c r="G4486">
        <v>3305640</v>
      </c>
      <c r="H4486">
        <f>SUMIFS($G:$G,$E:$E,18.51,'RAW2'!$A:$A,'RAW2'!A4486)</f>
        <v>38666681</v>
      </c>
      <c r="I4486" s="1" t="str">
        <f>VLOOKUP(A4486,'volatile collection data'!$G$6:$H$69,2,FALSE)</f>
        <v>C</v>
      </c>
      <c r="J4486" s="1">
        <f>VLOOKUP(A4486,'volatile collection data'!$G$6:$I$69,3,FALSE)</f>
        <v>8</v>
      </c>
      <c r="K4486" s="1" t="str">
        <f>VLOOKUP(A4486,'volatile collection data'!$G$6:$N$69,8,FALSE)</f>
        <v>13A</v>
      </c>
      <c r="L4486" s="1">
        <f>VLOOKUP(A4486,'volatile collection data'!$G$6:$J$69,4,FALSE)</f>
        <v>4.74</v>
      </c>
      <c r="M4486" s="1">
        <f>VLOOKUP($A4486,'volatile collection data'!$G$6:$M$69,6,FALSE)</f>
        <v>6</v>
      </c>
      <c r="N4486" s="1">
        <f>VLOOKUP($A4486,'volatile collection data'!$G$6:$M$69,7,FALSE)</f>
        <v>4.74</v>
      </c>
      <c r="O4486" s="1">
        <f>VLOOKUP(A4486,'volatile collection data'!$G$6:$K$69,5,FALSE)</f>
        <v>1</v>
      </c>
      <c r="P4486" s="1" t="str">
        <f t="shared" si="423"/>
        <v>8C</v>
      </c>
      <c r="Q4486">
        <f t="shared" si="421"/>
        <v>9.0180018950073729E-2</v>
      </c>
      <c r="R4486" t="str">
        <f t="shared" si="424"/>
        <v>13A_1-C&amp;4.74%4.74@6</v>
      </c>
      <c r="S4486" t="str">
        <f t="shared" si="425"/>
        <v>8C-13A-VCS-Loc-22</v>
      </c>
      <c r="T4486" t="str">
        <f>IFERROR(IF(VLOOKUP(S4486,Bad!$A:$A,1,FALSE)='RAW2'!S4486,"yes","no"),"no")</f>
        <v>no</v>
      </c>
      <c r="U4486" t="str">
        <f>IFERROR(VLOOKUP(F4486,compounds!$A:$B,2,FALSE),"")</f>
        <v/>
      </c>
      <c r="V4486" t="str">
        <f>VLOOKUP(B4486,'volatile collection data'!$O:$P,2,FALSE)</f>
        <v>26.apr.22 13</v>
      </c>
    </row>
    <row r="4487" spans="1:22" x14ac:dyDescent="0.2">
      <c r="A4487" t="s">
        <v>397</v>
      </c>
      <c r="B4487" s="1" t="str">
        <f t="shared" si="422"/>
        <v>8C</v>
      </c>
      <c r="C4487">
        <v>30.954999999999998</v>
      </c>
      <c r="D4487">
        <f t="shared" si="420"/>
        <v>30.96</v>
      </c>
      <c r="E4487">
        <f>VLOOKUP(D4487,'Peak Combiner'!$A$5:$D$4980,4,FALSE)</f>
        <v>30.94</v>
      </c>
      <c r="F4487">
        <f>IFERROR(VLOOKUP(D4487,rt_comb!$A:$B,2,FALSE),D4487)</f>
        <v>30.96</v>
      </c>
      <c r="G4487">
        <v>3937504</v>
      </c>
      <c r="H4487">
        <f>SUMIFS($G:$G,$E:$E,18.51,'RAW2'!$A:$A,'RAW2'!A4487)</f>
        <v>38666681</v>
      </c>
      <c r="I4487" s="1" t="str">
        <f>VLOOKUP(A4487,'volatile collection data'!$G$6:$H$69,2,FALSE)</f>
        <v>C</v>
      </c>
      <c r="J4487" s="1">
        <f>VLOOKUP(A4487,'volatile collection data'!$G$6:$I$69,3,FALSE)</f>
        <v>8</v>
      </c>
      <c r="K4487" s="1" t="str">
        <f>VLOOKUP(A4487,'volatile collection data'!$G$6:$N$69,8,FALSE)</f>
        <v>13A</v>
      </c>
      <c r="L4487" s="1">
        <f>VLOOKUP(A4487,'volatile collection data'!$G$6:$J$69,4,FALSE)</f>
        <v>4.74</v>
      </c>
      <c r="M4487" s="1">
        <f>VLOOKUP($A4487,'volatile collection data'!$G$6:$M$69,6,FALSE)</f>
        <v>6</v>
      </c>
      <c r="N4487" s="1">
        <f>VLOOKUP($A4487,'volatile collection data'!$G$6:$M$69,7,FALSE)</f>
        <v>4.74</v>
      </c>
      <c r="O4487" s="1">
        <f>VLOOKUP(A4487,'volatile collection data'!$G$6:$K$69,5,FALSE)</f>
        <v>1</v>
      </c>
      <c r="P4487" s="1" t="str">
        <f t="shared" si="423"/>
        <v>8C</v>
      </c>
      <c r="Q4487">
        <f t="shared" si="421"/>
        <v>0.10741768170036393</v>
      </c>
      <c r="R4487" t="str">
        <f t="shared" si="424"/>
        <v>13A_1-C&amp;4.74%4.74@6</v>
      </c>
      <c r="S4487" t="str">
        <f t="shared" si="425"/>
        <v>8C-13A-VCS-Loc-22</v>
      </c>
      <c r="T4487" t="str">
        <f>IFERROR(IF(VLOOKUP(S4487,Bad!$A:$A,1,FALSE)='RAW2'!S4487,"yes","no"),"no")</f>
        <v>no</v>
      </c>
      <c r="U4487" t="str">
        <f>IFERROR(VLOOKUP(F4487,compounds!$A:$B,2,FALSE),"")</f>
        <v/>
      </c>
      <c r="V4487" t="str">
        <f>VLOOKUP(B4487,'volatile collection data'!$O:$P,2,FALSE)</f>
        <v>26.apr.22 13</v>
      </c>
    </row>
    <row r="4488" spans="1:22" x14ac:dyDescent="0.2">
      <c r="A4488" t="s">
        <v>397</v>
      </c>
      <c r="B4488" s="1" t="str">
        <f t="shared" si="422"/>
        <v>8C</v>
      </c>
      <c r="C4488">
        <v>31.253</v>
      </c>
      <c r="D4488">
        <f t="shared" si="420"/>
        <v>31.25</v>
      </c>
      <c r="E4488">
        <f>VLOOKUP(D4488,'Peak Combiner'!$A$5:$D$4980,4,FALSE)</f>
        <v>31.25</v>
      </c>
      <c r="F4488">
        <f>IFERROR(VLOOKUP(D4488,rt_comb!$A:$B,2,FALSE),D4488)</f>
        <v>31.25</v>
      </c>
      <c r="G4488">
        <v>1796587</v>
      </c>
      <c r="H4488">
        <f>SUMIFS($G:$G,$E:$E,18.51,'RAW2'!$A:$A,'RAW2'!A4488)</f>
        <v>38666681</v>
      </c>
      <c r="I4488" s="1" t="str">
        <f>VLOOKUP(A4488,'volatile collection data'!$G$6:$H$69,2,FALSE)</f>
        <v>C</v>
      </c>
      <c r="J4488" s="1">
        <f>VLOOKUP(A4488,'volatile collection data'!$G$6:$I$69,3,FALSE)</f>
        <v>8</v>
      </c>
      <c r="K4488" s="1" t="str">
        <f>VLOOKUP(A4488,'volatile collection data'!$G$6:$N$69,8,FALSE)</f>
        <v>13A</v>
      </c>
      <c r="L4488" s="1">
        <f>VLOOKUP(A4488,'volatile collection data'!$G$6:$J$69,4,FALSE)</f>
        <v>4.74</v>
      </c>
      <c r="M4488" s="1">
        <f>VLOOKUP($A4488,'volatile collection data'!$G$6:$M$69,6,FALSE)</f>
        <v>6</v>
      </c>
      <c r="N4488" s="1">
        <f>VLOOKUP($A4488,'volatile collection data'!$G$6:$M$69,7,FALSE)</f>
        <v>4.74</v>
      </c>
      <c r="O4488" s="1">
        <f>VLOOKUP(A4488,'volatile collection data'!$G$6:$K$69,5,FALSE)</f>
        <v>1</v>
      </c>
      <c r="P4488" s="1" t="str">
        <f t="shared" si="423"/>
        <v>8C</v>
      </c>
      <c r="Q4488">
        <f t="shared" si="421"/>
        <v>4.9012067165649043E-2</v>
      </c>
      <c r="R4488" t="str">
        <f t="shared" si="424"/>
        <v>13A_1-C&amp;4.74%4.74@6</v>
      </c>
      <c r="S4488" t="str">
        <f t="shared" si="425"/>
        <v>8C-13A-VCS-Loc-22</v>
      </c>
      <c r="T4488" t="str">
        <f>IFERROR(IF(VLOOKUP(S4488,Bad!$A:$A,1,FALSE)='RAW2'!S4488,"yes","no"),"no")</f>
        <v>no</v>
      </c>
      <c r="U4488" t="str">
        <f>IFERROR(VLOOKUP(F4488,compounds!$A:$B,2,FALSE),"")</f>
        <v/>
      </c>
      <c r="V4488" t="str">
        <f>VLOOKUP(B4488,'volatile collection data'!$O:$P,2,FALSE)</f>
        <v>26.apr.22 13</v>
      </c>
    </row>
    <row r="4489" spans="1:22" x14ac:dyDescent="0.2">
      <c r="A4489" t="s">
        <v>397</v>
      </c>
      <c r="B4489" s="1" t="str">
        <f t="shared" si="422"/>
        <v>8C</v>
      </c>
      <c r="C4489">
        <v>31.748999999999999</v>
      </c>
      <c r="D4489">
        <f t="shared" si="420"/>
        <v>31.75</v>
      </c>
      <c r="E4489">
        <f>VLOOKUP(D4489,'Peak Combiner'!$A$5:$D$4980,4,FALSE)</f>
        <v>31.73</v>
      </c>
      <c r="F4489">
        <f>IFERROR(VLOOKUP(D4489,rt_comb!$A:$B,2,FALSE),D4489)</f>
        <v>31.75</v>
      </c>
      <c r="G4489">
        <v>6192074</v>
      </c>
      <c r="H4489">
        <f>SUMIFS($G:$G,$E:$E,18.51,'RAW2'!$A:$A,'RAW2'!A4489)</f>
        <v>38666681</v>
      </c>
      <c r="I4489" s="1" t="str">
        <f>VLOOKUP(A4489,'volatile collection data'!$G$6:$H$69,2,FALSE)</f>
        <v>C</v>
      </c>
      <c r="J4489" s="1">
        <f>VLOOKUP(A4489,'volatile collection data'!$G$6:$I$69,3,FALSE)</f>
        <v>8</v>
      </c>
      <c r="K4489" s="1" t="str">
        <f>VLOOKUP(A4489,'volatile collection data'!$G$6:$N$69,8,FALSE)</f>
        <v>13A</v>
      </c>
      <c r="L4489" s="1">
        <f>VLOOKUP(A4489,'volatile collection data'!$G$6:$J$69,4,FALSE)</f>
        <v>4.74</v>
      </c>
      <c r="M4489" s="1">
        <f>VLOOKUP($A4489,'volatile collection data'!$G$6:$M$69,6,FALSE)</f>
        <v>6</v>
      </c>
      <c r="N4489" s="1">
        <f>VLOOKUP($A4489,'volatile collection data'!$G$6:$M$69,7,FALSE)</f>
        <v>4.74</v>
      </c>
      <c r="O4489" s="1">
        <f>VLOOKUP(A4489,'volatile collection data'!$G$6:$K$69,5,FALSE)</f>
        <v>1</v>
      </c>
      <c r="P4489" s="1" t="str">
        <f t="shared" si="423"/>
        <v>8C</v>
      </c>
      <c r="Q4489">
        <f t="shared" si="421"/>
        <v>0.1689238243306164</v>
      </c>
      <c r="R4489" t="str">
        <f t="shared" si="424"/>
        <v>13A_1-C&amp;4.74%4.74@6</v>
      </c>
      <c r="S4489" t="str">
        <f t="shared" si="425"/>
        <v>8C-13A-VCS-Loc-22</v>
      </c>
      <c r="T4489" t="str">
        <f>IFERROR(IF(VLOOKUP(S4489,Bad!$A:$A,1,FALSE)='RAW2'!S4489,"yes","no"),"no")</f>
        <v>no</v>
      </c>
      <c r="U4489" t="str">
        <f>IFERROR(VLOOKUP(F4489,compounds!$A:$B,2,FALSE),"")</f>
        <v/>
      </c>
      <c r="V4489" t="str">
        <f>VLOOKUP(B4489,'volatile collection data'!$O:$P,2,FALSE)</f>
        <v>26.apr.22 13</v>
      </c>
    </row>
    <row r="4490" spans="1:22" x14ac:dyDescent="0.2">
      <c r="A4490" t="s">
        <v>397</v>
      </c>
      <c r="B4490" s="1" t="str">
        <f t="shared" si="422"/>
        <v>8C</v>
      </c>
      <c r="C4490">
        <v>32.384999999999998</v>
      </c>
      <c r="D4490">
        <f t="shared" si="420"/>
        <v>32.39</v>
      </c>
      <c r="E4490">
        <f>VLOOKUP(D4490,'Peak Combiner'!$A$5:$D$4980,4,FALSE)</f>
        <v>32.39</v>
      </c>
      <c r="F4490">
        <f>IFERROR(VLOOKUP(D4490,rt_comb!$A:$B,2,FALSE),D4490)</f>
        <v>32.39</v>
      </c>
      <c r="G4490">
        <v>1312112</v>
      </c>
      <c r="H4490">
        <f>SUMIFS($G:$G,$E:$E,18.51,'RAW2'!$A:$A,'RAW2'!A4490)</f>
        <v>38666681</v>
      </c>
      <c r="I4490" s="1" t="str">
        <f>VLOOKUP(A4490,'volatile collection data'!$G$6:$H$69,2,FALSE)</f>
        <v>C</v>
      </c>
      <c r="J4490" s="1">
        <f>VLOOKUP(A4490,'volatile collection data'!$G$6:$I$69,3,FALSE)</f>
        <v>8</v>
      </c>
      <c r="K4490" s="1" t="str">
        <f>VLOOKUP(A4490,'volatile collection data'!$G$6:$N$69,8,FALSE)</f>
        <v>13A</v>
      </c>
      <c r="L4490" s="1">
        <f>VLOOKUP(A4490,'volatile collection data'!$G$6:$J$69,4,FALSE)</f>
        <v>4.74</v>
      </c>
      <c r="M4490" s="1">
        <f>VLOOKUP($A4490,'volatile collection data'!$G$6:$M$69,6,FALSE)</f>
        <v>6</v>
      </c>
      <c r="N4490" s="1">
        <f>VLOOKUP($A4490,'volatile collection data'!$G$6:$M$69,7,FALSE)</f>
        <v>4.74</v>
      </c>
      <c r="O4490" s="1">
        <f>VLOOKUP(A4490,'volatile collection data'!$G$6:$K$69,5,FALSE)</f>
        <v>1</v>
      </c>
      <c r="P4490" s="1" t="str">
        <f t="shared" si="423"/>
        <v>8C</v>
      </c>
      <c r="Q4490">
        <f t="shared" si="421"/>
        <v>3.5795272632415852E-2</v>
      </c>
      <c r="R4490" t="str">
        <f t="shared" si="424"/>
        <v>13A_1-C&amp;4.74%4.74@6</v>
      </c>
      <c r="S4490" t="str">
        <f t="shared" si="425"/>
        <v>8C-13A-VCS-Loc-22</v>
      </c>
      <c r="T4490" t="str">
        <f>IFERROR(IF(VLOOKUP(S4490,Bad!$A:$A,1,FALSE)='RAW2'!S4490,"yes","no"),"no")</f>
        <v>no</v>
      </c>
      <c r="U4490" t="str">
        <f>IFERROR(VLOOKUP(F4490,compounds!$A:$B,2,FALSE),"")</f>
        <v/>
      </c>
      <c r="V4490" t="str">
        <f>VLOOKUP(B4490,'volatile collection data'!$O:$P,2,FALSE)</f>
        <v>26.apr.22 13</v>
      </c>
    </row>
    <row r="4491" spans="1:22" x14ac:dyDescent="0.2">
      <c r="A4491" t="s">
        <v>397</v>
      </c>
      <c r="B4491" s="1" t="str">
        <f t="shared" si="422"/>
        <v>8C</v>
      </c>
      <c r="C4491">
        <v>32.582000000000001</v>
      </c>
      <c r="D4491">
        <f t="shared" si="420"/>
        <v>32.58</v>
      </c>
      <c r="E4491">
        <f>VLOOKUP(D4491,'Peak Combiner'!$A$5:$D$4980,4,FALSE)</f>
        <v>32.58</v>
      </c>
      <c r="F4491">
        <f>IFERROR(VLOOKUP(D4491,rt_comb!$A:$B,2,FALSE),D4491)</f>
        <v>32.58</v>
      </c>
      <c r="G4491">
        <v>29611602</v>
      </c>
      <c r="H4491">
        <f>SUMIFS($G:$G,$E:$E,18.51,'RAW2'!$A:$A,'RAW2'!A4491)</f>
        <v>38666681</v>
      </c>
      <c r="I4491" s="1" t="str">
        <f>VLOOKUP(A4491,'volatile collection data'!$G$6:$H$69,2,FALSE)</f>
        <v>C</v>
      </c>
      <c r="J4491" s="1">
        <f>VLOOKUP(A4491,'volatile collection data'!$G$6:$I$69,3,FALSE)</f>
        <v>8</v>
      </c>
      <c r="K4491" s="1" t="str">
        <f>VLOOKUP(A4491,'volatile collection data'!$G$6:$N$69,8,FALSE)</f>
        <v>13A</v>
      </c>
      <c r="L4491" s="1">
        <f>VLOOKUP(A4491,'volatile collection data'!$G$6:$J$69,4,FALSE)</f>
        <v>4.74</v>
      </c>
      <c r="M4491" s="1">
        <f>VLOOKUP($A4491,'volatile collection data'!$G$6:$M$69,6,FALSE)</f>
        <v>6</v>
      </c>
      <c r="N4491" s="1">
        <f>VLOOKUP($A4491,'volatile collection data'!$G$6:$M$69,7,FALSE)</f>
        <v>4.74</v>
      </c>
      <c r="O4491" s="1">
        <f>VLOOKUP(A4491,'volatile collection data'!$G$6:$K$69,5,FALSE)</f>
        <v>1</v>
      </c>
      <c r="P4491" s="1" t="str">
        <f t="shared" si="423"/>
        <v>8C</v>
      </c>
      <c r="Q4491">
        <f t="shared" si="421"/>
        <v>0.80782384939135554</v>
      </c>
      <c r="R4491" t="str">
        <f t="shared" si="424"/>
        <v>13A_1-C&amp;4.74%4.74@6</v>
      </c>
      <c r="S4491" t="str">
        <f t="shared" si="425"/>
        <v>8C-13A-VCS-Loc-22</v>
      </c>
      <c r="T4491" t="str">
        <f>IFERROR(IF(VLOOKUP(S4491,Bad!$A:$A,1,FALSE)='RAW2'!S4491,"yes","no"),"no")</f>
        <v>no</v>
      </c>
      <c r="U4491" t="str">
        <f>IFERROR(VLOOKUP(F4491,compounds!$A:$B,2,FALSE),"")</f>
        <v/>
      </c>
      <c r="V4491" t="str">
        <f>VLOOKUP(B4491,'volatile collection data'!$O:$P,2,FALSE)</f>
        <v>26.apr.22 13</v>
      </c>
    </row>
    <row r="4492" spans="1:22" x14ac:dyDescent="0.2">
      <c r="A4492" t="s">
        <v>397</v>
      </c>
      <c r="B4492" s="1" t="str">
        <f t="shared" si="422"/>
        <v>8C</v>
      </c>
      <c r="C4492">
        <v>33.984999999999999</v>
      </c>
      <c r="D4492">
        <f t="shared" si="420"/>
        <v>33.99</v>
      </c>
      <c r="E4492">
        <f>VLOOKUP(D4492,'Peak Combiner'!$A$5:$D$4980,4,FALSE)</f>
        <v>33.99</v>
      </c>
      <c r="F4492">
        <f>IFERROR(VLOOKUP(D4492,rt_comb!$A:$B,2,FALSE),D4492)</f>
        <v>33.99</v>
      </c>
      <c r="G4492">
        <v>385211</v>
      </c>
      <c r="H4492">
        <f>SUMIFS($G:$G,$E:$E,18.51,'RAW2'!$A:$A,'RAW2'!A4492)</f>
        <v>38666681</v>
      </c>
      <c r="I4492" s="1" t="str">
        <f>VLOOKUP(A4492,'volatile collection data'!$G$6:$H$69,2,FALSE)</f>
        <v>C</v>
      </c>
      <c r="J4492" s="1">
        <f>VLOOKUP(A4492,'volatile collection data'!$G$6:$I$69,3,FALSE)</f>
        <v>8</v>
      </c>
      <c r="K4492" s="1" t="str">
        <f>VLOOKUP(A4492,'volatile collection data'!$G$6:$N$69,8,FALSE)</f>
        <v>13A</v>
      </c>
      <c r="L4492" s="1">
        <f>VLOOKUP(A4492,'volatile collection data'!$G$6:$J$69,4,FALSE)</f>
        <v>4.74</v>
      </c>
      <c r="M4492" s="1">
        <f>VLOOKUP($A4492,'volatile collection data'!$G$6:$M$69,6,FALSE)</f>
        <v>6</v>
      </c>
      <c r="N4492" s="1">
        <f>VLOOKUP($A4492,'volatile collection data'!$G$6:$M$69,7,FALSE)</f>
        <v>4.74</v>
      </c>
      <c r="O4492" s="1">
        <f>VLOOKUP(A4492,'volatile collection data'!$G$6:$K$69,5,FALSE)</f>
        <v>1</v>
      </c>
      <c r="P4492" s="1" t="str">
        <f t="shared" si="423"/>
        <v>8C</v>
      </c>
      <c r="Q4492">
        <f t="shared" si="421"/>
        <v>1.0508807758793107E-2</v>
      </c>
      <c r="R4492" t="str">
        <f t="shared" si="424"/>
        <v>13A_1-C&amp;4.74%4.74@6</v>
      </c>
      <c r="S4492" t="str">
        <f t="shared" si="425"/>
        <v>8C-13A-VCS-Loc-22</v>
      </c>
      <c r="T4492" t="str">
        <f>IFERROR(IF(VLOOKUP(S4492,Bad!$A:$A,1,FALSE)='RAW2'!S4492,"yes","no"),"no")</f>
        <v>no</v>
      </c>
      <c r="U4492" t="str">
        <f>IFERROR(VLOOKUP(F4492,compounds!$A:$B,2,FALSE),"")</f>
        <v/>
      </c>
      <c r="V4492" t="str">
        <f>VLOOKUP(B4492,'volatile collection data'!$O:$P,2,FALSE)</f>
        <v>26.apr.22 13</v>
      </c>
    </row>
    <row r="4493" spans="1:22" x14ac:dyDescent="0.2">
      <c r="A4493" t="s">
        <v>397</v>
      </c>
      <c r="B4493" s="1" t="str">
        <f t="shared" si="422"/>
        <v>8C</v>
      </c>
      <c r="C4493">
        <v>34.430999999999997</v>
      </c>
      <c r="D4493">
        <f t="shared" si="420"/>
        <v>34.43</v>
      </c>
      <c r="E4493">
        <f>VLOOKUP(D4493,'Peak Combiner'!$A$5:$D$4980,4,FALSE)</f>
        <v>34.43</v>
      </c>
      <c r="F4493">
        <f>IFERROR(VLOOKUP(D4493,rt_comb!$A:$B,2,FALSE),D4493)</f>
        <v>34.43</v>
      </c>
      <c r="G4493">
        <v>838806</v>
      </c>
      <c r="H4493">
        <f>SUMIFS($G:$G,$E:$E,18.51,'RAW2'!$A:$A,'RAW2'!A4493)</f>
        <v>38666681</v>
      </c>
      <c r="I4493" s="1" t="str">
        <f>VLOOKUP(A4493,'volatile collection data'!$G$6:$H$69,2,FALSE)</f>
        <v>C</v>
      </c>
      <c r="J4493" s="1">
        <f>VLOOKUP(A4493,'volatile collection data'!$G$6:$I$69,3,FALSE)</f>
        <v>8</v>
      </c>
      <c r="K4493" s="1" t="str">
        <f>VLOOKUP(A4493,'volatile collection data'!$G$6:$N$69,8,FALSE)</f>
        <v>13A</v>
      </c>
      <c r="L4493" s="1">
        <f>VLOOKUP(A4493,'volatile collection data'!$G$6:$J$69,4,FALSE)</f>
        <v>4.74</v>
      </c>
      <c r="M4493" s="1">
        <f>VLOOKUP($A4493,'volatile collection data'!$G$6:$M$69,6,FALSE)</f>
        <v>6</v>
      </c>
      <c r="N4493" s="1">
        <f>VLOOKUP($A4493,'volatile collection data'!$G$6:$M$69,7,FALSE)</f>
        <v>4.74</v>
      </c>
      <c r="O4493" s="1">
        <f>VLOOKUP(A4493,'volatile collection data'!$G$6:$K$69,5,FALSE)</f>
        <v>1</v>
      </c>
      <c r="P4493" s="1" t="str">
        <f t="shared" si="423"/>
        <v>8C</v>
      </c>
      <c r="Q4493">
        <f t="shared" si="421"/>
        <v>2.2883175716483208E-2</v>
      </c>
      <c r="R4493" t="str">
        <f t="shared" si="424"/>
        <v>13A_1-C&amp;4.74%4.74@6</v>
      </c>
      <c r="S4493" t="str">
        <f t="shared" si="425"/>
        <v>8C-13A-VCS-Loc-22</v>
      </c>
      <c r="T4493" t="str">
        <f>IFERROR(IF(VLOOKUP(S4493,Bad!$A:$A,1,FALSE)='RAW2'!S4493,"yes","no"),"no")</f>
        <v>no</v>
      </c>
      <c r="U4493" t="str">
        <f>IFERROR(VLOOKUP(F4493,compounds!$A:$B,2,FALSE),"")</f>
        <v/>
      </c>
      <c r="V4493" t="str">
        <f>VLOOKUP(B4493,'volatile collection data'!$O:$P,2,FALSE)</f>
        <v>26.apr.22 13</v>
      </c>
    </row>
    <row r="4494" spans="1:22" x14ac:dyDescent="0.2">
      <c r="A4494" t="s">
        <v>397</v>
      </c>
      <c r="B4494" s="1" t="str">
        <f t="shared" si="422"/>
        <v>8C</v>
      </c>
      <c r="C4494">
        <v>34.94</v>
      </c>
      <c r="D4494">
        <f t="shared" si="420"/>
        <v>34.94</v>
      </c>
      <c r="E4494">
        <f>VLOOKUP(D4494,'Peak Combiner'!$A$5:$D$4980,4,FALSE)</f>
        <v>34.86</v>
      </c>
      <c r="F4494">
        <f>IFERROR(VLOOKUP(D4494,rt_comb!$A:$B,2,FALSE),D4494)</f>
        <v>34.94</v>
      </c>
      <c r="G4494">
        <v>2611698</v>
      </c>
      <c r="H4494">
        <f>SUMIFS($G:$G,$E:$E,18.51,'RAW2'!$A:$A,'RAW2'!A4494)</f>
        <v>38666681</v>
      </c>
      <c r="I4494" s="1" t="str">
        <f>VLOOKUP(A4494,'volatile collection data'!$G$6:$H$69,2,FALSE)</f>
        <v>C</v>
      </c>
      <c r="J4494" s="1">
        <f>VLOOKUP(A4494,'volatile collection data'!$G$6:$I$69,3,FALSE)</f>
        <v>8</v>
      </c>
      <c r="K4494" s="1" t="str">
        <f>VLOOKUP(A4494,'volatile collection data'!$G$6:$N$69,8,FALSE)</f>
        <v>13A</v>
      </c>
      <c r="L4494" s="1">
        <f>VLOOKUP(A4494,'volatile collection data'!$G$6:$J$69,4,FALSE)</f>
        <v>4.74</v>
      </c>
      <c r="M4494" s="1">
        <f>VLOOKUP($A4494,'volatile collection data'!$G$6:$M$69,6,FALSE)</f>
        <v>6</v>
      </c>
      <c r="N4494" s="1">
        <f>VLOOKUP($A4494,'volatile collection data'!$G$6:$M$69,7,FALSE)</f>
        <v>4.74</v>
      </c>
      <c r="O4494" s="1">
        <f>VLOOKUP(A4494,'volatile collection data'!$G$6:$K$69,5,FALSE)</f>
        <v>1</v>
      </c>
      <c r="P4494" s="1" t="str">
        <f t="shared" si="423"/>
        <v>8C</v>
      </c>
      <c r="Q4494">
        <f t="shared" si="421"/>
        <v>7.1248827800931017E-2</v>
      </c>
      <c r="R4494" t="str">
        <f t="shared" si="424"/>
        <v>13A_1-C&amp;4.74%4.74@6</v>
      </c>
      <c r="S4494" t="str">
        <f t="shared" si="425"/>
        <v>8C-13A-VCS-Loc-22</v>
      </c>
      <c r="T4494" t="str">
        <f>IFERROR(IF(VLOOKUP(S4494,Bad!$A:$A,1,FALSE)='RAW2'!S4494,"yes","no"),"no")</f>
        <v>no</v>
      </c>
      <c r="U4494" t="str">
        <f>IFERROR(VLOOKUP(F4494,compounds!$A:$B,2,FALSE),"")</f>
        <v/>
      </c>
      <c r="V4494" t="str">
        <f>VLOOKUP(B4494,'volatile collection data'!$O:$P,2,FALSE)</f>
        <v>26.apr.22 13</v>
      </c>
    </row>
    <row r="4495" spans="1:22" x14ac:dyDescent="0.2">
      <c r="A4495" t="s">
        <v>397</v>
      </c>
      <c r="B4495" s="1" t="str">
        <f t="shared" si="422"/>
        <v>8C</v>
      </c>
      <c r="C4495">
        <v>35.311</v>
      </c>
      <c r="D4495">
        <f t="shared" si="420"/>
        <v>35.31</v>
      </c>
      <c r="E4495">
        <f>VLOOKUP(D4495,'Peak Combiner'!$A$5:$D$4980,4,FALSE)</f>
        <v>35.31</v>
      </c>
      <c r="F4495">
        <f>IFERROR(VLOOKUP(D4495,rt_comb!$A:$B,2,FALSE),D4495)</f>
        <v>35.31</v>
      </c>
      <c r="G4495">
        <v>919369</v>
      </c>
      <c r="H4495">
        <f>SUMIFS($G:$G,$E:$E,18.51,'RAW2'!$A:$A,'RAW2'!A4495)</f>
        <v>38666681</v>
      </c>
      <c r="I4495" s="1" t="str">
        <f>VLOOKUP(A4495,'volatile collection data'!$G$6:$H$69,2,FALSE)</f>
        <v>C</v>
      </c>
      <c r="J4495" s="1">
        <f>VLOOKUP(A4495,'volatile collection data'!$G$6:$I$69,3,FALSE)</f>
        <v>8</v>
      </c>
      <c r="K4495" s="1" t="str">
        <f>VLOOKUP(A4495,'volatile collection data'!$G$6:$N$69,8,FALSE)</f>
        <v>13A</v>
      </c>
      <c r="L4495" s="1">
        <f>VLOOKUP(A4495,'volatile collection data'!$G$6:$J$69,4,FALSE)</f>
        <v>4.74</v>
      </c>
      <c r="M4495" s="1">
        <f>VLOOKUP($A4495,'volatile collection data'!$G$6:$M$69,6,FALSE)</f>
        <v>6</v>
      </c>
      <c r="N4495" s="1">
        <f>VLOOKUP($A4495,'volatile collection data'!$G$6:$M$69,7,FALSE)</f>
        <v>4.74</v>
      </c>
      <c r="O4495" s="1">
        <f>VLOOKUP(A4495,'volatile collection data'!$G$6:$K$69,5,FALSE)</f>
        <v>1</v>
      </c>
      <c r="P4495" s="1" t="str">
        <f t="shared" si="423"/>
        <v>8C</v>
      </c>
      <c r="Q4495">
        <f t="shared" si="421"/>
        <v>2.5080986992567347E-2</v>
      </c>
      <c r="R4495" t="str">
        <f t="shared" si="424"/>
        <v>13A_1-C&amp;4.74%4.74@6</v>
      </c>
      <c r="S4495" t="str">
        <f t="shared" si="425"/>
        <v>8C-13A-VCS-Loc-22</v>
      </c>
      <c r="T4495" t="str">
        <f>IFERROR(IF(VLOOKUP(S4495,Bad!$A:$A,1,FALSE)='RAW2'!S4495,"yes","no"),"no")</f>
        <v>no</v>
      </c>
      <c r="U4495" t="str">
        <f>IFERROR(VLOOKUP(F4495,compounds!$A:$B,2,FALSE),"")</f>
        <v/>
      </c>
      <c r="V4495" t="str">
        <f>VLOOKUP(B4495,'volatile collection data'!$O:$P,2,FALSE)</f>
        <v>26.apr.22 13</v>
      </c>
    </row>
    <row r="4496" spans="1:22" x14ac:dyDescent="0.2">
      <c r="A4496" t="s">
        <v>397</v>
      </c>
      <c r="B4496" s="1" t="str">
        <f t="shared" si="422"/>
        <v>8C</v>
      </c>
      <c r="C4496">
        <v>35.429000000000002</v>
      </c>
      <c r="D4496">
        <f t="shared" si="420"/>
        <v>35.43</v>
      </c>
      <c r="E4496">
        <f>VLOOKUP(D4496,'Peak Combiner'!$A$5:$D$4980,4,FALSE)</f>
        <v>35.43</v>
      </c>
      <c r="F4496">
        <f>IFERROR(VLOOKUP(D4496,rt_comb!$A:$B,2,FALSE),D4496)</f>
        <v>35.43</v>
      </c>
      <c r="G4496">
        <v>2108029</v>
      </c>
      <c r="H4496">
        <f>SUMIFS($G:$G,$E:$E,18.51,'RAW2'!$A:$A,'RAW2'!A4496)</f>
        <v>38666681</v>
      </c>
      <c r="I4496" s="1" t="str">
        <f>VLOOKUP(A4496,'volatile collection data'!$G$6:$H$69,2,FALSE)</f>
        <v>C</v>
      </c>
      <c r="J4496" s="1">
        <f>VLOOKUP(A4496,'volatile collection data'!$G$6:$I$69,3,FALSE)</f>
        <v>8</v>
      </c>
      <c r="K4496" s="1" t="str">
        <f>VLOOKUP(A4496,'volatile collection data'!$G$6:$N$69,8,FALSE)</f>
        <v>13A</v>
      </c>
      <c r="L4496" s="1">
        <f>VLOOKUP(A4496,'volatile collection data'!$G$6:$J$69,4,FALSE)</f>
        <v>4.74</v>
      </c>
      <c r="M4496" s="1">
        <f>VLOOKUP($A4496,'volatile collection data'!$G$6:$M$69,6,FALSE)</f>
        <v>6</v>
      </c>
      <c r="N4496" s="1">
        <f>VLOOKUP($A4496,'volatile collection data'!$G$6:$M$69,7,FALSE)</f>
        <v>4.74</v>
      </c>
      <c r="O4496" s="1">
        <f>VLOOKUP(A4496,'volatile collection data'!$G$6:$K$69,5,FALSE)</f>
        <v>1</v>
      </c>
      <c r="P4496" s="1" t="str">
        <f t="shared" si="423"/>
        <v>8C</v>
      </c>
      <c r="Q4496">
        <f t="shared" si="421"/>
        <v>5.750840840723883E-2</v>
      </c>
      <c r="R4496" t="str">
        <f t="shared" si="424"/>
        <v>13A_1-C&amp;4.74%4.74@6</v>
      </c>
      <c r="S4496" t="str">
        <f t="shared" si="425"/>
        <v>8C-13A-VCS-Loc-22</v>
      </c>
      <c r="T4496" t="str">
        <f>IFERROR(IF(VLOOKUP(S4496,Bad!$A:$A,1,FALSE)='RAW2'!S4496,"yes","no"),"no")</f>
        <v>no</v>
      </c>
      <c r="U4496" t="str">
        <f>IFERROR(VLOOKUP(F4496,compounds!$A:$B,2,FALSE),"")</f>
        <v/>
      </c>
      <c r="V4496" t="str">
        <f>VLOOKUP(B4496,'volatile collection data'!$O:$P,2,FALSE)</f>
        <v>26.apr.22 13</v>
      </c>
    </row>
    <row r="4497" spans="1:22" x14ac:dyDescent="0.2">
      <c r="A4497" t="s">
        <v>397</v>
      </c>
      <c r="B4497" s="1" t="str">
        <f t="shared" si="422"/>
        <v>8C</v>
      </c>
      <c r="C4497">
        <v>35.664999999999999</v>
      </c>
      <c r="D4497">
        <f t="shared" si="420"/>
        <v>35.67</v>
      </c>
      <c r="E4497">
        <f>VLOOKUP(D4497,'Peak Combiner'!$A$5:$D$4980,4,FALSE)</f>
        <v>35.67</v>
      </c>
      <c r="F4497">
        <f>IFERROR(VLOOKUP(D4497,rt_comb!$A:$B,2,FALSE),D4497)</f>
        <v>35.67</v>
      </c>
      <c r="G4497">
        <v>1238328</v>
      </c>
      <c r="H4497">
        <f>SUMIFS($G:$G,$E:$E,18.51,'RAW2'!$A:$A,'RAW2'!A4497)</f>
        <v>38666681</v>
      </c>
      <c r="I4497" s="1" t="str">
        <f>VLOOKUP(A4497,'volatile collection data'!$G$6:$H$69,2,FALSE)</f>
        <v>C</v>
      </c>
      <c r="J4497" s="1">
        <f>VLOOKUP(A4497,'volatile collection data'!$G$6:$I$69,3,FALSE)</f>
        <v>8</v>
      </c>
      <c r="K4497" s="1" t="str">
        <f>VLOOKUP(A4497,'volatile collection data'!$G$6:$N$69,8,FALSE)</f>
        <v>13A</v>
      </c>
      <c r="L4497" s="1">
        <f>VLOOKUP(A4497,'volatile collection data'!$G$6:$J$69,4,FALSE)</f>
        <v>4.74</v>
      </c>
      <c r="M4497" s="1">
        <f>VLOOKUP($A4497,'volatile collection data'!$G$6:$M$69,6,FALSE)</f>
        <v>6</v>
      </c>
      <c r="N4497" s="1">
        <f>VLOOKUP($A4497,'volatile collection data'!$G$6:$M$69,7,FALSE)</f>
        <v>4.74</v>
      </c>
      <c r="O4497" s="1">
        <f>VLOOKUP(A4497,'volatile collection data'!$G$6:$K$69,5,FALSE)</f>
        <v>1</v>
      </c>
      <c r="P4497" s="1" t="str">
        <f t="shared" si="423"/>
        <v>8C</v>
      </c>
      <c r="Q4497">
        <f t="shared" si="421"/>
        <v>3.3782396905412231E-2</v>
      </c>
      <c r="R4497" t="str">
        <f t="shared" si="424"/>
        <v>13A_1-C&amp;4.74%4.74@6</v>
      </c>
      <c r="S4497" t="str">
        <f t="shared" si="425"/>
        <v>8C-13A-VCS-Loc-22</v>
      </c>
      <c r="T4497" t="str">
        <f>IFERROR(IF(VLOOKUP(S4497,Bad!$A:$A,1,FALSE)='RAW2'!S4497,"yes","no"),"no")</f>
        <v>no</v>
      </c>
      <c r="U4497" t="str">
        <f>IFERROR(VLOOKUP(F4497,compounds!$A:$B,2,FALSE),"")</f>
        <v/>
      </c>
      <c r="V4497" t="str">
        <f>VLOOKUP(B4497,'volatile collection data'!$O:$P,2,FALSE)</f>
        <v>26.apr.22 13</v>
      </c>
    </row>
    <row r="4498" spans="1:22" x14ac:dyDescent="0.2">
      <c r="A4498" t="s">
        <v>397</v>
      </c>
      <c r="B4498" s="1" t="str">
        <f t="shared" si="422"/>
        <v>8C</v>
      </c>
      <c r="C4498">
        <v>36.165999999999997</v>
      </c>
      <c r="D4498">
        <f t="shared" si="420"/>
        <v>36.17</v>
      </c>
      <c r="E4498">
        <f>VLOOKUP(D4498,'Peak Combiner'!$A$5:$D$4980,4,FALSE)</f>
        <v>36.11</v>
      </c>
      <c r="F4498">
        <f>IFERROR(VLOOKUP(D4498,rt_comb!$A:$B,2,FALSE),D4498)</f>
        <v>36.17</v>
      </c>
      <c r="G4498">
        <v>2036822</v>
      </c>
      <c r="H4498">
        <f>SUMIFS($G:$G,$E:$E,18.51,'RAW2'!$A:$A,'RAW2'!A4498)</f>
        <v>38666681</v>
      </c>
      <c r="I4498" s="1" t="str">
        <f>VLOOKUP(A4498,'volatile collection data'!$G$6:$H$69,2,FALSE)</f>
        <v>C</v>
      </c>
      <c r="J4498" s="1">
        <f>VLOOKUP(A4498,'volatile collection data'!$G$6:$I$69,3,FALSE)</f>
        <v>8</v>
      </c>
      <c r="K4498" s="1" t="str">
        <f>VLOOKUP(A4498,'volatile collection data'!$G$6:$N$69,8,FALSE)</f>
        <v>13A</v>
      </c>
      <c r="L4498" s="1">
        <f>VLOOKUP(A4498,'volatile collection data'!$G$6:$J$69,4,FALSE)</f>
        <v>4.74</v>
      </c>
      <c r="M4498" s="1">
        <f>VLOOKUP($A4498,'volatile collection data'!$G$6:$M$69,6,FALSE)</f>
        <v>6</v>
      </c>
      <c r="N4498" s="1">
        <f>VLOOKUP($A4498,'volatile collection data'!$G$6:$M$69,7,FALSE)</f>
        <v>4.74</v>
      </c>
      <c r="O4498" s="1">
        <f>VLOOKUP(A4498,'volatile collection data'!$G$6:$K$69,5,FALSE)</f>
        <v>1</v>
      </c>
      <c r="P4498" s="1" t="str">
        <f t="shared" si="423"/>
        <v>8C</v>
      </c>
      <c r="Q4498">
        <f t="shared" si="421"/>
        <v>5.556583492392609E-2</v>
      </c>
      <c r="R4498" t="str">
        <f t="shared" si="424"/>
        <v>13A_1-C&amp;4.74%4.74@6</v>
      </c>
      <c r="S4498" t="str">
        <f t="shared" si="425"/>
        <v>8C-13A-VCS-Loc-22</v>
      </c>
      <c r="T4498" t="str">
        <f>IFERROR(IF(VLOOKUP(S4498,Bad!$A:$A,1,FALSE)='RAW2'!S4498,"yes","no"),"no")</f>
        <v>no</v>
      </c>
      <c r="U4498" t="str">
        <f>IFERROR(VLOOKUP(F4498,compounds!$A:$B,2,FALSE),"")</f>
        <v/>
      </c>
      <c r="V4498" t="str">
        <f>VLOOKUP(B4498,'volatile collection data'!$O:$P,2,FALSE)</f>
        <v>26.apr.22 13</v>
      </c>
    </row>
    <row r="4499" spans="1:22" x14ac:dyDescent="0.2">
      <c r="A4499" t="s">
        <v>397</v>
      </c>
      <c r="B4499" s="1" t="str">
        <f t="shared" si="422"/>
        <v>8C</v>
      </c>
      <c r="C4499">
        <v>36.540999999999997</v>
      </c>
      <c r="D4499">
        <f t="shared" si="420"/>
        <v>36.54</v>
      </c>
      <c r="E4499">
        <f>VLOOKUP(D4499,'Peak Combiner'!$A$5:$D$4980,4,FALSE)</f>
        <v>36.54</v>
      </c>
      <c r="F4499">
        <f>IFERROR(VLOOKUP(D4499,rt_comb!$A:$B,2,FALSE),D4499)</f>
        <v>36.54</v>
      </c>
      <c r="G4499">
        <v>373004</v>
      </c>
      <c r="H4499">
        <f>SUMIFS($G:$G,$E:$E,18.51,'RAW2'!$A:$A,'RAW2'!A4499)</f>
        <v>38666681</v>
      </c>
      <c r="I4499" s="1" t="str">
        <f>VLOOKUP(A4499,'volatile collection data'!$G$6:$H$69,2,FALSE)</f>
        <v>C</v>
      </c>
      <c r="J4499" s="1">
        <f>VLOOKUP(A4499,'volatile collection data'!$G$6:$I$69,3,FALSE)</f>
        <v>8</v>
      </c>
      <c r="K4499" s="1" t="str">
        <f>VLOOKUP(A4499,'volatile collection data'!$G$6:$N$69,8,FALSE)</f>
        <v>13A</v>
      </c>
      <c r="L4499" s="1">
        <f>VLOOKUP(A4499,'volatile collection data'!$G$6:$J$69,4,FALSE)</f>
        <v>4.74</v>
      </c>
      <c r="M4499" s="1">
        <f>VLOOKUP($A4499,'volatile collection data'!$G$6:$M$69,6,FALSE)</f>
        <v>6</v>
      </c>
      <c r="N4499" s="1">
        <f>VLOOKUP($A4499,'volatile collection data'!$G$6:$M$69,7,FALSE)</f>
        <v>4.74</v>
      </c>
      <c r="O4499" s="1">
        <f>VLOOKUP(A4499,'volatile collection data'!$G$6:$K$69,5,FALSE)</f>
        <v>1</v>
      </c>
      <c r="P4499" s="1" t="str">
        <f t="shared" si="423"/>
        <v>8C</v>
      </c>
      <c r="Q4499">
        <f t="shared" si="421"/>
        <v>1.0175792823312066E-2</v>
      </c>
      <c r="R4499" t="str">
        <f t="shared" si="424"/>
        <v>13A_1-C&amp;4.74%4.74@6</v>
      </c>
      <c r="S4499" t="str">
        <f t="shared" si="425"/>
        <v>8C-13A-VCS-Loc-22</v>
      </c>
      <c r="T4499" t="str">
        <f>IFERROR(IF(VLOOKUP(S4499,Bad!$A:$A,1,FALSE)='RAW2'!S4499,"yes","no"),"no")</f>
        <v>no</v>
      </c>
      <c r="U4499" t="str">
        <f>IFERROR(VLOOKUP(F4499,compounds!$A:$B,2,FALSE),"")</f>
        <v/>
      </c>
      <c r="V4499" t="str">
        <f>VLOOKUP(B4499,'volatile collection data'!$O:$P,2,FALSE)</f>
        <v>26.apr.22 13</v>
      </c>
    </row>
    <row r="4500" spans="1:22" x14ac:dyDescent="0.2">
      <c r="A4500" t="s">
        <v>397</v>
      </c>
      <c r="B4500" s="1" t="str">
        <f t="shared" si="422"/>
        <v>8C</v>
      </c>
      <c r="C4500">
        <v>36.591999999999999</v>
      </c>
      <c r="D4500">
        <f t="shared" si="420"/>
        <v>36.590000000000003</v>
      </c>
      <c r="E4500">
        <f>VLOOKUP(D4500,'Peak Combiner'!$A$5:$D$4980,4,FALSE)</f>
        <v>36.590000000000003</v>
      </c>
      <c r="F4500">
        <f>IFERROR(VLOOKUP(D4500,rt_comb!$A:$B,2,FALSE),D4500)</f>
        <v>36.590000000000003</v>
      </c>
      <c r="G4500">
        <v>1747283</v>
      </c>
      <c r="H4500">
        <f>SUMIFS($G:$G,$E:$E,18.51,'RAW2'!$A:$A,'RAW2'!A4500)</f>
        <v>38666681</v>
      </c>
      <c r="I4500" s="1" t="str">
        <f>VLOOKUP(A4500,'volatile collection data'!$G$6:$H$69,2,FALSE)</f>
        <v>C</v>
      </c>
      <c r="J4500" s="1">
        <f>VLOOKUP(A4500,'volatile collection data'!$G$6:$I$69,3,FALSE)</f>
        <v>8</v>
      </c>
      <c r="K4500" s="1" t="str">
        <f>VLOOKUP(A4500,'volatile collection data'!$G$6:$N$69,8,FALSE)</f>
        <v>13A</v>
      </c>
      <c r="L4500" s="1">
        <f>VLOOKUP(A4500,'volatile collection data'!$G$6:$J$69,4,FALSE)</f>
        <v>4.74</v>
      </c>
      <c r="M4500" s="1">
        <f>VLOOKUP($A4500,'volatile collection data'!$G$6:$M$69,6,FALSE)</f>
        <v>6</v>
      </c>
      <c r="N4500" s="1">
        <f>VLOOKUP($A4500,'volatile collection data'!$G$6:$M$69,7,FALSE)</f>
        <v>4.74</v>
      </c>
      <c r="O4500" s="1">
        <f>VLOOKUP(A4500,'volatile collection data'!$G$6:$K$69,5,FALSE)</f>
        <v>1</v>
      </c>
      <c r="P4500" s="1" t="str">
        <f t="shared" si="423"/>
        <v>8C</v>
      </c>
      <c r="Q4500">
        <f t="shared" si="421"/>
        <v>4.7667021832728813E-2</v>
      </c>
      <c r="R4500" t="str">
        <f t="shared" si="424"/>
        <v>13A_1-C&amp;4.74%4.74@6</v>
      </c>
      <c r="S4500" t="str">
        <f t="shared" si="425"/>
        <v>8C-13A-VCS-Loc-22</v>
      </c>
      <c r="T4500" t="str">
        <f>IFERROR(IF(VLOOKUP(S4500,Bad!$A:$A,1,FALSE)='RAW2'!S4500,"yes","no"),"no")</f>
        <v>no</v>
      </c>
      <c r="U4500" t="str">
        <f>IFERROR(VLOOKUP(F4500,compounds!$A:$B,2,FALSE),"")</f>
        <v/>
      </c>
      <c r="V4500" t="str">
        <f>VLOOKUP(B4500,'volatile collection data'!$O:$P,2,FALSE)</f>
        <v>26.apr.22 13</v>
      </c>
    </row>
    <row r="4501" spans="1:22" x14ac:dyDescent="0.2">
      <c r="A4501" t="s">
        <v>397</v>
      </c>
      <c r="B4501" s="1" t="str">
        <f t="shared" si="422"/>
        <v>8C</v>
      </c>
      <c r="C4501">
        <v>36.735999999999997</v>
      </c>
      <c r="D4501">
        <f t="shared" si="420"/>
        <v>36.74</v>
      </c>
      <c r="E4501">
        <f>VLOOKUP(D4501,'Peak Combiner'!$A$5:$D$4980,4,FALSE)</f>
        <v>36.72</v>
      </c>
      <c r="F4501">
        <f>IFERROR(VLOOKUP(D4501,rt_comb!$A:$B,2,FALSE),D4501)</f>
        <v>36.74</v>
      </c>
      <c r="G4501">
        <v>1750574</v>
      </c>
      <c r="H4501">
        <f>SUMIFS($G:$G,$E:$E,18.51,'RAW2'!$A:$A,'RAW2'!A4501)</f>
        <v>38666681</v>
      </c>
      <c r="I4501" s="1" t="str">
        <f>VLOOKUP(A4501,'volatile collection data'!$G$6:$H$69,2,FALSE)</f>
        <v>C</v>
      </c>
      <c r="J4501" s="1">
        <f>VLOOKUP(A4501,'volatile collection data'!$G$6:$I$69,3,FALSE)</f>
        <v>8</v>
      </c>
      <c r="K4501" s="1" t="str">
        <f>VLOOKUP(A4501,'volatile collection data'!$G$6:$N$69,8,FALSE)</f>
        <v>13A</v>
      </c>
      <c r="L4501" s="1">
        <f>VLOOKUP(A4501,'volatile collection data'!$G$6:$J$69,4,FALSE)</f>
        <v>4.74</v>
      </c>
      <c r="M4501" s="1">
        <f>VLOOKUP($A4501,'volatile collection data'!$G$6:$M$69,6,FALSE)</f>
        <v>6</v>
      </c>
      <c r="N4501" s="1">
        <f>VLOOKUP($A4501,'volatile collection data'!$G$6:$M$69,7,FALSE)</f>
        <v>4.74</v>
      </c>
      <c r="O4501" s="1">
        <f>VLOOKUP(A4501,'volatile collection data'!$G$6:$K$69,5,FALSE)</f>
        <v>1</v>
      </c>
      <c r="P4501" s="1" t="str">
        <f t="shared" si="423"/>
        <v>8C</v>
      </c>
      <c r="Q4501">
        <f t="shared" si="421"/>
        <v>4.7756802462913799E-2</v>
      </c>
      <c r="R4501" t="str">
        <f t="shared" si="424"/>
        <v>13A_1-C&amp;4.74%4.74@6</v>
      </c>
      <c r="S4501" t="str">
        <f t="shared" si="425"/>
        <v>8C-13A-VCS-Loc-22</v>
      </c>
      <c r="T4501" t="str">
        <f>IFERROR(IF(VLOOKUP(S4501,Bad!$A:$A,1,FALSE)='RAW2'!S4501,"yes","no"),"no")</f>
        <v>no</v>
      </c>
      <c r="U4501" t="str">
        <f>IFERROR(VLOOKUP(F4501,compounds!$A:$B,2,FALSE),"")</f>
        <v/>
      </c>
      <c r="V4501" t="str">
        <f>VLOOKUP(B4501,'volatile collection data'!$O:$P,2,FALSE)</f>
        <v>26.apr.22 13</v>
      </c>
    </row>
    <row r="4502" spans="1:22" x14ac:dyDescent="0.2">
      <c r="A4502" t="s">
        <v>397</v>
      </c>
      <c r="B4502" s="1" t="str">
        <f t="shared" si="422"/>
        <v>8C</v>
      </c>
      <c r="C4502">
        <v>36.963000000000001</v>
      </c>
      <c r="D4502">
        <f t="shared" si="420"/>
        <v>36.96</v>
      </c>
      <c r="E4502">
        <f>VLOOKUP(D4502,'Peak Combiner'!$A$5:$D$4980,4,FALSE)</f>
        <v>36.96</v>
      </c>
      <c r="F4502">
        <f>IFERROR(VLOOKUP(D4502,rt_comb!$A:$B,2,FALSE),D4502)</f>
        <v>36.96</v>
      </c>
      <c r="G4502">
        <v>196930</v>
      </c>
      <c r="H4502">
        <f>SUMIFS($G:$G,$E:$E,18.51,'RAW2'!$A:$A,'RAW2'!A4502)</f>
        <v>38666681</v>
      </c>
      <c r="I4502" s="1" t="str">
        <f>VLOOKUP(A4502,'volatile collection data'!$G$6:$H$69,2,FALSE)</f>
        <v>C</v>
      </c>
      <c r="J4502" s="1">
        <f>VLOOKUP(A4502,'volatile collection data'!$G$6:$I$69,3,FALSE)</f>
        <v>8</v>
      </c>
      <c r="K4502" s="1" t="str">
        <f>VLOOKUP(A4502,'volatile collection data'!$G$6:$N$69,8,FALSE)</f>
        <v>13A</v>
      </c>
      <c r="L4502" s="1">
        <f>VLOOKUP(A4502,'volatile collection data'!$G$6:$J$69,4,FALSE)</f>
        <v>4.74</v>
      </c>
      <c r="M4502" s="1">
        <f>VLOOKUP($A4502,'volatile collection data'!$G$6:$M$69,6,FALSE)</f>
        <v>6</v>
      </c>
      <c r="N4502" s="1">
        <f>VLOOKUP($A4502,'volatile collection data'!$G$6:$M$69,7,FALSE)</f>
        <v>4.74</v>
      </c>
      <c r="O4502" s="1">
        <f>VLOOKUP(A4502,'volatile collection data'!$G$6:$K$69,5,FALSE)</f>
        <v>1</v>
      </c>
      <c r="P4502" s="1" t="str">
        <f t="shared" si="423"/>
        <v>8C</v>
      </c>
      <c r="Q4502">
        <f t="shared" si="421"/>
        <v>5.3723790648219465E-3</v>
      </c>
      <c r="R4502" t="str">
        <f t="shared" si="424"/>
        <v>13A_1-C&amp;4.74%4.74@6</v>
      </c>
      <c r="S4502" t="str">
        <f t="shared" si="425"/>
        <v>8C-13A-VCS-Loc-22</v>
      </c>
      <c r="T4502" t="str">
        <f>IFERROR(IF(VLOOKUP(S4502,Bad!$A:$A,1,FALSE)='RAW2'!S4502,"yes","no"),"no")</f>
        <v>no</v>
      </c>
      <c r="U4502" t="str">
        <f>IFERROR(VLOOKUP(F4502,compounds!$A:$B,2,FALSE),"")</f>
        <v/>
      </c>
      <c r="V4502" t="str">
        <f>VLOOKUP(B4502,'volatile collection data'!$O:$P,2,FALSE)</f>
        <v>26.apr.22 13</v>
      </c>
    </row>
    <row r="4503" spans="1:22" x14ac:dyDescent="0.2">
      <c r="A4503" t="s">
        <v>397</v>
      </c>
      <c r="B4503" s="1" t="str">
        <f t="shared" si="422"/>
        <v>8C</v>
      </c>
      <c r="C4503">
        <v>37.246000000000002</v>
      </c>
      <c r="D4503">
        <f t="shared" si="420"/>
        <v>37.25</v>
      </c>
      <c r="E4503">
        <f>VLOOKUP(D4503,'Peak Combiner'!$A$5:$D$4980,4,FALSE)</f>
        <v>37.24</v>
      </c>
      <c r="F4503">
        <f>IFERROR(VLOOKUP(D4503,rt_comb!$A:$B,2,FALSE),D4503)</f>
        <v>37.25</v>
      </c>
      <c r="G4503">
        <v>754386</v>
      </c>
      <c r="H4503">
        <f>SUMIFS($G:$G,$E:$E,18.51,'RAW2'!$A:$A,'RAW2'!A4503)</f>
        <v>38666681</v>
      </c>
      <c r="I4503" s="1" t="str">
        <f>VLOOKUP(A4503,'volatile collection data'!$G$6:$H$69,2,FALSE)</f>
        <v>C</v>
      </c>
      <c r="J4503" s="1">
        <f>VLOOKUP(A4503,'volatile collection data'!$G$6:$I$69,3,FALSE)</f>
        <v>8</v>
      </c>
      <c r="K4503" s="1" t="str">
        <f>VLOOKUP(A4503,'volatile collection data'!$G$6:$N$69,8,FALSE)</f>
        <v>13A</v>
      </c>
      <c r="L4503" s="1">
        <f>VLOOKUP(A4503,'volatile collection data'!$G$6:$J$69,4,FALSE)</f>
        <v>4.74</v>
      </c>
      <c r="M4503" s="1">
        <f>VLOOKUP($A4503,'volatile collection data'!$G$6:$M$69,6,FALSE)</f>
        <v>6</v>
      </c>
      <c r="N4503" s="1">
        <f>VLOOKUP($A4503,'volatile collection data'!$G$6:$M$69,7,FALSE)</f>
        <v>4.74</v>
      </c>
      <c r="O4503" s="1">
        <f>VLOOKUP(A4503,'volatile collection data'!$G$6:$K$69,5,FALSE)</f>
        <v>1</v>
      </c>
      <c r="P4503" s="1" t="str">
        <f t="shared" si="423"/>
        <v>8C</v>
      </c>
      <c r="Q4503">
        <f t="shared" si="421"/>
        <v>2.0580142960416232E-2</v>
      </c>
      <c r="R4503" t="str">
        <f t="shared" si="424"/>
        <v>13A_1-C&amp;4.74%4.74@6</v>
      </c>
      <c r="S4503" t="str">
        <f t="shared" si="425"/>
        <v>8C-13A-VCS-Loc-22</v>
      </c>
      <c r="T4503" t="str">
        <f>IFERROR(IF(VLOOKUP(S4503,Bad!$A:$A,1,FALSE)='RAW2'!S4503,"yes","no"),"no")</f>
        <v>no</v>
      </c>
      <c r="U4503" t="str">
        <f>IFERROR(VLOOKUP(F4503,compounds!$A:$B,2,FALSE),"")</f>
        <v/>
      </c>
      <c r="V4503" t="str">
        <f>VLOOKUP(B4503,'volatile collection data'!$O:$P,2,FALSE)</f>
        <v>26.apr.22 13</v>
      </c>
    </row>
    <row r="4504" spans="1:22" x14ac:dyDescent="0.2">
      <c r="A4504" t="s">
        <v>397</v>
      </c>
      <c r="B4504" s="1" t="str">
        <f t="shared" si="422"/>
        <v>8C</v>
      </c>
      <c r="C4504">
        <v>37.295000000000002</v>
      </c>
      <c r="D4504">
        <f t="shared" si="420"/>
        <v>37.299999999999997</v>
      </c>
      <c r="E4504">
        <f>VLOOKUP(D4504,'Peak Combiner'!$A$5:$D$4980,4,FALSE)</f>
        <v>37.24</v>
      </c>
      <c r="F4504">
        <f>IFERROR(VLOOKUP(D4504,rt_comb!$A:$B,2,FALSE),D4504)</f>
        <v>37.299999999999997</v>
      </c>
      <c r="G4504">
        <v>1442592</v>
      </c>
      <c r="H4504">
        <f>SUMIFS($G:$G,$E:$E,18.51,'RAW2'!$A:$A,'RAW2'!A4504)</f>
        <v>38666681</v>
      </c>
      <c r="I4504" s="1" t="str">
        <f>VLOOKUP(A4504,'volatile collection data'!$G$6:$H$69,2,FALSE)</f>
        <v>C</v>
      </c>
      <c r="J4504" s="1">
        <f>VLOOKUP(A4504,'volatile collection data'!$G$6:$I$69,3,FALSE)</f>
        <v>8</v>
      </c>
      <c r="K4504" s="1" t="str">
        <f>VLOOKUP(A4504,'volatile collection data'!$G$6:$N$69,8,FALSE)</f>
        <v>13A</v>
      </c>
      <c r="L4504" s="1">
        <f>VLOOKUP(A4504,'volatile collection data'!$G$6:$J$69,4,FALSE)</f>
        <v>4.74</v>
      </c>
      <c r="M4504" s="1">
        <f>VLOOKUP($A4504,'volatile collection data'!$G$6:$M$69,6,FALSE)</f>
        <v>6</v>
      </c>
      <c r="N4504" s="1">
        <f>VLOOKUP($A4504,'volatile collection data'!$G$6:$M$69,7,FALSE)</f>
        <v>4.74</v>
      </c>
      <c r="O4504" s="1">
        <f>VLOOKUP(A4504,'volatile collection data'!$G$6:$K$69,5,FALSE)</f>
        <v>1</v>
      </c>
      <c r="P4504" s="1" t="str">
        <f t="shared" si="423"/>
        <v>8C</v>
      </c>
      <c r="Q4504">
        <f t="shared" si="421"/>
        <v>3.9354852281925666E-2</v>
      </c>
      <c r="R4504" t="str">
        <f t="shared" si="424"/>
        <v>13A_1-C&amp;4.74%4.74@6</v>
      </c>
      <c r="S4504" t="str">
        <f t="shared" si="425"/>
        <v>8C-13A-VCS-Loc-22</v>
      </c>
      <c r="T4504" t="str">
        <f>IFERROR(IF(VLOOKUP(S4504,Bad!$A:$A,1,FALSE)='RAW2'!S4504,"yes","no"),"no")</f>
        <v>no</v>
      </c>
      <c r="U4504" t="str">
        <f>IFERROR(VLOOKUP(F4504,compounds!$A:$B,2,FALSE),"")</f>
        <v/>
      </c>
      <c r="V4504" t="str">
        <f>VLOOKUP(B4504,'volatile collection data'!$O:$P,2,FALSE)</f>
        <v>26.apr.22 13</v>
      </c>
    </row>
    <row r="4505" spans="1:22" x14ac:dyDescent="0.2">
      <c r="A4505" t="s">
        <v>397</v>
      </c>
      <c r="B4505" s="1" t="str">
        <f t="shared" si="422"/>
        <v>8C</v>
      </c>
      <c r="C4505">
        <v>37.677</v>
      </c>
      <c r="D4505">
        <f t="shared" si="420"/>
        <v>37.68</v>
      </c>
      <c r="E4505">
        <f>VLOOKUP(D4505,'Peak Combiner'!$A$5:$D$4980,4,FALSE)</f>
        <v>37.67</v>
      </c>
      <c r="F4505">
        <f>IFERROR(VLOOKUP(D4505,rt_comb!$A:$B,2,FALSE),D4505)</f>
        <v>37.68</v>
      </c>
      <c r="G4505">
        <v>4283684</v>
      </c>
      <c r="H4505">
        <f>SUMIFS($G:$G,$E:$E,18.51,'RAW2'!$A:$A,'RAW2'!A4505)</f>
        <v>38666681</v>
      </c>
      <c r="I4505" s="1" t="str">
        <f>VLOOKUP(A4505,'volatile collection data'!$G$6:$H$69,2,FALSE)</f>
        <v>C</v>
      </c>
      <c r="J4505" s="1">
        <f>VLOOKUP(A4505,'volatile collection data'!$G$6:$I$69,3,FALSE)</f>
        <v>8</v>
      </c>
      <c r="K4505" s="1" t="str">
        <f>VLOOKUP(A4505,'volatile collection data'!$G$6:$N$69,8,FALSE)</f>
        <v>13A</v>
      </c>
      <c r="L4505" s="1">
        <f>VLOOKUP(A4505,'volatile collection data'!$G$6:$J$69,4,FALSE)</f>
        <v>4.74</v>
      </c>
      <c r="M4505" s="1">
        <f>VLOOKUP($A4505,'volatile collection data'!$G$6:$M$69,6,FALSE)</f>
        <v>6</v>
      </c>
      <c r="N4505" s="1">
        <f>VLOOKUP($A4505,'volatile collection data'!$G$6:$M$69,7,FALSE)</f>
        <v>4.74</v>
      </c>
      <c r="O4505" s="1">
        <f>VLOOKUP(A4505,'volatile collection data'!$G$6:$K$69,5,FALSE)</f>
        <v>1</v>
      </c>
      <c r="P4505" s="1" t="str">
        <f t="shared" si="423"/>
        <v>8C</v>
      </c>
      <c r="Q4505">
        <f t="shared" si="421"/>
        <v>0.11686169827813302</v>
      </c>
      <c r="R4505" t="str">
        <f t="shared" si="424"/>
        <v>13A_1-C&amp;4.74%4.74@6</v>
      </c>
      <c r="S4505" t="str">
        <f t="shared" si="425"/>
        <v>8C-13A-VCS-Loc-22</v>
      </c>
      <c r="T4505" t="str">
        <f>IFERROR(IF(VLOOKUP(S4505,Bad!$A:$A,1,FALSE)='RAW2'!S4505,"yes","no"),"no")</f>
        <v>no</v>
      </c>
      <c r="U4505" t="str">
        <f>IFERROR(VLOOKUP(F4505,compounds!$A:$B,2,FALSE),"")</f>
        <v/>
      </c>
      <c r="V4505" t="str">
        <f>VLOOKUP(B4505,'volatile collection data'!$O:$P,2,FALSE)</f>
        <v>26.apr.22 13</v>
      </c>
    </row>
    <row r="4506" spans="1:22" x14ac:dyDescent="0.2">
      <c r="A4506" t="s">
        <v>397</v>
      </c>
      <c r="B4506" s="1" t="str">
        <f t="shared" si="422"/>
        <v>8C</v>
      </c>
      <c r="C4506">
        <v>37.79</v>
      </c>
      <c r="D4506">
        <f t="shared" si="420"/>
        <v>37.79</v>
      </c>
      <c r="E4506">
        <f>VLOOKUP(D4506,'Peak Combiner'!$A$5:$D$4980,4,FALSE)</f>
        <v>37.79</v>
      </c>
      <c r="F4506">
        <f>IFERROR(VLOOKUP(D4506,rt_comb!$A:$B,2,FALSE),D4506)</f>
        <v>37.79</v>
      </c>
      <c r="G4506">
        <v>1887355</v>
      </c>
      <c r="H4506">
        <f>SUMIFS($G:$G,$E:$E,18.51,'RAW2'!$A:$A,'RAW2'!A4506)</f>
        <v>38666681</v>
      </c>
      <c r="I4506" s="1" t="str">
        <f>VLOOKUP(A4506,'volatile collection data'!$G$6:$H$69,2,FALSE)</f>
        <v>C</v>
      </c>
      <c r="J4506" s="1">
        <f>VLOOKUP(A4506,'volatile collection data'!$G$6:$I$69,3,FALSE)</f>
        <v>8</v>
      </c>
      <c r="K4506" s="1" t="str">
        <f>VLOOKUP(A4506,'volatile collection data'!$G$6:$N$69,8,FALSE)</f>
        <v>13A</v>
      </c>
      <c r="L4506" s="1">
        <f>VLOOKUP(A4506,'volatile collection data'!$G$6:$J$69,4,FALSE)</f>
        <v>4.74</v>
      </c>
      <c r="M4506" s="1">
        <f>VLOOKUP($A4506,'volatile collection data'!$G$6:$M$69,6,FALSE)</f>
        <v>6</v>
      </c>
      <c r="N4506" s="1">
        <f>VLOOKUP($A4506,'volatile collection data'!$G$6:$M$69,7,FALSE)</f>
        <v>4.74</v>
      </c>
      <c r="O4506" s="1">
        <f>VLOOKUP(A4506,'volatile collection data'!$G$6:$K$69,5,FALSE)</f>
        <v>1</v>
      </c>
      <c r="P4506" s="1" t="str">
        <f t="shared" si="423"/>
        <v>8C</v>
      </c>
      <c r="Q4506">
        <f t="shared" si="421"/>
        <v>5.1488277509201354E-2</v>
      </c>
      <c r="R4506" t="str">
        <f t="shared" si="424"/>
        <v>13A_1-C&amp;4.74%4.74@6</v>
      </c>
      <c r="S4506" t="str">
        <f t="shared" si="425"/>
        <v>8C-13A-VCS-Loc-22</v>
      </c>
      <c r="T4506" t="str">
        <f>IFERROR(IF(VLOOKUP(S4506,Bad!$A:$A,1,FALSE)='RAW2'!S4506,"yes","no"),"no")</f>
        <v>no</v>
      </c>
      <c r="U4506" t="str">
        <f>IFERROR(VLOOKUP(F4506,compounds!$A:$B,2,FALSE),"")</f>
        <v/>
      </c>
      <c r="V4506" t="str">
        <f>VLOOKUP(B4506,'volatile collection data'!$O:$P,2,FALSE)</f>
        <v>26.apr.22 13</v>
      </c>
    </row>
    <row r="4507" spans="1:22" x14ac:dyDescent="0.2">
      <c r="A4507" t="s">
        <v>397</v>
      </c>
      <c r="B4507" s="1" t="str">
        <f t="shared" si="422"/>
        <v>8C</v>
      </c>
      <c r="C4507">
        <v>37.991999999999997</v>
      </c>
      <c r="D4507">
        <f t="shared" si="420"/>
        <v>37.99</v>
      </c>
      <c r="E4507">
        <f>VLOOKUP(D4507,'Peak Combiner'!$A$5:$D$4980,4,FALSE)</f>
        <v>37.99</v>
      </c>
      <c r="F4507">
        <f>IFERROR(VLOOKUP(D4507,rt_comb!$A:$B,2,FALSE),D4507)</f>
        <v>37.99</v>
      </c>
      <c r="G4507">
        <v>16984015</v>
      </c>
      <c r="H4507">
        <f>SUMIFS($G:$G,$E:$E,18.51,'RAW2'!$A:$A,'RAW2'!A4507)</f>
        <v>38666681</v>
      </c>
      <c r="I4507" s="1" t="str">
        <f>VLOOKUP(A4507,'volatile collection data'!$G$6:$H$69,2,FALSE)</f>
        <v>C</v>
      </c>
      <c r="J4507" s="1">
        <f>VLOOKUP(A4507,'volatile collection data'!$G$6:$I$69,3,FALSE)</f>
        <v>8</v>
      </c>
      <c r="K4507" s="1" t="str">
        <f>VLOOKUP(A4507,'volatile collection data'!$G$6:$N$69,8,FALSE)</f>
        <v>13A</v>
      </c>
      <c r="L4507" s="1">
        <f>VLOOKUP(A4507,'volatile collection data'!$G$6:$J$69,4,FALSE)</f>
        <v>4.74</v>
      </c>
      <c r="M4507" s="1">
        <f>VLOOKUP($A4507,'volatile collection data'!$G$6:$M$69,6,FALSE)</f>
        <v>6</v>
      </c>
      <c r="N4507" s="1">
        <f>VLOOKUP($A4507,'volatile collection data'!$G$6:$M$69,7,FALSE)</f>
        <v>4.74</v>
      </c>
      <c r="O4507" s="1">
        <f>VLOOKUP(A4507,'volatile collection data'!$G$6:$K$69,5,FALSE)</f>
        <v>1</v>
      </c>
      <c r="P4507" s="1" t="str">
        <f t="shared" si="423"/>
        <v>8C</v>
      </c>
      <c r="Q4507">
        <f t="shared" si="421"/>
        <v>0.46333502575850249</v>
      </c>
      <c r="R4507" t="str">
        <f t="shared" si="424"/>
        <v>13A_1-C&amp;4.74%4.74@6</v>
      </c>
      <c r="S4507" t="str">
        <f t="shared" si="425"/>
        <v>8C-13A-VCS-Loc-22</v>
      </c>
      <c r="T4507" t="str">
        <f>IFERROR(IF(VLOOKUP(S4507,Bad!$A:$A,1,FALSE)='RAW2'!S4507,"yes","no"),"no")</f>
        <v>no</v>
      </c>
      <c r="U4507" t="str">
        <f>IFERROR(VLOOKUP(F4507,compounds!$A:$B,2,FALSE),"")</f>
        <v/>
      </c>
      <c r="V4507" t="str">
        <f>VLOOKUP(B4507,'volatile collection data'!$O:$P,2,FALSE)</f>
        <v>26.apr.22 13</v>
      </c>
    </row>
    <row r="4508" spans="1:22" x14ac:dyDescent="0.2">
      <c r="A4508" t="s">
        <v>397</v>
      </c>
      <c r="B4508" s="1" t="str">
        <f t="shared" si="422"/>
        <v>8C</v>
      </c>
      <c r="C4508">
        <v>38.299999999999997</v>
      </c>
      <c r="D4508">
        <f t="shared" si="420"/>
        <v>38.299999999999997</v>
      </c>
      <c r="E4508">
        <f>VLOOKUP(D4508,'Peak Combiner'!$A$5:$D$4980,4,FALSE)</f>
        <v>38.299999999999997</v>
      </c>
      <c r="F4508">
        <f>IFERROR(VLOOKUP(D4508,rt_comb!$A:$B,2,FALSE),D4508)</f>
        <v>38.299999999999997</v>
      </c>
      <c r="G4508">
        <v>553741</v>
      </c>
      <c r="H4508">
        <f>SUMIFS($G:$G,$E:$E,18.51,'RAW2'!$A:$A,'RAW2'!A4508)</f>
        <v>38666681</v>
      </c>
      <c r="I4508" s="1" t="str">
        <f>VLOOKUP(A4508,'volatile collection data'!$G$6:$H$69,2,FALSE)</f>
        <v>C</v>
      </c>
      <c r="J4508" s="1">
        <f>VLOOKUP(A4508,'volatile collection data'!$G$6:$I$69,3,FALSE)</f>
        <v>8</v>
      </c>
      <c r="K4508" s="1" t="str">
        <f>VLOOKUP(A4508,'volatile collection data'!$G$6:$N$69,8,FALSE)</f>
        <v>13A</v>
      </c>
      <c r="L4508" s="1">
        <f>VLOOKUP(A4508,'volatile collection data'!$G$6:$J$69,4,FALSE)</f>
        <v>4.74</v>
      </c>
      <c r="M4508" s="1">
        <f>VLOOKUP($A4508,'volatile collection data'!$G$6:$M$69,6,FALSE)</f>
        <v>6</v>
      </c>
      <c r="N4508" s="1">
        <f>VLOOKUP($A4508,'volatile collection data'!$G$6:$M$69,7,FALSE)</f>
        <v>4.74</v>
      </c>
      <c r="O4508" s="1">
        <f>VLOOKUP(A4508,'volatile collection data'!$G$6:$K$69,5,FALSE)</f>
        <v>1</v>
      </c>
      <c r="P4508" s="1" t="str">
        <f t="shared" si="423"/>
        <v>8C</v>
      </c>
      <c r="Q4508">
        <f t="shared" si="421"/>
        <v>1.5106416268387594E-2</v>
      </c>
      <c r="R4508" t="str">
        <f t="shared" si="424"/>
        <v>13A_1-C&amp;4.74%4.74@6</v>
      </c>
      <c r="S4508" t="str">
        <f t="shared" si="425"/>
        <v>8C-13A-VCS-Loc-22</v>
      </c>
      <c r="T4508" t="str">
        <f>IFERROR(IF(VLOOKUP(S4508,Bad!$A:$A,1,FALSE)='RAW2'!S4508,"yes","no"),"no")</f>
        <v>no</v>
      </c>
      <c r="U4508" t="str">
        <f>IFERROR(VLOOKUP(F4508,compounds!$A:$B,2,FALSE),"")</f>
        <v/>
      </c>
      <c r="V4508" t="str">
        <f>VLOOKUP(B4508,'volatile collection data'!$O:$P,2,FALSE)</f>
        <v>26.apr.22 13</v>
      </c>
    </row>
    <row r="4509" spans="1:22" x14ac:dyDescent="0.2">
      <c r="A4509" t="s">
        <v>397</v>
      </c>
      <c r="B4509" s="1" t="str">
        <f t="shared" si="422"/>
        <v>8C</v>
      </c>
      <c r="C4509">
        <v>39.539000000000001</v>
      </c>
      <c r="D4509">
        <f t="shared" si="420"/>
        <v>39.54</v>
      </c>
      <c r="E4509">
        <f>VLOOKUP(D4509,'Peak Combiner'!$A$5:$D$4980,4,FALSE)</f>
        <v>39.53</v>
      </c>
      <c r="F4509">
        <f>IFERROR(VLOOKUP(D4509,rt_comb!$A:$B,2,FALSE),D4509)</f>
        <v>39.54</v>
      </c>
      <c r="G4509">
        <v>2374274</v>
      </c>
      <c r="H4509">
        <f>SUMIFS($G:$G,$E:$E,18.51,'RAW2'!$A:$A,'RAW2'!A4509)</f>
        <v>38666681</v>
      </c>
      <c r="I4509" s="1" t="str">
        <f>VLOOKUP(A4509,'volatile collection data'!$G$6:$H$69,2,FALSE)</f>
        <v>C</v>
      </c>
      <c r="J4509" s="1">
        <f>VLOOKUP(A4509,'volatile collection data'!$G$6:$I$69,3,FALSE)</f>
        <v>8</v>
      </c>
      <c r="K4509" s="1" t="str">
        <f>VLOOKUP(A4509,'volatile collection data'!$G$6:$N$69,8,FALSE)</f>
        <v>13A</v>
      </c>
      <c r="L4509" s="1">
        <f>VLOOKUP(A4509,'volatile collection data'!$G$6:$J$69,4,FALSE)</f>
        <v>4.74</v>
      </c>
      <c r="M4509" s="1">
        <f>VLOOKUP($A4509,'volatile collection data'!$G$6:$M$69,6,FALSE)</f>
        <v>6</v>
      </c>
      <c r="N4509" s="1">
        <f>VLOOKUP($A4509,'volatile collection data'!$G$6:$M$69,7,FALSE)</f>
        <v>4.74</v>
      </c>
      <c r="O4509" s="1">
        <f>VLOOKUP(A4509,'volatile collection data'!$G$6:$K$69,5,FALSE)</f>
        <v>1</v>
      </c>
      <c r="P4509" s="1" t="str">
        <f t="shared" si="423"/>
        <v>8C</v>
      </c>
      <c r="Q4509">
        <f t="shared" si="421"/>
        <v>6.4771745959229479E-2</v>
      </c>
      <c r="R4509" t="str">
        <f t="shared" si="424"/>
        <v>13A_1-C&amp;4.74%4.74@6</v>
      </c>
      <c r="S4509" t="str">
        <f t="shared" si="425"/>
        <v>8C-13A-VCS-Loc-22</v>
      </c>
      <c r="T4509" t="str">
        <f>IFERROR(IF(VLOOKUP(S4509,Bad!$A:$A,1,FALSE)='RAW2'!S4509,"yes","no"),"no")</f>
        <v>no</v>
      </c>
      <c r="U4509" t="str">
        <f>IFERROR(VLOOKUP(F4509,compounds!$A:$B,2,FALSE),"")</f>
        <v/>
      </c>
      <c r="V4509" t="str">
        <f>VLOOKUP(B4509,'volatile collection data'!$O:$P,2,FALSE)</f>
        <v>26.apr.22 13</v>
      </c>
    </row>
    <row r="4510" spans="1:22" x14ac:dyDescent="0.2">
      <c r="A4510" t="s">
        <v>398</v>
      </c>
      <c r="B4510" s="1" t="str">
        <f t="shared" si="422"/>
        <v>8D</v>
      </c>
      <c r="C4510">
        <v>4.1760000000000002</v>
      </c>
      <c r="D4510">
        <f t="shared" si="420"/>
        <v>4.18</v>
      </c>
      <c r="E4510">
        <f>VLOOKUP(D4510,'Peak Combiner'!$A$5:$D$4980,4,FALSE)</f>
        <v>4.1500000000000004</v>
      </c>
      <c r="F4510">
        <f>IFERROR(VLOOKUP(D4510,rt_comb!$A:$B,2,FALSE),D4510)</f>
        <v>4.18</v>
      </c>
      <c r="G4510">
        <v>521341</v>
      </c>
      <c r="H4510">
        <f>SUMIFS($G:$G,$E:$E,18.51,'RAW2'!$A:$A,'RAW2'!A4510)</f>
        <v>31068367</v>
      </c>
      <c r="I4510" s="1" t="str">
        <f>VLOOKUP(A4510,'volatile collection data'!$G$6:$H$69,2,FALSE)</f>
        <v>D</v>
      </c>
      <c r="J4510" s="1">
        <f>VLOOKUP(A4510,'volatile collection data'!$G$6:$I$69,3,FALSE)</f>
        <v>8</v>
      </c>
      <c r="K4510" s="1" t="str">
        <f>VLOOKUP(A4510,'volatile collection data'!$G$6:$N$69,8,FALSE)</f>
        <v>22B</v>
      </c>
      <c r="L4510" s="1">
        <f>VLOOKUP(A4510,'volatile collection data'!$G$6:$J$69,4,FALSE)</f>
        <v>3.94</v>
      </c>
      <c r="M4510" s="1">
        <f>VLOOKUP($A4510,'volatile collection data'!$G$6:$M$69,6,FALSE)</f>
        <v>11</v>
      </c>
      <c r="N4510" s="1">
        <f>VLOOKUP($A4510,'volatile collection data'!$G$6:$M$69,7,FALSE)</f>
        <v>3.94</v>
      </c>
      <c r="O4510" s="1">
        <f>VLOOKUP(A4510,'volatile collection data'!$G$6:$K$69,5,FALSE)</f>
        <v>0</v>
      </c>
      <c r="P4510" s="1" t="str">
        <f t="shared" si="423"/>
        <v>8D</v>
      </c>
      <c r="Q4510">
        <f t="shared" si="421"/>
        <v>2.129497999708535E-2</v>
      </c>
      <c r="R4510" t="str">
        <f t="shared" si="424"/>
        <v>22B_0-D&amp;3.94%3.94@11</v>
      </c>
      <c r="S4510" t="str">
        <f t="shared" si="425"/>
        <v>8D-22B-VCS-Loc-22</v>
      </c>
      <c r="T4510" t="str">
        <f>IFERROR(IF(VLOOKUP(S4510,Bad!$A:$A,1,FALSE)='RAW2'!S4510,"yes","no"),"no")</f>
        <v>no</v>
      </c>
      <c r="U4510" t="str">
        <f>IFERROR(VLOOKUP(F4510,compounds!$A:$B,2,FALSE),"")</f>
        <v/>
      </c>
      <c r="V4510" t="str">
        <f>VLOOKUP(B4510,'volatile collection data'!$O:$P,2,FALSE)</f>
        <v>27.apr.22 22</v>
      </c>
    </row>
    <row r="4511" spans="1:22" x14ac:dyDescent="0.2">
      <c r="A4511" t="s">
        <v>398</v>
      </c>
      <c r="B4511" s="1" t="str">
        <f t="shared" si="422"/>
        <v>8D</v>
      </c>
      <c r="C4511">
        <v>5.04</v>
      </c>
      <c r="D4511">
        <f t="shared" si="420"/>
        <v>5.04</v>
      </c>
      <c r="E4511">
        <f>VLOOKUP(D4511,'Peak Combiner'!$A$5:$D$4980,4,FALSE)</f>
        <v>5.04</v>
      </c>
      <c r="F4511">
        <f>IFERROR(VLOOKUP(D4511,rt_comb!$A:$B,2,FALSE),D4511)</f>
        <v>5.04</v>
      </c>
      <c r="G4511">
        <v>1434022</v>
      </c>
      <c r="H4511">
        <f>SUMIFS($G:$G,$E:$E,18.51,'RAW2'!$A:$A,'RAW2'!A4511)</f>
        <v>31068367</v>
      </c>
      <c r="I4511" s="1" t="str">
        <f>VLOOKUP(A4511,'volatile collection data'!$G$6:$H$69,2,FALSE)</f>
        <v>D</v>
      </c>
      <c r="J4511" s="1">
        <f>VLOOKUP(A4511,'volatile collection data'!$G$6:$I$69,3,FALSE)</f>
        <v>8</v>
      </c>
      <c r="K4511" s="1" t="str">
        <f>VLOOKUP(A4511,'volatile collection data'!$G$6:$N$69,8,FALSE)</f>
        <v>22B</v>
      </c>
      <c r="L4511" s="1">
        <f>VLOOKUP(A4511,'volatile collection data'!$G$6:$J$69,4,FALSE)</f>
        <v>3.94</v>
      </c>
      <c r="M4511" s="1">
        <f>VLOOKUP($A4511,'volatile collection data'!$G$6:$M$69,6,FALSE)</f>
        <v>11</v>
      </c>
      <c r="N4511" s="1">
        <f>VLOOKUP($A4511,'volatile collection data'!$G$6:$M$69,7,FALSE)</f>
        <v>3.94</v>
      </c>
      <c r="O4511" s="1">
        <f>VLOOKUP(A4511,'volatile collection data'!$G$6:$K$69,5,FALSE)</f>
        <v>0</v>
      </c>
      <c r="P4511" s="1" t="str">
        <f t="shared" si="423"/>
        <v>8D</v>
      </c>
      <c r="Q4511">
        <f t="shared" si="421"/>
        <v>5.8574847950535885E-2</v>
      </c>
      <c r="R4511" t="str">
        <f t="shared" si="424"/>
        <v>22B_0-D&amp;3.94%3.94@11</v>
      </c>
      <c r="S4511" t="str">
        <f t="shared" si="425"/>
        <v>8D-22B-VCS-Loc-22</v>
      </c>
      <c r="T4511" t="str">
        <f>IFERROR(IF(VLOOKUP(S4511,Bad!$A:$A,1,FALSE)='RAW2'!S4511,"yes","no"),"no")</f>
        <v>no</v>
      </c>
      <c r="U4511" t="str">
        <f>IFERROR(VLOOKUP(F4511,compounds!$A:$B,2,FALSE),"")</f>
        <v/>
      </c>
      <c r="V4511" t="str">
        <f>VLOOKUP(B4511,'volatile collection data'!$O:$P,2,FALSE)</f>
        <v>27.apr.22 22</v>
      </c>
    </row>
    <row r="4512" spans="1:22" x14ac:dyDescent="0.2">
      <c r="A4512" t="s">
        <v>398</v>
      </c>
      <c r="B4512" s="1" t="str">
        <f t="shared" si="422"/>
        <v>8D</v>
      </c>
      <c r="C4512">
        <v>9.391</v>
      </c>
      <c r="D4512">
        <f t="shared" si="420"/>
        <v>9.39</v>
      </c>
      <c r="E4512">
        <f>VLOOKUP(D4512,'Peak Combiner'!$A$5:$D$4980,4,FALSE)</f>
        <v>9.3800000000000008</v>
      </c>
      <c r="F4512">
        <f>IFERROR(VLOOKUP(D4512,rt_comb!$A:$B,2,FALSE),D4512)</f>
        <v>9.3800000000000008</v>
      </c>
      <c r="G4512">
        <v>6417017</v>
      </c>
      <c r="H4512">
        <f>SUMIFS($G:$G,$E:$E,18.51,'RAW2'!$A:$A,'RAW2'!A4512)</f>
        <v>31068367</v>
      </c>
      <c r="I4512" s="1" t="str">
        <f>VLOOKUP(A4512,'volatile collection data'!$G$6:$H$69,2,FALSE)</f>
        <v>D</v>
      </c>
      <c r="J4512" s="1">
        <f>VLOOKUP(A4512,'volatile collection data'!$G$6:$I$69,3,FALSE)</f>
        <v>8</v>
      </c>
      <c r="K4512" s="1" t="str">
        <f>VLOOKUP(A4512,'volatile collection data'!$G$6:$N$69,8,FALSE)</f>
        <v>22B</v>
      </c>
      <c r="L4512" s="1">
        <f>VLOOKUP(A4512,'volatile collection data'!$G$6:$J$69,4,FALSE)</f>
        <v>3.94</v>
      </c>
      <c r="M4512" s="1">
        <f>VLOOKUP($A4512,'volatile collection data'!$G$6:$M$69,6,FALSE)</f>
        <v>11</v>
      </c>
      <c r="N4512" s="1">
        <f>VLOOKUP($A4512,'volatile collection data'!$G$6:$M$69,7,FALSE)</f>
        <v>3.94</v>
      </c>
      <c r="O4512" s="1">
        <f>VLOOKUP(A4512,'volatile collection data'!$G$6:$K$69,5,FALSE)</f>
        <v>0</v>
      </c>
      <c r="P4512" s="1" t="str">
        <f t="shared" si="423"/>
        <v>8D</v>
      </c>
      <c r="Q4512">
        <f t="shared" si="421"/>
        <v>0.26211299064519505</v>
      </c>
      <c r="R4512" t="str">
        <f t="shared" si="424"/>
        <v>22B_0-D&amp;3.94%3.94@11</v>
      </c>
      <c r="S4512" t="str">
        <f t="shared" si="425"/>
        <v>8D-22B-VCS-Loc-22</v>
      </c>
      <c r="T4512" t="str">
        <f>IFERROR(IF(VLOOKUP(S4512,Bad!$A:$A,1,FALSE)='RAW2'!S4512,"yes","no"),"no")</f>
        <v>no</v>
      </c>
      <c r="U4512" t="str">
        <f>IFERROR(VLOOKUP(F4512,compounds!$A:$B,2,FALSE),"")</f>
        <v>octanal</v>
      </c>
      <c r="V4512" t="str">
        <f>VLOOKUP(B4512,'volatile collection data'!$O:$P,2,FALSE)</f>
        <v>27.apr.22 22</v>
      </c>
    </row>
    <row r="4513" spans="1:22" x14ac:dyDescent="0.2">
      <c r="A4513" t="s">
        <v>398</v>
      </c>
      <c r="B4513" s="1" t="str">
        <f t="shared" si="422"/>
        <v>8D</v>
      </c>
      <c r="C4513">
        <v>9.5380000000000003</v>
      </c>
      <c r="D4513">
        <f t="shared" si="420"/>
        <v>9.5399999999999991</v>
      </c>
      <c r="E4513">
        <f>VLOOKUP(D4513,'Peak Combiner'!$A$5:$D$4980,4,FALSE)</f>
        <v>9.5299999999999994</v>
      </c>
      <c r="F4513">
        <f>IFERROR(VLOOKUP(D4513,rt_comb!$A:$B,2,FALSE),D4513)</f>
        <v>9.5399999999999991</v>
      </c>
      <c r="G4513">
        <v>32819978</v>
      </c>
      <c r="H4513">
        <f>SUMIFS($G:$G,$E:$E,18.51,'RAW2'!$A:$A,'RAW2'!A4513)</f>
        <v>31068367</v>
      </c>
      <c r="I4513" s="1" t="str">
        <f>VLOOKUP(A4513,'volatile collection data'!$G$6:$H$69,2,FALSE)</f>
        <v>D</v>
      </c>
      <c r="J4513" s="1">
        <f>VLOOKUP(A4513,'volatile collection data'!$G$6:$I$69,3,FALSE)</f>
        <v>8</v>
      </c>
      <c r="K4513" s="1" t="str">
        <f>VLOOKUP(A4513,'volatile collection data'!$G$6:$N$69,8,FALSE)</f>
        <v>22B</v>
      </c>
      <c r="L4513" s="1">
        <f>VLOOKUP(A4513,'volatile collection data'!$G$6:$J$69,4,FALSE)</f>
        <v>3.94</v>
      </c>
      <c r="M4513" s="1">
        <f>VLOOKUP($A4513,'volatile collection data'!$G$6:$M$69,6,FALSE)</f>
        <v>11</v>
      </c>
      <c r="N4513" s="1">
        <f>VLOOKUP($A4513,'volatile collection data'!$G$6:$M$69,7,FALSE)</f>
        <v>3.94</v>
      </c>
      <c r="O4513" s="1">
        <f>VLOOKUP(A4513,'volatile collection data'!$G$6:$K$69,5,FALSE)</f>
        <v>0</v>
      </c>
      <c r="P4513" s="1" t="str">
        <f t="shared" si="423"/>
        <v>8D</v>
      </c>
      <c r="Q4513">
        <f t="shared" si="421"/>
        <v>1.3405827951662757</v>
      </c>
      <c r="R4513" t="str">
        <f t="shared" si="424"/>
        <v>22B_0-D&amp;3.94%3.94@11</v>
      </c>
      <c r="S4513" t="str">
        <f t="shared" si="425"/>
        <v>8D-22B-VCS-Loc-22</v>
      </c>
      <c r="T4513" t="str">
        <f>IFERROR(IF(VLOOKUP(S4513,Bad!$A:$A,1,FALSE)='RAW2'!S4513,"yes","no"),"no")</f>
        <v>no</v>
      </c>
      <c r="U4513" t="str">
        <f>IFERROR(VLOOKUP(F4513,compounds!$A:$B,2,FALSE),"")</f>
        <v>z3hex</v>
      </c>
      <c r="V4513" t="str">
        <f>VLOOKUP(B4513,'volatile collection data'!$O:$P,2,FALSE)</f>
        <v>27.apr.22 22</v>
      </c>
    </row>
    <row r="4514" spans="1:22" x14ac:dyDescent="0.2">
      <c r="A4514" t="s">
        <v>398</v>
      </c>
      <c r="B4514" s="1" t="str">
        <f t="shared" si="422"/>
        <v>8D</v>
      </c>
      <c r="C4514">
        <v>9.8130000000000006</v>
      </c>
      <c r="D4514">
        <f t="shared" si="420"/>
        <v>9.81</v>
      </c>
      <c r="E4514">
        <f>VLOOKUP(D4514,'Peak Combiner'!$A$5:$D$4980,4,FALSE)</f>
        <v>9.8000000000000007</v>
      </c>
      <c r="F4514">
        <f>IFERROR(VLOOKUP(D4514,rt_comb!$A:$B,2,FALSE),D4514)</f>
        <v>9.81</v>
      </c>
      <c r="G4514">
        <v>6798754</v>
      </c>
      <c r="H4514">
        <f>SUMIFS($G:$G,$E:$E,18.51,'RAW2'!$A:$A,'RAW2'!A4514)</f>
        <v>31068367</v>
      </c>
      <c r="I4514" s="1" t="str">
        <f>VLOOKUP(A4514,'volatile collection data'!$G$6:$H$69,2,FALSE)</f>
        <v>D</v>
      </c>
      <c r="J4514" s="1">
        <f>VLOOKUP(A4514,'volatile collection data'!$G$6:$I$69,3,FALSE)</f>
        <v>8</v>
      </c>
      <c r="K4514" s="1" t="str">
        <f>VLOOKUP(A4514,'volatile collection data'!$G$6:$N$69,8,FALSE)</f>
        <v>22B</v>
      </c>
      <c r="L4514" s="1">
        <f>VLOOKUP(A4514,'volatile collection data'!$G$6:$J$69,4,FALSE)</f>
        <v>3.94</v>
      </c>
      <c r="M4514" s="1">
        <f>VLOOKUP($A4514,'volatile collection data'!$G$6:$M$69,6,FALSE)</f>
        <v>11</v>
      </c>
      <c r="N4514" s="1">
        <f>VLOOKUP($A4514,'volatile collection data'!$G$6:$M$69,7,FALSE)</f>
        <v>3.94</v>
      </c>
      <c r="O4514" s="1">
        <f>VLOOKUP(A4514,'volatile collection data'!$G$6:$K$69,5,FALSE)</f>
        <v>0</v>
      </c>
      <c r="P4514" s="1" t="str">
        <f t="shared" si="423"/>
        <v>8D</v>
      </c>
      <c r="Q4514">
        <f t="shared" si="421"/>
        <v>0.27770562920450148</v>
      </c>
      <c r="R4514" t="str">
        <f t="shared" si="424"/>
        <v>22B_0-D&amp;3.94%3.94@11</v>
      </c>
      <c r="S4514" t="str">
        <f t="shared" si="425"/>
        <v>8D-22B-VCS-Loc-22</v>
      </c>
      <c r="T4514" t="str">
        <f>IFERROR(IF(VLOOKUP(S4514,Bad!$A:$A,1,FALSE)='RAW2'!S4514,"yes","no"),"no")</f>
        <v>no</v>
      </c>
      <c r="U4514" t="str">
        <f>IFERROR(VLOOKUP(F4514,compounds!$A:$B,2,FALSE),"")</f>
        <v>sixmethyl</v>
      </c>
      <c r="V4514" t="str">
        <f>VLOOKUP(B4514,'volatile collection data'!$O:$P,2,FALSE)</f>
        <v>27.apr.22 22</v>
      </c>
    </row>
    <row r="4515" spans="1:22" x14ac:dyDescent="0.2">
      <c r="A4515" t="s">
        <v>398</v>
      </c>
      <c r="B4515" s="1" t="str">
        <f t="shared" si="422"/>
        <v>8D</v>
      </c>
      <c r="C4515">
        <v>10.802</v>
      </c>
      <c r="D4515">
        <f t="shared" si="420"/>
        <v>10.8</v>
      </c>
      <c r="E4515">
        <f>VLOOKUP(D4515,'Peak Combiner'!$A$5:$D$4980,4,FALSE)</f>
        <v>10.8</v>
      </c>
      <c r="F4515">
        <f>IFERROR(VLOOKUP(D4515,rt_comb!$A:$B,2,FALSE),D4515)</f>
        <v>10.79</v>
      </c>
      <c r="G4515">
        <v>4390834</v>
      </c>
      <c r="H4515">
        <f>SUMIFS($G:$G,$E:$E,18.51,'RAW2'!$A:$A,'RAW2'!A4515)</f>
        <v>31068367</v>
      </c>
      <c r="I4515" s="1" t="str">
        <f>VLOOKUP(A4515,'volatile collection data'!$G$6:$H$69,2,FALSE)</f>
        <v>D</v>
      </c>
      <c r="J4515" s="1">
        <f>VLOOKUP(A4515,'volatile collection data'!$G$6:$I$69,3,FALSE)</f>
        <v>8</v>
      </c>
      <c r="K4515" s="1" t="str">
        <f>VLOOKUP(A4515,'volatile collection data'!$G$6:$N$69,8,FALSE)</f>
        <v>22B</v>
      </c>
      <c r="L4515" s="1">
        <f>VLOOKUP(A4515,'volatile collection data'!$G$6:$J$69,4,FALSE)</f>
        <v>3.94</v>
      </c>
      <c r="M4515" s="1">
        <f>VLOOKUP($A4515,'volatile collection data'!$G$6:$M$69,6,FALSE)</f>
        <v>11</v>
      </c>
      <c r="N4515" s="1">
        <f>VLOOKUP($A4515,'volatile collection data'!$G$6:$M$69,7,FALSE)</f>
        <v>3.94</v>
      </c>
      <c r="O4515" s="1">
        <f>VLOOKUP(A4515,'volatile collection data'!$G$6:$K$69,5,FALSE)</f>
        <v>0</v>
      </c>
      <c r="P4515" s="1" t="str">
        <f t="shared" si="423"/>
        <v>8D</v>
      </c>
      <c r="Q4515">
        <f t="shared" si="421"/>
        <v>0.17935041019317924</v>
      </c>
      <c r="R4515" t="str">
        <f t="shared" si="424"/>
        <v>22B_0-D&amp;3.94%3.94@11</v>
      </c>
      <c r="S4515" t="str">
        <f t="shared" si="425"/>
        <v>8D-22B-VCS-Loc-22</v>
      </c>
      <c r="T4515" t="str">
        <f>IFERROR(IF(VLOOKUP(S4515,Bad!$A:$A,1,FALSE)='RAW2'!S4515,"yes","no"),"no")</f>
        <v>no</v>
      </c>
      <c r="U4515" t="str">
        <f>IFERROR(VLOOKUP(F4515,compounds!$A:$B,2,FALSE),"")</f>
        <v>bocimene</v>
      </c>
      <c r="V4515" t="str">
        <f>VLOOKUP(B4515,'volatile collection data'!$O:$P,2,FALSE)</f>
        <v>27.apr.22 22</v>
      </c>
    </row>
    <row r="4516" spans="1:22" x14ac:dyDescent="0.2">
      <c r="A4516" t="s">
        <v>398</v>
      </c>
      <c r="B4516" s="1" t="str">
        <f t="shared" si="422"/>
        <v>8D</v>
      </c>
      <c r="C4516">
        <v>12.404999999999999</v>
      </c>
      <c r="D4516">
        <f t="shared" si="420"/>
        <v>12.41</v>
      </c>
      <c r="E4516">
        <f>VLOOKUP(D4516,'Peak Combiner'!$A$5:$D$4980,4,FALSE)</f>
        <v>12.39</v>
      </c>
      <c r="F4516">
        <f>IFERROR(VLOOKUP(D4516,rt_comb!$A:$B,2,FALSE),D4516)</f>
        <v>12.39</v>
      </c>
      <c r="G4516">
        <v>6834642</v>
      </c>
      <c r="H4516">
        <f>SUMIFS($G:$G,$E:$E,18.51,'RAW2'!$A:$A,'RAW2'!A4516)</f>
        <v>31068367</v>
      </c>
      <c r="I4516" s="1" t="str">
        <f>VLOOKUP(A4516,'volatile collection data'!$G$6:$H$69,2,FALSE)</f>
        <v>D</v>
      </c>
      <c r="J4516" s="1">
        <f>VLOOKUP(A4516,'volatile collection data'!$G$6:$I$69,3,FALSE)</f>
        <v>8</v>
      </c>
      <c r="K4516" s="1" t="str">
        <f>VLOOKUP(A4516,'volatile collection data'!$G$6:$N$69,8,FALSE)</f>
        <v>22B</v>
      </c>
      <c r="L4516" s="1">
        <f>VLOOKUP(A4516,'volatile collection data'!$G$6:$J$69,4,FALSE)</f>
        <v>3.94</v>
      </c>
      <c r="M4516" s="1">
        <f>VLOOKUP($A4516,'volatile collection data'!$G$6:$M$69,6,FALSE)</f>
        <v>11</v>
      </c>
      <c r="N4516" s="1">
        <f>VLOOKUP($A4516,'volatile collection data'!$G$6:$M$69,7,FALSE)</f>
        <v>3.94</v>
      </c>
      <c r="O4516" s="1">
        <f>VLOOKUP(A4516,'volatile collection data'!$G$6:$K$69,5,FALSE)</f>
        <v>0</v>
      </c>
      <c r="P4516" s="1" t="str">
        <f t="shared" si="423"/>
        <v>8D</v>
      </c>
      <c r="Q4516">
        <f t="shared" si="421"/>
        <v>0.27917153010647427</v>
      </c>
      <c r="R4516" t="str">
        <f t="shared" si="424"/>
        <v>22B_0-D&amp;3.94%3.94@11</v>
      </c>
      <c r="S4516" t="str">
        <f t="shared" si="425"/>
        <v>8D-22B-VCS-Loc-22</v>
      </c>
      <c r="T4516" t="str">
        <f>IFERROR(IF(VLOOKUP(S4516,Bad!$A:$A,1,FALSE)='RAW2'!S4516,"yes","no"),"no")</f>
        <v>no</v>
      </c>
      <c r="U4516" t="str">
        <f>IFERROR(VLOOKUP(F4516,compounds!$A:$B,2,FALSE),"")</f>
        <v>o+C5xe</v>
      </c>
      <c r="V4516" t="str">
        <f>VLOOKUP(B4516,'volatile collection data'!$O:$P,2,FALSE)</f>
        <v>27.apr.22 22</v>
      </c>
    </row>
    <row r="4517" spans="1:22" x14ac:dyDescent="0.2">
      <c r="A4517" t="s">
        <v>398</v>
      </c>
      <c r="B4517" s="1" t="str">
        <f t="shared" si="422"/>
        <v>8D</v>
      </c>
      <c r="C4517">
        <v>12.548999999999999</v>
      </c>
      <c r="D4517">
        <f t="shared" si="420"/>
        <v>12.55</v>
      </c>
      <c r="E4517">
        <f>VLOOKUP(D4517,'Peak Combiner'!$A$5:$D$4980,4,FALSE)</f>
        <v>12.53</v>
      </c>
      <c r="F4517">
        <f>IFERROR(VLOOKUP(D4517,rt_comb!$A:$B,2,FALSE),D4517)</f>
        <v>12.54</v>
      </c>
      <c r="G4517">
        <v>11807506</v>
      </c>
      <c r="H4517">
        <f>SUMIFS($G:$G,$E:$E,18.51,'RAW2'!$A:$A,'RAW2'!A4517)</f>
        <v>31068367</v>
      </c>
      <c r="I4517" s="1" t="str">
        <f>VLOOKUP(A4517,'volatile collection data'!$G$6:$H$69,2,FALSE)</f>
        <v>D</v>
      </c>
      <c r="J4517" s="1">
        <f>VLOOKUP(A4517,'volatile collection data'!$G$6:$I$69,3,FALSE)</f>
        <v>8</v>
      </c>
      <c r="K4517" s="1" t="str">
        <f>VLOOKUP(A4517,'volatile collection data'!$G$6:$N$69,8,FALSE)</f>
        <v>22B</v>
      </c>
      <c r="L4517" s="1">
        <f>VLOOKUP(A4517,'volatile collection data'!$G$6:$J$69,4,FALSE)</f>
        <v>3.94</v>
      </c>
      <c r="M4517" s="1">
        <f>VLOOKUP($A4517,'volatile collection data'!$G$6:$M$69,6,FALSE)</f>
        <v>11</v>
      </c>
      <c r="N4517" s="1">
        <f>VLOOKUP($A4517,'volatile collection data'!$G$6:$M$69,7,FALSE)</f>
        <v>3.94</v>
      </c>
      <c r="O4517" s="1">
        <f>VLOOKUP(A4517,'volatile collection data'!$G$6:$K$69,5,FALSE)</f>
        <v>0</v>
      </c>
      <c r="P4517" s="1" t="str">
        <f t="shared" si="423"/>
        <v>8D</v>
      </c>
      <c r="Q4517">
        <f t="shared" si="421"/>
        <v>0.48229585642691686</v>
      </c>
      <c r="R4517" t="str">
        <f t="shared" si="424"/>
        <v>22B_0-D&amp;3.94%3.94@11</v>
      </c>
      <c r="S4517" t="str">
        <f t="shared" si="425"/>
        <v>8D-22B-VCS-Loc-22</v>
      </c>
      <c r="T4517" t="str">
        <f>IFERROR(IF(VLOOKUP(S4517,Bad!$A:$A,1,FALSE)='RAW2'!S4517,"yes","no"),"no")</f>
        <v>no</v>
      </c>
      <c r="U4517" t="str">
        <f>IFERROR(VLOOKUP(F4517,compounds!$A:$B,2,FALSE),"")</f>
        <v>nonanal</v>
      </c>
      <c r="V4517" t="str">
        <f>VLOOKUP(B4517,'volatile collection data'!$O:$P,2,FALSE)</f>
        <v>27.apr.22 22</v>
      </c>
    </row>
    <row r="4518" spans="1:22" x14ac:dyDescent="0.2">
      <c r="A4518" t="s">
        <v>398</v>
      </c>
      <c r="B4518" s="1" t="str">
        <f t="shared" si="422"/>
        <v>8D</v>
      </c>
      <c r="C4518">
        <v>12.928000000000001</v>
      </c>
      <c r="D4518">
        <f t="shared" si="420"/>
        <v>12.93</v>
      </c>
      <c r="E4518">
        <f>VLOOKUP(D4518,'Peak Combiner'!$A$5:$D$4980,4,FALSE)</f>
        <v>12.91</v>
      </c>
      <c r="F4518">
        <f>IFERROR(VLOOKUP(D4518,rt_comb!$A:$B,2,FALSE),D4518)</f>
        <v>12.93</v>
      </c>
      <c r="G4518">
        <v>4257518</v>
      </c>
      <c r="H4518">
        <f>SUMIFS($G:$G,$E:$E,18.51,'RAW2'!$A:$A,'RAW2'!A4518)</f>
        <v>31068367</v>
      </c>
      <c r="I4518" s="1" t="str">
        <f>VLOOKUP(A4518,'volatile collection data'!$G$6:$H$69,2,FALSE)</f>
        <v>D</v>
      </c>
      <c r="J4518" s="1">
        <f>VLOOKUP(A4518,'volatile collection data'!$G$6:$I$69,3,FALSE)</f>
        <v>8</v>
      </c>
      <c r="K4518" s="1" t="str">
        <f>VLOOKUP(A4518,'volatile collection data'!$G$6:$N$69,8,FALSE)</f>
        <v>22B</v>
      </c>
      <c r="L4518" s="1">
        <f>VLOOKUP(A4518,'volatile collection data'!$G$6:$J$69,4,FALSE)</f>
        <v>3.94</v>
      </c>
      <c r="M4518" s="1">
        <f>VLOOKUP($A4518,'volatile collection data'!$G$6:$M$69,6,FALSE)</f>
        <v>11</v>
      </c>
      <c r="N4518" s="1">
        <f>VLOOKUP($A4518,'volatile collection data'!$G$6:$M$69,7,FALSE)</f>
        <v>3.94</v>
      </c>
      <c r="O4518" s="1">
        <f>VLOOKUP(A4518,'volatile collection data'!$G$6:$K$69,5,FALSE)</f>
        <v>0</v>
      </c>
      <c r="P4518" s="1" t="str">
        <f t="shared" si="423"/>
        <v>8D</v>
      </c>
      <c r="Q4518">
        <f t="shared" si="421"/>
        <v>0.17390491184700771</v>
      </c>
      <c r="R4518" t="str">
        <f t="shared" si="424"/>
        <v>22B_0-D&amp;3.94%3.94@11</v>
      </c>
      <c r="S4518" t="str">
        <f t="shared" si="425"/>
        <v>8D-22B-VCS-Loc-22</v>
      </c>
      <c r="T4518" t="str">
        <f>IFERROR(IF(VLOOKUP(S4518,Bad!$A:$A,1,FALSE)='RAW2'!S4518,"yes","no"),"no")</f>
        <v>no</v>
      </c>
      <c r="U4518" t="str">
        <f>IFERROR(VLOOKUP(F4518,compounds!$A:$B,2,FALSE),"")</f>
        <v/>
      </c>
      <c r="V4518" t="str">
        <f>VLOOKUP(B4518,'volatile collection data'!$O:$P,2,FALSE)</f>
        <v>27.apr.22 22</v>
      </c>
    </row>
    <row r="4519" spans="1:22" x14ac:dyDescent="0.2">
      <c r="A4519" t="s">
        <v>398</v>
      </c>
      <c r="B4519" s="1" t="str">
        <f t="shared" si="422"/>
        <v>8D</v>
      </c>
      <c r="C4519">
        <v>15.032999999999999</v>
      </c>
      <c r="D4519">
        <f t="shared" si="420"/>
        <v>15.03</v>
      </c>
      <c r="E4519">
        <f>VLOOKUP(D4519,'Peak Combiner'!$A$5:$D$4980,4,FALSE)</f>
        <v>15.02</v>
      </c>
      <c r="F4519">
        <f>IFERROR(VLOOKUP(D4519,rt_comb!$A:$B,2,FALSE),D4519)</f>
        <v>15.03</v>
      </c>
      <c r="G4519">
        <v>8735360</v>
      </c>
      <c r="H4519">
        <f>SUMIFS($G:$G,$E:$E,18.51,'RAW2'!$A:$A,'RAW2'!A4519)</f>
        <v>31068367</v>
      </c>
      <c r="I4519" s="1" t="str">
        <f>VLOOKUP(A4519,'volatile collection data'!$G$6:$H$69,2,FALSE)</f>
        <v>D</v>
      </c>
      <c r="J4519" s="1">
        <f>VLOOKUP(A4519,'volatile collection data'!$G$6:$I$69,3,FALSE)</f>
        <v>8</v>
      </c>
      <c r="K4519" s="1" t="str">
        <f>VLOOKUP(A4519,'volatile collection data'!$G$6:$N$69,8,FALSE)</f>
        <v>22B</v>
      </c>
      <c r="L4519" s="1">
        <f>VLOOKUP(A4519,'volatile collection data'!$G$6:$J$69,4,FALSE)</f>
        <v>3.94</v>
      </c>
      <c r="M4519" s="1">
        <f>VLOOKUP($A4519,'volatile collection data'!$G$6:$M$69,6,FALSE)</f>
        <v>11</v>
      </c>
      <c r="N4519" s="1">
        <f>VLOOKUP($A4519,'volatile collection data'!$G$6:$M$69,7,FALSE)</f>
        <v>3.94</v>
      </c>
      <c r="O4519" s="1">
        <f>VLOOKUP(A4519,'volatile collection data'!$G$6:$K$69,5,FALSE)</f>
        <v>0</v>
      </c>
      <c r="P4519" s="1" t="str">
        <f t="shared" si="423"/>
        <v>8D</v>
      </c>
      <c r="Q4519">
        <f t="shared" si="421"/>
        <v>0.35680929845789899</v>
      </c>
      <c r="R4519" t="str">
        <f t="shared" si="424"/>
        <v>22B_0-D&amp;3.94%3.94@11</v>
      </c>
      <c r="S4519" t="str">
        <f t="shared" si="425"/>
        <v>8D-22B-VCS-Loc-22</v>
      </c>
      <c r="T4519" t="str">
        <f>IFERROR(IF(VLOOKUP(S4519,Bad!$A:$A,1,FALSE)='RAW2'!S4519,"yes","no"),"no")</f>
        <v>no</v>
      </c>
      <c r="U4519" t="str">
        <f>IFERROR(VLOOKUP(F4519,compounds!$A:$B,2,FALSE),"")</f>
        <v/>
      </c>
      <c r="V4519" t="str">
        <f>VLOOKUP(B4519,'volatile collection data'!$O:$P,2,FALSE)</f>
        <v>27.apr.22 22</v>
      </c>
    </row>
    <row r="4520" spans="1:22" x14ac:dyDescent="0.2">
      <c r="A4520" t="s">
        <v>398</v>
      </c>
      <c r="B4520" s="1" t="str">
        <f t="shared" si="422"/>
        <v>8D</v>
      </c>
      <c r="C4520">
        <v>15.404999999999999</v>
      </c>
      <c r="D4520">
        <f t="shared" si="420"/>
        <v>15.41</v>
      </c>
      <c r="E4520">
        <f>VLOOKUP(D4520,'Peak Combiner'!$A$5:$D$4980,4,FALSE)</f>
        <v>15.4</v>
      </c>
      <c r="F4520">
        <f>IFERROR(VLOOKUP(D4520,rt_comb!$A:$B,2,FALSE),D4520)</f>
        <v>15.41</v>
      </c>
      <c r="G4520">
        <v>1245615</v>
      </c>
      <c r="H4520">
        <f>SUMIFS($G:$G,$E:$E,18.51,'RAW2'!$A:$A,'RAW2'!A4520)</f>
        <v>31068367</v>
      </c>
      <c r="I4520" s="1" t="str">
        <f>VLOOKUP(A4520,'volatile collection data'!$G$6:$H$69,2,FALSE)</f>
        <v>D</v>
      </c>
      <c r="J4520" s="1">
        <f>VLOOKUP(A4520,'volatile collection data'!$G$6:$I$69,3,FALSE)</f>
        <v>8</v>
      </c>
      <c r="K4520" s="1" t="str">
        <f>VLOOKUP(A4520,'volatile collection data'!$G$6:$N$69,8,FALSE)</f>
        <v>22B</v>
      </c>
      <c r="L4520" s="1">
        <f>VLOOKUP(A4520,'volatile collection data'!$G$6:$J$69,4,FALSE)</f>
        <v>3.94</v>
      </c>
      <c r="M4520" s="1">
        <f>VLOOKUP($A4520,'volatile collection data'!$G$6:$M$69,6,FALSE)</f>
        <v>11</v>
      </c>
      <c r="N4520" s="1">
        <f>VLOOKUP($A4520,'volatile collection data'!$G$6:$M$69,7,FALSE)</f>
        <v>3.94</v>
      </c>
      <c r="O4520" s="1">
        <f>VLOOKUP(A4520,'volatile collection data'!$G$6:$K$69,5,FALSE)</f>
        <v>0</v>
      </c>
      <c r="P4520" s="1" t="str">
        <f t="shared" si="423"/>
        <v>8D</v>
      </c>
      <c r="Q4520">
        <f t="shared" si="421"/>
        <v>5.0879072447916944E-2</v>
      </c>
      <c r="R4520" t="str">
        <f t="shared" si="424"/>
        <v>22B_0-D&amp;3.94%3.94@11</v>
      </c>
      <c r="S4520" t="str">
        <f t="shared" si="425"/>
        <v>8D-22B-VCS-Loc-22</v>
      </c>
      <c r="T4520" t="str">
        <f>IFERROR(IF(VLOOKUP(S4520,Bad!$A:$A,1,FALSE)='RAW2'!S4520,"yes","no"),"no")</f>
        <v>no</v>
      </c>
      <c r="U4520" t="str">
        <f>IFERROR(VLOOKUP(F4520,compounds!$A:$B,2,FALSE),"")</f>
        <v/>
      </c>
      <c r="V4520" t="str">
        <f>VLOOKUP(B4520,'volatile collection data'!$O:$P,2,FALSE)</f>
        <v>27.apr.22 22</v>
      </c>
    </row>
    <row r="4521" spans="1:22" x14ac:dyDescent="0.2">
      <c r="A4521" t="s">
        <v>398</v>
      </c>
      <c r="B4521" s="1" t="str">
        <f t="shared" si="422"/>
        <v>8D</v>
      </c>
      <c r="C4521">
        <v>15.568</v>
      </c>
      <c r="D4521">
        <f t="shared" si="420"/>
        <v>15.57</v>
      </c>
      <c r="E4521">
        <f>VLOOKUP(D4521,'Peak Combiner'!$A$5:$D$4980,4,FALSE)</f>
        <v>15.55</v>
      </c>
      <c r="F4521">
        <f>IFERROR(VLOOKUP(D4521,rt_comb!$A:$B,2,FALSE),D4521)</f>
        <v>15.56</v>
      </c>
      <c r="G4521">
        <v>5444692</v>
      </c>
      <c r="H4521">
        <f>SUMIFS($G:$G,$E:$E,18.51,'RAW2'!$A:$A,'RAW2'!A4521)</f>
        <v>31068367</v>
      </c>
      <c r="I4521" s="1" t="str">
        <f>VLOOKUP(A4521,'volatile collection data'!$G$6:$H$69,2,FALSE)</f>
        <v>D</v>
      </c>
      <c r="J4521" s="1">
        <f>VLOOKUP(A4521,'volatile collection data'!$G$6:$I$69,3,FALSE)</f>
        <v>8</v>
      </c>
      <c r="K4521" s="1" t="str">
        <f>VLOOKUP(A4521,'volatile collection data'!$G$6:$N$69,8,FALSE)</f>
        <v>22B</v>
      </c>
      <c r="L4521" s="1">
        <f>VLOOKUP(A4521,'volatile collection data'!$G$6:$J$69,4,FALSE)</f>
        <v>3.94</v>
      </c>
      <c r="M4521" s="1">
        <f>VLOOKUP($A4521,'volatile collection data'!$G$6:$M$69,6,FALSE)</f>
        <v>11</v>
      </c>
      <c r="N4521" s="1">
        <f>VLOOKUP($A4521,'volatile collection data'!$G$6:$M$69,7,FALSE)</f>
        <v>3.94</v>
      </c>
      <c r="O4521" s="1">
        <f>VLOOKUP(A4521,'volatile collection data'!$G$6:$K$69,5,FALSE)</f>
        <v>0</v>
      </c>
      <c r="P4521" s="1" t="str">
        <f t="shared" si="423"/>
        <v>8D</v>
      </c>
      <c r="Q4521">
        <f t="shared" si="421"/>
        <v>0.22239687120385818</v>
      </c>
      <c r="R4521" t="str">
        <f t="shared" si="424"/>
        <v>22B_0-D&amp;3.94%3.94@11</v>
      </c>
      <c r="S4521" t="str">
        <f t="shared" si="425"/>
        <v>8D-22B-VCS-Loc-22</v>
      </c>
      <c r="T4521" t="str">
        <f>IFERROR(IF(VLOOKUP(S4521,Bad!$A:$A,1,FALSE)='RAW2'!S4521,"yes","no"),"no")</f>
        <v>no</v>
      </c>
      <c r="U4521" t="str">
        <f>IFERROR(VLOOKUP(F4521,compounds!$A:$B,2,FALSE),"")</f>
        <v>decanal</v>
      </c>
      <c r="V4521" t="str">
        <f>VLOOKUP(B4521,'volatile collection data'!$O:$P,2,FALSE)</f>
        <v>27.apr.22 22</v>
      </c>
    </row>
    <row r="4522" spans="1:22" x14ac:dyDescent="0.2">
      <c r="A4522" t="s">
        <v>398</v>
      </c>
      <c r="B4522" s="1" t="str">
        <f t="shared" si="422"/>
        <v>8D</v>
      </c>
      <c r="C4522">
        <v>15.782</v>
      </c>
      <c r="D4522">
        <f t="shared" si="420"/>
        <v>15.78</v>
      </c>
      <c r="E4522">
        <f>VLOOKUP(D4522,'Peak Combiner'!$A$5:$D$4980,4,FALSE)</f>
        <v>15.77</v>
      </c>
      <c r="F4522">
        <f>IFERROR(VLOOKUP(D4522,rt_comb!$A:$B,2,FALSE),D4522)</f>
        <v>15.78</v>
      </c>
      <c r="G4522">
        <v>1722788</v>
      </c>
      <c r="H4522">
        <f>SUMIFS($G:$G,$E:$E,18.51,'RAW2'!$A:$A,'RAW2'!A4522)</f>
        <v>31068367</v>
      </c>
      <c r="I4522" s="1" t="str">
        <f>VLOOKUP(A4522,'volatile collection data'!$G$6:$H$69,2,FALSE)</f>
        <v>D</v>
      </c>
      <c r="J4522" s="1">
        <f>VLOOKUP(A4522,'volatile collection data'!$G$6:$I$69,3,FALSE)</f>
        <v>8</v>
      </c>
      <c r="K4522" s="1" t="str">
        <f>VLOOKUP(A4522,'volatile collection data'!$G$6:$N$69,8,FALSE)</f>
        <v>22B</v>
      </c>
      <c r="L4522" s="1">
        <f>VLOOKUP(A4522,'volatile collection data'!$G$6:$J$69,4,FALSE)</f>
        <v>3.94</v>
      </c>
      <c r="M4522" s="1">
        <f>VLOOKUP($A4522,'volatile collection data'!$G$6:$M$69,6,FALSE)</f>
        <v>11</v>
      </c>
      <c r="N4522" s="1">
        <f>VLOOKUP($A4522,'volatile collection data'!$G$6:$M$69,7,FALSE)</f>
        <v>3.94</v>
      </c>
      <c r="O4522" s="1">
        <f>VLOOKUP(A4522,'volatile collection data'!$G$6:$K$69,5,FALSE)</f>
        <v>0</v>
      </c>
      <c r="P4522" s="1" t="str">
        <f t="shared" si="423"/>
        <v>8D</v>
      </c>
      <c r="Q4522">
        <f t="shared" si="421"/>
        <v>7.0369942128508362E-2</v>
      </c>
      <c r="R4522" t="str">
        <f t="shared" si="424"/>
        <v>22B_0-D&amp;3.94%3.94@11</v>
      </c>
      <c r="S4522" t="str">
        <f t="shared" si="425"/>
        <v>8D-22B-VCS-Loc-22</v>
      </c>
      <c r="T4522" t="str">
        <f>IFERROR(IF(VLOOKUP(S4522,Bad!$A:$A,1,FALSE)='RAW2'!S4522,"yes","no"),"no")</f>
        <v>no</v>
      </c>
      <c r="U4522" t="str">
        <f>IFERROR(VLOOKUP(F4522,compounds!$A:$B,2,FALSE),"")</f>
        <v/>
      </c>
      <c r="V4522" t="str">
        <f>VLOOKUP(B4522,'volatile collection data'!$O:$P,2,FALSE)</f>
        <v>27.apr.22 22</v>
      </c>
    </row>
    <row r="4523" spans="1:22" x14ac:dyDescent="0.2">
      <c r="A4523" t="s">
        <v>398</v>
      </c>
      <c r="B4523" s="1" t="str">
        <f t="shared" si="422"/>
        <v>8D</v>
      </c>
      <c r="C4523">
        <v>16.341999999999999</v>
      </c>
      <c r="D4523">
        <f t="shared" si="420"/>
        <v>16.34</v>
      </c>
      <c r="E4523">
        <f>VLOOKUP(D4523,'Peak Combiner'!$A$5:$D$4980,4,FALSE)</f>
        <v>16.34</v>
      </c>
      <c r="F4523">
        <f>IFERROR(VLOOKUP(D4523,rt_comb!$A:$B,2,FALSE),D4523)</f>
        <v>16.34</v>
      </c>
      <c r="G4523">
        <v>3041568</v>
      </c>
      <c r="H4523">
        <f>SUMIFS($G:$G,$E:$E,18.51,'RAW2'!$A:$A,'RAW2'!A4523)</f>
        <v>31068367</v>
      </c>
      <c r="I4523" s="1" t="str">
        <f>VLOOKUP(A4523,'volatile collection data'!$G$6:$H$69,2,FALSE)</f>
        <v>D</v>
      </c>
      <c r="J4523" s="1">
        <f>VLOOKUP(A4523,'volatile collection data'!$G$6:$I$69,3,FALSE)</f>
        <v>8</v>
      </c>
      <c r="K4523" s="1" t="str">
        <f>VLOOKUP(A4523,'volatile collection data'!$G$6:$N$69,8,FALSE)</f>
        <v>22B</v>
      </c>
      <c r="L4523" s="1">
        <f>VLOOKUP(A4523,'volatile collection data'!$G$6:$J$69,4,FALSE)</f>
        <v>3.94</v>
      </c>
      <c r="M4523" s="1">
        <f>VLOOKUP($A4523,'volatile collection data'!$G$6:$M$69,6,FALSE)</f>
        <v>11</v>
      </c>
      <c r="N4523" s="1">
        <f>VLOOKUP($A4523,'volatile collection data'!$G$6:$M$69,7,FALSE)</f>
        <v>3.94</v>
      </c>
      <c r="O4523" s="1">
        <f>VLOOKUP(A4523,'volatile collection data'!$G$6:$K$69,5,FALSE)</f>
        <v>0</v>
      </c>
      <c r="P4523" s="1" t="str">
        <f t="shared" si="423"/>
        <v>8D</v>
      </c>
      <c r="Q4523">
        <f t="shared" si="421"/>
        <v>0.12423755223505327</v>
      </c>
      <c r="R4523" t="str">
        <f t="shared" si="424"/>
        <v>22B_0-D&amp;3.94%3.94@11</v>
      </c>
      <c r="S4523" t="str">
        <f t="shared" si="425"/>
        <v>8D-22B-VCS-Loc-22</v>
      </c>
      <c r="T4523" t="str">
        <f>IFERROR(IF(VLOOKUP(S4523,Bad!$A:$A,1,FALSE)='RAW2'!S4523,"yes","no"),"no")</f>
        <v>no</v>
      </c>
      <c r="U4523" t="str">
        <f>IFERROR(VLOOKUP(F4523,compounds!$A:$B,2,FALSE),"")</f>
        <v/>
      </c>
      <c r="V4523" t="str">
        <f>VLOOKUP(B4523,'volatile collection data'!$O:$P,2,FALSE)</f>
        <v>27.apr.22 22</v>
      </c>
    </row>
    <row r="4524" spans="1:22" x14ac:dyDescent="0.2">
      <c r="A4524" t="s">
        <v>398</v>
      </c>
      <c r="B4524" s="1" t="str">
        <f t="shared" si="422"/>
        <v>8D</v>
      </c>
      <c r="C4524">
        <v>16.442</v>
      </c>
      <c r="D4524">
        <f t="shared" si="420"/>
        <v>16.440000000000001</v>
      </c>
      <c r="E4524">
        <f>VLOOKUP(D4524,'Peak Combiner'!$A$5:$D$4980,4,FALSE)</f>
        <v>16.440000000000001</v>
      </c>
      <c r="F4524">
        <f>IFERROR(VLOOKUP(D4524,rt_comb!$A:$B,2,FALSE),D4524)</f>
        <v>16.440000000000001</v>
      </c>
      <c r="G4524">
        <v>22913540</v>
      </c>
      <c r="H4524">
        <f>SUMIFS($G:$G,$E:$E,18.51,'RAW2'!$A:$A,'RAW2'!A4524)</f>
        <v>31068367</v>
      </c>
      <c r="I4524" s="1" t="str">
        <f>VLOOKUP(A4524,'volatile collection data'!$G$6:$H$69,2,FALSE)</f>
        <v>D</v>
      </c>
      <c r="J4524" s="1">
        <f>VLOOKUP(A4524,'volatile collection data'!$G$6:$I$69,3,FALSE)</f>
        <v>8</v>
      </c>
      <c r="K4524" s="1" t="str">
        <f>VLOOKUP(A4524,'volatile collection data'!$G$6:$N$69,8,FALSE)</f>
        <v>22B</v>
      </c>
      <c r="L4524" s="1">
        <f>VLOOKUP(A4524,'volatile collection data'!$G$6:$J$69,4,FALSE)</f>
        <v>3.94</v>
      </c>
      <c r="M4524" s="1">
        <f>VLOOKUP($A4524,'volatile collection data'!$G$6:$M$69,6,FALSE)</f>
        <v>11</v>
      </c>
      <c r="N4524" s="1">
        <f>VLOOKUP($A4524,'volatile collection data'!$G$6:$M$69,7,FALSE)</f>
        <v>3.94</v>
      </c>
      <c r="O4524" s="1">
        <f>VLOOKUP(A4524,'volatile collection data'!$G$6:$K$69,5,FALSE)</f>
        <v>0</v>
      </c>
      <c r="P4524" s="1" t="str">
        <f t="shared" si="423"/>
        <v>8D</v>
      </c>
      <c r="Q4524">
        <f t="shared" si="421"/>
        <v>0.93593900338245994</v>
      </c>
      <c r="R4524" t="str">
        <f t="shared" si="424"/>
        <v>22B_0-D&amp;3.94%3.94@11</v>
      </c>
      <c r="S4524" t="str">
        <f t="shared" si="425"/>
        <v>8D-22B-VCS-Loc-22</v>
      </c>
      <c r="T4524" t="str">
        <f>IFERROR(IF(VLOOKUP(S4524,Bad!$A:$A,1,FALSE)='RAW2'!S4524,"yes","no"),"no")</f>
        <v>no</v>
      </c>
      <c r="U4524" t="str">
        <f>IFERROR(VLOOKUP(F4524,compounds!$A:$B,2,FALSE),"")</f>
        <v/>
      </c>
      <c r="V4524" t="str">
        <f>VLOOKUP(B4524,'volatile collection data'!$O:$P,2,FALSE)</f>
        <v>27.apr.22 22</v>
      </c>
    </row>
    <row r="4525" spans="1:22" x14ac:dyDescent="0.2">
      <c r="A4525" t="s">
        <v>398</v>
      </c>
      <c r="B4525" s="1" t="str">
        <f t="shared" si="422"/>
        <v>8D</v>
      </c>
      <c r="C4525">
        <v>18.216999999999999</v>
      </c>
      <c r="D4525">
        <f t="shared" si="420"/>
        <v>18.22</v>
      </c>
      <c r="E4525">
        <f>VLOOKUP(D4525,'Peak Combiner'!$A$5:$D$4980,4,FALSE)</f>
        <v>18.21</v>
      </c>
      <c r="F4525">
        <f>IFERROR(VLOOKUP(D4525,rt_comb!$A:$B,2,FALSE),D4525)</f>
        <v>18.22</v>
      </c>
      <c r="G4525">
        <v>1440789</v>
      </c>
      <c r="H4525">
        <f>SUMIFS($G:$G,$E:$E,18.51,'RAW2'!$A:$A,'RAW2'!A4525)</f>
        <v>31068367</v>
      </c>
      <c r="I4525" s="1" t="str">
        <f>VLOOKUP(A4525,'volatile collection data'!$G$6:$H$69,2,FALSE)</f>
        <v>D</v>
      </c>
      <c r="J4525" s="1">
        <f>VLOOKUP(A4525,'volatile collection data'!$G$6:$I$69,3,FALSE)</f>
        <v>8</v>
      </c>
      <c r="K4525" s="1" t="str">
        <f>VLOOKUP(A4525,'volatile collection data'!$G$6:$N$69,8,FALSE)</f>
        <v>22B</v>
      </c>
      <c r="L4525" s="1">
        <f>VLOOKUP(A4525,'volatile collection data'!$G$6:$J$69,4,FALSE)</f>
        <v>3.94</v>
      </c>
      <c r="M4525" s="1">
        <f>VLOOKUP($A4525,'volatile collection data'!$G$6:$M$69,6,FALSE)</f>
        <v>11</v>
      </c>
      <c r="N4525" s="1">
        <f>VLOOKUP($A4525,'volatile collection data'!$G$6:$M$69,7,FALSE)</f>
        <v>3.94</v>
      </c>
      <c r="O4525" s="1">
        <f>VLOOKUP(A4525,'volatile collection data'!$G$6:$K$69,5,FALSE)</f>
        <v>0</v>
      </c>
      <c r="P4525" s="1" t="str">
        <f t="shared" si="423"/>
        <v>8D</v>
      </c>
      <c r="Q4525">
        <f t="shared" si="421"/>
        <v>5.8851256538466394E-2</v>
      </c>
      <c r="R4525" t="str">
        <f t="shared" si="424"/>
        <v>22B_0-D&amp;3.94%3.94@11</v>
      </c>
      <c r="S4525" t="str">
        <f t="shared" si="425"/>
        <v>8D-22B-VCS-Loc-22</v>
      </c>
      <c r="T4525" t="str">
        <f>IFERROR(IF(VLOOKUP(S4525,Bad!$A:$A,1,FALSE)='RAW2'!S4525,"yes","no"),"no")</f>
        <v>no</v>
      </c>
      <c r="U4525" t="str">
        <f>IFERROR(VLOOKUP(F4525,compounds!$A:$B,2,FALSE),"")</f>
        <v/>
      </c>
      <c r="V4525" t="str">
        <f>VLOOKUP(B4525,'volatile collection data'!$O:$P,2,FALSE)</f>
        <v>27.apr.22 22</v>
      </c>
    </row>
    <row r="4526" spans="1:22" x14ac:dyDescent="0.2">
      <c r="A4526" t="s">
        <v>398</v>
      </c>
      <c r="B4526" s="1" t="str">
        <f t="shared" si="422"/>
        <v>8D</v>
      </c>
      <c r="C4526">
        <v>18.518000000000001</v>
      </c>
      <c r="D4526">
        <f t="shared" si="420"/>
        <v>18.52</v>
      </c>
      <c r="E4526">
        <f>VLOOKUP(D4526,'Peak Combiner'!$A$5:$D$4980,4,FALSE)</f>
        <v>18.510000000000002</v>
      </c>
      <c r="F4526">
        <f>IFERROR(VLOOKUP(D4526,rt_comb!$A:$B,2,FALSE),D4526)</f>
        <v>18.52</v>
      </c>
      <c r="G4526">
        <v>31068367</v>
      </c>
      <c r="H4526">
        <f>SUMIFS($G:$G,$E:$E,18.51,'RAW2'!$A:$A,'RAW2'!A4526)</f>
        <v>31068367</v>
      </c>
      <c r="I4526" s="1" t="str">
        <f>VLOOKUP(A4526,'volatile collection data'!$G$6:$H$69,2,FALSE)</f>
        <v>D</v>
      </c>
      <c r="J4526" s="1">
        <f>VLOOKUP(A4526,'volatile collection data'!$G$6:$I$69,3,FALSE)</f>
        <v>8</v>
      </c>
      <c r="K4526" s="1" t="str">
        <f>VLOOKUP(A4526,'volatile collection data'!$G$6:$N$69,8,FALSE)</f>
        <v>22B</v>
      </c>
      <c r="L4526" s="1">
        <f>VLOOKUP(A4526,'volatile collection data'!$G$6:$J$69,4,FALSE)</f>
        <v>3.94</v>
      </c>
      <c r="M4526" s="1">
        <f>VLOOKUP($A4526,'volatile collection data'!$G$6:$M$69,6,FALSE)</f>
        <v>11</v>
      </c>
      <c r="N4526" s="1">
        <f>VLOOKUP($A4526,'volatile collection data'!$G$6:$M$69,7,FALSE)</f>
        <v>3.94</v>
      </c>
      <c r="O4526" s="1">
        <f>VLOOKUP(A4526,'volatile collection data'!$G$6:$K$69,5,FALSE)</f>
        <v>0</v>
      </c>
      <c r="P4526" s="1" t="str">
        <f t="shared" si="423"/>
        <v>8D</v>
      </c>
      <c r="Q4526">
        <f t="shared" si="421"/>
        <v>1.2690355329949239</v>
      </c>
      <c r="R4526" t="str">
        <f t="shared" si="424"/>
        <v>22B_0-D&amp;3.94%3.94@11</v>
      </c>
      <c r="S4526" t="str">
        <f t="shared" si="425"/>
        <v>8D-22B-VCS-Loc-22</v>
      </c>
      <c r="T4526" t="str">
        <f>IFERROR(IF(VLOOKUP(S4526,Bad!$A:$A,1,FALSE)='RAW2'!S4526,"yes","no"),"no")</f>
        <v>no</v>
      </c>
      <c r="U4526" t="str">
        <f>IFERROR(VLOOKUP(F4526,compounds!$A:$B,2,FALSE),"")</f>
        <v>standard</v>
      </c>
      <c r="V4526" t="str">
        <f>VLOOKUP(B4526,'volatile collection data'!$O:$P,2,FALSE)</f>
        <v>27.apr.22 22</v>
      </c>
    </row>
    <row r="4527" spans="1:22" x14ac:dyDescent="0.2">
      <c r="A4527" t="s">
        <v>398</v>
      </c>
      <c r="B4527" s="1" t="str">
        <f t="shared" si="422"/>
        <v>8D</v>
      </c>
      <c r="C4527">
        <v>19.562000000000001</v>
      </c>
      <c r="D4527">
        <f t="shared" si="420"/>
        <v>19.559999999999999</v>
      </c>
      <c r="E4527">
        <f>VLOOKUP(D4527,'Peak Combiner'!$A$5:$D$4980,4,FALSE)</f>
        <v>19.55</v>
      </c>
      <c r="F4527">
        <f>IFERROR(VLOOKUP(D4527,rt_comb!$A:$B,2,FALSE),D4527)</f>
        <v>19.559999999999999</v>
      </c>
      <c r="G4527">
        <v>2847633</v>
      </c>
      <c r="H4527">
        <f>SUMIFS($G:$G,$E:$E,18.51,'RAW2'!$A:$A,'RAW2'!A4527)</f>
        <v>31068367</v>
      </c>
      <c r="I4527" s="1" t="str">
        <f>VLOOKUP(A4527,'volatile collection data'!$G$6:$H$69,2,FALSE)</f>
        <v>D</v>
      </c>
      <c r="J4527" s="1">
        <f>VLOOKUP(A4527,'volatile collection data'!$G$6:$I$69,3,FALSE)</f>
        <v>8</v>
      </c>
      <c r="K4527" s="1" t="str">
        <f>VLOOKUP(A4527,'volatile collection data'!$G$6:$N$69,8,FALSE)</f>
        <v>22B</v>
      </c>
      <c r="L4527" s="1">
        <f>VLOOKUP(A4527,'volatile collection data'!$G$6:$J$69,4,FALSE)</f>
        <v>3.94</v>
      </c>
      <c r="M4527" s="1">
        <f>VLOOKUP($A4527,'volatile collection data'!$G$6:$M$69,6,FALSE)</f>
        <v>11</v>
      </c>
      <c r="N4527" s="1">
        <f>VLOOKUP($A4527,'volatile collection data'!$G$6:$M$69,7,FALSE)</f>
        <v>3.94</v>
      </c>
      <c r="O4527" s="1">
        <f>VLOOKUP(A4527,'volatile collection data'!$G$6:$K$69,5,FALSE)</f>
        <v>0</v>
      </c>
      <c r="P4527" s="1" t="str">
        <f t="shared" si="423"/>
        <v>8D</v>
      </c>
      <c r="Q4527">
        <f t="shared" si="421"/>
        <v>0.11631597701703904</v>
      </c>
      <c r="R4527" t="str">
        <f t="shared" si="424"/>
        <v>22B_0-D&amp;3.94%3.94@11</v>
      </c>
      <c r="S4527" t="str">
        <f t="shared" si="425"/>
        <v>8D-22B-VCS-Loc-22</v>
      </c>
      <c r="T4527" t="str">
        <f>IFERROR(IF(VLOOKUP(S4527,Bad!$A:$A,1,FALSE)='RAW2'!S4527,"yes","no"),"no")</f>
        <v>no</v>
      </c>
      <c r="U4527" t="str">
        <f>IFERROR(VLOOKUP(F4527,compounds!$A:$B,2,FALSE),"")</f>
        <v/>
      </c>
      <c r="V4527" t="str">
        <f>VLOOKUP(B4527,'volatile collection data'!$O:$P,2,FALSE)</f>
        <v>27.apr.22 22</v>
      </c>
    </row>
    <row r="4528" spans="1:22" x14ac:dyDescent="0.2">
      <c r="A4528" t="s">
        <v>398</v>
      </c>
      <c r="B4528" s="1" t="str">
        <f t="shared" si="422"/>
        <v>8D</v>
      </c>
      <c r="C4528">
        <v>21.088999999999999</v>
      </c>
      <c r="D4528">
        <f t="shared" si="420"/>
        <v>21.09</v>
      </c>
      <c r="E4528">
        <f>VLOOKUP(D4528,'Peak Combiner'!$A$5:$D$4980,4,FALSE)</f>
        <v>21.07</v>
      </c>
      <c r="F4528">
        <f>IFERROR(VLOOKUP(D4528,rt_comb!$A:$B,2,FALSE),D4528)</f>
        <v>21.09</v>
      </c>
      <c r="G4528">
        <v>1477358</v>
      </c>
      <c r="H4528">
        <f>SUMIFS($G:$G,$E:$E,18.51,'RAW2'!$A:$A,'RAW2'!A4528)</f>
        <v>31068367</v>
      </c>
      <c r="I4528" s="1" t="str">
        <f>VLOOKUP(A4528,'volatile collection data'!$G$6:$H$69,2,FALSE)</f>
        <v>D</v>
      </c>
      <c r="J4528" s="1">
        <f>VLOOKUP(A4528,'volatile collection data'!$G$6:$I$69,3,FALSE)</f>
        <v>8</v>
      </c>
      <c r="K4528" s="1" t="str">
        <f>VLOOKUP(A4528,'volatile collection data'!$G$6:$N$69,8,FALSE)</f>
        <v>22B</v>
      </c>
      <c r="L4528" s="1">
        <f>VLOOKUP(A4528,'volatile collection data'!$G$6:$J$69,4,FALSE)</f>
        <v>3.94</v>
      </c>
      <c r="M4528" s="1">
        <f>VLOOKUP($A4528,'volatile collection data'!$G$6:$M$69,6,FALSE)</f>
        <v>11</v>
      </c>
      <c r="N4528" s="1">
        <f>VLOOKUP($A4528,'volatile collection data'!$G$6:$M$69,7,FALSE)</f>
        <v>3.94</v>
      </c>
      <c r="O4528" s="1">
        <f>VLOOKUP(A4528,'volatile collection data'!$G$6:$K$69,5,FALSE)</f>
        <v>0</v>
      </c>
      <c r="P4528" s="1" t="str">
        <f t="shared" si="423"/>
        <v>8D</v>
      </c>
      <c r="Q4528">
        <f t="shared" si="421"/>
        <v>6.034497393938712E-2</v>
      </c>
      <c r="R4528" t="str">
        <f t="shared" si="424"/>
        <v>22B_0-D&amp;3.94%3.94@11</v>
      </c>
      <c r="S4528" t="str">
        <f t="shared" si="425"/>
        <v>8D-22B-VCS-Loc-22</v>
      </c>
      <c r="T4528" t="str">
        <f>IFERROR(IF(VLOOKUP(S4528,Bad!$A:$A,1,FALSE)='RAW2'!S4528,"yes","no"),"no")</f>
        <v>no</v>
      </c>
      <c r="U4528" t="str">
        <f>IFERROR(VLOOKUP(F4528,compounds!$A:$B,2,FALSE),"")</f>
        <v/>
      </c>
      <c r="V4528" t="str">
        <f>VLOOKUP(B4528,'volatile collection data'!$O:$P,2,FALSE)</f>
        <v>27.apr.22 22</v>
      </c>
    </row>
    <row r="4529" spans="1:22" x14ac:dyDescent="0.2">
      <c r="A4529" t="s">
        <v>398</v>
      </c>
      <c r="B4529" s="1" t="str">
        <f t="shared" si="422"/>
        <v>8D</v>
      </c>
      <c r="C4529">
        <v>21.323</v>
      </c>
      <c r="D4529">
        <f t="shared" si="420"/>
        <v>21.32</v>
      </c>
      <c r="E4529">
        <f>VLOOKUP(D4529,'Peak Combiner'!$A$5:$D$4980,4,FALSE)</f>
        <v>21.28</v>
      </c>
      <c r="F4529">
        <f>IFERROR(VLOOKUP(D4529,rt_comb!$A:$B,2,FALSE),D4529)</f>
        <v>21.32</v>
      </c>
      <c r="G4529">
        <v>13283638</v>
      </c>
      <c r="H4529">
        <f>SUMIFS($G:$G,$E:$E,18.51,'RAW2'!$A:$A,'RAW2'!A4529)</f>
        <v>31068367</v>
      </c>
      <c r="I4529" s="1" t="str">
        <f>VLOOKUP(A4529,'volatile collection data'!$G$6:$H$69,2,FALSE)</f>
        <v>D</v>
      </c>
      <c r="J4529" s="1">
        <f>VLOOKUP(A4529,'volatile collection data'!$G$6:$I$69,3,FALSE)</f>
        <v>8</v>
      </c>
      <c r="K4529" s="1" t="str">
        <f>VLOOKUP(A4529,'volatile collection data'!$G$6:$N$69,8,FALSE)</f>
        <v>22B</v>
      </c>
      <c r="L4529" s="1">
        <f>VLOOKUP(A4529,'volatile collection data'!$G$6:$J$69,4,FALSE)</f>
        <v>3.94</v>
      </c>
      <c r="M4529" s="1">
        <f>VLOOKUP($A4529,'volatile collection data'!$G$6:$M$69,6,FALSE)</f>
        <v>11</v>
      </c>
      <c r="N4529" s="1">
        <f>VLOOKUP($A4529,'volatile collection data'!$G$6:$M$69,7,FALSE)</f>
        <v>3.94</v>
      </c>
      <c r="O4529" s="1">
        <f>VLOOKUP(A4529,'volatile collection data'!$G$6:$K$69,5,FALSE)</f>
        <v>0</v>
      </c>
      <c r="P4529" s="1" t="str">
        <f t="shared" si="423"/>
        <v>8D</v>
      </c>
      <c r="Q4529">
        <f t="shared" si="421"/>
        <v>0.54259075249888811</v>
      </c>
      <c r="R4529" t="str">
        <f t="shared" si="424"/>
        <v>22B_0-D&amp;3.94%3.94@11</v>
      </c>
      <c r="S4529" t="str">
        <f t="shared" si="425"/>
        <v>8D-22B-VCS-Loc-22</v>
      </c>
      <c r="T4529" t="str">
        <f>IFERROR(IF(VLOOKUP(S4529,Bad!$A:$A,1,FALSE)='RAW2'!S4529,"yes","no"),"no")</f>
        <v>no</v>
      </c>
      <c r="U4529" t="str">
        <f>IFERROR(VLOOKUP(F4529,compounds!$A:$B,2,FALSE),"")</f>
        <v/>
      </c>
      <c r="V4529" t="str">
        <f>VLOOKUP(B4529,'volatile collection data'!$O:$P,2,FALSE)</f>
        <v>27.apr.22 22</v>
      </c>
    </row>
    <row r="4530" spans="1:22" x14ac:dyDescent="0.2">
      <c r="A4530" t="s">
        <v>398</v>
      </c>
      <c r="B4530" s="1" t="str">
        <f t="shared" si="422"/>
        <v>8D</v>
      </c>
      <c r="C4530">
        <v>22.366</v>
      </c>
      <c r="D4530">
        <f t="shared" si="420"/>
        <v>22.37</v>
      </c>
      <c r="E4530">
        <f>VLOOKUP(D4530,'Peak Combiner'!$A$5:$D$4980,4,FALSE)</f>
        <v>22.37</v>
      </c>
      <c r="F4530">
        <f>IFERROR(VLOOKUP(D4530,rt_comb!$A:$B,2,FALSE),D4530)</f>
        <v>22.37</v>
      </c>
      <c r="G4530">
        <v>1195211</v>
      </c>
      <c r="H4530">
        <f>SUMIFS($G:$G,$E:$E,18.51,'RAW2'!$A:$A,'RAW2'!A4530)</f>
        <v>31068367</v>
      </c>
      <c r="I4530" s="1" t="str">
        <f>VLOOKUP(A4530,'volatile collection data'!$G$6:$H$69,2,FALSE)</f>
        <v>D</v>
      </c>
      <c r="J4530" s="1">
        <f>VLOOKUP(A4530,'volatile collection data'!$G$6:$I$69,3,FALSE)</f>
        <v>8</v>
      </c>
      <c r="K4530" s="1" t="str">
        <f>VLOOKUP(A4530,'volatile collection data'!$G$6:$N$69,8,FALSE)</f>
        <v>22B</v>
      </c>
      <c r="L4530" s="1">
        <f>VLOOKUP(A4530,'volatile collection data'!$G$6:$J$69,4,FALSE)</f>
        <v>3.94</v>
      </c>
      <c r="M4530" s="1">
        <f>VLOOKUP($A4530,'volatile collection data'!$G$6:$M$69,6,FALSE)</f>
        <v>11</v>
      </c>
      <c r="N4530" s="1">
        <f>VLOOKUP($A4530,'volatile collection data'!$G$6:$M$69,7,FALSE)</f>
        <v>3.94</v>
      </c>
      <c r="O4530" s="1">
        <f>VLOOKUP(A4530,'volatile collection data'!$G$6:$K$69,5,FALSE)</f>
        <v>0</v>
      </c>
      <c r="P4530" s="1" t="str">
        <f t="shared" si="423"/>
        <v>8D</v>
      </c>
      <c r="Q4530">
        <f t="shared" si="421"/>
        <v>4.8820243060293318E-2</v>
      </c>
      <c r="R4530" t="str">
        <f t="shared" si="424"/>
        <v>22B_0-D&amp;3.94%3.94@11</v>
      </c>
      <c r="S4530" t="str">
        <f t="shared" si="425"/>
        <v>8D-22B-VCS-Loc-22</v>
      </c>
      <c r="T4530" t="str">
        <f>IFERROR(IF(VLOOKUP(S4530,Bad!$A:$A,1,FALSE)='RAW2'!S4530,"yes","no"),"no")</f>
        <v>no</v>
      </c>
      <c r="U4530" t="str">
        <f>IFERROR(VLOOKUP(F4530,compounds!$A:$B,2,FALSE),"")</f>
        <v/>
      </c>
      <c r="V4530" t="str">
        <f>VLOOKUP(B4530,'volatile collection data'!$O:$P,2,FALSE)</f>
        <v>27.apr.22 22</v>
      </c>
    </row>
    <row r="4531" spans="1:22" x14ac:dyDescent="0.2">
      <c r="A4531" t="s">
        <v>398</v>
      </c>
      <c r="B4531" s="1" t="str">
        <f t="shared" si="422"/>
        <v>8D</v>
      </c>
      <c r="C4531">
        <v>22.869</v>
      </c>
      <c r="D4531">
        <f t="shared" si="420"/>
        <v>22.87</v>
      </c>
      <c r="E4531">
        <f>VLOOKUP(D4531,'Peak Combiner'!$A$5:$D$4980,4,FALSE)</f>
        <v>22.87</v>
      </c>
      <c r="F4531">
        <f>IFERROR(VLOOKUP(D4531,rt_comb!$A:$B,2,FALSE),D4531)</f>
        <v>22.87</v>
      </c>
      <c r="G4531">
        <v>2932223</v>
      </c>
      <c r="H4531">
        <f>SUMIFS($G:$G,$E:$E,18.51,'RAW2'!$A:$A,'RAW2'!A4531)</f>
        <v>31068367</v>
      </c>
      <c r="I4531" s="1" t="str">
        <f>VLOOKUP(A4531,'volatile collection data'!$G$6:$H$69,2,FALSE)</f>
        <v>D</v>
      </c>
      <c r="J4531" s="1">
        <f>VLOOKUP(A4531,'volatile collection data'!$G$6:$I$69,3,FALSE)</f>
        <v>8</v>
      </c>
      <c r="K4531" s="1" t="str">
        <f>VLOOKUP(A4531,'volatile collection data'!$G$6:$N$69,8,FALSE)</f>
        <v>22B</v>
      </c>
      <c r="L4531" s="1">
        <f>VLOOKUP(A4531,'volatile collection data'!$G$6:$J$69,4,FALSE)</f>
        <v>3.94</v>
      </c>
      <c r="M4531" s="1">
        <f>VLOOKUP($A4531,'volatile collection data'!$G$6:$M$69,6,FALSE)</f>
        <v>11</v>
      </c>
      <c r="N4531" s="1">
        <f>VLOOKUP($A4531,'volatile collection data'!$G$6:$M$69,7,FALSE)</f>
        <v>3.94</v>
      </c>
      <c r="O4531" s="1">
        <f>VLOOKUP(A4531,'volatile collection data'!$G$6:$K$69,5,FALSE)</f>
        <v>0</v>
      </c>
      <c r="P4531" s="1" t="str">
        <f t="shared" si="423"/>
        <v>8D</v>
      </c>
      <c r="Q4531">
        <f t="shared" si="421"/>
        <v>0.11977118648253947</v>
      </c>
      <c r="R4531" t="str">
        <f t="shared" si="424"/>
        <v>22B_0-D&amp;3.94%3.94@11</v>
      </c>
      <c r="S4531" t="str">
        <f t="shared" si="425"/>
        <v>8D-22B-VCS-Loc-22</v>
      </c>
      <c r="T4531" t="str">
        <f>IFERROR(IF(VLOOKUP(S4531,Bad!$A:$A,1,FALSE)='RAW2'!S4531,"yes","no"),"no")</f>
        <v>no</v>
      </c>
      <c r="U4531" t="str">
        <f>IFERROR(VLOOKUP(F4531,compounds!$A:$B,2,FALSE),"")</f>
        <v/>
      </c>
      <c r="V4531" t="str">
        <f>VLOOKUP(B4531,'volatile collection data'!$O:$P,2,FALSE)</f>
        <v>27.apr.22 22</v>
      </c>
    </row>
    <row r="4532" spans="1:22" x14ac:dyDescent="0.2">
      <c r="A4532" t="s">
        <v>398</v>
      </c>
      <c r="B4532" s="1" t="str">
        <f t="shared" si="422"/>
        <v>8D</v>
      </c>
      <c r="C4532">
        <v>23.34</v>
      </c>
      <c r="D4532">
        <f t="shared" si="420"/>
        <v>23.34</v>
      </c>
      <c r="E4532">
        <f>VLOOKUP(D4532,'Peak Combiner'!$A$5:$D$4980,4,FALSE)</f>
        <v>23.32</v>
      </c>
      <c r="F4532">
        <f>IFERROR(VLOOKUP(D4532,rt_comb!$A:$B,2,FALSE),D4532)</f>
        <v>23.34</v>
      </c>
      <c r="G4532">
        <v>2056384</v>
      </c>
      <c r="H4532">
        <f>SUMIFS($G:$G,$E:$E,18.51,'RAW2'!$A:$A,'RAW2'!A4532)</f>
        <v>31068367</v>
      </c>
      <c r="I4532" s="1" t="str">
        <f>VLOOKUP(A4532,'volatile collection data'!$G$6:$H$69,2,FALSE)</f>
        <v>D</v>
      </c>
      <c r="J4532" s="1">
        <f>VLOOKUP(A4532,'volatile collection data'!$G$6:$I$69,3,FALSE)</f>
        <v>8</v>
      </c>
      <c r="K4532" s="1" t="str">
        <f>VLOOKUP(A4532,'volatile collection data'!$G$6:$N$69,8,FALSE)</f>
        <v>22B</v>
      </c>
      <c r="L4532" s="1">
        <f>VLOOKUP(A4532,'volatile collection data'!$G$6:$J$69,4,FALSE)</f>
        <v>3.94</v>
      </c>
      <c r="M4532" s="1">
        <f>VLOOKUP($A4532,'volatile collection data'!$G$6:$M$69,6,FALSE)</f>
        <v>11</v>
      </c>
      <c r="N4532" s="1">
        <f>VLOOKUP($A4532,'volatile collection data'!$G$6:$M$69,7,FALSE)</f>
        <v>3.94</v>
      </c>
      <c r="O4532" s="1">
        <f>VLOOKUP(A4532,'volatile collection data'!$G$6:$K$69,5,FALSE)</f>
        <v>0</v>
      </c>
      <c r="P4532" s="1" t="str">
        <f t="shared" si="423"/>
        <v>8D</v>
      </c>
      <c r="Q4532">
        <f t="shared" si="421"/>
        <v>8.399618703751742E-2</v>
      </c>
      <c r="R4532" t="str">
        <f t="shared" si="424"/>
        <v>22B_0-D&amp;3.94%3.94@11</v>
      </c>
      <c r="S4532" t="str">
        <f t="shared" si="425"/>
        <v>8D-22B-VCS-Loc-22</v>
      </c>
      <c r="T4532" t="str">
        <f>IFERROR(IF(VLOOKUP(S4532,Bad!$A:$A,1,FALSE)='RAW2'!S4532,"yes","no"),"no")</f>
        <v>no</v>
      </c>
      <c r="U4532" t="str">
        <f>IFERROR(VLOOKUP(F4532,compounds!$A:$B,2,FALSE),"")</f>
        <v/>
      </c>
      <c r="V4532" t="str">
        <f>VLOOKUP(B4532,'volatile collection data'!$O:$P,2,FALSE)</f>
        <v>27.apr.22 22</v>
      </c>
    </row>
    <row r="4533" spans="1:22" x14ac:dyDescent="0.2">
      <c r="A4533" t="s">
        <v>398</v>
      </c>
      <c r="B4533" s="1" t="str">
        <f t="shared" si="422"/>
        <v>8D</v>
      </c>
      <c r="C4533">
        <v>23.670999999999999</v>
      </c>
      <c r="D4533">
        <f t="shared" si="420"/>
        <v>23.67</v>
      </c>
      <c r="E4533">
        <f>VLOOKUP(D4533,'Peak Combiner'!$A$5:$D$4980,4,FALSE)</f>
        <v>23.67</v>
      </c>
      <c r="F4533">
        <f>IFERROR(VLOOKUP(D4533,rt_comb!$A:$B,2,FALSE),D4533)</f>
        <v>23.67</v>
      </c>
      <c r="G4533">
        <v>7765300</v>
      </c>
      <c r="H4533">
        <f>SUMIFS($G:$G,$E:$E,18.51,'RAW2'!$A:$A,'RAW2'!A4533)</f>
        <v>31068367</v>
      </c>
      <c r="I4533" s="1" t="str">
        <f>VLOOKUP(A4533,'volatile collection data'!$G$6:$H$69,2,FALSE)</f>
        <v>D</v>
      </c>
      <c r="J4533" s="1">
        <f>VLOOKUP(A4533,'volatile collection data'!$G$6:$I$69,3,FALSE)</f>
        <v>8</v>
      </c>
      <c r="K4533" s="1" t="str">
        <f>VLOOKUP(A4533,'volatile collection data'!$G$6:$N$69,8,FALSE)</f>
        <v>22B</v>
      </c>
      <c r="L4533" s="1">
        <f>VLOOKUP(A4533,'volatile collection data'!$G$6:$J$69,4,FALSE)</f>
        <v>3.94</v>
      </c>
      <c r="M4533" s="1">
        <f>VLOOKUP($A4533,'volatile collection data'!$G$6:$M$69,6,FALSE)</f>
        <v>11</v>
      </c>
      <c r="N4533" s="1">
        <f>VLOOKUP($A4533,'volatile collection data'!$G$6:$M$69,7,FALSE)</f>
        <v>3.94</v>
      </c>
      <c r="O4533" s="1">
        <f>VLOOKUP(A4533,'volatile collection data'!$G$6:$K$69,5,FALSE)</f>
        <v>0</v>
      </c>
      <c r="P4533" s="1" t="str">
        <f t="shared" si="423"/>
        <v>8D</v>
      </c>
      <c r="Q4533">
        <f t="shared" si="421"/>
        <v>0.31718569644698363</v>
      </c>
      <c r="R4533" t="str">
        <f t="shared" si="424"/>
        <v>22B_0-D&amp;3.94%3.94@11</v>
      </c>
      <c r="S4533" t="str">
        <f t="shared" si="425"/>
        <v>8D-22B-VCS-Loc-22</v>
      </c>
      <c r="T4533" t="str">
        <f>IFERROR(IF(VLOOKUP(S4533,Bad!$A:$A,1,FALSE)='RAW2'!S4533,"yes","no"),"no")</f>
        <v>no</v>
      </c>
      <c r="U4533" t="str">
        <f>IFERROR(VLOOKUP(F4533,compounds!$A:$B,2,FALSE),"")</f>
        <v>y-cadinene</v>
      </c>
      <c r="V4533" t="str">
        <f>VLOOKUP(B4533,'volatile collection data'!$O:$P,2,FALSE)</f>
        <v>27.apr.22 22</v>
      </c>
    </row>
    <row r="4534" spans="1:22" x14ac:dyDescent="0.2">
      <c r="A4534" t="s">
        <v>398</v>
      </c>
      <c r="B4534" s="1" t="str">
        <f t="shared" si="422"/>
        <v>8D</v>
      </c>
      <c r="C4534">
        <v>23.896999999999998</v>
      </c>
      <c r="D4534">
        <f t="shared" si="420"/>
        <v>23.9</v>
      </c>
      <c r="E4534">
        <f>VLOOKUP(D4534,'Peak Combiner'!$A$5:$D$4980,4,FALSE)</f>
        <v>23.89</v>
      </c>
      <c r="F4534">
        <f>IFERROR(VLOOKUP(D4534,rt_comb!$A:$B,2,FALSE),D4534)</f>
        <v>23.9</v>
      </c>
      <c r="G4534">
        <v>7399240</v>
      </c>
      <c r="H4534">
        <f>SUMIFS($G:$G,$E:$E,18.51,'RAW2'!$A:$A,'RAW2'!A4534)</f>
        <v>31068367</v>
      </c>
      <c r="I4534" s="1" t="str">
        <f>VLOOKUP(A4534,'volatile collection data'!$G$6:$H$69,2,FALSE)</f>
        <v>D</v>
      </c>
      <c r="J4534" s="1">
        <f>VLOOKUP(A4534,'volatile collection data'!$G$6:$I$69,3,FALSE)</f>
        <v>8</v>
      </c>
      <c r="K4534" s="1" t="str">
        <f>VLOOKUP(A4534,'volatile collection data'!$G$6:$N$69,8,FALSE)</f>
        <v>22B</v>
      </c>
      <c r="L4534" s="1">
        <f>VLOOKUP(A4534,'volatile collection data'!$G$6:$J$69,4,FALSE)</f>
        <v>3.94</v>
      </c>
      <c r="M4534" s="1">
        <f>VLOOKUP($A4534,'volatile collection data'!$G$6:$M$69,6,FALSE)</f>
        <v>11</v>
      </c>
      <c r="N4534" s="1">
        <f>VLOOKUP($A4534,'volatile collection data'!$G$6:$M$69,7,FALSE)</f>
        <v>3.94</v>
      </c>
      <c r="O4534" s="1">
        <f>VLOOKUP(A4534,'volatile collection data'!$G$6:$K$69,5,FALSE)</f>
        <v>0</v>
      </c>
      <c r="P4534" s="1" t="str">
        <f t="shared" si="423"/>
        <v>8D</v>
      </c>
      <c r="Q4534">
        <f t="shared" si="421"/>
        <v>0.30223340921514674</v>
      </c>
      <c r="R4534" t="str">
        <f t="shared" si="424"/>
        <v>22B_0-D&amp;3.94%3.94@11</v>
      </c>
      <c r="S4534" t="str">
        <f t="shared" si="425"/>
        <v>8D-22B-VCS-Loc-22</v>
      </c>
      <c r="T4534" t="str">
        <f>IFERROR(IF(VLOOKUP(S4534,Bad!$A:$A,1,FALSE)='RAW2'!S4534,"yes","no"),"no")</f>
        <v>no</v>
      </c>
      <c r="U4534" t="str">
        <f>IFERROR(VLOOKUP(F4534,compounds!$A:$B,2,FALSE),"")</f>
        <v/>
      </c>
      <c r="V4534" t="str">
        <f>VLOOKUP(B4534,'volatile collection data'!$O:$P,2,FALSE)</f>
        <v>27.apr.22 22</v>
      </c>
    </row>
    <row r="4535" spans="1:22" x14ac:dyDescent="0.2">
      <c r="A4535" t="s">
        <v>398</v>
      </c>
      <c r="B4535" s="1" t="str">
        <f t="shared" si="422"/>
        <v>8D</v>
      </c>
      <c r="C4535">
        <v>25.631</v>
      </c>
      <c r="D4535">
        <f t="shared" si="420"/>
        <v>25.63</v>
      </c>
      <c r="E4535">
        <f>VLOOKUP(D4535,'Peak Combiner'!$A$5:$D$4980,4,FALSE)</f>
        <v>25.62</v>
      </c>
      <c r="F4535">
        <f>IFERROR(VLOOKUP(D4535,rt_comb!$A:$B,2,FALSE),D4535)</f>
        <v>25.63</v>
      </c>
      <c r="G4535">
        <v>1263584</v>
      </c>
      <c r="H4535">
        <f>SUMIFS($G:$G,$E:$E,18.51,'RAW2'!$A:$A,'RAW2'!A4535)</f>
        <v>31068367</v>
      </c>
      <c r="I4535" s="1" t="str">
        <f>VLOOKUP(A4535,'volatile collection data'!$G$6:$H$69,2,FALSE)</f>
        <v>D</v>
      </c>
      <c r="J4535" s="1">
        <f>VLOOKUP(A4535,'volatile collection data'!$G$6:$I$69,3,FALSE)</f>
        <v>8</v>
      </c>
      <c r="K4535" s="1" t="str">
        <f>VLOOKUP(A4535,'volatile collection data'!$G$6:$N$69,8,FALSE)</f>
        <v>22B</v>
      </c>
      <c r="L4535" s="1">
        <f>VLOOKUP(A4535,'volatile collection data'!$G$6:$J$69,4,FALSE)</f>
        <v>3.94</v>
      </c>
      <c r="M4535" s="1">
        <f>VLOOKUP($A4535,'volatile collection data'!$G$6:$M$69,6,FALSE)</f>
        <v>11</v>
      </c>
      <c r="N4535" s="1">
        <f>VLOOKUP($A4535,'volatile collection data'!$G$6:$M$69,7,FALSE)</f>
        <v>3.94</v>
      </c>
      <c r="O4535" s="1">
        <f>VLOOKUP(A4535,'volatile collection data'!$G$6:$K$69,5,FALSE)</f>
        <v>0</v>
      </c>
      <c r="P4535" s="1" t="str">
        <f t="shared" si="423"/>
        <v>8D</v>
      </c>
      <c r="Q4535">
        <f t="shared" si="421"/>
        <v>5.1613044062594537E-2</v>
      </c>
      <c r="R4535" t="str">
        <f t="shared" si="424"/>
        <v>22B_0-D&amp;3.94%3.94@11</v>
      </c>
      <c r="S4535" t="str">
        <f t="shared" si="425"/>
        <v>8D-22B-VCS-Loc-22</v>
      </c>
      <c r="T4535" t="str">
        <f>IFERROR(IF(VLOOKUP(S4535,Bad!$A:$A,1,FALSE)='RAW2'!S4535,"yes","no"),"no")</f>
        <v>no</v>
      </c>
      <c r="U4535" t="str">
        <f>IFERROR(VLOOKUP(F4535,compounds!$A:$B,2,FALSE),"")</f>
        <v/>
      </c>
      <c r="V4535" t="str">
        <f>VLOOKUP(B4535,'volatile collection data'!$O:$P,2,FALSE)</f>
        <v>27.apr.22 22</v>
      </c>
    </row>
    <row r="4536" spans="1:22" x14ac:dyDescent="0.2">
      <c r="A4536" t="s">
        <v>398</v>
      </c>
      <c r="B4536" s="1" t="str">
        <f t="shared" si="422"/>
        <v>8D</v>
      </c>
      <c r="C4536">
        <v>25.693999999999999</v>
      </c>
      <c r="D4536">
        <f t="shared" si="420"/>
        <v>25.69</v>
      </c>
      <c r="E4536">
        <f>VLOOKUP(D4536,'Peak Combiner'!$A$5:$D$4980,4,FALSE)</f>
        <v>25.67</v>
      </c>
      <c r="F4536">
        <f>IFERROR(VLOOKUP(D4536,rt_comb!$A:$B,2,FALSE),D4536)</f>
        <v>25.69</v>
      </c>
      <c r="G4536">
        <v>1284620</v>
      </c>
      <c r="H4536">
        <f>SUMIFS($G:$G,$E:$E,18.51,'RAW2'!$A:$A,'RAW2'!A4536)</f>
        <v>31068367</v>
      </c>
      <c r="I4536" s="1" t="str">
        <f>VLOOKUP(A4536,'volatile collection data'!$G$6:$H$69,2,FALSE)</f>
        <v>D</v>
      </c>
      <c r="J4536" s="1">
        <f>VLOOKUP(A4536,'volatile collection data'!$G$6:$I$69,3,FALSE)</f>
        <v>8</v>
      </c>
      <c r="K4536" s="1" t="str">
        <f>VLOOKUP(A4536,'volatile collection data'!$G$6:$N$69,8,FALSE)</f>
        <v>22B</v>
      </c>
      <c r="L4536" s="1">
        <f>VLOOKUP(A4536,'volatile collection data'!$G$6:$J$69,4,FALSE)</f>
        <v>3.94</v>
      </c>
      <c r="M4536" s="1">
        <f>VLOOKUP($A4536,'volatile collection data'!$G$6:$M$69,6,FALSE)</f>
        <v>11</v>
      </c>
      <c r="N4536" s="1">
        <f>VLOOKUP($A4536,'volatile collection data'!$G$6:$M$69,7,FALSE)</f>
        <v>3.94</v>
      </c>
      <c r="O4536" s="1">
        <f>VLOOKUP(A4536,'volatile collection data'!$G$6:$K$69,5,FALSE)</f>
        <v>0</v>
      </c>
      <c r="P4536" s="1" t="str">
        <f t="shared" si="423"/>
        <v>8D</v>
      </c>
      <c r="Q4536">
        <f t="shared" si="421"/>
        <v>5.2472292038906944E-2</v>
      </c>
      <c r="R4536" t="str">
        <f t="shared" si="424"/>
        <v>22B_0-D&amp;3.94%3.94@11</v>
      </c>
      <c r="S4536" t="str">
        <f t="shared" si="425"/>
        <v>8D-22B-VCS-Loc-22</v>
      </c>
      <c r="T4536" t="str">
        <f>IFERROR(IF(VLOOKUP(S4536,Bad!$A:$A,1,FALSE)='RAW2'!S4536,"yes","no"),"no")</f>
        <v>no</v>
      </c>
      <c r="U4536" t="str">
        <f>IFERROR(VLOOKUP(F4536,compounds!$A:$B,2,FALSE),"")</f>
        <v/>
      </c>
      <c r="V4536" t="str">
        <f>VLOOKUP(B4536,'volatile collection data'!$O:$P,2,FALSE)</f>
        <v>27.apr.22 22</v>
      </c>
    </row>
    <row r="4537" spans="1:22" x14ac:dyDescent="0.2">
      <c r="A4537" t="s">
        <v>398</v>
      </c>
      <c r="B4537" s="1" t="str">
        <f t="shared" si="422"/>
        <v>8D</v>
      </c>
      <c r="C4537">
        <v>26.638000000000002</v>
      </c>
      <c r="D4537">
        <f t="shared" si="420"/>
        <v>26.64</v>
      </c>
      <c r="E4537">
        <f>VLOOKUP(D4537,'Peak Combiner'!$A$5:$D$4980,4,FALSE)</f>
        <v>26.62</v>
      </c>
      <c r="F4537">
        <f>IFERROR(VLOOKUP(D4537,rt_comb!$A:$B,2,FALSE),D4537)</f>
        <v>26.64</v>
      </c>
      <c r="G4537">
        <v>3999188</v>
      </c>
      <c r="H4537">
        <f>SUMIFS($G:$G,$E:$E,18.51,'RAW2'!$A:$A,'RAW2'!A4537)</f>
        <v>31068367</v>
      </c>
      <c r="I4537" s="1" t="str">
        <f>VLOOKUP(A4537,'volatile collection data'!$G$6:$H$69,2,FALSE)</f>
        <v>D</v>
      </c>
      <c r="J4537" s="1">
        <f>VLOOKUP(A4537,'volatile collection data'!$G$6:$I$69,3,FALSE)</f>
        <v>8</v>
      </c>
      <c r="K4537" s="1" t="str">
        <f>VLOOKUP(A4537,'volatile collection data'!$G$6:$N$69,8,FALSE)</f>
        <v>22B</v>
      </c>
      <c r="L4537" s="1">
        <f>VLOOKUP(A4537,'volatile collection data'!$G$6:$J$69,4,FALSE)</f>
        <v>3.94</v>
      </c>
      <c r="M4537" s="1">
        <f>VLOOKUP($A4537,'volatile collection data'!$G$6:$M$69,6,FALSE)</f>
        <v>11</v>
      </c>
      <c r="N4537" s="1">
        <f>VLOOKUP($A4537,'volatile collection data'!$G$6:$M$69,7,FALSE)</f>
        <v>3.94</v>
      </c>
      <c r="O4537" s="1">
        <f>VLOOKUP(A4537,'volatile collection data'!$G$6:$K$69,5,FALSE)</f>
        <v>0</v>
      </c>
      <c r="P4537" s="1" t="str">
        <f t="shared" si="423"/>
        <v>8D</v>
      </c>
      <c r="Q4537">
        <f t="shared" si="421"/>
        <v>0.16335302319323394</v>
      </c>
      <c r="R4537" t="str">
        <f t="shared" si="424"/>
        <v>22B_0-D&amp;3.94%3.94@11</v>
      </c>
      <c r="S4537" t="str">
        <f t="shared" si="425"/>
        <v>8D-22B-VCS-Loc-22</v>
      </c>
      <c r="T4537" t="str">
        <f>IFERROR(IF(VLOOKUP(S4537,Bad!$A:$A,1,FALSE)='RAW2'!S4537,"yes","no"),"no")</f>
        <v>no</v>
      </c>
      <c r="U4537" t="str">
        <f>IFERROR(VLOOKUP(F4537,compounds!$A:$B,2,FALSE),"")</f>
        <v/>
      </c>
      <c r="V4537" t="str">
        <f>VLOOKUP(B4537,'volatile collection data'!$O:$P,2,FALSE)</f>
        <v>27.apr.22 22</v>
      </c>
    </row>
    <row r="4538" spans="1:22" x14ac:dyDescent="0.2">
      <c r="A4538" t="s">
        <v>398</v>
      </c>
      <c r="B4538" s="1" t="str">
        <f t="shared" si="422"/>
        <v>8D</v>
      </c>
      <c r="C4538">
        <v>34.951000000000001</v>
      </c>
      <c r="D4538">
        <f t="shared" si="420"/>
        <v>34.950000000000003</v>
      </c>
      <c r="E4538">
        <f>VLOOKUP(D4538,'Peak Combiner'!$A$5:$D$4980,4,FALSE)</f>
        <v>34.86</v>
      </c>
      <c r="F4538">
        <f>IFERROR(VLOOKUP(D4538,rt_comb!$A:$B,2,FALSE),D4538)</f>
        <v>34.950000000000003</v>
      </c>
      <c r="G4538">
        <v>1565068</v>
      </c>
      <c r="H4538">
        <f>SUMIFS($G:$G,$E:$E,18.51,'RAW2'!$A:$A,'RAW2'!A4538)</f>
        <v>31068367</v>
      </c>
      <c r="I4538" s="1" t="str">
        <f>VLOOKUP(A4538,'volatile collection data'!$G$6:$H$69,2,FALSE)</f>
        <v>D</v>
      </c>
      <c r="J4538" s="1">
        <f>VLOOKUP(A4538,'volatile collection data'!$G$6:$I$69,3,FALSE)</f>
        <v>8</v>
      </c>
      <c r="K4538" s="1" t="str">
        <f>VLOOKUP(A4538,'volatile collection data'!$G$6:$N$69,8,FALSE)</f>
        <v>22B</v>
      </c>
      <c r="L4538" s="1">
        <f>VLOOKUP(A4538,'volatile collection data'!$G$6:$J$69,4,FALSE)</f>
        <v>3.94</v>
      </c>
      <c r="M4538" s="1">
        <f>VLOOKUP($A4538,'volatile collection data'!$G$6:$M$69,6,FALSE)</f>
        <v>11</v>
      </c>
      <c r="N4538" s="1">
        <f>VLOOKUP($A4538,'volatile collection data'!$G$6:$M$69,7,FALSE)</f>
        <v>3.94</v>
      </c>
      <c r="O4538" s="1">
        <f>VLOOKUP(A4538,'volatile collection data'!$G$6:$K$69,5,FALSE)</f>
        <v>0</v>
      </c>
      <c r="P4538" s="1" t="str">
        <f t="shared" si="423"/>
        <v>8D</v>
      </c>
      <c r="Q4538">
        <f t="shared" si="421"/>
        <v>6.3927624633547675E-2</v>
      </c>
      <c r="R4538" t="str">
        <f t="shared" si="424"/>
        <v>22B_0-D&amp;3.94%3.94@11</v>
      </c>
      <c r="S4538" t="str">
        <f t="shared" si="425"/>
        <v>8D-22B-VCS-Loc-22</v>
      </c>
      <c r="T4538" t="str">
        <f>IFERROR(IF(VLOOKUP(S4538,Bad!$A:$A,1,FALSE)='RAW2'!S4538,"yes","no"),"no")</f>
        <v>no</v>
      </c>
      <c r="U4538" t="str">
        <f>IFERROR(VLOOKUP(F4538,compounds!$A:$B,2,FALSE),"")</f>
        <v/>
      </c>
      <c r="V4538" t="str">
        <f>VLOOKUP(B4538,'volatile collection data'!$O:$P,2,FALSE)</f>
        <v>27.apr.22 22</v>
      </c>
    </row>
    <row r="4539" spans="1:22" x14ac:dyDescent="0.2">
      <c r="A4539" t="s">
        <v>398</v>
      </c>
      <c r="B4539" s="1" t="str">
        <f t="shared" si="422"/>
        <v>8D</v>
      </c>
      <c r="C4539">
        <v>35.667000000000002</v>
      </c>
      <c r="D4539">
        <f t="shared" si="420"/>
        <v>35.67</v>
      </c>
      <c r="E4539">
        <f>VLOOKUP(D4539,'Peak Combiner'!$A$5:$D$4980,4,FALSE)</f>
        <v>35.67</v>
      </c>
      <c r="F4539">
        <f>IFERROR(VLOOKUP(D4539,rt_comb!$A:$B,2,FALSE),D4539)</f>
        <v>35.67</v>
      </c>
      <c r="G4539">
        <v>593588</v>
      </c>
      <c r="H4539">
        <f>SUMIFS($G:$G,$E:$E,18.51,'RAW2'!$A:$A,'RAW2'!A4539)</f>
        <v>31068367</v>
      </c>
      <c r="I4539" s="1" t="str">
        <f>VLOOKUP(A4539,'volatile collection data'!$G$6:$H$69,2,FALSE)</f>
        <v>D</v>
      </c>
      <c r="J4539" s="1">
        <f>VLOOKUP(A4539,'volatile collection data'!$G$6:$I$69,3,FALSE)</f>
        <v>8</v>
      </c>
      <c r="K4539" s="1" t="str">
        <f>VLOOKUP(A4539,'volatile collection data'!$G$6:$N$69,8,FALSE)</f>
        <v>22B</v>
      </c>
      <c r="L4539" s="1">
        <f>VLOOKUP(A4539,'volatile collection data'!$G$6:$J$69,4,FALSE)</f>
        <v>3.94</v>
      </c>
      <c r="M4539" s="1">
        <f>VLOOKUP($A4539,'volatile collection data'!$G$6:$M$69,6,FALSE)</f>
        <v>11</v>
      </c>
      <c r="N4539" s="1">
        <f>VLOOKUP($A4539,'volatile collection data'!$G$6:$M$69,7,FALSE)</f>
        <v>3.94</v>
      </c>
      <c r="O4539" s="1">
        <f>VLOOKUP(A4539,'volatile collection data'!$G$6:$K$69,5,FALSE)</f>
        <v>0</v>
      </c>
      <c r="P4539" s="1" t="str">
        <f t="shared" si="423"/>
        <v>8D</v>
      </c>
      <c r="Q4539">
        <f t="shared" si="421"/>
        <v>2.4246020524972909E-2</v>
      </c>
      <c r="R4539" t="str">
        <f t="shared" si="424"/>
        <v>22B_0-D&amp;3.94%3.94@11</v>
      </c>
      <c r="S4539" t="str">
        <f t="shared" si="425"/>
        <v>8D-22B-VCS-Loc-22</v>
      </c>
      <c r="T4539" t="str">
        <f>IFERROR(IF(VLOOKUP(S4539,Bad!$A:$A,1,FALSE)='RAW2'!S4539,"yes","no"),"no")</f>
        <v>no</v>
      </c>
      <c r="U4539" t="str">
        <f>IFERROR(VLOOKUP(F4539,compounds!$A:$B,2,FALSE),"")</f>
        <v/>
      </c>
      <c r="V4539" t="str">
        <f>VLOOKUP(B4539,'volatile collection data'!$O:$P,2,FALSE)</f>
        <v>27.apr.22 22</v>
      </c>
    </row>
    <row r="4540" spans="1:22" x14ac:dyDescent="0.2">
      <c r="A4540" t="s">
        <v>398</v>
      </c>
      <c r="B4540" s="1" t="str">
        <f t="shared" si="422"/>
        <v>8D</v>
      </c>
      <c r="C4540">
        <v>36.167999999999999</v>
      </c>
      <c r="D4540">
        <f t="shared" si="420"/>
        <v>36.17</v>
      </c>
      <c r="E4540">
        <f>VLOOKUP(D4540,'Peak Combiner'!$A$5:$D$4980,4,FALSE)</f>
        <v>36.11</v>
      </c>
      <c r="F4540">
        <f>IFERROR(VLOOKUP(D4540,rt_comb!$A:$B,2,FALSE),D4540)</f>
        <v>36.17</v>
      </c>
      <c r="G4540">
        <v>1002454</v>
      </c>
      <c r="H4540">
        <f>SUMIFS($G:$G,$E:$E,18.51,'RAW2'!$A:$A,'RAW2'!A4540)</f>
        <v>31068367</v>
      </c>
      <c r="I4540" s="1" t="str">
        <f>VLOOKUP(A4540,'volatile collection data'!$G$6:$H$69,2,FALSE)</f>
        <v>D</v>
      </c>
      <c r="J4540" s="1">
        <f>VLOOKUP(A4540,'volatile collection data'!$G$6:$I$69,3,FALSE)</f>
        <v>8</v>
      </c>
      <c r="K4540" s="1" t="str">
        <f>VLOOKUP(A4540,'volatile collection data'!$G$6:$N$69,8,FALSE)</f>
        <v>22B</v>
      </c>
      <c r="L4540" s="1">
        <f>VLOOKUP(A4540,'volatile collection data'!$G$6:$J$69,4,FALSE)</f>
        <v>3.94</v>
      </c>
      <c r="M4540" s="1">
        <f>VLOOKUP($A4540,'volatile collection data'!$G$6:$M$69,6,FALSE)</f>
        <v>11</v>
      </c>
      <c r="N4540" s="1">
        <f>VLOOKUP($A4540,'volatile collection data'!$G$6:$M$69,7,FALSE)</f>
        <v>3.94</v>
      </c>
      <c r="O4540" s="1">
        <f>VLOOKUP(A4540,'volatile collection data'!$G$6:$K$69,5,FALSE)</f>
        <v>0</v>
      </c>
      <c r="P4540" s="1" t="str">
        <f t="shared" si="423"/>
        <v>8D</v>
      </c>
      <c r="Q4540">
        <f t="shared" si="421"/>
        <v>4.0946785075407839E-2</v>
      </c>
      <c r="R4540" t="str">
        <f t="shared" si="424"/>
        <v>22B_0-D&amp;3.94%3.94@11</v>
      </c>
      <c r="S4540" t="str">
        <f t="shared" si="425"/>
        <v>8D-22B-VCS-Loc-22</v>
      </c>
      <c r="T4540" t="str">
        <f>IFERROR(IF(VLOOKUP(S4540,Bad!$A:$A,1,FALSE)='RAW2'!S4540,"yes","no"),"no")</f>
        <v>no</v>
      </c>
      <c r="U4540" t="str">
        <f>IFERROR(VLOOKUP(F4540,compounds!$A:$B,2,FALSE),"")</f>
        <v/>
      </c>
      <c r="V4540" t="str">
        <f>VLOOKUP(B4540,'volatile collection data'!$O:$P,2,FALSE)</f>
        <v>27.apr.22 22</v>
      </c>
    </row>
    <row r="4541" spans="1:22" x14ac:dyDescent="0.2">
      <c r="A4541" t="s">
        <v>398</v>
      </c>
      <c r="B4541" s="1" t="str">
        <f t="shared" si="422"/>
        <v>8D</v>
      </c>
      <c r="C4541">
        <v>36.594000000000001</v>
      </c>
      <c r="D4541">
        <f t="shared" si="420"/>
        <v>36.590000000000003</v>
      </c>
      <c r="E4541">
        <f>VLOOKUP(D4541,'Peak Combiner'!$A$5:$D$4980,4,FALSE)</f>
        <v>36.590000000000003</v>
      </c>
      <c r="F4541">
        <f>IFERROR(VLOOKUP(D4541,rt_comb!$A:$B,2,FALSE),D4541)</f>
        <v>36.590000000000003</v>
      </c>
      <c r="G4541">
        <v>1034890</v>
      </c>
      <c r="H4541">
        <f>SUMIFS($G:$G,$E:$E,18.51,'RAW2'!$A:$A,'RAW2'!A4541)</f>
        <v>31068367</v>
      </c>
      <c r="I4541" s="1" t="str">
        <f>VLOOKUP(A4541,'volatile collection data'!$G$6:$H$69,2,FALSE)</f>
        <v>D</v>
      </c>
      <c r="J4541" s="1">
        <f>VLOOKUP(A4541,'volatile collection data'!$G$6:$I$69,3,FALSE)</f>
        <v>8</v>
      </c>
      <c r="K4541" s="1" t="str">
        <f>VLOOKUP(A4541,'volatile collection data'!$G$6:$N$69,8,FALSE)</f>
        <v>22B</v>
      </c>
      <c r="L4541" s="1">
        <f>VLOOKUP(A4541,'volatile collection data'!$G$6:$J$69,4,FALSE)</f>
        <v>3.94</v>
      </c>
      <c r="M4541" s="1">
        <f>VLOOKUP($A4541,'volatile collection data'!$G$6:$M$69,6,FALSE)</f>
        <v>11</v>
      </c>
      <c r="N4541" s="1">
        <f>VLOOKUP($A4541,'volatile collection data'!$G$6:$M$69,7,FALSE)</f>
        <v>3.94</v>
      </c>
      <c r="O4541" s="1">
        <f>VLOOKUP(A4541,'volatile collection data'!$G$6:$K$69,5,FALSE)</f>
        <v>0</v>
      </c>
      <c r="P4541" s="1" t="str">
        <f t="shared" si="423"/>
        <v>8D</v>
      </c>
      <c r="Q4541">
        <f t="shared" si="421"/>
        <v>4.227168369490153E-2</v>
      </c>
      <c r="R4541" t="str">
        <f t="shared" si="424"/>
        <v>22B_0-D&amp;3.94%3.94@11</v>
      </c>
      <c r="S4541" t="str">
        <f t="shared" si="425"/>
        <v>8D-22B-VCS-Loc-22</v>
      </c>
      <c r="T4541" t="str">
        <f>IFERROR(IF(VLOOKUP(S4541,Bad!$A:$A,1,FALSE)='RAW2'!S4541,"yes","no"),"no")</f>
        <v>no</v>
      </c>
      <c r="U4541" t="str">
        <f>IFERROR(VLOOKUP(F4541,compounds!$A:$B,2,FALSE),"")</f>
        <v/>
      </c>
      <c r="V4541" t="str">
        <f>VLOOKUP(B4541,'volatile collection data'!$O:$P,2,FALSE)</f>
        <v>27.apr.22 22</v>
      </c>
    </row>
    <row r="4542" spans="1:22" x14ac:dyDescent="0.2">
      <c r="A4542" t="s">
        <v>398</v>
      </c>
      <c r="B4542" s="1" t="str">
        <f t="shared" si="422"/>
        <v>8D</v>
      </c>
      <c r="C4542">
        <v>36.661000000000001</v>
      </c>
      <c r="D4542">
        <f t="shared" ref="D4542:D4605" si="426">ROUND(C4542,2)</f>
        <v>36.659999999999997</v>
      </c>
      <c r="E4542">
        <f>VLOOKUP(D4542,'Peak Combiner'!$A$5:$D$4980,4,FALSE)</f>
        <v>36.65</v>
      </c>
      <c r="F4542">
        <f>IFERROR(VLOOKUP(D4542,rt_comb!$A:$B,2,FALSE),D4542)</f>
        <v>36.659999999999997</v>
      </c>
      <c r="G4542">
        <v>781309</v>
      </c>
      <c r="H4542">
        <f>SUMIFS($G:$G,$E:$E,18.51,'RAW2'!$A:$A,'RAW2'!A4542)</f>
        <v>31068367</v>
      </c>
      <c r="I4542" s="1" t="str">
        <f>VLOOKUP(A4542,'volatile collection data'!$G$6:$H$69,2,FALSE)</f>
        <v>D</v>
      </c>
      <c r="J4542" s="1">
        <f>VLOOKUP(A4542,'volatile collection data'!$G$6:$I$69,3,FALSE)</f>
        <v>8</v>
      </c>
      <c r="K4542" s="1" t="str">
        <f>VLOOKUP(A4542,'volatile collection data'!$G$6:$N$69,8,FALSE)</f>
        <v>22B</v>
      </c>
      <c r="L4542" s="1">
        <f>VLOOKUP(A4542,'volatile collection data'!$G$6:$J$69,4,FALSE)</f>
        <v>3.94</v>
      </c>
      <c r="M4542" s="1">
        <f>VLOOKUP($A4542,'volatile collection data'!$G$6:$M$69,6,FALSE)</f>
        <v>11</v>
      </c>
      <c r="N4542" s="1">
        <f>VLOOKUP($A4542,'volatile collection data'!$G$6:$M$69,7,FALSE)</f>
        <v>3.94</v>
      </c>
      <c r="O4542" s="1">
        <f>VLOOKUP(A4542,'volatile collection data'!$G$6:$K$69,5,FALSE)</f>
        <v>0</v>
      </c>
      <c r="P4542" s="1" t="str">
        <f t="shared" si="423"/>
        <v>8D</v>
      </c>
      <c r="Q4542">
        <f t="shared" ref="Q4542:Q4605" si="427">IFERROR((30/H4542*G4542)/L4542/6,0)</f>
        <v>3.1913775295905673E-2</v>
      </c>
      <c r="R4542" t="str">
        <f t="shared" si="424"/>
        <v>22B_0-D&amp;3.94%3.94@11</v>
      </c>
      <c r="S4542" t="str">
        <f t="shared" si="425"/>
        <v>8D-22B-VCS-Loc-22</v>
      </c>
      <c r="T4542" t="str">
        <f>IFERROR(IF(VLOOKUP(S4542,Bad!$A:$A,1,FALSE)='RAW2'!S4542,"yes","no"),"no")</f>
        <v>no</v>
      </c>
      <c r="U4542" t="str">
        <f>IFERROR(VLOOKUP(F4542,compounds!$A:$B,2,FALSE),"")</f>
        <v/>
      </c>
      <c r="V4542" t="str">
        <f>VLOOKUP(B4542,'volatile collection data'!$O:$P,2,FALSE)</f>
        <v>27.apr.22 22</v>
      </c>
    </row>
    <row r="4543" spans="1:22" x14ac:dyDescent="0.2">
      <c r="A4543" t="s">
        <v>398</v>
      </c>
      <c r="B4543" s="1" t="str">
        <f t="shared" si="422"/>
        <v>8D</v>
      </c>
      <c r="C4543">
        <v>37.243000000000002</v>
      </c>
      <c r="D4543">
        <f t="shared" si="426"/>
        <v>37.24</v>
      </c>
      <c r="E4543">
        <f>VLOOKUP(D4543,'Peak Combiner'!$A$5:$D$4980,4,FALSE)</f>
        <v>37.24</v>
      </c>
      <c r="F4543">
        <f>IFERROR(VLOOKUP(D4543,rt_comb!$A:$B,2,FALSE),D4543)</f>
        <v>37.24</v>
      </c>
      <c r="G4543">
        <v>901345</v>
      </c>
      <c r="H4543">
        <f>SUMIFS($G:$G,$E:$E,18.51,'RAW2'!$A:$A,'RAW2'!A4543)</f>
        <v>31068367</v>
      </c>
      <c r="I4543" s="1" t="str">
        <f>VLOOKUP(A4543,'volatile collection data'!$G$6:$H$69,2,FALSE)</f>
        <v>D</v>
      </c>
      <c r="J4543" s="1">
        <f>VLOOKUP(A4543,'volatile collection data'!$G$6:$I$69,3,FALSE)</f>
        <v>8</v>
      </c>
      <c r="K4543" s="1" t="str">
        <f>VLOOKUP(A4543,'volatile collection data'!$G$6:$N$69,8,FALSE)</f>
        <v>22B</v>
      </c>
      <c r="L4543" s="1">
        <f>VLOOKUP(A4543,'volatile collection data'!$G$6:$J$69,4,FALSE)</f>
        <v>3.94</v>
      </c>
      <c r="M4543" s="1">
        <f>VLOOKUP($A4543,'volatile collection data'!$G$6:$M$69,6,FALSE)</f>
        <v>11</v>
      </c>
      <c r="N4543" s="1">
        <f>VLOOKUP($A4543,'volatile collection data'!$G$6:$M$69,7,FALSE)</f>
        <v>3.94</v>
      </c>
      <c r="O4543" s="1">
        <f>VLOOKUP(A4543,'volatile collection data'!$G$6:$K$69,5,FALSE)</f>
        <v>0</v>
      </c>
      <c r="P4543" s="1" t="str">
        <f t="shared" si="423"/>
        <v>8D</v>
      </c>
      <c r="Q4543">
        <f t="shared" si="427"/>
        <v>3.6816831489318691E-2</v>
      </c>
      <c r="R4543" t="str">
        <f t="shared" si="424"/>
        <v>22B_0-D&amp;3.94%3.94@11</v>
      </c>
      <c r="S4543" t="str">
        <f t="shared" si="425"/>
        <v>8D-22B-VCS-Loc-22</v>
      </c>
      <c r="T4543" t="str">
        <f>IFERROR(IF(VLOOKUP(S4543,Bad!$A:$A,1,FALSE)='RAW2'!S4543,"yes","no"),"no")</f>
        <v>no</v>
      </c>
      <c r="U4543" t="str">
        <f>IFERROR(VLOOKUP(F4543,compounds!$A:$B,2,FALSE),"")</f>
        <v/>
      </c>
      <c r="V4543" t="str">
        <f>VLOOKUP(B4543,'volatile collection data'!$O:$P,2,FALSE)</f>
        <v>27.apr.22 22</v>
      </c>
    </row>
    <row r="4544" spans="1:22" x14ac:dyDescent="0.2">
      <c r="A4544" t="s">
        <v>398</v>
      </c>
      <c r="B4544" s="1" t="str">
        <f t="shared" si="422"/>
        <v>8D</v>
      </c>
      <c r="C4544">
        <v>37.298000000000002</v>
      </c>
      <c r="D4544">
        <f t="shared" si="426"/>
        <v>37.299999999999997</v>
      </c>
      <c r="E4544">
        <f>VLOOKUP(D4544,'Peak Combiner'!$A$5:$D$4980,4,FALSE)</f>
        <v>37.24</v>
      </c>
      <c r="F4544">
        <f>IFERROR(VLOOKUP(D4544,rt_comb!$A:$B,2,FALSE),D4544)</f>
        <v>37.299999999999997</v>
      </c>
      <c r="G4544">
        <v>814387</v>
      </c>
      <c r="H4544">
        <f>SUMIFS($G:$G,$E:$E,18.51,'RAW2'!$A:$A,'RAW2'!A4544)</f>
        <v>31068367</v>
      </c>
      <c r="I4544" s="1" t="str">
        <f>VLOOKUP(A4544,'volatile collection data'!$G$6:$H$69,2,FALSE)</f>
        <v>D</v>
      </c>
      <c r="J4544" s="1">
        <f>VLOOKUP(A4544,'volatile collection data'!$G$6:$I$69,3,FALSE)</f>
        <v>8</v>
      </c>
      <c r="K4544" s="1" t="str">
        <f>VLOOKUP(A4544,'volatile collection data'!$G$6:$N$69,8,FALSE)</f>
        <v>22B</v>
      </c>
      <c r="L4544" s="1">
        <f>VLOOKUP(A4544,'volatile collection data'!$G$6:$J$69,4,FALSE)</f>
        <v>3.94</v>
      </c>
      <c r="M4544" s="1">
        <f>VLOOKUP($A4544,'volatile collection data'!$G$6:$M$69,6,FALSE)</f>
        <v>11</v>
      </c>
      <c r="N4544" s="1">
        <f>VLOOKUP($A4544,'volatile collection data'!$G$6:$M$69,7,FALSE)</f>
        <v>3.94</v>
      </c>
      <c r="O4544" s="1">
        <f>VLOOKUP(A4544,'volatile collection data'!$G$6:$K$69,5,FALSE)</f>
        <v>0</v>
      </c>
      <c r="P4544" s="1" t="str">
        <f t="shared" si="423"/>
        <v>8D</v>
      </c>
      <c r="Q4544">
        <f t="shared" si="427"/>
        <v>3.3264897398989045E-2</v>
      </c>
      <c r="R4544" t="str">
        <f t="shared" si="424"/>
        <v>22B_0-D&amp;3.94%3.94@11</v>
      </c>
      <c r="S4544" t="str">
        <f t="shared" si="425"/>
        <v>8D-22B-VCS-Loc-22</v>
      </c>
      <c r="T4544" t="str">
        <f>IFERROR(IF(VLOOKUP(S4544,Bad!$A:$A,1,FALSE)='RAW2'!S4544,"yes","no"),"no")</f>
        <v>no</v>
      </c>
      <c r="U4544" t="str">
        <f>IFERROR(VLOOKUP(F4544,compounds!$A:$B,2,FALSE),"")</f>
        <v/>
      </c>
      <c r="V4544" t="str">
        <f>VLOOKUP(B4544,'volatile collection data'!$O:$P,2,FALSE)</f>
        <v>27.apr.22 22</v>
      </c>
    </row>
    <row r="4545" spans="1:22" x14ac:dyDescent="0.2">
      <c r="A4545" t="s">
        <v>398</v>
      </c>
      <c r="B4545" s="1" t="str">
        <f t="shared" si="422"/>
        <v>8D</v>
      </c>
      <c r="C4545">
        <v>37.377000000000002</v>
      </c>
      <c r="D4545">
        <f t="shared" si="426"/>
        <v>37.380000000000003</v>
      </c>
      <c r="E4545">
        <f>VLOOKUP(D4545,'Peak Combiner'!$A$5:$D$4980,4,FALSE)</f>
        <v>37.380000000000003</v>
      </c>
      <c r="F4545">
        <f>IFERROR(VLOOKUP(D4545,rt_comb!$A:$B,2,FALSE),D4545)</f>
        <v>37.380000000000003</v>
      </c>
      <c r="G4545">
        <v>1212287</v>
      </c>
      <c r="H4545">
        <f>SUMIFS($G:$G,$E:$E,18.51,'RAW2'!$A:$A,'RAW2'!A4545)</f>
        <v>31068367</v>
      </c>
      <c r="I4545" s="1" t="str">
        <f>VLOOKUP(A4545,'volatile collection data'!$G$6:$H$69,2,FALSE)</f>
        <v>D</v>
      </c>
      <c r="J4545" s="1">
        <f>VLOOKUP(A4545,'volatile collection data'!$G$6:$I$69,3,FALSE)</f>
        <v>8</v>
      </c>
      <c r="K4545" s="1" t="str">
        <f>VLOOKUP(A4545,'volatile collection data'!$G$6:$N$69,8,FALSE)</f>
        <v>22B</v>
      </c>
      <c r="L4545" s="1">
        <f>VLOOKUP(A4545,'volatile collection data'!$G$6:$J$69,4,FALSE)</f>
        <v>3.94</v>
      </c>
      <c r="M4545" s="1">
        <f>VLOOKUP($A4545,'volatile collection data'!$G$6:$M$69,6,FALSE)</f>
        <v>11</v>
      </c>
      <c r="N4545" s="1">
        <f>VLOOKUP($A4545,'volatile collection data'!$G$6:$M$69,7,FALSE)</f>
        <v>3.94</v>
      </c>
      <c r="O4545" s="1">
        <f>VLOOKUP(A4545,'volatile collection data'!$G$6:$K$69,5,FALSE)</f>
        <v>0</v>
      </c>
      <c r="P4545" s="1" t="str">
        <f t="shared" si="423"/>
        <v>8D</v>
      </c>
      <c r="Q4545">
        <f t="shared" si="427"/>
        <v>4.9517738707921699E-2</v>
      </c>
      <c r="R4545" t="str">
        <f t="shared" si="424"/>
        <v>22B_0-D&amp;3.94%3.94@11</v>
      </c>
      <c r="S4545" t="str">
        <f t="shared" si="425"/>
        <v>8D-22B-VCS-Loc-22</v>
      </c>
      <c r="T4545" t="str">
        <f>IFERROR(IF(VLOOKUP(S4545,Bad!$A:$A,1,FALSE)='RAW2'!S4545,"yes","no"),"no")</f>
        <v>no</v>
      </c>
      <c r="U4545" t="str">
        <f>IFERROR(VLOOKUP(F4545,compounds!$A:$B,2,FALSE),"")</f>
        <v/>
      </c>
      <c r="V4545" t="str">
        <f>VLOOKUP(B4545,'volatile collection data'!$O:$P,2,FALSE)</f>
        <v>27.apr.22 22</v>
      </c>
    </row>
    <row r="4546" spans="1:22" x14ac:dyDescent="0.2">
      <c r="A4546" t="s">
        <v>398</v>
      </c>
      <c r="B4546" s="1" t="str">
        <f t="shared" si="422"/>
        <v>8D</v>
      </c>
      <c r="C4546">
        <v>37.683999999999997</v>
      </c>
      <c r="D4546">
        <f t="shared" si="426"/>
        <v>37.68</v>
      </c>
      <c r="E4546">
        <f>VLOOKUP(D4546,'Peak Combiner'!$A$5:$D$4980,4,FALSE)</f>
        <v>37.67</v>
      </c>
      <c r="F4546">
        <f>IFERROR(VLOOKUP(D4546,rt_comb!$A:$B,2,FALSE),D4546)</f>
        <v>37.68</v>
      </c>
      <c r="G4546">
        <v>1486644</v>
      </c>
      <c r="H4546">
        <f>SUMIFS($G:$G,$E:$E,18.51,'RAW2'!$A:$A,'RAW2'!A4546)</f>
        <v>31068367</v>
      </c>
      <c r="I4546" s="1" t="str">
        <f>VLOOKUP(A4546,'volatile collection data'!$G$6:$H$69,2,FALSE)</f>
        <v>D</v>
      </c>
      <c r="J4546" s="1">
        <f>VLOOKUP(A4546,'volatile collection data'!$G$6:$I$69,3,FALSE)</f>
        <v>8</v>
      </c>
      <c r="K4546" s="1" t="str">
        <f>VLOOKUP(A4546,'volatile collection data'!$G$6:$N$69,8,FALSE)</f>
        <v>22B</v>
      </c>
      <c r="L4546" s="1">
        <f>VLOOKUP(A4546,'volatile collection data'!$G$6:$J$69,4,FALSE)</f>
        <v>3.94</v>
      </c>
      <c r="M4546" s="1">
        <f>VLOOKUP($A4546,'volatile collection data'!$G$6:$M$69,6,FALSE)</f>
        <v>11</v>
      </c>
      <c r="N4546" s="1">
        <f>VLOOKUP($A4546,'volatile collection data'!$G$6:$M$69,7,FALSE)</f>
        <v>3.94</v>
      </c>
      <c r="O4546" s="1">
        <f>VLOOKUP(A4546,'volatile collection data'!$G$6:$K$69,5,FALSE)</f>
        <v>0</v>
      </c>
      <c r="P4546" s="1" t="str">
        <f t="shared" si="423"/>
        <v>8D</v>
      </c>
      <c r="Q4546">
        <f t="shared" si="427"/>
        <v>6.0724274980841625E-2</v>
      </c>
      <c r="R4546" t="str">
        <f t="shared" si="424"/>
        <v>22B_0-D&amp;3.94%3.94@11</v>
      </c>
      <c r="S4546" t="str">
        <f t="shared" si="425"/>
        <v>8D-22B-VCS-Loc-22</v>
      </c>
      <c r="T4546" t="str">
        <f>IFERROR(IF(VLOOKUP(S4546,Bad!$A:$A,1,FALSE)='RAW2'!S4546,"yes","no"),"no")</f>
        <v>no</v>
      </c>
      <c r="U4546" t="str">
        <f>IFERROR(VLOOKUP(F4546,compounds!$A:$B,2,FALSE),"")</f>
        <v/>
      </c>
      <c r="V4546" t="str">
        <f>VLOOKUP(B4546,'volatile collection data'!$O:$P,2,FALSE)</f>
        <v>27.apr.22 22</v>
      </c>
    </row>
    <row r="4547" spans="1:22" x14ac:dyDescent="0.2">
      <c r="A4547" t="s">
        <v>398</v>
      </c>
      <c r="B4547" s="1" t="str">
        <f t="shared" ref="B4547:B4610" si="428">LEFT(A4547,FIND("-",A4547)-1)</f>
        <v>8D</v>
      </c>
      <c r="C4547">
        <v>37.991</v>
      </c>
      <c r="D4547">
        <f t="shared" si="426"/>
        <v>37.99</v>
      </c>
      <c r="E4547">
        <f>VLOOKUP(D4547,'Peak Combiner'!$A$5:$D$4980,4,FALSE)</f>
        <v>37.99</v>
      </c>
      <c r="F4547">
        <f>IFERROR(VLOOKUP(D4547,rt_comb!$A:$B,2,FALSE),D4547)</f>
        <v>37.99</v>
      </c>
      <c r="G4547">
        <v>6795568</v>
      </c>
      <c r="H4547">
        <f>SUMIFS($G:$G,$E:$E,18.51,'RAW2'!$A:$A,'RAW2'!A4547)</f>
        <v>31068367</v>
      </c>
      <c r="I4547" s="1" t="str">
        <f>VLOOKUP(A4547,'volatile collection data'!$G$6:$H$69,2,FALSE)</f>
        <v>D</v>
      </c>
      <c r="J4547" s="1">
        <f>VLOOKUP(A4547,'volatile collection data'!$G$6:$I$69,3,FALSE)</f>
        <v>8</v>
      </c>
      <c r="K4547" s="1" t="str">
        <f>VLOOKUP(A4547,'volatile collection data'!$G$6:$N$69,8,FALSE)</f>
        <v>22B</v>
      </c>
      <c r="L4547" s="1">
        <f>VLOOKUP(A4547,'volatile collection data'!$G$6:$J$69,4,FALSE)</f>
        <v>3.94</v>
      </c>
      <c r="M4547" s="1">
        <f>VLOOKUP($A4547,'volatile collection data'!$G$6:$M$69,6,FALSE)</f>
        <v>11</v>
      </c>
      <c r="N4547" s="1">
        <f>VLOOKUP($A4547,'volatile collection data'!$G$6:$M$69,7,FALSE)</f>
        <v>3.94</v>
      </c>
      <c r="O4547" s="1">
        <f>VLOOKUP(A4547,'volatile collection data'!$G$6:$K$69,5,FALSE)</f>
        <v>0</v>
      </c>
      <c r="P4547" s="1" t="str">
        <f t="shared" ref="P4547:P4610" si="429">J4547&amp;I4547</f>
        <v>8D</v>
      </c>
      <c r="Q4547">
        <f t="shared" si="427"/>
        <v>0.27757549210369664</v>
      </c>
      <c r="R4547" t="str">
        <f t="shared" ref="R4547:R4610" si="430">K4547&amp;"_"&amp;O4547&amp;"-"&amp;I4547&amp;"&amp;"&amp;L4547&amp;"%"&amp;N4547&amp;"@"&amp;M4547</f>
        <v>22B_0-D&amp;3.94%3.94@11</v>
      </c>
      <c r="S4547" t="str">
        <f t="shared" ref="S4547:S4610" si="431">A4547</f>
        <v>8D-22B-VCS-Loc-22</v>
      </c>
      <c r="T4547" t="str">
        <f>IFERROR(IF(VLOOKUP(S4547,Bad!$A:$A,1,FALSE)='RAW2'!S4547,"yes","no"),"no")</f>
        <v>no</v>
      </c>
      <c r="U4547" t="str">
        <f>IFERROR(VLOOKUP(F4547,compounds!$A:$B,2,FALSE),"")</f>
        <v/>
      </c>
      <c r="V4547" t="str">
        <f>VLOOKUP(B4547,'volatile collection data'!$O:$P,2,FALSE)</f>
        <v>27.apr.22 22</v>
      </c>
    </row>
    <row r="4548" spans="1:22" x14ac:dyDescent="0.2">
      <c r="A4548" t="s">
        <v>398</v>
      </c>
      <c r="B4548" s="1" t="str">
        <f t="shared" si="428"/>
        <v>8D</v>
      </c>
      <c r="C4548">
        <v>38.055</v>
      </c>
      <c r="D4548">
        <f t="shared" si="426"/>
        <v>38.06</v>
      </c>
      <c r="E4548">
        <f>VLOOKUP(D4548,'Peak Combiner'!$A$5:$D$4980,4,FALSE)</f>
        <v>38.06</v>
      </c>
      <c r="F4548">
        <f>IFERROR(VLOOKUP(D4548,rt_comb!$A:$B,2,FALSE),D4548)</f>
        <v>38.06</v>
      </c>
      <c r="G4548">
        <v>3798682</v>
      </c>
      <c r="H4548">
        <f>SUMIFS($G:$G,$E:$E,18.51,'RAW2'!$A:$A,'RAW2'!A4548)</f>
        <v>31068367</v>
      </c>
      <c r="I4548" s="1" t="str">
        <f>VLOOKUP(A4548,'volatile collection data'!$G$6:$H$69,2,FALSE)</f>
        <v>D</v>
      </c>
      <c r="J4548" s="1">
        <f>VLOOKUP(A4548,'volatile collection data'!$G$6:$I$69,3,FALSE)</f>
        <v>8</v>
      </c>
      <c r="K4548" s="1" t="str">
        <f>VLOOKUP(A4548,'volatile collection data'!$G$6:$N$69,8,FALSE)</f>
        <v>22B</v>
      </c>
      <c r="L4548" s="1">
        <f>VLOOKUP(A4548,'volatile collection data'!$G$6:$J$69,4,FALSE)</f>
        <v>3.94</v>
      </c>
      <c r="M4548" s="1">
        <f>VLOOKUP($A4548,'volatile collection data'!$G$6:$M$69,6,FALSE)</f>
        <v>11</v>
      </c>
      <c r="N4548" s="1">
        <f>VLOOKUP($A4548,'volatile collection data'!$G$6:$M$69,7,FALSE)</f>
        <v>3.94</v>
      </c>
      <c r="O4548" s="1">
        <f>VLOOKUP(A4548,'volatile collection data'!$G$6:$K$69,5,FALSE)</f>
        <v>0</v>
      </c>
      <c r="P4548" s="1" t="str">
        <f t="shared" si="429"/>
        <v>8D</v>
      </c>
      <c r="Q4548">
        <f t="shared" si="427"/>
        <v>0.15516304531062811</v>
      </c>
      <c r="R4548" t="str">
        <f t="shared" si="430"/>
        <v>22B_0-D&amp;3.94%3.94@11</v>
      </c>
      <c r="S4548" t="str">
        <f t="shared" si="431"/>
        <v>8D-22B-VCS-Loc-22</v>
      </c>
      <c r="T4548" t="str">
        <f>IFERROR(IF(VLOOKUP(S4548,Bad!$A:$A,1,FALSE)='RAW2'!S4548,"yes","no"),"no")</f>
        <v>no</v>
      </c>
      <c r="U4548" t="str">
        <f>IFERROR(VLOOKUP(F4548,compounds!$A:$B,2,FALSE),"")</f>
        <v/>
      </c>
      <c r="V4548" t="str">
        <f>VLOOKUP(B4548,'volatile collection data'!$O:$P,2,FALSE)</f>
        <v>27.apr.22 22</v>
      </c>
    </row>
    <row r="4549" spans="1:22" x14ac:dyDescent="0.2">
      <c r="A4549" t="s">
        <v>398</v>
      </c>
      <c r="B4549" s="1" t="str">
        <f t="shared" si="428"/>
        <v>8D</v>
      </c>
      <c r="C4549">
        <v>38.823999999999998</v>
      </c>
      <c r="D4549">
        <f t="shared" si="426"/>
        <v>38.82</v>
      </c>
      <c r="E4549">
        <f>VLOOKUP(D4549,'Peak Combiner'!$A$5:$D$4980,4,FALSE)</f>
        <v>38.82</v>
      </c>
      <c r="F4549">
        <f>IFERROR(VLOOKUP(D4549,rt_comb!$A:$B,2,FALSE),D4549)</f>
        <v>38.82</v>
      </c>
      <c r="G4549">
        <v>648220</v>
      </c>
      <c r="H4549">
        <f>SUMIFS($G:$G,$E:$E,18.51,'RAW2'!$A:$A,'RAW2'!A4549)</f>
        <v>31068367</v>
      </c>
      <c r="I4549" s="1" t="str">
        <f>VLOOKUP(A4549,'volatile collection data'!$G$6:$H$69,2,FALSE)</f>
        <v>D</v>
      </c>
      <c r="J4549" s="1">
        <f>VLOOKUP(A4549,'volatile collection data'!$G$6:$I$69,3,FALSE)</f>
        <v>8</v>
      </c>
      <c r="K4549" s="1" t="str">
        <f>VLOOKUP(A4549,'volatile collection data'!$G$6:$N$69,8,FALSE)</f>
        <v>22B</v>
      </c>
      <c r="L4549" s="1">
        <f>VLOOKUP(A4549,'volatile collection data'!$G$6:$J$69,4,FALSE)</f>
        <v>3.94</v>
      </c>
      <c r="M4549" s="1">
        <f>VLOOKUP($A4549,'volatile collection data'!$G$6:$M$69,6,FALSE)</f>
        <v>11</v>
      </c>
      <c r="N4549" s="1">
        <f>VLOOKUP($A4549,'volatile collection data'!$G$6:$M$69,7,FALSE)</f>
        <v>3.94</v>
      </c>
      <c r="O4549" s="1">
        <f>VLOOKUP(A4549,'volatile collection data'!$G$6:$K$69,5,FALSE)</f>
        <v>0</v>
      </c>
      <c r="P4549" s="1" t="str">
        <f t="shared" si="429"/>
        <v>8D</v>
      </c>
      <c r="Q4549">
        <f t="shared" si="427"/>
        <v>2.6477549116050086E-2</v>
      </c>
      <c r="R4549" t="str">
        <f t="shared" si="430"/>
        <v>22B_0-D&amp;3.94%3.94@11</v>
      </c>
      <c r="S4549" t="str">
        <f t="shared" si="431"/>
        <v>8D-22B-VCS-Loc-22</v>
      </c>
      <c r="T4549" t="str">
        <f>IFERROR(IF(VLOOKUP(S4549,Bad!$A:$A,1,FALSE)='RAW2'!S4549,"yes","no"),"no")</f>
        <v>no</v>
      </c>
      <c r="U4549" t="str">
        <f>IFERROR(VLOOKUP(F4549,compounds!$A:$B,2,FALSE),"")</f>
        <v/>
      </c>
      <c r="V4549" t="str">
        <f>VLOOKUP(B4549,'volatile collection data'!$O:$P,2,FALSE)</f>
        <v>27.apr.22 22</v>
      </c>
    </row>
    <row r="4550" spans="1:22" x14ac:dyDescent="0.2">
      <c r="A4550" t="s">
        <v>398</v>
      </c>
      <c r="B4550" s="1" t="str">
        <f t="shared" si="428"/>
        <v>8D</v>
      </c>
      <c r="C4550">
        <v>39.54</v>
      </c>
      <c r="D4550">
        <f t="shared" si="426"/>
        <v>39.54</v>
      </c>
      <c r="E4550">
        <f>VLOOKUP(D4550,'Peak Combiner'!$A$5:$D$4980,4,FALSE)</f>
        <v>39.53</v>
      </c>
      <c r="F4550">
        <f>IFERROR(VLOOKUP(D4550,rt_comb!$A:$B,2,FALSE),D4550)</f>
        <v>39.54</v>
      </c>
      <c r="G4550">
        <v>2377532</v>
      </c>
      <c r="H4550">
        <f>SUMIFS($G:$G,$E:$E,18.51,'RAW2'!$A:$A,'RAW2'!A4550)</f>
        <v>31068367</v>
      </c>
      <c r="I4550" s="1" t="str">
        <f>VLOOKUP(A4550,'volatile collection data'!$G$6:$H$69,2,FALSE)</f>
        <v>D</v>
      </c>
      <c r="J4550" s="1">
        <f>VLOOKUP(A4550,'volatile collection data'!$G$6:$I$69,3,FALSE)</f>
        <v>8</v>
      </c>
      <c r="K4550" s="1" t="str">
        <f>VLOOKUP(A4550,'volatile collection data'!$G$6:$N$69,8,FALSE)</f>
        <v>22B</v>
      </c>
      <c r="L4550" s="1">
        <f>VLOOKUP(A4550,'volatile collection data'!$G$6:$J$69,4,FALSE)</f>
        <v>3.94</v>
      </c>
      <c r="M4550" s="1">
        <f>VLOOKUP($A4550,'volatile collection data'!$G$6:$M$69,6,FALSE)</f>
        <v>11</v>
      </c>
      <c r="N4550" s="1">
        <f>VLOOKUP($A4550,'volatile collection data'!$G$6:$M$69,7,FALSE)</f>
        <v>3.94</v>
      </c>
      <c r="O4550" s="1">
        <f>VLOOKUP(A4550,'volatile collection data'!$G$6:$K$69,5,FALSE)</f>
        <v>0</v>
      </c>
      <c r="P4550" s="1" t="str">
        <f t="shared" si="429"/>
        <v>8D</v>
      </c>
      <c r="Q4550">
        <f t="shared" si="427"/>
        <v>9.7113974121410609E-2</v>
      </c>
      <c r="R4550" t="str">
        <f t="shared" si="430"/>
        <v>22B_0-D&amp;3.94%3.94@11</v>
      </c>
      <c r="S4550" t="str">
        <f t="shared" si="431"/>
        <v>8D-22B-VCS-Loc-22</v>
      </c>
      <c r="T4550" t="str">
        <f>IFERROR(IF(VLOOKUP(S4550,Bad!$A:$A,1,FALSE)='RAW2'!S4550,"yes","no"),"no")</f>
        <v>no</v>
      </c>
      <c r="U4550" t="str">
        <f>IFERROR(VLOOKUP(F4550,compounds!$A:$B,2,FALSE),"")</f>
        <v/>
      </c>
      <c r="V4550" t="str">
        <f>VLOOKUP(B4550,'volatile collection data'!$O:$P,2,FALSE)</f>
        <v>27.apr.22 22</v>
      </c>
    </row>
    <row r="4551" spans="1:22" x14ac:dyDescent="0.2">
      <c r="A4551" t="s">
        <v>398</v>
      </c>
      <c r="B4551" s="1" t="str">
        <f t="shared" si="428"/>
        <v>8D</v>
      </c>
      <c r="C4551">
        <v>39.753</v>
      </c>
      <c r="D4551">
        <f t="shared" si="426"/>
        <v>39.75</v>
      </c>
      <c r="E4551">
        <f>VLOOKUP(D4551,'Peak Combiner'!$A$5:$D$4980,4,FALSE)</f>
        <v>39.75</v>
      </c>
      <c r="F4551">
        <f>IFERROR(VLOOKUP(D4551,rt_comb!$A:$B,2,FALSE),D4551)</f>
        <v>39.75</v>
      </c>
      <c r="G4551">
        <v>982668</v>
      </c>
      <c r="H4551">
        <f>SUMIFS($G:$G,$E:$E,18.51,'RAW2'!$A:$A,'RAW2'!A4551)</f>
        <v>31068367</v>
      </c>
      <c r="I4551" s="1" t="str">
        <f>VLOOKUP(A4551,'volatile collection data'!$G$6:$H$69,2,FALSE)</f>
        <v>D</v>
      </c>
      <c r="J4551" s="1">
        <f>VLOOKUP(A4551,'volatile collection data'!$G$6:$I$69,3,FALSE)</f>
        <v>8</v>
      </c>
      <c r="K4551" s="1" t="str">
        <f>VLOOKUP(A4551,'volatile collection data'!$G$6:$N$69,8,FALSE)</f>
        <v>22B</v>
      </c>
      <c r="L4551" s="1">
        <f>VLOOKUP(A4551,'volatile collection data'!$G$6:$J$69,4,FALSE)</f>
        <v>3.94</v>
      </c>
      <c r="M4551" s="1">
        <f>VLOOKUP($A4551,'volatile collection data'!$G$6:$M$69,6,FALSE)</f>
        <v>11</v>
      </c>
      <c r="N4551" s="1">
        <f>VLOOKUP($A4551,'volatile collection data'!$G$6:$M$69,7,FALSE)</f>
        <v>3.94</v>
      </c>
      <c r="O4551" s="1">
        <f>VLOOKUP(A4551,'volatile collection data'!$G$6:$K$69,5,FALSE)</f>
        <v>0</v>
      </c>
      <c r="P4551" s="1" t="str">
        <f t="shared" si="429"/>
        <v>8D</v>
      </c>
      <c r="Q4551">
        <f t="shared" si="427"/>
        <v>4.0138595283654786E-2</v>
      </c>
      <c r="R4551" t="str">
        <f t="shared" si="430"/>
        <v>22B_0-D&amp;3.94%3.94@11</v>
      </c>
      <c r="S4551" t="str">
        <f t="shared" si="431"/>
        <v>8D-22B-VCS-Loc-22</v>
      </c>
      <c r="T4551" t="str">
        <f>IFERROR(IF(VLOOKUP(S4551,Bad!$A:$A,1,FALSE)='RAW2'!S4551,"yes","no"),"no")</f>
        <v>no</v>
      </c>
      <c r="U4551" t="str">
        <f>IFERROR(VLOOKUP(F4551,compounds!$A:$B,2,FALSE),"")</f>
        <v/>
      </c>
      <c r="V4551" t="str">
        <f>VLOOKUP(B4551,'volatile collection data'!$O:$P,2,FALSE)</f>
        <v>27.apr.22 22</v>
      </c>
    </row>
    <row r="4552" spans="1:22" x14ac:dyDescent="0.2">
      <c r="A4552" t="s">
        <v>399</v>
      </c>
      <c r="B4552" s="1" t="str">
        <f t="shared" si="428"/>
        <v>8E</v>
      </c>
      <c r="C4552">
        <v>4.1769999999999996</v>
      </c>
      <c r="D4552">
        <f t="shared" si="426"/>
        <v>4.18</v>
      </c>
      <c r="E4552">
        <f>VLOOKUP(D4552,'Peak Combiner'!$A$5:$D$4980,4,FALSE)</f>
        <v>4.1500000000000004</v>
      </c>
      <c r="F4552">
        <f>IFERROR(VLOOKUP(D4552,rt_comb!$A:$B,2,FALSE),D4552)</f>
        <v>4.18</v>
      </c>
      <c r="G4552">
        <v>2142725</v>
      </c>
      <c r="H4552">
        <f>SUMIFS($G:$G,$E:$E,18.51,'RAW2'!$A:$A,'RAW2'!A4552)</f>
        <v>19658405</v>
      </c>
      <c r="I4552" s="1" t="str">
        <f>VLOOKUP(A4552,'volatile collection data'!$G$6:$H$69,2,FALSE)</f>
        <v>E</v>
      </c>
      <c r="J4552" s="1">
        <f>VLOOKUP(A4552,'volatile collection data'!$G$6:$I$69,3,FALSE)</f>
        <v>8</v>
      </c>
      <c r="K4552" s="1" t="str">
        <f>VLOOKUP(A4552,'volatile collection data'!$G$6:$N$69,8,FALSE)</f>
        <v>30A</v>
      </c>
      <c r="L4552" s="1">
        <f>VLOOKUP(A4552,'volatile collection data'!$G$6:$J$69,4,FALSE)</f>
        <v>4.7</v>
      </c>
      <c r="M4552" s="1">
        <f>VLOOKUP($A4552,'volatile collection data'!$G$6:$M$69,6,FALSE)</f>
        <v>11</v>
      </c>
      <c r="N4552" s="1">
        <f>VLOOKUP($A4552,'volatile collection data'!$G$6:$M$69,7,FALSE)</f>
        <v>4.7</v>
      </c>
      <c r="O4552" s="1">
        <f>VLOOKUP(A4552,'volatile collection data'!$G$6:$K$69,5,FALSE)</f>
        <v>1</v>
      </c>
      <c r="P4552" s="1" t="str">
        <f t="shared" si="429"/>
        <v>8E</v>
      </c>
      <c r="Q4552">
        <f t="shared" si="427"/>
        <v>0.11595522021502069</v>
      </c>
      <c r="R4552" t="str">
        <f t="shared" si="430"/>
        <v>30A_1-E&amp;4.7%4.7@11</v>
      </c>
      <c r="S4552" t="str">
        <f t="shared" si="431"/>
        <v>8E-30A-VCS-Loc-22</v>
      </c>
      <c r="T4552" t="str">
        <f>IFERROR(IF(VLOOKUP(S4552,Bad!$A:$A,1,FALSE)='RAW2'!S4552,"yes","no"),"no")</f>
        <v>no</v>
      </c>
      <c r="U4552" t="str">
        <f>IFERROR(VLOOKUP(F4552,compounds!$A:$B,2,FALSE),"")</f>
        <v/>
      </c>
      <c r="V4552" t="str">
        <f>VLOOKUP(B4552,'volatile collection data'!$O:$P,2,FALSE)</f>
        <v>02.may.22 30</v>
      </c>
    </row>
    <row r="4553" spans="1:22" x14ac:dyDescent="0.2">
      <c r="A4553" t="s">
        <v>399</v>
      </c>
      <c r="B4553" s="1" t="str">
        <f t="shared" si="428"/>
        <v>8E</v>
      </c>
      <c r="C4553">
        <v>4.99</v>
      </c>
      <c r="D4553">
        <f t="shared" si="426"/>
        <v>4.99</v>
      </c>
      <c r="E4553">
        <f>VLOOKUP(D4553,'Peak Combiner'!$A$5:$D$4980,4,FALSE)</f>
        <v>4.99</v>
      </c>
      <c r="F4553">
        <f>IFERROR(VLOOKUP(D4553,rt_comb!$A:$B,2,FALSE),D4553)</f>
        <v>4.99</v>
      </c>
      <c r="G4553">
        <v>19323100</v>
      </c>
      <c r="H4553">
        <f>SUMIFS($G:$G,$E:$E,18.51,'RAW2'!$A:$A,'RAW2'!A4553)</f>
        <v>19658405</v>
      </c>
      <c r="I4553" s="1" t="str">
        <f>VLOOKUP(A4553,'volatile collection data'!$G$6:$H$69,2,FALSE)</f>
        <v>E</v>
      </c>
      <c r="J4553" s="1">
        <f>VLOOKUP(A4553,'volatile collection data'!$G$6:$I$69,3,FALSE)</f>
        <v>8</v>
      </c>
      <c r="K4553" s="1" t="str">
        <f>VLOOKUP(A4553,'volatile collection data'!$G$6:$N$69,8,FALSE)</f>
        <v>30A</v>
      </c>
      <c r="L4553" s="1">
        <f>VLOOKUP(A4553,'volatile collection data'!$G$6:$J$69,4,FALSE)</f>
        <v>4.7</v>
      </c>
      <c r="M4553" s="1">
        <f>VLOOKUP($A4553,'volatile collection data'!$G$6:$M$69,6,FALSE)</f>
        <v>11</v>
      </c>
      <c r="N4553" s="1">
        <f>VLOOKUP($A4553,'volatile collection data'!$G$6:$M$69,7,FALSE)</f>
        <v>4.7</v>
      </c>
      <c r="O4553" s="1">
        <f>VLOOKUP(A4553,'volatile collection data'!$G$6:$K$69,5,FALSE)</f>
        <v>1</v>
      </c>
      <c r="P4553" s="1" t="str">
        <f t="shared" si="429"/>
        <v>8E</v>
      </c>
      <c r="Q4553">
        <f t="shared" si="427"/>
        <v>1.0456844978879072</v>
      </c>
      <c r="R4553" t="str">
        <f t="shared" si="430"/>
        <v>30A_1-E&amp;4.7%4.7@11</v>
      </c>
      <c r="S4553" t="str">
        <f t="shared" si="431"/>
        <v>8E-30A-VCS-Loc-22</v>
      </c>
      <c r="T4553" t="str">
        <f>IFERROR(IF(VLOOKUP(S4553,Bad!$A:$A,1,FALSE)='RAW2'!S4553,"yes","no"),"no")</f>
        <v>no</v>
      </c>
      <c r="U4553" t="str">
        <f>IFERROR(VLOOKUP(F4553,compounds!$A:$B,2,FALSE),"")</f>
        <v/>
      </c>
      <c r="V4553" t="str">
        <f>VLOOKUP(B4553,'volatile collection data'!$O:$P,2,FALSE)</f>
        <v>02.may.22 30</v>
      </c>
    </row>
    <row r="4554" spans="1:22" x14ac:dyDescent="0.2">
      <c r="A4554" t="s">
        <v>399</v>
      </c>
      <c r="B4554" s="1" t="str">
        <f t="shared" si="428"/>
        <v>8E</v>
      </c>
      <c r="C4554">
        <v>6.3369999999999997</v>
      </c>
      <c r="D4554">
        <f t="shared" si="426"/>
        <v>6.34</v>
      </c>
      <c r="E4554">
        <f>VLOOKUP(D4554,'Peak Combiner'!$A$5:$D$4980,4,FALSE)</f>
        <v>6.32</v>
      </c>
      <c r="F4554">
        <f>IFERROR(VLOOKUP(D4554,rt_comb!$A:$B,2,FALSE),D4554)</f>
        <v>6.34</v>
      </c>
      <c r="G4554">
        <v>994101</v>
      </c>
      <c r="H4554">
        <f>SUMIFS($G:$G,$E:$E,18.51,'RAW2'!$A:$A,'RAW2'!A4554)</f>
        <v>19658405</v>
      </c>
      <c r="I4554" s="1" t="str">
        <f>VLOOKUP(A4554,'volatile collection data'!$G$6:$H$69,2,FALSE)</f>
        <v>E</v>
      </c>
      <c r="J4554" s="1">
        <f>VLOOKUP(A4554,'volatile collection data'!$G$6:$I$69,3,FALSE)</f>
        <v>8</v>
      </c>
      <c r="K4554" s="1" t="str">
        <f>VLOOKUP(A4554,'volatile collection data'!$G$6:$N$69,8,FALSE)</f>
        <v>30A</v>
      </c>
      <c r="L4554" s="1">
        <f>VLOOKUP(A4554,'volatile collection data'!$G$6:$J$69,4,FALSE)</f>
        <v>4.7</v>
      </c>
      <c r="M4554" s="1">
        <f>VLOOKUP($A4554,'volatile collection data'!$G$6:$M$69,6,FALSE)</f>
        <v>11</v>
      </c>
      <c r="N4554" s="1">
        <f>VLOOKUP($A4554,'volatile collection data'!$G$6:$M$69,7,FALSE)</f>
        <v>4.7</v>
      </c>
      <c r="O4554" s="1">
        <f>VLOOKUP(A4554,'volatile collection data'!$G$6:$K$69,5,FALSE)</f>
        <v>1</v>
      </c>
      <c r="P4554" s="1" t="str">
        <f t="shared" si="429"/>
        <v>8E</v>
      </c>
      <c r="Q4554">
        <f t="shared" si="427"/>
        <v>5.3796544293351817E-2</v>
      </c>
      <c r="R4554" t="str">
        <f t="shared" si="430"/>
        <v>30A_1-E&amp;4.7%4.7@11</v>
      </c>
      <c r="S4554" t="str">
        <f t="shared" si="431"/>
        <v>8E-30A-VCS-Loc-22</v>
      </c>
      <c r="T4554" t="str">
        <f>IFERROR(IF(VLOOKUP(S4554,Bad!$A:$A,1,FALSE)='RAW2'!S4554,"yes","no"),"no")</f>
        <v>no</v>
      </c>
      <c r="U4554" t="str">
        <f>IFERROR(VLOOKUP(F4554,compounds!$A:$B,2,FALSE),"")</f>
        <v/>
      </c>
      <c r="V4554" t="str">
        <f>VLOOKUP(B4554,'volatile collection data'!$O:$P,2,FALSE)</f>
        <v>02.may.22 30</v>
      </c>
    </row>
    <row r="4555" spans="1:22" x14ac:dyDescent="0.2">
      <c r="A4555" t="s">
        <v>399</v>
      </c>
      <c r="B4555" s="1" t="str">
        <f t="shared" si="428"/>
        <v>8E</v>
      </c>
      <c r="C4555">
        <v>7.1029999999999998</v>
      </c>
      <c r="D4555">
        <f t="shared" si="426"/>
        <v>7.1</v>
      </c>
      <c r="E4555">
        <f>VLOOKUP(D4555,'Peak Combiner'!$A$5:$D$4980,4,FALSE)</f>
        <v>7.09</v>
      </c>
      <c r="F4555">
        <f>IFERROR(VLOOKUP(D4555,rt_comb!$A:$B,2,FALSE),D4555)</f>
        <v>7.1</v>
      </c>
      <c r="G4555">
        <v>1399182</v>
      </c>
      <c r="H4555">
        <f>SUMIFS($G:$G,$E:$E,18.51,'RAW2'!$A:$A,'RAW2'!A4555)</f>
        <v>19658405</v>
      </c>
      <c r="I4555" s="1" t="str">
        <f>VLOOKUP(A4555,'volatile collection data'!$G$6:$H$69,2,FALSE)</f>
        <v>E</v>
      </c>
      <c r="J4555" s="1">
        <f>VLOOKUP(A4555,'volatile collection data'!$G$6:$I$69,3,FALSE)</f>
        <v>8</v>
      </c>
      <c r="K4555" s="1" t="str">
        <f>VLOOKUP(A4555,'volatile collection data'!$G$6:$N$69,8,FALSE)</f>
        <v>30A</v>
      </c>
      <c r="L4555" s="1">
        <f>VLOOKUP(A4555,'volatile collection data'!$G$6:$J$69,4,FALSE)</f>
        <v>4.7</v>
      </c>
      <c r="M4555" s="1">
        <f>VLOOKUP($A4555,'volatile collection data'!$G$6:$M$69,6,FALSE)</f>
        <v>11</v>
      </c>
      <c r="N4555" s="1">
        <f>VLOOKUP($A4555,'volatile collection data'!$G$6:$M$69,7,FALSE)</f>
        <v>4.7</v>
      </c>
      <c r="O4555" s="1">
        <f>VLOOKUP(A4555,'volatile collection data'!$G$6:$K$69,5,FALSE)</f>
        <v>1</v>
      </c>
      <c r="P4555" s="1" t="str">
        <f t="shared" si="429"/>
        <v>8E</v>
      </c>
      <c r="Q4555">
        <f t="shared" si="427"/>
        <v>7.5717815833059809E-2</v>
      </c>
      <c r="R4555" t="str">
        <f t="shared" si="430"/>
        <v>30A_1-E&amp;4.7%4.7@11</v>
      </c>
      <c r="S4555" t="str">
        <f t="shared" si="431"/>
        <v>8E-30A-VCS-Loc-22</v>
      </c>
      <c r="T4555" t="str">
        <f>IFERROR(IF(VLOOKUP(S4555,Bad!$A:$A,1,FALSE)='RAW2'!S4555,"yes","no"),"no")</f>
        <v>no</v>
      </c>
      <c r="U4555" t="str">
        <f>IFERROR(VLOOKUP(F4555,compounds!$A:$B,2,FALSE),"")</f>
        <v/>
      </c>
      <c r="V4555" t="str">
        <f>VLOOKUP(B4555,'volatile collection data'!$O:$P,2,FALSE)</f>
        <v>02.may.22 30</v>
      </c>
    </row>
    <row r="4556" spans="1:22" x14ac:dyDescent="0.2">
      <c r="A4556" t="s">
        <v>399</v>
      </c>
      <c r="B4556" s="1" t="str">
        <f t="shared" si="428"/>
        <v>8E</v>
      </c>
      <c r="C4556">
        <v>8.9700000000000006</v>
      </c>
      <c r="D4556">
        <f t="shared" si="426"/>
        <v>8.9700000000000006</v>
      </c>
      <c r="E4556">
        <f>VLOOKUP(D4556,'Peak Combiner'!$A$5:$D$4980,4,FALSE)</f>
        <v>8.9600000000000009</v>
      </c>
      <c r="F4556">
        <f>IFERROR(VLOOKUP(D4556,rt_comb!$A:$B,2,FALSE),D4556)</f>
        <v>8.9700000000000006</v>
      </c>
      <c r="G4556">
        <v>3797938</v>
      </c>
      <c r="H4556">
        <f>SUMIFS($G:$G,$E:$E,18.51,'RAW2'!$A:$A,'RAW2'!A4556)</f>
        <v>19658405</v>
      </c>
      <c r="I4556" s="1" t="str">
        <f>VLOOKUP(A4556,'volatile collection data'!$G$6:$H$69,2,FALSE)</f>
        <v>E</v>
      </c>
      <c r="J4556" s="1">
        <f>VLOOKUP(A4556,'volatile collection data'!$G$6:$I$69,3,FALSE)</f>
        <v>8</v>
      </c>
      <c r="K4556" s="1" t="str">
        <f>VLOOKUP(A4556,'volatile collection data'!$G$6:$N$69,8,FALSE)</f>
        <v>30A</v>
      </c>
      <c r="L4556" s="1">
        <f>VLOOKUP(A4556,'volatile collection data'!$G$6:$J$69,4,FALSE)</f>
        <v>4.7</v>
      </c>
      <c r="M4556" s="1">
        <f>VLOOKUP($A4556,'volatile collection data'!$G$6:$M$69,6,FALSE)</f>
        <v>11</v>
      </c>
      <c r="N4556" s="1">
        <f>VLOOKUP($A4556,'volatile collection data'!$G$6:$M$69,7,FALSE)</f>
        <v>4.7</v>
      </c>
      <c r="O4556" s="1">
        <f>VLOOKUP(A4556,'volatile collection data'!$G$6:$K$69,5,FALSE)</f>
        <v>1</v>
      </c>
      <c r="P4556" s="1" t="str">
        <f t="shared" si="429"/>
        <v>8E</v>
      </c>
      <c r="Q4556">
        <f t="shared" si="427"/>
        <v>0.20552835158641228</v>
      </c>
      <c r="R4556" t="str">
        <f t="shared" si="430"/>
        <v>30A_1-E&amp;4.7%4.7@11</v>
      </c>
      <c r="S4556" t="str">
        <f t="shared" si="431"/>
        <v>8E-30A-VCS-Loc-22</v>
      </c>
      <c r="T4556" t="str">
        <f>IFERROR(IF(VLOOKUP(S4556,Bad!$A:$A,1,FALSE)='RAW2'!S4556,"yes","no"),"no")</f>
        <v>no</v>
      </c>
      <c r="U4556" t="str">
        <f>IFERROR(VLOOKUP(F4556,compounds!$A:$B,2,FALSE),"")</f>
        <v>bpinene</v>
      </c>
      <c r="V4556" t="str">
        <f>VLOOKUP(B4556,'volatile collection data'!$O:$P,2,FALSE)</f>
        <v>02.may.22 30</v>
      </c>
    </row>
    <row r="4557" spans="1:22" x14ac:dyDescent="0.2">
      <c r="A4557" t="s">
        <v>399</v>
      </c>
      <c r="B4557" s="1" t="str">
        <f t="shared" si="428"/>
        <v>8E</v>
      </c>
      <c r="C4557">
        <v>9.3770000000000007</v>
      </c>
      <c r="D4557">
        <f t="shared" si="426"/>
        <v>9.3800000000000008</v>
      </c>
      <c r="E4557">
        <f>VLOOKUP(D4557,'Peak Combiner'!$A$5:$D$4980,4,FALSE)</f>
        <v>9.3800000000000008</v>
      </c>
      <c r="F4557">
        <f>IFERROR(VLOOKUP(D4557,rt_comb!$A:$B,2,FALSE),D4557)</f>
        <v>9.3800000000000008</v>
      </c>
      <c r="G4557">
        <v>23576463</v>
      </c>
      <c r="H4557">
        <f>SUMIFS($G:$G,$E:$E,18.51,'RAW2'!$A:$A,'RAW2'!A4557)</f>
        <v>19658405</v>
      </c>
      <c r="I4557" s="1" t="str">
        <f>VLOOKUP(A4557,'volatile collection data'!$G$6:$H$69,2,FALSE)</f>
        <v>E</v>
      </c>
      <c r="J4557" s="1">
        <f>VLOOKUP(A4557,'volatile collection data'!$G$6:$I$69,3,FALSE)</f>
        <v>8</v>
      </c>
      <c r="K4557" s="1" t="str">
        <f>VLOOKUP(A4557,'volatile collection data'!$G$6:$N$69,8,FALSE)</f>
        <v>30A</v>
      </c>
      <c r="L4557" s="1">
        <f>VLOOKUP(A4557,'volatile collection data'!$G$6:$J$69,4,FALSE)</f>
        <v>4.7</v>
      </c>
      <c r="M4557" s="1">
        <f>VLOOKUP($A4557,'volatile collection data'!$G$6:$M$69,6,FALSE)</f>
        <v>11</v>
      </c>
      <c r="N4557" s="1">
        <f>VLOOKUP($A4557,'volatile collection data'!$G$6:$M$69,7,FALSE)</f>
        <v>4.7</v>
      </c>
      <c r="O4557" s="1">
        <f>VLOOKUP(A4557,'volatile collection data'!$G$6:$K$69,5,FALSE)</f>
        <v>1</v>
      </c>
      <c r="P4557" s="1" t="str">
        <f t="shared" si="429"/>
        <v>8E</v>
      </c>
      <c r="Q4557">
        <f t="shared" si="427"/>
        <v>1.275858525502007</v>
      </c>
      <c r="R4557" t="str">
        <f t="shared" si="430"/>
        <v>30A_1-E&amp;4.7%4.7@11</v>
      </c>
      <c r="S4557" t="str">
        <f t="shared" si="431"/>
        <v>8E-30A-VCS-Loc-22</v>
      </c>
      <c r="T4557" t="str">
        <f>IFERROR(IF(VLOOKUP(S4557,Bad!$A:$A,1,FALSE)='RAW2'!S4557,"yes","no"),"no")</f>
        <v>no</v>
      </c>
      <c r="U4557" t="str">
        <f>IFERROR(VLOOKUP(F4557,compounds!$A:$B,2,FALSE),"")</f>
        <v>octanal</v>
      </c>
      <c r="V4557" t="str">
        <f>VLOOKUP(B4557,'volatile collection data'!$O:$P,2,FALSE)</f>
        <v>02.may.22 30</v>
      </c>
    </row>
    <row r="4558" spans="1:22" x14ac:dyDescent="0.2">
      <c r="A4558" t="s">
        <v>399</v>
      </c>
      <c r="B4558" s="1" t="str">
        <f t="shared" si="428"/>
        <v>8E</v>
      </c>
      <c r="C4558">
        <v>9.4819999999999993</v>
      </c>
      <c r="D4558">
        <f t="shared" si="426"/>
        <v>9.48</v>
      </c>
      <c r="E4558">
        <f>VLOOKUP(D4558,'Peak Combiner'!$A$5:$D$4980,4,FALSE)</f>
        <v>9.48</v>
      </c>
      <c r="F4558">
        <f>IFERROR(VLOOKUP(D4558,rt_comb!$A:$B,2,FALSE),D4558)</f>
        <v>9.48</v>
      </c>
      <c r="G4558">
        <v>4596314</v>
      </c>
      <c r="H4558">
        <f>SUMIFS($G:$G,$E:$E,18.51,'RAW2'!$A:$A,'RAW2'!A4558)</f>
        <v>19658405</v>
      </c>
      <c r="I4558" s="1" t="str">
        <f>VLOOKUP(A4558,'volatile collection data'!$G$6:$H$69,2,FALSE)</f>
        <v>E</v>
      </c>
      <c r="J4558" s="1">
        <f>VLOOKUP(A4558,'volatile collection data'!$G$6:$I$69,3,FALSE)</f>
        <v>8</v>
      </c>
      <c r="K4558" s="1" t="str">
        <f>VLOOKUP(A4558,'volatile collection data'!$G$6:$N$69,8,FALSE)</f>
        <v>30A</v>
      </c>
      <c r="L4558" s="1">
        <f>VLOOKUP(A4558,'volatile collection data'!$G$6:$J$69,4,FALSE)</f>
        <v>4.7</v>
      </c>
      <c r="M4558" s="1">
        <f>VLOOKUP($A4558,'volatile collection data'!$G$6:$M$69,6,FALSE)</f>
        <v>11</v>
      </c>
      <c r="N4558" s="1">
        <f>VLOOKUP($A4558,'volatile collection data'!$G$6:$M$69,7,FALSE)</f>
        <v>4.7</v>
      </c>
      <c r="O4558" s="1">
        <f>VLOOKUP(A4558,'volatile collection data'!$G$6:$K$69,5,FALSE)</f>
        <v>1</v>
      </c>
      <c r="P4558" s="1" t="str">
        <f t="shared" si="429"/>
        <v>8E</v>
      </c>
      <c r="Q4558">
        <f t="shared" si="427"/>
        <v>0.2487330861624252</v>
      </c>
      <c r="R4558" t="str">
        <f t="shared" si="430"/>
        <v>30A_1-E&amp;4.7%4.7@11</v>
      </c>
      <c r="S4558" t="str">
        <f t="shared" si="431"/>
        <v>8E-30A-VCS-Loc-22</v>
      </c>
      <c r="T4558" t="str">
        <f>IFERROR(IF(VLOOKUP(S4558,Bad!$A:$A,1,FALSE)='RAW2'!S4558,"yes","no"),"no")</f>
        <v>no</v>
      </c>
      <c r="U4558" t="str">
        <f>IFERROR(VLOOKUP(F4558,compounds!$A:$B,2,FALSE),"")</f>
        <v/>
      </c>
      <c r="V4558" t="str">
        <f>VLOOKUP(B4558,'volatile collection data'!$O:$P,2,FALSE)</f>
        <v>02.may.22 30</v>
      </c>
    </row>
    <row r="4559" spans="1:22" x14ac:dyDescent="0.2">
      <c r="A4559" t="s">
        <v>399</v>
      </c>
      <c r="B4559" s="1" t="str">
        <f t="shared" si="428"/>
        <v>8E</v>
      </c>
      <c r="C4559">
        <v>9.532</v>
      </c>
      <c r="D4559">
        <f t="shared" si="426"/>
        <v>9.5299999999999994</v>
      </c>
      <c r="E4559">
        <f>VLOOKUP(D4559,'Peak Combiner'!$A$5:$D$4980,4,FALSE)</f>
        <v>9.5299999999999994</v>
      </c>
      <c r="F4559">
        <f>IFERROR(VLOOKUP(D4559,rt_comb!$A:$B,2,FALSE),D4559)</f>
        <v>9.5399999999999991</v>
      </c>
      <c r="G4559">
        <v>10276391</v>
      </c>
      <c r="H4559">
        <f>SUMIFS($G:$G,$E:$E,18.51,'RAW2'!$A:$A,'RAW2'!A4559)</f>
        <v>19658405</v>
      </c>
      <c r="I4559" s="1" t="str">
        <f>VLOOKUP(A4559,'volatile collection data'!$G$6:$H$69,2,FALSE)</f>
        <v>E</v>
      </c>
      <c r="J4559" s="1">
        <f>VLOOKUP(A4559,'volatile collection data'!$G$6:$I$69,3,FALSE)</f>
        <v>8</v>
      </c>
      <c r="K4559" s="1" t="str">
        <f>VLOOKUP(A4559,'volatile collection data'!$G$6:$N$69,8,FALSE)</f>
        <v>30A</v>
      </c>
      <c r="L4559" s="1">
        <f>VLOOKUP(A4559,'volatile collection data'!$G$6:$J$69,4,FALSE)</f>
        <v>4.7</v>
      </c>
      <c r="M4559" s="1">
        <f>VLOOKUP($A4559,'volatile collection data'!$G$6:$M$69,6,FALSE)</f>
        <v>11</v>
      </c>
      <c r="N4559" s="1">
        <f>VLOOKUP($A4559,'volatile collection data'!$G$6:$M$69,7,FALSE)</f>
        <v>4.7</v>
      </c>
      <c r="O4559" s="1">
        <f>VLOOKUP(A4559,'volatile collection data'!$G$6:$K$69,5,FALSE)</f>
        <v>1</v>
      </c>
      <c r="P4559" s="1" t="str">
        <f t="shared" si="429"/>
        <v>8E</v>
      </c>
      <c r="Q4559">
        <f t="shared" si="427"/>
        <v>0.55611484507841957</v>
      </c>
      <c r="R4559" t="str">
        <f t="shared" si="430"/>
        <v>30A_1-E&amp;4.7%4.7@11</v>
      </c>
      <c r="S4559" t="str">
        <f t="shared" si="431"/>
        <v>8E-30A-VCS-Loc-22</v>
      </c>
      <c r="T4559" t="str">
        <f>IFERROR(IF(VLOOKUP(S4559,Bad!$A:$A,1,FALSE)='RAW2'!S4559,"yes","no"),"no")</f>
        <v>no</v>
      </c>
      <c r="U4559" t="str">
        <f>IFERROR(VLOOKUP(F4559,compounds!$A:$B,2,FALSE),"")</f>
        <v>z3hex</v>
      </c>
      <c r="V4559" t="str">
        <f>VLOOKUP(B4559,'volatile collection data'!$O:$P,2,FALSE)</f>
        <v>02.may.22 30</v>
      </c>
    </row>
    <row r="4560" spans="1:22" x14ac:dyDescent="0.2">
      <c r="A4560" t="s">
        <v>399</v>
      </c>
      <c r="B4560" s="1" t="str">
        <f t="shared" si="428"/>
        <v>8E</v>
      </c>
      <c r="C4560">
        <v>9.7810000000000006</v>
      </c>
      <c r="D4560">
        <f t="shared" si="426"/>
        <v>9.7799999999999994</v>
      </c>
      <c r="E4560">
        <f>VLOOKUP(D4560,'Peak Combiner'!$A$5:$D$4980,4,FALSE)</f>
        <v>9.7799999999999994</v>
      </c>
      <c r="F4560">
        <f>IFERROR(VLOOKUP(D4560,rt_comb!$A:$B,2,FALSE),D4560)</f>
        <v>9.7799999999999994</v>
      </c>
      <c r="G4560">
        <v>16059642</v>
      </c>
      <c r="H4560">
        <f>SUMIFS($G:$G,$E:$E,18.51,'RAW2'!$A:$A,'RAW2'!A4560)</f>
        <v>19658405</v>
      </c>
      <c r="I4560" s="1" t="str">
        <f>VLOOKUP(A4560,'volatile collection data'!$G$6:$H$69,2,FALSE)</f>
        <v>E</v>
      </c>
      <c r="J4560" s="1">
        <f>VLOOKUP(A4560,'volatile collection data'!$G$6:$I$69,3,FALSE)</f>
        <v>8</v>
      </c>
      <c r="K4560" s="1" t="str">
        <f>VLOOKUP(A4560,'volatile collection data'!$G$6:$N$69,8,FALSE)</f>
        <v>30A</v>
      </c>
      <c r="L4560" s="1">
        <f>VLOOKUP(A4560,'volatile collection data'!$G$6:$J$69,4,FALSE)</f>
        <v>4.7</v>
      </c>
      <c r="M4560" s="1">
        <f>VLOOKUP($A4560,'volatile collection data'!$G$6:$M$69,6,FALSE)</f>
        <v>11</v>
      </c>
      <c r="N4560" s="1">
        <f>VLOOKUP($A4560,'volatile collection data'!$G$6:$M$69,7,FALSE)</f>
        <v>4.7</v>
      </c>
      <c r="O4560" s="1">
        <f>VLOOKUP(A4560,'volatile collection data'!$G$6:$K$69,5,FALSE)</f>
        <v>1</v>
      </c>
      <c r="P4560" s="1" t="str">
        <f t="shared" si="429"/>
        <v>8E</v>
      </c>
      <c r="Q4560">
        <f t="shared" si="427"/>
        <v>0.86907994478264605</v>
      </c>
      <c r="R4560" t="str">
        <f t="shared" si="430"/>
        <v>30A_1-E&amp;4.7%4.7@11</v>
      </c>
      <c r="S4560" t="str">
        <f t="shared" si="431"/>
        <v>8E-30A-VCS-Loc-22</v>
      </c>
      <c r="T4560" t="str">
        <f>IFERROR(IF(VLOOKUP(S4560,Bad!$A:$A,1,FALSE)='RAW2'!S4560,"yes","no"),"no")</f>
        <v>no</v>
      </c>
      <c r="U4560" t="str">
        <f>IFERROR(VLOOKUP(F4560,compounds!$A:$B,2,FALSE),"")</f>
        <v/>
      </c>
      <c r="V4560" t="str">
        <f>VLOOKUP(B4560,'volatile collection data'!$O:$P,2,FALSE)</f>
        <v>02.may.22 30</v>
      </c>
    </row>
    <row r="4561" spans="1:22" x14ac:dyDescent="0.2">
      <c r="A4561" t="s">
        <v>399</v>
      </c>
      <c r="B4561" s="1" t="str">
        <f t="shared" si="428"/>
        <v>8E</v>
      </c>
      <c r="C4561">
        <v>10.093999999999999</v>
      </c>
      <c r="D4561">
        <f t="shared" si="426"/>
        <v>10.09</v>
      </c>
      <c r="E4561">
        <f>VLOOKUP(D4561,'Peak Combiner'!$A$5:$D$4980,4,FALSE)</f>
        <v>10.1</v>
      </c>
      <c r="F4561">
        <f>IFERROR(VLOOKUP(D4561,rt_comb!$A:$B,2,FALSE),D4561)</f>
        <v>10.09</v>
      </c>
      <c r="G4561">
        <v>21492063</v>
      </c>
      <c r="H4561">
        <f>SUMIFS($G:$G,$E:$E,18.51,'RAW2'!$A:$A,'RAW2'!A4561)</f>
        <v>19658405</v>
      </c>
      <c r="I4561" s="1" t="str">
        <f>VLOOKUP(A4561,'volatile collection data'!$G$6:$H$69,2,FALSE)</f>
        <v>E</v>
      </c>
      <c r="J4561" s="1">
        <f>VLOOKUP(A4561,'volatile collection data'!$G$6:$I$69,3,FALSE)</f>
        <v>8</v>
      </c>
      <c r="K4561" s="1" t="str">
        <f>VLOOKUP(A4561,'volatile collection data'!$G$6:$N$69,8,FALSE)</f>
        <v>30A</v>
      </c>
      <c r="L4561" s="1">
        <f>VLOOKUP(A4561,'volatile collection data'!$G$6:$J$69,4,FALSE)</f>
        <v>4.7</v>
      </c>
      <c r="M4561" s="1">
        <f>VLOOKUP($A4561,'volatile collection data'!$G$6:$M$69,6,FALSE)</f>
        <v>11</v>
      </c>
      <c r="N4561" s="1">
        <f>VLOOKUP($A4561,'volatile collection data'!$G$6:$M$69,7,FALSE)</f>
        <v>4.7</v>
      </c>
      <c r="O4561" s="1">
        <f>VLOOKUP(A4561,'volatile collection data'!$G$6:$K$69,5,FALSE)</f>
        <v>1</v>
      </c>
      <c r="P4561" s="1" t="str">
        <f t="shared" si="429"/>
        <v>8E</v>
      </c>
      <c r="Q4561">
        <f t="shared" si="427"/>
        <v>1.163059607761191</v>
      </c>
      <c r="R4561" t="str">
        <f t="shared" si="430"/>
        <v>30A_1-E&amp;4.7%4.7@11</v>
      </c>
      <c r="S4561" t="str">
        <f t="shared" si="431"/>
        <v>8E-30A-VCS-Loc-22</v>
      </c>
      <c r="T4561" t="str">
        <f>IFERROR(IF(VLOOKUP(S4561,Bad!$A:$A,1,FALSE)='RAW2'!S4561,"yes","no"),"no")</f>
        <v>no</v>
      </c>
      <c r="U4561" t="str">
        <f>IFERROR(VLOOKUP(F4561,compounds!$A:$B,2,FALSE),"")</f>
        <v/>
      </c>
      <c r="V4561" t="str">
        <f>VLOOKUP(B4561,'volatile collection data'!$O:$P,2,FALSE)</f>
        <v>02.may.22 30</v>
      </c>
    </row>
    <row r="4562" spans="1:22" x14ac:dyDescent="0.2">
      <c r="A4562" t="s">
        <v>399</v>
      </c>
      <c r="B4562" s="1" t="str">
        <f t="shared" si="428"/>
        <v>8E</v>
      </c>
      <c r="C4562">
        <v>11.545999999999999</v>
      </c>
      <c r="D4562">
        <f t="shared" si="426"/>
        <v>11.55</v>
      </c>
      <c r="E4562">
        <f>VLOOKUP(D4562,'Peak Combiner'!$A$5:$D$4980,4,FALSE)</f>
        <v>11.55</v>
      </c>
      <c r="F4562">
        <f>IFERROR(VLOOKUP(D4562,rt_comb!$A:$B,2,FALSE),D4562)</f>
        <v>11.55</v>
      </c>
      <c r="G4562">
        <v>1902637</v>
      </c>
      <c r="H4562">
        <f>SUMIFS($G:$G,$E:$E,18.51,'RAW2'!$A:$A,'RAW2'!A4562)</f>
        <v>19658405</v>
      </c>
      <c r="I4562" s="1" t="str">
        <f>VLOOKUP(A4562,'volatile collection data'!$G$6:$H$69,2,FALSE)</f>
        <v>E</v>
      </c>
      <c r="J4562" s="1">
        <f>VLOOKUP(A4562,'volatile collection data'!$G$6:$I$69,3,FALSE)</f>
        <v>8</v>
      </c>
      <c r="K4562" s="1" t="str">
        <f>VLOOKUP(A4562,'volatile collection data'!$G$6:$N$69,8,FALSE)</f>
        <v>30A</v>
      </c>
      <c r="L4562" s="1">
        <f>VLOOKUP(A4562,'volatile collection data'!$G$6:$J$69,4,FALSE)</f>
        <v>4.7</v>
      </c>
      <c r="M4562" s="1">
        <f>VLOOKUP($A4562,'volatile collection data'!$G$6:$M$69,6,FALSE)</f>
        <v>11</v>
      </c>
      <c r="N4562" s="1">
        <f>VLOOKUP($A4562,'volatile collection data'!$G$6:$M$69,7,FALSE)</f>
        <v>4.7</v>
      </c>
      <c r="O4562" s="1">
        <f>VLOOKUP(A4562,'volatile collection data'!$G$6:$K$69,5,FALSE)</f>
        <v>1</v>
      </c>
      <c r="P4562" s="1" t="str">
        <f t="shared" si="429"/>
        <v>8E</v>
      </c>
      <c r="Q4562">
        <f t="shared" si="427"/>
        <v>0.10296267244944934</v>
      </c>
      <c r="R4562" t="str">
        <f t="shared" si="430"/>
        <v>30A_1-E&amp;4.7%4.7@11</v>
      </c>
      <c r="S4562" t="str">
        <f t="shared" si="431"/>
        <v>8E-30A-VCS-Loc-22</v>
      </c>
      <c r="T4562" t="str">
        <f>IFERROR(IF(VLOOKUP(S4562,Bad!$A:$A,1,FALSE)='RAW2'!S4562,"yes","no"),"no")</f>
        <v>no</v>
      </c>
      <c r="U4562" t="str">
        <f>IFERROR(VLOOKUP(F4562,compounds!$A:$B,2,FALSE),"")</f>
        <v/>
      </c>
      <c r="V4562" t="str">
        <f>VLOOKUP(B4562,'volatile collection data'!$O:$P,2,FALSE)</f>
        <v>02.may.22 30</v>
      </c>
    </row>
    <row r="4563" spans="1:22" x14ac:dyDescent="0.2">
      <c r="A4563" t="s">
        <v>399</v>
      </c>
      <c r="B4563" s="1" t="str">
        <f t="shared" si="428"/>
        <v>8E</v>
      </c>
      <c r="C4563">
        <v>12.397</v>
      </c>
      <c r="D4563">
        <f t="shared" si="426"/>
        <v>12.4</v>
      </c>
      <c r="E4563">
        <f>VLOOKUP(D4563,'Peak Combiner'!$A$5:$D$4980,4,FALSE)</f>
        <v>12.39</v>
      </c>
      <c r="F4563">
        <f>IFERROR(VLOOKUP(D4563,rt_comb!$A:$B,2,FALSE),D4563)</f>
        <v>12.39</v>
      </c>
      <c r="G4563">
        <v>11571635</v>
      </c>
      <c r="H4563">
        <f>SUMIFS($G:$G,$E:$E,18.51,'RAW2'!$A:$A,'RAW2'!A4563)</f>
        <v>19658405</v>
      </c>
      <c r="I4563" s="1" t="str">
        <f>VLOOKUP(A4563,'volatile collection data'!$G$6:$H$69,2,FALSE)</f>
        <v>E</v>
      </c>
      <c r="J4563" s="1">
        <f>VLOOKUP(A4563,'volatile collection data'!$G$6:$I$69,3,FALSE)</f>
        <v>8</v>
      </c>
      <c r="K4563" s="1" t="str">
        <f>VLOOKUP(A4563,'volatile collection data'!$G$6:$N$69,8,FALSE)</f>
        <v>30A</v>
      </c>
      <c r="L4563" s="1">
        <f>VLOOKUP(A4563,'volatile collection data'!$G$6:$J$69,4,FALSE)</f>
        <v>4.7</v>
      </c>
      <c r="M4563" s="1">
        <f>VLOOKUP($A4563,'volatile collection data'!$G$6:$M$69,6,FALSE)</f>
        <v>11</v>
      </c>
      <c r="N4563" s="1">
        <f>VLOOKUP($A4563,'volatile collection data'!$G$6:$M$69,7,FALSE)</f>
        <v>4.7</v>
      </c>
      <c r="O4563" s="1">
        <f>VLOOKUP(A4563,'volatile collection data'!$G$6:$K$69,5,FALSE)</f>
        <v>1</v>
      </c>
      <c r="P4563" s="1" t="str">
        <f t="shared" si="429"/>
        <v>8E</v>
      </c>
      <c r="Q4563">
        <f t="shared" si="427"/>
        <v>0.6262079756724922</v>
      </c>
      <c r="R4563" t="str">
        <f t="shared" si="430"/>
        <v>30A_1-E&amp;4.7%4.7@11</v>
      </c>
      <c r="S4563" t="str">
        <f t="shared" si="431"/>
        <v>8E-30A-VCS-Loc-22</v>
      </c>
      <c r="T4563" t="str">
        <f>IFERROR(IF(VLOOKUP(S4563,Bad!$A:$A,1,FALSE)='RAW2'!S4563,"yes","no"),"no")</f>
        <v>no</v>
      </c>
      <c r="U4563" t="str">
        <f>IFERROR(VLOOKUP(F4563,compounds!$A:$B,2,FALSE),"")</f>
        <v>o+C5xe</v>
      </c>
      <c r="V4563" t="str">
        <f>VLOOKUP(B4563,'volatile collection data'!$O:$P,2,FALSE)</f>
        <v>02.may.22 30</v>
      </c>
    </row>
    <row r="4564" spans="1:22" x14ac:dyDescent="0.2">
      <c r="A4564" t="s">
        <v>399</v>
      </c>
      <c r="B4564" s="1" t="str">
        <f t="shared" si="428"/>
        <v>8E</v>
      </c>
      <c r="C4564">
        <v>12.534000000000001</v>
      </c>
      <c r="D4564">
        <f t="shared" si="426"/>
        <v>12.53</v>
      </c>
      <c r="E4564">
        <f>VLOOKUP(D4564,'Peak Combiner'!$A$5:$D$4980,4,FALSE)</f>
        <v>12.53</v>
      </c>
      <c r="F4564">
        <f>IFERROR(VLOOKUP(D4564,rt_comb!$A:$B,2,FALSE),D4564)</f>
        <v>12.54</v>
      </c>
      <c r="G4564">
        <v>16069286</v>
      </c>
      <c r="H4564">
        <f>SUMIFS($G:$G,$E:$E,18.51,'RAW2'!$A:$A,'RAW2'!A4564)</f>
        <v>19658405</v>
      </c>
      <c r="I4564" s="1" t="str">
        <f>VLOOKUP(A4564,'volatile collection data'!$G$6:$H$69,2,FALSE)</f>
        <v>E</v>
      </c>
      <c r="J4564" s="1">
        <f>VLOOKUP(A4564,'volatile collection data'!$G$6:$I$69,3,FALSE)</f>
        <v>8</v>
      </c>
      <c r="K4564" s="1" t="str">
        <f>VLOOKUP(A4564,'volatile collection data'!$G$6:$N$69,8,FALSE)</f>
        <v>30A</v>
      </c>
      <c r="L4564" s="1">
        <f>VLOOKUP(A4564,'volatile collection data'!$G$6:$J$69,4,FALSE)</f>
        <v>4.7</v>
      </c>
      <c r="M4564" s="1">
        <f>VLOOKUP($A4564,'volatile collection data'!$G$6:$M$69,6,FALSE)</f>
        <v>11</v>
      </c>
      <c r="N4564" s="1">
        <f>VLOOKUP($A4564,'volatile collection data'!$G$6:$M$69,7,FALSE)</f>
        <v>4.7</v>
      </c>
      <c r="O4564" s="1">
        <f>VLOOKUP(A4564,'volatile collection data'!$G$6:$K$69,5,FALSE)</f>
        <v>1</v>
      </c>
      <c r="P4564" s="1" t="str">
        <f t="shared" si="429"/>
        <v>8E</v>
      </c>
      <c r="Q4564">
        <f t="shared" si="427"/>
        <v>0.8696018372997697</v>
      </c>
      <c r="R4564" t="str">
        <f t="shared" si="430"/>
        <v>30A_1-E&amp;4.7%4.7@11</v>
      </c>
      <c r="S4564" t="str">
        <f t="shared" si="431"/>
        <v>8E-30A-VCS-Loc-22</v>
      </c>
      <c r="T4564" t="str">
        <f>IFERROR(IF(VLOOKUP(S4564,Bad!$A:$A,1,FALSE)='RAW2'!S4564,"yes","no"),"no")</f>
        <v>no</v>
      </c>
      <c r="U4564" t="str">
        <f>IFERROR(VLOOKUP(F4564,compounds!$A:$B,2,FALSE),"")</f>
        <v>nonanal</v>
      </c>
      <c r="V4564" t="str">
        <f>VLOOKUP(B4564,'volatile collection data'!$O:$P,2,FALSE)</f>
        <v>02.may.22 30</v>
      </c>
    </row>
    <row r="4565" spans="1:22" x14ac:dyDescent="0.2">
      <c r="A4565" t="s">
        <v>399</v>
      </c>
      <c r="B4565" s="1" t="str">
        <f t="shared" si="428"/>
        <v>8E</v>
      </c>
      <c r="C4565">
        <v>12.791</v>
      </c>
      <c r="D4565">
        <f t="shared" si="426"/>
        <v>12.79</v>
      </c>
      <c r="E4565">
        <f>VLOOKUP(D4565,'Peak Combiner'!$A$5:$D$4980,4,FALSE)</f>
        <v>12.79</v>
      </c>
      <c r="F4565">
        <f>IFERROR(VLOOKUP(D4565,rt_comb!$A:$B,2,FALSE),D4565)</f>
        <v>12.79</v>
      </c>
      <c r="G4565">
        <v>4081150</v>
      </c>
      <c r="H4565">
        <f>SUMIFS($G:$G,$E:$E,18.51,'RAW2'!$A:$A,'RAW2'!A4565)</f>
        <v>19658405</v>
      </c>
      <c r="I4565" s="1" t="str">
        <f>VLOOKUP(A4565,'volatile collection data'!$G$6:$H$69,2,FALSE)</f>
        <v>E</v>
      </c>
      <c r="J4565" s="1">
        <f>VLOOKUP(A4565,'volatile collection data'!$G$6:$I$69,3,FALSE)</f>
        <v>8</v>
      </c>
      <c r="K4565" s="1" t="str">
        <f>VLOOKUP(A4565,'volatile collection data'!$G$6:$N$69,8,FALSE)</f>
        <v>30A</v>
      </c>
      <c r="L4565" s="1">
        <f>VLOOKUP(A4565,'volatile collection data'!$G$6:$J$69,4,FALSE)</f>
        <v>4.7</v>
      </c>
      <c r="M4565" s="1">
        <f>VLOOKUP($A4565,'volatile collection data'!$G$6:$M$69,6,FALSE)</f>
        <v>11</v>
      </c>
      <c r="N4565" s="1">
        <f>VLOOKUP($A4565,'volatile collection data'!$G$6:$M$69,7,FALSE)</f>
        <v>4.7</v>
      </c>
      <c r="O4565" s="1">
        <f>VLOOKUP(A4565,'volatile collection data'!$G$6:$K$69,5,FALSE)</f>
        <v>1</v>
      </c>
      <c r="P4565" s="1" t="str">
        <f t="shared" si="429"/>
        <v>8E</v>
      </c>
      <c r="Q4565">
        <f t="shared" si="427"/>
        <v>0.22085458795717217</v>
      </c>
      <c r="R4565" t="str">
        <f t="shared" si="430"/>
        <v>30A_1-E&amp;4.7%4.7@11</v>
      </c>
      <c r="S4565" t="str">
        <f t="shared" si="431"/>
        <v>8E-30A-VCS-Loc-22</v>
      </c>
      <c r="T4565" t="str">
        <f>IFERROR(IF(VLOOKUP(S4565,Bad!$A:$A,1,FALSE)='RAW2'!S4565,"yes","no"),"no")</f>
        <v>no</v>
      </c>
      <c r="U4565" t="str">
        <f>IFERROR(VLOOKUP(F4565,compounds!$A:$B,2,FALSE),"")</f>
        <v/>
      </c>
      <c r="V4565" t="str">
        <f>VLOOKUP(B4565,'volatile collection data'!$O:$P,2,FALSE)</f>
        <v>02.may.22 30</v>
      </c>
    </row>
    <row r="4566" spans="1:22" x14ac:dyDescent="0.2">
      <c r="A4566" t="s">
        <v>399</v>
      </c>
      <c r="B4566" s="1" t="str">
        <f t="shared" si="428"/>
        <v>8E</v>
      </c>
      <c r="C4566">
        <v>12.911</v>
      </c>
      <c r="D4566">
        <f t="shared" si="426"/>
        <v>12.91</v>
      </c>
      <c r="E4566">
        <f>VLOOKUP(D4566,'Peak Combiner'!$A$5:$D$4980,4,FALSE)</f>
        <v>12.91</v>
      </c>
      <c r="F4566">
        <f>IFERROR(VLOOKUP(D4566,rt_comb!$A:$B,2,FALSE),D4566)</f>
        <v>12.91</v>
      </c>
      <c r="G4566">
        <v>37516731</v>
      </c>
      <c r="H4566">
        <f>SUMIFS($G:$G,$E:$E,18.51,'RAW2'!$A:$A,'RAW2'!A4566)</f>
        <v>19658405</v>
      </c>
      <c r="I4566" s="1" t="str">
        <f>VLOOKUP(A4566,'volatile collection data'!$G$6:$H$69,2,FALSE)</f>
        <v>E</v>
      </c>
      <c r="J4566" s="1">
        <f>VLOOKUP(A4566,'volatile collection data'!$G$6:$I$69,3,FALSE)</f>
        <v>8</v>
      </c>
      <c r="K4566" s="1" t="str">
        <f>VLOOKUP(A4566,'volatile collection data'!$G$6:$N$69,8,FALSE)</f>
        <v>30A</v>
      </c>
      <c r="L4566" s="1">
        <f>VLOOKUP(A4566,'volatile collection data'!$G$6:$J$69,4,FALSE)</f>
        <v>4.7</v>
      </c>
      <c r="M4566" s="1">
        <f>VLOOKUP($A4566,'volatile collection data'!$G$6:$M$69,6,FALSE)</f>
        <v>11</v>
      </c>
      <c r="N4566" s="1">
        <f>VLOOKUP($A4566,'volatile collection data'!$G$6:$M$69,7,FALSE)</f>
        <v>4.7</v>
      </c>
      <c r="O4566" s="1">
        <f>VLOOKUP(A4566,'volatile collection data'!$G$6:$K$69,5,FALSE)</f>
        <v>1</v>
      </c>
      <c r="P4566" s="1" t="str">
        <f t="shared" si="429"/>
        <v>8E</v>
      </c>
      <c r="Q4566">
        <f t="shared" si="427"/>
        <v>2.030246907490552</v>
      </c>
      <c r="R4566" t="str">
        <f t="shared" si="430"/>
        <v>30A_1-E&amp;4.7%4.7@11</v>
      </c>
      <c r="S4566" t="str">
        <f t="shared" si="431"/>
        <v>8E-30A-VCS-Loc-22</v>
      </c>
      <c r="T4566" t="str">
        <f>IFERROR(IF(VLOOKUP(S4566,Bad!$A:$A,1,FALSE)='RAW2'!S4566,"yes","no"),"no")</f>
        <v>no</v>
      </c>
      <c r="U4566" t="str">
        <f>IFERROR(VLOOKUP(F4566,compounds!$A:$B,2,FALSE),"")</f>
        <v>cyclohexene</v>
      </c>
      <c r="V4566" t="str">
        <f>VLOOKUP(B4566,'volatile collection data'!$O:$P,2,FALSE)</f>
        <v>02.may.22 30</v>
      </c>
    </row>
    <row r="4567" spans="1:22" x14ac:dyDescent="0.2">
      <c r="A4567" t="s">
        <v>399</v>
      </c>
      <c r="B4567" s="1" t="str">
        <f t="shared" si="428"/>
        <v>8E</v>
      </c>
      <c r="C4567">
        <v>14.254</v>
      </c>
      <c r="D4567">
        <f t="shared" si="426"/>
        <v>14.25</v>
      </c>
      <c r="E4567">
        <f>VLOOKUP(D4567,'Peak Combiner'!$A$5:$D$4980,4,FALSE)</f>
        <v>14.25</v>
      </c>
      <c r="F4567">
        <f>IFERROR(VLOOKUP(D4567,rt_comb!$A:$B,2,FALSE),D4567)</f>
        <v>14.25</v>
      </c>
      <c r="G4567">
        <v>1509968</v>
      </c>
      <c r="H4567">
        <f>SUMIFS($G:$G,$E:$E,18.51,'RAW2'!$A:$A,'RAW2'!A4567)</f>
        <v>19658405</v>
      </c>
      <c r="I4567" s="1" t="str">
        <f>VLOOKUP(A4567,'volatile collection data'!$G$6:$H$69,2,FALSE)</f>
        <v>E</v>
      </c>
      <c r="J4567" s="1">
        <f>VLOOKUP(A4567,'volatile collection data'!$G$6:$I$69,3,FALSE)</f>
        <v>8</v>
      </c>
      <c r="K4567" s="1" t="str">
        <f>VLOOKUP(A4567,'volatile collection data'!$G$6:$N$69,8,FALSE)</f>
        <v>30A</v>
      </c>
      <c r="L4567" s="1">
        <f>VLOOKUP(A4567,'volatile collection data'!$G$6:$J$69,4,FALSE)</f>
        <v>4.7</v>
      </c>
      <c r="M4567" s="1">
        <f>VLOOKUP($A4567,'volatile collection data'!$G$6:$M$69,6,FALSE)</f>
        <v>11</v>
      </c>
      <c r="N4567" s="1">
        <f>VLOOKUP($A4567,'volatile collection data'!$G$6:$M$69,7,FALSE)</f>
        <v>4.7</v>
      </c>
      <c r="O4567" s="1">
        <f>VLOOKUP(A4567,'volatile collection data'!$G$6:$K$69,5,FALSE)</f>
        <v>1</v>
      </c>
      <c r="P4567" s="1" t="str">
        <f t="shared" si="429"/>
        <v>8E</v>
      </c>
      <c r="Q4567">
        <f t="shared" si="427"/>
        <v>8.1713085887192421E-2</v>
      </c>
      <c r="R4567" t="str">
        <f t="shared" si="430"/>
        <v>30A_1-E&amp;4.7%4.7@11</v>
      </c>
      <c r="S4567" t="str">
        <f t="shared" si="431"/>
        <v>8E-30A-VCS-Loc-22</v>
      </c>
      <c r="T4567" t="str">
        <f>IFERROR(IF(VLOOKUP(S4567,Bad!$A:$A,1,FALSE)='RAW2'!S4567,"yes","no"),"no")</f>
        <v>no</v>
      </c>
      <c r="U4567" t="str">
        <f>IFERROR(VLOOKUP(F4567,compounds!$A:$B,2,FALSE),"")</f>
        <v>p-trimethyl</v>
      </c>
      <c r="V4567" t="str">
        <f>VLOOKUP(B4567,'volatile collection data'!$O:$P,2,FALSE)</f>
        <v>02.may.22 30</v>
      </c>
    </row>
    <row r="4568" spans="1:22" x14ac:dyDescent="0.2">
      <c r="A4568" t="s">
        <v>399</v>
      </c>
      <c r="B4568" s="1" t="str">
        <f t="shared" si="428"/>
        <v>8E</v>
      </c>
      <c r="C4568">
        <v>14.670999999999999</v>
      </c>
      <c r="D4568">
        <f t="shared" si="426"/>
        <v>14.67</v>
      </c>
      <c r="E4568">
        <f>VLOOKUP(D4568,'Peak Combiner'!$A$5:$D$4980,4,FALSE)</f>
        <v>14.67</v>
      </c>
      <c r="F4568">
        <f>IFERROR(VLOOKUP(D4568,rt_comb!$A:$B,2,FALSE),D4568)</f>
        <v>14.67</v>
      </c>
      <c r="G4568">
        <v>4756436</v>
      </c>
      <c r="H4568">
        <f>SUMIFS($G:$G,$E:$E,18.51,'RAW2'!$A:$A,'RAW2'!A4568)</f>
        <v>19658405</v>
      </c>
      <c r="I4568" s="1" t="str">
        <f>VLOOKUP(A4568,'volatile collection data'!$G$6:$H$69,2,FALSE)</f>
        <v>E</v>
      </c>
      <c r="J4568" s="1">
        <f>VLOOKUP(A4568,'volatile collection data'!$G$6:$I$69,3,FALSE)</f>
        <v>8</v>
      </c>
      <c r="K4568" s="1" t="str">
        <f>VLOOKUP(A4568,'volatile collection data'!$G$6:$N$69,8,FALSE)</f>
        <v>30A</v>
      </c>
      <c r="L4568" s="1">
        <f>VLOOKUP(A4568,'volatile collection data'!$G$6:$J$69,4,FALSE)</f>
        <v>4.7</v>
      </c>
      <c r="M4568" s="1">
        <f>VLOOKUP($A4568,'volatile collection data'!$G$6:$M$69,6,FALSE)</f>
        <v>11</v>
      </c>
      <c r="N4568" s="1">
        <f>VLOOKUP($A4568,'volatile collection data'!$G$6:$M$69,7,FALSE)</f>
        <v>4.7</v>
      </c>
      <c r="O4568" s="1">
        <f>VLOOKUP(A4568,'volatile collection data'!$G$6:$K$69,5,FALSE)</f>
        <v>1</v>
      </c>
      <c r="P4568" s="1" t="str">
        <f t="shared" si="429"/>
        <v>8E</v>
      </c>
      <c r="Q4568">
        <f t="shared" si="427"/>
        <v>0.25739821200511132</v>
      </c>
      <c r="R4568" t="str">
        <f t="shared" si="430"/>
        <v>30A_1-E&amp;4.7%4.7@11</v>
      </c>
      <c r="S4568" t="str">
        <f t="shared" si="431"/>
        <v>8E-30A-VCS-Loc-22</v>
      </c>
      <c r="T4568" t="str">
        <f>IFERROR(IF(VLOOKUP(S4568,Bad!$A:$A,1,FALSE)='RAW2'!S4568,"yes","no"),"no")</f>
        <v>no</v>
      </c>
      <c r="U4568" t="str">
        <f>IFERROR(VLOOKUP(F4568,compounds!$A:$B,2,FALSE),"")</f>
        <v/>
      </c>
      <c r="V4568" t="str">
        <f>VLOOKUP(B4568,'volatile collection data'!$O:$P,2,FALSE)</f>
        <v>02.may.22 30</v>
      </c>
    </row>
    <row r="4569" spans="1:22" x14ac:dyDescent="0.2">
      <c r="A4569" t="s">
        <v>399</v>
      </c>
      <c r="B4569" s="1" t="str">
        <f t="shared" si="428"/>
        <v>8E</v>
      </c>
      <c r="C4569">
        <v>15.029</v>
      </c>
      <c r="D4569">
        <f t="shared" si="426"/>
        <v>15.03</v>
      </c>
      <c r="E4569">
        <f>VLOOKUP(D4569,'Peak Combiner'!$A$5:$D$4980,4,FALSE)</f>
        <v>15.02</v>
      </c>
      <c r="F4569">
        <f>IFERROR(VLOOKUP(D4569,rt_comb!$A:$B,2,FALSE),D4569)</f>
        <v>15.03</v>
      </c>
      <c r="G4569">
        <v>2295656</v>
      </c>
      <c r="H4569">
        <f>SUMIFS($G:$G,$E:$E,18.51,'RAW2'!$A:$A,'RAW2'!A4569)</f>
        <v>19658405</v>
      </c>
      <c r="I4569" s="1" t="str">
        <f>VLOOKUP(A4569,'volatile collection data'!$G$6:$H$69,2,FALSE)</f>
        <v>E</v>
      </c>
      <c r="J4569" s="1">
        <f>VLOOKUP(A4569,'volatile collection data'!$G$6:$I$69,3,FALSE)</f>
        <v>8</v>
      </c>
      <c r="K4569" s="1" t="str">
        <f>VLOOKUP(A4569,'volatile collection data'!$G$6:$N$69,8,FALSE)</f>
        <v>30A</v>
      </c>
      <c r="L4569" s="1">
        <f>VLOOKUP(A4569,'volatile collection data'!$G$6:$J$69,4,FALSE)</f>
        <v>4.7</v>
      </c>
      <c r="M4569" s="1">
        <f>VLOOKUP($A4569,'volatile collection data'!$G$6:$M$69,6,FALSE)</f>
        <v>11</v>
      </c>
      <c r="N4569" s="1">
        <f>VLOOKUP($A4569,'volatile collection data'!$G$6:$M$69,7,FALSE)</f>
        <v>4.7</v>
      </c>
      <c r="O4569" s="1">
        <f>VLOOKUP(A4569,'volatile collection data'!$G$6:$K$69,5,FALSE)</f>
        <v>1</v>
      </c>
      <c r="P4569" s="1" t="str">
        <f t="shared" si="429"/>
        <v>8E</v>
      </c>
      <c r="Q4569">
        <f t="shared" si="427"/>
        <v>0.12423119953234013</v>
      </c>
      <c r="R4569" t="str">
        <f t="shared" si="430"/>
        <v>30A_1-E&amp;4.7%4.7@11</v>
      </c>
      <c r="S4569" t="str">
        <f t="shared" si="431"/>
        <v>8E-30A-VCS-Loc-22</v>
      </c>
      <c r="T4569" t="str">
        <f>IFERROR(IF(VLOOKUP(S4569,Bad!$A:$A,1,FALSE)='RAW2'!S4569,"yes","no"),"no")</f>
        <v>no</v>
      </c>
      <c r="U4569" t="str">
        <f>IFERROR(VLOOKUP(F4569,compounds!$A:$B,2,FALSE),"")</f>
        <v/>
      </c>
      <c r="V4569" t="str">
        <f>VLOOKUP(B4569,'volatile collection data'!$O:$P,2,FALSE)</f>
        <v>02.may.22 30</v>
      </c>
    </row>
    <row r="4570" spans="1:22" x14ac:dyDescent="0.2">
      <c r="A4570" t="s">
        <v>399</v>
      </c>
      <c r="B4570" s="1" t="str">
        <f t="shared" si="428"/>
        <v>8E</v>
      </c>
      <c r="C4570">
        <v>15.2</v>
      </c>
      <c r="D4570">
        <f t="shared" si="426"/>
        <v>15.2</v>
      </c>
      <c r="E4570">
        <f>VLOOKUP(D4570,'Peak Combiner'!$A$5:$D$4980,4,FALSE)</f>
        <v>15.2</v>
      </c>
      <c r="F4570">
        <f>IFERROR(VLOOKUP(D4570,rt_comb!$A:$B,2,FALSE),D4570)</f>
        <v>15.2</v>
      </c>
      <c r="G4570">
        <v>9831283</v>
      </c>
      <c r="H4570">
        <f>SUMIFS($G:$G,$E:$E,18.51,'RAW2'!$A:$A,'RAW2'!A4570)</f>
        <v>19658405</v>
      </c>
      <c r="I4570" s="1" t="str">
        <f>VLOOKUP(A4570,'volatile collection data'!$G$6:$H$69,2,FALSE)</f>
        <v>E</v>
      </c>
      <c r="J4570" s="1">
        <f>VLOOKUP(A4570,'volatile collection data'!$G$6:$I$69,3,FALSE)</f>
        <v>8</v>
      </c>
      <c r="K4570" s="1" t="str">
        <f>VLOOKUP(A4570,'volatile collection data'!$G$6:$N$69,8,FALSE)</f>
        <v>30A</v>
      </c>
      <c r="L4570" s="1">
        <f>VLOOKUP(A4570,'volatile collection data'!$G$6:$J$69,4,FALSE)</f>
        <v>4.7</v>
      </c>
      <c r="M4570" s="1">
        <f>VLOOKUP($A4570,'volatile collection data'!$G$6:$M$69,6,FALSE)</f>
        <v>11</v>
      </c>
      <c r="N4570" s="1">
        <f>VLOOKUP($A4570,'volatile collection data'!$G$6:$M$69,7,FALSE)</f>
        <v>4.7</v>
      </c>
      <c r="O4570" s="1">
        <f>VLOOKUP(A4570,'volatile collection data'!$G$6:$K$69,5,FALSE)</f>
        <v>1</v>
      </c>
      <c r="P4570" s="1" t="str">
        <f t="shared" si="429"/>
        <v>8E</v>
      </c>
      <c r="Q4570">
        <f t="shared" si="427"/>
        <v>0.53202748148324641</v>
      </c>
      <c r="R4570" t="str">
        <f t="shared" si="430"/>
        <v>30A_1-E&amp;4.7%4.7@11</v>
      </c>
      <c r="S4570" t="str">
        <f t="shared" si="431"/>
        <v>8E-30A-VCS-Loc-22</v>
      </c>
      <c r="T4570" t="str">
        <f>IFERROR(IF(VLOOKUP(S4570,Bad!$A:$A,1,FALSE)='RAW2'!S4570,"yes","no"),"no")</f>
        <v>no</v>
      </c>
      <c r="U4570" t="str">
        <f>IFERROR(VLOOKUP(F4570,compounds!$A:$B,2,FALSE),"")</f>
        <v/>
      </c>
      <c r="V4570" t="str">
        <f>VLOOKUP(B4570,'volatile collection data'!$O:$P,2,FALSE)</f>
        <v>02.may.22 30</v>
      </c>
    </row>
    <row r="4571" spans="1:22" x14ac:dyDescent="0.2">
      <c r="A4571" t="s">
        <v>399</v>
      </c>
      <c r="B4571" s="1" t="str">
        <f t="shared" si="428"/>
        <v>8E</v>
      </c>
      <c r="C4571">
        <v>15.398</v>
      </c>
      <c r="D4571">
        <f t="shared" si="426"/>
        <v>15.4</v>
      </c>
      <c r="E4571">
        <f>VLOOKUP(D4571,'Peak Combiner'!$A$5:$D$4980,4,FALSE)</f>
        <v>15.4</v>
      </c>
      <c r="F4571">
        <f>IFERROR(VLOOKUP(D4571,rt_comb!$A:$B,2,FALSE),D4571)</f>
        <v>15.4</v>
      </c>
      <c r="G4571">
        <v>4007742</v>
      </c>
      <c r="H4571">
        <f>SUMIFS($G:$G,$E:$E,18.51,'RAW2'!$A:$A,'RAW2'!A4571)</f>
        <v>19658405</v>
      </c>
      <c r="I4571" s="1" t="str">
        <f>VLOOKUP(A4571,'volatile collection data'!$G$6:$H$69,2,FALSE)</f>
        <v>E</v>
      </c>
      <c r="J4571" s="1">
        <f>VLOOKUP(A4571,'volatile collection data'!$G$6:$I$69,3,FALSE)</f>
        <v>8</v>
      </c>
      <c r="K4571" s="1" t="str">
        <f>VLOOKUP(A4571,'volatile collection data'!$G$6:$N$69,8,FALSE)</f>
        <v>30A</v>
      </c>
      <c r="L4571" s="1">
        <f>VLOOKUP(A4571,'volatile collection data'!$G$6:$J$69,4,FALSE)</f>
        <v>4.7</v>
      </c>
      <c r="M4571" s="1">
        <f>VLOOKUP($A4571,'volatile collection data'!$G$6:$M$69,6,FALSE)</f>
        <v>11</v>
      </c>
      <c r="N4571" s="1">
        <f>VLOOKUP($A4571,'volatile collection data'!$G$6:$M$69,7,FALSE)</f>
        <v>4.7</v>
      </c>
      <c r="O4571" s="1">
        <f>VLOOKUP(A4571,'volatile collection data'!$G$6:$K$69,5,FALSE)</f>
        <v>1</v>
      </c>
      <c r="P4571" s="1" t="str">
        <f t="shared" si="429"/>
        <v>8E</v>
      </c>
      <c r="Q4571">
        <f t="shared" si="427"/>
        <v>0.2168820572751928</v>
      </c>
      <c r="R4571" t="str">
        <f t="shared" si="430"/>
        <v>30A_1-E&amp;4.7%4.7@11</v>
      </c>
      <c r="S4571" t="str">
        <f t="shared" si="431"/>
        <v>8E-30A-VCS-Loc-22</v>
      </c>
      <c r="T4571" t="str">
        <f>IFERROR(IF(VLOOKUP(S4571,Bad!$A:$A,1,FALSE)='RAW2'!S4571,"yes","no"),"no")</f>
        <v>no</v>
      </c>
      <c r="U4571" t="str">
        <f>IFERROR(VLOOKUP(F4571,compounds!$A:$B,2,FALSE),"")</f>
        <v/>
      </c>
      <c r="V4571" t="str">
        <f>VLOOKUP(B4571,'volatile collection data'!$O:$P,2,FALSE)</f>
        <v>02.may.22 30</v>
      </c>
    </row>
    <row r="4572" spans="1:22" x14ac:dyDescent="0.2">
      <c r="A4572" t="s">
        <v>399</v>
      </c>
      <c r="B4572" s="1" t="str">
        <f t="shared" si="428"/>
        <v>8E</v>
      </c>
      <c r="C4572">
        <v>15.555</v>
      </c>
      <c r="D4572">
        <f t="shared" si="426"/>
        <v>15.56</v>
      </c>
      <c r="E4572">
        <f>VLOOKUP(D4572,'Peak Combiner'!$A$5:$D$4980,4,FALSE)</f>
        <v>15.55</v>
      </c>
      <c r="F4572">
        <f>IFERROR(VLOOKUP(D4572,rt_comb!$A:$B,2,FALSE),D4572)</f>
        <v>15.56</v>
      </c>
      <c r="G4572">
        <v>9158698</v>
      </c>
      <c r="H4572">
        <f>SUMIFS($G:$G,$E:$E,18.51,'RAW2'!$A:$A,'RAW2'!A4572)</f>
        <v>19658405</v>
      </c>
      <c r="I4572" s="1" t="str">
        <f>VLOOKUP(A4572,'volatile collection data'!$G$6:$H$69,2,FALSE)</f>
        <v>E</v>
      </c>
      <c r="J4572" s="1">
        <f>VLOOKUP(A4572,'volatile collection data'!$G$6:$I$69,3,FALSE)</f>
        <v>8</v>
      </c>
      <c r="K4572" s="1" t="str">
        <f>VLOOKUP(A4572,'volatile collection data'!$G$6:$N$69,8,FALSE)</f>
        <v>30A</v>
      </c>
      <c r="L4572" s="1">
        <f>VLOOKUP(A4572,'volatile collection data'!$G$6:$J$69,4,FALSE)</f>
        <v>4.7</v>
      </c>
      <c r="M4572" s="1">
        <f>VLOOKUP($A4572,'volatile collection data'!$G$6:$M$69,6,FALSE)</f>
        <v>11</v>
      </c>
      <c r="N4572" s="1">
        <f>VLOOKUP($A4572,'volatile collection data'!$G$6:$M$69,7,FALSE)</f>
        <v>4.7</v>
      </c>
      <c r="O4572" s="1">
        <f>VLOOKUP(A4572,'volatile collection data'!$G$6:$K$69,5,FALSE)</f>
        <v>1</v>
      </c>
      <c r="P4572" s="1" t="str">
        <f t="shared" si="429"/>
        <v>8E</v>
      </c>
      <c r="Q4572">
        <f t="shared" si="427"/>
        <v>0.49563002413882767</v>
      </c>
      <c r="R4572" t="str">
        <f t="shared" si="430"/>
        <v>30A_1-E&amp;4.7%4.7@11</v>
      </c>
      <c r="S4572" t="str">
        <f t="shared" si="431"/>
        <v>8E-30A-VCS-Loc-22</v>
      </c>
      <c r="T4572" t="str">
        <f>IFERROR(IF(VLOOKUP(S4572,Bad!$A:$A,1,FALSE)='RAW2'!S4572,"yes","no"),"no")</f>
        <v>no</v>
      </c>
      <c r="U4572" t="str">
        <f>IFERROR(VLOOKUP(F4572,compounds!$A:$B,2,FALSE),"")</f>
        <v>decanal</v>
      </c>
      <c r="V4572" t="str">
        <f>VLOOKUP(B4572,'volatile collection data'!$O:$P,2,FALSE)</f>
        <v>02.may.22 30</v>
      </c>
    </row>
    <row r="4573" spans="1:22" x14ac:dyDescent="0.2">
      <c r="A4573" t="s">
        <v>399</v>
      </c>
      <c r="B4573" s="1" t="str">
        <f t="shared" si="428"/>
        <v>8E</v>
      </c>
      <c r="C4573">
        <v>15.769</v>
      </c>
      <c r="D4573">
        <f t="shared" si="426"/>
        <v>15.77</v>
      </c>
      <c r="E4573">
        <f>VLOOKUP(D4573,'Peak Combiner'!$A$5:$D$4980,4,FALSE)</f>
        <v>15.77</v>
      </c>
      <c r="F4573">
        <f>IFERROR(VLOOKUP(D4573,rt_comb!$A:$B,2,FALSE),D4573)</f>
        <v>15.77</v>
      </c>
      <c r="G4573">
        <v>1381940</v>
      </c>
      <c r="H4573">
        <f>SUMIFS($G:$G,$E:$E,18.51,'RAW2'!$A:$A,'RAW2'!A4573)</f>
        <v>19658405</v>
      </c>
      <c r="I4573" s="1" t="str">
        <f>VLOOKUP(A4573,'volatile collection data'!$G$6:$H$69,2,FALSE)</f>
        <v>E</v>
      </c>
      <c r="J4573" s="1">
        <f>VLOOKUP(A4573,'volatile collection data'!$G$6:$I$69,3,FALSE)</f>
        <v>8</v>
      </c>
      <c r="K4573" s="1" t="str">
        <f>VLOOKUP(A4573,'volatile collection data'!$G$6:$N$69,8,FALSE)</f>
        <v>30A</v>
      </c>
      <c r="L4573" s="1">
        <f>VLOOKUP(A4573,'volatile collection data'!$G$6:$J$69,4,FALSE)</f>
        <v>4.7</v>
      </c>
      <c r="M4573" s="1">
        <f>VLOOKUP($A4573,'volatile collection data'!$G$6:$M$69,6,FALSE)</f>
        <v>11</v>
      </c>
      <c r="N4573" s="1">
        <f>VLOOKUP($A4573,'volatile collection data'!$G$6:$M$69,7,FALSE)</f>
        <v>4.7</v>
      </c>
      <c r="O4573" s="1">
        <f>VLOOKUP(A4573,'volatile collection data'!$G$6:$K$69,5,FALSE)</f>
        <v>1</v>
      </c>
      <c r="P4573" s="1" t="str">
        <f t="shared" si="429"/>
        <v>8E</v>
      </c>
      <c r="Q4573">
        <f t="shared" si="427"/>
        <v>7.478475167086103E-2</v>
      </c>
      <c r="R4573" t="str">
        <f t="shared" si="430"/>
        <v>30A_1-E&amp;4.7%4.7@11</v>
      </c>
      <c r="S4573" t="str">
        <f t="shared" si="431"/>
        <v>8E-30A-VCS-Loc-22</v>
      </c>
      <c r="T4573" t="str">
        <f>IFERROR(IF(VLOOKUP(S4573,Bad!$A:$A,1,FALSE)='RAW2'!S4573,"yes","no"),"no")</f>
        <v>no</v>
      </c>
      <c r="U4573" t="str">
        <f>IFERROR(VLOOKUP(F4573,compounds!$A:$B,2,FALSE),"")</f>
        <v>caprylyl acetate</v>
      </c>
      <c r="V4573" t="str">
        <f>VLOOKUP(B4573,'volatile collection data'!$O:$P,2,FALSE)</f>
        <v>02.may.22 30</v>
      </c>
    </row>
    <row r="4574" spans="1:22" x14ac:dyDescent="0.2">
      <c r="A4574" t="s">
        <v>399</v>
      </c>
      <c r="B4574" s="1" t="str">
        <f t="shared" si="428"/>
        <v>8E</v>
      </c>
      <c r="C4574">
        <v>16.338000000000001</v>
      </c>
      <c r="D4574">
        <f t="shared" si="426"/>
        <v>16.34</v>
      </c>
      <c r="E4574">
        <f>VLOOKUP(D4574,'Peak Combiner'!$A$5:$D$4980,4,FALSE)</f>
        <v>16.34</v>
      </c>
      <c r="F4574">
        <f>IFERROR(VLOOKUP(D4574,rt_comb!$A:$B,2,FALSE),D4574)</f>
        <v>16.34</v>
      </c>
      <c r="G4574">
        <v>1110440</v>
      </c>
      <c r="H4574">
        <f>SUMIFS($G:$G,$E:$E,18.51,'RAW2'!$A:$A,'RAW2'!A4574)</f>
        <v>19658405</v>
      </c>
      <c r="I4574" s="1" t="str">
        <f>VLOOKUP(A4574,'volatile collection data'!$G$6:$H$69,2,FALSE)</f>
        <v>E</v>
      </c>
      <c r="J4574" s="1">
        <f>VLOOKUP(A4574,'volatile collection data'!$G$6:$I$69,3,FALSE)</f>
        <v>8</v>
      </c>
      <c r="K4574" s="1" t="str">
        <f>VLOOKUP(A4574,'volatile collection data'!$G$6:$N$69,8,FALSE)</f>
        <v>30A</v>
      </c>
      <c r="L4574" s="1">
        <f>VLOOKUP(A4574,'volatile collection data'!$G$6:$J$69,4,FALSE)</f>
        <v>4.7</v>
      </c>
      <c r="M4574" s="1">
        <f>VLOOKUP($A4574,'volatile collection data'!$G$6:$M$69,6,FALSE)</f>
        <v>11</v>
      </c>
      <c r="N4574" s="1">
        <f>VLOOKUP($A4574,'volatile collection data'!$G$6:$M$69,7,FALSE)</f>
        <v>4.7</v>
      </c>
      <c r="O4574" s="1">
        <f>VLOOKUP(A4574,'volatile collection data'!$G$6:$K$69,5,FALSE)</f>
        <v>1</v>
      </c>
      <c r="P4574" s="1" t="str">
        <f t="shared" si="429"/>
        <v>8E</v>
      </c>
      <c r="Q4574">
        <f t="shared" si="427"/>
        <v>6.0092319236284442E-2</v>
      </c>
      <c r="R4574" t="str">
        <f t="shared" si="430"/>
        <v>30A_1-E&amp;4.7%4.7@11</v>
      </c>
      <c r="S4574" t="str">
        <f t="shared" si="431"/>
        <v>8E-30A-VCS-Loc-22</v>
      </c>
      <c r="T4574" t="str">
        <f>IFERROR(IF(VLOOKUP(S4574,Bad!$A:$A,1,FALSE)='RAW2'!S4574,"yes","no"),"no")</f>
        <v>no</v>
      </c>
      <c r="U4574" t="str">
        <f>IFERROR(VLOOKUP(F4574,compounds!$A:$B,2,FALSE),"")</f>
        <v/>
      </c>
      <c r="V4574" t="str">
        <f>VLOOKUP(B4574,'volatile collection data'!$O:$P,2,FALSE)</f>
        <v>02.may.22 30</v>
      </c>
    </row>
    <row r="4575" spans="1:22" x14ac:dyDescent="0.2">
      <c r="A4575" t="s">
        <v>399</v>
      </c>
      <c r="B4575" s="1" t="str">
        <f t="shared" si="428"/>
        <v>8E</v>
      </c>
      <c r="C4575">
        <v>16.443000000000001</v>
      </c>
      <c r="D4575">
        <f t="shared" si="426"/>
        <v>16.440000000000001</v>
      </c>
      <c r="E4575">
        <f>VLOOKUP(D4575,'Peak Combiner'!$A$5:$D$4980,4,FALSE)</f>
        <v>16.440000000000001</v>
      </c>
      <c r="F4575">
        <f>IFERROR(VLOOKUP(D4575,rt_comb!$A:$B,2,FALSE),D4575)</f>
        <v>16.440000000000001</v>
      </c>
      <c r="G4575">
        <v>4068708</v>
      </c>
      <c r="H4575">
        <f>SUMIFS($G:$G,$E:$E,18.51,'RAW2'!$A:$A,'RAW2'!A4575)</f>
        <v>19658405</v>
      </c>
      <c r="I4575" s="1" t="str">
        <f>VLOOKUP(A4575,'volatile collection data'!$G$6:$H$69,2,FALSE)</f>
        <v>E</v>
      </c>
      <c r="J4575" s="1">
        <f>VLOOKUP(A4575,'volatile collection data'!$G$6:$I$69,3,FALSE)</f>
        <v>8</v>
      </c>
      <c r="K4575" s="1" t="str">
        <f>VLOOKUP(A4575,'volatile collection data'!$G$6:$N$69,8,FALSE)</f>
        <v>30A</v>
      </c>
      <c r="L4575" s="1">
        <f>VLOOKUP(A4575,'volatile collection data'!$G$6:$J$69,4,FALSE)</f>
        <v>4.7</v>
      </c>
      <c r="M4575" s="1">
        <f>VLOOKUP($A4575,'volatile collection data'!$G$6:$M$69,6,FALSE)</f>
        <v>11</v>
      </c>
      <c r="N4575" s="1">
        <f>VLOOKUP($A4575,'volatile collection data'!$G$6:$M$69,7,FALSE)</f>
        <v>4.7</v>
      </c>
      <c r="O4575" s="1">
        <f>VLOOKUP(A4575,'volatile collection data'!$G$6:$K$69,5,FALSE)</f>
        <v>1</v>
      </c>
      <c r="P4575" s="1" t="str">
        <f t="shared" si="429"/>
        <v>8E</v>
      </c>
      <c r="Q4575">
        <f t="shared" si="427"/>
        <v>0.22018127950652389</v>
      </c>
      <c r="R4575" t="str">
        <f t="shared" si="430"/>
        <v>30A_1-E&amp;4.7%4.7@11</v>
      </c>
      <c r="S4575" t="str">
        <f t="shared" si="431"/>
        <v>8E-30A-VCS-Loc-22</v>
      </c>
      <c r="T4575" t="str">
        <f>IFERROR(IF(VLOOKUP(S4575,Bad!$A:$A,1,FALSE)='RAW2'!S4575,"yes","no"),"no")</f>
        <v>no</v>
      </c>
      <c r="U4575" t="str">
        <f>IFERROR(VLOOKUP(F4575,compounds!$A:$B,2,FALSE),"")</f>
        <v/>
      </c>
      <c r="V4575" t="str">
        <f>VLOOKUP(B4575,'volatile collection data'!$O:$P,2,FALSE)</f>
        <v>02.may.22 30</v>
      </c>
    </row>
    <row r="4576" spans="1:22" x14ac:dyDescent="0.2">
      <c r="A4576" t="s">
        <v>399</v>
      </c>
      <c r="B4576" s="1" t="str">
        <f t="shared" si="428"/>
        <v>8E</v>
      </c>
      <c r="C4576">
        <v>16.632999999999999</v>
      </c>
      <c r="D4576">
        <f t="shared" si="426"/>
        <v>16.63</v>
      </c>
      <c r="E4576">
        <f>VLOOKUP(D4576,'Peak Combiner'!$A$5:$D$4980,4,FALSE)</f>
        <v>16.63</v>
      </c>
      <c r="F4576">
        <f>IFERROR(VLOOKUP(D4576,rt_comb!$A:$B,2,FALSE),D4576)</f>
        <v>16.63</v>
      </c>
      <c r="G4576">
        <v>2068603</v>
      </c>
      <c r="H4576">
        <f>SUMIFS($G:$G,$E:$E,18.51,'RAW2'!$A:$A,'RAW2'!A4576)</f>
        <v>19658405</v>
      </c>
      <c r="I4576" s="1" t="str">
        <f>VLOOKUP(A4576,'volatile collection data'!$G$6:$H$69,2,FALSE)</f>
        <v>E</v>
      </c>
      <c r="J4576" s="1">
        <f>VLOOKUP(A4576,'volatile collection data'!$G$6:$I$69,3,FALSE)</f>
        <v>8</v>
      </c>
      <c r="K4576" s="1" t="str">
        <f>VLOOKUP(A4576,'volatile collection data'!$G$6:$N$69,8,FALSE)</f>
        <v>30A</v>
      </c>
      <c r="L4576" s="1">
        <f>VLOOKUP(A4576,'volatile collection data'!$G$6:$J$69,4,FALSE)</f>
        <v>4.7</v>
      </c>
      <c r="M4576" s="1">
        <f>VLOOKUP($A4576,'volatile collection data'!$G$6:$M$69,6,FALSE)</f>
        <v>11</v>
      </c>
      <c r="N4576" s="1">
        <f>VLOOKUP($A4576,'volatile collection data'!$G$6:$M$69,7,FALSE)</f>
        <v>4.7</v>
      </c>
      <c r="O4576" s="1">
        <f>VLOOKUP(A4576,'volatile collection data'!$G$6:$K$69,5,FALSE)</f>
        <v>1</v>
      </c>
      <c r="P4576" s="1" t="str">
        <f t="shared" si="429"/>
        <v>8E</v>
      </c>
      <c r="Q4576">
        <f t="shared" si="427"/>
        <v>0.11194405087094818</v>
      </c>
      <c r="R4576" t="str">
        <f t="shared" si="430"/>
        <v>30A_1-E&amp;4.7%4.7@11</v>
      </c>
      <c r="S4576" t="str">
        <f t="shared" si="431"/>
        <v>8E-30A-VCS-Loc-22</v>
      </c>
      <c r="T4576" t="str">
        <f>IFERROR(IF(VLOOKUP(S4576,Bad!$A:$A,1,FALSE)='RAW2'!S4576,"yes","no"),"no")</f>
        <v>no</v>
      </c>
      <c r="U4576" t="str">
        <f>IFERROR(VLOOKUP(F4576,compounds!$A:$B,2,FALSE),"")</f>
        <v/>
      </c>
      <c r="V4576" t="str">
        <f>VLOOKUP(B4576,'volatile collection data'!$O:$P,2,FALSE)</f>
        <v>02.may.22 30</v>
      </c>
    </row>
    <row r="4577" spans="1:22" x14ac:dyDescent="0.2">
      <c r="A4577" t="s">
        <v>399</v>
      </c>
      <c r="B4577" s="1" t="str">
        <f t="shared" si="428"/>
        <v>8E</v>
      </c>
      <c r="C4577">
        <v>16.774000000000001</v>
      </c>
      <c r="D4577">
        <f t="shared" si="426"/>
        <v>16.77</v>
      </c>
      <c r="E4577">
        <f>VLOOKUP(D4577,'Peak Combiner'!$A$5:$D$4980,4,FALSE)</f>
        <v>16.77</v>
      </c>
      <c r="F4577">
        <f>IFERROR(VLOOKUP(D4577,rt_comb!$A:$B,2,FALSE),D4577)</f>
        <v>16.77</v>
      </c>
      <c r="G4577">
        <v>3441639</v>
      </c>
      <c r="H4577">
        <f>SUMIFS($G:$G,$E:$E,18.51,'RAW2'!$A:$A,'RAW2'!A4577)</f>
        <v>19658405</v>
      </c>
      <c r="I4577" s="1" t="str">
        <f>VLOOKUP(A4577,'volatile collection data'!$G$6:$H$69,2,FALSE)</f>
        <v>E</v>
      </c>
      <c r="J4577" s="1">
        <f>VLOOKUP(A4577,'volatile collection data'!$G$6:$I$69,3,FALSE)</f>
        <v>8</v>
      </c>
      <c r="K4577" s="1" t="str">
        <f>VLOOKUP(A4577,'volatile collection data'!$G$6:$N$69,8,FALSE)</f>
        <v>30A</v>
      </c>
      <c r="L4577" s="1">
        <f>VLOOKUP(A4577,'volatile collection data'!$G$6:$J$69,4,FALSE)</f>
        <v>4.7</v>
      </c>
      <c r="M4577" s="1">
        <f>VLOOKUP($A4577,'volatile collection data'!$G$6:$M$69,6,FALSE)</f>
        <v>11</v>
      </c>
      <c r="N4577" s="1">
        <f>VLOOKUP($A4577,'volatile collection data'!$G$6:$M$69,7,FALSE)</f>
        <v>4.7</v>
      </c>
      <c r="O4577" s="1">
        <f>VLOOKUP(A4577,'volatile collection data'!$G$6:$K$69,5,FALSE)</f>
        <v>1</v>
      </c>
      <c r="P4577" s="1" t="str">
        <f t="shared" si="429"/>
        <v>8E</v>
      </c>
      <c r="Q4577">
        <f t="shared" si="427"/>
        <v>0.18624695569688299</v>
      </c>
      <c r="R4577" t="str">
        <f t="shared" si="430"/>
        <v>30A_1-E&amp;4.7%4.7@11</v>
      </c>
      <c r="S4577" t="str">
        <f t="shared" si="431"/>
        <v>8E-30A-VCS-Loc-22</v>
      </c>
      <c r="T4577" t="str">
        <f>IFERROR(IF(VLOOKUP(S4577,Bad!$A:$A,1,FALSE)='RAW2'!S4577,"yes","no"),"no")</f>
        <v>no</v>
      </c>
      <c r="U4577" t="str">
        <f>IFERROR(VLOOKUP(F4577,compounds!$A:$B,2,FALSE),"")</f>
        <v/>
      </c>
      <c r="V4577" t="str">
        <f>VLOOKUP(B4577,'volatile collection data'!$O:$P,2,FALSE)</f>
        <v>02.may.22 30</v>
      </c>
    </row>
    <row r="4578" spans="1:22" x14ac:dyDescent="0.2">
      <c r="A4578" t="s">
        <v>399</v>
      </c>
      <c r="B4578" s="1" t="str">
        <f t="shared" si="428"/>
        <v>8E</v>
      </c>
      <c r="C4578">
        <v>18.209</v>
      </c>
      <c r="D4578">
        <f t="shared" si="426"/>
        <v>18.21</v>
      </c>
      <c r="E4578">
        <f>VLOOKUP(D4578,'Peak Combiner'!$A$5:$D$4980,4,FALSE)</f>
        <v>18.21</v>
      </c>
      <c r="F4578">
        <f>IFERROR(VLOOKUP(D4578,rt_comb!$A:$B,2,FALSE),D4578)</f>
        <v>18.21</v>
      </c>
      <c r="G4578">
        <v>2861099</v>
      </c>
      <c r="H4578">
        <f>SUMIFS($G:$G,$E:$E,18.51,'RAW2'!$A:$A,'RAW2'!A4578)</f>
        <v>19658405</v>
      </c>
      <c r="I4578" s="1" t="str">
        <f>VLOOKUP(A4578,'volatile collection data'!$G$6:$H$69,2,FALSE)</f>
        <v>E</v>
      </c>
      <c r="J4578" s="1">
        <f>VLOOKUP(A4578,'volatile collection data'!$G$6:$I$69,3,FALSE)</f>
        <v>8</v>
      </c>
      <c r="K4578" s="1" t="str">
        <f>VLOOKUP(A4578,'volatile collection data'!$G$6:$N$69,8,FALSE)</f>
        <v>30A</v>
      </c>
      <c r="L4578" s="1">
        <f>VLOOKUP(A4578,'volatile collection data'!$G$6:$J$69,4,FALSE)</f>
        <v>4.7</v>
      </c>
      <c r="M4578" s="1">
        <f>VLOOKUP($A4578,'volatile collection data'!$G$6:$M$69,6,FALSE)</f>
        <v>11</v>
      </c>
      <c r="N4578" s="1">
        <f>VLOOKUP($A4578,'volatile collection data'!$G$6:$M$69,7,FALSE)</f>
        <v>4.7</v>
      </c>
      <c r="O4578" s="1">
        <f>VLOOKUP(A4578,'volatile collection data'!$G$6:$K$69,5,FALSE)</f>
        <v>1</v>
      </c>
      <c r="P4578" s="1" t="str">
        <f t="shared" si="429"/>
        <v>8E</v>
      </c>
      <c r="Q4578">
        <f t="shared" si="427"/>
        <v>0.15483058470031175</v>
      </c>
      <c r="R4578" t="str">
        <f t="shared" si="430"/>
        <v>30A_1-E&amp;4.7%4.7@11</v>
      </c>
      <c r="S4578" t="str">
        <f t="shared" si="431"/>
        <v>8E-30A-VCS-Loc-22</v>
      </c>
      <c r="T4578" t="str">
        <f>IFERROR(IF(VLOOKUP(S4578,Bad!$A:$A,1,FALSE)='RAW2'!S4578,"yes","no"),"no")</f>
        <v>no</v>
      </c>
      <c r="U4578" t="str">
        <f>IFERROR(VLOOKUP(F4578,compounds!$A:$B,2,FALSE),"")</f>
        <v/>
      </c>
      <c r="V4578" t="str">
        <f>VLOOKUP(B4578,'volatile collection data'!$O:$P,2,FALSE)</f>
        <v>02.may.22 30</v>
      </c>
    </row>
    <row r="4579" spans="1:22" x14ac:dyDescent="0.2">
      <c r="A4579" t="s">
        <v>399</v>
      </c>
      <c r="B4579" s="1" t="str">
        <f t="shared" si="428"/>
        <v>8E</v>
      </c>
      <c r="C4579">
        <v>18.399000000000001</v>
      </c>
      <c r="D4579">
        <f t="shared" si="426"/>
        <v>18.399999999999999</v>
      </c>
      <c r="E4579">
        <f>VLOOKUP(D4579,'Peak Combiner'!$A$5:$D$4980,4,FALSE)</f>
        <v>18.399999999999999</v>
      </c>
      <c r="F4579">
        <f>IFERROR(VLOOKUP(D4579,rt_comb!$A:$B,2,FALSE),D4579)</f>
        <v>18.399999999999999</v>
      </c>
      <c r="G4579">
        <v>1756619</v>
      </c>
      <c r="H4579">
        <f>SUMIFS($G:$G,$E:$E,18.51,'RAW2'!$A:$A,'RAW2'!A4579)</f>
        <v>19658405</v>
      </c>
      <c r="I4579" s="1" t="str">
        <f>VLOOKUP(A4579,'volatile collection data'!$G$6:$H$69,2,FALSE)</f>
        <v>E</v>
      </c>
      <c r="J4579" s="1">
        <f>VLOOKUP(A4579,'volatile collection data'!$G$6:$I$69,3,FALSE)</f>
        <v>8</v>
      </c>
      <c r="K4579" s="1" t="str">
        <f>VLOOKUP(A4579,'volatile collection data'!$G$6:$N$69,8,FALSE)</f>
        <v>30A</v>
      </c>
      <c r="L4579" s="1">
        <f>VLOOKUP(A4579,'volatile collection data'!$G$6:$J$69,4,FALSE)</f>
        <v>4.7</v>
      </c>
      <c r="M4579" s="1">
        <f>VLOOKUP($A4579,'volatile collection data'!$G$6:$M$69,6,FALSE)</f>
        <v>11</v>
      </c>
      <c r="N4579" s="1">
        <f>VLOOKUP($A4579,'volatile collection data'!$G$6:$M$69,7,FALSE)</f>
        <v>4.7</v>
      </c>
      <c r="O4579" s="1">
        <f>VLOOKUP(A4579,'volatile collection data'!$G$6:$K$69,5,FALSE)</f>
        <v>1</v>
      </c>
      <c r="P4579" s="1" t="str">
        <f t="shared" si="429"/>
        <v>8E</v>
      </c>
      <c r="Q4579">
        <f t="shared" si="427"/>
        <v>9.5060795472535875E-2</v>
      </c>
      <c r="R4579" t="str">
        <f t="shared" si="430"/>
        <v>30A_1-E&amp;4.7%4.7@11</v>
      </c>
      <c r="S4579" t="str">
        <f t="shared" si="431"/>
        <v>8E-30A-VCS-Loc-22</v>
      </c>
      <c r="T4579" t="str">
        <f>IFERROR(IF(VLOOKUP(S4579,Bad!$A:$A,1,FALSE)='RAW2'!S4579,"yes","no"),"no")</f>
        <v>no</v>
      </c>
      <c r="U4579" t="str">
        <f>IFERROR(VLOOKUP(F4579,compounds!$A:$B,2,FALSE),"")</f>
        <v/>
      </c>
      <c r="V4579" t="str">
        <f>VLOOKUP(B4579,'volatile collection data'!$O:$P,2,FALSE)</f>
        <v>02.may.22 30</v>
      </c>
    </row>
    <row r="4580" spans="1:22" x14ac:dyDescent="0.2">
      <c r="A4580" t="s">
        <v>399</v>
      </c>
      <c r="B4580" s="1" t="str">
        <f t="shared" si="428"/>
        <v>8E</v>
      </c>
      <c r="C4580">
        <v>18.513999999999999</v>
      </c>
      <c r="D4580">
        <f t="shared" si="426"/>
        <v>18.510000000000002</v>
      </c>
      <c r="E4580">
        <f>VLOOKUP(D4580,'Peak Combiner'!$A$5:$D$4980,4,FALSE)</f>
        <v>18.510000000000002</v>
      </c>
      <c r="F4580">
        <f>IFERROR(VLOOKUP(D4580,rt_comb!$A:$B,2,FALSE),D4580)</f>
        <v>18.52</v>
      </c>
      <c r="G4580">
        <v>19658405</v>
      </c>
      <c r="H4580">
        <f>SUMIFS($G:$G,$E:$E,18.51,'RAW2'!$A:$A,'RAW2'!A4580)</f>
        <v>19658405</v>
      </c>
      <c r="I4580" s="1" t="str">
        <f>VLOOKUP(A4580,'volatile collection data'!$G$6:$H$69,2,FALSE)</f>
        <v>E</v>
      </c>
      <c r="J4580" s="1">
        <f>VLOOKUP(A4580,'volatile collection data'!$G$6:$I$69,3,FALSE)</f>
        <v>8</v>
      </c>
      <c r="K4580" s="1" t="str">
        <f>VLOOKUP(A4580,'volatile collection data'!$G$6:$N$69,8,FALSE)</f>
        <v>30A</v>
      </c>
      <c r="L4580" s="1">
        <f>VLOOKUP(A4580,'volatile collection data'!$G$6:$J$69,4,FALSE)</f>
        <v>4.7</v>
      </c>
      <c r="M4580" s="1">
        <f>VLOOKUP($A4580,'volatile collection data'!$G$6:$M$69,6,FALSE)</f>
        <v>11</v>
      </c>
      <c r="N4580" s="1">
        <f>VLOOKUP($A4580,'volatile collection data'!$G$6:$M$69,7,FALSE)</f>
        <v>4.7</v>
      </c>
      <c r="O4580" s="1">
        <f>VLOOKUP(A4580,'volatile collection data'!$G$6:$K$69,5,FALSE)</f>
        <v>1</v>
      </c>
      <c r="P4580" s="1" t="str">
        <f t="shared" si="429"/>
        <v>8E</v>
      </c>
      <c r="Q4580">
        <f t="shared" si="427"/>
        <v>1.0638297872340425</v>
      </c>
      <c r="R4580" t="str">
        <f t="shared" si="430"/>
        <v>30A_1-E&amp;4.7%4.7@11</v>
      </c>
      <c r="S4580" t="str">
        <f t="shared" si="431"/>
        <v>8E-30A-VCS-Loc-22</v>
      </c>
      <c r="T4580" t="str">
        <f>IFERROR(IF(VLOOKUP(S4580,Bad!$A:$A,1,FALSE)='RAW2'!S4580,"yes","no"),"no")</f>
        <v>no</v>
      </c>
      <c r="U4580" t="str">
        <f>IFERROR(VLOOKUP(F4580,compounds!$A:$B,2,FALSE),"")</f>
        <v>standard</v>
      </c>
      <c r="V4580" t="str">
        <f>VLOOKUP(B4580,'volatile collection data'!$O:$P,2,FALSE)</f>
        <v>02.may.22 30</v>
      </c>
    </row>
    <row r="4581" spans="1:22" x14ac:dyDescent="0.2">
      <c r="A4581" t="s">
        <v>399</v>
      </c>
      <c r="B4581" s="1" t="str">
        <f t="shared" si="428"/>
        <v>8E</v>
      </c>
      <c r="C4581">
        <v>19.555</v>
      </c>
      <c r="D4581">
        <f t="shared" si="426"/>
        <v>19.559999999999999</v>
      </c>
      <c r="E4581">
        <f>VLOOKUP(D4581,'Peak Combiner'!$A$5:$D$4980,4,FALSE)</f>
        <v>19.55</v>
      </c>
      <c r="F4581">
        <f>IFERROR(VLOOKUP(D4581,rt_comb!$A:$B,2,FALSE),D4581)</f>
        <v>19.559999999999999</v>
      </c>
      <c r="G4581">
        <v>4555647</v>
      </c>
      <c r="H4581">
        <f>SUMIFS($G:$G,$E:$E,18.51,'RAW2'!$A:$A,'RAW2'!A4581)</f>
        <v>19658405</v>
      </c>
      <c r="I4581" s="1" t="str">
        <f>VLOOKUP(A4581,'volatile collection data'!$G$6:$H$69,2,FALSE)</f>
        <v>E</v>
      </c>
      <c r="J4581" s="1">
        <f>VLOOKUP(A4581,'volatile collection data'!$G$6:$I$69,3,FALSE)</f>
        <v>8</v>
      </c>
      <c r="K4581" s="1" t="str">
        <f>VLOOKUP(A4581,'volatile collection data'!$G$6:$N$69,8,FALSE)</f>
        <v>30A</v>
      </c>
      <c r="L4581" s="1">
        <f>VLOOKUP(A4581,'volatile collection data'!$G$6:$J$69,4,FALSE)</f>
        <v>4.7</v>
      </c>
      <c r="M4581" s="1">
        <f>VLOOKUP($A4581,'volatile collection data'!$G$6:$M$69,6,FALSE)</f>
        <v>11</v>
      </c>
      <c r="N4581" s="1">
        <f>VLOOKUP($A4581,'volatile collection data'!$G$6:$M$69,7,FALSE)</f>
        <v>4.7</v>
      </c>
      <c r="O4581" s="1">
        <f>VLOOKUP(A4581,'volatile collection data'!$G$6:$K$69,5,FALSE)</f>
        <v>1</v>
      </c>
      <c r="P4581" s="1" t="str">
        <f t="shared" si="429"/>
        <v>8E</v>
      </c>
      <c r="Q4581">
        <f t="shared" si="427"/>
        <v>0.24653236001208664</v>
      </c>
      <c r="R4581" t="str">
        <f t="shared" si="430"/>
        <v>30A_1-E&amp;4.7%4.7@11</v>
      </c>
      <c r="S4581" t="str">
        <f t="shared" si="431"/>
        <v>8E-30A-VCS-Loc-22</v>
      </c>
      <c r="T4581" t="str">
        <f>IFERROR(IF(VLOOKUP(S4581,Bad!$A:$A,1,FALSE)='RAW2'!S4581,"yes","no"),"no")</f>
        <v>no</v>
      </c>
      <c r="U4581" t="str">
        <f>IFERROR(VLOOKUP(F4581,compounds!$A:$B,2,FALSE),"")</f>
        <v/>
      </c>
      <c r="V4581" t="str">
        <f>VLOOKUP(B4581,'volatile collection data'!$O:$P,2,FALSE)</f>
        <v>02.may.22 30</v>
      </c>
    </row>
    <row r="4582" spans="1:22" x14ac:dyDescent="0.2">
      <c r="A4582" t="s">
        <v>399</v>
      </c>
      <c r="B4582" s="1" t="str">
        <f t="shared" si="428"/>
        <v>8E</v>
      </c>
      <c r="C4582">
        <v>20.843</v>
      </c>
      <c r="D4582">
        <f t="shared" si="426"/>
        <v>20.84</v>
      </c>
      <c r="E4582">
        <f>VLOOKUP(D4582,'Peak Combiner'!$A$5:$D$4980,4,FALSE)</f>
        <v>20.84</v>
      </c>
      <c r="F4582">
        <f>IFERROR(VLOOKUP(D4582,rt_comb!$A:$B,2,FALSE),D4582)</f>
        <v>20.85</v>
      </c>
      <c r="G4582">
        <v>1187574</v>
      </c>
      <c r="H4582">
        <f>SUMIFS($G:$G,$E:$E,18.51,'RAW2'!$A:$A,'RAW2'!A4582)</f>
        <v>19658405</v>
      </c>
      <c r="I4582" s="1" t="str">
        <f>VLOOKUP(A4582,'volatile collection data'!$G$6:$H$69,2,FALSE)</f>
        <v>E</v>
      </c>
      <c r="J4582" s="1">
        <f>VLOOKUP(A4582,'volatile collection data'!$G$6:$I$69,3,FALSE)</f>
        <v>8</v>
      </c>
      <c r="K4582" s="1" t="str">
        <f>VLOOKUP(A4582,'volatile collection data'!$G$6:$N$69,8,FALSE)</f>
        <v>30A</v>
      </c>
      <c r="L4582" s="1">
        <f>VLOOKUP(A4582,'volatile collection data'!$G$6:$J$69,4,FALSE)</f>
        <v>4.7</v>
      </c>
      <c r="M4582" s="1">
        <f>VLOOKUP($A4582,'volatile collection data'!$G$6:$M$69,6,FALSE)</f>
        <v>11</v>
      </c>
      <c r="N4582" s="1">
        <f>VLOOKUP($A4582,'volatile collection data'!$G$6:$M$69,7,FALSE)</f>
        <v>4.7</v>
      </c>
      <c r="O4582" s="1">
        <f>VLOOKUP(A4582,'volatile collection data'!$G$6:$K$69,5,FALSE)</f>
        <v>1</v>
      </c>
      <c r="P4582" s="1" t="str">
        <f t="shared" si="429"/>
        <v>8E</v>
      </c>
      <c r="Q4582">
        <f t="shared" si="427"/>
        <v>6.4266485289354899E-2</v>
      </c>
      <c r="R4582" t="str">
        <f t="shared" si="430"/>
        <v>30A_1-E&amp;4.7%4.7@11</v>
      </c>
      <c r="S4582" t="str">
        <f t="shared" si="431"/>
        <v>8E-30A-VCS-Loc-22</v>
      </c>
      <c r="T4582" t="str">
        <f>IFERROR(IF(VLOOKUP(S4582,Bad!$A:$A,1,FALSE)='RAW2'!S4582,"yes","no"),"no")</f>
        <v>no</v>
      </c>
      <c r="U4582" t="str">
        <f>IFERROR(VLOOKUP(F4582,compounds!$A:$B,2,FALSE),"")</f>
        <v>nanodecane</v>
      </c>
      <c r="V4582" t="str">
        <f>VLOOKUP(B4582,'volatile collection data'!$O:$P,2,FALSE)</f>
        <v>02.may.22 30</v>
      </c>
    </row>
    <row r="4583" spans="1:22" x14ac:dyDescent="0.2">
      <c r="A4583" t="s">
        <v>399</v>
      </c>
      <c r="B4583" s="1" t="str">
        <f t="shared" si="428"/>
        <v>8E</v>
      </c>
      <c r="C4583">
        <v>21.06</v>
      </c>
      <c r="D4583">
        <f t="shared" si="426"/>
        <v>21.06</v>
      </c>
      <c r="E4583">
        <f>VLOOKUP(D4583,'Peak Combiner'!$A$5:$D$4980,4,FALSE)</f>
        <v>21.06</v>
      </c>
      <c r="F4583">
        <f>IFERROR(VLOOKUP(D4583,rt_comb!$A:$B,2,FALSE),D4583)</f>
        <v>21.06</v>
      </c>
      <c r="G4583">
        <v>4853324</v>
      </c>
      <c r="H4583">
        <f>SUMIFS($G:$G,$E:$E,18.51,'RAW2'!$A:$A,'RAW2'!A4583)</f>
        <v>19658405</v>
      </c>
      <c r="I4583" s="1" t="str">
        <f>VLOOKUP(A4583,'volatile collection data'!$G$6:$H$69,2,FALSE)</f>
        <v>E</v>
      </c>
      <c r="J4583" s="1">
        <f>VLOOKUP(A4583,'volatile collection data'!$G$6:$I$69,3,FALSE)</f>
        <v>8</v>
      </c>
      <c r="K4583" s="1" t="str">
        <f>VLOOKUP(A4583,'volatile collection data'!$G$6:$N$69,8,FALSE)</f>
        <v>30A</v>
      </c>
      <c r="L4583" s="1">
        <f>VLOOKUP(A4583,'volatile collection data'!$G$6:$J$69,4,FALSE)</f>
        <v>4.7</v>
      </c>
      <c r="M4583" s="1">
        <f>VLOOKUP($A4583,'volatile collection data'!$G$6:$M$69,6,FALSE)</f>
        <v>11</v>
      </c>
      <c r="N4583" s="1">
        <f>VLOOKUP($A4583,'volatile collection data'!$G$6:$M$69,7,FALSE)</f>
        <v>4.7</v>
      </c>
      <c r="O4583" s="1">
        <f>VLOOKUP(A4583,'volatile collection data'!$G$6:$K$69,5,FALSE)</f>
        <v>1</v>
      </c>
      <c r="P4583" s="1" t="str">
        <f t="shared" si="429"/>
        <v>8E</v>
      </c>
      <c r="Q4583">
        <f t="shared" si="427"/>
        <v>0.26264138104275864</v>
      </c>
      <c r="R4583" t="str">
        <f t="shared" si="430"/>
        <v>30A_1-E&amp;4.7%4.7@11</v>
      </c>
      <c r="S4583" t="str">
        <f t="shared" si="431"/>
        <v>8E-30A-VCS-Loc-22</v>
      </c>
      <c r="T4583" t="str">
        <f>IFERROR(IF(VLOOKUP(S4583,Bad!$A:$A,1,FALSE)='RAW2'!S4583,"yes","no"),"no")</f>
        <v>no</v>
      </c>
      <c r="U4583" t="str">
        <f>IFERROR(VLOOKUP(F4583,compounds!$A:$B,2,FALSE),"")</f>
        <v/>
      </c>
      <c r="V4583" t="str">
        <f>VLOOKUP(B4583,'volatile collection data'!$O:$P,2,FALSE)</f>
        <v>02.may.22 30</v>
      </c>
    </row>
    <row r="4584" spans="1:22" x14ac:dyDescent="0.2">
      <c r="A4584" t="s">
        <v>399</v>
      </c>
      <c r="B4584" s="1" t="str">
        <f t="shared" si="428"/>
        <v>8E</v>
      </c>
      <c r="C4584">
        <v>21.109000000000002</v>
      </c>
      <c r="D4584">
        <f t="shared" si="426"/>
        <v>21.11</v>
      </c>
      <c r="E4584">
        <f>VLOOKUP(D4584,'Peak Combiner'!$A$5:$D$4980,4,FALSE)</f>
        <v>21.11</v>
      </c>
      <c r="F4584">
        <f>IFERROR(VLOOKUP(D4584,rt_comb!$A:$B,2,FALSE),D4584)</f>
        <v>21.11</v>
      </c>
      <c r="G4584">
        <v>15461970</v>
      </c>
      <c r="H4584">
        <f>SUMIFS($G:$G,$E:$E,18.51,'RAW2'!$A:$A,'RAW2'!A4584)</f>
        <v>19658405</v>
      </c>
      <c r="I4584" s="1" t="str">
        <f>VLOOKUP(A4584,'volatile collection data'!$G$6:$H$69,2,FALSE)</f>
        <v>E</v>
      </c>
      <c r="J4584" s="1">
        <f>VLOOKUP(A4584,'volatile collection data'!$G$6:$I$69,3,FALSE)</f>
        <v>8</v>
      </c>
      <c r="K4584" s="1" t="str">
        <f>VLOOKUP(A4584,'volatile collection data'!$G$6:$N$69,8,FALSE)</f>
        <v>30A</v>
      </c>
      <c r="L4584" s="1">
        <f>VLOOKUP(A4584,'volatile collection data'!$G$6:$J$69,4,FALSE)</f>
        <v>4.7</v>
      </c>
      <c r="M4584" s="1">
        <f>VLOOKUP($A4584,'volatile collection data'!$G$6:$M$69,6,FALSE)</f>
        <v>11</v>
      </c>
      <c r="N4584" s="1">
        <f>VLOOKUP($A4584,'volatile collection data'!$G$6:$M$69,7,FALSE)</f>
        <v>4.7</v>
      </c>
      <c r="O4584" s="1">
        <f>VLOOKUP(A4584,'volatile collection data'!$G$6:$K$69,5,FALSE)</f>
        <v>1</v>
      </c>
      <c r="P4584" s="1" t="str">
        <f t="shared" si="429"/>
        <v>8E</v>
      </c>
      <c r="Q4584">
        <f t="shared" si="427"/>
        <v>0.83673646235893251</v>
      </c>
      <c r="R4584" t="str">
        <f t="shared" si="430"/>
        <v>30A_1-E&amp;4.7%4.7@11</v>
      </c>
      <c r="S4584" t="str">
        <f t="shared" si="431"/>
        <v>8E-30A-VCS-Loc-22</v>
      </c>
      <c r="T4584" t="str">
        <f>IFERROR(IF(VLOOKUP(S4584,Bad!$A:$A,1,FALSE)='RAW2'!S4584,"yes","no"),"no")</f>
        <v>no</v>
      </c>
      <c r="U4584" t="str">
        <f>IFERROR(VLOOKUP(F4584,compounds!$A:$B,2,FALSE),"")</f>
        <v/>
      </c>
      <c r="V4584" t="str">
        <f>VLOOKUP(B4584,'volatile collection data'!$O:$P,2,FALSE)</f>
        <v>02.may.22 30</v>
      </c>
    </row>
    <row r="4585" spans="1:22" x14ac:dyDescent="0.2">
      <c r="A4585" t="s">
        <v>399</v>
      </c>
      <c r="B4585" s="1" t="str">
        <f t="shared" si="428"/>
        <v>8E</v>
      </c>
      <c r="C4585">
        <v>21.276</v>
      </c>
      <c r="D4585">
        <f t="shared" si="426"/>
        <v>21.28</v>
      </c>
      <c r="E4585">
        <f>VLOOKUP(D4585,'Peak Combiner'!$A$5:$D$4980,4,FALSE)</f>
        <v>21.28</v>
      </c>
      <c r="F4585">
        <f>IFERROR(VLOOKUP(D4585,rt_comb!$A:$B,2,FALSE),D4585)</f>
        <v>21.28</v>
      </c>
      <c r="G4585">
        <v>7352975</v>
      </c>
      <c r="H4585">
        <f>SUMIFS($G:$G,$E:$E,18.51,'RAW2'!$A:$A,'RAW2'!A4585)</f>
        <v>19658405</v>
      </c>
      <c r="I4585" s="1" t="str">
        <f>VLOOKUP(A4585,'volatile collection data'!$G$6:$H$69,2,FALSE)</f>
        <v>E</v>
      </c>
      <c r="J4585" s="1">
        <f>VLOOKUP(A4585,'volatile collection data'!$G$6:$I$69,3,FALSE)</f>
        <v>8</v>
      </c>
      <c r="K4585" s="1" t="str">
        <f>VLOOKUP(A4585,'volatile collection data'!$G$6:$N$69,8,FALSE)</f>
        <v>30A</v>
      </c>
      <c r="L4585" s="1">
        <f>VLOOKUP(A4585,'volatile collection data'!$G$6:$J$69,4,FALSE)</f>
        <v>4.7</v>
      </c>
      <c r="M4585" s="1">
        <f>VLOOKUP($A4585,'volatile collection data'!$G$6:$M$69,6,FALSE)</f>
        <v>11</v>
      </c>
      <c r="N4585" s="1">
        <f>VLOOKUP($A4585,'volatile collection data'!$G$6:$M$69,7,FALSE)</f>
        <v>4.7</v>
      </c>
      <c r="O4585" s="1">
        <f>VLOOKUP(A4585,'volatile collection data'!$G$6:$K$69,5,FALSE)</f>
        <v>1</v>
      </c>
      <c r="P4585" s="1" t="str">
        <f t="shared" si="429"/>
        <v>8E</v>
      </c>
      <c r="Q4585">
        <f t="shared" si="427"/>
        <v>0.39791192773712991</v>
      </c>
      <c r="R4585" t="str">
        <f t="shared" si="430"/>
        <v>30A_1-E&amp;4.7%4.7@11</v>
      </c>
      <c r="S4585" t="str">
        <f t="shared" si="431"/>
        <v>8E-30A-VCS-Loc-22</v>
      </c>
      <c r="T4585" t="str">
        <f>IFERROR(IF(VLOOKUP(S4585,Bad!$A:$A,1,FALSE)='RAW2'!S4585,"yes","no"),"no")</f>
        <v>no</v>
      </c>
      <c r="U4585" t="str">
        <f>IFERROR(VLOOKUP(F4585,compounds!$A:$B,2,FALSE),"")</f>
        <v/>
      </c>
      <c r="V4585" t="str">
        <f>VLOOKUP(B4585,'volatile collection data'!$O:$P,2,FALSE)</f>
        <v>02.may.22 30</v>
      </c>
    </row>
    <row r="4586" spans="1:22" x14ac:dyDescent="0.2">
      <c r="A4586" t="s">
        <v>399</v>
      </c>
      <c r="B4586" s="1" t="str">
        <f t="shared" si="428"/>
        <v>8E</v>
      </c>
      <c r="C4586">
        <v>21.321000000000002</v>
      </c>
      <c r="D4586">
        <f t="shared" si="426"/>
        <v>21.32</v>
      </c>
      <c r="E4586">
        <f>VLOOKUP(D4586,'Peak Combiner'!$A$5:$D$4980,4,FALSE)</f>
        <v>21.28</v>
      </c>
      <c r="F4586">
        <f>IFERROR(VLOOKUP(D4586,rt_comb!$A:$B,2,FALSE),D4586)</f>
        <v>21.32</v>
      </c>
      <c r="G4586">
        <v>6894791</v>
      </c>
      <c r="H4586">
        <f>SUMIFS($G:$G,$E:$E,18.51,'RAW2'!$A:$A,'RAW2'!A4586)</f>
        <v>19658405</v>
      </c>
      <c r="I4586" s="1" t="str">
        <f>VLOOKUP(A4586,'volatile collection data'!$G$6:$H$69,2,FALSE)</f>
        <v>E</v>
      </c>
      <c r="J4586" s="1">
        <f>VLOOKUP(A4586,'volatile collection data'!$G$6:$I$69,3,FALSE)</f>
        <v>8</v>
      </c>
      <c r="K4586" s="1" t="str">
        <f>VLOOKUP(A4586,'volatile collection data'!$G$6:$N$69,8,FALSE)</f>
        <v>30A</v>
      </c>
      <c r="L4586" s="1">
        <f>VLOOKUP(A4586,'volatile collection data'!$G$6:$J$69,4,FALSE)</f>
        <v>4.7</v>
      </c>
      <c r="M4586" s="1">
        <f>VLOOKUP($A4586,'volatile collection data'!$G$6:$M$69,6,FALSE)</f>
        <v>11</v>
      </c>
      <c r="N4586" s="1">
        <f>VLOOKUP($A4586,'volatile collection data'!$G$6:$M$69,7,FALSE)</f>
        <v>4.7</v>
      </c>
      <c r="O4586" s="1">
        <f>VLOOKUP(A4586,'volatile collection data'!$G$6:$K$69,5,FALSE)</f>
        <v>1</v>
      </c>
      <c r="P4586" s="1" t="str">
        <f t="shared" si="429"/>
        <v>8E</v>
      </c>
      <c r="Q4586">
        <f t="shared" si="427"/>
        <v>0.37311694629107456</v>
      </c>
      <c r="R4586" t="str">
        <f t="shared" si="430"/>
        <v>30A_1-E&amp;4.7%4.7@11</v>
      </c>
      <c r="S4586" t="str">
        <f t="shared" si="431"/>
        <v>8E-30A-VCS-Loc-22</v>
      </c>
      <c r="T4586" t="str">
        <f>IFERROR(IF(VLOOKUP(S4586,Bad!$A:$A,1,FALSE)='RAW2'!S4586,"yes","no"),"no")</f>
        <v>no</v>
      </c>
      <c r="U4586" t="str">
        <f>IFERROR(VLOOKUP(F4586,compounds!$A:$B,2,FALSE),"")</f>
        <v/>
      </c>
      <c r="V4586" t="str">
        <f>VLOOKUP(B4586,'volatile collection data'!$O:$P,2,FALSE)</f>
        <v>02.may.22 30</v>
      </c>
    </row>
    <row r="4587" spans="1:22" x14ac:dyDescent="0.2">
      <c r="A4587" t="s">
        <v>399</v>
      </c>
      <c r="B4587" s="1" t="str">
        <f t="shared" si="428"/>
        <v>8E</v>
      </c>
      <c r="C4587">
        <v>21.568000000000001</v>
      </c>
      <c r="D4587">
        <f t="shared" si="426"/>
        <v>21.57</v>
      </c>
      <c r="E4587">
        <f>VLOOKUP(D4587,'Peak Combiner'!$A$5:$D$4980,4,FALSE)</f>
        <v>21.57</v>
      </c>
      <c r="F4587">
        <f>IFERROR(VLOOKUP(D4587,rt_comb!$A:$B,2,FALSE),D4587)</f>
        <v>21.57</v>
      </c>
      <c r="G4587">
        <v>1180035</v>
      </c>
      <c r="H4587">
        <f>SUMIFS($G:$G,$E:$E,18.51,'RAW2'!$A:$A,'RAW2'!A4587)</f>
        <v>19658405</v>
      </c>
      <c r="I4587" s="1" t="str">
        <f>VLOOKUP(A4587,'volatile collection data'!$G$6:$H$69,2,FALSE)</f>
        <v>E</v>
      </c>
      <c r="J4587" s="1">
        <f>VLOOKUP(A4587,'volatile collection data'!$G$6:$I$69,3,FALSE)</f>
        <v>8</v>
      </c>
      <c r="K4587" s="1" t="str">
        <f>VLOOKUP(A4587,'volatile collection data'!$G$6:$N$69,8,FALSE)</f>
        <v>30A</v>
      </c>
      <c r="L4587" s="1">
        <f>VLOOKUP(A4587,'volatile collection data'!$G$6:$J$69,4,FALSE)</f>
        <v>4.7</v>
      </c>
      <c r="M4587" s="1">
        <f>VLOOKUP($A4587,'volatile collection data'!$G$6:$M$69,6,FALSE)</f>
        <v>11</v>
      </c>
      <c r="N4587" s="1">
        <f>VLOOKUP($A4587,'volatile collection data'!$G$6:$M$69,7,FALSE)</f>
        <v>4.7</v>
      </c>
      <c r="O4587" s="1">
        <f>VLOOKUP(A4587,'volatile collection data'!$G$6:$K$69,5,FALSE)</f>
        <v>1</v>
      </c>
      <c r="P4587" s="1" t="str">
        <f t="shared" si="429"/>
        <v>8E</v>
      </c>
      <c r="Q4587">
        <f t="shared" si="427"/>
        <v>6.3858506474900864E-2</v>
      </c>
      <c r="R4587" t="str">
        <f t="shared" si="430"/>
        <v>30A_1-E&amp;4.7%4.7@11</v>
      </c>
      <c r="S4587" t="str">
        <f t="shared" si="431"/>
        <v>8E-30A-VCS-Loc-22</v>
      </c>
      <c r="T4587" t="str">
        <f>IFERROR(IF(VLOOKUP(S4587,Bad!$A:$A,1,FALSE)='RAW2'!S4587,"yes","no"),"no")</f>
        <v>no</v>
      </c>
      <c r="U4587" t="str">
        <f>IFERROR(VLOOKUP(F4587,compounds!$A:$B,2,FALSE),"")</f>
        <v/>
      </c>
      <c r="V4587" t="str">
        <f>VLOOKUP(B4587,'volatile collection data'!$O:$P,2,FALSE)</f>
        <v>02.may.22 30</v>
      </c>
    </row>
    <row r="4588" spans="1:22" x14ac:dyDescent="0.2">
      <c r="A4588" t="s">
        <v>399</v>
      </c>
      <c r="B4588" s="1" t="str">
        <f t="shared" si="428"/>
        <v>8E</v>
      </c>
      <c r="C4588">
        <v>22.704000000000001</v>
      </c>
      <c r="D4588">
        <f t="shared" si="426"/>
        <v>22.7</v>
      </c>
      <c r="E4588">
        <f>VLOOKUP(D4588,'Peak Combiner'!$A$5:$D$4980,4,FALSE)</f>
        <v>22.7</v>
      </c>
      <c r="F4588">
        <f>IFERROR(VLOOKUP(D4588,rt_comb!$A:$B,2,FALSE),D4588)</f>
        <v>22.7</v>
      </c>
      <c r="G4588">
        <v>5952699</v>
      </c>
      <c r="H4588">
        <f>SUMIFS($G:$G,$E:$E,18.51,'RAW2'!$A:$A,'RAW2'!A4588)</f>
        <v>19658405</v>
      </c>
      <c r="I4588" s="1" t="str">
        <f>VLOOKUP(A4588,'volatile collection data'!$G$6:$H$69,2,FALSE)</f>
        <v>E</v>
      </c>
      <c r="J4588" s="1">
        <f>VLOOKUP(A4588,'volatile collection data'!$G$6:$I$69,3,FALSE)</f>
        <v>8</v>
      </c>
      <c r="K4588" s="1" t="str">
        <f>VLOOKUP(A4588,'volatile collection data'!$G$6:$N$69,8,FALSE)</f>
        <v>30A</v>
      </c>
      <c r="L4588" s="1">
        <f>VLOOKUP(A4588,'volatile collection data'!$G$6:$J$69,4,FALSE)</f>
        <v>4.7</v>
      </c>
      <c r="M4588" s="1">
        <f>VLOOKUP($A4588,'volatile collection data'!$G$6:$M$69,6,FALSE)</f>
        <v>11</v>
      </c>
      <c r="N4588" s="1">
        <f>VLOOKUP($A4588,'volatile collection data'!$G$6:$M$69,7,FALSE)</f>
        <v>4.7</v>
      </c>
      <c r="O4588" s="1">
        <f>VLOOKUP(A4588,'volatile collection data'!$G$6:$K$69,5,FALSE)</f>
        <v>1</v>
      </c>
      <c r="P4588" s="1" t="str">
        <f t="shared" si="429"/>
        <v>8E</v>
      </c>
      <c r="Q4588">
        <f t="shared" si="427"/>
        <v>0.32213490924814586</v>
      </c>
      <c r="R4588" t="str">
        <f t="shared" si="430"/>
        <v>30A_1-E&amp;4.7%4.7@11</v>
      </c>
      <c r="S4588" t="str">
        <f t="shared" si="431"/>
        <v>8E-30A-VCS-Loc-22</v>
      </c>
      <c r="T4588" t="str">
        <f>IFERROR(IF(VLOOKUP(S4588,Bad!$A:$A,1,FALSE)='RAW2'!S4588,"yes","no"),"no")</f>
        <v>no</v>
      </c>
      <c r="U4588" t="str">
        <f>IFERROR(VLOOKUP(F4588,compounds!$A:$B,2,FALSE),"")</f>
        <v/>
      </c>
      <c r="V4588" t="str">
        <f>VLOOKUP(B4588,'volatile collection data'!$O:$P,2,FALSE)</f>
        <v>02.may.22 30</v>
      </c>
    </row>
    <row r="4589" spans="1:22" x14ac:dyDescent="0.2">
      <c r="A4589" t="s">
        <v>399</v>
      </c>
      <c r="B4589" s="1" t="str">
        <f t="shared" si="428"/>
        <v>8E</v>
      </c>
      <c r="C4589">
        <v>22.866</v>
      </c>
      <c r="D4589">
        <f t="shared" si="426"/>
        <v>22.87</v>
      </c>
      <c r="E4589">
        <f>VLOOKUP(D4589,'Peak Combiner'!$A$5:$D$4980,4,FALSE)</f>
        <v>22.87</v>
      </c>
      <c r="F4589">
        <f>IFERROR(VLOOKUP(D4589,rt_comb!$A:$B,2,FALSE),D4589)</f>
        <v>22.87</v>
      </c>
      <c r="G4589">
        <v>9692690</v>
      </c>
      <c r="H4589">
        <f>SUMIFS($G:$G,$E:$E,18.51,'RAW2'!$A:$A,'RAW2'!A4589)</f>
        <v>19658405</v>
      </c>
      <c r="I4589" s="1" t="str">
        <f>VLOOKUP(A4589,'volatile collection data'!$G$6:$H$69,2,FALSE)</f>
        <v>E</v>
      </c>
      <c r="J4589" s="1">
        <f>VLOOKUP(A4589,'volatile collection data'!$G$6:$I$69,3,FALSE)</f>
        <v>8</v>
      </c>
      <c r="K4589" s="1" t="str">
        <f>VLOOKUP(A4589,'volatile collection data'!$G$6:$N$69,8,FALSE)</f>
        <v>30A</v>
      </c>
      <c r="L4589" s="1">
        <f>VLOOKUP(A4589,'volatile collection data'!$G$6:$J$69,4,FALSE)</f>
        <v>4.7</v>
      </c>
      <c r="M4589" s="1">
        <f>VLOOKUP($A4589,'volatile collection data'!$G$6:$M$69,6,FALSE)</f>
        <v>11</v>
      </c>
      <c r="N4589" s="1">
        <f>VLOOKUP($A4589,'volatile collection data'!$G$6:$M$69,7,FALSE)</f>
        <v>4.7</v>
      </c>
      <c r="O4589" s="1">
        <f>VLOOKUP(A4589,'volatile collection data'!$G$6:$K$69,5,FALSE)</f>
        <v>1</v>
      </c>
      <c r="P4589" s="1" t="str">
        <f t="shared" si="429"/>
        <v>8E</v>
      </c>
      <c r="Q4589">
        <f t="shared" si="427"/>
        <v>0.5245274141226377</v>
      </c>
      <c r="R4589" t="str">
        <f t="shared" si="430"/>
        <v>30A_1-E&amp;4.7%4.7@11</v>
      </c>
      <c r="S4589" t="str">
        <f t="shared" si="431"/>
        <v>8E-30A-VCS-Loc-22</v>
      </c>
      <c r="T4589" t="str">
        <f>IFERROR(IF(VLOOKUP(S4589,Bad!$A:$A,1,FALSE)='RAW2'!S4589,"yes","no"),"no")</f>
        <v>no</v>
      </c>
      <c r="U4589" t="str">
        <f>IFERROR(VLOOKUP(F4589,compounds!$A:$B,2,FALSE),"")</f>
        <v/>
      </c>
      <c r="V4589" t="str">
        <f>VLOOKUP(B4589,'volatile collection data'!$O:$P,2,FALSE)</f>
        <v>02.may.22 30</v>
      </c>
    </row>
    <row r="4590" spans="1:22" x14ac:dyDescent="0.2">
      <c r="A4590" t="s">
        <v>399</v>
      </c>
      <c r="B4590" s="1" t="str">
        <f t="shared" si="428"/>
        <v>8E</v>
      </c>
      <c r="C4590">
        <v>23.326000000000001</v>
      </c>
      <c r="D4590">
        <f t="shared" si="426"/>
        <v>23.33</v>
      </c>
      <c r="E4590">
        <f>VLOOKUP(D4590,'Peak Combiner'!$A$5:$D$4980,4,FALSE)</f>
        <v>23.32</v>
      </c>
      <c r="F4590">
        <f>IFERROR(VLOOKUP(D4590,rt_comb!$A:$B,2,FALSE),D4590)</f>
        <v>23.33</v>
      </c>
      <c r="G4590">
        <v>3051492</v>
      </c>
      <c r="H4590">
        <f>SUMIFS($G:$G,$E:$E,18.51,'RAW2'!$A:$A,'RAW2'!A4590)</f>
        <v>19658405</v>
      </c>
      <c r="I4590" s="1" t="str">
        <f>VLOOKUP(A4590,'volatile collection data'!$G$6:$H$69,2,FALSE)</f>
        <v>E</v>
      </c>
      <c r="J4590" s="1">
        <f>VLOOKUP(A4590,'volatile collection data'!$G$6:$I$69,3,FALSE)</f>
        <v>8</v>
      </c>
      <c r="K4590" s="1" t="str">
        <f>VLOOKUP(A4590,'volatile collection data'!$G$6:$N$69,8,FALSE)</f>
        <v>30A</v>
      </c>
      <c r="L4590" s="1">
        <f>VLOOKUP(A4590,'volatile collection data'!$G$6:$J$69,4,FALSE)</f>
        <v>4.7</v>
      </c>
      <c r="M4590" s="1">
        <f>VLOOKUP($A4590,'volatile collection data'!$G$6:$M$69,6,FALSE)</f>
        <v>11</v>
      </c>
      <c r="N4590" s="1">
        <f>VLOOKUP($A4590,'volatile collection data'!$G$6:$M$69,7,FALSE)</f>
        <v>4.7</v>
      </c>
      <c r="O4590" s="1">
        <f>VLOOKUP(A4590,'volatile collection data'!$G$6:$K$69,5,FALSE)</f>
        <v>1</v>
      </c>
      <c r="P4590" s="1" t="str">
        <f t="shared" si="429"/>
        <v>8E</v>
      </c>
      <c r="Q4590">
        <f t="shared" si="427"/>
        <v>0.16513384911473658</v>
      </c>
      <c r="R4590" t="str">
        <f t="shared" si="430"/>
        <v>30A_1-E&amp;4.7%4.7@11</v>
      </c>
      <c r="S4590" t="str">
        <f t="shared" si="431"/>
        <v>8E-30A-VCS-Loc-22</v>
      </c>
      <c r="T4590" t="str">
        <f>IFERROR(IF(VLOOKUP(S4590,Bad!$A:$A,1,FALSE)='RAW2'!S4590,"yes","no"),"no")</f>
        <v>no</v>
      </c>
      <c r="U4590" t="str">
        <f>IFERROR(VLOOKUP(F4590,compounds!$A:$B,2,FALSE),"")</f>
        <v/>
      </c>
      <c r="V4590" t="str">
        <f>VLOOKUP(B4590,'volatile collection data'!$O:$P,2,FALSE)</f>
        <v>02.may.22 30</v>
      </c>
    </row>
    <row r="4591" spans="1:22" x14ac:dyDescent="0.2">
      <c r="A4591" t="s">
        <v>399</v>
      </c>
      <c r="B4591" s="1" t="str">
        <f t="shared" si="428"/>
        <v>8E</v>
      </c>
      <c r="C4591">
        <v>23.58</v>
      </c>
      <c r="D4591">
        <f t="shared" si="426"/>
        <v>23.58</v>
      </c>
      <c r="E4591">
        <f>VLOOKUP(D4591,'Peak Combiner'!$A$5:$D$4980,4,FALSE)</f>
        <v>23.58</v>
      </c>
      <c r="F4591">
        <f>IFERROR(VLOOKUP(D4591,rt_comb!$A:$B,2,FALSE),D4591)</f>
        <v>23.58</v>
      </c>
      <c r="G4591">
        <v>2446353</v>
      </c>
      <c r="H4591">
        <f>SUMIFS($G:$G,$E:$E,18.51,'RAW2'!$A:$A,'RAW2'!A4591)</f>
        <v>19658405</v>
      </c>
      <c r="I4591" s="1" t="str">
        <f>VLOOKUP(A4591,'volatile collection data'!$G$6:$H$69,2,FALSE)</f>
        <v>E</v>
      </c>
      <c r="J4591" s="1">
        <f>VLOOKUP(A4591,'volatile collection data'!$G$6:$I$69,3,FALSE)</f>
        <v>8</v>
      </c>
      <c r="K4591" s="1" t="str">
        <f>VLOOKUP(A4591,'volatile collection data'!$G$6:$N$69,8,FALSE)</f>
        <v>30A</v>
      </c>
      <c r="L4591" s="1">
        <f>VLOOKUP(A4591,'volatile collection data'!$G$6:$J$69,4,FALSE)</f>
        <v>4.7</v>
      </c>
      <c r="M4591" s="1">
        <f>VLOOKUP($A4591,'volatile collection data'!$G$6:$M$69,6,FALSE)</f>
        <v>11</v>
      </c>
      <c r="N4591" s="1">
        <f>VLOOKUP($A4591,'volatile collection data'!$G$6:$M$69,7,FALSE)</f>
        <v>4.7</v>
      </c>
      <c r="O4591" s="1">
        <f>VLOOKUP(A4591,'volatile collection data'!$G$6:$K$69,5,FALSE)</f>
        <v>1</v>
      </c>
      <c r="P4591" s="1" t="str">
        <f t="shared" si="429"/>
        <v>8E</v>
      </c>
      <c r="Q4591">
        <f t="shared" si="427"/>
        <v>0.13238628421224211</v>
      </c>
      <c r="R4591" t="str">
        <f t="shared" si="430"/>
        <v>30A_1-E&amp;4.7%4.7@11</v>
      </c>
      <c r="S4591" t="str">
        <f t="shared" si="431"/>
        <v>8E-30A-VCS-Loc-22</v>
      </c>
      <c r="T4591" t="str">
        <f>IFERROR(IF(VLOOKUP(S4591,Bad!$A:$A,1,FALSE)='RAW2'!S4591,"yes","no"),"no")</f>
        <v>no</v>
      </c>
      <c r="U4591" t="str">
        <f>IFERROR(VLOOKUP(F4591,compounds!$A:$B,2,FALSE),"")</f>
        <v/>
      </c>
      <c r="V4591" t="str">
        <f>VLOOKUP(B4591,'volatile collection data'!$O:$P,2,FALSE)</f>
        <v>02.may.22 30</v>
      </c>
    </row>
    <row r="4592" spans="1:22" x14ac:dyDescent="0.2">
      <c r="A4592" t="s">
        <v>399</v>
      </c>
      <c r="B4592" s="1" t="str">
        <f t="shared" si="428"/>
        <v>8E</v>
      </c>
      <c r="C4592">
        <v>24.085999999999999</v>
      </c>
      <c r="D4592">
        <f t="shared" si="426"/>
        <v>24.09</v>
      </c>
      <c r="E4592">
        <f>VLOOKUP(D4592,'Peak Combiner'!$A$5:$D$4980,4,FALSE)</f>
        <v>24.09</v>
      </c>
      <c r="F4592">
        <f>IFERROR(VLOOKUP(D4592,rt_comb!$A:$B,2,FALSE),D4592)</f>
        <v>24.09</v>
      </c>
      <c r="G4592">
        <v>1135332</v>
      </c>
      <c r="H4592">
        <f>SUMIFS($G:$G,$E:$E,18.51,'RAW2'!$A:$A,'RAW2'!A4592)</f>
        <v>19658405</v>
      </c>
      <c r="I4592" s="1" t="str">
        <f>VLOOKUP(A4592,'volatile collection data'!$G$6:$H$69,2,FALSE)</f>
        <v>E</v>
      </c>
      <c r="J4592" s="1">
        <f>VLOOKUP(A4592,'volatile collection data'!$G$6:$I$69,3,FALSE)</f>
        <v>8</v>
      </c>
      <c r="K4592" s="1" t="str">
        <f>VLOOKUP(A4592,'volatile collection data'!$G$6:$N$69,8,FALSE)</f>
        <v>30A</v>
      </c>
      <c r="L4592" s="1">
        <f>VLOOKUP(A4592,'volatile collection data'!$G$6:$J$69,4,FALSE)</f>
        <v>4.7</v>
      </c>
      <c r="M4592" s="1">
        <f>VLOOKUP($A4592,'volatile collection data'!$G$6:$M$69,6,FALSE)</f>
        <v>11</v>
      </c>
      <c r="N4592" s="1">
        <f>VLOOKUP($A4592,'volatile collection data'!$G$6:$M$69,7,FALSE)</f>
        <v>4.7</v>
      </c>
      <c r="O4592" s="1">
        <f>VLOOKUP(A4592,'volatile collection data'!$G$6:$K$69,5,FALSE)</f>
        <v>1</v>
      </c>
      <c r="P4592" s="1" t="str">
        <f t="shared" si="429"/>
        <v>8E</v>
      </c>
      <c r="Q4592">
        <f t="shared" si="427"/>
        <v>6.1439369063766874E-2</v>
      </c>
      <c r="R4592" t="str">
        <f t="shared" si="430"/>
        <v>30A_1-E&amp;4.7%4.7@11</v>
      </c>
      <c r="S4592" t="str">
        <f t="shared" si="431"/>
        <v>8E-30A-VCS-Loc-22</v>
      </c>
      <c r="T4592" t="str">
        <f>IFERROR(IF(VLOOKUP(S4592,Bad!$A:$A,1,FALSE)='RAW2'!S4592,"yes","no"),"no")</f>
        <v>no</v>
      </c>
      <c r="U4592" t="str">
        <f>IFERROR(VLOOKUP(F4592,compounds!$A:$B,2,FALSE),"")</f>
        <v/>
      </c>
      <c r="V4592" t="str">
        <f>VLOOKUP(B4592,'volatile collection data'!$O:$P,2,FALSE)</f>
        <v>02.may.22 30</v>
      </c>
    </row>
    <row r="4593" spans="1:22" x14ac:dyDescent="0.2">
      <c r="A4593" t="s">
        <v>399</v>
      </c>
      <c r="B4593" s="1" t="str">
        <f t="shared" si="428"/>
        <v>8E</v>
      </c>
      <c r="C4593">
        <v>25.149000000000001</v>
      </c>
      <c r="D4593">
        <f t="shared" si="426"/>
        <v>25.15</v>
      </c>
      <c r="E4593">
        <f>VLOOKUP(D4593,'Peak Combiner'!$A$5:$D$4980,4,FALSE)</f>
        <v>25.15</v>
      </c>
      <c r="F4593">
        <f>IFERROR(VLOOKUP(D4593,rt_comb!$A:$B,2,FALSE),D4593)</f>
        <v>25.15</v>
      </c>
      <c r="G4593">
        <v>3616141</v>
      </c>
      <c r="H4593">
        <f>SUMIFS($G:$G,$E:$E,18.51,'RAW2'!$A:$A,'RAW2'!A4593)</f>
        <v>19658405</v>
      </c>
      <c r="I4593" s="1" t="str">
        <f>VLOOKUP(A4593,'volatile collection data'!$G$6:$H$69,2,FALSE)</f>
        <v>E</v>
      </c>
      <c r="J4593" s="1">
        <f>VLOOKUP(A4593,'volatile collection data'!$G$6:$I$69,3,FALSE)</f>
        <v>8</v>
      </c>
      <c r="K4593" s="1" t="str">
        <f>VLOOKUP(A4593,'volatile collection data'!$G$6:$N$69,8,FALSE)</f>
        <v>30A</v>
      </c>
      <c r="L4593" s="1">
        <f>VLOOKUP(A4593,'volatile collection data'!$G$6:$J$69,4,FALSE)</f>
        <v>4.7</v>
      </c>
      <c r="M4593" s="1">
        <f>VLOOKUP($A4593,'volatile collection data'!$G$6:$M$69,6,FALSE)</f>
        <v>11</v>
      </c>
      <c r="N4593" s="1">
        <f>VLOOKUP($A4593,'volatile collection data'!$G$6:$M$69,7,FALSE)</f>
        <v>4.7</v>
      </c>
      <c r="O4593" s="1">
        <f>VLOOKUP(A4593,'volatile collection data'!$G$6:$K$69,5,FALSE)</f>
        <v>1</v>
      </c>
      <c r="P4593" s="1" t="str">
        <f t="shared" si="429"/>
        <v>8E</v>
      </c>
      <c r="Q4593">
        <f t="shared" si="427"/>
        <v>0.19569026635875586</v>
      </c>
      <c r="R4593" t="str">
        <f t="shared" si="430"/>
        <v>30A_1-E&amp;4.7%4.7@11</v>
      </c>
      <c r="S4593" t="str">
        <f t="shared" si="431"/>
        <v>8E-30A-VCS-Loc-22</v>
      </c>
      <c r="T4593" t="str">
        <f>IFERROR(IF(VLOOKUP(S4593,Bad!$A:$A,1,FALSE)='RAW2'!S4593,"yes","no"),"no")</f>
        <v>no</v>
      </c>
      <c r="U4593" t="str">
        <f>IFERROR(VLOOKUP(F4593,compounds!$A:$B,2,FALSE),"")</f>
        <v/>
      </c>
      <c r="V4593" t="str">
        <f>VLOOKUP(B4593,'volatile collection data'!$O:$P,2,FALSE)</f>
        <v>02.may.22 30</v>
      </c>
    </row>
    <row r="4594" spans="1:22" x14ac:dyDescent="0.2">
      <c r="A4594" t="s">
        <v>399</v>
      </c>
      <c r="B4594" s="1" t="str">
        <f t="shared" si="428"/>
        <v>8E</v>
      </c>
      <c r="C4594">
        <v>25.204999999999998</v>
      </c>
      <c r="D4594">
        <f t="shared" si="426"/>
        <v>25.21</v>
      </c>
      <c r="E4594">
        <f>VLOOKUP(D4594,'Peak Combiner'!$A$5:$D$4980,4,FALSE)</f>
        <v>25.21</v>
      </c>
      <c r="F4594">
        <f>IFERROR(VLOOKUP(D4594,rt_comb!$A:$B,2,FALSE),D4594)</f>
        <v>25.21</v>
      </c>
      <c r="G4594">
        <v>1405144</v>
      </c>
      <c r="H4594">
        <f>SUMIFS($G:$G,$E:$E,18.51,'RAW2'!$A:$A,'RAW2'!A4594)</f>
        <v>19658405</v>
      </c>
      <c r="I4594" s="1" t="str">
        <f>VLOOKUP(A4594,'volatile collection data'!$G$6:$H$69,2,FALSE)</f>
        <v>E</v>
      </c>
      <c r="J4594" s="1">
        <f>VLOOKUP(A4594,'volatile collection data'!$G$6:$I$69,3,FALSE)</f>
        <v>8</v>
      </c>
      <c r="K4594" s="1" t="str">
        <f>VLOOKUP(A4594,'volatile collection data'!$G$6:$N$69,8,FALSE)</f>
        <v>30A</v>
      </c>
      <c r="L4594" s="1">
        <f>VLOOKUP(A4594,'volatile collection data'!$G$6:$J$69,4,FALSE)</f>
        <v>4.7</v>
      </c>
      <c r="M4594" s="1">
        <f>VLOOKUP($A4594,'volatile collection data'!$G$6:$M$69,6,FALSE)</f>
        <v>11</v>
      </c>
      <c r="N4594" s="1">
        <f>VLOOKUP($A4594,'volatile collection data'!$G$6:$M$69,7,FALSE)</f>
        <v>4.7</v>
      </c>
      <c r="O4594" s="1">
        <f>VLOOKUP(A4594,'volatile collection data'!$G$6:$K$69,5,FALSE)</f>
        <v>1</v>
      </c>
      <c r="P4594" s="1" t="str">
        <f t="shared" si="429"/>
        <v>8E</v>
      </c>
      <c r="Q4594">
        <f t="shared" si="427"/>
        <v>7.6040454073114855E-2</v>
      </c>
      <c r="R4594" t="str">
        <f t="shared" si="430"/>
        <v>30A_1-E&amp;4.7%4.7@11</v>
      </c>
      <c r="S4594" t="str">
        <f t="shared" si="431"/>
        <v>8E-30A-VCS-Loc-22</v>
      </c>
      <c r="T4594" t="str">
        <f>IFERROR(IF(VLOOKUP(S4594,Bad!$A:$A,1,FALSE)='RAW2'!S4594,"yes","no"),"no")</f>
        <v>no</v>
      </c>
      <c r="U4594" t="str">
        <f>IFERROR(VLOOKUP(F4594,compounds!$A:$B,2,FALSE),"")</f>
        <v/>
      </c>
      <c r="V4594" t="str">
        <f>VLOOKUP(B4594,'volatile collection data'!$O:$P,2,FALSE)</f>
        <v>02.may.22 30</v>
      </c>
    </row>
    <row r="4595" spans="1:22" x14ac:dyDescent="0.2">
      <c r="A4595" t="s">
        <v>399</v>
      </c>
      <c r="B4595" s="1" t="str">
        <f t="shared" si="428"/>
        <v>8E</v>
      </c>
      <c r="C4595">
        <v>25.277999999999999</v>
      </c>
      <c r="D4595">
        <f t="shared" si="426"/>
        <v>25.28</v>
      </c>
      <c r="E4595">
        <f>VLOOKUP(D4595,'Peak Combiner'!$A$5:$D$4980,4,FALSE)</f>
        <v>25.28</v>
      </c>
      <c r="F4595">
        <f>IFERROR(VLOOKUP(D4595,rt_comb!$A:$B,2,FALSE),D4595)</f>
        <v>25.28</v>
      </c>
      <c r="G4595">
        <v>1392157</v>
      </c>
      <c r="H4595">
        <f>SUMIFS($G:$G,$E:$E,18.51,'RAW2'!$A:$A,'RAW2'!A4595)</f>
        <v>19658405</v>
      </c>
      <c r="I4595" s="1" t="str">
        <f>VLOOKUP(A4595,'volatile collection data'!$G$6:$H$69,2,FALSE)</f>
        <v>E</v>
      </c>
      <c r="J4595" s="1">
        <f>VLOOKUP(A4595,'volatile collection data'!$G$6:$I$69,3,FALSE)</f>
        <v>8</v>
      </c>
      <c r="K4595" s="1" t="str">
        <f>VLOOKUP(A4595,'volatile collection data'!$G$6:$N$69,8,FALSE)</f>
        <v>30A</v>
      </c>
      <c r="L4595" s="1">
        <f>VLOOKUP(A4595,'volatile collection data'!$G$6:$J$69,4,FALSE)</f>
        <v>4.7</v>
      </c>
      <c r="M4595" s="1">
        <f>VLOOKUP($A4595,'volatile collection data'!$G$6:$M$69,6,FALSE)</f>
        <v>11</v>
      </c>
      <c r="N4595" s="1">
        <f>VLOOKUP($A4595,'volatile collection data'!$G$6:$M$69,7,FALSE)</f>
        <v>4.7</v>
      </c>
      <c r="O4595" s="1">
        <f>VLOOKUP(A4595,'volatile collection data'!$G$6:$K$69,5,FALSE)</f>
        <v>1</v>
      </c>
      <c r="P4595" s="1" t="str">
        <f t="shared" si="429"/>
        <v>8E</v>
      </c>
      <c r="Q4595">
        <f t="shared" si="427"/>
        <v>7.5337652526050972E-2</v>
      </c>
      <c r="R4595" t="str">
        <f t="shared" si="430"/>
        <v>30A_1-E&amp;4.7%4.7@11</v>
      </c>
      <c r="S4595" t="str">
        <f t="shared" si="431"/>
        <v>8E-30A-VCS-Loc-22</v>
      </c>
      <c r="T4595" t="str">
        <f>IFERROR(IF(VLOOKUP(S4595,Bad!$A:$A,1,FALSE)='RAW2'!S4595,"yes","no"),"no")</f>
        <v>no</v>
      </c>
      <c r="U4595" t="str">
        <f>IFERROR(VLOOKUP(F4595,compounds!$A:$B,2,FALSE),"")</f>
        <v/>
      </c>
      <c r="V4595" t="str">
        <f>VLOOKUP(B4595,'volatile collection data'!$O:$P,2,FALSE)</f>
        <v>02.may.22 30</v>
      </c>
    </row>
    <row r="4596" spans="1:22" x14ac:dyDescent="0.2">
      <c r="A4596" t="s">
        <v>399</v>
      </c>
      <c r="B4596" s="1" t="str">
        <f t="shared" si="428"/>
        <v>8E</v>
      </c>
      <c r="C4596">
        <v>25.626000000000001</v>
      </c>
      <c r="D4596">
        <f t="shared" si="426"/>
        <v>25.63</v>
      </c>
      <c r="E4596">
        <f>VLOOKUP(D4596,'Peak Combiner'!$A$5:$D$4980,4,FALSE)</f>
        <v>25.62</v>
      </c>
      <c r="F4596">
        <f>IFERROR(VLOOKUP(D4596,rt_comb!$A:$B,2,FALSE),D4596)</f>
        <v>25.63</v>
      </c>
      <c r="G4596">
        <v>3713734</v>
      </c>
      <c r="H4596">
        <f>SUMIFS($G:$G,$E:$E,18.51,'RAW2'!$A:$A,'RAW2'!A4596)</f>
        <v>19658405</v>
      </c>
      <c r="I4596" s="1" t="str">
        <f>VLOOKUP(A4596,'volatile collection data'!$G$6:$H$69,2,FALSE)</f>
        <v>E</v>
      </c>
      <c r="J4596" s="1">
        <f>VLOOKUP(A4596,'volatile collection data'!$G$6:$I$69,3,FALSE)</f>
        <v>8</v>
      </c>
      <c r="K4596" s="1" t="str">
        <f>VLOOKUP(A4596,'volatile collection data'!$G$6:$N$69,8,FALSE)</f>
        <v>30A</v>
      </c>
      <c r="L4596" s="1">
        <f>VLOOKUP(A4596,'volatile collection data'!$G$6:$J$69,4,FALSE)</f>
        <v>4.7</v>
      </c>
      <c r="M4596" s="1">
        <f>VLOOKUP($A4596,'volatile collection data'!$G$6:$M$69,6,FALSE)</f>
        <v>11</v>
      </c>
      <c r="N4596" s="1">
        <f>VLOOKUP($A4596,'volatile collection data'!$G$6:$M$69,7,FALSE)</f>
        <v>4.7</v>
      </c>
      <c r="O4596" s="1">
        <f>VLOOKUP(A4596,'volatile collection data'!$G$6:$K$69,5,FALSE)</f>
        <v>1</v>
      </c>
      <c r="P4596" s="1" t="str">
        <f t="shared" si="429"/>
        <v>8E</v>
      </c>
      <c r="Q4596">
        <f t="shared" si="427"/>
        <v>0.2009715870165372</v>
      </c>
      <c r="R4596" t="str">
        <f t="shared" si="430"/>
        <v>30A_1-E&amp;4.7%4.7@11</v>
      </c>
      <c r="S4596" t="str">
        <f t="shared" si="431"/>
        <v>8E-30A-VCS-Loc-22</v>
      </c>
      <c r="T4596" t="str">
        <f>IFERROR(IF(VLOOKUP(S4596,Bad!$A:$A,1,FALSE)='RAW2'!S4596,"yes","no"),"no")</f>
        <v>no</v>
      </c>
      <c r="U4596" t="str">
        <f>IFERROR(VLOOKUP(F4596,compounds!$A:$B,2,FALSE),"")</f>
        <v/>
      </c>
      <c r="V4596" t="str">
        <f>VLOOKUP(B4596,'volatile collection data'!$O:$P,2,FALSE)</f>
        <v>02.may.22 30</v>
      </c>
    </row>
    <row r="4597" spans="1:22" x14ac:dyDescent="0.2">
      <c r="A4597" t="s">
        <v>399</v>
      </c>
      <c r="B4597" s="1" t="str">
        <f t="shared" si="428"/>
        <v>8E</v>
      </c>
      <c r="C4597">
        <v>25.675000000000001</v>
      </c>
      <c r="D4597">
        <f t="shared" si="426"/>
        <v>25.68</v>
      </c>
      <c r="E4597">
        <f>VLOOKUP(D4597,'Peak Combiner'!$A$5:$D$4980,4,FALSE)</f>
        <v>25.67</v>
      </c>
      <c r="F4597">
        <f>IFERROR(VLOOKUP(D4597,rt_comb!$A:$B,2,FALSE),D4597)</f>
        <v>25.68</v>
      </c>
      <c r="G4597">
        <v>1456853</v>
      </c>
      <c r="H4597">
        <f>SUMIFS($G:$G,$E:$E,18.51,'RAW2'!$A:$A,'RAW2'!A4597)</f>
        <v>19658405</v>
      </c>
      <c r="I4597" s="1" t="str">
        <f>VLOOKUP(A4597,'volatile collection data'!$G$6:$H$69,2,FALSE)</f>
        <v>E</v>
      </c>
      <c r="J4597" s="1">
        <f>VLOOKUP(A4597,'volatile collection data'!$G$6:$I$69,3,FALSE)</f>
        <v>8</v>
      </c>
      <c r="K4597" s="1" t="str">
        <f>VLOOKUP(A4597,'volatile collection data'!$G$6:$N$69,8,FALSE)</f>
        <v>30A</v>
      </c>
      <c r="L4597" s="1">
        <f>VLOOKUP(A4597,'volatile collection data'!$G$6:$J$69,4,FALSE)</f>
        <v>4.7</v>
      </c>
      <c r="M4597" s="1">
        <f>VLOOKUP($A4597,'volatile collection data'!$G$6:$M$69,6,FALSE)</f>
        <v>11</v>
      </c>
      <c r="N4597" s="1">
        <f>VLOOKUP($A4597,'volatile collection data'!$G$6:$M$69,7,FALSE)</f>
        <v>4.7</v>
      </c>
      <c r="O4597" s="1">
        <f>VLOOKUP(A4597,'volatile collection data'!$G$6:$K$69,5,FALSE)</f>
        <v>1</v>
      </c>
      <c r="P4597" s="1" t="str">
        <f t="shared" si="429"/>
        <v>8E</v>
      </c>
      <c r="Q4597">
        <f t="shared" si="427"/>
        <v>7.8838726591566127E-2</v>
      </c>
      <c r="R4597" t="str">
        <f t="shared" si="430"/>
        <v>30A_1-E&amp;4.7%4.7@11</v>
      </c>
      <c r="S4597" t="str">
        <f t="shared" si="431"/>
        <v>8E-30A-VCS-Loc-22</v>
      </c>
      <c r="T4597" t="str">
        <f>IFERROR(IF(VLOOKUP(S4597,Bad!$A:$A,1,FALSE)='RAW2'!S4597,"yes","no"),"no")</f>
        <v>no</v>
      </c>
      <c r="U4597" t="str">
        <f>IFERROR(VLOOKUP(F4597,compounds!$A:$B,2,FALSE),"")</f>
        <v/>
      </c>
      <c r="V4597" t="str">
        <f>VLOOKUP(B4597,'volatile collection data'!$O:$P,2,FALSE)</f>
        <v>02.may.22 30</v>
      </c>
    </row>
    <row r="4598" spans="1:22" x14ac:dyDescent="0.2">
      <c r="A4598" t="s">
        <v>399</v>
      </c>
      <c r="B4598" s="1" t="str">
        <f t="shared" si="428"/>
        <v>8E</v>
      </c>
      <c r="C4598">
        <v>25.904</v>
      </c>
      <c r="D4598">
        <f t="shared" si="426"/>
        <v>25.9</v>
      </c>
      <c r="E4598">
        <f>VLOOKUP(D4598,'Peak Combiner'!$A$5:$D$4980,4,FALSE)</f>
        <v>25.9</v>
      </c>
      <c r="F4598">
        <f>IFERROR(VLOOKUP(D4598,rt_comb!$A:$B,2,FALSE),D4598)</f>
        <v>25.9</v>
      </c>
      <c r="G4598">
        <v>9910503</v>
      </c>
      <c r="H4598">
        <f>SUMIFS($G:$G,$E:$E,18.51,'RAW2'!$A:$A,'RAW2'!A4598)</f>
        <v>19658405</v>
      </c>
      <c r="I4598" s="1" t="str">
        <f>VLOOKUP(A4598,'volatile collection data'!$G$6:$H$69,2,FALSE)</f>
        <v>E</v>
      </c>
      <c r="J4598" s="1">
        <f>VLOOKUP(A4598,'volatile collection data'!$G$6:$I$69,3,FALSE)</f>
        <v>8</v>
      </c>
      <c r="K4598" s="1" t="str">
        <f>VLOOKUP(A4598,'volatile collection data'!$G$6:$N$69,8,FALSE)</f>
        <v>30A</v>
      </c>
      <c r="L4598" s="1">
        <f>VLOOKUP(A4598,'volatile collection data'!$G$6:$J$69,4,FALSE)</f>
        <v>4.7</v>
      </c>
      <c r="M4598" s="1">
        <f>VLOOKUP($A4598,'volatile collection data'!$G$6:$M$69,6,FALSE)</f>
        <v>11</v>
      </c>
      <c r="N4598" s="1">
        <f>VLOOKUP($A4598,'volatile collection data'!$G$6:$M$69,7,FALSE)</f>
        <v>4.7</v>
      </c>
      <c r="O4598" s="1">
        <f>VLOOKUP(A4598,'volatile collection data'!$G$6:$K$69,5,FALSE)</f>
        <v>1</v>
      </c>
      <c r="P4598" s="1" t="str">
        <f t="shared" si="429"/>
        <v>8E</v>
      </c>
      <c r="Q4598">
        <f t="shared" si="427"/>
        <v>0.53631453303929499</v>
      </c>
      <c r="R4598" t="str">
        <f t="shared" si="430"/>
        <v>30A_1-E&amp;4.7%4.7@11</v>
      </c>
      <c r="S4598" t="str">
        <f t="shared" si="431"/>
        <v>8E-30A-VCS-Loc-22</v>
      </c>
      <c r="T4598" t="str">
        <f>IFERROR(IF(VLOOKUP(S4598,Bad!$A:$A,1,FALSE)='RAW2'!S4598,"yes","no"),"no")</f>
        <v>no</v>
      </c>
      <c r="U4598" t="str">
        <f>IFERROR(VLOOKUP(F4598,compounds!$A:$B,2,FALSE),"")</f>
        <v/>
      </c>
      <c r="V4598" t="str">
        <f>VLOOKUP(B4598,'volatile collection data'!$O:$P,2,FALSE)</f>
        <v>02.may.22 30</v>
      </c>
    </row>
    <row r="4599" spans="1:22" x14ac:dyDescent="0.2">
      <c r="A4599" t="s">
        <v>399</v>
      </c>
      <c r="B4599" s="1" t="str">
        <f t="shared" si="428"/>
        <v>8E</v>
      </c>
      <c r="C4599">
        <v>26.638000000000002</v>
      </c>
      <c r="D4599">
        <f t="shared" si="426"/>
        <v>26.64</v>
      </c>
      <c r="E4599">
        <f>VLOOKUP(D4599,'Peak Combiner'!$A$5:$D$4980,4,FALSE)</f>
        <v>26.62</v>
      </c>
      <c r="F4599">
        <f>IFERROR(VLOOKUP(D4599,rt_comb!$A:$B,2,FALSE),D4599)</f>
        <v>26.64</v>
      </c>
      <c r="G4599">
        <v>3030851</v>
      </c>
      <c r="H4599">
        <f>SUMIFS($G:$G,$E:$E,18.51,'RAW2'!$A:$A,'RAW2'!A4599)</f>
        <v>19658405</v>
      </c>
      <c r="I4599" s="1" t="str">
        <f>VLOOKUP(A4599,'volatile collection data'!$G$6:$H$69,2,FALSE)</f>
        <v>E</v>
      </c>
      <c r="J4599" s="1">
        <f>VLOOKUP(A4599,'volatile collection data'!$G$6:$I$69,3,FALSE)</f>
        <v>8</v>
      </c>
      <c r="K4599" s="1" t="str">
        <f>VLOOKUP(A4599,'volatile collection data'!$G$6:$N$69,8,FALSE)</f>
        <v>30A</v>
      </c>
      <c r="L4599" s="1">
        <f>VLOOKUP(A4599,'volatile collection data'!$G$6:$J$69,4,FALSE)</f>
        <v>4.7</v>
      </c>
      <c r="M4599" s="1">
        <f>VLOOKUP($A4599,'volatile collection data'!$G$6:$M$69,6,FALSE)</f>
        <v>11</v>
      </c>
      <c r="N4599" s="1">
        <f>VLOOKUP($A4599,'volatile collection data'!$G$6:$M$69,7,FALSE)</f>
        <v>4.7</v>
      </c>
      <c r="O4599" s="1">
        <f>VLOOKUP(A4599,'volatile collection data'!$G$6:$K$69,5,FALSE)</f>
        <v>1</v>
      </c>
      <c r="P4599" s="1" t="str">
        <f t="shared" si="429"/>
        <v>8E</v>
      </c>
      <c r="Q4599">
        <f t="shared" si="427"/>
        <v>0.16401684543929607</v>
      </c>
      <c r="R4599" t="str">
        <f t="shared" si="430"/>
        <v>30A_1-E&amp;4.7%4.7@11</v>
      </c>
      <c r="S4599" t="str">
        <f t="shared" si="431"/>
        <v>8E-30A-VCS-Loc-22</v>
      </c>
      <c r="T4599" t="str">
        <f>IFERROR(IF(VLOOKUP(S4599,Bad!$A:$A,1,FALSE)='RAW2'!S4599,"yes","no"),"no")</f>
        <v>no</v>
      </c>
      <c r="U4599" t="str">
        <f>IFERROR(VLOOKUP(F4599,compounds!$A:$B,2,FALSE),"")</f>
        <v/>
      </c>
      <c r="V4599" t="str">
        <f>VLOOKUP(B4599,'volatile collection data'!$O:$P,2,FALSE)</f>
        <v>02.may.22 30</v>
      </c>
    </row>
    <row r="4600" spans="1:22" x14ac:dyDescent="0.2">
      <c r="A4600" t="s">
        <v>399</v>
      </c>
      <c r="B4600" s="1" t="str">
        <f t="shared" si="428"/>
        <v>8E</v>
      </c>
      <c r="C4600">
        <v>27.907</v>
      </c>
      <c r="D4600">
        <f t="shared" si="426"/>
        <v>27.91</v>
      </c>
      <c r="E4600">
        <f>VLOOKUP(D4600,'Peak Combiner'!$A$5:$D$4980,4,FALSE)</f>
        <v>27.91</v>
      </c>
      <c r="F4600">
        <f>IFERROR(VLOOKUP(D4600,rt_comb!$A:$B,2,FALSE),D4600)</f>
        <v>27.91</v>
      </c>
      <c r="G4600">
        <v>1184997</v>
      </c>
      <c r="H4600">
        <f>SUMIFS($G:$G,$E:$E,18.51,'RAW2'!$A:$A,'RAW2'!A4600)</f>
        <v>19658405</v>
      </c>
      <c r="I4600" s="1" t="str">
        <f>VLOOKUP(A4600,'volatile collection data'!$G$6:$H$69,2,FALSE)</f>
        <v>E</v>
      </c>
      <c r="J4600" s="1">
        <f>VLOOKUP(A4600,'volatile collection data'!$G$6:$I$69,3,FALSE)</f>
        <v>8</v>
      </c>
      <c r="K4600" s="1" t="str">
        <f>VLOOKUP(A4600,'volatile collection data'!$G$6:$N$69,8,FALSE)</f>
        <v>30A</v>
      </c>
      <c r="L4600" s="1">
        <f>VLOOKUP(A4600,'volatile collection data'!$G$6:$J$69,4,FALSE)</f>
        <v>4.7</v>
      </c>
      <c r="M4600" s="1">
        <f>VLOOKUP($A4600,'volatile collection data'!$G$6:$M$69,6,FALSE)</f>
        <v>11</v>
      </c>
      <c r="N4600" s="1">
        <f>VLOOKUP($A4600,'volatile collection data'!$G$6:$M$69,7,FALSE)</f>
        <v>4.7</v>
      </c>
      <c r="O4600" s="1">
        <f>VLOOKUP(A4600,'volatile collection data'!$G$6:$K$69,5,FALSE)</f>
        <v>1</v>
      </c>
      <c r="P4600" s="1" t="str">
        <f t="shared" si="429"/>
        <v>8E</v>
      </c>
      <c r="Q4600">
        <f t="shared" si="427"/>
        <v>6.4127028941716221E-2</v>
      </c>
      <c r="R4600" t="str">
        <f t="shared" si="430"/>
        <v>30A_1-E&amp;4.7%4.7@11</v>
      </c>
      <c r="S4600" t="str">
        <f t="shared" si="431"/>
        <v>8E-30A-VCS-Loc-22</v>
      </c>
      <c r="T4600" t="str">
        <f>IFERROR(IF(VLOOKUP(S4600,Bad!$A:$A,1,FALSE)='RAW2'!S4600,"yes","no"),"no")</f>
        <v>no</v>
      </c>
      <c r="U4600" t="str">
        <f>IFERROR(VLOOKUP(F4600,compounds!$A:$B,2,FALSE),"")</f>
        <v/>
      </c>
      <c r="V4600" t="str">
        <f>VLOOKUP(B4600,'volatile collection data'!$O:$P,2,FALSE)</f>
        <v>02.may.22 30</v>
      </c>
    </row>
    <row r="4601" spans="1:22" x14ac:dyDescent="0.2">
      <c r="A4601" t="s">
        <v>399</v>
      </c>
      <c r="B4601" s="1" t="str">
        <f t="shared" si="428"/>
        <v>8E</v>
      </c>
      <c r="C4601">
        <v>30.95</v>
      </c>
      <c r="D4601">
        <f t="shared" si="426"/>
        <v>30.95</v>
      </c>
      <c r="E4601">
        <f>VLOOKUP(D4601,'Peak Combiner'!$A$5:$D$4980,4,FALSE)</f>
        <v>30.94</v>
      </c>
      <c r="F4601">
        <f>IFERROR(VLOOKUP(D4601,rt_comb!$A:$B,2,FALSE),D4601)</f>
        <v>30.95</v>
      </c>
      <c r="G4601">
        <v>1567630</v>
      </c>
      <c r="H4601">
        <f>SUMIFS($G:$G,$E:$E,18.51,'RAW2'!$A:$A,'RAW2'!A4601)</f>
        <v>19658405</v>
      </c>
      <c r="I4601" s="1" t="str">
        <f>VLOOKUP(A4601,'volatile collection data'!$G$6:$H$69,2,FALSE)</f>
        <v>E</v>
      </c>
      <c r="J4601" s="1">
        <f>VLOOKUP(A4601,'volatile collection data'!$G$6:$I$69,3,FALSE)</f>
        <v>8</v>
      </c>
      <c r="K4601" s="1" t="str">
        <f>VLOOKUP(A4601,'volatile collection data'!$G$6:$N$69,8,FALSE)</f>
        <v>30A</v>
      </c>
      <c r="L4601" s="1">
        <f>VLOOKUP(A4601,'volatile collection data'!$G$6:$J$69,4,FALSE)</f>
        <v>4.7</v>
      </c>
      <c r="M4601" s="1">
        <f>VLOOKUP($A4601,'volatile collection data'!$G$6:$M$69,6,FALSE)</f>
        <v>11</v>
      </c>
      <c r="N4601" s="1">
        <f>VLOOKUP($A4601,'volatile collection data'!$G$6:$M$69,7,FALSE)</f>
        <v>4.7</v>
      </c>
      <c r="O4601" s="1">
        <f>VLOOKUP(A4601,'volatile collection data'!$G$6:$K$69,5,FALSE)</f>
        <v>1</v>
      </c>
      <c r="P4601" s="1" t="str">
        <f t="shared" si="429"/>
        <v>8E</v>
      </c>
      <c r="Q4601">
        <f t="shared" si="427"/>
        <v>8.4833509603739587E-2</v>
      </c>
      <c r="R4601" t="str">
        <f t="shared" si="430"/>
        <v>30A_1-E&amp;4.7%4.7@11</v>
      </c>
      <c r="S4601" t="str">
        <f t="shared" si="431"/>
        <v>8E-30A-VCS-Loc-22</v>
      </c>
      <c r="T4601" t="str">
        <f>IFERROR(IF(VLOOKUP(S4601,Bad!$A:$A,1,FALSE)='RAW2'!S4601,"yes","no"),"no")</f>
        <v>no</v>
      </c>
      <c r="U4601" t="str">
        <f>IFERROR(VLOOKUP(F4601,compounds!$A:$B,2,FALSE),"")</f>
        <v/>
      </c>
      <c r="V4601" t="str">
        <f>VLOOKUP(B4601,'volatile collection data'!$O:$P,2,FALSE)</f>
        <v>02.may.22 30</v>
      </c>
    </row>
    <row r="4602" spans="1:22" x14ac:dyDescent="0.2">
      <c r="A4602" t="s">
        <v>399</v>
      </c>
      <c r="B4602" s="1" t="str">
        <f t="shared" si="428"/>
        <v>8E</v>
      </c>
      <c r="C4602">
        <v>34.418999999999997</v>
      </c>
      <c r="D4602">
        <f t="shared" si="426"/>
        <v>34.42</v>
      </c>
      <c r="E4602">
        <f>VLOOKUP(D4602,'Peak Combiner'!$A$5:$D$4980,4,FALSE)</f>
        <v>34.42</v>
      </c>
      <c r="F4602">
        <f>IFERROR(VLOOKUP(D4602,rt_comb!$A:$B,2,FALSE),D4602)</f>
        <v>34.42</v>
      </c>
      <c r="G4602">
        <v>938625</v>
      </c>
      <c r="H4602">
        <f>SUMIFS($G:$G,$E:$E,18.51,'RAW2'!$A:$A,'RAW2'!A4602)</f>
        <v>19658405</v>
      </c>
      <c r="I4602" s="1" t="str">
        <f>VLOOKUP(A4602,'volatile collection data'!$G$6:$H$69,2,FALSE)</f>
        <v>E</v>
      </c>
      <c r="J4602" s="1">
        <f>VLOOKUP(A4602,'volatile collection data'!$G$6:$I$69,3,FALSE)</f>
        <v>8</v>
      </c>
      <c r="K4602" s="1" t="str">
        <f>VLOOKUP(A4602,'volatile collection data'!$G$6:$N$69,8,FALSE)</f>
        <v>30A</v>
      </c>
      <c r="L4602" s="1">
        <f>VLOOKUP(A4602,'volatile collection data'!$G$6:$J$69,4,FALSE)</f>
        <v>4.7</v>
      </c>
      <c r="M4602" s="1">
        <f>VLOOKUP($A4602,'volatile collection data'!$G$6:$M$69,6,FALSE)</f>
        <v>11</v>
      </c>
      <c r="N4602" s="1">
        <f>VLOOKUP($A4602,'volatile collection data'!$G$6:$M$69,7,FALSE)</f>
        <v>4.7</v>
      </c>
      <c r="O4602" s="1">
        <f>VLOOKUP(A4602,'volatile collection data'!$G$6:$K$69,5,FALSE)</f>
        <v>1</v>
      </c>
      <c r="P4602" s="1" t="str">
        <f t="shared" si="429"/>
        <v>8E</v>
      </c>
      <c r="Q4602">
        <f t="shared" si="427"/>
        <v>5.0794417657106621E-2</v>
      </c>
      <c r="R4602" t="str">
        <f t="shared" si="430"/>
        <v>30A_1-E&amp;4.7%4.7@11</v>
      </c>
      <c r="S4602" t="str">
        <f t="shared" si="431"/>
        <v>8E-30A-VCS-Loc-22</v>
      </c>
      <c r="T4602" t="str">
        <f>IFERROR(IF(VLOOKUP(S4602,Bad!$A:$A,1,FALSE)='RAW2'!S4602,"yes","no"),"no")</f>
        <v>no</v>
      </c>
      <c r="U4602" t="str">
        <f>IFERROR(VLOOKUP(F4602,compounds!$A:$B,2,FALSE),"")</f>
        <v/>
      </c>
      <c r="V4602" t="str">
        <f>VLOOKUP(B4602,'volatile collection data'!$O:$P,2,FALSE)</f>
        <v>02.may.22 30</v>
      </c>
    </row>
    <row r="4603" spans="1:22" x14ac:dyDescent="0.2">
      <c r="A4603" t="s">
        <v>399</v>
      </c>
      <c r="B4603" s="1" t="str">
        <f t="shared" si="428"/>
        <v>8E</v>
      </c>
      <c r="C4603">
        <v>34.938000000000002</v>
      </c>
      <c r="D4603">
        <f t="shared" si="426"/>
        <v>34.94</v>
      </c>
      <c r="E4603">
        <f>VLOOKUP(D4603,'Peak Combiner'!$A$5:$D$4980,4,FALSE)</f>
        <v>34.86</v>
      </c>
      <c r="F4603">
        <f>IFERROR(VLOOKUP(D4603,rt_comb!$A:$B,2,FALSE),D4603)</f>
        <v>34.94</v>
      </c>
      <c r="G4603">
        <v>1369977</v>
      </c>
      <c r="H4603">
        <f>SUMIFS($G:$G,$E:$E,18.51,'RAW2'!$A:$A,'RAW2'!A4603)</f>
        <v>19658405</v>
      </c>
      <c r="I4603" s="1" t="str">
        <f>VLOOKUP(A4603,'volatile collection data'!$G$6:$H$69,2,FALSE)</f>
        <v>E</v>
      </c>
      <c r="J4603" s="1">
        <f>VLOOKUP(A4603,'volatile collection data'!$G$6:$I$69,3,FALSE)</f>
        <v>8</v>
      </c>
      <c r="K4603" s="1" t="str">
        <f>VLOOKUP(A4603,'volatile collection data'!$G$6:$N$69,8,FALSE)</f>
        <v>30A</v>
      </c>
      <c r="L4603" s="1">
        <f>VLOOKUP(A4603,'volatile collection data'!$G$6:$J$69,4,FALSE)</f>
        <v>4.7</v>
      </c>
      <c r="M4603" s="1">
        <f>VLOOKUP($A4603,'volatile collection data'!$G$6:$M$69,6,FALSE)</f>
        <v>11</v>
      </c>
      <c r="N4603" s="1">
        <f>VLOOKUP($A4603,'volatile collection data'!$G$6:$M$69,7,FALSE)</f>
        <v>4.7</v>
      </c>
      <c r="O4603" s="1">
        <f>VLOOKUP(A4603,'volatile collection data'!$G$6:$K$69,5,FALSE)</f>
        <v>1</v>
      </c>
      <c r="P4603" s="1" t="str">
        <f t="shared" si="429"/>
        <v>8E</v>
      </c>
      <c r="Q4603">
        <f t="shared" si="427"/>
        <v>7.4137364675594591E-2</v>
      </c>
      <c r="R4603" t="str">
        <f t="shared" si="430"/>
        <v>30A_1-E&amp;4.7%4.7@11</v>
      </c>
      <c r="S4603" t="str">
        <f t="shared" si="431"/>
        <v>8E-30A-VCS-Loc-22</v>
      </c>
      <c r="T4603" t="str">
        <f>IFERROR(IF(VLOOKUP(S4603,Bad!$A:$A,1,FALSE)='RAW2'!S4603,"yes","no"),"no")</f>
        <v>no</v>
      </c>
      <c r="U4603" t="str">
        <f>IFERROR(VLOOKUP(F4603,compounds!$A:$B,2,FALSE),"")</f>
        <v/>
      </c>
      <c r="V4603" t="str">
        <f>VLOOKUP(B4603,'volatile collection data'!$O:$P,2,FALSE)</f>
        <v>02.may.22 30</v>
      </c>
    </row>
    <row r="4604" spans="1:22" x14ac:dyDescent="0.2">
      <c r="A4604" t="s">
        <v>399</v>
      </c>
      <c r="B4604" s="1" t="str">
        <f t="shared" si="428"/>
        <v>8E</v>
      </c>
      <c r="C4604">
        <v>36.113</v>
      </c>
      <c r="D4604">
        <f t="shared" si="426"/>
        <v>36.11</v>
      </c>
      <c r="E4604">
        <f>VLOOKUP(D4604,'Peak Combiner'!$A$5:$D$4980,4,FALSE)</f>
        <v>36.11</v>
      </c>
      <c r="F4604">
        <f>IFERROR(VLOOKUP(D4604,rt_comb!$A:$B,2,FALSE),D4604)</f>
        <v>36.11</v>
      </c>
      <c r="G4604">
        <v>1076390</v>
      </c>
      <c r="H4604">
        <f>SUMIFS($G:$G,$E:$E,18.51,'RAW2'!$A:$A,'RAW2'!A4604)</f>
        <v>19658405</v>
      </c>
      <c r="I4604" s="1" t="str">
        <f>VLOOKUP(A4604,'volatile collection data'!$G$6:$H$69,2,FALSE)</f>
        <v>E</v>
      </c>
      <c r="J4604" s="1">
        <f>VLOOKUP(A4604,'volatile collection data'!$G$6:$I$69,3,FALSE)</f>
        <v>8</v>
      </c>
      <c r="K4604" s="1" t="str">
        <f>VLOOKUP(A4604,'volatile collection data'!$G$6:$N$69,8,FALSE)</f>
        <v>30A</v>
      </c>
      <c r="L4604" s="1">
        <f>VLOOKUP(A4604,'volatile collection data'!$G$6:$J$69,4,FALSE)</f>
        <v>4.7</v>
      </c>
      <c r="M4604" s="1">
        <f>VLOOKUP($A4604,'volatile collection data'!$G$6:$M$69,6,FALSE)</f>
        <v>11</v>
      </c>
      <c r="N4604" s="1">
        <f>VLOOKUP($A4604,'volatile collection data'!$G$6:$M$69,7,FALSE)</f>
        <v>4.7</v>
      </c>
      <c r="O4604" s="1">
        <f>VLOOKUP(A4604,'volatile collection data'!$G$6:$K$69,5,FALSE)</f>
        <v>1</v>
      </c>
      <c r="P4604" s="1" t="str">
        <f t="shared" si="429"/>
        <v>8E</v>
      </c>
      <c r="Q4604">
        <f t="shared" si="427"/>
        <v>5.8249677157472902E-2</v>
      </c>
      <c r="R4604" t="str">
        <f t="shared" si="430"/>
        <v>30A_1-E&amp;4.7%4.7@11</v>
      </c>
      <c r="S4604" t="str">
        <f t="shared" si="431"/>
        <v>8E-30A-VCS-Loc-22</v>
      </c>
      <c r="T4604" t="str">
        <f>IFERROR(IF(VLOOKUP(S4604,Bad!$A:$A,1,FALSE)='RAW2'!S4604,"yes","no"),"no")</f>
        <v>no</v>
      </c>
      <c r="U4604" t="str">
        <f>IFERROR(VLOOKUP(F4604,compounds!$A:$B,2,FALSE),"")</f>
        <v/>
      </c>
      <c r="V4604" t="str">
        <f>VLOOKUP(B4604,'volatile collection data'!$O:$P,2,FALSE)</f>
        <v>02.may.22 30</v>
      </c>
    </row>
    <row r="4605" spans="1:22" x14ac:dyDescent="0.2">
      <c r="A4605" t="s">
        <v>399</v>
      </c>
      <c r="B4605" s="1" t="str">
        <f t="shared" si="428"/>
        <v>8E</v>
      </c>
      <c r="C4605">
        <v>36.162999999999997</v>
      </c>
      <c r="D4605">
        <f t="shared" si="426"/>
        <v>36.159999999999997</v>
      </c>
      <c r="E4605">
        <f>VLOOKUP(D4605,'Peak Combiner'!$A$5:$D$4980,4,FALSE)</f>
        <v>36.11</v>
      </c>
      <c r="F4605">
        <f>IFERROR(VLOOKUP(D4605,rt_comb!$A:$B,2,FALSE),D4605)</f>
        <v>36.159999999999997</v>
      </c>
      <c r="G4605">
        <v>905426</v>
      </c>
      <c r="H4605">
        <f>SUMIFS($G:$G,$E:$E,18.51,'RAW2'!$A:$A,'RAW2'!A4605)</f>
        <v>19658405</v>
      </c>
      <c r="I4605" s="1" t="str">
        <f>VLOOKUP(A4605,'volatile collection data'!$G$6:$H$69,2,FALSE)</f>
        <v>E</v>
      </c>
      <c r="J4605" s="1">
        <f>VLOOKUP(A4605,'volatile collection data'!$G$6:$I$69,3,FALSE)</f>
        <v>8</v>
      </c>
      <c r="K4605" s="1" t="str">
        <f>VLOOKUP(A4605,'volatile collection data'!$G$6:$N$69,8,FALSE)</f>
        <v>30A</v>
      </c>
      <c r="L4605" s="1">
        <f>VLOOKUP(A4605,'volatile collection data'!$G$6:$J$69,4,FALSE)</f>
        <v>4.7</v>
      </c>
      <c r="M4605" s="1">
        <f>VLOOKUP($A4605,'volatile collection data'!$G$6:$M$69,6,FALSE)</f>
        <v>11</v>
      </c>
      <c r="N4605" s="1">
        <f>VLOOKUP($A4605,'volatile collection data'!$G$6:$M$69,7,FALSE)</f>
        <v>4.7</v>
      </c>
      <c r="O4605" s="1">
        <f>VLOOKUP(A4605,'volatile collection data'!$G$6:$K$69,5,FALSE)</f>
        <v>1</v>
      </c>
      <c r="P4605" s="1" t="str">
        <f t="shared" si="429"/>
        <v>8E</v>
      </c>
      <c r="Q4605">
        <f t="shared" si="427"/>
        <v>4.8997828101322062E-2</v>
      </c>
      <c r="R4605" t="str">
        <f t="shared" si="430"/>
        <v>30A_1-E&amp;4.7%4.7@11</v>
      </c>
      <c r="S4605" t="str">
        <f t="shared" si="431"/>
        <v>8E-30A-VCS-Loc-22</v>
      </c>
      <c r="T4605" t="str">
        <f>IFERROR(IF(VLOOKUP(S4605,Bad!$A:$A,1,FALSE)='RAW2'!S4605,"yes","no"),"no")</f>
        <v>no</v>
      </c>
      <c r="U4605" t="str">
        <f>IFERROR(VLOOKUP(F4605,compounds!$A:$B,2,FALSE),"")</f>
        <v/>
      </c>
      <c r="V4605" t="str">
        <f>VLOOKUP(B4605,'volatile collection data'!$O:$P,2,FALSE)</f>
        <v>02.may.22 30</v>
      </c>
    </row>
    <row r="4606" spans="1:22" x14ac:dyDescent="0.2">
      <c r="A4606" t="s">
        <v>399</v>
      </c>
      <c r="B4606" s="1" t="str">
        <f t="shared" si="428"/>
        <v>8E</v>
      </c>
      <c r="C4606">
        <v>36.536000000000001</v>
      </c>
      <c r="D4606">
        <f t="shared" ref="D4606:D4669" si="432">ROUND(C4606,2)</f>
        <v>36.54</v>
      </c>
      <c r="E4606">
        <f>VLOOKUP(D4606,'Peak Combiner'!$A$5:$D$4980,4,FALSE)</f>
        <v>36.54</v>
      </c>
      <c r="F4606">
        <f>IFERROR(VLOOKUP(D4606,rt_comb!$A:$B,2,FALSE),D4606)</f>
        <v>36.54</v>
      </c>
      <c r="G4606">
        <v>47576</v>
      </c>
      <c r="H4606">
        <f>SUMIFS($G:$G,$E:$E,18.51,'RAW2'!$A:$A,'RAW2'!A4606)</f>
        <v>19658405</v>
      </c>
      <c r="I4606" s="1" t="str">
        <f>VLOOKUP(A4606,'volatile collection data'!$G$6:$H$69,2,FALSE)</f>
        <v>E</v>
      </c>
      <c r="J4606" s="1">
        <f>VLOOKUP(A4606,'volatile collection data'!$G$6:$I$69,3,FALSE)</f>
        <v>8</v>
      </c>
      <c r="K4606" s="1" t="str">
        <f>VLOOKUP(A4606,'volatile collection data'!$G$6:$N$69,8,FALSE)</f>
        <v>30A</v>
      </c>
      <c r="L4606" s="1">
        <f>VLOOKUP(A4606,'volatile collection data'!$G$6:$J$69,4,FALSE)</f>
        <v>4.7</v>
      </c>
      <c r="M4606" s="1">
        <f>VLOOKUP($A4606,'volatile collection data'!$G$6:$M$69,6,FALSE)</f>
        <v>11</v>
      </c>
      <c r="N4606" s="1">
        <f>VLOOKUP($A4606,'volatile collection data'!$G$6:$M$69,7,FALSE)</f>
        <v>4.7</v>
      </c>
      <c r="O4606" s="1">
        <f>VLOOKUP(A4606,'volatile collection data'!$G$6:$K$69,5,FALSE)</f>
        <v>1</v>
      </c>
      <c r="P4606" s="1" t="str">
        <f t="shared" si="429"/>
        <v>8E</v>
      </c>
      <c r="Q4606">
        <f t="shared" ref="Q4606:Q4669" si="433">IFERROR((30/H4606*G4606)/L4606/6,0)</f>
        <v>2.5746120276516232E-3</v>
      </c>
      <c r="R4606" t="str">
        <f t="shared" si="430"/>
        <v>30A_1-E&amp;4.7%4.7@11</v>
      </c>
      <c r="S4606" t="str">
        <f t="shared" si="431"/>
        <v>8E-30A-VCS-Loc-22</v>
      </c>
      <c r="T4606" t="str">
        <f>IFERROR(IF(VLOOKUP(S4606,Bad!$A:$A,1,FALSE)='RAW2'!S4606,"yes","no"),"no")</f>
        <v>no</v>
      </c>
      <c r="U4606" t="str">
        <f>IFERROR(VLOOKUP(F4606,compounds!$A:$B,2,FALSE),"")</f>
        <v/>
      </c>
      <c r="V4606" t="str">
        <f>VLOOKUP(B4606,'volatile collection data'!$O:$P,2,FALSE)</f>
        <v>02.may.22 30</v>
      </c>
    </row>
    <row r="4607" spans="1:22" x14ac:dyDescent="0.2">
      <c r="A4607" t="s">
        <v>399</v>
      </c>
      <c r="B4607" s="1" t="str">
        <f t="shared" si="428"/>
        <v>8E</v>
      </c>
      <c r="C4607">
        <v>36.588000000000001</v>
      </c>
      <c r="D4607">
        <f t="shared" si="432"/>
        <v>36.590000000000003</v>
      </c>
      <c r="E4607">
        <f>VLOOKUP(D4607,'Peak Combiner'!$A$5:$D$4980,4,FALSE)</f>
        <v>36.590000000000003</v>
      </c>
      <c r="F4607">
        <f>IFERROR(VLOOKUP(D4607,rt_comb!$A:$B,2,FALSE),D4607)</f>
        <v>36.590000000000003</v>
      </c>
      <c r="G4607">
        <v>1142952</v>
      </c>
      <c r="H4607">
        <f>SUMIFS($G:$G,$E:$E,18.51,'RAW2'!$A:$A,'RAW2'!A4607)</f>
        <v>19658405</v>
      </c>
      <c r="I4607" s="1" t="str">
        <f>VLOOKUP(A4607,'volatile collection data'!$G$6:$H$69,2,FALSE)</f>
        <v>E</v>
      </c>
      <c r="J4607" s="1">
        <f>VLOOKUP(A4607,'volatile collection data'!$G$6:$I$69,3,FALSE)</f>
        <v>8</v>
      </c>
      <c r="K4607" s="1" t="str">
        <f>VLOOKUP(A4607,'volatile collection data'!$G$6:$N$69,8,FALSE)</f>
        <v>30A</v>
      </c>
      <c r="L4607" s="1">
        <f>VLOOKUP(A4607,'volatile collection data'!$G$6:$J$69,4,FALSE)</f>
        <v>4.7</v>
      </c>
      <c r="M4607" s="1">
        <f>VLOOKUP($A4607,'volatile collection data'!$G$6:$M$69,6,FALSE)</f>
        <v>11</v>
      </c>
      <c r="N4607" s="1">
        <f>VLOOKUP($A4607,'volatile collection data'!$G$6:$M$69,7,FALSE)</f>
        <v>4.7</v>
      </c>
      <c r="O4607" s="1">
        <f>VLOOKUP(A4607,'volatile collection data'!$G$6:$K$69,5,FALSE)</f>
        <v>1</v>
      </c>
      <c r="P4607" s="1" t="str">
        <f t="shared" si="429"/>
        <v>8E</v>
      </c>
      <c r="Q4607">
        <f t="shared" si="433"/>
        <v>6.1851731255853332E-2</v>
      </c>
      <c r="R4607" t="str">
        <f t="shared" si="430"/>
        <v>30A_1-E&amp;4.7%4.7@11</v>
      </c>
      <c r="S4607" t="str">
        <f t="shared" si="431"/>
        <v>8E-30A-VCS-Loc-22</v>
      </c>
      <c r="T4607" t="str">
        <f>IFERROR(IF(VLOOKUP(S4607,Bad!$A:$A,1,FALSE)='RAW2'!S4607,"yes","no"),"no")</f>
        <v>no</v>
      </c>
      <c r="U4607" t="str">
        <f>IFERROR(VLOOKUP(F4607,compounds!$A:$B,2,FALSE),"")</f>
        <v/>
      </c>
      <c r="V4607" t="str">
        <f>VLOOKUP(B4607,'volatile collection data'!$O:$P,2,FALSE)</f>
        <v>02.may.22 30</v>
      </c>
    </row>
    <row r="4608" spans="1:22" x14ac:dyDescent="0.2">
      <c r="A4608" t="s">
        <v>399</v>
      </c>
      <c r="B4608" s="1" t="str">
        <f t="shared" si="428"/>
        <v>8E</v>
      </c>
      <c r="C4608">
        <v>36.732999999999997</v>
      </c>
      <c r="D4608">
        <f t="shared" si="432"/>
        <v>36.729999999999997</v>
      </c>
      <c r="E4608">
        <f>VLOOKUP(D4608,'Peak Combiner'!$A$5:$D$4980,4,FALSE)</f>
        <v>36.72</v>
      </c>
      <c r="F4608">
        <f>IFERROR(VLOOKUP(D4608,rt_comb!$A:$B,2,FALSE),D4608)</f>
        <v>36.729999999999997</v>
      </c>
      <c r="G4608">
        <v>1345671</v>
      </c>
      <c r="H4608">
        <f>SUMIFS($G:$G,$E:$E,18.51,'RAW2'!$A:$A,'RAW2'!A4608)</f>
        <v>19658405</v>
      </c>
      <c r="I4608" s="1" t="str">
        <f>VLOOKUP(A4608,'volatile collection data'!$G$6:$H$69,2,FALSE)</f>
        <v>E</v>
      </c>
      <c r="J4608" s="1">
        <f>VLOOKUP(A4608,'volatile collection data'!$G$6:$I$69,3,FALSE)</f>
        <v>8</v>
      </c>
      <c r="K4608" s="1" t="str">
        <f>VLOOKUP(A4608,'volatile collection data'!$G$6:$N$69,8,FALSE)</f>
        <v>30A</v>
      </c>
      <c r="L4608" s="1">
        <f>VLOOKUP(A4608,'volatile collection data'!$G$6:$J$69,4,FALSE)</f>
        <v>4.7</v>
      </c>
      <c r="M4608" s="1">
        <f>VLOOKUP($A4608,'volatile collection data'!$G$6:$M$69,6,FALSE)</f>
        <v>11</v>
      </c>
      <c r="N4608" s="1">
        <f>VLOOKUP($A4608,'volatile collection data'!$G$6:$M$69,7,FALSE)</f>
        <v>4.7</v>
      </c>
      <c r="O4608" s="1">
        <f>VLOOKUP(A4608,'volatile collection data'!$G$6:$K$69,5,FALSE)</f>
        <v>1</v>
      </c>
      <c r="P4608" s="1" t="str">
        <f t="shared" si="429"/>
        <v>8E</v>
      </c>
      <c r="Q4608">
        <f t="shared" si="433"/>
        <v>7.2822026691230612E-2</v>
      </c>
      <c r="R4608" t="str">
        <f t="shared" si="430"/>
        <v>30A_1-E&amp;4.7%4.7@11</v>
      </c>
      <c r="S4608" t="str">
        <f t="shared" si="431"/>
        <v>8E-30A-VCS-Loc-22</v>
      </c>
      <c r="T4608" t="str">
        <f>IFERROR(IF(VLOOKUP(S4608,Bad!$A:$A,1,FALSE)='RAW2'!S4608,"yes","no"),"no")</f>
        <v>no</v>
      </c>
      <c r="U4608" t="str">
        <f>IFERROR(VLOOKUP(F4608,compounds!$A:$B,2,FALSE),"")</f>
        <v/>
      </c>
      <c r="V4608" t="str">
        <f>VLOOKUP(B4608,'volatile collection data'!$O:$P,2,FALSE)</f>
        <v>02.may.22 30</v>
      </c>
    </row>
    <row r="4609" spans="1:22" x14ac:dyDescent="0.2">
      <c r="A4609" t="s">
        <v>399</v>
      </c>
      <c r="B4609" s="1" t="str">
        <f t="shared" si="428"/>
        <v>8E</v>
      </c>
      <c r="C4609">
        <v>37.241999999999997</v>
      </c>
      <c r="D4609">
        <f t="shared" si="432"/>
        <v>37.24</v>
      </c>
      <c r="E4609">
        <f>VLOOKUP(D4609,'Peak Combiner'!$A$5:$D$4980,4,FALSE)</f>
        <v>37.24</v>
      </c>
      <c r="F4609">
        <f>IFERROR(VLOOKUP(D4609,rt_comb!$A:$B,2,FALSE),D4609)</f>
        <v>37.24</v>
      </c>
      <c r="G4609">
        <v>774978</v>
      </c>
      <c r="H4609">
        <f>SUMIFS($G:$G,$E:$E,18.51,'RAW2'!$A:$A,'RAW2'!A4609)</f>
        <v>19658405</v>
      </c>
      <c r="I4609" s="1" t="str">
        <f>VLOOKUP(A4609,'volatile collection data'!$G$6:$H$69,2,FALSE)</f>
        <v>E</v>
      </c>
      <c r="J4609" s="1">
        <f>VLOOKUP(A4609,'volatile collection data'!$G$6:$I$69,3,FALSE)</f>
        <v>8</v>
      </c>
      <c r="K4609" s="1" t="str">
        <f>VLOOKUP(A4609,'volatile collection data'!$G$6:$N$69,8,FALSE)</f>
        <v>30A</v>
      </c>
      <c r="L4609" s="1">
        <f>VLOOKUP(A4609,'volatile collection data'!$G$6:$J$69,4,FALSE)</f>
        <v>4.7</v>
      </c>
      <c r="M4609" s="1">
        <f>VLOOKUP($A4609,'volatile collection data'!$G$6:$M$69,6,FALSE)</f>
        <v>11</v>
      </c>
      <c r="N4609" s="1">
        <f>VLOOKUP($A4609,'volatile collection data'!$G$6:$M$69,7,FALSE)</f>
        <v>4.7</v>
      </c>
      <c r="O4609" s="1">
        <f>VLOOKUP(A4609,'volatile collection data'!$G$6:$K$69,5,FALSE)</f>
        <v>1</v>
      </c>
      <c r="P4609" s="1" t="str">
        <f t="shared" si="429"/>
        <v>8E</v>
      </c>
      <c r="Q4609">
        <f t="shared" si="433"/>
        <v>4.1938533713750621E-2</v>
      </c>
      <c r="R4609" t="str">
        <f t="shared" si="430"/>
        <v>30A_1-E&amp;4.7%4.7@11</v>
      </c>
      <c r="S4609" t="str">
        <f t="shared" si="431"/>
        <v>8E-30A-VCS-Loc-22</v>
      </c>
      <c r="T4609" t="str">
        <f>IFERROR(IF(VLOOKUP(S4609,Bad!$A:$A,1,FALSE)='RAW2'!S4609,"yes","no"),"no")</f>
        <v>no</v>
      </c>
      <c r="U4609" t="str">
        <f>IFERROR(VLOOKUP(F4609,compounds!$A:$B,2,FALSE),"")</f>
        <v/>
      </c>
      <c r="V4609" t="str">
        <f>VLOOKUP(B4609,'volatile collection data'!$O:$P,2,FALSE)</f>
        <v>02.may.22 30</v>
      </c>
    </row>
    <row r="4610" spans="1:22" x14ac:dyDescent="0.2">
      <c r="A4610" t="s">
        <v>399</v>
      </c>
      <c r="B4610" s="1" t="str">
        <f t="shared" si="428"/>
        <v>8E</v>
      </c>
      <c r="C4610">
        <v>37.295000000000002</v>
      </c>
      <c r="D4610">
        <f t="shared" si="432"/>
        <v>37.299999999999997</v>
      </c>
      <c r="E4610">
        <f>VLOOKUP(D4610,'Peak Combiner'!$A$5:$D$4980,4,FALSE)</f>
        <v>37.24</v>
      </c>
      <c r="F4610">
        <f>IFERROR(VLOOKUP(D4610,rt_comb!$A:$B,2,FALSE),D4610)</f>
        <v>37.299999999999997</v>
      </c>
      <c r="G4610">
        <v>992393</v>
      </c>
      <c r="H4610">
        <f>SUMIFS($G:$G,$E:$E,18.51,'RAW2'!$A:$A,'RAW2'!A4610)</f>
        <v>19658405</v>
      </c>
      <c r="I4610" s="1" t="str">
        <f>VLOOKUP(A4610,'volatile collection data'!$G$6:$H$69,2,FALSE)</f>
        <v>E</v>
      </c>
      <c r="J4610" s="1">
        <f>VLOOKUP(A4610,'volatile collection data'!$G$6:$I$69,3,FALSE)</f>
        <v>8</v>
      </c>
      <c r="K4610" s="1" t="str">
        <f>VLOOKUP(A4610,'volatile collection data'!$G$6:$N$69,8,FALSE)</f>
        <v>30A</v>
      </c>
      <c r="L4610" s="1">
        <f>VLOOKUP(A4610,'volatile collection data'!$G$6:$J$69,4,FALSE)</f>
        <v>4.7</v>
      </c>
      <c r="M4610" s="1">
        <f>VLOOKUP($A4610,'volatile collection data'!$G$6:$M$69,6,FALSE)</f>
        <v>11</v>
      </c>
      <c r="N4610" s="1">
        <f>VLOOKUP($A4610,'volatile collection data'!$G$6:$M$69,7,FALSE)</f>
        <v>4.7</v>
      </c>
      <c r="O4610" s="1">
        <f>VLOOKUP(A4610,'volatile collection data'!$G$6:$K$69,5,FALSE)</f>
        <v>1</v>
      </c>
      <c r="P4610" s="1" t="str">
        <f t="shared" si="429"/>
        <v>8E</v>
      </c>
      <c r="Q4610">
        <f t="shared" si="433"/>
        <v>5.3704114552658423E-2</v>
      </c>
      <c r="R4610" t="str">
        <f t="shared" si="430"/>
        <v>30A_1-E&amp;4.7%4.7@11</v>
      </c>
      <c r="S4610" t="str">
        <f t="shared" si="431"/>
        <v>8E-30A-VCS-Loc-22</v>
      </c>
      <c r="T4610" t="str">
        <f>IFERROR(IF(VLOOKUP(S4610,Bad!$A:$A,1,FALSE)='RAW2'!S4610,"yes","no"),"no")</f>
        <v>no</v>
      </c>
      <c r="U4610" t="str">
        <f>IFERROR(VLOOKUP(F4610,compounds!$A:$B,2,FALSE),"")</f>
        <v/>
      </c>
      <c r="V4610" t="str">
        <f>VLOOKUP(B4610,'volatile collection data'!$O:$P,2,FALSE)</f>
        <v>02.may.22 30</v>
      </c>
    </row>
    <row r="4611" spans="1:22" x14ac:dyDescent="0.2">
      <c r="A4611" t="s">
        <v>399</v>
      </c>
      <c r="B4611" s="1" t="str">
        <f t="shared" ref="B4611:B4674" si="434">LEFT(A4611,FIND("-",A4611)-1)</f>
        <v>8E</v>
      </c>
      <c r="C4611">
        <v>37.58</v>
      </c>
      <c r="D4611">
        <f t="shared" si="432"/>
        <v>37.58</v>
      </c>
      <c r="E4611">
        <f>VLOOKUP(D4611,'Peak Combiner'!$A$5:$D$4980,4,FALSE)</f>
        <v>37.58</v>
      </c>
      <c r="F4611">
        <f>IFERROR(VLOOKUP(D4611,rt_comb!$A:$B,2,FALSE),D4611)</f>
        <v>37.58</v>
      </c>
      <c r="G4611">
        <v>2262124</v>
      </c>
      <c r="H4611">
        <f>SUMIFS($G:$G,$E:$E,18.51,'RAW2'!$A:$A,'RAW2'!A4611)</f>
        <v>19658405</v>
      </c>
      <c r="I4611" s="1" t="str">
        <f>VLOOKUP(A4611,'volatile collection data'!$G$6:$H$69,2,FALSE)</f>
        <v>E</v>
      </c>
      <c r="J4611" s="1">
        <f>VLOOKUP(A4611,'volatile collection data'!$G$6:$I$69,3,FALSE)</f>
        <v>8</v>
      </c>
      <c r="K4611" s="1" t="str">
        <f>VLOOKUP(A4611,'volatile collection data'!$G$6:$N$69,8,FALSE)</f>
        <v>30A</v>
      </c>
      <c r="L4611" s="1">
        <f>VLOOKUP(A4611,'volatile collection data'!$G$6:$J$69,4,FALSE)</f>
        <v>4.7</v>
      </c>
      <c r="M4611" s="1">
        <f>VLOOKUP($A4611,'volatile collection data'!$G$6:$M$69,6,FALSE)</f>
        <v>11</v>
      </c>
      <c r="N4611" s="1">
        <f>VLOOKUP($A4611,'volatile collection data'!$G$6:$M$69,7,FALSE)</f>
        <v>4.7</v>
      </c>
      <c r="O4611" s="1">
        <f>VLOOKUP(A4611,'volatile collection data'!$G$6:$K$69,5,FALSE)</f>
        <v>1</v>
      </c>
      <c r="P4611" s="1" t="str">
        <f t="shared" ref="P4611:P4674" si="435">J4611&amp;I4611</f>
        <v>8E</v>
      </c>
      <c r="Q4611">
        <f t="shared" si="433"/>
        <v>0.12241658942406676</v>
      </c>
      <c r="R4611" t="str">
        <f t="shared" ref="R4611:R4674" si="436">K4611&amp;"_"&amp;O4611&amp;"-"&amp;I4611&amp;"&amp;"&amp;L4611&amp;"%"&amp;N4611&amp;"@"&amp;M4611</f>
        <v>30A_1-E&amp;4.7%4.7@11</v>
      </c>
      <c r="S4611" t="str">
        <f t="shared" ref="S4611:S4674" si="437">A4611</f>
        <v>8E-30A-VCS-Loc-22</v>
      </c>
      <c r="T4611" t="str">
        <f>IFERROR(IF(VLOOKUP(S4611,Bad!$A:$A,1,FALSE)='RAW2'!S4611,"yes","no"),"no")</f>
        <v>no</v>
      </c>
      <c r="U4611" t="str">
        <f>IFERROR(VLOOKUP(F4611,compounds!$A:$B,2,FALSE),"")</f>
        <v/>
      </c>
      <c r="V4611" t="str">
        <f>VLOOKUP(B4611,'volatile collection data'!$O:$P,2,FALSE)</f>
        <v>02.may.22 30</v>
      </c>
    </row>
    <row r="4612" spans="1:22" x14ac:dyDescent="0.2">
      <c r="A4612" t="s">
        <v>399</v>
      </c>
      <c r="B4612" s="1" t="str">
        <f t="shared" si="434"/>
        <v>8E</v>
      </c>
      <c r="C4612">
        <v>37.634</v>
      </c>
      <c r="D4612">
        <f t="shared" si="432"/>
        <v>37.630000000000003</v>
      </c>
      <c r="E4612">
        <f>VLOOKUP(D4612,'Peak Combiner'!$A$5:$D$4980,4,FALSE)</f>
        <v>37.630000000000003</v>
      </c>
      <c r="F4612">
        <f>IFERROR(VLOOKUP(D4612,rt_comb!$A:$B,2,FALSE),D4612)</f>
        <v>37.630000000000003</v>
      </c>
      <c r="G4612">
        <v>1077592</v>
      </c>
      <c r="H4612">
        <f>SUMIFS($G:$G,$E:$E,18.51,'RAW2'!$A:$A,'RAW2'!A4612)</f>
        <v>19658405</v>
      </c>
      <c r="I4612" s="1" t="str">
        <f>VLOOKUP(A4612,'volatile collection data'!$G$6:$H$69,2,FALSE)</f>
        <v>E</v>
      </c>
      <c r="J4612" s="1">
        <f>VLOOKUP(A4612,'volatile collection data'!$G$6:$I$69,3,FALSE)</f>
        <v>8</v>
      </c>
      <c r="K4612" s="1" t="str">
        <f>VLOOKUP(A4612,'volatile collection data'!$G$6:$N$69,8,FALSE)</f>
        <v>30A</v>
      </c>
      <c r="L4612" s="1">
        <f>VLOOKUP(A4612,'volatile collection data'!$G$6:$J$69,4,FALSE)</f>
        <v>4.7</v>
      </c>
      <c r="M4612" s="1">
        <f>VLOOKUP($A4612,'volatile collection data'!$G$6:$M$69,6,FALSE)</f>
        <v>11</v>
      </c>
      <c r="N4612" s="1">
        <f>VLOOKUP($A4612,'volatile collection data'!$G$6:$M$69,7,FALSE)</f>
        <v>4.7</v>
      </c>
      <c r="O4612" s="1">
        <f>VLOOKUP(A4612,'volatile collection data'!$G$6:$K$69,5,FALSE)</f>
        <v>1</v>
      </c>
      <c r="P4612" s="1" t="str">
        <f t="shared" si="435"/>
        <v>8E</v>
      </c>
      <c r="Q4612">
        <f t="shared" si="433"/>
        <v>5.8314724316907013E-2</v>
      </c>
      <c r="R4612" t="str">
        <f t="shared" si="436"/>
        <v>30A_1-E&amp;4.7%4.7@11</v>
      </c>
      <c r="S4612" t="str">
        <f t="shared" si="437"/>
        <v>8E-30A-VCS-Loc-22</v>
      </c>
      <c r="T4612" t="str">
        <f>IFERROR(IF(VLOOKUP(S4612,Bad!$A:$A,1,FALSE)='RAW2'!S4612,"yes","no"),"no")</f>
        <v>no</v>
      </c>
      <c r="U4612" t="str">
        <f>IFERROR(VLOOKUP(F4612,compounds!$A:$B,2,FALSE),"")</f>
        <v/>
      </c>
      <c r="V4612" t="str">
        <f>VLOOKUP(B4612,'volatile collection data'!$O:$P,2,FALSE)</f>
        <v>02.may.22 30</v>
      </c>
    </row>
    <row r="4613" spans="1:22" x14ac:dyDescent="0.2">
      <c r="A4613" t="s">
        <v>399</v>
      </c>
      <c r="B4613" s="1" t="str">
        <f t="shared" si="434"/>
        <v>8E</v>
      </c>
      <c r="C4613">
        <v>37.716999999999999</v>
      </c>
      <c r="D4613">
        <f t="shared" si="432"/>
        <v>37.72</v>
      </c>
      <c r="E4613">
        <f>VLOOKUP(D4613,'Peak Combiner'!$A$5:$D$4980,4,FALSE)</f>
        <v>37.67</v>
      </c>
      <c r="F4613">
        <f>IFERROR(VLOOKUP(D4613,rt_comb!$A:$B,2,FALSE),D4613)</f>
        <v>37.72</v>
      </c>
      <c r="G4613">
        <v>2634229</v>
      </c>
      <c r="H4613">
        <f>SUMIFS($G:$G,$E:$E,18.51,'RAW2'!$A:$A,'RAW2'!A4613)</f>
        <v>19658405</v>
      </c>
      <c r="I4613" s="1" t="str">
        <f>VLOOKUP(A4613,'volatile collection data'!$G$6:$H$69,2,FALSE)</f>
        <v>E</v>
      </c>
      <c r="J4613" s="1">
        <f>VLOOKUP(A4613,'volatile collection data'!$G$6:$I$69,3,FALSE)</f>
        <v>8</v>
      </c>
      <c r="K4613" s="1" t="str">
        <f>VLOOKUP(A4613,'volatile collection data'!$G$6:$N$69,8,FALSE)</f>
        <v>30A</v>
      </c>
      <c r="L4613" s="1">
        <f>VLOOKUP(A4613,'volatile collection data'!$G$6:$J$69,4,FALSE)</f>
        <v>4.7</v>
      </c>
      <c r="M4613" s="1">
        <f>VLOOKUP($A4613,'volatile collection data'!$G$6:$M$69,6,FALSE)</f>
        <v>11</v>
      </c>
      <c r="N4613" s="1">
        <f>VLOOKUP($A4613,'volatile collection data'!$G$6:$M$69,7,FALSE)</f>
        <v>4.7</v>
      </c>
      <c r="O4613" s="1">
        <f>VLOOKUP(A4613,'volatile collection data'!$G$6:$K$69,5,FALSE)</f>
        <v>1</v>
      </c>
      <c r="P4613" s="1" t="str">
        <f t="shared" si="435"/>
        <v>8E</v>
      </c>
      <c r="Q4613">
        <f t="shared" si="433"/>
        <v>0.14255333922542265</v>
      </c>
      <c r="R4613" t="str">
        <f t="shared" si="436"/>
        <v>30A_1-E&amp;4.7%4.7@11</v>
      </c>
      <c r="S4613" t="str">
        <f t="shared" si="437"/>
        <v>8E-30A-VCS-Loc-22</v>
      </c>
      <c r="T4613" t="str">
        <f>IFERROR(IF(VLOOKUP(S4613,Bad!$A:$A,1,FALSE)='RAW2'!S4613,"yes","no"),"no")</f>
        <v>no</v>
      </c>
      <c r="U4613" t="str">
        <f>IFERROR(VLOOKUP(F4613,compounds!$A:$B,2,FALSE),"")</f>
        <v/>
      </c>
      <c r="V4613" t="str">
        <f>VLOOKUP(B4613,'volatile collection data'!$O:$P,2,FALSE)</f>
        <v>02.may.22 30</v>
      </c>
    </row>
    <row r="4614" spans="1:22" x14ac:dyDescent="0.2">
      <c r="A4614" t="s">
        <v>399</v>
      </c>
      <c r="B4614" s="1" t="str">
        <f t="shared" si="434"/>
        <v>8E</v>
      </c>
      <c r="C4614">
        <v>37.774999999999999</v>
      </c>
      <c r="D4614">
        <f t="shared" si="432"/>
        <v>37.78</v>
      </c>
      <c r="E4614">
        <f>VLOOKUP(D4614,'Peak Combiner'!$A$5:$D$4980,4,FALSE)</f>
        <v>37.78</v>
      </c>
      <c r="F4614">
        <f>IFERROR(VLOOKUP(D4614,rt_comb!$A:$B,2,FALSE),D4614)</f>
        <v>37.78</v>
      </c>
      <c r="G4614">
        <v>4983225</v>
      </c>
      <c r="H4614">
        <f>SUMIFS($G:$G,$E:$E,18.51,'RAW2'!$A:$A,'RAW2'!A4614)</f>
        <v>19658405</v>
      </c>
      <c r="I4614" s="1" t="str">
        <f>VLOOKUP(A4614,'volatile collection data'!$G$6:$H$69,2,FALSE)</f>
        <v>E</v>
      </c>
      <c r="J4614" s="1">
        <f>VLOOKUP(A4614,'volatile collection data'!$G$6:$I$69,3,FALSE)</f>
        <v>8</v>
      </c>
      <c r="K4614" s="1" t="str">
        <f>VLOOKUP(A4614,'volatile collection data'!$G$6:$N$69,8,FALSE)</f>
        <v>30A</v>
      </c>
      <c r="L4614" s="1">
        <f>VLOOKUP(A4614,'volatile collection data'!$G$6:$J$69,4,FALSE)</f>
        <v>4.7</v>
      </c>
      <c r="M4614" s="1">
        <f>VLOOKUP($A4614,'volatile collection data'!$G$6:$M$69,6,FALSE)</f>
        <v>11</v>
      </c>
      <c r="N4614" s="1">
        <f>VLOOKUP($A4614,'volatile collection data'!$G$6:$M$69,7,FALSE)</f>
        <v>4.7</v>
      </c>
      <c r="O4614" s="1">
        <f>VLOOKUP(A4614,'volatile collection data'!$G$6:$K$69,5,FALSE)</f>
        <v>1</v>
      </c>
      <c r="P4614" s="1" t="str">
        <f t="shared" si="435"/>
        <v>8E</v>
      </c>
      <c r="Q4614">
        <f t="shared" si="433"/>
        <v>0.26967107410236796</v>
      </c>
      <c r="R4614" t="str">
        <f t="shared" si="436"/>
        <v>30A_1-E&amp;4.7%4.7@11</v>
      </c>
      <c r="S4614" t="str">
        <f t="shared" si="437"/>
        <v>8E-30A-VCS-Loc-22</v>
      </c>
      <c r="T4614" t="str">
        <f>IFERROR(IF(VLOOKUP(S4614,Bad!$A:$A,1,FALSE)='RAW2'!S4614,"yes","no"),"no")</f>
        <v>no</v>
      </c>
      <c r="U4614" t="str">
        <f>IFERROR(VLOOKUP(F4614,compounds!$A:$B,2,FALSE),"")</f>
        <v/>
      </c>
      <c r="V4614" t="str">
        <f>VLOOKUP(B4614,'volatile collection data'!$O:$P,2,FALSE)</f>
        <v>02.may.22 30</v>
      </c>
    </row>
    <row r="4615" spans="1:22" x14ac:dyDescent="0.2">
      <c r="A4615" t="s">
        <v>399</v>
      </c>
      <c r="B4615" s="1" t="str">
        <f t="shared" si="434"/>
        <v>8E</v>
      </c>
      <c r="C4615">
        <v>37.988</v>
      </c>
      <c r="D4615">
        <f t="shared" si="432"/>
        <v>37.99</v>
      </c>
      <c r="E4615">
        <f>VLOOKUP(D4615,'Peak Combiner'!$A$5:$D$4980,4,FALSE)</f>
        <v>37.99</v>
      </c>
      <c r="F4615">
        <f>IFERROR(VLOOKUP(D4615,rt_comb!$A:$B,2,FALSE),D4615)</f>
        <v>37.99</v>
      </c>
      <c r="G4615">
        <v>17239212</v>
      </c>
      <c r="H4615">
        <f>SUMIFS($G:$G,$E:$E,18.51,'RAW2'!$A:$A,'RAW2'!A4615)</f>
        <v>19658405</v>
      </c>
      <c r="I4615" s="1" t="str">
        <f>VLOOKUP(A4615,'volatile collection data'!$G$6:$H$69,2,FALSE)</f>
        <v>E</v>
      </c>
      <c r="J4615" s="1">
        <f>VLOOKUP(A4615,'volatile collection data'!$G$6:$I$69,3,FALSE)</f>
        <v>8</v>
      </c>
      <c r="K4615" s="1" t="str">
        <f>VLOOKUP(A4615,'volatile collection data'!$G$6:$N$69,8,FALSE)</f>
        <v>30A</v>
      </c>
      <c r="L4615" s="1">
        <f>VLOOKUP(A4615,'volatile collection data'!$G$6:$J$69,4,FALSE)</f>
        <v>4.7</v>
      </c>
      <c r="M4615" s="1">
        <f>VLOOKUP($A4615,'volatile collection data'!$G$6:$M$69,6,FALSE)</f>
        <v>11</v>
      </c>
      <c r="N4615" s="1">
        <f>VLOOKUP($A4615,'volatile collection data'!$G$6:$M$69,7,FALSE)</f>
        <v>4.7</v>
      </c>
      <c r="O4615" s="1">
        <f>VLOOKUP(A4615,'volatile collection data'!$G$6:$K$69,5,FALSE)</f>
        <v>1</v>
      </c>
      <c r="P4615" s="1" t="str">
        <f t="shared" si="435"/>
        <v>8E</v>
      </c>
      <c r="Q4615">
        <f t="shared" si="433"/>
        <v>0.9329132874229904</v>
      </c>
      <c r="R4615" t="str">
        <f t="shared" si="436"/>
        <v>30A_1-E&amp;4.7%4.7@11</v>
      </c>
      <c r="S4615" t="str">
        <f t="shared" si="437"/>
        <v>8E-30A-VCS-Loc-22</v>
      </c>
      <c r="T4615" t="str">
        <f>IFERROR(IF(VLOOKUP(S4615,Bad!$A:$A,1,FALSE)='RAW2'!S4615,"yes","no"),"no")</f>
        <v>no</v>
      </c>
      <c r="U4615" t="str">
        <f>IFERROR(VLOOKUP(F4615,compounds!$A:$B,2,FALSE),"")</f>
        <v/>
      </c>
      <c r="V4615" t="str">
        <f>VLOOKUP(B4615,'volatile collection data'!$O:$P,2,FALSE)</f>
        <v>02.may.22 30</v>
      </c>
    </row>
    <row r="4616" spans="1:22" x14ac:dyDescent="0.2">
      <c r="A4616" t="s">
        <v>399</v>
      </c>
      <c r="B4616" s="1" t="str">
        <f t="shared" si="434"/>
        <v>8E</v>
      </c>
      <c r="C4616">
        <v>38.317</v>
      </c>
      <c r="D4616">
        <f t="shared" si="432"/>
        <v>38.32</v>
      </c>
      <c r="E4616">
        <f>VLOOKUP(D4616,'Peak Combiner'!$A$5:$D$4980,4,FALSE)</f>
        <v>38.32</v>
      </c>
      <c r="F4616">
        <f>IFERROR(VLOOKUP(D4616,rt_comb!$A:$B,2,FALSE),D4616)</f>
        <v>38.32</v>
      </c>
      <c r="G4616">
        <v>3417061</v>
      </c>
      <c r="H4616">
        <f>SUMIFS($G:$G,$E:$E,18.51,'RAW2'!$A:$A,'RAW2'!A4616)</f>
        <v>19658405</v>
      </c>
      <c r="I4616" s="1" t="str">
        <f>VLOOKUP(A4616,'volatile collection data'!$G$6:$H$69,2,FALSE)</f>
        <v>E</v>
      </c>
      <c r="J4616" s="1">
        <f>VLOOKUP(A4616,'volatile collection data'!$G$6:$I$69,3,FALSE)</f>
        <v>8</v>
      </c>
      <c r="K4616" s="1" t="str">
        <f>VLOOKUP(A4616,'volatile collection data'!$G$6:$N$69,8,FALSE)</f>
        <v>30A</v>
      </c>
      <c r="L4616" s="1">
        <f>VLOOKUP(A4616,'volatile collection data'!$G$6:$J$69,4,FALSE)</f>
        <v>4.7</v>
      </c>
      <c r="M4616" s="1">
        <f>VLOOKUP($A4616,'volatile collection data'!$G$6:$M$69,6,FALSE)</f>
        <v>11</v>
      </c>
      <c r="N4616" s="1">
        <f>VLOOKUP($A4616,'volatile collection data'!$G$6:$M$69,7,FALSE)</f>
        <v>4.7</v>
      </c>
      <c r="O4616" s="1">
        <f>VLOOKUP(A4616,'volatile collection data'!$G$6:$K$69,5,FALSE)</f>
        <v>1</v>
      </c>
      <c r="P4616" s="1" t="str">
        <f t="shared" si="435"/>
        <v>8E</v>
      </c>
      <c r="Q4616">
        <f t="shared" si="433"/>
        <v>0.18491689822219781</v>
      </c>
      <c r="R4616" t="str">
        <f t="shared" si="436"/>
        <v>30A_1-E&amp;4.7%4.7@11</v>
      </c>
      <c r="S4616" t="str">
        <f t="shared" si="437"/>
        <v>8E-30A-VCS-Loc-22</v>
      </c>
      <c r="T4616" t="str">
        <f>IFERROR(IF(VLOOKUP(S4616,Bad!$A:$A,1,FALSE)='RAW2'!S4616,"yes","no"),"no")</f>
        <v>no</v>
      </c>
      <c r="U4616" t="str">
        <f>IFERROR(VLOOKUP(F4616,compounds!$A:$B,2,FALSE),"")</f>
        <v/>
      </c>
      <c r="V4616" t="str">
        <f>VLOOKUP(B4616,'volatile collection data'!$O:$P,2,FALSE)</f>
        <v>02.may.22 30</v>
      </c>
    </row>
    <row r="4617" spans="1:22" x14ac:dyDescent="0.2">
      <c r="A4617" t="s">
        <v>399</v>
      </c>
      <c r="B4617" s="1" t="str">
        <f t="shared" si="434"/>
        <v>8E</v>
      </c>
      <c r="C4617">
        <v>38.409999999999997</v>
      </c>
      <c r="D4617">
        <f t="shared" si="432"/>
        <v>38.409999999999997</v>
      </c>
      <c r="E4617">
        <f>VLOOKUP(D4617,'Peak Combiner'!$A$5:$D$4980,4,FALSE)</f>
        <v>38.409999999999997</v>
      </c>
      <c r="F4617">
        <f>IFERROR(VLOOKUP(D4617,rt_comb!$A:$B,2,FALSE),D4617)</f>
        <v>38.409999999999997</v>
      </c>
      <c r="G4617">
        <v>10699140</v>
      </c>
      <c r="H4617">
        <f>SUMIFS($G:$G,$E:$E,18.51,'RAW2'!$A:$A,'RAW2'!A4617)</f>
        <v>19658405</v>
      </c>
      <c r="I4617" s="1" t="str">
        <f>VLOOKUP(A4617,'volatile collection data'!$G$6:$H$69,2,FALSE)</f>
        <v>E</v>
      </c>
      <c r="J4617" s="1">
        <f>VLOOKUP(A4617,'volatile collection data'!$G$6:$I$69,3,FALSE)</f>
        <v>8</v>
      </c>
      <c r="K4617" s="1" t="str">
        <f>VLOOKUP(A4617,'volatile collection data'!$G$6:$N$69,8,FALSE)</f>
        <v>30A</v>
      </c>
      <c r="L4617" s="1">
        <f>VLOOKUP(A4617,'volatile collection data'!$G$6:$J$69,4,FALSE)</f>
        <v>4.7</v>
      </c>
      <c r="M4617" s="1">
        <f>VLOOKUP($A4617,'volatile collection data'!$G$6:$M$69,6,FALSE)</f>
        <v>11</v>
      </c>
      <c r="N4617" s="1">
        <f>VLOOKUP($A4617,'volatile collection data'!$G$6:$M$69,7,FALSE)</f>
        <v>4.7</v>
      </c>
      <c r="O4617" s="1">
        <f>VLOOKUP(A4617,'volatile collection data'!$G$6:$K$69,5,FALSE)</f>
        <v>1</v>
      </c>
      <c r="P4617" s="1" t="str">
        <f t="shared" si="435"/>
        <v>8E</v>
      </c>
      <c r="Q4617">
        <f t="shared" si="433"/>
        <v>0.57899223409972655</v>
      </c>
      <c r="R4617" t="str">
        <f t="shared" si="436"/>
        <v>30A_1-E&amp;4.7%4.7@11</v>
      </c>
      <c r="S4617" t="str">
        <f t="shared" si="437"/>
        <v>8E-30A-VCS-Loc-22</v>
      </c>
      <c r="T4617" t="str">
        <f>IFERROR(IF(VLOOKUP(S4617,Bad!$A:$A,1,FALSE)='RAW2'!S4617,"yes","no"),"no")</f>
        <v>no</v>
      </c>
      <c r="U4617" t="str">
        <f>IFERROR(VLOOKUP(F4617,compounds!$A:$B,2,FALSE),"")</f>
        <v/>
      </c>
      <c r="V4617" t="str">
        <f>VLOOKUP(B4617,'volatile collection data'!$O:$P,2,FALSE)</f>
        <v>02.may.22 30</v>
      </c>
    </row>
    <row r="4618" spans="1:22" x14ac:dyDescent="0.2">
      <c r="A4618" t="s">
        <v>399</v>
      </c>
      <c r="B4618" s="1" t="str">
        <f t="shared" si="434"/>
        <v>8E</v>
      </c>
      <c r="C4618">
        <v>38.722999999999999</v>
      </c>
      <c r="D4618">
        <f t="shared" si="432"/>
        <v>38.72</v>
      </c>
      <c r="E4618">
        <f>VLOOKUP(D4618,'Peak Combiner'!$A$5:$D$4980,4,FALSE)</f>
        <v>38.72</v>
      </c>
      <c r="F4618">
        <f>IFERROR(VLOOKUP(D4618,rt_comb!$A:$B,2,FALSE),D4618)</f>
        <v>38.72</v>
      </c>
      <c r="G4618">
        <v>639115</v>
      </c>
      <c r="H4618">
        <f>SUMIFS($G:$G,$E:$E,18.51,'RAW2'!$A:$A,'RAW2'!A4618)</f>
        <v>19658405</v>
      </c>
      <c r="I4618" s="1" t="str">
        <f>VLOOKUP(A4618,'volatile collection data'!$G$6:$H$69,2,FALSE)</f>
        <v>E</v>
      </c>
      <c r="J4618" s="1">
        <f>VLOOKUP(A4618,'volatile collection data'!$G$6:$I$69,3,FALSE)</f>
        <v>8</v>
      </c>
      <c r="K4618" s="1" t="str">
        <f>VLOOKUP(A4618,'volatile collection data'!$G$6:$N$69,8,FALSE)</f>
        <v>30A</v>
      </c>
      <c r="L4618" s="1">
        <f>VLOOKUP(A4618,'volatile collection data'!$G$6:$J$69,4,FALSE)</f>
        <v>4.7</v>
      </c>
      <c r="M4618" s="1">
        <f>VLOOKUP($A4618,'volatile collection data'!$G$6:$M$69,6,FALSE)</f>
        <v>11</v>
      </c>
      <c r="N4618" s="1">
        <f>VLOOKUP($A4618,'volatile collection data'!$G$6:$M$69,7,FALSE)</f>
        <v>4.7</v>
      </c>
      <c r="O4618" s="1">
        <f>VLOOKUP(A4618,'volatile collection data'!$G$6:$K$69,5,FALSE)</f>
        <v>1</v>
      </c>
      <c r="P4618" s="1" t="str">
        <f t="shared" si="435"/>
        <v>8E</v>
      </c>
      <c r="Q4618">
        <f t="shared" si="433"/>
        <v>3.4586202414086241E-2</v>
      </c>
      <c r="R4618" t="str">
        <f t="shared" si="436"/>
        <v>30A_1-E&amp;4.7%4.7@11</v>
      </c>
      <c r="S4618" t="str">
        <f t="shared" si="437"/>
        <v>8E-30A-VCS-Loc-22</v>
      </c>
      <c r="T4618" t="str">
        <f>IFERROR(IF(VLOOKUP(S4618,Bad!$A:$A,1,FALSE)='RAW2'!S4618,"yes","no"),"no")</f>
        <v>no</v>
      </c>
      <c r="U4618" t="str">
        <f>IFERROR(VLOOKUP(F4618,compounds!$A:$B,2,FALSE),"")</f>
        <v/>
      </c>
      <c r="V4618" t="str">
        <f>VLOOKUP(B4618,'volatile collection data'!$O:$P,2,FALSE)</f>
        <v>02.may.22 30</v>
      </c>
    </row>
    <row r="4619" spans="1:22" x14ac:dyDescent="0.2">
      <c r="A4619" t="s">
        <v>400</v>
      </c>
      <c r="B4619" s="1" t="str">
        <f t="shared" si="434"/>
        <v>9A</v>
      </c>
      <c r="C4619">
        <v>4.1580000000000004</v>
      </c>
      <c r="D4619">
        <f t="shared" si="432"/>
        <v>4.16</v>
      </c>
      <c r="E4619">
        <f>VLOOKUP(D4619,'Peak Combiner'!$A$5:$D$4980,4,FALSE)</f>
        <v>4.1500000000000004</v>
      </c>
      <c r="F4619">
        <f>IFERROR(VLOOKUP(D4619,rt_comb!$A:$B,2,FALSE),D4619)</f>
        <v>4.16</v>
      </c>
      <c r="G4619">
        <v>19994906</v>
      </c>
      <c r="H4619">
        <f>SUMIFS($G:$G,$E:$E,18.51,'RAW2'!$A:$A,'RAW2'!A4619)</f>
        <v>46107859</v>
      </c>
      <c r="I4619" s="1" t="str">
        <f>VLOOKUP(A4619,'volatile collection data'!$G$6:$H$69,2,FALSE)</f>
        <v>A</v>
      </c>
      <c r="J4619" s="1">
        <f>VLOOKUP(A4619,'volatile collection data'!$G$6:$I$69,3,FALSE)</f>
        <v>9</v>
      </c>
      <c r="K4619" s="1" t="str">
        <f>VLOOKUP(A4619,'volatile collection data'!$G$6:$N$69,8,FALSE)</f>
        <v>4A</v>
      </c>
      <c r="L4619" s="1">
        <f>VLOOKUP(A4619,'volatile collection data'!$G$6:$J$69,4,FALSE)</f>
        <v>4.32</v>
      </c>
      <c r="M4619" s="1">
        <f>VLOOKUP($A4619,'volatile collection data'!$G$6:$M$69,6,FALSE)</f>
        <v>9</v>
      </c>
      <c r="N4619" s="1">
        <f>VLOOKUP($A4619,'volatile collection data'!$G$6:$M$69,7,FALSE)</f>
        <v>4.32</v>
      </c>
      <c r="O4619" s="1">
        <f>VLOOKUP(A4619,'volatile collection data'!$G$6:$K$69,5,FALSE)</f>
        <v>1</v>
      </c>
      <c r="P4619" s="1" t="str">
        <f t="shared" si="435"/>
        <v>9A</v>
      </c>
      <c r="Q4619">
        <f t="shared" si="433"/>
        <v>0.50191556963889428</v>
      </c>
      <c r="R4619" t="str">
        <f t="shared" si="436"/>
        <v>4A_1-A&amp;4.32%4.32@9</v>
      </c>
      <c r="S4619" t="str">
        <f t="shared" si="437"/>
        <v>9A-4A-VCS-Loc-22</v>
      </c>
      <c r="T4619" t="str">
        <f>IFERROR(IF(VLOOKUP(S4619,Bad!$A:$A,1,FALSE)='RAW2'!S4619,"yes","no"),"no")</f>
        <v>no</v>
      </c>
      <c r="U4619" t="str">
        <f>IFERROR(VLOOKUP(F4619,compounds!$A:$B,2,FALSE),"")</f>
        <v/>
      </c>
      <c r="V4619" t="str">
        <f>VLOOKUP(B4619,'volatile collection data'!$O:$P,2,FALSE)</f>
        <v>24.apr.22 4</v>
      </c>
    </row>
    <row r="4620" spans="1:22" x14ac:dyDescent="0.2">
      <c r="A4620" t="s">
        <v>400</v>
      </c>
      <c r="B4620" s="1" t="str">
        <f t="shared" si="434"/>
        <v>9A</v>
      </c>
      <c r="C4620">
        <v>4.6369999999999996</v>
      </c>
      <c r="D4620">
        <f t="shared" si="432"/>
        <v>4.6399999999999997</v>
      </c>
      <c r="E4620">
        <f>VLOOKUP(D4620,'Peak Combiner'!$A$5:$D$4980,4,FALSE)</f>
        <v>4.6399999999999997</v>
      </c>
      <c r="F4620">
        <f>IFERROR(VLOOKUP(D4620,rt_comb!$A:$B,2,FALSE),D4620)</f>
        <v>4.6399999999999997</v>
      </c>
      <c r="G4620">
        <v>1753264</v>
      </c>
      <c r="H4620">
        <f>SUMIFS($G:$G,$E:$E,18.51,'RAW2'!$A:$A,'RAW2'!A4620)</f>
        <v>46107859</v>
      </c>
      <c r="I4620" s="1" t="str">
        <f>VLOOKUP(A4620,'volatile collection data'!$G$6:$H$69,2,FALSE)</f>
        <v>A</v>
      </c>
      <c r="J4620" s="1">
        <f>VLOOKUP(A4620,'volatile collection data'!$G$6:$I$69,3,FALSE)</f>
        <v>9</v>
      </c>
      <c r="K4620" s="1" t="str">
        <f>VLOOKUP(A4620,'volatile collection data'!$G$6:$N$69,8,FALSE)</f>
        <v>4A</v>
      </c>
      <c r="L4620" s="1">
        <f>VLOOKUP(A4620,'volatile collection data'!$G$6:$J$69,4,FALSE)</f>
        <v>4.32</v>
      </c>
      <c r="M4620" s="1">
        <f>VLOOKUP($A4620,'volatile collection data'!$G$6:$M$69,6,FALSE)</f>
        <v>9</v>
      </c>
      <c r="N4620" s="1">
        <f>VLOOKUP($A4620,'volatile collection data'!$G$6:$M$69,7,FALSE)</f>
        <v>4.32</v>
      </c>
      <c r="O4620" s="1">
        <f>VLOOKUP(A4620,'volatile collection data'!$G$6:$K$69,5,FALSE)</f>
        <v>1</v>
      </c>
      <c r="P4620" s="1" t="str">
        <f t="shared" si="435"/>
        <v>9A</v>
      </c>
      <c r="Q4620">
        <f t="shared" si="433"/>
        <v>4.4010734498445066E-2</v>
      </c>
      <c r="R4620" t="str">
        <f t="shared" si="436"/>
        <v>4A_1-A&amp;4.32%4.32@9</v>
      </c>
      <c r="S4620" t="str">
        <f t="shared" si="437"/>
        <v>9A-4A-VCS-Loc-22</v>
      </c>
      <c r="T4620" t="str">
        <f>IFERROR(IF(VLOOKUP(S4620,Bad!$A:$A,1,FALSE)='RAW2'!S4620,"yes","no"),"no")</f>
        <v>no</v>
      </c>
      <c r="U4620" t="str">
        <f>IFERROR(VLOOKUP(F4620,compounds!$A:$B,2,FALSE),"")</f>
        <v/>
      </c>
      <c r="V4620" t="str">
        <f>VLOOKUP(B4620,'volatile collection data'!$O:$P,2,FALSE)</f>
        <v>24.apr.22 4</v>
      </c>
    </row>
    <row r="4621" spans="1:22" x14ac:dyDescent="0.2">
      <c r="A4621" t="s">
        <v>400</v>
      </c>
      <c r="B4621" s="1" t="str">
        <f t="shared" si="434"/>
        <v>9A</v>
      </c>
      <c r="C4621">
        <v>4.7089999999999996</v>
      </c>
      <c r="D4621">
        <f t="shared" si="432"/>
        <v>4.71</v>
      </c>
      <c r="E4621">
        <f>VLOOKUP(D4621,'Peak Combiner'!$A$5:$D$4980,4,FALSE)</f>
        <v>4.7</v>
      </c>
      <c r="F4621">
        <f>IFERROR(VLOOKUP(D4621,rt_comb!$A:$B,2,FALSE),D4621)</f>
        <v>4.71</v>
      </c>
      <c r="G4621">
        <v>6154301</v>
      </c>
      <c r="H4621">
        <f>SUMIFS($G:$G,$E:$E,18.51,'RAW2'!$A:$A,'RAW2'!A4621)</f>
        <v>46107859</v>
      </c>
      <c r="I4621" s="1" t="str">
        <f>VLOOKUP(A4621,'volatile collection data'!$G$6:$H$69,2,FALSE)</f>
        <v>A</v>
      </c>
      <c r="J4621" s="1">
        <f>VLOOKUP(A4621,'volatile collection data'!$G$6:$I$69,3,FALSE)</f>
        <v>9</v>
      </c>
      <c r="K4621" s="1" t="str">
        <f>VLOOKUP(A4621,'volatile collection data'!$G$6:$N$69,8,FALSE)</f>
        <v>4A</v>
      </c>
      <c r="L4621" s="1">
        <f>VLOOKUP(A4621,'volatile collection data'!$G$6:$J$69,4,FALSE)</f>
        <v>4.32</v>
      </c>
      <c r="M4621" s="1">
        <f>VLOOKUP($A4621,'volatile collection data'!$G$6:$M$69,6,FALSE)</f>
        <v>9</v>
      </c>
      <c r="N4621" s="1">
        <f>VLOOKUP($A4621,'volatile collection data'!$G$6:$M$69,7,FALSE)</f>
        <v>4.32</v>
      </c>
      <c r="O4621" s="1">
        <f>VLOOKUP(A4621,'volatile collection data'!$G$6:$K$69,5,FALSE)</f>
        <v>1</v>
      </c>
      <c r="P4621" s="1" t="str">
        <f t="shared" si="435"/>
        <v>9A</v>
      </c>
      <c r="Q4621">
        <f t="shared" si="433"/>
        <v>0.15448632227349388</v>
      </c>
      <c r="R4621" t="str">
        <f t="shared" si="436"/>
        <v>4A_1-A&amp;4.32%4.32@9</v>
      </c>
      <c r="S4621" t="str">
        <f t="shared" si="437"/>
        <v>9A-4A-VCS-Loc-22</v>
      </c>
      <c r="T4621" t="str">
        <f>IFERROR(IF(VLOOKUP(S4621,Bad!$A:$A,1,FALSE)='RAW2'!S4621,"yes","no"),"no")</f>
        <v>no</v>
      </c>
      <c r="U4621" t="str">
        <f>IFERROR(VLOOKUP(F4621,compounds!$A:$B,2,FALSE),"")</f>
        <v/>
      </c>
      <c r="V4621" t="str">
        <f>VLOOKUP(B4621,'volatile collection data'!$O:$P,2,FALSE)</f>
        <v>24.apr.22 4</v>
      </c>
    </row>
    <row r="4622" spans="1:22" x14ac:dyDescent="0.2">
      <c r="A4622" t="s">
        <v>400</v>
      </c>
      <c r="B4622" s="1" t="str">
        <f t="shared" si="434"/>
        <v>9A</v>
      </c>
      <c r="C4622">
        <v>4.992</v>
      </c>
      <c r="D4622">
        <f t="shared" si="432"/>
        <v>4.99</v>
      </c>
      <c r="E4622">
        <f>VLOOKUP(D4622,'Peak Combiner'!$A$5:$D$4980,4,FALSE)</f>
        <v>4.99</v>
      </c>
      <c r="F4622">
        <f>IFERROR(VLOOKUP(D4622,rt_comb!$A:$B,2,FALSE),D4622)</f>
        <v>4.99</v>
      </c>
      <c r="G4622">
        <v>13586936</v>
      </c>
      <c r="H4622">
        <f>SUMIFS($G:$G,$E:$E,18.51,'RAW2'!$A:$A,'RAW2'!A4622)</f>
        <v>46107859</v>
      </c>
      <c r="I4622" s="1" t="str">
        <f>VLOOKUP(A4622,'volatile collection data'!$G$6:$H$69,2,FALSE)</f>
        <v>A</v>
      </c>
      <c r="J4622" s="1">
        <f>VLOOKUP(A4622,'volatile collection data'!$G$6:$I$69,3,FALSE)</f>
        <v>9</v>
      </c>
      <c r="K4622" s="1" t="str">
        <f>VLOOKUP(A4622,'volatile collection data'!$G$6:$N$69,8,FALSE)</f>
        <v>4A</v>
      </c>
      <c r="L4622" s="1">
        <f>VLOOKUP(A4622,'volatile collection data'!$G$6:$J$69,4,FALSE)</f>
        <v>4.32</v>
      </c>
      <c r="M4622" s="1">
        <f>VLOOKUP($A4622,'volatile collection data'!$G$6:$M$69,6,FALSE)</f>
        <v>9</v>
      </c>
      <c r="N4622" s="1">
        <f>VLOOKUP($A4622,'volatile collection data'!$G$6:$M$69,7,FALSE)</f>
        <v>4.32</v>
      </c>
      <c r="O4622" s="1">
        <f>VLOOKUP(A4622,'volatile collection data'!$G$6:$K$69,5,FALSE)</f>
        <v>1</v>
      </c>
      <c r="P4622" s="1" t="str">
        <f t="shared" si="435"/>
        <v>9A</v>
      </c>
      <c r="Q4622">
        <f t="shared" si="433"/>
        <v>0.34106160449502476</v>
      </c>
      <c r="R4622" t="str">
        <f t="shared" si="436"/>
        <v>4A_1-A&amp;4.32%4.32@9</v>
      </c>
      <c r="S4622" t="str">
        <f t="shared" si="437"/>
        <v>9A-4A-VCS-Loc-22</v>
      </c>
      <c r="T4622" t="str">
        <f>IFERROR(IF(VLOOKUP(S4622,Bad!$A:$A,1,FALSE)='RAW2'!S4622,"yes","no"),"no")</f>
        <v>no</v>
      </c>
      <c r="U4622" t="str">
        <f>IFERROR(VLOOKUP(F4622,compounds!$A:$B,2,FALSE),"")</f>
        <v/>
      </c>
      <c r="V4622" t="str">
        <f>VLOOKUP(B4622,'volatile collection data'!$O:$P,2,FALSE)</f>
        <v>24.apr.22 4</v>
      </c>
    </row>
    <row r="4623" spans="1:22" x14ac:dyDescent="0.2">
      <c r="A4623" t="s">
        <v>400</v>
      </c>
      <c r="B4623" s="1" t="str">
        <f t="shared" si="434"/>
        <v>9A</v>
      </c>
      <c r="C4623">
        <v>5.3490000000000002</v>
      </c>
      <c r="D4623">
        <f t="shared" si="432"/>
        <v>5.35</v>
      </c>
      <c r="E4623">
        <f>VLOOKUP(D4623,'Peak Combiner'!$A$5:$D$4980,4,FALSE)</f>
        <v>5.35</v>
      </c>
      <c r="F4623">
        <f>IFERROR(VLOOKUP(D4623,rt_comb!$A:$B,2,FALSE),D4623)</f>
        <v>5.35</v>
      </c>
      <c r="G4623">
        <v>3074401</v>
      </c>
      <c r="H4623">
        <f>SUMIFS($G:$G,$E:$E,18.51,'RAW2'!$A:$A,'RAW2'!A4623)</f>
        <v>46107859</v>
      </c>
      <c r="I4623" s="1" t="str">
        <f>VLOOKUP(A4623,'volatile collection data'!$G$6:$H$69,2,FALSE)</f>
        <v>A</v>
      </c>
      <c r="J4623" s="1">
        <f>VLOOKUP(A4623,'volatile collection data'!$G$6:$I$69,3,FALSE)</f>
        <v>9</v>
      </c>
      <c r="K4623" s="1" t="str">
        <f>VLOOKUP(A4623,'volatile collection data'!$G$6:$N$69,8,FALSE)</f>
        <v>4A</v>
      </c>
      <c r="L4623" s="1">
        <f>VLOOKUP(A4623,'volatile collection data'!$G$6:$J$69,4,FALSE)</f>
        <v>4.32</v>
      </c>
      <c r="M4623" s="1">
        <f>VLOOKUP($A4623,'volatile collection data'!$G$6:$M$69,6,FALSE)</f>
        <v>9</v>
      </c>
      <c r="N4623" s="1">
        <f>VLOOKUP($A4623,'volatile collection data'!$G$6:$M$69,7,FALSE)</f>
        <v>4.32</v>
      </c>
      <c r="O4623" s="1">
        <f>VLOOKUP(A4623,'volatile collection data'!$G$6:$K$69,5,FALSE)</f>
        <v>1</v>
      </c>
      <c r="P4623" s="1" t="str">
        <f t="shared" si="435"/>
        <v>9A</v>
      </c>
      <c r="Q4623">
        <f t="shared" si="433"/>
        <v>7.7174142714818761E-2</v>
      </c>
      <c r="R4623" t="str">
        <f t="shared" si="436"/>
        <v>4A_1-A&amp;4.32%4.32@9</v>
      </c>
      <c r="S4623" t="str">
        <f t="shared" si="437"/>
        <v>9A-4A-VCS-Loc-22</v>
      </c>
      <c r="T4623" t="str">
        <f>IFERROR(IF(VLOOKUP(S4623,Bad!$A:$A,1,FALSE)='RAW2'!S4623,"yes","no"),"no")</f>
        <v>no</v>
      </c>
      <c r="U4623" t="str">
        <f>IFERROR(VLOOKUP(F4623,compounds!$A:$B,2,FALSE),"")</f>
        <v/>
      </c>
      <c r="V4623" t="str">
        <f>VLOOKUP(B4623,'volatile collection data'!$O:$P,2,FALSE)</f>
        <v>24.apr.22 4</v>
      </c>
    </row>
    <row r="4624" spans="1:22" x14ac:dyDescent="0.2">
      <c r="A4624" t="s">
        <v>400</v>
      </c>
      <c r="B4624" s="1" t="str">
        <f t="shared" si="434"/>
        <v>9A</v>
      </c>
      <c r="C4624">
        <v>5.7480000000000002</v>
      </c>
      <c r="D4624">
        <f t="shared" si="432"/>
        <v>5.75</v>
      </c>
      <c r="E4624">
        <f>VLOOKUP(D4624,'Peak Combiner'!$A$5:$D$4980,4,FALSE)</f>
        <v>5.75</v>
      </c>
      <c r="F4624">
        <f>IFERROR(VLOOKUP(D4624,rt_comb!$A:$B,2,FALSE),D4624)</f>
        <v>5.75</v>
      </c>
      <c r="G4624">
        <v>5723628</v>
      </c>
      <c r="H4624">
        <f>SUMIFS($G:$G,$E:$E,18.51,'RAW2'!$A:$A,'RAW2'!A4624)</f>
        <v>46107859</v>
      </c>
      <c r="I4624" s="1" t="str">
        <f>VLOOKUP(A4624,'volatile collection data'!$G$6:$H$69,2,FALSE)</f>
        <v>A</v>
      </c>
      <c r="J4624" s="1">
        <f>VLOOKUP(A4624,'volatile collection data'!$G$6:$I$69,3,FALSE)</f>
        <v>9</v>
      </c>
      <c r="K4624" s="1" t="str">
        <f>VLOOKUP(A4624,'volatile collection data'!$G$6:$N$69,8,FALSE)</f>
        <v>4A</v>
      </c>
      <c r="L4624" s="1">
        <f>VLOOKUP(A4624,'volatile collection data'!$G$6:$J$69,4,FALSE)</f>
        <v>4.32</v>
      </c>
      <c r="M4624" s="1">
        <f>VLOOKUP($A4624,'volatile collection data'!$G$6:$M$69,6,FALSE)</f>
        <v>9</v>
      </c>
      <c r="N4624" s="1">
        <f>VLOOKUP($A4624,'volatile collection data'!$G$6:$M$69,7,FALSE)</f>
        <v>4.32</v>
      </c>
      <c r="O4624" s="1">
        <f>VLOOKUP(A4624,'volatile collection data'!$G$6:$K$69,5,FALSE)</f>
        <v>1</v>
      </c>
      <c r="P4624" s="1" t="str">
        <f t="shared" si="435"/>
        <v>9A</v>
      </c>
      <c r="Q4624">
        <f t="shared" si="433"/>
        <v>0.143675494549518</v>
      </c>
      <c r="R4624" t="str">
        <f t="shared" si="436"/>
        <v>4A_1-A&amp;4.32%4.32@9</v>
      </c>
      <c r="S4624" t="str">
        <f t="shared" si="437"/>
        <v>9A-4A-VCS-Loc-22</v>
      </c>
      <c r="T4624" t="str">
        <f>IFERROR(IF(VLOOKUP(S4624,Bad!$A:$A,1,FALSE)='RAW2'!S4624,"yes","no"),"no")</f>
        <v>no</v>
      </c>
      <c r="U4624" t="str">
        <f>IFERROR(VLOOKUP(F4624,compounds!$A:$B,2,FALSE),"")</f>
        <v/>
      </c>
      <c r="V4624" t="str">
        <f>VLOOKUP(B4624,'volatile collection data'!$O:$P,2,FALSE)</f>
        <v>24.apr.22 4</v>
      </c>
    </row>
    <row r="4625" spans="1:22" x14ac:dyDescent="0.2">
      <c r="A4625" t="s">
        <v>400</v>
      </c>
      <c r="B4625" s="1" t="str">
        <f t="shared" si="434"/>
        <v>9A</v>
      </c>
      <c r="C4625">
        <v>5.8840000000000003</v>
      </c>
      <c r="D4625">
        <f t="shared" si="432"/>
        <v>5.88</v>
      </c>
      <c r="E4625">
        <f>VLOOKUP(D4625,'Peak Combiner'!$A$5:$D$4980,4,FALSE)</f>
        <v>5.88</v>
      </c>
      <c r="F4625">
        <f>IFERROR(VLOOKUP(D4625,rt_comb!$A:$B,2,FALSE),D4625)</f>
        <v>5.88</v>
      </c>
      <c r="G4625">
        <v>2428079</v>
      </c>
      <c r="H4625">
        <f>SUMIFS($G:$G,$E:$E,18.51,'RAW2'!$A:$A,'RAW2'!A4625)</f>
        <v>46107859</v>
      </c>
      <c r="I4625" s="1" t="str">
        <f>VLOOKUP(A4625,'volatile collection data'!$G$6:$H$69,2,FALSE)</f>
        <v>A</v>
      </c>
      <c r="J4625" s="1">
        <f>VLOOKUP(A4625,'volatile collection data'!$G$6:$I$69,3,FALSE)</f>
        <v>9</v>
      </c>
      <c r="K4625" s="1" t="str">
        <f>VLOOKUP(A4625,'volatile collection data'!$G$6:$N$69,8,FALSE)</f>
        <v>4A</v>
      </c>
      <c r="L4625" s="1">
        <f>VLOOKUP(A4625,'volatile collection data'!$G$6:$J$69,4,FALSE)</f>
        <v>4.32</v>
      </c>
      <c r="M4625" s="1">
        <f>VLOOKUP($A4625,'volatile collection data'!$G$6:$M$69,6,FALSE)</f>
        <v>9</v>
      </c>
      <c r="N4625" s="1">
        <f>VLOOKUP($A4625,'volatile collection data'!$G$6:$M$69,7,FALSE)</f>
        <v>4.32</v>
      </c>
      <c r="O4625" s="1">
        <f>VLOOKUP(A4625,'volatile collection data'!$G$6:$K$69,5,FALSE)</f>
        <v>1</v>
      </c>
      <c r="P4625" s="1" t="str">
        <f t="shared" si="435"/>
        <v>9A</v>
      </c>
      <c r="Q4625">
        <f t="shared" si="433"/>
        <v>6.0950056700103339E-2</v>
      </c>
      <c r="R4625" t="str">
        <f t="shared" si="436"/>
        <v>4A_1-A&amp;4.32%4.32@9</v>
      </c>
      <c r="S4625" t="str">
        <f t="shared" si="437"/>
        <v>9A-4A-VCS-Loc-22</v>
      </c>
      <c r="T4625" t="str">
        <f>IFERROR(IF(VLOOKUP(S4625,Bad!$A:$A,1,FALSE)='RAW2'!S4625,"yes","no"),"no")</f>
        <v>no</v>
      </c>
      <c r="U4625" t="str">
        <f>IFERROR(VLOOKUP(F4625,compounds!$A:$B,2,FALSE),"")</f>
        <v/>
      </c>
      <c r="V4625" t="str">
        <f>VLOOKUP(B4625,'volatile collection data'!$O:$P,2,FALSE)</f>
        <v>24.apr.22 4</v>
      </c>
    </row>
    <row r="4626" spans="1:22" x14ac:dyDescent="0.2">
      <c r="A4626" t="s">
        <v>400</v>
      </c>
      <c r="B4626" s="1" t="str">
        <f t="shared" si="434"/>
        <v>9A</v>
      </c>
      <c r="C4626">
        <v>6.1150000000000002</v>
      </c>
      <c r="D4626">
        <f t="shared" si="432"/>
        <v>6.12</v>
      </c>
      <c r="E4626">
        <f>VLOOKUP(D4626,'Peak Combiner'!$A$5:$D$4980,4,FALSE)</f>
        <v>6.12</v>
      </c>
      <c r="F4626">
        <f>IFERROR(VLOOKUP(D4626,rt_comb!$A:$B,2,FALSE),D4626)</f>
        <v>6.12</v>
      </c>
      <c r="G4626">
        <v>948951</v>
      </c>
      <c r="H4626">
        <f>SUMIFS($G:$G,$E:$E,18.51,'RAW2'!$A:$A,'RAW2'!A4626)</f>
        <v>46107859</v>
      </c>
      <c r="I4626" s="1" t="str">
        <f>VLOOKUP(A4626,'volatile collection data'!$G$6:$H$69,2,FALSE)</f>
        <v>A</v>
      </c>
      <c r="J4626" s="1">
        <f>VLOOKUP(A4626,'volatile collection data'!$G$6:$I$69,3,FALSE)</f>
        <v>9</v>
      </c>
      <c r="K4626" s="1" t="str">
        <f>VLOOKUP(A4626,'volatile collection data'!$G$6:$N$69,8,FALSE)</f>
        <v>4A</v>
      </c>
      <c r="L4626" s="1">
        <f>VLOOKUP(A4626,'volatile collection data'!$G$6:$J$69,4,FALSE)</f>
        <v>4.32</v>
      </c>
      <c r="M4626" s="1">
        <f>VLOOKUP($A4626,'volatile collection data'!$G$6:$M$69,6,FALSE)</f>
        <v>9</v>
      </c>
      <c r="N4626" s="1">
        <f>VLOOKUP($A4626,'volatile collection data'!$G$6:$M$69,7,FALSE)</f>
        <v>4.32</v>
      </c>
      <c r="O4626" s="1">
        <f>VLOOKUP(A4626,'volatile collection data'!$G$6:$K$69,5,FALSE)</f>
        <v>1</v>
      </c>
      <c r="P4626" s="1" t="str">
        <f t="shared" si="435"/>
        <v>9A</v>
      </c>
      <c r="Q4626">
        <f t="shared" si="433"/>
        <v>2.3820731226463294E-2</v>
      </c>
      <c r="R4626" t="str">
        <f t="shared" si="436"/>
        <v>4A_1-A&amp;4.32%4.32@9</v>
      </c>
      <c r="S4626" t="str">
        <f t="shared" si="437"/>
        <v>9A-4A-VCS-Loc-22</v>
      </c>
      <c r="T4626" t="str">
        <f>IFERROR(IF(VLOOKUP(S4626,Bad!$A:$A,1,FALSE)='RAW2'!S4626,"yes","no"),"no")</f>
        <v>no</v>
      </c>
      <c r="U4626" t="str">
        <f>IFERROR(VLOOKUP(F4626,compounds!$A:$B,2,FALSE),"")</f>
        <v/>
      </c>
      <c r="V4626" t="str">
        <f>VLOOKUP(B4626,'volatile collection data'!$O:$P,2,FALSE)</f>
        <v>24.apr.22 4</v>
      </c>
    </row>
    <row r="4627" spans="1:22" x14ac:dyDescent="0.2">
      <c r="A4627" t="s">
        <v>400</v>
      </c>
      <c r="B4627" s="1" t="str">
        <f t="shared" si="434"/>
        <v>9A</v>
      </c>
      <c r="C4627">
        <v>6.2439999999999998</v>
      </c>
      <c r="D4627">
        <f t="shared" si="432"/>
        <v>6.24</v>
      </c>
      <c r="E4627">
        <f>VLOOKUP(D4627,'Peak Combiner'!$A$5:$D$4980,4,FALSE)</f>
        <v>6.24</v>
      </c>
      <c r="F4627">
        <f>IFERROR(VLOOKUP(D4627,rt_comb!$A:$B,2,FALSE),D4627)</f>
        <v>6.24</v>
      </c>
      <c r="G4627">
        <v>5396003</v>
      </c>
      <c r="H4627">
        <f>SUMIFS($G:$G,$E:$E,18.51,'RAW2'!$A:$A,'RAW2'!A4627)</f>
        <v>46107859</v>
      </c>
      <c r="I4627" s="1" t="str">
        <f>VLOOKUP(A4627,'volatile collection data'!$G$6:$H$69,2,FALSE)</f>
        <v>A</v>
      </c>
      <c r="J4627" s="1">
        <f>VLOOKUP(A4627,'volatile collection data'!$G$6:$I$69,3,FALSE)</f>
        <v>9</v>
      </c>
      <c r="K4627" s="1" t="str">
        <f>VLOOKUP(A4627,'volatile collection data'!$G$6:$N$69,8,FALSE)</f>
        <v>4A</v>
      </c>
      <c r="L4627" s="1">
        <f>VLOOKUP(A4627,'volatile collection data'!$G$6:$J$69,4,FALSE)</f>
        <v>4.32</v>
      </c>
      <c r="M4627" s="1">
        <f>VLOOKUP($A4627,'volatile collection data'!$G$6:$M$69,6,FALSE)</f>
        <v>9</v>
      </c>
      <c r="N4627" s="1">
        <f>VLOOKUP($A4627,'volatile collection data'!$G$6:$M$69,7,FALSE)</f>
        <v>4.32</v>
      </c>
      <c r="O4627" s="1">
        <f>VLOOKUP(A4627,'volatile collection data'!$G$6:$K$69,5,FALSE)</f>
        <v>1</v>
      </c>
      <c r="P4627" s="1" t="str">
        <f t="shared" si="435"/>
        <v>9A</v>
      </c>
      <c r="Q4627">
        <f t="shared" si="433"/>
        <v>0.13545139544632925</v>
      </c>
      <c r="R4627" t="str">
        <f t="shared" si="436"/>
        <v>4A_1-A&amp;4.32%4.32@9</v>
      </c>
      <c r="S4627" t="str">
        <f t="shared" si="437"/>
        <v>9A-4A-VCS-Loc-22</v>
      </c>
      <c r="T4627" t="str">
        <f>IFERROR(IF(VLOOKUP(S4627,Bad!$A:$A,1,FALSE)='RAW2'!S4627,"yes","no"),"no")</f>
        <v>no</v>
      </c>
      <c r="U4627" t="str">
        <f>IFERROR(VLOOKUP(F4627,compounds!$A:$B,2,FALSE),"")</f>
        <v/>
      </c>
      <c r="V4627" t="str">
        <f>VLOOKUP(B4627,'volatile collection data'!$O:$P,2,FALSE)</f>
        <v>24.apr.22 4</v>
      </c>
    </row>
    <row r="4628" spans="1:22" x14ac:dyDescent="0.2">
      <c r="A4628" t="s">
        <v>400</v>
      </c>
      <c r="B4628" s="1" t="str">
        <f t="shared" si="434"/>
        <v>9A</v>
      </c>
      <c r="C4628">
        <v>6.3250000000000002</v>
      </c>
      <c r="D4628">
        <f t="shared" si="432"/>
        <v>6.33</v>
      </c>
      <c r="E4628">
        <f>VLOOKUP(D4628,'Peak Combiner'!$A$5:$D$4980,4,FALSE)</f>
        <v>6.32</v>
      </c>
      <c r="F4628">
        <f>IFERROR(VLOOKUP(D4628,rt_comb!$A:$B,2,FALSE),D4628)</f>
        <v>6.33</v>
      </c>
      <c r="G4628">
        <v>7205104</v>
      </c>
      <c r="H4628">
        <f>SUMIFS($G:$G,$E:$E,18.51,'RAW2'!$A:$A,'RAW2'!A4628)</f>
        <v>46107859</v>
      </c>
      <c r="I4628" s="1" t="str">
        <f>VLOOKUP(A4628,'volatile collection data'!$G$6:$H$69,2,FALSE)</f>
        <v>A</v>
      </c>
      <c r="J4628" s="1">
        <f>VLOOKUP(A4628,'volatile collection data'!$G$6:$I$69,3,FALSE)</f>
        <v>9</v>
      </c>
      <c r="K4628" s="1" t="str">
        <f>VLOOKUP(A4628,'volatile collection data'!$G$6:$N$69,8,FALSE)</f>
        <v>4A</v>
      </c>
      <c r="L4628" s="1">
        <f>VLOOKUP(A4628,'volatile collection data'!$G$6:$J$69,4,FALSE)</f>
        <v>4.32</v>
      </c>
      <c r="M4628" s="1">
        <f>VLOOKUP($A4628,'volatile collection data'!$G$6:$M$69,6,FALSE)</f>
        <v>9</v>
      </c>
      <c r="N4628" s="1">
        <f>VLOOKUP($A4628,'volatile collection data'!$G$6:$M$69,7,FALSE)</f>
        <v>4.32</v>
      </c>
      <c r="O4628" s="1">
        <f>VLOOKUP(A4628,'volatile collection data'!$G$6:$K$69,5,FALSE)</f>
        <v>1</v>
      </c>
      <c r="P4628" s="1" t="str">
        <f t="shared" si="435"/>
        <v>9A</v>
      </c>
      <c r="Q4628">
        <f t="shared" si="433"/>
        <v>0.18086375992302614</v>
      </c>
      <c r="R4628" t="str">
        <f t="shared" si="436"/>
        <v>4A_1-A&amp;4.32%4.32@9</v>
      </c>
      <c r="S4628" t="str">
        <f t="shared" si="437"/>
        <v>9A-4A-VCS-Loc-22</v>
      </c>
      <c r="T4628" t="str">
        <f>IFERROR(IF(VLOOKUP(S4628,Bad!$A:$A,1,FALSE)='RAW2'!S4628,"yes","no"),"no")</f>
        <v>no</v>
      </c>
      <c r="U4628" t="str">
        <f>IFERROR(VLOOKUP(F4628,compounds!$A:$B,2,FALSE),"")</f>
        <v/>
      </c>
      <c r="V4628" t="str">
        <f>VLOOKUP(B4628,'volatile collection data'!$O:$P,2,FALSE)</f>
        <v>24.apr.22 4</v>
      </c>
    </row>
    <row r="4629" spans="1:22" x14ac:dyDescent="0.2">
      <c r="A4629" t="s">
        <v>400</v>
      </c>
      <c r="B4629" s="1" t="str">
        <f t="shared" si="434"/>
        <v>9A</v>
      </c>
      <c r="C4629">
        <v>7.8239999999999998</v>
      </c>
      <c r="D4629">
        <f t="shared" si="432"/>
        <v>7.82</v>
      </c>
      <c r="E4629">
        <f>VLOOKUP(D4629,'Peak Combiner'!$A$5:$D$4980,4,FALSE)</f>
        <v>7.82</v>
      </c>
      <c r="F4629">
        <f>IFERROR(VLOOKUP(D4629,rt_comb!$A:$B,2,FALSE),D4629)</f>
        <v>7.82</v>
      </c>
      <c r="G4629">
        <v>801209</v>
      </c>
      <c r="H4629">
        <f>SUMIFS($G:$G,$E:$E,18.51,'RAW2'!$A:$A,'RAW2'!A4629)</f>
        <v>46107859</v>
      </c>
      <c r="I4629" s="1" t="str">
        <f>VLOOKUP(A4629,'volatile collection data'!$G$6:$H$69,2,FALSE)</f>
        <v>A</v>
      </c>
      <c r="J4629" s="1">
        <f>VLOOKUP(A4629,'volatile collection data'!$G$6:$I$69,3,FALSE)</f>
        <v>9</v>
      </c>
      <c r="K4629" s="1" t="str">
        <f>VLOOKUP(A4629,'volatile collection data'!$G$6:$N$69,8,FALSE)</f>
        <v>4A</v>
      </c>
      <c r="L4629" s="1">
        <f>VLOOKUP(A4629,'volatile collection data'!$G$6:$J$69,4,FALSE)</f>
        <v>4.32</v>
      </c>
      <c r="M4629" s="1">
        <f>VLOOKUP($A4629,'volatile collection data'!$G$6:$M$69,6,FALSE)</f>
        <v>9</v>
      </c>
      <c r="N4629" s="1">
        <f>VLOOKUP($A4629,'volatile collection data'!$G$6:$M$69,7,FALSE)</f>
        <v>4.32</v>
      </c>
      <c r="O4629" s="1">
        <f>VLOOKUP(A4629,'volatile collection data'!$G$6:$K$69,5,FALSE)</f>
        <v>1</v>
      </c>
      <c r="P4629" s="1" t="str">
        <f t="shared" si="435"/>
        <v>9A</v>
      </c>
      <c r="Q4629">
        <f t="shared" si="433"/>
        <v>2.0112086130077773E-2</v>
      </c>
      <c r="R4629" t="str">
        <f t="shared" si="436"/>
        <v>4A_1-A&amp;4.32%4.32@9</v>
      </c>
      <c r="S4629" t="str">
        <f t="shared" si="437"/>
        <v>9A-4A-VCS-Loc-22</v>
      </c>
      <c r="T4629" t="str">
        <f>IFERROR(IF(VLOOKUP(S4629,Bad!$A:$A,1,FALSE)='RAW2'!S4629,"yes","no"),"no")</f>
        <v>no</v>
      </c>
      <c r="U4629" t="str">
        <f>IFERROR(VLOOKUP(F4629,compounds!$A:$B,2,FALSE),"")</f>
        <v/>
      </c>
      <c r="V4629" t="str">
        <f>VLOOKUP(B4629,'volatile collection data'!$O:$P,2,FALSE)</f>
        <v>24.apr.22 4</v>
      </c>
    </row>
    <row r="4630" spans="1:22" x14ac:dyDescent="0.2">
      <c r="A4630" t="s">
        <v>400</v>
      </c>
      <c r="B4630" s="1" t="str">
        <f t="shared" si="434"/>
        <v>9A</v>
      </c>
      <c r="C4630">
        <v>7.9089999999999998</v>
      </c>
      <c r="D4630">
        <f t="shared" si="432"/>
        <v>7.91</v>
      </c>
      <c r="E4630">
        <f>VLOOKUP(D4630,'Peak Combiner'!$A$5:$D$4980,4,FALSE)</f>
        <v>7.91</v>
      </c>
      <c r="F4630">
        <f>IFERROR(VLOOKUP(D4630,rt_comb!$A:$B,2,FALSE),D4630)</f>
        <v>7.91</v>
      </c>
      <c r="G4630">
        <v>1864513</v>
      </c>
      <c r="H4630">
        <f>SUMIFS($G:$G,$E:$E,18.51,'RAW2'!$A:$A,'RAW2'!A4630)</f>
        <v>46107859</v>
      </c>
      <c r="I4630" s="1" t="str">
        <f>VLOOKUP(A4630,'volatile collection data'!$G$6:$H$69,2,FALSE)</f>
        <v>A</v>
      </c>
      <c r="J4630" s="1">
        <f>VLOOKUP(A4630,'volatile collection data'!$G$6:$I$69,3,FALSE)</f>
        <v>9</v>
      </c>
      <c r="K4630" s="1" t="str">
        <f>VLOOKUP(A4630,'volatile collection data'!$G$6:$N$69,8,FALSE)</f>
        <v>4A</v>
      </c>
      <c r="L4630" s="1">
        <f>VLOOKUP(A4630,'volatile collection data'!$G$6:$J$69,4,FALSE)</f>
        <v>4.32</v>
      </c>
      <c r="M4630" s="1">
        <f>VLOOKUP($A4630,'volatile collection data'!$G$6:$M$69,6,FALSE)</f>
        <v>9</v>
      </c>
      <c r="N4630" s="1">
        <f>VLOOKUP($A4630,'volatile collection data'!$G$6:$M$69,7,FALSE)</f>
        <v>4.32</v>
      </c>
      <c r="O4630" s="1">
        <f>VLOOKUP(A4630,'volatile collection data'!$G$6:$K$69,5,FALSE)</f>
        <v>1</v>
      </c>
      <c r="P4630" s="1" t="str">
        <f t="shared" si="435"/>
        <v>9A</v>
      </c>
      <c r="Q4630">
        <f t="shared" si="433"/>
        <v>4.6803326031846483E-2</v>
      </c>
      <c r="R4630" t="str">
        <f t="shared" si="436"/>
        <v>4A_1-A&amp;4.32%4.32@9</v>
      </c>
      <c r="S4630" t="str">
        <f t="shared" si="437"/>
        <v>9A-4A-VCS-Loc-22</v>
      </c>
      <c r="T4630" t="str">
        <f>IFERROR(IF(VLOOKUP(S4630,Bad!$A:$A,1,FALSE)='RAW2'!S4630,"yes","no"),"no")</f>
        <v>no</v>
      </c>
      <c r="U4630" t="str">
        <f>IFERROR(VLOOKUP(F4630,compounds!$A:$B,2,FALSE),"")</f>
        <v/>
      </c>
      <c r="V4630" t="str">
        <f>VLOOKUP(B4630,'volatile collection data'!$O:$P,2,FALSE)</f>
        <v>24.apr.22 4</v>
      </c>
    </row>
    <row r="4631" spans="1:22" x14ac:dyDescent="0.2">
      <c r="A4631" t="s">
        <v>400</v>
      </c>
      <c r="B4631" s="1" t="str">
        <f t="shared" si="434"/>
        <v>9A</v>
      </c>
      <c r="C4631">
        <v>8.0359999999999996</v>
      </c>
      <c r="D4631">
        <f t="shared" si="432"/>
        <v>8.0399999999999991</v>
      </c>
      <c r="E4631">
        <f>VLOOKUP(D4631,'Peak Combiner'!$A$5:$D$4980,4,FALSE)</f>
        <v>8.0399999999999991</v>
      </c>
      <c r="F4631">
        <f>IFERROR(VLOOKUP(D4631,rt_comb!$A:$B,2,FALSE),D4631)</f>
        <v>8.0399999999999991</v>
      </c>
      <c r="G4631">
        <v>2308365</v>
      </c>
      <c r="H4631">
        <f>SUMIFS($G:$G,$E:$E,18.51,'RAW2'!$A:$A,'RAW2'!A4631)</f>
        <v>46107859</v>
      </c>
      <c r="I4631" s="1" t="str">
        <f>VLOOKUP(A4631,'volatile collection data'!$G$6:$H$69,2,FALSE)</f>
        <v>A</v>
      </c>
      <c r="J4631" s="1">
        <f>VLOOKUP(A4631,'volatile collection data'!$G$6:$I$69,3,FALSE)</f>
        <v>9</v>
      </c>
      <c r="K4631" s="1" t="str">
        <f>VLOOKUP(A4631,'volatile collection data'!$G$6:$N$69,8,FALSE)</f>
        <v>4A</v>
      </c>
      <c r="L4631" s="1">
        <f>VLOOKUP(A4631,'volatile collection data'!$G$6:$J$69,4,FALSE)</f>
        <v>4.32</v>
      </c>
      <c r="M4631" s="1">
        <f>VLOOKUP($A4631,'volatile collection data'!$G$6:$M$69,6,FALSE)</f>
        <v>9</v>
      </c>
      <c r="N4631" s="1">
        <f>VLOOKUP($A4631,'volatile collection data'!$G$6:$M$69,7,FALSE)</f>
        <v>4.32</v>
      </c>
      <c r="O4631" s="1">
        <f>VLOOKUP(A4631,'volatile collection data'!$G$6:$K$69,5,FALSE)</f>
        <v>1</v>
      </c>
      <c r="P4631" s="1" t="str">
        <f t="shared" si="435"/>
        <v>9A</v>
      </c>
      <c r="Q4631">
        <f t="shared" si="433"/>
        <v>5.7944975280678289E-2</v>
      </c>
      <c r="R4631" t="str">
        <f t="shared" si="436"/>
        <v>4A_1-A&amp;4.32%4.32@9</v>
      </c>
      <c r="S4631" t="str">
        <f t="shared" si="437"/>
        <v>9A-4A-VCS-Loc-22</v>
      </c>
      <c r="T4631" t="str">
        <f>IFERROR(IF(VLOOKUP(S4631,Bad!$A:$A,1,FALSE)='RAW2'!S4631,"yes","no"),"no")</f>
        <v>no</v>
      </c>
      <c r="U4631" t="str">
        <f>IFERROR(VLOOKUP(F4631,compounds!$A:$B,2,FALSE),"")</f>
        <v/>
      </c>
      <c r="V4631" t="str">
        <f>VLOOKUP(B4631,'volatile collection data'!$O:$P,2,FALSE)</f>
        <v>24.apr.22 4</v>
      </c>
    </row>
    <row r="4632" spans="1:22" x14ac:dyDescent="0.2">
      <c r="A4632" t="s">
        <v>400</v>
      </c>
      <c r="B4632" s="1" t="str">
        <f t="shared" si="434"/>
        <v>9A</v>
      </c>
      <c r="C4632">
        <v>8.6869999999999994</v>
      </c>
      <c r="D4632">
        <f t="shared" si="432"/>
        <v>8.69</v>
      </c>
      <c r="E4632">
        <f>VLOOKUP(D4632,'Peak Combiner'!$A$5:$D$4980,4,FALSE)</f>
        <v>8.69</v>
      </c>
      <c r="F4632">
        <f>IFERROR(VLOOKUP(D4632,rt_comb!$A:$B,2,FALSE),D4632)</f>
        <v>8.69</v>
      </c>
      <c r="G4632">
        <v>2835770</v>
      </c>
      <c r="H4632">
        <f>SUMIFS($G:$G,$E:$E,18.51,'RAW2'!$A:$A,'RAW2'!A4632)</f>
        <v>46107859</v>
      </c>
      <c r="I4632" s="1" t="str">
        <f>VLOOKUP(A4632,'volatile collection data'!$G$6:$H$69,2,FALSE)</f>
        <v>A</v>
      </c>
      <c r="J4632" s="1">
        <f>VLOOKUP(A4632,'volatile collection data'!$G$6:$I$69,3,FALSE)</f>
        <v>9</v>
      </c>
      <c r="K4632" s="1" t="str">
        <f>VLOOKUP(A4632,'volatile collection data'!$G$6:$N$69,8,FALSE)</f>
        <v>4A</v>
      </c>
      <c r="L4632" s="1">
        <f>VLOOKUP(A4632,'volatile collection data'!$G$6:$J$69,4,FALSE)</f>
        <v>4.32</v>
      </c>
      <c r="M4632" s="1">
        <f>VLOOKUP($A4632,'volatile collection data'!$G$6:$M$69,6,FALSE)</f>
        <v>9</v>
      </c>
      <c r="N4632" s="1">
        <f>VLOOKUP($A4632,'volatile collection data'!$G$6:$M$69,7,FALSE)</f>
        <v>4.32</v>
      </c>
      <c r="O4632" s="1">
        <f>VLOOKUP(A4632,'volatile collection data'!$G$6:$K$69,5,FALSE)</f>
        <v>1</v>
      </c>
      <c r="P4632" s="1" t="str">
        <f t="shared" si="435"/>
        <v>9A</v>
      </c>
      <c r="Q4632">
        <f t="shared" si="433"/>
        <v>7.118398630705676E-2</v>
      </c>
      <c r="R4632" t="str">
        <f t="shared" si="436"/>
        <v>4A_1-A&amp;4.32%4.32@9</v>
      </c>
      <c r="S4632" t="str">
        <f t="shared" si="437"/>
        <v>9A-4A-VCS-Loc-22</v>
      </c>
      <c r="T4632" t="str">
        <f>IFERROR(IF(VLOOKUP(S4632,Bad!$A:$A,1,FALSE)='RAW2'!S4632,"yes","no"),"no")</f>
        <v>no</v>
      </c>
      <c r="U4632" t="str">
        <f>IFERROR(VLOOKUP(F4632,compounds!$A:$B,2,FALSE),"")</f>
        <v/>
      </c>
      <c r="V4632" t="str">
        <f>VLOOKUP(B4632,'volatile collection data'!$O:$P,2,FALSE)</f>
        <v>24.apr.22 4</v>
      </c>
    </row>
    <row r="4633" spans="1:22" x14ac:dyDescent="0.2">
      <c r="A4633" t="s">
        <v>400</v>
      </c>
      <c r="B4633" s="1" t="str">
        <f t="shared" si="434"/>
        <v>9A</v>
      </c>
      <c r="C4633">
        <v>8.8140000000000001</v>
      </c>
      <c r="D4633">
        <f t="shared" si="432"/>
        <v>8.81</v>
      </c>
      <c r="E4633">
        <f>VLOOKUP(D4633,'Peak Combiner'!$A$5:$D$4980,4,FALSE)</f>
        <v>8.81</v>
      </c>
      <c r="F4633">
        <f>IFERROR(VLOOKUP(D4633,rt_comb!$A:$B,2,FALSE),D4633)</f>
        <v>8.81</v>
      </c>
      <c r="G4633">
        <v>5622610</v>
      </c>
      <c r="H4633">
        <f>SUMIFS($G:$G,$E:$E,18.51,'RAW2'!$A:$A,'RAW2'!A4633)</f>
        <v>46107859</v>
      </c>
      <c r="I4633" s="1" t="str">
        <f>VLOOKUP(A4633,'volatile collection data'!$G$6:$H$69,2,FALSE)</f>
        <v>A</v>
      </c>
      <c r="J4633" s="1">
        <f>VLOOKUP(A4633,'volatile collection data'!$G$6:$I$69,3,FALSE)</f>
        <v>9</v>
      </c>
      <c r="K4633" s="1" t="str">
        <f>VLOOKUP(A4633,'volatile collection data'!$G$6:$N$69,8,FALSE)</f>
        <v>4A</v>
      </c>
      <c r="L4633" s="1">
        <f>VLOOKUP(A4633,'volatile collection data'!$G$6:$J$69,4,FALSE)</f>
        <v>4.32</v>
      </c>
      <c r="M4633" s="1">
        <f>VLOOKUP($A4633,'volatile collection data'!$G$6:$M$69,6,FALSE)</f>
        <v>9</v>
      </c>
      <c r="N4633" s="1">
        <f>VLOOKUP($A4633,'volatile collection data'!$G$6:$M$69,7,FALSE)</f>
        <v>4.32</v>
      </c>
      <c r="O4633" s="1">
        <f>VLOOKUP(A4633,'volatile collection data'!$G$6:$K$69,5,FALSE)</f>
        <v>1</v>
      </c>
      <c r="P4633" s="1" t="str">
        <f t="shared" si="435"/>
        <v>9A</v>
      </c>
      <c r="Q4633">
        <f t="shared" si="433"/>
        <v>0.14113972333790128</v>
      </c>
      <c r="R4633" t="str">
        <f t="shared" si="436"/>
        <v>4A_1-A&amp;4.32%4.32@9</v>
      </c>
      <c r="S4633" t="str">
        <f t="shared" si="437"/>
        <v>9A-4A-VCS-Loc-22</v>
      </c>
      <c r="T4633" t="str">
        <f>IFERROR(IF(VLOOKUP(S4633,Bad!$A:$A,1,FALSE)='RAW2'!S4633,"yes","no"),"no")</f>
        <v>no</v>
      </c>
      <c r="U4633" t="str">
        <f>IFERROR(VLOOKUP(F4633,compounds!$A:$B,2,FALSE),"")</f>
        <v/>
      </c>
      <c r="V4633" t="str">
        <f>VLOOKUP(B4633,'volatile collection data'!$O:$P,2,FALSE)</f>
        <v>24.apr.22 4</v>
      </c>
    </row>
    <row r="4634" spans="1:22" x14ac:dyDescent="0.2">
      <c r="A4634" t="s">
        <v>400</v>
      </c>
      <c r="B4634" s="1" t="str">
        <f t="shared" si="434"/>
        <v>9A</v>
      </c>
      <c r="C4634">
        <v>8.9700000000000006</v>
      </c>
      <c r="D4634">
        <f t="shared" si="432"/>
        <v>8.9700000000000006</v>
      </c>
      <c r="E4634">
        <f>VLOOKUP(D4634,'Peak Combiner'!$A$5:$D$4980,4,FALSE)</f>
        <v>8.9600000000000009</v>
      </c>
      <c r="F4634">
        <f>IFERROR(VLOOKUP(D4634,rt_comb!$A:$B,2,FALSE),D4634)</f>
        <v>8.9700000000000006</v>
      </c>
      <c r="G4634">
        <v>4751526</v>
      </c>
      <c r="H4634">
        <f>SUMIFS($G:$G,$E:$E,18.51,'RAW2'!$A:$A,'RAW2'!A4634)</f>
        <v>46107859</v>
      </c>
      <c r="I4634" s="1" t="str">
        <f>VLOOKUP(A4634,'volatile collection data'!$G$6:$H$69,2,FALSE)</f>
        <v>A</v>
      </c>
      <c r="J4634" s="1">
        <f>VLOOKUP(A4634,'volatile collection data'!$G$6:$I$69,3,FALSE)</f>
        <v>9</v>
      </c>
      <c r="K4634" s="1" t="str">
        <f>VLOOKUP(A4634,'volatile collection data'!$G$6:$N$69,8,FALSE)</f>
        <v>4A</v>
      </c>
      <c r="L4634" s="1">
        <f>VLOOKUP(A4634,'volatile collection data'!$G$6:$J$69,4,FALSE)</f>
        <v>4.32</v>
      </c>
      <c r="M4634" s="1">
        <f>VLOOKUP($A4634,'volatile collection data'!$G$6:$M$69,6,FALSE)</f>
        <v>9</v>
      </c>
      <c r="N4634" s="1">
        <f>VLOOKUP($A4634,'volatile collection data'!$G$6:$M$69,7,FALSE)</f>
        <v>4.32</v>
      </c>
      <c r="O4634" s="1">
        <f>VLOOKUP(A4634,'volatile collection data'!$G$6:$K$69,5,FALSE)</f>
        <v>1</v>
      </c>
      <c r="P4634" s="1" t="str">
        <f t="shared" si="435"/>
        <v>9A</v>
      </c>
      <c r="Q4634">
        <f t="shared" si="433"/>
        <v>0.11927362293896338</v>
      </c>
      <c r="R4634" t="str">
        <f t="shared" si="436"/>
        <v>4A_1-A&amp;4.32%4.32@9</v>
      </c>
      <c r="S4634" t="str">
        <f t="shared" si="437"/>
        <v>9A-4A-VCS-Loc-22</v>
      </c>
      <c r="T4634" t="str">
        <f>IFERROR(IF(VLOOKUP(S4634,Bad!$A:$A,1,FALSE)='RAW2'!S4634,"yes","no"),"no")</f>
        <v>no</v>
      </c>
      <c r="U4634" t="str">
        <f>IFERROR(VLOOKUP(F4634,compounds!$A:$B,2,FALSE),"")</f>
        <v>bpinene</v>
      </c>
      <c r="V4634" t="str">
        <f>VLOOKUP(B4634,'volatile collection data'!$O:$P,2,FALSE)</f>
        <v>24.apr.22 4</v>
      </c>
    </row>
    <row r="4635" spans="1:22" x14ac:dyDescent="0.2">
      <c r="A4635" t="s">
        <v>400</v>
      </c>
      <c r="B4635" s="1" t="str">
        <f t="shared" si="434"/>
        <v>9A</v>
      </c>
      <c r="C4635">
        <v>9.0589999999999993</v>
      </c>
      <c r="D4635">
        <f t="shared" si="432"/>
        <v>9.06</v>
      </c>
      <c r="E4635">
        <f>VLOOKUP(D4635,'Peak Combiner'!$A$5:$D$4980,4,FALSE)</f>
        <v>9.06</v>
      </c>
      <c r="F4635">
        <f>IFERROR(VLOOKUP(D4635,rt_comb!$A:$B,2,FALSE),D4635)</f>
        <v>9.06</v>
      </c>
      <c r="G4635">
        <v>2745881</v>
      </c>
      <c r="H4635">
        <f>SUMIFS($G:$G,$E:$E,18.51,'RAW2'!$A:$A,'RAW2'!A4635)</f>
        <v>46107859</v>
      </c>
      <c r="I4635" s="1" t="str">
        <f>VLOOKUP(A4635,'volatile collection data'!$G$6:$H$69,2,FALSE)</f>
        <v>A</v>
      </c>
      <c r="J4635" s="1">
        <f>VLOOKUP(A4635,'volatile collection data'!$G$6:$I$69,3,FALSE)</f>
        <v>9</v>
      </c>
      <c r="K4635" s="1" t="str">
        <f>VLOOKUP(A4635,'volatile collection data'!$G$6:$N$69,8,FALSE)</f>
        <v>4A</v>
      </c>
      <c r="L4635" s="1">
        <f>VLOOKUP(A4635,'volatile collection data'!$G$6:$J$69,4,FALSE)</f>
        <v>4.32</v>
      </c>
      <c r="M4635" s="1">
        <f>VLOOKUP($A4635,'volatile collection data'!$G$6:$M$69,6,FALSE)</f>
        <v>9</v>
      </c>
      <c r="N4635" s="1">
        <f>VLOOKUP($A4635,'volatile collection data'!$G$6:$M$69,7,FALSE)</f>
        <v>4.32</v>
      </c>
      <c r="O4635" s="1">
        <f>VLOOKUP(A4635,'volatile collection data'!$G$6:$K$69,5,FALSE)</f>
        <v>1</v>
      </c>
      <c r="P4635" s="1" t="str">
        <f t="shared" si="435"/>
        <v>9A</v>
      </c>
      <c r="Q4635">
        <f t="shared" si="433"/>
        <v>6.8927577167685425E-2</v>
      </c>
      <c r="R4635" t="str">
        <f t="shared" si="436"/>
        <v>4A_1-A&amp;4.32%4.32@9</v>
      </c>
      <c r="S4635" t="str">
        <f t="shared" si="437"/>
        <v>9A-4A-VCS-Loc-22</v>
      </c>
      <c r="T4635" t="str">
        <f>IFERROR(IF(VLOOKUP(S4635,Bad!$A:$A,1,FALSE)='RAW2'!S4635,"yes","no"),"no")</f>
        <v>no</v>
      </c>
      <c r="U4635" t="str">
        <f>IFERROR(VLOOKUP(F4635,compounds!$A:$B,2,FALSE),"")</f>
        <v/>
      </c>
      <c r="V4635" t="str">
        <f>VLOOKUP(B4635,'volatile collection data'!$O:$P,2,FALSE)</f>
        <v>24.apr.22 4</v>
      </c>
    </row>
    <row r="4636" spans="1:22" x14ac:dyDescent="0.2">
      <c r="A4636" t="s">
        <v>400</v>
      </c>
      <c r="B4636" s="1" t="str">
        <f t="shared" si="434"/>
        <v>9A</v>
      </c>
      <c r="C4636">
        <v>9.2279999999999998</v>
      </c>
      <c r="D4636">
        <f t="shared" si="432"/>
        <v>9.23</v>
      </c>
      <c r="E4636">
        <f>VLOOKUP(D4636,'Peak Combiner'!$A$5:$D$4980,4,FALSE)</f>
        <v>9.23</v>
      </c>
      <c r="F4636">
        <f>IFERROR(VLOOKUP(D4636,rt_comb!$A:$B,2,FALSE),D4636)</f>
        <v>9.23</v>
      </c>
      <c r="G4636">
        <v>4475593</v>
      </c>
      <c r="H4636">
        <f>SUMIFS($G:$G,$E:$E,18.51,'RAW2'!$A:$A,'RAW2'!A4636)</f>
        <v>46107859</v>
      </c>
      <c r="I4636" s="1" t="str">
        <f>VLOOKUP(A4636,'volatile collection data'!$G$6:$H$69,2,FALSE)</f>
        <v>A</v>
      </c>
      <c r="J4636" s="1">
        <f>VLOOKUP(A4636,'volatile collection data'!$G$6:$I$69,3,FALSE)</f>
        <v>9</v>
      </c>
      <c r="K4636" s="1" t="str">
        <f>VLOOKUP(A4636,'volatile collection data'!$G$6:$N$69,8,FALSE)</f>
        <v>4A</v>
      </c>
      <c r="L4636" s="1">
        <f>VLOOKUP(A4636,'volatile collection data'!$G$6:$J$69,4,FALSE)</f>
        <v>4.32</v>
      </c>
      <c r="M4636" s="1">
        <f>VLOOKUP($A4636,'volatile collection data'!$G$6:$M$69,6,FALSE)</f>
        <v>9</v>
      </c>
      <c r="N4636" s="1">
        <f>VLOOKUP($A4636,'volatile collection data'!$G$6:$M$69,7,FALSE)</f>
        <v>4.32</v>
      </c>
      <c r="O4636" s="1">
        <f>VLOOKUP(A4636,'volatile collection data'!$G$6:$K$69,5,FALSE)</f>
        <v>1</v>
      </c>
      <c r="P4636" s="1" t="str">
        <f t="shared" si="435"/>
        <v>9A</v>
      </c>
      <c r="Q4636">
        <f t="shared" si="433"/>
        <v>0.11234710531106511</v>
      </c>
      <c r="R4636" t="str">
        <f t="shared" si="436"/>
        <v>4A_1-A&amp;4.32%4.32@9</v>
      </c>
      <c r="S4636" t="str">
        <f t="shared" si="437"/>
        <v>9A-4A-VCS-Loc-22</v>
      </c>
      <c r="T4636" t="str">
        <f>IFERROR(IF(VLOOKUP(S4636,Bad!$A:$A,1,FALSE)='RAW2'!S4636,"yes","no"),"no")</f>
        <v>no</v>
      </c>
      <c r="U4636" t="str">
        <f>IFERROR(VLOOKUP(F4636,compounds!$A:$B,2,FALSE),"")</f>
        <v/>
      </c>
      <c r="V4636" t="str">
        <f>VLOOKUP(B4636,'volatile collection data'!$O:$P,2,FALSE)</f>
        <v>24.apr.22 4</v>
      </c>
    </row>
    <row r="4637" spans="1:22" x14ac:dyDescent="0.2">
      <c r="A4637" t="s">
        <v>400</v>
      </c>
      <c r="B4637" s="1" t="str">
        <f t="shared" si="434"/>
        <v>9A</v>
      </c>
      <c r="C4637">
        <v>9.3729999999999993</v>
      </c>
      <c r="D4637">
        <f t="shared" si="432"/>
        <v>9.3699999999999992</v>
      </c>
      <c r="E4637">
        <f>VLOOKUP(D4637,'Peak Combiner'!$A$5:$D$4980,4,FALSE)</f>
        <v>9.3699999999999992</v>
      </c>
      <c r="F4637">
        <f>IFERROR(VLOOKUP(D4637,rt_comb!$A:$B,2,FALSE),D4637)</f>
        <v>9.3800000000000008</v>
      </c>
      <c r="G4637">
        <v>43844194</v>
      </c>
      <c r="H4637">
        <f>SUMIFS($G:$G,$E:$E,18.51,'RAW2'!$A:$A,'RAW2'!A4637)</f>
        <v>46107859</v>
      </c>
      <c r="I4637" s="1" t="str">
        <f>VLOOKUP(A4637,'volatile collection data'!$G$6:$H$69,2,FALSE)</f>
        <v>A</v>
      </c>
      <c r="J4637" s="1">
        <f>VLOOKUP(A4637,'volatile collection data'!$G$6:$I$69,3,FALSE)</f>
        <v>9</v>
      </c>
      <c r="K4637" s="1" t="str">
        <f>VLOOKUP(A4637,'volatile collection data'!$G$6:$N$69,8,FALSE)</f>
        <v>4A</v>
      </c>
      <c r="L4637" s="1">
        <f>VLOOKUP(A4637,'volatile collection data'!$G$6:$J$69,4,FALSE)</f>
        <v>4.32</v>
      </c>
      <c r="M4637" s="1">
        <f>VLOOKUP($A4637,'volatile collection data'!$G$6:$M$69,6,FALSE)</f>
        <v>9</v>
      </c>
      <c r="N4637" s="1">
        <f>VLOOKUP($A4637,'volatile collection data'!$G$6:$M$69,7,FALSE)</f>
        <v>4.32</v>
      </c>
      <c r="O4637" s="1">
        <f>VLOOKUP(A4637,'volatile collection data'!$G$6:$K$69,5,FALSE)</f>
        <v>1</v>
      </c>
      <c r="P4637" s="1" t="str">
        <f t="shared" si="435"/>
        <v>9A</v>
      </c>
      <c r="Q4637">
        <f t="shared" si="433"/>
        <v>1.1005844992153595</v>
      </c>
      <c r="R4637" t="str">
        <f t="shared" si="436"/>
        <v>4A_1-A&amp;4.32%4.32@9</v>
      </c>
      <c r="S4637" t="str">
        <f t="shared" si="437"/>
        <v>9A-4A-VCS-Loc-22</v>
      </c>
      <c r="T4637" t="str">
        <f>IFERROR(IF(VLOOKUP(S4637,Bad!$A:$A,1,FALSE)='RAW2'!S4637,"yes","no"),"no")</f>
        <v>no</v>
      </c>
      <c r="U4637" t="str">
        <f>IFERROR(VLOOKUP(F4637,compounds!$A:$B,2,FALSE),"")</f>
        <v>octanal</v>
      </c>
      <c r="V4637" t="str">
        <f>VLOOKUP(B4637,'volatile collection data'!$O:$P,2,FALSE)</f>
        <v>24.apr.22 4</v>
      </c>
    </row>
    <row r="4638" spans="1:22" x14ac:dyDescent="0.2">
      <c r="A4638" t="s">
        <v>400</v>
      </c>
      <c r="B4638" s="1" t="str">
        <f t="shared" si="434"/>
        <v>9A</v>
      </c>
      <c r="C4638">
        <v>9.49</v>
      </c>
      <c r="D4638">
        <f t="shared" si="432"/>
        <v>9.49</v>
      </c>
      <c r="E4638">
        <f>VLOOKUP(D4638,'Peak Combiner'!$A$5:$D$4980,4,FALSE)</f>
        <v>9.49</v>
      </c>
      <c r="F4638">
        <f>IFERROR(VLOOKUP(D4638,rt_comb!$A:$B,2,FALSE),D4638)</f>
        <v>9.49</v>
      </c>
      <c r="G4638">
        <v>15348635</v>
      </c>
      <c r="H4638">
        <f>SUMIFS($G:$G,$E:$E,18.51,'RAW2'!$A:$A,'RAW2'!A4638)</f>
        <v>46107859</v>
      </c>
      <c r="I4638" s="1" t="str">
        <f>VLOOKUP(A4638,'volatile collection data'!$G$6:$H$69,2,FALSE)</f>
        <v>A</v>
      </c>
      <c r="J4638" s="1">
        <f>VLOOKUP(A4638,'volatile collection data'!$G$6:$I$69,3,FALSE)</f>
        <v>9</v>
      </c>
      <c r="K4638" s="1" t="str">
        <f>VLOOKUP(A4638,'volatile collection data'!$G$6:$N$69,8,FALSE)</f>
        <v>4A</v>
      </c>
      <c r="L4638" s="1">
        <f>VLOOKUP(A4638,'volatile collection data'!$G$6:$J$69,4,FALSE)</f>
        <v>4.32</v>
      </c>
      <c r="M4638" s="1">
        <f>VLOOKUP($A4638,'volatile collection data'!$G$6:$M$69,6,FALSE)</f>
        <v>9</v>
      </c>
      <c r="N4638" s="1">
        <f>VLOOKUP($A4638,'volatile collection data'!$G$6:$M$69,7,FALSE)</f>
        <v>4.32</v>
      </c>
      <c r="O4638" s="1">
        <f>VLOOKUP(A4638,'volatile collection data'!$G$6:$K$69,5,FALSE)</f>
        <v>1</v>
      </c>
      <c r="P4638" s="1" t="str">
        <f t="shared" si="435"/>
        <v>9A</v>
      </c>
      <c r="Q4638">
        <f t="shared" si="433"/>
        <v>0.38528407581433327</v>
      </c>
      <c r="R4638" t="str">
        <f t="shared" si="436"/>
        <v>4A_1-A&amp;4.32%4.32@9</v>
      </c>
      <c r="S4638" t="str">
        <f t="shared" si="437"/>
        <v>9A-4A-VCS-Loc-22</v>
      </c>
      <c r="T4638" t="str">
        <f>IFERROR(IF(VLOOKUP(S4638,Bad!$A:$A,1,FALSE)='RAW2'!S4638,"yes","no"),"no")</f>
        <v>no</v>
      </c>
      <c r="U4638" t="str">
        <f>IFERROR(VLOOKUP(F4638,compounds!$A:$B,2,FALSE),"")</f>
        <v/>
      </c>
      <c r="V4638" t="str">
        <f>VLOOKUP(B4638,'volatile collection data'!$O:$P,2,FALSE)</f>
        <v>24.apr.22 4</v>
      </c>
    </row>
    <row r="4639" spans="1:22" x14ac:dyDescent="0.2">
      <c r="A4639" t="s">
        <v>400</v>
      </c>
      <c r="B4639" s="1" t="str">
        <f t="shared" si="434"/>
        <v>9A</v>
      </c>
      <c r="C4639">
        <v>9.7899999999999991</v>
      </c>
      <c r="D4639">
        <f t="shared" si="432"/>
        <v>9.7899999999999991</v>
      </c>
      <c r="E4639">
        <f>VLOOKUP(D4639,'Peak Combiner'!$A$5:$D$4980,4,FALSE)</f>
        <v>9.7899999999999991</v>
      </c>
      <c r="F4639">
        <f>IFERROR(VLOOKUP(D4639,rt_comb!$A:$B,2,FALSE),D4639)</f>
        <v>9.81</v>
      </c>
      <c r="G4639">
        <v>23900286</v>
      </c>
      <c r="H4639">
        <f>SUMIFS($G:$G,$E:$E,18.51,'RAW2'!$A:$A,'RAW2'!A4639)</f>
        <v>46107859</v>
      </c>
      <c r="I4639" s="1" t="str">
        <f>VLOOKUP(A4639,'volatile collection data'!$G$6:$H$69,2,FALSE)</f>
        <v>A</v>
      </c>
      <c r="J4639" s="1">
        <f>VLOOKUP(A4639,'volatile collection data'!$G$6:$I$69,3,FALSE)</f>
        <v>9</v>
      </c>
      <c r="K4639" s="1" t="str">
        <f>VLOOKUP(A4639,'volatile collection data'!$G$6:$N$69,8,FALSE)</f>
        <v>4A</v>
      </c>
      <c r="L4639" s="1">
        <f>VLOOKUP(A4639,'volatile collection data'!$G$6:$J$69,4,FALSE)</f>
        <v>4.32</v>
      </c>
      <c r="M4639" s="1">
        <f>VLOOKUP($A4639,'volatile collection data'!$G$6:$M$69,6,FALSE)</f>
        <v>9</v>
      </c>
      <c r="N4639" s="1">
        <f>VLOOKUP($A4639,'volatile collection data'!$G$6:$M$69,7,FALSE)</f>
        <v>4.32</v>
      </c>
      <c r="O4639" s="1">
        <f>VLOOKUP(A4639,'volatile collection data'!$G$6:$K$69,5,FALSE)</f>
        <v>1</v>
      </c>
      <c r="P4639" s="1" t="str">
        <f t="shared" si="435"/>
        <v>9A</v>
      </c>
      <c r="Q4639">
        <f t="shared" si="433"/>
        <v>0.59994909014438413</v>
      </c>
      <c r="R4639" t="str">
        <f t="shared" si="436"/>
        <v>4A_1-A&amp;4.32%4.32@9</v>
      </c>
      <c r="S4639" t="str">
        <f t="shared" si="437"/>
        <v>9A-4A-VCS-Loc-22</v>
      </c>
      <c r="T4639" t="str">
        <f>IFERROR(IF(VLOOKUP(S4639,Bad!$A:$A,1,FALSE)='RAW2'!S4639,"yes","no"),"no")</f>
        <v>no</v>
      </c>
      <c r="U4639" t="str">
        <f>IFERROR(VLOOKUP(F4639,compounds!$A:$B,2,FALSE),"")</f>
        <v>sixmethyl</v>
      </c>
      <c r="V4639" t="str">
        <f>VLOOKUP(B4639,'volatile collection data'!$O:$P,2,FALSE)</f>
        <v>24.apr.22 4</v>
      </c>
    </row>
    <row r="4640" spans="1:22" x14ac:dyDescent="0.2">
      <c r="A4640" t="s">
        <v>400</v>
      </c>
      <c r="B4640" s="1" t="str">
        <f t="shared" si="434"/>
        <v>9A</v>
      </c>
      <c r="C4640">
        <v>9.9939999999999998</v>
      </c>
      <c r="D4640">
        <f t="shared" si="432"/>
        <v>9.99</v>
      </c>
      <c r="E4640">
        <f>VLOOKUP(D4640,'Peak Combiner'!$A$5:$D$4980,4,FALSE)</f>
        <v>9.99</v>
      </c>
      <c r="F4640">
        <f>IFERROR(VLOOKUP(D4640,rt_comb!$A:$B,2,FALSE),D4640)</f>
        <v>9.99</v>
      </c>
      <c r="G4640">
        <v>17779824</v>
      </c>
      <c r="H4640">
        <f>SUMIFS($G:$G,$E:$E,18.51,'RAW2'!$A:$A,'RAW2'!A4640)</f>
        <v>46107859</v>
      </c>
      <c r="I4640" s="1" t="str">
        <f>VLOOKUP(A4640,'volatile collection data'!$G$6:$H$69,2,FALSE)</f>
        <v>A</v>
      </c>
      <c r="J4640" s="1">
        <f>VLOOKUP(A4640,'volatile collection data'!$G$6:$I$69,3,FALSE)</f>
        <v>9</v>
      </c>
      <c r="K4640" s="1" t="str">
        <f>VLOOKUP(A4640,'volatile collection data'!$G$6:$N$69,8,FALSE)</f>
        <v>4A</v>
      </c>
      <c r="L4640" s="1">
        <f>VLOOKUP(A4640,'volatile collection data'!$G$6:$J$69,4,FALSE)</f>
        <v>4.32</v>
      </c>
      <c r="M4640" s="1">
        <f>VLOOKUP($A4640,'volatile collection data'!$G$6:$M$69,6,FALSE)</f>
        <v>9</v>
      </c>
      <c r="N4640" s="1">
        <f>VLOOKUP($A4640,'volatile collection data'!$G$6:$M$69,7,FALSE)</f>
        <v>4.32</v>
      </c>
      <c r="O4640" s="1">
        <f>VLOOKUP(A4640,'volatile collection data'!$G$6:$K$69,5,FALSE)</f>
        <v>1</v>
      </c>
      <c r="P4640" s="1" t="str">
        <f t="shared" si="435"/>
        <v>9A</v>
      </c>
      <c r="Q4640">
        <f t="shared" si="433"/>
        <v>0.44631220026937274</v>
      </c>
      <c r="R4640" t="str">
        <f t="shared" si="436"/>
        <v>4A_1-A&amp;4.32%4.32@9</v>
      </c>
      <c r="S4640" t="str">
        <f t="shared" si="437"/>
        <v>9A-4A-VCS-Loc-22</v>
      </c>
      <c r="T4640" t="str">
        <f>IFERROR(IF(VLOOKUP(S4640,Bad!$A:$A,1,FALSE)='RAW2'!S4640,"yes","no"),"no")</f>
        <v>no</v>
      </c>
      <c r="U4640" t="str">
        <f>IFERROR(VLOOKUP(F4640,compounds!$A:$B,2,FALSE),"")</f>
        <v/>
      </c>
      <c r="V4640" t="str">
        <f>VLOOKUP(B4640,'volatile collection data'!$O:$P,2,FALSE)</f>
        <v>24.apr.22 4</v>
      </c>
    </row>
    <row r="4641" spans="1:22" x14ac:dyDescent="0.2">
      <c r="A4641" t="s">
        <v>400</v>
      </c>
      <c r="B4641" s="1" t="str">
        <f t="shared" si="434"/>
        <v>9A</v>
      </c>
      <c r="C4641">
        <v>10.09</v>
      </c>
      <c r="D4641">
        <f t="shared" si="432"/>
        <v>10.09</v>
      </c>
      <c r="E4641">
        <f>VLOOKUP(D4641,'Peak Combiner'!$A$5:$D$4980,4,FALSE)</f>
        <v>10.1</v>
      </c>
      <c r="F4641">
        <f>IFERROR(VLOOKUP(D4641,rt_comb!$A:$B,2,FALSE),D4641)</f>
        <v>10.09</v>
      </c>
      <c r="G4641">
        <v>7356019</v>
      </c>
      <c r="H4641">
        <f>SUMIFS($G:$G,$E:$E,18.51,'RAW2'!$A:$A,'RAW2'!A4641)</f>
        <v>46107859</v>
      </c>
      <c r="I4641" s="1" t="str">
        <f>VLOOKUP(A4641,'volatile collection data'!$G$6:$H$69,2,FALSE)</f>
        <v>A</v>
      </c>
      <c r="J4641" s="1">
        <f>VLOOKUP(A4641,'volatile collection data'!$G$6:$I$69,3,FALSE)</f>
        <v>9</v>
      </c>
      <c r="K4641" s="1" t="str">
        <f>VLOOKUP(A4641,'volatile collection data'!$G$6:$N$69,8,FALSE)</f>
        <v>4A</v>
      </c>
      <c r="L4641" s="1">
        <f>VLOOKUP(A4641,'volatile collection data'!$G$6:$J$69,4,FALSE)</f>
        <v>4.32</v>
      </c>
      <c r="M4641" s="1">
        <f>VLOOKUP($A4641,'volatile collection data'!$G$6:$M$69,6,FALSE)</f>
        <v>9</v>
      </c>
      <c r="N4641" s="1">
        <f>VLOOKUP($A4641,'volatile collection data'!$G$6:$M$69,7,FALSE)</f>
        <v>4.32</v>
      </c>
      <c r="O4641" s="1">
        <f>VLOOKUP(A4641,'volatile collection data'!$G$6:$K$69,5,FALSE)</f>
        <v>1</v>
      </c>
      <c r="P4641" s="1" t="str">
        <f t="shared" si="435"/>
        <v>9A</v>
      </c>
      <c r="Q4641">
        <f t="shared" si="433"/>
        <v>0.18465205421118402</v>
      </c>
      <c r="R4641" t="str">
        <f t="shared" si="436"/>
        <v>4A_1-A&amp;4.32%4.32@9</v>
      </c>
      <c r="S4641" t="str">
        <f t="shared" si="437"/>
        <v>9A-4A-VCS-Loc-22</v>
      </c>
      <c r="T4641" t="str">
        <f>IFERROR(IF(VLOOKUP(S4641,Bad!$A:$A,1,FALSE)='RAW2'!S4641,"yes","no"),"no")</f>
        <v>no</v>
      </c>
      <c r="U4641" t="str">
        <f>IFERROR(VLOOKUP(F4641,compounds!$A:$B,2,FALSE),"")</f>
        <v/>
      </c>
      <c r="V4641" t="str">
        <f>VLOOKUP(B4641,'volatile collection data'!$O:$P,2,FALSE)</f>
        <v>24.apr.22 4</v>
      </c>
    </row>
    <row r="4642" spans="1:22" x14ac:dyDescent="0.2">
      <c r="A4642" t="s">
        <v>400</v>
      </c>
      <c r="B4642" s="1" t="str">
        <f t="shared" si="434"/>
        <v>9A</v>
      </c>
      <c r="C4642">
        <v>10.185</v>
      </c>
      <c r="D4642">
        <f t="shared" si="432"/>
        <v>10.19</v>
      </c>
      <c r="E4642">
        <f>VLOOKUP(D4642,'Peak Combiner'!$A$5:$D$4980,4,FALSE)</f>
        <v>10.18</v>
      </c>
      <c r="F4642">
        <f>IFERROR(VLOOKUP(D4642,rt_comb!$A:$B,2,FALSE),D4642)</f>
        <v>10.19</v>
      </c>
      <c r="G4642">
        <v>7528226</v>
      </c>
      <c r="H4642">
        <f>SUMIFS($G:$G,$E:$E,18.51,'RAW2'!$A:$A,'RAW2'!A4642)</f>
        <v>46107859</v>
      </c>
      <c r="I4642" s="1" t="str">
        <f>VLOOKUP(A4642,'volatile collection data'!$G$6:$H$69,2,FALSE)</f>
        <v>A</v>
      </c>
      <c r="J4642" s="1">
        <f>VLOOKUP(A4642,'volatile collection data'!$G$6:$I$69,3,FALSE)</f>
        <v>9</v>
      </c>
      <c r="K4642" s="1" t="str">
        <f>VLOOKUP(A4642,'volatile collection data'!$G$6:$N$69,8,FALSE)</f>
        <v>4A</v>
      </c>
      <c r="L4642" s="1">
        <f>VLOOKUP(A4642,'volatile collection data'!$G$6:$J$69,4,FALSE)</f>
        <v>4.32</v>
      </c>
      <c r="M4642" s="1">
        <f>VLOOKUP($A4642,'volatile collection data'!$G$6:$M$69,6,FALSE)</f>
        <v>9</v>
      </c>
      <c r="N4642" s="1">
        <f>VLOOKUP($A4642,'volatile collection data'!$G$6:$M$69,7,FALSE)</f>
        <v>4.32</v>
      </c>
      <c r="O4642" s="1">
        <f>VLOOKUP(A4642,'volatile collection data'!$G$6:$K$69,5,FALSE)</f>
        <v>1</v>
      </c>
      <c r="P4642" s="1" t="str">
        <f t="shared" si="435"/>
        <v>9A</v>
      </c>
      <c r="Q4642">
        <f t="shared" si="433"/>
        <v>0.18897482394567566</v>
      </c>
      <c r="R4642" t="str">
        <f t="shared" si="436"/>
        <v>4A_1-A&amp;4.32%4.32@9</v>
      </c>
      <c r="S4642" t="str">
        <f t="shared" si="437"/>
        <v>9A-4A-VCS-Loc-22</v>
      </c>
      <c r="T4642" t="str">
        <f>IFERROR(IF(VLOOKUP(S4642,Bad!$A:$A,1,FALSE)='RAW2'!S4642,"yes","no"),"no")</f>
        <v>no</v>
      </c>
      <c r="U4642" t="str">
        <f>IFERROR(VLOOKUP(F4642,compounds!$A:$B,2,FALSE),"")</f>
        <v/>
      </c>
      <c r="V4642" t="str">
        <f>VLOOKUP(B4642,'volatile collection data'!$O:$P,2,FALSE)</f>
        <v>24.apr.22 4</v>
      </c>
    </row>
    <row r="4643" spans="1:22" x14ac:dyDescent="0.2">
      <c r="A4643" t="s">
        <v>400</v>
      </c>
      <c r="B4643" s="1" t="str">
        <f t="shared" si="434"/>
        <v>9A</v>
      </c>
      <c r="C4643">
        <v>10.589</v>
      </c>
      <c r="D4643">
        <f t="shared" si="432"/>
        <v>10.59</v>
      </c>
      <c r="E4643">
        <f>VLOOKUP(D4643,'Peak Combiner'!$A$5:$D$4980,4,FALSE)</f>
        <v>10.59</v>
      </c>
      <c r="F4643">
        <f>IFERROR(VLOOKUP(D4643,rt_comb!$A:$B,2,FALSE),D4643)</f>
        <v>10.59</v>
      </c>
      <c r="G4643">
        <v>3856575</v>
      </c>
      <c r="H4643">
        <f>SUMIFS($G:$G,$E:$E,18.51,'RAW2'!$A:$A,'RAW2'!A4643)</f>
        <v>46107859</v>
      </c>
      <c r="I4643" s="1" t="str">
        <f>VLOOKUP(A4643,'volatile collection data'!$G$6:$H$69,2,FALSE)</f>
        <v>A</v>
      </c>
      <c r="J4643" s="1">
        <f>VLOOKUP(A4643,'volatile collection data'!$G$6:$I$69,3,FALSE)</f>
        <v>9</v>
      </c>
      <c r="K4643" s="1" t="str">
        <f>VLOOKUP(A4643,'volatile collection data'!$G$6:$N$69,8,FALSE)</f>
        <v>4A</v>
      </c>
      <c r="L4643" s="1">
        <f>VLOOKUP(A4643,'volatile collection data'!$G$6:$J$69,4,FALSE)</f>
        <v>4.32</v>
      </c>
      <c r="M4643" s="1">
        <f>VLOOKUP($A4643,'volatile collection data'!$G$6:$M$69,6,FALSE)</f>
        <v>9</v>
      </c>
      <c r="N4643" s="1">
        <f>VLOOKUP($A4643,'volatile collection data'!$G$6:$M$69,7,FALSE)</f>
        <v>4.32</v>
      </c>
      <c r="O4643" s="1">
        <f>VLOOKUP(A4643,'volatile collection data'!$G$6:$K$69,5,FALSE)</f>
        <v>1</v>
      </c>
      <c r="P4643" s="1" t="str">
        <f t="shared" si="435"/>
        <v>9A</v>
      </c>
      <c r="Q4643">
        <f t="shared" si="433"/>
        <v>9.6808409000778417E-2</v>
      </c>
      <c r="R4643" t="str">
        <f t="shared" si="436"/>
        <v>4A_1-A&amp;4.32%4.32@9</v>
      </c>
      <c r="S4643" t="str">
        <f t="shared" si="437"/>
        <v>9A-4A-VCS-Loc-22</v>
      </c>
      <c r="T4643" t="str">
        <f>IFERROR(IF(VLOOKUP(S4643,Bad!$A:$A,1,FALSE)='RAW2'!S4643,"yes","no"),"no")</f>
        <v>no</v>
      </c>
      <c r="U4643" t="str">
        <f>IFERROR(VLOOKUP(F4643,compounds!$A:$B,2,FALSE),"")</f>
        <v/>
      </c>
      <c r="V4643" t="str">
        <f>VLOOKUP(B4643,'volatile collection data'!$O:$P,2,FALSE)</f>
        <v>24.apr.22 4</v>
      </c>
    </row>
    <row r="4644" spans="1:22" x14ac:dyDescent="0.2">
      <c r="A4644" t="s">
        <v>400</v>
      </c>
      <c r="B4644" s="1" t="str">
        <f t="shared" si="434"/>
        <v>9A</v>
      </c>
      <c r="C4644">
        <v>10.718999999999999</v>
      </c>
      <c r="D4644">
        <f t="shared" si="432"/>
        <v>10.72</v>
      </c>
      <c r="E4644">
        <f>VLOOKUP(D4644,'Peak Combiner'!$A$5:$D$4980,4,FALSE)</f>
        <v>10.72</v>
      </c>
      <c r="F4644">
        <f>IFERROR(VLOOKUP(D4644,rt_comb!$A:$B,2,FALSE),D4644)</f>
        <v>10.72</v>
      </c>
      <c r="G4644">
        <v>1212602</v>
      </c>
      <c r="H4644">
        <f>SUMIFS($G:$G,$E:$E,18.51,'RAW2'!$A:$A,'RAW2'!A4644)</f>
        <v>46107859</v>
      </c>
      <c r="I4644" s="1" t="str">
        <f>VLOOKUP(A4644,'volatile collection data'!$G$6:$H$69,2,FALSE)</f>
        <v>A</v>
      </c>
      <c r="J4644" s="1">
        <f>VLOOKUP(A4644,'volatile collection data'!$G$6:$I$69,3,FALSE)</f>
        <v>9</v>
      </c>
      <c r="K4644" s="1" t="str">
        <f>VLOOKUP(A4644,'volatile collection data'!$G$6:$N$69,8,FALSE)</f>
        <v>4A</v>
      </c>
      <c r="L4644" s="1">
        <f>VLOOKUP(A4644,'volatile collection data'!$G$6:$J$69,4,FALSE)</f>
        <v>4.32</v>
      </c>
      <c r="M4644" s="1">
        <f>VLOOKUP($A4644,'volatile collection data'!$G$6:$M$69,6,FALSE)</f>
        <v>9</v>
      </c>
      <c r="N4644" s="1">
        <f>VLOOKUP($A4644,'volatile collection data'!$G$6:$M$69,7,FALSE)</f>
        <v>4.32</v>
      </c>
      <c r="O4644" s="1">
        <f>VLOOKUP(A4644,'volatile collection data'!$G$6:$K$69,5,FALSE)</f>
        <v>1</v>
      </c>
      <c r="P4644" s="1" t="str">
        <f t="shared" si="435"/>
        <v>9A</v>
      </c>
      <c r="Q4644">
        <f t="shared" si="433"/>
        <v>3.0438943977794262E-2</v>
      </c>
      <c r="R4644" t="str">
        <f t="shared" si="436"/>
        <v>4A_1-A&amp;4.32%4.32@9</v>
      </c>
      <c r="S4644" t="str">
        <f t="shared" si="437"/>
        <v>9A-4A-VCS-Loc-22</v>
      </c>
      <c r="T4644" t="str">
        <f>IFERROR(IF(VLOOKUP(S4644,Bad!$A:$A,1,FALSE)='RAW2'!S4644,"yes","no"),"no")</f>
        <v>no</v>
      </c>
      <c r="U4644" t="str">
        <f>IFERROR(VLOOKUP(F4644,compounds!$A:$B,2,FALSE),"")</f>
        <v/>
      </c>
      <c r="V4644" t="str">
        <f>VLOOKUP(B4644,'volatile collection data'!$O:$P,2,FALSE)</f>
        <v>24.apr.22 4</v>
      </c>
    </row>
    <row r="4645" spans="1:22" x14ac:dyDescent="0.2">
      <c r="A4645" t="s">
        <v>400</v>
      </c>
      <c r="B4645" s="1" t="str">
        <f t="shared" si="434"/>
        <v>9A</v>
      </c>
      <c r="C4645">
        <v>11.07</v>
      </c>
      <c r="D4645">
        <f t="shared" si="432"/>
        <v>11.07</v>
      </c>
      <c r="E4645">
        <f>VLOOKUP(D4645,'Peak Combiner'!$A$5:$D$4980,4,FALSE)</f>
        <v>11.07</v>
      </c>
      <c r="F4645">
        <f>IFERROR(VLOOKUP(D4645,rt_comb!$A:$B,2,FALSE),D4645)</f>
        <v>11.07</v>
      </c>
      <c r="G4645">
        <v>2023933</v>
      </c>
      <c r="H4645">
        <f>SUMIFS($G:$G,$E:$E,18.51,'RAW2'!$A:$A,'RAW2'!A4645)</f>
        <v>46107859</v>
      </c>
      <c r="I4645" s="1" t="str">
        <f>VLOOKUP(A4645,'volatile collection data'!$G$6:$H$69,2,FALSE)</f>
        <v>A</v>
      </c>
      <c r="J4645" s="1">
        <f>VLOOKUP(A4645,'volatile collection data'!$G$6:$I$69,3,FALSE)</f>
        <v>9</v>
      </c>
      <c r="K4645" s="1" t="str">
        <f>VLOOKUP(A4645,'volatile collection data'!$G$6:$N$69,8,FALSE)</f>
        <v>4A</v>
      </c>
      <c r="L4645" s="1">
        <f>VLOOKUP(A4645,'volatile collection data'!$G$6:$J$69,4,FALSE)</f>
        <v>4.32</v>
      </c>
      <c r="M4645" s="1">
        <f>VLOOKUP($A4645,'volatile collection data'!$G$6:$M$69,6,FALSE)</f>
        <v>9</v>
      </c>
      <c r="N4645" s="1">
        <f>VLOOKUP($A4645,'volatile collection data'!$G$6:$M$69,7,FALSE)</f>
        <v>4.32</v>
      </c>
      <c r="O4645" s="1">
        <f>VLOOKUP(A4645,'volatile collection data'!$G$6:$K$69,5,FALSE)</f>
        <v>1</v>
      </c>
      <c r="P4645" s="1" t="str">
        <f t="shared" si="435"/>
        <v>9A</v>
      </c>
      <c r="Q4645">
        <f t="shared" si="433"/>
        <v>5.0805114292908203E-2</v>
      </c>
      <c r="R4645" t="str">
        <f t="shared" si="436"/>
        <v>4A_1-A&amp;4.32%4.32@9</v>
      </c>
      <c r="S4645" t="str">
        <f t="shared" si="437"/>
        <v>9A-4A-VCS-Loc-22</v>
      </c>
      <c r="T4645" t="str">
        <f>IFERROR(IF(VLOOKUP(S4645,Bad!$A:$A,1,FALSE)='RAW2'!S4645,"yes","no"),"no")</f>
        <v>no</v>
      </c>
      <c r="U4645" t="str">
        <f>IFERROR(VLOOKUP(F4645,compounds!$A:$B,2,FALSE),"")</f>
        <v/>
      </c>
      <c r="V4645" t="str">
        <f>VLOOKUP(B4645,'volatile collection data'!$O:$P,2,FALSE)</f>
        <v>24.apr.22 4</v>
      </c>
    </row>
    <row r="4646" spans="1:22" x14ac:dyDescent="0.2">
      <c r="A4646" t="s">
        <v>400</v>
      </c>
      <c r="B4646" s="1" t="str">
        <f t="shared" si="434"/>
        <v>9A</v>
      </c>
      <c r="C4646">
        <v>11.129</v>
      </c>
      <c r="D4646">
        <f t="shared" si="432"/>
        <v>11.13</v>
      </c>
      <c r="E4646">
        <f>VLOOKUP(D4646,'Peak Combiner'!$A$5:$D$4980,4,FALSE)</f>
        <v>11.13</v>
      </c>
      <c r="F4646">
        <f>IFERROR(VLOOKUP(D4646,rt_comb!$A:$B,2,FALSE),D4646)</f>
        <v>11.13</v>
      </c>
      <c r="G4646">
        <v>2606081</v>
      </c>
      <c r="H4646">
        <f>SUMIFS($G:$G,$E:$E,18.51,'RAW2'!$A:$A,'RAW2'!A4646)</f>
        <v>46107859</v>
      </c>
      <c r="I4646" s="1" t="str">
        <f>VLOOKUP(A4646,'volatile collection data'!$G$6:$H$69,2,FALSE)</f>
        <v>A</v>
      </c>
      <c r="J4646" s="1">
        <f>VLOOKUP(A4646,'volatile collection data'!$G$6:$I$69,3,FALSE)</f>
        <v>9</v>
      </c>
      <c r="K4646" s="1" t="str">
        <f>VLOOKUP(A4646,'volatile collection data'!$G$6:$N$69,8,FALSE)</f>
        <v>4A</v>
      </c>
      <c r="L4646" s="1">
        <f>VLOOKUP(A4646,'volatile collection data'!$G$6:$J$69,4,FALSE)</f>
        <v>4.32</v>
      </c>
      <c r="M4646" s="1">
        <f>VLOOKUP($A4646,'volatile collection data'!$G$6:$M$69,6,FALSE)</f>
        <v>9</v>
      </c>
      <c r="N4646" s="1">
        <f>VLOOKUP($A4646,'volatile collection data'!$G$6:$M$69,7,FALSE)</f>
        <v>4.32</v>
      </c>
      <c r="O4646" s="1">
        <f>VLOOKUP(A4646,'volatile collection data'!$G$6:$K$69,5,FALSE)</f>
        <v>1</v>
      </c>
      <c r="P4646" s="1" t="str">
        <f t="shared" si="435"/>
        <v>9A</v>
      </c>
      <c r="Q4646">
        <f t="shared" si="433"/>
        <v>6.5418293521364843E-2</v>
      </c>
      <c r="R4646" t="str">
        <f t="shared" si="436"/>
        <v>4A_1-A&amp;4.32%4.32@9</v>
      </c>
      <c r="S4646" t="str">
        <f t="shared" si="437"/>
        <v>9A-4A-VCS-Loc-22</v>
      </c>
      <c r="T4646" t="str">
        <f>IFERROR(IF(VLOOKUP(S4646,Bad!$A:$A,1,FALSE)='RAW2'!S4646,"yes","no"),"no")</f>
        <v>no</v>
      </c>
      <c r="U4646" t="str">
        <f>IFERROR(VLOOKUP(F4646,compounds!$A:$B,2,FALSE),"")</f>
        <v/>
      </c>
      <c r="V4646" t="str">
        <f>VLOOKUP(B4646,'volatile collection data'!$O:$P,2,FALSE)</f>
        <v>24.apr.22 4</v>
      </c>
    </row>
    <row r="4647" spans="1:22" x14ac:dyDescent="0.2">
      <c r="A4647" t="s">
        <v>400</v>
      </c>
      <c r="B4647" s="1" t="str">
        <f t="shared" si="434"/>
        <v>9A</v>
      </c>
      <c r="C4647">
        <v>11.244999999999999</v>
      </c>
      <c r="D4647">
        <f t="shared" si="432"/>
        <v>11.25</v>
      </c>
      <c r="E4647">
        <f>VLOOKUP(D4647,'Peak Combiner'!$A$5:$D$4980,4,FALSE)</f>
        <v>11.25</v>
      </c>
      <c r="F4647">
        <f>IFERROR(VLOOKUP(D4647,rt_comb!$A:$B,2,FALSE),D4647)</f>
        <v>11.25</v>
      </c>
      <c r="G4647">
        <v>1834449</v>
      </c>
      <c r="H4647">
        <f>SUMIFS($G:$G,$E:$E,18.51,'RAW2'!$A:$A,'RAW2'!A4647)</f>
        <v>46107859</v>
      </c>
      <c r="I4647" s="1" t="str">
        <f>VLOOKUP(A4647,'volatile collection data'!$G$6:$H$69,2,FALSE)</f>
        <v>A</v>
      </c>
      <c r="J4647" s="1">
        <f>VLOOKUP(A4647,'volatile collection data'!$G$6:$I$69,3,FALSE)</f>
        <v>9</v>
      </c>
      <c r="K4647" s="1" t="str">
        <f>VLOOKUP(A4647,'volatile collection data'!$G$6:$N$69,8,FALSE)</f>
        <v>4A</v>
      </c>
      <c r="L4647" s="1">
        <f>VLOOKUP(A4647,'volatile collection data'!$G$6:$J$69,4,FALSE)</f>
        <v>4.32</v>
      </c>
      <c r="M4647" s="1">
        <f>VLOOKUP($A4647,'volatile collection data'!$G$6:$M$69,6,FALSE)</f>
        <v>9</v>
      </c>
      <c r="N4647" s="1">
        <f>VLOOKUP($A4647,'volatile collection data'!$G$6:$M$69,7,FALSE)</f>
        <v>4.32</v>
      </c>
      <c r="O4647" s="1">
        <f>VLOOKUP(A4647,'volatile collection data'!$G$6:$K$69,5,FALSE)</f>
        <v>1</v>
      </c>
      <c r="P4647" s="1" t="str">
        <f t="shared" si="435"/>
        <v>9A</v>
      </c>
      <c r="Q4647">
        <f t="shared" si="433"/>
        <v>4.6048654332683521E-2</v>
      </c>
      <c r="R4647" t="str">
        <f t="shared" si="436"/>
        <v>4A_1-A&amp;4.32%4.32@9</v>
      </c>
      <c r="S4647" t="str">
        <f t="shared" si="437"/>
        <v>9A-4A-VCS-Loc-22</v>
      </c>
      <c r="T4647" t="str">
        <f>IFERROR(IF(VLOOKUP(S4647,Bad!$A:$A,1,FALSE)='RAW2'!S4647,"yes","no"),"no")</f>
        <v>no</v>
      </c>
      <c r="U4647" t="str">
        <f>IFERROR(VLOOKUP(F4647,compounds!$A:$B,2,FALSE),"")</f>
        <v/>
      </c>
      <c r="V4647" t="str">
        <f>VLOOKUP(B4647,'volatile collection data'!$O:$P,2,FALSE)</f>
        <v>24.apr.22 4</v>
      </c>
    </row>
    <row r="4648" spans="1:22" x14ac:dyDescent="0.2">
      <c r="A4648" t="s">
        <v>400</v>
      </c>
      <c r="B4648" s="1" t="str">
        <f t="shared" si="434"/>
        <v>9A</v>
      </c>
      <c r="C4648">
        <v>11.365</v>
      </c>
      <c r="D4648">
        <f t="shared" si="432"/>
        <v>11.37</v>
      </c>
      <c r="E4648">
        <f>VLOOKUP(D4648,'Peak Combiner'!$A$5:$D$4980,4,FALSE)</f>
        <v>11.37</v>
      </c>
      <c r="F4648">
        <f>IFERROR(VLOOKUP(D4648,rt_comb!$A:$B,2,FALSE),D4648)</f>
        <v>11.37</v>
      </c>
      <c r="G4648">
        <v>1458085</v>
      </c>
      <c r="H4648">
        <f>SUMIFS($G:$G,$E:$E,18.51,'RAW2'!$A:$A,'RAW2'!A4648)</f>
        <v>46107859</v>
      </c>
      <c r="I4648" s="1" t="str">
        <f>VLOOKUP(A4648,'volatile collection data'!$G$6:$H$69,2,FALSE)</f>
        <v>A</v>
      </c>
      <c r="J4648" s="1">
        <f>VLOOKUP(A4648,'volatile collection data'!$G$6:$I$69,3,FALSE)</f>
        <v>9</v>
      </c>
      <c r="K4648" s="1" t="str">
        <f>VLOOKUP(A4648,'volatile collection data'!$G$6:$N$69,8,FALSE)</f>
        <v>4A</v>
      </c>
      <c r="L4648" s="1">
        <f>VLOOKUP(A4648,'volatile collection data'!$G$6:$J$69,4,FALSE)</f>
        <v>4.32</v>
      </c>
      <c r="M4648" s="1">
        <f>VLOOKUP($A4648,'volatile collection data'!$G$6:$M$69,6,FALSE)</f>
        <v>9</v>
      </c>
      <c r="N4648" s="1">
        <f>VLOOKUP($A4648,'volatile collection data'!$G$6:$M$69,7,FALSE)</f>
        <v>4.32</v>
      </c>
      <c r="O4648" s="1">
        <f>VLOOKUP(A4648,'volatile collection data'!$G$6:$K$69,5,FALSE)</f>
        <v>1</v>
      </c>
      <c r="P4648" s="1" t="str">
        <f t="shared" si="435"/>
        <v>9A</v>
      </c>
      <c r="Q4648">
        <f t="shared" si="433"/>
        <v>3.660110046813559E-2</v>
      </c>
      <c r="R4648" t="str">
        <f t="shared" si="436"/>
        <v>4A_1-A&amp;4.32%4.32@9</v>
      </c>
      <c r="S4648" t="str">
        <f t="shared" si="437"/>
        <v>9A-4A-VCS-Loc-22</v>
      </c>
      <c r="T4648" t="str">
        <f>IFERROR(IF(VLOOKUP(S4648,Bad!$A:$A,1,FALSE)='RAW2'!S4648,"yes","no"),"no")</f>
        <v>no</v>
      </c>
      <c r="U4648" t="str">
        <f>IFERROR(VLOOKUP(F4648,compounds!$A:$B,2,FALSE),"")</f>
        <v/>
      </c>
      <c r="V4648" t="str">
        <f>VLOOKUP(B4648,'volatile collection data'!$O:$P,2,FALSE)</f>
        <v>24.apr.22 4</v>
      </c>
    </row>
    <row r="4649" spans="1:22" x14ac:dyDescent="0.2">
      <c r="A4649" t="s">
        <v>400</v>
      </c>
      <c r="B4649" s="1" t="str">
        <f t="shared" si="434"/>
        <v>9A</v>
      </c>
      <c r="C4649">
        <v>11.436</v>
      </c>
      <c r="D4649">
        <f t="shared" si="432"/>
        <v>11.44</v>
      </c>
      <c r="E4649">
        <f>VLOOKUP(D4649,'Peak Combiner'!$A$5:$D$4980,4,FALSE)</f>
        <v>11.44</v>
      </c>
      <c r="F4649">
        <f>IFERROR(VLOOKUP(D4649,rt_comb!$A:$B,2,FALSE),D4649)</f>
        <v>11.44</v>
      </c>
      <c r="G4649">
        <v>1734071</v>
      </c>
      <c r="H4649">
        <f>SUMIFS($G:$G,$E:$E,18.51,'RAW2'!$A:$A,'RAW2'!A4649)</f>
        <v>46107859</v>
      </c>
      <c r="I4649" s="1" t="str">
        <f>VLOOKUP(A4649,'volatile collection data'!$G$6:$H$69,2,FALSE)</f>
        <v>A</v>
      </c>
      <c r="J4649" s="1">
        <f>VLOOKUP(A4649,'volatile collection data'!$G$6:$I$69,3,FALSE)</f>
        <v>9</v>
      </c>
      <c r="K4649" s="1" t="str">
        <f>VLOOKUP(A4649,'volatile collection data'!$G$6:$N$69,8,FALSE)</f>
        <v>4A</v>
      </c>
      <c r="L4649" s="1">
        <f>VLOOKUP(A4649,'volatile collection data'!$G$6:$J$69,4,FALSE)</f>
        <v>4.32</v>
      </c>
      <c r="M4649" s="1">
        <f>VLOOKUP($A4649,'volatile collection data'!$G$6:$M$69,6,FALSE)</f>
        <v>9</v>
      </c>
      <c r="N4649" s="1">
        <f>VLOOKUP($A4649,'volatile collection data'!$G$6:$M$69,7,FALSE)</f>
        <v>4.32</v>
      </c>
      <c r="O4649" s="1">
        <f>VLOOKUP(A4649,'volatile collection data'!$G$6:$K$69,5,FALSE)</f>
        <v>1</v>
      </c>
      <c r="P4649" s="1" t="str">
        <f t="shared" si="435"/>
        <v>9A</v>
      </c>
      <c r="Q4649">
        <f t="shared" si="433"/>
        <v>4.3528948511150134E-2</v>
      </c>
      <c r="R4649" t="str">
        <f t="shared" si="436"/>
        <v>4A_1-A&amp;4.32%4.32@9</v>
      </c>
      <c r="S4649" t="str">
        <f t="shared" si="437"/>
        <v>9A-4A-VCS-Loc-22</v>
      </c>
      <c r="T4649" t="str">
        <f>IFERROR(IF(VLOOKUP(S4649,Bad!$A:$A,1,FALSE)='RAW2'!S4649,"yes","no"),"no")</f>
        <v>no</v>
      </c>
      <c r="U4649" t="str">
        <f>IFERROR(VLOOKUP(F4649,compounds!$A:$B,2,FALSE),"")</f>
        <v/>
      </c>
      <c r="V4649" t="str">
        <f>VLOOKUP(B4649,'volatile collection data'!$O:$P,2,FALSE)</f>
        <v>24.apr.22 4</v>
      </c>
    </row>
    <row r="4650" spans="1:22" x14ac:dyDescent="0.2">
      <c r="A4650" t="s">
        <v>400</v>
      </c>
      <c r="B4650" s="1" t="str">
        <f t="shared" si="434"/>
        <v>9A</v>
      </c>
      <c r="C4650">
        <v>11.63</v>
      </c>
      <c r="D4650">
        <f t="shared" si="432"/>
        <v>11.63</v>
      </c>
      <c r="E4650">
        <f>VLOOKUP(D4650,'Peak Combiner'!$A$5:$D$4980,4,FALSE)</f>
        <v>11.63</v>
      </c>
      <c r="F4650">
        <f>IFERROR(VLOOKUP(D4650,rt_comb!$A:$B,2,FALSE),D4650)</f>
        <v>11.63</v>
      </c>
      <c r="G4650">
        <v>12600374</v>
      </c>
      <c r="H4650">
        <f>SUMIFS($G:$G,$E:$E,18.51,'RAW2'!$A:$A,'RAW2'!A4650)</f>
        <v>46107859</v>
      </c>
      <c r="I4650" s="1" t="str">
        <f>VLOOKUP(A4650,'volatile collection data'!$G$6:$H$69,2,FALSE)</f>
        <v>A</v>
      </c>
      <c r="J4650" s="1">
        <f>VLOOKUP(A4650,'volatile collection data'!$G$6:$I$69,3,FALSE)</f>
        <v>9</v>
      </c>
      <c r="K4650" s="1" t="str">
        <f>VLOOKUP(A4650,'volatile collection data'!$G$6:$N$69,8,FALSE)</f>
        <v>4A</v>
      </c>
      <c r="L4650" s="1">
        <f>VLOOKUP(A4650,'volatile collection data'!$G$6:$J$69,4,FALSE)</f>
        <v>4.32</v>
      </c>
      <c r="M4650" s="1">
        <f>VLOOKUP($A4650,'volatile collection data'!$G$6:$M$69,6,FALSE)</f>
        <v>9</v>
      </c>
      <c r="N4650" s="1">
        <f>VLOOKUP($A4650,'volatile collection data'!$G$6:$M$69,7,FALSE)</f>
        <v>4.32</v>
      </c>
      <c r="O4650" s="1">
        <f>VLOOKUP(A4650,'volatile collection data'!$G$6:$K$69,5,FALSE)</f>
        <v>1</v>
      </c>
      <c r="P4650" s="1" t="str">
        <f t="shared" si="435"/>
        <v>9A</v>
      </c>
      <c r="Q4650">
        <f t="shared" si="433"/>
        <v>0.31629675547727565</v>
      </c>
      <c r="R4650" t="str">
        <f t="shared" si="436"/>
        <v>4A_1-A&amp;4.32%4.32@9</v>
      </c>
      <c r="S4650" t="str">
        <f t="shared" si="437"/>
        <v>9A-4A-VCS-Loc-22</v>
      </c>
      <c r="T4650" t="str">
        <f>IFERROR(IF(VLOOKUP(S4650,Bad!$A:$A,1,FALSE)='RAW2'!S4650,"yes","no"),"no")</f>
        <v>no</v>
      </c>
      <c r="U4650" t="str">
        <f>IFERROR(VLOOKUP(F4650,compounds!$A:$B,2,FALSE),"")</f>
        <v/>
      </c>
      <c r="V4650" t="str">
        <f>VLOOKUP(B4650,'volatile collection data'!$O:$P,2,FALSE)</f>
        <v>24.apr.22 4</v>
      </c>
    </row>
    <row r="4651" spans="1:22" x14ac:dyDescent="0.2">
      <c r="A4651" t="s">
        <v>400</v>
      </c>
      <c r="B4651" s="1" t="str">
        <f t="shared" si="434"/>
        <v>9A</v>
      </c>
      <c r="C4651">
        <v>11.757</v>
      </c>
      <c r="D4651">
        <f t="shared" si="432"/>
        <v>11.76</v>
      </c>
      <c r="E4651">
        <f>VLOOKUP(D4651,'Peak Combiner'!$A$5:$D$4980,4,FALSE)</f>
        <v>11.76</v>
      </c>
      <c r="F4651">
        <f>IFERROR(VLOOKUP(D4651,rt_comb!$A:$B,2,FALSE),D4651)</f>
        <v>11.76</v>
      </c>
      <c r="G4651">
        <v>2676206</v>
      </c>
      <c r="H4651">
        <f>SUMIFS($G:$G,$E:$E,18.51,'RAW2'!$A:$A,'RAW2'!A4651)</f>
        <v>46107859</v>
      </c>
      <c r="I4651" s="1" t="str">
        <f>VLOOKUP(A4651,'volatile collection data'!$G$6:$H$69,2,FALSE)</f>
        <v>A</v>
      </c>
      <c r="J4651" s="1">
        <f>VLOOKUP(A4651,'volatile collection data'!$G$6:$I$69,3,FALSE)</f>
        <v>9</v>
      </c>
      <c r="K4651" s="1" t="str">
        <f>VLOOKUP(A4651,'volatile collection data'!$G$6:$N$69,8,FALSE)</f>
        <v>4A</v>
      </c>
      <c r="L4651" s="1">
        <f>VLOOKUP(A4651,'volatile collection data'!$G$6:$J$69,4,FALSE)</f>
        <v>4.32</v>
      </c>
      <c r="M4651" s="1">
        <f>VLOOKUP($A4651,'volatile collection data'!$G$6:$M$69,6,FALSE)</f>
        <v>9</v>
      </c>
      <c r="N4651" s="1">
        <f>VLOOKUP($A4651,'volatile collection data'!$G$6:$M$69,7,FALSE)</f>
        <v>4.32</v>
      </c>
      <c r="O4651" s="1">
        <f>VLOOKUP(A4651,'volatile collection data'!$G$6:$K$69,5,FALSE)</f>
        <v>1</v>
      </c>
      <c r="P4651" s="1" t="str">
        <f t="shared" si="435"/>
        <v>9A</v>
      </c>
      <c r="Q4651">
        <f t="shared" si="433"/>
        <v>6.7178583333226308E-2</v>
      </c>
      <c r="R4651" t="str">
        <f t="shared" si="436"/>
        <v>4A_1-A&amp;4.32%4.32@9</v>
      </c>
      <c r="S4651" t="str">
        <f t="shared" si="437"/>
        <v>9A-4A-VCS-Loc-22</v>
      </c>
      <c r="T4651" t="str">
        <f>IFERROR(IF(VLOOKUP(S4651,Bad!$A:$A,1,FALSE)='RAW2'!S4651,"yes","no"),"no")</f>
        <v>no</v>
      </c>
      <c r="U4651" t="str">
        <f>IFERROR(VLOOKUP(F4651,compounds!$A:$B,2,FALSE),"")</f>
        <v/>
      </c>
      <c r="V4651" t="str">
        <f>VLOOKUP(B4651,'volatile collection data'!$O:$P,2,FALSE)</f>
        <v>24.apr.22 4</v>
      </c>
    </row>
    <row r="4652" spans="1:22" x14ac:dyDescent="0.2">
      <c r="A4652" t="s">
        <v>400</v>
      </c>
      <c r="B4652" s="1" t="str">
        <f t="shared" si="434"/>
        <v>9A</v>
      </c>
      <c r="C4652">
        <v>11.795</v>
      </c>
      <c r="D4652">
        <f t="shared" si="432"/>
        <v>11.8</v>
      </c>
      <c r="E4652">
        <f>VLOOKUP(D4652,'Peak Combiner'!$A$5:$D$4980,4,FALSE)</f>
        <v>11.8</v>
      </c>
      <c r="F4652">
        <f>IFERROR(VLOOKUP(D4652,rt_comb!$A:$B,2,FALSE),D4652)</f>
        <v>11.8</v>
      </c>
      <c r="G4652">
        <v>2825116</v>
      </c>
      <c r="H4652">
        <f>SUMIFS($G:$G,$E:$E,18.51,'RAW2'!$A:$A,'RAW2'!A4652)</f>
        <v>46107859</v>
      </c>
      <c r="I4652" s="1" t="str">
        <f>VLOOKUP(A4652,'volatile collection data'!$G$6:$H$69,2,FALSE)</f>
        <v>A</v>
      </c>
      <c r="J4652" s="1">
        <f>VLOOKUP(A4652,'volatile collection data'!$G$6:$I$69,3,FALSE)</f>
        <v>9</v>
      </c>
      <c r="K4652" s="1" t="str">
        <f>VLOOKUP(A4652,'volatile collection data'!$G$6:$N$69,8,FALSE)</f>
        <v>4A</v>
      </c>
      <c r="L4652" s="1">
        <f>VLOOKUP(A4652,'volatile collection data'!$G$6:$J$69,4,FALSE)</f>
        <v>4.32</v>
      </c>
      <c r="M4652" s="1">
        <f>VLOOKUP($A4652,'volatile collection data'!$G$6:$M$69,6,FALSE)</f>
        <v>9</v>
      </c>
      <c r="N4652" s="1">
        <f>VLOOKUP($A4652,'volatile collection data'!$G$6:$M$69,7,FALSE)</f>
        <v>4.32</v>
      </c>
      <c r="O4652" s="1">
        <f>VLOOKUP(A4652,'volatile collection data'!$G$6:$K$69,5,FALSE)</f>
        <v>1</v>
      </c>
      <c r="P4652" s="1" t="str">
        <f t="shared" si="435"/>
        <v>9A</v>
      </c>
      <c r="Q4652">
        <f t="shared" si="433"/>
        <v>7.0916547766513835E-2</v>
      </c>
      <c r="R4652" t="str">
        <f t="shared" si="436"/>
        <v>4A_1-A&amp;4.32%4.32@9</v>
      </c>
      <c r="S4652" t="str">
        <f t="shared" si="437"/>
        <v>9A-4A-VCS-Loc-22</v>
      </c>
      <c r="T4652" t="str">
        <f>IFERROR(IF(VLOOKUP(S4652,Bad!$A:$A,1,FALSE)='RAW2'!S4652,"yes","no"),"no")</f>
        <v>no</v>
      </c>
      <c r="U4652" t="str">
        <f>IFERROR(VLOOKUP(F4652,compounds!$A:$B,2,FALSE),"")</f>
        <v/>
      </c>
      <c r="V4652" t="str">
        <f>VLOOKUP(B4652,'volatile collection data'!$O:$P,2,FALSE)</f>
        <v>24.apr.22 4</v>
      </c>
    </row>
    <row r="4653" spans="1:22" x14ac:dyDescent="0.2">
      <c r="A4653" t="s">
        <v>400</v>
      </c>
      <c r="B4653" s="1" t="str">
        <f t="shared" si="434"/>
        <v>9A</v>
      </c>
      <c r="C4653">
        <v>11.92</v>
      </c>
      <c r="D4653">
        <f t="shared" si="432"/>
        <v>11.92</v>
      </c>
      <c r="E4653">
        <f>VLOOKUP(D4653,'Peak Combiner'!$A$5:$D$4980,4,FALSE)</f>
        <v>11.92</v>
      </c>
      <c r="F4653">
        <f>IFERROR(VLOOKUP(D4653,rt_comb!$A:$B,2,FALSE),D4653)</f>
        <v>11.92</v>
      </c>
      <c r="G4653">
        <v>7689449</v>
      </c>
      <c r="H4653">
        <f>SUMIFS($G:$G,$E:$E,18.51,'RAW2'!$A:$A,'RAW2'!A4653)</f>
        <v>46107859</v>
      </c>
      <c r="I4653" s="1" t="str">
        <f>VLOOKUP(A4653,'volatile collection data'!$G$6:$H$69,2,FALSE)</f>
        <v>A</v>
      </c>
      <c r="J4653" s="1">
        <f>VLOOKUP(A4653,'volatile collection data'!$G$6:$I$69,3,FALSE)</f>
        <v>9</v>
      </c>
      <c r="K4653" s="1" t="str">
        <f>VLOOKUP(A4653,'volatile collection data'!$G$6:$N$69,8,FALSE)</f>
        <v>4A</v>
      </c>
      <c r="L4653" s="1">
        <f>VLOOKUP(A4653,'volatile collection data'!$G$6:$J$69,4,FALSE)</f>
        <v>4.32</v>
      </c>
      <c r="M4653" s="1">
        <f>VLOOKUP($A4653,'volatile collection data'!$G$6:$M$69,6,FALSE)</f>
        <v>9</v>
      </c>
      <c r="N4653" s="1">
        <f>VLOOKUP($A4653,'volatile collection data'!$G$6:$M$69,7,FALSE)</f>
        <v>4.32</v>
      </c>
      <c r="O4653" s="1">
        <f>VLOOKUP(A4653,'volatile collection data'!$G$6:$K$69,5,FALSE)</f>
        <v>1</v>
      </c>
      <c r="P4653" s="1" t="str">
        <f t="shared" si="435"/>
        <v>9A</v>
      </c>
      <c r="Q4653">
        <f t="shared" si="433"/>
        <v>0.19302187142286267</v>
      </c>
      <c r="R4653" t="str">
        <f t="shared" si="436"/>
        <v>4A_1-A&amp;4.32%4.32@9</v>
      </c>
      <c r="S4653" t="str">
        <f t="shared" si="437"/>
        <v>9A-4A-VCS-Loc-22</v>
      </c>
      <c r="T4653" t="str">
        <f>IFERROR(IF(VLOOKUP(S4653,Bad!$A:$A,1,FALSE)='RAW2'!S4653,"yes","no"),"no")</f>
        <v>no</v>
      </c>
      <c r="U4653" t="str">
        <f>IFERROR(VLOOKUP(F4653,compounds!$A:$B,2,FALSE),"")</f>
        <v/>
      </c>
      <c r="V4653" t="str">
        <f>VLOOKUP(B4653,'volatile collection data'!$O:$P,2,FALSE)</f>
        <v>24.apr.22 4</v>
      </c>
    </row>
    <row r="4654" spans="1:22" x14ac:dyDescent="0.2">
      <c r="A4654" t="s">
        <v>400</v>
      </c>
      <c r="B4654" s="1" t="str">
        <f t="shared" si="434"/>
        <v>9A</v>
      </c>
      <c r="C4654">
        <v>12.023</v>
      </c>
      <c r="D4654">
        <f t="shared" si="432"/>
        <v>12.02</v>
      </c>
      <c r="E4654">
        <f>VLOOKUP(D4654,'Peak Combiner'!$A$5:$D$4980,4,FALSE)</f>
        <v>12.02</v>
      </c>
      <c r="F4654">
        <f>IFERROR(VLOOKUP(D4654,rt_comb!$A:$B,2,FALSE),D4654)</f>
        <v>12.02</v>
      </c>
      <c r="G4654">
        <v>8425263</v>
      </c>
      <c r="H4654">
        <f>SUMIFS($G:$G,$E:$E,18.51,'RAW2'!$A:$A,'RAW2'!A4654)</f>
        <v>46107859</v>
      </c>
      <c r="I4654" s="1" t="str">
        <f>VLOOKUP(A4654,'volatile collection data'!$G$6:$H$69,2,FALSE)</f>
        <v>A</v>
      </c>
      <c r="J4654" s="1">
        <f>VLOOKUP(A4654,'volatile collection data'!$G$6:$I$69,3,FALSE)</f>
        <v>9</v>
      </c>
      <c r="K4654" s="1" t="str">
        <f>VLOOKUP(A4654,'volatile collection data'!$G$6:$N$69,8,FALSE)</f>
        <v>4A</v>
      </c>
      <c r="L4654" s="1">
        <f>VLOOKUP(A4654,'volatile collection data'!$G$6:$J$69,4,FALSE)</f>
        <v>4.32</v>
      </c>
      <c r="M4654" s="1">
        <f>VLOOKUP($A4654,'volatile collection data'!$G$6:$M$69,6,FALSE)</f>
        <v>9</v>
      </c>
      <c r="N4654" s="1">
        <f>VLOOKUP($A4654,'volatile collection data'!$G$6:$M$69,7,FALSE)</f>
        <v>4.32</v>
      </c>
      <c r="O4654" s="1">
        <f>VLOOKUP(A4654,'volatile collection data'!$G$6:$K$69,5,FALSE)</f>
        <v>1</v>
      </c>
      <c r="P4654" s="1" t="str">
        <f t="shared" si="435"/>
        <v>9A</v>
      </c>
      <c r="Q4654">
        <f t="shared" si="433"/>
        <v>0.21149240101466335</v>
      </c>
      <c r="R4654" t="str">
        <f t="shared" si="436"/>
        <v>4A_1-A&amp;4.32%4.32@9</v>
      </c>
      <c r="S4654" t="str">
        <f t="shared" si="437"/>
        <v>9A-4A-VCS-Loc-22</v>
      </c>
      <c r="T4654" t="str">
        <f>IFERROR(IF(VLOOKUP(S4654,Bad!$A:$A,1,FALSE)='RAW2'!S4654,"yes","no"),"no")</f>
        <v>no</v>
      </c>
      <c r="U4654" t="str">
        <f>IFERROR(VLOOKUP(F4654,compounds!$A:$B,2,FALSE),"")</f>
        <v/>
      </c>
      <c r="V4654" t="str">
        <f>VLOOKUP(B4654,'volatile collection data'!$O:$P,2,FALSE)</f>
        <v>24.apr.22 4</v>
      </c>
    </row>
    <row r="4655" spans="1:22" x14ac:dyDescent="0.2">
      <c r="A4655" t="s">
        <v>400</v>
      </c>
      <c r="B4655" s="1" t="str">
        <f t="shared" si="434"/>
        <v>9A</v>
      </c>
      <c r="C4655">
        <v>12.129</v>
      </c>
      <c r="D4655">
        <f t="shared" si="432"/>
        <v>12.13</v>
      </c>
      <c r="E4655">
        <f>VLOOKUP(D4655,'Peak Combiner'!$A$5:$D$4980,4,FALSE)</f>
        <v>12.13</v>
      </c>
      <c r="F4655">
        <f>IFERROR(VLOOKUP(D4655,rt_comb!$A:$B,2,FALSE),D4655)</f>
        <v>12.13</v>
      </c>
      <c r="G4655">
        <v>2563633</v>
      </c>
      <c r="H4655">
        <f>SUMIFS($G:$G,$E:$E,18.51,'RAW2'!$A:$A,'RAW2'!A4655)</f>
        <v>46107859</v>
      </c>
      <c r="I4655" s="1" t="str">
        <f>VLOOKUP(A4655,'volatile collection data'!$G$6:$H$69,2,FALSE)</f>
        <v>A</v>
      </c>
      <c r="J4655" s="1">
        <f>VLOOKUP(A4655,'volatile collection data'!$G$6:$I$69,3,FALSE)</f>
        <v>9</v>
      </c>
      <c r="K4655" s="1" t="str">
        <f>VLOOKUP(A4655,'volatile collection data'!$G$6:$N$69,8,FALSE)</f>
        <v>4A</v>
      </c>
      <c r="L4655" s="1">
        <f>VLOOKUP(A4655,'volatile collection data'!$G$6:$J$69,4,FALSE)</f>
        <v>4.32</v>
      </c>
      <c r="M4655" s="1">
        <f>VLOOKUP($A4655,'volatile collection data'!$G$6:$M$69,6,FALSE)</f>
        <v>9</v>
      </c>
      <c r="N4655" s="1">
        <f>VLOOKUP($A4655,'volatile collection data'!$G$6:$M$69,7,FALSE)</f>
        <v>4.32</v>
      </c>
      <c r="O4655" s="1">
        <f>VLOOKUP(A4655,'volatile collection data'!$G$6:$K$69,5,FALSE)</f>
        <v>1</v>
      </c>
      <c r="P4655" s="1" t="str">
        <f t="shared" si="435"/>
        <v>9A</v>
      </c>
      <c r="Q4655">
        <f t="shared" si="433"/>
        <v>6.4352756524090046E-2</v>
      </c>
      <c r="R4655" t="str">
        <f t="shared" si="436"/>
        <v>4A_1-A&amp;4.32%4.32@9</v>
      </c>
      <c r="S4655" t="str">
        <f t="shared" si="437"/>
        <v>9A-4A-VCS-Loc-22</v>
      </c>
      <c r="T4655" t="str">
        <f>IFERROR(IF(VLOOKUP(S4655,Bad!$A:$A,1,FALSE)='RAW2'!S4655,"yes","no"),"no")</f>
        <v>no</v>
      </c>
      <c r="U4655" t="str">
        <f>IFERROR(VLOOKUP(F4655,compounds!$A:$B,2,FALSE),"")</f>
        <v/>
      </c>
      <c r="V4655" t="str">
        <f>VLOOKUP(B4655,'volatile collection data'!$O:$P,2,FALSE)</f>
        <v>24.apr.22 4</v>
      </c>
    </row>
    <row r="4656" spans="1:22" x14ac:dyDescent="0.2">
      <c r="A4656" t="s">
        <v>400</v>
      </c>
      <c r="B4656" s="1" t="str">
        <f t="shared" si="434"/>
        <v>9A</v>
      </c>
      <c r="C4656">
        <v>12.308999999999999</v>
      </c>
      <c r="D4656">
        <f t="shared" si="432"/>
        <v>12.31</v>
      </c>
      <c r="E4656">
        <f>VLOOKUP(D4656,'Peak Combiner'!$A$5:$D$4980,4,FALSE)</f>
        <v>12.31</v>
      </c>
      <c r="F4656">
        <f>IFERROR(VLOOKUP(D4656,rt_comb!$A:$B,2,FALSE),D4656)</f>
        <v>12.31</v>
      </c>
      <c r="G4656">
        <v>4768838</v>
      </c>
      <c r="H4656">
        <f>SUMIFS($G:$G,$E:$E,18.51,'RAW2'!$A:$A,'RAW2'!A4656)</f>
        <v>46107859</v>
      </c>
      <c r="I4656" s="1" t="str">
        <f>VLOOKUP(A4656,'volatile collection data'!$G$6:$H$69,2,FALSE)</f>
        <v>A</v>
      </c>
      <c r="J4656" s="1">
        <f>VLOOKUP(A4656,'volatile collection data'!$G$6:$I$69,3,FALSE)</f>
        <v>9</v>
      </c>
      <c r="K4656" s="1" t="str">
        <f>VLOOKUP(A4656,'volatile collection data'!$G$6:$N$69,8,FALSE)</f>
        <v>4A</v>
      </c>
      <c r="L4656" s="1">
        <f>VLOOKUP(A4656,'volatile collection data'!$G$6:$J$69,4,FALSE)</f>
        <v>4.32</v>
      </c>
      <c r="M4656" s="1">
        <f>VLOOKUP($A4656,'volatile collection data'!$G$6:$M$69,6,FALSE)</f>
        <v>9</v>
      </c>
      <c r="N4656" s="1">
        <f>VLOOKUP($A4656,'volatile collection data'!$G$6:$M$69,7,FALSE)</f>
        <v>4.32</v>
      </c>
      <c r="O4656" s="1">
        <f>VLOOKUP(A4656,'volatile collection data'!$G$6:$K$69,5,FALSE)</f>
        <v>1</v>
      </c>
      <c r="P4656" s="1" t="str">
        <f t="shared" si="435"/>
        <v>9A</v>
      </c>
      <c r="Q4656">
        <f t="shared" si="433"/>
        <v>0.1197081917407166</v>
      </c>
      <c r="R4656" t="str">
        <f t="shared" si="436"/>
        <v>4A_1-A&amp;4.32%4.32@9</v>
      </c>
      <c r="S4656" t="str">
        <f t="shared" si="437"/>
        <v>9A-4A-VCS-Loc-22</v>
      </c>
      <c r="T4656" t="str">
        <f>IFERROR(IF(VLOOKUP(S4656,Bad!$A:$A,1,FALSE)='RAW2'!S4656,"yes","no"),"no")</f>
        <v>no</v>
      </c>
      <c r="U4656" t="str">
        <f>IFERROR(VLOOKUP(F4656,compounds!$A:$B,2,FALSE),"")</f>
        <v/>
      </c>
      <c r="V4656" t="str">
        <f>VLOOKUP(B4656,'volatile collection data'!$O:$P,2,FALSE)</f>
        <v>24.apr.22 4</v>
      </c>
    </row>
    <row r="4657" spans="1:22" x14ac:dyDescent="0.2">
      <c r="A4657" t="s">
        <v>400</v>
      </c>
      <c r="B4657" s="1" t="str">
        <f t="shared" si="434"/>
        <v>9A</v>
      </c>
      <c r="C4657">
        <v>12.398</v>
      </c>
      <c r="D4657">
        <f t="shared" si="432"/>
        <v>12.4</v>
      </c>
      <c r="E4657">
        <f>VLOOKUP(D4657,'Peak Combiner'!$A$5:$D$4980,4,FALSE)</f>
        <v>12.39</v>
      </c>
      <c r="F4657">
        <f>IFERROR(VLOOKUP(D4657,rt_comb!$A:$B,2,FALSE),D4657)</f>
        <v>12.39</v>
      </c>
      <c r="G4657">
        <v>21367671</v>
      </c>
      <c r="H4657">
        <f>SUMIFS($G:$G,$E:$E,18.51,'RAW2'!$A:$A,'RAW2'!A4657)</f>
        <v>46107859</v>
      </c>
      <c r="I4657" s="1" t="str">
        <f>VLOOKUP(A4657,'volatile collection data'!$G$6:$H$69,2,FALSE)</f>
        <v>A</v>
      </c>
      <c r="J4657" s="1">
        <f>VLOOKUP(A4657,'volatile collection data'!$G$6:$I$69,3,FALSE)</f>
        <v>9</v>
      </c>
      <c r="K4657" s="1" t="str">
        <f>VLOOKUP(A4657,'volatile collection data'!$G$6:$N$69,8,FALSE)</f>
        <v>4A</v>
      </c>
      <c r="L4657" s="1">
        <f>VLOOKUP(A4657,'volatile collection data'!$G$6:$J$69,4,FALSE)</f>
        <v>4.32</v>
      </c>
      <c r="M4657" s="1">
        <f>VLOOKUP($A4657,'volatile collection data'!$G$6:$M$69,6,FALSE)</f>
        <v>9</v>
      </c>
      <c r="N4657" s="1">
        <f>VLOOKUP($A4657,'volatile collection data'!$G$6:$M$69,7,FALSE)</f>
        <v>4.32</v>
      </c>
      <c r="O4657" s="1">
        <f>VLOOKUP(A4657,'volatile collection data'!$G$6:$K$69,5,FALSE)</f>
        <v>1</v>
      </c>
      <c r="P4657" s="1" t="str">
        <f t="shared" si="435"/>
        <v>9A</v>
      </c>
      <c r="Q4657">
        <f t="shared" si="433"/>
        <v>0.5363749527915499</v>
      </c>
      <c r="R4657" t="str">
        <f t="shared" si="436"/>
        <v>4A_1-A&amp;4.32%4.32@9</v>
      </c>
      <c r="S4657" t="str">
        <f t="shared" si="437"/>
        <v>9A-4A-VCS-Loc-22</v>
      </c>
      <c r="T4657" t="str">
        <f>IFERROR(IF(VLOOKUP(S4657,Bad!$A:$A,1,FALSE)='RAW2'!S4657,"yes","no"),"no")</f>
        <v>no</v>
      </c>
      <c r="U4657" t="str">
        <f>IFERROR(VLOOKUP(F4657,compounds!$A:$B,2,FALSE),"")</f>
        <v>o+C5xe</v>
      </c>
      <c r="V4657" t="str">
        <f>VLOOKUP(B4657,'volatile collection data'!$O:$P,2,FALSE)</f>
        <v>24.apr.22 4</v>
      </c>
    </row>
    <row r="4658" spans="1:22" x14ac:dyDescent="0.2">
      <c r="A4658" t="s">
        <v>400</v>
      </c>
      <c r="B4658" s="1" t="str">
        <f t="shared" si="434"/>
        <v>9A</v>
      </c>
      <c r="C4658">
        <v>12.54</v>
      </c>
      <c r="D4658">
        <f t="shared" si="432"/>
        <v>12.54</v>
      </c>
      <c r="E4658">
        <f>VLOOKUP(D4658,'Peak Combiner'!$A$5:$D$4980,4,FALSE)</f>
        <v>12.53</v>
      </c>
      <c r="F4658">
        <f>IFERROR(VLOOKUP(D4658,rt_comb!$A:$B,2,FALSE),D4658)</f>
        <v>12.54</v>
      </c>
      <c r="G4658">
        <v>26919394</v>
      </c>
      <c r="H4658">
        <f>SUMIFS($G:$G,$E:$E,18.51,'RAW2'!$A:$A,'RAW2'!A4658)</f>
        <v>46107859</v>
      </c>
      <c r="I4658" s="1" t="str">
        <f>VLOOKUP(A4658,'volatile collection data'!$G$6:$H$69,2,FALSE)</f>
        <v>A</v>
      </c>
      <c r="J4658" s="1">
        <f>VLOOKUP(A4658,'volatile collection data'!$G$6:$I$69,3,FALSE)</f>
        <v>9</v>
      </c>
      <c r="K4658" s="1" t="str">
        <f>VLOOKUP(A4658,'volatile collection data'!$G$6:$N$69,8,FALSE)</f>
        <v>4A</v>
      </c>
      <c r="L4658" s="1">
        <f>VLOOKUP(A4658,'volatile collection data'!$G$6:$J$69,4,FALSE)</f>
        <v>4.32</v>
      </c>
      <c r="M4658" s="1">
        <f>VLOOKUP($A4658,'volatile collection data'!$G$6:$M$69,6,FALSE)</f>
        <v>9</v>
      </c>
      <c r="N4658" s="1">
        <f>VLOOKUP($A4658,'volatile collection data'!$G$6:$M$69,7,FALSE)</f>
        <v>4.32</v>
      </c>
      <c r="O4658" s="1">
        <f>VLOOKUP(A4658,'volatile collection data'!$G$6:$K$69,5,FALSE)</f>
        <v>1</v>
      </c>
      <c r="P4658" s="1" t="str">
        <f t="shared" si="435"/>
        <v>9A</v>
      </c>
      <c r="Q4658">
        <f t="shared" si="433"/>
        <v>0.67573525846252191</v>
      </c>
      <c r="R4658" t="str">
        <f t="shared" si="436"/>
        <v>4A_1-A&amp;4.32%4.32@9</v>
      </c>
      <c r="S4658" t="str">
        <f t="shared" si="437"/>
        <v>9A-4A-VCS-Loc-22</v>
      </c>
      <c r="T4658" t="str">
        <f>IFERROR(IF(VLOOKUP(S4658,Bad!$A:$A,1,FALSE)='RAW2'!S4658,"yes","no"),"no")</f>
        <v>no</v>
      </c>
      <c r="U4658" t="str">
        <f>IFERROR(VLOOKUP(F4658,compounds!$A:$B,2,FALSE),"")</f>
        <v>nonanal</v>
      </c>
      <c r="V4658" t="str">
        <f>VLOOKUP(B4658,'volatile collection data'!$O:$P,2,FALSE)</f>
        <v>24.apr.22 4</v>
      </c>
    </row>
    <row r="4659" spans="1:22" x14ac:dyDescent="0.2">
      <c r="A4659" t="s">
        <v>400</v>
      </c>
      <c r="B4659" s="1" t="str">
        <f t="shared" si="434"/>
        <v>9A</v>
      </c>
      <c r="C4659">
        <v>12.843999999999999</v>
      </c>
      <c r="D4659">
        <f t="shared" si="432"/>
        <v>12.84</v>
      </c>
      <c r="E4659">
        <f>VLOOKUP(D4659,'Peak Combiner'!$A$5:$D$4980,4,FALSE)</f>
        <v>12.84</v>
      </c>
      <c r="F4659">
        <f>IFERROR(VLOOKUP(D4659,rt_comb!$A:$B,2,FALSE),D4659)</f>
        <v>12.84</v>
      </c>
      <c r="G4659">
        <v>2883944</v>
      </c>
      <c r="H4659">
        <f>SUMIFS($G:$G,$E:$E,18.51,'RAW2'!$A:$A,'RAW2'!A4659)</f>
        <v>46107859</v>
      </c>
      <c r="I4659" s="1" t="str">
        <f>VLOOKUP(A4659,'volatile collection data'!$G$6:$H$69,2,FALSE)</f>
        <v>A</v>
      </c>
      <c r="J4659" s="1">
        <f>VLOOKUP(A4659,'volatile collection data'!$G$6:$I$69,3,FALSE)</f>
        <v>9</v>
      </c>
      <c r="K4659" s="1" t="str">
        <f>VLOOKUP(A4659,'volatile collection data'!$G$6:$N$69,8,FALSE)</f>
        <v>4A</v>
      </c>
      <c r="L4659" s="1">
        <f>VLOOKUP(A4659,'volatile collection data'!$G$6:$J$69,4,FALSE)</f>
        <v>4.32</v>
      </c>
      <c r="M4659" s="1">
        <f>VLOOKUP($A4659,'volatile collection data'!$G$6:$M$69,6,FALSE)</f>
        <v>9</v>
      </c>
      <c r="N4659" s="1">
        <f>VLOOKUP($A4659,'volatile collection data'!$G$6:$M$69,7,FALSE)</f>
        <v>4.32</v>
      </c>
      <c r="O4659" s="1">
        <f>VLOOKUP(A4659,'volatile collection data'!$G$6:$K$69,5,FALSE)</f>
        <v>1</v>
      </c>
      <c r="P4659" s="1" t="str">
        <f t="shared" si="435"/>
        <v>9A</v>
      </c>
      <c r="Q4659">
        <f t="shared" si="433"/>
        <v>7.2393258341233072E-2</v>
      </c>
      <c r="R4659" t="str">
        <f t="shared" si="436"/>
        <v>4A_1-A&amp;4.32%4.32@9</v>
      </c>
      <c r="S4659" t="str">
        <f t="shared" si="437"/>
        <v>9A-4A-VCS-Loc-22</v>
      </c>
      <c r="T4659" t="str">
        <f>IFERROR(IF(VLOOKUP(S4659,Bad!$A:$A,1,FALSE)='RAW2'!S4659,"yes","no"),"no")</f>
        <v>no</v>
      </c>
      <c r="U4659" t="str">
        <f>IFERROR(VLOOKUP(F4659,compounds!$A:$B,2,FALSE),"")</f>
        <v/>
      </c>
      <c r="V4659" t="str">
        <f>VLOOKUP(B4659,'volatile collection data'!$O:$P,2,FALSE)</f>
        <v>24.apr.22 4</v>
      </c>
    </row>
    <row r="4660" spans="1:22" x14ac:dyDescent="0.2">
      <c r="A4660" t="s">
        <v>400</v>
      </c>
      <c r="B4660" s="1" t="str">
        <f t="shared" si="434"/>
        <v>9A</v>
      </c>
      <c r="C4660">
        <v>12.916</v>
      </c>
      <c r="D4660">
        <f t="shared" si="432"/>
        <v>12.92</v>
      </c>
      <c r="E4660">
        <f>VLOOKUP(D4660,'Peak Combiner'!$A$5:$D$4980,4,FALSE)</f>
        <v>12.91</v>
      </c>
      <c r="F4660">
        <f>IFERROR(VLOOKUP(D4660,rt_comb!$A:$B,2,FALSE),D4660)</f>
        <v>12.92</v>
      </c>
      <c r="G4660">
        <v>16370628</v>
      </c>
      <c r="H4660">
        <f>SUMIFS($G:$G,$E:$E,18.51,'RAW2'!$A:$A,'RAW2'!A4660)</f>
        <v>46107859</v>
      </c>
      <c r="I4660" s="1" t="str">
        <f>VLOOKUP(A4660,'volatile collection data'!$G$6:$H$69,2,FALSE)</f>
        <v>A</v>
      </c>
      <c r="J4660" s="1">
        <f>VLOOKUP(A4660,'volatile collection data'!$G$6:$I$69,3,FALSE)</f>
        <v>9</v>
      </c>
      <c r="K4660" s="1" t="str">
        <f>VLOOKUP(A4660,'volatile collection data'!$G$6:$N$69,8,FALSE)</f>
        <v>4A</v>
      </c>
      <c r="L4660" s="1">
        <f>VLOOKUP(A4660,'volatile collection data'!$G$6:$J$69,4,FALSE)</f>
        <v>4.32</v>
      </c>
      <c r="M4660" s="1">
        <f>VLOOKUP($A4660,'volatile collection data'!$G$6:$M$69,6,FALSE)</f>
        <v>9</v>
      </c>
      <c r="N4660" s="1">
        <f>VLOOKUP($A4660,'volatile collection data'!$G$6:$M$69,7,FALSE)</f>
        <v>4.32</v>
      </c>
      <c r="O4660" s="1">
        <f>VLOOKUP(A4660,'volatile collection data'!$G$6:$K$69,5,FALSE)</f>
        <v>1</v>
      </c>
      <c r="P4660" s="1" t="str">
        <f t="shared" si="435"/>
        <v>9A</v>
      </c>
      <c r="Q4660">
        <f t="shared" si="433"/>
        <v>0.41093831988839713</v>
      </c>
      <c r="R4660" t="str">
        <f t="shared" si="436"/>
        <v>4A_1-A&amp;4.32%4.32@9</v>
      </c>
      <c r="S4660" t="str">
        <f t="shared" si="437"/>
        <v>9A-4A-VCS-Loc-22</v>
      </c>
      <c r="T4660" t="str">
        <f>IFERROR(IF(VLOOKUP(S4660,Bad!$A:$A,1,FALSE)='RAW2'!S4660,"yes","no"),"no")</f>
        <v>no</v>
      </c>
      <c r="U4660" t="str">
        <f>IFERROR(VLOOKUP(F4660,compounds!$A:$B,2,FALSE),"")</f>
        <v/>
      </c>
      <c r="V4660" t="str">
        <f>VLOOKUP(B4660,'volatile collection data'!$O:$P,2,FALSE)</f>
        <v>24.apr.22 4</v>
      </c>
    </row>
    <row r="4661" spans="1:22" x14ac:dyDescent="0.2">
      <c r="A4661" t="s">
        <v>400</v>
      </c>
      <c r="B4661" s="1" t="str">
        <f t="shared" si="434"/>
        <v>9A</v>
      </c>
      <c r="C4661">
        <v>13.108000000000001</v>
      </c>
      <c r="D4661">
        <f t="shared" si="432"/>
        <v>13.11</v>
      </c>
      <c r="E4661">
        <f>VLOOKUP(D4661,'Peak Combiner'!$A$5:$D$4980,4,FALSE)</f>
        <v>13.11</v>
      </c>
      <c r="F4661">
        <f>IFERROR(VLOOKUP(D4661,rt_comb!$A:$B,2,FALSE),D4661)</f>
        <v>13.11</v>
      </c>
      <c r="G4661">
        <v>4575864</v>
      </c>
      <c r="H4661">
        <f>SUMIFS($G:$G,$E:$E,18.51,'RAW2'!$A:$A,'RAW2'!A4661)</f>
        <v>46107859</v>
      </c>
      <c r="I4661" s="1" t="str">
        <f>VLOOKUP(A4661,'volatile collection data'!$G$6:$H$69,2,FALSE)</f>
        <v>A</v>
      </c>
      <c r="J4661" s="1">
        <f>VLOOKUP(A4661,'volatile collection data'!$G$6:$I$69,3,FALSE)</f>
        <v>9</v>
      </c>
      <c r="K4661" s="1" t="str">
        <f>VLOOKUP(A4661,'volatile collection data'!$G$6:$N$69,8,FALSE)</f>
        <v>4A</v>
      </c>
      <c r="L4661" s="1">
        <f>VLOOKUP(A4661,'volatile collection data'!$G$6:$J$69,4,FALSE)</f>
        <v>4.32</v>
      </c>
      <c r="M4661" s="1">
        <f>VLOOKUP($A4661,'volatile collection data'!$G$6:$M$69,6,FALSE)</f>
        <v>9</v>
      </c>
      <c r="N4661" s="1">
        <f>VLOOKUP($A4661,'volatile collection data'!$G$6:$M$69,7,FALSE)</f>
        <v>4.32</v>
      </c>
      <c r="O4661" s="1">
        <f>VLOOKUP(A4661,'volatile collection data'!$G$6:$K$69,5,FALSE)</f>
        <v>1</v>
      </c>
      <c r="P4661" s="1" t="str">
        <f t="shared" si="435"/>
        <v>9A</v>
      </c>
      <c r="Q4661">
        <f t="shared" si="433"/>
        <v>0.11486412520019391</v>
      </c>
      <c r="R4661" t="str">
        <f t="shared" si="436"/>
        <v>4A_1-A&amp;4.32%4.32@9</v>
      </c>
      <c r="S4661" t="str">
        <f t="shared" si="437"/>
        <v>9A-4A-VCS-Loc-22</v>
      </c>
      <c r="T4661" t="str">
        <f>IFERROR(IF(VLOOKUP(S4661,Bad!$A:$A,1,FALSE)='RAW2'!S4661,"yes","no"),"no")</f>
        <v>no</v>
      </c>
      <c r="U4661" t="str">
        <f>IFERROR(VLOOKUP(F4661,compounds!$A:$B,2,FALSE),"")</f>
        <v/>
      </c>
      <c r="V4661" t="str">
        <f>VLOOKUP(B4661,'volatile collection data'!$O:$P,2,FALSE)</f>
        <v>24.apr.22 4</v>
      </c>
    </row>
    <row r="4662" spans="1:22" x14ac:dyDescent="0.2">
      <c r="A4662" t="s">
        <v>400</v>
      </c>
      <c r="B4662" s="1" t="str">
        <f t="shared" si="434"/>
        <v>9A</v>
      </c>
      <c r="C4662">
        <v>13.298</v>
      </c>
      <c r="D4662">
        <f t="shared" si="432"/>
        <v>13.3</v>
      </c>
      <c r="E4662">
        <f>VLOOKUP(D4662,'Peak Combiner'!$A$5:$D$4980,4,FALSE)</f>
        <v>13.3</v>
      </c>
      <c r="F4662">
        <f>IFERROR(VLOOKUP(D4662,rt_comb!$A:$B,2,FALSE),D4662)</f>
        <v>13.3</v>
      </c>
      <c r="G4662">
        <v>1337182</v>
      </c>
      <c r="H4662">
        <f>SUMIFS($G:$G,$E:$E,18.51,'RAW2'!$A:$A,'RAW2'!A4662)</f>
        <v>46107859</v>
      </c>
      <c r="I4662" s="1" t="str">
        <f>VLOOKUP(A4662,'volatile collection data'!$G$6:$H$69,2,FALSE)</f>
        <v>A</v>
      </c>
      <c r="J4662" s="1">
        <f>VLOOKUP(A4662,'volatile collection data'!$G$6:$I$69,3,FALSE)</f>
        <v>9</v>
      </c>
      <c r="K4662" s="1" t="str">
        <f>VLOOKUP(A4662,'volatile collection data'!$G$6:$N$69,8,FALSE)</f>
        <v>4A</v>
      </c>
      <c r="L4662" s="1">
        <f>VLOOKUP(A4662,'volatile collection data'!$G$6:$J$69,4,FALSE)</f>
        <v>4.32</v>
      </c>
      <c r="M4662" s="1">
        <f>VLOOKUP($A4662,'volatile collection data'!$G$6:$M$69,6,FALSE)</f>
        <v>9</v>
      </c>
      <c r="N4662" s="1">
        <f>VLOOKUP($A4662,'volatile collection data'!$G$6:$M$69,7,FALSE)</f>
        <v>4.32</v>
      </c>
      <c r="O4662" s="1">
        <f>VLOOKUP(A4662,'volatile collection data'!$G$6:$K$69,5,FALSE)</f>
        <v>1</v>
      </c>
      <c r="P4662" s="1" t="str">
        <f t="shared" si="435"/>
        <v>9A</v>
      </c>
      <c r="Q4662">
        <f t="shared" si="433"/>
        <v>3.3566172566196401E-2</v>
      </c>
      <c r="R4662" t="str">
        <f t="shared" si="436"/>
        <v>4A_1-A&amp;4.32%4.32@9</v>
      </c>
      <c r="S4662" t="str">
        <f t="shared" si="437"/>
        <v>9A-4A-VCS-Loc-22</v>
      </c>
      <c r="T4662" t="str">
        <f>IFERROR(IF(VLOOKUP(S4662,Bad!$A:$A,1,FALSE)='RAW2'!S4662,"yes","no"),"no")</f>
        <v>no</v>
      </c>
      <c r="U4662" t="str">
        <f>IFERROR(VLOOKUP(F4662,compounds!$A:$B,2,FALSE),"")</f>
        <v/>
      </c>
      <c r="V4662" t="str">
        <f>VLOOKUP(B4662,'volatile collection data'!$O:$P,2,FALSE)</f>
        <v>24.apr.22 4</v>
      </c>
    </row>
    <row r="4663" spans="1:22" x14ac:dyDescent="0.2">
      <c r="A4663" t="s">
        <v>400</v>
      </c>
      <c r="B4663" s="1" t="str">
        <f t="shared" si="434"/>
        <v>9A</v>
      </c>
      <c r="C4663">
        <v>13.358000000000001</v>
      </c>
      <c r="D4663">
        <f t="shared" si="432"/>
        <v>13.36</v>
      </c>
      <c r="E4663">
        <f>VLOOKUP(D4663,'Peak Combiner'!$A$5:$D$4980,4,FALSE)</f>
        <v>13.36</v>
      </c>
      <c r="F4663">
        <f>IFERROR(VLOOKUP(D4663,rt_comb!$A:$B,2,FALSE),D4663)</f>
        <v>13.36</v>
      </c>
      <c r="G4663">
        <v>2188265</v>
      </c>
      <c r="H4663">
        <f>SUMIFS($G:$G,$E:$E,18.51,'RAW2'!$A:$A,'RAW2'!A4663)</f>
        <v>46107859</v>
      </c>
      <c r="I4663" s="1" t="str">
        <f>VLOOKUP(A4663,'volatile collection data'!$G$6:$H$69,2,FALSE)</f>
        <v>A</v>
      </c>
      <c r="J4663" s="1">
        <f>VLOOKUP(A4663,'volatile collection data'!$G$6:$I$69,3,FALSE)</f>
        <v>9</v>
      </c>
      <c r="K4663" s="1" t="str">
        <f>VLOOKUP(A4663,'volatile collection data'!$G$6:$N$69,8,FALSE)</f>
        <v>4A</v>
      </c>
      <c r="L4663" s="1">
        <f>VLOOKUP(A4663,'volatile collection data'!$G$6:$J$69,4,FALSE)</f>
        <v>4.32</v>
      </c>
      <c r="M4663" s="1">
        <f>VLOOKUP($A4663,'volatile collection data'!$G$6:$M$69,6,FALSE)</f>
        <v>9</v>
      </c>
      <c r="N4663" s="1">
        <f>VLOOKUP($A4663,'volatile collection data'!$G$6:$M$69,7,FALSE)</f>
        <v>4.32</v>
      </c>
      <c r="O4663" s="1">
        <f>VLOOKUP(A4663,'volatile collection data'!$G$6:$K$69,5,FALSE)</f>
        <v>1</v>
      </c>
      <c r="P4663" s="1" t="str">
        <f t="shared" si="435"/>
        <v>9A</v>
      </c>
      <c r="Q4663">
        <f t="shared" si="433"/>
        <v>5.4930204422859237E-2</v>
      </c>
      <c r="R4663" t="str">
        <f t="shared" si="436"/>
        <v>4A_1-A&amp;4.32%4.32@9</v>
      </c>
      <c r="S4663" t="str">
        <f t="shared" si="437"/>
        <v>9A-4A-VCS-Loc-22</v>
      </c>
      <c r="T4663" t="str">
        <f>IFERROR(IF(VLOOKUP(S4663,Bad!$A:$A,1,FALSE)='RAW2'!S4663,"yes","no"),"no")</f>
        <v>no</v>
      </c>
      <c r="U4663" t="str">
        <f>IFERROR(VLOOKUP(F4663,compounds!$A:$B,2,FALSE),"")</f>
        <v/>
      </c>
      <c r="V4663" t="str">
        <f>VLOOKUP(B4663,'volatile collection data'!$O:$P,2,FALSE)</f>
        <v>24.apr.22 4</v>
      </c>
    </row>
    <row r="4664" spans="1:22" x14ac:dyDescent="0.2">
      <c r="A4664" t="s">
        <v>400</v>
      </c>
      <c r="B4664" s="1" t="str">
        <f t="shared" si="434"/>
        <v>9A</v>
      </c>
      <c r="C4664">
        <v>13.532</v>
      </c>
      <c r="D4664">
        <f t="shared" si="432"/>
        <v>13.53</v>
      </c>
      <c r="E4664">
        <f>VLOOKUP(D4664,'Peak Combiner'!$A$5:$D$4980,4,FALSE)</f>
        <v>13.53</v>
      </c>
      <c r="F4664">
        <f>IFERROR(VLOOKUP(D4664,rt_comb!$A:$B,2,FALSE),D4664)</f>
        <v>13.53</v>
      </c>
      <c r="G4664">
        <v>2688936</v>
      </c>
      <c r="H4664">
        <f>SUMIFS($G:$G,$E:$E,18.51,'RAW2'!$A:$A,'RAW2'!A4664)</f>
        <v>46107859</v>
      </c>
      <c r="I4664" s="1" t="str">
        <f>VLOOKUP(A4664,'volatile collection data'!$G$6:$H$69,2,FALSE)</f>
        <v>A</v>
      </c>
      <c r="J4664" s="1">
        <f>VLOOKUP(A4664,'volatile collection data'!$G$6:$I$69,3,FALSE)</f>
        <v>9</v>
      </c>
      <c r="K4664" s="1" t="str">
        <f>VLOOKUP(A4664,'volatile collection data'!$G$6:$N$69,8,FALSE)</f>
        <v>4A</v>
      </c>
      <c r="L4664" s="1">
        <f>VLOOKUP(A4664,'volatile collection data'!$G$6:$J$69,4,FALSE)</f>
        <v>4.32</v>
      </c>
      <c r="M4664" s="1">
        <f>VLOOKUP($A4664,'volatile collection data'!$G$6:$M$69,6,FALSE)</f>
        <v>9</v>
      </c>
      <c r="N4664" s="1">
        <f>VLOOKUP($A4664,'volatile collection data'!$G$6:$M$69,7,FALSE)</f>
        <v>4.32</v>
      </c>
      <c r="O4664" s="1">
        <f>VLOOKUP(A4664,'volatile collection data'!$G$6:$K$69,5,FALSE)</f>
        <v>1</v>
      </c>
      <c r="P4664" s="1" t="str">
        <f t="shared" si="435"/>
        <v>9A</v>
      </c>
      <c r="Q4664">
        <f t="shared" si="433"/>
        <v>6.7498133982851913E-2</v>
      </c>
      <c r="R4664" t="str">
        <f t="shared" si="436"/>
        <v>4A_1-A&amp;4.32%4.32@9</v>
      </c>
      <c r="S4664" t="str">
        <f t="shared" si="437"/>
        <v>9A-4A-VCS-Loc-22</v>
      </c>
      <c r="T4664" t="str">
        <f>IFERROR(IF(VLOOKUP(S4664,Bad!$A:$A,1,FALSE)='RAW2'!S4664,"yes","no"),"no")</f>
        <v>no</v>
      </c>
      <c r="U4664" t="str">
        <f>IFERROR(VLOOKUP(F4664,compounds!$A:$B,2,FALSE),"")</f>
        <v/>
      </c>
      <c r="V4664" t="str">
        <f>VLOOKUP(B4664,'volatile collection data'!$O:$P,2,FALSE)</f>
        <v>24.apr.22 4</v>
      </c>
    </row>
    <row r="4665" spans="1:22" x14ac:dyDescent="0.2">
      <c r="A4665" t="s">
        <v>400</v>
      </c>
      <c r="B4665" s="1" t="str">
        <f t="shared" si="434"/>
        <v>9A</v>
      </c>
      <c r="C4665">
        <v>14.255000000000001</v>
      </c>
      <c r="D4665">
        <f t="shared" si="432"/>
        <v>14.26</v>
      </c>
      <c r="E4665">
        <f>VLOOKUP(D4665,'Peak Combiner'!$A$5:$D$4980,4,FALSE)</f>
        <v>14.25</v>
      </c>
      <c r="F4665">
        <f>IFERROR(VLOOKUP(D4665,rt_comb!$A:$B,2,FALSE),D4665)</f>
        <v>14.25</v>
      </c>
      <c r="G4665">
        <v>8085540</v>
      </c>
      <c r="H4665">
        <f>SUMIFS($G:$G,$E:$E,18.51,'RAW2'!$A:$A,'RAW2'!A4665)</f>
        <v>46107859</v>
      </c>
      <c r="I4665" s="1" t="str">
        <f>VLOOKUP(A4665,'volatile collection data'!$G$6:$H$69,2,FALSE)</f>
        <v>A</v>
      </c>
      <c r="J4665" s="1">
        <f>VLOOKUP(A4665,'volatile collection data'!$G$6:$I$69,3,FALSE)</f>
        <v>9</v>
      </c>
      <c r="K4665" s="1" t="str">
        <f>VLOOKUP(A4665,'volatile collection data'!$G$6:$N$69,8,FALSE)</f>
        <v>4A</v>
      </c>
      <c r="L4665" s="1">
        <f>VLOOKUP(A4665,'volatile collection data'!$G$6:$J$69,4,FALSE)</f>
        <v>4.32</v>
      </c>
      <c r="M4665" s="1">
        <f>VLOOKUP($A4665,'volatile collection data'!$G$6:$M$69,6,FALSE)</f>
        <v>9</v>
      </c>
      <c r="N4665" s="1">
        <f>VLOOKUP($A4665,'volatile collection data'!$G$6:$M$69,7,FALSE)</f>
        <v>4.32</v>
      </c>
      <c r="O4665" s="1">
        <f>VLOOKUP(A4665,'volatile collection data'!$G$6:$K$69,5,FALSE)</f>
        <v>1</v>
      </c>
      <c r="P4665" s="1" t="str">
        <f t="shared" si="435"/>
        <v>9A</v>
      </c>
      <c r="Q4665">
        <f t="shared" si="433"/>
        <v>0.20296461583455627</v>
      </c>
      <c r="R4665" t="str">
        <f t="shared" si="436"/>
        <v>4A_1-A&amp;4.32%4.32@9</v>
      </c>
      <c r="S4665" t="str">
        <f t="shared" si="437"/>
        <v>9A-4A-VCS-Loc-22</v>
      </c>
      <c r="T4665" t="str">
        <f>IFERROR(IF(VLOOKUP(S4665,Bad!$A:$A,1,FALSE)='RAW2'!S4665,"yes","no"),"no")</f>
        <v>no</v>
      </c>
      <c r="U4665" t="str">
        <f>IFERROR(VLOOKUP(F4665,compounds!$A:$B,2,FALSE),"")</f>
        <v>p-trimethyl</v>
      </c>
      <c r="V4665" t="str">
        <f>VLOOKUP(B4665,'volatile collection data'!$O:$P,2,FALSE)</f>
        <v>24.apr.22 4</v>
      </c>
    </row>
    <row r="4666" spans="1:22" x14ac:dyDescent="0.2">
      <c r="A4666" t="s">
        <v>400</v>
      </c>
      <c r="B4666" s="1" t="str">
        <f t="shared" si="434"/>
        <v>9A</v>
      </c>
      <c r="C4666">
        <v>14.680999999999999</v>
      </c>
      <c r="D4666">
        <f t="shared" si="432"/>
        <v>14.68</v>
      </c>
      <c r="E4666">
        <f>VLOOKUP(D4666,'Peak Combiner'!$A$5:$D$4980,4,FALSE)</f>
        <v>14.68</v>
      </c>
      <c r="F4666">
        <f>IFERROR(VLOOKUP(D4666,rt_comb!$A:$B,2,FALSE),D4666)</f>
        <v>14.68</v>
      </c>
      <c r="G4666">
        <v>2423076</v>
      </c>
      <c r="H4666">
        <f>SUMIFS($G:$G,$E:$E,18.51,'RAW2'!$A:$A,'RAW2'!A4666)</f>
        <v>46107859</v>
      </c>
      <c r="I4666" s="1" t="str">
        <f>VLOOKUP(A4666,'volatile collection data'!$G$6:$H$69,2,FALSE)</f>
        <v>A</v>
      </c>
      <c r="J4666" s="1">
        <f>VLOOKUP(A4666,'volatile collection data'!$G$6:$I$69,3,FALSE)</f>
        <v>9</v>
      </c>
      <c r="K4666" s="1" t="str">
        <f>VLOOKUP(A4666,'volatile collection data'!$G$6:$N$69,8,FALSE)</f>
        <v>4A</v>
      </c>
      <c r="L4666" s="1">
        <f>VLOOKUP(A4666,'volatile collection data'!$G$6:$J$69,4,FALSE)</f>
        <v>4.32</v>
      </c>
      <c r="M4666" s="1">
        <f>VLOOKUP($A4666,'volatile collection data'!$G$6:$M$69,6,FALSE)</f>
        <v>9</v>
      </c>
      <c r="N4666" s="1">
        <f>VLOOKUP($A4666,'volatile collection data'!$G$6:$M$69,7,FALSE)</f>
        <v>4.32</v>
      </c>
      <c r="O4666" s="1">
        <f>VLOOKUP(A4666,'volatile collection data'!$G$6:$K$69,5,FALSE)</f>
        <v>1</v>
      </c>
      <c r="P4666" s="1" t="str">
        <f t="shared" si="435"/>
        <v>9A</v>
      </c>
      <c r="Q4666">
        <f t="shared" si="433"/>
        <v>6.0824470533561555E-2</v>
      </c>
      <c r="R4666" t="str">
        <f t="shared" si="436"/>
        <v>4A_1-A&amp;4.32%4.32@9</v>
      </c>
      <c r="S4666" t="str">
        <f t="shared" si="437"/>
        <v>9A-4A-VCS-Loc-22</v>
      </c>
      <c r="T4666" t="str">
        <f>IFERROR(IF(VLOOKUP(S4666,Bad!$A:$A,1,FALSE)='RAW2'!S4666,"yes","no"),"no")</f>
        <v>no</v>
      </c>
      <c r="U4666" t="str">
        <f>IFERROR(VLOOKUP(F4666,compounds!$A:$B,2,FALSE),"")</f>
        <v/>
      </c>
      <c r="V4666" t="str">
        <f>VLOOKUP(B4666,'volatile collection data'!$O:$P,2,FALSE)</f>
        <v>24.apr.22 4</v>
      </c>
    </row>
    <row r="4667" spans="1:22" x14ac:dyDescent="0.2">
      <c r="A4667" t="s">
        <v>400</v>
      </c>
      <c r="B4667" s="1" t="str">
        <f t="shared" si="434"/>
        <v>9A</v>
      </c>
      <c r="C4667">
        <v>15.04</v>
      </c>
      <c r="D4667">
        <f t="shared" si="432"/>
        <v>15.04</v>
      </c>
      <c r="E4667">
        <f>VLOOKUP(D4667,'Peak Combiner'!$A$5:$D$4980,4,FALSE)</f>
        <v>15.02</v>
      </c>
      <c r="F4667">
        <f>IFERROR(VLOOKUP(D4667,rt_comb!$A:$B,2,FALSE),D4667)</f>
        <v>15.04</v>
      </c>
      <c r="G4667">
        <v>2462128</v>
      </c>
      <c r="H4667">
        <f>SUMIFS($G:$G,$E:$E,18.51,'RAW2'!$A:$A,'RAW2'!A4667)</f>
        <v>46107859</v>
      </c>
      <c r="I4667" s="1" t="str">
        <f>VLOOKUP(A4667,'volatile collection data'!$G$6:$H$69,2,FALSE)</f>
        <v>A</v>
      </c>
      <c r="J4667" s="1">
        <f>VLOOKUP(A4667,'volatile collection data'!$G$6:$I$69,3,FALSE)</f>
        <v>9</v>
      </c>
      <c r="K4667" s="1" t="str">
        <f>VLOOKUP(A4667,'volatile collection data'!$G$6:$N$69,8,FALSE)</f>
        <v>4A</v>
      </c>
      <c r="L4667" s="1">
        <f>VLOOKUP(A4667,'volatile collection data'!$G$6:$J$69,4,FALSE)</f>
        <v>4.32</v>
      </c>
      <c r="M4667" s="1">
        <f>VLOOKUP($A4667,'volatile collection data'!$G$6:$M$69,6,FALSE)</f>
        <v>9</v>
      </c>
      <c r="N4667" s="1">
        <f>VLOOKUP($A4667,'volatile collection data'!$G$6:$M$69,7,FALSE)</f>
        <v>4.32</v>
      </c>
      <c r="O4667" s="1">
        <f>VLOOKUP(A4667,'volatile collection data'!$G$6:$K$69,5,FALSE)</f>
        <v>1</v>
      </c>
      <c r="P4667" s="1" t="str">
        <f t="shared" si="435"/>
        <v>9A</v>
      </c>
      <c r="Q4667">
        <f t="shared" si="433"/>
        <v>6.180476055470685E-2</v>
      </c>
      <c r="R4667" t="str">
        <f t="shared" si="436"/>
        <v>4A_1-A&amp;4.32%4.32@9</v>
      </c>
      <c r="S4667" t="str">
        <f t="shared" si="437"/>
        <v>9A-4A-VCS-Loc-22</v>
      </c>
      <c r="T4667" t="str">
        <f>IFERROR(IF(VLOOKUP(S4667,Bad!$A:$A,1,FALSE)='RAW2'!S4667,"yes","no"),"no")</f>
        <v>no</v>
      </c>
      <c r="U4667" t="str">
        <f>IFERROR(VLOOKUP(F4667,compounds!$A:$B,2,FALSE),"")</f>
        <v/>
      </c>
      <c r="V4667" t="str">
        <f>VLOOKUP(B4667,'volatile collection data'!$O:$P,2,FALSE)</f>
        <v>24.apr.22 4</v>
      </c>
    </row>
    <row r="4668" spans="1:22" x14ac:dyDescent="0.2">
      <c r="A4668" t="s">
        <v>400</v>
      </c>
      <c r="B4668" s="1" t="str">
        <f t="shared" si="434"/>
        <v>9A</v>
      </c>
      <c r="C4668">
        <v>15.244</v>
      </c>
      <c r="D4668">
        <f t="shared" si="432"/>
        <v>15.24</v>
      </c>
      <c r="E4668">
        <f>VLOOKUP(D4668,'Peak Combiner'!$A$5:$D$4980,4,FALSE)</f>
        <v>15.24</v>
      </c>
      <c r="F4668">
        <f>IFERROR(VLOOKUP(D4668,rt_comb!$A:$B,2,FALSE),D4668)</f>
        <v>15.24</v>
      </c>
      <c r="G4668">
        <v>5025418</v>
      </c>
      <c r="H4668">
        <f>SUMIFS($G:$G,$E:$E,18.51,'RAW2'!$A:$A,'RAW2'!A4668)</f>
        <v>46107859</v>
      </c>
      <c r="I4668" s="1" t="str">
        <f>VLOOKUP(A4668,'volatile collection data'!$G$6:$H$69,2,FALSE)</f>
        <v>A</v>
      </c>
      <c r="J4668" s="1">
        <f>VLOOKUP(A4668,'volatile collection data'!$G$6:$I$69,3,FALSE)</f>
        <v>9</v>
      </c>
      <c r="K4668" s="1" t="str">
        <f>VLOOKUP(A4668,'volatile collection data'!$G$6:$N$69,8,FALSE)</f>
        <v>4A</v>
      </c>
      <c r="L4668" s="1">
        <f>VLOOKUP(A4668,'volatile collection data'!$G$6:$J$69,4,FALSE)</f>
        <v>4.32</v>
      </c>
      <c r="M4668" s="1">
        <f>VLOOKUP($A4668,'volatile collection data'!$G$6:$M$69,6,FALSE)</f>
        <v>9</v>
      </c>
      <c r="N4668" s="1">
        <f>VLOOKUP($A4668,'volatile collection data'!$G$6:$M$69,7,FALSE)</f>
        <v>4.32</v>
      </c>
      <c r="O4668" s="1">
        <f>VLOOKUP(A4668,'volatile collection data'!$G$6:$K$69,5,FALSE)</f>
        <v>1</v>
      </c>
      <c r="P4668" s="1" t="str">
        <f t="shared" si="435"/>
        <v>9A</v>
      </c>
      <c r="Q4668">
        <f t="shared" si="433"/>
        <v>0.12614890703379913</v>
      </c>
      <c r="R4668" t="str">
        <f t="shared" si="436"/>
        <v>4A_1-A&amp;4.32%4.32@9</v>
      </c>
      <c r="S4668" t="str">
        <f t="shared" si="437"/>
        <v>9A-4A-VCS-Loc-22</v>
      </c>
      <c r="T4668" t="str">
        <f>IFERROR(IF(VLOOKUP(S4668,Bad!$A:$A,1,FALSE)='RAW2'!S4668,"yes","no"),"no")</f>
        <v>no</v>
      </c>
      <c r="U4668" t="str">
        <f>IFERROR(VLOOKUP(F4668,compounds!$A:$B,2,FALSE),"")</f>
        <v/>
      </c>
      <c r="V4668" t="str">
        <f>VLOOKUP(B4668,'volatile collection data'!$O:$P,2,FALSE)</f>
        <v>24.apr.22 4</v>
      </c>
    </row>
    <row r="4669" spans="1:22" x14ac:dyDescent="0.2">
      <c r="A4669" t="s">
        <v>400</v>
      </c>
      <c r="B4669" s="1" t="str">
        <f t="shared" si="434"/>
        <v>9A</v>
      </c>
      <c r="C4669">
        <v>15.398999999999999</v>
      </c>
      <c r="D4669">
        <f t="shared" si="432"/>
        <v>15.4</v>
      </c>
      <c r="E4669">
        <f>VLOOKUP(D4669,'Peak Combiner'!$A$5:$D$4980,4,FALSE)</f>
        <v>15.4</v>
      </c>
      <c r="F4669">
        <f>IFERROR(VLOOKUP(D4669,rt_comb!$A:$B,2,FALSE),D4669)</f>
        <v>15.4</v>
      </c>
      <c r="G4669">
        <v>7452767</v>
      </c>
      <c r="H4669">
        <f>SUMIFS($G:$G,$E:$E,18.51,'RAW2'!$A:$A,'RAW2'!A4669)</f>
        <v>46107859</v>
      </c>
      <c r="I4669" s="1" t="str">
        <f>VLOOKUP(A4669,'volatile collection data'!$G$6:$H$69,2,FALSE)</f>
        <v>A</v>
      </c>
      <c r="J4669" s="1">
        <f>VLOOKUP(A4669,'volatile collection data'!$G$6:$I$69,3,FALSE)</f>
        <v>9</v>
      </c>
      <c r="K4669" s="1" t="str">
        <f>VLOOKUP(A4669,'volatile collection data'!$G$6:$N$69,8,FALSE)</f>
        <v>4A</v>
      </c>
      <c r="L4669" s="1">
        <f>VLOOKUP(A4669,'volatile collection data'!$G$6:$J$69,4,FALSE)</f>
        <v>4.32</v>
      </c>
      <c r="M4669" s="1">
        <f>VLOOKUP($A4669,'volatile collection data'!$G$6:$M$69,6,FALSE)</f>
        <v>9</v>
      </c>
      <c r="N4669" s="1">
        <f>VLOOKUP($A4669,'volatile collection data'!$G$6:$M$69,7,FALSE)</f>
        <v>4.32</v>
      </c>
      <c r="O4669" s="1">
        <f>VLOOKUP(A4669,'volatile collection data'!$G$6:$K$69,5,FALSE)</f>
        <v>1</v>
      </c>
      <c r="P4669" s="1" t="str">
        <f t="shared" si="435"/>
        <v>9A</v>
      </c>
      <c r="Q4669">
        <f t="shared" si="433"/>
        <v>0.1870806391483387</v>
      </c>
      <c r="R4669" t="str">
        <f t="shared" si="436"/>
        <v>4A_1-A&amp;4.32%4.32@9</v>
      </c>
      <c r="S4669" t="str">
        <f t="shared" si="437"/>
        <v>9A-4A-VCS-Loc-22</v>
      </c>
      <c r="T4669" t="str">
        <f>IFERROR(IF(VLOOKUP(S4669,Bad!$A:$A,1,FALSE)='RAW2'!S4669,"yes","no"),"no")</f>
        <v>no</v>
      </c>
      <c r="U4669" t="str">
        <f>IFERROR(VLOOKUP(F4669,compounds!$A:$B,2,FALSE),"")</f>
        <v/>
      </c>
      <c r="V4669" t="str">
        <f>VLOOKUP(B4669,'volatile collection data'!$O:$P,2,FALSE)</f>
        <v>24.apr.22 4</v>
      </c>
    </row>
    <row r="4670" spans="1:22" x14ac:dyDescent="0.2">
      <c r="A4670" t="s">
        <v>400</v>
      </c>
      <c r="B4670" s="1" t="str">
        <f t="shared" si="434"/>
        <v>9A</v>
      </c>
      <c r="C4670">
        <v>15.56</v>
      </c>
      <c r="D4670">
        <f t="shared" ref="D4670:D4733" si="438">ROUND(C4670,2)</f>
        <v>15.56</v>
      </c>
      <c r="E4670">
        <f>VLOOKUP(D4670,'Peak Combiner'!$A$5:$D$4980,4,FALSE)</f>
        <v>15.55</v>
      </c>
      <c r="F4670">
        <f>IFERROR(VLOOKUP(D4670,rt_comb!$A:$B,2,FALSE),D4670)</f>
        <v>15.56</v>
      </c>
      <c r="G4670">
        <v>11185568</v>
      </c>
      <c r="H4670">
        <f>SUMIFS($G:$G,$E:$E,18.51,'RAW2'!$A:$A,'RAW2'!A4670)</f>
        <v>46107859</v>
      </c>
      <c r="I4670" s="1" t="str">
        <f>VLOOKUP(A4670,'volatile collection data'!$G$6:$H$69,2,FALSE)</f>
        <v>A</v>
      </c>
      <c r="J4670" s="1">
        <f>VLOOKUP(A4670,'volatile collection data'!$G$6:$I$69,3,FALSE)</f>
        <v>9</v>
      </c>
      <c r="K4670" s="1" t="str">
        <f>VLOOKUP(A4670,'volatile collection data'!$G$6:$N$69,8,FALSE)</f>
        <v>4A</v>
      </c>
      <c r="L4670" s="1">
        <f>VLOOKUP(A4670,'volatile collection data'!$G$6:$J$69,4,FALSE)</f>
        <v>4.32</v>
      </c>
      <c r="M4670" s="1">
        <f>VLOOKUP($A4670,'volatile collection data'!$G$6:$M$69,6,FALSE)</f>
        <v>9</v>
      </c>
      <c r="N4670" s="1">
        <f>VLOOKUP($A4670,'volatile collection data'!$G$6:$M$69,7,FALSE)</f>
        <v>4.32</v>
      </c>
      <c r="O4670" s="1">
        <f>VLOOKUP(A4670,'volatile collection data'!$G$6:$K$69,5,FALSE)</f>
        <v>1</v>
      </c>
      <c r="P4670" s="1" t="str">
        <f t="shared" si="435"/>
        <v>9A</v>
      </c>
      <c r="Q4670">
        <f t="shared" ref="Q4670:Q4733" si="439">IFERROR((30/H4670*G4670)/L4670/6,0)</f>
        <v>0.28078205191135114</v>
      </c>
      <c r="R4670" t="str">
        <f t="shared" si="436"/>
        <v>4A_1-A&amp;4.32%4.32@9</v>
      </c>
      <c r="S4670" t="str">
        <f t="shared" si="437"/>
        <v>9A-4A-VCS-Loc-22</v>
      </c>
      <c r="T4670" t="str">
        <f>IFERROR(IF(VLOOKUP(S4670,Bad!$A:$A,1,FALSE)='RAW2'!S4670,"yes","no"),"no")</f>
        <v>no</v>
      </c>
      <c r="U4670" t="str">
        <f>IFERROR(VLOOKUP(F4670,compounds!$A:$B,2,FALSE),"")</f>
        <v>decanal</v>
      </c>
      <c r="V4670" t="str">
        <f>VLOOKUP(B4670,'volatile collection data'!$O:$P,2,FALSE)</f>
        <v>24.apr.22 4</v>
      </c>
    </row>
    <row r="4671" spans="1:22" x14ac:dyDescent="0.2">
      <c r="A4671" t="s">
        <v>400</v>
      </c>
      <c r="B4671" s="1" t="str">
        <f t="shared" si="434"/>
        <v>9A</v>
      </c>
      <c r="C4671">
        <v>15.773999999999999</v>
      </c>
      <c r="D4671">
        <f t="shared" si="438"/>
        <v>15.77</v>
      </c>
      <c r="E4671">
        <f>VLOOKUP(D4671,'Peak Combiner'!$A$5:$D$4980,4,FALSE)</f>
        <v>15.77</v>
      </c>
      <c r="F4671">
        <f>IFERROR(VLOOKUP(D4671,rt_comb!$A:$B,2,FALSE),D4671)</f>
        <v>15.77</v>
      </c>
      <c r="G4671">
        <v>2675769</v>
      </c>
      <c r="H4671">
        <f>SUMIFS($G:$G,$E:$E,18.51,'RAW2'!$A:$A,'RAW2'!A4671)</f>
        <v>46107859</v>
      </c>
      <c r="I4671" s="1" t="str">
        <f>VLOOKUP(A4671,'volatile collection data'!$G$6:$H$69,2,FALSE)</f>
        <v>A</v>
      </c>
      <c r="J4671" s="1">
        <f>VLOOKUP(A4671,'volatile collection data'!$G$6:$I$69,3,FALSE)</f>
        <v>9</v>
      </c>
      <c r="K4671" s="1" t="str">
        <f>VLOOKUP(A4671,'volatile collection data'!$G$6:$N$69,8,FALSE)</f>
        <v>4A</v>
      </c>
      <c r="L4671" s="1">
        <f>VLOOKUP(A4671,'volatile collection data'!$G$6:$J$69,4,FALSE)</f>
        <v>4.32</v>
      </c>
      <c r="M4671" s="1">
        <f>VLOOKUP($A4671,'volatile collection data'!$G$6:$M$69,6,FALSE)</f>
        <v>9</v>
      </c>
      <c r="N4671" s="1">
        <f>VLOOKUP($A4671,'volatile collection data'!$G$6:$M$69,7,FALSE)</f>
        <v>4.32</v>
      </c>
      <c r="O4671" s="1">
        <f>VLOOKUP(A4671,'volatile collection data'!$G$6:$K$69,5,FALSE)</f>
        <v>1</v>
      </c>
      <c r="P4671" s="1" t="str">
        <f t="shared" si="435"/>
        <v>9A</v>
      </c>
      <c r="Q4671">
        <f t="shared" si="439"/>
        <v>6.7167613684060046E-2</v>
      </c>
      <c r="R4671" t="str">
        <f t="shared" si="436"/>
        <v>4A_1-A&amp;4.32%4.32@9</v>
      </c>
      <c r="S4671" t="str">
        <f t="shared" si="437"/>
        <v>9A-4A-VCS-Loc-22</v>
      </c>
      <c r="T4671" t="str">
        <f>IFERROR(IF(VLOOKUP(S4671,Bad!$A:$A,1,FALSE)='RAW2'!S4671,"yes","no"),"no")</f>
        <v>no</v>
      </c>
      <c r="U4671" t="str">
        <f>IFERROR(VLOOKUP(F4671,compounds!$A:$B,2,FALSE),"")</f>
        <v>caprylyl acetate</v>
      </c>
      <c r="V4671" t="str">
        <f>VLOOKUP(B4671,'volatile collection data'!$O:$P,2,FALSE)</f>
        <v>24.apr.22 4</v>
      </c>
    </row>
    <row r="4672" spans="1:22" x14ac:dyDescent="0.2">
      <c r="A4672" t="s">
        <v>400</v>
      </c>
      <c r="B4672" s="1" t="str">
        <f t="shared" si="434"/>
        <v>9A</v>
      </c>
      <c r="C4672">
        <v>16.021999999999998</v>
      </c>
      <c r="D4672">
        <f t="shared" si="438"/>
        <v>16.02</v>
      </c>
      <c r="E4672">
        <f>VLOOKUP(D4672,'Peak Combiner'!$A$5:$D$4980,4,FALSE)</f>
        <v>16.02</v>
      </c>
      <c r="F4672">
        <f>IFERROR(VLOOKUP(D4672,rt_comb!$A:$B,2,FALSE),D4672)</f>
        <v>16.02</v>
      </c>
      <c r="G4672">
        <v>8084556</v>
      </c>
      <c r="H4672">
        <f>SUMIFS($G:$G,$E:$E,18.51,'RAW2'!$A:$A,'RAW2'!A4672)</f>
        <v>46107859</v>
      </c>
      <c r="I4672" s="1" t="str">
        <f>VLOOKUP(A4672,'volatile collection data'!$G$6:$H$69,2,FALSE)</f>
        <v>A</v>
      </c>
      <c r="J4672" s="1">
        <f>VLOOKUP(A4672,'volatile collection data'!$G$6:$I$69,3,FALSE)</f>
        <v>9</v>
      </c>
      <c r="K4672" s="1" t="str">
        <f>VLOOKUP(A4672,'volatile collection data'!$G$6:$N$69,8,FALSE)</f>
        <v>4A</v>
      </c>
      <c r="L4672" s="1">
        <f>VLOOKUP(A4672,'volatile collection data'!$G$6:$J$69,4,FALSE)</f>
        <v>4.32</v>
      </c>
      <c r="M4672" s="1">
        <f>VLOOKUP($A4672,'volatile collection data'!$G$6:$M$69,6,FALSE)</f>
        <v>9</v>
      </c>
      <c r="N4672" s="1">
        <f>VLOOKUP($A4672,'volatile collection data'!$G$6:$M$69,7,FALSE)</f>
        <v>4.32</v>
      </c>
      <c r="O4672" s="1">
        <f>VLOOKUP(A4672,'volatile collection data'!$G$6:$K$69,5,FALSE)</f>
        <v>1</v>
      </c>
      <c r="P4672" s="1" t="str">
        <f t="shared" si="435"/>
        <v>9A</v>
      </c>
      <c r="Q4672">
        <f t="shared" si="439"/>
        <v>0.20293991529730324</v>
      </c>
      <c r="R4672" t="str">
        <f t="shared" si="436"/>
        <v>4A_1-A&amp;4.32%4.32@9</v>
      </c>
      <c r="S4672" t="str">
        <f t="shared" si="437"/>
        <v>9A-4A-VCS-Loc-22</v>
      </c>
      <c r="T4672" t="str">
        <f>IFERROR(IF(VLOOKUP(S4672,Bad!$A:$A,1,FALSE)='RAW2'!S4672,"yes","no"),"no")</f>
        <v>no</v>
      </c>
      <c r="U4672" t="str">
        <f>IFERROR(VLOOKUP(F4672,compounds!$A:$B,2,FALSE),"")</f>
        <v/>
      </c>
      <c r="V4672" t="str">
        <f>VLOOKUP(B4672,'volatile collection data'!$O:$P,2,FALSE)</f>
        <v>24.apr.22 4</v>
      </c>
    </row>
    <row r="4673" spans="1:22" x14ac:dyDescent="0.2">
      <c r="A4673" t="s">
        <v>400</v>
      </c>
      <c r="B4673" s="1" t="str">
        <f t="shared" si="434"/>
        <v>9A</v>
      </c>
      <c r="C4673">
        <v>16.347999999999999</v>
      </c>
      <c r="D4673">
        <f t="shared" si="438"/>
        <v>16.350000000000001</v>
      </c>
      <c r="E4673">
        <f>VLOOKUP(D4673,'Peak Combiner'!$A$5:$D$4980,4,FALSE)</f>
        <v>16.350000000000001</v>
      </c>
      <c r="F4673">
        <f>IFERROR(VLOOKUP(D4673,rt_comb!$A:$B,2,FALSE),D4673)</f>
        <v>16.350000000000001</v>
      </c>
      <c r="G4673">
        <v>1350450</v>
      </c>
      <c r="H4673">
        <f>SUMIFS($G:$G,$E:$E,18.51,'RAW2'!$A:$A,'RAW2'!A4673)</f>
        <v>46107859</v>
      </c>
      <c r="I4673" s="1" t="str">
        <f>VLOOKUP(A4673,'volatile collection data'!$G$6:$H$69,2,FALSE)</f>
        <v>A</v>
      </c>
      <c r="J4673" s="1">
        <f>VLOOKUP(A4673,'volatile collection data'!$G$6:$I$69,3,FALSE)</f>
        <v>9</v>
      </c>
      <c r="K4673" s="1" t="str">
        <f>VLOOKUP(A4673,'volatile collection data'!$G$6:$N$69,8,FALSE)</f>
        <v>4A</v>
      </c>
      <c r="L4673" s="1">
        <f>VLOOKUP(A4673,'volatile collection data'!$G$6:$J$69,4,FALSE)</f>
        <v>4.32</v>
      </c>
      <c r="M4673" s="1">
        <f>VLOOKUP($A4673,'volatile collection data'!$G$6:$M$69,6,FALSE)</f>
        <v>9</v>
      </c>
      <c r="N4673" s="1">
        <f>VLOOKUP($A4673,'volatile collection data'!$G$6:$M$69,7,FALSE)</f>
        <v>4.32</v>
      </c>
      <c r="O4673" s="1">
        <f>VLOOKUP(A4673,'volatile collection data'!$G$6:$K$69,5,FALSE)</f>
        <v>1</v>
      </c>
      <c r="P4673" s="1" t="str">
        <f t="shared" si="435"/>
        <v>9A</v>
      </c>
      <c r="Q4673">
        <f t="shared" si="439"/>
        <v>3.3899228184360787E-2</v>
      </c>
      <c r="R4673" t="str">
        <f t="shared" si="436"/>
        <v>4A_1-A&amp;4.32%4.32@9</v>
      </c>
      <c r="S4673" t="str">
        <f t="shared" si="437"/>
        <v>9A-4A-VCS-Loc-22</v>
      </c>
      <c r="T4673" t="str">
        <f>IFERROR(IF(VLOOKUP(S4673,Bad!$A:$A,1,FALSE)='RAW2'!S4673,"yes","no"),"no")</f>
        <v>no</v>
      </c>
      <c r="U4673" t="str">
        <f>IFERROR(VLOOKUP(F4673,compounds!$A:$B,2,FALSE),"")</f>
        <v/>
      </c>
      <c r="V4673" t="str">
        <f>VLOOKUP(B4673,'volatile collection data'!$O:$P,2,FALSE)</f>
        <v>24.apr.22 4</v>
      </c>
    </row>
    <row r="4674" spans="1:22" x14ac:dyDescent="0.2">
      <c r="A4674" t="s">
        <v>400</v>
      </c>
      <c r="B4674" s="1" t="str">
        <f t="shared" si="434"/>
        <v>9A</v>
      </c>
      <c r="C4674">
        <v>16.446999999999999</v>
      </c>
      <c r="D4674">
        <f t="shared" si="438"/>
        <v>16.45</v>
      </c>
      <c r="E4674">
        <f>VLOOKUP(D4674,'Peak Combiner'!$A$5:$D$4980,4,FALSE)</f>
        <v>16.440000000000001</v>
      </c>
      <c r="F4674">
        <f>IFERROR(VLOOKUP(D4674,rt_comb!$A:$B,2,FALSE),D4674)</f>
        <v>16.45</v>
      </c>
      <c r="G4674">
        <v>7582911</v>
      </c>
      <c r="H4674">
        <f>SUMIFS($G:$G,$E:$E,18.51,'RAW2'!$A:$A,'RAW2'!A4674)</f>
        <v>46107859</v>
      </c>
      <c r="I4674" s="1" t="str">
        <f>VLOOKUP(A4674,'volatile collection data'!$G$6:$H$69,2,FALSE)</f>
        <v>A</v>
      </c>
      <c r="J4674" s="1">
        <f>VLOOKUP(A4674,'volatile collection data'!$G$6:$I$69,3,FALSE)</f>
        <v>9</v>
      </c>
      <c r="K4674" s="1" t="str">
        <f>VLOOKUP(A4674,'volatile collection data'!$G$6:$N$69,8,FALSE)</f>
        <v>4A</v>
      </c>
      <c r="L4674" s="1">
        <f>VLOOKUP(A4674,'volatile collection data'!$G$6:$J$69,4,FALSE)</f>
        <v>4.32</v>
      </c>
      <c r="M4674" s="1">
        <f>VLOOKUP($A4674,'volatile collection data'!$G$6:$M$69,6,FALSE)</f>
        <v>9</v>
      </c>
      <c r="N4674" s="1">
        <f>VLOOKUP($A4674,'volatile collection data'!$G$6:$M$69,7,FALSE)</f>
        <v>4.32</v>
      </c>
      <c r="O4674" s="1">
        <f>VLOOKUP(A4674,'volatile collection data'!$G$6:$K$69,5,FALSE)</f>
        <v>1</v>
      </c>
      <c r="P4674" s="1" t="str">
        <f t="shared" si="435"/>
        <v>9A</v>
      </c>
      <c r="Q4674">
        <f t="shared" si="439"/>
        <v>0.19034753622177755</v>
      </c>
      <c r="R4674" t="str">
        <f t="shared" si="436"/>
        <v>4A_1-A&amp;4.32%4.32@9</v>
      </c>
      <c r="S4674" t="str">
        <f t="shared" si="437"/>
        <v>9A-4A-VCS-Loc-22</v>
      </c>
      <c r="T4674" t="str">
        <f>IFERROR(IF(VLOOKUP(S4674,Bad!$A:$A,1,FALSE)='RAW2'!S4674,"yes","no"),"no")</f>
        <v>no</v>
      </c>
      <c r="U4674" t="str">
        <f>IFERROR(VLOOKUP(F4674,compounds!$A:$B,2,FALSE),"")</f>
        <v/>
      </c>
      <c r="V4674" t="str">
        <f>VLOOKUP(B4674,'volatile collection data'!$O:$P,2,FALSE)</f>
        <v>24.apr.22 4</v>
      </c>
    </row>
    <row r="4675" spans="1:22" x14ac:dyDescent="0.2">
      <c r="A4675" t="s">
        <v>400</v>
      </c>
      <c r="B4675" s="1" t="str">
        <f t="shared" ref="B4675:B4738" si="440">LEFT(A4675,FIND("-",A4675)-1)</f>
        <v>9A</v>
      </c>
      <c r="C4675">
        <v>16.645</v>
      </c>
      <c r="D4675">
        <f t="shared" si="438"/>
        <v>16.649999999999999</v>
      </c>
      <c r="E4675">
        <f>VLOOKUP(D4675,'Peak Combiner'!$A$5:$D$4980,4,FALSE)</f>
        <v>16.649999999999999</v>
      </c>
      <c r="F4675">
        <f>IFERROR(VLOOKUP(D4675,rt_comb!$A:$B,2,FALSE),D4675)</f>
        <v>16.649999999999999</v>
      </c>
      <c r="G4675">
        <v>2560111</v>
      </c>
      <c r="H4675">
        <f>SUMIFS($G:$G,$E:$E,18.51,'RAW2'!$A:$A,'RAW2'!A4675)</f>
        <v>46107859</v>
      </c>
      <c r="I4675" s="1" t="str">
        <f>VLOOKUP(A4675,'volatile collection data'!$G$6:$H$69,2,FALSE)</f>
        <v>A</v>
      </c>
      <c r="J4675" s="1">
        <f>VLOOKUP(A4675,'volatile collection data'!$G$6:$I$69,3,FALSE)</f>
        <v>9</v>
      </c>
      <c r="K4675" s="1" t="str">
        <f>VLOOKUP(A4675,'volatile collection data'!$G$6:$N$69,8,FALSE)</f>
        <v>4A</v>
      </c>
      <c r="L4675" s="1">
        <f>VLOOKUP(A4675,'volatile collection data'!$G$6:$J$69,4,FALSE)</f>
        <v>4.32</v>
      </c>
      <c r="M4675" s="1">
        <f>VLOOKUP($A4675,'volatile collection data'!$G$6:$M$69,6,FALSE)</f>
        <v>9</v>
      </c>
      <c r="N4675" s="1">
        <f>VLOOKUP($A4675,'volatile collection data'!$G$6:$M$69,7,FALSE)</f>
        <v>4.32</v>
      </c>
      <c r="O4675" s="1">
        <f>VLOOKUP(A4675,'volatile collection data'!$G$6:$K$69,5,FALSE)</f>
        <v>1</v>
      </c>
      <c r="P4675" s="1" t="str">
        <f t="shared" ref="P4675:P4738" si="441">J4675&amp;I4675</f>
        <v>9A</v>
      </c>
      <c r="Q4675">
        <f t="shared" si="439"/>
        <v>6.4264346674287889E-2</v>
      </c>
      <c r="R4675" t="str">
        <f t="shared" ref="R4675:R4738" si="442">K4675&amp;"_"&amp;O4675&amp;"-"&amp;I4675&amp;"&amp;"&amp;L4675&amp;"%"&amp;N4675&amp;"@"&amp;M4675</f>
        <v>4A_1-A&amp;4.32%4.32@9</v>
      </c>
      <c r="S4675" t="str">
        <f t="shared" ref="S4675:S4738" si="443">A4675</f>
        <v>9A-4A-VCS-Loc-22</v>
      </c>
      <c r="T4675" t="str">
        <f>IFERROR(IF(VLOOKUP(S4675,Bad!$A:$A,1,FALSE)='RAW2'!S4675,"yes","no"),"no")</f>
        <v>no</v>
      </c>
      <c r="U4675" t="str">
        <f>IFERROR(VLOOKUP(F4675,compounds!$A:$B,2,FALSE),"")</f>
        <v/>
      </c>
      <c r="V4675" t="str">
        <f>VLOOKUP(B4675,'volatile collection data'!$O:$P,2,FALSE)</f>
        <v>24.apr.22 4</v>
      </c>
    </row>
    <row r="4676" spans="1:22" x14ac:dyDescent="0.2">
      <c r="A4676" t="s">
        <v>400</v>
      </c>
      <c r="B4676" s="1" t="str">
        <f t="shared" si="440"/>
        <v>9A</v>
      </c>
      <c r="C4676">
        <v>16.786000000000001</v>
      </c>
      <c r="D4676">
        <f t="shared" si="438"/>
        <v>16.79</v>
      </c>
      <c r="E4676">
        <f>VLOOKUP(D4676,'Peak Combiner'!$A$5:$D$4980,4,FALSE)</f>
        <v>16.79</v>
      </c>
      <c r="F4676">
        <f>IFERROR(VLOOKUP(D4676,rt_comb!$A:$B,2,FALSE),D4676)</f>
        <v>16.79</v>
      </c>
      <c r="G4676">
        <v>3054023</v>
      </c>
      <c r="H4676">
        <f>SUMIFS($G:$G,$E:$E,18.51,'RAW2'!$A:$A,'RAW2'!A4676)</f>
        <v>46107859</v>
      </c>
      <c r="I4676" s="1" t="str">
        <f>VLOOKUP(A4676,'volatile collection data'!$G$6:$H$69,2,FALSE)</f>
        <v>A</v>
      </c>
      <c r="J4676" s="1">
        <f>VLOOKUP(A4676,'volatile collection data'!$G$6:$I$69,3,FALSE)</f>
        <v>9</v>
      </c>
      <c r="K4676" s="1" t="str">
        <f>VLOOKUP(A4676,'volatile collection data'!$G$6:$N$69,8,FALSE)</f>
        <v>4A</v>
      </c>
      <c r="L4676" s="1">
        <f>VLOOKUP(A4676,'volatile collection data'!$G$6:$J$69,4,FALSE)</f>
        <v>4.32</v>
      </c>
      <c r="M4676" s="1">
        <f>VLOOKUP($A4676,'volatile collection data'!$G$6:$M$69,6,FALSE)</f>
        <v>9</v>
      </c>
      <c r="N4676" s="1">
        <f>VLOOKUP($A4676,'volatile collection data'!$G$6:$M$69,7,FALSE)</f>
        <v>4.32</v>
      </c>
      <c r="O4676" s="1">
        <f>VLOOKUP(A4676,'volatile collection data'!$G$6:$K$69,5,FALSE)</f>
        <v>1</v>
      </c>
      <c r="P4676" s="1" t="str">
        <f t="shared" si="441"/>
        <v>9A</v>
      </c>
      <c r="Q4676">
        <f t="shared" si="439"/>
        <v>7.6662610653697727E-2</v>
      </c>
      <c r="R4676" t="str">
        <f t="shared" si="442"/>
        <v>4A_1-A&amp;4.32%4.32@9</v>
      </c>
      <c r="S4676" t="str">
        <f t="shared" si="443"/>
        <v>9A-4A-VCS-Loc-22</v>
      </c>
      <c r="T4676" t="str">
        <f>IFERROR(IF(VLOOKUP(S4676,Bad!$A:$A,1,FALSE)='RAW2'!S4676,"yes","no"),"no")</f>
        <v>no</v>
      </c>
      <c r="U4676" t="str">
        <f>IFERROR(VLOOKUP(F4676,compounds!$A:$B,2,FALSE),"")</f>
        <v/>
      </c>
      <c r="V4676" t="str">
        <f>VLOOKUP(B4676,'volatile collection data'!$O:$P,2,FALSE)</f>
        <v>24.apr.22 4</v>
      </c>
    </row>
    <row r="4677" spans="1:22" x14ac:dyDescent="0.2">
      <c r="A4677" t="s">
        <v>400</v>
      </c>
      <c r="B4677" s="1" t="str">
        <f t="shared" si="440"/>
        <v>9A</v>
      </c>
      <c r="C4677">
        <v>16.902000000000001</v>
      </c>
      <c r="D4677">
        <f t="shared" si="438"/>
        <v>16.899999999999999</v>
      </c>
      <c r="E4677">
        <f>VLOOKUP(D4677,'Peak Combiner'!$A$5:$D$4980,4,FALSE)</f>
        <v>16.899999999999999</v>
      </c>
      <c r="F4677">
        <f>IFERROR(VLOOKUP(D4677,rt_comb!$A:$B,2,FALSE),D4677)</f>
        <v>16.899999999999999</v>
      </c>
      <c r="G4677">
        <v>2368599</v>
      </c>
      <c r="H4677">
        <f>SUMIFS($G:$G,$E:$E,18.51,'RAW2'!$A:$A,'RAW2'!A4677)</f>
        <v>46107859</v>
      </c>
      <c r="I4677" s="1" t="str">
        <f>VLOOKUP(A4677,'volatile collection data'!$G$6:$H$69,2,FALSE)</f>
        <v>A</v>
      </c>
      <c r="J4677" s="1">
        <f>VLOOKUP(A4677,'volatile collection data'!$G$6:$I$69,3,FALSE)</f>
        <v>9</v>
      </c>
      <c r="K4677" s="1" t="str">
        <f>VLOOKUP(A4677,'volatile collection data'!$G$6:$N$69,8,FALSE)</f>
        <v>4A</v>
      </c>
      <c r="L4677" s="1">
        <f>VLOOKUP(A4677,'volatile collection data'!$G$6:$J$69,4,FALSE)</f>
        <v>4.32</v>
      </c>
      <c r="M4677" s="1">
        <f>VLOOKUP($A4677,'volatile collection data'!$G$6:$M$69,6,FALSE)</f>
        <v>9</v>
      </c>
      <c r="N4677" s="1">
        <f>VLOOKUP($A4677,'volatile collection data'!$G$6:$M$69,7,FALSE)</f>
        <v>4.32</v>
      </c>
      <c r="O4677" s="1">
        <f>VLOOKUP(A4677,'volatile collection data'!$G$6:$K$69,5,FALSE)</f>
        <v>1</v>
      </c>
      <c r="P4677" s="1" t="str">
        <f t="shared" si="441"/>
        <v>9A</v>
      </c>
      <c r="Q4677">
        <f t="shared" si="439"/>
        <v>5.9456979509236764E-2</v>
      </c>
      <c r="R4677" t="str">
        <f t="shared" si="442"/>
        <v>4A_1-A&amp;4.32%4.32@9</v>
      </c>
      <c r="S4677" t="str">
        <f t="shared" si="443"/>
        <v>9A-4A-VCS-Loc-22</v>
      </c>
      <c r="T4677" t="str">
        <f>IFERROR(IF(VLOOKUP(S4677,Bad!$A:$A,1,FALSE)='RAW2'!S4677,"yes","no"),"no")</f>
        <v>no</v>
      </c>
      <c r="U4677" t="str">
        <f>IFERROR(VLOOKUP(F4677,compounds!$A:$B,2,FALSE),"")</f>
        <v/>
      </c>
      <c r="V4677" t="str">
        <f>VLOOKUP(B4677,'volatile collection data'!$O:$P,2,FALSE)</f>
        <v>24.apr.22 4</v>
      </c>
    </row>
    <row r="4678" spans="1:22" x14ac:dyDescent="0.2">
      <c r="A4678" t="s">
        <v>400</v>
      </c>
      <c r="B4678" s="1" t="str">
        <f t="shared" si="440"/>
        <v>9A</v>
      </c>
      <c r="C4678">
        <v>17.155999999999999</v>
      </c>
      <c r="D4678">
        <f t="shared" si="438"/>
        <v>17.16</v>
      </c>
      <c r="E4678">
        <f>VLOOKUP(D4678,'Peak Combiner'!$A$5:$D$4980,4,FALSE)</f>
        <v>17.16</v>
      </c>
      <c r="F4678">
        <f>IFERROR(VLOOKUP(D4678,rt_comb!$A:$B,2,FALSE),D4678)</f>
        <v>17.16</v>
      </c>
      <c r="G4678">
        <v>7689696</v>
      </c>
      <c r="H4678">
        <f>SUMIFS($G:$G,$E:$E,18.51,'RAW2'!$A:$A,'RAW2'!A4678)</f>
        <v>46107859</v>
      </c>
      <c r="I4678" s="1" t="str">
        <f>VLOOKUP(A4678,'volatile collection data'!$G$6:$H$69,2,FALSE)</f>
        <v>A</v>
      </c>
      <c r="J4678" s="1">
        <f>VLOOKUP(A4678,'volatile collection data'!$G$6:$I$69,3,FALSE)</f>
        <v>9</v>
      </c>
      <c r="K4678" s="1" t="str">
        <f>VLOOKUP(A4678,'volatile collection data'!$G$6:$N$69,8,FALSE)</f>
        <v>4A</v>
      </c>
      <c r="L4678" s="1">
        <f>VLOOKUP(A4678,'volatile collection data'!$G$6:$J$69,4,FALSE)</f>
        <v>4.32</v>
      </c>
      <c r="M4678" s="1">
        <f>VLOOKUP($A4678,'volatile collection data'!$G$6:$M$69,6,FALSE)</f>
        <v>9</v>
      </c>
      <c r="N4678" s="1">
        <f>VLOOKUP($A4678,'volatile collection data'!$G$6:$M$69,7,FALSE)</f>
        <v>4.32</v>
      </c>
      <c r="O4678" s="1">
        <f>VLOOKUP(A4678,'volatile collection data'!$G$6:$K$69,5,FALSE)</f>
        <v>1</v>
      </c>
      <c r="P4678" s="1" t="str">
        <f t="shared" si="441"/>
        <v>9A</v>
      </c>
      <c r="Q4678">
        <f t="shared" si="439"/>
        <v>0.19302807165934796</v>
      </c>
      <c r="R4678" t="str">
        <f t="shared" si="442"/>
        <v>4A_1-A&amp;4.32%4.32@9</v>
      </c>
      <c r="S4678" t="str">
        <f t="shared" si="443"/>
        <v>9A-4A-VCS-Loc-22</v>
      </c>
      <c r="T4678" t="str">
        <f>IFERROR(IF(VLOOKUP(S4678,Bad!$A:$A,1,FALSE)='RAW2'!S4678,"yes","no"),"no")</f>
        <v>no</v>
      </c>
      <c r="U4678" t="str">
        <f>IFERROR(VLOOKUP(F4678,compounds!$A:$B,2,FALSE),"")</f>
        <v/>
      </c>
      <c r="V4678" t="str">
        <f>VLOOKUP(B4678,'volatile collection data'!$O:$P,2,FALSE)</f>
        <v>24.apr.22 4</v>
      </c>
    </row>
    <row r="4679" spans="1:22" x14ac:dyDescent="0.2">
      <c r="A4679" t="s">
        <v>400</v>
      </c>
      <c r="B4679" s="1" t="str">
        <f t="shared" si="440"/>
        <v>9A</v>
      </c>
      <c r="C4679">
        <v>17.492000000000001</v>
      </c>
      <c r="D4679">
        <f t="shared" si="438"/>
        <v>17.489999999999998</v>
      </c>
      <c r="E4679">
        <f>VLOOKUP(D4679,'Peak Combiner'!$A$5:$D$4980,4,FALSE)</f>
        <v>17.489999999999998</v>
      </c>
      <c r="F4679">
        <f>IFERROR(VLOOKUP(D4679,rt_comb!$A:$B,2,FALSE),D4679)</f>
        <v>17.489999999999998</v>
      </c>
      <c r="G4679">
        <v>1103014</v>
      </c>
      <c r="H4679">
        <f>SUMIFS($G:$G,$E:$E,18.51,'RAW2'!$A:$A,'RAW2'!A4679)</f>
        <v>46107859</v>
      </c>
      <c r="I4679" s="1" t="str">
        <f>VLOOKUP(A4679,'volatile collection data'!$G$6:$H$69,2,FALSE)</f>
        <v>A</v>
      </c>
      <c r="J4679" s="1">
        <f>VLOOKUP(A4679,'volatile collection data'!$G$6:$I$69,3,FALSE)</f>
        <v>9</v>
      </c>
      <c r="K4679" s="1" t="str">
        <f>VLOOKUP(A4679,'volatile collection data'!$G$6:$N$69,8,FALSE)</f>
        <v>4A</v>
      </c>
      <c r="L4679" s="1">
        <f>VLOOKUP(A4679,'volatile collection data'!$G$6:$J$69,4,FALSE)</f>
        <v>4.32</v>
      </c>
      <c r="M4679" s="1">
        <f>VLOOKUP($A4679,'volatile collection data'!$G$6:$M$69,6,FALSE)</f>
        <v>9</v>
      </c>
      <c r="N4679" s="1">
        <f>VLOOKUP($A4679,'volatile collection data'!$G$6:$M$69,7,FALSE)</f>
        <v>4.32</v>
      </c>
      <c r="O4679" s="1">
        <f>VLOOKUP(A4679,'volatile collection data'!$G$6:$K$69,5,FALSE)</f>
        <v>1</v>
      </c>
      <c r="P4679" s="1" t="str">
        <f t="shared" si="441"/>
        <v>9A</v>
      </c>
      <c r="Q4679">
        <f t="shared" si="439"/>
        <v>2.7688047152093401E-2</v>
      </c>
      <c r="R4679" t="str">
        <f t="shared" si="442"/>
        <v>4A_1-A&amp;4.32%4.32@9</v>
      </c>
      <c r="S4679" t="str">
        <f t="shared" si="443"/>
        <v>9A-4A-VCS-Loc-22</v>
      </c>
      <c r="T4679" t="str">
        <f>IFERROR(IF(VLOOKUP(S4679,Bad!$A:$A,1,FALSE)='RAW2'!S4679,"yes","no"),"no")</f>
        <v>no</v>
      </c>
      <c r="U4679" t="str">
        <f>IFERROR(VLOOKUP(F4679,compounds!$A:$B,2,FALSE),"")</f>
        <v/>
      </c>
      <c r="V4679" t="str">
        <f>VLOOKUP(B4679,'volatile collection data'!$O:$P,2,FALSE)</f>
        <v>24.apr.22 4</v>
      </c>
    </row>
    <row r="4680" spans="1:22" x14ac:dyDescent="0.2">
      <c r="A4680" t="s">
        <v>400</v>
      </c>
      <c r="B4680" s="1" t="str">
        <f t="shared" si="440"/>
        <v>9A</v>
      </c>
      <c r="C4680">
        <v>17.824999999999999</v>
      </c>
      <c r="D4680">
        <f t="shared" si="438"/>
        <v>17.829999999999998</v>
      </c>
      <c r="E4680">
        <f>VLOOKUP(D4680,'Peak Combiner'!$A$5:$D$4980,4,FALSE)</f>
        <v>17.82</v>
      </c>
      <c r="F4680">
        <f>IFERROR(VLOOKUP(D4680,rt_comb!$A:$B,2,FALSE),D4680)</f>
        <v>17.829999999999998</v>
      </c>
      <c r="G4680">
        <v>6300959</v>
      </c>
      <c r="H4680">
        <f>SUMIFS($G:$G,$E:$E,18.51,'RAW2'!$A:$A,'RAW2'!A4680)</f>
        <v>46107859</v>
      </c>
      <c r="I4680" s="1" t="str">
        <f>VLOOKUP(A4680,'volatile collection data'!$G$6:$H$69,2,FALSE)</f>
        <v>A</v>
      </c>
      <c r="J4680" s="1">
        <f>VLOOKUP(A4680,'volatile collection data'!$G$6:$I$69,3,FALSE)</f>
        <v>9</v>
      </c>
      <c r="K4680" s="1" t="str">
        <f>VLOOKUP(A4680,'volatile collection data'!$G$6:$N$69,8,FALSE)</f>
        <v>4A</v>
      </c>
      <c r="L4680" s="1">
        <f>VLOOKUP(A4680,'volatile collection data'!$G$6:$J$69,4,FALSE)</f>
        <v>4.32</v>
      </c>
      <c r="M4680" s="1">
        <f>VLOOKUP($A4680,'volatile collection data'!$G$6:$M$69,6,FALSE)</f>
        <v>9</v>
      </c>
      <c r="N4680" s="1">
        <f>VLOOKUP($A4680,'volatile collection data'!$G$6:$M$69,7,FALSE)</f>
        <v>4.32</v>
      </c>
      <c r="O4680" s="1">
        <f>VLOOKUP(A4680,'volatile collection data'!$G$6:$K$69,5,FALSE)</f>
        <v>1</v>
      </c>
      <c r="P4680" s="1" t="str">
        <f t="shared" si="441"/>
        <v>9A</v>
      </c>
      <c r="Q4680">
        <f t="shared" si="439"/>
        <v>0.15816775661542579</v>
      </c>
      <c r="R4680" t="str">
        <f t="shared" si="442"/>
        <v>4A_1-A&amp;4.32%4.32@9</v>
      </c>
      <c r="S4680" t="str">
        <f t="shared" si="443"/>
        <v>9A-4A-VCS-Loc-22</v>
      </c>
      <c r="T4680" t="str">
        <f>IFERROR(IF(VLOOKUP(S4680,Bad!$A:$A,1,FALSE)='RAW2'!S4680,"yes","no"),"no")</f>
        <v>no</v>
      </c>
      <c r="U4680" t="str">
        <f>IFERROR(VLOOKUP(F4680,compounds!$A:$B,2,FALSE),"")</f>
        <v/>
      </c>
      <c r="V4680" t="str">
        <f>VLOOKUP(B4680,'volatile collection data'!$O:$P,2,FALSE)</f>
        <v>24.apr.22 4</v>
      </c>
    </row>
    <row r="4681" spans="1:22" x14ac:dyDescent="0.2">
      <c r="A4681" t="s">
        <v>400</v>
      </c>
      <c r="B4681" s="1" t="str">
        <f t="shared" si="440"/>
        <v>9A</v>
      </c>
      <c r="C4681">
        <v>17.876999999999999</v>
      </c>
      <c r="D4681">
        <f t="shared" si="438"/>
        <v>17.88</v>
      </c>
      <c r="E4681">
        <f>VLOOKUP(D4681,'Peak Combiner'!$A$5:$D$4980,4,FALSE)</f>
        <v>17.87</v>
      </c>
      <c r="F4681">
        <f>IFERROR(VLOOKUP(D4681,rt_comb!$A:$B,2,FALSE),D4681)</f>
        <v>17.88</v>
      </c>
      <c r="G4681">
        <v>5807437</v>
      </c>
      <c r="H4681">
        <f>SUMIFS($G:$G,$E:$E,18.51,'RAW2'!$A:$A,'RAW2'!A4681)</f>
        <v>46107859</v>
      </c>
      <c r="I4681" s="1" t="str">
        <f>VLOOKUP(A4681,'volatile collection data'!$G$6:$H$69,2,FALSE)</f>
        <v>A</v>
      </c>
      <c r="J4681" s="1">
        <f>VLOOKUP(A4681,'volatile collection data'!$G$6:$I$69,3,FALSE)</f>
        <v>9</v>
      </c>
      <c r="K4681" s="1" t="str">
        <f>VLOOKUP(A4681,'volatile collection data'!$G$6:$N$69,8,FALSE)</f>
        <v>4A</v>
      </c>
      <c r="L4681" s="1">
        <f>VLOOKUP(A4681,'volatile collection data'!$G$6:$J$69,4,FALSE)</f>
        <v>4.32</v>
      </c>
      <c r="M4681" s="1">
        <f>VLOOKUP($A4681,'volatile collection data'!$G$6:$M$69,6,FALSE)</f>
        <v>9</v>
      </c>
      <c r="N4681" s="1">
        <f>VLOOKUP($A4681,'volatile collection data'!$G$6:$M$69,7,FALSE)</f>
        <v>4.32</v>
      </c>
      <c r="O4681" s="1">
        <f>VLOOKUP(A4681,'volatile collection data'!$G$6:$K$69,5,FALSE)</f>
        <v>1</v>
      </c>
      <c r="P4681" s="1" t="str">
        <f t="shared" si="441"/>
        <v>9A</v>
      </c>
      <c r="Q4681">
        <f t="shared" si="439"/>
        <v>0.14577928248309799</v>
      </c>
      <c r="R4681" t="str">
        <f t="shared" si="442"/>
        <v>4A_1-A&amp;4.32%4.32@9</v>
      </c>
      <c r="S4681" t="str">
        <f t="shared" si="443"/>
        <v>9A-4A-VCS-Loc-22</v>
      </c>
      <c r="T4681" t="str">
        <f>IFERROR(IF(VLOOKUP(S4681,Bad!$A:$A,1,FALSE)='RAW2'!S4681,"yes","no"),"no")</f>
        <v>no</v>
      </c>
      <c r="U4681" t="str">
        <f>IFERROR(VLOOKUP(F4681,compounds!$A:$B,2,FALSE),"")</f>
        <v/>
      </c>
      <c r="V4681" t="str">
        <f>VLOOKUP(B4681,'volatile collection data'!$O:$P,2,FALSE)</f>
        <v>24.apr.22 4</v>
      </c>
    </row>
    <row r="4682" spans="1:22" x14ac:dyDescent="0.2">
      <c r="A4682" t="s">
        <v>400</v>
      </c>
      <c r="B4682" s="1" t="str">
        <f t="shared" si="440"/>
        <v>9A</v>
      </c>
      <c r="C4682">
        <v>18.091000000000001</v>
      </c>
      <c r="D4682">
        <f t="shared" si="438"/>
        <v>18.09</v>
      </c>
      <c r="E4682">
        <f>VLOOKUP(D4682,'Peak Combiner'!$A$5:$D$4980,4,FALSE)</f>
        <v>18.09</v>
      </c>
      <c r="F4682">
        <f>IFERROR(VLOOKUP(D4682,rt_comb!$A:$B,2,FALSE),D4682)</f>
        <v>18.09</v>
      </c>
      <c r="G4682">
        <v>2523373</v>
      </c>
      <c r="H4682">
        <f>SUMIFS($G:$G,$E:$E,18.51,'RAW2'!$A:$A,'RAW2'!A4682)</f>
        <v>46107859</v>
      </c>
      <c r="I4682" s="1" t="str">
        <f>VLOOKUP(A4682,'volatile collection data'!$G$6:$H$69,2,FALSE)</f>
        <v>A</v>
      </c>
      <c r="J4682" s="1">
        <f>VLOOKUP(A4682,'volatile collection data'!$G$6:$I$69,3,FALSE)</f>
        <v>9</v>
      </c>
      <c r="K4682" s="1" t="str">
        <f>VLOOKUP(A4682,'volatile collection data'!$G$6:$N$69,8,FALSE)</f>
        <v>4A</v>
      </c>
      <c r="L4682" s="1">
        <f>VLOOKUP(A4682,'volatile collection data'!$G$6:$J$69,4,FALSE)</f>
        <v>4.32</v>
      </c>
      <c r="M4682" s="1">
        <f>VLOOKUP($A4682,'volatile collection data'!$G$6:$M$69,6,FALSE)</f>
        <v>9</v>
      </c>
      <c r="N4682" s="1">
        <f>VLOOKUP($A4682,'volatile collection data'!$G$6:$M$69,7,FALSE)</f>
        <v>4.32</v>
      </c>
      <c r="O4682" s="1">
        <f>VLOOKUP(A4682,'volatile collection data'!$G$6:$K$69,5,FALSE)</f>
        <v>1</v>
      </c>
      <c r="P4682" s="1" t="str">
        <f t="shared" si="441"/>
        <v>9A</v>
      </c>
      <c r="Q4682">
        <f t="shared" si="439"/>
        <v>6.3342143079162541E-2</v>
      </c>
      <c r="R4682" t="str">
        <f t="shared" si="442"/>
        <v>4A_1-A&amp;4.32%4.32@9</v>
      </c>
      <c r="S4682" t="str">
        <f t="shared" si="443"/>
        <v>9A-4A-VCS-Loc-22</v>
      </c>
      <c r="T4682" t="str">
        <f>IFERROR(IF(VLOOKUP(S4682,Bad!$A:$A,1,FALSE)='RAW2'!S4682,"yes","no"),"no")</f>
        <v>no</v>
      </c>
      <c r="U4682" t="str">
        <f>IFERROR(VLOOKUP(F4682,compounds!$A:$B,2,FALSE),"")</f>
        <v/>
      </c>
      <c r="V4682" t="str">
        <f>VLOOKUP(B4682,'volatile collection data'!$O:$P,2,FALSE)</f>
        <v>24.apr.22 4</v>
      </c>
    </row>
    <row r="4683" spans="1:22" x14ac:dyDescent="0.2">
      <c r="A4683" t="s">
        <v>400</v>
      </c>
      <c r="B4683" s="1" t="str">
        <f t="shared" si="440"/>
        <v>9A</v>
      </c>
      <c r="C4683">
        <v>18.209</v>
      </c>
      <c r="D4683">
        <f t="shared" si="438"/>
        <v>18.21</v>
      </c>
      <c r="E4683">
        <f>VLOOKUP(D4683,'Peak Combiner'!$A$5:$D$4980,4,FALSE)</f>
        <v>18.21</v>
      </c>
      <c r="F4683">
        <f>IFERROR(VLOOKUP(D4683,rt_comb!$A:$B,2,FALSE),D4683)</f>
        <v>18.21</v>
      </c>
      <c r="G4683">
        <v>5156228</v>
      </c>
      <c r="H4683">
        <f>SUMIFS($G:$G,$E:$E,18.51,'RAW2'!$A:$A,'RAW2'!A4683)</f>
        <v>46107859</v>
      </c>
      <c r="I4683" s="1" t="str">
        <f>VLOOKUP(A4683,'volatile collection data'!$G$6:$H$69,2,FALSE)</f>
        <v>A</v>
      </c>
      <c r="J4683" s="1">
        <f>VLOOKUP(A4683,'volatile collection data'!$G$6:$I$69,3,FALSE)</f>
        <v>9</v>
      </c>
      <c r="K4683" s="1" t="str">
        <f>VLOOKUP(A4683,'volatile collection data'!$G$6:$N$69,8,FALSE)</f>
        <v>4A</v>
      </c>
      <c r="L4683" s="1">
        <f>VLOOKUP(A4683,'volatile collection data'!$G$6:$J$69,4,FALSE)</f>
        <v>4.32</v>
      </c>
      <c r="M4683" s="1">
        <f>VLOOKUP($A4683,'volatile collection data'!$G$6:$M$69,6,FALSE)</f>
        <v>9</v>
      </c>
      <c r="N4683" s="1">
        <f>VLOOKUP($A4683,'volatile collection data'!$G$6:$M$69,7,FALSE)</f>
        <v>4.32</v>
      </c>
      <c r="O4683" s="1">
        <f>VLOOKUP(A4683,'volatile collection data'!$G$6:$K$69,5,FALSE)</f>
        <v>1</v>
      </c>
      <c r="P4683" s="1" t="str">
        <f t="shared" si="441"/>
        <v>9A</v>
      </c>
      <c r="Q4683">
        <f t="shared" si="439"/>
        <v>0.12943252215379339</v>
      </c>
      <c r="R4683" t="str">
        <f t="shared" si="442"/>
        <v>4A_1-A&amp;4.32%4.32@9</v>
      </c>
      <c r="S4683" t="str">
        <f t="shared" si="443"/>
        <v>9A-4A-VCS-Loc-22</v>
      </c>
      <c r="T4683" t="str">
        <f>IFERROR(IF(VLOOKUP(S4683,Bad!$A:$A,1,FALSE)='RAW2'!S4683,"yes","no"),"no")</f>
        <v>no</v>
      </c>
      <c r="U4683" t="str">
        <f>IFERROR(VLOOKUP(F4683,compounds!$A:$B,2,FALSE),"")</f>
        <v/>
      </c>
      <c r="V4683" t="str">
        <f>VLOOKUP(B4683,'volatile collection data'!$O:$P,2,FALSE)</f>
        <v>24.apr.22 4</v>
      </c>
    </row>
    <row r="4684" spans="1:22" x14ac:dyDescent="0.2">
      <c r="A4684" t="s">
        <v>400</v>
      </c>
      <c r="B4684" s="1" t="str">
        <f t="shared" si="440"/>
        <v>9A</v>
      </c>
      <c r="C4684">
        <v>18.402999999999999</v>
      </c>
      <c r="D4684">
        <f t="shared" si="438"/>
        <v>18.399999999999999</v>
      </c>
      <c r="E4684">
        <f>VLOOKUP(D4684,'Peak Combiner'!$A$5:$D$4980,4,FALSE)</f>
        <v>18.399999999999999</v>
      </c>
      <c r="F4684">
        <f>IFERROR(VLOOKUP(D4684,rt_comb!$A:$B,2,FALSE),D4684)</f>
        <v>18.399999999999999</v>
      </c>
      <c r="G4684">
        <v>4341717</v>
      </c>
      <c r="H4684">
        <f>SUMIFS($G:$G,$E:$E,18.51,'RAW2'!$A:$A,'RAW2'!A4684)</f>
        <v>46107859</v>
      </c>
      <c r="I4684" s="1" t="str">
        <f>VLOOKUP(A4684,'volatile collection data'!$G$6:$H$69,2,FALSE)</f>
        <v>A</v>
      </c>
      <c r="J4684" s="1">
        <f>VLOOKUP(A4684,'volatile collection data'!$G$6:$I$69,3,FALSE)</f>
        <v>9</v>
      </c>
      <c r="K4684" s="1" t="str">
        <f>VLOOKUP(A4684,'volatile collection data'!$G$6:$N$69,8,FALSE)</f>
        <v>4A</v>
      </c>
      <c r="L4684" s="1">
        <f>VLOOKUP(A4684,'volatile collection data'!$G$6:$J$69,4,FALSE)</f>
        <v>4.32</v>
      </c>
      <c r="M4684" s="1">
        <f>VLOOKUP($A4684,'volatile collection data'!$G$6:$M$69,6,FALSE)</f>
        <v>9</v>
      </c>
      <c r="N4684" s="1">
        <f>VLOOKUP($A4684,'volatile collection data'!$G$6:$M$69,7,FALSE)</f>
        <v>4.32</v>
      </c>
      <c r="O4684" s="1">
        <f>VLOOKUP(A4684,'volatile collection data'!$G$6:$K$69,5,FALSE)</f>
        <v>1</v>
      </c>
      <c r="P4684" s="1" t="str">
        <f t="shared" si="441"/>
        <v>9A</v>
      </c>
      <c r="Q4684">
        <f t="shared" si="439"/>
        <v>0.10898652693170303</v>
      </c>
      <c r="R4684" t="str">
        <f t="shared" si="442"/>
        <v>4A_1-A&amp;4.32%4.32@9</v>
      </c>
      <c r="S4684" t="str">
        <f t="shared" si="443"/>
        <v>9A-4A-VCS-Loc-22</v>
      </c>
      <c r="T4684" t="str">
        <f>IFERROR(IF(VLOOKUP(S4684,Bad!$A:$A,1,FALSE)='RAW2'!S4684,"yes","no"),"no")</f>
        <v>no</v>
      </c>
      <c r="U4684" t="str">
        <f>IFERROR(VLOOKUP(F4684,compounds!$A:$B,2,FALSE),"")</f>
        <v/>
      </c>
      <c r="V4684" t="str">
        <f>VLOOKUP(B4684,'volatile collection data'!$O:$P,2,FALSE)</f>
        <v>24.apr.22 4</v>
      </c>
    </row>
    <row r="4685" spans="1:22" x14ac:dyDescent="0.2">
      <c r="A4685" t="s">
        <v>400</v>
      </c>
      <c r="B4685" s="1" t="str">
        <f t="shared" si="440"/>
        <v>9A</v>
      </c>
      <c r="C4685">
        <v>18.515999999999998</v>
      </c>
      <c r="D4685">
        <f t="shared" si="438"/>
        <v>18.52</v>
      </c>
      <c r="E4685">
        <f>VLOOKUP(D4685,'Peak Combiner'!$A$5:$D$4980,4,FALSE)</f>
        <v>18.510000000000002</v>
      </c>
      <c r="F4685">
        <f>IFERROR(VLOOKUP(D4685,rt_comb!$A:$B,2,FALSE),D4685)</f>
        <v>18.52</v>
      </c>
      <c r="G4685">
        <v>46107859</v>
      </c>
      <c r="H4685">
        <f>SUMIFS($G:$G,$E:$E,18.51,'RAW2'!$A:$A,'RAW2'!A4685)</f>
        <v>46107859</v>
      </c>
      <c r="I4685" s="1" t="str">
        <f>VLOOKUP(A4685,'volatile collection data'!$G$6:$H$69,2,FALSE)</f>
        <v>A</v>
      </c>
      <c r="J4685" s="1">
        <f>VLOOKUP(A4685,'volatile collection data'!$G$6:$I$69,3,FALSE)</f>
        <v>9</v>
      </c>
      <c r="K4685" s="1" t="str">
        <f>VLOOKUP(A4685,'volatile collection data'!$G$6:$N$69,8,FALSE)</f>
        <v>4A</v>
      </c>
      <c r="L4685" s="1">
        <f>VLOOKUP(A4685,'volatile collection data'!$G$6:$J$69,4,FALSE)</f>
        <v>4.32</v>
      </c>
      <c r="M4685" s="1">
        <f>VLOOKUP($A4685,'volatile collection data'!$G$6:$M$69,6,FALSE)</f>
        <v>9</v>
      </c>
      <c r="N4685" s="1">
        <f>VLOOKUP($A4685,'volatile collection data'!$G$6:$M$69,7,FALSE)</f>
        <v>4.32</v>
      </c>
      <c r="O4685" s="1">
        <f>VLOOKUP(A4685,'volatile collection data'!$G$6:$K$69,5,FALSE)</f>
        <v>1</v>
      </c>
      <c r="P4685" s="1" t="str">
        <f t="shared" si="441"/>
        <v>9A</v>
      </c>
      <c r="Q4685">
        <f t="shared" si="439"/>
        <v>1.1574074074074072</v>
      </c>
      <c r="R4685" t="str">
        <f t="shared" si="442"/>
        <v>4A_1-A&amp;4.32%4.32@9</v>
      </c>
      <c r="S4685" t="str">
        <f t="shared" si="443"/>
        <v>9A-4A-VCS-Loc-22</v>
      </c>
      <c r="T4685" t="str">
        <f>IFERROR(IF(VLOOKUP(S4685,Bad!$A:$A,1,FALSE)='RAW2'!S4685,"yes","no"),"no")</f>
        <v>no</v>
      </c>
      <c r="U4685" t="str">
        <f>IFERROR(VLOOKUP(F4685,compounds!$A:$B,2,FALSE),"")</f>
        <v>standard</v>
      </c>
      <c r="V4685" t="str">
        <f>VLOOKUP(B4685,'volatile collection data'!$O:$P,2,FALSE)</f>
        <v>24.apr.22 4</v>
      </c>
    </row>
    <row r="4686" spans="1:22" x14ac:dyDescent="0.2">
      <c r="A4686" t="s">
        <v>400</v>
      </c>
      <c r="B4686" s="1" t="str">
        <f t="shared" si="440"/>
        <v>9A</v>
      </c>
      <c r="C4686">
        <v>18.768000000000001</v>
      </c>
      <c r="D4686">
        <f t="shared" si="438"/>
        <v>18.77</v>
      </c>
      <c r="E4686">
        <f>VLOOKUP(D4686,'Peak Combiner'!$A$5:$D$4980,4,FALSE)</f>
        <v>18.760000000000002</v>
      </c>
      <c r="F4686">
        <f>IFERROR(VLOOKUP(D4686,rt_comb!$A:$B,2,FALSE),D4686)</f>
        <v>18.77</v>
      </c>
      <c r="G4686">
        <v>3053581</v>
      </c>
      <c r="H4686">
        <f>SUMIFS($G:$G,$E:$E,18.51,'RAW2'!$A:$A,'RAW2'!A4686)</f>
        <v>46107859</v>
      </c>
      <c r="I4686" s="1" t="str">
        <f>VLOOKUP(A4686,'volatile collection data'!$G$6:$H$69,2,FALSE)</f>
        <v>A</v>
      </c>
      <c r="J4686" s="1">
        <f>VLOOKUP(A4686,'volatile collection data'!$G$6:$I$69,3,FALSE)</f>
        <v>9</v>
      </c>
      <c r="K4686" s="1" t="str">
        <f>VLOOKUP(A4686,'volatile collection data'!$G$6:$N$69,8,FALSE)</f>
        <v>4A</v>
      </c>
      <c r="L4686" s="1">
        <f>VLOOKUP(A4686,'volatile collection data'!$G$6:$J$69,4,FALSE)</f>
        <v>4.32</v>
      </c>
      <c r="M4686" s="1">
        <f>VLOOKUP($A4686,'volatile collection data'!$G$6:$M$69,6,FALSE)</f>
        <v>9</v>
      </c>
      <c r="N4686" s="1">
        <f>VLOOKUP($A4686,'volatile collection data'!$G$6:$M$69,7,FALSE)</f>
        <v>4.32</v>
      </c>
      <c r="O4686" s="1">
        <f>VLOOKUP(A4686,'volatile collection data'!$G$6:$K$69,5,FALSE)</f>
        <v>1</v>
      </c>
      <c r="P4686" s="1" t="str">
        <f t="shared" si="441"/>
        <v>9A</v>
      </c>
      <c r="Q4686">
        <f t="shared" si="439"/>
        <v>7.6651515493671454E-2</v>
      </c>
      <c r="R4686" t="str">
        <f t="shared" si="442"/>
        <v>4A_1-A&amp;4.32%4.32@9</v>
      </c>
      <c r="S4686" t="str">
        <f t="shared" si="443"/>
        <v>9A-4A-VCS-Loc-22</v>
      </c>
      <c r="T4686" t="str">
        <f>IFERROR(IF(VLOOKUP(S4686,Bad!$A:$A,1,FALSE)='RAW2'!S4686,"yes","no"),"no")</f>
        <v>no</v>
      </c>
      <c r="U4686" t="str">
        <f>IFERROR(VLOOKUP(F4686,compounds!$A:$B,2,FALSE),"")</f>
        <v/>
      </c>
      <c r="V4686" t="str">
        <f>VLOOKUP(B4686,'volatile collection data'!$O:$P,2,FALSE)</f>
        <v>24.apr.22 4</v>
      </c>
    </row>
    <row r="4687" spans="1:22" x14ac:dyDescent="0.2">
      <c r="A4687" t="s">
        <v>400</v>
      </c>
      <c r="B4687" s="1" t="str">
        <f t="shared" si="440"/>
        <v>9A</v>
      </c>
      <c r="C4687">
        <v>18.899000000000001</v>
      </c>
      <c r="D4687">
        <f t="shared" si="438"/>
        <v>18.899999999999999</v>
      </c>
      <c r="E4687">
        <f>VLOOKUP(D4687,'Peak Combiner'!$A$5:$D$4980,4,FALSE)</f>
        <v>18.899999999999999</v>
      </c>
      <c r="F4687">
        <f>IFERROR(VLOOKUP(D4687,rt_comb!$A:$B,2,FALSE),D4687)</f>
        <v>18.899999999999999</v>
      </c>
      <c r="G4687">
        <v>5386825</v>
      </c>
      <c r="H4687">
        <f>SUMIFS($G:$G,$E:$E,18.51,'RAW2'!$A:$A,'RAW2'!A4687)</f>
        <v>46107859</v>
      </c>
      <c r="I4687" s="1" t="str">
        <f>VLOOKUP(A4687,'volatile collection data'!$G$6:$H$69,2,FALSE)</f>
        <v>A</v>
      </c>
      <c r="J4687" s="1">
        <f>VLOOKUP(A4687,'volatile collection data'!$G$6:$I$69,3,FALSE)</f>
        <v>9</v>
      </c>
      <c r="K4687" s="1" t="str">
        <f>VLOOKUP(A4687,'volatile collection data'!$G$6:$N$69,8,FALSE)</f>
        <v>4A</v>
      </c>
      <c r="L4687" s="1">
        <f>VLOOKUP(A4687,'volatile collection data'!$G$6:$J$69,4,FALSE)</f>
        <v>4.32</v>
      </c>
      <c r="M4687" s="1">
        <f>VLOOKUP($A4687,'volatile collection data'!$G$6:$M$69,6,FALSE)</f>
        <v>9</v>
      </c>
      <c r="N4687" s="1">
        <f>VLOOKUP($A4687,'volatile collection data'!$G$6:$M$69,7,FALSE)</f>
        <v>4.32</v>
      </c>
      <c r="O4687" s="1">
        <f>VLOOKUP(A4687,'volatile collection data'!$G$6:$K$69,5,FALSE)</f>
        <v>1</v>
      </c>
      <c r="P4687" s="1" t="str">
        <f t="shared" si="441"/>
        <v>9A</v>
      </c>
      <c r="Q4687">
        <f t="shared" si="439"/>
        <v>0.13522100771166598</v>
      </c>
      <c r="R4687" t="str">
        <f t="shared" si="442"/>
        <v>4A_1-A&amp;4.32%4.32@9</v>
      </c>
      <c r="S4687" t="str">
        <f t="shared" si="443"/>
        <v>9A-4A-VCS-Loc-22</v>
      </c>
      <c r="T4687" t="str">
        <f>IFERROR(IF(VLOOKUP(S4687,Bad!$A:$A,1,FALSE)='RAW2'!S4687,"yes","no"),"no")</f>
        <v>no</v>
      </c>
      <c r="U4687" t="str">
        <f>IFERROR(VLOOKUP(F4687,compounds!$A:$B,2,FALSE),"")</f>
        <v/>
      </c>
      <c r="V4687" t="str">
        <f>VLOOKUP(B4687,'volatile collection data'!$O:$P,2,FALSE)</f>
        <v>24.apr.22 4</v>
      </c>
    </row>
    <row r="4688" spans="1:22" x14ac:dyDescent="0.2">
      <c r="A4688" t="s">
        <v>400</v>
      </c>
      <c r="B4688" s="1" t="str">
        <f t="shared" si="440"/>
        <v>9A</v>
      </c>
      <c r="C4688">
        <v>19.113</v>
      </c>
      <c r="D4688">
        <f t="shared" si="438"/>
        <v>19.11</v>
      </c>
      <c r="E4688">
        <f>VLOOKUP(D4688,'Peak Combiner'!$A$5:$D$4980,4,FALSE)</f>
        <v>19.100000000000001</v>
      </c>
      <c r="F4688">
        <f>IFERROR(VLOOKUP(D4688,rt_comb!$A:$B,2,FALSE),D4688)</f>
        <v>19.11</v>
      </c>
      <c r="G4688">
        <v>5454140</v>
      </c>
      <c r="H4688">
        <f>SUMIFS($G:$G,$E:$E,18.51,'RAW2'!$A:$A,'RAW2'!A4688)</f>
        <v>46107859</v>
      </c>
      <c r="I4688" s="1" t="str">
        <f>VLOOKUP(A4688,'volatile collection data'!$G$6:$H$69,2,FALSE)</f>
        <v>A</v>
      </c>
      <c r="J4688" s="1">
        <f>VLOOKUP(A4688,'volatile collection data'!$G$6:$I$69,3,FALSE)</f>
        <v>9</v>
      </c>
      <c r="K4688" s="1" t="str">
        <f>VLOOKUP(A4688,'volatile collection data'!$G$6:$N$69,8,FALSE)</f>
        <v>4A</v>
      </c>
      <c r="L4688" s="1">
        <f>VLOOKUP(A4688,'volatile collection data'!$G$6:$J$69,4,FALSE)</f>
        <v>4.32</v>
      </c>
      <c r="M4688" s="1">
        <f>VLOOKUP($A4688,'volatile collection data'!$G$6:$M$69,6,FALSE)</f>
        <v>9</v>
      </c>
      <c r="N4688" s="1">
        <f>VLOOKUP($A4688,'volatile collection data'!$G$6:$M$69,7,FALSE)</f>
        <v>4.32</v>
      </c>
      <c r="O4688" s="1">
        <f>VLOOKUP(A4688,'volatile collection data'!$G$6:$K$69,5,FALSE)</f>
        <v>1</v>
      </c>
      <c r="P4688" s="1" t="str">
        <f t="shared" si="441"/>
        <v>9A</v>
      </c>
      <c r="Q4688">
        <f t="shared" si="439"/>
        <v>0.13691076042019293</v>
      </c>
      <c r="R4688" t="str">
        <f t="shared" si="442"/>
        <v>4A_1-A&amp;4.32%4.32@9</v>
      </c>
      <c r="S4688" t="str">
        <f t="shared" si="443"/>
        <v>9A-4A-VCS-Loc-22</v>
      </c>
      <c r="T4688" t="str">
        <f>IFERROR(IF(VLOOKUP(S4688,Bad!$A:$A,1,FALSE)='RAW2'!S4688,"yes","no"),"no")</f>
        <v>no</v>
      </c>
      <c r="U4688" t="str">
        <f>IFERROR(VLOOKUP(F4688,compounds!$A:$B,2,FALSE),"")</f>
        <v/>
      </c>
      <c r="V4688" t="str">
        <f>VLOOKUP(B4688,'volatile collection data'!$O:$P,2,FALSE)</f>
        <v>24.apr.22 4</v>
      </c>
    </row>
    <row r="4689" spans="1:22" x14ac:dyDescent="0.2">
      <c r="A4689" t="s">
        <v>400</v>
      </c>
      <c r="B4689" s="1" t="str">
        <f t="shared" si="440"/>
        <v>9A</v>
      </c>
      <c r="C4689">
        <v>19.913</v>
      </c>
      <c r="D4689">
        <f t="shared" si="438"/>
        <v>19.91</v>
      </c>
      <c r="E4689">
        <f>VLOOKUP(D4689,'Peak Combiner'!$A$5:$D$4980,4,FALSE)</f>
        <v>19.91</v>
      </c>
      <c r="F4689">
        <f>IFERROR(VLOOKUP(D4689,rt_comb!$A:$B,2,FALSE),D4689)</f>
        <v>19.91</v>
      </c>
      <c r="G4689">
        <v>4602036</v>
      </c>
      <c r="H4689">
        <f>SUMIFS($G:$G,$E:$E,18.51,'RAW2'!$A:$A,'RAW2'!A4689)</f>
        <v>46107859</v>
      </c>
      <c r="I4689" s="1" t="str">
        <f>VLOOKUP(A4689,'volatile collection data'!$G$6:$H$69,2,FALSE)</f>
        <v>A</v>
      </c>
      <c r="J4689" s="1">
        <f>VLOOKUP(A4689,'volatile collection data'!$G$6:$I$69,3,FALSE)</f>
        <v>9</v>
      </c>
      <c r="K4689" s="1" t="str">
        <f>VLOOKUP(A4689,'volatile collection data'!$G$6:$N$69,8,FALSE)</f>
        <v>4A</v>
      </c>
      <c r="L4689" s="1">
        <f>VLOOKUP(A4689,'volatile collection data'!$G$6:$J$69,4,FALSE)</f>
        <v>4.32</v>
      </c>
      <c r="M4689" s="1">
        <f>VLOOKUP($A4689,'volatile collection data'!$G$6:$M$69,6,FALSE)</f>
        <v>9</v>
      </c>
      <c r="N4689" s="1">
        <f>VLOOKUP($A4689,'volatile collection data'!$G$6:$M$69,7,FALSE)</f>
        <v>4.32</v>
      </c>
      <c r="O4689" s="1">
        <f>VLOOKUP(A4689,'volatile collection data'!$G$6:$K$69,5,FALSE)</f>
        <v>1</v>
      </c>
      <c r="P4689" s="1" t="str">
        <f t="shared" si="441"/>
        <v>9A</v>
      </c>
      <c r="Q4689">
        <f t="shared" si="439"/>
        <v>0.11552109924591282</v>
      </c>
      <c r="R4689" t="str">
        <f t="shared" si="442"/>
        <v>4A_1-A&amp;4.32%4.32@9</v>
      </c>
      <c r="S4689" t="str">
        <f t="shared" si="443"/>
        <v>9A-4A-VCS-Loc-22</v>
      </c>
      <c r="T4689" t="str">
        <f>IFERROR(IF(VLOOKUP(S4689,Bad!$A:$A,1,FALSE)='RAW2'!S4689,"yes","no"),"no")</f>
        <v>no</v>
      </c>
      <c r="U4689" t="str">
        <f>IFERROR(VLOOKUP(F4689,compounds!$A:$B,2,FALSE),"")</f>
        <v/>
      </c>
      <c r="V4689" t="str">
        <f>VLOOKUP(B4689,'volatile collection data'!$O:$P,2,FALSE)</f>
        <v>24.apr.22 4</v>
      </c>
    </row>
    <row r="4690" spans="1:22" x14ac:dyDescent="0.2">
      <c r="A4690" t="s">
        <v>400</v>
      </c>
      <c r="B4690" s="1" t="str">
        <f t="shared" si="440"/>
        <v>9A</v>
      </c>
      <c r="C4690">
        <v>20.047999999999998</v>
      </c>
      <c r="D4690">
        <f t="shared" si="438"/>
        <v>20.05</v>
      </c>
      <c r="E4690">
        <f>VLOOKUP(D4690,'Peak Combiner'!$A$5:$D$4980,4,FALSE)</f>
        <v>20.05</v>
      </c>
      <c r="F4690">
        <f>IFERROR(VLOOKUP(D4690,rt_comb!$A:$B,2,FALSE),D4690)</f>
        <v>20.05</v>
      </c>
      <c r="G4690">
        <v>4724613</v>
      </c>
      <c r="H4690">
        <f>SUMIFS($G:$G,$E:$E,18.51,'RAW2'!$A:$A,'RAW2'!A4690)</f>
        <v>46107859</v>
      </c>
      <c r="I4690" s="1" t="str">
        <f>VLOOKUP(A4690,'volatile collection data'!$G$6:$H$69,2,FALSE)</f>
        <v>A</v>
      </c>
      <c r="J4690" s="1">
        <f>VLOOKUP(A4690,'volatile collection data'!$G$6:$I$69,3,FALSE)</f>
        <v>9</v>
      </c>
      <c r="K4690" s="1" t="str">
        <f>VLOOKUP(A4690,'volatile collection data'!$G$6:$N$69,8,FALSE)</f>
        <v>4A</v>
      </c>
      <c r="L4690" s="1">
        <f>VLOOKUP(A4690,'volatile collection data'!$G$6:$J$69,4,FALSE)</f>
        <v>4.32</v>
      </c>
      <c r="M4690" s="1">
        <f>VLOOKUP($A4690,'volatile collection data'!$G$6:$M$69,6,FALSE)</f>
        <v>9</v>
      </c>
      <c r="N4690" s="1">
        <f>VLOOKUP($A4690,'volatile collection data'!$G$6:$M$69,7,FALSE)</f>
        <v>4.32</v>
      </c>
      <c r="O4690" s="1">
        <f>VLOOKUP(A4690,'volatile collection data'!$G$6:$K$69,5,FALSE)</f>
        <v>1</v>
      </c>
      <c r="P4690" s="1" t="str">
        <f t="shared" si="441"/>
        <v>9A</v>
      </c>
      <c r="Q4690">
        <f t="shared" si="439"/>
        <v>0.11859804818378865</v>
      </c>
      <c r="R4690" t="str">
        <f t="shared" si="442"/>
        <v>4A_1-A&amp;4.32%4.32@9</v>
      </c>
      <c r="S4690" t="str">
        <f t="shared" si="443"/>
        <v>9A-4A-VCS-Loc-22</v>
      </c>
      <c r="T4690" t="str">
        <f>IFERROR(IF(VLOOKUP(S4690,Bad!$A:$A,1,FALSE)='RAW2'!S4690,"yes","no"),"no")</f>
        <v>no</v>
      </c>
      <c r="U4690" t="str">
        <f>IFERROR(VLOOKUP(F4690,compounds!$A:$B,2,FALSE),"")</f>
        <v>tridecane</v>
      </c>
      <c r="V4690" t="str">
        <f>VLOOKUP(B4690,'volatile collection data'!$O:$P,2,FALSE)</f>
        <v>24.apr.22 4</v>
      </c>
    </row>
    <row r="4691" spans="1:22" x14ac:dyDescent="0.2">
      <c r="A4691" t="s">
        <v>400</v>
      </c>
      <c r="B4691" s="1" t="str">
        <f t="shared" si="440"/>
        <v>9A</v>
      </c>
      <c r="C4691">
        <v>20.846</v>
      </c>
      <c r="D4691">
        <f t="shared" si="438"/>
        <v>20.85</v>
      </c>
      <c r="E4691">
        <f>VLOOKUP(D4691,'Peak Combiner'!$A$5:$D$4980,4,FALSE)</f>
        <v>20.85</v>
      </c>
      <c r="F4691">
        <f>IFERROR(VLOOKUP(D4691,rt_comb!$A:$B,2,FALSE),D4691)</f>
        <v>20.85</v>
      </c>
      <c r="G4691">
        <v>3258197</v>
      </c>
      <c r="H4691">
        <f>SUMIFS($G:$G,$E:$E,18.51,'RAW2'!$A:$A,'RAW2'!A4691)</f>
        <v>46107859</v>
      </c>
      <c r="I4691" s="1" t="str">
        <f>VLOOKUP(A4691,'volatile collection data'!$G$6:$H$69,2,FALSE)</f>
        <v>A</v>
      </c>
      <c r="J4691" s="1">
        <f>VLOOKUP(A4691,'volatile collection data'!$G$6:$I$69,3,FALSE)</f>
        <v>9</v>
      </c>
      <c r="K4691" s="1" t="str">
        <f>VLOOKUP(A4691,'volatile collection data'!$G$6:$N$69,8,FALSE)</f>
        <v>4A</v>
      </c>
      <c r="L4691" s="1">
        <f>VLOOKUP(A4691,'volatile collection data'!$G$6:$J$69,4,FALSE)</f>
        <v>4.32</v>
      </c>
      <c r="M4691" s="1">
        <f>VLOOKUP($A4691,'volatile collection data'!$G$6:$M$69,6,FALSE)</f>
        <v>9</v>
      </c>
      <c r="N4691" s="1">
        <f>VLOOKUP($A4691,'volatile collection data'!$G$6:$M$69,7,FALSE)</f>
        <v>4.32</v>
      </c>
      <c r="O4691" s="1">
        <f>VLOOKUP(A4691,'volatile collection data'!$G$6:$K$69,5,FALSE)</f>
        <v>1</v>
      </c>
      <c r="P4691" s="1" t="str">
        <f t="shared" si="441"/>
        <v>9A</v>
      </c>
      <c r="Q4691">
        <f t="shared" si="439"/>
        <v>8.1787821520678136E-2</v>
      </c>
      <c r="R4691" t="str">
        <f t="shared" si="442"/>
        <v>4A_1-A&amp;4.32%4.32@9</v>
      </c>
      <c r="S4691" t="str">
        <f t="shared" si="443"/>
        <v>9A-4A-VCS-Loc-22</v>
      </c>
      <c r="T4691" t="str">
        <f>IFERROR(IF(VLOOKUP(S4691,Bad!$A:$A,1,FALSE)='RAW2'!S4691,"yes","no"),"no")</f>
        <v>no</v>
      </c>
      <c r="U4691" t="str">
        <f>IFERROR(VLOOKUP(F4691,compounds!$A:$B,2,FALSE),"")</f>
        <v>nanodecane</v>
      </c>
      <c r="V4691" t="str">
        <f>VLOOKUP(B4691,'volatile collection data'!$O:$P,2,FALSE)</f>
        <v>24.apr.22 4</v>
      </c>
    </row>
    <row r="4692" spans="1:22" x14ac:dyDescent="0.2">
      <c r="A4692" t="s">
        <v>400</v>
      </c>
      <c r="B4692" s="1" t="str">
        <f t="shared" si="440"/>
        <v>9A</v>
      </c>
      <c r="C4692">
        <v>20.954999999999998</v>
      </c>
      <c r="D4692">
        <f t="shared" si="438"/>
        <v>20.96</v>
      </c>
      <c r="E4692">
        <f>VLOOKUP(D4692,'Peak Combiner'!$A$5:$D$4980,4,FALSE)</f>
        <v>20.96</v>
      </c>
      <c r="F4692">
        <f>IFERROR(VLOOKUP(D4692,rt_comb!$A:$B,2,FALSE),D4692)</f>
        <v>20.96</v>
      </c>
      <c r="G4692">
        <v>4387311</v>
      </c>
      <c r="H4692">
        <f>SUMIFS($G:$G,$E:$E,18.51,'RAW2'!$A:$A,'RAW2'!A4692)</f>
        <v>46107859</v>
      </c>
      <c r="I4692" s="1" t="str">
        <f>VLOOKUP(A4692,'volatile collection data'!$G$6:$H$69,2,FALSE)</f>
        <v>A</v>
      </c>
      <c r="J4692" s="1">
        <f>VLOOKUP(A4692,'volatile collection data'!$G$6:$I$69,3,FALSE)</f>
        <v>9</v>
      </c>
      <c r="K4692" s="1" t="str">
        <f>VLOOKUP(A4692,'volatile collection data'!$G$6:$N$69,8,FALSE)</f>
        <v>4A</v>
      </c>
      <c r="L4692" s="1">
        <f>VLOOKUP(A4692,'volatile collection data'!$G$6:$J$69,4,FALSE)</f>
        <v>4.32</v>
      </c>
      <c r="M4692" s="1">
        <f>VLOOKUP($A4692,'volatile collection data'!$G$6:$M$69,6,FALSE)</f>
        <v>9</v>
      </c>
      <c r="N4692" s="1">
        <f>VLOOKUP($A4692,'volatile collection data'!$G$6:$M$69,7,FALSE)</f>
        <v>4.32</v>
      </c>
      <c r="O4692" s="1">
        <f>VLOOKUP(A4692,'volatile collection data'!$G$6:$K$69,5,FALSE)</f>
        <v>1</v>
      </c>
      <c r="P4692" s="1" t="str">
        <f t="shared" si="441"/>
        <v>9A</v>
      </c>
      <c r="Q4692">
        <f t="shared" si="439"/>
        <v>0.11013103536210606</v>
      </c>
      <c r="R4692" t="str">
        <f t="shared" si="442"/>
        <v>4A_1-A&amp;4.32%4.32@9</v>
      </c>
      <c r="S4692" t="str">
        <f t="shared" si="443"/>
        <v>9A-4A-VCS-Loc-22</v>
      </c>
      <c r="T4692" t="str">
        <f>IFERROR(IF(VLOOKUP(S4692,Bad!$A:$A,1,FALSE)='RAW2'!S4692,"yes","no"),"no")</f>
        <v>no</v>
      </c>
      <c r="U4692" t="str">
        <f>IFERROR(VLOOKUP(F4692,compounds!$A:$B,2,FALSE),"")</f>
        <v/>
      </c>
      <c r="V4692" t="str">
        <f>VLOOKUP(B4692,'volatile collection data'!$O:$P,2,FALSE)</f>
        <v>24.apr.22 4</v>
      </c>
    </row>
    <row r="4693" spans="1:22" x14ac:dyDescent="0.2">
      <c r="A4693" t="s">
        <v>400</v>
      </c>
      <c r="B4693" s="1" t="str">
        <f t="shared" si="440"/>
        <v>9A</v>
      </c>
      <c r="C4693">
        <v>21.065999999999999</v>
      </c>
      <c r="D4693">
        <f t="shared" si="438"/>
        <v>21.07</v>
      </c>
      <c r="E4693">
        <f>VLOOKUP(D4693,'Peak Combiner'!$A$5:$D$4980,4,FALSE)</f>
        <v>21.07</v>
      </c>
      <c r="F4693">
        <f>IFERROR(VLOOKUP(D4693,rt_comb!$A:$B,2,FALSE),D4693)</f>
        <v>21.07</v>
      </c>
      <c r="G4693">
        <v>13692425</v>
      </c>
      <c r="H4693">
        <f>SUMIFS($G:$G,$E:$E,18.51,'RAW2'!$A:$A,'RAW2'!A4693)</f>
        <v>46107859</v>
      </c>
      <c r="I4693" s="1" t="str">
        <f>VLOOKUP(A4693,'volatile collection data'!$G$6:$H$69,2,FALSE)</f>
        <v>A</v>
      </c>
      <c r="J4693" s="1">
        <f>VLOOKUP(A4693,'volatile collection data'!$G$6:$I$69,3,FALSE)</f>
        <v>9</v>
      </c>
      <c r="K4693" s="1" t="str">
        <f>VLOOKUP(A4693,'volatile collection data'!$G$6:$N$69,8,FALSE)</f>
        <v>4A</v>
      </c>
      <c r="L4693" s="1">
        <f>VLOOKUP(A4693,'volatile collection data'!$G$6:$J$69,4,FALSE)</f>
        <v>4.32</v>
      </c>
      <c r="M4693" s="1">
        <f>VLOOKUP($A4693,'volatile collection data'!$G$6:$M$69,6,FALSE)</f>
        <v>9</v>
      </c>
      <c r="N4693" s="1">
        <f>VLOOKUP($A4693,'volatile collection data'!$G$6:$M$69,7,FALSE)</f>
        <v>4.32</v>
      </c>
      <c r="O4693" s="1">
        <f>VLOOKUP(A4693,'volatile collection data'!$G$6:$K$69,5,FALSE)</f>
        <v>1</v>
      </c>
      <c r="P4693" s="1" t="str">
        <f t="shared" si="441"/>
        <v>9A</v>
      </c>
      <c r="Q4693">
        <f t="shared" si="439"/>
        <v>0.34370960751767649</v>
      </c>
      <c r="R4693" t="str">
        <f t="shared" si="442"/>
        <v>4A_1-A&amp;4.32%4.32@9</v>
      </c>
      <c r="S4693" t="str">
        <f t="shared" si="443"/>
        <v>9A-4A-VCS-Loc-22</v>
      </c>
      <c r="T4693" t="str">
        <f>IFERROR(IF(VLOOKUP(S4693,Bad!$A:$A,1,FALSE)='RAW2'!S4693,"yes","no"),"no")</f>
        <v>no</v>
      </c>
      <c r="U4693" t="str">
        <f>IFERROR(VLOOKUP(F4693,compounds!$A:$B,2,FALSE),"")</f>
        <v/>
      </c>
      <c r="V4693" t="str">
        <f>VLOOKUP(B4693,'volatile collection data'!$O:$P,2,FALSE)</f>
        <v>24.apr.22 4</v>
      </c>
    </row>
    <row r="4694" spans="1:22" x14ac:dyDescent="0.2">
      <c r="A4694" t="s">
        <v>400</v>
      </c>
      <c r="B4694" s="1" t="str">
        <f t="shared" si="440"/>
        <v>9A</v>
      </c>
      <c r="C4694">
        <v>21.324999999999999</v>
      </c>
      <c r="D4694">
        <f t="shared" si="438"/>
        <v>21.33</v>
      </c>
      <c r="E4694">
        <f>VLOOKUP(D4694,'Peak Combiner'!$A$5:$D$4980,4,FALSE)</f>
        <v>21.28</v>
      </c>
      <c r="F4694">
        <f>IFERROR(VLOOKUP(D4694,rt_comb!$A:$B,2,FALSE),D4694)</f>
        <v>21.33</v>
      </c>
      <c r="G4694">
        <v>12925792</v>
      </c>
      <c r="H4694">
        <f>SUMIFS($G:$G,$E:$E,18.51,'RAW2'!$A:$A,'RAW2'!A4694)</f>
        <v>46107859</v>
      </c>
      <c r="I4694" s="1" t="str">
        <f>VLOOKUP(A4694,'volatile collection data'!$G$6:$H$69,2,FALSE)</f>
        <v>A</v>
      </c>
      <c r="J4694" s="1">
        <f>VLOOKUP(A4694,'volatile collection data'!$G$6:$I$69,3,FALSE)</f>
        <v>9</v>
      </c>
      <c r="K4694" s="1" t="str">
        <f>VLOOKUP(A4694,'volatile collection data'!$G$6:$N$69,8,FALSE)</f>
        <v>4A</v>
      </c>
      <c r="L4694" s="1">
        <f>VLOOKUP(A4694,'volatile collection data'!$G$6:$J$69,4,FALSE)</f>
        <v>4.32</v>
      </c>
      <c r="M4694" s="1">
        <f>VLOOKUP($A4694,'volatile collection data'!$G$6:$M$69,6,FALSE)</f>
        <v>9</v>
      </c>
      <c r="N4694" s="1">
        <f>VLOOKUP($A4694,'volatile collection data'!$G$6:$M$69,7,FALSE)</f>
        <v>4.32</v>
      </c>
      <c r="O4694" s="1">
        <f>VLOOKUP(A4694,'volatile collection data'!$G$6:$K$69,5,FALSE)</f>
        <v>1</v>
      </c>
      <c r="P4694" s="1" t="str">
        <f t="shared" si="441"/>
        <v>9A</v>
      </c>
      <c r="Q4694">
        <f t="shared" si="439"/>
        <v>0.32446545408684901</v>
      </c>
      <c r="R4694" t="str">
        <f t="shared" si="442"/>
        <v>4A_1-A&amp;4.32%4.32@9</v>
      </c>
      <c r="S4694" t="str">
        <f t="shared" si="443"/>
        <v>9A-4A-VCS-Loc-22</v>
      </c>
      <c r="T4694" t="str">
        <f>IFERROR(IF(VLOOKUP(S4694,Bad!$A:$A,1,FALSE)='RAW2'!S4694,"yes","no"),"no")</f>
        <v>no</v>
      </c>
      <c r="U4694" t="str">
        <f>IFERROR(VLOOKUP(F4694,compounds!$A:$B,2,FALSE),"")</f>
        <v/>
      </c>
      <c r="V4694" t="str">
        <f>VLOOKUP(B4694,'volatile collection data'!$O:$P,2,FALSE)</f>
        <v>24.apr.22 4</v>
      </c>
    </row>
    <row r="4695" spans="1:22" x14ac:dyDescent="0.2">
      <c r="A4695" t="s">
        <v>400</v>
      </c>
      <c r="B4695" s="1" t="str">
        <f t="shared" si="440"/>
        <v>9A</v>
      </c>
      <c r="C4695">
        <v>21.568000000000001</v>
      </c>
      <c r="D4695">
        <f t="shared" si="438"/>
        <v>21.57</v>
      </c>
      <c r="E4695">
        <f>VLOOKUP(D4695,'Peak Combiner'!$A$5:$D$4980,4,FALSE)</f>
        <v>21.57</v>
      </c>
      <c r="F4695">
        <f>IFERROR(VLOOKUP(D4695,rt_comb!$A:$B,2,FALSE),D4695)</f>
        <v>21.57</v>
      </c>
      <c r="G4695">
        <v>1377101</v>
      </c>
      <c r="H4695">
        <f>SUMIFS($G:$G,$E:$E,18.51,'RAW2'!$A:$A,'RAW2'!A4695)</f>
        <v>46107859</v>
      </c>
      <c r="I4695" s="1" t="str">
        <f>VLOOKUP(A4695,'volatile collection data'!$G$6:$H$69,2,FALSE)</f>
        <v>A</v>
      </c>
      <c r="J4695" s="1">
        <f>VLOOKUP(A4695,'volatile collection data'!$G$6:$I$69,3,FALSE)</f>
        <v>9</v>
      </c>
      <c r="K4695" s="1" t="str">
        <f>VLOOKUP(A4695,'volatile collection data'!$G$6:$N$69,8,FALSE)</f>
        <v>4A</v>
      </c>
      <c r="L4695" s="1">
        <f>VLOOKUP(A4695,'volatile collection data'!$G$6:$J$69,4,FALSE)</f>
        <v>4.32</v>
      </c>
      <c r="M4695" s="1">
        <f>VLOOKUP($A4695,'volatile collection data'!$G$6:$M$69,6,FALSE)</f>
        <v>9</v>
      </c>
      <c r="N4695" s="1">
        <f>VLOOKUP($A4695,'volatile collection data'!$G$6:$M$69,7,FALSE)</f>
        <v>4.32</v>
      </c>
      <c r="O4695" s="1">
        <f>VLOOKUP(A4695,'volatile collection data'!$G$6:$K$69,5,FALSE)</f>
        <v>1</v>
      </c>
      <c r="P4695" s="1" t="str">
        <f t="shared" si="441"/>
        <v>9A</v>
      </c>
      <c r="Q4695">
        <f t="shared" si="439"/>
        <v>3.4568226170470159E-2</v>
      </c>
      <c r="R4695" t="str">
        <f t="shared" si="442"/>
        <v>4A_1-A&amp;4.32%4.32@9</v>
      </c>
      <c r="S4695" t="str">
        <f t="shared" si="443"/>
        <v>9A-4A-VCS-Loc-22</v>
      </c>
      <c r="T4695" t="str">
        <f>IFERROR(IF(VLOOKUP(S4695,Bad!$A:$A,1,FALSE)='RAW2'!S4695,"yes","no"),"no")</f>
        <v>no</v>
      </c>
      <c r="U4695" t="str">
        <f>IFERROR(VLOOKUP(F4695,compounds!$A:$B,2,FALSE),"")</f>
        <v/>
      </c>
      <c r="V4695" t="str">
        <f>VLOOKUP(B4695,'volatile collection data'!$O:$P,2,FALSE)</f>
        <v>24.apr.22 4</v>
      </c>
    </row>
    <row r="4696" spans="1:22" x14ac:dyDescent="0.2">
      <c r="A4696" t="s">
        <v>400</v>
      </c>
      <c r="B4696" s="1" t="str">
        <f t="shared" si="440"/>
        <v>9A</v>
      </c>
      <c r="C4696">
        <v>22.71</v>
      </c>
      <c r="D4696">
        <f t="shared" si="438"/>
        <v>22.71</v>
      </c>
      <c r="E4696">
        <f>VLOOKUP(D4696,'Peak Combiner'!$A$5:$D$4980,4,FALSE)</f>
        <v>22.71</v>
      </c>
      <c r="F4696">
        <f>IFERROR(VLOOKUP(D4696,rt_comb!$A:$B,2,FALSE),D4696)</f>
        <v>22.71</v>
      </c>
      <c r="G4696">
        <v>22892205</v>
      </c>
      <c r="H4696">
        <f>SUMIFS($G:$G,$E:$E,18.51,'RAW2'!$A:$A,'RAW2'!A4696)</f>
        <v>46107859</v>
      </c>
      <c r="I4696" s="1" t="str">
        <f>VLOOKUP(A4696,'volatile collection data'!$G$6:$H$69,2,FALSE)</f>
        <v>A</v>
      </c>
      <c r="J4696" s="1">
        <f>VLOOKUP(A4696,'volatile collection data'!$G$6:$I$69,3,FALSE)</f>
        <v>9</v>
      </c>
      <c r="K4696" s="1" t="str">
        <f>VLOOKUP(A4696,'volatile collection data'!$G$6:$N$69,8,FALSE)</f>
        <v>4A</v>
      </c>
      <c r="L4696" s="1">
        <f>VLOOKUP(A4696,'volatile collection data'!$G$6:$J$69,4,FALSE)</f>
        <v>4.32</v>
      </c>
      <c r="M4696" s="1">
        <f>VLOOKUP($A4696,'volatile collection data'!$G$6:$M$69,6,FALSE)</f>
        <v>9</v>
      </c>
      <c r="N4696" s="1">
        <f>VLOOKUP($A4696,'volatile collection data'!$G$6:$M$69,7,FALSE)</f>
        <v>4.32</v>
      </c>
      <c r="O4696" s="1">
        <f>VLOOKUP(A4696,'volatile collection data'!$G$6:$K$69,5,FALSE)</f>
        <v>1</v>
      </c>
      <c r="P4696" s="1" t="str">
        <f t="shared" si="441"/>
        <v>9A</v>
      </c>
      <c r="Q4696">
        <f t="shared" si="439"/>
        <v>0.57464406748725605</v>
      </c>
      <c r="R4696" t="str">
        <f t="shared" si="442"/>
        <v>4A_1-A&amp;4.32%4.32@9</v>
      </c>
      <c r="S4696" t="str">
        <f t="shared" si="443"/>
        <v>9A-4A-VCS-Loc-22</v>
      </c>
      <c r="T4696" t="str">
        <f>IFERROR(IF(VLOOKUP(S4696,Bad!$A:$A,1,FALSE)='RAW2'!S4696,"yes","no"),"no")</f>
        <v>no</v>
      </c>
      <c r="U4696" t="str">
        <f>IFERROR(VLOOKUP(F4696,compounds!$A:$B,2,FALSE),"")</f>
        <v/>
      </c>
      <c r="V4696" t="str">
        <f>VLOOKUP(B4696,'volatile collection data'!$O:$P,2,FALSE)</f>
        <v>24.apr.22 4</v>
      </c>
    </row>
    <row r="4697" spans="1:22" x14ac:dyDescent="0.2">
      <c r="A4697" t="s">
        <v>400</v>
      </c>
      <c r="B4697" s="1" t="str">
        <f t="shared" si="440"/>
        <v>9A</v>
      </c>
      <c r="C4697">
        <v>23.14</v>
      </c>
      <c r="D4697">
        <f t="shared" si="438"/>
        <v>23.14</v>
      </c>
      <c r="E4697">
        <f>VLOOKUP(D4697,'Peak Combiner'!$A$5:$D$4980,4,FALSE)</f>
        <v>23.14</v>
      </c>
      <c r="F4697">
        <f>IFERROR(VLOOKUP(D4697,rt_comb!$A:$B,2,FALSE),D4697)</f>
        <v>23.14</v>
      </c>
      <c r="G4697">
        <v>2222151</v>
      </c>
      <c r="H4697">
        <f>SUMIFS($G:$G,$E:$E,18.51,'RAW2'!$A:$A,'RAW2'!A4697)</f>
        <v>46107859</v>
      </c>
      <c r="I4697" s="1" t="str">
        <f>VLOOKUP(A4697,'volatile collection data'!$G$6:$H$69,2,FALSE)</f>
        <v>A</v>
      </c>
      <c r="J4697" s="1">
        <f>VLOOKUP(A4697,'volatile collection data'!$G$6:$I$69,3,FALSE)</f>
        <v>9</v>
      </c>
      <c r="K4697" s="1" t="str">
        <f>VLOOKUP(A4697,'volatile collection data'!$G$6:$N$69,8,FALSE)</f>
        <v>4A</v>
      </c>
      <c r="L4697" s="1">
        <f>VLOOKUP(A4697,'volatile collection data'!$G$6:$J$69,4,FALSE)</f>
        <v>4.32</v>
      </c>
      <c r="M4697" s="1">
        <f>VLOOKUP($A4697,'volatile collection data'!$G$6:$M$69,6,FALSE)</f>
        <v>9</v>
      </c>
      <c r="N4697" s="1">
        <f>VLOOKUP($A4697,'volatile collection data'!$G$6:$M$69,7,FALSE)</f>
        <v>4.32</v>
      </c>
      <c r="O4697" s="1">
        <f>VLOOKUP(A4697,'volatile collection data'!$G$6:$K$69,5,FALSE)</f>
        <v>1</v>
      </c>
      <c r="P4697" s="1" t="str">
        <f t="shared" si="441"/>
        <v>9A</v>
      </c>
      <c r="Q4697">
        <f t="shared" si="439"/>
        <v>5.5780816623425898E-2</v>
      </c>
      <c r="R4697" t="str">
        <f t="shared" si="442"/>
        <v>4A_1-A&amp;4.32%4.32@9</v>
      </c>
      <c r="S4697" t="str">
        <f t="shared" si="443"/>
        <v>9A-4A-VCS-Loc-22</v>
      </c>
      <c r="T4697" t="str">
        <f>IFERROR(IF(VLOOKUP(S4697,Bad!$A:$A,1,FALSE)='RAW2'!S4697,"yes","no"),"no")</f>
        <v>no</v>
      </c>
      <c r="U4697" t="str">
        <f>IFERROR(VLOOKUP(F4697,compounds!$A:$B,2,FALSE),"")</f>
        <v/>
      </c>
      <c r="V4697" t="str">
        <f>VLOOKUP(B4697,'volatile collection data'!$O:$P,2,FALSE)</f>
        <v>24.apr.22 4</v>
      </c>
    </row>
    <row r="4698" spans="1:22" x14ac:dyDescent="0.2">
      <c r="A4698" t="s">
        <v>400</v>
      </c>
      <c r="B4698" s="1" t="str">
        <f t="shared" si="440"/>
        <v>9A</v>
      </c>
      <c r="C4698">
        <v>23.327000000000002</v>
      </c>
      <c r="D4698">
        <f t="shared" si="438"/>
        <v>23.33</v>
      </c>
      <c r="E4698">
        <f>VLOOKUP(D4698,'Peak Combiner'!$A$5:$D$4980,4,FALSE)</f>
        <v>23.32</v>
      </c>
      <c r="F4698">
        <f>IFERROR(VLOOKUP(D4698,rt_comb!$A:$B,2,FALSE),D4698)</f>
        <v>23.33</v>
      </c>
      <c r="G4698">
        <v>7027030</v>
      </c>
      <c r="H4698">
        <f>SUMIFS($G:$G,$E:$E,18.51,'RAW2'!$A:$A,'RAW2'!A4698)</f>
        <v>46107859</v>
      </c>
      <c r="I4698" s="1" t="str">
        <f>VLOOKUP(A4698,'volatile collection data'!$G$6:$H$69,2,FALSE)</f>
        <v>A</v>
      </c>
      <c r="J4698" s="1">
        <f>VLOOKUP(A4698,'volatile collection data'!$G$6:$I$69,3,FALSE)</f>
        <v>9</v>
      </c>
      <c r="K4698" s="1" t="str">
        <f>VLOOKUP(A4698,'volatile collection data'!$G$6:$N$69,8,FALSE)</f>
        <v>4A</v>
      </c>
      <c r="L4698" s="1">
        <f>VLOOKUP(A4698,'volatile collection data'!$G$6:$J$69,4,FALSE)</f>
        <v>4.32</v>
      </c>
      <c r="M4698" s="1">
        <f>VLOOKUP($A4698,'volatile collection data'!$G$6:$M$69,6,FALSE)</f>
        <v>9</v>
      </c>
      <c r="N4698" s="1">
        <f>VLOOKUP($A4698,'volatile collection data'!$G$6:$M$69,7,FALSE)</f>
        <v>4.32</v>
      </c>
      <c r="O4698" s="1">
        <f>VLOOKUP(A4698,'volatile collection data'!$G$6:$K$69,5,FALSE)</f>
        <v>1</v>
      </c>
      <c r="P4698" s="1" t="str">
        <f t="shared" si="441"/>
        <v>9A</v>
      </c>
      <c r="Q4698">
        <f t="shared" si="439"/>
        <v>0.17639371574538029</v>
      </c>
      <c r="R4698" t="str">
        <f t="shared" si="442"/>
        <v>4A_1-A&amp;4.32%4.32@9</v>
      </c>
      <c r="S4698" t="str">
        <f t="shared" si="443"/>
        <v>9A-4A-VCS-Loc-22</v>
      </c>
      <c r="T4698" t="str">
        <f>IFERROR(IF(VLOOKUP(S4698,Bad!$A:$A,1,FALSE)='RAW2'!S4698,"yes","no"),"no")</f>
        <v>no</v>
      </c>
      <c r="U4698" t="str">
        <f>IFERROR(VLOOKUP(F4698,compounds!$A:$B,2,FALSE),"")</f>
        <v/>
      </c>
      <c r="V4698" t="str">
        <f>VLOOKUP(B4698,'volatile collection data'!$O:$P,2,FALSE)</f>
        <v>24.apr.22 4</v>
      </c>
    </row>
    <row r="4699" spans="1:22" x14ac:dyDescent="0.2">
      <c r="A4699" t="s">
        <v>400</v>
      </c>
      <c r="B4699" s="1" t="str">
        <f t="shared" si="440"/>
        <v>9A</v>
      </c>
      <c r="C4699">
        <v>23.457000000000001</v>
      </c>
      <c r="D4699">
        <f t="shared" si="438"/>
        <v>23.46</v>
      </c>
      <c r="E4699">
        <f>VLOOKUP(D4699,'Peak Combiner'!$A$5:$D$4980,4,FALSE)</f>
        <v>23.46</v>
      </c>
      <c r="F4699">
        <f>IFERROR(VLOOKUP(D4699,rt_comb!$A:$B,2,FALSE),D4699)</f>
        <v>23.46</v>
      </c>
      <c r="G4699">
        <v>2310042</v>
      </c>
      <c r="H4699">
        <f>SUMIFS($G:$G,$E:$E,18.51,'RAW2'!$A:$A,'RAW2'!A4699)</f>
        <v>46107859</v>
      </c>
      <c r="I4699" s="1" t="str">
        <f>VLOOKUP(A4699,'volatile collection data'!$G$6:$H$69,2,FALSE)</f>
        <v>A</v>
      </c>
      <c r="J4699" s="1">
        <f>VLOOKUP(A4699,'volatile collection data'!$G$6:$I$69,3,FALSE)</f>
        <v>9</v>
      </c>
      <c r="K4699" s="1" t="str">
        <f>VLOOKUP(A4699,'volatile collection data'!$G$6:$N$69,8,FALSE)</f>
        <v>4A</v>
      </c>
      <c r="L4699" s="1">
        <f>VLOOKUP(A4699,'volatile collection data'!$G$6:$J$69,4,FALSE)</f>
        <v>4.32</v>
      </c>
      <c r="M4699" s="1">
        <f>VLOOKUP($A4699,'volatile collection data'!$G$6:$M$69,6,FALSE)</f>
        <v>9</v>
      </c>
      <c r="N4699" s="1">
        <f>VLOOKUP($A4699,'volatile collection data'!$G$6:$M$69,7,FALSE)</f>
        <v>4.32</v>
      </c>
      <c r="O4699" s="1">
        <f>VLOOKUP(A4699,'volatile collection data'!$G$6:$K$69,5,FALSE)</f>
        <v>1</v>
      </c>
      <c r="P4699" s="1" t="str">
        <f t="shared" si="441"/>
        <v>9A</v>
      </c>
      <c r="Q4699">
        <f t="shared" si="439"/>
        <v>5.798707162313093E-2</v>
      </c>
      <c r="R4699" t="str">
        <f t="shared" si="442"/>
        <v>4A_1-A&amp;4.32%4.32@9</v>
      </c>
      <c r="S4699" t="str">
        <f t="shared" si="443"/>
        <v>9A-4A-VCS-Loc-22</v>
      </c>
      <c r="T4699" t="str">
        <f>IFERROR(IF(VLOOKUP(S4699,Bad!$A:$A,1,FALSE)='RAW2'!S4699,"yes","no"),"no")</f>
        <v>no</v>
      </c>
      <c r="U4699" t="str">
        <f>IFERROR(VLOOKUP(F4699,compounds!$A:$B,2,FALSE),"")</f>
        <v/>
      </c>
      <c r="V4699" t="str">
        <f>VLOOKUP(B4699,'volatile collection data'!$O:$P,2,FALSE)</f>
        <v>24.apr.22 4</v>
      </c>
    </row>
    <row r="4700" spans="1:22" x14ac:dyDescent="0.2">
      <c r="A4700" t="s">
        <v>400</v>
      </c>
      <c r="B4700" s="1" t="str">
        <f t="shared" si="440"/>
        <v>9A</v>
      </c>
      <c r="C4700">
        <v>23.593</v>
      </c>
      <c r="D4700">
        <f t="shared" si="438"/>
        <v>23.59</v>
      </c>
      <c r="E4700">
        <f>VLOOKUP(D4700,'Peak Combiner'!$A$5:$D$4980,4,FALSE)</f>
        <v>23.59</v>
      </c>
      <c r="F4700">
        <f>IFERROR(VLOOKUP(D4700,rt_comb!$A:$B,2,FALSE),D4700)</f>
        <v>23.59</v>
      </c>
      <c r="G4700">
        <v>5851024</v>
      </c>
      <c r="H4700">
        <f>SUMIFS($G:$G,$E:$E,18.51,'RAW2'!$A:$A,'RAW2'!A4700)</f>
        <v>46107859</v>
      </c>
      <c r="I4700" s="1" t="str">
        <f>VLOOKUP(A4700,'volatile collection data'!$G$6:$H$69,2,FALSE)</f>
        <v>A</v>
      </c>
      <c r="J4700" s="1">
        <f>VLOOKUP(A4700,'volatile collection data'!$G$6:$I$69,3,FALSE)</f>
        <v>9</v>
      </c>
      <c r="K4700" s="1" t="str">
        <f>VLOOKUP(A4700,'volatile collection data'!$G$6:$N$69,8,FALSE)</f>
        <v>4A</v>
      </c>
      <c r="L4700" s="1">
        <f>VLOOKUP(A4700,'volatile collection data'!$G$6:$J$69,4,FALSE)</f>
        <v>4.32</v>
      </c>
      <c r="M4700" s="1">
        <f>VLOOKUP($A4700,'volatile collection data'!$G$6:$M$69,6,FALSE)</f>
        <v>9</v>
      </c>
      <c r="N4700" s="1">
        <f>VLOOKUP($A4700,'volatile collection data'!$G$6:$M$69,7,FALSE)</f>
        <v>4.32</v>
      </c>
      <c r="O4700" s="1">
        <f>VLOOKUP(A4700,'volatile collection data'!$G$6:$K$69,5,FALSE)</f>
        <v>1</v>
      </c>
      <c r="P4700" s="1" t="str">
        <f t="shared" si="441"/>
        <v>9A</v>
      </c>
      <c r="Q4700">
        <f t="shared" si="439"/>
        <v>0.14687341085428665</v>
      </c>
      <c r="R4700" t="str">
        <f t="shared" si="442"/>
        <v>4A_1-A&amp;4.32%4.32@9</v>
      </c>
      <c r="S4700" t="str">
        <f t="shared" si="443"/>
        <v>9A-4A-VCS-Loc-22</v>
      </c>
      <c r="T4700" t="str">
        <f>IFERROR(IF(VLOOKUP(S4700,Bad!$A:$A,1,FALSE)='RAW2'!S4700,"yes","no"),"no")</f>
        <v>no</v>
      </c>
      <c r="U4700" t="str">
        <f>IFERROR(VLOOKUP(F4700,compounds!$A:$B,2,FALSE),"")</f>
        <v/>
      </c>
      <c r="V4700" t="str">
        <f>VLOOKUP(B4700,'volatile collection data'!$O:$P,2,FALSE)</f>
        <v>24.apr.22 4</v>
      </c>
    </row>
    <row r="4701" spans="1:22" x14ac:dyDescent="0.2">
      <c r="A4701" t="s">
        <v>400</v>
      </c>
      <c r="B4701" s="1" t="str">
        <f t="shared" si="440"/>
        <v>9A</v>
      </c>
      <c r="C4701">
        <v>24.096</v>
      </c>
      <c r="D4701">
        <f t="shared" si="438"/>
        <v>24.1</v>
      </c>
      <c r="E4701">
        <f>VLOOKUP(D4701,'Peak Combiner'!$A$5:$D$4980,4,FALSE)</f>
        <v>24.1</v>
      </c>
      <c r="F4701">
        <f>IFERROR(VLOOKUP(D4701,rt_comb!$A:$B,2,FALSE),D4701)</f>
        <v>24.1</v>
      </c>
      <c r="G4701">
        <v>3618605</v>
      </c>
      <c r="H4701">
        <f>SUMIFS($G:$G,$E:$E,18.51,'RAW2'!$A:$A,'RAW2'!A4701)</f>
        <v>46107859</v>
      </c>
      <c r="I4701" s="1" t="str">
        <f>VLOOKUP(A4701,'volatile collection data'!$G$6:$H$69,2,FALSE)</f>
        <v>A</v>
      </c>
      <c r="J4701" s="1">
        <f>VLOOKUP(A4701,'volatile collection data'!$G$6:$I$69,3,FALSE)</f>
        <v>9</v>
      </c>
      <c r="K4701" s="1" t="str">
        <f>VLOOKUP(A4701,'volatile collection data'!$G$6:$N$69,8,FALSE)</f>
        <v>4A</v>
      </c>
      <c r="L4701" s="1">
        <f>VLOOKUP(A4701,'volatile collection data'!$G$6:$J$69,4,FALSE)</f>
        <v>4.32</v>
      </c>
      <c r="M4701" s="1">
        <f>VLOOKUP($A4701,'volatile collection data'!$G$6:$M$69,6,FALSE)</f>
        <v>9</v>
      </c>
      <c r="N4701" s="1">
        <f>VLOOKUP($A4701,'volatile collection data'!$G$6:$M$69,7,FALSE)</f>
        <v>4.32</v>
      </c>
      <c r="O4701" s="1">
        <f>VLOOKUP(A4701,'volatile collection data'!$G$6:$K$69,5,FALSE)</f>
        <v>1</v>
      </c>
      <c r="P4701" s="1" t="str">
        <f t="shared" si="441"/>
        <v>9A</v>
      </c>
      <c r="Q4701">
        <f t="shared" si="439"/>
        <v>9.0834845128711816E-2</v>
      </c>
      <c r="R4701" t="str">
        <f t="shared" si="442"/>
        <v>4A_1-A&amp;4.32%4.32@9</v>
      </c>
      <c r="S4701" t="str">
        <f t="shared" si="443"/>
        <v>9A-4A-VCS-Loc-22</v>
      </c>
      <c r="T4701" t="str">
        <f>IFERROR(IF(VLOOKUP(S4701,Bad!$A:$A,1,FALSE)='RAW2'!S4701,"yes","no"),"no")</f>
        <v>no</v>
      </c>
      <c r="U4701" t="str">
        <f>IFERROR(VLOOKUP(F4701,compounds!$A:$B,2,FALSE),"")</f>
        <v/>
      </c>
      <c r="V4701" t="str">
        <f>VLOOKUP(B4701,'volatile collection data'!$O:$P,2,FALSE)</f>
        <v>24.apr.22 4</v>
      </c>
    </row>
    <row r="4702" spans="1:22" x14ac:dyDescent="0.2">
      <c r="A4702" t="s">
        <v>400</v>
      </c>
      <c r="B4702" s="1" t="str">
        <f t="shared" si="440"/>
        <v>9A</v>
      </c>
      <c r="C4702">
        <v>25.282</v>
      </c>
      <c r="D4702">
        <f t="shared" si="438"/>
        <v>25.28</v>
      </c>
      <c r="E4702">
        <f>VLOOKUP(D4702,'Peak Combiner'!$A$5:$D$4980,4,FALSE)</f>
        <v>25.28</v>
      </c>
      <c r="F4702">
        <f>IFERROR(VLOOKUP(D4702,rt_comb!$A:$B,2,FALSE),D4702)</f>
        <v>25.28</v>
      </c>
      <c r="G4702">
        <v>6642831</v>
      </c>
      <c r="H4702">
        <f>SUMIFS($G:$G,$E:$E,18.51,'RAW2'!$A:$A,'RAW2'!A4702)</f>
        <v>46107859</v>
      </c>
      <c r="I4702" s="1" t="str">
        <f>VLOOKUP(A4702,'volatile collection data'!$G$6:$H$69,2,FALSE)</f>
        <v>A</v>
      </c>
      <c r="J4702" s="1">
        <f>VLOOKUP(A4702,'volatile collection data'!$G$6:$I$69,3,FALSE)</f>
        <v>9</v>
      </c>
      <c r="K4702" s="1" t="str">
        <f>VLOOKUP(A4702,'volatile collection data'!$G$6:$N$69,8,FALSE)</f>
        <v>4A</v>
      </c>
      <c r="L4702" s="1">
        <f>VLOOKUP(A4702,'volatile collection data'!$G$6:$J$69,4,FALSE)</f>
        <v>4.32</v>
      </c>
      <c r="M4702" s="1">
        <f>VLOOKUP($A4702,'volatile collection data'!$G$6:$M$69,6,FALSE)</f>
        <v>9</v>
      </c>
      <c r="N4702" s="1">
        <f>VLOOKUP($A4702,'volatile collection data'!$G$6:$M$69,7,FALSE)</f>
        <v>4.32</v>
      </c>
      <c r="O4702" s="1">
        <f>VLOOKUP(A4702,'volatile collection data'!$G$6:$K$69,5,FALSE)</f>
        <v>1</v>
      </c>
      <c r="P4702" s="1" t="str">
        <f t="shared" si="441"/>
        <v>9A</v>
      </c>
      <c r="Q4702">
        <f t="shared" si="439"/>
        <v>0.16674948636317197</v>
      </c>
      <c r="R4702" t="str">
        <f t="shared" si="442"/>
        <v>4A_1-A&amp;4.32%4.32@9</v>
      </c>
      <c r="S4702" t="str">
        <f t="shared" si="443"/>
        <v>9A-4A-VCS-Loc-22</v>
      </c>
      <c r="T4702" t="str">
        <f>IFERROR(IF(VLOOKUP(S4702,Bad!$A:$A,1,FALSE)='RAW2'!S4702,"yes","no"),"no")</f>
        <v>no</v>
      </c>
      <c r="U4702" t="str">
        <f>IFERROR(VLOOKUP(F4702,compounds!$A:$B,2,FALSE),"")</f>
        <v/>
      </c>
      <c r="V4702" t="str">
        <f>VLOOKUP(B4702,'volatile collection data'!$O:$P,2,FALSE)</f>
        <v>24.apr.22 4</v>
      </c>
    </row>
    <row r="4703" spans="1:22" x14ac:dyDescent="0.2">
      <c r="A4703" t="s">
        <v>400</v>
      </c>
      <c r="B4703" s="1" t="str">
        <f t="shared" si="440"/>
        <v>9A</v>
      </c>
      <c r="C4703">
        <v>25.626999999999999</v>
      </c>
      <c r="D4703">
        <f t="shared" si="438"/>
        <v>25.63</v>
      </c>
      <c r="E4703">
        <f>VLOOKUP(D4703,'Peak Combiner'!$A$5:$D$4980,4,FALSE)</f>
        <v>25.62</v>
      </c>
      <c r="F4703">
        <f>IFERROR(VLOOKUP(D4703,rt_comb!$A:$B,2,FALSE),D4703)</f>
        <v>25.63</v>
      </c>
      <c r="G4703">
        <v>6970748</v>
      </c>
      <c r="H4703">
        <f>SUMIFS($G:$G,$E:$E,18.51,'RAW2'!$A:$A,'RAW2'!A4703)</f>
        <v>46107859</v>
      </c>
      <c r="I4703" s="1" t="str">
        <f>VLOOKUP(A4703,'volatile collection data'!$G$6:$H$69,2,FALSE)</f>
        <v>A</v>
      </c>
      <c r="J4703" s="1">
        <f>VLOOKUP(A4703,'volatile collection data'!$G$6:$I$69,3,FALSE)</f>
        <v>9</v>
      </c>
      <c r="K4703" s="1" t="str">
        <f>VLOOKUP(A4703,'volatile collection data'!$G$6:$N$69,8,FALSE)</f>
        <v>4A</v>
      </c>
      <c r="L4703" s="1">
        <f>VLOOKUP(A4703,'volatile collection data'!$G$6:$J$69,4,FALSE)</f>
        <v>4.32</v>
      </c>
      <c r="M4703" s="1">
        <f>VLOOKUP($A4703,'volatile collection data'!$G$6:$M$69,6,FALSE)</f>
        <v>9</v>
      </c>
      <c r="N4703" s="1">
        <f>VLOOKUP($A4703,'volatile collection data'!$G$6:$M$69,7,FALSE)</f>
        <v>4.32</v>
      </c>
      <c r="O4703" s="1">
        <f>VLOOKUP(A4703,'volatile collection data'!$G$6:$K$69,5,FALSE)</f>
        <v>1</v>
      </c>
      <c r="P4703" s="1" t="str">
        <f t="shared" si="441"/>
        <v>9A</v>
      </c>
      <c r="Q4703">
        <f t="shared" si="439"/>
        <v>0.17498091530058615</v>
      </c>
      <c r="R4703" t="str">
        <f t="shared" si="442"/>
        <v>4A_1-A&amp;4.32%4.32@9</v>
      </c>
      <c r="S4703" t="str">
        <f t="shared" si="443"/>
        <v>9A-4A-VCS-Loc-22</v>
      </c>
      <c r="T4703" t="str">
        <f>IFERROR(IF(VLOOKUP(S4703,Bad!$A:$A,1,FALSE)='RAW2'!S4703,"yes","no"),"no")</f>
        <v>no</v>
      </c>
      <c r="U4703" t="str">
        <f>IFERROR(VLOOKUP(F4703,compounds!$A:$B,2,FALSE),"")</f>
        <v/>
      </c>
      <c r="V4703" t="str">
        <f>VLOOKUP(B4703,'volatile collection data'!$O:$P,2,FALSE)</f>
        <v>24.apr.22 4</v>
      </c>
    </row>
    <row r="4704" spans="1:22" x14ac:dyDescent="0.2">
      <c r="A4704" t="s">
        <v>400</v>
      </c>
      <c r="B4704" s="1" t="str">
        <f t="shared" si="440"/>
        <v>9A</v>
      </c>
      <c r="C4704">
        <v>25.678999999999998</v>
      </c>
      <c r="D4704">
        <f t="shared" si="438"/>
        <v>25.68</v>
      </c>
      <c r="E4704">
        <f>VLOOKUP(D4704,'Peak Combiner'!$A$5:$D$4980,4,FALSE)</f>
        <v>25.67</v>
      </c>
      <c r="F4704">
        <f>IFERROR(VLOOKUP(D4704,rt_comb!$A:$B,2,FALSE),D4704)</f>
        <v>25.68</v>
      </c>
      <c r="G4704">
        <v>3639358</v>
      </c>
      <c r="H4704">
        <f>SUMIFS($G:$G,$E:$E,18.51,'RAW2'!$A:$A,'RAW2'!A4704)</f>
        <v>46107859</v>
      </c>
      <c r="I4704" s="1" t="str">
        <f>VLOOKUP(A4704,'volatile collection data'!$G$6:$H$69,2,FALSE)</f>
        <v>A</v>
      </c>
      <c r="J4704" s="1">
        <f>VLOOKUP(A4704,'volatile collection data'!$G$6:$I$69,3,FALSE)</f>
        <v>9</v>
      </c>
      <c r="K4704" s="1" t="str">
        <f>VLOOKUP(A4704,'volatile collection data'!$G$6:$N$69,8,FALSE)</f>
        <v>4A</v>
      </c>
      <c r="L4704" s="1">
        <f>VLOOKUP(A4704,'volatile collection data'!$G$6:$J$69,4,FALSE)</f>
        <v>4.32</v>
      </c>
      <c r="M4704" s="1">
        <f>VLOOKUP($A4704,'volatile collection data'!$G$6:$M$69,6,FALSE)</f>
        <v>9</v>
      </c>
      <c r="N4704" s="1">
        <f>VLOOKUP($A4704,'volatile collection data'!$G$6:$M$69,7,FALSE)</f>
        <v>4.32</v>
      </c>
      <c r="O4704" s="1">
        <f>VLOOKUP(A4704,'volatile collection data'!$G$6:$K$69,5,FALSE)</f>
        <v>1</v>
      </c>
      <c r="P4704" s="1" t="str">
        <f t="shared" si="441"/>
        <v>9A</v>
      </c>
      <c r="Q4704">
        <f t="shared" si="439"/>
        <v>9.1355790504334788E-2</v>
      </c>
      <c r="R4704" t="str">
        <f t="shared" si="442"/>
        <v>4A_1-A&amp;4.32%4.32@9</v>
      </c>
      <c r="S4704" t="str">
        <f t="shared" si="443"/>
        <v>9A-4A-VCS-Loc-22</v>
      </c>
      <c r="T4704" t="str">
        <f>IFERROR(IF(VLOOKUP(S4704,Bad!$A:$A,1,FALSE)='RAW2'!S4704,"yes","no"),"no")</f>
        <v>no</v>
      </c>
      <c r="U4704" t="str">
        <f>IFERROR(VLOOKUP(F4704,compounds!$A:$B,2,FALSE),"")</f>
        <v/>
      </c>
      <c r="V4704" t="str">
        <f>VLOOKUP(B4704,'volatile collection data'!$O:$P,2,FALSE)</f>
        <v>24.apr.22 4</v>
      </c>
    </row>
    <row r="4705" spans="1:22" x14ac:dyDescent="0.2">
      <c r="A4705" t="s">
        <v>400</v>
      </c>
      <c r="B4705" s="1" t="str">
        <f t="shared" si="440"/>
        <v>9A</v>
      </c>
      <c r="C4705">
        <v>26.091000000000001</v>
      </c>
      <c r="D4705">
        <f t="shared" si="438"/>
        <v>26.09</v>
      </c>
      <c r="E4705">
        <f>VLOOKUP(D4705,'Peak Combiner'!$A$5:$D$4980,4,FALSE)</f>
        <v>26.09</v>
      </c>
      <c r="F4705">
        <f>IFERROR(VLOOKUP(D4705,rt_comb!$A:$B,2,FALSE),D4705)</f>
        <v>26.09</v>
      </c>
      <c r="G4705">
        <v>2032232</v>
      </c>
      <c r="H4705">
        <f>SUMIFS($G:$G,$E:$E,18.51,'RAW2'!$A:$A,'RAW2'!A4705)</f>
        <v>46107859</v>
      </c>
      <c r="I4705" s="1" t="str">
        <f>VLOOKUP(A4705,'volatile collection data'!$G$6:$H$69,2,FALSE)</f>
        <v>A</v>
      </c>
      <c r="J4705" s="1">
        <f>VLOOKUP(A4705,'volatile collection data'!$G$6:$I$69,3,FALSE)</f>
        <v>9</v>
      </c>
      <c r="K4705" s="1" t="str">
        <f>VLOOKUP(A4705,'volatile collection data'!$G$6:$N$69,8,FALSE)</f>
        <v>4A</v>
      </c>
      <c r="L4705" s="1">
        <f>VLOOKUP(A4705,'volatile collection data'!$G$6:$J$69,4,FALSE)</f>
        <v>4.32</v>
      </c>
      <c r="M4705" s="1">
        <f>VLOOKUP($A4705,'volatile collection data'!$G$6:$M$69,6,FALSE)</f>
        <v>9</v>
      </c>
      <c r="N4705" s="1">
        <f>VLOOKUP($A4705,'volatile collection data'!$G$6:$M$69,7,FALSE)</f>
        <v>4.32</v>
      </c>
      <c r="O4705" s="1">
        <f>VLOOKUP(A4705,'volatile collection data'!$G$6:$K$69,5,FALSE)</f>
        <v>1</v>
      </c>
      <c r="P4705" s="1" t="str">
        <f t="shared" si="441"/>
        <v>9A</v>
      </c>
      <c r="Q4705">
        <f t="shared" si="439"/>
        <v>5.1013437218378976E-2</v>
      </c>
      <c r="R4705" t="str">
        <f t="shared" si="442"/>
        <v>4A_1-A&amp;4.32%4.32@9</v>
      </c>
      <c r="S4705" t="str">
        <f t="shared" si="443"/>
        <v>9A-4A-VCS-Loc-22</v>
      </c>
      <c r="T4705" t="str">
        <f>IFERROR(IF(VLOOKUP(S4705,Bad!$A:$A,1,FALSE)='RAW2'!S4705,"yes","no"),"no")</f>
        <v>no</v>
      </c>
      <c r="U4705" t="str">
        <f>IFERROR(VLOOKUP(F4705,compounds!$A:$B,2,FALSE),"")</f>
        <v/>
      </c>
      <c r="V4705" t="str">
        <f>VLOOKUP(B4705,'volatile collection data'!$O:$P,2,FALSE)</f>
        <v>24.apr.22 4</v>
      </c>
    </row>
    <row r="4706" spans="1:22" x14ac:dyDescent="0.2">
      <c r="A4706" t="s">
        <v>400</v>
      </c>
      <c r="B4706" s="1" t="str">
        <f t="shared" si="440"/>
        <v>9A</v>
      </c>
      <c r="C4706">
        <v>26.645</v>
      </c>
      <c r="D4706">
        <f t="shared" si="438"/>
        <v>26.65</v>
      </c>
      <c r="E4706">
        <f>VLOOKUP(D4706,'Peak Combiner'!$A$5:$D$4980,4,FALSE)</f>
        <v>26.62</v>
      </c>
      <c r="F4706">
        <f>IFERROR(VLOOKUP(D4706,rt_comb!$A:$B,2,FALSE),D4706)</f>
        <v>26.65</v>
      </c>
      <c r="G4706">
        <v>3477885</v>
      </c>
      <c r="H4706">
        <f>SUMIFS($G:$G,$E:$E,18.51,'RAW2'!$A:$A,'RAW2'!A4706)</f>
        <v>46107859</v>
      </c>
      <c r="I4706" s="1" t="str">
        <f>VLOOKUP(A4706,'volatile collection data'!$G$6:$H$69,2,FALSE)</f>
        <v>A</v>
      </c>
      <c r="J4706" s="1">
        <f>VLOOKUP(A4706,'volatile collection data'!$G$6:$I$69,3,FALSE)</f>
        <v>9</v>
      </c>
      <c r="K4706" s="1" t="str">
        <f>VLOOKUP(A4706,'volatile collection data'!$G$6:$N$69,8,FALSE)</f>
        <v>4A</v>
      </c>
      <c r="L4706" s="1">
        <f>VLOOKUP(A4706,'volatile collection data'!$G$6:$J$69,4,FALSE)</f>
        <v>4.32</v>
      </c>
      <c r="M4706" s="1">
        <f>VLOOKUP($A4706,'volatile collection data'!$G$6:$M$69,6,FALSE)</f>
        <v>9</v>
      </c>
      <c r="N4706" s="1">
        <f>VLOOKUP($A4706,'volatile collection data'!$G$6:$M$69,7,FALSE)</f>
        <v>4.32</v>
      </c>
      <c r="O4706" s="1">
        <f>VLOOKUP(A4706,'volatile collection data'!$G$6:$K$69,5,FALSE)</f>
        <v>1</v>
      </c>
      <c r="P4706" s="1" t="str">
        <f t="shared" si="441"/>
        <v>9A</v>
      </c>
      <c r="Q4706">
        <f t="shared" si="439"/>
        <v>8.7302467484146495E-2</v>
      </c>
      <c r="R4706" t="str">
        <f t="shared" si="442"/>
        <v>4A_1-A&amp;4.32%4.32@9</v>
      </c>
      <c r="S4706" t="str">
        <f t="shared" si="443"/>
        <v>9A-4A-VCS-Loc-22</v>
      </c>
      <c r="T4706" t="str">
        <f>IFERROR(IF(VLOOKUP(S4706,Bad!$A:$A,1,FALSE)='RAW2'!S4706,"yes","no"),"no")</f>
        <v>no</v>
      </c>
      <c r="U4706" t="str">
        <f>IFERROR(VLOOKUP(F4706,compounds!$A:$B,2,FALSE),"")</f>
        <v/>
      </c>
      <c r="V4706" t="str">
        <f>VLOOKUP(B4706,'volatile collection data'!$O:$P,2,FALSE)</f>
        <v>24.apr.22 4</v>
      </c>
    </row>
    <row r="4707" spans="1:22" x14ac:dyDescent="0.2">
      <c r="A4707" t="s">
        <v>400</v>
      </c>
      <c r="B4707" s="1" t="str">
        <f t="shared" si="440"/>
        <v>9A</v>
      </c>
      <c r="C4707">
        <v>27.361999999999998</v>
      </c>
      <c r="D4707">
        <f t="shared" si="438"/>
        <v>27.36</v>
      </c>
      <c r="E4707">
        <f>VLOOKUP(D4707,'Peak Combiner'!$A$5:$D$4980,4,FALSE)</f>
        <v>27.36</v>
      </c>
      <c r="F4707">
        <f>IFERROR(VLOOKUP(D4707,rt_comb!$A:$B,2,FALSE),D4707)</f>
        <v>27.36</v>
      </c>
      <c r="G4707">
        <v>1901097</v>
      </c>
      <c r="H4707">
        <f>SUMIFS($G:$G,$E:$E,18.51,'RAW2'!$A:$A,'RAW2'!A4707)</f>
        <v>46107859</v>
      </c>
      <c r="I4707" s="1" t="str">
        <f>VLOOKUP(A4707,'volatile collection data'!$G$6:$H$69,2,FALSE)</f>
        <v>A</v>
      </c>
      <c r="J4707" s="1">
        <f>VLOOKUP(A4707,'volatile collection data'!$G$6:$I$69,3,FALSE)</f>
        <v>9</v>
      </c>
      <c r="K4707" s="1" t="str">
        <f>VLOOKUP(A4707,'volatile collection data'!$G$6:$N$69,8,FALSE)</f>
        <v>4A</v>
      </c>
      <c r="L4707" s="1">
        <f>VLOOKUP(A4707,'volatile collection data'!$G$6:$J$69,4,FALSE)</f>
        <v>4.32</v>
      </c>
      <c r="M4707" s="1">
        <f>VLOOKUP($A4707,'volatile collection data'!$G$6:$M$69,6,FALSE)</f>
        <v>9</v>
      </c>
      <c r="N4707" s="1">
        <f>VLOOKUP($A4707,'volatile collection data'!$G$6:$M$69,7,FALSE)</f>
        <v>4.32</v>
      </c>
      <c r="O4707" s="1">
        <f>VLOOKUP(A4707,'volatile collection data'!$G$6:$K$69,5,FALSE)</f>
        <v>1</v>
      </c>
      <c r="P4707" s="1" t="str">
        <f t="shared" si="441"/>
        <v>9A</v>
      </c>
      <c r="Q4707">
        <f t="shared" si="439"/>
        <v>4.7721663892483057E-2</v>
      </c>
      <c r="R4707" t="str">
        <f t="shared" si="442"/>
        <v>4A_1-A&amp;4.32%4.32@9</v>
      </c>
      <c r="S4707" t="str">
        <f t="shared" si="443"/>
        <v>9A-4A-VCS-Loc-22</v>
      </c>
      <c r="T4707" t="str">
        <f>IFERROR(IF(VLOOKUP(S4707,Bad!$A:$A,1,FALSE)='RAW2'!S4707,"yes","no"),"no")</f>
        <v>no</v>
      </c>
      <c r="U4707" t="str">
        <f>IFERROR(VLOOKUP(F4707,compounds!$A:$B,2,FALSE),"")</f>
        <v/>
      </c>
      <c r="V4707" t="str">
        <f>VLOOKUP(B4707,'volatile collection data'!$O:$P,2,FALSE)</f>
        <v>24.apr.22 4</v>
      </c>
    </row>
    <row r="4708" spans="1:22" x14ac:dyDescent="0.2">
      <c r="A4708" t="s">
        <v>400</v>
      </c>
      <c r="B4708" s="1" t="str">
        <f t="shared" si="440"/>
        <v>9A</v>
      </c>
      <c r="C4708">
        <v>27.911999999999999</v>
      </c>
      <c r="D4708">
        <f t="shared" si="438"/>
        <v>27.91</v>
      </c>
      <c r="E4708">
        <f>VLOOKUP(D4708,'Peak Combiner'!$A$5:$D$4980,4,FALSE)</f>
        <v>27.91</v>
      </c>
      <c r="F4708">
        <f>IFERROR(VLOOKUP(D4708,rt_comb!$A:$B,2,FALSE),D4708)</f>
        <v>27.91</v>
      </c>
      <c r="G4708">
        <v>1903920</v>
      </c>
      <c r="H4708">
        <f>SUMIFS($G:$G,$E:$E,18.51,'RAW2'!$A:$A,'RAW2'!A4708)</f>
        <v>46107859</v>
      </c>
      <c r="I4708" s="1" t="str">
        <f>VLOOKUP(A4708,'volatile collection data'!$G$6:$H$69,2,FALSE)</f>
        <v>A</v>
      </c>
      <c r="J4708" s="1">
        <f>VLOOKUP(A4708,'volatile collection data'!$G$6:$I$69,3,FALSE)</f>
        <v>9</v>
      </c>
      <c r="K4708" s="1" t="str">
        <f>VLOOKUP(A4708,'volatile collection data'!$G$6:$N$69,8,FALSE)</f>
        <v>4A</v>
      </c>
      <c r="L4708" s="1">
        <f>VLOOKUP(A4708,'volatile collection data'!$G$6:$J$69,4,FALSE)</f>
        <v>4.32</v>
      </c>
      <c r="M4708" s="1">
        <f>VLOOKUP($A4708,'volatile collection data'!$G$6:$M$69,6,FALSE)</f>
        <v>9</v>
      </c>
      <c r="N4708" s="1">
        <f>VLOOKUP($A4708,'volatile collection data'!$G$6:$M$69,7,FALSE)</f>
        <v>4.32</v>
      </c>
      <c r="O4708" s="1">
        <f>VLOOKUP(A4708,'volatile collection data'!$G$6:$K$69,5,FALSE)</f>
        <v>1</v>
      </c>
      <c r="P4708" s="1" t="str">
        <f t="shared" si="441"/>
        <v>9A</v>
      </c>
      <c r="Q4708">
        <f t="shared" si="439"/>
        <v>4.7792527324053612E-2</v>
      </c>
      <c r="R4708" t="str">
        <f t="shared" si="442"/>
        <v>4A_1-A&amp;4.32%4.32@9</v>
      </c>
      <c r="S4708" t="str">
        <f t="shared" si="443"/>
        <v>9A-4A-VCS-Loc-22</v>
      </c>
      <c r="T4708" t="str">
        <f>IFERROR(IF(VLOOKUP(S4708,Bad!$A:$A,1,FALSE)='RAW2'!S4708,"yes","no"),"no")</f>
        <v>no</v>
      </c>
      <c r="U4708" t="str">
        <f>IFERROR(VLOOKUP(F4708,compounds!$A:$B,2,FALSE),"")</f>
        <v/>
      </c>
      <c r="V4708" t="str">
        <f>VLOOKUP(B4708,'volatile collection data'!$O:$P,2,FALSE)</f>
        <v>24.apr.22 4</v>
      </c>
    </row>
    <row r="4709" spans="1:22" x14ac:dyDescent="0.2">
      <c r="A4709" t="s">
        <v>400</v>
      </c>
      <c r="B4709" s="1" t="str">
        <f t="shared" si="440"/>
        <v>9A</v>
      </c>
      <c r="C4709">
        <v>29.266999999999999</v>
      </c>
      <c r="D4709">
        <f t="shared" si="438"/>
        <v>29.27</v>
      </c>
      <c r="E4709">
        <f>VLOOKUP(D4709,'Peak Combiner'!$A$5:$D$4980,4,FALSE)</f>
        <v>29.27</v>
      </c>
      <c r="F4709">
        <f>IFERROR(VLOOKUP(D4709,rt_comb!$A:$B,2,FALSE),D4709)</f>
        <v>29.27</v>
      </c>
      <c r="G4709">
        <v>1501408</v>
      </c>
      <c r="H4709">
        <f>SUMIFS($G:$G,$E:$E,18.51,'RAW2'!$A:$A,'RAW2'!A4709)</f>
        <v>46107859</v>
      </c>
      <c r="I4709" s="1" t="str">
        <f>VLOOKUP(A4709,'volatile collection data'!$G$6:$H$69,2,FALSE)</f>
        <v>A</v>
      </c>
      <c r="J4709" s="1">
        <f>VLOOKUP(A4709,'volatile collection data'!$G$6:$I$69,3,FALSE)</f>
        <v>9</v>
      </c>
      <c r="K4709" s="1" t="str">
        <f>VLOOKUP(A4709,'volatile collection data'!$G$6:$N$69,8,FALSE)</f>
        <v>4A</v>
      </c>
      <c r="L4709" s="1">
        <f>VLOOKUP(A4709,'volatile collection data'!$G$6:$J$69,4,FALSE)</f>
        <v>4.32</v>
      </c>
      <c r="M4709" s="1">
        <f>VLOOKUP($A4709,'volatile collection data'!$G$6:$M$69,6,FALSE)</f>
        <v>9</v>
      </c>
      <c r="N4709" s="1">
        <f>VLOOKUP($A4709,'volatile collection data'!$G$6:$M$69,7,FALSE)</f>
        <v>4.32</v>
      </c>
      <c r="O4709" s="1">
        <f>VLOOKUP(A4709,'volatile collection data'!$G$6:$K$69,5,FALSE)</f>
        <v>1</v>
      </c>
      <c r="P4709" s="1" t="str">
        <f t="shared" si="441"/>
        <v>9A</v>
      </c>
      <c r="Q4709">
        <f t="shared" si="439"/>
        <v>3.7688601865914891E-2</v>
      </c>
      <c r="R4709" t="str">
        <f t="shared" si="442"/>
        <v>4A_1-A&amp;4.32%4.32@9</v>
      </c>
      <c r="S4709" t="str">
        <f t="shared" si="443"/>
        <v>9A-4A-VCS-Loc-22</v>
      </c>
      <c r="T4709" t="str">
        <f>IFERROR(IF(VLOOKUP(S4709,Bad!$A:$A,1,FALSE)='RAW2'!S4709,"yes","no"),"no")</f>
        <v>no</v>
      </c>
      <c r="U4709" t="str">
        <f>IFERROR(VLOOKUP(F4709,compounds!$A:$B,2,FALSE),"")</f>
        <v/>
      </c>
      <c r="V4709" t="str">
        <f>VLOOKUP(B4709,'volatile collection data'!$O:$P,2,FALSE)</f>
        <v>24.apr.22 4</v>
      </c>
    </row>
    <row r="4710" spans="1:22" x14ac:dyDescent="0.2">
      <c r="A4710" t="s">
        <v>400</v>
      </c>
      <c r="B4710" s="1" t="str">
        <f t="shared" si="440"/>
        <v>9A</v>
      </c>
      <c r="C4710">
        <v>30.036000000000001</v>
      </c>
      <c r="D4710">
        <f t="shared" si="438"/>
        <v>30.04</v>
      </c>
      <c r="E4710">
        <f>VLOOKUP(D4710,'Peak Combiner'!$A$5:$D$4980,4,FALSE)</f>
        <v>30.03</v>
      </c>
      <c r="F4710">
        <f>IFERROR(VLOOKUP(D4710,rt_comb!$A:$B,2,FALSE),D4710)</f>
        <v>30.04</v>
      </c>
      <c r="G4710">
        <v>248251</v>
      </c>
      <c r="H4710">
        <f>SUMIFS($G:$G,$E:$E,18.51,'RAW2'!$A:$A,'RAW2'!A4710)</f>
        <v>46107859</v>
      </c>
      <c r="I4710" s="1" t="str">
        <f>VLOOKUP(A4710,'volatile collection data'!$G$6:$H$69,2,FALSE)</f>
        <v>A</v>
      </c>
      <c r="J4710" s="1">
        <f>VLOOKUP(A4710,'volatile collection data'!$G$6:$I$69,3,FALSE)</f>
        <v>9</v>
      </c>
      <c r="K4710" s="1" t="str">
        <f>VLOOKUP(A4710,'volatile collection data'!$G$6:$N$69,8,FALSE)</f>
        <v>4A</v>
      </c>
      <c r="L4710" s="1">
        <f>VLOOKUP(A4710,'volatile collection data'!$G$6:$J$69,4,FALSE)</f>
        <v>4.32</v>
      </c>
      <c r="M4710" s="1">
        <f>VLOOKUP($A4710,'volatile collection data'!$G$6:$M$69,6,FALSE)</f>
        <v>9</v>
      </c>
      <c r="N4710" s="1">
        <f>VLOOKUP($A4710,'volatile collection data'!$G$6:$M$69,7,FALSE)</f>
        <v>4.32</v>
      </c>
      <c r="O4710" s="1">
        <f>VLOOKUP(A4710,'volatile collection data'!$G$6:$K$69,5,FALSE)</f>
        <v>1</v>
      </c>
      <c r="P4710" s="1" t="str">
        <f t="shared" si="441"/>
        <v>9A</v>
      </c>
      <c r="Q4710">
        <f t="shared" si="439"/>
        <v>6.2316393024515913E-3</v>
      </c>
      <c r="R4710" t="str">
        <f t="shared" si="442"/>
        <v>4A_1-A&amp;4.32%4.32@9</v>
      </c>
      <c r="S4710" t="str">
        <f t="shared" si="443"/>
        <v>9A-4A-VCS-Loc-22</v>
      </c>
      <c r="T4710" t="str">
        <f>IFERROR(IF(VLOOKUP(S4710,Bad!$A:$A,1,FALSE)='RAW2'!S4710,"yes","no"),"no")</f>
        <v>no</v>
      </c>
      <c r="U4710" t="str">
        <f>IFERROR(VLOOKUP(F4710,compounds!$A:$B,2,FALSE),"")</f>
        <v/>
      </c>
      <c r="V4710" t="str">
        <f>VLOOKUP(B4710,'volatile collection data'!$O:$P,2,FALSE)</f>
        <v>24.apr.22 4</v>
      </c>
    </row>
    <row r="4711" spans="1:22" x14ac:dyDescent="0.2">
      <c r="A4711" t="s">
        <v>400</v>
      </c>
      <c r="B4711" s="1" t="str">
        <f t="shared" si="440"/>
        <v>9A</v>
      </c>
      <c r="C4711">
        <v>30.757999999999999</v>
      </c>
      <c r="D4711">
        <f t="shared" si="438"/>
        <v>30.76</v>
      </c>
      <c r="E4711">
        <f>VLOOKUP(D4711,'Peak Combiner'!$A$5:$D$4980,4,FALSE)</f>
        <v>30.76</v>
      </c>
      <c r="F4711">
        <f>IFERROR(VLOOKUP(D4711,rt_comb!$A:$B,2,FALSE),D4711)</f>
        <v>30.76</v>
      </c>
      <c r="G4711">
        <v>1836937</v>
      </c>
      <c r="H4711">
        <f>SUMIFS($G:$G,$E:$E,18.51,'RAW2'!$A:$A,'RAW2'!A4711)</f>
        <v>46107859</v>
      </c>
      <c r="I4711" s="1" t="str">
        <f>VLOOKUP(A4711,'volatile collection data'!$G$6:$H$69,2,FALSE)</f>
        <v>A</v>
      </c>
      <c r="J4711" s="1">
        <f>VLOOKUP(A4711,'volatile collection data'!$G$6:$I$69,3,FALSE)</f>
        <v>9</v>
      </c>
      <c r="K4711" s="1" t="str">
        <f>VLOOKUP(A4711,'volatile collection data'!$G$6:$N$69,8,FALSE)</f>
        <v>4A</v>
      </c>
      <c r="L4711" s="1">
        <f>VLOOKUP(A4711,'volatile collection data'!$G$6:$J$69,4,FALSE)</f>
        <v>4.32</v>
      </c>
      <c r="M4711" s="1">
        <f>VLOOKUP($A4711,'volatile collection data'!$G$6:$M$69,6,FALSE)</f>
        <v>9</v>
      </c>
      <c r="N4711" s="1">
        <f>VLOOKUP($A4711,'volatile collection data'!$G$6:$M$69,7,FALSE)</f>
        <v>4.32</v>
      </c>
      <c r="O4711" s="1">
        <f>VLOOKUP(A4711,'volatile collection data'!$G$6:$K$69,5,FALSE)</f>
        <v>1</v>
      </c>
      <c r="P4711" s="1" t="str">
        <f t="shared" si="441"/>
        <v>9A</v>
      </c>
      <c r="Q4711">
        <f t="shared" si="439"/>
        <v>4.6111108536632341E-2</v>
      </c>
      <c r="R4711" t="str">
        <f t="shared" si="442"/>
        <v>4A_1-A&amp;4.32%4.32@9</v>
      </c>
      <c r="S4711" t="str">
        <f t="shared" si="443"/>
        <v>9A-4A-VCS-Loc-22</v>
      </c>
      <c r="T4711" t="str">
        <f>IFERROR(IF(VLOOKUP(S4711,Bad!$A:$A,1,FALSE)='RAW2'!S4711,"yes","no"),"no")</f>
        <v>no</v>
      </c>
      <c r="U4711" t="str">
        <f>IFERROR(VLOOKUP(F4711,compounds!$A:$B,2,FALSE),"")</f>
        <v/>
      </c>
      <c r="V4711" t="str">
        <f>VLOOKUP(B4711,'volatile collection data'!$O:$P,2,FALSE)</f>
        <v>24.apr.22 4</v>
      </c>
    </row>
    <row r="4712" spans="1:22" x14ac:dyDescent="0.2">
      <c r="A4712" t="s">
        <v>400</v>
      </c>
      <c r="B4712" s="1" t="str">
        <f t="shared" si="440"/>
        <v>9A</v>
      </c>
      <c r="C4712">
        <v>30.957000000000001</v>
      </c>
      <c r="D4712">
        <f t="shared" si="438"/>
        <v>30.96</v>
      </c>
      <c r="E4712">
        <f>VLOOKUP(D4712,'Peak Combiner'!$A$5:$D$4980,4,FALSE)</f>
        <v>30.94</v>
      </c>
      <c r="F4712">
        <f>IFERROR(VLOOKUP(D4712,rt_comb!$A:$B,2,FALSE),D4712)</f>
        <v>30.96</v>
      </c>
      <c r="G4712">
        <v>6744100</v>
      </c>
      <c r="H4712">
        <f>SUMIFS($G:$G,$E:$E,18.51,'RAW2'!$A:$A,'RAW2'!A4712)</f>
        <v>46107859</v>
      </c>
      <c r="I4712" s="1" t="str">
        <f>VLOOKUP(A4712,'volatile collection data'!$G$6:$H$69,2,FALSE)</f>
        <v>A</v>
      </c>
      <c r="J4712" s="1">
        <f>VLOOKUP(A4712,'volatile collection data'!$G$6:$I$69,3,FALSE)</f>
        <v>9</v>
      </c>
      <c r="K4712" s="1" t="str">
        <f>VLOOKUP(A4712,'volatile collection data'!$G$6:$N$69,8,FALSE)</f>
        <v>4A</v>
      </c>
      <c r="L4712" s="1">
        <f>VLOOKUP(A4712,'volatile collection data'!$G$6:$J$69,4,FALSE)</f>
        <v>4.32</v>
      </c>
      <c r="M4712" s="1">
        <f>VLOOKUP($A4712,'volatile collection data'!$G$6:$M$69,6,FALSE)</f>
        <v>9</v>
      </c>
      <c r="N4712" s="1">
        <f>VLOOKUP($A4712,'volatile collection data'!$G$6:$M$69,7,FALSE)</f>
        <v>4.32</v>
      </c>
      <c r="O4712" s="1">
        <f>VLOOKUP(A4712,'volatile collection data'!$G$6:$K$69,5,FALSE)</f>
        <v>1</v>
      </c>
      <c r="P4712" s="1" t="str">
        <f t="shared" si="441"/>
        <v>9A</v>
      </c>
      <c r="Q4712">
        <f t="shared" si="439"/>
        <v>0.16929155821996192</v>
      </c>
      <c r="R4712" t="str">
        <f t="shared" si="442"/>
        <v>4A_1-A&amp;4.32%4.32@9</v>
      </c>
      <c r="S4712" t="str">
        <f t="shared" si="443"/>
        <v>9A-4A-VCS-Loc-22</v>
      </c>
      <c r="T4712" t="str">
        <f>IFERROR(IF(VLOOKUP(S4712,Bad!$A:$A,1,FALSE)='RAW2'!S4712,"yes","no"),"no")</f>
        <v>no</v>
      </c>
      <c r="U4712" t="str">
        <f>IFERROR(VLOOKUP(F4712,compounds!$A:$B,2,FALSE),"")</f>
        <v/>
      </c>
      <c r="V4712" t="str">
        <f>VLOOKUP(B4712,'volatile collection data'!$O:$P,2,FALSE)</f>
        <v>24.apr.22 4</v>
      </c>
    </row>
    <row r="4713" spans="1:22" x14ac:dyDescent="0.2">
      <c r="A4713" t="s">
        <v>400</v>
      </c>
      <c r="B4713" s="1" t="str">
        <f t="shared" si="440"/>
        <v>9A</v>
      </c>
      <c r="C4713">
        <v>31.253</v>
      </c>
      <c r="D4713">
        <f t="shared" si="438"/>
        <v>31.25</v>
      </c>
      <c r="E4713">
        <f>VLOOKUP(D4713,'Peak Combiner'!$A$5:$D$4980,4,FALSE)</f>
        <v>31.25</v>
      </c>
      <c r="F4713">
        <f>IFERROR(VLOOKUP(D4713,rt_comb!$A:$B,2,FALSE),D4713)</f>
        <v>31.25</v>
      </c>
      <c r="G4713">
        <v>1994882</v>
      </c>
      <c r="H4713">
        <f>SUMIFS($G:$G,$E:$E,18.51,'RAW2'!$A:$A,'RAW2'!A4713)</f>
        <v>46107859</v>
      </c>
      <c r="I4713" s="1" t="str">
        <f>VLOOKUP(A4713,'volatile collection data'!$G$6:$H$69,2,FALSE)</f>
        <v>A</v>
      </c>
      <c r="J4713" s="1">
        <f>VLOOKUP(A4713,'volatile collection data'!$G$6:$I$69,3,FALSE)</f>
        <v>9</v>
      </c>
      <c r="K4713" s="1" t="str">
        <f>VLOOKUP(A4713,'volatile collection data'!$G$6:$N$69,8,FALSE)</f>
        <v>4A</v>
      </c>
      <c r="L4713" s="1">
        <f>VLOOKUP(A4713,'volatile collection data'!$G$6:$J$69,4,FALSE)</f>
        <v>4.32</v>
      </c>
      <c r="M4713" s="1">
        <f>VLOOKUP($A4713,'volatile collection data'!$G$6:$M$69,6,FALSE)</f>
        <v>9</v>
      </c>
      <c r="N4713" s="1">
        <f>VLOOKUP($A4713,'volatile collection data'!$G$6:$M$69,7,FALSE)</f>
        <v>4.32</v>
      </c>
      <c r="O4713" s="1">
        <f>VLOOKUP(A4713,'volatile collection data'!$G$6:$K$69,5,FALSE)</f>
        <v>1</v>
      </c>
      <c r="P4713" s="1" t="str">
        <f t="shared" si="441"/>
        <v>9A</v>
      </c>
      <c r="Q4713">
        <f t="shared" si="439"/>
        <v>5.0075871093986458E-2</v>
      </c>
      <c r="R4713" t="str">
        <f t="shared" si="442"/>
        <v>4A_1-A&amp;4.32%4.32@9</v>
      </c>
      <c r="S4713" t="str">
        <f t="shared" si="443"/>
        <v>9A-4A-VCS-Loc-22</v>
      </c>
      <c r="T4713" t="str">
        <f>IFERROR(IF(VLOOKUP(S4713,Bad!$A:$A,1,FALSE)='RAW2'!S4713,"yes","no"),"no")</f>
        <v>no</v>
      </c>
      <c r="U4713" t="str">
        <f>IFERROR(VLOOKUP(F4713,compounds!$A:$B,2,FALSE),"")</f>
        <v/>
      </c>
      <c r="V4713" t="str">
        <f>VLOOKUP(B4713,'volatile collection data'!$O:$P,2,FALSE)</f>
        <v>24.apr.22 4</v>
      </c>
    </row>
    <row r="4714" spans="1:22" x14ac:dyDescent="0.2">
      <c r="A4714" t="s">
        <v>400</v>
      </c>
      <c r="B4714" s="1" t="str">
        <f t="shared" si="440"/>
        <v>9A</v>
      </c>
      <c r="C4714">
        <v>31.417000000000002</v>
      </c>
      <c r="D4714">
        <f t="shared" si="438"/>
        <v>31.42</v>
      </c>
      <c r="E4714">
        <f>VLOOKUP(D4714,'Peak Combiner'!$A$5:$D$4980,4,FALSE)</f>
        <v>31.42</v>
      </c>
      <c r="F4714">
        <f>IFERROR(VLOOKUP(D4714,rt_comb!$A:$B,2,FALSE),D4714)</f>
        <v>31.42</v>
      </c>
      <c r="G4714">
        <v>1978835</v>
      </c>
      <c r="H4714">
        <f>SUMIFS($G:$G,$E:$E,18.51,'RAW2'!$A:$A,'RAW2'!A4714)</f>
        <v>46107859</v>
      </c>
      <c r="I4714" s="1" t="str">
        <f>VLOOKUP(A4714,'volatile collection data'!$G$6:$H$69,2,FALSE)</f>
        <v>A</v>
      </c>
      <c r="J4714" s="1">
        <f>VLOOKUP(A4714,'volatile collection data'!$G$6:$I$69,3,FALSE)</f>
        <v>9</v>
      </c>
      <c r="K4714" s="1" t="str">
        <f>VLOOKUP(A4714,'volatile collection data'!$G$6:$N$69,8,FALSE)</f>
        <v>4A</v>
      </c>
      <c r="L4714" s="1">
        <f>VLOOKUP(A4714,'volatile collection data'!$G$6:$J$69,4,FALSE)</f>
        <v>4.32</v>
      </c>
      <c r="M4714" s="1">
        <f>VLOOKUP($A4714,'volatile collection data'!$G$6:$M$69,6,FALSE)</f>
        <v>9</v>
      </c>
      <c r="N4714" s="1">
        <f>VLOOKUP($A4714,'volatile collection data'!$G$6:$M$69,7,FALSE)</f>
        <v>4.32</v>
      </c>
      <c r="O4714" s="1">
        <f>VLOOKUP(A4714,'volatile collection data'!$G$6:$K$69,5,FALSE)</f>
        <v>1</v>
      </c>
      <c r="P4714" s="1" t="str">
        <f t="shared" si="441"/>
        <v>9A</v>
      </c>
      <c r="Q4714">
        <f t="shared" si="439"/>
        <v>4.9673056539819758E-2</v>
      </c>
      <c r="R4714" t="str">
        <f t="shared" si="442"/>
        <v>4A_1-A&amp;4.32%4.32@9</v>
      </c>
      <c r="S4714" t="str">
        <f t="shared" si="443"/>
        <v>9A-4A-VCS-Loc-22</v>
      </c>
      <c r="T4714" t="str">
        <f>IFERROR(IF(VLOOKUP(S4714,Bad!$A:$A,1,FALSE)='RAW2'!S4714,"yes","no"),"no")</f>
        <v>no</v>
      </c>
      <c r="U4714" t="str">
        <f>IFERROR(VLOOKUP(F4714,compounds!$A:$B,2,FALSE),"")</f>
        <v/>
      </c>
      <c r="V4714" t="str">
        <f>VLOOKUP(B4714,'volatile collection data'!$O:$P,2,FALSE)</f>
        <v>24.apr.22 4</v>
      </c>
    </row>
    <row r="4715" spans="1:22" x14ac:dyDescent="0.2">
      <c r="A4715" t="s">
        <v>400</v>
      </c>
      <c r="B4715" s="1" t="str">
        <f t="shared" si="440"/>
        <v>9A</v>
      </c>
      <c r="C4715">
        <v>31.754999999999999</v>
      </c>
      <c r="D4715">
        <f t="shared" si="438"/>
        <v>31.76</v>
      </c>
      <c r="E4715">
        <f>VLOOKUP(D4715,'Peak Combiner'!$A$5:$D$4980,4,FALSE)</f>
        <v>31.76</v>
      </c>
      <c r="F4715">
        <f>IFERROR(VLOOKUP(D4715,rt_comb!$A:$B,2,FALSE),D4715)</f>
        <v>31.76</v>
      </c>
      <c r="G4715">
        <v>2066188</v>
      </c>
      <c r="H4715">
        <f>SUMIFS($G:$G,$E:$E,18.51,'RAW2'!$A:$A,'RAW2'!A4715)</f>
        <v>46107859</v>
      </c>
      <c r="I4715" s="1" t="str">
        <f>VLOOKUP(A4715,'volatile collection data'!$G$6:$H$69,2,FALSE)</f>
        <v>A</v>
      </c>
      <c r="J4715" s="1">
        <f>VLOOKUP(A4715,'volatile collection data'!$G$6:$I$69,3,FALSE)</f>
        <v>9</v>
      </c>
      <c r="K4715" s="1" t="str">
        <f>VLOOKUP(A4715,'volatile collection data'!$G$6:$N$69,8,FALSE)</f>
        <v>4A</v>
      </c>
      <c r="L4715" s="1">
        <f>VLOOKUP(A4715,'volatile collection data'!$G$6:$J$69,4,FALSE)</f>
        <v>4.32</v>
      </c>
      <c r="M4715" s="1">
        <f>VLOOKUP($A4715,'volatile collection data'!$G$6:$M$69,6,FALSE)</f>
        <v>9</v>
      </c>
      <c r="N4715" s="1">
        <f>VLOOKUP($A4715,'volatile collection data'!$G$6:$M$69,7,FALSE)</f>
        <v>4.32</v>
      </c>
      <c r="O4715" s="1">
        <f>VLOOKUP(A4715,'volatile collection data'!$G$6:$K$69,5,FALSE)</f>
        <v>1</v>
      </c>
      <c r="P4715" s="1" t="str">
        <f t="shared" si="441"/>
        <v>9A</v>
      </c>
      <c r="Q4715">
        <f t="shared" si="439"/>
        <v>5.1865806570986002E-2</v>
      </c>
      <c r="R4715" t="str">
        <f t="shared" si="442"/>
        <v>4A_1-A&amp;4.32%4.32@9</v>
      </c>
      <c r="S4715" t="str">
        <f t="shared" si="443"/>
        <v>9A-4A-VCS-Loc-22</v>
      </c>
      <c r="T4715" t="str">
        <f>IFERROR(IF(VLOOKUP(S4715,Bad!$A:$A,1,FALSE)='RAW2'!S4715,"yes","no"),"no")</f>
        <v>no</v>
      </c>
      <c r="U4715" t="str">
        <f>IFERROR(VLOOKUP(F4715,compounds!$A:$B,2,FALSE),"")</f>
        <v/>
      </c>
      <c r="V4715" t="str">
        <f>VLOOKUP(B4715,'volatile collection data'!$O:$P,2,FALSE)</f>
        <v>24.apr.22 4</v>
      </c>
    </row>
    <row r="4716" spans="1:22" x14ac:dyDescent="0.2">
      <c r="A4716" t="s">
        <v>400</v>
      </c>
      <c r="B4716" s="1" t="str">
        <f t="shared" si="440"/>
        <v>9A</v>
      </c>
      <c r="C4716">
        <v>33.787999999999997</v>
      </c>
      <c r="D4716">
        <f t="shared" si="438"/>
        <v>33.79</v>
      </c>
      <c r="E4716">
        <f>VLOOKUP(D4716,'Peak Combiner'!$A$5:$D$4980,4,FALSE)</f>
        <v>33.79</v>
      </c>
      <c r="F4716">
        <f>IFERROR(VLOOKUP(D4716,rt_comb!$A:$B,2,FALSE),D4716)</f>
        <v>33.79</v>
      </c>
      <c r="G4716">
        <v>1174463</v>
      </c>
      <c r="H4716">
        <f>SUMIFS($G:$G,$E:$E,18.51,'RAW2'!$A:$A,'RAW2'!A4716)</f>
        <v>46107859</v>
      </c>
      <c r="I4716" s="1" t="str">
        <f>VLOOKUP(A4716,'volatile collection data'!$G$6:$H$69,2,FALSE)</f>
        <v>A</v>
      </c>
      <c r="J4716" s="1">
        <f>VLOOKUP(A4716,'volatile collection data'!$G$6:$I$69,3,FALSE)</f>
        <v>9</v>
      </c>
      <c r="K4716" s="1" t="str">
        <f>VLOOKUP(A4716,'volatile collection data'!$G$6:$N$69,8,FALSE)</f>
        <v>4A</v>
      </c>
      <c r="L4716" s="1">
        <f>VLOOKUP(A4716,'volatile collection data'!$G$6:$J$69,4,FALSE)</f>
        <v>4.32</v>
      </c>
      <c r="M4716" s="1">
        <f>VLOOKUP($A4716,'volatile collection data'!$G$6:$M$69,6,FALSE)</f>
        <v>9</v>
      </c>
      <c r="N4716" s="1">
        <f>VLOOKUP($A4716,'volatile collection data'!$G$6:$M$69,7,FALSE)</f>
        <v>4.32</v>
      </c>
      <c r="O4716" s="1">
        <f>VLOOKUP(A4716,'volatile collection data'!$G$6:$K$69,5,FALSE)</f>
        <v>1</v>
      </c>
      <c r="P4716" s="1" t="str">
        <f t="shared" si="441"/>
        <v>9A</v>
      </c>
      <c r="Q4716">
        <f t="shared" si="439"/>
        <v>2.9481572239689679E-2</v>
      </c>
      <c r="R4716" t="str">
        <f t="shared" si="442"/>
        <v>4A_1-A&amp;4.32%4.32@9</v>
      </c>
      <c r="S4716" t="str">
        <f t="shared" si="443"/>
        <v>9A-4A-VCS-Loc-22</v>
      </c>
      <c r="T4716" t="str">
        <f>IFERROR(IF(VLOOKUP(S4716,Bad!$A:$A,1,FALSE)='RAW2'!S4716,"yes","no"),"no")</f>
        <v>no</v>
      </c>
      <c r="U4716" t="str">
        <f>IFERROR(VLOOKUP(F4716,compounds!$A:$B,2,FALSE),"")</f>
        <v/>
      </c>
      <c r="V4716" t="str">
        <f>VLOOKUP(B4716,'volatile collection data'!$O:$P,2,FALSE)</f>
        <v>24.apr.22 4</v>
      </c>
    </row>
    <row r="4717" spans="1:22" x14ac:dyDescent="0.2">
      <c r="A4717" t="s">
        <v>400</v>
      </c>
      <c r="B4717" s="1" t="str">
        <f t="shared" si="440"/>
        <v>9A</v>
      </c>
      <c r="C4717">
        <v>34.066000000000003</v>
      </c>
      <c r="D4717">
        <f t="shared" si="438"/>
        <v>34.07</v>
      </c>
      <c r="E4717">
        <f>VLOOKUP(D4717,'Peak Combiner'!$A$5:$D$4980,4,FALSE)</f>
        <v>34.06</v>
      </c>
      <c r="F4717">
        <f>IFERROR(VLOOKUP(D4717,rt_comb!$A:$B,2,FALSE),D4717)</f>
        <v>34.07</v>
      </c>
      <c r="G4717">
        <v>1538655</v>
      </c>
      <c r="H4717">
        <f>SUMIFS($G:$G,$E:$E,18.51,'RAW2'!$A:$A,'RAW2'!A4717)</f>
        <v>46107859</v>
      </c>
      <c r="I4717" s="1" t="str">
        <f>VLOOKUP(A4717,'volatile collection data'!$G$6:$H$69,2,FALSE)</f>
        <v>A</v>
      </c>
      <c r="J4717" s="1">
        <f>VLOOKUP(A4717,'volatile collection data'!$G$6:$I$69,3,FALSE)</f>
        <v>9</v>
      </c>
      <c r="K4717" s="1" t="str">
        <f>VLOOKUP(A4717,'volatile collection data'!$G$6:$N$69,8,FALSE)</f>
        <v>4A</v>
      </c>
      <c r="L4717" s="1">
        <f>VLOOKUP(A4717,'volatile collection data'!$G$6:$J$69,4,FALSE)</f>
        <v>4.32</v>
      </c>
      <c r="M4717" s="1">
        <f>VLOOKUP($A4717,'volatile collection data'!$G$6:$M$69,6,FALSE)</f>
        <v>9</v>
      </c>
      <c r="N4717" s="1">
        <f>VLOOKUP($A4717,'volatile collection data'!$G$6:$M$69,7,FALSE)</f>
        <v>4.32</v>
      </c>
      <c r="O4717" s="1">
        <f>VLOOKUP(A4717,'volatile collection data'!$G$6:$K$69,5,FALSE)</f>
        <v>1</v>
      </c>
      <c r="P4717" s="1" t="str">
        <f t="shared" si="441"/>
        <v>9A</v>
      </c>
      <c r="Q4717">
        <f t="shared" si="439"/>
        <v>3.8623582466590881E-2</v>
      </c>
      <c r="R4717" t="str">
        <f t="shared" si="442"/>
        <v>4A_1-A&amp;4.32%4.32@9</v>
      </c>
      <c r="S4717" t="str">
        <f t="shared" si="443"/>
        <v>9A-4A-VCS-Loc-22</v>
      </c>
      <c r="T4717" t="str">
        <f>IFERROR(IF(VLOOKUP(S4717,Bad!$A:$A,1,FALSE)='RAW2'!S4717,"yes","no"),"no")</f>
        <v>no</v>
      </c>
      <c r="U4717" t="str">
        <f>IFERROR(VLOOKUP(F4717,compounds!$A:$B,2,FALSE),"")</f>
        <v/>
      </c>
      <c r="V4717" t="str">
        <f>VLOOKUP(B4717,'volatile collection data'!$O:$P,2,FALSE)</f>
        <v>24.apr.22 4</v>
      </c>
    </row>
    <row r="4718" spans="1:22" x14ac:dyDescent="0.2">
      <c r="A4718" t="s">
        <v>400</v>
      </c>
      <c r="B4718" s="1" t="str">
        <f t="shared" si="440"/>
        <v>9A</v>
      </c>
      <c r="C4718">
        <v>34.859000000000002</v>
      </c>
      <c r="D4718">
        <f t="shared" si="438"/>
        <v>34.86</v>
      </c>
      <c r="E4718">
        <f>VLOOKUP(D4718,'Peak Combiner'!$A$5:$D$4980,4,FALSE)</f>
        <v>34.86</v>
      </c>
      <c r="F4718">
        <f>IFERROR(VLOOKUP(D4718,rt_comb!$A:$B,2,FALSE),D4718)</f>
        <v>34.86</v>
      </c>
      <c r="G4718">
        <v>489287</v>
      </c>
      <c r="H4718">
        <f>SUMIFS($G:$G,$E:$E,18.51,'RAW2'!$A:$A,'RAW2'!A4718)</f>
        <v>46107859</v>
      </c>
      <c r="I4718" s="1" t="str">
        <f>VLOOKUP(A4718,'volatile collection data'!$G$6:$H$69,2,FALSE)</f>
        <v>A</v>
      </c>
      <c r="J4718" s="1">
        <f>VLOOKUP(A4718,'volatile collection data'!$G$6:$I$69,3,FALSE)</f>
        <v>9</v>
      </c>
      <c r="K4718" s="1" t="str">
        <f>VLOOKUP(A4718,'volatile collection data'!$G$6:$N$69,8,FALSE)</f>
        <v>4A</v>
      </c>
      <c r="L4718" s="1">
        <f>VLOOKUP(A4718,'volatile collection data'!$G$6:$J$69,4,FALSE)</f>
        <v>4.32</v>
      </c>
      <c r="M4718" s="1">
        <f>VLOOKUP($A4718,'volatile collection data'!$G$6:$M$69,6,FALSE)</f>
        <v>9</v>
      </c>
      <c r="N4718" s="1">
        <f>VLOOKUP($A4718,'volatile collection data'!$G$6:$M$69,7,FALSE)</f>
        <v>4.32</v>
      </c>
      <c r="O4718" s="1">
        <f>VLOOKUP(A4718,'volatile collection data'!$G$6:$K$69,5,FALSE)</f>
        <v>1</v>
      </c>
      <c r="P4718" s="1" t="str">
        <f t="shared" si="441"/>
        <v>9A</v>
      </c>
      <c r="Q4718">
        <f t="shared" si="439"/>
        <v>1.2282166433885992E-2</v>
      </c>
      <c r="R4718" t="str">
        <f t="shared" si="442"/>
        <v>4A_1-A&amp;4.32%4.32@9</v>
      </c>
      <c r="S4718" t="str">
        <f t="shared" si="443"/>
        <v>9A-4A-VCS-Loc-22</v>
      </c>
      <c r="T4718" t="str">
        <f>IFERROR(IF(VLOOKUP(S4718,Bad!$A:$A,1,FALSE)='RAW2'!S4718,"yes","no"),"no")</f>
        <v>no</v>
      </c>
      <c r="U4718" t="str">
        <f>IFERROR(VLOOKUP(F4718,compounds!$A:$B,2,FALSE),"")</f>
        <v/>
      </c>
      <c r="V4718" t="str">
        <f>VLOOKUP(B4718,'volatile collection data'!$O:$P,2,FALSE)</f>
        <v>24.apr.22 4</v>
      </c>
    </row>
    <row r="4719" spans="1:22" x14ac:dyDescent="0.2">
      <c r="A4719" t="s">
        <v>400</v>
      </c>
      <c r="B4719" s="1" t="str">
        <f t="shared" si="440"/>
        <v>9A</v>
      </c>
      <c r="C4719">
        <v>34.944000000000003</v>
      </c>
      <c r="D4719">
        <f t="shared" si="438"/>
        <v>34.94</v>
      </c>
      <c r="E4719">
        <f>VLOOKUP(D4719,'Peak Combiner'!$A$5:$D$4980,4,FALSE)</f>
        <v>34.86</v>
      </c>
      <c r="F4719">
        <f>IFERROR(VLOOKUP(D4719,rt_comb!$A:$B,2,FALSE),D4719)</f>
        <v>34.94</v>
      </c>
      <c r="G4719">
        <v>2428000</v>
      </c>
      <c r="H4719">
        <f>SUMIFS($G:$G,$E:$E,18.51,'RAW2'!$A:$A,'RAW2'!A4719)</f>
        <v>46107859</v>
      </c>
      <c r="I4719" s="1" t="str">
        <f>VLOOKUP(A4719,'volatile collection data'!$G$6:$H$69,2,FALSE)</f>
        <v>A</v>
      </c>
      <c r="J4719" s="1">
        <f>VLOOKUP(A4719,'volatile collection data'!$G$6:$I$69,3,FALSE)</f>
        <v>9</v>
      </c>
      <c r="K4719" s="1" t="str">
        <f>VLOOKUP(A4719,'volatile collection data'!$G$6:$N$69,8,FALSE)</f>
        <v>4A</v>
      </c>
      <c r="L4719" s="1">
        <f>VLOOKUP(A4719,'volatile collection data'!$G$6:$J$69,4,FALSE)</f>
        <v>4.32</v>
      </c>
      <c r="M4719" s="1">
        <f>VLOOKUP($A4719,'volatile collection data'!$G$6:$M$69,6,FALSE)</f>
        <v>9</v>
      </c>
      <c r="N4719" s="1">
        <f>VLOOKUP($A4719,'volatile collection data'!$G$6:$M$69,7,FALSE)</f>
        <v>4.32</v>
      </c>
      <c r="O4719" s="1">
        <f>VLOOKUP(A4719,'volatile collection data'!$G$6:$K$69,5,FALSE)</f>
        <v>1</v>
      </c>
      <c r="P4719" s="1" t="str">
        <f t="shared" si="441"/>
        <v>9A</v>
      </c>
      <c r="Q4719">
        <f t="shared" si="439"/>
        <v>6.0948073628514933E-2</v>
      </c>
      <c r="R4719" t="str">
        <f t="shared" si="442"/>
        <v>4A_1-A&amp;4.32%4.32@9</v>
      </c>
      <c r="S4719" t="str">
        <f t="shared" si="443"/>
        <v>9A-4A-VCS-Loc-22</v>
      </c>
      <c r="T4719" t="str">
        <f>IFERROR(IF(VLOOKUP(S4719,Bad!$A:$A,1,FALSE)='RAW2'!S4719,"yes","no"),"no")</f>
        <v>no</v>
      </c>
      <c r="U4719" t="str">
        <f>IFERROR(VLOOKUP(F4719,compounds!$A:$B,2,FALSE),"")</f>
        <v/>
      </c>
      <c r="V4719" t="str">
        <f>VLOOKUP(B4719,'volatile collection data'!$O:$P,2,FALSE)</f>
        <v>24.apr.22 4</v>
      </c>
    </row>
    <row r="4720" spans="1:22" x14ac:dyDescent="0.2">
      <c r="A4720" t="s">
        <v>400</v>
      </c>
      <c r="B4720" s="1" t="str">
        <f t="shared" si="440"/>
        <v>9A</v>
      </c>
      <c r="C4720">
        <v>35.438000000000002</v>
      </c>
      <c r="D4720">
        <f t="shared" si="438"/>
        <v>35.44</v>
      </c>
      <c r="E4720">
        <f>VLOOKUP(D4720,'Peak Combiner'!$A$5:$D$4980,4,FALSE)</f>
        <v>35.44</v>
      </c>
      <c r="F4720">
        <f>IFERROR(VLOOKUP(D4720,rt_comb!$A:$B,2,FALSE),D4720)</f>
        <v>35.44</v>
      </c>
      <c r="G4720">
        <v>825716</v>
      </c>
      <c r="H4720">
        <f>SUMIFS($G:$G,$E:$E,18.51,'RAW2'!$A:$A,'RAW2'!A4720)</f>
        <v>46107859</v>
      </c>
      <c r="I4720" s="1" t="str">
        <f>VLOOKUP(A4720,'volatile collection data'!$G$6:$H$69,2,FALSE)</f>
        <v>A</v>
      </c>
      <c r="J4720" s="1">
        <f>VLOOKUP(A4720,'volatile collection data'!$G$6:$I$69,3,FALSE)</f>
        <v>9</v>
      </c>
      <c r="K4720" s="1" t="str">
        <f>VLOOKUP(A4720,'volatile collection data'!$G$6:$N$69,8,FALSE)</f>
        <v>4A</v>
      </c>
      <c r="L4720" s="1">
        <f>VLOOKUP(A4720,'volatile collection data'!$G$6:$J$69,4,FALSE)</f>
        <v>4.32</v>
      </c>
      <c r="M4720" s="1">
        <f>VLOOKUP($A4720,'volatile collection data'!$G$6:$M$69,6,FALSE)</f>
        <v>9</v>
      </c>
      <c r="N4720" s="1">
        <f>VLOOKUP($A4720,'volatile collection data'!$G$6:$M$69,7,FALSE)</f>
        <v>4.32</v>
      </c>
      <c r="O4720" s="1">
        <f>VLOOKUP(A4720,'volatile collection data'!$G$6:$K$69,5,FALSE)</f>
        <v>1</v>
      </c>
      <c r="P4720" s="1" t="str">
        <f t="shared" si="441"/>
        <v>9A</v>
      </c>
      <c r="Q4720">
        <f t="shared" si="439"/>
        <v>2.0727265059408088E-2</v>
      </c>
      <c r="R4720" t="str">
        <f t="shared" si="442"/>
        <v>4A_1-A&amp;4.32%4.32@9</v>
      </c>
      <c r="S4720" t="str">
        <f t="shared" si="443"/>
        <v>9A-4A-VCS-Loc-22</v>
      </c>
      <c r="T4720" t="str">
        <f>IFERROR(IF(VLOOKUP(S4720,Bad!$A:$A,1,FALSE)='RAW2'!S4720,"yes","no"),"no")</f>
        <v>no</v>
      </c>
      <c r="U4720" t="str">
        <f>IFERROR(VLOOKUP(F4720,compounds!$A:$B,2,FALSE),"")</f>
        <v/>
      </c>
      <c r="V4720" t="str">
        <f>VLOOKUP(B4720,'volatile collection data'!$O:$P,2,FALSE)</f>
        <v>24.apr.22 4</v>
      </c>
    </row>
    <row r="4721" spans="1:22" x14ac:dyDescent="0.2">
      <c r="A4721" t="s">
        <v>400</v>
      </c>
      <c r="B4721" s="1" t="str">
        <f t="shared" si="440"/>
        <v>9A</v>
      </c>
      <c r="C4721">
        <v>35.665999999999997</v>
      </c>
      <c r="D4721">
        <f t="shared" si="438"/>
        <v>35.67</v>
      </c>
      <c r="E4721">
        <f>VLOOKUP(D4721,'Peak Combiner'!$A$5:$D$4980,4,FALSE)</f>
        <v>35.67</v>
      </c>
      <c r="F4721">
        <f>IFERROR(VLOOKUP(D4721,rt_comb!$A:$B,2,FALSE),D4721)</f>
        <v>35.67</v>
      </c>
      <c r="G4721">
        <v>2008750</v>
      </c>
      <c r="H4721">
        <f>SUMIFS($G:$G,$E:$E,18.51,'RAW2'!$A:$A,'RAW2'!A4721)</f>
        <v>46107859</v>
      </c>
      <c r="I4721" s="1" t="str">
        <f>VLOOKUP(A4721,'volatile collection data'!$G$6:$H$69,2,FALSE)</f>
        <v>A</v>
      </c>
      <c r="J4721" s="1">
        <f>VLOOKUP(A4721,'volatile collection data'!$G$6:$I$69,3,FALSE)</f>
        <v>9</v>
      </c>
      <c r="K4721" s="1" t="str">
        <f>VLOOKUP(A4721,'volatile collection data'!$G$6:$N$69,8,FALSE)</f>
        <v>4A</v>
      </c>
      <c r="L4721" s="1">
        <f>VLOOKUP(A4721,'volatile collection data'!$G$6:$J$69,4,FALSE)</f>
        <v>4.32</v>
      </c>
      <c r="M4721" s="1">
        <f>VLOOKUP($A4721,'volatile collection data'!$G$6:$M$69,6,FALSE)</f>
        <v>9</v>
      </c>
      <c r="N4721" s="1">
        <f>VLOOKUP($A4721,'volatile collection data'!$G$6:$M$69,7,FALSE)</f>
        <v>4.32</v>
      </c>
      <c r="O4721" s="1">
        <f>VLOOKUP(A4721,'volatile collection data'!$G$6:$K$69,5,FALSE)</f>
        <v>1</v>
      </c>
      <c r="P4721" s="1" t="str">
        <f t="shared" si="441"/>
        <v>9A</v>
      </c>
      <c r="Q4721">
        <f t="shared" si="439"/>
        <v>5.0423988015353943E-2</v>
      </c>
      <c r="R4721" t="str">
        <f t="shared" si="442"/>
        <v>4A_1-A&amp;4.32%4.32@9</v>
      </c>
      <c r="S4721" t="str">
        <f t="shared" si="443"/>
        <v>9A-4A-VCS-Loc-22</v>
      </c>
      <c r="T4721" t="str">
        <f>IFERROR(IF(VLOOKUP(S4721,Bad!$A:$A,1,FALSE)='RAW2'!S4721,"yes","no"),"no")</f>
        <v>no</v>
      </c>
      <c r="U4721" t="str">
        <f>IFERROR(VLOOKUP(F4721,compounds!$A:$B,2,FALSE),"")</f>
        <v/>
      </c>
      <c r="V4721" t="str">
        <f>VLOOKUP(B4721,'volatile collection data'!$O:$P,2,FALSE)</f>
        <v>24.apr.22 4</v>
      </c>
    </row>
    <row r="4722" spans="1:22" x14ac:dyDescent="0.2">
      <c r="A4722" t="s">
        <v>400</v>
      </c>
      <c r="B4722" s="1" t="str">
        <f t="shared" si="440"/>
        <v>9A</v>
      </c>
      <c r="C4722">
        <v>35.799999999999997</v>
      </c>
      <c r="D4722">
        <f t="shared" si="438"/>
        <v>35.799999999999997</v>
      </c>
      <c r="E4722">
        <f>VLOOKUP(D4722,'Peak Combiner'!$A$5:$D$4980,4,FALSE)</f>
        <v>35.799999999999997</v>
      </c>
      <c r="F4722">
        <f>IFERROR(VLOOKUP(D4722,rt_comb!$A:$B,2,FALSE),D4722)</f>
        <v>35.799999999999997</v>
      </c>
      <c r="G4722">
        <v>1014148</v>
      </c>
      <c r="H4722">
        <f>SUMIFS($G:$G,$E:$E,18.51,'RAW2'!$A:$A,'RAW2'!A4722)</f>
        <v>46107859</v>
      </c>
      <c r="I4722" s="1" t="str">
        <f>VLOOKUP(A4722,'volatile collection data'!$G$6:$H$69,2,FALSE)</f>
        <v>A</v>
      </c>
      <c r="J4722" s="1">
        <f>VLOOKUP(A4722,'volatile collection data'!$G$6:$I$69,3,FALSE)</f>
        <v>9</v>
      </c>
      <c r="K4722" s="1" t="str">
        <f>VLOOKUP(A4722,'volatile collection data'!$G$6:$N$69,8,FALSE)</f>
        <v>4A</v>
      </c>
      <c r="L4722" s="1">
        <f>VLOOKUP(A4722,'volatile collection data'!$G$6:$J$69,4,FALSE)</f>
        <v>4.32</v>
      </c>
      <c r="M4722" s="1">
        <f>VLOOKUP($A4722,'volatile collection data'!$G$6:$M$69,6,FALSE)</f>
        <v>9</v>
      </c>
      <c r="N4722" s="1">
        <f>VLOOKUP($A4722,'volatile collection data'!$G$6:$M$69,7,FALSE)</f>
        <v>4.32</v>
      </c>
      <c r="O4722" s="1">
        <f>VLOOKUP(A4722,'volatile collection data'!$G$6:$K$69,5,FALSE)</f>
        <v>1</v>
      </c>
      <c r="P4722" s="1" t="str">
        <f t="shared" si="441"/>
        <v>9A</v>
      </c>
      <c r="Q4722">
        <f t="shared" si="439"/>
        <v>2.5457317534683346E-2</v>
      </c>
      <c r="R4722" t="str">
        <f t="shared" si="442"/>
        <v>4A_1-A&amp;4.32%4.32@9</v>
      </c>
      <c r="S4722" t="str">
        <f t="shared" si="443"/>
        <v>9A-4A-VCS-Loc-22</v>
      </c>
      <c r="T4722" t="str">
        <f>IFERROR(IF(VLOOKUP(S4722,Bad!$A:$A,1,FALSE)='RAW2'!S4722,"yes","no"),"no")</f>
        <v>no</v>
      </c>
      <c r="U4722" t="str">
        <f>IFERROR(VLOOKUP(F4722,compounds!$A:$B,2,FALSE),"")</f>
        <v/>
      </c>
      <c r="V4722" t="str">
        <f>VLOOKUP(B4722,'volatile collection data'!$O:$P,2,FALSE)</f>
        <v>24.apr.22 4</v>
      </c>
    </row>
    <row r="4723" spans="1:22" x14ac:dyDescent="0.2">
      <c r="A4723" t="s">
        <v>400</v>
      </c>
      <c r="B4723" s="1" t="str">
        <f t="shared" si="440"/>
        <v>9A</v>
      </c>
      <c r="C4723">
        <v>36.167000000000002</v>
      </c>
      <c r="D4723">
        <f t="shared" si="438"/>
        <v>36.17</v>
      </c>
      <c r="E4723">
        <f>VLOOKUP(D4723,'Peak Combiner'!$A$5:$D$4980,4,FALSE)</f>
        <v>36.11</v>
      </c>
      <c r="F4723">
        <f>IFERROR(VLOOKUP(D4723,rt_comb!$A:$B,2,FALSE),D4723)</f>
        <v>36.17</v>
      </c>
      <c r="G4723">
        <v>2236991</v>
      </c>
      <c r="H4723">
        <f>SUMIFS($G:$G,$E:$E,18.51,'RAW2'!$A:$A,'RAW2'!A4723)</f>
        <v>46107859</v>
      </c>
      <c r="I4723" s="1" t="str">
        <f>VLOOKUP(A4723,'volatile collection data'!$G$6:$H$69,2,FALSE)</f>
        <v>A</v>
      </c>
      <c r="J4723" s="1">
        <f>VLOOKUP(A4723,'volatile collection data'!$G$6:$I$69,3,FALSE)</f>
        <v>9</v>
      </c>
      <c r="K4723" s="1" t="str">
        <f>VLOOKUP(A4723,'volatile collection data'!$G$6:$N$69,8,FALSE)</f>
        <v>4A</v>
      </c>
      <c r="L4723" s="1">
        <f>VLOOKUP(A4723,'volatile collection data'!$G$6:$J$69,4,FALSE)</f>
        <v>4.32</v>
      </c>
      <c r="M4723" s="1">
        <f>VLOOKUP($A4723,'volatile collection data'!$G$6:$M$69,6,FALSE)</f>
        <v>9</v>
      </c>
      <c r="N4723" s="1">
        <f>VLOOKUP($A4723,'volatile collection data'!$G$6:$M$69,7,FALSE)</f>
        <v>4.32</v>
      </c>
      <c r="O4723" s="1">
        <f>VLOOKUP(A4723,'volatile collection data'!$G$6:$K$69,5,FALSE)</f>
        <v>1</v>
      </c>
      <c r="P4723" s="1" t="str">
        <f t="shared" si="441"/>
        <v>9A</v>
      </c>
      <c r="Q4723">
        <f t="shared" si="439"/>
        <v>5.6153332855982396E-2</v>
      </c>
      <c r="R4723" t="str">
        <f t="shared" si="442"/>
        <v>4A_1-A&amp;4.32%4.32@9</v>
      </c>
      <c r="S4723" t="str">
        <f t="shared" si="443"/>
        <v>9A-4A-VCS-Loc-22</v>
      </c>
      <c r="T4723" t="str">
        <f>IFERROR(IF(VLOOKUP(S4723,Bad!$A:$A,1,FALSE)='RAW2'!S4723,"yes","no"),"no")</f>
        <v>no</v>
      </c>
      <c r="U4723" t="str">
        <f>IFERROR(VLOOKUP(F4723,compounds!$A:$B,2,FALSE),"")</f>
        <v/>
      </c>
      <c r="V4723" t="str">
        <f>VLOOKUP(B4723,'volatile collection data'!$O:$P,2,FALSE)</f>
        <v>24.apr.22 4</v>
      </c>
    </row>
    <row r="4724" spans="1:22" x14ac:dyDescent="0.2">
      <c r="A4724" t="s">
        <v>400</v>
      </c>
      <c r="B4724" s="1" t="str">
        <f t="shared" si="440"/>
        <v>9A</v>
      </c>
      <c r="C4724">
        <v>36.539000000000001</v>
      </c>
      <c r="D4724">
        <f t="shared" si="438"/>
        <v>36.54</v>
      </c>
      <c r="E4724">
        <f>VLOOKUP(D4724,'Peak Combiner'!$A$5:$D$4980,4,FALSE)</f>
        <v>36.54</v>
      </c>
      <c r="F4724">
        <f>IFERROR(VLOOKUP(D4724,rt_comb!$A:$B,2,FALSE),D4724)</f>
        <v>36.54</v>
      </c>
      <c r="G4724">
        <v>1385905</v>
      </c>
      <c r="H4724">
        <f>SUMIFS($G:$G,$E:$E,18.51,'RAW2'!$A:$A,'RAW2'!A4724)</f>
        <v>46107859</v>
      </c>
      <c r="I4724" s="1" t="str">
        <f>VLOOKUP(A4724,'volatile collection data'!$G$6:$H$69,2,FALSE)</f>
        <v>A</v>
      </c>
      <c r="J4724" s="1">
        <f>VLOOKUP(A4724,'volatile collection data'!$G$6:$I$69,3,FALSE)</f>
        <v>9</v>
      </c>
      <c r="K4724" s="1" t="str">
        <f>VLOOKUP(A4724,'volatile collection data'!$G$6:$N$69,8,FALSE)</f>
        <v>4A</v>
      </c>
      <c r="L4724" s="1">
        <f>VLOOKUP(A4724,'volatile collection data'!$G$6:$J$69,4,FALSE)</f>
        <v>4.32</v>
      </c>
      <c r="M4724" s="1">
        <f>VLOOKUP($A4724,'volatile collection data'!$G$6:$M$69,6,FALSE)</f>
        <v>9</v>
      </c>
      <c r="N4724" s="1">
        <f>VLOOKUP($A4724,'volatile collection data'!$G$6:$M$69,7,FALSE)</f>
        <v>4.32</v>
      </c>
      <c r="O4724" s="1">
        <f>VLOOKUP(A4724,'volatile collection data'!$G$6:$K$69,5,FALSE)</f>
        <v>1</v>
      </c>
      <c r="P4724" s="1" t="str">
        <f t="shared" si="441"/>
        <v>9A</v>
      </c>
      <c r="Q4724">
        <f t="shared" si="439"/>
        <v>3.4789225692803537E-2</v>
      </c>
      <c r="R4724" t="str">
        <f t="shared" si="442"/>
        <v>4A_1-A&amp;4.32%4.32@9</v>
      </c>
      <c r="S4724" t="str">
        <f t="shared" si="443"/>
        <v>9A-4A-VCS-Loc-22</v>
      </c>
      <c r="T4724" t="str">
        <f>IFERROR(IF(VLOOKUP(S4724,Bad!$A:$A,1,FALSE)='RAW2'!S4724,"yes","no"),"no")</f>
        <v>no</v>
      </c>
      <c r="U4724" t="str">
        <f>IFERROR(VLOOKUP(F4724,compounds!$A:$B,2,FALSE),"")</f>
        <v/>
      </c>
      <c r="V4724" t="str">
        <f>VLOOKUP(B4724,'volatile collection data'!$O:$P,2,FALSE)</f>
        <v>24.apr.22 4</v>
      </c>
    </row>
    <row r="4725" spans="1:22" x14ac:dyDescent="0.2">
      <c r="A4725" t="s">
        <v>400</v>
      </c>
      <c r="B4725" s="1" t="str">
        <f t="shared" si="440"/>
        <v>9A</v>
      </c>
      <c r="C4725">
        <v>36.658999999999999</v>
      </c>
      <c r="D4725">
        <f t="shared" si="438"/>
        <v>36.659999999999997</v>
      </c>
      <c r="E4725">
        <f>VLOOKUP(D4725,'Peak Combiner'!$A$5:$D$4980,4,FALSE)</f>
        <v>36.65</v>
      </c>
      <c r="F4725">
        <f>IFERROR(VLOOKUP(D4725,rt_comb!$A:$B,2,FALSE),D4725)</f>
        <v>36.659999999999997</v>
      </c>
      <c r="G4725">
        <v>5152042</v>
      </c>
      <c r="H4725">
        <f>SUMIFS($G:$G,$E:$E,18.51,'RAW2'!$A:$A,'RAW2'!A4725)</f>
        <v>46107859</v>
      </c>
      <c r="I4725" s="1" t="str">
        <f>VLOOKUP(A4725,'volatile collection data'!$G$6:$H$69,2,FALSE)</f>
        <v>A</v>
      </c>
      <c r="J4725" s="1">
        <f>VLOOKUP(A4725,'volatile collection data'!$G$6:$I$69,3,FALSE)</f>
        <v>9</v>
      </c>
      <c r="K4725" s="1" t="str">
        <f>VLOOKUP(A4725,'volatile collection data'!$G$6:$N$69,8,FALSE)</f>
        <v>4A</v>
      </c>
      <c r="L4725" s="1">
        <f>VLOOKUP(A4725,'volatile collection data'!$G$6:$J$69,4,FALSE)</f>
        <v>4.32</v>
      </c>
      <c r="M4725" s="1">
        <f>VLOOKUP($A4725,'volatile collection data'!$G$6:$M$69,6,FALSE)</f>
        <v>9</v>
      </c>
      <c r="N4725" s="1">
        <f>VLOOKUP($A4725,'volatile collection data'!$G$6:$M$69,7,FALSE)</f>
        <v>4.32</v>
      </c>
      <c r="O4725" s="1">
        <f>VLOOKUP(A4725,'volatile collection data'!$G$6:$K$69,5,FALSE)</f>
        <v>1</v>
      </c>
      <c r="P4725" s="1" t="str">
        <f t="shared" si="441"/>
        <v>9A</v>
      </c>
      <c r="Q4725">
        <f t="shared" si="439"/>
        <v>0.12932744446177979</v>
      </c>
      <c r="R4725" t="str">
        <f t="shared" si="442"/>
        <v>4A_1-A&amp;4.32%4.32@9</v>
      </c>
      <c r="S4725" t="str">
        <f t="shared" si="443"/>
        <v>9A-4A-VCS-Loc-22</v>
      </c>
      <c r="T4725" t="str">
        <f>IFERROR(IF(VLOOKUP(S4725,Bad!$A:$A,1,FALSE)='RAW2'!S4725,"yes","no"),"no")</f>
        <v>no</v>
      </c>
      <c r="U4725" t="str">
        <f>IFERROR(VLOOKUP(F4725,compounds!$A:$B,2,FALSE),"")</f>
        <v/>
      </c>
      <c r="V4725" t="str">
        <f>VLOOKUP(B4725,'volatile collection data'!$O:$P,2,FALSE)</f>
        <v>24.apr.22 4</v>
      </c>
    </row>
    <row r="4726" spans="1:22" x14ac:dyDescent="0.2">
      <c r="A4726" t="s">
        <v>400</v>
      </c>
      <c r="B4726" s="1" t="str">
        <f t="shared" si="440"/>
        <v>9A</v>
      </c>
      <c r="C4726">
        <v>36.747999999999998</v>
      </c>
      <c r="D4726">
        <f t="shared" si="438"/>
        <v>36.75</v>
      </c>
      <c r="E4726">
        <f>VLOOKUP(D4726,'Peak Combiner'!$A$5:$D$4980,4,FALSE)</f>
        <v>36.72</v>
      </c>
      <c r="F4726">
        <f>IFERROR(VLOOKUP(D4726,rt_comb!$A:$B,2,FALSE),D4726)</f>
        <v>36.75</v>
      </c>
      <c r="G4726">
        <v>2575215</v>
      </c>
      <c r="H4726">
        <f>SUMIFS($G:$G,$E:$E,18.51,'RAW2'!$A:$A,'RAW2'!A4726)</f>
        <v>46107859</v>
      </c>
      <c r="I4726" s="1" t="str">
        <f>VLOOKUP(A4726,'volatile collection data'!$G$6:$H$69,2,FALSE)</f>
        <v>A</v>
      </c>
      <c r="J4726" s="1">
        <f>VLOOKUP(A4726,'volatile collection data'!$G$6:$I$69,3,FALSE)</f>
        <v>9</v>
      </c>
      <c r="K4726" s="1" t="str">
        <f>VLOOKUP(A4726,'volatile collection data'!$G$6:$N$69,8,FALSE)</f>
        <v>4A</v>
      </c>
      <c r="L4726" s="1">
        <f>VLOOKUP(A4726,'volatile collection data'!$G$6:$J$69,4,FALSE)</f>
        <v>4.32</v>
      </c>
      <c r="M4726" s="1">
        <f>VLOOKUP($A4726,'volatile collection data'!$G$6:$M$69,6,FALSE)</f>
        <v>9</v>
      </c>
      <c r="N4726" s="1">
        <f>VLOOKUP($A4726,'volatile collection data'!$G$6:$M$69,7,FALSE)</f>
        <v>4.32</v>
      </c>
      <c r="O4726" s="1">
        <f>VLOOKUP(A4726,'volatile collection data'!$G$6:$K$69,5,FALSE)</f>
        <v>1</v>
      </c>
      <c r="P4726" s="1" t="str">
        <f t="shared" si="441"/>
        <v>9A</v>
      </c>
      <c r="Q4726">
        <f t="shared" si="439"/>
        <v>6.4643489880253743E-2</v>
      </c>
      <c r="R4726" t="str">
        <f t="shared" si="442"/>
        <v>4A_1-A&amp;4.32%4.32@9</v>
      </c>
      <c r="S4726" t="str">
        <f t="shared" si="443"/>
        <v>9A-4A-VCS-Loc-22</v>
      </c>
      <c r="T4726" t="str">
        <f>IFERROR(IF(VLOOKUP(S4726,Bad!$A:$A,1,FALSE)='RAW2'!S4726,"yes","no"),"no")</f>
        <v>no</v>
      </c>
      <c r="U4726" t="str">
        <f>IFERROR(VLOOKUP(F4726,compounds!$A:$B,2,FALSE),"")</f>
        <v/>
      </c>
      <c r="V4726" t="str">
        <f>VLOOKUP(B4726,'volatile collection data'!$O:$P,2,FALSE)</f>
        <v>24.apr.22 4</v>
      </c>
    </row>
    <row r="4727" spans="1:22" x14ac:dyDescent="0.2">
      <c r="A4727" t="s">
        <v>400</v>
      </c>
      <c r="B4727" s="1" t="str">
        <f t="shared" si="440"/>
        <v>9A</v>
      </c>
      <c r="C4727">
        <v>36.962000000000003</v>
      </c>
      <c r="D4727">
        <f t="shared" si="438"/>
        <v>36.96</v>
      </c>
      <c r="E4727">
        <f>VLOOKUP(D4727,'Peak Combiner'!$A$5:$D$4980,4,FALSE)</f>
        <v>36.96</v>
      </c>
      <c r="F4727">
        <f>IFERROR(VLOOKUP(D4727,rt_comb!$A:$B,2,FALSE),D4727)</f>
        <v>36.96</v>
      </c>
      <c r="G4727">
        <v>1937383</v>
      </c>
      <c r="H4727">
        <f>SUMIFS($G:$G,$E:$E,18.51,'RAW2'!$A:$A,'RAW2'!A4727)</f>
        <v>46107859</v>
      </c>
      <c r="I4727" s="1" t="str">
        <f>VLOOKUP(A4727,'volatile collection data'!$G$6:$H$69,2,FALSE)</f>
        <v>A</v>
      </c>
      <c r="J4727" s="1">
        <f>VLOOKUP(A4727,'volatile collection data'!$G$6:$I$69,3,FALSE)</f>
        <v>9</v>
      </c>
      <c r="K4727" s="1" t="str">
        <f>VLOOKUP(A4727,'volatile collection data'!$G$6:$N$69,8,FALSE)</f>
        <v>4A</v>
      </c>
      <c r="L4727" s="1">
        <f>VLOOKUP(A4727,'volatile collection data'!$G$6:$J$69,4,FALSE)</f>
        <v>4.32</v>
      </c>
      <c r="M4727" s="1">
        <f>VLOOKUP($A4727,'volatile collection data'!$G$6:$M$69,6,FALSE)</f>
        <v>9</v>
      </c>
      <c r="N4727" s="1">
        <f>VLOOKUP($A4727,'volatile collection data'!$G$6:$M$69,7,FALSE)</f>
        <v>4.32</v>
      </c>
      <c r="O4727" s="1">
        <f>VLOOKUP(A4727,'volatile collection data'!$G$6:$K$69,5,FALSE)</f>
        <v>1</v>
      </c>
      <c r="P4727" s="1" t="str">
        <f t="shared" si="441"/>
        <v>9A</v>
      </c>
      <c r="Q4727">
        <f t="shared" si="439"/>
        <v>4.8632521305862091E-2</v>
      </c>
      <c r="R4727" t="str">
        <f t="shared" si="442"/>
        <v>4A_1-A&amp;4.32%4.32@9</v>
      </c>
      <c r="S4727" t="str">
        <f t="shared" si="443"/>
        <v>9A-4A-VCS-Loc-22</v>
      </c>
      <c r="T4727" t="str">
        <f>IFERROR(IF(VLOOKUP(S4727,Bad!$A:$A,1,FALSE)='RAW2'!S4727,"yes","no"),"no")</f>
        <v>no</v>
      </c>
      <c r="U4727" t="str">
        <f>IFERROR(VLOOKUP(F4727,compounds!$A:$B,2,FALSE),"")</f>
        <v/>
      </c>
      <c r="V4727" t="str">
        <f>VLOOKUP(B4727,'volatile collection data'!$O:$P,2,FALSE)</f>
        <v>24.apr.22 4</v>
      </c>
    </row>
    <row r="4728" spans="1:22" x14ac:dyDescent="0.2">
      <c r="A4728" t="s">
        <v>400</v>
      </c>
      <c r="B4728" s="1" t="str">
        <f t="shared" si="440"/>
        <v>9A</v>
      </c>
      <c r="C4728">
        <v>37.082000000000001</v>
      </c>
      <c r="D4728">
        <f t="shared" si="438"/>
        <v>37.08</v>
      </c>
      <c r="E4728">
        <f>VLOOKUP(D4728,'Peak Combiner'!$A$5:$D$4980,4,FALSE)</f>
        <v>37.08</v>
      </c>
      <c r="F4728">
        <f>IFERROR(VLOOKUP(D4728,rt_comb!$A:$B,2,FALSE),D4728)</f>
        <v>37.08</v>
      </c>
      <c r="G4728">
        <v>1165294</v>
      </c>
      <c r="H4728">
        <f>SUMIFS($G:$G,$E:$E,18.51,'RAW2'!$A:$A,'RAW2'!A4728)</f>
        <v>46107859</v>
      </c>
      <c r="I4728" s="1" t="str">
        <f>VLOOKUP(A4728,'volatile collection data'!$G$6:$H$69,2,FALSE)</f>
        <v>A</v>
      </c>
      <c r="J4728" s="1">
        <f>VLOOKUP(A4728,'volatile collection data'!$G$6:$I$69,3,FALSE)</f>
        <v>9</v>
      </c>
      <c r="K4728" s="1" t="str">
        <f>VLOOKUP(A4728,'volatile collection data'!$G$6:$N$69,8,FALSE)</f>
        <v>4A</v>
      </c>
      <c r="L4728" s="1">
        <f>VLOOKUP(A4728,'volatile collection data'!$G$6:$J$69,4,FALSE)</f>
        <v>4.32</v>
      </c>
      <c r="M4728" s="1">
        <f>VLOOKUP($A4728,'volatile collection data'!$G$6:$M$69,6,FALSE)</f>
        <v>9</v>
      </c>
      <c r="N4728" s="1">
        <f>VLOOKUP($A4728,'volatile collection data'!$G$6:$M$69,7,FALSE)</f>
        <v>4.32</v>
      </c>
      <c r="O4728" s="1">
        <f>VLOOKUP(A4728,'volatile collection data'!$G$6:$K$69,5,FALSE)</f>
        <v>1</v>
      </c>
      <c r="P4728" s="1" t="str">
        <f t="shared" si="441"/>
        <v>9A</v>
      </c>
      <c r="Q4728">
        <f t="shared" si="439"/>
        <v>2.9251410424574412E-2</v>
      </c>
      <c r="R4728" t="str">
        <f t="shared" si="442"/>
        <v>4A_1-A&amp;4.32%4.32@9</v>
      </c>
      <c r="S4728" t="str">
        <f t="shared" si="443"/>
        <v>9A-4A-VCS-Loc-22</v>
      </c>
      <c r="T4728" t="str">
        <f>IFERROR(IF(VLOOKUP(S4728,Bad!$A:$A,1,FALSE)='RAW2'!S4728,"yes","no"),"no")</f>
        <v>no</v>
      </c>
      <c r="U4728" t="str">
        <f>IFERROR(VLOOKUP(F4728,compounds!$A:$B,2,FALSE),"")</f>
        <v/>
      </c>
      <c r="V4728" t="str">
        <f>VLOOKUP(B4728,'volatile collection data'!$O:$P,2,FALSE)</f>
        <v>24.apr.22 4</v>
      </c>
    </row>
    <row r="4729" spans="1:22" x14ac:dyDescent="0.2">
      <c r="A4729" t="s">
        <v>400</v>
      </c>
      <c r="B4729" s="1" t="str">
        <f t="shared" si="440"/>
        <v>9A</v>
      </c>
      <c r="C4729">
        <v>37.137</v>
      </c>
      <c r="D4729">
        <f t="shared" si="438"/>
        <v>37.14</v>
      </c>
      <c r="E4729">
        <f>VLOOKUP(D4729,'Peak Combiner'!$A$5:$D$4980,4,FALSE)</f>
        <v>37.14</v>
      </c>
      <c r="F4729">
        <f>IFERROR(VLOOKUP(D4729,rt_comb!$A:$B,2,FALSE),D4729)</f>
        <v>37.14</v>
      </c>
      <c r="G4729">
        <v>873865</v>
      </c>
      <c r="H4729">
        <f>SUMIFS($G:$G,$E:$E,18.51,'RAW2'!$A:$A,'RAW2'!A4729)</f>
        <v>46107859</v>
      </c>
      <c r="I4729" s="1" t="str">
        <f>VLOOKUP(A4729,'volatile collection data'!$G$6:$H$69,2,FALSE)</f>
        <v>A</v>
      </c>
      <c r="J4729" s="1">
        <f>VLOOKUP(A4729,'volatile collection data'!$G$6:$I$69,3,FALSE)</f>
        <v>9</v>
      </c>
      <c r="K4729" s="1" t="str">
        <f>VLOOKUP(A4729,'volatile collection data'!$G$6:$N$69,8,FALSE)</f>
        <v>4A</v>
      </c>
      <c r="L4729" s="1">
        <f>VLOOKUP(A4729,'volatile collection data'!$G$6:$J$69,4,FALSE)</f>
        <v>4.32</v>
      </c>
      <c r="M4729" s="1">
        <f>VLOOKUP($A4729,'volatile collection data'!$G$6:$M$69,6,FALSE)</f>
        <v>9</v>
      </c>
      <c r="N4729" s="1">
        <f>VLOOKUP($A4729,'volatile collection data'!$G$6:$M$69,7,FALSE)</f>
        <v>4.32</v>
      </c>
      <c r="O4729" s="1">
        <f>VLOOKUP(A4729,'volatile collection data'!$G$6:$K$69,5,FALSE)</f>
        <v>1</v>
      </c>
      <c r="P4729" s="1" t="str">
        <f t="shared" si="441"/>
        <v>9A</v>
      </c>
      <c r="Q4729">
        <f t="shared" si="439"/>
        <v>2.193590953928427E-2</v>
      </c>
      <c r="R4729" t="str">
        <f t="shared" si="442"/>
        <v>4A_1-A&amp;4.32%4.32@9</v>
      </c>
      <c r="S4729" t="str">
        <f t="shared" si="443"/>
        <v>9A-4A-VCS-Loc-22</v>
      </c>
      <c r="T4729" t="str">
        <f>IFERROR(IF(VLOOKUP(S4729,Bad!$A:$A,1,FALSE)='RAW2'!S4729,"yes","no"),"no")</f>
        <v>no</v>
      </c>
      <c r="U4729" t="str">
        <f>IFERROR(VLOOKUP(F4729,compounds!$A:$B,2,FALSE),"")</f>
        <v/>
      </c>
      <c r="V4729" t="str">
        <f>VLOOKUP(B4729,'volatile collection data'!$O:$P,2,FALSE)</f>
        <v>24.apr.22 4</v>
      </c>
    </row>
    <row r="4730" spans="1:22" x14ac:dyDescent="0.2">
      <c r="A4730" t="s">
        <v>400</v>
      </c>
      <c r="B4730" s="1" t="str">
        <f t="shared" si="440"/>
        <v>9A</v>
      </c>
      <c r="C4730">
        <v>37.296999999999997</v>
      </c>
      <c r="D4730">
        <f t="shared" si="438"/>
        <v>37.299999999999997</v>
      </c>
      <c r="E4730">
        <f>VLOOKUP(D4730,'Peak Combiner'!$A$5:$D$4980,4,FALSE)</f>
        <v>37.24</v>
      </c>
      <c r="F4730">
        <f>IFERROR(VLOOKUP(D4730,rt_comb!$A:$B,2,FALSE),D4730)</f>
        <v>37.299999999999997</v>
      </c>
      <c r="G4730">
        <v>3932976</v>
      </c>
      <c r="H4730">
        <f>SUMIFS($G:$G,$E:$E,18.51,'RAW2'!$A:$A,'RAW2'!A4730)</f>
        <v>46107859</v>
      </c>
      <c r="I4730" s="1" t="str">
        <f>VLOOKUP(A4730,'volatile collection data'!$G$6:$H$69,2,FALSE)</f>
        <v>A</v>
      </c>
      <c r="J4730" s="1">
        <f>VLOOKUP(A4730,'volatile collection data'!$G$6:$I$69,3,FALSE)</f>
        <v>9</v>
      </c>
      <c r="K4730" s="1" t="str">
        <f>VLOOKUP(A4730,'volatile collection data'!$G$6:$N$69,8,FALSE)</f>
        <v>4A</v>
      </c>
      <c r="L4730" s="1">
        <f>VLOOKUP(A4730,'volatile collection data'!$G$6:$J$69,4,FALSE)</f>
        <v>4.32</v>
      </c>
      <c r="M4730" s="1">
        <f>VLOOKUP($A4730,'volatile collection data'!$G$6:$M$69,6,FALSE)</f>
        <v>9</v>
      </c>
      <c r="N4730" s="1">
        <f>VLOOKUP($A4730,'volatile collection data'!$G$6:$M$69,7,FALSE)</f>
        <v>4.32</v>
      </c>
      <c r="O4730" s="1">
        <f>VLOOKUP(A4730,'volatile collection data'!$G$6:$K$69,5,FALSE)</f>
        <v>1</v>
      </c>
      <c r="P4730" s="1" t="str">
        <f t="shared" si="441"/>
        <v>9A</v>
      </c>
      <c r="Q4730">
        <f t="shared" si="439"/>
        <v>9.8726240044144223E-2</v>
      </c>
      <c r="R4730" t="str">
        <f t="shared" si="442"/>
        <v>4A_1-A&amp;4.32%4.32@9</v>
      </c>
      <c r="S4730" t="str">
        <f t="shared" si="443"/>
        <v>9A-4A-VCS-Loc-22</v>
      </c>
      <c r="T4730" t="str">
        <f>IFERROR(IF(VLOOKUP(S4730,Bad!$A:$A,1,FALSE)='RAW2'!S4730,"yes","no"),"no")</f>
        <v>no</v>
      </c>
      <c r="U4730" t="str">
        <f>IFERROR(VLOOKUP(F4730,compounds!$A:$B,2,FALSE),"")</f>
        <v/>
      </c>
      <c r="V4730" t="str">
        <f>VLOOKUP(B4730,'volatile collection data'!$O:$P,2,FALSE)</f>
        <v>24.apr.22 4</v>
      </c>
    </row>
    <row r="4731" spans="1:22" x14ac:dyDescent="0.2">
      <c r="A4731" t="s">
        <v>400</v>
      </c>
      <c r="B4731" s="1" t="str">
        <f t="shared" si="440"/>
        <v>9A</v>
      </c>
      <c r="C4731">
        <v>37.375</v>
      </c>
      <c r="D4731">
        <f t="shared" si="438"/>
        <v>37.380000000000003</v>
      </c>
      <c r="E4731">
        <f>VLOOKUP(D4731,'Peak Combiner'!$A$5:$D$4980,4,FALSE)</f>
        <v>37.380000000000003</v>
      </c>
      <c r="F4731">
        <f>IFERROR(VLOOKUP(D4731,rt_comb!$A:$B,2,FALSE),D4731)</f>
        <v>37.380000000000003</v>
      </c>
      <c r="G4731">
        <v>1626772</v>
      </c>
      <c r="H4731">
        <f>SUMIFS($G:$G,$E:$E,18.51,'RAW2'!$A:$A,'RAW2'!A4731)</f>
        <v>46107859</v>
      </c>
      <c r="I4731" s="1" t="str">
        <f>VLOOKUP(A4731,'volatile collection data'!$G$6:$H$69,2,FALSE)</f>
        <v>A</v>
      </c>
      <c r="J4731" s="1">
        <f>VLOOKUP(A4731,'volatile collection data'!$G$6:$I$69,3,FALSE)</f>
        <v>9</v>
      </c>
      <c r="K4731" s="1" t="str">
        <f>VLOOKUP(A4731,'volatile collection data'!$G$6:$N$69,8,FALSE)</f>
        <v>4A</v>
      </c>
      <c r="L4731" s="1">
        <f>VLOOKUP(A4731,'volatile collection data'!$G$6:$J$69,4,FALSE)</f>
        <v>4.32</v>
      </c>
      <c r="M4731" s="1">
        <f>VLOOKUP($A4731,'volatile collection data'!$G$6:$M$69,6,FALSE)</f>
        <v>9</v>
      </c>
      <c r="N4731" s="1">
        <f>VLOOKUP($A4731,'volatile collection data'!$G$6:$M$69,7,FALSE)</f>
        <v>4.32</v>
      </c>
      <c r="O4731" s="1">
        <f>VLOOKUP(A4731,'volatile collection data'!$G$6:$K$69,5,FALSE)</f>
        <v>1</v>
      </c>
      <c r="P4731" s="1" t="str">
        <f t="shared" si="441"/>
        <v>9A</v>
      </c>
      <c r="Q4731">
        <f t="shared" si="439"/>
        <v>4.0835510557169066E-2</v>
      </c>
      <c r="R4731" t="str">
        <f t="shared" si="442"/>
        <v>4A_1-A&amp;4.32%4.32@9</v>
      </c>
      <c r="S4731" t="str">
        <f t="shared" si="443"/>
        <v>9A-4A-VCS-Loc-22</v>
      </c>
      <c r="T4731" t="str">
        <f>IFERROR(IF(VLOOKUP(S4731,Bad!$A:$A,1,FALSE)='RAW2'!S4731,"yes","no"),"no")</f>
        <v>no</v>
      </c>
      <c r="U4731" t="str">
        <f>IFERROR(VLOOKUP(F4731,compounds!$A:$B,2,FALSE),"")</f>
        <v/>
      </c>
      <c r="V4731" t="str">
        <f>VLOOKUP(B4731,'volatile collection data'!$O:$P,2,FALSE)</f>
        <v>24.apr.22 4</v>
      </c>
    </row>
    <row r="4732" spans="1:22" x14ac:dyDescent="0.2">
      <c r="A4732" t="s">
        <v>400</v>
      </c>
      <c r="B4732" s="1" t="str">
        <f t="shared" si="440"/>
        <v>9A</v>
      </c>
      <c r="C4732">
        <v>37.595999999999997</v>
      </c>
      <c r="D4732">
        <f t="shared" si="438"/>
        <v>37.6</v>
      </c>
      <c r="E4732">
        <f>VLOOKUP(D4732,'Peak Combiner'!$A$5:$D$4980,4,FALSE)</f>
        <v>37.6</v>
      </c>
      <c r="F4732">
        <f>IFERROR(VLOOKUP(D4732,rt_comb!$A:$B,2,FALSE),D4732)</f>
        <v>37.6</v>
      </c>
      <c r="G4732">
        <v>1454947</v>
      </c>
      <c r="H4732">
        <f>SUMIFS($G:$G,$E:$E,18.51,'RAW2'!$A:$A,'RAW2'!A4732)</f>
        <v>46107859</v>
      </c>
      <c r="I4732" s="1" t="str">
        <f>VLOOKUP(A4732,'volatile collection data'!$G$6:$H$69,2,FALSE)</f>
        <v>A</v>
      </c>
      <c r="J4732" s="1">
        <f>VLOOKUP(A4732,'volatile collection data'!$G$6:$I$69,3,FALSE)</f>
        <v>9</v>
      </c>
      <c r="K4732" s="1" t="str">
        <f>VLOOKUP(A4732,'volatile collection data'!$G$6:$N$69,8,FALSE)</f>
        <v>4A</v>
      </c>
      <c r="L4732" s="1">
        <f>VLOOKUP(A4732,'volatile collection data'!$G$6:$J$69,4,FALSE)</f>
        <v>4.32</v>
      </c>
      <c r="M4732" s="1">
        <f>VLOOKUP($A4732,'volatile collection data'!$G$6:$M$69,6,FALSE)</f>
        <v>9</v>
      </c>
      <c r="N4732" s="1">
        <f>VLOOKUP($A4732,'volatile collection data'!$G$6:$M$69,7,FALSE)</f>
        <v>4.32</v>
      </c>
      <c r="O4732" s="1">
        <f>VLOOKUP(A4732,'volatile collection data'!$G$6:$K$69,5,FALSE)</f>
        <v>1</v>
      </c>
      <c r="P4732" s="1" t="str">
        <f t="shared" si="441"/>
        <v>9A</v>
      </c>
      <c r="Q4732">
        <f t="shared" si="439"/>
        <v>3.6522329852383413E-2</v>
      </c>
      <c r="R4732" t="str">
        <f t="shared" si="442"/>
        <v>4A_1-A&amp;4.32%4.32@9</v>
      </c>
      <c r="S4732" t="str">
        <f t="shared" si="443"/>
        <v>9A-4A-VCS-Loc-22</v>
      </c>
      <c r="T4732" t="str">
        <f>IFERROR(IF(VLOOKUP(S4732,Bad!$A:$A,1,FALSE)='RAW2'!S4732,"yes","no"),"no")</f>
        <v>no</v>
      </c>
      <c r="U4732" t="str">
        <f>IFERROR(VLOOKUP(F4732,compounds!$A:$B,2,FALSE),"")</f>
        <v/>
      </c>
      <c r="V4732" t="str">
        <f>VLOOKUP(B4732,'volatile collection data'!$O:$P,2,FALSE)</f>
        <v>24.apr.22 4</v>
      </c>
    </row>
    <row r="4733" spans="1:22" x14ac:dyDescent="0.2">
      <c r="A4733" t="s">
        <v>400</v>
      </c>
      <c r="B4733" s="1" t="str">
        <f t="shared" si="440"/>
        <v>9A</v>
      </c>
      <c r="C4733">
        <v>37.719000000000001</v>
      </c>
      <c r="D4733">
        <f t="shared" si="438"/>
        <v>37.72</v>
      </c>
      <c r="E4733">
        <f>VLOOKUP(D4733,'Peak Combiner'!$A$5:$D$4980,4,FALSE)</f>
        <v>37.67</v>
      </c>
      <c r="F4733">
        <f>IFERROR(VLOOKUP(D4733,rt_comb!$A:$B,2,FALSE),D4733)</f>
        <v>37.72</v>
      </c>
      <c r="G4733">
        <v>3687258</v>
      </c>
      <c r="H4733">
        <f>SUMIFS($G:$G,$E:$E,18.51,'RAW2'!$A:$A,'RAW2'!A4733)</f>
        <v>46107859</v>
      </c>
      <c r="I4733" s="1" t="str">
        <f>VLOOKUP(A4733,'volatile collection data'!$G$6:$H$69,2,FALSE)</f>
        <v>A</v>
      </c>
      <c r="J4733" s="1">
        <f>VLOOKUP(A4733,'volatile collection data'!$G$6:$I$69,3,FALSE)</f>
        <v>9</v>
      </c>
      <c r="K4733" s="1" t="str">
        <f>VLOOKUP(A4733,'volatile collection data'!$G$6:$N$69,8,FALSE)</f>
        <v>4A</v>
      </c>
      <c r="L4733" s="1">
        <f>VLOOKUP(A4733,'volatile collection data'!$G$6:$J$69,4,FALSE)</f>
        <v>4.32</v>
      </c>
      <c r="M4733" s="1">
        <f>VLOOKUP($A4733,'volatile collection data'!$G$6:$M$69,6,FALSE)</f>
        <v>9</v>
      </c>
      <c r="N4733" s="1">
        <f>VLOOKUP($A4733,'volatile collection data'!$G$6:$M$69,7,FALSE)</f>
        <v>4.32</v>
      </c>
      <c r="O4733" s="1">
        <f>VLOOKUP(A4733,'volatile collection data'!$G$6:$K$69,5,FALSE)</f>
        <v>1</v>
      </c>
      <c r="P4733" s="1" t="str">
        <f t="shared" si="441"/>
        <v>9A</v>
      </c>
      <c r="Q4733">
        <f t="shared" si="439"/>
        <v>9.2558184543381675E-2</v>
      </c>
      <c r="R4733" t="str">
        <f t="shared" si="442"/>
        <v>4A_1-A&amp;4.32%4.32@9</v>
      </c>
      <c r="S4733" t="str">
        <f t="shared" si="443"/>
        <v>9A-4A-VCS-Loc-22</v>
      </c>
      <c r="T4733" t="str">
        <f>IFERROR(IF(VLOOKUP(S4733,Bad!$A:$A,1,FALSE)='RAW2'!S4733,"yes","no"),"no")</f>
        <v>no</v>
      </c>
      <c r="U4733" t="str">
        <f>IFERROR(VLOOKUP(F4733,compounds!$A:$B,2,FALSE),"")</f>
        <v/>
      </c>
      <c r="V4733" t="str">
        <f>VLOOKUP(B4733,'volatile collection data'!$O:$P,2,FALSE)</f>
        <v>24.apr.22 4</v>
      </c>
    </row>
    <row r="4734" spans="1:22" x14ac:dyDescent="0.2">
      <c r="A4734" t="s">
        <v>400</v>
      </c>
      <c r="B4734" s="1" t="str">
        <f t="shared" si="440"/>
        <v>9A</v>
      </c>
      <c r="C4734">
        <v>37.813000000000002</v>
      </c>
      <c r="D4734">
        <f t="shared" ref="D4734:D4797" si="444">ROUND(C4734,2)</f>
        <v>37.81</v>
      </c>
      <c r="E4734">
        <f>VLOOKUP(D4734,'Peak Combiner'!$A$5:$D$4980,4,FALSE)</f>
        <v>37.81</v>
      </c>
      <c r="F4734">
        <f>IFERROR(VLOOKUP(D4734,rt_comb!$A:$B,2,FALSE),D4734)</f>
        <v>37.81</v>
      </c>
      <c r="G4734">
        <v>3322391</v>
      </c>
      <c r="H4734">
        <f>SUMIFS($G:$G,$E:$E,18.51,'RAW2'!$A:$A,'RAW2'!A4734)</f>
        <v>46107859</v>
      </c>
      <c r="I4734" s="1" t="str">
        <f>VLOOKUP(A4734,'volatile collection data'!$G$6:$H$69,2,FALSE)</f>
        <v>A</v>
      </c>
      <c r="J4734" s="1">
        <f>VLOOKUP(A4734,'volatile collection data'!$G$6:$I$69,3,FALSE)</f>
        <v>9</v>
      </c>
      <c r="K4734" s="1" t="str">
        <f>VLOOKUP(A4734,'volatile collection data'!$G$6:$N$69,8,FALSE)</f>
        <v>4A</v>
      </c>
      <c r="L4734" s="1">
        <f>VLOOKUP(A4734,'volatile collection data'!$G$6:$J$69,4,FALSE)</f>
        <v>4.32</v>
      </c>
      <c r="M4734" s="1">
        <f>VLOOKUP($A4734,'volatile collection data'!$G$6:$M$69,6,FALSE)</f>
        <v>9</v>
      </c>
      <c r="N4734" s="1">
        <f>VLOOKUP($A4734,'volatile collection data'!$G$6:$M$69,7,FALSE)</f>
        <v>4.32</v>
      </c>
      <c r="O4734" s="1">
        <f>VLOOKUP(A4734,'volatile collection data'!$G$6:$K$69,5,FALSE)</f>
        <v>1</v>
      </c>
      <c r="P4734" s="1" t="str">
        <f t="shared" si="441"/>
        <v>9A</v>
      </c>
      <c r="Q4734">
        <f t="shared" ref="Q4734:Q4797" si="445">IFERROR((30/H4734*G4734)/L4734/6,0)</f>
        <v>8.3399230350376996E-2</v>
      </c>
      <c r="R4734" t="str">
        <f t="shared" si="442"/>
        <v>4A_1-A&amp;4.32%4.32@9</v>
      </c>
      <c r="S4734" t="str">
        <f t="shared" si="443"/>
        <v>9A-4A-VCS-Loc-22</v>
      </c>
      <c r="T4734" t="str">
        <f>IFERROR(IF(VLOOKUP(S4734,Bad!$A:$A,1,FALSE)='RAW2'!S4734,"yes","no"),"no")</f>
        <v>no</v>
      </c>
      <c r="U4734" t="str">
        <f>IFERROR(VLOOKUP(F4734,compounds!$A:$B,2,FALSE),"")</f>
        <v/>
      </c>
      <c r="V4734" t="str">
        <f>VLOOKUP(B4734,'volatile collection data'!$O:$P,2,FALSE)</f>
        <v>24.apr.22 4</v>
      </c>
    </row>
    <row r="4735" spans="1:22" x14ac:dyDescent="0.2">
      <c r="A4735" t="s">
        <v>400</v>
      </c>
      <c r="B4735" s="1" t="str">
        <f t="shared" si="440"/>
        <v>9A</v>
      </c>
      <c r="C4735">
        <v>37.996000000000002</v>
      </c>
      <c r="D4735">
        <f t="shared" si="444"/>
        <v>38</v>
      </c>
      <c r="E4735">
        <f>VLOOKUP(D4735,'Peak Combiner'!$A$5:$D$4980,4,FALSE)</f>
        <v>37.99</v>
      </c>
      <c r="F4735">
        <f>IFERROR(VLOOKUP(D4735,rt_comb!$A:$B,2,FALSE),D4735)</f>
        <v>38</v>
      </c>
      <c r="G4735">
        <v>11079025</v>
      </c>
      <c r="H4735">
        <f>SUMIFS($G:$G,$E:$E,18.51,'RAW2'!$A:$A,'RAW2'!A4735)</f>
        <v>46107859</v>
      </c>
      <c r="I4735" s="1" t="str">
        <f>VLOOKUP(A4735,'volatile collection data'!$G$6:$H$69,2,FALSE)</f>
        <v>A</v>
      </c>
      <c r="J4735" s="1">
        <f>VLOOKUP(A4735,'volatile collection data'!$G$6:$I$69,3,FALSE)</f>
        <v>9</v>
      </c>
      <c r="K4735" s="1" t="str">
        <f>VLOOKUP(A4735,'volatile collection data'!$G$6:$N$69,8,FALSE)</f>
        <v>4A</v>
      </c>
      <c r="L4735" s="1">
        <f>VLOOKUP(A4735,'volatile collection data'!$G$6:$J$69,4,FALSE)</f>
        <v>4.32</v>
      </c>
      <c r="M4735" s="1">
        <f>VLOOKUP($A4735,'volatile collection data'!$G$6:$M$69,6,FALSE)</f>
        <v>9</v>
      </c>
      <c r="N4735" s="1">
        <f>VLOOKUP($A4735,'volatile collection data'!$G$6:$M$69,7,FALSE)</f>
        <v>4.32</v>
      </c>
      <c r="O4735" s="1">
        <f>VLOOKUP(A4735,'volatile collection data'!$G$6:$K$69,5,FALSE)</f>
        <v>1</v>
      </c>
      <c r="P4735" s="1" t="str">
        <f t="shared" si="441"/>
        <v>9A</v>
      </c>
      <c r="Q4735">
        <f t="shared" si="445"/>
        <v>0.27810759119940598</v>
      </c>
      <c r="R4735" t="str">
        <f t="shared" si="442"/>
        <v>4A_1-A&amp;4.32%4.32@9</v>
      </c>
      <c r="S4735" t="str">
        <f t="shared" si="443"/>
        <v>9A-4A-VCS-Loc-22</v>
      </c>
      <c r="T4735" t="str">
        <f>IFERROR(IF(VLOOKUP(S4735,Bad!$A:$A,1,FALSE)='RAW2'!S4735,"yes","no"),"no")</f>
        <v>no</v>
      </c>
      <c r="U4735" t="str">
        <f>IFERROR(VLOOKUP(F4735,compounds!$A:$B,2,FALSE),"")</f>
        <v/>
      </c>
      <c r="V4735" t="str">
        <f>VLOOKUP(B4735,'volatile collection data'!$O:$P,2,FALSE)</f>
        <v>24.apr.22 4</v>
      </c>
    </row>
    <row r="4736" spans="1:22" x14ac:dyDescent="0.2">
      <c r="A4736" t="s">
        <v>400</v>
      </c>
      <c r="B4736" s="1" t="str">
        <f t="shared" si="440"/>
        <v>9A</v>
      </c>
      <c r="C4736">
        <v>38.052</v>
      </c>
      <c r="D4736">
        <f t="shared" si="444"/>
        <v>38.049999999999997</v>
      </c>
      <c r="E4736">
        <f>VLOOKUP(D4736,'Peak Combiner'!$A$5:$D$4980,4,FALSE)</f>
        <v>38.049999999999997</v>
      </c>
      <c r="F4736">
        <f>IFERROR(VLOOKUP(D4736,rt_comb!$A:$B,2,FALSE),D4736)</f>
        <v>38.049999999999997</v>
      </c>
      <c r="G4736">
        <v>5391834</v>
      </c>
      <c r="H4736">
        <f>SUMIFS($G:$G,$E:$E,18.51,'RAW2'!$A:$A,'RAW2'!A4736)</f>
        <v>46107859</v>
      </c>
      <c r="I4736" s="1" t="str">
        <f>VLOOKUP(A4736,'volatile collection data'!$G$6:$H$69,2,FALSE)</f>
        <v>A</v>
      </c>
      <c r="J4736" s="1">
        <f>VLOOKUP(A4736,'volatile collection data'!$G$6:$I$69,3,FALSE)</f>
        <v>9</v>
      </c>
      <c r="K4736" s="1" t="str">
        <f>VLOOKUP(A4736,'volatile collection data'!$G$6:$N$69,8,FALSE)</f>
        <v>4A</v>
      </c>
      <c r="L4736" s="1">
        <f>VLOOKUP(A4736,'volatile collection data'!$G$6:$J$69,4,FALSE)</f>
        <v>4.32</v>
      </c>
      <c r="M4736" s="1">
        <f>VLOOKUP($A4736,'volatile collection data'!$G$6:$M$69,6,FALSE)</f>
        <v>9</v>
      </c>
      <c r="N4736" s="1">
        <f>VLOOKUP($A4736,'volatile collection data'!$G$6:$M$69,7,FALSE)</f>
        <v>4.32</v>
      </c>
      <c r="O4736" s="1">
        <f>VLOOKUP(A4736,'volatile collection data'!$G$6:$K$69,5,FALSE)</f>
        <v>1</v>
      </c>
      <c r="P4736" s="1" t="str">
        <f t="shared" si="441"/>
        <v>9A</v>
      </c>
      <c r="Q4736">
        <f t="shared" si="445"/>
        <v>0.13534674449123979</v>
      </c>
      <c r="R4736" t="str">
        <f t="shared" si="442"/>
        <v>4A_1-A&amp;4.32%4.32@9</v>
      </c>
      <c r="S4736" t="str">
        <f t="shared" si="443"/>
        <v>9A-4A-VCS-Loc-22</v>
      </c>
      <c r="T4736" t="str">
        <f>IFERROR(IF(VLOOKUP(S4736,Bad!$A:$A,1,FALSE)='RAW2'!S4736,"yes","no"),"no")</f>
        <v>no</v>
      </c>
      <c r="U4736" t="str">
        <f>IFERROR(VLOOKUP(F4736,compounds!$A:$B,2,FALSE),"")</f>
        <v/>
      </c>
      <c r="V4736" t="str">
        <f>VLOOKUP(B4736,'volatile collection data'!$O:$P,2,FALSE)</f>
        <v>24.apr.22 4</v>
      </c>
    </row>
    <row r="4737" spans="1:22" x14ac:dyDescent="0.2">
      <c r="A4737" t="s">
        <v>400</v>
      </c>
      <c r="B4737" s="1" t="str">
        <f t="shared" si="440"/>
        <v>9A</v>
      </c>
      <c r="C4737">
        <v>38.314999999999998</v>
      </c>
      <c r="D4737">
        <f t="shared" si="444"/>
        <v>38.32</v>
      </c>
      <c r="E4737">
        <f>VLOOKUP(D4737,'Peak Combiner'!$A$5:$D$4980,4,FALSE)</f>
        <v>38.32</v>
      </c>
      <c r="F4737">
        <f>IFERROR(VLOOKUP(D4737,rt_comb!$A:$B,2,FALSE),D4737)</f>
        <v>38.32</v>
      </c>
      <c r="G4737">
        <v>52822478</v>
      </c>
      <c r="H4737">
        <f>SUMIFS($G:$G,$E:$E,18.51,'RAW2'!$A:$A,'RAW2'!A4737)</f>
        <v>46107859</v>
      </c>
      <c r="I4737" s="1" t="str">
        <f>VLOOKUP(A4737,'volatile collection data'!$G$6:$H$69,2,FALSE)</f>
        <v>A</v>
      </c>
      <c r="J4737" s="1">
        <f>VLOOKUP(A4737,'volatile collection data'!$G$6:$I$69,3,FALSE)</f>
        <v>9</v>
      </c>
      <c r="K4737" s="1" t="str">
        <f>VLOOKUP(A4737,'volatile collection data'!$G$6:$N$69,8,FALSE)</f>
        <v>4A</v>
      </c>
      <c r="L4737" s="1">
        <f>VLOOKUP(A4737,'volatile collection data'!$G$6:$J$69,4,FALSE)</f>
        <v>4.32</v>
      </c>
      <c r="M4737" s="1">
        <f>VLOOKUP($A4737,'volatile collection data'!$G$6:$M$69,6,FALSE)</f>
        <v>9</v>
      </c>
      <c r="N4737" s="1">
        <f>VLOOKUP($A4737,'volatile collection data'!$G$6:$M$69,7,FALSE)</f>
        <v>4.32</v>
      </c>
      <c r="O4737" s="1">
        <f>VLOOKUP(A4737,'volatile collection data'!$G$6:$K$69,5,FALSE)</f>
        <v>1</v>
      </c>
      <c r="P4737" s="1" t="str">
        <f t="shared" si="441"/>
        <v>9A</v>
      </c>
      <c r="Q4737">
        <f t="shared" si="445"/>
        <v>1.3259589284944855</v>
      </c>
      <c r="R4737" t="str">
        <f t="shared" si="442"/>
        <v>4A_1-A&amp;4.32%4.32@9</v>
      </c>
      <c r="S4737" t="str">
        <f t="shared" si="443"/>
        <v>9A-4A-VCS-Loc-22</v>
      </c>
      <c r="T4737" t="str">
        <f>IFERROR(IF(VLOOKUP(S4737,Bad!$A:$A,1,FALSE)='RAW2'!S4737,"yes","no"),"no")</f>
        <v>no</v>
      </c>
      <c r="U4737" t="str">
        <f>IFERROR(VLOOKUP(F4737,compounds!$A:$B,2,FALSE),"")</f>
        <v/>
      </c>
      <c r="V4737" t="str">
        <f>VLOOKUP(B4737,'volatile collection data'!$O:$P,2,FALSE)</f>
        <v>24.apr.22 4</v>
      </c>
    </row>
    <row r="4738" spans="1:22" x14ac:dyDescent="0.2">
      <c r="A4738" t="s">
        <v>400</v>
      </c>
      <c r="B4738" s="1" t="str">
        <f t="shared" si="440"/>
        <v>9A</v>
      </c>
      <c r="C4738">
        <v>38.406999999999996</v>
      </c>
      <c r="D4738">
        <f t="shared" si="444"/>
        <v>38.409999999999997</v>
      </c>
      <c r="E4738">
        <f>VLOOKUP(D4738,'Peak Combiner'!$A$5:$D$4980,4,FALSE)</f>
        <v>38.409999999999997</v>
      </c>
      <c r="F4738">
        <f>IFERROR(VLOOKUP(D4738,rt_comb!$A:$B,2,FALSE),D4738)</f>
        <v>38.409999999999997</v>
      </c>
      <c r="G4738">
        <v>300527896</v>
      </c>
      <c r="H4738">
        <f>SUMIFS($G:$G,$E:$E,18.51,'RAW2'!$A:$A,'RAW2'!A4738)</f>
        <v>46107859</v>
      </c>
      <c r="I4738" s="1" t="str">
        <f>VLOOKUP(A4738,'volatile collection data'!$G$6:$H$69,2,FALSE)</f>
        <v>A</v>
      </c>
      <c r="J4738" s="1">
        <f>VLOOKUP(A4738,'volatile collection data'!$G$6:$I$69,3,FALSE)</f>
        <v>9</v>
      </c>
      <c r="K4738" s="1" t="str">
        <f>VLOOKUP(A4738,'volatile collection data'!$G$6:$N$69,8,FALSE)</f>
        <v>4A</v>
      </c>
      <c r="L4738" s="1">
        <f>VLOOKUP(A4738,'volatile collection data'!$G$6:$J$69,4,FALSE)</f>
        <v>4.32</v>
      </c>
      <c r="M4738" s="1">
        <f>VLOOKUP($A4738,'volatile collection data'!$G$6:$M$69,6,FALSE)</f>
        <v>9</v>
      </c>
      <c r="N4738" s="1">
        <f>VLOOKUP($A4738,'volatile collection data'!$G$6:$M$69,7,FALSE)</f>
        <v>4.32</v>
      </c>
      <c r="O4738" s="1">
        <f>VLOOKUP(A4738,'volatile collection data'!$G$6:$K$69,5,FALSE)</f>
        <v>1</v>
      </c>
      <c r="P4738" s="1" t="str">
        <f t="shared" si="441"/>
        <v>9A</v>
      </c>
      <c r="Q4738">
        <f t="shared" si="445"/>
        <v>7.5439029377391593</v>
      </c>
      <c r="R4738" t="str">
        <f t="shared" si="442"/>
        <v>4A_1-A&amp;4.32%4.32@9</v>
      </c>
      <c r="S4738" t="str">
        <f t="shared" si="443"/>
        <v>9A-4A-VCS-Loc-22</v>
      </c>
      <c r="T4738" t="str">
        <f>IFERROR(IF(VLOOKUP(S4738,Bad!$A:$A,1,FALSE)='RAW2'!S4738,"yes","no"),"no")</f>
        <v>no</v>
      </c>
      <c r="U4738" t="str">
        <f>IFERROR(VLOOKUP(F4738,compounds!$A:$B,2,FALSE),"")</f>
        <v/>
      </c>
      <c r="V4738" t="str">
        <f>VLOOKUP(B4738,'volatile collection data'!$O:$P,2,FALSE)</f>
        <v>24.apr.22 4</v>
      </c>
    </row>
    <row r="4739" spans="1:22" x14ac:dyDescent="0.2">
      <c r="A4739" t="s">
        <v>400</v>
      </c>
      <c r="B4739" s="1" t="str">
        <f t="shared" ref="B4739:B4802" si="446">LEFT(A4739,FIND("-",A4739)-1)</f>
        <v>9A</v>
      </c>
      <c r="C4739">
        <v>38.82</v>
      </c>
      <c r="D4739">
        <f t="shared" si="444"/>
        <v>38.82</v>
      </c>
      <c r="E4739">
        <f>VLOOKUP(D4739,'Peak Combiner'!$A$5:$D$4980,4,FALSE)</f>
        <v>38.82</v>
      </c>
      <c r="F4739">
        <f>IFERROR(VLOOKUP(D4739,rt_comb!$A:$B,2,FALSE),D4739)</f>
        <v>38.82</v>
      </c>
      <c r="G4739">
        <v>5906263</v>
      </c>
      <c r="H4739">
        <f>SUMIFS($G:$G,$E:$E,18.51,'RAW2'!$A:$A,'RAW2'!A4739)</f>
        <v>46107859</v>
      </c>
      <c r="I4739" s="1" t="str">
        <f>VLOOKUP(A4739,'volatile collection data'!$G$6:$H$69,2,FALSE)</f>
        <v>A</v>
      </c>
      <c r="J4739" s="1">
        <f>VLOOKUP(A4739,'volatile collection data'!$G$6:$I$69,3,FALSE)</f>
        <v>9</v>
      </c>
      <c r="K4739" s="1" t="str">
        <f>VLOOKUP(A4739,'volatile collection data'!$G$6:$N$69,8,FALSE)</f>
        <v>4A</v>
      </c>
      <c r="L4739" s="1">
        <f>VLOOKUP(A4739,'volatile collection data'!$G$6:$J$69,4,FALSE)</f>
        <v>4.32</v>
      </c>
      <c r="M4739" s="1">
        <f>VLOOKUP($A4739,'volatile collection data'!$G$6:$M$69,6,FALSE)</f>
        <v>9</v>
      </c>
      <c r="N4739" s="1">
        <f>VLOOKUP($A4739,'volatile collection data'!$G$6:$M$69,7,FALSE)</f>
        <v>4.32</v>
      </c>
      <c r="O4739" s="1">
        <f>VLOOKUP(A4739,'volatile collection data'!$G$6:$K$69,5,FALSE)</f>
        <v>1</v>
      </c>
      <c r="P4739" s="1" t="str">
        <f t="shared" ref="P4739:P4802" si="447">J4739&amp;I4739</f>
        <v>9A</v>
      </c>
      <c r="Q4739">
        <f t="shared" si="445"/>
        <v>0.14826002973367938</v>
      </c>
      <c r="R4739" t="str">
        <f t="shared" ref="R4739:R4802" si="448">K4739&amp;"_"&amp;O4739&amp;"-"&amp;I4739&amp;"&amp;"&amp;L4739&amp;"%"&amp;N4739&amp;"@"&amp;M4739</f>
        <v>4A_1-A&amp;4.32%4.32@9</v>
      </c>
      <c r="S4739" t="str">
        <f t="shared" ref="S4739:S4802" si="449">A4739</f>
        <v>9A-4A-VCS-Loc-22</v>
      </c>
      <c r="T4739" t="str">
        <f>IFERROR(IF(VLOOKUP(S4739,Bad!$A:$A,1,FALSE)='RAW2'!S4739,"yes","no"),"no")</f>
        <v>no</v>
      </c>
      <c r="U4739" t="str">
        <f>IFERROR(VLOOKUP(F4739,compounds!$A:$B,2,FALSE),"")</f>
        <v/>
      </c>
      <c r="V4739" t="str">
        <f>VLOOKUP(B4739,'volatile collection data'!$O:$P,2,FALSE)</f>
        <v>24.apr.22 4</v>
      </c>
    </row>
    <row r="4740" spans="1:22" x14ac:dyDescent="0.2">
      <c r="A4740" t="s">
        <v>400</v>
      </c>
      <c r="B4740" s="1" t="str">
        <f t="shared" si="446"/>
        <v>9A</v>
      </c>
      <c r="C4740">
        <v>39.755000000000003</v>
      </c>
      <c r="D4740">
        <f t="shared" si="444"/>
        <v>39.76</v>
      </c>
      <c r="E4740">
        <f>VLOOKUP(D4740,'Peak Combiner'!$A$5:$D$4980,4,FALSE)</f>
        <v>39.75</v>
      </c>
      <c r="F4740">
        <f>IFERROR(VLOOKUP(D4740,rt_comb!$A:$B,2,FALSE),D4740)</f>
        <v>39.76</v>
      </c>
      <c r="G4740">
        <v>1389406</v>
      </c>
      <c r="H4740">
        <f>SUMIFS($G:$G,$E:$E,18.51,'RAW2'!$A:$A,'RAW2'!A4740)</f>
        <v>46107859</v>
      </c>
      <c r="I4740" s="1" t="str">
        <f>VLOOKUP(A4740,'volatile collection data'!$G$6:$H$69,2,FALSE)</f>
        <v>A</v>
      </c>
      <c r="J4740" s="1">
        <f>VLOOKUP(A4740,'volatile collection data'!$G$6:$I$69,3,FALSE)</f>
        <v>9</v>
      </c>
      <c r="K4740" s="1" t="str">
        <f>VLOOKUP(A4740,'volatile collection data'!$G$6:$N$69,8,FALSE)</f>
        <v>4A</v>
      </c>
      <c r="L4740" s="1">
        <f>VLOOKUP(A4740,'volatile collection data'!$G$6:$J$69,4,FALSE)</f>
        <v>4.32</v>
      </c>
      <c r="M4740" s="1">
        <f>VLOOKUP($A4740,'volatile collection data'!$G$6:$M$69,6,FALSE)</f>
        <v>9</v>
      </c>
      <c r="N4740" s="1">
        <f>VLOOKUP($A4740,'volatile collection data'!$G$6:$M$69,7,FALSE)</f>
        <v>4.32</v>
      </c>
      <c r="O4740" s="1">
        <f>VLOOKUP(A4740,'volatile collection data'!$G$6:$K$69,5,FALSE)</f>
        <v>1</v>
      </c>
      <c r="P4740" s="1" t="str">
        <f t="shared" si="447"/>
        <v>9A</v>
      </c>
      <c r="Q4740">
        <f t="shared" si="445"/>
        <v>3.4877108396993588E-2</v>
      </c>
      <c r="R4740" t="str">
        <f t="shared" si="448"/>
        <v>4A_1-A&amp;4.32%4.32@9</v>
      </c>
      <c r="S4740" t="str">
        <f t="shared" si="449"/>
        <v>9A-4A-VCS-Loc-22</v>
      </c>
      <c r="T4740" t="str">
        <f>IFERROR(IF(VLOOKUP(S4740,Bad!$A:$A,1,FALSE)='RAW2'!S4740,"yes","no"),"no")</f>
        <v>no</v>
      </c>
      <c r="U4740" t="str">
        <f>IFERROR(VLOOKUP(F4740,compounds!$A:$B,2,FALSE),"")</f>
        <v/>
      </c>
      <c r="V4740" t="str">
        <f>VLOOKUP(B4740,'volatile collection data'!$O:$P,2,FALSE)</f>
        <v>24.apr.22 4</v>
      </c>
    </row>
    <row r="4741" spans="1:22" x14ac:dyDescent="0.2">
      <c r="A4741" t="s">
        <v>401</v>
      </c>
      <c r="B4741" s="1" t="str">
        <f t="shared" si="446"/>
        <v>9B</v>
      </c>
      <c r="C4741">
        <v>4.1829999999999998</v>
      </c>
      <c r="D4741">
        <f t="shared" si="444"/>
        <v>4.18</v>
      </c>
      <c r="E4741">
        <f>VLOOKUP(D4741,'Peak Combiner'!$A$5:$D$4980,4,FALSE)</f>
        <v>4.1500000000000004</v>
      </c>
      <c r="F4741">
        <f>IFERROR(VLOOKUP(D4741,rt_comb!$A:$B,2,FALSE),D4741)</f>
        <v>4.18</v>
      </c>
      <c r="G4741">
        <v>878050</v>
      </c>
      <c r="H4741">
        <f>SUMIFS($G:$G,$E:$E,18.51,'RAW2'!$A:$A,'RAW2'!A4741)</f>
        <v>22831856</v>
      </c>
      <c r="I4741" s="1" t="str">
        <f>VLOOKUP(A4741,'volatile collection data'!$G$6:$H$69,2,FALSE)</f>
        <v>B</v>
      </c>
      <c r="J4741" s="1">
        <f>VLOOKUP(A4741,'volatile collection data'!$G$6:$I$69,3,FALSE)</f>
        <v>9</v>
      </c>
      <c r="K4741" s="1" t="str">
        <f>VLOOKUP(A4741,'volatile collection data'!$G$6:$N$69,8,FALSE)</f>
        <v>11A</v>
      </c>
      <c r="L4741" s="1">
        <f>VLOOKUP(A4741,'volatile collection data'!$G$6:$J$69,4,FALSE)</f>
        <v>3.71</v>
      </c>
      <c r="M4741" s="1">
        <f>VLOOKUP($A4741,'volatile collection data'!$G$6:$M$69,6,FALSE)</f>
        <v>13</v>
      </c>
      <c r="N4741" s="1">
        <f>VLOOKUP($A4741,'volatile collection data'!$G$6:$M$69,7,FALSE)</f>
        <v>3.71</v>
      </c>
      <c r="O4741" s="1">
        <f>VLOOKUP(A4741,'volatile collection data'!$G$6:$K$69,5,FALSE)</f>
        <v>1</v>
      </c>
      <c r="P4741" s="1" t="str">
        <f t="shared" si="447"/>
        <v>9B</v>
      </c>
      <c r="Q4741">
        <f t="shared" si="445"/>
        <v>5.1829154631504691E-2</v>
      </c>
      <c r="R4741" t="str">
        <f t="shared" si="448"/>
        <v>11A_1-B&amp;3.71%3.71@13</v>
      </c>
      <c r="S4741" t="str">
        <f t="shared" si="449"/>
        <v>9B-11A-VCS-Loc-22</v>
      </c>
      <c r="T4741" t="str">
        <f>IFERROR(IF(VLOOKUP(S4741,Bad!$A:$A,1,FALSE)='RAW2'!S4741,"yes","no"),"no")</f>
        <v>no</v>
      </c>
      <c r="U4741" t="str">
        <f>IFERROR(VLOOKUP(F4741,compounds!$A:$B,2,FALSE),"")</f>
        <v/>
      </c>
      <c r="V4741" t="str">
        <f>VLOOKUP(B4741,'volatile collection data'!$O:$P,2,FALSE)</f>
        <v>25 apr.22 11</v>
      </c>
    </row>
    <row r="4742" spans="1:22" x14ac:dyDescent="0.2">
      <c r="A4742" t="s">
        <v>401</v>
      </c>
      <c r="B4742" s="1" t="str">
        <f t="shared" si="446"/>
        <v>9B</v>
      </c>
      <c r="C4742">
        <v>4.7290000000000001</v>
      </c>
      <c r="D4742">
        <f t="shared" si="444"/>
        <v>4.7300000000000004</v>
      </c>
      <c r="E4742">
        <f>VLOOKUP(D4742,'Peak Combiner'!$A$5:$D$4980,4,FALSE)</f>
        <v>4.7</v>
      </c>
      <c r="F4742">
        <f>IFERROR(VLOOKUP(D4742,rt_comb!$A:$B,2,FALSE),D4742)</f>
        <v>4.7300000000000004</v>
      </c>
      <c r="G4742">
        <v>1169882</v>
      </c>
      <c r="H4742">
        <f>SUMIFS($G:$G,$E:$E,18.51,'RAW2'!$A:$A,'RAW2'!A4742)</f>
        <v>22831856</v>
      </c>
      <c r="I4742" s="1" t="str">
        <f>VLOOKUP(A4742,'volatile collection data'!$G$6:$H$69,2,FALSE)</f>
        <v>B</v>
      </c>
      <c r="J4742" s="1">
        <f>VLOOKUP(A4742,'volatile collection data'!$G$6:$I$69,3,FALSE)</f>
        <v>9</v>
      </c>
      <c r="K4742" s="1" t="str">
        <f>VLOOKUP(A4742,'volatile collection data'!$G$6:$N$69,8,FALSE)</f>
        <v>11A</v>
      </c>
      <c r="L4742" s="1">
        <f>VLOOKUP(A4742,'volatile collection data'!$G$6:$J$69,4,FALSE)</f>
        <v>3.71</v>
      </c>
      <c r="M4742" s="1">
        <f>VLOOKUP($A4742,'volatile collection data'!$G$6:$M$69,6,FALSE)</f>
        <v>13</v>
      </c>
      <c r="N4742" s="1">
        <f>VLOOKUP($A4742,'volatile collection data'!$G$6:$M$69,7,FALSE)</f>
        <v>3.71</v>
      </c>
      <c r="O4742" s="1">
        <f>VLOOKUP(A4742,'volatile collection data'!$G$6:$K$69,5,FALSE)</f>
        <v>1</v>
      </c>
      <c r="P4742" s="1" t="str">
        <f t="shared" si="447"/>
        <v>9B</v>
      </c>
      <c r="Q4742">
        <f t="shared" si="445"/>
        <v>6.9055287373855648E-2</v>
      </c>
      <c r="R4742" t="str">
        <f t="shared" si="448"/>
        <v>11A_1-B&amp;3.71%3.71@13</v>
      </c>
      <c r="S4742" t="str">
        <f t="shared" si="449"/>
        <v>9B-11A-VCS-Loc-22</v>
      </c>
      <c r="T4742" t="str">
        <f>IFERROR(IF(VLOOKUP(S4742,Bad!$A:$A,1,FALSE)='RAW2'!S4742,"yes","no"),"no")</f>
        <v>no</v>
      </c>
      <c r="U4742" t="str">
        <f>IFERROR(VLOOKUP(F4742,compounds!$A:$B,2,FALSE),"")</f>
        <v/>
      </c>
      <c r="V4742" t="str">
        <f>VLOOKUP(B4742,'volatile collection data'!$O:$P,2,FALSE)</f>
        <v>25 apr.22 11</v>
      </c>
    </row>
    <row r="4743" spans="1:22" x14ac:dyDescent="0.2">
      <c r="A4743" t="s">
        <v>401</v>
      </c>
      <c r="B4743" s="1" t="str">
        <f t="shared" si="446"/>
        <v>9B</v>
      </c>
      <c r="C4743">
        <v>5.0279999999999996</v>
      </c>
      <c r="D4743">
        <f t="shared" si="444"/>
        <v>5.03</v>
      </c>
      <c r="E4743">
        <f>VLOOKUP(D4743,'Peak Combiner'!$A$5:$D$4980,4,FALSE)</f>
        <v>5.03</v>
      </c>
      <c r="F4743">
        <f>IFERROR(VLOOKUP(D4743,rt_comb!$A:$B,2,FALSE),D4743)</f>
        <v>5.03</v>
      </c>
      <c r="G4743">
        <v>667241</v>
      </c>
      <c r="H4743">
        <f>SUMIFS($G:$G,$E:$E,18.51,'RAW2'!$A:$A,'RAW2'!A4743)</f>
        <v>22831856</v>
      </c>
      <c r="I4743" s="1" t="str">
        <f>VLOOKUP(A4743,'volatile collection data'!$G$6:$H$69,2,FALSE)</f>
        <v>B</v>
      </c>
      <c r="J4743" s="1">
        <f>VLOOKUP(A4743,'volatile collection data'!$G$6:$I$69,3,FALSE)</f>
        <v>9</v>
      </c>
      <c r="K4743" s="1" t="str">
        <f>VLOOKUP(A4743,'volatile collection data'!$G$6:$N$69,8,FALSE)</f>
        <v>11A</v>
      </c>
      <c r="L4743" s="1">
        <f>VLOOKUP(A4743,'volatile collection data'!$G$6:$J$69,4,FALSE)</f>
        <v>3.71</v>
      </c>
      <c r="M4743" s="1">
        <f>VLOOKUP($A4743,'volatile collection data'!$G$6:$M$69,6,FALSE)</f>
        <v>13</v>
      </c>
      <c r="N4743" s="1">
        <f>VLOOKUP($A4743,'volatile collection data'!$G$6:$M$69,7,FALSE)</f>
        <v>3.71</v>
      </c>
      <c r="O4743" s="1">
        <f>VLOOKUP(A4743,'volatile collection data'!$G$6:$K$69,5,FALSE)</f>
        <v>1</v>
      </c>
      <c r="P4743" s="1" t="str">
        <f t="shared" si="447"/>
        <v>9B</v>
      </c>
      <c r="Q4743">
        <f t="shared" si="445"/>
        <v>3.9385612397334797E-2</v>
      </c>
      <c r="R4743" t="str">
        <f t="shared" si="448"/>
        <v>11A_1-B&amp;3.71%3.71@13</v>
      </c>
      <c r="S4743" t="str">
        <f t="shared" si="449"/>
        <v>9B-11A-VCS-Loc-22</v>
      </c>
      <c r="T4743" t="str">
        <f>IFERROR(IF(VLOOKUP(S4743,Bad!$A:$A,1,FALSE)='RAW2'!S4743,"yes","no"),"no")</f>
        <v>no</v>
      </c>
      <c r="U4743" t="str">
        <f>IFERROR(VLOOKUP(F4743,compounds!$A:$B,2,FALSE),"")</f>
        <v/>
      </c>
      <c r="V4743" t="str">
        <f>VLOOKUP(B4743,'volatile collection data'!$O:$P,2,FALSE)</f>
        <v>25 apr.22 11</v>
      </c>
    </row>
    <row r="4744" spans="1:22" x14ac:dyDescent="0.2">
      <c r="A4744" t="s">
        <v>401</v>
      </c>
      <c r="B4744" s="1" t="str">
        <f t="shared" si="446"/>
        <v>9B</v>
      </c>
      <c r="C4744">
        <v>6.3410000000000002</v>
      </c>
      <c r="D4744">
        <f t="shared" si="444"/>
        <v>6.34</v>
      </c>
      <c r="E4744">
        <f>VLOOKUP(D4744,'Peak Combiner'!$A$5:$D$4980,4,FALSE)</f>
        <v>6.32</v>
      </c>
      <c r="F4744">
        <f>IFERROR(VLOOKUP(D4744,rt_comb!$A:$B,2,FALSE),D4744)</f>
        <v>6.34</v>
      </c>
      <c r="G4744">
        <v>1191400</v>
      </c>
      <c r="H4744">
        <f>SUMIFS($G:$G,$E:$E,18.51,'RAW2'!$A:$A,'RAW2'!A4744)</f>
        <v>22831856</v>
      </c>
      <c r="I4744" s="1" t="str">
        <f>VLOOKUP(A4744,'volatile collection data'!$G$6:$H$69,2,FALSE)</f>
        <v>B</v>
      </c>
      <c r="J4744" s="1">
        <f>VLOOKUP(A4744,'volatile collection data'!$G$6:$I$69,3,FALSE)</f>
        <v>9</v>
      </c>
      <c r="K4744" s="1" t="str">
        <f>VLOOKUP(A4744,'volatile collection data'!$G$6:$N$69,8,FALSE)</f>
        <v>11A</v>
      </c>
      <c r="L4744" s="1">
        <f>VLOOKUP(A4744,'volatile collection data'!$G$6:$J$69,4,FALSE)</f>
        <v>3.71</v>
      </c>
      <c r="M4744" s="1">
        <f>VLOOKUP($A4744,'volatile collection data'!$G$6:$M$69,6,FALSE)</f>
        <v>13</v>
      </c>
      <c r="N4744" s="1">
        <f>VLOOKUP($A4744,'volatile collection data'!$G$6:$M$69,7,FALSE)</f>
        <v>3.71</v>
      </c>
      <c r="O4744" s="1">
        <f>VLOOKUP(A4744,'volatile collection data'!$G$6:$K$69,5,FALSE)</f>
        <v>1</v>
      </c>
      <c r="P4744" s="1" t="str">
        <f t="shared" si="447"/>
        <v>9B</v>
      </c>
      <c r="Q4744">
        <f t="shared" si="445"/>
        <v>7.0325442546523176E-2</v>
      </c>
      <c r="R4744" t="str">
        <f t="shared" si="448"/>
        <v>11A_1-B&amp;3.71%3.71@13</v>
      </c>
      <c r="S4744" t="str">
        <f t="shared" si="449"/>
        <v>9B-11A-VCS-Loc-22</v>
      </c>
      <c r="T4744" t="str">
        <f>IFERROR(IF(VLOOKUP(S4744,Bad!$A:$A,1,FALSE)='RAW2'!S4744,"yes","no"),"no")</f>
        <v>no</v>
      </c>
      <c r="U4744" t="str">
        <f>IFERROR(VLOOKUP(F4744,compounds!$A:$B,2,FALSE),"")</f>
        <v/>
      </c>
      <c r="V4744" t="str">
        <f>VLOOKUP(B4744,'volatile collection data'!$O:$P,2,FALSE)</f>
        <v>25 apr.22 11</v>
      </c>
    </row>
    <row r="4745" spans="1:22" x14ac:dyDescent="0.2">
      <c r="A4745" t="s">
        <v>401</v>
      </c>
      <c r="B4745" s="1" t="str">
        <f t="shared" si="446"/>
        <v>9B</v>
      </c>
      <c r="C4745">
        <v>8.6449999999999996</v>
      </c>
      <c r="D4745">
        <f t="shared" si="444"/>
        <v>8.65</v>
      </c>
      <c r="E4745">
        <f>VLOOKUP(D4745,'Peak Combiner'!$A$5:$D$4980,4,FALSE)</f>
        <v>8.64</v>
      </c>
      <c r="F4745">
        <f>IFERROR(VLOOKUP(D4745,rt_comb!$A:$B,2,FALSE),D4745)</f>
        <v>8.65</v>
      </c>
      <c r="G4745">
        <v>1464199</v>
      </c>
      <c r="H4745">
        <f>SUMIFS($G:$G,$E:$E,18.51,'RAW2'!$A:$A,'RAW2'!A4745)</f>
        <v>22831856</v>
      </c>
      <c r="I4745" s="1" t="str">
        <f>VLOOKUP(A4745,'volatile collection data'!$G$6:$H$69,2,FALSE)</f>
        <v>B</v>
      </c>
      <c r="J4745" s="1">
        <f>VLOOKUP(A4745,'volatile collection data'!$G$6:$I$69,3,FALSE)</f>
        <v>9</v>
      </c>
      <c r="K4745" s="1" t="str">
        <f>VLOOKUP(A4745,'volatile collection data'!$G$6:$N$69,8,FALSE)</f>
        <v>11A</v>
      </c>
      <c r="L4745" s="1">
        <f>VLOOKUP(A4745,'volatile collection data'!$G$6:$J$69,4,FALSE)</f>
        <v>3.71</v>
      </c>
      <c r="M4745" s="1">
        <f>VLOOKUP($A4745,'volatile collection data'!$G$6:$M$69,6,FALSE)</f>
        <v>13</v>
      </c>
      <c r="N4745" s="1">
        <f>VLOOKUP($A4745,'volatile collection data'!$G$6:$M$69,7,FALSE)</f>
        <v>3.71</v>
      </c>
      <c r="O4745" s="1">
        <f>VLOOKUP(A4745,'volatile collection data'!$G$6:$K$69,5,FALSE)</f>
        <v>1</v>
      </c>
      <c r="P4745" s="1" t="str">
        <f t="shared" si="447"/>
        <v>9B</v>
      </c>
      <c r="Q4745">
        <f t="shared" si="445"/>
        <v>8.6428103618580401E-2</v>
      </c>
      <c r="R4745" t="str">
        <f t="shared" si="448"/>
        <v>11A_1-B&amp;3.71%3.71@13</v>
      </c>
      <c r="S4745" t="str">
        <f t="shared" si="449"/>
        <v>9B-11A-VCS-Loc-22</v>
      </c>
      <c r="T4745" t="str">
        <f>IFERROR(IF(VLOOKUP(S4745,Bad!$A:$A,1,FALSE)='RAW2'!S4745,"yes","no"),"no")</f>
        <v>no</v>
      </c>
      <c r="U4745" t="str">
        <f>IFERROR(VLOOKUP(F4745,compounds!$A:$B,2,FALSE),"")</f>
        <v/>
      </c>
      <c r="V4745" t="str">
        <f>VLOOKUP(B4745,'volatile collection data'!$O:$P,2,FALSE)</f>
        <v>25 apr.22 11</v>
      </c>
    </row>
    <row r="4746" spans="1:22" x14ac:dyDescent="0.2">
      <c r="A4746" t="s">
        <v>401</v>
      </c>
      <c r="B4746" s="1" t="str">
        <f t="shared" si="446"/>
        <v>9B</v>
      </c>
      <c r="C4746">
        <v>8.9700000000000006</v>
      </c>
      <c r="D4746">
        <f t="shared" si="444"/>
        <v>8.9700000000000006</v>
      </c>
      <c r="E4746">
        <f>VLOOKUP(D4746,'Peak Combiner'!$A$5:$D$4980,4,FALSE)</f>
        <v>8.9600000000000009</v>
      </c>
      <c r="F4746">
        <f>IFERROR(VLOOKUP(D4746,rt_comb!$A:$B,2,FALSE),D4746)</f>
        <v>8.9700000000000006</v>
      </c>
      <c r="G4746">
        <v>3149818</v>
      </c>
      <c r="H4746">
        <f>SUMIFS($G:$G,$E:$E,18.51,'RAW2'!$A:$A,'RAW2'!A4746)</f>
        <v>22831856</v>
      </c>
      <c r="I4746" s="1" t="str">
        <f>VLOOKUP(A4746,'volatile collection data'!$G$6:$H$69,2,FALSE)</f>
        <v>B</v>
      </c>
      <c r="J4746" s="1">
        <f>VLOOKUP(A4746,'volatile collection data'!$G$6:$I$69,3,FALSE)</f>
        <v>9</v>
      </c>
      <c r="K4746" s="1" t="str">
        <f>VLOOKUP(A4746,'volatile collection data'!$G$6:$N$69,8,FALSE)</f>
        <v>11A</v>
      </c>
      <c r="L4746" s="1">
        <f>VLOOKUP(A4746,'volatile collection data'!$G$6:$J$69,4,FALSE)</f>
        <v>3.71</v>
      </c>
      <c r="M4746" s="1">
        <f>VLOOKUP($A4746,'volatile collection data'!$G$6:$M$69,6,FALSE)</f>
        <v>13</v>
      </c>
      <c r="N4746" s="1">
        <f>VLOOKUP($A4746,'volatile collection data'!$G$6:$M$69,7,FALSE)</f>
        <v>3.71</v>
      </c>
      <c r="O4746" s="1">
        <f>VLOOKUP(A4746,'volatile collection data'!$G$6:$K$69,5,FALSE)</f>
        <v>1</v>
      </c>
      <c r="P4746" s="1" t="str">
        <f t="shared" si="447"/>
        <v>9B</v>
      </c>
      <c r="Q4746">
        <f t="shared" si="445"/>
        <v>0.18592609097784504</v>
      </c>
      <c r="R4746" t="str">
        <f t="shared" si="448"/>
        <v>11A_1-B&amp;3.71%3.71@13</v>
      </c>
      <c r="S4746" t="str">
        <f t="shared" si="449"/>
        <v>9B-11A-VCS-Loc-22</v>
      </c>
      <c r="T4746" t="str">
        <f>IFERROR(IF(VLOOKUP(S4746,Bad!$A:$A,1,FALSE)='RAW2'!S4746,"yes","no"),"no")</f>
        <v>no</v>
      </c>
      <c r="U4746" t="str">
        <f>IFERROR(VLOOKUP(F4746,compounds!$A:$B,2,FALSE),"")</f>
        <v>bpinene</v>
      </c>
      <c r="V4746" t="str">
        <f>VLOOKUP(B4746,'volatile collection data'!$O:$P,2,FALSE)</f>
        <v>25 apr.22 11</v>
      </c>
    </row>
    <row r="4747" spans="1:22" x14ac:dyDescent="0.2">
      <c r="A4747" t="s">
        <v>401</v>
      </c>
      <c r="B4747" s="1" t="str">
        <f t="shared" si="446"/>
        <v>9B</v>
      </c>
      <c r="C4747">
        <v>9.3819999999999997</v>
      </c>
      <c r="D4747">
        <f t="shared" si="444"/>
        <v>9.3800000000000008</v>
      </c>
      <c r="E4747">
        <f>VLOOKUP(D4747,'Peak Combiner'!$A$5:$D$4980,4,FALSE)</f>
        <v>9.3800000000000008</v>
      </c>
      <c r="F4747">
        <f>IFERROR(VLOOKUP(D4747,rt_comb!$A:$B,2,FALSE),D4747)</f>
        <v>9.3800000000000008</v>
      </c>
      <c r="G4747">
        <v>3423424</v>
      </c>
      <c r="H4747">
        <f>SUMIFS($G:$G,$E:$E,18.51,'RAW2'!$A:$A,'RAW2'!A4747)</f>
        <v>22831856</v>
      </c>
      <c r="I4747" s="1" t="str">
        <f>VLOOKUP(A4747,'volatile collection data'!$G$6:$H$69,2,FALSE)</f>
        <v>B</v>
      </c>
      <c r="J4747" s="1">
        <f>VLOOKUP(A4747,'volatile collection data'!$G$6:$I$69,3,FALSE)</f>
        <v>9</v>
      </c>
      <c r="K4747" s="1" t="str">
        <f>VLOOKUP(A4747,'volatile collection data'!$G$6:$N$69,8,FALSE)</f>
        <v>11A</v>
      </c>
      <c r="L4747" s="1">
        <f>VLOOKUP(A4747,'volatile collection data'!$G$6:$J$69,4,FALSE)</f>
        <v>3.71</v>
      </c>
      <c r="M4747" s="1">
        <f>VLOOKUP($A4747,'volatile collection data'!$G$6:$M$69,6,FALSE)</f>
        <v>13</v>
      </c>
      <c r="N4747" s="1">
        <f>VLOOKUP($A4747,'volatile collection data'!$G$6:$M$69,7,FALSE)</f>
        <v>3.71</v>
      </c>
      <c r="O4747" s="1">
        <f>VLOOKUP(A4747,'volatile collection data'!$G$6:$K$69,5,FALSE)</f>
        <v>1</v>
      </c>
      <c r="P4747" s="1" t="str">
        <f t="shared" si="447"/>
        <v>9B</v>
      </c>
      <c r="Q4747">
        <f t="shared" si="445"/>
        <v>0.20207638729594476</v>
      </c>
      <c r="R4747" t="str">
        <f t="shared" si="448"/>
        <v>11A_1-B&amp;3.71%3.71@13</v>
      </c>
      <c r="S4747" t="str">
        <f t="shared" si="449"/>
        <v>9B-11A-VCS-Loc-22</v>
      </c>
      <c r="T4747" t="str">
        <f>IFERROR(IF(VLOOKUP(S4747,Bad!$A:$A,1,FALSE)='RAW2'!S4747,"yes","no"),"no")</f>
        <v>no</v>
      </c>
      <c r="U4747" t="str">
        <f>IFERROR(VLOOKUP(F4747,compounds!$A:$B,2,FALSE),"")</f>
        <v>octanal</v>
      </c>
      <c r="V4747" t="str">
        <f>VLOOKUP(B4747,'volatile collection data'!$O:$P,2,FALSE)</f>
        <v>25 apr.22 11</v>
      </c>
    </row>
    <row r="4748" spans="1:22" x14ac:dyDescent="0.2">
      <c r="A4748" t="s">
        <v>401</v>
      </c>
      <c r="B4748" s="1" t="str">
        <f t="shared" si="446"/>
        <v>9B</v>
      </c>
      <c r="C4748">
        <v>9.5540000000000003</v>
      </c>
      <c r="D4748">
        <f t="shared" si="444"/>
        <v>9.5500000000000007</v>
      </c>
      <c r="E4748">
        <f>VLOOKUP(D4748,'Peak Combiner'!$A$5:$D$4980,4,FALSE)</f>
        <v>9.5299999999999994</v>
      </c>
      <c r="F4748">
        <f>IFERROR(VLOOKUP(D4748,rt_comb!$A:$B,2,FALSE),D4748)</f>
        <v>9.5399999999999991</v>
      </c>
      <c r="G4748">
        <v>2275427</v>
      </c>
      <c r="H4748">
        <f>SUMIFS($G:$G,$E:$E,18.51,'RAW2'!$A:$A,'RAW2'!A4748)</f>
        <v>22831856</v>
      </c>
      <c r="I4748" s="1" t="str">
        <f>VLOOKUP(A4748,'volatile collection data'!$G$6:$H$69,2,FALSE)</f>
        <v>B</v>
      </c>
      <c r="J4748" s="1">
        <f>VLOOKUP(A4748,'volatile collection data'!$G$6:$I$69,3,FALSE)</f>
        <v>9</v>
      </c>
      <c r="K4748" s="1" t="str">
        <f>VLOOKUP(A4748,'volatile collection data'!$G$6:$N$69,8,FALSE)</f>
        <v>11A</v>
      </c>
      <c r="L4748" s="1">
        <f>VLOOKUP(A4748,'volatile collection data'!$G$6:$J$69,4,FALSE)</f>
        <v>3.71</v>
      </c>
      <c r="M4748" s="1">
        <f>VLOOKUP($A4748,'volatile collection data'!$G$6:$M$69,6,FALSE)</f>
        <v>13</v>
      </c>
      <c r="N4748" s="1">
        <f>VLOOKUP($A4748,'volatile collection data'!$G$6:$M$69,7,FALSE)</f>
        <v>3.71</v>
      </c>
      <c r="O4748" s="1">
        <f>VLOOKUP(A4748,'volatile collection data'!$G$6:$K$69,5,FALSE)</f>
        <v>1</v>
      </c>
      <c r="P4748" s="1" t="str">
        <f t="shared" si="447"/>
        <v>9B</v>
      </c>
      <c r="Q4748">
        <f t="shared" si="445"/>
        <v>0.13431291821160618</v>
      </c>
      <c r="R4748" t="str">
        <f t="shared" si="448"/>
        <v>11A_1-B&amp;3.71%3.71@13</v>
      </c>
      <c r="S4748" t="str">
        <f t="shared" si="449"/>
        <v>9B-11A-VCS-Loc-22</v>
      </c>
      <c r="T4748" t="str">
        <f>IFERROR(IF(VLOOKUP(S4748,Bad!$A:$A,1,FALSE)='RAW2'!S4748,"yes","no"),"no")</f>
        <v>no</v>
      </c>
      <c r="U4748" t="str">
        <f>IFERROR(VLOOKUP(F4748,compounds!$A:$B,2,FALSE),"")</f>
        <v>z3hex</v>
      </c>
      <c r="V4748" t="str">
        <f>VLOOKUP(B4748,'volatile collection data'!$O:$P,2,FALSE)</f>
        <v>25 apr.22 11</v>
      </c>
    </row>
    <row r="4749" spans="1:22" x14ac:dyDescent="0.2">
      <c r="A4749" t="s">
        <v>401</v>
      </c>
      <c r="B4749" s="1" t="str">
        <f t="shared" si="446"/>
        <v>9B</v>
      </c>
      <c r="C4749">
        <v>10.201000000000001</v>
      </c>
      <c r="D4749">
        <f t="shared" si="444"/>
        <v>10.199999999999999</v>
      </c>
      <c r="E4749">
        <f>VLOOKUP(D4749,'Peak Combiner'!$A$5:$D$4980,4,FALSE)</f>
        <v>10.18</v>
      </c>
      <c r="F4749">
        <f>IFERROR(VLOOKUP(D4749,rt_comb!$A:$B,2,FALSE),D4749)</f>
        <v>10.199999999999999</v>
      </c>
      <c r="G4749">
        <v>1940512</v>
      </c>
      <c r="H4749">
        <f>SUMIFS($G:$G,$E:$E,18.51,'RAW2'!$A:$A,'RAW2'!A4749)</f>
        <v>22831856</v>
      </c>
      <c r="I4749" s="1" t="str">
        <f>VLOOKUP(A4749,'volatile collection data'!$G$6:$H$69,2,FALSE)</f>
        <v>B</v>
      </c>
      <c r="J4749" s="1">
        <f>VLOOKUP(A4749,'volatile collection data'!$G$6:$I$69,3,FALSE)</f>
        <v>9</v>
      </c>
      <c r="K4749" s="1" t="str">
        <f>VLOOKUP(A4749,'volatile collection data'!$G$6:$N$69,8,FALSE)</f>
        <v>11A</v>
      </c>
      <c r="L4749" s="1">
        <f>VLOOKUP(A4749,'volatile collection data'!$G$6:$J$69,4,FALSE)</f>
        <v>3.71</v>
      </c>
      <c r="M4749" s="1">
        <f>VLOOKUP($A4749,'volatile collection data'!$G$6:$M$69,6,FALSE)</f>
        <v>13</v>
      </c>
      <c r="N4749" s="1">
        <f>VLOOKUP($A4749,'volatile collection data'!$G$6:$M$69,7,FALSE)</f>
        <v>3.71</v>
      </c>
      <c r="O4749" s="1">
        <f>VLOOKUP(A4749,'volatile collection data'!$G$6:$K$69,5,FALSE)</f>
        <v>1</v>
      </c>
      <c r="P4749" s="1" t="str">
        <f t="shared" si="447"/>
        <v>9B</v>
      </c>
      <c r="Q4749">
        <f t="shared" si="445"/>
        <v>0.11454370082830183</v>
      </c>
      <c r="R4749" t="str">
        <f t="shared" si="448"/>
        <v>11A_1-B&amp;3.71%3.71@13</v>
      </c>
      <c r="S4749" t="str">
        <f t="shared" si="449"/>
        <v>9B-11A-VCS-Loc-22</v>
      </c>
      <c r="T4749" t="str">
        <f>IFERROR(IF(VLOOKUP(S4749,Bad!$A:$A,1,FALSE)='RAW2'!S4749,"yes","no"),"no")</f>
        <v>no</v>
      </c>
      <c r="U4749" t="str">
        <f>IFERROR(VLOOKUP(F4749,compounds!$A:$B,2,FALSE),"")</f>
        <v/>
      </c>
      <c r="V4749" t="str">
        <f>VLOOKUP(B4749,'volatile collection data'!$O:$P,2,FALSE)</f>
        <v>25 apr.22 11</v>
      </c>
    </row>
    <row r="4750" spans="1:22" x14ac:dyDescent="0.2">
      <c r="A4750" t="s">
        <v>401</v>
      </c>
      <c r="B4750" s="1" t="str">
        <f t="shared" si="446"/>
        <v>9B</v>
      </c>
      <c r="C4750">
        <v>12.396000000000001</v>
      </c>
      <c r="D4750">
        <f t="shared" si="444"/>
        <v>12.4</v>
      </c>
      <c r="E4750">
        <f>VLOOKUP(D4750,'Peak Combiner'!$A$5:$D$4980,4,FALSE)</f>
        <v>12.39</v>
      </c>
      <c r="F4750">
        <f>IFERROR(VLOOKUP(D4750,rt_comb!$A:$B,2,FALSE),D4750)</f>
        <v>12.39</v>
      </c>
      <c r="G4750">
        <v>7486304</v>
      </c>
      <c r="H4750">
        <f>SUMIFS($G:$G,$E:$E,18.51,'RAW2'!$A:$A,'RAW2'!A4750)</f>
        <v>22831856</v>
      </c>
      <c r="I4750" s="1" t="str">
        <f>VLOOKUP(A4750,'volatile collection data'!$G$6:$H$69,2,FALSE)</f>
        <v>B</v>
      </c>
      <c r="J4750" s="1">
        <f>VLOOKUP(A4750,'volatile collection data'!$G$6:$I$69,3,FALSE)</f>
        <v>9</v>
      </c>
      <c r="K4750" s="1" t="str">
        <f>VLOOKUP(A4750,'volatile collection data'!$G$6:$N$69,8,FALSE)</f>
        <v>11A</v>
      </c>
      <c r="L4750" s="1">
        <f>VLOOKUP(A4750,'volatile collection data'!$G$6:$J$69,4,FALSE)</f>
        <v>3.71</v>
      </c>
      <c r="M4750" s="1">
        <f>VLOOKUP($A4750,'volatile collection data'!$G$6:$M$69,6,FALSE)</f>
        <v>13</v>
      </c>
      <c r="N4750" s="1">
        <f>VLOOKUP($A4750,'volatile collection data'!$G$6:$M$69,7,FALSE)</f>
        <v>3.71</v>
      </c>
      <c r="O4750" s="1">
        <f>VLOOKUP(A4750,'volatile collection data'!$G$6:$K$69,5,FALSE)</f>
        <v>1</v>
      </c>
      <c r="P4750" s="1" t="str">
        <f t="shared" si="447"/>
        <v>9B</v>
      </c>
      <c r="Q4750">
        <f t="shared" si="445"/>
        <v>0.44189830605825642</v>
      </c>
      <c r="R4750" t="str">
        <f t="shared" si="448"/>
        <v>11A_1-B&amp;3.71%3.71@13</v>
      </c>
      <c r="S4750" t="str">
        <f t="shared" si="449"/>
        <v>9B-11A-VCS-Loc-22</v>
      </c>
      <c r="T4750" t="str">
        <f>IFERROR(IF(VLOOKUP(S4750,Bad!$A:$A,1,FALSE)='RAW2'!S4750,"yes","no"),"no")</f>
        <v>no</v>
      </c>
      <c r="U4750" t="str">
        <f>IFERROR(VLOOKUP(F4750,compounds!$A:$B,2,FALSE),"")</f>
        <v>o+C5xe</v>
      </c>
      <c r="V4750" t="str">
        <f>VLOOKUP(B4750,'volatile collection data'!$O:$P,2,FALSE)</f>
        <v>25 apr.22 11</v>
      </c>
    </row>
    <row r="4751" spans="1:22" x14ac:dyDescent="0.2">
      <c r="A4751" t="s">
        <v>401</v>
      </c>
      <c r="B4751" s="1" t="str">
        <f t="shared" si="446"/>
        <v>9B</v>
      </c>
      <c r="C4751">
        <v>12.542999999999999</v>
      </c>
      <c r="D4751">
        <f t="shared" si="444"/>
        <v>12.54</v>
      </c>
      <c r="E4751">
        <f>VLOOKUP(D4751,'Peak Combiner'!$A$5:$D$4980,4,FALSE)</f>
        <v>12.53</v>
      </c>
      <c r="F4751">
        <f>IFERROR(VLOOKUP(D4751,rt_comb!$A:$B,2,FALSE),D4751)</f>
        <v>12.54</v>
      </c>
      <c r="G4751">
        <v>10268485</v>
      </c>
      <c r="H4751">
        <f>SUMIFS($G:$G,$E:$E,18.51,'RAW2'!$A:$A,'RAW2'!A4751)</f>
        <v>22831856</v>
      </c>
      <c r="I4751" s="1" t="str">
        <f>VLOOKUP(A4751,'volatile collection data'!$G$6:$H$69,2,FALSE)</f>
        <v>B</v>
      </c>
      <c r="J4751" s="1">
        <f>VLOOKUP(A4751,'volatile collection data'!$G$6:$I$69,3,FALSE)</f>
        <v>9</v>
      </c>
      <c r="K4751" s="1" t="str">
        <f>VLOOKUP(A4751,'volatile collection data'!$G$6:$N$69,8,FALSE)</f>
        <v>11A</v>
      </c>
      <c r="L4751" s="1">
        <f>VLOOKUP(A4751,'volatile collection data'!$G$6:$J$69,4,FALSE)</f>
        <v>3.71</v>
      </c>
      <c r="M4751" s="1">
        <f>VLOOKUP($A4751,'volatile collection data'!$G$6:$M$69,6,FALSE)</f>
        <v>13</v>
      </c>
      <c r="N4751" s="1">
        <f>VLOOKUP($A4751,'volatile collection data'!$G$6:$M$69,7,FALSE)</f>
        <v>3.71</v>
      </c>
      <c r="O4751" s="1">
        <f>VLOOKUP(A4751,'volatile collection data'!$G$6:$K$69,5,FALSE)</f>
        <v>1</v>
      </c>
      <c r="P4751" s="1" t="str">
        <f t="shared" si="447"/>
        <v>9B</v>
      </c>
      <c r="Q4751">
        <f t="shared" si="445"/>
        <v>0.60612367962677105</v>
      </c>
      <c r="R4751" t="str">
        <f t="shared" si="448"/>
        <v>11A_1-B&amp;3.71%3.71@13</v>
      </c>
      <c r="S4751" t="str">
        <f t="shared" si="449"/>
        <v>9B-11A-VCS-Loc-22</v>
      </c>
      <c r="T4751" t="str">
        <f>IFERROR(IF(VLOOKUP(S4751,Bad!$A:$A,1,FALSE)='RAW2'!S4751,"yes","no"),"no")</f>
        <v>no</v>
      </c>
      <c r="U4751" t="str">
        <f>IFERROR(VLOOKUP(F4751,compounds!$A:$B,2,FALSE),"")</f>
        <v>nonanal</v>
      </c>
      <c r="V4751" t="str">
        <f>VLOOKUP(B4751,'volatile collection data'!$O:$P,2,FALSE)</f>
        <v>25 apr.22 11</v>
      </c>
    </row>
    <row r="4752" spans="1:22" x14ac:dyDescent="0.2">
      <c r="A4752" t="s">
        <v>401</v>
      </c>
      <c r="B4752" s="1" t="str">
        <f t="shared" si="446"/>
        <v>9B</v>
      </c>
      <c r="C4752">
        <v>12.923999999999999</v>
      </c>
      <c r="D4752">
        <f t="shared" si="444"/>
        <v>12.92</v>
      </c>
      <c r="E4752">
        <f>VLOOKUP(D4752,'Peak Combiner'!$A$5:$D$4980,4,FALSE)</f>
        <v>12.91</v>
      </c>
      <c r="F4752">
        <f>IFERROR(VLOOKUP(D4752,rt_comb!$A:$B,2,FALSE),D4752)</f>
        <v>12.92</v>
      </c>
      <c r="G4752">
        <v>1888014</v>
      </c>
      <c r="H4752">
        <f>SUMIFS($G:$G,$E:$E,18.51,'RAW2'!$A:$A,'RAW2'!A4752)</f>
        <v>22831856</v>
      </c>
      <c r="I4752" s="1" t="str">
        <f>VLOOKUP(A4752,'volatile collection data'!$G$6:$H$69,2,FALSE)</f>
        <v>B</v>
      </c>
      <c r="J4752" s="1">
        <f>VLOOKUP(A4752,'volatile collection data'!$G$6:$I$69,3,FALSE)</f>
        <v>9</v>
      </c>
      <c r="K4752" s="1" t="str">
        <f>VLOOKUP(A4752,'volatile collection data'!$G$6:$N$69,8,FALSE)</f>
        <v>11A</v>
      </c>
      <c r="L4752" s="1">
        <f>VLOOKUP(A4752,'volatile collection data'!$G$6:$J$69,4,FALSE)</f>
        <v>3.71</v>
      </c>
      <c r="M4752" s="1">
        <f>VLOOKUP($A4752,'volatile collection data'!$G$6:$M$69,6,FALSE)</f>
        <v>13</v>
      </c>
      <c r="N4752" s="1">
        <f>VLOOKUP($A4752,'volatile collection data'!$G$6:$M$69,7,FALSE)</f>
        <v>3.71</v>
      </c>
      <c r="O4752" s="1">
        <f>VLOOKUP(A4752,'volatile collection data'!$G$6:$K$69,5,FALSE)</f>
        <v>1</v>
      </c>
      <c r="P4752" s="1" t="str">
        <f t="shared" si="447"/>
        <v>9B</v>
      </c>
      <c r="Q4752">
        <f t="shared" si="445"/>
        <v>0.11144487165018585</v>
      </c>
      <c r="R4752" t="str">
        <f t="shared" si="448"/>
        <v>11A_1-B&amp;3.71%3.71@13</v>
      </c>
      <c r="S4752" t="str">
        <f t="shared" si="449"/>
        <v>9B-11A-VCS-Loc-22</v>
      </c>
      <c r="T4752" t="str">
        <f>IFERROR(IF(VLOOKUP(S4752,Bad!$A:$A,1,FALSE)='RAW2'!S4752,"yes","no"),"no")</f>
        <v>no</v>
      </c>
      <c r="U4752" t="str">
        <f>IFERROR(VLOOKUP(F4752,compounds!$A:$B,2,FALSE),"")</f>
        <v/>
      </c>
      <c r="V4752" t="str">
        <f>VLOOKUP(B4752,'volatile collection data'!$O:$P,2,FALSE)</f>
        <v>25 apr.22 11</v>
      </c>
    </row>
    <row r="4753" spans="1:22" x14ac:dyDescent="0.2">
      <c r="A4753" t="s">
        <v>401</v>
      </c>
      <c r="B4753" s="1" t="str">
        <f t="shared" si="446"/>
        <v>9B</v>
      </c>
      <c r="C4753">
        <v>14.250999999999999</v>
      </c>
      <c r="D4753">
        <f t="shared" si="444"/>
        <v>14.25</v>
      </c>
      <c r="E4753">
        <f>VLOOKUP(D4753,'Peak Combiner'!$A$5:$D$4980,4,FALSE)</f>
        <v>14.25</v>
      </c>
      <c r="F4753">
        <f>IFERROR(VLOOKUP(D4753,rt_comb!$A:$B,2,FALSE),D4753)</f>
        <v>14.25</v>
      </c>
      <c r="G4753">
        <v>1680298</v>
      </c>
      <c r="H4753">
        <f>SUMIFS($G:$G,$E:$E,18.51,'RAW2'!$A:$A,'RAW2'!A4753)</f>
        <v>22831856</v>
      </c>
      <c r="I4753" s="1" t="str">
        <f>VLOOKUP(A4753,'volatile collection data'!$G$6:$H$69,2,FALSE)</f>
        <v>B</v>
      </c>
      <c r="J4753" s="1">
        <f>VLOOKUP(A4753,'volatile collection data'!$G$6:$I$69,3,FALSE)</f>
        <v>9</v>
      </c>
      <c r="K4753" s="1" t="str">
        <f>VLOOKUP(A4753,'volatile collection data'!$G$6:$N$69,8,FALSE)</f>
        <v>11A</v>
      </c>
      <c r="L4753" s="1">
        <f>VLOOKUP(A4753,'volatile collection data'!$G$6:$J$69,4,FALSE)</f>
        <v>3.71</v>
      </c>
      <c r="M4753" s="1">
        <f>VLOOKUP($A4753,'volatile collection data'!$G$6:$M$69,6,FALSE)</f>
        <v>13</v>
      </c>
      <c r="N4753" s="1">
        <f>VLOOKUP($A4753,'volatile collection data'!$G$6:$M$69,7,FALSE)</f>
        <v>3.71</v>
      </c>
      <c r="O4753" s="1">
        <f>VLOOKUP(A4753,'volatile collection data'!$G$6:$K$69,5,FALSE)</f>
        <v>1</v>
      </c>
      <c r="P4753" s="1" t="str">
        <f t="shared" si="447"/>
        <v>9B</v>
      </c>
      <c r="Q4753">
        <f t="shared" si="445"/>
        <v>9.918390167872905E-2</v>
      </c>
      <c r="R4753" t="str">
        <f t="shared" si="448"/>
        <v>11A_1-B&amp;3.71%3.71@13</v>
      </c>
      <c r="S4753" t="str">
        <f t="shared" si="449"/>
        <v>9B-11A-VCS-Loc-22</v>
      </c>
      <c r="T4753" t="str">
        <f>IFERROR(IF(VLOOKUP(S4753,Bad!$A:$A,1,FALSE)='RAW2'!S4753,"yes","no"),"no")</f>
        <v>no</v>
      </c>
      <c r="U4753" t="str">
        <f>IFERROR(VLOOKUP(F4753,compounds!$A:$B,2,FALSE),"")</f>
        <v>p-trimethyl</v>
      </c>
      <c r="V4753" t="str">
        <f>VLOOKUP(B4753,'volatile collection data'!$O:$P,2,FALSE)</f>
        <v>25 apr.22 11</v>
      </c>
    </row>
    <row r="4754" spans="1:22" x14ac:dyDescent="0.2">
      <c r="A4754" t="s">
        <v>401</v>
      </c>
      <c r="B4754" s="1" t="str">
        <f t="shared" si="446"/>
        <v>9B</v>
      </c>
      <c r="C4754">
        <v>15.565</v>
      </c>
      <c r="D4754">
        <f t="shared" si="444"/>
        <v>15.57</v>
      </c>
      <c r="E4754">
        <f>VLOOKUP(D4754,'Peak Combiner'!$A$5:$D$4980,4,FALSE)</f>
        <v>15.55</v>
      </c>
      <c r="F4754">
        <f>IFERROR(VLOOKUP(D4754,rt_comb!$A:$B,2,FALSE),D4754)</f>
        <v>15.56</v>
      </c>
      <c r="G4754">
        <v>5580037</v>
      </c>
      <c r="H4754">
        <f>SUMIFS($G:$G,$E:$E,18.51,'RAW2'!$A:$A,'RAW2'!A4754)</f>
        <v>22831856</v>
      </c>
      <c r="I4754" s="1" t="str">
        <f>VLOOKUP(A4754,'volatile collection data'!$G$6:$H$69,2,FALSE)</f>
        <v>B</v>
      </c>
      <c r="J4754" s="1">
        <f>VLOOKUP(A4754,'volatile collection data'!$G$6:$I$69,3,FALSE)</f>
        <v>9</v>
      </c>
      <c r="K4754" s="1" t="str">
        <f>VLOOKUP(A4754,'volatile collection data'!$G$6:$N$69,8,FALSE)</f>
        <v>11A</v>
      </c>
      <c r="L4754" s="1">
        <f>VLOOKUP(A4754,'volatile collection data'!$G$6:$J$69,4,FALSE)</f>
        <v>3.71</v>
      </c>
      <c r="M4754" s="1">
        <f>VLOOKUP($A4754,'volatile collection data'!$G$6:$M$69,6,FALSE)</f>
        <v>13</v>
      </c>
      <c r="N4754" s="1">
        <f>VLOOKUP($A4754,'volatile collection data'!$G$6:$M$69,7,FALSE)</f>
        <v>3.71</v>
      </c>
      <c r="O4754" s="1">
        <f>VLOOKUP(A4754,'volatile collection data'!$G$6:$K$69,5,FALSE)</f>
        <v>1</v>
      </c>
      <c r="P4754" s="1" t="str">
        <f t="shared" si="447"/>
        <v>9B</v>
      </c>
      <c r="Q4754">
        <f t="shared" si="445"/>
        <v>0.32937600423952795</v>
      </c>
      <c r="R4754" t="str">
        <f t="shared" si="448"/>
        <v>11A_1-B&amp;3.71%3.71@13</v>
      </c>
      <c r="S4754" t="str">
        <f t="shared" si="449"/>
        <v>9B-11A-VCS-Loc-22</v>
      </c>
      <c r="T4754" t="str">
        <f>IFERROR(IF(VLOOKUP(S4754,Bad!$A:$A,1,FALSE)='RAW2'!S4754,"yes","no"),"no")</f>
        <v>no</v>
      </c>
      <c r="U4754" t="str">
        <f>IFERROR(VLOOKUP(F4754,compounds!$A:$B,2,FALSE),"")</f>
        <v>decanal</v>
      </c>
      <c r="V4754" t="str">
        <f>VLOOKUP(B4754,'volatile collection data'!$O:$P,2,FALSE)</f>
        <v>25 apr.22 11</v>
      </c>
    </row>
    <row r="4755" spans="1:22" x14ac:dyDescent="0.2">
      <c r="A4755" t="s">
        <v>401</v>
      </c>
      <c r="B4755" s="1" t="str">
        <f t="shared" si="446"/>
        <v>9B</v>
      </c>
      <c r="C4755">
        <v>15.776</v>
      </c>
      <c r="D4755">
        <f t="shared" si="444"/>
        <v>15.78</v>
      </c>
      <c r="E4755">
        <f>VLOOKUP(D4755,'Peak Combiner'!$A$5:$D$4980,4,FALSE)</f>
        <v>15.77</v>
      </c>
      <c r="F4755">
        <f>IFERROR(VLOOKUP(D4755,rt_comb!$A:$B,2,FALSE),D4755)</f>
        <v>15.78</v>
      </c>
      <c r="G4755">
        <v>1353289</v>
      </c>
      <c r="H4755">
        <f>SUMIFS($G:$G,$E:$E,18.51,'RAW2'!$A:$A,'RAW2'!A4755)</f>
        <v>22831856</v>
      </c>
      <c r="I4755" s="1" t="str">
        <f>VLOOKUP(A4755,'volatile collection data'!$G$6:$H$69,2,FALSE)</f>
        <v>B</v>
      </c>
      <c r="J4755" s="1">
        <f>VLOOKUP(A4755,'volatile collection data'!$G$6:$I$69,3,FALSE)</f>
        <v>9</v>
      </c>
      <c r="K4755" s="1" t="str">
        <f>VLOOKUP(A4755,'volatile collection data'!$G$6:$N$69,8,FALSE)</f>
        <v>11A</v>
      </c>
      <c r="L4755" s="1">
        <f>VLOOKUP(A4755,'volatile collection data'!$G$6:$J$69,4,FALSE)</f>
        <v>3.71</v>
      </c>
      <c r="M4755" s="1">
        <f>VLOOKUP($A4755,'volatile collection data'!$G$6:$M$69,6,FALSE)</f>
        <v>13</v>
      </c>
      <c r="N4755" s="1">
        <f>VLOOKUP($A4755,'volatile collection data'!$G$6:$M$69,7,FALSE)</f>
        <v>3.71</v>
      </c>
      <c r="O4755" s="1">
        <f>VLOOKUP(A4755,'volatile collection data'!$G$6:$K$69,5,FALSE)</f>
        <v>1</v>
      </c>
      <c r="P4755" s="1" t="str">
        <f t="shared" si="447"/>
        <v>9B</v>
      </c>
      <c r="Q4755">
        <f t="shared" si="445"/>
        <v>7.9881356234968781E-2</v>
      </c>
      <c r="R4755" t="str">
        <f t="shared" si="448"/>
        <v>11A_1-B&amp;3.71%3.71@13</v>
      </c>
      <c r="S4755" t="str">
        <f t="shared" si="449"/>
        <v>9B-11A-VCS-Loc-22</v>
      </c>
      <c r="T4755" t="str">
        <f>IFERROR(IF(VLOOKUP(S4755,Bad!$A:$A,1,FALSE)='RAW2'!S4755,"yes","no"),"no")</f>
        <v>no</v>
      </c>
      <c r="U4755" t="str">
        <f>IFERROR(VLOOKUP(F4755,compounds!$A:$B,2,FALSE),"")</f>
        <v/>
      </c>
      <c r="V4755" t="str">
        <f>VLOOKUP(B4755,'volatile collection data'!$O:$P,2,FALSE)</f>
        <v>25 apr.22 11</v>
      </c>
    </row>
    <row r="4756" spans="1:22" x14ac:dyDescent="0.2">
      <c r="A4756" t="s">
        <v>401</v>
      </c>
      <c r="B4756" s="1" t="str">
        <f t="shared" si="446"/>
        <v>9B</v>
      </c>
      <c r="C4756">
        <v>18.082000000000001</v>
      </c>
      <c r="D4756">
        <f t="shared" si="444"/>
        <v>18.079999999999998</v>
      </c>
      <c r="E4756">
        <f>VLOOKUP(D4756,'Peak Combiner'!$A$5:$D$4980,4,FALSE)</f>
        <v>18.079999999999998</v>
      </c>
      <c r="F4756">
        <f>IFERROR(VLOOKUP(D4756,rt_comb!$A:$B,2,FALSE),D4756)</f>
        <v>18.079999999999998</v>
      </c>
      <c r="G4756">
        <v>1091828</v>
      </c>
      <c r="H4756">
        <f>SUMIFS($G:$G,$E:$E,18.51,'RAW2'!$A:$A,'RAW2'!A4756)</f>
        <v>22831856</v>
      </c>
      <c r="I4756" s="1" t="str">
        <f>VLOOKUP(A4756,'volatile collection data'!$G$6:$H$69,2,FALSE)</f>
        <v>B</v>
      </c>
      <c r="J4756" s="1">
        <f>VLOOKUP(A4756,'volatile collection data'!$G$6:$I$69,3,FALSE)</f>
        <v>9</v>
      </c>
      <c r="K4756" s="1" t="str">
        <f>VLOOKUP(A4756,'volatile collection data'!$G$6:$N$69,8,FALSE)</f>
        <v>11A</v>
      </c>
      <c r="L4756" s="1">
        <f>VLOOKUP(A4756,'volatile collection data'!$G$6:$J$69,4,FALSE)</f>
        <v>3.71</v>
      </c>
      <c r="M4756" s="1">
        <f>VLOOKUP($A4756,'volatile collection data'!$G$6:$M$69,6,FALSE)</f>
        <v>13</v>
      </c>
      <c r="N4756" s="1">
        <f>VLOOKUP($A4756,'volatile collection data'!$G$6:$M$69,7,FALSE)</f>
        <v>3.71</v>
      </c>
      <c r="O4756" s="1">
        <f>VLOOKUP(A4756,'volatile collection data'!$G$6:$K$69,5,FALSE)</f>
        <v>1</v>
      </c>
      <c r="P4756" s="1" t="str">
        <f t="shared" si="447"/>
        <v>9B</v>
      </c>
      <c r="Q4756">
        <f t="shared" si="445"/>
        <v>6.4447949710160587E-2</v>
      </c>
      <c r="R4756" t="str">
        <f t="shared" si="448"/>
        <v>11A_1-B&amp;3.71%3.71@13</v>
      </c>
      <c r="S4756" t="str">
        <f t="shared" si="449"/>
        <v>9B-11A-VCS-Loc-22</v>
      </c>
      <c r="T4756" t="str">
        <f>IFERROR(IF(VLOOKUP(S4756,Bad!$A:$A,1,FALSE)='RAW2'!S4756,"yes","no"),"no")</f>
        <v>no</v>
      </c>
      <c r="U4756" t="str">
        <f>IFERROR(VLOOKUP(F4756,compounds!$A:$B,2,FALSE),"")</f>
        <v/>
      </c>
      <c r="V4756" t="str">
        <f>VLOOKUP(B4756,'volatile collection data'!$O:$P,2,FALSE)</f>
        <v>25 apr.22 11</v>
      </c>
    </row>
    <row r="4757" spans="1:22" x14ac:dyDescent="0.2">
      <c r="A4757" t="s">
        <v>401</v>
      </c>
      <c r="B4757" s="1" t="str">
        <f t="shared" si="446"/>
        <v>9B</v>
      </c>
      <c r="C4757">
        <v>18.515999999999998</v>
      </c>
      <c r="D4757">
        <f t="shared" si="444"/>
        <v>18.52</v>
      </c>
      <c r="E4757">
        <f>VLOOKUP(D4757,'Peak Combiner'!$A$5:$D$4980,4,FALSE)</f>
        <v>18.510000000000002</v>
      </c>
      <c r="F4757">
        <f>IFERROR(VLOOKUP(D4757,rt_comb!$A:$B,2,FALSE),D4757)</f>
        <v>18.52</v>
      </c>
      <c r="G4757">
        <v>22831856</v>
      </c>
      <c r="H4757">
        <f>SUMIFS($G:$G,$E:$E,18.51,'RAW2'!$A:$A,'RAW2'!A4757)</f>
        <v>22831856</v>
      </c>
      <c r="I4757" s="1" t="str">
        <f>VLOOKUP(A4757,'volatile collection data'!$G$6:$H$69,2,FALSE)</f>
        <v>B</v>
      </c>
      <c r="J4757" s="1">
        <f>VLOOKUP(A4757,'volatile collection data'!$G$6:$I$69,3,FALSE)</f>
        <v>9</v>
      </c>
      <c r="K4757" s="1" t="str">
        <f>VLOOKUP(A4757,'volatile collection data'!$G$6:$N$69,8,FALSE)</f>
        <v>11A</v>
      </c>
      <c r="L4757" s="1">
        <f>VLOOKUP(A4757,'volatile collection data'!$G$6:$J$69,4,FALSE)</f>
        <v>3.71</v>
      </c>
      <c r="M4757" s="1">
        <f>VLOOKUP($A4757,'volatile collection data'!$G$6:$M$69,6,FALSE)</f>
        <v>13</v>
      </c>
      <c r="N4757" s="1">
        <f>VLOOKUP($A4757,'volatile collection data'!$G$6:$M$69,7,FALSE)</f>
        <v>3.71</v>
      </c>
      <c r="O4757" s="1">
        <f>VLOOKUP(A4757,'volatile collection data'!$G$6:$K$69,5,FALSE)</f>
        <v>1</v>
      </c>
      <c r="P4757" s="1" t="str">
        <f t="shared" si="447"/>
        <v>9B</v>
      </c>
      <c r="Q4757">
        <f t="shared" si="445"/>
        <v>1.3477088948787062</v>
      </c>
      <c r="R4757" t="str">
        <f t="shared" si="448"/>
        <v>11A_1-B&amp;3.71%3.71@13</v>
      </c>
      <c r="S4757" t="str">
        <f t="shared" si="449"/>
        <v>9B-11A-VCS-Loc-22</v>
      </c>
      <c r="T4757" t="str">
        <f>IFERROR(IF(VLOOKUP(S4757,Bad!$A:$A,1,FALSE)='RAW2'!S4757,"yes","no"),"no")</f>
        <v>no</v>
      </c>
      <c r="U4757" t="str">
        <f>IFERROR(VLOOKUP(F4757,compounds!$A:$B,2,FALSE),"")</f>
        <v>standard</v>
      </c>
      <c r="V4757" t="str">
        <f>VLOOKUP(B4757,'volatile collection data'!$O:$P,2,FALSE)</f>
        <v>25 apr.22 11</v>
      </c>
    </row>
    <row r="4758" spans="1:22" x14ac:dyDescent="0.2">
      <c r="A4758" t="s">
        <v>401</v>
      </c>
      <c r="B4758" s="1" t="str">
        <f t="shared" si="446"/>
        <v>9B</v>
      </c>
      <c r="C4758">
        <v>18.657</v>
      </c>
      <c r="D4758">
        <f t="shared" si="444"/>
        <v>18.66</v>
      </c>
      <c r="E4758">
        <f>VLOOKUP(D4758,'Peak Combiner'!$A$5:$D$4980,4,FALSE)</f>
        <v>18.66</v>
      </c>
      <c r="F4758">
        <f>IFERROR(VLOOKUP(D4758,rt_comb!$A:$B,2,FALSE),D4758)</f>
        <v>18.66</v>
      </c>
      <c r="G4758">
        <v>1290191</v>
      </c>
      <c r="H4758">
        <f>SUMIFS($G:$G,$E:$E,18.51,'RAW2'!$A:$A,'RAW2'!A4758)</f>
        <v>22831856</v>
      </c>
      <c r="I4758" s="1" t="str">
        <f>VLOOKUP(A4758,'volatile collection data'!$G$6:$H$69,2,FALSE)</f>
        <v>B</v>
      </c>
      <c r="J4758" s="1">
        <f>VLOOKUP(A4758,'volatile collection data'!$G$6:$I$69,3,FALSE)</f>
        <v>9</v>
      </c>
      <c r="K4758" s="1" t="str">
        <f>VLOOKUP(A4758,'volatile collection data'!$G$6:$N$69,8,FALSE)</f>
        <v>11A</v>
      </c>
      <c r="L4758" s="1">
        <f>VLOOKUP(A4758,'volatile collection data'!$G$6:$J$69,4,FALSE)</f>
        <v>3.71</v>
      </c>
      <c r="M4758" s="1">
        <f>VLOOKUP($A4758,'volatile collection data'!$G$6:$M$69,6,FALSE)</f>
        <v>13</v>
      </c>
      <c r="N4758" s="1">
        <f>VLOOKUP($A4758,'volatile collection data'!$G$6:$M$69,7,FALSE)</f>
        <v>3.71</v>
      </c>
      <c r="O4758" s="1">
        <f>VLOOKUP(A4758,'volatile collection data'!$G$6:$K$69,5,FALSE)</f>
        <v>1</v>
      </c>
      <c r="P4758" s="1" t="str">
        <f t="shared" si="447"/>
        <v>9B</v>
      </c>
      <c r="Q4758">
        <f t="shared" si="445"/>
        <v>7.615683485356832E-2</v>
      </c>
      <c r="R4758" t="str">
        <f t="shared" si="448"/>
        <v>11A_1-B&amp;3.71%3.71@13</v>
      </c>
      <c r="S4758" t="str">
        <f t="shared" si="449"/>
        <v>9B-11A-VCS-Loc-22</v>
      </c>
      <c r="T4758" t="str">
        <f>IFERROR(IF(VLOOKUP(S4758,Bad!$A:$A,1,FALSE)='RAW2'!S4758,"yes","no"),"no")</f>
        <v>no</v>
      </c>
      <c r="U4758" t="str">
        <f>IFERROR(VLOOKUP(F4758,compounds!$A:$B,2,FALSE),"")</f>
        <v/>
      </c>
      <c r="V4758" t="str">
        <f>VLOOKUP(B4758,'volatile collection data'!$O:$P,2,FALSE)</f>
        <v>25 apr.22 11</v>
      </c>
    </row>
    <row r="4759" spans="1:22" x14ac:dyDescent="0.2">
      <c r="A4759" t="s">
        <v>401</v>
      </c>
      <c r="B4759" s="1" t="str">
        <f t="shared" si="446"/>
        <v>9B</v>
      </c>
      <c r="C4759">
        <v>19.558</v>
      </c>
      <c r="D4759">
        <f t="shared" si="444"/>
        <v>19.559999999999999</v>
      </c>
      <c r="E4759">
        <f>VLOOKUP(D4759,'Peak Combiner'!$A$5:$D$4980,4,FALSE)</f>
        <v>19.55</v>
      </c>
      <c r="F4759">
        <f>IFERROR(VLOOKUP(D4759,rt_comb!$A:$B,2,FALSE),D4759)</f>
        <v>19.559999999999999</v>
      </c>
      <c r="G4759">
        <v>4382359</v>
      </c>
      <c r="H4759">
        <f>SUMIFS($G:$G,$E:$E,18.51,'RAW2'!$A:$A,'RAW2'!A4759)</f>
        <v>22831856</v>
      </c>
      <c r="I4759" s="1" t="str">
        <f>VLOOKUP(A4759,'volatile collection data'!$G$6:$H$69,2,FALSE)</f>
        <v>B</v>
      </c>
      <c r="J4759" s="1">
        <f>VLOOKUP(A4759,'volatile collection data'!$G$6:$I$69,3,FALSE)</f>
        <v>9</v>
      </c>
      <c r="K4759" s="1" t="str">
        <f>VLOOKUP(A4759,'volatile collection data'!$G$6:$N$69,8,FALSE)</f>
        <v>11A</v>
      </c>
      <c r="L4759" s="1">
        <f>VLOOKUP(A4759,'volatile collection data'!$G$6:$J$69,4,FALSE)</f>
        <v>3.71</v>
      </c>
      <c r="M4759" s="1">
        <f>VLOOKUP($A4759,'volatile collection data'!$G$6:$M$69,6,FALSE)</f>
        <v>13</v>
      </c>
      <c r="N4759" s="1">
        <f>VLOOKUP($A4759,'volatile collection data'!$G$6:$M$69,7,FALSE)</f>
        <v>3.71</v>
      </c>
      <c r="O4759" s="1">
        <f>VLOOKUP(A4759,'volatile collection data'!$G$6:$K$69,5,FALSE)</f>
        <v>1</v>
      </c>
      <c r="P4759" s="1" t="str">
        <f t="shared" si="447"/>
        <v>9B</v>
      </c>
      <c r="Q4759">
        <f t="shared" si="445"/>
        <v>0.25867998663147457</v>
      </c>
      <c r="R4759" t="str">
        <f t="shared" si="448"/>
        <v>11A_1-B&amp;3.71%3.71@13</v>
      </c>
      <c r="S4759" t="str">
        <f t="shared" si="449"/>
        <v>9B-11A-VCS-Loc-22</v>
      </c>
      <c r="T4759" t="str">
        <f>IFERROR(IF(VLOOKUP(S4759,Bad!$A:$A,1,FALSE)='RAW2'!S4759,"yes","no"),"no")</f>
        <v>no</v>
      </c>
      <c r="U4759" t="str">
        <f>IFERROR(VLOOKUP(F4759,compounds!$A:$B,2,FALSE),"")</f>
        <v/>
      </c>
      <c r="V4759" t="str">
        <f>VLOOKUP(B4759,'volatile collection data'!$O:$P,2,FALSE)</f>
        <v>25 apr.22 11</v>
      </c>
    </row>
    <row r="4760" spans="1:22" x14ac:dyDescent="0.2">
      <c r="A4760" t="s">
        <v>401</v>
      </c>
      <c r="B4760" s="1" t="str">
        <f t="shared" si="446"/>
        <v>9B</v>
      </c>
      <c r="C4760">
        <v>19.747</v>
      </c>
      <c r="D4760">
        <f t="shared" si="444"/>
        <v>19.75</v>
      </c>
      <c r="E4760">
        <f>VLOOKUP(D4760,'Peak Combiner'!$A$5:$D$4980,4,FALSE)</f>
        <v>19.75</v>
      </c>
      <c r="F4760">
        <f>IFERROR(VLOOKUP(D4760,rt_comb!$A:$B,2,FALSE),D4760)</f>
        <v>19.75</v>
      </c>
      <c r="G4760">
        <v>1435270</v>
      </c>
      <c r="H4760">
        <f>SUMIFS($G:$G,$E:$E,18.51,'RAW2'!$A:$A,'RAW2'!A4760)</f>
        <v>22831856</v>
      </c>
      <c r="I4760" s="1" t="str">
        <f>VLOOKUP(A4760,'volatile collection data'!$G$6:$H$69,2,FALSE)</f>
        <v>B</v>
      </c>
      <c r="J4760" s="1">
        <f>VLOOKUP(A4760,'volatile collection data'!$G$6:$I$69,3,FALSE)</f>
        <v>9</v>
      </c>
      <c r="K4760" s="1" t="str">
        <f>VLOOKUP(A4760,'volatile collection data'!$G$6:$N$69,8,FALSE)</f>
        <v>11A</v>
      </c>
      <c r="L4760" s="1">
        <f>VLOOKUP(A4760,'volatile collection data'!$G$6:$J$69,4,FALSE)</f>
        <v>3.71</v>
      </c>
      <c r="M4760" s="1">
        <f>VLOOKUP($A4760,'volatile collection data'!$G$6:$M$69,6,FALSE)</f>
        <v>13</v>
      </c>
      <c r="N4760" s="1">
        <f>VLOOKUP($A4760,'volatile collection data'!$G$6:$M$69,7,FALSE)</f>
        <v>3.71</v>
      </c>
      <c r="O4760" s="1">
        <f>VLOOKUP(A4760,'volatile collection data'!$G$6:$K$69,5,FALSE)</f>
        <v>1</v>
      </c>
      <c r="P4760" s="1" t="str">
        <f t="shared" si="447"/>
        <v>9B</v>
      </c>
      <c r="Q4760">
        <f t="shared" si="445"/>
        <v>8.4720495151710873E-2</v>
      </c>
      <c r="R4760" t="str">
        <f t="shared" si="448"/>
        <v>11A_1-B&amp;3.71%3.71@13</v>
      </c>
      <c r="S4760" t="str">
        <f t="shared" si="449"/>
        <v>9B-11A-VCS-Loc-22</v>
      </c>
      <c r="T4760" t="str">
        <f>IFERROR(IF(VLOOKUP(S4760,Bad!$A:$A,1,FALSE)='RAW2'!S4760,"yes","no"),"no")</f>
        <v>no</v>
      </c>
      <c r="U4760" t="str">
        <f>IFERROR(VLOOKUP(F4760,compounds!$A:$B,2,FALSE),"")</f>
        <v/>
      </c>
      <c r="V4760" t="str">
        <f>VLOOKUP(B4760,'volatile collection data'!$O:$P,2,FALSE)</f>
        <v>25 apr.22 11</v>
      </c>
    </row>
    <row r="4761" spans="1:22" x14ac:dyDescent="0.2">
      <c r="A4761" t="s">
        <v>401</v>
      </c>
      <c r="B4761" s="1" t="str">
        <f t="shared" si="446"/>
        <v>9B</v>
      </c>
      <c r="C4761">
        <v>20.048999999999999</v>
      </c>
      <c r="D4761">
        <f t="shared" si="444"/>
        <v>20.05</v>
      </c>
      <c r="E4761">
        <f>VLOOKUP(D4761,'Peak Combiner'!$A$5:$D$4980,4,FALSE)</f>
        <v>20.05</v>
      </c>
      <c r="F4761">
        <f>IFERROR(VLOOKUP(D4761,rt_comb!$A:$B,2,FALSE),D4761)</f>
        <v>20.05</v>
      </c>
      <c r="G4761">
        <v>985126</v>
      </c>
      <c r="H4761">
        <f>SUMIFS($G:$G,$E:$E,18.51,'RAW2'!$A:$A,'RAW2'!A4761)</f>
        <v>22831856</v>
      </c>
      <c r="I4761" s="1" t="str">
        <f>VLOOKUP(A4761,'volatile collection data'!$G$6:$H$69,2,FALSE)</f>
        <v>B</v>
      </c>
      <c r="J4761" s="1">
        <f>VLOOKUP(A4761,'volatile collection data'!$G$6:$I$69,3,FALSE)</f>
        <v>9</v>
      </c>
      <c r="K4761" s="1" t="str">
        <f>VLOOKUP(A4761,'volatile collection data'!$G$6:$N$69,8,FALSE)</f>
        <v>11A</v>
      </c>
      <c r="L4761" s="1">
        <f>VLOOKUP(A4761,'volatile collection data'!$G$6:$J$69,4,FALSE)</f>
        <v>3.71</v>
      </c>
      <c r="M4761" s="1">
        <f>VLOOKUP($A4761,'volatile collection data'!$G$6:$M$69,6,FALSE)</f>
        <v>13</v>
      </c>
      <c r="N4761" s="1">
        <f>VLOOKUP($A4761,'volatile collection data'!$G$6:$M$69,7,FALSE)</f>
        <v>3.71</v>
      </c>
      <c r="O4761" s="1">
        <f>VLOOKUP(A4761,'volatile collection data'!$G$6:$K$69,5,FALSE)</f>
        <v>1</v>
      </c>
      <c r="P4761" s="1" t="str">
        <f t="shared" si="447"/>
        <v>9B</v>
      </c>
      <c r="Q4761">
        <f t="shared" si="445"/>
        <v>5.8149590325739631E-2</v>
      </c>
      <c r="R4761" t="str">
        <f t="shared" si="448"/>
        <v>11A_1-B&amp;3.71%3.71@13</v>
      </c>
      <c r="S4761" t="str">
        <f t="shared" si="449"/>
        <v>9B-11A-VCS-Loc-22</v>
      </c>
      <c r="T4761" t="str">
        <f>IFERROR(IF(VLOOKUP(S4761,Bad!$A:$A,1,FALSE)='RAW2'!S4761,"yes","no"),"no")</f>
        <v>no</v>
      </c>
      <c r="U4761" t="str">
        <f>IFERROR(VLOOKUP(F4761,compounds!$A:$B,2,FALSE),"")</f>
        <v>tridecane</v>
      </c>
      <c r="V4761" t="str">
        <f>VLOOKUP(B4761,'volatile collection data'!$O:$P,2,FALSE)</f>
        <v>25 apr.22 11</v>
      </c>
    </row>
    <row r="4762" spans="1:22" x14ac:dyDescent="0.2">
      <c r="A4762" t="s">
        <v>401</v>
      </c>
      <c r="B4762" s="1" t="str">
        <f t="shared" si="446"/>
        <v>9B</v>
      </c>
      <c r="C4762">
        <v>21.084</v>
      </c>
      <c r="D4762">
        <f t="shared" si="444"/>
        <v>21.08</v>
      </c>
      <c r="E4762">
        <f>VLOOKUP(D4762,'Peak Combiner'!$A$5:$D$4980,4,FALSE)</f>
        <v>21.07</v>
      </c>
      <c r="F4762">
        <f>IFERROR(VLOOKUP(D4762,rt_comb!$A:$B,2,FALSE),D4762)</f>
        <v>21.08</v>
      </c>
      <c r="G4762">
        <v>1794065</v>
      </c>
      <c r="H4762">
        <f>SUMIFS($G:$G,$E:$E,18.51,'RAW2'!$A:$A,'RAW2'!A4762)</f>
        <v>22831856</v>
      </c>
      <c r="I4762" s="1" t="str">
        <f>VLOOKUP(A4762,'volatile collection data'!$G$6:$H$69,2,FALSE)</f>
        <v>B</v>
      </c>
      <c r="J4762" s="1">
        <f>VLOOKUP(A4762,'volatile collection data'!$G$6:$I$69,3,FALSE)</f>
        <v>9</v>
      </c>
      <c r="K4762" s="1" t="str">
        <f>VLOOKUP(A4762,'volatile collection data'!$G$6:$N$69,8,FALSE)</f>
        <v>11A</v>
      </c>
      <c r="L4762" s="1">
        <f>VLOOKUP(A4762,'volatile collection data'!$G$6:$J$69,4,FALSE)</f>
        <v>3.71</v>
      </c>
      <c r="M4762" s="1">
        <f>VLOOKUP($A4762,'volatile collection data'!$G$6:$M$69,6,FALSE)</f>
        <v>13</v>
      </c>
      <c r="N4762" s="1">
        <f>VLOOKUP($A4762,'volatile collection data'!$G$6:$M$69,7,FALSE)</f>
        <v>3.71</v>
      </c>
      <c r="O4762" s="1">
        <f>VLOOKUP(A4762,'volatile collection data'!$G$6:$K$69,5,FALSE)</f>
        <v>1</v>
      </c>
      <c r="P4762" s="1" t="str">
        <f t="shared" si="447"/>
        <v>9B</v>
      </c>
      <c r="Q4762">
        <f t="shared" si="445"/>
        <v>0.10589929081939577</v>
      </c>
      <c r="R4762" t="str">
        <f t="shared" si="448"/>
        <v>11A_1-B&amp;3.71%3.71@13</v>
      </c>
      <c r="S4762" t="str">
        <f t="shared" si="449"/>
        <v>9B-11A-VCS-Loc-22</v>
      </c>
      <c r="T4762" t="str">
        <f>IFERROR(IF(VLOOKUP(S4762,Bad!$A:$A,1,FALSE)='RAW2'!S4762,"yes","no"),"no")</f>
        <v>no</v>
      </c>
      <c r="U4762" t="str">
        <f>IFERROR(VLOOKUP(F4762,compounds!$A:$B,2,FALSE),"")</f>
        <v/>
      </c>
      <c r="V4762" t="str">
        <f>VLOOKUP(B4762,'volatile collection data'!$O:$P,2,FALSE)</f>
        <v>25 apr.22 11</v>
      </c>
    </row>
    <row r="4763" spans="1:22" x14ac:dyDescent="0.2">
      <c r="A4763" t="s">
        <v>401</v>
      </c>
      <c r="B4763" s="1" t="str">
        <f t="shared" si="446"/>
        <v>9B</v>
      </c>
      <c r="C4763">
        <v>22.061</v>
      </c>
      <c r="D4763">
        <f t="shared" si="444"/>
        <v>22.06</v>
      </c>
      <c r="E4763">
        <f>VLOOKUP(D4763,'Peak Combiner'!$A$5:$D$4980,4,FALSE)</f>
        <v>22.06</v>
      </c>
      <c r="F4763">
        <f>IFERROR(VLOOKUP(D4763,rt_comb!$A:$B,2,FALSE),D4763)</f>
        <v>22.06</v>
      </c>
      <c r="G4763">
        <v>1430402</v>
      </c>
      <c r="H4763">
        <f>SUMIFS($G:$G,$E:$E,18.51,'RAW2'!$A:$A,'RAW2'!A4763)</f>
        <v>22831856</v>
      </c>
      <c r="I4763" s="1" t="str">
        <f>VLOOKUP(A4763,'volatile collection data'!$G$6:$H$69,2,FALSE)</f>
        <v>B</v>
      </c>
      <c r="J4763" s="1">
        <f>VLOOKUP(A4763,'volatile collection data'!$G$6:$I$69,3,FALSE)</f>
        <v>9</v>
      </c>
      <c r="K4763" s="1" t="str">
        <f>VLOOKUP(A4763,'volatile collection data'!$G$6:$N$69,8,FALSE)</f>
        <v>11A</v>
      </c>
      <c r="L4763" s="1">
        <f>VLOOKUP(A4763,'volatile collection data'!$G$6:$J$69,4,FALSE)</f>
        <v>3.71</v>
      </c>
      <c r="M4763" s="1">
        <f>VLOOKUP($A4763,'volatile collection data'!$G$6:$M$69,6,FALSE)</f>
        <v>13</v>
      </c>
      <c r="N4763" s="1">
        <f>VLOOKUP($A4763,'volatile collection data'!$G$6:$M$69,7,FALSE)</f>
        <v>3.71</v>
      </c>
      <c r="O4763" s="1">
        <f>VLOOKUP(A4763,'volatile collection data'!$G$6:$K$69,5,FALSE)</f>
        <v>1</v>
      </c>
      <c r="P4763" s="1" t="str">
        <f t="shared" si="447"/>
        <v>9B</v>
      </c>
      <c r="Q4763">
        <f t="shared" si="445"/>
        <v>8.4433148958730789E-2</v>
      </c>
      <c r="R4763" t="str">
        <f t="shared" si="448"/>
        <v>11A_1-B&amp;3.71%3.71@13</v>
      </c>
      <c r="S4763" t="str">
        <f t="shared" si="449"/>
        <v>9B-11A-VCS-Loc-22</v>
      </c>
      <c r="T4763" t="str">
        <f>IFERROR(IF(VLOOKUP(S4763,Bad!$A:$A,1,FALSE)='RAW2'!S4763,"yes","no"),"no")</f>
        <v>no</v>
      </c>
      <c r="U4763" t="str">
        <f>IFERROR(VLOOKUP(F4763,compounds!$A:$B,2,FALSE),"")</f>
        <v/>
      </c>
      <c r="V4763" t="str">
        <f>VLOOKUP(B4763,'volatile collection data'!$O:$P,2,FALSE)</f>
        <v>25 apr.22 11</v>
      </c>
    </row>
    <row r="4764" spans="1:22" x14ac:dyDescent="0.2">
      <c r="A4764" t="s">
        <v>401</v>
      </c>
      <c r="B4764" s="1" t="str">
        <f t="shared" si="446"/>
        <v>9B</v>
      </c>
      <c r="C4764">
        <v>22.364000000000001</v>
      </c>
      <c r="D4764">
        <f t="shared" si="444"/>
        <v>22.36</v>
      </c>
      <c r="E4764">
        <f>VLOOKUP(D4764,'Peak Combiner'!$A$5:$D$4980,4,FALSE)</f>
        <v>22.36</v>
      </c>
      <c r="F4764">
        <f>IFERROR(VLOOKUP(D4764,rt_comb!$A:$B,2,FALSE),D4764)</f>
        <v>22.36</v>
      </c>
      <c r="G4764">
        <v>1096522</v>
      </c>
      <c r="H4764">
        <f>SUMIFS($G:$G,$E:$E,18.51,'RAW2'!$A:$A,'RAW2'!A4764)</f>
        <v>22831856</v>
      </c>
      <c r="I4764" s="1" t="str">
        <f>VLOOKUP(A4764,'volatile collection data'!$G$6:$H$69,2,FALSE)</f>
        <v>B</v>
      </c>
      <c r="J4764" s="1">
        <f>VLOOKUP(A4764,'volatile collection data'!$G$6:$I$69,3,FALSE)</f>
        <v>9</v>
      </c>
      <c r="K4764" s="1" t="str">
        <f>VLOOKUP(A4764,'volatile collection data'!$G$6:$N$69,8,FALSE)</f>
        <v>11A</v>
      </c>
      <c r="L4764" s="1">
        <f>VLOOKUP(A4764,'volatile collection data'!$G$6:$J$69,4,FALSE)</f>
        <v>3.71</v>
      </c>
      <c r="M4764" s="1">
        <f>VLOOKUP($A4764,'volatile collection data'!$G$6:$M$69,6,FALSE)</f>
        <v>13</v>
      </c>
      <c r="N4764" s="1">
        <f>VLOOKUP($A4764,'volatile collection data'!$G$6:$M$69,7,FALSE)</f>
        <v>3.71</v>
      </c>
      <c r="O4764" s="1">
        <f>VLOOKUP(A4764,'volatile collection data'!$G$6:$K$69,5,FALSE)</f>
        <v>1</v>
      </c>
      <c r="P4764" s="1" t="str">
        <f t="shared" si="447"/>
        <v>9B</v>
      </c>
      <c r="Q4764">
        <f t="shared" si="445"/>
        <v>6.4725025106596182E-2</v>
      </c>
      <c r="R4764" t="str">
        <f t="shared" si="448"/>
        <v>11A_1-B&amp;3.71%3.71@13</v>
      </c>
      <c r="S4764" t="str">
        <f t="shared" si="449"/>
        <v>9B-11A-VCS-Loc-22</v>
      </c>
      <c r="T4764" t="str">
        <f>IFERROR(IF(VLOOKUP(S4764,Bad!$A:$A,1,FALSE)='RAW2'!S4764,"yes","no"),"no")</f>
        <v>no</v>
      </c>
      <c r="U4764" t="str">
        <f>IFERROR(VLOOKUP(F4764,compounds!$A:$B,2,FALSE),"")</f>
        <v/>
      </c>
      <c r="V4764" t="str">
        <f>VLOOKUP(B4764,'volatile collection data'!$O:$P,2,FALSE)</f>
        <v>25 apr.22 11</v>
      </c>
    </row>
    <row r="4765" spans="1:22" x14ac:dyDescent="0.2">
      <c r="A4765" t="s">
        <v>401</v>
      </c>
      <c r="B4765" s="1" t="str">
        <f t="shared" si="446"/>
        <v>9B</v>
      </c>
      <c r="C4765">
        <v>23.335999999999999</v>
      </c>
      <c r="D4765">
        <f t="shared" si="444"/>
        <v>23.34</v>
      </c>
      <c r="E4765">
        <f>VLOOKUP(D4765,'Peak Combiner'!$A$5:$D$4980,4,FALSE)</f>
        <v>23.32</v>
      </c>
      <c r="F4765">
        <f>IFERROR(VLOOKUP(D4765,rt_comb!$A:$B,2,FALSE),D4765)</f>
        <v>23.34</v>
      </c>
      <c r="G4765">
        <v>1148380</v>
      </c>
      <c r="H4765">
        <f>SUMIFS($G:$G,$E:$E,18.51,'RAW2'!$A:$A,'RAW2'!A4765)</f>
        <v>22831856</v>
      </c>
      <c r="I4765" s="1" t="str">
        <f>VLOOKUP(A4765,'volatile collection data'!$G$6:$H$69,2,FALSE)</f>
        <v>B</v>
      </c>
      <c r="J4765" s="1">
        <f>VLOOKUP(A4765,'volatile collection data'!$G$6:$I$69,3,FALSE)</f>
        <v>9</v>
      </c>
      <c r="K4765" s="1" t="str">
        <f>VLOOKUP(A4765,'volatile collection data'!$G$6:$N$69,8,FALSE)</f>
        <v>11A</v>
      </c>
      <c r="L4765" s="1">
        <f>VLOOKUP(A4765,'volatile collection data'!$G$6:$J$69,4,FALSE)</f>
        <v>3.71</v>
      </c>
      <c r="M4765" s="1">
        <f>VLOOKUP($A4765,'volatile collection data'!$G$6:$M$69,6,FALSE)</f>
        <v>13</v>
      </c>
      <c r="N4765" s="1">
        <f>VLOOKUP($A4765,'volatile collection data'!$G$6:$M$69,7,FALSE)</f>
        <v>3.71</v>
      </c>
      <c r="O4765" s="1">
        <f>VLOOKUP(A4765,'volatile collection data'!$G$6:$K$69,5,FALSE)</f>
        <v>1</v>
      </c>
      <c r="P4765" s="1" t="str">
        <f t="shared" si="447"/>
        <v>9B</v>
      </c>
      <c r="Q4765">
        <f t="shared" si="445"/>
        <v>6.7786076642249699E-2</v>
      </c>
      <c r="R4765" t="str">
        <f t="shared" si="448"/>
        <v>11A_1-B&amp;3.71%3.71@13</v>
      </c>
      <c r="S4765" t="str">
        <f t="shared" si="449"/>
        <v>9B-11A-VCS-Loc-22</v>
      </c>
      <c r="T4765" t="str">
        <f>IFERROR(IF(VLOOKUP(S4765,Bad!$A:$A,1,FALSE)='RAW2'!S4765,"yes","no"),"no")</f>
        <v>no</v>
      </c>
      <c r="U4765" t="str">
        <f>IFERROR(VLOOKUP(F4765,compounds!$A:$B,2,FALSE),"")</f>
        <v/>
      </c>
      <c r="V4765" t="str">
        <f>VLOOKUP(B4765,'volatile collection data'!$O:$P,2,FALSE)</f>
        <v>25 apr.22 11</v>
      </c>
    </row>
    <row r="4766" spans="1:22" x14ac:dyDescent="0.2">
      <c r="A4766" t="s">
        <v>401</v>
      </c>
      <c r="B4766" s="1" t="str">
        <f t="shared" si="446"/>
        <v>9B</v>
      </c>
      <c r="C4766">
        <v>25.16</v>
      </c>
      <c r="D4766">
        <f t="shared" si="444"/>
        <v>25.16</v>
      </c>
      <c r="E4766">
        <f>VLOOKUP(D4766,'Peak Combiner'!$A$5:$D$4980,4,FALSE)</f>
        <v>25.16</v>
      </c>
      <c r="F4766">
        <f>IFERROR(VLOOKUP(D4766,rt_comb!$A:$B,2,FALSE),D4766)</f>
        <v>25.16</v>
      </c>
      <c r="G4766">
        <v>2258981</v>
      </c>
      <c r="H4766">
        <f>SUMIFS($G:$G,$E:$E,18.51,'RAW2'!$A:$A,'RAW2'!A4766)</f>
        <v>22831856</v>
      </c>
      <c r="I4766" s="1" t="str">
        <f>VLOOKUP(A4766,'volatile collection data'!$G$6:$H$69,2,FALSE)</f>
        <v>B</v>
      </c>
      <c r="J4766" s="1">
        <f>VLOOKUP(A4766,'volatile collection data'!$G$6:$I$69,3,FALSE)</f>
        <v>9</v>
      </c>
      <c r="K4766" s="1" t="str">
        <f>VLOOKUP(A4766,'volatile collection data'!$G$6:$N$69,8,FALSE)</f>
        <v>11A</v>
      </c>
      <c r="L4766" s="1">
        <f>VLOOKUP(A4766,'volatile collection data'!$G$6:$J$69,4,FALSE)</f>
        <v>3.71</v>
      </c>
      <c r="M4766" s="1">
        <f>VLOOKUP($A4766,'volatile collection data'!$G$6:$M$69,6,FALSE)</f>
        <v>13</v>
      </c>
      <c r="N4766" s="1">
        <f>VLOOKUP($A4766,'volatile collection data'!$G$6:$M$69,7,FALSE)</f>
        <v>3.71</v>
      </c>
      <c r="O4766" s="1">
        <f>VLOOKUP(A4766,'volatile collection data'!$G$6:$K$69,5,FALSE)</f>
        <v>1</v>
      </c>
      <c r="P4766" s="1" t="str">
        <f t="shared" si="447"/>
        <v>9B</v>
      </c>
      <c r="Q4766">
        <f t="shared" si="445"/>
        <v>0.13334215085545364</v>
      </c>
      <c r="R4766" t="str">
        <f t="shared" si="448"/>
        <v>11A_1-B&amp;3.71%3.71@13</v>
      </c>
      <c r="S4766" t="str">
        <f t="shared" si="449"/>
        <v>9B-11A-VCS-Loc-22</v>
      </c>
      <c r="T4766" t="str">
        <f>IFERROR(IF(VLOOKUP(S4766,Bad!$A:$A,1,FALSE)='RAW2'!S4766,"yes","no"),"no")</f>
        <v>no</v>
      </c>
      <c r="U4766" t="str">
        <f>IFERROR(VLOOKUP(F4766,compounds!$A:$B,2,FALSE),"")</f>
        <v/>
      </c>
      <c r="V4766" t="str">
        <f>VLOOKUP(B4766,'volatile collection data'!$O:$P,2,FALSE)</f>
        <v>25 apr.22 11</v>
      </c>
    </row>
    <row r="4767" spans="1:22" x14ac:dyDescent="0.2">
      <c r="A4767" t="s">
        <v>401</v>
      </c>
      <c r="B4767" s="1" t="str">
        <f t="shared" si="446"/>
        <v>9B</v>
      </c>
      <c r="C4767">
        <v>25.683</v>
      </c>
      <c r="D4767">
        <f t="shared" si="444"/>
        <v>25.68</v>
      </c>
      <c r="E4767">
        <f>VLOOKUP(D4767,'Peak Combiner'!$A$5:$D$4980,4,FALSE)</f>
        <v>25.67</v>
      </c>
      <c r="F4767">
        <f>IFERROR(VLOOKUP(D4767,rt_comb!$A:$B,2,FALSE),D4767)</f>
        <v>25.68</v>
      </c>
      <c r="G4767">
        <v>1611051</v>
      </c>
      <c r="H4767">
        <f>SUMIFS($G:$G,$E:$E,18.51,'RAW2'!$A:$A,'RAW2'!A4767)</f>
        <v>22831856</v>
      </c>
      <c r="I4767" s="1" t="str">
        <f>VLOOKUP(A4767,'volatile collection data'!$G$6:$H$69,2,FALSE)</f>
        <v>B</v>
      </c>
      <c r="J4767" s="1">
        <f>VLOOKUP(A4767,'volatile collection data'!$G$6:$I$69,3,FALSE)</f>
        <v>9</v>
      </c>
      <c r="K4767" s="1" t="str">
        <f>VLOOKUP(A4767,'volatile collection data'!$G$6:$N$69,8,FALSE)</f>
        <v>11A</v>
      </c>
      <c r="L4767" s="1">
        <f>VLOOKUP(A4767,'volatile collection data'!$G$6:$J$69,4,FALSE)</f>
        <v>3.71</v>
      </c>
      <c r="M4767" s="1">
        <f>VLOOKUP($A4767,'volatile collection data'!$G$6:$M$69,6,FALSE)</f>
        <v>13</v>
      </c>
      <c r="N4767" s="1">
        <f>VLOOKUP($A4767,'volatile collection data'!$G$6:$M$69,7,FALSE)</f>
        <v>3.71</v>
      </c>
      <c r="O4767" s="1">
        <f>VLOOKUP(A4767,'volatile collection data'!$G$6:$K$69,5,FALSE)</f>
        <v>1</v>
      </c>
      <c r="P4767" s="1" t="str">
        <f t="shared" si="447"/>
        <v>9B</v>
      </c>
      <c r="Q4767">
        <f t="shared" si="445"/>
        <v>9.5096419791857248E-2</v>
      </c>
      <c r="R4767" t="str">
        <f t="shared" si="448"/>
        <v>11A_1-B&amp;3.71%3.71@13</v>
      </c>
      <c r="S4767" t="str">
        <f t="shared" si="449"/>
        <v>9B-11A-VCS-Loc-22</v>
      </c>
      <c r="T4767" t="str">
        <f>IFERROR(IF(VLOOKUP(S4767,Bad!$A:$A,1,FALSE)='RAW2'!S4767,"yes","no"),"no")</f>
        <v>no</v>
      </c>
      <c r="U4767" t="str">
        <f>IFERROR(VLOOKUP(F4767,compounds!$A:$B,2,FALSE),"")</f>
        <v/>
      </c>
      <c r="V4767" t="str">
        <f>VLOOKUP(B4767,'volatile collection data'!$O:$P,2,FALSE)</f>
        <v>25 apr.22 11</v>
      </c>
    </row>
    <row r="4768" spans="1:22" x14ac:dyDescent="0.2">
      <c r="A4768" t="s">
        <v>401</v>
      </c>
      <c r="B4768" s="1" t="str">
        <f t="shared" si="446"/>
        <v>9B</v>
      </c>
      <c r="C4768">
        <v>30.949000000000002</v>
      </c>
      <c r="D4768">
        <f t="shared" si="444"/>
        <v>30.95</v>
      </c>
      <c r="E4768">
        <f>VLOOKUP(D4768,'Peak Combiner'!$A$5:$D$4980,4,FALSE)</f>
        <v>30.94</v>
      </c>
      <c r="F4768">
        <f>IFERROR(VLOOKUP(D4768,rt_comb!$A:$B,2,FALSE),D4768)</f>
        <v>30.95</v>
      </c>
      <c r="G4768">
        <v>3830757</v>
      </c>
      <c r="H4768">
        <f>SUMIFS($G:$G,$E:$E,18.51,'RAW2'!$A:$A,'RAW2'!A4768)</f>
        <v>22831856</v>
      </c>
      <c r="I4768" s="1" t="str">
        <f>VLOOKUP(A4768,'volatile collection data'!$G$6:$H$69,2,FALSE)</f>
        <v>B</v>
      </c>
      <c r="J4768" s="1">
        <f>VLOOKUP(A4768,'volatile collection data'!$G$6:$I$69,3,FALSE)</f>
        <v>9</v>
      </c>
      <c r="K4768" s="1" t="str">
        <f>VLOOKUP(A4768,'volatile collection data'!$G$6:$N$69,8,FALSE)</f>
        <v>11A</v>
      </c>
      <c r="L4768" s="1">
        <f>VLOOKUP(A4768,'volatile collection data'!$G$6:$J$69,4,FALSE)</f>
        <v>3.71</v>
      </c>
      <c r="M4768" s="1">
        <f>VLOOKUP($A4768,'volatile collection data'!$G$6:$M$69,6,FALSE)</f>
        <v>13</v>
      </c>
      <c r="N4768" s="1">
        <f>VLOOKUP($A4768,'volatile collection data'!$G$6:$M$69,7,FALSE)</f>
        <v>3.71</v>
      </c>
      <c r="O4768" s="1">
        <f>VLOOKUP(A4768,'volatile collection data'!$G$6:$K$69,5,FALSE)</f>
        <v>1</v>
      </c>
      <c r="P4768" s="1" t="str">
        <f t="shared" si="447"/>
        <v>9B</v>
      </c>
      <c r="Q4768">
        <f t="shared" si="445"/>
        <v>0.22612026297900914</v>
      </c>
      <c r="R4768" t="str">
        <f t="shared" si="448"/>
        <v>11A_1-B&amp;3.71%3.71@13</v>
      </c>
      <c r="S4768" t="str">
        <f t="shared" si="449"/>
        <v>9B-11A-VCS-Loc-22</v>
      </c>
      <c r="T4768" t="str">
        <f>IFERROR(IF(VLOOKUP(S4768,Bad!$A:$A,1,FALSE)='RAW2'!S4768,"yes","no"),"no")</f>
        <v>no</v>
      </c>
      <c r="U4768" t="str">
        <f>IFERROR(VLOOKUP(F4768,compounds!$A:$B,2,FALSE),"")</f>
        <v/>
      </c>
      <c r="V4768" t="str">
        <f>VLOOKUP(B4768,'volatile collection data'!$O:$P,2,FALSE)</f>
        <v>25 apr.22 11</v>
      </c>
    </row>
    <row r="4769" spans="1:22" x14ac:dyDescent="0.2">
      <c r="A4769" t="s">
        <v>401</v>
      </c>
      <c r="B4769" s="1" t="str">
        <f t="shared" si="446"/>
        <v>9B</v>
      </c>
      <c r="C4769">
        <v>31.411999999999999</v>
      </c>
      <c r="D4769">
        <f t="shared" si="444"/>
        <v>31.41</v>
      </c>
      <c r="E4769">
        <f>VLOOKUP(D4769,'Peak Combiner'!$A$5:$D$4980,4,FALSE)</f>
        <v>31.41</v>
      </c>
      <c r="F4769">
        <f>IFERROR(VLOOKUP(D4769,rt_comb!$A:$B,2,FALSE),D4769)</f>
        <v>31.41</v>
      </c>
      <c r="G4769">
        <v>1375835</v>
      </c>
      <c r="H4769">
        <f>SUMIFS($G:$G,$E:$E,18.51,'RAW2'!$A:$A,'RAW2'!A4769)</f>
        <v>22831856</v>
      </c>
      <c r="I4769" s="1" t="str">
        <f>VLOOKUP(A4769,'volatile collection data'!$G$6:$H$69,2,FALSE)</f>
        <v>B</v>
      </c>
      <c r="J4769" s="1">
        <f>VLOOKUP(A4769,'volatile collection data'!$G$6:$I$69,3,FALSE)</f>
        <v>9</v>
      </c>
      <c r="K4769" s="1" t="str">
        <f>VLOOKUP(A4769,'volatile collection data'!$G$6:$N$69,8,FALSE)</f>
        <v>11A</v>
      </c>
      <c r="L4769" s="1">
        <f>VLOOKUP(A4769,'volatile collection data'!$G$6:$J$69,4,FALSE)</f>
        <v>3.71</v>
      </c>
      <c r="M4769" s="1">
        <f>VLOOKUP($A4769,'volatile collection data'!$G$6:$M$69,6,FALSE)</f>
        <v>13</v>
      </c>
      <c r="N4769" s="1">
        <f>VLOOKUP($A4769,'volatile collection data'!$G$6:$M$69,7,FALSE)</f>
        <v>3.71</v>
      </c>
      <c r="O4769" s="1">
        <f>VLOOKUP(A4769,'volatile collection data'!$G$6:$K$69,5,FALSE)</f>
        <v>1</v>
      </c>
      <c r="P4769" s="1" t="str">
        <f t="shared" si="447"/>
        <v>9B</v>
      </c>
      <c r="Q4769">
        <f t="shared" si="445"/>
        <v>8.1212191745841641E-2</v>
      </c>
      <c r="R4769" t="str">
        <f t="shared" si="448"/>
        <v>11A_1-B&amp;3.71%3.71@13</v>
      </c>
      <c r="S4769" t="str">
        <f t="shared" si="449"/>
        <v>9B-11A-VCS-Loc-22</v>
      </c>
      <c r="T4769" t="str">
        <f>IFERROR(IF(VLOOKUP(S4769,Bad!$A:$A,1,FALSE)='RAW2'!S4769,"yes","no"),"no")</f>
        <v>no</v>
      </c>
      <c r="U4769" t="str">
        <f>IFERROR(VLOOKUP(F4769,compounds!$A:$B,2,FALSE),"")</f>
        <v/>
      </c>
      <c r="V4769" t="str">
        <f>VLOOKUP(B4769,'volatile collection data'!$O:$P,2,FALSE)</f>
        <v>25 apr.22 11</v>
      </c>
    </row>
    <row r="4770" spans="1:22" x14ac:dyDescent="0.2">
      <c r="A4770" t="s">
        <v>401</v>
      </c>
      <c r="B4770" s="1" t="str">
        <f t="shared" si="446"/>
        <v>9B</v>
      </c>
      <c r="C4770">
        <v>31.658999999999999</v>
      </c>
      <c r="D4770">
        <f t="shared" si="444"/>
        <v>31.66</v>
      </c>
      <c r="E4770">
        <f>VLOOKUP(D4770,'Peak Combiner'!$A$5:$D$4980,4,FALSE)</f>
        <v>31.66</v>
      </c>
      <c r="F4770">
        <f>IFERROR(VLOOKUP(D4770,rt_comb!$A:$B,2,FALSE),D4770)</f>
        <v>31.66</v>
      </c>
      <c r="G4770">
        <v>9802949</v>
      </c>
      <c r="H4770">
        <f>SUMIFS($G:$G,$E:$E,18.51,'RAW2'!$A:$A,'RAW2'!A4770)</f>
        <v>22831856</v>
      </c>
      <c r="I4770" s="1" t="str">
        <f>VLOOKUP(A4770,'volatile collection data'!$G$6:$H$69,2,FALSE)</f>
        <v>B</v>
      </c>
      <c r="J4770" s="1">
        <f>VLOOKUP(A4770,'volatile collection data'!$G$6:$I$69,3,FALSE)</f>
        <v>9</v>
      </c>
      <c r="K4770" s="1" t="str">
        <f>VLOOKUP(A4770,'volatile collection data'!$G$6:$N$69,8,FALSE)</f>
        <v>11A</v>
      </c>
      <c r="L4770" s="1">
        <f>VLOOKUP(A4770,'volatile collection data'!$G$6:$J$69,4,FALSE)</f>
        <v>3.71</v>
      </c>
      <c r="M4770" s="1">
        <f>VLOOKUP($A4770,'volatile collection data'!$G$6:$M$69,6,FALSE)</f>
        <v>13</v>
      </c>
      <c r="N4770" s="1">
        <f>VLOOKUP($A4770,'volatile collection data'!$G$6:$M$69,7,FALSE)</f>
        <v>3.71</v>
      </c>
      <c r="O4770" s="1">
        <f>VLOOKUP(A4770,'volatile collection data'!$G$6:$K$69,5,FALSE)</f>
        <v>1</v>
      </c>
      <c r="P4770" s="1" t="str">
        <f t="shared" si="447"/>
        <v>9B</v>
      </c>
      <c r="Q4770">
        <f t="shared" si="445"/>
        <v>0.5786442224995777</v>
      </c>
      <c r="R4770" t="str">
        <f t="shared" si="448"/>
        <v>11A_1-B&amp;3.71%3.71@13</v>
      </c>
      <c r="S4770" t="str">
        <f t="shared" si="449"/>
        <v>9B-11A-VCS-Loc-22</v>
      </c>
      <c r="T4770" t="str">
        <f>IFERROR(IF(VLOOKUP(S4770,Bad!$A:$A,1,FALSE)='RAW2'!S4770,"yes","no"),"no")</f>
        <v>no</v>
      </c>
      <c r="U4770" t="str">
        <f>IFERROR(VLOOKUP(F4770,compounds!$A:$B,2,FALSE),"")</f>
        <v/>
      </c>
      <c r="V4770" t="str">
        <f>VLOOKUP(B4770,'volatile collection data'!$O:$P,2,FALSE)</f>
        <v>25 apr.22 11</v>
      </c>
    </row>
    <row r="4771" spans="1:22" x14ac:dyDescent="0.2">
      <c r="A4771" t="s">
        <v>401</v>
      </c>
      <c r="B4771" s="1" t="str">
        <f t="shared" si="446"/>
        <v>9B</v>
      </c>
      <c r="C4771">
        <v>31.733000000000001</v>
      </c>
      <c r="D4771">
        <f t="shared" si="444"/>
        <v>31.73</v>
      </c>
      <c r="E4771">
        <f>VLOOKUP(D4771,'Peak Combiner'!$A$5:$D$4980,4,FALSE)</f>
        <v>31.73</v>
      </c>
      <c r="F4771">
        <f>IFERROR(VLOOKUP(D4771,rt_comb!$A:$B,2,FALSE),D4771)</f>
        <v>31.73</v>
      </c>
      <c r="G4771">
        <v>12185720</v>
      </c>
      <c r="H4771">
        <f>SUMIFS($G:$G,$E:$E,18.51,'RAW2'!$A:$A,'RAW2'!A4771)</f>
        <v>22831856</v>
      </c>
      <c r="I4771" s="1" t="str">
        <f>VLOOKUP(A4771,'volatile collection data'!$G$6:$H$69,2,FALSE)</f>
        <v>B</v>
      </c>
      <c r="J4771" s="1">
        <f>VLOOKUP(A4771,'volatile collection data'!$G$6:$I$69,3,FALSE)</f>
        <v>9</v>
      </c>
      <c r="K4771" s="1" t="str">
        <f>VLOOKUP(A4771,'volatile collection data'!$G$6:$N$69,8,FALSE)</f>
        <v>11A</v>
      </c>
      <c r="L4771" s="1">
        <f>VLOOKUP(A4771,'volatile collection data'!$G$6:$J$69,4,FALSE)</f>
        <v>3.71</v>
      </c>
      <c r="M4771" s="1">
        <f>VLOOKUP($A4771,'volatile collection data'!$G$6:$M$69,6,FALSE)</f>
        <v>13</v>
      </c>
      <c r="N4771" s="1">
        <f>VLOOKUP($A4771,'volatile collection data'!$G$6:$M$69,7,FALSE)</f>
        <v>3.71</v>
      </c>
      <c r="O4771" s="1">
        <f>VLOOKUP(A4771,'volatile collection data'!$G$6:$K$69,5,FALSE)</f>
        <v>1</v>
      </c>
      <c r="P4771" s="1" t="str">
        <f t="shared" si="447"/>
        <v>9B</v>
      </c>
      <c r="Q4771">
        <f t="shared" si="445"/>
        <v>0.71929339579319995</v>
      </c>
      <c r="R4771" t="str">
        <f t="shared" si="448"/>
        <v>11A_1-B&amp;3.71%3.71@13</v>
      </c>
      <c r="S4771" t="str">
        <f t="shared" si="449"/>
        <v>9B-11A-VCS-Loc-22</v>
      </c>
      <c r="T4771" t="str">
        <f>IFERROR(IF(VLOOKUP(S4771,Bad!$A:$A,1,FALSE)='RAW2'!S4771,"yes","no"),"no")</f>
        <v>no</v>
      </c>
      <c r="U4771" t="str">
        <f>IFERROR(VLOOKUP(F4771,compounds!$A:$B,2,FALSE),"")</f>
        <v/>
      </c>
      <c r="V4771" t="str">
        <f>VLOOKUP(B4771,'volatile collection data'!$O:$P,2,FALSE)</f>
        <v>25 apr.22 11</v>
      </c>
    </row>
    <row r="4772" spans="1:22" x14ac:dyDescent="0.2">
      <c r="A4772" t="s">
        <v>401</v>
      </c>
      <c r="B4772" s="1" t="str">
        <f t="shared" si="446"/>
        <v>9B</v>
      </c>
      <c r="C4772">
        <v>34.939</v>
      </c>
      <c r="D4772">
        <f t="shared" si="444"/>
        <v>34.94</v>
      </c>
      <c r="E4772">
        <f>VLOOKUP(D4772,'Peak Combiner'!$A$5:$D$4980,4,FALSE)</f>
        <v>34.86</v>
      </c>
      <c r="F4772">
        <f>IFERROR(VLOOKUP(D4772,rt_comb!$A:$B,2,FALSE),D4772)</f>
        <v>34.94</v>
      </c>
      <c r="G4772">
        <v>1576888</v>
      </c>
      <c r="H4772">
        <f>SUMIFS($G:$G,$E:$E,18.51,'RAW2'!$A:$A,'RAW2'!A4772)</f>
        <v>22831856</v>
      </c>
      <c r="I4772" s="1" t="str">
        <f>VLOOKUP(A4772,'volatile collection data'!$G$6:$H$69,2,FALSE)</f>
        <v>B</v>
      </c>
      <c r="J4772" s="1">
        <f>VLOOKUP(A4772,'volatile collection data'!$G$6:$I$69,3,FALSE)</f>
        <v>9</v>
      </c>
      <c r="K4772" s="1" t="str">
        <f>VLOOKUP(A4772,'volatile collection data'!$G$6:$N$69,8,FALSE)</f>
        <v>11A</v>
      </c>
      <c r="L4772" s="1">
        <f>VLOOKUP(A4772,'volatile collection data'!$G$6:$J$69,4,FALSE)</f>
        <v>3.71</v>
      </c>
      <c r="M4772" s="1">
        <f>VLOOKUP($A4772,'volatile collection data'!$G$6:$M$69,6,FALSE)</f>
        <v>13</v>
      </c>
      <c r="N4772" s="1">
        <f>VLOOKUP($A4772,'volatile collection data'!$G$6:$M$69,7,FALSE)</f>
        <v>3.71</v>
      </c>
      <c r="O4772" s="1">
        <f>VLOOKUP(A4772,'volatile collection data'!$G$6:$K$69,5,FALSE)</f>
        <v>1</v>
      </c>
      <c r="P4772" s="1" t="str">
        <f t="shared" si="447"/>
        <v>9B</v>
      </c>
      <c r="Q4772">
        <f t="shared" si="445"/>
        <v>9.3079861042724407E-2</v>
      </c>
      <c r="R4772" t="str">
        <f t="shared" si="448"/>
        <v>11A_1-B&amp;3.71%3.71@13</v>
      </c>
      <c r="S4772" t="str">
        <f t="shared" si="449"/>
        <v>9B-11A-VCS-Loc-22</v>
      </c>
      <c r="T4772" t="str">
        <f>IFERROR(IF(VLOOKUP(S4772,Bad!$A:$A,1,FALSE)='RAW2'!S4772,"yes","no"),"no")</f>
        <v>no</v>
      </c>
      <c r="U4772" t="str">
        <f>IFERROR(VLOOKUP(F4772,compounds!$A:$B,2,FALSE),"")</f>
        <v/>
      </c>
      <c r="V4772" t="str">
        <f>VLOOKUP(B4772,'volatile collection data'!$O:$P,2,FALSE)</f>
        <v>25 apr.22 11</v>
      </c>
    </row>
    <row r="4773" spans="1:22" x14ac:dyDescent="0.2">
      <c r="A4773" t="s">
        <v>401</v>
      </c>
      <c r="B4773" s="1" t="str">
        <f t="shared" si="446"/>
        <v>9B</v>
      </c>
      <c r="C4773">
        <v>35.665999999999997</v>
      </c>
      <c r="D4773">
        <f t="shared" si="444"/>
        <v>35.67</v>
      </c>
      <c r="E4773">
        <f>VLOOKUP(D4773,'Peak Combiner'!$A$5:$D$4980,4,FALSE)</f>
        <v>35.67</v>
      </c>
      <c r="F4773">
        <f>IFERROR(VLOOKUP(D4773,rt_comb!$A:$B,2,FALSE),D4773)</f>
        <v>35.67</v>
      </c>
      <c r="G4773">
        <v>1113224</v>
      </c>
      <c r="H4773">
        <f>SUMIFS($G:$G,$E:$E,18.51,'RAW2'!$A:$A,'RAW2'!A4773)</f>
        <v>22831856</v>
      </c>
      <c r="I4773" s="1" t="str">
        <f>VLOOKUP(A4773,'volatile collection data'!$G$6:$H$69,2,FALSE)</f>
        <v>B</v>
      </c>
      <c r="J4773" s="1">
        <f>VLOOKUP(A4773,'volatile collection data'!$G$6:$I$69,3,FALSE)</f>
        <v>9</v>
      </c>
      <c r="K4773" s="1" t="str">
        <f>VLOOKUP(A4773,'volatile collection data'!$G$6:$N$69,8,FALSE)</f>
        <v>11A</v>
      </c>
      <c r="L4773" s="1">
        <f>VLOOKUP(A4773,'volatile collection data'!$G$6:$J$69,4,FALSE)</f>
        <v>3.71</v>
      </c>
      <c r="M4773" s="1">
        <f>VLOOKUP($A4773,'volatile collection data'!$G$6:$M$69,6,FALSE)</f>
        <v>13</v>
      </c>
      <c r="N4773" s="1">
        <f>VLOOKUP($A4773,'volatile collection data'!$G$6:$M$69,7,FALSE)</f>
        <v>3.71</v>
      </c>
      <c r="O4773" s="1">
        <f>VLOOKUP(A4773,'volatile collection data'!$G$6:$K$69,5,FALSE)</f>
        <v>1</v>
      </c>
      <c r="P4773" s="1" t="str">
        <f t="shared" si="447"/>
        <v>9B</v>
      </c>
      <c r="Q4773">
        <f t="shared" si="445"/>
        <v>6.5710903519733688E-2</v>
      </c>
      <c r="R4773" t="str">
        <f t="shared" si="448"/>
        <v>11A_1-B&amp;3.71%3.71@13</v>
      </c>
      <c r="S4773" t="str">
        <f t="shared" si="449"/>
        <v>9B-11A-VCS-Loc-22</v>
      </c>
      <c r="T4773" t="str">
        <f>IFERROR(IF(VLOOKUP(S4773,Bad!$A:$A,1,FALSE)='RAW2'!S4773,"yes","no"),"no")</f>
        <v>no</v>
      </c>
      <c r="U4773" t="str">
        <f>IFERROR(VLOOKUP(F4773,compounds!$A:$B,2,FALSE),"")</f>
        <v/>
      </c>
      <c r="V4773" t="str">
        <f>VLOOKUP(B4773,'volatile collection data'!$O:$P,2,FALSE)</f>
        <v>25 apr.22 11</v>
      </c>
    </row>
    <row r="4774" spans="1:22" x14ac:dyDescent="0.2">
      <c r="A4774" t="s">
        <v>401</v>
      </c>
      <c r="B4774" s="1" t="str">
        <f t="shared" si="446"/>
        <v>9B</v>
      </c>
      <c r="C4774">
        <v>36.164999999999999</v>
      </c>
      <c r="D4774">
        <f t="shared" si="444"/>
        <v>36.17</v>
      </c>
      <c r="E4774">
        <f>VLOOKUP(D4774,'Peak Combiner'!$A$5:$D$4980,4,FALSE)</f>
        <v>36.11</v>
      </c>
      <c r="F4774">
        <f>IFERROR(VLOOKUP(D4774,rt_comb!$A:$B,2,FALSE),D4774)</f>
        <v>36.17</v>
      </c>
      <c r="G4774">
        <v>1127021</v>
      </c>
      <c r="H4774">
        <f>SUMIFS($G:$G,$E:$E,18.51,'RAW2'!$A:$A,'RAW2'!A4774)</f>
        <v>22831856</v>
      </c>
      <c r="I4774" s="1" t="str">
        <f>VLOOKUP(A4774,'volatile collection data'!$G$6:$H$69,2,FALSE)</f>
        <v>B</v>
      </c>
      <c r="J4774" s="1">
        <f>VLOOKUP(A4774,'volatile collection data'!$G$6:$I$69,3,FALSE)</f>
        <v>9</v>
      </c>
      <c r="K4774" s="1" t="str">
        <f>VLOOKUP(A4774,'volatile collection data'!$G$6:$N$69,8,FALSE)</f>
        <v>11A</v>
      </c>
      <c r="L4774" s="1">
        <f>VLOOKUP(A4774,'volatile collection data'!$G$6:$J$69,4,FALSE)</f>
        <v>3.71</v>
      </c>
      <c r="M4774" s="1">
        <f>VLOOKUP($A4774,'volatile collection data'!$G$6:$M$69,6,FALSE)</f>
        <v>13</v>
      </c>
      <c r="N4774" s="1">
        <f>VLOOKUP($A4774,'volatile collection data'!$G$6:$M$69,7,FALSE)</f>
        <v>3.71</v>
      </c>
      <c r="O4774" s="1">
        <f>VLOOKUP(A4774,'volatile collection data'!$G$6:$K$69,5,FALSE)</f>
        <v>1</v>
      </c>
      <c r="P4774" s="1" t="str">
        <f t="shared" si="447"/>
        <v>9B</v>
      </c>
      <c r="Q4774">
        <f t="shared" si="445"/>
        <v>6.6525306852631444E-2</v>
      </c>
      <c r="R4774" t="str">
        <f t="shared" si="448"/>
        <v>11A_1-B&amp;3.71%3.71@13</v>
      </c>
      <c r="S4774" t="str">
        <f t="shared" si="449"/>
        <v>9B-11A-VCS-Loc-22</v>
      </c>
      <c r="T4774" t="str">
        <f>IFERROR(IF(VLOOKUP(S4774,Bad!$A:$A,1,FALSE)='RAW2'!S4774,"yes","no"),"no")</f>
        <v>no</v>
      </c>
      <c r="U4774" t="str">
        <f>IFERROR(VLOOKUP(F4774,compounds!$A:$B,2,FALSE),"")</f>
        <v/>
      </c>
      <c r="V4774" t="str">
        <f>VLOOKUP(B4774,'volatile collection data'!$O:$P,2,FALSE)</f>
        <v>25 apr.22 11</v>
      </c>
    </row>
    <row r="4775" spans="1:22" x14ac:dyDescent="0.2">
      <c r="A4775" t="s">
        <v>401</v>
      </c>
      <c r="B4775" s="1" t="str">
        <f t="shared" si="446"/>
        <v>9B</v>
      </c>
      <c r="C4775">
        <v>36.539000000000001</v>
      </c>
      <c r="D4775">
        <f t="shared" si="444"/>
        <v>36.54</v>
      </c>
      <c r="E4775">
        <f>VLOOKUP(D4775,'Peak Combiner'!$A$5:$D$4980,4,FALSE)</f>
        <v>36.54</v>
      </c>
      <c r="F4775">
        <f>IFERROR(VLOOKUP(D4775,rt_comb!$A:$B,2,FALSE),D4775)</f>
        <v>36.54</v>
      </c>
      <c r="G4775">
        <v>-137920</v>
      </c>
      <c r="H4775">
        <f>SUMIFS($G:$G,$E:$E,18.51,'RAW2'!$A:$A,'RAW2'!A4775)</f>
        <v>22831856</v>
      </c>
      <c r="I4775" s="1" t="str">
        <f>VLOOKUP(A4775,'volatile collection data'!$G$6:$H$69,2,FALSE)</f>
        <v>B</v>
      </c>
      <c r="J4775" s="1">
        <f>VLOOKUP(A4775,'volatile collection data'!$G$6:$I$69,3,FALSE)</f>
        <v>9</v>
      </c>
      <c r="K4775" s="1" t="str">
        <f>VLOOKUP(A4775,'volatile collection data'!$G$6:$N$69,8,FALSE)</f>
        <v>11A</v>
      </c>
      <c r="L4775" s="1">
        <f>VLOOKUP(A4775,'volatile collection data'!$G$6:$J$69,4,FALSE)</f>
        <v>3.71</v>
      </c>
      <c r="M4775" s="1">
        <f>VLOOKUP($A4775,'volatile collection data'!$G$6:$M$69,6,FALSE)</f>
        <v>13</v>
      </c>
      <c r="N4775" s="1">
        <f>VLOOKUP($A4775,'volatile collection data'!$G$6:$M$69,7,FALSE)</f>
        <v>3.71</v>
      </c>
      <c r="O4775" s="1">
        <f>VLOOKUP(A4775,'volatile collection data'!$G$6:$K$69,5,FALSE)</f>
        <v>1</v>
      </c>
      <c r="P4775" s="1" t="str">
        <f t="shared" si="447"/>
        <v>9B</v>
      </c>
      <c r="Q4775">
        <f t="shared" si="445"/>
        <v>-8.1410819506601284E-3</v>
      </c>
      <c r="R4775" t="str">
        <f t="shared" si="448"/>
        <v>11A_1-B&amp;3.71%3.71@13</v>
      </c>
      <c r="S4775" t="str">
        <f t="shared" si="449"/>
        <v>9B-11A-VCS-Loc-22</v>
      </c>
      <c r="T4775" t="str">
        <f>IFERROR(IF(VLOOKUP(S4775,Bad!$A:$A,1,FALSE)='RAW2'!S4775,"yes","no"),"no")</f>
        <v>no</v>
      </c>
      <c r="U4775" t="str">
        <f>IFERROR(VLOOKUP(F4775,compounds!$A:$B,2,FALSE),"")</f>
        <v/>
      </c>
      <c r="V4775" t="str">
        <f>VLOOKUP(B4775,'volatile collection data'!$O:$P,2,FALSE)</f>
        <v>25 apr.22 11</v>
      </c>
    </row>
    <row r="4776" spans="1:22" x14ac:dyDescent="0.2">
      <c r="A4776" t="s">
        <v>401</v>
      </c>
      <c r="B4776" s="1" t="str">
        <f t="shared" si="446"/>
        <v>9B</v>
      </c>
      <c r="C4776">
        <v>36.593000000000004</v>
      </c>
      <c r="D4776">
        <f t="shared" si="444"/>
        <v>36.590000000000003</v>
      </c>
      <c r="E4776">
        <f>VLOOKUP(D4776,'Peak Combiner'!$A$5:$D$4980,4,FALSE)</f>
        <v>36.590000000000003</v>
      </c>
      <c r="F4776">
        <f>IFERROR(VLOOKUP(D4776,rt_comb!$A:$B,2,FALSE),D4776)</f>
        <v>36.590000000000003</v>
      </c>
      <c r="G4776">
        <v>1149243</v>
      </c>
      <c r="H4776">
        <f>SUMIFS($G:$G,$E:$E,18.51,'RAW2'!$A:$A,'RAW2'!A4776)</f>
        <v>22831856</v>
      </c>
      <c r="I4776" s="1" t="str">
        <f>VLOOKUP(A4776,'volatile collection data'!$G$6:$H$69,2,FALSE)</f>
        <v>B</v>
      </c>
      <c r="J4776" s="1">
        <f>VLOOKUP(A4776,'volatile collection data'!$G$6:$I$69,3,FALSE)</f>
        <v>9</v>
      </c>
      <c r="K4776" s="1" t="str">
        <f>VLOOKUP(A4776,'volatile collection data'!$G$6:$N$69,8,FALSE)</f>
        <v>11A</v>
      </c>
      <c r="L4776" s="1">
        <f>VLOOKUP(A4776,'volatile collection data'!$G$6:$J$69,4,FALSE)</f>
        <v>3.71</v>
      </c>
      <c r="M4776" s="1">
        <f>VLOOKUP($A4776,'volatile collection data'!$G$6:$M$69,6,FALSE)</f>
        <v>13</v>
      </c>
      <c r="N4776" s="1">
        <f>VLOOKUP($A4776,'volatile collection data'!$G$6:$M$69,7,FALSE)</f>
        <v>3.71</v>
      </c>
      <c r="O4776" s="1">
        <f>VLOOKUP(A4776,'volatile collection data'!$G$6:$K$69,5,FALSE)</f>
        <v>1</v>
      </c>
      <c r="P4776" s="1" t="str">
        <f t="shared" si="447"/>
        <v>9B</v>
      </c>
      <c r="Q4776">
        <f t="shared" si="445"/>
        <v>6.7837017432007665E-2</v>
      </c>
      <c r="R4776" t="str">
        <f t="shared" si="448"/>
        <v>11A_1-B&amp;3.71%3.71@13</v>
      </c>
      <c r="S4776" t="str">
        <f t="shared" si="449"/>
        <v>9B-11A-VCS-Loc-22</v>
      </c>
      <c r="T4776" t="str">
        <f>IFERROR(IF(VLOOKUP(S4776,Bad!$A:$A,1,FALSE)='RAW2'!S4776,"yes","no"),"no")</f>
        <v>no</v>
      </c>
      <c r="U4776" t="str">
        <f>IFERROR(VLOOKUP(F4776,compounds!$A:$B,2,FALSE),"")</f>
        <v/>
      </c>
      <c r="V4776" t="str">
        <f>VLOOKUP(B4776,'volatile collection data'!$O:$P,2,FALSE)</f>
        <v>25 apr.22 11</v>
      </c>
    </row>
    <row r="4777" spans="1:22" x14ac:dyDescent="0.2">
      <c r="A4777" t="s">
        <v>401</v>
      </c>
      <c r="B4777" s="1" t="str">
        <f t="shared" si="446"/>
        <v>9B</v>
      </c>
      <c r="C4777">
        <v>36.658999999999999</v>
      </c>
      <c r="D4777">
        <f t="shared" si="444"/>
        <v>36.659999999999997</v>
      </c>
      <c r="E4777">
        <f>VLOOKUP(D4777,'Peak Combiner'!$A$5:$D$4980,4,FALSE)</f>
        <v>36.65</v>
      </c>
      <c r="F4777">
        <f>IFERROR(VLOOKUP(D4777,rt_comb!$A:$B,2,FALSE),D4777)</f>
        <v>36.659999999999997</v>
      </c>
      <c r="G4777">
        <v>1081384</v>
      </c>
      <c r="H4777">
        <f>SUMIFS($G:$G,$E:$E,18.51,'RAW2'!$A:$A,'RAW2'!A4777)</f>
        <v>22831856</v>
      </c>
      <c r="I4777" s="1" t="str">
        <f>VLOOKUP(A4777,'volatile collection data'!$G$6:$H$69,2,FALSE)</f>
        <v>B</v>
      </c>
      <c r="J4777" s="1">
        <f>VLOOKUP(A4777,'volatile collection data'!$G$6:$I$69,3,FALSE)</f>
        <v>9</v>
      </c>
      <c r="K4777" s="1" t="str">
        <f>VLOOKUP(A4777,'volatile collection data'!$G$6:$N$69,8,FALSE)</f>
        <v>11A</v>
      </c>
      <c r="L4777" s="1">
        <f>VLOOKUP(A4777,'volatile collection data'!$G$6:$J$69,4,FALSE)</f>
        <v>3.71</v>
      </c>
      <c r="M4777" s="1">
        <f>VLOOKUP($A4777,'volatile collection data'!$G$6:$M$69,6,FALSE)</f>
        <v>13</v>
      </c>
      <c r="N4777" s="1">
        <f>VLOOKUP($A4777,'volatile collection data'!$G$6:$M$69,7,FALSE)</f>
        <v>3.71</v>
      </c>
      <c r="O4777" s="1">
        <f>VLOOKUP(A4777,'volatile collection data'!$G$6:$K$69,5,FALSE)</f>
        <v>1</v>
      </c>
      <c r="P4777" s="1" t="str">
        <f t="shared" si="447"/>
        <v>9B</v>
      </c>
      <c r="Q4777">
        <f t="shared" si="445"/>
        <v>6.3831465807226304E-2</v>
      </c>
      <c r="R4777" t="str">
        <f t="shared" si="448"/>
        <v>11A_1-B&amp;3.71%3.71@13</v>
      </c>
      <c r="S4777" t="str">
        <f t="shared" si="449"/>
        <v>9B-11A-VCS-Loc-22</v>
      </c>
      <c r="T4777" t="str">
        <f>IFERROR(IF(VLOOKUP(S4777,Bad!$A:$A,1,FALSE)='RAW2'!S4777,"yes","no"),"no")</f>
        <v>no</v>
      </c>
      <c r="U4777" t="str">
        <f>IFERROR(VLOOKUP(F4777,compounds!$A:$B,2,FALSE),"")</f>
        <v/>
      </c>
      <c r="V4777" t="str">
        <f>VLOOKUP(B4777,'volatile collection data'!$O:$P,2,FALSE)</f>
        <v>25 apr.22 11</v>
      </c>
    </row>
    <row r="4778" spans="1:22" x14ac:dyDescent="0.2">
      <c r="A4778" t="s">
        <v>401</v>
      </c>
      <c r="B4778" s="1" t="str">
        <f t="shared" si="446"/>
        <v>9B</v>
      </c>
      <c r="C4778">
        <v>37.295999999999999</v>
      </c>
      <c r="D4778">
        <f t="shared" si="444"/>
        <v>37.299999999999997</v>
      </c>
      <c r="E4778">
        <f>VLOOKUP(D4778,'Peak Combiner'!$A$5:$D$4980,4,FALSE)</f>
        <v>37.24</v>
      </c>
      <c r="F4778">
        <f>IFERROR(VLOOKUP(D4778,rt_comb!$A:$B,2,FALSE),D4778)</f>
        <v>37.299999999999997</v>
      </c>
      <c r="G4778">
        <v>1060603</v>
      </c>
      <c r="H4778">
        <f>SUMIFS($G:$G,$E:$E,18.51,'RAW2'!$A:$A,'RAW2'!A4778)</f>
        <v>22831856</v>
      </c>
      <c r="I4778" s="1" t="str">
        <f>VLOOKUP(A4778,'volatile collection data'!$G$6:$H$69,2,FALSE)</f>
        <v>B</v>
      </c>
      <c r="J4778" s="1">
        <f>VLOOKUP(A4778,'volatile collection data'!$G$6:$I$69,3,FALSE)</f>
        <v>9</v>
      </c>
      <c r="K4778" s="1" t="str">
        <f>VLOOKUP(A4778,'volatile collection data'!$G$6:$N$69,8,FALSE)</f>
        <v>11A</v>
      </c>
      <c r="L4778" s="1">
        <f>VLOOKUP(A4778,'volatile collection data'!$G$6:$J$69,4,FALSE)</f>
        <v>3.71</v>
      </c>
      <c r="M4778" s="1">
        <f>VLOOKUP($A4778,'volatile collection data'!$G$6:$M$69,6,FALSE)</f>
        <v>13</v>
      </c>
      <c r="N4778" s="1">
        <f>VLOOKUP($A4778,'volatile collection data'!$G$6:$M$69,7,FALSE)</f>
        <v>3.71</v>
      </c>
      <c r="O4778" s="1">
        <f>VLOOKUP(A4778,'volatile collection data'!$G$6:$K$69,5,FALSE)</f>
        <v>1</v>
      </c>
      <c r="P4778" s="1" t="str">
        <f t="shared" si="447"/>
        <v>9B</v>
      </c>
      <c r="Q4778">
        <f t="shared" si="445"/>
        <v>6.2604813950956975E-2</v>
      </c>
      <c r="R4778" t="str">
        <f t="shared" si="448"/>
        <v>11A_1-B&amp;3.71%3.71@13</v>
      </c>
      <c r="S4778" t="str">
        <f t="shared" si="449"/>
        <v>9B-11A-VCS-Loc-22</v>
      </c>
      <c r="T4778" t="str">
        <f>IFERROR(IF(VLOOKUP(S4778,Bad!$A:$A,1,FALSE)='RAW2'!S4778,"yes","no"),"no")</f>
        <v>no</v>
      </c>
      <c r="U4778" t="str">
        <f>IFERROR(VLOOKUP(F4778,compounds!$A:$B,2,FALSE),"")</f>
        <v/>
      </c>
      <c r="V4778" t="str">
        <f>VLOOKUP(B4778,'volatile collection data'!$O:$P,2,FALSE)</f>
        <v>25 apr.22 11</v>
      </c>
    </row>
    <row r="4779" spans="1:22" x14ac:dyDescent="0.2">
      <c r="A4779" t="s">
        <v>401</v>
      </c>
      <c r="B4779" s="1" t="str">
        <f t="shared" si="446"/>
        <v>9B</v>
      </c>
      <c r="C4779">
        <v>37.375</v>
      </c>
      <c r="D4779">
        <f t="shared" si="444"/>
        <v>37.380000000000003</v>
      </c>
      <c r="E4779">
        <f>VLOOKUP(D4779,'Peak Combiner'!$A$5:$D$4980,4,FALSE)</f>
        <v>37.380000000000003</v>
      </c>
      <c r="F4779">
        <f>IFERROR(VLOOKUP(D4779,rt_comb!$A:$B,2,FALSE),D4779)</f>
        <v>37.380000000000003</v>
      </c>
      <c r="G4779">
        <v>1238058</v>
      </c>
      <c r="H4779">
        <f>SUMIFS($G:$G,$E:$E,18.51,'RAW2'!$A:$A,'RAW2'!A4779)</f>
        <v>22831856</v>
      </c>
      <c r="I4779" s="1" t="str">
        <f>VLOOKUP(A4779,'volatile collection data'!$G$6:$H$69,2,FALSE)</f>
        <v>B</v>
      </c>
      <c r="J4779" s="1">
        <f>VLOOKUP(A4779,'volatile collection data'!$G$6:$I$69,3,FALSE)</f>
        <v>9</v>
      </c>
      <c r="K4779" s="1" t="str">
        <f>VLOOKUP(A4779,'volatile collection data'!$G$6:$N$69,8,FALSE)</f>
        <v>11A</v>
      </c>
      <c r="L4779" s="1">
        <f>VLOOKUP(A4779,'volatile collection data'!$G$6:$J$69,4,FALSE)</f>
        <v>3.71</v>
      </c>
      <c r="M4779" s="1">
        <f>VLOOKUP($A4779,'volatile collection data'!$G$6:$M$69,6,FALSE)</f>
        <v>13</v>
      </c>
      <c r="N4779" s="1">
        <f>VLOOKUP($A4779,'volatile collection data'!$G$6:$M$69,7,FALSE)</f>
        <v>3.71</v>
      </c>
      <c r="O4779" s="1">
        <f>VLOOKUP(A4779,'volatile collection data'!$G$6:$K$69,5,FALSE)</f>
        <v>1</v>
      </c>
      <c r="P4779" s="1" t="str">
        <f t="shared" si="447"/>
        <v>9B</v>
      </c>
      <c r="Q4779">
        <f t="shared" si="445"/>
        <v>7.3079550737169208E-2</v>
      </c>
      <c r="R4779" t="str">
        <f t="shared" si="448"/>
        <v>11A_1-B&amp;3.71%3.71@13</v>
      </c>
      <c r="S4779" t="str">
        <f t="shared" si="449"/>
        <v>9B-11A-VCS-Loc-22</v>
      </c>
      <c r="T4779" t="str">
        <f>IFERROR(IF(VLOOKUP(S4779,Bad!$A:$A,1,FALSE)='RAW2'!S4779,"yes","no"),"no")</f>
        <v>no</v>
      </c>
      <c r="U4779" t="str">
        <f>IFERROR(VLOOKUP(F4779,compounds!$A:$B,2,FALSE),"")</f>
        <v/>
      </c>
      <c r="V4779" t="str">
        <f>VLOOKUP(B4779,'volatile collection data'!$O:$P,2,FALSE)</f>
        <v>25 apr.22 11</v>
      </c>
    </row>
    <row r="4780" spans="1:22" x14ac:dyDescent="0.2">
      <c r="A4780" t="s">
        <v>401</v>
      </c>
      <c r="B4780" s="1" t="str">
        <f t="shared" si="446"/>
        <v>9B</v>
      </c>
      <c r="C4780">
        <v>37.707999999999998</v>
      </c>
      <c r="D4780">
        <f t="shared" si="444"/>
        <v>37.71</v>
      </c>
      <c r="E4780">
        <f>VLOOKUP(D4780,'Peak Combiner'!$A$5:$D$4980,4,FALSE)</f>
        <v>37.67</v>
      </c>
      <c r="F4780">
        <f>IFERROR(VLOOKUP(D4780,rt_comb!$A:$B,2,FALSE),D4780)</f>
        <v>37.71</v>
      </c>
      <c r="G4780">
        <v>3399791</v>
      </c>
      <c r="H4780">
        <f>SUMIFS($G:$G,$E:$E,18.51,'RAW2'!$A:$A,'RAW2'!A4780)</f>
        <v>22831856</v>
      </c>
      <c r="I4780" s="1" t="str">
        <f>VLOOKUP(A4780,'volatile collection data'!$G$6:$H$69,2,FALSE)</f>
        <v>B</v>
      </c>
      <c r="J4780" s="1">
        <f>VLOOKUP(A4780,'volatile collection data'!$G$6:$I$69,3,FALSE)</f>
        <v>9</v>
      </c>
      <c r="K4780" s="1" t="str">
        <f>VLOOKUP(A4780,'volatile collection data'!$G$6:$N$69,8,FALSE)</f>
        <v>11A</v>
      </c>
      <c r="L4780" s="1">
        <f>VLOOKUP(A4780,'volatile collection data'!$G$6:$J$69,4,FALSE)</f>
        <v>3.71</v>
      </c>
      <c r="M4780" s="1">
        <f>VLOOKUP($A4780,'volatile collection data'!$G$6:$M$69,6,FALSE)</f>
        <v>13</v>
      </c>
      <c r="N4780" s="1">
        <f>VLOOKUP($A4780,'volatile collection data'!$G$6:$M$69,7,FALSE)</f>
        <v>3.71</v>
      </c>
      <c r="O4780" s="1">
        <f>VLOOKUP(A4780,'volatile collection data'!$G$6:$K$69,5,FALSE)</f>
        <v>1</v>
      </c>
      <c r="P4780" s="1" t="str">
        <f t="shared" si="447"/>
        <v>9B</v>
      </c>
      <c r="Q4780">
        <f t="shared" si="445"/>
        <v>0.20068138882045206</v>
      </c>
      <c r="R4780" t="str">
        <f t="shared" si="448"/>
        <v>11A_1-B&amp;3.71%3.71@13</v>
      </c>
      <c r="S4780" t="str">
        <f t="shared" si="449"/>
        <v>9B-11A-VCS-Loc-22</v>
      </c>
      <c r="T4780" t="str">
        <f>IFERROR(IF(VLOOKUP(S4780,Bad!$A:$A,1,FALSE)='RAW2'!S4780,"yes","no"),"no")</f>
        <v>no</v>
      </c>
      <c r="U4780" t="str">
        <f>IFERROR(VLOOKUP(F4780,compounds!$A:$B,2,FALSE),"")</f>
        <v/>
      </c>
      <c r="V4780" t="str">
        <f>VLOOKUP(B4780,'volatile collection data'!$O:$P,2,FALSE)</f>
        <v>25 apr.22 11</v>
      </c>
    </row>
    <row r="4781" spans="1:22" x14ac:dyDescent="0.2">
      <c r="A4781" t="s">
        <v>401</v>
      </c>
      <c r="B4781" s="1" t="str">
        <f t="shared" si="446"/>
        <v>9B</v>
      </c>
      <c r="C4781">
        <v>37.991999999999997</v>
      </c>
      <c r="D4781">
        <f t="shared" si="444"/>
        <v>37.99</v>
      </c>
      <c r="E4781">
        <f>VLOOKUP(D4781,'Peak Combiner'!$A$5:$D$4980,4,FALSE)</f>
        <v>37.99</v>
      </c>
      <c r="F4781">
        <f>IFERROR(VLOOKUP(D4781,rt_comb!$A:$B,2,FALSE),D4781)</f>
        <v>37.99</v>
      </c>
      <c r="G4781">
        <v>8929085</v>
      </c>
      <c r="H4781">
        <f>SUMIFS($G:$G,$E:$E,18.51,'RAW2'!$A:$A,'RAW2'!A4781)</f>
        <v>22831856</v>
      </c>
      <c r="I4781" s="1" t="str">
        <f>VLOOKUP(A4781,'volatile collection data'!$G$6:$H$69,2,FALSE)</f>
        <v>B</v>
      </c>
      <c r="J4781" s="1">
        <f>VLOOKUP(A4781,'volatile collection data'!$G$6:$I$69,3,FALSE)</f>
        <v>9</v>
      </c>
      <c r="K4781" s="1" t="str">
        <f>VLOOKUP(A4781,'volatile collection data'!$G$6:$N$69,8,FALSE)</f>
        <v>11A</v>
      </c>
      <c r="L4781" s="1">
        <f>VLOOKUP(A4781,'volatile collection data'!$G$6:$J$69,4,FALSE)</f>
        <v>3.71</v>
      </c>
      <c r="M4781" s="1">
        <f>VLOOKUP($A4781,'volatile collection data'!$G$6:$M$69,6,FALSE)</f>
        <v>13</v>
      </c>
      <c r="N4781" s="1">
        <f>VLOOKUP($A4781,'volatile collection data'!$G$6:$M$69,7,FALSE)</f>
        <v>3.71</v>
      </c>
      <c r="O4781" s="1">
        <f>VLOOKUP(A4781,'volatile collection data'!$G$6:$K$69,5,FALSE)</f>
        <v>1</v>
      </c>
      <c r="P4781" s="1" t="str">
        <f t="shared" si="447"/>
        <v>9B</v>
      </c>
      <c r="Q4781">
        <f t="shared" si="445"/>
        <v>0.52706215726080397</v>
      </c>
      <c r="R4781" t="str">
        <f t="shared" si="448"/>
        <v>11A_1-B&amp;3.71%3.71@13</v>
      </c>
      <c r="S4781" t="str">
        <f t="shared" si="449"/>
        <v>9B-11A-VCS-Loc-22</v>
      </c>
      <c r="T4781" t="str">
        <f>IFERROR(IF(VLOOKUP(S4781,Bad!$A:$A,1,FALSE)='RAW2'!S4781,"yes","no"),"no")</f>
        <v>no</v>
      </c>
      <c r="U4781" t="str">
        <f>IFERROR(VLOOKUP(F4781,compounds!$A:$B,2,FALSE),"")</f>
        <v/>
      </c>
      <c r="V4781" t="str">
        <f>VLOOKUP(B4781,'volatile collection data'!$O:$P,2,FALSE)</f>
        <v>25 apr.22 11</v>
      </c>
    </row>
    <row r="4782" spans="1:22" x14ac:dyDescent="0.2">
      <c r="A4782" t="s">
        <v>401</v>
      </c>
      <c r="B4782" s="1" t="str">
        <f t="shared" si="446"/>
        <v>9B</v>
      </c>
      <c r="C4782">
        <v>38.054000000000002</v>
      </c>
      <c r="D4782">
        <f t="shared" si="444"/>
        <v>38.049999999999997</v>
      </c>
      <c r="E4782">
        <f>VLOOKUP(D4782,'Peak Combiner'!$A$5:$D$4980,4,FALSE)</f>
        <v>38.049999999999997</v>
      </c>
      <c r="F4782">
        <f>IFERROR(VLOOKUP(D4782,rt_comb!$A:$B,2,FALSE),D4782)</f>
        <v>38.049999999999997</v>
      </c>
      <c r="G4782">
        <v>4251457</v>
      </c>
      <c r="H4782">
        <f>SUMIFS($G:$G,$E:$E,18.51,'RAW2'!$A:$A,'RAW2'!A4782)</f>
        <v>22831856</v>
      </c>
      <c r="I4782" s="1" t="str">
        <f>VLOOKUP(A4782,'volatile collection data'!$G$6:$H$69,2,FALSE)</f>
        <v>B</v>
      </c>
      <c r="J4782" s="1">
        <f>VLOOKUP(A4782,'volatile collection data'!$G$6:$I$69,3,FALSE)</f>
        <v>9</v>
      </c>
      <c r="K4782" s="1" t="str">
        <f>VLOOKUP(A4782,'volatile collection data'!$G$6:$N$69,8,FALSE)</f>
        <v>11A</v>
      </c>
      <c r="L4782" s="1">
        <f>VLOOKUP(A4782,'volatile collection data'!$G$6:$J$69,4,FALSE)</f>
        <v>3.71</v>
      </c>
      <c r="M4782" s="1">
        <f>VLOOKUP($A4782,'volatile collection data'!$G$6:$M$69,6,FALSE)</f>
        <v>13</v>
      </c>
      <c r="N4782" s="1">
        <f>VLOOKUP($A4782,'volatile collection data'!$G$6:$M$69,7,FALSE)</f>
        <v>3.71</v>
      </c>
      <c r="O4782" s="1">
        <f>VLOOKUP(A4782,'volatile collection data'!$G$6:$K$69,5,FALSE)</f>
        <v>1</v>
      </c>
      <c r="P4782" s="1" t="str">
        <f t="shared" si="447"/>
        <v>9B</v>
      </c>
      <c r="Q4782">
        <f t="shared" si="445"/>
        <v>0.25095316014144181</v>
      </c>
      <c r="R4782" t="str">
        <f t="shared" si="448"/>
        <v>11A_1-B&amp;3.71%3.71@13</v>
      </c>
      <c r="S4782" t="str">
        <f t="shared" si="449"/>
        <v>9B-11A-VCS-Loc-22</v>
      </c>
      <c r="T4782" t="str">
        <f>IFERROR(IF(VLOOKUP(S4782,Bad!$A:$A,1,FALSE)='RAW2'!S4782,"yes","no"),"no")</f>
        <v>no</v>
      </c>
      <c r="U4782" t="str">
        <f>IFERROR(VLOOKUP(F4782,compounds!$A:$B,2,FALSE),"")</f>
        <v/>
      </c>
      <c r="V4782" t="str">
        <f>VLOOKUP(B4782,'volatile collection data'!$O:$P,2,FALSE)</f>
        <v>25 apr.22 11</v>
      </c>
    </row>
    <row r="4783" spans="1:22" x14ac:dyDescent="0.2">
      <c r="A4783" t="s">
        <v>401</v>
      </c>
      <c r="B4783" s="1" t="str">
        <f t="shared" si="446"/>
        <v>9B</v>
      </c>
      <c r="C4783">
        <v>38.460999999999999</v>
      </c>
      <c r="D4783">
        <f t="shared" si="444"/>
        <v>38.46</v>
      </c>
      <c r="E4783">
        <f>VLOOKUP(D4783,'Peak Combiner'!$A$5:$D$4980,4,FALSE)</f>
        <v>38.46</v>
      </c>
      <c r="F4783">
        <f>IFERROR(VLOOKUP(D4783,rt_comb!$A:$B,2,FALSE),D4783)</f>
        <v>38.46</v>
      </c>
      <c r="G4783">
        <v>2556400</v>
      </c>
      <c r="H4783">
        <f>SUMIFS($G:$G,$E:$E,18.51,'RAW2'!$A:$A,'RAW2'!A4783)</f>
        <v>22831856</v>
      </c>
      <c r="I4783" s="1" t="str">
        <f>VLOOKUP(A4783,'volatile collection data'!$G$6:$H$69,2,FALSE)</f>
        <v>B</v>
      </c>
      <c r="J4783" s="1">
        <f>VLOOKUP(A4783,'volatile collection data'!$G$6:$I$69,3,FALSE)</f>
        <v>9</v>
      </c>
      <c r="K4783" s="1" t="str">
        <f>VLOOKUP(A4783,'volatile collection data'!$G$6:$N$69,8,FALSE)</f>
        <v>11A</v>
      </c>
      <c r="L4783" s="1">
        <f>VLOOKUP(A4783,'volatile collection data'!$G$6:$J$69,4,FALSE)</f>
        <v>3.71</v>
      </c>
      <c r="M4783" s="1">
        <f>VLOOKUP($A4783,'volatile collection data'!$G$6:$M$69,6,FALSE)</f>
        <v>13</v>
      </c>
      <c r="N4783" s="1">
        <f>VLOOKUP($A4783,'volatile collection data'!$G$6:$M$69,7,FALSE)</f>
        <v>3.71</v>
      </c>
      <c r="O4783" s="1">
        <f>VLOOKUP(A4783,'volatile collection data'!$G$6:$K$69,5,FALSE)</f>
        <v>1</v>
      </c>
      <c r="P4783" s="1" t="str">
        <f t="shared" si="447"/>
        <v>9B</v>
      </c>
      <c r="Q4783">
        <f t="shared" si="445"/>
        <v>0.15089807061098864</v>
      </c>
      <c r="R4783" t="str">
        <f t="shared" si="448"/>
        <v>11A_1-B&amp;3.71%3.71@13</v>
      </c>
      <c r="S4783" t="str">
        <f t="shared" si="449"/>
        <v>9B-11A-VCS-Loc-22</v>
      </c>
      <c r="T4783" t="str">
        <f>IFERROR(IF(VLOOKUP(S4783,Bad!$A:$A,1,FALSE)='RAW2'!S4783,"yes","no"),"no")</f>
        <v>no</v>
      </c>
      <c r="U4783" t="str">
        <f>IFERROR(VLOOKUP(F4783,compounds!$A:$B,2,FALSE),"")</f>
        <v/>
      </c>
      <c r="V4783" t="str">
        <f>VLOOKUP(B4783,'volatile collection data'!$O:$P,2,FALSE)</f>
        <v>25 apr.22 11</v>
      </c>
    </row>
    <row r="4784" spans="1:22" x14ac:dyDescent="0.2">
      <c r="A4784" t="s">
        <v>401</v>
      </c>
      <c r="B4784" s="1" t="str">
        <f t="shared" si="446"/>
        <v>9B</v>
      </c>
      <c r="C4784">
        <v>38.822000000000003</v>
      </c>
      <c r="D4784">
        <f t="shared" si="444"/>
        <v>38.82</v>
      </c>
      <c r="E4784">
        <f>VLOOKUP(D4784,'Peak Combiner'!$A$5:$D$4980,4,FALSE)</f>
        <v>38.82</v>
      </c>
      <c r="F4784">
        <f>IFERROR(VLOOKUP(D4784,rt_comb!$A:$B,2,FALSE),D4784)</f>
        <v>38.82</v>
      </c>
      <c r="G4784">
        <v>2048197</v>
      </c>
      <c r="H4784">
        <f>SUMIFS($G:$G,$E:$E,18.51,'RAW2'!$A:$A,'RAW2'!A4784)</f>
        <v>22831856</v>
      </c>
      <c r="I4784" s="1" t="str">
        <f>VLOOKUP(A4784,'volatile collection data'!$G$6:$H$69,2,FALSE)</f>
        <v>B</v>
      </c>
      <c r="J4784" s="1">
        <f>VLOOKUP(A4784,'volatile collection data'!$G$6:$I$69,3,FALSE)</f>
        <v>9</v>
      </c>
      <c r="K4784" s="1" t="str">
        <f>VLOOKUP(A4784,'volatile collection data'!$G$6:$N$69,8,FALSE)</f>
        <v>11A</v>
      </c>
      <c r="L4784" s="1">
        <f>VLOOKUP(A4784,'volatile collection data'!$G$6:$J$69,4,FALSE)</f>
        <v>3.71</v>
      </c>
      <c r="M4784" s="1">
        <f>VLOOKUP($A4784,'volatile collection data'!$G$6:$M$69,6,FALSE)</f>
        <v>13</v>
      </c>
      <c r="N4784" s="1">
        <f>VLOOKUP($A4784,'volatile collection data'!$G$6:$M$69,7,FALSE)</f>
        <v>3.71</v>
      </c>
      <c r="O4784" s="1">
        <f>VLOOKUP(A4784,'volatile collection data'!$G$6:$K$69,5,FALSE)</f>
        <v>1</v>
      </c>
      <c r="P4784" s="1" t="str">
        <f t="shared" si="447"/>
        <v>9B</v>
      </c>
      <c r="Q4784">
        <f t="shared" si="445"/>
        <v>0.12090008431044245</v>
      </c>
      <c r="R4784" t="str">
        <f t="shared" si="448"/>
        <v>11A_1-B&amp;3.71%3.71@13</v>
      </c>
      <c r="S4784" t="str">
        <f t="shared" si="449"/>
        <v>9B-11A-VCS-Loc-22</v>
      </c>
      <c r="T4784" t="str">
        <f>IFERROR(IF(VLOOKUP(S4784,Bad!$A:$A,1,FALSE)='RAW2'!S4784,"yes","no"),"no")</f>
        <v>no</v>
      </c>
      <c r="U4784" t="str">
        <f>IFERROR(VLOOKUP(F4784,compounds!$A:$B,2,FALSE),"")</f>
        <v/>
      </c>
      <c r="V4784" t="str">
        <f>VLOOKUP(B4784,'volatile collection data'!$O:$P,2,FALSE)</f>
        <v>25 apr.22 11</v>
      </c>
    </row>
    <row r="4785" spans="1:22" x14ac:dyDescent="0.2">
      <c r="A4785" t="s">
        <v>401</v>
      </c>
      <c r="B4785" s="1" t="str">
        <f t="shared" si="446"/>
        <v>9B</v>
      </c>
      <c r="C4785">
        <v>39.755000000000003</v>
      </c>
      <c r="D4785">
        <f t="shared" si="444"/>
        <v>39.76</v>
      </c>
      <c r="E4785">
        <f>VLOOKUP(D4785,'Peak Combiner'!$A$5:$D$4980,4,FALSE)</f>
        <v>39.75</v>
      </c>
      <c r="F4785">
        <f>IFERROR(VLOOKUP(D4785,rt_comb!$A:$B,2,FALSE),D4785)</f>
        <v>39.76</v>
      </c>
      <c r="G4785">
        <v>2122408</v>
      </c>
      <c r="H4785">
        <f>SUMIFS($G:$G,$E:$E,18.51,'RAW2'!$A:$A,'RAW2'!A4785)</f>
        <v>22831856</v>
      </c>
      <c r="I4785" s="1" t="str">
        <f>VLOOKUP(A4785,'volatile collection data'!$G$6:$H$69,2,FALSE)</f>
        <v>B</v>
      </c>
      <c r="J4785" s="1">
        <f>VLOOKUP(A4785,'volatile collection data'!$G$6:$I$69,3,FALSE)</f>
        <v>9</v>
      </c>
      <c r="K4785" s="1" t="str">
        <f>VLOOKUP(A4785,'volatile collection data'!$G$6:$N$69,8,FALSE)</f>
        <v>11A</v>
      </c>
      <c r="L4785" s="1">
        <f>VLOOKUP(A4785,'volatile collection data'!$G$6:$J$69,4,FALSE)</f>
        <v>3.71</v>
      </c>
      <c r="M4785" s="1">
        <f>VLOOKUP($A4785,'volatile collection data'!$G$6:$M$69,6,FALSE)</f>
        <v>13</v>
      </c>
      <c r="N4785" s="1">
        <f>VLOOKUP($A4785,'volatile collection data'!$G$6:$M$69,7,FALSE)</f>
        <v>3.71</v>
      </c>
      <c r="O4785" s="1">
        <f>VLOOKUP(A4785,'volatile collection data'!$G$6:$K$69,5,FALSE)</f>
        <v>1</v>
      </c>
      <c r="P4785" s="1" t="str">
        <f t="shared" si="447"/>
        <v>9B</v>
      </c>
      <c r="Q4785">
        <f t="shared" si="445"/>
        <v>0.12528057903666376</v>
      </c>
      <c r="R4785" t="str">
        <f t="shared" si="448"/>
        <v>11A_1-B&amp;3.71%3.71@13</v>
      </c>
      <c r="S4785" t="str">
        <f t="shared" si="449"/>
        <v>9B-11A-VCS-Loc-22</v>
      </c>
      <c r="T4785" t="str">
        <f>IFERROR(IF(VLOOKUP(S4785,Bad!$A:$A,1,FALSE)='RAW2'!S4785,"yes","no"),"no")</f>
        <v>no</v>
      </c>
      <c r="U4785" t="str">
        <f>IFERROR(VLOOKUP(F4785,compounds!$A:$B,2,FALSE),"")</f>
        <v/>
      </c>
      <c r="V4785" t="str">
        <f>VLOOKUP(B4785,'volatile collection data'!$O:$P,2,FALSE)</f>
        <v>25 apr.22 11</v>
      </c>
    </row>
    <row r="4786" spans="1:22" x14ac:dyDescent="0.2">
      <c r="A4786" t="s">
        <v>402</v>
      </c>
      <c r="B4786" s="1" t="str">
        <f t="shared" si="446"/>
        <v>9C</v>
      </c>
      <c r="C4786">
        <v>4.1790000000000003</v>
      </c>
      <c r="D4786">
        <f t="shared" si="444"/>
        <v>4.18</v>
      </c>
      <c r="E4786">
        <f>VLOOKUP(D4786,'Peak Combiner'!$A$5:$D$4980,4,FALSE)</f>
        <v>4.1500000000000004</v>
      </c>
      <c r="F4786">
        <f>IFERROR(VLOOKUP(D4786,rt_comb!$A:$B,2,FALSE),D4786)</f>
        <v>4.18</v>
      </c>
      <c r="G4786">
        <v>-1100721</v>
      </c>
      <c r="H4786">
        <f>SUMIFS($G:$G,$E:$E,18.51,'RAW2'!$A:$A,'RAW2'!A4786)</f>
        <v>33228375</v>
      </c>
      <c r="I4786" s="1" t="str">
        <f>VLOOKUP(A4786,'volatile collection data'!$G$6:$H$69,2,FALSE)</f>
        <v>C</v>
      </c>
      <c r="J4786" s="1">
        <f>VLOOKUP(A4786,'volatile collection data'!$G$6:$I$69,3,FALSE)</f>
        <v>9</v>
      </c>
      <c r="K4786" s="1" t="str">
        <f>VLOOKUP(A4786,'volatile collection data'!$G$6:$N$69,8,FALSE)</f>
        <v>15A</v>
      </c>
      <c r="L4786" s="1">
        <f>VLOOKUP(A4786,'volatile collection data'!$G$6:$J$69,4,FALSE)</f>
        <v>4.21</v>
      </c>
      <c r="M4786" s="1">
        <f>VLOOKUP($A4786,'volatile collection data'!$G$6:$M$69,6,FALSE)</f>
        <v>10</v>
      </c>
      <c r="N4786" s="1">
        <f>VLOOKUP($A4786,'volatile collection data'!$G$6:$M$69,7,FALSE)</f>
        <v>4.21</v>
      </c>
      <c r="O4786" s="1">
        <f>VLOOKUP(A4786,'volatile collection data'!$G$6:$K$69,5,FALSE)</f>
        <v>1</v>
      </c>
      <c r="P4786" s="1" t="str">
        <f t="shared" si="447"/>
        <v>9C</v>
      </c>
      <c r="Q4786">
        <f t="shared" si="445"/>
        <v>-3.9341965901116889E-2</v>
      </c>
      <c r="R4786" t="str">
        <f t="shared" si="448"/>
        <v>15A_1-C&amp;4.21%4.21@10</v>
      </c>
      <c r="S4786" t="str">
        <f t="shared" si="449"/>
        <v>9C-15A-VCS-Loc-22</v>
      </c>
      <c r="T4786" t="str">
        <f>IFERROR(IF(VLOOKUP(S4786,Bad!$A:$A,1,FALSE)='RAW2'!S4786,"yes","no"),"no")</f>
        <v>no</v>
      </c>
      <c r="U4786" t="str">
        <f>IFERROR(VLOOKUP(F4786,compounds!$A:$B,2,FALSE),"")</f>
        <v/>
      </c>
      <c r="V4786" t="str">
        <f>VLOOKUP(B4786,'volatile collection data'!$O:$P,2,FALSE)</f>
        <v>26.apr.22 15</v>
      </c>
    </row>
    <row r="4787" spans="1:22" x14ac:dyDescent="0.2">
      <c r="A4787" t="s">
        <v>402</v>
      </c>
      <c r="B4787" s="1" t="str">
        <f t="shared" si="446"/>
        <v>9C</v>
      </c>
      <c r="C4787">
        <v>4.4530000000000003</v>
      </c>
      <c r="D4787">
        <f t="shared" si="444"/>
        <v>4.45</v>
      </c>
      <c r="E4787">
        <f>VLOOKUP(D4787,'Peak Combiner'!$A$5:$D$4980,4,FALSE)</f>
        <v>4.45</v>
      </c>
      <c r="F4787">
        <f>IFERROR(VLOOKUP(D4787,rt_comb!$A:$B,2,FALSE),D4787)</f>
        <v>4.45</v>
      </c>
      <c r="G4787">
        <v>785492</v>
      </c>
      <c r="H4787">
        <f>SUMIFS($G:$G,$E:$E,18.51,'RAW2'!$A:$A,'RAW2'!A4787)</f>
        <v>33228375</v>
      </c>
      <c r="I4787" s="1" t="str">
        <f>VLOOKUP(A4787,'volatile collection data'!$G$6:$H$69,2,FALSE)</f>
        <v>C</v>
      </c>
      <c r="J4787" s="1">
        <f>VLOOKUP(A4787,'volatile collection data'!$G$6:$I$69,3,FALSE)</f>
        <v>9</v>
      </c>
      <c r="K4787" s="1" t="str">
        <f>VLOOKUP(A4787,'volatile collection data'!$G$6:$N$69,8,FALSE)</f>
        <v>15A</v>
      </c>
      <c r="L4787" s="1">
        <f>VLOOKUP(A4787,'volatile collection data'!$G$6:$J$69,4,FALSE)</f>
        <v>4.21</v>
      </c>
      <c r="M4787" s="1">
        <f>VLOOKUP($A4787,'volatile collection data'!$G$6:$M$69,6,FALSE)</f>
        <v>10</v>
      </c>
      <c r="N4787" s="1">
        <f>VLOOKUP($A4787,'volatile collection data'!$G$6:$M$69,7,FALSE)</f>
        <v>4.21</v>
      </c>
      <c r="O4787" s="1">
        <f>VLOOKUP(A4787,'volatile collection data'!$G$6:$K$69,5,FALSE)</f>
        <v>1</v>
      </c>
      <c r="P4787" s="1" t="str">
        <f t="shared" si="447"/>
        <v>9C</v>
      </c>
      <c r="Q4787">
        <f t="shared" si="445"/>
        <v>2.8075052151816951E-2</v>
      </c>
      <c r="R4787" t="str">
        <f t="shared" si="448"/>
        <v>15A_1-C&amp;4.21%4.21@10</v>
      </c>
      <c r="S4787" t="str">
        <f t="shared" si="449"/>
        <v>9C-15A-VCS-Loc-22</v>
      </c>
      <c r="T4787" t="str">
        <f>IFERROR(IF(VLOOKUP(S4787,Bad!$A:$A,1,FALSE)='RAW2'!S4787,"yes","no"),"no")</f>
        <v>no</v>
      </c>
      <c r="U4787" t="str">
        <f>IFERROR(VLOOKUP(F4787,compounds!$A:$B,2,FALSE),"")</f>
        <v/>
      </c>
      <c r="V4787" t="str">
        <f>VLOOKUP(B4787,'volatile collection data'!$O:$P,2,FALSE)</f>
        <v>26.apr.22 15</v>
      </c>
    </row>
    <row r="4788" spans="1:22" x14ac:dyDescent="0.2">
      <c r="A4788" t="s">
        <v>402</v>
      </c>
      <c r="B4788" s="1" t="str">
        <f t="shared" si="446"/>
        <v>9C</v>
      </c>
      <c r="C4788">
        <v>4.7279999999999998</v>
      </c>
      <c r="D4788">
        <f t="shared" si="444"/>
        <v>4.7300000000000004</v>
      </c>
      <c r="E4788">
        <f>VLOOKUP(D4788,'Peak Combiner'!$A$5:$D$4980,4,FALSE)</f>
        <v>4.7</v>
      </c>
      <c r="F4788">
        <f>IFERROR(VLOOKUP(D4788,rt_comb!$A:$B,2,FALSE),D4788)</f>
        <v>4.7300000000000004</v>
      </c>
      <c r="G4788">
        <v>2973902</v>
      </c>
      <c r="H4788">
        <f>SUMIFS($G:$G,$E:$E,18.51,'RAW2'!$A:$A,'RAW2'!A4788)</f>
        <v>33228375</v>
      </c>
      <c r="I4788" s="1" t="str">
        <f>VLOOKUP(A4788,'volatile collection data'!$G$6:$H$69,2,FALSE)</f>
        <v>C</v>
      </c>
      <c r="J4788" s="1">
        <f>VLOOKUP(A4788,'volatile collection data'!$G$6:$I$69,3,FALSE)</f>
        <v>9</v>
      </c>
      <c r="K4788" s="1" t="str">
        <f>VLOOKUP(A4788,'volatile collection data'!$G$6:$N$69,8,FALSE)</f>
        <v>15A</v>
      </c>
      <c r="L4788" s="1">
        <f>VLOOKUP(A4788,'volatile collection data'!$G$6:$J$69,4,FALSE)</f>
        <v>4.21</v>
      </c>
      <c r="M4788" s="1">
        <f>VLOOKUP($A4788,'volatile collection data'!$G$6:$M$69,6,FALSE)</f>
        <v>10</v>
      </c>
      <c r="N4788" s="1">
        <f>VLOOKUP($A4788,'volatile collection data'!$G$6:$M$69,7,FALSE)</f>
        <v>4.21</v>
      </c>
      <c r="O4788" s="1">
        <f>VLOOKUP(A4788,'volatile collection data'!$G$6:$K$69,5,FALSE)</f>
        <v>1</v>
      </c>
      <c r="P4788" s="1" t="str">
        <f t="shared" si="447"/>
        <v>9C</v>
      </c>
      <c r="Q4788">
        <f t="shared" si="445"/>
        <v>0.10629319425836641</v>
      </c>
      <c r="R4788" t="str">
        <f t="shared" si="448"/>
        <v>15A_1-C&amp;4.21%4.21@10</v>
      </c>
      <c r="S4788" t="str">
        <f t="shared" si="449"/>
        <v>9C-15A-VCS-Loc-22</v>
      </c>
      <c r="T4788" t="str">
        <f>IFERROR(IF(VLOOKUP(S4788,Bad!$A:$A,1,FALSE)='RAW2'!S4788,"yes","no"),"no")</f>
        <v>no</v>
      </c>
      <c r="U4788" t="str">
        <f>IFERROR(VLOOKUP(F4788,compounds!$A:$B,2,FALSE),"")</f>
        <v/>
      </c>
      <c r="V4788" t="str">
        <f>VLOOKUP(B4788,'volatile collection data'!$O:$P,2,FALSE)</f>
        <v>26.apr.22 15</v>
      </c>
    </row>
    <row r="4789" spans="1:22" x14ac:dyDescent="0.2">
      <c r="A4789" t="s">
        <v>402</v>
      </c>
      <c r="B4789" s="1" t="str">
        <f t="shared" si="446"/>
        <v>9C</v>
      </c>
      <c r="C4789">
        <v>5.0010000000000003</v>
      </c>
      <c r="D4789">
        <f t="shared" si="444"/>
        <v>5</v>
      </c>
      <c r="E4789">
        <f>VLOOKUP(D4789,'Peak Combiner'!$A$5:$D$4980,4,FALSE)</f>
        <v>4.99</v>
      </c>
      <c r="F4789">
        <f>IFERROR(VLOOKUP(D4789,rt_comb!$A:$B,2,FALSE),D4789)</f>
        <v>5</v>
      </c>
      <c r="G4789">
        <v>17088943</v>
      </c>
      <c r="H4789">
        <f>SUMIFS($G:$G,$E:$E,18.51,'RAW2'!$A:$A,'RAW2'!A4789)</f>
        <v>33228375</v>
      </c>
      <c r="I4789" s="1" t="str">
        <f>VLOOKUP(A4789,'volatile collection data'!$G$6:$H$69,2,FALSE)</f>
        <v>C</v>
      </c>
      <c r="J4789" s="1">
        <f>VLOOKUP(A4789,'volatile collection data'!$G$6:$I$69,3,FALSE)</f>
        <v>9</v>
      </c>
      <c r="K4789" s="1" t="str">
        <f>VLOOKUP(A4789,'volatile collection data'!$G$6:$N$69,8,FALSE)</f>
        <v>15A</v>
      </c>
      <c r="L4789" s="1">
        <f>VLOOKUP(A4789,'volatile collection data'!$G$6:$J$69,4,FALSE)</f>
        <v>4.21</v>
      </c>
      <c r="M4789" s="1">
        <f>VLOOKUP($A4789,'volatile collection data'!$G$6:$M$69,6,FALSE)</f>
        <v>10</v>
      </c>
      <c r="N4789" s="1">
        <f>VLOOKUP($A4789,'volatile collection data'!$G$6:$M$69,7,FALSE)</f>
        <v>4.21</v>
      </c>
      <c r="O4789" s="1">
        <f>VLOOKUP(A4789,'volatile collection data'!$G$6:$K$69,5,FALSE)</f>
        <v>1</v>
      </c>
      <c r="P4789" s="1" t="str">
        <f t="shared" si="447"/>
        <v>9C</v>
      </c>
      <c r="Q4789">
        <f t="shared" si="445"/>
        <v>0.6107929373493648</v>
      </c>
      <c r="R4789" t="str">
        <f t="shared" si="448"/>
        <v>15A_1-C&amp;4.21%4.21@10</v>
      </c>
      <c r="S4789" t="str">
        <f t="shared" si="449"/>
        <v>9C-15A-VCS-Loc-22</v>
      </c>
      <c r="T4789" t="str">
        <f>IFERROR(IF(VLOOKUP(S4789,Bad!$A:$A,1,FALSE)='RAW2'!S4789,"yes","no"),"no")</f>
        <v>no</v>
      </c>
      <c r="U4789" t="str">
        <f>IFERROR(VLOOKUP(F4789,compounds!$A:$B,2,FALSE),"")</f>
        <v/>
      </c>
      <c r="V4789" t="str">
        <f>VLOOKUP(B4789,'volatile collection data'!$O:$P,2,FALSE)</f>
        <v>26.apr.22 15</v>
      </c>
    </row>
    <row r="4790" spans="1:22" x14ac:dyDescent="0.2">
      <c r="A4790" t="s">
        <v>402</v>
      </c>
      <c r="B4790" s="1" t="str">
        <f t="shared" si="446"/>
        <v>9C</v>
      </c>
      <c r="C4790">
        <v>8.9740000000000002</v>
      </c>
      <c r="D4790">
        <f t="shared" si="444"/>
        <v>8.9700000000000006</v>
      </c>
      <c r="E4790">
        <f>VLOOKUP(D4790,'Peak Combiner'!$A$5:$D$4980,4,FALSE)</f>
        <v>8.9600000000000009</v>
      </c>
      <c r="F4790">
        <f>IFERROR(VLOOKUP(D4790,rt_comb!$A:$B,2,FALSE),D4790)</f>
        <v>8.9700000000000006</v>
      </c>
      <c r="G4790">
        <v>3269713</v>
      </c>
      <c r="H4790">
        <f>SUMIFS($G:$G,$E:$E,18.51,'RAW2'!$A:$A,'RAW2'!A4790)</f>
        <v>33228375</v>
      </c>
      <c r="I4790" s="1" t="str">
        <f>VLOOKUP(A4790,'volatile collection data'!$G$6:$H$69,2,FALSE)</f>
        <v>C</v>
      </c>
      <c r="J4790" s="1">
        <f>VLOOKUP(A4790,'volatile collection data'!$G$6:$I$69,3,FALSE)</f>
        <v>9</v>
      </c>
      <c r="K4790" s="1" t="str">
        <f>VLOOKUP(A4790,'volatile collection data'!$G$6:$N$69,8,FALSE)</f>
        <v>15A</v>
      </c>
      <c r="L4790" s="1">
        <f>VLOOKUP(A4790,'volatile collection data'!$G$6:$J$69,4,FALSE)</f>
        <v>4.21</v>
      </c>
      <c r="M4790" s="1">
        <f>VLOOKUP($A4790,'volatile collection data'!$G$6:$M$69,6,FALSE)</f>
        <v>10</v>
      </c>
      <c r="N4790" s="1">
        <f>VLOOKUP($A4790,'volatile collection data'!$G$6:$M$69,7,FALSE)</f>
        <v>4.21</v>
      </c>
      <c r="O4790" s="1">
        <f>VLOOKUP(A4790,'volatile collection data'!$G$6:$K$69,5,FALSE)</f>
        <v>1</v>
      </c>
      <c r="P4790" s="1" t="str">
        <f t="shared" si="447"/>
        <v>9C</v>
      </c>
      <c r="Q4790">
        <f t="shared" si="445"/>
        <v>0.11686606992365788</v>
      </c>
      <c r="R4790" t="str">
        <f t="shared" si="448"/>
        <v>15A_1-C&amp;4.21%4.21@10</v>
      </c>
      <c r="S4790" t="str">
        <f t="shared" si="449"/>
        <v>9C-15A-VCS-Loc-22</v>
      </c>
      <c r="T4790" t="str">
        <f>IFERROR(IF(VLOOKUP(S4790,Bad!$A:$A,1,FALSE)='RAW2'!S4790,"yes","no"),"no")</f>
        <v>no</v>
      </c>
      <c r="U4790" t="str">
        <f>IFERROR(VLOOKUP(F4790,compounds!$A:$B,2,FALSE),"")</f>
        <v>bpinene</v>
      </c>
      <c r="V4790" t="str">
        <f>VLOOKUP(B4790,'volatile collection data'!$O:$P,2,FALSE)</f>
        <v>26.apr.22 15</v>
      </c>
    </row>
    <row r="4791" spans="1:22" x14ac:dyDescent="0.2">
      <c r="A4791" t="s">
        <v>402</v>
      </c>
      <c r="B4791" s="1" t="str">
        <f t="shared" si="446"/>
        <v>9C</v>
      </c>
      <c r="C4791">
        <v>9.3919999999999995</v>
      </c>
      <c r="D4791">
        <f t="shared" si="444"/>
        <v>9.39</v>
      </c>
      <c r="E4791">
        <f>VLOOKUP(D4791,'Peak Combiner'!$A$5:$D$4980,4,FALSE)</f>
        <v>9.3800000000000008</v>
      </c>
      <c r="F4791">
        <f>IFERROR(VLOOKUP(D4791,rt_comb!$A:$B,2,FALSE),D4791)</f>
        <v>9.3800000000000008</v>
      </c>
      <c r="G4791">
        <v>2531137</v>
      </c>
      <c r="H4791">
        <f>SUMIFS($G:$G,$E:$E,18.51,'RAW2'!$A:$A,'RAW2'!A4791)</f>
        <v>33228375</v>
      </c>
      <c r="I4791" s="1" t="str">
        <f>VLOOKUP(A4791,'volatile collection data'!$G$6:$H$69,2,FALSE)</f>
        <v>C</v>
      </c>
      <c r="J4791" s="1">
        <f>VLOOKUP(A4791,'volatile collection data'!$G$6:$I$69,3,FALSE)</f>
        <v>9</v>
      </c>
      <c r="K4791" s="1" t="str">
        <f>VLOOKUP(A4791,'volatile collection data'!$G$6:$N$69,8,FALSE)</f>
        <v>15A</v>
      </c>
      <c r="L4791" s="1">
        <f>VLOOKUP(A4791,'volatile collection data'!$G$6:$J$69,4,FALSE)</f>
        <v>4.21</v>
      </c>
      <c r="M4791" s="1">
        <f>VLOOKUP($A4791,'volatile collection data'!$G$6:$M$69,6,FALSE)</f>
        <v>10</v>
      </c>
      <c r="N4791" s="1">
        <f>VLOOKUP($A4791,'volatile collection data'!$G$6:$M$69,7,FALSE)</f>
        <v>4.21</v>
      </c>
      <c r="O4791" s="1">
        <f>VLOOKUP(A4791,'volatile collection data'!$G$6:$K$69,5,FALSE)</f>
        <v>1</v>
      </c>
      <c r="P4791" s="1" t="str">
        <f t="shared" si="447"/>
        <v>9C</v>
      </c>
      <c r="Q4791">
        <f t="shared" si="445"/>
        <v>9.0467889269901555E-2</v>
      </c>
      <c r="R4791" t="str">
        <f t="shared" si="448"/>
        <v>15A_1-C&amp;4.21%4.21@10</v>
      </c>
      <c r="S4791" t="str">
        <f t="shared" si="449"/>
        <v>9C-15A-VCS-Loc-22</v>
      </c>
      <c r="T4791" t="str">
        <f>IFERROR(IF(VLOOKUP(S4791,Bad!$A:$A,1,FALSE)='RAW2'!S4791,"yes","no"),"no")</f>
        <v>no</v>
      </c>
      <c r="U4791" t="str">
        <f>IFERROR(VLOOKUP(F4791,compounds!$A:$B,2,FALSE),"")</f>
        <v>octanal</v>
      </c>
      <c r="V4791" t="str">
        <f>VLOOKUP(B4791,'volatile collection data'!$O:$P,2,FALSE)</f>
        <v>26.apr.22 15</v>
      </c>
    </row>
    <row r="4792" spans="1:22" x14ac:dyDescent="0.2">
      <c r="A4792" t="s">
        <v>402</v>
      </c>
      <c r="B4792" s="1" t="str">
        <f t="shared" si="446"/>
        <v>9C</v>
      </c>
      <c r="C4792">
        <v>9.56</v>
      </c>
      <c r="D4792">
        <f t="shared" si="444"/>
        <v>9.56</v>
      </c>
      <c r="E4792">
        <f>VLOOKUP(D4792,'Peak Combiner'!$A$5:$D$4980,4,FALSE)</f>
        <v>9.5299999999999994</v>
      </c>
      <c r="F4792">
        <f>IFERROR(VLOOKUP(D4792,rt_comb!$A:$B,2,FALSE),D4792)</f>
        <v>9.5399999999999991</v>
      </c>
      <c r="G4792">
        <v>3874470</v>
      </c>
      <c r="H4792">
        <f>SUMIFS($G:$G,$E:$E,18.51,'RAW2'!$A:$A,'RAW2'!A4792)</f>
        <v>33228375</v>
      </c>
      <c r="I4792" s="1" t="str">
        <f>VLOOKUP(A4792,'volatile collection data'!$G$6:$H$69,2,FALSE)</f>
        <v>C</v>
      </c>
      <c r="J4792" s="1">
        <f>VLOOKUP(A4792,'volatile collection data'!$G$6:$I$69,3,FALSE)</f>
        <v>9</v>
      </c>
      <c r="K4792" s="1" t="str">
        <f>VLOOKUP(A4792,'volatile collection data'!$G$6:$N$69,8,FALSE)</f>
        <v>15A</v>
      </c>
      <c r="L4792" s="1">
        <f>VLOOKUP(A4792,'volatile collection data'!$G$6:$J$69,4,FALSE)</f>
        <v>4.21</v>
      </c>
      <c r="M4792" s="1">
        <f>VLOOKUP($A4792,'volatile collection data'!$G$6:$M$69,6,FALSE)</f>
        <v>10</v>
      </c>
      <c r="N4792" s="1">
        <f>VLOOKUP($A4792,'volatile collection data'!$G$6:$M$69,7,FALSE)</f>
        <v>4.21</v>
      </c>
      <c r="O4792" s="1">
        <f>VLOOKUP(A4792,'volatile collection data'!$G$6:$K$69,5,FALSE)</f>
        <v>1</v>
      </c>
      <c r="P4792" s="1" t="str">
        <f t="shared" si="447"/>
        <v>9C</v>
      </c>
      <c r="Q4792">
        <f t="shared" si="445"/>
        <v>0.13848129237554327</v>
      </c>
      <c r="R4792" t="str">
        <f t="shared" si="448"/>
        <v>15A_1-C&amp;4.21%4.21@10</v>
      </c>
      <c r="S4792" t="str">
        <f t="shared" si="449"/>
        <v>9C-15A-VCS-Loc-22</v>
      </c>
      <c r="T4792" t="str">
        <f>IFERROR(IF(VLOOKUP(S4792,Bad!$A:$A,1,FALSE)='RAW2'!S4792,"yes","no"),"no")</f>
        <v>no</v>
      </c>
      <c r="U4792" t="str">
        <f>IFERROR(VLOOKUP(F4792,compounds!$A:$B,2,FALSE),"")</f>
        <v>z3hex</v>
      </c>
      <c r="V4792" t="str">
        <f>VLOOKUP(B4792,'volatile collection data'!$O:$P,2,FALSE)</f>
        <v>26.apr.22 15</v>
      </c>
    </row>
    <row r="4793" spans="1:22" x14ac:dyDescent="0.2">
      <c r="A4793" t="s">
        <v>402</v>
      </c>
      <c r="B4793" s="1" t="str">
        <f t="shared" si="446"/>
        <v>9C</v>
      </c>
      <c r="C4793">
        <v>9.6750000000000007</v>
      </c>
      <c r="D4793">
        <f t="shared" si="444"/>
        <v>9.68</v>
      </c>
      <c r="E4793">
        <f>VLOOKUP(D4793,'Peak Combiner'!$A$5:$D$4980,4,FALSE)</f>
        <v>9.68</v>
      </c>
      <c r="F4793">
        <f>IFERROR(VLOOKUP(D4793,rt_comb!$A:$B,2,FALSE),D4793)</f>
        <v>9.68</v>
      </c>
      <c r="G4793">
        <v>1493517</v>
      </c>
      <c r="H4793">
        <f>SUMIFS($G:$G,$E:$E,18.51,'RAW2'!$A:$A,'RAW2'!A4793)</f>
        <v>33228375</v>
      </c>
      <c r="I4793" s="1" t="str">
        <f>VLOOKUP(A4793,'volatile collection data'!$G$6:$H$69,2,FALSE)</f>
        <v>C</v>
      </c>
      <c r="J4793" s="1">
        <f>VLOOKUP(A4793,'volatile collection data'!$G$6:$I$69,3,FALSE)</f>
        <v>9</v>
      </c>
      <c r="K4793" s="1" t="str">
        <f>VLOOKUP(A4793,'volatile collection data'!$G$6:$N$69,8,FALSE)</f>
        <v>15A</v>
      </c>
      <c r="L4793" s="1">
        <f>VLOOKUP(A4793,'volatile collection data'!$G$6:$J$69,4,FALSE)</f>
        <v>4.21</v>
      </c>
      <c r="M4793" s="1">
        <f>VLOOKUP($A4793,'volatile collection data'!$G$6:$M$69,6,FALSE)</f>
        <v>10</v>
      </c>
      <c r="N4793" s="1">
        <f>VLOOKUP($A4793,'volatile collection data'!$G$6:$M$69,7,FALSE)</f>
        <v>4.21</v>
      </c>
      <c r="O4793" s="1">
        <f>VLOOKUP(A4793,'volatile collection data'!$G$6:$K$69,5,FALSE)</f>
        <v>1</v>
      </c>
      <c r="P4793" s="1" t="str">
        <f t="shared" si="447"/>
        <v>9C</v>
      </c>
      <c r="Q4793">
        <f t="shared" si="445"/>
        <v>5.3381279076840003E-2</v>
      </c>
      <c r="R4793" t="str">
        <f t="shared" si="448"/>
        <v>15A_1-C&amp;4.21%4.21@10</v>
      </c>
      <c r="S4793" t="str">
        <f t="shared" si="449"/>
        <v>9C-15A-VCS-Loc-22</v>
      </c>
      <c r="T4793" t="str">
        <f>IFERROR(IF(VLOOKUP(S4793,Bad!$A:$A,1,FALSE)='RAW2'!S4793,"yes","no"),"no")</f>
        <v>no</v>
      </c>
      <c r="U4793" t="str">
        <f>IFERROR(VLOOKUP(F4793,compounds!$A:$B,2,FALSE),"")</f>
        <v/>
      </c>
      <c r="V4793" t="str">
        <f>VLOOKUP(B4793,'volatile collection data'!$O:$P,2,FALSE)</f>
        <v>26.apr.22 15</v>
      </c>
    </row>
    <row r="4794" spans="1:22" x14ac:dyDescent="0.2">
      <c r="A4794" t="s">
        <v>402</v>
      </c>
      <c r="B4794" s="1" t="str">
        <f t="shared" si="446"/>
        <v>9C</v>
      </c>
      <c r="C4794">
        <v>12.401999999999999</v>
      </c>
      <c r="D4794">
        <f t="shared" si="444"/>
        <v>12.4</v>
      </c>
      <c r="E4794">
        <f>VLOOKUP(D4794,'Peak Combiner'!$A$5:$D$4980,4,FALSE)</f>
        <v>12.39</v>
      </c>
      <c r="F4794">
        <f>IFERROR(VLOOKUP(D4794,rt_comb!$A:$B,2,FALSE),D4794)</f>
        <v>12.39</v>
      </c>
      <c r="G4794">
        <v>4330359</v>
      </c>
      <c r="H4794">
        <f>SUMIFS($G:$G,$E:$E,18.51,'RAW2'!$A:$A,'RAW2'!A4794)</f>
        <v>33228375</v>
      </c>
      <c r="I4794" s="1" t="str">
        <f>VLOOKUP(A4794,'volatile collection data'!$G$6:$H$69,2,FALSE)</f>
        <v>C</v>
      </c>
      <c r="J4794" s="1">
        <f>VLOOKUP(A4794,'volatile collection data'!$G$6:$I$69,3,FALSE)</f>
        <v>9</v>
      </c>
      <c r="K4794" s="1" t="str">
        <f>VLOOKUP(A4794,'volatile collection data'!$G$6:$N$69,8,FALSE)</f>
        <v>15A</v>
      </c>
      <c r="L4794" s="1">
        <f>VLOOKUP(A4794,'volatile collection data'!$G$6:$J$69,4,FALSE)</f>
        <v>4.21</v>
      </c>
      <c r="M4794" s="1">
        <f>VLOOKUP($A4794,'volatile collection data'!$G$6:$M$69,6,FALSE)</f>
        <v>10</v>
      </c>
      <c r="N4794" s="1">
        <f>VLOOKUP($A4794,'volatile collection data'!$G$6:$M$69,7,FALSE)</f>
        <v>4.21</v>
      </c>
      <c r="O4794" s="1">
        <f>VLOOKUP(A4794,'volatile collection data'!$G$6:$K$69,5,FALSE)</f>
        <v>1</v>
      </c>
      <c r="P4794" s="1" t="str">
        <f t="shared" si="447"/>
        <v>9C</v>
      </c>
      <c r="Q4794">
        <f t="shared" si="445"/>
        <v>0.15477567532335137</v>
      </c>
      <c r="R4794" t="str">
        <f t="shared" si="448"/>
        <v>15A_1-C&amp;4.21%4.21@10</v>
      </c>
      <c r="S4794" t="str">
        <f t="shared" si="449"/>
        <v>9C-15A-VCS-Loc-22</v>
      </c>
      <c r="T4794" t="str">
        <f>IFERROR(IF(VLOOKUP(S4794,Bad!$A:$A,1,FALSE)='RAW2'!S4794,"yes","no"),"no")</f>
        <v>no</v>
      </c>
      <c r="U4794" t="str">
        <f>IFERROR(VLOOKUP(F4794,compounds!$A:$B,2,FALSE),"")</f>
        <v>o+C5xe</v>
      </c>
      <c r="V4794" t="str">
        <f>VLOOKUP(B4794,'volatile collection data'!$O:$P,2,FALSE)</f>
        <v>26.apr.22 15</v>
      </c>
    </row>
    <row r="4795" spans="1:22" x14ac:dyDescent="0.2">
      <c r="A4795" t="s">
        <v>402</v>
      </c>
      <c r="B4795" s="1" t="str">
        <f t="shared" si="446"/>
        <v>9C</v>
      </c>
      <c r="C4795">
        <v>12.553000000000001</v>
      </c>
      <c r="D4795">
        <f t="shared" si="444"/>
        <v>12.55</v>
      </c>
      <c r="E4795">
        <f>VLOOKUP(D4795,'Peak Combiner'!$A$5:$D$4980,4,FALSE)</f>
        <v>12.53</v>
      </c>
      <c r="F4795">
        <f>IFERROR(VLOOKUP(D4795,rt_comb!$A:$B,2,FALSE),D4795)</f>
        <v>12.54</v>
      </c>
      <c r="G4795">
        <v>9566798</v>
      </c>
      <c r="H4795">
        <f>SUMIFS($G:$G,$E:$E,18.51,'RAW2'!$A:$A,'RAW2'!A4795)</f>
        <v>33228375</v>
      </c>
      <c r="I4795" s="1" t="str">
        <f>VLOOKUP(A4795,'volatile collection data'!$G$6:$H$69,2,FALSE)</f>
        <v>C</v>
      </c>
      <c r="J4795" s="1">
        <f>VLOOKUP(A4795,'volatile collection data'!$G$6:$I$69,3,FALSE)</f>
        <v>9</v>
      </c>
      <c r="K4795" s="1" t="str">
        <f>VLOOKUP(A4795,'volatile collection data'!$G$6:$N$69,8,FALSE)</f>
        <v>15A</v>
      </c>
      <c r="L4795" s="1">
        <f>VLOOKUP(A4795,'volatile collection data'!$G$6:$J$69,4,FALSE)</f>
        <v>4.21</v>
      </c>
      <c r="M4795" s="1">
        <f>VLOOKUP($A4795,'volatile collection data'!$G$6:$M$69,6,FALSE)</f>
        <v>10</v>
      </c>
      <c r="N4795" s="1">
        <f>VLOOKUP($A4795,'volatile collection data'!$G$6:$M$69,7,FALSE)</f>
        <v>4.21</v>
      </c>
      <c r="O4795" s="1">
        <f>VLOOKUP(A4795,'volatile collection data'!$G$6:$K$69,5,FALSE)</f>
        <v>1</v>
      </c>
      <c r="P4795" s="1" t="str">
        <f t="shared" si="447"/>
        <v>9C</v>
      </c>
      <c r="Q4795">
        <f t="shared" si="445"/>
        <v>0.34193645864744404</v>
      </c>
      <c r="R4795" t="str">
        <f t="shared" si="448"/>
        <v>15A_1-C&amp;4.21%4.21@10</v>
      </c>
      <c r="S4795" t="str">
        <f t="shared" si="449"/>
        <v>9C-15A-VCS-Loc-22</v>
      </c>
      <c r="T4795" t="str">
        <f>IFERROR(IF(VLOOKUP(S4795,Bad!$A:$A,1,FALSE)='RAW2'!S4795,"yes","no"),"no")</f>
        <v>no</v>
      </c>
      <c r="U4795" t="str">
        <f>IFERROR(VLOOKUP(F4795,compounds!$A:$B,2,FALSE),"")</f>
        <v>nonanal</v>
      </c>
      <c r="V4795" t="str">
        <f>VLOOKUP(B4795,'volatile collection data'!$O:$P,2,FALSE)</f>
        <v>26.apr.22 15</v>
      </c>
    </row>
    <row r="4796" spans="1:22" x14ac:dyDescent="0.2">
      <c r="A4796" t="s">
        <v>402</v>
      </c>
      <c r="B4796" s="1" t="str">
        <f t="shared" si="446"/>
        <v>9C</v>
      </c>
      <c r="C4796">
        <v>12.848000000000001</v>
      </c>
      <c r="D4796">
        <f t="shared" si="444"/>
        <v>12.85</v>
      </c>
      <c r="E4796">
        <f>VLOOKUP(D4796,'Peak Combiner'!$A$5:$D$4980,4,FALSE)</f>
        <v>12.85</v>
      </c>
      <c r="F4796">
        <f>IFERROR(VLOOKUP(D4796,rt_comb!$A:$B,2,FALSE),D4796)</f>
        <v>12.85</v>
      </c>
      <c r="G4796">
        <v>1258893</v>
      </c>
      <c r="H4796">
        <f>SUMIFS($G:$G,$E:$E,18.51,'RAW2'!$A:$A,'RAW2'!A4796)</f>
        <v>33228375</v>
      </c>
      <c r="I4796" s="1" t="str">
        <f>VLOOKUP(A4796,'volatile collection data'!$G$6:$H$69,2,FALSE)</f>
        <v>C</v>
      </c>
      <c r="J4796" s="1">
        <f>VLOOKUP(A4796,'volatile collection data'!$G$6:$I$69,3,FALSE)</f>
        <v>9</v>
      </c>
      <c r="K4796" s="1" t="str">
        <f>VLOOKUP(A4796,'volatile collection data'!$G$6:$N$69,8,FALSE)</f>
        <v>15A</v>
      </c>
      <c r="L4796" s="1">
        <f>VLOOKUP(A4796,'volatile collection data'!$G$6:$J$69,4,FALSE)</f>
        <v>4.21</v>
      </c>
      <c r="M4796" s="1">
        <f>VLOOKUP($A4796,'volatile collection data'!$G$6:$M$69,6,FALSE)</f>
        <v>10</v>
      </c>
      <c r="N4796" s="1">
        <f>VLOOKUP($A4796,'volatile collection data'!$G$6:$M$69,7,FALSE)</f>
        <v>4.21</v>
      </c>
      <c r="O4796" s="1">
        <f>VLOOKUP(A4796,'volatile collection data'!$G$6:$K$69,5,FALSE)</f>
        <v>1</v>
      </c>
      <c r="P4796" s="1" t="str">
        <f t="shared" si="447"/>
        <v>9C</v>
      </c>
      <c r="Q4796">
        <f t="shared" si="445"/>
        <v>4.4995348938699949E-2</v>
      </c>
      <c r="R4796" t="str">
        <f t="shared" si="448"/>
        <v>15A_1-C&amp;4.21%4.21@10</v>
      </c>
      <c r="S4796" t="str">
        <f t="shared" si="449"/>
        <v>9C-15A-VCS-Loc-22</v>
      </c>
      <c r="T4796" t="str">
        <f>IFERROR(IF(VLOOKUP(S4796,Bad!$A:$A,1,FALSE)='RAW2'!S4796,"yes","no"),"no")</f>
        <v>no</v>
      </c>
      <c r="U4796" t="str">
        <f>IFERROR(VLOOKUP(F4796,compounds!$A:$B,2,FALSE),"")</f>
        <v/>
      </c>
      <c r="V4796" t="str">
        <f>VLOOKUP(B4796,'volatile collection data'!$O:$P,2,FALSE)</f>
        <v>26.apr.22 15</v>
      </c>
    </row>
    <row r="4797" spans="1:22" x14ac:dyDescent="0.2">
      <c r="A4797" t="s">
        <v>402</v>
      </c>
      <c r="B4797" s="1" t="str">
        <f t="shared" si="446"/>
        <v>9C</v>
      </c>
      <c r="C4797">
        <v>12.920999999999999</v>
      </c>
      <c r="D4797">
        <f t="shared" si="444"/>
        <v>12.92</v>
      </c>
      <c r="E4797">
        <f>VLOOKUP(D4797,'Peak Combiner'!$A$5:$D$4980,4,FALSE)</f>
        <v>12.91</v>
      </c>
      <c r="F4797">
        <f>IFERROR(VLOOKUP(D4797,rt_comb!$A:$B,2,FALSE),D4797)</f>
        <v>12.92</v>
      </c>
      <c r="G4797">
        <v>4758859</v>
      </c>
      <c r="H4797">
        <f>SUMIFS($G:$G,$E:$E,18.51,'RAW2'!$A:$A,'RAW2'!A4797)</f>
        <v>33228375</v>
      </c>
      <c r="I4797" s="1" t="str">
        <f>VLOOKUP(A4797,'volatile collection data'!$G$6:$H$69,2,FALSE)</f>
        <v>C</v>
      </c>
      <c r="J4797" s="1">
        <f>VLOOKUP(A4797,'volatile collection data'!$G$6:$I$69,3,FALSE)</f>
        <v>9</v>
      </c>
      <c r="K4797" s="1" t="str">
        <f>VLOOKUP(A4797,'volatile collection data'!$G$6:$N$69,8,FALSE)</f>
        <v>15A</v>
      </c>
      <c r="L4797" s="1">
        <f>VLOOKUP(A4797,'volatile collection data'!$G$6:$J$69,4,FALSE)</f>
        <v>4.21</v>
      </c>
      <c r="M4797" s="1">
        <f>VLOOKUP($A4797,'volatile collection data'!$G$6:$M$69,6,FALSE)</f>
        <v>10</v>
      </c>
      <c r="N4797" s="1">
        <f>VLOOKUP($A4797,'volatile collection data'!$G$6:$M$69,7,FALSE)</f>
        <v>4.21</v>
      </c>
      <c r="O4797" s="1">
        <f>VLOOKUP(A4797,'volatile collection data'!$G$6:$K$69,5,FALSE)</f>
        <v>1</v>
      </c>
      <c r="P4797" s="1" t="str">
        <f t="shared" si="447"/>
        <v>9C</v>
      </c>
      <c r="Q4797">
        <f t="shared" si="445"/>
        <v>0.1700911207347032</v>
      </c>
      <c r="R4797" t="str">
        <f t="shared" si="448"/>
        <v>15A_1-C&amp;4.21%4.21@10</v>
      </c>
      <c r="S4797" t="str">
        <f t="shared" si="449"/>
        <v>9C-15A-VCS-Loc-22</v>
      </c>
      <c r="T4797" t="str">
        <f>IFERROR(IF(VLOOKUP(S4797,Bad!$A:$A,1,FALSE)='RAW2'!S4797,"yes","no"),"no")</f>
        <v>no</v>
      </c>
      <c r="U4797" t="str">
        <f>IFERROR(VLOOKUP(F4797,compounds!$A:$B,2,FALSE),"")</f>
        <v/>
      </c>
      <c r="V4797" t="str">
        <f>VLOOKUP(B4797,'volatile collection data'!$O:$P,2,FALSE)</f>
        <v>26.apr.22 15</v>
      </c>
    </row>
    <row r="4798" spans="1:22" x14ac:dyDescent="0.2">
      <c r="A4798" t="s">
        <v>402</v>
      </c>
      <c r="B4798" s="1" t="str">
        <f t="shared" si="446"/>
        <v>9C</v>
      </c>
      <c r="C4798">
        <v>15.092000000000001</v>
      </c>
      <c r="D4798">
        <f t="shared" ref="D4798:D4861" si="450">ROUND(C4798,2)</f>
        <v>15.09</v>
      </c>
      <c r="E4798">
        <f>VLOOKUP(D4798,'Peak Combiner'!$A$5:$D$4980,4,FALSE)</f>
        <v>15.07</v>
      </c>
      <c r="F4798">
        <f>IFERROR(VLOOKUP(D4798,rt_comb!$A:$B,2,FALSE),D4798)</f>
        <v>15.08</v>
      </c>
      <c r="G4798">
        <v>1496296</v>
      </c>
      <c r="H4798">
        <f>SUMIFS($G:$G,$E:$E,18.51,'RAW2'!$A:$A,'RAW2'!A4798)</f>
        <v>33228375</v>
      </c>
      <c r="I4798" s="1" t="str">
        <f>VLOOKUP(A4798,'volatile collection data'!$G$6:$H$69,2,FALSE)</f>
        <v>C</v>
      </c>
      <c r="J4798" s="1">
        <f>VLOOKUP(A4798,'volatile collection data'!$G$6:$I$69,3,FALSE)</f>
        <v>9</v>
      </c>
      <c r="K4798" s="1" t="str">
        <f>VLOOKUP(A4798,'volatile collection data'!$G$6:$N$69,8,FALSE)</f>
        <v>15A</v>
      </c>
      <c r="L4798" s="1">
        <f>VLOOKUP(A4798,'volatile collection data'!$G$6:$J$69,4,FALSE)</f>
        <v>4.21</v>
      </c>
      <c r="M4798" s="1">
        <f>VLOOKUP($A4798,'volatile collection data'!$G$6:$M$69,6,FALSE)</f>
        <v>10</v>
      </c>
      <c r="N4798" s="1">
        <f>VLOOKUP($A4798,'volatile collection data'!$G$6:$M$69,7,FALSE)</f>
        <v>4.21</v>
      </c>
      <c r="O4798" s="1">
        <f>VLOOKUP(A4798,'volatile collection data'!$G$6:$K$69,5,FALSE)</f>
        <v>1</v>
      </c>
      <c r="P4798" s="1" t="str">
        <f t="shared" si="447"/>
        <v>9C</v>
      </c>
      <c r="Q4798">
        <f t="shared" ref="Q4798:Q4861" si="451">IFERROR((30/H4798*G4798)/L4798/6,0)</f>
        <v>5.3480606084536947E-2</v>
      </c>
      <c r="R4798" t="str">
        <f t="shared" si="448"/>
        <v>15A_1-C&amp;4.21%4.21@10</v>
      </c>
      <c r="S4798" t="str">
        <f t="shared" si="449"/>
        <v>9C-15A-VCS-Loc-22</v>
      </c>
      <c r="T4798" t="str">
        <f>IFERROR(IF(VLOOKUP(S4798,Bad!$A:$A,1,FALSE)='RAW2'!S4798,"yes","no"),"no")</f>
        <v>no</v>
      </c>
      <c r="U4798" t="str">
        <f>IFERROR(VLOOKUP(F4798,compounds!$A:$B,2,FALSE),"")</f>
        <v>a-terpinol</v>
      </c>
      <c r="V4798" t="str">
        <f>VLOOKUP(B4798,'volatile collection data'!$O:$P,2,FALSE)</f>
        <v>26.apr.22 15</v>
      </c>
    </row>
    <row r="4799" spans="1:22" x14ac:dyDescent="0.2">
      <c r="A4799" t="s">
        <v>402</v>
      </c>
      <c r="B4799" s="1" t="str">
        <f t="shared" si="446"/>
        <v>9C</v>
      </c>
      <c r="C4799">
        <v>15.244999999999999</v>
      </c>
      <c r="D4799">
        <f t="shared" si="450"/>
        <v>15.25</v>
      </c>
      <c r="E4799">
        <f>VLOOKUP(D4799,'Peak Combiner'!$A$5:$D$4980,4,FALSE)</f>
        <v>15.25</v>
      </c>
      <c r="F4799">
        <f>IFERROR(VLOOKUP(D4799,rt_comb!$A:$B,2,FALSE),D4799)</f>
        <v>15.25</v>
      </c>
      <c r="G4799">
        <v>3267382</v>
      </c>
      <c r="H4799">
        <f>SUMIFS($G:$G,$E:$E,18.51,'RAW2'!$A:$A,'RAW2'!A4799)</f>
        <v>33228375</v>
      </c>
      <c r="I4799" s="1" t="str">
        <f>VLOOKUP(A4799,'volatile collection data'!$G$6:$H$69,2,FALSE)</f>
        <v>C</v>
      </c>
      <c r="J4799" s="1">
        <f>VLOOKUP(A4799,'volatile collection data'!$G$6:$I$69,3,FALSE)</f>
        <v>9</v>
      </c>
      <c r="K4799" s="1" t="str">
        <f>VLOOKUP(A4799,'volatile collection data'!$G$6:$N$69,8,FALSE)</f>
        <v>15A</v>
      </c>
      <c r="L4799" s="1">
        <f>VLOOKUP(A4799,'volatile collection data'!$G$6:$J$69,4,FALSE)</f>
        <v>4.21</v>
      </c>
      <c r="M4799" s="1">
        <f>VLOOKUP($A4799,'volatile collection data'!$G$6:$M$69,6,FALSE)</f>
        <v>10</v>
      </c>
      <c r="N4799" s="1">
        <f>VLOOKUP($A4799,'volatile collection data'!$G$6:$M$69,7,FALSE)</f>
        <v>4.21</v>
      </c>
      <c r="O4799" s="1">
        <f>VLOOKUP(A4799,'volatile collection data'!$G$6:$K$69,5,FALSE)</f>
        <v>1</v>
      </c>
      <c r="P4799" s="1" t="str">
        <f t="shared" si="447"/>
        <v>9C</v>
      </c>
      <c r="Q4799">
        <f t="shared" si="451"/>
        <v>0.11678275533029997</v>
      </c>
      <c r="R4799" t="str">
        <f t="shared" si="448"/>
        <v>15A_1-C&amp;4.21%4.21@10</v>
      </c>
      <c r="S4799" t="str">
        <f t="shared" si="449"/>
        <v>9C-15A-VCS-Loc-22</v>
      </c>
      <c r="T4799" t="str">
        <f>IFERROR(IF(VLOOKUP(S4799,Bad!$A:$A,1,FALSE)='RAW2'!S4799,"yes","no"),"no")</f>
        <v>no</v>
      </c>
      <c r="U4799" t="str">
        <f>IFERROR(VLOOKUP(F4799,compounds!$A:$B,2,FALSE),"")</f>
        <v/>
      </c>
      <c r="V4799" t="str">
        <f>VLOOKUP(B4799,'volatile collection data'!$O:$P,2,FALSE)</f>
        <v>26.apr.22 15</v>
      </c>
    </row>
    <row r="4800" spans="1:22" x14ac:dyDescent="0.2">
      <c r="A4800" t="s">
        <v>402</v>
      </c>
      <c r="B4800" s="1" t="str">
        <f t="shared" si="446"/>
        <v>9C</v>
      </c>
      <c r="C4800">
        <v>15.577</v>
      </c>
      <c r="D4800">
        <f t="shared" si="450"/>
        <v>15.58</v>
      </c>
      <c r="E4800">
        <f>VLOOKUP(D4800,'Peak Combiner'!$A$5:$D$4980,4,FALSE)</f>
        <v>15.55</v>
      </c>
      <c r="F4800">
        <f>IFERROR(VLOOKUP(D4800,rt_comb!$A:$B,2,FALSE),D4800)</f>
        <v>15.56</v>
      </c>
      <c r="G4800">
        <v>3976787</v>
      </c>
      <c r="H4800">
        <f>SUMIFS($G:$G,$E:$E,18.51,'RAW2'!$A:$A,'RAW2'!A4800)</f>
        <v>33228375</v>
      </c>
      <c r="I4800" s="1" t="str">
        <f>VLOOKUP(A4800,'volatile collection data'!$G$6:$H$69,2,FALSE)</f>
        <v>C</v>
      </c>
      <c r="J4800" s="1">
        <f>VLOOKUP(A4800,'volatile collection data'!$G$6:$I$69,3,FALSE)</f>
        <v>9</v>
      </c>
      <c r="K4800" s="1" t="str">
        <f>VLOOKUP(A4800,'volatile collection data'!$G$6:$N$69,8,FALSE)</f>
        <v>15A</v>
      </c>
      <c r="L4800" s="1">
        <f>VLOOKUP(A4800,'volatile collection data'!$G$6:$J$69,4,FALSE)</f>
        <v>4.21</v>
      </c>
      <c r="M4800" s="1">
        <f>VLOOKUP($A4800,'volatile collection data'!$G$6:$M$69,6,FALSE)</f>
        <v>10</v>
      </c>
      <c r="N4800" s="1">
        <f>VLOOKUP($A4800,'volatile collection data'!$G$6:$M$69,7,FALSE)</f>
        <v>4.21</v>
      </c>
      <c r="O4800" s="1">
        <f>VLOOKUP(A4800,'volatile collection data'!$G$6:$K$69,5,FALSE)</f>
        <v>1</v>
      </c>
      <c r="P4800" s="1" t="str">
        <f t="shared" si="447"/>
        <v>9C</v>
      </c>
      <c r="Q4800">
        <f t="shared" si="451"/>
        <v>0.14213830621020671</v>
      </c>
      <c r="R4800" t="str">
        <f t="shared" si="448"/>
        <v>15A_1-C&amp;4.21%4.21@10</v>
      </c>
      <c r="S4800" t="str">
        <f t="shared" si="449"/>
        <v>9C-15A-VCS-Loc-22</v>
      </c>
      <c r="T4800" t="str">
        <f>IFERROR(IF(VLOOKUP(S4800,Bad!$A:$A,1,FALSE)='RAW2'!S4800,"yes","no"),"no")</f>
        <v>no</v>
      </c>
      <c r="U4800" t="str">
        <f>IFERROR(VLOOKUP(F4800,compounds!$A:$B,2,FALSE),"")</f>
        <v>decanal</v>
      </c>
      <c r="V4800" t="str">
        <f>VLOOKUP(B4800,'volatile collection data'!$O:$P,2,FALSE)</f>
        <v>26.apr.22 15</v>
      </c>
    </row>
    <row r="4801" spans="1:22" x14ac:dyDescent="0.2">
      <c r="A4801" t="s">
        <v>402</v>
      </c>
      <c r="B4801" s="1" t="str">
        <f t="shared" si="446"/>
        <v>9C</v>
      </c>
      <c r="C4801">
        <v>15.788</v>
      </c>
      <c r="D4801">
        <f t="shared" si="450"/>
        <v>15.79</v>
      </c>
      <c r="E4801">
        <f>VLOOKUP(D4801,'Peak Combiner'!$A$5:$D$4980,4,FALSE)</f>
        <v>15.77</v>
      </c>
      <c r="F4801">
        <f>IFERROR(VLOOKUP(D4801,rt_comb!$A:$B,2,FALSE),D4801)</f>
        <v>15.79</v>
      </c>
      <c r="G4801">
        <v>1639851</v>
      </c>
      <c r="H4801">
        <f>SUMIFS($G:$G,$E:$E,18.51,'RAW2'!$A:$A,'RAW2'!A4801)</f>
        <v>33228375</v>
      </c>
      <c r="I4801" s="1" t="str">
        <f>VLOOKUP(A4801,'volatile collection data'!$G$6:$H$69,2,FALSE)</f>
        <v>C</v>
      </c>
      <c r="J4801" s="1">
        <f>VLOOKUP(A4801,'volatile collection data'!$G$6:$I$69,3,FALSE)</f>
        <v>9</v>
      </c>
      <c r="K4801" s="1" t="str">
        <f>VLOOKUP(A4801,'volatile collection data'!$G$6:$N$69,8,FALSE)</f>
        <v>15A</v>
      </c>
      <c r="L4801" s="1">
        <f>VLOOKUP(A4801,'volatile collection data'!$G$6:$J$69,4,FALSE)</f>
        <v>4.21</v>
      </c>
      <c r="M4801" s="1">
        <f>VLOOKUP($A4801,'volatile collection data'!$G$6:$M$69,6,FALSE)</f>
        <v>10</v>
      </c>
      <c r="N4801" s="1">
        <f>VLOOKUP($A4801,'volatile collection data'!$G$6:$M$69,7,FALSE)</f>
        <v>4.21</v>
      </c>
      <c r="O4801" s="1">
        <f>VLOOKUP(A4801,'volatile collection data'!$G$6:$K$69,5,FALSE)</f>
        <v>1</v>
      </c>
      <c r="P4801" s="1" t="str">
        <f t="shared" si="447"/>
        <v>9C</v>
      </c>
      <c r="Q4801">
        <f t="shared" si="451"/>
        <v>5.8611548362312006E-2</v>
      </c>
      <c r="R4801" t="str">
        <f t="shared" si="448"/>
        <v>15A_1-C&amp;4.21%4.21@10</v>
      </c>
      <c r="S4801" t="str">
        <f t="shared" si="449"/>
        <v>9C-15A-VCS-Loc-22</v>
      </c>
      <c r="T4801" t="str">
        <f>IFERROR(IF(VLOOKUP(S4801,Bad!$A:$A,1,FALSE)='RAW2'!S4801,"yes","no"),"no")</f>
        <v>no</v>
      </c>
      <c r="U4801" t="str">
        <f>IFERROR(VLOOKUP(F4801,compounds!$A:$B,2,FALSE),"")</f>
        <v/>
      </c>
      <c r="V4801" t="str">
        <f>VLOOKUP(B4801,'volatile collection data'!$O:$P,2,FALSE)</f>
        <v>26.apr.22 15</v>
      </c>
    </row>
    <row r="4802" spans="1:22" x14ac:dyDescent="0.2">
      <c r="A4802" t="s">
        <v>402</v>
      </c>
      <c r="B4802" s="1" t="str">
        <f t="shared" si="446"/>
        <v>9C</v>
      </c>
      <c r="C4802">
        <v>16.446000000000002</v>
      </c>
      <c r="D4802">
        <f t="shared" si="450"/>
        <v>16.45</v>
      </c>
      <c r="E4802">
        <f>VLOOKUP(D4802,'Peak Combiner'!$A$5:$D$4980,4,FALSE)</f>
        <v>16.440000000000001</v>
      </c>
      <c r="F4802">
        <f>IFERROR(VLOOKUP(D4802,rt_comb!$A:$B,2,FALSE),D4802)</f>
        <v>16.45</v>
      </c>
      <c r="G4802">
        <v>12964319</v>
      </c>
      <c r="H4802">
        <f>SUMIFS($G:$G,$E:$E,18.51,'RAW2'!$A:$A,'RAW2'!A4802)</f>
        <v>33228375</v>
      </c>
      <c r="I4802" s="1" t="str">
        <f>VLOOKUP(A4802,'volatile collection data'!$G$6:$H$69,2,FALSE)</f>
        <v>C</v>
      </c>
      <c r="J4802" s="1">
        <f>VLOOKUP(A4802,'volatile collection data'!$G$6:$I$69,3,FALSE)</f>
        <v>9</v>
      </c>
      <c r="K4802" s="1" t="str">
        <f>VLOOKUP(A4802,'volatile collection data'!$G$6:$N$69,8,FALSE)</f>
        <v>15A</v>
      </c>
      <c r="L4802" s="1">
        <f>VLOOKUP(A4802,'volatile collection data'!$G$6:$J$69,4,FALSE)</f>
        <v>4.21</v>
      </c>
      <c r="M4802" s="1">
        <f>VLOOKUP($A4802,'volatile collection data'!$G$6:$M$69,6,FALSE)</f>
        <v>10</v>
      </c>
      <c r="N4802" s="1">
        <f>VLOOKUP($A4802,'volatile collection data'!$G$6:$M$69,7,FALSE)</f>
        <v>4.21</v>
      </c>
      <c r="O4802" s="1">
        <f>VLOOKUP(A4802,'volatile collection data'!$G$6:$K$69,5,FALSE)</f>
        <v>1</v>
      </c>
      <c r="P4802" s="1" t="str">
        <f t="shared" si="447"/>
        <v>9C</v>
      </c>
      <c r="Q4802">
        <f t="shared" si="451"/>
        <v>0.46337064163325842</v>
      </c>
      <c r="R4802" t="str">
        <f t="shared" si="448"/>
        <v>15A_1-C&amp;4.21%4.21@10</v>
      </c>
      <c r="S4802" t="str">
        <f t="shared" si="449"/>
        <v>9C-15A-VCS-Loc-22</v>
      </c>
      <c r="T4802" t="str">
        <f>IFERROR(IF(VLOOKUP(S4802,Bad!$A:$A,1,FALSE)='RAW2'!S4802,"yes","no"),"no")</f>
        <v>no</v>
      </c>
      <c r="U4802" t="str">
        <f>IFERROR(VLOOKUP(F4802,compounds!$A:$B,2,FALSE),"")</f>
        <v/>
      </c>
      <c r="V4802" t="str">
        <f>VLOOKUP(B4802,'volatile collection data'!$O:$P,2,FALSE)</f>
        <v>26.apr.22 15</v>
      </c>
    </row>
    <row r="4803" spans="1:22" x14ac:dyDescent="0.2">
      <c r="A4803" t="s">
        <v>402</v>
      </c>
      <c r="B4803" s="1" t="str">
        <f t="shared" ref="B4803:B4866" si="452">LEFT(A4803,FIND("-",A4803)-1)</f>
        <v>9C</v>
      </c>
      <c r="C4803">
        <v>18.518000000000001</v>
      </c>
      <c r="D4803">
        <f t="shared" si="450"/>
        <v>18.52</v>
      </c>
      <c r="E4803">
        <f>VLOOKUP(D4803,'Peak Combiner'!$A$5:$D$4980,4,FALSE)</f>
        <v>18.510000000000002</v>
      </c>
      <c r="F4803">
        <f>IFERROR(VLOOKUP(D4803,rt_comb!$A:$B,2,FALSE),D4803)</f>
        <v>18.52</v>
      </c>
      <c r="G4803">
        <v>33228375</v>
      </c>
      <c r="H4803">
        <f>SUMIFS($G:$G,$E:$E,18.51,'RAW2'!$A:$A,'RAW2'!A4803)</f>
        <v>33228375</v>
      </c>
      <c r="I4803" s="1" t="str">
        <f>VLOOKUP(A4803,'volatile collection data'!$G$6:$H$69,2,FALSE)</f>
        <v>C</v>
      </c>
      <c r="J4803" s="1">
        <f>VLOOKUP(A4803,'volatile collection data'!$G$6:$I$69,3,FALSE)</f>
        <v>9</v>
      </c>
      <c r="K4803" s="1" t="str">
        <f>VLOOKUP(A4803,'volatile collection data'!$G$6:$N$69,8,FALSE)</f>
        <v>15A</v>
      </c>
      <c r="L4803" s="1">
        <f>VLOOKUP(A4803,'volatile collection data'!$G$6:$J$69,4,FALSE)</f>
        <v>4.21</v>
      </c>
      <c r="M4803" s="1">
        <f>VLOOKUP($A4803,'volatile collection data'!$G$6:$M$69,6,FALSE)</f>
        <v>10</v>
      </c>
      <c r="N4803" s="1">
        <f>VLOOKUP($A4803,'volatile collection data'!$G$6:$M$69,7,FALSE)</f>
        <v>4.21</v>
      </c>
      <c r="O4803" s="1">
        <f>VLOOKUP(A4803,'volatile collection data'!$G$6:$K$69,5,FALSE)</f>
        <v>1</v>
      </c>
      <c r="P4803" s="1" t="str">
        <f t="shared" ref="P4803:P4866" si="453">J4803&amp;I4803</f>
        <v>9C</v>
      </c>
      <c r="Q4803">
        <f t="shared" si="451"/>
        <v>1.1876484560570071</v>
      </c>
      <c r="R4803" t="str">
        <f t="shared" ref="R4803:R4866" si="454">K4803&amp;"_"&amp;O4803&amp;"-"&amp;I4803&amp;"&amp;"&amp;L4803&amp;"%"&amp;N4803&amp;"@"&amp;M4803</f>
        <v>15A_1-C&amp;4.21%4.21@10</v>
      </c>
      <c r="S4803" t="str">
        <f t="shared" ref="S4803:S4866" si="455">A4803</f>
        <v>9C-15A-VCS-Loc-22</v>
      </c>
      <c r="T4803" t="str">
        <f>IFERROR(IF(VLOOKUP(S4803,Bad!$A:$A,1,FALSE)='RAW2'!S4803,"yes","no"),"no")</f>
        <v>no</v>
      </c>
      <c r="U4803" t="str">
        <f>IFERROR(VLOOKUP(F4803,compounds!$A:$B,2,FALSE),"")</f>
        <v>standard</v>
      </c>
      <c r="V4803" t="str">
        <f>VLOOKUP(B4803,'volatile collection data'!$O:$P,2,FALSE)</f>
        <v>26.apr.22 15</v>
      </c>
    </row>
    <row r="4804" spans="1:22" x14ac:dyDescent="0.2">
      <c r="A4804" t="s">
        <v>402</v>
      </c>
      <c r="B4804" s="1" t="str">
        <f t="shared" si="452"/>
        <v>9C</v>
      </c>
      <c r="C4804">
        <v>21.321000000000002</v>
      </c>
      <c r="D4804">
        <f t="shared" si="450"/>
        <v>21.32</v>
      </c>
      <c r="E4804">
        <f>VLOOKUP(D4804,'Peak Combiner'!$A$5:$D$4980,4,FALSE)</f>
        <v>21.28</v>
      </c>
      <c r="F4804">
        <f>IFERROR(VLOOKUP(D4804,rt_comb!$A:$B,2,FALSE),D4804)</f>
        <v>21.32</v>
      </c>
      <c r="G4804">
        <v>18351406</v>
      </c>
      <c r="H4804">
        <f>SUMIFS($G:$G,$E:$E,18.51,'RAW2'!$A:$A,'RAW2'!A4804)</f>
        <v>33228375</v>
      </c>
      <c r="I4804" s="1" t="str">
        <f>VLOOKUP(A4804,'volatile collection data'!$G$6:$H$69,2,FALSE)</f>
        <v>C</v>
      </c>
      <c r="J4804" s="1">
        <f>VLOOKUP(A4804,'volatile collection data'!$G$6:$I$69,3,FALSE)</f>
        <v>9</v>
      </c>
      <c r="K4804" s="1" t="str">
        <f>VLOOKUP(A4804,'volatile collection data'!$G$6:$N$69,8,FALSE)</f>
        <v>15A</v>
      </c>
      <c r="L4804" s="1">
        <f>VLOOKUP(A4804,'volatile collection data'!$G$6:$J$69,4,FALSE)</f>
        <v>4.21</v>
      </c>
      <c r="M4804" s="1">
        <f>VLOOKUP($A4804,'volatile collection data'!$G$6:$M$69,6,FALSE)</f>
        <v>10</v>
      </c>
      <c r="N4804" s="1">
        <f>VLOOKUP($A4804,'volatile collection data'!$G$6:$M$69,7,FALSE)</f>
        <v>4.21</v>
      </c>
      <c r="O4804" s="1">
        <f>VLOOKUP(A4804,'volatile collection data'!$G$6:$K$69,5,FALSE)</f>
        <v>1</v>
      </c>
      <c r="P4804" s="1" t="str">
        <f t="shared" si="453"/>
        <v>9C</v>
      </c>
      <c r="Q4804">
        <f t="shared" si="451"/>
        <v>0.65591588521482913</v>
      </c>
      <c r="R4804" t="str">
        <f t="shared" si="454"/>
        <v>15A_1-C&amp;4.21%4.21@10</v>
      </c>
      <c r="S4804" t="str">
        <f t="shared" si="455"/>
        <v>9C-15A-VCS-Loc-22</v>
      </c>
      <c r="T4804" t="str">
        <f>IFERROR(IF(VLOOKUP(S4804,Bad!$A:$A,1,FALSE)='RAW2'!S4804,"yes","no"),"no")</f>
        <v>no</v>
      </c>
      <c r="U4804" t="str">
        <f>IFERROR(VLOOKUP(F4804,compounds!$A:$B,2,FALSE),"")</f>
        <v/>
      </c>
      <c r="V4804" t="str">
        <f>VLOOKUP(B4804,'volatile collection data'!$O:$P,2,FALSE)</f>
        <v>26.apr.22 15</v>
      </c>
    </row>
    <row r="4805" spans="1:22" x14ac:dyDescent="0.2">
      <c r="A4805" t="s">
        <v>402</v>
      </c>
      <c r="B4805" s="1" t="str">
        <f t="shared" si="452"/>
        <v>9C</v>
      </c>
      <c r="C4805">
        <v>23.341999999999999</v>
      </c>
      <c r="D4805">
        <f t="shared" si="450"/>
        <v>23.34</v>
      </c>
      <c r="E4805">
        <f>VLOOKUP(D4805,'Peak Combiner'!$A$5:$D$4980,4,FALSE)</f>
        <v>23.32</v>
      </c>
      <c r="F4805">
        <f>IFERROR(VLOOKUP(D4805,rt_comb!$A:$B,2,FALSE),D4805)</f>
        <v>23.34</v>
      </c>
      <c r="G4805">
        <v>962597</v>
      </c>
      <c r="H4805">
        <f>SUMIFS($G:$G,$E:$E,18.51,'RAW2'!$A:$A,'RAW2'!A4805)</f>
        <v>33228375</v>
      </c>
      <c r="I4805" s="1" t="str">
        <f>VLOOKUP(A4805,'volatile collection data'!$G$6:$H$69,2,FALSE)</f>
        <v>C</v>
      </c>
      <c r="J4805" s="1">
        <f>VLOOKUP(A4805,'volatile collection data'!$G$6:$I$69,3,FALSE)</f>
        <v>9</v>
      </c>
      <c r="K4805" s="1" t="str">
        <f>VLOOKUP(A4805,'volatile collection data'!$G$6:$N$69,8,FALSE)</f>
        <v>15A</v>
      </c>
      <c r="L4805" s="1">
        <f>VLOOKUP(A4805,'volatile collection data'!$G$6:$J$69,4,FALSE)</f>
        <v>4.21</v>
      </c>
      <c r="M4805" s="1">
        <f>VLOOKUP($A4805,'volatile collection data'!$G$6:$M$69,6,FALSE)</f>
        <v>10</v>
      </c>
      <c r="N4805" s="1">
        <f>VLOOKUP($A4805,'volatile collection data'!$G$6:$M$69,7,FALSE)</f>
        <v>4.21</v>
      </c>
      <c r="O4805" s="1">
        <f>VLOOKUP(A4805,'volatile collection data'!$G$6:$K$69,5,FALSE)</f>
        <v>1</v>
      </c>
      <c r="P4805" s="1" t="str">
        <f t="shared" si="453"/>
        <v>9C</v>
      </c>
      <c r="Q4805">
        <f t="shared" si="451"/>
        <v>3.4405138405206599E-2</v>
      </c>
      <c r="R4805" t="str">
        <f t="shared" si="454"/>
        <v>15A_1-C&amp;4.21%4.21@10</v>
      </c>
      <c r="S4805" t="str">
        <f t="shared" si="455"/>
        <v>9C-15A-VCS-Loc-22</v>
      </c>
      <c r="T4805" t="str">
        <f>IFERROR(IF(VLOOKUP(S4805,Bad!$A:$A,1,FALSE)='RAW2'!S4805,"yes","no"),"no")</f>
        <v>no</v>
      </c>
      <c r="U4805" t="str">
        <f>IFERROR(VLOOKUP(F4805,compounds!$A:$B,2,FALSE),"")</f>
        <v/>
      </c>
      <c r="V4805" t="str">
        <f>VLOOKUP(B4805,'volatile collection data'!$O:$P,2,FALSE)</f>
        <v>26.apr.22 15</v>
      </c>
    </row>
    <row r="4806" spans="1:22" x14ac:dyDescent="0.2">
      <c r="A4806" t="s">
        <v>402</v>
      </c>
      <c r="B4806" s="1" t="str">
        <f t="shared" si="452"/>
        <v>9C</v>
      </c>
      <c r="C4806">
        <v>23.673999999999999</v>
      </c>
      <c r="D4806">
        <f t="shared" si="450"/>
        <v>23.67</v>
      </c>
      <c r="E4806">
        <f>VLOOKUP(D4806,'Peak Combiner'!$A$5:$D$4980,4,FALSE)</f>
        <v>23.67</v>
      </c>
      <c r="F4806">
        <f>IFERROR(VLOOKUP(D4806,rt_comb!$A:$B,2,FALSE),D4806)</f>
        <v>23.67</v>
      </c>
      <c r="G4806">
        <v>1531737</v>
      </c>
      <c r="H4806">
        <f>SUMIFS($G:$G,$E:$E,18.51,'RAW2'!$A:$A,'RAW2'!A4806)</f>
        <v>33228375</v>
      </c>
      <c r="I4806" s="1" t="str">
        <f>VLOOKUP(A4806,'volatile collection data'!$G$6:$H$69,2,FALSE)</f>
        <v>C</v>
      </c>
      <c r="J4806" s="1">
        <f>VLOOKUP(A4806,'volatile collection data'!$G$6:$I$69,3,FALSE)</f>
        <v>9</v>
      </c>
      <c r="K4806" s="1" t="str">
        <f>VLOOKUP(A4806,'volatile collection data'!$G$6:$N$69,8,FALSE)</f>
        <v>15A</v>
      </c>
      <c r="L4806" s="1">
        <f>VLOOKUP(A4806,'volatile collection data'!$G$6:$J$69,4,FALSE)</f>
        <v>4.21</v>
      </c>
      <c r="M4806" s="1">
        <f>VLOOKUP($A4806,'volatile collection data'!$G$6:$M$69,6,FALSE)</f>
        <v>10</v>
      </c>
      <c r="N4806" s="1">
        <f>VLOOKUP($A4806,'volatile collection data'!$G$6:$M$69,7,FALSE)</f>
        <v>4.21</v>
      </c>
      <c r="O4806" s="1">
        <f>VLOOKUP(A4806,'volatile collection data'!$G$6:$K$69,5,FALSE)</f>
        <v>1</v>
      </c>
      <c r="P4806" s="1" t="str">
        <f t="shared" si="453"/>
        <v>9C</v>
      </c>
      <c r="Q4806">
        <f t="shared" si="451"/>
        <v>5.4747338175140735E-2</v>
      </c>
      <c r="R4806" t="str">
        <f t="shared" si="454"/>
        <v>15A_1-C&amp;4.21%4.21@10</v>
      </c>
      <c r="S4806" t="str">
        <f t="shared" si="455"/>
        <v>9C-15A-VCS-Loc-22</v>
      </c>
      <c r="T4806" t="str">
        <f>IFERROR(IF(VLOOKUP(S4806,Bad!$A:$A,1,FALSE)='RAW2'!S4806,"yes","no"),"no")</f>
        <v>no</v>
      </c>
      <c r="U4806" t="str">
        <f>IFERROR(VLOOKUP(F4806,compounds!$A:$B,2,FALSE),"")</f>
        <v>y-cadinene</v>
      </c>
      <c r="V4806" t="str">
        <f>VLOOKUP(B4806,'volatile collection data'!$O:$P,2,FALSE)</f>
        <v>26.apr.22 15</v>
      </c>
    </row>
    <row r="4807" spans="1:22" x14ac:dyDescent="0.2">
      <c r="A4807" t="s">
        <v>402</v>
      </c>
      <c r="B4807" s="1" t="str">
        <f t="shared" si="452"/>
        <v>9C</v>
      </c>
      <c r="C4807">
        <v>23.9</v>
      </c>
      <c r="D4807">
        <f t="shared" si="450"/>
        <v>23.9</v>
      </c>
      <c r="E4807">
        <f>VLOOKUP(D4807,'Peak Combiner'!$A$5:$D$4980,4,FALSE)</f>
        <v>23.89</v>
      </c>
      <c r="F4807">
        <f>IFERROR(VLOOKUP(D4807,rt_comb!$A:$B,2,FALSE),D4807)</f>
        <v>23.9</v>
      </c>
      <c r="G4807">
        <v>1518685</v>
      </c>
      <c r="H4807">
        <f>SUMIFS($G:$G,$E:$E,18.51,'RAW2'!$A:$A,'RAW2'!A4807)</f>
        <v>33228375</v>
      </c>
      <c r="I4807" s="1" t="str">
        <f>VLOOKUP(A4807,'volatile collection data'!$G$6:$H$69,2,FALSE)</f>
        <v>C</v>
      </c>
      <c r="J4807" s="1">
        <f>VLOOKUP(A4807,'volatile collection data'!$G$6:$I$69,3,FALSE)</f>
        <v>9</v>
      </c>
      <c r="K4807" s="1" t="str">
        <f>VLOOKUP(A4807,'volatile collection data'!$G$6:$N$69,8,FALSE)</f>
        <v>15A</v>
      </c>
      <c r="L4807" s="1">
        <f>VLOOKUP(A4807,'volatile collection data'!$G$6:$J$69,4,FALSE)</f>
        <v>4.21</v>
      </c>
      <c r="M4807" s="1">
        <f>VLOOKUP($A4807,'volatile collection data'!$G$6:$M$69,6,FALSE)</f>
        <v>10</v>
      </c>
      <c r="N4807" s="1">
        <f>VLOOKUP($A4807,'volatile collection data'!$G$6:$M$69,7,FALSE)</f>
        <v>4.21</v>
      </c>
      <c r="O4807" s="1">
        <f>VLOOKUP(A4807,'volatile collection data'!$G$6:$K$69,5,FALSE)</f>
        <v>1</v>
      </c>
      <c r="P4807" s="1" t="str">
        <f t="shared" si="453"/>
        <v>9C</v>
      </c>
      <c r="Q4807">
        <f t="shared" si="451"/>
        <v>5.428083363953054E-2</v>
      </c>
      <c r="R4807" t="str">
        <f t="shared" si="454"/>
        <v>15A_1-C&amp;4.21%4.21@10</v>
      </c>
      <c r="S4807" t="str">
        <f t="shared" si="455"/>
        <v>9C-15A-VCS-Loc-22</v>
      </c>
      <c r="T4807" t="str">
        <f>IFERROR(IF(VLOOKUP(S4807,Bad!$A:$A,1,FALSE)='RAW2'!S4807,"yes","no"),"no")</f>
        <v>no</v>
      </c>
      <c r="U4807" t="str">
        <f>IFERROR(VLOOKUP(F4807,compounds!$A:$B,2,FALSE),"")</f>
        <v/>
      </c>
      <c r="V4807" t="str">
        <f>VLOOKUP(B4807,'volatile collection data'!$O:$P,2,FALSE)</f>
        <v>26.apr.22 15</v>
      </c>
    </row>
    <row r="4808" spans="1:22" x14ac:dyDescent="0.2">
      <c r="A4808" t="s">
        <v>402</v>
      </c>
      <c r="B4808" s="1" t="str">
        <f t="shared" si="452"/>
        <v>9C</v>
      </c>
      <c r="C4808">
        <v>25.29</v>
      </c>
      <c r="D4808">
        <f t="shared" si="450"/>
        <v>25.29</v>
      </c>
      <c r="E4808">
        <f>VLOOKUP(D4808,'Peak Combiner'!$A$5:$D$4980,4,FALSE)</f>
        <v>25.28</v>
      </c>
      <c r="F4808">
        <f>IFERROR(VLOOKUP(D4808,rt_comb!$A:$B,2,FALSE),D4808)</f>
        <v>25.29</v>
      </c>
      <c r="G4808">
        <v>1947974</v>
      </c>
      <c r="H4808">
        <f>SUMIFS($G:$G,$E:$E,18.51,'RAW2'!$A:$A,'RAW2'!A4808)</f>
        <v>33228375</v>
      </c>
      <c r="I4808" s="1" t="str">
        <f>VLOOKUP(A4808,'volatile collection data'!$G$6:$H$69,2,FALSE)</f>
        <v>C</v>
      </c>
      <c r="J4808" s="1">
        <f>VLOOKUP(A4808,'volatile collection data'!$G$6:$I$69,3,FALSE)</f>
        <v>9</v>
      </c>
      <c r="K4808" s="1" t="str">
        <f>VLOOKUP(A4808,'volatile collection data'!$G$6:$N$69,8,FALSE)</f>
        <v>15A</v>
      </c>
      <c r="L4808" s="1">
        <f>VLOOKUP(A4808,'volatile collection data'!$G$6:$J$69,4,FALSE)</f>
        <v>4.21</v>
      </c>
      <c r="M4808" s="1">
        <f>VLOOKUP($A4808,'volatile collection data'!$G$6:$M$69,6,FALSE)</f>
        <v>10</v>
      </c>
      <c r="N4808" s="1">
        <f>VLOOKUP($A4808,'volatile collection data'!$G$6:$M$69,7,FALSE)</f>
        <v>4.21</v>
      </c>
      <c r="O4808" s="1">
        <f>VLOOKUP(A4808,'volatile collection data'!$G$6:$K$69,5,FALSE)</f>
        <v>1</v>
      </c>
      <c r="P4808" s="1" t="str">
        <f t="shared" si="453"/>
        <v>9C</v>
      </c>
      <c r="Q4808">
        <f t="shared" si="451"/>
        <v>6.962447948595718E-2</v>
      </c>
      <c r="R4808" t="str">
        <f t="shared" si="454"/>
        <v>15A_1-C&amp;4.21%4.21@10</v>
      </c>
      <c r="S4808" t="str">
        <f t="shared" si="455"/>
        <v>9C-15A-VCS-Loc-22</v>
      </c>
      <c r="T4808" t="str">
        <f>IFERROR(IF(VLOOKUP(S4808,Bad!$A:$A,1,FALSE)='RAW2'!S4808,"yes","no"),"no")</f>
        <v>no</v>
      </c>
      <c r="U4808" t="str">
        <f>IFERROR(VLOOKUP(F4808,compounds!$A:$B,2,FALSE),"")</f>
        <v/>
      </c>
      <c r="V4808" t="str">
        <f>VLOOKUP(B4808,'volatile collection data'!$O:$P,2,FALSE)</f>
        <v>26.apr.22 15</v>
      </c>
    </row>
    <row r="4809" spans="1:22" x14ac:dyDescent="0.2">
      <c r="A4809" t="s">
        <v>402</v>
      </c>
      <c r="B4809" s="1" t="str">
        <f t="shared" si="452"/>
        <v>9C</v>
      </c>
      <c r="C4809">
        <v>26.635999999999999</v>
      </c>
      <c r="D4809">
        <f t="shared" si="450"/>
        <v>26.64</v>
      </c>
      <c r="E4809">
        <f>VLOOKUP(D4809,'Peak Combiner'!$A$5:$D$4980,4,FALSE)</f>
        <v>26.62</v>
      </c>
      <c r="F4809">
        <f>IFERROR(VLOOKUP(D4809,rt_comb!$A:$B,2,FALSE),D4809)</f>
        <v>26.64</v>
      </c>
      <c r="G4809">
        <v>4327982</v>
      </c>
      <c r="H4809">
        <f>SUMIFS($G:$G,$E:$E,18.51,'RAW2'!$A:$A,'RAW2'!A4809)</f>
        <v>33228375</v>
      </c>
      <c r="I4809" s="1" t="str">
        <f>VLOOKUP(A4809,'volatile collection data'!$G$6:$H$69,2,FALSE)</f>
        <v>C</v>
      </c>
      <c r="J4809" s="1">
        <f>VLOOKUP(A4809,'volatile collection data'!$G$6:$I$69,3,FALSE)</f>
        <v>9</v>
      </c>
      <c r="K4809" s="1" t="str">
        <f>VLOOKUP(A4809,'volatile collection data'!$G$6:$N$69,8,FALSE)</f>
        <v>15A</v>
      </c>
      <c r="L4809" s="1">
        <f>VLOOKUP(A4809,'volatile collection data'!$G$6:$J$69,4,FALSE)</f>
        <v>4.21</v>
      </c>
      <c r="M4809" s="1">
        <f>VLOOKUP($A4809,'volatile collection data'!$G$6:$M$69,6,FALSE)</f>
        <v>10</v>
      </c>
      <c r="N4809" s="1">
        <f>VLOOKUP($A4809,'volatile collection data'!$G$6:$M$69,7,FALSE)</f>
        <v>4.21</v>
      </c>
      <c r="O4809" s="1">
        <f>VLOOKUP(A4809,'volatile collection data'!$G$6:$K$69,5,FALSE)</f>
        <v>1</v>
      </c>
      <c r="P4809" s="1" t="str">
        <f t="shared" si="453"/>
        <v>9C</v>
      </c>
      <c r="Q4809">
        <f t="shared" si="451"/>
        <v>0.154690716598164</v>
      </c>
      <c r="R4809" t="str">
        <f t="shared" si="454"/>
        <v>15A_1-C&amp;4.21%4.21@10</v>
      </c>
      <c r="S4809" t="str">
        <f t="shared" si="455"/>
        <v>9C-15A-VCS-Loc-22</v>
      </c>
      <c r="T4809" t="str">
        <f>IFERROR(IF(VLOOKUP(S4809,Bad!$A:$A,1,FALSE)='RAW2'!S4809,"yes","no"),"no")</f>
        <v>no</v>
      </c>
      <c r="U4809" t="str">
        <f>IFERROR(VLOOKUP(F4809,compounds!$A:$B,2,FALSE),"")</f>
        <v/>
      </c>
      <c r="V4809" t="str">
        <f>VLOOKUP(B4809,'volatile collection data'!$O:$P,2,FALSE)</f>
        <v>26.apr.22 15</v>
      </c>
    </row>
    <row r="4810" spans="1:22" x14ac:dyDescent="0.2">
      <c r="A4810" t="s">
        <v>402</v>
      </c>
      <c r="B4810" s="1" t="str">
        <f t="shared" si="452"/>
        <v>9C</v>
      </c>
      <c r="C4810">
        <v>29.035</v>
      </c>
      <c r="D4810">
        <f t="shared" si="450"/>
        <v>29.04</v>
      </c>
      <c r="E4810">
        <f>VLOOKUP(D4810,'Peak Combiner'!$A$5:$D$4980,4,FALSE)</f>
        <v>29.04</v>
      </c>
      <c r="F4810">
        <f>IFERROR(VLOOKUP(D4810,rt_comb!$A:$B,2,FALSE),D4810)</f>
        <v>29.04</v>
      </c>
      <c r="G4810">
        <v>2987093</v>
      </c>
      <c r="H4810">
        <f>SUMIFS($G:$G,$E:$E,18.51,'RAW2'!$A:$A,'RAW2'!A4810)</f>
        <v>33228375</v>
      </c>
      <c r="I4810" s="1" t="str">
        <f>VLOOKUP(A4810,'volatile collection data'!$G$6:$H$69,2,FALSE)</f>
        <v>C</v>
      </c>
      <c r="J4810" s="1">
        <f>VLOOKUP(A4810,'volatile collection data'!$G$6:$I$69,3,FALSE)</f>
        <v>9</v>
      </c>
      <c r="K4810" s="1" t="str">
        <f>VLOOKUP(A4810,'volatile collection data'!$G$6:$N$69,8,FALSE)</f>
        <v>15A</v>
      </c>
      <c r="L4810" s="1">
        <f>VLOOKUP(A4810,'volatile collection data'!$G$6:$J$69,4,FALSE)</f>
        <v>4.21</v>
      </c>
      <c r="M4810" s="1">
        <f>VLOOKUP($A4810,'volatile collection data'!$G$6:$M$69,6,FALSE)</f>
        <v>10</v>
      </c>
      <c r="N4810" s="1">
        <f>VLOOKUP($A4810,'volatile collection data'!$G$6:$M$69,7,FALSE)</f>
        <v>4.21</v>
      </c>
      <c r="O4810" s="1">
        <f>VLOOKUP(A4810,'volatile collection data'!$G$6:$K$69,5,FALSE)</f>
        <v>1</v>
      </c>
      <c r="P4810" s="1" t="str">
        <f t="shared" si="453"/>
        <v>9C</v>
      </c>
      <c r="Q4810">
        <f t="shared" si="451"/>
        <v>0.10676466693146125</v>
      </c>
      <c r="R4810" t="str">
        <f t="shared" si="454"/>
        <v>15A_1-C&amp;4.21%4.21@10</v>
      </c>
      <c r="S4810" t="str">
        <f t="shared" si="455"/>
        <v>9C-15A-VCS-Loc-22</v>
      </c>
      <c r="T4810" t="str">
        <f>IFERROR(IF(VLOOKUP(S4810,Bad!$A:$A,1,FALSE)='RAW2'!S4810,"yes","no"),"no")</f>
        <v>no</v>
      </c>
      <c r="U4810" t="str">
        <f>IFERROR(VLOOKUP(F4810,compounds!$A:$B,2,FALSE),"")</f>
        <v/>
      </c>
      <c r="V4810" t="str">
        <f>VLOOKUP(B4810,'volatile collection data'!$O:$P,2,FALSE)</f>
        <v>26.apr.22 15</v>
      </c>
    </row>
    <row r="4811" spans="1:22" x14ac:dyDescent="0.2">
      <c r="A4811" t="s">
        <v>402</v>
      </c>
      <c r="B4811" s="1" t="str">
        <f t="shared" si="452"/>
        <v>9C</v>
      </c>
      <c r="C4811">
        <v>30.962</v>
      </c>
      <c r="D4811">
        <f t="shared" si="450"/>
        <v>30.96</v>
      </c>
      <c r="E4811">
        <f>VLOOKUP(D4811,'Peak Combiner'!$A$5:$D$4980,4,FALSE)</f>
        <v>30.94</v>
      </c>
      <c r="F4811">
        <f>IFERROR(VLOOKUP(D4811,rt_comb!$A:$B,2,FALSE),D4811)</f>
        <v>30.96</v>
      </c>
      <c r="G4811">
        <v>2917429</v>
      </c>
      <c r="H4811">
        <f>SUMIFS($G:$G,$E:$E,18.51,'RAW2'!$A:$A,'RAW2'!A4811)</f>
        <v>33228375</v>
      </c>
      <c r="I4811" s="1" t="str">
        <f>VLOOKUP(A4811,'volatile collection data'!$G$6:$H$69,2,FALSE)</f>
        <v>C</v>
      </c>
      <c r="J4811" s="1">
        <f>VLOOKUP(A4811,'volatile collection data'!$G$6:$I$69,3,FALSE)</f>
        <v>9</v>
      </c>
      <c r="K4811" s="1" t="str">
        <f>VLOOKUP(A4811,'volatile collection data'!$G$6:$N$69,8,FALSE)</f>
        <v>15A</v>
      </c>
      <c r="L4811" s="1">
        <f>VLOOKUP(A4811,'volatile collection data'!$G$6:$J$69,4,FALSE)</f>
        <v>4.21</v>
      </c>
      <c r="M4811" s="1">
        <f>VLOOKUP($A4811,'volatile collection data'!$G$6:$M$69,6,FALSE)</f>
        <v>10</v>
      </c>
      <c r="N4811" s="1">
        <f>VLOOKUP($A4811,'volatile collection data'!$G$6:$M$69,7,FALSE)</f>
        <v>4.21</v>
      </c>
      <c r="O4811" s="1">
        <f>VLOOKUP(A4811,'volatile collection data'!$G$6:$K$69,5,FALSE)</f>
        <v>1</v>
      </c>
      <c r="P4811" s="1" t="str">
        <f t="shared" si="453"/>
        <v>9C</v>
      </c>
      <c r="Q4811">
        <f t="shared" si="451"/>
        <v>0.10427473650173801</v>
      </c>
      <c r="R4811" t="str">
        <f t="shared" si="454"/>
        <v>15A_1-C&amp;4.21%4.21@10</v>
      </c>
      <c r="S4811" t="str">
        <f t="shared" si="455"/>
        <v>9C-15A-VCS-Loc-22</v>
      </c>
      <c r="T4811" t="str">
        <f>IFERROR(IF(VLOOKUP(S4811,Bad!$A:$A,1,FALSE)='RAW2'!S4811,"yes","no"),"no")</f>
        <v>no</v>
      </c>
      <c r="U4811" t="str">
        <f>IFERROR(VLOOKUP(F4811,compounds!$A:$B,2,FALSE),"")</f>
        <v/>
      </c>
      <c r="V4811" t="str">
        <f>VLOOKUP(B4811,'volatile collection data'!$O:$P,2,FALSE)</f>
        <v>26.apr.22 15</v>
      </c>
    </row>
    <row r="4812" spans="1:22" x14ac:dyDescent="0.2">
      <c r="A4812" t="s">
        <v>402</v>
      </c>
      <c r="B4812" s="1" t="str">
        <f t="shared" si="452"/>
        <v>9C</v>
      </c>
      <c r="C4812">
        <v>31.751999999999999</v>
      </c>
      <c r="D4812">
        <f t="shared" si="450"/>
        <v>31.75</v>
      </c>
      <c r="E4812">
        <f>VLOOKUP(D4812,'Peak Combiner'!$A$5:$D$4980,4,FALSE)</f>
        <v>31.73</v>
      </c>
      <c r="F4812">
        <f>IFERROR(VLOOKUP(D4812,rt_comb!$A:$B,2,FALSE),D4812)</f>
        <v>31.75</v>
      </c>
      <c r="G4812">
        <v>4720824</v>
      </c>
      <c r="H4812">
        <f>SUMIFS($G:$G,$E:$E,18.51,'RAW2'!$A:$A,'RAW2'!A4812)</f>
        <v>33228375</v>
      </c>
      <c r="I4812" s="1" t="str">
        <f>VLOOKUP(A4812,'volatile collection data'!$G$6:$H$69,2,FALSE)</f>
        <v>C</v>
      </c>
      <c r="J4812" s="1">
        <f>VLOOKUP(A4812,'volatile collection data'!$G$6:$I$69,3,FALSE)</f>
        <v>9</v>
      </c>
      <c r="K4812" s="1" t="str">
        <f>VLOOKUP(A4812,'volatile collection data'!$G$6:$N$69,8,FALSE)</f>
        <v>15A</v>
      </c>
      <c r="L4812" s="1">
        <f>VLOOKUP(A4812,'volatile collection data'!$G$6:$J$69,4,FALSE)</f>
        <v>4.21</v>
      </c>
      <c r="M4812" s="1">
        <f>VLOOKUP($A4812,'volatile collection data'!$G$6:$M$69,6,FALSE)</f>
        <v>10</v>
      </c>
      <c r="N4812" s="1">
        <f>VLOOKUP($A4812,'volatile collection data'!$G$6:$M$69,7,FALSE)</f>
        <v>4.21</v>
      </c>
      <c r="O4812" s="1">
        <f>VLOOKUP(A4812,'volatile collection data'!$G$6:$K$69,5,FALSE)</f>
        <v>1</v>
      </c>
      <c r="P4812" s="1" t="str">
        <f t="shared" si="453"/>
        <v>9C</v>
      </c>
      <c r="Q4812">
        <f t="shared" si="451"/>
        <v>0.16873167390571656</v>
      </c>
      <c r="R4812" t="str">
        <f t="shared" si="454"/>
        <v>15A_1-C&amp;4.21%4.21@10</v>
      </c>
      <c r="S4812" t="str">
        <f t="shared" si="455"/>
        <v>9C-15A-VCS-Loc-22</v>
      </c>
      <c r="T4812" t="str">
        <f>IFERROR(IF(VLOOKUP(S4812,Bad!$A:$A,1,FALSE)='RAW2'!S4812,"yes","no"),"no")</f>
        <v>no</v>
      </c>
      <c r="U4812" t="str">
        <f>IFERROR(VLOOKUP(F4812,compounds!$A:$B,2,FALSE),"")</f>
        <v/>
      </c>
      <c r="V4812" t="str">
        <f>VLOOKUP(B4812,'volatile collection data'!$O:$P,2,FALSE)</f>
        <v>26.apr.22 15</v>
      </c>
    </row>
    <row r="4813" spans="1:22" x14ac:dyDescent="0.2">
      <c r="A4813" t="s">
        <v>402</v>
      </c>
      <c r="B4813" s="1" t="str">
        <f t="shared" si="452"/>
        <v>9C</v>
      </c>
      <c r="C4813">
        <v>34.942</v>
      </c>
      <c r="D4813">
        <f t="shared" si="450"/>
        <v>34.94</v>
      </c>
      <c r="E4813">
        <f>VLOOKUP(D4813,'Peak Combiner'!$A$5:$D$4980,4,FALSE)</f>
        <v>34.86</v>
      </c>
      <c r="F4813">
        <f>IFERROR(VLOOKUP(D4813,rt_comb!$A:$B,2,FALSE),D4813)</f>
        <v>34.94</v>
      </c>
      <c r="G4813">
        <v>2079087</v>
      </c>
      <c r="H4813">
        <f>SUMIFS($G:$G,$E:$E,18.51,'RAW2'!$A:$A,'RAW2'!A4813)</f>
        <v>33228375</v>
      </c>
      <c r="I4813" s="1" t="str">
        <f>VLOOKUP(A4813,'volatile collection data'!$G$6:$H$69,2,FALSE)</f>
        <v>C</v>
      </c>
      <c r="J4813" s="1">
        <f>VLOOKUP(A4813,'volatile collection data'!$G$6:$I$69,3,FALSE)</f>
        <v>9</v>
      </c>
      <c r="K4813" s="1" t="str">
        <f>VLOOKUP(A4813,'volatile collection data'!$G$6:$N$69,8,FALSE)</f>
        <v>15A</v>
      </c>
      <c r="L4813" s="1">
        <f>VLOOKUP(A4813,'volatile collection data'!$G$6:$J$69,4,FALSE)</f>
        <v>4.21</v>
      </c>
      <c r="M4813" s="1">
        <f>VLOOKUP($A4813,'volatile collection data'!$G$6:$M$69,6,FALSE)</f>
        <v>10</v>
      </c>
      <c r="N4813" s="1">
        <f>VLOOKUP($A4813,'volatile collection data'!$G$6:$M$69,7,FALSE)</f>
        <v>4.21</v>
      </c>
      <c r="O4813" s="1">
        <f>VLOOKUP(A4813,'volatile collection data'!$G$6:$K$69,5,FALSE)</f>
        <v>1</v>
      </c>
      <c r="P4813" s="1" t="str">
        <f t="shared" si="453"/>
        <v>9C</v>
      </c>
      <c r="Q4813">
        <f t="shared" si="451"/>
        <v>7.431071984586049E-2</v>
      </c>
      <c r="R4813" t="str">
        <f t="shared" si="454"/>
        <v>15A_1-C&amp;4.21%4.21@10</v>
      </c>
      <c r="S4813" t="str">
        <f t="shared" si="455"/>
        <v>9C-15A-VCS-Loc-22</v>
      </c>
      <c r="T4813" t="str">
        <f>IFERROR(IF(VLOOKUP(S4813,Bad!$A:$A,1,FALSE)='RAW2'!S4813,"yes","no"),"no")</f>
        <v>no</v>
      </c>
      <c r="U4813" t="str">
        <f>IFERROR(VLOOKUP(F4813,compounds!$A:$B,2,FALSE),"")</f>
        <v/>
      </c>
      <c r="V4813" t="str">
        <f>VLOOKUP(B4813,'volatile collection data'!$O:$P,2,FALSE)</f>
        <v>26.apr.22 15</v>
      </c>
    </row>
    <row r="4814" spans="1:22" x14ac:dyDescent="0.2">
      <c r="A4814" t="s">
        <v>402</v>
      </c>
      <c r="B4814" s="1" t="str">
        <f t="shared" si="452"/>
        <v>9C</v>
      </c>
      <c r="C4814">
        <v>35.665999999999997</v>
      </c>
      <c r="D4814">
        <f t="shared" si="450"/>
        <v>35.67</v>
      </c>
      <c r="E4814">
        <f>VLOOKUP(D4814,'Peak Combiner'!$A$5:$D$4980,4,FALSE)</f>
        <v>35.67</v>
      </c>
      <c r="F4814">
        <f>IFERROR(VLOOKUP(D4814,rt_comb!$A:$B,2,FALSE),D4814)</f>
        <v>35.67</v>
      </c>
      <c r="G4814">
        <v>907042</v>
      </c>
      <c r="H4814">
        <f>SUMIFS($G:$G,$E:$E,18.51,'RAW2'!$A:$A,'RAW2'!A4814)</f>
        <v>33228375</v>
      </c>
      <c r="I4814" s="1" t="str">
        <f>VLOOKUP(A4814,'volatile collection data'!$G$6:$H$69,2,FALSE)</f>
        <v>C</v>
      </c>
      <c r="J4814" s="1">
        <f>VLOOKUP(A4814,'volatile collection data'!$G$6:$I$69,3,FALSE)</f>
        <v>9</v>
      </c>
      <c r="K4814" s="1" t="str">
        <f>VLOOKUP(A4814,'volatile collection data'!$G$6:$N$69,8,FALSE)</f>
        <v>15A</v>
      </c>
      <c r="L4814" s="1">
        <f>VLOOKUP(A4814,'volatile collection data'!$G$6:$J$69,4,FALSE)</f>
        <v>4.21</v>
      </c>
      <c r="M4814" s="1">
        <f>VLOOKUP($A4814,'volatile collection data'!$G$6:$M$69,6,FALSE)</f>
        <v>10</v>
      </c>
      <c r="N4814" s="1">
        <f>VLOOKUP($A4814,'volatile collection data'!$G$6:$M$69,7,FALSE)</f>
        <v>4.21</v>
      </c>
      <c r="O4814" s="1">
        <f>VLOOKUP(A4814,'volatile collection data'!$G$6:$K$69,5,FALSE)</f>
        <v>1</v>
      </c>
      <c r="P4814" s="1" t="str">
        <f t="shared" si="453"/>
        <v>9C</v>
      </c>
      <c r="Q4814">
        <f t="shared" si="451"/>
        <v>3.2419491801174739E-2</v>
      </c>
      <c r="R4814" t="str">
        <f t="shared" si="454"/>
        <v>15A_1-C&amp;4.21%4.21@10</v>
      </c>
      <c r="S4814" t="str">
        <f t="shared" si="455"/>
        <v>9C-15A-VCS-Loc-22</v>
      </c>
      <c r="T4814" t="str">
        <f>IFERROR(IF(VLOOKUP(S4814,Bad!$A:$A,1,FALSE)='RAW2'!S4814,"yes","no"),"no")</f>
        <v>no</v>
      </c>
      <c r="U4814" t="str">
        <f>IFERROR(VLOOKUP(F4814,compounds!$A:$B,2,FALSE),"")</f>
        <v/>
      </c>
      <c r="V4814" t="str">
        <f>VLOOKUP(B4814,'volatile collection data'!$O:$P,2,FALSE)</f>
        <v>26.apr.22 15</v>
      </c>
    </row>
    <row r="4815" spans="1:22" x14ac:dyDescent="0.2">
      <c r="A4815" t="s">
        <v>402</v>
      </c>
      <c r="B4815" s="1" t="str">
        <f t="shared" si="452"/>
        <v>9C</v>
      </c>
      <c r="C4815">
        <v>36.167000000000002</v>
      </c>
      <c r="D4815">
        <f t="shared" si="450"/>
        <v>36.17</v>
      </c>
      <c r="E4815">
        <f>VLOOKUP(D4815,'Peak Combiner'!$A$5:$D$4980,4,FALSE)</f>
        <v>36.11</v>
      </c>
      <c r="F4815">
        <f>IFERROR(VLOOKUP(D4815,rt_comb!$A:$B,2,FALSE),D4815)</f>
        <v>36.17</v>
      </c>
      <c r="G4815">
        <v>1231887</v>
      </c>
      <c r="H4815">
        <f>SUMIFS($G:$G,$E:$E,18.51,'RAW2'!$A:$A,'RAW2'!A4815)</f>
        <v>33228375</v>
      </c>
      <c r="I4815" s="1" t="str">
        <f>VLOOKUP(A4815,'volatile collection data'!$G$6:$H$69,2,FALSE)</f>
        <v>C</v>
      </c>
      <c r="J4815" s="1">
        <f>VLOOKUP(A4815,'volatile collection data'!$G$6:$I$69,3,FALSE)</f>
        <v>9</v>
      </c>
      <c r="K4815" s="1" t="str">
        <f>VLOOKUP(A4815,'volatile collection data'!$G$6:$N$69,8,FALSE)</f>
        <v>15A</v>
      </c>
      <c r="L4815" s="1">
        <f>VLOOKUP(A4815,'volatile collection data'!$G$6:$J$69,4,FALSE)</f>
        <v>4.21</v>
      </c>
      <c r="M4815" s="1">
        <f>VLOOKUP($A4815,'volatile collection data'!$G$6:$M$69,6,FALSE)</f>
        <v>10</v>
      </c>
      <c r="N4815" s="1">
        <f>VLOOKUP($A4815,'volatile collection data'!$G$6:$M$69,7,FALSE)</f>
        <v>4.21</v>
      </c>
      <c r="O4815" s="1">
        <f>VLOOKUP(A4815,'volatile collection data'!$G$6:$K$69,5,FALSE)</f>
        <v>1</v>
      </c>
      <c r="P4815" s="1" t="str">
        <f t="shared" si="453"/>
        <v>9C</v>
      </c>
      <c r="Q4815">
        <f t="shared" si="451"/>
        <v>4.403010058682371E-2</v>
      </c>
      <c r="R4815" t="str">
        <f t="shared" si="454"/>
        <v>15A_1-C&amp;4.21%4.21@10</v>
      </c>
      <c r="S4815" t="str">
        <f t="shared" si="455"/>
        <v>9C-15A-VCS-Loc-22</v>
      </c>
      <c r="T4815" t="str">
        <f>IFERROR(IF(VLOOKUP(S4815,Bad!$A:$A,1,FALSE)='RAW2'!S4815,"yes","no"),"no")</f>
        <v>no</v>
      </c>
      <c r="U4815" t="str">
        <f>IFERROR(VLOOKUP(F4815,compounds!$A:$B,2,FALSE),"")</f>
        <v/>
      </c>
      <c r="V4815" t="str">
        <f>VLOOKUP(B4815,'volatile collection data'!$O:$P,2,FALSE)</f>
        <v>26.apr.22 15</v>
      </c>
    </row>
    <row r="4816" spans="1:22" x14ac:dyDescent="0.2">
      <c r="A4816" t="s">
        <v>402</v>
      </c>
      <c r="B4816" s="1" t="str">
        <f t="shared" si="452"/>
        <v>9C</v>
      </c>
      <c r="C4816">
        <v>36.537999999999997</v>
      </c>
      <c r="D4816">
        <f t="shared" si="450"/>
        <v>36.54</v>
      </c>
      <c r="E4816">
        <f>VLOOKUP(D4816,'Peak Combiner'!$A$5:$D$4980,4,FALSE)</f>
        <v>36.54</v>
      </c>
      <c r="F4816">
        <f>IFERROR(VLOOKUP(D4816,rt_comb!$A:$B,2,FALSE),D4816)</f>
        <v>36.54</v>
      </c>
      <c r="G4816">
        <v>704287</v>
      </c>
      <c r="H4816">
        <f>SUMIFS($G:$G,$E:$E,18.51,'RAW2'!$A:$A,'RAW2'!A4816)</f>
        <v>33228375</v>
      </c>
      <c r="I4816" s="1" t="str">
        <f>VLOOKUP(A4816,'volatile collection data'!$G$6:$H$69,2,FALSE)</f>
        <v>C</v>
      </c>
      <c r="J4816" s="1">
        <f>VLOOKUP(A4816,'volatile collection data'!$G$6:$I$69,3,FALSE)</f>
        <v>9</v>
      </c>
      <c r="K4816" s="1" t="str">
        <f>VLOOKUP(A4816,'volatile collection data'!$G$6:$N$69,8,FALSE)</f>
        <v>15A</v>
      </c>
      <c r="L4816" s="1">
        <f>VLOOKUP(A4816,'volatile collection data'!$G$6:$J$69,4,FALSE)</f>
        <v>4.21</v>
      </c>
      <c r="M4816" s="1">
        <f>VLOOKUP($A4816,'volatile collection data'!$G$6:$M$69,6,FALSE)</f>
        <v>10</v>
      </c>
      <c r="N4816" s="1">
        <f>VLOOKUP($A4816,'volatile collection data'!$G$6:$M$69,7,FALSE)</f>
        <v>4.21</v>
      </c>
      <c r="O4816" s="1">
        <f>VLOOKUP(A4816,'volatile collection data'!$G$6:$K$69,5,FALSE)</f>
        <v>1</v>
      </c>
      <c r="P4816" s="1" t="str">
        <f t="shared" si="453"/>
        <v>9C</v>
      </c>
      <c r="Q4816">
        <f t="shared" si="451"/>
        <v>2.5172623342881537E-2</v>
      </c>
      <c r="R4816" t="str">
        <f t="shared" si="454"/>
        <v>15A_1-C&amp;4.21%4.21@10</v>
      </c>
      <c r="S4816" t="str">
        <f t="shared" si="455"/>
        <v>9C-15A-VCS-Loc-22</v>
      </c>
      <c r="T4816" t="str">
        <f>IFERROR(IF(VLOOKUP(S4816,Bad!$A:$A,1,FALSE)='RAW2'!S4816,"yes","no"),"no")</f>
        <v>no</v>
      </c>
      <c r="U4816" t="str">
        <f>IFERROR(VLOOKUP(F4816,compounds!$A:$B,2,FALSE),"")</f>
        <v/>
      </c>
      <c r="V4816" t="str">
        <f>VLOOKUP(B4816,'volatile collection data'!$O:$P,2,FALSE)</f>
        <v>26.apr.22 15</v>
      </c>
    </row>
    <row r="4817" spans="1:22" x14ac:dyDescent="0.2">
      <c r="A4817" t="s">
        <v>402</v>
      </c>
      <c r="B4817" s="1" t="str">
        <f t="shared" si="452"/>
        <v>9C</v>
      </c>
      <c r="C4817">
        <v>36.591999999999999</v>
      </c>
      <c r="D4817">
        <f t="shared" si="450"/>
        <v>36.590000000000003</v>
      </c>
      <c r="E4817">
        <f>VLOOKUP(D4817,'Peak Combiner'!$A$5:$D$4980,4,FALSE)</f>
        <v>36.590000000000003</v>
      </c>
      <c r="F4817">
        <f>IFERROR(VLOOKUP(D4817,rt_comb!$A:$B,2,FALSE),D4817)</f>
        <v>36.590000000000003</v>
      </c>
      <c r="G4817">
        <v>1724722</v>
      </c>
      <c r="H4817">
        <f>SUMIFS($G:$G,$E:$E,18.51,'RAW2'!$A:$A,'RAW2'!A4817)</f>
        <v>33228375</v>
      </c>
      <c r="I4817" s="1" t="str">
        <f>VLOOKUP(A4817,'volatile collection data'!$G$6:$H$69,2,FALSE)</f>
        <v>C</v>
      </c>
      <c r="J4817" s="1">
        <f>VLOOKUP(A4817,'volatile collection data'!$G$6:$I$69,3,FALSE)</f>
        <v>9</v>
      </c>
      <c r="K4817" s="1" t="str">
        <f>VLOOKUP(A4817,'volatile collection data'!$G$6:$N$69,8,FALSE)</f>
        <v>15A</v>
      </c>
      <c r="L4817" s="1">
        <f>VLOOKUP(A4817,'volatile collection data'!$G$6:$J$69,4,FALSE)</f>
        <v>4.21</v>
      </c>
      <c r="M4817" s="1">
        <f>VLOOKUP($A4817,'volatile collection data'!$G$6:$M$69,6,FALSE)</f>
        <v>10</v>
      </c>
      <c r="N4817" s="1">
        <f>VLOOKUP($A4817,'volatile collection data'!$G$6:$M$69,7,FALSE)</f>
        <v>4.21</v>
      </c>
      <c r="O4817" s="1">
        <f>VLOOKUP(A4817,'volatile collection data'!$G$6:$K$69,5,FALSE)</f>
        <v>1</v>
      </c>
      <c r="P4817" s="1" t="str">
        <f t="shared" si="453"/>
        <v>9C</v>
      </c>
      <c r="Q4817">
        <f t="shared" si="451"/>
        <v>6.164500732965586E-2</v>
      </c>
      <c r="R4817" t="str">
        <f t="shared" si="454"/>
        <v>15A_1-C&amp;4.21%4.21@10</v>
      </c>
      <c r="S4817" t="str">
        <f t="shared" si="455"/>
        <v>9C-15A-VCS-Loc-22</v>
      </c>
      <c r="T4817" t="str">
        <f>IFERROR(IF(VLOOKUP(S4817,Bad!$A:$A,1,FALSE)='RAW2'!S4817,"yes","no"),"no")</f>
        <v>no</v>
      </c>
      <c r="U4817" t="str">
        <f>IFERROR(VLOOKUP(F4817,compounds!$A:$B,2,FALSE),"")</f>
        <v/>
      </c>
      <c r="V4817" t="str">
        <f>VLOOKUP(B4817,'volatile collection data'!$O:$P,2,FALSE)</f>
        <v>26.apr.22 15</v>
      </c>
    </row>
    <row r="4818" spans="1:22" x14ac:dyDescent="0.2">
      <c r="A4818" t="s">
        <v>402</v>
      </c>
      <c r="B4818" s="1" t="str">
        <f t="shared" si="452"/>
        <v>9C</v>
      </c>
      <c r="C4818">
        <v>36.661999999999999</v>
      </c>
      <c r="D4818">
        <f t="shared" si="450"/>
        <v>36.659999999999997</v>
      </c>
      <c r="E4818">
        <f>VLOOKUP(D4818,'Peak Combiner'!$A$5:$D$4980,4,FALSE)</f>
        <v>36.65</v>
      </c>
      <c r="F4818">
        <f>IFERROR(VLOOKUP(D4818,rt_comb!$A:$B,2,FALSE),D4818)</f>
        <v>36.659999999999997</v>
      </c>
      <c r="G4818">
        <v>1038227</v>
      </c>
      <c r="H4818">
        <f>SUMIFS($G:$G,$E:$E,18.51,'RAW2'!$A:$A,'RAW2'!A4818)</f>
        <v>33228375</v>
      </c>
      <c r="I4818" s="1" t="str">
        <f>VLOOKUP(A4818,'volatile collection data'!$G$6:$H$69,2,FALSE)</f>
        <v>C</v>
      </c>
      <c r="J4818" s="1">
        <f>VLOOKUP(A4818,'volatile collection data'!$G$6:$I$69,3,FALSE)</f>
        <v>9</v>
      </c>
      <c r="K4818" s="1" t="str">
        <f>VLOOKUP(A4818,'volatile collection data'!$G$6:$N$69,8,FALSE)</f>
        <v>15A</v>
      </c>
      <c r="L4818" s="1">
        <f>VLOOKUP(A4818,'volatile collection data'!$G$6:$J$69,4,FALSE)</f>
        <v>4.21</v>
      </c>
      <c r="M4818" s="1">
        <f>VLOOKUP($A4818,'volatile collection data'!$G$6:$M$69,6,FALSE)</f>
        <v>10</v>
      </c>
      <c r="N4818" s="1">
        <f>VLOOKUP($A4818,'volatile collection data'!$G$6:$M$69,7,FALSE)</f>
        <v>4.21</v>
      </c>
      <c r="O4818" s="1">
        <f>VLOOKUP(A4818,'volatile collection data'!$G$6:$K$69,5,FALSE)</f>
        <v>1</v>
      </c>
      <c r="P4818" s="1" t="str">
        <f t="shared" si="453"/>
        <v>9C</v>
      </c>
      <c r="Q4818">
        <f t="shared" si="451"/>
        <v>3.7108305584811124E-2</v>
      </c>
      <c r="R4818" t="str">
        <f t="shared" si="454"/>
        <v>15A_1-C&amp;4.21%4.21@10</v>
      </c>
      <c r="S4818" t="str">
        <f t="shared" si="455"/>
        <v>9C-15A-VCS-Loc-22</v>
      </c>
      <c r="T4818" t="str">
        <f>IFERROR(IF(VLOOKUP(S4818,Bad!$A:$A,1,FALSE)='RAW2'!S4818,"yes","no"),"no")</f>
        <v>no</v>
      </c>
      <c r="U4818" t="str">
        <f>IFERROR(VLOOKUP(F4818,compounds!$A:$B,2,FALSE),"")</f>
        <v/>
      </c>
      <c r="V4818" t="str">
        <f>VLOOKUP(B4818,'volatile collection data'!$O:$P,2,FALSE)</f>
        <v>26.apr.22 15</v>
      </c>
    </row>
    <row r="4819" spans="1:22" x14ac:dyDescent="0.2">
      <c r="A4819" t="s">
        <v>402</v>
      </c>
      <c r="B4819" s="1" t="str">
        <f t="shared" si="452"/>
        <v>9C</v>
      </c>
      <c r="C4819">
        <v>36.731999999999999</v>
      </c>
      <c r="D4819">
        <f t="shared" si="450"/>
        <v>36.729999999999997</v>
      </c>
      <c r="E4819">
        <f>VLOOKUP(D4819,'Peak Combiner'!$A$5:$D$4980,4,FALSE)</f>
        <v>36.72</v>
      </c>
      <c r="F4819">
        <f>IFERROR(VLOOKUP(D4819,rt_comb!$A:$B,2,FALSE),D4819)</f>
        <v>36.729999999999997</v>
      </c>
      <c r="G4819">
        <v>1578528</v>
      </c>
      <c r="H4819">
        <f>SUMIFS($G:$G,$E:$E,18.51,'RAW2'!$A:$A,'RAW2'!A4819)</f>
        <v>33228375</v>
      </c>
      <c r="I4819" s="1" t="str">
        <f>VLOOKUP(A4819,'volatile collection data'!$G$6:$H$69,2,FALSE)</f>
        <v>C</v>
      </c>
      <c r="J4819" s="1">
        <f>VLOOKUP(A4819,'volatile collection data'!$G$6:$I$69,3,FALSE)</f>
        <v>9</v>
      </c>
      <c r="K4819" s="1" t="str">
        <f>VLOOKUP(A4819,'volatile collection data'!$G$6:$N$69,8,FALSE)</f>
        <v>15A</v>
      </c>
      <c r="L4819" s="1">
        <f>VLOOKUP(A4819,'volatile collection data'!$G$6:$J$69,4,FALSE)</f>
        <v>4.21</v>
      </c>
      <c r="M4819" s="1">
        <f>VLOOKUP($A4819,'volatile collection data'!$G$6:$M$69,6,FALSE)</f>
        <v>10</v>
      </c>
      <c r="N4819" s="1">
        <f>VLOOKUP($A4819,'volatile collection data'!$G$6:$M$69,7,FALSE)</f>
        <v>4.21</v>
      </c>
      <c r="O4819" s="1">
        <f>VLOOKUP(A4819,'volatile collection data'!$G$6:$K$69,5,FALSE)</f>
        <v>1</v>
      </c>
      <c r="P4819" s="1" t="str">
        <f t="shared" si="453"/>
        <v>9C</v>
      </c>
      <c r="Q4819">
        <f t="shared" si="451"/>
        <v>5.64197419236648E-2</v>
      </c>
      <c r="R4819" t="str">
        <f t="shared" si="454"/>
        <v>15A_1-C&amp;4.21%4.21@10</v>
      </c>
      <c r="S4819" t="str">
        <f t="shared" si="455"/>
        <v>9C-15A-VCS-Loc-22</v>
      </c>
      <c r="T4819" t="str">
        <f>IFERROR(IF(VLOOKUP(S4819,Bad!$A:$A,1,FALSE)='RAW2'!S4819,"yes","no"),"no")</f>
        <v>no</v>
      </c>
      <c r="U4819" t="str">
        <f>IFERROR(VLOOKUP(F4819,compounds!$A:$B,2,FALSE),"")</f>
        <v/>
      </c>
      <c r="V4819" t="str">
        <f>VLOOKUP(B4819,'volatile collection data'!$O:$P,2,FALSE)</f>
        <v>26.apr.22 15</v>
      </c>
    </row>
    <row r="4820" spans="1:22" x14ac:dyDescent="0.2">
      <c r="A4820" t="s">
        <v>402</v>
      </c>
      <c r="B4820" s="1" t="str">
        <f t="shared" si="452"/>
        <v>9C</v>
      </c>
      <c r="C4820">
        <v>37.25</v>
      </c>
      <c r="D4820">
        <f t="shared" si="450"/>
        <v>37.25</v>
      </c>
      <c r="E4820">
        <f>VLOOKUP(D4820,'Peak Combiner'!$A$5:$D$4980,4,FALSE)</f>
        <v>37.24</v>
      </c>
      <c r="F4820">
        <f>IFERROR(VLOOKUP(D4820,rt_comb!$A:$B,2,FALSE),D4820)</f>
        <v>37.25</v>
      </c>
      <c r="G4820">
        <v>2518918</v>
      </c>
      <c r="H4820">
        <f>SUMIFS($G:$G,$E:$E,18.51,'RAW2'!$A:$A,'RAW2'!A4820)</f>
        <v>33228375</v>
      </c>
      <c r="I4820" s="1" t="str">
        <f>VLOOKUP(A4820,'volatile collection data'!$G$6:$H$69,2,FALSE)</f>
        <v>C</v>
      </c>
      <c r="J4820" s="1">
        <f>VLOOKUP(A4820,'volatile collection data'!$G$6:$I$69,3,FALSE)</f>
        <v>9</v>
      </c>
      <c r="K4820" s="1" t="str">
        <f>VLOOKUP(A4820,'volatile collection data'!$G$6:$N$69,8,FALSE)</f>
        <v>15A</v>
      </c>
      <c r="L4820" s="1">
        <f>VLOOKUP(A4820,'volatile collection data'!$G$6:$J$69,4,FALSE)</f>
        <v>4.21</v>
      </c>
      <c r="M4820" s="1">
        <f>VLOOKUP($A4820,'volatile collection data'!$G$6:$M$69,6,FALSE)</f>
        <v>10</v>
      </c>
      <c r="N4820" s="1">
        <f>VLOOKUP($A4820,'volatile collection data'!$G$6:$M$69,7,FALSE)</f>
        <v>4.21</v>
      </c>
      <c r="O4820" s="1">
        <f>VLOOKUP(A4820,'volatile collection data'!$G$6:$K$69,5,FALSE)</f>
        <v>1</v>
      </c>
      <c r="P4820" s="1" t="str">
        <f t="shared" si="453"/>
        <v>9C</v>
      </c>
      <c r="Q4820">
        <f t="shared" si="451"/>
        <v>9.0031157817203042E-2</v>
      </c>
      <c r="R4820" t="str">
        <f t="shared" si="454"/>
        <v>15A_1-C&amp;4.21%4.21@10</v>
      </c>
      <c r="S4820" t="str">
        <f t="shared" si="455"/>
        <v>9C-15A-VCS-Loc-22</v>
      </c>
      <c r="T4820" t="str">
        <f>IFERROR(IF(VLOOKUP(S4820,Bad!$A:$A,1,FALSE)='RAW2'!S4820,"yes","no"),"no")</f>
        <v>no</v>
      </c>
      <c r="U4820" t="str">
        <f>IFERROR(VLOOKUP(F4820,compounds!$A:$B,2,FALSE),"")</f>
        <v/>
      </c>
      <c r="V4820" t="str">
        <f>VLOOKUP(B4820,'volatile collection data'!$O:$P,2,FALSE)</f>
        <v>26.apr.22 15</v>
      </c>
    </row>
    <row r="4821" spans="1:22" x14ac:dyDescent="0.2">
      <c r="A4821" t="s">
        <v>402</v>
      </c>
      <c r="B4821" s="1" t="str">
        <f t="shared" si="452"/>
        <v>9C</v>
      </c>
      <c r="C4821">
        <v>37.296999999999997</v>
      </c>
      <c r="D4821">
        <f t="shared" si="450"/>
        <v>37.299999999999997</v>
      </c>
      <c r="E4821">
        <f>VLOOKUP(D4821,'Peak Combiner'!$A$5:$D$4980,4,FALSE)</f>
        <v>37.24</v>
      </c>
      <c r="F4821">
        <f>IFERROR(VLOOKUP(D4821,rt_comb!$A:$B,2,FALSE),D4821)</f>
        <v>37.299999999999997</v>
      </c>
      <c r="G4821">
        <v>2297203</v>
      </c>
      <c r="H4821">
        <f>SUMIFS($G:$G,$E:$E,18.51,'RAW2'!$A:$A,'RAW2'!A4821)</f>
        <v>33228375</v>
      </c>
      <c r="I4821" s="1" t="str">
        <f>VLOOKUP(A4821,'volatile collection data'!$G$6:$H$69,2,FALSE)</f>
        <v>C</v>
      </c>
      <c r="J4821" s="1">
        <f>VLOOKUP(A4821,'volatile collection data'!$G$6:$I$69,3,FALSE)</f>
        <v>9</v>
      </c>
      <c r="K4821" s="1" t="str">
        <f>VLOOKUP(A4821,'volatile collection data'!$G$6:$N$69,8,FALSE)</f>
        <v>15A</v>
      </c>
      <c r="L4821" s="1">
        <f>VLOOKUP(A4821,'volatile collection data'!$G$6:$J$69,4,FALSE)</f>
        <v>4.21</v>
      </c>
      <c r="M4821" s="1">
        <f>VLOOKUP($A4821,'volatile collection data'!$G$6:$M$69,6,FALSE)</f>
        <v>10</v>
      </c>
      <c r="N4821" s="1">
        <f>VLOOKUP($A4821,'volatile collection data'!$G$6:$M$69,7,FALSE)</f>
        <v>4.21</v>
      </c>
      <c r="O4821" s="1">
        <f>VLOOKUP(A4821,'volatile collection data'!$G$6:$K$69,5,FALSE)</f>
        <v>1</v>
      </c>
      <c r="P4821" s="1" t="str">
        <f t="shared" si="453"/>
        <v>9C</v>
      </c>
      <c r="Q4821">
        <f t="shared" si="451"/>
        <v>8.2106621109203359E-2</v>
      </c>
      <c r="R4821" t="str">
        <f t="shared" si="454"/>
        <v>15A_1-C&amp;4.21%4.21@10</v>
      </c>
      <c r="S4821" t="str">
        <f t="shared" si="455"/>
        <v>9C-15A-VCS-Loc-22</v>
      </c>
      <c r="T4821" t="str">
        <f>IFERROR(IF(VLOOKUP(S4821,Bad!$A:$A,1,FALSE)='RAW2'!S4821,"yes","no"),"no")</f>
        <v>no</v>
      </c>
      <c r="U4821" t="str">
        <f>IFERROR(VLOOKUP(F4821,compounds!$A:$B,2,FALSE),"")</f>
        <v/>
      </c>
      <c r="V4821" t="str">
        <f>VLOOKUP(B4821,'volatile collection data'!$O:$P,2,FALSE)</f>
        <v>26.apr.22 15</v>
      </c>
    </row>
    <row r="4822" spans="1:22" x14ac:dyDescent="0.2">
      <c r="A4822" t="s">
        <v>402</v>
      </c>
      <c r="B4822" s="1" t="str">
        <f t="shared" si="452"/>
        <v>9C</v>
      </c>
      <c r="C4822">
        <v>37.375999999999998</v>
      </c>
      <c r="D4822">
        <f t="shared" si="450"/>
        <v>37.380000000000003</v>
      </c>
      <c r="E4822">
        <f>VLOOKUP(D4822,'Peak Combiner'!$A$5:$D$4980,4,FALSE)</f>
        <v>37.380000000000003</v>
      </c>
      <c r="F4822">
        <f>IFERROR(VLOOKUP(D4822,rt_comb!$A:$B,2,FALSE),D4822)</f>
        <v>37.380000000000003</v>
      </c>
      <c r="G4822">
        <v>2535580</v>
      </c>
      <c r="H4822">
        <f>SUMIFS($G:$G,$E:$E,18.51,'RAW2'!$A:$A,'RAW2'!A4822)</f>
        <v>33228375</v>
      </c>
      <c r="I4822" s="1" t="str">
        <f>VLOOKUP(A4822,'volatile collection data'!$G$6:$H$69,2,FALSE)</f>
        <v>C</v>
      </c>
      <c r="J4822" s="1">
        <f>VLOOKUP(A4822,'volatile collection data'!$G$6:$I$69,3,FALSE)</f>
        <v>9</v>
      </c>
      <c r="K4822" s="1" t="str">
        <f>VLOOKUP(A4822,'volatile collection data'!$G$6:$N$69,8,FALSE)</f>
        <v>15A</v>
      </c>
      <c r="L4822" s="1">
        <f>VLOOKUP(A4822,'volatile collection data'!$G$6:$J$69,4,FALSE)</f>
        <v>4.21</v>
      </c>
      <c r="M4822" s="1">
        <f>VLOOKUP($A4822,'volatile collection data'!$G$6:$M$69,6,FALSE)</f>
        <v>10</v>
      </c>
      <c r="N4822" s="1">
        <f>VLOOKUP($A4822,'volatile collection data'!$G$6:$M$69,7,FALSE)</f>
        <v>4.21</v>
      </c>
      <c r="O4822" s="1">
        <f>VLOOKUP(A4822,'volatile collection data'!$G$6:$K$69,5,FALSE)</f>
        <v>1</v>
      </c>
      <c r="P4822" s="1" t="str">
        <f t="shared" si="453"/>
        <v>9C</v>
      </c>
      <c r="Q4822">
        <f t="shared" si="451"/>
        <v>9.0626690959429282E-2</v>
      </c>
      <c r="R4822" t="str">
        <f t="shared" si="454"/>
        <v>15A_1-C&amp;4.21%4.21@10</v>
      </c>
      <c r="S4822" t="str">
        <f t="shared" si="455"/>
        <v>9C-15A-VCS-Loc-22</v>
      </c>
      <c r="T4822" t="str">
        <f>IFERROR(IF(VLOOKUP(S4822,Bad!$A:$A,1,FALSE)='RAW2'!S4822,"yes","no"),"no")</f>
        <v>no</v>
      </c>
      <c r="U4822" t="str">
        <f>IFERROR(VLOOKUP(F4822,compounds!$A:$B,2,FALSE),"")</f>
        <v/>
      </c>
      <c r="V4822" t="str">
        <f>VLOOKUP(B4822,'volatile collection data'!$O:$P,2,FALSE)</f>
        <v>26.apr.22 15</v>
      </c>
    </row>
    <row r="4823" spans="1:22" x14ac:dyDescent="0.2">
      <c r="A4823" t="s">
        <v>402</v>
      </c>
      <c r="B4823" s="1" t="str">
        <f t="shared" si="452"/>
        <v>9C</v>
      </c>
      <c r="C4823">
        <v>37.677</v>
      </c>
      <c r="D4823">
        <f t="shared" si="450"/>
        <v>37.68</v>
      </c>
      <c r="E4823">
        <f>VLOOKUP(D4823,'Peak Combiner'!$A$5:$D$4980,4,FALSE)</f>
        <v>37.67</v>
      </c>
      <c r="F4823">
        <f>IFERROR(VLOOKUP(D4823,rt_comb!$A:$B,2,FALSE),D4823)</f>
        <v>37.68</v>
      </c>
      <c r="G4823">
        <v>12828561</v>
      </c>
      <c r="H4823">
        <f>SUMIFS($G:$G,$E:$E,18.51,'RAW2'!$A:$A,'RAW2'!A4823)</f>
        <v>33228375</v>
      </c>
      <c r="I4823" s="1" t="str">
        <f>VLOOKUP(A4823,'volatile collection data'!$G$6:$H$69,2,FALSE)</f>
        <v>C</v>
      </c>
      <c r="J4823" s="1">
        <f>VLOOKUP(A4823,'volatile collection data'!$G$6:$I$69,3,FALSE)</f>
        <v>9</v>
      </c>
      <c r="K4823" s="1" t="str">
        <f>VLOOKUP(A4823,'volatile collection data'!$G$6:$N$69,8,FALSE)</f>
        <v>15A</v>
      </c>
      <c r="L4823" s="1">
        <f>VLOOKUP(A4823,'volatile collection data'!$G$6:$J$69,4,FALSE)</f>
        <v>4.21</v>
      </c>
      <c r="M4823" s="1">
        <f>VLOOKUP($A4823,'volatile collection data'!$G$6:$M$69,6,FALSE)</f>
        <v>10</v>
      </c>
      <c r="N4823" s="1">
        <f>VLOOKUP($A4823,'volatile collection data'!$G$6:$M$69,7,FALSE)</f>
        <v>4.21</v>
      </c>
      <c r="O4823" s="1">
        <f>VLOOKUP(A4823,'volatile collection data'!$G$6:$K$69,5,FALSE)</f>
        <v>1</v>
      </c>
      <c r="P4823" s="1" t="str">
        <f t="shared" si="453"/>
        <v>9C</v>
      </c>
      <c r="Q4823">
        <f t="shared" si="451"/>
        <v>0.4585183797005763</v>
      </c>
      <c r="R4823" t="str">
        <f t="shared" si="454"/>
        <v>15A_1-C&amp;4.21%4.21@10</v>
      </c>
      <c r="S4823" t="str">
        <f t="shared" si="455"/>
        <v>9C-15A-VCS-Loc-22</v>
      </c>
      <c r="T4823" t="str">
        <f>IFERROR(IF(VLOOKUP(S4823,Bad!$A:$A,1,FALSE)='RAW2'!S4823,"yes","no"),"no")</f>
        <v>no</v>
      </c>
      <c r="U4823" t="str">
        <f>IFERROR(VLOOKUP(F4823,compounds!$A:$B,2,FALSE),"")</f>
        <v/>
      </c>
      <c r="V4823" t="str">
        <f>VLOOKUP(B4823,'volatile collection data'!$O:$P,2,FALSE)</f>
        <v>26.apr.22 15</v>
      </c>
    </row>
    <row r="4824" spans="1:22" x14ac:dyDescent="0.2">
      <c r="A4824" t="s">
        <v>402</v>
      </c>
      <c r="B4824" s="1" t="str">
        <f t="shared" si="452"/>
        <v>9C</v>
      </c>
      <c r="C4824">
        <v>37.991</v>
      </c>
      <c r="D4824">
        <f t="shared" si="450"/>
        <v>37.99</v>
      </c>
      <c r="E4824">
        <f>VLOOKUP(D4824,'Peak Combiner'!$A$5:$D$4980,4,FALSE)</f>
        <v>37.99</v>
      </c>
      <c r="F4824">
        <f>IFERROR(VLOOKUP(D4824,rt_comb!$A:$B,2,FALSE),D4824)</f>
        <v>37.99</v>
      </c>
      <c r="G4824">
        <v>26526254</v>
      </c>
      <c r="H4824">
        <f>SUMIFS($G:$G,$E:$E,18.51,'RAW2'!$A:$A,'RAW2'!A4824)</f>
        <v>33228375</v>
      </c>
      <c r="I4824" s="1" t="str">
        <f>VLOOKUP(A4824,'volatile collection data'!$G$6:$H$69,2,FALSE)</f>
        <v>C</v>
      </c>
      <c r="J4824" s="1">
        <f>VLOOKUP(A4824,'volatile collection data'!$G$6:$I$69,3,FALSE)</f>
        <v>9</v>
      </c>
      <c r="K4824" s="1" t="str">
        <f>VLOOKUP(A4824,'volatile collection data'!$G$6:$N$69,8,FALSE)</f>
        <v>15A</v>
      </c>
      <c r="L4824" s="1">
        <f>VLOOKUP(A4824,'volatile collection data'!$G$6:$J$69,4,FALSE)</f>
        <v>4.21</v>
      </c>
      <c r="M4824" s="1">
        <f>VLOOKUP($A4824,'volatile collection data'!$G$6:$M$69,6,FALSE)</f>
        <v>10</v>
      </c>
      <c r="N4824" s="1">
        <f>VLOOKUP($A4824,'volatile collection data'!$G$6:$M$69,7,FALSE)</f>
        <v>4.21</v>
      </c>
      <c r="O4824" s="1">
        <f>VLOOKUP(A4824,'volatile collection data'!$G$6:$K$69,5,FALSE)</f>
        <v>1</v>
      </c>
      <c r="P4824" s="1" t="str">
        <f t="shared" si="453"/>
        <v>9C</v>
      </c>
      <c r="Q4824">
        <f t="shared" si="451"/>
        <v>0.94810127212287709</v>
      </c>
      <c r="R4824" t="str">
        <f t="shared" si="454"/>
        <v>15A_1-C&amp;4.21%4.21@10</v>
      </c>
      <c r="S4824" t="str">
        <f t="shared" si="455"/>
        <v>9C-15A-VCS-Loc-22</v>
      </c>
      <c r="T4824" t="str">
        <f>IFERROR(IF(VLOOKUP(S4824,Bad!$A:$A,1,FALSE)='RAW2'!S4824,"yes","no"),"no")</f>
        <v>no</v>
      </c>
      <c r="U4824" t="str">
        <f>IFERROR(VLOOKUP(F4824,compounds!$A:$B,2,FALSE),"")</f>
        <v/>
      </c>
      <c r="V4824" t="str">
        <f>VLOOKUP(B4824,'volatile collection data'!$O:$P,2,FALSE)</f>
        <v>26.apr.22 15</v>
      </c>
    </row>
    <row r="4825" spans="1:22" x14ac:dyDescent="0.2">
      <c r="A4825" t="s">
        <v>402</v>
      </c>
      <c r="B4825" s="1" t="str">
        <f t="shared" si="452"/>
        <v>9C</v>
      </c>
      <c r="C4825">
        <v>38.298999999999999</v>
      </c>
      <c r="D4825">
        <f t="shared" si="450"/>
        <v>38.299999999999997</v>
      </c>
      <c r="E4825">
        <f>VLOOKUP(D4825,'Peak Combiner'!$A$5:$D$4980,4,FALSE)</f>
        <v>38.299999999999997</v>
      </c>
      <c r="F4825">
        <f>IFERROR(VLOOKUP(D4825,rt_comb!$A:$B,2,FALSE),D4825)</f>
        <v>38.299999999999997</v>
      </c>
      <c r="G4825">
        <v>2147676</v>
      </c>
      <c r="H4825">
        <f>SUMIFS($G:$G,$E:$E,18.51,'RAW2'!$A:$A,'RAW2'!A4825)</f>
        <v>33228375</v>
      </c>
      <c r="I4825" s="1" t="str">
        <f>VLOOKUP(A4825,'volatile collection data'!$G$6:$H$69,2,FALSE)</f>
        <v>C</v>
      </c>
      <c r="J4825" s="1">
        <f>VLOOKUP(A4825,'volatile collection data'!$G$6:$I$69,3,FALSE)</f>
        <v>9</v>
      </c>
      <c r="K4825" s="1" t="str">
        <f>VLOOKUP(A4825,'volatile collection data'!$G$6:$N$69,8,FALSE)</f>
        <v>15A</v>
      </c>
      <c r="L4825" s="1">
        <f>VLOOKUP(A4825,'volatile collection data'!$G$6:$J$69,4,FALSE)</f>
        <v>4.21</v>
      </c>
      <c r="M4825" s="1">
        <f>VLOOKUP($A4825,'volatile collection data'!$G$6:$M$69,6,FALSE)</f>
        <v>10</v>
      </c>
      <c r="N4825" s="1">
        <f>VLOOKUP($A4825,'volatile collection data'!$G$6:$M$69,7,FALSE)</f>
        <v>4.21</v>
      </c>
      <c r="O4825" s="1">
        <f>VLOOKUP(A4825,'volatile collection data'!$G$6:$K$69,5,FALSE)</f>
        <v>1</v>
      </c>
      <c r="P4825" s="1" t="str">
        <f t="shared" si="453"/>
        <v>9C</v>
      </c>
      <c r="Q4825">
        <f t="shared" si="451"/>
        <v>7.6762227629569274E-2</v>
      </c>
      <c r="R4825" t="str">
        <f t="shared" si="454"/>
        <v>15A_1-C&amp;4.21%4.21@10</v>
      </c>
      <c r="S4825" t="str">
        <f t="shared" si="455"/>
        <v>9C-15A-VCS-Loc-22</v>
      </c>
      <c r="T4825" t="str">
        <f>IFERROR(IF(VLOOKUP(S4825,Bad!$A:$A,1,FALSE)='RAW2'!S4825,"yes","no"),"no")</f>
        <v>no</v>
      </c>
      <c r="U4825" t="str">
        <f>IFERROR(VLOOKUP(F4825,compounds!$A:$B,2,FALSE),"")</f>
        <v/>
      </c>
      <c r="V4825" t="str">
        <f>VLOOKUP(B4825,'volatile collection data'!$O:$P,2,FALSE)</f>
        <v>26.apr.22 15</v>
      </c>
    </row>
    <row r="4826" spans="1:22" x14ac:dyDescent="0.2">
      <c r="A4826" t="s">
        <v>402</v>
      </c>
      <c r="B4826" s="1" t="str">
        <f t="shared" si="452"/>
        <v>9C</v>
      </c>
      <c r="C4826">
        <v>38.468000000000004</v>
      </c>
      <c r="D4826">
        <f t="shared" si="450"/>
        <v>38.47</v>
      </c>
      <c r="E4826">
        <f>VLOOKUP(D4826,'Peak Combiner'!$A$5:$D$4980,4,FALSE)</f>
        <v>38.47</v>
      </c>
      <c r="F4826">
        <f>IFERROR(VLOOKUP(D4826,rt_comb!$A:$B,2,FALSE),D4826)</f>
        <v>38.47</v>
      </c>
      <c r="G4826">
        <v>5841451</v>
      </c>
      <c r="H4826">
        <f>SUMIFS($G:$G,$E:$E,18.51,'RAW2'!$A:$A,'RAW2'!A4826)</f>
        <v>33228375</v>
      </c>
      <c r="I4826" s="1" t="str">
        <f>VLOOKUP(A4826,'volatile collection data'!$G$6:$H$69,2,FALSE)</f>
        <v>C</v>
      </c>
      <c r="J4826" s="1">
        <f>VLOOKUP(A4826,'volatile collection data'!$G$6:$I$69,3,FALSE)</f>
        <v>9</v>
      </c>
      <c r="K4826" s="1" t="str">
        <f>VLOOKUP(A4826,'volatile collection data'!$G$6:$N$69,8,FALSE)</f>
        <v>15A</v>
      </c>
      <c r="L4826" s="1">
        <f>VLOOKUP(A4826,'volatile collection data'!$G$6:$J$69,4,FALSE)</f>
        <v>4.21</v>
      </c>
      <c r="M4826" s="1">
        <f>VLOOKUP($A4826,'volatile collection data'!$G$6:$M$69,6,FALSE)</f>
        <v>10</v>
      </c>
      <c r="N4826" s="1">
        <f>VLOOKUP($A4826,'volatile collection data'!$G$6:$M$69,7,FALSE)</f>
        <v>4.21</v>
      </c>
      <c r="O4826" s="1">
        <f>VLOOKUP(A4826,'volatile collection data'!$G$6:$K$69,5,FALSE)</f>
        <v>1</v>
      </c>
      <c r="P4826" s="1" t="str">
        <f t="shared" si="453"/>
        <v>9C</v>
      </c>
      <c r="Q4826">
        <f t="shared" si="451"/>
        <v>0.20878511998503269</v>
      </c>
      <c r="R4826" t="str">
        <f t="shared" si="454"/>
        <v>15A_1-C&amp;4.21%4.21@10</v>
      </c>
      <c r="S4826" t="str">
        <f t="shared" si="455"/>
        <v>9C-15A-VCS-Loc-22</v>
      </c>
      <c r="T4826" t="str">
        <f>IFERROR(IF(VLOOKUP(S4826,Bad!$A:$A,1,FALSE)='RAW2'!S4826,"yes","no"),"no")</f>
        <v>no</v>
      </c>
      <c r="U4826" t="str">
        <f>IFERROR(VLOOKUP(F4826,compounds!$A:$B,2,FALSE),"")</f>
        <v/>
      </c>
      <c r="V4826" t="str">
        <f>VLOOKUP(B4826,'volatile collection data'!$O:$P,2,FALSE)</f>
        <v>26.apr.22 15</v>
      </c>
    </row>
    <row r="4827" spans="1:22" x14ac:dyDescent="0.2">
      <c r="A4827" t="s">
        <v>402</v>
      </c>
      <c r="B4827" s="1" t="str">
        <f t="shared" si="452"/>
        <v>9C</v>
      </c>
      <c r="C4827">
        <v>38.826000000000001</v>
      </c>
      <c r="D4827">
        <f t="shared" si="450"/>
        <v>38.83</v>
      </c>
      <c r="E4827">
        <f>VLOOKUP(D4827,'Peak Combiner'!$A$5:$D$4980,4,FALSE)</f>
        <v>38.82</v>
      </c>
      <c r="F4827">
        <f>IFERROR(VLOOKUP(D4827,rt_comb!$A:$B,2,FALSE),D4827)</f>
        <v>38.83</v>
      </c>
      <c r="G4827">
        <v>2384516</v>
      </c>
      <c r="H4827">
        <f>SUMIFS($G:$G,$E:$E,18.51,'RAW2'!$A:$A,'RAW2'!A4827)</f>
        <v>33228375</v>
      </c>
      <c r="I4827" s="1" t="str">
        <f>VLOOKUP(A4827,'volatile collection data'!$G$6:$H$69,2,FALSE)</f>
        <v>C</v>
      </c>
      <c r="J4827" s="1">
        <f>VLOOKUP(A4827,'volatile collection data'!$G$6:$I$69,3,FALSE)</f>
        <v>9</v>
      </c>
      <c r="K4827" s="1" t="str">
        <f>VLOOKUP(A4827,'volatile collection data'!$G$6:$N$69,8,FALSE)</f>
        <v>15A</v>
      </c>
      <c r="L4827" s="1">
        <f>VLOOKUP(A4827,'volatile collection data'!$G$6:$J$69,4,FALSE)</f>
        <v>4.21</v>
      </c>
      <c r="M4827" s="1">
        <f>VLOOKUP($A4827,'volatile collection data'!$G$6:$M$69,6,FALSE)</f>
        <v>10</v>
      </c>
      <c r="N4827" s="1">
        <f>VLOOKUP($A4827,'volatile collection data'!$G$6:$M$69,7,FALSE)</f>
        <v>4.21</v>
      </c>
      <c r="O4827" s="1">
        <f>VLOOKUP(A4827,'volatile collection data'!$G$6:$K$69,5,FALSE)</f>
        <v>1</v>
      </c>
      <c r="P4827" s="1" t="str">
        <f t="shared" si="453"/>
        <v>9C</v>
      </c>
      <c r="Q4827">
        <f t="shared" si="451"/>
        <v>8.5227362031493573E-2</v>
      </c>
      <c r="R4827" t="str">
        <f t="shared" si="454"/>
        <v>15A_1-C&amp;4.21%4.21@10</v>
      </c>
      <c r="S4827" t="str">
        <f t="shared" si="455"/>
        <v>9C-15A-VCS-Loc-22</v>
      </c>
      <c r="T4827" t="str">
        <f>IFERROR(IF(VLOOKUP(S4827,Bad!$A:$A,1,FALSE)='RAW2'!S4827,"yes","no"),"no")</f>
        <v>no</v>
      </c>
      <c r="U4827" t="str">
        <f>IFERROR(VLOOKUP(F4827,compounds!$A:$B,2,FALSE),"")</f>
        <v/>
      </c>
      <c r="V4827" t="str">
        <f>VLOOKUP(B4827,'volatile collection data'!$O:$P,2,FALSE)</f>
        <v>26.apr.22 15</v>
      </c>
    </row>
    <row r="4828" spans="1:22" x14ac:dyDescent="0.2">
      <c r="A4828" t="s">
        <v>402</v>
      </c>
      <c r="B4828" s="1" t="str">
        <f t="shared" si="452"/>
        <v>9C</v>
      </c>
      <c r="C4828">
        <v>39.755000000000003</v>
      </c>
      <c r="D4828">
        <f t="shared" si="450"/>
        <v>39.76</v>
      </c>
      <c r="E4828">
        <f>VLOOKUP(D4828,'Peak Combiner'!$A$5:$D$4980,4,FALSE)</f>
        <v>39.75</v>
      </c>
      <c r="F4828">
        <f>IFERROR(VLOOKUP(D4828,rt_comb!$A:$B,2,FALSE),D4828)</f>
        <v>39.76</v>
      </c>
      <c r="G4828">
        <v>1469743</v>
      </c>
      <c r="H4828">
        <f>SUMIFS($G:$G,$E:$E,18.51,'RAW2'!$A:$A,'RAW2'!A4828)</f>
        <v>33228375</v>
      </c>
      <c r="I4828" s="1" t="str">
        <f>VLOOKUP(A4828,'volatile collection data'!$G$6:$H$69,2,FALSE)</f>
        <v>C</v>
      </c>
      <c r="J4828" s="1">
        <f>VLOOKUP(A4828,'volatile collection data'!$G$6:$I$69,3,FALSE)</f>
        <v>9</v>
      </c>
      <c r="K4828" s="1" t="str">
        <f>VLOOKUP(A4828,'volatile collection data'!$G$6:$N$69,8,FALSE)</f>
        <v>15A</v>
      </c>
      <c r="L4828" s="1">
        <f>VLOOKUP(A4828,'volatile collection data'!$G$6:$J$69,4,FALSE)</f>
        <v>4.21</v>
      </c>
      <c r="M4828" s="1">
        <f>VLOOKUP($A4828,'volatile collection data'!$G$6:$M$69,6,FALSE)</f>
        <v>10</v>
      </c>
      <c r="N4828" s="1">
        <f>VLOOKUP($A4828,'volatile collection data'!$G$6:$M$69,7,FALSE)</f>
        <v>4.21</v>
      </c>
      <c r="O4828" s="1">
        <f>VLOOKUP(A4828,'volatile collection data'!$G$6:$K$69,5,FALSE)</f>
        <v>1</v>
      </c>
      <c r="P4828" s="1" t="str">
        <f t="shared" si="453"/>
        <v>9C</v>
      </c>
      <c r="Q4828">
        <f t="shared" si="451"/>
        <v>5.2531548856981226E-2</v>
      </c>
      <c r="R4828" t="str">
        <f t="shared" si="454"/>
        <v>15A_1-C&amp;4.21%4.21@10</v>
      </c>
      <c r="S4828" t="str">
        <f t="shared" si="455"/>
        <v>9C-15A-VCS-Loc-22</v>
      </c>
      <c r="T4828" t="str">
        <f>IFERROR(IF(VLOOKUP(S4828,Bad!$A:$A,1,FALSE)='RAW2'!S4828,"yes","no"),"no")</f>
        <v>no</v>
      </c>
      <c r="U4828" t="str">
        <f>IFERROR(VLOOKUP(F4828,compounds!$A:$B,2,FALSE),"")</f>
        <v/>
      </c>
      <c r="V4828" t="str">
        <f>VLOOKUP(B4828,'volatile collection data'!$O:$P,2,FALSE)</f>
        <v>26.apr.22 15</v>
      </c>
    </row>
    <row r="4829" spans="1:22" x14ac:dyDescent="0.2">
      <c r="A4829" t="s">
        <v>404</v>
      </c>
      <c r="B4829" s="1" t="str">
        <f t="shared" si="452"/>
        <v>9D</v>
      </c>
      <c r="C4829">
        <v>4.1779999999999999</v>
      </c>
      <c r="D4829">
        <f t="shared" si="450"/>
        <v>4.18</v>
      </c>
      <c r="E4829">
        <f>VLOOKUP(D4829,'Peak Combiner'!$A$5:$D$4980,4,FALSE)</f>
        <v>4.1500000000000004</v>
      </c>
      <c r="F4829">
        <f>IFERROR(VLOOKUP(D4829,rt_comb!$A:$B,2,FALSE),D4829)</f>
        <v>4.18</v>
      </c>
      <c r="G4829">
        <v>83230</v>
      </c>
      <c r="H4829">
        <f>SUMIFS($G:$G,$E:$E,18.51,'RAW2'!$A:$A,'RAW2'!A4829)</f>
        <v>39806130</v>
      </c>
      <c r="I4829" s="1" t="str">
        <f>VLOOKUP(A4829,'volatile collection data'!$G$6:$H$69,2,FALSE)</f>
        <v>D</v>
      </c>
      <c r="J4829" s="1">
        <f>VLOOKUP(A4829,'volatile collection data'!$G$6:$I$69,3,FALSE)</f>
        <v>9</v>
      </c>
      <c r="K4829" s="1" t="str">
        <f>VLOOKUP(A4829,'volatile collection data'!$G$6:$N$69,8,FALSE)</f>
        <v>23B</v>
      </c>
      <c r="L4829" s="1">
        <f>VLOOKUP(A4829,'volatile collection data'!$G$6:$J$69,4,FALSE)</f>
        <v>3.06</v>
      </c>
      <c r="M4829" s="1">
        <f>VLOOKUP($A4829,'volatile collection data'!$G$6:$M$69,6,FALSE)</f>
        <v>13</v>
      </c>
      <c r="N4829" s="1">
        <f>VLOOKUP($A4829,'volatile collection data'!$G$6:$M$69,7,FALSE)</f>
        <v>3.06</v>
      </c>
      <c r="O4829" s="1">
        <f>VLOOKUP(A4829,'volatile collection data'!$G$6:$K$69,5,FALSE)</f>
        <v>0</v>
      </c>
      <c r="P4829" s="1" t="str">
        <f t="shared" si="453"/>
        <v>9D</v>
      </c>
      <c r="Q4829">
        <f t="shared" si="451"/>
        <v>3.4164771110917792E-3</v>
      </c>
      <c r="R4829" t="str">
        <f t="shared" si="454"/>
        <v>23B_0-D&amp;3.06%3.06@13</v>
      </c>
      <c r="S4829" t="str">
        <f t="shared" si="455"/>
        <v>9D-23B-VCS-Loc-22</v>
      </c>
      <c r="T4829" t="str">
        <f>IFERROR(IF(VLOOKUP(S4829,Bad!$A:$A,1,FALSE)='RAW2'!S4829,"yes","no"),"no")</f>
        <v>no</v>
      </c>
      <c r="U4829" t="str">
        <f>IFERROR(VLOOKUP(F4829,compounds!$A:$B,2,FALSE),"")</f>
        <v/>
      </c>
      <c r="V4829" t="str">
        <f>VLOOKUP(B4829,'volatile collection data'!$O:$P,2,FALSE)</f>
        <v>27.apr.22 23</v>
      </c>
    </row>
    <row r="4830" spans="1:22" x14ac:dyDescent="0.2">
      <c r="A4830" t="s">
        <v>404</v>
      </c>
      <c r="B4830" s="1" t="str">
        <f t="shared" si="452"/>
        <v>9D</v>
      </c>
      <c r="C4830">
        <v>4.74</v>
      </c>
      <c r="D4830">
        <f t="shared" si="450"/>
        <v>4.74</v>
      </c>
      <c r="E4830">
        <f>VLOOKUP(D4830,'Peak Combiner'!$A$5:$D$4980,4,FALSE)</f>
        <v>4.7</v>
      </c>
      <c r="F4830">
        <f>IFERROR(VLOOKUP(D4830,rt_comb!$A:$B,2,FALSE),D4830)</f>
        <v>4.74</v>
      </c>
      <c r="G4830">
        <v>1553654</v>
      </c>
      <c r="H4830">
        <f>SUMIFS($G:$G,$E:$E,18.51,'RAW2'!$A:$A,'RAW2'!A4830)</f>
        <v>39806130</v>
      </c>
      <c r="I4830" s="1" t="str">
        <f>VLOOKUP(A4830,'volatile collection data'!$G$6:$H$69,2,FALSE)</f>
        <v>D</v>
      </c>
      <c r="J4830" s="1">
        <f>VLOOKUP(A4830,'volatile collection data'!$G$6:$I$69,3,FALSE)</f>
        <v>9</v>
      </c>
      <c r="K4830" s="1" t="str">
        <f>VLOOKUP(A4830,'volatile collection data'!$G$6:$N$69,8,FALSE)</f>
        <v>23B</v>
      </c>
      <c r="L4830" s="1">
        <f>VLOOKUP(A4830,'volatile collection data'!$G$6:$J$69,4,FALSE)</f>
        <v>3.06</v>
      </c>
      <c r="M4830" s="1">
        <f>VLOOKUP($A4830,'volatile collection data'!$G$6:$M$69,6,FALSE)</f>
        <v>13</v>
      </c>
      <c r="N4830" s="1">
        <f>VLOOKUP($A4830,'volatile collection data'!$G$6:$M$69,7,FALSE)</f>
        <v>3.06</v>
      </c>
      <c r="O4830" s="1">
        <f>VLOOKUP(A4830,'volatile collection data'!$G$6:$K$69,5,FALSE)</f>
        <v>0</v>
      </c>
      <c r="P4830" s="1" t="str">
        <f t="shared" si="453"/>
        <v>9D</v>
      </c>
      <c r="Q4830">
        <f t="shared" si="451"/>
        <v>6.3775361402813729E-2</v>
      </c>
      <c r="R4830" t="str">
        <f t="shared" si="454"/>
        <v>23B_0-D&amp;3.06%3.06@13</v>
      </c>
      <c r="S4830" t="str">
        <f t="shared" si="455"/>
        <v>9D-23B-VCS-Loc-22</v>
      </c>
      <c r="T4830" t="str">
        <f>IFERROR(IF(VLOOKUP(S4830,Bad!$A:$A,1,FALSE)='RAW2'!S4830,"yes","no"),"no")</f>
        <v>no</v>
      </c>
      <c r="U4830" t="str">
        <f>IFERROR(VLOOKUP(F4830,compounds!$A:$B,2,FALSE),"")</f>
        <v/>
      </c>
      <c r="V4830" t="str">
        <f>VLOOKUP(B4830,'volatile collection data'!$O:$P,2,FALSE)</f>
        <v>27.apr.22 23</v>
      </c>
    </row>
    <row r="4831" spans="1:22" x14ac:dyDescent="0.2">
      <c r="A4831" t="s">
        <v>404</v>
      </c>
      <c r="B4831" s="1" t="str">
        <f t="shared" si="452"/>
        <v>9D</v>
      </c>
      <c r="C4831">
        <v>6.274</v>
      </c>
      <c r="D4831">
        <f t="shared" si="450"/>
        <v>6.27</v>
      </c>
      <c r="E4831">
        <f>VLOOKUP(D4831,'Peak Combiner'!$A$5:$D$4980,4,FALSE)</f>
        <v>6.25</v>
      </c>
      <c r="F4831">
        <f>IFERROR(VLOOKUP(D4831,rt_comb!$A:$B,2,FALSE),D4831)</f>
        <v>6.27</v>
      </c>
      <c r="G4831">
        <v>1006564</v>
      </c>
      <c r="H4831">
        <f>SUMIFS($G:$G,$E:$E,18.51,'RAW2'!$A:$A,'RAW2'!A4831)</f>
        <v>39806130</v>
      </c>
      <c r="I4831" s="1" t="str">
        <f>VLOOKUP(A4831,'volatile collection data'!$G$6:$H$69,2,FALSE)</f>
        <v>D</v>
      </c>
      <c r="J4831" s="1">
        <f>VLOOKUP(A4831,'volatile collection data'!$G$6:$I$69,3,FALSE)</f>
        <v>9</v>
      </c>
      <c r="K4831" s="1" t="str">
        <f>VLOOKUP(A4831,'volatile collection data'!$G$6:$N$69,8,FALSE)</f>
        <v>23B</v>
      </c>
      <c r="L4831" s="1">
        <f>VLOOKUP(A4831,'volatile collection data'!$G$6:$J$69,4,FALSE)</f>
        <v>3.06</v>
      </c>
      <c r="M4831" s="1">
        <f>VLOOKUP($A4831,'volatile collection data'!$G$6:$M$69,6,FALSE)</f>
        <v>13</v>
      </c>
      <c r="N4831" s="1">
        <f>VLOOKUP($A4831,'volatile collection data'!$G$6:$M$69,7,FALSE)</f>
        <v>3.06</v>
      </c>
      <c r="O4831" s="1">
        <f>VLOOKUP(A4831,'volatile collection data'!$G$6:$K$69,5,FALSE)</f>
        <v>0</v>
      </c>
      <c r="P4831" s="1" t="str">
        <f t="shared" si="453"/>
        <v>9D</v>
      </c>
      <c r="Q4831">
        <f t="shared" si="451"/>
        <v>4.1318068807509135E-2</v>
      </c>
      <c r="R4831" t="str">
        <f t="shared" si="454"/>
        <v>23B_0-D&amp;3.06%3.06@13</v>
      </c>
      <c r="S4831" t="str">
        <f t="shared" si="455"/>
        <v>9D-23B-VCS-Loc-22</v>
      </c>
      <c r="T4831" t="str">
        <f>IFERROR(IF(VLOOKUP(S4831,Bad!$A:$A,1,FALSE)='RAW2'!S4831,"yes","no"),"no")</f>
        <v>no</v>
      </c>
      <c r="U4831" t="str">
        <f>IFERROR(VLOOKUP(F4831,compounds!$A:$B,2,FALSE),"")</f>
        <v/>
      </c>
      <c r="V4831" t="str">
        <f>VLOOKUP(B4831,'volatile collection data'!$O:$P,2,FALSE)</f>
        <v>27.apr.22 23</v>
      </c>
    </row>
    <row r="4832" spans="1:22" x14ac:dyDescent="0.2">
      <c r="A4832" t="s">
        <v>404</v>
      </c>
      <c r="B4832" s="1" t="str">
        <f t="shared" si="452"/>
        <v>9D</v>
      </c>
      <c r="C4832">
        <v>6.3360000000000003</v>
      </c>
      <c r="D4832">
        <f t="shared" si="450"/>
        <v>6.34</v>
      </c>
      <c r="E4832">
        <f>VLOOKUP(D4832,'Peak Combiner'!$A$5:$D$4980,4,FALSE)</f>
        <v>6.32</v>
      </c>
      <c r="F4832">
        <f>IFERROR(VLOOKUP(D4832,rt_comb!$A:$B,2,FALSE),D4832)</f>
        <v>6.34</v>
      </c>
      <c r="G4832">
        <v>1167784</v>
      </c>
      <c r="H4832">
        <f>SUMIFS($G:$G,$E:$E,18.51,'RAW2'!$A:$A,'RAW2'!A4832)</f>
        <v>39806130</v>
      </c>
      <c r="I4832" s="1" t="str">
        <f>VLOOKUP(A4832,'volatile collection data'!$G$6:$H$69,2,FALSE)</f>
        <v>D</v>
      </c>
      <c r="J4832" s="1">
        <f>VLOOKUP(A4832,'volatile collection data'!$G$6:$I$69,3,FALSE)</f>
        <v>9</v>
      </c>
      <c r="K4832" s="1" t="str">
        <f>VLOOKUP(A4832,'volatile collection data'!$G$6:$N$69,8,FALSE)</f>
        <v>23B</v>
      </c>
      <c r="L4832" s="1">
        <f>VLOOKUP(A4832,'volatile collection data'!$G$6:$J$69,4,FALSE)</f>
        <v>3.06</v>
      </c>
      <c r="M4832" s="1">
        <f>VLOOKUP($A4832,'volatile collection data'!$G$6:$M$69,6,FALSE)</f>
        <v>13</v>
      </c>
      <c r="N4832" s="1">
        <f>VLOOKUP($A4832,'volatile collection data'!$G$6:$M$69,7,FALSE)</f>
        <v>3.06</v>
      </c>
      <c r="O4832" s="1">
        <f>VLOOKUP(A4832,'volatile collection data'!$G$6:$K$69,5,FALSE)</f>
        <v>0</v>
      </c>
      <c r="P4832" s="1" t="str">
        <f t="shared" si="453"/>
        <v>9D</v>
      </c>
      <c r="Q4832">
        <f t="shared" si="451"/>
        <v>4.7935928231397355E-2</v>
      </c>
      <c r="R4832" t="str">
        <f t="shared" si="454"/>
        <v>23B_0-D&amp;3.06%3.06@13</v>
      </c>
      <c r="S4832" t="str">
        <f t="shared" si="455"/>
        <v>9D-23B-VCS-Loc-22</v>
      </c>
      <c r="T4832" t="str">
        <f>IFERROR(IF(VLOOKUP(S4832,Bad!$A:$A,1,FALSE)='RAW2'!S4832,"yes","no"),"no")</f>
        <v>no</v>
      </c>
      <c r="U4832" t="str">
        <f>IFERROR(VLOOKUP(F4832,compounds!$A:$B,2,FALSE),"")</f>
        <v/>
      </c>
      <c r="V4832" t="str">
        <f>VLOOKUP(B4832,'volatile collection data'!$O:$P,2,FALSE)</f>
        <v>27.apr.22 23</v>
      </c>
    </row>
    <row r="4833" spans="1:22" x14ac:dyDescent="0.2">
      <c r="A4833" t="s">
        <v>404</v>
      </c>
      <c r="B4833" s="1" t="str">
        <f t="shared" si="452"/>
        <v>9D</v>
      </c>
      <c r="C4833">
        <v>7.101</v>
      </c>
      <c r="D4833">
        <f t="shared" si="450"/>
        <v>7.1</v>
      </c>
      <c r="E4833">
        <f>VLOOKUP(D4833,'Peak Combiner'!$A$5:$D$4980,4,FALSE)</f>
        <v>7.09</v>
      </c>
      <c r="F4833">
        <f>IFERROR(VLOOKUP(D4833,rt_comb!$A:$B,2,FALSE),D4833)</f>
        <v>7.1</v>
      </c>
      <c r="G4833">
        <v>3164706</v>
      </c>
      <c r="H4833">
        <f>SUMIFS($G:$G,$E:$E,18.51,'RAW2'!$A:$A,'RAW2'!A4833)</f>
        <v>39806130</v>
      </c>
      <c r="I4833" s="1" t="str">
        <f>VLOOKUP(A4833,'volatile collection data'!$G$6:$H$69,2,FALSE)</f>
        <v>D</v>
      </c>
      <c r="J4833" s="1">
        <f>VLOOKUP(A4833,'volatile collection data'!$G$6:$I$69,3,FALSE)</f>
        <v>9</v>
      </c>
      <c r="K4833" s="1" t="str">
        <f>VLOOKUP(A4833,'volatile collection data'!$G$6:$N$69,8,FALSE)</f>
        <v>23B</v>
      </c>
      <c r="L4833" s="1">
        <f>VLOOKUP(A4833,'volatile collection data'!$G$6:$J$69,4,FALSE)</f>
        <v>3.06</v>
      </c>
      <c r="M4833" s="1">
        <f>VLOOKUP($A4833,'volatile collection data'!$G$6:$M$69,6,FALSE)</f>
        <v>13</v>
      </c>
      <c r="N4833" s="1">
        <f>VLOOKUP($A4833,'volatile collection data'!$G$6:$M$69,7,FALSE)</f>
        <v>3.06</v>
      </c>
      <c r="O4833" s="1">
        <f>VLOOKUP(A4833,'volatile collection data'!$G$6:$K$69,5,FALSE)</f>
        <v>0</v>
      </c>
      <c r="P4833" s="1" t="str">
        <f t="shared" si="453"/>
        <v>9D</v>
      </c>
      <c r="Q4833">
        <f t="shared" si="451"/>
        <v>0.12990683181947396</v>
      </c>
      <c r="R4833" t="str">
        <f t="shared" si="454"/>
        <v>23B_0-D&amp;3.06%3.06@13</v>
      </c>
      <c r="S4833" t="str">
        <f t="shared" si="455"/>
        <v>9D-23B-VCS-Loc-22</v>
      </c>
      <c r="T4833" t="str">
        <f>IFERROR(IF(VLOOKUP(S4833,Bad!$A:$A,1,FALSE)='RAW2'!S4833,"yes","no"),"no")</f>
        <v>no</v>
      </c>
      <c r="U4833" t="str">
        <f>IFERROR(VLOOKUP(F4833,compounds!$A:$B,2,FALSE),"")</f>
        <v/>
      </c>
      <c r="V4833" t="str">
        <f>VLOOKUP(B4833,'volatile collection data'!$O:$P,2,FALSE)</f>
        <v>27.apr.22 23</v>
      </c>
    </row>
    <row r="4834" spans="1:22" x14ac:dyDescent="0.2">
      <c r="A4834" t="s">
        <v>404</v>
      </c>
      <c r="B4834" s="1" t="str">
        <f t="shared" si="452"/>
        <v>9D</v>
      </c>
      <c r="C4834">
        <v>8.6479999999999997</v>
      </c>
      <c r="D4834">
        <f t="shared" si="450"/>
        <v>8.65</v>
      </c>
      <c r="E4834">
        <f>VLOOKUP(D4834,'Peak Combiner'!$A$5:$D$4980,4,FALSE)</f>
        <v>8.64</v>
      </c>
      <c r="F4834">
        <f>IFERROR(VLOOKUP(D4834,rt_comb!$A:$B,2,FALSE),D4834)</f>
        <v>8.65</v>
      </c>
      <c r="G4834">
        <v>3135965</v>
      </c>
      <c r="H4834">
        <f>SUMIFS($G:$G,$E:$E,18.51,'RAW2'!$A:$A,'RAW2'!A4834)</f>
        <v>39806130</v>
      </c>
      <c r="I4834" s="1" t="str">
        <f>VLOOKUP(A4834,'volatile collection data'!$G$6:$H$69,2,FALSE)</f>
        <v>D</v>
      </c>
      <c r="J4834" s="1">
        <f>VLOOKUP(A4834,'volatile collection data'!$G$6:$I$69,3,FALSE)</f>
        <v>9</v>
      </c>
      <c r="K4834" s="1" t="str">
        <f>VLOOKUP(A4834,'volatile collection data'!$G$6:$N$69,8,FALSE)</f>
        <v>23B</v>
      </c>
      <c r="L4834" s="1">
        <f>VLOOKUP(A4834,'volatile collection data'!$G$6:$J$69,4,FALSE)</f>
        <v>3.06</v>
      </c>
      <c r="M4834" s="1">
        <f>VLOOKUP($A4834,'volatile collection data'!$G$6:$M$69,6,FALSE)</f>
        <v>13</v>
      </c>
      <c r="N4834" s="1">
        <f>VLOOKUP($A4834,'volatile collection data'!$G$6:$M$69,7,FALSE)</f>
        <v>3.06</v>
      </c>
      <c r="O4834" s="1">
        <f>VLOOKUP(A4834,'volatile collection data'!$G$6:$K$69,5,FALSE)</f>
        <v>0</v>
      </c>
      <c r="P4834" s="1" t="str">
        <f t="shared" si="453"/>
        <v>9D</v>
      </c>
      <c r="Q4834">
        <f t="shared" si="451"/>
        <v>0.12872705327027431</v>
      </c>
      <c r="R4834" t="str">
        <f t="shared" si="454"/>
        <v>23B_0-D&amp;3.06%3.06@13</v>
      </c>
      <c r="S4834" t="str">
        <f t="shared" si="455"/>
        <v>9D-23B-VCS-Loc-22</v>
      </c>
      <c r="T4834" t="str">
        <f>IFERROR(IF(VLOOKUP(S4834,Bad!$A:$A,1,FALSE)='RAW2'!S4834,"yes","no"),"no")</f>
        <v>no</v>
      </c>
      <c r="U4834" t="str">
        <f>IFERROR(VLOOKUP(F4834,compounds!$A:$B,2,FALSE),"")</f>
        <v/>
      </c>
      <c r="V4834" t="str">
        <f>VLOOKUP(B4834,'volatile collection data'!$O:$P,2,FALSE)</f>
        <v>27.apr.22 23</v>
      </c>
    </row>
    <row r="4835" spans="1:22" x14ac:dyDescent="0.2">
      <c r="A4835" t="s">
        <v>404</v>
      </c>
      <c r="B4835" s="1" t="str">
        <f t="shared" si="452"/>
        <v>9D</v>
      </c>
      <c r="C4835">
        <v>8.9719999999999995</v>
      </c>
      <c r="D4835">
        <f t="shared" si="450"/>
        <v>8.9700000000000006</v>
      </c>
      <c r="E4835">
        <f>VLOOKUP(D4835,'Peak Combiner'!$A$5:$D$4980,4,FALSE)</f>
        <v>8.9600000000000009</v>
      </c>
      <c r="F4835">
        <f>IFERROR(VLOOKUP(D4835,rt_comb!$A:$B,2,FALSE),D4835)</f>
        <v>8.9700000000000006</v>
      </c>
      <c r="G4835">
        <v>7244692</v>
      </c>
      <c r="H4835">
        <f>SUMIFS($G:$G,$E:$E,18.51,'RAW2'!$A:$A,'RAW2'!A4835)</f>
        <v>39806130</v>
      </c>
      <c r="I4835" s="1" t="str">
        <f>VLOOKUP(A4835,'volatile collection data'!$G$6:$H$69,2,FALSE)</f>
        <v>D</v>
      </c>
      <c r="J4835" s="1">
        <f>VLOOKUP(A4835,'volatile collection data'!$G$6:$I$69,3,FALSE)</f>
        <v>9</v>
      </c>
      <c r="K4835" s="1" t="str">
        <f>VLOOKUP(A4835,'volatile collection data'!$G$6:$N$69,8,FALSE)</f>
        <v>23B</v>
      </c>
      <c r="L4835" s="1">
        <f>VLOOKUP(A4835,'volatile collection data'!$G$6:$J$69,4,FALSE)</f>
        <v>3.06</v>
      </c>
      <c r="M4835" s="1">
        <f>VLOOKUP($A4835,'volatile collection data'!$G$6:$M$69,6,FALSE)</f>
        <v>13</v>
      </c>
      <c r="N4835" s="1">
        <f>VLOOKUP($A4835,'volatile collection data'!$G$6:$M$69,7,FALSE)</f>
        <v>3.06</v>
      </c>
      <c r="O4835" s="1">
        <f>VLOOKUP(A4835,'volatile collection data'!$G$6:$K$69,5,FALSE)</f>
        <v>0</v>
      </c>
      <c r="P4835" s="1" t="str">
        <f t="shared" si="453"/>
        <v>9D</v>
      </c>
      <c r="Q4835">
        <f t="shared" si="451"/>
        <v>0.29738464970455031</v>
      </c>
      <c r="R4835" t="str">
        <f t="shared" si="454"/>
        <v>23B_0-D&amp;3.06%3.06@13</v>
      </c>
      <c r="S4835" t="str">
        <f t="shared" si="455"/>
        <v>9D-23B-VCS-Loc-22</v>
      </c>
      <c r="T4835" t="str">
        <f>IFERROR(IF(VLOOKUP(S4835,Bad!$A:$A,1,FALSE)='RAW2'!S4835,"yes","no"),"no")</f>
        <v>no</v>
      </c>
      <c r="U4835" t="str">
        <f>IFERROR(VLOOKUP(F4835,compounds!$A:$B,2,FALSE),"")</f>
        <v>bpinene</v>
      </c>
      <c r="V4835" t="str">
        <f>VLOOKUP(B4835,'volatile collection data'!$O:$P,2,FALSE)</f>
        <v>27.apr.22 23</v>
      </c>
    </row>
    <row r="4836" spans="1:22" x14ac:dyDescent="0.2">
      <c r="A4836" t="s">
        <v>404</v>
      </c>
      <c r="B4836" s="1" t="str">
        <f t="shared" si="452"/>
        <v>9D</v>
      </c>
      <c r="C4836">
        <v>9.3849999999999998</v>
      </c>
      <c r="D4836">
        <f t="shared" si="450"/>
        <v>9.39</v>
      </c>
      <c r="E4836">
        <f>VLOOKUP(D4836,'Peak Combiner'!$A$5:$D$4980,4,FALSE)</f>
        <v>9.3800000000000008</v>
      </c>
      <c r="F4836">
        <f>IFERROR(VLOOKUP(D4836,rt_comb!$A:$B,2,FALSE),D4836)</f>
        <v>9.3800000000000008</v>
      </c>
      <c r="G4836">
        <v>7570427</v>
      </c>
      <c r="H4836">
        <f>SUMIFS($G:$G,$E:$E,18.51,'RAW2'!$A:$A,'RAW2'!A4836)</f>
        <v>39806130</v>
      </c>
      <c r="I4836" s="1" t="str">
        <f>VLOOKUP(A4836,'volatile collection data'!$G$6:$H$69,2,FALSE)</f>
        <v>D</v>
      </c>
      <c r="J4836" s="1">
        <f>VLOOKUP(A4836,'volatile collection data'!$G$6:$I$69,3,FALSE)</f>
        <v>9</v>
      </c>
      <c r="K4836" s="1" t="str">
        <f>VLOOKUP(A4836,'volatile collection data'!$G$6:$N$69,8,FALSE)</f>
        <v>23B</v>
      </c>
      <c r="L4836" s="1">
        <f>VLOOKUP(A4836,'volatile collection data'!$G$6:$J$69,4,FALSE)</f>
        <v>3.06</v>
      </c>
      <c r="M4836" s="1">
        <f>VLOOKUP($A4836,'volatile collection data'!$G$6:$M$69,6,FALSE)</f>
        <v>13</v>
      </c>
      <c r="N4836" s="1">
        <f>VLOOKUP($A4836,'volatile collection data'!$G$6:$M$69,7,FALSE)</f>
        <v>3.06</v>
      </c>
      <c r="O4836" s="1">
        <f>VLOOKUP(A4836,'volatile collection data'!$G$6:$K$69,5,FALSE)</f>
        <v>0</v>
      </c>
      <c r="P4836" s="1" t="str">
        <f t="shared" si="453"/>
        <v>9D</v>
      </c>
      <c r="Q4836">
        <f t="shared" si="451"/>
        <v>0.31075562377377391</v>
      </c>
      <c r="R4836" t="str">
        <f t="shared" si="454"/>
        <v>23B_0-D&amp;3.06%3.06@13</v>
      </c>
      <c r="S4836" t="str">
        <f t="shared" si="455"/>
        <v>9D-23B-VCS-Loc-22</v>
      </c>
      <c r="T4836" t="str">
        <f>IFERROR(IF(VLOOKUP(S4836,Bad!$A:$A,1,FALSE)='RAW2'!S4836,"yes","no"),"no")</f>
        <v>no</v>
      </c>
      <c r="U4836" t="str">
        <f>IFERROR(VLOOKUP(F4836,compounds!$A:$B,2,FALSE),"")</f>
        <v>octanal</v>
      </c>
      <c r="V4836" t="str">
        <f>VLOOKUP(B4836,'volatile collection data'!$O:$P,2,FALSE)</f>
        <v>27.apr.22 23</v>
      </c>
    </row>
    <row r="4837" spans="1:22" x14ac:dyDescent="0.2">
      <c r="A4837" t="s">
        <v>404</v>
      </c>
      <c r="B4837" s="1" t="str">
        <f t="shared" si="452"/>
        <v>9D</v>
      </c>
      <c r="C4837">
        <v>9.5530000000000008</v>
      </c>
      <c r="D4837">
        <f t="shared" si="450"/>
        <v>9.5500000000000007</v>
      </c>
      <c r="E4837">
        <f>VLOOKUP(D4837,'Peak Combiner'!$A$5:$D$4980,4,FALSE)</f>
        <v>9.5299999999999994</v>
      </c>
      <c r="F4837">
        <f>IFERROR(VLOOKUP(D4837,rt_comb!$A:$B,2,FALSE),D4837)</f>
        <v>9.5399999999999991</v>
      </c>
      <c r="G4837">
        <v>2554894</v>
      </c>
      <c r="H4837">
        <f>SUMIFS($G:$G,$E:$E,18.51,'RAW2'!$A:$A,'RAW2'!A4837)</f>
        <v>39806130</v>
      </c>
      <c r="I4837" s="1" t="str">
        <f>VLOOKUP(A4837,'volatile collection data'!$G$6:$H$69,2,FALSE)</f>
        <v>D</v>
      </c>
      <c r="J4837" s="1">
        <f>VLOOKUP(A4837,'volatile collection data'!$G$6:$I$69,3,FALSE)</f>
        <v>9</v>
      </c>
      <c r="K4837" s="1" t="str">
        <f>VLOOKUP(A4837,'volatile collection data'!$G$6:$N$69,8,FALSE)</f>
        <v>23B</v>
      </c>
      <c r="L4837" s="1">
        <f>VLOOKUP(A4837,'volatile collection data'!$G$6:$J$69,4,FALSE)</f>
        <v>3.06</v>
      </c>
      <c r="M4837" s="1">
        <f>VLOOKUP($A4837,'volatile collection data'!$G$6:$M$69,6,FALSE)</f>
        <v>13</v>
      </c>
      <c r="N4837" s="1">
        <f>VLOOKUP($A4837,'volatile collection data'!$G$6:$M$69,7,FALSE)</f>
        <v>3.06</v>
      </c>
      <c r="O4837" s="1">
        <f>VLOOKUP(A4837,'volatile collection data'!$G$6:$K$69,5,FALSE)</f>
        <v>0</v>
      </c>
      <c r="P4837" s="1" t="str">
        <f t="shared" si="453"/>
        <v>9D</v>
      </c>
      <c r="Q4837">
        <f t="shared" si="451"/>
        <v>0.10487488732747469</v>
      </c>
      <c r="R4837" t="str">
        <f t="shared" si="454"/>
        <v>23B_0-D&amp;3.06%3.06@13</v>
      </c>
      <c r="S4837" t="str">
        <f t="shared" si="455"/>
        <v>9D-23B-VCS-Loc-22</v>
      </c>
      <c r="T4837" t="str">
        <f>IFERROR(IF(VLOOKUP(S4837,Bad!$A:$A,1,FALSE)='RAW2'!S4837,"yes","no"),"no")</f>
        <v>no</v>
      </c>
      <c r="U4837" t="str">
        <f>IFERROR(VLOOKUP(F4837,compounds!$A:$B,2,FALSE),"")</f>
        <v>z3hex</v>
      </c>
      <c r="V4837" t="str">
        <f>VLOOKUP(B4837,'volatile collection data'!$O:$P,2,FALSE)</f>
        <v>27.apr.22 23</v>
      </c>
    </row>
    <row r="4838" spans="1:22" x14ac:dyDescent="0.2">
      <c r="A4838" t="s">
        <v>404</v>
      </c>
      <c r="B4838" s="1" t="str">
        <f t="shared" si="452"/>
        <v>9D</v>
      </c>
      <c r="C4838">
        <v>9.8219999999999992</v>
      </c>
      <c r="D4838">
        <f t="shared" si="450"/>
        <v>9.82</v>
      </c>
      <c r="E4838">
        <f>VLOOKUP(D4838,'Peak Combiner'!$A$5:$D$4980,4,FALSE)</f>
        <v>9.8000000000000007</v>
      </c>
      <c r="F4838">
        <f>IFERROR(VLOOKUP(D4838,rt_comb!$A:$B,2,FALSE),D4838)</f>
        <v>9.81</v>
      </c>
      <c r="G4838">
        <v>2890909</v>
      </c>
      <c r="H4838">
        <f>SUMIFS($G:$G,$E:$E,18.51,'RAW2'!$A:$A,'RAW2'!A4838)</f>
        <v>39806130</v>
      </c>
      <c r="I4838" s="1" t="str">
        <f>VLOOKUP(A4838,'volatile collection data'!$G$6:$H$69,2,FALSE)</f>
        <v>D</v>
      </c>
      <c r="J4838" s="1">
        <f>VLOOKUP(A4838,'volatile collection data'!$G$6:$I$69,3,FALSE)</f>
        <v>9</v>
      </c>
      <c r="K4838" s="1" t="str">
        <f>VLOOKUP(A4838,'volatile collection data'!$G$6:$N$69,8,FALSE)</f>
        <v>23B</v>
      </c>
      <c r="L4838" s="1">
        <f>VLOOKUP(A4838,'volatile collection data'!$G$6:$J$69,4,FALSE)</f>
        <v>3.06</v>
      </c>
      <c r="M4838" s="1">
        <f>VLOOKUP($A4838,'volatile collection data'!$G$6:$M$69,6,FALSE)</f>
        <v>13</v>
      </c>
      <c r="N4838" s="1">
        <f>VLOOKUP($A4838,'volatile collection data'!$G$6:$M$69,7,FALSE)</f>
        <v>3.06</v>
      </c>
      <c r="O4838" s="1">
        <f>VLOOKUP(A4838,'volatile collection data'!$G$6:$K$69,5,FALSE)</f>
        <v>0</v>
      </c>
      <c r="P4838" s="1" t="str">
        <f t="shared" si="453"/>
        <v>9D</v>
      </c>
      <c r="Q4838">
        <f t="shared" si="451"/>
        <v>0.11866784126816321</v>
      </c>
      <c r="R4838" t="str">
        <f t="shared" si="454"/>
        <v>23B_0-D&amp;3.06%3.06@13</v>
      </c>
      <c r="S4838" t="str">
        <f t="shared" si="455"/>
        <v>9D-23B-VCS-Loc-22</v>
      </c>
      <c r="T4838" t="str">
        <f>IFERROR(IF(VLOOKUP(S4838,Bad!$A:$A,1,FALSE)='RAW2'!S4838,"yes","no"),"no")</f>
        <v>no</v>
      </c>
      <c r="U4838" t="str">
        <f>IFERROR(VLOOKUP(F4838,compounds!$A:$B,2,FALSE),"")</f>
        <v>sixmethyl</v>
      </c>
      <c r="V4838" t="str">
        <f>VLOOKUP(B4838,'volatile collection data'!$O:$P,2,FALSE)</f>
        <v>27.apr.22 23</v>
      </c>
    </row>
    <row r="4839" spans="1:22" x14ac:dyDescent="0.2">
      <c r="A4839" t="s">
        <v>404</v>
      </c>
      <c r="B4839" s="1" t="str">
        <f t="shared" si="452"/>
        <v>9D</v>
      </c>
      <c r="C4839">
        <v>10.004</v>
      </c>
      <c r="D4839">
        <f t="shared" si="450"/>
        <v>10</v>
      </c>
      <c r="E4839">
        <f>VLOOKUP(D4839,'Peak Combiner'!$A$5:$D$4980,4,FALSE)</f>
        <v>9.99</v>
      </c>
      <c r="F4839">
        <f>IFERROR(VLOOKUP(D4839,rt_comb!$A:$B,2,FALSE),D4839)</f>
        <v>10</v>
      </c>
      <c r="G4839">
        <v>2010945</v>
      </c>
      <c r="H4839">
        <f>SUMIFS($G:$G,$E:$E,18.51,'RAW2'!$A:$A,'RAW2'!A4839)</f>
        <v>39806130</v>
      </c>
      <c r="I4839" s="1" t="str">
        <f>VLOOKUP(A4839,'volatile collection data'!$G$6:$H$69,2,FALSE)</f>
        <v>D</v>
      </c>
      <c r="J4839" s="1">
        <f>VLOOKUP(A4839,'volatile collection data'!$G$6:$I$69,3,FALSE)</f>
        <v>9</v>
      </c>
      <c r="K4839" s="1" t="str">
        <f>VLOOKUP(A4839,'volatile collection data'!$G$6:$N$69,8,FALSE)</f>
        <v>23B</v>
      </c>
      <c r="L4839" s="1">
        <f>VLOOKUP(A4839,'volatile collection data'!$G$6:$J$69,4,FALSE)</f>
        <v>3.06</v>
      </c>
      <c r="M4839" s="1">
        <f>VLOOKUP($A4839,'volatile collection data'!$G$6:$M$69,6,FALSE)</f>
        <v>13</v>
      </c>
      <c r="N4839" s="1">
        <f>VLOOKUP($A4839,'volatile collection data'!$G$6:$M$69,7,FALSE)</f>
        <v>3.06</v>
      </c>
      <c r="O4839" s="1">
        <f>VLOOKUP(A4839,'volatile collection data'!$G$6:$K$69,5,FALSE)</f>
        <v>0</v>
      </c>
      <c r="P4839" s="1" t="str">
        <f t="shared" si="453"/>
        <v>9D</v>
      </c>
      <c r="Q4839">
        <f t="shared" si="451"/>
        <v>8.2546528465270413E-2</v>
      </c>
      <c r="R4839" t="str">
        <f t="shared" si="454"/>
        <v>23B_0-D&amp;3.06%3.06@13</v>
      </c>
      <c r="S4839" t="str">
        <f t="shared" si="455"/>
        <v>9D-23B-VCS-Loc-22</v>
      </c>
      <c r="T4839" t="str">
        <f>IFERROR(IF(VLOOKUP(S4839,Bad!$A:$A,1,FALSE)='RAW2'!S4839,"yes","no"),"no")</f>
        <v>no</v>
      </c>
      <c r="U4839" t="str">
        <f>IFERROR(VLOOKUP(F4839,compounds!$A:$B,2,FALSE),"")</f>
        <v/>
      </c>
      <c r="V4839" t="str">
        <f>VLOOKUP(B4839,'volatile collection data'!$O:$P,2,FALSE)</f>
        <v>27.apr.22 23</v>
      </c>
    </row>
    <row r="4840" spans="1:22" x14ac:dyDescent="0.2">
      <c r="A4840" t="s">
        <v>404</v>
      </c>
      <c r="B4840" s="1" t="str">
        <f t="shared" si="452"/>
        <v>9D</v>
      </c>
      <c r="C4840">
        <v>10.093999999999999</v>
      </c>
      <c r="D4840">
        <f t="shared" si="450"/>
        <v>10.09</v>
      </c>
      <c r="E4840">
        <f>VLOOKUP(D4840,'Peak Combiner'!$A$5:$D$4980,4,FALSE)</f>
        <v>10.1</v>
      </c>
      <c r="F4840">
        <f>IFERROR(VLOOKUP(D4840,rt_comb!$A:$B,2,FALSE),D4840)</f>
        <v>10.09</v>
      </c>
      <c r="G4840">
        <v>33316825</v>
      </c>
      <c r="H4840">
        <f>SUMIFS($G:$G,$E:$E,18.51,'RAW2'!$A:$A,'RAW2'!A4840)</f>
        <v>39806130</v>
      </c>
      <c r="I4840" s="1" t="str">
        <f>VLOOKUP(A4840,'volatile collection data'!$G$6:$H$69,2,FALSE)</f>
        <v>D</v>
      </c>
      <c r="J4840" s="1">
        <f>VLOOKUP(A4840,'volatile collection data'!$G$6:$I$69,3,FALSE)</f>
        <v>9</v>
      </c>
      <c r="K4840" s="1" t="str">
        <f>VLOOKUP(A4840,'volatile collection data'!$G$6:$N$69,8,FALSE)</f>
        <v>23B</v>
      </c>
      <c r="L4840" s="1">
        <f>VLOOKUP(A4840,'volatile collection data'!$G$6:$J$69,4,FALSE)</f>
        <v>3.06</v>
      </c>
      <c r="M4840" s="1">
        <f>VLOOKUP($A4840,'volatile collection data'!$G$6:$M$69,6,FALSE)</f>
        <v>13</v>
      </c>
      <c r="N4840" s="1">
        <f>VLOOKUP($A4840,'volatile collection data'!$G$6:$M$69,7,FALSE)</f>
        <v>3.06</v>
      </c>
      <c r="O4840" s="1">
        <f>VLOOKUP(A4840,'volatile collection data'!$G$6:$K$69,5,FALSE)</f>
        <v>0</v>
      </c>
      <c r="P4840" s="1" t="str">
        <f t="shared" si="453"/>
        <v>9D</v>
      </c>
      <c r="Q4840">
        <f t="shared" si="451"/>
        <v>1.3676098765679485</v>
      </c>
      <c r="R4840" t="str">
        <f t="shared" si="454"/>
        <v>23B_0-D&amp;3.06%3.06@13</v>
      </c>
      <c r="S4840" t="str">
        <f t="shared" si="455"/>
        <v>9D-23B-VCS-Loc-22</v>
      </c>
      <c r="T4840" t="str">
        <f>IFERROR(IF(VLOOKUP(S4840,Bad!$A:$A,1,FALSE)='RAW2'!S4840,"yes","no"),"no")</f>
        <v>no</v>
      </c>
      <c r="U4840" t="str">
        <f>IFERROR(VLOOKUP(F4840,compounds!$A:$B,2,FALSE),"")</f>
        <v/>
      </c>
      <c r="V4840" t="str">
        <f>VLOOKUP(B4840,'volatile collection data'!$O:$P,2,FALSE)</f>
        <v>27.apr.22 23</v>
      </c>
    </row>
    <row r="4841" spans="1:22" x14ac:dyDescent="0.2">
      <c r="A4841" t="s">
        <v>404</v>
      </c>
      <c r="B4841" s="1" t="str">
        <f t="shared" si="452"/>
        <v>9D</v>
      </c>
      <c r="C4841">
        <v>11.63</v>
      </c>
      <c r="D4841">
        <f t="shared" si="450"/>
        <v>11.63</v>
      </c>
      <c r="E4841">
        <f>VLOOKUP(D4841,'Peak Combiner'!$A$5:$D$4980,4,FALSE)</f>
        <v>11.63</v>
      </c>
      <c r="F4841">
        <f>IFERROR(VLOOKUP(D4841,rt_comb!$A:$B,2,FALSE),D4841)</f>
        <v>11.63</v>
      </c>
      <c r="G4841">
        <v>2570683</v>
      </c>
      <c r="H4841">
        <f>SUMIFS($G:$G,$E:$E,18.51,'RAW2'!$A:$A,'RAW2'!A4841)</f>
        <v>39806130</v>
      </c>
      <c r="I4841" s="1" t="str">
        <f>VLOOKUP(A4841,'volatile collection data'!$G$6:$H$69,2,FALSE)</f>
        <v>D</v>
      </c>
      <c r="J4841" s="1">
        <f>VLOOKUP(A4841,'volatile collection data'!$G$6:$I$69,3,FALSE)</f>
        <v>9</v>
      </c>
      <c r="K4841" s="1" t="str">
        <f>VLOOKUP(A4841,'volatile collection data'!$G$6:$N$69,8,FALSE)</f>
        <v>23B</v>
      </c>
      <c r="L4841" s="1">
        <f>VLOOKUP(A4841,'volatile collection data'!$G$6:$J$69,4,FALSE)</f>
        <v>3.06</v>
      </c>
      <c r="M4841" s="1">
        <f>VLOOKUP($A4841,'volatile collection data'!$G$6:$M$69,6,FALSE)</f>
        <v>13</v>
      </c>
      <c r="N4841" s="1">
        <f>VLOOKUP($A4841,'volatile collection data'!$G$6:$M$69,7,FALSE)</f>
        <v>3.06</v>
      </c>
      <c r="O4841" s="1">
        <f>VLOOKUP(A4841,'volatile collection data'!$G$6:$K$69,5,FALSE)</f>
        <v>0</v>
      </c>
      <c r="P4841" s="1" t="str">
        <f t="shared" si="453"/>
        <v>9D</v>
      </c>
      <c r="Q4841">
        <f t="shared" si="451"/>
        <v>0.10552300407752908</v>
      </c>
      <c r="R4841" t="str">
        <f t="shared" si="454"/>
        <v>23B_0-D&amp;3.06%3.06@13</v>
      </c>
      <c r="S4841" t="str">
        <f t="shared" si="455"/>
        <v>9D-23B-VCS-Loc-22</v>
      </c>
      <c r="T4841" t="str">
        <f>IFERROR(IF(VLOOKUP(S4841,Bad!$A:$A,1,FALSE)='RAW2'!S4841,"yes","no"),"no")</f>
        <v>no</v>
      </c>
      <c r="U4841" t="str">
        <f>IFERROR(VLOOKUP(F4841,compounds!$A:$B,2,FALSE),"")</f>
        <v/>
      </c>
      <c r="V4841" t="str">
        <f>VLOOKUP(B4841,'volatile collection data'!$O:$P,2,FALSE)</f>
        <v>27.apr.22 23</v>
      </c>
    </row>
    <row r="4842" spans="1:22" x14ac:dyDescent="0.2">
      <c r="A4842" t="s">
        <v>404</v>
      </c>
      <c r="B4842" s="1" t="str">
        <f t="shared" si="452"/>
        <v>9D</v>
      </c>
      <c r="C4842">
        <v>12.397</v>
      </c>
      <c r="D4842">
        <f t="shared" si="450"/>
        <v>12.4</v>
      </c>
      <c r="E4842">
        <f>VLOOKUP(D4842,'Peak Combiner'!$A$5:$D$4980,4,FALSE)</f>
        <v>12.39</v>
      </c>
      <c r="F4842">
        <f>IFERROR(VLOOKUP(D4842,rt_comb!$A:$B,2,FALSE),D4842)</f>
        <v>12.39</v>
      </c>
      <c r="G4842">
        <v>9606301</v>
      </c>
      <c r="H4842">
        <f>SUMIFS($G:$G,$E:$E,18.51,'RAW2'!$A:$A,'RAW2'!A4842)</f>
        <v>39806130</v>
      </c>
      <c r="I4842" s="1" t="str">
        <f>VLOOKUP(A4842,'volatile collection data'!$G$6:$H$69,2,FALSE)</f>
        <v>D</v>
      </c>
      <c r="J4842" s="1">
        <f>VLOOKUP(A4842,'volatile collection data'!$G$6:$I$69,3,FALSE)</f>
        <v>9</v>
      </c>
      <c r="K4842" s="1" t="str">
        <f>VLOOKUP(A4842,'volatile collection data'!$G$6:$N$69,8,FALSE)</f>
        <v>23B</v>
      </c>
      <c r="L4842" s="1">
        <f>VLOOKUP(A4842,'volatile collection data'!$G$6:$J$69,4,FALSE)</f>
        <v>3.06</v>
      </c>
      <c r="M4842" s="1">
        <f>VLOOKUP($A4842,'volatile collection data'!$G$6:$M$69,6,FALSE)</f>
        <v>13</v>
      </c>
      <c r="N4842" s="1">
        <f>VLOOKUP($A4842,'volatile collection data'!$G$6:$M$69,7,FALSE)</f>
        <v>3.06</v>
      </c>
      <c r="O4842" s="1">
        <f>VLOOKUP(A4842,'volatile collection data'!$G$6:$K$69,5,FALSE)</f>
        <v>0</v>
      </c>
      <c r="P4842" s="1" t="str">
        <f t="shared" si="453"/>
        <v>9D</v>
      </c>
      <c r="Q4842">
        <f t="shared" si="451"/>
        <v>0.39432545342734665</v>
      </c>
      <c r="R4842" t="str">
        <f t="shared" si="454"/>
        <v>23B_0-D&amp;3.06%3.06@13</v>
      </c>
      <c r="S4842" t="str">
        <f t="shared" si="455"/>
        <v>9D-23B-VCS-Loc-22</v>
      </c>
      <c r="T4842" t="str">
        <f>IFERROR(IF(VLOOKUP(S4842,Bad!$A:$A,1,FALSE)='RAW2'!S4842,"yes","no"),"no")</f>
        <v>no</v>
      </c>
      <c r="U4842" t="str">
        <f>IFERROR(VLOOKUP(F4842,compounds!$A:$B,2,FALSE),"")</f>
        <v>o+C5xe</v>
      </c>
      <c r="V4842" t="str">
        <f>VLOOKUP(B4842,'volatile collection data'!$O:$P,2,FALSE)</f>
        <v>27.apr.22 23</v>
      </c>
    </row>
    <row r="4843" spans="1:22" x14ac:dyDescent="0.2">
      <c r="A4843" t="s">
        <v>404</v>
      </c>
      <c r="B4843" s="1" t="str">
        <f t="shared" si="452"/>
        <v>9D</v>
      </c>
      <c r="C4843">
        <v>12.538</v>
      </c>
      <c r="D4843">
        <f t="shared" si="450"/>
        <v>12.54</v>
      </c>
      <c r="E4843">
        <f>VLOOKUP(D4843,'Peak Combiner'!$A$5:$D$4980,4,FALSE)</f>
        <v>12.53</v>
      </c>
      <c r="F4843">
        <f>IFERROR(VLOOKUP(D4843,rt_comb!$A:$B,2,FALSE),D4843)</f>
        <v>12.54</v>
      </c>
      <c r="G4843">
        <v>16844545</v>
      </c>
      <c r="H4843">
        <f>SUMIFS($G:$G,$E:$E,18.51,'RAW2'!$A:$A,'RAW2'!A4843)</f>
        <v>39806130</v>
      </c>
      <c r="I4843" s="1" t="str">
        <f>VLOOKUP(A4843,'volatile collection data'!$G$6:$H$69,2,FALSE)</f>
        <v>D</v>
      </c>
      <c r="J4843" s="1">
        <f>VLOOKUP(A4843,'volatile collection data'!$G$6:$I$69,3,FALSE)</f>
        <v>9</v>
      </c>
      <c r="K4843" s="1" t="str">
        <f>VLOOKUP(A4843,'volatile collection data'!$G$6:$N$69,8,FALSE)</f>
        <v>23B</v>
      </c>
      <c r="L4843" s="1">
        <f>VLOOKUP(A4843,'volatile collection data'!$G$6:$J$69,4,FALSE)</f>
        <v>3.06</v>
      </c>
      <c r="M4843" s="1">
        <f>VLOOKUP($A4843,'volatile collection data'!$G$6:$M$69,6,FALSE)</f>
        <v>13</v>
      </c>
      <c r="N4843" s="1">
        <f>VLOOKUP($A4843,'volatile collection data'!$G$6:$M$69,7,FALSE)</f>
        <v>3.06</v>
      </c>
      <c r="O4843" s="1">
        <f>VLOOKUP(A4843,'volatile collection data'!$G$6:$K$69,5,FALSE)</f>
        <v>0</v>
      </c>
      <c r="P4843" s="1" t="str">
        <f t="shared" si="453"/>
        <v>9D</v>
      </c>
      <c r="Q4843">
        <f t="shared" si="451"/>
        <v>0.69144542159384192</v>
      </c>
      <c r="R4843" t="str">
        <f t="shared" si="454"/>
        <v>23B_0-D&amp;3.06%3.06@13</v>
      </c>
      <c r="S4843" t="str">
        <f t="shared" si="455"/>
        <v>9D-23B-VCS-Loc-22</v>
      </c>
      <c r="T4843" t="str">
        <f>IFERROR(IF(VLOOKUP(S4843,Bad!$A:$A,1,FALSE)='RAW2'!S4843,"yes","no"),"no")</f>
        <v>no</v>
      </c>
      <c r="U4843" t="str">
        <f>IFERROR(VLOOKUP(F4843,compounds!$A:$B,2,FALSE),"")</f>
        <v>nonanal</v>
      </c>
      <c r="V4843" t="str">
        <f>VLOOKUP(B4843,'volatile collection data'!$O:$P,2,FALSE)</f>
        <v>27.apr.22 23</v>
      </c>
    </row>
    <row r="4844" spans="1:22" x14ac:dyDescent="0.2">
      <c r="A4844" t="s">
        <v>404</v>
      </c>
      <c r="B4844" s="1" t="str">
        <f t="shared" si="452"/>
        <v>9D</v>
      </c>
      <c r="C4844">
        <v>12.848000000000001</v>
      </c>
      <c r="D4844">
        <f t="shared" si="450"/>
        <v>12.85</v>
      </c>
      <c r="E4844">
        <f>VLOOKUP(D4844,'Peak Combiner'!$A$5:$D$4980,4,FALSE)</f>
        <v>12.85</v>
      </c>
      <c r="F4844">
        <f>IFERROR(VLOOKUP(D4844,rt_comb!$A:$B,2,FALSE),D4844)</f>
        <v>12.85</v>
      </c>
      <c r="G4844">
        <v>1373925</v>
      </c>
      <c r="H4844">
        <f>SUMIFS($G:$G,$E:$E,18.51,'RAW2'!$A:$A,'RAW2'!A4844)</f>
        <v>39806130</v>
      </c>
      <c r="I4844" s="1" t="str">
        <f>VLOOKUP(A4844,'volatile collection data'!$G$6:$H$69,2,FALSE)</f>
        <v>D</v>
      </c>
      <c r="J4844" s="1">
        <f>VLOOKUP(A4844,'volatile collection data'!$G$6:$I$69,3,FALSE)</f>
        <v>9</v>
      </c>
      <c r="K4844" s="1" t="str">
        <f>VLOOKUP(A4844,'volatile collection data'!$G$6:$N$69,8,FALSE)</f>
        <v>23B</v>
      </c>
      <c r="L4844" s="1">
        <f>VLOOKUP(A4844,'volatile collection data'!$G$6:$J$69,4,FALSE)</f>
        <v>3.06</v>
      </c>
      <c r="M4844" s="1">
        <f>VLOOKUP($A4844,'volatile collection data'!$G$6:$M$69,6,FALSE)</f>
        <v>13</v>
      </c>
      <c r="N4844" s="1">
        <f>VLOOKUP($A4844,'volatile collection data'!$G$6:$M$69,7,FALSE)</f>
        <v>3.06</v>
      </c>
      <c r="O4844" s="1">
        <f>VLOOKUP(A4844,'volatile collection data'!$G$6:$K$69,5,FALSE)</f>
        <v>0</v>
      </c>
      <c r="P4844" s="1" t="str">
        <f t="shared" si="453"/>
        <v>9D</v>
      </c>
      <c r="Q4844">
        <f t="shared" si="451"/>
        <v>5.6397732967160552E-2</v>
      </c>
      <c r="R4844" t="str">
        <f t="shared" si="454"/>
        <v>23B_0-D&amp;3.06%3.06@13</v>
      </c>
      <c r="S4844" t="str">
        <f t="shared" si="455"/>
        <v>9D-23B-VCS-Loc-22</v>
      </c>
      <c r="T4844" t="str">
        <f>IFERROR(IF(VLOOKUP(S4844,Bad!$A:$A,1,FALSE)='RAW2'!S4844,"yes","no"),"no")</f>
        <v>no</v>
      </c>
      <c r="U4844" t="str">
        <f>IFERROR(VLOOKUP(F4844,compounds!$A:$B,2,FALSE),"")</f>
        <v/>
      </c>
      <c r="V4844" t="str">
        <f>VLOOKUP(B4844,'volatile collection data'!$O:$P,2,FALSE)</f>
        <v>27.apr.22 23</v>
      </c>
    </row>
    <row r="4845" spans="1:22" x14ac:dyDescent="0.2">
      <c r="A4845" t="s">
        <v>404</v>
      </c>
      <c r="B4845" s="1" t="str">
        <f t="shared" si="452"/>
        <v>9D</v>
      </c>
      <c r="C4845">
        <v>12.917</v>
      </c>
      <c r="D4845">
        <f t="shared" si="450"/>
        <v>12.92</v>
      </c>
      <c r="E4845">
        <f>VLOOKUP(D4845,'Peak Combiner'!$A$5:$D$4980,4,FALSE)</f>
        <v>12.91</v>
      </c>
      <c r="F4845">
        <f>IFERROR(VLOOKUP(D4845,rt_comb!$A:$B,2,FALSE),D4845)</f>
        <v>12.92</v>
      </c>
      <c r="G4845">
        <v>3014795</v>
      </c>
      <c r="H4845">
        <f>SUMIFS($G:$G,$E:$E,18.51,'RAW2'!$A:$A,'RAW2'!A4845)</f>
        <v>39806130</v>
      </c>
      <c r="I4845" s="1" t="str">
        <f>VLOOKUP(A4845,'volatile collection data'!$G$6:$H$69,2,FALSE)</f>
        <v>D</v>
      </c>
      <c r="J4845" s="1">
        <f>VLOOKUP(A4845,'volatile collection data'!$G$6:$I$69,3,FALSE)</f>
        <v>9</v>
      </c>
      <c r="K4845" s="1" t="str">
        <f>VLOOKUP(A4845,'volatile collection data'!$G$6:$N$69,8,FALSE)</f>
        <v>23B</v>
      </c>
      <c r="L4845" s="1">
        <f>VLOOKUP(A4845,'volatile collection data'!$G$6:$J$69,4,FALSE)</f>
        <v>3.06</v>
      </c>
      <c r="M4845" s="1">
        <f>VLOOKUP($A4845,'volatile collection data'!$G$6:$M$69,6,FALSE)</f>
        <v>13</v>
      </c>
      <c r="N4845" s="1">
        <f>VLOOKUP($A4845,'volatile collection data'!$G$6:$M$69,7,FALSE)</f>
        <v>3.06</v>
      </c>
      <c r="O4845" s="1">
        <f>VLOOKUP(A4845,'volatile collection data'!$G$6:$K$69,5,FALSE)</f>
        <v>0</v>
      </c>
      <c r="P4845" s="1" t="str">
        <f t="shared" si="453"/>
        <v>9D</v>
      </c>
      <c r="Q4845">
        <f t="shared" si="451"/>
        <v>0.12375319130282275</v>
      </c>
      <c r="R4845" t="str">
        <f t="shared" si="454"/>
        <v>23B_0-D&amp;3.06%3.06@13</v>
      </c>
      <c r="S4845" t="str">
        <f t="shared" si="455"/>
        <v>9D-23B-VCS-Loc-22</v>
      </c>
      <c r="T4845" t="str">
        <f>IFERROR(IF(VLOOKUP(S4845,Bad!$A:$A,1,FALSE)='RAW2'!S4845,"yes","no"),"no")</f>
        <v>no</v>
      </c>
      <c r="U4845" t="str">
        <f>IFERROR(VLOOKUP(F4845,compounds!$A:$B,2,FALSE),"")</f>
        <v/>
      </c>
      <c r="V4845" t="str">
        <f>VLOOKUP(B4845,'volatile collection data'!$O:$P,2,FALSE)</f>
        <v>27.apr.22 23</v>
      </c>
    </row>
    <row r="4846" spans="1:22" x14ac:dyDescent="0.2">
      <c r="A4846" t="s">
        <v>404</v>
      </c>
      <c r="B4846" s="1" t="str">
        <f t="shared" si="452"/>
        <v>9D</v>
      </c>
      <c r="C4846">
        <v>14.25</v>
      </c>
      <c r="D4846">
        <f t="shared" si="450"/>
        <v>14.25</v>
      </c>
      <c r="E4846">
        <f>VLOOKUP(D4846,'Peak Combiner'!$A$5:$D$4980,4,FALSE)</f>
        <v>14.25</v>
      </c>
      <c r="F4846">
        <f>IFERROR(VLOOKUP(D4846,rt_comb!$A:$B,2,FALSE),D4846)</f>
        <v>14.25</v>
      </c>
      <c r="G4846">
        <v>1498492</v>
      </c>
      <c r="H4846">
        <f>SUMIFS($G:$G,$E:$E,18.51,'RAW2'!$A:$A,'RAW2'!A4846)</f>
        <v>39806130</v>
      </c>
      <c r="I4846" s="1" t="str">
        <f>VLOOKUP(A4846,'volatile collection data'!$G$6:$H$69,2,FALSE)</f>
        <v>D</v>
      </c>
      <c r="J4846" s="1">
        <f>VLOOKUP(A4846,'volatile collection data'!$G$6:$I$69,3,FALSE)</f>
        <v>9</v>
      </c>
      <c r="K4846" s="1" t="str">
        <f>VLOOKUP(A4846,'volatile collection data'!$G$6:$N$69,8,FALSE)</f>
        <v>23B</v>
      </c>
      <c r="L4846" s="1">
        <f>VLOOKUP(A4846,'volatile collection data'!$G$6:$J$69,4,FALSE)</f>
        <v>3.06</v>
      </c>
      <c r="M4846" s="1">
        <f>VLOOKUP($A4846,'volatile collection data'!$G$6:$M$69,6,FALSE)</f>
        <v>13</v>
      </c>
      <c r="N4846" s="1">
        <f>VLOOKUP($A4846,'volatile collection data'!$G$6:$M$69,7,FALSE)</f>
        <v>3.06</v>
      </c>
      <c r="O4846" s="1">
        <f>VLOOKUP(A4846,'volatile collection data'!$G$6:$K$69,5,FALSE)</f>
        <v>0</v>
      </c>
      <c r="P4846" s="1" t="str">
        <f t="shared" si="453"/>
        <v>9D</v>
      </c>
      <c r="Q4846">
        <f t="shared" si="451"/>
        <v>6.1511037115873378E-2</v>
      </c>
      <c r="R4846" t="str">
        <f t="shared" si="454"/>
        <v>23B_0-D&amp;3.06%3.06@13</v>
      </c>
      <c r="S4846" t="str">
        <f t="shared" si="455"/>
        <v>9D-23B-VCS-Loc-22</v>
      </c>
      <c r="T4846" t="str">
        <f>IFERROR(IF(VLOOKUP(S4846,Bad!$A:$A,1,FALSE)='RAW2'!S4846,"yes","no"),"no")</f>
        <v>no</v>
      </c>
      <c r="U4846" t="str">
        <f>IFERROR(VLOOKUP(F4846,compounds!$A:$B,2,FALSE),"")</f>
        <v>p-trimethyl</v>
      </c>
      <c r="V4846" t="str">
        <f>VLOOKUP(B4846,'volatile collection data'!$O:$P,2,FALSE)</f>
        <v>27.apr.22 23</v>
      </c>
    </row>
    <row r="4847" spans="1:22" x14ac:dyDescent="0.2">
      <c r="A4847" t="s">
        <v>404</v>
      </c>
      <c r="B4847" s="1" t="str">
        <f t="shared" si="452"/>
        <v>9D</v>
      </c>
      <c r="C4847">
        <v>15.256</v>
      </c>
      <c r="D4847">
        <f t="shared" si="450"/>
        <v>15.26</v>
      </c>
      <c r="E4847">
        <f>VLOOKUP(D4847,'Peak Combiner'!$A$5:$D$4980,4,FALSE)</f>
        <v>15.26</v>
      </c>
      <c r="F4847">
        <f>IFERROR(VLOOKUP(D4847,rt_comb!$A:$B,2,FALSE),D4847)</f>
        <v>15.26</v>
      </c>
      <c r="G4847">
        <v>1670743</v>
      </c>
      <c r="H4847">
        <f>SUMIFS($G:$G,$E:$E,18.51,'RAW2'!$A:$A,'RAW2'!A4847)</f>
        <v>39806130</v>
      </c>
      <c r="I4847" s="1" t="str">
        <f>VLOOKUP(A4847,'volatile collection data'!$G$6:$H$69,2,FALSE)</f>
        <v>D</v>
      </c>
      <c r="J4847" s="1">
        <f>VLOOKUP(A4847,'volatile collection data'!$G$6:$I$69,3,FALSE)</f>
        <v>9</v>
      </c>
      <c r="K4847" s="1" t="str">
        <f>VLOOKUP(A4847,'volatile collection data'!$G$6:$N$69,8,FALSE)</f>
        <v>23B</v>
      </c>
      <c r="L4847" s="1">
        <f>VLOOKUP(A4847,'volatile collection data'!$G$6:$J$69,4,FALSE)</f>
        <v>3.06</v>
      </c>
      <c r="M4847" s="1">
        <f>VLOOKUP($A4847,'volatile collection data'!$G$6:$M$69,6,FALSE)</f>
        <v>13</v>
      </c>
      <c r="N4847" s="1">
        <f>VLOOKUP($A4847,'volatile collection data'!$G$6:$M$69,7,FALSE)</f>
        <v>3.06</v>
      </c>
      <c r="O4847" s="1">
        <f>VLOOKUP(A4847,'volatile collection data'!$G$6:$K$69,5,FALSE)</f>
        <v>0</v>
      </c>
      <c r="P4847" s="1" t="str">
        <f t="shared" si="453"/>
        <v>9D</v>
      </c>
      <c r="Q4847">
        <f t="shared" si="451"/>
        <v>6.8581703929073798E-2</v>
      </c>
      <c r="R4847" t="str">
        <f t="shared" si="454"/>
        <v>23B_0-D&amp;3.06%3.06@13</v>
      </c>
      <c r="S4847" t="str">
        <f t="shared" si="455"/>
        <v>9D-23B-VCS-Loc-22</v>
      </c>
      <c r="T4847" t="str">
        <f>IFERROR(IF(VLOOKUP(S4847,Bad!$A:$A,1,FALSE)='RAW2'!S4847,"yes","no"),"no")</f>
        <v>no</v>
      </c>
      <c r="U4847" t="str">
        <f>IFERROR(VLOOKUP(F4847,compounds!$A:$B,2,FALSE),"")</f>
        <v/>
      </c>
      <c r="V4847" t="str">
        <f>VLOOKUP(B4847,'volatile collection data'!$O:$P,2,FALSE)</f>
        <v>27.apr.22 23</v>
      </c>
    </row>
    <row r="4848" spans="1:22" x14ac:dyDescent="0.2">
      <c r="A4848" t="s">
        <v>404</v>
      </c>
      <c r="B4848" s="1" t="str">
        <f t="shared" si="452"/>
        <v>9D</v>
      </c>
      <c r="C4848">
        <v>15.558</v>
      </c>
      <c r="D4848">
        <f t="shared" si="450"/>
        <v>15.56</v>
      </c>
      <c r="E4848">
        <f>VLOOKUP(D4848,'Peak Combiner'!$A$5:$D$4980,4,FALSE)</f>
        <v>15.55</v>
      </c>
      <c r="F4848">
        <f>IFERROR(VLOOKUP(D4848,rt_comb!$A:$B,2,FALSE),D4848)</f>
        <v>15.56</v>
      </c>
      <c r="G4848">
        <v>11198581</v>
      </c>
      <c r="H4848">
        <f>SUMIFS($G:$G,$E:$E,18.51,'RAW2'!$A:$A,'RAW2'!A4848)</f>
        <v>39806130</v>
      </c>
      <c r="I4848" s="1" t="str">
        <f>VLOOKUP(A4848,'volatile collection data'!$G$6:$H$69,2,FALSE)</f>
        <v>D</v>
      </c>
      <c r="J4848" s="1">
        <f>VLOOKUP(A4848,'volatile collection data'!$G$6:$I$69,3,FALSE)</f>
        <v>9</v>
      </c>
      <c r="K4848" s="1" t="str">
        <f>VLOOKUP(A4848,'volatile collection data'!$G$6:$N$69,8,FALSE)</f>
        <v>23B</v>
      </c>
      <c r="L4848" s="1">
        <f>VLOOKUP(A4848,'volatile collection data'!$G$6:$J$69,4,FALSE)</f>
        <v>3.06</v>
      </c>
      <c r="M4848" s="1">
        <f>VLOOKUP($A4848,'volatile collection data'!$G$6:$M$69,6,FALSE)</f>
        <v>13</v>
      </c>
      <c r="N4848" s="1">
        <f>VLOOKUP($A4848,'volatile collection data'!$G$6:$M$69,7,FALSE)</f>
        <v>3.06</v>
      </c>
      <c r="O4848" s="1">
        <f>VLOOKUP(A4848,'volatile collection data'!$G$6:$K$69,5,FALSE)</f>
        <v>0</v>
      </c>
      <c r="P4848" s="1" t="str">
        <f t="shared" si="453"/>
        <v>9D</v>
      </c>
      <c r="Q4848">
        <f t="shared" si="451"/>
        <v>0.45968635904370164</v>
      </c>
      <c r="R4848" t="str">
        <f t="shared" si="454"/>
        <v>23B_0-D&amp;3.06%3.06@13</v>
      </c>
      <c r="S4848" t="str">
        <f t="shared" si="455"/>
        <v>9D-23B-VCS-Loc-22</v>
      </c>
      <c r="T4848" t="str">
        <f>IFERROR(IF(VLOOKUP(S4848,Bad!$A:$A,1,FALSE)='RAW2'!S4848,"yes","no"),"no")</f>
        <v>no</v>
      </c>
      <c r="U4848" t="str">
        <f>IFERROR(VLOOKUP(F4848,compounds!$A:$B,2,FALSE),"")</f>
        <v>decanal</v>
      </c>
      <c r="V4848" t="str">
        <f>VLOOKUP(B4848,'volatile collection data'!$O:$P,2,FALSE)</f>
        <v>27.apr.22 23</v>
      </c>
    </row>
    <row r="4849" spans="1:22" x14ac:dyDescent="0.2">
      <c r="A4849" t="s">
        <v>404</v>
      </c>
      <c r="B4849" s="1" t="str">
        <f t="shared" si="452"/>
        <v>9D</v>
      </c>
      <c r="C4849">
        <v>15.775</v>
      </c>
      <c r="D4849">
        <f t="shared" si="450"/>
        <v>15.78</v>
      </c>
      <c r="E4849">
        <f>VLOOKUP(D4849,'Peak Combiner'!$A$5:$D$4980,4,FALSE)</f>
        <v>15.77</v>
      </c>
      <c r="F4849">
        <f>IFERROR(VLOOKUP(D4849,rt_comb!$A:$B,2,FALSE),D4849)</f>
        <v>15.78</v>
      </c>
      <c r="G4849">
        <v>2216027</v>
      </c>
      <c r="H4849">
        <f>SUMIFS($G:$G,$E:$E,18.51,'RAW2'!$A:$A,'RAW2'!A4849)</f>
        <v>39806130</v>
      </c>
      <c r="I4849" s="1" t="str">
        <f>VLOOKUP(A4849,'volatile collection data'!$G$6:$H$69,2,FALSE)</f>
        <v>D</v>
      </c>
      <c r="J4849" s="1">
        <f>VLOOKUP(A4849,'volatile collection data'!$G$6:$I$69,3,FALSE)</f>
        <v>9</v>
      </c>
      <c r="K4849" s="1" t="str">
        <f>VLOOKUP(A4849,'volatile collection data'!$G$6:$N$69,8,FALSE)</f>
        <v>23B</v>
      </c>
      <c r="L4849" s="1">
        <f>VLOOKUP(A4849,'volatile collection data'!$G$6:$J$69,4,FALSE)</f>
        <v>3.06</v>
      </c>
      <c r="M4849" s="1">
        <f>VLOOKUP($A4849,'volatile collection data'!$G$6:$M$69,6,FALSE)</f>
        <v>13</v>
      </c>
      <c r="N4849" s="1">
        <f>VLOOKUP($A4849,'volatile collection data'!$G$6:$M$69,7,FALSE)</f>
        <v>3.06</v>
      </c>
      <c r="O4849" s="1">
        <f>VLOOKUP(A4849,'volatile collection data'!$G$6:$K$69,5,FALSE)</f>
        <v>0</v>
      </c>
      <c r="P4849" s="1" t="str">
        <f t="shared" si="453"/>
        <v>9D</v>
      </c>
      <c r="Q4849">
        <f t="shared" si="451"/>
        <v>9.0964862706492622E-2</v>
      </c>
      <c r="R4849" t="str">
        <f t="shared" si="454"/>
        <v>23B_0-D&amp;3.06%3.06@13</v>
      </c>
      <c r="S4849" t="str">
        <f t="shared" si="455"/>
        <v>9D-23B-VCS-Loc-22</v>
      </c>
      <c r="T4849" t="str">
        <f>IFERROR(IF(VLOOKUP(S4849,Bad!$A:$A,1,FALSE)='RAW2'!S4849,"yes","no"),"no")</f>
        <v>no</v>
      </c>
      <c r="U4849" t="str">
        <f>IFERROR(VLOOKUP(F4849,compounds!$A:$B,2,FALSE),"")</f>
        <v/>
      </c>
      <c r="V4849" t="str">
        <f>VLOOKUP(B4849,'volatile collection data'!$O:$P,2,FALSE)</f>
        <v>27.apr.22 23</v>
      </c>
    </row>
    <row r="4850" spans="1:22" x14ac:dyDescent="0.2">
      <c r="A4850" t="s">
        <v>404</v>
      </c>
      <c r="B4850" s="1" t="str">
        <f t="shared" si="452"/>
        <v>9D</v>
      </c>
      <c r="C4850">
        <v>18.085999999999999</v>
      </c>
      <c r="D4850">
        <f t="shared" si="450"/>
        <v>18.09</v>
      </c>
      <c r="E4850">
        <f>VLOOKUP(D4850,'Peak Combiner'!$A$5:$D$4980,4,FALSE)</f>
        <v>18.09</v>
      </c>
      <c r="F4850">
        <f>IFERROR(VLOOKUP(D4850,rt_comb!$A:$B,2,FALSE),D4850)</f>
        <v>18.09</v>
      </c>
      <c r="G4850">
        <v>1959053</v>
      </c>
      <c r="H4850">
        <f>SUMIFS($G:$G,$E:$E,18.51,'RAW2'!$A:$A,'RAW2'!A4850)</f>
        <v>39806130</v>
      </c>
      <c r="I4850" s="1" t="str">
        <f>VLOOKUP(A4850,'volatile collection data'!$G$6:$H$69,2,FALSE)</f>
        <v>D</v>
      </c>
      <c r="J4850" s="1">
        <f>VLOOKUP(A4850,'volatile collection data'!$G$6:$I$69,3,FALSE)</f>
        <v>9</v>
      </c>
      <c r="K4850" s="1" t="str">
        <f>VLOOKUP(A4850,'volatile collection data'!$G$6:$N$69,8,FALSE)</f>
        <v>23B</v>
      </c>
      <c r="L4850" s="1">
        <f>VLOOKUP(A4850,'volatile collection data'!$G$6:$J$69,4,FALSE)</f>
        <v>3.06</v>
      </c>
      <c r="M4850" s="1">
        <f>VLOOKUP($A4850,'volatile collection data'!$G$6:$M$69,6,FALSE)</f>
        <v>13</v>
      </c>
      <c r="N4850" s="1">
        <f>VLOOKUP($A4850,'volatile collection data'!$G$6:$M$69,7,FALSE)</f>
        <v>3.06</v>
      </c>
      <c r="O4850" s="1">
        <f>VLOOKUP(A4850,'volatile collection data'!$G$6:$K$69,5,FALSE)</f>
        <v>0</v>
      </c>
      <c r="P4850" s="1" t="str">
        <f t="shared" si="453"/>
        <v>9D</v>
      </c>
      <c r="Q4850">
        <f t="shared" si="451"/>
        <v>8.0416433184136521E-2</v>
      </c>
      <c r="R4850" t="str">
        <f t="shared" si="454"/>
        <v>23B_0-D&amp;3.06%3.06@13</v>
      </c>
      <c r="S4850" t="str">
        <f t="shared" si="455"/>
        <v>9D-23B-VCS-Loc-22</v>
      </c>
      <c r="T4850" t="str">
        <f>IFERROR(IF(VLOOKUP(S4850,Bad!$A:$A,1,FALSE)='RAW2'!S4850,"yes","no"),"no")</f>
        <v>no</v>
      </c>
      <c r="U4850" t="str">
        <f>IFERROR(VLOOKUP(F4850,compounds!$A:$B,2,FALSE),"")</f>
        <v/>
      </c>
      <c r="V4850" t="str">
        <f>VLOOKUP(B4850,'volatile collection data'!$O:$P,2,FALSE)</f>
        <v>27.apr.22 23</v>
      </c>
    </row>
    <row r="4851" spans="1:22" x14ac:dyDescent="0.2">
      <c r="A4851" t="s">
        <v>404</v>
      </c>
      <c r="B4851" s="1" t="str">
        <f t="shared" si="452"/>
        <v>9D</v>
      </c>
      <c r="C4851">
        <v>18.215</v>
      </c>
      <c r="D4851">
        <f t="shared" si="450"/>
        <v>18.22</v>
      </c>
      <c r="E4851">
        <f>VLOOKUP(D4851,'Peak Combiner'!$A$5:$D$4980,4,FALSE)</f>
        <v>18.21</v>
      </c>
      <c r="F4851">
        <f>IFERROR(VLOOKUP(D4851,rt_comb!$A:$B,2,FALSE),D4851)</f>
        <v>18.22</v>
      </c>
      <c r="G4851">
        <v>1524821</v>
      </c>
      <c r="H4851">
        <f>SUMIFS($G:$G,$E:$E,18.51,'RAW2'!$A:$A,'RAW2'!A4851)</f>
        <v>39806130</v>
      </c>
      <c r="I4851" s="1" t="str">
        <f>VLOOKUP(A4851,'volatile collection data'!$G$6:$H$69,2,FALSE)</f>
        <v>D</v>
      </c>
      <c r="J4851" s="1">
        <f>VLOOKUP(A4851,'volatile collection data'!$G$6:$I$69,3,FALSE)</f>
        <v>9</v>
      </c>
      <c r="K4851" s="1" t="str">
        <f>VLOOKUP(A4851,'volatile collection data'!$G$6:$N$69,8,FALSE)</f>
        <v>23B</v>
      </c>
      <c r="L4851" s="1">
        <f>VLOOKUP(A4851,'volatile collection data'!$G$6:$J$69,4,FALSE)</f>
        <v>3.06</v>
      </c>
      <c r="M4851" s="1">
        <f>VLOOKUP($A4851,'volatile collection data'!$G$6:$M$69,6,FALSE)</f>
        <v>13</v>
      </c>
      <c r="N4851" s="1">
        <f>VLOOKUP($A4851,'volatile collection data'!$G$6:$M$69,7,FALSE)</f>
        <v>3.06</v>
      </c>
      <c r="O4851" s="1">
        <f>VLOOKUP(A4851,'volatile collection data'!$G$6:$K$69,5,FALSE)</f>
        <v>0</v>
      </c>
      <c r="P4851" s="1" t="str">
        <f t="shared" si="453"/>
        <v>9D</v>
      </c>
      <c r="Q4851">
        <f t="shared" si="451"/>
        <v>6.2591806380056195E-2</v>
      </c>
      <c r="R4851" t="str">
        <f t="shared" si="454"/>
        <v>23B_0-D&amp;3.06%3.06@13</v>
      </c>
      <c r="S4851" t="str">
        <f t="shared" si="455"/>
        <v>9D-23B-VCS-Loc-22</v>
      </c>
      <c r="T4851" t="str">
        <f>IFERROR(IF(VLOOKUP(S4851,Bad!$A:$A,1,FALSE)='RAW2'!S4851,"yes","no"),"no")</f>
        <v>no</v>
      </c>
      <c r="U4851" t="str">
        <f>IFERROR(VLOOKUP(F4851,compounds!$A:$B,2,FALSE),"")</f>
        <v/>
      </c>
      <c r="V4851" t="str">
        <f>VLOOKUP(B4851,'volatile collection data'!$O:$P,2,FALSE)</f>
        <v>27.apr.22 23</v>
      </c>
    </row>
    <row r="4852" spans="1:22" x14ac:dyDescent="0.2">
      <c r="A4852" t="s">
        <v>404</v>
      </c>
      <c r="B4852" s="1" t="str">
        <f t="shared" si="452"/>
        <v>9D</v>
      </c>
      <c r="C4852">
        <v>18.405000000000001</v>
      </c>
      <c r="D4852">
        <f t="shared" si="450"/>
        <v>18.41</v>
      </c>
      <c r="E4852">
        <f>VLOOKUP(D4852,'Peak Combiner'!$A$5:$D$4980,4,FALSE)</f>
        <v>18.41</v>
      </c>
      <c r="F4852">
        <f>IFERROR(VLOOKUP(D4852,rt_comb!$A:$B,2,FALSE),D4852)</f>
        <v>18.41</v>
      </c>
      <c r="G4852">
        <v>1958196</v>
      </c>
      <c r="H4852">
        <f>SUMIFS($G:$G,$E:$E,18.51,'RAW2'!$A:$A,'RAW2'!A4852)</f>
        <v>39806130</v>
      </c>
      <c r="I4852" s="1" t="str">
        <f>VLOOKUP(A4852,'volatile collection data'!$G$6:$H$69,2,FALSE)</f>
        <v>D</v>
      </c>
      <c r="J4852" s="1">
        <f>VLOOKUP(A4852,'volatile collection data'!$G$6:$I$69,3,FALSE)</f>
        <v>9</v>
      </c>
      <c r="K4852" s="1" t="str">
        <f>VLOOKUP(A4852,'volatile collection data'!$G$6:$N$69,8,FALSE)</f>
        <v>23B</v>
      </c>
      <c r="L4852" s="1">
        <f>VLOOKUP(A4852,'volatile collection data'!$G$6:$J$69,4,FALSE)</f>
        <v>3.06</v>
      </c>
      <c r="M4852" s="1">
        <f>VLOOKUP($A4852,'volatile collection data'!$G$6:$M$69,6,FALSE)</f>
        <v>13</v>
      </c>
      <c r="N4852" s="1">
        <f>VLOOKUP($A4852,'volatile collection data'!$G$6:$M$69,7,FALSE)</f>
        <v>3.06</v>
      </c>
      <c r="O4852" s="1">
        <f>VLOOKUP(A4852,'volatile collection data'!$G$6:$K$69,5,FALSE)</f>
        <v>0</v>
      </c>
      <c r="P4852" s="1" t="str">
        <f t="shared" si="453"/>
        <v>9D</v>
      </c>
      <c r="Q4852">
        <f t="shared" si="451"/>
        <v>8.0381254511972561E-2</v>
      </c>
      <c r="R4852" t="str">
        <f t="shared" si="454"/>
        <v>23B_0-D&amp;3.06%3.06@13</v>
      </c>
      <c r="S4852" t="str">
        <f t="shared" si="455"/>
        <v>9D-23B-VCS-Loc-22</v>
      </c>
      <c r="T4852" t="str">
        <f>IFERROR(IF(VLOOKUP(S4852,Bad!$A:$A,1,FALSE)='RAW2'!S4852,"yes","no"),"no")</f>
        <v>no</v>
      </c>
      <c r="U4852" t="str">
        <f>IFERROR(VLOOKUP(F4852,compounds!$A:$B,2,FALSE),"")</f>
        <v/>
      </c>
      <c r="V4852" t="str">
        <f>VLOOKUP(B4852,'volatile collection data'!$O:$P,2,FALSE)</f>
        <v>27.apr.22 23</v>
      </c>
    </row>
    <row r="4853" spans="1:22" x14ac:dyDescent="0.2">
      <c r="A4853" t="s">
        <v>404</v>
      </c>
      <c r="B4853" s="1" t="str">
        <f t="shared" si="452"/>
        <v>9D</v>
      </c>
      <c r="C4853">
        <v>18.512</v>
      </c>
      <c r="D4853">
        <f t="shared" si="450"/>
        <v>18.510000000000002</v>
      </c>
      <c r="E4853">
        <f>VLOOKUP(D4853,'Peak Combiner'!$A$5:$D$4980,4,FALSE)</f>
        <v>18.510000000000002</v>
      </c>
      <c r="F4853">
        <f>IFERROR(VLOOKUP(D4853,rt_comb!$A:$B,2,FALSE),D4853)</f>
        <v>18.52</v>
      </c>
      <c r="G4853">
        <v>39806130</v>
      </c>
      <c r="H4853">
        <f>SUMIFS($G:$G,$E:$E,18.51,'RAW2'!$A:$A,'RAW2'!A4853)</f>
        <v>39806130</v>
      </c>
      <c r="I4853" s="1" t="str">
        <f>VLOOKUP(A4853,'volatile collection data'!$G$6:$H$69,2,FALSE)</f>
        <v>D</v>
      </c>
      <c r="J4853" s="1">
        <f>VLOOKUP(A4853,'volatile collection data'!$G$6:$I$69,3,FALSE)</f>
        <v>9</v>
      </c>
      <c r="K4853" s="1" t="str">
        <f>VLOOKUP(A4853,'volatile collection data'!$G$6:$N$69,8,FALSE)</f>
        <v>23B</v>
      </c>
      <c r="L4853" s="1">
        <f>VLOOKUP(A4853,'volatile collection data'!$G$6:$J$69,4,FALSE)</f>
        <v>3.06</v>
      </c>
      <c r="M4853" s="1">
        <f>VLOOKUP($A4853,'volatile collection data'!$G$6:$M$69,6,FALSE)</f>
        <v>13</v>
      </c>
      <c r="N4853" s="1">
        <f>VLOOKUP($A4853,'volatile collection data'!$G$6:$M$69,7,FALSE)</f>
        <v>3.06</v>
      </c>
      <c r="O4853" s="1">
        <f>VLOOKUP(A4853,'volatile collection data'!$G$6:$K$69,5,FALSE)</f>
        <v>0</v>
      </c>
      <c r="P4853" s="1" t="str">
        <f t="shared" si="453"/>
        <v>9D</v>
      </c>
      <c r="Q4853">
        <f t="shared" si="451"/>
        <v>1.6339869281045754</v>
      </c>
      <c r="R4853" t="str">
        <f t="shared" si="454"/>
        <v>23B_0-D&amp;3.06%3.06@13</v>
      </c>
      <c r="S4853" t="str">
        <f t="shared" si="455"/>
        <v>9D-23B-VCS-Loc-22</v>
      </c>
      <c r="T4853" t="str">
        <f>IFERROR(IF(VLOOKUP(S4853,Bad!$A:$A,1,FALSE)='RAW2'!S4853,"yes","no"),"no")</f>
        <v>no</v>
      </c>
      <c r="U4853" t="str">
        <f>IFERROR(VLOOKUP(F4853,compounds!$A:$B,2,FALSE),"")</f>
        <v>standard</v>
      </c>
      <c r="V4853" t="str">
        <f>VLOOKUP(B4853,'volatile collection data'!$O:$P,2,FALSE)</f>
        <v>27.apr.22 23</v>
      </c>
    </row>
    <row r="4854" spans="1:22" x14ac:dyDescent="0.2">
      <c r="A4854" t="s">
        <v>404</v>
      </c>
      <c r="B4854" s="1" t="str">
        <f t="shared" si="452"/>
        <v>9D</v>
      </c>
      <c r="C4854">
        <v>18.765999999999998</v>
      </c>
      <c r="D4854">
        <f t="shared" si="450"/>
        <v>18.77</v>
      </c>
      <c r="E4854">
        <f>VLOOKUP(D4854,'Peak Combiner'!$A$5:$D$4980,4,FALSE)</f>
        <v>18.760000000000002</v>
      </c>
      <c r="F4854">
        <f>IFERROR(VLOOKUP(D4854,rt_comb!$A:$B,2,FALSE),D4854)</f>
        <v>18.77</v>
      </c>
      <c r="G4854">
        <v>2757467</v>
      </c>
      <c r="H4854">
        <f>SUMIFS($G:$G,$E:$E,18.51,'RAW2'!$A:$A,'RAW2'!A4854)</f>
        <v>39806130</v>
      </c>
      <c r="I4854" s="1" t="str">
        <f>VLOOKUP(A4854,'volatile collection data'!$G$6:$H$69,2,FALSE)</f>
        <v>D</v>
      </c>
      <c r="J4854" s="1">
        <f>VLOOKUP(A4854,'volatile collection data'!$G$6:$I$69,3,FALSE)</f>
        <v>9</v>
      </c>
      <c r="K4854" s="1" t="str">
        <f>VLOOKUP(A4854,'volatile collection data'!$G$6:$N$69,8,FALSE)</f>
        <v>23B</v>
      </c>
      <c r="L4854" s="1">
        <f>VLOOKUP(A4854,'volatile collection data'!$G$6:$J$69,4,FALSE)</f>
        <v>3.06</v>
      </c>
      <c r="M4854" s="1">
        <f>VLOOKUP($A4854,'volatile collection data'!$G$6:$M$69,6,FALSE)</f>
        <v>13</v>
      </c>
      <c r="N4854" s="1">
        <f>VLOOKUP($A4854,'volatile collection data'!$G$6:$M$69,7,FALSE)</f>
        <v>3.06</v>
      </c>
      <c r="O4854" s="1">
        <f>VLOOKUP(A4854,'volatile collection data'!$G$6:$K$69,5,FALSE)</f>
        <v>0</v>
      </c>
      <c r="P4854" s="1" t="str">
        <f t="shared" si="453"/>
        <v>9D</v>
      </c>
      <c r="Q4854">
        <f t="shared" si="451"/>
        <v>0.11319023056699402</v>
      </c>
      <c r="R4854" t="str">
        <f t="shared" si="454"/>
        <v>23B_0-D&amp;3.06%3.06@13</v>
      </c>
      <c r="S4854" t="str">
        <f t="shared" si="455"/>
        <v>9D-23B-VCS-Loc-22</v>
      </c>
      <c r="T4854" t="str">
        <f>IFERROR(IF(VLOOKUP(S4854,Bad!$A:$A,1,FALSE)='RAW2'!S4854,"yes","no"),"no")</f>
        <v>no</v>
      </c>
      <c r="U4854" t="str">
        <f>IFERROR(VLOOKUP(F4854,compounds!$A:$B,2,FALSE),"")</f>
        <v/>
      </c>
      <c r="V4854" t="str">
        <f>VLOOKUP(B4854,'volatile collection data'!$O:$P,2,FALSE)</f>
        <v>27.apr.22 23</v>
      </c>
    </row>
    <row r="4855" spans="1:22" x14ac:dyDescent="0.2">
      <c r="A4855" t="s">
        <v>404</v>
      </c>
      <c r="B4855" s="1" t="str">
        <f t="shared" si="452"/>
        <v>9D</v>
      </c>
      <c r="C4855">
        <v>18.898</v>
      </c>
      <c r="D4855">
        <f t="shared" si="450"/>
        <v>18.899999999999999</v>
      </c>
      <c r="E4855">
        <f>VLOOKUP(D4855,'Peak Combiner'!$A$5:$D$4980,4,FALSE)</f>
        <v>18.899999999999999</v>
      </c>
      <c r="F4855">
        <f>IFERROR(VLOOKUP(D4855,rt_comb!$A:$B,2,FALSE),D4855)</f>
        <v>18.899999999999999</v>
      </c>
      <c r="G4855">
        <v>3567914</v>
      </c>
      <c r="H4855">
        <f>SUMIFS($G:$G,$E:$E,18.51,'RAW2'!$A:$A,'RAW2'!A4855)</f>
        <v>39806130</v>
      </c>
      <c r="I4855" s="1" t="str">
        <f>VLOOKUP(A4855,'volatile collection data'!$G$6:$H$69,2,FALSE)</f>
        <v>D</v>
      </c>
      <c r="J4855" s="1">
        <f>VLOOKUP(A4855,'volatile collection data'!$G$6:$I$69,3,FALSE)</f>
        <v>9</v>
      </c>
      <c r="K4855" s="1" t="str">
        <f>VLOOKUP(A4855,'volatile collection data'!$G$6:$N$69,8,FALSE)</f>
        <v>23B</v>
      </c>
      <c r="L4855" s="1">
        <f>VLOOKUP(A4855,'volatile collection data'!$G$6:$J$69,4,FALSE)</f>
        <v>3.06</v>
      </c>
      <c r="M4855" s="1">
        <f>VLOOKUP($A4855,'volatile collection data'!$G$6:$M$69,6,FALSE)</f>
        <v>13</v>
      </c>
      <c r="N4855" s="1">
        <f>VLOOKUP($A4855,'volatile collection data'!$G$6:$M$69,7,FALSE)</f>
        <v>3.06</v>
      </c>
      <c r="O4855" s="1">
        <f>VLOOKUP(A4855,'volatile collection data'!$G$6:$K$69,5,FALSE)</f>
        <v>0</v>
      </c>
      <c r="P4855" s="1" t="str">
        <f t="shared" si="453"/>
        <v>9D</v>
      </c>
      <c r="Q4855">
        <f t="shared" si="451"/>
        <v>0.14645796606204389</v>
      </c>
      <c r="R4855" t="str">
        <f t="shared" si="454"/>
        <v>23B_0-D&amp;3.06%3.06@13</v>
      </c>
      <c r="S4855" t="str">
        <f t="shared" si="455"/>
        <v>9D-23B-VCS-Loc-22</v>
      </c>
      <c r="T4855" t="str">
        <f>IFERROR(IF(VLOOKUP(S4855,Bad!$A:$A,1,FALSE)='RAW2'!S4855,"yes","no"),"no")</f>
        <v>no</v>
      </c>
      <c r="U4855" t="str">
        <f>IFERROR(VLOOKUP(F4855,compounds!$A:$B,2,FALSE),"")</f>
        <v/>
      </c>
      <c r="V4855" t="str">
        <f>VLOOKUP(B4855,'volatile collection data'!$O:$P,2,FALSE)</f>
        <v>27.apr.22 23</v>
      </c>
    </row>
    <row r="4856" spans="1:22" x14ac:dyDescent="0.2">
      <c r="A4856" t="s">
        <v>404</v>
      </c>
      <c r="B4856" s="1" t="str">
        <f t="shared" si="452"/>
        <v>9D</v>
      </c>
      <c r="C4856">
        <v>19.111999999999998</v>
      </c>
      <c r="D4856">
        <f t="shared" si="450"/>
        <v>19.11</v>
      </c>
      <c r="E4856">
        <f>VLOOKUP(D4856,'Peak Combiner'!$A$5:$D$4980,4,FALSE)</f>
        <v>19.100000000000001</v>
      </c>
      <c r="F4856">
        <f>IFERROR(VLOOKUP(D4856,rt_comb!$A:$B,2,FALSE),D4856)</f>
        <v>19.11</v>
      </c>
      <c r="G4856">
        <v>3949914</v>
      </c>
      <c r="H4856">
        <f>SUMIFS($G:$G,$E:$E,18.51,'RAW2'!$A:$A,'RAW2'!A4856)</f>
        <v>39806130</v>
      </c>
      <c r="I4856" s="1" t="str">
        <f>VLOOKUP(A4856,'volatile collection data'!$G$6:$H$69,2,FALSE)</f>
        <v>D</v>
      </c>
      <c r="J4856" s="1">
        <f>VLOOKUP(A4856,'volatile collection data'!$G$6:$I$69,3,FALSE)</f>
        <v>9</v>
      </c>
      <c r="K4856" s="1" t="str">
        <f>VLOOKUP(A4856,'volatile collection data'!$G$6:$N$69,8,FALSE)</f>
        <v>23B</v>
      </c>
      <c r="L4856" s="1">
        <f>VLOOKUP(A4856,'volatile collection data'!$G$6:$J$69,4,FALSE)</f>
        <v>3.06</v>
      </c>
      <c r="M4856" s="1">
        <f>VLOOKUP($A4856,'volatile collection data'!$G$6:$M$69,6,FALSE)</f>
        <v>13</v>
      </c>
      <c r="N4856" s="1">
        <f>VLOOKUP($A4856,'volatile collection data'!$G$6:$M$69,7,FALSE)</f>
        <v>3.06</v>
      </c>
      <c r="O4856" s="1">
        <f>VLOOKUP(A4856,'volatile collection data'!$G$6:$K$69,5,FALSE)</f>
        <v>0</v>
      </c>
      <c r="P4856" s="1" t="str">
        <f t="shared" si="453"/>
        <v>9D</v>
      </c>
      <c r="Q4856">
        <f t="shared" si="451"/>
        <v>0.16213854105227651</v>
      </c>
      <c r="R4856" t="str">
        <f t="shared" si="454"/>
        <v>23B_0-D&amp;3.06%3.06@13</v>
      </c>
      <c r="S4856" t="str">
        <f t="shared" si="455"/>
        <v>9D-23B-VCS-Loc-22</v>
      </c>
      <c r="T4856" t="str">
        <f>IFERROR(IF(VLOOKUP(S4856,Bad!$A:$A,1,FALSE)='RAW2'!S4856,"yes","no"),"no")</f>
        <v>no</v>
      </c>
      <c r="U4856" t="str">
        <f>IFERROR(VLOOKUP(F4856,compounds!$A:$B,2,FALSE),"")</f>
        <v/>
      </c>
      <c r="V4856" t="str">
        <f>VLOOKUP(B4856,'volatile collection data'!$O:$P,2,FALSE)</f>
        <v>27.apr.22 23</v>
      </c>
    </row>
    <row r="4857" spans="1:22" x14ac:dyDescent="0.2">
      <c r="A4857" t="s">
        <v>404</v>
      </c>
      <c r="B4857" s="1" t="str">
        <f t="shared" si="452"/>
        <v>9D</v>
      </c>
      <c r="C4857">
        <v>20.044</v>
      </c>
      <c r="D4857">
        <f t="shared" si="450"/>
        <v>20.04</v>
      </c>
      <c r="E4857">
        <f>VLOOKUP(D4857,'Peak Combiner'!$A$5:$D$4980,4,FALSE)</f>
        <v>20.04</v>
      </c>
      <c r="F4857">
        <f>IFERROR(VLOOKUP(D4857,rt_comb!$A:$B,2,FALSE),D4857)</f>
        <v>20.05</v>
      </c>
      <c r="G4857">
        <v>1516079</v>
      </c>
      <c r="H4857">
        <f>SUMIFS($G:$G,$E:$E,18.51,'RAW2'!$A:$A,'RAW2'!A4857)</f>
        <v>39806130</v>
      </c>
      <c r="I4857" s="1" t="str">
        <f>VLOOKUP(A4857,'volatile collection data'!$G$6:$H$69,2,FALSE)</f>
        <v>D</v>
      </c>
      <c r="J4857" s="1">
        <f>VLOOKUP(A4857,'volatile collection data'!$G$6:$I$69,3,FALSE)</f>
        <v>9</v>
      </c>
      <c r="K4857" s="1" t="str">
        <f>VLOOKUP(A4857,'volatile collection data'!$G$6:$N$69,8,FALSE)</f>
        <v>23B</v>
      </c>
      <c r="L4857" s="1">
        <f>VLOOKUP(A4857,'volatile collection data'!$G$6:$J$69,4,FALSE)</f>
        <v>3.06</v>
      </c>
      <c r="M4857" s="1">
        <f>VLOOKUP($A4857,'volatile collection data'!$G$6:$M$69,6,FALSE)</f>
        <v>13</v>
      </c>
      <c r="N4857" s="1">
        <f>VLOOKUP($A4857,'volatile collection data'!$G$6:$M$69,7,FALSE)</f>
        <v>3.06</v>
      </c>
      <c r="O4857" s="1">
        <f>VLOOKUP(A4857,'volatile collection data'!$G$6:$K$69,5,FALSE)</f>
        <v>0</v>
      </c>
      <c r="P4857" s="1" t="str">
        <f t="shared" si="453"/>
        <v>9D</v>
      </c>
      <c r="Q4857">
        <f t="shared" si="451"/>
        <v>6.2232959294808522E-2</v>
      </c>
      <c r="R4857" t="str">
        <f t="shared" si="454"/>
        <v>23B_0-D&amp;3.06%3.06@13</v>
      </c>
      <c r="S4857" t="str">
        <f t="shared" si="455"/>
        <v>9D-23B-VCS-Loc-22</v>
      </c>
      <c r="T4857" t="str">
        <f>IFERROR(IF(VLOOKUP(S4857,Bad!$A:$A,1,FALSE)='RAW2'!S4857,"yes","no"),"no")</f>
        <v>no</v>
      </c>
      <c r="U4857" t="str">
        <f>IFERROR(VLOOKUP(F4857,compounds!$A:$B,2,FALSE),"")</f>
        <v>tridecane</v>
      </c>
      <c r="V4857" t="str">
        <f>VLOOKUP(B4857,'volatile collection data'!$O:$P,2,FALSE)</f>
        <v>27.apr.22 23</v>
      </c>
    </row>
    <row r="4858" spans="1:22" x14ac:dyDescent="0.2">
      <c r="A4858" t="s">
        <v>404</v>
      </c>
      <c r="B4858" s="1" t="str">
        <f t="shared" si="452"/>
        <v>9D</v>
      </c>
      <c r="C4858">
        <v>20.849</v>
      </c>
      <c r="D4858">
        <f t="shared" si="450"/>
        <v>20.85</v>
      </c>
      <c r="E4858">
        <f>VLOOKUP(D4858,'Peak Combiner'!$A$5:$D$4980,4,FALSE)</f>
        <v>20.85</v>
      </c>
      <c r="F4858">
        <f>IFERROR(VLOOKUP(D4858,rt_comb!$A:$B,2,FALSE),D4858)</f>
        <v>20.85</v>
      </c>
      <c r="G4858">
        <v>1046252</v>
      </c>
      <c r="H4858">
        <f>SUMIFS($G:$G,$E:$E,18.51,'RAW2'!$A:$A,'RAW2'!A4858)</f>
        <v>39806130</v>
      </c>
      <c r="I4858" s="1" t="str">
        <f>VLOOKUP(A4858,'volatile collection data'!$G$6:$H$69,2,FALSE)</f>
        <v>D</v>
      </c>
      <c r="J4858" s="1">
        <f>VLOOKUP(A4858,'volatile collection data'!$G$6:$I$69,3,FALSE)</f>
        <v>9</v>
      </c>
      <c r="K4858" s="1" t="str">
        <f>VLOOKUP(A4858,'volatile collection data'!$G$6:$N$69,8,FALSE)</f>
        <v>23B</v>
      </c>
      <c r="L4858" s="1">
        <f>VLOOKUP(A4858,'volatile collection data'!$G$6:$J$69,4,FALSE)</f>
        <v>3.06</v>
      </c>
      <c r="M4858" s="1">
        <f>VLOOKUP($A4858,'volatile collection data'!$G$6:$M$69,6,FALSE)</f>
        <v>13</v>
      </c>
      <c r="N4858" s="1">
        <f>VLOOKUP($A4858,'volatile collection data'!$G$6:$M$69,7,FALSE)</f>
        <v>3.06</v>
      </c>
      <c r="O4858" s="1">
        <f>VLOOKUP(A4858,'volatile collection data'!$G$6:$K$69,5,FALSE)</f>
        <v>0</v>
      </c>
      <c r="P4858" s="1" t="str">
        <f t="shared" si="453"/>
        <v>9D</v>
      </c>
      <c r="Q4858">
        <f t="shared" si="451"/>
        <v>4.2947206661468167E-2</v>
      </c>
      <c r="R4858" t="str">
        <f t="shared" si="454"/>
        <v>23B_0-D&amp;3.06%3.06@13</v>
      </c>
      <c r="S4858" t="str">
        <f t="shared" si="455"/>
        <v>9D-23B-VCS-Loc-22</v>
      </c>
      <c r="T4858" t="str">
        <f>IFERROR(IF(VLOOKUP(S4858,Bad!$A:$A,1,FALSE)='RAW2'!S4858,"yes","no"),"no")</f>
        <v>no</v>
      </c>
      <c r="U4858" t="str">
        <f>IFERROR(VLOOKUP(F4858,compounds!$A:$B,2,FALSE),"")</f>
        <v>nanodecane</v>
      </c>
      <c r="V4858" t="str">
        <f>VLOOKUP(B4858,'volatile collection data'!$O:$P,2,FALSE)</f>
        <v>27.apr.22 23</v>
      </c>
    </row>
    <row r="4859" spans="1:22" x14ac:dyDescent="0.2">
      <c r="A4859" t="s">
        <v>404</v>
      </c>
      <c r="B4859" s="1" t="str">
        <f t="shared" si="452"/>
        <v>9D</v>
      </c>
      <c r="C4859">
        <v>21.081</v>
      </c>
      <c r="D4859">
        <f t="shared" si="450"/>
        <v>21.08</v>
      </c>
      <c r="E4859">
        <f>VLOOKUP(D4859,'Peak Combiner'!$A$5:$D$4980,4,FALSE)</f>
        <v>21.07</v>
      </c>
      <c r="F4859">
        <f>IFERROR(VLOOKUP(D4859,rt_comb!$A:$B,2,FALSE),D4859)</f>
        <v>21.08</v>
      </c>
      <c r="G4859">
        <v>4791983</v>
      </c>
      <c r="H4859">
        <f>SUMIFS($G:$G,$E:$E,18.51,'RAW2'!$A:$A,'RAW2'!A4859)</f>
        <v>39806130</v>
      </c>
      <c r="I4859" s="1" t="str">
        <f>VLOOKUP(A4859,'volatile collection data'!$G$6:$H$69,2,FALSE)</f>
        <v>D</v>
      </c>
      <c r="J4859" s="1">
        <f>VLOOKUP(A4859,'volatile collection data'!$G$6:$I$69,3,FALSE)</f>
        <v>9</v>
      </c>
      <c r="K4859" s="1" t="str">
        <f>VLOOKUP(A4859,'volatile collection data'!$G$6:$N$69,8,FALSE)</f>
        <v>23B</v>
      </c>
      <c r="L4859" s="1">
        <f>VLOOKUP(A4859,'volatile collection data'!$G$6:$J$69,4,FALSE)</f>
        <v>3.06</v>
      </c>
      <c r="M4859" s="1">
        <f>VLOOKUP($A4859,'volatile collection data'!$G$6:$M$69,6,FALSE)</f>
        <v>13</v>
      </c>
      <c r="N4859" s="1">
        <f>VLOOKUP($A4859,'volatile collection data'!$G$6:$M$69,7,FALSE)</f>
        <v>3.06</v>
      </c>
      <c r="O4859" s="1">
        <f>VLOOKUP(A4859,'volatile collection data'!$G$6:$K$69,5,FALSE)</f>
        <v>0</v>
      </c>
      <c r="P4859" s="1" t="str">
        <f t="shared" si="453"/>
        <v>9D</v>
      </c>
      <c r="Q4859">
        <f t="shared" si="451"/>
        <v>0.19670431618696282</v>
      </c>
      <c r="R4859" t="str">
        <f t="shared" si="454"/>
        <v>23B_0-D&amp;3.06%3.06@13</v>
      </c>
      <c r="S4859" t="str">
        <f t="shared" si="455"/>
        <v>9D-23B-VCS-Loc-22</v>
      </c>
      <c r="T4859" t="str">
        <f>IFERROR(IF(VLOOKUP(S4859,Bad!$A:$A,1,FALSE)='RAW2'!S4859,"yes","no"),"no")</f>
        <v>no</v>
      </c>
      <c r="U4859" t="str">
        <f>IFERROR(VLOOKUP(F4859,compounds!$A:$B,2,FALSE),"")</f>
        <v/>
      </c>
      <c r="V4859" t="str">
        <f>VLOOKUP(B4859,'volatile collection data'!$O:$P,2,FALSE)</f>
        <v>27.apr.22 23</v>
      </c>
    </row>
    <row r="4860" spans="1:22" x14ac:dyDescent="0.2">
      <c r="A4860" t="s">
        <v>404</v>
      </c>
      <c r="B4860" s="1" t="str">
        <f t="shared" si="452"/>
        <v>9D</v>
      </c>
      <c r="C4860">
        <v>21.279</v>
      </c>
      <c r="D4860">
        <f t="shared" si="450"/>
        <v>21.28</v>
      </c>
      <c r="E4860">
        <f>VLOOKUP(D4860,'Peak Combiner'!$A$5:$D$4980,4,FALSE)</f>
        <v>21.28</v>
      </c>
      <c r="F4860">
        <f>IFERROR(VLOOKUP(D4860,rt_comb!$A:$B,2,FALSE),D4860)</f>
        <v>21.28</v>
      </c>
      <c r="G4860">
        <v>6759644</v>
      </c>
      <c r="H4860">
        <f>SUMIFS($G:$G,$E:$E,18.51,'RAW2'!$A:$A,'RAW2'!A4860)</f>
        <v>39806130</v>
      </c>
      <c r="I4860" s="1" t="str">
        <f>VLOOKUP(A4860,'volatile collection data'!$G$6:$H$69,2,FALSE)</f>
        <v>D</v>
      </c>
      <c r="J4860" s="1">
        <f>VLOOKUP(A4860,'volatile collection data'!$G$6:$I$69,3,FALSE)</f>
        <v>9</v>
      </c>
      <c r="K4860" s="1" t="str">
        <f>VLOOKUP(A4860,'volatile collection data'!$G$6:$N$69,8,FALSE)</f>
        <v>23B</v>
      </c>
      <c r="L4860" s="1">
        <f>VLOOKUP(A4860,'volatile collection data'!$G$6:$J$69,4,FALSE)</f>
        <v>3.06</v>
      </c>
      <c r="M4860" s="1">
        <f>VLOOKUP($A4860,'volatile collection data'!$G$6:$M$69,6,FALSE)</f>
        <v>13</v>
      </c>
      <c r="N4860" s="1">
        <f>VLOOKUP($A4860,'volatile collection data'!$G$6:$M$69,7,FALSE)</f>
        <v>3.06</v>
      </c>
      <c r="O4860" s="1">
        <f>VLOOKUP(A4860,'volatile collection data'!$G$6:$K$69,5,FALSE)</f>
        <v>0</v>
      </c>
      <c r="P4860" s="1" t="str">
        <f t="shared" si="453"/>
        <v>9D</v>
      </c>
      <c r="Q4860">
        <f t="shared" si="451"/>
        <v>0.2774740959405127</v>
      </c>
      <c r="R4860" t="str">
        <f t="shared" si="454"/>
        <v>23B_0-D&amp;3.06%3.06@13</v>
      </c>
      <c r="S4860" t="str">
        <f t="shared" si="455"/>
        <v>9D-23B-VCS-Loc-22</v>
      </c>
      <c r="T4860" t="str">
        <f>IFERROR(IF(VLOOKUP(S4860,Bad!$A:$A,1,FALSE)='RAW2'!S4860,"yes","no"),"no")</f>
        <v>no</v>
      </c>
      <c r="U4860" t="str">
        <f>IFERROR(VLOOKUP(F4860,compounds!$A:$B,2,FALSE),"")</f>
        <v/>
      </c>
      <c r="V4860" t="str">
        <f>VLOOKUP(B4860,'volatile collection data'!$O:$P,2,FALSE)</f>
        <v>27.apr.22 23</v>
      </c>
    </row>
    <row r="4861" spans="1:22" x14ac:dyDescent="0.2">
      <c r="A4861" t="s">
        <v>404</v>
      </c>
      <c r="B4861" s="1" t="str">
        <f t="shared" si="452"/>
        <v>9D</v>
      </c>
      <c r="C4861">
        <v>21.32</v>
      </c>
      <c r="D4861">
        <f t="shared" si="450"/>
        <v>21.32</v>
      </c>
      <c r="E4861">
        <f>VLOOKUP(D4861,'Peak Combiner'!$A$5:$D$4980,4,FALSE)</f>
        <v>21.28</v>
      </c>
      <c r="F4861">
        <f>IFERROR(VLOOKUP(D4861,rt_comb!$A:$B,2,FALSE),D4861)</f>
        <v>21.32</v>
      </c>
      <c r="G4861">
        <v>10538104</v>
      </c>
      <c r="H4861">
        <f>SUMIFS($G:$G,$E:$E,18.51,'RAW2'!$A:$A,'RAW2'!A4861)</f>
        <v>39806130</v>
      </c>
      <c r="I4861" s="1" t="str">
        <f>VLOOKUP(A4861,'volatile collection data'!$G$6:$H$69,2,FALSE)</f>
        <v>D</v>
      </c>
      <c r="J4861" s="1">
        <f>VLOOKUP(A4861,'volatile collection data'!$G$6:$I$69,3,FALSE)</f>
        <v>9</v>
      </c>
      <c r="K4861" s="1" t="str">
        <f>VLOOKUP(A4861,'volatile collection data'!$G$6:$N$69,8,FALSE)</f>
        <v>23B</v>
      </c>
      <c r="L4861" s="1">
        <f>VLOOKUP(A4861,'volatile collection data'!$G$6:$J$69,4,FALSE)</f>
        <v>3.06</v>
      </c>
      <c r="M4861" s="1">
        <f>VLOOKUP($A4861,'volatile collection data'!$G$6:$M$69,6,FALSE)</f>
        <v>13</v>
      </c>
      <c r="N4861" s="1">
        <f>VLOOKUP($A4861,'volatile collection data'!$G$6:$M$69,7,FALSE)</f>
        <v>3.06</v>
      </c>
      <c r="O4861" s="1">
        <f>VLOOKUP(A4861,'volatile collection data'!$G$6:$K$69,5,FALSE)</f>
        <v>0</v>
      </c>
      <c r="P4861" s="1" t="str">
        <f t="shared" si="453"/>
        <v>9D</v>
      </c>
      <c r="Q4861">
        <f t="shared" si="451"/>
        <v>0.43257468593421505</v>
      </c>
      <c r="R4861" t="str">
        <f t="shared" si="454"/>
        <v>23B_0-D&amp;3.06%3.06@13</v>
      </c>
      <c r="S4861" t="str">
        <f t="shared" si="455"/>
        <v>9D-23B-VCS-Loc-22</v>
      </c>
      <c r="T4861" t="str">
        <f>IFERROR(IF(VLOOKUP(S4861,Bad!$A:$A,1,FALSE)='RAW2'!S4861,"yes","no"),"no")</f>
        <v>no</v>
      </c>
      <c r="U4861" t="str">
        <f>IFERROR(VLOOKUP(F4861,compounds!$A:$B,2,FALSE),"")</f>
        <v/>
      </c>
      <c r="V4861" t="str">
        <f>VLOOKUP(B4861,'volatile collection data'!$O:$P,2,FALSE)</f>
        <v>27.apr.22 23</v>
      </c>
    </row>
    <row r="4862" spans="1:22" x14ac:dyDescent="0.2">
      <c r="A4862" t="s">
        <v>404</v>
      </c>
      <c r="B4862" s="1" t="str">
        <f t="shared" si="452"/>
        <v>9D</v>
      </c>
      <c r="C4862">
        <v>22.363</v>
      </c>
      <c r="D4862">
        <f t="shared" ref="D4862:D4925" si="456">ROUND(C4862,2)</f>
        <v>22.36</v>
      </c>
      <c r="E4862">
        <f>VLOOKUP(D4862,'Peak Combiner'!$A$5:$D$4980,4,FALSE)</f>
        <v>22.36</v>
      </c>
      <c r="F4862">
        <f>IFERROR(VLOOKUP(D4862,rt_comb!$A:$B,2,FALSE),D4862)</f>
        <v>22.36</v>
      </c>
      <c r="G4862">
        <v>1393078</v>
      </c>
      <c r="H4862">
        <f>SUMIFS($G:$G,$E:$E,18.51,'RAW2'!$A:$A,'RAW2'!A4862)</f>
        <v>39806130</v>
      </c>
      <c r="I4862" s="1" t="str">
        <f>VLOOKUP(A4862,'volatile collection data'!$G$6:$H$69,2,FALSE)</f>
        <v>D</v>
      </c>
      <c r="J4862" s="1">
        <f>VLOOKUP(A4862,'volatile collection data'!$G$6:$I$69,3,FALSE)</f>
        <v>9</v>
      </c>
      <c r="K4862" s="1" t="str">
        <f>VLOOKUP(A4862,'volatile collection data'!$G$6:$N$69,8,FALSE)</f>
        <v>23B</v>
      </c>
      <c r="L4862" s="1">
        <f>VLOOKUP(A4862,'volatile collection data'!$G$6:$J$69,4,FALSE)</f>
        <v>3.06</v>
      </c>
      <c r="M4862" s="1">
        <f>VLOOKUP($A4862,'volatile collection data'!$G$6:$M$69,6,FALSE)</f>
        <v>13</v>
      </c>
      <c r="N4862" s="1">
        <f>VLOOKUP($A4862,'volatile collection data'!$G$6:$M$69,7,FALSE)</f>
        <v>3.06</v>
      </c>
      <c r="O4862" s="1">
        <f>VLOOKUP(A4862,'volatile collection data'!$G$6:$K$69,5,FALSE)</f>
        <v>0</v>
      </c>
      <c r="P4862" s="1" t="str">
        <f t="shared" si="453"/>
        <v>9D</v>
      </c>
      <c r="Q4862">
        <f t="shared" ref="Q4862:Q4925" si="457">IFERROR((30/H4862*G4862)/L4862/6,0)</f>
        <v>5.7183937293830506E-2</v>
      </c>
      <c r="R4862" t="str">
        <f t="shared" si="454"/>
        <v>23B_0-D&amp;3.06%3.06@13</v>
      </c>
      <c r="S4862" t="str">
        <f t="shared" si="455"/>
        <v>9D-23B-VCS-Loc-22</v>
      </c>
      <c r="T4862" t="str">
        <f>IFERROR(IF(VLOOKUP(S4862,Bad!$A:$A,1,FALSE)='RAW2'!S4862,"yes","no"),"no")</f>
        <v>no</v>
      </c>
      <c r="U4862" t="str">
        <f>IFERROR(VLOOKUP(F4862,compounds!$A:$B,2,FALSE),"")</f>
        <v/>
      </c>
      <c r="V4862" t="str">
        <f>VLOOKUP(B4862,'volatile collection data'!$O:$P,2,FALSE)</f>
        <v>27.apr.22 23</v>
      </c>
    </row>
    <row r="4863" spans="1:22" x14ac:dyDescent="0.2">
      <c r="A4863" t="s">
        <v>404</v>
      </c>
      <c r="B4863" s="1" t="str">
        <f t="shared" si="452"/>
        <v>9D</v>
      </c>
      <c r="C4863">
        <v>22.756</v>
      </c>
      <c r="D4863">
        <f t="shared" si="456"/>
        <v>22.76</v>
      </c>
      <c r="E4863">
        <f>VLOOKUP(D4863,'Peak Combiner'!$A$5:$D$4980,4,FALSE)</f>
        <v>22.76</v>
      </c>
      <c r="F4863">
        <f>IFERROR(VLOOKUP(D4863,rt_comb!$A:$B,2,FALSE),D4863)</f>
        <v>22.76</v>
      </c>
      <c r="G4863">
        <v>1613747</v>
      </c>
      <c r="H4863">
        <f>SUMIFS($G:$G,$E:$E,18.51,'RAW2'!$A:$A,'RAW2'!A4863)</f>
        <v>39806130</v>
      </c>
      <c r="I4863" s="1" t="str">
        <f>VLOOKUP(A4863,'volatile collection data'!$G$6:$H$69,2,FALSE)</f>
        <v>D</v>
      </c>
      <c r="J4863" s="1">
        <f>VLOOKUP(A4863,'volatile collection data'!$G$6:$I$69,3,FALSE)</f>
        <v>9</v>
      </c>
      <c r="K4863" s="1" t="str">
        <f>VLOOKUP(A4863,'volatile collection data'!$G$6:$N$69,8,FALSE)</f>
        <v>23B</v>
      </c>
      <c r="L4863" s="1">
        <f>VLOOKUP(A4863,'volatile collection data'!$G$6:$J$69,4,FALSE)</f>
        <v>3.06</v>
      </c>
      <c r="M4863" s="1">
        <f>VLOOKUP($A4863,'volatile collection data'!$G$6:$M$69,6,FALSE)</f>
        <v>13</v>
      </c>
      <c r="N4863" s="1">
        <f>VLOOKUP($A4863,'volatile collection data'!$G$6:$M$69,7,FALSE)</f>
        <v>3.06</v>
      </c>
      <c r="O4863" s="1">
        <f>VLOOKUP(A4863,'volatile collection data'!$G$6:$K$69,5,FALSE)</f>
        <v>0</v>
      </c>
      <c r="P4863" s="1" t="str">
        <f t="shared" si="453"/>
        <v>9D</v>
      </c>
      <c r="Q4863">
        <f t="shared" si="457"/>
        <v>6.6242096462730091E-2</v>
      </c>
      <c r="R4863" t="str">
        <f t="shared" si="454"/>
        <v>23B_0-D&amp;3.06%3.06@13</v>
      </c>
      <c r="S4863" t="str">
        <f t="shared" si="455"/>
        <v>9D-23B-VCS-Loc-22</v>
      </c>
      <c r="T4863" t="str">
        <f>IFERROR(IF(VLOOKUP(S4863,Bad!$A:$A,1,FALSE)='RAW2'!S4863,"yes","no"),"no")</f>
        <v>no</v>
      </c>
      <c r="U4863" t="str">
        <f>IFERROR(VLOOKUP(F4863,compounds!$A:$B,2,FALSE),"")</f>
        <v/>
      </c>
      <c r="V4863" t="str">
        <f>VLOOKUP(B4863,'volatile collection data'!$O:$P,2,FALSE)</f>
        <v>27.apr.22 23</v>
      </c>
    </row>
    <row r="4864" spans="1:22" x14ac:dyDescent="0.2">
      <c r="A4864" t="s">
        <v>404</v>
      </c>
      <c r="B4864" s="1" t="str">
        <f t="shared" si="452"/>
        <v>9D</v>
      </c>
      <c r="C4864">
        <v>22.864999999999998</v>
      </c>
      <c r="D4864">
        <f t="shared" si="456"/>
        <v>22.87</v>
      </c>
      <c r="E4864">
        <f>VLOOKUP(D4864,'Peak Combiner'!$A$5:$D$4980,4,FALSE)</f>
        <v>22.87</v>
      </c>
      <c r="F4864">
        <f>IFERROR(VLOOKUP(D4864,rt_comb!$A:$B,2,FALSE),D4864)</f>
        <v>22.87</v>
      </c>
      <c r="G4864">
        <v>1473888</v>
      </c>
      <c r="H4864">
        <f>SUMIFS($G:$G,$E:$E,18.51,'RAW2'!$A:$A,'RAW2'!A4864)</f>
        <v>39806130</v>
      </c>
      <c r="I4864" s="1" t="str">
        <f>VLOOKUP(A4864,'volatile collection data'!$G$6:$H$69,2,FALSE)</f>
        <v>D</v>
      </c>
      <c r="J4864" s="1">
        <f>VLOOKUP(A4864,'volatile collection data'!$G$6:$I$69,3,FALSE)</f>
        <v>9</v>
      </c>
      <c r="K4864" s="1" t="str">
        <f>VLOOKUP(A4864,'volatile collection data'!$G$6:$N$69,8,FALSE)</f>
        <v>23B</v>
      </c>
      <c r="L4864" s="1">
        <f>VLOOKUP(A4864,'volatile collection data'!$G$6:$J$69,4,FALSE)</f>
        <v>3.06</v>
      </c>
      <c r="M4864" s="1">
        <f>VLOOKUP($A4864,'volatile collection data'!$G$6:$M$69,6,FALSE)</f>
        <v>13</v>
      </c>
      <c r="N4864" s="1">
        <f>VLOOKUP($A4864,'volatile collection data'!$G$6:$M$69,7,FALSE)</f>
        <v>3.06</v>
      </c>
      <c r="O4864" s="1">
        <f>VLOOKUP(A4864,'volatile collection data'!$G$6:$K$69,5,FALSE)</f>
        <v>0</v>
      </c>
      <c r="P4864" s="1" t="str">
        <f t="shared" si="453"/>
        <v>9D</v>
      </c>
      <c r="Q4864">
        <f t="shared" si="457"/>
        <v>6.050107673090039E-2</v>
      </c>
      <c r="R4864" t="str">
        <f t="shared" si="454"/>
        <v>23B_0-D&amp;3.06%3.06@13</v>
      </c>
      <c r="S4864" t="str">
        <f t="shared" si="455"/>
        <v>9D-23B-VCS-Loc-22</v>
      </c>
      <c r="T4864" t="str">
        <f>IFERROR(IF(VLOOKUP(S4864,Bad!$A:$A,1,FALSE)='RAW2'!S4864,"yes","no"),"no")</f>
        <v>no</v>
      </c>
      <c r="U4864" t="str">
        <f>IFERROR(VLOOKUP(F4864,compounds!$A:$B,2,FALSE),"")</f>
        <v/>
      </c>
      <c r="V4864" t="str">
        <f>VLOOKUP(B4864,'volatile collection data'!$O:$P,2,FALSE)</f>
        <v>27.apr.22 23</v>
      </c>
    </row>
    <row r="4865" spans="1:22" x14ac:dyDescent="0.2">
      <c r="A4865" t="s">
        <v>404</v>
      </c>
      <c r="B4865" s="1" t="str">
        <f t="shared" si="452"/>
        <v>9D</v>
      </c>
      <c r="C4865">
        <v>23.332999999999998</v>
      </c>
      <c r="D4865">
        <f t="shared" si="456"/>
        <v>23.33</v>
      </c>
      <c r="E4865">
        <f>VLOOKUP(D4865,'Peak Combiner'!$A$5:$D$4980,4,FALSE)</f>
        <v>23.32</v>
      </c>
      <c r="F4865">
        <f>IFERROR(VLOOKUP(D4865,rt_comb!$A:$B,2,FALSE),D4865)</f>
        <v>23.33</v>
      </c>
      <c r="G4865">
        <v>3241450</v>
      </c>
      <c r="H4865">
        <f>SUMIFS($G:$G,$E:$E,18.51,'RAW2'!$A:$A,'RAW2'!A4865)</f>
        <v>39806130</v>
      </c>
      <c r="I4865" s="1" t="str">
        <f>VLOOKUP(A4865,'volatile collection data'!$G$6:$H$69,2,FALSE)</f>
        <v>D</v>
      </c>
      <c r="J4865" s="1">
        <f>VLOOKUP(A4865,'volatile collection data'!$G$6:$I$69,3,FALSE)</f>
        <v>9</v>
      </c>
      <c r="K4865" s="1" t="str">
        <f>VLOOKUP(A4865,'volatile collection data'!$G$6:$N$69,8,FALSE)</f>
        <v>23B</v>
      </c>
      <c r="L4865" s="1">
        <f>VLOOKUP(A4865,'volatile collection data'!$G$6:$J$69,4,FALSE)</f>
        <v>3.06</v>
      </c>
      <c r="M4865" s="1">
        <f>VLOOKUP($A4865,'volatile collection data'!$G$6:$M$69,6,FALSE)</f>
        <v>13</v>
      </c>
      <c r="N4865" s="1">
        <f>VLOOKUP($A4865,'volatile collection data'!$G$6:$M$69,7,FALSE)</f>
        <v>3.06</v>
      </c>
      <c r="O4865" s="1">
        <f>VLOOKUP(A4865,'volatile collection data'!$G$6:$K$69,5,FALSE)</f>
        <v>0</v>
      </c>
      <c r="P4865" s="1" t="str">
        <f t="shared" si="453"/>
        <v>9D</v>
      </c>
      <c r="Q4865">
        <f t="shared" si="457"/>
        <v>0.13305706754473681</v>
      </c>
      <c r="R4865" t="str">
        <f t="shared" si="454"/>
        <v>23B_0-D&amp;3.06%3.06@13</v>
      </c>
      <c r="S4865" t="str">
        <f t="shared" si="455"/>
        <v>9D-23B-VCS-Loc-22</v>
      </c>
      <c r="T4865" t="str">
        <f>IFERROR(IF(VLOOKUP(S4865,Bad!$A:$A,1,FALSE)='RAW2'!S4865,"yes","no"),"no")</f>
        <v>no</v>
      </c>
      <c r="U4865" t="str">
        <f>IFERROR(VLOOKUP(F4865,compounds!$A:$B,2,FALSE),"")</f>
        <v/>
      </c>
      <c r="V4865" t="str">
        <f>VLOOKUP(B4865,'volatile collection data'!$O:$P,2,FALSE)</f>
        <v>27.apr.22 23</v>
      </c>
    </row>
    <row r="4866" spans="1:22" x14ac:dyDescent="0.2">
      <c r="A4866" t="s">
        <v>404</v>
      </c>
      <c r="B4866" s="1" t="str">
        <f t="shared" si="452"/>
        <v>9D</v>
      </c>
      <c r="C4866">
        <v>23.667999999999999</v>
      </c>
      <c r="D4866">
        <f t="shared" si="456"/>
        <v>23.67</v>
      </c>
      <c r="E4866">
        <f>VLOOKUP(D4866,'Peak Combiner'!$A$5:$D$4980,4,FALSE)</f>
        <v>23.67</v>
      </c>
      <c r="F4866">
        <f>IFERROR(VLOOKUP(D4866,rt_comb!$A:$B,2,FALSE),D4866)</f>
        <v>23.67</v>
      </c>
      <c r="G4866">
        <v>7969803</v>
      </c>
      <c r="H4866">
        <f>SUMIFS($G:$G,$E:$E,18.51,'RAW2'!$A:$A,'RAW2'!A4866)</f>
        <v>39806130</v>
      </c>
      <c r="I4866" s="1" t="str">
        <f>VLOOKUP(A4866,'volatile collection data'!$G$6:$H$69,2,FALSE)</f>
        <v>D</v>
      </c>
      <c r="J4866" s="1">
        <f>VLOOKUP(A4866,'volatile collection data'!$G$6:$I$69,3,FALSE)</f>
        <v>9</v>
      </c>
      <c r="K4866" s="1" t="str">
        <f>VLOOKUP(A4866,'volatile collection data'!$G$6:$N$69,8,FALSE)</f>
        <v>23B</v>
      </c>
      <c r="L4866" s="1">
        <f>VLOOKUP(A4866,'volatile collection data'!$G$6:$J$69,4,FALSE)</f>
        <v>3.06</v>
      </c>
      <c r="M4866" s="1">
        <f>VLOOKUP($A4866,'volatile collection data'!$G$6:$M$69,6,FALSE)</f>
        <v>13</v>
      </c>
      <c r="N4866" s="1">
        <f>VLOOKUP($A4866,'volatile collection data'!$G$6:$M$69,7,FALSE)</f>
        <v>3.06</v>
      </c>
      <c r="O4866" s="1">
        <f>VLOOKUP(A4866,'volatile collection data'!$G$6:$K$69,5,FALSE)</f>
        <v>0</v>
      </c>
      <c r="P4866" s="1" t="str">
        <f t="shared" si="453"/>
        <v>9D</v>
      </c>
      <c r="Q4866">
        <f t="shared" si="457"/>
        <v>0.32714945968293396</v>
      </c>
      <c r="R4866" t="str">
        <f t="shared" si="454"/>
        <v>23B_0-D&amp;3.06%3.06@13</v>
      </c>
      <c r="S4866" t="str">
        <f t="shared" si="455"/>
        <v>9D-23B-VCS-Loc-22</v>
      </c>
      <c r="T4866" t="str">
        <f>IFERROR(IF(VLOOKUP(S4866,Bad!$A:$A,1,FALSE)='RAW2'!S4866,"yes","no"),"no")</f>
        <v>no</v>
      </c>
      <c r="U4866" t="str">
        <f>IFERROR(VLOOKUP(F4866,compounds!$A:$B,2,FALSE),"")</f>
        <v>y-cadinene</v>
      </c>
      <c r="V4866" t="str">
        <f>VLOOKUP(B4866,'volatile collection data'!$O:$P,2,FALSE)</f>
        <v>27.apr.22 23</v>
      </c>
    </row>
    <row r="4867" spans="1:22" x14ac:dyDescent="0.2">
      <c r="A4867" t="s">
        <v>404</v>
      </c>
      <c r="B4867" s="1" t="str">
        <f t="shared" ref="B4867:B4930" si="458">LEFT(A4867,FIND("-",A4867)-1)</f>
        <v>9D</v>
      </c>
      <c r="C4867">
        <v>23.893999999999998</v>
      </c>
      <c r="D4867">
        <f t="shared" si="456"/>
        <v>23.89</v>
      </c>
      <c r="E4867">
        <f>VLOOKUP(D4867,'Peak Combiner'!$A$5:$D$4980,4,FALSE)</f>
        <v>23.89</v>
      </c>
      <c r="F4867">
        <f>IFERROR(VLOOKUP(D4867,rt_comb!$A:$B,2,FALSE),D4867)</f>
        <v>23.89</v>
      </c>
      <c r="G4867">
        <v>6782155</v>
      </c>
      <c r="H4867">
        <f>SUMIFS($G:$G,$E:$E,18.51,'RAW2'!$A:$A,'RAW2'!A4867)</f>
        <v>39806130</v>
      </c>
      <c r="I4867" s="1" t="str">
        <f>VLOOKUP(A4867,'volatile collection data'!$G$6:$H$69,2,FALSE)</f>
        <v>D</v>
      </c>
      <c r="J4867" s="1">
        <f>VLOOKUP(A4867,'volatile collection data'!$G$6:$I$69,3,FALSE)</f>
        <v>9</v>
      </c>
      <c r="K4867" s="1" t="str">
        <f>VLOOKUP(A4867,'volatile collection data'!$G$6:$N$69,8,FALSE)</f>
        <v>23B</v>
      </c>
      <c r="L4867" s="1">
        <f>VLOOKUP(A4867,'volatile collection data'!$G$6:$J$69,4,FALSE)</f>
        <v>3.06</v>
      </c>
      <c r="M4867" s="1">
        <f>VLOOKUP($A4867,'volatile collection data'!$G$6:$M$69,6,FALSE)</f>
        <v>13</v>
      </c>
      <c r="N4867" s="1">
        <f>VLOOKUP($A4867,'volatile collection data'!$G$6:$M$69,7,FALSE)</f>
        <v>3.06</v>
      </c>
      <c r="O4867" s="1">
        <f>VLOOKUP(A4867,'volatile collection data'!$G$6:$K$69,5,FALSE)</f>
        <v>0</v>
      </c>
      <c r="P4867" s="1" t="str">
        <f t="shared" ref="P4867:P4930" si="459">J4867&amp;I4867</f>
        <v>9D</v>
      </c>
      <c r="Q4867">
        <f t="shared" si="457"/>
        <v>0.27839814155204451</v>
      </c>
      <c r="R4867" t="str">
        <f t="shared" ref="R4867:R4930" si="460">K4867&amp;"_"&amp;O4867&amp;"-"&amp;I4867&amp;"&amp;"&amp;L4867&amp;"%"&amp;N4867&amp;"@"&amp;M4867</f>
        <v>23B_0-D&amp;3.06%3.06@13</v>
      </c>
      <c r="S4867" t="str">
        <f t="shared" ref="S4867:S4930" si="461">A4867</f>
        <v>9D-23B-VCS-Loc-22</v>
      </c>
      <c r="T4867" t="str">
        <f>IFERROR(IF(VLOOKUP(S4867,Bad!$A:$A,1,FALSE)='RAW2'!S4867,"yes","no"),"no")</f>
        <v>no</v>
      </c>
      <c r="U4867" t="str">
        <f>IFERROR(VLOOKUP(F4867,compounds!$A:$B,2,FALSE),"")</f>
        <v/>
      </c>
      <c r="V4867" t="str">
        <f>VLOOKUP(B4867,'volatile collection data'!$O:$P,2,FALSE)</f>
        <v>27.apr.22 23</v>
      </c>
    </row>
    <row r="4868" spans="1:22" x14ac:dyDescent="0.2">
      <c r="A4868" t="s">
        <v>404</v>
      </c>
      <c r="B4868" s="1" t="str">
        <f t="shared" si="458"/>
        <v>9D</v>
      </c>
      <c r="C4868">
        <v>23.99</v>
      </c>
      <c r="D4868">
        <f t="shared" si="456"/>
        <v>23.99</v>
      </c>
      <c r="E4868">
        <f>VLOOKUP(D4868,'Peak Combiner'!$A$5:$D$4980,4,FALSE)</f>
        <v>23.99</v>
      </c>
      <c r="F4868">
        <f>IFERROR(VLOOKUP(D4868,rt_comb!$A:$B,2,FALSE),D4868)</f>
        <v>23.99</v>
      </c>
      <c r="G4868">
        <v>2025850</v>
      </c>
      <c r="H4868">
        <f>SUMIFS($G:$G,$E:$E,18.51,'RAW2'!$A:$A,'RAW2'!A4868)</f>
        <v>39806130</v>
      </c>
      <c r="I4868" s="1" t="str">
        <f>VLOOKUP(A4868,'volatile collection data'!$G$6:$H$69,2,FALSE)</f>
        <v>D</v>
      </c>
      <c r="J4868" s="1">
        <f>VLOOKUP(A4868,'volatile collection data'!$G$6:$I$69,3,FALSE)</f>
        <v>9</v>
      </c>
      <c r="K4868" s="1" t="str">
        <f>VLOOKUP(A4868,'volatile collection data'!$G$6:$N$69,8,FALSE)</f>
        <v>23B</v>
      </c>
      <c r="L4868" s="1">
        <f>VLOOKUP(A4868,'volatile collection data'!$G$6:$J$69,4,FALSE)</f>
        <v>3.06</v>
      </c>
      <c r="M4868" s="1">
        <f>VLOOKUP($A4868,'volatile collection data'!$G$6:$M$69,6,FALSE)</f>
        <v>13</v>
      </c>
      <c r="N4868" s="1">
        <f>VLOOKUP($A4868,'volatile collection data'!$G$6:$M$69,7,FALSE)</f>
        <v>3.06</v>
      </c>
      <c r="O4868" s="1">
        <f>VLOOKUP(A4868,'volatile collection data'!$G$6:$K$69,5,FALSE)</f>
        <v>0</v>
      </c>
      <c r="P4868" s="1" t="str">
        <f t="shared" si="459"/>
        <v>9D</v>
      </c>
      <c r="Q4868">
        <f t="shared" si="457"/>
        <v>8.3158358230268889E-2</v>
      </c>
      <c r="R4868" t="str">
        <f t="shared" si="460"/>
        <v>23B_0-D&amp;3.06%3.06@13</v>
      </c>
      <c r="S4868" t="str">
        <f t="shared" si="461"/>
        <v>9D-23B-VCS-Loc-22</v>
      </c>
      <c r="T4868" t="str">
        <f>IFERROR(IF(VLOOKUP(S4868,Bad!$A:$A,1,FALSE)='RAW2'!S4868,"yes","no"),"no")</f>
        <v>no</v>
      </c>
      <c r="U4868" t="str">
        <f>IFERROR(VLOOKUP(F4868,compounds!$A:$B,2,FALSE),"")</f>
        <v/>
      </c>
      <c r="V4868" t="str">
        <f>VLOOKUP(B4868,'volatile collection data'!$O:$P,2,FALSE)</f>
        <v>27.apr.22 23</v>
      </c>
    </row>
    <row r="4869" spans="1:22" x14ac:dyDescent="0.2">
      <c r="A4869" t="s">
        <v>404</v>
      </c>
      <c r="B4869" s="1" t="str">
        <f t="shared" si="458"/>
        <v>9D</v>
      </c>
      <c r="C4869">
        <v>24.933</v>
      </c>
      <c r="D4869">
        <f t="shared" si="456"/>
        <v>24.93</v>
      </c>
      <c r="E4869">
        <f>VLOOKUP(D4869,'Peak Combiner'!$A$5:$D$4980,4,FALSE)</f>
        <v>24.93</v>
      </c>
      <c r="F4869">
        <f>IFERROR(VLOOKUP(D4869,rt_comb!$A:$B,2,FALSE),D4869)</f>
        <v>24.93</v>
      </c>
      <c r="G4869">
        <v>3418258</v>
      </c>
      <c r="H4869">
        <f>SUMIFS($G:$G,$E:$E,18.51,'RAW2'!$A:$A,'RAW2'!A4869)</f>
        <v>39806130</v>
      </c>
      <c r="I4869" s="1" t="str">
        <f>VLOOKUP(A4869,'volatile collection data'!$G$6:$H$69,2,FALSE)</f>
        <v>D</v>
      </c>
      <c r="J4869" s="1">
        <f>VLOOKUP(A4869,'volatile collection data'!$G$6:$I$69,3,FALSE)</f>
        <v>9</v>
      </c>
      <c r="K4869" s="1" t="str">
        <f>VLOOKUP(A4869,'volatile collection data'!$G$6:$N$69,8,FALSE)</f>
        <v>23B</v>
      </c>
      <c r="L4869" s="1">
        <f>VLOOKUP(A4869,'volatile collection data'!$G$6:$J$69,4,FALSE)</f>
        <v>3.06</v>
      </c>
      <c r="M4869" s="1">
        <f>VLOOKUP($A4869,'volatile collection data'!$G$6:$M$69,6,FALSE)</f>
        <v>13</v>
      </c>
      <c r="N4869" s="1">
        <f>VLOOKUP($A4869,'volatile collection data'!$G$6:$M$69,7,FALSE)</f>
        <v>3.06</v>
      </c>
      <c r="O4869" s="1">
        <f>VLOOKUP(A4869,'volatile collection data'!$G$6:$K$69,5,FALSE)</f>
        <v>0</v>
      </c>
      <c r="P4869" s="1" t="str">
        <f t="shared" si="459"/>
        <v>9D</v>
      </c>
      <c r="Q4869">
        <f t="shared" si="457"/>
        <v>0.14031479294492805</v>
      </c>
      <c r="R4869" t="str">
        <f t="shared" si="460"/>
        <v>23B_0-D&amp;3.06%3.06@13</v>
      </c>
      <c r="S4869" t="str">
        <f t="shared" si="461"/>
        <v>9D-23B-VCS-Loc-22</v>
      </c>
      <c r="T4869" t="str">
        <f>IFERROR(IF(VLOOKUP(S4869,Bad!$A:$A,1,FALSE)='RAW2'!S4869,"yes","no"),"no")</f>
        <v>no</v>
      </c>
      <c r="U4869" t="str">
        <f>IFERROR(VLOOKUP(F4869,compounds!$A:$B,2,FALSE),"")</f>
        <v/>
      </c>
      <c r="V4869" t="str">
        <f>VLOOKUP(B4869,'volatile collection data'!$O:$P,2,FALSE)</f>
        <v>27.apr.22 23</v>
      </c>
    </row>
    <row r="4870" spans="1:22" x14ac:dyDescent="0.2">
      <c r="A4870" t="s">
        <v>404</v>
      </c>
      <c r="B4870" s="1" t="str">
        <f t="shared" si="458"/>
        <v>9D</v>
      </c>
      <c r="C4870">
        <v>25.285</v>
      </c>
      <c r="D4870">
        <f t="shared" si="456"/>
        <v>25.29</v>
      </c>
      <c r="E4870">
        <f>VLOOKUP(D4870,'Peak Combiner'!$A$5:$D$4980,4,FALSE)</f>
        <v>25.28</v>
      </c>
      <c r="F4870">
        <f>IFERROR(VLOOKUP(D4870,rt_comb!$A:$B,2,FALSE),D4870)</f>
        <v>25.29</v>
      </c>
      <c r="G4870">
        <v>4348562</v>
      </c>
      <c r="H4870">
        <f>SUMIFS($G:$G,$E:$E,18.51,'RAW2'!$A:$A,'RAW2'!A4870)</f>
        <v>39806130</v>
      </c>
      <c r="I4870" s="1" t="str">
        <f>VLOOKUP(A4870,'volatile collection data'!$G$6:$H$69,2,FALSE)</f>
        <v>D</v>
      </c>
      <c r="J4870" s="1">
        <f>VLOOKUP(A4870,'volatile collection data'!$G$6:$I$69,3,FALSE)</f>
        <v>9</v>
      </c>
      <c r="K4870" s="1" t="str">
        <f>VLOOKUP(A4870,'volatile collection data'!$G$6:$N$69,8,FALSE)</f>
        <v>23B</v>
      </c>
      <c r="L4870" s="1">
        <f>VLOOKUP(A4870,'volatile collection data'!$G$6:$J$69,4,FALSE)</f>
        <v>3.06</v>
      </c>
      <c r="M4870" s="1">
        <f>VLOOKUP($A4870,'volatile collection data'!$G$6:$M$69,6,FALSE)</f>
        <v>13</v>
      </c>
      <c r="N4870" s="1">
        <f>VLOOKUP($A4870,'volatile collection data'!$G$6:$M$69,7,FALSE)</f>
        <v>3.06</v>
      </c>
      <c r="O4870" s="1">
        <f>VLOOKUP(A4870,'volatile collection data'!$G$6:$K$69,5,FALSE)</f>
        <v>0</v>
      </c>
      <c r="P4870" s="1" t="str">
        <f t="shared" si="459"/>
        <v>9D</v>
      </c>
      <c r="Q4870">
        <f t="shared" si="457"/>
        <v>0.1785024935619787</v>
      </c>
      <c r="R4870" t="str">
        <f t="shared" si="460"/>
        <v>23B_0-D&amp;3.06%3.06@13</v>
      </c>
      <c r="S4870" t="str">
        <f t="shared" si="461"/>
        <v>9D-23B-VCS-Loc-22</v>
      </c>
      <c r="T4870" t="str">
        <f>IFERROR(IF(VLOOKUP(S4870,Bad!$A:$A,1,FALSE)='RAW2'!S4870,"yes","no"),"no")</f>
        <v>no</v>
      </c>
      <c r="U4870" t="str">
        <f>IFERROR(VLOOKUP(F4870,compounds!$A:$B,2,FALSE),"")</f>
        <v/>
      </c>
      <c r="V4870" t="str">
        <f>VLOOKUP(B4870,'volatile collection data'!$O:$P,2,FALSE)</f>
        <v>27.apr.22 23</v>
      </c>
    </row>
    <row r="4871" spans="1:22" x14ac:dyDescent="0.2">
      <c r="A4871" t="s">
        <v>404</v>
      </c>
      <c r="B4871" s="1" t="str">
        <f t="shared" si="458"/>
        <v>9D</v>
      </c>
      <c r="C4871">
        <v>25.623999999999999</v>
      </c>
      <c r="D4871">
        <f t="shared" si="456"/>
        <v>25.62</v>
      </c>
      <c r="E4871">
        <f>VLOOKUP(D4871,'Peak Combiner'!$A$5:$D$4980,4,FALSE)</f>
        <v>25.62</v>
      </c>
      <c r="F4871">
        <f>IFERROR(VLOOKUP(D4871,rt_comb!$A:$B,2,FALSE),D4871)</f>
        <v>25.62</v>
      </c>
      <c r="G4871">
        <v>1159721</v>
      </c>
      <c r="H4871">
        <f>SUMIFS($G:$G,$E:$E,18.51,'RAW2'!$A:$A,'RAW2'!A4871)</f>
        <v>39806130</v>
      </c>
      <c r="I4871" s="1" t="str">
        <f>VLOOKUP(A4871,'volatile collection data'!$G$6:$H$69,2,FALSE)</f>
        <v>D</v>
      </c>
      <c r="J4871" s="1">
        <f>VLOOKUP(A4871,'volatile collection data'!$G$6:$I$69,3,FALSE)</f>
        <v>9</v>
      </c>
      <c r="K4871" s="1" t="str">
        <f>VLOOKUP(A4871,'volatile collection data'!$G$6:$N$69,8,FALSE)</f>
        <v>23B</v>
      </c>
      <c r="L4871" s="1">
        <f>VLOOKUP(A4871,'volatile collection data'!$G$6:$J$69,4,FALSE)</f>
        <v>3.06</v>
      </c>
      <c r="M4871" s="1">
        <f>VLOOKUP($A4871,'volatile collection data'!$G$6:$M$69,6,FALSE)</f>
        <v>13</v>
      </c>
      <c r="N4871" s="1">
        <f>VLOOKUP($A4871,'volatile collection data'!$G$6:$M$69,7,FALSE)</f>
        <v>3.06</v>
      </c>
      <c r="O4871" s="1">
        <f>VLOOKUP(A4871,'volatile collection data'!$G$6:$K$69,5,FALSE)</f>
        <v>0</v>
      </c>
      <c r="P4871" s="1" t="str">
        <f t="shared" si="459"/>
        <v>9D</v>
      </c>
      <c r="Q4871">
        <f t="shared" si="457"/>
        <v>4.7604953162951685E-2</v>
      </c>
      <c r="R4871" t="str">
        <f t="shared" si="460"/>
        <v>23B_0-D&amp;3.06%3.06@13</v>
      </c>
      <c r="S4871" t="str">
        <f t="shared" si="461"/>
        <v>9D-23B-VCS-Loc-22</v>
      </c>
      <c r="T4871" t="str">
        <f>IFERROR(IF(VLOOKUP(S4871,Bad!$A:$A,1,FALSE)='RAW2'!S4871,"yes","no"),"no")</f>
        <v>no</v>
      </c>
      <c r="U4871" t="str">
        <f>IFERROR(VLOOKUP(F4871,compounds!$A:$B,2,FALSE),"")</f>
        <v/>
      </c>
      <c r="V4871" t="str">
        <f>VLOOKUP(B4871,'volatile collection data'!$O:$P,2,FALSE)</f>
        <v>27.apr.22 23</v>
      </c>
    </row>
    <row r="4872" spans="1:22" x14ac:dyDescent="0.2">
      <c r="A4872" t="s">
        <v>404</v>
      </c>
      <c r="B4872" s="1" t="str">
        <f t="shared" si="458"/>
        <v>9D</v>
      </c>
      <c r="C4872">
        <v>25.681000000000001</v>
      </c>
      <c r="D4872">
        <f t="shared" si="456"/>
        <v>25.68</v>
      </c>
      <c r="E4872">
        <f>VLOOKUP(D4872,'Peak Combiner'!$A$5:$D$4980,4,FALSE)</f>
        <v>25.67</v>
      </c>
      <c r="F4872">
        <f>IFERROR(VLOOKUP(D4872,rt_comb!$A:$B,2,FALSE),D4872)</f>
        <v>25.68</v>
      </c>
      <c r="G4872">
        <v>2961751</v>
      </c>
      <c r="H4872">
        <f>SUMIFS($G:$G,$E:$E,18.51,'RAW2'!$A:$A,'RAW2'!A4872)</f>
        <v>39806130</v>
      </c>
      <c r="I4872" s="1" t="str">
        <f>VLOOKUP(A4872,'volatile collection data'!$G$6:$H$69,2,FALSE)</f>
        <v>D</v>
      </c>
      <c r="J4872" s="1">
        <f>VLOOKUP(A4872,'volatile collection data'!$G$6:$I$69,3,FALSE)</f>
        <v>9</v>
      </c>
      <c r="K4872" s="1" t="str">
        <f>VLOOKUP(A4872,'volatile collection data'!$G$6:$N$69,8,FALSE)</f>
        <v>23B</v>
      </c>
      <c r="L4872" s="1">
        <f>VLOOKUP(A4872,'volatile collection data'!$G$6:$J$69,4,FALSE)</f>
        <v>3.06</v>
      </c>
      <c r="M4872" s="1">
        <f>VLOOKUP($A4872,'volatile collection data'!$G$6:$M$69,6,FALSE)</f>
        <v>13</v>
      </c>
      <c r="N4872" s="1">
        <f>VLOOKUP($A4872,'volatile collection data'!$G$6:$M$69,7,FALSE)</f>
        <v>3.06</v>
      </c>
      <c r="O4872" s="1">
        <f>VLOOKUP(A4872,'volatile collection data'!$G$6:$K$69,5,FALSE)</f>
        <v>0</v>
      </c>
      <c r="P4872" s="1" t="str">
        <f t="shared" si="459"/>
        <v>9D</v>
      </c>
      <c r="Q4872">
        <f t="shared" si="457"/>
        <v>0.12157580800496438</v>
      </c>
      <c r="R4872" t="str">
        <f t="shared" si="460"/>
        <v>23B_0-D&amp;3.06%3.06@13</v>
      </c>
      <c r="S4872" t="str">
        <f t="shared" si="461"/>
        <v>9D-23B-VCS-Loc-22</v>
      </c>
      <c r="T4872" t="str">
        <f>IFERROR(IF(VLOOKUP(S4872,Bad!$A:$A,1,FALSE)='RAW2'!S4872,"yes","no"),"no")</f>
        <v>no</v>
      </c>
      <c r="U4872" t="str">
        <f>IFERROR(VLOOKUP(F4872,compounds!$A:$B,2,FALSE),"")</f>
        <v/>
      </c>
      <c r="V4872" t="str">
        <f>VLOOKUP(B4872,'volatile collection data'!$O:$P,2,FALSE)</f>
        <v>27.apr.22 23</v>
      </c>
    </row>
    <row r="4873" spans="1:22" x14ac:dyDescent="0.2">
      <c r="A4873" t="s">
        <v>404</v>
      </c>
      <c r="B4873" s="1" t="str">
        <f t="shared" si="458"/>
        <v>9D</v>
      </c>
      <c r="C4873">
        <v>26.623999999999999</v>
      </c>
      <c r="D4873">
        <f t="shared" si="456"/>
        <v>26.62</v>
      </c>
      <c r="E4873">
        <f>VLOOKUP(D4873,'Peak Combiner'!$A$5:$D$4980,4,FALSE)</f>
        <v>26.62</v>
      </c>
      <c r="F4873">
        <f>IFERROR(VLOOKUP(D4873,rt_comb!$A:$B,2,FALSE),D4873)</f>
        <v>26.62</v>
      </c>
      <c r="G4873">
        <v>6772859</v>
      </c>
      <c r="H4873">
        <f>SUMIFS($G:$G,$E:$E,18.51,'RAW2'!$A:$A,'RAW2'!A4873)</f>
        <v>39806130</v>
      </c>
      <c r="I4873" s="1" t="str">
        <f>VLOOKUP(A4873,'volatile collection data'!$G$6:$H$69,2,FALSE)</f>
        <v>D</v>
      </c>
      <c r="J4873" s="1">
        <f>VLOOKUP(A4873,'volatile collection data'!$G$6:$I$69,3,FALSE)</f>
        <v>9</v>
      </c>
      <c r="K4873" s="1" t="str">
        <f>VLOOKUP(A4873,'volatile collection data'!$G$6:$N$69,8,FALSE)</f>
        <v>23B</v>
      </c>
      <c r="L4873" s="1">
        <f>VLOOKUP(A4873,'volatile collection data'!$G$6:$J$69,4,FALSE)</f>
        <v>3.06</v>
      </c>
      <c r="M4873" s="1">
        <f>VLOOKUP($A4873,'volatile collection data'!$G$6:$M$69,6,FALSE)</f>
        <v>13</v>
      </c>
      <c r="N4873" s="1">
        <f>VLOOKUP($A4873,'volatile collection data'!$G$6:$M$69,7,FALSE)</f>
        <v>3.06</v>
      </c>
      <c r="O4873" s="1">
        <f>VLOOKUP(A4873,'volatile collection data'!$G$6:$K$69,5,FALSE)</f>
        <v>0</v>
      </c>
      <c r="P4873" s="1" t="str">
        <f t="shared" si="459"/>
        <v>9D</v>
      </c>
      <c r="Q4873">
        <f t="shared" si="457"/>
        <v>0.27801655352819843</v>
      </c>
      <c r="R4873" t="str">
        <f t="shared" si="460"/>
        <v>23B_0-D&amp;3.06%3.06@13</v>
      </c>
      <c r="S4873" t="str">
        <f t="shared" si="461"/>
        <v>9D-23B-VCS-Loc-22</v>
      </c>
      <c r="T4873" t="str">
        <f>IFERROR(IF(VLOOKUP(S4873,Bad!$A:$A,1,FALSE)='RAW2'!S4873,"yes","no"),"no")</f>
        <v>no</v>
      </c>
      <c r="U4873" t="str">
        <f>IFERROR(VLOOKUP(F4873,compounds!$A:$B,2,FALSE),"")</f>
        <v/>
      </c>
      <c r="V4873" t="str">
        <f>VLOOKUP(B4873,'volatile collection data'!$O:$P,2,FALSE)</f>
        <v>27.apr.22 23</v>
      </c>
    </row>
    <row r="4874" spans="1:22" x14ac:dyDescent="0.2">
      <c r="A4874" t="s">
        <v>404</v>
      </c>
      <c r="B4874" s="1" t="str">
        <f t="shared" si="458"/>
        <v>9D</v>
      </c>
      <c r="C4874">
        <v>27.911999999999999</v>
      </c>
      <c r="D4874">
        <f t="shared" si="456"/>
        <v>27.91</v>
      </c>
      <c r="E4874">
        <f>VLOOKUP(D4874,'Peak Combiner'!$A$5:$D$4980,4,FALSE)</f>
        <v>27.91</v>
      </c>
      <c r="F4874">
        <f>IFERROR(VLOOKUP(D4874,rt_comb!$A:$B,2,FALSE),D4874)</f>
        <v>27.91</v>
      </c>
      <c r="G4874">
        <v>933912</v>
      </c>
      <c r="H4874">
        <f>SUMIFS($G:$G,$E:$E,18.51,'RAW2'!$A:$A,'RAW2'!A4874)</f>
        <v>39806130</v>
      </c>
      <c r="I4874" s="1" t="str">
        <f>VLOOKUP(A4874,'volatile collection data'!$G$6:$H$69,2,FALSE)</f>
        <v>D</v>
      </c>
      <c r="J4874" s="1">
        <f>VLOOKUP(A4874,'volatile collection data'!$G$6:$I$69,3,FALSE)</f>
        <v>9</v>
      </c>
      <c r="K4874" s="1" t="str">
        <f>VLOOKUP(A4874,'volatile collection data'!$G$6:$N$69,8,FALSE)</f>
        <v>23B</v>
      </c>
      <c r="L4874" s="1">
        <f>VLOOKUP(A4874,'volatile collection data'!$G$6:$J$69,4,FALSE)</f>
        <v>3.06</v>
      </c>
      <c r="M4874" s="1">
        <f>VLOOKUP($A4874,'volatile collection data'!$G$6:$M$69,6,FALSE)</f>
        <v>13</v>
      </c>
      <c r="N4874" s="1">
        <f>VLOOKUP($A4874,'volatile collection data'!$G$6:$M$69,7,FALSE)</f>
        <v>3.06</v>
      </c>
      <c r="O4874" s="1">
        <f>VLOOKUP(A4874,'volatile collection data'!$G$6:$K$69,5,FALSE)</f>
        <v>0</v>
      </c>
      <c r="P4874" s="1" t="str">
        <f t="shared" si="459"/>
        <v>9D</v>
      </c>
      <c r="Q4874">
        <f t="shared" si="457"/>
        <v>3.8335804058319656E-2</v>
      </c>
      <c r="R4874" t="str">
        <f t="shared" si="460"/>
        <v>23B_0-D&amp;3.06%3.06@13</v>
      </c>
      <c r="S4874" t="str">
        <f t="shared" si="461"/>
        <v>9D-23B-VCS-Loc-22</v>
      </c>
      <c r="T4874" t="str">
        <f>IFERROR(IF(VLOOKUP(S4874,Bad!$A:$A,1,FALSE)='RAW2'!S4874,"yes","no"),"no")</f>
        <v>no</v>
      </c>
      <c r="U4874" t="str">
        <f>IFERROR(VLOOKUP(F4874,compounds!$A:$B,2,FALSE),"")</f>
        <v/>
      </c>
      <c r="V4874" t="str">
        <f>VLOOKUP(B4874,'volatile collection data'!$O:$P,2,FALSE)</f>
        <v>27.apr.22 23</v>
      </c>
    </row>
    <row r="4875" spans="1:22" x14ac:dyDescent="0.2">
      <c r="A4875" t="s">
        <v>404</v>
      </c>
      <c r="B4875" s="1" t="str">
        <f t="shared" si="458"/>
        <v>9D</v>
      </c>
      <c r="C4875">
        <v>30.957000000000001</v>
      </c>
      <c r="D4875">
        <f t="shared" si="456"/>
        <v>30.96</v>
      </c>
      <c r="E4875">
        <f>VLOOKUP(D4875,'Peak Combiner'!$A$5:$D$4980,4,FALSE)</f>
        <v>30.94</v>
      </c>
      <c r="F4875">
        <f>IFERROR(VLOOKUP(D4875,rt_comb!$A:$B,2,FALSE),D4875)</f>
        <v>30.96</v>
      </c>
      <c r="G4875">
        <v>2298088</v>
      </c>
      <c r="H4875">
        <f>SUMIFS($G:$G,$E:$E,18.51,'RAW2'!$A:$A,'RAW2'!A4875)</f>
        <v>39806130</v>
      </c>
      <c r="I4875" s="1" t="str">
        <f>VLOOKUP(A4875,'volatile collection data'!$G$6:$H$69,2,FALSE)</f>
        <v>D</v>
      </c>
      <c r="J4875" s="1">
        <f>VLOOKUP(A4875,'volatile collection data'!$G$6:$I$69,3,FALSE)</f>
        <v>9</v>
      </c>
      <c r="K4875" s="1" t="str">
        <f>VLOOKUP(A4875,'volatile collection data'!$G$6:$N$69,8,FALSE)</f>
        <v>23B</v>
      </c>
      <c r="L4875" s="1">
        <f>VLOOKUP(A4875,'volatile collection data'!$G$6:$J$69,4,FALSE)</f>
        <v>3.06</v>
      </c>
      <c r="M4875" s="1">
        <f>VLOOKUP($A4875,'volatile collection data'!$G$6:$M$69,6,FALSE)</f>
        <v>13</v>
      </c>
      <c r="N4875" s="1">
        <f>VLOOKUP($A4875,'volatile collection data'!$G$6:$M$69,7,FALSE)</f>
        <v>3.06</v>
      </c>
      <c r="O4875" s="1">
        <f>VLOOKUP(A4875,'volatile collection data'!$G$6:$K$69,5,FALSE)</f>
        <v>0</v>
      </c>
      <c r="P4875" s="1" t="str">
        <f t="shared" si="459"/>
        <v>9D</v>
      </c>
      <c r="Q4875">
        <f t="shared" si="457"/>
        <v>9.4333353974224224E-2</v>
      </c>
      <c r="R4875" t="str">
        <f t="shared" si="460"/>
        <v>23B_0-D&amp;3.06%3.06@13</v>
      </c>
      <c r="S4875" t="str">
        <f t="shared" si="461"/>
        <v>9D-23B-VCS-Loc-22</v>
      </c>
      <c r="T4875" t="str">
        <f>IFERROR(IF(VLOOKUP(S4875,Bad!$A:$A,1,FALSE)='RAW2'!S4875,"yes","no"),"no")</f>
        <v>no</v>
      </c>
      <c r="U4875" t="str">
        <f>IFERROR(VLOOKUP(F4875,compounds!$A:$B,2,FALSE),"")</f>
        <v/>
      </c>
      <c r="V4875" t="str">
        <f>VLOOKUP(B4875,'volatile collection data'!$O:$P,2,FALSE)</f>
        <v>27.apr.22 23</v>
      </c>
    </row>
    <row r="4876" spans="1:22" x14ac:dyDescent="0.2">
      <c r="A4876" t="s">
        <v>404</v>
      </c>
      <c r="B4876" s="1" t="str">
        <f t="shared" si="458"/>
        <v>9D</v>
      </c>
      <c r="C4876">
        <v>31.251999999999999</v>
      </c>
      <c r="D4876">
        <f t="shared" si="456"/>
        <v>31.25</v>
      </c>
      <c r="E4876">
        <f>VLOOKUP(D4876,'Peak Combiner'!$A$5:$D$4980,4,FALSE)</f>
        <v>31.25</v>
      </c>
      <c r="F4876">
        <f>IFERROR(VLOOKUP(D4876,rt_comb!$A:$B,2,FALSE),D4876)</f>
        <v>31.25</v>
      </c>
      <c r="G4876">
        <v>1075769</v>
      </c>
      <c r="H4876">
        <f>SUMIFS($G:$G,$E:$E,18.51,'RAW2'!$A:$A,'RAW2'!A4876)</f>
        <v>39806130</v>
      </c>
      <c r="I4876" s="1" t="str">
        <f>VLOOKUP(A4876,'volatile collection data'!$G$6:$H$69,2,FALSE)</f>
        <v>D</v>
      </c>
      <c r="J4876" s="1">
        <f>VLOOKUP(A4876,'volatile collection data'!$G$6:$I$69,3,FALSE)</f>
        <v>9</v>
      </c>
      <c r="K4876" s="1" t="str">
        <f>VLOOKUP(A4876,'volatile collection data'!$G$6:$N$69,8,FALSE)</f>
        <v>23B</v>
      </c>
      <c r="L4876" s="1">
        <f>VLOOKUP(A4876,'volatile collection data'!$G$6:$J$69,4,FALSE)</f>
        <v>3.06</v>
      </c>
      <c r="M4876" s="1">
        <f>VLOOKUP($A4876,'volatile collection data'!$G$6:$M$69,6,FALSE)</f>
        <v>13</v>
      </c>
      <c r="N4876" s="1">
        <f>VLOOKUP($A4876,'volatile collection data'!$G$6:$M$69,7,FALSE)</f>
        <v>3.06</v>
      </c>
      <c r="O4876" s="1">
        <f>VLOOKUP(A4876,'volatile collection data'!$G$6:$K$69,5,FALSE)</f>
        <v>0</v>
      </c>
      <c r="P4876" s="1" t="str">
        <f t="shared" si="459"/>
        <v>9D</v>
      </c>
      <c r="Q4876">
        <f t="shared" si="457"/>
        <v>4.415883894415585E-2</v>
      </c>
      <c r="R4876" t="str">
        <f t="shared" si="460"/>
        <v>23B_0-D&amp;3.06%3.06@13</v>
      </c>
      <c r="S4876" t="str">
        <f t="shared" si="461"/>
        <v>9D-23B-VCS-Loc-22</v>
      </c>
      <c r="T4876" t="str">
        <f>IFERROR(IF(VLOOKUP(S4876,Bad!$A:$A,1,FALSE)='RAW2'!S4876,"yes","no"),"no")</f>
        <v>no</v>
      </c>
      <c r="U4876" t="str">
        <f>IFERROR(VLOOKUP(F4876,compounds!$A:$B,2,FALSE),"")</f>
        <v/>
      </c>
      <c r="V4876" t="str">
        <f>VLOOKUP(B4876,'volatile collection data'!$O:$P,2,FALSE)</f>
        <v>27.apr.22 23</v>
      </c>
    </row>
    <row r="4877" spans="1:22" x14ac:dyDescent="0.2">
      <c r="A4877" t="s">
        <v>404</v>
      </c>
      <c r="B4877" s="1" t="str">
        <f t="shared" si="458"/>
        <v>9D</v>
      </c>
      <c r="C4877">
        <v>31.745999999999999</v>
      </c>
      <c r="D4877">
        <f t="shared" si="456"/>
        <v>31.75</v>
      </c>
      <c r="E4877">
        <f>VLOOKUP(D4877,'Peak Combiner'!$A$5:$D$4980,4,FALSE)</f>
        <v>31.73</v>
      </c>
      <c r="F4877">
        <f>IFERROR(VLOOKUP(D4877,rt_comb!$A:$B,2,FALSE),D4877)</f>
        <v>31.75</v>
      </c>
      <c r="G4877">
        <v>3059126</v>
      </c>
      <c r="H4877">
        <f>SUMIFS($G:$G,$E:$E,18.51,'RAW2'!$A:$A,'RAW2'!A4877)</f>
        <v>39806130</v>
      </c>
      <c r="I4877" s="1" t="str">
        <f>VLOOKUP(A4877,'volatile collection data'!$G$6:$H$69,2,FALSE)</f>
        <v>D</v>
      </c>
      <c r="J4877" s="1">
        <f>VLOOKUP(A4877,'volatile collection data'!$G$6:$I$69,3,FALSE)</f>
        <v>9</v>
      </c>
      <c r="K4877" s="1" t="str">
        <f>VLOOKUP(A4877,'volatile collection data'!$G$6:$N$69,8,FALSE)</f>
        <v>23B</v>
      </c>
      <c r="L4877" s="1">
        <f>VLOOKUP(A4877,'volatile collection data'!$G$6:$J$69,4,FALSE)</f>
        <v>3.06</v>
      </c>
      <c r="M4877" s="1">
        <f>VLOOKUP($A4877,'volatile collection data'!$G$6:$M$69,6,FALSE)</f>
        <v>13</v>
      </c>
      <c r="N4877" s="1">
        <f>VLOOKUP($A4877,'volatile collection data'!$G$6:$M$69,7,FALSE)</f>
        <v>3.06</v>
      </c>
      <c r="O4877" s="1">
        <f>VLOOKUP(A4877,'volatile collection data'!$G$6:$K$69,5,FALSE)</f>
        <v>0</v>
      </c>
      <c r="P4877" s="1" t="str">
        <f t="shared" si="459"/>
        <v>9D</v>
      </c>
      <c r="Q4877">
        <f t="shared" si="457"/>
        <v>0.1255729179255767</v>
      </c>
      <c r="R4877" t="str">
        <f t="shared" si="460"/>
        <v>23B_0-D&amp;3.06%3.06@13</v>
      </c>
      <c r="S4877" t="str">
        <f t="shared" si="461"/>
        <v>9D-23B-VCS-Loc-22</v>
      </c>
      <c r="T4877" t="str">
        <f>IFERROR(IF(VLOOKUP(S4877,Bad!$A:$A,1,FALSE)='RAW2'!S4877,"yes","no"),"no")</f>
        <v>no</v>
      </c>
      <c r="U4877" t="str">
        <f>IFERROR(VLOOKUP(F4877,compounds!$A:$B,2,FALSE),"")</f>
        <v/>
      </c>
      <c r="V4877" t="str">
        <f>VLOOKUP(B4877,'volatile collection data'!$O:$P,2,FALSE)</f>
        <v>27.apr.22 23</v>
      </c>
    </row>
    <row r="4878" spans="1:22" x14ac:dyDescent="0.2">
      <c r="A4878" t="s">
        <v>404</v>
      </c>
      <c r="B4878" s="1" t="str">
        <f t="shared" si="458"/>
        <v>9D</v>
      </c>
      <c r="C4878">
        <v>34.94</v>
      </c>
      <c r="D4878">
        <f t="shared" si="456"/>
        <v>34.94</v>
      </c>
      <c r="E4878">
        <f>VLOOKUP(D4878,'Peak Combiner'!$A$5:$D$4980,4,FALSE)</f>
        <v>34.86</v>
      </c>
      <c r="F4878">
        <f>IFERROR(VLOOKUP(D4878,rt_comb!$A:$B,2,FALSE),D4878)</f>
        <v>34.94</v>
      </c>
      <c r="G4878">
        <v>2662025</v>
      </c>
      <c r="H4878">
        <f>SUMIFS($G:$G,$E:$E,18.51,'RAW2'!$A:$A,'RAW2'!A4878)</f>
        <v>39806130</v>
      </c>
      <c r="I4878" s="1" t="str">
        <f>VLOOKUP(A4878,'volatile collection data'!$G$6:$H$69,2,FALSE)</f>
        <v>D</v>
      </c>
      <c r="J4878" s="1">
        <f>VLOOKUP(A4878,'volatile collection data'!$G$6:$I$69,3,FALSE)</f>
        <v>9</v>
      </c>
      <c r="K4878" s="1" t="str">
        <f>VLOOKUP(A4878,'volatile collection data'!$G$6:$N$69,8,FALSE)</f>
        <v>23B</v>
      </c>
      <c r="L4878" s="1">
        <f>VLOOKUP(A4878,'volatile collection data'!$G$6:$J$69,4,FALSE)</f>
        <v>3.06</v>
      </c>
      <c r="M4878" s="1">
        <f>VLOOKUP($A4878,'volatile collection data'!$G$6:$M$69,6,FALSE)</f>
        <v>13</v>
      </c>
      <c r="N4878" s="1">
        <f>VLOOKUP($A4878,'volatile collection data'!$G$6:$M$69,7,FALSE)</f>
        <v>3.06</v>
      </c>
      <c r="O4878" s="1">
        <f>VLOOKUP(A4878,'volatile collection data'!$G$6:$K$69,5,FALSE)</f>
        <v>0</v>
      </c>
      <c r="P4878" s="1" t="str">
        <f t="shared" si="459"/>
        <v>9D</v>
      </c>
      <c r="Q4878">
        <f t="shared" si="457"/>
        <v>0.10927246763972237</v>
      </c>
      <c r="R4878" t="str">
        <f t="shared" si="460"/>
        <v>23B_0-D&amp;3.06%3.06@13</v>
      </c>
      <c r="S4878" t="str">
        <f t="shared" si="461"/>
        <v>9D-23B-VCS-Loc-22</v>
      </c>
      <c r="T4878" t="str">
        <f>IFERROR(IF(VLOOKUP(S4878,Bad!$A:$A,1,FALSE)='RAW2'!S4878,"yes","no"),"no")</f>
        <v>no</v>
      </c>
      <c r="U4878" t="str">
        <f>IFERROR(VLOOKUP(F4878,compounds!$A:$B,2,FALSE),"")</f>
        <v/>
      </c>
      <c r="V4878" t="str">
        <f>VLOOKUP(B4878,'volatile collection data'!$O:$P,2,FALSE)</f>
        <v>27.apr.22 23</v>
      </c>
    </row>
    <row r="4879" spans="1:22" x14ac:dyDescent="0.2">
      <c r="A4879" t="s">
        <v>404</v>
      </c>
      <c r="B4879" s="1" t="str">
        <f t="shared" si="458"/>
        <v>9D</v>
      </c>
      <c r="C4879">
        <v>35.67</v>
      </c>
      <c r="D4879">
        <f t="shared" si="456"/>
        <v>35.67</v>
      </c>
      <c r="E4879">
        <f>VLOOKUP(D4879,'Peak Combiner'!$A$5:$D$4980,4,FALSE)</f>
        <v>35.67</v>
      </c>
      <c r="F4879">
        <f>IFERROR(VLOOKUP(D4879,rt_comb!$A:$B,2,FALSE),D4879)</f>
        <v>35.67</v>
      </c>
      <c r="G4879">
        <v>714251</v>
      </c>
      <c r="H4879">
        <f>SUMIFS($G:$G,$E:$E,18.51,'RAW2'!$A:$A,'RAW2'!A4879)</f>
        <v>39806130</v>
      </c>
      <c r="I4879" s="1" t="str">
        <f>VLOOKUP(A4879,'volatile collection data'!$G$6:$H$69,2,FALSE)</f>
        <v>D</v>
      </c>
      <c r="J4879" s="1">
        <f>VLOOKUP(A4879,'volatile collection data'!$G$6:$I$69,3,FALSE)</f>
        <v>9</v>
      </c>
      <c r="K4879" s="1" t="str">
        <f>VLOOKUP(A4879,'volatile collection data'!$G$6:$N$69,8,FALSE)</f>
        <v>23B</v>
      </c>
      <c r="L4879" s="1">
        <f>VLOOKUP(A4879,'volatile collection data'!$G$6:$J$69,4,FALSE)</f>
        <v>3.06</v>
      </c>
      <c r="M4879" s="1">
        <f>VLOOKUP($A4879,'volatile collection data'!$G$6:$M$69,6,FALSE)</f>
        <v>13</v>
      </c>
      <c r="N4879" s="1">
        <f>VLOOKUP($A4879,'volatile collection data'!$G$6:$M$69,7,FALSE)</f>
        <v>3.06</v>
      </c>
      <c r="O4879" s="1">
        <f>VLOOKUP(A4879,'volatile collection data'!$G$6:$K$69,5,FALSE)</f>
        <v>0</v>
      </c>
      <c r="P4879" s="1" t="str">
        <f t="shared" si="459"/>
        <v>9D</v>
      </c>
      <c r="Q4879">
        <f t="shared" si="457"/>
        <v>2.9319021904053996E-2</v>
      </c>
      <c r="R4879" t="str">
        <f t="shared" si="460"/>
        <v>23B_0-D&amp;3.06%3.06@13</v>
      </c>
      <c r="S4879" t="str">
        <f t="shared" si="461"/>
        <v>9D-23B-VCS-Loc-22</v>
      </c>
      <c r="T4879" t="str">
        <f>IFERROR(IF(VLOOKUP(S4879,Bad!$A:$A,1,FALSE)='RAW2'!S4879,"yes","no"),"no")</f>
        <v>no</v>
      </c>
      <c r="U4879" t="str">
        <f>IFERROR(VLOOKUP(F4879,compounds!$A:$B,2,FALSE),"")</f>
        <v/>
      </c>
      <c r="V4879" t="str">
        <f>VLOOKUP(B4879,'volatile collection data'!$O:$P,2,FALSE)</f>
        <v>27.apr.22 23</v>
      </c>
    </row>
    <row r="4880" spans="1:22" x14ac:dyDescent="0.2">
      <c r="A4880" t="s">
        <v>404</v>
      </c>
      <c r="B4880" s="1" t="str">
        <f t="shared" si="458"/>
        <v>9D</v>
      </c>
      <c r="C4880">
        <v>36.115000000000002</v>
      </c>
      <c r="D4880">
        <f t="shared" si="456"/>
        <v>36.119999999999997</v>
      </c>
      <c r="E4880">
        <f>VLOOKUP(D4880,'Peak Combiner'!$A$5:$D$4980,4,FALSE)</f>
        <v>36.11</v>
      </c>
      <c r="F4880">
        <f>IFERROR(VLOOKUP(D4880,rt_comb!$A:$B,2,FALSE),D4880)</f>
        <v>36.119999999999997</v>
      </c>
      <c r="G4880">
        <v>593722</v>
      </c>
      <c r="H4880">
        <f>SUMIFS($G:$G,$E:$E,18.51,'RAW2'!$A:$A,'RAW2'!A4880)</f>
        <v>39806130</v>
      </c>
      <c r="I4880" s="1" t="str">
        <f>VLOOKUP(A4880,'volatile collection data'!$G$6:$H$69,2,FALSE)</f>
        <v>D</v>
      </c>
      <c r="J4880" s="1">
        <f>VLOOKUP(A4880,'volatile collection data'!$G$6:$I$69,3,FALSE)</f>
        <v>9</v>
      </c>
      <c r="K4880" s="1" t="str">
        <f>VLOOKUP(A4880,'volatile collection data'!$G$6:$N$69,8,FALSE)</f>
        <v>23B</v>
      </c>
      <c r="L4880" s="1">
        <f>VLOOKUP(A4880,'volatile collection data'!$G$6:$J$69,4,FALSE)</f>
        <v>3.06</v>
      </c>
      <c r="M4880" s="1">
        <f>VLOOKUP($A4880,'volatile collection data'!$G$6:$M$69,6,FALSE)</f>
        <v>13</v>
      </c>
      <c r="N4880" s="1">
        <f>VLOOKUP($A4880,'volatile collection data'!$G$6:$M$69,7,FALSE)</f>
        <v>3.06</v>
      </c>
      <c r="O4880" s="1">
        <f>VLOOKUP(A4880,'volatile collection data'!$G$6:$K$69,5,FALSE)</f>
        <v>0</v>
      </c>
      <c r="P4880" s="1" t="str">
        <f t="shared" si="459"/>
        <v>9D</v>
      </c>
      <c r="Q4880">
        <f t="shared" si="457"/>
        <v>2.4371472105630579E-2</v>
      </c>
      <c r="R4880" t="str">
        <f t="shared" si="460"/>
        <v>23B_0-D&amp;3.06%3.06@13</v>
      </c>
      <c r="S4880" t="str">
        <f t="shared" si="461"/>
        <v>9D-23B-VCS-Loc-22</v>
      </c>
      <c r="T4880" t="str">
        <f>IFERROR(IF(VLOOKUP(S4880,Bad!$A:$A,1,FALSE)='RAW2'!S4880,"yes","no"),"no")</f>
        <v>no</v>
      </c>
      <c r="U4880" t="str">
        <f>IFERROR(VLOOKUP(F4880,compounds!$A:$B,2,FALSE),"")</f>
        <v/>
      </c>
      <c r="V4880" t="str">
        <f>VLOOKUP(B4880,'volatile collection data'!$O:$P,2,FALSE)</f>
        <v>27.apr.22 23</v>
      </c>
    </row>
    <row r="4881" spans="1:22" x14ac:dyDescent="0.2">
      <c r="A4881" t="s">
        <v>404</v>
      </c>
      <c r="B4881" s="1" t="str">
        <f t="shared" si="458"/>
        <v>9D</v>
      </c>
      <c r="C4881">
        <v>36.165999999999997</v>
      </c>
      <c r="D4881">
        <f t="shared" si="456"/>
        <v>36.17</v>
      </c>
      <c r="E4881">
        <f>VLOOKUP(D4881,'Peak Combiner'!$A$5:$D$4980,4,FALSE)</f>
        <v>36.11</v>
      </c>
      <c r="F4881">
        <f>IFERROR(VLOOKUP(D4881,rt_comb!$A:$B,2,FALSE),D4881)</f>
        <v>36.17</v>
      </c>
      <c r="G4881">
        <v>1597093</v>
      </c>
      <c r="H4881">
        <f>SUMIFS($G:$G,$E:$E,18.51,'RAW2'!$A:$A,'RAW2'!A4881)</f>
        <v>39806130</v>
      </c>
      <c r="I4881" s="1" t="str">
        <f>VLOOKUP(A4881,'volatile collection data'!$G$6:$H$69,2,FALSE)</f>
        <v>D</v>
      </c>
      <c r="J4881" s="1">
        <f>VLOOKUP(A4881,'volatile collection data'!$G$6:$I$69,3,FALSE)</f>
        <v>9</v>
      </c>
      <c r="K4881" s="1" t="str">
        <f>VLOOKUP(A4881,'volatile collection data'!$G$6:$N$69,8,FALSE)</f>
        <v>23B</v>
      </c>
      <c r="L4881" s="1">
        <f>VLOOKUP(A4881,'volatile collection data'!$G$6:$J$69,4,FALSE)</f>
        <v>3.06</v>
      </c>
      <c r="M4881" s="1">
        <f>VLOOKUP($A4881,'volatile collection data'!$G$6:$M$69,6,FALSE)</f>
        <v>13</v>
      </c>
      <c r="N4881" s="1">
        <f>VLOOKUP($A4881,'volatile collection data'!$G$6:$M$69,7,FALSE)</f>
        <v>3.06</v>
      </c>
      <c r="O4881" s="1">
        <f>VLOOKUP(A4881,'volatile collection data'!$G$6:$K$69,5,FALSE)</f>
        <v>0</v>
      </c>
      <c r="P4881" s="1" t="str">
        <f t="shared" si="459"/>
        <v>9D</v>
      </c>
      <c r="Q4881">
        <f t="shared" si="457"/>
        <v>6.5558472651506702E-2</v>
      </c>
      <c r="R4881" t="str">
        <f t="shared" si="460"/>
        <v>23B_0-D&amp;3.06%3.06@13</v>
      </c>
      <c r="S4881" t="str">
        <f t="shared" si="461"/>
        <v>9D-23B-VCS-Loc-22</v>
      </c>
      <c r="T4881" t="str">
        <f>IFERROR(IF(VLOOKUP(S4881,Bad!$A:$A,1,FALSE)='RAW2'!S4881,"yes","no"),"no")</f>
        <v>no</v>
      </c>
      <c r="U4881" t="str">
        <f>IFERROR(VLOOKUP(F4881,compounds!$A:$B,2,FALSE),"")</f>
        <v/>
      </c>
      <c r="V4881" t="str">
        <f>VLOOKUP(B4881,'volatile collection data'!$O:$P,2,FALSE)</f>
        <v>27.apr.22 23</v>
      </c>
    </row>
    <row r="4882" spans="1:22" x14ac:dyDescent="0.2">
      <c r="A4882" t="s">
        <v>404</v>
      </c>
      <c r="B4882" s="1" t="str">
        <f t="shared" si="458"/>
        <v>9D</v>
      </c>
      <c r="C4882">
        <v>36.539000000000001</v>
      </c>
      <c r="D4882">
        <f t="shared" si="456"/>
        <v>36.54</v>
      </c>
      <c r="E4882">
        <f>VLOOKUP(D4882,'Peak Combiner'!$A$5:$D$4980,4,FALSE)</f>
        <v>36.54</v>
      </c>
      <c r="F4882">
        <f>IFERROR(VLOOKUP(D4882,rt_comb!$A:$B,2,FALSE),D4882)</f>
        <v>36.54</v>
      </c>
      <c r="G4882">
        <v>692569</v>
      </c>
      <c r="H4882">
        <f>SUMIFS($G:$G,$E:$E,18.51,'RAW2'!$A:$A,'RAW2'!A4882)</f>
        <v>39806130</v>
      </c>
      <c r="I4882" s="1" t="str">
        <f>VLOOKUP(A4882,'volatile collection data'!$G$6:$H$69,2,FALSE)</f>
        <v>D</v>
      </c>
      <c r="J4882" s="1">
        <f>VLOOKUP(A4882,'volatile collection data'!$G$6:$I$69,3,FALSE)</f>
        <v>9</v>
      </c>
      <c r="K4882" s="1" t="str">
        <f>VLOOKUP(A4882,'volatile collection data'!$G$6:$N$69,8,FALSE)</f>
        <v>23B</v>
      </c>
      <c r="L4882" s="1">
        <f>VLOOKUP(A4882,'volatile collection data'!$G$6:$J$69,4,FALSE)</f>
        <v>3.06</v>
      </c>
      <c r="M4882" s="1">
        <f>VLOOKUP($A4882,'volatile collection data'!$G$6:$M$69,6,FALSE)</f>
        <v>13</v>
      </c>
      <c r="N4882" s="1">
        <f>VLOOKUP($A4882,'volatile collection data'!$G$6:$M$69,7,FALSE)</f>
        <v>3.06</v>
      </c>
      <c r="O4882" s="1">
        <f>VLOOKUP(A4882,'volatile collection data'!$G$6:$K$69,5,FALSE)</f>
        <v>0</v>
      </c>
      <c r="P4882" s="1" t="str">
        <f t="shared" si="459"/>
        <v>9D</v>
      </c>
      <c r="Q4882">
        <f t="shared" si="457"/>
        <v>2.8429005603168592E-2</v>
      </c>
      <c r="R4882" t="str">
        <f t="shared" si="460"/>
        <v>23B_0-D&amp;3.06%3.06@13</v>
      </c>
      <c r="S4882" t="str">
        <f t="shared" si="461"/>
        <v>9D-23B-VCS-Loc-22</v>
      </c>
      <c r="T4882" t="str">
        <f>IFERROR(IF(VLOOKUP(S4882,Bad!$A:$A,1,FALSE)='RAW2'!S4882,"yes","no"),"no")</f>
        <v>no</v>
      </c>
      <c r="U4882" t="str">
        <f>IFERROR(VLOOKUP(F4882,compounds!$A:$B,2,FALSE),"")</f>
        <v/>
      </c>
      <c r="V4882" t="str">
        <f>VLOOKUP(B4882,'volatile collection data'!$O:$P,2,FALSE)</f>
        <v>27.apr.22 23</v>
      </c>
    </row>
    <row r="4883" spans="1:22" x14ac:dyDescent="0.2">
      <c r="A4883" t="s">
        <v>404</v>
      </c>
      <c r="B4883" s="1" t="str">
        <f t="shared" si="458"/>
        <v>9D</v>
      </c>
      <c r="C4883">
        <v>36.591000000000001</v>
      </c>
      <c r="D4883">
        <f t="shared" si="456"/>
        <v>36.590000000000003</v>
      </c>
      <c r="E4883">
        <f>VLOOKUP(D4883,'Peak Combiner'!$A$5:$D$4980,4,FALSE)</f>
        <v>36.590000000000003</v>
      </c>
      <c r="F4883">
        <f>IFERROR(VLOOKUP(D4883,rt_comb!$A:$B,2,FALSE),D4883)</f>
        <v>36.590000000000003</v>
      </c>
      <c r="G4883">
        <v>2862554</v>
      </c>
      <c r="H4883">
        <f>SUMIFS($G:$G,$E:$E,18.51,'RAW2'!$A:$A,'RAW2'!A4883)</f>
        <v>39806130</v>
      </c>
      <c r="I4883" s="1" t="str">
        <f>VLOOKUP(A4883,'volatile collection data'!$G$6:$H$69,2,FALSE)</f>
        <v>D</v>
      </c>
      <c r="J4883" s="1">
        <f>VLOOKUP(A4883,'volatile collection data'!$G$6:$I$69,3,FALSE)</f>
        <v>9</v>
      </c>
      <c r="K4883" s="1" t="str">
        <f>VLOOKUP(A4883,'volatile collection data'!$G$6:$N$69,8,FALSE)</f>
        <v>23B</v>
      </c>
      <c r="L4883" s="1">
        <f>VLOOKUP(A4883,'volatile collection data'!$G$6:$J$69,4,FALSE)</f>
        <v>3.06</v>
      </c>
      <c r="M4883" s="1">
        <f>VLOOKUP($A4883,'volatile collection data'!$G$6:$M$69,6,FALSE)</f>
        <v>13</v>
      </c>
      <c r="N4883" s="1">
        <f>VLOOKUP($A4883,'volatile collection data'!$G$6:$M$69,7,FALSE)</f>
        <v>3.06</v>
      </c>
      <c r="O4883" s="1">
        <f>VLOOKUP(A4883,'volatile collection data'!$G$6:$K$69,5,FALSE)</f>
        <v>0</v>
      </c>
      <c r="P4883" s="1" t="str">
        <f t="shared" si="459"/>
        <v>9D</v>
      </c>
      <c r="Q4883">
        <f t="shared" si="457"/>
        <v>0.11750390748845628</v>
      </c>
      <c r="R4883" t="str">
        <f t="shared" si="460"/>
        <v>23B_0-D&amp;3.06%3.06@13</v>
      </c>
      <c r="S4883" t="str">
        <f t="shared" si="461"/>
        <v>9D-23B-VCS-Loc-22</v>
      </c>
      <c r="T4883" t="str">
        <f>IFERROR(IF(VLOOKUP(S4883,Bad!$A:$A,1,FALSE)='RAW2'!S4883,"yes","no"),"no")</f>
        <v>no</v>
      </c>
      <c r="U4883" t="str">
        <f>IFERROR(VLOOKUP(F4883,compounds!$A:$B,2,FALSE),"")</f>
        <v/>
      </c>
      <c r="V4883" t="str">
        <f>VLOOKUP(B4883,'volatile collection data'!$O:$P,2,FALSE)</f>
        <v>27.apr.22 23</v>
      </c>
    </row>
    <row r="4884" spans="1:22" x14ac:dyDescent="0.2">
      <c r="A4884" t="s">
        <v>404</v>
      </c>
      <c r="B4884" s="1" t="str">
        <f t="shared" si="458"/>
        <v>9D</v>
      </c>
      <c r="C4884">
        <v>36.734999999999999</v>
      </c>
      <c r="D4884">
        <f t="shared" si="456"/>
        <v>36.74</v>
      </c>
      <c r="E4884">
        <f>VLOOKUP(D4884,'Peak Combiner'!$A$5:$D$4980,4,FALSE)</f>
        <v>36.72</v>
      </c>
      <c r="F4884">
        <f>IFERROR(VLOOKUP(D4884,rt_comb!$A:$B,2,FALSE),D4884)</f>
        <v>36.74</v>
      </c>
      <c r="G4884">
        <v>702106</v>
      </c>
      <c r="H4884">
        <f>SUMIFS($G:$G,$E:$E,18.51,'RAW2'!$A:$A,'RAW2'!A4884)</f>
        <v>39806130</v>
      </c>
      <c r="I4884" s="1" t="str">
        <f>VLOOKUP(A4884,'volatile collection data'!$G$6:$H$69,2,FALSE)</f>
        <v>D</v>
      </c>
      <c r="J4884" s="1">
        <f>VLOOKUP(A4884,'volatile collection data'!$G$6:$I$69,3,FALSE)</f>
        <v>9</v>
      </c>
      <c r="K4884" s="1" t="str">
        <f>VLOOKUP(A4884,'volatile collection data'!$G$6:$N$69,8,FALSE)</f>
        <v>23B</v>
      </c>
      <c r="L4884" s="1">
        <f>VLOOKUP(A4884,'volatile collection data'!$G$6:$J$69,4,FALSE)</f>
        <v>3.06</v>
      </c>
      <c r="M4884" s="1">
        <f>VLOOKUP($A4884,'volatile collection data'!$G$6:$M$69,6,FALSE)</f>
        <v>13</v>
      </c>
      <c r="N4884" s="1">
        <f>VLOOKUP($A4884,'volatile collection data'!$G$6:$M$69,7,FALSE)</f>
        <v>3.06</v>
      </c>
      <c r="O4884" s="1">
        <f>VLOOKUP(A4884,'volatile collection data'!$G$6:$K$69,5,FALSE)</f>
        <v>0</v>
      </c>
      <c r="P4884" s="1" t="str">
        <f t="shared" si="459"/>
        <v>9D</v>
      </c>
      <c r="Q4884">
        <f t="shared" si="457"/>
        <v>2.8820486345791235E-2</v>
      </c>
      <c r="R4884" t="str">
        <f t="shared" si="460"/>
        <v>23B_0-D&amp;3.06%3.06@13</v>
      </c>
      <c r="S4884" t="str">
        <f t="shared" si="461"/>
        <v>9D-23B-VCS-Loc-22</v>
      </c>
      <c r="T4884" t="str">
        <f>IFERROR(IF(VLOOKUP(S4884,Bad!$A:$A,1,FALSE)='RAW2'!S4884,"yes","no"),"no")</f>
        <v>no</v>
      </c>
      <c r="U4884" t="str">
        <f>IFERROR(VLOOKUP(F4884,compounds!$A:$B,2,FALSE),"")</f>
        <v/>
      </c>
      <c r="V4884" t="str">
        <f>VLOOKUP(B4884,'volatile collection data'!$O:$P,2,FALSE)</f>
        <v>27.apr.22 23</v>
      </c>
    </row>
    <row r="4885" spans="1:22" x14ac:dyDescent="0.2">
      <c r="A4885" t="s">
        <v>404</v>
      </c>
      <c r="B4885" s="1" t="str">
        <f t="shared" si="458"/>
        <v>9D</v>
      </c>
      <c r="C4885">
        <v>37.106999999999999</v>
      </c>
      <c r="D4885">
        <f t="shared" si="456"/>
        <v>37.11</v>
      </c>
      <c r="E4885">
        <f>VLOOKUP(D4885,'Peak Combiner'!$A$5:$D$4980,4,FALSE)</f>
        <v>37.11</v>
      </c>
      <c r="F4885">
        <f>IFERROR(VLOOKUP(D4885,rt_comb!$A:$B,2,FALSE),D4885)</f>
        <v>37.11</v>
      </c>
      <c r="G4885">
        <v>544636</v>
      </c>
      <c r="H4885">
        <f>SUMIFS($G:$G,$E:$E,18.51,'RAW2'!$A:$A,'RAW2'!A4885)</f>
        <v>39806130</v>
      </c>
      <c r="I4885" s="1" t="str">
        <f>VLOOKUP(A4885,'volatile collection data'!$G$6:$H$69,2,FALSE)</f>
        <v>D</v>
      </c>
      <c r="J4885" s="1">
        <f>VLOOKUP(A4885,'volatile collection data'!$G$6:$I$69,3,FALSE)</f>
        <v>9</v>
      </c>
      <c r="K4885" s="1" t="str">
        <f>VLOOKUP(A4885,'volatile collection data'!$G$6:$N$69,8,FALSE)</f>
        <v>23B</v>
      </c>
      <c r="L4885" s="1">
        <f>VLOOKUP(A4885,'volatile collection data'!$G$6:$J$69,4,FALSE)</f>
        <v>3.06</v>
      </c>
      <c r="M4885" s="1">
        <f>VLOOKUP($A4885,'volatile collection data'!$G$6:$M$69,6,FALSE)</f>
        <v>13</v>
      </c>
      <c r="N4885" s="1">
        <f>VLOOKUP($A4885,'volatile collection data'!$G$6:$M$69,7,FALSE)</f>
        <v>3.06</v>
      </c>
      <c r="O4885" s="1">
        <f>VLOOKUP(A4885,'volatile collection data'!$G$6:$K$69,5,FALSE)</f>
        <v>0</v>
      </c>
      <c r="P4885" s="1" t="str">
        <f t="shared" si="459"/>
        <v>9D</v>
      </c>
      <c r="Q4885">
        <f t="shared" si="457"/>
        <v>2.2356559268011316E-2</v>
      </c>
      <c r="R4885" t="str">
        <f t="shared" si="460"/>
        <v>23B_0-D&amp;3.06%3.06@13</v>
      </c>
      <c r="S4885" t="str">
        <f t="shared" si="461"/>
        <v>9D-23B-VCS-Loc-22</v>
      </c>
      <c r="T4885" t="str">
        <f>IFERROR(IF(VLOOKUP(S4885,Bad!$A:$A,1,FALSE)='RAW2'!S4885,"yes","no"),"no")</f>
        <v>no</v>
      </c>
      <c r="U4885" t="str">
        <f>IFERROR(VLOOKUP(F4885,compounds!$A:$B,2,FALSE),"")</f>
        <v/>
      </c>
      <c r="V4885" t="str">
        <f>VLOOKUP(B4885,'volatile collection data'!$O:$P,2,FALSE)</f>
        <v>27.apr.22 23</v>
      </c>
    </row>
    <row r="4886" spans="1:22" x14ac:dyDescent="0.2">
      <c r="A4886" t="s">
        <v>404</v>
      </c>
      <c r="B4886" s="1" t="str">
        <f t="shared" si="458"/>
        <v>9D</v>
      </c>
      <c r="C4886">
        <v>37.246000000000002</v>
      </c>
      <c r="D4886">
        <f t="shared" si="456"/>
        <v>37.25</v>
      </c>
      <c r="E4886">
        <f>VLOOKUP(D4886,'Peak Combiner'!$A$5:$D$4980,4,FALSE)</f>
        <v>37.24</v>
      </c>
      <c r="F4886">
        <f>IFERROR(VLOOKUP(D4886,rt_comb!$A:$B,2,FALSE),D4886)</f>
        <v>37.25</v>
      </c>
      <c r="G4886">
        <v>1035531</v>
      </c>
      <c r="H4886">
        <f>SUMIFS($G:$G,$E:$E,18.51,'RAW2'!$A:$A,'RAW2'!A4886)</f>
        <v>39806130</v>
      </c>
      <c r="I4886" s="1" t="str">
        <f>VLOOKUP(A4886,'volatile collection data'!$G$6:$H$69,2,FALSE)</f>
        <v>D</v>
      </c>
      <c r="J4886" s="1">
        <f>VLOOKUP(A4886,'volatile collection data'!$G$6:$I$69,3,FALSE)</f>
        <v>9</v>
      </c>
      <c r="K4886" s="1" t="str">
        <f>VLOOKUP(A4886,'volatile collection data'!$G$6:$N$69,8,FALSE)</f>
        <v>23B</v>
      </c>
      <c r="L4886" s="1">
        <f>VLOOKUP(A4886,'volatile collection data'!$G$6:$J$69,4,FALSE)</f>
        <v>3.06</v>
      </c>
      <c r="M4886" s="1">
        <f>VLOOKUP($A4886,'volatile collection data'!$G$6:$M$69,6,FALSE)</f>
        <v>13</v>
      </c>
      <c r="N4886" s="1">
        <f>VLOOKUP($A4886,'volatile collection data'!$G$6:$M$69,7,FALSE)</f>
        <v>3.06</v>
      </c>
      <c r="O4886" s="1">
        <f>VLOOKUP(A4886,'volatile collection data'!$G$6:$K$69,5,FALSE)</f>
        <v>0</v>
      </c>
      <c r="P4886" s="1" t="str">
        <f t="shared" si="459"/>
        <v>9D</v>
      </c>
      <c r="Q4886">
        <f t="shared" si="457"/>
        <v>4.2507124346100933E-2</v>
      </c>
      <c r="R4886" t="str">
        <f t="shared" si="460"/>
        <v>23B_0-D&amp;3.06%3.06@13</v>
      </c>
      <c r="S4886" t="str">
        <f t="shared" si="461"/>
        <v>9D-23B-VCS-Loc-22</v>
      </c>
      <c r="T4886" t="str">
        <f>IFERROR(IF(VLOOKUP(S4886,Bad!$A:$A,1,FALSE)='RAW2'!S4886,"yes","no"),"no")</f>
        <v>no</v>
      </c>
      <c r="U4886" t="str">
        <f>IFERROR(VLOOKUP(F4886,compounds!$A:$B,2,FALSE),"")</f>
        <v/>
      </c>
      <c r="V4886" t="str">
        <f>VLOOKUP(B4886,'volatile collection data'!$O:$P,2,FALSE)</f>
        <v>27.apr.22 23</v>
      </c>
    </row>
    <row r="4887" spans="1:22" x14ac:dyDescent="0.2">
      <c r="A4887" t="s">
        <v>404</v>
      </c>
      <c r="B4887" s="1" t="str">
        <f t="shared" si="458"/>
        <v>9D</v>
      </c>
      <c r="C4887">
        <v>37.295999999999999</v>
      </c>
      <c r="D4887">
        <f t="shared" si="456"/>
        <v>37.299999999999997</v>
      </c>
      <c r="E4887">
        <f>VLOOKUP(D4887,'Peak Combiner'!$A$5:$D$4980,4,FALSE)</f>
        <v>37.24</v>
      </c>
      <c r="F4887">
        <f>IFERROR(VLOOKUP(D4887,rt_comb!$A:$B,2,FALSE),D4887)</f>
        <v>37.299999999999997</v>
      </c>
      <c r="G4887">
        <v>1208884</v>
      </c>
      <c r="H4887">
        <f>SUMIFS($G:$G,$E:$E,18.51,'RAW2'!$A:$A,'RAW2'!A4887)</f>
        <v>39806130</v>
      </c>
      <c r="I4887" s="1" t="str">
        <f>VLOOKUP(A4887,'volatile collection data'!$G$6:$H$69,2,FALSE)</f>
        <v>D</v>
      </c>
      <c r="J4887" s="1">
        <f>VLOOKUP(A4887,'volatile collection data'!$G$6:$I$69,3,FALSE)</f>
        <v>9</v>
      </c>
      <c r="K4887" s="1" t="str">
        <f>VLOOKUP(A4887,'volatile collection data'!$G$6:$N$69,8,FALSE)</f>
        <v>23B</v>
      </c>
      <c r="L4887" s="1">
        <f>VLOOKUP(A4887,'volatile collection data'!$G$6:$J$69,4,FALSE)</f>
        <v>3.06</v>
      </c>
      <c r="M4887" s="1">
        <f>VLOOKUP($A4887,'volatile collection data'!$G$6:$M$69,6,FALSE)</f>
        <v>13</v>
      </c>
      <c r="N4887" s="1">
        <f>VLOOKUP($A4887,'volatile collection data'!$G$6:$M$69,7,FALSE)</f>
        <v>3.06</v>
      </c>
      <c r="O4887" s="1">
        <f>VLOOKUP(A4887,'volatile collection data'!$G$6:$K$69,5,FALSE)</f>
        <v>0</v>
      </c>
      <c r="P4887" s="1" t="str">
        <f t="shared" si="459"/>
        <v>9D</v>
      </c>
      <c r="Q4887">
        <f t="shared" si="457"/>
        <v>4.9623026744744371E-2</v>
      </c>
      <c r="R4887" t="str">
        <f t="shared" si="460"/>
        <v>23B_0-D&amp;3.06%3.06@13</v>
      </c>
      <c r="S4887" t="str">
        <f t="shared" si="461"/>
        <v>9D-23B-VCS-Loc-22</v>
      </c>
      <c r="T4887" t="str">
        <f>IFERROR(IF(VLOOKUP(S4887,Bad!$A:$A,1,FALSE)='RAW2'!S4887,"yes","no"),"no")</f>
        <v>no</v>
      </c>
      <c r="U4887" t="str">
        <f>IFERROR(VLOOKUP(F4887,compounds!$A:$B,2,FALSE),"")</f>
        <v/>
      </c>
      <c r="V4887" t="str">
        <f>VLOOKUP(B4887,'volatile collection data'!$O:$P,2,FALSE)</f>
        <v>27.apr.22 23</v>
      </c>
    </row>
    <row r="4888" spans="1:22" x14ac:dyDescent="0.2">
      <c r="A4888" t="s">
        <v>404</v>
      </c>
      <c r="B4888" s="1" t="str">
        <f t="shared" si="458"/>
        <v>9D</v>
      </c>
      <c r="C4888">
        <v>37.682000000000002</v>
      </c>
      <c r="D4888">
        <f t="shared" si="456"/>
        <v>37.68</v>
      </c>
      <c r="E4888">
        <f>VLOOKUP(D4888,'Peak Combiner'!$A$5:$D$4980,4,FALSE)</f>
        <v>37.67</v>
      </c>
      <c r="F4888">
        <f>IFERROR(VLOOKUP(D4888,rt_comb!$A:$B,2,FALSE),D4888)</f>
        <v>37.68</v>
      </c>
      <c r="G4888">
        <v>2755355</v>
      </c>
      <c r="H4888">
        <f>SUMIFS($G:$G,$E:$E,18.51,'RAW2'!$A:$A,'RAW2'!A4888)</f>
        <v>39806130</v>
      </c>
      <c r="I4888" s="1" t="str">
        <f>VLOOKUP(A4888,'volatile collection data'!$G$6:$H$69,2,FALSE)</f>
        <v>D</v>
      </c>
      <c r="J4888" s="1">
        <f>VLOOKUP(A4888,'volatile collection data'!$G$6:$I$69,3,FALSE)</f>
        <v>9</v>
      </c>
      <c r="K4888" s="1" t="str">
        <f>VLOOKUP(A4888,'volatile collection data'!$G$6:$N$69,8,FALSE)</f>
        <v>23B</v>
      </c>
      <c r="L4888" s="1">
        <f>VLOOKUP(A4888,'volatile collection data'!$G$6:$J$69,4,FALSE)</f>
        <v>3.06</v>
      </c>
      <c r="M4888" s="1">
        <f>VLOOKUP($A4888,'volatile collection data'!$G$6:$M$69,6,FALSE)</f>
        <v>13</v>
      </c>
      <c r="N4888" s="1">
        <f>VLOOKUP($A4888,'volatile collection data'!$G$6:$M$69,7,FALSE)</f>
        <v>3.06</v>
      </c>
      <c r="O4888" s="1">
        <f>VLOOKUP(A4888,'volatile collection data'!$G$6:$K$69,5,FALSE)</f>
        <v>0</v>
      </c>
      <c r="P4888" s="1" t="str">
        <f t="shared" si="459"/>
        <v>9D</v>
      </c>
      <c r="Q4888">
        <f t="shared" si="457"/>
        <v>0.11310353586966586</v>
      </c>
      <c r="R4888" t="str">
        <f t="shared" si="460"/>
        <v>23B_0-D&amp;3.06%3.06@13</v>
      </c>
      <c r="S4888" t="str">
        <f t="shared" si="461"/>
        <v>9D-23B-VCS-Loc-22</v>
      </c>
      <c r="T4888" t="str">
        <f>IFERROR(IF(VLOOKUP(S4888,Bad!$A:$A,1,FALSE)='RAW2'!S4888,"yes","no"),"no")</f>
        <v>no</v>
      </c>
      <c r="U4888" t="str">
        <f>IFERROR(VLOOKUP(F4888,compounds!$A:$B,2,FALSE),"")</f>
        <v/>
      </c>
      <c r="V4888" t="str">
        <f>VLOOKUP(B4888,'volatile collection data'!$O:$P,2,FALSE)</f>
        <v>27.apr.22 23</v>
      </c>
    </row>
    <row r="4889" spans="1:22" x14ac:dyDescent="0.2">
      <c r="A4889" t="s">
        <v>404</v>
      </c>
      <c r="B4889" s="1" t="str">
        <f t="shared" si="458"/>
        <v>9D</v>
      </c>
      <c r="C4889">
        <v>37.713999999999999</v>
      </c>
      <c r="D4889">
        <f t="shared" si="456"/>
        <v>37.71</v>
      </c>
      <c r="E4889">
        <f>VLOOKUP(D4889,'Peak Combiner'!$A$5:$D$4980,4,FALSE)</f>
        <v>37.67</v>
      </c>
      <c r="F4889">
        <f>IFERROR(VLOOKUP(D4889,rt_comb!$A:$B,2,FALSE),D4889)</f>
        <v>37.71</v>
      </c>
      <c r="G4889">
        <v>4108127</v>
      </c>
      <c r="H4889">
        <f>SUMIFS($G:$G,$E:$E,18.51,'RAW2'!$A:$A,'RAW2'!A4889)</f>
        <v>39806130</v>
      </c>
      <c r="I4889" s="1" t="str">
        <f>VLOOKUP(A4889,'volatile collection data'!$G$6:$H$69,2,FALSE)</f>
        <v>D</v>
      </c>
      <c r="J4889" s="1">
        <f>VLOOKUP(A4889,'volatile collection data'!$G$6:$I$69,3,FALSE)</f>
        <v>9</v>
      </c>
      <c r="K4889" s="1" t="str">
        <f>VLOOKUP(A4889,'volatile collection data'!$G$6:$N$69,8,FALSE)</f>
        <v>23B</v>
      </c>
      <c r="L4889" s="1">
        <f>VLOOKUP(A4889,'volatile collection data'!$G$6:$J$69,4,FALSE)</f>
        <v>3.06</v>
      </c>
      <c r="M4889" s="1">
        <f>VLOOKUP($A4889,'volatile collection data'!$G$6:$M$69,6,FALSE)</f>
        <v>13</v>
      </c>
      <c r="N4889" s="1">
        <f>VLOOKUP($A4889,'volatile collection data'!$G$6:$M$69,7,FALSE)</f>
        <v>3.06</v>
      </c>
      <c r="O4889" s="1">
        <f>VLOOKUP(A4889,'volatile collection data'!$G$6:$K$69,5,FALSE)</f>
        <v>0</v>
      </c>
      <c r="P4889" s="1" t="str">
        <f t="shared" si="459"/>
        <v>9D</v>
      </c>
      <c r="Q4889">
        <f t="shared" si="457"/>
        <v>0.16863296725889865</v>
      </c>
      <c r="R4889" t="str">
        <f t="shared" si="460"/>
        <v>23B_0-D&amp;3.06%3.06@13</v>
      </c>
      <c r="S4889" t="str">
        <f t="shared" si="461"/>
        <v>9D-23B-VCS-Loc-22</v>
      </c>
      <c r="T4889" t="str">
        <f>IFERROR(IF(VLOOKUP(S4889,Bad!$A:$A,1,FALSE)='RAW2'!S4889,"yes","no"),"no")</f>
        <v>no</v>
      </c>
      <c r="U4889" t="str">
        <f>IFERROR(VLOOKUP(F4889,compounds!$A:$B,2,FALSE),"")</f>
        <v/>
      </c>
      <c r="V4889" t="str">
        <f>VLOOKUP(B4889,'volatile collection data'!$O:$P,2,FALSE)</f>
        <v>27.apr.22 23</v>
      </c>
    </row>
    <row r="4890" spans="1:22" x14ac:dyDescent="0.2">
      <c r="A4890" t="s">
        <v>404</v>
      </c>
      <c r="B4890" s="1" t="str">
        <f t="shared" si="458"/>
        <v>9D</v>
      </c>
      <c r="C4890">
        <v>37.988999999999997</v>
      </c>
      <c r="D4890">
        <f t="shared" si="456"/>
        <v>37.99</v>
      </c>
      <c r="E4890">
        <f>VLOOKUP(D4890,'Peak Combiner'!$A$5:$D$4980,4,FALSE)</f>
        <v>37.99</v>
      </c>
      <c r="F4890">
        <f>IFERROR(VLOOKUP(D4890,rt_comb!$A:$B,2,FALSE),D4890)</f>
        <v>37.99</v>
      </c>
      <c r="G4890">
        <v>22072508</v>
      </c>
      <c r="H4890">
        <f>SUMIFS($G:$G,$E:$E,18.51,'RAW2'!$A:$A,'RAW2'!A4890)</f>
        <v>39806130</v>
      </c>
      <c r="I4890" s="1" t="str">
        <f>VLOOKUP(A4890,'volatile collection data'!$G$6:$H$69,2,FALSE)</f>
        <v>D</v>
      </c>
      <c r="J4890" s="1">
        <f>VLOOKUP(A4890,'volatile collection data'!$G$6:$I$69,3,FALSE)</f>
        <v>9</v>
      </c>
      <c r="K4890" s="1" t="str">
        <f>VLOOKUP(A4890,'volatile collection data'!$G$6:$N$69,8,FALSE)</f>
        <v>23B</v>
      </c>
      <c r="L4890" s="1">
        <f>VLOOKUP(A4890,'volatile collection data'!$G$6:$J$69,4,FALSE)</f>
        <v>3.06</v>
      </c>
      <c r="M4890" s="1">
        <f>VLOOKUP($A4890,'volatile collection data'!$G$6:$M$69,6,FALSE)</f>
        <v>13</v>
      </c>
      <c r="N4890" s="1">
        <f>VLOOKUP($A4890,'volatile collection data'!$G$6:$M$69,7,FALSE)</f>
        <v>3.06</v>
      </c>
      <c r="O4890" s="1">
        <f>VLOOKUP(A4890,'volatile collection data'!$G$6:$K$69,5,FALSE)</f>
        <v>0</v>
      </c>
      <c r="P4890" s="1" t="str">
        <f t="shared" si="459"/>
        <v>9D</v>
      </c>
      <c r="Q4890">
        <f t="shared" si="457"/>
        <v>0.90604611758248443</v>
      </c>
      <c r="R4890" t="str">
        <f t="shared" si="460"/>
        <v>23B_0-D&amp;3.06%3.06@13</v>
      </c>
      <c r="S4890" t="str">
        <f t="shared" si="461"/>
        <v>9D-23B-VCS-Loc-22</v>
      </c>
      <c r="T4890" t="str">
        <f>IFERROR(IF(VLOOKUP(S4890,Bad!$A:$A,1,FALSE)='RAW2'!S4890,"yes","no"),"no")</f>
        <v>no</v>
      </c>
      <c r="U4890" t="str">
        <f>IFERROR(VLOOKUP(F4890,compounds!$A:$B,2,FALSE),"")</f>
        <v/>
      </c>
      <c r="V4890" t="str">
        <f>VLOOKUP(B4890,'volatile collection data'!$O:$P,2,FALSE)</f>
        <v>27.apr.22 23</v>
      </c>
    </row>
    <row r="4891" spans="1:22" x14ac:dyDescent="0.2">
      <c r="A4891" t="s">
        <v>404</v>
      </c>
      <c r="B4891" s="1" t="str">
        <f t="shared" si="458"/>
        <v>9D</v>
      </c>
      <c r="C4891">
        <v>38.299999999999997</v>
      </c>
      <c r="D4891">
        <f t="shared" si="456"/>
        <v>38.299999999999997</v>
      </c>
      <c r="E4891">
        <f>VLOOKUP(D4891,'Peak Combiner'!$A$5:$D$4980,4,FALSE)</f>
        <v>38.299999999999997</v>
      </c>
      <c r="F4891">
        <f>IFERROR(VLOOKUP(D4891,rt_comb!$A:$B,2,FALSE),D4891)</f>
        <v>38.299999999999997</v>
      </c>
      <c r="G4891">
        <v>631842</v>
      </c>
      <c r="H4891">
        <f>SUMIFS($G:$G,$E:$E,18.51,'RAW2'!$A:$A,'RAW2'!A4891)</f>
        <v>39806130</v>
      </c>
      <c r="I4891" s="1" t="str">
        <f>VLOOKUP(A4891,'volatile collection data'!$G$6:$H$69,2,FALSE)</f>
        <v>D</v>
      </c>
      <c r="J4891" s="1">
        <f>VLOOKUP(A4891,'volatile collection data'!$G$6:$I$69,3,FALSE)</f>
        <v>9</v>
      </c>
      <c r="K4891" s="1" t="str">
        <f>VLOOKUP(A4891,'volatile collection data'!$G$6:$N$69,8,FALSE)</f>
        <v>23B</v>
      </c>
      <c r="L4891" s="1">
        <f>VLOOKUP(A4891,'volatile collection data'!$G$6:$J$69,4,FALSE)</f>
        <v>3.06</v>
      </c>
      <c r="M4891" s="1">
        <f>VLOOKUP($A4891,'volatile collection data'!$G$6:$M$69,6,FALSE)</f>
        <v>13</v>
      </c>
      <c r="N4891" s="1">
        <f>VLOOKUP($A4891,'volatile collection data'!$G$6:$M$69,7,FALSE)</f>
        <v>3.06</v>
      </c>
      <c r="O4891" s="1">
        <f>VLOOKUP(A4891,'volatile collection data'!$G$6:$K$69,5,FALSE)</f>
        <v>0</v>
      </c>
      <c r="P4891" s="1" t="str">
        <f t="shared" si="459"/>
        <v>9D</v>
      </c>
      <c r="Q4891">
        <f t="shared" si="457"/>
        <v>2.5936245714603529E-2</v>
      </c>
      <c r="R4891" t="str">
        <f t="shared" si="460"/>
        <v>23B_0-D&amp;3.06%3.06@13</v>
      </c>
      <c r="S4891" t="str">
        <f t="shared" si="461"/>
        <v>9D-23B-VCS-Loc-22</v>
      </c>
      <c r="T4891" t="str">
        <f>IFERROR(IF(VLOOKUP(S4891,Bad!$A:$A,1,FALSE)='RAW2'!S4891,"yes","no"),"no")</f>
        <v>no</v>
      </c>
      <c r="U4891" t="str">
        <f>IFERROR(VLOOKUP(F4891,compounds!$A:$B,2,FALSE),"")</f>
        <v/>
      </c>
      <c r="V4891" t="str">
        <f>VLOOKUP(B4891,'volatile collection data'!$O:$P,2,FALSE)</f>
        <v>27.apr.22 23</v>
      </c>
    </row>
    <row r="4892" spans="1:22" x14ac:dyDescent="0.2">
      <c r="A4892" t="s">
        <v>404</v>
      </c>
      <c r="B4892" s="1" t="str">
        <f t="shared" si="458"/>
        <v>9D</v>
      </c>
      <c r="C4892">
        <v>39.451000000000001</v>
      </c>
      <c r="D4892">
        <f t="shared" si="456"/>
        <v>39.450000000000003</v>
      </c>
      <c r="E4892">
        <f>VLOOKUP(D4892,'Peak Combiner'!$A$5:$D$4980,4,FALSE)</f>
        <v>39.450000000000003</v>
      </c>
      <c r="F4892">
        <f>IFERROR(VLOOKUP(D4892,rt_comb!$A:$B,2,FALSE),D4892)</f>
        <v>39.450000000000003</v>
      </c>
      <c r="G4892">
        <v>1208355</v>
      </c>
      <c r="H4892">
        <f>SUMIFS($G:$G,$E:$E,18.51,'RAW2'!$A:$A,'RAW2'!A4892)</f>
        <v>39806130</v>
      </c>
      <c r="I4892" s="1" t="str">
        <f>VLOOKUP(A4892,'volatile collection data'!$G$6:$H$69,2,FALSE)</f>
        <v>D</v>
      </c>
      <c r="J4892" s="1">
        <f>VLOOKUP(A4892,'volatile collection data'!$G$6:$I$69,3,FALSE)</f>
        <v>9</v>
      </c>
      <c r="K4892" s="1" t="str">
        <f>VLOOKUP(A4892,'volatile collection data'!$G$6:$N$69,8,FALSE)</f>
        <v>23B</v>
      </c>
      <c r="L4892" s="1">
        <f>VLOOKUP(A4892,'volatile collection data'!$G$6:$J$69,4,FALSE)</f>
        <v>3.06</v>
      </c>
      <c r="M4892" s="1">
        <f>VLOOKUP($A4892,'volatile collection data'!$G$6:$M$69,6,FALSE)</f>
        <v>13</v>
      </c>
      <c r="N4892" s="1">
        <f>VLOOKUP($A4892,'volatile collection data'!$G$6:$M$69,7,FALSE)</f>
        <v>3.06</v>
      </c>
      <c r="O4892" s="1">
        <f>VLOOKUP(A4892,'volatile collection data'!$G$6:$K$69,5,FALSE)</f>
        <v>0</v>
      </c>
      <c r="P4892" s="1" t="str">
        <f t="shared" si="459"/>
        <v>9D</v>
      </c>
      <c r="Q4892">
        <f t="shared" si="457"/>
        <v>4.9601312021786692E-2</v>
      </c>
      <c r="R4892" t="str">
        <f t="shared" si="460"/>
        <v>23B_0-D&amp;3.06%3.06@13</v>
      </c>
      <c r="S4892" t="str">
        <f t="shared" si="461"/>
        <v>9D-23B-VCS-Loc-22</v>
      </c>
      <c r="T4892" t="str">
        <f>IFERROR(IF(VLOOKUP(S4892,Bad!$A:$A,1,FALSE)='RAW2'!S4892,"yes","no"),"no")</f>
        <v>no</v>
      </c>
      <c r="U4892" t="str">
        <f>IFERROR(VLOOKUP(F4892,compounds!$A:$B,2,FALSE),"")</f>
        <v/>
      </c>
      <c r="V4892" t="str">
        <f>VLOOKUP(B4892,'volatile collection data'!$O:$P,2,FALSE)</f>
        <v>27.apr.22 23</v>
      </c>
    </row>
    <row r="4893" spans="1:22" x14ac:dyDescent="0.2">
      <c r="A4893" t="s">
        <v>404</v>
      </c>
      <c r="B4893" s="1" t="str">
        <f t="shared" si="458"/>
        <v>9D</v>
      </c>
      <c r="C4893">
        <v>39.536000000000001</v>
      </c>
      <c r="D4893">
        <f t="shared" si="456"/>
        <v>39.54</v>
      </c>
      <c r="E4893">
        <f>VLOOKUP(D4893,'Peak Combiner'!$A$5:$D$4980,4,FALSE)</f>
        <v>39.53</v>
      </c>
      <c r="F4893">
        <f>IFERROR(VLOOKUP(D4893,rt_comb!$A:$B,2,FALSE),D4893)</f>
        <v>39.54</v>
      </c>
      <c r="G4893">
        <v>2470653</v>
      </c>
      <c r="H4893">
        <f>SUMIFS($G:$G,$E:$E,18.51,'RAW2'!$A:$A,'RAW2'!A4893)</f>
        <v>39806130</v>
      </c>
      <c r="I4893" s="1" t="str">
        <f>VLOOKUP(A4893,'volatile collection data'!$G$6:$H$69,2,FALSE)</f>
        <v>D</v>
      </c>
      <c r="J4893" s="1">
        <f>VLOOKUP(A4893,'volatile collection data'!$G$6:$I$69,3,FALSE)</f>
        <v>9</v>
      </c>
      <c r="K4893" s="1" t="str">
        <f>VLOOKUP(A4893,'volatile collection data'!$G$6:$N$69,8,FALSE)</f>
        <v>23B</v>
      </c>
      <c r="L4893" s="1">
        <f>VLOOKUP(A4893,'volatile collection data'!$G$6:$J$69,4,FALSE)</f>
        <v>3.06</v>
      </c>
      <c r="M4893" s="1">
        <f>VLOOKUP($A4893,'volatile collection data'!$G$6:$M$69,6,FALSE)</f>
        <v>13</v>
      </c>
      <c r="N4893" s="1">
        <f>VLOOKUP($A4893,'volatile collection data'!$G$6:$M$69,7,FALSE)</f>
        <v>3.06</v>
      </c>
      <c r="O4893" s="1">
        <f>VLOOKUP(A4893,'volatile collection data'!$G$6:$K$69,5,FALSE)</f>
        <v>0</v>
      </c>
      <c r="P4893" s="1" t="str">
        <f t="shared" si="459"/>
        <v>9D</v>
      </c>
      <c r="Q4893">
        <f t="shared" si="457"/>
        <v>0.10141691005587213</v>
      </c>
      <c r="R4893" t="str">
        <f t="shared" si="460"/>
        <v>23B_0-D&amp;3.06%3.06@13</v>
      </c>
      <c r="S4893" t="str">
        <f t="shared" si="461"/>
        <v>9D-23B-VCS-Loc-22</v>
      </c>
      <c r="T4893" t="str">
        <f>IFERROR(IF(VLOOKUP(S4893,Bad!$A:$A,1,FALSE)='RAW2'!S4893,"yes","no"),"no")</f>
        <v>no</v>
      </c>
      <c r="U4893" t="str">
        <f>IFERROR(VLOOKUP(F4893,compounds!$A:$B,2,FALSE),"")</f>
        <v/>
      </c>
      <c r="V4893" t="str">
        <f>VLOOKUP(B4893,'volatile collection data'!$O:$P,2,FALSE)</f>
        <v>27.apr.22 23</v>
      </c>
    </row>
    <row r="4894" spans="1:22" x14ac:dyDescent="0.2">
      <c r="A4894" t="s">
        <v>405</v>
      </c>
      <c r="B4894" s="1" t="str">
        <f t="shared" si="458"/>
        <v>9E</v>
      </c>
      <c r="C4894">
        <v>4.1740000000000004</v>
      </c>
      <c r="D4894">
        <f t="shared" si="456"/>
        <v>4.17</v>
      </c>
      <c r="E4894">
        <f>VLOOKUP(D4894,'Peak Combiner'!$A$5:$D$4980,4,FALSE)</f>
        <v>4.1500000000000004</v>
      </c>
      <c r="F4894">
        <f>IFERROR(VLOOKUP(D4894,rt_comb!$A:$B,2,FALSE),D4894)</f>
        <v>4.17</v>
      </c>
      <c r="G4894">
        <v>918889</v>
      </c>
      <c r="H4894">
        <f>SUMIFS($G:$G,$E:$E,18.51,'RAW2'!$A:$A,'RAW2'!A4894)</f>
        <v>24765214</v>
      </c>
      <c r="I4894" s="1" t="str">
        <f>VLOOKUP(A4894,'volatile collection data'!$G$6:$H$69,2,FALSE)</f>
        <v>E</v>
      </c>
      <c r="J4894" s="1">
        <f>VLOOKUP(A4894,'volatile collection data'!$G$6:$I$69,3,FALSE)</f>
        <v>9</v>
      </c>
      <c r="K4894" s="1" t="str">
        <f>VLOOKUP(A4894,'volatile collection data'!$G$6:$N$69,8,FALSE)</f>
        <v>25A</v>
      </c>
      <c r="L4894" s="1">
        <f>VLOOKUP(A4894,'volatile collection data'!$G$6:$J$69,4,FALSE)</f>
        <v>6.18</v>
      </c>
      <c r="M4894" s="1">
        <f>VLOOKUP($A4894,'volatile collection data'!$G$6:$M$69,6,FALSE)</f>
        <v>11</v>
      </c>
      <c r="N4894" s="1">
        <f>VLOOKUP($A4894,'volatile collection data'!$G$6:$M$69,7,FALSE)</f>
        <v>6.18</v>
      </c>
      <c r="O4894" s="1">
        <f>VLOOKUP(A4894,'volatile collection data'!$G$6:$K$69,5,FALSE)</f>
        <v>1</v>
      </c>
      <c r="P4894" s="1" t="str">
        <f t="shared" si="459"/>
        <v>9E</v>
      </c>
      <c r="Q4894">
        <f t="shared" si="457"/>
        <v>3.001943380200035E-2</v>
      </c>
      <c r="R4894" t="str">
        <f t="shared" si="460"/>
        <v>25A_1-E&amp;6.18%6.18@11</v>
      </c>
      <c r="S4894" t="str">
        <f t="shared" si="461"/>
        <v>9E-25A-VCS-Loc-22</v>
      </c>
      <c r="T4894" t="str">
        <f>IFERROR(IF(VLOOKUP(S4894,Bad!$A:$A,1,FALSE)='RAW2'!S4894,"yes","no"),"no")</f>
        <v>no</v>
      </c>
      <c r="U4894" t="str">
        <f>IFERROR(VLOOKUP(F4894,compounds!$A:$B,2,FALSE),"")</f>
        <v/>
      </c>
      <c r="V4894" t="str">
        <f>VLOOKUP(B4894,'volatile collection data'!$O:$P,2,FALSE)</f>
        <v>02.may.22 25</v>
      </c>
    </row>
    <row r="4895" spans="1:22" x14ac:dyDescent="0.2">
      <c r="A4895" t="s">
        <v>405</v>
      </c>
      <c r="B4895" s="1" t="str">
        <f t="shared" si="458"/>
        <v>9E</v>
      </c>
      <c r="C4895">
        <v>4.9820000000000002</v>
      </c>
      <c r="D4895">
        <f t="shared" si="456"/>
        <v>4.9800000000000004</v>
      </c>
      <c r="E4895">
        <f>VLOOKUP(D4895,'Peak Combiner'!$A$5:$D$4980,4,FALSE)</f>
        <v>4.9800000000000004</v>
      </c>
      <c r="F4895">
        <f>IFERROR(VLOOKUP(D4895,rt_comb!$A:$B,2,FALSE),D4895)</f>
        <v>4.9800000000000004</v>
      </c>
      <c r="G4895">
        <v>41004996</v>
      </c>
      <c r="H4895">
        <f>SUMIFS($G:$G,$E:$E,18.51,'RAW2'!$A:$A,'RAW2'!A4895)</f>
        <v>24765214</v>
      </c>
      <c r="I4895" s="1" t="str">
        <f>VLOOKUP(A4895,'volatile collection data'!$G$6:$H$69,2,FALSE)</f>
        <v>E</v>
      </c>
      <c r="J4895" s="1">
        <f>VLOOKUP(A4895,'volatile collection data'!$G$6:$I$69,3,FALSE)</f>
        <v>9</v>
      </c>
      <c r="K4895" s="1" t="str">
        <f>VLOOKUP(A4895,'volatile collection data'!$G$6:$N$69,8,FALSE)</f>
        <v>25A</v>
      </c>
      <c r="L4895" s="1">
        <f>VLOOKUP(A4895,'volatile collection data'!$G$6:$J$69,4,FALSE)</f>
        <v>6.18</v>
      </c>
      <c r="M4895" s="1">
        <f>VLOOKUP($A4895,'volatile collection data'!$G$6:$M$69,6,FALSE)</f>
        <v>11</v>
      </c>
      <c r="N4895" s="1">
        <f>VLOOKUP($A4895,'volatile collection data'!$G$6:$M$69,7,FALSE)</f>
        <v>6.18</v>
      </c>
      <c r="O4895" s="1">
        <f>VLOOKUP(A4895,'volatile collection data'!$G$6:$K$69,5,FALSE)</f>
        <v>1</v>
      </c>
      <c r="P4895" s="1" t="str">
        <f t="shared" si="459"/>
        <v>9E</v>
      </c>
      <c r="Q4895">
        <f t="shared" si="457"/>
        <v>1.3396033285557765</v>
      </c>
      <c r="R4895" t="str">
        <f t="shared" si="460"/>
        <v>25A_1-E&amp;6.18%6.18@11</v>
      </c>
      <c r="S4895" t="str">
        <f t="shared" si="461"/>
        <v>9E-25A-VCS-Loc-22</v>
      </c>
      <c r="T4895" t="str">
        <f>IFERROR(IF(VLOOKUP(S4895,Bad!$A:$A,1,FALSE)='RAW2'!S4895,"yes","no"),"no")</f>
        <v>no</v>
      </c>
      <c r="U4895" t="str">
        <f>IFERROR(VLOOKUP(F4895,compounds!$A:$B,2,FALSE),"")</f>
        <v/>
      </c>
      <c r="V4895" t="str">
        <f>VLOOKUP(B4895,'volatile collection data'!$O:$P,2,FALSE)</f>
        <v>02.may.22 25</v>
      </c>
    </row>
    <row r="4896" spans="1:22" x14ac:dyDescent="0.2">
      <c r="A4896" t="s">
        <v>405</v>
      </c>
      <c r="B4896" s="1" t="str">
        <f t="shared" si="458"/>
        <v>9E</v>
      </c>
      <c r="C4896">
        <v>5.3390000000000004</v>
      </c>
      <c r="D4896">
        <f t="shared" si="456"/>
        <v>5.34</v>
      </c>
      <c r="E4896">
        <f>VLOOKUP(D4896,'Peak Combiner'!$A$5:$D$4980,4,FALSE)</f>
        <v>5.34</v>
      </c>
      <c r="F4896">
        <f>IFERROR(VLOOKUP(D4896,rt_comb!$A:$B,2,FALSE),D4896)</f>
        <v>5.34</v>
      </c>
      <c r="G4896">
        <v>5126454</v>
      </c>
      <c r="H4896">
        <f>SUMIFS($G:$G,$E:$E,18.51,'RAW2'!$A:$A,'RAW2'!A4896)</f>
        <v>24765214</v>
      </c>
      <c r="I4896" s="1" t="str">
        <f>VLOOKUP(A4896,'volatile collection data'!$G$6:$H$69,2,FALSE)</f>
        <v>E</v>
      </c>
      <c r="J4896" s="1">
        <f>VLOOKUP(A4896,'volatile collection data'!$G$6:$I$69,3,FALSE)</f>
        <v>9</v>
      </c>
      <c r="K4896" s="1" t="str">
        <f>VLOOKUP(A4896,'volatile collection data'!$G$6:$N$69,8,FALSE)</f>
        <v>25A</v>
      </c>
      <c r="L4896" s="1">
        <f>VLOOKUP(A4896,'volatile collection data'!$G$6:$J$69,4,FALSE)</f>
        <v>6.18</v>
      </c>
      <c r="M4896" s="1">
        <f>VLOOKUP($A4896,'volatile collection data'!$G$6:$M$69,6,FALSE)</f>
        <v>11</v>
      </c>
      <c r="N4896" s="1">
        <f>VLOOKUP($A4896,'volatile collection data'!$G$6:$M$69,7,FALSE)</f>
        <v>6.18</v>
      </c>
      <c r="O4896" s="1">
        <f>VLOOKUP(A4896,'volatile collection data'!$G$6:$K$69,5,FALSE)</f>
        <v>1</v>
      </c>
      <c r="P4896" s="1" t="str">
        <f t="shared" si="459"/>
        <v>9E</v>
      </c>
      <c r="Q4896">
        <f t="shared" si="457"/>
        <v>0.16747751522980456</v>
      </c>
      <c r="R4896" t="str">
        <f t="shared" si="460"/>
        <v>25A_1-E&amp;6.18%6.18@11</v>
      </c>
      <c r="S4896" t="str">
        <f t="shared" si="461"/>
        <v>9E-25A-VCS-Loc-22</v>
      </c>
      <c r="T4896" t="str">
        <f>IFERROR(IF(VLOOKUP(S4896,Bad!$A:$A,1,FALSE)='RAW2'!S4896,"yes","no"),"no")</f>
        <v>no</v>
      </c>
      <c r="U4896" t="str">
        <f>IFERROR(VLOOKUP(F4896,compounds!$A:$B,2,FALSE),"")</f>
        <v/>
      </c>
      <c r="V4896" t="str">
        <f>VLOOKUP(B4896,'volatile collection data'!$O:$P,2,FALSE)</f>
        <v>02.may.22 25</v>
      </c>
    </row>
    <row r="4897" spans="1:22" x14ac:dyDescent="0.2">
      <c r="A4897" t="s">
        <v>405</v>
      </c>
      <c r="B4897" s="1" t="str">
        <f t="shared" si="458"/>
        <v>9E</v>
      </c>
      <c r="C4897">
        <v>6.2629999999999999</v>
      </c>
      <c r="D4897">
        <f t="shared" si="456"/>
        <v>6.26</v>
      </c>
      <c r="E4897">
        <f>VLOOKUP(D4897,'Peak Combiner'!$A$5:$D$4980,4,FALSE)</f>
        <v>6.25</v>
      </c>
      <c r="F4897">
        <f>IFERROR(VLOOKUP(D4897,rt_comb!$A:$B,2,FALSE),D4897)</f>
        <v>6.26</v>
      </c>
      <c r="G4897">
        <v>834088</v>
      </c>
      <c r="H4897">
        <f>SUMIFS($G:$G,$E:$E,18.51,'RAW2'!$A:$A,'RAW2'!A4897)</f>
        <v>24765214</v>
      </c>
      <c r="I4897" s="1" t="str">
        <f>VLOOKUP(A4897,'volatile collection data'!$G$6:$H$69,2,FALSE)</f>
        <v>E</v>
      </c>
      <c r="J4897" s="1">
        <f>VLOOKUP(A4897,'volatile collection data'!$G$6:$I$69,3,FALSE)</f>
        <v>9</v>
      </c>
      <c r="K4897" s="1" t="str">
        <f>VLOOKUP(A4897,'volatile collection data'!$G$6:$N$69,8,FALSE)</f>
        <v>25A</v>
      </c>
      <c r="L4897" s="1">
        <f>VLOOKUP(A4897,'volatile collection data'!$G$6:$J$69,4,FALSE)</f>
        <v>6.18</v>
      </c>
      <c r="M4897" s="1">
        <f>VLOOKUP($A4897,'volatile collection data'!$G$6:$M$69,6,FALSE)</f>
        <v>11</v>
      </c>
      <c r="N4897" s="1">
        <f>VLOOKUP($A4897,'volatile collection data'!$G$6:$M$69,7,FALSE)</f>
        <v>6.18</v>
      </c>
      <c r="O4897" s="1">
        <f>VLOOKUP(A4897,'volatile collection data'!$G$6:$K$69,5,FALSE)</f>
        <v>1</v>
      </c>
      <c r="P4897" s="1" t="str">
        <f t="shared" si="459"/>
        <v>9E</v>
      </c>
      <c r="Q4897">
        <f t="shared" si="457"/>
        <v>2.7249046948045808E-2</v>
      </c>
      <c r="R4897" t="str">
        <f t="shared" si="460"/>
        <v>25A_1-E&amp;6.18%6.18@11</v>
      </c>
      <c r="S4897" t="str">
        <f t="shared" si="461"/>
        <v>9E-25A-VCS-Loc-22</v>
      </c>
      <c r="T4897" t="str">
        <f>IFERROR(IF(VLOOKUP(S4897,Bad!$A:$A,1,FALSE)='RAW2'!S4897,"yes","no"),"no")</f>
        <v>no</v>
      </c>
      <c r="U4897" t="str">
        <f>IFERROR(VLOOKUP(F4897,compounds!$A:$B,2,FALSE),"")</f>
        <v/>
      </c>
      <c r="V4897" t="str">
        <f>VLOOKUP(B4897,'volatile collection data'!$O:$P,2,FALSE)</f>
        <v>02.may.22 25</v>
      </c>
    </row>
    <row r="4898" spans="1:22" x14ac:dyDescent="0.2">
      <c r="A4898" t="s">
        <v>405</v>
      </c>
      <c r="B4898" s="1" t="str">
        <f t="shared" si="458"/>
        <v>9E</v>
      </c>
      <c r="C4898">
        <v>8.0180000000000007</v>
      </c>
      <c r="D4898">
        <f t="shared" si="456"/>
        <v>8.02</v>
      </c>
      <c r="E4898">
        <f>VLOOKUP(D4898,'Peak Combiner'!$A$5:$D$4980,4,FALSE)</f>
        <v>8.02</v>
      </c>
      <c r="F4898">
        <f>IFERROR(VLOOKUP(D4898,rt_comb!$A:$B,2,FALSE),D4898)</f>
        <v>8.02</v>
      </c>
      <c r="G4898">
        <v>6387676</v>
      </c>
      <c r="H4898">
        <f>SUMIFS($G:$G,$E:$E,18.51,'RAW2'!$A:$A,'RAW2'!A4898)</f>
        <v>24765214</v>
      </c>
      <c r="I4898" s="1" t="str">
        <f>VLOOKUP(A4898,'volatile collection data'!$G$6:$H$69,2,FALSE)</f>
        <v>E</v>
      </c>
      <c r="J4898" s="1">
        <f>VLOOKUP(A4898,'volatile collection data'!$G$6:$I$69,3,FALSE)</f>
        <v>9</v>
      </c>
      <c r="K4898" s="1" t="str">
        <f>VLOOKUP(A4898,'volatile collection data'!$G$6:$N$69,8,FALSE)</f>
        <v>25A</v>
      </c>
      <c r="L4898" s="1">
        <f>VLOOKUP(A4898,'volatile collection data'!$G$6:$J$69,4,FALSE)</f>
        <v>6.18</v>
      </c>
      <c r="M4898" s="1">
        <f>VLOOKUP($A4898,'volatile collection data'!$G$6:$M$69,6,FALSE)</f>
        <v>11</v>
      </c>
      <c r="N4898" s="1">
        <f>VLOOKUP($A4898,'volatile collection data'!$G$6:$M$69,7,FALSE)</f>
        <v>6.18</v>
      </c>
      <c r="O4898" s="1">
        <f>VLOOKUP(A4898,'volatile collection data'!$G$6:$K$69,5,FALSE)</f>
        <v>1</v>
      </c>
      <c r="P4898" s="1" t="str">
        <f t="shared" si="459"/>
        <v>9E</v>
      </c>
      <c r="Q4898">
        <f t="shared" si="457"/>
        <v>0.20868071859672532</v>
      </c>
      <c r="R4898" t="str">
        <f t="shared" si="460"/>
        <v>25A_1-E&amp;6.18%6.18@11</v>
      </c>
      <c r="S4898" t="str">
        <f t="shared" si="461"/>
        <v>9E-25A-VCS-Loc-22</v>
      </c>
      <c r="T4898" t="str">
        <f>IFERROR(IF(VLOOKUP(S4898,Bad!$A:$A,1,FALSE)='RAW2'!S4898,"yes","no"),"no")</f>
        <v>no</v>
      </c>
      <c r="U4898" t="str">
        <f>IFERROR(VLOOKUP(F4898,compounds!$A:$B,2,FALSE),"")</f>
        <v/>
      </c>
      <c r="V4898" t="str">
        <f>VLOOKUP(B4898,'volatile collection data'!$O:$P,2,FALSE)</f>
        <v>02.may.22 25</v>
      </c>
    </row>
    <row r="4899" spans="1:22" x14ac:dyDescent="0.2">
      <c r="A4899" t="s">
        <v>405</v>
      </c>
      <c r="B4899" s="1" t="str">
        <f t="shared" si="458"/>
        <v>9E</v>
      </c>
      <c r="C4899">
        <v>8.1720000000000006</v>
      </c>
      <c r="D4899">
        <f t="shared" si="456"/>
        <v>8.17</v>
      </c>
      <c r="E4899">
        <f>VLOOKUP(D4899,'Peak Combiner'!$A$5:$D$4980,4,FALSE)</f>
        <v>8.17</v>
      </c>
      <c r="F4899">
        <f>IFERROR(VLOOKUP(D4899,rt_comb!$A:$B,2,FALSE),D4899)</f>
        <v>8.17</v>
      </c>
      <c r="G4899">
        <v>1525611</v>
      </c>
      <c r="H4899">
        <f>SUMIFS($G:$G,$E:$E,18.51,'RAW2'!$A:$A,'RAW2'!A4899)</f>
        <v>24765214</v>
      </c>
      <c r="I4899" s="1" t="str">
        <f>VLOOKUP(A4899,'volatile collection data'!$G$6:$H$69,2,FALSE)</f>
        <v>E</v>
      </c>
      <c r="J4899" s="1">
        <f>VLOOKUP(A4899,'volatile collection data'!$G$6:$I$69,3,FALSE)</f>
        <v>9</v>
      </c>
      <c r="K4899" s="1" t="str">
        <f>VLOOKUP(A4899,'volatile collection data'!$G$6:$N$69,8,FALSE)</f>
        <v>25A</v>
      </c>
      <c r="L4899" s="1">
        <f>VLOOKUP(A4899,'volatile collection data'!$G$6:$J$69,4,FALSE)</f>
        <v>6.18</v>
      </c>
      <c r="M4899" s="1">
        <f>VLOOKUP($A4899,'volatile collection data'!$G$6:$M$69,6,FALSE)</f>
        <v>11</v>
      </c>
      <c r="N4899" s="1">
        <f>VLOOKUP($A4899,'volatile collection data'!$G$6:$M$69,7,FALSE)</f>
        <v>6.18</v>
      </c>
      <c r="O4899" s="1">
        <f>VLOOKUP(A4899,'volatile collection data'!$G$6:$K$69,5,FALSE)</f>
        <v>1</v>
      </c>
      <c r="P4899" s="1" t="str">
        <f t="shared" si="459"/>
        <v>9E</v>
      </c>
      <c r="Q4899">
        <f t="shared" si="457"/>
        <v>4.9840599269447727E-2</v>
      </c>
      <c r="R4899" t="str">
        <f t="shared" si="460"/>
        <v>25A_1-E&amp;6.18%6.18@11</v>
      </c>
      <c r="S4899" t="str">
        <f t="shared" si="461"/>
        <v>9E-25A-VCS-Loc-22</v>
      </c>
      <c r="T4899" t="str">
        <f>IFERROR(IF(VLOOKUP(S4899,Bad!$A:$A,1,FALSE)='RAW2'!S4899,"yes","no"),"no")</f>
        <v>no</v>
      </c>
      <c r="U4899" t="str">
        <f>IFERROR(VLOOKUP(F4899,compounds!$A:$B,2,FALSE),"")</f>
        <v/>
      </c>
      <c r="V4899" t="str">
        <f>VLOOKUP(B4899,'volatile collection data'!$O:$P,2,FALSE)</f>
        <v>02.may.22 25</v>
      </c>
    </row>
    <row r="4900" spans="1:22" x14ac:dyDescent="0.2">
      <c r="A4900" t="s">
        <v>405</v>
      </c>
      <c r="B4900" s="1" t="str">
        <f t="shared" si="458"/>
        <v>9E</v>
      </c>
      <c r="C4900">
        <v>8.4469999999999992</v>
      </c>
      <c r="D4900">
        <f t="shared" si="456"/>
        <v>8.4499999999999993</v>
      </c>
      <c r="E4900">
        <f>VLOOKUP(D4900,'Peak Combiner'!$A$5:$D$4980,4,FALSE)</f>
        <v>8.4499999999999993</v>
      </c>
      <c r="F4900">
        <f>IFERROR(VLOOKUP(D4900,rt_comb!$A:$B,2,FALSE),D4900)</f>
        <v>8.4499999999999993</v>
      </c>
      <c r="G4900">
        <v>1462129</v>
      </c>
      <c r="H4900">
        <f>SUMIFS($G:$G,$E:$E,18.51,'RAW2'!$A:$A,'RAW2'!A4900)</f>
        <v>24765214</v>
      </c>
      <c r="I4900" s="1" t="str">
        <f>VLOOKUP(A4900,'volatile collection data'!$G$6:$H$69,2,FALSE)</f>
        <v>E</v>
      </c>
      <c r="J4900" s="1">
        <f>VLOOKUP(A4900,'volatile collection data'!$G$6:$I$69,3,FALSE)</f>
        <v>9</v>
      </c>
      <c r="K4900" s="1" t="str">
        <f>VLOOKUP(A4900,'volatile collection data'!$G$6:$N$69,8,FALSE)</f>
        <v>25A</v>
      </c>
      <c r="L4900" s="1">
        <f>VLOOKUP(A4900,'volatile collection data'!$G$6:$J$69,4,FALSE)</f>
        <v>6.18</v>
      </c>
      <c r="M4900" s="1">
        <f>VLOOKUP($A4900,'volatile collection data'!$G$6:$M$69,6,FALSE)</f>
        <v>11</v>
      </c>
      <c r="N4900" s="1">
        <f>VLOOKUP($A4900,'volatile collection data'!$G$6:$M$69,7,FALSE)</f>
        <v>6.18</v>
      </c>
      <c r="O4900" s="1">
        <f>VLOOKUP(A4900,'volatile collection data'!$G$6:$K$69,5,FALSE)</f>
        <v>1</v>
      </c>
      <c r="P4900" s="1" t="str">
        <f t="shared" si="459"/>
        <v>9E</v>
      </c>
      <c r="Q4900">
        <f t="shared" si="457"/>
        <v>4.7766688604918506E-2</v>
      </c>
      <c r="R4900" t="str">
        <f t="shared" si="460"/>
        <v>25A_1-E&amp;6.18%6.18@11</v>
      </c>
      <c r="S4900" t="str">
        <f t="shared" si="461"/>
        <v>9E-25A-VCS-Loc-22</v>
      </c>
      <c r="T4900" t="str">
        <f>IFERROR(IF(VLOOKUP(S4900,Bad!$A:$A,1,FALSE)='RAW2'!S4900,"yes","no"),"no")</f>
        <v>no</v>
      </c>
      <c r="U4900" t="str">
        <f>IFERROR(VLOOKUP(F4900,compounds!$A:$B,2,FALSE),"")</f>
        <v/>
      </c>
      <c r="V4900" t="str">
        <f>VLOOKUP(B4900,'volatile collection data'!$O:$P,2,FALSE)</f>
        <v>02.may.22 25</v>
      </c>
    </row>
    <row r="4901" spans="1:22" x14ac:dyDescent="0.2">
      <c r="A4901" t="s">
        <v>405</v>
      </c>
      <c r="B4901" s="1" t="str">
        <f t="shared" si="458"/>
        <v>9E</v>
      </c>
      <c r="C4901">
        <v>8.6219999999999999</v>
      </c>
      <c r="D4901">
        <f t="shared" si="456"/>
        <v>8.6199999999999992</v>
      </c>
      <c r="E4901">
        <f>VLOOKUP(D4901,'Peak Combiner'!$A$5:$D$4980,4,FALSE)</f>
        <v>8.6199999999999992</v>
      </c>
      <c r="F4901">
        <f>IFERROR(VLOOKUP(D4901,rt_comb!$A:$B,2,FALSE),D4901)</f>
        <v>8.6199999999999992</v>
      </c>
      <c r="G4901">
        <v>7269022</v>
      </c>
      <c r="H4901">
        <f>SUMIFS($G:$G,$E:$E,18.51,'RAW2'!$A:$A,'RAW2'!A4901)</f>
        <v>24765214</v>
      </c>
      <c r="I4901" s="1" t="str">
        <f>VLOOKUP(A4901,'volatile collection data'!$G$6:$H$69,2,FALSE)</f>
        <v>E</v>
      </c>
      <c r="J4901" s="1">
        <f>VLOOKUP(A4901,'volatile collection data'!$G$6:$I$69,3,FALSE)</f>
        <v>9</v>
      </c>
      <c r="K4901" s="1" t="str">
        <f>VLOOKUP(A4901,'volatile collection data'!$G$6:$N$69,8,FALSE)</f>
        <v>25A</v>
      </c>
      <c r="L4901" s="1">
        <f>VLOOKUP(A4901,'volatile collection data'!$G$6:$J$69,4,FALSE)</f>
        <v>6.18</v>
      </c>
      <c r="M4901" s="1">
        <f>VLOOKUP($A4901,'volatile collection data'!$G$6:$M$69,6,FALSE)</f>
        <v>11</v>
      </c>
      <c r="N4901" s="1">
        <f>VLOOKUP($A4901,'volatile collection data'!$G$6:$M$69,7,FALSE)</f>
        <v>6.18</v>
      </c>
      <c r="O4901" s="1">
        <f>VLOOKUP(A4901,'volatile collection data'!$G$6:$K$69,5,FALSE)</f>
        <v>1</v>
      </c>
      <c r="P4901" s="1" t="str">
        <f t="shared" si="459"/>
        <v>9E</v>
      </c>
      <c r="Q4901">
        <f t="shared" si="457"/>
        <v>0.23747364995585338</v>
      </c>
      <c r="R4901" t="str">
        <f t="shared" si="460"/>
        <v>25A_1-E&amp;6.18%6.18@11</v>
      </c>
      <c r="S4901" t="str">
        <f t="shared" si="461"/>
        <v>9E-25A-VCS-Loc-22</v>
      </c>
      <c r="T4901" t="str">
        <f>IFERROR(IF(VLOOKUP(S4901,Bad!$A:$A,1,FALSE)='RAW2'!S4901,"yes","no"),"no")</f>
        <v>no</v>
      </c>
      <c r="U4901" t="str">
        <f>IFERROR(VLOOKUP(F4901,compounds!$A:$B,2,FALSE),"")</f>
        <v/>
      </c>
      <c r="V4901" t="str">
        <f>VLOOKUP(B4901,'volatile collection data'!$O:$P,2,FALSE)</f>
        <v>02.may.22 25</v>
      </c>
    </row>
    <row r="4902" spans="1:22" x14ac:dyDescent="0.2">
      <c r="A4902" t="s">
        <v>405</v>
      </c>
      <c r="B4902" s="1" t="str">
        <f t="shared" si="458"/>
        <v>9E</v>
      </c>
      <c r="C4902">
        <v>8.9689999999999994</v>
      </c>
      <c r="D4902">
        <f t="shared" si="456"/>
        <v>8.9700000000000006</v>
      </c>
      <c r="E4902">
        <f>VLOOKUP(D4902,'Peak Combiner'!$A$5:$D$4980,4,FALSE)</f>
        <v>8.9600000000000009</v>
      </c>
      <c r="F4902">
        <f>IFERROR(VLOOKUP(D4902,rt_comb!$A:$B,2,FALSE),D4902)</f>
        <v>8.9700000000000006</v>
      </c>
      <c r="G4902">
        <v>4424793</v>
      </c>
      <c r="H4902">
        <f>SUMIFS($G:$G,$E:$E,18.51,'RAW2'!$A:$A,'RAW2'!A4902)</f>
        <v>24765214</v>
      </c>
      <c r="I4902" s="1" t="str">
        <f>VLOOKUP(A4902,'volatile collection data'!$G$6:$H$69,2,FALSE)</f>
        <v>E</v>
      </c>
      <c r="J4902" s="1">
        <f>VLOOKUP(A4902,'volatile collection data'!$G$6:$I$69,3,FALSE)</f>
        <v>9</v>
      </c>
      <c r="K4902" s="1" t="str">
        <f>VLOOKUP(A4902,'volatile collection data'!$G$6:$N$69,8,FALSE)</f>
        <v>25A</v>
      </c>
      <c r="L4902" s="1">
        <f>VLOOKUP(A4902,'volatile collection data'!$G$6:$J$69,4,FALSE)</f>
        <v>6.18</v>
      </c>
      <c r="M4902" s="1">
        <f>VLOOKUP($A4902,'volatile collection data'!$G$6:$M$69,6,FALSE)</f>
        <v>11</v>
      </c>
      <c r="N4902" s="1">
        <f>VLOOKUP($A4902,'volatile collection data'!$G$6:$M$69,7,FALSE)</f>
        <v>6.18</v>
      </c>
      <c r="O4902" s="1">
        <f>VLOOKUP(A4902,'volatile collection data'!$G$6:$K$69,5,FALSE)</f>
        <v>1</v>
      </c>
      <c r="P4902" s="1" t="str">
        <f t="shared" si="459"/>
        <v>9E</v>
      </c>
      <c r="Q4902">
        <f t="shared" si="457"/>
        <v>0.14455476183854035</v>
      </c>
      <c r="R4902" t="str">
        <f t="shared" si="460"/>
        <v>25A_1-E&amp;6.18%6.18@11</v>
      </c>
      <c r="S4902" t="str">
        <f t="shared" si="461"/>
        <v>9E-25A-VCS-Loc-22</v>
      </c>
      <c r="T4902" t="str">
        <f>IFERROR(IF(VLOOKUP(S4902,Bad!$A:$A,1,FALSE)='RAW2'!S4902,"yes","no"),"no")</f>
        <v>no</v>
      </c>
      <c r="U4902" t="str">
        <f>IFERROR(VLOOKUP(F4902,compounds!$A:$B,2,FALSE),"")</f>
        <v>bpinene</v>
      </c>
      <c r="V4902" t="str">
        <f>VLOOKUP(B4902,'volatile collection data'!$O:$P,2,FALSE)</f>
        <v>02.may.22 25</v>
      </c>
    </row>
    <row r="4903" spans="1:22" x14ac:dyDescent="0.2">
      <c r="A4903" t="s">
        <v>405</v>
      </c>
      <c r="B4903" s="1" t="str">
        <f t="shared" si="458"/>
        <v>9E</v>
      </c>
      <c r="C4903">
        <v>9.3789999999999996</v>
      </c>
      <c r="D4903">
        <f t="shared" si="456"/>
        <v>9.3800000000000008</v>
      </c>
      <c r="E4903">
        <f>VLOOKUP(D4903,'Peak Combiner'!$A$5:$D$4980,4,FALSE)</f>
        <v>9.3800000000000008</v>
      </c>
      <c r="F4903">
        <f>IFERROR(VLOOKUP(D4903,rt_comb!$A:$B,2,FALSE),D4903)</f>
        <v>9.3800000000000008</v>
      </c>
      <c r="G4903">
        <v>4255288</v>
      </c>
      <c r="H4903">
        <f>SUMIFS($G:$G,$E:$E,18.51,'RAW2'!$A:$A,'RAW2'!A4903)</f>
        <v>24765214</v>
      </c>
      <c r="I4903" s="1" t="str">
        <f>VLOOKUP(A4903,'volatile collection data'!$G$6:$H$69,2,FALSE)</f>
        <v>E</v>
      </c>
      <c r="J4903" s="1">
        <f>VLOOKUP(A4903,'volatile collection data'!$G$6:$I$69,3,FALSE)</f>
        <v>9</v>
      </c>
      <c r="K4903" s="1" t="str">
        <f>VLOOKUP(A4903,'volatile collection data'!$G$6:$N$69,8,FALSE)</f>
        <v>25A</v>
      </c>
      <c r="L4903" s="1">
        <f>VLOOKUP(A4903,'volatile collection data'!$G$6:$J$69,4,FALSE)</f>
        <v>6.18</v>
      </c>
      <c r="M4903" s="1">
        <f>VLOOKUP($A4903,'volatile collection data'!$G$6:$M$69,6,FALSE)</f>
        <v>11</v>
      </c>
      <c r="N4903" s="1">
        <f>VLOOKUP($A4903,'volatile collection data'!$G$6:$M$69,7,FALSE)</f>
        <v>6.18</v>
      </c>
      <c r="O4903" s="1">
        <f>VLOOKUP(A4903,'volatile collection data'!$G$6:$K$69,5,FALSE)</f>
        <v>1</v>
      </c>
      <c r="P4903" s="1" t="str">
        <f t="shared" si="459"/>
        <v>9E</v>
      </c>
      <c r="Q4903">
        <f t="shared" si="457"/>
        <v>0.13901715704992271</v>
      </c>
      <c r="R4903" t="str">
        <f t="shared" si="460"/>
        <v>25A_1-E&amp;6.18%6.18@11</v>
      </c>
      <c r="S4903" t="str">
        <f t="shared" si="461"/>
        <v>9E-25A-VCS-Loc-22</v>
      </c>
      <c r="T4903" t="str">
        <f>IFERROR(IF(VLOOKUP(S4903,Bad!$A:$A,1,FALSE)='RAW2'!S4903,"yes","no"),"no")</f>
        <v>no</v>
      </c>
      <c r="U4903" t="str">
        <f>IFERROR(VLOOKUP(F4903,compounds!$A:$B,2,FALSE),"")</f>
        <v>octanal</v>
      </c>
      <c r="V4903" t="str">
        <f>VLOOKUP(B4903,'volatile collection data'!$O:$P,2,FALSE)</f>
        <v>02.may.22 25</v>
      </c>
    </row>
    <row r="4904" spans="1:22" x14ac:dyDescent="0.2">
      <c r="A4904" t="s">
        <v>405</v>
      </c>
      <c r="B4904" s="1" t="str">
        <f t="shared" si="458"/>
        <v>9E</v>
      </c>
      <c r="C4904">
        <v>10.097</v>
      </c>
      <c r="D4904">
        <f t="shared" si="456"/>
        <v>10.1</v>
      </c>
      <c r="E4904">
        <f>VLOOKUP(D4904,'Peak Combiner'!$A$5:$D$4980,4,FALSE)</f>
        <v>10.1</v>
      </c>
      <c r="F4904">
        <f>IFERROR(VLOOKUP(D4904,rt_comb!$A:$B,2,FALSE),D4904)</f>
        <v>10.1</v>
      </c>
      <c r="G4904">
        <v>1215317</v>
      </c>
      <c r="H4904">
        <f>SUMIFS($G:$G,$E:$E,18.51,'RAW2'!$A:$A,'RAW2'!A4904)</f>
        <v>24765214</v>
      </c>
      <c r="I4904" s="1" t="str">
        <f>VLOOKUP(A4904,'volatile collection data'!$G$6:$H$69,2,FALSE)</f>
        <v>E</v>
      </c>
      <c r="J4904" s="1">
        <f>VLOOKUP(A4904,'volatile collection data'!$G$6:$I$69,3,FALSE)</f>
        <v>9</v>
      </c>
      <c r="K4904" s="1" t="str">
        <f>VLOOKUP(A4904,'volatile collection data'!$G$6:$N$69,8,FALSE)</f>
        <v>25A</v>
      </c>
      <c r="L4904" s="1">
        <f>VLOOKUP(A4904,'volatile collection data'!$G$6:$J$69,4,FALSE)</f>
        <v>6.18</v>
      </c>
      <c r="M4904" s="1">
        <f>VLOOKUP($A4904,'volatile collection data'!$G$6:$M$69,6,FALSE)</f>
        <v>11</v>
      </c>
      <c r="N4904" s="1">
        <f>VLOOKUP($A4904,'volatile collection data'!$G$6:$M$69,7,FALSE)</f>
        <v>6.18</v>
      </c>
      <c r="O4904" s="1">
        <f>VLOOKUP(A4904,'volatile collection data'!$G$6:$K$69,5,FALSE)</f>
        <v>1</v>
      </c>
      <c r="P4904" s="1" t="str">
        <f t="shared" si="459"/>
        <v>9E</v>
      </c>
      <c r="Q4904">
        <f t="shared" si="457"/>
        <v>3.9703520479563534E-2</v>
      </c>
      <c r="R4904" t="str">
        <f t="shared" si="460"/>
        <v>25A_1-E&amp;6.18%6.18@11</v>
      </c>
      <c r="S4904" t="str">
        <f t="shared" si="461"/>
        <v>9E-25A-VCS-Loc-22</v>
      </c>
      <c r="T4904" t="str">
        <f>IFERROR(IF(VLOOKUP(S4904,Bad!$A:$A,1,FALSE)='RAW2'!S4904,"yes","no"),"no")</f>
        <v>no</v>
      </c>
      <c r="U4904" t="str">
        <f>IFERROR(VLOOKUP(F4904,compounds!$A:$B,2,FALSE),"")</f>
        <v/>
      </c>
      <c r="V4904" t="str">
        <f>VLOOKUP(B4904,'volatile collection data'!$O:$P,2,FALSE)</f>
        <v>02.may.22 25</v>
      </c>
    </row>
    <row r="4905" spans="1:22" x14ac:dyDescent="0.2">
      <c r="A4905" t="s">
        <v>405</v>
      </c>
      <c r="B4905" s="1" t="str">
        <f t="shared" si="458"/>
        <v>9E</v>
      </c>
      <c r="C4905">
        <v>10.195</v>
      </c>
      <c r="D4905">
        <f t="shared" si="456"/>
        <v>10.199999999999999</v>
      </c>
      <c r="E4905">
        <f>VLOOKUP(D4905,'Peak Combiner'!$A$5:$D$4980,4,FALSE)</f>
        <v>10.18</v>
      </c>
      <c r="F4905">
        <f>IFERROR(VLOOKUP(D4905,rt_comb!$A:$B,2,FALSE),D4905)</f>
        <v>10.199999999999999</v>
      </c>
      <c r="G4905">
        <v>1529758</v>
      </c>
      <c r="H4905">
        <f>SUMIFS($G:$G,$E:$E,18.51,'RAW2'!$A:$A,'RAW2'!A4905)</f>
        <v>24765214</v>
      </c>
      <c r="I4905" s="1" t="str">
        <f>VLOOKUP(A4905,'volatile collection data'!$G$6:$H$69,2,FALSE)</f>
        <v>E</v>
      </c>
      <c r="J4905" s="1">
        <f>VLOOKUP(A4905,'volatile collection data'!$G$6:$I$69,3,FALSE)</f>
        <v>9</v>
      </c>
      <c r="K4905" s="1" t="str">
        <f>VLOOKUP(A4905,'volatile collection data'!$G$6:$N$69,8,FALSE)</f>
        <v>25A</v>
      </c>
      <c r="L4905" s="1">
        <f>VLOOKUP(A4905,'volatile collection data'!$G$6:$J$69,4,FALSE)</f>
        <v>6.18</v>
      </c>
      <c r="M4905" s="1">
        <f>VLOOKUP($A4905,'volatile collection data'!$G$6:$M$69,6,FALSE)</f>
        <v>11</v>
      </c>
      <c r="N4905" s="1">
        <f>VLOOKUP($A4905,'volatile collection data'!$G$6:$M$69,7,FALSE)</f>
        <v>6.18</v>
      </c>
      <c r="O4905" s="1">
        <f>VLOOKUP(A4905,'volatile collection data'!$G$6:$K$69,5,FALSE)</f>
        <v>1</v>
      </c>
      <c r="P4905" s="1" t="str">
        <f t="shared" si="459"/>
        <v>9E</v>
      </c>
      <c r="Q4905">
        <f t="shared" si="457"/>
        <v>4.9976078736474638E-2</v>
      </c>
      <c r="R4905" t="str">
        <f t="shared" si="460"/>
        <v>25A_1-E&amp;6.18%6.18@11</v>
      </c>
      <c r="S4905" t="str">
        <f t="shared" si="461"/>
        <v>9E-25A-VCS-Loc-22</v>
      </c>
      <c r="T4905" t="str">
        <f>IFERROR(IF(VLOOKUP(S4905,Bad!$A:$A,1,FALSE)='RAW2'!S4905,"yes","no"),"no")</f>
        <v>no</v>
      </c>
      <c r="U4905" t="str">
        <f>IFERROR(VLOOKUP(F4905,compounds!$A:$B,2,FALSE),"")</f>
        <v/>
      </c>
      <c r="V4905" t="str">
        <f>VLOOKUP(B4905,'volatile collection data'!$O:$P,2,FALSE)</f>
        <v>02.may.22 25</v>
      </c>
    </row>
    <row r="4906" spans="1:22" x14ac:dyDescent="0.2">
      <c r="A4906" t="s">
        <v>405</v>
      </c>
      <c r="B4906" s="1" t="str">
        <f t="shared" si="458"/>
        <v>9E</v>
      </c>
      <c r="C4906">
        <v>10.367000000000001</v>
      </c>
      <c r="D4906">
        <f t="shared" si="456"/>
        <v>10.37</v>
      </c>
      <c r="E4906">
        <f>VLOOKUP(D4906,'Peak Combiner'!$A$5:$D$4980,4,FALSE)</f>
        <v>10.37</v>
      </c>
      <c r="F4906">
        <f>IFERROR(VLOOKUP(D4906,rt_comb!$A:$B,2,FALSE),D4906)</f>
        <v>10.37</v>
      </c>
      <c r="G4906">
        <v>2822150</v>
      </c>
      <c r="H4906">
        <f>SUMIFS($G:$G,$E:$E,18.51,'RAW2'!$A:$A,'RAW2'!A4906)</f>
        <v>24765214</v>
      </c>
      <c r="I4906" s="1" t="str">
        <f>VLOOKUP(A4906,'volatile collection data'!$G$6:$H$69,2,FALSE)</f>
        <v>E</v>
      </c>
      <c r="J4906" s="1">
        <f>VLOOKUP(A4906,'volatile collection data'!$G$6:$I$69,3,FALSE)</f>
        <v>9</v>
      </c>
      <c r="K4906" s="1" t="str">
        <f>VLOOKUP(A4906,'volatile collection data'!$G$6:$N$69,8,FALSE)</f>
        <v>25A</v>
      </c>
      <c r="L4906" s="1">
        <f>VLOOKUP(A4906,'volatile collection data'!$G$6:$J$69,4,FALSE)</f>
        <v>6.18</v>
      </c>
      <c r="M4906" s="1">
        <f>VLOOKUP($A4906,'volatile collection data'!$G$6:$M$69,6,FALSE)</f>
        <v>11</v>
      </c>
      <c r="N4906" s="1">
        <f>VLOOKUP($A4906,'volatile collection data'!$G$6:$M$69,7,FALSE)</f>
        <v>6.18</v>
      </c>
      <c r="O4906" s="1">
        <f>VLOOKUP(A4906,'volatile collection data'!$G$6:$K$69,5,FALSE)</f>
        <v>1</v>
      </c>
      <c r="P4906" s="1" t="str">
        <f t="shared" si="459"/>
        <v>9E</v>
      </c>
      <c r="Q4906">
        <f t="shared" si="457"/>
        <v>9.2197583281892884E-2</v>
      </c>
      <c r="R4906" t="str">
        <f t="shared" si="460"/>
        <v>25A_1-E&amp;6.18%6.18@11</v>
      </c>
      <c r="S4906" t="str">
        <f t="shared" si="461"/>
        <v>9E-25A-VCS-Loc-22</v>
      </c>
      <c r="T4906" t="str">
        <f>IFERROR(IF(VLOOKUP(S4906,Bad!$A:$A,1,FALSE)='RAW2'!S4906,"yes","no"),"no")</f>
        <v>no</v>
      </c>
      <c r="U4906" t="str">
        <f>IFERROR(VLOOKUP(F4906,compounds!$A:$B,2,FALSE),"")</f>
        <v/>
      </c>
      <c r="V4906" t="str">
        <f>VLOOKUP(B4906,'volatile collection data'!$O:$P,2,FALSE)</f>
        <v>02.may.22 25</v>
      </c>
    </row>
    <row r="4907" spans="1:22" x14ac:dyDescent="0.2">
      <c r="A4907" t="s">
        <v>405</v>
      </c>
      <c r="B4907" s="1" t="str">
        <f t="shared" si="458"/>
        <v>9E</v>
      </c>
      <c r="C4907">
        <v>10.478999999999999</v>
      </c>
      <c r="D4907">
        <f t="shared" si="456"/>
        <v>10.48</v>
      </c>
      <c r="E4907">
        <f>VLOOKUP(D4907,'Peak Combiner'!$A$5:$D$4980,4,FALSE)</f>
        <v>10.48</v>
      </c>
      <c r="F4907">
        <f>IFERROR(VLOOKUP(D4907,rt_comb!$A:$B,2,FALSE),D4907)</f>
        <v>10.48</v>
      </c>
      <c r="G4907">
        <v>1573377</v>
      </c>
      <c r="H4907">
        <f>SUMIFS($G:$G,$E:$E,18.51,'RAW2'!$A:$A,'RAW2'!A4907)</f>
        <v>24765214</v>
      </c>
      <c r="I4907" s="1" t="str">
        <f>VLOOKUP(A4907,'volatile collection data'!$G$6:$H$69,2,FALSE)</f>
        <v>E</v>
      </c>
      <c r="J4907" s="1">
        <f>VLOOKUP(A4907,'volatile collection data'!$G$6:$I$69,3,FALSE)</f>
        <v>9</v>
      </c>
      <c r="K4907" s="1" t="str">
        <f>VLOOKUP(A4907,'volatile collection data'!$G$6:$N$69,8,FALSE)</f>
        <v>25A</v>
      </c>
      <c r="L4907" s="1">
        <f>VLOOKUP(A4907,'volatile collection data'!$G$6:$J$69,4,FALSE)</f>
        <v>6.18</v>
      </c>
      <c r="M4907" s="1">
        <f>VLOOKUP($A4907,'volatile collection data'!$G$6:$M$69,6,FALSE)</f>
        <v>11</v>
      </c>
      <c r="N4907" s="1">
        <f>VLOOKUP($A4907,'volatile collection data'!$G$6:$M$69,7,FALSE)</f>
        <v>6.18</v>
      </c>
      <c r="O4907" s="1">
        <f>VLOOKUP(A4907,'volatile collection data'!$G$6:$K$69,5,FALSE)</f>
        <v>1</v>
      </c>
      <c r="P4907" s="1" t="str">
        <f t="shared" si="459"/>
        <v>9E</v>
      </c>
      <c r="Q4907">
        <f t="shared" si="457"/>
        <v>5.1401079670221207E-2</v>
      </c>
      <c r="R4907" t="str">
        <f t="shared" si="460"/>
        <v>25A_1-E&amp;6.18%6.18@11</v>
      </c>
      <c r="S4907" t="str">
        <f t="shared" si="461"/>
        <v>9E-25A-VCS-Loc-22</v>
      </c>
      <c r="T4907" t="str">
        <f>IFERROR(IF(VLOOKUP(S4907,Bad!$A:$A,1,FALSE)='RAW2'!S4907,"yes","no"),"no")</f>
        <v>no</v>
      </c>
      <c r="U4907" t="str">
        <f>IFERROR(VLOOKUP(F4907,compounds!$A:$B,2,FALSE),"")</f>
        <v/>
      </c>
      <c r="V4907" t="str">
        <f>VLOOKUP(B4907,'volatile collection data'!$O:$P,2,FALSE)</f>
        <v>02.may.22 25</v>
      </c>
    </row>
    <row r="4908" spans="1:22" x14ac:dyDescent="0.2">
      <c r="A4908" t="s">
        <v>405</v>
      </c>
      <c r="B4908" s="1" t="str">
        <f t="shared" si="458"/>
        <v>9E</v>
      </c>
      <c r="C4908">
        <v>11.542999999999999</v>
      </c>
      <c r="D4908">
        <f t="shared" si="456"/>
        <v>11.54</v>
      </c>
      <c r="E4908">
        <f>VLOOKUP(D4908,'Peak Combiner'!$A$5:$D$4980,4,FALSE)</f>
        <v>11.54</v>
      </c>
      <c r="F4908">
        <f>IFERROR(VLOOKUP(D4908,rt_comb!$A:$B,2,FALSE),D4908)</f>
        <v>11.54</v>
      </c>
      <c r="G4908">
        <v>1014464</v>
      </c>
      <c r="H4908">
        <f>SUMIFS($G:$G,$E:$E,18.51,'RAW2'!$A:$A,'RAW2'!A4908)</f>
        <v>24765214</v>
      </c>
      <c r="I4908" s="1" t="str">
        <f>VLOOKUP(A4908,'volatile collection data'!$G$6:$H$69,2,FALSE)</f>
        <v>E</v>
      </c>
      <c r="J4908" s="1">
        <f>VLOOKUP(A4908,'volatile collection data'!$G$6:$I$69,3,FALSE)</f>
        <v>9</v>
      </c>
      <c r="K4908" s="1" t="str">
        <f>VLOOKUP(A4908,'volatile collection data'!$G$6:$N$69,8,FALSE)</f>
        <v>25A</v>
      </c>
      <c r="L4908" s="1">
        <f>VLOOKUP(A4908,'volatile collection data'!$G$6:$J$69,4,FALSE)</f>
        <v>6.18</v>
      </c>
      <c r="M4908" s="1">
        <f>VLOOKUP($A4908,'volatile collection data'!$G$6:$M$69,6,FALSE)</f>
        <v>11</v>
      </c>
      <c r="N4908" s="1">
        <f>VLOOKUP($A4908,'volatile collection data'!$G$6:$M$69,7,FALSE)</f>
        <v>6.18</v>
      </c>
      <c r="O4908" s="1">
        <f>VLOOKUP(A4908,'volatile collection data'!$G$6:$K$69,5,FALSE)</f>
        <v>1</v>
      </c>
      <c r="P4908" s="1" t="str">
        <f t="shared" si="459"/>
        <v>9E</v>
      </c>
      <c r="Q4908">
        <f t="shared" si="457"/>
        <v>3.314179938220229E-2</v>
      </c>
      <c r="R4908" t="str">
        <f t="shared" si="460"/>
        <v>25A_1-E&amp;6.18%6.18@11</v>
      </c>
      <c r="S4908" t="str">
        <f t="shared" si="461"/>
        <v>9E-25A-VCS-Loc-22</v>
      </c>
      <c r="T4908" t="str">
        <f>IFERROR(IF(VLOOKUP(S4908,Bad!$A:$A,1,FALSE)='RAW2'!S4908,"yes","no"),"no")</f>
        <v>no</v>
      </c>
      <c r="U4908" t="str">
        <f>IFERROR(VLOOKUP(F4908,compounds!$A:$B,2,FALSE),"")</f>
        <v/>
      </c>
      <c r="V4908" t="str">
        <f>VLOOKUP(B4908,'volatile collection data'!$O:$P,2,FALSE)</f>
        <v>02.may.22 25</v>
      </c>
    </row>
    <row r="4909" spans="1:22" x14ac:dyDescent="0.2">
      <c r="A4909" t="s">
        <v>405</v>
      </c>
      <c r="B4909" s="1" t="str">
        <f t="shared" si="458"/>
        <v>9E</v>
      </c>
      <c r="C4909">
        <v>12.391</v>
      </c>
      <c r="D4909">
        <f t="shared" si="456"/>
        <v>12.39</v>
      </c>
      <c r="E4909">
        <f>VLOOKUP(D4909,'Peak Combiner'!$A$5:$D$4980,4,FALSE)</f>
        <v>12.39</v>
      </c>
      <c r="F4909">
        <f>IFERROR(VLOOKUP(D4909,rt_comb!$A:$B,2,FALSE),D4909)</f>
        <v>12.39</v>
      </c>
      <c r="G4909">
        <v>10595418</v>
      </c>
      <c r="H4909">
        <f>SUMIFS($G:$G,$E:$E,18.51,'RAW2'!$A:$A,'RAW2'!A4909)</f>
        <v>24765214</v>
      </c>
      <c r="I4909" s="1" t="str">
        <f>VLOOKUP(A4909,'volatile collection data'!$G$6:$H$69,2,FALSE)</f>
        <v>E</v>
      </c>
      <c r="J4909" s="1">
        <f>VLOOKUP(A4909,'volatile collection data'!$G$6:$I$69,3,FALSE)</f>
        <v>9</v>
      </c>
      <c r="K4909" s="1" t="str">
        <f>VLOOKUP(A4909,'volatile collection data'!$G$6:$N$69,8,FALSE)</f>
        <v>25A</v>
      </c>
      <c r="L4909" s="1">
        <f>VLOOKUP(A4909,'volatile collection data'!$G$6:$J$69,4,FALSE)</f>
        <v>6.18</v>
      </c>
      <c r="M4909" s="1">
        <f>VLOOKUP($A4909,'volatile collection data'!$G$6:$M$69,6,FALSE)</f>
        <v>11</v>
      </c>
      <c r="N4909" s="1">
        <f>VLOOKUP($A4909,'volatile collection data'!$G$6:$M$69,7,FALSE)</f>
        <v>6.18</v>
      </c>
      <c r="O4909" s="1">
        <f>VLOOKUP(A4909,'volatile collection data'!$G$6:$K$69,5,FALSE)</f>
        <v>1</v>
      </c>
      <c r="P4909" s="1" t="str">
        <f t="shared" si="459"/>
        <v>9E</v>
      </c>
      <c r="Q4909">
        <f t="shared" si="457"/>
        <v>0.34614458248550467</v>
      </c>
      <c r="R4909" t="str">
        <f t="shared" si="460"/>
        <v>25A_1-E&amp;6.18%6.18@11</v>
      </c>
      <c r="S4909" t="str">
        <f t="shared" si="461"/>
        <v>9E-25A-VCS-Loc-22</v>
      </c>
      <c r="T4909" t="str">
        <f>IFERROR(IF(VLOOKUP(S4909,Bad!$A:$A,1,FALSE)='RAW2'!S4909,"yes","no"),"no")</f>
        <v>no</v>
      </c>
      <c r="U4909" t="str">
        <f>IFERROR(VLOOKUP(F4909,compounds!$A:$B,2,FALSE),"")</f>
        <v>o+C5xe</v>
      </c>
      <c r="V4909" t="str">
        <f>VLOOKUP(B4909,'volatile collection data'!$O:$P,2,FALSE)</f>
        <v>02.may.22 25</v>
      </c>
    </row>
    <row r="4910" spans="1:22" x14ac:dyDescent="0.2">
      <c r="A4910" t="s">
        <v>405</v>
      </c>
      <c r="B4910" s="1" t="str">
        <f t="shared" si="458"/>
        <v>9E</v>
      </c>
      <c r="C4910">
        <v>12.537000000000001</v>
      </c>
      <c r="D4910">
        <f t="shared" si="456"/>
        <v>12.54</v>
      </c>
      <c r="E4910">
        <f>VLOOKUP(D4910,'Peak Combiner'!$A$5:$D$4980,4,FALSE)</f>
        <v>12.53</v>
      </c>
      <c r="F4910">
        <f>IFERROR(VLOOKUP(D4910,rt_comb!$A:$B,2,FALSE),D4910)</f>
        <v>12.54</v>
      </c>
      <c r="G4910">
        <v>13297442</v>
      </c>
      <c r="H4910">
        <f>SUMIFS($G:$G,$E:$E,18.51,'RAW2'!$A:$A,'RAW2'!A4910)</f>
        <v>24765214</v>
      </c>
      <c r="I4910" s="1" t="str">
        <f>VLOOKUP(A4910,'volatile collection data'!$G$6:$H$69,2,FALSE)</f>
        <v>E</v>
      </c>
      <c r="J4910" s="1">
        <f>VLOOKUP(A4910,'volatile collection data'!$G$6:$I$69,3,FALSE)</f>
        <v>9</v>
      </c>
      <c r="K4910" s="1" t="str">
        <f>VLOOKUP(A4910,'volatile collection data'!$G$6:$N$69,8,FALSE)</f>
        <v>25A</v>
      </c>
      <c r="L4910" s="1">
        <f>VLOOKUP(A4910,'volatile collection data'!$G$6:$J$69,4,FALSE)</f>
        <v>6.18</v>
      </c>
      <c r="M4910" s="1">
        <f>VLOOKUP($A4910,'volatile collection data'!$G$6:$M$69,6,FALSE)</f>
        <v>11</v>
      </c>
      <c r="N4910" s="1">
        <f>VLOOKUP($A4910,'volatile collection data'!$G$6:$M$69,7,FALSE)</f>
        <v>6.18</v>
      </c>
      <c r="O4910" s="1">
        <f>VLOOKUP(A4910,'volatile collection data'!$G$6:$K$69,5,FALSE)</f>
        <v>1</v>
      </c>
      <c r="P4910" s="1" t="str">
        <f t="shared" si="459"/>
        <v>9E</v>
      </c>
      <c r="Q4910">
        <f t="shared" si="457"/>
        <v>0.4344177369137503</v>
      </c>
      <c r="R4910" t="str">
        <f t="shared" si="460"/>
        <v>25A_1-E&amp;6.18%6.18@11</v>
      </c>
      <c r="S4910" t="str">
        <f t="shared" si="461"/>
        <v>9E-25A-VCS-Loc-22</v>
      </c>
      <c r="T4910" t="str">
        <f>IFERROR(IF(VLOOKUP(S4910,Bad!$A:$A,1,FALSE)='RAW2'!S4910,"yes","no"),"no")</f>
        <v>no</v>
      </c>
      <c r="U4910" t="str">
        <f>IFERROR(VLOOKUP(F4910,compounds!$A:$B,2,FALSE),"")</f>
        <v>nonanal</v>
      </c>
      <c r="V4910" t="str">
        <f>VLOOKUP(B4910,'volatile collection data'!$O:$P,2,FALSE)</f>
        <v>02.may.22 25</v>
      </c>
    </row>
    <row r="4911" spans="1:22" x14ac:dyDescent="0.2">
      <c r="A4911" t="s">
        <v>405</v>
      </c>
      <c r="B4911" s="1" t="str">
        <f t="shared" si="458"/>
        <v>9E</v>
      </c>
      <c r="C4911">
        <v>12.909000000000001</v>
      </c>
      <c r="D4911">
        <f t="shared" si="456"/>
        <v>12.91</v>
      </c>
      <c r="E4911">
        <f>VLOOKUP(D4911,'Peak Combiner'!$A$5:$D$4980,4,FALSE)</f>
        <v>12.91</v>
      </c>
      <c r="F4911">
        <f>IFERROR(VLOOKUP(D4911,rt_comb!$A:$B,2,FALSE),D4911)</f>
        <v>12.91</v>
      </c>
      <c r="G4911">
        <v>103409004</v>
      </c>
      <c r="H4911">
        <f>SUMIFS($G:$G,$E:$E,18.51,'RAW2'!$A:$A,'RAW2'!A4911)</f>
        <v>24765214</v>
      </c>
      <c r="I4911" s="1" t="str">
        <f>VLOOKUP(A4911,'volatile collection data'!$G$6:$H$69,2,FALSE)</f>
        <v>E</v>
      </c>
      <c r="J4911" s="1">
        <f>VLOOKUP(A4911,'volatile collection data'!$G$6:$I$69,3,FALSE)</f>
        <v>9</v>
      </c>
      <c r="K4911" s="1" t="str">
        <f>VLOOKUP(A4911,'volatile collection data'!$G$6:$N$69,8,FALSE)</f>
        <v>25A</v>
      </c>
      <c r="L4911" s="1">
        <f>VLOOKUP(A4911,'volatile collection data'!$G$6:$J$69,4,FALSE)</f>
        <v>6.18</v>
      </c>
      <c r="M4911" s="1">
        <f>VLOOKUP($A4911,'volatile collection data'!$G$6:$M$69,6,FALSE)</f>
        <v>11</v>
      </c>
      <c r="N4911" s="1">
        <f>VLOOKUP($A4911,'volatile collection data'!$G$6:$M$69,7,FALSE)</f>
        <v>6.18</v>
      </c>
      <c r="O4911" s="1">
        <f>VLOOKUP(A4911,'volatile collection data'!$G$6:$K$69,5,FALSE)</f>
        <v>1</v>
      </c>
      <c r="P4911" s="1" t="str">
        <f t="shared" si="459"/>
        <v>9E</v>
      </c>
      <c r="Q4911">
        <f t="shared" si="457"/>
        <v>3.3782967802517923</v>
      </c>
      <c r="R4911" t="str">
        <f t="shared" si="460"/>
        <v>25A_1-E&amp;6.18%6.18@11</v>
      </c>
      <c r="S4911" t="str">
        <f t="shared" si="461"/>
        <v>9E-25A-VCS-Loc-22</v>
      </c>
      <c r="T4911" t="str">
        <f>IFERROR(IF(VLOOKUP(S4911,Bad!$A:$A,1,FALSE)='RAW2'!S4911,"yes","no"),"no")</f>
        <v>no</v>
      </c>
      <c r="U4911" t="str">
        <f>IFERROR(VLOOKUP(F4911,compounds!$A:$B,2,FALSE),"")</f>
        <v>cyclohexene</v>
      </c>
      <c r="V4911" t="str">
        <f>VLOOKUP(B4911,'volatile collection data'!$O:$P,2,FALSE)</f>
        <v>02.may.22 25</v>
      </c>
    </row>
    <row r="4912" spans="1:22" x14ac:dyDescent="0.2">
      <c r="A4912" t="s">
        <v>405</v>
      </c>
      <c r="B4912" s="1" t="str">
        <f t="shared" si="458"/>
        <v>9E</v>
      </c>
      <c r="C4912">
        <v>15.026999999999999</v>
      </c>
      <c r="D4912">
        <f t="shared" si="456"/>
        <v>15.03</v>
      </c>
      <c r="E4912">
        <f>VLOOKUP(D4912,'Peak Combiner'!$A$5:$D$4980,4,FALSE)</f>
        <v>15.02</v>
      </c>
      <c r="F4912">
        <f>IFERROR(VLOOKUP(D4912,rt_comb!$A:$B,2,FALSE),D4912)</f>
        <v>15.03</v>
      </c>
      <c r="G4912">
        <v>1964002</v>
      </c>
      <c r="H4912">
        <f>SUMIFS($G:$G,$E:$E,18.51,'RAW2'!$A:$A,'RAW2'!A4912)</f>
        <v>24765214</v>
      </c>
      <c r="I4912" s="1" t="str">
        <f>VLOOKUP(A4912,'volatile collection data'!$G$6:$H$69,2,FALSE)</f>
        <v>E</v>
      </c>
      <c r="J4912" s="1">
        <f>VLOOKUP(A4912,'volatile collection data'!$G$6:$I$69,3,FALSE)</f>
        <v>9</v>
      </c>
      <c r="K4912" s="1" t="str">
        <f>VLOOKUP(A4912,'volatile collection data'!$G$6:$N$69,8,FALSE)</f>
        <v>25A</v>
      </c>
      <c r="L4912" s="1">
        <f>VLOOKUP(A4912,'volatile collection data'!$G$6:$J$69,4,FALSE)</f>
        <v>6.18</v>
      </c>
      <c r="M4912" s="1">
        <f>VLOOKUP($A4912,'volatile collection data'!$G$6:$M$69,6,FALSE)</f>
        <v>11</v>
      </c>
      <c r="N4912" s="1">
        <f>VLOOKUP($A4912,'volatile collection data'!$G$6:$M$69,7,FALSE)</f>
        <v>6.18</v>
      </c>
      <c r="O4912" s="1">
        <f>VLOOKUP(A4912,'volatile collection data'!$G$6:$K$69,5,FALSE)</f>
        <v>1</v>
      </c>
      <c r="P4912" s="1" t="str">
        <f t="shared" si="459"/>
        <v>9E</v>
      </c>
      <c r="Q4912">
        <f t="shared" si="457"/>
        <v>6.4162513672485239E-2</v>
      </c>
      <c r="R4912" t="str">
        <f t="shared" si="460"/>
        <v>25A_1-E&amp;6.18%6.18@11</v>
      </c>
      <c r="S4912" t="str">
        <f t="shared" si="461"/>
        <v>9E-25A-VCS-Loc-22</v>
      </c>
      <c r="T4912" t="str">
        <f>IFERROR(IF(VLOOKUP(S4912,Bad!$A:$A,1,FALSE)='RAW2'!S4912,"yes","no"),"no")</f>
        <v>no</v>
      </c>
      <c r="U4912" t="str">
        <f>IFERROR(VLOOKUP(F4912,compounds!$A:$B,2,FALSE),"")</f>
        <v/>
      </c>
      <c r="V4912" t="str">
        <f>VLOOKUP(B4912,'volatile collection data'!$O:$P,2,FALSE)</f>
        <v>02.may.22 25</v>
      </c>
    </row>
    <row r="4913" spans="1:22" x14ac:dyDescent="0.2">
      <c r="A4913" t="s">
        <v>405</v>
      </c>
      <c r="B4913" s="1" t="str">
        <f t="shared" si="458"/>
        <v>9E</v>
      </c>
      <c r="C4913">
        <v>15.076000000000001</v>
      </c>
      <c r="D4913">
        <f t="shared" si="456"/>
        <v>15.08</v>
      </c>
      <c r="E4913">
        <f>VLOOKUP(D4913,'Peak Combiner'!$A$5:$D$4980,4,FALSE)</f>
        <v>15.07</v>
      </c>
      <c r="F4913">
        <f>IFERROR(VLOOKUP(D4913,rt_comb!$A:$B,2,FALSE),D4913)</f>
        <v>15.08</v>
      </c>
      <c r="G4913">
        <v>1650577</v>
      </c>
      <c r="H4913">
        <f>SUMIFS($G:$G,$E:$E,18.51,'RAW2'!$A:$A,'RAW2'!A4913)</f>
        <v>24765214</v>
      </c>
      <c r="I4913" s="1" t="str">
        <f>VLOOKUP(A4913,'volatile collection data'!$G$6:$H$69,2,FALSE)</f>
        <v>E</v>
      </c>
      <c r="J4913" s="1">
        <f>VLOOKUP(A4913,'volatile collection data'!$G$6:$I$69,3,FALSE)</f>
        <v>9</v>
      </c>
      <c r="K4913" s="1" t="str">
        <f>VLOOKUP(A4913,'volatile collection data'!$G$6:$N$69,8,FALSE)</f>
        <v>25A</v>
      </c>
      <c r="L4913" s="1">
        <f>VLOOKUP(A4913,'volatile collection data'!$G$6:$J$69,4,FALSE)</f>
        <v>6.18</v>
      </c>
      <c r="M4913" s="1">
        <f>VLOOKUP($A4913,'volatile collection data'!$G$6:$M$69,6,FALSE)</f>
        <v>11</v>
      </c>
      <c r="N4913" s="1">
        <f>VLOOKUP($A4913,'volatile collection data'!$G$6:$M$69,7,FALSE)</f>
        <v>6.18</v>
      </c>
      <c r="O4913" s="1">
        <f>VLOOKUP(A4913,'volatile collection data'!$G$6:$K$69,5,FALSE)</f>
        <v>1</v>
      </c>
      <c r="P4913" s="1" t="str">
        <f t="shared" si="459"/>
        <v>9E</v>
      </c>
      <c r="Q4913">
        <f t="shared" si="457"/>
        <v>5.3923147394956655E-2</v>
      </c>
      <c r="R4913" t="str">
        <f t="shared" si="460"/>
        <v>25A_1-E&amp;6.18%6.18@11</v>
      </c>
      <c r="S4913" t="str">
        <f t="shared" si="461"/>
        <v>9E-25A-VCS-Loc-22</v>
      </c>
      <c r="T4913" t="str">
        <f>IFERROR(IF(VLOOKUP(S4913,Bad!$A:$A,1,FALSE)='RAW2'!S4913,"yes","no"),"no")</f>
        <v>no</v>
      </c>
      <c r="U4913" t="str">
        <f>IFERROR(VLOOKUP(F4913,compounds!$A:$B,2,FALSE),"")</f>
        <v>a-terpinol</v>
      </c>
      <c r="V4913" t="str">
        <f>VLOOKUP(B4913,'volatile collection data'!$O:$P,2,FALSE)</f>
        <v>02.may.22 25</v>
      </c>
    </row>
    <row r="4914" spans="1:22" x14ac:dyDescent="0.2">
      <c r="A4914" t="s">
        <v>405</v>
      </c>
      <c r="B4914" s="1" t="str">
        <f t="shared" si="458"/>
        <v>9E</v>
      </c>
      <c r="C4914">
        <v>15.177</v>
      </c>
      <c r="D4914">
        <f t="shared" si="456"/>
        <v>15.18</v>
      </c>
      <c r="E4914">
        <f>VLOOKUP(D4914,'Peak Combiner'!$A$5:$D$4980,4,FALSE)</f>
        <v>15.18</v>
      </c>
      <c r="F4914">
        <f>IFERROR(VLOOKUP(D4914,rt_comb!$A:$B,2,FALSE),D4914)</f>
        <v>15.18</v>
      </c>
      <c r="G4914">
        <v>38137585</v>
      </c>
      <c r="H4914">
        <f>SUMIFS($G:$G,$E:$E,18.51,'RAW2'!$A:$A,'RAW2'!A4914)</f>
        <v>24765214</v>
      </c>
      <c r="I4914" s="1" t="str">
        <f>VLOOKUP(A4914,'volatile collection data'!$G$6:$H$69,2,FALSE)</f>
        <v>E</v>
      </c>
      <c r="J4914" s="1">
        <f>VLOOKUP(A4914,'volatile collection data'!$G$6:$I$69,3,FALSE)</f>
        <v>9</v>
      </c>
      <c r="K4914" s="1" t="str">
        <f>VLOOKUP(A4914,'volatile collection data'!$G$6:$N$69,8,FALSE)</f>
        <v>25A</v>
      </c>
      <c r="L4914" s="1">
        <f>VLOOKUP(A4914,'volatile collection data'!$G$6:$J$69,4,FALSE)</f>
        <v>6.18</v>
      </c>
      <c r="M4914" s="1">
        <f>VLOOKUP($A4914,'volatile collection data'!$G$6:$M$69,6,FALSE)</f>
        <v>11</v>
      </c>
      <c r="N4914" s="1">
        <f>VLOOKUP($A4914,'volatile collection data'!$G$6:$M$69,7,FALSE)</f>
        <v>6.18</v>
      </c>
      <c r="O4914" s="1">
        <f>VLOOKUP(A4914,'volatile collection data'!$G$6:$K$69,5,FALSE)</f>
        <v>1</v>
      </c>
      <c r="P4914" s="1" t="str">
        <f t="shared" si="459"/>
        <v>9E</v>
      </c>
      <c r="Q4914">
        <f t="shared" si="457"/>
        <v>1.2459271013970799</v>
      </c>
      <c r="R4914" t="str">
        <f t="shared" si="460"/>
        <v>25A_1-E&amp;6.18%6.18@11</v>
      </c>
      <c r="S4914" t="str">
        <f t="shared" si="461"/>
        <v>9E-25A-VCS-Loc-22</v>
      </c>
      <c r="T4914" t="str">
        <f>IFERROR(IF(VLOOKUP(S4914,Bad!$A:$A,1,FALSE)='RAW2'!S4914,"yes","no"),"no")</f>
        <v>no</v>
      </c>
      <c r="U4914" t="str">
        <f>IFERROR(VLOOKUP(F4914,compounds!$A:$B,2,FALSE),"")</f>
        <v/>
      </c>
      <c r="V4914" t="str">
        <f>VLOOKUP(B4914,'volatile collection data'!$O:$P,2,FALSE)</f>
        <v>02.may.22 25</v>
      </c>
    </row>
    <row r="4915" spans="1:22" x14ac:dyDescent="0.2">
      <c r="A4915" t="s">
        <v>405</v>
      </c>
      <c r="B4915" s="1" t="str">
        <f t="shared" si="458"/>
        <v>9E</v>
      </c>
      <c r="C4915">
        <v>15.558999999999999</v>
      </c>
      <c r="D4915">
        <f t="shared" si="456"/>
        <v>15.56</v>
      </c>
      <c r="E4915">
        <f>VLOOKUP(D4915,'Peak Combiner'!$A$5:$D$4980,4,FALSE)</f>
        <v>15.55</v>
      </c>
      <c r="F4915">
        <f>IFERROR(VLOOKUP(D4915,rt_comb!$A:$B,2,FALSE),D4915)</f>
        <v>15.56</v>
      </c>
      <c r="G4915">
        <v>6531654</v>
      </c>
      <c r="H4915">
        <f>SUMIFS($G:$G,$E:$E,18.51,'RAW2'!$A:$A,'RAW2'!A4915)</f>
        <v>24765214</v>
      </c>
      <c r="I4915" s="1" t="str">
        <f>VLOOKUP(A4915,'volatile collection data'!$G$6:$H$69,2,FALSE)</f>
        <v>E</v>
      </c>
      <c r="J4915" s="1">
        <f>VLOOKUP(A4915,'volatile collection data'!$G$6:$I$69,3,FALSE)</f>
        <v>9</v>
      </c>
      <c r="K4915" s="1" t="str">
        <f>VLOOKUP(A4915,'volatile collection data'!$G$6:$N$69,8,FALSE)</f>
        <v>25A</v>
      </c>
      <c r="L4915" s="1">
        <f>VLOOKUP(A4915,'volatile collection data'!$G$6:$J$69,4,FALSE)</f>
        <v>6.18</v>
      </c>
      <c r="M4915" s="1">
        <f>VLOOKUP($A4915,'volatile collection data'!$G$6:$M$69,6,FALSE)</f>
        <v>11</v>
      </c>
      <c r="N4915" s="1">
        <f>VLOOKUP($A4915,'volatile collection data'!$G$6:$M$69,7,FALSE)</f>
        <v>6.18</v>
      </c>
      <c r="O4915" s="1">
        <f>VLOOKUP(A4915,'volatile collection data'!$G$6:$K$69,5,FALSE)</f>
        <v>1</v>
      </c>
      <c r="P4915" s="1" t="str">
        <f t="shared" si="459"/>
        <v>9E</v>
      </c>
      <c r="Q4915">
        <f t="shared" si="457"/>
        <v>0.21338437490335696</v>
      </c>
      <c r="R4915" t="str">
        <f t="shared" si="460"/>
        <v>25A_1-E&amp;6.18%6.18@11</v>
      </c>
      <c r="S4915" t="str">
        <f t="shared" si="461"/>
        <v>9E-25A-VCS-Loc-22</v>
      </c>
      <c r="T4915" t="str">
        <f>IFERROR(IF(VLOOKUP(S4915,Bad!$A:$A,1,FALSE)='RAW2'!S4915,"yes","no"),"no")</f>
        <v>no</v>
      </c>
      <c r="U4915" t="str">
        <f>IFERROR(VLOOKUP(F4915,compounds!$A:$B,2,FALSE),"")</f>
        <v>decanal</v>
      </c>
      <c r="V4915" t="str">
        <f>VLOOKUP(B4915,'volatile collection data'!$O:$P,2,FALSE)</f>
        <v>02.may.22 25</v>
      </c>
    </row>
    <row r="4916" spans="1:22" x14ac:dyDescent="0.2">
      <c r="A4916" t="s">
        <v>405</v>
      </c>
      <c r="B4916" s="1" t="str">
        <f t="shared" si="458"/>
        <v>9E</v>
      </c>
      <c r="C4916">
        <v>15.771000000000001</v>
      </c>
      <c r="D4916">
        <f t="shared" si="456"/>
        <v>15.77</v>
      </c>
      <c r="E4916">
        <f>VLOOKUP(D4916,'Peak Combiner'!$A$5:$D$4980,4,FALSE)</f>
        <v>15.77</v>
      </c>
      <c r="F4916">
        <f>IFERROR(VLOOKUP(D4916,rt_comb!$A:$B,2,FALSE),D4916)</f>
        <v>15.77</v>
      </c>
      <c r="G4916">
        <v>1780109</v>
      </c>
      <c r="H4916">
        <f>SUMIFS($G:$G,$E:$E,18.51,'RAW2'!$A:$A,'RAW2'!A4916)</f>
        <v>24765214</v>
      </c>
      <c r="I4916" s="1" t="str">
        <f>VLOOKUP(A4916,'volatile collection data'!$G$6:$H$69,2,FALSE)</f>
        <v>E</v>
      </c>
      <c r="J4916" s="1">
        <f>VLOOKUP(A4916,'volatile collection data'!$G$6:$I$69,3,FALSE)</f>
        <v>9</v>
      </c>
      <c r="K4916" s="1" t="str">
        <f>VLOOKUP(A4916,'volatile collection data'!$G$6:$N$69,8,FALSE)</f>
        <v>25A</v>
      </c>
      <c r="L4916" s="1">
        <f>VLOOKUP(A4916,'volatile collection data'!$G$6:$J$69,4,FALSE)</f>
        <v>6.18</v>
      </c>
      <c r="M4916" s="1">
        <f>VLOOKUP($A4916,'volatile collection data'!$G$6:$M$69,6,FALSE)</f>
        <v>11</v>
      </c>
      <c r="N4916" s="1">
        <f>VLOOKUP($A4916,'volatile collection data'!$G$6:$M$69,7,FALSE)</f>
        <v>6.18</v>
      </c>
      <c r="O4916" s="1">
        <f>VLOOKUP(A4916,'volatile collection data'!$G$6:$K$69,5,FALSE)</f>
        <v>1</v>
      </c>
      <c r="P4916" s="1" t="str">
        <f t="shared" si="459"/>
        <v>9E</v>
      </c>
      <c r="Q4916">
        <f t="shared" si="457"/>
        <v>5.8154863412060685E-2</v>
      </c>
      <c r="R4916" t="str">
        <f t="shared" si="460"/>
        <v>25A_1-E&amp;6.18%6.18@11</v>
      </c>
      <c r="S4916" t="str">
        <f t="shared" si="461"/>
        <v>9E-25A-VCS-Loc-22</v>
      </c>
      <c r="T4916" t="str">
        <f>IFERROR(IF(VLOOKUP(S4916,Bad!$A:$A,1,FALSE)='RAW2'!S4916,"yes","no"),"no")</f>
        <v>no</v>
      </c>
      <c r="U4916" t="str">
        <f>IFERROR(VLOOKUP(F4916,compounds!$A:$B,2,FALSE),"")</f>
        <v>caprylyl acetate</v>
      </c>
      <c r="V4916" t="str">
        <f>VLOOKUP(B4916,'volatile collection data'!$O:$P,2,FALSE)</f>
        <v>02.may.22 25</v>
      </c>
    </row>
    <row r="4917" spans="1:22" x14ac:dyDescent="0.2">
      <c r="A4917" t="s">
        <v>405</v>
      </c>
      <c r="B4917" s="1" t="str">
        <f t="shared" si="458"/>
        <v>9E</v>
      </c>
      <c r="C4917">
        <v>16.437999999999999</v>
      </c>
      <c r="D4917">
        <f t="shared" si="456"/>
        <v>16.440000000000001</v>
      </c>
      <c r="E4917">
        <f>VLOOKUP(D4917,'Peak Combiner'!$A$5:$D$4980,4,FALSE)</f>
        <v>16.440000000000001</v>
      </c>
      <c r="F4917">
        <f>IFERROR(VLOOKUP(D4917,rt_comb!$A:$B,2,FALSE),D4917)</f>
        <v>16.440000000000001</v>
      </c>
      <c r="G4917">
        <v>24338424</v>
      </c>
      <c r="H4917">
        <f>SUMIFS($G:$G,$E:$E,18.51,'RAW2'!$A:$A,'RAW2'!A4917)</f>
        <v>24765214</v>
      </c>
      <c r="I4917" s="1" t="str">
        <f>VLOOKUP(A4917,'volatile collection data'!$G$6:$H$69,2,FALSE)</f>
        <v>E</v>
      </c>
      <c r="J4917" s="1">
        <f>VLOOKUP(A4917,'volatile collection data'!$G$6:$I$69,3,FALSE)</f>
        <v>9</v>
      </c>
      <c r="K4917" s="1" t="str">
        <f>VLOOKUP(A4917,'volatile collection data'!$G$6:$N$69,8,FALSE)</f>
        <v>25A</v>
      </c>
      <c r="L4917" s="1">
        <f>VLOOKUP(A4917,'volatile collection data'!$G$6:$J$69,4,FALSE)</f>
        <v>6.18</v>
      </c>
      <c r="M4917" s="1">
        <f>VLOOKUP($A4917,'volatile collection data'!$G$6:$M$69,6,FALSE)</f>
        <v>11</v>
      </c>
      <c r="N4917" s="1">
        <f>VLOOKUP($A4917,'volatile collection data'!$G$6:$M$69,7,FALSE)</f>
        <v>6.18</v>
      </c>
      <c r="O4917" s="1">
        <f>VLOOKUP(A4917,'volatile collection data'!$G$6:$K$69,5,FALSE)</f>
        <v>1</v>
      </c>
      <c r="P4917" s="1" t="str">
        <f t="shared" si="459"/>
        <v>9E</v>
      </c>
      <c r="Q4917">
        <f t="shared" si="457"/>
        <v>0.79511857048350387</v>
      </c>
      <c r="R4917" t="str">
        <f t="shared" si="460"/>
        <v>25A_1-E&amp;6.18%6.18@11</v>
      </c>
      <c r="S4917" t="str">
        <f t="shared" si="461"/>
        <v>9E-25A-VCS-Loc-22</v>
      </c>
      <c r="T4917" t="str">
        <f>IFERROR(IF(VLOOKUP(S4917,Bad!$A:$A,1,FALSE)='RAW2'!S4917,"yes","no"),"no")</f>
        <v>no</v>
      </c>
      <c r="U4917" t="str">
        <f>IFERROR(VLOOKUP(F4917,compounds!$A:$B,2,FALSE),"")</f>
        <v/>
      </c>
      <c r="V4917" t="str">
        <f>VLOOKUP(B4917,'volatile collection data'!$O:$P,2,FALSE)</f>
        <v>02.may.22 25</v>
      </c>
    </row>
    <row r="4918" spans="1:22" x14ac:dyDescent="0.2">
      <c r="A4918" t="s">
        <v>405</v>
      </c>
      <c r="B4918" s="1" t="str">
        <f t="shared" si="458"/>
        <v>9E</v>
      </c>
      <c r="C4918">
        <v>18.402999999999999</v>
      </c>
      <c r="D4918">
        <f t="shared" si="456"/>
        <v>18.399999999999999</v>
      </c>
      <c r="E4918">
        <f>VLOOKUP(D4918,'Peak Combiner'!$A$5:$D$4980,4,FALSE)</f>
        <v>18.399999999999999</v>
      </c>
      <c r="F4918">
        <f>IFERROR(VLOOKUP(D4918,rt_comb!$A:$B,2,FALSE),D4918)</f>
        <v>18.399999999999999</v>
      </c>
      <c r="G4918">
        <v>940818</v>
      </c>
      <c r="H4918">
        <f>SUMIFS($G:$G,$E:$E,18.51,'RAW2'!$A:$A,'RAW2'!A4918)</f>
        <v>24765214</v>
      </c>
      <c r="I4918" s="1" t="str">
        <f>VLOOKUP(A4918,'volatile collection data'!$G$6:$H$69,2,FALSE)</f>
        <v>E</v>
      </c>
      <c r="J4918" s="1">
        <f>VLOOKUP(A4918,'volatile collection data'!$G$6:$I$69,3,FALSE)</f>
        <v>9</v>
      </c>
      <c r="K4918" s="1" t="str">
        <f>VLOOKUP(A4918,'volatile collection data'!$G$6:$N$69,8,FALSE)</f>
        <v>25A</v>
      </c>
      <c r="L4918" s="1">
        <f>VLOOKUP(A4918,'volatile collection data'!$G$6:$J$69,4,FALSE)</f>
        <v>6.18</v>
      </c>
      <c r="M4918" s="1">
        <f>VLOOKUP($A4918,'volatile collection data'!$G$6:$M$69,6,FALSE)</f>
        <v>11</v>
      </c>
      <c r="N4918" s="1">
        <f>VLOOKUP($A4918,'volatile collection data'!$G$6:$M$69,7,FALSE)</f>
        <v>6.18</v>
      </c>
      <c r="O4918" s="1">
        <f>VLOOKUP(A4918,'volatile collection data'!$G$6:$K$69,5,FALSE)</f>
        <v>1</v>
      </c>
      <c r="P4918" s="1" t="str">
        <f t="shared" si="459"/>
        <v>9E</v>
      </c>
      <c r="Q4918">
        <f t="shared" si="457"/>
        <v>3.0735838246763601E-2</v>
      </c>
      <c r="R4918" t="str">
        <f t="shared" si="460"/>
        <v>25A_1-E&amp;6.18%6.18@11</v>
      </c>
      <c r="S4918" t="str">
        <f t="shared" si="461"/>
        <v>9E-25A-VCS-Loc-22</v>
      </c>
      <c r="T4918" t="str">
        <f>IFERROR(IF(VLOOKUP(S4918,Bad!$A:$A,1,FALSE)='RAW2'!S4918,"yes","no"),"no")</f>
        <v>no</v>
      </c>
      <c r="U4918" t="str">
        <f>IFERROR(VLOOKUP(F4918,compounds!$A:$B,2,FALSE),"")</f>
        <v/>
      </c>
      <c r="V4918" t="str">
        <f>VLOOKUP(B4918,'volatile collection data'!$O:$P,2,FALSE)</f>
        <v>02.may.22 25</v>
      </c>
    </row>
    <row r="4919" spans="1:22" x14ac:dyDescent="0.2">
      <c r="A4919" t="s">
        <v>405</v>
      </c>
      <c r="B4919" s="1" t="str">
        <f t="shared" si="458"/>
        <v>9E</v>
      </c>
      <c r="C4919">
        <v>18.510999999999999</v>
      </c>
      <c r="D4919">
        <f t="shared" si="456"/>
        <v>18.510000000000002</v>
      </c>
      <c r="E4919">
        <f>VLOOKUP(D4919,'Peak Combiner'!$A$5:$D$4980,4,FALSE)</f>
        <v>18.510000000000002</v>
      </c>
      <c r="F4919">
        <f>IFERROR(VLOOKUP(D4919,rt_comb!$A:$B,2,FALSE),D4919)</f>
        <v>18.52</v>
      </c>
      <c r="G4919">
        <v>24765214</v>
      </c>
      <c r="H4919">
        <f>SUMIFS($G:$G,$E:$E,18.51,'RAW2'!$A:$A,'RAW2'!A4919)</f>
        <v>24765214</v>
      </c>
      <c r="I4919" s="1" t="str">
        <f>VLOOKUP(A4919,'volatile collection data'!$G$6:$H$69,2,FALSE)</f>
        <v>E</v>
      </c>
      <c r="J4919" s="1">
        <f>VLOOKUP(A4919,'volatile collection data'!$G$6:$I$69,3,FALSE)</f>
        <v>9</v>
      </c>
      <c r="K4919" s="1" t="str">
        <f>VLOOKUP(A4919,'volatile collection data'!$G$6:$N$69,8,FALSE)</f>
        <v>25A</v>
      </c>
      <c r="L4919" s="1">
        <f>VLOOKUP(A4919,'volatile collection data'!$G$6:$J$69,4,FALSE)</f>
        <v>6.18</v>
      </c>
      <c r="M4919" s="1">
        <f>VLOOKUP($A4919,'volatile collection data'!$G$6:$M$69,6,FALSE)</f>
        <v>11</v>
      </c>
      <c r="N4919" s="1">
        <f>VLOOKUP($A4919,'volatile collection data'!$G$6:$M$69,7,FALSE)</f>
        <v>6.18</v>
      </c>
      <c r="O4919" s="1">
        <f>VLOOKUP(A4919,'volatile collection data'!$G$6:$K$69,5,FALSE)</f>
        <v>1</v>
      </c>
      <c r="P4919" s="1" t="str">
        <f t="shared" si="459"/>
        <v>9E</v>
      </c>
      <c r="Q4919">
        <f t="shared" si="457"/>
        <v>0.80906148867313921</v>
      </c>
      <c r="R4919" t="str">
        <f t="shared" si="460"/>
        <v>25A_1-E&amp;6.18%6.18@11</v>
      </c>
      <c r="S4919" t="str">
        <f t="shared" si="461"/>
        <v>9E-25A-VCS-Loc-22</v>
      </c>
      <c r="T4919" t="str">
        <f>IFERROR(IF(VLOOKUP(S4919,Bad!$A:$A,1,FALSE)='RAW2'!S4919,"yes","no"),"no")</f>
        <v>no</v>
      </c>
      <c r="U4919" t="str">
        <f>IFERROR(VLOOKUP(F4919,compounds!$A:$B,2,FALSE),"")</f>
        <v>standard</v>
      </c>
      <c r="V4919" t="str">
        <f>VLOOKUP(B4919,'volatile collection data'!$O:$P,2,FALSE)</f>
        <v>02.may.22 25</v>
      </c>
    </row>
    <row r="4920" spans="1:22" x14ac:dyDescent="0.2">
      <c r="A4920" t="s">
        <v>405</v>
      </c>
      <c r="B4920" s="1" t="str">
        <f t="shared" si="458"/>
        <v>9E</v>
      </c>
      <c r="C4920">
        <v>19.166</v>
      </c>
      <c r="D4920">
        <f t="shared" si="456"/>
        <v>19.170000000000002</v>
      </c>
      <c r="E4920">
        <f>VLOOKUP(D4920,'Peak Combiner'!$A$5:$D$4980,4,FALSE)</f>
        <v>19.170000000000002</v>
      </c>
      <c r="F4920">
        <f>IFERROR(VLOOKUP(D4920,rt_comb!$A:$B,2,FALSE),D4920)</f>
        <v>19.170000000000002</v>
      </c>
      <c r="G4920">
        <v>2041668</v>
      </c>
      <c r="H4920">
        <f>SUMIFS($G:$G,$E:$E,18.51,'RAW2'!$A:$A,'RAW2'!A4920)</f>
        <v>24765214</v>
      </c>
      <c r="I4920" s="1" t="str">
        <f>VLOOKUP(A4920,'volatile collection data'!$G$6:$H$69,2,FALSE)</f>
        <v>E</v>
      </c>
      <c r="J4920" s="1">
        <f>VLOOKUP(A4920,'volatile collection data'!$G$6:$I$69,3,FALSE)</f>
        <v>9</v>
      </c>
      <c r="K4920" s="1" t="str">
        <f>VLOOKUP(A4920,'volatile collection data'!$G$6:$N$69,8,FALSE)</f>
        <v>25A</v>
      </c>
      <c r="L4920" s="1">
        <f>VLOOKUP(A4920,'volatile collection data'!$G$6:$J$69,4,FALSE)</f>
        <v>6.18</v>
      </c>
      <c r="M4920" s="1">
        <f>VLOOKUP($A4920,'volatile collection data'!$G$6:$M$69,6,FALSE)</f>
        <v>11</v>
      </c>
      <c r="N4920" s="1">
        <f>VLOOKUP($A4920,'volatile collection data'!$G$6:$M$69,7,FALSE)</f>
        <v>6.18</v>
      </c>
      <c r="O4920" s="1">
        <f>VLOOKUP(A4920,'volatile collection data'!$G$6:$K$69,5,FALSE)</f>
        <v>1</v>
      </c>
      <c r="P4920" s="1" t="str">
        <f t="shared" si="459"/>
        <v>9E</v>
      </c>
      <c r="Q4920">
        <f t="shared" si="457"/>
        <v>6.6699805277528015E-2</v>
      </c>
      <c r="R4920" t="str">
        <f t="shared" si="460"/>
        <v>25A_1-E&amp;6.18%6.18@11</v>
      </c>
      <c r="S4920" t="str">
        <f t="shared" si="461"/>
        <v>9E-25A-VCS-Loc-22</v>
      </c>
      <c r="T4920" t="str">
        <f>IFERROR(IF(VLOOKUP(S4920,Bad!$A:$A,1,FALSE)='RAW2'!S4920,"yes","no"),"no")</f>
        <v>no</v>
      </c>
      <c r="U4920" t="str">
        <f>IFERROR(VLOOKUP(F4920,compounds!$A:$B,2,FALSE),"")</f>
        <v/>
      </c>
      <c r="V4920" t="str">
        <f>VLOOKUP(B4920,'volatile collection data'!$O:$P,2,FALSE)</f>
        <v>02.may.22 25</v>
      </c>
    </row>
    <row r="4921" spans="1:22" x14ac:dyDescent="0.2">
      <c r="A4921" t="s">
        <v>405</v>
      </c>
      <c r="B4921" s="1" t="str">
        <f t="shared" si="458"/>
        <v>9E</v>
      </c>
      <c r="C4921">
        <v>19.297999999999998</v>
      </c>
      <c r="D4921">
        <f t="shared" si="456"/>
        <v>19.3</v>
      </c>
      <c r="E4921">
        <f>VLOOKUP(D4921,'Peak Combiner'!$A$5:$D$4980,4,FALSE)</f>
        <v>19.3</v>
      </c>
      <c r="F4921">
        <f>IFERROR(VLOOKUP(D4921,rt_comb!$A:$B,2,FALSE),D4921)</f>
        <v>19.3</v>
      </c>
      <c r="G4921">
        <v>1514195</v>
      </c>
      <c r="H4921">
        <f>SUMIFS($G:$G,$E:$E,18.51,'RAW2'!$A:$A,'RAW2'!A4921)</f>
        <v>24765214</v>
      </c>
      <c r="I4921" s="1" t="str">
        <f>VLOOKUP(A4921,'volatile collection data'!$G$6:$H$69,2,FALSE)</f>
        <v>E</v>
      </c>
      <c r="J4921" s="1">
        <f>VLOOKUP(A4921,'volatile collection data'!$G$6:$I$69,3,FALSE)</f>
        <v>9</v>
      </c>
      <c r="K4921" s="1" t="str">
        <f>VLOOKUP(A4921,'volatile collection data'!$G$6:$N$69,8,FALSE)</f>
        <v>25A</v>
      </c>
      <c r="L4921" s="1">
        <f>VLOOKUP(A4921,'volatile collection data'!$G$6:$J$69,4,FALSE)</f>
        <v>6.18</v>
      </c>
      <c r="M4921" s="1">
        <f>VLOOKUP($A4921,'volatile collection data'!$G$6:$M$69,6,FALSE)</f>
        <v>11</v>
      </c>
      <c r="N4921" s="1">
        <f>VLOOKUP($A4921,'volatile collection data'!$G$6:$M$69,7,FALSE)</f>
        <v>6.18</v>
      </c>
      <c r="O4921" s="1">
        <f>VLOOKUP(A4921,'volatile collection data'!$G$6:$K$69,5,FALSE)</f>
        <v>1</v>
      </c>
      <c r="P4921" s="1" t="str">
        <f t="shared" si="459"/>
        <v>9E</v>
      </c>
      <c r="Q4921">
        <f t="shared" si="457"/>
        <v>4.9467646871188924E-2</v>
      </c>
      <c r="R4921" t="str">
        <f t="shared" si="460"/>
        <v>25A_1-E&amp;6.18%6.18@11</v>
      </c>
      <c r="S4921" t="str">
        <f t="shared" si="461"/>
        <v>9E-25A-VCS-Loc-22</v>
      </c>
      <c r="T4921" t="str">
        <f>IFERROR(IF(VLOOKUP(S4921,Bad!$A:$A,1,FALSE)='RAW2'!S4921,"yes","no"),"no")</f>
        <v>no</v>
      </c>
      <c r="U4921" t="str">
        <f>IFERROR(VLOOKUP(F4921,compounds!$A:$B,2,FALSE),"")</f>
        <v/>
      </c>
      <c r="V4921" t="str">
        <f>VLOOKUP(B4921,'volatile collection data'!$O:$P,2,FALSE)</f>
        <v>02.may.22 25</v>
      </c>
    </row>
    <row r="4922" spans="1:22" x14ac:dyDescent="0.2">
      <c r="A4922" t="s">
        <v>405</v>
      </c>
      <c r="B4922" s="1" t="str">
        <f t="shared" si="458"/>
        <v>9E</v>
      </c>
      <c r="C4922">
        <v>19.550999999999998</v>
      </c>
      <c r="D4922">
        <f t="shared" si="456"/>
        <v>19.55</v>
      </c>
      <c r="E4922">
        <f>VLOOKUP(D4922,'Peak Combiner'!$A$5:$D$4980,4,FALSE)</f>
        <v>19.55</v>
      </c>
      <c r="F4922">
        <f>IFERROR(VLOOKUP(D4922,rt_comb!$A:$B,2,FALSE),D4922)</f>
        <v>19.55</v>
      </c>
      <c r="G4922">
        <v>14385947</v>
      </c>
      <c r="H4922">
        <f>SUMIFS($G:$G,$E:$E,18.51,'RAW2'!$A:$A,'RAW2'!A4922)</f>
        <v>24765214</v>
      </c>
      <c r="I4922" s="1" t="str">
        <f>VLOOKUP(A4922,'volatile collection data'!$G$6:$H$69,2,FALSE)</f>
        <v>E</v>
      </c>
      <c r="J4922" s="1">
        <f>VLOOKUP(A4922,'volatile collection data'!$G$6:$I$69,3,FALSE)</f>
        <v>9</v>
      </c>
      <c r="K4922" s="1" t="str">
        <f>VLOOKUP(A4922,'volatile collection data'!$G$6:$N$69,8,FALSE)</f>
        <v>25A</v>
      </c>
      <c r="L4922" s="1">
        <f>VLOOKUP(A4922,'volatile collection data'!$G$6:$J$69,4,FALSE)</f>
        <v>6.18</v>
      </c>
      <c r="M4922" s="1">
        <f>VLOOKUP($A4922,'volatile collection data'!$G$6:$M$69,6,FALSE)</f>
        <v>11</v>
      </c>
      <c r="N4922" s="1">
        <f>VLOOKUP($A4922,'volatile collection data'!$G$6:$M$69,7,FALSE)</f>
        <v>6.18</v>
      </c>
      <c r="O4922" s="1">
        <f>VLOOKUP(A4922,'volatile collection data'!$G$6:$K$69,5,FALSE)</f>
        <v>1</v>
      </c>
      <c r="P4922" s="1" t="str">
        <f t="shared" si="459"/>
        <v>9E</v>
      </c>
      <c r="Q4922">
        <f t="shared" si="457"/>
        <v>0.46997840179345435</v>
      </c>
      <c r="R4922" t="str">
        <f t="shared" si="460"/>
        <v>25A_1-E&amp;6.18%6.18@11</v>
      </c>
      <c r="S4922" t="str">
        <f t="shared" si="461"/>
        <v>9E-25A-VCS-Loc-22</v>
      </c>
      <c r="T4922" t="str">
        <f>IFERROR(IF(VLOOKUP(S4922,Bad!$A:$A,1,FALSE)='RAW2'!S4922,"yes","no"),"no")</f>
        <v>no</v>
      </c>
      <c r="U4922" t="str">
        <f>IFERROR(VLOOKUP(F4922,compounds!$A:$B,2,FALSE),"")</f>
        <v/>
      </c>
      <c r="V4922" t="str">
        <f>VLOOKUP(B4922,'volatile collection data'!$O:$P,2,FALSE)</f>
        <v>02.may.22 25</v>
      </c>
    </row>
    <row r="4923" spans="1:22" x14ac:dyDescent="0.2">
      <c r="A4923" t="s">
        <v>405</v>
      </c>
      <c r="B4923" s="1" t="str">
        <f t="shared" si="458"/>
        <v>9E</v>
      </c>
      <c r="C4923">
        <v>21.079000000000001</v>
      </c>
      <c r="D4923">
        <f t="shared" si="456"/>
        <v>21.08</v>
      </c>
      <c r="E4923">
        <f>VLOOKUP(D4923,'Peak Combiner'!$A$5:$D$4980,4,FALSE)</f>
        <v>21.07</v>
      </c>
      <c r="F4923">
        <f>IFERROR(VLOOKUP(D4923,rt_comb!$A:$B,2,FALSE),D4923)</f>
        <v>21.08</v>
      </c>
      <c r="G4923">
        <v>3491118</v>
      </c>
      <c r="H4923">
        <f>SUMIFS($G:$G,$E:$E,18.51,'RAW2'!$A:$A,'RAW2'!A4923)</f>
        <v>24765214</v>
      </c>
      <c r="I4923" s="1" t="str">
        <f>VLOOKUP(A4923,'volatile collection data'!$G$6:$H$69,2,FALSE)</f>
        <v>E</v>
      </c>
      <c r="J4923" s="1">
        <f>VLOOKUP(A4923,'volatile collection data'!$G$6:$I$69,3,FALSE)</f>
        <v>9</v>
      </c>
      <c r="K4923" s="1" t="str">
        <f>VLOOKUP(A4923,'volatile collection data'!$G$6:$N$69,8,FALSE)</f>
        <v>25A</v>
      </c>
      <c r="L4923" s="1">
        <f>VLOOKUP(A4923,'volatile collection data'!$G$6:$J$69,4,FALSE)</f>
        <v>6.18</v>
      </c>
      <c r="M4923" s="1">
        <f>VLOOKUP($A4923,'volatile collection data'!$G$6:$M$69,6,FALSE)</f>
        <v>11</v>
      </c>
      <c r="N4923" s="1">
        <f>VLOOKUP($A4923,'volatile collection data'!$G$6:$M$69,7,FALSE)</f>
        <v>6.18</v>
      </c>
      <c r="O4923" s="1">
        <f>VLOOKUP(A4923,'volatile collection data'!$G$6:$K$69,5,FALSE)</f>
        <v>1</v>
      </c>
      <c r="P4923" s="1" t="str">
        <f t="shared" si="459"/>
        <v>9E</v>
      </c>
      <c r="Q4923">
        <f t="shared" si="457"/>
        <v>0.11405228019485687</v>
      </c>
      <c r="R4923" t="str">
        <f t="shared" si="460"/>
        <v>25A_1-E&amp;6.18%6.18@11</v>
      </c>
      <c r="S4923" t="str">
        <f t="shared" si="461"/>
        <v>9E-25A-VCS-Loc-22</v>
      </c>
      <c r="T4923" t="str">
        <f>IFERROR(IF(VLOOKUP(S4923,Bad!$A:$A,1,FALSE)='RAW2'!S4923,"yes","no"),"no")</f>
        <v>no</v>
      </c>
      <c r="U4923" t="str">
        <f>IFERROR(VLOOKUP(F4923,compounds!$A:$B,2,FALSE),"")</f>
        <v/>
      </c>
      <c r="V4923" t="str">
        <f>VLOOKUP(B4923,'volatile collection data'!$O:$P,2,FALSE)</f>
        <v>02.may.22 25</v>
      </c>
    </row>
    <row r="4924" spans="1:22" x14ac:dyDescent="0.2">
      <c r="A4924" t="s">
        <v>405</v>
      </c>
      <c r="B4924" s="1" t="str">
        <f t="shared" si="458"/>
        <v>9E</v>
      </c>
      <c r="C4924">
        <v>21.274999999999999</v>
      </c>
      <c r="D4924">
        <f t="shared" si="456"/>
        <v>21.28</v>
      </c>
      <c r="E4924">
        <f>VLOOKUP(D4924,'Peak Combiner'!$A$5:$D$4980,4,FALSE)</f>
        <v>21.28</v>
      </c>
      <c r="F4924">
        <f>IFERROR(VLOOKUP(D4924,rt_comb!$A:$B,2,FALSE),D4924)</f>
        <v>21.28</v>
      </c>
      <c r="G4924">
        <v>10616400</v>
      </c>
      <c r="H4924">
        <f>SUMIFS($G:$G,$E:$E,18.51,'RAW2'!$A:$A,'RAW2'!A4924)</f>
        <v>24765214</v>
      </c>
      <c r="I4924" s="1" t="str">
        <f>VLOOKUP(A4924,'volatile collection data'!$G$6:$H$69,2,FALSE)</f>
        <v>E</v>
      </c>
      <c r="J4924" s="1">
        <f>VLOOKUP(A4924,'volatile collection data'!$G$6:$I$69,3,FALSE)</f>
        <v>9</v>
      </c>
      <c r="K4924" s="1" t="str">
        <f>VLOOKUP(A4924,'volatile collection data'!$G$6:$N$69,8,FALSE)</f>
        <v>25A</v>
      </c>
      <c r="L4924" s="1">
        <f>VLOOKUP(A4924,'volatile collection data'!$G$6:$J$69,4,FALSE)</f>
        <v>6.18</v>
      </c>
      <c r="M4924" s="1">
        <f>VLOOKUP($A4924,'volatile collection data'!$G$6:$M$69,6,FALSE)</f>
        <v>11</v>
      </c>
      <c r="N4924" s="1">
        <f>VLOOKUP($A4924,'volatile collection data'!$G$6:$M$69,7,FALSE)</f>
        <v>6.18</v>
      </c>
      <c r="O4924" s="1">
        <f>VLOOKUP(A4924,'volatile collection data'!$G$6:$K$69,5,FALSE)</f>
        <v>1</v>
      </c>
      <c r="P4924" s="1" t="str">
        <f t="shared" si="459"/>
        <v>9E</v>
      </c>
      <c r="Q4924">
        <f t="shared" si="457"/>
        <v>0.34683004913058757</v>
      </c>
      <c r="R4924" t="str">
        <f t="shared" si="460"/>
        <v>25A_1-E&amp;6.18%6.18@11</v>
      </c>
      <c r="S4924" t="str">
        <f t="shared" si="461"/>
        <v>9E-25A-VCS-Loc-22</v>
      </c>
      <c r="T4924" t="str">
        <f>IFERROR(IF(VLOOKUP(S4924,Bad!$A:$A,1,FALSE)='RAW2'!S4924,"yes","no"),"no")</f>
        <v>no</v>
      </c>
      <c r="U4924" t="str">
        <f>IFERROR(VLOOKUP(F4924,compounds!$A:$B,2,FALSE),"")</f>
        <v/>
      </c>
      <c r="V4924" t="str">
        <f>VLOOKUP(B4924,'volatile collection data'!$O:$P,2,FALSE)</f>
        <v>02.may.22 25</v>
      </c>
    </row>
    <row r="4925" spans="1:22" x14ac:dyDescent="0.2">
      <c r="A4925" t="s">
        <v>405</v>
      </c>
      <c r="B4925" s="1" t="str">
        <f t="shared" si="458"/>
        <v>9E</v>
      </c>
      <c r="C4925">
        <v>21.776</v>
      </c>
      <c r="D4925">
        <f t="shared" si="456"/>
        <v>21.78</v>
      </c>
      <c r="E4925">
        <f>VLOOKUP(D4925,'Peak Combiner'!$A$5:$D$4980,4,FALSE)</f>
        <v>21.78</v>
      </c>
      <c r="F4925">
        <f>IFERROR(VLOOKUP(D4925,rt_comb!$A:$B,2,FALSE),D4925)</f>
        <v>21.78</v>
      </c>
      <c r="G4925">
        <v>1261299</v>
      </c>
      <c r="H4925">
        <f>SUMIFS($G:$G,$E:$E,18.51,'RAW2'!$A:$A,'RAW2'!A4925)</f>
        <v>24765214</v>
      </c>
      <c r="I4925" s="1" t="str">
        <f>VLOOKUP(A4925,'volatile collection data'!$G$6:$H$69,2,FALSE)</f>
        <v>E</v>
      </c>
      <c r="J4925" s="1">
        <f>VLOOKUP(A4925,'volatile collection data'!$G$6:$I$69,3,FALSE)</f>
        <v>9</v>
      </c>
      <c r="K4925" s="1" t="str">
        <f>VLOOKUP(A4925,'volatile collection data'!$G$6:$N$69,8,FALSE)</f>
        <v>25A</v>
      </c>
      <c r="L4925" s="1">
        <f>VLOOKUP(A4925,'volatile collection data'!$G$6:$J$69,4,FALSE)</f>
        <v>6.18</v>
      </c>
      <c r="M4925" s="1">
        <f>VLOOKUP($A4925,'volatile collection data'!$G$6:$M$69,6,FALSE)</f>
        <v>11</v>
      </c>
      <c r="N4925" s="1">
        <f>VLOOKUP($A4925,'volatile collection data'!$G$6:$M$69,7,FALSE)</f>
        <v>6.18</v>
      </c>
      <c r="O4925" s="1">
        <f>VLOOKUP(A4925,'volatile collection data'!$G$6:$K$69,5,FALSE)</f>
        <v>1</v>
      </c>
      <c r="P4925" s="1" t="str">
        <f t="shared" si="459"/>
        <v>9E</v>
      </c>
      <c r="Q4925">
        <f t="shared" si="457"/>
        <v>4.1205718900791326E-2</v>
      </c>
      <c r="R4925" t="str">
        <f t="shared" si="460"/>
        <v>25A_1-E&amp;6.18%6.18@11</v>
      </c>
      <c r="S4925" t="str">
        <f t="shared" si="461"/>
        <v>9E-25A-VCS-Loc-22</v>
      </c>
      <c r="T4925" t="str">
        <f>IFERROR(IF(VLOOKUP(S4925,Bad!$A:$A,1,FALSE)='RAW2'!S4925,"yes","no"),"no")</f>
        <v>no</v>
      </c>
      <c r="U4925" t="str">
        <f>IFERROR(VLOOKUP(F4925,compounds!$A:$B,2,FALSE),"")</f>
        <v/>
      </c>
      <c r="V4925" t="str">
        <f>VLOOKUP(B4925,'volatile collection data'!$O:$P,2,FALSE)</f>
        <v>02.may.22 25</v>
      </c>
    </row>
    <row r="4926" spans="1:22" x14ac:dyDescent="0.2">
      <c r="A4926" t="s">
        <v>405</v>
      </c>
      <c r="B4926" s="1" t="str">
        <f t="shared" si="458"/>
        <v>9E</v>
      </c>
      <c r="C4926">
        <v>22.361000000000001</v>
      </c>
      <c r="D4926">
        <f t="shared" ref="D4926:D4972" si="462">ROUND(C4926,2)</f>
        <v>22.36</v>
      </c>
      <c r="E4926">
        <f>VLOOKUP(D4926,'Peak Combiner'!$A$5:$D$4980,4,FALSE)</f>
        <v>22.36</v>
      </c>
      <c r="F4926">
        <f>IFERROR(VLOOKUP(D4926,rt_comb!$A:$B,2,FALSE),D4926)</f>
        <v>22.36</v>
      </c>
      <c r="G4926">
        <v>1536607</v>
      </c>
      <c r="H4926">
        <f>SUMIFS($G:$G,$E:$E,18.51,'RAW2'!$A:$A,'RAW2'!A4926)</f>
        <v>24765214</v>
      </c>
      <c r="I4926" s="1" t="str">
        <f>VLOOKUP(A4926,'volatile collection data'!$G$6:$H$69,2,FALSE)</f>
        <v>E</v>
      </c>
      <c r="J4926" s="1">
        <f>VLOOKUP(A4926,'volatile collection data'!$G$6:$I$69,3,FALSE)</f>
        <v>9</v>
      </c>
      <c r="K4926" s="1" t="str">
        <f>VLOOKUP(A4926,'volatile collection data'!$G$6:$N$69,8,FALSE)</f>
        <v>25A</v>
      </c>
      <c r="L4926" s="1">
        <f>VLOOKUP(A4926,'volatile collection data'!$G$6:$J$69,4,FALSE)</f>
        <v>6.18</v>
      </c>
      <c r="M4926" s="1">
        <f>VLOOKUP($A4926,'volatile collection data'!$G$6:$M$69,6,FALSE)</f>
        <v>11</v>
      </c>
      <c r="N4926" s="1">
        <f>VLOOKUP($A4926,'volatile collection data'!$G$6:$M$69,7,FALSE)</f>
        <v>6.18</v>
      </c>
      <c r="O4926" s="1">
        <f>VLOOKUP(A4926,'volatile collection data'!$G$6:$K$69,5,FALSE)</f>
        <v>1</v>
      </c>
      <c r="P4926" s="1" t="str">
        <f t="shared" si="459"/>
        <v>9E</v>
      </c>
      <c r="Q4926">
        <f t="shared" ref="Q4926:Q4972" si="463">IFERROR((30/H4926*G4926)/L4926/6,0)</f>
        <v>5.0199830573867295E-2</v>
      </c>
      <c r="R4926" t="str">
        <f t="shared" si="460"/>
        <v>25A_1-E&amp;6.18%6.18@11</v>
      </c>
      <c r="S4926" t="str">
        <f t="shared" si="461"/>
        <v>9E-25A-VCS-Loc-22</v>
      </c>
      <c r="T4926" t="str">
        <f>IFERROR(IF(VLOOKUP(S4926,Bad!$A:$A,1,FALSE)='RAW2'!S4926,"yes","no"),"no")</f>
        <v>no</v>
      </c>
      <c r="U4926" t="str">
        <f>IFERROR(VLOOKUP(F4926,compounds!$A:$B,2,FALSE),"")</f>
        <v/>
      </c>
      <c r="V4926" t="str">
        <f>VLOOKUP(B4926,'volatile collection data'!$O:$P,2,FALSE)</f>
        <v>02.may.22 25</v>
      </c>
    </row>
    <row r="4927" spans="1:22" x14ac:dyDescent="0.2">
      <c r="A4927" t="s">
        <v>405</v>
      </c>
      <c r="B4927" s="1" t="str">
        <f t="shared" si="458"/>
        <v>9E</v>
      </c>
      <c r="C4927">
        <v>22.864000000000001</v>
      </c>
      <c r="D4927">
        <f t="shared" si="462"/>
        <v>22.86</v>
      </c>
      <c r="E4927">
        <f>VLOOKUP(D4927,'Peak Combiner'!$A$5:$D$4980,4,FALSE)</f>
        <v>22.86</v>
      </c>
      <c r="F4927">
        <f>IFERROR(VLOOKUP(D4927,rt_comb!$A:$B,2,FALSE),D4927)</f>
        <v>22.86</v>
      </c>
      <c r="G4927">
        <v>1152606</v>
      </c>
      <c r="H4927">
        <f>SUMIFS($G:$G,$E:$E,18.51,'RAW2'!$A:$A,'RAW2'!A4927)</f>
        <v>24765214</v>
      </c>
      <c r="I4927" s="1" t="str">
        <f>VLOOKUP(A4927,'volatile collection data'!$G$6:$H$69,2,FALSE)</f>
        <v>E</v>
      </c>
      <c r="J4927" s="1">
        <f>VLOOKUP(A4927,'volatile collection data'!$G$6:$I$69,3,FALSE)</f>
        <v>9</v>
      </c>
      <c r="K4927" s="1" t="str">
        <f>VLOOKUP(A4927,'volatile collection data'!$G$6:$N$69,8,FALSE)</f>
        <v>25A</v>
      </c>
      <c r="L4927" s="1">
        <f>VLOOKUP(A4927,'volatile collection data'!$G$6:$J$69,4,FALSE)</f>
        <v>6.18</v>
      </c>
      <c r="M4927" s="1">
        <f>VLOOKUP($A4927,'volatile collection data'!$G$6:$M$69,6,FALSE)</f>
        <v>11</v>
      </c>
      <c r="N4927" s="1">
        <f>VLOOKUP($A4927,'volatile collection data'!$G$6:$M$69,7,FALSE)</f>
        <v>6.18</v>
      </c>
      <c r="O4927" s="1">
        <f>VLOOKUP(A4927,'volatile collection data'!$G$6:$K$69,5,FALSE)</f>
        <v>1</v>
      </c>
      <c r="P4927" s="1" t="str">
        <f t="shared" si="459"/>
        <v>9E</v>
      </c>
      <c r="Q4927">
        <f t="shared" si="463"/>
        <v>3.7654797823010629E-2</v>
      </c>
      <c r="R4927" t="str">
        <f t="shared" si="460"/>
        <v>25A_1-E&amp;6.18%6.18@11</v>
      </c>
      <c r="S4927" t="str">
        <f t="shared" si="461"/>
        <v>9E-25A-VCS-Loc-22</v>
      </c>
      <c r="T4927" t="str">
        <f>IFERROR(IF(VLOOKUP(S4927,Bad!$A:$A,1,FALSE)='RAW2'!S4927,"yes","no"),"no")</f>
        <v>no</v>
      </c>
      <c r="U4927" t="str">
        <f>IFERROR(VLOOKUP(F4927,compounds!$A:$B,2,FALSE),"")</f>
        <v/>
      </c>
      <c r="V4927" t="str">
        <f>VLOOKUP(B4927,'volatile collection data'!$O:$P,2,FALSE)</f>
        <v>02.may.22 25</v>
      </c>
    </row>
    <row r="4928" spans="1:22" x14ac:dyDescent="0.2">
      <c r="A4928" t="s">
        <v>405</v>
      </c>
      <c r="B4928" s="1" t="str">
        <f t="shared" si="458"/>
        <v>9E</v>
      </c>
      <c r="C4928">
        <v>23.242999999999999</v>
      </c>
      <c r="D4928">
        <f t="shared" si="462"/>
        <v>23.24</v>
      </c>
      <c r="E4928">
        <f>VLOOKUP(D4928,'Peak Combiner'!$A$5:$D$4980,4,FALSE)</f>
        <v>23.24</v>
      </c>
      <c r="F4928">
        <f>IFERROR(VLOOKUP(D4928,rt_comb!$A:$B,2,FALSE),D4928)</f>
        <v>23.24</v>
      </c>
      <c r="G4928">
        <v>2763191</v>
      </c>
      <c r="H4928">
        <f>SUMIFS($G:$G,$E:$E,18.51,'RAW2'!$A:$A,'RAW2'!A4928)</f>
        <v>24765214</v>
      </c>
      <c r="I4928" s="1" t="str">
        <f>VLOOKUP(A4928,'volatile collection data'!$G$6:$H$69,2,FALSE)</f>
        <v>E</v>
      </c>
      <c r="J4928" s="1">
        <f>VLOOKUP(A4928,'volatile collection data'!$G$6:$I$69,3,FALSE)</f>
        <v>9</v>
      </c>
      <c r="K4928" s="1" t="str">
        <f>VLOOKUP(A4928,'volatile collection data'!$G$6:$N$69,8,FALSE)</f>
        <v>25A</v>
      </c>
      <c r="L4928" s="1">
        <f>VLOOKUP(A4928,'volatile collection data'!$G$6:$J$69,4,FALSE)</f>
        <v>6.18</v>
      </c>
      <c r="M4928" s="1">
        <f>VLOOKUP($A4928,'volatile collection data'!$G$6:$M$69,6,FALSE)</f>
        <v>11</v>
      </c>
      <c r="N4928" s="1">
        <f>VLOOKUP($A4928,'volatile collection data'!$G$6:$M$69,7,FALSE)</f>
        <v>6.18</v>
      </c>
      <c r="O4928" s="1">
        <f>VLOOKUP(A4928,'volatile collection data'!$G$6:$K$69,5,FALSE)</f>
        <v>1</v>
      </c>
      <c r="P4928" s="1" t="str">
        <f t="shared" si="459"/>
        <v>9E</v>
      </c>
      <c r="Q4928">
        <f t="shared" si="463"/>
        <v>9.0271435730303815E-2</v>
      </c>
      <c r="R4928" t="str">
        <f t="shared" si="460"/>
        <v>25A_1-E&amp;6.18%6.18@11</v>
      </c>
      <c r="S4928" t="str">
        <f t="shared" si="461"/>
        <v>9E-25A-VCS-Loc-22</v>
      </c>
      <c r="T4928" t="str">
        <f>IFERROR(IF(VLOOKUP(S4928,Bad!$A:$A,1,FALSE)='RAW2'!S4928,"yes","no"),"no")</f>
        <v>no</v>
      </c>
      <c r="U4928" t="str">
        <f>IFERROR(VLOOKUP(F4928,compounds!$A:$B,2,FALSE),"")</f>
        <v/>
      </c>
      <c r="V4928" t="str">
        <f>VLOOKUP(B4928,'volatile collection data'!$O:$P,2,FALSE)</f>
        <v>02.may.22 25</v>
      </c>
    </row>
    <row r="4929" spans="1:22" x14ac:dyDescent="0.2">
      <c r="A4929" t="s">
        <v>405</v>
      </c>
      <c r="B4929" s="1" t="str">
        <f t="shared" si="458"/>
        <v>9E</v>
      </c>
      <c r="C4929">
        <v>23.326000000000001</v>
      </c>
      <c r="D4929">
        <f t="shared" si="462"/>
        <v>23.33</v>
      </c>
      <c r="E4929">
        <f>VLOOKUP(D4929,'Peak Combiner'!$A$5:$D$4980,4,FALSE)</f>
        <v>23.32</v>
      </c>
      <c r="F4929">
        <f>IFERROR(VLOOKUP(D4929,rt_comb!$A:$B,2,FALSE),D4929)</f>
        <v>23.33</v>
      </c>
      <c r="G4929">
        <v>2180624</v>
      </c>
      <c r="H4929">
        <f>SUMIFS($G:$G,$E:$E,18.51,'RAW2'!$A:$A,'RAW2'!A4929)</f>
        <v>24765214</v>
      </c>
      <c r="I4929" s="1" t="str">
        <f>VLOOKUP(A4929,'volatile collection data'!$G$6:$H$69,2,FALSE)</f>
        <v>E</v>
      </c>
      <c r="J4929" s="1">
        <f>VLOOKUP(A4929,'volatile collection data'!$G$6:$I$69,3,FALSE)</f>
        <v>9</v>
      </c>
      <c r="K4929" s="1" t="str">
        <f>VLOOKUP(A4929,'volatile collection data'!$G$6:$N$69,8,FALSE)</f>
        <v>25A</v>
      </c>
      <c r="L4929" s="1">
        <f>VLOOKUP(A4929,'volatile collection data'!$G$6:$J$69,4,FALSE)</f>
        <v>6.18</v>
      </c>
      <c r="M4929" s="1">
        <f>VLOOKUP($A4929,'volatile collection data'!$G$6:$M$69,6,FALSE)</f>
        <v>11</v>
      </c>
      <c r="N4929" s="1">
        <f>VLOOKUP($A4929,'volatile collection data'!$G$6:$M$69,7,FALSE)</f>
        <v>6.18</v>
      </c>
      <c r="O4929" s="1">
        <f>VLOOKUP(A4929,'volatile collection data'!$G$6:$K$69,5,FALSE)</f>
        <v>1</v>
      </c>
      <c r="P4929" s="1" t="str">
        <f t="shared" si="459"/>
        <v>9E</v>
      </c>
      <c r="Q4929">
        <f t="shared" si="463"/>
        <v>7.123939650496762E-2</v>
      </c>
      <c r="R4929" t="str">
        <f t="shared" si="460"/>
        <v>25A_1-E&amp;6.18%6.18@11</v>
      </c>
      <c r="S4929" t="str">
        <f t="shared" si="461"/>
        <v>9E-25A-VCS-Loc-22</v>
      </c>
      <c r="T4929" t="str">
        <f>IFERROR(IF(VLOOKUP(S4929,Bad!$A:$A,1,FALSE)='RAW2'!S4929,"yes","no"),"no")</f>
        <v>no</v>
      </c>
      <c r="U4929" t="str">
        <f>IFERROR(VLOOKUP(F4929,compounds!$A:$B,2,FALSE),"")</f>
        <v/>
      </c>
      <c r="V4929" t="str">
        <f>VLOOKUP(B4929,'volatile collection data'!$O:$P,2,FALSE)</f>
        <v>02.may.22 25</v>
      </c>
    </row>
    <row r="4930" spans="1:22" x14ac:dyDescent="0.2">
      <c r="A4930" t="s">
        <v>405</v>
      </c>
      <c r="B4930" s="1" t="str">
        <f t="shared" si="458"/>
        <v>9E</v>
      </c>
      <c r="C4930">
        <v>23.54</v>
      </c>
      <c r="D4930">
        <f t="shared" si="462"/>
        <v>23.54</v>
      </c>
      <c r="E4930">
        <f>VLOOKUP(D4930,'Peak Combiner'!$A$5:$D$4980,4,FALSE)</f>
        <v>23.54</v>
      </c>
      <c r="F4930">
        <f>IFERROR(VLOOKUP(D4930,rt_comb!$A:$B,2,FALSE),D4930)</f>
        <v>23.54</v>
      </c>
      <c r="G4930">
        <v>4981035</v>
      </c>
      <c r="H4930">
        <f>SUMIFS($G:$G,$E:$E,18.51,'RAW2'!$A:$A,'RAW2'!A4930)</f>
        <v>24765214</v>
      </c>
      <c r="I4930" s="1" t="str">
        <f>VLOOKUP(A4930,'volatile collection data'!$G$6:$H$69,2,FALSE)</f>
        <v>E</v>
      </c>
      <c r="J4930" s="1">
        <f>VLOOKUP(A4930,'volatile collection data'!$G$6:$I$69,3,FALSE)</f>
        <v>9</v>
      </c>
      <c r="K4930" s="1" t="str">
        <f>VLOOKUP(A4930,'volatile collection data'!$G$6:$N$69,8,FALSE)</f>
        <v>25A</v>
      </c>
      <c r="L4930" s="1">
        <f>VLOOKUP(A4930,'volatile collection data'!$G$6:$J$69,4,FALSE)</f>
        <v>6.18</v>
      </c>
      <c r="M4930" s="1">
        <f>VLOOKUP($A4930,'volatile collection data'!$G$6:$M$69,6,FALSE)</f>
        <v>11</v>
      </c>
      <c r="N4930" s="1">
        <f>VLOOKUP($A4930,'volatile collection data'!$G$6:$M$69,7,FALSE)</f>
        <v>6.18</v>
      </c>
      <c r="O4930" s="1">
        <f>VLOOKUP(A4930,'volatile collection data'!$G$6:$K$69,5,FALSE)</f>
        <v>1</v>
      </c>
      <c r="P4930" s="1" t="str">
        <f t="shared" si="459"/>
        <v>9E</v>
      </c>
      <c r="Q4930">
        <f t="shared" si="463"/>
        <v>0.16272678250359596</v>
      </c>
      <c r="R4930" t="str">
        <f t="shared" si="460"/>
        <v>25A_1-E&amp;6.18%6.18@11</v>
      </c>
      <c r="S4930" t="str">
        <f t="shared" si="461"/>
        <v>9E-25A-VCS-Loc-22</v>
      </c>
      <c r="T4930" t="str">
        <f>IFERROR(IF(VLOOKUP(S4930,Bad!$A:$A,1,FALSE)='RAW2'!S4930,"yes","no"),"no")</f>
        <v>no</v>
      </c>
      <c r="U4930" t="str">
        <f>IFERROR(VLOOKUP(F4930,compounds!$A:$B,2,FALSE),"")</f>
        <v/>
      </c>
      <c r="V4930" t="str">
        <f>VLOOKUP(B4930,'volatile collection data'!$O:$P,2,FALSE)</f>
        <v>02.may.22 25</v>
      </c>
    </row>
    <row r="4931" spans="1:22" x14ac:dyDescent="0.2">
      <c r="A4931" t="s">
        <v>405</v>
      </c>
      <c r="B4931" s="1" t="str">
        <f t="shared" ref="B4931:B4972" si="464">LEFT(A4931,FIND("-",A4931)-1)</f>
        <v>9E</v>
      </c>
      <c r="C4931">
        <v>23.667000000000002</v>
      </c>
      <c r="D4931">
        <f t="shared" si="462"/>
        <v>23.67</v>
      </c>
      <c r="E4931">
        <f>VLOOKUP(D4931,'Peak Combiner'!$A$5:$D$4980,4,FALSE)</f>
        <v>23.67</v>
      </c>
      <c r="F4931">
        <f>IFERROR(VLOOKUP(D4931,rt_comb!$A:$B,2,FALSE),D4931)</f>
        <v>23.67</v>
      </c>
      <c r="G4931">
        <v>1405475</v>
      </c>
      <c r="H4931">
        <f>SUMIFS($G:$G,$E:$E,18.51,'RAW2'!$A:$A,'RAW2'!A4931)</f>
        <v>24765214</v>
      </c>
      <c r="I4931" s="1" t="str">
        <f>VLOOKUP(A4931,'volatile collection data'!$G$6:$H$69,2,FALSE)</f>
        <v>E</v>
      </c>
      <c r="J4931" s="1">
        <f>VLOOKUP(A4931,'volatile collection data'!$G$6:$I$69,3,FALSE)</f>
        <v>9</v>
      </c>
      <c r="K4931" s="1" t="str">
        <f>VLOOKUP(A4931,'volatile collection data'!$G$6:$N$69,8,FALSE)</f>
        <v>25A</v>
      </c>
      <c r="L4931" s="1">
        <f>VLOOKUP(A4931,'volatile collection data'!$G$6:$J$69,4,FALSE)</f>
        <v>6.18</v>
      </c>
      <c r="M4931" s="1">
        <f>VLOOKUP($A4931,'volatile collection data'!$G$6:$M$69,6,FALSE)</f>
        <v>11</v>
      </c>
      <c r="N4931" s="1">
        <f>VLOOKUP($A4931,'volatile collection data'!$G$6:$M$69,7,FALSE)</f>
        <v>6.18</v>
      </c>
      <c r="O4931" s="1">
        <f>VLOOKUP(A4931,'volatile collection data'!$G$6:$K$69,5,FALSE)</f>
        <v>1</v>
      </c>
      <c r="P4931" s="1" t="str">
        <f t="shared" ref="P4931:P4972" si="465">J4931&amp;I4931</f>
        <v>9E</v>
      </c>
      <c r="Q4931">
        <f t="shared" si="463"/>
        <v>4.5915843723089989E-2</v>
      </c>
      <c r="R4931" t="str">
        <f t="shared" ref="R4931:R4972" si="466">K4931&amp;"_"&amp;O4931&amp;"-"&amp;I4931&amp;"&amp;"&amp;L4931&amp;"%"&amp;N4931&amp;"@"&amp;M4931</f>
        <v>25A_1-E&amp;6.18%6.18@11</v>
      </c>
      <c r="S4931" t="str">
        <f t="shared" ref="S4931:S4972" si="467">A4931</f>
        <v>9E-25A-VCS-Loc-22</v>
      </c>
      <c r="T4931" t="str">
        <f>IFERROR(IF(VLOOKUP(S4931,Bad!$A:$A,1,FALSE)='RAW2'!S4931,"yes","no"),"no")</f>
        <v>no</v>
      </c>
      <c r="U4931" t="str">
        <f>IFERROR(VLOOKUP(F4931,compounds!$A:$B,2,FALSE),"")</f>
        <v>y-cadinene</v>
      </c>
      <c r="V4931" t="str">
        <f>VLOOKUP(B4931,'volatile collection data'!$O:$P,2,FALSE)</f>
        <v>02.may.22 25</v>
      </c>
    </row>
    <row r="4932" spans="1:22" x14ac:dyDescent="0.2">
      <c r="A4932" t="s">
        <v>405</v>
      </c>
      <c r="B4932" s="1" t="str">
        <f t="shared" si="464"/>
        <v>9E</v>
      </c>
      <c r="C4932">
        <v>23.895</v>
      </c>
      <c r="D4932">
        <f t="shared" si="462"/>
        <v>23.9</v>
      </c>
      <c r="E4932">
        <f>VLOOKUP(D4932,'Peak Combiner'!$A$5:$D$4980,4,FALSE)</f>
        <v>23.89</v>
      </c>
      <c r="F4932">
        <f>IFERROR(VLOOKUP(D4932,rt_comb!$A:$B,2,FALSE),D4932)</f>
        <v>23.9</v>
      </c>
      <c r="G4932">
        <v>1504300</v>
      </c>
      <c r="H4932">
        <f>SUMIFS($G:$G,$E:$E,18.51,'RAW2'!$A:$A,'RAW2'!A4932)</f>
        <v>24765214</v>
      </c>
      <c r="I4932" s="1" t="str">
        <f>VLOOKUP(A4932,'volatile collection data'!$G$6:$H$69,2,FALSE)</f>
        <v>E</v>
      </c>
      <c r="J4932" s="1">
        <f>VLOOKUP(A4932,'volatile collection data'!$G$6:$I$69,3,FALSE)</f>
        <v>9</v>
      </c>
      <c r="K4932" s="1" t="str">
        <f>VLOOKUP(A4932,'volatile collection data'!$G$6:$N$69,8,FALSE)</f>
        <v>25A</v>
      </c>
      <c r="L4932" s="1">
        <f>VLOOKUP(A4932,'volatile collection data'!$G$6:$J$69,4,FALSE)</f>
        <v>6.18</v>
      </c>
      <c r="M4932" s="1">
        <f>VLOOKUP($A4932,'volatile collection data'!$G$6:$M$69,6,FALSE)</f>
        <v>11</v>
      </c>
      <c r="N4932" s="1">
        <f>VLOOKUP($A4932,'volatile collection data'!$G$6:$M$69,7,FALSE)</f>
        <v>6.18</v>
      </c>
      <c r="O4932" s="1">
        <f>VLOOKUP(A4932,'volatile collection data'!$G$6:$K$69,5,FALSE)</f>
        <v>1</v>
      </c>
      <c r="P4932" s="1" t="str">
        <f t="shared" si="465"/>
        <v>9E</v>
      </c>
      <c r="Q4932">
        <f t="shared" si="463"/>
        <v>4.9144384434190759E-2</v>
      </c>
      <c r="R4932" t="str">
        <f t="shared" si="466"/>
        <v>25A_1-E&amp;6.18%6.18@11</v>
      </c>
      <c r="S4932" t="str">
        <f t="shared" si="467"/>
        <v>9E-25A-VCS-Loc-22</v>
      </c>
      <c r="T4932" t="str">
        <f>IFERROR(IF(VLOOKUP(S4932,Bad!$A:$A,1,FALSE)='RAW2'!S4932,"yes","no"),"no")</f>
        <v>no</v>
      </c>
      <c r="U4932" t="str">
        <f>IFERROR(VLOOKUP(F4932,compounds!$A:$B,2,FALSE),"")</f>
        <v/>
      </c>
      <c r="V4932" t="str">
        <f>VLOOKUP(B4932,'volatile collection data'!$O:$P,2,FALSE)</f>
        <v>02.may.22 25</v>
      </c>
    </row>
    <row r="4933" spans="1:22" x14ac:dyDescent="0.2">
      <c r="A4933" t="s">
        <v>405</v>
      </c>
      <c r="B4933" s="1" t="str">
        <f t="shared" si="464"/>
        <v>9E</v>
      </c>
      <c r="C4933">
        <v>25.152999999999999</v>
      </c>
      <c r="D4933">
        <f t="shared" si="462"/>
        <v>25.15</v>
      </c>
      <c r="E4933">
        <f>VLOOKUP(D4933,'Peak Combiner'!$A$5:$D$4980,4,FALSE)</f>
        <v>25.15</v>
      </c>
      <c r="F4933">
        <f>IFERROR(VLOOKUP(D4933,rt_comb!$A:$B,2,FALSE),D4933)</f>
        <v>25.15</v>
      </c>
      <c r="G4933">
        <v>7435182</v>
      </c>
      <c r="H4933">
        <f>SUMIFS($G:$G,$E:$E,18.51,'RAW2'!$A:$A,'RAW2'!A4933)</f>
        <v>24765214</v>
      </c>
      <c r="I4933" s="1" t="str">
        <f>VLOOKUP(A4933,'volatile collection data'!$G$6:$H$69,2,FALSE)</f>
        <v>E</v>
      </c>
      <c r="J4933" s="1">
        <f>VLOOKUP(A4933,'volatile collection data'!$G$6:$I$69,3,FALSE)</f>
        <v>9</v>
      </c>
      <c r="K4933" s="1" t="str">
        <f>VLOOKUP(A4933,'volatile collection data'!$G$6:$N$69,8,FALSE)</f>
        <v>25A</v>
      </c>
      <c r="L4933" s="1">
        <f>VLOOKUP(A4933,'volatile collection data'!$G$6:$J$69,4,FALSE)</f>
        <v>6.18</v>
      </c>
      <c r="M4933" s="1">
        <f>VLOOKUP($A4933,'volatile collection data'!$G$6:$M$69,6,FALSE)</f>
        <v>11</v>
      </c>
      <c r="N4933" s="1">
        <f>VLOOKUP($A4933,'volatile collection data'!$G$6:$M$69,7,FALSE)</f>
        <v>6.18</v>
      </c>
      <c r="O4933" s="1">
        <f>VLOOKUP(A4933,'volatile collection data'!$G$6:$K$69,5,FALSE)</f>
        <v>1</v>
      </c>
      <c r="P4933" s="1" t="str">
        <f t="shared" si="465"/>
        <v>9E</v>
      </c>
      <c r="Q4933">
        <f t="shared" si="463"/>
        <v>0.24290197603282282</v>
      </c>
      <c r="R4933" t="str">
        <f t="shared" si="466"/>
        <v>25A_1-E&amp;6.18%6.18@11</v>
      </c>
      <c r="S4933" t="str">
        <f t="shared" si="467"/>
        <v>9E-25A-VCS-Loc-22</v>
      </c>
      <c r="T4933" t="str">
        <f>IFERROR(IF(VLOOKUP(S4933,Bad!$A:$A,1,FALSE)='RAW2'!S4933,"yes","no"),"no")</f>
        <v>no</v>
      </c>
      <c r="U4933" t="str">
        <f>IFERROR(VLOOKUP(F4933,compounds!$A:$B,2,FALSE),"")</f>
        <v/>
      </c>
      <c r="V4933" t="str">
        <f>VLOOKUP(B4933,'volatile collection data'!$O:$P,2,FALSE)</f>
        <v>02.may.22 25</v>
      </c>
    </row>
    <row r="4934" spans="1:22" x14ac:dyDescent="0.2">
      <c r="A4934" t="s">
        <v>405</v>
      </c>
      <c r="B4934" s="1" t="str">
        <f t="shared" si="464"/>
        <v>9E</v>
      </c>
      <c r="C4934">
        <v>25.28</v>
      </c>
      <c r="D4934">
        <f t="shared" si="462"/>
        <v>25.28</v>
      </c>
      <c r="E4934">
        <f>VLOOKUP(D4934,'Peak Combiner'!$A$5:$D$4980,4,FALSE)</f>
        <v>25.28</v>
      </c>
      <c r="F4934">
        <f>IFERROR(VLOOKUP(D4934,rt_comb!$A:$B,2,FALSE),D4934)</f>
        <v>25.28</v>
      </c>
      <c r="G4934">
        <v>1151417</v>
      </c>
      <c r="H4934">
        <f>SUMIFS($G:$G,$E:$E,18.51,'RAW2'!$A:$A,'RAW2'!A4934)</f>
        <v>24765214</v>
      </c>
      <c r="I4934" s="1" t="str">
        <f>VLOOKUP(A4934,'volatile collection data'!$G$6:$H$69,2,FALSE)</f>
        <v>E</v>
      </c>
      <c r="J4934" s="1">
        <f>VLOOKUP(A4934,'volatile collection data'!$G$6:$I$69,3,FALSE)</f>
        <v>9</v>
      </c>
      <c r="K4934" s="1" t="str">
        <f>VLOOKUP(A4934,'volatile collection data'!$G$6:$N$69,8,FALSE)</f>
        <v>25A</v>
      </c>
      <c r="L4934" s="1">
        <f>VLOOKUP(A4934,'volatile collection data'!$G$6:$J$69,4,FALSE)</f>
        <v>6.18</v>
      </c>
      <c r="M4934" s="1">
        <f>VLOOKUP($A4934,'volatile collection data'!$G$6:$M$69,6,FALSE)</f>
        <v>11</v>
      </c>
      <c r="N4934" s="1">
        <f>VLOOKUP($A4934,'volatile collection data'!$G$6:$M$69,7,FALSE)</f>
        <v>6.18</v>
      </c>
      <c r="O4934" s="1">
        <f>VLOOKUP(A4934,'volatile collection data'!$G$6:$K$69,5,FALSE)</f>
        <v>1</v>
      </c>
      <c r="P4934" s="1" t="str">
        <f t="shared" si="465"/>
        <v>9E</v>
      </c>
      <c r="Q4934">
        <f t="shared" si="463"/>
        <v>3.7615954059737174E-2</v>
      </c>
      <c r="R4934" t="str">
        <f t="shared" si="466"/>
        <v>25A_1-E&amp;6.18%6.18@11</v>
      </c>
      <c r="S4934" t="str">
        <f t="shared" si="467"/>
        <v>9E-25A-VCS-Loc-22</v>
      </c>
      <c r="T4934" t="str">
        <f>IFERROR(IF(VLOOKUP(S4934,Bad!$A:$A,1,FALSE)='RAW2'!S4934,"yes","no"),"no")</f>
        <v>no</v>
      </c>
      <c r="U4934" t="str">
        <f>IFERROR(VLOOKUP(F4934,compounds!$A:$B,2,FALSE),"")</f>
        <v/>
      </c>
      <c r="V4934" t="str">
        <f>VLOOKUP(B4934,'volatile collection data'!$O:$P,2,FALSE)</f>
        <v>02.may.22 25</v>
      </c>
    </row>
    <row r="4935" spans="1:22" x14ac:dyDescent="0.2">
      <c r="A4935" t="s">
        <v>405</v>
      </c>
      <c r="B4935" s="1" t="str">
        <f t="shared" si="464"/>
        <v>9E</v>
      </c>
      <c r="C4935">
        <v>25.675999999999998</v>
      </c>
      <c r="D4935">
        <f t="shared" si="462"/>
        <v>25.68</v>
      </c>
      <c r="E4935">
        <f>VLOOKUP(D4935,'Peak Combiner'!$A$5:$D$4980,4,FALSE)</f>
        <v>25.67</v>
      </c>
      <c r="F4935">
        <f>IFERROR(VLOOKUP(D4935,rt_comb!$A:$B,2,FALSE),D4935)</f>
        <v>25.68</v>
      </c>
      <c r="G4935">
        <v>1737974</v>
      </c>
      <c r="H4935">
        <f>SUMIFS($G:$G,$E:$E,18.51,'RAW2'!$A:$A,'RAW2'!A4935)</f>
        <v>24765214</v>
      </c>
      <c r="I4935" s="1" t="str">
        <f>VLOOKUP(A4935,'volatile collection data'!$G$6:$H$69,2,FALSE)</f>
        <v>E</v>
      </c>
      <c r="J4935" s="1">
        <f>VLOOKUP(A4935,'volatile collection data'!$G$6:$I$69,3,FALSE)</f>
        <v>9</v>
      </c>
      <c r="K4935" s="1" t="str">
        <f>VLOOKUP(A4935,'volatile collection data'!$G$6:$N$69,8,FALSE)</f>
        <v>25A</v>
      </c>
      <c r="L4935" s="1">
        <f>VLOOKUP(A4935,'volatile collection data'!$G$6:$J$69,4,FALSE)</f>
        <v>6.18</v>
      </c>
      <c r="M4935" s="1">
        <f>VLOOKUP($A4935,'volatile collection data'!$G$6:$M$69,6,FALSE)</f>
        <v>11</v>
      </c>
      <c r="N4935" s="1">
        <f>VLOOKUP($A4935,'volatile collection data'!$G$6:$M$69,7,FALSE)</f>
        <v>6.18</v>
      </c>
      <c r="O4935" s="1">
        <f>VLOOKUP(A4935,'volatile collection data'!$G$6:$K$69,5,FALSE)</f>
        <v>1</v>
      </c>
      <c r="P4935" s="1" t="str">
        <f t="shared" si="465"/>
        <v>9E</v>
      </c>
      <c r="Q4935">
        <f t="shared" si="463"/>
        <v>5.6778343676546078E-2</v>
      </c>
      <c r="R4935" t="str">
        <f t="shared" si="466"/>
        <v>25A_1-E&amp;6.18%6.18@11</v>
      </c>
      <c r="S4935" t="str">
        <f t="shared" si="467"/>
        <v>9E-25A-VCS-Loc-22</v>
      </c>
      <c r="T4935" t="str">
        <f>IFERROR(IF(VLOOKUP(S4935,Bad!$A:$A,1,FALSE)='RAW2'!S4935,"yes","no"),"no")</f>
        <v>no</v>
      </c>
      <c r="U4935" t="str">
        <f>IFERROR(VLOOKUP(F4935,compounds!$A:$B,2,FALSE),"")</f>
        <v/>
      </c>
      <c r="V4935" t="str">
        <f>VLOOKUP(B4935,'volatile collection data'!$O:$P,2,FALSE)</f>
        <v>02.may.22 25</v>
      </c>
    </row>
    <row r="4936" spans="1:22" x14ac:dyDescent="0.2">
      <c r="A4936" t="s">
        <v>405</v>
      </c>
      <c r="B4936" s="1" t="str">
        <f t="shared" si="464"/>
        <v>9E</v>
      </c>
      <c r="C4936">
        <v>26.623999999999999</v>
      </c>
      <c r="D4936">
        <f t="shared" si="462"/>
        <v>26.62</v>
      </c>
      <c r="E4936">
        <f>VLOOKUP(D4936,'Peak Combiner'!$A$5:$D$4980,4,FALSE)</f>
        <v>26.62</v>
      </c>
      <c r="F4936">
        <f>IFERROR(VLOOKUP(D4936,rt_comb!$A:$B,2,FALSE),D4936)</f>
        <v>26.62</v>
      </c>
      <c r="G4936">
        <v>5273608</v>
      </c>
      <c r="H4936">
        <f>SUMIFS($G:$G,$E:$E,18.51,'RAW2'!$A:$A,'RAW2'!A4936)</f>
        <v>24765214</v>
      </c>
      <c r="I4936" s="1" t="str">
        <f>VLOOKUP(A4936,'volatile collection data'!$G$6:$H$69,2,FALSE)</f>
        <v>E</v>
      </c>
      <c r="J4936" s="1">
        <f>VLOOKUP(A4936,'volatile collection data'!$G$6:$I$69,3,FALSE)</f>
        <v>9</v>
      </c>
      <c r="K4936" s="1" t="str">
        <f>VLOOKUP(A4936,'volatile collection data'!$G$6:$N$69,8,FALSE)</f>
        <v>25A</v>
      </c>
      <c r="L4936" s="1">
        <f>VLOOKUP(A4936,'volatile collection data'!$G$6:$J$69,4,FALSE)</f>
        <v>6.18</v>
      </c>
      <c r="M4936" s="1">
        <f>VLOOKUP($A4936,'volatile collection data'!$G$6:$M$69,6,FALSE)</f>
        <v>11</v>
      </c>
      <c r="N4936" s="1">
        <f>VLOOKUP($A4936,'volatile collection data'!$G$6:$M$69,7,FALSE)</f>
        <v>6.18</v>
      </c>
      <c r="O4936" s="1">
        <f>VLOOKUP(A4936,'volatile collection data'!$G$6:$K$69,5,FALSE)</f>
        <v>1</v>
      </c>
      <c r="P4936" s="1" t="str">
        <f t="shared" si="465"/>
        <v>9E</v>
      </c>
      <c r="Q4936">
        <f t="shared" si="463"/>
        <v>0.1722849291412776</v>
      </c>
      <c r="R4936" t="str">
        <f t="shared" si="466"/>
        <v>25A_1-E&amp;6.18%6.18@11</v>
      </c>
      <c r="S4936" t="str">
        <f t="shared" si="467"/>
        <v>9E-25A-VCS-Loc-22</v>
      </c>
      <c r="T4936" t="str">
        <f>IFERROR(IF(VLOOKUP(S4936,Bad!$A:$A,1,FALSE)='RAW2'!S4936,"yes","no"),"no")</f>
        <v>no</v>
      </c>
      <c r="U4936" t="str">
        <f>IFERROR(VLOOKUP(F4936,compounds!$A:$B,2,FALSE),"")</f>
        <v/>
      </c>
      <c r="V4936" t="str">
        <f>VLOOKUP(B4936,'volatile collection data'!$O:$P,2,FALSE)</f>
        <v>02.may.22 25</v>
      </c>
    </row>
    <row r="4937" spans="1:22" x14ac:dyDescent="0.2">
      <c r="A4937" t="s">
        <v>405</v>
      </c>
      <c r="B4937" s="1" t="str">
        <f t="shared" si="464"/>
        <v>9E</v>
      </c>
      <c r="C4937">
        <v>27.904</v>
      </c>
      <c r="D4937">
        <f t="shared" si="462"/>
        <v>27.9</v>
      </c>
      <c r="E4937">
        <f>VLOOKUP(D4937,'Peak Combiner'!$A$5:$D$4980,4,FALSE)</f>
        <v>27.9</v>
      </c>
      <c r="F4937">
        <f>IFERROR(VLOOKUP(D4937,rt_comb!$A:$B,2,FALSE),D4937)</f>
        <v>27.9</v>
      </c>
      <c r="G4937">
        <v>1220386</v>
      </c>
      <c r="H4937">
        <f>SUMIFS($G:$G,$E:$E,18.51,'RAW2'!$A:$A,'RAW2'!A4937)</f>
        <v>24765214</v>
      </c>
      <c r="I4937" s="1" t="str">
        <f>VLOOKUP(A4937,'volatile collection data'!$G$6:$H$69,2,FALSE)</f>
        <v>E</v>
      </c>
      <c r="J4937" s="1">
        <f>VLOOKUP(A4937,'volatile collection data'!$G$6:$I$69,3,FALSE)</f>
        <v>9</v>
      </c>
      <c r="K4937" s="1" t="str">
        <f>VLOOKUP(A4937,'volatile collection data'!$G$6:$N$69,8,FALSE)</f>
        <v>25A</v>
      </c>
      <c r="L4937" s="1">
        <f>VLOOKUP(A4937,'volatile collection data'!$G$6:$J$69,4,FALSE)</f>
        <v>6.18</v>
      </c>
      <c r="M4937" s="1">
        <f>VLOOKUP($A4937,'volatile collection data'!$G$6:$M$69,6,FALSE)</f>
        <v>11</v>
      </c>
      <c r="N4937" s="1">
        <f>VLOOKUP($A4937,'volatile collection data'!$G$6:$M$69,7,FALSE)</f>
        <v>6.18</v>
      </c>
      <c r="O4937" s="1">
        <f>VLOOKUP(A4937,'volatile collection data'!$G$6:$K$69,5,FALSE)</f>
        <v>1</v>
      </c>
      <c r="P4937" s="1" t="str">
        <f t="shared" si="465"/>
        <v>9E</v>
      </c>
      <c r="Q4937">
        <f t="shared" si="463"/>
        <v>3.986912101449467E-2</v>
      </c>
      <c r="R4937" t="str">
        <f t="shared" si="466"/>
        <v>25A_1-E&amp;6.18%6.18@11</v>
      </c>
      <c r="S4937" t="str">
        <f t="shared" si="467"/>
        <v>9E-25A-VCS-Loc-22</v>
      </c>
      <c r="T4937" t="str">
        <f>IFERROR(IF(VLOOKUP(S4937,Bad!$A:$A,1,FALSE)='RAW2'!S4937,"yes","no"),"no")</f>
        <v>no</v>
      </c>
      <c r="U4937" t="str">
        <f>IFERROR(VLOOKUP(F4937,compounds!$A:$B,2,FALSE),"")</f>
        <v/>
      </c>
      <c r="V4937" t="str">
        <f>VLOOKUP(B4937,'volatile collection data'!$O:$P,2,FALSE)</f>
        <v>02.may.22 25</v>
      </c>
    </row>
    <row r="4938" spans="1:22" x14ac:dyDescent="0.2">
      <c r="A4938" t="s">
        <v>405</v>
      </c>
      <c r="B4938" s="1" t="str">
        <f t="shared" si="464"/>
        <v>9E</v>
      </c>
      <c r="C4938">
        <v>28.283999999999999</v>
      </c>
      <c r="D4938">
        <f t="shared" si="462"/>
        <v>28.28</v>
      </c>
      <c r="E4938">
        <f>VLOOKUP(D4938,'Peak Combiner'!$A$5:$D$4980,4,FALSE)</f>
        <v>28.28</v>
      </c>
      <c r="F4938">
        <f>IFERROR(VLOOKUP(D4938,rt_comb!$A:$B,2,FALSE),D4938)</f>
        <v>28.28</v>
      </c>
      <c r="G4938">
        <v>1180984</v>
      </c>
      <c r="H4938">
        <f>SUMIFS($G:$G,$E:$E,18.51,'RAW2'!$A:$A,'RAW2'!A4938)</f>
        <v>24765214</v>
      </c>
      <c r="I4938" s="1" t="str">
        <f>VLOOKUP(A4938,'volatile collection data'!$G$6:$H$69,2,FALSE)</f>
        <v>E</v>
      </c>
      <c r="J4938" s="1">
        <f>VLOOKUP(A4938,'volatile collection data'!$G$6:$I$69,3,FALSE)</f>
        <v>9</v>
      </c>
      <c r="K4938" s="1" t="str">
        <f>VLOOKUP(A4938,'volatile collection data'!$G$6:$N$69,8,FALSE)</f>
        <v>25A</v>
      </c>
      <c r="L4938" s="1">
        <f>VLOOKUP(A4938,'volatile collection data'!$G$6:$J$69,4,FALSE)</f>
        <v>6.18</v>
      </c>
      <c r="M4938" s="1">
        <f>VLOOKUP($A4938,'volatile collection data'!$G$6:$M$69,6,FALSE)</f>
        <v>11</v>
      </c>
      <c r="N4938" s="1">
        <f>VLOOKUP($A4938,'volatile collection data'!$G$6:$M$69,7,FALSE)</f>
        <v>6.18</v>
      </c>
      <c r="O4938" s="1">
        <f>VLOOKUP(A4938,'volatile collection data'!$G$6:$K$69,5,FALSE)</f>
        <v>1</v>
      </c>
      <c r="P4938" s="1" t="str">
        <f t="shared" si="465"/>
        <v>9E</v>
      </c>
      <c r="Q4938">
        <f t="shared" si="463"/>
        <v>3.858188639674822E-2</v>
      </c>
      <c r="R4938" t="str">
        <f t="shared" si="466"/>
        <v>25A_1-E&amp;6.18%6.18@11</v>
      </c>
      <c r="S4938" t="str">
        <f t="shared" si="467"/>
        <v>9E-25A-VCS-Loc-22</v>
      </c>
      <c r="T4938" t="str">
        <f>IFERROR(IF(VLOOKUP(S4938,Bad!$A:$A,1,FALSE)='RAW2'!S4938,"yes","no"),"no")</f>
        <v>no</v>
      </c>
      <c r="U4938" t="str">
        <f>IFERROR(VLOOKUP(F4938,compounds!$A:$B,2,FALSE),"")</f>
        <v/>
      </c>
      <c r="V4938" t="str">
        <f>VLOOKUP(B4938,'volatile collection data'!$O:$P,2,FALSE)</f>
        <v>02.may.22 25</v>
      </c>
    </row>
    <row r="4939" spans="1:22" x14ac:dyDescent="0.2">
      <c r="A4939" t="s">
        <v>405</v>
      </c>
      <c r="B4939" s="1" t="str">
        <f t="shared" si="464"/>
        <v>9E</v>
      </c>
      <c r="C4939">
        <v>28.524999999999999</v>
      </c>
      <c r="D4939">
        <f t="shared" si="462"/>
        <v>28.53</v>
      </c>
      <c r="E4939">
        <f>VLOOKUP(D4939,'Peak Combiner'!$A$5:$D$4980,4,FALSE)</f>
        <v>28.53</v>
      </c>
      <c r="F4939">
        <f>IFERROR(VLOOKUP(D4939,rt_comb!$A:$B,2,FALSE),D4939)</f>
        <v>28.53</v>
      </c>
      <c r="G4939">
        <v>1650994</v>
      </c>
      <c r="H4939">
        <f>SUMIFS($G:$G,$E:$E,18.51,'RAW2'!$A:$A,'RAW2'!A4939)</f>
        <v>24765214</v>
      </c>
      <c r="I4939" s="1" t="str">
        <f>VLOOKUP(A4939,'volatile collection data'!$G$6:$H$69,2,FALSE)</f>
        <v>E</v>
      </c>
      <c r="J4939" s="1">
        <f>VLOOKUP(A4939,'volatile collection data'!$G$6:$I$69,3,FALSE)</f>
        <v>9</v>
      </c>
      <c r="K4939" s="1" t="str">
        <f>VLOOKUP(A4939,'volatile collection data'!$G$6:$N$69,8,FALSE)</f>
        <v>25A</v>
      </c>
      <c r="L4939" s="1">
        <f>VLOOKUP(A4939,'volatile collection data'!$G$6:$J$69,4,FALSE)</f>
        <v>6.18</v>
      </c>
      <c r="M4939" s="1">
        <f>VLOOKUP($A4939,'volatile collection data'!$G$6:$M$69,6,FALSE)</f>
        <v>11</v>
      </c>
      <c r="N4939" s="1">
        <f>VLOOKUP($A4939,'volatile collection data'!$G$6:$M$69,7,FALSE)</f>
        <v>6.18</v>
      </c>
      <c r="O4939" s="1">
        <f>VLOOKUP(A4939,'volatile collection data'!$G$6:$K$69,5,FALSE)</f>
        <v>1</v>
      </c>
      <c r="P4939" s="1" t="str">
        <f t="shared" si="465"/>
        <v>9E</v>
      </c>
      <c r="Q4939">
        <f t="shared" si="463"/>
        <v>5.3936770480982749E-2</v>
      </c>
      <c r="R4939" t="str">
        <f t="shared" si="466"/>
        <v>25A_1-E&amp;6.18%6.18@11</v>
      </c>
      <c r="S4939" t="str">
        <f t="shared" si="467"/>
        <v>9E-25A-VCS-Loc-22</v>
      </c>
      <c r="T4939" t="str">
        <f>IFERROR(IF(VLOOKUP(S4939,Bad!$A:$A,1,FALSE)='RAW2'!S4939,"yes","no"),"no")</f>
        <v>no</v>
      </c>
      <c r="U4939" t="str">
        <f>IFERROR(VLOOKUP(F4939,compounds!$A:$B,2,FALSE),"")</f>
        <v/>
      </c>
      <c r="V4939" t="str">
        <f>VLOOKUP(B4939,'volatile collection data'!$O:$P,2,FALSE)</f>
        <v>02.may.22 25</v>
      </c>
    </row>
    <row r="4940" spans="1:22" x14ac:dyDescent="0.2">
      <c r="A4940" t="s">
        <v>405</v>
      </c>
      <c r="B4940" s="1" t="str">
        <f t="shared" si="464"/>
        <v>9E</v>
      </c>
      <c r="C4940">
        <v>29.437000000000001</v>
      </c>
      <c r="D4940">
        <f t="shared" si="462"/>
        <v>29.44</v>
      </c>
      <c r="E4940">
        <f>VLOOKUP(D4940,'Peak Combiner'!$A$5:$D$4980,4,FALSE)</f>
        <v>29.44</v>
      </c>
      <c r="F4940">
        <f>IFERROR(VLOOKUP(D4940,rt_comb!$A:$B,2,FALSE),D4940)</f>
        <v>29.44</v>
      </c>
      <c r="G4940">
        <v>156620</v>
      </c>
      <c r="H4940">
        <f>SUMIFS($G:$G,$E:$E,18.51,'RAW2'!$A:$A,'RAW2'!A4940)</f>
        <v>24765214</v>
      </c>
      <c r="I4940" s="1" t="str">
        <f>VLOOKUP(A4940,'volatile collection data'!$G$6:$H$69,2,FALSE)</f>
        <v>E</v>
      </c>
      <c r="J4940" s="1">
        <f>VLOOKUP(A4940,'volatile collection data'!$G$6:$I$69,3,FALSE)</f>
        <v>9</v>
      </c>
      <c r="K4940" s="1" t="str">
        <f>VLOOKUP(A4940,'volatile collection data'!$G$6:$N$69,8,FALSE)</f>
        <v>25A</v>
      </c>
      <c r="L4940" s="1">
        <f>VLOOKUP(A4940,'volatile collection data'!$G$6:$J$69,4,FALSE)</f>
        <v>6.18</v>
      </c>
      <c r="M4940" s="1">
        <f>VLOOKUP($A4940,'volatile collection data'!$G$6:$M$69,6,FALSE)</f>
        <v>11</v>
      </c>
      <c r="N4940" s="1">
        <f>VLOOKUP($A4940,'volatile collection data'!$G$6:$M$69,7,FALSE)</f>
        <v>6.18</v>
      </c>
      <c r="O4940" s="1">
        <f>VLOOKUP(A4940,'volatile collection data'!$G$6:$K$69,5,FALSE)</f>
        <v>1</v>
      </c>
      <c r="P4940" s="1" t="str">
        <f t="shared" si="465"/>
        <v>9E</v>
      </c>
      <c r="Q4940">
        <f t="shared" si="463"/>
        <v>5.1166612311925536E-3</v>
      </c>
      <c r="R4940" t="str">
        <f t="shared" si="466"/>
        <v>25A_1-E&amp;6.18%6.18@11</v>
      </c>
      <c r="S4940" t="str">
        <f t="shared" si="467"/>
        <v>9E-25A-VCS-Loc-22</v>
      </c>
      <c r="T4940" t="str">
        <f>IFERROR(IF(VLOOKUP(S4940,Bad!$A:$A,1,FALSE)='RAW2'!S4940,"yes","no"),"no")</f>
        <v>no</v>
      </c>
      <c r="U4940" t="str">
        <f>IFERROR(VLOOKUP(F4940,compounds!$A:$B,2,FALSE),"")</f>
        <v/>
      </c>
      <c r="V4940" t="str">
        <f>VLOOKUP(B4940,'volatile collection data'!$O:$P,2,FALSE)</f>
        <v>02.may.22 25</v>
      </c>
    </row>
    <row r="4941" spans="1:22" x14ac:dyDescent="0.2">
      <c r="A4941" t="s">
        <v>405</v>
      </c>
      <c r="B4941" s="1" t="str">
        <f t="shared" si="464"/>
        <v>9E</v>
      </c>
      <c r="C4941">
        <v>30.024000000000001</v>
      </c>
      <c r="D4941">
        <f t="shared" si="462"/>
        <v>30.02</v>
      </c>
      <c r="E4941">
        <f>VLOOKUP(D4941,'Peak Combiner'!$A$5:$D$4980,4,FALSE)</f>
        <v>30.02</v>
      </c>
      <c r="F4941">
        <f>IFERROR(VLOOKUP(D4941,rt_comb!$A:$B,2,FALSE),D4941)</f>
        <v>30.02</v>
      </c>
      <c r="G4941">
        <v>1313999</v>
      </c>
      <c r="H4941">
        <f>SUMIFS($G:$G,$E:$E,18.51,'RAW2'!$A:$A,'RAW2'!A4941)</f>
        <v>24765214</v>
      </c>
      <c r="I4941" s="1" t="str">
        <f>VLOOKUP(A4941,'volatile collection data'!$G$6:$H$69,2,FALSE)</f>
        <v>E</v>
      </c>
      <c r="J4941" s="1">
        <f>VLOOKUP(A4941,'volatile collection data'!$G$6:$I$69,3,FALSE)</f>
        <v>9</v>
      </c>
      <c r="K4941" s="1" t="str">
        <f>VLOOKUP(A4941,'volatile collection data'!$G$6:$N$69,8,FALSE)</f>
        <v>25A</v>
      </c>
      <c r="L4941" s="1">
        <f>VLOOKUP(A4941,'volatile collection data'!$G$6:$J$69,4,FALSE)</f>
        <v>6.18</v>
      </c>
      <c r="M4941" s="1">
        <f>VLOOKUP($A4941,'volatile collection data'!$G$6:$M$69,6,FALSE)</f>
        <v>11</v>
      </c>
      <c r="N4941" s="1">
        <f>VLOOKUP($A4941,'volatile collection data'!$G$6:$M$69,7,FALSE)</f>
        <v>6.18</v>
      </c>
      <c r="O4941" s="1">
        <f>VLOOKUP(A4941,'volatile collection data'!$G$6:$K$69,5,FALSE)</f>
        <v>1</v>
      </c>
      <c r="P4941" s="1" t="str">
        <f t="shared" si="465"/>
        <v>9E</v>
      </c>
      <c r="Q4941">
        <f t="shared" si="463"/>
        <v>4.2927389484904765E-2</v>
      </c>
      <c r="R4941" t="str">
        <f t="shared" si="466"/>
        <v>25A_1-E&amp;6.18%6.18@11</v>
      </c>
      <c r="S4941" t="str">
        <f t="shared" si="467"/>
        <v>9E-25A-VCS-Loc-22</v>
      </c>
      <c r="T4941" t="str">
        <f>IFERROR(IF(VLOOKUP(S4941,Bad!$A:$A,1,FALSE)='RAW2'!S4941,"yes","no"),"no")</f>
        <v>no</v>
      </c>
      <c r="U4941" t="str">
        <f>IFERROR(VLOOKUP(F4941,compounds!$A:$B,2,FALSE),"")</f>
        <v/>
      </c>
      <c r="V4941" t="str">
        <f>VLOOKUP(B4941,'volatile collection data'!$O:$P,2,FALSE)</f>
        <v>02.may.22 25</v>
      </c>
    </row>
    <row r="4942" spans="1:22" x14ac:dyDescent="0.2">
      <c r="A4942" t="s">
        <v>405</v>
      </c>
      <c r="B4942" s="1" t="str">
        <f t="shared" si="464"/>
        <v>9E</v>
      </c>
      <c r="C4942">
        <v>30.940999999999999</v>
      </c>
      <c r="D4942">
        <f t="shared" si="462"/>
        <v>30.94</v>
      </c>
      <c r="E4942">
        <f>VLOOKUP(D4942,'Peak Combiner'!$A$5:$D$4980,4,FALSE)</f>
        <v>30.94</v>
      </c>
      <c r="F4942">
        <f>IFERROR(VLOOKUP(D4942,rt_comb!$A:$B,2,FALSE),D4942)</f>
        <v>30.94</v>
      </c>
      <c r="G4942">
        <v>4074811</v>
      </c>
      <c r="H4942">
        <f>SUMIFS($G:$G,$E:$E,18.51,'RAW2'!$A:$A,'RAW2'!A4942)</f>
        <v>24765214</v>
      </c>
      <c r="I4942" s="1" t="str">
        <f>VLOOKUP(A4942,'volatile collection data'!$G$6:$H$69,2,FALSE)</f>
        <v>E</v>
      </c>
      <c r="J4942" s="1">
        <f>VLOOKUP(A4942,'volatile collection data'!$G$6:$I$69,3,FALSE)</f>
        <v>9</v>
      </c>
      <c r="K4942" s="1" t="str">
        <f>VLOOKUP(A4942,'volatile collection data'!$G$6:$N$69,8,FALSE)</f>
        <v>25A</v>
      </c>
      <c r="L4942" s="1">
        <f>VLOOKUP(A4942,'volatile collection data'!$G$6:$J$69,4,FALSE)</f>
        <v>6.18</v>
      </c>
      <c r="M4942" s="1">
        <f>VLOOKUP($A4942,'volatile collection data'!$G$6:$M$69,6,FALSE)</f>
        <v>11</v>
      </c>
      <c r="N4942" s="1">
        <f>VLOOKUP($A4942,'volatile collection data'!$G$6:$M$69,7,FALSE)</f>
        <v>6.18</v>
      </c>
      <c r="O4942" s="1">
        <f>VLOOKUP(A4942,'volatile collection data'!$G$6:$K$69,5,FALSE)</f>
        <v>1</v>
      </c>
      <c r="P4942" s="1" t="str">
        <f t="shared" si="465"/>
        <v>9E</v>
      </c>
      <c r="Q4942">
        <f t="shared" si="463"/>
        <v>0.13312110501939065</v>
      </c>
      <c r="R4942" t="str">
        <f t="shared" si="466"/>
        <v>25A_1-E&amp;6.18%6.18@11</v>
      </c>
      <c r="S4942" t="str">
        <f t="shared" si="467"/>
        <v>9E-25A-VCS-Loc-22</v>
      </c>
      <c r="T4942" t="str">
        <f>IFERROR(IF(VLOOKUP(S4942,Bad!$A:$A,1,FALSE)='RAW2'!S4942,"yes","no"),"no")</f>
        <v>no</v>
      </c>
      <c r="U4942" t="str">
        <f>IFERROR(VLOOKUP(F4942,compounds!$A:$B,2,FALSE),"")</f>
        <v/>
      </c>
      <c r="V4942" t="str">
        <f>VLOOKUP(B4942,'volatile collection data'!$O:$P,2,FALSE)</f>
        <v>02.may.22 25</v>
      </c>
    </row>
    <row r="4943" spans="1:22" x14ac:dyDescent="0.2">
      <c r="A4943" t="s">
        <v>405</v>
      </c>
      <c r="B4943" s="1" t="str">
        <f t="shared" si="464"/>
        <v>9E</v>
      </c>
      <c r="C4943">
        <v>31.245999999999999</v>
      </c>
      <c r="D4943">
        <f t="shared" si="462"/>
        <v>31.25</v>
      </c>
      <c r="E4943">
        <f>VLOOKUP(D4943,'Peak Combiner'!$A$5:$D$4980,4,FALSE)</f>
        <v>31.25</v>
      </c>
      <c r="F4943">
        <f>IFERROR(VLOOKUP(D4943,rt_comb!$A:$B,2,FALSE),D4943)</f>
        <v>31.25</v>
      </c>
      <c r="G4943">
        <v>1419738</v>
      </c>
      <c r="H4943">
        <f>SUMIFS($G:$G,$E:$E,18.51,'RAW2'!$A:$A,'RAW2'!A4943)</f>
        <v>24765214</v>
      </c>
      <c r="I4943" s="1" t="str">
        <f>VLOOKUP(A4943,'volatile collection data'!$G$6:$H$69,2,FALSE)</f>
        <v>E</v>
      </c>
      <c r="J4943" s="1">
        <f>VLOOKUP(A4943,'volatile collection data'!$G$6:$I$69,3,FALSE)</f>
        <v>9</v>
      </c>
      <c r="K4943" s="1" t="str">
        <f>VLOOKUP(A4943,'volatile collection data'!$G$6:$N$69,8,FALSE)</f>
        <v>25A</v>
      </c>
      <c r="L4943" s="1">
        <f>VLOOKUP(A4943,'volatile collection data'!$G$6:$J$69,4,FALSE)</f>
        <v>6.18</v>
      </c>
      <c r="M4943" s="1">
        <f>VLOOKUP($A4943,'volatile collection data'!$G$6:$M$69,6,FALSE)</f>
        <v>11</v>
      </c>
      <c r="N4943" s="1">
        <f>VLOOKUP($A4943,'volatile collection data'!$G$6:$M$69,7,FALSE)</f>
        <v>6.18</v>
      </c>
      <c r="O4943" s="1">
        <f>VLOOKUP(A4943,'volatile collection data'!$G$6:$K$69,5,FALSE)</f>
        <v>1</v>
      </c>
      <c r="P4943" s="1" t="str">
        <f t="shared" si="465"/>
        <v>9E</v>
      </c>
      <c r="Q4943">
        <f t="shared" si="463"/>
        <v>4.6381805536016174E-2</v>
      </c>
      <c r="R4943" t="str">
        <f t="shared" si="466"/>
        <v>25A_1-E&amp;6.18%6.18@11</v>
      </c>
      <c r="S4943" t="str">
        <f t="shared" si="467"/>
        <v>9E-25A-VCS-Loc-22</v>
      </c>
      <c r="T4943" t="str">
        <f>IFERROR(IF(VLOOKUP(S4943,Bad!$A:$A,1,FALSE)='RAW2'!S4943,"yes","no"),"no")</f>
        <v>no</v>
      </c>
      <c r="U4943" t="str">
        <f>IFERROR(VLOOKUP(F4943,compounds!$A:$B,2,FALSE),"")</f>
        <v/>
      </c>
      <c r="V4943" t="str">
        <f>VLOOKUP(B4943,'volatile collection data'!$O:$P,2,FALSE)</f>
        <v>02.may.22 25</v>
      </c>
    </row>
    <row r="4944" spans="1:22" x14ac:dyDescent="0.2">
      <c r="A4944" t="s">
        <v>405</v>
      </c>
      <c r="B4944" s="1" t="str">
        <f t="shared" si="464"/>
        <v>9E</v>
      </c>
      <c r="C4944">
        <v>31.734999999999999</v>
      </c>
      <c r="D4944">
        <f t="shared" si="462"/>
        <v>31.74</v>
      </c>
      <c r="E4944">
        <f>VLOOKUP(D4944,'Peak Combiner'!$A$5:$D$4980,4,FALSE)</f>
        <v>31.73</v>
      </c>
      <c r="F4944">
        <f>IFERROR(VLOOKUP(D4944,rt_comb!$A:$B,2,FALSE),D4944)</f>
        <v>31.74</v>
      </c>
      <c r="G4944">
        <v>3834963</v>
      </c>
      <c r="H4944">
        <f>SUMIFS($G:$G,$E:$E,18.51,'RAW2'!$A:$A,'RAW2'!A4944)</f>
        <v>24765214</v>
      </c>
      <c r="I4944" s="1" t="str">
        <f>VLOOKUP(A4944,'volatile collection data'!$G$6:$H$69,2,FALSE)</f>
        <v>E</v>
      </c>
      <c r="J4944" s="1">
        <f>VLOOKUP(A4944,'volatile collection data'!$G$6:$I$69,3,FALSE)</f>
        <v>9</v>
      </c>
      <c r="K4944" s="1" t="str">
        <f>VLOOKUP(A4944,'volatile collection data'!$G$6:$N$69,8,FALSE)</f>
        <v>25A</v>
      </c>
      <c r="L4944" s="1">
        <f>VLOOKUP(A4944,'volatile collection data'!$G$6:$J$69,4,FALSE)</f>
        <v>6.18</v>
      </c>
      <c r="M4944" s="1">
        <f>VLOOKUP($A4944,'volatile collection data'!$G$6:$M$69,6,FALSE)</f>
        <v>11</v>
      </c>
      <c r="N4944" s="1">
        <f>VLOOKUP($A4944,'volatile collection data'!$G$6:$M$69,7,FALSE)</f>
        <v>6.18</v>
      </c>
      <c r="O4944" s="1">
        <f>VLOOKUP(A4944,'volatile collection data'!$G$6:$K$69,5,FALSE)</f>
        <v>1</v>
      </c>
      <c r="P4944" s="1" t="str">
        <f t="shared" si="465"/>
        <v>9E</v>
      </c>
      <c r="Q4944">
        <f t="shared" si="463"/>
        <v>0.12528544569759856</v>
      </c>
      <c r="R4944" t="str">
        <f t="shared" si="466"/>
        <v>25A_1-E&amp;6.18%6.18@11</v>
      </c>
      <c r="S4944" t="str">
        <f t="shared" si="467"/>
        <v>9E-25A-VCS-Loc-22</v>
      </c>
      <c r="T4944" t="str">
        <f>IFERROR(IF(VLOOKUP(S4944,Bad!$A:$A,1,FALSE)='RAW2'!S4944,"yes","no"),"no")</f>
        <v>no</v>
      </c>
      <c r="U4944" t="str">
        <f>IFERROR(VLOOKUP(F4944,compounds!$A:$B,2,FALSE),"")</f>
        <v/>
      </c>
      <c r="V4944" t="str">
        <f>VLOOKUP(B4944,'volatile collection data'!$O:$P,2,FALSE)</f>
        <v>02.may.22 25</v>
      </c>
    </row>
    <row r="4945" spans="1:22" x14ac:dyDescent="0.2">
      <c r="A4945" t="s">
        <v>405</v>
      </c>
      <c r="B4945" s="1" t="str">
        <f t="shared" si="464"/>
        <v>9E</v>
      </c>
      <c r="C4945">
        <v>33.972999999999999</v>
      </c>
      <c r="D4945">
        <f t="shared" si="462"/>
        <v>33.97</v>
      </c>
      <c r="E4945">
        <f>VLOOKUP(D4945,'Peak Combiner'!$A$5:$D$4980,4,FALSE)</f>
        <v>33.97</v>
      </c>
      <c r="F4945">
        <f>IFERROR(VLOOKUP(D4945,rt_comb!$A:$B,2,FALSE),D4945)</f>
        <v>33.97</v>
      </c>
      <c r="G4945">
        <v>793557</v>
      </c>
      <c r="H4945">
        <f>SUMIFS($G:$G,$E:$E,18.51,'RAW2'!$A:$A,'RAW2'!A4945)</f>
        <v>24765214</v>
      </c>
      <c r="I4945" s="1" t="str">
        <f>VLOOKUP(A4945,'volatile collection data'!$G$6:$H$69,2,FALSE)</f>
        <v>E</v>
      </c>
      <c r="J4945" s="1">
        <f>VLOOKUP(A4945,'volatile collection data'!$G$6:$I$69,3,FALSE)</f>
        <v>9</v>
      </c>
      <c r="K4945" s="1" t="str">
        <f>VLOOKUP(A4945,'volatile collection data'!$G$6:$N$69,8,FALSE)</f>
        <v>25A</v>
      </c>
      <c r="L4945" s="1">
        <f>VLOOKUP(A4945,'volatile collection data'!$G$6:$J$69,4,FALSE)</f>
        <v>6.18</v>
      </c>
      <c r="M4945" s="1">
        <f>VLOOKUP($A4945,'volatile collection data'!$G$6:$M$69,6,FALSE)</f>
        <v>11</v>
      </c>
      <c r="N4945" s="1">
        <f>VLOOKUP($A4945,'volatile collection data'!$G$6:$M$69,7,FALSE)</f>
        <v>6.18</v>
      </c>
      <c r="O4945" s="1">
        <f>VLOOKUP(A4945,'volatile collection data'!$G$6:$K$69,5,FALSE)</f>
        <v>1</v>
      </c>
      <c r="P4945" s="1" t="str">
        <f t="shared" si="465"/>
        <v>9E</v>
      </c>
      <c r="Q4945">
        <f t="shared" si="463"/>
        <v>2.5924928723288655E-2</v>
      </c>
      <c r="R4945" t="str">
        <f t="shared" si="466"/>
        <v>25A_1-E&amp;6.18%6.18@11</v>
      </c>
      <c r="S4945" t="str">
        <f t="shared" si="467"/>
        <v>9E-25A-VCS-Loc-22</v>
      </c>
      <c r="T4945" t="str">
        <f>IFERROR(IF(VLOOKUP(S4945,Bad!$A:$A,1,FALSE)='RAW2'!S4945,"yes","no"),"no")</f>
        <v>no</v>
      </c>
      <c r="U4945" t="str">
        <f>IFERROR(VLOOKUP(F4945,compounds!$A:$B,2,FALSE),"")</f>
        <v/>
      </c>
      <c r="V4945" t="str">
        <f>VLOOKUP(B4945,'volatile collection data'!$O:$P,2,FALSE)</f>
        <v>02.may.22 25</v>
      </c>
    </row>
    <row r="4946" spans="1:22" x14ac:dyDescent="0.2">
      <c r="A4946" t="s">
        <v>405</v>
      </c>
      <c r="B4946" s="1" t="str">
        <f t="shared" si="464"/>
        <v>9E</v>
      </c>
      <c r="C4946">
        <v>34.212000000000003</v>
      </c>
      <c r="D4946">
        <f t="shared" si="462"/>
        <v>34.21</v>
      </c>
      <c r="E4946">
        <f>VLOOKUP(D4946,'Peak Combiner'!$A$5:$D$4980,4,FALSE)</f>
        <v>34.21</v>
      </c>
      <c r="F4946">
        <f>IFERROR(VLOOKUP(D4946,rt_comb!$A:$B,2,FALSE),D4946)</f>
        <v>34.21</v>
      </c>
      <c r="G4946">
        <v>112602621</v>
      </c>
      <c r="H4946">
        <f>SUMIFS($G:$G,$E:$E,18.51,'RAW2'!$A:$A,'RAW2'!A4946)</f>
        <v>24765214</v>
      </c>
      <c r="I4946" s="1" t="str">
        <f>VLOOKUP(A4946,'volatile collection data'!$G$6:$H$69,2,FALSE)</f>
        <v>E</v>
      </c>
      <c r="J4946" s="1">
        <f>VLOOKUP(A4946,'volatile collection data'!$G$6:$I$69,3,FALSE)</f>
        <v>9</v>
      </c>
      <c r="K4946" s="1" t="str">
        <f>VLOOKUP(A4946,'volatile collection data'!$G$6:$N$69,8,FALSE)</f>
        <v>25A</v>
      </c>
      <c r="L4946" s="1">
        <f>VLOOKUP(A4946,'volatile collection data'!$G$6:$J$69,4,FALSE)</f>
        <v>6.18</v>
      </c>
      <c r="M4946" s="1">
        <f>VLOOKUP($A4946,'volatile collection data'!$G$6:$M$69,6,FALSE)</f>
        <v>11</v>
      </c>
      <c r="N4946" s="1">
        <f>VLOOKUP($A4946,'volatile collection data'!$G$6:$M$69,7,FALSE)</f>
        <v>6.18</v>
      </c>
      <c r="O4946" s="1">
        <f>VLOOKUP(A4946,'volatile collection data'!$G$6:$K$69,5,FALSE)</f>
        <v>1</v>
      </c>
      <c r="P4946" s="1" t="str">
        <f t="shared" si="465"/>
        <v>9E</v>
      </c>
      <c r="Q4946">
        <f t="shared" si="463"/>
        <v>3.6786455459160297</v>
      </c>
      <c r="R4946" t="str">
        <f t="shared" si="466"/>
        <v>25A_1-E&amp;6.18%6.18@11</v>
      </c>
      <c r="S4946" t="str">
        <f t="shared" si="467"/>
        <v>9E-25A-VCS-Loc-22</v>
      </c>
      <c r="T4946" t="str">
        <f>IFERROR(IF(VLOOKUP(S4946,Bad!$A:$A,1,FALSE)='RAW2'!S4946,"yes","no"),"no")</f>
        <v>no</v>
      </c>
      <c r="U4946" t="str">
        <f>IFERROR(VLOOKUP(F4946,compounds!$A:$B,2,FALSE),"")</f>
        <v>manoyl oxide</v>
      </c>
      <c r="V4946" t="str">
        <f>VLOOKUP(B4946,'volatile collection data'!$O:$P,2,FALSE)</f>
        <v>02.may.22 25</v>
      </c>
    </row>
    <row r="4947" spans="1:22" x14ac:dyDescent="0.2">
      <c r="A4947" t="s">
        <v>405</v>
      </c>
      <c r="B4947" s="1" t="str">
        <f t="shared" si="464"/>
        <v>9E</v>
      </c>
      <c r="C4947">
        <v>34.406999999999996</v>
      </c>
      <c r="D4947">
        <f t="shared" si="462"/>
        <v>34.409999999999997</v>
      </c>
      <c r="E4947">
        <f>VLOOKUP(D4947,'Peak Combiner'!$A$5:$D$4980,4,FALSE)</f>
        <v>34.409999999999997</v>
      </c>
      <c r="F4947">
        <f>IFERROR(VLOOKUP(D4947,rt_comb!$A:$B,2,FALSE),D4947)</f>
        <v>34.409999999999997</v>
      </c>
      <c r="G4947">
        <v>4138772</v>
      </c>
      <c r="H4947">
        <f>SUMIFS($G:$G,$E:$E,18.51,'RAW2'!$A:$A,'RAW2'!A4947)</f>
        <v>24765214</v>
      </c>
      <c r="I4947" s="1" t="str">
        <f>VLOOKUP(A4947,'volatile collection data'!$G$6:$H$69,2,FALSE)</f>
        <v>E</v>
      </c>
      <c r="J4947" s="1">
        <f>VLOOKUP(A4947,'volatile collection data'!$G$6:$I$69,3,FALSE)</f>
        <v>9</v>
      </c>
      <c r="K4947" s="1" t="str">
        <f>VLOOKUP(A4947,'volatile collection data'!$G$6:$N$69,8,FALSE)</f>
        <v>25A</v>
      </c>
      <c r="L4947" s="1">
        <f>VLOOKUP(A4947,'volatile collection data'!$G$6:$J$69,4,FALSE)</f>
        <v>6.18</v>
      </c>
      <c r="M4947" s="1">
        <f>VLOOKUP($A4947,'volatile collection data'!$G$6:$M$69,6,FALSE)</f>
        <v>11</v>
      </c>
      <c r="N4947" s="1">
        <f>VLOOKUP($A4947,'volatile collection data'!$G$6:$M$69,7,FALSE)</f>
        <v>6.18</v>
      </c>
      <c r="O4947" s="1">
        <f>VLOOKUP(A4947,'volatile collection data'!$G$6:$K$69,5,FALSE)</f>
        <v>1</v>
      </c>
      <c r="P4947" s="1" t="str">
        <f t="shared" si="465"/>
        <v>9E</v>
      </c>
      <c r="Q4947">
        <f t="shared" si="463"/>
        <v>0.13521066426475076</v>
      </c>
      <c r="R4947" t="str">
        <f t="shared" si="466"/>
        <v>25A_1-E&amp;6.18%6.18@11</v>
      </c>
      <c r="S4947" t="str">
        <f t="shared" si="467"/>
        <v>9E-25A-VCS-Loc-22</v>
      </c>
      <c r="T4947" t="str">
        <f>IFERROR(IF(VLOOKUP(S4947,Bad!$A:$A,1,FALSE)='RAW2'!S4947,"yes","no"),"no")</f>
        <v>no</v>
      </c>
      <c r="U4947" t="str">
        <f>IFERROR(VLOOKUP(F4947,compounds!$A:$B,2,FALSE),"")</f>
        <v/>
      </c>
      <c r="V4947" t="str">
        <f>VLOOKUP(B4947,'volatile collection data'!$O:$P,2,FALSE)</f>
        <v>02.may.22 25</v>
      </c>
    </row>
    <row r="4948" spans="1:22" x14ac:dyDescent="0.2">
      <c r="A4948" t="s">
        <v>405</v>
      </c>
      <c r="B4948" s="1" t="str">
        <f t="shared" si="464"/>
        <v>9E</v>
      </c>
      <c r="C4948">
        <v>34.576999999999998</v>
      </c>
      <c r="D4948">
        <f t="shared" si="462"/>
        <v>34.58</v>
      </c>
      <c r="E4948">
        <f>VLOOKUP(D4948,'Peak Combiner'!$A$5:$D$4980,4,FALSE)</f>
        <v>34.58</v>
      </c>
      <c r="F4948">
        <f>IFERROR(VLOOKUP(D4948,rt_comb!$A:$B,2,FALSE),D4948)</f>
        <v>34.58</v>
      </c>
      <c r="G4948">
        <v>2020106</v>
      </c>
      <c r="H4948">
        <f>SUMIFS($G:$G,$E:$E,18.51,'RAW2'!$A:$A,'RAW2'!A4948)</f>
        <v>24765214</v>
      </c>
      <c r="I4948" s="1" t="str">
        <f>VLOOKUP(A4948,'volatile collection data'!$G$6:$H$69,2,FALSE)</f>
        <v>E</v>
      </c>
      <c r="J4948" s="1">
        <f>VLOOKUP(A4948,'volatile collection data'!$G$6:$I$69,3,FALSE)</f>
        <v>9</v>
      </c>
      <c r="K4948" s="1" t="str">
        <f>VLOOKUP(A4948,'volatile collection data'!$G$6:$N$69,8,FALSE)</f>
        <v>25A</v>
      </c>
      <c r="L4948" s="1">
        <f>VLOOKUP(A4948,'volatile collection data'!$G$6:$J$69,4,FALSE)</f>
        <v>6.18</v>
      </c>
      <c r="M4948" s="1">
        <f>VLOOKUP($A4948,'volatile collection data'!$G$6:$M$69,6,FALSE)</f>
        <v>11</v>
      </c>
      <c r="N4948" s="1">
        <f>VLOOKUP($A4948,'volatile collection data'!$G$6:$M$69,7,FALSE)</f>
        <v>6.18</v>
      </c>
      <c r="O4948" s="1">
        <f>VLOOKUP(A4948,'volatile collection data'!$G$6:$K$69,5,FALSE)</f>
        <v>1</v>
      </c>
      <c r="P4948" s="1" t="str">
        <f t="shared" si="465"/>
        <v>9E</v>
      </c>
      <c r="Q4948">
        <f t="shared" si="463"/>
        <v>6.599539045523857E-2</v>
      </c>
      <c r="R4948" t="str">
        <f t="shared" si="466"/>
        <v>25A_1-E&amp;6.18%6.18@11</v>
      </c>
      <c r="S4948" t="str">
        <f t="shared" si="467"/>
        <v>9E-25A-VCS-Loc-22</v>
      </c>
      <c r="T4948" t="str">
        <f>IFERROR(IF(VLOOKUP(S4948,Bad!$A:$A,1,FALSE)='RAW2'!S4948,"yes","no"),"no")</f>
        <v>no</v>
      </c>
      <c r="U4948" t="str">
        <f>IFERROR(VLOOKUP(F4948,compounds!$A:$B,2,FALSE),"")</f>
        <v/>
      </c>
      <c r="V4948" t="str">
        <f>VLOOKUP(B4948,'volatile collection data'!$O:$P,2,FALSE)</f>
        <v>02.may.22 25</v>
      </c>
    </row>
    <row r="4949" spans="1:22" x14ac:dyDescent="0.2">
      <c r="A4949" t="s">
        <v>405</v>
      </c>
      <c r="B4949" s="1" t="str">
        <f t="shared" si="464"/>
        <v>9E</v>
      </c>
      <c r="C4949">
        <v>34.932000000000002</v>
      </c>
      <c r="D4949">
        <f t="shared" si="462"/>
        <v>34.93</v>
      </c>
      <c r="E4949">
        <f>VLOOKUP(D4949,'Peak Combiner'!$A$5:$D$4980,4,FALSE)</f>
        <v>34.86</v>
      </c>
      <c r="F4949">
        <f>IFERROR(VLOOKUP(D4949,rt_comb!$A:$B,2,FALSE),D4949)</f>
        <v>34.93</v>
      </c>
      <c r="G4949">
        <v>2361670</v>
      </c>
      <c r="H4949">
        <f>SUMIFS($G:$G,$E:$E,18.51,'RAW2'!$A:$A,'RAW2'!A4949)</f>
        <v>24765214</v>
      </c>
      <c r="I4949" s="1" t="str">
        <f>VLOOKUP(A4949,'volatile collection data'!$G$6:$H$69,2,FALSE)</f>
        <v>E</v>
      </c>
      <c r="J4949" s="1">
        <f>VLOOKUP(A4949,'volatile collection data'!$G$6:$I$69,3,FALSE)</f>
        <v>9</v>
      </c>
      <c r="K4949" s="1" t="str">
        <f>VLOOKUP(A4949,'volatile collection data'!$G$6:$N$69,8,FALSE)</f>
        <v>25A</v>
      </c>
      <c r="L4949" s="1">
        <f>VLOOKUP(A4949,'volatile collection data'!$G$6:$J$69,4,FALSE)</f>
        <v>6.18</v>
      </c>
      <c r="M4949" s="1">
        <f>VLOOKUP($A4949,'volatile collection data'!$G$6:$M$69,6,FALSE)</f>
        <v>11</v>
      </c>
      <c r="N4949" s="1">
        <f>VLOOKUP($A4949,'volatile collection data'!$G$6:$M$69,7,FALSE)</f>
        <v>6.18</v>
      </c>
      <c r="O4949" s="1">
        <f>VLOOKUP(A4949,'volatile collection data'!$G$6:$K$69,5,FALSE)</f>
        <v>1</v>
      </c>
      <c r="P4949" s="1" t="str">
        <f t="shared" si="465"/>
        <v>9E</v>
      </c>
      <c r="Q4949">
        <f t="shared" si="463"/>
        <v>7.7154037350724805E-2</v>
      </c>
      <c r="R4949" t="str">
        <f t="shared" si="466"/>
        <v>25A_1-E&amp;6.18%6.18@11</v>
      </c>
      <c r="S4949" t="str">
        <f t="shared" si="467"/>
        <v>9E-25A-VCS-Loc-22</v>
      </c>
      <c r="T4949" t="str">
        <f>IFERROR(IF(VLOOKUP(S4949,Bad!$A:$A,1,FALSE)='RAW2'!S4949,"yes","no"),"no")</f>
        <v>no</v>
      </c>
      <c r="U4949" t="str">
        <f>IFERROR(VLOOKUP(F4949,compounds!$A:$B,2,FALSE),"")</f>
        <v/>
      </c>
      <c r="V4949" t="str">
        <f>VLOOKUP(B4949,'volatile collection data'!$O:$P,2,FALSE)</f>
        <v>02.may.22 25</v>
      </c>
    </row>
    <row r="4950" spans="1:22" x14ac:dyDescent="0.2">
      <c r="A4950" t="s">
        <v>405</v>
      </c>
      <c r="B4950" s="1" t="str">
        <f t="shared" si="464"/>
        <v>9E</v>
      </c>
      <c r="C4950">
        <v>35.164999999999999</v>
      </c>
      <c r="D4950">
        <f t="shared" si="462"/>
        <v>35.17</v>
      </c>
      <c r="E4950">
        <f>VLOOKUP(D4950,'Peak Combiner'!$A$5:$D$4980,4,FALSE)</f>
        <v>35.17</v>
      </c>
      <c r="F4950">
        <f>IFERROR(VLOOKUP(D4950,rt_comb!$A:$B,2,FALSE),D4950)</f>
        <v>35.17</v>
      </c>
      <c r="G4950">
        <v>2035269</v>
      </c>
      <c r="H4950">
        <f>SUMIFS($G:$G,$E:$E,18.51,'RAW2'!$A:$A,'RAW2'!A4950)</f>
        <v>24765214</v>
      </c>
      <c r="I4950" s="1" t="str">
        <f>VLOOKUP(A4950,'volatile collection data'!$G$6:$H$69,2,FALSE)</f>
        <v>E</v>
      </c>
      <c r="J4950" s="1">
        <f>VLOOKUP(A4950,'volatile collection data'!$G$6:$I$69,3,FALSE)</f>
        <v>9</v>
      </c>
      <c r="K4950" s="1" t="str">
        <f>VLOOKUP(A4950,'volatile collection data'!$G$6:$N$69,8,FALSE)</f>
        <v>25A</v>
      </c>
      <c r="L4950" s="1">
        <f>VLOOKUP(A4950,'volatile collection data'!$G$6:$J$69,4,FALSE)</f>
        <v>6.18</v>
      </c>
      <c r="M4950" s="1">
        <f>VLOOKUP($A4950,'volatile collection data'!$G$6:$M$69,6,FALSE)</f>
        <v>11</v>
      </c>
      <c r="N4950" s="1">
        <f>VLOOKUP($A4950,'volatile collection data'!$G$6:$M$69,7,FALSE)</f>
        <v>6.18</v>
      </c>
      <c r="O4950" s="1">
        <f>VLOOKUP(A4950,'volatile collection data'!$G$6:$K$69,5,FALSE)</f>
        <v>1</v>
      </c>
      <c r="P4950" s="1" t="str">
        <f t="shared" si="465"/>
        <v>9E</v>
      </c>
      <c r="Q4950">
        <f t="shared" si="463"/>
        <v>6.6490754612105976E-2</v>
      </c>
      <c r="R4950" t="str">
        <f t="shared" si="466"/>
        <v>25A_1-E&amp;6.18%6.18@11</v>
      </c>
      <c r="S4950" t="str">
        <f t="shared" si="467"/>
        <v>9E-25A-VCS-Loc-22</v>
      </c>
      <c r="T4950" t="str">
        <f>IFERROR(IF(VLOOKUP(S4950,Bad!$A:$A,1,FALSE)='RAW2'!S4950,"yes","no"),"no")</f>
        <v>no</v>
      </c>
      <c r="U4950" t="str">
        <f>IFERROR(VLOOKUP(F4950,compounds!$A:$B,2,FALSE),"")</f>
        <v/>
      </c>
      <c r="V4950" t="str">
        <f>VLOOKUP(B4950,'volatile collection data'!$O:$P,2,FALSE)</f>
        <v>02.may.22 25</v>
      </c>
    </row>
    <row r="4951" spans="1:22" x14ac:dyDescent="0.2">
      <c r="A4951" t="s">
        <v>405</v>
      </c>
      <c r="B4951" s="1" t="str">
        <f t="shared" si="464"/>
        <v>9E</v>
      </c>
      <c r="C4951">
        <v>35.225000000000001</v>
      </c>
      <c r="D4951">
        <f t="shared" si="462"/>
        <v>35.229999999999997</v>
      </c>
      <c r="E4951">
        <f>VLOOKUP(D4951,'Peak Combiner'!$A$5:$D$4980,4,FALSE)</f>
        <v>35.229999999999997</v>
      </c>
      <c r="F4951">
        <f>IFERROR(VLOOKUP(D4951,rt_comb!$A:$B,2,FALSE),D4951)</f>
        <v>35.229999999999997</v>
      </c>
      <c r="G4951">
        <v>884055</v>
      </c>
      <c r="H4951">
        <f>SUMIFS($G:$G,$E:$E,18.51,'RAW2'!$A:$A,'RAW2'!A4951)</f>
        <v>24765214</v>
      </c>
      <c r="I4951" s="1" t="str">
        <f>VLOOKUP(A4951,'volatile collection data'!$G$6:$H$69,2,FALSE)</f>
        <v>E</v>
      </c>
      <c r="J4951" s="1">
        <f>VLOOKUP(A4951,'volatile collection data'!$G$6:$I$69,3,FALSE)</f>
        <v>9</v>
      </c>
      <c r="K4951" s="1" t="str">
        <f>VLOOKUP(A4951,'volatile collection data'!$G$6:$N$69,8,FALSE)</f>
        <v>25A</v>
      </c>
      <c r="L4951" s="1">
        <f>VLOOKUP(A4951,'volatile collection data'!$G$6:$J$69,4,FALSE)</f>
        <v>6.18</v>
      </c>
      <c r="M4951" s="1">
        <f>VLOOKUP($A4951,'volatile collection data'!$G$6:$M$69,6,FALSE)</f>
        <v>11</v>
      </c>
      <c r="N4951" s="1">
        <f>VLOOKUP($A4951,'volatile collection data'!$G$6:$M$69,7,FALSE)</f>
        <v>6.18</v>
      </c>
      <c r="O4951" s="1">
        <f>VLOOKUP(A4951,'volatile collection data'!$G$6:$K$69,5,FALSE)</f>
        <v>1</v>
      </c>
      <c r="P4951" s="1" t="str">
        <f t="shared" si="465"/>
        <v>9E</v>
      </c>
      <c r="Q4951">
        <f t="shared" si="463"/>
        <v>2.8881432414391093E-2</v>
      </c>
      <c r="R4951" t="str">
        <f t="shared" si="466"/>
        <v>25A_1-E&amp;6.18%6.18@11</v>
      </c>
      <c r="S4951" t="str">
        <f t="shared" si="467"/>
        <v>9E-25A-VCS-Loc-22</v>
      </c>
      <c r="T4951" t="str">
        <f>IFERROR(IF(VLOOKUP(S4951,Bad!$A:$A,1,FALSE)='RAW2'!S4951,"yes","no"),"no")</f>
        <v>no</v>
      </c>
      <c r="U4951" t="str">
        <f>IFERROR(VLOOKUP(F4951,compounds!$A:$B,2,FALSE),"")</f>
        <v/>
      </c>
      <c r="V4951" t="str">
        <f>VLOOKUP(B4951,'volatile collection data'!$O:$P,2,FALSE)</f>
        <v>02.may.22 25</v>
      </c>
    </row>
    <row r="4952" spans="1:22" x14ac:dyDescent="0.2">
      <c r="A4952" t="s">
        <v>405</v>
      </c>
      <c r="B4952" s="1" t="str">
        <f t="shared" si="464"/>
        <v>9E</v>
      </c>
      <c r="C4952">
        <v>35.29</v>
      </c>
      <c r="D4952">
        <f t="shared" si="462"/>
        <v>35.29</v>
      </c>
      <c r="E4952">
        <f>VLOOKUP(D4952,'Peak Combiner'!$A$5:$D$4980,4,FALSE)</f>
        <v>35.29</v>
      </c>
      <c r="F4952">
        <f>IFERROR(VLOOKUP(D4952,rt_comb!$A:$B,2,FALSE),D4952)</f>
        <v>35.29</v>
      </c>
      <c r="G4952">
        <v>1335163</v>
      </c>
      <c r="H4952">
        <f>SUMIFS($G:$G,$E:$E,18.51,'RAW2'!$A:$A,'RAW2'!A4952)</f>
        <v>24765214</v>
      </c>
      <c r="I4952" s="1" t="str">
        <f>VLOOKUP(A4952,'volatile collection data'!$G$6:$H$69,2,FALSE)</f>
        <v>E</v>
      </c>
      <c r="J4952" s="1">
        <f>VLOOKUP(A4952,'volatile collection data'!$G$6:$I$69,3,FALSE)</f>
        <v>9</v>
      </c>
      <c r="K4952" s="1" t="str">
        <f>VLOOKUP(A4952,'volatile collection data'!$G$6:$N$69,8,FALSE)</f>
        <v>25A</v>
      </c>
      <c r="L4952" s="1">
        <f>VLOOKUP(A4952,'volatile collection data'!$G$6:$J$69,4,FALSE)</f>
        <v>6.18</v>
      </c>
      <c r="M4952" s="1">
        <f>VLOOKUP($A4952,'volatile collection data'!$G$6:$M$69,6,FALSE)</f>
        <v>11</v>
      </c>
      <c r="N4952" s="1">
        <f>VLOOKUP($A4952,'volatile collection data'!$G$6:$M$69,7,FALSE)</f>
        <v>6.18</v>
      </c>
      <c r="O4952" s="1">
        <f>VLOOKUP(A4952,'volatile collection data'!$G$6:$K$69,5,FALSE)</f>
        <v>1</v>
      </c>
      <c r="P4952" s="1" t="str">
        <f t="shared" si="465"/>
        <v>9E</v>
      </c>
      <c r="Q4952">
        <f t="shared" si="463"/>
        <v>4.3618801937317986E-2</v>
      </c>
      <c r="R4952" t="str">
        <f t="shared" si="466"/>
        <v>25A_1-E&amp;6.18%6.18@11</v>
      </c>
      <c r="S4952" t="str">
        <f t="shared" si="467"/>
        <v>9E-25A-VCS-Loc-22</v>
      </c>
      <c r="T4952" t="str">
        <f>IFERROR(IF(VLOOKUP(S4952,Bad!$A:$A,1,FALSE)='RAW2'!S4952,"yes","no"),"no")</f>
        <v>no</v>
      </c>
      <c r="U4952" t="str">
        <f>IFERROR(VLOOKUP(F4952,compounds!$A:$B,2,FALSE),"")</f>
        <v/>
      </c>
      <c r="V4952" t="str">
        <f>VLOOKUP(B4952,'volatile collection data'!$O:$P,2,FALSE)</f>
        <v>02.may.22 25</v>
      </c>
    </row>
    <row r="4953" spans="1:22" x14ac:dyDescent="0.2">
      <c r="A4953" t="s">
        <v>405</v>
      </c>
      <c r="B4953" s="1" t="str">
        <f t="shared" si="464"/>
        <v>9E</v>
      </c>
      <c r="C4953">
        <v>35.664999999999999</v>
      </c>
      <c r="D4953">
        <f t="shared" si="462"/>
        <v>35.67</v>
      </c>
      <c r="E4953">
        <f>VLOOKUP(D4953,'Peak Combiner'!$A$5:$D$4980,4,FALSE)</f>
        <v>35.67</v>
      </c>
      <c r="F4953">
        <f>IFERROR(VLOOKUP(D4953,rt_comb!$A:$B,2,FALSE),D4953)</f>
        <v>35.67</v>
      </c>
      <c r="G4953">
        <v>1205778</v>
      </c>
      <c r="H4953">
        <f>SUMIFS($G:$G,$E:$E,18.51,'RAW2'!$A:$A,'RAW2'!A4953)</f>
        <v>24765214</v>
      </c>
      <c r="I4953" s="1" t="str">
        <f>VLOOKUP(A4953,'volatile collection data'!$G$6:$H$69,2,FALSE)</f>
        <v>E</v>
      </c>
      <c r="J4953" s="1">
        <f>VLOOKUP(A4953,'volatile collection data'!$G$6:$I$69,3,FALSE)</f>
        <v>9</v>
      </c>
      <c r="K4953" s="1" t="str">
        <f>VLOOKUP(A4953,'volatile collection data'!$G$6:$N$69,8,FALSE)</f>
        <v>25A</v>
      </c>
      <c r="L4953" s="1">
        <f>VLOOKUP(A4953,'volatile collection data'!$G$6:$J$69,4,FALSE)</f>
        <v>6.18</v>
      </c>
      <c r="M4953" s="1">
        <f>VLOOKUP($A4953,'volatile collection data'!$G$6:$M$69,6,FALSE)</f>
        <v>11</v>
      </c>
      <c r="N4953" s="1">
        <f>VLOOKUP($A4953,'volatile collection data'!$G$6:$M$69,7,FALSE)</f>
        <v>6.18</v>
      </c>
      <c r="O4953" s="1">
        <f>VLOOKUP(A4953,'volatile collection data'!$G$6:$K$69,5,FALSE)</f>
        <v>1</v>
      </c>
      <c r="P4953" s="1" t="str">
        <f t="shared" si="465"/>
        <v>9E</v>
      </c>
      <c r="Q4953">
        <f t="shared" si="463"/>
        <v>3.9391888303057683E-2</v>
      </c>
      <c r="R4953" t="str">
        <f t="shared" si="466"/>
        <v>25A_1-E&amp;6.18%6.18@11</v>
      </c>
      <c r="S4953" t="str">
        <f t="shared" si="467"/>
        <v>9E-25A-VCS-Loc-22</v>
      </c>
      <c r="T4953" t="str">
        <f>IFERROR(IF(VLOOKUP(S4953,Bad!$A:$A,1,FALSE)='RAW2'!S4953,"yes","no"),"no")</f>
        <v>no</v>
      </c>
      <c r="U4953" t="str">
        <f>IFERROR(VLOOKUP(F4953,compounds!$A:$B,2,FALSE),"")</f>
        <v/>
      </c>
      <c r="V4953" t="str">
        <f>VLOOKUP(B4953,'volatile collection data'!$O:$P,2,FALSE)</f>
        <v>02.may.22 25</v>
      </c>
    </row>
    <row r="4954" spans="1:22" x14ac:dyDescent="0.2">
      <c r="A4954" t="s">
        <v>405</v>
      </c>
      <c r="B4954" s="1" t="str">
        <f t="shared" si="464"/>
        <v>9E</v>
      </c>
      <c r="C4954">
        <v>36.106999999999999</v>
      </c>
      <c r="D4954">
        <f t="shared" si="462"/>
        <v>36.11</v>
      </c>
      <c r="E4954">
        <f>VLOOKUP(D4954,'Peak Combiner'!$A$5:$D$4980,4,FALSE)</f>
        <v>36.11</v>
      </c>
      <c r="F4954">
        <f>IFERROR(VLOOKUP(D4954,rt_comb!$A:$B,2,FALSE),D4954)</f>
        <v>36.11</v>
      </c>
      <c r="G4954">
        <v>1235493</v>
      </c>
      <c r="H4954">
        <f>SUMIFS($G:$G,$E:$E,18.51,'RAW2'!$A:$A,'RAW2'!A4954)</f>
        <v>24765214</v>
      </c>
      <c r="I4954" s="1" t="str">
        <f>VLOOKUP(A4954,'volatile collection data'!$G$6:$H$69,2,FALSE)</f>
        <v>E</v>
      </c>
      <c r="J4954" s="1">
        <f>VLOOKUP(A4954,'volatile collection data'!$G$6:$I$69,3,FALSE)</f>
        <v>9</v>
      </c>
      <c r="K4954" s="1" t="str">
        <f>VLOOKUP(A4954,'volatile collection data'!$G$6:$N$69,8,FALSE)</f>
        <v>25A</v>
      </c>
      <c r="L4954" s="1">
        <f>VLOOKUP(A4954,'volatile collection data'!$G$6:$J$69,4,FALSE)</f>
        <v>6.18</v>
      </c>
      <c r="M4954" s="1">
        <f>VLOOKUP($A4954,'volatile collection data'!$G$6:$M$69,6,FALSE)</f>
        <v>11</v>
      </c>
      <c r="N4954" s="1">
        <f>VLOOKUP($A4954,'volatile collection data'!$G$6:$M$69,7,FALSE)</f>
        <v>6.18</v>
      </c>
      <c r="O4954" s="1">
        <f>VLOOKUP(A4954,'volatile collection data'!$G$6:$K$69,5,FALSE)</f>
        <v>1</v>
      </c>
      <c r="P4954" s="1" t="str">
        <f t="shared" si="465"/>
        <v>9E</v>
      </c>
      <c r="Q4954">
        <f t="shared" si="463"/>
        <v>4.0362655692183509E-2</v>
      </c>
      <c r="R4954" t="str">
        <f t="shared" si="466"/>
        <v>25A_1-E&amp;6.18%6.18@11</v>
      </c>
      <c r="S4954" t="str">
        <f t="shared" si="467"/>
        <v>9E-25A-VCS-Loc-22</v>
      </c>
      <c r="T4954" t="str">
        <f>IFERROR(IF(VLOOKUP(S4954,Bad!$A:$A,1,FALSE)='RAW2'!S4954,"yes","no"),"no")</f>
        <v>no</v>
      </c>
      <c r="U4954" t="str">
        <f>IFERROR(VLOOKUP(F4954,compounds!$A:$B,2,FALSE),"")</f>
        <v/>
      </c>
      <c r="V4954" t="str">
        <f>VLOOKUP(B4954,'volatile collection data'!$O:$P,2,FALSE)</f>
        <v>02.may.22 25</v>
      </c>
    </row>
    <row r="4955" spans="1:22" x14ac:dyDescent="0.2">
      <c r="A4955" t="s">
        <v>405</v>
      </c>
      <c r="B4955" s="1" t="str">
        <f t="shared" si="464"/>
        <v>9E</v>
      </c>
      <c r="C4955">
        <v>36.162999999999997</v>
      </c>
      <c r="D4955">
        <f t="shared" si="462"/>
        <v>36.159999999999997</v>
      </c>
      <c r="E4955">
        <f>VLOOKUP(D4955,'Peak Combiner'!$A$5:$D$4980,4,FALSE)</f>
        <v>36.11</v>
      </c>
      <c r="F4955">
        <f>IFERROR(VLOOKUP(D4955,rt_comb!$A:$B,2,FALSE),D4955)</f>
        <v>36.159999999999997</v>
      </c>
      <c r="G4955">
        <v>917701</v>
      </c>
      <c r="H4955">
        <f>SUMIFS($G:$G,$E:$E,18.51,'RAW2'!$A:$A,'RAW2'!A4955)</f>
        <v>24765214</v>
      </c>
      <c r="I4955" s="1" t="str">
        <f>VLOOKUP(A4955,'volatile collection data'!$G$6:$H$69,2,FALSE)</f>
        <v>E</v>
      </c>
      <c r="J4955" s="1">
        <f>VLOOKUP(A4955,'volatile collection data'!$G$6:$I$69,3,FALSE)</f>
        <v>9</v>
      </c>
      <c r="K4955" s="1" t="str">
        <f>VLOOKUP(A4955,'volatile collection data'!$G$6:$N$69,8,FALSE)</f>
        <v>25A</v>
      </c>
      <c r="L4955" s="1">
        <f>VLOOKUP(A4955,'volatile collection data'!$G$6:$J$69,4,FALSE)</f>
        <v>6.18</v>
      </c>
      <c r="M4955" s="1">
        <f>VLOOKUP($A4955,'volatile collection data'!$G$6:$M$69,6,FALSE)</f>
        <v>11</v>
      </c>
      <c r="N4955" s="1">
        <f>VLOOKUP($A4955,'volatile collection data'!$G$6:$M$69,7,FALSE)</f>
        <v>6.18</v>
      </c>
      <c r="O4955" s="1">
        <f>VLOOKUP(A4955,'volatile collection data'!$G$6:$K$69,5,FALSE)</f>
        <v>1</v>
      </c>
      <c r="P4955" s="1" t="str">
        <f t="shared" si="465"/>
        <v>9E</v>
      </c>
      <c r="Q4955">
        <f t="shared" si="463"/>
        <v>2.998062270799794E-2</v>
      </c>
      <c r="R4955" t="str">
        <f t="shared" si="466"/>
        <v>25A_1-E&amp;6.18%6.18@11</v>
      </c>
      <c r="S4955" t="str">
        <f t="shared" si="467"/>
        <v>9E-25A-VCS-Loc-22</v>
      </c>
      <c r="T4955" t="str">
        <f>IFERROR(IF(VLOOKUP(S4955,Bad!$A:$A,1,FALSE)='RAW2'!S4955,"yes","no"),"no")</f>
        <v>no</v>
      </c>
      <c r="U4955" t="str">
        <f>IFERROR(VLOOKUP(F4955,compounds!$A:$B,2,FALSE),"")</f>
        <v/>
      </c>
      <c r="V4955" t="str">
        <f>VLOOKUP(B4955,'volatile collection data'!$O:$P,2,FALSE)</f>
        <v>02.may.22 25</v>
      </c>
    </row>
    <row r="4956" spans="1:22" x14ac:dyDescent="0.2">
      <c r="A4956" t="s">
        <v>405</v>
      </c>
      <c r="B4956" s="1" t="str">
        <f t="shared" si="464"/>
        <v>9E</v>
      </c>
      <c r="C4956">
        <v>36.536999999999999</v>
      </c>
      <c r="D4956">
        <f t="shared" si="462"/>
        <v>36.54</v>
      </c>
      <c r="E4956">
        <f>VLOOKUP(D4956,'Peak Combiner'!$A$5:$D$4980,4,FALSE)</f>
        <v>36.54</v>
      </c>
      <c r="F4956">
        <f>IFERROR(VLOOKUP(D4956,rt_comb!$A:$B,2,FALSE),D4956)</f>
        <v>36.54</v>
      </c>
      <c r="G4956">
        <v>915726</v>
      </c>
      <c r="H4956">
        <f>SUMIFS($G:$G,$E:$E,18.51,'RAW2'!$A:$A,'RAW2'!A4956)</f>
        <v>24765214</v>
      </c>
      <c r="I4956" s="1" t="str">
        <f>VLOOKUP(A4956,'volatile collection data'!$G$6:$H$69,2,FALSE)</f>
        <v>E</v>
      </c>
      <c r="J4956" s="1">
        <f>VLOOKUP(A4956,'volatile collection data'!$G$6:$I$69,3,FALSE)</f>
        <v>9</v>
      </c>
      <c r="K4956" s="1" t="str">
        <f>VLOOKUP(A4956,'volatile collection data'!$G$6:$N$69,8,FALSE)</f>
        <v>25A</v>
      </c>
      <c r="L4956" s="1">
        <f>VLOOKUP(A4956,'volatile collection data'!$G$6:$J$69,4,FALSE)</f>
        <v>6.18</v>
      </c>
      <c r="M4956" s="1">
        <f>VLOOKUP($A4956,'volatile collection data'!$G$6:$M$69,6,FALSE)</f>
        <v>11</v>
      </c>
      <c r="N4956" s="1">
        <f>VLOOKUP($A4956,'volatile collection data'!$G$6:$M$69,7,FALSE)</f>
        <v>6.18</v>
      </c>
      <c r="O4956" s="1">
        <f>VLOOKUP(A4956,'volatile collection data'!$G$6:$K$69,5,FALSE)</f>
        <v>1</v>
      </c>
      <c r="P4956" s="1" t="str">
        <f t="shared" si="465"/>
        <v>9E</v>
      </c>
      <c r="Q4956">
        <f t="shared" si="463"/>
        <v>2.9916100897682495E-2</v>
      </c>
      <c r="R4956" t="str">
        <f t="shared" si="466"/>
        <v>25A_1-E&amp;6.18%6.18@11</v>
      </c>
      <c r="S4956" t="str">
        <f t="shared" si="467"/>
        <v>9E-25A-VCS-Loc-22</v>
      </c>
      <c r="T4956" t="str">
        <f>IFERROR(IF(VLOOKUP(S4956,Bad!$A:$A,1,FALSE)='RAW2'!S4956,"yes","no"),"no")</f>
        <v>no</v>
      </c>
      <c r="U4956" t="str">
        <f>IFERROR(VLOOKUP(F4956,compounds!$A:$B,2,FALSE),"")</f>
        <v/>
      </c>
      <c r="V4956" t="str">
        <f>VLOOKUP(B4956,'volatile collection data'!$O:$P,2,FALSE)</f>
        <v>02.may.22 25</v>
      </c>
    </row>
    <row r="4957" spans="1:22" x14ac:dyDescent="0.2">
      <c r="A4957" t="s">
        <v>405</v>
      </c>
      <c r="B4957" s="1" t="str">
        <f t="shared" si="464"/>
        <v>9E</v>
      </c>
      <c r="C4957">
        <v>36.584000000000003</v>
      </c>
      <c r="D4957">
        <f t="shared" si="462"/>
        <v>36.58</v>
      </c>
      <c r="E4957">
        <f>VLOOKUP(D4957,'Peak Combiner'!$A$5:$D$4980,4,FALSE)</f>
        <v>36.58</v>
      </c>
      <c r="F4957">
        <f>IFERROR(VLOOKUP(D4957,rt_comb!$A:$B,2,FALSE),D4957)</f>
        <v>36.58</v>
      </c>
      <c r="G4957">
        <v>2490924</v>
      </c>
      <c r="H4957">
        <f>SUMIFS($G:$G,$E:$E,18.51,'RAW2'!$A:$A,'RAW2'!A4957)</f>
        <v>24765214</v>
      </c>
      <c r="I4957" s="1" t="str">
        <f>VLOOKUP(A4957,'volatile collection data'!$G$6:$H$69,2,FALSE)</f>
        <v>E</v>
      </c>
      <c r="J4957" s="1">
        <f>VLOOKUP(A4957,'volatile collection data'!$G$6:$I$69,3,FALSE)</f>
        <v>9</v>
      </c>
      <c r="K4957" s="1" t="str">
        <f>VLOOKUP(A4957,'volatile collection data'!$G$6:$N$69,8,FALSE)</f>
        <v>25A</v>
      </c>
      <c r="L4957" s="1">
        <f>VLOOKUP(A4957,'volatile collection data'!$G$6:$J$69,4,FALSE)</f>
        <v>6.18</v>
      </c>
      <c r="M4957" s="1">
        <f>VLOOKUP($A4957,'volatile collection data'!$G$6:$M$69,6,FALSE)</f>
        <v>11</v>
      </c>
      <c r="N4957" s="1">
        <f>VLOOKUP($A4957,'volatile collection data'!$G$6:$M$69,7,FALSE)</f>
        <v>6.18</v>
      </c>
      <c r="O4957" s="1">
        <f>VLOOKUP(A4957,'volatile collection data'!$G$6:$K$69,5,FALSE)</f>
        <v>1</v>
      </c>
      <c r="P4957" s="1" t="str">
        <f t="shared" si="465"/>
        <v>9E</v>
      </c>
      <c r="Q4957">
        <f t="shared" si="463"/>
        <v>8.1376671310478099E-2</v>
      </c>
      <c r="R4957" t="str">
        <f t="shared" si="466"/>
        <v>25A_1-E&amp;6.18%6.18@11</v>
      </c>
      <c r="S4957" t="str">
        <f t="shared" si="467"/>
        <v>9E-25A-VCS-Loc-22</v>
      </c>
      <c r="T4957" t="str">
        <f>IFERROR(IF(VLOOKUP(S4957,Bad!$A:$A,1,FALSE)='RAW2'!S4957,"yes","no"),"no")</f>
        <v>no</v>
      </c>
      <c r="U4957" t="str">
        <f>IFERROR(VLOOKUP(F4957,compounds!$A:$B,2,FALSE),"")</f>
        <v/>
      </c>
      <c r="V4957" t="str">
        <f>VLOOKUP(B4957,'volatile collection data'!$O:$P,2,FALSE)</f>
        <v>02.may.22 25</v>
      </c>
    </row>
    <row r="4958" spans="1:22" x14ac:dyDescent="0.2">
      <c r="A4958" t="s">
        <v>405</v>
      </c>
      <c r="B4958" s="1" t="str">
        <f t="shared" si="464"/>
        <v>9E</v>
      </c>
      <c r="C4958">
        <v>36.670999999999999</v>
      </c>
      <c r="D4958">
        <f t="shared" si="462"/>
        <v>36.67</v>
      </c>
      <c r="E4958">
        <f>VLOOKUP(D4958,'Peak Combiner'!$A$5:$D$4980,4,FALSE)</f>
        <v>36.67</v>
      </c>
      <c r="F4958">
        <f>IFERROR(VLOOKUP(D4958,rt_comb!$A:$B,2,FALSE),D4958)</f>
        <v>36.67</v>
      </c>
      <c r="G4958">
        <v>754040</v>
      </c>
      <c r="H4958">
        <f>SUMIFS($G:$G,$E:$E,18.51,'RAW2'!$A:$A,'RAW2'!A4958)</f>
        <v>24765214</v>
      </c>
      <c r="I4958" s="1" t="str">
        <f>VLOOKUP(A4958,'volatile collection data'!$G$6:$H$69,2,FALSE)</f>
        <v>E</v>
      </c>
      <c r="J4958" s="1">
        <f>VLOOKUP(A4958,'volatile collection data'!$G$6:$I$69,3,FALSE)</f>
        <v>9</v>
      </c>
      <c r="K4958" s="1" t="str">
        <f>VLOOKUP(A4958,'volatile collection data'!$G$6:$N$69,8,FALSE)</f>
        <v>25A</v>
      </c>
      <c r="L4958" s="1">
        <f>VLOOKUP(A4958,'volatile collection data'!$G$6:$J$69,4,FALSE)</f>
        <v>6.18</v>
      </c>
      <c r="M4958" s="1">
        <f>VLOOKUP($A4958,'volatile collection data'!$G$6:$M$69,6,FALSE)</f>
        <v>11</v>
      </c>
      <c r="N4958" s="1">
        <f>VLOOKUP($A4958,'volatile collection data'!$G$6:$M$69,7,FALSE)</f>
        <v>6.18</v>
      </c>
      <c r="O4958" s="1">
        <f>VLOOKUP(A4958,'volatile collection data'!$G$6:$K$69,5,FALSE)</f>
        <v>1</v>
      </c>
      <c r="P4958" s="1" t="str">
        <f t="shared" si="465"/>
        <v>9E</v>
      </c>
      <c r="Q4958">
        <f t="shared" si="463"/>
        <v>2.4633937139371939E-2</v>
      </c>
      <c r="R4958" t="str">
        <f t="shared" si="466"/>
        <v>25A_1-E&amp;6.18%6.18@11</v>
      </c>
      <c r="S4958" t="str">
        <f t="shared" si="467"/>
        <v>9E-25A-VCS-Loc-22</v>
      </c>
      <c r="T4958" t="str">
        <f>IFERROR(IF(VLOOKUP(S4958,Bad!$A:$A,1,FALSE)='RAW2'!S4958,"yes","no"),"no")</f>
        <v>no</v>
      </c>
      <c r="U4958" t="str">
        <f>IFERROR(VLOOKUP(F4958,compounds!$A:$B,2,FALSE),"")</f>
        <v/>
      </c>
      <c r="V4958" t="str">
        <f>VLOOKUP(B4958,'volatile collection data'!$O:$P,2,FALSE)</f>
        <v>02.may.22 25</v>
      </c>
    </row>
    <row r="4959" spans="1:22" x14ac:dyDescent="0.2">
      <c r="A4959" t="s">
        <v>405</v>
      </c>
      <c r="B4959" s="1" t="str">
        <f t="shared" si="464"/>
        <v>9E</v>
      </c>
      <c r="C4959">
        <v>36.728999999999999</v>
      </c>
      <c r="D4959">
        <f t="shared" si="462"/>
        <v>36.729999999999997</v>
      </c>
      <c r="E4959">
        <f>VLOOKUP(D4959,'Peak Combiner'!$A$5:$D$4980,4,FALSE)</f>
        <v>36.72</v>
      </c>
      <c r="F4959">
        <f>IFERROR(VLOOKUP(D4959,rt_comb!$A:$B,2,FALSE),D4959)</f>
        <v>36.729999999999997</v>
      </c>
      <c r="G4959">
        <v>4823365</v>
      </c>
      <c r="H4959">
        <f>SUMIFS($G:$G,$E:$E,18.51,'RAW2'!$A:$A,'RAW2'!A4959)</f>
        <v>24765214</v>
      </c>
      <c r="I4959" s="1" t="str">
        <f>VLOOKUP(A4959,'volatile collection data'!$G$6:$H$69,2,FALSE)</f>
        <v>E</v>
      </c>
      <c r="J4959" s="1">
        <f>VLOOKUP(A4959,'volatile collection data'!$G$6:$I$69,3,FALSE)</f>
        <v>9</v>
      </c>
      <c r="K4959" s="1" t="str">
        <f>VLOOKUP(A4959,'volatile collection data'!$G$6:$N$69,8,FALSE)</f>
        <v>25A</v>
      </c>
      <c r="L4959" s="1">
        <f>VLOOKUP(A4959,'volatile collection data'!$G$6:$J$69,4,FALSE)</f>
        <v>6.18</v>
      </c>
      <c r="M4959" s="1">
        <f>VLOOKUP($A4959,'volatile collection data'!$G$6:$M$69,6,FALSE)</f>
        <v>11</v>
      </c>
      <c r="N4959" s="1">
        <f>VLOOKUP($A4959,'volatile collection data'!$G$6:$M$69,7,FALSE)</f>
        <v>6.18</v>
      </c>
      <c r="O4959" s="1">
        <f>VLOOKUP(A4959,'volatile collection data'!$G$6:$K$69,5,FALSE)</f>
        <v>1</v>
      </c>
      <c r="P4959" s="1" t="str">
        <f t="shared" si="465"/>
        <v>9E</v>
      </c>
      <c r="Q4959">
        <f t="shared" si="463"/>
        <v>0.15757581853780533</v>
      </c>
      <c r="R4959" t="str">
        <f t="shared" si="466"/>
        <v>25A_1-E&amp;6.18%6.18@11</v>
      </c>
      <c r="S4959" t="str">
        <f t="shared" si="467"/>
        <v>9E-25A-VCS-Loc-22</v>
      </c>
      <c r="T4959" t="str">
        <f>IFERROR(IF(VLOOKUP(S4959,Bad!$A:$A,1,FALSE)='RAW2'!S4959,"yes","no"),"no")</f>
        <v>no</v>
      </c>
      <c r="U4959" t="str">
        <f>IFERROR(VLOOKUP(F4959,compounds!$A:$B,2,FALSE),"")</f>
        <v/>
      </c>
      <c r="V4959" t="str">
        <f>VLOOKUP(B4959,'volatile collection data'!$O:$P,2,FALSE)</f>
        <v>02.may.22 25</v>
      </c>
    </row>
    <row r="4960" spans="1:22" x14ac:dyDescent="0.2">
      <c r="A4960" t="s">
        <v>405</v>
      </c>
      <c r="B4960" s="1" t="str">
        <f t="shared" si="464"/>
        <v>9E</v>
      </c>
      <c r="C4960">
        <v>36.956000000000003</v>
      </c>
      <c r="D4960">
        <f t="shared" si="462"/>
        <v>36.96</v>
      </c>
      <c r="E4960">
        <f>VLOOKUP(D4960,'Peak Combiner'!$A$5:$D$4980,4,FALSE)</f>
        <v>36.96</v>
      </c>
      <c r="F4960">
        <f>IFERROR(VLOOKUP(D4960,rt_comb!$A:$B,2,FALSE),D4960)</f>
        <v>36.96</v>
      </c>
      <c r="G4960">
        <v>1259317</v>
      </c>
      <c r="H4960">
        <f>SUMIFS($G:$G,$E:$E,18.51,'RAW2'!$A:$A,'RAW2'!A4960)</f>
        <v>24765214</v>
      </c>
      <c r="I4960" s="1" t="str">
        <f>VLOOKUP(A4960,'volatile collection data'!$G$6:$H$69,2,FALSE)</f>
        <v>E</v>
      </c>
      <c r="J4960" s="1">
        <f>VLOOKUP(A4960,'volatile collection data'!$G$6:$I$69,3,FALSE)</f>
        <v>9</v>
      </c>
      <c r="K4960" s="1" t="str">
        <f>VLOOKUP(A4960,'volatile collection data'!$G$6:$N$69,8,FALSE)</f>
        <v>25A</v>
      </c>
      <c r="L4960" s="1">
        <f>VLOOKUP(A4960,'volatile collection data'!$G$6:$J$69,4,FALSE)</f>
        <v>6.18</v>
      </c>
      <c r="M4960" s="1">
        <f>VLOOKUP($A4960,'volatile collection data'!$G$6:$M$69,6,FALSE)</f>
        <v>11</v>
      </c>
      <c r="N4960" s="1">
        <f>VLOOKUP($A4960,'volatile collection data'!$G$6:$M$69,7,FALSE)</f>
        <v>6.18</v>
      </c>
      <c r="O4960" s="1">
        <f>VLOOKUP(A4960,'volatile collection data'!$G$6:$K$69,5,FALSE)</f>
        <v>1</v>
      </c>
      <c r="P4960" s="1" t="str">
        <f t="shared" si="465"/>
        <v>9E</v>
      </c>
      <c r="Q4960">
        <f t="shared" si="463"/>
        <v>4.114096840557855E-2</v>
      </c>
      <c r="R4960" t="str">
        <f t="shared" si="466"/>
        <v>25A_1-E&amp;6.18%6.18@11</v>
      </c>
      <c r="S4960" t="str">
        <f t="shared" si="467"/>
        <v>9E-25A-VCS-Loc-22</v>
      </c>
      <c r="T4960" t="str">
        <f>IFERROR(IF(VLOOKUP(S4960,Bad!$A:$A,1,FALSE)='RAW2'!S4960,"yes","no"),"no")</f>
        <v>no</v>
      </c>
      <c r="U4960" t="str">
        <f>IFERROR(VLOOKUP(F4960,compounds!$A:$B,2,FALSE),"")</f>
        <v/>
      </c>
      <c r="V4960" t="str">
        <f>VLOOKUP(B4960,'volatile collection data'!$O:$P,2,FALSE)</f>
        <v>02.may.22 25</v>
      </c>
    </row>
    <row r="4961" spans="1:22" x14ac:dyDescent="0.2">
      <c r="A4961" t="s">
        <v>405</v>
      </c>
      <c r="B4961" s="1" t="str">
        <f t="shared" si="464"/>
        <v>9E</v>
      </c>
      <c r="C4961">
        <v>37.112000000000002</v>
      </c>
      <c r="D4961">
        <f t="shared" si="462"/>
        <v>37.11</v>
      </c>
      <c r="E4961">
        <f>VLOOKUP(D4961,'Peak Combiner'!$A$5:$D$4980,4,FALSE)</f>
        <v>37.11</v>
      </c>
      <c r="F4961">
        <f>IFERROR(VLOOKUP(D4961,rt_comb!$A:$B,2,FALSE),D4961)</f>
        <v>37.11</v>
      </c>
      <c r="G4961">
        <v>3093853</v>
      </c>
      <c r="H4961">
        <f>SUMIFS($G:$G,$E:$E,18.51,'RAW2'!$A:$A,'RAW2'!A4961)</f>
        <v>24765214</v>
      </c>
      <c r="I4961" s="1" t="str">
        <f>VLOOKUP(A4961,'volatile collection data'!$G$6:$H$69,2,FALSE)</f>
        <v>E</v>
      </c>
      <c r="J4961" s="1">
        <f>VLOOKUP(A4961,'volatile collection data'!$G$6:$I$69,3,FALSE)</f>
        <v>9</v>
      </c>
      <c r="K4961" s="1" t="str">
        <f>VLOOKUP(A4961,'volatile collection data'!$G$6:$N$69,8,FALSE)</f>
        <v>25A</v>
      </c>
      <c r="L4961" s="1">
        <f>VLOOKUP(A4961,'volatile collection data'!$G$6:$J$69,4,FALSE)</f>
        <v>6.18</v>
      </c>
      <c r="M4961" s="1">
        <f>VLOOKUP($A4961,'volatile collection data'!$G$6:$M$69,6,FALSE)</f>
        <v>11</v>
      </c>
      <c r="N4961" s="1">
        <f>VLOOKUP($A4961,'volatile collection data'!$G$6:$M$69,7,FALSE)</f>
        <v>6.18</v>
      </c>
      <c r="O4961" s="1">
        <f>VLOOKUP(A4961,'volatile collection data'!$G$6:$K$69,5,FALSE)</f>
        <v>1</v>
      </c>
      <c r="P4961" s="1" t="str">
        <f t="shared" si="465"/>
        <v>9E</v>
      </c>
      <c r="Q4961">
        <f t="shared" si="463"/>
        <v>0.10107392223284878</v>
      </c>
      <c r="R4961" t="str">
        <f t="shared" si="466"/>
        <v>25A_1-E&amp;6.18%6.18@11</v>
      </c>
      <c r="S4961" t="str">
        <f t="shared" si="467"/>
        <v>9E-25A-VCS-Loc-22</v>
      </c>
      <c r="T4961" t="str">
        <f>IFERROR(IF(VLOOKUP(S4961,Bad!$A:$A,1,FALSE)='RAW2'!S4961,"yes","no"),"no")</f>
        <v>no</v>
      </c>
      <c r="U4961" t="str">
        <f>IFERROR(VLOOKUP(F4961,compounds!$A:$B,2,FALSE),"")</f>
        <v/>
      </c>
      <c r="V4961" t="str">
        <f>VLOOKUP(B4961,'volatile collection data'!$O:$P,2,FALSE)</f>
        <v>02.may.22 25</v>
      </c>
    </row>
    <row r="4962" spans="1:22" x14ac:dyDescent="0.2">
      <c r="A4962" t="s">
        <v>405</v>
      </c>
      <c r="B4962" s="1" t="str">
        <f t="shared" si="464"/>
        <v>9E</v>
      </c>
      <c r="C4962">
        <v>37.238999999999997</v>
      </c>
      <c r="D4962">
        <f t="shared" si="462"/>
        <v>37.24</v>
      </c>
      <c r="E4962">
        <f>VLOOKUP(D4962,'Peak Combiner'!$A$5:$D$4980,4,FALSE)</f>
        <v>37.24</v>
      </c>
      <c r="F4962">
        <f>IFERROR(VLOOKUP(D4962,rt_comb!$A:$B,2,FALSE),D4962)</f>
        <v>37.24</v>
      </c>
      <c r="G4962">
        <v>4082161</v>
      </c>
      <c r="H4962">
        <f>SUMIFS($G:$G,$E:$E,18.51,'RAW2'!$A:$A,'RAW2'!A4962)</f>
        <v>24765214</v>
      </c>
      <c r="I4962" s="1" t="str">
        <f>VLOOKUP(A4962,'volatile collection data'!$G$6:$H$69,2,FALSE)</f>
        <v>E</v>
      </c>
      <c r="J4962" s="1">
        <f>VLOOKUP(A4962,'volatile collection data'!$G$6:$I$69,3,FALSE)</f>
        <v>9</v>
      </c>
      <c r="K4962" s="1" t="str">
        <f>VLOOKUP(A4962,'volatile collection data'!$G$6:$N$69,8,FALSE)</f>
        <v>25A</v>
      </c>
      <c r="L4962" s="1">
        <f>VLOOKUP(A4962,'volatile collection data'!$G$6:$J$69,4,FALSE)</f>
        <v>6.18</v>
      </c>
      <c r="M4962" s="1">
        <f>VLOOKUP($A4962,'volatile collection data'!$G$6:$M$69,6,FALSE)</f>
        <v>11</v>
      </c>
      <c r="N4962" s="1">
        <f>VLOOKUP($A4962,'volatile collection data'!$G$6:$M$69,7,FALSE)</f>
        <v>6.18</v>
      </c>
      <c r="O4962" s="1">
        <f>VLOOKUP(A4962,'volatile collection data'!$G$6:$K$69,5,FALSE)</f>
        <v>1</v>
      </c>
      <c r="P4962" s="1" t="str">
        <f t="shared" si="465"/>
        <v>9E</v>
      </c>
      <c r="Q4962">
        <f t="shared" si="463"/>
        <v>0.13336122416157722</v>
      </c>
      <c r="R4962" t="str">
        <f t="shared" si="466"/>
        <v>25A_1-E&amp;6.18%6.18@11</v>
      </c>
      <c r="S4962" t="str">
        <f t="shared" si="467"/>
        <v>9E-25A-VCS-Loc-22</v>
      </c>
      <c r="T4962" t="str">
        <f>IFERROR(IF(VLOOKUP(S4962,Bad!$A:$A,1,FALSE)='RAW2'!S4962,"yes","no"),"no")</f>
        <v>no</v>
      </c>
      <c r="U4962" t="str">
        <f>IFERROR(VLOOKUP(F4962,compounds!$A:$B,2,FALSE),"")</f>
        <v/>
      </c>
      <c r="V4962" t="str">
        <f>VLOOKUP(B4962,'volatile collection data'!$O:$P,2,FALSE)</f>
        <v>02.may.22 25</v>
      </c>
    </row>
    <row r="4963" spans="1:22" x14ac:dyDescent="0.2">
      <c r="A4963" t="s">
        <v>405</v>
      </c>
      <c r="B4963" s="1" t="str">
        <f t="shared" si="464"/>
        <v>9E</v>
      </c>
      <c r="C4963">
        <v>37.290999999999997</v>
      </c>
      <c r="D4963">
        <f t="shared" si="462"/>
        <v>37.29</v>
      </c>
      <c r="E4963">
        <f>VLOOKUP(D4963,'Peak Combiner'!$A$5:$D$4980,4,FALSE)</f>
        <v>37.24</v>
      </c>
      <c r="F4963">
        <f>IFERROR(VLOOKUP(D4963,rt_comb!$A:$B,2,FALSE),D4963)</f>
        <v>37.29</v>
      </c>
      <c r="G4963">
        <v>3446431</v>
      </c>
      <c r="H4963">
        <f>SUMIFS($G:$G,$E:$E,18.51,'RAW2'!$A:$A,'RAW2'!A4963)</f>
        <v>24765214</v>
      </c>
      <c r="I4963" s="1" t="str">
        <f>VLOOKUP(A4963,'volatile collection data'!$G$6:$H$69,2,FALSE)</f>
        <v>E</v>
      </c>
      <c r="J4963" s="1">
        <f>VLOOKUP(A4963,'volatile collection data'!$G$6:$I$69,3,FALSE)</f>
        <v>9</v>
      </c>
      <c r="K4963" s="1" t="str">
        <f>VLOOKUP(A4963,'volatile collection data'!$G$6:$N$69,8,FALSE)</f>
        <v>25A</v>
      </c>
      <c r="L4963" s="1">
        <f>VLOOKUP(A4963,'volatile collection data'!$G$6:$J$69,4,FALSE)</f>
        <v>6.18</v>
      </c>
      <c r="M4963" s="1">
        <f>VLOOKUP($A4963,'volatile collection data'!$G$6:$M$69,6,FALSE)</f>
        <v>11</v>
      </c>
      <c r="N4963" s="1">
        <f>VLOOKUP($A4963,'volatile collection data'!$G$6:$M$69,7,FALSE)</f>
        <v>6.18</v>
      </c>
      <c r="O4963" s="1">
        <f>VLOOKUP(A4963,'volatile collection data'!$G$6:$K$69,5,FALSE)</f>
        <v>1</v>
      </c>
      <c r="P4963" s="1" t="str">
        <f t="shared" si="465"/>
        <v>9E</v>
      </c>
      <c r="Q4963">
        <f t="shared" si="463"/>
        <v>0.11259238847963339</v>
      </c>
      <c r="R4963" t="str">
        <f t="shared" si="466"/>
        <v>25A_1-E&amp;6.18%6.18@11</v>
      </c>
      <c r="S4963" t="str">
        <f t="shared" si="467"/>
        <v>9E-25A-VCS-Loc-22</v>
      </c>
      <c r="T4963" t="str">
        <f>IFERROR(IF(VLOOKUP(S4963,Bad!$A:$A,1,FALSE)='RAW2'!S4963,"yes","no"),"no")</f>
        <v>no</v>
      </c>
      <c r="U4963" t="str">
        <f>IFERROR(VLOOKUP(F4963,compounds!$A:$B,2,FALSE),"")</f>
        <v/>
      </c>
      <c r="V4963" t="str">
        <f>VLOOKUP(B4963,'volatile collection data'!$O:$P,2,FALSE)</f>
        <v>02.may.22 25</v>
      </c>
    </row>
    <row r="4964" spans="1:22" x14ac:dyDescent="0.2">
      <c r="A4964" t="s">
        <v>405</v>
      </c>
      <c r="B4964" s="1" t="str">
        <f t="shared" si="464"/>
        <v>9E</v>
      </c>
      <c r="C4964">
        <v>37.530999999999999</v>
      </c>
      <c r="D4964">
        <f t="shared" si="462"/>
        <v>37.53</v>
      </c>
      <c r="E4964">
        <f>VLOOKUP(D4964,'Peak Combiner'!$A$5:$D$4980,4,FALSE)</f>
        <v>37.53</v>
      </c>
      <c r="F4964">
        <f>IFERROR(VLOOKUP(D4964,rt_comb!$A:$B,2,FALSE),D4964)</f>
        <v>37.53</v>
      </c>
      <c r="G4964">
        <v>2808934</v>
      </c>
      <c r="H4964">
        <f>SUMIFS($G:$G,$E:$E,18.51,'RAW2'!$A:$A,'RAW2'!A4964)</f>
        <v>24765214</v>
      </c>
      <c r="I4964" s="1" t="str">
        <f>VLOOKUP(A4964,'volatile collection data'!$G$6:$H$69,2,FALSE)</f>
        <v>E</v>
      </c>
      <c r="J4964" s="1">
        <f>VLOOKUP(A4964,'volatile collection data'!$G$6:$I$69,3,FALSE)</f>
        <v>9</v>
      </c>
      <c r="K4964" s="1" t="str">
        <f>VLOOKUP(A4964,'volatile collection data'!$G$6:$N$69,8,FALSE)</f>
        <v>25A</v>
      </c>
      <c r="L4964" s="1">
        <f>VLOOKUP(A4964,'volatile collection data'!$G$6:$J$69,4,FALSE)</f>
        <v>6.18</v>
      </c>
      <c r="M4964" s="1">
        <f>VLOOKUP($A4964,'volatile collection data'!$G$6:$M$69,6,FALSE)</f>
        <v>11</v>
      </c>
      <c r="N4964" s="1">
        <f>VLOOKUP($A4964,'volatile collection data'!$G$6:$M$69,7,FALSE)</f>
        <v>6.18</v>
      </c>
      <c r="O4964" s="1">
        <f>VLOOKUP(A4964,'volatile collection data'!$G$6:$K$69,5,FALSE)</f>
        <v>1</v>
      </c>
      <c r="P4964" s="1" t="str">
        <f t="shared" si="465"/>
        <v>9E</v>
      </c>
      <c r="Q4964">
        <f t="shared" si="463"/>
        <v>9.1765826195751646E-2</v>
      </c>
      <c r="R4964" t="str">
        <f t="shared" si="466"/>
        <v>25A_1-E&amp;6.18%6.18@11</v>
      </c>
      <c r="S4964" t="str">
        <f t="shared" si="467"/>
        <v>9E-25A-VCS-Loc-22</v>
      </c>
      <c r="T4964" t="str">
        <f>IFERROR(IF(VLOOKUP(S4964,Bad!$A:$A,1,FALSE)='RAW2'!S4964,"yes","no"),"no")</f>
        <v>no</v>
      </c>
      <c r="U4964" t="str">
        <f>IFERROR(VLOOKUP(F4964,compounds!$A:$B,2,FALSE),"")</f>
        <v/>
      </c>
      <c r="V4964" t="str">
        <f>VLOOKUP(B4964,'volatile collection data'!$O:$P,2,FALSE)</f>
        <v>02.may.22 25</v>
      </c>
    </row>
    <row r="4965" spans="1:22" x14ac:dyDescent="0.2">
      <c r="A4965" t="s">
        <v>405</v>
      </c>
      <c r="B4965" s="1" t="str">
        <f t="shared" si="464"/>
        <v>9E</v>
      </c>
      <c r="C4965">
        <v>37.631</v>
      </c>
      <c r="D4965">
        <f t="shared" si="462"/>
        <v>37.630000000000003</v>
      </c>
      <c r="E4965">
        <f>VLOOKUP(D4965,'Peak Combiner'!$A$5:$D$4980,4,FALSE)</f>
        <v>37.630000000000003</v>
      </c>
      <c r="F4965">
        <f>IFERROR(VLOOKUP(D4965,rt_comb!$A:$B,2,FALSE),D4965)</f>
        <v>37.630000000000003</v>
      </c>
      <c r="G4965">
        <v>4159436</v>
      </c>
      <c r="H4965">
        <f>SUMIFS($G:$G,$E:$E,18.51,'RAW2'!$A:$A,'RAW2'!A4965)</f>
        <v>24765214</v>
      </c>
      <c r="I4965" s="1" t="str">
        <f>VLOOKUP(A4965,'volatile collection data'!$G$6:$H$69,2,FALSE)</f>
        <v>E</v>
      </c>
      <c r="J4965" s="1">
        <f>VLOOKUP(A4965,'volatile collection data'!$G$6:$I$69,3,FALSE)</f>
        <v>9</v>
      </c>
      <c r="K4965" s="1" t="str">
        <f>VLOOKUP(A4965,'volatile collection data'!$G$6:$N$69,8,FALSE)</f>
        <v>25A</v>
      </c>
      <c r="L4965" s="1">
        <f>VLOOKUP(A4965,'volatile collection data'!$G$6:$J$69,4,FALSE)</f>
        <v>6.18</v>
      </c>
      <c r="M4965" s="1">
        <f>VLOOKUP($A4965,'volatile collection data'!$G$6:$M$69,6,FALSE)</f>
        <v>11</v>
      </c>
      <c r="N4965" s="1">
        <f>VLOOKUP($A4965,'volatile collection data'!$G$6:$M$69,7,FALSE)</f>
        <v>6.18</v>
      </c>
      <c r="O4965" s="1">
        <f>VLOOKUP(A4965,'volatile collection data'!$G$6:$K$69,5,FALSE)</f>
        <v>1</v>
      </c>
      <c r="P4965" s="1" t="str">
        <f t="shared" si="465"/>
        <v>9E</v>
      </c>
      <c r="Q4965">
        <f t="shared" si="463"/>
        <v>0.13588574208164109</v>
      </c>
      <c r="R4965" t="str">
        <f t="shared" si="466"/>
        <v>25A_1-E&amp;6.18%6.18@11</v>
      </c>
      <c r="S4965" t="str">
        <f t="shared" si="467"/>
        <v>9E-25A-VCS-Loc-22</v>
      </c>
      <c r="T4965" t="str">
        <f>IFERROR(IF(VLOOKUP(S4965,Bad!$A:$A,1,FALSE)='RAW2'!S4965,"yes","no"),"no")</f>
        <v>no</v>
      </c>
      <c r="U4965" t="str">
        <f>IFERROR(VLOOKUP(F4965,compounds!$A:$B,2,FALSE),"")</f>
        <v/>
      </c>
      <c r="V4965" t="str">
        <f>VLOOKUP(B4965,'volatile collection data'!$O:$P,2,FALSE)</f>
        <v>02.may.22 25</v>
      </c>
    </row>
    <row r="4966" spans="1:22" x14ac:dyDescent="0.2">
      <c r="A4966" t="s">
        <v>405</v>
      </c>
      <c r="B4966" s="1" t="str">
        <f t="shared" si="464"/>
        <v>9E</v>
      </c>
      <c r="C4966">
        <v>37.713000000000001</v>
      </c>
      <c r="D4966">
        <f t="shared" si="462"/>
        <v>37.71</v>
      </c>
      <c r="E4966">
        <f>VLOOKUP(D4966,'Peak Combiner'!$A$5:$D$4980,4,FALSE)</f>
        <v>37.67</v>
      </c>
      <c r="F4966">
        <f>IFERROR(VLOOKUP(D4966,rt_comb!$A:$B,2,FALSE),D4966)</f>
        <v>37.71</v>
      </c>
      <c r="G4966">
        <v>11215588</v>
      </c>
      <c r="H4966">
        <f>SUMIFS($G:$G,$E:$E,18.51,'RAW2'!$A:$A,'RAW2'!A4966)</f>
        <v>24765214</v>
      </c>
      <c r="I4966" s="1" t="str">
        <f>VLOOKUP(A4966,'volatile collection data'!$G$6:$H$69,2,FALSE)</f>
        <v>E</v>
      </c>
      <c r="J4966" s="1">
        <f>VLOOKUP(A4966,'volatile collection data'!$G$6:$I$69,3,FALSE)</f>
        <v>9</v>
      </c>
      <c r="K4966" s="1" t="str">
        <f>VLOOKUP(A4966,'volatile collection data'!$G$6:$N$69,8,FALSE)</f>
        <v>25A</v>
      </c>
      <c r="L4966" s="1">
        <f>VLOOKUP(A4966,'volatile collection data'!$G$6:$J$69,4,FALSE)</f>
        <v>6.18</v>
      </c>
      <c r="M4966" s="1">
        <f>VLOOKUP($A4966,'volatile collection data'!$G$6:$M$69,6,FALSE)</f>
        <v>11</v>
      </c>
      <c r="N4966" s="1">
        <f>VLOOKUP($A4966,'volatile collection data'!$G$6:$M$69,7,FALSE)</f>
        <v>6.18</v>
      </c>
      <c r="O4966" s="1">
        <f>VLOOKUP(A4966,'volatile collection data'!$G$6:$K$69,5,FALSE)</f>
        <v>1</v>
      </c>
      <c r="P4966" s="1" t="str">
        <f t="shared" si="465"/>
        <v>9E</v>
      </c>
      <c r="Q4966">
        <f t="shared" si="463"/>
        <v>0.36640508430997593</v>
      </c>
      <c r="R4966" t="str">
        <f t="shared" si="466"/>
        <v>25A_1-E&amp;6.18%6.18@11</v>
      </c>
      <c r="S4966" t="str">
        <f t="shared" si="467"/>
        <v>9E-25A-VCS-Loc-22</v>
      </c>
      <c r="T4966" t="str">
        <f>IFERROR(IF(VLOOKUP(S4966,Bad!$A:$A,1,FALSE)='RAW2'!S4966,"yes","no"),"no")</f>
        <v>no</v>
      </c>
      <c r="U4966" t="str">
        <f>IFERROR(VLOOKUP(F4966,compounds!$A:$B,2,FALSE),"")</f>
        <v/>
      </c>
      <c r="V4966" t="str">
        <f>VLOOKUP(B4966,'volatile collection data'!$O:$P,2,FALSE)</f>
        <v>02.may.22 25</v>
      </c>
    </row>
    <row r="4967" spans="1:22" x14ac:dyDescent="0.2">
      <c r="A4967" t="s">
        <v>405</v>
      </c>
      <c r="B4967" s="1" t="str">
        <f t="shared" si="464"/>
        <v>9E</v>
      </c>
      <c r="C4967">
        <v>37.984999999999999</v>
      </c>
      <c r="D4967">
        <f t="shared" si="462"/>
        <v>37.99</v>
      </c>
      <c r="E4967">
        <f>VLOOKUP(D4967,'Peak Combiner'!$A$5:$D$4980,4,FALSE)</f>
        <v>37.99</v>
      </c>
      <c r="F4967">
        <f>IFERROR(VLOOKUP(D4967,rt_comb!$A:$B,2,FALSE),D4967)</f>
        <v>37.99</v>
      </c>
      <c r="G4967">
        <v>40986194</v>
      </c>
      <c r="H4967">
        <f>SUMIFS($G:$G,$E:$E,18.51,'RAW2'!$A:$A,'RAW2'!A4967)</f>
        <v>24765214</v>
      </c>
      <c r="I4967" s="1" t="str">
        <f>VLOOKUP(A4967,'volatile collection data'!$G$6:$H$69,2,FALSE)</f>
        <v>E</v>
      </c>
      <c r="J4967" s="1">
        <f>VLOOKUP(A4967,'volatile collection data'!$G$6:$I$69,3,FALSE)</f>
        <v>9</v>
      </c>
      <c r="K4967" s="1" t="str">
        <f>VLOOKUP(A4967,'volatile collection data'!$G$6:$N$69,8,FALSE)</f>
        <v>25A</v>
      </c>
      <c r="L4967" s="1">
        <f>VLOOKUP(A4967,'volatile collection data'!$G$6:$J$69,4,FALSE)</f>
        <v>6.18</v>
      </c>
      <c r="M4967" s="1">
        <f>VLOOKUP($A4967,'volatile collection data'!$G$6:$M$69,6,FALSE)</f>
        <v>11</v>
      </c>
      <c r="N4967" s="1">
        <f>VLOOKUP($A4967,'volatile collection data'!$G$6:$M$69,7,FALSE)</f>
        <v>6.18</v>
      </c>
      <c r="O4967" s="1">
        <f>VLOOKUP(A4967,'volatile collection data'!$G$6:$K$69,5,FALSE)</f>
        <v>1</v>
      </c>
      <c r="P4967" s="1" t="str">
        <f t="shared" si="465"/>
        <v>9E</v>
      </c>
      <c r="Q4967">
        <f t="shared" si="463"/>
        <v>1.3389890809215734</v>
      </c>
      <c r="R4967" t="str">
        <f t="shared" si="466"/>
        <v>25A_1-E&amp;6.18%6.18@11</v>
      </c>
      <c r="S4967" t="str">
        <f t="shared" si="467"/>
        <v>9E-25A-VCS-Loc-22</v>
      </c>
      <c r="T4967" t="str">
        <f>IFERROR(IF(VLOOKUP(S4967,Bad!$A:$A,1,FALSE)='RAW2'!S4967,"yes","no"),"no")</f>
        <v>no</v>
      </c>
      <c r="U4967" t="str">
        <f>IFERROR(VLOOKUP(F4967,compounds!$A:$B,2,FALSE),"")</f>
        <v/>
      </c>
      <c r="V4967" t="str">
        <f>VLOOKUP(B4967,'volatile collection data'!$O:$P,2,FALSE)</f>
        <v>02.may.22 25</v>
      </c>
    </row>
    <row r="4968" spans="1:22" x14ac:dyDescent="0.2">
      <c r="A4968" t="s">
        <v>405</v>
      </c>
      <c r="B4968" s="1" t="str">
        <f t="shared" si="464"/>
        <v>9E</v>
      </c>
      <c r="C4968">
        <v>38.296999999999997</v>
      </c>
      <c r="D4968">
        <f t="shared" si="462"/>
        <v>38.299999999999997</v>
      </c>
      <c r="E4968">
        <f>VLOOKUP(D4968,'Peak Combiner'!$A$5:$D$4980,4,FALSE)</f>
        <v>38.299999999999997</v>
      </c>
      <c r="F4968">
        <f>IFERROR(VLOOKUP(D4968,rt_comb!$A:$B,2,FALSE),D4968)</f>
        <v>38.299999999999997</v>
      </c>
      <c r="G4968">
        <v>1223378</v>
      </c>
      <c r="H4968">
        <f>SUMIFS($G:$G,$E:$E,18.51,'RAW2'!$A:$A,'RAW2'!A4968)</f>
        <v>24765214</v>
      </c>
      <c r="I4968" s="1" t="str">
        <f>VLOOKUP(A4968,'volatile collection data'!$G$6:$H$69,2,FALSE)</f>
        <v>E</v>
      </c>
      <c r="J4968" s="1">
        <f>VLOOKUP(A4968,'volatile collection data'!$G$6:$I$69,3,FALSE)</f>
        <v>9</v>
      </c>
      <c r="K4968" s="1" t="str">
        <f>VLOOKUP(A4968,'volatile collection data'!$G$6:$N$69,8,FALSE)</f>
        <v>25A</v>
      </c>
      <c r="L4968" s="1">
        <f>VLOOKUP(A4968,'volatile collection data'!$G$6:$J$69,4,FALSE)</f>
        <v>6.18</v>
      </c>
      <c r="M4968" s="1">
        <f>VLOOKUP($A4968,'volatile collection data'!$G$6:$M$69,6,FALSE)</f>
        <v>11</v>
      </c>
      <c r="N4968" s="1">
        <f>VLOOKUP($A4968,'volatile collection data'!$G$6:$M$69,7,FALSE)</f>
        <v>6.18</v>
      </c>
      <c r="O4968" s="1">
        <f>VLOOKUP(A4968,'volatile collection data'!$G$6:$K$69,5,FALSE)</f>
        <v>1</v>
      </c>
      <c r="P4968" s="1" t="str">
        <f t="shared" si="465"/>
        <v>9E</v>
      </c>
      <c r="Q4968">
        <f t="shared" si="463"/>
        <v>3.9966867473463695E-2</v>
      </c>
      <c r="R4968" t="str">
        <f t="shared" si="466"/>
        <v>25A_1-E&amp;6.18%6.18@11</v>
      </c>
      <c r="S4968" t="str">
        <f t="shared" si="467"/>
        <v>9E-25A-VCS-Loc-22</v>
      </c>
      <c r="T4968" t="str">
        <f>IFERROR(IF(VLOOKUP(S4968,Bad!$A:$A,1,FALSE)='RAW2'!S4968,"yes","no"),"no")</f>
        <v>no</v>
      </c>
      <c r="U4968" t="str">
        <f>IFERROR(VLOOKUP(F4968,compounds!$A:$B,2,FALSE),"")</f>
        <v/>
      </c>
      <c r="V4968" t="str">
        <f>VLOOKUP(B4968,'volatile collection data'!$O:$P,2,FALSE)</f>
        <v>02.may.22 25</v>
      </c>
    </row>
    <row r="4969" spans="1:22" x14ac:dyDescent="0.2">
      <c r="A4969" t="s">
        <v>405</v>
      </c>
      <c r="B4969" s="1" t="str">
        <f t="shared" si="464"/>
        <v>9E</v>
      </c>
      <c r="C4969">
        <v>38.43</v>
      </c>
      <c r="D4969">
        <f t="shared" si="462"/>
        <v>38.43</v>
      </c>
      <c r="E4969">
        <f>VLOOKUP(D4969,'Peak Combiner'!$A$5:$D$4980,4,FALSE)</f>
        <v>38.43</v>
      </c>
      <c r="F4969">
        <f>IFERROR(VLOOKUP(D4969,rt_comb!$A:$B,2,FALSE),D4969)</f>
        <v>38.43</v>
      </c>
      <c r="G4969">
        <v>4398790</v>
      </c>
      <c r="H4969">
        <f>SUMIFS($G:$G,$E:$E,18.51,'RAW2'!$A:$A,'RAW2'!A4969)</f>
        <v>24765214</v>
      </c>
      <c r="I4969" s="1" t="str">
        <f>VLOOKUP(A4969,'volatile collection data'!$G$6:$H$69,2,FALSE)</f>
        <v>E</v>
      </c>
      <c r="J4969" s="1">
        <f>VLOOKUP(A4969,'volatile collection data'!$G$6:$I$69,3,FALSE)</f>
        <v>9</v>
      </c>
      <c r="K4969" s="1" t="str">
        <f>VLOOKUP(A4969,'volatile collection data'!$G$6:$N$69,8,FALSE)</f>
        <v>25A</v>
      </c>
      <c r="L4969" s="1">
        <f>VLOOKUP(A4969,'volatile collection data'!$G$6:$J$69,4,FALSE)</f>
        <v>6.18</v>
      </c>
      <c r="M4969" s="1">
        <f>VLOOKUP($A4969,'volatile collection data'!$G$6:$M$69,6,FALSE)</f>
        <v>11</v>
      </c>
      <c r="N4969" s="1">
        <f>VLOOKUP($A4969,'volatile collection data'!$G$6:$M$69,7,FALSE)</f>
        <v>6.18</v>
      </c>
      <c r="O4969" s="1">
        <f>VLOOKUP(A4969,'volatile collection data'!$G$6:$K$69,5,FALSE)</f>
        <v>1</v>
      </c>
      <c r="P4969" s="1" t="str">
        <f t="shared" si="465"/>
        <v>9E</v>
      </c>
      <c r="Q4969">
        <f t="shared" si="463"/>
        <v>0.14370526278353654</v>
      </c>
      <c r="R4969" t="str">
        <f t="shared" si="466"/>
        <v>25A_1-E&amp;6.18%6.18@11</v>
      </c>
      <c r="S4969" t="str">
        <f t="shared" si="467"/>
        <v>9E-25A-VCS-Loc-22</v>
      </c>
      <c r="T4969" t="str">
        <f>IFERROR(IF(VLOOKUP(S4969,Bad!$A:$A,1,FALSE)='RAW2'!S4969,"yes","no"),"no")</f>
        <v>no</v>
      </c>
      <c r="U4969" t="str">
        <f>IFERROR(VLOOKUP(F4969,compounds!$A:$B,2,FALSE),"")</f>
        <v/>
      </c>
      <c r="V4969" t="str">
        <f>VLOOKUP(B4969,'volatile collection data'!$O:$P,2,FALSE)</f>
        <v>02.may.22 25</v>
      </c>
    </row>
    <row r="4970" spans="1:22" x14ac:dyDescent="0.2">
      <c r="A4970" t="s">
        <v>405</v>
      </c>
      <c r="B4970" s="1" t="str">
        <f t="shared" si="464"/>
        <v>9E</v>
      </c>
      <c r="C4970">
        <v>38.718000000000004</v>
      </c>
      <c r="D4970">
        <f t="shared" si="462"/>
        <v>38.72</v>
      </c>
      <c r="E4970">
        <f>VLOOKUP(D4970,'Peak Combiner'!$A$5:$D$4980,4,FALSE)</f>
        <v>38.72</v>
      </c>
      <c r="F4970">
        <f>IFERROR(VLOOKUP(D4970,rt_comb!$A:$B,2,FALSE),D4970)</f>
        <v>38.72</v>
      </c>
      <c r="G4970">
        <v>942441</v>
      </c>
      <c r="H4970">
        <f>SUMIFS($G:$G,$E:$E,18.51,'RAW2'!$A:$A,'RAW2'!A4970)</f>
        <v>24765214</v>
      </c>
      <c r="I4970" s="1" t="str">
        <f>VLOOKUP(A4970,'volatile collection data'!$G$6:$H$69,2,FALSE)</f>
        <v>E</v>
      </c>
      <c r="J4970" s="1">
        <f>VLOOKUP(A4970,'volatile collection data'!$G$6:$I$69,3,FALSE)</f>
        <v>9</v>
      </c>
      <c r="K4970" s="1" t="str">
        <f>VLOOKUP(A4970,'volatile collection data'!$G$6:$N$69,8,FALSE)</f>
        <v>25A</v>
      </c>
      <c r="L4970" s="1">
        <f>VLOOKUP(A4970,'volatile collection data'!$G$6:$J$69,4,FALSE)</f>
        <v>6.18</v>
      </c>
      <c r="M4970" s="1">
        <f>VLOOKUP($A4970,'volatile collection data'!$G$6:$M$69,6,FALSE)</f>
        <v>11</v>
      </c>
      <c r="N4970" s="1">
        <f>VLOOKUP($A4970,'volatile collection data'!$G$6:$M$69,7,FALSE)</f>
        <v>6.18</v>
      </c>
      <c r="O4970" s="1">
        <f>VLOOKUP(A4970,'volatile collection data'!$G$6:$K$69,5,FALSE)</f>
        <v>1</v>
      </c>
      <c r="P4970" s="1" t="str">
        <f t="shared" si="465"/>
        <v>9E</v>
      </c>
      <c r="Q4970">
        <f t="shared" si="463"/>
        <v>3.0788860473670934E-2</v>
      </c>
      <c r="R4970" t="str">
        <f t="shared" si="466"/>
        <v>25A_1-E&amp;6.18%6.18@11</v>
      </c>
      <c r="S4970" t="str">
        <f t="shared" si="467"/>
        <v>9E-25A-VCS-Loc-22</v>
      </c>
      <c r="T4970" t="str">
        <f>IFERROR(IF(VLOOKUP(S4970,Bad!$A:$A,1,FALSE)='RAW2'!S4970,"yes","no"),"no")</f>
        <v>no</v>
      </c>
      <c r="U4970" t="str">
        <f>IFERROR(VLOOKUP(F4970,compounds!$A:$B,2,FALSE),"")</f>
        <v/>
      </c>
      <c r="V4970" t="str">
        <f>VLOOKUP(B4970,'volatile collection data'!$O:$P,2,FALSE)</f>
        <v>02.may.22 25</v>
      </c>
    </row>
    <row r="4971" spans="1:22" x14ac:dyDescent="0.2">
      <c r="A4971" t="s">
        <v>405</v>
      </c>
      <c r="B4971" s="1" t="str">
        <f t="shared" si="464"/>
        <v>9E</v>
      </c>
      <c r="C4971">
        <v>39.531999999999996</v>
      </c>
      <c r="D4971">
        <f t="shared" si="462"/>
        <v>39.53</v>
      </c>
      <c r="E4971">
        <f>VLOOKUP(D4971,'Peak Combiner'!$A$5:$D$4980,4,FALSE)</f>
        <v>39.53</v>
      </c>
      <c r="F4971">
        <f>IFERROR(VLOOKUP(D4971,rt_comb!$A:$B,2,FALSE),D4971)</f>
        <v>39.53</v>
      </c>
      <c r="G4971">
        <v>1320860</v>
      </c>
      <c r="H4971">
        <f>SUMIFS($G:$G,$E:$E,18.51,'RAW2'!$A:$A,'RAW2'!A4971)</f>
        <v>24765214</v>
      </c>
      <c r="I4971" s="1" t="str">
        <f>VLOOKUP(A4971,'volatile collection data'!$G$6:$H$69,2,FALSE)</f>
        <v>E</v>
      </c>
      <c r="J4971" s="1">
        <f>VLOOKUP(A4971,'volatile collection data'!$G$6:$I$69,3,FALSE)</f>
        <v>9</v>
      </c>
      <c r="K4971" s="1" t="str">
        <f>VLOOKUP(A4971,'volatile collection data'!$G$6:$N$69,8,FALSE)</f>
        <v>25A</v>
      </c>
      <c r="L4971" s="1">
        <f>VLOOKUP(A4971,'volatile collection data'!$G$6:$J$69,4,FALSE)</f>
        <v>6.18</v>
      </c>
      <c r="M4971" s="1">
        <f>VLOOKUP($A4971,'volatile collection data'!$G$6:$M$69,6,FALSE)</f>
        <v>11</v>
      </c>
      <c r="N4971" s="1">
        <f>VLOOKUP($A4971,'volatile collection data'!$G$6:$M$69,7,FALSE)</f>
        <v>6.18</v>
      </c>
      <c r="O4971" s="1">
        <f>VLOOKUP(A4971,'volatile collection data'!$G$6:$K$69,5,FALSE)</f>
        <v>1</v>
      </c>
      <c r="P4971" s="1" t="str">
        <f t="shared" si="465"/>
        <v>9E</v>
      </c>
      <c r="Q4971">
        <f t="shared" si="463"/>
        <v>4.3151533353549966E-2</v>
      </c>
      <c r="R4971" t="str">
        <f t="shared" si="466"/>
        <v>25A_1-E&amp;6.18%6.18@11</v>
      </c>
      <c r="S4971" t="str">
        <f t="shared" si="467"/>
        <v>9E-25A-VCS-Loc-22</v>
      </c>
      <c r="T4971" t="str">
        <f>IFERROR(IF(VLOOKUP(S4971,Bad!$A:$A,1,FALSE)='RAW2'!S4971,"yes","no"),"no")</f>
        <v>no</v>
      </c>
      <c r="U4971" t="str">
        <f>IFERROR(VLOOKUP(F4971,compounds!$A:$B,2,FALSE),"")</f>
        <v/>
      </c>
      <c r="V4971" t="str">
        <f>VLOOKUP(B4971,'volatile collection data'!$O:$P,2,FALSE)</f>
        <v>02.may.22 25</v>
      </c>
    </row>
    <row r="4972" spans="1:22" x14ac:dyDescent="0.2">
      <c r="A4972" t="s">
        <v>405</v>
      </c>
      <c r="B4972" s="1" t="str">
        <f t="shared" si="464"/>
        <v>9E</v>
      </c>
      <c r="C4972">
        <v>40.012999999999998</v>
      </c>
      <c r="D4972">
        <f t="shared" si="462"/>
        <v>40.01</v>
      </c>
      <c r="E4972">
        <f>VLOOKUP(D4972,'Peak Combiner'!$A$5:$D$4980,4,FALSE)</f>
        <v>40.01</v>
      </c>
      <c r="F4972">
        <f>IFERROR(VLOOKUP(D4972,rt_comb!$A:$B,2,FALSE),D4972)</f>
        <v>40.01</v>
      </c>
      <c r="G4972">
        <v>1258212</v>
      </c>
      <c r="H4972">
        <f>SUMIFS($G:$G,$E:$E,18.51,'RAW2'!$A:$A,'RAW2'!A4972)</f>
        <v>24765214</v>
      </c>
      <c r="I4972" s="1" t="str">
        <f>VLOOKUP(A4972,'volatile collection data'!$G$6:$H$69,2,FALSE)</f>
        <v>E</v>
      </c>
      <c r="J4972" s="1">
        <f>VLOOKUP(A4972,'volatile collection data'!$G$6:$I$69,3,FALSE)</f>
        <v>9</v>
      </c>
      <c r="K4972" s="1" t="str">
        <f>VLOOKUP(A4972,'volatile collection data'!$G$6:$N$69,8,FALSE)</f>
        <v>25A</v>
      </c>
      <c r="L4972" s="1">
        <f>VLOOKUP(A4972,'volatile collection data'!$G$6:$J$69,4,FALSE)</f>
        <v>6.18</v>
      </c>
      <c r="M4972" s="1">
        <f>VLOOKUP($A4972,'volatile collection data'!$G$6:$M$69,6,FALSE)</f>
        <v>11</v>
      </c>
      <c r="N4972" s="1">
        <f>VLOOKUP($A4972,'volatile collection data'!$G$6:$M$69,7,FALSE)</f>
        <v>6.18</v>
      </c>
      <c r="O4972" s="1">
        <f>VLOOKUP(A4972,'volatile collection data'!$G$6:$K$69,5,FALSE)</f>
        <v>1</v>
      </c>
      <c r="P4972" s="1" t="str">
        <f t="shared" si="465"/>
        <v>9E</v>
      </c>
      <c r="Q4972">
        <f t="shared" si="463"/>
        <v>4.1104868861072945E-2</v>
      </c>
      <c r="R4972" t="str">
        <f t="shared" si="466"/>
        <v>25A_1-E&amp;6.18%6.18@11</v>
      </c>
      <c r="S4972" t="str">
        <f t="shared" si="467"/>
        <v>9E-25A-VCS-Loc-22</v>
      </c>
      <c r="T4972" t="str">
        <f>IFERROR(IF(VLOOKUP(S4972,Bad!$A:$A,1,FALSE)='RAW2'!S4972,"yes","no"),"no")</f>
        <v>no</v>
      </c>
      <c r="U4972" t="str">
        <f>IFERROR(VLOOKUP(F4972,compounds!$A:$B,2,FALSE),"")</f>
        <v/>
      </c>
      <c r="V4972" t="str">
        <f>VLOOKUP(B4972,'volatile collection data'!$O:$P,2,FALSE)</f>
        <v>02.may.22 25</v>
      </c>
    </row>
  </sheetData>
  <autoFilter ref="A1:T4972" xr:uid="{911F25F3-8FEB-4572-88F3-8FB13EDCF42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CB7D3-B3CB-4855-84D0-EE18E8629168}">
  <sheetPr>
    <tabColor rgb="FF7030A0"/>
  </sheetPr>
  <dimension ref="A1:ATS64"/>
  <sheetViews>
    <sheetView zoomScaleNormal="100" workbookViewId="0">
      <pane xSplit="1" ySplit="3" topLeftCell="LB6" activePane="bottomRight" state="frozen"/>
      <selection pane="topRight" activeCell="B1" sqref="B1"/>
      <selection pane="bottomLeft" activeCell="A4" sqref="A4"/>
      <selection pane="bottomRight" activeCell="LI20" sqref="LI20"/>
    </sheetView>
  </sheetViews>
  <sheetFormatPr baseColWidth="10" defaultColWidth="8.83203125" defaultRowHeight="15" x14ac:dyDescent="0.2"/>
  <cols>
    <col min="1" max="1" width="11.6640625" style="1" bestFit="1" customWidth="1"/>
    <col min="2" max="1202" width="12.6640625" style="1" bestFit="1" customWidth="1"/>
    <col min="1203" max="1203" width="12.1640625" style="1" bestFit="1" customWidth="1"/>
    <col min="1204" max="1207" width="12.6640625" style="1" bestFit="1" customWidth="1"/>
    <col min="1208" max="1209" width="12.1640625" style="1" bestFit="1" customWidth="1"/>
    <col min="1210" max="1210" width="12.6640625" style="1" bestFit="1" customWidth="1"/>
    <col min="1211" max="1211" width="12.1640625" style="1" bestFit="1" customWidth="1"/>
    <col min="1212" max="1212" width="12.6640625" style="1" bestFit="1" customWidth="1"/>
    <col min="1213" max="1213" width="12.1640625" style="1" bestFit="1" customWidth="1"/>
    <col min="1214" max="1214" width="12.6640625" style="1" bestFit="1" customWidth="1"/>
    <col min="1215" max="1217" width="12.1640625" style="1" bestFit="1" customWidth="1"/>
    <col min="1218" max="1220" width="12.6640625" style="1" bestFit="1" customWidth="1"/>
    <col min="1221" max="1222" width="12.1640625" style="1" bestFit="1" customWidth="1"/>
    <col min="1223" max="1224" width="12.6640625" style="1" bestFit="1" customWidth="1"/>
    <col min="1225" max="1225" width="12.1640625" style="1" bestFit="1" customWidth="1"/>
    <col min="1226" max="1226" width="12.6640625" style="1" bestFit="1" customWidth="1"/>
    <col min="1227" max="1227" width="12.1640625" style="1" bestFit="1" customWidth="1"/>
    <col min="1228" max="1228" width="12.6640625" style="1" bestFit="1" customWidth="1"/>
    <col min="1229" max="1229" width="12.1640625" style="1" bestFit="1" customWidth="1"/>
    <col min="1230" max="1230" width="12.6640625" style="1" bestFit="1" customWidth="1"/>
    <col min="1231" max="1231" width="12.1640625" style="1" bestFit="1" customWidth="1"/>
    <col min="1232" max="1232" width="12.6640625" style="1" bestFit="1" customWidth="1"/>
    <col min="1233" max="1233" width="12.1640625" style="1" bestFit="1" customWidth="1"/>
    <col min="1234" max="1234" width="12.6640625" style="1" bestFit="1" customWidth="1"/>
    <col min="1235" max="1237" width="12.1640625" style="1" bestFit="1" customWidth="1"/>
    <col min="1238" max="1239" width="12.6640625" style="1" bestFit="1" customWidth="1"/>
    <col min="1240" max="1240" width="12.1640625" style="1" bestFit="1" customWidth="1"/>
    <col min="1241" max="1241" width="12.6640625" style="1" bestFit="1" customWidth="1"/>
    <col min="1242" max="1242" width="12.1640625" style="1" bestFit="1" customWidth="1"/>
    <col min="1243" max="1243" width="12.6640625" style="1" bestFit="1" customWidth="1"/>
    <col min="1244" max="1245" width="12.1640625" style="1" bestFit="1" customWidth="1"/>
    <col min="1246" max="1246" width="12.6640625" style="1" bestFit="1" customWidth="1"/>
    <col min="1247" max="1248" width="12.1640625" style="1" bestFit="1" customWidth="1"/>
    <col min="1249" max="16384" width="8.83203125" style="1"/>
  </cols>
  <sheetData>
    <row r="1" spans="1:1215" x14ac:dyDescent="0.2">
      <c r="B1" s="1" t="str">
        <f>IFERROR(VLOOKUP(B3,compounds!$A:$B,2,FALSE),"")</f>
        <v/>
      </c>
      <c r="C1" s="1" t="str">
        <f>IFERROR(VLOOKUP(C3,compounds!$A:$B,2,FALSE),"")</f>
        <v/>
      </c>
      <c r="D1" s="1" t="str">
        <f>IFERROR(VLOOKUP(D3,compounds!$A:$B,2,FALSE),"")</f>
        <v/>
      </c>
      <c r="E1" s="1" t="str">
        <f>IFERROR(VLOOKUP(E3,compounds!$A:$B,2,FALSE),"")</f>
        <v/>
      </c>
      <c r="F1" s="1" t="str">
        <f>IFERROR(VLOOKUP(F3,compounds!$A:$B,2,FALSE),"")</f>
        <v/>
      </c>
      <c r="G1" s="1" t="str">
        <f>IFERROR(VLOOKUP(G3,compounds!$A:$B,2,FALSE),"")</f>
        <v/>
      </c>
      <c r="H1" s="1" t="str">
        <f>IFERROR(VLOOKUP(H3,compounds!$A:$B,2,FALSE),"")</f>
        <v/>
      </c>
      <c r="I1" s="1" t="str">
        <f>IFERROR(VLOOKUP(I3,compounds!$A:$B,2,FALSE),"")</f>
        <v/>
      </c>
      <c r="J1" s="1" t="str">
        <f>IFERROR(VLOOKUP(J3,compounds!$A:$B,2,FALSE),"")</f>
        <v/>
      </c>
      <c r="K1" s="1" t="str">
        <f>IFERROR(VLOOKUP(K3,compounds!$A:$B,2,FALSE),"")</f>
        <v/>
      </c>
      <c r="L1" s="1" t="str">
        <f>IFERROR(VLOOKUP(L3,compounds!$A:$B,2,FALSE),"")</f>
        <v/>
      </c>
      <c r="M1" s="1" t="str">
        <f>IFERROR(VLOOKUP(M3,compounds!$A:$B,2,FALSE),"")</f>
        <v/>
      </c>
      <c r="N1" s="1" t="str">
        <f>IFERROR(VLOOKUP(N3,compounds!$A:$B,2,FALSE),"")</f>
        <v/>
      </c>
      <c r="O1" s="1" t="str">
        <f>IFERROR(VLOOKUP(O3,compounds!$A:$B,2,FALSE),"")</f>
        <v/>
      </c>
      <c r="P1" s="1" t="str">
        <f>IFERROR(VLOOKUP(P3,compounds!$A:$B,2,FALSE),"")</f>
        <v/>
      </c>
      <c r="Q1" s="1" t="str">
        <f>IFERROR(VLOOKUP(Q3,compounds!$A:$B,2,FALSE),"")</f>
        <v/>
      </c>
      <c r="R1" s="1" t="str">
        <f>IFERROR(VLOOKUP(R3,compounds!$A:$B,2,FALSE),"")</f>
        <v/>
      </c>
      <c r="S1" s="1" t="str">
        <f>IFERROR(VLOOKUP(S3,compounds!$A:$B,2,FALSE),"")</f>
        <v/>
      </c>
      <c r="T1" s="1" t="str">
        <f>IFERROR(VLOOKUP(T3,compounds!$A:$B,2,FALSE),"")</f>
        <v/>
      </c>
      <c r="U1" s="1" t="str">
        <f>IFERROR(VLOOKUP(U3,compounds!$A:$B,2,FALSE),"")</f>
        <v/>
      </c>
      <c r="V1" s="1" t="str">
        <f>IFERROR(VLOOKUP(V3,compounds!$A:$B,2,FALSE),"")</f>
        <v/>
      </c>
      <c r="W1" s="1" t="str">
        <f>IFERROR(VLOOKUP(W3,compounds!$A:$B,2,FALSE),"")</f>
        <v/>
      </c>
      <c r="X1" s="1" t="str">
        <f>IFERROR(VLOOKUP(X3,compounds!$A:$B,2,FALSE),"")</f>
        <v/>
      </c>
      <c r="Y1" s="1" t="str">
        <f>IFERROR(VLOOKUP(Y3,compounds!$A:$B,2,FALSE),"")</f>
        <v/>
      </c>
      <c r="Z1" s="1" t="str">
        <f>IFERROR(VLOOKUP(Z3,compounds!$A:$B,2,FALSE),"")</f>
        <v/>
      </c>
      <c r="AA1" s="1" t="str">
        <f>IFERROR(VLOOKUP(AA3,compounds!$A:$B,2,FALSE),"")</f>
        <v/>
      </c>
      <c r="AB1" s="1" t="str">
        <f>IFERROR(VLOOKUP(AB3,compounds!$A:$B,2,FALSE),"")</f>
        <v/>
      </c>
      <c r="AC1" s="1" t="str">
        <f>IFERROR(VLOOKUP(AC3,compounds!$A:$B,2,FALSE),"")</f>
        <v/>
      </c>
      <c r="AD1" s="1" t="str">
        <f>IFERROR(VLOOKUP(AD3,compounds!$A:$B,2,FALSE),"")</f>
        <v/>
      </c>
      <c r="AE1" s="1" t="str">
        <f>IFERROR(VLOOKUP(AE3,compounds!$A:$B,2,FALSE),"")</f>
        <v/>
      </c>
      <c r="AF1" s="1" t="str">
        <f>IFERROR(VLOOKUP(AF3,compounds!$A:$B,2,FALSE),"")</f>
        <v/>
      </c>
      <c r="AG1" s="1" t="str">
        <f>IFERROR(VLOOKUP(AG3,compounds!$A:$B,2,FALSE),"")</f>
        <v/>
      </c>
      <c r="AH1" s="1" t="str">
        <f>IFERROR(VLOOKUP(AH3,compounds!$A:$B,2,FALSE),"")</f>
        <v/>
      </c>
      <c r="AI1" s="1" t="str">
        <f>IFERROR(VLOOKUP(AI3,compounds!$A:$B,2,FALSE),"")</f>
        <v/>
      </c>
      <c r="AJ1" s="1" t="str">
        <f>IFERROR(VLOOKUP(AJ3,compounds!$A:$B,2,FALSE),"")</f>
        <v/>
      </c>
      <c r="AK1" s="1" t="str">
        <f>IFERROR(VLOOKUP(AK3,compounds!$A:$B,2,FALSE),"")</f>
        <v/>
      </c>
      <c r="AL1" s="1" t="str">
        <f>IFERROR(VLOOKUP(AL3,compounds!$A:$B,2,FALSE),"")</f>
        <v/>
      </c>
      <c r="AM1" s="1" t="str">
        <f>IFERROR(VLOOKUP(AM3,compounds!$A:$B,2,FALSE),"")</f>
        <v/>
      </c>
      <c r="AN1" s="1" t="str">
        <f>IFERROR(VLOOKUP(AN3,compounds!$A:$B,2,FALSE),"")</f>
        <v/>
      </c>
      <c r="AO1" s="1" t="str">
        <f>IFERROR(VLOOKUP(AO3,compounds!$A:$B,2,FALSE),"")</f>
        <v/>
      </c>
      <c r="AP1" s="1" t="str">
        <f>IFERROR(VLOOKUP(AP3,compounds!$A:$B,2,FALSE),"")</f>
        <v/>
      </c>
      <c r="AQ1" s="1" t="str">
        <f>IFERROR(VLOOKUP(AQ3,compounds!$A:$B,2,FALSE),"")</f>
        <v/>
      </c>
      <c r="AR1" s="1" t="str">
        <f>IFERROR(VLOOKUP(AR3,compounds!$A:$B,2,FALSE),"")</f>
        <v/>
      </c>
      <c r="AS1" s="1" t="str">
        <f>IFERROR(VLOOKUP(AS3,compounds!$A:$B,2,FALSE),"")</f>
        <v/>
      </c>
      <c r="AT1" s="1" t="str">
        <f>IFERROR(VLOOKUP(AT3,compounds!$A:$B,2,FALSE),"")</f>
        <v/>
      </c>
      <c r="AU1" s="1" t="str">
        <f>IFERROR(VLOOKUP(AU3,compounds!$A:$B,2,FALSE),"")</f>
        <v/>
      </c>
      <c r="AV1" s="1" t="str">
        <f>IFERROR(VLOOKUP(AV3,compounds!$A:$B,2,FALSE),"")</f>
        <v/>
      </c>
      <c r="AW1" s="1" t="str">
        <f>IFERROR(VLOOKUP(AW3,compounds!$A:$B,2,FALSE),"")</f>
        <v/>
      </c>
      <c r="AX1" s="1" t="str">
        <f>IFERROR(VLOOKUP(AX3,compounds!$A:$B,2,FALSE),"")</f>
        <v/>
      </c>
      <c r="AY1" s="1" t="str">
        <f>IFERROR(VLOOKUP(AY3,compounds!$A:$B,2,FALSE),"")</f>
        <v/>
      </c>
      <c r="AZ1" s="1" t="str">
        <f>IFERROR(VLOOKUP(AZ3,compounds!$A:$B,2,FALSE),"")</f>
        <v/>
      </c>
      <c r="BA1" s="1" t="str">
        <f>IFERROR(VLOOKUP(BA3,compounds!$A:$B,2,FALSE),"")</f>
        <v/>
      </c>
      <c r="BB1" s="1" t="str">
        <f>IFERROR(VLOOKUP(BB3,compounds!$A:$B,2,FALSE),"")</f>
        <v/>
      </c>
      <c r="BC1" s="1" t="str">
        <f>IFERROR(VLOOKUP(BC3,compounds!$A:$B,2,FALSE),"")</f>
        <v/>
      </c>
      <c r="BD1" s="1" t="str">
        <f>IFERROR(VLOOKUP(BD3,compounds!$A:$B,2,FALSE),"")</f>
        <v/>
      </c>
      <c r="BE1" s="1" t="str">
        <f>IFERROR(VLOOKUP(BE3,compounds!$A:$B,2,FALSE),"")</f>
        <v/>
      </c>
      <c r="BF1" s="1" t="str">
        <f>IFERROR(VLOOKUP(BF3,compounds!$A:$B,2,FALSE),"")</f>
        <v/>
      </c>
      <c r="BG1" s="1" t="str">
        <f>IFERROR(VLOOKUP(BG3,compounds!$A:$B,2,FALSE),"")</f>
        <v/>
      </c>
      <c r="BH1" s="1" t="str">
        <f>IFERROR(VLOOKUP(BH3,compounds!$A:$B,2,FALSE),"")</f>
        <v/>
      </c>
      <c r="BI1" s="1" t="str">
        <f>IFERROR(VLOOKUP(BI3,compounds!$A:$B,2,FALSE),"")</f>
        <v/>
      </c>
      <c r="BJ1" s="1" t="str">
        <f>IFERROR(VLOOKUP(BJ3,compounds!$A:$B,2,FALSE),"")</f>
        <v/>
      </c>
      <c r="BK1" s="1" t="str">
        <f>IFERROR(VLOOKUP(BK3,compounds!$A:$B,2,FALSE),"")</f>
        <v/>
      </c>
      <c r="BL1" s="1" t="str">
        <f>IFERROR(VLOOKUP(BL3,compounds!$A:$B,2,FALSE),"")</f>
        <v/>
      </c>
      <c r="BM1" s="1" t="str">
        <f>IFERROR(VLOOKUP(BM3,compounds!$A:$B,2,FALSE),"")</f>
        <v/>
      </c>
      <c r="BN1" s="1" t="str">
        <f>IFERROR(VLOOKUP(BN3,compounds!$A:$B,2,FALSE),"")</f>
        <v/>
      </c>
      <c r="BO1" s="1" t="str">
        <f>IFERROR(VLOOKUP(BO3,compounds!$A:$B,2,FALSE),"")</f>
        <v/>
      </c>
      <c r="BP1" s="1" t="str">
        <f>IFERROR(VLOOKUP(BP3,compounds!$A:$B,2,FALSE),"")</f>
        <v/>
      </c>
      <c r="BQ1" s="1" t="str">
        <f>IFERROR(VLOOKUP(BQ3,compounds!$A:$B,2,FALSE),"")</f>
        <v/>
      </c>
      <c r="BR1" s="1" t="str">
        <f>IFERROR(VLOOKUP(BR3,compounds!$A:$B,2,FALSE),"")</f>
        <v/>
      </c>
      <c r="BS1" s="1" t="str">
        <f>IFERROR(VLOOKUP(BS3,compounds!$A:$B,2,FALSE),"")</f>
        <v/>
      </c>
      <c r="BT1" s="1" t="str">
        <f>IFERROR(VLOOKUP(BT3,compounds!$A:$B,2,FALSE),"")</f>
        <v/>
      </c>
      <c r="BU1" s="1" t="str">
        <f>IFERROR(VLOOKUP(BU3,compounds!$A:$B,2,FALSE),"")</f>
        <v/>
      </c>
      <c r="BV1" s="1" t="str">
        <f>IFERROR(VLOOKUP(BV3,compounds!$A:$B,2,FALSE),"")</f>
        <v/>
      </c>
      <c r="BW1" s="1" t="str">
        <f>IFERROR(VLOOKUP(BW3,compounds!$A:$B,2,FALSE),"")</f>
        <v/>
      </c>
      <c r="BX1" s="1" t="str">
        <f>IFERROR(VLOOKUP(BX3,compounds!$A:$B,2,FALSE),"")</f>
        <v/>
      </c>
      <c r="BY1" s="1" t="str">
        <f>IFERROR(VLOOKUP(BY3,compounds!$A:$B,2,FALSE),"")</f>
        <v/>
      </c>
      <c r="BZ1" s="1" t="str">
        <f>IFERROR(VLOOKUP(BZ3,compounds!$A:$B,2,FALSE),"")</f>
        <v/>
      </c>
      <c r="CA1" s="1" t="str">
        <f>IFERROR(VLOOKUP(CA3,compounds!$A:$B,2,FALSE),"")</f>
        <v/>
      </c>
      <c r="CB1" s="1" t="str">
        <f>IFERROR(VLOOKUP(CB3,compounds!$A:$B,2,FALSE),"")</f>
        <v/>
      </c>
      <c r="CC1" s="1" t="str">
        <f>IFERROR(VLOOKUP(CC3,compounds!$A:$B,2,FALSE),"")</f>
        <v/>
      </c>
      <c r="CD1" s="1" t="str">
        <f>IFERROR(VLOOKUP(CD3,compounds!$A:$B,2,FALSE),"")</f>
        <v/>
      </c>
      <c r="CE1" s="1" t="str">
        <f>IFERROR(VLOOKUP(CE3,compounds!$A:$B,2,FALSE),"")</f>
        <v/>
      </c>
      <c r="CF1" s="1" t="str">
        <f>IFERROR(VLOOKUP(CF3,compounds!$A:$B,2,FALSE),"")</f>
        <v/>
      </c>
      <c r="CG1" s="1" t="str">
        <f>IFERROR(VLOOKUP(CG3,compounds!$A:$B,2,FALSE),"")</f>
        <v/>
      </c>
      <c r="CH1" s="1" t="str">
        <f>IFERROR(VLOOKUP(CH3,compounds!$A:$B,2,FALSE),"")</f>
        <v/>
      </c>
      <c r="CI1" s="1" t="str">
        <f>IFERROR(VLOOKUP(CI3,compounds!$A:$B,2,FALSE),"")</f>
        <v/>
      </c>
      <c r="CJ1" s="1" t="str">
        <f>IFERROR(VLOOKUP(CJ3,compounds!$A:$B,2,FALSE),"")</f>
        <v/>
      </c>
      <c r="CK1" s="1" t="str">
        <f>IFERROR(VLOOKUP(CK3,compounds!$A:$B,2,FALSE),"")</f>
        <v/>
      </c>
      <c r="CL1" s="1" t="str">
        <f>IFERROR(VLOOKUP(CL3,compounds!$A:$B,2,FALSE),"")</f>
        <v/>
      </c>
      <c r="CM1" s="1" t="str">
        <f>IFERROR(VLOOKUP(CM3,compounds!$A:$B,2,FALSE),"")</f>
        <v/>
      </c>
      <c r="CN1" s="1" t="str">
        <f>IFERROR(VLOOKUP(CN3,compounds!$A:$B,2,FALSE),"")</f>
        <v/>
      </c>
      <c r="CO1" s="1" t="str">
        <f>IFERROR(VLOOKUP(CO3,compounds!$A:$B,2,FALSE),"")</f>
        <v/>
      </c>
      <c r="CP1" s="1" t="str">
        <f>IFERROR(VLOOKUP(CP3,compounds!$A:$B,2,FALSE),"")</f>
        <v/>
      </c>
      <c r="CQ1" s="1" t="str">
        <f>IFERROR(VLOOKUP(CQ3,compounds!$A:$B,2,FALSE),"")</f>
        <v/>
      </c>
      <c r="CR1" s="1" t="str">
        <f>IFERROR(VLOOKUP(CR3,compounds!$A:$B,2,FALSE),"")</f>
        <v/>
      </c>
      <c r="CS1" s="1" t="str">
        <f>IFERROR(VLOOKUP(CS3,compounds!$A:$B,2,FALSE),"")</f>
        <v/>
      </c>
      <c r="CT1" s="1" t="str">
        <f>IFERROR(VLOOKUP(CT3,compounds!$A:$B,2,FALSE),"")</f>
        <v/>
      </c>
      <c r="CU1" s="1" t="str">
        <f>IFERROR(VLOOKUP(CU3,compounds!$A:$B,2,FALSE),"")</f>
        <v/>
      </c>
      <c r="CV1" s="1" t="str">
        <f>IFERROR(VLOOKUP(CV3,compounds!$A:$B,2,FALSE),"")</f>
        <v/>
      </c>
      <c r="CW1" s="1" t="str">
        <f>IFERROR(VLOOKUP(CW3,compounds!$A:$B,2,FALSE),"")</f>
        <v/>
      </c>
      <c r="CX1" s="1" t="str">
        <f>IFERROR(VLOOKUP(CX3,compounds!$A:$B,2,FALSE),"")</f>
        <v/>
      </c>
      <c r="CY1" s="1" t="str">
        <f>IFERROR(VLOOKUP(CY3,compounds!$A:$B,2,FALSE),"")</f>
        <v/>
      </c>
      <c r="CZ1" s="1" t="str">
        <f>IFERROR(VLOOKUP(CZ3,compounds!$A:$B,2,FALSE),"")</f>
        <v/>
      </c>
      <c r="DA1" s="1" t="str">
        <f>IFERROR(VLOOKUP(DA3,compounds!$A:$B,2,FALSE),"")</f>
        <v/>
      </c>
      <c r="DB1" s="1" t="str">
        <f>IFERROR(VLOOKUP(DB3,compounds!$A:$B,2,FALSE),"")</f>
        <v/>
      </c>
      <c r="DC1" s="1" t="str">
        <f>IFERROR(VLOOKUP(DC3,compounds!$A:$B,2,FALSE),"")</f>
        <v/>
      </c>
      <c r="DD1" s="1" t="str">
        <f>IFERROR(VLOOKUP(DD3,compounds!$A:$B,2,FALSE),"")</f>
        <v/>
      </c>
      <c r="DE1" s="1" t="str">
        <f>IFERROR(VLOOKUP(DE3,compounds!$A:$B,2,FALSE),"")</f>
        <v/>
      </c>
      <c r="DF1" s="1" t="str">
        <f>IFERROR(VLOOKUP(DF3,compounds!$A:$B,2,FALSE),"")</f>
        <v/>
      </c>
      <c r="DG1" s="1" t="str">
        <f>IFERROR(VLOOKUP(DG3,compounds!$A:$B,2,FALSE),"")</f>
        <v/>
      </c>
      <c r="DH1" s="1" t="str">
        <f>IFERROR(VLOOKUP(DH3,compounds!$A:$B,2,FALSE),"")</f>
        <v/>
      </c>
      <c r="DI1" s="1" t="str">
        <f>IFERROR(VLOOKUP(DI3,compounds!$A:$B,2,FALSE),"")</f>
        <v/>
      </c>
      <c r="DJ1" s="1" t="str">
        <f>IFERROR(VLOOKUP(DJ3,compounds!$A:$B,2,FALSE),"")</f>
        <v/>
      </c>
      <c r="DK1" s="1" t="str">
        <f>IFERROR(VLOOKUP(DK3,compounds!$A:$B,2,FALSE),"")</f>
        <v/>
      </c>
      <c r="DL1" s="1" t="str">
        <f>IFERROR(VLOOKUP(DL3,compounds!$A:$B,2,FALSE),"")</f>
        <v/>
      </c>
      <c r="DM1" s="1" t="str">
        <f>IFERROR(VLOOKUP(DM3,compounds!$A:$B,2,FALSE),"")</f>
        <v/>
      </c>
      <c r="DN1" s="1" t="str">
        <f>IFERROR(VLOOKUP(DN3,compounds!$A:$B,2,FALSE),"")</f>
        <v/>
      </c>
      <c r="DO1" s="1" t="str">
        <f>IFERROR(VLOOKUP(DO3,compounds!$A:$B,2,FALSE),"")</f>
        <v/>
      </c>
      <c r="DP1" s="1" t="str">
        <f>IFERROR(VLOOKUP(DP3,compounds!$A:$B,2,FALSE),"")</f>
        <v/>
      </c>
      <c r="DQ1" s="1" t="str">
        <f>IFERROR(VLOOKUP(DQ3,compounds!$A:$B,2,FALSE),"")</f>
        <v/>
      </c>
      <c r="DR1" s="1" t="str">
        <f>IFERROR(VLOOKUP(DR3,compounds!$A:$B,2,FALSE),"")</f>
        <v/>
      </c>
      <c r="DS1" s="1" t="str">
        <f>IFERROR(VLOOKUP(DS3,compounds!$A:$B,2,FALSE),"")</f>
        <v/>
      </c>
      <c r="DT1" s="1" t="str">
        <f>IFERROR(VLOOKUP(DT3,compounds!$A:$B,2,FALSE),"")</f>
        <v/>
      </c>
      <c r="DU1" s="1" t="str">
        <f>IFERROR(VLOOKUP(DU3,compounds!$A:$B,2,FALSE),"")</f>
        <v/>
      </c>
      <c r="DV1" s="1" t="str">
        <f>IFERROR(VLOOKUP(DV3,compounds!$A:$B,2,FALSE),"")</f>
        <v/>
      </c>
      <c r="DW1" s="1" t="str">
        <f>IFERROR(VLOOKUP(DW3,compounds!$A:$B,2,FALSE),"")</f>
        <v/>
      </c>
      <c r="DX1" s="1" t="str">
        <f>IFERROR(VLOOKUP(DX3,compounds!$A:$B,2,FALSE),"")</f>
        <v/>
      </c>
      <c r="DY1" s="1" t="str">
        <f>IFERROR(VLOOKUP(DY3,compounds!$A:$B,2,FALSE),"")</f>
        <v/>
      </c>
      <c r="DZ1" s="1" t="str">
        <f>IFERROR(VLOOKUP(DZ3,compounds!$A:$B,2,FALSE),"")</f>
        <v/>
      </c>
      <c r="EA1" s="1" t="str">
        <f>IFERROR(VLOOKUP(EA3,compounds!$A:$B,2,FALSE),"")</f>
        <v/>
      </c>
      <c r="EB1" s="1" t="str">
        <f>IFERROR(VLOOKUP(EB3,compounds!$A:$B,2,FALSE),"")</f>
        <v/>
      </c>
      <c r="EC1" s="1" t="str">
        <f>IFERROR(VLOOKUP(EC3,compounds!$A:$B,2,FALSE),"")</f>
        <v/>
      </c>
      <c r="ED1" s="1" t="str">
        <f>IFERROR(VLOOKUP(ED3,compounds!$A:$B,2,FALSE),"")</f>
        <v/>
      </c>
      <c r="EE1" s="1" t="str">
        <f>IFERROR(VLOOKUP(EE3,compounds!$A:$B,2,FALSE),"")</f>
        <v/>
      </c>
      <c r="EF1" s="1" t="str">
        <f>IFERROR(VLOOKUP(EF3,compounds!$A:$B,2,FALSE),"")</f>
        <v/>
      </c>
      <c r="EG1" s="1" t="str">
        <f>IFERROR(VLOOKUP(EG3,compounds!$A:$B,2,FALSE),"")</f>
        <v/>
      </c>
      <c r="EH1" s="1" t="str">
        <f>IFERROR(VLOOKUP(EH3,compounds!$A:$B,2,FALSE),"")</f>
        <v/>
      </c>
      <c r="EI1" s="1" t="str">
        <f>IFERROR(VLOOKUP(EI3,compounds!$A:$B,2,FALSE),"")</f>
        <v/>
      </c>
      <c r="EJ1" s="1" t="str">
        <f>IFERROR(VLOOKUP(EJ3,compounds!$A:$B,2,FALSE),"")</f>
        <v/>
      </c>
      <c r="EK1" s="1" t="str">
        <f>IFERROR(VLOOKUP(EK3,compounds!$A:$B,2,FALSE),"")</f>
        <v/>
      </c>
      <c r="EL1" s="1" t="str">
        <f>IFERROR(VLOOKUP(EL3,compounds!$A:$B,2,FALSE),"")</f>
        <v/>
      </c>
      <c r="EM1" s="1" t="str">
        <f>IFERROR(VLOOKUP(EM3,compounds!$A:$B,2,FALSE),"")</f>
        <v/>
      </c>
      <c r="EN1" s="1" t="str">
        <f>IFERROR(VLOOKUP(EN3,compounds!$A:$B,2,FALSE),"")</f>
        <v/>
      </c>
      <c r="EO1" s="1" t="str">
        <f>IFERROR(VLOOKUP(EO3,compounds!$A:$B,2,FALSE),"")</f>
        <v/>
      </c>
      <c r="EP1" s="1" t="str">
        <f>IFERROR(VLOOKUP(EP3,compounds!$A:$B,2,FALSE),"")</f>
        <v/>
      </c>
      <c r="EQ1" s="1" t="str">
        <f>IFERROR(VLOOKUP(EQ3,compounds!$A:$B,2,FALSE),"")</f>
        <v/>
      </c>
      <c r="ER1" s="1" t="str">
        <f>IFERROR(VLOOKUP(ER3,compounds!$A:$B,2,FALSE),"")</f>
        <v/>
      </c>
      <c r="ES1" s="1" t="str">
        <f>IFERROR(VLOOKUP(ES3,compounds!$A:$B,2,FALSE),"")</f>
        <v/>
      </c>
      <c r="ET1" s="1" t="str">
        <f>IFERROR(VLOOKUP(ET3,compounds!$A:$B,2,FALSE),"")</f>
        <v/>
      </c>
      <c r="EU1" s="1" t="str">
        <f>IFERROR(VLOOKUP(EU3,compounds!$A:$B,2,FALSE),"")</f>
        <v/>
      </c>
      <c r="EV1" s="1" t="str">
        <f>IFERROR(VLOOKUP(EV3,compounds!$A:$B,2,FALSE),"")</f>
        <v>bpinene</v>
      </c>
      <c r="EW1" s="1" t="str">
        <f>IFERROR(VLOOKUP(EW3,compounds!$A:$B,2,FALSE),"")</f>
        <v/>
      </c>
      <c r="EX1" s="1" t="str">
        <f>IFERROR(VLOOKUP(EX3,compounds!$A:$B,2,FALSE),"")</f>
        <v/>
      </c>
      <c r="EY1" s="1" t="str">
        <f>IFERROR(VLOOKUP(EY3,compounds!$A:$B,2,FALSE),"")</f>
        <v/>
      </c>
      <c r="EZ1" s="1" t="str">
        <f>IFERROR(VLOOKUP(EZ3,compounds!$A:$B,2,FALSE),"")</f>
        <v/>
      </c>
      <c r="FA1" s="1" t="str">
        <f>IFERROR(VLOOKUP(FA3,compounds!$A:$B,2,FALSE),"")</f>
        <v/>
      </c>
      <c r="FB1" s="1" t="str">
        <f>IFERROR(VLOOKUP(FB3,compounds!$A:$B,2,FALSE),"")</f>
        <v/>
      </c>
      <c r="FC1" s="1" t="str">
        <f>IFERROR(VLOOKUP(FC3,compounds!$A:$B,2,FALSE),"")</f>
        <v/>
      </c>
      <c r="FD1" s="1" t="str">
        <f>IFERROR(VLOOKUP(FD3,compounds!$A:$B,2,FALSE),"")</f>
        <v/>
      </c>
      <c r="FE1" s="1" t="str">
        <f>IFERROR(VLOOKUP(FE3,compounds!$A:$B,2,FALSE),"")</f>
        <v/>
      </c>
      <c r="FF1" s="1" t="str">
        <f>IFERROR(VLOOKUP(FF3,compounds!$A:$B,2,FALSE),"")</f>
        <v/>
      </c>
      <c r="FG1" s="1" t="str">
        <f>IFERROR(VLOOKUP(FG3,compounds!$A:$B,2,FALSE),"")</f>
        <v/>
      </c>
      <c r="FH1" s="1" t="str">
        <f>IFERROR(VLOOKUP(FH3,compounds!$A:$B,2,FALSE),"")</f>
        <v>octanal</v>
      </c>
      <c r="FI1" s="1" t="str">
        <f>IFERROR(VLOOKUP(FI3,compounds!$A:$B,2,FALSE),"")</f>
        <v/>
      </c>
      <c r="FJ1" s="1" t="str">
        <f>IFERROR(VLOOKUP(FJ3,compounds!$A:$B,2,FALSE),"")</f>
        <v/>
      </c>
      <c r="FK1" s="1" t="str">
        <f>IFERROR(VLOOKUP(FK3,compounds!$A:$B,2,FALSE),"")</f>
        <v/>
      </c>
      <c r="FL1" s="1" t="str">
        <f>IFERROR(VLOOKUP(FL3,compounds!$A:$B,2,FALSE),"")</f>
        <v/>
      </c>
      <c r="FM1" s="1" t="str">
        <f>IFERROR(VLOOKUP(FM3,compounds!$A:$B,2,FALSE),"")</f>
        <v>z3hex</v>
      </c>
      <c r="FN1" s="1" t="str">
        <f>IFERROR(VLOOKUP(FN3,compounds!$A:$B,2,FALSE),"")</f>
        <v/>
      </c>
      <c r="FO1" s="1" t="str">
        <f>IFERROR(VLOOKUP(FO3,compounds!$A:$B,2,FALSE),"")</f>
        <v/>
      </c>
      <c r="FP1" s="1" t="str">
        <f>IFERROR(VLOOKUP(FP3,compounds!$A:$B,2,FALSE),"")</f>
        <v/>
      </c>
      <c r="FQ1" s="1" t="str">
        <f>IFERROR(VLOOKUP(FQ3,compounds!$A:$B,2,FALSE),"")</f>
        <v/>
      </c>
      <c r="FR1" s="1" t="str">
        <f>IFERROR(VLOOKUP(FR3,compounds!$A:$B,2,FALSE),"")</f>
        <v/>
      </c>
      <c r="FS1" s="1" t="str">
        <f>IFERROR(VLOOKUP(FS3,compounds!$A:$B,2,FALSE),"")</f>
        <v/>
      </c>
      <c r="FT1" s="1" t="str">
        <f>IFERROR(VLOOKUP(FT3,compounds!$A:$B,2,FALSE),"")</f>
        <v/>
      </c>
      <c r="FU1" s="1" t="str">
        <f>IFERROR(VLOOKUP(FU3,compounds!$A:$B,2,FALSE),"")</f>
        <v/>
      </c>
      <c r="FV1" s="1" t="str">
        <f>IFERROR(VLOOKUP(FV3,compounds!$A:$B,2,FALSE),"")</f>
        <v>sixmethyl</v>
      </c>
      <c r="FW1" s="1" t="str">
        <f>IFERROR(VLOOKUP(FW3,compounds!$A:$B,2,FALSE),"")</f>
        <v/>
      </c>
      <c r="FX1" s="1" t="str">
        <f>IFERROR(VLOOKUP(FX3,compounds!$A:$B,2,FALSE),"")</f>
        <v/>
      </c>
      <c r="FY1" s="1" t="str">
        <f>IFERROR(VLOOKUP(FY3,compounds!$A:$B,2,FALSE),"")</f>
        <v/>
      </c>
      <c r="FZ1" s="1" t="str">
        <f>IFERROR(VLOOKUP(FZ3,compounds!$A:$B,2,FALSE),"")</f>
        <v/>
      </c>
      <c r="GA1" s="1" t="str">
        <f>IFERROR(VLOOKUP(GA3,compounds!$A:$B,2,FALSE),"")</f>
        <v/>
      </c>
      <c r="GB1" s="1" t="str">
        <f>IFERROR(VLOOKUP(GB3,compounds!$A:$B,2,FALSE),"")</f>
        <v/>
      </c>
      <c r="GC1" s="1" t="str">
        <f>IFERROR(VLOOKUP(GC3,compounds!$A:$B,2,FALSE),"")</f>
        <v/>
      </c>
      <c r="GD1" s="1" t="str">
        <f>IFERROR(VLOOKUP(GD3,compounds!$A:$B,2,FALSE),"")</f>
        <v/>
      </c>
      <c r="GE1" s="1" t="str">
        <f>IFERROR(VLOOKUP(GE3,compounds!$A:$B,2,FALSE),"")</f>
        <v/>
      </c>
      <c r="GF1" s="1" t="str">
        <f>IFERROR(VLOOKUP(GF3,compounds!$A:$B,2,FALSE),"")</f>
        <v/>
      </c>
      <c r="GG1" s="1" t="str">
        <f>IFERROR(VLOOKUP(GG3,compounds!$A:$B,2,FALSE),"")</f>
        <v/>
      </c>
      <c r="GH1" s="1" t="str">
        <f>IFERROR(VLOOKUP(GH3,compounds!$A:$B,2,FALSE),"")</f>
        <v/>
      </c>
      <c r="GI1" s="1" t="str">
        <f>IFERROR(VLOOKUP(GI3,compounds!$A:$B,2,FALSE),"")</f>
        <v/>
      </c>
      <c r="GJ1" s="1" t="str">
        <f>IFERROR(VLOOKUP(GJ3,compounds!$A:$B,2,FALSE),"")</f>
        <v/>
      </c>
      <c r="GK1" s="1" t="str">
        <f>IFERROR(VLOOKUP(GK3,compounds!$A:$B,2,FALSE),"")</f>
        <v/>
      </c>
      <c r="GL1" s="1" t="str">
        <f>IFERROR(VLOOKUP(GL3,compounds!$A:$B,2,FALSE),"")</f>
        <v/>
      </c>
      <c r="GM1" s="1" t="str">
        <f>IFERROR(VLOOKUP(GM3,compounds!$A:$B,2,FALSE),"")</f>
        <v/>
      </c>
      <c r="GN1" s="1" t="str">
        <f>IFERROR(VLOOKUP(GN3,compounds!$A:$B,2,FALSE),"")</f>
        <v/>
      </c>
      <c r="GO1" s="1" t="str">
        <f>IFERROR(VLOOKUP(GO3,compounds!$A:$B,2,FALSE),"")</f>
        <v/>
      </c>
      <c r="GP1" s="1" t="str">
        <f>IFERROR(VLOOKUP(GP3,compounds!$A:$B,2,FALSE),"")</f>
        <v/>
      </c>
      <c r="GQ1" s="1" t="str">
        <f>IFERROR(VLOOKUP(GQ3,compounds!$A:$B,2,FALSE),"")</f>
        <v/>
      </c>
      <c r="GR1" s="1" t="str">
        <f>IFERROR(VLOOKUP(GR3,compounds!$A:$B,2,FALSE),"")</f>
        <v/>
      </c>
      <c r="GS1" s="1" t="str">
        <f>IFERROR(VLOOKUP(GS3,compounds!$A:$B,2,FALSE),"")</f>
        <v/>
      </c>
      <c r="GT1" s="1" t="str">
        <f>IFERROR(VLOOKUP(GT3,compounds!$A:$B,2,FALSE),"")</f>
        <v/>
      </c>
      <c r="GU1" s="1" t="str">
        <f>IFERROR(VLOOKUP(GU3,compounds!$A:$B,2,FALSE),"")</f>
        <v/>
      </c>
      <c r="GV1" s="1" t="str">
        <f>IFERROR(VLOOKUP(GV3,compounds!$A:$B,2,FALSE),"")</f>
        <v/>
      </c>
      <c r="GW1" s="1" t="str">
        <f>IFERROR(VLOOKUP(GW3,compounds!$A:$B,2,FALSE),"")</f>
        <v/>
      </c>
      <c r="GX1" s="1" t="str">
        <f>IFERROR(VLOOKUP(GX3,compounds!$A:$B,2,FALSE),"")</f>
        <v/>
      </c>
      <c r="GY1" s="1" t="str">
        <f>IFERROR(VLOOKUP(GY3,compounds!$A:$B,2,FALSE),"")</f>
        <v/>
      </c>
      <c r="GZ1" s="1" t="str">
        <f>IFERROR(VLOOKUP(GZ3,compounds!$A:$B,2,FALSE),"")</f>
        <v/>
      </c>
      <c r="HA1" s="1" t="str">
        <f>IFERROR(VLOOKUP(HA3,compounds!$A:$B,2,FALSE),"")</f>
        <v/>
      </c>
      <c r="HB1" s="1" t="str">
        <f>IFERROR(VLOOKUP(HB3,compounds!$A:$B,2,FALSE),"")</f>
        <v/>
      </c>
      <c r="HC1" s="1" t="str">
        <f>IFERROR(VLOOKUP(HC3,compounds!$A:$B,2,FALSE),"")</f>
        <v/>
      </c>
      <c r="HD1" s="1" t="str">
        <f>IFERROR(VLOOKUP(HD3,compounds!$A:$B,2,FALSE),"")</f>
        <v/>
      </c>
      <c r="HE1" s="1" t="str">
        <f>IFERROR(VLOOKUP(HE3,compounds!$A:$B,2,FALSE),"")</f>
        <v/>
      </c>
      <c r="HF1" s="1" t="str">
        <f>IFERROR(VLOOKUP(HF3,compounds!$A:$B,2,FALSE),"")</f>
        <v>bocimene</v>
      </c>
      <c r="HG1" s="1" t="str">
        <f>IFERROR(VLOOKUP(HG3,compounds!$A:$B,2,FALSE),"")</f>
        <v/>
      </c>
      <c r="HH1" s="1" t="str">
        <f>IFERROR(VLOOKUP(HH3,compounds!$A:$B,2,FALSE),"")</f>
        <v/>
      </c>
      <c r="HI1" s="1" t="str">
        <f>IFERROR(VLOOKUP(HI3,compounds!$A:$B,2,FALSE),"")</f>
        <v/>
      </c>
      <c r="HJ1" s="1" t="str">
        <f>IFERROR(VLOOKUP(HJ3,compounds!$A:$B,2,FALSE),"")</f>
        <v/>
      </c>
      <c r="HK1" s="1" t="str">
        <f>IFERROR(VLOOKUP(HK3,compounds!$A:$B,2,FALSE),"")</f>
        <v/>
      </c>
      <c r="HL1" s="1" t="str">
        <f>IFERROR(VLOOKUP(HL3,compounds!$A:$B,2,FALSE),"")</f>
        <v/>
      </c>
      <c r="HM1" s="1" t="str">
        <f>IFERROR(VLOOKUP(HM3,compounds!$A:$B,2,FALSE),"")</f>
        <v/>
      </c>
      <c r="HN1" s="1" t="str">
        <f>IFERROR(VLOOKUP(HN3,compounds!$A:$B,2,FALSE),"")</f>
        <v/>
      </c>
      <c r="HO1" s="1" t="str">
        <f>IFERROR(VLOOKUP(HO3,compounds!$A:$B,2,FALSE),"")</f>
        <v/>
      </c>
      <c r="HP1" s="1" t="str">
        <f>IFERROR(VLOOKUP(HP3,compounds!$A:$B,2,FALSE),"")</f>
        <v/>
      </c>
      <c r="HQ1" s="1" t="str">
        <f>IFERROR(VLOOKUP(HQ3,compounds!$A:$B,2,FALSE),"")</f>
        <v/>
      </c>
      <c r="HR1" s="1" t="str">
        <f>IFERROR(VLOOKUP(HR3,compounds!$A:$B,2,FALSE),"")</f>
        <v/>
      </c>
      <c r="HS1" s="1" t="str">
        <f>IFERROR(VLOOKUP(HS3,compounds!$A:$B,2,FALSE),"")</f>
        <v/>
      </c>
      <c r="HT1" s="1" t="str">
        <f>IFERROR(VLOOKUP(HT3,compounds!$A:$B,2,FALSE),"")</f>
        <v/>
      </c>
      <c r="HU1" s="1" t="str">
        <f>IFERROR(VLOOKUP(HU3,compounds!$A:$B,2,FALSE),"")</f>
        <v/>
      </c>
      <c r="HV1" s="1" t="str">
        <f>IFERROR(VLOOKUP(HV3,compounds!$A:$B,2,FALSE),"")</f>
        <v/>
      </c>
      <c r="HW1" s="1" t="str">
        <f>IFERROR(VLOOKUP(HW3,compounds!$A:$B,2,FALSE),"")</f>
        <v/>
      </c>
      <c r="HX1" s="1" t="str">
        <f>IFERROR(VLOOKUP(HX3,compounds!$A:$B,2,FALSE),"")</f>
        <v/>
      </c>
      <c r="HY1" s="1" t="str">
        <f>IFERROR(VLOOKUP(HY3,compounds!$A:$B,2,FALSE),"")</f>
        <v/>
      </c>
      <c r="HZ1" s="1" t="str">
        <f>IFERROR(VLOOKUP(HZ3,compounds!$A:$B,2,FALSE),"")</f>
        <v/>
      </c>
      <c r="IA1" s="1" t="str">
        <f>IFERROR(VLOOKUP(IA3,compounds!$A:$B,2,FALSE),"")</f>
        <v/>
      </c>
      <c r="IB1" s="1" t="str">
        <f>IFERROR(VLOOKUP(IB3,compounds!$A:$B,2,FALSE),"")</f>
        <v/>
      </c>
      <c r="IC1" s="1" t="str">
        <f>IFERROR(VLOOKUP(IC3,compounds!$A:$B,2,FALSE),"")</f>
        <v/>
      </c>
      <c r="ID1" s="1" t="str">
        <f>IFERROR(VLOOKUP(ID3,compounds!$A:$B,2,FALSE),"")</f>
        <v/>
      </c>
      <c r="IE1" s="1" t="str">
        <f>IFERROR(VLOOKUP(IE3,compounds!$A:$B,2,FALSE),"")</f>
        <v/>
      </c>
      <c r="IF1" s="1" t="str">
        <f>IFERROR(VLOOKUP(IF3,compounds!$A:$B,2,FALSE),"")</f>
        <v/>
      </c>
      <c r="IG1" s="1" t="str">
        <f>IFERROR(VLOOKUP(IG3,compounds!$A:$B,2,FALSE),"")</f>
        <v/>
      </c>
      <c r="IH1" s="1" t="str">
        <f>IFERROR(VLOOKUP(IH3,compounds!$A:$B,2,FALSE),"")</f>
        <v/>
      </c>
      <c r="II1" s="1" t="str">
        <f>IFERROR(VLOOKUP(II3,compounds!$A:$B,2,FALSE),"")</f>
        <v/>
      </c>
      <c r="IJ1" s="1" t="str">
        <f>IFERROR(VLOOKUP(IJ3,compounds!$A:$B,2,FALSE),"")</f>
        <v/>
      </c>
      <c r="IK1" s="1" t="str">
        <f>IFERROR(VLOOKUP(IK3,compounds!$A:$B,2,FALSE),"")</f>
        <v/>
      </c>
      <c r="IL1" s="1" t="str">
        <f>IFERROR(VLOOKUP(IL3,compounds!$A:$B,2,FALSE),"")</f>
        <v/>
      </c>
      <c r="IM1" s="1" t="str">
        <f>IFERROR(VLOOKUP(IM3,compounds!$A:$B,2,FALSE),"")</f>
        <v/>
      </c>
      <c r="IN1" s="1" t="str">
        <f>IFERROR(VLOOKUP(IN3,compounds!$A:$B,2,FALSE),"")</f>
        <v/>
      </c>
      <c r="IO1" s="1" t="str">
        <f>IFERROR(VLOOKUP(IO3,compounds!$A:$B,2,FALSE),"")</f>
        <v/>
      </c>
      <c r="IP1" s="1" t="str">
        <f>IFERROR(VLOOKUP(IP3,compounds!$A:$B,2,FALSE),"")</f>
        <v/>
      </c>
      <c r="IQ1" s="1" t="str">
        <f>IFERROR(VLOOKUP(IQ3,compounds!$A:$B,2,FALSE),"")</f>
        <v/>
      </c>
      <c r="IR1" s="1" t="str">
        <f>IFERROR(VLOOKUP(IR3,compounds!$A:$B,2,FALSE),"")</f>
        <v/>
      </c>
      <c r="IS1" s="1" t="str">
        <f>IFERROR(VLOOKUP(IS3,compounds!$A:$B,2,FALSE),"")</f>
        <v/>
      </c>
      <c r="IT1" s="1" t="str">
        <f>IFERROR(VLOOKUP(IT3,compounds!$A:$B,2,FALSE),"")</f>
        <v/>
      </c>
      <c r="IU1" s="1" t="str">
        <f>IFERROR(VLOOKUP(IU3,compounds!$A:$B,2,FALSE),"")</f>
        <v/>
      </c>
      <c r="IV1" s="1" t="str">
        <f>IFERROR(VLOOKUP(IV3,compounds!$A:$B,2,FALSE),"")</f>
        <v/>
      </c>
      <c r="IW1" s="1" t="str">
        <f>IFERROR(VLOOKUP(IW3,compounds!$A:$B,2,FALSE),"")</f>
        <v/>
      </c>
      <c r="IX1" s="1" t="str">
        <f>IFERROR(VLOOKUP(IX3,compounds!$A:$B,2,FALSE),"")</f>
        <v/>
      </c>
      <c r="IY1" s="1" t="str">
        <f>IFERROR(VLOOKUP(IY3,compounds!$A:$B,2,FALSE),"")</f>
        <v/>
      </c>
      <c r="IZ1" s="1" t="str">
        <f>IFERROR(VLOOKUP(IZ3,compounds!$A:$B,2,FALSE),"")</f>
        <v/>
      </c>
      <c r="JA1" s="1" t="str">
        <f>IFERROR(VLOOKUP(JA3,compounds!$A:$B,2,FALSE),"")</f>
        <v/>
      </c>
      <c r="JB1" s="1" t="str">
        <f>IFERROR(VLOOKUP(JB3,compounds!$A:$B,2,FALSE),"")</f>
        <v/>
      </c>
      <c r="JC1" s="1" t="str">
        <f>IFERROR(VLOOKUP(JC3,compounds!$A:$B,2,FALSE),"")</f>
        <v/>
      </c>
      <c r="JD1" s="1" t="str">
        <f>IFERROR(VLOOKUP(JD3,compounds!$A:$B,2,FALSE),"")</f>
        <v/>
      </c>
      <c r="JE1" s="1" t="str">
        <f>IFERROR(VLOOKUP(JE3,compounds!$A:$B,2,FALSE),"")</f>
        <v/>
      </c>
      <c r="JF1" s="1" t="str">
        <f>IFERROR(VLOOKUP(JF3,compounds!$A:$B,2,FALSE),"")</f>
        <v/>
      </c>
      <c r="JG1" s="1" t="str">
        <f>IFERROR(VLOOKUP(JG3,compounds!$A:$B,2,FALSE),"")</f>
        <v/>
      </c>
      <c r="JH1" s="1" t="str">
        <f>IFERROR(VLOOKUP(JH3,compounds!$A:$B,2,FALSE),"")</f>
        <v/>
      </c>
      <c r="JI1" s="1" t="str">
        <f>IFERROR(VLOOKUP(JI3,compounds!$A:$B,2,FALSE),"")</f>
        <v/>
      </c>
      <c r="JJ1" s="1" t="str">
        <f>IFERROR(VLOOKUP(JJ3,compounds!$A:$B,2,FALSE),"")</f>
        <v/>
      </c>
      <c r="JK1" s="1" t="str">
        <f>IFERROR(VLOOKUP(JK3,compounds!$A:$B,2,FALSE),"")</f>
        <v/>
      </c>
      <c r="JL1" s="1" t="str">
        <f>IFERROR(VLOOKUP(JL3,compounds!$A:$B,2,FALSE),"")</f>
        <v/>
      </c>
      <c r="JM1" s="1" t="str">
        <f>IFERROR(VLOOKUP(JM3,compounds!$A:$B,2,FALSE),"")</f>
        <v>o+C5xe</v>
      </c>
      <c r="JN1" s="1" t="str">
        <f>IFERROR(VLOOKUP(JN3,compounds!$A:$B,2,FALSE),"")</f>
        <v/>
      </c>
      <c r="JO1" s="1" t="str">
        <f>IFERROR(VLOOKUP(JO3,compounds!$A:$B,2,FALSE),"")</f>
        <v/>
      </c>
      <c r="JP1" s="1" t="str">
        <f>IFERROR(VLOOKUP(JP3,compounds!$A:$B,2,FALSE),"")</f>
        <v/>
      </c>
      <c r="JQ1" s="1" t="str">
        <f>IFERROR(VLOOKUP(JQ3,compounds!$A:$B,2,FALSE),"")</f>
        <v>nonanal</v>
      </c>
      <c r="JR1" s="1" t="str">
        <f>IFERROR(VLOOKUP(JR3,compounds!$A:$B,2,FALSE),"")</f>
        <v/>
      </c>
      <c r="JS1" s="1" t="str">
        <f>IFERROR(VLOOKUP(JS3,compounds!$A:$B,2,FALSE),"")</f>
        <v/>
      </c>
      <c r="JT1" s="1" t="str">
        <f>IFERROR(VLOOKUP(JT3,compounds!$A:$B,2,FALSE),"")</f>
        <v/>
      </c>
      <c r="JU1" s="1" t="str">
        <f>IFERROR(VLOOKUP(JU3,compounds!$A:$B,2,FALSE),"")</f>
        <v/>
      </c>
      <c r="JV1" s="1" t="str">
        <f>IFERROR(VLOOKUP(JV3,compounds!$A:$B,2,FALSE),"")</f>
        <v/>
      </c>
      <c r="JW1" s="1" t="str">
        <f>IFERROR(VLOOKUP(JW3,compounds!$A:$B,2,FALSE),"")</f>
        <v/>
      </c>
      <c r="JX1" s="1" t="str">
        <f>IFERROR(VLOOKUP(JX3,compounds!$A:$B,2,FALSE),"")</f>
        <v/>
      </c>
      <c r="JY1" s="1" t="str">
        <f>IFERROR(VLOOKUP(JY3,compounds!$A:$B,2,FALSE),"")</f>
        <v/>
      </c>
      <c r="JZ1" s="1" t="str">
        <f>IFERROR(VLOOKUP(JZ3,compounds!$A:$B,2,FALSE),"")</f>
        <v>cyclohexene</v>
      </c>
      <c r="KA1" s="1" t="str">
        <f>IFERROR(VLOOKUP(KA3,compounds!$A:$B,2,FALSE),"")</f>
        <v/>
      </c>
      <c r="KB1" s="1" t="str">
        <f>IFERROR(VLOOKUP(KB3,compounds!$A:$B,2,FALSE),"")</f>
        <v/>
      </c>
      <c r="KC1" s="1" t="str">
        <f>IFERROR(VLOOKUP(KC3,compounds!$A:$B,2,FALSE),"")</f>
        <v/>
      </c>
      <c r="KD1" s="1" t="str">
        <f>IFERROR(VLOOKUP(KD3,compounds!$A:$B,2,FALSE),"")</f>
        <v/>
      </c>
      <c r="KE1" s="1" t="str">
        <f>IFERROR(VLOOKUP(KE3,compounds!$A:$B,2,FALSE),"")</f>
        <v/>
      </c>
      <c r="KF1" s="1" t="str">
        <f>IFERROR(VLOOKUP(KF3,compounds!$A:$B,2,FALSE),"")</f>
        <v/>
      </c>
      <c r="KG1" s="1" t="str">
        <f>IFERROR(VLOOKUP(KG3,compounds!$A:$B,2,FALSE),"")</f>
        <v/>
      </c>
      <c r="KH1" s="1" t="str">
        <f>IFERROR(VLOOKUP(KH3,compounds!$A:$B,2,FALSE),"")</f>
        <v/>
      </c>
      <c r="KI1" s="1" t="str">
        <f>IFERROR(VLOOKUP(KI3,compounds!$A:$B,2,FALSE),"")</f>
        <v/>
      </c>
      <c r="KJ1" s="1" t="str">
        <f>IFERROR(VLOOKUP(KJ3,compounds!$A:$B,2,FALSE),"")</f>
        <v/>
      </c>
      <c r="KK1" s="1" t="str">
        <f>IFERROR(VLOOKUP(KK3,compounds!$A:$B,2,FALSE),"")</f>
        <v/>
      </c>
      <c r="KL1" s="1" t="str">
        <f>IFERROR(VLOOKUP(KL3,compounds!$A:$B,2,FALSE),"")</f>
        <v/>
      </c>
      <c r="KM1" s="1" t="str">
        <f>IFERROR(VLOOKUP(KM3,compounds!$A:$B,2,FALSE),"")</f>
        <v/>
      </c>
      <c r="KN1" s="1" t="str">
        <f>IFERROR(VLOOKUP(KN3,compounds!$A:$B,2,FALSE),"")</f>
        <v/>
      </c>
      <c r="KO1" s="1" t="str">
        <f>IFERROR(VLOOKUP(KO3,compounds!$A:$B,2,FALSE),"")</f>
        <v/>
      </c>
      <c r="KP1" s="1" t="str">
        <f>IFERROR(VLOOKUP(KP3,compounds!$A:$B,2,FALSE),"")</f>
        <v/>
      </c>
      <c r="KQ1" s="1" t="str">
        <f>IFERROR(VLOOKUP(KQ3,compounds!$A:$B,2,FALSE),"")</f>
        <v/>
      </c>
      <c r="KR1" s="1" t="str">
        <f>IFERROR(VLOOKUP(KR3,compounds!$A:$B,2,FALSE),"")</f>
        <v/>
      </c>
      <c r="KS1" s="1" t="str">
        <f>IFERROR(VLOOKUP(KS3,compounds!$A:$B,2,FALSE),"")</f>
        <v/>
      </c>
      <c r="KT1" s="1" t="str">
        <f>IFERROR(VLOOKUP(KT3,compounds!$A:$B,2,FALSE),"")</f>
        <v/>
      </c>
      <c r="KU1" s="1" t="str">
        <f>IFERROR(VLOOKUP(KU3,compounds!$A:$B,2,FALSE),"")</f>
        <v/>
      </c>
      <c r="KV1" s="1" t="str">
        <f>IFERROR(VLOOKUP(KV3,compounds!$A:$B,2,FALSE),"")</f>
        <v/>
      </c>
      <c r="KW1" s="1" t="str">
        <f>IFERROR(VLOOKUP(KW3,compounds!$A:$B,2,FALSE),"")</f>
        <v/>
      </c>
      <c r="KX1" s="1" t="str">
        <f>IFERROR(VLOOKUP(KX3,compounds!$A:$B,2,FALSE),"")</f>
        <v/>
      </c>
      <c r="KY1" s="1" t="str">
        <f>IFERROR(VLOOKUP(KY3,compounds!$A:$B,2,FALSE),"")</f>
        <v/>
      </c>
      <c r="KZ1" s="1" t="str">
        <f>IFERROR(VLOOKUP(KZ3,compounds!$A:$B,2,FALSE),"")</f>
        <v/>
      </c>
      <c r="LA1" s="1" t="str">
        <f>IFERROR(VLOOKUP(LA3,compounds!$A:$B,2,FALSE),"")</f>
        <v/>
      </c>
      <c r="LB1" s="1" t="str">
        <f>IFERROR(VLOOKUP(LB3,compounds!$A:$B,2,FALSE),"")</f>
        <v/>
      </c>
      <c r="LC1" s="1" t="str">
        <f>IFERROR(VLOOKUP(LC3,compounds!$A:$B,2,FALSE),"")</f>
        <v/>
      </c>
      <c r="LD1" s="1" t="str">
        <f>IFERROR(VLOOKUP(LD3,compounds!$A:$B,2,FALSE),"")</f>
        <v/>
      </c>
      <c r="LE1" s="1" t="str">
        <f>IFERROR(VLOOKUP(LE3,compounds!$A:$B,2,FALSE),"")</f>
        <v/>
      </c>
      <c r="LF1" s="1" t="str">
        <f>IFERROR(VLOOKUP(LF3,compounds!$A:$B,2,FALSE),"")</f>
        <v/>
      </c>
      <c r="LG1" s="1" t="str">
        <f>IFERROR(VLOOKUP(LG3,compounds!$A:$B,2,FALSE),"")</f>
        <v/>
      </c>
      <c r="LH1" s="1" t="str">
        <f>IFERROR(VLOOKUP(LH3,compounds!$A:$B,2,FALSE),"")</f>
        <v/>
      </c>
      <c r="LI1" s="1" t="str">
        <f>IFERROR(VLOOKUP(LI3,compounds!$A:$B,2,FALSE),"")</f>
        <v/>
      </c>
      <c r="LJ1" s="1" t="str">
        <f>IFERROR(VLOOKUP(LJ3,compounds!$A:$B,2,FALSE),"")</f>
        <v/>
      </c>
      <c r="LK1" s="1" t="str">
        <f>IFERROR(VLOOKUP(LK3,compounds!$A:$B,2,FALSE),"")</f>
        <v>p-trimethyl</v>
      </c>
      <c r="LL1" s="1" t="str">
        <f>IFERROR(VLOOKUP(LL3,compounds!$A:$B,2,FALSE),"")</f>
        <v/>
      </c>
      <c r="LM1" s="1" t="str">
        <f>IFERROR(VLOOKUP(LM3,compounds!$A:$B,2,FALSE),"")</f>
        <v/>
      </c>
      <c r="LN1" s="1" t="str">
        <f>IFERROR(VLOOKUP(LN3,compounds!$A:$B,2,FALSE),"")</f>
        <v/>
      </c>
      <c r="LO1" s="1" t="str">
        <f>IFERROR(VLOOKUP(LO3,compounds!$A:$B,2,FALSE),"")</f>
        <v/>
      </c>
      <c r="LP1" s="1" t="str">
        <f>IFERROR(VLOOKUP(LP3,compounds!$A:$B,2,FALSE),"")</f>
        <v/>
      </c>
      <c r="LQ1" s="1" t="str">
        <f>IFERROR(VLOOKUP(LQ3,compounds!$A:$B,2,FALSE),"")</f>
        <v/>
      </c>
      <c r="LR1" s="1" t="str">
        <f>IFERROR(VLOOKUP(LR3,compounds!$A:$B,2,FALSE),"")</f>
        <v/>
      </c>
      <c r="LS1" s="1" t="str">
        <f>IFERROR(VLOOKUP(LS3,compounds!$A:$B,2,FALSE),"")</f>
        <v/>
      </c>
      <c r="LT1" s="1" t="str">
        <f>IFERROR(VLOOKUP(LT3,compounds!$A:$B,2,FALSE),"")</f>
        <v/>
      </c>
      <c r="LU1" s="1" t="str">
        <f>IFERROR(VLOOKUP(LU3,compounds!$A:$B,2,FALSE),"")</f>
        <v/>
      </c>
      <c r="LV1" s="1" t="str">
        <f>IFERROR(VLOOKUP(LV3,compounds!$A:$B,2,FALSE),"")</f>
        <v/>
      </c>
      <c r="LW1" s="1" t="str">
        <f>IFERROR(VLOOKUP(LW3,compounds!$A:$B,2,FALSE),"")</f>
        <v/>
      </c>
      <c r="LX1" s="1" t="str">
        <f>IFERROR(VLOOKUP(LX3,compounds!$A:$B,2,FALSE),"")</f>
        <v/>
      </c>
      <c r="LY1" s="1" t="str">
        <f>IFERROR(VLOOKUP(LY3,compounds!$A:$B,2,FALSE),"")</f>
        <v/>
      </c>
      <c r="LZ1" s="1" t="str">
        <f>IFERROR(VLOOKUP(LZ3,compounds!$A:$B,2,FALSE),"")</f>
        <v/>
      </c>
      <c r="MA1" s="1" t="str">
        <f>IFERROR(VLOOKUP(MA3,compounds!$A:$B,2,FALSE),"")</f>
        <v/>
      </c>
      <c r="MB1" s="1" t="str">
        <f>IFERROR(VLOOKUP(MB3,compounds!$A:$B,2,FALSE),"")</f>
        <v/>
      </c>
      <c r="MC1" s="1" t="str">
        <f>IFERROR(VLOOKUP(MC3,compounds!$A:$B,2,FALSE),"")</f>
        <v/>
      </c>
      <c r="MD1" s="1" t="str">
        <f>IFERROR(VLOOKUP(MD3,compounds!$A:$B,2,FALSE),"")</f>
        <v/>
      </c>
      <c r="ME1" s="1" t="str">
        <f>IFERROR(VLOOKUP(ME3,compounds!$A:$B,2,FALSE),"")</f>
        <v/>
      </c>
      <c r="MF1" s="1" t="str">
        <f>IFERROR(VLOOKUP(MF3,compounds!$A:$B,2,FALSE),"")</f>
        <v/>
      </c>
      <c r="MG1" s="1" t="str">
        <f>IFERROR(VLOOKUP(MG3,compounds!$A:$B,2,FALSE),"")</f>
        <v/>
      </c>
      <c r="MH1" s="1" t="str">
        <f>IFERROR(VLOOKUP(MH3,compounds!$A:$B,2,FALSE),"")</f>
        <v/>
      </c>
      <c r="MI1" s="1" t="str">
        <f>IFERROR(VLOOKUP(MI3,compounds!$A:$B,2,FALSE),"")</f>
        <v/>
      </c>
      <c r="MJ1" s="1" t="str">
        <f>IFERROR(VLOOKUP(MJ3,compounds!$A:$B,2,FALSE),"")</f>
        <v/>
      </c>
      <c r="MK1" s="1" t="str">
        <f>IFERROR(VLOOKUP(MK3,compounds!$A:$B,2,FALSE),"")</f>
        <v/>
      </c>
      <c r="ML1" s="1" t="str">
        <f>IFERROR(VLOOKUP(ML3,compounds!$A:$B,2,FALSE),"")</f>
        <v/>
      </c>
      <c r="MM1" s="1" t="str">
        <f>IFERROR(VLOOKUP(MM3,compounds!$A:$B,2,FALSE),"")</f>
        <v/>
      </c>
      <c r="MN1" s="1" t="str">
        <f>IFERROR(VLOOKUP(MN3,compounds!$A:$B,2,FALSE),"")</f>
        <v/>
      </c>
      <c r="MO1" s="1" t="str">
        <f>IFERROR(VLOOKUP(MO3,compounds!$A:$B,2,FALSE),"")</f>
        <v>a-terpinol</v>
      </c>
      <c r="MP1" s="1" t="str">
        <f>IFERROR(VLOOKUP(MP3,compounds!$A:$B,2,FALSE),"")</f>
        <v/>
      </c>
      <c r="MQ1" s="1" t="str">
        <f>IFERROR(VLOOKUP(MQ3,compounds!$A:$B,2,FALSE),"")</f>
        <v/>
      </c>
      <c r="MR1" s="1" t="str">
        <f>IFERROR(VLOOKUP(MR3,compounds!$A:$B,2,FALSE),"")</f>
        <v/>
      </c>
      <c r="MS1" s="1" t="str">
        <f>IFERROR(VLOOKUP(MS3,compounds!$A:$B,2,FALSE),"")</f>
        <v/>
      </c>
      <c r="MT1" s="1" t="str">
        <f>IFERROR(VLOOKUP(MT3,compounds!$A:$B,2,FALSE),"")</f>
        <v/>
      </c>
      <c r="MU1" s="1" t="str">
        <f>IFERROR(VLOOKUP(MU3,compounds!$A:$B,2,FALSE),"")</f>
        <v/>
      </c>
      <c r="MV1" s="1" t="str">
        <f>IFERROR(VLOOKUP(MV3,compounds!$A:$B,2,FALSE),"")</f>
        <v/>
      </c>
      <c r="MW1" s="1" t="str">
        <f>IFERROR(VLOOKUP(MW3,compounds!$A:$B,2,FALSE),"")</f>
        <v/>
      </c>
      <c r="MX1" s="1" t="str">
        <f>IFERROR(VLOOKUP(MX3,compounds!$A:$B,2,FALSE),"")</f>
        <v/>
      </c>
      <c r="MY1" s="1" t="str">
        <f>IFERROR(VLOOKUP(MY3,compounds!$A:$B,2,FALSE),"")</f>
        <v/>
      </c>
      <c r="MZ1" s="1" t="str">
        <f>IFERROR(VLOOKUP(MZ3,compounds!$A:$B,2,FALSE),"")</f>
        <v/>
      </c>
      <c r="NA1" s="1" t="str">
        <f>IFERROR(VLOOKUP(NA3,compounds!$A:$B,2,FALSE),"")</f>
        <v/>
      </c>
      <c r="NB1" s="1" t="str">
        <f>IFERROR(VLOOKUP(NB3,compounds!$A:$B,2,FALSE),"")</f>
        <v/>
      </c>
      <c r="NC1" s="1" t="str">
        <f>IFERROR(VLOOKUP(NC3,compounds!$A:$B,2,FALSE),"")</f>
        <v/>
      </c>
      <c r="ND1" s="1" t="str">
        <f>IFERROR(VLOOKUP(ND3,compounds!$A:$B,2,FALSE),"")</f>
        <v/>
      </c>
      <c r="NE1" s="1" t="str">
        <f>IFERROR(VLOOKUP(NE3,compounds!$A:$B,2,FALSE),"")</f>
        <v/>
      </c>
      <c r="NF1" s="1" t="str">
        <f>IFERROR(VLOOKUP(NF3,compounds!$A:$B,2,FALSE),"")</f>
        <v/>
      </c>
      <c r="NG1" s="1" t="str">
        <f>IFERROR(VLOOKUP(NG3,compounds!$A:$B,2,FALSE),"")</f>
        <v/>
      </c>
      <c r="NH1" s="1" t="str">
        <f>IFERROR(VLOOKUP(NH3,compounds!$A:$B,2,FALSE),"")</f>
        <v/>
      </c>
      <c r="NI1" s="1" t="str">
        <f>IFERROR(VLOOKUP(NI3,compounds!$A:$B,2,FALSE),"")</f>
        <v/>
      </c>
      <c r="NJ1" s="1" t="str">
        <f>IFERROR(VLOOKUP(NJ3,compounds!$A:$B,2,FALSE),"")</f>
        <v>decanal</v>
      </c>
      <c r="NK1" s="1" t="str">
        <f>IFERROR(VLOOKUP(NK3,compounds!$A:$B,2,FALSE),"")</f>
        <v/>
      </c>
      <c r="NL1" s="1" t="str">
        <f>IFERROR(VLOOKUP(NL3,compounds!$A:$B,2,FALSE),"")</f>
        <v/>
      </c>
      <c r="NM1" s="1" t="str">
        <f>IFERROR(VLOOKUP(NM3,compounds!$A:$B,2,FALSE),"")</f>
        <v>caprylyl acetate</v>
      </c>
      <c r="NN1" s="1" t="str">
        <f>IFERROR(VLOOKUP(NN3,compounds!$A:$B,2,FALSE),"")</f>
        <v/>
      </c>
      <c r="NO1" s="1" t="str">
        <f>IFERROR(VLOOKUP(NO3,compounds!$A:$B,2,FALSE),"")</f>
        <v/>
      </c>
      <c r="NP1" s="1" t="str">
        <f>IFERROR(VLOOKUP(NP3,compounds!$A:$B,2,FALSE),"")</f>
        <v/>
      </c>
      <c r="NQ1" s="1" t="str">
        <f>IFERROR(VLOOKUP(NQ3,compounds!$A:$B,2,FALSE),"")</f>
        <v/>
      </c>
      <c r="NR1" s="1" t="str">
        <f>IFERROR(VLOOKUP(NR3,compounds!$A:$B,2,FALSE),"")</f>
        <v/>
      </c>
      <c r="NS1" s="1" t="str">
        <f>IFERROR(VLOOKUP(NS3,compounds!$A:$B,2,FALSE),"")</f>
        <v/>
      </c>
      <c r="NT1" s="1" t="str">
        <f>IFERROR(VLOOKUP(NT3,compounds!$A:$B,2,FALSE),"")</f>
        <v/>
      </c>
      <c r="NU1" s="1" t="str">
        <f>IFERROR(VLOOKUP(NU3,compounds!$A:$B,2,FALSE),"")</f>
        <v/>
      </c>
      <c r="NV1" s="1" t="str">
        <f>IFERROR(VLOOKUP(NV3,compounds!$A:$B,2,FALSE),"")</f>
        <v/>
      </c>
      <c r="NW1" s="1" t="str">
        <f>IFERROR(VLOOKUP(NW3,compounds!$A:$B,2,FALSE),"")</f>
        <v/>
      </c>
      <c r="NX1" s="1" t="str">
        <f>IFERROR(VLOOKUP(NX3,compounds!$A:$B,2,FALSE),"")</f>
        <v/>
      </c>
      <c r="NY1" s="1" t="str">
        <f>IFERROR(VLOOKUP(NY3,compounds!$A:$B,2,FALSE),"")</f>
        <v/>
      </c>
      <c r="NZ1" s="1" t="str">
        <f>IFERROR(VLOOKUP(NZ3,compounds!$A:$B,2,FALSE),"")</f>
        <v/>
      </c>
      <c r="OA1" s="1" t="str">
        <f>IFERROR(VLOOKUP(OA3,compounds!$A:$B,2,FALSE),"")</f>
        <v/>
      </c>
      <c r="OB1" s="1" t="str">
        <f>IFERROR(VLOOKUP(OB3,compounds!$A:$B,2,FALSE),"")</f>
        <v/>
      </c>
      <c r="OC1" s="1" t="str">
        <f>IFERROR(VLOOKUP(OC3,compounds!$A:$B,2,FALSE),"")</f>
        <v/>
      </c>
      <c r="OD1" s="1" t="str">
        <f>IFERROR(VLOOKUP(OD3,compounds!$A:$B,2,FALSE),"")</f>
        <v/>
      </c>
      <c r="OE1" s="1" t="str">
        <f>IFERROR(VLOOKUP(OE3,compounds!$A:$B,2,FALSE),"")</f>
        <v/>
      </c>
      <c r="OF1" s="1" t="str">
        <f>IFERROR(VLOOKUP(OF3,compounds!$A:$B,2,FALSE),"")</f>
        <v/>
      </c>
      <c r="OG1" s="1" t="str">
        <f>IFERROR(VLOOKUP(OG3,compounds!$A:$B,2,FALSE),"")</f>
        <v/>
      </c>
      <c r="OH1" s="1" t="str">
        <f>IFERROR(VLOOKUP(OH3,compounds!$A:$B,2,FALSE),"")</f>
        <v/>
      </c>
      <c r="OI1" s="1" t="str">
        <f>IFERROR(VLOOKUP(OI3,compounds!$A:$B,2,FALSE),"")</f>
        <v/>
      </c>
      <c r="OJ1" s="1" t="str">
        <f>IFERROR(VLOOKUP(OJ3,compounds!$A:$B,2,FALSE),"")</f>
        <v/>
      </c>
      <c r="OK1" s="1" t="str">
        <f>IFERROR(VLOOKUP(OK3,compounds!$A:$B,2,FALSE),"")</f>
        <v/>
      </c>
      <c r="OL1" s="1" t="str">
        <f>IFERROR(VLOOKUP(OL3,compounds!$A:$B,2,FALSE),"")</f>
        <v/>
      </c>
      <c r="OM1" s="1" t="str">
        <f>IFERROR(VLOOKUP(OM3,compounds!$A:$B,2,FALSE),"")</f>
        <v/>
      </c>
      <c r="ON1" s="1" t="str">
        <f>IFERROR(VLOOKUP(ON3,compounds!$A:$B,2,FALSE),"")</f>
        <v/>
      </c>
      <c r="OO1" s="1" t="str">
        <f>IFERROR(VLOOKUP(OO3,compounds!$A:$B,2,FALSE),"")</f>
        <v/>
      </c>
      <c r="OP1" s="1" t="str">
        <f>IFERROR(VLOOKUP(OP3,compounds!$A:$B,2,FALSE),"")</f>
        <v/>
      </c>
      <c r="OQ1" s="1" t="str">
        <f>IFERROR(VLOOKUP(OQ3,compounds!$A:$B,2,FALSE),"")</f>
        <v/>
      </c>
      <c r="OR1" s="1" t="str">
        <f>IFERROR(VLOOKUP(OR3,compounds!$A:$B,2,FALSE),"")</f>
        <v/>
      </c>
      <c r="OS1" s="1" t="str">
        <f>IFERROR(VLOOKUP(OS3,compounds!$A:$B,2,FALSE),"")</f>
        <v/>
      </c>
      <c r="OT1" s="1" t="str">
        <f>IFERROR(VLOOKUP(OT3,compounds!$A:$B,2,FALSE),"")</f>
        <v/>
      </c>
      <c r="OU1" s="1" t="str">
        <f>IFERROR(VLOOKUP(OU3,compounds!$A:$B,2,FALSE),"")</f>
        <v/>
      </c>
      <c r="OV1" s="1" t="str">
        <f>IFERROR(VLOOKUP(OV3,compounds!$A:$B,2,FALSE),"")</f>
        <v/>
      </c>
      <c r="OW1" s="1" t="str">
        <f>IFERROR(VLOOKUP(OW3,compounds!$A:$B,2,FALSE),"")</f>
        <v/>
      </c>
      <c r="OX1" s="1" t="str">
        <f>IFERROR(VLOOKUP(OX3,compounds!$A:$B,2,FALSE),"")</f>
        <v/>
      </c>
      <c r="OY1" s="1" t="str">
        <f>IFERROR(VLOOKUP(OY3,compounds!$A:$B,2,FALSE),"")</f>
        <v/>
      </c>
      <c r="OZ1" s="1" t="str">
        <f>IFERROR(VLOOKUP(OZ3,compounds!$A:$B,2,FALSE),"")</f>
        <v/>
      </c>
      <c r="PA1" s="1" t="str">
        <f>IFERROR(VLOOKUP(PA3,compounds!$A:$B,2,FALSE),"")</f>
        <v/>
      </c>
      <c r="PB1" s="1" t="str">
        <f>IFERROR(VLOOKUP(PB3,compounds!$A:$B,2,FALSE),"")</f>
        <v/>
      </c>
      <c r="PC1" s="1" t="str">
        <f>IFERROR(VLOOKUP(PC3,compounds!$A:$B,2,FALSE),"")</f>
        <v/>
      </c>
      <c r="PD1" s="1" t="str">
        <f>IFERROR(VLOOKUP(PD3,compounds!$A:$B,2,FALSE),"")</f>
        <v/>
      </c>
      <c r="PE1" s="1" t="str">
        <f>IFERROR(VLOOKUP(PE3,compounds!$A:$B,2,FALSE),"")</f>
        <v/>
      </c>
      <c r="PF1" s="1" t="str">
        <f>IFERROR(VLOOKUP(PF3,compounds!$A:$B,2,FALSE),"")</f>
        <v/>
      </c>
      <c r="PG1" s="1" t="str">
        <f>IFERROR(VLOOKUP(PG3,compounds!$A:$B,2,FALSE),"")</f>
        <v/>
      </c>
      <c r="PH1" s="1" t="str">
        <f>IFERROR(VLOOKUP(PH3,compounds!$A:$B,2,FALSE),"")</f>
        <v/>
      </c>
      <c r="PI1" s="1" t="str">
        <f>IFERROR(VLOOKUP(PI3,compounds!$A:$B,2,FALSE),"")</f>
        <v/>
      </c>
      <c r="PJ1" s="1" t="str">
        <f>IFERROR(VLOOKUP(PJ3,compounds!$A:$B,2,FALSE),"")</f>
        <v/>
      </c>
      <c r="PK1" s="1" t="str">
        <f>IFERROR(VLOOKUP(PK3,compounds!$A:$B,2,FALSE),"")</f>
        <v/>
      </c>
      <c r="PL1" s="1" t="str">
        <f>IFERROR(VLOOKUP(PL3,compounds!$A:$B,2,FALSE),"")</f>
        <v/>
      </c>
      <c r="PM1" s="1" t="str">
        <f>IFERROR(VLOOKUP(PM3,compounds!$A:$B,2,FALSE),"")</f>
        <v/>
      </c>
      <c r="PN1" s="1" t="str">
        <f>IFERROR(VLOOKUP(PN3,compounds!$A:$B,2,FALSE),"")</f>
        <v/>
      </c>
      <c r="PO1" s="1" t="str">
        <f>IFERROR(VLOOKUP(PO3,compounds!$A:$B,2,FALSE),"")</f>
        <v/>
      </c>
      <c r="PP1" s="1" t="str">
        <f>IFERROR(VLOOKUP(PP3,compounds!$A:$B,2,FALSE),"")</f>
        <v/>
      </c>
      <c r="PQ1" s="1" t="str">
        <f>IFERROR(VLOOKUP(PQ3,compounds!$A:$B,2,FALSE),"")</f>
        <v/>
      </c>
      <c r="PR1" s="1" t="str">
        <f>IFERROR(VLOOKUP(PR3,compounds!$A:$B,2,FALSE),"")</f>
        <v/>
      </c>
      <c r="PS1" s="1" t="str">
        <f>IFERROR(VLOOKUP(PS3,compounds!$A:$B,2,FALSE),"")</f>
        <v/>
      </c>
      <c r="PT1" s="1" t="str">
        <f>IFERROR(VLOOKUP(PT3,compounds!$A:$B,2,FALSE),"")</f>
        <v/>
      </c>
      <c r="PU1" s="1" t="str">
        <f>IFERROR(VLOOKUP(PU3,compounds!$A:$B,2,FALSE),"")</f>
        <v/>
      </c>
      <c r="PV1" s="1" t="str">
        <f>IFERROR(VLOOKUP(PV3,compounds!$A:$B,2,FALSE),"")</f>
        <v/>
      </c>
      <c r="PW1" s="1" t="str">
        <f>IFERROR(VLOOKUP(PW3,compounds!$A:$B,2,FALSE),"")</f>
        <v/>
      </c>
      <c r="PX1" s="1" t="str">
        <f>IFERROR(VLOOKUP(PX3,compounds!$A:$B,2,FALSE),"")</f>
        <v/>
      </c>
      <c r="PY1" s="1" t="str">
        <f>IFERROR(VLOOKUP(PY3,compounds!$A:$B,2,FALSE),"")</f>
        <v/>
      </c>
      <c r="PZ1" s="1" t="str">
        <f>IFERROR(VLOOKUP(PZ3,compounds!$A:$B,2,FALSE),"")</f>
        <v/>
      </c>
      <c r="QA1" s="1" t="str">
        <f>IFERROR(VLOOKUP(QA3,compounds!$A:$B,2,FALSE),"")</f>
        <v/>
      </c>
      <c r="QB1" s="1" t="str">
        <f>IFERROR(VLOOKUP(QB3,compounds!$A:$B,2,FALSE),"")</f>
        <v/>
      </c>
      <c r="QC1" s="1" t="str">
        <f>IFERROR(VLOOKUP(QC3,compounds!$A:$B,2,FALSE),"")</f>
        <v/>
      </c>
      <c r="QD1" s="1" t="str">
        <f>IFERROR(VLOOKUP(QD3,compounds!$A:$B,2,FALSE),"")</f>
        <v/>
      </c>
      <c r="QE1" s="1" t="str">
        <f>IFERROR(VLOOKUP(QE3,compounds!$A:$B,2,FALSE),"")</f>
        <v/>
      </c>
      <c r="QF1" s="1" t="str">
        <f>IFERROR(VLOOKUP(QF3,compounds!$A:$B,2,FALSE),"")</f>
        <v/>
      </c>
      <c r="QG1" s="1" t="str">
        <f>IFERROR(VLOOKUP(QG3,compounds!$A:$B,2,FALSE),"")</f>
        <v/>
      </c>
      <c r="QH1" s="1" t="str">
        <f>IFERROR(VLOOKUP(QH3,compounds!$A:$B,2,FALSE),"")</f>
        <v/>
      </c>
      <c r="QI1" s="1" t="str">
        <f>IFERROR(VLOOKUP(QI3,compounds!$A:$B,2,FALSE),"")</f>
        <v/>
      </c>
      <c r="QJ1" s="1" t="str">
        <f>IFERROR(VLOOKUP(QJ3,compounds!$A:$B,2,FALSE),"")</f>
        <v/>
      </c>
      <c r="QK1" s="1" t="str">
        <f>IFERROR(VLOOKUP(QK3,compounds!$A:$B,2,FALSE),"")</f>
        <v/>
      </c>
      <c r="QL1" s="1" t="str">
        <f>IFERROR(VLOOKUP(QL3,compounds!$A:$B,2,FALSE),"")</f>
        <v/>
      </c>
      <c r="QM1" s="1" t="str">
        <f>IFERROR(VLOOKUP(QM3,compounds!$A:$B,2,FALSE),"")</f>
        <v/>
      </c>
      <c r="QN1" s="1" t="str">
        <f>IFERROR(VLOOKUP(QN3,compounds!$A:$B,2,FALSE),"")</f>
        <v/>
      </c>
      <c r="QO1" s="1" t="str">
        <f>IFERROR(VLOOKUP(QO3,compounds!$A:$B,2,FALSE),"")</f>
        <v/>
      </c>
      <c r="QP1" s="1" t="str">
        <f>IFERROR(VLOOKUP(QP3,compounds!$A:$B,2,FALSE),"")</f>
        <v/>
      </c>
      <c r="QQ1" s="1" t="str">
        <f>IFERROR(VLOOKUP(QQ3,compounds!$A:$B,2,FALSE),"")</f>
        <v/>
      </c>
      <c r="QR1" s="1" t="str">
        <f>IFERROR(VLOOKUP(QR3,compounds!$A:$B,2,FALSE),"")</f>
        <v/>
      </c>
      <c r="QS1" s="1" t="str">
        <f>IFERROR(VLOOKUP(QS3,compounds!$A:$B,2,FALSE),"")</f>
        <v/>
      </c>
      <c r="QT1" s="1" t="str">
        <f>IFERROR(VLOOKUP(QT3,compounds!$A:$B,2,FALSE),"")</f>
        <v/>
      </c>
      <c r="QU1" s="1" t="str">
        <f>IFERROR(VLOOKUP(QU3,compounds!$A:$B,2,FALSE),"")</f>
        <v/>
      </c>
      <c r="QV1" s="1" t="str">
        <f>IFERROR(VLOOKUP(QV3,compounds!$A:$B,2,FALSE),"")</f>
        <v/>
      </c>
      <c r="QW1" s="1" t="str">
        <f>IFERROR(VLOOKUP(QW3,compounds!$A:$B,2,FALSE),"")</f>
        <v/>
      </c>
      <c r="QX1" s="1" t="str">
        <f>IFERROR(VLOOKUP(QX3,compounds!$A:$B,2,FALSE),"")</f>
        <v/>
      </c>
      <c r="QY1" s="1" t="str">
        <f>IFERROR(VLOOKUP(QY3,compounds!$A:$B,2,FALSE),"")</f>
        <v/>
      </c>
      <c r="QZ1" s="1" t="str">
        <f>IFERROR(VLOOKUP(QZ3,compounds!$A:$B,2,FALSE),"")</f>
        <v/>
      </c>
      <c r="RA1" s="1" t="str">
        <f>IFERROR(VLOOKUP(RA3,compounds!$A:$B,2,FALSE),"")</f>
        <v/>
      </c>
      <c r="RB1" s="1" t="str">
        <f>IFERROR(VLOOKUP(RB3,compounds!$A:$B,2,FALSE),"")</f>
        <v/>
      </c>
      <c r="RC1" s="1" t="str">
        <f>IFERROR(VLOOKUP(RC3,compounds!$A:$B,2,FALSE),"")</f>
        <v/>
      </c>
      <c r="RD1" s="1" t="str">
        <f>IFERROR(VLOOKUP(RD3,compounds!$A:$B,2,FALSE),"")</f>
        <v/>
      </c>
      <c r="RE1" s="1" t="str">
        <f>IFERROR(VLOOKUP(RE3,compounds!$A:$B,2,FALSE),"")</f>
        <v/>
      </c>
      <c r="RF1" s="1" t="str">
        <f>IFERROR(VLOOKUP(RF3,compounds!$A:$B,2,FALSE),"")</f>
        <v/>
      </c>
      <c r="RG1" s="1" t="str">
        <f>IFERROR(VLOOKUP(RG3,compounds!$A:$B,2,FALSE),"")</f>
        <v/>
      </c>
      <c r="RH1" s="1" t="str">
        <f>IFERROR(VLOOKUP(RH3,compounds!$A:$B,2,FALSE),"")</f>
        <v/>
      </c>
      <c r="RI1" s="1" t="str">
        <f>IFERROR(VLOOKUP(RI3,compounds!$A:$B,2,FALSE),"")</f>
        <v/>
      </c>
      <c r="RJ1" s="1" t="str">
        <f>IFERROR(VLOOKUP(RJ3,compounds!$A:$B,2,FALSE),"")</f>
        <v/>
      </c>
      <c r="RK1" s="1" t="str">
        <f>IFERROR(VLOOKUP(RK3,compounds!$A:$B,2,FALSE),"")</f>
        <v/>
      </c>
      <c r="RL1" s="1" t="str">
        <f>IFERROR(VLOOKUP(RL3,compounds!$A:$B,2,FALSE),"")</f>
        <v/>
      </c>
      <c r="RM1" s="1" t="str">
        <f>IFERROR(VLOOKUP(RM3,compounds!$A:$B,2,FALSE),"")</f>
        <v/>
      </c>
      <c r="RN1" s="1" t="str">
        <f>IFERROR(VLOOKUP(RN3,compounds!$A:$B,2,FALSE),"")</f>
        <v/>
      </c>
      <c r="RO1" s="1" t="str">
        <f>IFERROR(VLOOKUP(RO3,compounds!$A:$B,2,FALSE),"")</f>
        <v/>
      </c>
      <c r="RP1" s="1" t="str">
        <f>IFERROR(VLOOKUP(RP3,compounds!$A:$B,2,FALSE),"")</f>
        <v/>
      </c>
      <c r="RQ1" s="1" t="str">
        <f>IFERROR(VLOOKUP(RQ3,compounds!$A:$B,2,FALSE),"")</f>
        <v/>
      </c>
      <c r="RR1" s="1" t="str">
        <f>IFERROR(VLOOKUP(RR3,compounds!$A:$B,2,FALSE),"")</f>
        <v/>
      </c>
      <c r="RS1" s="1" t="str">
        <f>IFERROR(VLOOKUP(RS3,compounds!$A:$B,2,FALSE),"")</f>
        <v/>
      </c>
      <c r="RT1" s="1" t="str">
        <f>IFERROR(VLOOKUP(RT3,compounds!$A:$B,2,FALSE),"")</f>
        <v/>
      </c>
      <c r="RU1" s="1" t="str">
        <f>IFERROR(VLOOKUP(RU3,compounds!$A:$B,2,FALSE),"")</f>
        <v/>
      </c>
      <c r="RV1" s="1" t="str">
        <f>IFERROR(VLOOKUP(RV3,compounds!$A:$B,2,FALSE),"")</f>
        <v/>
      </c>
      <c r="RW1" s="1" t="str">
        <f>IFERROR(VLOOKUP(RW3,compounds!$A:$B,2,FALSE),"")</f>
        <v/>
      </c>
      <c r="RX1" s="1" t="str">
        <f>IFERROR(VLOOKUP(RX3,compounds!$A:$B,2,FALSE),"")</f>
        <v/>
      </c>
      <c r="RY1" s="1" t="str">
        <f>IFERROR(VLOOKUP(RY3,compounds!$A:$B,2,FALSE),"")</f>
        <v>standard</v>
      </c>
      <c r="RZ1" s="1" t="str">
        <f>IFERROR(VLOOKUP(RZ3,compounds!$A:$B,2,FALSE),"")</f>
        <v/>
      </c>
      <c r="SA1" s="1" t="str">
        <f>IFERROR(VLOOKUP(SA3,compounds!$A:$B,2,FALSE),"")</f>
        <v/>
      </c>
      <c r="SB1" s="1" t="str">
        <f>IFERROR(VLOOKUP(SB3,compounds!$A:$B,2,FALSE),"")</f>
        <v/>
      </c>
      <c r="SC1" s="1" t="str">
        <f>IFERROR(VLOOKUP(SC3,compounds!$A:$B,2,FALSE),"")</f>
        <v/>
      </c>
      <c r="SD1" s="1" t="str">
        <f>IFERROR(VLOOKUP(SD3,compounds!$A:$B,2,FALSE),"")</f>
        <v/>
      </c>
      <c r="SE1" s="1" t="str">
        <f>IFERROR(VLOOKUP(SE3,compounds!$A:$B,2,FALSE),"")</f>
        <v/>
      </c>
      <c r="SF1" s="1" t="str">
        <f>IFERROR(VLOOKUP(SF3,compounds!$A:$B,2,FALSE),"")</f>
        <v/>
      </c>
      <c r="SG1" s="1" t="str">
        <f>IFERROR(VLOOKUP(SG3,compounds!$A:$B,2,FALSE),"")</f>
        <v/>
      </c>
      <c r="SH1" s="1" t="str">
        <f>IFERROR(VLOOKUP(SH3,compounds!$A:$B,2,FALSE),"")</f>
        <v/>
      </c>
      <c r="SI1" s="1" t="str">
        <f>IFERROR(VLOOKUP(SI3,compounds!$A:$B,2,FALSE),"")</f>
        <v/>
      </c>
      <c r="SJ1" s="1" t="str">
        <f>IFERROR(VLOOKUP(SJ3,compounds!$A:$B,2,FALSE),"")</f>
        <v/>
      </c>
      <c r="SK1" s="1" t="str">
        <f>IFERROR(VLOOKUP(SK3,compounds!$A:$B,2,FALSE),"")</f>
        <v/>
      </c>
      <c r="SL1" s="1" t="str">
        <f>IFERROR(VLOOKUP(SL3,compounds!$A:$B,2,FALSE),"")</f>
        <v/>
      </c>
      <c r="SM1" s="1" t="str">
        <f>IFERROR(VLOOKUP(SM3,compounds!$A:$B,2,FALSE),"")</f>
        <v/>
      </c>
      <c r="SN1" s="1" t="str">
        <f>IFERROR(VLOOKUP(SN3,compounds!$A:$B,2,FALSE),"")</f>
        <v/>
      </c>
      <c r="SO1" s="1" t="str">
        <f>IFERROR(VLOOKUP(SO3,compounds!$A:$B,2,FALSE),"")</f>
        <v/>
      </c>
      <c r="SP1" s="1" t="str">
        <f>IFERROR(VLOOKUP(SP3,compounds!$A:$B,2,FALSE),"")</f>
        <v/>
      </c>
      <c r="SQ1" s="1" t="str">
        <f>IFERROR(VLOOKUP(SQ3,compounds!$A:$B,2,FALSE),"")</f>
        <v/>
      </c>
      <c r="SR1" s="1" t="str">
        <f>IFERROR(VLOOKUP(SR3,compounds!$A:$B,2,FALSE),"")</f>
        <v/>
      </c>
      <c r="SS1" s="1" t="str">
        <f>IFERROR(VLOOKUP(SS3,compounds!$A:$B,2,FALSE),"")</f>
        <v/>
      </c>
      <c r="ST1" s="1" t="str">
        <f>IFERROR(VLOOKUP(ST3,compounds!$A:$B,2,FALSE),"")</f>
        <v/>
      </c>
      <c r="SU1" s="1" t="str">
        <f>IFERROR(VLOOKUP(SU3,compounds!$A:$B,2,FALSE),"")</f>
        <v/>
      </c>
      <c r="SV1" s="1" t="str">
        <f>IFERROR(VLOOKUP(SV3,compounds!$A:$B,2,FALSE),"")</f>
        <v/>
      </c>
      <c r="SW1" s="1" t="str">
        <f>IFERROR(VLOOKUP(SW3,compounds!$A:$B,2,FALSE),"")</f>
        <v/>
      </c>
      <c r="SX1" s="1" t="str">
        <f>IFERROR(VLOOKUP(SX3,compounds!$A:$B,2,FALSE),"")</f>
        <v/>
      </c>
      <c r="SY1" s="1" t="str">
        <f>IFERROR(VLOOKUP(SY3,compounds!$A:$B,2,FALSE),"")</f>
        <v/>
      </c>
      <c r="SZ1" s="1" t="str">
        <f>IFERROR(VLOOKUP(SZ3,compounds!$A:$B,2,FALSE),"")</f>
        <v/>
      </c>
      <c r="TA1" s="1" t="str">
        <f>IFERROR(VLOOKUP(TA3,compounds!$A:$B,2,FALSE),"")</f>
        <v/>
      </c>
      <c r="TB1" s="1" t="str">
        <f>IFERROR(VLOOKUP(TB3,compounds!$A:$B,2,FALSE),"")</f>
        <v/>
      </c>
      <c r="TC1" s="1" t="str">
        <f>IFERROR(VLOOKUP(TC3,compounds!$A:$B,2,FALSE),"")</f>
        <v/>
      </c>
      <c r="TD1" s="1" t="str">
        <f>IFERROR(VLOOKUP(TD3,compounds!$A:$B,2,FALSE),"")</f>
        <v/>
      </c>
      <c r="TE1" s="1" t="str">
        <f>IFERROR(VLOOKUP(TE3,compounds!$A:$B,2,FALSE),"")</f>
        <v/>
      </c>
      <c r="TF1" s="1" t="str">
        <f>IFERROR(VLOOKUP(TF3,compounds!$A:$B,2,FALSE),"")</f>
        <v/>
      </c>
      <c r="TG1" s="1" t="str">
        <f>IFERROR(VLOOKUP(TG3,compounds!$A:$B,2,FALSE),"")</f>
        <v/>
      </c>
      <c r="TH1" s="1" t="str">
        <f>IFERROR(VLOOKUP(TH3,compounds!$A:$B,2,FALSE),"")</f>
        <v/>
      </c>
      <c r="TI1" s="1" t="str">
        <f>IFERROR(VLOOKUP(TI3,compounds!$A:$B,2,FALSE),"")</f>
        <v/>
      </c>
      <c r="TJ1" s="1" t="str">
        <f>IFERROR(VLOOKUP(TJ3,compounds!$A:$B,2,FALSE),"")</f>
        <v/>
      </c>
      <c r="TK1" s="1" t="str">
        <f>IFERROR(VLOOKUP(TK3,compounds!$A:$B,2,FALSE),"")</f>
        <v/>
      </c>
      <c r="TL1" s="1" t="str">
        <f>IFERROR(VLOOKUP(TL3,compounds!$A:$B,2,FALSE),"")</f>
        <v/>
      </c>
      <c r="TM1" s="1" t="str">
        <f>IFERROR(VLOOKUP(TM3,compounds!$A:$B,2,FALSE),"")</f>
        <v/>
      </c>
      <c r="TN1" s="1" t="str">
        <f>IFERROR(VLOOKUP(TN3,compounds!$A:$B,2,FALSE),"")</f>
        <v/>
      </c>
      <c r="TO1" s="1" t="str">
        <f>IFERROR(VLOOKUP(TO3,compounds!$A:$B,2,FALSE),"")</f>
        <v/>
      </c>
      <c r="TP1" s="1" t="str">
        <f>IFERROR(VLOOKUP(TP3,compounds!$A:$B,2,FALSE),"")</f>
        <v>tridecane</v>
      </c>
      <c r="TQ1" s="1" t="str">
        <f>IFERROR(VLOOKUP(TQ3,compounds!$A:$B,2,FALSE),"")</f>
        <v/>
      </c>
      <c r="TR1" s="1" t="str">
        <f>IFERROR(VLOOKUP(TR3,compounds!$A:$B,2,FALSE),"")</f>
        <v/>
      </c>
      <c r="TS1" s="1" t="str">
        <f>IFERROR(VLOOKUP(TS3,compounds!$A:$B,2,FALSE),"")</f>
        <v/>
      </c>
      <c r="TT1" s="1" t="str">
        <f>IFERROR(VLOOKUP(TT3,compounds!$A:$B,2,FALSE),"")</f>
        <v/>
      </c>
      <c r="TU1" s="1" t="str">
        <f>IFERROR(VLOOKUP(TU3,compounds!$A:$B,2,FALSE),"")</f>
        <v/>
      </c>
      <c r="TV1" s="1" t="str">
        <f>IFERROR(VLOOKUP(TV3,compounds!$A:$B,2,FALSE),"")</f>
        <v/>
      </c>
      <c r="TW1" s="1" t="str">
        <f>IFERROR(VLOOKUP(TW3,compounds!$A:$B,2,FALSE),"")</f>
        <v/>
      </c>
      <c r="TX1" s="1" t="str">
        <f>IFERROR(VLOOKUP(TX3,compounds!$A:$B,2,FALSE),"")</f>
        <v/>
      </c>
      <c r="TY1" s="1" t="str">
        <f>IFERROR(VLOOKUP(TY3,compounds!$A:$B,2,FALSE),"")</f>
        <v/>
      </c>
      <c r="TZ1" s="1" t="str">
        <f>IFERROR(VLOOKUP(TZ3,compounds!$A:$B,2,FALSE),"")</f>
        <v/>
      </c>
      <c r="UA1" s="1" t="str">
        <f>IFERROR(VLOOKUP(UA3,compounds!$A:$B,2,FALSE),"")</f>
        <v/>
      </c>
      <c r="UB1" s="1" t="str">
        <f>IFERROR(VLOOKUP(UB3,compounds!$A:$B,2,FALSE),"")</f>
        <v/>
      </c>
      <c r="UC1" s="1" t="str">
        <f>IFERROR(VLOOKUP(UC3,compounds!$A:$B,2,FALSE),"")</f>
        <v/>
      </c>
      <c r="UD1" s="1" t="str">
        <f>IFERROR(VLOOKUP(UD3,compounds!$A:$B,2,FALSE),"")</f>
        <v/>
      </c>
      <c r="UE1" s="1" t="str">
        <f>IFERROR(VLOOKUP(UE3,compounds!$A:$B,2,FALSE),"")</f>
        <v/>
      </c>
      <c r="UF1" s="1" t="str">
        <f>IFERROR(VLOOKUP(UF3,compounds!$A:$B,2,FALSE),"")</f>
        <v/>
      </c>
      <c r="UG1" s="1" t="str">
        <f>IFERROR(VLOOKUP(UG3,compounds!$A:$B,2,FALSE),"")</f>
        <v/>
      </c>
      <c r="UH1" s="1" t="str">
        <f>IFERROR(VLOOKUP(UH3,compounds!$A:$B,2,FALSE),"")</f>
        <v/>
      </c>
      <c r="UI1" s="1" t="str">
        <f>IFERROR(VLOOKUP(UI3,compounds!$A:$B,2,FALSE),"")</f>
        <v/>
      </c>
      <c r="UJ1" s="1" t="str">
        <f>IFERROR(VLOOKUP(UJ3,compounds!$A:$B,2,FALSE),"")</f>
        <v/>
      </c>
      <c r="UK1" s="1" t="str">
        <f>IFERROR(VLOOKUP(UK3,compounds!$A:$B,2,FALSE),"")</f>
        <v/>
      </c>
      <c r="UL1" s="1" t="str">
        <f>IFERROR(VLOOKUP(UL3,compounds!$A:$B,2,FALSE),"")</f>
        <v/>
      </c>
      <c r="UM1" s="1" t="str">
        <f>IFERROR(VLOOKUP(UM3,compounds!$A:$B,2,FALSE),"")</f>
        <v/>
      </c>
      <c r="UN1" s="1" t="str">
        <f>IFERROR(VLOOKUP(UN3,compounds!$A:$B,2,FALSE),"")</f>
        <v>nanodecane</v>
      </c>
      <c r="UO1" s="1" t="str">
        <f>IFERROR(VLOOKUP(UO3,compounds!$A:$B,2,FALSE),"")</f>
        <v/>
      </c>
      <c r="UP1" s="1" t="str">
        <f>IFERROR(VLOOKUP(UP3,compounds!$A:$B,2,FALSE),"")</f>
        <v/>
      </c>
      <c r="UQ1" s="1" t="str">
        <f>IFERROR(VLOOKUP(UQ3,compounds!$A:$B,2,FALSE),"")</f>
        <v/>
      </c>
      <c r="UR1" s="1" t="str">
        <f>IFERROR(VLOOKUP(UR3,compounds!$A:$B,2,FALSE),"")</f>
        <v/>
      </c>
      <c r="US1" s="1" t="str">
        <f>IFERROR(VLOOKUP(US3,compounds!$A:$B,2,FALSE),"")</f>
        <v/>
      </c>
      <c r="UT1" s="1" t="str">
        <f>IFERROR(VLOOKUP(UT3,compounds!$A:$B,2,FALSE),"")</f>
        <v/>
      </c>
      <c r="UU1" s="1" t="str">
        <f>IFERROR(VLOOKUP(UU3,compounds!$A:$B,2,FALSE),"")</f>
        <v/>
      </c>
      <c r="UV1" s="1" t="str">
        <f>IFERROR(VLOOKUP(UV3,compounds!$A:$B,2,FALSE),"")</f>
        <v/>
      </c>
      <c r="UW1" s="1" t="str">
        <f>IFERROR(VLOOKUP(UW3,compounds!$A:$B,2,FALSE),"")</f>
        <v/>
      </c>
      <c r="UX1" s="1" t="str">
        <f>IFERROR(VLOOKUP(UX3,compounds!$A:$B,2,FALSE),"")</f>
        <v/>
      </c>
      <c r="UY1" s="1" t="str">
        <f>IFERROR(VLOOKUP(UY3,compounds!$A:$B,2,FALSE),"")</f>
        <v/>
      </c>
      <c r="UZ1" s="1" t="str">
        <f>IFERROR(VLOOKUP(UZ3,compounds!$A:$B,2,FALSE),"")</f>
        <v/>
      </c>
      <c r="VA1" s="1" t="str">
        <f>IFERROR(VLOOKUP(VA3,compounds!$A:$B,2,FALSE),"")</f>
        <v/>
      </c>
      <c r="VB1" s="1" t="str">
        <f>IFERROR(VLOOKUP(VB3,compounds!$A:$B,2,FALSE),"")</f>
        <v/>
      </c>
      <c r="VC1" s="1" t="str">
        <f>IFERROR(VLOOKUP(VC3,compounds!$A:$B,2,FALSE),"")</f>
        <v/>
      </c>
      <c r="VD1" s="1" t="str">
        <f>IFERROR(VLOOKUP(VD3,compounds!$A:$B,2,FALSE),"")</f>
        <v/>
      </c>
      <c r="VE1" s="1" t="str">
        <f>IFERROR(VLOOKUP(VE3,compounds!$A:$B,2,FALSE),"")</f>
        <v/>
      </c>
      <c r="VF1" s="1" t="str">
        <f>IFERROR(VLOOKUP(VF3,compounds!$A:$B,2,FALSE),"")</f>
        <v/>
      </c>
      <c r="VG1" s="1" t="str">
        <f>IFERROR(VLOOKUP(VG3,compounds!$A:$B,2,FALSE),"")</f>
        <v/>
      </c>
      <c r="VH1" s="1" t="str">
        <f>IFERROR(VLOOKUP(VH3,compounds!$A:$B,2,FALSE),"")</f>
        <v/>
      </c>
      <c r="VI1" s="1" t="str">
        <f>IFERROR(VLOOKUP(VI3,compounds!$A:$B,2,FALSE),"")</f>
        <v/>
      </c>
      <c r="VJ1" s="1" t="str">
        <f>IFERROR(VLOOKUP(VJ3,compounds!$A:$B,2,FALSE),"")</f>
        <v/>
      </c>
      <c r="VK1" s="1" t="str">
        <f>IFERROR(VLOOKUP(VK3,compounds!$A:$B,2,FALSE),"")</f>
        <v/>
      </c>
      <c r="VL1" s="1" t="str">
        <f>IFERROR(VLOOKUP(VL3,compounds!$A:$B,2,FALSE),"")</f>
        <v/>
      </c>
      <c r="VM1" s="1" t="str">
        <f>IFERROR(VLOOKUP(VM3,compounds!$A:$B,2,FALSE),"")</f>
        <v/>
      </c>
      <c r="VN1" s="1" t="str">
        <f>IFERROR(VLOOKUP(VN3,compounds!$A:$B,2,FALSE),"")</f>
        <v/>
      </c>
      <c r="VO1" s="1" t="str">
        <f>IFERROR(VLOOKUP(VO3,compounds!$A:$B,2,FALSE),"")</f>
        <v/>
      </c>
      <c r="VP1" s="1" t="str">
        <f>IFERROR(VLOOKUP(VP3,compounds!$A:$B,2,FALSE),"")</f>
        <v/>
      </c>
      <c r="VQ1" s="1" t="str">
        <f>IFERROR(VLOOKUP(VQ3,compounds!$A:$B,2,FALSE),"")</f>
        <v/>
      </c>
      <c r="VR1" s="1" t="str">
        <f>IFERROR(VLOOKUP(VR3,compounds!$A:$B,2,FALSE),"")</f>
        <v/>
      </c>
      <c r="VS1" s="1" t="str">
        <f>IFERROR(VLOOKUP(VS3,compounds!$A:$B,2,FALSE),"")</f>
        <v/>
      </c>
      <c r="VT1" s="1" t="str">
        <f>IFERROR(VLOOKUP(VT3,compounds!$A:$B,2,FALSE),"")</f>
        <v/>
      </c>
      <c r="VU1" s="1" t="str">
        <f>IFERROR(VLOOKUP(VU3,compounds!$A:$B,2,FALSE),"")</f>
        <v/>
      </c>
      <c r="VV1" s="1" t="str">
        <f>IFERROR(VLOOKUP(VV3,compounds!$A:$B,2,FALSE),"")</f>
        <v/>
      </c>
      <c r="VW1" s="1" t="str">
        <f>IFERROR(VLOOKUP(VW3,compounds!$A:$B,2,FALSE),"")</f>
        <v/>
      </c>
      <c r="VX1" s="1" t="str">
        <f>IFERROR(VLOOKUP(VX3,compounds!$A:$B,2,FALSE),"")</f>
        <v/>
      </c>
      <c r="VY1" s="1" t="str">
        <f>IFERROR(VLOOKUP(VY3,compounds!$A:$B,2,FALSE),"")</f>
        <v/>
      </c>
      <c r="VZ1" s="1" t="str">
        <f>IFERROR(VLOOKUP(VZ3,compounds!$A:$B,2,FALSE),"")</f>
        <v/>
      </c>
      <c r="WA1" s="1" t="str">
        <f>IFERROR(VLOOKUP(WA3,compounds!$A:$B,2,FALSE),"")</f>
        <v/>
      </c>
      <c r="WB1" s="1" t="str">
        <f>IFERROR(VLOOKUP(WB3,compounds!$A:$B,2,FALSE),"")</f>
        <v/>
      </c>
      <c r="WC1" s="1" t="str">
        <f>IFERROR(VLOOKUP(WC3,compounds!$A:$B,2,FALSE),"")</f>
        <v/>
      </c>
      <c r="WD1" s="1" t="str">
        <f>IFERROR(VLOOKUP(WD3,compounds!$A:$B,2,FALSE),"")</f>
        <v/>
      </c>
      <c r="WE1" s="1" t="str">
        <f>IFERROR(VLOOKUP(WE3,compounds!$A:$B,2,FALSE),"")</f>
        <v/>
      </c>
      <c r="WF1" s="1" t="str">
        <f>IFERROR(VLOOKUP(WF3,compounds!$A:$B,2,FALSE),"")</f>
        <v/>
      </c>
      <c r="WG1" s="1" t="str">
        <f>IFERROR(VLOOKUP(WG3,compounds!$A:$B,2,FALSE),"")</f>
        <v/>
      </c>
      <c r="WH1" s="1" t="str">
        <f>IFERROR(VLOOKUP(WH3,compounds!$A:$B,2,FALSE),"")</f>
        <v/>
      </c>
      <c r="WI1" s="1" t="str">
        <f>IFERROR(VLOOKUP(WI3,compounds!$A:$B,2,FALSE),"")</f>
        <v/>
      </c>
      <c r="WJ1" s="1" t="str">
        <f>IFERROR(VLOOKUP(WJ3,compounds!$A:$B,2,FALSE),"")</f>
        <v/>
      </c>
      <c r="WK1" s="1" t="str">
        <f>IFERROR(VLOOKUP(WK3,compounds!$A:$B,2,FALSE),"")</f>
        <v>humulene</v>
      </c>
      <c r="WL1" s="1" t="str">
        <f>IFERROR(VLOOKUP(WL3,compounds!$A:$B,2,FALSE),"")</f>
        <v/>
      </c>
      <c r="WM1" s="1" t="str">
        <f>IFERROR(VLOOKUP(WM3,compounds!$A:$B,2,FALSE),"")</f>
        <v/>
      </c>
      <c r="WN1" s="1" t="str">
        <f>IFERROR(VLOOKUP(WN3,compounds!$A:$B,2,FALSE),"")</f>
        <v/>
      </c>
      <c r="WO1" s="1" t="str">
        <f>IFERROR(VLOOKUP(WO3,compounds!$A:$B,2,FALSE),"")</f>
        <v/>
      </c>
      <c r="WP1" s="1" t="str">
        <f>IFERROR(VLOOKUP(WP3,compounds!$A:$B,2,FALSE),"")</f>
        <v/>
      </c>
      <c r="WQ1" s="1" t="str">
        <f>IFERROR(VLOOKUP(WQ3,compounds!$A:$B,2,FALSE),"")</f>
        <v/>
      </c>
      <c r="WR1" s="1" t="str">
        <f>IFERROR(VLOOKUP(WR3,compounds!$A:$B,2,FALSE),"")</f>
        <v/>
      </c>
      <c r="WS1" s="1" t="str">
        <f>IFERROR(VLOOKUP(WS3,compounds!$A:$B,2,FALSE),"")</f>
        <v/>
      </c>
      <c r="WT1" s="1" t="str">
        <f>IFERROR(VLOOKUP(WT3,compounds!$A:$B,2,FALSE),"")</f>
        <v/>
      </c>
      <c r="WU1" s="1" t="str">
        <f>IFERROR(VLOOKUP(WU3,compounds!$A:$B,2,FALSE),"")</f>
        <v/>
      </c>
      <c r="WV1" s="1" t="str">
        <f>IFERROR(VLOOKUP(WV3,compounds!$A:$B,2,FALSE),"")</f>
        <v/>
      </c>
      <c r="WW1" s="1" t="str">
        <f>IFERROR(VLOOKUP(WW3,compounds!$A:$B,2,FALSE),"")</f>
        <v/>
      </c>
      <c r="WX1" s="1" t="str">
        <f>IFERROR(VLOOKUP(WX3,compounds!$A:$B,2,FALSE),"")</f>
        <v/>
      </c>
      <c r="WY1" s="1" t="str">
        <f>IFERROR(VLOOKUP(WY3,compounds!$A:$B,2,FALSE),"")</f>
        <v/>
      </c>
      <c r="WZ1" s="1" t="str">
        <f>IFERROR(VLOOKUP(WZ3,compounds!$A:$B,2,FALSE),"")</f>
        <v/>
      </c>
      <c r="XA1" s="1" t="str">
        <f>IFERROR(VLOOKUP(XA3,compounds!$A:$B,2,FALSE),"")</f>
        <v/>
      </c>
      <c r="XB1" s="1" t="str">
        <f>IFERROR(VLOOKUP(XB3,compounds!$A:$B,2,FALSE),"")</f>
        <v/>
      </c>
      <c r="XC1" s="1" t="str">
        <f>IFERROR(VLOOKUP(XC3,compounds!$A:$B,2,FALSE),"")</f>
        <v/>
      </c>
      <c r="XD1" s="1" t="str">
        <f>IFERROR(VLOOKUP(XD3,compounds!$A:$B,2,FALSE),"")</f>
        <v/>
      </c>
      <c r="XE1" s="1" t="str">
        <f>IFERROR(VLOOKUP(XE3,compounds!$A:$B,2,FALSE),"")</f>
        <v/>
      </c>
      <c r="XF1" s="1" t="str">
        <f>IFERROR(VLOOKUP(XF3,compounds!$A:$B,2,FALSE),"")</f>
        <v/>
      </c>
      <c r="XG1" s="1" t="str">
        <f>IFERROR(VLOOKUP(XG3,compounds!$A:$B,2,FALSE),"")</f>
        <v/>
      </c>
      <c r="XH1" s="1" t="str">
        <f>IFERROR(VLOOKUP(XH3,compounds!$A:$B,2,FALSE),"")</f>
        <v/>
      </c>
      <c r="XI1" s="1" t="str">
        <f>IFERROR(VLOOKUP(XI3,compounds!$A:$B,2,FALSE),"")</f>
        <v/>
      </c>
      <c r="XJ1" s="1" t="str">
        <f>IFERROR(VLOOKUP(XJ3,compounds!$A:$B,2,FALSE),"")</f>
        <v/>
      </c>
      <c r="XK1" s="1" t="str">
        <f>IFERROR(VLOOKUP(XK3,compounds!$A:$B,2,FALSE),"")</f>
        <v/>
      </c>
      <c r="XL1" s="1" t="str">
        <f>IFERROR(VLOOKUP(XL3,compounds!$A:$B,2,FALSE),"")</f>
        <v/>
      </c>
      <c r="XM1" s="1" t="str">
        <f>IFERROR(VLOOKUP(XM3,compounds!$A:$B,2,FALSE),"")</f>
        <v/>
      </c>
      <c r="XN1" s="1" t="str">
        <f>IFERROR(VLOOKUP(XN3,compounds!$A:$B,2,FALSE),"")</f>
        <v/>
      </c>
      <c r="XO1" s="1" t="str">
        <f>IFERROR(VLOOKUP(XO3,compounds!$A:$B,2,FALSE),"")</f>
        <v/>
      </c>
      <c r="XP1" s="1" t="str">
        <f>IFERROR(VLOOKUP(XP3,compounds!$A:$B,2,FALSE),"")</f>
        <v/>
      </c>
      <c r="XQ1" s="1" t="str">
        <f>IFERROR(VLOOKUP(XQ3,compounds!$A:$B,2,FALSE),"")</f>
        <v/>
      </c>
      <c r="XR1" s="1" t="str">
        <f>IFERROR(VLOOKUP(XR3,compounds!$A:$B,2,FALSE),"")</f>
        <v/>
      </c>
      <c r="XS1" s="1" t="str">
        <f>IFERROR(VLOOKUP(XS3,compounds!$A:$B,2,FALSE),"")</f>
        <v/>
      </c>
      <c r="XT1" s="1" t="str">
        <f>IFERROR(VLOOKUP(XT3,compounds!$A:$B,2,FALSE),"")</f>
        <v/>
      </c>
      <c r="XU1" s="1" t="str">
        <f>IFERROR(VLOOKUP(XU3,compounds!$A:$B,2,FALSE),"")</f>
        <v/>
      </c>
      <c r="XV1" s="1" t="str">
        <f>IFERROR(VLOOKUP(XV3,compounds!$A:$B,2,FALSE),"")</f>
        <v/>
      </c>
      <c r="XW1" s="1" t="str">
        <f>IFERROR(VLOOKUP(XW3,compounds!$A:$B,2,FALSE),"")</f>
        <v/>
      </c>
      <c r="XX1" s="1" t="str">
        <f>IFERROR(VLOOKUP(XX3,compounds!$A:$B,2,FALSE),"")</f>
        <v/>
      </c>
      <c r="XY1" s="1" t="str">
        <f>IFERROR(VLOOKUP(XY3,compounds!$A:$B,2,FALSE),"")</f>
        <v/>
      </c>
      <c r="XZ1" s="1" t="str">
        <f>IFERROR(VLOOKUP(XZ3,compounds!$A:$B,2,FALSE),"")</f>
        <v/>
      </c>
      <c r="YA1" s="1" t="str">
        <f>IFERROR(VLOOKUP(YA3,compounds!$A:$B,2,FALSE),"")</f>
        <v/>
      </c>
      <c r="YB1" s="1" t="str">
        <f>IFERROR(VLOOKUP(YB3,compounds!$A:$B,2,FALSE),"")</f>
        <v/>
      </c>
      <c r="YC1" s="1" t="str">
        <f>IFERROR(VLOOKUP(YC3,compounds!$A:$B,2,FALSE),"")</f>
        <v/>
      </c>
      <c r="YD1" s="1" t="str">
        <f>IFERROR(VLOOKUP(YD3,compounds!$A:$B,2,FALSE),"")</f>
        <v/>
      </c>
      <c r="YE1" s="1" t="str">
        <f>IFERROR(VLOOKUP(YE3,compounds!$A:$B,2,FALSE),"")</f>
        <v/>
      </c>
      <c r="YF1" s="1" t="str">
        <f>IFERROR(VLOOKUP(YF3,compounds!$A:$B,2,FALSE),"")</f>
        <v/>
      </c>
      <c r="YG1" s="1" t="str">
        <f>IFERROR(VLOOKUP(YG3,compounds!$A:$B,2,FALSE),"")</f>
        <v/>
      </c>
      <c r="YH1" s="1" t="str">
        <f>IFERROR(VLOOKUP(YH3,compounds!$A:$B,2,FALSE),"")</f>
        <v/>
      </c>
      <c r="YI1" s="1" t="str">
        <f>IFERROR(VLOOKUP(YI3,compounds!$A:$B,2,FALSE),"")</f>
        <v/>
      </c>
      <c r="YJ1" s="1" t="str">
        <f>IFERROR(VLOOKUP(YJ3,compounds!$A:$B,2,FALSE),"")</f>
        <v/>
      </c>
      <c r="YK1" s="1" t="str">
        <f>IFERROR(VLOOKUP(YK3,compounds!$A:$B,2,FALSE),"")</f>
        <v/>
      </c>
      <c r="YL1" s="1" t="str">
        <f>IFERROR(VLOOKUP(YL3,compounds!$A:$B,2,FALSE),"")</f>
        <v/>
      </c>
      <c r="YM1" s="1" t="str">
        <f>IFERROR(VLOOKUP(YM3,compounds!$A:$B,2,FALSE),"")</f>
        <v/>
      </c>
      <c r="YN1" s="1" t="str">
        <f>IFERROR(VLOOKUP(YN3,compounds!$A:$B,2,FALSE),"")</f>
        <v/>
      </c>
      <c r="YO1" s="1" t="str">
        <f>IFERROR(VLOOKUP(YO3,compounds!$A:$B,2,FALSE),"")</f>
        <v>pentadecane</v>
      </c>
      <c r="YP1" s="1" t="str">
        <f>IFERROR(VLOOKUP(YP3,compounds!$A:$B,2,FALSE),"")</f>
        <v/>
      </c>
      <c r="YQ1" s="1" t="str">
        <f>IFERROR(VLOOKUP(YQ3,compounds!$A:$B,2,FALSE),"")</f>
        <v/>
      </c>
      <c r="YR1" s="1" t="str">
        <f>IFERROR(VLOOKUP(YR3,compounds!$A:$B,2,FALSE),"")</f>
        <v/>
      </c>
      <c r="YS1" s="1" t="str">
        <f>IFERROR(VLOOKUP(YS3,compounds!$A:$B,2,FALSE),"")</f>
        <v/>
      </c>
      <c r="YT1" s="1" t="str">
        <f>IFERROR(VLOOKUP(YT3,compounds!$A:$B,2,FALSE),"")</f>
        <v/>
      </c>
      <c r="YU1" s="1" t="str">
        <f>IFERROR(VLOOKUP(YU3,compounds!$A:$B,2,FALSE),"")</f>
        <v/>
      </c>
      <c r="YV1" s="1" t="str">
        <f>IFERROR(VLOOKUP(YV3,compounds!$A:$B,2,FALSE),"")</f>
        <v/>
      </c>
      <c r="YW1" s="1" t="str">
        <f>IFERROR(VLOOKUP(YW3,compounds!$A:$B,2,FALSE),"")</f>
        <v/>
      </c>
      <c r="YX1" s="1" t="str">
        <f>IFERROR(VLOOKUP(YX3,compounds!$A:$B,2,FALSE),"")</f>
        <v/>
      </c>
      <c r="YY1" s="1" t="str">
        <f>IFERROR(VLOOKUP(YY3,compounds!$A:$B,2,FALSE),"")</f>
        <v/>
      </c>
      <c r="YZ1" s="1" t="str">
        <f>IFERROR(VLOOKUP(YZ3,compounds!$A:$B,2,FALSE),"")</f>
        <v/>
      </c>
      <c r="ZA1" s="1" t="str">
        <f>IFERROR(VLOOKUP(ZA3,compounds!$A:$B,2,FALSE),"")</f>
        <v/>
      </c>
      <c r="ZB1" s="1" t="str">
        <f>IFERROR(VLOOKUP(ZB3,compounds!$A:$B,2,FALSE),"")</f>
        <v/>
      </c>
      <c r="ZC1" s="1" t="str">
        <f>IFERROR(VLOOKUP(ZC3,compounds!$A:$B,2,FALSE),"")</f>
        <v/>
      </c>
      <c r="ZD1" s="1" t="str">
        <f>IFERROR(VLOOKUP(ZD3,compounds!$A:$B,2,FALSE),"")</f>
        <v/>
      </c>
      <c r="ZE1" s="1" t="str">
        <f>IFERROR(VLOOKUP(ZE3,compounds!$A:$B,2,FALSE),"")</f>
        <v/>
      </c>
      <c r="ZF1" s="1" t="str">
        <f>IFERROR(VLOOKUP(ZF3,compounds!$A:$B,2,FALSE),"")</f>
        <v/>
      </c>
      <c r="ZG1" s="1" t="str">
        <f>IFERROR(VLOOKUP(ZG3,compounds!$A:$B,2,FALSE),"")</f>
        <v/>
      </c>
      <c r="ZH1" s="1" t="str">
        <f>IFERROR(VLOOKUP(ZH3,compounds!$A:$B,2,FALSE),"")</f>
        <v>y-cadinene</v>
      </c>
      <c r="ZI1" s="1" t="str">
        <f>IFERROR(VLOOKUP(ZI3,compounds!$A:$B,2,FALSE),"")</f>
        <v/>
      </c>
      <c r="ZJ1" s="1" t="str">
        <f>IFERROR(VLOOKUP(ZJ3,compounds!$A:$B,2,FALSE),"")</f>
        <v/>
      </c>
      <c r="ZK1" s="1" t="str">
        <f>IFERROR(VLOOKUP(ZK3,compounds!$A:$B,2,FALSE),"")</f>
        <v/>
      </c>
      <c r="ZL1" s="1" t="str">
        <f>IFERROR(VLOOKUP(ZL3,compounds!$A:$B,2,FALSE),"")</f>
        <v/>
      </c>
      <c r="ZM1" s="1" t="str">
        <f>IFERROR(VLOOKUP(ZM3,compounds!$A:$B,2,FALSE),"")</f>
        <v/>
      </c>
      <c r="ZN1" s="1" t="str">
        <f>IFERROR(VLOOKUP(ZN3,compounds!$A:$B,2,FALSE),"")</f>
        <v/>
      </c>
      <c r="ZO1" s="1" t="str">
        <f>IFERROR(VLOOKUP(ZO3,compounds!$A:$B,2,FALSE),"")</f>
        <v/>
      </c>
      <c r="ZP1" s="1" t="str">
        <f>IFERROR(VLOOKUP(ZP3,compounds!$A:$B,2,FALSE),"")</f>
        <v/>
      </c>
      <c r="ZQ1" s="1" t="str">
        <f>IFERROR(VLOOKUP(ZQ3,compounds!$A:$B,2,FALSE),"")</f>
        <v/>
      </c>
      <c r="ZR1" s="1" t="str">
        <f>IFERROR(VLOOKUP(ZR3,compounds!$A:$B,2,FALSE),"")</f>
        <v/>
      </c>
      <c r="ZS1" s="1" t="str">
        <f>IFERROR(VLOOKUP(ZS3,compounds!$A:$B,2,FALSE),"")</f>
        <v/>
      </c>
      <c r="ZT1" s="1" t="str">
        <f>IFERROR(VLOOKUP(ZT3,compounds!$A:$B,2,FALSE),"")</f>
        <v/>
      </c>
      <c r="ZU1" s="1" t="str">
        <f>IFERROR(VLOOKUP(ZU3,compounds!$A:$B,2,FALSE),"")</f>
        <v/>
      </c>
      <c r="ZV1" s="1" t="str">
        <f>IFERROR(VLOOKUP(ZV3,compounds!$A:$B,2,FALSE),"")</f>
        <v/>
      </c>
      <c r="ZW1" s="1" t="str">
        <f>IFERROR(VLOOKUP(ZW3,compounds!$A:$B,2,FALSE),"")</f>
        <v/>
      </c>
      <c r="ZX1" s="1" t="str">
        <f>IFERROR(VLOOKUP(ZX3,compounds!$A:$B,2,FALSE),"")</f>
        <v/>
      </c>
      <c r="ZY1" s="1" t="str">
        <f>IFERROR(VLOOKUP(ZY3,compounds!$A:$B,2,FALSE),"")</f>
        <v/>
      </c>
      <c r="ZZ1" s="1" t="str">
        <f>IFERROR(VLOOKUP(ZZ3,compounds!$A:$B,2,FALSE),"")</f>
        <v/>
      </c>
      <c r="AAA1" s="1" t="str">
        <f>IFERROR(VLOOKUP(AAA3,compounds!$A:$B,2,FALSE),"")</f>
        <v/>
      </c>
      <c r="AAB1" s="1" t="str">
        <f>IFERROR(VLOOKUP(AAB3,compounds!$A:$B,2,FALSE),"")</f>
        <v/>
      </c>
      <c r="AAC1" s="1" t="str">
        <f>IFERROR(VLOOKUP(AAC3,compounds!$A:$B,2,FALSE),"")</f>
        <v/>
      </c>
      <c r="AAD1" s="1" t="str">
        <f>IFERROR(VLOOKUP(AAD3,compounds!$A:$B,2,FALSE),"")</f>
        <v/>
      </c>
      <c r="AAE1" s="1" t="str">
        <f>IFERROR(VLOOKUP(AAE3,compounds!$A:$B,2,FALSE),"")</f>
        <v/>
      </c>
      <c r="AAF1" s="1" t="str">
        <f>IFERROR(VLOOKUP(AAF3,compounds!$A:$B,2,FALSE),"")</f>
        <v/>
      </c>
      <c r="AAG1" s="1" t="str">
        <f>IFERROR(VLOOKUP(AAG3,compounds!$A:$B,2,FALSE),"")</f>
        <v/>
      </c>
      <c r="AAH1" s="1" t="str">
        <f>IFERROR(VLOOKUP(AAH3,compounds!$A:$B,2,FALSE),"")</f>
        <v/>
      </c>
      <c r="AAI1" s="1" t="str">
        <f>IFERROR(VLOOKUP(AAI3,compounds!$A:$B,2,FALSE),"")</f>
        <v/>
      </c>
      <c r="AAJ1" s="1" t="str">
        <f>IFERROR(VLOOKUP(AAJ3,compounds!$A:$B,2,FALSE),"")</f>
        <v/>
      </c>
      <c r="AAK1" s="1" t="str">
        <f>IFERROR(VLOOKUP(AAK3,compounds!$A:$B,2,FALSE),"")</f>
        <v/>
      </c>
      <c r="AAL1" s="1" t="str">
        <f>IFERROR(VLOOKUP(AAL3,compounds!$A:$B,2,FALSE),"")</f>
        <v/>
      </c>
      <c r="AAM1" s="1" t="str">
        <f>IFERROR(VLOOKUP(AAM3,compounds!$A:$B,2,FALSE),"")</f>
        <v/>
      </c>
      <c r="AAN1" s="1" t="str">
        <f>IFERROR(VLOOKUP(AAN3,compounds!$A:$B,2,FALSE),"")</f>
        <v/>
      </c>
      <c r="AAO1" s="1" t="str">
        <f>IFERROR(VLOOKUP(AAO3,compounds!$A:$B,2,FALSE),"")</f>
        <v/>
      </c>
      <c r="AAP1" s="1" t="str">
        <f>IFERROR(VLOOKUP(AAP3,compounds!$A:$B,2,FALSE),"")</f>
        <v/>
      </c>
      <c r="AAQ1" s="1" t="str">
        <f>IFERROR(VLOOKUP(AAQ3,compounds!$A:$B,2,FALSE),"")</f>
        <v/>
      </c>
      <c r="AAR1" s="1" t="str">
        <f>IFERROR(VLOOKUP(AAR3,compounds!$A:$B,2,FALSE),"")</f>
        <v/>
      </c>
      <c r="AAS1" s="1" t="str">
        <f>IFERROR(VLOOKUP(AAS3,compounds!$A:$B,2,FALSE),"")</f>
        <v/>
      </c>
      <c r="AAT1" s="1" t="str">
        <f>IFERROR(VLOOKUP(AAT3,compounds!$A:$B,2,FALSE),"")</f>
        <v/>
      </c>
      <c r="AAU1" s="1" t="str">
        <f>IFERROR(VLOOKUP(AAU3,compounds!$A:$B,2,FALSE),"")</f>
        <v/>
      </c>
      <c r="AAV1" s="1" t="str">
        <f>IFERROR(VLOOKUP(AAV3,compounds!$A:$B,2,FALSE),"")</f>
        <v/>
      </c>
      <c r="AAW1" s="1" t="str">
        <f>IFERROR(VLOOKUP(AAW3,compounds!$A:$B,2,FALSE),"")</f>
        <v/>
      </c>
      <c r="AAX1" s="1" t="str">
        <f>IFERROR(VLOOKUP(AAX3,compounds!$A:$B,2,FALSE),"")</f>
        <v/>
      </c>
      <c r="AAY1" s="1" t="str">
        <f>IFERROR(VLOOKUP(AAY3,compounds!$A:$B,2,FALSE),"")</f>
        <v/>
      </c>
      <c r="AAZ1" s="1" t="str">
        <f>IFERROR(VLOOKUP(AAZ3,compounds!$A:$B,2,FALSE),"")</f>
        <v/>
      </c>
      <c r="ABA1" s="1" t="str">
        <f>IFERROR(VLOOKUP(ABA3,compounds!$A:$B,2,FALSE),"")</f>
        <v/>
      </c>
      <c r="ABB1" s="1" t="str">
        <f>IFERROR(VLOOKUP(ABB3,compounds!$A:$B,2,FALSE),"")</f>
        <v/>
      </c>
      <c r="ABC1" s="1" t="str">
        <f>IFERROR(VLOOKUP(ABC3,compounds!$A:$B,2,FALSE),"")</f>
        <v/>
      </c>
      <c r="ABD1" s="1" t="str">
        <f>IFERROR(VLOOKUP(ABD3,compounds!$A:$B,2,FALSE),"")</f>
        <v/>
      </c>
      <c r="ABE1" s="1" t="str">
        <f>IFERROR(VLOOKUP(ABE3,compounds!$A:$B,2,FALSE),"")</f>
        <v/>
      </c>
      <c r="ABF1" s="1" t="str">
        <f>IFERROR(VLOOKUP(ABF3,compounds!$A:$B,2,FALSE),"")</f>
        <v/>
      </c>
      <c r="ABG1" s="1" t="str">
        <f>IFERROR(VLOOKUP(ABG3,compounds!$A:$B,2,FALSE),"")</f>
        <v/>
      </c>
      <c r="ABH1" s="1" t="str">
        <f>IFERROR(VLOOKUP(ABH3,compounds!$A:$B,2,FALSE),"")</f>
        <v/>
      </c>
      <c r="ABI1" s="1" t="str">
        <f>IFERROR(VLOOKUP(ABI3,compounds!$A:$B,2,FALSE),"")</f>
        <v/>
      </c>
      <c r="ABJ1" s="1" t="str">
        <f>IFERROR(VLOOKUP(ABJ3,compounds!$A:$B,2,FALSE),"")</f>
        <v/>
      </c>
      <c r="ABK1" s="1" t="str">
        <f>IFERROR(VLOOKUP(ABK3,compounds!$A:$B,2,FALSE),"")</f>
        <v/>
      </c>
      <c r="ABL1" s="1" t="str">
        <f>IFERROR(VLOOKUP(ABL3,compounds!$A:$B,2,FALSE),"")</f>
        <v/>
      </c>
      <c r="ABM1" s="1" t="str">
        <f>IFERROR(VLOOKUP(ABM3,compounds!$A:$B,2,FALSE),"")</f>
        <v/>
      </c>
      <c r="ABN1" s="1" t="str">
        <f>IFERROR(VLOOKUP(ABN3,compounds!$A:$B,2,FALSE),"")</f>
        <v/>
      </c>
      <c r="ABO1" s="1" t="str">
        <f>IFERROR(VLOOKUP(ABO3,compounds!$A:$B,2,FALSE),"")</f>
        <v/>
      </c>
      <c r="ABP1" s="1" t="str">
        <f>IFERROR(VLOOKUP(ABP3,compounds!$A:$B,2,FALSE),"")</f>
        <v/>
      </c>
      <c r="ABQ1" s="1" t="str">
        <f>IFERROR(VLOOKUP(ABQ3,compounds!$A:$B,2,FALSE),"")</f>
        <v/>
      </c>
      <c r="ABR1" s="1" t="str">
        <f>IFERROR(VLOOKUP(ABR3,compounds!$A:$B,2,FALSE),"")</f>
        <v/>
      </c>
      <c r="ABS1" s="1" t="str">
        <f>IFERROR(VLOOKUP(ABS3,compounds!$A:$B,2,FALSE),"")</f>
        <v/>
      </c>
      <c r="ABT1" s="1" t="str">
        <f>IFERROR(VLOOKUP(ABT3,compounds!$A:$B,2,FALSE),"")</f>
        <v/>
      </c>
      <c r="ABU1" s="1" t="str">
        <f>IFERROR(VLOOKUP(ABU3,compounds!$A:$B,2,FALSE),"")</f>
        <v/>
      </c>
      <c r="ABV1" s="1" t="str">
        <f>IFERROR(VLOOKUP(ABV3,compounds!$A:$B,2,FALSE),"")</f>
        <v/>
      </c>
      <c r="ABW1" s="1" t="str">
        <f>IFERROR(VLOOKUP(ABW3,compounds!$A:$B,2,FALSE),"")</f>
        <v/>
      </c>
      <c r="ABX1" s="1" t="str">
        <f>IFERROR(VLOOKUP(ABX3,compounds!$A:$B,2,FALSE),"")</f>
        <v/>
      </c>
      <c r="ABY1" s="1" t="str">
        <f>IFERROR(VLOOKUP(ABY3,compounds!$A:$B,2,FALSE),"")</f>
        <v/>
      </c>
      <c r="ABZ1" s="1" t="str">
        <f>IFERROR(VLOOKUP(ABZ3,compounds!$A:$B,2,FALSE),"")</f>
        <v/>
      </c>
      <c r="ACA1" s="1" t="str">
        <f>IFERROR(VLOOKUP(ACA3,compounds!$A:$B,2,FALSE),"")</f>
        <v/>
      </c>
      <c r="ACB1" s="1" t="str">
        <f>IFERROR(VLOOKUP(ACB3,compounds!$A:$B,2,FALSE),"")</f>
        <v/>
      </c>
      <c r="ACC1" s="1" t="str">
        <f>IFERROR(VLOOKUP(ACC3,compounds!$A:$B,2,FALSE),"")</f>
        <v/>
      </c>
      <c r="ACD1" s="1" t="str">
        <f>IFERROR(VLOOKUP(ACD3,compounds!$A:$B,2,FALSE),"")</f>
        <v/>
      </c>
      <c r="ACE1" s="1" t="str">
        <f>IFERROR(VLOOKUP(ACE3,compounds!$A:$B,2,FALSE),"")</f>
        <v/>
      </c>
      <c r="ACF1" s="1" t="str">
        <f>IFERROR(VLOOKUP(ACF3,compounds!$A:$B,2,FALSE),"")</f>
        <v/>
      </c>
      <c r="ACG1" s="1" t="str">
        <f>IFERROR(VLOOKUP(ACG3,compounds!$A:$B,2,FALSE),"")</f>
        <v/>
      </c>
      <c r="ACH1" s="1" t="str">
        <f>IFERROR(VLOOKUP(ACH3,compounds!$A:$B,2,FALSE),"")</f>
        <v/>
      </c>
      <c r="ACI1" s="1" t="str">
        <f>IFERROR(VLOOKUP(ACI3,compounds!$A:$B,2,FALSE),"")</f>
        <v/>
      </c>
      <c r="ACJ1" s="1" t="str">
        <f>IFERROR(VLOOKUP(ACJ3,compounds!$A:$B,2,FALSE),"")</f>
        <v/>
      </c>
      <c r="ACK1" s="1" t="str">
        <f>IFERROR(VLOOKUP(ACK3,compounds!$A:$B,2,FALSE),"")</f>
        <v/>
      </c>
      <c r="ACL1" s="1" t="str">
        <f>IFERROR(VLOOKUP(ACL3,compounds!$A:$B,2,FALSE),"")</f>
        <v/>
      </c>
      <c r="ACM1" s="1" t="str">
        <f>IFERROR(VLOOKUP(ACM3,compounds!$A:$B,2,FALSE),"")</f>
        <v/>
      </c>
      <c r="ACN1" s="1" t="str">
        <f>IFERROR(VLOOKUP(ACN3,compounds!$A:$B,2,FALSE),"")</f>
        <v/>
      </c>
      <c r="ACO1" s="1" t="str">
        <f>IFERROR(VLOOKUP(ACO3,compounds!$A:$B,2,FALSE),"")</f>
        <v/>
      </c>
      <c r="ACP1" s="1" t="str">
        <f>IFERROR(VLOOKUP(ACP3,compounds!$A:$B,2,FALSE),"")</f>
        <v/>
      </c>
      <c r="ACQ1" s="1" t="str">
        <f>IFERROR(VLOOKUP(ACQ3,compounds!$A:$B,2,FALSE),"")</f>
        <v/>
      </c>
      <c r="ACR1" s="1" t="str">
        <f>IFERROR(VLOOKUP(ACR3,compounds!$A:$B,2,FALSE),"")</f>
        <v/>
      </c>
      <c r="ACS1" s="1" t="str">
        <f>IFERROR(VLOOKUP(ACS3,compounds!$A:$B,2,FALSE),"")</f>
        <v/>
      </c>
      <c r="ACT1" s="1" t="str">
        <f>IFERROR(VLOOKUP(ACT3,compounds!$A:$B,2,FALSE),"")</f>
        <v/>
      </c>
      <c r="ACU1" s="1" t="str">
        <f>IFERROR(VLOOKUP(ACU3,compounds!$A:$B,2,FALSE),"")</f>
        <v/>
      </c>
      <c r="ACV1" s="1" t="str">
        <f>IFERROR(VLOOKUP(ACV3,compounds!$A:$B,2,FALSE),"")</f>
        <v/>
      </c>
      <c r="ACW1" s="1" t="str">
        <f>IFERROR(VLOOKUP(ACW3,compounds!$A:$B,2,FALSE),"")</f>
        <v/>
      </c>
      <c r="ACX1" s="1" t="str">
        <f>IFERROR(VLOOKUP(ACX3,compounds!$A:$B,2,FALSE),"")</f>
        <v/>
      </c>
      <c r="ACY1" s="1" t="str">
        <f>IFERROR(VLOOKUP(ACY3,compounds!$A:$B,2,FALSE),"")</f>
        <v/>
      </c>
      <c r="ACZ1" s="1" t="str">
        <f>IFERROR(VLOOKUP(ACZ3,compounds!$A:$B,2,FALSE),"")</f>
        <v/>
      </c>
      <c r="ADA1" s="1" t="str">
        <f>IFERROR(VLOOKUP(ADA3,compounds!$A:$B,2,FALSE),"")</f>
        <v/>
      </c>
      <c r="ADB1" s="1" t="str">
        <f>IFERROR(VLOOKUP(ADB3,compounds!$A:$B,2,FALSE),"")</f>
        <v/>
      </c>
      <c r="ADC1" s="1" t="str">
        <f>IFERROR(VLOOKUP(ADC3,compounds!$A:$B,2,FALSE),"")</f>
        <v/>
      </c>
      <c r="ADD1" s="1" t="str">
        <f>IFERROR(VLOOKUP(ADD3,compounds!$A:$B,2,FALSE),"")</f>
        <v/>
      </c>
      <c r="ADE1" s="1" t="str">
        <f>IFERROR(VLOOKUP(ADE3,compounds!$A:$B,2,FALSE),"")</f>
        <v/>
      </c>
      <c r="ADF1" s="1" t="str">
        <f>IFERROR(VLOOKUP(ADF3,compounds!$A:$B,2,FALSE),"")</f>
        <v/>
      </c>
      <c r="ADG1" s="1" t="str">
        <f>IFERROR(VLOOKUP(ADG3,compounds!$A:$B,2,FALSE),"")</f>
        <v/>
      </c>
      <c r="ADH1" s="1" t="str">
        <f>IFERROR(VLOOKUP(ADH3,compounds!$A:$B,2,FALSE),"")</f>
        <v/>
      </c>
      <c r="ADI1" s="1" t="str">
        <f>IFERROR(VLOOKUP(ADI3,compounds!$A:$B,2,FALSE),"")</f>
        <v/>
      </c>
      <c r="ADJ1" s="1" t="str">
        <f>IFERROR(VLOOKUP(ADJ3,compounds!$A:$B,2,FALSE),"")</f>
        <v/>
      </c>
      <c r="ADK1" s="1" t="str">
        <f>IFERROR(VLOOKUP(ADK3,compounds!$A:$B,2,FALSE),"")</f>
        <v/>
      </c>
      <c r="ADL1" s="1" t="str">
        <f>IFERROR(VLOOKUP(ADL3,compounds!$A:$B,2,FALSE),"")</f>
        <v/>
      </c>
      <c r="ADM1" s="1" t="str">
        <f>IFERROR(VLOOKUP(ADM3,compounds!$A:$B,2,FALSE),"")</f>
        <v/>
      </c>
      <c r="ADN1" s="1" t="str">
        <f>IFERROR(VLOOKUP(ADN3,compounds!$A:$B,2,FALSE),"")</f>
        <v/>
      </c>
      <c r="ADO1" s="1" t="str">
        <f>IFERROR(VLOOKUP(ADO3,compounds!$A:$B,2,FALSE),"")</f>
        <v/>
      </c>
      <c r="ADP1" s="1" t="str">
        <f>IFERROR(VLOOKUP(ADP3,compounds!$A:$B,2,FALSE),"")</f>
        <v/>
      </c>
      <c r="ADQ1" s="1" t="str">
        <f>IFERROR(VLOOKUP(ADQ3,compounds!$A:$B,2,FALSE),"")</f>
        <v/>
      </c>
      <c r="ADR1" s="1" t="str">
        <f>IFERROR(VLOOKUP(ADR3,compounds!$A:$B,2,FALSE),"")</f>
        <v/>
      </c>
      <c r="ADS1" s="1" t="str">
        <f>IFERROR(VLOOKUP(ADS3,compounds!$A:$B,2,FALSE),"")</f>
        <v/>
      </c>
      <c r="ADT1" s="1" t="str">
        <f>IFERROR(VLOOKUP(ADT3,compounds!$A:$B,2,FALSE),"")</f>
        <v/>
      </c>
      <c r="ADU1" s="1" t="str">
        <f>IFERROR(VLOOKUP(ADU3,compounds!$A:$B,2,FALSE),"")</f>
        <v/>
      </c>
      <c r="ADV1" s="1" t="str">
        <f>IFERROR(VLOOKUP(ADV3,compounds!$A:$B,2,FALSE),"")</f>
        <v/>
      </c>
      <c r="ADW1" s="1" t="str">
        <f>IFERROR(VLOOKUP(ADW3,compounds!$A:$B,2,FALSE),"")</f>
        <v/>
      </c>
      <c r="ADX1" s="1" t="str">
        <f>IFERROR(VLOOKUP(ADX3,compounds!$A:$B,2,FALSE),"")</f>
        <v/>
      </c>
      <c r="ADY1" s="1" t="str">
        <f>IFERROR(VLOOKUP(ADY3,compounds!$A:$B,2,FALSE),"")</f>
        <v/>
      </c>
      <c r="ADZ1" s="1" t="str">
        <f>IFERROR(VLOOKUP(ADZ3,compounds!$A:$B,2,FALSE),"")</f>
        <v/>
      </c>
      <c r="AEA1" s="1" t="str">
        <f>IFERROR(VLOOKUP(AEA3,compounds!$A:$B,2,FALSE),"")</f>
        <v/>
      </c>
      <c r="AEB1" s="1" t="str">
        <f>IFERROR(VLOOKUP(AEB3,compounds!$A:$B,2,FALSE),"")</f>
        <v/>
      </c>
      <c r="AEC1" s="1" t="str">
        <f>IFERROR(VLOOKUP(AEC3,compounds!$A:$B,2,FALSE),"")</f>
        <v/>
      </c>
      <c r="AED1" s="1" t="str">
        <f>IFERROR(VLOOKUP(AED3,compounds!$A:$B,2,FALSE),"")</f>
        <v/>
      </c>
      <c r="AEE1" s="1" t="str">
        <f>IFERROR(VLOOKUP(AEE3,compounds!$A:$B,2,FALSE),"")</f>
        <v/>
      </c>
      <c r="AEF1" s="1" t="str">
        <f>IFERROR(VLOOKUP(AEF3,compounds!$A:$B,2,FALSE),"")</f>
        <v/>
      </c>
      <c r="AEG1" s="1" t="str">
        <f>IFERROR(VLOOKUP(AEG3,compounds!$A:$B,2,FALSE),"")</f>
        <v/>
      </c>
      <c r="AEH1" s="1" t="str">
        <f>IFERROR(VLOOKUP(AEH3,compounds!$A:$B,2,FALSE),"")</f>
        <v/>
      </c>
      <c r="AEI1" s="1" t="str">
        <f>IFERROR(VLOOKUP(AEI3,compounds!$A:$B,2,FALSE),"")</f>
        <v/>
      </c>
      <c r="AEJ1" s="1" t="str">
        <f>IFERROR(VLOOKUP(AEJ3,compounds!$A:$B,2,FALSE),"")</f>
        <v/>
      </c>
      <c r="AEK1" s="1" t="str">
        <f>IFERROR(VLOOKUP(AEK3,compounds!$A:$B,2,FALSE),"")</f>
        <v/>
      </c>
      <c r="AEL1" s="1" t="str">
        <f>IFERROR(VLOOKUP(AEL3,compounds!$A:$B,2,FALSE),"")</f>
        <v/>
      </c>
      <c r="AEM1" s="1" t="str">
        <f>IFERROR(VLOOKUP(AEM3,compounds!$A:$B,2,FALSE),"")</f>
        <v/>
      </c>
      <c r="AEN1" s="1" t="str">
        <f>IFERROR(VLOOKUP(AEN3,compounds!$A:$B,2,FALSE),"")</f>
        <v/>
      </c>
      <c r="AEO1" s="1" t="str">
        <f>IFERROR(VLOOKUP(AEO3,compounds!$A:$B,2,FALSE),"")</f>
        <v/>
      </c>
      <c r="AEP1" s="1" t="str">
        <f>IFERROR(VLOOKUP(AEP3,compounds!$A:$B,2,FALSE),"")</f>
        <v/>
      </c>
      <c r="AEQ1" s="1" t="str">
        <f>IFERROR(VLOOKUP(AEQ3,compounds!$A:$B,2,FALSE),"")</f>
        <v/>
      </c>
      <c r="AER1" s="1" t="str">
        <f>IFERROR(VLOOKUP(AER3,compounds!$A:$B,2,FALSE),"")</f>
        <v/>
      </c>
      <c r="AES1" s="1" t="str">
        <f>IFERROR(VLOOKUP(AES3,compounds!$A:$B,2,FALSE),"")</f>
        <v/>
      </c>
      <c r="AET1" s="1" t="str">
        <f>IFERROR(VLOOKUP(AET3,compounds!$A:$B,2,FALSE),"")</f>
        <v/>
      </c>
      <c r="AEU1" s="1" t="str">
        <f>IFERROR(VLOOKUP(AEU3,compounds!$A:$B,2,FALSE),"")</f>
        <v/>
      </c>
      <c r="AEV1" s="1" t="str">
        <f>IFERROR(VLOOKUP(AEV3,compounds!$A:$B,2,FALSE),"")</f>
        <v/>
      </c>
      <c r="AEW1" s="1" t="str">
        <f>IFERROR(VLOOKUP(AEW3,compounds!$A:$B,2,FALSE),"")</f>
        <v/>
      </c>
      <c r="AEX1" s="1" t="str">
        <f>IFERROR(VLOOKUP(AEX3,compounds!$A:$B,2,FALSE),"")</f>
        <v/>
      </c>
      <c r="AEY1" s="1" t="str">
        <f>IFERROR(VLOOKUP(AEY3,compounds!$A:$B,2,FALSE),"")</f>
        <v/>
      </c>
      <c r="AEZ1" s="1" t="str">
        <f>IFERROR(VLOOKUP(AEZ3,compounds!$A:$B,2,FALSE),"")</f>
        <v/>
      </c>
      <c r="AFA1" s="1" t="str">
        <f>IFERROR(VLOOKUP(AFA3,compounds!$A:$B,2,FALSE),"")</f>
        <v/>
      </c>
      <c r="AFB1" s="1" t="str">
        <f>IFERROR(VLOOKUP(AFB3,compounds!$A:$B,2,FALSE),"")</f>
        <v/>
      </c>
      <c r="AFC1" s="1" t="str">
        <f>IFERROR(VLOOKUP(AFC3,compounds!$A:$B,2,FALSE),"")</f>
        <v/>
      </c>
      <c r="AFD1" s="1" t="str">
        <f>IFERROR(VLOOKUP(AFD3,compounds!$A:$B,2,FALSE),"")</f>
        <v/>
      </c>
      <c r="AFE1" s="1" t="str">
        <f>IFERROR(VLOOKUP(AFE3,compounds!$A:$B,2,FALSE),"")</f>
        <v/>
      </c>
      <c r="AFF1" s="1" t="str">
        <f>IFERROR(VLOOKUP(AFF3,compounds!$A:$B,2,FALSE),"")</f>
        <v/>
      </c>
      <c r="AFG1" s="1" t="str">
        <f>IFERROR(VLOOKUP(AFG3,compounds!$A:$B,2,FALSE),"")</f>
        <v/>
      </c>
      <c r="AFH1" s="1" t="str">
        <f>IFERROR(VLOOKUP(AFH3,compounds!$A:$B,2,FALSE),"")</f>
        <v/>
      </c>
      <c r="AFI1" s="1" t="str">
        <f>IFERROR(VLOOKUP(AFI3,compounds!$A:$B,2,FALSE),"")</f>
        <v/>
      </c>
      <c r="AFJ1" s="1" t="str">
        <f>IFERROR(VLOOKUP(AFJ3,compounds!$A:$B,2,FALSE),"")</f>
        <v/>
      </c>
      <c r="AFK1" s="1" t="str">
        <f>IFERROR(VLOOKUP(AFK3,compounds!$A:$B,2,FALSE),"")</f>
        <v/>
      </c>
      <c r="AFL1" s="1" t="str">
        <f>IFERROR(VLOOKUP(AFL3,compounds!$A:$B,2,FALSE),"")</f>
        <v/>
      </c>
      <c r="AFM1" s="1" t="str">
        <f>IFERROR(VLOOKUP(AFM3,compounds!$A:$B,2,FALSE),"")</f>
        <v/>
      </c>
      <c r="AFN1" s="1" t="str">
        <f>IFERROR(VLOOKUP(AFN3,compounds!$A:$B,2,FALSE),"")</f>
        <v/>
      </c>
      <c r="AFO1" s="1" t="str">
        <f>IFERROR(VLOOKUP(AFO3,compounds!$A:$B,2,FALSE),"")</f>
        <v/>
      </c>
      <c r="AFP1" s="1" t="str">
        <f>IFERROR(VLOOKUP(AFP3,compounds!$A:$B,2,FALSE),"")</f>
        <v/>
      </c>
      <c r="AFQ1" s="1" t="str">
        <f>IFERROR(VLOOKUP(AFQ3,compounds!$A:$B,2,FALSE),"")</f>
        <v/>
      </c>
      <c r="AFR1" s="1" t="str">
        <f>IFERROR(VLOOKUP(AFR3,compounds!$A:$B,2,FALSE),"")</f>
        <v/>
      </c>
      <c r="AFS1" s="1" t="str">
        <f>IFERROR(VLOOKUP(AFS3,compounds!$A:$B,2,FALSE),"")</f>
        <v/>
      </c>
      <c r="AFT1" s="1" t="str">
        <f>IFERROR(VLOOKUP(AFT3,compounds!$A:$B,2,FALSE),"")</f>
        <v/>
      </c>
      <c r="AFU1" s="1" t="str">
        <f>IFERROR(VLOOKUP(AFU3,compounds!$A:$B,2,FALSE),"")</f>
        <v/>
      </c>
      <c r="AFV1" s="1" t="str">
        <f>IFERROR(VLOOKUP(AFV3,compounds!$A:$B,2,FALSE),"")</f>
        <v/>
      </c>
      <c r="AFW1" s="1" t="str">
        <f>IFERROR(VLOOKUP(AFW3,compounds!$A:$B,2,FALSE),"")</f>
        <v/>
      </c>
      <c r="AFX1" s="1" t="str">
        <f>IFERROR(VLOOKUP(AFX3,compounds!$A:$B,2,FALSE),"")</f>
        <v/>
      </c>
      <c r="AFY1" s="1" t="str">
        <f>IFERROR(VLOOKUP(AFY3,compounds!$A:$B,2,FALSE),"")</f>
        <v/>
      </c>
      <c r="AFZ1" s="1" t="str">
        <f>IFERROR(VLOOKUP(AFZ3,compounds!$A:$B,2,FALSE),"")</f>
        <v/>
      </c>
      <c r="AGA1" s="1" t="str">
        <f>IFERROR(VLOOKUP(AGA3,compounds!$A:$B,2,FALSE),"")</f>
        <v/>
      </c>
      <c r="AGB1" s="1" t="str">
        <f>IFERROR(VLOOKUP(AGB3,compounds!$A:$B,2,FALSE),"")</f>
        <v/>
      </c>
      <c r="AGC1" s="1" t="str">
        <f>IFERROR(VLOOKUP(AGC3,compounds!$A:$B,2,FALSE),"")</f>
        <v/>
      </c>
      <c r="AGD1" s="1" t="str">
        <f>IFERROR(VLOOKUP(AGD3,compounds!$A:$B,2,FALSE),"")</f>
        <v/>
      </c>
      <c r="AGE1" s="1" t="str">
        <f>IFERROR(VLOOKUP(AGE3,compounds!$A:$B,2,FALSE),"")</f>
        <v/>
      </c>
      <c r="AGF1" s="1" t="str">
        <f>IFERROR(VLOOKUP(AGF3,compounds!$A:$B,2,FALSE),"")</f>
        <v/>
      </c>
      <c r="AGG1" s="1" t="str">
        <f>IFERROR(VLOOKUP(AGG3,compounds!$A:$B,2,FALSE),"")</f>
        <v/>
      </c>
      <c r="AGH1" s="1" t="str">
        <f>IFERROR(VLOOKUP(AGH3,compounds!$A:$B,2,FALSE),"")</f>
        <v/>
      </c>
      <c r="AGI1" s="1" t="str">
        <f>IFERROR(VLOOKUP(AGI3,compounds!$A:$B,2,FALSE),"")</f>
        <v/>
      </c>
      <c r="AGJ1" s="1" t="str">
        <f>IFERROR(VLOOKUP(AGJ3,compounds!$A:$B,2,FALSE),"")</f>
        <v/>
      </c>
      <c r="AGK1" s="1" t="str">
        <f>IFERROR(VLOOKUP(AGK3,compounds!$A:$B,2,FALSE),"")</f>
        <v/>
      </c>
      <c r="AGL1" s="1" t="str">
        <f>IFERROR(VLOOKUP(AGL3,compounds!$A:$B,2,FALSE),"")</f>
        <v/>
      </c>
      <c r="AGM1" s="1" t="str">
        <f>IFERROR(VLOOKUP(AGM3,compounds!$A:$B,2,FALSE),"")</f>
        <v/>
      </c>
      <c r="AGN1" s="1" t="str">
        <f>IFERROR(VLOOKUP(AGN3,compounds!$A:$B,2,FALSE),"")</f>
        <v/>
      </c>
      <c r="AGO1" s="1" t="str">
        <f>IFERROR(VLOOKUP(AGO3,compounds!$A:$B,2,FALSE),"")</f>
        <v/>
      </c>
      <c r="AGP1" s="1" t="str">
        <f>IFERROR(VLOOKUP(AGP3,compounds!$A:$B,2,FALSE),"")</f>
        <v/>
      </c>
      <c r="AGQ1" s="1" t="str">
        <f>IFERROR(VLOOKUP(AGQ3,compounds!$A:$B,2,FALSE),"")</f>
        <v/>
      </c>
      <c r="AGR1" s="1" t="str">
        <f>IFERROR(VLOOKUP(AGR3,compounds!$A:$B,2,FALSE),"")</f>
        <v/>
      </c>
      <c r="AGS1" s="1" t="str">
        <f>IFERROR(VLOOKUP(AGS3,compounds!$A:$B,2,FALSE),"")</f>
        <v/>
      </c>
      <c r="AGT1" s="1" t="str">
        <f>IFERROR(VLOOKUP(AGT3,compounds!$A:$B,2,FALSE),"")</f>
        <v/>
      </c>
      <c r="AGU1" s="1" t="str">
        <f>IFERROR(VLOOKUP(AGU3,compounds!$A:$B,2,FALSE),"")</f>
        <v/>
      </c>
      <c r="AGV1" s="1" t="str">
        <f>IFERROR(VLOOKUP(AGV3,compounds!$A:$B,2,FALSE),"")</f>
        <v/>
      </c>
      <c r="AGW1" s="1" t="str">
        <f>IFERROR(VLOOKUP(AGW3,compounds!$A:$B,2,FALSE),"")</f>
        <v/>
      </c>
      <c r="AGX1" s="1" t="str">
        <f>IFERROR(VLOOKUP(AGX3,compounds!$A:$B,2,FALSE),"")</f>
        <v/>
      </c>
      <c r="AGY1" s="1" t="str">
        <f>IFERROR(VLOOKUP(AGY3,compounds!$A:$B,2,FALSE),"")</f>
        <v/>
      </c>
      <c r="AGZ1" s="1" t="str">
        <f>IFERROR(VLOOKUP(AGZ3,compounds!$A:$B,2,FALSE),"")</f>
        <v/>
      </c>
      <c r="AHA1" s="1" t="str">
        <f>IFERROR(VLOOKUP(AHA3,compounds!$A:$B,2,FALSE),"")</f>
        <v/>
      </c>
      <c r="AHB1" s="1" t="str">
        <f>IFERROR(VLOOKUP(AHB3,compounds!$A:$B,2,FALSE),"")</f>
        <v/>
      </c>
      <c r="AHC1" s="1" t="str">
        <f>IFERROR(VLOOKUP(AHC3,compounds!$A:$B,2,FALSE),"")</f>
        <v/>
      </c>
      <c r="AHD1" s="1" t="str">
        <f>IFERROR(VLOOKUP(AHD3,compounds!$A:$B,2,FALSE),"")</f>
        <v/>
      </c>
      <c r="AHE1" s="1" t="str">
        <f>IFERROR(VLOOKUP(AHE3,compounds!$A:$B,2,FALSE),"")</f>
        <v/>
      </c>
      <c r="AHF1" s="1" t="str">
        <f>IFERROR(VLOOKUP(AHF3,compounds!$A:$B,2,FALSE),"")</f>
        <v/>
      </c>
      <c r="AHG1" s="1" t="str">
        <f>IFERROR(VLOOKUP(AHG3,compounds!$A:$B,2,FALSE),"")</f>
        <v/>
      </c>
      <c r="AHH1" s="1" t="str">
        <f>IFERROR(VLOOKUP(AHH3,compounds!$A:$B,2,FALSE),"")</f>
        <v/>
      </c>
      <c r="AHI1" s="1" t="str">
        <f>IFERROR(VLOOKUP(AHI3,compounds!$A:$B,2,FALSE),"")</f>
        <v/>
      </c>
      <c r="AHJ1" s="1" t="str">
        <f>IFERROR(VLOOKUP(AHJ3,compounds!$A:$B,2,FALSE),"")</f>
        <v/>
      </c>
      <c r="AHK1" s="1" t="str">
        <f>IFERROR(VLOOKUP(AHK3,compounds!$A:$B,2,FALSE),"")</f>
        <v/>
      </c>
      <c r="AHL1" s="1" t="str">
        <f>IFERROR(VLOOKUP(AHL3,compounds!$A:$B,2,FALSE),"")</f>
        <v/>
      </c>
      <c r="AHM1" s="1" t="str">
        <f>IFERROR(VLOOKUP(AHM3,compounds!$A:$B,2,FALSE),"")</f>
        <v/>
      </c>
      <c r="AHN1" s="1" t="str">
        <f>IFERROR(VLOOKUP(AHN3,compounds!$A:$B,2,FALSE),"")</f>
        <v/>
      </c>
      <c r="AHO1" s="1" t="str">
        <f>IFERROR(VLOOKUP(AHO3,compounds!$A:$B,2,FALSE),"")</f>
        <v/>
      </c>
      <c r="AHP1" s="1" t="str">
        <f>IFERROR(VLOOKUP(AHP3,compounds!$A:$B,2,FALSE),"")</f>
        <v/>
      </c>
      <c r="AHQ1" s="1" t="str">
        <f>IFERROR(VLOOKUP(AHQ3,compounds!$A:$B,2,FALSE),"")</f>
        <v/>
      </c>
      <c r="AHR1" s="1" t="str">
        <f>IFERROR(VLOOKUP(AHR3,compounds!$A:$B,2,FALSE),"")</f>
        <v/>
      </c>
      <c r="AHS1" s="1" t="str">
        <f>IFERROR(VLOOKUP(AHS3,compounds!$A:$B,2,FALSE),"")</f>
        <v/>
      </c>
      <c r="AHT1" s="1" t="str">
        <f>IFERROR(VLOOKUP(AHT3,compounds!$A:$B,2,FALSE),"")</f>
        <v/>
      </c>
      <c r="AHU1" s="1" t="str">
        <f>IFERROR(VLOOKUP(AHU3,compounds!$A:$B,2,FALSE),"")</f>
        <v/>
      </c>
      <c r="AHV1" s="1" t="str">
        <f>IFERROR(VLOOKUP(AHV3,compounds!$A:$B,2,FALSE),"")</f>
        <v/>
      </c>
      <c r="AHW1" s="1" t="str">
        <f>IFERROR(VLOOKUP(AHW3,compounds!$A:$B,2,FALSE),"")</f>
        <v/>
      </c>
      <c r="AHX1" s="1" t="str">
        <f>IFERROR(VLOOKUP(AHX3,compounds!$A:$B,2,FALSE),"")</f>
        <v/>
      </c>
      <c r="AHY1" s="1" t="str">
        <f>IFERROR(VLOOKUP(AHY3,compounds!$A:$B,2,FALSE),"")</f>
        <v/>
      </c>
      <c r="AHZ1" s="1" t="str">
        <f>IFERROR(VLOOKUP(AHZ3,compounds!$A:$B,2,FALSE),"")</f>
        <v/>
      </c>
      <c r="AIA1" s="1" t="str">
        <f>IFERROR(VLOOKUP(AIA3,compounds!$A:$B,2,FALSE),"")</f>
        <v/>
      </c>
      <c r="AIB1" s="1" t="str">
        <f>IFERROR(VLOOKUP(AIB3,compounds!$A:$B,2,FALSE),"")</f>
        <v/>
      </c>
      <c r="AIC1" s="1" t="str">
        <f>IFERROR(VLOOKUP(AIC3,compounds!$A:$B,2,FALSE),"")</f>
        <v/>
      </c>
      <c r="AID1" s="1" t="str">
        <f>IFERROR(VLOOKUP(AID3,compounds!$A:$B,2,FALSE),"")</f>
        <v/>
      </c>
      <c r="AIE1" s="1" t="str">
        <f>IFERROR(VLOOKUP(AIE3,compounds!$A:$B,2,FALSE),"")</f>
        <v/>
      </c>
      <c r="AIF1" s="1" t="str">
        <f>IFERROR(VLOOKUP(AIF3,compounds!$A:$B,2,FALSE),"")</f>
        <v/>
      </c>
      <c r="AIG1" s="1" t="str">
        <f>IFERROR(VLOOKUP(AIG3,compounds!$A:$B,2,FALSE),"")</f>
        <v/>
      </c>
      <c r="AIH1" s="1" t="str">
        <f>IFERROR(VLOOKUP(AIH3,compounds!$A:$B,2,FALSE),"")</f>
        <v/>
      </c>
      <c r="AII1" s="1" t="str">
        <f>IFERROR(VLOOKUP(AII3,compounds!$A:$B,2,FALSE),"")</f>
        <v/>
      </c>
      <c r="AIJ1" s="1" t="str">
        <f>IFERROR(VLOOKUP(AIJ3,compounds!$A:$B,2,FALSE),"")</f>
        <v/>
      </c>
      <c r="AIK1" s="1" t="str">
        <f>IFERROR(VLOOKUP(AIK3,compounds!$A:$B,2,FALSE),"")</f>
        <v/>
      </c>
      <c r="AIL1" s="1" t="str">
        <f>IFERROR(VLOOKUP(AIL3,compounds!$A:$B,2,FALSE),"")</f>
        <v/>
      </c>
      <c r="AIM1" s="1" t="str">
        <f>IFERROR(VLOOKUP(AIM3,compounds!$A:$B,2,FALSE),"")</f>
        <v/>
      </c>
      <c r="AIN1" s="1" t="str">
        <f>IFERROR(VLOOKUP(AIN3,compounds!$A:$B,2,FALSE),"")</f>
        <v/>
      </c>
      <c r="AIO1" s="1" t="str">
        <f>IFERROR(VLOOKUP(AIO3,compounds!$A:$B,2,FALSE),"")</f>
        <v/>
      </c>
      <c r="AIP1" s="1" t="str">
        <f>IFERROR(VLOOKUP(AIP3,compounds!$A:$B,2,FALSE),"")</f>
        <v/>
      </c>
      <c r="AIQ1" s="1" t="str">
        <f>IFERROR(VLOOKUP(AIQ3,compounds!$A:$B,2,FALSE),"")</f>
        <v/>
      </c>
      <c r="AIR1" s="1" t="str">
        <f>IFERROR(VLOOKUP(AIR3,compounds!$A:$B,2,FALSE),"")</f>
        <v/>
      </c>
      <c r="AIS1" s="1" t="str">
        <f>IFERROR(VLOOKUP(AIS3,compounds!$A:$B,2,FALSE),"")</f>
        <v/>
      </c>
      <c r="AIT1" s="1" t="str">
        <f>IFERROR(VLOOKUP(AIT3,compounds!$A:$B,2,FALSE),"")</f>
        <v/>
      </c>
      <c r="AIU1" s="1" t="str">
        <f>IFERROR(VLOOKUP(AIU3,compounds!$A:$B,2,FALSE),"")</f>
        <v/>
      </c>
      <c r="AIV1" s="1" t="str">
        <f>IFERROR(VLOOKUP(AIV3,compounds!$A:$B,2,FALSE),"")</f>
        <v/>
      </c>
      <c r="AIW1" s="1" t="str">
        <f>IFERROR(VLOOKUP(AIW3,compounds!$A:$B,2,FALSE),"")</f>
        <v/>
      </c>
      <c r="AIX1" s="1" t="str">
        <f>IFERROR(VLOOKUP(AIX3,compounds!$A:$B,2,FALSE),"")</f>
        <v/>
      </c>
      <c r="AIY1" s="1" t="str">
        <f>IFERROR(VLOOKUP(AIY3,compounds!$A:$B,2,FALSE),"")</f>
        <v/>
      </c>
      <c r="AIZ1" s="1" t="str">
        <f>IFERROR(VLOOKUP(AIZ3,compounds!$A:$B,2,FALSE),"")</f>
        <v/>
      </c>
      <c r="AJA1" s="1" t="str">
        <f>IFERROR(VLOOKUP(AJA3,compounds!$A:$B,2,FALSE),"")</f>
        <v/>
      </c>
      <c r="AJB1" s="1" t="str">
        <f>IFERROR(VLOOKUP(AJB3,compounds!$A:$B,2,FALSE),"")</f>
        <v/>
      </c>
      <c r="AJC1" s="1" t="str">
        <f>IFERROR(VLOOKUP(AJC3,compounds!$A:$B,2,FALSE),"")</f>
        <v/>
      </c>
      <c r="AJD1" s="1" t="str">
        <f>IFERROR(VLOOKUP(AJD3,compounds!$A:$B,2,FALSE),"")</f>
        <v/>
      </c>
      <c r="AJE1" s="1" t="str">
        <f>IFERROR(VLOOKUP(AJE3,compounds!$A:$B,2,FALSE),"")</f>
        <v/>
      </c>
      <c r="AJF1" s="1" t="str">
        <f>IFERROR(VLOOKUP(AJF3,compounds!$A:$B,2,FALSE),"")</f>
        <v/>
      </c>
      <c r="AJG1" s="1" t="str">
        <f>IFERROR(VLOOKUP(AJG3,compounds!$A:$B,2,FALSE),"")</f>
        <v/>
      </c>
      <c r="AJH1" s="1" t="str">
        <f>IFERROR(VLOOKUP(AJH3,compounds!$A:$B,2,FALSE),"")</f>
        <v/>
      </c>
      <c r="AJI1" s="1" t="str">
        <f>IFERROR(VLOOKUP(AJI3,compounds!$A:$B,2,FALSE),"")</f>
        <v/>
      </c>
      <c r="AJJ1" s="1" t="str">
        <f>IFERROR(VLOOKUP(AJJ3,compounds!$A:$B,2,FALSE),"")</f>
        <v/>
      </c>
      <c r="AJK1" s="1" t="str">
        <f>IFERROR(VLOOKUP(AJK3,compounds!$A:$B,2,FALSE),"")</f>
        <v/>
      </c>
      <c r="AJL1" s="1" t="str">
        <f>IFERROR(VLOOKUP(AJL3,compounds!$A:$B,2,FALSE),"")</f>
        <v/>
      </c>
      <c r="AJM1" s="1" t="str">
        <f>IFERROR(VLOOKUP(AJM3,compounds!$A:$B,2,FALSE),"")</f>
        <v/>
      </c>
      <c r="AJN1" s="1" t="str">
        <f>IFERROR(VLOOKUP(AJN3,compounds!$A:$B,2,FALSE),"")</f>
        <v/>
      </c>
      <c r="AJO1" s="1" t="str">
        <f>IFERROR(VLOOKUP(AJO3,compounds!$A:$B,2,FALSE),"")</f>
        <v/>
      </c>
      <c r="AJP1" s="1" t="str">
        <f>IFERROR(VLOOKUP(AJP3,compounds!$A:$B,2,FALSE),"")</f>
        <v/>
      </c>
      <c r="AJQ1" s="1" t="str">
        <f>IFERROR(VLOOKUP(AJQ3,compounds!$A:$B,2,FALSE),"")</f>
        <v/>
      </c>
      <c r="AJR1" s="1" t="str">
        <f>IFERROR(VLOOKUP(AJR3,compounds!$A:$B,2,FALSE),"")</f>
        <v/>
      </c>
      <c r="AJS1" s="1" t="str">
        <f>IFERROR(VLOOKUP(AJS3,compounds!$A:$B,2,FALSE),"")</f>
        <v/>
      </c>
      <c r="AJT1" s="1" t="str">
        <f>IFERROR(VLOOKUP(AJT3,compounds!$A:$B,2,FALSE),"")</f>
        <v/>
      </c>
      <c r="AJU1" s="1" t="str">
        <f>IFERROR(VLOOKUP(AJU3,compounds!$A:$B,2,FALSE),"")</f>
        <v/>
      </c>
      <c r="AJV1" s="1" t="str">
        <f>IFERROR(VLOOKUP(AJV3,compounds!$A:$B,2,FALSE),"")</f>
        <v/>
      </c>
      <c r="AJW1" s="1" t="str">
        <f>IFERROR(VLOOKUP(AJW3,compounds!$A:$B,2,FALSE),"")</f>
        <v/>
      </c>
      <c r="AJX1" s="1" t="str">
        <f>IFERROR(VLOOKUP(AJX3,compounds!$A:$B,2,FALSE),"")</f>
        <v/>
      </c>
      <c r="AJY1" s="1" t="str">
        <f>IFERROR(VLOOKUP(AJY3,compounds!$A:$B,2,FALSE),"")</f>
        <v/>
      </c>
      <c r="AJZ1" s="1" t="str">
        <f>IFERROR(VLOOKUP(AJZ3,compounds!$A:$B,2,FALSE),"")</f>
        <v/>
      </c>
      <c r="AKA1" s="1" t="str">
        <f>IFERROR(VLOOKUP(AKA3,compounds!$A:$B,2,FALSE),"")</f>
        <v/>
      </c>
      <c r="AKB1" s="1" t="str">
        <f>IFERROR(VLOOKUP(AKB3,compounds!$A:$B,2,FALSE),"")</f>
        <v/>
      </c>
      <c r="AKC1" s="1" t="str">
        <f>IFERROR(VLOOKUP(AKC3,compounds!$A:$B,2,FALSE),"")</f>
        <v/>
      </c>
      <c r="AKD1" s="1" t="str">
        <f>IFERROR(VLOOKUP(AKD3,compounds!$A:$B,2,FALSE),"")</f>
        <v/>
      </c>
      <c r="AKE1" s="1" t="str">
        <f>IFERROR(VLOOKUP(AKE3,compounds!$A:$B,2,FALSE),"")</f>
        <v/>
      </c>
      <c r="AKF1" s="1" t="str">
        <f>IFERROR(VLOOKUP(AKF3,compounds!$A:$B,2,FALSE),"")</f>
        <v/>
      </c>
      <c r="AKG1" s="1" t="str">
        <f>IFERROR(VLOOKUP(AKG3,compounds!$A:$B,2,FALSE),"")</f>
        <v/>
      </c>
      <c r="AKH1" s="1" t="str">
        <f>IFERROR(VLOOKUP(AKH3,compounds!$A:$B,2,FALSE),"")</f>
        <v/>
      </c>
      <c r="AKI1" s="1" t="str">
        <f>IFERROR(VLOOKUP(AKI3,compounds!$A:$B,2,FALSE),"")</f>
        <v/>
      </c>
      <c r="AKJ1" s="1" t="str">
        <f>IFERROR(VLOOKUP(AKJ3,compounds!$A:$B,2,FALSE),"")</f>
        <v/>
      </c>
      <c r="AKK1" s="1" t="str">
        <f>IFERROR(VLOOKUP(AKK3,compounds!$A:$B,2,FALSE),"")</f>
        <v/>
      </c>
      <c r="AKL1" s="1" t="str">
        <f>IFERROR(VLOOKUP(AKL3,compounds!$A:$B,2,FALSE),"")</f>
        <v/>
      </c>
      <c r="AKM1" s="1" t="str">
        <f>IFERROR(VLOOKUP(AKM3,compounds!$A:$B,2,FALSE),"")</f>
        <v/>
      </c>
      <c r="AKN1" s="1" t="str">
        <f>IFERROR(VLOOKUP(AKN3,compounds!$A:$B,2,FALSE),"")</f>
        <v/>
      </c>
      <c r="AKO1" s="1" t="str">
        <f>IFERROR(VLOOKUP(AKO3,compounds!$A:$B,2,FALSE),"")</f>
        <v/>
      </c>
      <c r="AKP1" s="1" t="str">
        <f>IFERROR(VLOOKUP(AKP3,compounds!$A:$B,2,FALSE),"")</f>
        <v/>
      </c>
      <c r="AKQ1" s="1" t="str">
        <f>IFERROR(VLOOKUP(AKQ3,compounds!$A:$B,2,FALSE),"")</f>
        <v/>
      </c>
      <c r="AKR1" s="1" t="str">
        <f>IFERROR(VLOOKUP(AKR3,compounds!$A:$B,2,FALSE),"")</f>
        <v/>
      </c>
      <c r="AKS1" s="1" t="str">
        <f>IFERROR(VLOOKUP(AKS3,compounds!$A:$B,2,FALSE),"")</f>
        <v/>
      </c>
      <c r="AKT1" s="1" t="str">
        <f>IFERROR(VLOOKUP(AKT3,compounds!$A:$B,2,FALSE),"")</f>
        <v/>
      </c>
      <c r="AKU1" s="1" t="str">
        <f>IFERROR(VLOOKUP(AKU3,compounds!$A:$B,2,FALSE),"")</f>
        <v/>
      </c>
      <c r="AKV1" s="1" t="str">
        <f>IFERROR(VLOOKUP(AKV3,compounds!$A:$B,2,FALSE),"")</f>
        <v/>
      </c>
      <c r="AKW1" s="1" t="str">
        <f>IFERROR(VLOOKUP(AKW3,compounds!$A:$B,2,FALSE),"")</f>
        <v/>
      </c>
      <c r="AKX1" s="1" t="str">
        <f>IFERROR(VLOOKUP(AKX3,compounds!$A:$B,2,FALSE),"")</f>
        <v/>
      </c>
      <c r="AKY1" s="1" t="str">
        <f>IFERROR(VLOOKUP(AKY3,compounds!$A:$B,2,FALSE),"")</f>
        <v/>
      </c>
      <c r="AKZ1" s="1" t="str">
        <f>IFERROR(VLOOKUP(AKZ3,compounds!$A:$B,2,FALSE),"")</f>
        <v/>
      </c>
      <c r="ALA1" s="1" t="str">
        <f>IFERROR(VLOOKUP(ALA3,compounds!$A:$B,2,FALSE),"")</f>
        <v/>
      </c>
      <c r="ALB1" s="1" t="str">
        <f>IFERROR(VLOOKUP(ALB3,compounds!$A:$B,2,FALSE),"")</f>
        <v/>
      </c>
      <c r="ALC1" s="1" t="str">
        <f>IFERROR(VLOOKUP(ALC3,compounds!$A:$B,2,FALSE),"")</f>
        <v/>
      </c>
      <c r="ALD1" s="1" t="str">
        <f>IFERROR(VLOOKUP(ALD3,compounds!$A:$B,2,FALSE),"")</f>
        <v>manoyl oxide</v>
      </c>
      <c r="ALE1" s="1" t="str">
        <f>IFERROR(VLOOKUP(ALE3,compounds!$A:$B,2,FALSE),"")</f>
        <v/>
      </c>
      <c r="ALF1" s="1" t="str">
        <f>IFERROR(VLOOKUP(ALF3,compounds!$A:$B,2,FALSE),"")</f>
        <v/>
      </c>
      <c r="ALG1" s="1" t="str">
        <f>IFERROR(VLOOKUP(ALG3,compounds!$A:$B,2,FALSE),"")</f>
        <v/>
      </c>
      <c r="ALH1" s="1" t="str">
        <f>IFERROR(VLOOKUP(ALH3,compounds!$A:$B,2,FALSE),"")</f>
        <v/>
      </c>
      <c r="ALI1" s="1" t="str">
        <f>IFERROR(VLOOKUP(ALI3,compounds!$A:$B,2,FALSE),"")</f>
        <v/>
      </c>
      <c r="ALJ1" s="1" t="str">
        <f>IFERROR(VLOOKUP(ALJ3,compounds!$A:$B,2,FALSE),"")</f>
        <v/>
      </c>
      <c r="ALK1" s="1" t="str">
        <f>IFERROR(VLOOKUP(ALK3,compounds!$A:$B,2,FALSE),"")</f>
        <v/>
      </c>
      <c r="ALL1" s="1" t="str">
        <f>IFERROR(VLOOKUP(ALL3,compounds!$A:$B,2,FALSE),"")</f>
        <v/>
      </c>
      <c r="ALM1" s="1" t="str">
        <f>IFERROR(VLOOKUP(ALM3,compounds!$A:$B,2,FALSE),"")</f>
        <v/>
      </c>
      <c r="ALN1" s="1" t="str">
        <f>IFERROR(VLOOKUP(ALN3,compounds!$A:$B,2,FALSE),"")</f>
        <v/>
      </c>
      <c r="ALO1" s="1" t="str">
        <f>IFERROR(VLOOKUP(ALO3,compounds!$A:$B,2,FALSE),"")</f>
        <v/>
      </c>
      <c r="ALP1" s="1" t="str">
        <f>IFERROR(VLOOKUP(ALP3,compounds!$A:$B,2,FALSE),"")</f>
        <v/>
      </c>
      <c r="ALQ1" s="1" t="str">
        <f>IFERROR(VLOOKUP(ALQ3,compounds!$A:$B,2,FALSE),"")</f>
        <v/>
      </c>
      <c r="ALR1" s="1" t="str">
        <f>IFERROR(VLOOKUP(ALR3,compounds!$A:$B,2,FALSE),"")</f>
        <v/>
      </c>
      <c r="ALS1" s="1" t="str">
        <f>IFERROR(VLOOKUP(ALS3,compounds!$A:$B,2,FALSE),"")</f>
        <v/>
      </c>
      <c r="ALT1" s="1" t="str">
        <f>IFERROR(VLOOKUP(ALT3,compounds!$A:$B,2,FALSE),"")</f>
        <v/>
      </c>
      <c r="ALU1" s="1" t="str">
        <f>IFERROR(VLOOKUP(ALU3,compounds!$A:$B,2,FALSE),"")</f>
        <v/>
      </c>
      <c r="ALV1" s="1" t="str">
        <f>IFERROR(VLOOKUP(ALV3,compounds!$A:$B,2,FALSE),"")</f>
        <v/>
      </c>
      <c r="ALW1" s="1" t="str">
        <f>IFERROR(VLOOKUP(ALW3,compounds!$A:$B,2,FALSE),"")</f>
        <v/>
      </c>
      <c r="ALX1" s="1" t="str">
        <f>IFERROR(VLOOKUP(ALX3,compounds!$A:$B,2,FALSE),"")</f>
        <v/>
      </c>
      <c r="ALY1" s="1" t="str">
        <f>IFERROR(VLOOKUP(ALY3,compounds!$A:$B,2,FALSE),"")</f>
        <v/>
      </c>
      <c r="ALZ1" s="1" t="str">
        <f>IFERROR(VLOOKUP(ALZ3,compounds!$A:$B,2,FALSE),"")</f>
        <v/>
      </c>
      <c r="AMA1" s="1" t="str">
        <f>IFERROR(VLOOKUP(AMA3,compounds!$A:$B,2,FALSE),"")</f>
        <v/>
      </c>
      <c r="AMB1" s="1" t="str">
        <f>IFERROR(VLOOKUP(AMB3,compounds!$A:$B,2,FALSE),"")</f>
        <v/>
      </c>
      <c r="AMC1" s="1" t="str">
        <f>IFERROR(VLOOKUP(AMC3,compounds!$A:$B,2,FALSE),"")</f>
        <v/>
      </c>
      <c r="AMD1" s="1" t="str">
        <f>IFERROR(VLOOKUP(AMD3,compounds!$A:$B,2,FALSE),"")</f>
        <v/>
      </c>
      <c r="AME1" s="1" t="str">
        <f>IFERROR(VLOOKUP(AME3,compounds!$A:$B,2,FALSE),"")</f>
        <v/>
      </c>
      <c r="AMF1" s="1" t="str">
        <f>IFERROR(VLOOKUP(AMF3,compounds!$A:$B,2,FALSE),"")</f>
        <v/>
      </c>
      <c r="AMG1" s="1" t="str">
        <f>IFERROR(VLOOKUP(AMG3,compounds!$A:$B,2,FALSE),"")</f>
        <v/>
      </c>
      <c r="AMH1" s="1" t="str">
        <f>IFERROR(VLOOKUP(AMH3,compounds!$A:$B,2,FALSE),"")</f>
        <v/>
      </c>
      <c r="AMI1" s="1" t="str">
        <f>IFERROR(VLOOKUP(AMI3,compounds!$A:$B,2,FALSE),"")</f>
        <v/>
      </c>
      <c r="AMJ1" s="1" t="str">
        <f>IFERROR(VLOOKUP(AMJ3,compounds!$A:$B,2,FALSE),"")</f>
        <v/>
      </c>
      <c r="AMK1" s="1" t="str">
        <f>IFERROR(VLOOKUP(AMK3,compounds!$A:$B,2,FALSE),"")</f>
        <v/>
      </c>
      <c r="AML1" s="1" t="str">
        <f>IFERROR(VLOOKUP(AML3,compounds!$A:$B,2,FALSE),"")</f>
        <v/>
      </c>
      <c r="AMM1" s="1" t="str">
        <f>IFERROR(VLOOKUP(AMM3,compounds!$A:$B,2,FALSE),"")</f>
        <v/>
      </c>
      <c r="AMN1" s="1" t="str">
        <f>IFERROR(VLOOKUP(AMN3,compounds!$A:$B,2,FALSE),"")</f>
        <v/>
      </c>
      <c r="AMO1" s="1" t="str">
        <f>IFERROR(VLOOKUP(AMO3,compounds!$A:$B,2,FALSE),"")</f>
        <v/>
      </c>
      <c r="AMP1" s="1" t="str">
        <f>IFERROR(VLOOKUP(AMP3,compounds!$A:$B,2,FALSE),"")</f>
        <v/>
      </c>
      <c r="AMQ1" s="1" t="str">
        <f>IFERROR(VLOOKUP(AMQ3,compounds!$A:$B,2,FALSE),"")</f>
        <v/>
      </c>
      <c r="AMR1" s="1" t="str">
        <f>IFERROR(VLOOKUP(AMR3,compounds!$A:$B,2,FALSE),"")</f>
        <v/>
      </c>
      <c r="AMS1" s="1" t="str">
        <f>IFERROR(VLOOKUP(AMS3,compounds!$A:$B,2,FALSE),"")</f>
        <v/>
      </c>
      <c r="AMT1" s="1" t="str">
        <f>IFERROR(VLOOKUP(AMT3,compounds!$A:$B,2,FALSE),"")</f>
        <v/>
      </c>
      <c r="AMU1" s="1" t="str">
        <f>IFERROR(VLOOKUP(AMU3,compounds!$A:$B,2,FALSE),"")</f>
        <v/>
      </c>
      <c r="AMV1" s="1" t="str">
        <f>IFERROR(VLOOKUP(AMV3,compounds!$A:$B,2,FALSE),"")</f>
        <v/>
      </c>
      <c r="AMW1" s="1" t="str">
        <f>IFERROR(VLOOKUP(AMW3,compounds!$A:$B,2,FALSE),"")</f>
        <v/>
      </c>
      <c r="AMX1" s="1" t="str">
        <f>IFERROR(VLOOKUP(AMX3,compounds!$A:$B,2,FALSE),"")</f>
        <v/>
      </c>
      <c r="AMY1" s="1" t="str">
        <f>IFERROR(VLOOKUP(AMY3,compounds!$A:$B,2,FALSE),"")</f>
        <v/>
      </c>
      <c r="AMZ1" s="1" t="str">
        <f>IFERROR(VLOOKUP(AMZ3,compounds!$A:$B,2,FALSE),"")</f>
        <v/>
      </c>
      <c r="ANA1" s="1" t="str">
        <f>IFERROR(VLOOKUP(ANA3,compounds!$A:$B,2,FALSE),"")</f>
        <v/>
      </c>
      <c r="ANB1" s="1" t="str">
        <f>IFERROR(VLOOKUP(ANB3,compounds!$A:$B,2,FALSE),"")</f>
        <v/>
      </c>
      <c r="ANC1" s="1" t="str">
        <f>IFERROR(VLOOKUP(ANC3,compounds!$A:$B,2,FALSE),"")</f>
        <v/>
      </c>
      <c r="AND1" s="1" t="str">
        <f>IFERROR(VLOOKUP(AND3,compounds!$A:$B,2,FALSE),"")</f>
        <v/>
      </c>
      <c r="ANE1" s="1" t="str">
        <f>IFERROR(VLOOKUP(ANE3,compounds!$A:$B,2,FALSE),"")</f>
        <v/>
      </c>
      <c r="ANF1" s="1" t="str">
        <f>IFERROR(VLOOKUP(ANF3,compounds!$A:$B,2,FALSE),"")</f>
        <v/>
      </c>
      <c r="ANG1" s="1" t="str">
        <f>IFERROR(VLOOKUP(ANG3,compounds!$A:$B,2,FALSE),"")</f>
        <v/>
      </c>
      <c r="ANH1" s="1" t="str">
        <f>IFERROR(VLOOKUP(ANH3,compounds!$A:$B,2,FALSE),"")</f>
        <v/>
      </c>
      <c r="ANI1" s="1" t="str">
        <f>IFERROR(VLOOKUP(ANI3,compounds!$A:$B,2,FALSE),"")</f>
        <v/>
      </c>
      <c r="ANJ1" s="1" t="str">
        <f>IFERROR(VLOOKUP(ANJ3,compounds!$A:$B,2,FALSE),"")</f>
        <v/>
      </c>
      <c r="ANK1" s="1" t="str">
        <f>IFERROR(VLOOKUP(ANK3,compounds!$A:$B,2,FALSE),"")</f>
        <v/>
      </c>
      <c r="ANL1" s="1" t="str">
        <f>IFERROR(VLOOKUP(ANL3,compounds!$A:$B,2,FALSE),"")</f>
        <v/>
      </c>
      <c r="ANM1" s="1" t="str">
        <f>IFERROR(VLOOKUP(ANM3,compounds!$A:$B,2,FALSE),"")</f>
        <v/>
      </c>
      <c r="ANN1" s="1" t="str">
        <f>IFERROR(VLOOKUP(ANN3,compounds!$A:$B,2,FALSE),"")</f>
        <v/>
      </c>
      <c r="ANO1" s="1" t="str">
        <f>IFERROR(VLOOKUP(ANO3,compounds!$A:$B,2,FALSE),"")</f>
        <v/>
      </c>
      <c r="ANP1" s="1" t="str">
        <f>IFERROR(VLOOKUP(ANP3,compounds!$A:$B,2,FALSE),"")</f>
        <v/>
      </c>
      <c r="ANQ1" s="1" t="str">
        <f>IFERROR(VLOOKUP(ANQ3,compounds!$A:$B,2,FALSE),"")</f>
        <v/>
      </c>
      <c r="ANR1" s="1" t="str">
        <f>IFERROR(VLOOKUP(ANR3,compounds!$A:$B,2,FALSE),"")</f>
        <v/>
      </c>
      <c r="ANS1" s="1" t="str">
        <f>IFERROR(VLOOKUP(ANS3,compounds!$A:$B,2,FALSE),"")</f>
        <v/>
      </c>
      <c r="ANT1" s="1" t="str">
        <f>IFERROR(VLOOKUP(ANT3,compounds!$A:$B,2,FALSE),"")</f>
        <v/>
      </c>
      <c r="ANU1" s="1" t="str">
        <f>IFERROR(VLOOKUP(ANU3,compounds!$A:$B,2,FALSE),"")</f>
        <v/>
      </c>
      <c r="ANV1" s="1" t="str">
        <f>IFERROR(VLOOKUP(ANV3,compounds!$A:$B,2,FALSE),"")</f>
        <v/>
      </c>
      <c r="ANW1" s="1" t="str">
        <f>IFERROR(VLOOKUP(ANW3,compounds!$A:$B,2,FALSE),"")</f>
        <v/>
      </c>
      <c r="ANX1" s="1" t="str">
        <f>IFERROR(VLOOKUP(ANX3,compounds!$A:$B,2,FALSE),"")</f>
        <v/>
      </c>
      <c r="ANY1" s="1" t="str">
        <f>IFERROR(VLOOKUP(ANY3,compounds!$A:$B,2,FALSE),"")</f>
        <v/>
      </c>
      <c r="ANZ1" s="1" t="str">
        <f>IFERROR(VLOOKUP(ANZ3,compounds!$A:$B,2,FALSE),"")</f>
        <v/>
      </c>
      <c r="AOA1" s="1" t="str">
        <f>IFERROR(VLOOKUP(AOA3,compounds!$A:$B,2,FALSE),"")</f>
        <v/>
      </c>
      <c r="AOB1" s="1" t="str">
        <f>IFERROR(VLOOKUP(AOB3,compounds!$A:$B,2,FALSE),"")</f>
        <v/>
      </c>
      <c r="AOC1" s="1" t="str">
        <f>IFERROR(VLOOKUP(AOC3,compounds!$A:$B,2,FALSE),"")</f>
        <v/>
      </c>
      <c r="AOD1" s="1" t="str">
        <f>IFERROR(VLOOKUP(AOD3,compounds!$A:$B,2,FALSE),"")</f>
        <v/>
      </c>
      <c r="AOE1" s="1" t="str">
        <f>IFERROR(VLOOKUP(AOE3,compounds!$A:$B,2,FALSE),"")</f>
        <v/>
      </c>
      <c r="AOF1" s="1" t="str">
        <f>IFERROR(VLOOKUP(AOF3,compounds!$A:$B,2,FALSE),"")</f>
        <v/>
      </c>
      <c r="AOG1" s="1" t="str">
        <f>IFERROR(VLOOKUP(AOG3,compounds!$A:$B,2,FALSE),"")</f>
        <v/>
      </c>
      <c r="AOH1" s="1" t="str">
        <f>IFERROR(VLOOKUP(AOH3,compounds!$A:$B,2,FALSE),"")</f>
        <v/>
      </c>
      <c r="AOI1" s="1" t="str">
        <f>IFERROR(VLOOKUP(AOI3,compounds!$A:$B,2,FALSE),"")</f>
        <v/>
      </c>
      <c r="AOJ1" s="1" t="str">
        <f>IFERROR(VLOOKUP(AOJ3,compounds!$A:$B,2,FALSE),"")</f>
        <v/>
      </c>
      <c r="AOK1" s="1" t="str">
        <f>IFERROR(VLOOKUP(AOK3,compounds!$A:$B,2,FALSE),"")</f>
        <v/>
      </c>
      <c r="AOL1" s="1" t="str">
        <f>IFERROR(VLOOKUP(AOL3,compounds!$A:$B,2,FALSE),"")</f>
        <v/>
      </c>
      <c r="AOM1" s="1" t="str">
        <f>IFERROR(VLOOKUP(AOM3,compounds!$A:$B,2,FALSE),"")</f>
        <v/>
      </c>
      <c r="AON1" s="1" t="str">
        <f>IFERROR(VLOOKUP(AON3,compounds!$A:$B,2,FALSE),"")</f>
        <v/>
      </c>
      <c r="AOO1" s="1" t="str">
        <f>IFERROR(VLOOKUP(AOO3,compounds!$A:$B,2,FALSE),"")</f>
        <v/>
      </c>
      <c r="AOP1" s="1" t="str">
        <f>IFERROR(VLOOKUP(AOP3,compounds!$A:$B,2,FALSE),"")</f>
        <v/>
      </c>
      <c r="AOQ1" s="1" t="str">
        <f>IFERROR(VLOOKUP(AOQ3,compounds!$A:$B,2,FALSE),"")</f>
        <v/>
      </c>
      <c r="AOR1" s="1" t="str">
        <f>IFERROR(VLOOKUP(AOR3,compounds!$A:$B,2,FALSE),"")</f>
        <v/>
      </c>
      <c r="AOS1" s="1" t="str">
        <f>IFERROR(VLOOKUP(AOS3,compounds!$A:$B,2,FALSE),"")</f>
        <v/>
      </c>
      <c r="AOT1" s="1" t="str">
        <f>IFERROR(VLOOKUP(AOT3,compounds!$A:$B,2,FALSE),"")</f>
        <v/>
      </c>
      <c r="AOU1" s="1" t="str">
        <f>IFERROR(VLOOKUP(AOU3,compounds!$A:$B,2,FALSE),"")</f>
        <v/>
      </c>
      <c r="AOV1" s="1" t="str">
        <f>IFERROR(VLOOKUP(AOV3,compounds!$A:$B,2,FALSE),"")</f>
        <v/>
      </c>
      <c r="AOW1" s="1" t="str">
        <f>IFERROR(VLOOKUP(AOW3,compounds!$A:$B,2,FALSE),"")</f>
        <v/>
      </c>
      <c r="AOX1" s="1" t="str">
        <f>IFERROR(VLOOKUP(AOX3,compounds!$A:$B,2,FALSE),"")</f>
        <v/>
      </c>
      <c r="AOY1" s="1" t="str">
        <f>IFERROR(VLOOKUP(AOY3,compounds!$A:$B,2,FALSE),"")</f>
        <v/>
      </c>
      <c r="AOZ1" s="1" t="str">
        <f>IFERROR(VLOOKUP(AOZ3,compounds!$A:$B,2,FALSE),"")</f>
        <v/>
      </c>
      <c r="APA1" s="1" t="str">
        <f>IFERROR(VLOOKUP(APA3,compounds!$A:$B,2,FALSE),"")</f>
        <v/>
      </c>
      <c r="APB1" s="1" t="str">
        <f>IFERROR(VLOOKUP(APB3,compounds!$A:$B,2,FALSE),"")</f>
        <v/>
      </c>
      <c r="APC1" s="1" t="str">
        <f>IFERROR(VLOOKUP(APC3,compounds!$A:$B,2,FALSE),"")</f>
        <v/>
      </c>
      <c r="APD1" s="1" t="str">
        <f>IFERROR(VLOOKUP(APD3,compounds!$A:$B,2,FALSE),"")</f>
        <v/>
      </c>
      <c r="APE1" s="1" t="str">
        <f>IFERROR(VLOOKUP(APE3,compounds!$A:$B,2,FALSE),"")</f>
        <v/>
      </c>
      <c r="APF1" s="1" t="str">
        <f>IFERROR(VLOOKUP(APF3,compounds!$A:$B,2,FALSE),"")</f>
        <v/>
      </c>
      <c r="APG1" s="1" t="str">
        <f>IFERROR(VLOOKUP(APG3,compounds!$A:$B,2,FALSE),"")</f>
        <v/>
      </c>
      <c r="APH1" s="1" t="str">
        <f>IFERROR(VLOOKUP(APH3,compounds!$A:$B,2,FALSE),"")</f>
        <v/>
      </c>
      <c r="API1" s="1" t="str">
        <f>IFERROR(VLOOKUP(API3,compounds!$A:$B,2,FALSE),"")</f>
        <v/>
      </c>
      <c r="APJ1" s="1" t="str">
        <f>IFERROR(VLOOKUP(APJ3,compounds!$A:$B,2,FALSE),"")</f>
        <v/>
      </c>
      <c r="APK1" s="1" t="str">
        <f>IFERROR(VLOOKUP(APK3,compounds!$A:$B,2,FALSE),"")</f>
        <v/>
      </c>
      <c r="APL1" s="1" t="str">
        <f>IFERROR(VLOOKUP(APL3,compounds!$A:$B,2,FALSE),"")</f>
        <v/>
      </c>
      <c r="APM1" s="1" t="str">
        <f>IFERROR(VLOOKUP(APM3,compounds!$A:$B,2,FALSE),"")</f>
        <v/>
      </c>
      <c r="APN1" s="1" t="str">
        <f>IFERROR(VLOOKUP(APN3,compounds!$A:$B,2,FALSE),"")</f>
        <v/>
      </c>
      <c r="APO1" s="1" t="str">
        <f>IFERROR(VLOOKUP(APO3,compounds!$A:$B,2,FALSE),"")</f>
        <v/>
      </c>
      <c r="APP1" s="1" t="str">
        <f>IFERROR(VLOOKUP(APP3,compounds!$A:$B,2,FALSE),"")</f>
        <v/>
      </c>
      <c r="APQ1" s="1" t="str">
        <f>IFERROR(VLOOKUP(APQ3,compounds!$A:$B,2,FALSE),"")</f>
        <v/>
      </c>
      <c r="APR1" s="1" t="str">
        <f>IFERROR(VLOOKUP(APR3,compounds!$A:$B,2,FALSE),"")</f>
        <v/>
      </c>
      <c r="APS1" s="1" t="str">
        <f>IFERROR(VLOOKUP(APS3,compounds!$A:$B,2,FALSE),"")</f>
        <v/>
      </c>
      <c r="APT1" s="1" t="str">
        <f>IFERROR(VLOOKUP(APT3,compounds!$A:$B,2,FALSE),"")</f>
        <v/>
      </c>
      <c r="APU1" s="1" t="str">
        <f>IFERROR(VLOOKUP(APU3,compounds!$A:$B,2,FALSE),"")</f>
        <v/>
      </c>
      <c r="APV1" s="1" t="str">
        <f>IFERROR(VLOOKUP(APV3,compounds!$A:$B,2,FALSE),"")</f>
        <v/>
      </c>
      <c r="APW1" s="1" t="str">
        <f>IFERROR(VLOOKUP(APW3,compounds!$A:$B,2,FALSE),"")</f>
        <v/>
      </c>
      <c r="APX1" s="1" t="str">
        <f>IFERROR(VLOOKUP(APX3,compounds!$A:$B,2,FALSE),"")</f>
        <v/>
      </c>
      <c r="APY1" s="1" t="str">
        <f>IFERROR(VLOOKUP(APY3,compounds!$A:$B,2,FALSE),"")</f>
        <v/>
      </c>
      <c r="APZ1" s="1" t="str">
        <f>IFERROR(VLOOKUP(APZ3,compounds!$A:$B,2,FALSE),"")</f>
        <v/>
      </c>
      <c r="AQA1" s="1" t="str">
        <f>IFERROR(VLOOKUP(AQA3,compounds!$A:$B,2,FALSE),"")</f>
        <v/>
      </c>
      <c r="AQB1" s="1" t="str">
        <f>IFERROR(VLOOKUP(AQB3,compounds!$A:$B,2,FALSE),"")</f>
        <v/>
      </c>
      <c r="AQC1" s="1" t="str">
        <f>IFERROR(VLOOKUP(AQC3,compounds!$A:$B,2,FALSE),"")</f>
        <v/>
      </c>
      <c r="AQD1" s="1" t="str">
        <f>IFERROR(VLOOKUP(AQD3,compounds!$A:$B,2,FALSE),"")</f>
        <v/>
      </c>
      <c r="AQE1" s="1" t="str">
        <f>IFERROR(VLOOKUP(AQE3,compounds!$A:$B,2,FALSE),"")</f>
        <v/>
      </c>
      <c r="AQF1" s="1" t="str">
        <f>IFERROR(VLOOKUP(AQF3,compounds!$A:$B,2,FALSE),"")</f>
        <v/>
      </c>
      <c r="AQG1" s="1" t="str">
        <f>IFERROR(VLOOKUP(AQG3,compounds!$A:$B,2,FALSE),"")</f>
        <v/>
      </c>
      <c r="AQH1" s="1" t="str">
        <f>IFERROR(VLOOKUP(AQH3,compounds!$A:$B,2,FALSE),"")</f>
        <v/>
      </c>
      <c r="AQI1" s="1" t="str">
        <f>IFERROR(VLOOKUP(AQI3,compounds!$A:$B,2,FALSE),"")</f>
        <v/>
      </c>
      <c r="AQJ1" s="1" t="str">
        <f>IFERROR(VLOOKUP(AQJ3,compounds!$A:$B,2,FALSE),"")</f>
        <v/>
      </c>
      <c r="AQK1" s="1" t="str">
        <f>IFERROR(VLOOKUP(AQK3,compounds!$A:$B,2,FALSE),"")</f>
        <v/>
      </c>
      <c r="AQL1" s="1" t="str">
        <f>IFERROR(VLOOKUP(AQL3,compounds!$A:$B,2,FALSE),"")</f>
        <v/>
      </c>
      <c r="AQM1" s="1" t="str">
        <f>IFERROR(VLOOKUP(AQM3,compounds!$A:$B,2,FALSE),"")</f>
        <v/>
      </c>
      <c r="AQN1" s="1" t="str">
        <f>IFERROR(VLOOKUP(AQN3,compounds!$A:$B,2,FALSE),"")</f>
        <v/>
      </c>
      <c r="AQO1" s="1" t="str">
        <f>IFERROR(VLOOKUP(AQO3,compounds!$A:$B,2,FALSE),"")</f>
        <v/>
      </c>
      <c r="AQP1" s="1" t="str">
        <f>IFERROR(VLOOKUP(AQP3,compounds!$A:$B,2,FALSE),"")</f>
        <v/>
      </c>
      <c r="AQQ1" s="1" t="str">
        <f>IFERROR(VLOOKUP(AQQ3,compounds!$A:$B,2,FALSE),"")</f>
        <v/>
      </c>
      <c r="AQR1" s="1" t="str">
        <f>IFERROR(VLOOKUP(AQR3,compounds!$A:$B,2,FALSE),"")</f>
        <v/>
      </c>
      <c r="AQS1" s="1" t="str">
        <f>IFERROR(VLOOKUP(AQS3,compounds!$A:$B,2,FALSE),"")</f>
        <v/>
      </c>
      <c r="AQT1" s="1" t="str">
        <f>IFERROR(VLOOKUP(AQT3,compounds!$A:$B,2,FALSE),"")</f>
        <v/>
      </c>
      <c r="AQU1" s="1" t="str">
        <f>IFERROR(VLOOKUP(AQU3,compounds!$A:$B,2,FALSE),"")</f>
        <v/>
      </c>
      <c r="AQV1" s="1" t="str">
        <f>IFERROR(VLOOKUP(AQV3,compounds!$A:$B,2,FALSE),"")</f>
        <v/>
      </c>
      <c r="AQW1" s="1" t="str">
        <f>IFERROR(VLOOKUP(AQW3,compounds!$A:$B,2,FALSE),"")</f>
        <v/>
      </c>
      <c r="AQX1" s="1" t="str">
        <f>IFERROR(VLOOKUP(AQX3,compounds!$A:$B,2,FALSE),"")</f>
        <v/>
      </c>
      <c r="AQY1" s="1" t="str">
        <f>IFERROR(VLOOKUP(AQY3,compounds!$A:$B,2,FALSE),"")</f>
        <v/>
      </c>
      <c r="AQZ1" s="1" t="str">
        <f>IFERROR(VLOOKUP(AQZ3,compounds!$A:$B,2,FALSE),"")</f>
        <v/>
      </c>
      <c r="ARA1" s="1" t="str">
        <f>IFERROR(VLOOKUP(ARA3,compounds!$A:$B,2,FALSE),"")</f>
        <v/>
      </c>
      <c r="ARB1" s="1" t="str">
        <f>IFERROR(VLOOKUP(ARB3,compounds!$A:$B,2,FALSE),"")</f>
        <v/>
      </c>
      <c r="ARC1" s="1" t="str">
        <f>IFERROR(VLOOKUP(ARC3,compounds!$A:$B,2,FALSE),"")</f>
        <v/>
      </c>
      <c r="ARD1" s="1" t="str">
        <f>IFERROR(VLOOKUP(ARD3,compounds!$A:$B,2,FALSE),"")</f>
        <v/>
      </c>
      <c r="ARE1" s="1" t="str">
        <f>IFERROR(VLOOKUP(ARE3,compounds!$A:$B,2,FALSE),"")</f>
        <v/>
      </c>
      <c r="ARF1" s="1" t="str">
        <f>IFERROR(VLOOKUP(ARF3,compounds!$A:$B,2,FALSE),"")</f>
        <v/>
      </c>
      <c r="ARG1" s="1" t="str">
        <f>IFERROR(VLOOKUP(ARG3,compounds!$A:$B,2,FALSE),"")</f>
        <v/>
      </c>
      <c r="ARH1" s="1" t="str">
        <f>IFERROR(VLOOKUP(ARH3,compounds!$A:$B,2,FALSE),"")</f>
        <v/>
      </c>
      <c r="ARI1" s="1" t="str">
        <f>IFERROR(VLOOKUP(ARI3,compounds!$A:$B,2,FALSE),"")</f>
        <v/>
      </c>
      <c r="ARJ1" s="1" t="str">
        <f>IFERROR(VLOOKUP(ARJ3,compounds!$A:$B,2,FALSE),"")</f>
        <v/>
      </c>
      <c r="ARK1" s="1" t="str">
        <f>IFERROR(VLOOKUP(ARK3,compounds!$A:$B,2,FALSE),"")</f>
        <v/>
      </c>
      <c r="ARL1" s="1" t="str">
        <f>IFERROR(VLOOKUP(ARL3,compounds!$A:$B,2,FALSE),"")</f>
        <v/>
      </c>
      <c r="ARM1" s="1" t="str">
        <f>IFERROR(VLOOKUP(ARM3,compounds!$A:$B,2,FALSE),"")</f>
        <v/>
      </c>
      <c r="ARN1" s="1" t="str">
        <f>IFERROR(VLOOKUP(ARN3,compounds!$A:$B,2,FALSE),"")</f>
        <v/>
      </c>
      <c r="ARO1" s="1" t="str">
        <f>IFERROR(VLOOKUP(ARO3,compounds!$A:$B,2,FALSE),"")</f>
        <v/>
      </c>
      <c r="ARP1" s="1" t="str">
        <f>IFERROR(VLOOKUP(ARP3,compounds!$A:$B,2,FALSE),"")</f>
        <v/>
      </c>
      <c r="ARQ1" s="1" t="str">
        <f>IFERROR(VLOOKUP(ARQ3,compounds!$A:$B,2,FALSE),"")</f>
        <v/>
      </c>
      <c r="ARR1" s="1" t="str">
        <f>IFERROR(VLOOKUP(ARR3,compounds!$A:$B,2,FALSE),"")</f>
        <v/>
      </c>
      <c r="ARS1" s="1" t="str">
        <f>IFERROR(VLOOKUP(ARS3,compounds!$A:$B,2,FALSE),"")</f>
        <v/>
      </c>
      <c r="ART1" s="1" t="str">
        <f>IFERROR(VLOOKUP(ART3,compounds!$A:$B,2,FALSE),"")</f>
        <v/>
      </c>
      <c r="ARU1" s="1" t="str">
        <f>IFERROR(VLOOKUP(ARU3,compounds!$A:$B,2,FALSE),"")</f>
        <v/>
      </c>
      <c r="ARV1" s="1" t="str">
        <f>IFERROR(VLOOKUP(ARV3,compounds!$A:$B,2,FALSE),"")</f>
        <v/>
      </c>
      <c r="ARW1" s="1" t="str">
        <f>IFERROR(VLOOKUP(ARW3,compounds!$A:$B,2,FALSE),"")</f>
        <v/>
      </c>
      <c r="ARX1" s="1" t="str">
        <f>IFERROR(VLOOKUP(ARX3,compounds!$A:$B,2,FALSE),"")</f>
        <v/>
      </c>
      <c r="ARY1" s="1" t="str">
        <f>IFERROR(VLOOKUP(ARY3,compounds!$A:$B,2,FALSE),"")</f>
        <v/>
      </c>
      <c r="ARZ1" s="1" t="str">
        <f>IFERROR(VLOOKUP(ARZ3,compounds!$A:$B,2,FALSE),"")</f>
        <v/>
      </c>
      <c r="ASA1" s="1" t="str">
        <f>IFERROR(VLOOKUP(ASA3,compounds!$A:$B,2,FALSE),"")</f>
        <v/>
      </c>
      <c r="ASB1" s="1" t="str">
        <f>IFERROR(VLOOKUP(ASB3,compounds!$A:$B,2,FALSE),"")</f>
        <v/>
      </c>
      <c r="ASC1" s="1" t="str">
        <f>IFERROR(VLOOKUP(ASC3,compounds!$A:$B,2,FALSE),"")</f>
        <v/>
      </c>
      <c r="ASD1" s="1" t="str">
        <f>IFERROR(VLOOKUP(ASD3,compounds!$A:$B,2,FALSE),"")</f>
        <v/>
      </c>
      <c r="ASE1" s="1" t="str">
        <f>IFERROR(VLOOKUP(ASE3,compounds!$A:$B,2,FALSE),"")</f>
        <v/>
      </c>
      <c r="ASF1" s="1" t="str">
        <f>IFERROR(VLOOKUP(ASF3,compounds!$A:$B,2,FALSE),"")</f>
        <v/>
      </c>
      <c r="ASG1" s="1" t="str">
        <f>IFERROR(VLOOKUP(ASG3,compounds!$A:$B,2,FALSE),"")</f>
        <v/>
      </c>
      <c r="ASH1" s="1" t="str">
        <f>IFERROR(VLOOKUP(ASH3,compounds!$A:$B,2,FALSE),"")</f>
        <v/>
      </c>
      <c r="ASI1" s="1" t="str">
        <f>IFERROR(VLOOKUP(ASI3,compounds!$A:$B,2,FALSE),"")</f>
        <v/>
      </c>
      <c r="ASJ1" s="1" t="str">
        <f>IFERROR(VLOOKUP(ASJ3,compounds!$A:$B,2,FALSE),"")</f>
        <v/>
      </c>
      <c r="ASK1" s="1" t="str">
        <f>IFERROR(VLOOKUP(ASK3,compounds!$A:$B,2,FALSE),"")</f>
        <v/>
      </c>
      <c r="ASL1" s="1" t="str">
        <f>IFERROR(VLOOKUP(ASL3,compounds!$A:$B,2,FALSE),"")</f>
        <v/>
      </c>
      <c r="ASM1" s="1" t="str">
        <f>IFERROR(VLOOKUP(ASM3,compounds!$A:$B,2,FALSE),"")</f>
        <v/>
      </c>
      <c r="ASN1" s="1" t="str">
        <f>IFERROR(VLOOKUP(ASN3,compounds!$A:$B,2,FALSE),"")</f>
        <v/>
      </c>
      <c r="ASO1" s="1" t="str">
        <f>IFERROR(VLOOKUP(ASO3,compounds!$A:$B,2,FALSE),"")</f>
        <v/>
      </c>
      <c r="ASP1" s="1" t="str">
        <f>IFERROR(VLOOKUP(ASP3,compounds!$A:$B,2,FALSE),"")</f>
        <v/>
      </c>
      <c r="ASQ1" s="1" t="str">
        <f>IFERROR(VLOOKUP(ASQ3,compounds!$A:$B,2,FALSE),"")</f>
        <v/>
      </c>
      <c r="ASR1" s="1" t="str">
        <f>IFERROR(VLOOKUP(ASR3,compounds!$A:$B,2,FALSE),"")</f>
        <v/>
      </c>
      <c r="ASS1" s="1" t="str">
        <f>IFERROR(VLOOKUP(ASS3,compounds!$A:$B,2,FALSE),"")</f>
        <v/>
      </c>
      <c r="AST1" s="1" t="str">
        <f>IFERROR(VLOOKUP(AST3,compounds!$A:$B,2,FALSE),"")</f>
        <v/>
      </c>
      <c r="ASU1" s="1" t="str">
        <f>IFERROR(VLOOKUP(ASU3,compounds!$A:$B,2,FALSE),"")</f>
        <v/>
      </c>
      <c r="ASV1" s="1" t="str">
        <f>IFERROR(VLOOKUP(ASV3,compounds!$A:$B,2,FALSE),"")</f>
        <v/>
      </c>
      <c r="ASW1" s="1" t="str">
        <f>IFERROR(VLOOKUP(ASW3,compounds!$A:$B,2,FALSE),"")</f>
        <v/>
      </c>
      <c r="ASX1" s="1" t="str">
        <f>IFERROR(VLOOKUP(ASX3,compounds!$A:$B,2,FALSE),"")</f>
        <v/>
      </c>
      <c r="ASY1" s="1" t="str">
        <f>IFERROR(VLOOKUP(ASY3,compounds!$A:$B,2,FALSE),"")</f>
        <v/>
      </c>
      <c r="ASZ1" s="1" t="str">
        <f>IFERROR(VLOOKUP(ASZ3,compounds!$A:$B,2,FALSE),"")</f>
        <v/>
      </c>
      <c r="ATA1" s="1" t="str">
        <f>IFERROR(VLOOKUP(ATA3,compounds!$A:$B,2,FALSE),"")</f>
        <v/>
      </c>
      <c r="ATB1" s="1" t="str">
        <f>IFERROR(VLOOKUP(ATB3,compounds!$A:$B,2,FALSE),"")</f>
        <v/>
      </c>
      <c r="ATC1" s="1" t="str">
        <f>IFERROR(VLOOKUP(ATC3,compounds!$A:$B,2,FALSE),"")</f>
        <v/>
      </c>
      <c r="ATD1" s="1" t="str">
        <f>IFERROR(VLOOKUP(ATD3,compounds!$A:$B,2,FALSE),"")</f>
        <v/>
      </c>
      <c r="ATE1" s="1" t="str">
        <f>IFERROR(VLOOKUP(ATE3,compounds!$A:$B,2,FALSE),"")</f>
        <v/>
      </c>
      <c r="ATF1" s="1" t="str">
        <f>IFERROR(VLOOKUP(ATF3,compounds!$A:$B,2,FALSE),"")</f>
        <v/>
      </c>
      <c r="ATG1" s="1" t="str">
        <f>IFERROR(VLOOKUP(ATG3,compounds!$A:$B,2,FALSE),"")</f>
        <v/>
      </c>
      <c r="ATH1" s="1" t="str">
        <f>IFERROR(VLOOKUP(ATH3,compounds!$A:$B,2,FALSE),"")</f>
        <v/>
      </c>
      <c r="ATI1" s="1" t="str">
        <f>IFERROR(VLOOKUP(ATI3,compounds!$A:$B,2,FALSE),"")</f>
        <v/>
      </c>
      <c r="ATJ1" s="1" t="str">
        <f>IFERROR(VLOOKUP(ATJ3,compounds!$A:$B,2,FALSE),"")</f>
        <v/>
      </c>
      <c r="ATK1" s="1" t="str">
        <f>IFERROR(VLOOKUP(ATK3,compounds!$A:$B,2,FALSE),"")</f>
        <v/>
      </c>
      <c r="ATL1" s="1" t="str">
        <f>IFERROR(VLOOKUP(ATL3,compounds!$A:$B,2,FALSE),"")</f>
        <v/>
      </c>
      <c r="ATM1" s="1" t="str">
        <f>IFERROR(VLOOKUP(ATM3,compounds!$A:$B,2,FALSE),"")</f>
        <v/>
      </c>
      <c r="ATN1" s="1" t="str">
        <f>IFERROR(VLOOKUP(ATN3,compounds!$A:$B,2,FALSE),"")</f>
        <v/>
      </c>
      <c r="ATO1" s="1" t="str">
        <f>IFERROR(VLOOKUP(ATO3,compounds!$A:$B,2,FALSE),"")</f>
        <v/>
      </c>
      <c r="ATP1" s="1" t="str">
        <f>IFERROR(VLOOKUP(ATP3,compounds!$A:$B,2,FALSE),"")</f>
        <v/>
      </c>
      <c r="ATQ1" s="1" t="str">
        <f>IFERROR(VLOOKUP(ATQ3,compounds!$A:$B,2,FALSE),"")</f>
        <v/>
      </c>
      <c r="ATR1" s="1" t="str">
        <f>IFERROR(VLOOKUP(ATR3,compounds!$A:$B,2,FALSE),"")</f>
        <v/>
      </c>
      <c r="ATS1" s="1" t="str">
        <f>IFERROR(VLOOKUP(ATS3,compounds!$A:$B,2,FALSE),"")</f>
        <v/>
      </c>
    </row>
    <row r="2" spans="1:1215" x14ac:dyDescent="0.2">
      <c r="A2" s="28" t="s">
        <v>657</v>
      </c>
      <c r="B2" s="28" t="s">
        <v>646</v>
      </c>
      <c r="ATH2"/>
      <c r="ATI2"/>
      <c r="ATJ2"/>
      <c r="ATK2"/>
      <c r="ATL2"/>
      <c r="ATM2"/>
      <c r="ATN2"/>
      <c r="ATO2"/>
      <c r="ATP2"/>
      <c r="ATQ2"/>
      <c r="ATR2"/>
      <c r="ATS2"/>
    </row>
    <row r="3" spans="1:1215" x14ac:dyDescent="0.2">
      <c r="A3" s="28" t="s">
        <v>406</v>
      </c>
      <c r="B3" s="1">
        <v>4.1500000000000004</v>
      </c>
      <c r="C3" s="1">
        <v>4.16</v>
      </c>
      <c r="D3" s="1">
        <v>4.17</v>
      </c>
      <c r="E3" s="1">
        <v>4.18</v>
      </c>
      <c r="F3" s="1">
        <v>4.1900000000000004</v>
      </c>
      <c r="G3" s="1">
        <v>4.33</v>
      </c>
      <c r="H3" s="1">
        <v>4.43</v>
      </c>
      <c r="I3" s="1">
        <v>4.4400000000000004</v>
      </c>
      <c r="J3" s="1">
        <v>4.45</v>
      </c>
      <c r="K3" s="1">
        <v>4.47</v>
      </c>
      <c r="L3" s="1">
        <v>4.5999999999999996</v>
      </c>
      <c r="M3" s="1">
        <v>4.6399999999999997</v>
      </c>
      <c r="N3" s="1">
        <v>4.6500000000000004</v>
      </c>
      <c r="O3" s="1">
        <v>4.7</v>
      </c>
      <c r="P3" s="1">
        <v>4.71</v>
      </c>
      <c r="Q3" s="1">
        <v>4.72</v>
      </c>
      <c r="R3" s="1">
        <v>4.7300000000000004</v>
      </c>
      <c r="S3" s="1">
        <v>4.74</v>
      </c>
      <c r="T3" s="1">
        <v>4.75</v>
      </c>
      <c r="U3" s="1">
        <v>4.8099999999999996</v>
      </c>
      <c r="V3" s="1">
        <v>4.82</v>
      </c>
      <c r="W3" s="1">
        <v>4.9800000000000004</v>
      </c>
      <c r="X3" s="1">
        <v>4.99</v>
      </c>
      <c r="Y3" s="1">
        <v>5</v>
      </c>
      <c r="Z3" s="1">
        <v>5.01</v>
      </c>
      <c r="AA3" s="1">
        <v>5.0199999999999996</v>
      </c>
      <c r="AB3" s="1">
        <v>5.03</v>
      </c>
      <c r="AC3" s="1">
        <v>5.04</v>
      </c>
      <c r="AD3" s="1">
        <v>5.0999999999999996</v>
      </c>
      <c r="AE3" s="1">
        <v>5.1100000000000003</v>
      </c>
      <c r="AF3" s="1">
        <v>5.12</v>
      </c>
      <c r="AG3" s="1">
        <v>5.2</v>
      </c>
      <c r="AH3" s="1">
        <v>5.21</v>
      </c>
      <c r="AI3" s="1">
        <v>5.3</v>
      </c>
      <c r="AJ3" s="1">
        <v>5.31</v>
      </c>
      <c r="AK3" s="1">
        <v>5.32</v>
      </c>
      <c r="AL3" s="1">
        <v>5.34</v>
      </c>
      <c r="AM3" s="1">
        <v>5.35</v>
      </c>
      <c r="AN3" s="1">
        <v>5.36</v>
      </c>
      <c r="AO3" s="1">
        <v>5.37</v>
      </c>
      <c r="AP3" s="1">
        <v>5.46</v>
      </c>
      <c r="AQ3" s="1">
        <v>5.56</v>
      </c>
      <c r="AR3" s="1">
        <v>5.57</v>
      </c>
      <c r="AS3" s="1">
        <v>5.58</v>
      </c>
      <c r="AT3" s="1">
        <v>5.61</v>
      </c>
      <c r="AU3" s="1">
        <v>5.74</v>
      </c>
      <c r="AV3" s="1">
        <v>5.75</v>
      </c>
      <c r="AW3" s="1">
        <v>5.76</v>
      </c>
      <c r="AX3" s="1">
        <v>5.84</v>
      </c>
      <c r="AY3" s="1">
        <v>5.85</v>
      </c>
      <c r="AZ3" s="1">
        <v>5.88</v>
      </c>
      <c r="BA3" s="1">
        <v>5.89</v>
      </c>
      <c r="BB3" s="1">
        <v>5.9</v>
      </c>
      <c r="BC3" s="1">
        <v>5.94</v>
      </c>
      <c r="BD3" s="1">
        <v>5.95</v>
      </c>
      <c r="BE3" s="1">
        <v>5.96</v>
      </c>
      <c r="BF3" s="1">
        <v>5.97</v>
      </c>
      <c r="BG3" s="1">
        <v>5.98</v>
      </c>
      <c r="BH3" s="1">
        <v>5.99</v>
      </c>
      <c r="BI3" s="1">
        <v>6.02</v>
      </c>
      <c r="BJ3" s="1">
        <v>6.04</v>
      </c>
      <c r="BK3" s="1">
        <v>6.06</v>
      </c>
      <c r="BL3" s="1">
        <v>6.12</v>
      </c>
      <c r="BM3" s="1">
        <v>6.13</v>
      </c>
      <c r="BN3" s="1">
        <v>6.14</v>
      </c>
      <c r="BO3" s="1">
        <v>6.24</v>
      </c>
      <c r="BP3" s="1">
        <v>6.25</v>
      </c>
      <c r="BQ3" s="1">
        <v>6.26</v>
      </c>
      <c r="BR3" s="1">
        <v>6.27</v>
      </c>
      <c r="BS3" s="1">
        <v>6.28</v>
      </c>
      <c r="BT3" s="1">
        <v>6.29</v>
      </c>
      <c r="BU3" s="1">
        <v>6.32</v>
      </c>
      <c r="BV3" s="1">
        <v>6.33</v>
      </c>
      <c r="BW3" s="1">
        <v>6.34</v>
      </c>
      <c r="BX3" s="1">
        <v>6.35</v>
      </c>
      <c r="BY3" s="1">
        <v>6.41</v>
      </c>
      <c r="BZ3" s="1">
        <v>6.42</v>
      </c>
      <c r="CA3" s="1">
        <v>6.43</v>
      </c>
      <c r="CB3" s="1">
        <v>6.52</v>
      </c>
      <c r="CC3" s="1">
        <v>6.64</v>
      </c>
      <c r="CD3" s="1">
        <v>6.68</v>
      </c>
      <c r="CE3" s="1">
        <v>6.69</v>
      </c>
      <c r="CF3" s="1">
        <v>6.7</v>
      </c>
      <c r="CG3" s="1">
        <v>6.71</v>
      </c>
      <c r="CH3" s="1">
        <v>6.92</v>
      </c>
      <c r="CI3" s="1">
        <v>6.93</v>
      </c>
      <c r="CJ3" s="1">
        <v>7.09</v>
      </c>
      <c r="CK3" s="1">
        <v>7.1</v>
      </c>
      <c r="CL3" s="1">
        <v>7.25</v>
      </c>
      <c r="CM3" s="1">
        <v>7.26</v>
      </c>
      <c r="CN3" s="1">
        <v>7.35</v>
      </c>
      <c r="CO3" s="1">
        <v>7.36</v>
      </c>
      <c r="CP3" s="1">
        <v>7.41</v>
      </c>
      <c r="CQ3" s="1">
        <v>7.42</v>
      </c>
      <c r="CR3" s="1">
        <v>7.47</v>
      </c>
      <c r="CS3" s="1">
        <v>7.48</v>
      </c>
      <c r="CT3" s="1">
        <v>7.5</v>
      </c>
      <c r="CU3" s="1">
        <v>7.54</v>
      </c>
      <c r="CV3" s="1">
        <v>7.55</v>
      </c>
      <c r="CW3" s="1">
        <v>7.6</v>
      </c>
      <c r="CX3" s="1">
        <v>7.72</v>
      </c>
      <c r="CY3" s="1">
        <v>7.73</v>
      </c>
      <c r="CZ3" s="1">
        <v>7.82</v>
      </c>
      <c r="DA3" s="1">
        <v>7.83</v>
      </c>
      <c r="DB3" s="1">
        <v>7.85</v>
      </c>
      <c r="DC3" s="1">
        <v>7.91</v>
      </c>
      <c r="DD3" s="1">
        <v>7.92</v>
      </c>
      <c r="DE3" s="1">
        <v>8.01</v>
      </c>
      <c r="DF3" s="1">
        <v>8.02</v>
      </c>
      <c r="DG3" s="1">
        <v>8.0299999999999994</v>
      </c>
      <c r="DH3" s="1">
        <v>8.0399999999999991</v>
      </c>
      <c r="DI3" s="1">
        <v>8.0500000000000007</v>
      </c>
      <c r="DJ3" s="1">
        <v>8.07</v>
      </c>
      <c r="DK3" s="1">
        <v>8.08</v>
      </c>
      <c r="DL3" s="1">
        <v>8.17</v>
      </c>
      <c r="DM3" s="1">
        <v>8.2100000000000009</v>
      </c>
      <c r="DN3" s="1">
        <v>8.2200000000000006</v>
      </c>
      <c r="DO3" s="1">
        <v>8.25</v>
      </c>
      <c r="DP3" s="1">
        <v>8.27</v>
      </c>
      <c r="DQ3" s="1">
        <v>8.2799999999999994</v>
      </c>
      <c r="DR3" s="1">
        <v>8.35</v>
      </c>
      <c r="DS3" s="1">
        <v>8.36</v>
      </c>
      <c r="DT3" s="1">
        <v>8.3699999999999992</v>
      </c>
      <c r="DU3" s="1">
        <v>8.4</v>
      </c>
      <c r="DV3" s="1">
        <v>8.41</v>
      </c>
      <c r="DW3" s="1">
        <v>8.44</v>
      </c>
      <c r="DX3" s="1">
        <v>8.4499999999999993</v>
      </c>
      <c r="DY3" s="1">
        <v>8.4600000000000009</v>
      </c>
      <c r="DZ3" s="1">
        <v>8.4700000000000006</v>
      </c>
      <c r="EA3" s="1">
        <v>8.48</v>
      </c>
      <c r="EB3" s="1">
        <v>8.49</v>
      </c>
      <c r="EC3" s="1">
        <v>8.5399999999999991</v>
      </c>
      <c r="ED3" s="1">
        <v>8.5500000000000007</v>
      </c>
      <c r="EE3" s="1">
        <v>8.56</v>
      </c>
      <c r="EF3" s="1">
        <v>8.6199999999999992</v>
      </c>
      <c r="EG3" s="1">
        <v>8.6300000000000008</v>
      </c>
      <c r="EH3" s="1">
        <v>8.64</v>
      </c>
      <c r="EI3" s="1">
        <v>8.65</v>
      </c>
      <c r="EJ3" s="1">
        <v>8.67</v>
      </c>
      <c r="EK3" s="1">
        <v>8.69</v>
      </c>
      <c r="EL3" s="1">
        <v>8.6999999999999993</v>
      </c>
      <c r="EM3" s="1">
        <v>8.7100000000000009</v>
      </c>
      <c r="EN3" s="1">
        <v>8.81</v>
      </c>
      <c r="EO3" s="1">
        <v>8.82</v>
      </c>
      <c r="EP3" s="1">
        <v>8.83</v>
      </c>
      <c r="EQ3" s="1">
        <v>8.84</v>
      </c>
      <c r="ER3" s="1">
        <v>8.8699999999999992</v>
      </c>
      <c r="ES3" s="1">
        <v>8.8800000000000008</v>
      </c>
      <c r="ET3" s="1">
        <v>8.89</v>
      </c>
      <c r="EU3" s="1">
        <v>8.91</v>
      </c>
      <c r="EV3" s="1">
        <v>8.9700000000000006</v>
      </c>
      <c r="EW3" s="1">
        <v>9.01</v>
      </c>
      <c r="EX3" s="1">
        <v>9.02</v>
      </c>
      <c r="EY3" s="1">
        <v>9.0299999999999994</v>
      </c>
      <c r="EZ3" s="1">
        <v>9.06</v>
      </c>
      <c r="FA3" s="1">
        <v>9.07</v>
      </c>
      <c r="FB3" s="1">
        <v>9.08</v>
      </c>
      <c r="FC3" s="1">
        <v>9.09</v>
      </c>
      <c r="FD3" s="1">
        <v>9.11</v>
      </c>
      <c r="FE3" s="1">
        <v>9.18</v>
      </c>
      <c r="FF3" s="1">
        <v>9.23</v>
      </c>
      <c r="FG3" s="1">
        <v>9.24</v>
      </c>
      <c r="FH3" s="1">
        <v>9.3800000000000008</v>
      </c>
      <c r="FI3" s="1">
        <v>9.4600000000000009</v>
      </c>
      <c r="FJ3" s="1">
        <v>9.4700000000000006</v>
      </c>
      <c r="FK3" s="1">
        <v>9.48</v>
      </c>
      <c r="FL3" s="1">
        <v>9.49</v>
      </c>
      <c r="FM3" s="1">
        <v>9.5399999999999991</v>
      </c>
      <c r="FN3" s="1">
        <v>9.65</v>
      </c>
      <c r="FO3" s="1">
        <v>9.66</v>
      </c>
      <c r="FP3" s="1">
        <v>9.67</v>
      </c>
      <c r="FQ3" s="1">
        <v>9.68</v>
      </c>
      <c r="FR3" s="1">
        <v>9.7200000000000006</v>
      </c>
      <c r="FS3" s="1">
        <v>9.75</v>
      </c>
      <c r="FT3" s="1">
        <v>9.77</v>
      </c>
      <c r="FU3" s="1">
        <v>9.7799999999999994</v>
      </c>
      <c r="FV3" s="1">
        <v>9.81</v>
      </c>
      <c r="FW3" s="1">
        <v>9.84</v>
      </c>
      <c r="FX3" s="1">
        <v>9.8800000000000008</v>
      </c>
      <c r="FY3" s="1">
        <v>9.9</v>
      </c>
      <c r="FZ3" s="1">
        <v>9.91</v>
      </c>
      <c r="GA3" s="1">
        <v>9.99</v>
      </c>
      <c r="GB3" s="1">
        <v>10</v>
      </c>
      <c r="GC3" s="1">
        <v>10.09</v>
      </c>
      <c r="GD3" s="1">
        <v>10.1</v>
      </c>
      <c r="GE3" s="1">
        <v>10.16</v>
      </c>
      <c r="GF3" s="1">
        <v>10.17</v>
      </c>
      <c r="GG3" s="1">
        <v>10.18</v>
      </c>
      <c r="GH3" s="1">
        <v>10.19</v>
      </c>
      <c r="GI3" s="1">
        <v>10.199999999999999</v>
      </c>
      <c r="GJ3" s="1">
        <v>10.210000000000001</v>
      </c>
      <c r="GK3" s="1">
        <v>10.31</v>
      </c>
      <c r="GL3" s="1">
        <v>10.32</v>
      </c>
      <c r="GM3" s="1">
        <v>10.33</v>
      </c>
      <c r="GN3" s="1">
        <v>10.34</v>
      </c>
      <c r="GO3" s="1">
        <v>10.36</v>
      </c>
      <c r="GP3" s="1">
        <v>10.37</v>
      </c>
      <c r="GQ3" s="1">
        <v>10.4</v>
      </c>
      <c r="GR3" s="1">
        <v>10.43</v>
      </c>
      <c r="GS3" s="1">
        <v>10.46</v>
      </c>
      <c r="GT3" s="1">
        <v>10.47</v>
      </c>
      <c r="GU3" s="1">
        <v>10.48</v>
      </c>
      <c r="GV3" s="1">
        <v>10.49</v>
      </c>
      <c r="GW3" s="1">
        <v>10.53</v>
      </c>
      <c r="GX3" s="1">
        <v>10.54</v>
      </c>
      <c r="GY3" s="1">
        <v>10.57</v>
      </c>
      <c r="GZ3" s="1">
        <v>10.59</v>
      </c>
      <c r="HA3" s="1">
        <v>10.61</v>
      </c>
      <c r="HB3" s="1">
        <v>10.62</v>
      </c>
      <c r="HC3" s="1">
        <v>10.72</v>
      </c>
      <c r="HD3" s="1">
        <v>10.73</v>
      </c>
      <c r="HE3" s="1">
        <v>10.74</v>
      </c>
      <c r="HF3" s="1">
        <v>10.79</v>
      </c>
      <c r="HG3" s="1">
        <v>10.84</v>
      </c>
      <c r="HH3" s="1">
        <v>10.86</v>
      </c>
      <c r="HI3" s="1">
        <v>10.97</v>
      </c>
      <c r="HJ3" s="1">
        <v>10.99</v>
      </c>
      <c r="HK3" s="1">
        <v>11.03</v>
      </c>
      <c r="HL3" s="1">
        <v>11.04</v>
      </c>
      <c r="HM3" s="1">
        <v>11.06</v>
      </c>
      <c r="HN3" s="1">
        <v>11.07</v>
      </c>
      <c r="HO3" s="1">
        <v>11.08</v>
      </c>
      <c r="HP3" s="1">
        <v>11.13</v>
      </c>
      <c r="HQ3" s="1">
        <v>11.14</v>
      </c>
      <c r="HR3" s="1">
        <v>11.24</v>
      </c>
      <c r="HS3" s="1">
        <v>11.25</v>
      </c>
      <c r="HT3" s="1">
        <v>11.26</v>
      </c>
      <c r="HU3" s="1">
        <v>11.37</v>
      </c>
      <c r="HV3" s="1">
        <v>11.38</v>
      </c>
      <c r="HW3" s="1">
        <v>11.43</v>
      </c>
      <c r="HX3" s="1">
        <v>11.44</v>
      </c>
      <c r="HY3" s="1">
        <v>11.49</v>
      </c>
      <c r="HZ3" s="1">
        <v>11.54</v>
      </c>
      <c r="IA3" s="1">
        <v>11.55</v>
      </c>
      <c r="IB3" s="1">
        <v>11.56</v>
      </c>
      <c r="IC3" s="1">
        <v>11.57</v>
      </c>
      <c r="ID3" s="1">
        <v>11.58</v>
      </c>
      <c r="IE3" s="1">
        <v>11.59</v>
      </c>
      <c r="IF3" s="1">
        <v>11.6</v>
      </c>
      <c r="IG3" s="1">
        <v>11.63</v>
      </c>
      <c r="IH3" s="1">
        <v>11.64</v>
      </c>
      <c r="II3" s="1">
        <v>11.68</v>
      </c>
      <c r="IJ3" s="1">
        <v>11.69</v>
      </c>
      <c r="IK3" s="1">
        <v>11.76</v>
      </c>
      <c r="IL3" s="1">
        <v>11.77</v>
      </c>
      <c r="IM3" s="1">
        <v>11.79</v>
      </c>
      <c r="IN3" s="1">
        <v>11.8</v>
      </c>
      <c r="IO3" s="1">
        <v>11.81</v>
      </c>
      <c r="IP3" s="1">
        <v>11.87</v>
      </c>
      <c r="IQ3" s="1">
        <v>11.91</v>
      </c>
      <c r="IR3" s="1">
        <v>11.92</v>
      </c>
      <c r="IS3" s="1">
        <v>11.93</v>
      </c>
      <c r="IT3" s="1">
        <v>11.94</v>
      </c>
      <c r="IU3" s="1">
        <v>11.95</v>
      </c>
      <c r="IV3" s="1">
        <v>12</v>
      </c>
      <c r="IW3" s="1">
        <v>12.02</v>
      </c>
      <c r="IX3" s="1">
        <v>12.03</v>
      </c>
      <c r="IY3" s="1">
        <v>12.04</v>
      </c>
      <c r="IZ3" s="1">
        <v>12.05</v>
      </c>
      <c r="JA3" s="1">
        <v>12.09</v>
      </c>
      <c r="JB3" s="1">
        <v>12.12</v>
      </c>
      <c r="JC3" s="1">
        <v>12.13</v>
      </c>
      <c r="JD3" s="1">
        <v>12.14</v>
      </c>
      <c r="JE3" s="1">
        <v>12.18</v>
      </c>
      <c r="JF3" s="1">
        <v>12.2</v>
      </c>
      <c r="JG3" s="1">
        <v>12.21</v>
      </c>
      <c r="JH3" s="1">
        <v>12.22</v>
      </c>
      <c r="JI3" s="1">
        <v>12.27</v>
      </c>
      <c r="JJ3" s="1">
        <v>12.28</v>
      </c>
      <c r="JK3" s="1">
        <v>12.3</v>
      </c>
      <c r="JL3" s="1">
        <v>12.31</v>
      </c>
      <c r="JM3" s="1">
        <v>12.39</v>
      </c>
      <c r="JN3" s="1">
        <v>12.45</v>
      </c>
      <c r="JO3" s="1">
        <v>12.46</v>
      </c>
      <c r="JP3" s="1">
        <v>12.47</v>
      </c>
      <c r="JQ3" s="1">
        <v>12.54</v>
      </c>
      <c r="JR3" s="1">
        <v>12.63</v>
      </c>
      <c r="JS3" s="1">
        <v>12.68</v>
      </c>
      <c r="JT3" s="1">
        <v>12.73</v>
      </c>
      <c r="JU3" s="1">
        <v>12.79</v>
      </c>
      <c r="JV3" s="1">
        <v>12.8</v>
      </c>
      <c r="JW3" s="1">
        <v>12.83</v>
      </c>
      <c r="JX3" s="1">
        <v>12.84</v>
      </c>
      <c r="JY3" s="1">
        <v>12.85</v>
      </c>
      <c r="JZ3" s="1">
        <v>12.91</v>
      </c>
      <c r="KA3" s="1">
        <v>12.92</v>
      </c>
      <c r="KB3" s="1">
        <v>12.93</v>
      </c>
      <c r="KC3" s="1">
        <v>13</v>
      </c>
      <c r="KD3" s="1">
        <v>13.01</v>
      </c>
      <c r="KE3" s="1">
        <v>13.06</v>
      </c>
      <c r="KF3" s="1">
        <v>13.07</v>
      </c>
      <c r="KG3" s="1">
        <v>13.08</v>
      </c>
      <c r="KH3" s="1">
        <v>13.11</v>
      </c>
      <c r="KI3" s="1">
        <v>13.12</v>
      </c>
      <c r="KJ3" s="1">
        <v>13.14</v>
      </c>
      <c r="KK3" s="1">
        <v>13.3</v>
      </c>
      <c r="KL3" s="1">
        <v>13.35</v>
      </c>
      <c r="KM3" s="1">
        <v>13.36</v>
      </c>
      <c r="KN3" s="1">
        <v>13.38</v>
      </c>
      <c r="KO3" s="1">
        <v>13.39</v>
      </c>
      <c r="KP3" s="1">
        <v>13.52</v>
      </c>
      <c r="KQ3" s="1">
        <v>13.53</v>
      </c>
      <c r="KR3" s="1">
        <v>13.54</v>
      </c>
      <c r="KS3" s="1">
        <v>13.55</v>
      </c>
      <c r="KT3" s="1">
        <v>13.63</v>
      </c>
      <c r="KU3" s="1">
        <v>13.64</v>
      </c>
      <c r="KV3" s="1">
        <v>13.65</v>
      </c>
      <c r="KW3" s="1">
        <v>13.66</v>
      </c>
      <c r="KX3" s="1">
        <v>13.7</v>
      </c>
      <c r="KY3" s="1">
        <v>13.75</v>
      </c>
      <c r="KZ3" s="1">
        <v>13.76</v>
      </c>
      <c r="LA3" s="1">
        <v>13.78</v>
      </c>
      <c r="LB3" s="1">
        <v>13.79</v>
      </c>
      <c r="LC3" s="1">
        <v>13.82</v>
      </c>
      <c r="LD3" s="1">
        <v>13.83</v>
      </c>
      <c r="LE3" s="1">
        <v>13.9</v>
      </c>
      <c r="LF3" s="1">
        <v>13.98</v>
      </c>
      <c r="LG3" s="1">
        <v>13.99</v>
      </c>
      <c r="LH3" s="1">
        <v>14.06</v>
      </c>
      <c r="LI3" s="1">
        <v>14.08</v>
      </c>
      <c r="LJ3" s="1">
        <v>14.12</v>
      </c>
      <c r="LK3" s="1">
        <v>14.25</v>
      </c>
      <c r="LL3" s="1">
        <v>14.29</v>
      </c>
      <c r="LM3" s="1">
        <v>14.34</v>
      </c>
      <c r="LN3" s="1">
        <v>14.43</v>
      </c>
      <c r="LO3" s="1">
        <v>14.44</v>
      </c>
      <c r="LP3" s="1">
        <v>14.5</v>
      </c>
      <c r="LQ3" s="1">
        <v>14.51</v>
      </c>
      <c r="LR3" s="1">
        <v>14.58</v>
      </c>
      <c r="LS3" s="1">
        <v>14.59</v>
      </c>
      <c r="LT3" s="1">
        <v>14.6</v>
      </c>
      <c r="LU3" s="1">
        <v>14.61</v>
      </c>
      <c r="LV3" s="1">
        <v>14.62</v>
      </c>
      <c r="LW3" s="1">
        <v>14.66</v>
      </c>
      <c r="LX3" s="1">
        <v>14.67</v>
      </c>
      <c r="LY3" s="1">
        <v>14.68</v>
      </c>
      <c r="LZ3" s="1">
        <v>14.69</v>
      </c>
      <c r="MA3" s="1">
        <v>14.7</v>
      </c>
      <c r="MB3" s="1">
        <v>14.71</v>
      </c>
      <c r="MC3" s="1">
        <v>14.72</v>
      </c>
      <c r="MD3" s="1">
        <v>14.73</v>
      </c>
      <c r="ME3" s="1">
        <v>14.74</v>
      </c>
      <c r="MF3" s="1">
        <v>14.75</v>
      </c>
      <c r="MG3" s="1">
        <v>14.82</v>
      </c>
      <c r="MH3" s="1">
        <v>14.83</v>
      </c>
      <c r="MI3" s="1">
        <v>14.84</v>
      </c>
      <c r="MJ3" s="1">
        <v>14.88</v>
      </c>
      <c r="MK3" s="1">
        <v>15.02</v>
      </c>
      <c r="ML3" s="1">
        <v>15.03</v>
      </c>
      <c r="MM3" s="1">
        <v>15.04</v>
      </c>
      <c r="MN3" s="1">
        <v>15.05</v>
      </c>
      <c r="MO3" s="1">
        <v>15.08</v>
      </c>
      <c r="MP3" s="1">
        <v>15.14</v>
      </c>
      <c r="MQ3" s="1">
        <v>15.15</v>
      </c>
      <c r="MR3" s="1">
        <v>15.16</v>
      </c>
      <c r="MS3" s="1">
        <v>15.17</v>
      </c>
      <c r="MT3" s="1">
        <v>15.18</v>
      </c>
      <c r="MU3" s="1">
        <v>15.19</v>
      </c>
      <c r="MV3" s="1">
        <v>15.2</v>
      </c>
      <c r="MW3" s="1">
        <v>15.21</v>
      </c>
      <c r="MX3" s="1">
        <v>15.22</v>
      </c>
      <c r="MY3" s="1">
        <v>15.23</v>
      </c>
      <c r="MZ3" s="1">
        <v>15.24</v>
      </c>
      <c r="NA3" s="1">
        <v>15.25</v>
      </c>
      <c r="NB3" s="1">
        <v>15.26</v>
      </c>
      <c r="NC3" s="1">
        <v>15.32</v>
      </c>
      <c r="ND3" s="1">
        <v>15.33</v>
      </c>
      <c r="NE3" s="1">
        <v>15.36</v>
      </c>
      <c r="NF3" s="1">
        <v>15.37</v>
      </c>
      <c r="NG3" s="1">
        <v>15.4</v>
      </c>
      <c r="NH3" s="1">
        <v>15.41</v>
      </c>
      <c r="NI3" s="1">
        <v>15.51</v>
      </c>
      <c r="NJ3" s="1">
        <v>15.56</v>
      </c>
      <c r="NK3" s="1">
        <v>15.65</v>
      </c>
      <c r="NL3" s="1">
        <v>15.67</v>
      </c>
      <c r="NM3" s="1">
        <v>15.77</v>
      </c>
      <c r="NN3" s="1">
        <v>15.78</v>
      </c>
      <c r="NO3" s="1">
        <v>15.79</v>
      </c>
      <c r="NP3" s="1">
        <v>15.8</v>
      </c>
      <c r="NQ3" s="1">
        <v>15.87</v>
      </c>
      <c r="NR3" s="1">
        <v>15.88</v>
      </c>
      <c r="NS3" s="1">
        <v>15.89</v>
      </c>
      <c r="NT3" s="1">
        <v>15.9</v>
      </c>
      <c r="NU3" s="1">
        <v>15.92</v>
      </c>
      <c r="NV3" s="1">
        <v>15.94</v>
      </c>
      <c r="NW3" s="1">
        <v>15.95</v>
      </c>
      <c r="NX3" s="1">
        <v>15.96</v>
      </c>
      <c r="NY3" s="1">
        <v>16</v>
      </c>
      <c r="NZ3" s="1">
        <v>16.010000000000002</v>
      </c>
      <c r="OA3" s="1">
        <v>16.02</v>
      </c>
      <c r="OB3" s="1">
        <v>16.03</v>
      </c>
      <c r="OC3" s="1">
        <v>16.04</v>
      </c>
      <c r="OD3" s="1">
        <v>16.05</v>
      </c>
      <c r="OE3" s="1">
        <v>16.07</v>
      </c>
      <c r="OF3" s="1">
        <v>16.09</v>
      </c>
      <c r="OG3" s="1">
        <v>16.14</v>
      </c>
      <c r="OH3" s="1">
        <v>16.149999999999999</v>
      </c>
      <c r="OI3" s="1">
        <v>16.16</v>
      </c>
      <c r="OJ3" s="1">
        <v>16.170000000000002</v>
      </c>
      <c r="OK3" s="1">
        <v>16.18</v>
      </c>
      <c r="OL3" s="1">
        <v>16.21</v>
      </c>
      <c r="OM3" s="1">
        <v>16.23</v>
      </c>
      <c r="ON3" s="1">
        <v>16.25</v>
      </c>
      <c r="OO3" s="1">
        <v>16.260000000000002</v>
      </c>
      <c r="OP3" s="1">
        <v>16.329999999999998</v>
      </c>
      <c r="OQ3" s="1">
        <v>16.34</v>
      </c>
      <c r="OR3" s="1">
        <v>16.350000000000001</v>
      </c>
      <c r="OS3" s="1">
        <v>16.37</v>
      </c>
      <c r="OT3" s="1">
        <v>16.43</v>
      </c>
      <c r="OU3" s="1">
        <v>16.440000000000001</v>
      </c>
      <c r="OV3" s="1">
        <v>16.45</v>
      </c>
      <c r="OW3" s="1">
        <v>16.46</v>
      </c>
      <c r="OX3" s="1">
        <v>16.47</v>
      </c>
      <c r="OY3" s="1">
        <v>16.53</v>
      </c>
      <c r="OZ3" s="1">
        <v>16.54</v>
      </c>
      <c r="PA3" s="1">
        <v>16.600000000000001</v>
      </c>
      <c r="PB3" s="1">
        <v>16.61</v>
      </c>
      <c r="PC3" s="1">
        <v>16.63</v>
      </c>
      <c r="PD3" s="1">
        <v>16.64</v>
      </c>
      <c r="PE3" s="1">
        <v>16.649999999999999</v>
      </c>
      <c r="PF3" s="1">
        <v>16.72</v>
      </c>
      <c r="PG3" s="1">
        <v>16.73</v>
      </c>
      <c r="PH3" s="1">
        <v>16.77</v>
      </c>
      <c r="PI3" s="1">
        <v>16.78</v>
      </c>
      <c r="PJ3" s="1">
        <v>16.79</v>
      </c>
      <c r="PK3" s="1">
        <v>16.8</v>
      </c>
      <c r="PL3" s="1">
        <v>16.850000000000001</v>
      </c>
      <c r="PM3" s="1">
        <v>16.86</v>
      </c>
      <c r="PN3" s="1">
        <v>16.89</v>
      </c>
      <c r="PO3" s="1">
        <v>16.899999999999999</v>
      </c>
      <c r="PP3" s="1">
        <v>16.91</v>
      </c>
      <c r="PQ3" s="1">
        <v>17.02</v>
      </c>
      <c r="PR3" s="1">
        <v>17.03</v>
      </c>
      <c r="PS3" s="1">
        <v>17.04</v>
      </c>
      <c r="PT3" s="1">
        <v>17.07</v>
      </c>
      <c r="PU3" s="1">
        <v>17.16</v>
      </c>
      <c r="PV3" s="1">
        <v>17.170000000000002</v>
      </c>
      <c r="PW3" s="1">
        <v>17.18</v>
      </c>
      <c r="PX3" s="1">
        <v>17.190000000000001</v>
      </c>
      <c r="PY3" s="1">
        <v>17.2</v>
      </c>
      <c r="PZ3" s="1">
        <v>17.21</v>
      </c>
      <c r="QA3" s="1">
        <v>17.22</v>
      </c>
      <c r="QB3" s="1">
        <v>17.23</v>
      </c>
      <c r="QC3" s="1">
        <v>17.239999999999998</v>
      </c>
      <c r="QD3" s="1">
        <v>17.25</v>
      </c>
      <c r="QE3" s="1">
        <v>17.29</v>
      </c>
      <c r="QF3" s="1">
        <v>17.3</v>
      </c>
      <c r="QG3" s="1">
        <v>17.43</v>
      </c>
      <c r="QH3" s="1">
        <v>17.440000000000001</v>
      </c>
      <c r="QI3" s="1">
        <v>17.45</v>
      </c>
      <c r="QJ3" s="1">
        <v>17.46</v>
      </c>
      <c r="QK3" s="1">
        <v>17.489999999999998</v>
      </c>
      <c r="QL3" s="1">
        <v>17.57</v>
      </c>
      <c r="QM3" s="1">
        <v>17.579999999999998</v>
      </c>
      <c r="QN3" s="1">
        <v>17.59</v>
      </c>
      <c r="QO3" s="1">
        <v>17.690000000000001</v>
      </c>
      <c r="QP3" s="1">
        <v>17.739999999999998</v>
      </c>
      <c r="QQ3" s="1">
        <v>17.75</v>
      </c>
      <c r="QR3" s="1">
        <v>17.79</v>
      </c>
      <c r="QS3" s="1">
        <v>17.82</v>
      </c>
      <c r="QT3" s="1">
        <v>17.829999999999998</v>
      </c>
      <c r="QU3" s="1">
        <v>17.84</v>
      </c>
      <c r="QV3" s="1">
        <v>17.87</v>
      </c>
      <c r="QW3" s="1">
        <v>17.88</v>
      </c>
      <c r="QX3" s="1">
        <v>17.89</v>
      </c>
      <c r="QY3" s="1">
        <v>17.899999999999999</v>
      </c>
      <c r="QZ3" s="1">
        <v>17.920000000000002</v>
      </c>
      <c r="RA3" s="1">
        <v>17.93</v>
      </c>
      <c r="RB3" s="1">
        <v>17.98</v>
      </c>
      <c r="RC3" s="1">
        <v>17.989999999999998</v>
      </c>
      <c r="RD3" s="1">
        <v>18.010000000000002</v>
      </c>
      <c r="RE3" s="1">
        <v>18.02</v>
      </c>
      <c r="RF3" s="1">
        <v>18.03</v>
      </c>
      <c r="RG3" s="1">
        <v>18.04</v>
      </c>
      <c r="RH3" s="1">
        <v>18.059999999999999</v>
      </c>
      <c r="RI3" s="1">
        <v>18.07</v>
      </c>
      <c r="RJ3" s="1">
        <v>18.079999999999998</v>
      </c>
      <c r="RK3" s="1">
        <v>18.09</v>
      </c>
      <c r="RL3" s="1">
        <v>18.100000000000001</v>
      </c>
      <c r="RM3" s="1">
        <v>18.14</v>
      </c>
      <c r="RN3" s="1">
        <v>18.149999999999999</v>
      </c>
      <c r="RO3" s="1">
        <v>18.21</v>
      </c>
      <c r="RP3" s="1">
        <v>18.22</v>
      </c>
      <c r="RQ3" s="1">
        <v>18.29</v>
      </c>
      <c r="RR3" s="1">
        <v>18.3</v>
      </c>
      <c r="RS3" s="1">
        <v>18.39</v>
      </c>
      <c r="RT3" s="1">
        <v>18.399999999999999</v>
      </c>
      <c r="RU3" s="1">
        <v>18.41</v>
      </c>
      <c r="RV3" s="1">
        <v>18.420000000000002</v>
      </c>
      <c r="RW3" s="1">
        <v>18.43</v>
      </c>
      <c r="RX3" s="1">
        <v>18.440000000000001</v>
      </c>
      <c r="RY3" s="1">
        <v>18.52</v>
      </c>
      <c r="RZ3" s="1">
        <v>18.600000000000001</v>
      </c>
      <c r="SA3" s="1">
        <v>18.61</v>
      </c>
      <c r="SB3" s="1">
        <v>18.66</v>
      </c>
      <c r="SC3" s="1">
        <v>18.760000000000002</v>
      </c>
      <c r="SD3" s="1">
        <v>18.77</v>
      </c>
      <c r="SE3" s="1">
        <v>18.78</v>
      </c>
      <c r="SF3" s="1">
        <v>18.89</v>
      </c>
      <c r="SG3" s="1">
        <v>18.899999999999999</v>
      </c>
      <c r="SH3" s="1">
        <v>18.96</v>
      </c>
      <c r="SI3" s="1">
        <v>18.97</v>
      </c>
      <c r="SJ3" s="1">
        <v>19.010000000000002</v>
      </c>
      <c r="SK3" s="1">
        <v>19.02</v>
      </c>
      <c r="SL3" s="1">
        <v>19.03</v>
      </c>
      <c r="SM3" s="1">
        <v>19.09</v>
      </c>
      <c r="SN3" s="1">
        <v>19.100000000000001</v>
      </c>
      <c r="SO3" s="1">
        <v>19.11</v>
      </c>
      <c r="SP3" s="1">
        <v>19.12</v>
      </c>
      <c r="SQ3" s="1">
        <v>19.16</v>
      </c>
      <c r="SR3" s="1">
        <v>19.170000000000002</v>
      </c>
      <c r="SS3" s="1">
        <v>19.190000000000001</v>
      </c>
      <c r="ST3" s="1">
        <v>19.22</v>
      </c>
      <c r="SU3" s="1">
        <v>19.23</v>
      </c>
      <c r="SV3" s="1">
        <v>19.29</v>
      </c>
      <c r="SW3" s="1">
        <v>19.3</v>
      </c>
      <c r="SX3" s="1">
        <v>19.309999999999999</v>
      </c>
      <c r="SY3" s="1">
        <v>19.43</v>
      </c>
      <c r="SZ3" s="1">
        <v>19.440000000000001</v>
      </c>
      <c r="TA3" s="1">
        <v>19.54</v>
      </c>
      <c r="TB3" s="1">
        <v>19.55</v>
      </c>
      <c r="TC3" s="1">
        <v>19.559999999999999</v>
      </c>
      <c r="TD3" s="1">
        <v>19.59</v>
      </c>
      <c r="TE3" s="1">
        <v>19.7</v>
      </c>
      <c r="TF3" s="1">
        <v>19.71</v>
      </c>
      <c r="TG3" s="1">
        <v>19.75</v>
      </c>
      <c r="TH3" s="1">
        <v>19.760000000000002</v>
      </c>
      <c r="TI3" s="1">
        <v>19.77</v>
      </c>
      <c r="TJ3" s="1">
        <v>19.78</v>
      </c>
      <c r="TK3" s="1">
        <v>19.82</v>
      </c>
      <c r="TL3" s="1">
        <v>19.91</v>
      </c>
      <c r="TM3" s="1">
        <v>19.920000000000002</v>
      </c>
      <c r="TN3" s="1">
        <v>19.93</v>
      </c>
      <c r="TO3" s="1">
        <v>19.98</v>
      </c>
      <c r="TP3" s="1">
        <v>20.05</v>
      </c>
      <c r="TQ3" s="1">
        <v>20.11</v>
      </c>
      <c r="TR3" s="1">
        <v>20.12</v>
      </c>
      <c r="TS3" s="1">
        <v>20.13</v>
      </c>
      <c r="TT3" s="1">
        <v>20.14</v>
      </c>
      <c r="TU3" s="1">
        <v>20.21</v>
      </c>
      <c r="TV3" s="1">
        <v>20.22</v>
      </c>
      <c r="TW3" s="1">
        <v>20.27</v>
      </c>
      <c r="TX3" s="1">
        <v>20.309999999999999</v>
      </c>
      <c r="TY3" s="1">
        <v>20.32</v>
      </c>
      <c r="TZ3" s="1">
        <v>20.329999999999998</v>
      </c>
      <c r="UA3" s="1">
        <v>20.45</v>
      </c>
      <c r="UB3" s="1">
        <v>20.47</v>
      </c>
      <c r="UC3" s="1">
        <v>20.5</v>
      </c>
      <c r="UD3" s="1">
        <v>20.51</v>
      </c>
      <c r="UE3" s="1">
        <v>20.55</v>
      </c>
      <c r="UF3" s="1">
        <v>20.57</v>
      </c>
      <c r="UG3" s="1">
        <v>20.58</v>
      </c>
      <c r="UH3" s="1">
        <v>20.63</v>
      </c>
      <c r="UI3" s="1">
        <v>20.64</v>
      </c>
      <c r="UJ3" s="1">
        <v>20.69</v>
      </c>
      <c r="UK3" s="1">
        <v>20.71</v>
      </c>
      <c r="UL3" s="1">
        <v>20.72</v>
      </c>
      <c r="UM3" s="1">
        <v>20.73</v>
      </c>
      <c r="UN3" s="1">
        <v>20.85</v>
      </c>
      <c r="UO3" s="1">
        <v>20.95</v>
      </c>
      <c r="UP3" s="1">
        <v>20.96</v>
      </c>
      <c r="UQ3" s="1">
        <v>20.98</v>
      </c>
      <c r="UR3" s="1">
        <v>21.06</v>
      </c>
      <c r="US3" s="1">
        <v>21.07</v>
      </c>
      <c r="UT3" s="1">
        <v>21.08</v>
      </c>
      <c r="UU3" s="1">
        <v>21.09</v>
      </c>
      <c r="UV3" s="1">
        <v>21.11</v>
      </c>
      <c r="UW3" s="1">
        <v>21.22</v>
      </c>
      <c r="UX3" s="1">
        <v>21.23</v>
      </c>
      <c r="UY3" s="1">
        <v>21.27</v>
      </c>
      <c r="UZ3" s="1">
        <v>21.28</v>
      </c>
      <c r="VA3" s="1">
        <v>21.29</v>
      </c>
      <c r="VB3" s="1">
        <v>21.32</v>
      </c>
      <c r="VC3" s="1">
        <v>21.33</v>
      </c>
      <c r="VD3" s="1">
        <v>21.41</v>
      </c>
      <c r="VE3" s="1">
        <v>21.42</v>
      </c>
      <c r="VF3" s="1">
        <v>21.44</v>
      </c>
      <c r="VG3" s="1">
        <v>21.45</v>
      </c>
      <c r="VH3" s="1">
        <v>21.5</v>
      </c>
      <c r="VI3" s="1">
        <v>21.51</v>
      </c>
      <c r="VJ3" s="1">
        <v>21.52</v>
      </c>
      <c r="VK3" s="1">
        <v>21.56</v>
      </c>
      <c r="VL3" s="1">
        <v>21.57</v>
      </c>
      <c r="VM3" s="1">
        <v>21.58</v>
      </c>
      <c r="VN3" s="1">
        <v>21.6</v>
      </c>
      <c r="VO3" s="1">
        <v>21.61</v>
      </c>
      <c r="VP3" s="1">
        <v>21.62</v>
      </c>
      <c r="VQ3" s="1">
        <v>21.66</v>
      </c>
      <c r="VR3" s="1">
        <v>21.7</v>
      </c>
      <c r="VS3" s="1">
        <v>21.71</v>
      </c>
      <c r="VT3" s="1">
        <v>21.74</v>
      </c>
      <c r="VU3" s="1">
        <v>21.75</v>
      </c>
      <c r="VV3" s="1">
        <v>21.76</v>
      </c>
      <c r="VW3" s="1">
        <v>21.77</v>
      </c>
      <c r="VX3" s="1">
        <v>21.78</v>
      </c>
      <c r="VY3" s="1">
        <v>21.79</v>
      </c>
      <c r="VZ3" s="1">
        <v>21.84</v>
      </c>
      <c r="WA3" s="1">
        <v>21.85</v>
      </c>
      <c r="WB3" s="1">
        <v>21.86</v>
      </c>
      <c r="WC3" s="1">
        <v>21.89</v>
      </c>
      <c r="WD3" s="1">
        <v>21.9</v>
      </c>
      <c r="WE3" s="1">
        <v>21.93</v>
      </c>
      <c r="WF3" s="1">
        <v>21.95</v>
      </c>
      <c r="WG3" s="1">
        <v>22.06</v>
      </c>
      <c r="WH3" s="1">
        <v>22.07</v>
      </c>
      <c r="WI3" s="1">
        <v>22.1</v>
      </c>
      <c r="WJ3" s="1">
        <v>22.12</v>
      </c>
      <c r="WK3" s="1">
        <v>22.18</v>
      </c>
      <c r="WL3" s="1">
        <v>22.23</v>
      </c>
      <c r="WM3" s="1">
        <v>22.25</v>
      </c>
      <c r="WN3" s="1">
        <v>22.26</v>
      </c>
      <c r="WO3" s="1">
        <v>22.27</v>
      </c>
      <c r="WP3" s="1">
        <v>22.29</v>
      </c>
      <c r="WQ3" s="1">
        <v>22.32</v>
      </c>
      <c r="WR3" s="1">
        <v>22.36</v>
      </c>
      <c r="WS3" s="1">
        <v>22.37</v>
      </c>
      <c r="WT3" s="1">
        <v>22.39</v>
      </c>
      <c r="WU3" s="1">
        <v>22.4</v>
      </c>
      <c r="WV3" s="1">
        <v>22.41</v>
      </c>
      <c r="WW3" s="1">
        <v>22.49</v>
      </c>
      <c r="WX3" s="1">
        <v>22.5</v>
      </c>
      <c r="WY3" s="1">
        <v>22.52</v>
      </c>
      <c r="WZ3" s="1">
        <v>22.53</v>
      </c>
      <c r="XA3" s="1">
        <v>22.63</v>
      </c>
      <c r="XB3" s="1">
        <v>22.64</v>
      </c>
      <c r="XC3" s="1">
        <v>22.7</v>
      </c>
      <c r="XD3" s="1">
        <v>22.71</v>
      </c>
      <c r="XE3" s="1">
        <v>22.72</v>
      </c>
      <c r="XF3" s="1">
        <v>22.74</v>
      </c>
      <c r="XG3" s="1">
        <v>22.75</v>
      </c>
      <c r="XH3" s="1">
        <v>22.76</v>
      </c>
      <c r="XI3" s="1">
        <v>22.77</v>
      </c>
      <c r="XJ3" s="1">
        <v>22.8</v>
      </c>
      <c r="XK3" s="1">
        <v>22.81</v>
      </c>
      <c r="XL3" s="1">
        <v>22.82</v>
      </c>
      <c r="XM3" s="1">
        <v>22.83</v>
      </c>
      <c r="XN3" s="1">
        <v>22.84</v>
      </c>
      <c r="XO3" s="1">
        <v>22.86</v>
      </c>
      <c r="XP3" s="1">
        <v>22.87</v>
      </c>
      <c r="XQ3" s="1">
        <v>22.88</v>
      </c>
      <c r="XR3" s="1">
        <v>22.89</v>
      </c>
      <c r="XS3" s="1">
        <v>22.93</v>
      </c>
      <c r="XT3" s="1">
        <v>22.97</v>
      </c>
      <c r="XU3" s="1">
        <v>22.98</v>
      </c>
      <c r="XV3" s="1">
        <v>22.99</v>
      </c>
      <c r="XW3" s="1">
        <v>23</v>
      </c>
      <c r="XX3" s="1">
        <v>23.01</v>
      </c>
      <c r="XY3" s="1">
        <v>23.02</v>
      </c>
      <c r="XZ3" s="1">
        <v>23.03</v>
      </c>
      <c r="YA3" s="1">
        <v>23.04</v>
      </c>
      <c r="YB3" s="1">
        <v>23.05</v>
      </c>
      <c r="YC3" s="1">
        <v>23.06</v>
      </c>
      <c r="YD3" s="1">
        <v>23.13</v>
      </c>
      <c r="YE3" s="1">
        <v>23.14</v>
      </c>
      <c r="YF3" s="1">
        <v>23.15</v>
      </c>
      <c r="YG3" s="1">
        <v>23.16</v>
      </c>
      <c r="YH3" s="1">
        <v>23.21</v>
      </c>
      <c r="YI3" s="1">
        <v>23.22</v>
      </c>
      <c r="YJ3" s="1">
        <v>23.23</v>
      </c>
      <c r="YK3" s="1">
        <v>23.24</v>
      </c>
      <c r="YL3" s="1">
        <v>23.25</v>
      </c>
      <c r="YM3" s="1">
        <v>23.26</v>
      </c>
      <c r="YN3" s="1">
        <v>23.27</v>
      </c>
      <c r="YO3" s="1">
        <v>23.32</v>
      </c>
      <c r="YP3" s="1">
        <v>23.33</v>
      </c>
      <c r="YQ3" s="1">
        <v>23.34</v>
      </c>
      <c r="YR3" s="1">
        <v>23.38</v>
      </c>
      <c r="YS3" s="1">
        <v>23.45</v>
      </c>
      <c r="YT3" s="1">
        <v>23.46</v>
      </c>
      <c r="YU3" s="1">
        <v>23.47</v>
      </c>
      <c r="YV3" s="1">
        <v>23.48</v>
      </c>
      <c r="YW3" s="1">
        <v>23.54</v>
      </c>
      <c r="YX3" s="1">
        <v>23.55</v>
      </c>
      <c r="YY3" s="1">
        <v>23.56</v>
      </c>
      <c r="YZ3" s="1">
        <v>23.57</v>
      </c>
      <c r="ZA3" s="1">
        <v>23.58</v>
      </c>
      <c r="ZB3" s="1">
        <v>23.59</v>
      </c>
      <c r="ZC3" s="1">
        <v>23.61</v>
      </c>
      <c r="ZD3" s="1">
        <v>23.62</v>
      </c>
      <c r="ZE3" s="1">
        <v>23.63</v>
      </c>
      <c r="ZF3" s="1">
        <v>23.64</v>
      </c>
      <c r="ZG3" s="1">
        <v>23.66</v>
      </c>
      <c r="ZH3" s="1">
        <v>23.67</v>
      </c>
      <c r="ZI3" s="1">
        <v>23.68</v>
      </c>
      <c r="ZJ3" s="1">
        <v>23.69</v>
      </c>
      <c r="ZK3" s="1">
        <v>23.7</v>
      </c>
      <c r="ZL3" s="1">
        <v>23.75</v>
      </c>
      <c r="ZM3" s="1">
        <v>23.76</v>
      </c>
      <c r="ZN3" s="1">
        <v>23.78</v>
      </c>
      <c r="ZO3" s="1">
        <v>23.79</v>
      </c>
      <c r="ZP3" s="1">
        <v>23.86</v>
      </c>
      <c r="ZQ3" s="1">
        <v>23.89</v>
      </c>
      <c r="ZR3" s="1">
        <v>23.9</v>
      </c>
      <c r="ZS3" s="1">
        <v>23.97</v>
      </c>
      <c r="ZT3" s="1">
        <v>23.98</v>
      </c>
      <c r="ZU3" s="1">
        <v>23.99</v>
      </c>
      <c r="ZV3" s="1">
        <v>24</v>
      </c>
      <c r="ZW3" s="1">
        <v>24.03</v>
      </c>
      <c r="ZX3" s="1">
        <v>24.04</v>
      </c>
      <c r="ZY3" s="1">
        <v>24.05</v>
      </c>
      <c r="ZZ3" s="1">
        <v>24.06</v>
      </c>
      <c r="AAA3" s="1">
        <v>24.09</v>
      </c>
      <c r="AAB3" s="1">
        <v>24.1</v>
      </c>
      <c r="AAC3" s="1">
        <v>24.16</v>
      </c>
      <c r="AAD3" s="1">
        <v>24.23</v>
      </c>
      <c r="AAE3" s="1">
        <v>24.24</v>
      </c>
      <c r="AAF3" s="1">
        <v>24.25</v>
      </c>
      <c r="AAG3" s="1">
        <v>24.33</v>
      </c>
      <c r="AAH3" s="1">
        <v>24.34</v>
      </c>
      <c r="AAI3" s="1">
        <v>24.41</v>
      </c>
      <c r="AAJ3" s="1">
        <v>24.44</v>
      </c>
      <c r="AAK3" s="1">
        <v>24.45</v>
      </c>
      <c r="AAL3" s="1">
        <v>24.46</v>
      </c>
      <c r="AAM3" s="1">
        <v>24.54</v>
      </c>
      <c r="AAN3" s="1">
        <v>24.55</v>
      </c>
      <c r="AAO3" s="1">
        <v>24.62</v>
      </c>
      <c r="AAP3" s="1">
        <v>24.69</v>
      </c>
      <c r="AAQ3" s="1">
        <v>24.7</v>
      </c>
      <c r="AAR3" s="1">
        <v>24.71</v>
      </c>
      <c r="AAS3" s="1">
        <v>24.81</v>
      </c>
      <c r="AAT3" s="1">
        <v>24.82</v>
      </c>
      <c r="AAU3" s="1">
        <v>24.83</v>
      </c>
      <c r="AAV3" s="1">
        <v>24.85</v>
      </c>
      <c r="AAW3" s="1">
        <v>24.86</v>
      </c>
      <c r="AAX3" s="1">
        <v>24.91</v>
      </c>
      <c r="AAY3" s="1">
        <v>24.93</v>
      </c>
      <c r="AAZ3" s="1">
        <v>24.94</v>
      </c>
      <c r="ABA3" s="1">
        <v>24.95</v>
      </c>
      <c r="ABB3" s="1">
        <v>24.98</v>
      </c>
      <c r="ABC3" s="1">
        <v>24.99</v>
      </c>
      <c r="ABD3" s="1">
        <v>25.02</v>
      </c>
      <c r="ABE3" s="1">
        <v>25.03</v>
      </c>
      <c r="ABF3" s="1">
        <v>25.07</v>
      </c>
      <c r="ABG3" s="1">
        <v>25.09</v>
      </c>
      <c r="ABH3" s="1">
        <v>25.11</v>
      </c>
      <c r="ABI3" s="1">
        <v>25.12</v>
      </c>
      <c r="ABJ3" s="1">
        <v>25.13</v>
      </c>
      <c r="ABK3" s="1">
        <v>25.15</v>
      </c>
      <c r="ABL3" s="1">
        <v>25.16</v>
      </c>
      <c r="ABM3" s="1">
        <v>25.17</v>
      </c>
      <c r="ABN3" s="1">
        <v>25.21</v>
      </c>
      <c r="ABO3" s="1">
        <v>25.22</v>
      </c>
      <c r="ABP3" s="1">
        <v>25.23</v>
      </c>
      <c r="ABQ3" s="1">
        <v>25.28</v>
      </c>
      <c r="ABR3" s="1">
        <v>25.29</v>
      </c>
      <c r="ABS3" s="1">
        <v>25.3</v>
      </c>
      <c r="ABT3" s="1">
        <v>25.36</v>
      </c>
      <c r="ABU3" s="1">
        <v>25.45</v>
      </c>
      <c r="ABV3" s="1">
        <v>25.46</v>
      </c>
      <c r="ABW3" s="1">
        <v>25.49</v>
      </c>
      <c r="ABX3" s="1">
        <v>25.5</v>
      </c>
      <c r="ABY3" s="1">
        <v>25.51</v>
      </c>
      <c r="ABZ3" s="1">
        <v>25.52</v>
      </c>
      <c r="ACA3" s="1">
        <v>25.55</v>
      </c>
      <c r="ACB3" s="1">
        <v>25.62</v>
      </c>
      <c r="ACC3" s="1">
        <v>25.63</v>
      </c>
      <c r="ACD3" s="1">
        <v>25.64</v>
      </c>
      <c r="ACE3" s="1">
        <v>25.67</v>
      </c>
      <c r="ACF3" s="1">
        <v>25.68</v>
      </c>
      <c r="ACG3" s="1">
        <v>25.69</v>
      </c>
      <c r="ACH3" s="1">
        <v>25.7</v>
      </c>
      <c r="ACI3" s="1">
        <v>25.75</v>
      </c>
      <c r="ACJ3" s="1">
        <v>25.76</v>
      </c>
      <c r="ACK3" s="1">
        <v>25.77</v>
      </c>
      <c r="ACL3" s="1">
        <v>25.79</v>
      </c>
      <c r="ACM3" s="1">
        <v>25.8</v>
      </c>
      <c r="ACN3" s="1">
        <v>25.82</v>
      </c>
      <c r="ACO3" s="1">
        <v>25.83</v>
      </c>
      <c r="ACP3" s="1">
        <v>25.88</v>
      </c>
      <c r="ACQ3" s="1">
        <v>25.89</v>
      </c>
      <c r="ACR3" s="1">
        <v>25.9</v>
      </c>
      <c r="ACS3" s="1">
        <v>25.96</v>
      </c>
      <c r="ACT3" s="1">
        <v>25.97</v>
      </c>
      <c r="ACU3" s="1">
        <v>26.04</v>
      </c>
      <c r="ACV3" s="1">
        <v>26.09</v>
      </c>
      <c r="ACW3" s="1">
        <v>26.1</v>
      </c>
      <c r="ACX3" s="1">
        <v>26.13</v>
      </c>
      <c r="ACY3" s="1">
        <v>26.18</v>
      </c>
      <c r="ACZ3" s="1">
        <v>26.2</v>
      </c>
      <c r="ADA3" s="1">
        <v>26.21</v>
      </c>
      <c r="ADB3" s="1">
        <v>26.32</v>
      </c>
      <c r="ADC3" s="1">
        <v>26.36</v>
      </c>
      <c r="ADD3" s="1">
        <v>26.37</v>
      </c>
      <c r="ADE3" s="1">
        <v>26.4</v>
      </c>
      <c r="ADF3" s="1">
        <v>26.41</v>
      </c>
      <c r="ADG3" s="1">
        <v>26.46</v>
      </c>
      <c r="ADH3" s="1">
        <v>26.47</v>
      </c>
      <c r="ADI3" s="1">
        <v>26.48</v>
      </c>
      <c r="ADJ3" s="1">
        <v>26.49</v>
      </c>
      <c r="ADK3" s="1">
        <v>26.51</v>
      </c>
      <c r="ADL3" s="1">
        <v>26.52</v>
      </c>
      <c r="ADM3" s="1">
        <v>26.6</v>
      </c>
      <c r="ADN3" s="1">
        <v>26.61</v>
      </c>
      <c r="ADO3" s="1">
        <v>26.62</v>
      </c>
      <c r="ADP3" s="1">
        <v>26.63</v>
      </c>
      <c r="ADQ3" s="1">
        <v>26.64</v>
      </c>
      <c r="ADR3" s="1">
        <v>26.65</v>
      </c>
      <c r="ADS3" s="1">
        <v>26.66</v>
      </c>
      <c r="ADT3" s="1">
        <v>26.67</v>
      </c>
      <c r="ADU3" s="1">
        <v>26.68</v>
      </c>
      <c r="ADV3" s="1">
        <v>26.75</v>
      </c>
      <c r="ADW3" s="1">
        <v>26.76</v>
      </c>
      <c r="ADX3" s="1">
        <v>26.77</v>
      </c>
      <c r="ADY3" s="1">
        <v>26.78</v>
      </c>
      <c r="ADZ3" s="1">
        <v>26.85</v>
      </c>
      <c r="AEA3" s="1">
        <v>26.9</v>
      </c>
      <c r="AEB3" s="1">
        <v>26.91</v>
      </c>
      <c r="AEC3" s="1">
        <v>26.92</v>
      </c>
      <c r="AED3" s="1">
        <v>26.93</v>
      </c>
      <c r="AEE3" s="1">
        <v>26.94</v>
      </c>
      <c r="AEF3" s="1">
        <v>26.98</v>
      </c>
      <c r="AEG3" s="1">
        <v>26.99</v>
      </c>
      <c r="AEH3" s="1">
        <v>27.07</v>
      </c>
      <c r="AEI3" s="1">
        <v>27.11</v>
      </c>
      <c r="AEJ3" s="1">
        <v>27.16</v>
      </c>
      <c r="AEK3" s="1">
        <v>27.17</v>
      </c>
      <c r="AEL3" s="1">
        <v>27.19</v>
      </c>
      <c r="AEM3" s="1">
        <v>27.29</v>
      </c>
      <c r="AEN3" s="1">
        <v>27.3</v>
      </c>
      <c r="AEO3" s="1">
        <v>27.31</v>
      </c>
      <c r="AEP3" s="1">
        <v>27.32</v>
      </c>
      <c r="AEQ3" s="1">
        <v>27.33</v>
      </c>
      <c r="AER3" s="1">
        <v>27.36</v>
      </c>
      <c r="AES3" s="1">
        <v>27.37</v>
      </c>
      <c r="AET3" s="1">
        <v>27.38</v>
      </c>
      <c r="AEU3" s="1">
        <v>27.4</v>
      </c>
      <c r="AEV3" s="1">
        <v>27.41</v>
      </c>
      <c r="AEW3" s="1">
        <v>27.45</v>
      </c>
      <c r="AEX3" s="1">
        <v>27.46</v>
      </c>
      <c r="AEY3" s="1">
        <v>27.47</v>
      </c>
      <c r="AEZ3" s="1">
        <v>27.61</v>
      </c>
      <c r="AFA3" s="1">
        <v>27.62</v>
      </c>
      <c r="AFB3" s="1">
        <v>27.69</v>
      </c>
      <c r="AFC3" s="1">
        <v>27.7</v>
      </c>
      <c r="AFD3" s="1">
        <v>27.72</v>
      </c>
      <c r="AFE3" s="1">
        <v>27.73</v>
      </c>
      <c r="AFF3" s="1">
        <v>27.75</v>
      </c>
      <c r="AFG3" s="1">
        <v>27.76</v>
      </c>
      <c r="AFH3" s="1">
        <v>27.9</v>
      </c>
      <c r="AFI3" s="1">
        <v>27.91</v>
      </c>
      <c r="AFJ3" s="1">
        <v>27.92</v>
      </c>
      <c r="AFK3" s="1">
        <v>27.93</v>
      </c>
      <c r="AFL3" s="1">
        <v>28</v>
      </c>
      <c r="AFM3" s="1">
        <v>28.01</v>
      </c>
      <c r="AFN3" s="1">
        <v>28.02</v>
      </c>
      <c r="AFO3" s="1">
        <v>28.03</v>
      </c>
      <c r="AFP3" s="1">
        <v>28.04</v>
      </c>
      <c r="AFQ3" s="1">
        <v>28.13</v>
      </c>
      <c r="AFR3" s="1">
        <v>28.14</v>
      </c>
      <c r="AFS3" s="1">
        <v>28.15</v>
      </c>
      <c r="AFT3" s="1">
        <v>28.26</v>
      </c>
      <c r="AFU3" s="1">
        <v>28.28</v>
      </c>
      <c r="AFV3" s="1">
        <v>28.29</v>
      </c>
      <c r="AFW3" s="1">
        <v>28.4</v>
      </c>
      <c r="AFX3" s="1">
        <v>28.41</v>
      </c>
      <c r="AFY3" s="1">
        <v>28.45</v>
      </c>
      <c r="AFZ3" s="1">
        <v>28.46</v>
      </c>
      <c r="AGA3" s="1">
        <v>28.47</v>
      </c>
      <c r="AGB3" s="1">
        <v>28.51</v>
      </c>
      <c r="AGC3" s="1">
        <v>28.53</v>
      </c>
      <c r="AGD3" s="1">
        <v>28.55</v>
      </c>
      <c r="AGE3" s="1">
        <v>28.56</v>
      </c>
      <c r="AGF3" s="1">
        <v>28.69</v>
      </c>
      <c r="AGG3" s="1">
        <v>28.7</v>
      </c>
      <c r="AGH3" s="1">
        <v>28.71</v>
      </c>
      <c r="AGI3" s="1">
        <v>28.84</v>
      </c>
      <c r="AGJ3" s="1">
        <v>28.85</v>
      </c>
      <c r="AGK3" s="1">
        <v>28.92</v>
      </c>
      <c r="AGL3" s="1">
        <v>28.93</v>
      </c>
      <c r="AGM3" s="1">
        <v>28.94</v>
      </c>
      <c r="AGN3" s="1">
        <v>29</v>
      </c>
      <c r="AGO3" s="1">
        <v>29.01</v>
      </c>
      <c r="AGP3" s="1">
        <v>29.03</v>
      </c>
      <c r="AGQ3" s="1">
        <v>29.04</v>
      </c>
      <c r="AGR3" s="1">
        <v>29.13</v>
      </c>
      <c r="AGS3" s="1">
        <v>29.14</v>
      </c>
      <c r="AGT3" s="1">
        <v>29.15</v>
      </c>
      <c r="AGU3" s="1">
        <v>29.18</v>
      </c>
      <c r="AGV3" s="1">
        <v>29.19</v>
      </c>
      <c r="AGW3" s="1">
        <v>29.25</v>
      </c>
      <c r="AGX3" s="1">
        <v>29.26</v>
      </c>
      <c r="AGY3" s="1">
        <v>29.27</v>
      </c>
      <c r="AGZ3" s="1">
        <v>29.32</v>
      </c>
      <c r="AHA3" s="1">
        <v>29.41</v>
      </c>
      <c r="AHB3" s="1">
        <v>29.44</v>
      </c>
      <c r="AHC3" s="1">
        <v>29.45</v>
      </c>
      <c r="AHD3" s="1">
        <v>29.48</v>
      </c>
      <c r="AHE3" s="1">
        <v>29.53</v>
      </c>
      <c r="AHF3" s="1">
        <v>29.54</v>
      </c>
      <c r="AHG3" s="1">
        <v>29.6</v>
      </c>
      <c r="AHH3" s="1">
        <v>29.62</v>
      </c>
      <c r="AHI3" s="1">
        <v>29.74</v>
      </c>
      <c r="AHJ3" s="1">
        <v>29.75</v>
      </c>
      <c r="AHK3" s="1">
        <v>29.76</v>
      </c>
      <c r="AHL3" s="1">
        <v>29.89</v>
      </c>
      <c r="AHM3" s="1">
        <v>29.9</v>
      </c>
      <c r="AHN3" s="1">
        <v>29.92</v>
      </c>
      <c r="AHO3" s="1">
        <v>29.94</v>
      </c>
      <c r="AHP3" s="1">
        <v>29.95</v>
      </c>
      <c r="AHQ3" s="1">
        <v>30.02</v>
      </c>
      <c r="AHR3" s="1">
        <v>30.03</v>
      </c>
      <c r="AHS3" s="1">
        <v>30.04</v>
      </c>
      <c r="AHT3" s="1">
        <v>30.08</v>
      </c>
      <c r="AHU3" s="1">
        <v>30.09</v>
      </c>
      <c r="AHV3" s="1">
        <v>30.16</v>
      </c>
      <c r="AHW3" s="1">
        <v>30.17</v>
      </c>
      <c r="AHX3" s="1">
        <v>30.2</v>
      </c>
      <c r="AHY3" s="1">
        <v>30.26</v>
      </c>
      <c r="AHZ3" s="1">
        <v>30.3</v>
      </c>
      <c r="AIA3" s="1">
        <v>30.37</v>
      </c>
      <c r="AIB3" s="1">
        <v>30.38</v>
      </c>
      <c r="AIC3" s="1">
        <v>30.4</v>
      </c>
      <c r="AID3" s="1">
        <v>30.46</v>
      </c>
      <c r="AIE3" s="1">
        <v>30.47</v>
      </c>
      <c r="AIF3" s="1">
        <v>30.48</v>
      </c>
      <c r="AIG3" s="1">
        <v>30.59</v>
      </c>
      <c r="AIH3" s="1">
        <v>30.6</v>
      </c>
      <c r="AII3" s="1">
        <v>30.61</v>
      </c>
      <c r="AIJ3" s="1">
        <v>30.67</v>
      </c>
      <c r="AIK3" s="1">
        <v>30.73</v>
      </c>
      <c r="AIL3" s="1">
        <v>30.74</v>
      </c>
      <c r="AIM3" s="1">
        <v>30.75</v>
      </c>
      <c r="AIN3" s="1">
        <v>30.76</v>
      </c>
      <c r="AIO3" s="1">
        <v>30.9</v>
      </c>
      <c r="AIP3" s="1">
        <v>30.91</v>
      </c>
      <c r="AIQ3" s="1">
        <v>30.94</v>
      </c>
      <c r="AIR3" s="1">
        <v>30.95</v>
      </c>
      <c r="AIS3" s="1">
        <v>30.96</v>
      </c>
      <c r="AIT3" s="1">
        <v>30.97</v>
      </c>
      <c r="AIU3" s="1">
        <v>30.98</v>
      </c>
      <c r="AIV3" s="1">
        <v>30.99</v>
      </c>
      <c r="AIW3" s="1">
        <v>31.07</v>
      </c>
      <c r="AIX3" s="1">
        <v>31.08</v>
      </c>
      <c r="AIY3" s="1">
        <v>31.14</v>
      </c>
      <c r="AIZ3" s="1">
        <v>31.15</v>
      </c>
      <c r="AJA3" s="1">
        <v>31.24</v>
      </c>
      <c r="AJB3" s="1">
        <v>31.25</v>
      </c>
      <c r="AJC3" s="1">
        <v>31.26</v>
      </c>
      <c r="AJD3" s="1">
        <v>31.29</v>
      </c>
      <c r="AJE3" s="1">
        <v>31.3</v>
      </c>
      <c r="AJF3" s="1">
        <v>31.4</v>
      </c>
      <c r="AJG3" s="1">
        <v>31.41</v>
      </c>
      <c r="AJH3" s="1">
        <v>31.42</v>
      </c>
      <c r="AJI3" s="1">
        <v>31.43</v>
      </c>
      <c r="AJJ3" s="1">
        <v>31.65</v>
      </c>
      <c r="AJK3" s="1">
        <v>31.66</v>
      </c>
      <c r="AJL3" s="1">
        <v>31.67</v>
      </c>
      <c r="AJM3" s="1">
        <v>31.73</v>
      </c>
      <c r="AJN3" s="1">
        <v>31.74</v>
      </c>
      <c r="AJO3" s="1">
        <v>31.75</v>
      </c>
      <c r="AJP3" s="1">
        <v>31.76</v>
      </c>
      <c r="AJQ3" s="1">
        <v>31.77</v>
      </c>
      <c r="AJR3" s="1">
        <v>31.78</v>
      </c>
      <c r="AJS3" s="1">
        <v>31.81</v>
      </c>
      <c r="AJT3" s="1">
        <v>31.89</v>
      </c>
      <c r="AJU3" s="1">
        <v>32</v>
      </c>
      <c r="AJV3" s="1">
        <v>32.04</v>
      </c>
      <c r="AJW3" s="1">
        <v>32.049999999999997</v>
      </c>
      <c r="AJX3" s="1">
        <v>32.229999999999997</v>
      </c>
      <c r="AJY3" s="1">
        <v>32.24</v>
      </c>
      <c r="AJZ3" s="1">
        <v>32.270000000000003</v>
      </c>
      <c r="AKA3" s="1">
        <v>32.28</v>
      </c>
      <c r="AKB3" s="1">
        <v>32.380000000000003</v>
      </c>
      <c r="AKC3" s="1">
        <v>32.39</v>
      </c>
      <c r="AKD3" s="1">
        <v>32.57</v>
      </c>
      <c r="AKE3" s="1">
        <v>32.58</v>
      </c>
      <c r="AKF3" s="1">
        <v>32.590000000000003</v>
      </c>
      <c r="AKG3" s="1">
        <v>32.700000000000003</v>
      </c>
      <c r="AKH3" s="1">
        <v>32.71</v>
      </c>
      <c r="AKI3" s="1">
        <v>32.79</v>
      </c>
      <c r="AKJ3" s="1">
        <v>32.96</v>
      </c>
      <c r="AKK3" s="1">
        <v>33.01</v>
      </c>
      <c r="AKL3" s="1">
        <v>33.11</v>
      </c>
      <c r="AKM3" s="1">
        <v>33.119999999999997</v>
      </c>
      <c r="AKN3" s="1">
        <v>33.14</v>
      </c>
      <c r="AKO3" s="1">
        <v>33.229999999999997</v>
      </c>
      <c r="AKP3" s="1">
        <v>33.24</v>
      </c>
      <c r="AKQ3" s="1">
        <v>33.25</v>
      </c>
      <c r="AKR3" s="1">
        <v>33.31</v>
      </c>
      <c r="AKS3" s="1">
        <v>33.32</v>
      </c>
      <c r="AKT3" s="1">
        <v>33.39</v>
      </c>
      <c r="AKU3" s="1">
        <v>33.76</v>
      </c>
      <c r="AKV3" s="1">
        <v>33.79</v>
      </c>
      <c r="AKW3" s="1">
        <v>33.85</v>
      </c>
      <c r="AKX3" s="1">
        <v>33.97</v>
      </c>
      <c r="AKY3" s="1">
        <v>33.979999999999997</v>
      </c>
      <c r="AKZ3" s="1">
        <v>33.99</v>
      </c>
      <c r="ALA3" s="1">
        <v>34.06</v>
      </c>
      <c r="ALB3" s="1">
        <v>34.07</v>
      </c>
      <c r="ALC3" s="1">
        <v>34.19</v>
      </c>
      <c r="ALD3" s="1">
        <v>34.21</v>
      </c>
      <c r="ALE3" s="1">
        <v>34.22</v>
      </c>
      <c r="ALF3" s="1">
        <v>34.4</v>
      </c>
      <c r="ALG3" s="1">
        <v>34.409999999999997</v>
      </c>
      <c r="ALH3" s="1">
        <v>34.42</v>
      </c>
      <c r="ALI3" s="1">
        <v>34.43</v>
      </c>
      <c r="ALJ3" s="1">
        <v>34.58</v>
      </c>
      <c r="ALK3" s="1">
        <v>34.86</v>
      </c>
      <c r="ALL3" s="1">
        <v>34.869999999999997</v>
      </c>
      <c r="ALM3" s="1">
        <v>34.93</v>
      </c>
      <c r="ALN3" s="1">
        <v>34.94</v>
      </c>
      <c r="ALO3" s="1">
        <v>34.950000000000003</v>
      </c>
      <c r="ALP3" s="1">
        <v>34.97</v>
      </c>
      <c r="ALQ3" s="1">
        <v>34.979999999999997</v>
      </c>
      <c r="ALR3" s="1">
        <v>35</v>
      </c>
      <c r="ALS3" s="1">
        <v>35.020000000000003</v>
      </c>
      <c r="ALT3" s="1">
        <v>35.130000000000003</v>
      </c>
      <c r="ALU3" s="1">
        <v>35.159999999999997</v>
      </c>
      <c r="ALV3" s="1">
        <v>35.17</v>
      </c>
      <c r="ALW3" s="1">
        <v>35.18</v>
      </c>
      <c r="ALX3" s="1">
        <v>35.19</v>
      </c>
      <c r="ALY3" s="1">
        <v>35.22</v>
      </c>
      <c r="ALZ3" s="1">
        <v>35.229999999999997</v>
      </c>
      <c r="AMA3" s="1">
        <v>35.24</v>
      </c>
      <c r="AMB3" s="1">
        <v>35.28</v>
      </c>
      <c r="AMC3" s="1">
        <v>35.29</v>
      </c>
      <c r="AMD3" s="1">
        <v>35.299999999999997</v>
      </c>
      <c r="AME3" s="1">
        <v>35.31</v>
      </c>
      <c r="AMF3" s="1">
        <v>35.4</v>
      </c>
      <c r="AMG3" s="1">
        <v>35.42</v>
      </c>
      <c r="AMH3" s="1">
        <v>35.43</v>
      </c>
      <c r="AMI3" s="1">
        <v>35.44</v>
      </c>
      <c r="AMJ3" s="1">
        <v>35.479999999999997</v>
      </c>
      <c r="AMK3" s="1">
        <v>35.630000000000003</v>
      </c>
      <c r="AML3" s="1">
        <v>35.64</v>
      </c>
      <c r="AMM3" s="1">
        <v>35.659999999999997</v>
      </c>
      <c r="AMN3" s="1">
        <v>35.67</v>
      </c>
      <c r="AMO3" s="1">
        <v>35.79</v>
      </c>
      <c r="AMP3" s="1">
        <v>35.799999999999997</v>
      </c>
      <c r="AMQ3" s="1">
        <v>35.83</v>
      </c>
      <c r="AMR3" s="1">
        <v>35.840000000000003</v>
      </c>
      <c r="AMS3" s="1">
        <v>35.85</v>
      </c>
      <c r="AMT3" s="1">
        <v>35.89</v>
      </c>
      <c r="AMU3" s="1">
        <v>35.9</v>
      </c>
      <c r="AMV3" s="1">
        <v>35.909999999999997</v>
      </c>
      <c r="AMW3" s="1">
        <v>35.96</v>
      </c>
      <c r="AMX3" s="1">
        <v>35.99</v>
      </c>
      <c r="AMY3" s="1">
        <v>36</v>
      </c>
      <c r="AMZ3" s="1">
        <v>36.03</v>
      </c>
      <c r="ANA3" s="1">
        <v>36.11</v>
      </c>
      <c r="ANB3" s="1">
        <v>36.119999999999997</v>
      </c>
      <c r="ANC3" s="1">
        <v>36.159999999999997</v>
      </c>
      <c r="AND3" s="1">
        <v>36.17</v>
      </c>
      <c r="ANE3" s="1">
        <v>36.200000000000003</v>
      </c>
      <c r="ANF3" s="1">
        <v>36.270000000000003</v>
      </c>
      <c r="ANG3" s="1">
        <v>36.28</v>
      </c>
      <c r="ANH3" s="1">
        <v>36.29</v>
      </c>
      <c r="ANI3" s="1">
        <v>36.340000000000003</v>
      </c>
      <c r="ANJ3" s="1">
        <v>36.35</v>
      </c>
      <c r="ANK3" s="1">
        <v>36.409999999999997</v>
      </c>
      <c r="ANL3" s="1">
        <v>36.54</v>
      </c>
      <c r="ANM3" s="1">
        <v>36.549999999999997</v>
      </c>
      <c r="ANN3" s="1">
        <v>36.58</v>
      </c>
      <c r="ANO3" s="1">
        <v>36.590000000000003</v>
      </c>
      <c r="ANP3" s="1">
        <v>36.6</v>
      </c>
      <c r="ANQ3" s="1">
        <v>36.619999999999997</v>
      </c>
      <c r="ANR3" s="1">
        <v>36.630000000000003</v>
      </c>
      <c r="ANS3" s="1">
        <v>36.64</v>
      </c>
      <c r="ANT3" s="1">
        <v>36.65</v>
      </c>
      <c r="ANU3" s="1">
        <v>36.659999999999997</v>
      </c>
      <c r="ANV3" s="1">
        <v>36.67</v>
      </c>
      <c r="ANW3" s="1">
        <v>36.68</v>
      </c>
      <c r="ANX3" s="1">
        <v>36.72</v>
      </c>
      <c r="ANY3" s="1">
        <v>36.729999999999997</v>
      </c>
      <c r="ANZ3" s="1">
        <v>36.74</v>
      </c>
      <c r="AOA3" s="1">
        <v>36.75</v>
      </c>
      <c r="AOB3" s="1">
        <v>36.76</v>
      </c>
      <c r="AOC3" s="1">
        <v>36.770000000000003</v>
      </c>
      <c r="AOD3" s="1">
        <v>36.78</v>
      </c>
      <c r="AOE3" s="1">
        <v>36.79</v>
      </c>
      <c r="AOF3" s="1">
        <v>36.799999999999997</v>
      </c>
      <c r="AOG3" s="1">
        <v>36.840000000000003</v>
      </c>
      <c r="AOH3" s="1">
        <v>36.869999999999997</v>
      </c>
      <c r="AOI3" s="1">
        <v>36.89</v>
      </c>
      <c r="AOJ3" s="1">
        <v>36.96</v>
      </c>
      <c r="AOK3" s="1">
        <v>36.97</v>
      </c>
      <c r="AOL3" s="1">
        <v>37</v>
      </c>
      <c r="AOM3" s="1">
        <v>37.01</v>
      </c>
      <c r="AON3" s="1">
        <v>37.020000000000003</v>
      </c>
      <c r="AOO3" s="1">
        <v>37.03</v>
      </c>
      <c r="AOP3" s="1">
        <v>37.04</v>
      </c>
      <c r="AOQ3" s="1">
        <v>37.06</v>
      </c>
      <c r="AOR3" s="1">
        <v>37.08</v>
      </c>
      <c r="AOS3" s="1">
        <v>37.090000000000003</v>
      </c>
      <c r="AOT3" s="1">
        <v>37.1</v>
      </c>
      <c r="AOU3" s="1">
        <v>37.11</v>
      </c>
      <c r="AOV3" s="1">
        <v>37.119999999999997</v>
      </c>
      <c r="AOW3" s="1">
        <v>37.130000000000003</v>
      </c>
      <c r="AOX3" s="1">
        <v>37.14</v>
      </c>
      <c r="AOY3" s="1">
        <v>37.19</v>
      </c>
      <c r="AOZ3" s="1">
        <v>37.200000000000003</v>
      </c>
      <c r="APA3" s="1">
        <v>37.21</v>
      </c>
      <c r="APB3" s="1">
        <v>37.229999999999997</v>
      </c>
      <c r="APC3" s="1">
        <v>37.24</v>
      </c>
      <c r="APD3" s="1">
        <v>37.25</v>
      </c>
      <c r="APE3" s="1">
        <v>37.29</v>
      </c>
      <c r="APF3" s="1">
        <v>37.299999999999997</v>
      </c>
      <c r="APG3" s="1">
        <v>37.31</v>
      </c>
      <c r="APH3" s="1">
        <v>37.32</v>
      </c>
      <c r="API3" s="1">
        <v>37.340000000000003</v>
      </c>
      <c r="APJ3" s="1">
        <v>37.369999999999997</v>
      </c>
      <c r="APK3" s="1">
        <v>37.380000000000003</v>
      </c>
      <c r="APL3" s="1">
        <v>37.47</v>
      </c>
      <c r="APM3" s="1">
        <v>37.53</v>
      </c>
      <c r="APN3" s="1">
        <v>37.54</v>
      </c>
      <c r="APO3" s="1">
        <v>37.58</v>
      </c>
      <c r="APP3" s="1">
        <v>37.590000000000003</v>
      </c>
      <c r="APQ3" s="1">
        <v>37.6</v>
      </c>
      <c r="APR3" s="1">
        <v>37.630000000000003</v>
      </c>
      <c r="APS3" s="1">
        <v>37.64</v>
      </c>
      <c r="APT3" s="1">
        <v>37.65</v>
      </c>
      <c r="APU3" s="1">
        <v>37.659999999999997</v>
      </c>
      <c r="APV3" s="1">
        <v>37.67</v>
      </c>
      <c r="APW3" s="1">
        <v>37.68</v>
      </c>
      <c r="APX3" s="1">
        <v>37.69</v>
      </c>
      <c r="APY3" s="1">
        <v>37.700000000000003</v>
      </c>
      <c r="APZ3" s="1">
        <v>37.71</v>
      </c>
      <c r="AQA3" s="1">
        <v>37.72</v>
      </c>
      <c r="AQB3" s="1">
        <v>37.75</v>
      </c>
      <c r="AQC3" s="1">
        <v>37.76</v>
      </c>
      <c r="AQD3" s="1">
        <v>37.770000000000003</v>
      </c>
      <c r="AQE3" s="1">
        <v>37.78</v>
      </c>
      <c r="AQF3" s="1">
        <v>37.79</v>
      </c>
      <c r="AQG3" s="1">
        <v>37.799999999999997</v>
      </c>
      <c r="AQH3" s="1">
        <v>37.81</v>
      </c>
      <c r="AQI3" s="1">
        <v>37.85</v>
      </c>
      <c r="AQJ3" s="1">
        <v>37.9</v>
      </c>
      <c r="AQK3" s="1">
        <v>37.93</v>
      </c>
      <c r="AQL3" s="1">
        <v>37.979999999999997</v>
      </c>
      <c r="AQM3" s="1">
        <v>37.99</v>
      </c>
      <c r="AQN3" s="1">
        <v>38</v>
      </c>
      <c r="AQO3" s="1">
        <v>38.020000000000003</v>
      </c>
      <c r="AQP3" s="1">
        <v>38.04</v>
      </c>
      <c r="AQQ3" s="1">
        <v>38.049999999999997</v>
      </c>
      <c r="AQR3" s="1">
        <v>38.06</v>
      </c>
      <c r="AQS3" s="1">
        <v>38.119999999999997</v>
      </c>
      <c r="AQT3" s="1">
        <v>38.14</v>
      </c>
      <c r="AQU3" s="1">
        <v>38.159999999999997</v>
      </c>
      <c r="AQV3" s="1">
        <v>38.17</v>
      </c>
      <c r="AQW3" s="1">
        <v>38.19</v>
      </c>
      <c r="AQX3" s="1">
        <v>38.200000000000003</v>
      </c>
      <c r="AQY3" s="1">
        <v>38.21</v>
      </c>
      <c r="AQZ3" s="1">
        <v>38.299999999999997</v>
      </c>
      <c r="ARA3" s="1">
        <v>38.31</v>
      </c>
      <c r="ARB3" s="1">
        <v>38.32</v>
      </c>
      <c r="ARC3" s="1">
        <v>38.33</v>
      </c>
      <c r="ARD3" s="1">
        <v>38.35</v>
      </c>
      <c r="ARE3" s="1">
        <v>38.4</v>
      </c>
      <c r="ARF3" s="1">
        <v>38.409999999999997</v>
      </c>
      <c r="ARG3" s="1">
        <v>38.42</v>
      </c>
      <c r="ARH3" s="1">
        <v>38.43</v>
      </c>
      <c r="ARI3" s="1">
        <v>38.44</v>
      </c>
      <c r="ARJ3" s="1">
        <v>38.450000000000003</v>
      </c>
      <c r="ARK3" s="1">
        <v>38.46</v>
      </c>
      <c r="ARL3" s="1">
        <v>38.47</v>
      </c>
      <c r="ARM3" s="1">
        <v>38.479999999999997</v>
      </c>
      <c r="ARN3" s="1">
        <v>38.619999999999997</v>
      </c>
      <c r="ARO3" s="1">
        <v>38.659999999999997</v>
      </c>
      <c r="ARP3" s="1">
        <v>38.68</v>
      </c>
      <c r="ARQ3" s="1">
        <v>38.71</v>
      </c>
      <c r="ARR3" s="1">
        <v>38.72</v>
      </c>
      <c r="ARS3" s="1">
        <v>38.729999999999997</v>
      </c>
      <c r="ART3" s="1">
        <v>38.74</v>
      </c>
      <c r="ARU3" s="1">
        <v>38.82</v>
      </c>
      <c r="ARV3" s="1">
        <v>38.83</v>
      </c>
      <c r="ARW3" s="1">
        <v>38.92</v>
      </c>
      <c r="ARX3" s="1">
        <v>38.94</v>
      </c>
      <c r="ARY3" s="1">
        <v>39.049999999999997</v>
      </c>
      <c r="ARZ3" s="1">
        <v>39.1</v>
      </c>
      <c r="ASA3" s="1">
        <v>39.119999999999997</v>
      </c>
      <c r="ASB3" s="1">
        <v>39.22</v>
      </c>
      <c r="ASC3" s="1">
        <v>39.270000000000003</v>
      </c>
      <c r="ASD3" s="1">
        <v>39.32</v>
      </c>
      <c r="ASE3" s="1">
        <v>39.4</v>
      </c>
      <c r="ASF3" s="1">
        <v>39.409999999999997</v>
      </c>
      <c r="ASG3" s="1">
        <v>39.44</v>
      </c>
      <c r="ASH3" s="1">
        <v>39.450000000000003</v>
      </c>
      <c r="ASI3" s="1">
        <v>39.53</v>
      </c>
      <c r="ASJ3" s="1">
        <v>39.54</v>
      </c>
      <c r="ASK3" s="1">
        <v>39.549999999999997</v>
      </c>
      <c r="ASL3" s="1">
        <v>39.56</v>
      </c>
      <c r="ASM3" s="1">
        <v>39.58</v>
      </c>
      <c r="ASN3" s="1">
        <v>39.590000000000003</v>
      </c>
      <c r="ASO3" s="1">
        <v>39.630000000000003</v>
      </c>
      <c r="ASP3" s="1">
        <v>39.67</v>
      </c>
      <c r="ASQ3" s="1">
        <v>39.68</v>
      </c>
      <c r="ASR3" s="1">
        <v>39.69</v>
      </c>
      <c r="ASS3" s="1">
        <v>39.75</v>
      </c>
      <c r="AST3" s="1">
        <v>39.76</v>
      </c>
      <c r="ASU3" s="1">
        <v>39.770000000000003</v>
      </c>
      <c r="ASV3" s="1">
        <v>39.869999999999997</v>
      </c>
      <c r="ASW3" s="1">
        <v>39.94</v>
      </c>
      <c r="ASX3" s="1">
        <v>39.950000000000003</v>
      </c>
      <c r="ASY3" s="1">
        <v>39.96</v>
      </c>
      <c r="ASZ3" s="1">
        <v>40</v>
      </c>
      <c r="ATA3" s="1">
        <v>40.01</v>
      </c>
      <c r="ATB3" s="1">
        <v>40.020000000000003</v>
      </c>
      <c r="ATC3" s="1">
        <v>40.1</v>
      </c>
      <c r="ATD3" s="1">
        <v>40.130000000000003</v>
      </c>
      <c r="ATE3" s="1">
        <v>40.17</v>
      </c>
      <c r="ATF3" s="1" t="s">
        <v>660</v>
      </c>
      <c r="ATG3" s="1" t="s">
        <v>447</v>
      </c>
      <c r="ATH3"/>
      <c r="ATI3"/>
      <c r="ATJ3"/>
      <c r="ATK3"/>
      <c r="ATL3"/>
      <c r="ATM3"/>
      <c r="ATN3"/>
      <c r="ATO3"/>
      <c r="ATP3"/>
      <c r="ATQ3"/>
      <c r="ATR3"/>
      <c r="ATS3"/>
    </row>
    <row r="4" spans="1:1215" x14ac:dyDescent="0.2">
      <c r="A4" s="1" t="s">
        <v>513</v>
      </c>
      <c r="D4" s="1">
        <v>4.4673318990902607E-2</v>
      </c>
      <c r="K4" s="1">
        <v>3.4472094708124006E-2</v>
      </c>
      <c r="S4" s="1">
        <v>3.7300514900421924E-2</v>
      </c>
      <c r="BT4" s="1">
        <v>2.7950923336968799E-2</v>
      </c>
      <c r="BW4" s="1">
        <v>3.4762253509677064E-2</v>
      </c>
      <c r="EV4" s="1">
        <v>8.9262503473234125E-2</v>
      </c>
      <c r="FH4" s="1">
        <v>0.44020909861545882</v>
      </c>
      <c r="FM4" s="1">
        <v>5.4580989213509457E-2</v>
      </c>
      <c r="GI4" s="1">
        <v>9.9278516398363312E-2</v>
      </c>
      <c r="JM4" s="1">
        <v>0.17253848694999782</v>
      </c>
      <c r="JQ4" s="1">
        <v>0.48732299740664664</v>
      </c>
      <c r="KB4" s="1">
        <v>7.3268187077491734E-2</v>
      </c>
      <c r="LK4" s="1">
        <v>5.1353829849032834E-2</v>
      </c>
      <c r="NH4" s="1">
        <v>7.8199392790101616E-2</v>
      </c>
      <c r="NJ4" s="1">
        <v>0.24274279264998563</v>
      </c>
      <c r="NP4" s="1">
        <v>6.1592945217995992E-2</v>
      </c>
      <c r="OW4" s="1">
        <v>7.6562844183307874E-2</v>
      </c>
      <c r="RP4" s="1">
        <v>8.5449831759964776E-2</v>
      </c>
      <c r="RY4" s="1">
        <v>1.1210762331838564</v>
      </c>
      <c r="TP4" s="1">
        <v>5.5630022268925446E-2</v>
      </c>
      <c r="VC4" s="1">
        <v>0.40601646764423904</v>
      </c>
      <c r="YQ4" s="1">
        <v>6.154181262319855E-2</v>
      </c>
      <c r="ABR4" s="1">
        <v>0.19054401874110616</v>
      </c>
      <c r="ACC4" s="1">
        <v>9.3093577488216742E-2</v>
      </c>
      <c r="ACG4" s="1">
        <v>4.8782668402272904E-2</v>
      </c>
      <c r="AIU4" s="1">
        <v>4.0490428277851542E-2</v>
      </c>
      <c r="AJQ4" s="1">
        <v>0.13437435406732648</v>
      </c>
      <c r="ALL4" s="1">
        <v>3.3910960316213462E-2</v>
      </c>
      <c r="ALO4" s="1">
        <v>5.5834484742942829E-2</v>
      </c>
      <c r="AND4" s="1">
        <v>6.1848981670431243E-2</v>
      </c>
      <c r="ANR4" s="1">
        <v>0.36649569127529852</v>
      </c>
      <c r="APF4" s="1">
        <v>7.4167319464892661E-2</v>
      </c>
      <c r="APX4" s="1">
        <v>-6.1279664705249674E-3</v>
      </c>
      <c r="AQM4" s="1">
        <v>0.44230258112715554</v>
      </c>
      <c r="ARI4" s="1">
        <v>0.27567024840212379</v>
      </c>
      <c r="ATG4" s="1">
        <v>5.647173404256713</v>
      </c>
      <c r="ATH4"/>
      <c r="ATI4"/>
      <c r="ATJ4"/>
      <c r="ATK4"/>
      <c r="ATL4"/>
      <c r="ATM4"/>
      <c r="ATN4"/>
      <c r="ATO4"/>
      <c r="ATP4"/>
      <c r="ATQ4"/>
      <c r="ATR4"/>
      <c r="ATS4"/>
    </row>
    <row r="5" spans="1:1215" x14ac:dyDescent="0.2">
      <c r="A5" s="1" t="s">
        <v>514</v>
      </c>
      <c r="D5" s="1">
        <v>0.23714074587087031</v>
      </c>
      <c r="G5" s="1">
        <v>1.4045284362598007E-2</v>
      </c>
      <c r="I5" s="1">
        <v>1.8462553378543991E-2</v>
      </c>
      <c r="T5" s="1">
        <v>1.2415263846100979E-2</v>
      </c>
      <c r="AK5" s="1">
        <v>2.2630127822506285E-2</v>
      </c>
      <c r="AQ5" s="1">
        <v>1.92894777317958E-2</v>
      </c>
      <c r="AY5" s="1">
        <v>0.34357141166372468</v>
      </c>
      <c r="BA5" s="1">
        <v>0.45697420302758834</v>
      </c>
      <c r="BL5" s="1">
        <v>8.2297963665131105E-2</v>
      </c>
      <c r="BO5" s="1">
        <v>0.11867464068803067</v>
      </c>
      <c r="CE5" s="1">
        <v>2.2255204600493888E-2</v>
      </c>
      <c r="CJ5" s="1">
        <v>7.1944438549843351E-2</v>
      </c>
      <c r="CM5" s="1">
        <v>8.2858681796062709E-3</v>
      </c>
      <c r="CN5" s="1">
        <v>1.7837808463202279E-2</v>
      </c>
      <c r="CP5" s="1">
        <v>1.1519044234892839E-2</v>
      </c>
      <c r="CU5" s="1">
        <v>1.5433096341908904E-2</v>
      </c>
      <c r="CZ5" s="1">
        <v>3.7566702313021207E-2</v>
      </c>
      <c r="DC5" s="1">
        <v>5.0374968861400408E-2</v>
      </c>
      <c r="DF5" s="1">
        <v>7.1843377080076209E-2</v>
      </c>
      <c r="DM5" s="1">
        <v>3.4628250035255381E-2</v>
      </c>
      <c r="DP5" s="1">
        <v>3.6882196240644587E-2</v>
      </c>
      <c r="DS5" s="1">
        <v>5.7713825389926754E-2</v>
      </c>
      <c r="DY5" s="1">
        <v>6.4481469214210954E-2</v>
      </c>
      <c r="EC5" s="1">
        <v>4.5128642678514998E-2</v>
      </c>
      <c r="EK5" s="1">
        <v>0.1116217930625532</v>
      </c>
      <c r="ET5" s="1">
        <v>1.5104294580284303</v>
      </c>
      <c r="FF5" s="1">
        <v>0.36618888385004489</v>
      </c>
      <c r="FH5" s="1">
        <v>0.97247377411553548</v>
      </c>
      <c r="FM5" s="1">
        <v>0.42155652943603883</v>
      </c>
      <c r="FO5" s="1">
        <v>0.19930998427381044</v>
      </c>
      <c r="FV5" s="1">
        <v>0.35704724889632522</v>
      </c>
      <c r="GA5" s="1">
        <v>0.70187293862808497</v>
      </c>
      <c r="GC5" s="1">
        <v>0.53857355015097907</v>
      </c>
      <c r="GE5" s="1">
        <v>0.39887165468735269</v>
      </c>
      <c r="GL5" s="1">
        <v>0.28080468228056882</v>
      </c>
      <c r="GU5" s="1">
        <v>0.19111184394727523</v>
      </c>
      <c r="GW5" s="1">
        <v>0.21133641217285071</v>
      </c>
      <c r="HA5" s="1">
        <v>0.25155478100792122</v>
      </c>
      <c r="HD5" s="1">
        <v>0.71548106680769308</v>
      </c>
      <c r="HN5" s="1">
        <v>0.34254081066560321</v>
      </c>
      <c r="HP5" s="1">
        <v>0.36818656754726004</v>
      </c>
      <c r="HR5" s="1">
        <v>0.28741893301447274</v>
      </c>
      <c r="HU5" s="1">
        <v>0.38203554830303438</v>
      </c>
      <c r="HW5" s="1">
        <v>0.40768281651624466</v>
      </c>
      <c r="IE5" s="1">
        <v>0.8698069029991754</v>
      </c>
      <c r="II5" s="1">
        <v>0.36226440779268804</v>
      </c>
      <c r="IN5" s="1">
        <v>0.8295986332487848</v>
      </c>
      <c r="IQ5" s="1">
        <v>1.4586346426086232</v>
      </c>
      <c r="IW5" s="1">
        <v>1.1256288085892725</v>
      </c>
      <c r="JB5" s="1">
        <v>0.61501177064223722</v>
      </c>
      <c r="JL5" s="1">
        <v>0.992172737950758</v>
      </c>
      <c r="JM5" s="1">
        <v>0.97743774966520702</v>
      </c>
      <c r="JN5" s="1">
        <v>0.43077298236395228</v>
      </c>
      <c r="JQ5" s="1">
        <v>2.9493184267696129</v>
      </c>
      <c r="JT5" s="1">
        <v>0.42094439778310133</v>
      </c>
      <c r="JX5" s="1">
        <v>0.89887430039329608</v>
      </c>
      <c r="JZ5" s="1">
        <v>0.46075787100778126</v>
      </c>
      <c r="KC5" s="1">
        <v>0.49858904221806583</v>
      </c>
      <c r="KH5" s="1">
        <v>0.99303164038473002</v>
      </c>
      <c r="KK5" s="1">
        <v>0.43342690882103474</v>
      </c>
      <c r="KL5" s="1">
        <v>0.39560877461097305</v>
      </c>
      <c r="KQ5" s="1">
        <v>0.66920355790584907</v>
      </c>
      <c r="KV5" s="1">
        <v>0.26389483139119757</v>
      </c>
      <c r="LC5" s="1">
        <v>0.25314516791377301</v>
      </c>
      <c r="LE5" s="1">
        <v>0.26402587937393679</v>
      </c>
      <c r="LF5" s="1">
        <v>0.18689496054580676</v>
      </c>
      <c r="LI5" s="1">
        <v>0.16261438804394066</v>
      </c>
      <c r="LK5" s="1">
        <v>0.98725387635418727</v>
      </c>
      <c r="LQ5" s="1">
        <v>8.1634785729630566E-2</v>
      </c>
      <c r="LT5" s="1">
        <v>0.26081520379682482</v>
      </c>
      <c r="MD5" s="1">
        <v>0.37171552672461416</v>
      </c>
      <c r="MH5" s="1">
        <v>0.23509260912403832</v>
      </c>
      <c r="MJ5" s="1">
        <v>0.24913200353095599</v>
      </c>
      <c r="MM5" s="1">
        <v>0.33184990549904259</v>
      </c>
      <c r="MU5" s="1">
        <v>0.84743644171198707</v>
      </c>
      <c r="NE5" s="1">
        <v>0.56513593668211304</v>
      </c>
      <c r="NJ5" s="1">
        <v>1.4130897057723937</v>
      </c>
      <c r="NM5" s="1">
        <v>0.30100182054467844</v>
      </c>
      <c r="NS5" s="1">
        <v>0.17104780173202874</v>
      </c>
      <c r="NV5" s="1">
        <v>0.11750830234197605</v>
      </c>
      <c r="OH5" s="1">
        <v>0.17998077405921173</v>
      </c>
      <c r="OM5" s="1">
        <v>0.10410123775735536</v>
      </c>
      <c r="OT5" s="1">
        <v>0.31753289219788688</v>
      </c>
      <c r="OZ5" s="1">
        <v>0.14059147651567461</v>
      </c>
      <c r="PF5" s="1">
        <v>0.31889844381712051</v>
      </c>
      <c r="PO5" s="1">
        <v>0.28151014925037859</v>
      </c>
      <c r="PS5" s="1">
        <v>0.16447151790668305</v>
      </c>
      <c r="PW5" s="1">
        <v>0.34171544001768678</v>
      </c>
      <c r="QF5" s="1">
        <v>0.12840692378727822</v>
      </c>
      <c r="QH5" s="1">
        <v>0.50834035114537435</v>
      </c>
      <c r="QN5" s="1">
        <v>0.15281540861202497</v>
      </c>
      <c r="QO5" s="1">
        <v>0.51208007751376494</v>
      </c>
      <c r="QT5" s="1">
        <v>0.256330489844731</v>
      </c>
      <c r="QZ5" s="1">
        <v>0.27728561031898508</v>
      </c>
      <c r="RG5" s="1">
        <v>0.43556664355968228</v>
      </c>
      <c r="RM5" s="1">
        <v>0.38735590148285187</v>
      </c>
      <c r="RO5" s="1">
        <v>0.41581445825442714</v>
      </c>
      <c r="RQ5" s="1">
        <v>0.19078276915724945</v>
      </c>
      <c r="RS5" s="1">
        <v>0.6245129895089313</v>
      </c>
      <c r="RY5" s="1">
        <v>0.96525096525096521</v>
      </c>
      <c r="RZ5" s="1">
        <v>0.54724188408577124</v>
      </c>
      <c r="SC5" s="1">
        <v>3.0967939761375649</v>
      </c>
      <c r="SF5" s="1">
        <v>4.7956027482908139</v>
      </c>
      <c r="SH5" s="1">
        <v>0.92285030427565296</v>
      </c>
      <c r="SO5" s="1">
        <v>5.3465701776526418</v>
      </c>
      <c r="SU5" s="1">
        <v>0.30111028330167944</v>
      </c>
      <c r="SW5" s="1">
        <v>0.4122025312121656</v>
      </c>
      <c r="SZ5" s="1">
        <v>0.4194656657924849</v>
      </c>
      <c r="TB5" s="1">
        <v>0.79477005409742763</v>
      </c>
      <c r="TI5" s="1">
        <v>0.82527840019332788</v>
      </c>
      <c r="TO5" s="1">
        <v>0.57592848242679306</v>
      </c>
      <c r="TP5" s="1">
        <v>1.2630616727811634</v>
      </c>
      <c r="TS5" s="1">
        <v>0.42727430631604335</v>
      </c>
      <c r="TX5" s="1">
        <v>1.3275817162614725</v>
      </c>
      <c r="UC5" s="1">
        <v>0.51762756828901568</v>
      </c>
      <c r="UF5" s="1">
        <v>0.17376773241667542</v>
      </c>
      <c r="UH5" s="1">
        <v>0.42817948091982067</v>
      </c>
      <c r="UL5" s="1">
        <v>0.44060197655802796</v>
      </c>
      <c r="UN5" s="1">
        <v>1.3834033686710479</v>
      </c>
      <c r="UP5" s="1">
        <v>1.9985878830973876</v>
      </c>
      <c r="US5" s="1">
        <v>1.016927232953686</v>
      </c>
      <c r="UW5" s="1">
        <v>0.50726472094171593</v>
      </c>
      <c r="VC5" s="1">
        <v>0.43920292140192679</v>
      </c>
      <c r="VD5" s="1">
        <v>0.97409667583667792</v>
      </c>
      <c r="VJ5" s="1">
        <v>0.21571598264752367</v>
      </c>
      <c r="VN5" s="1">
        <v>0.81400751094967738</v>
      </c>
      <c r="VV5" s="1">
        <v>0.7288324239937447</v>
      </c>
      <c r="WA5" s="1">
        <v>0.30571990103814101</v>
      </c>
      <c r="WC5" s="1">
        <v>0.40561030072024168</v>
      </c>
      <c r="WH5" s="1">
        <v>1.0745669748483047</v>
      </c>
      <c r="WK5" s="1">
        <v>0.46969615418229221</v>
      </c>
      <c r="WN5" s="1">
        <v>0.34243529994873945</v>
      </c>
      <c r="WQ5" s="1">
        <v>0.24469358999785537</v>
      </c>
      <c r="WT5" s="1">
        <v>0.48518240137126395</v>
      </c>
      <c r="WW5" s="1">
        <v>0.68205747514189952</v>
      </c>
      <c r="XA5" s="1">
        <v>0.84412019891963552</v>
      </c>
      <c r="XF5" s="1">
        <v>0.57778167152782134</v>
      </c>
      <c r="XQ5" s="1">
        <v>0.62361603541883726</v>
      </c>
      <c r="XU5" s="1">
        <v>0.24676789961729087</v>
      </c>
      <c r="XX5" s="1">
        <v>0.35677869799140804</v>
      </c>
      <c r="YF5" s="1">
        <v>0.51302095909106715</v>
      </c>
      <c r="YM5" s="1">
        <v>0.31745875220420311</v>
      </c>
      <c r="YP5" s="1">
        <v>0.51870109392817454</v>
      </c>
      <c r="YU5" s="1">
        <v>0.47884228075689045</v>
      </c>
      <c r="YZ5" s="1">
        <v>0.19735920835312867</v>
      </c>
      <c r="ZG5" s="1">
        <v>0.5463443791365129</v>
      </c>
      <c r="ZO5" s="1">
        <v>0.21035599585706088</v>
      </c>
      <c r="ZQ5" s="1">
        <v>0.39008533801923212</v>
      </c>
      <c r="ZY5" s="1">
        <v>0.64853858484067339</v>
      </c>
      <c r="AAC5" s="1">
        <v>0.19841630708951472</v>
      </c>
      <c r="AAE5" s="1">
        <v>0.57778809821807198</v>
      </c>
      <c r="AAG5" s="1">
        <v>0.17643081161064253</v>
      </c>
      <c r="AAK5" s="1">
        <v>0.65413097770011575</v>
      </c>
      <c r="AAM5" s="1">
        <v>0.2532229520526979</v>
      </c>
      <c r="AAO5" s="1">
        <v>0.20715996748388299</v>
      </c>
      <c r="AAQ5" s="1">
        <v>0.2356543301011409</v>
      </c>
      <c r="AAS5" s="1">
        <v>0.43865591825172806</v>
      </c>
      <c r="AAX5" s="1">
        <v>0.11967545291749536</v>
      </c>
      <c r="ABC5" s="1">
        <v>0.25197839170530573</v>
      </c>
      <c r="ABF5" s="1">
        <v>0.16247701224310834</v>
      </c>
      <c r="ABL5" s="1">
        <v>0.31380784128261846</v>
      </c>
      <c r="ABV5" s="1">
        <v>0.67646396643953455</v>
      </c>
      <c r="ACA5" s="1">
        <v>0.46436667651477809</v>
      </c>
      <c r="ACB5" s="1">
        <v>0.29245158233996654</v>
      </c>
      <c r="ACE5" s="1">
        <v>0.45770988250387368</v>
      </c>
      <c r="ACN5" s="1">
        <v>0.6076320516633914</v>
      </c>
      <c r="ACS5" s="1">
        <v>0.22188855732837123</v>
      </c>
      <c r="ACX5" s="1">
        <v>0.40181524831731902</v>
      </c>
      <c r="ACY5" s="1">
        <v>0.40382348308622062</v>
      </c>
      <c r="ADE5" s="1">
        <v>0.42616361887018189</v>
      </c>
      <c r="ADH5" s="1">
        <v>0.33115001774384606</v>
      </c>
      <c r="ADT5" s="1">
        <v>0.7764194946243741</v>
      </c>
      <c r="ADW5" s="1">
        <v>0.4342388611046914</v>
      </c>
      <c r="AED5" s="1">
        <v>0.63631256230441735</v>
      </c>
      <c r="AEF5" s="1">
        <v>0.34151302046167942</v>
      </c>
      <c r="AEH5" s="1">
        <v>0.45442142278783676</v>
      </c>
      <c r="AEK5" s="1">
        <v>0.5584897926150526</v>
      </c>
      <c r="AEP5" s="1">
        <v>0.39133835899840497</v>
      </c>
      <c r="AEU5" s="1">
        <v>0.38334051953878351</v>
      </c>
      <c r="AEW5" s="1">
        <v>0.40886063815718687</v>
      </c>
      <c r="AEZ5" s="1">
        <v>0.56782784417234766</v>
      </c>
      <c r="AFB5" s="1">
        <v>0.45137445125469422</v>
      </c>
      <c r="AFF5" s="1">
        <v>0.2806135200259457</v>
      </c>
      <c r="AFI5" s="1">
        <v>0.75899597462654433</v>
      </c>
      <c r="AFM5" s="1">
        <v>0.6938336717343857</v>
      </c>
      <c r="AFS5" s="1">
        <v>0.43098654622459226</v>
      </c>
      <c r="AFT5" s="1">
        <v>0.37822028360615817</v>
      </c>
      <c r="AFW5" s="1">
        <v>0.28498351402591543</v>
      </c>
      <c r="AFZ5" s="1">
        <v>0.16362004500913283</v>
      </c>
      <c r="AGD5" s="1">
        <v>0.41136333258676455</v>
      </c>
      <c r="AGG5" s="1">
        <v>0.52336743603397007</v>
      </c>
      <c r="AGJ5" s="1">
        <v>0.17621107530244304</v>
      </c>
      <c r="AGM5" s="1">
        <v>0.33751444678442061</v>
      </c>
      <c r="AGN5" s="1">
        <v>0.34371333558381134</v>
      </c>
      <c r="AGS5" s="1">
        <v>0.26309297819222061</v>
      </c>
      <c r="AGX5" s="1">
        <v>0.15541102874525023</v>
      </c>
      <c r="AGZ5" s="1">
        <v>0.26399124586955264</v>
      </c>
      <c r="AHC5" s="1">
        <v>0.24129442171437823</v>
      </c>
      <c r="AHE5" s="1">
        <v>0.18896405819007192</v>
      </c>
      <c r="AHG5" s="1">
        <v>0.28805295778804463</v>
      </c>
      <c r="AHJ5" s="1">
        <v>0.1918972561188855</v>
      </c>
      <c r="AHM5" s="1">
        <v>0.17055589862285891</v>
      </c>
      <c r="AHO5" s="1">
        <v>0.13174727726151558</v>
      </c>
      <c r="AHQ5" s="1">
        <v>0.22446115437344549</v>
      </c>
      <c r="AHW5" s="1">
        <v>0.18439324071321209</v>
      </c>
      <c r="AIE5" s="1">
        <v>0.16082857325609048</v>
      </c>
      <c r="AIH5" s="1">
        <v>0.12923761940711673</v>
      </c>
      <c r="AIK5" s="1">
        <v>0.12285732844752767</v>
      </c>
      <c r="AIO5" s="1">
        <v>0.31748241089908219</v>
      </c>
      <c r="AIY5" s="1">
        <v>5.8815473095655248E-2</v>
      </c>
      <c r="AJB5" s="1">
        <v>4.6161136372226741E-2</v>
      </c>
      <c r="AJD5" s="1">
        <v>3.9844081219786179E-2</v>
      </c>
      <c r="AJG5" s="1">
        <v>0.20550174015325251</v>
      </c>
      <c r="AJO5" s="1">
        <v>0.19815404162890868</v>
      </c>
      <c r="AJT5" s="1">
        <v>3.4294372883283977E-2</v>
      </c>
      <c r="AKC5" s="1">
        <v>4.8577586031098935E-2</v>
      </c>
      <c r="AKL5" s="1">
        <v>4.183463199705275E-2</v>
      </c>
      <c r="AKS5" s="1">
        <v>2.5323603142670268E-2</v>
      </c>
      <c r="ALK5" s="1">
        <v>1.0140413241654427E-2</v>
      </c>
      <c r="ALN5" s="1">
        <v>3.845015329129161E-2</v>
      </c>
      <c r="AMM5" s="1">
        <v>1.1153429120298543E-2</v>
      </c>
      <c r="AND5" s="1">
        <v>1.0648022899305181E-2</v>
      </c>
      <c r="ANP5" s="1">
        <v>2.0875909751339461E-2</v>
      </c>
      <c r="ANU5" s="1">
        <v>1.2526424400547844E-2</v>
      </c>
      <c r="ANZ5" s="1">
        <v>2.2853621272698504E-2</v>
      </c>
      <c r="AOO5" s="1">
        <v>8.4747704991961544E-3</v>
      </c>
      <c r="APC5" s="1">
        <v>1.7266129647359529E-2</v>
      </c>
      <c r="APF5" s="1">
        <v>1.8623940989104335E-2</v>
      </c>
      <c r="APK5" s="1">
        <v>1.6187392033030375E-2</v>
      </c>
      <c r="APW5" s="1">
        <v>2.7741987870914669E-2</v>
      </c>
      <c r="AQC5" s="1">
        <v>1.0383539877447804E-2</v>
      </c>
      <c r="AQN5" s="1">
        <v>0.21309503711733233</v>
      </c>
      <c r="ARL5" s="1">
        <v>6.3494145971975849E-2</v>
      </c>
      <c r="ARU5" s="1">
        <v>2.5761522053733877E-2</v>
      </c>
      <c r="ASS5" s="1">
        <v>2.7901708779387999E-2</v>
      </c>
      <c r="ATG5" s="1">
        <v>103.55766949653818</v>
      </c>
      <c r="ATH5"/>
      <c r="ATI5"/>
      <c r="ATJ5"/>
      <c r="ATK5"/>
      <c r="ATL5"/>
      <c r="ATM5"/>
      <c r="ATN5"/>
      <c r="ATO5"/>
      <c r="ATP5"/>
      <c r="ATQ5"/>
      <c r="ATR5"/>
      <c r="ATS5"/>
    </row>
    <row r="6" spans="1:1215" x14ac:dyDescent="0.2">
      <c r="A6" s="1" t="s">
        <v>521</v>
      </c>
      <c r="E6" s="1">
        <v>5.1829154631504691E-2</v>
      </c>
      <c r="R6" s="1">
        <v>6.9055287373855648E-2</v>
      </c>
      <c r="AB6" s="1">
        <v>3.9385612397334797E-2</v>
      </c>
      <c r="BW6" s="1">
        <v>7.0325442546523176E-2</v>
      </c>
      <c r="EI6" s="1">
        <v>8.6428103618580401E-2</v>
      </c>
      <c r="EV6" s="1">
        <v>0.18592609097784504</v>
      </c>
      <c r="FH6" s="1">
        <v>0.20207638729594476</v>
      </c>
      <c r="FM6" s="1">
        <v>0.13431291821160618</v>
      </c>
      <c r="GI6" s="1">
        <v>0.11454370082830183</v>
      </c>
      <c r="JM6" s="1">
        <v>0.44189830605825642</v>
      </c>
      <c r="JQ6" s="1">
        <v>0.60612367962677105</v>
      </c>
      <c r="KA6" s="1">
        <v>0.11144487165018585</v>
      </c>
      <c r="LK6" s="1">
        <v>9.918390167872905E-2</v>
      </c>
      <c r="NJ6" s="1">
        <v>0.32937600423952795</v>
      </c>
      <c r="NN6" s="1">
        <v>7.9881356234968781E-2</v>
      </c>
      <c r="RJ6" s="1">
        <v>6.4447949710160587E-2</v>
      </c>
      <c r="RY6" s="1">
        <v>1.3477088948787062</v>
      </c>
      <c r="SB6" s="1">
        <v>7.615683485356832E-2</v>
      </c>
      <c r="TC6" s="1">
        <v>0.25867998663147457</v>
      </c>
      <c r="TG6" s="1">
        <v>8.4720495151710873E-2</v>
      </c>
      <c r="TP6" s="1">
        <v>5.8149590325739631E-2</v>
      </c>
      <c r="UT6" s="1">
        <v>0.10589929081939577</v>
      </c>
      <c r="WG6" s="1">
        <v>8.4433148958730789E-2</v>
      </c>
      <c r="WR6" s="1">
        <v>6.4725025106596182E-2</v>
      </c>
      <c r="YQ6" s="1">
        <v>6.7786076642249699E-2</v>
      </c>
      <c r="ABL6" s="1">
        <v>0.13334215085545364</v>
      </c>
      <c r="ACF6" s="1">
        <v>9.5096419791857248E-2</v>
      </c>
      <c r="AIR6" s="1">
        <v>0.22612026297900914</v>
      </c>
      <c r="AJG6" s="1">
        <v>8.1212191745841641E-2</v>
      </c>
      <c r="AJK6" s="1">
        <v>0.5786442224995777</v>
      </c>
      <c r="AJM6" s="1">
        <v>0.71929339579319995</v>
      </c>
      <c r="ALN6" s="1">
        <v>9.3079861042724407E-2</v>
      </c>
      <c r="AMN6" s="1">
        <v>6.5710903519733688E-2</v>
      </c>
      <c r="AND6" s="1">
        <v>6.6525306852631444E-2</v>
      </c>
      <c r="ANL6" s="1">
        <v>-8.1410819506601284E-3</v>
      </c>
      <c r="ANO6" s="1">
        <v>6.7837017432007665E-2</v>
      </c>
      <c r="ANU6" s="1">
        <v>6.3831465807226304E-2</v>
      </c>
      <c r="APF6" s="1">
        <v>6.2604813950956975E-2</v>
      </c>
      <c r="APK6" s="1">
        <v>7.3079550737169208E-2</v>
      </c>
      <c r="APZ6" s="1">
        <v>0.20068138882045206</v>
      </c>
      <c r="AQM6" s="1">
        <v>0.52706215726080397</v>
      </c>
      <c r="AQQ6" s="1">
        <v>0.25095316014144181</v>
      </c>
      <c r="ARK6" s="1">
        <v>0.15089807061098864</v>
      </c>
      <c r="ARU6" s="1">
        <v>0.12090008431044245</v>
      </c>
      <c r="AST6" s="1">
        <v>0.12528057903666376</v>
      </c>
      <c r="ATG6" s="1">
        <v>8.5285100316857907</v>
      </c>
      <c r="ATH6"/>
      <c r="ATI6"/>
      <c r="ATJ6"/>
      <c r="ATK6"/>
      <c r="ATL6"/>
      <c r="ATM6"/>
      <c r="ATN6"/>
      <c r="ATO6"/>
      <c r="ATP6"/>
      <c r="ATQ6"/>
      <c r="ATR6"/>
      <c r="ATS6"/>
    </row>
    <row r="7" spans="1:1215" x14ac:dyDescent="0.2">
      <c r="A7" s="1" t="s">
        <v>522</v>
      </c>
      <c r="D7" s="1">
        <v>2.3619863631505797E-2</v>
      </c>
      <c r="FH7" s="1">
        <v>0.46921841203243742</v>
      </c>
      <c r="JQ7" s="1">
        <v>1.1930375048786692</v>
      </c>
      <c r="KB7" s="1">
        <v>0.12477425848873323</v>
      </c>
      <c r="NJ7" s="1">
        <v>0.55561399566051317</v>
      </c>
      <c r="OW7" s="1">
        <v>0.17656843072012973</v>
      </c>
      <c r="RY7" s="1">
        <v>2.1097046413502105</v>
      </c>
      <c r="VC7" s="1">
        <v>0.27418027630612857</v>
      </c>
      <c r="AJO7" s="1">
        <v>1.0977920559591678</v>
      </c>
      <c r="AJW7" s="1">
        <v>0.1065455066410138</v>
      </c>
      <c r="ALD7" s="1">
        <v>2.4338868932033182</v>
      </c>
      <c r="ALN7" s="1">
        <v>0.19762354160290616</v>
      </c>
      <c r="AND7" s="1">
        <v>0.12837618550258229</v>
      </c>
      <c r="ANL7" s="1">
        <v>3.0304807821521094E-2</v>
      </c>
      <c r="ANQ7" s="1">
        <v>0.22477756417244421</v>
      </c>
      <c r="AOW7" s="1">
        <v>0.37399060432632319</v>
      </c>
      <c r="AOY7" s="1">
        <v>7.1306107216287967E-2</v>
      </c>
      <c r="APF7" s="1">
        <v>0.53277916602473885</v>
      </c>
      <c r="APP7" s="1">
        <v>0.27234526740873416</v>
      </c>
      <c r="APV7" s="1">
        <v>1.2501459850745931</v>
      </c>
      <c r="AQM7" s="1">
        <v>1.6102295045595698</v>
      </c>
      <c r="ARK7" s="1">
        <v>1.0280108380171318</v>
      </c>
      <c r="ASK7" s="1">
        <v>0.24601468074455715</v>
      </c>
      <c r="ATG7" s="1">
        <v>14.530846091343214</v>
      </c>
      <c r="ATH7"/>
      <c r="ATI7"/>
      <c r="ATJ7"/>
      <c r="ATK7"/>
      <c r="ATL7"/>
      <c r="ATM7"/>
      <c r="ATN7"/>
      <c r="ATO7"/>
      <c r="ATP7"/>
      <c r="ATQ7"/>
      <c r="ATR7"/>
      <c r="ATS7"/>
    </row>
    <row r="8" spans="1:1215" x14ac:dyDescent="0.2">
      <c r="A8" s="1" t="s">
        <v>518</v>
      </c>
      <c r="E8" s="1">
        <v>0.15163652671079061</v>
      </c>
      <c r="Y8" s="1">
        <v>0.65642138925640225</v>
      </c>
      <c r="AD8" s="1">
        <v>0.13877311161452083</v>
      </c>
      <c r="AK8" s="1">
        <v>9.7426436803913052E-2</v>
      </c>
      <c r="AR8" s="1">
        <v>9.276070465846202E-2</v>
      </c>
      <c r="BD8" s="1">
        <v>3.3938393497371835E-2</v>
      </c>
      <c r="BQ8" s="1">
        <v>9.4428357664889204E-2</v>
      </c>
      <c r="BV8" s="1">
        <v>0.16269077878478599</v>
      </c>
      <c r="BY8" s="1">
        <v>0.12810147787845558</v>
      </c>
      <c r="CJ8" s="1">
        <v>0.11646231773895827</v>
      </c>
      <c r="DA8" s="1">
        <v>6.2609057322860526E-2</v>
      </c>
      <c r="DD8" s="1">
        <v>7.6114409794297497E-2</v>
      </c>
      <c r="DF8" s="1">
        <v>0.2177329166536944</v>
      </c>
      <c r="DQ8" s="1">
        <v>8.2573878050459265E-2</v>
      </c>
      <c r="DT8" s="1">
        <v>0.10249694172420144</v>
      </c>
      <c r="EL8" s="1">
        <v>0.2953947732688264</v>
      </c>
      <c r="EN8" s="1">
        <v>0.11605124274210361</v>
      </c>
      <c r="EU8" s="1">
        <v>0.11642334448869213</v>
      </c>
      <c r="EV8" s="1">
        <v>0.23662129466238516</v>
      </c>
      <c r="FE8" s="1">
        <v>0.14434702101741337</v>
      </c>
      <c r="FF8" s="1">
        <v>0.31392740437702255</v>
      </c>
      <c r="FH8" s="1">
        <v>1.0867207924114488</v>
      </c>
      <c r="FL8" s="1">
        <v>0.5530281401039574</v>
      </c>
      <c r="FP8" s="1">
        <v>0.21592073784419696</v>
      </c>
      <c r="FV8" s="1">
        <v>0.97086569183065485</v>
      </c>
      <c r="GB8" s="1">
        <v>1.2156891157968157</v>
      </c>
      <c r="GC8" s="1">
        <v>0.58488544709778334</v>
      </c>
      <c r="GF8" s="1">
        <v>0.41751675702683827</v>
      </c>
      <c r="GL8" s="1">
        <v>0.74497750656695694</v>
      </c>
      <c r="GV8" s="1">
        <v>0.20049939388770255</v>
      </c>
      <c r="GX8" s="1">
        <v>0.20812604912703281</v>
      </c>
      <c r="HA8" s="1">
        <v>0.24921599538430025</v>
      </c>
      <c r="HD8" s="1">
        <v>0.26210330479472127</v>
      </c>
      <c r="HF8" s="1">
        <v>0.62566530856622704</v>
      </c>
      <c r="HN8" s="1">
        <v>0.24720411733112765</v>
      </c>
      <c r="HP8" s="1">
        <v>0.3253034950772235</v>
      </c>
      <c r="HR8" s="1">
        <v>0.25836562317123241</v>
      </c>
      <c r="HU8" s="1">
        <v>0.31188169537743843</v>
      </c>
      <c r="HX8" s="1">
        <v>0.30016172760594084</v>
      </c>
      <c r="IF8" s="1">
        <v>0.70409495367717723</v>
      </c>
      <c r="II8" s="1">
        <v>0.2797880743899353</v>
      </c>
      <c r="IK8" s="1">
        <v>0.68835254437325233</v>
      </c>
      <c r="IR8" s="1">
        <v>1.024833320177593</v>
      </c>
      <c r="IW8" s="1">
        <v>1.3179148686545821</v>
      </c>
      <c r="JL8" s="1">
        <v>0.94232242568336744</v>
      </c>
      <c r="JM8" s="1">
        <v>1.4638515188500127</v>
      </c>
      <c r="JQ8" s="1">
        <v>2.4305653222812849</v>
      </c>
      <c r="JX8" s="1">
        <v>0.47501444164614509</v>
      </c>
      <c r="JZ8" s="1">
        <v>1.5347532177572771</v>
      </c>
      <c r="KH8" s="1">
        <v>0.61078460246535882</v>
      </c>
      <c r="KK8" s="1">
        <v>0.27909858037009821</v>
      </c>
      <c r="KL8" s="1">
        <v>0.26603272089050156</v>
      </c>
      <c r="KQ8" s="1">
        <v>0.43564125159752515</v>
      </c>
      <c r="LE8" s="1">
        <v>0.11993078235688855</v>
      </c>
      <c r="LF8" s="1">
        <v>8.8610401480568299E-2</v>
      </c>
      <c r="LK8" s="1">
        <v>0.28092390491877262</v>
      </c>
      <c r="LS8" s="1">
        <v>0.12915793134102668</v>
      </c>
      <c r="MC8" s="1">
        <v>0.39506020010216519</v>
      </c>
      <c r="MH8" s="1">
        <v>0.17815024538489396</v>
      </c>
      <c r="MJ8" s="1">
        <v>0.18564061024010903</v>
      </c>
      <c r="MO8" s="1">
        <v>0.17952103666955196</v>
      </c>
      <c r="MU8" s="1">
        <v>1.0732669789703737</v>
      </c>
      <c r="NE8" s="1">
        <v>0.48272828406737034</v>
      </c>
      <c r="NJ8" s="1">
        <v>0.86411958323716043</v>
      </c>
      <c r="NM8" s="1">
        <v>0.12616166940712437</v>
      </c>
      <c r="NV8" s="1">
        <v>6.8816088722883847E-2</v>
      </c>
      <c r="OB8" s="1">
        <v>0.12359078812741643</v>
      </c>
      <c r="OU8" s="1">
        <v>0.94252324618126648</v>
      </c>
      <c r="PF8" s="1">
        <v>0.1488513698824965</v>
      </c>
      <c r="PI8" s="1">
        <v>0.1055386724500809</v>
      </c>
      <c r="PX8" s="1">
        <v>0.1585747705205689</v>
      </c>
      <c r="QG8" s="1">
        <v>0.3538233695415634</v>
      </c>
      <c r="QN8" s="1">
        <v>6.3115516256626383E-2</v>
      </c>
      <c r="QO8" s="1">
        <v>0.22375873017276801</v>
      </c>
      <c r="QT8" s="1">
        <v>0.13262573867199812</v>
      </c>
      <c r="RN8" s="1">
        <v>0.31606764670686521</v>
      </c>
      <c r="RO8" s="1">
        <v>0.24793962143808457</v>
      </c>
      <c r="RS8" s="1">
        <v>0.25874464576285827</v>
      </c>
      <c r="RY8" s="1">
        <v>1.392757660167131</v>
      </c>
      <c r="SC8" s="1">
        <v>1.6714902090290249</v>
      </c>
      <c r="SF8" s="1">
        <v>2.6813102444597554</v>
      </c>
      <c r="SH8" s="1">
        <v>0.43312357189754552</v>
      </c>
      <c r="SO8" s="1">
        <v>3.0579237633895797</v>
      </c>
      <c r="SZ8" s="1">
        <v>0.13185806616799617</v>
      </c>
      <c r="TH8" s="1">
        <v>0.2480631527224102</v>
      </c>
      <c r="TO8" s="1">
        <v>0.21670696903880185</v>
      </c>
      <c r="TP8" s="1">
        <v>0.58621842505033794</v>
      </c>
      <c r="TS8" s="1">
        <v>0.12934386622250466</v>
      </c>
      <c r="TY8" s="1">
        <v>0.45185586358547797</v>
      </c>
      <c r="UD8" s="1">
        <v>0.18235982038090073</v>
      </c>
      <c r="UI8" s="1">
        <v>0.12768587920076649</v>
      </c>
      <c r="UL8" s="1">
        <v>0.18867944117058177</v>
      </c>
      <c r="UN8" s="1">
        <v>0.49281899212362551</v>
      </c>
      <c r="UO8" s="1">
        <v>0.85856983879599047</v>
      </c>
      <c r="US8" s="1">
        <v>0.63692072911357023</v>
      </c>
      <c r="VD8" s="1">
        <v>0.35947561208437584</v>
      </c>
      <c r="VN8" s="1">
        <v>0.36965323667495459</v>
      </c>
      <c r="VT8" s="1">
        <v>0.26621107763998331</v>
      </c>
      <c r="VZ8" s="1">
        <v>0.10155802663544883</v>
      </c>
      <c r="WC8" s="1">
        <v>0.19906546439105588</v>
      </c>
      <c r="WH8" s="1">
        <v>0.33232192789598192</v>
      </c>
      <c r="WS8" s="1">
        <v>0.23097059867712308</v>
      </c>
      <c r="WW8" s="1">
        <v>0.21119786039726451</v>
      </c>
      <c r="XA8" s="1">
        <v>0.2425417876122872</v>
      </c>
      <c r="XE8" s="1">
        <v>0.51964813121010101</v>
      </c>
      <c r="XQ8" s="1">
        <v>0.18099888840062553</v>
      </c>
      <c r="YE8" s="1">
        <v>0.16332370746222299</v>
      </c>
      <c r="YP8" s="1">
        <v>0.1840862425742372</v>
      </c>
      <c r="YT8" s="1">
        <v>0.11101468476004304</v>
      </c>
      <c r="ZH8" s="1">
        <v>0.28141625151489252</v>
      </c>
      <c r="ZQ8" s="1">
        <v>0.16870561174525289</v>
      </c>
      <c r="ZY8" s="1">
        <v>0.16633988132458469</v>
      </c>
      <c r="AAE8" s="1">
        <v>8.5788359254700866E-2</v>
      </c>
      <c r="AAK8" s="1">
        <v>9.7826685897915946E-2</v>
      </c>
      <c r="AAS8" s="1">
        <v>5.005959340929006E-2</v>
      </c>
      <c r="AAY8" s="1">
        <v>8.1646600807272221E-2</v>
      </c>
      <c r="ABO8" s="1">
        <v>0.1342749876435774</v>
      </c>
      <c r="ABU8" s="1">
        <v>9.7618171276204438E-2</v>
      </c>
      <c r="ACB8" s="1">
        <v>0.30930648373658981</v>
      </c>
      <c r="ADT8" s="1">
        <v>0.10898281745053361</v>
      </c>
      <c r="AEP8" s="1">
        <v>9.1796812665272995E-2</v>
      </c>
      <c r="AEZ8" s="1">
        <v>3.2618677275810609E-2</v>
      </c>
      <c r="AFI8" s="1">
        <v>0.11643285581762612</v>
      </c>
      <c r="AFO8" s="1">
        <v>8.9276117178070449E-2</v>
      </c>
      <c r="AFQ8" s="1">
        <v>9.9390371573028047E-2</v>
      </c>
      <c r="AHB8" s="1">
        <v>0.58069980507986663</v>
      </c>
      <c r="AHR8" s="1">
        <v>5.0143262172758218E-2</v>
      </c>
      <c r="AIR8" s="1">
        <v>9.2906119732123635E-2</v>
      </c>
      <c r="AJG8" s="1">
        <v>6.1345403812495598E-2</v>
      </c>
      <c r="AJN8" s="1">
        <v>0.37765145236573078</v>
      </c>
      <c r="ALD8" s="1">
        <v>2.7219114012032684</v>
      </c>
      <c r="ALJ8" s="1">
        <v>3.4641149248202323E-2</v>
      </c>
      <c r="ALN8" s="1">
        <v>7.2642194774307861E-2</v>
      </c>
      <c r="ANC8" s="1">
        <v>4.3933640288838227E-2</v>
      </c>
      <c r="ANO8" s="1">
        <v>9.537055918843608E-2</v>
      </c>
      <c r="ANZ8" s="1">
        <v>5.3173432380949598E-2</v>
      </c>
      <c r="AOO8" s="1">
        <v>0.10280486133245487</v>
      </c>
      <c r="APD8" s="1">
        <v>5.4262402216014555E-2</v>
      </c>
      <c r="APF8" s="1">
        <v>8.5627401277659318E-2</v>
      </c>
      <c r="AQA8" s="1">
        <v>0.13402541191890691</v>
      </c>
      <c r="AQM8" s="1">
        <v>0.68143413516405593</v>
      </c>
      <c r="ARJ8" s="1">
        <v>0.1176982105412963</v>
      </c>
      <c r="ATG8" s="1">
        <v>56.246857213337414</v>
      </c>
      <c r="ATH8"/>
      <c r="ATI8"/>
      <c r="ATJ8"/>
      <c r="ATK8"/>
      <c r="ATL8"/>
      <c r="ATM8"/>
      <c r="ATN8"/>
      <c r="ATO8"/>
      <c r="ATP8"/>
      <c r="ATQ8"/>
      <c r="ATR8"/>
      <c r="ATS8"/>
    </row>
    <row r="9" spans="1:1215" x14ac:dyDescent="0.2">
      <c r="A9" s="1" t="s">
        <v>535</v>
      </c>
      <c r="D9" s="1">
        <v>-4.4093119840208632E-2</v>
      </c>
      <c r="I9" s="1">
        <v>6.7420506435240016E-2</v>
      </c>
      <c r="P9" s="1">
        <v>0.23698588989076078</v>
      </c>
      <c r="V9" s="1">
        <v>6.2167889438638102E-2</v>
      </c>
      <c r="AA9" s="1">
        <v>0.13797405950481448</v>
      </c>
      <c r="BR9" s="1">
        <v>1.9193249105252375E-2</v>
      </c>
      <c r="CK9" s="1">
        <v>5.3576966171873186E-2</v>
      </c>
      <c r="EV9" s="1">
        <v>0.14728290044521902</v>
      </c>
      <c r="FH9" s="1">
        <v>0.16335543377145259</v>
      </c>
      <c r="FM9" s="1">
        <v>0.11941538567720807</v>
      </c>
      <c r="GD9" s="1">
        <v>0.54077639818666245</v>
      </c>
      <c r="GH9" s="1">
        <v>0.20156037923389258</v>
      </c>
      <c r="GR9" s="1">
        <v>0.17215030720268509</v>
      </c>
      <c r="HZ9" s="1">
        <v>6.5111035444981716E-2</v>
      </c>
      <c r="JM9" s="1">
        <v>3.9762916294781021E-2</v>
      </c>
      <c r="JQ9" s="1">
        <v>0.34218701850618705</v>
      </c>
      <c r="JS9" s="1">
        <v>3.0455084738550537E-2</v>
      </c>
      <c r="JY9" s="1">
        <v>2.9250643893012074E-2</v>
      </c>
      <c r="KA9" s="1">
        <v>0.11888611372150498</v>
      </c>
      <c r="LK9" s="1">
        <v>3.3973225075617022E-2</v>
      </c>
      <c r="MZ9" s="1">
        <v>8.8895973158050978E-2</v>
      </c>
      <c r="NJ9" s="1">
        <v>0.34583182291677184</v>
      </c>
      <c r="NN9" s="1">
        <v>6.8515579141485997E-2</v>
      </c>
      <c r="OD9" s="1">
        <v>8.7383588297462955E-2</v>
      </c>
      <c r="OV9" s="1">
        <v>6.2407331733118077E-2</v>
      </c>
      <c r="RU9" s="1">
        <v>4.2126484820638486E-2</v>
      </c>
      <c r="RY9" s="1">
        <v>1.0548523206751055</v>
      </c>
      <c r="SD9" s="1">
        <v>4.466413119554194E-2</v>
      </c>
      <c r="TC9" s="1">
        <v>0.13837792229705345</v>
      </c>
      <c r="TP9" s="1">
        <v>2.5503591593659902E-2</v>
      </c>
      <c r="UT9" s="1">
        <v>4.9197930256943571E-2</v>
      </c>
      <c r="VB9" s="1">
        <v>1.5048436150203228</v>
      </c>
      <c r="WK9" s="1">
        <v>7.8111985448885354E-2</v>
      </c>
      <c r="YP9" s="1">
        <v>3.5334447835975634E-2</v>
      </c>
      <c r="YX9" s="1">
        <v>0.11693404657082536</v>
      </c>
      <c r="ABR9" s="1">
        <v>0.24279705098411367</v>
      </c>
      <c r="ABU9" s="1">
        <v>6.7656211280210626E-2</v>
      </c>
      <c r="ACF9" s="1">
        <v>9.3767670391883842E-2</v>
      </c>
      <c r="ADQ9" s="1">
        <v>6.5189385481411774E-2</v>
      </c>
      <c r="AFJ9" s="1">
        <v>2.9989267582546702E-2</v>
      </c>
      <c r="AGB9" s="1">
        <v>0.22114655158938937</v>
      </c>
      <c r="AGP9" s="1">
        <v>0.10666187119921688</v>
      </c>
      <c r="AHR9" s="1">
        <v>5.8867939767089539E-2</v>
      </c>
      <c r="AHY9" s="1">
        <v>9.0528474735352596E-2</v>
      </c>
      <c r="AIG9" s="1">
        <v>9.0180018950073729E-2</v>
      </c>
      <c r="AIS9" s="1">
        <v>0.10741768170036393</v>
      </c>
      <c r="AJB9" s="1">
        <v>4.9012067165649043E-2</v>
      </c>
      <c r="AJO9" s="1">
        <v>0.1689238243306164</v>
      </c>
      <c r="AKC9" s="1">
        <v>3.5795272632415852E-2</v>
      </c>
      <c r="AKE9" s="1">
        <v>0.80782384939135554</v>
      </c>
      <c r="AKZ9" s="1">
        <v>1.0508807758793107E-2</v>
      </c>
      <c r="ALI9" s="1">
        <v>2.2883175716483208E-2</v>
      </c>
      <c r="ALN9" s="1">
        <v>7.1248827800931017E-2</v>
      </c>
      <c r="AME9" s="1">
        <v>2.5080986992567347E-2</v>
      </c>
      <c r="AMH9" s="1">
        <v>5.750840840723883E-2</v>
      </c>
      <c r="AMN9" s="1">
        <v>3.3782396905412231E-2</v>
      </c>
      <c r="AND9" s="1">
        <v>5.556583492392609E-2</v>
      </c>
      <c r="ANL9" s="1">
        <v>1.0175792823312066E-2</v>
      </c>
      <c r="ANO9" s="1">
        <v>4.7667021832728813E-2</v>
      </c>
      <c r="ANZ9" s="1">
        <v>4.7756802462913799E-2</v>
      </c>
      <c r="AOJ9" s="1">
        <v>5.3723790648219465E-3</v>
      </c>
      <c r="APD9" s="1">
        <v>2.0580142960416232E-2</v>
      </c>
      <c r="APF9" s="1">
        <v>3.9354852281925666E-2</v>
      </c>
      <c r="APW9" s="1">
        <v>0.11686169827813302</v>
      </c>
      <c r="AQF9" s="1">
        <v>5.1488277509201354E-2</v>
      </c>
      <c r="AQM9" s="1">
        <v>0.46333502575850249</v>
      </c>
      <c r="AQZ9" s="1">
        <v>1.5106416268387594E-2</v>
      </c>
      <c r="ASJ9" s="1">
        <v>6.4771745959229479E-2</v>
      </c>
      <c r="ATG9" s="1">
        <v>9.6751787847465742</v>
      </c>
      <c r="ATH9"/>
      <c r="ATI9"/>
      <c r="ATJ9"/>
      <c r="ATK9"/>
      <c r="ATL9"/>
      <c r="ATM9"/>
      <c r="ATN9"/>
      <c r="ATO9"/>
      <c r="ATP9"/>
      <c r="ATQ9"/>
      <c r="ATR9"/>
      <c r="ATS9"/>
    </row>
    <row r="10" spans="1:1215" x14ac:dyDescent="0.2">
      <c r="A10" s="1" t="s">
        <v>534</v>
      </c>
      <c r="E10" s="1">
        <v>1.5665661410471873E-2</v>
      </c>
      <c r="I10" s="1">
        <v>9.9830118113850199E-3</v>
      </c>
      <c r="P10" s="1">
        <v>0.22151425718179221</v>
      </c>
      <c r="Y10" s="1">
        <v>0.2760717345449108</v>
      </c>
      <c r="AL10" s="1">
        <v>0.30546870794344166</v>
      </c>
      <c r="BR10" s="1">
        <v>2.8056189663951372E-2</v>
      </c>
      <c r="EH10" s="1">
        <v>6.0946145970703546E-2</v>
      </c>
      <c r="EV10" s="1">
        <v>0.16880939116150628</v>
      </c>
      <c r="FH10" s="1">
        <v>0.12889191461710878</v>
      </c>
      <c r="FR10" s="1">
        <v>0.10182295341680742</v>
      </c>
      <c r="GA10" s="1">
        <v>6.1220070075284232E-2</v>
      </c>
      <c r="GI10" s="1">
        <v>6.9694100476531268E-2</v>
      </c>
      <c r="HN10" s="1">
        <v>5.4363209809383473E-2</v>
      </c>
      <c r="HX10" s="1">
        <v>1.3195848367178848</v>
      </c>
      <c r="JM10" s="1">
        <v>4.0881605115992287E-2</v>
      </c>
      <c r="JQ10" s="1">
        <v>0.27206377635083756</v>
      </c>
      <c r="JV10" s="1">
        <v>0.66216777264363691</v>
      </c>
      <c r="JZ10" s="1">
        <v>8.2343905979958609E-2</v>
      </c>
      <c r="LK10" s="1">
        <v>8.8534981664732282E-2</v>
      </c>
      <c r="LM10" s="1">
        <v>0.24982322566451984</v>
      </c>
      <c r="MM10" s="1">
        <v>4.8725186155607787E-2</v>
      </c>
      <c r="MW10" s="1">
        <v>5.3877325156823107E-2</v>
      </c>
      <c r="NJ10" s="1">
        <v>0.18819931363021658</v>
      </c>
      <c r="NN10" s="1">
        <v>6.4084228229666904E-2</v>
      </c>
      <c r="OL10" s="1">
        <v>5.7897188679878697E-2</v>
      </c>
      <c r="OR10" s="1">
        <v>2.1870114725040201E-2</v>
      </c>
      <c r="OV10" s="1">
        <v>0.10791789801233571</v>
      </c>
      <c r="PB10" s="1">
        <v>2.6093054222208065E-2</v>
      </c>
      <c r="RY10" s="1">
        <v>1.0638297872340425</v>
      </c>
      <c r="SD10" s="1">
        <v>6.3556103774491182E-2</v>
      </c>
      <c r="TP10" s="1">
        <v>1.9892459351147872E-2</v>
      </c>
      <c r="UI10" s="1">
        <v>4.1208405127332454E-2</v>
      </c>
      <c r="UZ10" s="1">
        <v>0.2082789074915089</v>
      </c>
      <c r="XJ10" s="1">
        <v>9.451214219527547E-2</v>
      </c>
      <c r="YP10" s="1">
        <v>4.5864810291242959E-2</v>
      </c>
      <c r="ABU10" s="1">
        <v>6.9113404728557246E-2</v>
      </c>
      <c r="ACF10" s="1">
        <v>9.0183780883046571E-2</v>
      </c>
      <c r="ADQ10" s="1">
        <v>5.1018853129715575E-2</v>
      </c>
      <c r="AFJ10" s="1">
        <v>2.1728646924574244E-2</v>
      </c>
      <c r="AGP10" s="1">
        <v>4.2346087503302911E-2</v>
      </c>
      <c r="AIS10" s="1">
        <v>4.1186955227566845E-2</v>
      </c>
      <c r="AJC10" s="1">
        <v>3.2388587111165747E-2</v>
      </c>
      <c r="AJO10" s="1">
        <v>5.1866543014653717E-2</v>
      </c>
      <c r="ALB10" s="1">
        <v>2.3045467694208482E-2</v>
      </c>
      <c r="ALN10" s="1">
        <v>5.5111950925935412E-2</v>
      </c>
      <c r="AND10" s="1">
        <v>4.7970378144329251E-2</v>
      </c>
      <c r="ANL10" s="1">
        <v>2.191798988593717E-2</v>
      </c>
      <c r="ANO10" s="1">
        <v>6.5250950469935412E-2</v>
      </c>
      <c r="AOB10" s="1">
        <v>2.6532840628644947E-2</v>
      </c>
      <c r="APF10" s="1">
        <v>5.9639910536219899E-2</v>
      </c>
      <c r="APV10" s="1">
        <v>7.4925667568121246E-2</v>
      </c>
      <c r="AQE10" s="1">
        <v>4.5243194734485299E-2</v>
      </c>
      <c r="ARJ10" s="1">
        <v>5.1489405546230466E-2</v>
      </c>
      <c r="ASL10" s="1">
        <v>2.6299049413448201E-2</v>
      </c>
      <c r="ATG10" s="1">
        <v>7.2209740405677376</v>
      </c>
      <c r="ATH10"/>
      <c r="ATI10"/>
      <c r="ATJ10"/>
      <c r="ATK10"/>
      <c r="ATL10"/>
      <c r="ATM10"/>
      <c r="ATN10"/>
      <c r="ATO10"/>
      <c r="ATP10"/>
      <c r="ATQ10"/>
      <c r="ATR10"/>
      <c r="ATS10"/>
    </row>
    <row r="11" spans="1:1215" x14ac:dyDescent="0.2">
      <c r="A11" s="1" t="s">
        <v>533</v>
      </c>
      <c r="D11" s="1">
        <v>-1.3596516915519391E-2</v>
      </c>
      <c r="J11" s="1">
        <v>1.3498357039475486E-2</v>
      </c>
      <c r="Q11" s="1">
        <v>0.1070453962743938</v>
      </c>
      <c r="AA11" s="1">
        <v>0.11741829409034586</v>
      </c>
      <c r="BS11" s="1">
        <v>1.7101590880486257E-2</v>
      </c>
      <c r="CI11" s="1">
        <v>3.3653761271814298E-2</v>
      </c>
      <c r="CK11" s="1">
        <v>0.24614784951199573</v>
      </c>
      <c r="DS11" s="1">
        <v>1.7222297336891193E-2</v>
      </c>
      <c r="DV11" s="1">
        <v>2.8071150561271463E-2</v>
      </c>
      <c r="EV11" s="1">
        <v>0.41497368220235575</v>
      </c>
      <c r="FH11" s="1">
        <v>8.1716645309962574E-2</v>
      </c>
      <c r="FM11" s="1">
        <v>0.18953228308803763</v>
      </c>
      <c r="FP11" s="1">
        <v>3.4512602127334889E-2</v>
      </c>
      <c r="GC11" s="1">
        <v>2.4517900843891631</v>
      </c>
      <c r="HF11" s="1">
        <v>9.8317702106433924E-2</v>
      </c>
      <c r="JM11" s="1">
        <v>0.36417619794237632</v>
      </c>
      <c r="JQ11" s="1">
        <v>0.24898709296130517</v>
      </c>
      <c r="JY11" s="1">
        <v>4.8111557557125088E-2</v>
      </c>
      <c r="JZ11" s="1">
        <v>0.56648468948654906</v>
      </c>
      <c r="KO11" s="1">
        <v>2.4058226969477282E-2</v>
      </c>
      <c r="LK11" s="1">
        <v>4.2682805485097453E-2</v>
      </c>
      <c r="MO11" s="1">
        <v>4.0024786223342275E-2</v>
      </c>
      <c r="NJ11" s="1">
        <v>0.10402380614683404</v>
      </c>
      <c r="NP11" s="1">
        <v>3.1125447745320611E-2</v>
      </c>
      <c r="RY11" s="1">
        <v>0.702247191011236</v>
      </c>
      <c r="SD11" s="1">
        <v>2.5512607199134923E-2</v>
      </c>
      <c r="UU11" s="1">
        <v>4.0603952715946759E-2</v>
      </c>
      <c r="VC11" s="1">
        <v>0.90803577142574365</v>
      </c>
      <c r="WK11" s="1">
        <v>1.6775429920121911E-2</v>
      </c>
      <c r="WR11" s="1">
        <v>5.8224676190084784E-2</v>
      </c>
      <c r="XP11" s="1">
        <v>8.2654950765450888E-2</v>
      </c>
      <c r="YL11" s="1">
        <v>2.165404543134038E-2</v>
      </c>
      <c r="YQ11" s="1">
        <v>6.1201211863498195E-2</v>
      </c>
      <c r="ZH11" s="1">
        <v>0.23762872572734131</v>
      </c>
      <c r="ZR11" s="1">
        <v>0.26884511457233273</v>
      </c>
      <c r="ABQ11" s="1">
        <v>0.15741248276557587</v>
      </c>
      <c r="ABU11" s="1">
        <v>2.4762396348392415E-2</v>
      </c>
      <c r="ACG11" s="1">
        <v>4.0381177019349485E-2</v>
      </c>
      <c r="ADN11" s="1">
        <v>6.1356734884769663E-2</v>
      </c>
      <c r="AGQ11" s="1">
        <v>2.3047153151622035E-2</v>
      </c>
      <c r="AIN11" s="1">
        <v>1.8000841401065934E-2</v>
      </c>
      <c r="AIT11" s="1">
        <v>9.3900468977882401E-2</v>
      </c>
      <c r="ALN11" s="1">
        <v>3.8129789688895278E-2</v>
      </c>
      <c r="AMN11" s="1">
        <v>2.317914257485142E-2</v>
      </c>
      <c r="AND11" s="1">
        <v>2.9463503503326438E-2</v>
      </c>
      <c r="ANL11" s="1">
        <v>2.3053249437299051E-3</v>
      </c>
      <c r="ANO11" s="1">
        <v>2.8064202730928453E-2</v>
      </c>
      <c r="ANU11" s="1">
        <v>1.9303298320994734E-2</v>
      </c>
      <c r="ANZ11" s="1">
        <v>3.6922086466346399E-2</v>
      </c>
      <c r="AOZ11" s="1">
        <v>1.0998667025731983E-2</v>
      </c>
      <c r="APD11" s="1">
        <v>1.6262509731874344E-2</v>
      </c>
      <c r="APF11" s="1">
        <v>2.8669089743103591E-2</v>
      </c>
      <c r="APK11" s="1">
        <v>2.3174381666036987E-2</v>
      </c>
      <c r="APW11" s="1">
        <v>3.7617682338737982E-2</v>
      </c>
      <c r="APZ11" s="1">
        <v>2.9732417438190412E-2</v>
      </c>
      <c r="AQD11" s="1">
        <v>3.9095905819043507E-2</v>
      </c>
      <c r="AQM11" s="1">
        <v>0.34855941066006918</v>
      </c>
      <c r="AQZ11" s="1">
        <v>1.3010983191207798E-2</v>
      </c>
      <c r="ARU11" s="1">
        <v>1.5095371000687459E-2</v>
      </c>
      <c r="ASJ11" s="1">
        <v>6.0369988149758892E-2</v>
      </c>
      <c r="AST11" s="1">
        <v>4.0657290377298698E-2</v>
      </c>
      <c r="ATG11" s="1">
        <v>8.9899357665335664</v>
      </c>
      <c r="ATH11"/>
      <c r="ATI11"/>
      <c r="ATJ11"/>
      <c r="ATK11"/>
      <c r="ATL11"/>
      <c r="ATM11"/>
      <c r="ATN11"/>
      <c r="ATO11"/>
      <c r="ATP11"/>
      <c r="ATQ11"/>
      <c r="ATR11"/>
      <c r="ATS11"/>
    </row>
    <row r="12" spans="1:1215" x14ac:dyDescent="0.2">
      <c r="A12" s="1" t="s">
        <v>532</v>
      </c>
      <c r="E12" s="1">
        <v>-1.7853875788127554E-2</v>
      </c>
      <c r="K12" s="1">
        <v>9.6380752729207011E-3</v>
      </c>
      <c r="O12" s="1">
        <v>0.40361921265939221</v>
      </c>
      <c r="JQ12" s="1">
        <v>0.11862630765045097</v>
      </c>
      <c r="KA12" s="1">
        <v>0.2377635257258813</v>
      </c>
      <c r="NJ12" s="1">
        <v>5.5159751112646947E-2</v>
      </c>
      <c r="RY12" s="1">
        <v>0.81699346405228768</v>
      </c>
      <c r="VA12" s="1">
        <v>0.24111771658159067</v>
      </c>
      <c r="ADR12" s="1">
        <v>7.5440832144835518E-2</v>
      </c>
      <c r="AJQ12" s="1">
        <v>4.891719270804238E-2</v>
      </c>
      <c r="ALO12" s="1">
        <v>3.8482039947971218E-2</v>
      </c>
      <c r="AND12" s="1">
        <v>2.072738350892735E-2</v>
      </c>
      <c r="ANL12" s="1">
        <v>-2.0517638419817878E-4</v>
      </c>
      <c r="ANP12" s="1">
        <v>4.9732844980311997E-2</v>
      </c>
      <c r="APD12" s="1">
        <v>2.7319355542177098E-2</v>
      </c>
      <c r="APF12" s="1">
        <v>4.4567624112618477E-2</v>
      </c>
      <c r="APO12" s="1">
        <v>9.0949300966228011E-3</v>
      </c>
      <c r="APX12" s="1">
        <v>4.5572000816552168E-2</v>
      </c>
      <c r="AQA12" s="1">
        <v>4.2970123369569395E-2</v>
      </c>
      <c r="AQF12" s="1">
        <v>2.9796724243193452E-2</v>
      </c>
      <c r="AQM12" s="1">
        <v>0.18087329686814588</v>
      </c>
      <c r="ATG12" s="1">
        <v>2.4783533492218117</v>
      </c>
      <c r="ATH12"/>
      <c r="ATI12"/>
      <c r="ATJ12"/>
      <c r="ATK12"/>
      <c r="ATL12"/>
      <c r="ATM12"/>
      <c r="ATN12"/>
      <c r="ATO12"/>
      <c r="ATP12"/>
      <c r="ATQ12"/>
      <c r="ATR12"/>
      <c r="ATS12"/>
    </row>
    <row r="13" spans="1:1215" x14ac:dyDescent="0.2">
      <c r="A13" s="1" t="s">
        <v>536</v>
      </c>
      <c r="E13" s="1">
        <v>-3.9341965901116889E-2</v>
      </c>
      <c r="J13" s="1">
        <v>2.8075052151816951E-2</v>
      </c>
      <c r="R13" s="1">
        <v>0.10629319425836641</v>
      </c>
      <c r="Y13" s="1">
        <v>0.6107929373493648</v>
      </c>
      <c r="EV13" s="1">
        <v>0.11686606992365788</v>
      </c>
      <c r="FH13" s="1">
        <v>9.0467889269901555E-2</v>
      </c>
      <c r="FM13" s="1">
        <v>0.13848129237554327</v>
      </c>
      <c r="FQ13" s="1">
        <v>5.3381279076840003E-2</v>
      </c>
      <c r="JM13" s="1">
        <v>0.15477567532335137</v>
      </c>
      <c r="JQ13" s="1">
        <v>0.34193645864744404</v>
      </c>
      <c r="JY13" s="1">
        <v>4.4995348938699949E-2</v>
      </c>
      <c r="KA13" s="1">
        <v>0.1700911207347032</v>
      </c>
      <c r="MO13" s="1">
        <v>5.3480606084536947E-2</v>
      </c>
      <c r="NA13" s="1">
        <v>0.11678275533029997</v>
      </c>
      <c r="NJ13" s="1">
        <v>0.14213830621020671</v>
      </c>
      <c r="NO13" s="1">
        <v>5.8611548362312006E-2</v>
      </c>
      <c r="OV13" s="1">
        <v>0.46337064163325842</v>
      </c>
      <c r="RY13" s="1">
        <v>1.1876484560570071</v>
      </c>
      <c r="VB13" s="1">
        <v>0.65591588521482913</v>
      </c>
      <c r="YQ13" s="1">
        <v>3.4405138405206599E-2</v>
      </c>
      <c r="ZH13" s="1">
        <v>5.4747338175140735E-2</v>
      </c>
      <c r="ZR13" s="1">
        <v>5.428083363953054E-2</v>
      </c>
      <c r="ABR13" s="1">
        <v>6.962447948595718E-2</v>
      </c>
      <c r="ADQ13" s="1">
        <v>0.154690716598164</v>
      </c>
      <c r="AGQ13" s="1">
        <v>0.10676466693146125</v>
      </c>
      <c r="AIS13" s="1">
        <v>0.10427473650173801</v>
      </c>
      <c r="AJO13" s="1">
        <v>0.16873167390571656</v>
      </c>
      <c r="ALN13" s="1">
        <v>7.431071984586049E-2</v>
      </c>
      <c r="AMN13" s="1">
        <v>3.2419491801174739E-2</v>
      </c>
      <c r="AND13" s="1">
        <v>4.403010058682371E-2</v>
      </c>
      <c r="ANL13" s="1">
        <v>2.5172623342881537E-2</v>
      </c>
      <c r="ANO13" s="1">
        <v>6.164500732965586E-2</v>
      </c>
      <c r="ANU13" s="1">
        <v>3.7108305584811124E-2</v>
      </c>
      <c r="ANY13" s="1">
        <v>5.64197419236648E-2</v>
      </c>
      <c r="APD13" s="1">
        <v>9.0031157817203042E-2</v>
      </c>
      <c r="APF13" s="1">
        <v>8.2106621109203359E-2</v>
      </c>
      <c r="APK13" s="1">
        <v>9.0626690959429282E-2</v>
      </c>
      <c r="APW13" s="1">
        <v>0.4585183797005763</v>
      </c>
      <c r="AQM13" s="1">
        <v>0.94810127212287709</v>
      </c>
      <c r="AQZ13" s="1">
        <v>7.6762227629569274E-2</v>
      </c>
      <c r="ARL13" s="1">
        <v>0.20878511998503269</v>
      </c>
      <c r="ARV13" s="1">
        <v>8.5227362031493573E-2</v>
      </c>
      <c r="AST13" s="1">
        <v>5.2531548856981226E-2</v>
      </c>
      <c r="ATG13" s="1">
        <v>7.6660785053111749</v>
      </c>
      <c r="ATH13"/>
      <c r="ATI13"/>
      <c r="ATJ13"/>
      <c r="ATK13"/>
      <c r="ATL13"/>
      <c r="ATM13"/>
      <c r="ATN13"/>
      <c r="ATO13"/>
      <c r="ATP13"/>
      <c r="ATQ13"/>
      <c r="ATR13"/>
      <c r="ATS13"/>
    </row>
    <row r="14" spans="1:1215" x14ac:dyDescent="0.2">
      <c r="A14" s="1" t="s">
        <v>537</v>
      </c>
      <c r="F14" s="1">
        <v>-1.454218921243886E-2</v>
      </c>
      <c r="P14" s="1">
        <v>0.42228738852034886</v>
      </c>
      <c r="AB14" s="1">
        <v>6.0135641068319735E-2</v>
      </c>
      <c r="AN14" s="1">
        <v>7.4612579200424134E-2</v>
      </c>
      <c r="EV14" s="1">
        <v>9.631165247055927E-2</v>
      </c>
      <c r="FH14" s="1">
        <v>0.13332767632138467</v>
      </c>
      <c r="GI14" s="1">
        <v>8.0796621275701933E-2</v>
      </c>
      <c r="JQ14" s="1">
        <v>0.26434266308795779</v>
      </c>
      <c r="LK14" s="1">
        <v>6.7972964407324796E-2</v>
      </c>
      <c r="NJ14" s="1">
        <v>0.17837144495187987</v>
      </c>
      <c r="NN14" s="1">
        <v>8.4050246642651649E-2</v>
      </c>
      <c r="RY14" s="1">
        <v>1.3157894736842106</v>
      </c>
      <c r="SD14" s="1">
        <v>7.3986642767021174E-2</v>
      </c>
      <c r="TP14" s="1">
        <v>7.4995241664408921E-2</v>
      </c>
      <c r="UZ14" s="1">
        <v>0.43248983078416181</v>
      </c>
      <c r="ABU14" s="1">
        <v>5.6535406363484413E-2</v>
      </c>
      <c r="ACG14" s="1">
        <v>8.4068865627961106E-2</v>
      </c>
      <c r="ADP14" s="1">
        <v>0.10680941723090544</v>
      </c>
      <c r="AGP14" s="1">
        <v>0.14597978462966069</v>
      </c>
      <c r="AJL14" s="1">
        <v>0.34307909363916966</v>
      </c>
      <c r="AJN14" s="1">
        <v>0.3327516925944049</v>
      </c>
      <c r="AKB14" s="1">
        <v>4.7545483202073323E-2</v>
      </c>
      <c r="ALH14" s="1">
        <v>6.453132960462539E-2</v>
      </c>
      <c r="ALN14" s="1">
        <v>0.10751596540752313</v>
      </c>
      <c r="AMD14" s="1">
        <v>4.5286915652286291E-2</v>
      </c>
      <c r="AMN14" s="1">
        <v>0.13849050936831511</v>
      </c>
      <c r="AMV14" s="1">
        <v>5.4589680082771756E-2</v>
      </c>
      <c r="AND14" s="1">
        <v>5.2299333310331562E-2</v>
      </c>
      <c r="ANL14" s="1">
        <v>1.4375337714540812E-2</v>
      </c>
      <c r="ANO14" s="1">
        <v>6.8072660610481742E-2</v>
      </c>
      <c r="ANU14" s="1">
        <v>4.0751161567402792E-2</v>
      </c>
      <c r="APC14" s="1">
        <v>5.1048179813412586E-2</v>
      </c>
      <c r="APF14" s="1">
        <v>5.9527815829717778E-2</v>
      </c>
      <c r="APK14" s="1">
        <v>3.3558182067731618E-2</v>
      </c>
      <c r="APW14" s="1">
        <v>0.258471377650003</v>
      </c>
      <c r="AQM14" s="1">
        <v>1.5169244477595416</v>
      </c>
      <c r="AQZ14" s="1">
        <v>3.723268113442621E-2</v>
      </c>
      <c r="ARU14" s="1">
        <v>6.7943258662581094E-2</v>
      </c>
      <c r="AST14" s="1">
        <v>5.1271015214866072E-2</v>
      </c>
      <c r="ATG14" s="1">
        <v>7.1235874723721357</v>
      </c>
      <c r="ATH14"/>
      <c r="ATI14"/>
      <c r="ATJ14"/>
      <c r="ATK14"/>
      <c r="ATL14"/>
      <c r="ATM14"/>
      <c r="ATN14"/>
      <c r="ATO14"/>
      <c r="ATP14"/>
      <c r="ATQ14"/>
      <c r="ATR14"/>
      <c r="ATS14"/>
    </row>
    <row r="15" spans="1:1215" x14ac:dyDescent="0.2">
      <c r="A15" s="1" t="s">
        <v>530</v>
      </c>
      <c r="E15" s="1">
        <v>2.7291151498967433E-2</v>
      </c>
      <c r="J15" s="1">
        <v>1.092231071744088E-2</v>
      </c>
      <c r="P15" s="1">
        <v>0.40198015047040064</v>
      </c>
      <c r="AW15" s="1">
        <v>0.21579988598694766</v>
      </c>
      <c r="AY15" s="1">
        <v>0.40164365145697029</v>
      </c>
      <c r="BH15" s="1">
        <v>0.15671094059696658</v>
      </c>
      <c r="BM15" s="1">
        <v>7.0367480217624248E-2</v>
      </c>
      <c r="BQ15" s="1">
        <v>0.12506833896064454</v>
      </c>
      <c r="DJ15" s="1">
        <v>4.0230375343244966E-2</v>
      </c>
      <c r="EA15" s="1">
        <v>6.0883577485735391E-2</v>
      </c>
      <c r="EH15" s="1">
        <v>0.10338066833291544</v>
      </c>
      <c r="EM15" s="1">
        <v>0.17210712601226194</v>
      </c>
      <c r="ET15" s="1">
        <v>0.51413781275505277</v>
      </c>
      <c r="FH15" s="1">
        <v>0.22171293070975392</v>
      </c>
      <c r="FM15" s="1">
        <v>3.8662537896556409E-2</v>
      </c>
      <c r="GB15" s="1">
        <v>2.8900608020568555E-2</v>
      </c>
      <c r="GJ15" s="1">
        <v>7.0373693769653453E-2</v>
      </c>
      <c r="GT15" s="1">
        <v>4.1108479205484688E-2</v>
      </c>
      <c r="HF15" s="1">
        <v>8.9381975249244017E-2</v>
      </c>
      <c r="HN15" s="1">
        <v>7.3590496549902365E-2</v>
      </c>
      <c r="IF15" s="1">
        <v>0.15479098232915159</v>
      </c>
      <c r="IZ15" s="1">
        <v>4.426047932754229E-2</v>
      </c>
      <c r="JG15" s="1">
        <v>4.2733293751912697E-2</v>
      </c>
      <c r="JM15" s="1">
        <v>6.9483192112563014E-2</v>
      </c>
      <c r="JQ15" s="1">
        <v>0.32941061086099416</v>
      </c>
      <c r="KA15" s="1">
        <v>0.62418415695491514</v>
      </c>
      <c r="LI15" s="1">
        <v>3.0581315226051675E-2</v>
      </c>
      <c r="LK15" s="1">
        <v>3.9333044640763953E-2</v>
      </c>
      <c r="LV15" s="1">
        <v>5.8106793840459914E-2</v>
      </c>
      <c r="MC15" s="1">
        <v>3.7153875740183667E-2</v>
      </c>
      <c r="MR15" s="1">
        <v>3.1352499098656866E-2</v>
      </c>
      <c r="MX15" s="1">
        <v>9.032596621035939E-2</v>
      </c>
      <c r="NG15" s="1">
        <v>7.7092389993302368E-2</v>
      </c>
      <c r="NJ15" s="1">
        <v>0.2087387409807083</v>
      </c>
      <c r="NN15" s="1">
        <v>0.14390114621382558</v>
      </c>
      <c r="OV15" s="1">
        <v>2.4401234312028234E-2</v>
      </c>
      <c r="QJ15" s="1">
        <v>8.0029963951937219E-2</v>
      </c>
      <c r="QP15" s="1">
        <v>4.6853259766971939E-2</v>
      </c>
      <c r="RK15" s="1">
        <v>5.056978453824848E-2</v>
      </c>
      <c r="RO15" s="1">
        <v>5.5640892961098226E-2</v>
      </c>
      <c r="RX15" s="1">
        <v>8.4547186967957641E-2</v>
      </c>
      <c r="RY15" s="1">
        <v>1.2106537530266344</v>
      </c>
      <c r="SE15" s="1">
        <v>8.2046789151150809E-2</v>
      </c>
      <c r="SG15" s="1">
        <v>3.7456405381907247E-2</v>
      </c>
      <c r="SP15" s="1">
        <v>5.0405066791059321E-2</v>
      </c>
      <c r="TJ15" s="1">
        <v>4.7277745021872403E-2</v>
      </c>
      <c r="TP15" s="1">
        <v>3.9560894421306392E-2</v>
      </c>
      <c r="TR15" s="1">
        <v>6.3686915273173383E-2</v>
      </c>
      <c r="TY15" s="1">
        <v>0.18170211064127653</v>
      </c>
      <c r="UI15" s="1">
        <v>5.4581892669027271E-2</v>
      </c>
      <c r="UM15" s="1">
        <v>3.8007946052121766E-2</v>
      </c>
      <c r="UN15" s="1">
        <v>9.4855762876476638E-2</v>
      </c>
      <c r="UT15" s="1">
        <v>8.4032634517841473E-2</v>
      </c>
      <c r="UZ15" s="1">
        <v>0.34557733534632568</v>
      </c>
      <c r="VY15" s="1">
        <v>3.8805039264320405E-2</v>
      </c>
      <c r="XF15" s="1">
        <v>2.6279720050969086E-2</v>
      </c>
      <c r="XO15" s="1">
        <v>4.7211594140127579E-2</v>
      </c>
      <c r="YP15" s="1">
        <v>0.1065380320399794</v>
      </c>
      <c r="ZU15" s="1">
        <v>4.4909385185686067E-2</v>
      </c>
      <c r="ABR15" s="1">
        <v>1.7695991014706682E-2</v>
      </c>
      <c r="ABU15" s="1">
        <v>3.2872181517119126E-2</v>
      </c>
      <c r="ACF15" s="1">
        <v>0.11658728007890234</v>
      </c>
      <c r="ADQ15" s="1">
        <v>4.9035945772474408E-2</v>
      </c>
      <c r="AFI15" s="1">
        <v>4.342012572480073E-2</v>
      </c>
      <c r="AGP15" s="1">
        <v>7.3525400799634197E-2</v>
      </c>
      <c r="AHT15" s="1">
        <v>4.8927531013247948E-2</v>
      </c>
      <c r="AIR15" s="1">
        <v>3.2682785417059282E-2</v>
      </c>
      <c r="AJP15" s="1">
        <v>8.8661730779595174E-2</v>
      </c>
      <c r="ALN15" s="1">
        <v>6.6484860166397347E-2</v>
      </c>
      <c r="AMN15" s="1">
        <v>4.5400929907769588E-2</v>
      </c>
      <c r="AMV15" s="1">
        <v>4.0729481840911193E-2</v>
      </c>
      <c r="ANB15" s="1">
        <v>1.8138354886294932E-2</v>
      </c>
      <c r="AND15" s="1">
        <v>5.5738844333181166E-2</v>
      </c>
      <c r="ANL15" s="1">
        <v>1.6734473147395727E-2</v>
      </c>
      <c r="ANO15" s="1">
        <v>9.1426820051004387E-2</v>
      </c>
      <c r="ANY15" s="1">
        <v>7.9792178349989598E-2</v>
      </c>
      <c r="AOQ15" s="1">
        <v>6.7888947069750363E-2</v>
      </c>
      <c r="AOX15" s="1">
        <v>3.5931652470515496E-2</v>
      </c>
      <c r="APC15" s="1">
        <v>7.7487976369425518E-2</v>
      </c>
      <c r="APF15" s="1">
        <v>7.4675435490774461E-2</v>
      </c>
      <c r="APJ15" s="1">
        <v>6.0847468541867587E-2</v>
      </c>
      <c r="APW15" s="1">
        <v>0.2225082067510761</v>
      </c>
      <c r="AQG15" s="1">
        <v>0.1665646082930082</v>
      </c>
      <c r="AQM15" s="1">
        <v>0.4676731051543595</v>
      </c>
      <c r="AQW15" s="1">
        <v>1.6344895158847985E-2</v>
      </c>
      <c r="ARC15" s="1">
        <v>8.2504511047565954E-2</v>
      </c>
      <c r="ARH15" s="1">
        <v>0.26790916596805336</v>
      </c>
      <c r="ASK15" s="1">
        <v>0.14288581664120517</v>
      </c>
      <c r="ASS15" s="1">
        <v>4.8055816558283539E-2</v>
      </c>
      <c r="ATG15" s="1">
        <v>10.43046654318244</v>
      </c>
      <c r="ATH15"/>
      <c r="ATI15"/>
      <c r="ATJ15"/>
      <c r="ATK15"/>
      <c r="ATL15"/>
      <c r="ATM15"/>
      <c r="ATN15"/>
      <c r="ATO15"/>
      <c r="ATP15"/>
      <c r="ATQ15"/>
      <c r="ATR15"/>
      <c r="ATS15"/>
    </row>
    <row r="16" spans="1:1215" x14ac:dyDescent="0.2">
      <c r="A16" s="1" t="s">
        <v>531</v>
      </c>
      <c r="D16" s="1">
        <v>-1.1001858354653254E-2</v>
      </c>
      <c r="Q16" s="1">
        <v>6.8540762369232705E-2</v>
      </c>
      <c r="Z16" s="1">
        <v>0.13913842029112874</v>
      </c>
      <c r="EH16" s="1">
        <v>0.129254119430703</v>
      </c>
      <c r="EV16" s="1">
        <v>0.18719764828356053</v>
      </c>
      <c r="FH16" s="1">
        <v>9.5650983466947948E-2</v>
      </c>
      <c r="FM16" s="1">
        <v>0.25005713416935077</v>
      </c>
      <c r="FP16" s="1">
        <v>5.1317258294375757E-2</v>
      </c>
      <c r="GD16" s="1">
        <v>5.1237826954405728E-2</v>
      </c>
      <c r="GI16" s="1">
        <v>7.3461551727030547E-2</v>
      </c>
      <c r="HF16" s="1">
        <v>0.39463776814505608</v>
      </c>
      <c r="JM16" s="1">
        <v>8.0601201889646285E-2</v>
      </c>
      <c r="JQ16" s="1">
        <v>0.27962360403088177</v>
      </c>
      <c r="JX16" s="1">
        <v>3.8597096604311328E-2</v>
      </c>
      <c r="KA16" s="1">
        <v>0.34691798351800607</v>
      </c>
      <c r="LK16" s="1">
        <v>3.6948175569662081E-2</v>
      </c>
      <c r="MO16" s="1">
        <v>5.7634232605100005E-2</v>
      </c>
      <c r="MX16" s="1">
        <v>0.2063250608988744</v>
      </c>
      <c r="NJ16" s="1">
        <v>0.22104338892065648</v>
      </c>
      <c r="NO16" s="1">
        <v>5.3103955500462818E-2</v>
      </c>
      <c r="OR16" s="1">
        <v>3.9211680466699574E-2</v>
      </c>
      <c r="OV16" s="1">
        <v>0.10751840455667043</v>
      </c>
      <c r="RP16" s="1">
        <v>7.2893643729816535E-2</v>
      </c>
      <c r="RV16" s="1">
        <v>5.7515483712818498E-2</v>
      </c>
      <c r="RY16" s="1">
        <v>0.95419847328244278</v>
      </c>
      <c r="SD16" s="1">
        <v>5.2919146530764148E-2</v>
      </c>
      <c r="TP16" s="1">
        <v>3.4761685850162073E-2</v>
      </c>
      <c r="TU16" s="1">
        <v>3.2147315728970741E-2</v>
      </c>
      <c r="UT16" s="1">
        <v>0.10438865051478173</v>
      </c>
      <c r="VB16" s="1">
        <v>0.52111390481893638</v>
      </c>
      <c r="WR16" s="1">
        <v>6.4526692877031264E-2</v>
      </c>
      <c r="XH16" s="1">
        <v>3.3132368678886005E-2</v>
      </c>
      <c r="XP16" s="1">
        <v>9.1672222893931246E-2</v>
      </c>
      <c r="YQ16" s="1">
        <v>8.950863180475789E-2</v>
      </c>
      <c r="ZH16" s="1">
        <v>0.26953395682008069</v>
      </c>
      <c r="ZR16" s="1">
        <v>0.31516818142197212</v>
      </c>
      <c r="AAT16" s="1">
        <v>3.239464290161162E-2</v>
      </c>
      <c r="AAZ16" s="1">
        <v>0.1644355860471291</v>
      </c>
      <c r="ABR16" s="1">
        <v>5.9506401557238485E-2</v>
      </c>
      <c r="ABU16" s="1">
        <v>3.2395548962523828E-2</v>
      </c>
      <c r="ACG16" s="1">
        <v>7.0601337078327414E-2</v>
      </c>
      <c r="ADP16" s="1">
        <v>0.12085715874224984</v>
      </c>
      <c r="AEP16" s="1">
        <v>5.6369563766399809E-2</v>
      </c>
      <c r="AGP16" s="1">
        <v>5.1214132088731983E-2</v>
      </c>
      <c r="AIN16" s="1">
        <v>3.0682023039195188E-2</v>
      </c>
      <c r="AIS16" s="1">
        <v>5.9550441608849931E-2</v>
      </c>
      <c r="AJO16" s="1">
        <v>0.15390471462847513</v>
      </c>
      <c r="AKV16" s="1">
        <v>2.753022151510949E-2</v>
      </c>
      <c r="ALN16" s="1">
        <v>6.3033751601237795E-2</v>
      </c>
      <c r="AMD16" s="1">
        <v>2.483169755464815E-2</v>
      </c>
      <c r="AMI16" s="1">
        <v>2.211134576312004E-2</v>
      </c>
      <c r="AMN16" s="1">
        <v>5.6301005157376245E-2</v>
      </c>
      <c r="AMV16" s="1">
        <v>5.993082245362865E-2</v>
      </c>
      <c r="AMX16" s="1">
        <v>9.7774680419592964E-3</v>
      </c>
      <c r="ANB16" s="1">
        <v>1.3314565104862645E-2</v>
      </c>
      <c r="AND16" s="1">
        <v>3.0778367516193061E-2</v>
      </c>
      <c r="ANO16" s="1">
        <v>2.8705629625761786E-2</v>
      </c>
      <c r="ANU16" s="1">
        <v>4.2735214072311116E-2</v>
      </c>
      <c r="APD16" s="1">
        <v>6.6121469908078392E-2</v>
      </c>
      <c r="APE16" s="1">
        <v>3.9569794178151055E-2</v>
      </c>
      <c r="APK16" s="1">
        <v>4.3052637411887175E-2</v>
      </c>
      <c r="APS16" s="1">
        <v>1.691942454144247E-2</v>
      </c>
      <c r="AQM16" s="1">
        <v>0.16048776882708379</v>
      </c>
      <c r="AQQ16" s="1">
        <v>0.11167958539334455</v>
      </c>
      <c r="ARU16" s="1">
        <v>4.5569207867342844E-2</v>
      </c>
      <c r="ASS16" s="1">
        <v>4.2624757010195857E-2</v>
      </c>
      <c r="ATG16" s="1">
        <v>7.3274830419679322</v>
      </c>
      <c r="ATH16"/>
      <c r="ATI16"/>
      <c r="ATJ16"/>
      <c r="ATK16"/>
      <c r="ATL16"/>
      <c r="ATM16"/>
      <c r="ATN16"/>
      <c r="ATO16"/>
      <c r="ATP16"/>
      <c r="ATQ16"/>
      <c r="ATR16"/>
      <c r="ATS16"/>
    </row>
    <row r="17" spans="1:1022 1026:1215" x14ac:dyDescent="0.2">
      <c r="A17" s="1" t="s">
        <v>527</v>
      </c>
      <c r="D17" s="1">
        <v>3.5084641753392941E-3</v>
      </c>
      <c r="Q17" s="1">
        <v>0.10134227297556396</v>
      </c>
      <c r="Z17" s="1">
        <v>0.16410331317539539</v>
      </c>
      <c r="EV17" s="1">
        <v>8.0532969993276735E-2</v>
      </c>
      <c r="FH17" s="1">
        <v>4.4888530090377521E-2</v>
      </c>
      <c r="HF17" s="1">
        <v>0.12855924344420391</v>
      </c>
      <c r="JM17" s="1">
        <v>7.0110206690201043E-2</v>
      </c>
      <c r="JQ17" s="1">
        <v>0.19642127386751726</v>
      </c>
      <c r="JZ17" s="1">
        <v>2.3078894792197211</v>
      </c>
      <c r="LK17" s="1">
        <v>3.448399680540315E-2</v>
      </c>
      <c r="NJ17" s="1">
        <v>5.5253293566410379E-2</v>
      </c>
      <c r="OW17" s="1">
        <v>2.3626838964371229E-2</v>
      </c>
      <c r="RY17" s="1">
        <v>0.72254335260115621</v>
      </c>
      <c r="VB17" s="1">
        <v>0.63288368428048003</v>
      </c>
      <c r="ABR17" s="1">
        <v>7.5812419758500157E-2</v>
      </c>
      <c r="ADS17" s="1">
        <v>3.6669077245951684E-2</v>
      </c>
      <c r="AIU17" s="1">
        <v>3.7905382436065366E-2</v>
      </c>
      <c r="AJR17" s="1">
        <v>1.1698785766055665E-2</v>
      </c>
      <c r="ALN17" s="1">
        <v>3.7109539700595821E-2</v>
      </c>
      <c r="AND17" s="1">
        <v>2.4432558481982131E-2</v>
      </c>
      <c r="ANT17" s="1">
        <v>0.26692473934877731</v>
      </c>
      <c r="APF17" s="1">
        <v>5.4513375483012487E-2</v>
      </c>
      <c r="APK17" s="1">
        <v>3.0009761959295358E-2</v>
      </c>
      <c r="APX17" s="1">
        <v>4.1807315546764541E-2</v>
      </c>
      <c r="AQB17" s="1">
        <v>2.1064890988232322E-2</v>
      </c>
      <c r="AQM17" s="1">
        <v>0.17995607387301796</v>
      </c>
      <c r="AQQ17" s="1">
        <v>9.5429810534234563E-2</v>
      </c>
      <c r="ARI17" s="1">
        <v>0.17095906084729914</v>
      </c>
      <c r="ARU17" s="1">
        <v>4.5826719321655551E-2</v>
      </c>
      <c r="ASS17" s="1">
        <v>5.9208787205796309E-2</v>
      </c>
      <c r="ATG17" s="1">
        <v>5.7554752183466542</v>
      </c>
      <c r="ATH17"/>
      <c r="ATI17"/>
      <c r="ATJ17"/>
      <c r="ATK17"/>
      <c r="ATL17"/>
      <c r="ATM17"/>
      <c r="ATN17"/>
      <c r="ATO17"/>
      <c r="ATP17"/>
      <c r="ATQ17"/>
      <c r="ATR17"/>
      <c r="ATS17"/>
    </row>
    <row r="18" spans="1:1022 1026:1215" x14ac:dyDescent="0.2">
      <c r="A18" s="1" t="s">
        <v>529</v>
      </c>
      <c r="E18" s="1">
        <v>6.0453242450654088E-2</v>
      </c>
      <c r="G18" s="1">
        <v>1.5944795515339578E-2</v>
      </c>
      <c r="I18" s="1">
        <v>1.3791989476467065E-2</v>
      </c>
      <c r="P18" s="1">
        <v>6.5331384445557236E-2</v>
      </c>
      <c r="Y18" s="1">
        <v>0.10424041094750185</v>
      </c>
      <c r="AE18" s="1">
        <v>4.7547892889608707E-2</v>
      </c>
      <c r="AG18" s="1">
        <v>2.5699888550403421E-2</v>
      </c>
      <c r="AJ18" s="1">
        <v>7.8438807958009088E-2</v>
      </c>
      <c r="AR18" s="1">
        <v>2.3917969982623997E-2</v>
      </c>
      <c r="AW18" s="1">
        <v>0.16646362789808369</v>
      </c>
      <c r="AX18" s="1">
        <v>0.29627703030517194</v>
      </c>
      <c r="BE18" s="1">
        <v>9.3623083939129395E-2</v>
      </c>
      <c r="BJ18" s="1">
        <v>5.1242372582348476E-2</v>
      </c>
      <c r="BM18" s="1">
        <v>4.8261084917976475E-2</v>
      </c>
      <c r="BP18" s="1">
        <v>7.234462350011929E-2</v>
      </c>
      <c r="CF18" s="1">
        <v>1.8692578379233039E-2</v>
      </c>
      <c r="CJ18" s="1">
        <v>8.2386805668964377E-2</v>
      </c>
      <c r="CL18" s="1">
        <v>1.4703095744749617E-2</v>
      </c>
      <c r="CN18" s="1">
        <v>1.7526331632651052E-2</v>
      </c>
      <c r="CQ18" s="1">
        <v>1.8113584512059831E-2</v>
      </c>
      <c r="CX18" s="1">
        <v>4.4094227697831841E-2</v>
      </c>
      <c r="DA18" s="1">
        <v>2.3813606100738089E-2</v>
      </c>
      <c r="DC18" s="1">
        <v>5.5562785293305633E-2</v>
      </c>
      <c r="DE18" s="1">
        <v>9.8865537263721756E-2</v>
      </c>
      <c r="DN18" s="1">
        <v>3.3338154461965815E-2</v>
      </c>
      <c r="DQ18" s="1">
        <v>3.8107444919431847E-2</v>
      </c>
      <c r="DT18" s="1">
        <v>5.0638584418254889E-2</v>
      </c>
      <c r="DZ18" s="1">
        <v>5.1363832705863095E-2</v>
      </c>
      <c r="ED18" s="1">
        <v>3.9491532822597313E-2</v>
      </c>
      <c r="EL18" s="1">
        <v>0.12224548912639772</v>
      </c>
      <c r="EN18" s="1">
        <v>0.34163916740803413</v>
      </c>
      <c r="ES18" s="1">
        <v>0.34469677110709701</v>
      </c>
      <c r="EV18" s="1">
        <v>0.20884640185039682</v>
      </c>
      <c r="FB18" s="1">
        <v>0.17174421766475445</v>
      </c>
      <c r="FE18" s="1">
        <v>7.5271981626915424E-2</v>
      </c>
      <c r="FF18" s="1">
        <v>0.21174832705236721</v>
      </c>
      <c r="FH18" s="1">
        <v>0.45015360424228601</v>
      </c>
      <c r="FM18" s="1">
        <v>0.11712341716196634</v>
      </c>
      <c r="FO18" s="1">
        <v>0.1123023460635249</v>
      </c>
      <c r="FV18" s="1">
        <v>8.7344663960649147E-2</v>
      </c>
      <c r="FX18" s="1">
        <v>6.9385195896345744E-2</v>
      </c>
      <c r="GA18" s="1">
        <v>0.45400223490320951</v>
      </c>
      <c r="GC18" s="1">
        <v>0.2840330317207711</v>
      </c>
      <c r="GF18" s="1">
        <v>0.18603394855259747</v>
      </c>
      <c r="GK18" s="1">
        <v>0.11327798827067648</v>
      </c>
      <c r="GU18" s="1">
        <v>8.2420575276987165E-2</v>
      </c>
      <c r="GW18" s="1">
        <v>7.2972705414937181E-2</v>
      </c>
      <c r="HB18" s="1">
        <v>0.10948503905901517</v>
      </c>
      <c r="HF18" s="1">
        <v>0.51827506770530685</v>
      </c>
      <c r="HO18" s="1">
        <v>0.17186169930902076</v>
      </c>
      <c r="HP18" s="1">
        <v>0.24481452958793024</v>
      </c>
      <c r="HS18" s="1">
        <v>0.16941777387647775</v>
      </c>
      <c r="HW18" s="1">
        <v>0.4255371651935449</v>
      </c>
      <c r="IH18" s="1">
        <v>1.0905144609471156</v>
      </c>
      <c r="IM18" s="1">
        <v>0.59107183976242317</v>
      </c>
      <c r="IQ18" s="1">
        <v>0.63933630768227678</v>
      </c>
      <c r="IW18" s="1">
        <v>0.78760616874575018</v>
      </c>
      <c r="JC18" s="1">
        <v>0.43934518077839385</v>
      </c>
      <c r="JL18" s="1">
        <v>0.54546137996565669</v>
      </c>
      <c r="JM18" s="1">
        <v>0.53282814630304387</v>
      </c>
      <c r="JO18" s="1">
        <v>0.27542934164854299</v>
      </c>
      <c r="JQ18" s="1">
        <v>1.5809445752689724</v>
      </c>
      <c r="JT18" s="1">
        <v>0.30907923282939437</v>
      </c>
      <c r="JX18" s="1">
        <v>0.43197016764555035</v>
      </c>
      <c r="JZ18" s="1">
        <v>0.54630795029507018</v>
      </c>
      <c r="KC18" s="1">
        <v>0.28752997689829662</v>
      </c>
      <c r="KH18" s="1">
        <v>0.56266807833167343</v>
      </c>
      <c r="KK18" s="1">
        <v>0.21671595462498264</v>
      </c>
      <c r="KL18" s="1">
        <v>0.21489959330084774</v>
      </c>
      <c r="KQ18" s="1">
        <v>0.37555145698702824</v>
      </c>
      <c r="KT18" s="1">
        <v>0.11165683996301884</v>
      </c>
      <c r="LC18" s="1">
        <v>0.14331141592452432</v>
      </c>
      <c r="LE18" s="1">
        <v>0.12395991162866572</v>
      </c>
      <c r="LF18" s="1">
        <v>0.11392213944441039</v>
      </c>
      <c r="LK18" s="1">
        <v>0.49230673105187323</v>
      </c>
      <c r="LO18" s="1">
        <v>6.9229974794915175E-2</v>
      </c>
      <c r="LQ18" s="1">
        <v>5.6257060127503727E-2</v>
      </c>
      <c r="LS18" s="1">
        <v>0.1698996790418221</v>
      </c>
      <c r="MC18" s="1">
        <v>0.23931517524324528</v>
      </c>
      <c r="MH18" s="1">
        <v>0.16562163152528964</v>
      </c>
      <c r="MJ18" s="1">
        <v>0.17621256766697832</v>
      </c>
      <c r="MO18" s="1">
        <v>0.14227646762324228</v>
      </c>
      <c r="MQ18" s="1">
        <v>0.14015150230900086</v>
      </c>
      <c r="MV18" s="1">
        <v>0.23471064215525614</v>
      </c>
      <c r="NE18" s="1">
        <v>0.35546993195448495</v>
      </c>
      <c r="NJ18" s="1">
        <v>0.78913302450619172</v>
      </c>
      <c r="NM18" s="1">
        <v>0.20223419523008235</v>
      </c>
      <c r="NX18" s="1">
        <v>0.18342452356139027</v>
      </c>
      <c r="OA18" s="1">
        <v>0.17820630357677439</v>
      </c>
      <c r="OG18" s="1">
        <v>0.12491389226767592</v>
      </c>
      <c r="OS18" s="1">
        <v>8.665396199067836E-2</v>
      </c>
      <c r="OT18" s="1">
        <v>9.9109475863356833E-2</v>
      </c>
      <c r="OZ18" s="1">
        <v>0.11788039835238563</v>
      </c>
      <c r="PF18" s="1">
        <v>0.193515897339162</v>
      </c>
      <c r="PO18" s="1">
        <v>0.76074230316686087</v>
      </c>
      <c r="PQ18" s="1">
        <v>0.13462334929782679</v>
      </c>
      <c r="PW18" s="1">
        <v>0.33606565455536558</v>
      </c>
      <c r="QF18" s="1">
        <v>9.6312725773314303E-2</v>
      </c>
      <c r="QI18" s="1">
        <v>0.45009356458907507</v>
      </c>
      <c r="QM18" s="1">
        <v>0.10598380471839558</v>
      </c>
      <c r="QO18" s="1">
        <v>0.41189198246434994</v>
      </c>
      <c r="QU18" s="1">
        <v>0.19338656655821915</v>
      </c>
      <c r="RA18" s="1">
        <v>0.1983886541474037</v>
      </c>
      <c r="RD18" s="1">
        <v>0.3389481102363292</v>
      </c>
      <c r="RN18" s="1">
        <v>0.33463952940183495</v>
      </c>
      <c r="RO18" s="1">
        <v>0.30288608693649371</v>
      </c>
      <c r="RR18" s="1">
        <v>0.17655423359634762</v>
      </c>
      <c r="RS18" s="1">
        <v>0.44624092092847589</v>
      </c>
      <c r="RY18" s="1">
        <v>0.78740157480314954</v>
      </c>
      <c r="RZ18" s="1">
        <v>0.4637442446963202</v>
      </c>
      <c r="SC18" s="1">
        <v>3.4057276236735956</v>
      </c>
      <c r="SG18" s="1">
        <v>4.9612824936918196</v>
      </c>
      <c r="SH18" s="1">
        <v>1.0011646175550148</v>
      </c>
      <c r="SO18" s="1">
        <v>5.9612915744628276</v>
      </c>
      <c r="SU18" s="1">
        <v>0.34266282752958355</v>
      </c>
      <c r="SZ18" s="1">
        <v>0.40200900850629046</v>
      </c>
      <c r="TD18" s="1">
        <v>0.57537169051547876</v>
      </c>
      <c r="TI18" s="1">
        <v>0.79210014153514996</v>
      </c>
      <c r="TO18" s="1">
        <v>0.59620008225323751</v>
      </c>
      <c r="TP18" s="1">
        <v>1.1830242006945262</v>
      </c>
      <c r="TS18" s="1">
        <v>0.40437199216688208</v>
      </c>
      <c r="TX18" s="1">
        <v>1.2795852146413174</v>
      </c>
      <c r="UA18" s="1">
        <v>0.16223274391537301</v>
      </c>
      <c r="UD18" s="1">
        <v>0.35065232152888209</v>
      </c>
      <c r="UF18" s="1">
        <v>0.16113689295019706</v>
      </c>
      <c r="UI18" s="1">
        <v>0.43454801507586938</v>
      </c>
      <c r="UL18" s="1">
        <v>0.47831143351872313</v>
      </c>
      <c r="UN18" s="1">
        <v>1.4323470463094063</v>
      </c>
      <c r="UP18" s="1">
        <v>1.886335490301903</v>
      </c>
      <c r="US18" s="1">
        <v>0.93334762426092943</v>
      </c>
      <c r="UY18" s="1">
        <v>0.79162555470039697</v>
      </c>
      <c r="VF18" s="1">
        <v>1.6104159844757799</v>
      </c>
      <c r="VJ18" s="1">
        <v>0.23340904944327132</v>
      </c>
      <c r="VN18" s="1">
        <v>0.78474902516811673</v>
      </c>
      <c r="VU18" s="1">
        <v>0.76844761637837955</v>
      </c>
      <c r="WC18" s="1">
        <v>0.76116240813720115</v>
      </c>
      <c r="WH18" s="1">
        <v>1.1439899427123825</v>
      </c>
      <c r="WK18" s="1">
        <v>0.40771718554592246</v>
      </c>
      <c r="WN18" s="1">
        <v>0.44485454604700075</v>
      </c>
      <c r="WQ18" s="1">
        <v>0.17793907231880723</v>
      </c>
      <c r="WT18" s="1">
        <v>0.4924999505136729</v>
      </c>
      <c r="WW18" s="1">
        <v>0.87263204382288018</v>
      </c>
      <c r="XA18" s="1">
        <v>0.89408786158733777</v>
      </c>
      <c r="XF18" s="1">
        <v>0.63097190458210273</v>
      </c>
      <c r="XL18" s="1">
        <v>0.18059096606572109</v>
      </c>
      <c r="XQ18" s="1">
        <v>0.45031559134747073</v>
      </c>
      <c r="XU18" s="1">
        <v>0.29381570657726119</v>
      </c>
      <c r="XX18" s="1">
        <v>0.32310739380935016</v>
      </c>
      <c r="YF18" s="1">
        <v>0.55787981026929001</v>
      </c>
      <c r="YM18" s="1">
        <v>0.32322657558466189</v>
      </c>
      <c r="YO18" s="1">
        <v>0.43214251087893013</v>
      </c>
      <c r="YU18" s="1">
        <v>0.58285956818543494</v>
      </c>
      <c r="YZ18" s="1">
        <v>0.22861584495978149</v>
      </c>
      <c r="ZF18" s="1">
        <v>0.29785465698408981</v>
      </c>
      <c r="ZJ18" s="1">
        <v>0.2091074625819811</v>
      </c>
      <c r="ZN18" s="1">
        <v>0.24397905757589908</v>
      </c>
      <c r="ZP18" s="1">
        <v>0.32142796639027471</v>
      </c>
      <c r="ZZ18" s="1">
        <v>0.73253507515893324</v>
      </c>
      <c r="AAC18" s="1">
        <v>0.19972056442467959</v>
      </c>
      <c r="AAE18" s="1">
        <v>0.67649837617920705</v>
      </c>
      <c r="AAH18" s="1">
        <v>0.18346170206161061</v>
      </c>
      <c r="AAJ18" s="1">
        <v>0.82923128835931126</v>
      </c>
      <c r="AAN18" s="1">
        <v>0.23036074036926349</v>
      </c>
      <c r="AAO18" s="1">
        <v>0.23576597476886882</v>
      </c>
      <c r="AAQ18" s="1">
        <v>0.22802741838584387</v>
      </c>
      <c r="AAS18" s="1">
        <v>0.45279942239399212</v>
      </c>
      <c r="AAX18" s="1">
        <v>0.14653142097389971</v>
      </c>
      <c r="ABB18" s="1">
        <v>0.27509139529521703</v>
      </c>
      <c r="ABF18" s="1">
        <v>0.18262974250305894</v>
      </c>
      <c r="ABK18" s="1">
        <v>0.37134386566264971</v>
      </c>
      <c r="ABU18" s="1">
        <v>0.80706097542035471</v>
      </c>
      <c r="ABZ18" s="1">
        <v>0.14742612140909991</v>
      </c>
      <c r="ACB18" s="1">
        <v>0.39685208817048268</v>
      </c>
      <c r="ACE18" s="1">
        <v>0.37973198429639043</v>
      </c>
      <c r="ACN18" s="1">
        <v>0.55271379380088415</v>
      </c>
      <c r="ACT18" s="1">
        <v>0.24900414439978355</v>
      </c>
      <c r="ACX18" s="1">
        <v>0.52468211079596982</v>
      </c>
      <c r="ACY18" s="1">
        <v>0.55355070704075582</v>
      </c>
      <c r="ADF18" s="1">
        <v>0.48080132290023858</v>
      </c>
      <c r="ADG18" s="1">
        <v>0.33730538666159848</v>
      </c>
      <c r="ADT18" s="1">
        <v>0.91352500243326284</v>
      </c>
      <c r="ADV18" s="1">
        <v>0.54456562665742336</v>
      </c>
      <c r="AEC18" s="1">
        <v>0.87088155610417284</v>
      </c>
      <c r="AEF18" s="1">
        <v>0.35321220970688944</v>
      </c>
      <c r="AEH18" s="1">
        <v>0.57898632445983444</v>
      </c>
      <c r="AEL18" s="1">
        <v>0.69359264151345279</v>
      </c>
      <c r="AEP18" s="1">
        <v>0.45307046815917779</v>
      </c>
      <c r="AEU18" s="1">
        <v>0.42646249387788204</v>
      </c>
      <c r="AEW18" s="1">
        <v>0.51147272257133058</v>
      </c>
      <c r="AEZ18" s="1">
        <v>0.69601878029582076</v>
      </c>
      <c r="AFB18" s="1">
        <v>0.5100722547254033</v>
      </c>
      <c r="AFF18" s="1">
        <v>0.32632953912521923</v>
      </c>
      <c r="AFI18" s="1">
        <v>0.88098961187844538</v>
      </c>
      <c r="AFL18" s="1">
        <v>0.83908999445696697</v>
      </c>
      <c r="AFS18" s="1">
        <v>0.52352491703145176</v>
      </c>
      <c r="AFT18" s="1">
        <v>0.47061788314281267</v>
      </c>
      <c r="AFW18" s="1">
        <v>0.37027043571501611</v>
      </c>
      <c r="AGA18" s="1">
        <v>0.21807303892387944</v>
      </c>
      <c r="AGD18" s="1">
        <v>0.49093495831115308</v>
      </c>
      <c r="AGG18" s="1">
        <v>0.66493562959779917</v>
      </c>
      <c r="AGL18" s="1">
        <v>0.7286491538064005</v>
      </c>
      <c r="AGO18" s="1">
        <v>0.55399703027564318</v>
      </c>
      <c r="AGR18" s="1">
        <v>0.32263626764743553</v>
      </c>
      <c r="AGU18" s="1">
        <v>0.22114659969046957</v>
      </c>
      <c r="AGW18" s="1">
        <v>0.22408491805293881</v>
      </c>
      <c r="AGZ18" s="1">
        <v>0.40324556473321022</v>
      </c>
      <c r="AHC18" s="1">
        <v>0.34214190565126423</v>
      </c>
      <c r="AHF18" s="1">
        <v>0.23946023870893784</v>
      </c>
      <c r="AHG18" s="1">
        <v>0.42229914048111006</v>
      </c>
      <c r="AHJ18" s="1">
        <v>0.34234592137670727</v>
      </c>
      <c r="AHL18" s="1">
        <v>0.31091115423614235</v>
      </c>
      <c r="AHO18" s="1">
        <v>0.18419421689916904</v>
      </c>
      <c r="AHQ18" s="1">
        <v>0.31961484135620083</v>
      </c>
      <c r="AHV18" s="1">
        <v>0.27854969485436121</v>
      </c>
      <c r="AHZ18" s="1">
        <v>0.29985263890644587</v>
      </c>
      <c r="AIE18" s="1">
        <v>0.21012566847601441</v>
      </c>
      <c r="AIG18" s="1">
        <v>0.22024584092027524</v>
      </c>
      <c r="AIJ18" s="1">
        <v>4.2711917596673199E-2</v>
      </c>
      <c r="AIK18" s="1">
        <v>0.20181234697816264</v>
      </c>
      <c r="AIO18" s="1">
        <v>0.54987628371628716</v>
      </c>
      <c r="AIX18" s="1">
        <v>0.14548604750356797</v>
      </c>
      <c r="AIY18" s="1">
        <v>0.13464479511329741</v>
      </c>
      <c r="AJE18" s="1">
        <v>0.22537488601102471</v>
      </c>
      <c r="AJF18" s="1">
        <v>0.46446390067470311</v>
      </c>
      <c r="AJJ18" s="1">
        <v>0.26069601463957054</v>
      </c>
      <c r="AJM18" s="1">
        <v>0.22408626434960421</v>
      </c>
      <c r="AJX18" s="1">
        <v>4.5638732026739078E-2</v>
      </c>
      <c r="AJZ18" s="1">
        <v>4.8617939835365227E-2</v>
      </c>
      <c r="AKC18" s="1">
        <v>0.15007825679900497</v>
      </c>
      <c r="AKF18" s="1">
        <v>5.2207598250557152E-2</v>
      </c>
      <c r="AKI18" s="1">
        <v>5.7274075066794626E-2</v>
      </c>
      <c r="AKL18" s="1">
        <v>1.5960027653893174E-2</v>
      </c>
      <c r="AKS18" s="1">
        <v>2.5235045106260474E-2</v>
      </c>
      <c r="AKX18" s="1">
        <v>1.3875597951428667E-2</v>
      </c>
      <c r="ALB18" s="1">
        <v>9.2407300379347603E-3</v>
      </c>
      <c r="ALC18" s="1">
        <v>1.2497205918770495E-2</v>
      </c>
      <c r="ALG18" s="1">
        <v>2.4582600399863676E-2</v>
      </c>
      <c r="ALK18" s="1">
        <v>8.3850204253890503E-3</v>
      </c>
      <c r="ALN18" s="1">
        <v>2.9186071984712833E-2</v>
      </c>
      <c r="ALS18" s="1">
        <v>7.5566941418124941E-3</v>
      </c>
      <c r="ALU18" s="1">
        <v>1.2697243164965273E-2</v>
      </c>
      <c r="ALY18" s="1">
        <v>8.2739164300695122E-3</v>
      </c>
      <c r="AMD18" s="1">
        <v>1.5810476532649404E-2</v>
      </c>
      <c r="AMF18" s="1">
        <v>1.6157536278786987E-2</v>
      </c>
      <c r="AMN18" s="1">
        <v>3.3403691493227007E-2</v>
      </c>
      <c r="AMP18" s="1">
        <v>6.3133115003908315E-3</v>
      </c>
      <c r="AMS18" s="1">
        <v>1.7048327275593529E-2</v>
      </c>
      <c r="AMU18" s="1">
        <v>2.5443436295865953E-2</v>
      </c>
      <c r="ANA18" s="1">
        <v>1.269894329601063E-2</v>
      </c>
      <c r="AND18" s="1">
        <v>2.7325084378163982E-2</v>
      </c>
      <c r="ANH18" s="1">
        <v>3.4895716142505688E-2</v>
      </c>
      <c r="ANL18" s="1">
        <v>6.6304765564719524E-3</v>
      </c>
      <c r="ANO18" s="1">
        <v>2.4439789392053535E-2</v>
      </c>
      <c r="ANU18" s="1">
        <v>1.2899679580858579E-2</v>
      </c>
      <c r="ANY18" s="1">
        <v>2.5408536143848536E-2</v>
      </c>
      <c r="AOQ18" s="1">
        <v>1.2288193361473314E-2</v>
      </c>
      <c r="AOZ18" s="1">
        <v>4.0223115608618177E-3</v>
      </c>
      <c r="APC18" s="1">
        <v>8.089301184778571E-3</v>
      </c>
      <c r="APE18" s="1">
        <v>1.193115721184114E-2</v>
      </c>
      <c r="APK18" s="1">
        <v>9.8472712061068741E-3</v>
      </c>
      <c r="APQ18" s="1">
        <v>8.6261283499841461E-3</v>
      </c>
      <c r="APR18" s="1">
        <v>9.9832040187741149E-3</v>
      </c>
      <c r="APV18" s="1">
        <v>1.2190699044623476E-2</v>
      </c>
      <c r="APZ18" s="1">
        <v>1.7498689400477024E-2</v>
      </c>
      <c r="AQM18" s="1">
        <v>0.16706475798927389</v>
      </c>
      <c r="AQZ18" s="1">
        <v>4.5503273869947443E-3</v>
      </c>
      <c r="ARK18" s="1">
        <v>2.0744541619805972E-2</v>
      </c>
      <c r="ASK18" s="1">
        <v>3.7958549686307103E-2</v>
      </c>
      <c r="ASS18" s="1">
        <v>1.1291390132376481E-2</v>
      </c>
      <c r="ATG18" s="1">
        <v>97.270847646757446</v>
      </c>
      <c r="ATH18"/>
      <c r="ATI18"/>
      <c r="ATJ18"/>
      <c r="ATK18"/>
      <c r="ATL18"/>
      <c r="ATM18"/>
      <c r="ATN18"/>
      <c r="ATO18"/>
      <c r="ATP18"/>
      <c r="ATQ18"/>
      <c r="ATR18"/>
      <c r="ATS18"/>
    </row>
    <row r="19" spans="1:1022 1026:1215" x14ac:dyDescent="0.2">
      <c r="A19" s="1" t="s">
        <v>538</v>
      </c>
      <c r="E19" s="1">
        <v>1.3934528208926829E-2</v>
      </c>
      <c r="P19" s="1">
        <v>0.19336700876840232</v>
      </c>
      <c r="X19" s="1">
        <v>0.82268598301620155</v>
      </c>
      <c r="AN19" s="1">
        <v>1.9833338098237684E-2</v>
      </c>
      <c r="BR19" s="1">
        <v>2.6715965552170571E-2</v>
      </c>
      <c r="CI19" s="1">
        <v>2.640472957321098E-2</v>
      </c>
      <c r="CK19" s="1">
        <v>0.18251991694156619</v>
      </c>
      <c r="DI19" s="1">
        <v>7.4291071101284703E-2</v>
      </c>
      <c r="DS19" s="1">
        <v>4.325985188094697E-2</v>
      </c>
      <c r="DV19" s="1">
        <v>5.0136281334595183E-2</v>
      </c>
      <c r="EV19" s="1">
        <v>0.40620603192940058</v>
      </c>
      <c r="FH19" s="1">
        <v>0.13881952521706339</v>
      </c>
      <c r="FM19" s="1">
        <v>3.8630580580052882</v>
      </c>
      <c r="GC19" s="1">
        <v>1.5590240979957162</v>
      </c>
      <c r="GQ19" s="1">
        <v>4.771268801479734E-2</v>
      </c>
      <c r="HO19" s="1">
        <v>4.3616466858457277E-2</v>
      </c>
      <c r="JM19" s="1">
        <v>0.18609999579151401</v>
      </c>
      <c r="JQ19" s="1">
        <v>0.32002207143381095</v>
      </c>
      <c r="JZ19" s="1">
        <v>0.88538226006549481</v>
      </c>
      <c r="LK19" s="1">
        <v>3.5856110579757419E-2</v>
      </c>
      <c r="MO19" s="1">
        <v>9.7323869509019903E-2</v>
      </c>
      <c r="NA19" s="1">
        <v>8.2247638986169838E-2</v>
      </c>
      <c r="NJ19" s="1">
        <v>0.18775900116806657</v>
      </c>
      <c r="NN19" s="1">
        <v>3.7502347637702348E-2</v>
      </c>
      <c r="OV19" s="1">
        <v>0.10451135973313909</v>
      </c>
      <c r="RV19" s="1">
        <v>1.7119424312808419E-2</v>
      </c>
      <c r="RY19" s="1">
        <v>0.80515297906602246</v>
      </c>
      <c r="TP19" s="1">
        <v>3.4522489267619909E-2</v>
      </c>
      <c r="UU19" s="1">
        <v>7.9642004046703282E-2</v>
      </c>
      <c r="UZ19" s="1">
        <v>0.34133708201706398</v>
      </c>
      <c r="WS19" s="1">
        <v>4.3981163327504846E-2</v>
      </c>
      <c r="YL19" s="1">
        <v>3.8827799854058286E-2</v>
      </c>
      <c r="YQ19" s="1">
        <v>3.3924962618266982E-2</v>
      </c>
      <c r="ABL19" s="1">
        <v>0.10285649365713</v>
      </c>
      <c r="ABP19" s="1">
        <v>4.7073330338788112E-2</v>
      </c>
      <c r="ABR19" s="1">
        <v>6.6732138881306358E-2</v>
      </c>
      <c r="ABU19" s="1">
        <v>0.15743608416400723</v>
      </c>
      <c r="ACF19" s="1">
        <v>8.5416613018648738E-2</v>
      </c>
      <c r="ADP19" s="1">
        <v>0.11639653995394507</v>
      </c>
      <c r="AFJ19" s="1">
        <v>2.318119999759027E-2</v>
      </c>
      <c r="AGQ19" s="1">
        <v>0.49081219618290967</v>
      </c>
      <c r="AHS19" s="1">
        <v>4.6057975246215771E-2</v>
      </c>
      <c r="AIS19" s="1">
        <v>0.11767510199853599</v>
      </c>
      <c r="AIX19" s="1">
        <v>5.0812148079419112E-2</v>
      </c>
      <c r="AJB19" s="1">
        <v>4.628208880421264E-2</v>
      </c>
      <c r="AJN19" s="1">
        <v>0.25217865081241669</v>
      </c>
      <c r="AJW19" s="1">
        <v>4.0599705200460766E-2</v>
      </c>
      <c r="AKA19" s="1">
        <v>0.10373133154183485</v>
      </c>
      <c r="AKY19" s="1">
        <v>2.8064370080534792E-2</v>
      </c>
      <c r="ALB19" s="1">
        <v>2.5194542641301197E-2</v>
      </c>
      <c r="ALD19" s="1">
        <v>3.6122931206853663E-2</v>
      </c>
      <c r="ALH19" s="1">
        <v>4.3211384832784444E-2</v>
      </c>
      <c r="ALJ19" s="1">
        <v>0.18756828672821155</v>
      </c>
      <c r="ALK19" s="1">
        <v>3.3018652908795042E-2</v>
      </c>
      <c r="ALN19" s="1">
        <v>0.13186162381621022</v>
      </c>
      <c r="ALZ19" s="1">
        <v>6.2612987314019083E-2</v>
      </c>
      <c r="AMD19" s="1">
        <v>6.4630031237051952E-2</v>
      </c>
      <c r="AMF19" s="1">
        <v>8.7638607071236455E-2</v>
      </c>
      <c r="AMN19" s="1">
        <v>9.0238438229517701E-2</v>
      </c>
      <c r="AMS19" s="1">
        <v>2.8414546146088574E-2</v>
      </c>
      <c r="AMV19" s="1">
        <v>6.0638606657963438E-2</v>
      </c>
      <c r="ANA19" s="1">
        <v>3.7429942729783103E-2</v>
      </c>
      <c r="AND19" s="1">
        <v>4.7363541299114159E-2</v>
      </c>
      <c r="ANL19" s="1">
        <v>5.7073858550769262E-2</v>
      </c>
      <c r="ANO19" s="1">
        <v>0.12063835936432239</v>
      </c>
      <c r="ANZ19" s="1">
        <v>0.19693074942678698</v>
      </c>
      <c r="AOJ19" s="1">
        <v>5.1882102517255418E-2</v>
      </c>
      <c r="AOS19" s="1">
        <v>0.14287634636452665</v>
      </c>
      <c r="APD19" s="1">
        <v>0.10807998432814382</v>
      </c>
      <c r="APF19" s="1">
        <v>0.18811912031534916</v>
      </c>
      <c r="APN19" s="1">
        <v>6.2537910476648501E-2</v>
      </c>
      <c r="APO19" s="1">
        <v>4.5964063496319298E-2</v>
      </c>
      <c r="APW19" s="1">
        <v>0.12014400861370134</v>
      </c>
      <c r="AQA19" s="1">
        <v>0.12189462612873735</v>
      </c>
      <c r="AQF19" s="1">
        <v>0.13694205675627169</v>
      </c>
      <c r="AQM19" s="1">
        <v>0.80355328176286533</v>
      </c>
      <c r="AQZ19" s="1">
        <v>8.7174019862618482E-2</v>
      </c>
      <c r="ARS19" s="1">
        <v>4.745313853997854E-2</v>
      </c>
      <c r="ATG19" s="1">
        <v>15.845311819192176</v>
      </c>
      <c r="ATH19"/>
      <c r="ATI19"/>
      <c r="ATJ19"/>
      <c r="ATK19"/>
      <c r="ATL19"/>
      <c r="ATM19"/>
      <c r="ATN19"/>
      <c r="ATO19"/>
      <c r="ATP19"/>
      <c r="ATQ19"/>
      <c r="ATR19"/>
      <c r="ATS19"/>
    </row>
    <row r="20" spans="1:1022 1026:1215" x14ac:dyDescent="0.2">
      <c r="A20" s="1" t="s">
        <v>539</v>
      </c>
      <c r="F20" s="1">
        <v>1.0873699939898875E-2</v>
      </c>
      <c r="P20" s="1">
        <v>0.38102429528307691</v>
      </c>
      <c r="Y20" s="1">
        <v>0.61439084085834139</v>
      </c>
      <c r="EV20" s="1">
        <v>0.17576566708753741</v>
      </c>
      <c r="FH20" s="1">
        <v>0.20383629810260442</v>
      </c>
      <c r="FM20" s="1">
        <v>0.16867861881324134</v>
      </c>
      <c r="FQ20" s="1">
        <v>6.8592822173082393E-2</v>
      </c>
      <c r="HF20" s="1">
        <v>0.19474391592633175</v>
      </c>
      <c r="JM20" s="1">
        <v>0.28465551504301795</v>
      </c>
      <c r="JQ20" s="1">
        <v>0.46977461142377708</v>
      </c>
      <c r="KA20" s="1">
        <v>0.68365762684191989</v>
      </c>
      <c r="NJ20" s="1">
        <v>0.34593139892408997</v>
      </c>
      <c r="NP20" s="1">
        <v>8.1787130105165265E-2</v>
      </c>
      <c r="OW20" s="1">
        <v>8.3238744466233569E-2</v>
      </c>
      <c r="RY20" s="1">
        <v>1.1574074074074072</v>
      </c>
      <c r="SD20" s="1">
        <v>6.1811598704799575E-2</v>
      </c>
      <c r="SP20" s="1">
        <v>5.6874475406387855E-2</v>
      </c>
      <c r="UZ20" s="1">
        <v>0.26707367461213966</v>
      </c>
      <c r="YQ20" s="1">
        <v>5.2710533402510668E-2</v>
      </c>
      <c r="ABU20" s="1">
        <v>9.7694957481667122E-2</v>
      </c>
      <c r="ACG20" s="1">
        <v>6.2976584778645442E-2</v>
      </c>
      <c r="ADQ20" s="1">
        <v>0.15313556785810814</v>
      </c>
      <c r="AGP20" s="1">
        <v>0.18259392415507489</v>
      </c>
      <c r="AIT20" s="1">
        <v>5.4213224975439206E-2</v>
      </c>
      <c r="AJP20" s="1">
        <v>7.9396716590105595E-2</v>
      </c>
      <c r="ALN20" s="1">
        <v>7.9632735873243155E-2</v>
      </c>
      <c r="AND20" s="1">
        <v>6.1901622290703277E-2</v>
      </c>
      <c r="ANL20" s="1">
        <v>2.7979075112807492E-2</v>
      </c>
      <c r="ANO20" s="1">
        <v>7.8456257426728751E-2</v>
      </c>
      <c r="ANZ20" s="1">
        <v>5.9266421237803346E-2</v>
      </c>
      <c r="APF20" s="1">
        <v>0.1247500883962659</v>
      </c>
      <c r="APZ20" s="1">
        <v>0.19740699662403871</v>
      </c>
      <c r="AQG20" s="1">
        <v>9.2638526329218499E-2</v>
      </c>
      <c r="AQM20" s="1">
        <v>0.45817395506607728</v>
      </c>
      <c r="ATG20" s="1">
        <v>7.1730455287174895</v>
      </c>
      <c r="ATH20"/>
      <c r="ATI20"/>
      <c r="ATJ20"/>
      <c r="ATK20"/>
      <c r="ATL20"/>
      <c r="ATM20"/>
      <c r="ATN20"/>
      <c r="ATO20"/>
      <c r="ATP20"/>
      <c r="ATQ20"/>
      <c r="ATR20"/>
      <c r="ATS20"/>
    </row>
    <row r="21" spans="1:1022 1026:1215" x14ac:dyDescent="0.2">
      <c r="A21" s="1" t="s">
        <v>547</v>
      </c>
      <c r="E21" s="1">
        <v>4.746214424749514E-2</v>
      </c>
      <c r="R21" s="1">
        <v>3.6143119399247095E-2</v>
      </c>
      <c r="X21" s="1">
        <v>0.70358218021709285</v>
      </c>
      <c r="AT21" s="1">
        <v>2.3974237054570195E-2</v>
      </c>
      <c r="BN21" s="1">
        <v>2.2511943142319274E-2</v>
      </c>
      <c r="BQ21" s="1">
        <v>4.9433433641568846E-2</v>
      </c>
      <c r="BV21" s="1">
        <v>0.13758186338104877</v>
      </c>
      <c r="EI21" s="1">
        <v>4.9516145084676826E-2</v>
      </c>
      <c r="EV21" s="1">
        <v>0.15028214867715448</v>
      </c>
      <c r="FH21" s="1">
        <v>0.53446786990398143</v>
      </c>
      <c r="FM21" s="1">
        <v>2.647921919564189</v>
      </c>
      <c r="FV21" s="1">
        <v>0.71089130060814687</v>
      </c>
      <c r="GI21" s="1">
        <v>0.10514490847657111</v>
      </c>
      <c r="GT21" s="1">
        <v>9.8068898051579922E-2</v>
      </c>
      <c r="IB21" s="1">
        <v>5.1005157581077792E-2</v>
      </c>
      <c r="JK21" s="1">
        <v>3.07426094435071E-2</v>
      </c>
      <c r="JM21" s="1">
        <v>0.3337942133692573</v>
      </c>
      <c r="JQ21" s="1">
        <v>0.71031779329850675</v>
      </c>
      <c r="JZ21" s="1">
        <v>3.441021063145445</v>
      </c>
      <c r="LK21" s="1">
        <v>0.30002455613942075</v>
      </c>
      <c r="MA21" s="1">
        <v>3.3510835466852545E-2</v>
      </c>
      <c r="ML21" s="1">
        <v>8.8646479637071188E-2</v>
      </c>
      <c r="MU21" s="1">
        <v>1.0048198117070404</v>
      </c>
      <c r="NG21" s="1">
        <v>0.17421557212637084</v>
      </c>
      <c r="NJ21" s="1">
        <v>0.32607842838292239</v>
      </c>
      <c r="NM21" s="1">
        <v>6.8356954764778946E-2</v>
      </c>
      <c r="OB21" s="1">
        <v>0.14938476566051281</v>
      </c>
      <c r="OU21" s="1">
        <v>0.91704456443371785</v>
      </c>
      <c r="PD21" s="1">
        <v>6.2847763418438257E-2</v>
      </c>
      <c r="PI21" s="1">
        <v>0.10035203333602333</v>
      </c>
      <c r="RK21" s="1">
        <v>5.3393256887892308E-2</v>
      </c>
      <c r="RO21" s="1">
        <v>8.4571701941259625E-2</v>
      </c>
      <c r="RU21" s="1">
        <v>4.550476916922519E-2</v>
      </c>
      <c r="RY21" s="1">
        <v>0.9633911368015412</v>
      </c>
      <c r="SN21" s="1">
        <v>4.4078487261698253E-2</v>
      </c>
      <c r="TP21" s="1">
        <v>4.0621283178081564E-2</v>
      </c>
      <c r="UI21" s="1">
        <v>2.8450645409518485E-2</v>
      </c>
      <c r="UN21" s="1">
        <v>4.1107380704212472E-2</v>
      </c>
      <c r="US21" s="1">
        <v>0.207780102912095</v>
      </c>
      <c r="VB21" s="1">
        <v>0.74089115922733972</v>
      </c>
      <c r="VY21" s="1">
        <v>3.2863961764792636E-2</v>
      </c>
      <c r="XD21" s="1">
        <v>0.32744711689794809</v>
      </c>
      <c r="XT21" s="1">
        <v>4.1586250014341415E-2</v>
      </c>
      <c r="YP21" s="1">
        <v>7.5878687966518726E-2</v>
      </c>
      <c r="ZB21" s="1">
        <v>2.4403799605543008E-2</v>
      </c>
      <c r="ABO21" s="1">
        <v>0.17058305798964979</v>
      </c>
      <c r="ABR21" s="1">
        <v>0.27768735511894854</v>
      </c>
      <c r="ACC21" s="1">
        <v>0.1171872712261568</v>
      </c>
      <c r="ACF21" s="1">
        <v>6.7170597998402345E-2</v>
      </c>
      <c r="ADP21" s="1">
        <v>0.15976598111262263</v>
      </c>
      <c r="AEJ21" s="1">
        <v>8.12139890878983E-2</v>
      </c>
      <c r="AES21" s="1">
        <v>4.9287656013843863E-2</v>
      </c>
      <c r="AFI21" s="1">
        <v>2.8201168697222733E-2</v>
      </c>
      <c r="AHS21" s="1">
        <v>3.9913150345405164E-2</v>
      </c>
      <c r="AIR21" s="1">
        <v>0.34276972151438856</v>
      </c>
      <c r="AJC21" s="1">
        <v>5.9260399816672242E-2</v>
      </c>
      <c r="AJH21" s="1">
        <v>3.8631484388031462E-2</v>
      </c>
      <c r="AJO21" s="1">
        <v>5.844590894853862E-2</v>
      </c>
      <c r="ALN21" s="1">
        <v>5.3336463762162722E-2</v>
      </c>
      <c r="AME21" s="1">
        <v>8.6801838913374459E-3</v>
      </c>
      <c r="AMN21" s="1">
        <v>3.3618819850910191E-2</v>
      </c>
      <c r="ANB21" s="1">
        <v>1.2933395262168487E-2</v>
      </c>
      <c r="AND21" s="1">
        <v>2.7738485427926705E-2</v>
      </c>
      <c r="ANL21" s="1">
        <v>1.3319949927929722E-2</v>
      </c>
      <c r="ANO21" s="1">
        <v>4.6919382670920412E-2</v>
      </c>
      <c r="ANU21" s="1">
        <v>2.03963733938353E-2</v>
      </c>
      <c r="ANZ21" s="1">
        <v>7.1346002786983845E-2</v>
      </c>
      <c r="APD21" s="1">
        <v>9.2556118412295427E-2</v>
      </c>
      <c r="APF21" s="1">
        <v>4.7093040560367172E-2</v>
      </c>
      <c r="APK21" s="1">
        <v>3.1154488680332298E-2</v>
      </c>
      <c r="APS21" s="1">
        <v>2.4869709756982758E-2</v>
      </c>
      <c r="APZ21" s="1">
        <v>1.1354004250686037E-2</v>
      </c>
      <c r="AQM21" s="1">
        <v>0.53430544156439497</v>
      </c>
      <c r="AQY21" s="1">
        <v>3.0122196175025748E-2</v>
      </c>
      <c r="ARK21" s="1">
        <v>8.3195268909088974E-2</v>
      </c>
      <c r="ARU21" s="1">
        <v>4.1605637122260924E-2</v>
      </c>
      <c r="ASS21" s="1">
        <v>3.9407149410211763E-2</v>
      </c>
      <c r="ATG21" s="1">
        <v>18.575184307176212</v>
      </c>
      <c r="ATH21"/>
      <c r="ATI21"/>
      <c r="ATJ21"/>
      <c r="ATK21"/>
      <c r="ATL21"/>
      <c r="ATM21"/>
      <c r="ATN21"/>
      <c r="ATO21"/>
      <c r="ATP21"/>
      <c r="ATQ21"/>
      <c r="ATR21"/>
      <c r="ATS21"/>
    </row>
    <row r="22" spans="1:1022 1026:1215" x14ac:dyDescent="0.2">
      <c r="A22" s="1" t="s">
        <v>546</v>
      </c>
      <c r="F22" s="1">
        <v>9.5078354934161526E-3</v>
      </c>
      <c r="S22" s="1">
        <v>5.6885078746306696E-2</v>
      </c>
      <c r="AY22" s="1">
        <v>1.6548102779405303</v>
      </c>
      <c r="BM22" s="1">
        <v>7.2317554170925016E-2</v>
      </c>
      <c r="BP22" s="1">
        <v>0.11869740987206286</v>
      </c>
      <c r="CF22" s="1">
        <v>4.0752222938168124E-2</v>
      </c>
      <c r="DY22" s="1">
        <v>7.8465261818535817E-2</v>
      </c>
      <c r="EH22" s="1">
        <v>0.1146371855884048</v>
      </c>
      <c r="EP22" s="1">
        <v>0.47487618612771348</v>
      </c>
      <c r="ES22" s="1">
        <v>0.38141274378304074</v>
      </c>
      <c r="EY22" s="1">
        <v>0.14930320351054832</v>
      </c>
      <c r="FF22" s="1">
        <v>4.5049030752009077E-2</v>
      </c>
      <c r="FH22" s="1">
        <v>0.33303657967179279</v>
      </c>
      <c r="FM22" s="1">
        <v>0.11046514350087487</v>
      </c>
      <c r="FV22" s="1">
        <v>0.13353800055272272</v>
      </c>
      <c r="GI22" s="1">
        <v>8.9166237006897256E-2</v>
      </c>
      <c r="GT22" s="1">
        <v>5.5743872713951953E-2</v>
      </c>
      <c r="HF22" s="1">
        <v>5.5650710140436592E-2</v>
      </c>
      <c r="IE22" s="1">
        <v>0.21594309369188547</v>
      </c>
      <c r="IM22" s="1">
        <v>0.25725926112032754</v>
      </c>
      <c r="IY22" s="1">
        <v>7.2481987106989471E-2</v>
      </c>
      <c r="JF22" s="1">
        <v>0.11174525575378347</v>
      </c>
      <c r="JM22" s="1">
        <v>0.13860308015918946</v>
      </c>
      <c r="JQ22" s="1">
        <v>0.55869646447382704</v>
      </c>
      <c r="KF22" s="1">
        <v>7.3554648655203378E-2</v>
      </c>
      <c r="KJ22" s="1">
        <v>4.3090913034181312E-2</v>
      </c>
      <c r="LD22" s="1">
        <v>3.9647134794722726E-2</v>
      </c>
      <c r="LU22" s="1">
        <v>8.7910856421630212E-2</v>
      </c>
      <c r="MB22" s="1">
        <v>0.45289816678071332</v>
      </c>
      <c r="MO22" s="1">
        <v>7.1098887760469118E-2</v>
      </c>
      <c r="MW22" s="1">
        <v>0.2101512835439521</v>
      </c>
      <c r="NG22" s="1">
        <v>0.1022739924623447</v>
      </c>
      <c r="NJ22" s="1">
        <v>0.31547507963206273</v>
      </c>
      <c r="NK22" s="1">
        <v>5.4596249509511113E-2</v>
      </c>
      <c r="NM22" s="1">
        <v>0.15504591945256641</v>
      </c>
      <c r="NQ22" s="1">
        <v>0.11250543509488474</v>
      </c>
      <c r="QC22" s="1">
        <v>6.3782828874688072E-2</v>
      </c>
      <c r="QH22" s="1">
        <v>0.46772529843673244</v>
      </c>
      <c r="QP22" s="1">
        <v>0.13607667358237466</v>
      </c>
      <c r="QY22" s="1">
        <v>8.1289470611452141E-2</v>
      </c>
      <c r="RB22" s="1">
        <v>4.9010498732501517E-2</v>
      </c>
      <c r="RG22" s="1">
        <v>0.11213352305955886</v>
      </c>
      <c r="RO22" s="1">
        <v>0.12425794627379615</v>
      </c>
      <c r="RU22" s="1">
        <v>0.1322200951314664</v>
      </c>
      <c r="RY22" s="1">
        <v>1.199040767386091</v>
      </c>
      <c r="SE22" s="1">
        <v>9.388456216418091E-2</v>
      </c>
      <c r="SG22" s="1">
        <v>4.239152646049741E-2</v>
      </c>
      <c r="SL22" s="1">
        <v>2.6046449660449732E-2</v>
      </c>
      <c r="SO22" s="1">
        <v>5.1865827970578711E-2</v>
      </c>
      <c r="TJ22" s="1">
        <v>4.5619080074134767E-2</v>
      </c>
      <c r="TP22" s="1">
        <v>4.0619790678833888E-2</v>
      </c>
      <c r="TR22" s="1">
        <v>0.13800032029616474</v>
      </c>
      <c r="TY22" s="1">
        <v>0.26234044044614296</v>
      </c>
      <c r="UI22" s="1">
        <v>6.8834932164148835E-2</v>
      </c>
      <c r="UL22" s="1">
        <v>8.5223935358962832E-2</v>
      </c>
      <c r="UN22" s="1">
        <v>0.10823196761491444</v>
      </c>
      <c r="US22" s="1">
        <v>0.19614452771054983</v>
      </c>
      <c r="UZ22" s="1">
        <v>0.38212882636197515</v>
      </c>
      <c r="VY22" s="1">
        <v>6.0506976103004505E-2</v>
      </c>
      <c r="XC22" s="1">
        <v>0.29182919182858008</v>
      </c>
      <c r="XN22" s="1">
        <v>0.15558899393627709</v>
      </c>
      <c r="XZ22" s="1">
        <v>7.4337316493172725E-2</v>
      </c>
      <c r="YE22" s="1">
        <v>7.0839049080115846E-2</v>
      </c>
      <c r="YL22" s="1">
        <v>3.6086370940243313E-2</v>
      </c>
      <c r="YP22" s="1">
        <v>0.17191385380479693</v>
      </c>
      <c r="ZB22" s="1">
        <v>7.2514555675054729E-2</v>
      </c>
      <c r="ZI22" s="1">
        <v>5.3071205723794389E-2</v>
      </c>
      <c r="AAQ22" s="1">
        <v>5.8060329864197825E-2</v>
      </c>
      <c r="ABR22" s="1">
        <v>7.3313692361740609E-2</v>
      </c>
      <c r="ABY22" s="1">
        <v>2.4458994617010732E-2</v>
      </c>
      <c r="ACC22" s="1">
        <v>7.6927639239747672E-2</v>
      </c>
      <c r="ACF22" s="1">
        <v>0.14425544458980069</v>
      </c>
      <c r="ADP22" s="1">
        <v>8.0528751773582555E-2</v>
      </c>
      <c r="AEK22" s="1">
        <v>4.1575977714228524E-2</v>
      </c>
      <c r="AFI22" s="1">
        <v>9.0134576916862039E-2</v>
      </c>
      <c r="AHR22" s="1">
        <v>1.0750268156244002E-2</v>
      </c>
      <c r="AIS22" s="1">
        <v>4.791901158653062E-2</v>
      </c>
      <c r="AJC22" s="1">
        <v>3.39502192888766E-2</v>
      </c>
      <c r="AJP22" s="1">
        <v>4.0619819073400634E-2</v>
      </c>
      <c r="ALB22" s="1">
        <v>2.8982816992038918E-2</v>
      </c>
      <c r="ALD22" s="1">
        <v>0.56442921392291501</v>
      </c>
      <c r="ALN22" s="1">
        <v>5.9903307613843694E-2</v>
      </c>
      <c r="AND22" s="1">
        <v>5.3402116004729487E-2</v>
      </c>
      <c r="ANL22" s="1">
        <v>1.6675220427680455E-2</v>
      </c>
      <c r="ANO22" s="1">
        <v>7.8750570425266189E-2</v>
      </c>
      <c r="ANZ22" s="1">
        <v>2.1579785548294581E-2</v>
      </c>
      <c r="AOZ22" s="1">
        <v>2.1101337098512852E-2</v>
      </c>
      <c r="APC22" s="1">
        <v>1.6167184839342492E-2</v>
      </c>
      <c r="APF22" s="1">
        <v>3.4225419429843036E-2</v>
      </c>
      <c r="APS22" s="1">
        <v>1.5743452719693071E-2</v>
      </c>
      <c r="AQM22" s="1">
        <v>0.32377836081469902</v>
      </c>
      <c r="AQX22" s="1">
        <v>3.0274201887948288E-2</v>
      </c>
      <c r="AQZ22" s="1">
        <v>1.8444287120069236E-2</v>
      </c>
      <c r="ARD22" s="1">
        <v>3.6148043939230018E-2</v>
      </c>
      <c r="ARI22" s="1">
        <v>0.13335726913534227</v>
      </c>
      <c r="ASN22" s="1">
        <v>8.2842511439986943E-2</v>
      </c>
      <c r="ATG22" s="1">
        <v>14.19914887095347</v>
      </c>
      <c r="ATH22"/>
      <c r="ATI22"/>
      <c r="ATJ22"/>
      <c r="ATK22"/>
      <c r="ATL22"/>
      <c r="ATM22"/>
      <c r="ATN22"/>
      <c r="ATO22"/>
      <c r="ATP22"/>
      <c r="ATQ22"/>
      <c r="ATR22"/>
      <c r="ATS22"/>
    </row>
    <row r="23" spans="1:1022 1026:1215" x14ac:dyDescent="0.2">
      <c r="A23" s="1" t="s">
        <v>507</v>
      </c>
      <c r="B23" s="1">
        <v>0.34110840014818994</v>
      </c>
      <c r="H23" s="1">
        <v>3.7707265404149724E-2</v>
      </c>
      <c r="O23" s="1">
        <v>0.16979495704791212</v>
      </c>
      <c r="X23" s="1">
        <v>0.56744326485884489</v>
      </c>
      <c r="AM23" s="1">
        <v>0.12595537245177718</v>
      </c>
      <c r="AZ23" s="1">
        <v>4.4994618187227005E-2</v>
      </c>
      <c r="BQ23" s="1">
        <v>4.4779749151092757E-2</v>
      </c>
      <c r="BV23" s="1">
        <v>6.2505012535634161E-2</v>
      </c>
      <c r="EJ23" s="1">
        <v>3.0186412690983683E-2</v>
      </c>
      <c r="EP23" s="1">
        <v>5.9282249773912631E-2</v>
      </c>
      <c r="EV23" s="1">
        <v>0.14966870880980968</v>
      </c>
      <c r="FH23" s="1">
        <v>0.36430214460571658</v>
      </c>
      <c r="FM23" s="1">
        <v>0.28029418897547892</v>
      </c>
      <c r="FO23" s="1">
        <v>9.2454979269373752E-2</v>
      </c>
      <c r="FV23" s="1">
        <v>8.1635803653557937E-2</v>
      </c>
      <c r="GD23" s="1">
        <v>3.4655126715174137E-2</v>
      </c>
      <c r="GH23" s="1">
        <v>0.11366784780129459</v>
      </c>
      <c r="IB23" s="1">
        <v>7.5762271124744707E-2</v>
      </c>
      <c r="IT23" s="1">
        <v>6.4384605138761E-2</v>
      </c>
      <c r="JM23" s="1">
        <v>6.9001002413126747E-2</v>
      </c>
      <c r="JQ23" s="1">
        <v>1.3806855230632877</v>
      </c>
      <c r="JZ23" s="1">
        <v>3.0394902759985776</v>
      </c>
      <c r="LK23" s="1">
        <v>0.18086860939828375</v>
      </c>
      <c r="MO23" s="1">
        <v>0.11957888762027978</v>
      </c>
      <c r="MW23" s="1">
        <v>0.34059172699681017</v>
      </c>
      <c r="NG23" s="1">
        <v>7.7944595296110461E-2</v>
      </c>
      <c r="NJ23" s="1">
        <v>0.218292647025084</v>
      </c>
      <c r="NN23" s="1">
        <v>6.699904057093703E-2</v>
      </c>
      <c r="OB23" s="1">
        <v>0.25086727845195561</v>
      </c>
      <c r="OU23" s="1">
        <v>0.47683271681293865</v>
      </c>
      <c r="PL23" s="1">
        <v>0.17936348958023385</v>
      </c>
      <c r="PS23" s="1">
        <v>1.7280931566642357E-2</v>
      </c>
      <c r="PY23" s="1">
        <v>5.8021868433988454E-2</v>
      </c>
      <c r="QS23" s="1">
        <v>0.25515931268091419</v>
      </c>
      <c r="QW23" s="1">
        <v>0.19959295788088949</v>
      </c>
      <c r="RK23" s="1">
        <v>7.0621262792497308E-2</v>
      </c>
      <c r="RO23" s="1">
        <v>6.5541057187372312E-2</v>
      </c>
      <c r="RU23" s="1">
        <v>5.2897663367738094E-2</v>
      </c>
      <c r="RY23" s="1">
        <v>1.3774104683195594</v>
      </c>
      <c r="TP23" s="1">
        <v>2.6780887133515122E-2</v>
      </c>
      <c r="UN23" s="1">
        <v>3.7324472820161929E-2</v>
      </c>
      <c r="UU23" s="1">
        <v>8.0253707747272071E-2</v>
      </c>
      <c r="VB23" s="1">
        <v>0.16486131629376458</v>
      </c>
      <c r="XG23" s="1">
        <v>4.1064045123409332E-2</v>
      </c>
      <c r="YP23" s="1">
        <v>0.1120702827422317</v>
      </c>
      <c r="YT23" s="1">
        <v>3.0757505510649364E-2</v>
      </c>
      <c r="AAW23" s="1">
        <v>3.5948105300011413E-2</v>
      </c>
      <c r="ABO23" s="1">
        <v>0.12313831581858486</v>
      </c>
      <c r="ABQ23" s="1">
        <v>5.9973256810011748E-2</v>
      </c>
      <c r="ACC23" s="1">
        <v>4.7002090191318346E-2</v>
      </c>
      <c r="ACF23" s="1">
        <v>0.1182956472918726</v>
      </c>
      <c r="ACV23" s="1">
        <v>7.6685414189471779E-2</v>
      </c>
      <c r="ADQ23" s="1">
        <v>5.101187865197921E-2</v>
      </c>
      <c r="AER23" s="1">
        <v>2.58105258002152E-2</v>
      </c>
      <c r="AFI23" s="1">
        <v>3.353058996074551E-2</v>
      </c>
      <c r="AGX23" s="1">
        <v>8.0106788281914823E-2</v>
      </c>
      <c r="AHS23" s="1">
        <v>-1.3653581075589477E-2</v>
      </c>
      <c r="AIB23" s="1">
        <v>4.4894153205624565E-2</v>
      </c>
      <c r="AIN23" s="1">
        <v>2.7800703533783614E-2</v>
      </c>
      <c r="AIR23" s="1">
        <v>0.25127440303800408</v>
      </c>
      <c r="AJB23" s="1">
        <v>5.9257972327910413E-2</v>
      </c>
      <c r="AJF23" s="1">
        <v>8.7083116975871552E-2</v>
      </c>
      <c r="AJN23" s="1">
        <v>9.1968202838014657E-2</v>
      </c>
      <c r="AKG23" s="1">
        <v>5.6807941577819071E-2</v>
      </c>
      <c r="AKQ23" s="1">
        <v>0.1846918434171366</v>
      </c>
      <c r="AKY23" s="1">
        <v>3.869713052833907E-2</v>
      </c>
      <c r="ALA23" s="1">
        <v>3.112548612477288E-2</v>
      </c>
      <c r="ALN23" s="1">
        <v>9.2216623850084556E-2</v>
      </c>
      <c r="ALV23" s="1">
        <v>2.727140065487681E-2</v>
      </c>
      <c r="ALZ23" s="1">
        <v>9.9887778504230626E-3</v>
      </c>
      <c r="AMC23" s="1">
        <v>2.1676540472533992E-2</v>
      </c>
      <c r="AMH23" s="1">
        <v>2.9163868487793596E-2</v>
      </c>
      <c r="AML23" s="1">
        <v>0.32111725998879431</v>
      </c>
      <c r="AMP23" s="1">
        <v>3.0714133444195962E-2</v>
      </c>
      <c r="AMR23" s="1">
        <v>6.6192920251546494E-2</v>
      </c>
      <c r="AMU23" s="1">
        <v>8.0497927942842704E-2</v>
      </c>
      <c r="AMY23" s="1">
        <v>2.642960067327178E-2</v>
      </c>
      <c r="AMZ23" s="1">
        <v>2.7203123747749223E-2</v>
      </c>
      <c r="ANA23" s="1">
        <v>4.3924555657142685E-2</v>
      </c>
      <c r="ANC23" s="1">
        <v>7.1635268972542798E-2</v>
      </c>
      <c r="ANL23" s="1">
        <v>3.5795048278080568E-2</v>
      </c>
      <c r="ANN23" s="1">
        <v>9.9887942172405916E-2</v>
      </c>
      <c r="ANV23" s="1">
        <v>4.7498659435165985E-2</v>
      </c>
      <c r="ANY23" s="1">
        <v>9.8725216177074929E-2</v>
      </c>
      <c r="AOJ23" s="1">
        <v>4.2964778199178565E-2</v>
      </c>
      <c r="AOL23" s="1">
        <v>1.7058697462619798E-2</v>
      </c>
      <c r="AOT23" s="1">
        <v>7.6599106505032433E-2</v>
      </c>
      <c r="AOY23" s="1">
        <v>3.990393781888308E-2</v>
      </c>
      <c r="APC23" s="1">
        <v>5.8595334442195925E-2</v>
      </c>
      <c r="APE23" s="1">
        <v>7.981575898820957E-2</v>
      </c>
      <c r="APK23" s="1">
        <v>0.12772451631460854</v>
      </c>
      <c r="APL23" s="1">
        <v>3.3770472949670803E-2</v>
      </c>
      <c r="APN23" s="1">
        <v>4.1748396320379744E-2</v>
      </c>
      <c r="APP23" s="1">
        <v>5.8472065028168922E-2</v>
      </c>
      <c r="APR23" s="1">
        <v>0.11155170012880679</v>
      </c>
      <c r="APZ23" s="1">
        <v>4.9475907382886021E-2</v>
      </c>
      <c r="AQM23" s="1">
        <v>0.44236329892066689</v>
      </c>
      <c r="AQQ23" s="1">
        <v>0.19111134570070754</v>
      </c>
      <c r="ARB23" s="1">
        <v>0.39584059281479006</v>
      </c>
      <c r="ARE23" s="1">
        <v>1.9690348331814322</v>
      </c>
      <c r="ARO23" s="1">
        <v>0.39306649907761293</v>
      </c>
      <c r="ARR23" s="1">
        <v>0.29334661684320668</v>
      </c>
      <c r="ARU23" s="1">
        <v>0.1528520548193141</v>
      </c>
      <c r="ASJ23" s="1">
        <v>2.8829303459459648E-2</v>
      </c>
      <c r="ASP23" s="1">
        <v>3.5424448973152313E-2</v>
      </c>
      <c r="ASS23" s="1">
        <v>5.7506477349981794E-2</v>
      </c>
      <c r="ASW23" s="1">
        <v>0.15672389828622979</v>
      </c>
      <c r="ASZ23" s="1">
        <v>0.751218593772354</v>
      </c>
      <c r="ATG23" s="1">
        <v>19.977123998755751</v>
      </c>
      <c r="ATH23"/>
      <c r="ATI23"/>
      <c r="ATJ23"/>
      <c r="ATK23"/>
      <c r="ATL23"/>
      <c r="ATM23"/>
      <c r="ATN23"/>
      <c r="ATO23"/>
      <c r="ATP23"/>
      <c r="ATQ23"/>
      <c r="ATR23"/>
      <c r="ATS23"/>
    </row>
    <row r="24" spans="1:1022 1026:1215" x14ac:dyDescent="0.2">
      <c r="A24" s="1" t="s">
        <v>505</v>
      </c>
      <c r="D24" s="1">
        <v>0.47473442512602126</v>
      </c>
      <c r="Q24" s="1">
        <v>0.11391318258189664</v>
      </c>
      <c r="AB24" s="1">
        <v>2.4517289759944674E-2</v>
      </c>
      <c r="AO24" s="1">
        <v>0.11125478623535436</v>
      </c>
      <c r="BR24" s="1">
        <v>3.5657238579178234E-2</v>
      </c>
      <c r="BU24" s="1">
        <v>0.23128919322567112</v>
      </c>
      <c r="DY24" s="1">
        <v>0.18187188683828523</v>
      </c>
      <c r="EF24" s="1">
        <v>0.87053773943584323</v>
      </c>
      <c r="EV24" s="1">
        <v>8.9100907279887689E-2</v>
      </c>
      <c r="FH24" s="1">
        <v>0.47194762797904599</v>
      </c>
      <c r="FM24" s="1">
        <v>0.16792122628138095</v>
      </c>
      <c r="FV24" s="1">
        <v>0.29529766951020786</v>
      </c>
      <c r="GB24" s="1">
        <v>6.459209505551182E-2</v>
      </c>
      <c r="GH24" s="1">
        <v>0.15133940024976142</v>
      </c>
      <c r="IC24" s="1">
        <v>4.7617499896631048E-2</v>
      </c>
      <c r="IU24" s="1">
        <v>0.15793394205039249</v>
      </c>
      <c r="JM24" s="1">
        <v>0.17563702141587689</v>
      </c>
      <c r="JQ24" s="1">
        <v>0.30200683319671112</v>
      </c>
      <c r="KA24" s="1">
        <v>0.43821037605050411</v>
      </c>
      <c r="KE24" s="1">
        <v>6.9482348603614838E-2</v>
      </c>
      <c r="LK24" s="1">
        <v>0.12861818032577546</v>
      </c>
      <c r="MD24" s="1">
        <v>4.0223384031899408E-2</v>
      </c>
      <c r="NH24" s="1">
        <v>6.099871761669317E-2</v>
      </c>
      <c r="NJ24" s="1">
        <v>0.14187889092866149</v>
      </c>
      <c r="NN24" s="1">
        <v>5.9274788572392802E-2</v>
      </c>
      <c r="OA24" s="1">
        <v>0.2718971490983727</v>
      </c>
      <c r="PJ24" s="1">
        <v>6.3195870636834586E-2</v>
      </c>
      <c r="QB24" s="1">
        <v>8.5161025171002755E-2</v>
      </c>
      <c r="QS24" s="1">
        <v>0.23794989717028669</v>
      </c>
      <c r="QV24" s="1">
        <v>0.10229830493807129</v>
      </c>
      <c r="RL24" s="1">
        <v>4.4372145143889652E-2</v>
      </c>
      <c r="RO24" s="1">
        <v>4.8252918044717867E-2</v>
      </c>
      <c r="RU24" s="1">
        <v>3.8069109125543919E-2</v>
      </c>
      <c r="RY24" s="1">
        <v>1.1574074074074072</v>
      </c>
      <c r="SN24" s="1">
        <v>2.3190520412291041E-2</v>
      </c>
      <c r="TP24" s="1">
        <v>6.5880773878337101E-2</v>
      </c>
      <c r="TR24" s="1">
        <v>1.4552962601860115E-2</v>
      </c>
      <c r="UN24" s="1">
        <v>3.786415360997461E-2</v>
      </c>
      <c r="UU24" s="1">
        <v>0.13977510757023909</v>
      </c>
      <c r="VB24" s="1">
        <v>0.14207198256525297</v>
      </c>
      <c r="XG24" s="1">
        <v>8.6315978460310513E-2</v>
      </c>
      <c r="YP24" s="1">
        <v>5.9638154897226785E-2</v>
      </c>
      <c r="YT24" s="1">
        <v>2.3786096478613811E-2</v>
      </c>
      <c r="ZV24" s="1">
        <v>2.4480180107000316E-2</v>
      </c>
      <c r="ABQ24" s="1">
        <v>6.695632325322648E-2</v>
      </c>
      <c r="ACC24" s="1">
        <v>6.669891444595609E-2</v>
      </c>
      <c r="ACG24" s="1">
        <v>7.5707615494015487E-2</v>
      </c>
      <c r="ACV24" s="1">
        <v>5.8054560594614647E-2</v>
      </c>
      <c r="ADQ24" s="1">
        <v>4.4982901370321814E-2</v>
      </c>
      <c r="AER24" s="1">
        <v>1.9721573578184486E-2</v>
      </c>
      <c r="AFJ24" s="1">
        <v>4.1431841547069671E-2</v>
      </c>
      <c r="AGY24" s="1">
        <v>5.7717070604244074E-2</v>
      </c>
      <c r="AHU24" s="1">
        <v>2.7281620269958045E-2</v>
      </c>
      <c r="AIT24" s="1">
        <v>3.9306408944922024E-2</v>
      </c>
      <c r="AJC24" s="1">
        <v>4.2813796615244065E-2</v>
      </c>
      <c r="AJH24" s="1">
        <v>8.0533294976422379E-2</v>
      </c>
      <c r="AJO24" s="1">
        <v>8.6672361911494147E-2</v>
      </c>
      <c r="AKH24" s="1">
        <v>4.3495736115543061E-2</v>
      </c>
      <c r="ALB24" s="1">
        <v>2.8194531744844608E-2</v>
      </c>
      <c r="ALO24" s="1">
        <v>5.7128430703386669E-2</v>
      </c>
      <c r="AMN24" s="1">
        <v>1.0185163456537544E-2</v>
      </c>
      <c r="ANB24" s="1">
        <v>2.5665914090191432E-2</v>
      </c>
      <c r="AND24" s="1">
        <v>6.859092289380618E-2</v>
      </c>
      <c r="ANL24" s="1">
        <v>6.0495833943407608E-2</v>
      </c>
      <c r="ANO24" s="1">
        <v>7.0087616618315127E-2</v>
      </c>
      <c r="ANU24" s="1">
        <v>5.3177105089188492E-2</v>
      </c>
      <c r="AOE24" s="1">
        <v>0.14781092383393357</v>
      </c>
      <c r="AOJ24" s="1">
        <v>5.9668398446983184E-2</v>
      </c>
      <c r="AOX24" s="1">
        <v>0.17498329365928897</v>
      </c>
      <c r="APD24" s="1">
        <v>0.14017955374373833</v>
      </c>
      <c r="APF24" s="1">
        <v>0.11665257092114566</v>
      </c>
      <c r="APK24" s="1">
        <v>0.13713476393718074</v>
      </c>
      <c r="APP24" s="1">
        <v>0.12767920568368571</v>
      </c>
      <c r="APS24" s="1">
        <v>0.13662351949878879</v>
      </c>
      <c r="AQA24" s="1">
        <v>0.11162658338757218</v>
      </c>
      <c r="AQM24" s="1">
        <v>1.2394214452631775</v>
      </c>
      <c r="AQW24" s="1">
        <v>0.13991457821050571</v>
      </c>
      <c r="AQZ24" s="1">
        <v>0.15454827591005532</v>
      </c>
      <c r="ARP24" s="1">
        <v>0.16851397650251412</v>
      </c>
      <c r="ARS24" s="1">
        <v>0.1528334549618206</v>
      </c>
      <c r="ARU24" s="1">
        <v>0.18215668999602994</v>
      </c>
      <c r="ASS24" s="1">
        <v>5.1806453401772458E-2</v>
      </c>
      <c r="ASY24" s="1">
        <v>4.3083536383341788E-2</v>
      </c>
      <c r="ATA24" s="1">
        <v>0.17187575140624836</v>
      </c>
      <c r="ATD24" s="1">
        <v>1.1936300018572444E-2</v>
      </c>
      <c r="ATG24" s="1">
        <v>12.165365201571628</v>
      </c>
      <c r="ATH24"/>
      <c r="ATI24"/>
      <c r="ATJ24"/>
      <c r="ATK24"/>
      <c r="ATL24"/>
      <c r="ATM24"/>
      <c r="ATN24"/>
      <c r="ATO24"/>
      <c r="ATP24"/>
      <c r="ATQ24"/>
      <c r="ATR24"/>
      <c r="ATS24"/>
    </row>
    <row r="25" spans="1:1022 1026:1215" x14ac:dyDescent="0.2">
      <c r="A25" s="1" t="s">
        <v>555</v>
      </c>
      <c r="E25" s="1">
        <v>0.1293785057132382</v>
      </c>
      <c r="R25" s="1">
        <v>4.0759323613697086E-2</v>
      </c>
      <c r="Y25" s="1">
        <v>0.76004538787988418</v>
      </c>
      <c r="AO25" s="1">
        <v>3.8345089688621256E-2</v>
      </c>
      <c r="BM25" s="1">
        <v>3.7626214207907571E-2</v>
      </c>
      <c r="BR25" s="1">
        <v>2.7476868246633146E-2</v>
      </c>
      <c r="DG25" s="1">
        <v>0.3231226978162674</v>
      </c>
      <c r="DR25" s="1">
        <v>4.1084982708792558E-2</v>
      </c>
      <c r="EI25" s="1">
        <v>4.3998283759564182E-2</v>
      </c>
      <c r="EV25" s="1">
        <v>0.12020234723802574</v>
      </c>
      <c r="FF25" s="1">
        <v>2.9671063133260026E-2</v>
      </c>
      <c r="FH25" s="1">
        <v>0.50166234724992109</v>
      </c>
      <c r="FM25" s="1">
        <v>0.26205150036967562</v>
      </c>
      <c r="FV25" s="1">
        <v>0.2082310786183981</v>
      </c>
      <c r="GD25" s="1">
        <v>5.5419057928476588E-2</v>
      </c>
      <c r="GI25" s="1">
        <v>8.0590475965163444E-2</v>
      </c>
      <c r="GT25" s="1">
        <v>0.34315593901922564</v>
      </c>
      <c r="IB25" s="1">
        <v>6.6862537937959793E-2</v>
      </c>
      <c r="JH25" s="1">
        <v>0.44071772909742574</v>
      </c>
      <c r="JM25" s="1">
        <v>1.2530959931008285</v>
      </c>
      <c r="JQ25" s="1">
        <v>0.57437508290894324</v>
      </c>
      <c r="JZ25" s="1">
        <v>5.5285543301799338</v>
      </c>
      <c r="LK25" s="1">
        <v>2.6732617588503597E-2</v>
      </c>
      <c r="MO25" s="1">
        <v>9.0505546424815342E-2</v>
      </c>
      <c r="MU25" s="1">
        <v>0.80053560279386982</v>
      </c>
      <c r="NG25" s="1">
        <v>0.27894896282999931</v>
      </c>
      <c r="NJ25" s="1">
        <v>0.29576413721498868</v>
      </c>
      <c r="NN25" s="1">
        <v>7.2796144196735885E-2</v>
      </c>
      <c r="OB25" s="1">
        <v>0.11269320609993176</v>
      </c>
      <c r="OV25" s="1">
        <v>0.21240130777542721</v>
      </c>
      <c r="QA25" s="1">
        <v>4.9764611576050798E-2</v>
      </c>
      <c r="RK25" s="1">
        <v>3.7845264603080568E-2</v>
      </c>
      <c r="RO25" s="1">
        <v>0.13997102750034179</v>
      </c>
      <c r="RY25" s="1">
        <v>1.0548523206751055</v>
      </c>
      <c r="TP25" s="1">
        <v>3.9198618383518312E-2</v>
      </c>
      <c r="UI25" s="1">
        <v>3.41905140501279E-2</v>
      </c>
      <c r="UN25" s="1">
        <v>7.1305665593924913E-2</v>
      </c>
      <c r="UT25" s="1">
        <v>0.33979573825295217</v>
      </c>
      <c r="VC25" s="1">
        <v>6.9965072561797506</v>
      </c>
      <c r="VK25" s="1">
        <v>5.7056646650747805E-2</v>
      </c>
      <c r="WK25" s="1">
        <v>0.27699952306371994</v>
      </c>
      <c r="WR25" s="1">
        <v>0.19267385393771796</v>
      </c>
      <c r="XH25" s="1">
        <v>0.10366857368414543</v>
      </c>
      <c r="XP25" s="1">
        <v>0.15372378047377161</v>
      </c>
      <c r="XV25" s="1">
        <v>4.0863065248119321E-2</v>
      </c>
      <c r="YB25" s="1">
        <v>3.9923162085680745E-2</v>
      </c>
      <c r="YK25" s="1">
        <v>7.3749130405192764E-2</v>
      </c>
      <c r="YP25" s="1">
        <v>0.22087559543427215</v>
      </c>
      <c r="ZH25" s="1">
        <v>0.25721749611717865</v>
      </c>
      <c r="ZR25" s="1">
        <v>0.30321600295262979</v>
      </c>
      <c r="AAT25" s="1">
        <v>6.7313952457755163E-2</v>
      </c>
      <c r="AAY25" s="1">
        <v>0.30285854249882482</v>
      </c>
      <c r="ABK25" s="1">
        <v>0.34832730131225009</v>
      </c>
      <c r="ABQ25" s="1">
        <v>2.9147110208569966</v>
      </c>
      <c r="ACC25" s="1">
        <v>0.13091024369543183</v>
      </c>
      <c r="ACF25" s="1">
        <v>9.9759774764051401E-2</v>
      </c>
      <c r="ACQ25" s="1">
        <v>0.15227054076768778</v>
      </c>
      <c r="ADK25" s="1">
        <v>9.5032181482821734E-2</v>
      </c>
      <c r="ADP25" s="1">
        <v>0.2532988766738769</v>
      </c>
      <c r="AEF25" s="1">
        <v>7.9513250251696435E-2</v>
      </c>
      <c r="AEN25" s="1">
        <v>0.21156145531251402</v>
      </c>
      <c r="AFI25" s="1">
        <v>4.3043353219331282E-2</v>
      </c>
      <c r="AFV25" s="1">
        <v>4.5729760638274088E-2</v>
      </c>
      <c r="AGH25" s="1">
        <v>3.9954502077528119E-2</v>
      </c>
      <c r="AHH25" s="1">
        <v>6.6553916461986398E-2</v>
      </c>
      <c r="AIS25" s="1">
        <v>0.22364392842601477</v>
      </c>
      <c r="ALN25" s="1">
        <v>6.2159199371766595E-2</v>
      </c>
      <c r="AMN25" s="1">
        <v>3.1829765726280566E-2</v>
      </c>
      <c r="ANB25" s="1">
        <v>1.2841784104200483E-2</v>
      </c>
      <c r="AND25" s="1">
        <v>3.4377993770022479E-2</v>
      </c>
      <c r="ANL25" s="1">
        <v>-9.7032042056174189E-4</v>
      </c>
      <c r="ANO25" s="1">
        <v>7.4914312415442788E-2</v>
      </c>
      <c r="ANZ25" s="1">
        <v>8.0003452542684622E-2</v>
      </c>
      <c r="AOJ25" s="1">
        <v>1.553221200579879E-2</v>
      </c>
      <c r="AOO25" s="1">
        <v>2.9363759848321222E-2</v>
      </c>
      <c r="AOS25" s="1">
        <v>3.1275268667580257E-2</v>
      </c>
      <c r="APC25" s="1">
        <v>3.3723050554486406E-2</v>
      </c>
      <c r="APE25" s="1">
        <v>3.2553090101736001E-2</v>
      </c>
      <c r="APW25" s="1">
        <v>0.1221613438893059</v>
      </c>
      <c r="AQE25" s="1">
        <v>0.1073701529736019</v>
      </c>
      <c r="AQM25" s="1">
        <v>0.76707942001433616</v>
      </c>
      <c r="AQZ25" s="1">
        <v>4.6342159238168763E-2</v>
      </c>
      <c r="ARJ25" s="1">
        <v>9.8222928791598704E-2</v>
      </c>
      <c r="ASQ25" s="1">
        <v>0.12717155732835164</v>
      </c>
      <c r="ATG25" s="1">
        <v>30.060635939994309</v>
      </c>
      <c r="ATH25"/>
      <c r="ATI25"/>
      <c r="ATJ25"/>
      <c r="ATK25"/>
      <c r="ATL25"/>
      <c r="ATM25"/>
      <c r="ATN25"/>
      <c r="ATO25"/>
      <c r="ATP25"/>
      <c r="ATQ25"/>
      <c r="ATR25"/>
      <c r="ATS25"/>
    </row>
    <row r="26" spans="1:1022 1026:1215" x14ac:dyDescent="0.2">
      <c r="A26" s="1" t="s">
        <v>554</v>
      </c>
      <c r="E26" s="1">
        <v>1.290871641050502E-2</v>
      </c>
      <c r="S26" s="1">
        <v>4.7520839624078541E-2</v>
      </c>
      <c r="AA26" s="1">
        <v>0.18707262803735625</v>
      </c>
      <c r="FH26" s="1">
        <v>0.60277252862557162</v>
      </c>
      <c r="GI26" s="1">
        <v>0.23154270771949245</v>
      </c>
      <c r="JM26" s="1">
        <v>0.129452945110548</v>
      </c>
      <c r="JQ26" s="1">
        <v>0.76082214318474906</v>
      </c>
      <c r="KA26" s="1">
        <v>0.14741389561221829</v>
      </c>
      <c r="LK26" s="1">
        <v>7.7752546890654334E-2</v>
      </c>
      <c r="MY26" s="1">
        <v>0.23346259380926271</v>
      </c>
      <c r="NG26" s="1">
        <v>0.109223092931449</v>
      </c>
      <c r="NJ26" s="1">
        <v>0.55339810003633827</v>
      </c>
      <c r="NN26" s="1">
        <v>9.3891800948401619E-2</v>
      </c>
      <c r="OV26" s="1">
        <v>0.22093620538016856</v>
      </c>
      <c r="RO26" s="1">
        <v>7.8150657301236465E-2</v>
      </c>
      <c r="RU26" s="1">
        <v>7.3107106276639452E-2</v>
      </c>
      <c r="RY26" s="1">
        <v>1.9305019305019304</v>
      </c>
      <c r="TP26" s="1">
        <v>6.476196936828886E-2</v>
      </c>
      <c r="UZ26" s="1">
        <v>0.38479550140976704</v>
      </c>
      <c r="YP26" s="1">
        <v>0.11456853069811705</v>
      </c>
      <c r="ACF26" s="1">
        <v>0.18624631684085169</v>
      </c>
      <c r="ADP26" s="1">
        <v>0.19764117609199497</v>
      </c>
      <c r="AIS26" s="1">
        <v>6.8736684047767463E-2</v>
      </c>
      <c r="ALD26" s="1">
        <v>1.5815884644439644</v>
      </c>
      <c r="ALN26" s="1">
        <v>0.12022077015019668</v>
      </c>
      <c r="AND26" s="1">
        <v>8.9956132763239396E-2</v>
      </c>
      <c r="ANO26" s="1">
        <v>4.6017904561029062E-2</v>
      </c>
      <c r="APC26" s="1">
        <v>5.6347640979800086E-2</v>
      </c>
      <c r="APF26" s="1">
        <v>6.5994145663757262E-2</v>
      </c>
      <c r="APK26" s="1">
        <v>3.8048433155338908E-2</v>
      </c>
      <c r="APZ26" s="1">
        <v>0.15052030363487168</v>
      </c>
      <c r="AQD26" s="1">
        <v>0.10108924397625922</v>
      </c>
      <c r="AQM26" s="1">
        <v>0.47516612772805694</v>
      </c>
      <c r="AQQ26" s="1">
        <v>0.30459039779219316</v>
      </c>
      <c r="ARU26" s="1">
        <v>4.0020799917889607E-2</v>
      </c>
      <c r="ASJ26" s="1">
        <v>9.2292314553951704E-2</v>
      </c>
      <c r="ASS26" s="1">
        <v>6.2100090665544776E-2</v>
      </c>
      <c r="ATG26" s="1">
        <v>9.7306333868434809</v>
      </c>
      <c r="ATH26"/>
      <c r="ATI26"/>
      <c r="ATJ26"/>
      <c r="ATK26"/>
      <c r="ATL26"/>
      <c r="ATM26"/>
      <c r="ATN26"/>
      <c r="ATO26"/>
      <c r="ATP26"/>
      <c r="ATQ26"/>
      <c r="ATR26"/>
      <c r="ATS26"/>
    </row>
    <row r="27" spans="1:1022 1026:1215" x14ac:dyDescent="0.2">
      <c r="A27" s="1" t="s">
        <v>549</v>
      </c>
      <c r="E27" s="1">
        <v>3.8311915133232129E-2</v>
      </c>
      <c r="S27" s="1">
        <v>4.7730603054639893E-2</v>
      </c>
      <c r="Z27" s="1">
        <v>0.61185226434772855</v>
      </c>
      <c r="AM27" s="1">
        <v>0.19014021225982025</v>
      </c>
      <c r="BR27" s="1">
        <v>5.7166299693600049E-2</v>
      </c>
      <c r="BW27" s="1">
        <v>8.641626766694889E-2</v>
      </c>
      <c r="DI27" s="1">
        <v>4.1095474190636638E-2</v>
      </c>
      <c r="EA27" s="1">
        <v>8.5564183190228307E-2</v>
      </c>
      <c r="EG27" s="1">
        <v>0.51250442554365694</v>
      </c>
      <c r="EV27" s="1">
        <v>0.14232251492097589</v>
      </c>
      <c r="FH27" s="1">
        <v>0.44243437984897732</v>
      </c>
      <c r="FM27" s="1">
        <v>0.20791404063393396</v>
      </c>
      <c r="FV27" s="1">
        <v>0.31164196599048782</v>
      </c>
      <c r="GI27" s="1">
        <v>7.9518327980433914E-2</v>
      </c>
      <c r="IA27" s="1">
        <v>9.8666484858621714E-2</v>
      </c>
      <c r="JM27" s="1">
        <v>0.53175085501214747</v>
      </c>
      <c r="JQ27" s="1">
        <v>0.77394554367072521</v>
      </c>
      <c r="JZ27" s="1">
        <v>2.3632676554344312</v>
      </c>
      <c r="LY27" s="1">
        <v>0.11560596124878227</v>
      </c>
      <c r="MZ27" s="1">
        <v>0.14890388337039864</v>
      </c>
      <c r="NG27" s="1">
        <v>0.14261403549368243</v>
      </c>
      <c r="NJ27" s="1">
        <v>0.38058042934625619</v>
      </c>
      <c r="NN27" s="1">
        <v>9.6022131900901322E-2</v>
      </c>
      <c r="OC27" s="1">
        <v>8.5349985936323813E-2</v>
      </c>
      <c r="OV27" s="1">
        <v>0.14784379393883521</v>
      </c>
      <c r="RO27" s="1">
        <v>0.10152953856047321</v>
      </c>
      <c r="RU27" s="1">
        <v>5.4987977554868485E-2</v>
      </c>
      <c r="RY27" s="1">
        <v>1.4705882352941178</v>
      </c>
      <c r="TP27" s="1">
        <v>9.7776080505240517E-2</v>
      </c>
      <c r="UN27" s="1">
        <v>5.0426625520764108E-2</v>
      </c>
      <c r="UT27" s="1">
        <v>0.1386491546562027</v>
      </c>
      <c r="VB27" s="1">
        <v>0.84552345439664556</v>
      </c>
      <c r="XG27" s="1">
        <v>4.2232645682597131E-2</v>
      </c>
      <c r="YP27" s="1">
        <v>0.1095057022686607</v>
      </c>
      <c r="ZU27" s="1">
        <v>5.2874996234157347E-2</v>
      </c>
      <c r="ABR27" s="1">
        <v>0.31439713697557087</v>
      </c>
      <c r="ACC27" s="1">
        <v>9.7854650325801706E-2</v>
      </c>
      <c r="ACF27" s="1">
        <v>9.4501962691005706E-2</v>
      </c>
      <c r="ADQ27" s="1">
        <v>0.12981491522090383</v>
      </c>
      <c r="AFJ27" s="1">
        <v>3.8024254695005567E-2</v>
      </c>
      <c r="AIS27" s="1">
        <v>0.14736570019959647</v>
      </c>
      <c r="AJP27" s="1">
        <v>3.7318453231182429E-2</v>
      </c>
      <c r="ALN27" s="1">
        <v>7.5383359967430244E-2</v>
      </c>
      <c r="AMN27" s="1">
        <v>2.7383552742546172E-2</v>
      </c>
      <c r="ANB27" s="1">
        <v>5.2513953031077081E-2</v>
      </c>
      <c r="AND27" s="1">
        <v>5.2274061757040219E-2</v>
      </c>
      <c r="ANL27" s="1">
        <v>4.11019881675716E-3</v>
      </c>
      <c r="ANO27" s="1">
        <v>5.3580234761702171E-2</v>
      </c>
      <c r="ANU27" s="1">
        <v>3.4294882270538563E-2</v>
      </c>
      <c r="APD27" s="1">
        <v>4.960707071898416E-2</v>
      </c>
      <c r="APF27" s="1">
        <v>5.3048420817617105E-2</v>
      </c>
      <c r="APK27" s="1">
        <v>5.9533285905040458E-2</v>
      </c>
      <c r="APW27" s="1">
        <v>9.2744234371654868E-2</v>
      </c>
      <c r="AQA27" s="1">
        <v>0.15119881373821284</v>
      </c>
      <c r="AQM27" s="1">
        <v>0.40208503748553276</v>
      </c>
      <c r="AQQ27" s="1">
        <v>0.33443360730096311</v>
      </c>
      <c r="ARH27" s="1">
        <v>0.16958503636368114</v>
      </c>
      <c r="ARS27" s="1">
        <v>5.1916999317642411E-2</v>
      </c>
      <c r="ARV27" s="1">
        <v>8.9081368847499134E-2</v>
      </c>
      <c r="ASJ27" s="1">
        <v>0.17772549704567261</v>
      </c>
      <c r="ASS27" s="1">
        <v>9.1900754778045921E-2</v>
      </c>
      <c r="ATG27" s="1">
        <v>13.584935488716841</v>
      </c>
      <c r="ATH27"/>
      <c r="ATI27"/>
      <c r="ATJ27"/>
      <c r="ATK27"/>
      <c r="ATL27"/>
      <c r="ATM27"/>
      <c r="ATN27"/>
      <c r="ATO27"/>
      <c r="ATP27"/>
      <c r="ATQ27"/>
      <c r="ATR27"/>
      <c r="ATS27"/>
    </row>
    <row r="28" spans="1:1022 1026:1215" x14ac:dyDescent="0.2">
      <c r="A28" s="1" t="s">
        <v>548</v>
      </c>
      <c r="D28" s="1">
        <v>2.1515672538404374E-3</v>
      </c>
      <c r="S28" s="1">
        <v>4.4333999934743518E-2</v>
      </c>
      <c r="AA28" s="1">
        <v>0.19705502065542388</v>
      </c>
      <c r="BX28" s="1">
        <v>5.6955761511479637E-2</v>
      </c>
      <c r="EH28" s="1">
        <v>0.2971795139399262</v>
      </c>
      <c r="EV28" s="1">
        <v>0.19299510639560702</v>
      </c>
      <c r="FH28" s="1">
        <v>0.40383889702097325</v>
      </c>
      <c r="FM28" s="1">
        <v>0.63565444625443301</v>
      </c>
      <c r="FV28" s="1">
        <v>0.55083693752416762</v>
      </c>
      <c r="GI28" s="1">
        <v>0.13016679635002973</v>
      </c>
      <c r="JI28" s="1">
        <v>9.5693589149342492E-2</v>
      </c>
      <c r="JM28" s="1">
        <v>0.18649474645537731</v>
      </c>
      <c r="JQ28" s="1">
        <v>0.68848283663825482</v>
      </c>
      <c r="JZ28" s="1">
        <v>1.7430251064568427</v>
      </c>
      <c r="MM28" s="1">
        <v>0.19662532086523224</v>
      </c>
      <c r="NA28" s="1">
        <v>0.12992916316114511</v>
      </c>
      <c r="NG28" s="1">
        <v>6.9854082507694357E-2</v>
      </c>
      <c r="NJ28" s="1">
        <v>0.31023129587581183</v>
      </c>
      <c r="NN28" s="1">
        <v>0.10402650443480399</v>
      </c>
      <c r="OQ28" s="1">
        <v>3.4154882225559673E-2</v>
      </c>
      <c r="OV28" s="1">
        <v>0.3691139058016914</v>
      </c>
      <c r="RP28" s="1">
        <v>5.7280818434721721E-2</v>
      </c>
      <c r="RV28" s="1">
        <v>5.0573462538863058E-2</v>
      </c>
      <c r="RY28" s="1">
        <v>1.7064846416382251</v>
      </c>
      <c r="SQ28" s="1">
        <v>7.4197883477454527E-2</v>
      </c>
      <c r="SW28" s="1">
        <v>0.11766817904866671</v>
      </c>
      <c r="TC28" s="1">
        <v>0.51667390368796584</v>
      </c>
      <c r="TP28" s="1">
        <v>9.9350273455771576E-2</v>
      </c>
      <c r="TU28" s="1">
        <v>6.2617421466888937E-2</v>
      </c>
      <c r="UI28" s="1">
        <v>9.6598555317303436E-2</v>
      </c>
      <c r="UT28" s="1">
        <v>0.14805248339663593</v>
      </c>
      <c r="VB28" s="1">
        <v>0.89257668149193614</v>
      </c>
      <c r="WR28" s="1">
        <v>0.21171473068823154</v>
      </c>
      <c r="XH28" s="1">
        <v>9.6323461355917794E-2</v>
      </c>
      <c r="XP28" s="1">
        <v>0.46066482810453074</v>
      </c>
      <c r="YQ28" s="1">
        <v>0.31654229115309335</v>
      </c>
      <c r="YX28" s="1">
        <v>6.0202392325275654E-2</v>
      </c>
      <c r="ZH28" s="1">
        <v>0.73870390230132932</v>
      </c>
      <c r="ZR28" s="1">
        <v>1.0499497073375499</v>
      </c>
      <c r="ABI28" s="1">
        <v>5.8529709298871462E-2</v>
      </c>
      <c r="ABP28" s="1">
        <v>8.8028556389742149E-2</v>
      </c>
      <c r="ABQ28" s="1">
        <v>0.10082507384406235</v>
      </c>
      <c r="ACC28" s="1">
        <v>7.9391100594339847E-2</v>
      </c>
      <c r="ACF28" s="1">
        <v>8.6643835878602291E-2</v>
      </c>
      <c r="ADN28" s="1">
        <v>0.21783077424358563</v>
      </c>
      <c r="AIT28" s="1">
        <v>7.8313576735934254E-2</v>
      </c>
      <c r="ALN28" s="1">
        <v>0.10026517726142531</v>
      </c>
      <c r="AMN28" s="1">
        <v>2.9484558874464453E-3</v>
      </c>
      <c r="AND28" s="1">
        <v>7.2385569772131605E-2</v>
      </c>
      <c r="ANL28" s="1">
        <v>1.6197525119095228E-2</v>
      </c>
      <c r="ANO28" s="1">
        <v>0.11966614797613999</v>
      </c>
      <c r="AOZ28" s="1">
        <v>9.5866192635352551E-2</v>
      </c>
      <c r="APD28" s="1">
        <v>4.3018201749537612E-2</v>
      </c>
      <c r="APF28" s="1">
        <v>8.6571662067524591E-2</v>
      </c>
      <c r="APJ28" s="1">
        <v>3.4097637768803875E-2</v>
      </c>
      <c r="APW28" s="1">
        <v>0.16698006535176291</v>
      </c>
      <c r="AQE28" s="1">
        <v>0.148960746845306</v>
      </c>
      <c r="AQM28" s="1">
        <v>0.63393917335220262</v>
      </c>
      <c r="ARK28" s="1">
        <v>0.17303753637896446</v>
      </c>
      <c r="ARS28" s="1">
        <v>3.7898715492953768E-2</v>
      </c>
      <c r="ASJ28" s="1">
        <v>7.544146205601733E-2</v>
      </c>
      <c r="ATG28" s="1">
        <v>15.71181199433255</v>
      </c>
      <c r="ATH28"/>
      <c r="ATI28"/>
      <c r="ATJ28"/>
      <c r="ATK28"/>
      <c r="ATL28"/>
      <c r="ATM28"/>
      <c r="ATN28"/>
      <c r="ATO28"/>
      <c r="ATP28"/>
      <c r="ATQ28"/>
      <c r="ATR28"/>
      <c r="ATS28"/>
    </row>
    <row r="29" spans="1:1022 1026:1215" x14ac:dyDescent="0.2">
      <c r="A29" s="1" t="s">
        <v>550</v>
      </c>
      <c r="E29" s="1">
        <v>-3.8953914074200034E-2</v>
      </c>
      <c r="S29" s="1">
        <v>6.8107057827636389E-2</v>
      </c>
      <c r="FI29" s="1">
        <v>0.41680889060254872</v>
      </c>
      <c r="FM29" s="1">
        <v>0.23285343032526998</v>
      </c>
      <c r="GB29" s="1">
        <v>9.1065682138072215E-2</v>
      </c>
      <c r="IG29" s="1">
        <v>6.4930189103772878E-2</v>
      </c>
      <c r="JQ29" s="1">
        <v>0.51407653079815641</v>
      </c>
      <c r="KA29" s="1">
        <v>0.91459300910459518</v>
      </c>
      <c r="NA29" s="1">
        <v>0.10491110678897712</v>
      </c>
      <c r="NJ29" s="1">
        <v>0.31367260558792837</v>
      </c>
      <c r="NO29" s="1">
        <v>8.6169174553352212E-2</v>
      </c>
      <c r="OW29" s="1">
        <v>5.6842885176485641E-2</v>
      </c>
      <c r="RY29" s="1">
        <v>1.5384615384615383</v>
      </c>
      <c r="SD29" s="1">
        <v>0.16571618846214226</v>
      </c>
      <c r="SG29" s="1">
        <v>0.26646082701345214</v>
      </c>
      <c r="SP29" s="1">
        <v>0.27075913282362152</v>
      </c>
      <c r="TP29" s="1">
        <v>6.8328369799083605E-2</v>
      </c>
      <c r="UP29" s="1">
        <v>6.6182250371557477E-2</v>
      </c>
      <c r="VA29" s="1">
        <v>0.63600586873978004</v>
      </c>
      <c r="YQ29" s="1">
        <v>5.6352253153968607E-2</v>
      </c>
      <c r="ACG29" s="1">
        <v>7.545698930559884E-2</v>
      </c>
      <c r="ADR29" s="1">
        <v>8.2691226587283881E-2</v>
      </c>
      <c r="ALE29" s="1">
        <v>3.6360848393929524</v>
      </c>
      <c r="ALJ29" s="1">
        <v>0.10766608472960744</v>
      </c>
      <c r="ALO29" s="1">
        <v>7.5148524204990561E-2</v>
      </c>
      <c r="AND29" s="1">
        <v>6.6144688005962612E-2</v>
      </c>
      <c r="ANL29" s="1">
        <v>6.5647092174093728E-3</v>
      </c>
      <c r="ANS29" s="1">
        <v>0.10448958529866409</v>
      </c>
      <c r="APD29" s="1">
        <v>6.1258678891401852E-2</v>
      </c>
      <c r="APF29" s="1">
        <v>4.2294221293306324E-2</v>
      </c>
      <c r="APW29" s="1">
        <v>0.18555470964615847</v>
      </c>
      <c r="AQG29" s="1">
        <v>8.8863271918285261E-2</v>
      </c>
      <c r="AQM29" s="1">
        <v>0.47877244416629999</v>
      </c>
      <c r="ARJ29" s="1">
        <v>0.11309068119017644</v>
      </c>
      <c r="ATG29" s="1">
        <v>11.017423730605836</v>
      </c>
      <c r="ATH29"/>
      <c r="ATI29"/>
      <c r="ATJ29"/>
      <c r="ATK29"/>
      <c r="ATL29"/>
      <c r="ATM29"/>
      <c r="ATN29"/>
      <c r="ATO29"/>
      <c r="ATP29"/>
      <c r="ATQ29"/>
      <c r="ATR29"/>
      <c r="ATS29"/>
    </row>
    <row r="30" spans="1:1022 1026:1215" x14ac:dyDescent="0.2">
      <c r="A30" s="1" t="s">
        <v>551</v>
      </c>
      <c r="E30" s="1">
        <v>2.129497999708535E-2</v>
      </c>
      <c r="AC30" s="1">
        <v>5.8574847950535885E-2</v>
      </c>
      <c r="FH30" s="1">
        <v>0.26211299064519505</v>
      </c>
      <c r="FM30" s="1">
        <v>1.3405827951662757</v>
      </c>
      <c r="FV30" s="1">
        <v>0.27770562920450148</v>
      </c>
      <c r="HF30" s="1">
        <v>0.17935041019317924</v>
      </c>
      <c r="JM30" s="1">
        <v>0.27917153010647427</v>
      </c>
      <c r="JQ30" s="1">
        <v>0.48229585642691686</v>
      </c>
      <c r="KB30" s="1">
        <v>0.17390491184700771</v>
      </c>
      <c r="ML30" s="1">
        <v>0.35680929845789899</v>
      </c>
      <c r="NH30" s="1">
        <v>5.0879072447916944E-2</v>
      </c>
      <c r="NJ30" s="1">
        <v>0.22239687120385818</v>
      </c>
      <c r="NN30" s="1">
        <v>7.0369942128508362E-2</v>
      </c>
      <c r="OQ30" s="1">
        <v>0.12423755223505327</v>
      </c>
      <c r="OU30" s="1">
        <v>0.93593900338245994</v>
      </c>
      <c r="RP30" s="1">
        <v>5.8851256538466394E-2</v>
      </c>
      <c r="RY30" s="1">
        <v>1.2690355329949239</v>
      </c>
      <c r="TC30" s="1">
        <v>0.11631597701703904</v>
      </c>
      <c r="UU30" s="1">
        <v>6.034497393938712E-2</v>
      </c>
      <c r="VB30" s="1">
        <v>0.54259075249888811</v>
      </c>
      <c r="WS30" s="1">
        <v>4.8820243060293318E-2</v>
      </c>
      <c r="XP30" s="1">
        <v>0.11977118648253947</v>
      </c>
      <c r="YQ30" s="1">
        <v>8.399618703751742E-2</v>
      </c>
      <c r="ZH30" s="1">
        <v>0.31718569644698363</v>
      </c>
      <c r="ZR30" s="1">
        <v>0.30223340921514674</v>
      </c>
      <c r="ACC30" s="1">
        <v>5.1613044062594537E-2</v>
      </c>
      <c r="ACG30" s="1">
        <v>5.2472292038906944E-2</v>
      </c>
      <c r="ADQ30" s="1">
        <v>0.16335302319323394</v>
      </c>
      <c r="ALO30" s="1">
        <v>6.3927624633547675E-2</v>
      </c>
      <c r="AMN30" s="1">
        <v>2.4246020524972909E-2</v>
      </c>
      <c r="AND30" s="1">
        <v>4.0946785075407839E-2</v>
      </c>
      <c r="ANO30" s="1">
        <v>4.227168369490153E-2</v>
      </c>
      <c r="ANU30" s="1">
        <v>3.1913775295905673E-2</v>
      </c>
      <c r="APC30" s="1">
        <v>3.6816831489318691E-2</v>
      </c>
      <c r="APF30" s="1">
        <v>3.3264897398989045E-2</v>
      </c>
      <c r="APK30" s="1">
        <v>4.9517738707921699E-2</v>
      </c>
      <c r="APW30" s="1">
        <v>6.0724274980841625E-2</v>
      </c>
      <c r="AQM30" s="1">
        <v>0.27757549210369664</v>
      </c>
      <c r="AQR30" s="1">
        <v>0.15516304531062811</v>
      </c>
      <c r="ARU30" s="1">
        <v>2.6477549116050086E-2</v>
      </c>
      <c r="ASJ30" s="1">
        <v>9.7113974121410609E-2</v>
      </c>
      <c r="ASS30" s="1">
        <v>4.0138595283654786E-2</v>
      </c>
      <c r="ATG30" s="1">
        <v>9.0023075536560349</v>
      </c>
      <c r="ATH30"/>
      <c r="ATI30"/>
      <c r="ATJ30"/>
      <c r="ATK30"/>
      <c r="ATL30"/>
      <c r="ATM30"/>
      <c r="ATN30"/>
      <c r="ATO30"/>
      <c r="ATP30"/>
      <c r="ATQ30"/>
      <c r="ATR30"/>
      <c r="ATS30"/>
    </row>
    <row r="31" spans="1:1022 1026:1215" x14ac:dyDescent="0.2">
      <c r="A31" s="1" t="s">
        <v>553</v>
      </c>
      <c r="E31" s="1">
        <v>0</v>
      </c>
      <c r="S31" s="1">
        <v>0</v>
      </c>
      <c r="AA31" s="1">
        <v>0</v>
      </c>
      <c r="AR31" s="1">
        <v>0</v>
      </c>
      <c r="AW31" s="1">
        <v>0</v>
      </c>
      <c r="BB31" s="1">
        <v>0</v>
      </c>
      <c r="BR31" s="1">
        <v>0</v>
      </c>
      <c r="BV31" s="1">
        <v>0</v>
      </c>
      <c r="CK31" s="1">
        <v>0</v>
      </c>
      <c r="DD31" s="1">
        <v>0</v>
      </c>
      <c r="DQ31" s="1">
        <v>0</v>
      </c>
      <c r="EL31" s="1">
        <v>0</v>
      </c>
      <c r="EN31" s="1">
        <v>0</v>
      </c>
      <c r="EU31" s="1">
        <v>0</v>
      </c>
      <c r="FB31" s="1">
        <v>0</v>
      </c>
      <c r="FF31" s="1">
        <v>0</v>
      </c>
      <c r="FH31" s="1">
        <v>0</v>
      </c>
      <c r="FM31" s="1">
        <v>0</v>
      </c>
      <c r="FP31" s="1">
        <v>0</v>
      </c>
      <c r="FV31" s="1">
        <v>0</v>
      </c>
      <c r="GB31" s="1">
        <v>0</v>
      </c>
      <c r="GD31" s="1">
        <v>0</v>
      </c>
      <c r="GG31" s="1">
        <v>0</v>
      </c>
      <c r="GW31" s="1">
        <v>0</v>
      </c>
      <c r="HB31" s="1">
        <v>0</v>
      </c>
      <c r="HD31" s="1">
        <v>0</v>
      </c>
      <c r="HP31" s="1">
        <v>0</v>
      </c>
      <c r="HS31" s="1">
        <v>0</v>
      </c>
      <c r="HU31" s="1">
        <v>0</v>
      </c>
      <c r="HX31" s="1">
        <v>0</v>
      </c>
      <c r="IH31" s="1">
        <v>0</v>
      </c>
      <c r="IK31" s="1">
        <v>0</v>
      </c>
      <c r="IR31" s="1">
        <v>0</v>
      </c>
      <c r="JD31" s="1">
        <v>0</v>
      </c>
      <c r="JL31" s="1">
        <v>0</v>
      </c>
      <c r="JM31" s="1">
        <v>0</v>
      </c>
      <c r="JO31" s="1">
        <v>0</v>
      </c>
      <c r="JQ31" s="1">
        <v>0</v>
      </c>
      <c r="JY31" s="1">
        <v>0</v>
      </c>
      <c r="JZ31" s="1">
        <v>0</v>
      </c>
      <c r="KH31" s="1">
        <v>0</v>
      </c>
      <c r="KK31" s="1">
        <v>0</v>
      </c>
      <c r="KM31" s="1">
        <v>0</v>
      </c>
      <c r="KR31" s="1">
        <v>0</v>
      </c>
      <c r="LK31" s="1">
        <v>0</v>
      </c>
      <c r="MH31" s="1">
        <v>0</v>
      </c>
      <c r="MM31" s="1">
        <v>0</v>
      </c>
      <c r="MP31" s="1">
        <v>0</v>
      </c>
      <c r="NE31" s="1">
        <v>0</v>
      </c>
      <c r="NJ31" s="1">
        <v>0</v>
      </c>
      <c r="OS31" s="1">
        <v>0</v>
      </c>
      <c r="OV31" s="1">
        <v>0</v>
      </c>
      <c r="PF31" s="1">
        <v>0</v>
      </c>
      <c r="PO31" s="1">
        <v>0</v>
      </c>
      <c r="PZ31" s="1">
        <v>0</v>
      </c>
      <c r="QO31" s="1">
        <v>0</v>
      </c>
      <c r="RN31" s="1">
        <v>0</v>
      </c>
      <c r="RP31" s="1">
        <v>0</v>
      </c>
      <c r="RT31" s="1">
        <v>0</v>
      </c>
      <c r="SC31" s="1">
        <v>0</v>
      </c>
      <c r="SF31" s="1">
        <v>0</v>
      </c>
      <c r="SO31" s="1">
        <v>0</v>
      </c>
      <c r="TI31" s="1">
        <v>0</v>
      </c>
      <c r="TO31" s="1">
        <v>0</v>
      </c>
      <c r="TP31" s="1">
        <v>0</v>
      </c>
      <c r="TS31" s="1">
        <v>0</v>
      </c>
      <c r="TZ31" s="1">
        <v>0</v>
      </c>
      <c r="UD31" s="1">
        <v>0</v>
      </c>
      <c r="UN31" s="1">
        <v>0</v>
      </c>
      <c r="UP31" s="1">
        <v>0</v>
      </c>
      <c r="UT31" s="1">
        <v>0</v>
      </c>
      <c r="UZ31" s="1">
        <v>0</v>
      </c>
      <c r="VB31" s="1">
        <v>0</v>
      </c>
      <c r="VF31" s="1">
        <v>0</v>
      </c>
      <c r="VN31" s="1">
        <v>0</v>
      </c>
      <c r="VU31" s="1">
        <v>0</v>
      </c>
      <c r="WH31" s="1">
        <v>0</v>
      </c>
      <c r="WX31" s="1">
        <v>0</v>
      </c>
      <c r="XB31" s="1">
        <v>0</v>
      </c>
      <c r="XG31" s="1">
        <v>0</v>
      </c>
      <c r="XU31" s="1">
        <v>0</v>
      </c>
      <c r="YP31" s="1">
        <v>0</v>
      </c>
      <c r="ZV31" s="1">
        <v>0</v>
      </c>
      <c r="ZY31" s="1">
        <v>0</v>
      </c>
      <c r="AAF31" s="1">
        <v>0</v>
      </c>
      <c r="ABQ31" s="1">
        <v>0</v>
      </c>
      <c r="ABV31" s="1">
        <v>0</v>
      </c>
      <c r="ADR31" s="1">
        <v>0</v>
      </c>
      <c r="ALE31" s="1">
        <v>0</v>
      </c>
      <c r="ALJ31" s="1">
        <v>0</v>
      </c>
      <c r="APW31" s="1">
        <v>0</v>
      </c>
      <c r="AQE31" s="1">
        <v>0</v>
      </c>
      <c r="AQN31" s="1">
        <v>0</v>
      </c>
      <c r="ARI31" s="1">
        <v>0</v>
      </c>
      <c r="ATG31" s="1">
        <v>0</v>
      </c>
      <c r="ATH31"/>
      <c r="ATI31"/>
      <c r="ATJ31"/>
      <c r="ATK31"/>
      <c r="ATL31"/>
      <c r="ATM31"/>
      <c r="ATN31"/>
      <c r="ATO31"/>
      <c r="ATP31"/>
      <c r="ATQ31"/>
      <c r="ATR31"/>
      <c r="ATS31"/>
    </row>
    <row r="32" spans="1:1022 1026:1215" x14ac:dyDescent="0.2">
      <c r="A32" s="1" t="s">
        <v>552</v>
      </c>
      <c r="E32" s="1">
        <v>3.4164771110917792E-3</v>
      </c>
      <c r="S32" s="1">
        <v>6.3775361402813729E-2</v>
      </c>
      <c r="BR32" s="1">
        <v>4.1318068807509135E-2</v>
      </c>
      <c r="BW32" s="1">
        <v>4.7935928231397355E-2</v>
      </c>
      <c r="CK32" s="1">
        <v>0.12990683181947396</v>
      </c>
      <c r="EI32" s="1">
        <v>0.12872705327027431</v>
      </c>
      <c r="EV32" s="1">
        <v>0.29738464970455031</v>
      </c>
      <c r="FH32" s="1">
        <v>0.31075562377377391</v>
      </c>
      <c r="FM32" s="1">
        <v>0.10487488732747469</v>
      </c>
      <c r="FV32" s="1">
        <v>0.11866784126816321</v>
      </c>
      <c r="GB32" s="1">
        <v>8.2546528465270413E-2</v>
      </c>
      <c r="GC32" s="1">
        <v>1.3676098765679485</v>
      </c>
      <c r="IG32" s="1">
        <v>0.10552300407752908</v>
      </c>
      <c r="JM32" s="1">
        <v>0.39432545342734665</v>
      </c>
      <c r="JQ32" s="1">
        <v>0.69144542159384192</v>
      </c>
      <c r="JY32" s="1">
        <v>5.6397732967160552E-2</v>
      </c>
      <c r="KA32" s="1">
        <v>0.12375319130282275</v>
      </c>
      <c r="LK32" s="1">
        <v>6.1511037115873378E-2</v>
      </c>
      <c r="NB32" s="1">
        <v>6.8581703929073798E-2</v>
      </c>
      <c r="NJ32" s="1">
        <v>0.45968635904370164</v>
      </c>
      <c r="NN32" s="1">
        <v>9.0964862706492622E-2</v>
      </c>
      <c r="RK32" s="1">
        <v>8.0416433184136521E-2</v>
      </c>
      <c r="RP32" s="1">
        <v>6.2591806380056195E-2</v>
      </c>
      <c r="RU32" s="1">
        <v>8.0381254511972561E-2</v>
      </c>
      <c r="RY32" s="1">
        <v>1.6339869281045754</v>
      </c>
      <c r="SD32" s="1">
        <v>0.11319023056699402</v>
      </c>
      <c r="SG32" s="1">
        <v>0.14645796606204389</v>
      </c>
      <c r="SO32" s="1">
        <v>0.16213854105227651</v>
      </c>
      <c r="TP32" s="1">
        <v>6.2232959294808522E-2</v>
      </c>
      <c r="UN32" s="1">
        <v>4.2947206661468167E-2</v>
      </c>
      <c r="UT32" s="1">
        <v>0.19670431618696282</v>
      </c>
      <c r="UZ32" s="1">
        <v>0.2774740959405127</v>
      </c>
      <c r="VB32" s="1">
        <v>0.43257468593421505</v>
      </c>
      <c r="WR32" s="1">
        <v>5.7183937293830506E-2</v>
      </c>
      <c r="XH32" s="1">
        <v>6.6242096462730091E-2</v>
      </c>
      <c r="XP32" s="1">
        <v>6.050107673090039E-2</v>
      </c>
      <c r="YP32" s="1">
        <v>0.13305706754473681</v>
      </c>
      <c r="ZH32" s="1">
        <v>0.32714945968293396</v>
      </c>
      <c r="ZQ32" s="1">
        <v>0.27839814155204451</v>
      </c>
      <c r="ZU32" s="1">
        <v>8.3158358230268889E-2</v>
      </c>
      <c r="AAY32" s="1">
        <v>0.14031479294492805</v>
      </c>
      <c r="ABR32" s="1">
        <v>0.1785024935619787</v>
      </c>
      <c r="ACB32" s="1">
        <v>4.7604953162951685E-2</v>
      </c>
      <c r="ACF32" s="1">
        <v>0.12157580800496438</v>
      </c>
      <c r="ADO32" s="1">
        <v>0.27801655352819843</v>
      </c>
      <c r="AFI32" s="1">
        <v>3.8335804058319656E-2</v>
      </c>
      <c r="AIS32" s="1">
        <v>9.4333353974224224E-2</v>
      </c>
      <c r="AJB32" s="1">
        <v>4.415883894415585E-2</v>
      </c>
      <c r="AJO32" s="1">
        <v>0.1255729179255767</v>
      </c>
      <c r="ALN32" s="1">
        <v>0.10927246763972237</v>
      </c>
      <c r="AMN32" s="1">
        <v>2.9319021904053996E-2</v>
      </c>
      <c r="ANB32" s="1">
        <v>2.4371472105630579E-2</v>
      </c>
      <c r="AND32" s="1">
        <v>6.5558472651506702E-2</v>
      </c>
      <c r="ANL32" s="1">
        <v>2.8429005603168592E-2</v>
      </c>
      <c r="ANO32" s="1">
        <v>0.11750390748845628</v>
      </c>
      <c r="ANZ32" s="1">
        <v>2.8820486345791235E-2</v>
      </c>
      <c r="AOU32" s="1">
        <v>2.2356559268011316E-2</v>
      </c>
      <c r="APD32" s="1">
        <v>4.2507124346100933E-2</v>
      </c>
      <c r="APF32" s="1">
        <v>4.9623026744744371E-2</v>
      </c>
      <c r="APW32" s="1">
        <v>0.11310353586966586</v>
      </c>
      <c r="APZ32" s="1">
        <v>0.16863296725889865</v>
      </c>
      <c r="AQM32" s="1">
        <v>0.90604611758248443</v>
      </c>
      <c r="AQZ32" s="1">
        <v>2.5936245714603529E-2</v>
      </c>
      <c r="ASH32" s="1">
        <v>4.9601312021786692E-2</v>
      </c>
      <c r="ASJ32" s="1">
        <v>0.10141691005587213</v>
      </c>
      <c r="ATG32" s="1">
        <v>11.996808603996854</v>
      </c>
      <c r="ATH32"/>
      <c r="ATI32"/>
      <c r="ATJ32"/>
      <c r="ATK32"/>
      <c r="ATL32"/>
      <c r="ATM32"/>
      <c r="ATN32"/>
      <c r="ATO32"/>
      <c r="ATP32"/>
      <c r="ATQ32"/>
      <c r="ATR32"/>
      <c r="ATS32"/>
    </row>
    <row r="33" spans="1:1021 1025:1215" x14ac:dyDescent="0.2">
      <c r="A33" s="1" t="s">
        <v>541</v>
      </c>
      <c r="D33" s="1">
        <v>5.7215779681014413E-3</v>
      </c>
      <c r="AA33" s="1">
        <v>0.12729619725707572</v>
      </c>
      <c r="AM33" s="1">
        <v>0.1304442956441127</v>
      </c>
      <c r="BR33" s="1">
        <v>2.4893018232262434E-2</v>
      </c>
      <c r="CD33" s="1">
        <v>5.6794801447045795E-2</v>
      </c>
      <c r="EV33" s="1">
        <v>9.1306123266030256E-2</v>
      </c>
      <c r="FH33" s="1">
        <v>0.18889080990715199</v>
      </c>
      <c r="FM33" s="1">
        <v>9.0784736880464303E-2</v>
      </c>
      <c r="GI33" s="1">
        <v>3.8626190471973791E-2</v>
      </c>
      <c r="GU33" s="1">
        <v>2.8921841009347409E-3</v>
      </c>
      <c r="HI33" s="1">
        <v>0.2196788523088116</v>
      </c>
      <c r="JK33" s="1">
        <v>5.6267435039216211E-2</v>
      </c>
      <c r="JM33" s="1">
        <v>0.1540412334955123</v>
      </c>
      <c r="JQ33" s="1">
        <v>0.40304879832845392</v>
      </c>
      <c r="JZ33" s="1">
        <v>4.3535124047933502</v>
      </c>
      <c r="NG33" s="1">
        <v>4.9411186180068373E-2</v>
      </c>
      <c r="NJ33" s="1">
        <v>0.1796677500141444</v>
      </c>
      <c r="NN33" s="1">
        <v>5.726571542248074E-2</v>
      </c>
      <c r="OB33" s="1">
        <v>0.10110099084343337</v>
      </c>
      <c r="RY33" s="1">
        <v>0.95238095238095244</v>
      </c>
      <c r="TP33" s="1">
        <v>1.9831517166071743E-2</v>
      </c>
      <c r="UU33" s="1">
        <v>6.2032508724807756E-2</v>
      </c>
      <c r="VB33" s="1">
        <v>0.53425020568018244</v>
      </c>
      <c r="YP33" s="1">
        <v>4.880027835010297E-2</v>
      </c>
      <c r="ZI33" s="1">
        <v>3.9024347509868003E-2</v>
      </c>
      <c r="ABQ33" s="1">
        <v>0.12210773571821119</v>
      </c>
      <c r="ACC33" s="1">
        <v>3.481459072583238E-2</v>
      </c>
      <c r="ACF33" s="1">
        <v>4.4608487188508912E-2</v>
      </c>
      <c r="ADQ33" s="1">
        <v>0.1219222528054361</v>
      </c>
      <c r="AIS33" s="1">
        <v>9.3701275516515414E-2</v>
      </c>
      <c r="AJP33" s="1">
        <v>3.4991282494766948E-2</v>
      </c>
      <c r="ALE33" s="1">
        <v>7.6223794114518819</v>
      </c>
      <c r="ALJ33" s="1">
        <v>7.5080610636224523E-2</v>
      </c>
      <c r="ALK33" s="1">
        <v>1.5523907795508723E-2</v>
      </c>
      <c r="ALN33" s="1">
        <v>4.3586670050950377E-2</v>
      </c>
      <c r="AND33" s="1">
        <v>6.9237924439459364E-2</v>
      </c>
      <c r="ANH33" s="1">
        <v>0.12866684902667894</v>
      </c>
      <c r="ANT33" s="1">
        <v>0.30691771709910526</v>
      </c>
      <c r="APF33" s="1">
        <v>0.10483037806127531</v>
      </c>
      <c r="APW33" s="1">
        <v>0.11042392221937354</v>
      </c>
      <c r="AQM33" s="1">
        <v>0.54452362837257962</v>
      </c>
      <c r="ARJ33" s="1">
        <v>0.2344908052314901</v>
      </c>
      <c r="ASJ33" s="1">
        <v>0.10329499456726478</v>
      </c>
      <c r="ATG33" s="1">
        <v>17.79906655481367</v>
      </c>
      <c r="ATH33"/>
      <c r="ATI33"/>
      <c r="ATJ33"/>
      <c r="ATK33"/>
      <c r="ATL33"/>
      <c r="ATM33"/>
      <c r="ATN33"/>
      <c r="ATO33"/>
      <c r="ATP33"/>
      <c r="ATQ33"/>
      <c r="ATR33"/>
      <c r="ATS33"/>
    </row>
    <row r="34" spans="1:1021 1025:1215" x14ac:dyDescent="0.2">
      <c r="A34" s="1" t="s">
        <v>544</v>
      </c>
      <c r="E34" s="1">
        <v>5.0082073017508694E-2</v>
      </c>
      <c r="G34" s="1">
        <v>2.3721283439521786E-2</v>
      </c>
      <c r="I34" s="1">
        <v>2.6493715228120471E-2</v>
      </c>
      <c r="S34" s="1">
        <v>2.2182496805911684E-2</v>
      </c>
      <c r="Z34" s="1">
        <v>8.57543550956371E-2</v>
      </c>
      <c r="AE34" s="1">
        <v>6.0757583422888166E-2</v>
      </c>
      <c r="AJ34" s="1">
        <v>0.108638602114231</v>
      </c>
      <c r="AQ34" s="1">
        <v>4.463185907779791E-2</v>
      </c>
      <c r="AW34" s="1">
        <v>0.40221574151590617</v>
      </c>
      <c r="AY34" s="1">
        <v>0.29902224754161755</v>
      </c>
      <c r="BC34" s="1">
        <v>0.17434729006385807</v>
      </c>
      <c r="BJ34" s="1">
        <v>8.0569992456193437E-2</v>
      </c>
      <c r="BL34" s="1">
        <v>9.8769038705162557E-2</v>
      </c>
      <c r="BQ34" s="1">
        <v>0.10975923773530571</v>
      </c>
      <c r="CG34" s="1">
        <v>3.8032840190208257E-2</v>
      </c>
      <c r="CJ34" s="1">
        <v>0.11311002374697963</v>
      </c>
      <c r="CM34" s="1">
        <v>1.5861132009149567E-2</v>
      </c>
      <c r="CN34" s="1">
        <v>1.9486319787141007E-2</v>
      </c>
      <c r="CQ34" s="1">
        <v>2.8208826809895116E-2</v>
      </c>
      <c r="CT34" s="1">
        <v>1.7414361761282467E-2</v>
      </c>
      <c r="CY34" s="1">
        <v>3.9943126213812803E-2</v>
      </c>
      <c r="DA34" s="1">
        <v>5.3866187556097865E-2</v>
      </c>
      <c r="DD34" s="1">
        <v>8.5479393789618899E-2</v>
      </c>
      <c r="DE34" s="1">
        <v>0.17920836115564062</v>
      </c>
      <c r="DM34" s="1">
        <v>5.917466309538999E-2</v>
      </c>
      <c r="DQ34" s="1">
        <v>6.6154116522568682E-2</v>
      </c>
      <c r="DT34" s="1">
        <v>7.1322322453156325E-2</v>
      </c>
      <c r="DZ34" s="1">
        <v>6.0965854590836192E-2</v>
      </c>
      <c r="EE34" s="1">
        <v>7.3124215145377286E-2</v>
      </c>
      <c r="EL34" s="1">
        <v>0.19410673516737451</v>
      </c>
      <c r="EN34" s="1">
        <v>0.55344863888805029</v>
      </c>
      <c r="ET34" s="1">
        <v>0.61745980578524151</v>
      </c>
      <c r="EV34" s="1">
        <v>0.37501583472872957</v>
      </c>
      <c r="FC34" s="1">
        <v>0.33773380938870351</v>
      </c>
      <c r="FE34" s="1">
        <v>0.16237245853112725</v>
      </c>
      <c r="FF34" s="1">
        <v>0.4670208253058446</v>
      </c>
      <c r="FH34" s="1">
        <v>0.94429325723698609</v>
      </c>
      <c r="FM34" s="1">
        <v>0.85071936979612017</v>
      </c>
      <c r="FO34" s="1">
        <v>0.31141865726755019</v>
      </c>
      <c r="FV34" s="1">
        <v>0.38994526319384909</v>
      </c>
      <c r="FY34" s="1">
        <v>0.12999427409875153</v>
      </c>
      <c r="GB34" s="1">
        <v>1.3752380401138427</v>
      </c>
      <c r="GC34" s="1">
        <v>1.2573001504591905</v>
      </c>
      <c r="GM34" s="1">
        <v>0.3145074038431675</v>
      </c>
      <c r="GW34" s="1">
        <v>0.43476007426814095</v>
      </c>
      <c r="HB34" s="1">
        <v>0.28581179497933024</v>
      </c>
      <c r="HE34" s="1">
        <v>1.0181843565133233</v>
      </c>
      <c r="HO34" s="1">
        <v>0.33830751243801721</v>
      </c>
      <c r="HP34" s="1">
        <v>0.58444362369482539</v>
      </c>
      <c r="HS34" s="1">
        <v>0.44086110282216001</v>
      </c>
      <c r="HV34" s="1">
        <v>0.3943295190326071</v>
      </c>
      <c r="HW34" s="1">
        <v>0.64021383742412696</v>
      </c>
      <c r="IH34" s="1">
        <v>2.4351400155734839</v>
      </c>
      <c r="IM34" s="1">
        <v>1.3119987757193015</v>
      </c>
      <c r="IR34" s="1">
        <v>1.7399795544025525</v>
      </c>
      <c r="IW34" s="1">
        <v>1.7818462207366288</v>
      </c>
      <c r="JC34" s="1">
        <v>0.91677934376405601</v>
      </c>
      <c r="JL34" s="1">
        <v>1.3378538987784498</v>
      </c>
      <c r="JM34" s="1">
        <v>1.2779889910054718</v>
      </c>
      <c r="JO34" s="1">
        <v>0.69393297095265005</v>
      </c>
      <c r="JQ34" s="1">
        <v>3.260168347327669</v>
      </c>
      <c r="JT34" s="1">
        <v>0.63681283272432043</v>
      </c>
      <c r="JX34" s="1">
        <v>1.7493745232317834</v>
      </c>
      <c r="KD34" s="1">
        <v>0.68953101967085917</v>
      </c>
      <c r="KH34" s="1">
        <v>1.1393572424328482</v>
      </c>
      <c r="KK34" s="1">
        <v>0.45436074998160048</v>
      </c>
      <c r="KM34" s="1">
        <v>0.40660697411530661</v>
      </c>
      <c r="KR34" s="1">
        <v>0.77974826341881009</v>
      </c>
      <c r="KV34" s="1">
        <v>0.22577393698200743</v>
      </c>
      <c r="LC34" s="1">
        <v>0.20207905682210967</v>
      </c>
      <c r="LE34" s="1">
        <v>0.24047753872107128</v>
      </c>
      <c r="LG34" s="1">
        <v>0.20666177439843891</v>
      </c>
      <c r="LK34" s="1">
        <v>0.71029859794439021</v>
      </c>
      <c r="LO34" s="1">
        <v>8.4073427892448496E-2</v>
      </c>
      <c r="LQ34" s="1">
        <v>7.6294392233053593E-2</v>
      </c>
      <c r="LS34" s="1">
        <v>0.23672724136313961</v>
      </c>
      <c r="MB34" s="1">
        <v>0.28200694250058606</v>
      </c>
      <c r="MH34" s="1">
        <v>0.27493565462003966</v>
      </c>
      <c r="MJ34" s="1">
        <v>0.24547144803490917</v>
      </c>
      <c r="MO34" s="1">
        <v>0.19856128318102564</v>
      </c>
      <c r="MQ34" s="1">
        <v>0.26057143119503029</v>
      </c>
      <c r="MV34" s="1">
        <v>0.31380077514372035</v>
      </c>
      <c r="NE34" s="1">
        <v>0.61383031654580156</v>
      </c>
      <c r="NJ34" s="1">
        <v>1.6853861925486244</v>
      </c>
      <c r="NM34" s="1">
        <v>0.20411772223578004</v>
      </c>
      <c r="NW34" s="1">
        <v>0.13945268074154263</v>
      </c>
      <c r="OB34" s="1">
        <v>9.2414293868134045E-2</v>
      </c>
      <c r="OH34" s="1">
        <v>6.411784663824166E-2</v>
      </c>
      <c r="OS34" s="1">
        <v>8.0138412490842678E-2</v>
      </c>
      <c r="OU34" s="1">
        <v>0.21065410764812917</v>
      </c>
      <c r="OZ34" s="1">
        <v>5.1706241912313509E-2</v>
      </c>
      <c r="PF34" s="1">
        <v>0.17049139707304597</v>
      </c>
      <c r="PP34" s="1">
        <v>1.153496863124897</v>
      </c>
      <c r="PR34" s="1">
        <v>5.3542493839276957E-2</v>
      </c>
      <c r="PW34" s="1">
        <v>0.36926186067403327</v>
      </c>
      <c r="QF34" s="1">
        <v>5.6099153130815899E-2</v>
      </c>
      <c r="QH34" s="1">
        <v>0.43667752939415999</v>
      </c>
      <c r="QN34" s="1">
        <v>0.11945544875086929</v>
      </c>
      <c r="QO34" s="1">
        <v>0.32754476629618456</v>
      </c>
      <c r="QQ34" s="1">
        <v>0.10909990762617834</v>
      </c>
      <c r="QU34" s="1">
        <v>0.18065005016557381</v>
      </c>
      <c r="RA34" s="1">
        <v>0.20528347074521891</v>
      </c>
      <c r="RD34" s="1">
        <v>0.19901087333049081</v>
      </c>
      <c r="RG34" s="1">
        <v>0.13032361566942577</v>
      </c>
      <c r="RN34" s="1">
        <v>0.36244316999709497</v>
      </c>
      <c r="RP34" s="1">
        <v>0.38078280059585018</v>
      </c>
      <c r="RQ34" s="1">
        <v>0.14572331976731848</v>
      </c>
      <c r="RS34" s="1">
        <v>0.57054504221444347</v>
      </c>
      <c r="RY34" s="1">
        <v>1.0893246187363836</v>
      </c>
      <c r="RZ34" s="1">
        <v>0.4965195135250271</v>
      </c>
      <c r="SC34" s="1">
        <v>5.165177089731225</v>
      </c>
      <c r="SG34" s="1">
        <v>8.8833848633167438</v>
      </c>
      <c r="SI34" s="1">
        <v>1.3128870100228383</v>
      </c>
      <c r="SP34" s="1">
        <v>8.6439482782662527</v>
      </c>
      <c r="SU34" s="1">
        <v>0.55368988792710494</v>
      </c>
      <c r="SZ34" s="1">
        <v>0.33576429958490922</v>
      </c>
      <c r="TD34" s="1">
        <v>0.4649282517391406</v>
      </c>
      <c r="TI34" s="1">
        <v>0.71999038509919544</v>
      </c>
      <c r="TO34" s="1">
        <v>0.58329628753866081</v>
      </c>
      <c r="TP34" s="1">
        <v>1.5828195229239792</v>
      </c>
      <c r="TT34" s="1">
        <v>0.32984772679032975</v>
      </c>
      <c r="TY34" s="1">
        <v>1.3218821352791139</v>
      </c>
      <c r="UA34" s="1">
        <v>0.12693219308699283</v>
      </c>
      <c r="UD34" s="1">
        <v>0.34031003508414925</v>
      </c>
      <c r="UF34" s="1">
        <v>0.11868573195017483</v>
      </c>
      <c r="UI34" s="1">
        <v>0.4304508142348844</v>
      </c>
      <c r="UL34" s="1">
        <v>0.4570514714882899</v>
      </c>
      <c r="UN34" s="1">
        <v>1.7736115099335246</v>
      </c>
      <c r="UP34" s="1">
        <v>2.4967276061998107</v>
      </c>
      <c r="US34" s="1">
        <v>1.0817398832380365</v>
      </c>
      <c r="UY34" s="1">
        <v>0.77513748142937056</v>
      </c>
      <c r="VG34" s="1">
        <v>1.8522001023672849</v>
      </c>
      <c r="VJ34" s="1">
        <v>0.19073237854581113</v>
      </c>
      <c r="VN34" s="1">
        <v>0.76723845947541935</v>
      </c>
      <c r="VV34" s="1">
        <v>0.7985262234305549</v>
      </c>
      <c r="WC34" s="1">
        <v>0.76363476151905563</v>
      </c>
      <c r="WH34" s="1">
        <v>1.0795169893779299</v>
      </c>
      <c r="WK34" s="1">
        <v>0.46084745875990207</v>
      </c>
      <c r="WN34" s="1">
        <v>0.3134027500747924</v>
      </c>
      <c r="WQ34" s="1">
        <v>0.18026592616108369</v>
      </c>
      <c r="WT34" s="1">
        <v>0.47442329074670803</v>
      </c>
      <c r="WW34" s="1">
        <v>0.86881362475052859</v>
      </c>
      <c r="XA34" s="1">
        <v>0.99304145755062889</v>
      </c>
      <c r="XG34" s="1">
        <v>0.6247594208348809</v>
      </c>
      <c r="XL34" s="1">
        <v>0.15391382693407238</v>
      </c>
      <c r="XR34" s="1">
        <v>0.37481795001647472</v>
      </c>
      <c r="XU34" s="1">
        <v>0.24379898386969279</v>
      </c>
      <c r="XY34" s="1">
        <v>0.26280768406548966</v>
      </c>
      <c r="YG34" s="1">
        <v>0.37601235744995581</v>
      </c>
      <c r="YN34" s="1">
        <v>0.20991605729736784</v>
      </c>
      <c r="YP34" s="1">
        <v>0.35511195843998511</v>
      </c>
      <c r="YV34" s="1">
        <v>0.39255777154175825</v>
      </c>
      <c r="YZ34" s="1">
        <v>0.10108373204740546</v>
      </c>
      <c r="ZF34" s="1">
        <v>0.18643672232152642</v>
      </c>
      <c r="ZK34" s="1">
        <v>8.648350526803511E-2</v>
      </c>
      <c r="ZO34" s="1">
        <v>8.591314197130967E-2</v>
      </c>
      <c r="ZP34" s="1">
        <v>0.11148606467956255</v>
      </c>
      <c r="ZZ34" s="1">
        <v>0.42508398919618484</v>
      </c>
      <c r="AAC34" s="1">
        <v>8.9400123443242732E-2</v>
      </c>
      <c r="AAE34" s="1">
        <v>0.58303638134771296</v>
      </c>
      <c r="AAH34" s="1">
        <v>9.5827118844116529E-2</v>
      </c>
      <c r="AAK34" s="1">
        <v>0.69665747466876571</v>
      </c>
      <c r="AAM34" s="1">
        <v>0.14887744505983266</v>
      </c>
      <c r="AAO34" s="1">
        <v>9.6201066220301265E-2</v>
      </c>
      <c r="AAQ34" s="1">
        <v>8.4015025936194088E-2</v>
      </c>
      <c r="AAT34" s="1">
        <v>0.22121772759899605</v>
      </c>
      <c r="AAX34" s="1">
        <v>1.4410682705778185E-2</v>
      </c>
      <c r="ABC34" s="1">
        <v>9.8048543912508834E-2</v>
      </c>
      <c r="ABF34" s="1">
        <v>7.692237063332942E-2</v>
      </c>
      <c r="ABJ34" s="1">
        <v>6.5096586488356908E-2</v>
      </c>
      <c r="ABM34" s="1">
        <v>5.982525039669484E-2</v>
      </c>
      <c r="ABV34" s="1">
        <v>0.57377781780612891</v>
      </c>
      <c r="ACB34" s="1">
        <v>0.42464870228031731</v>
      </c>
      <c r="ACF34" s="1">
        <v>0.31207139529957933</v>
      </c>
      <c r="ACN34" s="1">
        <v>0.41536590367544934</v>
      </c>
      <c r="ACT34" s="1">
        <v>0.13410481011020223</v>
      </c>
      <c r="ACU34" s="1">
        <v>9.2437252481475982E-2</v>
      </c>
      <c r="ACX34" s="1">
        <v>0.31441174003997352</v>
      </c>
      <c r="ACY34" s="1">
        <v>0.35910367969312779</v>
      </c>
      <c r="ADF34" s="1">
        <v>0.38067710004927591</v>
      </c>
      <c r="ADG34" s="1">
        <v>0.2927515735446104</v>
      </c>
      <c r="ADU34" s="1">
        <v>0.93663737276857917</v>
      </c>
      <c r="ADW34" s="1">
        <v>0.57861648982427016</v>
      </c>
      <c r="AEC34" s="1">
        <v>0.99126350266622598</v>
      </c>
      <c r="AEF34" s="1">
        <v>0.4151058575995763</v>
      </c>
      <c r="AEH34" s="1">
        <v>0.61906606940962583</v>
      </c>
      <c r="AEL34" s="1">
        <v>0.79200055670059644</v>
      </c>
      <c r="AEP34" s="1">
        <v>0.5415554826659974</v>
      </c>
      <c r="AEV34" s="1">
        <v>0.55453904187967473</v>
      </c>
      <c r="AEW34" s="1">
        <v>0.60579787934447871</v>
      </c>
      <c r="AEZ34" s="1">
        <v>0.83512013733810198</v>
      </c>
      <c r="AFB34" s="1">
        <v>0.69151226232275131</v>
      </c>
      <c r="AFG34" s="1">
        <v>0.34509759664776007</v>
      </c>
      <c r="AFJ34" s="1">
        <v>1.1403592731230026</v>
      </c>
      <c r="AFL34" s="1">
        <v>1.1195871136181725</v>
      </c>
      <c r="AFS34" s="1">
        <v>0.64521701411425669</v>
      </c>
      <c r="AFT34" s="1">
        <v>0.5261564954783462</v>
      </c>
      <c r="AFX34" s="1">
        <v>0.43318577434915578</v>
      </c>
      <c r="AGA34" s="1">
        <v>0.2325667839190223</v>
      </c>
      <c r="AGD34" s="1">
        <v>0.62578785480465937</v>
      </c>
      <c r="AGG34" s="1">
        <v>0.82481591649532915</v>
      </c>
      <c r="AGL34" s="1">
        <v>0.88569792755914734</v>
      </c>
      <c r="AGO34" s="1">
        <v>0.64655392931524491</v>
      </c>
      <c r="AGR34" s="1">
        <v>0.42063716982464877</v>
      </c>
      <c r="AGV34" s="1">
        <v>0.25728962593707611</v>
      </c>
      <c r="AGX34" s="1">
        <v>0.32193162138989334</v>
      </c>
      <c r="AGZ34" s="1">
        <v>0.45147478409061864</v>
      </c>
      <c r="AHC34" s="1">
        <v>0.42942325454588826</v>
      </c>
      <c r="AHF34" s="1">
        <v>0.30410844593482994</v>
      </c>
      <c r="AHG34" s="1">
        <v>0.57353952383611839</v>
      </c>
      <c r="AHK34" s="1">
        <v>0.36257357771857568</v>
      </c>
      <c r="AHL34" s="1">
        <v>0.35767805996397234</v>
      </c>
      <c r="AHP34" s="1">
        <v>0.29252100821671495</v>
      </c>
      <c r="AHR34" s="1">
        <v>0.37598967860646421</v>
      </c>
      <c r="AHV34" s="1">
        <v>0.34776355852269619</v>
      </c>
      <c r="AHZ34" s="1">
        <v>0.27793440273193198</v>
      </c>
      <c r="AIC34" s="1">
        <v>0.11538783992582717</v>
      </c>
      <c r="AID34" s="1">
        <v>0.21571524915412224</v>
      </c>
      <c r="AII34" s="1">
        <v>0.23195552176730314</v>
      </c>
      <c r="AIJ34" s="1">
        <v>6.1778218808088918E-2</v>
      </c>
      <c r="AIK34" s="1">
        <v>0.23152451882726863</v>
      </c>
      <c r="AIO34" s="1">
        <v>0.66551706199667071</v>
      </c>
      <c r="AIY34" s="1">
        <v>0.13183484497277931</v>
      </c>
      <c r="AJA34" s="1">
        <v>0.10037205000503686</v>
      </c>
      <c r="AJE34" s="1">
        <v>0.1340980781481789</v>
      </c>
      <c r="AJG34" s="1">
        <v>0.56848516674899563</v>
      </c>
      <c r="AJL34" s="1">
        <v>8.7681777022573779E-2</v>
      </c>
      <c r="AJO34" s="1">
        <v>7.5476712388644771E-2</v>
      </c>
      <c r="AJS34" s="1">
        <v>8.1669452996722014E-2</v>
      </c>
      <c r="AJY34" s="1">
        <v>5.9243014366946435E-2</v>
      </c>
      <c r="AKC34" s="1">
        <v>0.14725334610749041</v>
      </c>
      <c r="AKF34" s="1">
        <v>4.0822512795832946E-2</v>
      </c>
      <c r="AKI34" s="1">
        <v>2.7566300377402625E-2</v>
      </c>
      <c r="AKL34" s="1">
        <v>1.6546533171203689E-2</v>
      </c>
      <c r="AKR34" s="1">
        <v>4.5974946701108771E-2</v>
      </c>
      <c r="ALA34" s="1">
        <v>1.6443770208057807E-2</v>
      </c>
      <c r="ALE34" s="1">
        <v>3.9004638250912431E-2</v>
      </c>
      <c r="ALG34" s="1">
        <v>2.7215136758403365E-2</v>
      </c>
      <c r="ALK34" s="1">
        <v>2.0265548762746392E-2</v>
      </c>
      <c r="ALN34" s="1">
        <v>6.9948057977150369E-2</v>
      </c>
      <c r="AMA34" s="1">
        <v>1.0778081026753247E-2</v>
      </c>
      <c r="AMN34" s="1">
        <v>3.3656295507949623E-2</v>
      </c>
      <c r="ANB34" s="1">
        <v>1.6090910484340984E-2</v>
      </c>
      <c r="AND34" s="1">
        <v>3.7482865121324947E-2</v>
      </c>
      <c r="ANG34" s="1">
        <v>7.9897058538094243E-2</v>
      </c>
      <c r="ANL34" s="1">
        <v>7.6900513613773125E-3</v>
      </c>
      <c r="ANO34" s="1">
        <v>2.6726850941515733E-2</v>
      </c>
      <c r="ANU34" s="1">
        <v>1.8179532301909242E-2</v>
      </c>
      <c r="ANZ34" s="1">
        <v>1.0159929542469937E-2</v>
      </c>
      <c r="AON34" s="1">
        <v>7.2777580300830086E-3</v>
      </c>
      <c r="APC34" s="1">
        <v>9.0694391227672654E-3</v>
      </c>
      <c r="APF34" s="1">
        <v>1.672000796401809E-2</v>
      </c>
      <c r="APK34" s="1">
        <v>1.9603438440731456E-2</v>
      </c>
      <c r="APO34" s="1">
        <v>1.3975116020060338E-2</v>
      </c>
      <c r="APW34" s="1">
        <v>4.3736420700615619E-2</v>
      </c>
      <c r="AQA34" s="1">
        <v>6.8660452212281217E-2</v>
      </c>
      <c r="AQM34" s="1">
        <v>6.7478162310442097E-2</v>
      </c>
      <c r="AQR34" s="1">
        <v>5.4011178281026508E-2</v>
      </c>
      <c r="ARU34" s="1">
        <v>3.4043182239711693E-2</v>
      </c>
      <c r="ASK34" s="1">
        <v>0.12945305932330639</v>
      </c>
      <c r="ASS34" s="1">
        <v>2.9884281015386815E-2</v>
      </c>
      <c r="ATG34" s="1">
        <v>128.35852477796053</v>
      </c>
      <c r="ATH34"/>
      <c r="ATI34"/>
      <c r="ATJ34"/>
      <c r="ATK34"/>
      <c r="ATL34"/>
      <c r="ATM34"/>
      <c r="ATN34"/>
      <c r="ATO34"/>
      <c r="ATP34"/>
      <c r="ATQ34"/>
      <c r="ATR34"/>
      <c r="ATS34"/>
    </row>
    <row r="35" spans="1:1021 1025:1215" x14ac:dyDescent="0.2">
      <c r="A35" s="1" t="s">
        <v>571</v>
      </c>
      <c r="D35" s="1">
        <v>3.001943380200035E-2</v>
      </c>
      <c r="W35" s="1">
        <v>1.3396033285557765</v>
      </c>
      <c r="AL35" s="1">
        <v>0.16747751522980456</v>
      </c>
      <c r="BQ35" s="1">
        <v>2.7249046948045808E-2</v>
      </c>
      <c r="DF35" s="1">
        <v>0.20868071859672532</v>
      </c>
      <c r="DL35" s="1">
        <v>4.9840599269447727E-2</v>
      </c>
      <c r="DX35" s="1">
        <v>4.7766688604918506E-2</v>
      </c>
      <c r="EF35" s="1">
        <v>0.23747364995585338</v>
      </c>
      <c r="EV35" s="1">
        <v>0.14455476183854035</v>
      </c>
      <c r="FH35" s="1">
        <v>0.13901715704992271</v>
      </c>
      <c r="GD35" s="1">
        <v>3.9703520479563534E-2</v>
      </c>
      <c r="GI35" s="1">
        <v>4.9976078736474638E-2</v>
      </c>
      <c r="GP35" s="1">
        <v>9.2197583281892884E-2</v>
      </c>
      <c r="GU35" s="1">
        <v>5.1401079670221207E-2</v>
      </c>
      <c r="HZ35" s="1">
        <v>3.314179938220229E-2</v>
      </c>
      <c r="JM35" s="1">
        <v>0.34614458248550467</v>
      </c>
      <c r="JQ35" s="1">
        <v>0.4344177369137503</v>
      </c>
      <c r="JZ35" s="1">
        <v>3.3782967802517923</v>
      </c>
      <c r="ML35" s="1">
        <v>6.4162513672485239E-2</v>
      </c>
      <c r="MO35" s="1">
        <v>5.3923147394956655E-2</v>
      </c>
      <c r="MT35" s="1">
        <v>1.2459271013970799</v>
      </c>
      <c r="NJ35" s="1">
        <v>0.21338437490335696</v>
      </c>
      <c r="NM35" s="1">
        <v>5.8154863412060685E-2</v>
      </c>
      <c r="OU35" s="1">
        <v>0.79511857048350387</v>
      </c>
      <c r="RT35" s="1">
        <v>3.0735838246763601E-2</v>
      </c>
      <c r="RY35" s="1">
        <v>0.80906148867313921</v>
      </c>
      <c r="SR35" s="1">
        <v>6.6699805277528015E-2</v>
      </c>
      <c r="SW35" s="1">
        <v>4.9467646871188924E-2</v>
      </c>
      <c r="TB35" s="1">
        <v>0.46997840179345435</v>
      </c>
      <c r="UT35" s="1">
        <v>0.11405228019485687</v>
      </c>
      <c r="UZ35" s="1">
        <v>0.34683004913058757</v>
      </c>
      <c r="VX35" s="1">
        <v>4.1205718900791326E-2</v>
      </c>
      <c r="WR35" s="1">
        <v>5.0199830573867295E-2</v>
      </c>
      <c r="XO35" s="1">
        <v>3.7654797823010629E-2</v>
      </c>
      <c r="YK35" s="1">
        <v>9.0271435730303815E-2</v>
      </c>
      <c r="YP35" s="1">
        <v>7.123939650496762E-2</v>
      </c>
      <c r="YW35" s="1">
        <v>0.16272678250359596</v>
      </c>
      <c r="ZH35" s="1">
        <v>4.5915843723089989E-2</v>
      </c>
      <c r="ZR35" s="1">
        <v>4.9144384434190759E-2</v>
      </c>
      <c r="ABK35" s="1">
        <v>0.24290197603282282</v>
      </c>
      <c r="ABQ35" s="1">
        <v>3.7615954059737174E-2</v>
      </c>
      <c r="ACF35" s="1">
        <v>5.6778343676546078E-2</v>
      </c>
      <c r="ADO35" s="1">
        <v>0.1722849291412776</v>
      </c>
      <c r="AFH35" s="1">
        <v>3.986912101449467E-2</v>
      </c>
      <c r="AFU35" s="1">
        <v>3.858188639674822E-2</v>
      </c>
      <c r="AGC35" s="1">
        <v>5.3936770480982749E-2</v>
      </c>
      <c r="AHB35" s="1">
        <v>5.1166612311925536E-3</v>
      </c>
      <c r="AHQ35" s="1">
        <v>4.2927389484904765E-2</v>
      </c>
      <c r="AIQ35" s="1">
        <v>0.13312110501939065</v>
      </c>
      <c r="AJB35" s="1">
        <v>4.6381805536016174E-2</v>
      </c>
      <c r="AJN35" s="1">
        <v>0.12528544569759856</v>
      </c>
      <c r="AKX35" s="1">
        <v>2.5924928723288655E-2</v>
      </c>
      <c r="ALD35" s="1">
        <v>3.6786455459160297</v>
      </c>
      <c r="ALG35" s="1">
        <v>0.13521066426475076</v>
      </c>
      <c r="ALJ35" s="1">
        <v>6.599539045523857E-2</v>
      </c>
      <c r="ALM35" s="1">
        <v>7.7154037350724805E-2</v>
      </c>
      <c r="ALV35" s="1">
        <v>6.6490754612105976E-2</v>
      </c>
      <c r="ALZ35" s="1">
        <v>2.8881432414391093E-2</v>
      </c>
      <c r="AMC35" s="1">
        <v>4.3618801937317986E-2</v>
      </c>
      <c r="AMN35" s="1">
        <v>3.9391888303057683E-2</v>
      </c>
      <c r="ANA35" s="1">
        <v>4.0362655692183509E-2</v>
      </c>
      <c r="ANC35" s="1">
        <v>2.998062270799794E-2</v>
      </c>
      <c r="ANL35" s="1">
        <v>2.9916100897682495E-2</v>
      </c>
      <c r="ANN35" s="1">
        <v>8.1376671310478099E-2</v>
      </c>
      <c r="ANV35" s="1">
        <v>2.4633937139371939E-2</v>
      </c>
      <c r="ANY35" s="1">
        <v>0.15757581853780533</v>
      </c>
      <c r="AOJ35" s="1">
        <v>4.114096840557855E-2</v>
      </c>
      <c r="AOU35" s="1">
        <v>0.10107392223284878</v>
      </c>
      <c r="APC35" s="1">
        <v>0.13336122416157722</v>
      </c>
      <c r="APE35" s="1">
        <v>0.11259238847963339</v>
      </c>
      <c r="APM35" s="1">
        <v>9.1765826195751646E-2</v>
      </c>
      <c r="APR35" s="1">
        <v>0.13588574208164109</v>
      </c>
      <c r="APZ35" s="1">
        <v>0.36640508430997593</v>
      </c>
      <c r="AQM35" s="1">
        <v>1.3389890809215734</v>
      </c>
      <c r="AQZ35" s="1">
        <v>3.9966867473463695E-2</v>
      </c>
      <c r="ARH35" s="1">
        <v>0.14370526278353654</v>
      </c>
      <c r="ARR35" s="1">
        <v>3.0788860473670934E-2</v>
      </c>
      <c r="ASI35" s="1">
        <v>4.3151533353549966E-2</v>
      </c>
      <c r="ATA35" s="1">
        <v>4.1104868861072945E-2</v>
      </c>
      <c r="ATG35" s="1">
        <v>19.822708600465226</v>
      </c>
      <c r="ATH35"/>
      <c r="ATI35"/>
      <c r="ATJ35"/>
      <c r="ATK35"/>
      <c r="ATL35"/>
      <c r="ATM35"/>
      <c r="ATN35"/>
      <c r="ATO35"/>
      <c r="ATP35"/>
      <c r="ATQ35"/>
      <c r="ATR35"/>
      <c r="ATS35"/>
    </row>
    <row r="36" spans="1:1021 1025:1215" x14ac:dyDescent="0.2">
      <c r="A36" s="1" t="s">
        <v>572</v>
      </c>
      <c r="E36" s="1">
        <v>8.1103176460899803E-2</v>
      </c>
      <c r="AL36" s="1">
        <v>0.19001871430228801</v>
      </c>
      <c r="EI36" s="1">
        <v>8.0560746262282171E-2</v>
      </c>
      <c r="FH36" s="1">
        <v>0.45208077401005325</v>
      </c>
      <c r="FM36" s="1">
        <v>0.14664263668300079</v>
      </c>
      <c r="FT36" s="1">
        <v>6.0116807360935831E-2</v>
      </c>
      <c r="FV36" s="1">
        <v>0.12930446193236766</v>
      </c>
      <c r="JM36" s="1">
        <v>0.17812601630297228</v>
      </c>
      <c r="JQ36" s="1">
        <v>0.50264677281729209</v>
      </c>
      <c r="LK36" s="1">
        <v>6.9551121723855913E-2</v>
      </c>
      <c r="NJ36" s="1">
        <v>0.32765317052521076</v>
      </c>
      <c r="NM36" s="1">
        <v>8.5258311838611558E-2</v>
      </c>
      <c r="OA36" s="1">
        <v>9.3499913028577117E-2</v>
      </c>
      <c r="QS36" s="1">
        <v>0.23813213439316991</v>
      </c>
      <c r="QW36" s="1">
        <v>0.14101819688548986</v>
      </c>
      <c r="RY36" s="1">
        <v>1.2886597938144331</v>
      </c>
      <c r="TP36" s="1">
        <v>5.2745350491773514E-2</v>
      </c>
      <c r="US36" s="1">
        <v>6.9600331614184094E-2</v>
      </c>
      <c r="UZ36" s="1">
        <v>0.56678929222507646</v>
      </c>
      <c r="ABQ36" s="1">
        <v>5.1440628748071954E-2</v>
      </c>
      <c r="ACC36" s="1">
        <v>-2.8635010900974905E-2</v>
      </c>
      <c r="ACV36" s="1">
        <v>7.3431051119732235E-2</v>
      </c>
      <c r="ADP36" s="1">
        <v>0.18776317304224519</v>
      </c>
      <c r="AGX36" s="1">
        <v>0.10229232197221615</v>
      </c>
      <c r="AIR36" s="1">
        <v>8.8952747653250785E-2</v>
      </c>
      <c r="AJF36" s="1">
        <v>7.683306408742123E-2</v>
      </c>
      <c r="AJN36" s="1">
        <v>0.12549036560693039</v>
      </c>
      <c r="ALD36" s="1">
        <v>2.820232799288922</v>
      </c>
      <c r="ALG36" s="1">
        <v>8.2457108094929552E-2</v>
      </c>
      <c r="ALN36" s="1">
        <v>0.1026473456045839</v>
      </c>
      <c r="AMN36" s="1">
        <v>6.3929122631361218E-2</v>
      </c>
      <c r="ANA36" s="1">
        <v>5.8491759575097918E-2</v>
      </c>
      <c r="ANC36" s="1">
        <v>7.05011496601919E-2</v>
      </c>
      <c r="ANL36" s="1">
        <v>3.6966654316540969E-2</v>
      </c>
      <c r="ANO36" s="1">
        <v>7.6736359396776269E-2</v>
      </c>
      <c r="ANY36" s="1">
        <v>5.6475605301651625E-2</v>
      </c>
      <c r="AOY36" s="1">
        <v>3.8075987728939421E-2</v>
      </c>
      <c r="APC36" s="1">
        <v>5.3176035979645875E-2</v>
      </c>
      <c r="APE36" s="1">
        <v>8.5921260093032928E-2</v>
      </c>
      <c r="APV36" s="1">
        <v>0.25576431515076387</v>
      </c>
      <c r="APZ36" s="1">
        <v>0.27308566882628477</v>
      </c>
      <c r="AQM36" s="1">
        <v>1.2725723154721411</v>
      </c>
      <c r="ARB36" s="1">
        <v>0.25393385235355598</v>
      </c>
      <c r="ARE36" s="1">
        <v>0.86221341476534274</v>
      </c>
      <c r="ARN36" s="1">
        <v>0.14336668283115253</v>
      </c>
      <c r="ARO36" s="1">
        <v>0.35015403007027524</v>
      </c>
      <c r="ARQ36" s="1">
        <v>0.41699484782105539</v>
      </c>
      <c r="ASE36" s="1">
        <v>0.1289124319347531</v>
      </c>
      <c r="ASJ36" s="1">
        <v>0.12393280001654255</v>
      </c>
      <c r="ASW36" s="1">
        <v>0.59727613858340189</v>
      </c>
      <c r="ASZ36" s="1">
        <v>2.6897568649137416</v>
      </c>
      <c r="ATG36" s="1">
        <v>16.344650614412046</v>
      </c>
      <c r="ATH36"/>
      <c r="ATI36"/>
      <c r="ATJ36"/>
      <c r="ATK36"/>
      <c r="ATL36"/>
      <c r="ATM36"/>
      <c r="ATN36"/>
      <c r="ATO36"/>
      <c r="ATP36"/>
      <c r="ATQ36"/>
      <c r="ATR36"/>
      <c r="ATS36"/>
    </row>
    <row r="37" spans="1:1021 1025:1215" x14ac:dyDescent="0.2">
      <c r="A37" s="1" t="s">
        <v>564</v>
      </c>
      <c r="Y37" s="1">
        <v>0.79561080143307594</v>
      </c>
      <c r="BQ37" s="1">
        <v>7.1884588057423385E-2</v>
      </c>
      <c r="DO37" s="1">
        <v>6.3234921973293501E-2</v>
      </c>
      <c r="DS37" s="1">
        <v>4.9149370058372048E-2</v>
      </c>
      <c r="EH37" s="1">
        <v>0.28258471988196965</v>
      </c>
      <c r="EV37" s="1">
        <v>0.26046482387374065</v>
      </c>
      <c r="FH37" s="1">
        <v>0.34408953817437604</v>
      </c>
      <c r="FM37" s="1">
        <v>0.87366144747332986</v>
      </c>
      <c r="FQ37" s="1">
        <v>9.3759069087579638E-2</v>
      </c>
      <c r="FV37" s="1">
        <v>0.17664151894183652</v>
      </c>
      <c r="GD37" s="1">
        <v>0.11089571461745561</v>
      </c>
      <c r="GI37" s="1">
        <v>0.10431516261587449</v>
      </c>
      <c r="GT37" s="1">
        <v>0.40107444861471042</v>
      </c>
      <c r="HF37" s="1">
        <v>0.20996537845086327</v>
      </c>
      <c r="JM37" s="1">
        <v>2.1127066438329489</v>
      </c>
      <c r="JQ37" s="1">
        <v>0.97246358927073118</v>
      </c>
      <c r="JZ37" s="1">
        <v>5.2125466944212278</v>
      </c>
      <c r="KS37" s="1">
        <v>1.4187839407529654</v>
      </c>
      <c r="KZ37" s="1">
        <v>0.10997675351766546</v>
      </c>
      <c r="LZ37" s="1">
        <v>0.19954395153089657</v>
      </c>
      <c r="ML37" s="1">
        <v>0.26950964695968166</v>
      </c>
      <c r="MO37" s="1">
        <v>0.27139535236640999</v>
      </c>
      <c r="MW37" s="1">
        <v>0.32243932392470298</v>
      </c>
      <c r="NJ37" s="1">
        <v>0.40869078286800559</v>
      </c>
      <c r="NM37" s="1">
        <v>9.854996152690064E-2</v>
      </c>
      <c r="OQ37" s="1">
        <v>0.16958792917049495</v>
      </c>
      <c r="OV37" s="1">
        <v>0.31330154465540255</v>
      </c>
      <c r="QI37" s="1">
        <v>6.7310557865928364E-2</v>
      </c>
      <c r="RT37" s="1">
        <v>5.1731314614961728E-2</v>
      </c>
      <c r="RY37" s="1">
        <v>1.2787723785166241</v>
      </c>
      <c r="SK37" s="1">
        <v>3.8704397789955609E-2</v>
      </c>
      <c r="SN37" s="1">
        <v>5.7844848358942692E-2</v>
      </c>
      <c r="SX37" s="1">
        <v>8.5013463699019756E-2</v>
      </c>
      <c r="TC37" s="1">
        <v>0.55252084661470324</v>
      </c>
      <c r="TP37" s="1">
        <v>0.11358622347300606</v>
      </c>
      <c r="TV37" s="1">
        <v>0.29373775724449142</v>
      </c>
      <c r="UU37" s="1">
        <v>2.6730770941146615</v>
      </c>
      <c r="VB37" s="1">
        <v>0.89324345323077914</v>
      </c>
      <c r="VJ37" s="1">
        <v>0.1576823995179242</v>
      </c>
      <c r="VS37" s="1">
        <v>6.4641942988235071E-2</v>
      </c>
      <c r="WE37" s="1">
        <v>0.18475779232454626</v>
      </c>
      <c r="WJ37" s="1">
        <v>0.10827498948694865</v>
      </c>
      <c r="WK37" s="1">
        <v>0.18383174631221352</v>
      </c>
      <c r="WS37" s="1">
        <v>0.57728011226013021</v>
      </c>
      <c r="WZ37" s="1">
        <v>0.263286696596434</v>
      </c>
      <c r="XI37" s="1">
        <v>0.49310549155214844</v>
      </c>
      <c r="XP37" s="1">
        <v>0.12717061104807328</v>
      </c>
      <c r="XW37" s="1">
        <v>0.37552321759506851</v>
      </c>
      <c r="YC37" s="1">
        <v>0.12452218550762538</v>
      </c>
      <c r="YI37" s="1">
        <v>0.24894448972940608</v>
      </c>
      <c r="YQ37" s="1">
        <v>0.35829952885395516</v>
      </c>
      <c r="YX37" s="1">
        <v>0.50606683298362132</v>
      </c>
      <c r="ZI37" s="1">
        <v>0.39238264594545874</v>
      </c>
      <c r="ZM37" s="1">
        <v>0.34909409666037594</v>
      </c>
      <c r="ZR37" s="1">
        <v>0.83108815473493314</v>
      </c>
      <c r="ZX37" s="1">
        <v>0.19586432496037873</v>
      </c>
      <c r="AAR37" s="1">
        <v>6.4465725764995513E-2</v>
      </c>
      <c r="AAU37" s="1">
        <v>1.6439403838254885</v>
      </c>
      <c r="ABA37" s="1">
        <v>5.8382124444756469</v>
      </c>
      <c r="ABE37" s="1">
        <v>9.874157378566506E-2</v>
      </c>
      <c r="ABJ37" s="1">
        <v>0.35421297260740126</v>
      </c>
      <c r="ABO37" s="1">
        <v>0.15331052904897882</v>
      </c>
      <c r="ABS37" s="1">
        <v>0.1403854112305056</v>
      </c>
      <c r="ABY37" s="1">
        <v>0.20021877613307279</v>
      </c>
      <c r="ACD37" s="1">
        <v>7.5820976120085995E-2</v>
      </c>
      <c r="ACF37" s="1">
        <v>7.7187618460536761E-2</v>
      </c>
      <c r="ACK37" s="1">
        <v>0.25348181687772936</v>
      </c>
      <c r="ADA37" s="1">
        <v>0.28608658439869356</v>
      </c>
      <c r="ADD37" s="1">
        <v>0.23220790204309996</v>
      </c>
      <c r="ADQ37" s="1">
        <v>0.50802146979508733</v>
      </c>
      <c r="AEP37" s="1">
        <v>0.78528094567597162</v>
      </c>
      <c r="AFI37" s="1">
        <v>6.1531666382041404E-2</v>
      </c>
      <c r="AGX37" s="1">
        <v>6.2584015609700921E-2</v>
      </c>
      <c r="AHR37" s="1">
        <v>3.4505281993007161E-2</v>
      </c>
      <c r="AIR37" s="1">
        <v>0.41539220454296349</v>
      </c>
      <c r="AJB37" s="1">
        <v>6.6323251331610919E-2</v>
      </c>
      <c r="AJG37" s="1">
        <v>7.8056718822433244E-2</v>
      </c>
      <c r="AJN37" s="1">
        <v>0.27032148205102718</v>
      </c>
      <c r="AKD37" s="1">
        <v>9.3266001790631214E-2</v>
      </c>
      <c r="AKP37" s="1">
        <v>0.52854118769905589</v>
      </c>
      <c r="AKX37" s="1">
        <v>5.5306585218029093E-2</v>
      </c>
      <c r="ALG37" s="1">
        <v>0.22948330037531453</v>
      </c>
      <c r="ALK37" s="1">
        <v>1.9056656828915795E-2</v>
      </c>
      <c r="ALN37" s="1">
        <v>0.10044221914598044</v>
      </c>
      <c r="ALV37" s="1">
        <v>8.7465535949001791E-2</v>
      </c>
      <c r="AMA37" s="1">
        <v>6.4303252206688172E-2</v>
      </c>
      <c r="AMC37" s="1">
        <v>0.12401931652715938</v>
      </c>
      <c r="AMF37" s="1">
        <v>9.4536172126460802E-2</v>
      </c>
      <c r="AML37" s="1">
        <v>0.88929806253488586</v>
      </c>
      <c r="AMO37" s="1">
        <v>0.20455852478049055</v>
      </c>
      <c r="AMS37" s="1">
        <v>0.19826334027132009</v>
      </c>
      <c r="AMU37" s="1">
        <v>0.24338357916374653</v>
      </c>
      <c r="AMZ37" s="1">
        <v>0.38027857893163847</v>
      </c>
      <c r="ANA37" s="1">
        <v>0.40221048504240292</v>
      </c>
      <c r="AND37" s="1">
        <v>0.29010149246953493</v>
      </c>
      <c r="ANF37" s="1">
        <v>0.80404600242024016</v>
      </c>
      <c r="ANK37" s="1">
        <v>1.985585893522769</v>
      </c>
      <c r="ANL37" s="1">
        <v>0.53750594594626389</v>
      </c>
      <c r="ANN37" s="1">
        <v>0.49812240868258356</v>
      </c>
      <c r="ANV37" s="1">
        <v>0.68297704590188468</v>
      </c>
      <c r="ANY37" s="1">
        <v>1.085531868347861</v>
      </c>
      <c r="AOH37" s="1">
        <v>0.83855746373546503</v>
      </c>
      <c r="AOJ37" s="1">
        <v>1.2819833887289682</v>
      </c>
      <c r="AOX37" s="1">
        <v>3.0334701879899399</v>
      </c>
      <c r="APA37" s="1">
        <v>6.6449925306270758</v>
      </c>
      <c r="APO37" s="1">
        <v>22.572634065264392</v>
      </c>
      <c r="APX37" s="1">
        <v>9.4414791060900427</v>
      </c>
      <c r="AQE37" s="1">
        <v>17.847907251288451</v>
      </c>
      <c r="AQM37" s="1">
        <v>8.8217357036809929</v>
      </c>
      <c r="AQQ37" s="1">
        <v>7.1640343954370822</v>
      </c>
      <c r="AQU37" s="1">
        <v>14.507245376755769</v>
      </c>
      <c r="ART37" s="1">
        <v>718.40997035642761</v>
      </c>
      <c r="ARW37" s="1">
        <v>572.18395102214663</v>
      </c>
      <c r="ARY37" s="1">
        <v>472.32046871036908</v>
      </c>
      <c r="ASA37" s="1">
        <v>136.24703763825588</v>
      </c>
      <c r="ASV37" s="1">
        <v>0.56234735396116942</v>
      </c>
      <c r="ASX37" s="1">
        <v>0.34777843372822032</v>
      </c>
      <c r="ASZ37" s="1">
        <v>0.9751559625769507</v>
      </c>
      <c r="ATE37" s="1">
        <v>5.0795626729168791E-2</v>
      </c>
      <c r="ATG37" s="1">
        <v>2041.9143049932843</v>
      </c>
      <c r="ATH37"/>
      <c r="ATI37"/>
      <c r="ATJ37"/>
      <c r="ATK37"/>
      <c r="ATL37"/>
      <c r="ATM37"/>
      <c r="ATN37"/>
      <c r="ATO37"/>
      <c r="ATP37"/>
      <c r="ATQ37"/>
      <c r="ATR37"/>
      <c r="ATS37"/>
    </row>
    <row r="38" spans="1:1021 1025:1215" x14ac:dyDescent="0.2">
      <c r="A38" s="1" t="s">
        <v>565</v>
      </c>
      <c r="E38" s="1">
        <v>1.9902414792529095E-2</v>
      </c>
      <c r="Z38" s="1">
        <v>0.21630169105874306</v>
      </c>
      <c r="EV38" s="1">
        <v>0.28073119092113535</v>
      </c>
      <c r="FH38" s="1">
        <v>0.4913165771789117</v>
      </c>
      <c r="FL38" s="1">
        <v>0.13006188974439994</v>
      </c>
      <c r="FM38" s="1">
        <v>0.23403571850296115</v>
      </c>
      <c r="FV38" s="1">
        <v>0.41415051640059275</v>
      </c>
      <c r="GC38" s="1">
        <v>0.10554210313704772</v>
      </c>
      <c r="GH38" s="1">
        <v>0.13294436635327223</v>
      </c>
      <c r="JM38" s="1">
        <v>0.40246059142277341</v>
      </c>
      <c r="JQ38" s="1">
        <v>0.41190880893842369</v>
      </c>
      <c r="JZ38" s="1">
        <v>2.4909232241502575</v>
      </c>
      <c r="LK38" s="1">
        <v>8.0148729959840972E-2</v>
      </c>
      <c r="ML38" s="1">
        <v>6.1924917205276854E-2</v>
      </c>
      <c r="MO38" s="1">
        <v>0.10128901530024005</v>
      </c>
      <c r="MV38" s="1">
        <v>0.37749150193760816</v>
      </c>
      <c r="NJ38" s="1">
        <v>0.23044274335000403</v>
      </c>
      <c r="NM38" s="1">
        <v>8.8083228821534174E-2</v>
      </c>
      <c r="OU38" s="1">
        <v>0.12515980886186234</v>
      </c>
      <c r="PH38" s="1">
        <v>7.6735232715925181E-2</v>
      </c>
      <c r="RP38" s="1">
        <v>0.12275066976528264</v>
      </c>
      <c r="RT38" s="1">
        <v>5.4212984850342559E-2</v>
      </c>
      <c r="RY38" s="1">
        <v>1.2722646310432568</v>
      </c>
      <c r="SJ38" s="1">
        <v>5.6694633253834108E-2</v>
      </c>
      <c r="SM38" s="1">
        <v>6.8934806574280597E-2</v>
      </c>
      <c r="SQ38" s="1">
        <v>5.8858271590031097E-2</v>
      </c>
      <c r="SW38" s="1">
        <v>5.4969178157329469E-2</v>
      </c>
      <c r="TB38" s="1">
        <v>0.76150229712692763</v>
      </c>
      <c r="TP38" s="1">
        <v>0.1006301767415908</v>
      </c>
      <c r="TU38" s="1">
        <v>0.13616836643088176</v>
      </c>
      <c r="UN38" s="1">
        <v>5.8764797132079272E-2</v>
      </c>
      <c r="UT38" s="1">
        <v>1.6546010519736887</v>
      </c>
      <c r="VB38" s="1">
        <v>2.9418197430162163</v>
      </c>
      <c r="VJ38" s="1">
        <v>8.7307634062617975E-2</v>
      </c>
      <c r="VR38" s="1">
        <v>7.2358149331115743E-2</v>
      </c>
      <c r="WE38" s="1">
        <v>0.14538689392160203</v>
      </c>
      <c r="WI38" s="1">
        <v>6.2294471428443243E-2</v>
      </c>
      <c r="WK38" s="1">
        <v>0.28675919307817183</v>
      </c>
      <c r="WR38" s="1">
        <v>0.30102806329303855</v>
      </c>
      <c r="WY38" s="1">
        <v>0.17864851145003302</v>
      </c>
      <c r="XH38" s="1">
        <v>0.32223448731434279</v>
      </c>
      <c r="XO38" s="1">
        <v>6.8359770705009468E-2</v>
      </c>
      <c r="XS38" s="1">
        <v>6.8272203554809258E-2</v>
      </c>
      <c r="XV38" s="1">
        <v>0.25962003671602113</v>
      </c>
      <c r="YA38" s="1">
        <v>6.0183883032446907E-2</v>
      </c>
      <c r="YH38" s="1">
        <v>0.13609261389618474</v>
      </c>
      <c r="YQ38" s="1">
        <v>0.36018749174883763</v>
      </c>
      <c r="YW38" s="1">
        <v>0.12787780749019986</v>
      </c>
      <c r="ZH38" s="1">
        <v>0.19515850997925008</v>
      </c>
      <c r="ZL38" s="1">
        <v>0.31760396884403325</v>
      </c>
      <c r="ZQ38" s="1">
        <v>0.45879968583065561</v>
      </c>
      <c r="ZW38" s="1">
        <v>0.14030238147614735</v>
      </c>
      <c r="AAP38" s="1">
        <v>7.4978619466769925E-2</v>
      </c>
      <c r="AAT38" s="1">
        <v>0.63573814751616375</v>
      </c>
      <c r="AAY38" s="1">
        <v>2.6544272517982033</v>
      </c>
      <c r="ABI38" s="1">
        <v>0.34401339895451555</v>
      </c>
      <c r="ABN38" s="1">
        <v>0.49378270442085981</v>
      </c>
      <c r="ABQ38" s="1">
        <v>0.33492355810912916</v>
      </c>
      <c r="ABW38" s="1">
        <v>0.10500210571081305</v>
      </c>
      <c r="ACB38" s="1">
        <v>0.15843011360757511</v>
      </c>
      <c r="ACE38" s="1">
        <v>0.10407604834857666</v>
      </c>
      <c r="ACI38" s="1">
        <v>8.7562922421138167E-2</v>
      </c>
      <c r="ACP38" s="1">
        <v>6.1995399494822932E-2</v>
      </c>
      <c r="ACZ38" s="1">
        <v>0.15870816247537353</v>
      </c>
      <c r="ADC38" s="1">
        <v>6.980677153024252E-2</v>
      </c>
      <c r="ADP38" s="1">
        <v>0.36795125783355309</v>
      </c>
      <c r="AEO38" s="1">
        <v>0.28158219072605728</v>
      </c>
      <c r="AFH38" s="1">
        <v>7.3058049470116807E-2</v>
      </c>
      <c r="AHR38" s="1">
        <v>7.5962939099576049E-2</v>
      </c>
      <c r="AIQ38" s="1">
        <v>0.1697031100706515</v>
      </c>
      <c r="AJB38" s="1">
        <v>6.5574417185347331E-2</v>
      </c>
      <c r="AJO38" s="1">
        <v>0.16465375189779705</v>
      </c>
      <c r="AKB38" s="1">
        <v>7.439703922714655E-2</v>
      </c>
      <c r="AKX38" s="1">
        <v>3.8540376152306002E-2</v>
      </c>
      <c r="ALG38" s="1">
        <v>0.22368733153257417</v>
      </c>
      <c r="ALM38" s="1">
        <v>0.11379849235642132</v>
      </c>
      <c r="AMC38" s="1">
        <v>4.3230199359259071E-2</v>
      </c>
      <c r="AMN38" s="1">
        <v>4.2529025095056676E-2</v>
      </c>
      <c r="AMP38" s="1">
        <v>4.8646273930967883E-2</v>
      </c>
      <c r="AMU38" s="1">
        <v>3.309800826962437E-2</v>
      </c>
      <c r="AMY38" s="1">
        <v>2.9938699003373079E-2</v>
      </c>
      <c r="AMZ38" s="1">
        <v>2.7758844528250129E-2</v>
      </c>
      <c r="ANA38" s="1">
        <v>7.7502487746250862E-2</v>
      </c>
      <c r="ANC38" s="1">
        <v>6.9778219542776451E-2</v>
      </c>
      <c r="ANJ38" s="1">
        <v>2.280614612635078E-2</v>
      </c>
      <c r="ANL38" s="1">
        <v>6.8632896816348238E-2</v>
      </c>
      <c r="ANN38" s="1">
        <v>0.14466805564892674</v>
      </c>
      <c r="ANV38" s="1">
        <v>2.1213605454257184E-2</v>
      </c>
      <c r="AOI38" s="1">
        <v>0.81087708109914469</v>
      </c>
      <c r="AOY38" s="1">
        <v>18.904032292387246</v>
      </c>
      <c r="APE38" s="1">
        <v>1.9990775954388862</v>
      </c>
      <c r="APH38" s="1">
        <v>9.8474283349174438</v>
      </c>
      <c r="APR38" s="1">
        <v>0.50281648375738786</v>
      </c>
      <c r="AQB38" s="1">
        <v>2.8515631461751294</v>
      </c>
      <c r="AQJ38" s="1">
        <v>7.5489212979097084</v>
      </c>
      <c r="AQM38" s="1">
        <v>3.7798721772161858</v>
      </c>
      <c r="AQP38" s="1">
        <v>8.374231900948601</v>
      </c>
      <c r="AQT38" s="1">
        <v>5.4588636920892917</v>
      </c>
      <c r="ARB38" s="1">
        <v>3.5833094075207286</v>
      </c>
      <c r="ARE38" s="1">
        <v>11.060034427914673</v>
      </c>
      <c r="ARR38" s="1">
        <v>0.35567766768396275</v>
      </c>
      <c r="ASI38" s="1">
        <v>0.20828425822939997</v>
      </c>
      <c r="ATB38" s="1">
        <v>8.8102746103027194E-2</v>
      </c>
      <c r="ATG38" s="1">
        <v>100.39745076588004</v>
      </c>
      <c r="ATH38"/>
      <c r="ATI38"/>
      <c r="ATJ38"/>
      <c r="ATK38"/>
      <c r="ATL38"/>
      <c r="ATM38"/>
      <c r="ATN38"/>
      <c r="ATO38"/>
      <c r="ATP38"/>
      <c r="ATQ38"/>
      <c r="ATR38"/>
      <c r="ATS38"/>
    </row>
    <row r="39" spans="1:1021 1025:1215" x14ac:dyDescent="0.2">
      <c r="A39" s="1" t="s">
        <v>562</v>
      </c>
      <c r="E39" s="1">
        <v>2.789813480754617E-2</v>
      </c>
      <c r="X39" s="1">
        <v>1.8231017929246693</v>
      </c>
      <c r="AM39" s="1">
        <v>5.0397747192601206E-2</v>
      </c>
      <c r="AX39" s="1">
        <v>0.55779849539570214</v>
      </c>
      <c r="BF39" s="1">
        <v>5.2214175787775992E-2</v>
      </c>
      <c r="BP39" s="1">
        <v>5.483532851496916E-2</v>
      </c>
      <c r="CF39" s="1">
        <v>3.4567483695889904E-2</v>
      </c>
      <c r="DG39" s="1">
        <v>7.9520444110038849E-2</v>
      </c>
      <c r="DS39" s="1">
        <v>4.8088612308477989E-2</v>
      </c>
      <c r="DX39" s="1">
        <v>6.6438917899455649E-2</v>
      </c>
      <c r="EH39" s="1">
        <v>4.0652143705608712E-2</v>
      </c>
      <c r="EN39" s="1">
        <v>0.24681056086376305</v>
      </c>
      <c r="ER39" s="1">
        <v>0.24150155047793195</v>
      </c>
      <c r="EV39" s="1">
        <v>0.30610729203334325</v>
      </c>
      <c r="FF39" s="1">
        <v>3.7781231071360707E-2</v>
      </c>
      <c r="FH39" s="1">
        <v>0.28758779256946904</v>
      </c>
      <c r="FM39" s="1">
        <v>0.98013305811231255</v>
      </c>
      <c r="FV39" s="1">
        <v>6.4024537456830663E-2</v>
      </c>
      <c r="GA39" s="1">
        <v>5.4872620862607302E-2</v>
      </c>
      <c r="GC39" s="1">
        <v>0.1041825445533235</v>
      </c>
      <c r="GH39" s="1">
        <v>8.1117201533317335E-2</v>
      </c>
      <c r="GT39" s="1">
        <v>0.24414194751283236</v>
      </c>
      <c r="HF39" s="1">
        <v>7.0054793288544609E-2</v>
      </c>
      <c r="HM39" s="1">
        <v>6.842277197168363E-2</v>
      </c>
      <c r="ID39" s="1">
        <v>0.18117813549216918</v>
      </c>
      <c r="IM39" s="1">
        <v>0.15158579944921058</v>
      </c>
      <c r="IW39" s="1">
        <v>7.1469171887564922E-2</v>
      </c>
      <c r="JE39" s="1">
        <v>9.9342835217337389E-2</v>
      </c>
      <c r="JJ39" s="1">
        <v>7.4173023126256885E-2</v>
      </c>
      <c r="JM39" s="1">
        <v>0.22620848923028683</v>
      </c>
      <c r="JQ39" s="1">
        <v>0.45641240881045658</v>
      </c>
      <c r="JZ39" s="1">
        <v>4.136930805796653</v>
      </c>
      <c r="KE39" s="1">
        <v>0.17787157334074266</v>
      </c>
      <c r="KY39" s="1">
        <v>3.1208961913653757E-2</v>
      </c>
      <c r="LD39" s="1">
        <v>2.9619538131961026E-2</v>
      </c>
      <c r="LL39" s="1">
        <v>5.5892153077952728E-2</v>
      </c>
      <c r="LT39" s="1">
        <v>0.10703644938048967</v>
      </c>
      <c r="MB39" s="1">
        <v>0.29075472946673292</v>
      </c>
      <c r="MK39" s="1">
        <v>0.1423632250387161</v>
      </c>
      <c r="MO39" s="1">
        <v>0.16275753616641755</v>
      </c>
      <c r="MT39" s="1">
        <v>1.1245803896640831</v>
      </c>
      <c r="NC39" s="1">
        <v>5.5837358812629474E-2</v>
      </c>
      <c r="NG39" s="1">
        <v>0.12586523607620512</v>
      </c>
      <c r="NJ39" s="1">
        <v>0.29290111992162365</v>
      </c>
      <c r="NM39" s="1">
        <v>0.15590151749331335</v>
      </c>
      <c r="NQ39" s="1">
        <v>7.3859887032874202E-2</v>
      </c>
      <c r="OB39" s="1">
        <v>4.4243625634387662E-2</v>
      </c>
      <c r="OP39" s="1">
        <v>5.3555946133933198E-2</v>
      </c>
      <c r="OU39" s="1">
        <v>0.43532519858200874</v>
      </c>
      <c r="PV39" s="1">
        <v>2.3694371823821479E-2</v>
      </c>
      <c r="QH39" s="1">
        <v>0.2374508577579437</v>
      </c>
      <c r="QL39" s="1">
        <v>8.0600699917947063E-2</v>
      </c>
      <c r="QP39" s="1">
        <v>9.0368564387909037E-2</v>
      </c>
      <c r="QX39" s="1">
        <v>4.2922477904462686E-2</v>
      </c>
      <c r="RF39" s="1">
        <v>0.18059001384514242</v>
      </c>
      <c r="RO39" s="1">
        <v>8.1927594934362982E-2</v>
      </c>
      <c r="RS39" s="1">
        <v>6.1463042083530005E-2</v>
      </c>
      <c r="RW39" s="1">
        <v>4.4233067270969893E-2</v>
      </c>
      <c r="RY39" s="1">
        <v>0.73313782991202359</v>
      </c>
      <c r="SE39" s="1">
        <v>4.7477423498023745E-2</v>
      </c>
      <c r="SK39" s="1">
        <v>4.325644466064741E-2</v>
      </c>
      <c r="SN39" s="1">
        <v>4.61294377605935E-2</v>
      </c>
      <c r="TC39" s="1">
        <v>6.0374620447756815E-2</v>
      </c>
      <c r="TI39" s="1">
        <v>5.8865632671116212E-2</v>
      </c>
      <c r="TM39" s="1">
        <v>5.6620238054817994E-2</v>
      </c>
      <c r="TQ39" s="1">
        <v>0.14593379828722933</v>
      </c>
      <c r="TU39" s="1">
        <v>0.16152712274675021</v>
      </c>
      <c r="TX39" s="1">
        <v>0.24857515985723436</v>
      </c>
      <c r="UH39" s="1">
        <v>0.1873792755751594</v>
      </c>
      <c r="UK39" s="1">
        <v>0.11425223258443484</v>
      </c>
      <c r="UN39" s="1">
        <v>0.13504924385382142</v>
      </c>
      <c r="UT39" s="1">
        <v>0.49047891636624819</v>
      </c>
      <c r="VB39" s="1">
        <v>1.7385107077861572</v>
      </c>
      <c r="VI39" s="1">
        <v>4.1614151044402151E-2</v>
      </c>
      <c r="VL39" s="1">
        <v>0.10925630628034393</v>
      </c>
      <c r="VX39" s="1">
        <v>0.10162455996588837</v>
      </c>
      <c r="WF39" s="1">
        <v>7.4646121026000892E-2</v>
      </c>
      <c r="WK39" s="1">
        <v>0.17785518967337025</v>
      </c>
      <c r="WR39" s="1">
        <v>0.4105419890292743</v>
      </c>
      <c r="WZ39" s="1">
        <v>4.7900538209371298E-2</v>
      </c>
      <c r="XC39" s="1">
        <v>9.935237935372733E-2</v>
      </c>
      <c r="XH39" s="1">
        <v>0.16180255039935515</v>
      </c>
      <c r="XP39" s="1">
        <v>1.619067739290827</v>
      </c>
      <c r="XV39" s="1">
        <v>9.3595002604138167E-2</v>
      </c>
      <c r="XZ39" s="1">
        <v>6.3186629896927859E-2</v>
      </c>
      <c r="YD39" s="1">
        <v>9.6791040015354046E-2</v>
      </c>
      <c r="YJ39" s="1">
        <v>0.1546614819197924</v>
      </c>
      <c r="YQ39" s="1">
        <v>0.38193654789602255</v>
      </c>
      <c r="YZ39" s="1">
        <v>8.8605889825208464E-2</v>
      </c>
      <c r="ZH39" s="1">
        <v>1.0817797230262431</v>
      </c>
      <c r="ZL39" s="1">
        <v>4.6511749338437429E-2</v>
      </c>
      <c r="ZQ39" s="1">
        <v>1.1157647543441336</v>
      </c>
      <c r="ZW39" s="1">
        <v>1.6507195023224966E-2</v>
      </c>
      <c r="AAQ39" s="1">
        <v>8.4564689229967724E-2</v>
      </c>
      <c r="AAT39" s="1">
        <v>0.17220815562324313</v>
      </c>
      <c r="AAY39" s="1">
        <v>0.44762285732919677</v>
      </c>
      <c r="ABD39" s="1">
        <v>0.13228698354065579</v>
      </c>
      <c r="ABH39" s="1">
        <v>0.2775206010971954</v>
      </c>
      <c r="ABN39" s="1">
        <v>0.23275802930024217</v>
      </c>
      <c r="ABQ39" s="1">
        <v>0.3251666203342275</v>
      </c>
      <c r="ABX39" s="1">
        <v>0.16842857358953631</v>
      </c>
      <c r="ACE39" s="1">
        <v>0.26849270626439897</v>
      </c>
      <c r="ACJ39" s="1">
        <v>7.099396751630159E-2</v>
      </c>
      <c r="ACP39" s="1">
        <v>5.4822949744065569E-2</v>
      </c>
      <c r="ACS39" s="1">
        <v>5.2911027773348794E-2</v>
      </c>
      <c r="ADB39" s="1">
        <v>4.6262795611840601E-2</v>
      </c>
      <c r="ADL39" s="1">
        <v>5.9189691209413808E-2</v>
      </c>
      <c r="ADM39" s="1">
        <v>0.19283300835611342</v>
      </c>
      <c r="AEA39" s="1">
        <v>5.6076872426121249E-2</v>
      </c>
      <c r="AEJ39" s="1">
        <v>4.0455331650570088E-2</v>
      </c>
      <c r="AEO39" s="1">
        <v>9.4655728040305628E-2</v>
      </c>
      <c r="AET39" s="1">
        <v>2.5650607713907425E-2</v>
      </c>
      <c r="AFA39" s="1">
        <v>8.4666658054995014E-2</v>
      </c>
      <c r="AFH39" s="1">
        <v>9.2493005929684971E-2</v>
      </c>
      <c r="AGG39" s="1">
        <v>4.2763972424090017E-2</v>
      </c>
      <c r="AGP39" s="1">
        <v>5.4717288092424189E-2</v>
      </c>
      <c r="AHA39" s="1">
        <v>7.1181001382559242E-2</v>
      </c>
      <c r="AHD39" s="1">
        <v>6.518470915336648E-2</v>
      </c>
      <c r="AHR39" s="1">
        <v>7.1328714447123104E-2</v>
      </c>
      <c r="AIA39" s="1">
        <v>4.3273972584153768E-2</v>
      </c>
      <c r="AIQ39" s="1">
        <v>0.16671681842479633</v>
      </c>
      <c r="AJB39" s="1">
        <v>3.9395594435609207E-2</v>
      </c>
      <c r="AJF39" s="1">
        <v>3.0495830283993459E-2</v>
      </c>
      <c r="AJN39" s="1">
        <v>0.14408075349576827</v>
      </c>
      <c r="AKB39" s="1">
        <v>4.4274208480149478E-2</v>
      </c>
      <c r="AKD39" s="1">
        <v>9.1213753577755144E-2</v>
      </c>
      <c r="AKX39" s="1">
        <v>3.5381309865337406E-2</v>
      </c>
      <c r="ALA39" s="1">
        <v>2.2729191774838464E-2</v>
      </c>
      <c r="ALG39" s="1">
        <v>8.6287340833801421E-2</v>
      </c>
      <c r="ALN39" s="1">
        <v>6.3616610145079092E-2</v>
      </c>
      <c r="ALW39" s="1">
        <v>1.7301386797646815E-2</v>
      </c>
      <c r="AMD39" s="1">
        <v>1.5118276123184953E-2</v>
      </c>
      <c r="AMN39" s="1">
        <v>4.2800120515594196E-2</v>
      </c>
      <c r="ANA39" s="1">
        <v>2.929537557037851E-2</v>
      </c>
      <c r="ANC39" s="1">
        <v>3.4959937544011971E-2</v>
      </c>
      <c r="ANL39" s="1">
        <v>1.5204511426370479E-2</v>
      </c>
      <c r="ANO39" s="1">
        <v>5.7351781805906325E-2</v>
      </c>
      <c r="ANU39" s="1">
        <v>2.3522213287305135E-2</v>
      </c>
      <c r="ANY39" s="1">
        <v>5.1090984369023595E-2</v>
      </c>
      <c r="AOZ39" s="1">
        <v>1.7160253205853127E-2</v>
      </c>
      <c r="APC39" s="1">
        <v>3.1446447073089905E-2</v>
      </c>
      <c r="APE39" s="1">
        <v>3.7859924686390684E-2</v>
      </c>
      <c r="APJ39" s="1">
        <v>2.3579296064896282E-2</v>
      </c>
      <c r="APR39" s="1">
        <v>3.1419973147081802E-2</v>
      </c>
      <c r="APV39" s="1">
        <v>1.669441093023118E-2</v>
      </c>
      <c r="APZ39" s="1">
        <v>2.7382413366812689E-2</v>
      </c>
      <c r="AQM39" s="1">
        <v>0.47871996820575741</v>
      </c>
      <c r="ARA39" s="1">
        <v>0.6554884526275554</v>
      </c>
      <c r="ARE39" s="1">
        <v>2.3916891933433102</v>
      </c>
      <c r="ARR39" s="1">
        <v>6.5314322166357033E-2</v>
      </c>
      <c r="ASF39" s="1">
        <v>5.5307906298288655E-2</v>
      </c>
      <c r="ASI39" s="1">
        <v>0.13379173236843658</v>
      </c>
      <c r="ASS39" s="1">
        <v>3.6294998388292872E-2</v>
      </c>
      <c r="ASX39" s="1">
        <v>2.536691021015262E-2</v>
      </c>
      <c r="ATA39" s="1">
        <v>7.462149351329983E-2</v>
      </c>
      <c r="ATG39" s="1">
        <v>33.914430818449276</v>
      </c>
      <c r="ATH39"/>
      <c r="ATI39"/>
      <c r="ATJ39"/>
      <c r="ATK39"/>
      <c r="ATL39"/>
      <c r="ATM39"/>
      <c r="ATN39"/>
      <c r="ATO39"/>
      <c r="ATP39"/>
      <c r="ATQ39"/>
      <c r="ATR39"/>
      <c r="ATS39"/>
    </row>
    <row r="40" spans="1:1021 1025:1215" x14ac:dyDescent="0.2">
      <c r="A40" s="1" t="s">
        <v>563</v>
      </c>
      <c r="D40" s="1">
        <v>4.7413697504441014E-2</v>
      </c>
      <c r="Y40" s="1">
        <v>0.50535975807098155</v>
      </c>
      <c r="BT40" s="1">
        <v>3.1940337472255165E-2</v>
      </c>
      <c r="FH40" s="1">
        <v>0.50296652779550577</v>
      </c>
      <c r="FM40" s="1">
        <v>0.60918744891612608</v>
      </c>
      <c r="FV40" s="1">
        <v>0.40469318964883505</v>
      </c>
      <c r="GJ40" s="1">
        <v>7.460469799646148E-2</v>
      </c>
      <c r="JM40" s="1">
        <v>0.50101955539098597</v>
      </c>
      <c r="JQ40" s="1">
        <v>0.44901168038141526</v>
      </c>
      <c r="KA40" s="1">
        <v>2.0285794682281657</v>
      </c>
      <c r="LK40" s="1">
        <v>3.5734149393264782E-2</v>
      </c>
      <c r="ML40" s="1">
        <v>0.13325695589312417</v>
      </c>
      <c r="MU40" s="1">
        <v>0.85372226928207906</v>
      </c>
      <c r="NG40" s="1">
        <v>0.18725036066928494</v>
      </c>
      <c r="NJ40" s="1">
        <v>0.23604611678501894</v>
      </c>
      <c r="NN40" s="1">
        <v>5.9348886738810856E-2</v>
      </c>
      <c r="OQ40" s="1">
        <v>7.3972047249567616E-2</v>
      </c>
      <c r="OV40" s="1">
        <v>0.19400874934452836</v>
      </c>
      <c r="PI40" s="1">
        <v>3.3498519913306386E-2</v>
      </c>
      <c r="PM40" s="1">
        <v>5.0340724425663667E-2</v>
      </c>
      <c r="RO40" s="1">
        <v>7.5867945681013294E-2</v>
      </c>
      <c r="RR40" s="1">
        <v>3.9555164598870707E-2</v>
      </c>
      <c r="RU40" s="1">
        <v>4.2299557502568502E-2</v>
      </c>
      <c r="RY40" s="1">
        <v>0.89445438282647594</v>
      </c>
      <c r="TP40" s="1">
        <v>4.2909228836690828E-2</v>
      </c>
      <c r="UN40" s="1">
        <v>4.2050814078318122E-2</v>
      </c>
      <c r="US40" s="1">
        <v>0.16451787001947157</v>
      </c>
      <c r="VC40" s="1">
        <v>0.60878726612406597</v>
      </c>
      <c r="WL40" s="1">
        <v>6.4669027682156335E-2</v>
      </c>
      <c r="XD40" s="1">
        <v>0.20651230122159647</v>
      </c>
      <c r="XV40" s="1">
        <v>6.4521502177230156E-2</v>
      </c>
      <c r="YF40" s="1">
        <v>4.4929208346879267E-2</v>
      </c>
      <c r="YP40" s="1">
        <v>0.10356379573388964</v>
      </c>
      <c r="ZB40" s="1">
        <v>6.0794458431946259E-2</v>
      </c>
      <c r="ABK40" s="1">
        <v>6.213784342781601E-2</v>
      </c>
      <c r="ABQ40" s="1">
        <v>0.15900463225683342</v>
      </c>
      <c r="ACC40" s="1">
        <v>9.8111862239387351E-2</v>
      </c>
      <c r="ACF40" s="1">
        <v>5.7597956238525892E-2</v>
      </c>
      <c r="ADP40" s="1">
        <v>7.8026072925654541E-2</v>
      </c>
      <c r="AEJ40" s="1">
        <v>8.5583354642547113E-2</v>
      </c>
      <c r="AFI40" s="1">
        <v>4.3790739261188046E-2</v>
      </c>
      <c r="AHR40" s="1">
        <v>7.1299343913538177E-2</v>
      </c>
      <c r="AIQ40" s="1">
        <v>0.41523322239414329</v>
      </c>
      <c r="AJB40" s="1">
        <v>3.8459786756015822E-2</v>
      </c>
      <c r="AJN40" s="1">
        <v>0.14629097181982051</v>
      </c>
      <c r="AJU40" s="1">
        <v>9.7310179117266804E-2</v>
      </c>
      <c r="AKB40" s="1">
        <v>0.10201123220489892</v>
      </c>
      <c r="AKJ40" s="1">
        <v>0.31413895788639917</v>
      </c>
      <c r="AKM40" s="1">
        <v>0.9624578279297995</v>
      </c>
      <c r="AKO40" s="1">
        <v>0.19878745967194822</v>
      </c>
      <c r="AKT40" s="1">
        <v>9.878392287293998E-2</v>
      </c>
      <c r="AKU40" s="1">
        <v>7.5515116754731992E-2</v>
      </c>
      <c r="AKW40" s="1">
        <v>5.1468924465175363E-2</v>
      </c>
      <c r="ALF40" s="1">
        <v>0.21638740353900124</v>
      </c>
      <c r="ALM40" s="1">
        <v>6.0619690891306095E-2</v>
      </c>
      <c r="ALQ40" s="1">
        <v>4.1741735163873341E-2</v>
      </c>
      <c r="ALT40" s="1">
        <v>0.1130545644663567</v>
      </c>
      <c r="ALX40" s="1">
        <v>0.209314045779429</v>
      </c>
      <c r="AMB40" s="1">
        <v>6.5782696052546066E-2</v>
      </c>
      <c r="AMG40" s="1">
        <v>0.11064614375275873</v>
      </c>
      <c r="AMK40" s="1">
        <v>3.3906452928898184E-2</v>
      </c>
      <c r="AMP40" s="1">
        <v>1.823666348130103E-2</v>
      </c>
      <c r="AMQ40" s="1">
        <v>2.7964162791544307E-2</v>
      </c>
      <c r="AMT40" s="1">
        <v>0.48996130394922971</v>
      </c>
      <c r="AMZ40" s="1">
        <v>0.3698253602419454</v>
      </c>
      <c r="ANA40" s="1">
        <v>0.1155774559815181</v>
      </c>
      <c r="AND40" s="1">
        <v>0.16405475541233397</v>
      </c>
      <c r="ANI40" s="1">
        <v>6.4696230966752657E-2</v>
      </c>
      <c r="ANL40" s="1">
        <v>3.1699809284948401E-2</v>
      </c>
      <c r="ANN40" s="1">
        <v>0.12600220415179211</v>
      </c>
      <c r="ANW40" s="1">
        <v>0.18269842188240301</v>
      </c>
      <c r="ANY40" s="1">
        <v>0.12848479450458858</v>
      </c>
      <c r="AOF40" s="1">
        <v>9.9353564302521014E-2</v>
      </c>
      <c r="AOG40" s="1">
        <v>0.11151064243660384</v>
      </c>
      <c r="AOO40" s="1">
        <v>0.20539460273497026</v>
      </c>
      <c r="AOV40" s="1">
        <v>0.11840376874794611</v>
      </c>
      <c r="AOY40" s="1">
        <v>0.54100357860898418</v>
      </c>
      <c r="APB40" s="1">
        <v>0.18149093705616184</v>
      </c>
      <c r="APE40" s="1">
        <v>0.19291806038691015</v>
      </c>
      <c r="API40" s="1">
        <v>0.24658766082391584</v>
      </c>
      <c r="APR40" s="1">
        <v>0.46810059719338121</v>
      </c>
      <c r="APZ40" s="1">
        <v>0.11294427878550041</v>
      </c>
      <c r="AQC40" s="1">
        <v>0.46623360709570888</v>
      </c>
      <c r="AQI40" s="1">
        <v>0.12052748500010657</v>
      </c>
      <c r="AQL40" s="1">
        <v>2.0277471717230946</v>
      </c>
      <c r="AQS40" s="1">
        <v>0.41249526217597682</v>
      </c>
      <c r="AQV40" s="1">
        <v>0.66282763725482896</v>
      </c>
      <c r="ARA40" s="1">
        <v>0.48183755839440418</v>
      </c>
      <c r="ARD40" s="1">
        <v>2.100904282968302</v>
      </c>
      <c r="ARN40" s="1">
        <v>8.4604921472606982</v>
      </c>
      <c r="ARO40" s="1">
        <v>27.47521517808191</v>
      </c>
      <c r="ARX40" s="1">
        <v>0.28819024072427729</v>
      </c>
      <c r="ARZ40" s="1">
        <v>0.96260194333637183</v>
      </c>
      <c r="ASB40" s="1">
        <v>0.25119474245122592</v>
      </c>
      <c r="ASC40" s="1">
        <v>0.63187266320239599</v>
      </c>
      <c r="ASD40" s="1">
        <v>0.44424730796752904</v>
      </c>
      <c r="ASL40" s="1">
        <v>1.7952868508594939</v>
      </c>
      <c r="ASU40" s="1">
        <v>2.8991571174026055E-2</v>
      </c>
      <c r="ATC40" s="1">
        <v>202.46535851354631</v>
      </c>
      <c r="ATG40" s="1">
        <v>266.5477828206557</v>
      </c>
      <c r="ATH40"/>
      <c r="ATI40"/>
      <c r="ATJ40"/>
      <c r="ATK40"/>
      <c r="ATL40"/>
      <c r="ATM40"/>
      <c r="ATN40"/>
      <c r="ATO40"/>
      <c r="ATP40"/>
      <c r="ATQ40"/>
      <c r="ATR40"/>
      <c r="ATS40"/>
    </row>
    <row r="41" spans="1:1021 1025:1215" x14ac:dyDescent="0.2">
      <c r="A41" s="1" t="s">
        <v>560</v>
      </c>
      <c r="E41" s="1">
        <v>7.1705558879828352E-2</v>
      </c>
      <c r="G41" s="1">
        <v>4.9265928906402807E-2</v>
      </c>
      <c r="H41" s="1">
        <v>5.0684728202853246E-2</v>
      </c>
      <c r="S41" s="1">
        <v>6.1015639483224561E-2</v>
      </c>
      <c r="AB41" s="1">
        <v>0.512379615923098</v>
      </c>
      <c r="AD41" s="1">
        <v>0.19930201536890546</v>
      </c>
      <c r="AH41" s="1">
        <v>0.15281169757556226</v>
      </c>
      <c r="AL41" s="1">
        <v>0.53342615030899154</v>
      </c>
      <c r="AP41" s="1">
        <v>0.13615215669099973</v>
      </c>
      <c r="AW41" s="1">
        <v>0.23532449770520181</v>
      </c>
      <c r="AY41" s="1">
        <v>0.95613802067405018</v>
      </c>
      <c r="BF41" s="1">
        <v>0.37517010211522489</v>
      </c>
      <c r="BM41" s="1">
        <v>0.28641844063754118</v>
      </c>
      <c r="BQ41" s="1">
        <v>0.20974177796204516</v>
      </c>
      <c r="CB41" s="1">
        <v>9.1791741686673367E-2</v>
      </c>
      <c r="CC41" s="1">
        <v>2.695942597083531E-2</v>
      </c>
      <c r="CF41" s="1">
        <v>0.12660822677118896</v>
      </c>
      <c r="CI41" s="1">
        <v>0.10446733750558479</v>
      </c>
      <c r="CK41" s="1">
        <v>0.76837885295185748</v>
      </c>
      <c r="CM41" s="1">
        <v>6.0902309493902219E-2</v>
      </c>
      <c r="CN41" s="1">
        <v>2.7483625852718043E-2</v>
      </c>
      <c r="CQ41" s="1">
        <v>7.6816799815786332E-2</v>
      </c>
      <c r="CU41" s="1">
        <v>3.9821795583718698E-2</v>
      </c>
      <c r="DA41" s="1">
        <v>4.5365261261313301E-2</v>
      </c>
      <c r="DD41" s="1">
        <v>0.12647243849074088</v>
      </c>
      <c r="DE41" s="1">
        <v>0.25268102451493241</v>
      </c>
      <c r="DN41" s="1">
        <v>9.8973786353642498E-2</v>
      </c>
      <c r="DP41" s="1">
        <v>0.13379913142873226</v>
      </c>
      <c r="DS41" s="1">
        <v>0.24766334897393893</v>
      </c>
      <c r="DV41" s="1">
        <v>0.16099784205342602</v>
      </c>
      <c r="DZ41" s="1">
        <v>0.34531128479671497</v>
      </c>
      <c r="EC41" s="1">
        <v>0.20267332291782178</v>
      </c>
      <c r="EL41" s="1">
        <v>1.1233759248801036</v>
      </c>
      <c r="EN41" s="1">
        <v>0.62139349166870461</v>
      </c>
      <c r="ES41" s="1">
        <v>1.0858763555437994</v>
      </c>
      <c r="EV41" s="1">
        <v>2.8457821085903277</v>
      </c>
      <c r="FD41" s="1">
        <v>0.65054032923184413</v>
      </c>
      <c r="FG41" s="1">
        <v>1.7443248267653815</v>
      </c>
      <c r="FH41" s="1">
        <v>2.0194321425866111</v>
      </c>
      <c r="FJ41" s="1">
        <v>0.75126229233372188</v>
      </c>
      <c r="FM41" s="1">
        <v>3.0424778587465986</v>
      </c>
      <c r="FO41" s="1">
        <v>1.0256794376071483</v>
      </c>
      <c r="FS41" s="1">
        <v>0.75460396921819051</v>
      </c>
      <c r="FV41" s="1">
        <v>1.672093867199087</v>
      </c>
      <c r="FZ41" s="1">
        <v>0.55185911729221682</v>
      </c>
      <c r="GB41" s="1">
        <v>1.6002127961250279</v>
      </c>
      <c r="GD41" s="1">
        <v>14.396076593607759</v>
      </c>
      <c r="GN41" s="1">
        <v>0.92009301513827235</v>
      </c>
      <c r="GV41" s="1">
        <v>1.1335526463611421</v>
      </c>
      <c r="GW41" s="1">
        <v>1.0702000139795462</v>
      </c>
      <c r="HB41" s="1">
        <v>1.8634175421913977</v>
      </c>
      <c r="HE41" s="1">
        <v>1.850869913196054</v>
      </c>
      <c r="HF41" s="1">
        <v>2.1134749385085043</v>
      </c>
      <c r="HH41" s="1">
        <v>1.5530737193149164</v>
      </c>
      <c r="HQ41" s="1">
        <v>4.1979404179890354</v>
      </c>
      <c r="HT41" s="1">
        <v>2.1582692334175415</v>
      </c>
      <c r="HW41" s="1">
        <v>4.8144002255292238</v>
      </c>
      <c r="IE41" s="1">
        <v>2.7646848947935236</v>
      </c>
      <c r="IJ41" s="1">
        <v>1.957408411428607</v>
      </c>
      <c r="IL41" s="1">
        <v>3.8320324786208566</v>
      </c>
      <c r="IS41" s="1">
        <v>4.6911539270495295</v>
      </c>
      <c r="IX41" s="1">
        <v>5.7350006292852109</v>
      </c>
      <c r="JD41" s="1">
        <v>2.7475094622966281</v>
      </c>
      <c r="JL41" s="1">
        <v>4.2516020381164541</v>
      </c>
      <c r="JM41" s="1">
        <v>3.6143947938941516</v>
      </c>
      <c r="JP41" s="1">
        <v>2.2245395288489851</v>
      </c>
      <c r="JQ41" s="1">
        <v>3.7864827153580261</v>
      </c>
      <c r="JR41" s="1">
        <v>3.0026896532370344</v>
      </c>
      <c r="JT41" s="1">
        <v>1.6402902332682803</v>
      </c>
      <c r="JW41" s="1">
        <v>2.8658131517488741</v>
      </c>
      <c r="JZ41" s="1">
        <v>2.0290404615954301</v>
      </c>
      <c r="KD41" s="1">
        <v>1.8251471212209627</v>
      </c>
      <c r="KH41" s="1">
        <v>2.5875649205878344</v>
      </c>
      <c r="KK41" s="1">
        <v>1.0944269279856094</v>
      </c>
      <c r="KM41" s="1">
        <v>1.0512180845766796</v>
      </c>
      <c r="KR41" s="1">
        <v>1.9201601672461719</v>
      </c>
      <c r="KW41" s="1">
        <v>0.53492212564055319</v>
      </c>
      <c r="LC41" s="1">
        <v>0.43679506878903557</v>
      </c>
      <c r="LE41" s="1">
        <v>0.88335089386061461</v>
      </c>
      <c r="LJ41" s="1">
        <v>0.37841649353329876</v>
      </c>
      <c r="LK41" s="1">
        <v>1.1162483383236967</v>
      </c>
      <c r="LP41" s="1">
        <v>0.21016650578858054</v>
      </c>
      <c r="LT41" s="1">
        <v>0.36023933038049694</v>
      </c>
      <c r="LX41" s="1">
        <v>0.30979933913339391</v>
      </c>
      <c r="MG41" s="1">
        <v>0.36954475454671948</v>
      </c>
      <c r="MO41" s="1">
        <v>0.60126047748311051</v>
      </c>
      <c r="MV41" s="1">
        <v>0.54785651107425748</v>
      </c>
      <c r="NG41" s="1">
        <v>0.4397352225841869</v>
      </c>
      <c r="NJ41" s="1">
        <v>0.88147536691819239</v>
      </c>
      <c r="NM41" s="1">
        <v>0.34440714385383658</v>
      </c>
      <c r="NV41" s="1">
        <v>0.15147984302177922</v>
      </c>
      <c r="OI41" s="1">
        <v>7.6194198866427851E-2</v>
      </c>
      <c r="ON41" s="1">
        <v>5.5668683852980134E-2</v>
      </c>
      <c r="OU41" s="1">
        <v>0.37376532302363902</v>
      </c>
      <c r="PA41" s="1">
        <v>6.9395957307627709E-2</v>
      </c>
      <c r="PF41" s="1">
        <v>0.14241162644202776</v>
      </c>
      <c r="PN41" s="1">
        <v>0.10183364851260153</v>
      </c>
      <c r="PT41" s="1">
        <v>7.6103684164188432E-2</v>
      </c>
      <c r="PY41" s="1">
        <v>0.15667530254945874</v>
      </c>
      <c r="QI41" s="1">
        <v>0.37297438225337132</v>
      </c>
      <c r="QN41" s="1">
        <v>4.0155294716100264E-2</v>
      </c>
      <c r="QO41" s="1">
        <v>0.24476340590523959</v>
      </c>
      <c r="QR41" s="1">
        <v>7.6651510687602287E-2</v>
      </c>
      <c r="QT41" s="1">
        <v>4.1714490786264463E-2</v>
      </c>
      <c r="QY41" s="1">
        <v>0.15111921219665039</v>
      </c>
      <c r="RE41" s="1">
        <v>0.36751370718366944</v>
      </c>
      <c r="RN41" s="1">
        <v>0.17193772352842632</v>
      </c>
      <c r="RO41" s="1">
        <v>0.45236768680063294</v>
      </c>
      <c r="RS41" s="1">
        <v>0.35618288268135606</v>
      </c>
      <c r="RY41" s="1">
        <v>0.92936802973977695</v>
      </c>
      <c r="SA41" s="1">
        <v>0.35331364126497605</v>
      </c>
      <c r="SC41" s="1">
        <v>1.1571797097965739</v>
      </c>
      <c r="SF41" s="1">
        <v>1.5123089675915182</v>
      </c>
      <c r="SH41" s="1">
        <v>1.0216726123460584</v>
      </c>
      <c r="SO41" s="1">
        <v>2.064052905006271</v>
      </c>
      <c r="SV41" s="1">
        <v>0.17180810154178447</v>
      </c>
      <c r="SY41" s="1">
        <v>0.11104034706956907</v>
      </c>
      <c r="TB41" s="1">
        <v>0.63741358788556457</v>
      </c>
      <c r="TI41" s="1">
        <v>0.34763153133927577</v>
      </c>
      <c r="TP41" s="1">
        <v>3.3064408966802414</v>
      </c>
      <c r="TX41" s="1">
        <v>0.87956313430053445</v>
      </c>
      <c r="UC41" s="1">
        <v>1.0700883716074761</v>
      </c>
      <c r="UG41" s="1">
        <v>8.1432335638081832E-2</v>
      </c>
      <c r="UH41" s="1">
        <v>0.212827358928489</v>
      </c>
      <c r="UK41" s="1">
        <v>0.23033719927474841</v>
      </c>
      <c r="UN41" s="1">
        <v>1.413308828445399</v>
      </c>
      <c r="UP41" s="1">
        <v>4.3110740595349197</v>
      </c>
      <c r="UT41" s="1">
        <v>0.61533056441920475</v>
      </c>
      <c r="VB41" s="1">
        <v>1.2396978973197494</v>
      </c>
      <c r="VE41" s="1">
        <v>0.43998528202511727</v>
      </c>
      <c r="VM41" s="1">
        <v>0.30527035860363072</v>
      </c>
      <c r="VW41" s="1">
        <v>0.35580790710958338</v>
      </c>
      <c r="WB41" s="1">
        <v>0.17732563633121509</v>
      </c>
      <c r="WG41" s="1">
        <v>0.62626411732950926</v>
      </c>
      <c r="WK41" s="1">
        <v>0.20089785220594966</v>
      </c>
      <c r="WM41" s="1">
        <v>0.21950642874593987</v>
      </c>
      <c r="WQ41" s="1">
        <v>6.2160006251121232E-2</v>
      </c>
      <c r="WV41" s="1">
        <v>0.29774984931505716</v>
      </c>
      <c r="WW41" s="1">
        <v>0.23561846764886785</v>
      </c>
      <c r="XA41" s="1">
        <v>0.38861372605478728</v>
      </c>
      <c r="XG41" s="1">
        <v>0.28911775197829354</v>
      </c>
      <c r="XP41" s="1">
        <v>1.2623058671140843</v>
      </c>
      <c r="XU41" s="1">
        <v>8.0559837518682662E-2</v>
      </c>
      <c r="XZ41" s="1">
        <v>0.12975693111370154</v>
      </c>
      <c r="YE41" s="1">
        <v>0.18526584304874527</v>
      </c>
      <c r="YL41" s="1">
        <v>0.13683106563906219</v>
      </c>
      <c r="YP41" s="1">
        <v>0.39657437890441166</v>
      </c>
      <c r="YT41" s="1">
        <v>0.18595481279196521</v>
      </c>
      <c r="YZ41" s="1">
        <v>0.14289126673761621</v>
      </c>
      <c r="ZE41" s="1">
        <v>0.16378490949129398</v>
      </c>
      <c r="ZQ41" s="1">
        <v>7.2350650574490499E-2</v>
      </c>
      <c r="ZX41" s="1">
        <v>0.19607772524600006</v>
      </c>
      <c r="AAE41" s="1">
        <v>0.29137192181459426</v>
      </c>
      <c r="AAK41" s="1">
        <v>0.20847820699862127</v>
      </c>
      <c r="AAN41" s="1">
        <v>7.5492312360392819E-2</v>
      </c>
      <c r="AAQ41" s="1">
        <v>0.12201573341522191</v>
      </c>
      <c r="AAS41" s="1">
        <v>0.11380628683760634</v>
      </c>
      <c r="AAX41" s="1">
        <v>2.6066579081875683E-2</v>
      </c>
      <c r="ABD41" s="1">
        <v>9.0801175267974446E-2</v>
      </c>
      <c r="ABF41" s="1">
        <v>0.11179980728724725</v>
      </c>
      <c r="ABI41" s="1">
        <v>7.886099112089702E-2</v>
      </c>
      <c r="ABO41" s="1">
        <v>0.19783849421527114</v>
      </c>
      <c r="ABQ41" s="1">
        <v>0.16533446667061377</v>
      </c>
      <c r="ABV41" s="1">
        <v>0.27679681541577233</v>
      </c>
      <c r="ACA41" s="1">
        <v>0.27758506248927201</v>
      </c>
      <c r="ACB41" s="1">
        <v>0.12495280406347015</v>
      </c>
      <c r="ACE41" s="1">
        <v>0.31686036217087193</v>
      </c>
      <c r="ACO41" s="1">
        <v>0.18255851552604485</v>
      </c>
      <c r="ACS41" s="1">
        <v>0.12953523662427974</v>
      </c>
      <c r="ACX41" s="1">
        <v>9.7501664842857397E-2</v>
      </c>
      <c r="ACY41" s="1">
        <v>7.9756596614980482E-2</v>
      </c>
      <c r="ADH41" s="1">
        <v>0.17369667506373343</v>
      </c>
      <c r="ADT41" s="1">
        <v>0.25824389779092755</v>
      </c>
      <c r="ADW41" s="1">
        <v>0.13581700239554387</v>
      </c>
      <c r="AEC41" s="1">
        <v>0.24707313729415195</v>
      </c>
      <c r="AEF41" s="1">
        <v>0.13248739846526417</v>
      </c>
      <c r="AEH41" s="1">
        <v>9.0629654937628368E-2</v>
      </c>
      <c r="AEK41" s="1">
        <v>9.8474478826230047E-2</v>
      </c>
      <c r="AEP41" s="1">
        <v>8.179906784866102E-2</v>
      </c>
      <c r="AET41" s="1">
        <v>0.10697244304561987</v>
      </c>
      <c r="AEW41" s="1">
        <v>7.0195011622377249E-2</v>
      </c>
      <c r="AEZ41" s="1">
        <v>0.13568202546954397</v>
      </c>
      <c r="AFD41" s="1">
        <v>0.35331185628519002</v>
      </c>
      <c r="AFI41" s="1">
        <v>0.27797438280768866</v>
      </c>
      <c r="AFP41" s="1">
        <v>0.24022446194285271</v>
      </c>
      <c r="AFR41" s="1">
        <v>0.15496951095759665</v>
      </c>
      <c r="AFT41" s="1">
        <v>9.7785898533145232E-2</v>
      </c>
      <c r="AFW41" s="1">
        <v>3.4433882780929952E-2</v>
      </c>
      <c r="AFY41" s="1">
        <v>3.4631496270329652E-2</v>
      </c>
      <c r="AGE41" s="1">
        <v>0.59418757621651108</v>
      </c>
      <c r="AGF41" s="1">
        <v>0.23260347451941599</v>
      </c>
      <c r="AGI41" s="1">
        <v>8.5296979145671969E-2</v>
      </c>
      <c r="AGK41" s="1">
        <v>0.11126295027597283</v>
      </c>
      <c r="AGN41" s="1">
        <v>0.13509749327089426</v>
      </c>
      <c r="AGR41" s="1">
        <v>0.13296616249804863</v>
      </c>
      <c r="AHB41" s="1">
        <v>0.11822222946564855</v>
      </c>
      <c r="AHF41" s="1">
        <v>7.1235265387482954E-2</v>
      </c>
      <c r="AHG41" s="1">
        <v>0.12162913924775119</v>
      </c>
      <c r="AHK41" s="1">
        <v>6.8397050165201465E-2</v>
      </c>
      <c r="AHL41" s="1">
        <v>5.0049535032458937E-2</v>
      </c>
      <c r="AHN41" s="1">
        <v>6.7785288911270711E-2</v>
      </c>
      <c r="AHQ41" s="1">
        <v>0.14650607798352153</v>
      </c>
      <c r="AIB41" s="1">
        <v>6.2617058438872261E-2</v>
      </c>
      <c r="AIH41" s="1">
        <v>4.9661512881159414E-2</v>
      </c>
      <c r="AIL41" s="1">
        <v>5.8525657590103648E-2</v>
      </c>
      <c r="AIQ41" s="1">
        <v>0.6647333850481052</v>
      </c>
      <c r="AIZ41" s="1">
        <v>7.5842817482008315E-2</v>
      </c>
      <c r="AJA41" s="1">
        <v>0.11789476681036148</v>
      </c>
      <c r="AJG41" s="1">
        <v>0.1326261725300816</v>
      </c>
      <c r="AJN41" s="1">
        <v>8.5389570915298738E-2</v>
      </c>
      <c r="AKC41" s="1">
        <v>7.4644933774709418E-2</v>
      </c>
      <c r="AKK41" s="1">
        <v>3.3407876399934359E-2</v>
      </c>
      <c r="ALH41" s="1">
        <v>4.0064358109547803E-2</v>
      </c>
      <c r="ALN41" s="1">
        <v>6.8112621749846058E-2</v>
      </c>
      <c r="AMN41" s="1">
        <v>3.7430084941361845E-2</v>
      </c>
      <c r="ANA41" s="1">
        <v>5.2334081979299653E-2</v>
      </c>
      <c r="ANC41" s="1">
        <v>5.3938064815003621E-2</v>
      </c>
      <c r="ANF41" s="1">
        <v>0.17772125276014961</v>
      </c>
      <c r="ANL41" s="1">
        <v>1.071760281037582E-2</v>
      </c>
      <c r="ANO41" s="1">
        <v>2.7676371215428642E-2</v>
      </c>
      <c r="ANU41" s="1">
        <v>5.8553243641341901E-2</v>
      </c>
      <c r="APC41" s="1">
        <v>3.9454349381225128E-2</v>
      </c>
      <c r="APE41" s="1">
        <v>4.2327387936422677E-2</v>
      </c>
      <c r="APJ41" s="1">
        <v>4.5869404461236919E-2</v>
      </c>
      <c r="APV41" s="1">
        <v>0.13643755873169292</v>
      </c>
      <c r="APZ41" s="1">
        <v>6.5187169697295821E-2</v>
      </c>
      <c r="AQC41" s="1">
        <v>9.2622503733257963E-2</v>
      </c>
      <c r="AQM41" s="1">
        <v>0.96732757213984577</v>
      </c>
      <c r="ARJ41" s="1">
        <v>0.21267745308064254</v>
      </c>
      <c r="ARO41" s="1">
        <v>8.5845714386067792E-2</v>
      </c>
      <c r="ARR41" s="1">
        <v>8.3348560119624937E-2</v>
      </c>
      <c r="ARU41" s="1">
        <v>6.2006303264457253E-2</v>
      </c>
      <c r="ASJ41" s="1">
        <v>0.11174304493005228</v>
      </c>
      <c r="ASM41" s="1">
        <v>0.12985637071487097</v>
      </c>
      <c r="ASS41" s="1">
        <v>4.5495759510759216E-2</v>
      </c>
      <c r="ASW41" s="1">
        <v>0.10049715301137489</v>
      </c>
      <c r="ASZ41" s="1">
        <v>0.29312074764638801</v>
      </c>
      <c r="ATG41" s="1">
        <v>167.080596176851</v>
      </c>
      <c r="ATH41"/>
      <c r="ATI41"/>
      <c r="ATJ41"/>
      <c r="ATK41"/>
      <c r="ATL41"/>
      <c r="ATM41"/>
      <c r="ATN41"/>
      <c r="ATO41"/>
      <c r="ATP41"/>
      <c r="ATQ41"/>
      <c r="ATR41"/>
      <c r="ATS41"/>
    </row>
    <row r="42" spans="1:1021 1025:1215" x14ac:dyDescent="0.2">
      <c r="A42" s="1" t="s">
        <v>557</v>
      </c>
      <c r="C42" s="1">
        <v>1.0415108525192097E-2</v>
      </c>
      <c r="I42" s="1">
        <v>0.12454477157594346</v>
      </c>
      <c r="L42" s="1">
        <v>0.11063330569868363</v>
      </c>
      <c r="AA42" s="1">
        <v>0.25102466432097531</v>
      </c>
      <c r="EV42" s="1">
        <v>0.12483297734920172</v>
      </c>
      <c r="FH42" s="1">
        <v>0.55338855171681167</v>
      </c>
      <c r="FM42" s="1">
        <v>0.12518626041932088</v>
      </c>
      <c r="GI42" s="1">
        <v>0.1119908658581316</v>
      </c>
      <c r="HF42" s="1">
        <v>0.28874491567348948</v>
      </c>
      <c r="JM42" s="1">
        <v>0.48897462770877098</v>
      </c>
      <c r="JQ42" s="1">
        <v>0.74191182182743809</v>
      </c>
      <c r="JX42" s="1">
        <v>7.0646710956916769E-2</v>
      </c>
      <c r="JZ42" s="1">
        <v>1.4363559892217961</v>
      </c>
      <c r="LK42" s="1">
        <v>4.5729710399860769E-2</v>
      </c>
      <c r="MX42" s="1">
        <v>0.37685603881352586</v>
      </c>
      <c r="NG42" s="1">
        <v>0.14399894863665694</v>
      </c>
      <c r="NJ42" s="1">
        <v>0.28485977452482208</v>
      </c>
      <c r="NN42" s="1">
        <v>0.10073567662984802</v>
      </c>
      <c r="OV42" s="1">
        <v>0.2421958591168876</v>
      </c>
      <c r="RO42" s="1">
        <v>0.11272722961935105</v>
      </c>
      <c r="RV42" s="1">
        <v>4.8234611597443182E-2</v>
      </c>
      <c r="RY42" s="1">
        <v>1.3586956521739131</v>
      </c>
      <c r="UU42" s="1">
        <v>0.11272820224199437</v>
      </c>
      <c r="VB42" s="1">
        <v>1.6917125379555553</v>
      </c>
      <c r="WK42" s="1">
        <v>5.8649101180953178E-2</v>
      </c>
      <c r="WR42" s="1">
        <v>5.3495041163738703E-2</v>
      </c>
      <c r="XP42" s="1">
        <v>6.3304294202394334E-2</v>
      </c>
      <c r="YP42" s="1">
        <v>0.14720099921888569</v>
      </c>
      <c r="ZH42" s="1">
        <v>0.25977415656951375</v>
      </c>
      <c r="ZR42" s="1">
        <v>0.18377364427254458</v>
      </c>
      <c r="ABR42" s="1">
        <v>0.19816991832736996</v>
      </c>
      <c r="ACC42" s="1">
        <v>8.5033347205549462E-2</v>
      </c>
      <c r="ACF42" s="1">
        <v>9.647682733555217E-2</v>
      </c>
      <c r="ADR42" s="1">
        <v>0.14138520212326508</v>
      </c>
      <c r="AER42" s="1">
        <v>8.0082963211866323E-2</v>
      </c>
      <c r="AIN42" s="1">
        <v>7.1943305360677806E-2</v>
      </c>
      <c r="AIS42" s="1">
        <v>0.12979008128114763</v>
      </c>
      <c r="AKC42" s="1">
        <v>4.7297268630021545E-2</v>
      </c>
      <c r="AKV42" s="1">
        <v>6.1420589403040467E-2</v>
      </c>
      <c r="ALE42" s="1">
        <v>5.5489536524188636E-2</v>
      </c>
      <c r="ALN42" s="1">
        <v>8.8290174126644139E-2</v>
      </c>
      <c r="AMN42" s="1">
        <v>0.11395078890462419</v>
      </c>
      <c r="ANB42" s="1">
        <v>5.2449692872790464E-2</v>
      </c>
      <c r="AND42" s="1">
        <v>6.2266594262232071E-2</v>
      </c>
      <c r="ANE42" s="1">
        <v>3.630605802915398E-2</v>
      </c>
      <c r="ANF42" s="1">
        <v>0.25115795783322775</v>
      </c>
      <c r="ANU42" s="1">
        <v>0.57540974519391852</v>
      </c>
      <c r="ANY42" s="1">
        <v>7.2646865212745909E-2</v>
      </c>
      <c r="APF42" s="1">
        <v>4.3448777670958581E-2</v>
      </c>
      <c r="APK42" s="1">
        <v>0.13286812247635546</v>
      </c>
      <c r="APV42" s="1">
        <v>0.40568059505016535</v>
      </c>
      <c r="AQM42" s="1">
        <v>0.29529283235879517</v>
      </c>
      <c r="AQR42" s="1">
        <v>0.28532353868519628</v>
      </c>
      <c r="ARH42" s="1">
        <v>0.51918353543766937</v>
      </c>
      <c r="ARV42" s="1">
        <v>0.15799361796003916</v>
      </c>
      <c r="ASJ42" s="1">
        <v>0.21960749400837573</v>
      </c>
      <c r="AST42" s="1">
        <v>9.3111995090930891E-2</v>
      </c>
      <c r="ATG42" s="1">
        <v>14.09539947374706</v>
      </c>
      <c r="ATH42"/>
      <c r="ATI42"/>
      <c r="ATJ42"/>
      <c r="ATK42"/>
      <c r="ATL42"/>
      <c r="ATM42"/>
      <c r="ATN42"/>
      <c r="ATO42"/>
      <c r="ATP42"/>
      <c r="ATQ42"/>
      <c r="ATR42"/>
      <c r="ATS42"/>
    </row>
    <row r="43" spans="1:1021 1025:1215" x14ac:dyDescent="0.2">
      <c r="A43" s="1" t="s">
        <v>574</v>
      </c>
      <c r="D43" s="1">
        <v>4.3758275892760386E-2</v>
      </c>
      <c r="X43" s="1">
        <v>0.7968192721363615</v>
      </c>
      <c r="EG43" s="1">
        <v>5.8725622048191116E-2</v>
      </c>
      <c r="EV43" s="1">
        <v>0.15412661650320994</v>
      </c>
      <c r="FH43" s="1">
        <v>0.56890556081557708</v>
      </c>
      <c r="FM43" s="1">
        <v>0.86418886410024476</v>
      </c>
      <c r="FV43" s="1">
        <v>0.14356003458897457</v>
      </c>
      <c r="GH43" s="1">
        <v>7.3723497246153111E-2</v>
      </c>
      <c r="HF43" s="1">
        <v>0.23280912333970183</v>
      </c>
      <c r="JM43" s="1">
        <v>1.3533376049370902</v>
      </c>
      <c r="JQ43" s="1">
        <v>0.54536866273601314</v>
      </c>
      <c r="JZ43" s="1">
        <v>3.4175598094016784</v>
      </c>
      <c r="ML43" s="1">
        <v>9.5373336136197542E-2</v>
      </c>
      <c r="MO43" s="1">
        <v>0.14531912574849848</v>
      </c>
      <c r="MW43" s="1">
        <v>0.29745047886081233</v>
      </c>
      <c r="NG43" s="1">
        <v>7.279332755788992E-2</v>
      </c>
      <c r="NJ43" s="1">
        <v>0.36607032620662316</v>
      </c>
      <c r="OV43" s="1">
        <v>0.19468331777839973</v>
      </c>
      <c r="RO43" s="1">
        <v>7.4153498534175064E-2</v>
      </c>
      <c r="RU43" s="1">
        <v>6.4477337826064518E-2</v>
      </c>
      <c r="RY43" s="1">
        <v>1.075268817204301</v>
      </c>
      <c r="US43" s="1">
        <v>9.6608796249773546E-2</v>
      </c>
      <c r="VB43" s="1">
        <v>3.1821291080462744</v>
      </c>
      <c r="WK43" s="1">
        <v>0.13657076086096784</v>
      </c>
      <c r="XH43" s="1">
        <v>7.8193490093739465E-2</v>
      </c>
      <c r="XP43" s="1">
        <v>0.13392450566260547</v>
      </c>
      <c r="YP43" s="1">
        <v>0.15208492467692722</v>
      </c>
      <c r="ZH43" s="1">
        <v>0.32155456569800073</v>
      </c>
      <c r="ZR43" s="1">
        <v>0.33351516000456405</v>
      </c>
      <c r="AAV43" s="1">
        <v>8.1069458395126567E-2</v>
      </c>
      <c r="ABK43" s="1">
        <v>0.28844722683156937</v>
      </c>
      <c r="ABP43" s="1">
        <v>0.33154313843447386</v>
      </c>
      <c r="ABQ43" s="1">
        <v>0.51938287171314912</v>
      </c>
      <c r="ACC43" s="1">
        <v>0.15827348731474641</v>
      </c>
      <c r="ACF43" s="1">
        <v>0.11836280928675565</v>
      </c>
      <c r="ADP43" s="1">
        <v>0.29072542212657543</v>
      </c>
      <c r="AFI43" s="1">
        <v>4.2891206919891872E-2</v>
      </c>
      <c r="AIR43" s="1">
        <v>0.17594439273028903</v>
      </c>
      <c r="AJN43" s="1">
        <v>0.27512342520633531</v>
      </c>
      <c r="ALD43" s="1">
        <v>1.9417946160231565</v>
      </c>
      <c r="ALH43" s="1">
        <v>0.11754741334066703</v>
      </c>
      <c r="ALN43" s="1">
        <v>8.6661352151068571E-2</v>
      </c>
      <c r="AMN43" s="1">
        <v>3.8306219505230187E-2</v>
      </c>
      <c r="ANA43" s="1">
        <v>5.6073625402408733E-2</v>
      </c>
      <c r="ANC43" s="1">
        <v>5.3468609254264908E-2</v>
      </c>
      <c r="ANL43" s="1">
        <v>2.0000387293752211E-2</v>
      </c>
      <c r="ANO43" s="1">
        <v>8.2310163100095812E-2</v>
      </c>
      <c r="ANU43" s="1">
        <v>5.1655968056304569E-2</v>
      </c>
      <c r="ANY43" s="1">
        <v>8.2371607628734717E-2</v>
      </c>
      <c r="AOY43" s="1">
        <v>0.12286476653872828</v>
      </c>
      <c r="APC43" s="1">
        <v>6.3554620978202261E-2</v>
      </c>
      <c r="APE43" s="1">
        <v>0.10678026721030842</v>
      </c>
      <c r="APK43" s="1">
        <v>9.7353914671192518E-2</v>
      </c>
      <c r="APS43" s="1">
        <v>0.16452123102597163</v>
      </c>
      <c r="APV43" s="1">
        <v>0.12253827692294167</v>
      </c>
      <c r="APZ43" s="1">
        <v>0.18719426209372811</v>
      </c>
      <c r="AQM43" s="1">
        <v>1.2560933850353544</v>
      </c>
      <c r="ARH43" s="1">
        <v>0.48083633950965726</v>
      </c>
      <c r="ARR43" s="1">
        <v>0.12576309336131822</v>
      </c>
      <c r="ARU43" s="1">
        <v>5.8617031403238075E-2</v>
      </c>
      <c r="ASS43" s="1">
        <v>8.0313077903768376E-2</v>
      </c>
      <c r="ATG43" s="1">
        <v>22.75143748826077</v>
      </c>
      <c r="ATH43"/>
      <c r="ATI43"/>
      <c r="ATJ43"/>
      <c r="ATK43"/>
      <c r="ATL43"/>
      <c r="ATM43"/>
      <c r="ATN43"/>
      <c r="ATO43"/>
      <c r="ATP43"/>
      <c r="ATQ43"/>
      <c r="ATR43"/>
      <c r="ATS43"/>
    </row>
    <row r="44" spans="1:1021 1025:1215" x14ac:dyDescent="0.2">
      <c r="A44" s="1" t="s">
        <v>573</v>
      </c>
      <c r="E44" s="1">
        <v>7.8301118695667402E-2</v>
      </c>
      <c r="AB44" s="1">
        <v>1.0060840447767871</v>
      </c>
      <c r="AG44" s="1">
        <v>0.31731003400539048</v>
      </c>
      <c r="DH44" s="1">
        <v>0.11501922021528553</v>
      </c>
      <c r="EG44" s="1">
        <v>0.35657938185857629</v>
      </c>
      <c r="EV44" s="1">
        <v>0.17294244811274118</v>
      </c>
      <c r="FH44" s="1">
        <v>0.92800622323236037</v>
      </c>
      <c r="FM44" s="1">
        <v>0.22287592859541691</v>
      </c>
      <c r="FV44" s="1">
        <v>0.21525891872161326</v>
      </c>
      <c r="GH44" s="1">
        <v>0.12577427901968569</v>
      </c>
      <c r="GT44" s="1">
        <v>0.23512764950750775</v>
      </c>
      <c r="HF44" s="1">
        <v>1.1963115653817702</v>
      </c>
      <c r="HY44" s="1">
        <v>0.17080498561386384</v>
      </c>
      <c r="JM44" s="1">
        <v>1.4732148441232089</v>
      </c>
      <c r="JQ44" s="1">
        <v>0.83732167682778169</v>
      </c>
      <c r="JW44" s="1">
        <v>0.14231048911447428</v>
      </c>
      <c r="JZ44" s="1">
        <v>1.1287894159528606</v>
      </c>
      <c r="LK44" s="1">
        <v>5.8135632504733324E-2</v>
      </c>
      <c r="LW44" s="1">
        <v>0.11433372054308016</v>
      </c>
      <c r="ML44" s="1">
        <v>5.0348659094336945E-2</v>
      </c>
      <c r="MT44" s="1">
        <v>2.2961946271211295</v>
      </c>
      <c r="NG44" s="1">
        <v>0.25387843334227728</v>
      </c>
      <c r="NJ44" s="1">
        <v>0.51292165938972201</v>
      </c>
      <c r="NM44" s="1">
        <v>0.10819749888667973</v>
      </c>
      <c r="OQ44" s="1">
        <v>0.144026529714297</v>
      </c>
      <c r="OU44" s="1">
        <v>1.3819840100717073</v>
      </c>
      <c r="RO44" s="1">
        <v>0.1258161223288117</v>
      </c>
      <c r="RT44" s="1">
        <v>8.2263082308340035E-2</v>
      </c>
      <c r="RY44" s="1">
        <v>1.404494382022472</v>
      </c>
      <c r="UJ44" s="1">
        <v>0.18327190068717411</v>
      </c>
      <c r="UN44" s="1">
        <v>0.12928181101165984</v>
      </c>
      <c r="US44" s="1">
        <v>0.22206516466763751</v>
      </c>
      <c r="VB44" s="1">
        <v>1.8544411969980643</v>
      </c>
      <c r="WK44" s="1">
        <v>-6.3011374287176439E-3</v>
      </c>
      <c r="XD44" s="1">
        <v>9.457936146879671E-2</v>
      </c>
      <c r="YP44" s="1">
        <v>0.21384979547333219</v>
      </c>
      <c r="ZH44" s="1">
        <v>0.16995271046671345</v>
      </c>
      <c r="ZR44" s="1">
        <v>0.15228686386142501</v>
      </c>
      <c r="ABO44" s="1">
        <v>0.2387258420025882</v>
      </c>
      <c r="ABQ44" s="1">
        <v>0.20929458672238435</v>
      </c>
      <c r="ACC44" s="1">
        <v>0.13437201635786142</v>
      </c>
      <c r="ACF44" s="1">
        <v>0.11035601587602205</v>
      </c>
      <c r="ADQ44" s="1">
        <v>0.16845193044606119</v>
      </c>
      <c r="AFI44" s="1">
        <v>6.2230764109148191E-2</v>
      </c>
      <c r="AIR44" s="1">
        <v>0.25255638402774888</v>
      </c>
      <c r="ALH44" s="1">
        <v>5.8048292899176679E-2</v>
      </c>
      <c r="ALN44" s="1">
        <v>0.10012672157168752</v>
      </c>
      <c r="ANA44" s="1">
        <v>6.3128601970680223E-2</v>
      </c>
      <c r="ANC44" s="1">
        <v>6.1237085144332348E-2</v>
      </c>
      <c r="ANL44" s="1">
        <v>9.485280417303751E-3</v>
      </c>
      <c r="ANO44" s="1">
        <v>0.10324677123756477</v>
      </c>
      <c r="AOZ44" s="1">
        <v>3.6341578155435171E-2</v>
      </c>
      <c r="APC44" s="1">
        <v>6.6399287549411046E-2</v>
      </c>
      <c r="APE44" s="1">
        <v>7.8825820508517164E-2</v>
      </c>
      <c r="APV44" s="1">
        <v>0.52471615912717262</v>
      </c>
      <c r="AQC44" s="1">
        <v>0.28406240326109206</v>
      </c>
      <c r="AQM44" s="1">
        <v>0.88631501121414225</v>
      </c>
      <c r="ARB44" s="1">
        <v>3.4652348489890095</v>
      </c>
      <c r="ARG44" s="1">
        <v>15.422646462757426</v>
      </c>
      <c r="ATG44" s="1">
        <v>40.60385611263343</v>
      </c>
      <c r="ATH44"/>
      <c r="ATI44"/>
      <c r="ATJ44"/>
      <c r="ATK44"/>
      <c r="ATL44"/>
      <c r="ATM44"/>
      <c r="ATN44"/>
      <c r="ATO44"/>
      <c r="ATP44"/>
      <c r="ATQ44"/>
      <c r="ATR44"/>
      <c r="ATS44"/>
    </row>
    <row r="45" spans="1:1021 1025:1215" x14ac:dyDescent="0.2">
      <c r="A45" s="1" t="s">
        <v>504</v>
      </c>
      <c r="D45" s="1">
        <v>0.42447130587668097</v>
      </c>
      <c r="L45" s="1">
        <v>3.3989660234637724E-2</v>
      </c>
      <c r="N45" s="1">
        <v>7.5418181305448251E-2</v>
      </c>
      <c r="P45" s="1">
        <v>0.26129785585176163</v>
      </c>
      <c r="U45" s="1">
        <v>0.10763690318983876</v>
      </c>
      <c r="W45" s="1">
        <v>2.4989703728248447</v>
      </c>
      <c r="AG45" s="1">
        <v>0.2988561614231196</v>
      </c>
      <c r="AN45" s="1">
        <v>0.16492850941105205</v>
      </c>
      <c r="AV45" s="1">
        <v>0.10124201916647368</v>
      </c>
      <c r="BQ45" s="1">
        <v>7.2138177357399788E-2</v>
      </c>
      <c r="BU45" s="1">
        <v>0.38232437014255821</v>
      </c>
      <c r="DC45" s="1">
        <v>3.2117200638412453E-2</v>
      </c>
      <c r="DI45" s="1">
        <v>0.18454666587850313</v>
      </c>
      <c r="DZ45" s="1">
        <v>0.10897195095959812</v>
      </c>
      <c r="EG45" s="1">
        <v>0.74974359919932709</v>
      </c>
      <c r="EO45" s="1">
        <v>9.9988014852905358E-2</v>
      </c>
      <c r="EV45" s="1">
        <v>0.43854431982663294</v>
      </c>
      <c r="FH45" s="1">
        <v>0.67961207170046445</v>
      </c>
      <c r="FM45" s="1">
        <v>1.6636324757355003</v>
      </c>
      <c r="FV45" s="1">
        <v>0.27507138212607835</v>
      </c>
      <c r="GH45" s="1">
        <v>0.36812289276981086</v>
      </c>
      <c r="GO45" s="1">
        <v>0.33278091747656796</v>
      </c>
      <c r="GS45" s="1">
        <v>0.32169666297712141</v>
      </c>
      <c r="HG45" s="1">
        <v>0.14524800848613492</v>
      </c>
      <c r="IB45" s="1">
        <v>9.2865865596065841E-2</v>
      </c>
      <c r="IG45" s="1">
        <v>6.3394030962895392E-2</v>
      </c>
      <c r="IS45" s="1">
        <v>0.20017382259487651</v>
      </c>
      <c r="JK45" s="1">
        <v>8.7092820896890299E-2</v>
      </c>
      <c r="JM45" s="1">
        <v>0.3097601072480855</v>
      </c>
      <c r="JQ45" s="1">
        <v>0.98378933473756591</v>
      </c>
      <c r="JZ45" s="1">
        <v>5.2624977805785296</v>
      </c>
      <c r="LK45" s="1">
        <v>0.48600294259765314</v>
      </c>
      <c r="ML45" s="1">
        <v>0.49259518565860549</v>
      </c>
      <c r="MX45" s="1">
        <v>0.41936027514860763</v>
      </c>
      <c r="NG45" s="1">
        <v>0.10201041352011363</v>
      </c>
      <c r="NJ45" s="1">
        <v>0.50341344581656</v>
      </c>
      <c r="NN45" s="1">
        <v>0.10517453573824438</v>
      </c>
      <c r="NY45" s="1">
        <v>0.78514253919170207</v>
      </c>
      <c r="OQ45" s="1">
        <v>0.1512217962644303</v>
      </c>
      <c r="OU45" s="1">
        <v>2.2618262869526222</v>
      </c>
      <c r="QS45" s="1">
        <v>0.69394123156334586</v>
      </c>
      <c r="QW45" s="1">
        <v>0.31636905359096157</v>
      </c>
      <c r="RK45" s="1">
        <v>0.23406499854388596</v>
      </c>
      <c r="RO45" s="1">
        <v>0.1376862375260921</v>
      </c>
      <c r="RR45" s="1">
        <v>0.10600184712266987</v>
      </c>
      <c r="RU45" s="1">
        <v>0.1404060090599035</v>
      </c>
      <c r="RY45" s="1">
        <v>2</v>
      </c>
      <c r="TP45" s="1">
        <v>0.11202674260513712</v>
      </c>
      <c r="TR45" s="1">
        <v>4.9096845953982456E-2</v>
      </c>
      <c r="UK45" s="1">
        <v>8.801748855309989E-2</v>
      </c>
      <c r="UN45" s="1">
        <v>9.1660235722354558E-2</v>
      </c>
      <c r="UU45" s="1">
        <v>0.10438110815429276</v>
      </c>
      <c r="VC45" s="1">
        <v>1.2499309254214732</v>
      </c>
      <c r="WK45" s="1">
        <v>3.0984371042799986E-2</v>
      </c>
      <c r="XK45" s="1">
        <v>0.11421465561140791</v>
      </c>
      <c r="XU45" s="1">
        <v>5.9184803918112705E-2</v>
      </c>
      <c r="YP45" s="1">
        <v>0.20814870693278395</v>
      </c>
      <c r="ZH45" s="1">
        <v>9.3776780160405734E-2</v>
      </c>
      <c r="ZR45" s="1">
        <v>4.5052222160157356E-2</v>
      </c>
      <c r="ABR45" s="1">
        <v>0.65697704220669884</v>
      </c>
      <c r="ACC45" s="1">
        <v>8.7548842185982356E-2</v>
      </c>
      <c r="ACG45" s="1">
        <v>0.22160452376936671</v>
      </c>
      <c r="ACV45" s="1">
        <v>0.14060670875387551</v>
      </c>
      <c r="AFK45" s="1">
        <v>5.6943180098798819E-2</v>
      </c>
      <c r="AGY45" s="1">
        <v>0.17854315927392786</v>
      </c>
      <c r="AHT45" s="1">
        <v>6.9008459561517146E-2</v>
      </c>
      <c r="AIB45" s="1">
        <v>2.5597627700115352E-2</v>
      </c>
      <c r="AIT45" s="1">
        <v>0.36649213183227952</v>
      </c>
      <c r="AJC45" s="1">
        <v>9.3161491993542123E-2</v>
      </c>
      <c r="AJH45" s="1">
        <v>0.12055552512569491</v>
      </c>
      <c r="AJO45" s="1">
        <v>8.0858071454253888E-2</v>
      </c>
      <c r="AKG45" s="1">
        <v>0.13503410343778491</v>
      </c>
      <c r="ALB45" s="1">
        <v>5.2428564998272732E-2</v>
      </c>
      <c r="ALD45" s="1">
        <v>2.488301834812134</v>
      </c>
      <c r="ALJ45" s="1">
        <v>3.8290299785948528E-2</v>
      </c>
      <c r="ALO45" s="1">
        <v>0.10578513830913978</v>
      </c>
      <c r="AND45" s="1">
        <v>7.415241961681153E-2</v>
      </c>
      <c r="ANM45" s="1">
        <v>4.1085257780990689E-2</v>
      </c>
      <c r="ANR45" s="1">
        <v>7.7973609899189181E-2</v>
      </c>
      <c r="AOC45" s="1">
        <v>5.0213015652819028E-2</v>
      </c>
      <c r="AOP45" s="1">
        <v>2.7505532962137241E-2</v>
      </c>
      <c r="AOZ45" s="1">
        <v>3.1768167123928048E-2</v>
      </c>
      <c r="APF45" s="1">
        <v>8.8859550887795694E-2</v>
      </c>
      <c r="AQN45" s="1">
        <v>0.72464129973225944</v>
      </c>
      <c r="AQZ45" s="1">
        <v>5.5310813910796876E-2</v>
      </c>
      <c r="ATG45" s="1">
        <v>34.091861499423253</v>
      </c>
      <c r="ATH45"/>
      <c r="ATI45"/>
      <c r="ATJ45"/>
      <c r="ATK45"/>
      <c r="ATL45"/>
      <c r="ATM45"/>
      <c r="ATN45"/>
      <c r="ATO45"/>
      <c r="ATP45"/>
      <c r="ATQ45"/>
      <c r="ATR45"/>
      <c r="ATS45"/>
    </row>
    <row r="46" spans="1:1021 1025:1215" x14ac:dyDescent="0.2">
      <c r="A46" s="1" t="s">
        <v>503</v>
      </c>
      <c r="E46" s="1">
        <v>0.52249031998925699</v>
      </c>
      <c r="Q46" s="1">
        <v>0.17214053891411804</v>
      </c>
      <c r="Y46" s="1">
        <v>0.41394978713445729</v>
      </c>
      <c r="AH46" s="1">
        <v>9.1825020096187749E-3</v>
      </c>
      <c r="BR46" s="1">
        <v>4.481589151228129E-2</v>
      </c>
      <c r="BU46" s="1">
        <v>0.2148295949596204</v>
      </c>
      <c r="CA46" s="1">
        <v>0.15019986799726032</v>
      </c>
      <c r="DK46" s="1">
        <v>4.0631036186136296E-2</v>
      </c>
      <c r="EI46" s="1">
        <v>9.6373232411401819E-2</v>
      </c>
      <c r="EQ46" s="1">
        <v>7.0147938418488168E-2</v>
      </c>
      <c r="EV46" s="1">
        <v>0.16622229747102521</v>
      </c>
      <c r="FH46" s="1">
        <v>0.2117644400020483</v>
      </c>
      <c r="FM46" s="1">
        <v>0.86035934404114867</v>
      </c>
      <c r="GH46" s="1">
        <v>0.27149847055371401</v>
      </c>
      <c r="GU46" s="1">
        <v>7.8180614630243728E-2</v>
      </c>
      <c r="GX46" s="1">
        <v>8.4809432609659507E-2</v>
      </c>
      <c r="HF46" s="1">
        <v>0.11255164613320447</v>
      </c>
      <c r="IB46" s="1">
        <v>1.961281186648297E-2</v>
      </c>
      <c r="IR46" s="1">
        <v>0.23406215181906795</v>
      </c>
      <c r="JK46" s="1">
        <v>6.0238061060165042E-2</v>
      </c>
      <c r="JM46" s="1">
        <v>0.80064406334503468</v>
      </c>
      <c r="JQ46" s="1">
        <v>0.53825157422643033</v>
      </c>
      <c r="JZ46" s="1">
        <v>5.4041071764536808</v>
      </c>
      <c r="LA46" s="1">
        <v>6.1173139835183819E-2</v>
      </c>
      <c r="LK46" s="1">
        <v>0.34759302321258484</v>
      </c>
      <c r="ML46" s="1">
        <v>0.42827728918969882</v>
      </c>
      <c r="MS46" s="1">
        <v>5.9628199356403835</v>
      </c>
      <c r="NJ46" s="1">
        <v>0.35926346901812661</v>
      </c>
      <c r="NO46" s="1">
        <v>0.12101613118763059</v>
      </c>
      <c r="OB46" s="1">
        <v>0.56745482146776294</v>
      </c>
      <c r="OQ46" s="1">
        <v>0.18188454453443878</v>
      </c>
      <c r="OV46" s="1">
        <v>0.19819281836691435</v>
      </c>
      <c r="QS46" s="1">
        <v>0.38277962382925246</v>
      </c>
      <c r="QW46" s="1">
        <v>0.15523349323953525</v>
      </c>
      <c r="RL46" s="1">
        <v>3.4579627779539525E-2</v>
      </c>
      <c r="RY46" s="1">
        <v>1.4326647564469912</v>
      </c>
      <c r="SP46" s="1">
        <v>1.7725161064969474E-2</v>
      </c>
      <c r="TC46" s="1">
        <v>0.19006335057279575</v>
      </c>
      <c r="TP46" s="1">
        <v>4.0247738874496355E-2</v>
      </c>
      <c r="UI46" s="1">
        <v>6.0150131843389042E-2</v>
      </c>
      <c r="UN46" s="1">
        <v>3.1977994383287182E-2</v>
      </c>
      <c r="VC46" s="1">
        <v>9.0443318769871457</v>
      </c>
      <c r="WK46" s="1">
        <v>0.36253675729288121</v>
      </c>
      <c r="WR46" s="1">
        <v>9.5269636416115841E-2</v>
      </c>
      <c r="XP46" s="1">
        <v>0.11758841288566886</v>
      </c>
      <c r="YQ46" s="1">
        <v>9.5230747826823406E-2</v>
      </c>
      <c r="ZH46" s="1">
        <v>0.44283623787458115</v>
      </c>
      <c r="ZR46" s="1">
        <v>0.41040166632091929</v>
      </c>
      <c r="ABG46" s="1">
        <v>8.1874468448043455E-2</v>
      </c>
      <c r="ABQ46" s="1">
        <v>1.4881397258949844</v>
      </c>
      <c r="ACG46" s="1">
        <v>0.16530431512514265</v>
      </c>
      <c r="ACQ46" s="1">
        <v>6.452661929108984E-2</v>
      </c>
      <c r="ACV46" s="1">
        <v>8.0453943677435483E-2</v>
      </c>
      <c r="ADK46" s="1">
        <v>5.2826213398899362E-2</v>
      </c>
      <c r="ADN46" s="1">
        <v>8.1374869122337629E-2</v>
      </c>
      <c r="AEG46" s="1">
        <v>4.3045402506569734E-2</v>
      </c>
      <c r="AEM46" s="1">
        <v>2.7038217624355699E-2</v>
      </c>
      <c r="AGY46" s="1">
        <v>7.8310706220614854E-2</v>
      </c>
      <c r="AHU46" s="1">
        <v>2.8893527405182123E-2</v>
      </c>
      <c r="AIU46" s="1">
        <v>3.055006226233779E-2</v>
      </c>
      <c r="AJI46" s="1">
        <v>6.9303632753680039E-2</v>
      </c>
      <c r="AKH46" s="1">
        <v>5.5896196361604693E-2</v>
      </c>
      <c r="ALB46" s="1">
        <v>4.2016508316735791E-2</v>
      </c>
      <c r="ALK46" s="1">
        <v>2.8748918730882967E-2</v>
      </c>
      <c r="ALO46" s="1">
        <v>5.4457186283671487E-2</v>
      </c>
      <c r="AND46" s="1">
        <v>0.10237708827428897</v>
      </c>
      <c r="ANM46" s="1">
        <v>2.9494018810761431E-2</v>
      </c>
      <c r="ANR46" s="1">
        <v>6.4442559092126095E-2</v>
      </c>
      <c r="ANY46" s="1">
        <v>9.9561732979569807E-3</v>
      </c>
      <c r="APB46" s="1">
        <v>2.5869741176525712E-2</v>
      </c>
      <c r="APF46" s="1">
        <v>7.1408378443547957E-2</v>
      </c>
      <c r="APP46" s="1">
        <v>2.7051610378321208E-2</v>
      </c>
      <c r="APU46" s="1">
        <v>1.4263580590018421E-2</v>
      </c>
      <c r="AQN46" s="1">
        <v>0.47288283179340085</v>
      </c>
      <c r="AQZ46" s="1">
        <v>1.6842991935246521E-2</v>
      </c>
      <c r="ATG46" s="1">
        <v>35.025704667051414</v>
      </c>
      <c r="ATH46"/>
      <c r="ATI46"/>
      <c r="ATJ46"/>
      <c r="ATK46"/>
      <c r="ATL46"/>
      <c r="ATM46"/>
      <c r="ATN46"/>
      <c r="ATO46"/>
      <c r="ATP46"/>
      <c r="ATQ46"/>
      <c r="ATR46"/>
      <c r="ATS46"/>
    </row>
    <row r="47" spans="1:1021 1025:1215" x14ac:dyDescent="0.2">
      <c r="A47" s="1" t="s">
        <v>569</v>
      </c>
      <c r="E47" s="1">
        <v>0.11595522021502069</v>
      </c>
      <c r="X47" s="1">
        <v>1.0456844978879072</v>
      </c>
      <c r="BW47" s="1">
        <v>5.3796544293351817E-2</v>
      </c>
      <c r="CK47" s="1">
        <v>7.5717815833059809E-2</v>
      </c>
      <c r="EV47" s="1">
        <v>0.20552835158641228</v>
      </c>
      <c r="FH47" s="1">
        <v>1.275858525502007</v>
      </c>
      <c r="FK47" s="1">
        <v>0.2487330861624252</v>
      </c>
      <c r="FM47" s="1">
        <v>0.55611484507841957</v>
      </c>
      <c r="FU47" s="1">
        <v>0.86907994478264605</v>
      </c>
      <c r="GC47" s="1">
        <v>1.163059607761191</v>
      </c>
      <c r="IA47" s="1">
        <v>0.10296267244944934</v>
      </c>
      <c r="JM47" s="1">
        <v>0.6262079756724922</v>
      </c>
      <c r="JQ47" s="1">
        <v>0.8696018372997697</v>
      </c>
      <c r="JU47" s="1">
        <v>0.22085458795717217</v>
      </c>
      <c r="JZ47" s="1">
        <v>2.030246907490552</v>
      </c>
      <c r="LK47" s="1">
        <v>8.1713085887192421E-2</v>
      </c>
      <c r="LX47" s="1">
        <v>0.25739821200511132</v>
      </c>
      <c r="ML47" s="1">
        <v>0.12423119953234013</v>
      </c>
      <c r="MV47" s="1">
        <v>0.53202748148324641</v>
      </c>
      <c r="NG47" s="1">
        <v>0.2168820572751928</v>
      </c>
      <c r="NJ47" s="1">
        <v>0.49563002413882767</v>
      </c>
      <c r="NM47" s="1">
        <v>7.478475167086103E-2</v>
      </c>
      <c r="OQ47" s="1">
        <v>6.0092319236284442E-2</v>
      </c>
      <c r="OU47" s="1">
        <v>0.22018127950652389</v>
      </c>
      <c r="PC47" s="1">
        <v>0.11194405087094818</v>
      </c>
      <c r="PH47" s="1">
        <v>0.18624695569688299</v>
      </c>
      <c r="RO47" s="1">
        <v>0.15483058470031175</v>
      </c>
      <c r="RT47" s="1">
        <v>9.5060795472535875E-2</v>
      </c>
      <c r="RY47" s="1">
        <v>1.0638297872340425</v>
      </c>
      <c r="TC47" s="1">
        <v>0.24653236001208664</v>
      </c>
      <c r="UN47" s="1">
        <v>6.4266485289354899E-2</v>
      </c>
      <c r="UR47" s="1">
        <v>0.26264138104275864</v>
      </c>
      <c r="UV47" s="1">
        <v>0.83673646235893251</v>
      </c>
      <c r="UZ47" s="1">
        <v>0.39791192773712991</v>
      </c>
      <c r="VB47" s="1">
        <v>0.37311694629107456</v>
      </c>
      <c r="VL47" s="1">
        <v>6.3858506474900864E-2</v>
      </c>
      <c r="XC47" s="1">
        <v>0.32213490924814586</v>
      </c>
      <c r="XP47" s="1">
        <v>0.5245274141226377</v>
      </c>
      <c r="YP47" s="1">
        <v>0.16513384911473658</v>
      </c>
      <c r="ZA47" s="1">
        <v>0.13238628421224211</v>
      </c>
      <c r="AAA47" s="1">
        <v>6.1439369063766874E-2</v>
      </c>
      <c r="ABK47" s="1">
        <v>0.19569026635875586</v>
      </c>
      <c r="ABN47" s="1">
        <v>7.6040454073114855E-2</v>
      </c>
      <c r="ABQ47" s="1">
        <v>7.5337652526050972E-2</v>
      </c>
      <c r="ACC47" s="1">
        <v>0.2009715870165372</v>
      </c>
      <c r="ACF47" s="1">
        <v>7.8838726591566127E-2</v>
      </c>
      <c r="ACR47" s="1">
        <v>0.53631453303929499</v>
      </c>
      <c r="ADQ47" s="1">
        <v>0.16401684543929607</v>
      </c>
      <c r="AFI47" s="1">
        <v>6.4127028941716221E-2</v>
      </c>
      <c r="AIR47" s="1">
        <v>8.4833509603739587E-2</v>
      </c>
      <c r="ALH47" s="1">
        <v>5.0794417657106621E-2</v>
      </c>
      <c r="ALN47" s="1">
        <v>7.4137364675594591E-2</v>
      </c>
      <c r="ANA47" s="1">
        <v>5.8249677157472902E-2</v>
      </c>
      <c r="ANC47" s="1">
        <v>4.8997828101322062E-2</v>
      </c>
      <c r="ANL47" s="1">
        <v>2.5746120276516232E-3</v>
      </c>
      <c r="ANO47" s="1">
        <v>6.1851731255853332E-2</v>
      </c>
      <c r="ANY47" s="1">
        <v>7.2822026691230612E-2</v>
      </c>
      <c r="APC47" s="1">
        <v>4.1938533713750621E-2</v>
      </c>
      <c r="APF47" s="1">
        <v>5.3704114552658423E-2</v>
      </c>
      <c r="APO47" s="1">
        <v>0.12241658942406676</v>
      </c>
      <c r="APR47" s="1">
        <v>5.8314724316907013E-2</v>
      </c>
      <c r="AQA47" s="1">
        <v>0.14255333922542265</v>
      </c>
      <c r="AQE47" s="1">
        <v>0.26967107410236796</v>
      </c>
      <c r="AQM47" s="1">
        <v>0.9329132874229904</v>
      </c>
      <c r="ARB47" s="1">
        <v>0.18491689822219781</v>
      </c>
      <c r="ARF47" s="1">
        <v>0.57899223409972655</v>
      </c>
      <c r="ARR47" s="1">
        <v>3.4586202414086241E-2</v>
      </c>
      <c r="ATG47" s="1">
        <v>20.850546158300421</v>
      </c>
      <c r="ATH47"/>
      <c r="ATI47"/>
      <c r="ATJ47"/>
      <c r="ATK47"/>
      <c r="ATL47"/>
      <c r="ATM47"/>
      <c r="ATN47"/>
      <c r="ATO47"/>
      <c r="ATP47"/>
      <c r="ATQ47"/>
      <c r="ATR47"/>
      <c r="ATS47"/>
    </row>
    <row r="48" spans="1:1021 1025:1215" x14ac:dyDescent="0.2">
      <c r="A48" s="1" t="s">
        <v>567</v>
      </c>
      <c r="F48" s="1">
        <v>9.3508826015019954E-3</v>
      </c>
      <c r="Y48" s="1">
        <v>0.46041381313159269</v>
      </c>
      <c r="AH48" s="1">
        <v>3.6251122577546979E-2</v>
      </c>
      <c r="FH48" s="1">
        <v>0.19555316809780818</v>
      </c>
      <c r="HF48" s="1">
        <v>0.28495757369941282</v>
      </c>
      <c r="JM48" s="1">
        <v>0.21066670932690143</v>
      </c>
      <c r="JQ48" s="1">
        <v>0.32068721356301283</v>
      </c>
      <c r="KA48" s="1">
        <v>0.44258461360375084</v>
      </c>
      <c r="MZ48" s="1">
        <v>6.1573574828587517E-2</v>
      </c>
      <c r="NJ48" s="1">
        <v>0.18426668306997626</v>
      </c>
      <c r="NM48" s="1">
        <v>6.2804244298208689E-2</v>
      </c>
      <c r="OU48" s="1">
        <v>0.5956703720708254</v>
      </c>
      <c r="RO48" s="1">
        <v>5.6192808230446485E-2</v>
      </c>
      <c r="RY48" s="1">
        <v>0.93984962406015038</v>
      </c>
      <c r="TP48" s="1">
        <v>3.2307190152283921E-2</v>
      </c>
      <c r="VB48" s="1">
        <v>0.93423799594534163</v>
      </c>
      <c r="YP48" s="1">
        <v>4.957794434410049E-2</v>
      </c>
      <c r="ABK48" s="1">
        <v>7.4996045123334673E-2</v>
      </c>
      <c r="ABQ48" s="1">
        <v>0.24242020353035446</v>
      </c>
      <c r="ACC48" s="1">
        <v>7.9727425945432098E-2</v>
      </c>
      <c r="ACF48" s="1">
        <v>6.7950225972869177E-2</v>
      </c>
      <c r="ADQ48" s="1">
        <v>7.0565155964077086E-2</v>
      </c>
      <c r="AIR48" s="1">
        <v>4.9117625477413766E-2</v>
      </c>
      <c r="AJO48" s="1">
        <v>7.346013460367927E-2</v>
      </c>
      <c r="AKC48" s="1">
        <v>5.9696245318182128E-2</v>
      </c>
      <c r="ALD48" s="1">
        <v>4.892343748969074E-2</v>
      </c>
      <c r="ALG48" s="1">
        <v>0.12066875422305184</v>
      </c>
      <c r="ALN48" s="1">
        <v>7.6210112387284937E-2</v>
      </c>
      <c r="ANA48" s="1">
        <v>3.3811754716456185E-2</v>
      </c>
      <c r="ANC48" s="1">
        <v>4.8635789821785375E-2</v>
      </c>
      <c r="ANL48" s="1">
        <v>3.1065204751434303E-2</v>
      </c>
      <c r="ANO48" s="1">
        <v>8.8480546544742841E-2</v>
      </c>
      <c r="ANV48" s="1">
        <v>3.3367831560344965E-2</v>
      </c>
      <c r="ANY48" s="1">
        <v>4.9025528664861158E-2</v>
      </c>
      <c r="AOC48" s="1">
        <v>4.8316341909186981E-2</v>
      </c>
      <c r="AOY48" s="1">
        <v>3.5943031895196091E-2</v>
      </c>
      <c r="APC48" s="1">
        <v>5.8005835168141374E-2</v>
      </c>
      <c r="APE48" s="1">
        <v>6.4711102607257626E-2</v>
      </c>
      <c r="APR48" s="1">
        <v>0.12433532243616092</v>
      </c>
      <c r="APZ48" s="1">
        <v>0.13900745974930698</v>
      </c>
      <c r="AQF48" s="1">
        <v>0.27912264178842833</v>
      </c>
      <c r="AQM48" s="1">
        <v>0.62137607921894589</v>
      </c>
      <c r="AQZ48" s="1">
        <v>0.11301666547246424</v>
      </c>
      <c r="ARF48" s="1">
        <v>0.23491105068480925</v>
      </c>
      <c r="ARR48" s="1">
        <v>9.463096166249392E-2</v>
      </c>
      <c r="ASG48" s="1">
        <v>5.5473874906268983E-2</v>
      </c>
      <c r="ASJ48" s="1">
        <v>7.239490900450013E-2</v>
      </c>
      <c r="ASO48" s="1">
        <v>0.1125052597191732</v>
      </c>
      <c r="ATA48" s="1">
        <v>7.3974307391248759E-2</v>
      </c>
      <c r="ATG48" s="1">
        <v>8.2527923993100281</v>
      </c>
      <c r="ATH48"/>
      <c r="ATI48"/>
      <c r="ATJ48"/>
      <c r="ATK48"/>
      <c r="ATL48"/>
      <c r="ATM48"/>
      <c r="ATN48"/>
      <c r="ATO48"/>
      <c r="ATP48"/>
      <c r="ATQ48"/>
      <c r="ATR48"/>
      <c r="ATS48"/>
    </row>
    <row r="49" spans="1:1215" x14ac:dyDescent="0.2">
      <c r="A49" s="1" t="s">
        <v>502</v>
      </c>
      <c r="D49" s="1">
        <v>0.21938677156997344</v>
      </c>
      <c r="H49" s="1">
        <v>2.5237233217418279E-2</v>
      </c>
      <c r="P49" s="1">
        <v>9.5537616577710024E-2</v>
      </c>
      <c r="AC49" s="1">
        <v>2.4541135420701243E-2</v>
      </c>
      <c r="AV49" s="1">
        <v>0.23203278267630845</v>
      </c>
      <c r="BA49" s="1">
        <v>4.1342422251239526E-2</v>
      </c>
      <c r="BS49" s="1">
        <v>2.6911187207322291E-2</v>
      </c>
      <c r="BU49" s="1">
        <v>6.1656687445267644E-2</v>
      </c>
      <c r="CK49" s="1">
        <v>3.035496642344351E-2</v>
      </c>
      <c r="DA49" s="1">
        <v>1.891821041737542E-2</v>
      </c>
      <c r="DD49" s="1">
        <v>1.901929060049604E-2</v>
      </c>
      <c r="DP49" s="1">
        <v>2.6135377315847922E-2</v>
      </c>
      <c r="EK49" s="1">
        <v>5.8135439403452144E-2</v>
      </c>
      <c r="EN49" s="1">
        <v>0.24684052571847728</v>
      </c>
      <c r="EU49" s="1">
        <v>0.36469891661333914</v>
      </c>
      <c r="FA49" s="1">
        <v>0.1672955164848311</v>
      </c>
      <c r="FF49" s="1">
        <v>0.11752294612691688</v>
      </c>
      <c r="FH49" s="1">
        <v>0.39638090976285961</v>
      </c>
      <c r="FM49" s="1">
        <v>0.72880391823685853</v>
      </c>
      <c r="FN49" s="1">
        <v>0.19529982209152055</v>
      </c>
      <c r="FV49" s="1">
        <v>0.15276346740836003</v>
      </c>
      <c r="GB49" s="1">
        <v>0.32238896100875358</v>
      </c>
      <c r="GC49" s="1">
        <v>0.17107264928587237</v>
      </c>
      <c r="GH49" s="1">
        <v>0.20209361948122948</v>
      </c>
      <c r="GX49" s="1">
        <v>0.12235530889306556</v>
      </c>
      <c r="HB49" s="1">
        <v>0.10999548568906227</v>
      </c>
      <c r="HD49" s="1">
        <v>0.19363413777994221</v>
      </c>
      <c r="HF49" s="1">
        <v>0.17637389330770789</v>
      </c>
      <c r="HN49" s="1">
        <v>0.13687509603270895</v>
      </c>
      <c r="HP49" s="1">
        <v>0.19214147034754023</v>
      </c>
      <c r="HS49" s="1">
        <v>0.15045904074721056</v>
      </c>
      <c r="HU49" s="1">
        <v>0.18039424970529705</v>
      </c>
      <c r="HW49" s="1">
        <v>0.20568180439059577</v>
      </c>
      <c r="IG49" s="1">
        <v>0.86809634580330552</v>
      </c>
      <c r="IK49" s="1">
        <v>0.47925375161927514</v>
      </c>
      <c r="IR49" s="1">
        <v>0.84377235122360561</v>
      </c>
      <c r="IX49" s="1">
        <v>0.59777985725397986</v>
      </c>
      <c r="JC49" s="1">
        <v>0.31371068453079998</v>
      </c>
      <c r="JL49" s="1">
        <v>0.63834278152731938</v>
      </c>
      <c r="JM49" s="1">
        <v>0.48620389345622561</v>
      </c>
      <c r="JO49" s="1">
        <v>0.3448556618795322</v>
      </c>
      <c r="JQ49" s="1">
        <v>1.4241317033426266</v>
      </c>
      <c r="JT49" s="1">
        <v>0.3102461835919777</v>
      </c>
      <c r="JZ49" s="1">
        <v>4.2950058173660528</v>
      </c>
      <c r="KH49" s="1">
        <v>0.50168170857182914</v>
      </c>
      <c r="KK49" s="1">
        <v>0.22469261619446368</v>
      </c>
      <c r="KM49" s="1">
        <v>0.19523649726737635</v>
      </c>
      <c r="KR49" s="1">
        <v>0.33099416014536515</v>
      </c>
      <c r="LB49" s="1">
        <v>5.3832050888823334E-2</v>
      </c>
      <c r="LE49" s="1">
        <v>8.9152417340307211E-2</v>
      </c>
      <c r="LF49" s="1">
        <v>6.1448253529951792E-2</v>
      </c>
      <c r="LK49" s="1">
        <v>0.32935621252499864</v>
      </c>
      <c r="LR49" s="1">
        <v>7.5396083101536684E-2</v>
      </c>
      <c r="MI49" s="1">
        <v>5.6535589335647847E-2</v>
      </c>
      <c r="MO49" s="1">
        <v>2.3204147059123909E-2</v>
      </c>
      <c r="NB49" s="1">
        <v>3.1533157950413643E-2</v>
      </c>
      <c r="NF49" s="1">
        <v>8.9808573541249104E-2</v>
      </c>
      <c r="NI49" s="1">
        <v>5.3992330562302716E-2</v>
      </c>
      <c r="NJ49" s="1">
        <v>0.34106617208788936</v>
      </c>
      <c r="OD49" s="1">
        <v>0.13194555028816782</v>
      </c>
      <c r="OS49" s="1">
        <v>3.4458970142027749E-2</v>
      </c>
      <c r="OX49" s="1">
        <v>2.3120176555297734E-2</v>
      </c>
      <c r="PF49" s="1">
        <v>3.0375631113880242E-2</v>
      </c>
      <c r="PO49" s="1">
        <v>0.31654549223932243</v>
      </c>
      <c r="QO49" s="1">
        <v>6.7510878280390027E-2</v>
      </c>
      <c r="QT49" s="1">
        <v>0.15319164663808085</v>
      </c>
      <c r="QW49" s="1">
        <v>0.11967302447007572</v>
      </c>
      <c r="RM49" s="1">
        <v>9.6854928808098761E-2</v>
      </c>
      <c r="RP49" s="1">
        <v>0.1031562145739397</v>
      </c>
      <c r="RT49" s="1">
        <v>0.10906146829637862</v>
      </c>
      <c r="RY49" s="1">
        <v>0.85470085470085488</v>
      </c>
      <c r="SC49" s="1">
        <v>0.68414084942815345</v>
      </c>
      <c r="SF49" s="1">
        <v>0.98515157033057665</v>
      </c>
      <c r="SH49" s="1">
        <v>0.33272345444240936</v>
      </c>
      <c r="SO49" s="1">
        <v>1.344605267616392</v>
      </c>
      <c r="SZ49" s="1">
        <v>7.0498152242180728E-2</v>
      </c>
      <c r="TA49" s="1">
        <v>0.13177724807617477</v>
      </c>
      <c r="TI49" s="1">
        <v>0.11431611695826893</v>
      </c>
      <c r="TK49" s="1">
        <v>5.6511825892183343E-2</v>
      </c>
      <c r="TO49" s="1">
        <v>0.13906785352032999</v>
      </c>
      <c r="TP49" s="1">
        <v>0.86192741291218444</v>
      </c>
      <c r="TS49" s="1">
        <v>8.8461794640964389E-2</v>
      </c>
      <c r="TZ49" s="1">
        <v>0.2308124443060097</v>
      </c>
      <c r="UC49" s="1">
        <v>0.17748119373013471</v>
      </c>
      <c r="UI49" s="1">
        <v>5.5054157259315867E-2</v>
      </c>
      <c r="UM49" s="1">
        <v>0.11379444283658136</v>
      </c>
      <c r="UN49" s="1">
        <v>0.41235327065309169</v>
      </c>
      <c r="UP49" s="1">
        <v>1.485770919904259</v>
      </c>
      <c r="UT49" s="1">
        <v>0.19532185555630086</v>
      </c>
      <c r="UW49" s="1">
        <v>0.13568652463363348</v>
      </c>
      <c r="VC49" s="1">
        <v>0.1819122014415453</v>
      </c>
      <c r="VF49" s="1">
        <v>0.42009251089910199</v>
      </c>
      <c r="VN49" s="1">
        <v>0.15160329807691336</v>
      </c>
      <c r="VU49" s="1">
        <v>0.1216271779745584</v>
      </c>
      <c r="WD49" s="1">
        <v>0.19730325147237124</v>
      </c>
      <c r="WI49" s="1">
        <v>0.29399052443413926</v>
      </c>
      <c r="WM49" s="1">
        <v>8.8319232990932139E-2</v>
      </c>
      <c r="WQ49" s="1">
        <v>5.088196196336589E-2</v>
      </c>
      <c r="WU49" s="1">
        <v>0.10726677700292014</v>
      </c>
      <c r="WW49" s="1">
        <v>0.15411030334090906</v>
      </c>
      <c r="XA49" s="1">
        <v>0.23773076213947261</v>
      </c>
      <c r="XF49" s="1">
        <v>9.9924823510126839E-2</v>
      </c>
      <c r="XR49" s="1">
        <v>6.4947487117741787E-2</v>
      </c>
      <c r="XT49" s="1">
        <v>7.8810433669271457E-2</v>
      </c>
      <c r="YG49" s="1">
        <v>5.862654423146698E-2</v>
      </c>
      <c r="YN49" s="1">
        <v>4.0656875423420724E-2</v>
      </c>
      <c r="YQ49" s="1">
        <v>0.11223187285888415</v>
      </c>
      <c r="YT49" s="1">
        <v>9.9002364656344322E-2</v>
      </c>
      <c r="YZ49" s="1">
        <v>3.5133509742833788E-2</v>
      </c>
      <c r="ZE49" s="1">
        <v>5.747829464326213E-2</v>
      </c>
      <c r="ZY49" s="1">
        <v>5.5802686717692986E-2</v>
      </c>
      <c r="AAE49" s="1">
        <v>9.2007224362849374E-2</v>
      </c>
      <c r="AAI49" s="1">
        <v>4.690489305439164E-2</v>
      </c>
      <c r="AAL49" s="1">
        <v>4.7376416804991724E-2</v>
      </c>
      <c r="AAS49" s="1">
        <v>3.1278451857983697E-2</v>
      </c>
      <c r="ABR49" s="1">
        <v>3.1902593947890211E-2</v>
      </c>
      <c r="ABV49" s="1">
        <v>8.7331548237528242E-2</v>
      </c>
      <c r="ACB49" s="1">
        <v>4.3060329106175473E-2</v>
      </c>
      <c r="ACH49" s="1">
        <v>7.6300500749040948E-2</v>
      </c>
      <c r="ACN49" s="1">
        <v>7.2448370520425687E-2</v>
      </c>
      <c r="ACX49" s="1">
        <v>7.070459002824557E-2</v>
      </c>
      <c r="ADF49" s="1">
        <v>2.6432268273116052E-2</v>
      </c>
      <c r="ADH49" s="1">
        <v>2.3517767480591052E-2</v>
      </c>
      <c r="ADU49" s="1">
        <v>5.3233136070498732E-2</v>
      </c>
      <c r="ADY49" s="1">
        <v>2.8483015422593252E-2</v>
      </c>
      <c r="AEB49" s="1">
        <v>2.9031114493413352E-2</v>
      </c>
      <c r="AEG49" s="1">
        <v>2.5093226750023387E-2</v>
      </c>
      <c r="AEK49" s="1">
        <v>3.6238281734875984E-2</v>
      </c>
      <c r="AEQ49" s="1">
        <v>2.4906332019863749E-2</v>
      </c>
      <c r="AEU49" s="1">
        <v>5.6693891890630989E-2</v>
      </c>
      <c r="AEX49" s="1">
        <v>4.282277071454952E-2</v>
      </c>
      <c r="AEZ49" s="1">
        <v>5.0601306190672705E-2</v>
      </c>
      <c r="AFC49" s="1">
        <v>6.4251997665177432E-2</v>
      </c>
      <c r="AFK49" s="1">
        <v>7.6748660282026732E-2</v>
      </c>
      <c r="AFO49" s="1">
        <v>0.1112954601110993</v>
      </c>
      <c r="AFQ49" s="1">
        <v>6.8267981589169149E-2</v>
      </c>
      <c r="AFT49" s="1">
        <v>4.1949397629587278E-2</v>
      </c>
      <c r="AGG49" s="1">
        <v>4.8387199625443127E-2</v>
      </c>
      <c r="AGN49" s="1">
        <v>7.1349643948400862E-2</v>
      </c>
      <c r="AGR49" s="1">
        <v>1.5818012572241396E-2</v>
      </c>
      <c r="AGY49" s="1">
        <v>4.4842055064879711E-2</v>
      </c>
      <c r="AIP49" s="1">
        <v>2.3753976108628228E-2</v>
      </c>
      <c r="AIV49" s="1">
        <v>6.7756040973924639E-2</v>
      </c>
      <c r="AJH49" s="1">
        <v>4.5970153253026669E-2</v>
      </c>
      <c r="ALP49" s="1">
        <v>1.7728080136408725E-2</v>
      </c>
      <c r="AND49" s="1">
        <v>2.9355647088119399E-2</v>
      </c>
      <c r="ANU49" s="1">
        <v>3.5991065879826055E-2</v>
      </c>
      <c r="AOO49" s="1">
        <v>1.2630232179874593E-2</v>
      </c>
      <c r="AOR49" s="1">
        <v>1.4430170441650019E-2</v>
      </c>
      <c r="APB49" s="1">
        <v>1.0102258053365834E-2</v>
      </c>
      <c r="APF49" s="1">
        <v>1.8379559691676806E-2</v>
      </c>
      <c r="APJ49" s="1">
        <v>5.6496351137799265E-3</v>
      </c>
      <c r="AQN49" s="1">
        <v>0.28911595779239757</v>
      </c>
      <c r="ARV49" s="1">
        <v>3.8490847057008525E-2</v>
      </c>
      <c r="AST49" s="1">
        <v>2.4183752241749869E-2</v>
      </c>
      <c r="ATG49" s="1">
        <v>33.007929760897419</v>
      </c>
      <c r="ATH49"/>
      <c r="ATI49"/>
      <c r="ATJ49"/>
      <c r="ATK49"/>
      <c r="ATL49"/>
      <c r="ATM49"/>
      <c r="ATN49"/>
      <c r="ATO49"/>
      <c r="ATP49"/>
      <c r="ATQ49"/>
      <c r="ATR49"/>
      <c r="ATS49"/>
    </row>
    <row r="50" spans="1:1215" x14ac:dyDescent="0.2">
      <c r="A50" s="1" t="s">
        <v>501</v>
      </c>
      <c r="E50" s="1">
        <v>0.25163717749341041</v>
      </c>
      <c r="Q50" s="1">
        <v>0.15844238463186125</v>
      </c>
      <c r="AA50" s="1">
        <v>3.9138533388676865E-2</v>
      </c>
      <c r="AY50" s="1">
        <v>1.4319644190102456</v>
      </c>
      <c r="BG50" s="1">
        <v>0.63850404974891861</v>
      </c>
      <c r="BI50" s="1">
        <v>0.64149644030088526</v>
      </c>
      <c r="BP50" s="1">
        <v>8.0247387974246659E-2</v>
      </c>
      <c r="CF50" s="1">
        <v>4.4505417679996127E-2</v>
      </c>
      <c r="CO50" s="1">
        <v>8.6670104356009983E-2</v>
      </c>
      <c r="CS50" s="1">
        <v>3.6502691912465933E-2</v>
      </c>
      <c r="CV50" s="1">
        <v>2.6699233731581552E-2</v>
      </c>
      <c r="CW50" s="1">
        <v>2.3938098539235533E-2</v>
      </c>
      <c r="DC50" s="1">
        <v>3.7867153247640138E-2</v>
      </c>
      <c r="DY50" s="1">
        <v>0.1901787175569436</v>
      </c>
      <c r="EH50" s="1">
        <v>0.12947698971898261</v>
      </c>
      <c r="ES50" s="1">
        <v>2.0380591380549657</v>
      </c>
      <c r="EW50" s="1">
        <v>0.45399003982892544</v>
      </c>
      <c r="FF50" s="1">
        <v>7.9156881258212811E-2</v>
      </c>
      <c r="FH50" s="1">
        <v>0.30643462133654914</v>
      </c>
      <c r="GC50" s="1">
        <v>6.4259718298463095E-2</v>
      </c>
      <c r="GH50" s="1">
        <v>0.27763555519967525</v>
      </c>
      <c r="GT50" s="1">
        <v>0.34472600871147424</v>
      </c>
      <c r="HF50" s="1">
        <v>0.25228885983865018</v>
      </c>
      <c r="HJ50" s="1">
        <v>0.22158809224388742</v>
      </c>
      <c r="ID50" s="1">
        <v>0.7341378297855824</v>
      </c>
      <c r="IP50" s="1">
        <v>0.74053111491051693</v>
      </c>
      <c r="IX50" s="1">
        <v>0.34136186331434487</v>
      </c>
      <c r="JE50" s="1">
        <v>0.49965367207374028</v>
      </c>
      <c r="JM50" s="1">
        <v>0.40686907023009838</v>
      </c>
      <c r="JQ50" s="1">
        <v>0.64464934632870829</v>
      </c>
      <c r="JS50" s="1">
        <v>0.14682515400748633</v>
      </c>
      <c r="JY50" s="1">
        <v>0.15406615507755986</v>
      </c>
      <c r="KA50" s="1">
        <v>0.11945460949369409</v>
      </c>
      <c r="KD50" s="1">
        <v>8.788873164785882E-2</v>
      </c>
      <c r="KI50" s="1">
        <v>0.50902097316272199</v>
      </c>
      <c r="KP50" s="1">
        <v>0.11531556258543883</v>
      </c>
      <c r="KZ50" s="1">
        <v>5.168764742543424E-2</v>
      </c>
      <c r="LC50" s="1">
        <v>0.13473488033183723</v>
      </c>
      <c r="LH50" s="1">
        <v>0.13789054482757365</v>
      </c>
      <c r="LK50" s="1">
        <v>0.14074806681610222</v>
      </c>
      <c r="LT50" s="1">
        <v>0.37863859044222831</v>
      </c>
      <c r="MF50" s="1">
        <v>0.73273171786464042</v>
      </c>
      <c r="MO50" s="1">
        <v>0.29203266036040321</v>
      </c>
      <c r="MV50" s="1">
        <v>0.68083251190832306</v>
      </c>
      <c r="ND50" s="1">
        <v>0.16734380100779053</v>
      </c>
      <c r="NG50" s="1">
        <v>0.23764046053073204</v>
      </c>
      <c r="NJ50" s="1">
        <v>0.47187503388954505</v>
      </c>
      <c r="NL50" s="1">
        <v>0.17353213880593213</v>
      </c>
      <c r="NM50" s="1">
        <v>0.49279874252527289</v>
      </c>
      <c r="NT50" s="1">
        <v>0.31066702300600763</v>
      </c>
      <c r="NY50" s="1">
        <v>0.33070738358627655</v>
      </c>
      <c r="OK50" s="1">
        <v>0.1965987438625599</v>
      </c>
      <c r="OO50" s="1">
        <v>8.4901926423485652E-2</v>
      </c>
      <c r="OV50" s="1">
        <v>0.11055839089201497</v>
      </c>
      <c r="OY50" s="1">
        <v>0.10490610775930283</v>
      </c>
      <c r="PG50" s="1">
        <v>0.15629333295198086</v>
      </c>
      <c r="PT50" s="1">
        <v>0.13062232383445332</v>
      </c>
      <c r="QE50" s="1">
        <v>0.1742141415009644</v>
      </c>
      <c r="QI50" s="1">
        <v>0.74802584943411732</v>
      </c>
      <c r="QM50" s="1">
        <v>0.18612545672107125</v>
      </c>
      <c r="QP50" s="1">
        <v>0.32687051429944969</v>
      </c>
      <c r="QS50" s="1">
        <v>0.34157873360575547</v>
      </c>
      <c r="QX50" s="1">
        <v>0.34695022294268235</v>
      </c>
      <c r="RB50" s="1">
        <v>0.15884828976573775</v>
      </c>
      <c r="RH50" s="1">
        <v>0.41538158822474153</v>
      </c>
      <c r="RO50" s="1">
        <v>0.24894463924281304</v>
      </c>
      <c r="RX50" s="1">
        <v>0.4407139441120676</v>
      </c>
      <c r="RY50" s="1">
        <v>1.6181229773462784</v>
      </c>
      <c r="SE50" s="1">
        <v>0.35080042862396676</v>
      </c>
      <c r="SK50" s="1">
        <v>0.22277972758524425</v>
      </c>
      <c r="SO50" s="1">
        <v>0.14352000790754721</v>
      </c>
      <c r="ST50" s="1">
        <v>0.12463473866809584</v>
      </c>
      <c r="SW50" s="1">
        <v>0.12323275305039645</v>
      </c>
      <c r="TC50" s="1">
        <v>0.18787738021043612</v>
      </c>
      <c r="TE50" s="1">
        <v>6.2213254268256628E-2</v>
      </c>
      <c r="TI50" s="1">
        <v>0.21157280196505412</v>
      </c>
      <c r="TN50" s="1">
        <v>0.13443030899858308</v>
      </c>
      <c r="TP50" s="1">
        <v>6.751534875949293E-2</v>
      </c>
      <c r="TQ50" s="1">
        <v>0.44428011878728824</v>
      </c>
      <c r="TX50" s="1">
        <v>1.0071898143923375</v>
      </c>
      <c r="UB50" s="1">
        <v>0.1318050454489163</v>
      </c>
      <c r="UI50" s="1">
        <v>0.33194908170067422</v>
      </c>
      <c r="UK50" s="1">
        <v>0.34747952962048884</v>
      </c>
      <c r="UN50" s="1">
        <v>0.36628874721564864</v>
      </c>
      <c r="UQ50" s="1">
        <v>0.14291508273330331</v>
      </c>
      <c r="UT50" s="1">
        <v>0.38943810630968007</v>
      </c>
      <c r="VB50" s="1">
        <v>0.28910478604145384</v>
      </c>
      <c r="VH50" s="1">
        <v>0.10896253741368733</v>
      </c>
      <c r="VP50" s="1">
        <v>0.1003756775689138</v>
      </c>
      <c r="VQ50" s="1">
        <v>8.8487273590567475E-2</v>
      </c>
      <c r="VX50" s="1">
        <v>0.29530876275685691</v>
      </c>
      <c r="WK50" s="1">
        <v>0.11524787753390953</v>
      </c>
      <c r="WP50" s="1">
        <v>6.6014605431040776E-2</v>
      </c>
      <c r="WV50" s="1">
        <v>9.1514065201058023E-2</v>
      </c>
      <c r="WW50" s="1">
        <v>7.2991454701831701E-2</v>
      </c>
      <c r="XC50" s="1">
        <v>0.48288854759421662</v>
      </c>
      <c r="XM50" s="1">
        <v>0.34207133670223427</v>
      </c>
      <c r="XZ50" s="1">
        <v>0.26950368297983329</v>
      </c>
      <c r="YD50" s="1">
        <v>0.1849192083389497</v>
      </c>
      <c r="YL50" s="1">
        <v>0.11995532841312478</v>
      </c>
      <c r="YP50" s="1">
        <v>0.34824686244279435</v>
      </c>
      <c r="YR50" s="1">
        <v>0.13108638476706722</v>
      </c>
      <c r="ZC50" s="1">
        <v>0.25036805428066655</v>
      </c>
      <c r="ZI50" s="1">
        <v>0.15757460710189722</v>
      </c>
      <c r="ZT50" s="1">
        <v>0.18158118859660399</v>
      </c>
      <c r="ZX50" s="1">
        <v>7.7290789113388589E-2</v>
      </c>
      <c r="AAL50" s="1">
        <v>8.1425071395247864E-2</v>
      </c>
      <c r="AAQ50" s="1">
        <v>0.25684445819909257</v>
      </c>
      <c r="AAU50" s="1">
        <v>7.7556012383678916E-2</v>
      </c>
      <c r="ABC50" s="1">
        <v>7.9622150445367287E-2</v>
      </c>
      <c r="ABK50" s="1">
        <v>0.11165489328624086</v>
      </c>
      <c r="ABR50" s="1">
        <v>0.12576753429305082</v>
      </c>
      <c r="ABT50" s="1">
        <v>5.7798953297298498E-2</v>
      </c>
      <c r="ABZ50" s="1">
        <v>0.15625314139056415</v>
      </c>
      <c r="ACF50" s="1">
        <v>0.51976265239301322</v>
      </c>
      <c r="ACL50" s="1">
        <v>0.21685656746288204</v>
      </c>
      <c r="ACV50" s="1">
        <v>0.18419824513429683</v>
      </c>
      <c r="ADI50" s="1">
        <v>7.2855058722276336E-2</v>
      </c>
      <c r="ADO50" s="1">
        <v>7.2193755935222717E-2</v>
      </c>
      <c r="ADX50" s="1">
        <v>4.6054696365371774E-2</v>
      </c>
      <c r="ADZ50" s="1">
        <v>4.9301025546164508E-2</v>
      </c>
      <c r="AEE50" s="1">
        <v>0.10631892207335668</v>
      </c>
      <c r="AES50" s="1">
        <v>4.9648159355405591E-2</v>
      </c>
      <c r="AEY50" s="1">
        <v>2.3579452115975483E-2</v>
      </c>
      <c r="AFG50" s="1">
        <v>4.3164984652101106E-2</v>
      </c>
      <c r="AFI50" s="1">
        <v>0.15196910393743643</v>
      </c>
      <c r="AGD50" s="1">
        <v>3.1969936402017639E-2</v>
      </c>
      <c r="AGT50" s="1">
        <v>2.4838635725328753E-2</v>
      </c>
      <c r="AGX50" s="1">
        <v>3.8080467167195459E-2</v>
      </c>
      <c r="AHS50" s="1">
        <v>5.4247391662842592E-2</v>
      </c>
      <c r="AHT50" s="1">
        <v>4.9182479817652412E-2</v>
      </c>
      <c r="AIN50" s="1">
        <v>3.8869502976720857E-2</v>
      </c>
      <c r="AIS50" s="1">
        <v>0.16464585980764365</v>
      </c>
      <c r="AIZ50" s="1">
        <v>4.1339289243992917E-2</v>
      </c>
      <c r="AJB50" s="1">
        <v>6.8369903881276742E-2</v>
      </c>
      <c r="AJH50" s="1">
        <v>5.551035961660606E-2</v>
      </c>
      <c r="AJO50" s="1">
        <v>4.2492328831816896E-2</v>
      </c>
      <c r="AKC50" s="1">
        <v>2.5756248055778808E-2</v>
      </c>
      <c r="AKV50" s="1">
        <v>3.0231554482409714E-2</v>
      </c>
      <c r="ALB50" s="1">
        <v>3.6929707304919783E-2</v>
      </c>
      <c r="ALD50" s="1">
        <v>0.52615803486545232</v>
      </c>
      <c r="ALK50" s="1">
        <v>1.143152418120961E-2</v>
      </c>
      <c r="ALO50" s="1">
        <v>8.3349319338809458E-2</v>
      </c>
      <c r="AMA50" s="1">
        <v>1.3810053034782846E-2</v>
      </c>
      <c r="AMI50" s="1">
        <v>3.5882219009982536E-2</v>
      </c>
      <c r="AMN50" s="1">
        <v>3.3647426852230218E-2</v>
      </c>
      <c r="AND50" s="1">
        <v>4.443130380242058E-2</v>
      </c>
      <c r="ANM50" s="1">
        <v>6.7840528811703793E-3</v>
      </c>
      <c r="ANP50" s="1">
        <v>3.7401610493419855E-2</v>
      </c>
      <c r="ANU50" s="1">
        <v>3.1220408236244435E-2</v>
      </c>
      <c r="ANX50" s="1">
        <v>1.9137110520773142E-2</v>
      </c>
      <c r="AOJ50" s="1">
        <v>1.2439482035139173E-2</v>
      </c>
      <c r="AOM50" s="1">
        <v>0.47382180552152398</v>
      </c>
      <c r="AOY50" s="1">
        <v>5.3707621044769359E-2</v>
      </c>
      <c r="APD50" s="1">
        <v>6.5415083206346342E-2</v>
      </c>
      <c r="APF50" s="1">
        <v>8.9409217399559329E-2</v>
      </c>
      <c r="APK50" s="1">
        <v>8.9222165918320551E-2</v>
      </c>
      <c r="APS50" s="1">
        <v>3.8060747541202582E-2</v>
      </c>
      <c r="AQA50" s="1">
        <v>3.0712599370358501E-2</v>
      </c>
      <c r="AQM50" s="1">
        <v>1.2834761824180119</v>
      </c>
      <c r="AQZ50" s="1">
        <v>7.9874584455331618E-2</v>
      </c>
      <c r="ARU50" s="1">
        <v>8.9404612353951751E-2</v>
      </c>
      <c r="ASS50" s="1">
        <v>4.1897616828029401E-2</v>
      </c>
      <c r="ATG50" s="1">
        <v>37.818098774412057</v>
      </c>
      <c r="ATH50"/>
      <c r="ATI50"/>
      <c r="ATJ50"/>
      <c r="ATK50"/>
      <c r="ATL50"/>
      <c r="ATM50"/>
      <c r="ATN50"/>
      <c r="ATO50"/>
      <c r="ATP50"/>
      <c r="ATQ50"/>
      <c r="ATR50"/>
      <c r="ATS50"/>
    </row>
    <row r="51" spans="1:1215" x14ac:dyDescent="0.2">
      <c r="A51" s="1" t="s">
        <v>508</v>
      </c>
      <c r="C51" s="1">
        <v>0.50191556963889428</v>
      </c>
      <c r="M51" s="1">
        <v>4.4010734498445066E-2</v>
      </c>
      <c r="P51" s="1">
        <v>0.15448632227349388</v>
      </c>
      <c r="X51" s="1">
        <v>0.34106160449502476</v>
      </c>
      <c r="AM51" s="1">
        <v>7.7174142714818761E-2</v>
      </c>
      <c r="AV51" s="1">
        <v>0.143675494549518</v>
      </c>
      <c r="AZ51" s="1">
        <v>6.0950056700103339E-2</v>
      </c>
      <c r="BL51" s="1">
        <v>2.3820731226463294E-2</v>
      </c>
      <c r="BO51" s="1">
        <v>0.13545139544632925</v>
      </c>
      <c r="BV51" s="1">
        <v>0.18086375992302614</v>
      </c>
      <c r="CZ51" s="1">
        <v>2.0112086130077773E-2</v>
      </c>
      <c r="DC51" s="1">
        <v>4.6803326031846483E-2</v>
      </c>
      <c r="DH51" s="1">
        <v>5.7944975280678289E-2</v>
      </c>
      <c r="EK51" s="1">
        <v>7.118398630705676E-2</v>
      </c>
      <c r="EN51" s="1">
        <v>0.14113972333790128</v>
      </c>
      <c r="EV51" s="1">
        <v>0.11927362293896338</v>
      </c>
      <c r="EZ51" s="1">
        <v>6.8927577167685425E-2</v>
      </c>
      <c r="FF51" s="1">
        <v>0.11234710531106511</v>
      </c>
      <c r="FH51" s="1">
        <v>1.1005844992153595</v>
      </c>
      <c r="FL51" s="1">
        <v>0.38528407581433327</v>
      </c>
      <c r="FV51" s="1">
        <v>0.59994909014438413</v>
      </c>
      <c r="GA51" s="1">
        <v>0.44631220026937274</v>
      </c>
      <c r="GC51" s="1">
        <v>0.18465205421118402</v>
      </c>
      <c r="GH51" s="1">
        <v>0.18897482394567566</v>
      </c>
      <c r="GZ51" s="1">
        <v>9.6808409000778417E-2</v>
      </c>
      <c r="HC51" s="1">
        <v>3.0438943977794262E-2</v>
      </c>
      <c r="HN51" s="1">
        <v>5.0805114292908203E-2</v>
      </c>
      <c r="HP51" s="1">
        <v>6.5418293521364843E-2</v>
      </c>
      <c r="HS51" s="1">
        <v>4.6048654332683521E-2</v>
      </c>
      <c r="HU51" s="1">
        <v>3.660110046813559E-2</v>
      </c>
      <c r="HX51" s="1">
        <v>4.3528948511150134E-2</v>
      </c>
      <c r="IG51" s="1">
        <v>0.31629675547727565</v>
      </c>
      <c r="IK51" s="1">
        <v>6.7178583333226308E-2</v>
      </c>
      <c r="IN51" s="1">
        <v>7.0916547766513835E-2</v>
      </c>
      <c r="IR51" s="1">
        <v>0.19302187142286267</v>
      </c>
      <c r="IW51" s="1">
        <v>0.21149240101466335</v>
      </c>
      <c r="JC51" s="1">
        <v>6.4352756524090046E-2</v>
      </c>
      <c r="JL51" s="1">
        <v>0.1197081917407166</v>
      </c>
      <c r="JM51" s="1">
        <v>0.5363749527915499</v>
      </c>
      <c r="JQ51" s="1">
        <v>0.67573525846252191</v>
      </c>
      <c r="JX51" s="1">
        <v>7.2393258341233072E-2</v>
      </c>
      <c r="KA51" s="1">
        <v>0.41093831988839713</v>
      </c>
      <c r="KH51" s="1">
        <v>0.11486412520019391</v>
      </c>
      <c r="KK51" s="1">
        <v>3.3566172566196401E-2</v>
      </c>
      <c r="KM51" s="1">
        <v>5.4930204422859237E-2</v>
      </c>
      <c r="KQ51" s="1">
        <v>6.7498133982851913E-2</v>
      </c>
      <c r="LK51" s="1">
        <v>0.20296461583455627</v>
      </c>
      <c r="LY51" s="1">
        <v>6.0824470533561555E-2</v>
      </c>
      <c r="MM51" s="1">
        <v>6.180476055470685E-2</v>
      </c>
      <c r="MZ51" s="1">
        <v>0.12614890703379913</v>
      </c>
      <c r="NG51" s="1">
        <v>0.1870806391483387</v>
      </c>
      <c r="NJ51" s="1">
        <v>0.28078205191135114</v>
      </c>
      <c r="NM51" s="1">
        <v>6.7167613684060046E-2</v>
      </c>
      <c r="OA51" s="1">
        <v>0.20293991529730324</v>
      </c>
      <c r="OR51" s="1">
        <v>3.3899228184360787E-2</v>
      </c>
      <c r="OV51" s="1">
        <v>0.19034753622177755</v>
      </c>
      <c r="PE51" s="1">
        <v>6.4264346674287889E-2</v>
      </c>
      <c r="PJ51" s="1">
        <v>7.6662610653697727E-2</v>
      </c>
      <c r="PO51" s="1">
        <v>5.9456979509236764E-2</v>
      </c>
      <c r="PU51" s="1">
        <v>0.19302807165934796</v>
      </c>
      <c r="QK51" s="1">
        <v>2.7688047152093401E-2</v>
      </c>
      <c r="QT51" s="1">
        <v>0.15816775661542579</v>
      </c>
      <c r="QW51" s="1">
        <v>0.14577928248309799</v>
      </c>
      <c r="RK51" s="1">
        <v>6.3342143079162541E-2</v>
      </c>
      <c r="RO51" s="1">
        <v>0.12943252215379339</v>
      </c>
      <c r="RT51" s="1">
        <v>0.10898652693170303</v>
      </c>
      <c r="RY51" s="1">
        <v>1.1574074074074072</v>
      </c>
      <c r="SD51" s="1">
        <v>7.6651515493671454E-2</v>
      </c>
      <c r="SG51" s="1">
        <v>0.13522100771166598</v>
      </c>
      <c r="SO51" s="1">
        <v>0.13691076042019293</v>
      </c>
      <c r="TL51" s="1">
        <v>0.11552109924591282</v>
      </c>
      <c r="TP51" s="1">
        <v>0.11859804818378865</v>
      </c>
      <c r="UN51" s="1">
        <v>8.1787821520678136E-2</v>
      </c>
      <c r="UP51" s="1">
        <v>0.11013103536210606</v>
      </c>
      <c r="US51" s="1">
        <v>0.34370960751767649</v>
      </c>
      <c r="VC51" s="1">
        <v>0.32446545408684901</v>
      </c>
      <c r="VL51" s="1">
        <v>3.4568226170470159E-2</v>
      </c>
      <c r="XD51" s="1">
        <v>0.57464406748725605</v>
      </c>
      <c r="YE51" s="1">
        <v>5.5780816623425898E-2</v>
      </c>
      <c r="YP51" s="1">
        <v>0.17639371574538029</v>
      </c>
      <c r="YT51" s="1">
        <v>5.798707162313093E-2</v>
      </c>
      <c r="ZB51" s="1">
        <v>0.14687341085428665</v>
      </c>
      <c r="AAB51" s="1">
        <v>9.0834845128711816E-2</v>
      </c>
      <c r="ABQ51" s="1">
        <v>0.16674948636317197</v>
      </c>
      <c r="ACC51" s="1">
        <v>0.17498091530058615</v>
      </c>
      <c r="ACF51" s="1">
        <v>9.1355790504334788E-2</v>
      </c>
      <c r="ACV51" s="1">
        <v>5.1013437218378976E-2</v>
      </c>
      <c r="ADR51" s="1">
        <v>8.7302467484146495E-2</v>
      </c>
      <c r="AER51" s="1">
        <v>4.7721663892483057E-2</v>
      </c>
      <c r="AFI51" s="1">
        <v>4.7792527324053612E-2</v>
      </c>
      <c r="AGY51" s="1">
        <v>3.7688601865914891E-2</v>
      </c>
      <c r="AHS51" s="1">
        <v>6.2316393024515913E-3</v>
      </c>
      <c r="AIN51" s="1">
        <v>4.6111108536632341E-2</v>
      </c>
      <c r="AIS51" s="1">
        <v>0.16929155821996192</v>
      </c>
      <c r="AJB51" s="1">
        <v>5.0075871093986458E-2</v>
      </c>
      <c r="AJH51" s="1">
        <v>4.9673056539819758E-2</v>
      </c>
      <c r="AJP51" s="1">
        <v>5.1865806570986002E-2</v>
      </c>
      <c r="AKV51" s="1">
        <v>2.9481572239689679E-2</v>
      </c>
      <c r="ALB51" s="1">
        <v>3.8623582466590881E-2</v>
      </c>
      <c r="ALK51" s="1">
        <v>1.2282166433885992E-2</v>
      </c>
      <c r="ALN51" s="1">
        <v>6.0948073628514933E-2</v>
      </c>
      <c r="AMI51" s="1">
        <v>2.0727265059408088E-2</v>
      </c>
      <c r="AMN51" s="1">
        <v>5.0423988015353943E-2</v>
      </c>
      <c r="AMP51" s="1">
        <v>2.5457317534683346E-2</v>
      </c>
      <c r="AND51" s="1">
        <v>5.6153332855982396E-2</v>
      </c>
      <c r="ANL51" s="1">
        <v>3.4789225692803537E-2</v>
      </c>
      <c r="ANU51" s="1">
        <v>0.12932744446177979</v>
      </c>
      <c r="AOA51" s="1">
        <v>6.4643489880253743E-2</v>
      </c>
      <c r="AOJ51" s="1">
        <v>4.8632521305862091E-2</v>
      </c>
      <c r="AOR51" s="1">
        <v>2.9251410424574412E-2</v>
      </c>
      <c r="AOX51" s="1">
        <v>2.193590953928427E-2</v>
      </c>
      <c r="APF51" s="1">
        <v>9.8726240044144223E-2</v>
      </c>
      <c r="APK51" s="1">
        <v>4.0835510557169066E-2</v>
      </c>
      <c r="APQ51" s="1">
        <v>3.6522329852383413E-2</v>
      </c>
      <c r="AQA51" s="1">
        <v>9.2558184543381675E-2</v>
      </c>
      <c r="AQH51" s="1">
        <v>8.3399230350376996E-2</v>
      </c>
      <c r="AQN51" s="1">
        <v>0.27810759119940598</v>
      </c>
      <c r="AQQ51" s="1">
        <v>0.13534674449123979</v>
      </c>
      <c r="ARB51" s="1">
        <v>1.3259589284944855</v>
      </c>
      <c r="ARF51" s="1">
        <v>7.5439029377391593</v>
      </c>
      <c r="ARU51" s="1">
        <v>0.14826002973367938</v>
      </c>
      <c r="AST51" s="1">
        <v>3.4877108396993588E-2</v>
      </c>
      <c r="ATG51" s="1">
        <v>26.283095955667928</v>
      </c>
      <c r="ATH51"/>
      <c r="ATI51"/>
      <c r="ATJ51"/>
      <c r="ATK51"/>
      <c r="ATL51"/>
      <c r="ATM51"/>
      <c r="ATN51"/>
      <c r="ATO51"/>
      <c r="ATP51"/>
      <c r="ATQ51"/>
      <c r="ATR51"/>
      <c r="ATS51"/>
    </row>
    <row r="52" spans="1:1215" x14ac:dyDescent="0.2">
      <c r="A52" s="1" t="s">
        <v>509</v>
      </c>
      <c r="D52" s="1">
        <v>0.11770178300903326</v>
      </c>
      <c r="J52" s="1">
        <v>2.6634215749415571E-2</v>
      </c>
      <c r="Q52" s="1">
        <v>0.16034500738600829</v>
      </c>
      <c r="AB52" s="1">
        <v>0.21572262968315559</v>
      </c>
      <c r="AG52" s="1">
        <v>4.5943624046769438E-2</v>
      </c>
      <c r="BR52" s="1">
        <v>4.8981557633935108E-2</v>
      </c>
      <c r="BV52" s="1">
        <v>9.9711507968623644E-2</v>
      </c>
      <c r="BZ52" s="1">
        <v>8.226150241403983E-2</v>
      </c>
      <c r="EI52" s="1">
        <v>6.5882573693821583E-2</v>
      </c>
      <c r="EV52" s="1">
        <v>0.11422908585898352</v>
      </c>
      <c r="FH52" s="1">
        <v>0.22398857965299399</v>
      </c>
      <c r="FM52" s="1">
        <v>0.11852619491159751</v>
      </c>
      <c r="FO52" s="1">
        <v>5.1470687258507085E-2</v>
      </c>
      <c r="FV52" s="1">
        <v>0.10385311019636251</v>
      </c>
      <c r="GI52" s="1">
        <v>0.1327861305540235</v>
      </c>
      <c r="GM52" s="1">
        <v>2.5018076516546587E-2</v>
      </c>
      <c r="GY52" s="1">
        <v>0.1822807462985826</v>
      </c>
      <c r="HF52" s="1">
        <v>0.41931362432887725</v>
      </c>
      <c r="IA52" s="1">
        <v>7.6407469791638136E-2</v>
      </c>
      <c r="JA52" s="1">
        <v>0.14358938665134807</v>
      </c>
      <c r="JM52" s="1">
        <v>0.71638679379715609</v>
      </c>
      <c r="JQ52" s="1">
        <v>0.60764024344503453</v>
      </c>
      <c r="JZ52" s="1">
        <v>1.8026947006796716</v>
      </c>
      <c r="KX52" s="1">
        <v>4.7171104444511093E-2</v>
      </c>
      <c r="LK52" s="1">
        <v>0.21937900361581786</v>
      </c>
      <c r="MM52" s="1">
        <v>9.7790910553666677E-2</v>
      </c>
      <c r="MU52" s="1">
        <v>1.4226064283143482</v>
      </c>
      <c r="NJ52" s="1">
        <v>0.22938468812157276</v>
      </c>
      <c r="NO52" s="1">
        <v>7.3777892364603886E-2</v>
      </c>
      <c r="NZ52" s="1">
        <v>0.36747700591793975</v>
      </c>
      <c r="OR52" s="1">
        <v>5.8745029978376252E-2</v>
      </c>
      <c r="QS52" s="1">
        <v>0.24275657434988293</v>
      </c>
      <c r="QW52" s="1">
        <v>0.12496128316061052</v>
      </c>
      <c r="RK52" s="1">
        <v>5.0978779807699097E-2</v>
      </c>
      <c r="RQ52" s="1">
        <v>5.3688754479647903E-2</v>
      </c>
      <c r="RV52" s="1">
        <v>5.4161026449486387E-2</v>
      </c>
      <c r="RY52" s="1">
        <v>1.3157894736842104</v>
      </c>
      <c r="SQ52" s="1">
        <v>5.5568627597853915E-2</v>
      </c>
      <c r="SW52" s="1">
        <v>6.5556717475779416E-2</v>
      </c>
      <c r="TC52" s="1">
        <v>0.51328062546028663</v>
      </c>
      <c r="TP52" s="1">
        <v>6.3578419576587636E-2</v>
      </c>
      <c r="TS52" s="1">
        <v>3.2988968597548581E-2</v>
      </c>
      <c r="UN52" s="1">
        <v>3.3404869729895044E-2</v>
      </c>
      <c r="VC52" s="1">
        <v>0.94952167325180303</v>
      </c>
      <c r="WK52" s="1">
        <v>3.9143439539792511E-2</v>
      </c>
      <c r="YP52" s="1">
        <v>3.5204685745376517E-2</v>
      </c>
      <c r="YS52" s="1">
        <v>2.7841163927686725E-2</v>
      </c>
      <c r="ZT52" s="1">
        <v>0.22789702987048066</v>
      </c>
      <c r="AAW52" s="1">
        <v>3.0206791015263038E-2</v>
      </c>
      <c r="ABQ52" s="1">
        <v>0.17157106022553162</v>
      </c>
      <c r="ACC52" s="1">
        <v>7.0890208859376636E-2</v>
      </c>
      <c r="ACG52" s="1">
        <v>7.5086141071467397E-2</v>
      </c>
      <c r="ACV52" s="1">
        <v>6.4585116770987008E-2</v>
      </c>
      <c r="AGC52" s="1">
        <v>5.0740649352665625E-2</v>
      </c>
      <c r="AGY52" s="1">
        <v>7.4765696206448323E-2</v>
      </c>
      <c r="AHT52" s="1">
        <v>4.5342561874981306E-2</v>
      </c>
      <c r="AIS52" s="1">
        <v>0.18783291818834735</v>
      </c>
      <c r="AJH52" s="1">
        <v>7.080600820633727E-2</v>
      </c>
      <c r="AKG52" s="1">
        <v>4.3032099666223289E-2</v>
      </c>
      <c r="ALB52" s="1">
        <v>3.9282526773494704E-2</v>
      </c>
      <c r="ALK52" s="1">
        <v>2.2191680449558045E-2</v>
      </c>
      <c r="ALN52" s="1">
        <v>9.1731895878750136E-2</v>
      </c>
      <c r="AMN52" s="1">
        <v>3.2631602843903366E-2</v>
      </c>
      <c r="AMP52" s="1">
        <v>2.1485421575000926E-2</v>
      </c>
      <c r="AMV52" s="1">
        <v>1.5841225761826231E-2</v>
      </c>
      <c r="AND52" s="1">
        <v>5.0963906317389902E-2</v>
      </c>
      <c r="ANL52" s="1">
        <v>1.8565517327773295E-2</v>
      </c>
      <c r="ANP52" s="1">
        <v>0.10080144723352684</v>
      </c>
      <c r="AOD52" s="1">
        <v>9.5811684993956647E-2</v>
      </c>
      <c r="AOJ52" s="1">
        <v>4.0444174196458231E-2</v>
      </c>
      <c r="AOQ52" s="1">
        <v>6.7242462169534042E-2</v>
      </c>
      <c r="AOV52" s="1">
        <v>7.1457504188300658E-2</v>
      </c>
      <c r="AOY52" s="1">
        <v>4.3453937825886524E-2</v>
      </c>
      <c r="APF52" s="1">
        <v>0.17163479050313504</v>
      </c>
      <c r="APK52" s="1">
        <v>0.11892712978758296</v>
      </c>
      <c r="APT52" s="1">
        <v>6.1458591604328955E-2</v>
      </c>
      <c r="AQA52" s="1">
        <v>0.12365365289409253</v>
      </c>
      <c r="AQM52" s="1">
        <v>0.92143832808481985</v>
      </c>
      <c r="AQZ52" s="1">
        <v>6.8754023139979567E-2</v>
      </c>
      <c r="ARH52" s="1">
        <v>0.10578366450088199</v>
      </c>
      <c r="ARU52" s="1">
        <v>0.10289041503254524</v>
      </c>
      <c r="AST52" s="1">
        <v>5.7360527576913019E-2</v>
      </c>
      <c r="ATG52" s="1">
        <v>15.312688769638857</v>
      </c>
      <c r="ATH52"/>
      <c r="ATI52"/>
      <c r="ATJ52"/>
      <c r="ATK52"/>
      <c r="ATL52"/>
      <c r="ATM52"/>
      <c r="ATN52"/>
      <c r="ATO52"/>
      <c r="ATP52"/>
      <c r="ATQ52"/>
      <c r="ATR52"/>
      <c r="ATS52"/>
    </row>
    <row r="53" spans="1:1215" x14ac:dyDescent="0.2">
      <c r="A53" s="1" t="s">
        <v>510</v>
      </c>
      <c r="C53" s="1">
        <v>0.27936985237405876</v>
      </c>
      <c r="I53" s="1">
        <v>3.6284848254554941E-2</v>
      </c>
      <c r="Q53" s="1">
        <v>0.15829427062730478</v>
      </c>
      <c r="AU53" s="1">
        <v>2.6537572188509218E-2</v>
      </c>
      <c r="BA53" s="1">
        <v>6.1385652003332784E-2</v>
      </c>
      <c r="BQ53" s="1">
        <v>3.3532150605193309E-2</v>
      </c>
      <c r="BX53" s="1">
        <v>5.7176703310653075E-2</v>
      </c>
      <c r="CH53" s="1">
        <v>2.9385534472025101E-2</v>
      </c>
      <c r="CJ53" s="1">
        <v>0.22939765106224064</v>
      </c>
      <c r="CV53" s="1">
        <v>6.5751550431552994E-2</v>
      </c>
      <c r="DB53" s="1">
        <v>-2.7668828682872889E-3</v>
      </c>
      <c r="DR53" s="1">
        <v>1.8161995020608512E-2</v>
      </c>
      <c r="DU53" s="1">
        <v>2.2927845990736741E-2</v>
      </c>
      <c r="EI53" s="1">
        <v>3.2747019338598603E-2</v>
      </c>
      <c r="EV53" s="1">
        <v>0.35213443377886505</v>
      </c>
      <c r="FH53" s="1">
        <v>0.55589771673730271</v>
      </c>
      <c r="FM53" s="1">
        <v>0.26058921111478589</v>
      </c>
      <c r="FP53" s="1">
        <v>6.60495577486509E-2</v>
      </c>
      <c r="FV53" s="1">
        <v>0.17471330837477417</v>
      </c>
      <c r="GA53" s="1">
        <v>7.8959460747077881E-2</v>
      </c>
      <c r="GC53" s="1">
        <v>1.7904412340158096</v>
      </c>
      <c r="GG53" s="1">
        <v>0.70449674338789903</v>
      </c>
      <c r="IG53" s="1">
        <v>7.9346611276055065E-2</v>
      </c>
      <c r="IV53" s="1">
        <v>8.1567157206301116E-2</v>
      </c>
      <c r="JK53" s="1">
        <v>5.4391985914006978E-2</v>
      </c>
      <c r="JM53" s="1">
        <v>0.15849710159999278</v>
      </c>
      <c r="JQ53" s="1">
        <v>0.48524449627889554</v>
      </c>
      <c r="JY53" s="1">
        <v>4.3181542774669048E-2</v>
      </c>
      <c r="KA53" s="1">
        <v>0.26010632507301795</v>
      </c>
      <c r="KN53" s="1">
        <v>5.1661684429795601E-2</v>
      </c>
      <c r="LK53" s="1">
        <v>0.31898275311199314</v>
      </c>
      <c r="MO53" s="1">
        <v>2.2046567192544272E-2</v>
      </c>
      <c r="NJ53" s="1">
        <v>0.24707749578895075</v>
      </c>
      <c r="NO53" s="1">
        <v>4.8471363947603041E-2</v>
      </c>
      <c r="NU53" s="1">
        <v>3.1645810787228897E-2</v>
      </c>
      <c r="OA53" s="1">
        <v>0.29197256592197535</v>
      </c>
      <c r="QS53" s="1">
        <v>0.24236894486290603</v>
      </c>
      <c r="QW53" s="1">
        <v>0.2355404983151749</v>
      </c>
      <c r="RP53" s="1">
        <v>5.0091922205157492E-2</v>
      </c>
      <c r="RV53" s="1">
        <v>2.3404816619633225E-2</v>
      </c>
      <c r="RY53" s="1">
        <v>1.098901098901099</v>
      </c>
      <c r="SO53" s="1">
        <v>4.2815993803142965E-2</v>
      </c>
      <c r="SS53" s="1">
        <v>3.5582709347649753E-2</v>
      </c>
      <c r="TP53" s="1">
        <v>3.2645191833447627E-2</v>
      </c>
      <c r="UN53" s="1">
        <v>5.7639223851390857E-2</v>
      </c>
      <c r="UP53" s="1">
        <v>3.2691455659487313E-2</v>
      </c>
      <c r="UT53" s="1">
        <v>0.13820726488070631</v>
      </c>
      <c r="VB53" s="1">
        <v>1.2462863770061932</v>
      </c>
      <c r="WK53" s="1">
        <v>5.1278565799143749E-2</v>
      </c>
      <c r="WR53" s="1">
        <v>0.13262641128047808</v>
      </c>
      <c r="XP53" s="1">
        <v>7.4780824866625198E-2</v>
      </c>
      <c r="YL53" s="1">
        <v>9.7229198685708854E-2</v>
      </c>
      <c r="YQ53" s="1">
        <v>8.6793939501768821E-2</v>
      </c>
      <c r="YT53" s="1">
        <v>2.9490393258398775E-2</v>
      </c>
      <c r="YY53" s="1">
        <v>4.0067092612788409E-2</v>
      </c>
      <c r="ZH53" s="1">
        <v>7.0324723749593518E-2</v>
      </c>
      <c r="ZR53" s="1">
        <v>6.7333025762274915E-2</v>
      </c>
      <c r="ATG53" s="1">
        <v>11.091760562822049</v>
      </c>
      <c r="ATH53"/>
      <c r="ATI53"/>
      <c r="ATJ53"/>
      <c r="ATK53"/>
      <c r="ATL53"/>
      <c r="ATM53"/>
      <c r="ATN53"/>
      <c r="ATO53"/>
      <c r="ATP53"/>
      <c r="ATQ53"/>
      <c r="ATR53"/>
      <c r="ATS53"/>
    </row>
    <row r="54" spans="1:1215" x14ac:dyDescent="0.2">
      <c r="A54" s="1" t="s">
        <v>511</v>
      </c>
      <c r="D54" s="1">
        <v>0.36378433542561345</v>
      </c>
      <c r="J54" s="1">
        <v>5.4660587768603795E-2</v>
      </c>
      <c r="Q54" s="1">
        <v>0.23157319526781869</v>
      </c>
      <c r="BB54" s="1">
        <v>8.4558066690233191E-2</v>
      </c>
      <c r="BR54" s="1">
        <v>5.8274831993654817E-2</v>
      </c>
      <c r="BV54" s="1">
        <v>0.16155826300349663</v>
      </c>
      <c r="EV54" s="1">
        <v>0.1159940830119271</v>
      </c>
      <c r="FH54" s="1">
        <v>0.59841338600393768</v>
      </c>
      <c r="FM54" s="1">
        <v>0.29470053711382771</v>
      </c>
      <c r="FV54" s="1">
        <v>0.47935911137039272</v>
      </c>
      <c r="GI54" s="1">
        <v>0.18590924457713212</v>
      </c>
      <c r="JM54" s="1">
        <v>0.1167367651487461</v>
      </c>
      <c r="JQ54" s="1">
        <v>0.60039436931159362</v>
      </c>
      <c r="JY54" s="1">
        <v>5.8904307975615321E-2</v>
      </c>
      <c r="KA54" s="1">
        <v>0.89216444870183598</v>
      </c>
      <c r="LK54" s="1">
        <v>0.10385450896592081</v>
      </c>
      <c r="NJ54" s="1">
        <v>0.29748292047598751</v>
      </c>
      <c r="NN54" s="1">
        <v>7.7884163996569888E-2</v>
      </c>
      <c r="NZ54" s="1">
        <v>0.45252932375599347</v>
      </c>
      <c r="PK54" s="1">
        <v>7.0386042299762475E-2</v>
      </c>
      <c r="QD54" s="1">
        <v>9.0208102351917174E-2</v>
      </c>
      <c r="QS54" s="1">
        <v>0.42206499655879631</v>
      </c>
      <c r="QW54" s="1">
        <v>0.22820384599001262</v>
      </c>
      <c r="RK54" s="1">
        <v>0.10246784908538864</v>
      </c>
      <c r="RP54" s="1">
        <v>7.7047291495425899E-2</v>
      </c>
      <c r="RU54" s="1">
        <v>7.282038337985805E-2</v>
      </c>
      <c r="RY54" s="1">
        <v>1.3477088948787062</v>
      </c>
      <c r="TP54" s="1">
        <v>7.146279810989864E-2</v>
      </c>
      <c r="UN54" s="1">
        <v>6.443815182560933E-2</v>
      </c>
      <c r="UU54" s="1">
        <v>6.1214673210138994E-2</v>
      </c>
      <c r="VC54" s="1">
        <v>0.28304307555903047</v>
      </c>
      <c r="YP54" s="1">
        <v>0.11448071043372754</v>
      </c>
      <c r="ABR54" s="1">
        <v>0.1623884888638373</v>
      </c>
      <c r="ACC54" s="1">
        <v>0.14296373443146546</v>
      </c>
      <c r="ACF54" s="1">
        <v>0.15280342858539178</v>
      </c>
      <c r="ACV54" s="1">
        <v>7.9451313941268961E-2</v>
      </c>
      <c r="AFJ54" s="1">
        <v>5.3267032442532343E-2</v>
      </c>
      <c r="AGY54" s="1">
        <v>0.11643546261350729</v>
      </c>
      <c r="AHS54" s="1">
        <v>4.7690891787426359E-2</v>
      </c>
      <c r="AIT54" s="1">
        <v>6.402218585063002E-2</v>
      </c>
      <c r="AJB54" s="1">
        <v>3.18009773258029E-2</v>
      </c>
      <c r="AJG54" s="1">
        <v>8.356949438722544E-2</v>
      </c>
      <c r="AJO54" s="1">
        <v>4.8735978309029093E-2</v>
      </c>
      <c r="AKG54" s="1">
        <v>9.329932347846176E-2</v>
      </c>
      <c r="ALB54" s="1">
        <v>5.788772736804601E-2</v>
      </c>
      <c r="ALO54" s="1">
        <v>8.6013432221422048E-2</v>
      </c>
      <c r="AND54" s="1">
        <v>6.5754151161130939E-2</v>
      </c>
      <c r="ANM54" s="1">
        <v>1.9518091751887828E-2</v>
      </c>
      <c r="ANP54" s="1">
        <v>7.231900629337952E-2</v>
      </c>
      <c r="AOA54" s="1">
        <v>4.8463288318424863E-2</v>
      </c>
      <c r="AOX54" s="1">
        <v>5.1761337267613623E-2</v>
      </c>
      <c r="AOZ54" s="1">
        <v>1.5873031283112373E-2</v>
      </c>
      <c r="APF54" s="1">
        <v>8.3424263508496452E-2</v>
      </c>
      <c r="APX54" s="1">
        <v>0.18614034863329854</v>
      </c>
      <c r="AQK54" s="1">
        <v>8.5334337466405827E-3</v>
      </c>
      <c r="AQM54" s="1">
        <v>0.808440908639522</v>
      </c>
      <c r="ATG54" s="1">
        <v>10.814840597946727</v>
      </c>
      <c r="ATH54"/>
      <c r="ATI54"/>
      <c r="ATJ54"/>
      <c r="ATK54"/>
      <c r="ATL54"/>
      <c r="ATM54"/>
      <c r="ATN54"/>
      <c r="ATO54"/>
      <c r="ATP54"/>
      <c r="ATQ54"/>
      <c r="ATR54"/>
      <c r="ATS54"/>
    </row>
    <row r="55" spans="1:1215" x14ac:dyDescent="0.2">
      <c r="A55" s="1" t="s">
        <v>499</v>
      </c>
      <c r="F55" s="1">
        <v>1.1390902795141582</v>
      </c>
      <c r="J55" s="1">
        <v>0.10475071531486259</v>
      </c>
      <c r="P55" s="1">
        <v>0.82502071723553438</v>
      </c>
      <c r="AB55" s="1">
        <v>0.48446657031523493</v>
      </c>
      <c r="AI55" s="1">
        <v>0.12051484084394502</v>
      </c>
      <c r="AV55" s="1">
        <v>0.17746513029146405</v>
      </c>
      <c r="BU55" s="1">
        <v>0.55251951702772273</v>
      </c>
      <c r="EI55" s="1">
        <v>0.34170947796713569</v>
      </c>
      <c r="FH55" s="1">
        <v>0.40567856664405627</v>
      </c>
      <c r="FM55" s="1">
        <v>0.29779617098227018</v>
      </c>
      <c r="FP55" s="1">
        <v>0.22380599272852664</v>
      </c>
      <c r="GI55" s="1">
        <v>0.67731185854751541</v>
      </c>
      <c r="IQ55" s="1">
        <v>0.47863240841460813</v>
      </c>
      <c r="JQ55" s="1">
        <v>0.68215978111860387</v>
      </c>
      <c r="JZ55" s="1">
        <v>4.3753769115479413</v>
      </c>
      <c r="LK55" s="1">
        <v>0.41789873326369914</v>
      </c>
      <c r="OE55" s="1">
        <v>0.62725628663756772</v>
      </c>
      <c r="QT55" s="1">
        <v>0.74375826806105694</v>
      </c>
      <c r="QW55" s="1">
        <v>0.35470709048122284</v>
      </c>
      <c r="RY55" s="1">
        <v>2.3696682464454977</v>
      </c>
      <c r="VC55" s="1">
        <v>0.2562686165266857</v>
      </c>
      <c r="ACW55" s="1">
        <v>0.11911046169550299</v>
      </c>
      <c r="ALD55" s="1">
        <v>6.4272541402675971</v>
      </c>
      <c r="ALJ55" s="1">
        <v>0.11043602342119037</v>
      </c>
      <c r="ANU55" s="1">
        <v>0.2531406962310298</v>
      </c>
      <c r="APC55" s="1">
        <v>8.6217312027205728E-2</v>
      </c>
      <c r="APG55" s="1">
        <v>4.5992725925581734E-2</v>
      </c>
      <c r="APK55" s="1">
        <v>8.4457829213463495E-2</v>
      </c>
      <c r="AQO55" s="1">
        <v>0.50449945993045509</v>
      </c>
      <c r="ATG55" s="1">
        <v>23.286964828621333</v>
      </c>
      <c r="ATH55"/>
      <c r="ATI55"/>
      <c r="ATJ55"/>
      <c r="ATK55"/>
      <c r="ATL55"/>
      <c r="ATM55"/>
      <c r="ATN55"/>
      <c r="ATO55"/>
      <c r="ATP55"/>
      <c r="ATQ55"/>
      <c r="ATR55"/>
      <c r="ATS55"/>
    </row>
    <row r="56" spans="1:1215" x14ac:dyDescent="0.2">
      <c r="A56" s="1" t="s">
        <v>500</v>
      </c>
      <c r="F56" s="1">
        <v>0.68529832310137895</v>
      </c>
      <c r="P56" s="1">
        <v>0.15115855384608001</v>
      </c>
      <c r="Y56" s="1">
        <v>0.19981483858405932</v>
      </c>
      <c r="AF56" s="1">
        <v>0.12482779773196871</v>
      </c>
      <c r="AJ56" s="1">
        <v>0.11917270574477302</v>
      </c>
      <c r="AS56" s="1">
        <v>2.032974924060001E-2</v>
      </c>
      <c r="AW56" s="1">
        <v>0.77373841909908359</v>
      </c>
      <c r="AX56" s="1">
        <v>0.84378988491682705</v>
      </c>
      <c r="BF56" s="1">
        <v>0.22385644778219951</v>
      </c>
      <c r="BK56" s="1">
        <v>0.11074743851582995</v>
      </c>
      <c r="BM56" s="1">
        <v>0.14217914956338662</v>
      </c>
      <c r="BP56" s="1">
        <v>0.22490797774245463</v>
      </c>
      <c r="BV56" s="1">
        <v>9.234308493194536E-2</v>
      </c>
      <c r="CF56" s="1">
        <v>4.3189072126858609E-2</v>
      </c>
      <c r="CI56" s="1">
        <v>7.0169879515873182E-2</v>
      </c>
      <c r="CK56" s="1">
        <v>0.47022892656036258</v>
      </c>
      <c r="CL56" s="1">
        <v>5.0776583571224852E-2</v>
      </c>
      <c r="CO56" s="1">
        <v>3.7206571947492599E-2</v>
      </c>
      <c r="CQ56" s="1">
        <v>6.6690373289157098E-2</v>
      </c>
      <c r="CR56" s="1">
        <v>3.824520551064646E-2</v>
      </c>
      <c r="CU56" s="1">
        <v>4.305722286022351E-2</v>
      </c>
      <c r="DA56" s="1">
        <v>6.791449638756715E-2</v>
      </c>
      <c r="DC56" s="1">
        <v>9.3801762163396807E-2</v>
      </c>
      <c r="DG56" s="1">
        <v>0.23679353046616292</v>
      </c>
      <c r="DM56" s="1">
        <v>6.6382622994941076E-2</v>
      </c>
      <c r="DQ56" s="1">
        <v>8.1028820741521998E-2</v>
      </c>
      <c r="DS56" s="1">
        <v>0.12920266365031385</v>
      </c>
      <c r="DW56" s="1">
        <v>0.506498083446696</v>
      </c>
      <c r="EF56" s="1">
        <v>0.79455738624192407</v>
      </c>
      <c r="EO56" s="1">
        <v>0.91092680870628984</v>
      </c>
      <c r="ES56" s="1">
        <v>2.1219119029372067</v>
      </c>
      <c r="EV56" s="1">
        <v>2.104542219278045</v>
      </c>
      <c r="FG56" s="1">
        <v>0.54284040734980377</v>
      </c>
      <c r="FH56" s="1">
        <v>1.0981330802857647</v>
      </c>
      <c r="FJ56" s="1">
        <v>0.27773097909234501</v>
      </c>
      <c r="FM56" s="1">
        <v>1.0426774361188067</v>
      </c>
      <c r="FO56" s="1">
        <v>0.40830456618502148</v>
      </c>
      <c r="FV56" s="1">
        <v>0.44510826051595115</v>
      </c>
      <c r="GB56" s="1">
        <v>0.32234996292762924</v>
      </c>
      <c r="GC56" s="1">
        <v>5.9044288012099004</v>
      </c>
      <c r="GM56" s="1">
        <v>0.70690159519877671</v>
      </c>
      <c r="GU56" s="1">
        <v>0.79421894689426731</v>
      </c>
      <c r="HB56" s="1">
        <v>0.48577488480300718</v>
      </c>
      <c r="HD56" s="1">
        <v>1.5145532835916986</v>
      </c>
      <c r="HL56" s="1">
        <v>0.37397269587069681</v>
      </c>
      <c r="HN56" s="1">
        <v>0.22066947847278004</v>
      </c>
      <c r="HP56" s="1">
        <v>0.64598044336811122</v>
      </c>
      <c r="HS56" s="1">
        <v>0.57842057604252817</v>
      </c>
      <c r="HU56" s="1">
        <v>0.67644521607707686</v>
      </c>
      <c r="HW56" s="1">
        <v>0.80231832143985182</v>
      </c>
      <c r="IH56" s="1">
        <v>3.0212228611995058</v>
      </c>
      <c r="IN56" s="1">
        <v>1.6006368071035026</v>
      </c>
      <c r="IR56" s="1">
        <v>2.3589588439633591</v>
      </c>
      <c r="IX56" s="1">
        <v>2.3918911564620964</v>
      </c>
      <c r="JC56" s="1">
        <v>1.3584395696743179</v>
      </c>
      <c r="JL56" s="1">
        <v>2.0121751339325109</v>
      </c>
      <c r="JM56" s="1">
        <v>3.209382679265667</v>
      </c>
      <c r="JQ56" s="1">
        <v>4.3467212730496163</v>
      </c>
      <c r="JT56" s="1">
        <v>0.8564609375155019</v>
      </c>
      <c r="JW56" s="1">
        <v>1.3998031677206455</v>
      </c>
      <c r="JZ56" s="1">
        <v>2.010068882700176</v>
      </c>
      <c r="KC56" s="1">
        <v>0.95678185027187779</v>
      </c>
      <c r="KH56" s="1">
        <v>1.6828615100196131</v>
      </c>
      <c r="KK56" s="1">
        <v>0.69518372478178481</v>
      </c>
      <c r="KM56" s="1">
        <v>0.72967890574279159</v>
      </c>
      <c r="KQ56" s="1">
        <v>1.1533594891727235</v>
      </c>
      <c r="KU56" s="1">
        <v>0.38150051958339454</v>
      </c>
      <c r="LC56" s="1">
        <v>0.41075862668968721</v>
      </c>
      <c r="LE56" s="1">
        <v>0.58144194686984763</v>
      </c>
      <c r="LI56" s="1">
        <v>0.30578661738959761</v>
      </c>
      <c r="LK56" s="1">
        <v>1.3017574854291314</v>
      </c>
      <c r="LN56" s="1">
        <v>0.100404498896232</v>
      </c>
      <c r="LQ56" s="1">
        <v>0.1354172261165017</v>
      </c>
      <c r="LT56" s="1">
        <v>0.45327001865022559</v>
      </c>
      <c r="ME56" s="1">
        <v>0.43962854495713238</v>
      </c>
      <c r="MH56" s="1">
        <v>0.34026212588044985</v>
      </c>
      <c r="MO56" s="1">
        <v>0.50863911852070431</v>
      </c>
      <c r="MT56" s="1">
        <v>1.6328075618520614</v>
      </c>
      <c r="ND56" s="1">
        <v>0.18467780542102505</v>
      </c>
      <c r="NG56" s="1">
        <v>0.33332102266095825</v>
      </c>
      <c r="NJ56" s="1">
        <v>1.7942894411363852</v>
      </c>
      <c r="NL56" s="1">
        <v>0.14538895351038539</v>
      </c>
      <c r="NM56" s="1">
        <v>0.42349266033725658</v>
      </c>
      <c r="NT56" s="1">
        <v>0.22565445326551489</v>
      </c>
      <c r="NY56" s="1">
        <v>0.27836596271233</v>
      </c>
      <c r="OJ56" s="1">
        <v>0.15806089501326728</v>
      </c>
      <c r="OS56" s="1">
        <v>0.17734194130043437</v>
      </c>
      <c r="OU56" s="1">
        <v>0.62585834797914142</v>
      </c>
      <c r="PF56" s="1">
        <v>0.1928559864248284</v>
      </c>
      <c r="PP56" s="1">
        <v>0.6833484170040709</v>
      </c>
      <c r="PS56" s="1">
        <v>0.10266454512857465</v>
      </c>
      <c r="PV56" s="1">
        <v>8.7544255423471842E-2</v>
      </c>
      <c r="QC56" s="1">
        <v>0.16190595945205319</v>
      </c>
      <c r="QI56" s="1">
        <v>0.53949366843832991</v>
      </c>
      <c r="QN56" s="1">
        <v>0.1942314563936266</v>
      </c>
      <c r="QO56" s="1">
        <v>0.14937985652791622</v>
      </c>
      <c r="QP56" s="1">
        <v>0.15095072512804844</v>
      </c>
      <c r="QS56" s="1">
        <v>0.33912819012854772</v>
      </c>
      <c r="QW56" s="1">
        <v>0.46801623997839176</v>
      </c>
      <c r="RC56" s="1">
        <v>0.34900964274272278</v>
      </c>
      <c r="RF56" s="1">
        <v>0.46570889238447782</v>
      </c>
      <c r="RN56" s="1">
        <v>0.13366671143335915</v>
      </c>
      <c r="RO56" s="1">
        <v>0.33995267063882045</v>
      </c>
      <c r="RR56" s="1">
        <v>0.1185431284110305</v>
      </c>
      <c r="RS56" s="1">
        <v>0.54258820628242377</v>
      </c>
      <c r="RY56" s="1">
        <v>1.2285012285012284</v>
      </c>
      <c r="SD56" s="1">
        <v>0.58002430495391832</v>
      </c>
      <c r="SF56" s="1">
        <v>0.5844358636721515</v>
      </c>
      <c r="SH56" s="1">
        <v>0.20699166171260142</v>
      </c>
      <c r="SK56" s="1">
        <v>0.17679452203093682</v>
      </c>
      <c r="SO56" s="1">
        <v>1.0396749800072356</v>
      </c>
      <c r="ST56" s="1">
        <v>0.13174659091308513</v>
      </c>
      <c r="SW56" s="1">
        <v>0.18936367123421174</v>
      </c>
      <c r="SY56" s="1">
        <v>9.7514525597344096E-2</v>
      </c>
      <c r="TA56" s="1">
        <v>0.27579449399134254</v>
      </c>
      <c r="TI56" s="1">
        <v>0.37326625018135084</v>
      </c>
      <c r="TL56" s="1">
        <v>0.12373055477995472</v>
      </c>
      <c r="TO56" s="1">
        <v>0.18465182318822107</v>
      </c>
      <c r="TP56" s="1">
        <v>1.224773790861766</v>
      </c>
      <c r="TQ56" s="1">
        <v>0.32233996639835077</v>
      </c>
      <c r="TU56" s="1">
        <v>0.12760965987820788</v>
      </c>
      <c r="TX56" s="1">
        <v>0.80262671291087306</v>
      </c>
      <c r="UC56" s="1">
        <v>0.2927973662292247</v>
      </c>
      <c r="UG56" s="1">
        <v>0.10548696170773221</v>
      </c>
      <c r="UI56" s="1">
        <v>0.22770738481763156</v>
      </c>
      <c r="UL56" s="1">
        <v>0.38703912140287566</v>
      </c>
      <c r="UN56" s="1">
        <v>0.76899643574325627</v>
      </c>
      <c r="UP56" s="1">
        <v>1.9771387414592556</v>
      </c>
      <c r="UT56" s="1">
        <v>1.1001698512679547</v>
      </c>
      <c r="UX56" s="1">
        <v>0.11543298374061411</v>
      </c>
      <c r="VC56" s="1">
        <v>1.7581958064004297</v>
      </c>
      <c r="VF56" s="1">
        <v>0.5189537297832798</v>
      </c>
      <c r="VJ56" s="1">
        <v>0.10843506351287648</v>
      </c>
      <c r="VO56" s="1">
        <v>0.26350086137563056</v>
      </c>
      <c r="VX56" s="1">
        <v>0.34844059832825547</v>
      </c>
      <c r="WC56" s="1">
        <v>0.33313836013252424</v>
      </c>
      <c r="WI56" s="1">
        <v>0.31304409764577296</v>
      </c>
      <c r="WK56" s="1">
        <v>0.80013626562252149</v>
      </c>
      <c r="WO56" s="1">
        <v>0.19418228979044064</v>
      </c>
      <c r="WS56" s="1">
        <v>0.30616428509996252</v>
      </c>
      <c r="WW56" s="1">
        <v>0.35933483342258138</v>
      </c>
      <c r="XA56" s="1">
        <v>0.33307571424423243</v>
      </c>
      <c r="XC56" s="1">
        <v>0.17648057855167218</v>
      </c>
      <c r="XG56" s="1">
        <v>0.25341730691806896</v>
      </c>
      <c r="XM56" s="1">
        <v>0.25182399712976061</v>
      </c>
      <c r="XZ56" s="1">
        <v>0.39705033945906937</v>
      </c>
      <c r="YE56" s="1">
        <v>0.24886525761853281</v>
      </c>
      <c r="YK56" s="1">
        <v>0.17849299938747085</v>
      </c>
      <c r="YP56" s="1">
        <v>0.50278272616112829</v>
      </c>
      <c r="YT56" s="1">
        <v>0.21003707667010965</v>
      </c>
      <c r="YZ56" s="1">
        <v>0.1809206404933292</v>
      </c>
      <c r="ZD56" s="1">
        <v>0.19148089533323312</v>
      </c>
      <c r="ZL56" s="1">
        <v>0.15524595397276841</v>
      </c>
      <c r="ZR56" s="1">
        <v>0.17714485229388713</v>
      </c>
      <c r="ZS56" s="1">
        <v>9.9133336735852673E-2</v>
      </c>
      <c r="ZX56" s="1">
        <v>0.18038646735373562</v>
      </c>
      <c r="AAE56" s="1">
        <v>0.16461663640073354</v>
      </c>
      <c r="AAI56" s="1">
        <v>7.041837924442404E-2</v>
      </c>
      <c r="AAK56" s="1">
        <v>0.11700663563096818</v>
      </c>
      <c r="AAQ56" s="1">
        <v>0.14418100555410232</v>
      </c>
      <c r="AAT56" s="1">
        <v>0.39857440215243417</v>
      </c>
      <c r="AAY56" s="1">
        <v>0.90654123222086058</v>
      </c>
      <c r="ABF56" s="1">
        <v>0.10947304132702518</v>
      </c>
      <c r="ABN56" s="1">
        <v>1.2223579095213999</v>
      </c>
      <c r="ABQ56" s="1">
        <v>0.66260940752325803</v>
      </c>
      <c r="ABV56" s="1">
        <v>0.16793675190259835</v>
      </c>
      <c r="ABY56" s="1">
        <v>8.3286914299049317E-2</v>
      </c>
      <c r="ACF56" s="1">
        <v>0.54077169410496317</v>
      </c>
      <c r="ACM56" s="1">
        <v>0.20038848781376281</v>
      </c>
      <c r="ACV56" s="1">
        <v>0.14485431406038815</v>
      </c>
      <c r="ACZ56" s="1">
        <v>0.12131378453538172</v>
      </c>
      <c r="ADC56" s="1">
        <v>4.5089782476580249E-2</v>
      </c>
      <c r="ADF56" s="1">
        <v>3.2343668475116057E-2</v>
      </c>
      <c r="ADJ56" s="1">
        <v>8.9211650277161839E-2</v>
      </c>
      <c r="ADT56" s="1">
        <v>0.14433396993870315</v>
      </c>
      <c r="ADX56" s="1">
        <v>7.9603440987331964E-2</v>
      </c>
      <c r="ADZ56" s="1">
        <v>3.2599002565520584E-2</v>
      </c>
      <c r="AEC56" s="1">
        <v>0.10287692037304191</v>
      </c>
      <c r="AEF56" s="1">
        <v>0.16707448567742908</v>
      </c>
      <c r="AEI56" s="1">
        <v>4.7808838440326379E-2</v>
      </c>
      <c r="AEJ56" s="1">
        <v>9.5052668965617135E-2</v>
      </c>
      <c r="AEO56" s="1">
        <v>0.28615054859104339</v>
      </c>
      <c r="AEW56" s="1">
        <v>0.10734816682294372</v>
      </c>
      <c r="AEZ56" s="1">
        <v>0.10654579234024462</v>
      </c>
      <c r="AFE56" s="1">
        <v>0.35205425622922476</v>
      </c>
      <c r="AFI56" s="1">
        <v>0.22848554030374049</v>
      </c>
      <c r="AFN56" s="1">
        <v>0.15194048353201858</v>
      </c>
      <c r="AFR56" s="1">
        <v>7.3988174823048952E-2</v>
      </c>
      <c r="AFT56" s="1">
        <v>5.0240064307412874E-2</v>
      </c>
      <c r="AFW56" s="1">
        <v>1.6993283730206872E-2</v>
      </c>
      <c r="AGD56" s="1">
        <v>2.5967456593059195E-2</v>
      </c>
      <c r="AGG56" s="1">
        <v>4.1428094604033933E-2</v>
      </c>
      <c r="AGK56" s="1">
        <v>5.6093396504964838E-2</v>
      </c>
      <c r="AGO56" s="1">
        <v>5.9233443330015977E-2</v>
      </c>
      <c r="AGS56" s="1">
        <v>4.1684288454245211E-2</v>
      </c>
      <c r="AGX56" s="1">
        <v>4.3001965077389709E-2</v>
      </c>
      <c r="AHF56" s="1">
        <v>0.11710646977395191</v>
      </c>
      <c r="AHG56" s="1">
        <v>9.5107008699843731E-2</v>
      </c>
      <c r="AHI56" s="1">
        <v>6.3558210024367831E-2</v>
      </c>
      <c r="AHM56" s="1">
        <v>3.2414897389275249E-2</v>
      </c>
      <c r="AHR56" s="1">
        <v>9.3822906425762798E-2</v>
      </c>
      <c r="AHX56" s="1">
        <v>7.1145940051735815E-2</v>
      </c>
      <c r="AIF56" s="1">
        <v>3.0247209761257679E-2</v>
      </c>
      <c r="AII56" s="1">
        <v>3.203545187049639E-2</v>
      </c>
      <c r="AIM56" s="1">
        <v>3.4132828632961978E-2</v>
      </c>
      <c r="AIR56" s="1">
        <v>0.14034006504794877</v>
      </c>
      <c r="AIW56" s="1">
        <v>4.059229149427241E-2</v>
      </c>
      <c r="AIY56" s="1">
        <v>3.7054817055501239E-2</v>
      </c>
      <c r="AJC56" s="1">
        <v>5.7141691436794546E-2</v>
      </c>
      <c r="AJG56" s="1">
        <v>6.7423107227509466E-2</v>
      </c>
      <c r="AJN56" s="1">
        <v>7.0158207183581539E-2</v>
      </c>
      <c r="ALB56" s="1">
        <v>2.6315047282387982E-2</v>
      </c>
      <c r="ALD56" s="1">
        <v>3.0113145520205196E-2</v>
      </c>
      <c r="ALK56" s="1">
        <v>1.2470145675697685E-2</v>
      </c>
      <c r="ALO56" s="1">
        <v>2.3622279567648233E-2</v>
      </c>
      <c r="ALR56" s="1">
        <v>1.9445785009460394E-2</v>
      </c>
      <c r="AMI56" s="1">
        <v>1.0313256047964884E-2</v>
      </c>
      <c r="AMJ56" s="1">
        <v>1.2779003457122393E-2</v>
      </c>
      <c r="AMN56" s="1">
        <v>1.2930787493513984E-2</v>
      </c>
      <c r="AMW56" s="1">
        <v>8.4182142840877362E-3</v>
      </c>
      <c r="AND56" s="1">
        <v>2.7333964658787055E-2</v>
      </c>
      <c r="ANM56" s="1">
        <v>1.8876157706988497E-2</v>
      </c>
      <c r="ANU56" s="1">
        <v>3.2099598695399974E-2</v>
      </c>
      <c r="AOK56" s="1">
        <v>1.5322653848091485E-2</v>
      </c>
      <c r="AOS56" s="1">
        <v>2.9095670791617442E-2</v>
      </c>
      <c r="AOZ56" s="1">
        <v>1.7779963953382757E-2</v>
      </c>
      <c r="APF56" s="1">
        <v>2.9987402005418037E-2</v>
      </c>
      <c r="APK56" s="1">
        <v>1.7348481107995372E-2</v>
      </c>
      <c r="APP56" s="1">
        <v>8.0307540552459547E-3</v>
      </c>
      <c r="AQN56" s="1">
        <v>0.29779618461206825</v>
      </c>
      <c r="ATG56" s="1">
        <v>104.87517191548719</v>
      </c>
      <c r="ATH56"/>
      <c r="ATI56"/>
      <c r="ATJ56"/>
      <c r="ATK56"/>
      <c r="ATL56"/>
      <c r="ATM56"/>
      <c r="ATN56"/>
      <c r="ATO56"/>
      <c r="ATP56"/>
      <c r="ATQ56"/>
      <c r="ATR56"/>
      <c r="ATS56"/>
    </row>
    <row r="57" spans="1:1215" x14ac:dyDescent="0.2">
      <c r="A57" s="1" t="s">
        <v>520</v>
      </c>
      <c r="F57" s="1">
        <v>2.5476929408916344E-2</v>
      </c>
      <c r="R57" s="1">
        <v>5.6783141346091137E-2</v>
      </c>
      <c r="AA57" s="1">
        <v>0.18422501400194136</v>
      </c>
      <c r="BR57" s="1">
        <v>3.5600813284801934E-2</v>
      </c>
      <c r="FH57" s="1">
        <v>0.59641516992866372</v>
      </c>
      <c r="FM57" s="1">
        <v>7.1372493018936098E-2</v>
      </c>
      <c r="GI57" s="1">
        <v>8.8493423449107447E-2</v>
      </c>
      <c r="JQ57" s="1">
        <v>1.376832934489981</v>
      </c>
      <c r="LK57" s="1">
        <v>5.939887541410651E-2</v>
      </c>
      <c r="NJ57" s="1">
        <v>0.45785295218110306</v>
      </c>
      <c r="OV57" s="1">
        <v>0.132799760769716</v>
      </c>
      <c r="RY57" s="1">
        <v>1.3089005235602096</v>
      </c>
      <c r="TP57" s="1">
        <v>5.111986296032512E-2</v>
      </c>
      <c r="UE57" s="1">
        <v>9.1393664804518771E-2</v>
      </c>
      <c r="VB57" s="1">
        <v>0.15580495519779589</v>
      </c>
      <c r="ABR57" s="1">
        <v>9.6646452285924042E-2</v>
      </c>
      <c r="AJP57" s="1">
        <v>0.17514627674754588</v>
      </c>
      <c r="ALN57" s="1">
        <v>6.8508531953021798E-2</v>
      </c>
      <c r="AMM57" s="1">
        <v>6.3395504624627438E-2</v>
      </c>
      <c r="AND57" s="1">
        <v>4.4249672744744624E-2</v>
      </c>
      <c r="ANO57" s="1">
        <v>5.897772483705848E-2</v>
      </c>
      <c r="ANU57" s="1">
        <v>5.8280170817347515E-2</v>
      </c>
      <c r="AOJ57" s="1">
        <v>0.11033297331824408</v>
      </c>
      <c r="APE57" s="1">
        <v>0.23230487545384429</v>
      </c>
      <c r="APK57" s="1">
        <v>8.3208220588770102E-2</v>
      </c>
      <c r="APO57" s="1">
        <v>3.6272310326832903E-2</v>
      </c>
      <c r="APY57" s="1">
        <v>0.1141084299048209</v>
      </c>
      <c r="AQM57" s="1">
        <v>0.8824116946374887</v>
      </c>
      <c r="ARL57" s="1">
        <v>0.1161262249060742</v>
      </c>
      <c r="ARU57" s="1">
        <v>0.10132093693972799</v>
      </c>
      <c r="ASS57" s="1">
        <v>9.8854313614800085E-2</v>
      </c>
      <c r="ATG57" s="1">
        <v>7.0326148275170892</v>
      </c>
      <c r="ATH57"/>
      <c r="ATI57"/>
      <c r="ATJ57"/>
      <c r="ATK57"/>
      <c r="ATL57"/>
      <c r="ATM57"/>
      <c r="ATN57"/>
      <c r="ATO57"/>
      <c r="ATP57"/>
      <c r="ATQ57"/>
      <c r="ATR57"/>
      <c r="ATS57"/>
    </row>
    <row r="58" spans="1:1215" x14ac:dyDescent="0.2">
      <c r="A58" s="1" t="s">
        <v>519</v>
      </c>
      <c r="B58" s="1">
        <v>0.14855440389400917</v>
      </c>
      <c r="X58" s="1">
        <v>0.34190251114744136</v>
      </c>
      <c r="BV58" s="1">
        <v>7.0394937833517718E-2</v>
      </c>
      <c r="FH58" s="1">
        <v>0.84845465841586798</v>
      </c>
      <c r="FM58" s="1">
        <v>0.59831233348979362</v>
      </c>
      <c r="FV58" s="1">
        <v>0.28686954945142457</v>
      </c>
      <c r="JM58" s="1">
        <v>0.22589273491337325</v>
      </c>
      <c r="JQ58" s="1">
        <v>1.3318086744588082</v>
      </c>
      <c r="LK58" s="1">
        <v>6.6682989746831053E-2</v>
      </c>
      <c r="NG58" s="1">
        <v>8.4031324347155809E-2</v>
      </c>
      <c r="NJ58" s="1">
        <v>0.50560702568965477</v>
      </c>
      <c r="OV58" s="1">
        <v>0.16367642269323332</v>
      </c>
      <c r="RK58" s="1">
        <v>0.10523493429506255</v>
      </c>
      <c r="RO58" s="1">
        <v>5.4465020990067781E-2</v>
      </c>
      <c r="RY58" s="1">
        <v>1.3966480446927374</v>
      </c>
      <c r="TP58" s="1">
        <v>0.11323669892206105</v>
      </c>
      <c r="UT58" s="1">
        <v>0.18666070287988781</v>
      </c>
      <c r="VB58" s="1">
        <v>9.4391407049912182E-2</v>
      </c>
      <c r="ACC58" s="1">
        <v>0.22451939648483546</v>
      </c>
      <c r="AJO58" s="1">
        <v>0.20504747988714067</v>
      </c>
      <c r="ALD58" s="1">
        <v>1.2451016382657436</v>
      </c>
      <c r="ALN58" s="1">
        <v>8.5014906755814065E-2</v>
      </c>
      <c r="AND58" s="1">
        <v>6.0301212923969581E-2</v>
      </c>
      <c r="ANQ58" s="1">
        <v>0.13627245631888829</v>
      </c>
      <c r="AOJ58" s="1">
        <v>0.1603237119946809</v>
      </c>
      <c r="AOQ58" s="1">
        <v>0.13331339920041421</v>
      </c>
      <c r="APD58" s="1">
        <v>0.13968245379847583</v>
      </c>
      <c r="APF58" s="1">
        <v>0.11956766038459482</v>
      </c>
      <c r="AQA58" s="1">
        <v>0.24935509130478942</v>
      </c>
      <c r="AQC58" s="1">
        <v>0.17705586438923762</v>
      </c>
      <c r="AQM58" s="1">
        <v>0.97290316725242987</v>
      </c>
      <c r="ARK58" s="1">
        <v>0.18566432470755803</v>
      </c>
      <c r="ATG58" s="1">
        <v>10.71694713857941</v>
      </c>
      <c r="ATH58"/>
      <c r="ATI58"/>
      <c r="ATJ58"/>
      <c r="ATK58"/>
      <c r="ATL58"/>
      <c r="ATM58"/>
      <c r="ATN58"/>
      <c r="ATO58"/>
      <c r="ATP58"/>
      <c r="ATQ58"/>
      <c r="ATR58"/>
      <c r="ATS58"/>
    </row>
    <row r="59" spans="1:1215" x14ac:dyDescent="0.2">
      <c r="A59" s="1" t="s">
        <v>525</v>
      </c>
      <c r="F59" s="1">
        <v>3.8945181437778184E-2</v>
      </c>
      <c r="J59" s="1">
        <v>2.1772802702575433E-2</v>
      </c>
      <c r="S59" s="1">
        <v>3.7106330686850535E-2</v>
      </c>
      <c r="AB59" s="1">
        <v>1.946463142781241E-2</v>
      </c>
      <c r="AO59" s="1">
        <v>3.5349779931154728E-2</v>
      </c>
      <c r="BS59" s="1">
        <v>2.4527018202269352E-2</v>
      </c>
      <c r="CI59" s="1">
        <v>2.0784416085675439E-2</v>
      </c>
      <c r="CK59" s="1">
        <v>0.13045613568051717</v>
      </c>
      <c r="EV59" s="1">
        <v>0.33542076847806807</v>
      </c>
      <c r="FH59" s="1">
        <v>8.8459607301165047E-2</v>
      </c>
      <c r="FM59" s="1">
        <v>9.714886254696721E-2</v>
      </c>
      <c r="GC59" s="1">
        <v>1.2446452943782675</v>
      </c>
      <c r="IG59" s="1">
        <v>7.043104947584182E-2</v>
      </c>
      <c r="IX59" s="1">
        <v>0.11154120436142496</v>
      </c>
      <c r="JM59" s="1">
        <v>0.49929775915229629</v>
      </c>
      <c r="JQ59" s="1">
        <v>0.35194381714124773</v>
      </c>
      <c r="JX59" s="1">
        <v>0.15968579921055678</v>
      </c>
      <c r="KA59" s="1">
        <v>0.1986865568610274</v>
      </c>
      <c r="KN59" s="1">
        <v>2.9212819448923857E-2</v>
      </c>
      <c r="LK59" s="1">
        <v>4.2579777825459485E-2</v>
      </c>
      <c r="MZ59" s="1">
        <v>0.18436700553996274</v>
      </c>
      <c r="NJ59" s="1">
        <v>0.21876854237171175</v>
      </c>
      <c r="NO59" s="1">
        <v>5.1418755665904647E-2</v>
      </c>
      <c r="RY59" s="1">
        <v>0.81699346405228768</v>
      </c>
      <c r="SP59" s="1">
        <v>2.7277485431165534E-2</v>
      </c>
      <c r="TP59" s="1">
        <v>3.5955796651737253E-2</v>
      </c>
      <c r="TW59" s="1">
        <v>2.4240946472990091E-2</v>
      </c>
      <c r="VC59" s="1">
        <v>0.1209087346592994</v>
      </c>
      <c r="YQ59" s="1">
        <v>2.7168045178861192E-2</v>
      </c>
      <c r="AAD59" s="1">
        <v>3.7674239987656059E-2</v>
      </c>
      <c r="ABM59" s="1">
        <v>2.6239445794932533E-2</v>
      </c>
      <c r="ABR59" s="1">
        <v>6.84259791112663E-2</v>
      </c>
      <c r="ACG59" s="1">
        <v>4.1389262235170317E-2</v>
      </c>
      <c r="ADQ59" s="1">
        <v>3.8953881128024788E-2</v>
      </c>
      <c r="AFJ59" s="1">
        <v>2.2404432606942516E-2</v>
      </c>
      <c r="AHR59" s="1">
        <v>3.8608114715670432E-2</v>
      </c>
      <c r="AIM59" s="1">
        <v>1.7550861535878114E-2</v>
      </c>
      <c r="AIR59" s="1">
        <v>8.3280121770489879E-2</v>
      </c>
      <c r="AJB59" s="1">
        <v>3.9800296204091916E-2</v>
      </c>
      <c r="AJG59" s="1">
        <v>4.3540144961272675E-2</v>
      </c>
      <c r="AJK59" s="1">
        <v>1.2088875776419588</v>
      </c>
      <c r="AJV59" s="1">
        <v>8.6262310802098105E-2</v>
      </c>
      <c r="AKV59" s="1">
        <v>2.9732718491054643E-2</v>
      </c>
      <c r="AKY59" s="1">
        <v>3.2236355146677519E-2</v>
      </c>
      <c r="ALA59" s="1">
        <v>2.3912648853551117E-2</v>
      </c>
      <c r="ALH59" s="1">
        <v>2.3371440197810966E-2</v>
      </c>
      <c r="ALK59" s="1">
        <v>1.6662822143976838E-2</v>
      </c>
      <c r="ALN59" s="1">
        <v>6.7837917070554421E-2</v>
      </c>
      <c r="ALZ59" s="1">
        <v>3.7344970594306567E-2</v>
      </c>
      <c r="AMD59" s="1">
        <v>3.2339802793200291E-2</v>
      </c>
      <c r="AMN59" s="1">
        <v>4.6134688752477747E-2</v>
      </c>
      <c r="ANA59" s="1">
        <v>2.8444146285698715E-2</v>
      </c>
      <c r="AND59" s="1">
        <v>3.6200984464352298E-2</v>
      </c>
      <c r="ANL59" s="1">
        <v>6.7076462799236028E-3</v>
      </c>
      <c r="ANO59" s="1">
        <v>4.5503567872539986E-2</v>
      </c>
      <c r="ANU59" s="1">
        <v>2.8858145109056352E-2</v>
      </c>
      <c r="ANZ59" s="1">
        <v>4.0471282951835254E-2</v>
      </c>
      <c r="AOP59" s="1">
        <v>2.9378530038142402E-2</v>
      </c>
      <c r="APD59" s="1">
        <v>2.1506282138876967E-2</v>
      </c>
      <c r="APF59" s="1">
        <v>3.3813359103666847E-2</v>
      </c>
      <c r="APK59" s="1">
        <v>2.4406726474630814E-2</v>
      </c>
      <c r="APW59" s="1">
        <v>9.5289164931911405E-2</v>
      </c>
      <c r="AQM59" s="1">
        <v>0.57562865627620086</v>
      </c>
      <c r="AQZ59" s="1">
        <v>1.4828136138380014E-2</v>
      </c>
      <c r="ARJ59" s="1">
        <v>6.2366459754714637E-2</v>
      </c>
      <c r="ARU59" s="1">
        <v>5.0992956730776355E-2</v>
      </c>
      <c r="ASR59" s="1">
        <v>5.8192875908802955E-2</v>
      </c>
      <c r="ASS59" s="1">
        <v>5.3103996726547191E-2</v>
      </c>
      <c r="ATG59" s="1">
        <v>8.332841338084922</v>
      </c>
      <c r="ATH59"/>
      <c r="ATI59"/>
      <c r="ATJ59"/>
      <c r="ATK59"/>
      <c r="ATL59"/>
      <c r="ATM59"/>
      <c r="ATN59"/>
      <c r="ATO59"/>
      <c r="ATP59"/>
      <c r="ATQ59"/>
      <c r="ATR59"/>
      <c r="ATS59"/>
    </row>
    <row r="60" spans="1:1215" x14ac:dyDescent="0.2">
      <c r="A60" s="1" t="s">
        <v>523</v>
      </c>
      <c r="E60" s="1">
        <v>0.19861742647095462</v>
      </c>
      <c r="JM60" s="1">
        <v>0.36596718206926471</v>
      </c>
      <c r="JQ60" s="1">
        <v>0.20495744456181242</v>
      </c>
      <c r="RY60" s="1">
        <v>1.4619883040935673</v>
      </c>
      <c r="TC60" s="1">
        <v>0.42463056556885032</v>
      </c>
      <c r="UT60" s="1">
        <v>0.20367866273904442</v>
      </c>
      <c r="VC60" s="1">
        <v>1.4930749309304785</v>
      </c>
      <c r="ZH60" s="1">
        <v>0.48916702752145325</v>
      </c>
      <c r="ZR60" s="1">
        <v>0.50195494508742466</v>
      </c>
      <c r="AAY60" s="1">
        <v>0.19620122121381278</v>
      </c>
      <c r="ABQ60" s="1">
        <v>0.43533709758820899</v>
      </c>
      <c r="ALD60" s="1">
        <v>3.3087192239868641</v>
      </c>
      <c r="AQM60" s="1">
        <v>0.14668714268055144</v>
      </c>
      <c r="ATG60" s="1">
        <v>9.43098117451229</v>
      </c>
      <c r="ATH60"/>
      <c r="ATI60"/>
      <c r="ATJ60"/>
      <c r="ATK60"/>
      <c r="ATL60"/>
      <c r="ATM60"/>
      <c r="ATN60"/>
      <c r="ATO60"/>
      <c r="ATP60"/>
      <c r="ATQ60"/>
      <c r="ATR60"/>
      <c r="ATS60"/>
    </row>
    <row r="61" spans="1:1215" x14ac:dyDescent="0.2">
      <c r="A61" s="1" t="s">
        <v>516</v>
      </c>
      <c r="D61" s="1">
        <v>2.6255316979740474E-3</v>
      </c>
      <c r="F61" s="1">
        <v>1.0233791353436208E-2</v>
      </c>
      <c r="S61" s="1">
        <v>9.5413462455020692E-2</v>
      </c>
      <c r="AA61" s="1">
        <v>0.34958967354992981</v>
      </c>
      <c r="AC61" s="1">
        <v>4.9446768991924274E-2</v>
      </c>
      <c r="BV61" s="1">
        <v>8.135521874670848E-2</v>
      </c>
      <c r="BW61" s="1">
        <v>3.981961700267541E-2</v>
      </c>
      <c r="EB61" s="1">
        <v>0.10883188273667842</v>
      </c>
      <c r="EG61" s="1">
        <v>0.76798695609305201</v>
      </c>
      <c r="EI61" s="1">
        <v>8.2169377790429057E-2</v>
      </c>
      <c r="EV61" s="1">
        <v>0.17381742515726373</v>
      </c>
      <c r="FH61" s="1">
        <v>0.38215109022277705</v>
      </c>
      <c r="FM61" s="1">
        <v>1.6519541625125231</v>
      </c>
      <c r="FQ61" s="1">
        <v>0.10081496026748661</v>
      </c>
      <c r="FV61" s="1">
        <v>0.15551045025094953</v>
      </c>
      <c r="GI61" s="1">
        <v>0.11823589901699773</v>
      </c>
      <c r="GJ61" s="1">
        <v>7.4782345218081345E-2</v>
      </c>
      <c r="JM61" s="1">
        <v>0.2361534045457484</v>
      </c>
      <c r="JQ61" s="1">
        <v>0.85845243625599132</v>
      </c>
      <c r="JX61" s="1">
        <v>5.3576731610795375E-2</v>
      </c>
      <c r="JY61" s="1">
        <v>2.5479287074462575E-2</v>
      </c>
      <c r="KA61" s="1">
        <v>0.2827597045462022</v>
      </c>
      <c r="LK61" s="1">
        <v>0.13811796737722726</v>
      </c>
      <c r="MN61" s="1">
        <v>8.1717076850108608E-2</v>
      </c>
      <c r="MW61" s="1">
        <v>0.76626563587498397</v>
      </c>
      <c r="NJ61" s="1">
        <v>0.46588749318526668</v>
      </c>
      <c r="NO61" s="1">
        <v>8.0022086992717109E-2</v>
      </c>
      <c r="NP61" s="1">
        <v>0.10212562229029105</v>
      </c>
      <c r="OF61" s="1">
        <v>6.5537525681885547E-2</v>
      </c>
      <c r="OW61" s="1">
        <v>8.3408553100885963E-2</v>
      </c>
      <c r="RK61" s="1">
        <v>6.7697396058833417E-2</v>
      </c>
      <c r="RY61" s="1">
        <v>2.8735632183908049</v>
      </c>
      <c r="SX61" s="1">
        <v>5.3233482609092525E-2</v>
      </c>
      <c r="TC61" s="1">
        <v>0.18479800973871915</v>
      </c>
      <c r="TP61" s="1">
        <v>0.12770927649455233</v>
      </c>
      <c r="VB61" s="1">
        <v>0.18046885598932619</v>
      </c>
      <c r="YQ61" s="1">
        <v>4.3249287458840734E-2</v>
      </c>
      <c r="ZH61" s="1">
        <v>0.11419130402549314</v>
      </c>
      <c r="ZR61" s="1">
        <v>0.13093628559144108</v>
      </c>
      <c r="ABQ61" s="1">
        <v>7.9784723345893135E-2</v>
      </c>
      <c r="AIU61" s="1">
        <v>3.9329230301771732E-2</v>
      </c>
      <c r="AKN61" s="1">
        <v>0.11250368840420544</v>
      </c>
      <c r="ALD61" s="1">
        <v>1.105235151477497</v>
      </c>
      <c r="ALO61" s="1">
        <v>6.1654469838913928E-2</v>
      </c>
      <c r="AND61" s="1">
        <v>0.13702085455641738</v>
      </c>
      <c r="ANL61" s="1">
        <v>1.3221007643372645E-2</v>
      </c>
      <c r="ANP61" s="1">
        <v>7.7864211997303201E-2</v>
      </c>
      <c r="AOO61" s="1">
        <v>-8.9516719621394476E-3</v>
      </c>
      <c r="APF61" s="1">
        <v>0.10886502342128615</v>
      </c>
      <c r="APX61" s="1">
        <v>9.2629428058674065E-2</v>
      </c>
      <c r="AQH61" s="1">
        <v>5.1290414773596804E-2</v>
      </c>
      <c r="AQM61" s="1">
        <v>1.0118402343333874</v>
      </c>
      <c r="ARM61" s="1">
        <v>0.16273737514412559</v>
      </c>
      <c r="ARU61" s="1">
        <v>7.0951646451446804E-2</v>
      </c>
      <c r="AST61" s="1">
        <v>4.0602847632619392E-2</v>
      </c>
      <c r="ATG61" s="1">
        <v>14.41666789022595</v>
      </c>
      <c r="ATH61"/>
      <c r="ATI61"/>
      <c r="ATJ61"/>
      <c r="ATK61"/>
      <c r="ATL61"/>
      <c r="ATM61"/>
      <c r="ATN61"/>
      <c r="ATO61"/>
      <c r="ATP61"/>
      <c r="ATQ61"/>
      <c r="ATR61"/>
      <c r="ATS61"/>
    </row>
    <row r="62" spans="1:1215" x14ac:dyDescent="0.2">
      <c r="A62" s="1" t="s">
        <v>515</v>
      </c>
      <c r="E62" s="1">
        <v>1.7634653135200896E-2</v>
      </c>
      <c r="J62" s="1">
        <v>5.2045891962467811E-2</v>
      </c>
      <c r="AY62" s="1">
        <v>2.7596151499880661</v>
      </c>
      <c r="BG62" s="1">
        <v>2.2777699755272001</v>
      </c>
      <c r="BP62" s="1">
        <v>0.26566248623511829</v>
      </c>
      <c r="BY62" s="1">
        <v>0.20021936675882393</v>
      </c>
      <c r="CF62" s="1">
        <v>8.8574068043566198E-2</v>
      </c>
      <c r="EA62" s="1">
        <v>0.13188759383397916</v>
      </c>
      <c r="ES62" s="1">
        <v>2.5518445174776039</v>
      </c>
      <c r="EX62" s="1">
        <v>0.51831440205435453</v>
      </c>
      <c r="FF62" s="1">
        <v>0.14932220089677034</v>
      </c>
      <c r="FH62" s="1">
        <v>0.70055412498091363</v>
      </c>
      <c r="FW62" s="1">
        <v>0.17800513819615385</v>
      </c>
      <c r="GJ62" s="1">
        <v>0.15843986290651371</v>
      </c>
      <c r="GT62" s="1">
        <v>0.21444690384360779</v>
      </c>
      <c r="HK62" s="1">
        <v>0.14120512436044666</v>
      </c>
      <c r="IE62" s="1">
        <v>0.49801895860041906</v>
      </c>
      <c r="IO62" s="1">
        <v>0.59309138718018894</v>
      </c>
      <c r="IZ62" s="1">
        <v>0.24834476999866117</v>
      </c>
      <c r="JF62" s="1">
        <v>0.31901323493084549</v>
      </c>
      <c r="JM62" s="1">
        <v>0.23464007522265462</v>
      </c>
      <c r="JQ62" s="1">
        <v>0.84557841295275848</v>
      </c>
      <c r="KG62" s="1">
        <v>0.18072499537295506</v>
      </c>
      <c r="KJ62" s="1">
        <v>0.1423871125592911</v>
      </c>
      <c r="LD62" s="1">
        <v>0.14157361159323448</v>
      </c>
      <c r="LH62" s="1">
        <v>0.10381834816915665</v>
      </c>
      <c r="LU62" s="1">
        <v>0.21880198969928707</v>
      </c>
      <c r="MB62" s="1">
        <v>0.8502863611408954</v>
      </c>
      <c r="MO62" s="1">
        <v>0.16421225742964718</v>
      </c>
      <c r="MW62" s="1">
        <v>0.52239670319176867</v>
      </c>
      <c r="ND62" s="1">
        <v>0.11835057081037992</v>
      </c>
      <c r="NG62" s="1">
        <v>0.17534801736158764</v>
      </c>
      <c r="NJ62" s="1">
        <v>0.38388184339386139</v>
      </c>
      <c r="NK62" s="1">
        <v>0.13975094329562224</v>
      </c>
      <c r="NM62" s="1">
        <v>0.36306343926069151</v>
      </c>
      <c r="NR62" s="1">
        <v>0.24520747940508314</v>
      </c>
      <c r="PG62" s="1">
        <v>6.7464354215603178E-2</v>
      </c>
      <c r="QE62" s="1">
        <v>0.1536024766235958</v>
      </c>
      <c r="QI62" s="1">
        <v>0.71482871432237383</v>
      </c>
      <c r="QP62" s="1">
        <v>0.25265540774771916</v>
      </c>
      <c r="QY62" s="1">
        <v>0.10219211564501419</v>
      </c>
      <c r="RI62" s="1">
        <v>0.24395269337515468</v>
      </c>
      <c r="RO62" s="1">
        <v>0.18154914968014593</v>
      </c>
      <c r="RW62" s="1">
        <v>0.26486088149999487</v>
      </c>
      <c r="RY62" s="1">
        <v>2.109704641350211</v>
      </c>
      <c r="SE62" s="1">
        <v>0.24719545204596172</v>
      </c>
      <c r="SK62" s="1">
        <v>0.11251289498018492</v>
      </c>
      <c r="SW62" s="1">
        <v>5.2632299206679452E-2</v>
      </c>
      <c r="TC62" s="1">
        <v>0.27230360154252087</v>
      </c>
      <c r="TF62" s="1">
        <v>0.10288203785391359</v>
      </c>
      <c r="TI62" s="1">
        <v>0.18214052848355355</v>
      </c>
      <c r="TP62" s="1">
        <v>0.13726297384417643</v>
      </c>
      <c r="TR62" s="1">
        <v>0.26281188888850848</v>
      </c>
      <c r="TX62" s="1">
        <v>0.7364181244275203</v>
      </c>
      <c r="UI62" s="1">
        <v>0.16346847666279132</v>
      </c>
      <c r="UL62" s="1">
        <v>0.17129992528626023</v>
      </c>
      <c r="UN62" s="1">
        <v>0.24628240152552841</v>
      </c>
      <c r="UT62" s="1">
        <v>0.26078367029223382</v>
      </c>
      <c r="VB62" s="1">
        <v>0.14164031334578056</v>
      </c>
      <c r="VX62" s="1">
        <v>0.15769264939640348</v>
      </c>
      <c r="WK62" s="1">
        <v>5.8970031032670178E-2</v>
      </c>
      <c r="XC62" s="1">
        <v>0.28030118310245544</v>
      </c>
      <c r="XN62" s="1">
        <v>0.31926980289649526</v>
      </c>
      <c r="YA62" s="1">
        <v>0.15785943337038294</v>
      </c>
      <c r="YD62" s="1">
        <v>0.10010376485655963</v>
      </c>
      <c r="YP62" s="1">
        <v>0.21045107232506668</v>
      </c>
      <c r="YR62" s="1">
        <v>5.5308655240515821E-2</v>
      </c>
      <c r="ZC62" s="1">
        <v>6.0962028269088371E-2</v>
      </c>
      <c r="AAQ62" s="1">
        <v>0.15092055717827821</v>
      </c>
      <c r="ABY62" s="1">
        <v>9.0050976236143665E-2</v>
      </c>
      <c r="ACF62" s="1">
        <v>0.42280731715630743</v>
      </c>
      <c r="ACM62" s="1">
        <v>0.13159800051081325</v>
      </c>
      <c r="AFI62" s="1">
        <v>0.12441297295327895</v>
      </c>
      <c r="AHT62" s="1">
        <v>0.10319660734351643</v>
      </c>
      <c r="ALD62" s="1">
        <v>0.13524872296183338</v>
      </c>
      <c r="ALO62" s="1">
        <v>9.5525313948432347E-2</v>
      </c>
      <c r="AND62" s="1">
        <v>0.15920216864989745</v>
      </c>
      <c r="ANG62" s="1">
        <v>0.19675200014576991</v>
      </c>
      <c r="ANP62" s="1">
        <v>8.8955457656172146E-2</v>
      </c>
      <c r="AOJ62" s="1">
        <v>2.6248530479751536E-2</v>
      </c>
      <c r="APC62" s="1">
        <v>0.13352808999819579</v>
      </c>
      <c r="APF62" s="1">
        <v>8.3530066127872449E-2</v>
      </c>
      <c r="APJ62" s="1">
        <v>3.7836820668983306E-2</v>
      </c>
      <c r="APP62" s="1">
        <v>5.2993625026815927E-2</v>
      </c>
      <c r="APW62" s="1">
        <v>0.17632723696751029</v>
      </c>
      <c r="AQG62" s="1">
        <v>7.7538390333059107E-2</v>
      </c>
      <c r="AQN62" s="1">
        <v>0.43302688975070297</v>
      </c>
      <c r="ASJ62" s="1">
        <v>0.21803571854559223</v>
      </c>
      <c r="ATG62" s="1">
        <v>28.413131077743767</v>
      </c>
      <c r="ATH62"/>
      <c r="ATI62"/>
      <c r="ATJ62"/>
      <c r="ATK62"/>
      <c r="ATL62"/>
      <c r="ATM62"/>
      <c r="ATN62"/>
      <c r="ATO62"/>
      <c r="ATP62"/>
      <c r="ATQ62"/>
      <c r="ATR62"/>
      <c r="ATS62"/>
    </row>
    <row r="63" spans="1:1215" x14ac:dyDescent="0.2">
      <c r="A63" s="1" t="s">
        <v>660</v>
      </c>
      <c r="ATH63"/>
      <c r="ATI63"/>
      <c r="ATJ63"/>
      <c r="ATK63"/>
      <c r="ATL63"/>
      <c r="ATM63"/>
      <c r="ATN63"/>
      <c r="ATO63"/>
      <c r="ATP63"/>
      <c r="ATQ63"/>
      <c r="ATR63"/>
      <c r="ATS63"/>
    </row>
    <row r="64" spans="1:1215" x14ac:dyDescent="0.2">
      <c r="A64" s="1" t="s">
        <v>447</v>
      </c>
      <c r="B64" s="1">
        <v>0.48966280404219908</v>
      </c>
      <c r="C64" s="1">
        <v>0.79170053053814515</v>
      </c>
      <c r="D64" s="1">
        <v>1.9720196026846768</v>
      </c>
      <c r="E64" s="1">
        <v>1.9127605217183417</v>
      </c>
      <c r="F64" s="1">
        <v>1.9142347336380461</v>
      </c>
      <c r="G64" s="1">
        <v>0.10297729222386218</v>
      </c>
      <c r="H64" s="1">
        <v>0.11362922682442125</v>
      </c>
      <c r="I64" s="1">
        <v>0.29698139616025498</v>
      </c>
      <c r="J64" s="1">
        <v>0.31235993340665846</v>
      </c>
      <c r="K64" s="1">
        <v>4.4110169981044708E-2</v>
      </c>
      <c r="L64" s="1">
        <v>0.14462296593332136</v>
      </c>
      <c r="M64" s="1">
        <v>4.4010734498445066E-2</v>
      </c>
      <c r="N64" s="1">
        <v>7.5418181305448251E-2</v>
      </c>
      <c r="O64" s="1">
        <v>0.5734141697073043</v>
      </c>
      <c r="P64" s="1">
        <v>3.4099914403449185</v>
      </c>
      <c r="Q64" s="1">
        <v>1.271637011028198</v>
      </c>
      <c r="R64" s="1">
        <v>0.30903406599125738</v>
      </c>
      <c r="S64" s="1">
        <v>0.58137138492164819</v>
      </c>
      <c r="T64" s="1">
        <v>1.2415263846100979E-2</v>
      </c>
      <c r="U64" s="1">
        <v>0.10763690318983876</v>
      </c>
      <c r="V64" s="1">
        <v>6.2167889438638102E-2</v>
      </c>
      <c r="W64" s="1">
        <v>3.8385737013806214</v>
      </c>
      <c r="X64" s="1">
        <v>6.4422811066835433</v>
      </c>
      <c r="Y64" s="1">
        <v>5.3971116991905728</v>
      </c>
      <c r="Z64" s="1">
        <v>1.2171500439686327</v>
      </c>
      <c r="AA64" s="1">
        <v>1.5907940848065396</v>
      </c>
      <c r="AB64" s="1">
        <v>2.3621560353516875</v>
      </c>
      <c r="AC64" s="1">
        <v>0.1325627523631614</v>
      </c>
      <c r="AD64" s="1">
        <v>0.33807512698342629</v>
      </c>
      <c r="AE64" s="1">
        <v>0.10830547631249687</v>
      </c>
      <c r="AF64" s="1">
        <v>0.12482779773196871</v>
      </c>
      <c r="AG64" s="1">
        <v>0.68780970802568286</v>
      </c>
      <c r="AH64" s="1">
        <v>0.19824532216272803</v>
      </c>
      <c r="AI64" s="1">
        <v>0.12051484084394502</v>
      </c>
      <c r="AJ64" s="1">
        <v>0.30625011581701311</v>
      </c>
      <c r="AK64" s="1">
        <v>0.12005656462641934</v>
      </c>
      <c r="AL64" s="1">
        <v>1.1963910877845256</v>
      </c>
      <c r="AM64" s="1">
        <v>0.57411177026313009</v>
      </c>
      <c r="AN64" s="1">
        <v>0.25937442670971389</v>
      </c>
      <c r="AO64" s="1">
        <v>0.18494965585513035</v>
      </c>
      <c r="AP64" s="1">
        <v>0.13615215669099973</v>
      </c>
      <c r="AQ64" s="1">
        <v>6.3921336809593707E-2</v>
      </c>
      <c r="AR64" s="1">
        <v>0.11667867464108601</v>
      </c>
      <c r="AS64" s="1">
        <v>2.032974924060001E-2</v>
      </c>
      <c r="AT64" s="1">
        <v>2.3974237054570195E-2</v>
      </c>
      <c r="AU64" s="1">
        <v>2.6537572188509218E-2</v>
      </c>
      <c r="AV64" s="1">
        <v>0.65441542668376418</v>
      </c>
      <c r="AW64" s="1">
        <v>1.7935421722052229</v>
      </c>
      <c r="AX64" s="1">
        <v>1.6978654106177011</v>
      </c>
      <c r="AY64" s="1">
        <v>7.8467651782752057</v>
      </c>
      <c r="AZ64" s="1">
        <v>0.10594467488733034</v>
      </c>
      <c r="BA64" s="1">
        <v>0.5597022772821606</v>
      </c>
      <c r="BB64" s="1">
        <v>8.4558066690233191E-2</v>
      </c>
      <c r="BC64" s="1">
        <v>0.17434729006385807</v>
      </c>
      <c r="BD64" s="1">
        <v>3.3938393497371835E-2</v>
      </c>
      <c r="BE64" s="1">
        <v>9.3623083939129395E-2</v>
      </c>
      <c r="BF64" s="1">
        <v>0.65124072568520042</v>
      </c>
      <c r="BG64" s="1">
        <v>2.9162740252761186</v>
      </c>
      <c r="BH64" s="1">
        <v>0.15671094059696658</v>
      </c>
      <c r="BI64" s="1">
        <v>0.64149644030088526</v>
      </c>
      <c r="BJ64" s="1">
        <v>0.13181236503854191</v>
      </c>
      <c r="BK64" s="1">
        <v>0.11074743851582995</v>
      </c>
      <c r="BL64" s="1">
        <v>0.20488773359675697</v>
      </c>
      <c r="BM64" s="1">
        <v>0.65716992371536109</v>
      </c>
      <c r="BN64" s="1">
        <v>2.2511943142319274E-2</v>
      </c>
      <c r="BO64" s="1">
        <v>0.25412603613435991</v>
      </c>
      <c r="BP64" s="1">
        <v>0.81669521383897092</v>
      </c>
      <c r="BQ64" s="1">
        <v>0.83801485808360854</v>
      </c>
      <c r="BR64" s="1">
        <v>0.44814999230523034</v>
      </c>
      <c r="BS64" s="1">
        <v>6.8539796290077892E-2</v>
      </c>
      <c r="BT64" s="1">
        <v>5.9891260809223967E-2</v>
      </c>
      <c r="BU64" s="1">
        <v>1.4426193628008401</v>
      </c>
      <c r="BV64" s="1">
        <v>1.0490044271087868</v>
      </c>
      <c r="BW64" s="1">
        <v>0.33305605325057369</v>
      </c>
      <c r="BX64" s="1">
        <v>0.11413246482213271</v>
      </c>
      <c r="BY64" s="1">
        <v>0.32832084463727951</v>
      </c>
      <c r="BZ64" s="1">
        <v>8.226150241403983E-2</v>
      </c>
      <c r="CA64" s="1">
        <v>0.15019986799726032</v>
      </c>
      <c r="CB64" s="1">
        <v>9.1791741686673367E-2</v>
      </c>
      <c r="CC64" s="1">
        <v>2.695942597083531E-2</v>
      </c>
      <c r="CD64" s="1">
        <v>5.6794801447045795E-2</v>
      </c>
      <c r="CE64" s="1">
        <v>2.2255204600493888E-2</v>
      </c>
      <c r="CF64" s="1">
        <v>0.396889069634901</v>
      </c>
      <c r="CG64" s="1">
        <v>3.8032840190208257E-2</v>
      </c>
      <c r="CH64" s="1">
        <v>2.9385534472025101E-2</v>
      </c>
      <c r="CI64" s="1">
        <v>0.25548012395215869</v>
      </c>
      <c r="CJ64" s="1">
        <v>0.61330123676698634</v>
      </c>
      <c r="CK64" s="1">
        <v>2.0872882618941495</v>
      </c>
      <c r="CL64" s="1">
        <v>6.5479679315974468E-2</v>
      </c>
      <c r="CM64" s="1">
        <v>8.5049309682658059E-2</v>
      </c>
      <c r="CN64" s="1">
        <v>8.2334085735712381E-2</v>
      </c>
      <c r="CO64" s="1">
        <v>0.12387667630350258</v>
      </c>
      <c r="CP64" s="1">
        <v>1.1519044234892839E-2</v>
      </c>
      <c r="CQ64" s="1">
        <v>0.18982958442689837</v>
      </c>
      <c r="CR64" s="1">
        <v>3.824520551064646E-2</v>
      </c>
      <c r="CS64" s="1">
        <v>3.6502691912465933E-2</v>
      </c>
      <c r="CT64" s="1">
        <v>1.7414361761282467E-2</v>
      </c>
      <c r="CU64" s="1">
        <v>9.8312114785851112E-2</v>
      </c>
      <c r="CV64" s="1">
        <v>9.2450784163134542E-2</v>
      </c>
      <c r="CW64" s="1">
        <v>2.3938098539235533E-2</v>
      </c>
      <c r="CX64" s="1">
        <v>4.4094227697831841E-2</v>
      </c>
      <c r="CY64" s="1">
        <v>3.9943126213812803E-2</v>
      </c>
      <c r="CZ64" s="1">
        <v>5.7678788443098983E-2</v>
      </c>
      <c r="DA64" s="1">
        <v>0.27248681904595234</v>
      </c>
      <c r="DB64" s="1">
        <v>-2.7668828682872889E-3</v>
      </c>
      <c r="DC64" s="1">
        <v>0.3165271962360019</v>
      </c>
      <c r="DD64" s="1">
        <v>0.30708553267515332</v>
      </c>
      <c r="DE64" s="1">
        <v>0.53075492293429472</v>
      </c>
      <c r="DF64" s="1">
        <v>0.49825701233049591</v>
      </c>
      <c r="DG64" s="1">
        <v>0.63943667239246915</v>
      </c>
      <c r="DH64" s="1">
        <v>0.17296419549596381</v>
      </c>
      <c r="DI64" s="1">
        <v>0.29993321117042449</v>
      </c>
      <c r="DJ64" s="1">
        <v>4.0230375343244966E-2</v>
      </c>
      <c r="DK64" s="1">
        <v>4.0631036186136296E-2</v>
      </c>
      <c r="DL64" s="1">
        <v>4.9840599269447727E-2</v>
      </c>
      <c r="DM64" s="1">
        <v>0.16018553612558645</v>
      </c>
      <c r="DN64" s="1">
        <v>0.13231194081560832</v>
      </c>
      <c r="DO64" s="1">
        <v>6.3234921973293501E-2</v>
      </c>
      <c r="DP64" s="1">
        <v>0.19681670498522477</v>
      </c>
      <c r="DQ64" s="1">
        <v>0.2678642602339818</v>
      </c>
      <c r="DR64" s="1">
        <v>5.9246977729401074E-2</v>
      </c>
      <c r="DS64" s="1">
        <v>0.59229996959886777</v>
      </c>
      <c r="DT64" s="1">
        <v>0.22445784859561269</v>
      </c>
      <c r="DU64" s="1">
        <v>2.2927845990736741E-2</v>
      </c>
      <c r="DV64" s="1">
        <v>0.23920527394929267</v>
      </c>
      <c r="DW64" s="1">
        <v>0.506498083446696</v>
      </c>
      <c r="DX64" s="1">
        <v>0.11420560650437415</v>
      </c>
      <c r="DY64" s="1">
        <v>0.51499733542797554</v>
      </c>
      <c r="DZ64" s="1">
        <v>0.56661292305301236</v>
      </c>
      <c r="EA64" s="1">
        <v>0.27833535450994284</v>
      </c>
      <c r="EB64" s="1">
        <v>0.10883188273667842</v>
      </c>
      <c r="EC64" s="1">
        <v>0.24780196559633677</v>
      </c>
      <c r="ED64" s="1">
        <v>3.9491532822597313E-2</v>
      </c>
      <c r="EE64" s="1">
        <v>7.3124215145377286E-2</v>
      </c>
      <c r="EF64" s="1">
        <v>1.9025687756336205</v>
      </c>
      <c r="EG64" s="1">
        <v>2.4455399847428034</v>
      </c>
      <c r="EH64" s="1">
        <v>1.1581114865692141</v>
      </c>
      <c r="EI64" s="1">
        <v>1.0081120131967647</v>
      </c>
      <c r="EJ64" s="1">
        <v>3.0186412690983683E-2</v>
      </c>
      <c r="EK64" s="1">
        <v>0.24094121877306207</v>
      </c>
      <c r="EL64" s="1">
        <v>1.7351229224427023</v>
      </c>
      <c r="EM64" s="1">
        <v>0.17210712601226194</v>
      </c>
      <c r="EN64" s="1">
        <v>2.2673233506270343</v>
      </c>
      <c r="EO64" s="1">
        <v>1.0109148235591952</v>
      </c>
      <c r="EP64" s="1">
        <v>0.53415843590162615</v>
      </c>
      <c r="EQ64" s="1">
        <v>7.0147938418488168E-2</v>
      </c>
      <c r="ER64" s="1">
        <v>0.24150155047793195</v>
      </c>
      <c r="ES64" s="1">
        <v>8.5238014289037132</v>
      </c>
      <c r="ET64" s="1">
        <v>2.6420270765687244</v>
      </c>
      <c r="EU64" s="1">
        <v>0.48112226110203127</v>
      </c>
      <c r="EV64" s="1">
        <v>12.538129472090128</v>
      </c>
      <c r="EW64" s="1">
        <v>0.45399003982892544</v>
      </c>
      <c r="EX64" s="1">
        <v>0.51831440205435453</v>
      </c>
      <c r="EY64" s="1">
        <v>0.14930320351054832</v>
      </c>
      <c r="EZ64" s="1">
        <v>6.8927577167685425E-2</v>
      </c>
      <c r="FA64" s="1">
        <v>0.1672955164848311</v>
      </c>
      <c r="FB64" s="1">
        <v>0.17174421766475445</v>
      </c>
      <c r="FC64" s="1">
        <v>0.33773380938870351</v>
      </c>
      <c r="FD64" s="1">
        <v>0.65054032923184413</v>
      </c>
      <c r="FE64" s="1">
        <v>0.38199146117545602</v>
      </c>
      <c r="FF64" s="1">
        <v>1.9297358991348745</v>
      </c>
      <c r="FG64" s="1">
        <v>2.2871652341151854</v>
      </c>
      <c r="FH64" s="1">
        <v>26.235160012978895</v>
      </c>
      <c r="FI64" s="1">
        <v>0.41680889060254872</v>
      </c>
      <c r="FJ64" s="1">
        <v>1.0289932714260668</v>
      </c>
      <c r="FK64" s="1">
        <v>0.2487330861624252</v>
      </c>
      <c r="FL64" s="1">
        <v>1.0683741056626905</v>
      </c>
      <c r="FM64" s="1">
        <v>27.767874055574666</v>
      </c>
      <c r="FN64" s="1">
        <v>0.19529982209152055</v>
      </c>
      <c r="FO64" s="1">
        <v>2.200940657924936</v>
      </c>
      <c r="FP64" s="1">
        <v>0.59160614874308515</v>
      </c>
      <c r="FQ64" s="1">
        <v>0.31654813060498865</v>
      </c>
      <c r="FR64" s="1">
        <v>0.10182295341680742</v>
      </c>
      <c r="FS64" s="1">
        <v>0.75460396921819051</v>
      </c>
      <c r="FT64" s="1">
        <v>6.0116807360935831E-2</v>
      </c>
      <c r="FU64" s="1">
        <v>0.86907994478264605</v>
      </c>
      <c r="FV64" s="1">
        <v>10.386573869540644</v>
      </c>
      <c r="FW64" s="1">
        <v>0.17800513819615385</v>
      </c>
      <c r="FX64" s="1">
        <v>6.9385195896345744E-2</v>
      </c>
      <c r="FY64" s="1">
        <v>0.12999427409875153</v>
      </c>
      <c r="FZ64" s="1">
        <v>0.55185911729221682</v>
      </c>
      <c r="GA64" s="1">
        <v>1.7972395254856366</v>
      </c>
      <c r="GB64" s="1">
        <v>5.1029837896514918</v>
      </c>
      <c r="GC64" s="1">
        <v>18.775500245232607</v>
      </c>
      <c r="GD64" s="1">
        <v>15.228764238489497</v>
      </c>
      <c r="GE64" s="1">
        <v>0.39887165468735269</v>
      </c>
      <c r="GF64" s="1">
        <v>0.6035507055794358</v>
      </c>
      <c r="GG64" s="1">
        <v>0.70449674338789903</v>
      </c>
      <c r="GH64" s="1">
        <v>2.1884523333874819</v>
      </c>
      <c r="GI64" s="1">
        <v>2.6615487980317476</v>
      </c>
      <c r="GJ64" s="1">
        <v>0.37820059989070998</v>
      </c>
      <c r="GK64" s="1">
        <v>0.11327798827067648</v>
      </c>
      <c r="GL64" s="1">
        <v>1.0257821888475258</v>
      </c>
      <c r="GM64" s="1">
        <v>1.0464270755584908</v>
      </c>
      <c r="GN64" s="1">
        <v>0.92009301513827235</v>
      </c>
      <c r="GO64" s="1">
        <v>0.33278091747656796</v>
      </c>
      <c r="GP64" s="1">
        <v>9.2197583281892884E-2</v>
      </c>
      <c r="GQ64" s="1">
        <v>4.771268801479734E-2</v>
      </c>
      <c r="GR64" s="1">
        <v>0.17215030720268509</v>
      </c>
      <c r="GS64" s="1">
        <v>0.32169666297712141</v>
      </c>
      <c r="GT64" s="1">
        <v>1.9775941471803751</v>
      </c>
      <c r="GU64" s="1">
        <v>1.2002252445199293</v>
      </c>
      <c r="GV64" s="1">
        <v>1.3340520402488445</v>
      </c>
      <c r="GW64" s="1">
        <v>1.7892692058354751</v>
      </c>
      <c r="GX64" s="1">
        <v>0.41529079062975788</v>
      </c>
      <c r="GY64" s="1">
        <v>0.1822807462985826</v>
      </c>
      <c r="GZ64" s="1">
        <v>9.6808409000778417E-2</v>
      </c>
      <c r="HA64" s="1">
        <v>0.50077077639222145</v>
      </c>
      <c r="HB64" s="1">
        <v>2.8544847467218126</v>
      </c>
      <c r="HC64" s="1">
        <v>3.0438943977794262E-2</v>
      </c>
      <c r="HD64" s="1">
        <v>2.6857717929740552</v>
      </c>
      <c r="HE64" s="1">
        <v>2.8690542697093773</v>
      </c>
      <c r="HF64" s="1">
        <v>7.6414284134271453</v>
      </c>
      <c r="HG64" s="1">
        <v>0.14524800848613492</v>
      </c>
      <c r="HH64" s="1">
        <v>1.5530737193149164</v>
      </c>
      <c r="HI64" s="1">
        <v>0.2196788523088116</v>
      </c>
      <c r="HJ64" s="1">
        <v>0.22158809224388742</v>
      </c>
      <c r="HK64" s="1">
        <v>0.14120512436044666</v>
      </c>
      <c r="HL64" s="1">
        <v>0.37397269587069681</v>
      </c>
      <c r="HM64" s="1">
        <v>6.842277197168363E-2</v>
      </c>
      <c r="HN64" s="1">
        <v>1.1260483231544138</v>
      </c>
      <c r="HO64" s="1">
        <v>0.55378567860549521</v>
      </c>
      <c r="HP64" s="1">
        <v>2.4262884231442552</v>
      </c>
      <c r="HQ64" s="1">
        <v>4.1979404179890354</v>
      </c>
      <c r="HR64" s="1">
        <v>0.54578455618570509</v>
      </c>
      <c r="HS64" s="1">
        <v>1.3852071478210601</v>
      </c>
      <c r="HT64" s="1">
        <v>2.1582692334175415</v>
      </c>
      <c r="HU64" s="1">
        <v>1.5873578099309822</v>
      </c>
      <c r="HV64" s="1">
        <v>0.3943295190326071</v>
      </c>
      <c r="HW64" s="1">
        <v>7.2958341704935892</v>
      </c>
      <c r="HX64" s="1">
        <v>1.6632755128349757</v>
      </c>
      <c r="HY64" s="1">
        <v>0.17080498561386384</v>
      </c>
      <c r="HZ64" s="1">
        <v>9.8252834827183999E-2</v>
      </c>
      <c r="IA64" s="1">
        <v>0.27803662709970922</v>
      </c>
      <c r="IB64" s="1">
        <v>0.3061086441063311</v>
      </c>
      <c r="IC64" s="1">
        <v>4.7617499896631048E-2</v>
      </c>
      <c r="ID64" s="1">
        <v>0.91531596527775161</v>
      </c>
      <c r="IE64" s="1">
        <v>4.3484538500850034</v>
      </c>
      <c r="IF64" s="1">
        <v>0.85888593600632879</v>
      </c>
      <c r="IG64" s="1">
        <v>1.5680179861766754</v>
      </c>
      <c r="IH64" s="1">
        <v>6.5468773377201046</v>
      </c>
      <c r="II64" s="1">
        <v>0.64205248218262334</v>
      </c>
      <c r="IJ64" s="1">
        <v>1.957408411428607</v>
      </c>
      <c r="IK64" s="1">
        <v>1.2347848793257539</v>
      </c>
      <c r="IL64" s="1">
        <v>3.8320324786208566</v>
      </c>
      <c r="IM64" s="1">
        <v>2.3119156760512629</v>
      </c>
      <c r="IN64" s="1">
        <v>2.5011519881188011</v>
      </c>
      <c r="IO64" s="1">
        <v>0.59309138718018894</v>
      </c>
      <c r="IP64" s="1">
        <v>0.74053111491051693</v>
      </c>
      <c r="IQ64" s="1">
        <v>2.5766033587055079</v>
      </c>
      <c r="IR64" s="1">
        <v>6.3946280930090404</v>
      </c>
      <c r="IS64" s="1">
        <v>4.8913277496444056</v>
      </c>
      <c r="IT64" s="1">
        <v>6.4384605138761E-2</v>
      </c>
      <c r="IU64" s="1">
        <v>0.15793394205039249</v>
      </c>
      <c r="IV64" s="1">
        <v>8.1567157206301116E-2</v>
      </c>
      <c r="IW64" s="1">
        <v>5.2959576396284618</v>
      </c>
      <c r="IX64" s="1">
        <v>9.1775747106770567</v>
      </c>
      <c r="IY64" s="1">
        <v>7.2481987106989471E-2</v>
      </c>
      <c r="IZ64" s="1">
        <v>0.29260524932620346</v>
      </c>
      <c r="JA64" s="1">
        <v>0.14358938665134807</v>
      </c>
      <c r="JB64" s="1">
        <v>0.61501177064223722</v>
      </c>
      <c r="JC64" s="1">
        <v>3.0926275352716575</v>
      </c>
      <c r="JD64" s="1">
        <v>2.7475094622966281</v>
      </c>
      <c r="JE64" s="1">
        <v>0.59899650729107767</v>
      </c>
      <c r="JF64" s="1">
        <v>0.43075849068462896</v>
      </c>
      <c r="JG64" s="1">
        <v>4.2733293751912697E-2</v>
      </c>
      <c r="JH64" s="1">
        <v>0.44071772909742574</v>
      </c>
      <c r="JI64" s="1">
        <v>9.5693589149342492E-2</v>
      </c>
      <c r="JJ64" s="1">
        <v>7.4173023126256885E-2</v>
      </c>
      <c r="JK64" s="1">
        <v>0.28873291235378562</v>
      </c>
      <c r="JL64" s="1">
        <v>10.839638587695232</v>
      </c>
      <c r="JM64" s="1">
        <v>29.638726796215096</v>
      </c>
      <c r="JN64" s="1">
        <v>0.43077298236395228</v>
      </c>
      <c r="JO64" s="1">
        <v>1.3142179744807252</v>
      </c>
      <c r="JP64" s="1">
        <v>2.2245395288489851</v>
      </c>
      <c r="JQ64" s="1">
        <v>49.817601194869468</v>
      </c>
      <c r="JR64" s="1">
        <v>3.0026896532370344</v>
      </c>
      <c r="JS64" s="1">
        <v>0.17728023874603688</v>
      </c>
      <c r="JT64" s="1">
        <v>4.1738338177125769</v>
      </c>
      <c r="JU64" s="1">
        <v>0.22085458795717217</v>
      </c>
      <c r="JV64" s="1">
        <v>0.66216777264363691</v>
      </c>
      <c r="JW64" s="1">
        <v>4.4079268085839942</v>
      </c>
      <c r="JX64" s="1">
        <v>3.9501330296405888</v>
      </c>
      <c r="JY64" s="1">
        <v>0.46038657625830443</v>
      </c>
      <c r="JZ64" s="1">
        <v>75.263231567428718</v>
      </c>
      <c r="KA64" s="1">
        <v>8.5521899176133473</v>
      </c>
      <c r="KB64" s="1">
        <v>0.3719473574132327</v>
      </c>
      <c r="KC64" s="1">
        <v>1.7429008693882402</v>
      </c>
      <c r="KD64" s="1">
        <v>2.6025668725396804</v>
      </c>
      <c r="KE64" s="1">
        <v>0.24735392194435751</v>
      </c>
      <c r="KF64" s="1">
        <v>7.3554648655203378E-2</v>
      </c>
      <c r="KG64" s="1">
        <v>0.18072499537295506</v>
      </c>
      <c r="KH64" s="1">
        <v>8.1928138279940796</v>
      </c>
      <c r="KI64" s="1">
        <v>0.50902097316272199</v>
      </c>
      <c r="KJ64" s="1">
        <v>0.1854780255934724</v>
      </c>
      <c r="KK64" s="1">
        <v>3.4314716353257704</v>
      </c>
      <c r="KL64" s="1">
        <v>0.8765410888023224</v>
      </c>
      <c r="KM64" s="1">
        <v>2.4376706661250136</v>
      </c>
      <c r="KN64" s="1">
        <v>8.0874503878719459E-2</v>
      </c>
      <c r="KO64" s="1">
        <v>2.4058226969477282E-2</v>
      </c>
      <c r="KP64" s="1">
        <v>0.11531556258543883</v>
      </c>
      <c r="KQ64" s="1">
        <v>2.7012538896459777</v>
      </c>
      <c r="KR64" s="1">
        <v>3.0309025908103471</v>
      </c>
      <c r="KS64" s="1">
        <v>1.4187839407529654</v>
      </c>
      <c r="KT64" s="1">
        <v>0.11165683996301884</v>
      </c>
      <c r="KU64" s="1">
        <v>0.38150051958339454</v>
      </c>
      <c r="KV64" s="1">
        <v>0.489668768373205</v>
      </c>
      <c r="KW64" s="1">
        <v>0.53492212564055319</v>
      </c>
      <c r="KX64" s="1">
        <v>4.7171104444511093E-2</v>
      </c>
      <c r="KY64" s="1">
        <v>3.1208961913653757E-2</v>
      </c>
      <c r="KZ64" s="1">
        <v>0.1616644009430997</v>
      </c>
      <c r="LA64" s="1">
        <v>6.1173139835183819E-2</v>
      </c>
      <c r="LB64" s="1">
        <v>5.3832050888823334E-2</v>
      </c>
      <c r="LC64" s="1">
        <v>1.5808242164709672</v>
      </c>
      <c r="LD64" s="1">
        <v>0.21084028451991824</v>
      </c>
      <c r="LE64" s="1">
        <v>2.3023393701513317</v>
      </c>
      <c r="LF64" s="1">
        <v>0.45087575500073723</v>
      </c>
      <c r="LG64" s="1">
        <v>0.20666177439843891</v>
      </c>
      <c r="LH64" s="1">
        <v>0.24170889299673032</v>
      </c>
      <c r="LI64" s="1">
        <v>0.49898232065958992</v>
      </c>
      <c r="LJ64" s="1">
        <v>0.37841649353329876</v>
      </c>
      <c r="LK64" s="1">
        <v>9.4391914174123794</v>
      </c>
      <c r="LL64" s="1">
        <v>5.5892153077952728E-2</v>
      </c>
      <c r="LM64" s="1">
        <v>0.24982322566451984</v>
      </c>
      <c r="LN64" s="1">
        <v>0.100404498896232</v>
      </c>
      <c r="LO64" s="1">
        <v>0.15330340268736367</v>
      </c>
      <c r="LP64" s="1">
        <v>0.21016650578858054</v>
      </c>
      <c r="LQ64" s="1">
        <v>0.34960346420668958</v>
      </c>
      <c r="LR64" s="1">
        <v>7.5396083101536684E-2</v>
      </c>
      <c r="LS64" s="1">
        <v>0.53578485174598844</v>
      </c>
      <c r="LT64" s="1">
        <v>1.5599995926502654</v>
      </c>
      <c r="LU64" s="1">
        <v>0.30671284612091732</v>
      </c>
      <c r="LV64" s="1">
        <v>5.8106793840459914E-2</v>
      </c>
      <c r="LW64" s="1">
        <v>0.11433372054308016</v>
      </c>
      <c r="LX64" s="1">
        <v>0.56719755113850523</v>
      </c>
      <c r="LY64" s="1">
        <v>0.17643043178234383</v>
      </c>
      <c r="LZ64" s="1">
        <v>0.19954395153089657</v>
      </c>
      <c r="MA64" s="1">
        <v>3.3510835466852545E-2</v>
      </c>
      <c r="MB64" s="1">
        <v>1.8759461998889275</v>
      </c>
      <c r="MC64" s="1">
        <v>0.67152925108559414</v>
      </c>
      <c r="MD64" s="1">
        <v>0.41193891075651357</v>
      </c>
      <c r="ME64" s="1">
        <v>0.43962854495713238</v>
      </c>
      <c r="MF64" s="1">
        <v>0.73273171786464042</v>
      </c>
      <c r="MG64" s="1">
        <v>0.36954475454671948</v>
      </c>
      <c r="MH64" s="1">
        <v>1.1940622665347114</v>
      </c>
      <c r="MI64" s="1">
        <v>5.6535589335647847E-2</v>
      </c>
      <c r="MJ64" s="1">
        <v>0.85645662947295254</v>
      </c>
      <c r="MK64" s="1">
        <v>0.1423632250387161</v>
      </c>
      <c r="ML64" s="1">
        <v>2.1651354814367165</v>
      </c>
      <c r="MM64" s="1">
        <v>0.7367960836282561</v>
      </c>
      <c r="MN64" s="1">
        <v>8.1717076850108608E-2</v>
      </c>
      <c r="MO64" s="1">
        <v>3.3960850087234391</v>
      </c>
      <c r="MP64" s="1">
        <v>0</v>
      </c>
      <c r="MQ64" s="1">
        <v>0.40072293350403115</v>
      </c>
      <c r="MR64" s="1">
        <v>3.1352499098656866E-2</v>
      </c>
      <c r="MS64" s="1">
        <v>5.9628199356403835</v>
      </c>
      <c r="MT64" s="1">
        <v>6.2995096800343546</v>
      </c>
      <c r="MU64" s="1">
        <v>6.0023875327796983</v>
      </c>
      <c r="MV64" s="1">
        <v>2.6867194237024115</v>
      </c>
      <c r="MW64" s="1">
        <v>2.5131724775498534</v>
      </c>
      <c r="MX64" s="1">
        <v>1.0928673410713672</v>
      </c>
      <c r="MY64" s="1">
        <v>0.23346259380926271</v>
      </c>
      <c r="MZ64" s="1">
        <v>0.60988934393079908</v>
      </c>
      <c r="NA64" s="1">
        <v>0.43387066426659204</v>
      </c>
      <c r="NB64" s="1">
        <v>0.10011486187948744</v>
      </c>
      <c r="NC64" s="1">
        <v>5.5837358812629474E-2</v>
      </c>
      <c r="ND64" s="1">
        <v>0.4703721772391955</v>
      </c>
      <c r="NE64" s="1">
        <v>2.0171644692497699</v>
      </c>
      <c r="NF64" s="1">
        <v>8.9808573541249104E-2</v>
      </c>
      <c r="NG64" s="1">
        <v>3.6414133735316017</v>
      </c>
      <c r="NH64" s="1">
        <v>0.19007718285471173</v>
      </c>
      <c r="NI64" s="1">
        <v>5.3992330562302716E-2</v>
      </c>
      <c r="NJ64" s="1">
        <v>22.620008879103999</v>
      </c>
      <c r="NK64" s="1">
        <v>0.19434719280513335</v>
      </c>
      <c r="NL64" s="1">
        <v>0.31892109231631749</v>
      </c>
      <c r="NM64" s="1">
        <v>3.4795822592442978</v>
      </c>
      <c r="NN64" s="1">
        <v>1.5326890980854286</v>
      </c>
      <c r="NO64" s="1">
        <v>0.57259090857458628</v>
      </c>
      <c r="NP64" s="1">
        <v>0.27663114535877292</v>
      </c>
      <c r="NQ64" s="1">
        <v>0.18636532212775894</v>
      </c>
      <c r="NR64" s="1">
        <v>0.24520747940508314</v>
      </c>
      <c r="NS64" s="1">
        <v>0.17104780173202874</v>
      </c>
      <c r="NT64" s="1">
        <v>0.53632147627152249</v>
      </c>
      <c r="NU64" s="1">
        <v>3.1645810787228897E-2</v>
      </c>
      <c r="NV64" s="1">
        <v>0.33780423408663912</v>
      </c>
      <c r="NW64" s="1">
        <v>0.13945268074154263</v>
      </c>
      <c r="NX64" s="1">
        <v>0.18342452356139027</v>
      </c>
      <c r="NY64" s="1">
        <v>1.3942158854903086</v>
      </c>
      <c r="NZ64" s="1">
        <v>0.82000632967393328</v>
      </c>
      <c r="OA64" s="1">
        <v>1.0385158469230027</v>
      </c>
      <c r="OB64" s="1">
        <v>1.4417497701535347</v>
      </c>
      <c r="OC64" s="1">
        <v>8.5349985936323813E-2</v>
      </c>
      <c r="OD64" s="1">
        <v>0.21932913858563077</v>
      </c>
      <c r="OE64" s="1">
        <v>0.62725628663756772</v>
      </c>
      <c r="OF64" s="1">
        <v>6.5537525681885547E-2</v>
      </c>
      <c r="OG64" s="1">
        <v>0.12491389226767592</v>
      </c>
      <c r="OH64" s="1">
        <v>0.24409862069745339</v>
      </c>
      <c r="OI64" s="1">
        <v>7.6194198866427851E-2</v>
      </c>
      <c r="OJ64" s="1">
        <v>0.15806089501326728</v>
      </c>
      <c r="OK64" s="1">
        <v>0.1965987438625599</v>
      </c>
      <c r="OL64" s="1">
        <v>5.7897188679878697E-2</v>
      </c>
      <c r="OM64" s="1">
        <v>0.10410123775735536</v>
      </c>
      <c r="ON64" s="1">
        <v>5.5668683852980134E-2</v>
      </c>
      <c r="OO64" s="1">
        <v>8.4901926423485652E-2</v>
      </c>
      <c r="OP64" s="1">
        <v>5.3555946133933198E-2</v>
      </c>
      <c r="OQ64" s="1">
        <v>0.93917760063012612</v>
      </c>
      <c r="OR64" s="1">
        <v>0.15372605335447681</v>
      </c>
      <c r="OS64" s="1">
        <v>0.37859328592398317</v>
      </c>
      <c r="OT64" s="1">
        <v>0.41664236806124372</v>
      </c>
      <c r="OU64" s="1">
        <v>10.297882835990347</v>
      </c>
      <c r="OV64" s="1">
        <v>3.5601864827155465</v>
      </c>
      <c r="OW64" s="1">
        <v>0.50024829661141412</v>
      </c>
      <c r="OX64" s="1">
        <v>2.3120176555297734E-2</v>
      </c>
      <c r="OY64" s="1">
        <v>0.10490610775930283</v>
      </c>
      <c r="OZ64" s="1">
        <v>0.31017811678037371</v>
      </c>
      <c r="PA64" s="1">
        <v>6.9395957307627709E-2</v>
      </c>
      <c r="PB64" s="1">
        <v>2.6093054222208065E-2</v>
      </c>
      <c r="PC64" s="1">
        <v>0.11194405087094818</v>
      </c>
      <c r="PD64" s="1">
        <v>6.2847763418438257E-2</v>
      </c>
      <c r="PE64" s="1">
        <v>6.4264346674287889E-2</v>
      </c>
      <c r="PF64" s="1">
        <v>1.1974003520925613</v>
      </c>
      <c r="PG64" s="1">
        <v>0.22375768716758404</v>
      </c>
      <c r="PH64" s="1">
        <v>0.26298218841280818</v>
      </c>
      <c r="PI64" s="1">
        <v>0.23938922569941062</v>
      </c>
      <c r="PJ64" s="1">
        <v>0.1398584812905323</v>
      </c>
      <c r="PK64" s="1">
        <v>7.0386042299762475E-2</v>
      </c>
      <c r="PL64" s="1">
        <v>0.17936348958023385</v>
      </c>
      <c r="PM64" s="1">
        <v>5.0340724425663667E-2</v>
      </c>
      <c r="PN64" s="1">
        <v>0.10183364851260153</v>
      </c>
      <c r="PO64" s="1">
        <v>1.4182549241657987</v>
      </c>
      <c r="PP64" s="1">
        <v>1.8368452801289679</v>
      </c>
      <c r="PQ64" s="1">
        <v>0.13462334929782679</v>
      </c>
      <c r="PR64" s="1">
        <v>5.3542493839276957E-2</v>
      </c>
      <c r="PS64" s="1">
        <v>0.28441699460190006</v>
      </c>
      <c r="PT64" s="1">
        <v>0.20672600799864177</v>
      </c>
      <c r="PU64" s="1">
        <v>0.19302807165934796</v>
      </c>
      <c r="PV64" s="1">
        <v>0.11123862724729332</v>
      </c>
      <c r="PW64" s="1">
        <v>1.0470429552470857</v>
      </c>
      <c r="PX64" s="1">
        <v>0.1585747705205689</v>
      </c>
      <c r="PY64" s="1">
        <v>0.21469717098344721</v>
      </c>
      <c r="PZ64" s="1">
        <v>0</v>
      </c>
      <c r="QA64" s="1">
        <v>4.9764611576050798E-2</v>
      </c>
      <c r="QB64" s="1">
        <v>8.5161025171002755E-2</v>
      </c>
      <c r="QC64" s="1">
        <v>0.22568878832674127</v>
      </c>
      <c r="QD64" s="1">
        <v>9.0208102351917174E-2</v>
      </c>
      <c r="QE64" s="1">
        <v>0.3278166181245602</v>
      </c>
      <c r="QF64" s="1">
        <v>0.28081880269140846</v>
      </c>
      <c r="QG64" s="1">
        <v>0.3538233695415634</v>
      </c>
      <c r="QH64" s="1">
        <v>1.6501940367342105</v>
      </c>
      <c r="QI64" s="1">
        <v>2.8927267369031959</v>
      </c>
      <c r="QJ64" s="1">
        <v>8.0029963951937219E-2</v>
      </c>
      <c r="QK64" s="1">
        <v>2.7688047152093401E-2</v>
      </c>
      <c r="QL64" s="1">
        <v>8.0600699917947063E-2</v>
      </c>
      <c r="QM64" s="1">
        <v>0.29210926143946681</v>
      </c>
      <c r="QN64" s="1">
        <v>0.56977312472924746</v>
      </c>
      <c r="QO64" s="1">
        <v>1.9369296971606131</v>
      </c>
      <c r="QP64" s="1">
        <v>1.003775144912473</v>
      </c>
      <c r="QQ64" s="1">
        <v>0.10909990762617834</v>
      </c>
      <c r="QR64" s="1">
        <v>7.6651510687602287E-2</v>
      </c>
      <c r="QS64" s="1">
        <v>3.395859639142857</v>
      </c>
      <c r="QT64" s="1">
        <v>1.4857883906175573</v>
      </c>
      <c r="QU64" s="1">
        <v>0.37403661672379296</v>
      </c>
      <c r="QV64" s="1">
        <v>0.10229830493807129</v>
      </c>
      <c r="QW64" s="1">
        <v>2.4890949664754625</v>
      </c>
      <c r="QX64" s="1">
        <v>0.38987270084714504</v>
      </c>
      <c r="QY64" s="1">
        <v>0.33460079845311674</v>
      </c>
      <c r="QZ64" s="1">
        <v>0.27728561031898508</v>
      </c>
      <c r="RA64" s="1">
        <v>0.40367212489262261</v>
      </c>
      <c r="RB64" s="1">
        <v>0.20785878849823927</v>
      </c>
      <c r="RC64" s="1">
        <v>0.34900964274272278</v>
      </c>
      <c r="RD64" s="1">
        <v>0.53795898356682004</v>
      </c>
      <c r="RE64" s="1">
        <v>0.36751370718366944</v>
      </c>
      <c r="RF64" s="1">
        <v>0.64629890622962027</v>
      </c>
      <c r="RG64" s="1">
        <v>0.67802378228866689</v>
      </c>
      <c r="RH64" s="1">
        <v>0.41538158822474153</v>
      </c>
      <c r="RI64" s="1">
        <v>0.24395269337515468</v>
      </c>
      <c r="RJ64" s="1">
        <v>6.4447949710160587E-2</v>
      </c>
      <c r="RK64" s="1">
        <v>0.91663210287588737</v>
      </c>
      <c r="RL64" s="1">
        <v>7.895177292342917E-2</v>
      </c>
      <c r="RM64" s="1">
        <v>0.48421083029095063</v>
      </c>
      <c r="RN64" s="1">
        <v>1.3187547810675806</v>
      </c>
      <c r="RO64" s="1">
        <v>3.8904696174601394</v>
      </c>
      <c r="RP64" s="1">
        <v>1.0708962554786814</v>
      </c>
      <c r="RQ64" s="1">
        <v>0.39019484340421579</v>
      </c>
      <c r="RR64" s="1">
        <v>0.44065437372891869</v>
      </c>
      <c r="RS64" s="1">
        <v>2.8602777294620192</v>
      </c>
      <c r="RT64" s="1">
        <v>0.53205201072102548</v>
      </c>
      <c r="RU64" s="1">
        <v>0.83929774772648724</v>
      </c>
      <c r="RV64" s="1">
        <v>0.25100882523105278</v>
      </c>
      <c r="RW64" s="1">
        <v>0.30909394877096474</v>
      </c>
      <c r="RX64" s="1">
        <v>0.52526113108002526</v>
      </c>
      <c r="RY64" s="1">
        <v>73.497203038106619</v>
      </c>
      <c r="RZ64" s="1">
        <v>1.5075056423071185</v>
      </c>
      <c r="SA64" s="1">
        <v>0.35331364126497605</v>
      </c>
      <c r="SB64" s="1">
        <v>7.615683485356832E-2</v>
      </c>
      <c r="SC64" s="1">
        <v>15.180509457796139</v>
      </c>
      <c r="SD64" s="1">
        <v>1.2580324696484788</v>
      </c>
      <c r="SE64" s="1">
        <v>0.82140465548328401</v>
      </c>
      <c r="SF64" s="1">
        <v>10.558809394344816</v>
      </c>
      <c r="SG64" s="1">
        <v>14.472655089638129</v>
      </c>
      <c r="SH64" s="1">
        <v>3.9185262222292829</v>
      </c>
      <c r="SI64" s="1">
        <v>1.3128870100228383</v>
      </c>
      <c r="SJ64" s="1">
        <v>5.6694633253834108E-2</v>
      </c>
      <c r="SK64" s="1">
        <v>0.59404798704696904</v>
      </c>
      <c r="SL64" s="1">
        <v>2.6046449660449732E-2</v>
      </c>
      <c r="SM64" s="1">
        <v>6.8934806574280597E-2</v>
      </c>
      <c r="SN64" s="1">
        <v>0.17124329379352549</v>
      </c>
      <c r="SO64" s="1">
        <v>19.351369799288683</v>
      </c>
      <c r="SP64" s="1">
        <v>9.0669895997834562</v>
      </c>
      <c r="SQ64" s="1">
        <v>0.18862478266533955</v>
      </c>
      <c r="SR64" s="1">
        <v>6.6699805277528015E-2</v>
      </c>
      <c r="SS64" s="1">
        <v>3.5582709347649753E-2</v>
      </c>
      <c r="ST64" s="1">
        <v>0.25638132958118098</v>
      </c>
      <c r="SU64" s="1">
        <v>1.1974629987583678</v>
      </c>
      <c r="SV64" s="1">
        <v>0.17180810154178447</v>
      </c>
      <c r="SW64" s="1">
        <v>1.0650929762564179</v>
      </c>
      <c r="SX64" s="1">
        <v>0.1382469463081123</v>
      </c>
      <c r="SY64" s="1">
        <v>0.20855487266691317</v>
      </c>
      <c r="SZ64" s="1">
        <v>1.3595951922938616</v>
      </c>
      <c r="TA64" s="1">
        <v>0.40757174206751734</v>
      </c>
      <c r="TB64" s="1">
        <v>2.6636643409033742</v>
      </c>
      <c r="TC64" s="1">
        <v>3.6624291498016888</v>
      </c>
      <c r="TD64" s="1">
        <v>1.0402999422546193</v>
      </c>
      <c r="TE64" s="1">
        <v>6.2213254268256628E-2</v>
      </c>
      <c r="TF64" s="1">
        <v>0.10288203785391359</v>
      </c>
      <c r="TG64" s="1">
        <v>8.4720495151710873E-2</v>
      </c>
      <c r="TH64" s="1">
        <v>0.2480631527224102</v>
      </c>
      <c r="TI64" s="1">
        <v>3.6251617884262934</v>
      </c>
      <c r="TJ64" s="1">
        <v>9.2896825096007163E-2</v>
      </c>
      <c r="TK64" s="1">
        <v>5.6511825892183343E-2</v>
      </c>
      <c r="TL64" s="1">
        <v>0.23925165402586754</v>
      </c>
      <c r="TM64" s="1">
        <v>5.6620238054817994E-2</v>
      </c>
      <c r="TN64" s="1">
        <v>0.13443030899858308</v>
      </c>
      <c r="TO64" s="1">
        <v>2.2958514979660443</v>
      </c>
      <c r="TP64" s="1">
        <v>12.290201485999766</v>
      </c>
      <c r="TQ64" s="1">
        <v>0.91255388347286837</v>
      </c>
      <c r="TR64" s="1">
        <v>0.52814893301368926</v>
      </c>
      <c r="TS64" s="1">
        <v>1.0824409279439431</v>
      </c>
      <c r="TT64" s="1">
        <v>0.32984772679032975</v>
      </c>
      <c r="TU64" s="1">
        <v>0.52006988625169948</v>
      </c>
      <c r="TV64" s="1">
        <v>0.29373775724449142</v>
      </c>
      <c r="TW64" s="1">
        <v>2.4240946472990091E-2</v>
      </c>
      <c r="TX64" s="1">
        <v>6.2815398767912898</v>
      </c>
      <c r="TY64" s="1">
        <v>2.2177805499520113</v>
      </c>
      <c r="TZ64" s="1">
        <v>0.2308124443060097</v>
      </c>
      <c r="UA64" s="1">
        <v>0.28916493700236584</v>
      </c>
      <c r="UB64" s="1">
        <v>0.1318050454489163</v>
      </c>
      <c r="UC64" s="1">
        <v>2.0579944998558508</v>
      </c>
      <c r="UD64" s="1">
        <v>0.87332217699393211</v>
      </c>
      <c r="UE64" s="1">
        <v>9.1393664804518771E-2</v>
      </c>
      <c r="UF64" s="1">
        <v>0.45359035731704733</v>
      </c>
      <c r="UG64" s="1">
        <v>0.18691929734581403</v>
      </c>
      <c r="UH64" s="1">
        <v>0.82838611542346907</v>
      </c>
      <c r="UI64" s="1">
        <v>2.154878885532781</v>
      </c>
      <c r="UJ64" s="1">
        <v>0.18327190068717411</v>
      </c>
      <c r="UK64" s="1">
        <v>0.78008645003277199</v>
      </c>
      <c r="UL64" s="1">
        <v>2.2082073047837216</v>
      </c>
      <c r="UM64" s="1">
        <v>0.15180238888870312</v>
      </c>
      <c r="UN64" s="1">
        <v>9.5637952844208733</v>
      </c>
      <c r="UO64" s="1">
        <v>0.85856983879599047</v>
      </c>
      <c r="UP64" s="1">
        <v>14.364639441890684</v>
      </c>
      <c r="UQ64" s="1">
        <v>0.14291508273330331</v>
      </c>
      <c r="UR64" s="1">
        <v>0.26264138104275864</v>
      </c>
      <c r="US64" s="1">
        <v>4.969361870257611</v>
      </c>
      <c r="UT64" s="1">
        <v>6.5154431254815233</v>
      </c>
      <c r="UU64" s="1">
        <v>3.4140533324654436</v>
      </c>
      <c r="UV64" s="1">
        <v>0.83673646235893251</v>
      </c>
      <c r="UW64" s="1">
        <v>0.64295124557534944</v>
      </c>
      <c r="UX64" s="1">
        <v>0.11543298374061411</v>
      </c>
      <c r="UY64" s="1">
        <v>1.5667630361297675</v>
      </c>
      <c r="UZ64" s="1">
        <v>3.9506865230562491</v>
      </c>
      <c r="VA64" s="1">
        <v>0.87712358532137069</v>
      </c>
      <c r="VB64" s="1">
        <v>24.566703608642463</v>
      </c>
      <c r="VC64" s="1">
        <v>25.294383254346595</v>
      </c>
      <c r="VD64" s="1">
        <v>1.3335722879210539</v>
      </c>
      <c r="VE64" s="1">
        <v>0.43998528202511727</v>
      </c>
      <c r="VF64" s="1">
        <v>2.5494622251581616</v>
      </c>
      <c r="VG64" s="1">
        <v>1.8522001023672849</v>
      </c>
      <c r="VH64" s="1">
        <v>0.10896253741368733</v>
      </c>
      <c r="VI64" s="1">
        <v>4.1614151044402151E-2</v>
      </c>
      <c r="VJ64" s="1">
        <v>0.9932825077300248</v>
      </c>
      <c r="VK64" s="1">
        <v>5.7056646650747805E-2</v>
      </c>
      <c r="VL64" s="1">
        <v>0.20768303892571494</v>
      </c>
      <c r="VM64" s="1">
        <v>0.30527035860363072</v>
      </c>
      <c r="VN64" s="1">
        <v>2.8872515303450816</v>
      </c>
      <c r="VO64" s="1">
        <v>0.26350086137563056</v>
      </c>
      <c r="VP64" s="1">
        <v>0.1003756775689138</v>
      </c>
      <c r="VQ64" s="1">
        <v>8.8487273590567475E-2</v>
      </c>
      <c r="VR64" s="1">
        <v>7.2358149331115743E-2</v>
      </c>
      <c r="VS64" s="1">
        <v>6.4641942988235071E-2</v>
      </c>
      <c r="VT64" s="1">
        <v>0.26621107763998331</v>
      </c>
      <c r="VU64" s="1">
        <v>0.8900747943529379</v>
      </c>
      <c r="VV64" s="1">
        <v>1.5273586474242995</v>
      </c>
      <c r="VW64" s="1">
        <v>0.35580790710958338</v>
      </c>
      <c r="VX64" s="1">
        <v>0.94427228934819563</v>
      </c>
      <c r="VY64" s="1">
        <v>0.13217597713211754</v>
      </c>
      <c r="VZ64" s="1">
        <v>0.10155802663544883</v>
      </c>
      <c r="WA64" s="1">
        <v>0.30571990103814101</v>
      </c>
      <c r="WB64" s="1">
        <v>0.17732563633121509</v>
      </c>
      <c r="WC64" s="1">
        <v>2.4626112949000785</v>
      </c>
      <c r="WD64" s="1">
        <v>0.19730325147237124</v>
      </c>
      <c r="WE64" s="1">
        <v>0.33014468624614829</v>
      </c>
      <c r="WF64" s="1">
        <v>7.4646121026000892E-2</v>
      </c>
      <c r="WG64" s="1">
        <v>0.71069726628824004</v>
      </c>
      <c r="WH64" s="1">
        <v>3.6303958348345988</v>
      </c>
      <c r="WI64" s="1">
        <v>0.66932909350835545</v>
      </c>
      <c r="WJ64" s="1">
        <v>0.10827498948694865</v>
      </c>
      <c r="WK64" s="1">
        <v>4.2067077506674719</v>
      </c>
      <c r="WL64" s="1">
        <v>6.4669027682156335E-2</v>
      </c>
      <c r="WM64" s="1">
        <v>0.30782566173687198</v>
      </c>
      <c r="WN64" s="1">
        <v>1.1006925960705327</v>
      </c>
      <c r="WO64" s="1">
        <v>0.19418228979044064</v>
      </c>
      <c r="WP64" s="1">
        <v>6.6014605431040776E-2</v>
      </c>
      <c r="WQ64" s="1">
        <v>0.71594055669223355</v>
      </c>
      <c r="WR64" s="1">
        <v>1.6922098878500051</v>
      </c>
      <c r="WS64" s="1">
        <v>1.207216402425014</v>
      </c>
      <c r="WT64" s="1">
        <v>1.452105642631645</v>
      </c>
      <c r="WU64" s="1">
        <v>0.10726677700292014</v>
      </c>
      <c r="WV64" s="1">
        <v>0.38926391451611519</v>
      </c>
      <c r="WW64" s="1">
        <v>3.4567560632267624</v>
      </c>
      <c r="WX64" s="1">
        <v>0</v>
      </c>
      <c r="WY64" s="1">
        <v>0.17864851145003302</v>
      </c>
      <c r="WZ64" s="1">
        <v>0.31118723480580529</v>
      </c>
      <c r="XA64" s="1">
        <v>3.9332115081083812</v>
      </c>
      <c r="XB64" s="1">
        <v>0</v>
      </c>
      <c r="XC64" s="1">
        <v>1.6529867896787973</v>
      </c>
      <c r="XD64" s="1">
        <v>1.2031828470755974</v>
      </c>
      <c r="XE64" s="1">
        <v>0.51964813121010101</v>
      </c>
      <c r="XF64" s="1">
        <v>1.3349581196710201</v>
      </c>
      <c r="XG64" s="1">
        <v>1.3369071489975604</v>
      </c>
      <c r="XH64" s="1">
        <v>0.86159702798911664</v>
      </c>
      <c r="XI64" s="1">
        <v>0.49310549155214844</v>
      </c>
      <c r="XJ64" s="1">
        <v>9.451214219527547E-2</v>
      </c>
      <c r="XK64" s="1">
        <v>0.11421465561140791</v>
      </c>
      <c r="XL64" s="1">
        <v>0.33450479299979347</v>
      </c>
      <c r="XM64" s="1">
        <v>0.59389533383199489</v>
      </c>
      <c r="XN64" s="1">
        <v>0.47485879683277232</v>
      </c>
      <c r="XO64" s="1">
        <v>0.15322616266814768</v>
      </c>
      <c r="XP64" s="1">
        <v>4.8916577146440412</v>
      </c>
      <c r="XQ64" s="1">
        <v>1.2549305151669334</v>
      </c>
      <c r="XR64" s="1">
        <v>0.43976543713421651</v>
      </c>
      <c r="XS64" s="1">
        <v>6.8272203554809258E-2</v>
      </c>
      <c r="XT64" s="1">
        <v>0.12039668368361287</v>
      </c>
      <c r="XU64" s="1">
        <v>0.92412723150104026</v>
      </c>
      <c r="XV64" s="1">
        <v>0.45859960674550881</v>
      </c>
      <c r="XW64" s="1">
        <v>0.37552321759506851</v>
      </c>
      <c r="XX64" s="1">
        <v>0.67988609180075821</v>
      </c>
      <c r="XY64" s="1">
        <v>0.26280768406548966</v>
      </c>
      <c r="XZ64" s="1">
        <v>0.93383489994270485</v>
      </c>
      <c r="YA64" s="1">
        <v>0.21804331640282984</v>
      </c>
      <c r="YB64" s="1">
        <v>3.9923162085680745E-2</v>
      </c>
      <c r="YC64" s="1">
        <v>0.12452218550762538</v>
      </c>
      <c r="YD64" s="1">
        <v>0.38181401321086339</v>
      </c>
      <c r="YE64" s="1">
        <v>0.7240746738330428</v>
      </c>
      <c r="YF64" s="1">
        <v>1.1158299777072365</v>
      </c>
      <c r="YG64" s="1">
        <v>0.43463890168142277</v>
      </c>
      <c r="YH64" s="1">
        <v>0.13609261389618474</v>
      </c>
      <c r="YI64" s="1">
        <v>0.24894448972940608</v>
      </c>
      <c r="YJ64" s="1">
        <v>0.1546614819197924</v>
      </c>
      <c r="YK64" s="1">
        <v>0.34251356552296741</v>
      </c>
      <c r="YL64" s="1">
        <v>0.45058380896353784</v>
      </c>
      <c r="YM64" s="1">
        <v>0.640685327788865</v>
      </c>
      <c r="YN64" s="1">
        <v>0.25057293272078857</v>
      </c>
      <c r="YO64" s="1">
        <v>0.43214251087893013</v>
      </c>
      <c r="YP64" s="1">
        <v>5.1868783025737679</v>
      </c>
      <c r="YQ64" s="1">
        <v>2.3230665600282618</v>
      </c>
      <c r="YR64" s="1">
        <v>0.18639504000758303</v>
      </c>
      <c r="YS64" s="1">
        <v>2.7841163927686725E-2</v>
      </c>
      <c r="YT64" s="1">
        <v>0.74803000574925504</v>
      </c>
      <c r="YU64" s="1">
        <v>1.0617018489423253</v>
      </c>
      <c r="YV64" s="1">
        <v>0.39255777154175825</v>
      </c>
      <c r="YW64" s="1">
        <v>0.29060458999379579</v>
      </c>
      <c r="YX64" s="1">
        <v>0.6832032718797223</v>
      </c>
      <c r="YY64" s="1">
        <v>4.0067092612788409E-2</v>
      </c>
      <c r="YZ64" s="1">
        <v>0.97461009215930339</v>
      </c>
      <c r="ZA64" s="1">
        <v>0.13238628421224211</v>
      </c>
      <c r="ZB64" s="1">
        <v>0.30458622456683065</v>
      </c>
      <c r="ZC64" s="1">
        <v>0.31133008254975492</v>
      </c>
      <c r="ZD64" s="1">
        <v>0.19148089533323312</v>
      </c>
      <c r="ZE64" s="1">
        <v>0.22126320413455611</v>
      </c>
      <c r="ZF64" s="1">
        <v>0.48429137930561622</v>
      </c>
      <c r="ZG64" s="1">
        <v>0.5463443791365129</v>
      </c>
      <c r="ZH64" s="1">
        <v>5.7680144095802177</v>
      </c>
      <c r="ZI64" s="1">
        <v>0.64205280628101835</v>
      </c>
      <c r="ZJ64" s="1">
        <v>0.2091074625819811</v>
      </c>
      <c r="ZK64" s="1">
        <v>8.648350526803511E-2</v>
      </c>
      <c r="ZL64" s="1">
        <v>0.5193616721552391</v>
      </c>
      <c r="ZM64" s="1">
        <v>0.34909409666037594</v>
      </c>
      <c r="ZN64" s="1">
        <v>0.24397905757589908</v>
      </c>
      <c r="ZO64" s="1">
        <v>0.29626913782837055</v>
      </c>
      <c r="ZP64" s="1">
        <v>0.43291403106983728</v>
      </c>
      <c r="ZQ64" s="1">
        <v>2.484104182065809</v>
      </c>
      <c r="ZR64" s="1">
        <v>5.1763244536629243</v>
      </c>
      <c r="ZS64" s="1">
        <v>9.9133336735852673E-2</v>
      </c>
      <c r="ZT64" s="1">
        <v>0.40947821846708465</v>
      </c>
      <c r="ZU64" s="1">
        <v>0.18094273965011232</v>
      </c>
      <c r="ZV64" s="1">
        <v>2.4480180107000316E-2</v>
      </c>
      <c r="ZW64" s="1">
        <v>0.15680957649937233</v>
      </c>
      <c r="ZX64" s="1">
        <v>0.64961930667350298</v>
      </c>
      <c r="ZY64" s="1">
        <v>0.870681152882951</v>
      </c>
      <c r="ZZ64" s="1">
        <v>1.1576190643551181</v>
      </c>
      <c r="AAA64" s="1">
        <v>6.1439369063766874E-2</v>
      </c>
      <c r="AAB64" s="1">
        <v>9.0834845128711816E-2</v>
      </c>
      <c r="AAC64" s="1">
        <v>0.48753699495743702</v>
      </c>
      <c r="AAD64" s="1">
        <v>3.7674239987656059E-2</v>
      </c>
      <c r="AAE64" s="1">
        <v>2.4711069975778699</v>
      </c>
      <c r="AAF64" s="1">
        <v>0</v>
      </c>
      <c r="AAG64" s="1">
        <v>0.17643081161064253</v>
      </c>
      <c r="AAH64" s="1">
        <v>0.27928882090572715</v>
      </c>
      <c r="AAI64" s="1">
        <v>0.11732327229881567</v>
      </c>
      <c r="AAJ64" s="1">
        <v>0.82923128835931126</v>
      </c>
      <c r="AAK64" s="1">
        <v>1.7740999808963869</v>
      </c>
      <c r="AAL64" s="1">
        <v>0.12880148820023959</v>
      </c>
      <c r="AAM64" s="1">
        <v>0.40210039711253054</v>
      </c>
      <c r="AAN64" s="1">
        <v>0.30585305272965629</v>
      </c>
      <c r="AAO64" s="1">
        <v>0.53912700847305306</v>
      </c>
      <c r="AAP64" s="1">
        <v>7.4978619466769925E-2</v>
      </c>
      <c r="AAQ64" s="1">
        <v>1.3642835478640394</v>
      </c>
      <c r="AAR64" s="1">
        <v>6.4465725764995513E-2</v>
      </c>
      <c r="AAS64" s="1">
        <v>1.0865996727506002</v>
      </c>
      <c r="AAT64" s="1">
        <v>1.527447028250204</v>
      </c>
      <c r="AAU64" s="1">
        <v>1.7214963962091674</v>
      </c>
      <c r="AAV64" s="1">
        <v>8.1069458395126567E-2</v>
      </c>
      <c r="AAW64" s="1">
        <v>6.615489631527445E-2</v>
      </c>
      <c r="AAX64" s="1">
        <v>0.30668413567904895</v>
      </c>
      <c r="AAY64" s="1">
        <v>4.7296124988130988</v>
      </c>
      <c r="AAZ64" s="1">
        <v>0.1644355860471291</v>
      </c>
      <c r="ABA64" s="1">
        <v>5.8382124444756469</v>
      </c>
      <c r="ABB64" s="1">
        <v>0.27509139529521703</v>
      </c>
      <c r="ABC64" s="1">
        <v>0.42964908606318186</v>
      </c>
      <c r="ABD64" s="1">
        <v>0.22308815880863025</v>
      </c>
      <c r="ABE64" s="1">
        <v>9.874157378566506E-2</v>
      </c>
      <c r="ABF64" s="1">
        <v>0.64330197399376909</v>
      </c>
      <c r="ABG64" s="1">
        <v>8.1874468448043455E-2</v>
      </c>
      <c r="ABH64" s="1">
        <v>0.2775206010971954</v>
      </c>
      <c r="ABI64" s="1">
        <v>0.48140409937428402</v>
      </c>
      <c r="ABJ64" s="1">
        <v>0.41930955909575818</v>
      </c>
      <c r="ABK64" s="1">
        <v>1.6954994180354395</v>
      </c>
      <c r="ABL64" s="1">
        <v>0.55000648579520206</v>
      </c>
      <c r="ABM64" s="1">
        <v>8.6064696191627377E-2</v>
      </c>
      <c r="ABN64" s="1">
        <v>2.0249390973156167</v>
      </c>
      <c r="ABO64" s="1">
        <v>1.0178712267186503</v>
      </c>
      <c r="ABP64" s="1">
        <v>0.4666450251630041</v>
      </c>
      <c r="ABQ64" s="1">
        <v>8.5460985688596836</v>
      </c>
      <c r="ABR64" s="1">
        <v>2.9068911874772048</v>
      </c>
      <c r="ABS64" s="1">
        <v>0.1403854112305056</v>
      </c>
      <c r="ABT64" s="1">
        <v>5.7798953297298498E-2</v>
      </c>
      <c r="ABU64" s="1">
        <v>1.4431453375425214</v>
      </c>
      <c r="ABV64" s="1">
        <v>1.7823068998015623</v>
      </c>
      <c r="ABW64" s="1">
        <v>0.10500210571081305</v>
      </c>
      <c r="ABX64" s="1">
        <v>0.16842857358953631</v>
      </c>
      <c r="ABY64" s="1">
        <v>0.39801566128527649</v>
      </c>
      <c r="ABZ64" s="1">
        <v>0.30367926279966406</v>
      </c>
      <c r="ACA64" s="1">
        <v>0.74195173900405009</v>
      </c>
      <c r="ACB64" s="1">
        <v>1.7973070564675291</v>
      </c>
      <c r="ACC64" s="1">
        <v>2.2242509344361809</v>
      </c>
      <c r="ACD64" s="1">
        <v>7.5820976120085995E-2</v>
      </c>
      <c r="ACE64" s="1">
        <v>1.5268709835841117</v>
      </c>
      <c r="ACF64" s="1">
        <v>4.1472304408943623</v>
      </c>
      <c r="ACG64" s="1">
        <v>1.0138317719462246</v>
      </c>
      <c r="ACH64" s="1">
        <v>7.6300500749040948E-2</v>
      </c>
      <c r="ACI64" s="1">
        <v>8.7562922421138167E-2</v>
      </c>
      <c r="ACJ64" s="1">
        <v>7.099396751630159E-2</v>
      </c>
      <c r="ACK64" s="1">
        <v>0.25348181687772936</v>
      </c>
      <c r="ACL64" s="1">
        <v>0.21685656746288204</v>
      </c>
      <c r="ACM64" s="1">
        <v>0.33198648832457606</v>
      </c>
      <c r="ACN64" s="1">
        <v>1.6481601196601505</v>
      </c>
      <c r="ACO64" s="1">
        <v>0.18255851552604485</v>
      </c>
      <c r="ACP64" s="1">
        <v>0.11681834923888851</v>
      </c>
      <c r="ACQ64" s="1">
        <v>0.21679716005877764</v>
      </c>
      <c r="ACR64" s="1">
        <v>0.53631453303929499</v>
      </c>
      <c r="ACS64" s="1">
        <v>0.40433482172599977</v>
      </c>
      <c r="ACT64" s="1">
        <v>0.38310895450998578</v>
      </c>
      <c r="ACU64" s="1">
        <v>9.2437252481475982E-2</v>
      </c>
      <c r="ACV64" s="1">
        <v>0.95333410546044961</v>
      </c>
      <c r="ACW64" s="1">
        <v>0.11911046169550299</v>
      </c>
      <c r="ACX64" s="1">
        <v>1.4091153540243653</v>
      </c>
      <c r="ACY64" s="1">
        <v>1.3962344664350848</v>
      </c>
      <c r="ACZ64" s="1">
        <v>0.28002194701075522</v>
      </c>
      <c r="ADA64" s="1">
        <v>0.28608658439869356</v>
      </c>
      <c r="ADB64" s="1">
        <v>4.6262795611840601E-2</v>
      </c>
      <c r="ADC64" s="1">
        <v>0.11489655400682278</v>
      </c>
      <c r="ADD64" s="1">
        <v>0.23220790204309996</v>
      </c>
      <c r="ADE64" s="1">
        <v>0.42616361887018189</v>
      </c>
      <c r="ADF64" s="1">
        <v>0.9202543596977466</v>
      </c>
      <c r="ADG64" s="1">
        <v>0.63005696020620894</v>
      </c>
      <c r="ADH64" s="1">
        <v>0.52836446028817052</v>
      </c>
      <c r="ADI64" s="1">
        <v>7.2855058722276336E-2</v>
      </c>
      <c r="ADJ64" s="1">
        <v>8.9211650277161839E-2</v>
      </c>
      <c r="ADK64" s="1">
        <v>0.14785839488172109</v>
      </c>
      <c r="ADL64" s="1">
        <v>5.9189691209413808E-2</v>
      </c>
      <c r="ADM64" s="1">
        <v>0.19283300835611342</v>
      </c>
      <c r="ADN64" s="1">
        <v>0.36056237825069293</v>
      </c>
      <c r="ADO64" s="1">
        <v>0.52249523860469871</v>
      </c>
      <c r="ADP64" s="1">
        <v>1.9597638275072056</v>
      </c>
      <c r="ADQ64" s="1">
        <v>1.9341647228542953</v>
      </c>
      <c r="ADR64" s="1">
        <v>0.38681972833953093</v>
      </c>
      <c r="ADS64" s="1">
        <v>3.6669077245951684E-2</v>
      </c>
      <c r="ADT64" s="1">
        <v>2.2015051822378013</v>
      </c>
      <c r="ADU64" s="1">
        <v>0.9898705088390779</v>
      </c>
      <c r="ADV64" s="1">
        <v>0.54456562665742336</v>
      </c>
      <c r="ADW64" s="1">
        <v>1.1486723533245053</v>
      </c>
      <c r="ADX64" s="1">
        <v>0.12565813735270373</v>
      </c>
      <c r="ADY64" s="1">
        <v>2.8483015422593252E-2</v>
      </c>
      <c r="ADZ64" s="1">
        <v>8.1900028111685091E-2</v>
      </c>
      <c r="AEA64" s="1">
        <v>5.6076872426121249E-2</v>
      </c>
      <c r="AEB64" s="1">
        <v>2.9031114493413352E-2</v>
      </c>
      <c r="AEC64" s="1">
        <v>2.2120951164375926</v>
      </c>
      <c r="AED64" s="1">
        <v>0.63631256230441735</v>
      </c>
      <c r="AEE64" s="1">
        <v>0.10631892207335668</v>
      </c>
      <c r="AEF64" s="1">
        <v>1.4889062221625349</v>
      </c>
      <c r="AEG64" s="1">
        <v>6.8138629256593114E-2</v>
      </c>
      <c r="AEH64" s="1">
        <v>1.7431034715949254</v>
      </c>
      <c r="AEI64" s="1">
        <v>4.7808838440326379E-2</v>
      </c>
      <c r="AEJ64" s="1">
        <v>0.30230534434663264</v>
      </c>
      <c r="AEK64" s="1">
        <v>0.73477853089038714</v>
      </c>
      <c r="AEL64" s="1">
        <v>1.4855931982140493</v>
      </c>
      <c r="AEM64" s="1">
        <v>2.7038217624355699E-2</v>
      </c>
      <c r="AEN64" s="1">
        <v>0.21156145531251402</v>
      </c>
      <c r="AEO64" s="1">
        <v>0.66238846735740631</v>
      </c>
      <c r="AEP64" s="1">
        <v>2.4012106997798859</v>
      </c>
      <c r="AEQ64" s="1">
        <v>2.4906332019863749E-2</v>
      </c>
      <c r="AER64" s="1">
        <v>0.17333672648274906</v>
      </c>
      <c r="AES64" s="1">
        <v>9.8935815369249447E-2</v>
      </c>
      <c r="AET64" s="1">
        <v>0.13262305075952729</v>
      </c>
      <c r="AEU64" s="1">
        <v>0.86649690530729662</v>
      </c>
      <c r="AEV64" s="1">
        <v>0.55453904187967473</v>
      </c>
      <c r="AEW64" s="1">
        <v>1.703674418518317</v>
      </c>
      <c r="AEX64" s="1">
        <v>4.282277071454952E-2</v>
      </c>
      <c r="AEY64" s="1">
        <v>2.3579452115975483E-2</v>
      </c>
      <c r="AEZ64" s="1">
        <v>2.4244145630825424</v>
      </c>
      <c r="AFA64" s="1">
        <v>8.4666658054995014E-2</v>
      </c>
      <c r="AFB64" s="1">
        <v>1.6529589683028489</v>
      </c>
      <c r="AFC64" s="1">
        <v>6.4251997665177432E-2</v>
      </c>
      <c r="AFD64" s="1">
        <v>0.35331185628519002</v>
      </c>
      <c r="AFE64" s="1">
        <v>0.35205425622922476</v>
      </c>
      <c r="AFF64" s="1">
        <v>0.60694305915116487</v>
      </c>
      <c r="AFG64" s="1">
        <v>0.38826258129986119</v>
      </c>
      <c r="AFH64" s="1">
        <v>0.20542017641429644</v>
      </c>
      <c r="AFI64" s="1">
        <v>3.1382899938400817</v>
      </c>
      <c r="AFJ64" s="1">
        <v>1.370385948919264</v>
      </c>
      <c r="AFK64" s="1">
        <v>0.13369184038082554</v>
      </c>
      <c r="AFL64" s="1">
        <v>1.9586771080751395</v>
      </c>
      <c r="AFM64" s="1">
        <v>0.6938336717343857</v>
      </c>
      <c r="AFN64" s="1">
        <v>0.15194048353201858</v>
      </c>
      <c r="AFO64" s="1">
        <v>0.20057157728916974</v>
      </c>
      <c r="AFP64" s="1">
        <v>0.24022446194285271</v>
      </c>
      <c r="AFQ64" s="1">
        <v>0.16765835316219718</v>
      </c>
      <c r="AFR64" s="1">
        <v>0.2289576857806456</v>
      </c>
      <c r="AFS64" s="1">
        <v>1.5997284773703009</v>
      </c>
      <c r="AFT64" s="1">
        <v>1.5649700226974623</v>
      </c>
      <c r="AFU64" s="1">
        <v>3.858188639674822E-2</v>
      </c>
      <c r="AFV64" s="1">
        <v>4.5729760638274088E-2</v>
      </c>
      <c r="AFW64" s="1">
        <v>0.70668111625206842</v>
      </c>
      <c r="AFX64" s="1">
        <v>0.43318577434915578</v>
      </c>
      <c r="AFY64" s="1">
        <v>3.4631496270329652E-2</v>
      </c>
      <c r="AFZ64" s="1">
        <v>0.16362004500913283</v>
      </c>
      <c r="AGA64" s="1">
        <v>0.45063982284290172</v>
      </c>
      <c r="AGB64" s="1">
        <v>0.22114655158938937</v>
      </c>
      <c r="AGC64" s="1">
        <v>0.10467741983364837</v>
      </c>
      <c r="AGD64" s="1">
        <v>1.5860235386976538</v>
      </c>
      <c r="AGE64" s="1">
        <v>0.59418757621651108</v>
      </c>
      <c r="AGF64" s="1">
        <v>0.23260347451941599</v>
      </c>
      <c r="AGG64" s="1">
        <v>2.1456982487806653</v>
      </c>
      <c r="AGH64" s="1">
        <v>3.9954502077528119E-2</v>
      </c>
      <c r="AGI64" s="1">
        <v>8.5296979145671969E-2</v>
      </c>
      <c r="AGJ64" s="1">
        <v>0.17621107530244304</v>
      </c>
      <c r="AGK64" s="1">
        <v>0.16735634678093766</v>
      </c>
      <c r="AGL64" s="1">
        <v>1.6143470813655478</v>
      </c>
      <c r="AGM64" s="1">
        <v>0.33751444678442061</v>
      </c>
      <c r="AGN64" s="1">
        <v>0.55016047280310643</v>
      </c>
      <c r="AGO64" s="1">
        <v>1.259784402920904</v>
      </c>
      <c r="AGP64" s="1">
        <v>0.65703848846804569</v>
      </c>
      <c r="AGQ64" s="1">
        <v>0.62062401626599295</v>
      </c>
      <c r="AGR64" s="1">
        <v>0.89205761254237426</v>
      </c>
      <c r="AGS64" s="1">
        <v>0.30477726664646582</v>
      </c>
      <c r="AGT64" s="1">
        <v>2.4838635725328753E-2</v>
      </c>
      <c r="AGU64" s="1">
        <v>0.22114659969046957</v>
      </c>
      <c r="AGV64" s="1">
        <v>0.25728962593707611</v>
      </c>
      <c r="AGW64" s="1">
        <v>0.22408491805293881</v>
      </c>
      <c r="AGX64" s="1">
        <v>0.80340820824356074</v>
      </c>
      <c r="AGY64" s="1">
        <v>0.58830275184953695</v>
      </c>
      <c r="AGZ64" s="1">
        <v>1.1187115946933814</v>
      </c>
      <c r="AHA64" s="1">
        <v>7.1181001382559242E-2</v>
      </c>
      <c r="AHB64" s="1">
        <v>0.70403869577670775</v>
      </c>
      <c r="AHC64" s="1">
        <v>1.0128595819115307</v>
      </c>
      <c r="AHD64" s="1">
        <v>6.518470915336648E-2</v>
      </c>
      <c r="AHE64" s="1">
        <v>0.18896405819007192</v>
      </c>
      <c r="AHF64" s="1">
        <v>0.73191041980520255</v>
      </c>
      <c r="AHG64" s="1">
        <v>1.5006277700528681</v>
      </c>
      <c r="AHH64" s="1">
        <v>6.6553916461986398E-2</v>
      </c>
      <c r="AHI64" s="1">
        <v>6.3558210024367831E-2</v>
      </c>
      <c r="AHJ64" s="1">
        <v>0.5342431774955928</v>
      </c>
      <c r="AHK64" s="1">
        <v>0.43097062788377716</v>
      </c>
      <c r="AHL64" s="1">
        <v>0.71863874923257354</v>
      </c>
      <c r="AHM64" s="1">
        <v>0.20297079601213416</v>
      </c>
      <c r="AHN64" s="1">
        <v>6.7785288911270711E-2</v>
      </c>
      <c r="AHO64" s="1">
        <v>0.31594149416068462</v>
      </c>
      <c r="AHP64" s="1">
        <v>0.29252100821671495</v>
      </c>
      <c r="AHQ64" s="1">
        <v>0.73350946319807264</v>
      </c>
      <c r="AHR64" s="1">
        <v>0.88127844929723376</v>
      </c>
      <c r="AHS64" s="1">
        <v>0.18048746726875201</v>
      </c>
      <c r="AHT64" s="1">
        <v>0.31565763961091525</v>
      </c>
      <c r="AHU64" s="1">
        <v>5.6175147675140168E-2</v>
      </c>
      <c r="AHV64" s="1">
        <v>0.62631325337705746</v>
      </c>
      <c r="AHW64" s="1">
        <v>0.18439324071321209</v>
      </c>
      <c r="AHX64" s="1">
        <v>7.1145940051735815E-2</v>
      </c>
      <c r="AHY64" s="1">
        <v>9.0528474735352596E-2</v>
      </c>
      <c r="AHZ64" s="1">
        <v>0.57778704163837791</v>
      </c>
      <c r="AIA64" s="1">
        <v>4.3273972584153768E-2</v>
      </c>
      <c r="AIB64" s="1">
        <v>0.13310883934461218</v>
      </c>
      <c r="AIC64" s="1">
        <v>0.11538783992582717</v>
      </c>
      <c r="AID64" s="1">
        <v>0.21571524915412224</v>
      </c>
      <c r="AIE64" s="1">
        <v>0.37095424173210489</v>
      </c>
      <c r="AIF64" s="1">
        <v>3.0247209761257679E-2</v>
      </c>
      <c r="AIG64" s="1">
        <v>0.31042585987034899</v>
      </c>
      <c r="AIH64" s="1">
        <v>0.17889913228827614</v>
      </c>
      <c r="AII64" s="1">
        <v>0.26399097363779955</v>
      </c>
      <c r="AIJ64" s="1">
        <v>0.10449013640476212</v>
      </c>
      <c r="AIK64" s="1">
        <v>0.55619419425295891</v>
      </c>
      <c r="AIL64" s="1">
        <v>5.8525657590103648E-2</v>
      </c>
      <c r="AIM64" s="1">
        <v>5.1683690168840092E-2</v>
      </c>
      <c r="AIN64" s="1">
        <v>0.23340748484807575</v>
      </c>
      <c r="AIO64" s="1">
        <v>1.5328757566120399</v>
      </c>
      <c r="AIP64" s="1">
        <v>2.3753976108628228E-2</v>
      </c>
      <c r="AIQ64" s="1">
        <v>1.5495076409570869</v>
      </c>
      <c r="AIR64" s="1">
        <v>2.2361703435344293</v>
      </c>
      <c r="AIS64" s="1">
        <v>1.7573652882848041</v>
      </c>
      <c r="AIT64" s="1">
        <v>0.69624799731708742</v>
      </c>
      <c r="AIU64" s="1">
        <v>0.14827510327802643</v>
      </c>
      <c r="AIV64" s="1">
        <v>6.7756040973924639E-2</v>
      </c>
      <c r="AIW64" s="1">
        <v>4.059229149427241E-2</v>
      </c>
      <c r="AIX64" s="1">
        <v>0.19629819558298708</v>
      </c>
      <c r="AIY64" s="1">
        <v>0.36234993023723322</v>
      </c>
      <c r="AIZ64" s="1">
        <v>0.11718210672600124</v>
      </c>
      <c r="AJA64" s="1">
        <v>0.21826681681539833</v>
      </c>
      <c r="AJB64" s="1">
        <v>0.69105400736391209</v>
      </c>
      <c r="AJC64" s="1">
        <v>0.31871618626229531</v>
      </c>
      <c r="AJD64" s="1">
        <v>3.9844081219786179E-2</v>
      </c>
      <c r="AJE64" s="1">
        <v>0.3594729641592036</v>
      </c>
      <c r="AJF64" s="1">
        <v>0.65887591202198936</v>
      </c>
      <c r="AJG64" s="1">
        <v>1.3217601403891079</v>
      </c>
      <c r="AJH64" s="1">
        <v>0.46167988210593847</v>
      </c>
      <c r="AJI64" s="1">
        <v>6.9303632753680039E-2</v>
      </c>
      <c r="AJJ64" s="1">
        <v>0.26069601463957054</v>
      </c>
      <c r="AJK64" s="1">
        <v>1.7875318001415366</v>
      </c>
      <c r="AJL64" s="1">
        <v>0.43076087066174346</v>
      </c>
      <c r="AJM64" s="1">
        <v>0.94337966014280417</v>
      </c>
      <c r="AJN64" s="1">
        <v>2.2966902205869273</v>
      </c>
      <c r="AJO64" s="1">
        <v>2.8007884996255088</v>
      </c>
      <c r="AJP64" s="1">
        <v>0.50800008548758269</v>
      </c>
      <c r="AJQ64" s="1">
        <v>0.18329154677536885</v>
      </c>
      <c r="AJR64" s="1">
        <v>1.1698785766055665E-2</v>
      </c>
      <c r="AJS64" s="1">
        <v>8.1669452996722014E-2</v>
      </c>
      <c r="AJT64" s="1">
        <v>3.4294372883283977E-2</v>
      </c>
      <c r="AJU64" s="1">
        <v>9.7310179117266804E-2</v>
      </c>
      <c r="AJV64" s="1">
        <v>8.6262310802098105E-2</v>
      </c>
      <c r="AJW64" s="1">
        <v>0.14714521184147455</v>
      </c>
      <c r="AJX64" s="1">
        <v>4.5638732026739078E-2</v>
      </c>
      <c r="AJY64" s="1">
        <v>5.9243014366946435E-2</v>
      </c>
      <c r="AJZ64" s="1">
        <v>4.8617939835365227E-2</v>
      </c>
      <c r="AKA64" s="1">
        <v>0.10373133154183485</v>
      </c>
      <c r="AKB64" s="1">
        <v>0.26822796311426828</v>
      </c>
      <c r="AKC64" s="1">
        <v>0.589099157348702</v>
      </c>
      <c r="AKD64" s="1">
        <v>0.18447975536838634</v>
      </c>
      <c r="AKE64" s="1">
        <v>0.80782384939135554</v>
      </c>
      <c r="AKF64" s="1">
        <v>9.3030111046390099E-2</v>
      </c>
      <c r="AKG64" s="1">
        <v>0.32817346816028903</v>
      </c>
      <c r="AKH64" s="1">
        <v>9.9391932477147754E-2</v>
      </c>
      <c r="AKI64" s="1">
        <v>8.4840375444197258E-2</v>
      </c>
      <c r="AKJ64" s="1">
        <v>0.31413895788639917</v>
      </c>
      <c r="AKK64" s="1">
        <v>3.3407876399934359E-2</v>
      </c>
      <c r="AKL64" s="1">
        <v>7.4341192822149613E-2</v>
      </c>
      <c r="AKM64" s="1">
        <v>0.9624578279297995</v>
      </c>
      <c r="AKN64" s="1">
        <v>0.11250368840420544</v>
      </c>
      <c r="AKO64" s="1">
        <v>0.19878745967194822</v>
      </c>
      <c r="AKP64" s="1">
        <v>0.52854118769905589</v>
      </c>
      <c r="AKQ64" s="1">
        <v>0.1846918434171366</v>
      </c>
      <c r="AKR64" s="1">
        <v>4.5974946701108771E-2</v>
      </c>
      <c r="AKS64" s="1">
        <v>5.0558648248930742E-2</v>
      </c>
      <c r="AKT64" s="1">
        <v>9.878392287293998E-2</v>
      </c>
      <c r="AKU64" s="1">
        <v>7.5515116754731992E-2</v>
      </c>
      <c r="AKV64" s="1">
        <v>0.17839665613130398</v>
      </c>
      <c r="AKW64" s="1">
        <v>5.1468924465175363E-2</v>
      </c>
      <c r="AKX64" s="1">
        <v>0.16902879791038983</v>
      </c>
      <c r="AKY64" s="1">
        <v>9.8997855755551395E-2</v>
      </c>
      <c r="AKZ64" s="1">
        <v>1.0508807758793107E-2</v>
      </c>
      <c r="ALA64" s="1">
        <v>9.4211096961220264E-2</v>
      </c>
      <c r="ALB64" s="1">
        <v>0.40814175362077587</v>
      </c>
      <c r="ALC64" s="1">
        <v>1.2497205918770495E-2</v>
      </c>
      <c r="ALD64" s="1">
        <v>31.093667194855442</v>
      </c>
      <c r="ALE64" s="1">
        <v>11.352958425619935</v>
      </c>
      <c r="ALF64" s="1">
        <v>0.21638740353900124</v>
      </c>
      <c r="ALG64" s="1">
        <v>0.92959223648268918</v>
      </c>
      <c r="ALH64" s="1">
        <v>0.39756863664171893</v>
      </c>
      <c r="ALI64" s="1">
        <v>2.2883175716483208E-2</v>
      </c>
      <c r="ALJ64" s="1">
        <v>0.61967784500462331</v>
      </c>
      <c r="ALK64" s="1">
        <v>0.21017745757822054</v>
      </c>
      <c r="ALL64" s="1">
        <v>3.3910960316213462E-2</v>
      </c>
      <c r="ALM64" s="1">
        <v>0.25157222059845225</v>
      </c>
      <c r="ALN64" s="1">
        <v>3.07599953201193</v>
      </c>
      <c r="ALO64" s="1">
        <v>0.80092824374087634</v>
      </c>
      <c r="ALP64" s="1">
        <v>1.7728080136408725E-2</v>
      </c>
      <c r="ALQ64" s="1">
        <v>4.1741735163873341E-2</v>
      </c>
      <c r="ALR64" s="1">
        <v>1.9445785009460394E-2</v>
      </c>
      <c r="ALS64" s="1">
        <v>7.5566941418124941E-3</v>
      </c>
      <c r="ALT64" s="1">
        <v>0.1130545644663567</v>
      </c>
      <c r="ALU64" s="1">
        <v>1.2697243164965273E-2</v>
      </c>
      <c r="ALV64" s="1">
        <v>0.18122769121598459</v>
      </c>
      <c r="ALW64" s="1">
        <v>1.7301386797646815E-2</v>
      </c>
      <c r="ALX64" s="1">
        <v>0.209314045779429</v>
      </c>
      <c r="ALY64" s="1">
        <v>8.2739164300695122E-3</v>
      </c>
      <c r="ALZ64" s="1">
        <v>0.13882816817313981</v>
      </c>
      <c r="AMA64" s="1">
        <v>8.8891386268224265E-2</v>
      </c>
      <c r="AMB64" s="1">
        <v>6.5782696052546066E-2</v>
      </c>
      <c r="AMC64" s="1">
        <v>0.23254485829627042</v>
      </c>
      <c r="AMD64" s="1">
        <v>0.19801719989302102</v>
      </c>
      <c r="AME64" s="1">
        <v>3.376117088390479E-2</v>
      </c>
      <c r="AMF64" s="1">
        <v>0.19833231547648422</v>
      </c>
      <c r="AMG64" s="1">
        <v>0.11064614375275873</v>
      </c>
      <c r="AMH64" s="1">
        <v>8.667227689503243E-2</v>
      </c>
      <c r="AMI64" s="1">
        <v>8.9034085880475552E-2</v>
      </c>
      <c r="AMJ64" s="1">
        <v>1.2779003457122393E-2</v>
      </c>
      <c r="AMK64" s="1">
        <v>3.3906452928898184E-2</v>
      </c>
      <c r="AML64" s="1">
        <v>1.2104153225236802</v>
      </c>
      <c r="AMM64" s="1">
        <v>7.454893374492598E-2</v>
      </c>
      <c r="AMN64" s="1">
        <v>1.2662193484118405</v>
      </c>
      <c r="AMO64" s="1">
        <v>0.20455852478049055</v>
      </c>
      <c r="AMP64" s="1">
        <v>0.15085312146653995</v>
      </c>
      <c r="AMQ64" s="1">
        <v>2.7964162791544307E-2</v>
      </c>
      <c r="AMR64" s="1">
        <v>6.6192920251546494E-2</v>
      </c>
      <c r="AMS64" s="1">
        <v>0.24372621369300218</v>
      </c>
      <c r="AMT64" s="1">
        <v>0.48996130394922971</v>
      </c>
      <c r="AMU64" s="1">
        <v>0.38242295167207957</v>
      </c>
      <c r="AMV64" s="1">
        <v>0.23172981679710128</v>
      </c>
      <c r="AMW64" s="1">
        <v>8.4182142840877362E-3</v>
      </c>
      <c r="AMX64" s="1">
        <v>9.7774680419592964E-3</v>
      </c>
      <c r="AMY64" s="1">
        <v>5.6368299676644862E-2</v>
      </c>
      <c r="AMZ64" s="1">
        <v>0.80506590744958317</v>
      </c>
      <c r="ANA64" s="1">
        <v>1.1095355488027849</v>
      </c>
      <c r="ANB64" s="1">
        <v>0.22832004194155711</v>
      </c>
      <c r="ANC64" s="1">
        <v>0.58706621585306762</v>
      </c>
      <c r="AND64" s="1">
        <v>2.8470106161429225</v>
      </c>
      <c r="ANE64" s="1">
        <v>3.630605802915398E-2</v>
      </c>
      <c r="ANF64" s="1">
        <v>1.2329252130136175</v>
      </c>
      <c r="ANG64" s="1">
        <v>0.27664905868386414</v>
      </c>
      <c r="ANH64" s="1">
        <v>0.16356256516918463</v>
      </c>
      <c r="ANI64" s="1">
        <v>6.4696230966752657E-2</v>
      </c>
      <c r="ANJ64" s="1">
        <v>2.280614612635078E-2</v>
      </c>
      <c r="ANK64" s="1">
        <v>1.985585893522769</v>
      </c>
      <c r="ANL64" s="1">
        <v>1.2596831267713984</v>
      </c>
      <c r="ANM64" s="1">
        <v>0.11575757893179883</v>
      </c>
      <c r="ANN64" s="1">
        <v>0.95005728196618644</v>
      </c>
      <c r="ANO64" s="1">
        <v>2.0561479042737014</v>
      </c>
      <c r="ANP64" s="1">
        <v>0.44795048840545298</v>
      </c>
      <c r="ANQ64" s="1">
        <v>0.3610500204913325</v>
      </c>
      <c r="ANR64" s="1">
        <v>0.50891186026661384</v>
      </c>
      <c r="ANS64" s="1">
        <v>0.10448958529866409</v>
      </c>
      <c r="ANT64" s="1">
        <v>0.57384245644788257</v>
      </c>
      <c r="ANU64" s="1">
        <v>1.665175917295084</v>
      </c>
      <c r="ANV64" s="1">
        <v>0.80969107949102481</v>
      </c>
      <c r="ANW64" s="1">
        <v>0.18269842188240301</v>
      </c>
      <c r="ANX64" s="1">
        <v>1.9137110520773142E-2</v>
      </c>
      <c r="ANY64" s="1">
        <v>2.0263269451510371</v>
      </c>
      <c r="ANZ64" s="1">
        <v>0.66928405296555804</v>
      </c>
      <c r="AOA64" s="1">
        <v>0.11310677819867861</v>
      </c>
      <c r="AOB64" s="1">
        <v>2.6532840628644947E-2</v>
      </c>
      <c r="AOC64" s="1">
        <v>9.8529357562006009E-2</v>
      </c>
      <c r="AOD64" s="1">
        <v>9.5811684993956647E-2</v>
      </c>
      <c r="AOE64" s="1">
        <v>0.14781092383393357</v>
      </c>
      <c r="AOF64" s="1">
        <v>9.9353564302521014E-2</v>
      </c>
      <c r="AOG64" s="1">
        <v>0.11151064243660384</v>
      </c>
      <c r="AOH64" s="1">
        <v>0.83855746373546503</v>
      </c>
      <c r="AOI64" s="1">
        <v>0.81087708109914469</v>
      </c>
      <c r="AOJ64" s="1">
        <v>1.8969656206987209</v>
      </c>
      <c r="AOK64" s="1">
        <v>1.5322653848091485E-2</v>
      </c>
      <c r="AOL64" s="1">
        <v>1.7058697462619798E-2</v>
      </c>
      <c r="AOM64" s="1">
        <v>0.47382180552152398</v>
      </c>
      <c r="AON64" s="1">
        <v>7.2777580300830086E-3</v>
      </c>
      <c r="AOO64" s="1">
        <v>0.34971655463267765</v>
      </c>
      <c r="AOP64" s="1">
        <v>5.6884063000279643E-2</v>
      </c>
      <c r="AOQ64" s="1">
        <v>0.28073300180117189</v>
      </c>
      <c r="AOR64" s="1">
        <v>4.368158086622443E-2</v>
      </c>
      <c r="AOS64" s="1">
        <v>0.20324728582372437</v>
      </c>
      <c r="AOT64" s="1">
        <v>7.6599106505032433E-2</v>
      </c>
      <c r="AOU64" s="1">
        <v>0.1234304815008601</v>
      </c>
      <c r="AOV64" s="1">
        <v>0.18986127293624677</v>
      </c>
      <c r="AOW64" s="1">
        <v>0.37399060432632319</v>
      </c>
      <c r="AOX64" s="1">
        <v>3.3180823809266426</v>
      </c>
      <c r="AOY64" s="1">
        <v>19.850291261064921</v>
      </c>
      <c r="AOZ64" s="1">
        <v>0.25091150204217072</v>
      </c>
      <c r="APA64" s="1">
        <v>6.6449925306270758</v>
      </c>
      <c r="APB64" s="1">
        <v>0.2174629362860534</v>
      </c>
      <c r="APC64" s="1">
        <v>1.071692804473332</v>
      </c>
      <c r="APD64" s="1">
        <v>1.038387589509665</v>
      </c>
      <c r="APE64" s="1">
        <v>3.1171884832811414</v>
      </c>
      <c r="APF64" s="1">
        <v>3.2748027696729411</v>
      </c>
      <c r="APG64" s="1">
        <v>4.5992725925581734E-2</v>
      </c>
      <c r="APH64" s="1">
        <v>9.8474283349174438</v>
      </c>
      <c r="API64" s="1">
        <v>0.24658766082391584</v>
      </c>
      <c r="APJ64" s="1">
        <v>0.20788026261956788</v>
      </c>
      <c r="APK64" s="1">
        <v>1.4708806339773213</v>
      </c>
      <c r="APL64" s="1">
        <v>3.3770472949670803E-2</v>
      </c>
      <c r="APM64" s="1">
        <v>9.1765826195751646E-2</v>
      </c>
      <c r="APN64" s="1">
        <v>0.10428630679702824</v>
      </c>
      <c r="APO64" s="1">
        <v>22.800357074628295</v>
      </c>
      <c r="APP64" s="1">
        <v>0.54657252758097186</v>
      </c>
      <c r="APQ64" s="1">
        <v>4.5148458202367556E-2</v>
      </c>
      <c r="APR64" s="1">
        <v>1.4424077470801409</v>
      </c>
      <c r="APS64" s="1">
        <v>0.39673808508408126</v>
      </c>
      <c r="APT64" s="1">
        <v>6.1458591604328955E-2</v>
      </c>
      <c r="APU64" s="1">
        <v>1.4263580590018421E-2</v>
      </c>
      <c r="APV64" s="1">
        <v>2.7990936676003049</v>
      </c>
      <c r="APW64" s="1">
        <v>2.408908250131943</v>
      </c>
      <c r="APX64" s="1">
        <v>9.8015002326748064</v>
      </c>
      <c r="APY64" s="1">
        <v>0.1141084299048209</v>
      </c>
      <c r="APZ64" s="1">
        <v>1.9965090116394055</v>
      </c>
      <c r="AQA64" s="1">
        <v>1.2692088780933248</v>
      </c>
      <c r="AQB64" s="1">
        <v>2.8726280371633619</v>
      </c>
      <c r="AQC64" s="1">
        <v>1.0303579183567444</v>
      </c>
      <c r="AQD64" s="1">
        <v>0.14018514979530272</v>
      </c>
      <c r="AQE64" s="1">
        <v>18.419152419944215</v>
      </c>
      <c r="AQF64" s="1">
        <v>0.4973497002970948</v>
      </c>
      <c r="AQG64" s="1">
        <v>0.42560479687357106</v>
      </c>
      <c r="AQH64" s="1">
        <v>0.1346896451239738</v>
      </c>
      <c r="AQI64" s="1">
        <v>0.12052748500010657</v>
      </c>
      <c r="AQJ64" s="1">
        <v>7.5489212979097084</v>
      </c>
      <c r="AQK64" s="1">
        <v>8.5334337466405827E-3</v>
      </c>
      <c r="AQL64" s="1">
        <v>2.0277471717230946</v>
      </c>
      <c r="AQM64" s="1">
        <v>43.302298650841117</v>
      </c>
      <c r="AQN64" s="1">
        <v>2.7086657919975674</v>
      </c>
      <c r="AQO64" s="1">
        <v>0.50449945993045509</v>
      </c>
      <c r="AQP64" s="1">
        <v>8.374231900948601</v>
      </c>
      <c r="AQQ64" s="1">
        <v>8.5875790467912072</v>
      </c>
      <c r="AQR64" s="1">
        <v>0.49449776227685088</v>
      </c>
      <c r="AQS64" s="1">
        <v>0.41249526217597682</v>
      </c>
      <c r="AQT64" s="1">
        <v>5.4588636920892917</v>
      </c>
      <c r="AQU64" s="1">
        <v>14.507245376755769</v>
      </c>
      <c r="AQV64" s="1">
        <v>0.66282763725482896</v>
      </c>
      <c r="AQW64" s="1">
        <v>0.1562594733693537</v>
      </c>
      <c r="AQX64" s="1">
        <v>3.0274201887948288E-2</v>
      </c>
      <c r="AQY64" s="1">
        <v>3.0122196175025748E-2</v>
      </c>
      <c r="AQZ64" s="1">
        <v>0.86770170598176333</v>
      </c>
      <c r="ARA64" s="1">
        <v>1.1373260110219596</v>
      </c>
      <c r="ARB64" s="1">
        <v>9.2091945283947663</v>
      </c>
      <c r="ARC64" s="1">
        <v>8.2504511047565954E-2</v>
      </c>
      <c r="ARD64" s="1">
        <v>2.1370523269075319</v>
      </c>
      <c r="ARE64" s="1">
        <v>16.282971869204758</v>
      </c>
      <c r="ARF64" s="1">
        <v>8.3578062225236955</v>
      </c>
      <c r="ARG64" s="1">
        <v>15.422646462757426</v>
      </c>
      <c r="ARH64" s="1">
        <v>1.6870030045634798</v>
      </c>
      <c r="ARI64" s="1">
        <v>0.57998657838476519</v>
      </c>
      <c r="ARJ64" s="1">
        <v>0.89003594413614928</v>
      </c>
      <c r="ARK64" s="1">
        <v>1.6415505802435377</v>
      </c>
      <c r="ARL64" s="1">
        <v>0.38840549086308274</v>
      </c>
      <c r="ARM64" s="1">
        <v>0.16273737514412559</v>
      </c>
      <c r="ARN64" s="1">
        <v>8.6038588300918502</v>
      </c>
      <c r="ARO64" s="1">
        <v>28.304281421615865</v>
      </c>
      <c r="ARP64" s="1">
        <v>0.16851397650251412</v>
      </c>
      <c r="ARQ64" s="1">
        <v>0.41699484782105539</v>
      </c>
      <c r="ARR64" s="1">
        <v>1.0834562847247207</v>
      </c>
      <c r="ARS64" s="1">
        <v>0.29010230831239531</v>
      </c>
      <c r="ART64" s="1">
        <v>718.40997035642761</v>
      </c>
      <c r="ARU64" s="1">
        <v>1.4826960083375222</v>
      </c>
      <c r="ARV64" s="1">
        <v>0.37079319589604037</v>
      </c>
      <c r="ARW64" s="1">
        <v>572.18395102214663</v>
      </c>
      <c r="ARX64" s="1">
        <v>0.28819024072427729</v>
      </c>
      <c r="ARY64" s="1">
        <v>472.32046871036908</v>
      </c>
      <c r="ARZ64" s="1">
        <v>0.96260194333637183</v>
      </c>
      <c r="ASA64" s="1">
        <v>136.24703763825588</v>
      </c>
      <c r="ASB64" s="1">
        <v>0.25119474245122592</v>
      </c>
      <c r="ASC64" s="1">
        <v>0.63187266320239599</v>
      </c>
      <c r="ASD64" s="1">
        <v>0.44424730796752904</v>
      </c>
      <c r="ASE64" s="1">
        <v>0.1289124319347531</v>
      </c>
      <c r="ASF64" s="1">
        <v>5.5307906298288655E-2</v>
      </c>
      <c r="ASG64" s="1">
        <v>5.5473874906268983E-2</v>
      </c>
      <c r="ASH64" s="1">
        <v>4.9601312021786692E-2</v>
      </c>
      <c r="ASI64" s="1">
        <v>0.38522752395138649</v>
      </c>
      <c r="ASJ64" s="1">
        <v>1.5469701564737002</v>
      </c>
      <c r="ASK64" s="1">
        <v>0.55631210639537587</v>
      </c>
      <c r="ASL64" s="1">
        <v>1.8215859002729422</v>
      </c>
      <c r="ASM64" s="1">
        <v>0.12985637071487097</v>
      </c>
      <c r="ASN64" s="1">
        <v>8.2842511439986943E-2</v>
      </c>
      <c r="ASO64" s="1">
        <v>0.1125052597191732</v>
      </c>
      <c r="ASP64" s="1">
        <v>3.5424448973152313E-2</v>
      </c>
      <c r="ASQ64" s="1">
        <v>0.12717155732835164</v>
      </c>
      <c r="ASR64" s="1">
        <v>5.8192875908802955E-2</v>
      </c>
      <c r="ASS64" s="1">
        <v>0.91778602456283587</v>
      </c>
      <c r="AST64" s="1">
        <v>0.51987666442501645</v>
      </c>
      <c r="ASU64" s="1">
        <v>2.8991571174026055E-2</v>
      </c>
      <c r="ASV64" s="1">
        <v>0.56234735396116942</v>
      </c>
      <c r="ASW64" s="1">
        <v>0.85449718988100654</v>
      </c>
      <c r="ASX64" s="1">
        <v>0.37314534393837295</v>
      </c>
      <c r="ASY64" s="1">
        <v>4.3083536383341788E-2</v>
      </c>
      <c r="ASZ64" s="1">
        <v>4.7092521689094351</v>
      </c>
      <c r="ATA64" s="1">
        <v>0.36157642117186994</v>
      </c>
      <c r="ATB64" s="1">
        <v>8.8102746103027194E-2</v>
      </c>
      <c r="ATC64" s="1">
        <v>202.46535851354631</v>
      </c>
      <c r="ATD64" s="1">
        <v>1.1936300018572444E-2</v>
      </c>
      <c r="ATE64" s="1">
        <v>5.0795626729168791E-2</v>
      </c>
      <c r="ATG64" s="1">
        <v>3850.1740215643367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F718-2D2C-4A4C-8650-8AB35DD13055}">
  <dimension ref="A1:D51"/>
  <sheetViews>
    <sheetView topLeftCell="A31" zoomScale="160" zoomScaleNormal="160" workbookViewId="0">
      <selection activeCell="C46" sqref="C46:C50"/>
    </sheetView>
  </sheetViews>
  <sheetFormatPr baseColWidth="10" defaultRowHeight="15" x14ac:dyDescent="0.2"/>
  <cols>
    <col min="3" max="3" width="20.83203125" bestFit="1" customWidth="1"/>
  </cols>
  <sheetData>
    <row r="1" spans="1:3" x14ac:dyDescent="0.2">
      <c r="A1" t="s">
        <v>407</v>
      </c>
      <c r="B1" t="s">
        <v>645</v>
      </c>
      <c r="C1" t="s">
        <v>603</v>
      </c>
    </row>
    <row r="2" spans="1:3" x14ac:dyDescent="0.2">
      <c r="A2">
        <v>8.9600000000000009</v>
      </c>
      <c r="B2">
        <v>8.9700000000000006</v>
      </c>
      <c r="C2" t="str">
        <f>IFERROR(VLOOKUP(B2,compounds!$A:$B,2,FALSE),"")</f>
        <v>bpinene</v>
      </c>
    </row>
    <row r="3" spans="1:3" x14ac:dyDescent="0.2">
      <c r="A3">
        <v>8.98</v>
      </c>
      <c r="B3">
        <v>8.9700000000000006</v>
      </c>
      <c r="C3" t="str">
        <f>IFERROR(VLOOKUP(B3,compounds!$A:$B,2,FALSE),"")</f>
        <v>bpinene</v>
      </c>
    </row>
    <row r="4" spans="1:3" x14ac:dyDescent="0.2">
      <c r="A4">
        <v>10.78</v>
      </c>
      <c r="B4">
        <v>10.79</v>
      </c>
      <c r="C4" t="str">
        <f>IFERROR(VLOOKUP(B4,compounds!$A:$B,2,FALSE),"")</f>
        <v>bocimene</v>
      </c>
    </row>
    <row r="5" spans="1:3" x14ac:dyDescent="0.2">
      <c r="A5">
        <v>10.8</v>
      </c>
      <c r="B5">
        <v>10.79</v>
      </c>
      <c r="C5" t="str">
        <f>IFERROR(VLOOKUP(B5,compounds!$A:$B,2,FALSE),"")</f>
        <v>bocimene</v>
      </c>
    </row>
    <row r="6" spans="1:3" x14ac:dyDescent="0.2">
      <c r="A6">
        <v>10.81</v>
      </c>
      <c r="B6">
        <f>IFERROR(VLOOKUP(A6,B2:B5,1,TRUE),"")</f>
        <v>10.79</v>
      </c>
      <c r="C6" t="str">
        <f>IFERROR(VLOOKUP(B6,compounds!$A:$B,2,FALSE),"")</f>
        <v>bocimene</v>
      </c>
    </row>
    <row r="7" spans="1:3" x14ac:dyDescent="0.2">
      <c r="A7">
        <v>10.82</v>
      </c>
      <c r="B7">
        <f t="shared" ref="B7:B22" si="0">IFERROR(VLOOKUP(A7,B3:B6,1,TRUE),"")</f>
        <v>10.79</v>
      </c>
      <c r="C7" t="str">
        <f>IFERROR(VLOOKUP(B7,compounds!$A:$B,2,FALSE),"")</f>
        <v>bocimene</v>
      </c>
    </row>
    <row r="8" spans="1:3" x14ac:dyDescent="0.2">
      <c r="A8">
        <v>12.4</v>
      </c>
      <c r="B8">
        <v>12.39</v>
      </c>
      <c r="C8" t="str">
        <f>IFERROR(VLOOKUP(B8,compounds!$A:$B,2,FALSE),"")</f>
        <v>o+C5xe</v>
      </c>
    </row>
    <row r="9" spans="1:3" x14ac:dyDescent="0.2">
      <c r="A9">
        <v>12.41</v>
      </c>
      <c r="B9">
        <f t="shared" si="0"/>
        <v>12.39</v>
      </c>
      <c r="C9" t="str">
        <f>IFERROR(VLOOKUP(B9,compounds!$A:$B,2,FALSE),"")</f>
        <v>o+C5xe</v>
      </c>
    </row>
    <row r="10" spans="1:3" x14ac:dyDescent="0.2">
      <c r="A10">
        <v>12.53</v>
      </c>
      <c r="B10">
        <v>12.54</v>
      </c>
      <c r="C10" t="str">
        <f>IFERROR(VLOOKUP(B10,compounds!$A:$B,2,FALSE),"")</f>
        <v>nonanal</v>
      </c>
    </row>
    <row r="11" spans="1:3" x14ac:dyDescent="0.2">
      <c r="A11">
        <v>12.56</v>
      </c>
      <c r="B11">
        <f t="shared" si="0"/>
        <v>12.54</v>
      </c>
      <c r="C11" t="str">
        <f>IFERROR(VLOOKUP(B11,compounds!$A:$B,2,FALSE),"")</f>
        <v>nonanal</v>
      </c>
    </row>
    <row r="12" spans="1:3" x14ac:dyDescent="0.2">
      <c r="A12">
        <v>12.55</v>
      </c>
      <c r="B12">
        <f t="shared" si="0"/>
        <v>12.54</v>
      </c>
      <c r="C12" t="str">
        <f>IFERROR(VLOOKUP(B12,compounds!$A:$B,2,FALSE),"")</f>
        <v>nonanal</v>
      </c>
    </row>
    <row r="13" spans="1:3" x14ac:dyDescent="0.2">
      <c r="A13">
        <v>12.57</v>
      </c>
      <c r="B13">
        <f t="shared" si="0"/>
        <v>12.54</v>
      </c>
      <c r="C13" t="str">
        <f>IFERROR(VLOOKUP(B13,compounds!$A:$B,2,FALSE),"")</f>
        <v>nonanal</v>
      </c>
    </row>
    <row r="14" spans="1:3" x14ac:dyDescent="0.2">
      <c r="A14">
        <v>14.26</v>
      </c>
      <c r="B14">
        <v>14.25</v>
      </c>
      <c r="C14" t="str">
        <f>IFERROR(VLOOKUP(B14,compounds!$A:$B,2,FALSE),"")</f>
        <v>p-trimethyl</v>
      </c>
    </row>
    <row r="15" spans="1:3" x14ac:dyDescent="0.2">
      <c r="A15">
        <v>15.07</v>
      </c>
      <c r="B15">
        <v>15.08</v>
      </c>
      <c r="C15" t="str">
        <f>IFERROR(VLOOKUP(B15,compounds!$A:$B,2,FALSE),"")</f>
        <v>a-terpinol</v>
      </c>
    </row>
    <row r="16" spans="1:3" x14ac:dyDescent="0.2">
      <c r="A16">
        <v>15.09</v>
      </c>
      <c r="B16">
        <f t="shared" si="0"/>
        <v>15.08</v>
      </c>
      <c r="C16" t="str">
        <f>IFERROR(VLOOKUP(B16,compounds!$A:$B,2,FALSE),"")</f>
        <v>a-terpinol</v>
      </c>
    </row>
    <row r="17" spans="1:3" x14ac:dyDescent="0.2">
      <c r="A17">
        <v>15.06</v>
      </c>
      <c r="B17">
        <v>15.08</v>
      </c>
      <c r="C17" t="str">
        <f>IFERROR(VLOOKUP(B17,compounds!$A:$B,2,FALSE),"")</f>
        <v>a-terpinol</v>
      </c>
    </row>
    <row r="18" spans="1:3" x14ac:dyDescent="0.2">
      <c r="A18">
        <v>15.1</v>
      </c>
      <c r="B18">
        <f t="shared" si="0"/>
        <v>15.08</v>
      </c>
      <c r="C18" t="str">
        <f>IFERROR(VLOOKUP(B18,compounds!$A:$B,2,FALSE),"")</f>
        <v>a-terpinol</v>
      </c>
    </row>
    <row r="19" spans="1:3" x14ac:dyDescent="0.2">
      <c r="A19">
        <v>15.55</v>
      </c>
      <c r="B19">
        <v>15.56</v>
      </c>
      <c r="C19" t="str">
        <f>IFERROR(VLOOKUP(B19,compounds!$A:$B,2,FALSE),"")</f>
        <v>decanal</v>
      </c>
    </row>
    <row r="20" spans="1:3" x14ac:dyDescent="0.2">
      <c r="A20">
        <v>15.57</v>
      </c>
      <c r="B20">
        <f t="shared" si="0"/>
        <v>15.56</v>
      </c>
      <c r="C20" t="str">
        <f>IFERROR(VLOOKUP(B20,compounds!$A:$B,2,FALSE),"")</f>
        <v>decanal</v>
      </c>
    </row>
    <row r="21" spans="1:3" x14ac:dyDescent="0.2">
      <c r="A21">
        <v>15.58</v>
      </c>
      <c r="B21">
        <f t="shared" si="0"/>
        <v>15.56</v>
      </c>
      <c r="C21" t="str">
        <f>IFERROR(VLOOKUP(B21,compounds!$A:$B,2,FALSE),"")</f>
        <v>decanal</v>
      </c>
    </row>
    <row r="22" spans="1:3" x14ac:dyDescent="0.2">
      <c r="A22">
        <v>15.59</v>
      </c>
      <c r="B22">
        <f t="shared" si="0"/>
        <v>15.56</v>
      </c>
      <c r="C22" t="str">
        <f>IFERROR(VLOOKUP(B22,compounds!$A:$B,2,FALSE),"")</f>
        <v>decanal</v>
      </c>
    </row>
    <row r="23" spans="1:3" x14ac:dyDescent="0.2">
      <c r="A23">
        <v>20.84</v>
      </c>
      <c r="B23">
        <v>20.85</v>
      </c>
      <c r="C23" t="str">
        <f>IFERROR(VLOOKUP(B23,compounds!$A:$B,2,FALSE),"")</f>
        <v>nanodecane</v>
      </c>
    </row>
    <row r="24" spans="1:3" x14ac:dyDescent="0.2">
      <c r="A24">
        <v>20.86</v>
      </c>
      <c r="B24">
        <f>IFERROR(VLOOKUP(A24,B21:B23,1,TRUE),"")</f>
        <v>20.85</v>
      </c>
      <c r="C24" t="str">
        <f>IFERROR(VLOOKUP(B24,compounds!$A:$B,2,FALSE),"")</f>
        <v>nanodecane</v>
      </c>
    </row>
    <row r="25" spans="1:3" x14ac:dyDescent="0.2">
      <c r="A25">
        <v>22.17</v>
      </c>
      <c r="B25">
        <v>22.18</v>
      </c>
      <c r="C25" t="str">
        <f>IFERROR(VLOOKUP(B25,compounds!$A:$B,2,FALSE),"")</f>
        <v>humulene</v>
      </c>
    </row>
    <row r="26" spans="1:3" x14ac:dyDescent="0.2">
      <c r="A26">
        <v>22.16</v>
      </c>
      <c r="B26">
        <v>22.18</v>
      </c>
      <c r="C26" t="str">
        <f>IFERROR(VLOOKUP(B26,compounds!$A:$B,2,FALSE),"")</f>
        <v>humulene</v>
      </c>
    </row>
    <row r="27" spans="1:3" x14ac:dyDescent="0.2">
      <c r="A27">
        <v>22.19</v>
      </c>
      <c r="B27">
        <f t="shared" ref="B27:B37" si="1">IFERROR(VLOOKUP(A27,B24:B26,1,TRUE),"")</f>
        <v>22.18</v>
      </c>
      <c r="C27" t="str">
        <f>IFERROR(VLOOKUP(B27,compounds!$A:$B,2,FALSE),"")</f>
        <v>humulene</v>
      </c>
    </row>
    <row r="28" spans="1:3" x14ac:dyDescent="0.2">
      <c r="A28">
        <v>22.2</v>
      </c>
      <c r="B28">
        <f t="shared" si="1"/>
        <v>22.18</v>
      </c>
      <c r="C28" t="str">
        <f>IFERROR(VLOOKUP(B28,compounds!$A:$B,2,FALSE),"")</f>
        <v>humulene</v>
      </c>
    </row>
    <row r="29" spans="1:3" x14ac:dyDescent="0.2">
      <c r="A29">
        <v>20.04</v>
      </c>
      <c r="B29">
        <v>20.05</v>
      </c>
      <c r="C29" t="str">
        <f>IFERROR(VLOOKUP(B29,compounds!$A:$B,2,FALSE),"")</f>
        <v>tridecane</v>
      </c>
    </row>
    <row r="30" spans="1:3" x14ac:dyDescent="0.2">
      <c r="A30">
        <v>20.059999999999999</v>
      </c>
      <c r="B30">
        <v>20.05</v>
      </c>
      <c r="C30" t="str">
        <f>IFERROR(VLOOKUP(B30,compounds!$A:$B,2,FALSE),"")</f>
        <v>tridecane</v>
      </c>
    </row>
    <row r="31" spans="1:3" x14ac:dyDescent="0.2">
      <c r="A31">
        <v>9.39</v>
      </c>
      <c r="B31">
        <v>9.3800000000000008</v>
      </c>
      <c r="C31" t="str">
        <f>IFERROR(VLOOKUP(B31,compounds!$A:$B,2,FALSE),"")</f>
        <v>octanal</v>
      </c>
    </row>
    <row r="32" spans="1:3" x14ac:dyDescent="0.2">
      <c r="A32">
        <v>9.3699999999999992</v>
      </c>
      <c r="B32">
        <v>9.3800000000000008</v>
      </c>
      <c r="C32" t="str">
        <f>IFERROR(VLOOKUP(B32,compounds!$A:$B,2,FALSE),"")</f>
        <v>octanal</v>
      </c>
    </row>
    <row r="33" spans="1:4" x14ac:dyDescent="0.2">
      <c r="A33">
        <v>9.36</v>
      </c>
      <c r="B33">
        <v>9.3800000000000008</v>
      </c>
      <c r="C33" t="str">
        <f>IFERROR(VLOOKUP(B33,compounds!$A:$B,2,FALSE),"")</f>
        <v>octanal</v>
      </c>
    </row>
    <row r="34" spans="1:4" x14ac:dyDescent="0.2">
      <c r="A34">
        <v>9.4</v>
      </c>
      <c r="B34">
        <f t="shared" si="1"/>
        <v>9.3800000000000008</v>
      </c>
      <c r="C34" t="str">
        <f>IFERROR(VLOOKUP(B34,compounds!$A:$B,2,FALSE),"")</f>
        <v>octanal</v>
      </c>
    </row>
    <row r="35" spans="1:4" x14ac:dyDescent="0.2">
      <c r="A35">
        <v>9.5299999999999994</v>
      </c>
      <c r="B35">
        <v>9.5399999999999991</v>
      </c>
      <c r="C35" t="str">
        <f>IFERROR(VLOOKUP(B35,compounds!$A:$B,2,FALSE),"")</f>
        <v>z3hex</v>
      </c>
    </row>
    <row r="36" spans="1:4" x14ac:dyDescent="0.2">
      <c r="A36">
        <v>9.5500000000000007</v>
      </c>
      <c r="B36">
        <f t="shared" si="1"/>
        <v>9.5399999999999991</v>
      </c>
      <c r="C36" t="str">
        <f>IFERROR(VLOOKUP(B36,compounds!$A:$B,2,FALSE),"")</f>
        <v>z3hex</v>
      </c>
      <c r="D36" t="str">
        <f ca="1">_xlfn.FORMULATEXT(B36)</f>
        <v>=IFERROR(VLOOKUP(A36,B33:B35,1,TRUE),"")</v>
      </c>
    </row>
    <row r="37" spans="1:4" x14ac:dyDescent="0.2">
      <c r="A37">
        <v>9.56</v>
      </c>
      <c r="B37">
        <f t="shared" si="1"/>
        <v>9.5399999999999991</v>
      </c>
      <c r="C37" t="str">
        <f>IFERROR(VLOOKUP(B37,compounds!$A:$B,2,FALSE),"")</f>
        <v>z3hex</v>
      </c>
      <c r="D37" t="str">
        <f t="shared" ref="D37:D41" ca="1" si="2">_xlfn.FORMULATEXT(B37)</f>
        <v>=IFERROR(VLOOKUP(A37,B34:B36,1,TRUE),"")</v>
      </c>
    </row>
    <row r="38" spans="1:4" x14ac:dyDescent="0.2">
      <c r="A38">
        <v>9.52</v>
      </c>
      <c r="B38">
        <v>9.5399999999999991</v>
      </c>
      <c r="C38" t="str">
        <f>IFERROR(VLOOKUP(B38,compounds!$A:$B,2,FALSE),"")</f>
        <v>z3hex</v>
      </c>
      <c r="D38" t="e">
        <f t="shared" ca="1" si="2"/>
        <v>#N/A</v>
      </c>
    </row>
    <row r="39" spans="1:4" x14ac:dyDescent="0.2">
      <c r="A39">
        <v>9.51</v>
      </c>
      <c r="B39">
        <v>9.5399999999999991</v>
      </c>
      <c r="C39" t="str">
        <f>IFERROR(VLOOKUP(B39,compounds!$A:$B,2,FALSE),"")</f>
        <v>z3hex</v>
      </c>
      <c r="D39" t="e">
        <f t="shared" ca="1" si="2"/>
        <v>#N/A</v>
      </c>
    </row>
    <row r="40" spans="1:4" x14ac:dyDescent="0.2">
      <c r="A40">
        <v>9.57</v>
      </c>
      <c r="B40" cm="1">
        <f t="array" ref="B40">INDEX($B$2:$B39, MATCH(MIN(ABS($B$2:B39-A40)), ABS($B$2:B39-A40),0))</f>
        <v>9.5399999999999991</v>
      </c>
      <c r="C40" t="str">
        <f>IFERROR(VLOOKUP(B40,compounds!$A:$B,2,FALSE),"")</f>
        <v>z3hex</v>
      </c>
      <c r="D40" t="str">
        <f t="shared" ca="1" si="2"/>
        <v>=INDEX($B$2:$B39, MATCH(MIN(ABS($B$2:B39-A40)), ABS($B$2:B39-A40),0))</v>
      </c>
    </row>
    <row r="41" spans="1:4" x14ac:dyDescent="0.2">
      <c r="A41">
        <v>8.99</v>
      </c>
      <c r="B41" cm="1">
        <f t="array" ref="B41">IF(A41="","",INDEX($B$2:$B40, MATCH(MIN(ABS($B$2:B40-A41)), ABS($B$2:B40-A41),0)))</f>
        <v>8.9700000000000006</v>
      </c>
      <c r="C41" t="str">
        <f>IFERROR(VLOOKUP(B41,compounds!$A:$B,2,FALSE),"")</f>
        <v>bpinene</v>
      </c>
      <c r="D41" t="str">
        <f t="shared" ca="1" si="2"/>
        <v>=IF(A41="","",INDEX($B$2:$B40, MATCH(MIN(ABS($B$2:B40-A41)), ABS($B$2:B40-A41),0)))</v>
      </c>
    </row>
    <row r="42" spans="1:4" x14ac:dyDescent="0.2">
      <c r="A42">
        <v>18.510000000000002</v>
      </c>
      <c r="B42">
        <v>18.52</v>
      </c>
      <c r="C42" t="s">
        <v>654</v>
      </c>
    </row>
    <row r="43" spans="1:4" x14ac:dyDescent="0.2">
      <c r="A43">
        <v>18.53</v>
      </c>
      <c r="B43" cm="1">
        <f t="array" ref="B43">IF(A43="","",INDEX($B$2:$B42, MATCH(MIN(ABS($B$2:B42-A43)), ABS($B$2:B42-A43),0)))</f>
        <v>18.52</v>
      </c>
      <c r="C43" t="s">
        <v>654</v>
      </c>
    </row>
    <row r="44" spans="1:4" x14ac:dyDescent="0.2">
      <c r="A44">
        <v>9.7899999999999991</v>
      </c>
      <c r="B44">
        <v>9.81</v>
      </c>
      <c r="C44" t="str">
        <f>IFERROR(VLOOKUP(B44,compounds!$A:$B,2,FALSE),"")</f>
        <v>sixmethyl</v>
      </c>
    </row>
    <row r="45" spans="1:4" x14ac:dyDescent="0.2">
      <c r="A45">
        <v>9.8000000000000007</v>
      </c>
      <c r="B45" cm="1">
        <f t="array" ref="B45">IF(A45="","",INDEX($B$2:$B44, MATCH(MIN(ABS($B$2:B44-A45)), ABS($B$2:B44-A45),0)))</f>
        <v>9.81</v>
      </c>
      <c r="C45" t="str">
        <f>IFERROR(VLOOKUP(B45,compounds!$A:$B,2,FALSE),"")</f>
        <v>sixmethyl</v>
      </c>
    </row>
    <row r="46" spans="1:4" x14ac:dyDescent="0.2">
      <c r="A46">
        <v>9.82</v>
      </c>
      <c r="B46" cm="1">
        <f t="array" ref="B46">IF(A46="","",INDEX($B$2:$B45, MATCH(MIN(ABS($B$2:B45-A46)), ABS($B$2:B45-A46),0)))</f>
        <v>9.81</v>
      </c>
      <c r="C46" t="str">
        <f>IFERROR(VLOOKUP(B46,compounds!$A:$B,2,FALSE),"")</f>
        <v>sixmethyl</v>
      </c>
    </row>
    <row r="47" spans="1:4" x14ac:dyDescent="0.2">
      <c r="A47">
        <v>9.83</v>
      </c>
      <c r="B47" cm="1">
        <f t="array" ref="B47">IF(A47="","",INDEX($B$2:$B46, MATCH(MIN(ABS($B$2:B46-A47)), ABS($B$2:B46-A47),0)))</f>
        <v>9.81</v>
      </c>
      <c r="C47" t="str">
        <f>IFERROR(VLOOKUP(B47,compounds!$A:$B,2,FALSE),"")</f>
        <v>sixmethyl</v>
      </c>
    </row>
    <row r="48" spans="1:4" x14ac:dyDescent="0.2">
      <c r="B48" t="str" cm="1">
        <f t="array" ref="B48">IF(A48="","",INDEX($B$2:$B47, MATCH(MIN(ABS($B$2:B47-A48)), ABS($B$2:B47-A48),0)))</f>
        <v/>
      </c>
      <c r="C48" t="str">
        <f>IFERROR(VLOOKUP(B48,compounds!$A:$B,2,FALSE),"")</f>
        <v/>
      </c>
    </row>
    <row r="49" spans="2:3" x14ac:dyDescent="0.2">
      <c r="B49" t="str" cm="1">
        <f t="array" ref="B49">IF(A49="","",INDEX($B$2:$B48, MATCH(MIN(ABS($B$2:B48-A49)), ABS($B$2:B48-A49),0)))</f>
        <v/>
      </c>
      <c r="C49" t="str">
        <f>IFERROR(VLOOKUP(B49,compounds!$A:$B,2,FALSE),"")</f>
        <v/>
      </c>
    </row>
    <row r="50" spans="2:3" x14ac:dyDescent="0.2">
      <c r="B50" t="str" cm="1">
        <f t="array" ref="B50">IF(A50="","",INDEX($B$2:$B49, MATCH(MIN(ABS($B$2:B49-A50)), ABS($B$2:B49-A50),0)))</f>
        <v/>
      </c>
      <c r="C50" t="str">
        <f>IFERROR(VLOOKUP(B50,compounds!$A:$B,2,FALSE),"")</f>
        <v/>
      </c>
    </row>
    <row r="51" spans="2:3" x14ac:dyDescent="0.2">
      <c r="B51" t="str" cm="1">
        <f t="array" ref="B51">IF(A51="","",INDEX($B$2:$B50, MATCH(MIN(ABS($B$2:B50-A51)), ABS($B$2:B50-A51),0)))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0C15-97F6-8E42-9CC2-A99CC7E5B05E}">
  <dimension ref="A1:C20"/>
  <sheetViews>
    <sheetView zoomScale="160" zoomScaleNormal="160" workbookViewId="0">
      <selection activeCell="C12" sqref="C12"/>
    </sheetView>
  </sheetViews>
  <sheetFormatPr baseColWidth="10" defaultRowHeight="15" x14ac:dyDescent="0.2"/>
  <cols>
    <col min="2" max="2" width="20.83203125" bestFit="1" customWidth="1"/>
  </cols>
  <sheetData>
    <row r="1" spans="1:3" x14ac:dyDescent="0.2">
      <c r="A1" t="s">
        <v>407</v>
      </c>
      <c r="B1" t="s">
        <v>603</v>
      </c>
    </row>
    <row r="2" spans="1:3" x14ac:dyDescent="0.2">
      <c r="A2">
        <v>8.9700000000000006</v>
      </c>
      <c r="B2" t="s">
        <v>659</v>
      </c>
    </row>
    <row r="3" spans="1:3" x14ac:dyDescent="0.2">
      <c r="A3">
        <v>10.79</v>
      </c>
      <c r="B3" t="s">
        <v>658</v>
      </c>
    </row>
    <row r="4" spans="1:3" x14ac:dyDescent="0.2">
      <c r="A4">
        <v>12.39</v>
      </c>
      <c r="B4" t="s">
        <v>661</v>
      </c>
    </row>
    <row r="5" spans="1:3" x14ac:dyDescent="0.2">
      <c r="A5">
        <v>12.54</v>
      </c>
      <c r="B5" t="s">
        <v>428</v>
      </c>
    </row>
    <row r="6" spans="1:3" x14ac:dyDescent="0.2">
      <c r="A6">
        <v>12.91</v>
      </c>
      <c r="B6" t="s">
        <v>653</v>
      </c>
    </row>
    <row r="7" spans="1:3" x14ac:dyDescent="0.2">
      <c r="A7">
        <v>14.25</v>
      </c>
      <c r="B7" t="s">
        <v>430</v>
      </c>
    </row>
    <row r="8" spans="1:3" x14ac:dyDescent="0.2">
      <c r="A8">
        <v>15.08</v>
      </c>
      <c r="B8" t="s">
        <v>431</v>
      </c>
    </row>
    <row r="9" spans="1:3" x14ac:dyDescent="0.2">
      <c r="A9">
        <v>15.56</v>
      </c>
      <c r="B9" t="s">
        <v>433</v>
      </c>
    </row>
    <row r="10" spans="1:3" x14ac:dyDescent="0.2">
      <c r="A10">
        <v>15.77</v>
      </c>
      <c r="B10" t="s">
        <v>639</v>
      </c>
    </row>
    <row r="11" spans="1:3" x14ac:dyDescent="0.2">
      <c r="A11">
        <v>20.85</v>
      </c>
      <c r="B11" t="s">
        <v>609</v>
      </c>
    </row>
    <row r="12" spans="1:3" x14ac:dyDescent="0.2">
      <c r="A12">
        <v>22.18</v>
      </c>
      <c r="B12" t="s">
        <v>437</v>
      </c>
    </row>
    <row r="13" spans="1:3" x14ac:dyDescent="0.2">
      <c r="A13">
        <v>23.32</v>
      </c>
      <c r="B13" t="s">
        <v>627</v>
      </c>
    </row>
    <row r="14" spans="1:3" x14ac:dyDescent="0.2">
      <c r="A14">
        <v>23.67</v>
      </c>
      <c r="B14" t="s">
        <v>642</v>
      </c>
    </row>
    <row r="15" spans="1:3" x14ac:dyDescent="0.2">
      <c r="A15">
        <v>34.21</v>
      </c>
      <c r="B15" t="s">
        <v>643</v>
      </c>
    </row>
    <row r="16" spans="1:3" x14ac:dyDescent="0.2">
      <c r="A16">
        <v>20.05</v>
      </c>
      <c r="B16" t="s">
        <v>647</v>
      </c>
      <c r="C16" t="s">
        <v>648</v>
      </c>
    </row>
    <row r="17" spans="1:3" x14ac:dyDescent="0.2">
      <c r="A17">
        <v>9.3800000000000008</v>
      </c>
      <c r="B17" t="s">
        <v>426</v>
      </c>
      <c r="C17" t="s">
        <v>648</v>
      </c>
    </row>
    <row r="18" spans="1:3" x14ac:dyDescent="0.2">
      <c r="A18">
        <v>9.5399999999999991</v>
      </c>
      <c r="B18" s="23" t="s">
        <v>655</v>
      </c>
      <c r="C18" t="s">
        <v>648</v>
      </c>
    </row>
    <row r="19" spans="1:3" x14ac:dyDescent="0.2">
      <c r="A19">
        <v>18.52</v>
      </c>
      <c r="B19" t="s">
        <v>654</v>
      </c>
    </row>
    <row r="20" spans="1:3" x14ac:dyDescent="0.2">
      <c r="A20">
        <v>9.81</v>
      </c>
      <c r="B20" t="s">
        <v>656</v>
      </c>
    </row>
  </sheetData>
  <sortState xmlns:xlrd2="http://schemas.microsoft.com/office/spreadsheetml/2017/richdata2" ref="A2:B15">
    <sortCondition ref="A2:A15"/>
  </sortState>
  <conditionalFormatting sqref="B18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0CB53-A3F3-C546-850C-4D1CADDEE327}">
  <dimension ref="A1:J1250"/>
  <sheetViews>
    <sheetView zoomScale="140" zoomScaleNormal="140" workbookViewId="0">
      <pane ySplit="4" topLeftCell="A273" activePane="bottomLeft" state="frozen"/>
      <selection pane="bottomLeft" activeCell="D293" sqref="D293"/>
    </sheetView>
  </sheetViews>
  <sheetFormatPr baseColWidth="10" defaultColWidth="11.5" defaultRowHeight="15" x14ac:dyDescent="0.2"/>
  <cols>
    <col min="3" max="3" width="10.83203125" style="1"/>
  </cols>
  <sheetData>
    <row r="1" spans="1:9" x14ac:dyDescent="0.2">
      <c r="C1" s="1" t="s">
        <v>416</v>
      </c>
      <c r="D1" t="s">
        <v>417</v>
      </c>
      <c r="F1" t="s">
        <v>418</v>
      </c>
    </row>
    <row r="2" spans="1:9" x14ac:dyDescent="0.2">
      <c r="A2" t="s">
        <v>419</v>
      </c>
      <c r="C2" s="1">
        <v>10</v>
      </c>
      <c r="D2" s="1">
        <v>0.01</v>
      </c>
      <c r="F2">
        <v>34.21</v>
      </c>
      <c r="G2">
        <f>VLOOKUP(F2,$A$5:$D$1250,4,FALSE)</f>
        <v>34.21</v>
      </c>
    </row>
    <row r="4" spans="1:9" x14ac:dyDescent="0.2">
      <c r="A4" t="s">
        <v>4</v>
      </c>
      <c r="B4" t="s">
        <v>416</v>
      </c>
      <c r="C4" s="1" t="s">
        <v>420</v>
      </c>
      <c r="D4" t="s">
        <v>421</v>
      </c>
    </row>
    <row r="5" spans="1:9" x14ac:dyDescent="0.2">
      <c r="A5">
        <v>4.1500000000000004</v>
      </c>
      <c r="B5">
        <f>COUNTIF('RAW2'!$D:$D,'Peak Combiner'!A5)</f>
        <v>2</v>
      </c>
      <c r="C5" s="1" t="s">
        <v>422</v>
      </c>
      <c r="D5">
        <f>A5</f>
        <v>4.1500000000000004</v>
      </c>
    </row>
    <row r="6" spans="1:9" x14ac:dyDescent="0.2">
      <c r="A6">
        <v>4.16</v>
      </c>
      <c r="B6">
        <f>COUNTIF('RAW2'!$D:$D,'Peak Combiner'!A6)</f>
        <v>3</v>
      </c>
      <c r="C6" s="1" t="str" cm="1">
        <f t="array" ref="C6">IFERROR(_xlfn.IFS(B6&gt;=$C$2,"x",AND(A6-A5&lt;=$D$2,B5&gt;=$C$2),"x",AND(A7-A6&lt;=$D$2,B7&gt;=$C$2),"x"),"")</f>
        <v>x</v>
      </c>
      <c r="D6" cm="1">
        <f t="array" ref="D6">IFERROR(_xlfn.IFS(AND(C5="x",A6-A5=$D$2),D5,AND(C6="x",C5="x"),D5),A6)</f>
        <v>4.1500000000000004</v>
      </c>
    </row>
    <row r="7" spans="1:9" x14ac:dyDescent="0.2">
      <c r="A7">
        <v>4.17</v>
      </c>
      <c r="B7">
        <f>COUNTIF('RAW2'!$D:$D,'Peak Combiner'!A7)</f>
        <v>18</v>
      </c>
      <c r="C7" s="1" t="str" cm="1">
        <f t="array" ref="C7">IFERROR(_xlfn.IFS(B7&gt;=$C$2,"x",AND(A7-A6&lt;=$D$2,B6&gt;=$C$2),"x",AND(A8-A7&lt;=$D$2,B8&gt;=$C$2),"x"),"")</f>
        <v>x</v>
      </c>
      <c r="D7" cm="1">
        <f t="array" ref="D7">IFERROR(_xlfn.IFS(AND(C6="x",A7-A6=$D$2),D6,AND(C7="x",C6="x"),D6),A7)</f>
        <v>4.1500000000000004</v>
      </c>
    </row>
    <row r="8" spans="1:9" x14ac:dyDescent="0.2">
      <c r="A8">
        <v>4.18</v>
      </c>
      <c r="B8">
        <f>COUNTIF('RAW2'!$D:$D,'Peak Combiner'!A8)</f>
        <v>27</v>
      </c>
      <c r="C8" s="1" t="str" cm="1">
        <f t="array" ref="C8">IFERROR(_xlfn.IFS(B8&gt;=$C$2,"x",AND(A8-A7&lt;=$D$2,B7&gt;=$C$2),"x",AND(A9-A8&lt;=$D$2,B9&gt;=$C$2),"x"),"")</f>
        <v>x</v>
      </c>
      <c r="D8" cm="1">
        <f t="array" ref="D8">IFERROR(_xlfn.IFS(AND(C7="x",A8-A7=$D$2),D7,AND(C8="x",C7="x"),D7),A8)</f>
        <v>4.1500000000000004</v>
      </c>
      <c r="I8" t="s">
        <v>423</v>
      </c>
    </row>
    <row r="9" spans="1:9" x14ac:dyDescent="0.2">
      <c r="A9">
        <v>4.1900000000000004</v>
      </c>
      <c r="B9">
        <f>COUNTIF('RAW2'!$D:$D,'Peak Combiner'!A9)</f>
        <v>9</v>
      </c>
      <c r="C9" s="1" t="str" cm="1">
        <f t="array" ref="C9">IFERROR(_xlfn.IFS(B9&gt;=$C$2,"x",AND(A9-A8&lt;=$D$2,B8&gt;=$C$2),"x",AND(A10-A9&lt;=$D$2,B10&gt;=$C$2),"x"),"")</f>
        <v/>
      </c>
      <c r="D9" cm="1">
        <f t="array" ref="D9">IFERROR(_xlfn.IFS(AND(C8="x",A9-A8=$D$2),D8,AND(C9="x",C8="x"),D8),A9)</f>
        <v>4.1900000000000004</v>
      </c>
    </row>
    <row r="10" spans="1:9" x14ac:dyDescent="0.2">
      <c r="A10">
        <v>4.33</v>
      </c>
      <c r="B10">
        <f>COUNTIF('RAW2'!$D:$D,'Peak Combiner'!A10)</f>
        <v>4</v>
      </c>
      <c r="C10" s="1" t="str" cm="1">
        <f t="array" ref="C10">IFERROR(_xlfn.IFS(B10&gt;=$C$2,"x",AND(A10-A9&lt;=$D$2,B9&gt;=$C$2),"x",AND(A11-A10&lt;=$D$2,B11&gt;=$C$2),"x"),"")</f>
        <v/>
      </c>
      <c r="D10" cm="1">
        <f t="array" ref="D10">IFERROR(_xlfn.IFS(AND(C9="x",A10-A9=$D$2),D9,AND(C10="x",C9="x"),D9),A10)</f>
        <v>4.33</v>
      </c>
    </row>
    <row r="11" spans="1:9" x14ac:dyDescent="0.2">
      <c r="A11">
        <v>4.43</v>
      </c>
      <c r="B11">
        <f>COUNTIF('RAW2'!$D:$D,'Peak Combiner'!A11)</f>
        <v>3</v>
      </c>
      <c r="C11" s="1" t="str" cm="1">
        <f t="array" ref="C11">IFERROR(_xlfn.IFS(B11&gt;=$C$2,"x",AND(A11-A10&lt;=$D$2,B10&gt;=$C$2),"x",AND(A12-A11&lt;=$D$2,B12&gt;=$C$2),"x"),"")</f>
        <v/>
      </c>
      <c r="D11" cm="1">
        <f t="array" ref="D11">IFERROR(_xlfn.IFS(AND(C10="x",A11-A10=$D$2),D10,AND(C11="x",C10="x"),D10),A11)</f>
        <v>4.43</v>
      </c>
    </row>
    <row r="12" spans="1:9" x14ac:dyDescent="0.2">
      <c r="A12">
        <v>4.4400000000000004</v>
      </c>
      <c r="B12">
        <f>COUNTIF('RAW2'!$D:$D,'Peak Combiner'!A12)</f>
        <v>7</v>
      </c>
      <c r="C12" s="1" t="str" cm="1">
        <f t="array" ref="C12">IFERROR(_xlfn.IFS(B12&gt;=$C$2,"x",AND(A12-A11&lt;=$D$2,B11&gt;=$C$2),"x",AND(A13-A12&lt;=$D$2,B13&gt;=$C$2),"x"),"")</f>
        <v/>
      </c>
      <c r="D12" cm="1">
        <f t="array" ref="D12">IFERROR(_xlfn.IFS(AND(C11="x",A12-A11=$D$2),D11,AND(C12="x",C11="x"),D11),A12)</f>
        <v>4.4400000000000004</v>
      </c>
    </row>
    <row r="13" spans="1:9" x14ac:dyDescent="0.2">
      <c r="A13">
        <v>4.45</v>
      </c>
      <c r="B13">
        <f>COUNTIF('RAW2'!$D:$D,'Peak Combiner'!A13)</f>
        <v>8</v>
      </c>
      <c r="C13" s="1" t="str" cm="1">
        <f t="array" ref="C13">IFERROR(_xlfn.IFS(B13&gt;=$C$2,"x",AND(A13-A12&lt;=$D$2,B12&gt;=$C$2),"x",AND(A14-A13&lt;=$D$2,B14&gt;=$C$2),"x"),"")</f>
        <v/>
      </c>
      <c r="D13" cm="1">
        <f t="array" ref="D13">IFERROR(_xlfn.IFS(AND(C12="x",A13-A12=$D$2),D12,AND(C13="x",C12="x"),D12),A13)</f>
        <v>4.45</v>
      </c>
      <c r="G13" t="s">
        <v>424</v>
      </c>
    </row>
    <row r="14" spans="1:9" x14ac:dyDescent="0.2">
      <c r="A14">
        <v>4.47</v>
      </c>
      <c r="B14">
        <f>COUNTIF('RAW2'!$D:$D,'Peak Combiner'!A14)</f>
        <v>2</v>
      </c>
      <c r="C14" s="1" t="str" cm="1">
        <f t="array" ref="C14">IFERROR(_xlfn.IFS(B14&gt;=$C$2,"x",AND(A14-A13&lt;=$D$2,B13&gt;=$C$2),"x",AND(A15-A14&lt;=$D$2,B15&gt;=$C$2),"x"),"")</f>
        <v/>
      </c>
      <c r="D14" cm="1">
        <f t="array" ref="D14">IFERROR(_xlfn.IFS(AND(C13="x",A14-A13=$D$2),D13,AND(C14="x",C13="x"),D13),A14)</f>
        <v>4.47</v>
      </c>
    </row>
    <row r="15" spans="1:9" x14ac:dyDescent="0.2">
      <c r="A15">
        <v>4.5999999999999996</v>
      </c>
      <c r="B15">
        <f>COUNTIF('RAW2'!$D:$D,'Peak Combiner'!A15)</f>
        <v>2</v>
      </c>
      <c r="C15" s="1" t="str" cm="1">
        <f t="array" ref="C15">IFERROR(_xlfn.IFS(B15&gt;=$C$2,"x",AND(A15-A14&lt;=$D$2,B14&gt;=$C$2),"x",AND(A16-A15&lt;=$D$2,B16&gt;=$C$2),"x"),"")</f>
        <v/>
      </c>
      <c r="D15" cm="1">
        <f t="array" ref="D15">IFERROR(_xlfn.IFS(AND(C14="x",A15-A14=$D$2),D14,AND(C15="x",C14="x"),D14),A15)</f>
        <v>4.5999999999999996</v>
      </c>
    </row>
    <row r="16" spans="1:9" x14ac:dyDescent="0.2">
      <c r="A16">
        <v>4.6399999999999997</v>
      </c>
      <c r="B16">
        <f>COUNTIF('RAW2'!$D:$D,'Peak Combiner'!A16)</f>
        <v>1</v>
      </c>
      <c r="C16" s="1" t="str" cm="1">
        <f t="array" ref="C16">IFERROR(_xlfn.IFS(B16&gt;=$C$2,"x",AND(A16-A15&lt;=$D$2,B15&gt;=$C$2),"x",AND(A17-A16&lt;=$D$2,B17&gt;=$C$2),"x"),"")</f>
        <v/>
      </c>
      <c r="D16" cm="1">
        <f t="array" ref="D16">IFERROR(_xlfn.IFS(AND(C15="x",A16-A15=$D$2),D15,AND(C16="x",C15="x"),D15),A16)</f>
        <v>4.6399999999999997</v>
      </c>
    </row>
    <row r="17" spans="1:4" x14ac:dyDescent="0.2">
      <c r="A17">
        <v>4.6500000000000004</v>
      </c>
      <c r="B17">
        <f>COUNTIF('RAW2'!$D:$D,'Peak Combiner'!A17)</f>
        <v>1</v>
      </c>
      <c r="C17" s="1" t="str" cm="1">
        <f t="array" ref="C17">IFERROR(_xlfn.IFS(B17&gt;=$C$2,"x",AND(A17-A16&lt;=$D$2,B16&gt;=$C$2),"x",AND(A18-A17&lt;=$D$2,B18&gt;=$C$2),"x"),"")</f>
        <v/>
      </c>
      <c r="D17" cm="1">
        <f t="array" ref="D17">IFERROR(_xlfn.IFS(AND(C16="x",A17-A16=$D$2),D16,AND(C17="x",C16="x"),D16),A17)</f>
        <v>4.6500000000000004</v>
      </c>
    </row>
    <row r="18" spans="1:4" x14ac:dyDescent="0.2">
      <c r="A18">
        <v>4.7</v>
      </c>
      <c r="B18">
        <f>COUNTIF('RAW2'!$D:$D,'Peak Combiner'!A18)</f>
        <v>2</v>
      </c>
      <c r="C18" s="1" t="str" cm="1">
        <f t="array" ref="C18">IFERROR(_xlfn.IFS(B18&gt;=$C$2,"x",AND(A18-A17&lt;=$D$2,B17&gt;=$C$2),"x",AND(A19-A18&lt;=$D$2,B19&gt;=$C$2),"x"),"")</f>
        <v>x</v>
      </c>
      <c r="D18" cm="1">
        <f t="array" ref="D18">IFERROR(_xlfn.IFS(AND(C17="x",A18-A17=$D$2),D17,AND(C18="x",C17="x"),D17),A18)</f>
        <v>4.7</v>
      </c>
    </row>
    <row r="19" spans="1:4" x14ac:dyDescent="0.2">
      <c r="A19">
        <v>4.71</v>
      </c>
      <c r="B19">
        <f>COUNTIF('RAW2'!$D:$D,'Peak Combiner'!A19)</f>
        <v>12</v>
      </c>
      <c r="C19" s="1" t="str" cm="1">
        <f t="array" ref="C19">IFERROR(_xlfn.IFS(B19&gt;=$C$2,"x",AND(A19-A18&lt;=$D$2,B18&gt;=$C$2),"x",AND(A20-A19&lt;=$D$2,B20&gt;=$C$2),"x"),"")</f>
        <v>x</v>
      </c>
      <c r="D19" cm="1">
        <f t="array" ref="D19">IFERROR(_xlfn.IFS(AND(C18="x",A19-A18=$D$2),D18,AND(C19="x",C18="x"),D18),A19)</f>
        <v>4.7</v>
      </c>
    </row>
    <row r="20" spans="1:4" x14ac:dyDescent="0.2">
      <c r="A20">
        <v>4.72</v>
      </c>
      <c r="B20">
        <f>COUNTIF('RAW2'!$D:$D,'Peak Combiner'!A20)</f>
        <v>9</v>
      </c>
      <c r="C20" s="1" t="str" cm="1">
        <f t="array" ref="C20">IFERROR(_xlfn.IFS(B20&gt;=$C$2,"x",AND(A20-A19&lt;=$D$2,B19&gt;=$C$2),"x",AND(A21-A20&lt;=$D$2,B21&gt;=$C$2),"x"),"")</f>
        <v>x</v>
      </c>
      <c r="D20" cm="1">
        <f t="array" ref="D20">IFERROR(_xlfn.IFS(AND(C19="x",A20-A19=$D$2),D19,AND(C20="x",C19="x"),D19),A20)</f>
        <v>4.7</v>
      </c>
    </row>
    <row r="21" spans="1:4" x14ac:dyDescent="0.2">
      <c r="A21">
        <v>4.7300000000000004</v>
      </c>
      <c r="B21">
        <f>COUNTIF('RAW2'!$D:$D,'Peak Combiner'!A21)</f>
        <v>5</v>
      </c>
      <c r="C21" s="1" t="str" cm="1">
        <f t="array" ref="C21">IFERROR(_xlfn.IFS(B21&gt;=$C$2,"x",AND(A21-A20&lt;=$D$2,B20&gt;=$C$2),"x",AND(A22-A21&lt;=$D$2,B22&gt;=$C$2),"x"),"")</f>
        <v>x</v>
      </c>
      <c r="D21" cm="1">
        <f t="array" ref="D21">IFERROR(_xlfn.IFS(AND(C20="x",A21-A20=$D$2),D20,AND(C21="x",C20="x"),D20),A21)</f>
        <v>4.7</v>
      </c>
    </row>
    <row r="22" spans="1:4" x14ac:dyDescent="0.2">
      <c r="A22">
        <v>4.74</v>
      </c>
      <c r="B22">
        <f>COUNTIF('RAW2'!$D:$D,'Peak Combiner'!A22)</f>
        <v>13</v>
      </c>
      <c r="C22" s="1" t="str" cm="1">
        <f t="array" ref="C22">IFERROR(_xlfn.IFS(B22&gt;=$C$2,"x",AND(A22-A21&lt;=$D$2,B21&gt;=$C$2),"x",AND(A23-A22&lt;=$D$2,B23&gt;=$C$2),"x"),"")</f>
        <v>x</v>
      </c>
      <c r="D22" cm="1">
        <f t="array" ref="D22">IFERROR(_xlfn.IFS(AND(C21="x",A22-A21=$D$2),D21,AND(C22="x",C21="x"),D21),A22)</f>
        <v>4.7</v>
      </c>
    </row>
    <row r="23" spans="1:4" x14ac:dyDescent="0.2">
      <c r="A23">
        <v>4.75</v>
      </c>
      <c r="B23">
        <f>COUNTIF('RAW2'!$D:$D,'Peak Combiner'!A23)</f>
        <v>1</v>
      </c>
      <c r="C23" s="1" t="str" cm="1">
        <f t="array" ref="C23">IFERROR(_xlfn.IFS(B23&gt;=$C$2,"x",AND(A23-A22&lt;=$D$2,B22&gt;=$C$2),"x",AND(A24-A23&lt;=$D$2,B24&gt;=$C$2),"x"),"")</f>
        <v>x</v>
      </c>
      <c r="D23" cm="1">
        <f t="array" ref="D23">IFERROR(_xlfn.IFS(AND(C22="x",A23-A22=$D$2),D22,AND(C23="x",C22="x"),D22),A23)</f>
        <v>4.7</v>
      </c>
    </row>
    <row r="24" spans="1:4" x14ac:dyDescent="0.2">
      <c r="A24">
        <v>4.8099999999999996</v>
      </c>
      <c r="B24">
        <f>COUNTIF('RAW2'!$D:$D,'Peak Combiner'!A24)</f>
        <v>1</v>
      </c>
      <c r="C24" s="1" t="str" cm="1">
        <f t="array" ref="C24">IFERROR(_xlfn.IFS(B24&gt;=$C$2,"x",AND(A24-A23&lt;=$D$2,B23&gt;=$C$2),"x",AND(A25-A24&lt;=$D$2,B25&gt;=$C$2),"x"),"")</f>
        <v/>
      </c>
      <c r="D24" cm="1">
        <f t="array" ref="D24">IFERROR(_xlfn.IFS(AND(C23="x",A24-A23=$D$2),D23,AND(C24="x",C23="x"),D23),A24)</f>
        <v>4.8099999999999996</v>
      </c>
    </row>
    <row r="25" spans="1:4" x14ac:dyDescent="0.2">
      <c r="A25">
        <v>4.82</v>
      </c>
      <c r="B25">
        <f>COUNTIF('RAW2'!$D:$D,'Peak Combiner'!A25)</f>
        <v>1</v>
      </c>
      <c r="C25" s="1" t="str" cm="1">
        <f t="array" ref="C25">IFERROR(_xlfn.IFS(B25&gt;=$C$2,"x",AND(A25-A24&lt;=$D$2,B24&gt;=$C$2),"x",AND(A26-A25&lt;=$D$2,B26&gt;=$C$2),"x"),"")</f>
        <v/>
      </c>
      <c r="D25" cm="1">
        <f t="array" ref="D25">IFERROR(_xlfn.IFS(AND(C24="x",A25-A24=$D$2),D24,AND(C25="x",C24="x"),D24),A25)</f>
        <v>4.82</v>
      </c>
    </row>
    <row r="26" spans="1:4" x14ac:dyDescent="0.2">
      <c r="A26">
        <v>4.9800000000000004</v>
      </c>
      <c r="B26">
        <f>COUNTIF('RAW2'!$D:$D,'Peak Combiner'!A26)</f>
        <v>2</v>
      </c>
      <c r="C26" s="1" t="str" cm="1">
        <f t="array" ref="C26">IFERROR(_xlfn.IFS(B26&gt;=$C$2,"x",AND(A26-A25&lt;=$D$2,B25&gt;=$C$2),"x",AND(A27-A26&lt;=$D$2,B27&gt;=$C$2),"x"),"")</f>
        <v/>
      </c>
      <c r="D26" cm="1">
        <f t="array" ref="D26">IFERROR(_xlfn.IFS(AND(C25="x",A26-A25=$D$2),D25,AND(C26="x",C25="x"),D25),A26)</f>
        <v>4.9800000000000004</v>
      </c>
    </row>
    <row r="27" spans="1:4" x14ac:dyDescent="0.2">
      <c r="A27">
        <v>4.99</v>
      </c>
      <c r="B27">
        <f>COUNTIF('RAW2'!$D:$D,'Peak Combiner'!A27)</f>
        <v>8</v>
      </c>
      <c r="C27" s="1" t="str" cm="1">
        <f t="array" ref="C27">IFERROR(_xlfn.IFS(B27&gt;=$C$2,"x",AND(A27-A26&lt;=$D$2,B26&gt;=$C$2),"x",AND(A28-A27&lt;=$D$2,B28&gt;=$C$2),"x"),"")</f>
        <v>x</v>
      </c>
      <c r="D27" cm="1">
        <f t="array" ref="D27">IFERROR(_xlfn.IFS(AND(C26="x",A27-A26=$D$2),D26,AND(C27="x",C26="x"),D26),A27)</f>
        <v>4.99</v>
      </c>
    </row>
    <row r="28" spans="1:4" x14ac:dyDescent="0.2">
      <c r="A28">
        <v>5</v>
      </c>
      <c r="B28">
        <f>COUNTIF('RAW2'!$D:$D,'Peak Combiner'!A28)</f>
        <v>11</v>
      </c>
      <c r="C28" s="1" t="str" cm="1">
        <f t="array" ref="C28">IFERROR(_xlfn.IFS(B28&gt;=$C$2,"x",AND(A28-A27&lt;=$D$2,B27&gt;=$C$2),"x",AND(A29-A28&lt;=$D$2,B29&gt;=$C$2),"x"),"")</f>
        <v>x</v>
      </c>
      <c r="D28" cm="1">
        <f t="array" ref="D28">IFERROR(_xlfn.IFS(AND(C27="x",A28-A27=$D$2),D27,AND(C28="x",C27="x"),D27),A28)</f>
        <v>4.99</v>
      </c>
    </row>
    <row r="29" spans="1:4" x14ac:dyDescent="0.2">
      <c r="A29">
        <v>5.01</v>
      </c>
      <c r="B29">
        <f>COUNTIF('RAW2'!$D:$D,'Peak Combiner'!A29)</f>
        <v>5</v>
      </c>
      <c r="C29" s="1" t="str" cm="1">
        <f t="array" ref="C29">IFERROR(_xlfn.IFS(B29&gt;=$C$2,"x",AND(A29-A28&lt;=$D$2,B28&gt;=$C$2),"x",AND(A30-A29&lt;=$D$2,B30&gt;=$C$2),"x"),"")</f>
        <v>x</v>
      </c>
      <c r="D29" cm="1">
        <f t="array" ref="D29">IFERROR(_xlfn.IFS(AND(C28="x",A29-A28=$D$2),D28,AND(C29="x",C28="x"),D28),A29)</f>
        <v>4.99</v>
      </c>
    </row>
    <row r="30" spans="1:4" x14ac:dyDescent="0.2">
      <c r="A30">
        <v>5.0199999999999996</v>
      </c>
      <c r="B30">
        <f>COUNTIF('RAW2'!$D:$D,'Peak Combiner'!A30)</f>
        <v>10</v>
      </c>
      <c r="C30" s="1" t="str" cm="1">
        <f t="array" ref="C30">IFERROR(_xlfn.IFS(B30&gt;=$C$2,"x",AND(A30-A29&lt;=$D$2,B29&gt;=$C$2),"x",AND(A31-A30&lt;=$D$2,B31&gt;=$C$2),"x"),"")</f>
        <v>x</v>
      </c>
      <c r="D30" cm="1">
        <f t="array" ref="D30">IFERROR(_xlfn.IFS(AND(C29="x",A30-A29=$D$2),D29,AND(C30="x",C29="x"),D29),A30)</f>
        <v>4.99</v>
      </c>
    </row>
    <row r="31" spans="1:4" x14ac:dyDescent="0.2">
      <c r="A31">
        <v>5.03</v>
      </c>
      <c r="B31">
        <f>COUNTIF('RAW2'!$D:$D,'Peak Combiner'!A31)</f>
        <v>8</v>
      </c>
      <c r="C31" s="1" t="str" cm="1">
        <f t="array" ref="C31">IFERROR(_xlfn.IFS(B31&gt;=$C$2,"x",AND(A31-A30&lt;=$D$2,B30&gt;=$C$2),"x",AND(A32-A31&lt;=$D$2,B32&gt;=$C$2),"x"),"")</f>
        <v/>
      </c>
      <c r="D31" cm="1">
        <f t="array" ref="D31">IFERROR(_xlfn.IFS(AND(C30="x",A31-A30=$D$2),D30,AND(C31="x",C30="x"),D30),A31)</f>
        <v>5.03</v>
      </c>
    </row>
    <row r="32" spans="1:4" x14ac:dyDescent="0.2">
      <c r="A32">
        <v>5.04</v>
      </c>
      <c r="B32">
        <f>COUNTIF('RAW2'!$D:$D,'Peak Combiner'!A32)</f>
        <v>3</v>
      </c>
      <c r="C32" s="1" t="str" cm="1">
        <f t="array" ref="C32">IFERROR(_xlfn.IFS(B32&gt;=$C$2,"x",AND(A32-A31&lt;=$D$2,B31&gt;=$C$2),"x",AND(A33-A32&lt;=$D$2,B33&gt;=$C$2),"x"),"")</f>
        <v/>
      </c>
      <c r="D32" cm="1">
        <f t="array" ref="D32">IFERROR(_xlfn.IFS(AND(C31="x",A32-A31=$D$2),D31,AND(C32="x",C31="x"),D31),A32)</f>
        <v>5.04</v>
      </c>
    </row>
    <row r="33" spans="1:4" x14ac:dyDescent="0.2">
      <c r="A33">
        <v>5.0999999999999996</v>
      </c>
      <c r="B33">
        <f>COUNTIF('RAW2'!$D:$D,'Peak Combiner'!A33)</f>
        <v>2</v>
      </c>
      <c r="C33" s="1" t="str" cm="1">
        <f t="array" ref="C33">IFERROR(_xlfn.IFS(B33&gt;=$C$2,"x",AND(A33-A32&lt;=$D$2,B32&gt;=$C$2),"x",AND(A34-A33&lt;=$D$2,B34&gt;=$C$2),"x"),"")</f>
        <v/>
      </c>
      <c r="D33" cm="1">
        <f t="array" ref="D33">IFERROR(_xlfn.IFS(AND(C32="x",A33-A32=$D$2),D32,AND(C33="x",C32="x"),D32),A33)</f>
        <v>5.0999999999999996</v>
      </c>
    </row>
    <row r="34" spans="1:4" x14ac:dyDescent="0.2">
      <c r="A34">
        <v>5.1100000000000003</v>
      </c>
      <c r="B34">
        <f>COUNTIF('RAW2'!$D:$D,'Peak Combiner'!A34)</f>
        <v>2</v>
      </c>
      <c r="C34" s="1" t="str" cm="1">
        <f t="array" ref="C34">IFERROR(_xlfn.IFS(B34&gt;=$C$2,"x",AND(A34-A33&lt;=$D$2,B33&gt;=$C$2),"x",AND(A35-A34&lt;=$D$2,B35&gt;=$C$2),"x"),"")</f>
        <v/>
      </c>
      <c r="D34" cm="1">
        <f t="array" ref="D34">IFERROR(_xlfn.IFS(AND(C33="x",A34-A33=$D$2),D33,AND(C34="x",C33="x"),D33),A34)</f>
        <v>5.1100000000000003</v>
      </c>
    </row>
    <row r="35" spans="1:4" x14ac:dyDescent="0.2">
      <c r="A35">
        <v>5.12</v>
      </c>
      <c r="B35">
        <f>COUNTIF('RAW2'!$D:$D,'Peak Combiner'!A35)</f>
        <v>1</v>
      </c>
      <c r="C35" s="1" t="str" cm="1">
        <f t="array" ref="C35">IFERROR(_xlfn.IFS(B35&gt;=$C$2,"x",AND(A35-A34&lt;=$D$2,B34&gt;=$C$2),"x",AND(A36-A35&lt;=$D$2,B36&gt;=$C$2),"x"),"")</f>
        <v/>
      </c>
      <c r="D35" cm="1">
        <f t="array" ref="D35">IFERROR(_xlfn.IFS(AND(C34="x",A35-A34=$D$2),D34,AND(C35="x",C34="x"),D34),A35)</f>
        <v>5.12</v>
      </c>
    </row>
    <row r="36" spans="1:4" x14ac:dyDescent="0.2">
      <c r="A36">
        <v>5.2</v>
      </c>
      <c r="B36">
        <f>COUNTIF('RAW2'!$D:$D,'Peak Combiner'!A36)</f>
        <v>4</v>
      </c>
      <c r="C36" s="1" t="str" cm="1">
        <f t="array" ref="C36">IFERROR(_xlfn.IFS(B36&gt;=$C$2,"x",AND(A36-A35&lt;=$D$2,B35&gt;=$C$2),"x",AND(A37-A36&lt;=$D$2,B37&gt;=$C$2),"x"),"")</f>
        <v/>
      </c>
      <c r="D36" cm="1">
        <f t="array" ref="D36">IFERROR(_xlfn.IFS(AND(C35="x",A36-A35=$D$2),D35,AND(C36="x",C35="x"),D35),A36)</f>
        <v>5.2</v>
      </c>
    </row>
    <row r="37" spans="1:4" x14ac:dyDescent="0.2">
      <c r="A37">
        <v>5.21</v>
      </c>
      <c r="B37">
        <f>COUNTIF('RAW2'!$D:$D,'Peak Combiner'!A37)</f>
        <v>3</v>
      </c>
      <c r="C37" s="1" t="str" cm="1">
        <f t="array" ref="C37">IFERROR(_xlfn.IFS(B37&gt;=$C$2,"x",AND(A37-A36&lt;=$D$2,B36&gt;=$C$2),"x",AND(A38-A37&lt;=$D$2,B38&gt;=$C$2),"x"),"")</f>
        <v/>
      </c>
      <c r="D37" cm="1">
        <f t="array" ref="D37">IFERROR(_xlfn.IFS(AND(C36="x",A37-A36=$D$2),D36,AND(C37="x",C36="x"),D36),A37)</f>
        <v>5.21</v>
      </c>
    </row>
    <row r="38" spans="1:4" x14ac:dyDescent="0.2">
      <c r="A38">
        <v>5.3</v>
      </c>
      <c r="B38">
        <f>COUNTIF('RAW2'!$D:$D,'Peak Combiner'!A38)</f>
        <v>1</v>
      </c>
      <c r="C38" s="1" t="str" cm="1">
        <f t="array" ref="C38">IFERROR(_xlfn.IFS(B38&gt;=$C$2,"x",AND(A38-A37&lt;=$D$2,B37&gt;=$C$2),"x",AND(A39-A38&lt;=$D$2,B39&gt;=$C$2),"x"),"")</f>
        <v/>
      </c>
      <c r="D38" cm="1">
        <f t="array" ref="D38">IFERROR(_xlfn.IFS(AND(C37="x",A38-A37=$D$2),D37,AND(C38="x",C37="x"),D37),A38)</f>
        <v>5.3</v>
      </c>
    </row>
    <row r="39" spans="1:4" x14ac:dyDescent="0.2">
      <c r="A39">
        <v>5.31</v>
      </c>
      <c r="B39">
        <f>COUNTIF('RAW2'!$D:$D,'Peak Combiner'!A39)</f>
        <v>3</v>
      </c>
      <c r="C39" s="1" t="str" cm="1">
        <f t="array" ref="C39">IFERROR(_xlfn.IFS(B39&gt;=$C$2,"x",AND(A39-A38&lt;=$D$2,B38&gt;=$C$2),"x",AND(A40-A39&lt;=$D$2,B40&gt;=$C$2),"x"),"")</f>
        <v/>
      </c>
      <c r="D39" cm="1">
        <f t="array" ref="D39">IFERROR(_xlfn.IFS(AND(C38="x",A39-A38=$D$2),D38,AND(C39="x",C38="x"),D38),A39)</f>
        <v>5.31</v>
      </c>
    </row>
    <row r="40" spans="1:4" x14ac:dyDescent="0.2">
      <c r="A40">
        <v>5.32</v>
      </c>
      <c r="B40">
        <f>COUNTIF('RAW2'!$D:$D,'Peak Combiner'!A40)</f>
        <v>2</v>
      </c>
      <c r="C40" s="1" t="str" cm="1">
        <f t="array" ref="C40">IFERROR(_xlfn.IFS(B40&gt;=$C$2,"x",AND(A40-A39&lt;=$D$2,B39&gt;=$C$2),"x",AND(A41-A40&lt;=$D$2,B41&gt;=$C$2),"x"),"")</f>
        <v/>
      </c>
      <c r="D40" cm="1">
        <f t="array" ref="D40">IFERROR(_xlfn.IFS(AND(C39="x",A40-A39=$D$2),D39,AND(C40="x",C39="x"),D39),A40)</f>
        <v>5.32</v>
      </c>
    </row>
    <row r="41" spans="1:4" x14ac:dyDescent="0.2">
      <c r="A41">
        <v>5.34</v>
      </c>
      <c r="B41">
        <f>COUNTIF('RAW2'!$D:$D,'Peak Combiner'!A41)</f>
        <v>4</v>
      </c>
      <c r="C41" s="1" t="str" cm="1">
        <f t="array" ref="C41">IFERROR(_xlfn.IFS(B41&gt;=$C$2,"x",AND(A41-A40&lt;=$D$2,B40&gt;=$C$2),"x",AND(A42-A41&lt;=$D$2,B42&gt;=$C$2),"x"),"")</f>
        <v/>
      </c>
      <c r="D41" cm="1">
        <f t="array" ref="D41">IFERROR(_xlfn.IFS(AND(C40="x",A41-A40=$D$2),D40,AND(C41="x",C40="x"),D40),A41)</f>
        <v>5.34</v>
      </c>
    </row>
    <row r="42" spans="1:4" x14ac:dyDescent="0.2">
      <c r="A42">
        <v>5.35</v>
      </c>
      <c r="B42">
        <f>COUNTIF('RAW2'!$D:$D,'Peak Combiner'!A42)</f>
        <v>5</v>
      </c>
      <c r="C42" s="1" t="str" cm="1">
        <f t="array" ref="C42">IFERROR(_xlfn.IFS(B42&gt;=$C$2,"x",AND(A42-A41&lt;=$D$2,B41&gt;=$C$2),"x",AND(A43-A42&lt;=$D$2,B43&gt;=$C$2),"x"),"")</f>
        <v/>
      </c>
      <c r="D42" cm="1">
        <f t="array" ref="D42">IFERROR(_xlfn.IFS(AND(C41="x",A42-A41=$D$2),D41,AND(C42="x",C41="x"),D41),A42)</f>
        <v>5.35</v>
      </c>
    </row>
    <row r="43" spans="1:4" x14ac:dyDescent="0.2">
      <c r="A43">
        <v>5.36</v>
      </c>
      <c r="B43">
        <f>COUNTIF('RAW2'!$D:$D,'Peak Combiner'!A43)</f>
        <v>3</v>
      </c>
      <c r="C43" s="1" t="str" cm="1">
        <f t="array" ref="C43">IFERROR(_xlfn.IFS(B43&gt;=$C$2,"x",AND(A43-A42&lt;=$D$2,B42&gt;=$C$2),"x",AND(A44-A43&lt;=$D$2,B44&gt;=$C$2),"x"),"")</f>
        <v/>
      </c>
      <c r="D43" cm="1">
        <f t="array" ref="D43">IFERROR(_xlfn.IFS(AND(C42="x",A43-A42=$D$2),D42,AND(C43="x",C42="x"),D42),A43)</f>
        <v>5.36</v>
      </c>
    </row>
    <row r="44" spans="1:4" x14ac:dyDescent="0.2">
      <c r="A44">
        <v>5.37</v>
      </c>
      <c r="B44">
        <f>COUNTIF('RAW2'!$D:$D,'Peak Combiner'!A44)</f>
        <v>3</v>
      </c>
      <c r="C44" s="1" t="str" cm="1">
        <f t="array" ref="C44">IFERROR(_xlfn.IFS(B44&gt;=$C$2,"x",AND(A44-A43&lt;=$D$2,B43&gt;=$C$2),"x",AND(A45-A44&lt;=$D$2,B45&gt;=$C$2),"x"),"")</f>
        <v/>
      </c>
      <c r="D44" cm="1">
        <f t="array" ref="D44">IFERROR(_xlfn.IFS(AND(C43="x",A44-A43=$D$2),D43,AND(C44="x",C43="x"),D43),A44)</f>
        <v>5.37</v>
      </c>
    </row>
    <row r="45" spans="1:4" x14ac:dyDescent="0.2">
      <c r="A45">
        <v>5.46</v>
      </c>
      <c r="B45">
        <f>COUNTIF('RAW2'!$D:$D,'Peak Combiner'!A45)</f>
        <v>1</v>
      </c>
      <c r="C45" s="1" t="str" cm="1">
        <f t="array" ref="C45">IFERROR(_xlfn.IFS(B45&gt;=$C$2,"x",AND(A45-A44&lt;=$D$2,B44&gt;=$C$2),"x",AND(A46-A45&lt;=$D$2,B46&gt;=$C$2),"x"),"")</f>
        <v/>
      </c>
      <c r="D45" cm="1">
        <f t="array" ref="D45">IFERROR(_xlfn.IFS(AND(C44="x",A45-A44=$D$2),D44,AND(C45="x",C44="x"),D44),A45)</f>
        <v>5.46</v>
      </c>
    </row>
    <row r="46" spans="1:4" x14ac:dyDescent="0.2">
      <c r="A46">
        <v>5.56</v>
      </c>
      <c r="B46">
        <f>COUNTIF('RAW2'!$D:$D,'Peak Combiner'!A46)</f>
        <v>2</v>
      </c>
      <c r="C46" s="1" t="str" cm="1">
        <f t="array" ref="C46">IFERROR(_xlfn.IFS(B46&gt;=$C$2,"x",AND(A46-A45&lt;=$D$2,B45&gt;=$C$2),"x",AND(A47-A46&lt;=$D$2,B47&gt;=$C$2),"x"),"")</f>
        <v/>
      </c>
      <c r="D46" cm="1">
        <f t="array" ref="D46">IFERROR(_xlfn.IFS(AND(C45="x",A46-A45=$D$2),D45,AND(C46="x",C45="x"),D45),A46)</f>
        <v>5.56</v>
      </c>
    </row>
    <row r="47" spans="1:4" x14ac:dyDescent="0.2">
      <c r="A47">
        <v>5.57</v>
      </c>
      <c r="B47">
        <f>COUNTIF('RAW2'!$D:$D,'Peak Combiner'!A47)</f>
        <v>3</v>
      </c>
      <c r="C47" s="1" t="str" cm="1">
        <f t="array" ref="C47">IFERROR(_xlfn.IFS(B47&gt;=$C$2,"x",AND(A47-A46&lt;=$D$2,B46&gt;=$C$2),"x",AND(A48-A47&lt;=$D$2,B48&gt;=$C$2),"x"),"")</f>
        <v/>
      </c>
      <c r="D47" cm="1">
        <f t="array" ref="D47">IFERROR(_xlfn.IFS(AND(C46="x",A47-A46=$D$2),D46,AND(C47="x",C46="x"),D46),A47)</f>
        <v>5.57</v>
      </c>
    </row>
    <row r="48" spans="1:4" x14ac:dyDescent="0.2">
      <c r="A48">
        <v>5.58</v>
      </c>
      <c r="B48">
        <f>COUNTIF('RAW2'!$D:$D,'Peak Combiner'!A48)</f>
        <v>1</v>
      </c>
      <c r="C48" s="1" t="str" cm="1">
        <f t="array" ref="C48">IFERROR(_xlfn.IFS(B48&gt;=$C$2,"x",AND(A48-A47&lt;=$D$2,B47&gt;=$C$2),"x",AND(A49-A48&lt;=$D$2,B49&gt;=$C$2),"x"),"")</f>
        <v/>
      </c>
      <c r="D48" cm="1">
        <f t="array" ref="D48">IFERROR(_xlfn.IFS(AND(C47="x",A48-A47=$D$2),D47,AND(C48="x",C47="x"),D47),A48)</f>
        <v>5.58</v>
      </c>
    </row>
    <row r="49" spans="1:4" x14ac:dyDescent="0.2">
      <c r="A49">
        <v>5.61</v>
      </c>
      <c r="B49">
        <f>COUNTIF('RAW2'!$D:$D,'Peak Combiner'!A49)</f>
        <v>1</v>
      </c>
      <c r="C49" s="1" t="str" cm="1">
        <f t="array" ref="C49">IFERROR(_xlfn.IFS(B49&gt;=$C$2,"x",AND(A49-A48&lt;=$D$2,B48&gt;=$C$2),"x",AND(A50-A49&lt;=$D$2,B50&gt;=$C$2),"x"),"")</f>
        <v/>
      </c>
      <c r="D49" cm="1">
        <f t="array" ref="D49">IFERROR(_xlfn.IFS(AND(C48="x",A49-A48=$D$2),D48,AND(C49="x",C48="x"),D48),A49)</f>
        <v>5.61</v>
      </c>
    </row>
    <row r="50" spans="1:4" x14ac:dyDescent="0.2">
      <c r="A50">
        <v>5.74</v>
      </c>
      <c r="B50">
        <f>COUNTIF('RAW2'!$D:$D,'Peak Combiner'!A50)</f>
        <v>1</v>
      </c>
      <c r="C50" s="1" t="str" cm="1">
        <f t="array" ref="C50">IFERROR(_xlfn.IFS(B50&gt;=$C$2,"x",AND(A50-A49&lt;=$D$2,B49&gt;=$C$2),"x",AND(A51-A50&lt;=$D$2,B51&gt;=$C$2),"x"),"")</f>
        <v/>
      </c>
      <c r="D50" cm="1">
        <f t="array" ref="D50">IFERROR(_xlfn.IFS(AND(C49="x",A50-A49=$D$2),D49,AND(C50="x",C49="x"),D49),A50)</f>
        <v>5.74</v>
      </c>
    </row>
    <row r="51" spans="1:4" x14ac:dyDescent="0.2">
      <c r="A51">
        <v>5.75</v>
      </c>
      <c r="B51">
        <f>COUNTIF('RAW2'!$D:$D,'Peak Combiner'!A51)</f>
        <v>4</v>
      </c>
      <c r="C51" s="1" t="str" cm="1">
        <f t="array" ref="C51">IFERROR(_xlfn.IFS(B51&gt;=$C$2,"x",AND(A51-A50&lt;=$D$2,B50&gt;=$C$2),"x",AND(A52-A51&lt;=$D$2,B52&gt;=$C$2),"x"),"")</f>
        <v/>
      </c>
      <c r="D51" cm="1">
        <f t="array" ref="D51">IFERROR(_xlfn.IFS(AND(C50="x",A51-A50=$D$2),D50,AND(C51="x",C50="x"),D50),A51)</f>
        <v>5.75</v>
      </c>
    </row>
    <row r="52" spans="1:4" x14ac:dyDescent="0.2">
      <c r="A52">
        <v>5.76</v>
      </c>
      <c r="B52">
        <f>COUNTIF('RAW2'!$D:$D,'Peak Combiner'!A52)</f>
        <v>6</v>
      </c>
      <c r="C52" s="1" t="str" cm="1">
        <f t="array" ref="C52">IFERROR(_xlfn.IFS(B52&gt;=$C$2,"x",AND(A52-A51&lt;=$D$2,B51&gt;=$C$2),"x",AND(A53-A52&lt;=$D$2,B53&gt;=$C$2),"x"),"")</f>
        <v/>
      </c>
      <c r="D52" cm="1">
        <f t="array" ref="D52">IFERROR(_xlfn.IFS(AND(C51="x",A52-A51=$D$2),D51,AND(C52="x",C51="x"),D51),A52)</f>
        <v>5.76</v>
      </c>
    </row>
    <row r="53" spans="1:4" x14ac:dyDescent="0.2">
      <c r="A53">
        <v>5.84</v>
      </c>
      <c r="B53">
        <f>COUNTIF('RAW2'!$D:$D,'Peak Combiner'!A53)</f>
        <v>3</v>
      </c>
      <c r="C53" s="1" t="str" cm="1">
        <f t="array" ref="C53">IFERROR(_xlfn.IFS(B53&gt;=$C$2,"x",AND(A53-A52&lt;=$D$2,B52&gt;=$C$2),"x",AND(A54-A53&lt;=$D$2,B54&gt;=$C$2),"x"),"")</f>
        <v/>
      </c>
      <c r="D53" cm="1">
        <f t="array" ref="D53">IFERROR(_xlfn.IFS(AND(C52="x",A53-A52=$D$2),D52,AND(C53="x",C52="x"),D52),A53)</f>
        <v>5.84</v>
      </c>
    </row>
    <row r="54" spans="1:4" x14ac:dyDescent="0.2">
      <c r="A54">
        <v>5.85</v>
      </c>
      <c r="B54">
        <f>COUNTIF('RAW2'!$D:$D,'Peak Combiner'!A54)</f>
        <v>7</v>
      </c>
      <c r="C54" s="1" t="str" cm="1">
        <f t="array" ref="C54">IFERROR(_xlfn.IFS(B54&gt;=$C$2,"x",AND(A54-A53&lt;=$D$2,B53&gt;=$C$2),"x",AND(A55-A54&lt;=$D$2,B55&gt;=$C$2),"x"),"")</f>
        <v/>
      </c>
      <c r="D54" cm="1">
        <f t="array" ref="D54">IFERROR(_xlfn.IFS(AND(C53="x",A54-A53=$D$2),D53,AND(C54="x",C53="x"),D53),A54)</f>
        <v>5.85</v>
      </c>
    </row>
    <row r="55" spans="1:4" x14ac:dyDescent="0.2">
      <c r="A55">
        <v>5.88</v>
      </c>
      <c r="B55">
        <f>COUNTIF('RAW2'!$D:$D,'Peak Combiner'!A55)</f>
        <v>2</v>
      </c>
      <c r="C55" s="1" t="str" cm="1">
        <f t="array" ref="C55">IFERROR(_xlfn.IFS(B55&gt;=$C$2,"x",AND(A55-A54&lt;=$D$2,B54&gt;=$C$2),"x",AND(A56-A55&lt;=$D$2,B56&gt;=$C$2),"x"),"")</f>
        <v/>
      </c>
      <c r="D55" cm="1">
        <f t="array" ref="D55">IFERROR(_xlfn.IFS(AND(C54="x",A55-A54=$D$2),D54,AND(C55="x",C54="x"),D54),A55)</f>
        <v>5.88</v>
      </c>
    </row>
    <row r="56" spans="1:4" x14ac:dyDescent="0.2">
      <c r="A56">
        <v>5.89</v>
      </c>
      <c r="B56">
        <f>COUNTIF('RAW2'!$D:$D,'Peak Combiner'!A56)</f>
        <v>3</v>
      </c>
      <c r="C56" s="1" t="str" cm="1">
        <f t="array" ref="C56">IFERROR(_xlfn.IFS(B56&gt;=$C$2,"x",AND(A56-A55&lt;=$D$2,B55&gt;=$C$2),"x",AND(A57-A56&lt;=$D$2,B57&gt;=$C$2),"x"),"")</f>
        <v/>
      </c>
      <c r="D56" cm="1">
        <f t="array" ref="D56">IFERROR(_xlfn.IFS(AND(C55="x",A56-A55=$D$2),D55,AND(C56="x",C55="x"),D55),A56)</f>
        <v>5.89</v>
      </c>
    </row>
    <row r="57" spans="1:4" x14ac:dyDescent="0.2">
      <c r="A57">
        <v>5.9</v>
      </c>
      <c r="B57">
        <f>COUNTIF('RAW2'!$D:$D,'Peak Combiner'!A57)</f>
        <v>2</v>
      </c>
      <c r="C57" s="1" t="str" cm="1">
        <f t="array" ref="C57">IFERROR(_xlfn.IFS(B57&gt;=$C$2,"x",AND(A57-A56&lt;=$D$2,B56&gt;=$C$2),"x",AND(A58-A57&lt;=$D$2,B58&gt;=$C$2),"x"),"")</f>
        <v/>
      </c>
      <c r="D57" cm="1">
        <f t="array" ref="D57">IFERROR(_xlfn.IFS(AND(C56="x",A57-A56=$D$2),D56,AND(C57="x",C56="x"),D56),A57)</f>
        <v>5.9</v>
      </c>
    </row>
    <row r="58" spans="1:4" x14ac:dyDescent="0.2">
      <c r="A58">
        <v>5.94</v>
      </c>
      <c r="B58">
        <f>COUNTIF('RAW2'!$D:$D,'Peak Combiner'!A58)</f>
        <v>1</v>
      </c>
      <c r="C58" s="1" t="str" cm="1">
        <f t="array" ref="C58">IFERROR(_xlfn.IFS(B58&gt;=$C$2,"x",AND(A58-A57&lt;=$D$2,B57&gt;=$C$2),"x",AND(A59-A58&lt;=$D$2,B59&gt;=$C$2),"x"),"")</f>
        <v/>
      </c>
      <c r="D58" cm="1">
        <f t="array" ref="D58">IFERROR(_xlfn.IFS(AND(C57="x",A58-A57=$D$2),D57,AND(C58="x",C57="x"),D57),A58)</f>
        <v>5.94</v>
      </c>
    </row>
    <row r="59" spans="1:4" x14ac:dyDescent="0.2">
      <c r="A59">
        <v>5.95</v>
      </c>
      <c r="B59">
        <f>COUNTIF('RAW2'!$D:$D,'Peak Combiner'!A59)</f>
        <v>1</v>
      </c>
      <c r="C59" s="1" t="str" cm="1">
        <f t="array" ref="C59">IFERROR(_xlfn.IFS(B59&gt;=$C$2,"x",AND(A59-A58&lt;=$D$2,B58&gt;=$C$2),"x",AND(A60-A59&lt;=$D$2,B60&gt;=$C$2),"x"),"")</f>
        <v/>
      </c>
      <c r="D59" cm="1">
        <f t="array" ref="D59">IFERROR(_xlfn.IFS(AND(C58="x",A59-A58=$D$2),D58,AND(C59="x",C58="x"),D58),A59)</f>
        <v>5.95</v>
      </c>
    </row>
    <row r="60" spans="1:4" x14ac:dyDescent="0.2">
      <c r="A60">
        <v>5.96</v>
      </c>
      <c r="B60">
        <f>COUNTIF('RAW2'!$D:$D,'Peak Combiner'!A60)</f>
        <v>1</v>
      </c>
      <c r="C60" s="1" t="str" cm="1">
        <f t="array" ref="C60">IFERROR(_xlfn.IFS(B60&gt;=$C$2,"x",AND(A60-A59&lt;=$D$2,B59&gt;=$C$2),"x",AND(A61-A60&lt;=$D$2,B61&gt;=$C$2),"x"),"")</f>
        <v/>
      </c>
      <c r="D60" cm="1">
        <f t="array" ref="D60">IFERROR(_xlfn.IFS(AND(C59="x",A60-A59=$D$2),D59,AND(C60="x",C59="x"),D59),A60)</f>
        <v>5.96</v>
      </c>
    </row>
    <row r="61" spans="1:4" x14ac:dyDescent="0.2">
      <c r="A61">
        <v>5.97</v>
      </c>
      <c r="B61">
        <f>COUNTIF('RAW2'!$D:$D,'Peak Combiner'!A61)</f>
        <v>3</v>
      </c>
      <c r="C61" s="1" t="str" cm="1">
        <f t="array" ref="C61">IFERROR(_xlfn.IFS(B61&gt;=$C$2,"x",AND(A61-A60&lt;=$D$2,B60&gt;=$C$2),"x",AND(A62-A61&lt;=$D$2,B62&gt;=$C$2),"x"),"")</f>
        <v/>
      </c>
      <c r="D61" cm="1">
        <f t="array" ref="D61">IFERROR(_xlfn.IFS(AND(C60="x",A61-A60=$D$2),D60,AND(C61="x",C60="x"),D60),A61)</f>
        <v>5.97</v>
      </c>
    </row>
    <row r="62" spans="1:4" x14ac:dyDescent="0.2">
      <c r="A62">
        <v>5.98</v>
      </c>
      <c r="B62">
        <f>COUNTIF('RAW2'!$D:$D,'Peak Combiner'!A62)</f>
        <v>2</v>
      </c>
      <c r="C62" s="1" t="str" cm="1">
        <f t="array" ref="C62">IFERROR(_xlfn.IFS(B62&gt;=$C$2,"x",AND(A62-A61&lt;=$D$2,B61&gt;=$C$2),"x",AND(A63-A62&lt;=$D$2,B63&gt;=$C$2),"x"),"")</f>
        <v/>
      </c>
      <c r="D62" cm="1">
        <f t="array" ref="D62">IFERROR(_xlfn.IFS(AND(C61="x",A62-A61=$D$2),D61,AND(C62="x",C61="x"),D61),A62)</f>
        <v>5.98</v>
      </c>
    </row>
    <row r="63" spans="1:4" x14ac:dyDescent="0.2">
      <c r="A63">
        <v>5.99</v>
      </c>
      <c r="B63">
        <f>COUNTIF('RAW2'!$D:$D,'Peak Combiner'!A63)</f>
        <v>1</v>
      </c>
      <c r="C63" s="1" t="str" cm="1">
        <f t="array" ref="C63">IFERROR(_xlfn.IFS(B63&gt;=$C$2,"x",AND(A63-A62&lt;=$D$2,B62&gt;=$C$2),"x",AND(A64-A63&lt;=$D$2,B64&gt;=$C$2),"x"),"")</f>
        <v/>
      </c>
      <c r="D63" cm="1">
        <f t="array" ref="D63">IFERROR(_xlfn.IFS(AND(C62="x",A63-A62=$D$2),D62,AND(C63="x",C62="x"),D62),A63)</f>
        <v>5.99</v>
      </c>
    </row>
    <row r="64" spans="1:4" x14ac:dyDescent="0.2">
      <c r="A64">
        <v>6.02</v>
      </c>
      <c r="B64">
        <f>COUNTIF('RAW2'!$D:$D,'Peak Combiner'!A64)</f>
        <v>1</v>
      </c>
      <c r="C64" s="1" t="str" cm="1">
        <f t="array" ref="C64">IFERROR(_xlfn.IFS(B64&gt;=$C$2,"x",AND(A64-A63&lt;=$D$2,B63&gt;=$C$2),"x",AND(A65-A64&lt;=$D$2,B65&gt;=$C$2),"x"),"")</f>
        <v/>
      </c>
      <c r="D64" cm="1">
        <f t="array" ref="D64">IFERROR(_xlfn.IFS(AND(C63="x",A64-A63=$D$2),D63,AND(C64="x",C63="x"),D63),A64)</f>
        <v>6.02</v>
      </c>
    </row>
    <row r="65" spans="1:4" x14ac:dyDescent="0.2">
      <c r="A65">
        <v>6.04</v>
      </c>
      <c r="B65">
        <f>COUNTIF('RAW2'!$D:$D,'Peak Combiner'!A65)</f>
        <v>2</v>
      </c>
      <c r="C65" s="1" t="str" cm="1">
        <f t="array" ref="C65">IFERROR(_xlfn.IFS(B65&gt;=$C$2,"x",AND(A65-A64&lt;=$D$2,B64&gt;=$C$2),"x",AND(A66-A65&lt;=$D$2,B66&gt;=$C$2),"x"),"")</f>
        <v/>
      </c>
      <c r="D65" cm="1">
        <f t="array" ref="D65">IFERROR(_xlfn.IFS(AND(C64="x",A65-A64=$D$2),D64,AND(C65="x",C64="x"),D64),A65)</f>
        <v>6.04</v>
      </c>
    </row>
    <row r="66" spans="1:4" x14ac:dyDescent="0.2">
      <c r="A66">
        <v>6.06</v>
      </c>
      <c r="B66">
        <f>COUNTIF('RAW2'!$D:$D,'Peak Combiner'!A66)</f>
        <v>1</v>
      </c>
      <c r="C66" s="1" t="str" cm="1">
        <f t="array" ref="C66">IFERROR(_xlfn.IFS(B66&gt;=$C$2,"x",AND(A66-A65&lt;=$D$2,B65&gt;=$C$2),"x",AND(A67-A66&lt;=$D$2,B67&gt;=$C$2),"x"),"")</f>
        <v/>
      </c>
      <c r="D66" cm="1">
        <f t="array" ref="D66">IFERROR(_xlfn.IFS(AND(C65="x",A66-A65=$D$2),D65,AND(C66="x",C65="x"),D65),A66)</f>
        <v>6.06</v>
      </c>
    </row>
    <row r="67" spans="1:4" x14ac:dyDescent="0.2">
      <c r="A67">
        <v>6.12</v>
      </c>
      <c r="B67">
        <f>COUNTIF('RAW2'!$D:$D,'Peak Combiner'!A67)</f>
        <v>3</v>
      </c>
      <c r="C67" s="1" t="str" cm="1">
        <f t="array" ref="C67">IFERROR(_xlfn.IFS(B67&gt;=$C$2,"x",AND(A67-A66&lt;=$D$2,B66&gt;=$C$2),"x",AND(A68-A67&lt;=$D$2,B68&gt;=$C$2),"x"),"")</f>
        <v/>
      </c>
      <c r="D67" cm="1">
        <f t="array" ref="D67">IFERROR(_xlfn.IFS(AND(C66="x",A67-A66=$D$2),D66,AND(C67="x",C66="x"),D66),A67)</f>
        <v>6.12</v>
      </c>
    </row>
    <row r="68" spans="1:4" x14ac:dyDescent="0.2">
      <c r="A68">
        <v>6.13</v>
      </c>
      <c r="B68">
        <f>COUNTIF('RAW2'!$D:$D,'Peak Combiner'!A68)</f>
        <v>6</v>
      </c>
      <c r="C68" s="1" t="str" cm="1">
        <f t="array" ref="C68">IFERROR(_xlfn.IFS(B68&gt;=$C$2,"x",AND(A68-A67&lt;=$D$2,B67&gt;=$C$2),"x",AND(A69-A68&lt;=$D$2,B69&gt;=$C$2),"x"),"")</f>
        <v/>
      </c>
      <c r="D68" cm="1">
        <f t="array" ref="D68">IFERROR(_xlfn.IFS(AND(C67="x",A68-A67=$D$2),D67,AND(C68="x",C67="x"),D67),A68)</f>
        <v>6.13</v>
      </c>
    </row>
    <row r="69" spans="1:4" x14ac:dyDescent="0.2">
      <c r="A69">
        <v>6.14</v>
      </c>
      <c r="B69">
        <f>COUNTIF('RAW2'!$D:$D,'Peak Combiner'!A69)</f>
        <v>1</v>
      </c>
      <c r="C69" s="1" t="str" cm="1">
        <f t="array" ref="C69">IFERROR(_xlfn.IFS(B69&gt;=$C$2,"x",AND(A69-A68&lt;=$D$2,B68&gt;=$C$2),"x",AND(A70-A69&lt;=$D$2,B70&gt;=$C$2),"x"),"")</f>
        <v/>
      </c>
      <c r="D69" cm="1">
        <f t="array" ref="D69">IFERROR(_xlfn.IFS(AND(C68="x",A69-A68=$D$2),D68,AND(C69="x",C68="x"),D68),A69)</f>
        <v>6.14</v>
      </c>
    </row>
    <row r="70" spans="1:4" x14ac:dyDescent="0.2">
      <c r="A70">
        <v>6.24</v>
      </c>
      <c r="B70">
        <f>COUNTIF('RAW2'!$D:$D,'Peak Combiner'!A70)</f>
        <v>2</v>
      </c>
      <c r="C70" s="1" t="str" cm="1">
        <f t="array" ref="C70">IFERROR(_xlfn.IFS(B70&gt;=$C$2,"x",AND(A70-A69&lt;=$D$2,B69&gt;=$C$2),"x",AND(A71-A70&lt;=$D$2,B71&gt;=$C$2),"x"),"")</f>
        <v/>
      </c>
      <c r="D70" cm="1">
        <f t="array" ref="D70">IFERROR(_xlfn.IFS(AND(C69="x",A70-A69=$D$2),D69,AND(C70="x",C69="x"),D69),A70)</f>
        <v>6.24</v>
      </c>
    </row>
    <row r="71" spans="1:4" x14ac:dyDescent="0.2">
      <c r="A71">
        <v>6.25</v>
      </c>
      <c r="B71">
        <f>COUNTIF('RAW2'!$D:$D,'Peak Combiner'!A71)</f>
        <v>6</v>
      </c>
      <c r="C71" s="1" t="str" cm="1">
        <f t="array" ref="C71">IFERROR(_xlfn.IFS(B71&gt;=$C$2,"x",AND(A71-A70&lt;=$D$2,B70&gt;=$C$2),"x",AND(A72-A71&lt;=$D$2,B72&gt;=$C$2),"x"),"")</f>
        <v>x</v>
      </c>
      <c r="D71" cm="1">
        <f t="array" ref="D71">IFERROR(_xlfn.IFS(AND(C70="x",A71-A70=$D$2),D70,AND(C71="x",C70="x"),D70),A71)</f>
        <v>6.25</v>
      </c>
    </row>
    <row r="72" spans="1:4" x14ac:dyDescent="0.2">
      <c r="A72">
        <v>6.26</v>
      </c>
      <c r="B72">
        <f>COUNTIF('RAW2'!$D:$D,'Peak Combiner'!A72)</f>
        <v>10</v>
      </c>
      <c r="C72" s="1" t="str" cm="1">
        <f t="array" ref="C72">IFERROR(_xlfn.IFS(B72&gt;=$C$2,"x",AND(A72-A71&lt;=$D$2,B71&gt;=$C$2),"x",AND(A73-A72&lt;=$D$2,B73&gt;=$C$2),"x"),"")</f>
        <v>x</v>
      </c>
      <c r="D72" cm="1">
        <f t="array" ref="D72">IFERROR(_xlfn.IFS(AND(C71="x",A72-A71=$D$2),D71,AND(C72="x",C71="x"),D71),A72)</f>
        <v>6.25</v>
      </c>
    </row>
    <row r="73" spans="1:4" x14ac:dyDescent="0.2">
      <c r="A73">
        <v>6.27</v>
      </c>
      <c r="B73">
        <f>COUNTIF('RAW2'!$D:$D,'Peak Combiner'!A73)</f>
        <v>13</v>
      </c>
      <c r="C73" s="1" t="str" cm="1">
        <f t="array" ref="C73">IFERROR(_xlfn.IFS(B73&gt;=$C$2,"x",AND(A73-A72&lt;=$D$2,B72&gt;=$C$2),"x",AND(A74-A73&lt;=$D$2,B74&gt;=$C$2),"x"),"")</f>
        <v>x</v>
      </c>
      <c r="D73" cm="1">
        <f t="array" ref="D73">IFERROR(_xlfn.IFS(AND(C72="x",A73-A72=$D$2),D72,AND(C73="x",C72="x"),D72),A73)</f>
        <v>6.25</v>
      </c>
    </row>
    <row r="74" spans="1:4" x14ac:dyDescent="0.2">
      <c r="A74">
        <v>6.28</v>
      </c>
      <c r="B74">
        <f>COUNTIF('RAW2'!$D:$D,'Peak Combiner'!A74)</f>
        <v>3</v>
      </c>
      <c r="C74" s="1" t="str" cm="1">
        <f t="array" ref="C74">IFERROR(_xlfn.IFS(B74&gt;=$C$2,"x",AND(A74-A73&lt;=$D$2,B73&gt;=$C$2),"x",AND(A75-A74&lt;=$D$2,B75&gt;=$C$2),"x"),"")</f>
        <v/>
      </c>
      <c r="D74" cm="1">
        <f t="array" ref="D74">IFERROR(_xlfn.IFS(AND(C73="x",A74-A73=$D$2),D73,AND(C74="x",C73="x"),D73),A74)</f>
        <v>6.28</v>
      </c>
    </row>
    <row r="75" spans="1:4" x14ac:dyDescent="0.2">
      <c r="A75">
        <v>6.29</v>
      </c>
      <c r="B75">
        <f>COUNTIF('RAW2'!$D:$D,'Peak Combiner'!A75)</f>
        <v>2</v>
      </c>
      <c r="C75" s="1" t="str" cm="1">
        <f t="array" ref="C75">IFERROR(_xlfn.IFS(B75&gt;=$C$2,"x",AND(A75-A74&lt;=$D$2,B74&gt;=$C$2),"x",AND(A76-A75&lt;=$D$2,B76&gt;=$C$2),"x"),"")</f>
        <v/>
      </c>
      <c r="D75" cm="1">
        <f t="array" ref="D75">IFERROR(_xlfn.IFS(AND(C74="x",A75-A74=$D$2),D74,AND(C75="x",C74="x"),D74),A75)</f>
        <v>6.29</v>
      </c>
    </row>
    <row r="76" spans="1:4" x14ac:dyDescent="0.2">
      <c r="A76">
        <v>6.32</v>
      </c>
      <c r="B76">
        <f>COUNTIF('RAW2'!$D:$D,'Peak Combiner'!A76)</f>
        <v>5</v>
      </c>
      <c r="C76" s="1" t="str" cm="1">
        <f t="array" ref="C76">IFERROR(_xlfn.IFS(B76&gt;=$C$2,"x",AND(A76-A75&lt;=$D$2,B75&gt;=$C$2),"x",AND(A77-A76&lt;=$D$2,B77&gt;=$C$2),"x"),"")</f>
        <v>x</v>
      </c>
      <c r="D76" cm="1">
        <f t="array" ref="D76">IFERROR(_xlfn.IFS(AND(C75="x",A76-A75=$D$2),D75,AND(C76="x",C75="x"),D75),A76)</f>
        <v>6.32</v>
      </c>
    </row>
    <row r="77" spans="1:4" x14ac:dyDescent="0.2">
      <c r="A77">
        <v>6.33</v>
      </c>
      <c r="B77">
        <f>COUNTIF('RAW2'!$D:$D,'Peak Combiner'!A77)</f>
        <v>10</v>
      </c>
      <c r="C77" s="1" t="str" cm="1">
        <f t="array" ref="C77">IFERROR(_xlfn.IFS(B77&gt;=$C$2,"x",AND(A77-A76&lt;=$D$2,B76&gt;=$C$2),"x",AND(A78-A77&lt;=$D$2,B78&gt;=$C$2),"x"),"")</f>
        <v>x</v>
      </c>
      <c r="D77" cm="1">
        <f t="array" ref="D77">IFERROR(_xlfn.IFS(AND(C76="x",A77-A76=$D$2),D76,AND(C77="x",C76="x"),D76),A77)</f>
        <v>6.32</v>
      </c>
    </row>
    <row r="78" spans="1:4" x14ac:dyDescent="0.2">
      <c r="A78">
        <v>6.34</v>
      </c>
      <c r="B78">
        <f>COUNTIF('RAW2'!$D:$D,'Peak Combiner'!A78)</f>
        <v>6</v>
      </c>
      <c r="C78" s="1" t="str" cm="1">
        <f t="array" ref="C78">IFERROR(_xlfn.IFS(B78&gt;=$C$2,"x",AND(A78-A77&lt;=$D$2,B77&gt;=$C$2),"x",AND(A79-A78&lt;=$D$2,B79&gt;=$C$2),"x"),"")</f>
        <v>x</v>
      </c>
      <c r="D78" cm="1">
        <f t="array" ref="D78">IFERROR(_xlfn.IFS(AND(C77="x",A78-A77=$D$2),D77,AND(C78="x",C77="x"),D77),A78)</f>
        <v>6.32</v>
      </c>
    </row>
    <row r="79" spans="1:4" x14ac:dyDescent="0.2">
      <c r="A79">
        <v>6.35</v>
      </c>
      <c r="B79">
        <f>COUNTIF('RAW2'!$D:$D,'Peak Combiner'!A79)</f>
        <v>2</v>
      </c>
      <c r="C79" s="1" t="str" cm="1">
        <f t="array" ref="C79">IFERROR(_xlfn.IFS(B79&gt;=$C$2,"x",AND(A79-A78&lt;=$D$2,B78&gt;=$C$2),"x",AND(A80-A79&lt;=$D$2,B80&gt;=$C$2),"x"),"")</f>
        <v/>
      </c>
      <c r="D79" cm="1">
        <f t="array" ref="D79">IFERROR(_xlfn.IFS(AND(C78="x",A79-A78=$D$2),D78,AND(C79="x",C78="x"),D78),A79)</f>
        <v>6.35</v>
      </c>
    </row>
    <row r="80" spans="1:4" x14ac:dyDescent="0.2">
      <c r="A80">
        <v>6.41</v>
      </c>
      <c r="B80">
        <f>COUNTIF('RAW2'!$D:$D,'Peak Combiner'!A80)</f>
        <v>2</v>
      </c>
      <c r="C80" s="1" t="str" cm="1">
        <f t="array" ref="C80">IFERROR(_xlfn.IFS(B80&gt;=$C$2,"x",AND(A80-A79&lt;=$D$2,B79&gt;=$C$2),"x",AND(A81-A80&lt;=$D$2,B81&gt;=$C$2),"x"),"")</f>
        <v/>
      </c>
      <c r="D80" cm="1">
        <f t="array" ref="D80">IFERROR(_xlfn.IFS(AND(C79="x",A80-A79=$D$2),D79,AND(C80="x",C79="x"),D79),A80)</f>
        <v>6.41</v>
      </c>
    </row>
    <row r="81" spans="1:4" x14ac:dyDescent="0.2">
      <c r="A81">
        <v>6.42</v>
      </c>
      <c r="B81">
        <f>COUNTIF('RAW2'!$D:$D,'Peak Combiner'!A81)</f>
        <v>1</v>
      </c>
      <c r="C81" s="1" t="str" cm="1">
        <f t="array" ref="C81">IFERROR(_xlfn.IFS(B81&gt;=$C$2,"x",AND(A81-A80&lt;=$D$2,B80&gt;=$C$2),"x",AND(A82-A81&lt;=$D$2,B82&gt;=$C$2),"x"),"")</f>
        <v/>
      </c>
      <c r="D81" cm="1">
        <f t="array" ref="D81">IFERROR(_xlfn.IFS(AND(C80="x",A81-A80=$D$2),D80,AND(C81="x",C80="x"),D80),A81)</f>
        <v>6.42</v>
      </c>
    </row>
    <row r="82" spans="1:4" x14ac:dyDescent="0.2">
      <c r="A82">
        <v>6.43</v>
      </c>
      <c r="B82">
        <f>COUNTIF('RAW2'!$D:$D,'Peak Combiner'!A82)</f>
        <v>1</v>
      </c>
      <c r="C82" s="1" t="str" cm="1">
        <f t="array" ref="C82">IFERROR(_xlfn.IFS(B82&gt;=$C$2,"x",AND(A82-A81&lt;=$D$2,B81&gt;=$C$2),"x",AND(A83-A82&lt;=$D$2,B83&gt;=$C$2),"x"),"")</f>
        <v/>
      </c>
      <c r="D82" cm="1">
        <f t="array" ref="D82">IFERROR(_xlfn.IFS(AND(C81="x",A82-A81=$D$2),D81,AND(C82="x",C81="x"),D81),A82)</f>
        <v>6.43</v>
      </c>
    </row>
    <row r="83" spans="1:4" x14ac:dyDescent="0.2">
      <c r="A83">
        <v>6.52</v>
      </c>
      <c r="B83">
        <f>COUNTIF('RAW2'!$D:$D,'Peak Combiner'!A83)</f>
        <v>1</v>
      </c>
      <c r="C83" s="1" t="str" cm="1">
        <f t="array" ref="C83">IFERROR(_xlfn.IFS(B83&gt;=$C$2,"x",AND(A83-A82&lt;=$D$2,B82&gt;=$C$2),"x",AND(A84-A83&lt;=$D$2,B84&gt;=$C$2),"x"),"")</f>
        <v/>
      </c>
      <c r="D83" cm="1">
        <f t="array" ref="D83">IFERROR(_xlfn.IFS(AND(C82="x",A83-A82=$D$2),D82,AND(C83="x",C82="x"),D82),A83)</f>
        <v>6.52</v>
      </c>
    </row>
    <row r="84" spans="1:4" x14ac:dyDescent="0.2">
      <c r="A84">
        <v>6.64</v>
      </c>
      <c r="B84">
        <f>COUNTIF('RAW2'!$D:$D,'Peak Combiner'!A84)</f>
        <v>1</v>
      </c>
      <c r="C84" s="1" t="str" cm="1">
        <f t="array" ref="C84">IFERROR(_xlfn.IFS(B84&gt;=$C$2,"x",AND(A84-A83&lt;=$D$2,B83&gt;=$C$2),"x",AND(A85-A84&lt;=$D$2,B85&gt;=$C$2),"x"),"")</f>
        <v/>
      </c>
      <c r="D84" cm="1">
        <f t="array" ref="D84">IFERROR(_xlfn.IFS(AND(C83="x",A84-A83=$D$2),D83,AND(C84="x",C83="x"),D83),A84)</f>
        <v>6.64</v>
      </c>
    </row>
    <row r="85" spans="1:4" x14ac:dyDescent="0.2">
      <c r="A85">
        <v>6.68</v>
      </c>
      <c r="B85">
        <f>COUNTIF('RAW2'!$D:$D,'Peak Combiner'!A85)</f>
        <v>1</v>
      </c>
      <c r="C85" s="1" t="str" cm="1">
        <f t="array" ref="C85">IFERROR(_xlfn.IFS(B85&gt;=$C$2,"x",AND(A85-A84&lt;=$D$2,B84&gt;=$C$2),"x",AND(A86-A85&lt;=$D$2,B86&gt;=$C$2),"x"),"")</f>
        <v/>
      </c>
      <c r="D85" cm="1">
        <f t="array" ref="D85">IFERROR(_xlfn.IFS(AND(C84="x",A85-A84=$D$2),D84,AND(C85="x",C84="x"),D84),A85)</f>
        <v>6.68</v>
      </c>
    </row>
    <row r="86" spans="1:4" x14ac:dyDescent="0.2">
      <c r="A86">
        <v>6.69</v>
      </c>
      <c r="B86">
        <f>COUNTIF('RAW2'!$D:$D,'Peak Combiner'!A86)</f>
        <v>1</v>
      </c>
      <c r="C86" s="1" t="str" cm="1">
        <f t="array" ref="C86">IFERROR(_xlfn.IFS(B86&gt;=$C$2,"x",AND(A86-A85&lt;=$D$2,B85&gt;=$C$2),"x",AND(A87-A86&lt;=$D$2,B87&gt;=$C$2),"x"),"")</f>
        <v/>
      </c>
      <c r="D86" cm="1">
        <f t="array" ref="D86">IFERROR(_xlfn.IFS(AND(C85="x",A86-A85=$D$2),D85,AND(C86="x",C85="x"),D85),A86)</f>
        <v>6.69</v>
      </c>
    </row>
    <row r="87" spans="1:4" x14ac:dyDescent="0.2">
      <c r="A87">
        <v>6.7</v>
      </c>
      <c r="B87">
        <f>COUNTIF('RAW2'!$D:$D,'Peak Combiner'!A87)</f>
        <v>7</v>
      </c>
      <c r="C87" s="1" t="str" cm="1">
        <f t="array" ref="C87">IFERROR(_xlfn.IFS(B87&gt;=$C$2,"x",AND(A87-A86&lt;=$D$2,B86&gt;=$C$2),"x",AND(A88-A87&lt;=$D$2,B88&gt;=$C$2),"x"),"")</f>
        <v/>
      </c>
      <c r="D87" cm="1">
        <f t="array" ref="D87">IFERROR(_xlfn.IFS(AND(C86="x",A87-A86=$D$2),D86,AND(C87="x",C86="x"),D86),A87)</f>
        <v>6.7</v>
      </c>
    </row>
    <row r="88" spans="1:4" x14ac:dyDescent="0.2">
      <c r="A88">
        <v>6.71</v>
      </c>
      <c r="B88">
        <f>COUNTIF('RAW2'!$D:$D,'Peak Combiner'!A88)</f>
        <v>1</v>
      </c>
      <c r="C88" s="1" t="str" cm="1">
        <f t="array" ref="C88">IFERROR(_xlfn.IFS(B88&gt;=$C$2,"x",AND(A88-A87&lt;=$D$2,B87&gt;=$C$2),"x",AND(A89-A88&lt;=$D$2,B89&gt;=$C$2),"x"),"")</f>
        <v/>
      </c>
      <c r="D88" cm="1">
        <f t="array" ref="D88">IFERROR(_xlfn.IFS(AND(C87="x",A88-A87=$D$2),D87,AND(C88="x",C87="x"),D87),A88)</f>
        <v>6.71</v>
      </c>
    </row>
    <row r="89" spans="1:4" x14ac:dyDescent="0.2">
      <c r="A89">
        <v>6.92</v>
      </c>
      <c r="B89">
        <f>COUNTIF('RAW2'!$D:$D,'Peak Combiner'!A89)</f>
        <v>1</v>
      </c>
      <c r="C89" s="1" t="str" cm="1">
        <f t="array" ref="C89">IFERROR(_xlfn.IFS(B89&gt;=$C$2,"x",AND(A89-A88&lt;=$D$2,B88&gt;=$C$2),"x",AND(A90-A89&lt;=$D$2,B90&gt;=$C$2),"x"),"")</f>
        <v/>
      </c>
      <c r="D89" cm="1">
        <f t="array" ref="D89">IFERROR(_xlfn.IFS(AND(C88="x",A89-A88=$D$2),D88,AND(C89="x",C88="x"),D88),A89)</f>
        <v>6.92</v>
      </c>
    </row>
    <row r="90" spans="1:4" x14ac:dyDescent="0.2">
      <c r="A90">
        <v>6.93</v>
      </c>
      <c r="B90">
        <f>COUNTIF('RAW2'!$D:$D,'Peak Combiner'!A90)</f>
        <v>5</v>
      </c>
      <c r="C90" s="1" t="str" cm="1">
        <f t="array" ref="C90">IFERROR(_xlfn.IFS(B90&gt;=$C$2,"x",AND(A90-A89&lt;=$D$2,B89&gt;=$C$2),"x",AND(A91-A90&lt;=$D$2,B91&gt;=$C$2),"x"),"")</f>
        <v/>
      </c>
      <c r="D90" cm="1">
        <f t="array" ref="D90">IFERROR(_xlfn.IFS(AND(C89="x",A90-A89=$D$2),D89,AND(C90="x",C89="x"),D89),A90)</f>
        <v>6.93</v>
      </c>
    </row>
    <row r="91" spans="1:4" x14ac:dyDescent="0.2">
      <c r="A91">
        <v>7.09</v>
      </c>
      <c r="B91">
        <f>COUNTIF('RAW2'!$D:$D,'Peak Combiner'!A91)</f>
        <v>5</v>
      </c>
      <c r="C91" s="1" t="str" cm="1">
        <f t="array" ref="C91">IFERROR(_xlfn.IFS(B91&gt;=$C$2,"x",AND(A91-A90&lt;=$D$2,B90&gt;=$C$2),"x",AND(A92-A91&lt;=$D$2,B92&gt;=$C$2),"x"),"")</f>
        <v>x</v>
      </c>
      <c r="D91" cm="1">
        <f t="array" ref="D91">IFERROR(_xlfn.IFS(AND(C90="x",A91-A90=$D$2),D90,AND(C91="x",C90="x"),D90),A91)</f>
        <v>7.09</v>
      </c>
    </row>
    <row r="92" spans="1:4" x14ac:dyDescent="0.2">
      <c r="A92">
        <v>7.1</v>
      </c>
      <c r="B92">
        <f>COUNTIF('RAW2'!$D:$D,'Peak Combiner'!A92)</f>
        <v>10</v>
      </c>
      <c r="C92" s="1" t="str" cm="1">
        <f t="array" ref="C92">IFERROR(_xlfn.IFS(B92&gt;=$C$2,"x",AND(A92-A91&lt;=$D$2,B91&gt;=$C$2),"x",AND(A93-A92&lt;=$D$2,B93&gt;=$C$2),"x"),"")</f>
        <v>x</v>
      </c>
      <c r="D92" cm="1">
        <f t="array" ref="D92">IFERROR(_xlfn.IFS(AND(C91="x",A92-A91=$D$2),D91,AND(C92="x",C91="x"),D91),A92)</f>
        <v>7.09</v>
      </c>
    </row>
    <row r="93" spans="1:4" x14ac:dyDescent="0.2">
      <c r="A93">
        <v>7.25</v>
      </c>
      <c r="B93">
        <f>COUNTIF('RAW2'!$D:$D,'Peak Combiner'!A93)</f>
        <v>2</v>
      </c>
      <c r="C93" s="1" t="str" cm="1">
        <f t="array" ref="C93">IFERROR(_xlfn.IFS(B93&gt;=$C$2,"x",AND(A93-A92&lt;=$D$2,B92&gt;=$C$2),"x",AND(A94-A93&lt;=$D$2,B94&gt;=$C$2),"x"),"")</f>
        <v/>
      </c>
      <c r="D93" cm="1">
        <f t="array" ref="D93">IFERROR(_xlfn.IFS(AND(C92="x",A93-A92=$D$2),D92,AND(C93="x",C92="x"),D92),A93)</f>
        <v>7.25</v>
      </c>
    </row>
    <row r="94" spans="1:4" x14ac:dyDescent="0.2">
      <c r="A94">
        <v>7.26</v>
      </c>
      <c r="B94">
        <f>COUNTIF('RAW2'!$D:$D,'Peak Combiner'!A94)</f>
        <v>3</v>
      </c>
      <c r="C94" s="1" t="str" cm="1">
        <f t="array" ref="C94">IFERROR(_xlfn.IFS(B94&gt;=$C$2,"x",AND(A94-A93&lt;=$D$2,B93&gt;=$C$2),"x",AND(A95-A94&lt;=$D$2,B95&gt;=$C$2),"x"),"")</f>
        <v/>
      </c>
      <c r="D94" cm="1">
        <f t="array" ref="D94">IFERROR(_xlfn.IFS(AND(C93="x",A94-A93=$D$2),D93,AND(C94="x",C93="x"),D93),A94)</f>
        <v>7.26</v>
      </c>
    </row>
    <row r="95" spans="1:4" x14ac:dyDescent="0.2">
      <c r="A95">
        <v>7.35</v>
      </c>
      <c r="B95">
        <f>COUNTIF('RAW2'!$D:$D,'Peak Combiner'!A95)</f>
        <v>4</v>
      </c>
      <c r="C95" s="1" t="str" cm="1">
        <f t="array" ref="C95">IFERROR(_xlfn.IFS(B95&gt;=$C$2,"x",AND(A95-A94&lt;=$D$2,B94&gt;=$C$2),"x",AND(A96-A95&lt;=$D$2,B96&gt;=$C$2),"x"),"")</f>
        <v/>
      </c>
      <c r="D95" cm="1">
        <f t="array" ref="D95">IFERROR(_xlfn.IFS(AND(C94="x",A95-A94=$D$2),D94,AND(C95="x",C94="x"),D94),A95)</f>
        <v>7.35</v>
      </c>
    </row>
    <row r="96" spans="1:4" x14ac:dyDescent="0.2">
      <c r="A96">
        <v>7.36</v>
      </c>
      <c r="B96">
        <f>COUNTIF('RAW2'!$D:$D,'Peak Combiner'!A96)</f>
        <v>2</v>
      </c>
      <c r="C96" s="1" t="str" cm="1">
        <f t="array" ref="C96">IFERROR(_xlfn.IFS(B96&gt;=$C$2,"x",AND(A96-A95&lt;=$D$2,B95&gt;=$C$2),"x",AND(A97-A96&lt;=$D$2,B97&gt;=$C$2),"x"),"")</f>
        <v/>
      </c>
      <c r="D96" cm="1">
        <f t="array" ref="D96">IFERROR(_xlfn.IFS(AND(C95="x",A96-A95=$D$2),D95,AND(C96="x",C95="x"),D95),A96)</f>
        <v>7.36</v>
      </c>
    </row>
    <row r="97" spans="1:4" x14ac:dyDescent="0.2">
      <c r="A97">
        <v>7.41</v>
      </c>
      <c r="B97">
        <f>COUNTIF('RAW2'!$D:$D,'Peak Combiner'!A97)</f>
        <v>1</v>
      </c>
      <c r="C97" s="1" t="str" cm="1">
        <f t="array" ref="C97">IFERROR(_xlfn.IFS(B97&gt;=$C$2,"x",AND(A97-A96&lt;=$D$2,B96&gt;=$C$2),"x",AND(A98-A97&lt;=$D$2,B98&gt;=$C$2),"x"),"")</f>
        <v/>
      </c>
      <c r="D97" cm="1">
        <f t="array" ref="D97">IFERROR(_xlfn.IFS(AND(C96="x",A97-A96=$D$2),D96,AND(C97="x",C96="x"),D96),A97)</f>
        <v>7.41</v>
      </c>
    </row>
    <row r="98" spans="1:4" x14ac:dyDescent="0.2">
      <c r="A98">
        <v>7.42</v>
      </c>
      <c r="B98">
        <f>COUNTIF('RAW2'!$D:$D,'Peak Combiner'!A98)</f>
        <v>4</v>
      </c>
      <c r="C98" s="1" t="str" cm="1">
        <f t="array" ref="C98">IFERROR(_xlfn.IFS(B98&gt;=$C$2,"x",AND(A98-A97&lt;=$D$2,B97&gt;=$C$2),"x",AND(A99-A98&lt;=$D$2,B99&gt;=$C$2),"x"),"")</f>
        <v/>
      </c>
      <c r="D98" cm="1">
        <f t="array" ref="D98">IFERROR(_xlfn.IFS(AND(C97="x",A98-A97=$D$2),D97,AND(C98="x",C97="x"),D97),A98)</f>
        <v>7.42</v>
      </c>
    </row>
    <row r="99" spans="1:4" x14ac:dyDescent="0.2">
      <c r="A99">
        <v>7.47</v>
      </c>
      <c r="B99">
        <f>COUNTIF('RAW2'!$D:$D,'Peak Combiner'!A99)</f>
        <v>1</v>
      </c>
      <c r="C99" s="1" t="str" cm="1">
        <f t="array" ref="C99">IFERROR(_xlfn.IFS(B99&gt;=$C$2,"x",AND(A99-A98&lt;=$D$2,B98&gt;=$C$2),"x",AND(A100-A99&lt;=$D$2,B100&gt;=$C$2),"x"),"")</f>
        <v/>
      </c>
      <c r="D99" cm="1">
        <f t="array" ref="D99">IFERROR(_xlfn.IFS(AND(C98="x",A99-A98=$D$2),D98,AND(C99="x",C98="x"),D98),A99)</f>
        <v>7.47</v>
      </c>
    </row>
    <row r="100" spans="1:4" x14ac:dyDescent="0.2">
      <c r="A100">
        <v>7.48</v>
      </c>
      <c r="B100">
        <f>COUNTIF('RAW2'!$D:$D,'Peak Combiner'!A100)</f>
        <v>1</v>
      </c>
      <c r="C100" s="1" t="str" cm="1">
        <f t="array" ref="C100">IFERROR(_xlfn.IFS(B100&gt;=$C$2,"x",AND(A100-A99&lt;=$D$2,B99&gt;=$C$2),"x",AND(A101-A100&lt;=$D$2,B101&gt;=$C$2),"x"),"")</f>
        <v/>
      </c>
      <c r="D100" cm="1">
        <f t="array" ref="D100">IFERROR(_xlfn.IFS(AND(C99="x",A100-A99=$D$2),D99,AND(C100="x",C99="x"),D99),A100)</f>
        <v>7.48</v>
      </c>
    </row>
    <row r="101" spans="1:4" x14ac:dyDescent="0.2">
      <c r="A101">
        <v>7.5</v>
      </c>
      <c r="B101">
        <f>COUNTIF('RAW2'!$D:$D,'Peak Combiner'!A101)</f>
        <v>1</v>
      </c>
      <c r="C101" s="1" t="str" cm="1">
        <f t="array" ref="C101">IFERROR(_xlfn.IFS(B101&gt;=$C$2,"x",AND(A101-A100&lt;=$D$2,B100&gt;=$C$2),"x",AND(A102-A101&lt;=$D$2,B102&gt;=$C$2),"x"),"")</f>
        <v/>
      </c>
      <c r="D101" cm="1">
        <f t="array" ref="D101">IFERROR(_xlfn.IFS(AND(C100="x",A101-A100=$D$2),D100,AND(C101="x",C100="x"),D100),A101)</f>
        <v>7.5</v>
      </c>
    </row>
    <row r="102" spans="1:4" x14ac:dyDescent="0.2">
      <c r="A102">
        <v>7.54</v>
      </c>
      <c r="B102">
        <f>COUNTIF('RAW2'!$D:$D,'Peak Combiner'!A102)</f>
        <v>3</v>
      </c>
      <c r="C102" s="1" t="str" cm="1">
        <f t="array" ref="C102">IFERROR(_xlfn.IFS(B102&gt;=$C$2,"x",AND(A102-A101&lt;=$D$2,B101&gt;=$C$2),"x",AND(A103-A102&lt;=$D$2,B103&gt;=$C$2),"x"),"")</f>
        <v/>
      </c>
      <c r="D102" cm="1">
        <f t="array" ref="D102">IFERROR(_xlfn.IFS(AND(C101="x",A102-A101=$D$2),D101,AND(C102="x",C101="x"),D101),A102)</f>
        <v>7.54</v>
      </c>
    </row>
    <row r="103" spans="1:4" x14ac:dyDescent="0.2">
      <c r="A103">
        <v>7.55</v>
      </c>
      <c r="B103">
        <f>COUNTIF('RAW2'!$D:$D,'Peak Combiner'!A103)</f>
        <v>2</v>
      </c>
      <c r="C103" s="1" t="str" cm="1">
        <f t="array" ref="C103">IFERROR(_xlfn.IFS(B103&gt;=$C$2,"x",AND(A103-A102&lt;=$D$2,B102&gt;=$C$2),"x",AND(A104-A103&lt;=$D$2,B104&gt;=$C$2),"x"),"")</f>
        <v/>
      </c>
      <c r="D103" cm="1">
        <f t="array" ref="D103">IFERROR(_xlfn.IFS(AND(C102="x",A103-A102=$D$2),D102,AND(C103="x",C102="x"),D102),A103)</f>
        <v>7.55</v>
      </c>
    </row>
    <row r="104" spans="1:4" x14ac:dyDescent="0.2">
      <c r="A104">
        <v>7.6</v>
      </c>
      <c r="B104">
        <f>COUNTIF('RAW2'!$D:$D,'Peak Combiner'!A104)</f>
        <v>1</v>
      </c>
      <c r="C104" s="1" t="str" cm="1">
        <f t="array" ref="C104">IFERROR(_xlfn.IFS(B104&gt;=$C$2,"x",AND(A104-A103&lt;=$D$2,B103&gt;=$C$2),"x",AND(A105-A104&lt;=$D$2,B105&gt;=$C$2),"x"),"")</f>
        <v/>
      </c>
      <c r="D104" cm="1">
        <f t="array" ref="D104">IFERROR(_xlfn.IFS(AND(C103="x",A104-A103=$D$2),D103,AND(C104="x",C103="x"),D103),A104)</f>
        <v>7.6</v>
      </c>
    </row>
    <row r="105" spans="1:4" x14ac:dyDescent="0.2">
      <c r="A105">
        <v>7.72</v>
      </c>
      <c r="B105">
        <f>COUNTIF('RAW2'!$D:$D,'Peak Combiner'!A105)</f>
        <v>1</v>
      </c>
      <c r="C105" s="1" t="str" cm="1">
        <f t="array" ref="C105">IFERROR(_xlfn.IFS(B105&gt;=$C$2,"x",AND(A105-A104&lt;=$D$2,B104&gt;=$C$2),"x",AND(A106-A105&lt;=$D$2,B106&gt;=$C$2),"x"),"")</f>
        <v/>
      </c>
      <c r="D105" cm="1">
        <f t="array" ref="D105">IFERROR(_xlfn.IFS(AND(C104="x",A105-A104=$D$2),D104,AND(C105="x",C104="x"),D104),A105)</f>
        <v>7.72</v>
      </c>
    </row>
    <row r="106" spans="1:4" x14ac:dyDescent="0.2">
      <c r="A106">
        <v>7.73</v>
      </c>
      <c r="B106">
        <f>COUNTIF('RAW2'!$D:$D,'Peak Combiner'!A106)</f>
        <v>1</v>
      </c>
      <c r="C106" s="1" t="str" cm="1">
        <f t="array" ref="C106">IFERROR(_xlfn.IFS(B106&gt;=$C$2,"x",AND(A106-A105&lt;=$D$2,B105&gt;=$C$2),"x",AND(A107-A106&lt;=$D$2,B107&gt;=$C$2),"x"),"")</f>
        <v/>
      </c>
      <c r="D106" cm="1">
        <f t="array" ref="D106">IFERROR(_xlfn.IFS(AND(C105="x",A106-A105=$D$2),D105,AND(C106="x",C105="x"),D105),A106)</f>
        <v>7.73</v>
      </c>
    </row>
    <row r="107" spans="1:4" x14ac:dyDescent="0.2">
      <c r="A107">
        <v>7.82</v>
      </c>
      <c r="B107">
        <f>COUNTIF('RAW2'!$D:$D,'Peak Combiner'!A107)</f>
        <v>2</v>
      </c>
      <c r="C107" s="1" t="str" cm="1">
        <f t="array" ref="C107">IFERROR(_xlfn.IFS(B107&gt;=$C$2,"x",AND(A107-A106&lt;=$D$2,B106&gt;=$C$2),"x",AND(A108-A107&lt;=$D$2,B108&gt;=$C$2),"x"),"")</f>
        <v/>
      </c>
      <c r="D107" cm="1">
        <f t="array" ref="D107">IFERROR(_xlfn.IFS(AND(C106="x",A107-A106=$D$2),D106,AND(C107="x",C106="x"),D106),A107)</f>
        <v>7.82</v>
      </c>
    </row>
    <row r="108" spans="1:4" x14ac:dyDescent="0.2">
      <c r="A108">
        <v>7.83</v>
      </c>
      <c r="B108">
        <f>COUNTIF('RAW2'!$D:$D,'Peak Combiner'!A108)</f>
        <v>6</v>
      </c>
      <c r="C108" s="1" t="str" cm="1">
        <f t="array" ref="C108">IFERROR(_xlfn.IFS(B108&gt;=$C$2,"x",AND(A108-A107&lt;=$D$2,B107&gt;=$C$2),"x",AND(A109-A108&lt;=$D$2,B109&gt;=$C$2),"x"),"")</f>
        <v/>
      </c>
      <c r="D108" cm="1">
        <f t="array" ref="D108">IFERROR(_xlfn.IFS(AND(C107="x",A108-A107=$D$2),D107,AND(C108="x",C107="x"),D107),A108)</f>
        <v>7.83</v>
      </c>
    </row>
    <row r="109" spans="1:4" x14ac:dyDescent="0.2">
      <c r="A109">
        <v>7.85</v>
      </c>
      <c r="B109">
        <f>COUNTIF('RAW2'!$D:$D,'Peak Combiner'!A109)</f>
        <v>1</v>
      </c>
      <c r="C109" s="1" t="str" cm="1">
        <f t="array" ref="C109">IFERROR(_xlfn.IFS(B109&gt;=$C$2,"x",AND(A109-A108&lt;=$D$2,B108&gt;=$C$2),"x",AND(A110-A109&lt;=$D$2,B110&gt;=$C$2),"x"),"")</f>
        <v/>
      </c>
      <c r="D109" cm="1">
        <f t="array" ref="D109">IFERROR(_xlfn.IFS(AND(C108="x",A109-A108=$D$2),D108,AND(C109="x",C108="x"),D108),A109)</f>
        <v>7.85</v>
      </c>
    </row>
    <row r="110" spans="1:4" x14ac:dyDescent="0.2">
      <c r="A110">
        <v>7.91</v>
      </c>
      <c r="B110">
        <f>COUNTIF('RAW2'!$D:$D,'Peak Combiner'!A110)</f>
        <v>6</v>
      </c>
      <c r="C110" s="1" t="str" cm="1">
        <f t="array" ref="C110">IFERROR(_xlfn.IFS(B110&gt;=$C$2,"x",AND(A110-A109&lt;=$D$2,B109&gt;=$C$2),"x",AND(A111-A110&lt;=$D$2,B111&gt;=$C$2),"x"),"")</f>
        <v/>
      </c>
      <c r="D110" cm="1">
        <f t="array" ref="D110">IFERROR(_xlfn.IFS(AND(C109="x",A110-A109=$D$2),D109,AND(C110="x",C109="x"),D109),A110)</f>
        <v>7.91</v>
      </c>
    </row>
    <row r="111" spans="1:4" x14ac:dyDescent="0.2">
      <c r="A111">
        <v>7.92</v>
      </c>
      <c r="B111">
        <f>COUNTIF('RAW2'!$D:$D,'Peak Combiner'!A111)</f>
        <v>5</v>
      </c>
      <c r="C111" s="1" t="str" cm="1">
        <f t="array" ref="C111">IFERROR(_xlfn.IFS(B111&gt;=$C$2,"x",AND(A111-A110&lt;=$D$2,B110&gt;=$C$2),"x",AND(A112-A111&lt;=$D$2,B112&gt;=$C$2),"x"),"")</f>
        <v/>
      </c>
      <c r="D111" cm="1">
        <f t="array" ref="D111">IFERROR(_xlfn.IFS(AND(C110="x",A111-A110=$D$2),D110,AND(C111="x",C110="x"),D110),A111)</f>
        <v>7.92</v>
      </c>
    </row>
    <row r="112" spans="1:4" x14ac:dyDescent="0.2">
      <c r="A112">
        <v>8.01</v>
      </c>
      <c r="B112">
        <f>COUNTIF('RAW2'!$D:$D,'Peak Combiner'!A112)</f>
        <v>3</v>
      </c>
      <c r="C112" s="1" t="str" cm="1">
        <f t="array" ref="C112">IFERROR(_xlfn.IFS(B112&gt;=$C$2,"x",AND(A112-A111&lt;=$D$2,B111&gt;=$C$2),"x",AND(A113-A112&lt;=$D$2,B113&gt;=$C$2),"x"),"")</f>
        <v/>
      </c>
      <c r="D112" cm="1">
        <f t="array" ref="D112">IFERROR(_xlfn.IFS(AND(C111="x",A112-A111=$D$2),D111,AND(C112="x",C111="x"),D111),A112)</f>
        <v>8.01</v>
      </c>
    </row>
    <row r="113" spans="1:4" x14ac:dyDescent="0.2">
      <c r="A113">
        <v>8.02</v>
      </c>
      <c r="B113">
        <f>COUNTIF('RAW2'!$D:$D,'Peak Combiner'!A113)</f>
        <v>3</v>
      </c>
      <c r="C113" s="1" t="str" cm="1">
        <f t="array" ref="C113">IFERROR(_xlfn.IFS(B113&gt;=$C$2,"x",AND(A113-A112&lt;=$D$2,B112&gt;=$C$2),"x",AND(A114-A113&lt;=$D$2,B114&gt;=$C$2),"x"),"")</f>
        <v/>
      </c>
      <c r="D113" cm="1">
        <f t="array" ref="D113">IFERROR(_xlfn.IFS(AND(C112="x",A113-A112=$D$2),D112,AND(C113="x",C112="x"),D112),A113)</f>
        <v>8.02</v>
      </c>
    </row>
    <row r="114" spans="1:4" x14ac:dyDescent="0.2">
      <c r="A114">
        <v>8.0299999999999994</v>
      </c>
      <c r="B114">
        <f>COUNTIF('RAW2'!$D:$D,'Peak Combiner'!A114)</f>
        <v>3</v>
      </c>
      <c r="C114" s="1" t="str" cm="1">
        <f t="array" ref="C114">IFERROR(_xlfn.IFS(B114&gt;=$C$2,"x",AND(A114-A113&lt;=$D$2,B113&gt;=$C$2),"x",AND(A115-A114&lt;=$D$2,B115&gt;=$C$2),"x"),"")</f>
        <v/>
      </c>
      <c r="D114" cm="1">
        <f t="array" ref="D114">IFERROR(_xlfn.IFS(AND(C113="x",A114-A113=$D$2),D113,AND(C114="x",C113="x"),D113),A114)</f>
        <v>8.0299999999999994</v>
      </c>
    </row>
    <row r="115" spans="1:4" x14ac:dyDescent="0.2">
      <c r="A115">
        <v>8.0399999999999991</v>
      </c>
      <c r="B115">
        <f>COUNTIF('RAW2'!$D:$D,'Peak Combiner'!A115)</f>
        <v>2</v>
      </c>
      <c r="C115" s="1" t="str" cm="1">
        <f t="array" ref="C115">IFERROR(_xlfn.IFS(B115&gt;=$C$2,"x",AND(A115-A114&lt;=$D$2,B114&gt;=$C$2),"x",AND(A116-A115&lt;=$D$2,B116&gt;=$C$2),"x"),"")</f>
        <v/>
      </c>
      <c r="D115" cm="1">
        <f t="array" ref="D115">IFERROR(_xlfn.IFS(AND(C114="x",A115-A114=$D$2),D114,AND(C115="x",C114="x"),D114),A115)</f>
        <v>8.0399999999999991</v>
      </c>
    </row>
    <row r="116" spans="1:4" x14ac:dyDescent="0.2">
      <c r="A116">
        <v>8.0500000000000007</v>
      </c>
      <c r="B116">
        <f>COUNTIF('RAW2'!$D:$D,'Peak Combiner'!A116)</f>
        <v>3</v>
      </c>
      <c r="C116" s="1" t="str" cm="1">
        <f t="array" ref="C116">IFERROR(_xlfn.IFS(B116&gt;=$C$2,"x",AND(A116-A115&lt;=$D$2,B115&gt;=$C$2),"x",AND(A117-A116&lt;=$D$2,B117&gt;=$C$2),"x"),"")</f>
        <v/>
      </c>
      <c r="D116" cm="1">
        <f t="array" ref="D116">IFERROR(_xlfn.IFS(AND(C115="x",A116-A115=$D$2),D115,AND(C116="x",C115="x"),D115),A116)</f>
        <v>8.0500000000000007</v>
      </c>
    </row>
    <row r="117" spans="1:4" x14ac:dyDescent="0.2">
      <c r="A117">
        <v>8.07</v>
      </c>
      <c r="B117">
        <f>COUNTIF('RAW2'!$D:$D,'Peak Combiner'!A117)</f>
        <v>1</v>
      </c>
      <c r="C117" s="1" t="str" cm="1">
        <f t="array" ref="C117">IFERROR(_xlfn.IFS(B117&gt;=$C$2,"x",AND(A117-A116&lt;=$D$2,B116&gt;=$C$2),"x",AND(A118-A117&lt;=$D$2,B118&gt;=$C$2),"x"),"")</f>
        <v/>
      </c>
      <c r="D117" cm="1">
        <f t="array" ref="D117">IFERROR(_xlfn.IFS(AND(C116="x",A117-A116=$D$2),D116,AND(C117="x",C116="x"),D116),A117)</f>
        <v>8.07</v>
      </c>
    </row>
    <row r="118" spans="1:4" x14ac:dyDescent="0.2">
      <c r="A118">
        <v>8.08</v>
      </c>
      <c r="B118">
        <f>COUNTIF('RAW2'!$D:$D,'Peak Combiner'!A118)</f>
        <v>1</v>
      </c>
      <c r="C118" s="1" t="str" cm="1">
        <f t="array" ref="C118">IFERROR(_xlfn.IFS(B118&gt;=$C$2,"x",AND(A118-A117&lt;=$D$2,B117&gt;=$C$2),"x",AND(A119-A118&lt;=$D$2,B119&gt;=$C$2),"x"),"")</f>
        <v/>
      </c>
      <c r="D118" cm="1">
        <f t="array" ref="D118">IFERROR(_xlfn.IFS(AND(C117="x",A118-A117=$D$2),D117,AND(C118="x",C117="x"),D117),A118)</f>
        <v>8.08</v>
      </c>
    </row>
    <row r="119" spans="1:4" x14ac:dyDescent="0.2">
      <c r="A119">
        <v>8.17</v>
      </c>
      <c r="B119">
        <f>COUNTIF('RAW2'!$D:$D,'Peak Combiner'!A119)</f>
        <v>1</v>
      </c>
      <c r="C119" s="1" t="str" cm="1">
        <f t="array" ref="C119">IFERROR(_xlfn.IFS(B119&gt;=$C$2,"x",AND(A119-A118&lt;=$D$2,B118&gt;=$C$2),"x",AND(A120-A119&lt;=$D$2,B120&gt;=$C$2),"x"),"")</f>
        <v/>
      </c>
      <c r="D119" cm="1">
        <f t="array" ref="D119">IFERROR(_xlfn.IFS(AND(C118="x",A119-A118=$D$2),D118,AND(C119="x",C118="x"),D118),A119)</f>
        <v>8.17</v>
      </c>
    </row>
    <row r="120" spans="1:4" x14ac:dyDescent="0.2">
      <c r="A120">
        <v>8.2100000000000009</v>
      </c>
      <c r="B120">
        <f>COUNTIF('RAW2'!$D:$D,'Peak Combiner'!A120)</f>
        <v>3</v>
      </c>
      <c r="C120" s="1" t="str" cm="1">
        <f t="array" ref="C120">IFERROR(_xlfn.IFS(B120&gt;=$C$2,"x",AND(A120-A119&lt;=$D$2,B119&gt;=$C$2),"x",AND(A121-A120&lt;=$D$2,B121&gt;=$C$2),"x"),"")</f>
        <v/>
      </c>
      <c r="D120" cm="1">
        <f t="array" ref="D120">IFERROR(_xlfn.IFS(AND(C119="x",A120-A119=$D$2),D119,AND(C120="x",C119="x"),D119),A120)</f>
        <v>8.2100000000000009</v>
      </c>
    </row>
    <row r="121" spans="1:4" x14ac:dyDescent="0.2">
      <c r="A121">
        <v>8.2200000000000006</v>
      </c>
      <c r="B121">
        <f>COUNTIF('RAW2'!$D:$D,'Peak Combiner'!A121)</f>
        <v>2</v>
      </c>
      <c r="C121" s="1" t="str" cm="1">
        <f t="array" ref="C121">IFERROR(_xlfn.IFS(B121&gt;=$C$2,"x",AND(A121-A120&lt;=$D$2,B120&gt;=$C$2),"x",AND(A122-A121&lt;=$D$2,B122&gt;=$C$2),"x"),"")</f>
        <v/>
      </c>
      <c r="D121" cm="1">
        <f t="array" ref="D121">IFERROR(_xlfn.IFS(AND(C120="x",A121-A120=$D$2),D120,AND(C121="x",C120="x"),D120),A121)</f>
        <v>8.2200000000000006</v>
      </c>
    </row>
    <row r="122" spans="1:4" x14ac:dyDescent="0.2">
      <c r="A122">
        <v>8.25</v>
      </c>
      <c r="B122">
        <f>COUNTIF('RAW2'!$D:$D,'Peak Combiner'!A122)</f>
        <v>1</v>
      </c>
      <c r="C122" s="1" t="str" cm="1">
        <f t="array" ref="C122">IFERROR(_xlfn.IFS(B122&gt;=$C$2,"x",AND(A122-A121&lt;=$D$2,B121&gt;=$C$2),"x",AND(A123-A122&lt;=$D$2,B123&gt;=$C$2),"x"),"")</f>
        <v/>
      </c>
      <c r="D122" cm="1">
        <f t="array" ref="D122">IFERROR(_xlfn.IFS(AND(C121="x",A122-A121=$D$2),D121,AND(C122="x",C121="x"),D121),A122)</f>
        <v>8.25</v>
      </c>
    </row>
    <row r="123" spans="1:4" x14ac:dyDescent="0.2">
      <c r="A123">
        <v>8.27</v>
      </c>
      <c r="B123">
        <f>COUNTIF('RAW2'!$D:$D,'Peak Combiner'!A123)</f>
        <v>3</v>
      </c>
      <c r="C123" s="1" t="str" cm="1">
        <f t="array" ref="C123">IFERROR(_xlfn.IFS(B123&gt;=$C$2,"x",AND(A123-A122&lt;=$D$2,B122&gt;=$C$2),"x",AND(A124-A123&lt;=$D$2,B124&gt;=$C$2),"x"),"")</f>
        <v/>
      </c>
      <c r="D123" cm="1">
        <f t="array" ref="D123">IFERROR(_xlfn.IFS(AND(C122="x",A123-A122=$D$2),D122,AND(C123="x",C122="x"),D122),A123)</f>
        <v>8.27</v>
      </c>
    </row>
    <row r="124" spans="1:4" x14ac:dyDescent="0.2">
      <c r="A124">
        <v>8.2799999999999994</v>
      </c>
      <c r="B124">
        <f>COUNTIF('RAW2'!$D:$D,'Peak Combiner'!A124)</f>
        <v>5</v>
      </c>
      <c r="C124" s="1" t="str" cm="1">
        <f t="array" ref="C124">IFERROR(_xlfn.IFS(B124&gt;=$C$2,"x",AND(A124-A123&lt;=$D$2,B123&gt;=$C$2),"x",AND(A125-A124&lt;=$D$2,B125&gt;=$C$2),"x"),"")</f>
        <v/>
      </c>
      <c r="D124" cm="1">
        <f t="array" ref="D124">IFERROR(_xlfn.IFS(AND(C123="x",A124-A123=$D$2),D123,AND(C124="x",C123="x"),D123),A124)</f>
        <v>8.2799999999999994</v>
      </c>
    </row>
    <row r="125" spans="1:4" x14ac:dyDescent="0.2">
      <c r="A125">
        <v>8.35</v>
      </c>
      <c r="B125">
        <f>COUNTIF('RAW2'!$D:$D,'Peak Combiner'!A125)</f>
        <v>2</v>
      </c>
      <c r="C125" s="1" t="str" cm="1">
        <f t="array" ref="C125">IFERROR(_xlfn.IFS(B125&gt;=$C$2,"x",AND(A125-A124&lt;=$D$2,B124&gt;=$C$2),"x",AND(A126-A125&lt;=$D$2,B126&gt;=$C$2),"x"),"")</f>
        <v/>
      </c>
      <c r="D125" cm="1">
        <f t="array" ref="D125">IFERROR(_xlfn.IFS(AND(C124="x",A125-A124=$D$2),D124,AND(C125="x",C124="x"),D124),A125)</f>
        <v>8.35</v>
      </c>
    </row>
    <row r="126" spans="1:4" x14ac:dyDescent="0.2">
      <c r="A126">
        <v>8.36</v>
      </c>
      <c r="B126">
        <f>COUNTIF('RAW2'!$D:$D,'Peak Combiner'!A126)</f>
        <v>7</v>
      </c>
      <c r="C126" s="1" t="str" cm="1">
        <f t="array" ref="C126">IFERROR(_xlfn.IFS(B126&gt;=$C$2,"x",AND(A126-A125&lt;=$D$2,B125&gt;=$C$2),"x",AND(A127-A126&lt;=$D$2,B127&gt;=$C$2),"x"),"")</f>
        <v/>
      </c>
      <c r="D126" cm="1">
        <f t="array" ref="D126">IFERROR(_xlfn.IFS(AND(C125="x",A126-A125=$D$2),D125,AND(C126="x",C125="x"),D125),A126)</f>
        <v>8.36</v>
      </c>
    </row>
    <row r="127" spans="1:4" x14ac:dyDescent="0.2">
      <c r="A127">
        <v>8.3699999999999992</v>
      </c>
      <c r="B127">
        <f>COUNTIF('RAW2'!$D:$D,'Peak Combiner'!A127)</f>
        <v>3</v>
      </c>
      <c r="C127" s="1" t="str" cm="1">
        <f t="array" ref="C127">IFERROR(_xlfn.IFS(B127&gt;=$C$2,"x",AND(A127-A126&lt;=$D$2,B126&gt;=$C$2),"x",AND(A128-A127&lt;=$D$2,B128&gt;=$C$2),"x"),"")</f>
        <v/>
      </c>
      <c r="D127" cm="1">
        <f t="array" ref="D127">IFERROR(_xlfn.IFS(AND(C126="x",A127-A126=$D$2),D126,AND(C127="x",C126="x"),D126),A127)</f>
        <v>8.3699999999999992</v>
      </c>
    </row>
    <row r="128" spans="1:4" x14ac:dyDescent="0.2">
      <c r="A128">
        <v>8.4</v>
      </c>
      <c r="B128">
        <f>COUNTIF('RAW2'!$D:$D,'Peak Combiner'!A128)</f>
        <v>1</v>
      </c>
      <c r="C128" s="1" t="str" cm="1">
        <f t="array" ref="C128">IFERROR(_xlfn.IFS(B128&gt;=$C$2,"x",AND(A128-A127&lt;=$D$2,B127&gt;=$C$2),"x",AND(A129-A128&lt;=$D$2,B129&gt;=$C$2),"x"),"")</f>
        <v/>
      </c>
      <c r="D128" cm="1">
        <f t="array" ref="D128">IFERROR(_xlfn.IFS(AND(C127="x",A128-A127=$D$2),D127,AND(C128="x",C127="x"),D127),A128)</f>
        <v>8.4</v>
      </c>
    </row>
    <row r="129" spans="1:4" x14ac:dyDescent="0.2">
      <c r="A129">
        <v>8.41</v>
      </c>
      <c r="B129">
        <f>COUNTIF('RAW2'!$D:$D,'Peak Combiner'!A129)</f>
        <v>3</v>
      </c>
      <c r="C129" s="1" t="str" cm="1">
        <f t="array" ref="C129">IFERROR(_xlfn.IFS(B129&gt;=$C$2,"x",AND(A129-A128&lt;=$D$2,B128&gt;=$C$2),"x",AND(A130-A129&lt;=$D$2,B130&gt;=$C$2),"x"),"")</f>
        <v/>
      </c>
      <c r="D129" cm="1">
        <f t="array" ref="D129">IFERROR(_xlfn.IFS(AND(C128="x",A129-A128=$D$2),D128,AND(C129="x",C128="x"),D128),A129)</f>
        <v>8.41</v>
      </c>
    </row>
    <row r="130" spans="1:4" x14ac:dyDescent="0.2">
      <c r="A130">
        <v>8.44</v>
      </c>
      <c r="B130">
        <f>COUNTIF('RAW2'!$D:$D,'Peak Combiner'!A130)</f>
        <v>1</v>
      </c>
      <c r="C130" s="1" t="str" cm="1">
        <f t="array" ref="C130">IFERROR(_xlfn.IFS(B130&gt;=$C$2,"x",AND(A130-A129&lt;=$D$2,B129&gt;=$C$2),"x",AND(A131-A130&lt;=$D$2,B131&gt;=$C$2),"x"),"")</f>
        <v/>
      </c>
      <c r="D130" cm="1">
        <f t="array" ref="D130">IFERROR(_xlfn.IFS(AND(C129="x",A130-A129=$D$2),D129,AND(C130="x",C129="x"),D129),A130)</f>
        <v>8.44</v>
      </c>
    </row>
    <row r="131" spans="1:4" x14ac:dyDescent="0.2">
      <c r="A131">
        <v>8.4499999999999993</v>
      </c>
      <c r="B131">
        <f>COUNTIF('RAW2'!$D:$D,'Peak Combiner'!A131)</f>
        <v>2</v>
      </c>
      <c r="C131" s="1" t="str" cm="1">
        <f t="array" ref="C131">IFERROR(_xlfn.IFS(B131&gt;=$C$2,"x",AND(A131-A130&lt;=$D$2,B130&gt;=$C$2),"x",AND(A132-A131&lt;=$D$2,B132&gt;=$C$2),"x"),"")</f>
        <v/>
      </c>
      <c r="D131" cm="1">
        <f t="array" ref="D131">IFERROR(_xlfn.IFS(AND(C130="x",A131-A130=$D$2),D130,AND(C131="x",C130="x"),D130),A131)</f>
        <v>8.4499999999999993</v>
      </c>
    </row>
    <row r="132" spans="1:4" x14ac:dyDescent="0.2">
      <c r="A132">
        <v>8.4600000000000009</v>
      </c>
      <c r="B132">
        <f>COUNTIF('RAW2'!$D:$D,'Peak Combiner'!A132)</f>
        <v>4</v>
      </c>
      <c r="C132" s="1" t="str" cm="1">
        <f t="array" ref="C132">IFERROR(_xlfn.IFS(B132&gt;=$C$2,"x",AND(A132-A131&lt;=$D$2,B131&gt;=$C$2),"x",AND(A133-A132&lt;=$D$2,B133&gt;=$C$2),"x"),"")</f>
        <v/>
      </c>
      <c r="D132" cm="1">
        <f t="array" ref="D132">IFERROR(_xlfn.IFS(AND(C131="x",A132-A131=$D$2),D131,AND(C132="x",C131="x"),D131),A132)</f>
        <v>8.4600000000000009</v>
      </c>
    </row>
    <row r="133" spans="1:4" x14ac:dyDescent="0.2">
      <c r="A133">
        <v>8.4700000000000006</v>
      </c>
      <c r="B133">
        <f>COUNTIF('RAW2'!$D:$D,'Peak Combiner'!A133)</f>
        <v>4</v>
      </c>
      <c r="C133" s="1" t="str" cm="1">
        <f t="array" ref="C133">IFERROR(_xlfn.IFS(B133&gt;=$C$2,"x",AND(A133-A132&lt;=$D$2,B132&gt;=$C$2),"x",AND(A134-A133&lt;=$D$2,B134&gt;=$C$2),"x"),"")</f>
        <v/>
      </c>
      <c r="D133" cm="1">
        <f t="array" ref="D133">IFERROR(_xlfn.IFS(AND(C132="x",A133-A132=$D$2),D132,AND(C133="x",C132="x"),D132),A133)</f>
        <v>8.4700000000000006</v>
      </c>
    </row>
    <row r="134" spans="1:4" x14ac:dyDescent="0.2">
      <c r="A134">
        <v>8.48</v>
      </c>
      <c r="B134">
        <f>COUNTIF('RAW2'!$D:$D,'Peak Combiner'!A134)</f>
        <v>3</v>
      </c>
      <c r="C134" s="1" t="str" cm="1">
        <f t="array" ref="C134">IFERROR(_xlfn.IFS(B134&gt;=$C$2,"x",AND(A134-A133&lt;=$D$2,B133&gt;=$C$2),"x",AND(A135-A134&lt;=$D$2,B135&gt;=$C$2),"x"),"")</f>
        <v/>
      </c>
      <c r="D134" cm="1">
        <f t="array" ref="D134">IFERROR(_xlfn.IFS(AND(C133="x",A134-A133=$D$2),D133,AND(C134="x",C133="x"),D133),A134)</f>
        <v>8.48</v>
      </c>
    </row>
    <row r="135" spans="1:4" x14ac:dyDescent="0.2">
      <c r="A135">
        <v>8.49</v>
      </c>
      <c r="B135">
        <f>COUNTIF('RAW2'!$D:$D,'Peak Combiner'!A135)</f>
        <v>1</v>
      </c>
      <c r="C135" s="1" t="str" cm="1">
        <f t="array" ref="C135">IFERROR(_xlfn.IFS(B135&gt;=$C$2,"x",AND(A135-A134&lt;=$D$2,B134&gt;=$C$2),"x",AND(A136-A135&lt;=$D$2,B136&gt;=$C$2),"x"),"")</f>
        <v/>
      </c>
      <c r="D135" cm="1">
        <f t="array" ref="D135">IFERROR(_xlfn.IFS(AND(C134="x",A135-A134=$D$2),D134,AND(C135="x",C134="x"),D134),A135)</f>
        <v>8.49</v>
      </c>
    </row>
    <row r="136" spans="1:4" x14ac:dyDescent="0.2">
      <c r="A136">
        <v>8.5399999999999991</v>
      </c>
      <c r="B136">
        <f>COUNTIF('RAW2'!$D:$D,'Peak Combiner'!A136)</f>
        <v>2</v>
      </c>
      <c r="C136" s="1" t="str" cm="1">
        <f t="array" ref="C136">IFERROR(_xlfn.IFS(B136&gt;=$C$2,"x",AND(A136-A135&lt;=$D$2,B135&gt;=$C$2),"x",AND(A137-A136&lt;=$D$2,B137&gt;=$C$2),"x"),"")</f>
        <v/>
      </c>
      <c r="D136" cm="1">
        <f t="array" ref="D136">IFERROR(_xlfn.IFS(AND(C135="x",A136-A135=$D$2),D135,AND(C136="x",C135="x"),D135),A136)</f>
        <v>8.5399999999999991</v>
      </c>
    </row>
    <row r="137" spans="1:4" x14ac:dyDescent="0.2">
      <c r="A137">
        <v>8.5500000000000007</v>
      </c>
      <c r="B137">
        <f>COUNTIF('RAW2'!$D:$D,'Peak Combiner'!A137)</f>
        <v>1</v>
      </c>
      <c r="C137" s="1" t="str" cm="1">
        <f t="array" ref="C137">IFERROR(_xlfn.IFS(B137&gt;=$C$2,"x",AND(A137-A136&lt;=$D$2,B136&gt;=$C$2),"x",AND(A138-A137&lt;=$D$2,B138&gt;=$C$2),"x"),"")</f>
        <v/>
      </c>
      <c r="D137" cm="1">
        <f t="array" ref="D137">IFERROR(_xlfn.IFS(AND(C136="x",A137-A136=$D$2),D136,AND(C137="x",C136="x"),D136),A137)</f>
        <v>8.5500000000000007</v>
      </c>
    </row>
    <row r="138" spans="1:4" x14ac:dyDescent="0.2">
      <c r="A138">
        <v>8.56</v>
      </c>
      <c r="B138">
        <f>COUNTIF('RAW2'!$D:$D,'Peak Combiner'!A138)</f>
        <v>1</v>
      </c>
      <c r="C138" s="1" t="str" cm="1">
        <f t="array" ref="C138">IFERROR(_xlfn.IFS(B138&gt;=$C$2,"x",AND(A138-A137&lt;=$D$2,B137&gt;=$C$2),"x",AND(A139-A138&lt;=$D$2,B139&gt;=$C$2),"x"),"")</f>
        <v/>
      </c>
      <c r="D138" cm="1">
        <f t="array" ref="D138">IFERROR(_xlfn.IFS(AND(C137="x",A138-A137=$D$2),D137,AND(C138="x",C137="x"),D137),A138)</f>
        <v>8.56</v>
      </c>
    </row>
    <row r="139" spans="1:4" x14ac:dyDescent="0.2">
      <c r="A139">
        <v>8.6199999999999992</v>
      </c>
      <c r="B139">
        <f>COUNTIF('RAW2'!$D:$D,'Peak Combiner'!A139)</f>
        <v>3</v>
      </c>
      <c r="C139" s="1" t="str" cm="1">
        <f t="array" ref="C139">IFERROR(_xlfn.IFS(B139&gt;=$C$2,"x",AND(A139-A138&lt;=$D$2,B138&gt;=$C$2),"x",AND(A140-A139&lt;=$D$2,B140&gt;=$C$2),"x"),"")</f>
        <v/>
      </c>
      <c r="D139" cm="1">
        <f t="array" ref="D139">IFERROR(_xlfn.IFS(AND(C138="x",A139-A138=$D$2),D138,AND(C139="x",C138="x"),D138),A139)</f>
        <v>8.6199999999999992</v>
      </c>
    </row>
    <row r="140" spans="1:4" x14ac:dyDescent="0.2">
      <c r="A140">
        <v>8.6300000000000008</v>
      </c>
      <c r="B140">
        <f>COUNTIF('RAW2'!$D:$D,'Peak Combiner'!A140)</f>
        <v>5</v>
      </c>
      <c r="C140" s="1" t="str" cm="1">
        <f t="array" ref="C140">IFERROR(_xlfn.IFS(B140&gt;=$C$2,"x",AND(A140-A139&lt;=$D$2,B139&gt;=$C$2),"x",AND(A141-A140&lt;=$D$2,B141&gt;=$C$2),"x"),"")</f>
        <v/>
      </c>
      <c r="D140" cm="1">
        <f t="array" ref="D140">IFERROR(_xlfn.IFS(AND(C139="x",A140-A139=$D$2),D139,AND(C140="x",C139="x"),D139),A140)</f>
        <v>8.6300000000000008</v>
      </c>
    </row>
    <row r="141" spans="1:4" x14ac:dyDescent="0.2">
      <c r="A141">
        <v>8.64</v>
      </c>
      <c r="B141">
        <f>COUNTIF('RAW2'!$D:$D,'Peak Combiner'!A141)</f>
        <v>8</v>
      </c>
      <c r="C141" s="1" t="str" cm="1">
        <f t="array" ref="C141">IFERROR(_xlfn.IFS(B141&gt;=$C$2,"x",AND(A141-A140&lt;=$D$2,B140&gt;=$C$2),"x",AND(A142-A141&lt;=$D$2,B142&gt;=$C$2),"x"),"")</f>
        <v>x</v>
      </c>
      <c r="D141" cm="1">
        <f t="array" ref="D141">IFERROR(_xlfn.IFS(AND(C140="x",A141-A140=$D$2),D140,AND(C141="x",C140="x"),D140),A141)</f>
        <v>8.64</v>
      </c>
    </row>
    <row r="142" spans="1:4" x14ac:dyDescent="0.2">
      <c r="A142">
        <v>8.65</v>
      </c>
      <c r="B142">
        <f>COUNTIF('RAW2'!$D:$D,'Peak Combiner'!A142)</f>
        <v>10</v>
      </c>
      <c r="C142" s="1" t="str" cm="1">
        <f t="array" ref="C142">IFERROR(_xlfn.IFS(B142&gt;=$C$2,"x",AND(A142-A141&lt;=$D$2,B141&gt;=$C$2),"x",AND(A143-A142&lt;=$D$2,B143&gt;=$C$2),"x"),"")</f>
        <v>x</v>
      </c>
      <c r="D142" cm="1">
        <f t="array" ref="D142">IFERROR(_xlfn.IFS(AND(C141="x",A142-A141=$D$2),D141,AND(C142="x",C141="x"),D141),A142)</f>
        <v>8.64</v>
      </c>
    </row>
    <row r="143" spans="1:4" x14ac:dyDescent="0.2">
      <c r="A143">
        <v>8.67</v>
      </c>
      <c r="B143">
        <f>COUNTIF('RAW2'!$D:$D,'Peak Combiner'!A143)</f>
        <v>1</v>
      </c>
      <c r="C143" s="1" t="str" cm="1">
        <f t="array" ref="C143">IFERROR(_xlfn.IFS(B143&gt;=$C$2,"x",AND(A143-A142&lt;=$D$2,B142&gt;=$C$2),"x",AND(A144-A143&lt;=$D$2,B144&gt;=$C$2),"x"),"")</f>
        <v/>
      </c>
      <c r="D143" cm="1">
        <f t="array" ref="D143">IFERROR(_xlfn.IFS(AND(C142="x",A143-A142=$D$2),D142,AND(C143="x",C142="x"),D142),A143)</f>
        <v>8.67</v>
      </c>
    </row>
    <row r="144" spans="1:4" x14ac:dyDescent="0.2">
      <c r="A144">
        <v>8.69</v>
      </c>
      <c r="B144">
        <f>COUNTIF('RAW2'!$D:$D,'Peak Combiner'!A144)</f>
        <v>3</v>
      </c>
      <c r="C144" s="1" t="str" cm="1">
        <f t="array" ref="C144">IFERROR(_xlfn.IFS(B144&gt;=$C$2,"x",AND(A144-A143&lt;=$D$2,B143&gt;=$C$2),"x",AND(A145-A144&lt;=$D$2,B145&gt;=$C$2),"x"),"")</f>
        <v/>
      </c>
      <c r="D144" cm="1">
        <f t="array" ref="D144">IFERROR(_xlfn.IFS(AND(C143="x",A144-A143=$D$2),D143,AND(C144="x",C143="x"),D143),A144)</f>
        <v>8.69</v>
      </c>
    </row>
    <row r="145" spans="1:4" x14ac:dyDescent="0.2">
      <c r="A145">
        <v>8.6999999999999993</v>
      </c>
      <c r="B145">
        <f>COUNTIF('RAW2'!$D:$D,'Peak Combiner'!A145)</f>
        <v>5</v>
      </c>
      <c r="C145" s="1" t="str" cm="1">
        <f t="array" ref="C145">IFERROR(_xlfn.IFS(B145&gt;=$C$2,"x",AND(A145-A144&lt;=$D$2,B144&gt;=$C$2),"x",AND(A146-A145&lt;=$D$2,B146&gt;=$C$2),"x"),"")</f>
        <v/>
      </c>
      <c r="D145" cm="1">
        <f t="array" ref="D145">IFERROR(_xlfn.IFS(AND(C144="x",A145-A144=$D$2),D144,AND(C145="x",C144="x"),D144),A145)</f>
        <v>8.6999999999999993</v>
      </c>
    </row>
    <row r="146" spans="1:4" x14ac:dyDescent="0.2">
      <c r="A146">
        <v>8.7100000000000009</v>
      </c>
      <c r="B146">
        <f>COUNTIF('RAW2'!$D:$D,'Peak Combiner'!A146)</f>
        <v>1</v>
      </c>
      <c r="C146" s="1" t="str" cm="1">
        <f t="array" ref="C146">IFERROR(_xlfn.IFS(B146&gt;=$C$2,"x",AND(A146-A145&lt;=$D$2,B145&gt;=$C$2),"x",AND(A147-A146&lt;=$D$2,B147&gt;=$C$2),"x"),"")</f>
        <v/>
      </c>
      <c r="D146" cm="1">
        <f t="array" ref="D146">IFERROR(_xlfn.IFS(AND(C145="x",A146-A145=$D$2),D145,AND(C146="x",C145="x"),D145),A146)</f>
        <v>8.7100000000000009</v>
      </c>
    </row>
    <row r="147" spans="1:4" x14ac:dyDescent="0.2">
      <c r="A147">
        <v>8.81</v>
      </c>
      <c r="B147">
        <f>COUNTIF('RAW2'!$D:$D,'Peak Combiner'!A147)</f>
        <v>8</v>
      </c>
      <c r="C147" s="1" t="str" cm="1">
        <f t="array" ref="C147">IFERROR(_xlfn.IFS(B147&gt;=$C$2,"x",AND(A147-A146&lt;=$D$2,B146&gt;=$C$2),"x",AND(A148-A147&lt;=$D$2,B148&gt;=$C$2),"x"),"")</f>
        <v/>
      </c>
      <c r="D147" cm="1">
        <f t="array" ref="D147">IFERROR(_xlfn.IFS(AND(C146="x",A147-A146=$D$2),D146,AND(C147="x",C146="x"),D146),A147)</f>
        <v>8.81</v>
      </c>
    </row>
    <row r="148" spans="1:4" x14ac:dyDescent="0.2">
      <c r="A148">
        <v>8.82</v>
      </c>
      <c r="B148">
        <f>COUNTIF('RAW2'!$D:$D,'Peak Combiner'!A148)</f>
        <v>2</v>
      </c>
      <c r="C148" s="1" t="str" cm="1">
        <f t="array" ref="C148">IFERROR(_xlfn.IFS(B148&gt;=$C$2,"x",AND(A148-A147&lt;=$D$2,B147&gt;=$C$2),"x",AND(A149-A148&lt;=$D$2,B149&gt;=$C$2),"x"),"")</f>
        <v/>
      </c>
      <c r="D148" cm="1">
        <f t="array" ref="D148">IFERROR(_xlfn.IFS(AND(C147="x",A148-A147=$D$2),D147,AND(C148="x",C147="x"),D147),A148)</f>
        <v>8.82</v>
      </c>
    </row>
    <row r="149" spans="1:4" x14ac:dyDescent="0.2">
      <c r="A149">
        <v>8.83</v>
      </c>
      <c r="B149">
        <f>COUNTIF('RAW2'!$D:$D,'Peak Combiner'!A149)</f>
        <v>2</v>
      </c>
      <c r="C149" s="1" t="str" cm="1">
        <f t="array" ref="C149">IFERROR(_xlfn.IFS(B149&gt;=$C$2,"x",AND(A149-A148&lt;=$D$2,B148&gt;=$C$2),"x",AND(A150-A149&lt;=$D$2,B150&gt;=$C$2),"x"),"")</f>
        <v/>
      </c>
      <c r="D149" cm="1">
        <f t="array" ref="D149">IFERROR(_xlfn.IFS(AND(C148="x",A149-A148=$D$2),D148,AND(C149="x",C148="x"),D148),A149)</f>
        <v>8.83</v>
      </c>
    </row>
    <row r="150" spans="1:4" x14ac:dyDescent="0.2">
      <c r="A150">
        <v>8.84</v>
      </c>
      <c r="B150">
        <f>COUNTIF('RAW2'!$D:$D,'Peak Combiner'!A150)</f>
        <v>1</v>
      </c>
      <c r="C150" s="1" t="str" cm="1">
        <f t="array" ref="C150">IFERROR(_xlfn.IFS(B150&gt;=$C$2,"x",AND(A150-A149&lt;=$D$2,B149&gt;=$C$2),"x",AND(A151-A150&lt;=$D$2,B151&gt;=$C$2),"x"),"")</f>
        <v/>
      </c>
      <c r="D150" cm="1">
        <f t="array" ref="D150">IFERROR(_xlfn.IFS(AND(C149="x",A150-A149=$D$2),D149,AND(C150="x",C149="x"),D149),A150)</f>
        <v>8.84</v>
      </c>
    </row>
    <row r="151" spans="1:4" x14ac:dyDescent="0.2">
      <c r="A151">
        <v>8.8699999999999992</v>
      </c>
      <c r="B151">
        <f>COUNTIF('RAW2'!$D:$D,'Peak Combiner'!A151)</f>
        <v>1</v>
      </c>
      <c r="C151" s="1" t="str" cm="1">
        <f t="array" ref="C151">IFERROR(_xlfn.IFS(B151&gt;=$C$2,"x",AND(A151-A150&lt;=$D$2,B150&gt;=$C$2),"x",AND(A152-A151&lt;=$D$2,B152&gt;=$C$2),"x"),"")</f>
        <v/>
      </c>
      <c r="D151" cm="1">
        <f t="array" ref="D151">IFERROR(_xlfn.IFS(AND(C150="x",A151-A150=$D$2),D150,AND(C151="x",C150="x"),D150),A151)</f>
        <v>8.8699999999999992</v>
      </c>
    </row>
    <row r="152" spans="1:4" x14ac:dyDescent="0.2">
      <c r="A152">
        <v>8.8800000000000008</v>
      </c>
      <c r="B152">
        <f>COUNTIF('RAW2'!$D:$D,'Peak Combiner'!A152)</f>
        <v>6</v>
      </c>
      <c r="C152" s="1" t="str" cm="1">
        <f t="array" ref="C152">IFERROR(_xlfn.IFS(B152&gt;=$C$2,"x",AND(A152-A151&lt;=$D$2,B151&gt;=$C$2),"x",AND(A153-A152&lt;=$D$2,B153&gt;=$C$2),"x"),"")</f>
        <v/>
      </c>
      <c r="D152" cm="1">
        <f t="array" ref="D152">IFERROR(_xlfn.IFS(AND(C151="x",A152-A151=$D$2),D151,AND(C152="x",C151="x"),D151),A152)</f>
        <v>8.8800000000000008</v>
      </c>
    </row>
    <row r="153" spans="1:4" x14ac:dyDescent="0.2">
      <c r="A153">
        <v>8.89</v>
      </c>
      <c r="B153">
        <f>COUNTIF('RAW2'!$D:$D,'Peak Combiner'!A153)</f>
        <v>3</v>
      </c>
      <c r="C153" s="1" t="str" cm="1">
        <f t="array" ref="C153">IFERROR(_xlfn.IFS(B153&gt;=$C$2,"x",AND(A153-A152&lt;=$D$2,B152&gt;=$C$2),"x",AND(A154-A153&lt;=$D$2,B154&gt;=$C$2),"x"),"")</f>
        <v/>
      </c>
      <c r="D153" cm="1">
        <f t="array" ref="D153">IFERROR(_xlfn.IFS(AND(C152="x",A153-A152=$D$2),D152,AND(C153="x",C152="x"),D152),A153)</f>
        <v>8.89</v>
      </c>
    </row>
    <row r="154" spans="1:4" x14ac:dyDescent="0.2">
      <c r="A154">
        <v>8.91</v>
      </c>
      <c r="B154">
        <f>COUNTIF('RAW2'!$D:$D,'Peak Combiner'!A154)</f>
        <v>3</v>
      </c>
      <c r="C154" s="1" t="str" cm="1">
        <f t="array" ref="C154">IFERROR(_xlfn.IFS(B154&gt;=$C$2,"x",AND(A154-A153&lt;=$D$2,B153&gt;=$C$2),"x",AND(A155-A154&lt;=$D$2,B155&gt;=$C$2),"x"),"")</f>
        <v/>
      </c>
      <c r="D154" cm="1">
        <f t="array" ref="D154">IFERROR(_xlfn.IFS(AND(C153="x",A154-A153=$D$2),D153,AND(C154="x",C153="x"),D153),A154)</f>
        <v>8.91</v>
      </c>
    </row>
    <row r="155" spans="1:4" x14ac:dyDescent="0.2">
      <c r="A155">
        <v>8.9600000000000009</v>
      </c>
      <c r="B155">
        <f>COUNTIF('RAW2'!$D:$D,'Peak Combiner'!A155)</f>
        <v>1</v>
      </c>
      <c r="C155" s="1" t="str" cm="1">
        <f t="array" ref="C155">IFERROR(_xlfn.IFS(B155&gt;=$C$2,"x",AND(A155-A154&lt;=$D$2,B154&gt;=$C$2),"x",AND(A156-A155&lt;=$D$2,B156&gt;=$C$2),"x"),"")</f>
        <v>x</v>
      </c>
      <c r="D155" cm="1">
        <f t="array" ref="D155">IFERROR(_xlfn.IFS(AND(C154="x",A155-A154=$D$2),D154,AND(C155="x",C154="x"),D154),A155)</f>
        <v>8.9600000000000009</v>
      </c>
    </row>
    <row r="156" spans="1:4" x14ac:dyDescent="0.2">
      <c r="A156">
        <v>8.9700000000000006</v>
      </c>
      <c r="B156">
        <f>COUNTIF('RAW2'!$D:$D,'Peak Combiner'!A156)</f>
        <v>29</v>
      </c>
      <c r="C156" s="1" t="str" cm="1">
        <f t="array" ref="C156">IFERROR(_xlfn.IFS(B156&gt;=$C$2,"x",AND(A156-A155&lt;=$D$2,B155&gt;=$C$2),"x",AND(A157-A156&lt;=$D$2,B157&gt;=$C$2),"x"),"")</f>
        <v>x</v>
      </c>
      <c r="D156" cm="1">
        <f t="array" ref="D156">IFERROR(_xlfn.IFS(AND(C155="x",A156-A155=$D$2),D155,AND(C156="x",C155="x"),D155),A156)</f>
        <v>8.9600000000000009</v>
      </c>
    </row>
    <row r="157" spans="1:4" x14ac:dyDescent="0.2">
      <c r="A157">
        <v>8.98</v>
      </c>
      <c r="B157">
        <f>COUNTIF('RAW2'!$D:$D,'Peak Combiner'!A157)</f>
        <v>9</v>
      </c>
      <c r="C157" s="1" t="str" cm="1">
        <f t="array" ref="C157">IFERROR(_xlfn.IFS(B157&gt;=$C$2,"x",AND(A157-A156&lt;=$D$2,B156&gt;=$C$2),"x",AND(A158-A157&lt;=$D$2,B158&gt;=$C$2),"x"),"")</f>
        <v>x</v>
      </c>
      <c r="D157" cm="1">
        <f t="array" ref="D157">IFERROR(_xlfn.IFS(AND(C156="x",A157-A156=$D$2),D156,AND(C157="x",C156="x"),D156),A157)</f>
        <v>8.9600000000000009</v>
      </c>
    </row>
    <row r="158" spans="1:4" x14ac:dyDescent="0.2">
      <c r="A158">
        <v>8.99</v>
      </c>
      <c r="B158">
        <f>COUNTIF('RAW2'!$D:$D,'Peak Combiner'!A158)</f>
        <v>1</v>
      </c>
      <c r="C158" s="1" t="str" cm="1">
        <f t="array" ref="C158">IFERROR(_xlfn.IFS(B158&gt;=$C$2,"x",AND(A158-A157&lt;=$D$2,B157&gt;=$C$2),"x",AND(A159-A158&lt;=$D$2,B159&gt;=$C$2),"x"),"")</f>
        <v/>
      </c>
      <c r="D158" cm="1">
        <f t="array" ref="D158">IFERROR(_xlfn.IFS(AND(C157="x",A158-A157=$D$2),D157,AND(C158="x",C157="x"),D157),A158)</f>
        <v>8.99</v>
      </c>
    </row>
    <row r="159" spans="1:4" x14ac:dyDescent="0.2">
      <c r="A159">
        <v>9.01</v>
      </c>
      <c r="B159">
        <f>COUNTIF('RAW2'!$D:$D,'Peak Combiner'!A159)</f>
        <v>1</v>
      </c>
      <c r="C159" s="1" t="str" cm="1">
        <f t="array" ref="C159">IFERROR(_xlfn.IFS(B159&gt;=$C$2,"x",AND(A159-A158&lt;=$D$2,B158&gt;=$C$2),"x",AND(A160-A159&lt;=$D$2,B160&gt;=$C$2),"x"),"")</f>
        <v/>
      </c>
      <c r="D159" cm="1">
        <f t="array" ref="D159">IFERROR(_xlfn.IFS(AND(C158="x",A159-A158=$D$2),D158,AND(C159="x",C158="x"),D158),A159)</f>
        <v>9.01</v>
      </c>
    </row>
    <row r="160" spans="1:4" x14ac:dyDescent="0.2">
      <c r="A160">
        <v>9.02</v>
      </c>
      <c r="B160">
        <f>COUNTIF('RAW2'!$D:$D,'Peak Combiner'!A160)</f>
        <v>1</v>
      </c>
      <c r="C160" s="1" t="str" cm="1">
        <f t="array" ref="C160">IFERROR(_xlfn.IFS(B160&gt;=$C$2,"x",AND(A160-A159&lt;=$D$2,B159&gt;=$C$2),"x",AND(A161-A160&lt;=$D$2,B161&gt;=$C$2),"x"),"")</f>
        <v/>
      </c>
      <c r="D160" cm="1">
        <f t="array" ref="D160">IFERROR(_xlfn.IFS(AND(C159="x",A160-A159=$D$2),D159,AND(C160="x",C159="x"),D159),A160)</f>
        <v>9.02</v>
      </c>
    </row>
    <row r="161" spans="1:4" x14ac:dyDescent="0.2">
      <c r="A161">
        <v>9.0299999999999994</v>
      </c>
      <c r="B161">
        <f>COUNTIF('RAW2'!$D:$D,'Peak Combiner'!A161)</f>
        <v>1</v>
      </c>
      <c r="C161" s="1" t="str" cm="1">
        <f t="array" ref="C161">IFERROR(_xlfn.IFS(B161&gt;=$C$2,"x",AND(A161-A160&lt;=$D$2,B160&gt;=$C$2),"x",AND(A162-A161&lt;=$D$2,B162&gt;=$C$2),"x"),"")</f>
        <v/>
      </c>
      <c r="D161" cm="1">
        <f t="array" ref="D161">IFERROR(_xlfn.IFS(AND(C160="x",A161-A160=$D$2),D160,AND(C161="x",C160="x"),D160),A161)</f>
        <v>9.0299999999999994</v>
      </c>
    </row>
    <row r="162" spans="1:4" x14ac:dyDescent="0.2">
      <c r="A162">
        <v>9.06</v>
      </c>
      <c r="B162">
        <f>COUNTIF('RAW2'!$D:$D,'Peak Combiner'!A162)</f>
        <v>1</v>
      </c>
      <c r="C162" s="1" t="str" cm="1">
        <f t="array" ref="C162">IFERROR(_xlfn.IFS(B162&gt;=$C$2,"x",AND(A162-A161&lt;=$D$2,B161&gt;=$C$2),"x",AND(A163-A162&lt;=$D$2,B163&gt;=$C$2),"x"),"")</f>
        <v/>
      </c>
      <c r="D162" cm="1">
        <f t="array" ref="D162">IFERROR(_xlfn.IFS(AND(C161="x",A162-A161=$D$2),D161,AND(C162="x",C161="x"),D161),A162)</f>
        <v>9.06</v>
      </c>
    </row>
    <row r="163" spans="1:4" x14ac:dyDescent="0.2">
      <c r="A163">
        <v>9.07</v>
      </c>
      <c r="B163">
        <f>COUNTIF('RAW2'!$D:$D,'Peak Combiner'!A163)</f>
        <v>1</v>
      </c>
      <c r="C163" s="1" t="str" cm="1">
        <f t="array" ref="C163">IFERROR(_xlfn.IFS(B163&gt;=$C$2,"x",AND(A163-A162&lt;=$D$2,B162&gt;=$C$2),"x",AND(A164-A163&lt;=$D$2,B164&gt;=$C$2),"x"),"")</f>
        <v/>
      </c>
      <c r="D163" cm="1">
        <f t="array" ref="D163">IFERROR(_xlfn.IFS(AND(C162="x",A163-A162=$D$2),D162,AND(C163="x",C162="x"),D162),A163)</f>
        <v>9.07</v>
      </c>
    </row>
    <row r="164" spans="1:4" x14ac:dyDescent="0.2">
      <c r="A164">
        <v>9.08</v>
      </c>
      <c r="B164">
        <f>COUNTIF('RAW2'!$D:$D,'Peak Combiner'!A164)</f>
        <v>2</v>
      </c>
      <c r="C164" s="1" t="str" cm="1">
        <f t="array" ref="C164">IFERROR(_xlfn.IFS(B164&gt;=$C$2,"x",AND(A164-A163&lt;=$D$2,B163&gt;=$C$2),"x",AND(A165-A164&lt;=$D$2,B165&gt;=$C$2),"x"),"")</f>
        <v/>
      </c>
      <c r="D164" cm="1">
        <f t="array" ref="D164">IFERROR(_xlfn.IFS(AND(C163="x",A164-A163=$D$2),D163,AND(C164="x",C163="x"),D163),A164)</f>
        <v>9.08</v>
      </c>
    </row>
    <row r="165" spans="1:4" x14ac:dyDescent="0.2">
      <c r="A165">
        <v>9.09</v>
      </c>
      <c r="B165">
        <f>COUNTIF('RAW2'!$D:$D,'Peak Combiner'!A165)</f>
        <v>1</v>
      </c>
      <c r="C165" s="1" t="str" cm="1">
        <f t="array" ref="C165">IFERROR(_xlfn.IFS(B165&gt;=$C$2,"x",AND(A165-A164&lt;=$D$2,B164&gt;=$C$2),"x",AND(A166-A165&lt;=$D$2,B166&gt;=$C$2),"x"),"")</f>
        <v/>
      </c>
      <c r="D165" cm="1">
        <f t="array" ref="D165">IFERROR(_xlfn.IFS(AND(C164="x",A165-A164=$D$2),D164,AND(C165="x",C164="x"),D164),A165)</f>
        <v>9.09</v>
      </c>
    </row>
    <row r="166" spans="1:4" x14ac:dyDescent="0.2">
      <c r="A166">
        <v>9.11</v>
      </c>
      <c r="B166">
        <f>COUNTIF('RAW2'!$D:$D,'Peak Combiner'!A166)</f>
        <v>1</v>
      </c>
      <c r="C166" s="1" t="str" cm="1">
        <f t="array" ref="C166">IFERROR(_xlfn.IFS(B166&gt;=$C$2,"x",AND(A166-A165&lt;=$D$2,B165&gt;=$C$2),"x",AND(A167-A166&lt;=$D$2,B167&gt;=$C$2),"x"),"")</f>
        <v/>
      </c>
      <c r="D166" cm="1">
        <f t="array" ref="D166">IFERROR(_xlfn.IFS(AND(C165="x",A166-A165=$D$2),D165,AND(C166="x",C165="x"),D165),A166)</f>
        <v>9.11</v>
      </c>
    </row>
    <row r="167" spans="1:4" x14ac:dyDescent="0.2">
      <c r="A167">
        <v>9.18</v>
      </c>
      <c r="B167">
        <f>COUNTIF('RAW2'!$D:$D,'Peak Combiner'!A167)</f>
        <v>3</v>
      </c>
      <c r="C167" s="1" t="str" cm="1">
        <f t="array" ref="C167">IFERROR(_xlfn.IFS(B167&gt;=$C$2,"x",AND(A167-A166&lt;=$D$2,B166&gt;=$C$2),"x",AND(A168-A167&lt;=$D$2,B168&gt;=$C$2),"x"),"")</f>
        <v/>
      </c>
      <c r="D167" cm="1">
        <f t="array" ref="D167">IFERROR(_xlfn.IFS(AND(C166="x",A167-A166=$D$2),D166,AND(C167="x",C166="x"),D166),A167)</f>
        <v>9.18</v>
      </c>
    </row>
    <row r="168" spans="1:4" x14ac:dyDescent="0.2">
      <c r="A168">
        <v>9.23</v>
      </c>
      <c r="B168">
        <f>COUNTIF('RAW2'!$D:$D,'Peak Combiner'!A168)</f>
        <v>12</v>
      </c>
      <c r="C168" s="1" t="str" cm="1">
        <f t="array" ref="C168">IFERROR(_xlfn.IFS(B168&gt;=$C$2,"x",AND(A168-A167&lt;=$D$2,B167&gt;=$C$2),"x",AND(A169-A168&lt;=$D$2,B169&gt;=$C$2),"x"),"")</f>
        <v>x</v>
      </c>
      <c r="D168" cm="1">
        <f t="array" ref="D168">IFERROR(_xlfn.IFS(AND(C167="x",A168-A167=$D$2),D167,AND(C168="x",C167="x"),D167),A168)</f>
        <v>9.23</v>
      </c>
    </row>
    <row r="169" spans="1:4" x14ac:dyDescent="0.2">
      <c r="A169">
        <v>9.24</v>
      </c>
      <c r="B169">
        <f>COUNTIF('RAW2'!$D:$D,'Peak Combiner'!A169)</f>
        <v>2</v>
      </c>
      <c r="C169" s="1" t="str" cm="1">
        <f t="array" ref="C169">IFERROR(_xlfn.IFS(B169&gt;=$C$2,"x",AND(A169-A168&lt;=$D$2,B168&gt;=$C$2),"x",AND(A170-A169&lt;=$D$2,B170&gt;=$C$2),"x"),"")</f>
        <v>x</v>
      </c>
      <c r="D169" cm="1">
        <f t="array" ref="D169">IFERROR(_xlfn.IFS(AND(C168="x",A169-A168=$D$2),D168,AND(C169="x",C168="x"),D168),A169)</f>
        <v>9.23</v>
      </c>
    </row>
    <row r="170" spans="1:4" x14ac:dyDescent="0.2">
      <c r="A170">
        <v>9.36</v>
      </c>
      <c r="B170">
        <f>COUNTIF('RAW2'!$D:$D,'Peak Combiner'!A170)</f>
        <v>1</v>
      </c>
      <c r="C170" s="1" t="str" cm="1">
        <f t="array" ref="C170">IFERROR(_xlfn.IFS(B170&gt;=$C$2,"x",AND(A170-A169&lt;=$D$2,B169&gt;=$C$2),"x",AND(A171-A170&lt;=$D$2,B171&gt;=$C$2),"x"),"")</f>
        <v/>
      </c>
      <c r="D170" cm="1">
        <f t="array" ref="D170">IFERROR(_xlfn.IFS(AND(C169="x",A170-A169=$D$2),D169,AND(C170="x",C169="x"),D169),A170)</f>
        <v>9.36</v>
      </c>
    </row>
    <row r="171" spans="1:4" x14ac:dyDescent="0.2">
      <c r="A171">
        <v>9.3699999999999992</v>
      </c>
      <c r="B171">
        <f>COUNTIF('RAW2'!$D:$D,'Peak Combiner'!A171)</f>
        <v>6</v>
      </c>
      <c r="C171" s="1" t="str" cm="1">
        <f t="array" ref="C171">IFERROR(_xlfn.IFS(B171&gt;=$C$2,"x",AND(A171-A170&lt;=$D$2,B170&gt;=$C$2),"x",AND(A172-A171&lt;=$D$2,B172&gt;=$C$2),"x"),"")</f>
        <v/>
      </c>
      <c r="D171" cm="1">
        <f t="array" ref="D171">IFERROR(_xlfn.IFS(AND(C170="x",A171-A170=$D$2),D170,AND(C171="x",C170="x"),D170),A171)</f>
        <v>9.3699999999999992</v>
      </c>
    </row>
    <row r="172" spans="1:4" x14ac:dyDescent="0.2">
      <c r="A172">
        <v>9.3800000000000008</v>
      </c>
      <c r="B172">
        <f>COUNTIF('RAW2'!$D:$D,'Peak Combiner'!A172)</f>
        <v>32</v>
      </c>
      <c r="C172" s="1" t="str" cm="1">
        <f t="array" ref="C172">IFERROR(_xlfn.IFS(B172&gt;=$C$2,"x",AND(A172-A171&lt;=$D$2,B171&gt;=$C$2),"x",AND(A173-A172&lt;=$D$2,B173&gt;=$C$2),"x"),"")</f>
        <v>x</v>
      </c>
      <c r="D172" cm="1">
        <f t="array" ref="D172">IFERROR(_xlfn.IFS(AND(C171="x",A172-A171=$D$2),D171,AND(C172="x",C171="x"),D171),A172)</f>
        <v>9.3800000000000008</v>
      </c>
    </row>
    <row r="173" spans="1:4" x14ac:dyDescent="0.2">
      <c r="A173">
        <v>9.39</v>
      </c>
      <c r="B173">
        <f>COUNTIF('RAW2'!$D:$D,'Peak Combiner'!A173)</f>
        <v>15</v>
      </c>
      <c r="C173" s="1" t="str" cm="1">
        <f t="array" ref="C173">IFERROR(_xlfn.IFS(B173&gt;=$C$2,"x",AND(A173-A172&lt;=$D$2,B172&gt;=$C$2),"x",AND(A174-A173&lt;=$D$2,B174&gt;=$C$2),"x"),"")</f>
        <v>x</v>
      </c>
      <c r="D173" cm="1">
        <f t="array" ref="D173">IFERROR(_xlfn.IFS(AND(C172="x",A173-A172=$D$2),D172,AND(C173="x",C172="x"),D172),A173)</f>
        <v>9.3800000000000008</v>
      </c>
    </row>
    <row r="174" spans="1:4" x14ac:dyDescent="0.2">
      <c r="A174">
        <v>9.4</v>
      </c>
      <c r="B174">
        <f>COUNTIF('RAW2'!$D:$D,'Peak Combiner'!A174)</f>
        <v>3</v>
      </c>
      <c r="C174" s="1" t="str" cm="1">
        <f t="array" ref="C174">IFERROR(_xlfn.IFS(B174&gt;=$C$2,"x",AND(A174-A173&lt;=$D$2,B173&gt;=$C$2),"x",AND(A175-A174&lt;=$D$2,B175&gt;=$C$2),"x"),"")</f>
        <v>x</v>
      </c>
      <c r="D174" cm="1">
        <f t="array" ref="D174">IFERROR(_xlfn.IFS(AND(C173="x",A174-A173=$D$2),D173,AND(C174="x",C173="x"),D173),A174)</f>
        <v>9.3800000000000008</v>
      </c>
    </row>
    <row r="175" spans="1:4" x14ac:dyDescent="0.2">
      <c r="A175">
        <v>9.4600000000000009</v>
      </c>
      <c r="B175">
        <f>COUNTIF('RAW2'!$D:$D,'Peak Combiner'!A175)</f>
        <v>1</v>
      </c>
      <c r="C175" s="1" t="str" cm="1">
        <f t="array" ref="C175">IFERROR(_xlfn.IFS(B175&gt;=$C$2,"x",AND(A175-A174&lt;=$D$2,B174&gt;=$C$2),"x",AND(A176-A175&lt;=$D$2,B176&gt;=$C$2),"x"),"")</f>
        <v/>
      </c>
      <c r="D175" cm="1">
        <f t="array" ref="D175">IFERROR(_xlfn.IFS(AND(C174="x",A175-A174=$D$2),D174,AND(C175="x",C174="x"),D174),A175)</f>
        <v>9.4600000000000009</v>
      </c>
    </row>
    <row r="176" spans="1:4" x14ac:dyDescent="0.2">
      <c r="A176">
        <v>9.4700000000000006</v>
      </c>
      <c r="B176">
        <f>COUNTIF('RAW2'!$D:$D,'Peak Combiner'!A176)</f>
        <v>2</v>
      </c>
      <c r="C176" s="1" t="str" cm="1">
        <f t="array" ref="C176">IFERROR(_xlfn.IFS(B176&gt;=$C$2,"x",AND(A176-A175&lt;=$D$2,B175&gt;=$C$2),"x",AND(A177-A176&lt;=$D$2,B177&gt;=$C$2),"x"),"")</f>
        <v/>
      </c>
      <c r="D176" cm="1">
        <f t="array" ref="D176">IFERROR(_xlfn.IFS(AND(C175="x",A176-A175=$D$2),D175,AND(C176="x",C175="x"),D175),A176)</f>
        <v>9.4700000000000006</v>
      </c>
    </row>
    <row r="177" spans="1:4" x14ac:dyDescent="0.2">
      <c r="A177">
        <v>9.48</v>
      </c>
      <c r="B177">
        <f>COUNTIF('RAW2'!$D:$D,'Peak Combiner'!A177)</f>
        <v>1</v>
      </c>
      <c r="C177" s="1" t="str" cm="1">
        <f t="array" ref="C177">IFERROR(_xlfn.IFS(B177&gt;=$C$2,"x",AND(A177-A176&lt;=$D$2,B176&gt;=$C$2),"x",AND(A178-A177&lt;=$D$2,B178&gt;=$C$2),"x"),"")</f>
        <v/>
      </c>
      <c r="D177" cm="1">
        <f t="array" ref="D177">IFERROR(_xlfn.IFS(AND(C176="x",A177-A176=$D$2),D176,AND(C177="x",C176="x"),D176),A177)</f>
        <v>9.48</v>
      </c>
    </row>
    <row r="178" spans="1:4" x14ac:dyDescent="0.2">
      <c r="A178">
        <v>9.49</v>
      </c>
      <c r="B178">
        <f>COUNTIF('RAW2'!$D:$D,'Peak Combiner'!A178)</f>
        <v>3</v>
      </c>
      <c r="C178" s="1" t="str" cm="1">
        <f t="array" ref="C178">IFERROR(_xlfn.IFS(B178&gt;=$C$2,"x",AND(A178-A177&lt;=$D$2,B177&gt;=$C$2),"x",AND(A179-A178&lt;=$D$2,B179&gt;=$C$2),"x"),"")</f>
        <v/>
      </c>
      <c r="D178" cm="1">
        <f t="array" ref="D178">IFERROR(_xlfn.IFS(AND(C177="x",A178-A177=$D$2),D177,AND(C178="x",C177="x"),D177),A178)</f>
        <v>9.49</v>
      </c>
    </row>
    <row r="179" spans="1:4" x14ac:dyDescent="0.2">
      <c r="A179">
        <v>9.51</v>
      </c>
      <c r="B179">
        <f>COUNTIF('RAW2'!$D:$D,'Peak Combiner'!A179)</f>
        <v>1</v>
      </c>
      <c r="C179" s="1" t="str" cm="1">
        <f t="array" ref="C179">IFERROR(_xlfn.IFS(B179&gt;=$C$2,"x",AND(A179-A178&lt;=$D$2,B178&gt;=$C$2),"x",AND(A180-A179&lt;=$D$2,B180&gt;=$C$2),"x"),"")</f>
        <v/>
      </c>
      <c r="D179" cm="1">
        <f t="array" ref="D179">IFERROR(_xlfn.IFS(AND(C178="x",A179-A178=$D$2),D178,AND(C179="x",C178="x"),D178),A179)</f>
        <v>9.51</v>
      </c>
    </row>
    <row r="180" spans="1:4" x14ac:dyDescent="0.2">
      <c r="A180">
        <v>9.52</v>
      </c>
      <c r="B180">
        <f>COUNTIF('RAW2'!$D:$D,'Peak Combiner'!A180)</f>
        <v>2</v>
      </c>
      <c r="C180" s="1" t="str" cm="1">
        <f t="array" ref="C180">IFERROR(_xlfn.IFS(B180&gt;=$C$2,"x",AND(A180-A179&lt;=$D$2,B179&gt;=$C$2),"x",AND(A181-A180&lt;=$D$2,B181&gt;=$C$2),"x"),"")</f>
        <v/>
      </c>
      <c r="D180" cm="1">
        <f t="array" ref="D180">IFERROR(_xlfn.IFS(AND(C179="x",A180-A179=$D$2),D179,AND(C180="x",C179="x"),D179),A180)</f>
        <v>9.52</v>
      </c>
    </row>
    <row r="181" spans="1:4" x14ac:dyDescent="0.2">
      <c r="A181">
        <v>9.5299999999999994</v>
      </c>
      <c r="B181">
        <f>COUNTIF('RAW2'!$D:$D,'Peak Combiner'!A181)</f>
        <v>7</v>
      </c>
      <c r="C181" s="1" t="str" cm="1">
        <f t="array" ref="C181">IFERROR(_xlfn.IFS(B181&gt;=$C$2,"x",AND(A181-A180&lt;=$D$2,B180&gt;=$C$2),"x",AND(A182-A181&lt;=$D$2,B182&gt;=$C$2),"x"),"")</f>
        <v>x</v>
      </c>
      <c r="D181" cm="1">
        <f t="array" ref="D181">IFERROR(_xlfn.IFS(AND(C180="x",A181-A180=$D$2),D180,AND(C181="x",C180="x"),D180),A181)</f>
        <v>9.5299999999999994</v>
      </c>
    </row>
    <row r="182" spans="1:4" x14ac:dyDescent="0.2">
      <c r="A182">
        <v>9.5399999999999991</v>
      </c>
      <c r="B182">
        <f>COUNTIF('RAW2'!$D:$D,'Peak Combiner'!A182)</f>
        <v>15</v>
      </c>
      <c r="C182" s="1" t="str" cm="1">
        <f t="array" ref="C182">IFERROR(_xlfn.IFS(B182&gt;=$C$2,"x",AND(A182-A181&lt;=$D$2,B181&gt;=$C$2),"x",AND(A183-A182&lt;=$D$2,B183&gt;=$C$2),"x"),"")</f>
        <v>x</v>
      </c>
      <c r="D182" cm="1">
        <f t="array" ref="D182">IFERROR(_xlfn.IFS(AND(C181="x",A182-A181=$D$2),D181,AND(C182="x",C181="x"),D181),A182)</f>
        <v>9.5299999999999994</v>
      </c>
    </row>
    <row r="183" spans="1:4" x14ac:dyDescent="0.2">
      <c r="A183">
        <v>9.5500000000000007</v>
      </c>
      <c r="B183">
        <f>COUNTIF('RAW2'!$D:$D,'Peak Combiner'!A183)</f>
        <v>10</v>
      </c>
      <c r="C183" s="1" t="str" cm="1">
        <f t="array" ref="C183">IFERROR(_xlfn.IFS(B183&gt;=$C$2,"x",AND(A183-A182&lt;=$D$2,B182&gt;=$C$2),"x",AND(A184-A183&lt;=$D$2,B184&gt;=$C$2),"x"),"")</f>
        <v>x</v>
      </c>
      <c r="D183" cm="1">
        <f t="array" ref="D183">IFERROR(_xlfn.IFS(AND(C182="x",A183-A182=$D$2),D182,AND(C183="x",C182="x"),D182),A183)</f>
        <v>9.5299999999999994</v>
      </c>
    </row>
    <row r="184" spans="1:4" x14ac:dyDescent="0.2">
      <c r="A184">
        <v>9.56</v>
      </c>
      <c r="B184">
        <f>COUNTIF('RAW2'!$D:$D,'Peak Combiner'!A184)</f>
        <v>11</v>
      </c>
      <c r="C184" s="1" t="str" cm="1">
        <f t="array" ref="C184">IFERROR(_xlfn.IFS(B184&gt;=$C$2,"x",AND(A184-A183&lt;=$D$2,B183&gt;=$C$2),"x",AND(A185-A184&lt;=$D$2,B185&gt;=$C$2),"x"),"")</f>
        <v>x</v>
      </c>
      <c r="D184" cm="1">
        <f t="array" ref="D184">IFERROR(_xlfn.IFS(AND(C183="x",A184-A183=$D$2),D183,AND(C184="x",C183="x"),D183),A184)</f>
        <v>9.5299999999999994</v>
      </c>
    </row>
    <row r="185" spans="1:4" x14ac:dyDescent="0.2">
      <c r="A185">
        <v>9.57</v>
      </c>
      <c r="B185">
        <f>COUNTIF('RAW2'!$D:$D,'Peak Combiner'!A185)</f>
        <v>1</v>
      </c>
      <c r="C185" s="1" t="str" cm="1">
        <f t="array" ref="C185">IFERROR(_xlfn.IFS(B185&gt;=$C$2,"x",AND(A185-A184&lt;=$D$2,B184&gt;=$C$2),"x",AND(A186-A185&lt;=$D$2,B186&gt;=$C$2),"x"),"")</f>
        <v>x</v>
      </c>
      <c r="D185" cm="1">
        <f t="array" ref="D185">IFERROR(_xlfn.IFS(AND(C184="x",A185-A184=$D$2),D184,AND(C185="x",C184="x"),D184),A185)</f>
        <v>9.5299999999999994</v>
      </c>
    </row>
    <row r="186" spans="1:4" x14ac:dyDescent="0.2">
      <c r="A186">
        <v>9.65</v>
      </c>
      <c r="B186">
        <f>COUNTIF('RAW2'!$D:$D,'Peak Combiner'!A186)</f>
        <v>1</v>
      </c>
      <c r="C186" s="1" t="str" cm="1">
        <f t="array" ref="C186">IFERROR(_xlfn.IFS(B186&gt;=$C$2,"x",AND(A186-A185&lt;=$D$2,B185&gt;=$C$2),"x",AND(A187-A186&lt;=$D$2,B187&gt;=$C$2),"x"),"")</f>
        <v/>
      </c>
      <c r="D186" cm="1">
        <f t="array" ref="D186">IFERROR(_xlfn.IFS(AND(C185="x",A186-A185=$D$2),D185,AND(C186="x",C185="x"),D185),A186)</f>
        <v>9.65</v>
      </c>
    </row>
    <row r="187" spans="1:4" x14ac:dyDescent="0.2">
      <c r="A187">
        <v>9.66</v>
      </c>
      <c r="B187">
        <f>COUNTIF('RAW2'!$D:$D,'Peak Combiner'!A187)</f>
        <v>7</v>
      </c>
      <c r="C187" s="1" t="str" cm="1">
        <f t="array" ref="C187">IFERROR(_xlfn.IFS(B187&gt;=$C$2,"x",AND(A187-A186&lt;=$D$2,B186&gt;=$C$2),"x",AND(A188-A187&lt;=$D$2,B188&gt;=$C$2),"x"),"")</f>
        <v/>
      </c>
      <c r="D187" cm="1">
        <f t="array" ref="D187">IFERROR(_xlfn.IFS(AND(C186="x",A187-A186=$D$2),D186,AND(C187="x",C186="x"),D186),A187)</f>
        <v>9.66</v>
      </c>
    </row>
    <row r="188" spans="1:4" x14ac:dyDescent="0.2">
      <c r="A188">
        <v>9.67</v>
      </c>
      <c r="B188">
        <f>COUNTIF('RAW2'!$D:$D,'Peak Combiner'!A188)</f>
        <v>6</v>
      </c>
      <c r="C188" s="1" t="str" cm="1">
        <f t="array" ref="C188">IFERROR(_xlfn.IFS(B188&gt;=$C$2,"x",AND(A188-A187&lt;=$D$2,B187&gt;=$C$2),"x",AND(A189-A188&lt;=$D$2,B189&gt;=$C$2),"x"),"")</f>
        <v/>
      </c>
      <c r="D188" cm="1">
        <f t="array" ref="D188">IFERROR(_xlfn.IFS(AND(C187="x",A188-A187=$D$2),D187,AND(C188="x",C187="x"),D187),A188)</f>
        <v>9.67</v>
      </c>
    </row>
    <row r="189" spans="1:4" x14ac:dyDescent="0.2">
      <c r="A189">
        <v>9.68</v>
      </c>
      <c r="B189">
        <f>COUNTIF('RAW2'!$D:$D,'Peak Combiner'!A189)</f>
        <v>4</v>
      </c>
      <c r="C189" s="1" t="str" cm="1">
        <f t="array" ref="C189">IFERROR(_xlfn.IFS(B189&gt;=$C$2,"x",AND(A189-A188&lt;=$D$2,B188&gt;=$C$2),"x",AND(A190-A189&lt;=$D$2,B190&gt;=$C$2),"x"),"")</f>
        <v/>
      </c>
      <c r="D189" cm="1">
        <f t="array" ref="D189">IFERROR(_xlfn.IFS(AND(C188="x",A189-A188=$D$2),D188,AND(C189="x",C188="x"),D188),A189)</f>
        <v>9.68</v>
      </c>
    </row>
    <row r="190" spans="1:4" x14ac:dyDescent="0.2">
      <c r="A190">
        <v>9.7200000000000006</v>
      </c>
      <c r="B190">
        <f>COUNTIF('RAW2'!$D:$D,'Peak Combiner'!A190)</f>
        <v>1</v>
      </c>
      <c r="C190" s="1" t="str" cm="1">
        <f t="array" ref="C190">IFERROR(_xlfn.IFS(B190&gt;=$C$2,"x",AND(A190-A189&lt;=$D$2,B189&gt;=$C$2),"x",AND(A191-A190&lt;=$D$2,B191&gt;=$C$2),"x"),"")</f>
        <v/>
      </c>
      <c r="D190" cm="1">
        <f t="array" ref="D190">IFERROR(_xlfn.IFS(AND(C189="x",A190-A189=$D$2),D189,AND(C190="x",C189="x"),D189),A190)</f>
        <v>9.7200000000000006</v>
      </c>
    </row>
    <row r="191" spans="1:4" x14ac:dyDescent="0.2">
      <c r="A191">
        <v>9.75</v>
      </c>
      <c r="B191">
        <f>COUNTIF('RAW2'!$D:$D,'Peak Combiner'!A191)</f>
        <v>1</v>
      </c>
      <c r="C191" s="1" t="str" cm="1">
        <f t="array" ref="C191">IFERROR(_xlfn.IFS(B191&gt;=$C$2,"x",AND(A191-A190&lt;=$D$2,B190&gt;=$C$2),"x",AND(A192-A191&lt;=$D$2,B192&gt;=$C$2),"x"),"")</f>
        <v/>
      </c>
      <c r="D191" cm="1">
        <f t="array" ref="D191">IFERROR(_xlfn.IFS(AND(C190="x",A191-A190=$D$2),D190,AND(C191="x",C190="x"),D190),A191)</f>
        <v>9.75</v>
      </c>
    </row>
    <row r="192" spans="1:4" x14ac:dyDescent="0.2">
      <c r="A192">
        <v>9.77</v>
      </c>
      <c r="B192">
        <f>COUNTIF('RAW2'!$D:$D,'Peak Combiner'!A192)</f>
        <v>1</v>
      </c>
      <c r="C192" s="1" t="str" cm="1">
        <f t="array" ref="C192">IFERROR(_xlfn.IFS(B192&gt;=$C$2,"x",AND(A192-A191&lt;=$D$2,B191&gt;=$C$2),"x",AND(A193-A192&lt;=$D$2,B193&gt;=$C$2),"x"),"")</f>
        <v/>
      </c>
      <c r="D192" cm="1">
        <f t="array" ref="D192">IFERROR(_xlfn.IFS(AND(C191="x",A192-A191=$D$2),D191,AND(C192="x",C191="x"),D191),A192)</f>
        <v>9.77</v>
      </c>
    </row>
    <row r="193" spans="1:4" x14ac:dyDescent="0.2">
      <c r="A193">
        <v>9.7799999999999994</v>
      </c>
      <c r="B193">
        <f>COUNTIF('RAW2'!$D:$D,'Peak Combiner'!A193)</f>
        <v>1</v>
      </c>
      <c r="C193" s="1" t="str" cm="1">
        <f t="array" ref="C193">IFERROR(_xlfn.IFS(B193&gt;=$C$2,"x",AND(A193-A192&lt;=$D$2,B192&gt;=$C$2),"x",AND(A194-A193&lt;=$D$2,B194&gt;=$C$2),"x"),"")</f>
        <v/>
      </c>
      <c r="D193" cm="1">
        <f t="array" ref="D193">IFERROR(_xlfn.IFS(AND(C192="x",A193-A192=$D$2),D192,AND(C193="x",C192="x"),D192),A193)</f>
        <v>9.7799999999999994</v>
      </c>
    </row>
    <row r="194" spans="1:4" x14ac:dyDescent="0.2">
      <c r="A194">
        <v>9.7899999999999991</v>
      </c>
      <c r="B194">
        <f>COUNTIF('RAW2'!$D:$D,'Peak Combiner'!A194)</f>
        <v>7</v>
      </c>
      <c r="C194" s="1" t="str" cm="1">
        <f t="array" ref="C194">IFERROR(_xlfn.IFS(B194&gt;=$C$2,"x",AND(A194-A193&lt;=$D$2,B193&gt;=$C$2),"x",AND(A195-A194&lt;=$D$2,B195&gt;=$C$2),"x"),"")</f>
        <v/>
      </c>
      <c r="D194" cm="1">
        <f t="array" ref="D194">IFERROR(_xlfn.IFS(AND(C193="x",A194-A193=$D$2),D193,AND(C194="x",C193="x"),D193),A194)</f>
        <v>9.7899999999999991</v>
      </c>
    </row>
    <row r="195" spans="1:4" x14ac:dyDescent="0.2">
      <c r="A195">
        <v>9.8000000000000007</v>
      </c>
      <c r="B195">
        <f>COUNTIF('RAW2'!$D:$D,'Peak Combiner'!A195)</f>
        <v>4</v>
      </c>
      <c r="C195" s="1" t="str" cm="1">
        <f t="array" ref="C195">IFERROR(_xlfn.IFS(B195&gt;=$C$2,"x",AND(A195-A194&lt;=$D$2,B194&gt;=$C$2),"x",AND(A196-A195&lt;=$D$2,B196&gt;=$C$2),"x"),"")</f>
        <v>x</v>
      </c>
      <c r="D195" cm="1">
        <f t="array" ref="D195">IFERROR(_xlfn.IFS(AND(C194="x",A195-A194=$D$2),D194,AND(C195="x",C194="x"),D194),A195)</f>
        <v>9.8000000000000007</v>
      </c>
    </row>
    <row r="196" spans="1:4" x14ac:dyDescent="0.2">
      <c r="A196">
        <v>9.81</v>
      </c>
      <c r="B196">
        <f>COUNTIF('RAW2'!$D:$D,'Peak Combiner'!A196)</f>
        <v>13</v>
      </c>
      <c r="C196" s="1" t="str" cm="1">
        <f t="array" ref="C196">IFERROR(_xlfn.IFS(B196&gt;=$C$2,"x",AND(A196-A195&lt;=$D$2,B195&gt;=$C$2),"x",AND(A197-A196&lt;=$D$2,B197&gt;=$C$2),"x"),"")</f>
        <v>x</v>
      </c>
      <c r="D196" cm="1">
        <f t="array" ref="D196">IFERROR(_xlfn.IFS(AND(C195="x",A196-A195=$D$2),D195,AND(C196="x",C195="x"),D195),A196)</f>
        <v>9.8000000000000007</v>
      </c>
    </row>
    <row r="197" spans="1:4" x14ac:dyDescent="0.2">
      <c r="A197">
        <v>9.82</v>
      </c>
      <c r="B197">
        <f>COUNTIF('RAW2'!$D:$D,'Peak Combiner'!A197)</f>
        <v>5</v>
      </c>
      <c r="C197" s="1" t="str" cm="1">
        <f t="array" ref="C197">IFERROR(_xlfn.IFS(B197&gt;=$C$2,"x",AND(A197-A196&lt;=$D$2,B196&gt;=$C$2),"x",AND(A198-A197&lt;=$D$2,B198&gt;=$C$2),"x"),"")</f>
        <v>x</v>
      </c>
      <c r="D197" cm="1">
        <f t="array" ref="D197">IFERROR(_xlfn.IFS(AND(C196="x",A197-A196=$D$2),D196,AND(C197="x",C196="x"),D196),A197)</f>
        <v>9.8000000000000007</v>
      </c>
    </row>
    <row r="198" spans="1:4" x14ac:dyDescent="0.2">
      <c r="A198">
        <v>9.83</v>
      </c>
      <c r="B198">
        <f>COUNTIF('RAW2'!$D:$D,'Peak Combiner'!A198)</f>
        <v>2</v>
      </c>
      <c r="C198" s="1" t="str" cm="1">
        <f t="array" ref="C198">IFERROR(_xlfn.IFS(B198&gt;=$C$2,"x",AND(A198-A197&lt;=$D$2,B197&gt;=$C$2),"x",AND(A199-A198&lt;=$D$2,B199&gt;=$C$2),"x"),"")</f>
        <v/>
      </c>
      <c r="D198" cm="1">
        <f t="array" ref="D198">IFERROR(_xlfn.IFS(AND(C197="x",A198-A197=$D$2),D197,AND(C198="x",C197="x"),D197),A198)</f>
        <v>9.83</v>
      </c>
    </row>
    <row r="199" spans="1:4" x14ac:dyDescent="0.2">
      <c r="A199">
        <v>9.84</v>
      </c>
      <c r="B199">
        <f>COUNTIF('RAW2'!$D:$D,'Peak Combiner'!A199)</f>
        <v>1</v>
      </c>
      <c r="C199" s="1" t="str" cm="1">
        <f t="array" ref="C199">IFERROR(_xlfn.IFS(B199&gt;=$C$2,"x",AND(A199-A198&lt;=$D$2,B198&gt;=$C$2),"x",AND(A200-A199&lt;=$D$2,B200&gt;=$C$2),"x"),"")</f>
        <v/>
      </c>
      <c r="D199" cm="1">
        <f t="array" ref="D199">IFERROR(_xlfn.IFS(AND(C198="x",A199-A198=$D$2),D198,AND(C199="x",C198="x"),D198),A199)</f>
        <v>9.84</v>
      </c>
    </row>
    <row r="200" spans="1:4" x14ac:dyDescent="0.2">
      <c r="A200">
        <v>9.8800000000000008</v>
      </c>
      <c r="B200">
        <f>COUNTIF('RAW2'!$D:$D,'Peak Combiner'!A200)</f>
        <v>1</v>
      </c>
      <c r="C200" s="1" t="str" cm="1">
        <f t="array" ref="C200">IFERROR(_xlfn.IFS(B200&gt;=$C$2,"x",AND(A200-A199&lt;=$D$2,B199&gt;=$C$2),"x",AND(A201-A200&lt;=$D$2,B201&gt;=$C$2),"x"),"")</f>
        <v/>
      </c>
      <c r="D200" cm="1">
        <f t="array" ref="D200">IFERROR(_xlfn.IFS(AND(C199="x",A200-A199=$D$2),D199,AND(C200="x",C199="x"),D199),A200)</f>
        <v>9.8800000000000008</v>
      </c>
    </row>
    <row r="201" spans="1:4" x14ac:dyDescent="0.2">
      <c r="A201">
        <v>9.9</v>
      </c>
      <c r="B201">
        <f>COUNTIF('RAW2'!$D:$D,'Peak Combiner'!A201)</f>
        <v>1</v>
      </c>
      <c r="C201" s="1" t="str" cm="1">
        <f t="array" ref="C201">IFERROR(_xlfn.IFS(B201&gt;=$C$2,"x",AND(A201-A200&lt;=$D$2,B200&gt;=$C$2),"x",AND(A202-A201&lt;=$D$2,B202&gt;=$C$2),"x"),"")</f>
        <v/>
      </c>
      <c r="D201" cm="1">
        <f t="array" ref="D201">IFERROR(_xlfn.IFS(AND(C200="x",A201-A200=$D$2),D200,AND(C201="x",C200="x"),D200),A201)</f>
        <v>9.9</v>
      </c>
    </row>
    <row r="202" spans="1:4" x14ac:dyDescent="0.2">
      <c r="A202">
        <v>9.91</v>
      </c>
      <c r="B202">
        <f>COUNTIF('RAW2'!$D:$D,'Peak Combiner'!A202)</f>
        <v>1</v>
      </c>
      <c r="C202" s="1" t="str" cm="1">
        <f t="array" ref="C202">IFERROR(_xlfn.IFS(B202&gt;=$C$2,"x",AND(A202-A201&lt;=$D$2,B201&gt;=$C$2),"x",AND(A203-A202&lt;=$D$2,B203&gt;=$C$2),"x"),"")</f>
        <v/>
      </c>
      <c r="D202" cm="1">
        <f t="array" ref="D202">IFERROR(_xlfn.IFS(AND(C201="x",A202-A201=$D$2),D201,AND(C202="x",C201="x"),D201),A202)</f>
        <v>9.91</v>
      </c>
    </row>
    <row r="203" spans="1:4" x14ac:dyDescent="0.2">
      <c r="A203">
        <v>9.99</v>
      </c>
      <c r="B203">
        <f>COUNTIF('RAW2'!$D:$D,'Peak Combiner'!A203)</f>
        <v>6</v>
      </c>
      <c r="C203" s="1" t="str" cm="1">
        <f t="array" ref="C203">IFERROR(_xlfn.IFS(B203&gt;=$C$2,"x",AND(A203-A202&lt;=$D$2,B202&gt;=$C$2),"x",AND(A204-A203&lt;=$D$2,B204&gt;=$C$2),"x"),"")</f>
        <v>x</v>
      </c>
      <c r="D203" cm="1">
        <f t="array" ref="D203">IFERROR(_xlfn.IFS(AND(C202="x",A203-A202=$D$2),D202,AND(C203="x",C202="x"),D202),A203)</f>
        <v>9.99</v>
      </c>
    </row>
    <row r="204" spans="1:4" x14ac:dyDescent="0.2">
      <c r="A204">
        <v>10</v>
      </c>
      <c r="B204">
        <f>COUNTIF('RAW2'!$D:$D,'Peak Combiner'!A204)</f>
        <v>10</v>
      </c>
      <c r="C204" s="1" t="str" cm="1">
        <f t="array" ref="C204">IFERROR(_xlfn.IFS(B204&gt;=$C$2,"x",AND(A204-A203&lt;=$D$2,B203&gt;=$C$2),"x",AND(A205-A204&lt;=$D$2,B205&gt;=$C$2),"x"),"")</f>
        <v>x</v>
      </c>
      <c r="D204" cm="1">
        <f t="array" ref="D204">IFERROR(_xlfn.IFS(AND(C203="x",A204-A203=$D$2),D203,AND(C204="x",C203="x"),D203),A204)</f>
        <v>9.99</v>
      </c>
    </row>
    <row r="205" spans="1:4" x14ac:dyDescent="0.2">
      <c r="A205">
        <v>10.09</v>
      </c>
      <c r="B205">
        <f>COUNTIF('RAW2'!$D:$D,'Peak Combiner'!A205)</f>
        <v>16</v>
      </c>
      <c r="C205" s="1" t="str" cm="1">
        <f t="array" ref="C205">IFERROR(_xlfn.IFS(B205&gt;=$C$2,"x",AND(A205-A204&lt;=$D$2,B204&gt;=$C$2),"x",AND(A206-A205&lt;=$D$2,B206&gt;=$C$2),"x"),"")</f>
        <v>x</v>
      </c>
      <c r="D205">
        <v>10.1</v>
      </c>
    </row>
    <row r="206" spans="1:4" x14ac:dyDescent="0.2">
      <c r="A206">
        <v>10.1</v>
      </c>
      <c r="B206">
        <f>COUNTIF('RAW2'!$D:$D,'Peak Combiner'!A206)</f>
        <v>8</v>
      </c>
      <c r="C206" s="1" t="str" cm="1">
        <f t="array" ref="C206">IFERROR(_xlfn.IFS(B206&gt;=$C$2,"x",AND(A206-A205&lt;=$D$2,B205&gt;=$C$2),"x",AND(A207-A206&lt;=$D$2,B207&gt;=$C$2),"x"),"")</f>
        <v>x</v>
      </c>
      <c r="D206" cm="1">
        <f t="array" ref="D206">IFERROR(_xlfn.IFS(AND(C205="x",A206-A205=$D$2),D205,AND(C206="x",C205="x"),D205),A206)</f>
        <v>10.1</v>
      </c>
    </row>
    <row r="207" spans="1:4" x14ac:dyDescent="0.2">
      <c r="A207">
        <v>10.16</v>
      </c>
      <c r="B207">
        <f>COUNTIF('RAW2'!$D:$D,'Peak Combiner'!A207)</f>
        <v>1</v>
      </c>
      <c r="C207" s="1" t="str" cm="1">
        <f t="array" ref="C207">IFERROR(_xlfn.IFS(B207&gt;=$C$2,"x",AND(A207-A206&lt;=$D$2,B206&gt;=$C$2),"x",AND(A208-A207&lt;=$D$2,B208&gt;=$C$2),"x"),"")</f>
        <v/>
      </c>
      <c r="D207" cm="1">
        <f t="array" ref="D207">IFERROR(_xlfn.IFS(AND(C206="x",A207-A206=$D$2),D206,AND(C207="x",C206="x"),D206),A207)</f>
        <v>10.16</v>
      </c>
    </row>
    <row r="208" spans="1:4" x14ac:dyDescent="0.2">
      <c r="A208">
        <v>10.17</v>
      </c>
      <c r="B208">
        <f>COUNTIF('RAW2'!$D:$D,'Peak Combiner'!A208)</f>
        <v>2</v>
      </c>
      <c r="C208" s="1" t="str" cm="1">
        <f t="array" ref="C208">IFERROR(_xlfn.IFS(B208&gt;=$C$2,"x",AND(A208-A207&lt;=$D$2,B207&gt;=$C$2),"x",AND(A209-A208&lt;=$D$2,B209&gt;=$C$2),"x"),"")</f>
        <v/>
      </c>
      <c r="D208" cm="1">
        <f t="array" ref="D208">IFERROR(_xlfn.IFS(AND(C207="x",A208-A207=$D$2),D207,AND(C208="x",C207="x"),D207),A208)</f>
        <v>10.17</v>
      </c>
    </row>
    <row r="209" spans="1:4" x14ac:dyDescent="0.2">
      <c r="A209">
        <v>10.18</v>
      </c>
      <c r="B209">
        <f>COUNTIF('RAW2'!$D:$D,'Peak Combiner'!A209)</f>
        <v>2</v>
      </c>
      <c r="C209" s="1" t="str" cm="1">
        <f t="array" ref="C209">IFERROR(_xlfn.IFS(B209&gt;=$C$2,"x",AND(A209-A208&lt;=$D$2,B208&gt;=$C$2),"x",AND(A210-A209&lt;=$D$2,B210&gt;=$C$2),"x"),"")</f>
        <v>x</v>
      </c>
      <c r="D209" cm="1">
        <f t="array" ref="D209">IFERROR(_xlfn.IFS(AND(C208="x",A209-A208=$D$2),D208,AND(C209="x",C208="x"),D208),A209)</f>
        <v>10.18</v>
      </c>
    </row>
    <row r="210" spans="1:4" x14ac:dyDescent="0.2">
      <c r="A210">
        <v>10.19</v>
      </c>
      <c r="B210">
        <f>COUNTIF('RAW2'!$D:$D,'Peak Combiner'!A210)</f>
        <v>12</v>
      </c>
      <c r="C210" s="1" t="str" cm="1">
        <f t="array" ref="C210">IFERROR(_xlfn.IFS(B210&gt;=$C$2,"x",AND(A210-A209&lt;=$D$2,B209&gt;=$C$2),"x",AND(A211-A210&lt;=$D$2,B211&gt;=$C$2),"x"),"")</f>
        <v>x</v>
      </c>
      <c r="D210" cm="1">
        <f t="array" ref="D210">IFERROR(_xlfn.IFS(AND(C209="x",A210-A209=$D$2),D209,AND(C210="x",C209="x"),D209),A210)</f>
        <v>10.18</v>
      </c>
    </row>
    <row r="211" spans="1:4" x14ac:dyDescent="0.2">
      <c r="A211">
        <v>10.199999999999999</v>
      </c>
      <c r="B211">
        <f>COUNTIF('RAW2'!$D:$D,'Peak Combiner'!A211)</f>
        <v>20</v>
      </c>
      <c r="C211" s="1" t="str" cm="1">
        <f t="array" ref="C211">IFERROR(_xlfn.IFS(B211&gt;=$C$2,"x",AND(A211-A210&lt;=$D$2,B210&gt;=$C$2),"x",AND(A212-A211&lt;=$D$2,B212&gt;=$C$2),"x"),"")</f>
        <v>x</v>
      </c>
      <c r="D211" cm="1">
        <f t="array" ref="D211">IFERROR(_xlfn.IFS(AND(C210="x",A211-A210=$D$2),D210,AND(C211="x",C210="x"),D210),A211)</f>
        <v>10.18</v>
      </c>
    </row>
    <row r="212" spans="1:4" x14ac:dyDescent="0.2">
      <c r="A212">
        <v>10.210000000000001</v>
      </c>
      <c r="B212">
        <f>COUNTIF('RAW2'!$D:$D,'Peak Combiner'!A212)</f>
        <v>4</v>
      </c>
      <c r="C212" s="1" t="str" cm="1">
        <f t="array" ref="C212">IFERROR(_xlfn.IFS(B212&gt;=$C$2,"x",AND(A212-A211&lt;=$D$2,B211&gt;=$C$2),"x",AND(A213-A212&lt;=$D$2,B213&gt;=$C$2),"x"),"")</f>
        <v/>
      </c>
      <c r="D212" cm="1">
        <f t="array" ref="D212">IFERROR(_xlfn.IFS(AND(C211="x",A212-A211=$D$2),D211,AND(C212="x",C211="x"),D211),A212)</f>
        <v>10.210000000000001</v>
      </c>
    </row>
    <row r="213" spans="1:4" x14ac:dyDescent="0.2">
      <c r="A213">
        <v>10.31</v>
      </c>
      <c r="B213">
        <f>COUNTIF('RAW2'!$D:$D,'Peak Combiner'!A213)</f>
        <v>1</v>
      </c>
      <c r="C213" s="1" t="str" cm="1">
        <f t="array" ref="C213">IFERROR(_xlfn.IFS(B213&gt;=$C$2,"x",AND(A213-A212&lt;=$D$2,B212&gt;=$C$2),"x",AND(A214-A213&lt;=$D$2,B214&gt;=$C$2),"x"),"")</f>
        <v/>
      </c>
      <c r="D213" cm="1">
        <f t="array" ref="D213">IFERROR(_xlfn.IFS(AND(C212="x",A213-A212=$D$2),D212,AND(C213="x",C212="x"),D212),A213)</f>
        <v>10.31</v>
      </c>
    </row>
    <row r="214" spans="1:4" x14ac:dyDescent="0.2">
      <c r="A214">
        <v>10.32</v>
      </c>
      <c r="B214">
        <f>COUNTIF('RAW2'!$D:$D,'Peak Combiner'!A214)</f>
        <v>2</v>
      </c>
      <c r="C214" s="1" t="str" cm="1">
        <f t="array" ref="C214">IFERROR(_xlfn.IFS(B214&gt;=$C$2,"x",AND(A214-A213&lt;=$D$2,B213&gt;=$C$2),"x",AND(A215-A214&lt;=$D$2,B215&gt;=$C$2),"x"),"")</f>
        <v/>
      </c>
      <c r="D214" cm="1">
        <f t="array" ref="D214">IFERROR(_xlfn.IFS(AND(C213="x",A214-A213=$D$2),D213,AND(C214="x",C213="x"),D213),A214)</f>
        <v>10.32</v>
      </c>
    </row>
    <row r="215" spans="1:4" x14ac:dyDescent="0.2">
      <c r="A215">
        <v>10.33</v>
      </c>
      <c r="B215">
        <f>COUNTIF('RAW2'!$D:$D,'Peak Combiner'!A215)</f>
        <v>3</v>
      </c>
      <c r="C215" s="1" t="str" cm="1">
        <f t="array" ref="C215">IFERROR(_xlfn.IFS(B215&gt;=$C$2,"x",AND(A215-A214&lt;=$D$2,B214&gt;=$C$2),"x",AND(A216-A215&lt;=$D$2,B216&gt;=$C$2),"x"),"")</f>
        <v/>
      </c>
      <c r="D215" cm="1">
        <f t="array" ref="D215">IFERROR(_xlfn.IFS(AND(C214="x",A215-A214=$D$2),D214,AND(C215="x",C214="x"),D214),A215)</f>
        <v>10.33</v>
      </c>
    </row>
    <row r="216" spans="1:4" x14ac:dyDescent="0.2">
      <c r="A216">
        <v>10.34</v>
      </c>
      <c r="B216">
        <f>COUNTIF('RAW2'!$D:$D,'Peak Combiner'!A216)</f>
        <v>1</v>
      </c>
      <c r="C216" s="1" t="str" cm="1">
        <f t="array" ref="C216">IFERROR(_xlfn.IFS(B216&gt;=$C$2,"x",AND(A216-A215&lt;=$D$2,B215&gt;=$C$2),"x",AND(A217-A216&lt;=$D$2,B217&gt;=$C$2),"x"),"")</f>
        <v/>
      </c>
      <c r="D216" cm="1">
        <f t="array" ref="D216">IFERROR(_xlfn.IFS(AND(C215="x",A216-A215=$D$2),D215,AND(C216="x",C215="x"),D215),A216)</f>
        <v>10.34</v>
      </c>
    </row>
    <row r="217" spans="1:4" x14ac:dyDescent="0.2">
      <c r="A217">
        <v>10.36</v>
      </c>
      <c r="B217">
        <f>COUNTIF('RAW2'!$D:$D,'Peak Combiner'!A217)</f>
        <v>1</v>
      </c>
      <c r="C217" s="1" t="str" cm="1">
        <f t="array" ref="C217">IFERROR(_xlfn.IFS(B217&gt;=$C$2,"x",AND(A217-A216&lt;=$D$2,B216&gt;=$C$2),"x",AND(A218-A217&lt;=$D$2,B218&gt;=$C$2),"x"),"")</f>
        <v/>
      </c>
      <c r="D217" cm="1">
        <f t="array" ref="D217">IFERROR(_xlfn.IFS(AND(C216="x",A217-A216=$D$2),D216,AND(C217="x",C216="x"),D216),A217)</f>
        <v>10.36</v>
      </c>
    </row>
    <row r="218" spans="1:4" x14ac:dyDescent="0.2">
      <c r="A218">
        <v>10.37</v>
      </c>
      <c r="B218">
        <f>COUNTIF('RAW2'!$D:$D,'Peak Combiner'!A218)</f>
        <v>1</v>
      </c>
      <c r="C218" s="1" t="str" cm="1">
        <f t="array" ref="C218">IFERROR(_xlfn.IFS(B218&gt;=$C$2,"x",AND(A218-A217&lt;=$D$2,B217&gt;=$C$2),"x",AND(A219-A218&lt;=$D$2,B219&gt;=$C$2),"x"),"")</f>
        <v/>
      </c>
      <c r="D218" cm="1">
        <f t="array" ref="D218">IFERROR(_xlfn.IFS(AND(C217="x",A218-A217=$D$2),D217,AND(C218="x",C217="x"),D217),A218)</f>
        <v>10.37</v>
      </c>
    </row>
    <row r="219" spans="1:4" x14ac:dyDescent="0.2">
      <c r="A219">
        <v>10.4</v>
      </c>
      <c r="B219">
        <f>COUNTIF('RAW2'!$D:$D,'Peak Combiner'!A219)</f>
        <v>1</v>
      </c>
      <c r="C219" s="1" t="str" cm="1">
        <f t="array" ref="C219">IFERROR(_xlfn.IFS(B219&gt;=$C$2,"x",AND(A219-A218&lt;=$D$2,B218&gt;=$C$2),"x",AND(A220-A219&lt;=$D$2,B220&gt;=$C$2),"x"),"")</f>
        <v/>
      </c>
      <c r="D219" cm="1">
        <f t="array" ref="D219">IFERROR(_xlfn.IFS(AND(C218="x",A219-A218=$D$2),D218,AND(C219="x",C218="x"),D218),A219)</f>
        <v>10.4</v>
      </c>
    </row>
    <row r="220" spans="1:4" x14ac:dyDescent="0.2">
      <c r="A220">
        <v>10.43</v>
      </c>
      <c r="B220">
        <f>COUNTIF('RAW2'!$D:$D,'Peak Combiner'!A220)</f>
        <v>1</v>
      </c>
      <c r="C220" s="1" t="str" cm="1">
        <f t="array" ref="C220">IFERROR(_xlfn.IFS(B220&gt;=$C$2,"x",AND(A220-A219&lt;=$D$2,B219&gt;=$C$2),"x",AND(A221-A220&lt;=$D$2,B221&gt;=$C$2),"x"),"")</f>
        <v/>
      </c>
      <c r="D220" cm="1">
        <f t="array" ref="D220">IFERROR(_xlfn.IFS(AND(C219="x",A220-A219=$D$2),D219,AND(C220="x",C219="x"),D219),A220)</f>
        <v>10.43</v>
      </c>
    </row>
    <row r="221" spans="1:4" x14ac:dyDescent="0.2">
      <c r="A221">
        <v>10.46</v>
      </c>
      <c r="B221">
        <f>COUNTIF('RAW2'!$D:$D,'Peak Combiner'!A221)</f>
        <v>1</v>
      </c>
      <c r="C221" s="1" t="str" cm="1">
        <f t="array" ref="C221">IFERROR(_xlfn.IFS(B221&gt;=$C$2,"x",AND(A221-A220&lt;=$D$2,B220&gt;=$C$2),"x",AND(A222-A221&lt;=$D$2,B222&gt;=$C$2),"x"),"")</f>
        <v/>
      </c>
      <c r="D221" cm="1">
        <f t="array" ref="D221">IFERROR(_xlfn.IFS(AND(C220="x",A221-A220=$D$2),D220,AND(C221="x",C220="x"),D220),A221)</f>
        <v>10.46</v>
      </c>
    </row>
    <row r="222" spans="1:4" x14ac:dyDescent="0.2">
      <c r="A222">
        <v>10.47</v>
      </c>
      <c r="B222">
        <f>COUNTIF('RAW2'!$D:$D,'Peak Combiner'!A222)</f>
        <v>9</v>
      </c>
      <c r="C222" s="1" t="str" cm="1">
        <f t="array" ref="C222">IFERROR(_xlfn.IFS(B222&gt;=$C$2,"x",AND(A222-A221&lt;=$D$2,B221&gt;=$C$2),"x",AND(A223-A222&lt;=$D$2,B223&gt;=$C$2),"x"),"")</f>
        <v/>
      </c>
      <c r="D222" cm="1">
        <f t="array" ref="D222">IFERROR(_xlfn.IFS(AND(C221="x",A222-A221=$D$2),D221,AND(C222="x",C221="x"),D221),A222)</f>
        <v>10.47</v>
      </c>
    </row>
    <row r="223" spans="1:4" x14ac:dyDescent="0.2">
      <c r="A223">
        <v>10.48</v>
      </c>
      <c r="B223">
        <f>COUNTIF('RAW2'!$D:$D,'Peak Combiner'!A223)</f>
        <v>6</v>
      </c>
      <c r="C223" s="1" t="str" cm="1">
        <f t="array" ref="C223">IFERROR(_xlfn.IFS(B223&gt;=$C$2,"x",AND(A223-A222&lt;=$D$2,B222&gt;=$C$2),"x",AND(A224-A223&lt;=$D$2,B224&gt;=$C$2),"x"),"")</f>
        <v/>
      </c>
      <c r="D223" cm="1">
        <f t="array" ref="D223">IFERROR(_xlfn.IFS(AND(C222="x",A223-A222=$D$2),D222,AND(C223="x",C222="x"),D222),A223)</f>
        <v>10.48</v>
      </c>
    </row>
    <row r="224" spans="1:4" x14ac:dyDescent="0.2">
      <c r="A224">
        <v>10.49</v>
      </c>
      <c r="B224">
        <f>COUNTIF('RAW2'!$D:$D,'Peak Combiner'!A224)</f>
        <v>2</v>
      </c>
      <c r="C224" s="1" t="str" cm="1">
        <f t="array" ref="C224">IFERROR(_xlfn.IFS(B224&gt;=$C$2,"x",AND(A224-A223&lt;=$D$2,B223&gt;=$C$2),"x",AND(A225-A224&lt;=$D$2,B225&gt;=$C$2),"x"),"")</f>
        <v/>
      </c>
      <c r="D224" cm="1">
        <f t="array" ref="D224">IFERROR(_xlfn.IFS(AND(C223="x",A224-A223=$D$2),D223,AND(C224="x",C223="x"),D223),A224)</f>
        <v>10.49</v>
      </c>
    </row>
    <row r="225" spans="1:4" x14ac:dyDescent="0.2">
      <c r="A225">
        <v>10.53</v>
      </c>
      <c r="B225">
        <f>COUNTIF('RAW2'!$D:$D,'Peak Combiner'!A225)</f>
        <v>5</v>
      </c>
      <c r="C225" s="1" t="str" cm="1">
        <f t="array" ref="C225">IFERROR(_xlfn.IFS(B225&gt;=$C$2,"x",AND(A225-A224&lt;=$D$2,B224&gt;=$C$2),"x",AND(A226-A225&lt;=$D$2,B226&gt;=$C$2),"x"),"")</f>
        <v/>
      </c>
      <c r="D225" cm="1">
        <f t="array" ref="D225">IFERROR(_xlfn.IFS(AND(C224="x",A225-A224=$D$2),D224,AND(C225="x",C224="x"),D224),A225)</f>
        <v>10.53</v>
      </c>
    </row>
    <row r="226" spans="1:4" x14ac:dyDescent="0.2">
      <c r="A226">
        <v>10.54</v>
      </c>
      <c r="B226">
        <f>COUNTIF('RAW2'!$D:$D,'Peak Combiner'!A226)</f>
        <v>3</v>
      </c>
      <c r="C226" s="1" t="str" cm="1">
        <f t="array" ref="C226">IFERROR(_xlfn.IFS(B226&gt;=$C$2,"x",AND(A226-A225&lt;=$D$2,B225&gt;=$C$2),"x",AND(A227-A226&lt;=$D$2,B227&gt;=$C$2),"x"),"")</f>
        <v/>
      </c>
      <c r="D226" cm="1">
        <f t="array" ref="D226">IFERROR(_xlfn.IFS(AND(C225="x",A226-A225=$D$2),D225,AND(C226="x",C225="x"),D225),A226)</f>
        <v>10.54</v>
      </c>
    </row>
    <row r="227" spans="1:4" x14ac:dyDescent="0.2">
      <c r="A227">
        <v>10.57</v>
      </c>
      <c r="B227">
        <f>COUNTIF('RAW2'!$D:$D,'Peak Combiner'!A227)</f>
        <v>1</v>
      </c>
      <c r="C227" s="1" t="str" cm="1">
        <f t="array" ref="C227">IFERROR(_xlfn.IFS(B227&gt;=$C$2,"x",AND(A227-A226&lt;=$D$2,B226&gt;=$C$2),"x",AND(A228-A227&lt;=$D$2,B228&gt;=$C$2),"x"),"")</f>
        <v/>
      </c>
      <c r="D227" cm="1">
        <f t="array" ref="D227">IFERROR(_xlfn.IFS(AND(C226="x",A227-A226=$D$2),D226,AND(C227="x",C226="x"),D226),A227)</f>
        <v>10.57</v>
      </c>
    </row>
    <row r="228" spans="1:4" x14ac:dyDescent="0.2">
      <c r="A228">
        <v>10.59</v>
      </c>
      <c r="B228">
        <f>COUNTIF('RAW2'!$D:$D,'Peak Combiner'!A228)</f>
        <v>1</v>
      </c>
      <c r="C228" s="1" t="str" cm="1">
        <f t="array" ref="C228">IFERROR(_xlfn.IFS(B228&gt;=$C$2,"x",AND(A228-A227&lt;=$D$2,B227&gt;=$C$2),"x",AND(A229-A228&lt;=$D$2,B229&gt;=$C$2),"x"),"")</f>
        <v/>
      </c>
      <c r="D228" cm="1">
        <f t="array" ref="D228">IFERROR(_xlfn.IFS(AND(C227="x",A228-A227=$D$2),D227,AND(C228="x",C227="x"),D227),A228)</f>
        <v>10.59</v>
      </c>
    </row>
    <row r="229" spans="1:4" x14ac:dyDescent="0.2">
      <c r="A229">
        <v>10.61</v>
      </c>
      <c r="B229">
        <f>COUNTIF('RAW2'!$D:$D,'Peak Combiner'!A229)</f>
        <v>2</v>
      </c>
      <c r="C229" s="1" t="str" cm="1">
        <f t="array" ref="C229">IFERROR(_xlfn.IFS(B229&gt;=$C$2,"x",AND(A229-A228&lt;=$D$2,B228&gt;=$C$2),"x",AND(A230-A229&lt;=$D$2,B230&gt;=$C$2),"x"),"")</f>
        <v/>
      </c>
      <c r="D229" cm="1">
        <f t="array" ref="D229">IFERROR(_xlfn.IFS(AND(C228="x",A229-A228=$D$2),D228,AND(C229="x",C228="x"),D228),A229)</f>
        <v>10.61</v>
      </c>
    </row>
    <row r="230" spans="1:4" x14ac:dyDescent="0.2">
      <c r="A230">
        <v>10.62</v>
      </c>
      <c r="B230">
        <f>COUNTIF('RAW2'!$D:$D,'Peak Combiner'!A230)</f>
        <v>6</v>
      </c>
      <c r="C230" s="1" t="str" cm="1">
        <f t="array" ref="C230">IFERROR(_xlfn.IFS(B230&gt;=$C$2,"x",AND(A230-A229&lt;=$D$2,B229&gt;=$C$2),"x",AND(A231-A230&lt;=$D$2,B231&gt;=$C$2),"x"),"")</f>
        <v/>
      </c>
      <c r="D230" cm="1">
        <f t="array" ref="D230">IFERROR(_xlfn.IFS(AND(C229="x",A230-A229=$D$2),D229,AND(C230="x",C229="x"),D229),A230)</f>
        <v>10.62</v>
      </c>
    </row>
    <row r="231" spans="1:4" x14ac:dyDescent="0.2">
      <c r="A231">
        <v>10.72</v>
      </c>
      <c r="B231">
        <f>COUNTIF('RAW2'!$D:$D,'Peak Combiner'!A231)</f>
        <v>1</v>
      </c>
      <c r="C231" s="1" t="str" cm="1">
        <f t="array" ref="C231">IFERROR(_xlfn.IFS(B231&gt;=$C$2,"x",AND(A231-A230&lt;=$D$2,B230&gt;=$C$2),"x",AND(A232-A231&lt;=$D$2,B232&gt;=$C$2),"x"),"")</f>
        <v/>
      </c>
      <c r="D231" cm="1">
        <f t="array" ref="D231">IFERROR(_xlfn.IFS(AND(C230="x",A231-A230=$D$2),D230,AND(C231="x",C230="x"),D230),A231)</f>
        <v>10.72</v>
      </c>
    </row>
    <row r="232" spans="1:4" x14ac:dyDescent="0.2">
      <c r="A232">
        <v>10.73</v>
      </c>
      <c r="B232">
        <f>COUNTIF('RAW2'!$D:$D,'Peak Combiner'!A232)</f>
        <v>5</v>
      </c>
      <c r="C232" s="1" t="str" cm="1">
        <f t="array" ref="C232">IFERROR(_xlfn.IFS(B232&gt;=$C$2,"x",AND(A232-A231&lt;=$D$2,B231&gt;=$C$2),"x",AND(A233-A232&lt;=$D$2,B233&gt;=$C$2),"x"),"")</f>
        <v/>
      </c>
      <c r="D232" cm="1">
        <f t="array" ref="D232">IFERROR(_xlfn.IFS(AND(C231="x",A232-A231=$D$2),D231,AND(C232="x",C231="x"),D231),A232)</f>
        <v>10.73</v>
      </c>
    </row>
    <row r="233" spans="1:4" x14ac:dyDescent="0.2">
      <c r="A233">
        <v>10.74</v>
      </c>
      <c r="B233">
        <f>COUNTIF('RAW2'!$D:$D,'Peak Combiner'!A233)</f>
        <v>2</v>
      </c>
      <c r="C233" s="1" t="str" cm="1">
        <f t="array" ref="C233">IFERROR(_xlfn.IFS(B233&gt;=$C$2,"x",AND(A233-A232&lt;=$D$2,B232&gt;=$C$2),"x",AND(A234-A233&lt;=$D$2,B234&gt;=$C$2),"x"),"")</f>
        <v/>
      </c>
      <c r="D233" cm="1">
        <f t="array" ref="D233">IFERROR(_xlfn.IFS(AND(C232="x",A233-A232=$D$2),D232,AND(C233="x",C232="x"),D232),A233)</f>
        <v>10.74</v>
      </c>
    </row>
    <row r="234" spans="1:4" x14ac:dyDescent="0.2">
      <c r="A234">
        <v>10.78</v>
      </c>
      <c r="B234">
        <f>COUNTIF('RAW2'!$D:$D,'Peak Combiner'!A234)</f>
        <v>1</v>
      </c>
      <c r="C234" s="1" t="str" cm="1">
        <f t="array" ref="C234">IFERROR(_xlfn.IFS(B234&gt;=$C$2,"x",AND(A234-A233&lt;=$D$2,B233&gt;=$C$2),"x",AND(A235-A234&lt;=$D$2,B235&gt;=$C$2),"x"),"")</f>
        <v>x</v>
      </c>
      <c r="D234" cm="1">
        <f t="array" ref="D234">IFERROR(_xlfn.IFS(AND(C233="x",A234-A233=$D$2),D233,AND(C234="x",C233="x"),D233),A234)</f>
        <v>10.78</v>
      </c>
    </row>
    <row r="235" spans="1:4" x14ac:dyDescent="0.2">
      <c r="A235">
        <v>10.79</v>
      </c>
      <c r="B235">
        <f>COUNTIF('RAW2'!$D:$D,'Peak Combiner'!A235)</f>
        <v>10</v>
      </c>
      <c r="C235" s="1" t="str" cm="1">
        <f t="array" ref="C235">IFERROR(_xlfn.IFS(B235&gt;=$C$2,"x",AND(A235-A234&lt;=$D$2,B234&gt;=$C$2),"x",AND(A236-A235&lt;=$D$2,B236&gt;=$C$2),"x"),"")</f>
        <v>x</v>
      </c>
      <c r="D235" cm="1">
        <f t="array" ref="D235">IFERROR(_xlfn.IFS(AND(C234="x",A235-A234=$D$2),D234,AND(C235="x",C234="x"),D234),A235)</f>
        <v>10.78</v>
      </c>
    </row>
    <row r="236" spans="1:4" x14ac:dyDescent="0.2">
      <c r="A236">
        <v>10.8</v>
      </c>
      <c r="B236">
        <f>COUNTIF('RAW2'!$D:$D,'Peak Combiner'!A236)</f>
        <v>7</v>
      </c>
      <c r="C236" s="1" t="str" cm="1">
        <f t="array" ref="C236">IFERROR(_xlfn.IFS(B236&gt;=$C$2,"x",AND(A236-A235&lt;=$D$2,B235&gt;=$C$2),"x",AND(A237-A236&lt;=$D$2,B237&gt;=$C$2),"x"),"")</f>
        <v/>
      </c>
      <c r="D236" cm="1">
        <f t="array" ref="D236">IFERROR(_xlfn.IFS(AND(C235="x",A236-A235=$D$2),D235,AND(C236="x",C235="x"),D235),A236)</f>
        <v>10.8</v>
      </c>
    </row>
    <row r="237" spans="1:4" x14ac:dyDescent="0.2">
      <c r="A237">
        <v>10.81</v>
      </c>
      <c r="B237">
        <f>COUNTIF('RAW2'!$D:$D,'Peak Combiner'!A237)</f>
        <v>2</v>
      </c>
      <c r="C237" s="1" t="str" cm="1">
        <f t="array" ref="C237">IFERROR(_xlfn.IFS(B237&gt;=$C$2,"x",AND(A237-A236&lt;=$D$2,B236&gt;=$C$2),"x",AND(A238-A237&lt;=$D$2,B238&gt;=$C$2),"x"),"")</f>
        <v/>
      </c>
      <c r="D237" cm="1">
        <f t="array" ref="D237">IFERROR(_xlfn.IFS(AND(C236="x",A237-A236=$D$2),D236,AND(C237="x",C236="x"),D236),A237)</f>
        <v>10.81</v>
      </c>
    </row>
    <row r="238" spans="1:4" x14ac:dyDescent="0.2">
      <c r="A238">
        <v>10.84</v>
      </c>
      <c r="B238">
        <f>COUNTIF('RAW2'!$D:$D,'Peak Combiner'!A238)</f>
        <v>1</v>
      </c>
      <c r="C238" s="1" t="str" cm="1">
        <f t="array" ref="C238">IFERROR(_xlfn.IFS(B238&gt;=$C$2,"x",AND(A238-A237&lt;=$D$2,B237&gt;=$C$2),"x",AND(A239-A238&lt;=$D$2,B239&gt;=$C$2),"x"),"")</f>
        <v/>
      </c>
      <c r="D238" cm="1">
        <f t="array" ref="D238">IFERROR(_xlfn.IFS(AND(C237="x",A238-A237=$D$2),D237,AND(C238="x",C237="x"),D237),A238)</f>
        <v>10.84</v>
      </c>
    </row>
    <row r="239" spans="1:4" x14ac:dyDescent="0.2">
      <c r="A239">
        <v>10.86</v>
      </c>
      <c r="B239">
        <f>COUNTIF('RAW2'!$D:$D,'Peak Combiner'!A239)</f>
        <v>1</v>
      </c>
      <c r="C239" s="1" t="str" cm="1">
        <f t="array" ref="C239">IFERROR(_xlfn.IFS(B239&gt;=$C$2,"x",AND(A239-A238&lt;=$D$2,B238&gt;=$C$2),"x",AND(A240-A239&lt;=$D$2,B240&gt;=$C$2),"x"),"")</f>
        <v/>
      </c>
      <c r="D239" cm="1">
        <f t="array" ref="D239">IFERROR(_xlfn.IFS(AND(C238="x",A239-A238=$D$2),D238,AND(C239="x",C238="x"),D238),A239)</f>
        <v>10.86</v>
      </c>
    </row>
    <row r="240" spans="1:4" x14ac:dyDescent="0.2">
      <c r="A240">
        <v>10.97</v>
      </c>
      <c r="B240">
        <f>COUNTIF('RAW2'!$D:$D,'Peak Combiner'!A240)</f>
        <v>1</v>
      </c>
      <c r="C240" s="1" t="str" cm="1">
        <f t="array" ref="C240">IFERROR(_xlfn.IFS(B240&gt;=$C$2,"x",AND(A240-A239&lt;=$D$2,B239&gt;=$C$2),"x",AND(A241-A240&lt;=$D$2,B241&gt;=$C$2),"x"),"")</f>
        <v/>
      </c>
      <c r="D240" cm="1">
        <f t="array" ref="D240">IFERROR(_xlfn.IFS(AND(C239="x",A240-A239=$D$2),D239,AND(C240="x",C239="x"),D239),A240)</f>
        <v>10.97</v>
      </c>
    </row>
    <row r="241" spans="1:4" x14ac:dyDescent="0.2">
      <c r="A241">
        <v>10.99</v>
      </c>
      <c r="B241">
        <f>COUNTIF('RAW2'!$D:$D,'Peak Combiner'!A241)</f>
        <v>1</v>
      </c>
      <c r="C241" s="1" t="str" cm="1">
        <f t="array" ref="C241">IFERROR(_xlfn.IFS(B241&gt;=$C$2,"x",AND(A241-A240&lt;=$D$2,B240&gt;=$C$2),"x",AND(A242-A241&lt;=$D$2,B242&gt;=$C$2),"x"),"")</f>
        <v/>
      </c>
      <c r="D241" cm="1">
        <f t="array" ref="D241">IFERROR(_xlfn.IFS(AND(C240="x",A241-A240=$D$2),D240,AND(C241="x",C240="x"),D240),A241)</f>
        <v>10.99</v>
      </c>
    </row>
    <row r="242" spans="1:4" x14ac:dyDescent="0.2">
      <c r="A242">
        <v>11.03</v>
      </c>
      <c r="B242">
        <f>COUNTIF('RAW2'!$D:$D,'Peak Combiner'!A242)</f>
        <v>1</v>
      </c>
      <c r="C242" s="1" t="str" cm="1">
        <f t="array" ref="C242">IFERROR(_xlfn.IFS(B242&gt;=$C$2,"x",AND(A242-A241&lt;=$D$2,B241&gt;=$C$2),"x",AND(A243-A242&lt;=$D$2,B243&gt;=$C$2),"x"),"")</f>
        <v/>
      </c>
      <c r="D242" cm="1">
        <f t="array" ref="D242">IFERROR(_xlfn.IFS(AND(C241="x",A242-A241=$D$2),D241,AND(C242="x",C241="x"),D241),A242)</f>
        <v>11.03</v>
      </c>
    </row>
    <row r="243" spans="1:4" x14ac:dyDescent="0.2">
      <c r="A243">
        <v>11.04</v>
      </c>
      <c r="B243">
        <f>COUNTIF('RAW2'!$D:$D,'Peak Combiner'!A243)</f>
        <v>1</v>
      </c>
      <c r="C243" s="1" t="str" cm="1">
        <f t="array" ref="C243">IFERROR(_xlfn.IFS(B243&gt;=$C$2,"x",AND(A243-A242&lt;=$D$2,B242&gt;=$C$2),"x",AND(A244-A243&lt;=$D$2,B244&gt;=$C$2),"x"),"")</f>
        <v/>
      </c>
      <c r="D243" cm="1">
        <f t="array" ref="D243">IFERROR(_xlfn.IFS(AND(C242="x",A243-A242=$D$2),D242,AND(C243="x",C242="x"),D242),A243)</f>
        <v>11.04</v>
      </c>
    </row>
    <row r="244" spans="1:4" x14ac:dyDescent="0.2">
      <c r="A244">
        <v>11.06</v>
      </c>
      <c r="B244">
        <f>COUNTIF('RAW2'!$D:$D,'Peak Combiner'!A244)</f>
        <v>1</v>
      </c>
      <c r="C244" s="1" t="str" cm="1">
        <f t="array" ref="C244">IFERROR(_xlfn.IFS(B244&gt;=$C$2,"x",AND(A244-A243&lt;=$D$2,B243&gt;=$C$2),"x",AND(A245-A244&lt;=$D$2,B245&gt;=$C$2),"x"),"")</f>
        <v/>
      </c>
      <c r="D244" cm="1">
        <f t="array" ref="D244">IFERROR(_xlfn.IFS(AND(C243="x",A244-A243=$D$2),D243,AND(C244="x",C243="x"),D243),A244)</f>
        <v>11.06</v>
      </c>
    </row>
    <row r="245" spans="1:4" x14ac:dyDescent="0.2">
      <c r="A245">
        <v>11.07</v>
      </c>
      <c r="B245">
        <f>COUNTIF('RAW2'!$D:$D,'Peak Combiner'!A245)</f>
        <v>7</v>
      </c>
      <c r="C245" s="1" t="str" cm="1">
        <f t="array" ref="C245">IFERROR(_xlfn.IFS(B245&gt;=$C$2,"x",AND(A245-A244&lt;=$D$2,B244&gt;=$C$2),"x",AND(A246-A245&lt;=$D$2,B246&gt;=$C$2),"x"),"")</f>
        <v/>
      </c>
      <c r="D245" cm="1">
        <f t="array" ref="D245">IFERROR(_xlfn.IFS(AND(C244="x",A245-A244=$D$2),D244,AND(C245="x",C244="x"),D244),A245)</f>
        <v>11.07</v>
      </c>
    </row>
    <row r="246" spans="1:4" x14ac:dyDescent="0.2">
      <c r="A246">
        <v>11.08</v>
      </c>
      <c r="B246">
        <f>COUNTIF('RAW2'!$D:$D,'Peak Combiner'!A246)</f>
        <v>3</v>
      </c>
      <c r="C246" s="1" t="str" cm="1">
        <f t="array" ref="C246">IFERROR(_xlfn.IFS(B246&gt;=$C$2,"x",AND(A246-A245&lt;=$D$2,B245&gt;=$C$2),"x",AND(A247-A246&lt;=$D$2,B247&gt;=$C$2),"x"),"")</f>
        <v/>
      </c>
      <c r="D246" cm="1">
        <f t="array" ref="D246">IFERROR(_xlfn.IFS(AND(C245="x",A246-A245=$D$2),D245,AND(C246="x",C245="x"),D245),A246)</f>
        <v>11.08</v>
      </c>
    </row>
    <row r="247" spans="1:4" x14ac:dyDescent="0.2">
      <c r="A247">
        <v>11.13</v>
      </c>
      <c r="B247">
        <f>COUNTIF('RAW2'!$D:$D,'Peak Combiner'!A247)</f>
        <v>8</v>
      </c>
      <c r="C247" s="1" t="str" cm="1">
        <f t="array" ref="C247">IFERROR(_xlfn.IFS(B247&gt;=$C$2,"x",AND(A247-A246&lt;=$D$2,B246&gt;=$C$2),"x",AND(A248-A247&lt;=$D$2,B248&gt;=$C$2),"x"),"")</f>
        <v/>
      </c>
      <c r="D247" cm="1">
        <f t="array" ref="D247">IFERROR(_xlfn.IFS(AND(C246="x",A247-A246=$D$2),D246,AND(C247="x",C246="x"),D246),A247)</f>
        <v>11.13</v>
      </c>
    </row>
    <row r="248" spans="1:4" x14ac:dyDescent="0.2">
      <c r="A248">
        <v>11.14</v>
      </c>
      <c r="B248">
        <f>COUNTIF('RAW2'!$D:$D,'Peak Combiner'!A248)</f>
        <v>1</v>
      </c>
      <c r="C248" s="1" t="str" cm="1">
        <f t="array" ref="C248">IFERROR(_xlfn.IFS(B248&gt;=$C$2,"x",AND(A248-A247&lt;=$D$2,B247&gt;=$C$2),"x",AND(A249-A248&lt;=$D$2,B249&gt;=$C$2),"x"),"")</f>
        <v/>
      </c>
      <c r="D248" cm="1">
        <f t="array" ref="D248">IFERROR(_xlfn.IFS(AND(C247="x",A248-A247=$D$2),D247,AND(C248="x",C247="x"),D247),A248)</f>
        <v>11.14</v>
      </c>
    </row>
    <row r="249" spans="1:4" x14ac:dyDescent="0.2">
      <c r="A249">
        <v>11.24</v>
      </c>
      <c r="B249">
        <f>COUNTIF('RAW2'!$D:$D,'Peak Combiner'!A249)</f>
        <v>2</v>
      </c>
      <c r="C249" s="1" t="str" cm="1">
        <f t="array" ref="C249">IFERROR(_xlfn.IFS(B249&gt;=$C$2,"x",AND(A249-A248&lt;=$D$2,B248&gt;=$C$2),"x",AND(A250-A249&lt;=$D$2,B250&gt;=$C$2),"x"),"")</f>
        <v/>
      </c>
      <c r="D249" cm="1">
        <f t="array" ref="D249">IFERROR(_xlfn.IFS(AND(C248="x",A249-A248=$D$2),D248,AND(C249="x",C248="x"),D248),A249)</f>
        <v>11.24</v>
      </c>
    </row>
    <row r="250" spans="1:4" x14ac:dyDescent="0.2">
      <c r="A250">
        <v>11.25</v>
      </c>
      <c r="B250">
        <f>COUNTIF('RAW2'!$D:$D,'Peak Combiner'!A250)</f>
        <v>6</v>
      </c>
      <c r="C250" s="1" t="str" cm="1">
        <f t="array" ref="C250">IFERROR(_xlfn.IFS(B250&gt;=$C$2,"x",AND(A250-A249&lt;=$D$2,B249&gt;=$C$2),"x",AND(A251-A250&lt;=$D$2,B251&gt;=$C$2),"x"),"")</f>
        <v/>
      </c>
      <c r="D250" cm="1">
        <f t="array" ref="D250">IFERROR(_xlfn.IFS(AND(C249="x",A250-A249=$D$2),D249,AND(C250="x",C249="x"),D249),A250)</f>
        <v>11.25</v>
      </c>
    </row>
    <row r="251" spans="1:4" x14ac:dyDescent="0.2">
      <c r="A251">
        <v>11.26</v>
      </c>
      <c r="B251">
        <f>COUNTIF('RAW2'!$D:$D,'Peak Combiner'!A251)</f>
        <v>1</v>
      </c>
      <c r="C251" s="1" t="str" cm="1">
        <f t="array" ref="C251">IFERROR(_xlfn.IFS(B251&gt;=$C$2,"x",AND(A251-A250&lt;=$D$2,B250&gt;=$C$2),"x",AND(A252-A251&lt;=$D$2,B252&gt;=$C$2),"x"),"")</f>
        <v/>
      </c>
      <c r="D251" cm="1">
        <f t="array" ref="D251">IFERROR(_xlfn.IFS(AND(C250="x",A251-A250=$D$2),D250,AND(C251="x",C250="x"),D250),A251)</f>
        <v>11.26</v>
      </c>
    </row>
    <row r="252" spans="1:4" x14ac:dyDescent="0.2">
      <c r="A252">
        <v>11.37</v>
      </c>
      <c r="B252">
        <f>COUNTIF('RAW2'!$D:$D,'Peak Combiner'!A252)</f>
        <v>6</v>
      </c>
      <c r="C252" s="1" t="str" cm="1">
        <f t="array" ref="C252">IFERROR(_xlfn.IFS(B252&gt;=$C$2,"x",AND(A252-A251&lt;=$D$2,B251&gt;=$C$2),"x",AND(A253-A252&lt;=$D$2,B253&gt;=$C$2),"x"),"")</f>
        <v/>
      </c>
      <c r="D252" cm="1">
        <f t="array" ref="D252">IFERROR(_xlfn.IFS(AND(C251="x",A252-A251=$D$2),D251,AND(C252="x",C251="x"),D251),A252)</f>
        <v>11.37</v>
      </c>
    </row>
    <row r="253" spans="1:4" x14ac:dyDescent="0.2">
      <c r="A253">
        <v>11.38</v>
      </c>
      <c r="B253">
        <f>COUNTIF('RAW2'!$D:$D,'Peak Combiner'!A253)</f>
        <v>1</v>
      </c>
      <c r="C253" s="1" t="str" cm="1">
        <f t="array" ref="C253">IFERROR(_xlfn.IFS(B253&gt;=$C$2,"x",AND(A253-A252&lt;=$D$2,B252&gt;=$C$2),"x",AND(A254-A253&lt;=$D$2,B254&gt;=$C$2),"x"),"")</f>
        <v/>
      </c>
      <c r="D253" cm="1">
        <f t="array" ref="D253">IFERROR(_xlfn.IFS(AND(C252="x",A253-A252=$D$2),D252,AND(C253="x",C252="x"),D252),A253)</f>
        <v>11.38</v>
      </c>
    </row>
    <row r="254" spans="1:4" x14ac:dyDescent="0.2">
      <c r="A254">
        <v>11.43</v>
      </c>
      <c r="B254">
        <f>COUNTIF('RAW2'!$D:$D,'Peak Combiner'!A254)</f>
        <v>6</v>
      </c>
      <c r="C254" s="1" t="str" cm="1">
        <f t="array" ref="C254">IFERROR(_xlfn.IFS(B254&gt;=$C$2,"x",AND(A254-A253&lt;=$D$2,B253&gt;=$C$2),"x",AND(A255-A254&lt;=$D$2,B255&gt;=$C$2),"x"),"")</f>
        <v/>
      </c>
      <c r="D254" cm="1">
        <f t="array" ref="D254">IFERROR(_xlfn.IFS(AND(C253="x",A254-A253=$D$2),D253,AND(C254="x",C253="x"),D253),A254)</f>
        <v>11.43</v>
      </c>
    </row>
    <row r="255" spans="1:4" x14ac:dyDescent="0.2">
      <c r="A255">
        <v>11.44</v>
      </c>
      <c r="B255">
        <f>COUNTIF('RAW2'!$D:$D,'Peak Combiner'!A255)</f>
        <v>4</v>
      </c>
      <c r="C255" s="1" t="str" cm="1">
        <f t="array" ref="C255">IFERROR(_xlfn.IFS(B255&gt;=$C$2,"x",AND(A255-A254&lt;=$D$2,B254&gt;=$C$2),"x",AND(A256-A255&lt;=$D$2,B256&gt;=$C$2),"x"),"")</f>
        <v/>
      </c>
      <c r="D255" cm="1">
        <f t="array" ref="D255">IFERROR(_xlfn.IFS(AND(C254="x",A255-A254=$D$2),D254,AND(C255="x",C254="x"),D254),A255)</f>
        <v>11.44</v>
      </c>
    </row>
    <row r="256" spans="1:4" x14ac:dyDescent="0.2">
      <c r="A256">
        <v>11.49</v>
      </c>
      <c r="B256">
        <f>COUNTIF('RAW2'!$D:$D,'Peak Combiner'!A256)</f>
        <v>1</v>
      </c>
      <c r="C256" s="1" t="str" cm="1">
        <f t="array" ref="C256">IFERROR(_xlfn.IFS(B256&gt;=$C$2,"x",AND(A256-A255&lt;=$D$2,B255&gt;=$C$2),"x",AND(A257-A256&lt;=$D$2,B257&gt;=$C$2),"x"),"")</f>
        <v/>
      </c>
      <c r="D256" cm="1">
        <f t="array" ref="D256">IFERROR(_xlfn.IFS(AND(C255="x",A256-A255=$D$2),D255,AND(C256="x",C255="x"),D255),A256)</f>
        <v>11.49</v>
      </c>
    </row>
    <row r="257" spans="1:4" x14ac:dyDescent="0.2">
      <c r="A257">
        <v>11.54</v>
      </c>
      <c r="B257">
        <f>COUNTIF('RAW2'!$D:$D,'Peak Combiner'!A257)</f>
        <v>2</v>
      </c>
      <c r="C257" s="1" t="str" cm="1">
        <f t="array" ref="C257">IFERROR(_xlfn.IFS(B257&gt;=$C$2,"x",AND(A257-A256&lt;=$D$2,B256&gt;=$C$2),"x",AND(A258-A257&lt;=$D$2,B258&gt;=$C$2),"x"),"")</f>
        <v/>
      </c>
      <c r="D257" cm="1">
        <f t="array" ref="D257">IFERROR(_xlfn.IFS(AND(C256="x",A257-A256=$D$2),D256,AND(C257="x",C256="x"),D256),A257)</f>
        <v>11.54</v>
      </c>
    </row>
    <row r="258" spans="1:4" x14ac:dyDescent="0.2">
      <c r="A258">
        <v>11.55</v>
      </c>
      <c r="B258">
        <f>COUNTIF('RAW2'!$D:$D,'Peak Combiner'!A258)</f>
        <v>3</v>
      </c>
      <c r="C258" s="1" t="str" cm="1">
        <f t="array" ref="C258">IFERROR(_xlfn.IFS(B258&gt;=$C$2,"x",AND(A258-A257&lt;=$D$2,B257&gt;=$C$2),"x",AND(A259-A258&lt;=$D$2,B259&gt;=$C$2),"x"),"")</f>
        <v/>
      </c>
      <c r="D258" cm="1">
        <f t="array" ref="D258">IFERROR(_xlfn.IFS(AND(C257="x",A258-A257=$D$2),D257,AND(C258="x",C257="x"),D257),A258)</f>
        <v>11.55</v>
      </c>
    </row>
    <row r="259" spans="1:4" x14ac:dyDescent="0.2">
      <c r="A259">
        <v>11.56</v>
      </c>
      <c r="B259">
        <f>COUNTIF('RAW2'!$D:$D,'Peak Combiner'!A259)</f>
        <v>5</v>
      </c>
      <c r="C259" s="1" t="str" cm="1">
        <f t="array" ref="C259">IFERROR(_xlfn.IFS(B259&gt;=$C$2,"x",AND(A259-A258&lt;=$D$2,B258&gt;=$C$2),"x",AND(A260-A259&lt;=$D$2,B260&gt;=$C$2),"x"),"")</f>
        <v/>
      </c>
      <c r="D259" cm="1">
        <f t="array" ref="D259">IFERROR(_xlfn.IFS(AND(C258="x",A259-A258=$D$2),D258,AND(C259="x",C258="x"),D258),A259)</f>
        <v>11.56</v>
      </c>
    </row>
    <row r="260" spans="1:4" x14ac:dyDescent="0.2">
      <c r="A260">
        <v>11.57</v>
      </c>
      <c r="B260">
        <f>COUNTIF('RAW2'!$D:$D,'Peak Combiner'!A260)</f>
        <v>1</v>
      </c>
      <c r="C260" s="1" t="str" cm="1">
        <f t="array" ref="C260">IFERROR(_xlfn.IFS(B260&gt;=$C$2,"x",AND(A260-A259&lt;=$D$2,B259&gt;=$C$2),"x",AND(A261-A260&lt;=$D$2,B261&gt;=$C$2),"x"),"")</f>
        <v/>
      </c>
      <c r="D260" cm="1">
        <f t="array" ref="D260">IFERROR(_xlfn.IFS(AND(C259="x",A260-A259=$D$2),D259,AND(C260="x",C259="x"),D259),A260)</f>
        <v>11.57</v>
      </c>
    </row>
    <row r="261" spans="1:4" x14ac:dyDescent="0.2">
      <c r="A261">
        <v>11.58</v>
      </c>
      <c r="B261">
        <f>COUNTIF('RAW2'!$D:$D,'Peak Combiner'!A261)</f>
        <v>2</v>
      </c>
      <c r="C261" s="1" t="str" cm="1">
        <f t="array" ref="C261">IFERROR(_xlfn.IFS(B261&gt;=$C$2,"x",AND(A261-A260&lt;=$D$2,B260&gt;=$C$2),"x",AND(A262-A261&lt;=$D$2,B262&gt;=$C$2),"x"),"")</f>
        <v/>
      </c>
      <c r="D261" cm="1">
        <f t="array" ref="D261">IFERROR(_xlfn.IFS(AND(C260="x",A261-A260=$D$2),D260,AND(C261="x",C260="x"),D260),A261)</f>
        <v>11.58</v>
      </c>
    </row>
    <row r="262" spans="1:4" x14ac:dyDescent="0.2">
      <c r="A262">
        <v>11.59</v>
      </c>
      <c r="B262">
        <f>COUNTIF('RAW2'!$D:$D,'Peak Combiner'!A262)</f>
        <v>4</v>
      </c>
      <c r="C262" s="1" t="str" cm="1">
        <f t="array" ref="C262">IFERROR(_xlfn.IFS(B262&gt;=$C$2,"x",AND(A262-A261&lt;=$D$2,B261&gt;=$C$2),"x",AND(A263-A262&lt;=$D$2,B263&gt;=$C$2),"x"),"")</f>
        <v/>
      </c>
      <c r="D262" cm="1">
        <f t="array" ref="D262">IFERROR(_xlfn.IFS(AND(C261="x",A262-A261=$D$2),D261,AND(C262="x",C261="x"),D261),A262)</f>
        <v>11.59</v>
      </c>
    </row>
    <row r="263" spans="1:4" x14ac:dyDescent="0.2">
      <c r="A263">
        <v>11.6</v>
      </c>
      <c r="B263">
        <f>COUNTIF('RAW2'!$D:$D,'Peak Combiner'!A263)</f>
        <v>2</v>
      </c>
      <c r="C263" s="1" t="str" cm="1">
        <f t="array" ref="C263">IFERROR(_xlfn.IFS(B263&gt;=$C$2,"x",AND(A263-A262&lt;=$D$2,B262&gt;=$C$2),"x",AND(A264-A263&lt;=$D$2,B264&gt;=$C$2),"x"),"")</f>
        <v/>
      </c>
      <c r="D263" cm="1">
        <f t="array" ref="D263">IFERROR(_xlfn.IFS(AND(C262="x",A263-A262=$D$2),D262,AND(C263="x",C262="x"),D262),A263)</f>
        <v>11.6</v>
      </c>
    </row>
    <row r="264" spans="1:4" x14ac:dyDescent="0.2">
      <c r="A264">
        <v>11.63</v>
      </c>
      <c r="B264">
        <f>COUNTIF('RAW2'!$D:$D,'Peak Combiner'!A264)</f>
        <v>7</v>
      </c>
      <c r="C264" s="1" t="str" cm="1">
        <f t="array" ref="C264">IFERROR(_xlfn.IFS(B264&gt;=$C$2,"x",AND(A264-A263&lt;=$D$2,B263&gt;=$C$2),"x",AND(A265-A264&lt;=$D$2,B265&gt;=$C$2),"x"),"")</f>
        <v/>
      </c>
      <c r="D264" cm="1">
        <f t="array" ref="D264">IFERROR(_xlfn.IFS(AND(C263="x",A264-A263=$D$2),D263,AND(C264="x",C263="x"),D263),A264)</f>
        <v>11.63</v>
      </c>
    </row>
    <row r="265" spans="1:4" x14ac:dyDescent="0.2">
      <c r="A265">
        <v>11.64</v>
      </c>
      <c r="B265">
        <f>COUNTIF('RAW2'!$D:$D,'Peak Combiner'!A265)</f>
        <v>4</v>
      </c>
      <c r="C265" s="1" t="str" cm="1">
        <f t="array" ref="C265">IFERROR(_xlfn.IFS(B265&gt;=$C$2,"x",AND(A265-A264&lt;=$D$2,B264&gt;=$C$2),"x",AND(A266-A265&lt;=$D$2,B266&gt;=$C$2),"x"),"")</f>
        <v/>
      </c>
      <c r="D265" cm="1">
        <f t="array" ref="D265">IFERROR(_xlfn.IFS(AND(C264="x",A265-A264=$D$2),D264,AND(C265="x",C264="x"),D264),A265)</f>
        <v>11.64</v>
      </c>
    </row>
    <row r="266" spans="1:4" x14ac:dyDescent="0.2">
      <c r="A266">
        <v>11.68</v>
      </c>
      <c r="B266">
        <f>COUNTIF('RAW2'!$D:$D,'Peak Combiner'!A266)</f>
        <v>2</v>
      </c>
      <c r="C266" s="1" t="str" cm="1">
        <f t="array" ref="C266">IFERROR(_xlfn.IFS(B266&gt;=$C$2,"x",AND(A266-A265&lt;=$D$2,B265&gt;=$C$2),"x",AND(A267-A266&lt;=$D$2,B267&gt;=$C$2),"x"),"")</f>
        <v/>
      </c>
      <c r="D266" cm="1">
        <f t="array" ref="D266">IFERROR(_xlfn.IFS(AND(C265="x",A266-A265=$D$2),D265,AND(C266="x",C265="x"),D265),A266)</f>
        <v>11.68</v>
      </c>
    </row>
    <row r="267" spans="1:4" x14ac:dyDescent="0.2">
      <c r="A267">
        <v>11.69</v>
      </c>
      <c r="B267">
        <f>COUNTIF('RAW2'!$D:$D,'Peak Combiner'!A267)</f>
        <v>1</v>
      </c>
      <c r="C267" s="1" t="str" cm="1">
        <f t="array" ref="C267">IFERROR(_xlfn.IFS(B267&gt;=$C$2,"x",AND(A267-A266&lt;=$D$2,B266&gt;=$C$2),"x",AND(A268-A267&lt;=$D$2,B268&gt;=$C$2),"x"),"")</f>
        <v/>
      </c>
      <c r="D267" cm="1">
        <f t="array" ref="D267">IFERROR(_xlfn.IFS(AND(C266="x",A267-A266=$D$2),D266,AND(C267="x",C266="x"),D266),A267)</f>
        <v>11.69</v>
      </c>
    </row>
    <row r="268" spans="1:4" x14ac:dyDescent="0.2">
      <c r="A268">
        <v>11.76</v>
      </c>
      <c r="B268">
        <f>COUNTIF('RAW2'!$D:$D,'Peak Combiner'!A268)</f>
        <v>4</v>
      </c>
      <c r="C268" s="1" t="str" cm="1">
        <f t="array" ref="C268">IFERROR(_xlfn.IFS(B268&gt;=$C$2,"x",AND(A268-A267&lt;=$D$2,B267&gt;=$C$2),"x",AND(A269-A268&lt;=$D$2,B269&gt;=$C$2),"x"),"")</f>
        <v/>
      </c>
      <c r="D268" cm="1">
        <f t="array" ref="D268">IFERROR(_xlfn.IFS(AND(C267="x",A268-A267=$D$2),D267,AND(C268="x",C267="x"),D267),A268)</f>
        <v>11.76</v>
      </c>
    </row>
    <row r="269" spans="1:4" x14ac:dyDescent="0.2">
      <c r="A269">
        <v>11.77</v>
      </c>
      <c r="B269">
        <f>COUNTIF('RAW2'!$D:$D,'Peak Combiner'!A269)</f>
        <v>1</v>
      </c>
      <c r="C269" s="1" t="str" cm="1">
        <f t="array" ref="C269">IFERROR(_xlfn.IFS(B269&gt;=$C$2,"x",AND(A269-A268&lt;=$D$2,B268&gt;=$C$2),"x",AND(A270-A269&lt;=$D$2,B270&gt;=$C$2),"x"),"")</f>
        <v/>
      </c>
      <c r="D269" cm="1">
        <f t="array" ref="D269">IFERROR(_xlfn.IFS(AND(C268="x",A269-A268=$D$2),D268,AND(C269="x",C268="x"),D268),A269)</f>
        <v>11.77</v>
      </c>
    </row>
    <row r="270" spans="1:4" x14ac:dyDescent="0.2">
      <c r="A270">
        <v>11.79</v>
      </c>
      <c r="B270">
        <f>COUNTIF('RAW2'!$D:$D,'Peak Combiner'!A270)</f>
        <v>4</v>
      </c>
      <c r="C270" s="1" t="str" cm="1">
        <f t="array" ref="C270">IFERROR(_xlfn.IFS(B270&gt;=$C$2,"x",AND(A270-A269&lt;=$D$2,B269&gt;=$C$2),"x",AND(A271-A270&lt;=$D$2,B271&gt;=$C$2),"x"),"")</f>
        <v/>
      </c>
      <c r="D270" cm="1">
        <f t="array" ref="D270">IFERROR(_xlfn.IFS(AND(C269="x",A270-A269=$D$2),D269,AND(C270="x",C269="x"),D269),A270)</f>
        <v>11.79</v>
      </c>
    </row>
    <row r="271" spans="1:4" x14ac:dyDescent="0.2">
      <c r="A271">
        <v>11.8</v>
      </c>
      <c r="B271">
        <f>COUNTIF('RAW2'!$D:$D,'Peak Combiner'!A271)</f>
        <v>3</v>
      </c>
      <c r="C271" s="1" t="str" cm="1">
        <f t="array" ref="C271">IFERROR(_xlfn.IFS(B271&gt;=$C$2,"x",AND(A271-A270&lt;=$D$2,B270&gt;=$C$2),"x",AND(A272-A271&lt;=$D$2,B272&gt;=$C$2),"x"),"")</f>
        <v/>
      </c>
      <c r="D271" cm="1">
        <f t="array" ref="D271">IFERROR(_xlfn.IFS(AND(C270="x",A271-A270=$D$2),D270,AND(C271="x",C270="x"),D270),A271)</f>
        <v>11.8</v>
      </c>
    </row>
    <row r="272" spans="1:4" x14ac:dyDescent="0.2">
      <c r="A272">
        <v>11.81</v>
      </c>
      <c r="B272">
        <f>COUNTIF('RAW2'!$D:$D,'Peak Combiner'!A272)</f>
        <v>1</v>
      </c>
      <c r="C272" s="1" t="str" cm="1">
        <f t="array" ref="C272">IFERROR(_xlfn.IFS(B272&gt;=$C$2,"x",AND(A272-A271&lt;=$D$2,B271&gt;=$C$2),"x",AND(A273-A272&lt;=$D$2,B273&gt;=$C$2),"x"),"")</f>
        <v/>
      </c>
      <c r="D272" cm="1">
        <f t="array" ref="D272">IFERROR(_xlfn.IFS(AND(C271="x",A272-A271=$D$2),D271,AND(C272="x",C271="x"),D271),A272)</f>
        <v>11.81</v>
      </c>
    </row>
    <row r="273" spans="1:4" x14ac:dyDescent="0.2">
      <c r="A273">
        <v>11.87</v>
      </c>
      <c r="B273">
        <f>COUNTIF('RAW2'!$D:$D,'Peak Combiner'!A273)</f>
        <v>1</v>
      </c>
      <c r="C273" s="1" t="str" cm="1">
        <f t="array" ref="C273">IFERROR(_xlfn.IFS(B273&gt;=$C$2,"x",AND(A273-A272&lt;=$D$2,B272&gt;=$C$2),"x",AND(A274-A273&lt;=$D$2,B274&gt;=$C$2),"x"),"")</f>
        <v/>
      </c>
      <c r="D273" cm="1">
        <f t="array" ref="D273">IFERROR(_xlfn.IFS(AND(C272="x",A273-A272=$D$2),D272,AND(C273="x",C272="x"),D272),A273)</f>
        <v>11.87</v>
      </c>
    </row>
    <row r="274" spans="1:4" x14ac:dyDescent="0.2">
      <c r="A274">
        <v>11.91</v>
      </c>
      <c r="B274">
        <f>COUNTIF('RAW2'!$D:$D,'Peak Combiner'!A274)</f>
        <v>3</v>
      </c>
      <c r="C274" s="1" t="str" cm="1">
        <f t="array" ref="C274">IFERROR(_xlfn.IFS(B274&gt;=$C$2,"x",AND(A274-A273&lt;=$D$2,B273&gt;=$C$2),"x",AND(A275-A274&lt;=$D$2,B275&gt;=$C$2),"x"),"")</f>
        <v/>
      </c>
      <c r="D274" cm="1">
        <f t="array" ref="D274">IFERROR(_xlfn.IFS(AND(C273="x",A274-A273=$D$2),D273,AND(C274="x",C273="x"),D273),A274)</f>
        <v>11.91</v>
      </c>
    </row>
    <row r="275" spans="1:4" x14ac:dyDescent="0.2">
      <c r="A275">
        <v>11.92</v>
      </c>
      <c r="B275">
        <f>COUNTIF('RAW2'!$D:$D,'Peak Combiner'!A275)</f>
        <v>7</v>
      </c>
      <c r="C275" s="1" t="str" cm="1">
        <f t="array" ref="C275">IFERROR(_xlfn.IFS(B275&gt;=$C$2,"x",AND(A275-A274&lt;=$D$2,B274&gt;=$C$2),"x",AND(A276-A275&lt;=$D$2,B276&gt;=$C$2),"x"),"")</f>
        <v/>
      </c>
      <c r="D275" cm="1">
        <f t="array" ref="D275">IFERROR(_xlfn.IFS(AND(C274="x",A275-A274=$D$2),D274,AND(C275="x",C274="x"),D274),A275)</f>
        <v>11.92</v>
      </c>
    </row>
    <row r="276" spans="1:4" x14ac:dyDescent="0.2">
      <c r="A276">
        <v>11.93</v>
      </c>
      <c r="B276">
        <f>COUNTIF('RAW2'!$D:$D,'Peak Combiner'!A276)</f>
        <v>2</v>
      </c>
      <c r="C276" s="1" t="str" cm="1">
        <f t="array" ref="C276">IFERROR(_xlfn.IFS(B276&gt;=$C$2,"x",AND(A276-A275&lt;=$D$2,B275&gt;=$C$2),"x",AND(A277-A276&lt;=$D$2,B277&gt;=$C$2),"x"),"")</f>
        <v/>
      </c>
      <c r="D276" cm="1">
        <f t="array" ref="D276">IFERROR(_xlfn.IFS(AND(C275="x",A276-A275=$D$2),D275,AND(C276="x",C275="x"),D275),A276)</f>
        <v>11.93</v>
      </c>
    </row>
    <row r="277" spans="1:4" x14ac:dyDescent="0.2">
      <c r="A277">
        <v>11.94</v>
      </c>
      <c r="B277">
        <f>COUNTIF('RAW2'!$D:$D,'Peak Combiner'!A277)</f>
        <v>1</v>
      </c>
      <c r="C277" s="1" t="str" cm="1">
        <f t="array" ref="C277">IFERROR(_xlfn.IFS(B277&gt;=$C$2,"x",AND(A277-A276&lt;=$D$2,B276&gt;=$C$2),"x",AND(A278-A277&lt;=$D$2,B278&gt;=$C$2),"x"),"")</f>
        <v/>
      </c>
      <c r="D277" cm="1">
        <f t="array" ref="D277">IFERROR(_xlfn.IFS(AND(C276="x",A277-A276=$D$2),D276,AND(C277="x",C276="x"),D276),A277)</f>
        <v>11.94</v>
      </c>
    </row>
    <row r="278" spans="1:4" x14ac:dyDescent="0.2">
      <c r="A278">
        <v>11.95</v>
      </c>
      <c r="B278">
        <f>COUNTIF('RAW2'!$D:$D,'Peak Combiner'!A278)</f>
        <v>1</v>
      </c>
      <c r="C278" s="1" t="str" cm="1">
        <f t="array" ref="C278">IFERROR(_xlfn.IFS(B278&gt;=$C$2,"x",AND(A278-A277&lt;=$D$2,B277&gt;=$C$2),"x",AND(A279-A278&lt;=$D$2,B279&gt;=$C$2),"x"),"")</f>
        <v/>
      </c>
      <c r="D278" cm="1">
        <f t="array" ref="D278">IFERROR(_xlfn.IFS(AND(C277="x",A278-A277=$D$2),D277,AND(C278="x",C277="x"),D277),A278)</f>
        <v>11.95</v>
      </c>
    </row>
    <row r="279" spans="1:4" x14ac:dyDescent="0.2">
      <c r="A279">
        <v>12</v>
      </c>
      <c r="B279">
        <f>COUNTIF('RAW2'!$D:$D,'Peak Combiner'!A279)</f>
        <v>1</v>
      </c>
      <c r="C279" s="1" t="str" cm="1">
        <f t="array" ref="C279">IFERROR(_xlfn.IFS(B279&gt;=$C$2,"x",AND(A279-A278&lt;=$D$2,B278&gt;=$C$2),"x",AND(A280-A279&lt;=$D$2,B280&gt;=$C$2),"x"),"")</f>
        <v/>
      </c>
      <c r="D279" cm="1">
        <f t="array" ref="D279">IFERROR(_xlfn.IFS(AND(C278="x",A279-A278=$D$2),D278,AND(C279="x",C278="x"),D278),A279)</f>
        <v>12</v>
      </c>
    </row>
    <row r="280" spans="1:4" x14ac:dyDescent="0.2">
      <c r="A280">
        <v>12.02</v>
      </c>
      <c r="B280">
        <f>COUNTIF('RAW2'!$D:$D,'Peak Combiner'!A280)</f>
        <v>6</v>
      </c>
      <c r="C280" s="1" t="str" cm="1">
        <f t="array" ref="C280">IFERROR(_xlfn.IFS(B280&gt;=$C$2,"x",AND(A280-A279&lt;=$D$2,B279&gt;=$C$2),"x",AND(A281-A280&lt;=$D$2,B281&gt;=$C$2),"x"),"")</f>
        <v/>
      </c>
      <c r="D280" cm="1">
        <f t="array" ref="D280">IFERROR(_xlfn.IFS(AND(C279="x",A280-A279=$D$2),D279,AND(C280="x",C279="x"),D279),A280)</f>
        <v>12.02</v>
      </c>
    </row>
    <row r="281" spans="1:4" x14ac:dyDescent="0.2">
      <c r="A281">
        <v>12.03</v>
      </c>
      <c r="B281">
        <f>COUNTIF('RAW2'!$D:$D,'Peak Combiner'!A281)</f>
        <v>5</v>
      </c>
      <c r="C281" s="1" t="str" cm="1">
        <f t="array" ref="C281">IFERROR(_xlfn.IFS(B281&gt;=$C$2,"x",AND(A281-A280&lt;=$D$2,B280&gt;=$C$2),"x",AND(A282-A281&lt;=$D$2,B282&gt;=$C$2),"x"),"")</f>
        <v/>
      </c>
      <c r="D281" cm="1">
        <f t="array" ref="D281">IFERROR(_xlfn.IFS(AND(C280="x",A281-A280=$D$2),D280,AND(C281="x",C280="x"),D280),A281)</f>
        <v>12.03</v>
      </c>
    </row>
    <row r="282" spans="1:4" x14ac:dyDescent="0.2">
      <c r="A282">
        <v>12.04</v>
      </c>
      <c r="B282">
        <f>COUNTIF('RAW2'!$D:$D,'Peak Combiner'!A282)</f>
        <v>1</v>
      </c>
      <c r="C282" s="1" t="str" cm="1">
        <f t="array" ref="C282">IFERROR(_xlfn.IFS(B282&gt;=$C$2,"x",AND(A282-A281&lt;=$D$2,B281&gt;=$C$2),"x",AND(A283-A282&lt;=$D$2,B283&gt;=$C$2),"x"),"")</f>
        <v/>
      </c>
      <c r="D282" cm="1">
        <f t="array" ref="D282">IFERROR(_xlfn.IFS(AND(C281="x",A282-A281=$D$2),D281,AND(C282="x",C281="x"),D281),A282)</f>
        <v>12.04</v>
      </c>
    </row>
    <row r="283" spans="1:4" x14ac:dyDescent="0.2">
      <c r="A283">
        <v>12.05</v>
      </c>
      <c r="B283">
        <f>COUNTIF('RAW2'!$D:$D,'Peak Combiner'!A283)</f>
        <v>2</v>
      </c>
      <c r="C283" s="1" t="str" cm="1">
        <f t="array" ref="C283">IFERROR(_xlfn.IFS(B283&gt;=$C$2,"x",AND(A283-A282&lt;=$D$2,B282&gt;=$C$2),"x",AND(A284-A283&lt;=$D$2,B284&gt;=$C$2),"x"),"")</f>
        <v/>
      </c>
      <c r="D283" cm="1">
        <f t="array" ref="D283">IFERROR(_xlfn.IFS(AND(C282="x",A283-A282=$D$2),D282,AND(C283="x",C282="x"),D282),A283)</f>
        <v>12.05</v>
      </c>
    </row>
    <row r="284" spans="1:4" x14ac:dyDescent="0.2">
      <c r="A284">
        <v>12.09</v>
      </c>
      <c r="B284">
        <f>COUNTIF('RAW2'!$D:$D,'Peak Combiner'!A284)</f>
        <v>1</v>
      </c>
      <c r="C284" s="1" t="str" cm="1">
        <f t="array" ref="C284">IFERROR(_xlfn.IFS(B284&gt;=$C$2,"x",AND(A284-A283&lt;=$D$2,B283&gt;=$C$2),"x",AND(A285-A284&lt;=$D$2,B285&gt;=$C$2),"x"),"")</f>
        <v/>
      </c>
      <c r="D284" cm="1">
        <f t="array" ref="D284">IFERROR(_xlfn.IFS(AND(C283="x",A284-A283=$D$2),D283,AND(C284="x",C283="x"),D283),A284)</f>
        <v>12.09</v>
      </c>
    </row>
    <row r="285" spans="1:4" x14ac:dyDescent="0.2">
      <c r="A285">
        <v>12.12</v>
      </c>
      <c r="B285">
        <f>COUNTIF('RAW2'!$D:$D,'Peak Combiner'!A285)</f>
        <v>1</v>
      </c>
      <c r="C285" s="1" t="str" cm="1">
        <f t="array" ref="C285">IFERROR(_xlfn.IFS(B285&gt;=$C$2,"x",AND(A285-A284&lt;=$D$2,B284&gt;=$C$2),"x",AND(A286-A285&lt;=$D$2,B286&gt;=$C$2),"x"),"")</f>
        <v/>
      </c>
      <c r="D285" cm="1">
        <f t="array" ref="D285">IFERROR(_xlfn.IFS(AND(C284="x",A285-A284=$D$2),D284,AND(C285="x",C284="x"),D284),A285)</f>
        <v>12.12</v>
      </c>
    </row>
    <row r="286" spans="1:4" x14ac:dyDescent="0.2">
      <c r="A286">
        <v>12.13</v>
      </c>
      <c r="B286">
        <f>COUNTIF('RAW2'!$D:$D,'Peak Combiner'!A286)</f>
        <v>5</v>
      </c>
      <c r="C286" s="1" t="str" cm="1">
        <f t="array" ref="C286">IFERROR(_xlfn.IFS(B286&gt;=$C$2,"x",AND(A286-A285&lt;=$D$2,B285&gt;=$C$2),"x",AND(A287-A286&lt;=$D$2,B287&gt;=$C$2),"x"),"")</f>
        <v/>
      </c>
      <c r="D286" cm="1">
        <f t="array" ref="D286">IFERROR(_xlfn.IFS(AND(C285="x",A286-A285=$D$2),D285,AND(C286="x",C285="x"),D285),A286)</f>
        <v>12.13</v>
      </c>
    </row>
    <row r="287" spans="1:4" x14ac:dyDescent="0.2">
      <c r="A287">
        <v>12.14</v>
      </c>
      <c r="B287">
        <f>COUNTIF('RAW2'!$D:$D,'Peak Combiner'!A287)</f>
        <v>2</v>
      </c>
      <c r="C287" s="1" t="str" cm="1">
        <f t="array" ref="C287">IFERROR(_xlfn.IFS(B287&gt;=$C$2,"x",AND(A287-A286&lt;=$D$2,B286&gt;=$C$2),"x",AND(A288-A287&lt;=$D$2,B288&gt;=$C$2),"x"),"")</f>
        <v/>
      </c>
      <c r="D287" cm="1">
        <f t="array" ref="D287">IFERROR(_xlfn.IFS(AND(C286="x",A287-A286=$D$2),D286,AND(C287="x",C286="x"),D286),A287)</f>
        <v>12.14</v>
      </c>
    </row>
    <row r="288" spans="1:4" x14ac:dyDescent="0.2">
      <c r="A288">
        <v>12.18</v>
      </c>
      <c r="B288">
        <f>COUNTIF('RAW2'!$D:$D,'Peak Combiner'!A288)</f>
        <v>2</v>
      </c>
      <c r="C288" s="1" t="str" cm="1">
        <f t="array" ref="C288">IFERROR(_xlfn.IFS(B288&gt;=$C$2,"x",AND(A288-A287&lt;=$D$2,B287&gt;=$C$2),"x",AND(A289-A288&lt;=$D$2,B289&gt;=$C$2),"x"),"")</f>
        <v/>
      </c>
      <c r="D288" cm="1">
        <f t="array" ref="D288">IFERROR(_xlfn.IFS(AND(C287="x",A288-A287=$D$2),D287,AND(C288="x",C287="x"),D287),A288)</f>
        <v>12.18</v>
      </c>
    </row>
    <row r="289" spans="1:4" x14ac:dyDescent="0.2">
      <c r="A289">
        <v>12.2</v>
      </c>
      <c r="B289">
        <f>COUNTIF('RAW2'!$D:$D,'Peak Combiner'!A289)</f>
        <v>2</v>
      </c>
      <c r="C289" s="1" t="str" cm="1">
        <f t="array" ref="C289">IFERROR(_xlfn.IFS(B289&gt;=$C$2,"x",AND(A289-A288&lt;=$D$2,B288&gt;=$C$2),"x",AND(A290-A289&lt;=$D$2,B290&gt;=$C$2),"x"),"")</f>
        <v/>
      </c>
      <c r="D289" cm="1">
        <f t="array" ref="D289">IFERROR(_xlfn.IFS(AND(C288="x",A289-A288=$D$2),D288,AND(C289="x",C288="x"),D288),A289)</f>
        <v>12.2</v>
      </c>
    </row>
    <row r="290" spans="1:4" x14ac:dyDescent="0.2">
      <c r="A290">
        <v>12.21</v>
      </c>
      <c r="B290">
        <f>COUNTIF('RAW2'!$D:$D,'Peak Combiner'!A290)</f>
        <v>1</v>
      </c>
      <c r="C290" s="1" t="str" cm="1">
        <f t="array" ref="C290">IFERROR(_xlfn.IFS(B290&gt;=$C$2,"x",AND(A290-A289&lt;=$D$2,B289&gt;=$C$2),"x",AND(A291-A290&lt;=$D$2,B291&gt;=$C$2),"x"),"")</f>
        <v/>
      </c>
      <c r="D290" cm="1">
        <f t="array" ref="D290">IFERROR(_xlfn.IFS(AND(C289="x",A290-A289=$D$2),D289,AND(C290="x",C289="x"),D289),A290)</f>
        <v>12.21</v>
      </c>
    </row>
    <row r="291" spans="1:4" x14ac:dyDescent="0.2">
      <c r="A291">
        <v>12.22</v>
      </c>
      <c r="B291">
        <f>COUNTIF('RAW2'!$D:$D,'Peak Combiner'!A291)</f>
        <v>1</v>
      </c>
      <c r="C291" s="1" t="str" cm="1">
        <f t="array" ref="C291">IFERROR(_xlfn.IFS(B291&gt;=$C$2,"x",AND(A291-A290&lt;=$D$2,B290&gt;=$C$2),"x",AND(A292-A291&lt;=$D$2,B292&gt;=$C$2),"x"),"")</f>
        <v/>
      </c>
      <c r="D291" cm="1">
        <f t="array" ref="D291">IFERROR(_xlfn.IFS(AND(C290="x",A291-A290=$D$2),D290,AND(C291="x",C290="x"),D290),A291)</f>
        <v>12.22</v>
      </c>
    </row>
    <row r="292" spans="1:4" x14ac:dyDescent="0.2">
      <c r="A292">
        <v>12.27</v>
      </c>
      <c r="B292">
        <f>COUNTIF('RAW2'!$D:$D,'Peak Combiner'!A292)</f>
        <v>1</v>
      </c>
      <c r="C292" s="1" t="str" cm="1">
        <f t="array" ref="C292">IFERROR(_xlfn.IFS(B292&gt;=$C$2,"x",AND(A292-A291&lt;=$D$2,B291&gt;=$C$2),"x",AND(A293-A292&lt;=$D$2,B293&gt;=$C$2),"x"),"")</f>
        <v/>
      </c>
      <c r="D292" cm="1">
        <f t="array" ref="D292">IFERROR(_xlfn.IFS(AND(C291="x",A292-A291=$D$2),D291,AND(C292="x",C291="x"),D291),A292)</f>
        <v>12.27</v>
      </c>
    </row>
    <row r="293" spans="1:4" x14ac:dyDescent="0.2">
      <c r="A293">
        <v>12.28</v>
      </c>
      <c r="B293">
        <f>COUNTIF('RAW2'!$D:$D,'Peak Combiner'!A293)</f>
        <v>1</v>
      </c>
      <c r="C293" s="1" t="str" cm="1">
        <f t="array" ref="C293">IFERROR(_xlfn.IFS(B293&gt;=$C$2,"x",AND(A293-A292&lt;=$D$2,B292&gt;=$C$2),"x",AND(A294-A293&lt;=$D$2,B294&gt;=$C$2),"x"),"")</f>
        <v/>
      </c>
      <c r="D293" cm="1">
        <f t="array" ref="D293">IFERROR(_xlfn.IFS(AND(C292="x",A293-A292=$D$2),D292,AND(C293="x",C292="x"),D292),A293)</f>
        <v>12.28</v>
      </c>
    </row>
    <row r="294" spans="1:4" x14ac:dyDescent="0.2">
      <c r="A294">
        <v>12.3</v>
      </c>
      <c r="B294">
        <f>COUNTIF('RAW2'!$D:$D,'Peak Combiner'!A294)</f>
        <v>5</v>
      </c>
      <c r="C294" s="1" t="str" cm="1">
        <f t="array" ref="C294">IFERROR(_xlfn.IFS(B294&gt;=$C$2,"x",AND(A294-A293&lt;=$D$2,B293&gt;=$C$2),"x",AND(A295-A294&lt;=$D$2,B295&gt;=$C$2),"x"),"")</f>
        <v/>
      </c>
      <c r="D294" cm="1">
        <f t="array" ref="D294">IFERROR(_xlfn.IFS(AND(C293="x",A294-A293=$D$2),D293,AND(C294="x",C293="x"),D293),A294)</f>
        <v>12.3</v>
      </c>
    </row>
    <row r="295" spans="1:4" x14ac:dyDescent="0.2">
      <c r="A295">
        <v>12.31</v>
      </c>
      <c r="B295">
        <f>COUNTIF('RAW2'!$D:$D,'Peak Combiner'!A295)</f>
        <v>9</v>
      </c>
      <c r="C295" s="1" t="str" cm="1">
        <f t="array" ref="C295">IFERROR(_xlfn.IFS(B295&gt;=$C$2,"x",AND(A295-A294&lt;=$D$2,B294&gt;=$C$2),"x",AND(A296-A295&lt;=$D$2,B296&gt;=$C$2),"x"),"")</f>
        <v/>
      </c>
      <c r="D295" cm="1">
        <f t="array" ref="D295">IFERROR(_xlfn.IFS(AND(C294="x",A295-A294=$D$2),D294,AND(C295="x",C294="x"),D294),A295)</f>
        <v>12.31</v>
      </c>
    </row>
    <row r="296" spans="1:4" x14ac:dyDescent="0.2">
      <c r="A296">
        <v>12.39</v>
      </c>
      <c r="B296">
        <f>COUNTIF('RAW2'!$D:$D,'Peak Combiner'!A296)</f>
        <v>10</v>
      </c>
      <c r="C296" s="1" t="str" cm="1">
        <f t="array" ref="C296">IFERROR(_xlfn.IFS(B296&gt;=$C$2,"x",AND(A296-A295&lt;=$D$2,B295&gt;=$C$2),"x",AND(A297-A296&lt;=$D$2,B297&gt;=$C$2),"x"),"")</f>
        <v>x</v>
      </c>
      <c r="D296" cm="1">
        <f t="array" ref="D296">IFERROR(_xlfn.IFS(AND(C295="x",A296-A295=$D$2),D295,AND(C296="x",C295="x"),D295),A296)</f>
        <v>12.39</v>
      </c>
    </row>
    <row r="297" spans="1:4" x14ac:dyDescent="0.2">
      <c r="A297">
        <v>12.4</v>
      </c>
      <c r="B297">
        <f>COUNTIF('RAW2'!$D:$D,'Peak Combiner'!A297)</f>
        <v>38</v>
      </c>
      <c r="C297" s="1" t="str" cm="1">
        <f t="array" ref="C297">IFERROR(_xlfn.IFS(B297&gt;=$C$2,"x",AND(A297-A296&lt;=$D$2,B296&gt;=$C$2),"x",AND(A298-A297&lt;=$D$2,B298&gt;=$C$2),"x"),"")</f>
        <v>x</v>
      </c>
      <c r="D297" cm="1">
        <f t="array" ref="D297">IFERROR(_xlfn.IFS(AND(C296="x",A297-A296=$D$2),D296,AND(C297="x",C296="x"),D296),A297)</f>
        <v>12.39</v>
      </c>
    </row>
    <row r="298" spans="1:4" x14ac:dyDescent="0.2">
      <c r="A298">
        <v>12.41</v>
      </c>
      <c r="B298">
        <f>COUNTIF('RAW2'!$D:$D,'Peak Combiner'!A298)</f>
        <v>6</v>
      </c>
      <c r="C298" s="1" t="str" cm="1">
        <f t="array" ref="C298">IFERROR(_xlfn.IFS(B298&gt;=$C$2,"x",AND(A298-A297&lt;=$D$2,B297&gt;=$C$2),"x",AND(A299-A298&lt;=$D$2,B299&gt;=$C$2),"x"),"")</f>
        <v>x</v>
      </c>
      <c r="D298" cm="1">
        <f t="array" ref="D298">IFERROR(_xlfn.IFS(AND(C297="x",A298-A297=$D$2),D297,AND(C298="x",C297="x"),D297),A298)</f>
        <v>12.39</v>
      </c>
    </row>
    <row r="299" spans="1:4" x14ac:dyDescent="0.2">
      <c r="A299">
        <v>12.45</v>
      </c>
      <c r="B299">
        <f>COUNTIF('RAW2'!$D:$D,'Peak Combiner'!A299)</f>
        <v>1</v>
      </c>
      <c r="C299" s="1" t="str" cm="1">
        <f t="array" ref="C299">IFERROR(_xlfn.IFS(B299&gt;=$C$2,"x",AND(A299-A298&lt;=$D$2,B298&gt;=$C$2),"x",AND(A300-A299&lt;=$D$2,B300&gt;=$C$2),"x"),"")</f>
        <v/>
      </c>
      <c r="D299" cm="1">
        <f t="array" ref="D299">IFERROR(_xlfn.IFS(AND(C298="x",A299-A298=$D$2),D298,AND(C299="x",C298="x"),D298),A299)</f>
        <v>12.45</v>
      </c>
    </row>
    <row r="300" spans="1:4" x14ac:dyDescent="0.2">
      <c r="A300">
        <v>12.46</v>
      </c>
      <c r="B300">
        <f>COUNTIF('RAW2'!$D:$D,'Peak Combiner'!A300)</f>
        <v>4</v>
      </c>
      <c r="C300" s="1" t="str" cm="1">
        <f t="array" ref="C300">IFERROR(_xlfn.IFS(B300&gt;=$C$2,"x",AND(A300-A299&lt;=$D$2,B299&gt;=$C$2),"x",AND(A301-A300&lt;=$D$2,B301&gt;=$C$2),"x"),"")</f>
        <v/>
      </c>
      <c r="D300" cm="1">
        <f t="array" ref="D300">IFERROR(_xlfn.IFS(AND(C299="x",A300-A299=$D$2),D299,AND(C300="x",C299="x"),D299),A300)</f>
        <v>12.46</v>
      </c>
    </row>
    <row r="301" spans="1:4" x14ac:dyDescent="0.2">
      <c r="A301">
        <v>12.47</v>
      </c>
      <c r="B301">
        <f>COUNTIF('RAW2'!$D:$D,'Peak Combiner'!A301)</f>
        <v>1</v>
      </c>
      <c r="C301" s="1" t="str" cm="1">
        <f t="array" ref="C301">IFERROR(_xlfn.IFS(B301&gt;=$C$2,"x",AND(A301-A300&lt;=$D$2,B300&gt;=$C$2),"x",AND(A302-A301&lt;=$D$2,B302&gt;=$C$2),"x"),"")</f>
        <v/>
      </c>
      <c r="D301" cm="1">
        <f t="array" ref="D301">IFERROR(_xlfn.IFS(AND(C300="x",A301-A300=$D$2),D300,AND(C301="x",C300="x"),D300),A301)</f>
        <v>12.47</v>
      </c>
    </row>
    <row r="302" spans="1:4" x14ac:dyDescent="0.2">
      <c r="A302">
        <v>12.53</v>
      </c>
      <c r="B302">
        <f>COUNTIF('RAW2'!$D:$D,'Peak Combiner'!A302)</f>
        <v>8</v>
      </c>
      <c r="C302" s="1" t="str" cm="1">
        <f t="array" ref="C302">IFERROR(_xlfn.IFS(B302&gt;=$C$2,"x",AND(A302-A301&lt;=$D$2,B301&gt;=$C$2),"x",AND(A303-A302&lt;=$D$2,B303&gt;=$C$2),"x"),"")</f>
        <v>x</v>
      </c>
      <c r="D302" cm="1">
        <f t="array" ref="D302">IFERROR(_xlfn.IFS(AND(C301="x",A302-A301=$D$2),D301,AND(C302="x",C301="x"),D301),A302)</f>
        <v>12.53</v>
      </c>
    </row>
    <row r="303" spans="1:4" x14ac:dyDescent="0.2">
      <c r="A303">
        <v>12.54</v>
      </c>
      <c r="B303">
        <f>COUNTIF('RAW2'!$D:$D,'Peak Combiner'!A303)</f>
        <v>31</v>
      </c>
      <c r="C303" s="1" t="str" cm="1">
        <f t="array" ref="C303">IFERROR(_xlfn.IFS(B303&gt;=$C$2,"x",AND(A303-A302&lt;=$D$2,B302&gt;=$C$2),"x",AND(A304-A303&lt;=$D$2,B304&gt;=$C$2),"x"),"")</f>
        <v>x</v>
      </c>
      <c r="D303" cm="1">
        <f t="array" ref="D303">IFERROR(_xlfn.IFS(AND(C302="x",A303-A302=$D$2),D302,AND(C303="x",C302="x"),D302),A303)</f>
        <v>12.53</v>
      </c>
    </row>
    <row r="304" spans="1:4" x14ac:dyDescent="0.2">
      <c r="A304">
        <v>12.55</v>
      </c>
      <c r="B304">
        <f>COUNTIF('RAW2'!$D:$D,'Peak Combiner'!A304)</f>
        <v>16</v>
      </c>
      <c r="C304" s="1" t="str" cm="1">
        <f t="array" ref="C304">IFERROR(_xlfn.IFS(B304&gt;=$C$2,"x",AND(A304-A303&lt;=$D$2,B303&gt;=$C$2),"x",AND(A305-A304&lt;=$D$2,B305&gt;=$C$2),"x"),"")</f>
        <v>x</v>
      </c>
      <c r="D304" cm="1">
        <f t="array" ref="D304">IFERROR(_xlfn.IFS(AND(C303="x",A304-A303=$D$2),D303,AND(C304="x",C303="x"),D303),A304)</f>
        <v>12.53</v>
      </c>
    </row>
    <row r="305" spans="1:4" x14ac:dyDescent="0.2">
      <c r="A305">
        <v>12.56</v>
      </c>
      <c r="B305">
        <f>COUNTIF('RAW2'!$D:$D,'Peak Combiner'!A305)</f>
        <v>3</v>
      </c>
      <c r="C305" s="1" t="str" cm="1">
        <f t="array" ref="C305">IFERROR(_xlfn.IFS(B305&gt;=$C$2,"x",AND(A305-A304&lt;=$D$2,B304&gt;=$C$2),"x",AND(A306-A305&lt;=$D$2,B306&gt;=$C$2),"x"),"")</f>
        <v>x</v>
      </c>
      <c r="D305" cm="1">
        <f t="array" ref="D305">IFERROR(_xlfn.IFS(AND(C304="x",A305-A304=$D$2),D304,AND(C305="x",C304="x"),D304),A305)</f>
        <v>12.53</v>
      </c>
    </row>
    <row r="306" spans="1:4" x14ac:dyDescent="0.2">
      <c r="A306">
        <v>12.57</v>
      </c>
      <c r="B306">
        <f>COUNTIF('RAW2'!$D:$D,'Peak Combiner'!A306)</f>
        <v>2</v>
      </c>
      <c r="C306" s="1" t="str" cm="1">
        <f t="array" ref="C306">IFERROR(_xlfn.IFS(B306&gt;=$C$2,"x",AND(A306-A305&lt;=$D$2,B305&gt;=$C$2),"x",AND(A307-A306&lt;=$D$2,B307&gt;=$C$2),"x"),"")</f>
        <v/>
      </c>
      <c r="D306" cm="1">
        <f t="array" ref="D306">IFERROR(_xlfn.IFS(AND(C305="x",A306-A305=$D$2),D305,AND(C306="x",C305="x"),D305),A306)</f>
        <v>12.57</v>
      </c>
    </row>
    <row r="307" spans="1:4" x14ac:dyDescent="0.2">
      <c r="A307">
        <v>12.63</v>
      </c>
      <c r="B307">
        <f>COUNTIF('RAW2'!$D:$D,'Peak Combiner'!A307)</f>
        <v>1</v>
      </c>
      <c r="C307" s="1" t="str" cm="1">
        <f t="array" ref="C307">IFERROR(_xlfn.IFS(B307&gt;=$C$2,"x",AND(A307-A306&lt;=$D$2,B306&gt;=$C$2),"x",AND(A308-A307&lt;=$D$2,B308&gt;=$C$2),"x"),"")</f>
        <v/>
      </c>
      <c r="D307" cm="1">
        <f t="array" ref="D307">IFERROR(_xlfn.IFS(AND(C306="x",A307-A306=$D$2),D306,AND(C307="x",C306="x"),D306),A307)</f>
        <v>12.63</v>
      </c>
    </row>
    <row r="308" spans="1:4" x14ac:dyDescent="0.2">
      <c r="A308">
        <v>12.68</v>
      </c>
      <c r="B308">
        <f>COUNTIF('RAW2'!$D:$D,'Peak Combiner'!A308)</f>
        <v>2</v>
      </c>
      <c r="C308" s="1" t="str" cm="1">
        <f t="array" ref="C308">IFERROR(_xlfn.IFS(B308&gt;=$C$2,"x",AND(A308-A307&lt;=$D$2,B307&gt;=$C$2),"x",AND(A309-A308&lt;=$D$2,B309&gt;=$C$2),"x"),"")</f>
        <v/>
      </c>
      <c r="D308" cm="1">
        <f t="array" ref="D308">IFERROR(_xlfn.IFS(AND(C307="x",A308-A307=$D$2),D307,AND(C308="x",C307="x"),D307),A308)</f>
        <v>12.68</v>
      </c>
    </row>
    <row r="309" spans="1:4" x14ac:dyDescent="0.2">
      <c r="A309">
        <v>12.73</v>
      </c>
      <c r="B309">
        <f>COUNTIF('RAW2'!$D:$D,'Peak Combiner'!A309)</f>
        <v>6</v>
      </c>
      <c r="C309" s="1" t="str" cm="1">
        <f t="array" ref="C309">IFERROR(_xlfn.IFS(B309&gt;=$C$2,"x",AND(A309-A308&lt;=$D$2,B308&gt;=$C$2),"x",AND(A310-A309&lt;=$D$2,B310&gt;=$C$2),"x"),"")</f>
        <v/>
      </c>
      <c r="D309" cm="1">
        <f t="array" ref="D309">IFERROR(_xlfn.IFS(AND(C308="x",A309-A308=$D$2),D308,AND(C309="x",C308="x"),D308),A309)</f>
        <v>12.73</v>
      </c>
    </row>
    <row r="310" spans="1:4" x14ac:dyDescent="0.2">
      <c r="A310">
        <v>12.79</v>
      </c>
      <c r="B310">
        <f>COUNTIF('RAW2'!$D:$D,'Peak Combiner'!A310)</f>
        <v>1</v>
      </c>
      <c r="C310" s="1" t="str" cm="1">
        <f t="array" ref="C310">IFERROR(_xlfn.IFS(B310&gt;=$C$2,"x",AND(A310-A309&lt;=$D$2,B309&gt;=$C$2),"x",AND(A311-A310&lt;=$D$2,B311&gt;=$C$2),"x"),"")</f>
        <v/>
      </c>
      <c r="D310" cm="1">
        <f t="array" ref="D310">IFERROR(_xlfn.IFS(AND(C309="x",A310-A309=$D$2),D309,AND(C310="x",C309="x"),D309),A310)</f>
        <v>12.79</v>
      </c>
    </row>
    <row r="311" spans="1:4" x14ac:dyDescent="0.2">
      <c r="A311">
        <v>12.8</v>
      </c>
      <c r="B311">
        <f>COUNTIF('RAW2'!$D:$D,'Peak Combiner'!A311)</f>
        <v>1</v>
      </c>
      <c r="C311" s="1" t="str" cm="1">
        <f t="array" ref="C311">IFERROR(_xlfn.IFS(B311&gt;=$C$2,"x",AND(A311-A310&lt;=$D$2,B310&gt;=$C$2),"x",AND(A312-A311&lt;=$D$2,B312&gt;=$C$2),"x"),"")</f>
        <v/>
      </c>
      <c r="D311" cm="1">
        <f t="array" ref="D311">IFERROR(_xlfn.IFS(AND(C310="x",A311-A310=$D$2),D310,AND(C311="x",C310="x"),D310),A311)</f>
        <v>12.8</v>
      </c>
    </row>
    <row r="312" spans="1:4" x14ac:dyDescent="0.2">
      <c r="A312">
        <v>12.83</v>
      </c>
      <c r="B312">
        <f>COUNTIF('RAW2'!$D:$D,'Peak Combiner'!A312)</f>
        <v>3</v>
      </c>
      <c r="C312" s="1" t="str" cm="1">
        <f t="array" ref="C312">IFERROR(_xlfn.IFS(B312&gt;=$C$2,"x",AND(A312-A311&lt;=$D$2,B311&gt;=$C$2),"x",AND(A313-A312&lt;=$D$2,B313&gt;=$C$2),"x"),"")</f>
        <v/>
      </c>
      <c r="D312" cm="1">
        <f t="array" ref="D312">IFERROR(_xlfn.IFS(AND(C311="x",A312-A311=$D$2),D311,AND(C312="x",C311="x"),D311),A312)</f>
        <v>12.83</v>
      </c>
    </row>
    <row r="313" spans="1:4" x14ac:dyDescent="0.2">
      <c r="A313">
        <v>12.84</v>
      </c>
      <c r="B313">
        <f>COUNTIF('RAW2'!$D:$D,'Peak Combiner'!A313)</f>
        <v>9</v>
      </c>
      <c r="C313" s="1" t="str" cm="1">
        <f t="array" ref="C313">IFERROR(_xlfn.IFS(B313&gt;=$C$2,"x",AND(A313-A312&lt;=$D$2,B312&gt;=$C$2),"x",AND(A314-A313&lt;=$D$2,B314&gt;=$C$2),"x"),"")</f>
        <v/>
      </c>
      <c r="D313" cm="1">
        <f t="array" ref="D313">IFERROR(_xlfn.IFS(AND(C312="x",A313-A312=$D$2),D312,AND(C313="x",C312="x"),D312),A313)</f>
        <v>12.84</v>
      </c>
    </row>
    <row r="314" spans="1:4" x14ac:dyDescent="0.2">
      <c r="A314">
        <v>12.85</v>
      </c>
      <c r="B314">
        <f>COUNTIF('RAW2'!$D:$D,'Peak Combiner'!A314)</f>
        <v>9</v>
      </c>
      <c r="C314" s="1" t="str" cm="1">
        <f t="array" ref="C314">IFERROR(_xlfn.IFS(B314&gt;=$C$2,"x",AND(A314-A313&lt;=$D$2,B313&gt;=$C$2),"x",AND(A315-A314&lt;=$D$2,B315&gt;=$C$2),"x"),"")</f>
        <v/>
      </c>
      <c r="D314" cm="1">
        <f t="array" ref="D314">IFERROR(_xlfn.IFS(AND(C313="x",A314-A313=$D$2),D313,AND(C314="x",C313="x"),D313),A314)</f>
        <v>12.85</v>
      </c>
    </row>
    <row r="315" spans="1:4" x14ac:dyDescent="0.2">
      <c r="A315">
        <v>12.91</v>
      </c>
      <c r="B315">
        <f>COUNTIF('RAW2'!$D:$D,'Peak Combiner'!A315)</f>
        <v>29</v>
      </c>
      <c r="C315" s="1" t="str" cm="1">
        <f t="array" ref="C315">IFERROR(_xlfn.IFS(B315&gt;=$C$2,"x",AND(A315-A314&lt;=$D$2,B314&gt;=$C$2),"x",AND(A316-A315&lt;=$D$2,B316&gt;=$C$2),"x"),"")</f>
        <v>x</v>
      </c>
      <c r="D315" cm="1">
        <f t="array" ref="D315">IFERROR(_xlfn.IFS(AND(C314="x",A315-A314=$D$2),D314,AND(C315="x",C314="x"),D314),A315)</f>
        <v>12.91</v>
      </c>
    </row>
    <row r="316" spans="1:4" x14ac:dyDescent="0.2">
      <c r="A316">
        <v>12.92</v>
      </c>
      <c r="B316">
        <f>COUNTIF('RAW2'!$D:$D,'Peak Combiner'!A316)</f>
        <v>19</v>
      </c>
      <c r="C316" s="1" t="str" cm="1">
        <f t="array" ref="C316">IFERROR(_xlfn.IFS(B316&gt;=$C$2,"x",AND(A316-A315&lt;=$D$2,B315&gt;=$C$2),"x",AND(A317-A316&lt;=$D$2,B317&gt;=$C$2),"x"),"")</f>
        <v>x</v>
      </c>
      <c r="D316" cm="1">
        <f t="array" ref="D316">IFERROR(_xlfn.IFS(AND(C315="x",A316-A315=$D$2),D315,AND(C316="x",C315="x"),D315),A316)</f>
        <v>12.91</v>
      </c>
    </row>
    <row r="317" spans="1:4" x14ac:dyDescent="0.2">
      <c r="A317">
        <v>12.93</v>
      </c>
      <c r="B317">
        <f>COUNTIF('RAW2'!$D:$D,'Peak Combiner'!A317)</f>
        <v>3</v>
      </c>
      <c r="C317" s="1" t="str" cm="1">
        <f t="array" ref="C317">IFERROR(_xlfn.IFS(B317&gt;=$C$2,"x",AND(A317-A316&lt;=$D$2,B316&gt;=$C$2),"x",AND(A318-A317&lt;=$D$2,B318&gt;=$C$2),"x"),"")</f>
        <v>x</v>
      </c>
      <c r="D317" cm="1">
        <f t="array" ref="D317">IFERROR(_xlfn.IFS(AND(C316="x",A317-A316=$D$2),D316,AND(C317="x",C316="x"),D316),A317)</f>
        <v>12.91</v>
      </c>
    </row>
    <row r="318" spans="1:4" x14ac:dyDescent="0.2">
      <c r="A318">
        <v>13</v>
      </c>
      <c r="B318">
        <f>COUNTIF('RAW2'!$D:$D,'Peak Combiner'!A318)</f>
        <v>3</v>
      </c>
      <c r="C318" s="1" t="str" cm="1">
        <f t="array" ref="C318">IFERROR(_xlfn.IFS(B318&gt;=$C$2,"x",AND(A318-A317&lt;=$D$2,B317&gt;=$C$2),"x",AND(A319-A318&lt;=$D$2,B319&gt;=$C$2),"x"),"")</f>
        <v/>
      </c>
      <c r="D318" cm="1">
        <f t="array" ref="D318">IFERROR(_xlfn.IFS(AND(C317="x",A318-A317=$D$2),D317,AND(C318="x",C317="x"),D317),A318)</f>
        <v>13</v>
      </c>
    </row>
    <row r="319" spans="1:4" x14ac:dyDescent="0.2">
      <c r="A319">
        <v>13.01</v>
      </c>
      <c r="B319">
        <f>COUNTIF('RAW2'!$D:$D,'Peak Combiner'!A319)</f>
        <v>3</v>
      </c>
      <c r="C319" s="1" t="str" cm="1">
        <f t="array" ref="C319">IFERROR(_xlfn.IFS(B319&gt;=$C$2,"x",AND(A319-A318&lt;=$D$2,B318&gt;=$C$2),"x",AND(A320-A319&lt;=$D$2,B320&gt;=$C$2),"x"),"")</f>
        <v/>
      </c>
      <c r="D319" cm="1">
        <f t="array" ref="D319">IFERROR(_xlfn.IFS(AND(C318="x",A319-A318=$D$2),D318,AND(C319="x",C318="x"),D318),A319)</f>
        <v>13.01</v>
      </c>
    </row>
    <row r="320" spans="1:4" x14ac:dyDescent="0.2">
      <c r="A320">
        <v>13.06</v>
      </c>
      <c r="B320">
        <f>COUNTIF('RAW2'!$D:$D,'Peak Combiner'!A320)</f>
        <v>2</v>
      </c>
      <c r="C320" s="1" t="str" cm="1">
        <f t="array" ref="C320">IFERROR(_xlfn.IFS(B320&gt;=$C$2,"x",AND(A320-A319&lt;=$D$2,B319&gt;=$C$2),"x",AND(A321-A320&lt;=$D$2,B321&gt;=$C$2),"x"),"")</f>
        <v/>
      </c>
      <c r="D320" cm="1">
        <f t="array" ref="D320">IFERROR(_xlfn.IFS(AND(C319="x",A320-A319=$D$2),D319,AND(C320="x",C319="x"),D319),A320)</f>
        <v>13.06</v>
      </c>
    </row>
    <row r="321" spans="1:4" x14ac:dyDescent="0.2">
      <c r="A321">
        <v>13.07</v>
      </c>
      <c r="B321">
        <f>COUNTIF('RAW2'!$D:$D,'Peak Combiner'!A321)</f>
        <v>1</v>
      </c>
      <c r="C321" s="1" t="str" cm="1">
        <f t="array" ref="C321">IFERROR(_xlfn.IFS(B321&gt;=$C$2,"x",AND(A321-A320&lt;=$D$2,B320&gt;=$C$2),"x",AND(A322-A321&lt;=$D$2,B322&gt;=$C$2),"x"),"")</f>
        <v/>
      </c>
      <c r="D321" cm="1">
        <f t="array" ref="D321">IFERROR(_xlfn.IFS(AND(C320="x",A321-A320=$D$2),D320,AND(C321="x",C320="x"),D320),A321)</f>
        <v>13.07</v>
      </c>
    </row>
    <row r="322" spans="1:4" x14ac:dyDescent="0.2">
      <c r="A322">
        <v>13.08</v>
      </c>
      <c r="B322">
        <f>COUNTIF('RAW2'!$D:$D,'Peak Combiner'!A322)</f>
        <v>1</v>
      </c>
      <c r="C322" s="1" t="str" cm="1">
        <f t="array" ref="C322">IFERROR(_xlfn.IFS(B322&gt;=$C$2,"x",AND(A322-A321&lt;=$D$2,B321&gt;=$C$2),"x",AND(A323-A322&lt;=$D$2,B323&gt;=$C$2),"x"),"")</f>
        <v/>
      </c>
      <c r="D322" cm="1">
        <f t="array" ref="D322">IFERROR(_xlfn.IFS(AND(C321="x",A322-A321=$D$2),D321,AND(C322="x",C321="x"),D321),A322)</f>
        <v>13.08</v>
      </c>
    </row>
    <row r="323" spans="1:4" x14ac:dyDescent="0.2">
      <c r="A323">
        <v>13.11</v>
      </c>
      <c r="B323">
        <f>COUNTIF('RAW2'!$D:$D,'Peak Combiner'!A323)</f>
        <v>9</v>
      </c>
      <c r="C323" s="1" t="str" cm="1">
        <f t="array" ref="C323">IFERROR(_xlfn.IFS(B323&gt;=$C$2,"x",AND(A323-A322&lt;=$D$2,B322&gt;=$C$2),"x",AND(A324-A323&lt;=$D$2,B324&gt;=$C$2),"x"),"")</f>
        <v/>
      </c>
      <c r="D323" cm="1">
        <f t="array" ref="D323">IFERROR(_xlfn.IFS(AND(C322="x",A323-A322=$D$2),D322,AND(C323="x",C322="x"),D322),A323)</f>
        <v>13.11</v>
      </c>
    </row>
    <row r="324" spans="1:4" x14ac:dyDescent="0.2">
      <c r="A324">
        <v>13.12</v>
      </c>
      <c r="B324">
        <f>COUNTIF('RAW2'!$D:$D,'Peak Combiner'!A324)</f>
        <v>1</v>
      </c>
      <c r="C324" s="1" t="str" cm="1">
        <f t="array" ref="C324">IFERROR(_xlfn.IFS(B324&gt;=$C$2,"x",AND(A324-A323&lt;=$D$2,B323&gt;=$C$2),"x",AND(A325-A324&lt;=$D$2,B325&gt;=$C$2),"x"),"")</f>
        <v/>
      </c>
      <c r="D324" cm="1">
        <f t="array" ref="D324">IFERROR(_xlfn.IFS(AND(C323="x",A324-A323=$D$2),D323,AND(C324="x",C323="x"),D323),A324)</f>
        <v>13.12</v>
      </c>
    </row>
    <row r="325" spans="1:4" x14ac:dyDescent="0.2">
      <c r="A325">
        <v>13.14</v>
      </c>
      <c r="B325">
        <f>COUNTIF('RAW2'!$D:$D,'Peak Combiner'!A325)</f>
        <v>2</v>
      </c>
      <c r="C325" s="1" t="str" cm="1">
        <f t="array" ref="C325">IFERROR(_xlfn.IFS(B325&gt;=$C$2,"x",AND(A325-A324&lt;=$D$2,B324&gt;=$C$2),"x",AND(A326-A325&lt;=$D$2,B326&gt;=$C$2),"x"),"")</f>
        <v/>
      </c>
      <c r="D325" cm="1">
        <f t="array" ref="D325">IFERROR(_xlfn.IFS(AND(C324="x",A325-A324=$D$2),D324,AND(C325="x",C324="x"),D324),A325)</f>
        <v>13.14</v>
      </c>
    </row>
    <row r="326" spans="1:4" x14ac:dyDescent="0.2">
      <c r="A326">
        <v>13.3</v>
      </c>
      <c r="B326">
        <f>COUNTIF('RAW2'!$D:$D,'Peak Combiner'!A326)</f>
        <v>9</v>
      </c>
      <c r="C326" s="1" t="str" cm="1">
        <f t="array" ref="C326">IFERROR(_xlfn.IFS(B326&gt;=$C$2,"x",AND(A326-A325&lt;=$D$2,B325&gt;=$C$2),"x",AND(A327-A326&lt;=$D$2,B327&gt;=$C$2),"x"),"")</f>
        <v/>
      </c>
      <c r="D326" cm="1">
        <f t="array" ref="D326">IFERROR(_xlfn.IFS(AND(C325="x",A326-A325=$D$2),D325,AND(C326="x",C325="x"),D325),A326)</f>
        <v>13.3</v>
      </c>
    </row>
    <row r="327" spans="1:4" x14ac:dyDescent="0.2">
      <c r="A327">
        <v>13.35</v>
      </c>
      <c r="B327">
        <f>COUNTIF('RAW2'!$D:$D,'Peak Combiner'!A327)</f>
        <v>3</v>
      </c>
      <c r="C327" s="1" t="str" cm="1">
        <f t="array" ref="C327">IFERROR(_xlfn.IFS(B327&gt;=$C$2,"x",AND(A327-A326&lt;=$D$2,B326&gt;=$C$2),"x",AND(A328-A327&lt;=$D$2,B328&gt;=$C$2),"x"),"")</f>
        <v/>
      </c>
      <c r="D327" cm="1">
        <f t="array" ref="D327">IFERROR(_xlfn.IFS(AND(C326="x",A327-A326=$D$2),D326,AND(C327="x",C326="x"),D326),A327)</f>
        <v>13.35</v>
      </c>
    </row>
    <row r="328" spans="1:4" x14ac:dyDescent="0.2">
      <c r="A328">
        <v>13.36</v>
      </c>
      <c r="B328">
        <f>COUNTIF('RAW2'!$D:$D,'Peak Combiner'!A328)</f>
        <v>6</v>
      </c>
      <c r="C328" s="1" t="str" cm="1">
        <f t="array" ref="C328">IFERROR(_xlfn.IFS(B328&gt;=$C$2,"x",AND(A328-A327&lt;=$D$2,B327&gt;=$C$2),"x",AND(A329-A328&lt;=$D$2,B329&gt;=$C$2),"x"),"")</f>
        <v/>
      </c>
      <c r="D328" cm="1">
        <f t="array" ref="D328">IFERROR(_xlfn.IFS(AND(C327="x",A328-A327=$D$2),D327,AND(C328="x",C327="x"),D327),A328)</f>
        <v>13.36</v>
      </c>
    </row>
    <row r="329" spans="1:4" x14ac:dyDescent="0.2">
      <c r="A329">
        <v>13.38</v>
      </c>
      <c r="B329">
        <f>COUNTIF('RAW2'!$D:$D,'Peak Combiner'!A329)</f>
        <v>2</v>
      </c>
      <c r="C329" s="1" t="str" cm="1">
        <f t="array" ref="C329">IFERROR(_xlfn.IFS(B329&gt;=$C$2,"x",AND(A329-A328&lt;=$D$2,B328&gt;=$C$2),"x",AND(A330-A329&lt;=$D$2,B330&gt;=$C$2),"x"),"")</f>
        <v/>
      </c>
      <c r="D329" cm="1">
        <f t="array" ref="D329">IFERROR(_xlfn.IFS(AND(C328="x",A329-A328=$D$2),D328,AND(C329="x",C328="x"),D328),A329)</f>
        <v>13.38</v>
      </c>
    </row>
    <row r="330" spans="1:4" x14ac:dyDescent="0.2">
      <c r="A330">
        <v>13.39</v>
      </c>
      <c r="B330">
        <f>COUNTIF('RAW2'!$D:$D,'Peak Combiner'!A330)</f>
        <v>1</v>
      </c>
      <c r="C330" s="1" t="str" cm="1">
        <f t="array" ref="C330">IFERROR(_xlfn.IFS(B330&gt;=$C$2,"x",AND(A330-A329&lt;=$D$2,B329&gt;=$C$2),"x",AND(A331-A330&lt;=$D$2,B331&gt;=$C$2),"x"),"")</f>
        <v/>
      </c>
      <c r="D330" cm="1">
        <f t="array" ref="D330">IFERROR(_xlfn.IFS(AND(C329="x",A330-A329=$D$2),D329,AND(C330="x",C329="x"),D329),A330)</f>
        <v>13.39</v>
      </c>
    </row>
    <row r="331" spans="1:4" x14ac:dyDescent="0.2">
      <c r="A331">
        <v>13.52</v>
      </c>
      <c r="B331">
        <f>COUNTIF('RAW2'!$D:$D,'Peak Combiner'!A331)</f>
        <v>1</v>
      </c>
      <c r="C331" s="1" t="str" cm="1">
        <f t="array" ref="C331">IFERROR(_xlfn.IFS(B331&gt;=$C$2,"x",AND(A331-A330&lt;=$D$2,B330&gt;=$C$2),"x",AND(A332-A331&lt;=$D$2,B332&gt;=$C$2),"x"),"")</f>
        <v/>
      </c>
      <c r="D331" cm="1">
        <f t="array" ref="D331">IFERROR(_xlfn.IFS(AND(C330="x",A331-A330=$D$2),D330,AND(C331="x",C330="x"),D330),A331)</f>
        <v>13.52</v>
      </c>
    </row>
    <row r="332" spans="1:4" x14ac:dyDescent="0.2">
      <c r="A332">
        <v>13.53</v>
      </c>
      <c r="B332">
        <f>COUNTIF('RAW2'!$D:$D,'Peak Combiner'!A332)</f>
        <v>5</v>
      </c>
      <c r="C332" s="1" t="str" cm="1">
        <f t="array" ref="C332">IFERROR(_xlfn.IFS(B332&gt;=$C$2,"x",AND(A332-A331&lt;=$D$2,B331&gt;=$C$2),"x",AND(A333-A332&lt;=$D$2,B333&gt;=$C$2),"x"),"")</f>
        <v/>
      </c>
      <c r="D332" cm="1">
        <f t="array" ref="D332">IFERROR(_xlfn.IFS(AND(C331="x",A332-A331=$D$2),D331,AND(C332="x",C331="x"),D331),A332)</f>
        <v>13.53</v>
      </c>
    </row>
    <row r="333" spans="1:4" x14ac:dyDescent="0.2">
      <c r="A333">
        <v>13.54</v>
      </c>
      <c r="B333">
        <f>COUNTIF('RAW2'!$D:$D,'Peak Combiner'!A333)</f>
        <v>4</v>
      </c>
      <c r="C333" s="1" t="str" cm="1">
        <f t="array" ref="C333">IFERROR(_xlfn.IFS(B333&gt;=$C$2,"x",AND(A333-A332&lt;=$D$2,B332&gt;=$C$2),"x",AND(A334-A333&lt;=$D$2,B334&gt;=$C$2),"x"),"")</f>
        <v/>
      </c>
      <c r="D333" cm="1">
        <f t="array" ref="D333">IFERROR(_xlfn.IFS(AND(C332="x",A333-A332=$D$2),D332,AND(C333="x",C332="x"),D332),A333)</f>
        <v>13.54</v>
      </c>
    </row>
    <row r="334" spans="1:4" x14ac:dyDescent="0.2">
      <c r="A334">
        <v>13.55</v>
      </c>
      <c r="B334">
        <f>COUNTIF('RAW2'!$D:$D,'Peak Combiner'!A334)</f>
        <v>1</v>
      </c>
      <c r="C334" s="1" t="str" cm="1">
        <f t="array" ref="C334">IFERROR(_xlfn.IFS(B334&gt;=$C$2,"x",AND(A334-A333&lt;=$D$2,B333&gt;=$C$2),"x",AND(A335-A334&lt;=$D$2,B335&gt;=$C$2),"x"),"")</f>
        <v/>
      </c>
      <c r="D334" cm="1">
        <f t="array" ref="D334">IFERROR(_xlfn.IFS(AND(C333="x",A334-A333=$D$2),D333,AND(C334="x",C333="x"),D333),A334)</f>
        <v>13.55</v>
      </c>
    </row>
    <row r="335" spans="1:4" x14ac:dyDescent="0.2">
      <c r="A335">
        <v>13.63</v>
      </c>
      <c r="B335">
        <f>COUNTIF('RAW2'!$D:$D,'Peak Combiner'!A335)</f>
        <v>1</v>
      </c>
      <c r="C335" s="1" t="str" cm="1">
        <f t="array" ref="C335">IFERROR(_xlfn.IFS(B335&gt;=$C$2,"x",AND(A335-A334&lt;=$D$2,B334&gt;=$C$2),"x",AND(A336-A335&lt;=$D$2,B336&gt;=$C$2),"x"),"")</f>
        <v/>
      </c>
      <c r="D335" cm="1">
        <f t="array" ref="D335">IFERROR(_xlfn.IFS(AND(C334="x",A335-A334=$D$2),D334,AND(C335="x",C334="x"),D334),A335)</f>
        <v>13.63</v>
      </c>
    </row>
    <row r="336" spans="1:4" x14ac:dyDescent="0.2">
      <c r="A336">
        <v>13.64</v>
      </c>
      <c r="B336">
        <f>COUNTIF('RAW2'!$D:$D,'Peak Combiner'!A336)</f>
        <v>1</v>
      </c>
      <c r="C336" s="1" t="str" cm="1">
        <f t="array" ref="C336">IFERROR(_xlfn.IFS(B336&gt;=$C$2,"x",AND(A336-A335&lt;=$D$2,B335&gt;=$C$2),"x",AND(A337-A336&lt;=$D$2,B337&gt;=$C$2),"x"),"")</f>
        <v/>
      </c>
      <c r="D336" cm="1">
        <f t="array" ref="D336">IFERROR(_xlfn.IFS(AND(C335="x",A336-A335=$D$2),D335,AND(C336="x",C335="x"),D335),A336)</f>
        <v>13.64</v>
      </c>
    </row>
    <row r="337" spans="1:4" x14ac:dyDescent="0.2">
      <c r="A337">
        <v>13.65</v>
      </c>
      <c r="B337">
        <f>COUNTIF('RAW2'!$D:$D,'Peak Combiner'!A337)</f>
        <v>2</v>
      </c>
      <c r="C337" s="1" t="str" cm="1">
        <f t="array" ref="C337">IFERROR(_xlfn.IFS(B337&gt;=$C$2,"x",AND(A337-A336&lt;=$D$2,B336&gt;=$C$2),"x",AND(A338-A337&lt;=$D$2,B338&gt;=$C$2),"x"),"")</f>
        <v/>
      </c>
      <c r="D337" cm="1">
        <f t="array" ref="D337">IFERROR(_xlfn.IFS(AND(C336="x",A337-A336=$D$2),D336,AND(C337="x",C336="x"),D336),A337)</f>
        <v>13.65</v>
      </c>
    </row>
    <row r="338" spans="1:4" x14ac:dyDescent="0.2">
      <c r="A338">
        <v>13.66</v>
      </c>
      <c r="B338">
        <f>COUNTIF('RAW2'!$D:$D,'Peak Combiner'!A338)</f>
        <v>1</v>
      </c>
      <c r="C338" s="1" t="str" cm="1">
        <f t="array" ref="C338">IFERROR(_xlfn.IFS(B338&gt;=$C$2,"x",AND(A338-A337&lt;=$D$2,B337&gt;=$C$2),"x",AND(A339-A338&lt;=$D$2,B339&gt;=$C$2),"x"),"")</f>
        <v/>
      </c>
      <c r="D338" cm="1">
        <f t="array" ref="D338">IFERROR(_xlfn.IFS(AND(C337="x",A338-A337=$D$2),D337,AND(C338="x",C337="x"),D337),A338)</f>
        <v>13.66</v>
      </c>
    </row>
    <row r="339" spans="1:4" x14ac:dyDescent="0.2">
      <c r="A339">
        <v>13.7</v>
      </c>
      <c r="B339">
        <f>COUNTIF('RAW2'!$D:$D,'Peak Combiner'!A339)</f>
        <v>1</v>
      </c>
      <c r="C339" s="1" t="str" cm="1">
        <f t="array" ref="C339">IFERROR(_xlfn.IFS(B339&gt;=$C$2,"x",AND(A339-A338&lt;=$D$2,B338&gt;=$C$2),"x",AND(A340-A339&lt;=$D$2,B340&gt;=$C$2),"x"),"")</f>
        <v/>
      </c>
      <c r="D339" cm="1">
        <f t="array" ref="D339">IFERROR(_xlfn.IFS(AND(C338="x",A339-A338=$D$2),D338,AND(C339="x",C338="x"),D338),A339)</f>
        <v>13.7</v>
      </c>
    </row>
    <row r="340" spans="1:4" x14ac:dyDescent="0.2">
      <c r="A340">
        <v>13.75</v>
      </c>
      <c r="B340">
        <f>COUNTIF('RAW2'!$D:$D,'Peak Combiner'!A340)</f>
        <v>1</v>
      </c>
      <c r="C340" s="1" t="str" cm="1">
        <f t="array" ref="C340">IFERROR(_xlfn.IFS(B340&gt;=$C$2,"x",AND(A340-A339&lt;=$D$2,B339&gt;=$C$2),"x",AND(A341-A340&lt;=$D$2,B341&gt;=$C$2),"x"),"")</f>
        <v/>
      </c>
      <c r="D340" cm="1">
        <f t="array" ref="D340">IFERROR(_xlfn.IFS(AND(C339="x",A340-A339=$D$2),D339,AND(C340="x",C339="x"),D339),A340)</f>
        <v>13.75</v>
      </c>
    </row>
    <row r="341" spans="1:4" x14ac:dyDescent="0.2">
      <c r="A341">
        <v>13.76</v>
      </c>
      <c r="B341">
        <f>COUNTIF('RAW2'!$D:$D,'Peak Combiner'!A341)</f>
        <v>2</v>
      </c>
      <c r="C341" s="1" t="str" cm="1">
        <f t="array" ref="C341">IFERROR(_xlfn.IFS(B341&gt;=$C$2,"x",AND(A341-A340&lt;=$D$2,B340&gt;=$C$2),"x",AND(A342-A341&lt;=$D$2,B342&gt;=$C$2),"x"),"")</f>
        <v/>
      </c>
      <c r="D341" cm="1">
        <f t="array" ref="D341">IFERROR(_xlfn.IFS(AND(C340="x",A341-A340=$D$2),D340,AND(C341="x",C340="x"),D340),A341)</f>
        <v>13.76</v>
      </c>
    </row>
    <row r="342" spans="1:4" x14ac:dyDescent="0.2">
      <c r="A342">
        <v>13.78</v>
      </c>
      <c r="B342">
        <f>COUNTIF('RAW2'!$D:$D,'Peak Combiner'!A342)</f>
        <v>1</v>
      </c>
      <c r="C342" s="1" t="str" cm="1">
        <f t="array" ref="C342">IFERROR(_xlfn.IFS(B342&gt;=$C$2,"x",AND(A342-A341&lt;=$D$2,B341&gt;=$C$2),"x",AND(A343-A342&lt;=$D$2,B343&gt;=$C$2),"x"),"")</f>
        <v/>
      </c>
      <c r="D342" cm="1">
        <f t="array" ref="D342">IFERROR(_xlfn.IFS(AND(C341="x",A342-A341=$D$2),D341,AND(C342="x",C341="x"),D341),A342)</f>
        <v>13.78</v>
      </c>
    </row>
    <row r="343" spans="1:4" x14ac:dyDescent="0.2">
      <c r="A343">
        <v>13.79</v>
      </c>
      <c r="B343">
        <f>COUNTIF('RAW2'!$D:$D,'Peak Combiner'!A343)</f>
        <v>1</v>
      </c>
      <c r="C343" s="1" t="str" cm="1">
        <f t="array" ref="C343">IFERROR(_xlfn.IFS(B343&gt;=$C$2,"x",AND(A343-A342&lt;=$D$2,B342&gt;=$C$2),"x",AND(A344-A343&lt;=$D$2,B344&gt;=$C$2),"x"),"")</f>
        <v/>
      </c>
      <c r="D343" cm="1">
        <f t="array" ref="D343">IFERROR(_xlfn.IFS(AND(C342="x",A343-A342=$D$2),D342,AND(C343="x",C342="x"),D342),A343)</f>
        <v>13.79</v>
      </c>
    </row>
    <row r="344" spans="1:4" x14ac:dyDescent="0.2">
      <c r="A344">
        <v>13.82</v>
      </c>
      <c r="B344">
        <f>COUNTIF('RAW2'!$D:$D,'Peak Combiner'!A344)</f>
        <v>6</v>
      </c>
      <c r="C344" s="1" t="str" cm="1">
        <f t="array" ref="C344">IFERROR(_xlfn.IFS(B344&gt;=$C$2,"x",AND(A344-A343&lt;=$D$2,B343&gt;=$C$2),"x",AND(A345-A344&lt;=$D$2,B345&gt;=$C$2),"x"),"")</f>
        <v/>
      </c>
      <c r="D344" cm="1">
        <f t="array" ref="D344">IFERROR(_xlfn.IFS(AND(C343="x",A344-A343=$D$2),D343,AND(C344="x",C343="x"),D343),A344)</f>
        <v>13.82</v>
      </c>
    </row>
    <row r="345" spans="1:4" x14ac:dyDescent="0.2">
      <c r="A345">
        <v>13.83</v>
      </c>
      <c r="B345">
        <f>COUNTIF('RAW2'!$D:$D,'Peak Combiner'!A345)</f>
        <v>3</v>
      </c>
      <c r="C345" s="1" t="str" cm="1">
        <f t="array" ref="C345">IFERROR(_xlfn.IFS(B345&gt;=$C$2,"x",AND(A345-A344&lt;=$D$2,B344&gt;=$C$2),"x",AND(A346-A345&lt;=$D$2,B346&gt;=$C$2),"x"),"")</f>
        <v/>
      </c>
      <c r="D345" cm="1">
        <f t="array" ref="D345">IFERROR(_xlfn.IFS(AND(C344="x",A345-A344=$D$2),D344,AND(C345="x",C344="x"),D344),A345)</f>
        <v>13.83</v>
      </c>
    </row>
    <row r="346" spans="1:4" x14ac:dyDescent="0.2">
      <c r="A346">
        <v>13.9</v>
      </c>
      <c r="B346">
        <f>COUNTIF('RAW2'!$D:$D,'Peak Combiner'!A346)</f>
        <v>7</v>
      </c>
      <c r="C346" s="1" t="str" cm="1">
        <f t="array" ref="C346">IFERROR(_xlfn.IFS(B346&gt;=$C$2,"x",AND(A346-A345&lt;=$D$2,B345&gt;=$C$2),"x",AND(A347-A346&lt;=$D$2,B347&gt;=$C$2),"x"),"")</f>
        <v/>
      </c>
      <c r="D346" cm="1">
        <f t="array" ref="D346">IFERROR(_xlfn.IFS(AND(C345="x",A346-A345=$D$2),D345,AND(C346="x",C345="x"),D345),A346)</f>
        <v>13.9</v>
      </c>
    </row>
    <row r="347" spans="1:4" x14ac:dyDescent="0.2">
      <c r="A347">
        <v>13.98</v>
      </c>
      <c r="B347">
        <f>COUNTIF('RAW2'!$D:$D,'Peak Combiner'!A347)</f>
        <v>4</v>
      </c>
      <c r="C347" s="1" t="str" cm="1">
        <f t="array" ref="C347">IFERROR(_xlfn.IFS(B347&gt;=$C$2,"x",AND(A347-A346&lt;=$D$2,B346&gt;=$C$2),"x",AND(A348-A347&lt;=$D$2,B348&gt;=$C$2),"x"),"")</f>
        <v/>
      </c>
      <c r="D347" cm="1">
        <f t="array" ref="D347">IFERROR(_xlfn.IFS(AND(C346="x",A347-A346=$D$2),D346,AND(C347="x",C346="x"),D346),A347)</f>
        <v>13.98</v>
      </c>
    </row>
    <row r="348" spans="1:4" x14ac:dyDescent="0.2">
      <c r="A348">
        <v>13.99</v>
      </c>
      <c r="B348">
        <f>COUNTIF('RAW2'!$D:$D,'Peak Combiner'!A348)</f>
        <v>1</v>
      </c>
      <c r="C348" s="1" t="str" cm="1">
        <f t="array" ref="C348">IFERROR(_xlfn.IFS(B348&gt;=$C$2,"x",AND(A348-A347&lt;=$D$2,B347&gt;=$C$2),"x",AND(A349-A348&lt;=$D$2,B349&gt;=$C$2),"x"),"")</f>
        <v/>
      </c>
      <c r="D348" cm="1">
        <f t="array" ref="D348">IFERROR(_xlfn.IFS(AND(C347="x",A348-A347=$D$2),D347,AND(C348="x",C347="x"),D347),A348)</f>
        <v>13.99</v>
      </c>
    </row>
    <row r="349" spans="1:4" x14ac:dyDescent="0.2">
      <c r="A349">
        <v>14.06</v>
      </c>
      <c r="B349">
        <f>COUNTIF('RAW2'!$D:$D,'Peak Combiner'!A349)</f>
        <v>2</v>
      </c>
      <c r="C349" s="1" t="str" cm="1">
        <f t="array" ref="C349">IFERROR(_xlfn.IFS(B349&gt;=$C$2,"x",AND(A349-A348&lt;=$D$2,B348&gt;=$C$2),"x",AND(A350-A349&lt;=$D$2,B350&gt;=$C$2),"x"),"")</f>
        <v/>
      </c>
      <c r="D349" cm="1">
        <f t="array" ref="D349">IFERROR(_xlfn.IFS(AND(C348="x",A349-A348=$D$2),D348,AND(C349="x",C348="x"),D348),A349)</f>
        <v>14.06</v>
      </c>
    </row>
    <row r="350" spans="1:4" x14ac:dyDescent="0.2">
      <c r="A350">
        <v>14.08</v>
      </c>
      <c r="B350">
        <f>COUNTIF('RAW2'!$D:$D,'Peak Combiner'!A350)</f>
        <v>3</v>
      </c>
      <c r="C350" s="1" t="str" cm="1">
        <f t="array" ref="C350">IFERROR(_xlfn.IFS(B350&gt;=$C$2,"x",AND(A350-A349&lt;=$D$2,B349&gt;=$C$2),"x",AND(A351-A350&lt;=$D$2,B351&gt;=$C$2),"x"),"")</f>
        <v/>
      </c>
      <c r="D350" cm="1">
        <f t="array" ref="D350">IFERROR(_xlfn.IFS(AND(C349="x",A350-A349=$D$2),D349,AND(C350="x",C349="x"),D349),A350)</f>
        <v>14.08</v>
      </c>
    </row>
    <row r="351" spans="1:4" x14ac:dyDescent="0.2">
      <c r="A351">
        <v>14.12</v>
      </c>
      <c r="B351">
        <f>COUNTIF('RAW2'!$D:$D,'Peak Combiner'!A351)</f>
        <v>1</v>
      </c>
      <c r="C351" s="1" t="str" cm="1">
        <f t="array" ref="C351">IFERROR(_xlfn.IFS(B351&gt;=$C$2,"x",AND(A351-A350&lt;=$D$2,B350&gt;=$C$2),"x",AND(A352-A351&lt;=$D$2,B352&gt;=$C$2),"x"),"")</f>
        <v/>
      </c>
      <c r="D351" cm="1">
        <f t="array" ref="D351">IFERROR(_xlfn.IFS(AND(C350="x",A351-A350=$D$2),D350,AND(C351="x",C350="x"),D350),A351)</f>
        <v>14.12</v>
      </c>
    </row>
    <row r="352" spans="1:4" x14ac:dyDescent="0.2">
      <c r="A352">
        <v>14.25</v>
      </c>
      <c r="B352">
        <f>COUNTIF('RAW2'!$D:$D,'Peak Combiner'!A352)</f>
        <v>30</v>
      </c>
      <c r="C352" s="1" t="str" cm="1">
        <f t="array" ref="C352">IFERROR(_xlfn.IFS(B352&gt;=$C$2,"x",AND(A352-A351&lt;=$D$2,B351&gt;=$C$2),"x",AND(A353-A352&lt;=$D$2,B353&gt;=$C$2),"x"),"")</f>
        <v>x</v>
      </c>
      <c r="D352" cm="1">
        <f t="array" ref="D352">IFERROR(_xlfn.IFS(AND(C351="x",A352-A351=$D$2),D351,AND(C352="x",C351="x"),D351),A352)</f>
        <v>14.25</v>
      </c>
    </row>
    <row r="353" spans="1:4" x14ac:dyDescent="0.2">
      <c r="A353">
        <v>14.26</v>
      </c>
      <c r="B353">
        <f>COUNTIF('RAW2'!$D:$D,'Peak Combiner'!A353)</f>
        <v>13</v>
      </c>
      <c r="C353" s="1" t="str" cm="1">
        <f t="array" ref="C353">IFERROR(_xlfn.IFS(B353&gt;=$C$2,"x",AND(A353-A352&lt;=$D$2,B352&gt;=$C$2),"x",AND(A354-A353&lt;=$D$2,B354&gt;=$C$2),"x"),"")</f>
        <v>x</v>
      </c>
      <c r="D353" cm="1">
        <f t="array" ref="D353">IFERROR(_xlfn.IFS(AND(C352="x",A353-A352=$D$2),D352,AND(C353="x",C352="x"),D352),A353)</f>
        <v>14.25</v>
      </c>
    </row>
    <row r="354" spans="1:4" x14ac:dyDescent="0.2">
      <c r="A354">
        <v>14.29</v>
      </c>
      <c r="B354">
        <f>COUNTIF('RAW2'!$D:$D,'Peak Combiner'!A354)</f>
        <v>1</v>
      </c>
      <c r="C354" s="1" t="str" cm="1">
        <f t="array" ref="C354">IFERROR(_xlfn.IFS(B354&gt;=$C$2,"x",AND(A354-A353&lt;=$D$2,B353&gt;=$C$2),"x",AND(A355-A354&lt;=$D$2,B355&gt;=$C$2),"x"),"")</f>
        <v/>
      </c>
      <c r="D354" cm="1">
        <f t="array" ref="D354">IFERROR(_xlfn.IFS(AND(C353="x",A354-A353=$D$2),D353,AND(C354="x",C353="x"),D353),A354)</f>
        <v>14.29</v>
      </c>
    </row>
    <row r="355" spans="1:4" x14ac:dyDescent="0.2">
      <c r="A355">
        <v>14.34</v>
      </c>
      <c r="B355">
        <f>COUNTIF('RAW2'!$D:$D,'Peak Combiner'!A355)</f>
        <v>1</v>
      </c>
      <c r="C355" s="1" t="str" cm="1">
        <f t="array" ref="C355">IFERROR(_xlfn.IFS(B355&gt;=$C$2,"x",AND(A355-A354&lt;=$D$2,B354&gt;=$C$2),"x",AND(A356-A355&lt;=$D$2,B356&gt;=$C$2),"x"),"")</f>
        <v/>
      </c>
      <c r="D355" cm="1">
        <f t="array" ref="D355">IFERROR(_xlfn.IFS(AND(C354="x",A355-A354=$D$2),D354,AND(C355="x",C354="x"),D354),A355)</f>
        <v>14.34</v>
      </c>
    </row>
    <row r="356" spans="1:4" x14ac:dyDescent="0.2">
      <c r="A356">
        <v>14.43</v>
      </c>
      <c r="B356">
        <f>COUNTIF('RAW2'!$D:$D,'Peak Combiner'!A356)</f>
        <v>1</v>
      </c>
      <c r="C356" s="1" t="str" cm="1">
        <f t="array" ref="C356">IFERROR(_xlfn.IFS(B356&gt;=$C$2,"x",AND(A356-A355&lt;=$D$2,B355&gt;=$C$2),"x",AND(A357-A356&lt;=$D$2,B357&gt;=$C$2),"x"),"")</f>
        <v/>
      </c>
      <c r="D356" cm="1">
        <f t="array" ref="D356">IFERROR(_xlfn.IFS(AND(C355="x",A356-A355=$D$2),D355,AND(C356="x",C355="x"),D355),A356)</f>
        <v>14.43</v>
      </c>
    </row>
    <row r="357" spans="1:4" x14ac:dyDescent="0.2">
      <c r="A357">
        <v>14.44</v>
      </c>
      <c r="B357">
        <f>COUNTIF('RAW2'!$D:$D,'Peak Combiner'!A357)</f>
        <v>2</v>
      </c>
      <c r="C357" s="1" t="str" cm="1">
        <f t="array" ref="C357">IFERROR(_xlfn.IFS(B357&gt;=$C$2,"x",AND(A357-A356&lt;=$D$2,B356&gt;=$C$2),"x",AND(A358-A357&lt;=$D$2,B358&gt;=$C$2),"x"),"")</f>
        <v/>
      </c>
      <c r="D357" cm="1">
        <f t="array" ref="D357">IFERROR(_xlfn.IFS(AND(C356="x",A357-A356=$D$2),D356,AND(C357="x",C356="x"),D356),A357)</f>
        <v>14.44</v>
      </c>
    </row>
    <row r="358" spans="1:4" x14ac:dyDescent="0.2">
      <c r="A358">
        <v>14.5</v>
      </c>
      <c r="B358">
        <f>COUNTIF('RAW2'!$D:$D,'Peak Combiner'!A358)</f>
        <v>1</v>
      </c>
      <c r="C358" s="1" t="str" cm="1">
        <f t="array" ref="C358">IFERROR(_xlfn.IFS(B358&gt;=$C$2,"x",AND(A358-A357&lt;=$D$2,B357&gt;=$C$2),"x",AND(A359-A358&lt;=$D$2,B359&gt;=$C$2),"x"),"")</f>
        <v/>
      </c>
      <c r="D358" cm="1">
        <f t="array" ref="D358">IFERROR(_xlfn.IFS(AND(C357="x",A358-A357=$D$2),D357,AND(C358="x",C357="x"),D357),A358)</f>
        <v>14.5</v>
      </c>
    </row>
    <row r="359" spans="1:4" x14ac:dyDescent="0.2">
      <c r="A359">
        <v>14.51</v>
      </c>
      <c r="B359">
        <f>COUNTIF('RAW2'!$D:$D,'Peak Combiner'!A359)</f>
        <v>4</v>
      </c>
      <c r="C359" s="1" t="str" cm="1">
        <f t="array" ref="C359">IFERROR(_xlfn.IFS(B359&gt;=$C$2,"x",AND(A359-A358&lt;=$D$2,B358&gt;=$C$2),"x",AND(A360-A359&lt;=$D$2,B360&gt;=$C$2),"x"),"")</f>
        <v/>
      </c>
      <c r="D359" cm="1">
        <f t="array" ref="D359">IFERROR(_xlfn.IFS(AND(C358="x",A359-A358=$D$2),D358,AND(C359="x",C358="x"),D358),A359)</f>
        <v>14.51</v>
      </c>
    </row>
    <row r="360" spans="1:4" x14ac:dyDescent="0.2">
      <c r="A360">
        <v>14.58</v>
      </c>
      <c r="B360">
        <f>COUNTIF('RAW2'!$D:$D,'Peak Combiner'!A360)</f>
        <v>1</v>
      </c>
      <c r="C360" s="1" t="str" cm="1">
        <f t="array" ref="C360">IFERROR(_xlfn.IFS(B360&gt;=$C$2,"x",AND(A360-A359&lt;=$D$2,B359&gt;=$C$2),"x",AND(A361-A360&lt;=$D$2,B361&gt;=$C$2),"x"),"")</f>
        <v/>
      </c>
      <c r="D360" cm="1">
        <f t="array" ref="D360">IFERROR(_xlfn.IFS(AND(C359="x",A360-A359=$D$2),D359,AND(C360="x",C359="x"),D359),A360)</f>
        <v>14.58</v>
      </c>
    </row>
    <row r="361" spans="1:4" x14ac:dyDescent="0.2">
      <c r="A361">
        <v>14.59</v>
      </c>
      <c r="B361">
        <f>COUNTIF('RAW2'!$D:$D,'Peak Combiner'!A361)</f>
        <v>3</v>
      </c>
      <c r="C361" s="1" t="str" cm="1">
        <f t="array" ref="C361">IFERROR(_xlfn.IFS(B361&gt;=$C$2,"x",AND(A361-A360&lt;=$D$2,B360&gt;=$C$2),"x",AND(A362-A361&lt;=$D$2,B362&gt;=$C$2),"x"),"")</f>
        <v/>
      </c>
      <c r="D361" cm="1">
        <f t="array" ref="D361">IFERROR(_xlfn.IFS(AND(C360="x",A361-A360=$D$2),D360,AND(C361="x",C360="x"),D360),A361)</f>
        <v>14.59</v>
      </c>
    </row>
    <row r="362" spans="1:4" x14ac:dyDescent="0.2">
      <c r="A362">
        <v>14.6</v>
      </c>
      <c r="B362">
        <f>COUNTIF('RAW2'!$D:$D,'Peak Combiner'!A362)</f>
        <v>5</v>
      </c>
      <c r="C362" s="1" t="str" cm="1">
        <f t="array" ref="C362">IFERROR(_xlfn.IFS(B362&gt;=$C$2,"x",AND(A362-A361&lt;=$D$2,B361&gt;=$C$2),"x",AND(A363-A362&lt;=$D$2,B363&gt;=$C$2),"x"),"")</f>
        <v/>
      </c>
      <c r="D362" cm="1">
        <f t="array" ref="D362">IFERROR(_xlfn.IFS(AND(C361="x",A362-A361=$D$2),D361,AND(C362="x",C361="x"),D361),A362)</f>
        <v>14.6</v>
      </c>
    </row>
    <row r="363" spans="1:4" x14ac:dyDescent="0.2">
      <c r="A363">
        <v>14.61</v>
      </c>
      <c r="B363">
        <f>COUNTIF('RAW2'!$D:$D,'Peak Combiner'!A363)</f>
        <v>2</v>
      </c>
      <c r="C363" s="1" t="str" cm="1">
        <f t="array" ref="C363">IFERROR(_xlfn.IFS(B363&gt;=$C$2,"x",AND(A363-A362&lt;=$D$2,B362&gt;=$C$2),"x",AND(A364-A363&lt;=$D$2,B364&gt;=$C$2),"x"),"")</f>
        <v/>
      </c>
      <c r="D363" cm="1">
        <f t="array" ref="D363">IFERROR(_xlfn.IFS(AND(C362="x",A363-A362=$D$2),D362,AND(C363="x",C362="x"),D362),A363)</f>
        <v>14.61</v>
      </c>
    </row>
    <row r="364" spans="1:4" x14ac:dyDescent="0.2">
      <c r="A364">
        <v>14.62</v>
      </c>
      <c r="B364">
        <f>COUNTIF('RAW2'!$D:$D,'Peak Combiner'!A364)</f>
        <v>1</v>
      </c>
      <c r="C364" s="1" t="str" cm="1">
        <f t="array" ref="C364">IFERROR(_xlfn.IFS(B364&gt;=$C$2,"x",AND(A364-A363&lt;=$D$2,B363&gt;=$C$2),"x",AND(A365-A364&lt;=$D$2,B365&gt;=$C$2),"x"),"")</f>
        <v/>
      </c>
      <c r="D364" cm="1">
        <f t="array" ref="D364">IFERROR(_xlfn.IFS(AND(C363="x",A364-A363=$D$2),D363,AND(C364="x",C363="x"),D363),A364)</f>
        <v>14.62</v>
      </c>
    </row>
    <row r="365" spans="1:4" x14ac:dyDescent="0.2">
      <c r="A365">
        <v>14.66</v>
      </c>
      <c r="B365">
        <f>COUNTIF('RAW2'!$D:$D,'Peak Combiner'!A365)</f>
        <v>1</v>
      </c>
      <c r="C365" s="1" t="str" cm="1">
        <f t="array" ref="C365">IFERROR(_xlfn.IFS(B365&gt;=$C$2,"x",AND(A365-A364&lt;=$D$2,B364&gt;=$C$2),"x",AND(A366-A365&lt;=$D$2,B366&gt;=$C$2),"x"),"")</f>
        <v/>
      </c>
      <c r="D365" cm="1">
        <f t="array" ref="D365">IFERROR(_xlfn.IFS(AND(C364="x",A365-A364=$D$2),D364,AND(C365="x",C364="x"),D364),A365)</f>
        <v>14.66</v>
      </c>
    </row>
    <row r="366" spans="1:4" x14ac:dyDescent="0.2">
      <c r="A366">
        <v>14.67</v>
      </c>
      <c r="B366">
        <f>COUNTIF('RAW2'!$D:$D,'Peak Combiner'!A366)</f>
        <v>2</v>
      </c>
      <c r="C366" s="1" t="str" cm="1">
        <f t="array" ref="C366">IFERROR(_xlfn.IFS(B366&gt;=$C$2,"x",AND(A366-A365&lt;=$D$2,B365&gt;=$C$2),"x",AND(A367-A366&lt;=$D$2,B367&gt;=$C$2),"x"),"")</f>
        <v/>
      </c>
      <c r="D366" cm="1">
        <f t="array" ref="D366">IFERROR(_xlfn.IFS(AND(C365="x",A366-A365=$D$2),D365,AND(C366="x",C365="x"),D365),A366)</f>
        <v>14.67</v>
      </c>
    </row>
    <row r="367" spans="1:4" x14ac:dyDescent="0.2">
      <c r="A367">
        <v>14.68</v>
      </c>
      <c r="B367">
        <f>COUNTIF('RAW2'!$D:$D,'Peak Combiner'!A367)</f>
        <v>2</v>
      </c>
      <c r="C367" s="1" t="str" cm="1">
        <f t="array" ref="C367">IFERROR(_xlfn.IFS(B367&gt;=$C$2,"x",AND(A367-A366&lt;=$D$2,B366&gt;=$C$2),"x",AND(A368-A367&lt;=$D$2,B368&gt;=$C$2),"x"),"")</f>
        <v/>
      </c>
      <c r="D367" cm="1">
        <f t="array" ref="D367">IFERROR(_xlfn.IFS(AND(C366="x",A367-A366=$D$2),D366,AND(C367="x",C366="x"),D366),A367)</f>
        <v>14.68</v>
      </c>
    </row>
    <row r="368" spans="1:4" x14ac:dyDescent="0.2">
      <c r="A368">
        <v>14.69</v>
      </c>
      <c r="B368">
        <f>COUNTIF('RAW2'!$D:$D,'Peak Combiner'!A368)</f>
        <v>1</v>
      </c>
      <c r="C368" s="1" t="str" cm="1">
        <f t="array" ref="C368">IFERROR(_xlfn.IFS(B368&gt;=$C$2,"x",AND(A368-A367&lt;=$D$2,B367&gt;=$C$2),"x",AND(A369-A368&lt;=$D$2,B369&gt;=$C$2),"x"),"")</f>
        <v/>
      </c>
      <c r="D368" cm="1">
        <f t="array" ref="D368">IFERROR(_xlfn.IFS(AND(C367="x",A368-A367=$D$2),D367,AND(C368="x",C367="x"),D367),A368)</f>
        <v>14.69</v>
      </c>
    </row>
    <row r="369" spans="1:4" x14ac:dyDescent="0.2">
      <c r="A369">
        <v>14.7</v>
      </c>
      <c r="B369">
        <f>COUNTIF('RAW2'!$D:$D,'Peak Combiner'!A369)</f>
        <v>1</v>
      </c>
      <c r="C369" s="1" t="str" cm="1">
        <f t="array" ref="C369">IFERROR(_xlfn.IFS(B369&gt;=$C$2,"x",AND(A369-A368&lt;=$D$2,B368&gt;=$C$2),"x",AND(A370-A369&lt;=$D$2,B370&gt;=$C$2),"x"),"")</f>
        <v/>
      </c>
      <c r="D369" cm="1">
        <f t="array" ref="D369">IFERROR(_xlfn.IFS(AND(C368="x",A369-A368=$D$2),D368,AND(C369="x",C368="x"),D368),A369)</f>
        <v>14.7</v>
      </c>
    </row>
    <row r="370" spans="1:4" x14ac:dyDescent="0.2">
      <c r="A370">
        <v>14.71</v>
      </c>
      <c r="B370">
        <f>COUNTIF('RAW2'!$D:$D,'Peak Combiner'!A370)</f>
        <v>4</v>
      </c>
      <c r="C370" s="1" t="str" cm="1">
        <f t="array" ref="C370">IFERROR(_xlfn.IFS(B370&gt;=$C$2,"x",AND(A370-A369&lt;=$D$2,B369&gt;=$C$2),"x",AND(A371-A370&lt;=$D$2,B371&gt;=$C$2),"x"),"")</f>
        <v/>
      </c>
      <c r="D370" cm="1">
        <f t="array" ref="D370">IFERROR(_xlfn.IFS(AND(C369="x",A370-A369=$D$2),D369,AND(C370="x",C369="x"),D369),A370)</f>
        <v>14.71</v>
      </c>
    </row>
    <row r="371" spans="1:4" x14ac:dyDescent="0.2">
      <c r="A371">
        <v>14.72</v>
      </c>
      <c r="B371">
        <f>COUNTIF('RAW2'!$D:$D,'Peak Combiner'!A371)</f>
        <v>3</v>
      </c>
      <c r="C371" s="1" t="str" cm="1">
        <f t="array" ref="C371">IFERROR(_xlfn.IFS(B371&gt;=$C$2,"x",AND(A371-A370&lt;=$D$2,B370&gt;=$C$2),"x",AND(A372-A371&lt;=$D$2,B372&gt;=$C$2),"x"),"")</f>
        <v/>
      </c>
      <c r="D371" cm="1">
        <f t="array" ref="D371">IFERROR(_xlfn.IFS(AND(C370="x",A371-A370=$D$2),D370,AND(C371="x",C370="x"),D370),A371)</f>
        <v>14.72</v>
      </c>
    </row>
    <row r="372" spans="1:4" x14ac:dyDescent="0.2">
      <c r="A372">
        <v>14.73</v>
      </c>
      <c r="B372">
        <f>COUNTIF('RAW2'!$D:$D,'Peak Combiner'!A372)</f>
        <v>2</v>
      </c>
      <c r="C372" s="1" t="str" cm="1">
        <f t="array" ref="C372">IFERROR(_xlfn.IFS(B372&gt;=$C$2,"x",AND(A372-A371&lt;=$D$2,B371&gt;=$C$2),"x",AND(A373-A372&lt;=$D$2,B373&gt;=$C$2),"x"),"")</f>
        <v/>
      </c>
      <c r="D372" cm="1">
        <f t="array" ref="D372">IFERROR(_xlfn.IFS(AND(C371="x",A372-A371=$D$2),D371,AND(C372="x",C371="x"),D371),A372)</f>
        <v>14.73</v>
      </c>
    </row>
    <row r="373" spans="1:4" x14ac:dyDescent="0.2">
      <c r="A373">
        <v>14.74</v>
      </c>
      <c r="B373">
        <f>COUNTIF('RAW2'!$D:$D,'Peak Combiner'!A373)</f>
        <v>1</v>
      </c>
      <c r="C373" s="1" t="str" cm="1">
        <f t="array" ref="C373">IFERROR(_xlfn.IFS(B373&gt;=$C$2,"x",AND(A373-A372&lt;=$D$2,B372&gt;=$C$2),"x",AND(A374-A373&lt;=$D$2,B374&gt;=$C$2),"x"),"")</f>
        <v/>
      </c>
      <c r="D373" cm="1">
        <f t="array" ref="D373">IFERROR(_xlfn.IFS(AND(C372="x",A373-A372=$D$2),D372,AND(C373="x",C372="x"),D372),A373)</f>
        <v>14.74</v>
      </c>
    </row>
    <row r="374" spans="1:4" x14ac:dyDescent="0.2">
      <c r="A374">
        <v>14.75</v>
      </c>
      <c r="B374">
        <f>COUNTIF('RAW2'!$D:$D,'Peak Combiner'!A374)</f>
        <v>1</v>
      </c>
      <c r="C374" s="1" t="str" cm="1">
        <f t="array" ref="C374">IFERROR(_xlfn.IFS(B374&gt;=$C$2,"x",AND(A374-A373&lt;=$D$2,B373&gt;=$C$2),"x",AND(A375-A374&lt;=$D$2,B375&gt;=$C$2),"x"),"")</f>
        <v/>
      </c>
      <c r="D374" cm="1">
        <f t="array" ref="D374">IFERROR(_xlfn.IFS(AND(C373="x",A374-A373=$D$2),D373,AND(C374="x",C373="x"),D373),A374)</f>
        <v>14.75</v>
      </c>
    </row>
    <row r="375" spans="1:4" x14ac:dyDescent="0.2">
      <c r="A375">
        <v>14.82</v>
      </c>
      <c r="B375">
        <f>COUNTIF('RAW2'!$D:$D,'Peak Combiner'!A375)</f>
        <v>1</v>
      </c>
      <c r="C375" s="1" t="str" cm="1">
        <f t="array" ref="C375">IFERROR(_xlfn.IFS(B375&gt;=$C$2,"x",AND(A375-A374&lt;=$D$2,B374&gt;=$C$2),"x",AND(A376-A375&lt;=$D$2,B376&gt;=$C$2),"x"),"")</f>
        <v/>
      </c>
      <c r="D375" cm="1">
        <f t="array" ref="D375">IFERROR(_xlfn.IFS(AND(C374="x",A375-A374=$D$2),D374,AND(C375="x",C374="x"),D374),A375)</f>
        <v>14.82</v>
      </c>
    </row>
    <row r="376" spans="1:4" x14ac:dyDescent="0.2">
      <c r="A376">
        <v>14.83</v>
      </c>
      <c r="B376">
        <f>COUNTIF('RAW2'!$D:$D,'Peak Combiner'!A376)</f>
        <v>6</v>
      </c>
      <c r="C376" s="1" t="str" cm="1">
        <f t="array" ref="C376">IFERROR(_xlfn.IFS(B376&gt;=$C$2,"x",AND(A376-A375&lt;=$D$2,B375&gt;=$C$2),"x",AND(A377-A376&lt;=$D$2,B377&gt;=$C$2),"x"),"")</f>
        <v/>
      </c>
      <c r="D376" cm="1">
        <f t="array" ref="D376">IFERROR(_xlfn.IFS(AND(C375="x",A376-A375=$D$2),D375,AND(C376="x",C375="x"),D375),A376)</f>
        <v>14.83</v>
      </c>
    </row>
    <row r="377" spans="1:4" x14ac:dyDescent="0.2">
      <c r="A377">
        <v>14.84</v>
      </c>
      <c r="B377">
        <f>COUNTIF('RAW2'!$D:$D,'Peak Combiner'!A377)</f>
        <v>1</v>
      </c>
      <c r="C377" s="1" t="str" cm="1">
        <f t="array" ref="C377">IFERROR(_xlfn.IFS(B377&gt;=$C$2,"x",AND(A377-A376&lt;=$D$2,B376&gt;=$C$2),"x",AND(A378-A377&lt;=$D$2,B378&gt;=$C$2),"x"),"")</f>
        <v/>
      </c>
      <c r="D377" cm="1">
        <f t="array" ref="D377">IFERROR(_xlfn.IFS(AND(C376="x",A377-A376=$D$2),D376,AND(C377="x",C376="x"),D376),A377)</f>
        <v>14.84</v>
      </c>
    </row>
    <row r="378" spans="1:4" x14ac:dyDescent="0.2">
      <c r="A378">
        <v>14.88</v>
      </c>
      <c r="B378">
        <f>COUNTIF('RAW2'!$D:$D,'Peak Combiner'!A378)</f>
        <v>4</v>
      </c>
      <c r="C378" s="1" t="str" cm="1">
        <f t="array" ref="C378">IFERROR(_xlfn.IFS(B378&gt;=$C$2,"x",AND(A378-A377&lt;=$D$2,B377&gt;=$C$2),"x",AND(A379-A378&lt;=$D$2,B379&gt;=$C$2),"x"),"")</f>
        <v/>
      </c>
      <c r="D378" cm="1">
        <f t="array" ref="D378">IFERROR(_xlfn.IFS(AND(C377="x",A378-A377=$D$2),D377,AND(C378="x",C377="x"),D377),A378)</f>
        <v>14.88</v>
      </c>
    </row>
    <row r="379" spans="1:4" x14ac:dyDescent="0.2">
      <c r="A379">
        <v>15.02</v>
      </c>
      <c r="B379">
        <f>COUNTIF('RAW2'!$D:$D,'Peak Combiner'!A379)</f>
        <v>1</v>
      </c>
      <c r="C379" s="1" t="str" cm="1">
        <f t="array" ref="C379">IFERROR(_xlfn.IFS(B379&gt;=$C$2,"x",AND(A379-A378&lt;=$D$2,B378&gt;=$C$2),"x",AND(A380-A379&lt;=$D$2,B380&gt;=$C$2),"x"),"")</f>
        <v>x</v>
      </c>
      <c r="D379" cm="1">
        <f t="array" ref="D379">IFERROR(_xlfn.IFS(AND(C378="x",A379-A378=$D$2),D378,AND(C379="x",C378="x"),D378),A379)</f>
        <v>15.02</v>
      </c>
    </row>
    <row r="380" spans="1:4" x14ac:dyDescent="0.2">
      <c r="A380">
        <v>15.03</v>
      </c>
      <c r="B380">
        <f>COUNTIF('RAW2'!$D:$D,'Peak Combiner'!A380)</f>
        <v>11</v>
      </c>
      <c r="C380" s="1" t="str" cm="1">
        <f t="array" ref="C380">IFERROR(_xlfn.IFS(B380&gt;=$C$2,"x",AND(A380-A379&lt;=$D$2,B379&gt;=$C$2),"x",AND(A381-A380&lt;=$D$2,B381&gt;=$C$2),"x"),"")</f>
        <v>x</v>
      </c>
      <c r="D380" cm="1">
        <f t="array" ref="D380">IFERROR(_xlfn.IFS(AND(C379="x",A380-A379=$D$2),D379,AND(C380="x",C379="x"),D379),A380)</f>
        <v>15.02</v>
      </c>
    </row>
    <row r="381" spans="1:4" x14ac:dyDescent="0.2">
      <c r="A381">
        <v>15.04</v>
      </c>
      <c r="B381">
        <f>COUNTIF('RAW2'!$D:$D,'Peak Combiner'!A381)</f>
        <v>6</v>
      </c>
      <c r="C381" s="1" t="str" cm="1">
        <f t="array" ref="C381">IFERROR(_xlfn.IFS(B381&gt;=$C$2,"x",AND(A381-A380&lt;=$D$2,B380&gt;=$C$2),"x",AND(A382-A381&lt;=$D$2,B382&gt;=$C$2),"x"),"")</f>
        <v>x</v>
      </c>
      <c r="D381" cm="1">
        <f t="array" ref="D381">IFERROR(_xlfn.IFS(AND(C380="x",A381-A380=$D$2),D380,AND(C381="x",C380="x"),D380),A381)</f>
        <v>15.02</v>
      </c>
    </row>
    <row r="382" spans="1:4" x14ac:dyDescent="0.2">
      <c r="A382">
        <v>15.05</v>
      </c>
      <c r="B382">
        <f>COUNTIF('RAW2'!$D:$D,'Peak Combiner'!A382)</f>
        <v>1</v>
      </c>
      <c r="C382" s="1" t="str" cm="1">
        <f t="array" ref="C382">IFERROR(_xlfn.IFS(B382&gt;=$C$2,"x",AND(A382-A381&lt;=$D$2,B381&gt;=$C$2),"x",AND(A383-A382&lt;=$D$2,B383&gt;=$C$2),"x"),"")</f>
        <v/>
      </c>
      <c r="D382" cm="1">
        <f t="array" ref="D382">IFERROR(_xlfn.IFS(AND(C381="x",A382-A381=$D$2),D381,AND(C382="x",C381="x"),D381),A382)</f>
        <v>15.05</v>
      </c>
    </row>
    <row r="383" spans="1:4" x14ac:dyDescent="0.2">
      <c r="A383">
        <v>15.06</v>
      </c>
      <c r="B383">
        <f>COUNTIF('RAW2'!$D:$D,'Peak Combiner'!A383)</f>
        <v>2</v>
      </c>
      <c r="C383" s="1" t="str" cm="1">
        <f t="array" ref="C383">IFERROR(_xlfn.IFS(B383&gt;=$C$2,"x",AND(A383-A382&lt;=$D$2,B382&gt;=$C$2),"x",AND(A384-A383&lt;=$D$2,B384&gt;=$C$2),"x"),"")</f>
        <v/>
      </c>
      <c r="D383" cm="1">
        <f t="array" ref="D383">IFERROR(_xlfn.IFS(AND(C382="x",A383-A382=$D$2),D382,AND(C383="x",C382="x"),D382),A383)</f>
        <v>15.06</v>
      </c>
    </row>
    <row r="384" spans="1:4" x14ac:dyDescent="0.2">
      <c r="A384">
        <v>15.07</v>
      </c>
      <c r="B384">
        <f>COUNTIF('RAW2'!$D:$D,'Peak Combiner'!A384)</f>
        <v>1</v>
      </c>
      <c r="C384" s="1" t="str" cm="1">
        <f t="array" ref="C384">IFERROR(_xlfn.IFS(B384&gt;=$C$2,"x",AND(A384-A383&lt;=$D$2,B383&gt;=$C$2),"x",AND(A385-A384&lt;=$D$2,B385&gt;=$C$2),"x"),"")</f>
        <v>x</v>
      </c>
      <c r="D384" cm="1">
        <f t="array" ref="D384">IFERROR(_xlfn.IFS(AND(C383="x",A384-A383=$D$2),D383,AND(C384="x",C383="x"),D383),A384)</f>
        <v>15.07</v>
      </c>
    </row>
    <row r="385" spans="1:4" x14ac:dyDescent="0.2">
      <c r="A385">
        <v>15.08</v>
      </c>
      <c r="B385">
        <f>COUNTIF('RAW2'!$D:$D,'Peak Combiner'!A385)</f>
        <v>10</v>
      </c>
      <c r="C385" s="1" t="str" cm="1">
        <f t="array" ref="C385">IFERROR(_xlfn.IFS(B385&gt;=$C$2,"x",AND(A385-A384&lt;=$D$2,B384&gt;=$C$2),"x",AND(A386-A385&lt;=$D$2,B386&gt;=$C$2),"x"),"")</f>
        <v>x</v>
      </c>
      <c r="D385" cm="1">
        <f t="array" ref="D385">IFERROR(_xlfn.IFS(AND(C384="x",A385-A384=$D$2),D384,AND(C385="x",C384="x"),D384),A385)</f>
        <v>15.07</v>
      </c>
    </row>
    <row r="386" spans="1:4" x14ac:dyDescent="0.2">
      <c r="A386">
        <v>15.09</v>
      </c>
      <c r="B386">
        <f>COUNTIF('RAW2'!$D:$D,'Peak Combiner'!A386)</f>
        <v>6</v>
      </c>
      <c r="C386" s="1" t="str" cm="1">
        <f t="array" ref="C386">IFERROR(_xlfn.IFS(B386&gt;=$C$2,"x",AND(A386-A385&lt;=$D$2,B385&gt;=$C$2),"x",AND(A387-A386&lt;=$D$2,B387&gt;=$C$2),"x"),"")</f>
        <v>x</v>
      </c>
      <c r="D386" cm="1">
        <f t="array" ref="D386">IFERROR(_xlfn.IFS(AND(C385="x",A386-A385=$D$2),D385,AND(C386="x",C385="x"),D385),A386)</f>
        <v>15.07</v>
      </c>
    </row>
    <row r="387" spans="1:4" x14ac:dyDescent="0.2">
      <c r="A387">
        <v>15.1</v>
      </c>
      <c r="B387">
        <f>COUNTIF('RAW2'!$D:$D,'Peak Combiner'!A387)</f>
        <v>2</v>
      </c>
      <c r="C387" s="1" t="str" cm="1">
        <f t="array" ref="C387">IFERROR(_xlfn.IFS(B387&gt;=$C$2,"x",AND(A387-A386&lt;=$D$2,B386&gt;=$C$2),"x",AND(A388-A387&lt;=$D$2,B388&gt;=$C$2),"x"),"")</f>
        <v/>
      </c>
      <c r="D387" cm="1">
        <f t="array" ref="D387">IFERROR(_xlfn.IFS(AND(C386="x",A387-A386=$D$2),D386,AND(C387="x",C386="x"),D386),A387)</f>
        <v>15.1</v>
      </c>
    </row>
    <row r="388" spans="1:4" x14ac:dyDescent="0.2">
      <c r="A388">
        <v>15.14</v>
      </c>
      <c r="B388">
        <f>COUNTIF('RAW2'!$D:$D,'Peak Combiner'!A388)</f>
        <v>1</v>
      </c>
      <c r="C388" s="1" t="str" cm="1">
        <f t="array" ref="C388">IFERROR(_xlfn.IFS(B388&gt;=$C$2,"x",AND(A388-A387&lt;=$D$2,B387&gt;=$C$2),"x",AND(A389-A388&lt;=$D$2,B389&gt;=$C$2),"x"),"")</f>
        <v/>
      </c>
      <c r="D388" cm="1">
        <f t="array" ref="D388">IFERROR(_xlfn.IFS(AND(C387="x",A388-A387=$D$2),D387,AND(C388="x",C387="x"),D387),A388)</f>
        <v>15.14</v>
      </c>
    </row>
    <row r="389" spans="1:4" x14ac:dyDescent="0.2">
      <c r="A389">
        <v>15.15</v>
      </c>
      <c r="B389">
        <f>COUNTIF('RAW2'!$D:$D,'Peak Combiner'!A389)</f>
        <v>2</v>
      </c>
      <c r="C389" s="1" t="str" cm="1">
        <f t="array" ref="C389">IFERROR(_xlfn.IFS(B389&gt;=$C$2,"x",AND(A389-A388&lt;=$D$2,B388&gt;=$C$2),"x",AND(A390-A389&lt;=$D$2,B390&gt;=$C$2),"x"),"")</f>
        <v/>
      </c>
      <c r="D389" cm="1">
        <f t="array" ref="D389">IFERROR(_xlfn.IFS(AND(C388="x",A389-A388=$D$2),D388,AND(C389="x",C388="x"),D388),A389)</f>
        <v>15.15</v>
      </c>
    </row>
    <row r="390" spans="1:4" x14ac:dyDescent="0.2">
      <c r="A390">
        <v>15.16</v>
      </c>
      <c r="B390">
        <f>COUNTIF('RAW2'!$D:$D,'Peak Combiner'!A390)</f>
        <v>1</v>
      </c>
      <c r="C390" s="1" t="str" cm="1">
        <f t="array" ref="C390">IFERROR(_xlfn.IFS(B390&gt;=$C$2,"x",AND(A390-A389&lt;=$D$2,B389&gt;=$C$2),"x",AND(A391-A390&lt;=$D$2,B391&gt;=$C$2),"x"),"")</f>
        <v/>
      </c>
      <c r="D390" cm="1">
        <f t="array" ref="D390">IFERROR(_xlfn.IFS(AND(C389="x",A390-A389=$D$2),D389,AND(C390="x",C389="x"),D389),A390)</f>
        <v>15.16</v>
      </c>
    </row>
    <row r="391" spans="1:4" x14ac:dyDescent="0.2">
      <c r="A391">
        <v>15.17</v>
      </c>
      <c r="B391">
        <f>COUNTIF('RAW2'!$D:$D,'Peak Combiner'!A391)</f>
        <v>1</v>
      </c>
      <c r="C391" s="1" t="str" cm="1">
        <f t="array" ref="C391">IFERROR(_xlfn.IFS(B391&gt;=$C$2,"x",AND(A391-A390&lt;=$D$2,B390&gt;=$C$2),"x",AND(A392-A391&lt;=$D$2,B392&gt;=$C$2),"x"),"")</f>
        <v/>
      </c>
      <c r="D391" cm="1">
        <f t="array" ref="D391">IFERROR(_xlfn.IFS(AND(C390="x",A391-A390=$D$2),D390,AND(C391="x",C390="x"),D390),A391)</f>
        <v>15.17</v>
      </c>
    </row>
    <row r="392" spans="1:4" x14ac:dyDescent="0.2">
      <c r="A392">
        <v>15.18</v>
      </c>
      <c r="B392">
        <f>COUNTIF('RAW2'!$D:$D,'Peak Combiner'!A392)</f>
        <v>4</v>
      </c>
      <c r="C392" s="1" t="str" cm="1">
        <f t="array" ref="C392">IFERROR(_xlfn.IFS(B392&gt;=$C$2,"x",AND(A392-A391&lt;=$D$2,B391&gt;=$C$2),"x",AND(A393-A392&lt;=$D$2,B393&gt;=$C$2),"x"),"")</f>
        <v/>
      </c>
      <c r="D392" cm="1">
        <f t="array" ref="D392">IFERROR(_xlfn.IFS(AND(C391="x",A392-A391=$D$2),D391,AND(C392="x",C391="x"),D391),A392)</f>
        <v>15.18</v>
      </c>
    </row>
    <row r="393" spans="1:4" x14ac:dyDescent="0.2">
      <c r="A393">
        <v>15.19</v>
      </c>
      <c r="B393">
        <f>COUNTIF('RAW2'!$D:$D,'Peak Combiner'!A393)</f>
        <v>6</v>
      </c>
      <c r="C393" s="1" t="str" cm="1">
        <f t="array" ref="C393">IFERROR(_xlfn.IFS(B393&gt;=$C$2,"x",AND(A393-A392&lt;=$D$2,B392&gt;=$C$2),"x",AND(A394-A393&lt;=$D$2,B394&gt;=$C$2),"x"),"")</f>
        <v/>
      </c>
      <c r="D393" cm="1">
        <f t="array" ref="D393">IFERROR(_xlfn.IFS(AND(C392="x",A393-A392=$D$2),D392,AND(C393="x",C392="x"),D392),A393)</f>
        <v>15.19</v>
      </c>
    </row>
    <row r="394" spans="1:4" x14ac:dyDescent="0.2">
      <c r="A394">
        <v>15.2</v>
      </c>
      <c r="B394">
        <f>COUNTIF('RAW2'!$D:$D,'Peak Combiner'!A394)</f>
        <v>6</v>
      </c>
      <c r="C394" s="1" t="str" cm="1">
        <f t="array" ref="C394">IFERROR(_xlfn.IFS(B394&gt;=$C$2,"x",AND(A394-A393&lt;=$D$2,B393&gt;=$C$2),"x",AND(A395-A394&lt;=$D$2,B395&gt;=$C$2),"x"),"")</f>
        <v/>
      </c>
      <c r="D394" cm="1">
        <f t="array" ref="D394">IFERROR(_xlfn.IFS(AND(C393="x",A394-A393=$D$2),D393,AND(C394="x",C393="x"),D393),A394)</f>
        <v>15.2</v>
      </c>
    </row>
    <row r="395" spans="1:4" x14ac:dyDescent="0.2">
      <c r="A395">
        <v>15.21</v>
      </c>
      <c r="B395">
        <f>COUNTIF('RAW2'!$D:$D,'Peak Combiner'!A395)</f>
        <v>7</v>
      </c>
      <c r="C395" s="1" t="str" cm="1">
        <f t="array" ref="C395">IFERROR(_xlfn.IFS(B395&gt;=$C$2,"x",AND(A395-A394&lt;=$D$2,B394&gt;=$C$2),"x",AND(A396-A395&lt;=$D$2,B396&gt;=$C$2),"x"),"")</f>
        <v/>
      </c>
      <c r="D395" cm="1">
        <f t="array" ref="D395">IFERROR(_xlfn.IFS(AND(C394="x",A395-A394=$D$2),D394,AND(C395="x",C394="x"),D394),A395)</f>
        <v>15.21</v>
      </c>
    </row>
    <row r="396" spans="1:4" x14ac:dyDescent="0.2">
      <c r="A396">
        <v>15.22</v>
      </c>
      <c r="B396">
        <f>COUNTIF('RAW2'!$D:$D,'Peak Combiner'!A396)</f>
        <v>4</v>
      </c>
      <c r="C396" s="1" t="str" cm="1">
        <f t="array" ref="C396">IFERROR(_xlfn.IFS(B396&gt;=$C$2,"x",AND(A396-A395&lt;=$D$2,B395&gt;=$C$2),"x",AND(A397-A396&lt;=$D$2,B397&gt;=$C$2),"x"),"")</f>
        <v/>
      </c>
      <c r="D396" cm="1">
        <f t="array" ref="D396">IFERROR(_xlfn.IFS(AND(C395="x",A396-A395=$D$2),D395,AND(C396="x",C395="x"),D395),A396)</f>
        <v>15.22</v>
      </c>
    </row>
    <row r="397" spans="1:4" x14ac:dyDescent="0.2">
      <c r="A397">
        <v>15.23</v>
      </c>
      <c r="B397">
        <f>COUNTIF('RAW2'!$D:$D,'Peak Combiner'!A397)</f>
        <v>1</v>
      </c>
      <c r="C397" s="1" t="str" cm="1">
        <f t="array" ref="C397">IFERROR(_xlfn.IFS(B397&gt;=$C$2,"x",AND(A397-A396&lt;=$D$2,B396&gt;=$C$2),"x",AND(A398-A397&lt;=$D$2,B398&gt;=$C$2),"x"),"")</f>
        <v/>
      </c>
      <c r="D397" cm="1">
        <f t="array" ref="D397">IFERROR(_xlfn.IFS(AND(C396="x",A397-A396=$D$2),D396,AND(C397="x",C396="x"),D396),A397)</f>
        <v>15.23</v>
      </c>
    </row>
    <row r="398" spans="1:4" x14ac:dyDescent="0.2">
      <c r="A398">
        <v>15.24</v>
      </c>
      <c r="B398">
        <f>COUNTIF('RAW2'!$D:$D,'Peak Combiner'!A398)</f>
        <v>5</v>
      </c>
      <c r="C398" s="1" t="str" cm="1">
        <f t="array" ref="C398">IFERROR(_xlfn.IFS(B398&gt;=$C$2,"x",AND(A398-A397&lt;=$D$2,B397&gt;=$C$2),"x",AND(A399-A398&lt;=$D$2,B399&gt;=$C$2),"x"),"")</f>
        <v/>
      </c>
      <c r="D398" cm="1">
        <f t="array" ref="D398">IFERROR(_xlfn.IFS(AND(C397="x",A398-A397=$D$2),D397,AND(C398="x",C397="x"),D397),A398)</f>
        <v>15.24</v>
      </c>
    </row>
    <row r="399" spans="1:4" x14ac:dyDescent="0.2">
      <c r="A399">
        <v>15.25</v>
      </c>
      <c r="B399">
        <f>COUNTIF('RAW2'!$D:$D,'Peak Combiner'!A399)</f>
        <v>4</v>
      </c>
      <c r="C399" s="1" t="str" cm="1">
        <f t="array" ref="C399">IFERROR(_xlfn.IFS(B399&gt;=$C$2,"x",AND(A399-A398&lt;=$D$2,B398&gt;=$C$2),"x",AND(A400-A399&lt;=$D$2,B400&gt;=$C$2),"x"),"")</f>
        <v/>
      </c>
      <c r="D399" cm="1">
        <f t="array" ref="D399">IFERROR(_xlfn.IFS(AND(C398="x",A399-A398=$D$2),D398,AND(C399="x",C398="x"),D398),A399)</f>
        <v>15.25</v>
      </c>
    </row>
    <row r="400" spans="1:4" x14ac:dyDescent="0.2">
      <c r="A400">
        <v>15.26</v>
      </c>
      <c r="B400">
        <f>COUNTIF('RAW2'!$D:$D,'Peak Combiner'!A400)</f>
        <v>2</v>
      </c>
      <c r="C400" s="1" t="str" cm="1">
        <f t="array" ref="C400">IFERROR(_xlfn.IFS(B400&gt;=$C$2,"x",AND(A400-A399&lt;=$D$2,B399&gt;=$C$2),"x",AND(A401-A400&lt;=$D$2,B401&gt;=$C$2),"x"),"")</f>
        <v/>
      </c>
      <c r="D400" cm="1">
        <f t="array" ref="D400">IFERROR(_xlfn.IFS(AND(C399="x",A400-A399=$D$2),D399,AND(C400="x",C399="x"),D399),A400)</f>
        <v>15.26</v>
      </c>
    </row>
    <row r="401" spans="1:4" x14ac:dyDescent="0.2">
      <c r="A401">
        <v>15.32</v>
      </c>
      <c r="B401">
        <f>COUNTIF('RAW2'!$D:$D,'Peak Combiner'!A401)</f>
        <v>1</v>
      </c>
      <c r="C401" s="1" t="str" cm="1">
        <f t="array" ref="C401">IFERROR(_xlfn.IFS(B401&gt;=$C$2,"x",AND(A401-A400&lt;=$D$2,B400&gt;=$C$2),"x",AND(A402-A401&lt;=$D$2,B402&gt;=$C$2),"x"),"")</f>
        <v/>
      </c>
      <c r="D401" cm="1">
        <f t="array" ref="D401">IFERROR(_xlfn.IFS(AND(C400="x",A401-A400=$D$2),D400,AND(C401="x",C400="x"),D400),A401)</f>
        <v>15.32</v>
      </c>
    </row>
    <row r="402" spans="1:4" x14ac:dyDescent="0.2">
      <c r="A402">
        <v>15.33</v>
      </c>
      <c r="B402">
        <f>COUNTIF('RAW2'!$D:$D,'Peak Combiner'!A402)</f>
        <v>3</v>
      </c>
      <c r="C402" s="1" t="str" cm="1">
        <f t="array" ref="C402">IFERROR(_xlfn.IFS(B402&gt;=$C$2,"x",AND(A402-A401&lt;=$D$2,B401&gt;=$C$2),"x",AND(A403-A402&lt;=$D$2,B403&gt;=$C$2),"x"),"")</f>
        <v/>
      </c>
      <c r="D402" cm="1">
        <f t="array" ref="D402">IFERROR(_xlfn.IFS(AND(C401="x",A402-A401=$D$2),D401,AND(C402="x",C401="x"),D401),A402)</f>
        <v>15.33</v>
      </c>
    </row>
    <row r="403" spans="1:4" x14ac:dyDescent="0.2">
      <c r="A403">
        <v>15.36</v>
      </c>
      <c r="B403">
        <f>COUNTIF('RAW2'!$D:$D,'Peak Combiner'!A403)</f>
        <v>5</v>
      </c>
      <c r="C403" s="1" t="str" cm="1">
        <f t="array" ref="C403">IFERROR(_xlfn.IFS(B403&gt;=$C$2,"x",AND(A403-A402&lt;=$D$2,B402&gt;=$C$2),"x",AND(A404-A403&lt;=$D$2,B404&gt;=$C$2),"x"),"")</f>
        <v/>
      </c>
      <c r="D403" cm="1">
        <f t="array" ref="D403">IFERROR(_xlfn.IFS(AND(C402="x",A403-A402=$D$2),D402,AND(C403="x",C402="x"),D402),A403)</f>
        <v>15.36</v>
      </c>
    </row>
    <row r="404" spans="1:4" x14ac:dyDescent="0.2">
      <c r="A404">
        <v>15.37</v>
      </c>
      <c r="B404">
        <f>COUNTIF('RAW2'!$D:$D,'Peak Combiner'!A404)</f>
        <v>1</v>
      </c>
      <c r="C404" s="1" t="str" cm="1">
        <f t="array" ref="C404">IFERROR(_xlfn.IFS(B404&gt;=$C$2,"x",AND(A404-A403&lt;=$D$2,B403&gt;=$C$2),"x",AND(A405-A404&lt;=$D$2,B405&gt;=$C$2),"x"),"")</f>
        <v/>
      </c>
      <c r="D404" cm="1">
        <f t="array" ref="D404">IFERROR(_xlfn.IFS(AND(C403="x",A404-A403=$D$2),D403,AND(C404="x",C403="x"),D403),A404)</f>
        <v>15.37</v>
      </c>
    </row>
    <row r="405" spans="1:4" x14ac:dyDescent="0.2">
      <c r="A405">
        <v>15.4</v>
      </c>
      <c r="B405">
        <f>COUNTIF('RAW2'!$D:$D,'Peak Combiner'!A405)</f>
        <v>22</v>
      </c>
      <c r="C405" s="1" t="str" cm="1">
        <f t="array" ref="C405">IFERROR(_xlfn.IFS(B405&gt;=$C$2,"x",AND(A405-A404&lt;=$D$2,B404&gt;=$C$2),"x",AND(A406-A405&lt;=$D$2,B406&gt;=$C$2),"x"),"")</f>
        <v>x</v>
      </c>
      <c r="D405" cm="1">
        <f t="array" ref="D405">IFERROR(_xlfn.IFS(AND(C404="x",A405-A404=$D$2),D404,AND(C405="x",C404="x"),D404),A405)</f>
        <v>15.4</v>
      </c>
    </row>
    <row r="406" spans="1:4" x14ac:dyDescent="0.2">
      <c r="A406">
        <v>15.41</v>
      </c>
      <c r="B406">
        <f>COUNTIF('RAW2'!$D:$D,'Peak Combiner'!A406)</f>
        <v>3</v>
      </c>
      <c r="C406" s="1" t="str" cm="1">
        <f t="array" ref="C406">IFERROR(_xlfn.IFS(B406&gt;=$C$2,"x",AND(A406-A405&lt;=$D$2,B405&gt;=$C$2),"x",AND(A407-A406&lt;=$D$2,B407&gt;=$C$2),"x"),"")</f>
        <v>x</v>
      </c>
      <c r="D406" cm="1">
        <f t="array" ref="D406">IFERROR(_xlfn.IFS(AND(C405="x",A406-A405=$D$2),D405,AND(C406="x",C405="x"),D405),A406)</f>
        <v>15.4</v>
      </c>
    </row>
    <row r="407" spans="1:4" x14ac:dyDescent="0.2">
      <c r="A407">
        <v>15.51</v>
      </c>
      <c r="B407">
        <f>COUNTIF('RAW2'!$D:$D,'Peak Combiner'!A407)</f>
        <v>1</v>
      </c>
      <c r="C407" s="1" t="str" cm="1">
        <f t="array" ref="C407">IFERROR(_xlfn.IFS(B407&gt;=$C$2,"x",AND(A407-A406&lt;=$D$2,B406&gt;=$C$2),"x",AND(A408-A407&lt;=$D$2,B408&gt;=$C$2),"x"),"")</f>
        <v/>
      </c>
      <c r="D407" cm="1">
        <f t="array" ref="D407">IFERROR(_xlfn.IFS(AND(C406="x",A407-A406=$D$2),D406,AND(C407="x",C406="x"),D406),A407)</f>
        <v>15.51</v>
      </c>
    </row>
    <row r="408" spans="1:4" x14ac:dyDescent="0.2">
      <c r="A408">
        <v>15.55</v>
      </c>
      <c r="B408">
        <f>COUNTIF('RAW2'!$D:$D,'Peak Combiner'!A408)</f>
        <v>6</v>
      </c>
      <c r="C408" s="1" t="str" cm="1">
        <f t="array" ref="C408">IFERROR(_xlfn.IFS(B408&gt;=$C$2,"x",AND(A408-A407&lt;=$D$2,B407&gt;=$C$2),"x",AND(A409-A408&lt;=$D$2,B409&gt;=$C$2),"x"),"")</f>
        <v>x</v>
      </c>
      <c r="D408" cm="1">
        <f t="array" ref="D408">IFERROR(_xlfn.IFS(AND(C407="x",A408-A407=$D$2),D407,AND(C408="x",C407="x"),D407),A408)</f>
        <v>15.55</v>
      </c>
    </row>
    <row r="409" spans="1:4" x14ac:dyDescent="0.2">
      <c r="A409">
        <v>15.56</v>
      </c>
      <c r="B409">
        <f>COUNTIF('RAW2'!$D:$D,'Peak Combiner'!A409)</f>
        <v>23</v>
      </c>
      <c r="C409" s="1" t="str" cm="1">
        <f t="array" ref="C409">IFERROR(_xlfn.IFS(B409&gt;=$C$2,"x",AND(A409-A408&lt;=$D$2,B408&gt;=$C$2),"x",AND(A410-A409&lt;=$D$2,B410&gt;=$C$2),"x"),"")</f>
        <v>x</v>
      </c>
      <c r="D409" cm="1">
        <f t="array" ref="D409">IFERROR(_xlfn.IFS(AND(C408="x",A409-A408=$D$2),D408,AND(C409="x",C408="x"),D408),A409)</f>
        <v>15.55</v>
      </c>
    </row>
    <row r="410" spans="1:4" x14ac:dyDescent="0.2">
      <c r="A410">
        <v>15.57</v>
      </c>
      <c r="B410">
        <f>COUNTIF('RAW2'!$D:$D,'Peak Combiner'!A410)</f>
        <v>22</v>
      </c>
      <c r="C410" s="1" t="str" cm="1">
        <f t="array" ref="C410">IFERROR(_xlfn.IFS(B410&gt;=$C$2,"x",AND(A410-A409&lt;=$D$2,B409&gt;=$C$2),"x",AND(A411-A410&lt;=$D$2,B411&gt;=$C$2),"x"),"")</f>
        <v>x</v>
      </c>
      <c r="D410" cm="1">
        <f t="array" ref="D410">IFERROR(_xlfn.IFS(AND(C409="x",A410-A409=$D$2),D409,AND(C410="x",C409="x"),D409),A410)</f>
        <v>15.55</v>
      </c>
    </row>
    <row r="411" spans="1:4" x14ac:dyDescent="0.2">
      <c r="A411">
        <v>15.58</v>
      </c>
      <c r="B411">
        <f>COUNTIF('RAW2'!$D:$D,'Peak Combiner'!A411)</f>
        <v>5</v>
      </c>
      <c r="C411" s="1" t="str" cm="1">
        <f t="array" ref="C411">IFERROR(_xlfn.IFS(B411&gt;=$C$2,"x",AND(A411-A410&lt;=$D$2,B410&gt;=$C$2),"x",AND(A412-A411&lt;=$D$2,B412&gt;=$C$2),"x"),"")</f>
        <v>x</v>
      </c>
      <c r="D411" cm="1">
        <f t="array" ref="D411">IFERROR(_xlfn.IFS(AND(C410="x",A411-A410=$D$2),D410,AND(C411="x",C410="x"),D410),A411)</f>
        <v>15.55</v>
      </c>
    </row>
    <row r="412" spans="1:4" x14ac:dyDescent="0.2">
      <c r="A412">
        <v>15.59</v>
      </c>
      <c r="B412">
        <f>COUNTIF('RAW2'!$D:$D,'Peak Combiner'!A412)</f>
        <v>2</v>
      </c>
      <c r="C412" s="1" t="str" cm="1">
        <f t="array" ref="C412">IFERROR(_xlfn.IFS(B412&gt;=$C$2,"x",AND(A412-A411&lt;=$D$2,B411&gt;=$C$2),"x",AND(A413-A412&lt;=$D$2,B413&gt;=$C$2),"x"),"")</f>
        <v/>
      </c>
      <c r="D412" cm="1">
        <f t="array" ref="D412">IFERROR(_xlfn.IFS(AND(C411="x",A412-A411=$D$2),D411,AND(C412="x",C411="x"),D411),A412)</f>
        <v>15.59</v>
      </c>
    </row>
    <row r="413" spans="1:4" x14ac:dyDescent="0.2">
      <c r="A413">
        <v>15.65</v>
      </c>
      <c r="B413">
        <f>COUNTIF('RAW2'!$D:$D,'Peak Combiner'!A413)</f>
        <v>2</v>
      </c>
      <c r="C413" s="1" t="str" cm="1">
        <f t="array" ref="C413">IFERROR(_xlfn.IFS(B413&gt;=$C$2,"x",AND(A413-A412&lt;=$D$2,B412&gt;=$C$2),"x",AND(A414-A413&lt;=$D$2,B414&gt;=$C$2),"x"),"")</f>
        <v/>
      </c>
      <c r="D413" cm="1">
        <f t="array" ref="D413">IFERROR(_xlfn.IFS(AND(C412="x",A413-A412=$D$2),D412,AND(C413="x",C412="x"),D412),A413)</f>
        <v>15.65</v>
      </c>
    </row>
    <row r="414" spans="1:4" x14ac:dyDescent="0.2">
      <c r="A414">
        <v>15.67</v>
      </c>
      <c r="B414">
        <f>COUNTIF('RAW2'!$D:$D,'Peak Combiner'!A414)</f>
        <v>2</v>
      </c>
      <c r="C414" s="1" t="str" cm="1">
        <f t="array" ref="C414">IFERROR(_xlfn.IFS(B414&gt;=$C$2,"x",AND(A414-A413&lt;=$D$2,B413&gt;=$C$2),"x",AND(A415-A414&lt;=$D$2,B415&gt;=$C$2),"x"),"")</f>
        <v/>
      </c>
      <c r="D414" cm="1">
        <f t="array" ref="D414">IFERROR(_xlfn.IFS(AND(C413="x",A414-A413=$D$2),D413,AND(C414="x",C413="x"),D413),A414)</f>
        <v>15.67</v>
      </c>
    </row>
    <row r="415" spans="1:4" x14ac:dyDescent="0.2">
      <c r="A415">
        <v>15.77</v>
      </c>
      <c r="B415">
        <f>COUNTIF('RAW2'!$D:$D,'Peak Combiner'!A415)</f>
        <v>19</v>
      </c>
      <c r="C415" s="1" t="str" cm="1">
        <f t="array" ref="C415">IFERROR(_xlfn.IFS(B415&gt;=$C$2,"x",AND(A415-A414&lt;=$D$2,B414&gt;=$C$2),"x",AND(A416-A415&lt;=$D$2,B416&gt;=$C$2),"x"),"")</f>
        <v>x</v>
      </c>
      <c r="D415" cm="1">
        <f t="array" ref="D415">IFERROR(_xlfn.IFS(AND(C414="x",A415-A414=$D$2),D414,AND(C415="x",C414="x"),D414),A415)</f>
        <v>15.77</v>
      </c>
    </row>
    <row r="416" spans="1:4" x14ac:dyDescent="0.2">
      <c r="A416">
        <v>15.78</v>
      </c>
      <c r="B416">
        <f>COUNTIF('RAW2'!$D:$D,'Peak Combiner'!A416)</f>
        <v>19</v>
      </c>
      <c r="C416" s="1" t="str" cm="1">
        <f t="array" ref="C416">IFERROR(_xlfn.IFS(B416&gt;=$C$2,"x",AND(A416-A415&lt;=$D$2,B415&gt;=$C$2),"x",AND(A417-A416&lt;=$D$2,B417&gt;=$C$2),"x"),"")</f>
        <v>x</v>
      </c>
      <c r="D416" cm="1">
        <f t="array" ref="D416">IFERROR(_xlfn.IFS(AND(C415="x",A416-A415=$D$2),D415,AND(C416="x",C415="x"),D415),A416)</f>
        <v>15.77</v>
      </c>
    </row>
    <row r="417" spans="1:4" x14ac:dyDescent="0.2">
      <c r="A417">
        <v>15.79</v>
      </c>
      <c r="B417">
        <f>COUNTIF('RAW2'!$D:$D,'Peak Combiner'!A417)</f>
        <v>8</v>
      </c>
      <c r="C417" s="1" t="str" cm="1">
        <f t="array" ref="C417">IFERROR(_xlfn.IFS(B417&gt;=$C$2,"x",AND(A417-A416&lt;=$D$2,B416&gt;=$C$2),"x",AND(A418-A417&lt;=$D$2,B418&gt;=$C$2),"x"),"")</f>
        <v>x</v>
      </c>
      <c r="D417" cm="1">
        <f t="array" ref="D417">IFERROR(_xlfn.IFS(AND(C416="x",A417-A416=$D$2),D416,AND(C417="x",C416="x"),D416),A417)</f>
        <v>15.77</v>
      </c>
    </row>
    <row r="418" spans="1:4" x14ac:dyDescent="0.2">
      <c r="A418">
        <v>15.8</v>
      </c>
      <c r="B418">
        <f>COUNTIF('RAW2'!$D:$D,'Peak Combiner'!A418)</f>
        <v>4</v>
      </c>
      <c r="C418" s="1" t="str" cm="1">
        <f t="array" ref="C418">IFERROR(_xlfn.IFS(B418&gt;=$C$2,"x",AND(A418-A417&lt;=$D$2,B417&gt;=$C$2),"x",AND(A419-A418&lt;=$D$2,B419&gt;=$C$2),"x"),"")</f>
        <v/>
      </c>
      <c r="D418" cm="1">
        <f t="array" ref="D418">IFERROR(_xlfn.IFS(AND(C417="x",A418-A417=$D$2),D417,AND(C418="x",C417="x"),D417),A418)</f>
        <v>15.8</v>
      </c>
    </row>
    <row r="419" spans="1:4" x14ac:dyDescent="0.2">
      <c r="A419">
        <v>15.87</v>
      </c>
      <c r="B419">
        <f>COUNTIF('RAW2'!$D:$D,'Peak Combiner'!A419)</f>
        <v>2</v>
      </c>
      <c r="C419" s="1" t="str" cm="1">
        <f t="array" ref="C419">IFERROR(_xlfn.IFS(B419&gt;=$C$2,"x",AND(A419-A418&lt;=$D$2,B418&gt;=$C$2),"x",AND(A420-A419&lt;=$D$2,B420&gt;=$C$2),"x"),"")</f>
        <v/>
      </c>
      <c r="D419" cm="1">
        <f t="array" ref="D419">IFERROR(_xlfn.IFS(AND(C418="x",A419-A418=$D$2),D418,AND(C419="x",C418="x"),D418),A419)</f>
        <v>15.87</v>
      </c>
    </row>
    <row r="420" spans="1:4" x14ac:dyDescent="0.2">
      <c r="A420">
        <v>15.88</v>
      </c>
      <c r="B420">
        <f>COUNTIF('RAW2'!$D:$D,'Peak Combiner'!A420)</f>
        <v>1</v>
      </c>
      <c r="C420" s="1" t="str" cm="1">
        <f t="array" ref="C420">IFERROR(_xlfn.IFS(B420&gt;=$C$2,"x",AND(A420-A419&lt;=$D$2,B419&gt;=$C$2),"x",AND(A421-A420&lt;=$D$2,B421&gt;=$C$2),"x"),"")</f>
        <v/>
      </c>
      <c r="D420" cm="1">
        <f t="array" ref="D420">IFERROR(_xlfn.IFS(AND(C419="x",A420-A419=$D$2),D419,AND(C420="x",C419="x"),D419),A420)</f>
        <v>15.88</v>
      </c>
    </row>
    <row r="421" spans="1:4" x14ac:dyDescent="0.2">
      <c r="A421">
        <v>15.89</v>
      </c>
      <c r="B421">
        <f>COUNTIF('RAW2'!$D:$D,'Peak Combiner'!A421)</f>
        <v>1</v>
      </c>
      <c r="C421" s="1" t="str" cm="1">
        <f t="array" ref="C421">IFERROR(_xlfn.IFS(B421&gt;=$C$2,"x",AND(A421-A420&lt;=$D$2,B420&gt;=$C$2),"x",AND(A422-A421&lt;=$D$2,B422&gt;=$C$2),"x"),"")</f>
        <v/>
      </c>
      <c r="D421" cm="1">
        <f t="array" ref="D421">IFERROR(_xlfn.IFS(AND(C420="x",A421-A420=$D$2),D420,AND(C421="x",C420="x"),D420),A421)</f>
        <v>15.89</v>
      </c>
    </row>
    <row r="422" spans="1:4" x14ac:dyDescent="0.2">
      <c r="A422">
        <v>15.9</v>
      </c>
      <c r="B422">
        <f>COUNTIF('RAW2'!$D:$D,'Peak Combiner'!A422)</f>
        <v>2</v>
      </c>
      <c r="C422" s="1" t="str" cm="1">
        <f t="array" ref="C422">IFERROR(_xlfn.IFS(B422&gt;=$C$2,"x",AND(A422-A421&lt;=$D$2,B421&gt;=$C$2),"x",AND(A423-A422&lt;=$D$2,B423&gt;=$C$2),"x"),"")</f>
        <v/>
      </c>
      <c r="D422" cm="1">
        <f t="array" ref="D422">IFERROR(_xlfn.IFS(AND(C421="x",A422-A421=$D$2),D421,AND(C422="x",C421="x"),D421),A422)</f>
        <v>15.9</v>
      </c>
    </row>
    <row r="423" spans="1:4" x14ac:dyDescent="0.2">
      <c r="A423">
        <v>15.92</v>
      </c>
      <c r="B423">
        <f>COUNTIF('RAW2'!$D:$D,'Peak Combiner'!A423)</f>
        <v>1</v>
      </c>
      <c r="C423" s="1" t="str" cm="1">
        <f t="array" ref="C423">IFERROR(_xlfn.IFS(B423&gt;=$C$2,"x",AND(A423-A422&lt;=$D$2,B422&gt;=$C$2),"x",AND(A424-A423&lt;=$D$2,B424&gt;=$C$2),"x"),"")</f>
        <v/>
      </c>
      <c r="D423" cm="1">
        <f t="array" ref="D423">IFERROR(_xlfn.IFS(AND(C422="x",A423-A422=$D$2),D422,AND(C423="x",C422="x"),D422),A423)</f>
        <v>15.92</v>
      </c>
    </row>
    <row r="424" spans="1:4" x14ac:dyDescent="0.2">
      <c r="A424">
        <v>15.94</v>
      </c>
      <c r="B424">
        <f>COUNTIF('RAW2'!$D:$D,'Peak Combiner'!A424)</f>
        <v>3</v>
      </c>
      <c r="C424" s="1" t="str" cm="1">
        <f t="array" ref="C424">IFERROR(_xlfn.IFS(B424&gt;=$C$2,"x",AND(A424-A423&lt;=$D$2,B423&gt;=$C$2),"x",AND(A425-A424&lt;=$D$2,B425&gt;=$C$2),"x"),"")</f>
        <v/>
      </c>
      <c r="D424" cm="1">
        <f t="array" ref="D424">IFERROR(_xlfn.IFS(AND(C423="x",A424-A423=$D$2),D423,AND(C424="x",C423="x"),D423),A424)</f>
        <v>15.94</v>
      </c>
    </row>
    <row r="425" spans="1:4" x14ac:dyDescent="0.2">
      <c r="A425">
        <v>15.95</v>
      </c>
      <c r="B425">
        <f>COUNTIF('RAW2'!$D:$D,'Peak Combiner'!A425)</f>
        <v>1</v>
      </c>
      <c r="C425" s="1" t="str" cm="1">
        <f t="array" ref="C425">IFERROR(_xlfn.IFS(B425&gt;=$C$2,"x",AND(A425-A424&lt;=$D$2,B424&gt;=$C$2),"x",AND(A426-A425&lt;=$D$2,B426&gt;=$C$2),"x"),"")</f>
        <v/>
      </c>
      <c r="D425" cm="1">
        <f t="array" ref="D425">IFERROR(_xlfn.IFS(AND(C424="x",A425-A424=$D$2),D424,AND(C425="x",C424="x"),D424),A425)</f>
        <v>15.95</v>
      </c>
    </row>
    <row r="426" spans="1:4" x14ac:dyDescent="0.2">
      <c r="A426">
        <v>15.96</v>
      </c>
      <c r="B426">
        <f>COUNTIF('RAW2'!$D:$D,'Peak Combiner'!A426)</f>
        <v>1</v>
      </c>
      <c r="C426" s="1" t="str" cm="1">
        <f t="array" ref="C426">IFERROR(_xlfn.IFS(B426&gt;=$C$2,"x",AND(A426-A425&lt;=$D$2,B425&gt;=$C$2),"x",AND(A427-A426&lt;=$D$2,B427&gt;=$C$2),"x"),"")</f>
        <v/>
      </c>
      <c r="D426" cm="1">
        <f t="array" ref="D426">IFERROR(_xlfn.IFS(AND(C425="x",A426-A425=$D$2),D425,AND(C426="x",C425="x"),D425),A426)</f>
        <v>15.96</v>
      </c>
    </row>
    <row r="427" spans="1:4" x14ac:dyDescent="0.2">
      <c r="A427">
        <v>16</v>
      </c>
      <c r="B427">
        <f>COUNTIF('RAW2'!$D:$D,'Peak Combiner'!A427)</f>
        <v>3</v>
      </c>
      <c r="C427" s="1" t="str" cm="1">
        <f t="array" ref="C427">IFERROR(_xlfn.IFS(B427&gt;=$C$2,"x",AND(A427-A426&lt;=$D$2,B426&gt;=$C$2),"x",AND(A428-A427&lt;=$D$2,B428&gt;=$C$2),"x"),"")</f>
        <v/>
      </c>
      <c r="D427" cm="1">
        <f t="array" ref="D427">IFERROR(_xlfn.IFS(AND(C426="x",A427-A426=$D$2),D426,AND(C427="x",C426="x"),D426),A427)</f>
        <v>16</v>
      </c>
    </row>
    <row r="428" spans="1:4" x14ac:dyDescent="0.2">
      <c r="A428">
        <v>16.010000000000002</v>
      </c>
      <c r="B428">
        <f>COUNTIF('RAW2'!$D:$D,'Peak Combiner'!A428)</f>
        <v>2</v>
      </c>
      <c r="C428" s="1" t="str" cm="1">
        <f t="array" ref="C428">IFERROR(_xlfn.IFS(B428&gt;=$C$2,"x",AND(A428-A427&lt;=$D$2,B427&gt;=$C$2),"x",AND(A429-A428&lt;=$D$2,B429&gt;=$C$2),"x"),"")</f>
        <v/>
      </c>
      <c r="D428" cm="1">
        <f t="array" ref="D428">IFERROR(_xlfn.IFS(AND(C427="x",A428-A427=$D$2),D427,AND(C428="x",C427="x"),D427),A428)</f>
        <v>16.010000000000002</v>
      </c>
    </row>
    <row r="429" spans="1:4" x14ac:dyDescent="0.2">
      <c r="A429">
        <v>16.02</v>
      </c>
      <c r="B429">
        <f>COUNTIF('RAW2'!$D:$D,'Peak Combiner'!A429)</f>
        <v>5</v>
      </c>
      <c r="C429" s="1" t="str" cm="1">
        <f t="array" ref="C429">IFERROR(_xlfn.IFS(B429&gt;=$C$2,"x",AND(A429-A428&lt;=$D$2,B428&gt;=$C$2),"x",AND(A430-A429&lt;=$D$2,B430&gt;=$C$2),"x"),"")</f>
        <v/>
      </c>
      <c r="D429" cm="1">
        <f t="array" ref="D429">IFERROR(_xlfn.IFS(AND(C428="x",A429-A428=$D$2),D428,AND(C429="x",C428="x"),D428),A429)</f>
        <v>16.02</v>
      </c>
    </row>
    <row r="430" spans="1:4" x14ac:dyDescent="0.2">
      <c r="A430">
        <v>16.03</v>
      </c>
      <c r="B430">
        <f>COUNTIF('RAW2'!$D:$D,'Peak Combiner'!A430)</f>
        <v>8</v>
      </c>
      <c r="C430" s="1" t="str" cm="1">
        <f t="array" ref="C430">IFERROR(_xlfn.IFS(B430&gt;=$C$2,"x",AND(A430-A429&lt;=$D$2,B429&gt;=$C$2),"x",AND(A431-A430&lt;=$D$2,B431&gt;=$C$2),"x"),"")</f>
        <v/>
      </c>
      <c r="D430" cm="1">
        <f t="array" ref="D430">IFERROR(_xlfn.IFS(AND(C429="x",A430-A429=$D$2),D429,AND(C430="x",C429="x"),D429),A430)</f>
        <v>16.03</v>
      </c>
    </row>
    <row r="431" spans="1:4" x14ac:dyDescent="0.2">
      <c r="A431">
        <v>16.04</v>
      </c>
      <c r="B431">
        <f>COUNTIF('RAW2'!$D:$D,'Peak Combiner'!A431)</f>
        <v>1</v>
      </c>
      <c r="C431" s="1" t="str" cm="1">
        <f t="array" ref="C431">IFERROR(_xlfn.IFS(B431&gt;=$C$2,"x",AND(A431-A430&lt;=$D$2,B430&gt;=$C$2),"x",AND(A432-A431&lt;=$D$2,B432&gt;=$C$2),"x"),"")</f>
        <v/>
      </c>
      <c r="D431" cm="1">
        <f t="array" ref="D431">IFERROR(_xlfn.IFS(AND(C430="x",A431-A430=$D$2),D430,AND(C431="x",C430="x"),D430),A431)</f>
        <v>16.04</v>
      </c>
    </row>
    <row r="432" spans="1:4" x14ac:dyDescent="0.2">
      <c r="A432">
        <v>16.05</v>
      </c>
      <c r="B432">
        <f>COUNTIF('RAW2'!$D:$D,'Peak Combiner'!A432)</f>
        <v>2</v>
      </c>
      <c r="C432" s="1" t="str" cm="1">
        <f t="array" ref="C432">IFERROR(_xlfn.IFS(B432&gt;=$C$2,"x",AND(A432-A431&lt;=$D$2,B431&gt;=$C$2),"x",AND(A433-A432&lt;=$D$2,B433&gt;=$C$2),"x"),"")</f>
        <v/>
      </c>
      <c r="D432" cm="1">
        <f t="array" ref="D432">IFERROR(_xlfn.IFS(AND(C431="x",A432-A431=$D$2),D431,AND(C432="x",C431="x"),D431),A432)</f>
        <v>16.05</v>
      </c>
    </row>
    <row r="433" spans="1:4" x14ac:dyDescent="0.2">
      <c r="A433">
        <v>16.07</v>
      </c>
      <c r="B433">
        <f>COUNTIF('RAW2'!$D:$D,'Peak Combiner'!A433)</f>
        <v>1</v>
      </c>
      <c r="C433" s="1" t="str" cm="1">
        <f t="array" ref="C433">IFERROR(_xlfn.IFS(B433&gt;=$C$2,"x",AND(A433-A432&lt;=$D$2,B432&gt;=$C$2),"x",AND(A434-A433&lt;=$D$2,B434&gt;=$C$2),"x"),"")</f>
        <v/>
      </c>
      <c r="D433" cm="1">
        <f t="array" ref="D433">IFERROR(_xlfn.IFS(AND(C432="x",A433-A432=$D$2),D432,AND(C433="x",C432="x"),D432),A433)</f>
        <v>16.07</v>
      </c>
    </row>
    <row r="434" spans="1:4" x14ac:dyDescent="0.2">
      <c r="A434">
        <v>16.09</v>
      </c>
      <c r="B434">
        <f>COUNTIF('RAW2'!$D:$D,'Peak Combiner'!A434)</f>
        <v>1</v>
      </c>
      <c r="C434" s="1" t="str" cm="1">
        <f t="array" ref="C434">IFERROR(_xlfn.IFS(B434&gt;=$C$2,"x",AND(A434-A433&lt;=$D$2,B433&gt;=$C$2),"x",AND(A435-A434&lt;=$D$2,B435&gt;=$C$2),"x"),"")</f>
        <v/>
      </c>
      <c r="D434" cm="1">
        <f t="array" ref="D434">IFERROR(_xlfn.IFS(AND(C433="x",A434-A433=$D$2),D433,AND(C434="x",C433="x"),D433),A434)</f>
        <v>16.09</v>
      </c>
    </row>
    <row r="435" spans="1:4" x14ac:dyDescent="0.2">
      <c r="A435">
        <v>16.14</v>
      </c>
      <c r="B435">
        <f>COUNTIF('RAW2'!$D:$D,'Peak Combiner'!A435)</f>
        <v>1</v>
      </c>
      <c r="C435" s="1" t="str" cm="1">
        <f t="array" ref="C435">IFERROR(_xlfn.IFS(B435&gt;=$C$2,"x",AND(A435-A434&lt;=$D$2,B434&gt;=$C$2),"x",AND(A436-A435&lt;=$D$2,B436&gt;=$C$2),"x"),"")</f>
        <v/>
      </c>
      <c r="D435" cm="1">
        <f t="array" ref="D435">IFERROR(_xlfn.IFS(AND(C434="x",A435-A434=$D$2),D434,AND(C435="x",C434="x"),D434),A435)</f>
        <v>16.14</v>
      </c>
    </row>
    <row r="436" spans="1:4" x14ac:dyDescent="0.2">
      <c r="A436">
        <v>16.149999999999999</v>
      </c>
      <c r="B436">
        <f>COUNTIF('RAW2'!$D:$D,'Peak Combiner'!A436)</f>
        <v>2</v>
      </c>
      <c r="C436" s="1" t="str" cm="1">
        <f t="array" ref="C436">IFERROR(_xlfn.IFS(B436&gt;=$C$2,"x",AND(A436-A435&lt;=$D$2,B435&gt;=$C$2),"x",AND(A437-A436&lt;=$D$2,B437&gt;=$C$2),"x"),"")</f>
        <v/>
      </c>
      <c r="D436" cm="1">
        <f t="array" ref="D436">IFERROR(_xlfn.IFS(AND(C435="x",A436-A435=$D$2),D435,AND(C436="x",C435="x"),D435),A436)</f>
        <v>16.149999999999999</v>
      </c>
    </row>
    <row r="437" spans="1:4" x14ac:dyDescent="0.2">
      <c r="A437">
        <v>16.16</v>
      </c>
      <c r="B437">
        <f>COUNTIF('RAW2'!$D:$D,'Peak Combiner'!A437)</f>
        <v>1</v>
      </c>
      <c r="C437" s="1" t="str" cm="1">
        <f t="array" ref="C437">IFERROR(_xlfn.IFS(B437&gt;=$C$2,"x",AND(A437-A436&lt;=$D$2,B436&gt;=$C$2),"x",AND(A438-A437&lt;=$D$2,B438&gt;=$C$2),"x"),"")</f>
        <v/>
      </c>
      <c r="D437" cm="1">
        <f t="array" ref="D437">IFERROR(_xlfn.IFS(AND(C436="x",A437-A436=$D$2),D436,AND(C437="x",C436="x"),D436),A437)</f>
        <v>16.16</v>
      </c>
    </row>
    <row r="438" spans="1:4" x14ac:dyDescent="0.2">
      <c r="A438">
        <v>16.170000000000002</v>
      </c>
      <c r="B438">
        <f>COUNTIF('RAW2'!$D:$D,'Peak Combiner'!A438)</f>
        <v>1</v>
      </c>
      <c r="C438" s="1" t="str" cm="1">
        <f t="array" ref="C438">IFERROR(_xlfn.IFS(B438&gt;=$C$2,"x",AND(A438-A437&lt;=$D$2,B437&gt;=$C$2),"x",AND(A439-A438&lt;=$D$2,B439&gt;=$C$2),"x"),"")</f>
        <v/>
      </c>
      <c r="D438" cm="1">
        <f t="array" ref="D438">IFERROR(_xlfn.IFS(AND(C437="x",A438-A437=$D$2),D437,AND(C438="x",C437="x"),D437),A438)</f>
        <v>16.170000000000002</v>
      </c>
    </row>
    <row r="439" spans="1:4" x14ac:dyDescent="0.2">
      <c r="A439">
        <v>16.18</v>
      </c>
      <c r="B439">
        <f>COUNTIF('RAW2'!$D:$D,'Peak Combiner'!A439)</f>
        <v>1</v>
      </c>
      <c r="C439" s="1" t="str" cm="1">
        <f t="array" ref="C439">IFERROR(_xlfn.IFS(B439&gt;=$C$2,"x",AND(A439-A438&lt;=$D$2,B438&gt;=$C$2),"x",AND(A440-A439&lt;=$D$2,B440&gt;=$C$2),"x"),"")</f>
        <v/>
      </c>
      <c r="D439" cm="1">
        <f t="array" ref="D439">IFERROR(_xlfn.IFS(AND(C438="x",A439-A438=$D$2),D438,AND(C439="x",C438="x"),D438),A439)</f>
        <v>16.18</v>
      </c>
    </row>
    <row r="440" spans="1:4" x14ac:dyDescent="0.2">
      <c r="A440">
        <v>16.21</v>
      </c>
      <c r="B440">
        <f>COUNTIF('RAW2'!$D:$D,'Peak Combiner'!A440)</f>
        <v>1</v>
      </c>
      <c r="C440" s="1" t="str" cm="1">
        <f t="array" ref="C440">IFERROR(_xlfn.IFS(B440&gt;=$C$2,"x",AND(A440-A439&lt;=$D$2,B439&gt;=$C$2),"x",AND(A441-A440&lt;=$D$2,B441&gt;=$C$2),"x"),"")</f>
        <v/>
      </c>
      <c r="D440" cm="1">
        <f t="array" ref="D440">IFERROR(_xlfn.IFS(AND(C439="x",A440-A439=$D$2),D439,AND(C440="x",C439="x"),D439),A440)</f>
        <v>16.21</v>
      </c>
    </row>
    <row r="441" spans="1:4" x14ac:dyDescent="0.2">
      <c r="A441">
        <v>16.23</v>
      </c>
      <c r="B441">
        <f>COUNTIF('RAW2'!$D:$D,'Peak Combiner'!A441)</f>
        <v>1</v>
      </c>
      <c r="C441" s="1" t="str" cm="1">
        <f t="array" ref="C441">IFERROR(_xlfn.IFS(B441&gt;=$C$2,"x",AND(A441-A440&lt;=$D$2,B440&gt;=$C$2),"x",AND(A442-A441&lt;=$D$2,B442&gt;=$C$2),"x"),"")</f>
        <v/>
      </c>
      <c r="D441" cm="1">
        <f t="array" ref="D441">IFERROR(_xlfn.IFS(AND(C440="x",A441-A440=$D$2),D440,AND(C441="x",C440="x"),D440),A441)</f>
        <v>16.23</v>
      </c>
    </row>
    <row r="442" spans="1:4" x14ac:dyDescent="0.2">
      <c r="A442">
        <v>16.25</v>
      </c>
      <c r="B442">
        <f>COUNTIF('RAW2'!$D:$D,'Peak Combiner'!A442)</f>
        <v>1</v>
      </c>
      <c r="C442" s="1" t="str" cm="1">
        <f t="array" ref="C442">IFERROR(_xlfn.IFS(B442&gt;=$C$2,"x",AND(A442-A441&lt;=$D$2,B441&gt;=$C$2),"x",AND(A443-A442&lt;=$D$2,B443&gt;=$C$2),"x"),"")</f>
        <v/>
      </c>
      <c r="D442" cm="1">
        <f t="array" ref="D442">IFERROR(_xlfn.IFS(AND(C441="x",A442-A441=$D$2),D441,AND(C442="x",C441="x"),D441),A442)</f>
        <v>16.25</v>
      </c>
    </row>
    <row r="443" spans="1:4" x14ac:dyDescent="0.2">
      <c r="A443">
        <v>16.260000000000002</v>
      </c>
      <c r="B443">
        <f>COUNTIF('RAW2'!$D:$D,'Peak Combiner'!A443)</f>
        <v>1</v>
      </c>
      <c r="C443" s="1" t="str" cm="1">
        <f t="array" ref="C443">IFERROR(_xlfn.IFS(B443&gt;=$C$2,"x",AND(A443-A442&lt;=$D$2,B442&gt;=$C$2),"x",AND(A444-A443&lt;=$D$2,B444&gt;=$C$2),"x"),"")</f>
        <v/>
      </c>
      <c r="D443" cm="1">
        <f t="array" ref="D443">IFERROR(_xlfn.IFS(AND(C442="x",A443-A442=$D$2),D442,AND(C443="x",C442="x"),D442),A443)</f>
        <v>16.260000000000002</v>
      </c>
    </row>
    <row r="444" spans="1:4" x14ac:dyDescent="0.2">
      <c r="A444">
        <v>16.329999999999998</v>
      </c>
      <c r="B444">
        <f>COUNTIF('RAW2'!$D:$D,'Peak Combiner'!A444)</f>
        <v>1</v>
      </c>
      <c r="C444" s="1" t="str" cm="1">
        <f t="array" ref="C444">IFERROR(_xlfn.IFS(B444&gt;=$C$2,"x",AND(A444-A443&lt;=$D$2,B443&gt;=$C$2),"x",AND(A445-A444&lt;=$D$2,B445&gt;=$C$2),"x"),"")</f>
        <v/>
      </c>
      <c r="D444" cm="1">
        <f t="array" ref="D444">IFERROR(_xlfn.IFS(AND(C443="x",A444-A443=$D$2),D443,AND(C444="x",C443="x"),D443),A444)</f>
        <v>16.329999999999998</v>
      </c>
    </row>
    <row r="445" spans="1:4" x14ac:dyDescent="0.2">
      <c r="A445">
        <v>16.34</v>
      </c>
      <c r="B445">
        <f>COUNTIF('RAW2'!$D:$D,'Peak Combiner'!A445)</f>
        <v>8</v>
      </c>
      <c r="C445" s="1" t="str" cm="1">
        <f t="array" ref="C445">IFERROR(_xlfn.IFS(B445&gt;=$C$2,"x",AND(A445-A444&lt;=$D$2,B444&gt;=$C$2),"x",AND(A446-A445&lt;=$D$2,B446&gt;=$C$2),"x"),"")</f>
        <v/>
      </c>
      <c r="D445" cm="1">
        <f t="array" ref="D445">IFERROR(_xlfn.IFS(AND(C444="x",A445-A444=$D$2),D444,AND(C445="x",C444="x"),D444),A445)</f>
        <v>16.34</v>
      </c>
    </row>
    <row r="446" spans="1:4" x14ac:dyDescent="0.2">
      <c r="A446">
        <v>16.350000000000001</v>
      </c>
      <c r="B446">
        <f>COUNTIF('RAW2'!$D:$D,'Peak Combiner'!A446)</f>
        <v>4</v>
      </c>
      <c r="C446" s="1" t="str" cm="1">
        <f t="array" ref="C446">IFERROR(_xlfn.IFS(B446&gt;=$C$2,"x",AND(A446-A445&lt;=$D$2,B445&gt;=$C$2),"x",AND(A447-A446&lt;=$D$2,B447&gt;=$C$2),"x"),"")</f>
        <v/>
      </c>
      <c r="D446" cm="1">
        <f t="array" ref="D446">IFERROR(_xlfn.IFS(AND(C445="x",A446-A445=$D$2),D445,AND(C446="x",C445="x"),D445),A446)</f>
        <v>16.350000000000001</v>
      </c>
    </row>
    <row r="447" spans="1:4" x14ac:dyDescent="0.2">
      <c r="A447">
        <v>16.37</v>
      </c>
      <c r="B447">
        <f>COUNTIF('RAW2'!$D:$D,'Peak Combiner'!A447)</f>
        <v>5</v>
      </c>
      <c r="C447" s="1" t="str" cm="1">
        <f t="array" ref="C447">IFERROR(_xlfn.IFS(B447&gt;=$C$2,"x",AND(A447-A446&lt;=$D$2,B446&gt;=$C$2),"x",AND(A448-A447&lt;=$D$2,B448&gt;=$C$2),"x"),"")</f>
        <v/>
      </c>
      <c r="D447" cm="1">
        <f t="array" ref="D447">IFERROR(_xlfn.IFS(AND(C446="x",A447-A446=$D$2),D446,AND(C447="x",C446="x"),D446),A447)</f>
        <v>16.37</v>
      </c>
    </row>
    <row r="448" spans="1:4" x14ac:dyDescent="0.2">
      <c r="A448">
        <v>16.43</v>
      </c>
      <c r="B448">
        <f>COUNTIF('RAW2'!$D:$D,'Peak Combiner'!A448)</f>
        <v>2</v>
      </c>
      <c r="C448" s="1" t="str" cm="1">
        <f t="array" ref="C448">IFERROR(_xlfn.IFS(B448&gt;=$C$2,"x",AND(A448-A447&lt;=$D$2,B447&gt;=$C$2),"x",AND(A449-A448&lt;=$D$2,B449&gt;=$C$2),"x"),"")</f>
        <v/>
      </c>
      <c r="D448" cm="1">
        <f t="array" ref="D448">IFERROR(_xlfn.IFS(AND(C447="x",A448-A447=$D$2),D447,AND(C448="x",C447="x"),D447),A448)</f>
        <v>16.43</v>
      </c>
    </row>
    <row r="449" spans="1:4" x14ac:dyDescent="0.2">
      <c r="A449">
        <v>16.440000000000001</v>
      </c>
      <c r="B449">
        <f>COUNTIF('RAW2'!$D:$D,'Peak Combiner'!A449)</f>
        <v>14</v>
      </c>
      <c r="C449" s="1" t="str" cm="1">
        <f t="array" ref="C449">IFERROR(_xlfn.IFS(B449&gt;=$C$2,"x",AND(A449-A448&lt;=$D$2,B448&gt;=$C$2),"x",AND(A450-A449&lt;=$D$2,B450&gt;=$C$2),"x"),"")</f>
        <v>x</v>
      </c>
      <c r="D449" cm="1">
        <f t="array" ref="D449">IFERROR(_xlfn.IFS(AND(C448="x",A449-A448=$D$2),D448,AND(C449="x",C448="x"),D448),A449)</f>
        <v>16.440000000000001</v>
      </c>
    </row>
    <row r="450" spans="1:4" x14ac:dyDescent="0.2">
      <c r="A450">
        <v>16.45</v>
      </c>
      <c r="B450">
        <f>COUNTIF('RAW2'!$D:$D,'Peak Combiner'!A450)</f>
        <v>20</v>
      </c>
      <c r="C450" s="1" t="str" cm="1">
        <f t="array" ref="C450">IFERROR(_xlfn.IFS(B450&gt;=$C$2,"x",AND(A450-A449&lt;=$D$2,B449&gt;=$C$2),"x",AND(A451-A450&lt;=$D$2,B451&gt;=$C$2),"x"),"")</f>
        <v>x</v>
      </c>
      <c r="D450" cm="1">
        <f t="array" ref="D450">IFERROR(_xlfn.IFS(AND(C449="x",A450-A449=$D$2),D449,AND(C450="x",C449="x"),D449),A450)</f>
        <v>16.440000000000001</v>
      </c>
    </row>
    <row r="451" spans="1:4" x14ac:dyDescent="0.2">
      <c r="A451">
        <v>16.46</v>
      </c>
      <c r="B451">
        <f>COUNTIF('RAW2'!$D:$D,'Peak Combiner'!A451)</f>
        <v>6</v>
      </c>
      <c r="C451" s="1" t="str" cm="1">
        <f t="array" ref="C451">IFERROR(_xlfn.IFS(B451&gt;=$C$2,"x",AND(A451-A450&lt;=$D$2,B450&gt;=$C$2),"x",AND(A452-A451&lt;=$D$2,B452&gt;=$C$2),"x"),"")</f>
        <v/>
      </c>
      <c r="D451" cm="1">
        <f t="array" ref="D451">IFERROR(_xlfn.IFS(AND(C450="x",A451-A450=$D$2),D450,AND(C451="x",C450="x"),D450),A451)</f>
        <v>16.46</v>
      </c>
    </row>
    <row r="452" spans="1:4" x14ac:dyDescent="0.2">
      <c r="A452">
        <v>16.47</v>
      </c>
      <c r="B452">
        <f>COUNTIF('RAW2'!$D:$D,'Peak Combiner'!A452)</f>
        <v>1</v>
      </c>
      <c r="C452" s="1" t="str" cm="1">
        <f t="array" ref="C452">IFERROR(_xlfn.IFS(B452&gt;=$C$2,"x",AND(A452-A451&lt;=$D$2,B451&gt;=$C$2),"x",AND(A453-A452&lt;=$D$2,B453&gt;=$C$2),"x"),"")</f>
        <v/>
      </c>
      <c r="D452" cm="1">
        <f t="array" ref="D452">IFERROR(_xlfn.IFS(AND(C451="x",A452-A451=$D$2),D451,AND(C452="x",C451="x"),D451),A452)</f>
        <v>16.47</v>
      </c>
    </row>
    <row r="453" spans="1:4" x14ac:dyDescent="0.2">
      <c r="A453">
        <v>16.53</v>
      </c>
      <c r="B453">
        <f>COUNTIF('RAW2'!$D:$D,'Peak Combiner'!A453)</f>
        <v>1</v>
      </c>
      <c r="C453" s="1" t="str" cm="1">
        <f t="array" ref="C453">IFERROR(_xlfn.IFS(B453&gt;=$C$2,"x",AND(A453-A452&lt;=$D$2,B452&gt;=$C$2),"x",AND(A454-A453&lt;=$D$2,B454&gt;=$C$2),"x"),"")</f>
        <v/>
      </c>
      <c r="D453" cm="1">
        <f t="array" ref="D453">IFERROR(_xlfn.IFS(AND(C452="x",A453-A452=$D$2),D452,AND(C453="x",C452="x"),D452),A453)</f>
        <v>16.53</v>
      </c>
    </row>
    <row r="454" spans="1:4" x14ac:dyDescent="0.2">
      <c r="A454">
        <v>16.54</v>
      </c>
      <c r="B454">
        <f>COUNTIF('RAW2'!$D:$D,'Peak Combiner'!A454)</f>
        <v>3</v>
      </c>
      <c r="C454" s="1" t="str" cm="1">
        <f t="array" ref="C454">IFERROR(_xlfn.IFS(B454&gt;=$C$2,"x",AND(A454-A453&lt;=$D$2,B453&gt;=$C$2),"x",AND(A455-A454&lt;=$D$2,B455&gt;=$C$2),"x"),"")</f>
        <v/>
      </c>
      <c r="D454" cm="1">
        <f t="array" ref="D454">IFERROR(_xlfn.IFS(AND(C453="x",A454-A453=$D$2),D453,AND(C454="x",C453="x"),D453),A454)</f>
        <v>16.54</v>
      </c>
    </row>
    <row r="455" spans="1:4" x14ac:dyDescent="0.2">
      <c r="A455">
        <v>16.600000000000001</v>
      </c>
      <c r="B455">
        <f>COUNTIF('RAW2'!$D:$D,'Peak Combiner'!A455)</f>
        <v>1</v>
      </c>
      <c r="C455" s="1" t="str" cm="1">
        <f t="array" ref="C455">IFERROR(_xlfn.IFS(B455&gt;=$C$2,"x",AND(A455-A454&lt;=$D$2,B454&gt;=$C$2),"x",AND(A456-A455&lt;=$D$2,B456&gt;=$C$2),"x"),"")</f>
        <v/>
      </c>
      <c r="D455" cm="1">
        <f t="array" ref="D455">IFERROR(_xlfn.IFS(AND(C454="x",A455-A454=$D$2),D454,AND(C455="x",C454="x"),D454),A455)</f>
        <v>16.600000000000001</v>
      </c>
    </row>
    <row r="456" spans="1:4" x14ac:dyDescent="0.2">
      <c r="A456">
        <v>16.61</v>
      </c>
      <c r="B456">
        <f>COUNTIF('RAW2'!$D:$D,'Peak Combiner'!A456)</f>
        <v>1</v>
      </c>
      <c r="C456" s="1" t="str" cm="1">
        <f t="array" ref="C456">IFERROR(_xlfn.IFS(B456&gt;=$C$2,"x",AND(A456-A455&lt;=$D$2,B455&gt;=$C$2),"x",AND(A457-A456&lt;=$D$2,B457&gt;=$C$2),"x"),"")</f>
        <v/>
      </c>
      <c r="D456" cm="1">
        <f t="array" ref="D456">IFERROR(_xlfn.IFS(AND(C455="x",A456-A455=$D$2),D455,AND(C456="x",C455="x"),D455),A456)</f>
        <v>16.61</v>
      </c>
    </row>
    <row r="457" spans="1:4" x14ac:dyDescent="0.2">
      <c r="A457">
        <v>16.63</v>
      </c>
      <c r="B457">
        <f>COUNTIF('RAW2'!$D:$D,'Peak Combiner'!A457)</f>
        <v>1</v>
      </c>
      <c r="C457" s="1" t="str" cm="1">
        <f t="array" ref="C457">IFERROR(_xlfn.IFS(B457&gt;=$C$2,"x",AND(A457-A456&lt;=$D$2,B456&gt;=$C$2),"x",AND(A458-A457&lt;=$D$2,B458&gt;=$C$2),"x"),"")</f>
        <v/>
      </c>
      <c r="D457" cm="1">
        <f t="array" ref="D457">IFERROR(_xlfn.IFS(AND(C456="x",A457-A456=$D$2),D456,AND(C457="x",C456="x"),D456),A457)</f>
        <v>16.63</v>
      </c>
    </row>
    <row r="458" spans="1:4" x14ac:dyDescent="0.2">
      <c r="A458">
        <v>16.64</v>
      </c>
      <c r="B458">
        <f>COUNTIF('RAW2'!$D:$D,'Peak Combiner'!A458)</f>
        <v>1</v>
      </c>
      <c r="C458" s="1" t="str" cm="1">
        <f t="array" ref="C458">IFERROR(_xlfn.IFS(B458&gt;=$C$2,"x",AND(A458-A457&lt;=$D$2,B457&gt;=$C$2),"x",AND(A459-A458&lt;=$D$2,B459&gt;=$C$2),"x"),"")</f>
        <v/>
      </c>
      <c r="D458" cm="1">
        <f t="array" ref="D458">IFERROR(_xlfn.IFS(AND(C457="x",A458-A457=$D$2),D457,AND(C458="x",C457="x"),D457),A458)</f>
        <v>16.64</v>
      </c>
    </row>
    <row r="459" spans="1:4" x14ac:dyDescent="0.2">
      <c r="A459">
        <v>16.649999999999999</v>
      </c>
      <c r="B459">
        <f>COUNTIF('RAW2'!$D:$D,'Peak Combiner'!A459)</f>
        <v>1</v>
      </c>
      <c r="C459" s="1" t="str" cm="1">
        <f t="array" ref="C459">IFERROR(_xlfn.IFS(B459&gt;=$C$2,"x",AND(A459-A458&lt;=$D$2,B458&gt;=$C$2),"x",AND(A460-A459&lt;=$D$2,B460&gt;=$C$2),"x"),"")</f>
        <v/>
      </c>
      <c r="D459" cm="1">
        <f t="array" ref="D459">IFERROR(_xlfn.IFS(AND(C458="x",A459-A458=$D$2),D458,AND(C459="x",C458="x"),D458),A459)</f>
        <v>16.649999999999999</v>
      </c>
    </row>
    <row r="460" spans="1:4" x14ac:dyDescent="0.2">
      <c r="A460">
        <v>16.72</v>
      </c>
      <c r="B460">
        <f>COUNTIF('RAW2'!$D:$D,'Peak Combiner'!A460)</f>
        <v>8</v>
      </c>
      <c r="C460" s="1" t="str" cm="1">
        <f t="array" ref="C460">IFERROR(_xlfn.IFS(B460&gt;=$C$2,"x",AND(A460-A459&lt;=$D$2,B459&gt;=$C$2),"x",AND(A461-A460&lt;=$D$2,B461&gt;=$C$2),"x"),"")</f>
        <v/>
      </c>
      <c r="D460" cm="1">
        <f t="array" ref="D460">IFERROR(_xlfn.IFS(AND(C459="x",A460-A459=$D$2),D459,AND(C460="x",C459="x"),D459),A460)</f>
        <v>16.72</v>
      </c>
    </row>
    <row r="461" spans="1:4" x14ac:dyDescent="0.2">
      <c r="A461">
        <v>16.73</v>
      </c>
      <c r="B461">
        <f>COUNTIF('RAW2'!$D:$D,'Peak Combiner'!A461)</f>
        <v>2</v>
      </c>
      <c r="C461" s="1" t="str" cm="1">
        <f t="array" ref="C461">IFERROR(_xlfn.IFS(B461&gt;=$C$2,"x",AND(A461-A460&lt;=$D$2,B460&gt;=$C$2),"x",AND(A462-A461&lt;=$D$2,B462&gt;=$C$2),"x"),"")</f>
        <v/>
      </c>
      <c r="D461" cm="1">
        <f t="array" ref="D461">IFERROR(_xlfn.IFS(AND(C460="x",A461-A460=$D$2),D460,AND(C461="x",C460="x"),D460),A461)</f>
        <v>16.73</v>
      </c>
    </row>
    <row r="462" spans="1:4" x14ac:dyDescent="0.2">
      <c r="A462">
        <v>16.77</v>
      </c>
      <c r="B462">
        <f>COUNTIF('RAW2'!$D:$D,'Peak Combiner'!A462)</f>
        <v>2</v>
      </c>
      <c r="C462" s="1" t="str" cm="1">
        <f t="array" ref="C462">IFERROR(_xlfn.IFS(B462&gt;=$C$2,"x",AND(A462-A461&lt;=$D$2,B461&gt;=$C$2),"x",AND(A463-A462&lt;=$D$2,B463&gt;=$C$2),"x"),"")</f>
        <v/>
      </c>
      <c r="D462" cm="1">
        <f t="array" ref="D462">IFERROR(_xlfn.IFS(AND(C461="x",A462-A461=$D$2),D461,AND(C462="x",C461="x"),D461),A462)</f>
        <v>16.77</v>
      </c>
    </row>
    <row r="463" spans="1:4" x14ac:dyDescent="0.2">
      <c r="A463">
        <v>16.78</v>
      </c>
      <c r="B463">
        <f>COUNTIF('RAW2'!$D:$D,'Peak Combiner'!A463)</f>
        <v>3</v>
      </c>
      <c r="C463" s="1" t="str" cm="1">
        <f t="array" ref="C463">IFERROR(_xlfn.IFS(B463&gt;=$C$2,"x",AND(A463-A462&lt;=$D$2,B462&gt;=$C$2),"x",AND(A464-A463&lt;=$D$2,B464&gt;=$C$2),"x"),"")</f>
        <v/>
      </c>
      <c r="D463" cm="1">
        <f t="array" ref="D463">IFERROR(_xlfn.IFS(AND(C462="x",A463-A462=$D$2),D462,AND(C463="x",C462="x"),D462),A463)</f>
        <v>16.78</v>
      </c>
    </row>
    <row r="464" spans="1:4" x14ac:dyDescent="0.2">
      <c r="A464">
        <v>16.79</v>
      </c>
      <c r="B464">
        <f>COUNTIF('RAW2'!$D:$D,'Peak Combiner'!A464)</f>
        <v>2</v>
      </c>
      <c r="C464" s="1" t="str" cm="1">
        <f t="array" ref="C464">IFERROR(_xlfn.IFS(B464&gt;=$C$2,"x",AND(A464-A463&lt;=$D$2,B463&gt;=$C$2),"x",AND(A465-A464&lt;=$D$2,B465&gt;=$C$2),"x"),"")</f>
        <v/>
      </c>
      <c r="D464" cm="1">
        <f t="array" ref="D464">IFERROR(_xlfn.IFS(AND(C463="x",A464-A463=$D$2),D463,AND(C464="x",C463="x"),D463),A464)</f>
        <v>16.79</v>
      </c>
    </row>
    <row r="465" spans="1:4" x14ac:dyDescent="0.2">
      <c r="A465">
        <v>16.8</v>
      </c>
      <c r="B465">
        <f>COUNTIF('RAW2'!$D:$D,'Peak Combiner'!A465)</f>
        <v>1</v>
      </c>
      <c r="C465" s="1" t="str" cm="1">
        <f t="array" ref="C465">IFERROR(_xlfn.IFS(B465&gt;=$C$2,"x",AND(A465-A464&lt;=$D$2,B464&gt;=$C$2),"x",AND(A466-A465&lt;=$D$2,B466&gt;=$C$2),"x"),"")</f>
        <v/>
      </c>
      <c r="D465" cm="1">
        <f t="array" ref="D465">IFERROR(_xlfn.IFS(AND(C464="x",A465-A464=$D$2),D464,AND(C465="x",C464="x"),D464),A465)</f>
        <v>16.8</v>
      </c>
    </row>
    <row r="466" spans="1:4" x14ac:dyDescent="0.2">
      <c r="A466">
        <v>16.850000000000001</v>
      </c>
      <c r="B466">
        <f>COUNTIF('RAW2'!$D:$D,'Peak Combiner'!A466)</f>
        <v>1</v>
      </c>
      <c r="C466" s="1" t="str" cm="1">
        <f t="array" ref="C466">IFERROR(_xlfn.IFS(B466&gt;=$C$2,"x",AND(A466-A465&lt;=$D$2,B465&gt;=$C$2),"x",AND(A467-A466&lt;=$D$2,B467&gt;=$C$2),"x"),"")</f>
        <v/>
      </c>
      <c r="D466" cm="1">
        <f t="array" ref="D466">IFERROR(_xlfn.IFS(AND(C465="x",A466-A465=$D$2),D465,AND(C466="x",C465="x"),D465),A466)</f>
        <v>16.850000000000001</v>
      </c>
    </row>
    <row r="467" spans="1:4" x14ac:dyDescent="0.2">
      <c r="A467">
        <v>16.86</v>
      </c>
      <c r="B467">
        <f>COUNTIF('RAW2'!$D:$D,'Peak Combiner'!A467)</f>
        <v>1</v>
      </c>
      <c r="C467" s="1" t="str" cm="1">
        <f t="array" ref="C467">IFERROR(_xlfn.IFS(B467&gt;=$C$2,"x",AND(A467-A466&lt;=$D$2,B466&gt;=$C$2),"x",AND(A468-A467&lt;=$D$2,B468&gt;=$C$2),"x"),"")</f>
        <v/>
      </c>
      <c r="D467" cm="1">
        <f t="array" ref="D467">IFERROR(_xlfn.IFS(AND(C466="x",A467-A466=$D$2),D466,AND(C467="x",C466="x"),D466),A467)</f>
        <v>16.86</v>
      </c>
    </row>
    <row r="468" spans="1:4" x14ac:dyDescent="0.2">
      <c r="A468">
        <v>16.89</v>
      </c>
      <c r="B468">
        <f>COUNTIF('RAW2'!$D:$D,'Peak Combiner'!A468)</f>
        <v>1</v>
      </c>
      <c r="C468" s="1" t="str" cm="1">
        <f t="array" ref="C468">IFERROR(_xlfn.IFS(B468&gt;=$C$2,"x",AND(A468-A467&lt;=$D$2,B467&gt;=$C$2),"x",AND(A469-A468&lt;=$D$2,B469&gt;=$C$2),"x"),"")</f>
        <v/>
      </c>
      <c r="D468" cm="1">
        <f t="array" ref="D468">IFERROR(_xlfn.IFS(AND(C467="x",A468-A467=$D$2),D467,AND(C468="x",C467="x"),D467),A468)</f>
        <v>16.89</v>
      </c>
    </row>
    <row r="469" spans="1:4" x14ac:dyDescent="0.2">
      <c r="A469">
        <v>16.899999999999999</v>
      </c>
      <c r="B469">
        <f>COUNTIF('RAW2'!$D:$D,'Peak Combiner'!A469)</f>
        <v>5</v>
      </c>
      <c r="C469" s="1" t="str" cm="1">
        <f t="array" ref="C469">IFERROR(_xlfn.IFS(B469&gt;=$C$2,"x",AND(A469-A468&lt;=$D$2,B468&gt;=$C$2),"x",AND(A470-A469&lt;=$D$2,B470&gt;=$C$2),"x"),"")</f>
        <v/>
      </c>
      <c r="D469" cm="1">
        <f t="array" ref="D469">IFERROR(_xlfn.IFS(AND(C468="x",A469-A468=$D$2),D468,AND(C469="x",C468="x"),D468),A469)</f>
        <v>16.899999999999999</v>
      </c>
    </row>
    <row r="470" spans="1:4" x14ac:dyDescent="0.2">
      <c r="A470">
        <v>16.91</v>
      </c>
      <c r="B470">
        <f>COUNTIF('RAW2'!$D:$D,'Peak Combiner'!A470)</f>
        <v>2</v>
      </c>
      <c r="C470" s="1" t="str" cm="1">
        <f t="array" ref="C470">IFERROR(_xlfn.IFS(B470&gt;=$C$2,"x",AND(A470-A469&lt;=$D$2,B469&gt;=$C$2),"x",AND(A471-A470&lt;=$D$2,B471&gt;=$C$2),"x"),"")</f>
        <v/>
      </c>
      <c r="D470" cm="1">
        <f t="array" ref="D470">IFERROR(_xlfn.IFS(AND(C469="x",A470-A469=$D$2),D469,AND(C470="x",C469="x"),D469),A470)</f>
        <v>16.91</v>
      </c>
    </row>
    <row r="471" spans="1:4" x14ac:dyDescent="0.2">
      <c r="A471">
        <v>17.02</v>
      </c>
      <c r="B471">
        <f>COUNTIF('RAW2'!$D:$D,'Peak Combiner'!A471)</f>
        <v>1</v>
      </c>
      <c r="C471" s="1" t="str" cm="1">
        <f t="array" ref="C471">IFERROR(_xlfn.IFS(B471&gt;=$C$2,"x",AND(A471-A470&lt;=$D$2,B470&gt;=$C$2),"x",AND(A472-A471&lt;=$D$2,B472&gt;=$C$2),"x"),"")</f>
        <v/>
      </c>
      <c r="D471" cm="1">
        <f t="array" ref="D471">IFERROR(_xlfn.IFS(AND(C470="x",A471-A470=$D$2),D470,AND(C471="x",C470="x"),D470),A471)</f>
        <v>17.02</v>
      </c>
    </row>
    <row r="472" spans="1:4" x14ac:dyDescent="0.2">
      <c r="A472">
        <v>17.03</v>
      </c>
      <c r="B472">
        <f>COUNTIF('RAW2'!$D:$D,'Peak Combiner'!A472)</f>
        <v>1</v>
      </c>
      <c r="C472" s="1" t="str" cm="1">
        <f t="array" ref="C472">IFERROR(_xlfn.IFS(B472&gt;=$C$2,"x",AND(A472-A471&lt;=$D$2,B471&gt;=$C$2),"x",AND(A473-A472&lt;=$D$2,B473&gt;=$C$2),"x"),"")</f>
        <v/>
      </c>
      <c r="D472" cm="1">
        <f t="array" ref="D472">IFERROR(_xlfn.IFS(AND(C471="x",A472-A471=$D$2),D471,AND(C472="x",C471="x"),D471),A472)</f>
        <v>17.03</v>
      </c>
    </row>
    <row r="473" spans="1:4" x14ac:dyDescent="0.2">
      <c r="A473">
        <v>17.04</v>
      </c>
      <c r="B473">
        <f>COUNTIF('RAW2'!$D:$D,'Peak Combiner'!A473)</f>
        <v>3</v>
      </c>
      <c r="C473" s="1" t="str" cm="1">
        <f t="array" ref="C473">IFERROR(_xlfn.IFS(B473&gt;=$C$2,"x",AND(A473-A472&lt;=$D$2,B472&gt;=$C$2),"x",AND(A474-A473&lt;=$D$2,B474&gt;=$C$2),"x"),"")</f>
        <v/>
      </c>
      <c r="D473" cm="1">
        <f t="array" ref="D473">IFERROR(_xlfn.IFS(AND(C472="x",A473-A472=$D$2),D472,AND(C473="x",C472="x"),D472),A473)</f>
        <v>17.04</v>
      </c>
    </row>
    <row r="474" spans="1:4" x14ac:dyDescent="0.2">
      <c r="A474">
        <v>17.07</v>
      </c>
      <c r="B474">
        <f>COUNTIF('RAW2'!$D:$D,'Peak Combiner'!A474)</f>
        <v>2</v>
      </c>
      <c r="C474" s="1" t="str" cm="1">
        <f t="array" ref="C474">IFERROR(_xlfn.IFS(B474&gt;=$C$2,"x",AND(A474-A473&lt;=$D$2,B473&gt;=$C$2),"x",AND(A475-A474&lt;=$D$2,B475&gt;=$C$2),"x"),"")</f>
        <v/>
      </c>
      <c r="D474" cm="1">
        <f t="array" ref="D474">IFERROR(_xlfn.IFS(AND(C473="x",A474-A473=$D$2),D473,AND(C474="x",C473="x"),D473),A474)</f>
        <v>17.07</v>
      </c>
    </row>
    <row r="475" spans="1:4" x14ac:dyDescent="0.2">
      <c r="A475">
        <v>17.16</v>
      </c>
      <c r="B475">
        <f>COUNTIF('RAW2'!$D:$D,'Peak Combiner'!A475)</f>
        <v>1</v>
      </c>
      <c r="C475" s="1" t="str" cm="1">
        <f t="array" ref="C475">IFERROR(_xlfn.IFS(B475&gt;=$C$2,"x",AND(A475-A474&lt;=$D$2,B474&gt;=$C$2),"x",AND(A476-A475&lt;=$D$2,B476&gt;=$C$2),"x"),"")</f>
        <v/>
      </c>
      <c r="D475" cm="1">
        <f t="array" ref="D475">IFERROR(_xlfn.IFS(AND(C474="x",A475-A474=$D$2),D474,AND(C475="x",C474="x"),D474),A475)</f>
        <v>17.16</v>
      </c>
    </row>
    <row r="476" spans="1:4" x14ac:dyDescent="0.2">
      <c r="A476">
        <v>17.170000000000002</v>
      </c>
      <c r="B476">
        <f>COUNTIF('RAW2'!$D:$D,'Peak Combiner'!A476)</f>
        <v>2</v>
      </c>
      <c r="C476" s="1" t="str" cm="1">
        <f t="array" ref="C476">IFERROR(_xlfn.IFS(B476&gt;=$C$2,"x",AND(A476-A475&lt;=$D$2,B475&gt;=$C$2),"x",AND(A477-A476&lt;=$D$2,B477&gt;=$C$2),"x"),"")</f>
        <v/>
      </c>
      <c r="D476" cm="1">
        <f t="array" ref="D476">IFERROR(_xlfn.IFS(AND(C475="x",A476-A475=$D$2),D475,AND(C476="x",C475="x"),D475),A476)</f>
        <v>17.170000000000002</v>
      </c>
    </row>
    <row r="477" spans="1:4" x14ac:dyDescent="0.2">
      <c r="A477">
        <v>17.18</v>
      </c>
      <c r="B477">
        <f>COUNTIF('RAW2'!$D:$D,'Peak Combiner'!A477)</f>
        <v>3</v>
      </c>
      <c r="C477" s="1" t="str" cm="1">
        <f t="array" ref="C477">IFERROR(_xlfn.IFS(B477&gt;=$C$2,"x",AND(A477-A476&lt;=$D$2,B476&gt;=$C$2),"x",AND(A478-A477&lt;=$D$2,B478&gt;=$C$2),"x"),"")</f>
        <v/>
      </c>
      <c r="D477" cm="1">
        <f t="array" ref="D477">IFERROR(_xlfn.IFS(AND(C476="x",A477-A476=$D$2),D476,AND(C477="x",C476="x"),D476),A477)</f>
        <v>17.18</v>
      </c>
    </row>
    <row r="478" spans="1:4" x14ac:dyDescent="0.2">
      <c r="A478">
        <v>17.190000000000001</v>
      </c>
      <c r="B478">
        <f>COUNTIF('RAW2'!$D:$D,'Peak Combiner'!A478)</f>
        <v>1</v>
      </c>
      <c r="C478" s="1" t="str" cm="1">
        <f t="array" ref="C478">IFERROR(_xlfn.IFS(B478&gt;=$C$2,"x",AND(A478-A477&lt;=$D$2,B477&gt;=$C$2),"x",AND(A479-A478&lt;=$D$2,B479&gt;=$C$2),"x"),"")</f>
        <v/>
      </c>
      <c r="D478" cm="1">
        <f t="array" ref="D478">IFERROR(_xlfn.IFS(AND(C477="x",A478-A477=$D$2),D477,AND(C478="x",C477="x"),D477),A478)</f>
        <v>17.190000000000001</v>
      </c>
    </row>
    <row r="479" spans="1:4" x14ac:dyDescent="0.2">
      <c r="A479">
        <v>17.2</v>
      </c>
      <c r="B479">
        <f>COUNTIF('RAW2'!$D:$D,'Peak Combiner'!A479)</f>
        <v>2</v>
      </c>
      <c r="C479" s="1" t="str" cm="1">
        <f t="array" ref="C479">IFERROR(_xlfn.IFS(B479&gt;=$C$2,"x",AND(A479-A478&lt;=$D$2,B478&gt;=$C$2),"x",AND(A480-A479&lt;=$D$2,B480&gt;=$C$2),"x"),"")</f>
        <v/>
      </c>
      <c r="D479" cm="1">
        <f t="array" ref="D479">IFERROR(_xlfn.IFS(AND(C478="x",A479-A478=$D$2),D478,AND(C479="x",C478="x"),D478),A479)</f>
        <v>17.2</v>
      </c>
    </row>
    <row r="480" spans="1:4" x14ac:dyDescent="0.2">
      <c r="A480">
        <v>17.21</v>
      </c>
      <c r="B480">
        <f>COUNTIF('RAW2'!$D:$D,'Peak Combiner'!A480)</f>
        <v>1</v>
      </c>
      <c r="C480" s="1" t="str" cm="1">
        <f t="array" ref="C480">IFERROR(_xlfn.IFS(B480&gt;=$C$2,"x",AND(A480-A479&lt;=$D$2,B479&gt;=$C$2),"x",AND(A481-A480&lt;=$D$2,B481&gt;=$C$2),"x"),"")</f>
        <v/>
      </c>
      <c r="D480" cm="1">
        <f t="array" ref="D480">IFERROR(_xlfn.IFS(AND(C479="x",A480-A479=$D$2),D479,AND(C480="x",C479="x"),D479),A480)</f>
        <v>17.21</v>
      </c>
    </row>
    <row r="481" spans="1:4" x14ac:dyDescent="0.2">
      <c r="A481">
        <v>17.22</v>
      </c>
      <c r="B481">
        <f>COUNTIF('RAW2'!$D:$D,'Peak Combiner'!A481)</f>
        <v>1</v>
      </c>
      <c r="C481" s="1" t="str" cm="1">
        <f t="array" ref="C481">IFERROR(_xlfn.IFS(B481&gt;=$C$2,"x",AND(A481-A480&lt;=$D$2,B480&gt;=$C$2),"x",AND(A482-A481&lt;=$D$2,B482&gt;=$C$2),"x"),"")</f>
        <v/>
      </c>
      <c r="D481" cm="1">
        <f t="array" ref="D481">IFERROR(_xlfn.IFS(AND(C480="x",A481-A480=$D$2),D480,AND(C481="x",C480="x"),D480),A481)</f>
        <v>17.22</v>
      </c>
    </row>
    <row r="482" spans="1:4" x14ac:dyDescent="0.2">
      <c r="A482">
        <v>17.23</v>
      </c>
      <c r="B482">
        <f>COUNTIF('RAW2'!$D:$D,'Peak Combiner'!A482)</f>
        <v>1</v>
      </c>
      <c r="C482" s="1" t="str" cm="1">
        <f t="array" ref="C482">IFERROR(_xlfn.IFS(B482&gt;=$C$2,"x",AND(A482-A481&lt;=$D$2,B481&gt;=$C$2),"x",AND(A483-A482&lt;=$D$2,B483&gt;=$C$2),"x"),"")</f>
        <v/>
      </c>
      <c r="D482" cm="1">
        <f t="array" ref="D482">IFERROR(_xlfn.IFS(AND(C481="x",A482-A481=$D$2),D481,AND(C482="x",C481="x"),D481),A482)</f>
        <v>17.23</v>
      </c>
    </row>
    <row r="483" spans="1:4" x14ac:dyDescent="0.2">
      <c r="A483">
        <v>17.239999999999998</v>
      </c>
      <c r="B483">
        <f>COUNTIF('RAW2'!$D:$D,'Peak Combiner'!A483)</f>
        <v>2</v>
      </c>
      <c r="C483" s="1" t="str" cm="1">
        <f t="array" ref="C483">IFERROR(_xlfn.IFS(B483&gt;=$C$2,"x",AND(A483-A482&lt;=$D$2,B482&gt;=$C$2),"x",AND(A484-A483&lt;=$D$2,B484&gt;=$C$2),"x"),"")</f>
        <v/>
      </c>
      <c r="D483" cm="1">
        <f t="array" ref="D483">IFERROR(_xlfn.IFS(AND(C482="x",A483-A482=$D$2),D482,AND(C483="x",C482="x"),D482),A483)</f>
        <v>17.239999999999998</v>
      </c>
    </row>
    <row r="484" spans="1:4" x14ac:dyDescent="0.2">
      <c r="A484">
        <v>17.25</v>
      </c>
      <c r="B484">
        <f>COUNTIF('RAW2'!$D:$D,'Peak Combiner'!A484)</f>
        <v>1</v>
      </c>
      <c r="C484" s="1" t="str" cm="1">
        <f t="array" ref="C484">IFERROR(_xlfn.IFS(B484&gt;=$C$2,"x",AND(A484-A483&lt;=$D$2,B483&gt;=$C$2),"x",AND(A485-A484&lt;=$D$2,B485&gt;=$C$2),"x"),"")</f>
        <v/>
      </c>
      <c r="D484" cm="1">
        <f t="array" ref="D484">IFERROR(_xlfn.IFS(AND(C483="x",A484-A483=$D$2),D483,AND(C484="x",C483="x"),D483),A484)</f>
        <v>17.25</v>
      </c>
    </row>
    <row r="485" spans="1:4" x14ac:dyDescent="0.2">
      <c r="A485">
        <v>17.29</v>
      </c>
      <c r="B485">
        <f>COUNTIF('RAW2'!$D:$D,'Peak Combiner'!A485)</f>
        <v>2</v>
      </c>
      <c r="C485" s="1" t="str" cm="1">
        <f t="array" ref="C485">IFERROR(_xlfn.IFS(B485&gt;=$C$2,"x",AND(A485-A484&lt;=$D$2,B484&gt;=$C$2),"x",AND(A486-A485&lt;=$D$2,B486&gt;=$C$2),"x"),"")</f>
        <v/>
      </c>
      <c r="D485" cm="1">
        <f t="array" ref="D485">IFERROR(_xlfn.IFS(AND(C484="x",A485-A484=$D$2),D484,AND(C485="x",C484="x"),D484),A485)</f>
        <v>17.29</v>
      </c>
    </row>
    <row r="486" spans="1:4" x14ac:dyDescent="0.2">
      <c r="A486">
        <v>17.3</v>
      </c>
      <c r="B486">
        <f>COUNTIF('RAW2'!$D:$D,'Peak Combiner'!A486)</f>
        <v>3</v>
      </c>
      <c r="C486" s="1" t="str" cm="1">
        <f t="array" ref="C486">IFERROR(_xlfn.IFS(B486&gt;=$C$2,"x",AND(A486-A485&lt;=$D$2,B485&gt;=$C$2),"x",AND(A487-A486&lt;=$D$2,B487&gt;=$C$2),"x"),"")</f>
        <v/>
      </c>
      <c r="D486" cm="1">
        <f t="array" ref="D486">IFERROR(_xlfn.IFS(AND(C485="x",A486-A485=$D$2),D485,AND(C486="x",C485="x"),D485),A486)</f>
        <v>17.3</v>
      </c>
    </row>
    <row r="487" spans="1:4" x14ac:dyDescent="0.2">
      <c r="A487">
        <v>17.43</v>
      </c>
      <c r="B487">
        <f>COUNTIF('RAW2'!$D:$D,'Peak Combiner'!A487)</f>
        <v>1</v>
      </c>
      <c r="C487" s="1" t="str" cm="1">
        <f t="array" ref="C487">IFERROR(_xlfn.IFS(B487&gt;=$C$2,"x",AND(A487-A486&lt;=$D$2,B486&gt;=$C$2),"x",AND(A488-A487&lt;=$D$2,B488&gt;=$C$2),"x"),"")</f>
        <v/>
      </c>
      <c r="D487" cm="1">
        <f t="array" ref="D487">IFERROR(_xlfn.IFS(AND(C486="x",A487-A486=$D$2),D486,AND(C487="x",C486="x"),D486),A487)</f>
        <v>17.43</v>
      </c>
    </row>
    <row r="488" spans="1:4" x14ac:dyDescent="0.2">
      <c r="A488">
        <v>17.440000000000001</v>
      </c>
      <c r="B488">
        <f>COUNTIF('RAW2'!$D:$D,'Peak Combiner'!A488)</f>
        <v>4</v>
      </c>
      <c r="C488" s="1" t="str" cm="1">
        <f t="array" ref="C488">IFERROR(_xlfn.IFS(B488&gt;=$C$2,"x",AND(A488-A487&lt;=$D$2,B487&gt;=$C$2),"x",AND(A489-A488&lt;=$D$2,B489&gt;=$C$2),"x"),"")</f>
        <v/>
      </c>
      <c r="D488" cm="1">
        <f t="array" ref="D488">IFERROR(_xlfn.IFS(AND(C487="x",A488-A487=$D$2),D487,AND(C488="x",C487="x"),D487),A488)</f>
        <v>17.440000000000001</v>
      </c>
    </row>
    <row r="489" spans="1:4" x14ac:dyDescent="0.2">
      <c r="A489">
        <v>17.45</v>
      </c>
      <c r="B489">
        <f>COUNTIF('RAW2'!$D:$D,'Peak Combiner'!A489)</f>
        <v>6</v>
      </c>
      <c r="C489" s="1" t="str" cm="1">
        <f t="array" ref="C489">IFERROR(_xlfn.IFS(B489&gt;=$C$2,"x",AND(A489-A488&lt;=$D$2,B488&gt;=$C$2),"x",AND(A490-A489&lt;=$D$2,B490&gt;=$C$2),"x"),"")</f>
        <v/>
      </c>
      <c r="D489" cm="1">
        <f t="array" ref="D489">IFERROR(_xlfn.IFS(AND(C488="x",A489-A488=$D$2),D488,AND(C489="x",C488="x"),D488),A489)</f>
        <v>17.45</v>
      </c>
    </row>
    <row r="490" spans="1:4" x14ac:dyDescent="0.2">
      <c r="A490">
        <v>17.46</v>
      </c>
      <c r="B490">
        <f>COUNTIF('RAW2'!$D:$D,'Peak Combiner'!A490)</f>
        <v>1</v>
      </c>
      <c r="C490" s="1" t="str" cm="1">
        <f t="array" ref="C490">IFERROR(_xlfn.IFS(B490&gt;=$C$2,"x",AND(A490-A489&lt;=$D$2,B489&gt;=$C$2),"x",AND(A491-A490&lt;=$D$2,B491&gt;=$C$2),"x"),"")</f>
        <v/>
      </c>
      <c r="D490" cm="1">
        <f t="array" ref="D490">IFERROR(_xlfn.IFS(AND(C489="x",A490-A489=$D$2),D489,AND(C490="x",C489="x"),D489),A490)</f>
        <v>17.46</v>
      </c>
    </row>
    <row r="491" spans="1:4" x14ac:dyDescent="0.2">
      <c r="A491">
        <v>17.489999999999998</v>
      </c>
      <c r="B491">
        <f>COUNTIF('RAW2'!$D:$D,'Peak Combiner'!A491)</f>
        <v>1</v>
      </c>
      <c r="C491" s="1" t="str" cm="1">
        <f t="array" ref="C491">IFERROR(_xlfn.IFS(B491&gt;=$C$2,"x",AND(A491-A490&lt;=$D$2,B490&gt;=$C$2),"x",AND(A492-A491&lt;=$D$2,B492&gt;=$C$2),"x"),"")</f>
        <v/>
      </c>
      <c r="D491" cm="1">
        <f t="array" ref="D491">IFERROR(_xlfn.IFS(AND(C490="x",A491-A490=$D$2),D490,AND(C491="x",C490="x"),D490),A491)</f>
        <v>17.489999999999998</v>
      </c>
    </row>
    <row r="492" spans="1:4" x14ac:dyDescent="0.2">
      <c r="A492">
        <v>17.57</v>
      </c>
      <c r="B492">
        <f>COUNTIF('RAW2'!$D:$D,'Peak Combiner'!A492)</f>
        <v>1</v>
      </c>
      <c r="C492" s="1" t="str" cm="1">
        <f t="array" ref="C492">IFERROR(_xlfn.IFS(B492&gt;=$C$2,"x",AND(A492-A491&lt;=$D$2,B491&gt;=$C$2),"x",AND(A493-A492&lt;=$D$2,B493&gt;=$C$2),"x"),"")</f>
        <v/>
      </c>
      <c r="D492" cm="1">
        <f t="array" ref="D492">IFERROR(_xlfn.IFS(AND(C491="x",A492-A491=$D$2),D491,AND(C492="x",C491="x"),D491),A492)</f>
        <v>17.57</v>
      </c>
    </row>
    <row r="493" spans="1:4" x14ac:dyDescent="0.2">
      <c r="A493">
        <v>17.579999999999998</v>
      </c>
      <c r="B493">
        <f>COUNTIF('RAW2'!$D:$D,'Peak Combiner'!A493)</f>
        <v>2</v>
      </c>
      <c r="C493" s="1" t="str" cm="1">
        <f t="array" ref="C493">IFERROR(_xlfn.IFS(B493&gt;=$C$2,"x",AND(A493-A492&lt;=$D$2,B492&gt;=$C$2),"x",AND(A494-A493&lt;=$D$2,B494&gt;=$C$2),"x"),"")</f>
        <v/>
      </c>
      <c r="D493" cm="1">
        <f t="array" ref="D493">IFERROR(_xlfn.IFS(AND(C492="x",A493-A492=$D$2),D492,AND(C493="x",C492="x"),D492),A493)</f>
        <v>17.579999999999998</v>
      </c>
    </row>
    <row r="494" spans="1:4" x14ac:dyDescent="0.2">
      <c r="A494">
        <v>17.59</v>
      </c>
      <c r="B494">
        <f>COUNTIF('RAW2'!$D:$D,'Peak Combiner'!A494)</f>
        <v>5</v>
      </c>
      <c r="C494" s="1" t="str" cm="1">
        <f t="array" ref="C494">IFERROR(_xlfn.IFS(B494&gt;=$C$2,"x",AND(A494-A493&lt;=$D$2,B493&gt;=$C$2),"x",AND(A495-A494&lt;=$D$2,B495&gt;=$C$2),"x"),"")</f>
        <v/>
      </c>
      <c r="D494" cm="1">
        <f t="array" ref="D494">IFERROR(_xlfn.IFS(AND(C493="x",A494-A493=$D$2),D493,AND(C494="x",C493="x"),D493),A494)</f>
        <v>17.59</v>
      </c>
    </row>
    <row r="495" spans="1:4" x14ac:dyDescent="0.2">
      <c r="A495">
        <v>17.690000000000001</v>
      </c>
      <c r="B495">
        <f>COUNTIF('RAW2'!$D:$D,'Peak Combiner'!A495)</f>
        <v>8</v>
      </c>
      <c r="C495" s="1" t="str" cm="1">
        <f t="array" ref="C495">IFERROR(_xlfn.IFS(B495&gt;=$C$2,"x",AND(A495-A494&lt;=$D$2,B494&gt;=$C$2),"x",AND(A496-A495&lt;=$D$2,B496&gt;=$C$2),"x"),"")</f>
        <v/>
      </c>
      <c r="D495" cm="1">
        <f t="array" ref="D495">IFERROR(_xlfn.IFS(AND(C494="x",A495-A494=$D$2),D494,AND(C495="x",C494="x"),D494),A495)</f>
        <v>17.690000000000001</v>
      </c>
    </row>
    <row r="496" spans="1:4" x14ac:dyDescent="0.2">
      <c r="A496">
        <v>17.739999999999998</v>
      </c>
      <c r="B496">
        <f>COUNTIF('RAW2'!$D:$D,'Peak Combiner'!A496)</f>
        <v>6</v>
      </c>
      <c r="C496" s="1" t="str" cm="1">
        <f t="array" ref="C496">IFERROR(_xlfn.IFS(B496&gt;=$C$2,"x",AND(A496-A495&lt;=$D$2,B495&gt;=$C$2),"x",AND(A497-A496&lt;=$D$2,B497&gt;=$C$2),"x"),"")</f>
        <v/>
      </c>
      <c r="D496" cm="1">
        <f t="array" ref="D496">IFERROR(_xlfn.IFS(AND(C495="x",A496-A495=$D$2),D495,AND(C496="x",C495="x"),D495),A496)</f>
        <v>17.739999999999998</v>
      </c>
    </row>
    <row r="497" spans="1:4" x14ac:dyDescent="0.2">
      <c r="A497">
        <v>17.75</v>
      </c>
      <c r="B497">
        <f>COUNTIF('RAW2'!$D:$D,'Peak Combiner'!A497)</f>
        <v>1</v>
      </c>
      <c r="C497" s="1" t="str" cm="1">
        <f t="array" ref="C497">IFERROR(_xlfn.IFS(B497&gt;=$C$2,"x",AND(A497-A496&lt;=$D$2,B496&gt;=$C$2),"x",AND(A498-A497&lt;=$D$2,B498&gt;=$C$2),"x"),"")</f>
        <v/>
      </c>
      <c r="D497" cm="1">
        <f t="array" ref="D497">IFERROR(_xlfn.IFS(AND(C496="x",A497-A496=$D$2),D496,AND(C497="x",C496="x"),D496),A497)</f>
        <v>17.75</v>
      </c>
    </row>
    <row r="498" spans="1:4" x14ac:dyDescent="0.2">
      <c r="A498">
        <v>17.79</v>
      </c>
      <c r="B498">
        <f>COUNTIF('RAW2'!$D:$D,'Peak Combiner'!A498)</f>
        <v>1</v>
      </c>
      <c r="C498" s="1" t="str" cm="1">
        <f t="array" ref="C498">IFERROR(_xlfn.IFS(B498&gt;=$C$2,"x",AND(A498-A497&lt;=$D$2,B497&gt;=$C$2),"x",AND(A499-A498&lt;=$D$2,B499&gt;=$C$2),"x"),"")</f>
        <v/>
      </c>
      <c r="D498" cm="1">
        <f t="array" ref="D498">IFERROR(_xlfn.IFS(AND(C497="x",A498-A497=$D$2),D497,AND(C498="x",C497="x"),D497),A498)</f>
        <v>17.79</v>
      </c>
    </row>
    <row r="499" spans="1:4" x14ac:dyDescent="0.2">
      <c r="A499">
        <v>17.82</v>
      </c>
      <c r="B499">
        <f>COUNTIF('RAW2'!$D:$D,'Peak Combiner'!A499)</f>
        <v>10</v>
      </c>
      <c r="C499" s="1" t="str" cm="1">
        <f t="array" ref="C499">IFERROR(_xlfn.IFS(B499&gt;=$C$2,"x",AND(A499-A498&lt;=$D$2,B498&gt;=$C$2),"x",AND(A500-A499&lt;=$D$2,B500&gt;=$C$2),"x"),"")</f>
        <v>x</v>
      </c>
      <c r="D499" cm="1">
        <f t="array" ref="D499">IFERROR(_xlfn.IFS(AND(C498="x",A499-A498=$D$2),D498,AND(C499="x",C498="x"),D498),A499)</f>
        <v>17.82</v>
      </c>
    </row>
    <row r="500" spans="1:4" x14ac:dyDescent="0.2">
      <c r="A500">
        <v>17.829999999999998</v>
      </c>
      <c r="B500">
        <f>COUNTIF('RAW2'!$D:$D,'Peak Combiner'!A500)</f>
        <v>6</v>
      </c>
      <c r="C500" s="1" t="str" cm="1">
        <f t="array" ref="C500">IFERROR(_xlfn.IFS(B500&gt;=$C$2,"x",AND(A500-A499&lt;=$D$2,B499&gt;=$C$2),"x",AND(A501-A500&lt;=$D$2,B501&gt;=$C$2),"x"),"")</f>
        <v>x</v>
      </c>
      <c r="D500" cm="1">
        <f t="array" ref="D500">IFERROR(_xlfn.IFS(AND(C499="x",A500-A499=$D$2),D499,AND(C500="x",C499="x"),D499),A500)</f>
        <v>17.82</v>
      </c>
    </row>
    <row r="501" spans="1:4" x14ac:dyDescent="0.2">
      <c r="A501">
        <v>17.84</v>
      </c>
      <c r="B501">
        <f>COUNTIF('RAW2'!$D:$D,'Peak Combiner'!A501)</f>
        <v>2</v>
      </c>
      <c r="C501" s="1" t="str" cm="1">
        <f t="array" ref="C501">IFERROR(_xlfn.IFS(B501&gt;=$C$2,"x",AND(A501-A500&lt;=$D$2,B500&gt;=$C$2),"x",AND(A502-A501&lt;=$D$2,B502&gt;=$C$2),"x"),"")</f>
        <v/>
      </c>
      <c r="D501" cm="1">
        <f t="array" ref="D501">IFERROR(_xlfn.IFS(AND(C500="x",A501-A500=$D$2),D500,AND(C501="x",C500="x"),D500),A501)</f>
        <v>17.84</v>
      </c>
    </row>
    <row r="502" spans="1:4" x14ac:dyDescent="0.2">
      <c r="A502">
        <v>17.87</v>
      </c>
      <c r="B502">
        <f>COUNTIF('RAW2'!$D:$D,'Peak Combiner'!A502)</f>
        <v>1</v>
      </c>
      <c r="C502" s="1" t="str" cm="1">
        <f t="array" ref="C502">IFERROR(_xlfn.IFS(B502&gt;=$C$2,"x",AND(A502-A501&lt;=$D$2,B501&gt;=$C$2),"x",AND(A503-A502&lt;=$D$2,B503&gt;=$C$2),"x"),"")</f>
        <v>x</v>
      </c>
      <c r="D502" cm="1">
        <f t="array" ref="D502">IFERROR(_xlfn.IFS(AND(C501="x",A502-A501=$D$2),D501,AND(C502="x",C501="x"),D501),A502)</f>
        <v>17.87</v>
      </c>
    </row>
    <row r="503" spans="1:4" x14ac:dyDescent="0.2">
      <c r="A503">
        <v>17.88</v>
      </c>
      <c r="B503">
        <f>COUNTIF('RAW2'!$D:$D,'Peak Combiner'!A503)</f>
        <v>11</v>
      </c>
      <c r="C503" s="1" t="str" cm="1">
        <f t="array" ref="C503">IFERROR(_xlfn.IFS(B503&gt;=$C$2,"x",AND(A503-A502&lt;=$D$2,B502&gt;=$C$2),"x",AND(A504-A503&lt;=$D$2,B504&gt;=$C$2),"x"),"")</f>
        <v>x</v>
      </c>
      <c r="D503" cm="1">
        <f t="array" ref="D503">IFERROR(_xlfn.IFS(AND(C502="x",A503-A502=$D$2),D502,AND(C503="x",C502="x"),D502),A503)</f>
        <v>17.87</v>
      </c>
    </row>
    <row r="504" spans="1:4" x14ac:dyDescent="0.2">
      <c r="A504">
        <v>17.89</v>
      </c>
      <c r="B504">
        <f>COUNTIF('RAW2'!$D:$D,'Peak Combiner'!A504)</f>
        <v>2</v>
      </c>
      <c r="C504" s="1" t="str" cm="1">
        <f t="array" ref="C504">IFERROR(_xlfn.IFS(B504&gt;=$C$2,"x",AND(A504-A503&lt;=$D$2,B503&gt;=$C$2),"x",AND(A505-A504&lt;=$D$2,B505&gt;=$C$2),"x"),"")</f>
        <v/>
      </c>
      <c r="D504" cm="1">
        <f t="array" ref="D504">IFERROR(_xlfn.IFS(AND(C503="x",A504-A503=$D$2),D503,AND(C504="x",C503="x"),D503),A504)</f>
        <v>17.89</v>
      </c>
    </row>
    <row r="505" spans="1:4" x14ac:dyDescent="0.2">
      <c r="A505">
        <v>17.899999999999999</v>
      </c>
      <c r="B505">
        <f>COUNTIF('RAW2'!$D:$D,'Peak Combiner'!A505)</f>
        <v>3</v>
      </c>
      <c r="C505" s="1" t="str" cm="1">
        <f t="array" ref="C505">IFERROR(_xlfn.IFS(B505&gt;=$C$2,"x",AND(A505-A504&lt;=$D$2,B504&gt;=$C$2),"x",AND(A506-A505&lt;=$D$2,B506&gt;=$C$2),"x"),"")</f>
        <v/>
      </c>
      <c r="D505" cm="1">
        <f t="array" ref="D505">IFERROR(_xlfn.IFS(AND(C504="x",A505-A504=$D$2),D504,AND(C505="x",C504="x"),D504),A505)</f>
        <v>17.899999999999999</v>
      </c>
    </row>
    <row r="506" spans="1:4" x14ac:dyDescent="0.2">
      <c r="A506">
        <v>17.920000000000002</v>
      </c>
      <c r="B506">
        <f>COUNTIF('RAW2'!$D:$D,'Peak Combiner'!A506)</f>
        <v>1</v>
      </c>
      <c r="C506" s="1" t="str" cm="1">
        <f t="array" ref="C506">IFERROR(_xlfn.IFS(B506&gt;=$C$2,"x",AND(A506-A505&lt;=$D$2,B505&gt;=$C$2),"x",AND(A507-A506&lt;=$D$2,B507&gt;=$C$2),"x"),"")</f>
        <v/>
      </c>
      <c r="D506" cm="1">
        <f t="array" ref="D506">IFERROR(_xlfn.IFS(AND(C505="x",A506-A505=$D$2),D505,AND(C506="x",C505="x"),D505),A506)</f>
        <v>17.920000000000002</v>
      </c>
    </row>
    <row r="507" spans="1:4" x14ac:dyDescent="0.2">
      <c r="A507">
        <v>17.93</v>
      </c>
      <c r="B507">
        <f>COUNTIF('RAW2'!$D:$D,'Peak Combiner'!A507)</f>
        <v>2</v>
      </c>
      <c r="C507" s="1" t="str" cm="1">
        <f t="array" ref="C507">IFERROR(_xlfn.IFS(B507&gt;=$C$2,"x",AND(A507-A506&lt;=$D$2,B506&gt;=$C$2),"x",AND(A508-A507&lt;=$D$2,B508&gt;=$C$2),"x"),"")</f>
        <v/>
      </c>
      <c r="D507" cm="1">
        <f t="array" ref="D507">IFERROR(_xlfn.IFS(AND(C506="x",A507-A506=$D$2),D506,AND(C507="x",C506="x"),D506),A507)</f>
        <v>17.93</v>
      </c>
    </row>
    <row r="508" spans="1:4" x14ac:dyDescent="0.2">
      <c r="A508">
        <v>17.98</v>
      </c>
      <c r="B508">
        <f>COUNTIF('RAW2'!$D:$D,'Peak Combiner'!A508)</f>
        <v>2</v>
      </c>
      <c r="C508" s="1" t="str" cm="1">
        <f t="array" ref="C508">IFERROR(_xlfn.IFS(B508&gt;=$C$2,"x",AND(A508-A507&lt;=$D$2,B507&gt;=$C$2),"x",AND(A509-A508&lt;=$D$2,B509&gt;=$C$2),"x"),"")</f>
        <v/>
      </c>
      <c r="D508" cm="1">
        <f t="array" ref="D508">IFERROR(_xlfn.IFS(AND(C507="x",A508-A507=$D$2),D507,AND(C508="x",C507="x"),D507),A508)</f>
        <v>17.98</v>
      </c>
    </row>
    <row r="509" spans="1:4" x14ac:dyDescent="0.2">
      <c r="A509">
        <v>17.989999999999998</v>
      </c>
      <c r="B509">
        <f>COUNTIF('RAW2'!$D:$D,'Peak Combiner'!A509)</f>
        <v>1</v>
      </c>
      <c r="C509" s="1" t="str" cm="1">
        <f t="array" ref="C509">IFERROR(_xlfn.IFS(B509&gt;=$C$2,"x",AND(A509-A508&lt;=$D$2,B508&gt;=$C$2),"x",AND(A510-A509&lt;=$D$2,B510&gt;=$C$2),"x"),"")</f>
        <v/>
      </c>
      <c r="D509" cm="1">
        <f t="array" ref="D509">IFERROR(_xlfn.IFS(AND(C508="x",A509-A508=$D$2),D508,AND(C509="x",C508="x"),D508),A509)</f>
        <v>17.989999999999998</v>
      </c>
    </row>
    <row r="510" spans="1:4" x14ac:dyDescent="0.2">
      <c r="A510">
        <v>18.010000000000002</v>
      </c>
      <c r="B510">
        <f>COUNTIF('RAW2'!$D:$D,'Peak Combiner'!A510)</f>
        <v>2</v>
      </c>
      <c r="C510" s="1" t="str" cm="1">
        <f t="array" ref="C510">IFERROR(_xlfn.IFS(B510&gt;=$C$2,"x",AND(A510-A509&lt;=$D$2,B509&gt;=$C$2),"x",AND(A511-A510&lt;=$D$2,B511&gt;=$C$2),"x"),"")</f>
        <v/>
      </c>
      <c r="D510" cm="1">
        <f t="array" ref="D510">IFERROR(_xlfn.IFS(AND(C509="x",A510-A509=$D$2),D509,AND(C510="x",C509="x"),D509),A510)</f>
        <v>18.010000000000002</v>
      </c>
    </row>
    <row r="511" spans="1:4" x14ac:dyDescent="0.2">
      <c r="A511">
        <v>18.02</v>
      </c>
      <c r="B511">
        <f>COUNTIF('RAW2'!$D:$D,'Peak Combiner'!A511)</f>
        <v>1</v>
      </c>
      <c r="C511" s="1" t="str" cm="1">
        <f t="array" ref="C511">IFERROR(_xlfn.IFS(B511&gt;=$C$2,"x",AND(A511-A510&lt;=$D$2,B510&gt;=$C$2),"x",AND(A512-A511&lt;=$D$2,B512&gt;=$C$2),"x"),"")</f>
        <v/>
      </c>
      <c r="D511" cm="1">
        <f t="array" ref="D511">IFERROR(_xlfn.IFS(AND(C510="x",A511-A510=$D$2),D510,AND(C511="x",C510="x"),D510),A511)</f>
        <v>18.02</v>
      </c>
    </row>
    <row r="512" spans="1:4" x14ac:dyDescent="0.2">
      <c r="A512">
        <v>18.03</v>
      </c>
      <c r="B512">
        <f>COUNTIF('RAW2'!$D:$D,'Peak Combiner'!A512)</f>
        <v>2</v>
      </c>
      <c r="C512" s="1" t="str" cm="1">
        <f t="array" ref="C512">IFERROR(_xlfn.IFS(B512&gt;=$C$2,"x",AND(A512-A511&lt;=$D$2,B511&gt;=$C$2),"x",AND(A513-A512&lt;=$D$2,B513&gt;=$C$2),"x"),"")</f>
        <v/>
      </c>
      <c r="D512" cm="1">
        <f t="array" ref="D512">IFERROR(_xlfn.IFS(AND(C511="x",A512-A511=$D$2),D511,AND(C512="x",C511="x"),D511),A512)</f>
        <v>18.03</v>
      </c>
    </row>
    <row r="513" spans="1:4" x14ac:dyDescent="0.2">
      <c r="A513">
        <v>18.04</v>
      </c>
      <c r="B513">
        <f>COUNTIF('RAW2'!$D:$D,'Peak Combiner'!A513)</f>
        <v>3</v>
      </c>
      <c r="C513" s="1" t="str" cm="1">
        <f t="array" ref="C513">IFERROR(_xlfn.IFS(B513&gt;=$C$2,"x",AND(A513-A512&lt;=$D$2,B512&gt;=$C$2),"x",AND(A514-A513&lt;=$D$2,B514&gt;=$C$2),"x"),"")</f>
        <v/>
      </c>
      <c r="D513" cm="1">
        <f t="array" ref="D513">IFERROR(_xlfn.IFS(AND(C512="x",A513-A512=$D$2),D512,AND(C513="x",C512="x"),D512),A513)</f>
        <v>18.04</v>
      </c>
    </row>
    <row r="514" spans="1:4" x14ac:dyDescent="0.2">
      <c r="A514">
        <v>18.059999999999999</v>
      </c>
      <c r="B514">
        <f>COUNTIF('RAW2'!$D:$D,'Peak Combiner'!A514)</f>
        <v>1</v>
      </c>
      <c r="C514" s="1" t="str" cm="1">
        <f t="array" ref="C514">IFERROR(_xlfn.IFS(B514&gt;=$C$2,"x",AND(A514-A513&lt;=$D$2,B513&gt;=$C$2),"x",AND(A515-A514&lt;=$D$2,B515&gt;=$C$2),"x"),"")</f>
        <v/>
      </c>
      <c r="D514" cm="1">
        <f t="array" ref="D514">IFERROR(_xlfn.IFS(AND(C513="x",A514-A513=$D$2),D513,AND(C514="x",C513="x"),D513),A514)</f>
        <v>18.059999999999999</v>
      </c>
    </row>
    <row r="515" spans="1:4" x14ac:dyDescent="0.2">
      <c r="A515">
        <v>18.07</v>
      </c>
      <c r="B515">
        <f>COUNTIF('RAW2'!$D:$D,'Peak Combiner'!A515)</f>
        <v>1</v>
      </c>
      <c r="C515" s="1" t="str" cm="1">
        <f t="array" ref="C515">IFERROR(_xlfn.IFS(B515&gt;=$C$2,"x",AND(A515-A514&lt;=$D$2,B514&gt;=$C$2),"x",AND(A516-A515&lt;=$D$2,B516&gt;=$C$2),"x"),"")</f>
        <v/>
      </c>
      <c r="D515" cm="1">
        <f t="array" ref="D515">IFERROR(_xlfn.IFS(AND(C514="x",A515-A514=$D$2),D514,AND(C515="x",C514="x"),D514),A515)</f>
        <v>18.07</v>
      </c>
    </row>
    <row r="516" spans="1:4" x14ac:dyDescent="0.2">
      <c r="A516">
        <v>18.079999999999998</v>
      </c>
      <c r="B516">
        <f>COUNTIF('RAW2'!$D:$D,'Peak Combiner'!A516)</f>
        <v>1</v>
      </c>
      <c r="C516" s="1" t="str" cm="1">
        <f t="array" ref="C516">IFERROR(_xlfn.IFS(B516&gt;=$C$2,"x",AND(A516-A515&lt;=$D$2,B515&gt;=$C$2),"x",AND(A517-A516&lt;=$D$2,B517&gt;=$C$2),"x"),"")</f>
        <v/>
      </c>
      <c r="D516" cm="1">
        <f t="array" ref="D516">IFERROR(_xlfn.IFS(AND(C515="x",A516-A515=$D$2),D515,AND(C516="x",C515="x"),D515),A516)</f>
        <v>18.079999999999998</v>
      </c>
    </row>
    <row r="517" spans="1:4" x14ac:dyDescent="0.2">
      <c r="A517">
        <v>18.09</v>
      </c>
      <c r="B517">
        <f>COUNTIF('RAW2'!$D:$D,'Peak Combiner'!A517)</f>
        <v>11</v>
      </c>
      <c r="C517" s="1" t="str" cm="1">
        <f t="array" ref="C517">IFERROR(_xlfn.IFS(B517&gt;=$C$2,"x",AND(A517-A516&lt;=$D$2,B516&gt;=$C$2),"x",AND(A518-A517&lt;=$D$2,B518&gt;=$C$2),"x"),"")</f>
        <v>x</v>
      </c>
      <c r="D517" cm="1">
        <f t="array" ref="D517">IFERROR(_xlfn.IFS(AND(C516="x",A517-A516=$D$2),D516,AND(C517="x",C516="x"),D516),A517)</f>
        <v>18.09</v>
      </c>
    </row>
    <row r="518" spans="1:4" x14ac:dyDescent="0.2">
      <c r="A518">
        <v>18.100000000000001</v>
      </c>
      <c r="B518">
        <f>COUNTIF('RAW2'!$D:$D,'Peak Combiner'!A518)</f>
        <v>2</v>
      </c>
      <c r="C518" s="1" t="str" cm="1">
        <f t="array" ref="C518">IFERROR(_xlfn.IFS(B518&gt;=$C$2,"x",AND(A518-A517&lt;=$D$2,B517&gt;=$C$2),"x",AND(A519-A518&lt;=$D$2,B519&gt;=$C$2),"x"),"")</f>
        <v/>
      </c>
      <c r="D518" cm="1">
        <f t="array" ref="D518">IFERROR(_xlfn.IFS(AND(C517="x",A518-A517=$D$2),D517,AND(C518="x",C517="x"),D517),A518)</f>
        <v>18.100000000000001</v>
      </c>
    </row>
    <row r="519" spans="1:4" x14ac:dyDescent="0.2">
      <c r="A519">
        <v>18.14</v>
      </c>
      <c r="B519">
        <f>COUNTIF('RAW2'!$D:$D,'Peak Combiner'!A519)</f>
        <v>2</v>
      </c>
      <c r="C519" s="1" t="str" cm="1">
        <f t="array" ref="C519">IFERROR(_xlfn.IFS(B519&gt;=$C$2,"x",AND(A519-A518&lt;=$D$2,B518&gt;=$C$2),"x",AND(A520-A519&lt;=$D$2,B520&gt;=$C$2),"x"),"")</f>
        <v/>
      </c>
      <c r="D519" cm="1">
        <f t="array" ref="D519">IFERROR(_xlfn.IFS(AND(C518="x",A519-A518=$D$2),D518,AND(C519="x",C518="x"),D518),A519)</f>
        <v>18.14</v>
      </c>
    </row>
    <row r="520" spans="1:4" x14ac:dyDescent="0.2">
      <c r="A520">
        <v>18.149999999999999</v>
      </c>
      <c r="B520">
        <f>COUNTIF('RAW2'!$D:$D,'Peak Combiner'!A520)</f>
        <v>6</v>
      </c>
      <c r="C520" s="1" t="str" cm="1">
        <f t="array" ref="C520">IFERROR(_xlfn.IFS(B520&gt;=$C$2,"x",AND(A520-A519&lt;=$D$2,B519&gt;=$C$2),"x",AND(A521-A520&lt;=$D$2,B521&gt;=$C$2),"x"),"")</f>
        <v/>
      </c>
      <c r="D520" cm="1">
        <f t="array" ref="D520">IFERROR(_xlfn.IFS(AND(C519="x",A520-A519=$D$2),D519,AND(C520="x",C519="x"),D519),A520)</f>
        <v>18.149999999999999</v>
      </c>
    </row>
    <row r="521" spans="1:4" x14ac:dyDescent="0.2">
      <c r="A521">
        <v>18.21</v>
      </c>
      <c r="B521">
        <f>COUNTIF('RAW2'!$D:$D,'Peak Combiner'!A521)</f>
        <v>25</v>
      </c>
      <c r="C521" s="1" t="str" cm="1">
        <f t="array" ref="C521">IFERROR(_xlfn.IFS(B521&gt;=$C$2,"x",AND(A521-A520&lt;=$D$2,B520&gt;=$C$2),"x",AND(A522-A521&lt;=$D$2,B522&gt;=$C$2),"x"),"")</f>
        <v>x</v>
      </c>
      <c r="D521" cm="1">
        <f t="array" ref="D521">IFERROR(_xlfn.IFS(AND(C520="x",A521-A520=$D$2),D520,AND(C521="x",C520="x"),D520),A521)</f>
        <v>18.21</v>
      </c>
    </row>
    <row r="522" spans="1:4" x14ac:dyDescent="0.2">
      <c r="A522">
        <v>18.22</v>
      </c>
      <c r="B522">
        <f>COUNTIF('RAW2'!$D:$D,'Peak Combiner'!A522)</f>
        <v>11</v>
      </c>
      <c r="C522" s="1" t="str" cm="1">
        <f t="array" ref="C522">IFERROR(_xlfn.IFS(B522&gt;=$C$2,"x",AND(A522-A521&lt;=$D$2,B521&gt;=$C$2),"x",AND(A523-A522&lt;=$D$2,B523&gt;=$C$2),"x"),"")</f>
        <v>x</v>
      </c>
      <c r="D522" cm="1">
        <f t="array" ref="D522">IFERROR(_xlfn.IFS(AND(C521="x",A522-A521=$D$2),D521,AND(C522="x",C521="x"),D521),A522)</f>
        <v>18.21</v>
      </c>
    </row>
    <row r="523" spans="1:4" x14ac:dyDescent="0.2">
      <c r="A523">
        <v>18.29</v>
      </c>
      <c r="B523">
        <f>COUNTIF('RAW2'!$D:$D,'Peak Combiner'!A523)</f>
        <v>3</v>
      </c>
      <c r="C523" s="1" t="str" cm="1">
        <f t="array" ref="C523">IFERROR(_xlfn.IFS(B523&gt;=$C$2,"x",AND(A523-A522&lt;=$D$2,B522&gt;=$C$2),"x",AND(A524-A523&lt;=$D$2,B524&gt;=$C$2),"x"),"")</f>
        <v/>
      </c>
      <c r="D523" cm="1">
        <f t="array" ref="D523">IFERROR(_xlfn.IFS(AND(C522="x",A523-A522=$D$2),D522,AND(C523="x",C522="x"),D522),A523)</f>
        <v>18.29</v>
      </c>
    </row>
    <row r="524" spans="1:4" x14ac:dyDescent="0.2">
      <c r="A524">
        <v>18.3</v>
      </c>
      <c r="B524">
        <f>COUNTIF('RAW2'!$D:$D,'Peak Combiner'!A524)</f>
        <v>4</v>
      </c>
      <c r="C524" s="1" t="str" cm="1">
        <f t="array" ref="C524">IFERROR(_xlfn.IFS(B524&gt;=$C$2,"x",AND(A524-A523&lt;=$D$2,B523&gt;=$C$2),"x",AND(A525-A524&lt;=$D$2,B525&gt;=$C$2),"x"),"")</f>
        <v/>
      </c>
      <c r="D524" cm="1">
        <f t="array" ref="D524">IFERROR(_xlfn.IFS(AND(C523="x",A524-A523=$D$2),D523,AND(C524="x",C523="x"),D523),A524)</f>
        <v>18.3</v>
      </c>
    </row>
    <row r="525" spans="1:4" x14ac:dyDescent="0.2">
      <c r="A525">
        <v>18.39</v>
      </c>
      <c r="B525">
        <f>COUNTIF('RAW2'!$D:$D,'Peak Combiner'!A525)</f>
        <v>7</v>
      </c>
      <c r="C525" s="1" t="str" cm="1">
        <f t="array" ref="C525">IFERROR(_xlfn.IFS(B525&gt;=$C$2,"x",AND(A525-A524&lt;=$D$2,B524&gt;=$C$2),"x",AND(A526-A525&lt;=$D$2,B526&gt;=$C$2),"x"),"")</f>
        <v/>
      </c>
      <c r="D525" cm="1">
        <f t="array" ref="D525">IFERROR(_xlfn.IFS(AND(C524="x",A525-A524=$D$2),D524,AND(C525="x",C524="x"),D524),A525)</f>
        <v>18.39</v>
      </c>
    </row>
    <row r="526" spans="1:4" x14ac:dyDescent="0.2">
      <c r="A526">
        <v>18.399999999999999</v>
      </c>
      <c r="B526">
        <f>COUNTIF('RAW2'!$D:$D,'Peak Combiner'!A526)</f>
        <v>8</v>
      </c>
      <c r="C526" s="1" t="str" cm="1">
        <f t="array" ref="C526">IFERROR(_xlfn.IFS(B526&gt;=$C$2,"x",AND(A526-A525&lt;=$D$2,B525&gt;=$C$2),"x",AND(A527-A526&lt;=$D$2,B527&gt;=$C$2),"x"),"")</f>
        <v/>
      </c>
      <c r="D526" cm="1">
        <f t="array" ref="D526">IFERROR(_xlfn.IFS(AND(C525="x",A526-A525=$D$2),D525,AND(C526="x",C525="x"),D525),A526)</f>
        <v>18.399999999999999</v>
      </c>
    </row>
    <row r="527" spans="1:4" x14ac:dyDescent="0.2">
      <c r="A527">
        <v>18.41</v>
      </c>
      <c r="B527">
        <f>COUNTIF('RAW2'!$D:$D,'Peak Combiner'!A527)</f>
        <v>12</v>
      </c>
      <c r="C527" s="1" t="str" cm="1">
        <f t="array" ref="C527">IFERROR(_xlfn.IFS(B527&gt;=$C$2,"x",AND(A527-A526&lt;=$D$2,B526&gt;=$C$2),"x",AND(A528-A527&lt;=$D$2,B528&gt;=$C$2),"x"),"")</f>
        <v>x</v>
      </c>
      <c r="D527" cm="1">
        <f t="array" ref="D527">IFERROR(_xlfn.IFS(AND(C526="x",A527-A526=$D$2),D526,AND(C527="x",C526="x"),D526),A527)</f>
        <v>18.41</v>
      </c>
    </row>
    <row r="528" spans="1:4" x14ac:dyDescent="0.2">
      <c r="A528">
        <v>18.420000000000002</v>
      </c>
      <c r="B528">
        <f>COUNTIF('RAW2'!$D:$D,'Peak Combiner'!A528)</f>
        <v>6</v>
      </c>
      <c r="C528" s="1" t="str" cm="1">
        <f t="array" ref="C528">IFERROR(_xlfn.IFS(B528&gt;=$C$2,"x",AND(A528-A527&lt;=$D$2,B527&gt;=$C$2),"x",AND(A529-A528&lt;=$D$2,B529&gt;=$C$2),"x"),"")</f>
        <v/>
      </c>
      <c r="D528" cm="1">
        <f t="array" ref="D528">IFERROR(_xlfn.IFS(AND(C527="x",A528-A527=$D$2),D527,AND(C528="x",C527="x"),D527),A528)</f>
        <v>18.420000000000002</v>
      </c>
    </row>
    <row r="529" spans="1:4" x14ac:dyDescent="0.2">
      <c r="A529">
        <v>18.43</v>
      </c>
      <c r="B529">
        <f>COUNTIF('RAW2'!$D:$D,'Peak Combiner'!A529)</f>
        <v>2</v>
      </c>
      <c r="C529" s="1" t="str" cm="1">
        <f t="array" ref="C529">IFERROR(_xlfn.IFS(B529&gt;=$C$2,"x",AND(A529-A528&lt;=$D$2,B528&gt;=$C$2),"x",AND(A530-A529&lt;=$D$2,B530&gt;=$C$2),"x"),"")</f>
        <v/>
      </c>
      <c r="D529" cm="1">
        <f t="array" ref="D529">IFERROR(_xlfn.IFS(AND(C528="x",A529-A528=$D$2),D528,AND(C529="x",C528="x"),D528),A529)</f>
        <v>18.43</v>
      </c>
    </row>
    <row r="530" spans="1:4" x14ac:dyDescent="0.2">
      <c r="A530">
        <v>18.440000000000001</v>
      </c>
      <c r="B530">
        <f>COUNTIF('RAW2'!$D:$D,'Peak Combiner'!A530)</f>
        <v>2</v>
      </c>
      <c r="C530" s="1" t="str" cm="1">
        <f t="array" ref="C530">IFERROR(_xlfn.IFS(B530&gt;=$C$2,"x",AND(A530-A529&lt;=$D$2,B529&gt;=$C$2),"x",AND(A531-A530&lt;=$D$2,B531&gt;=$C$2),"x"),"")</f>
        <v/>
      </c>
      <c r="D530" cm="1">
        <f t="array" ref="D530">IFERROR(_xlfn.IFS(AND(C529="x",A530-A529=$D$2),D529,AND(C530="x",C529="x"),D529),A530)</f>
        <v>18.440000000000001</v>
      </c>
    </row>
    <row r="531" spans="1:4" x14ac:dyDescent="0.2">
      <c r="A531">
        <v>18.510000000000002</v>
      </c>
      <c r="B531">
        <f>COUNTIF('RAW2'!$D:$D,'Peak Combiner'!A531)</f>
        <v>14</v>
      </c>
      <c r="C531" s="1" t="str" cm="1">
        <f t="array" ref="C531">IFERROR(_xlfn.IFS(B531&gt;=$C$2,"x",AND(A531-A530&lt;=$D$2,B530&gt;=$C$2),"x",AND(A532-A531&lt;=$D$2,B532&gt;=$C$2),"x"),"")</f>
        <v>x</v>
      </c>
      <c r="D531" cm="1">
        <f t="array" ref="D531">IFERROR(_xlfn.IFS(AND(C530="x",A531-A530=$D$2),D530,AND(C531="x",C530="x"),D530),A531)</f>
        <v>18.510000000000002</v>
      </c>
    </row>
    <row r="532" spans="1:4" x14ac:dyDescent="0.2">
      <c r="A532">
        <v>18.52</v>
      </c>
      <c r="B532">
        <f>COUNTIF('RAW2'!$D:$D,'Peak Combiner'!A532)</f>
        <v>44</v>
      </c>
      <c r="C532" s="1" t="str" cm="1">
        <f t="array" ref="C532">IFERROR(_xlfn.IFS(B532&gt;=$C$2,"x",AND(A532-A531&lt;=$D$2,B531&gt;=$C$2),"x",AND(A533-A532&lt;=$D$2,B533&gt;=$C$2),"x"),"")</f>
        <v>x</v>
      </c>
      <c r="D532" cm="1">
        <f t="array" ref="D532">IFERROR(_xlfn.IFS(AND(C531="x",A532-A531=$D$2),D531,AND(C532="x",C531="x"),D531),A532)</f>
        <v>18.510000000000002</v>
      </c>
    </row>
    <row r="533" spans="1:4" x14ac:dyDescent="0.2">
      <c r="A533">
        <v>18.53</v>
      </c>
      <c r="B533">
        <f>COUNTIF('RAW2'!$D:$D,'Peak Combiner'!A533)</f>
        <v>1</v>
      </c>
      <c r="C533" s="1" t="s">
        <v>422</v>
      </c>
      <c r="D533" cm="1">
        <f t="array" ref="D533">IFERROR(_xlfn.IFS(AND(C532="x",A533-A532=$D$2),D532,AND(C533="x",C532="x"),D532),A533)</f>
        <v>18.510000000000002</v>
      </c>
    </row>
    <row r="534" spans="1:4" x14ac:dyDescent="0.2">
      <c r="A534">
        <v>18.600000000000001</v>
      </c>
      <c r="B534">
        <f>COUNTIF('RAW2'!$D:$D,'Peak Combiner'!A534)</f>
        <v>3</v>
      </c>
      <c r="C534" s="1" t="str" cm="1">
        <f t="array" ref="C534">IFERROR(_xlfn.IFS(B534&gt;=$C$2,"x",AND(A534-A533&lt;=$D$2,B533&gt;=$C$2),"x",AND(A535-A534&lt;=$D$2,B535&gt;=$C$2),"x"),"")</f>
        <v/>
      </c>
      <c r="D534" cm="1">
        <f t="array" ref="D534">IFERROR(_xlfn.IFS(AND(C533="x",A534-A533=$D$2),D533,AND(C534="x",C533="x"),D533),A534)</f>
        <v>18.600000000000001</v>
      </c>
    </row>
    <row r="535" spans="1:4" x14ac:dyDescent="0.2">
      <c r="A535">
        <v>18.61</v>
      </c>
      <c r="B535">
        <f>COUNTIF('RAW2'!$D:$D,'Peak Combiner'!A535)</f>
        <v>1</v>
      </c>
      <c r="C535" s="1" t="str" cm="1">
        <f t="array" ref="C535">IFERROR(_xlfn.IFS(B535&gt;=$C$2,"x",AND(A535-A534&lt;=$D$2,B534&gt;=$C$2),"x",AND(A536-A535&lt;=$D$2,B536&gt;=$C$2),"x"),"")</f>
        <v/>
      </c>
      <c r="D535" cm="1">
        <f t="array" ref="D535">IFERROR(_xlfn.IFS(AND(C534="x",A535-A534=$D$2),D534,AND(C535="x",C534="x"),D534),A535)</f>
        <v>18.61</v>
      </c>
    </row>
    <row r="536" spans="1:4" x14ac:dyDescent="0.2">
      <c r="A536">
        <v>18.66</v>
      </c>
      <c r="B536">
        <f>COUNTIF('RAW2'!$D:$D,'Peak Combiner'!A536)</f>
        <v>1</v>
      </c>
      <c r="C536" s="1" t="str" cm="1">
        <f t="array" ref="C536">IFERROR(_xlfn.IFS(B536&gt;=$C$2,"x",AND(A536-A535&lt;=$D$2,B535&gt;=$C$2),"x",AND(A537-A536&lt;=$D$2,B537&gt;=$C$2),"x"),"")</f>
        <v/>
      </c>
      <c r="D536" cm="1">
        <f t="array" ref="D536">IFERROR(_xlfn.IFS(AND(C535="x",A536-A535=$D$2),D535,AND(C536="x",C535="x"),D535),A536)</f>
        <v>18.66</v>
      </c>
    </row>
    <row r="537" spans="1:4" x14ac:dyDescent="0.2">
      <c r="A537">
        <v>18.760000000000002</v>
      </c>
      <c r="B537">
        <f>COUNTIF('RAW2'!$D:$D,'Peak Combiner'!A537)</f>
        <v>7</v>
      </c>
      <c r="C537" s="1" t="str" cm="1">
        <f t="array" ref="C537">IFERROR(_xlfn.IFS(B537&gt;=$C$2,"x",AND(A537-A536&lt;=$D$2,B536&gt;=$C$2),"x",AND(A538-A537&lt;=$D$2,B538&gt;=$C$2),"x"),"")</f>
        <v>x</v>
      </c>
      <c r="D537" cm="1">
        <f t="array" ref="D537">IFERROR(_xlfn.IFS(AND(C536="x",A537-A536=$D$2),D536,AND(C537="x",C536="x"),D536),A537)</f>
        <v>18.760000000000002</v>
      </c>
    </row>
    <row r="538" spans="1:4" x14ac:dyDescent="0.2">
      <c r="A538">
        <v>18.77</v>
      </c>
      <c r="B538">
        <f>COUNTIF('RAW2'!$D:$D,'Peak Combiner'!A538)</f>
        <v>10</v>
      </c>
      <c r="C538" s="1" t="str" cm="1">
        <f t="array" ref="C538">IFERROR(_xlfn.IFS(B538&gt;=$C$2,"x",AND(A538-A537&lt;=$D$2,B537&gt;=$C$2),"x",AND(A539-A538&lt;=$D$2,B539&gt;=$C$2),"x"),"")</f>
        <v>x</v>
      </c>
      <c r="D538" cm="1">
        <f t="array" ref="D538">IFERROR(_xlfn.IFS(AND(C537="x",A538-A537=$D$2),D537,AND(C538="x",C537="x"),D537),A538)</f>
        <v>18.760000000000002</v>
      </c>
    </row>
    <row r="539" spans="1:4" x14ac:dyDescent="0.2">
      <c r="A539">
        <v>18.78</v>
      </c>
      <c r="B539">
        <f>COUNTIF('RAW2'!$D:$D,'Peak Combiner'!A539)</f>
        <v>5</v>
      </c>
      <c r="C539" s="1" t="str" cm="1">
        <f t="array" ref="C539">IFERROR(_xlfn.IFS(B539&gt;=$C$2,"x",AND(A539-A538&lt;=$D$2,B538&gt;=$C$2),"x",AND(A540-A539&lt;=$D$2,B540&gt;=$C$2),"x"),"")</f>
        <v/>
      </c>
      <c r="D539" cm="1">
        <f t="array" ref="D539">IFERROR(_xlfn.IFS(AND(C538="x",A539-A538=$D$2),D538,AND(C539="x",C538="x"),D538),A539)</f>
        <v>18.78</v>
      </c>
    </row>
    <row r="540" spans="1:4" x14ac:dyDescent="0.2">
      <c r="A540">
        <v>18.89</v>
      </c>
      <c r="B540">
        <f>COUNTIF('RAW2'!$D:$D,'Peak Combiner'!A540)</f>
        <v>6</v>
      </c>
      <c r="C540" s="1" t="str" cm="1">
        <f t="array" ref="C540">IFERROR(_xlfn.IFS(B540&gt;=$C$2,"x",AND(A540-A539&lt;=$D$2,B539&gt;=$C$2),"x",AND(A541-A540&lt;=$D$2,B541&gt;=$C$2),"x"),"")</f>
        <v/>
      </c>
      <c r="D540" cm="1">
        <f t="array" ref="D540">IFERROR(_xlfn.IFS(AND(C539="x",A540-A539=$D$2),D539,AND(C540="x",C539="x"),D539),A540)</f>
        <v>18.89</v>
      </c>
    </row>
    <row r="541" spans="1:4" x14ac:dyDescent="0.2">
      <c r="A541">
        <v>18.899999999999999</v>
      </c>
      <c r="B541">
        <f>COUNTIF('RAW2'!$D:$D,'Peak Combiner'!A541)</f>
        <v>7</v>
      </c>
      <c r="C541" s="1" t="str" cm="1">
        <f t="array" ref="C541">IFERROR(_xlfn.IFS(B541&gt;=$C$2,"x",AND(A541-A540&lt;=$D$2,B540&gt;=$C$2),"x",AND(A542-A541&lt;=$D$2,B542&gt;=$C$2),"x"),"")</f>
        <v/>
      </c>
      <c r="D541" cm="1">
        <f t="array" ref="D541">IFERROR(_xlfn.IFS(AND(C540="x",A541-A540=$D$2),D540,AND(C541="x",C540="x"),D540),A541)</f>
        <v>18.899999999999999</v>
      </c>
    </row>
    <row r="542" spans="1:4" x14ac:dyDescent="0.2">
      <c r="A542">
        <v>18.96</v>
      </c>
      <c r="B542">
        <f>COUNTIF('RAW2'!$D:$D,'Peak Combiner'!A542)</f>
        <v>6</v>
      </c>
      <c r="C542" s="1" t="str" cm="1">
        <f t="array" ref="C542">IFERROR(_xlfn.IFS(B542&gt;=$C$2,"x",AND(A542-A541&lt;=$D$2,B541&gt;=$C$2),"x",AND(A543-A542&lt;=$D$2,B543&gt;=$C$2),"x"),"")</f>
        <v/>
      </c>
      <c r="D542" cm="1">
        <f t="array" ref="D542">IFERROR(_xlfn.IFS(AND(C541="x",A542-A541=$D$2),D541,AND(C542="x",C541="x"),D541),A542)</f>
        <v>18.96</v>
      </c>
    </row>
    <row r="543" spans="1:4" x14ac:dyDescent="0.2">
      <c r="A543">
        <v>18.97</v>
      </c>
      <c r="B543">
        <f>COUNTIF('RAW2'!$D:$D,'Peak Combiner'!A543)</f>
        <v>1</v>
      </c>
      <c r="C543" s="1" t="str" cm="1">
        <f t="array" ref="C543">IFERROR(_xlfn.IFS(B543&gt;=$C$2,"x",AND(A543-A542&lt;=$D$2,B542&gt;=$C$2),"x",AND(A544-A543&lt;=$D$2,B544&gt;=$C$2),"x"),"")</f>
        <v/>
      </c>
      <c r="D543" cm="1">
        <f t="array" ref="D543">IFERROR(_xlfn.IFS(AND(C542="x",A543-A542=$D$2),D542,AND(C543="x",C542="x"),D542),A543)</f>
        <v>18.97</v>
      </c>
    </row>
    <row r="544" spans="1:4" x14ac:dyDescent="0.2">
      <c r="A544">
        <v>19.010000000000002</v>
      </c>
      <c r="B544">
        <f>COUNTIF('RAW2'!$D:$D,'Peak Combiner'!A544)</f>
        <v>1</v>
      </c>
      <c r="C544" s="1" t="str" cm="1">
        <f t="array" ref="C544">IFERROR(_xlfn.IFS(B544&gt;=$C$2,"x",AND(A544-A543&lt;=$D$2,B543&gt;=$C$2),"x",AND(A545-A544&lt;=$D$2,B545&gt;=$C$2),"x"),"")</f>
        <v/>
      </c>
      <c r="D544" cm="1">
        <f t="array" ref="D544">IFERROR(_xlfn.IFS(AND(C543="x",A544-A543=$D$2),D543,AND(C544="x",C543="x"),D543),A544)</f>
        <v>19.010000000000002</v>
      </c>
    </row>
    <row r="545" spans="1:4" x14ac:dyDescent="0.2">
      <c r="A545">
        <v>19.02</v>
      </c>
      <c r="B545">
        <f>COUNTIF('RAW2'!$D:$D,'Peak Combiner'!A545)</f>
        <v>5</v>
      </c>
      <c r="C545" s="1" t="str" cm="1">
        <f t="array" ref="C545">IFERROR(_xlfn.IFS(B545&gt;=$C$2,"x",AND(A545-A544&lt;=$D$2,B544&gt;=$C$2),"x",AND(A546-A545&lt;=$D$2,B546&gt;=$C$2),"x"),"")</f>
        <v/>
      </c>
      <c r="D545" cm="1">
        <f t="array" ref="D545">IFERROR(_xlfn.IFS(AND(C544="x",A545-A544=$D$2),D544,AND(C545="x",C544="x"),D544),A545)</f>
        <v>19.02</v>
      </c>
    </row>
    <row r="546" spans="1:4" x14ac:dyDescent="0.2">
      <c r="A546">
        <v>19.03</v>
      </c>
      <c r="B546">
        <f>COUNTIF('RAW2'!$D:$D,'Peak Combiner'!A546)</f>
        <v>1</v>
      </c>
      <c r="C546" s="1" t="str" cm="1">
        <f t="array" ref="C546">IFERROR(_xlfn.IFS(B546&gt;=$C$2,"x",AND(A546-A545&lt;=$D$2,B545&gt;=$C$2),"x",AND(A547-A546&lt;=$D$2,B547&gt;=$C$2),"x"),"")</f>
        <v/>
      </c>
      <c r="D546" cm="1">
        <f t="array" ref="D546">IFERROR(_xlfn.IFS(AND(C545="x",A546-A545=$D$2),D545,AND(C546="x",C545="x"),D545),A546)</f>
        <v>19.03</v>
      </c>
    </row>
    <row r="547" spans="1:4" x14ac:dyDescent="0.2">
      <c r="A547">
        <v>19.09</v>
      </c>
      <c r="B547">
        <f>COUNTIF('RAW2'!$D:$D,'Peak Combiner'!A547)</f>
        <v>1</v>
      </c>
      <c r="C547" s="1" t="str" cm="1">
        <f t="array" ref="C547">IFERROR(_xlfn.IFS(B547&gt;=$C$2,"x",AND(A547-A546&lt;=$D$2,B546&gt;=$C$2),"x",AND(A548-A547&lt;=$D$2,B548&gt;=$C$2),"x"),"")</f>
        <v/>
      </c>
      <c r="D547" cm="1">
        <f t="array" ref="D547">IFERROR(_xlfn.IFS(AND(C546="x",A547-A546=$D$2),D546,AND(C547="x",C546="x"),D546),A547)</f>
        <v>19.09</v>
      </c>
    </row>
    <row r="548" spans="1:4" x14ac:dyDescent="0.2">
      <c r="A548">
        <v>19.100000000000001</v>
      </c>
      <c r="B548">
        <f>COUNTIF('RAW2'!$D:$D,'Peak Combiner'!A548)</f>
        <v>4</v>
      </c>
      <c r="C548" s="1" t="str" cm="1">
        <f t="array" ref="C548">IFERROR(_xlfn.IFS(B548&gt;=$C$2,"x",AND(A548-A547&lt;=$D$2,B547&gt;=$C$2),"x",AND(A549-A548&lt;=$D$2,B549&gt;=$C$2),"x"),"")</f>
        <v>x</v>
      </c>
      <c r="D548" cm="1">
        <f t="array" ref="D548">IFERROR(_xlfn.IFS(AND(C547="x",A548-A547=$D$2),D547,AND(C548="x",C547="x"),D547),A548)</f>
        <v>19.100000000000001</v>
      </c>
    </row>
    <row r="549" spans="1:4" x14ac:dyDescent="0.2">
      <c r="A549">
        <v>19.11</v>
      </c>
      <c r="B549">
        <f>COUNTIF('RAW2'!$D:$D,'Peak Combiner'!A549)</f>
        <v>12</v>
      </c>
      <c r="C549" s="1" t="str" cm="1">
        <f t="array" ref="C549">IFERROR(_xlfn.IFS(B549&gt;=$C$2,"x",AND(A549-A548&lt;=$D$2,B548&gt;=$C$2),"x",AND(A550-A549&lt;=$D$2,B550&gt;=$C$2),"x"),"")</f>
        <v>x</v>
      </c>
      <c r="D549" cm="1">
        <f t="array" ref="D549">IFERROR(_xlfn.IFS(AND(C548="x",A549-A548=$D$2),D548,AND(C549="x",C548="x"),D548),A549)</f>
        <v>19.100000000000001</v>
      </c>
    </row>
    <row r="550" spans="1:4" x14ac:dyDescent="0.2">
      <c r="A550">
        <v>19.12</v>
      </c>
      <c r="B550">
        <f>COUNTIF('RAW2'!$D:$D,'Peak Combiner'!A550)</f>
        <v>6</v>
      </c>
      <c r="C550" s="1" t="str" cm="1">
        <f t="array" ref="C550">IFERROR(_xlfn.IFS(B550&gt;=$C$2,"x",AND(A550-A549&lt;=$D$2,B549&gt;=$C$2),"x",AND(A551-A550&lt;=$D$2,B551&gt;=$C$2),"x"),"")</f>
        <v/>
      </c>
      <c r="D550" cm="1">
        <f t="array" ref="D550">IFERROR(_xlfn.IFS(AND(C549="x",A550-A549=$D$2),D549,AND(C550="x",C549="x"),D549),A550)</f>
        <v>19.12</v>
      </c>
    </row>
    <row r="551" spans="1:4" x14ac:dyDescent="0.2">
      <c r="A551">
        <v>19.16</v>
      </c>
      <c r="B551">
        <f>COUNTIF('RAW2'!$D:$D,'Peak Combiner'!A551)</f>
        <v>3</v>
      </c>
      <c r="C551" s="1" t="str" cm="1">
        <f t="array" ref="C551">IFERROR(_xlfn.IFS(B551&gt;=$C$2,"x",AND(A551-A550&lt;=$D$2,B550&gt;=$C$2),"x",AND(A552-A551&lt;=$D$2,B552&gt;=$C$2),"x"),"")</f>
        <v/>
      </c>
      <c r="D551" cm="1">
        <f t="array" ref="D551">IFERROR(_xlfn.IFS(AND(C550="x",A551-A550=$D$2),D550,AND(C551="x",C550="x"),D550),A551)</f>
        <v>19.16</v>
      </c>
    </row>
    <row r="552" spans="1:4" x14ac:dyDescent="0.2">
      <c r="A552">
        <v>19.170000000000002</v>
      </c>
      <c r="B552">
        <f>COUNTIF('RAW2'!$D:$D,'Peak Combiner'!A552)</f>
        <v>1</v>
      </c>
      <c r="C552" s="1" t="str" cm="1">
        <f t="array" ref="C552">IFERROR(_xlfn.IFS(B552&gt;=$C$2,"x",AND(A552-A551&lt;=$D$2,B551&gt;=$C$2),"x",AND(A553-A552&lt;=$D$2,B553&gt;=$C$2),"x"),"")</f>
        <v/>
      </c>
      <c r="D552" cm="1">
        <f t="array" ref="D552">IFERROR(_xlfn.IFS(AND(C551="x",A552-A551=$D$2),D551,AND(C552="x",C551="x"),D551),A552)</f>
        <v>19.170000000000002</v>
      </c>
    </row>
    <row r="553" spans="1:4" x14ac:dyDescent="0.2">
      <c r="A553">
        <v>19.190000000000001</v>
      </c>
      <c r="B553">
        <f>COUNTIF('RAW2'!$D:$D,'Peak Combiner'!A553)</f>
        <v>1</v>
      </c>
      <c r="C553" s="1" t="str" cm="1">
        <f t="array" ref="C553">IFERROR(_xlfn.IFS(B553&gt;=$C$2,"x",AND(A553-A552&lt;=$D$2,B552&gt;=$C$2),"x",AND(A554-A553&lt;=$D$2,B554&gt;=$C$2),"x"),"")</f>
        <v/>
      </c>
      <c r="D553" cm="1">
        <f t="array" ref="D553">IFERROR(_xlfn.IFS(AND(C552="x",A553-A552=$D$2),D552,AND(C553="x",C552="x"),D552),A553)</f>
        <v>19.190000000000001</v>
      </c>
    </row>
    <row r="554" spans="1:4" x14ac:dyDescent="0.2">
      <c r="A554">
        <v>19.22</v>
      </c>
      <c r="B554">
        <f>COUNTIF('RAW2'!$D:$D,'Peak Combiner'!A554)</f>
        <v>2</v>
      </c>
      <c r="C554" s="1" t="str" cm="1">
        <f t="array" ref="C554">IFERROR(_xlfn.IFS(B554&gt;=$C$2,"x",AND(A554-A553&lt;=$D$2,B553&gt;=$C$2),"x",AND(A555-A554&lt;=$D$2,B555&gt;=$C$2),"x"),"")</f>
        <v/>
      </c>
      <c r="D554" cm="1">
        <f t="array" ref="D554">IFERROR(_xlfn.IFS(AND(C553="x",A554-A553=$D$2),D553,AND(C554="x",C553="x"),D553),A554)</f>
        <v>19.22</v>
      </c>
    </row>
    <row r="555" spans="1:4" x14ac:dyDescent="0.2">
      <c r="A555">
        <v>19.23</v>
      </c>
      <c r="B555">
        <f>COUNTIF('RAW2'!$D:$D,'Peak Combiner'!A555)</f>
        <v>3</v>
      </c>
      <c r="C555" s="1" t="str" cm="1">
        <f t="array" ref="C555">IFERROR(_xlfn.IFS(B555&gt;=$C$2,"x",AND(A555-A554&lt;=$D$2,B554&gt;=$C$2),"x",AND(A556-A555&lt;=$D$2,B556&gt;=$C$2),"x"),"")</f>
        <v/>
      </c>
      <c r="D555" cm="1">
        <f t="array" ref="D555">IFERROR(_xlfn.IFS(AND(C554="x",A555-A554=$D$2),D554,AND(C555="x",C554="x"),D554),A555)</f>
        <v>19.23</v>
      </c>
    </row>
    <row r="556" spans="1:4" x14ac:dyDescent="0.2">
      <c r="A556">
        <v>19.29</v>
      </c>
      <c r="B556">
        <f>COUNTIF('RAW2'!$D:$D,'Peak Combiner'!A556)</f>
        <v>1</v>
      </c>
      <c r="C556" s="1" t="str" cm="1">
        <f t="array" ref="C556">IFERROR(_xlfn.IFS(B556&gt;=$C$2,"x",AND(A556-A555&lt;=$D$2,B555&gt;=$C$2),"x",AND(A557-A556&lt;=$D$2,B557&gt;=$C$2),"x"),"")</f>
        <v/>
      </c>
      <c r="D556" cm="1">
        <f t="array" ref="D556">IFERROR(_xlfn.IFS(AND(C555="x",A556-A555=$D$2),D555,AND(C556="x",C555="x"),D555),A556)</f>
        <v>19.29</v>
      </c>
    </row>
    <row r="557" spans="1:4" x14ac:dyDescent="0.2">
      <c r="A557">
        <v>19.3</v>
      </c>
      <c r="B557">
        <f>COUNTIF('RAW2'!$D:$D,'Peak Combiner'!A557)</f>
        <v>8</v>
      </c>
      <c r="C557" s="1" t="str" cm="1">
        <f t="array" ref="C557">IFERROR(_xlfn.IFS(B557&gt;=$C$2,"x",AND(A557-A556&lt;=$D$2,B556&gt;=$C$2),"x",AND(A558-A557&lt;=$D$2,B558&gt;=$C$2),"x"),"")</f>
        <v/>
      </c>
      <c r="D557" cm="1">
        <f t="array" ref="D557">IFERROR(_xlfn.IFS(AND(C556="x",A557-A556=$D$2),D556,AND(C557="x",C556="x"),D556),A557)</f>
        <v>19.3</v>
      </c>
    </row>
    <row r="558" spans="1:4" x14ac:dyDescent="0.2">
      <c r="A558">
        <v>19.309999999999999</v>
      </c>
      <c r="B558">
        <f>COUNTIF('RAW2'!$D:$D,'Peak Combiner'!A558)</f>
        <v>2</v>
      </c>
      <c r="C558" s="1" t="str" cm="1">
        <f t="array" ref="C558">IFERROR(_xlfn.IFS(B558&gt;=$C$2,"x",AND(A558-A557&lt;=$D$2,B557&gt;=$C$2),"x",AND(A559-A558&lt;=$D$2,B559&gt;=$C$2),"x"),"")</f>
        <v/>
      </c>
      <c r="D558" cm="1">
        <f t="array" ref="D558">IFERROR(_xlfn.IFS(AND(C557="x",A558-A557=$D$2),D557,AND(C558="x",C557="x"),D557),A558)</f>
        <v>19.309999999999999</v>
      </c>
    </row>
    <row r="559" spans="1:4" x14ac:dyDescent="0.2">
      <c r="A559">
        <v>19.43</v>
      </c>
      <c r="B559">
        <f>COUNTIF('RAW2'!$D:$D,'Peak Combiner'!A559)</f>
        <v>2</v>
      </c>
      <c r="C559" s="1" t="str" cm="1">
        <f t="array" ref="C559">IFERROR(_xlfn.IFS(B559&gt;=$C$2,"x",AND(A559-A558&lt;=$D$2,B558&gt;=$C$2),"x",AND(A560-A559&lt;=$D$2,B560&gt;=$C$2),"x"),"")</f>
        <v/>
      </c>
      <c r="D559" cm="1">
        <f t="array" ref="D559">IFERROR(_xlfn.IFS(AND(C558="x",A559-A558=$D$2),D558,AND(C559="x",C558="x"),D558),A559)</f>
        <v>19.43</v>
      </c>
    </row>
    <row r="560" spans="1:4" x14ac:dyDescent="0.2">
      <c r="A560">
        <v>19.440000000000001</v>
      </c>
      <c r="B560">
        <f>COUNTIF('RAW2'!$D:$D,'Peak Combiner'!A560)</f>
        <v>5</v>
      </c>
      <c r="C560" s="1" t="str" cm="1">
        <f t="array" ref="C560">IFERROR(_xlfn.IFS(B560&gt;=$C$2,"x",AND(A560-A559&lt;=$D$2,B559&gt;=$C$2),"x",AND(A561-A560&lt;=$D$2,B561&gt;=$C$2),"x"),"")</f>
        <v/>
      </c>
      <c r="D560" cm="1">
        <f t="array" ref="D560">IFERROR(_xlfn.IFS(AND(C559="x",A560-A559=$D$2),D559,AND(C560="x",C559="x"),D559),A560)</f>
        <v>19.440000000000001</v>
      </c>
    </row>
    <row r="561" spans="1:4" x14ac:dyDescent="0.2">
      <c r="A561">
        <v>19.54</v>
      </c>
      <c r="B561">
        <f>COUNTIF('RAW2'!$D:$D,'Peak Combiner'!A561)</f>
        <v>2</v>
      </c>
      <c r="C561" s="1" t="str" cm="1">
        <f t="array" ref="C561">IFERROR(_xlfn.IFS(B561&gt;=$C$2,"x",AND(A561-A560&lt;=$D$2,B560&gt;=$C$2),"x",AND(A562-A561&lt;=$D$2,B562&gt;=$C$2),"x"),"")</f>
        <v/>
      </c>
      <c r="D561" cm="1">
        <f t="array" ref="D561">IFERROR(_xlfn.IFS(AND(C560="x",A561-A560=$D$2),D560,AND(C561="x",C560="x"),D560),A561)</f>
        <v>19.54</v>
      </c>
    </row>
    <row r="562" spans="1:4" x14ac:dyDescent="0.2">
      <c r="A562">
        <v>19.55</v>
      </c>
      <c r="B562">
        <f>COUNTIF('RAW2'!$D:$D,'Peak Combiner'!A562)</f>
        <v>4</v>
      </c>
      <c r="C562" s="1" t="str" cm="1">
        <f t="array" ref="C562">IFERROR(_xlfn.IFS(B562&gt;=$C$2,"x",AND(A562-A561&lt;=$D$2,B561&gt;=$C$2),"x",AND(A563-A562&lt;=$D$2,B563&gt;=$C$2),"x"),"")</f>
        <v>x</v>
      </c>
      <c r="D562" cm="1">
        <f t="array" ref="D562">IFERROR(_xlfn.IFS(AND(C561="x",A562-A561=$D$2),D561,AND(C562="x",C561="x"),D561),A562)</f>
        <v>19.55</v>
      </c>
    </row>
    <row r="563" spans="1:4" x14ac:dyDescent="0.2">
      <c r="A563">
        <v>19.559999999999999</v>
      </c>
      <c r="B563">
        <f>COUNTIF('RAW2'!$D:$D,'Peak Combiner'!A563)</f>
        <v>13</v>
      </c>
      <c r="C563" s="1" t="str" cm="1">
        <f t="array" ref="C563">IFERROR(_xlfn.IFS(B563&gt;=$C$2,"x",AND(A563-A562&lt;=$D$2,B562&gt;=$C$2),"x",AND(A564-A563&lt;=$D$2,B564&gt;=$C$2),"x"),"")</f>
        <v>x</v>
      </c>
      <c r="D563" cm="1">
        <f t="array" ref="D563">IFERROR(_xlfn.IFS(AND(C562="x",A563-A562=$D$2),D562,AND(C563="x",C562="x"),D562),A563)</f>
        <v>19.55</v>
      </c>
    </row>
    <row r="564" spans="1:4" x14ac:dyDescent="0.2">
      <c r="A564">
        <v>19.59</v>
      </c>
      <c r="B564">
        <f>COUNTIF('RAW2'!$D:$D,'Peak Combiner'!A564)</f>
        <v>2</v>
      </c>
      <c r="C564" s="1" t="str" cm="1">
        <f t="array" ref="C564">IFERROR(_xlfn.IFS(B564&gt;=$C$2,"x",AND(A564-A563&lt;=$D$2,B563&gt;=$C$2),"x",AND(A565-A564&lt;=$D$2,B565&gt;=$C$2),"x"),"")</f>
        <v/>
      </c>
      <c r="D564" cm="1">
        <f t="array" ref="D564">IFERROR(_xlfn.IFS(AND(C563="x",A564-A563=$D$2),D563,AND(C564="x",C563="x"),D563),A564)</f>
        <v>19.59</v>
      </c>
    </row>
    <row r="565" spans="1:4" x14ac:dyDescent="0.2">
      <c r="A565">
        <v>19.7</v>
      </c>
      <c r="B565">
        <f>COUNTIF('RAW2'!$D:$D,'Peak Combiner'!A565)</f>
        <v>1</v>
      </c>
      <c r="C565" s="1" t="str" cm="1">
        <f t="array" ref="C565">IFERROR(_xlfn.IFS(B565&gt;=$C$2,"x",AND(A565-A564&lt;=$D$2,B564&gt;=$C$2),"x",AND(A566-A565&lt;=$D$2,B566&gt;=$C$2),"x"),"")</f>
        <v/>
      </c>
      <c r="D565" cm="1">
        <f t="array" ref="D565">IFERROR(_xlfn.IFS(AND(C564="x",A565-A564=$D$2),D564,AND(C565="x",C564="x"),D564),A565)</f>
        <v>19.7</v>
      </c>
    </row>
    <row r="566" spans="1:4" x14ac:dyDescent="0.2">
      <c r="A566">
        <v>19.71</v>
      </c>
      <c r="B566">
        <f>COUNTIF('RAW2'!$D:$D,'Peak Combiner'!A566)</f>
        <v>1</v>
      </c>
      <c r="C566" s="1" t="str" cm="1">
        <f t="array" ref="C566">IFERROR(_xlfn.IFS(B566&gt;=$C$2,"x",AND(A566-A565&lt;=$D$2,B565&gt;=$C$2),"x",AND(A567-A566&lt;=$D$2,B567&gt;=$C$2),"x"),"")</f>
        <v/>
      </c>
      <c r="D566" cm="1">
        <f t="array" ref="D566">IFERROR(_xlfn.IFS(AND(C565="x",A566-A565=$D$2),D565,AND(C566="x",C565="x"),D565),A566)</f>
        <v>19.71</v>
      </c>
    </row>
    <row r="567" spans="1:4" x14ac:dyDescent="0.2">
      <c r="A567">
        <v>19.75</v>
      </c>
      <c r="B567">
        <f>COUNTIF('RAW2'!$D:$D,'Peak Combiner'!A567)</f>
        <v>1</v>
      </c>
      <c r="C567" s="1" t="str" cm="1">
        <f t="array" ref="C567">IFERROR(_xlfn.IFS(B567&gt;=$C$2,"x",AND(A567-A566&lt;=$D$2,B566&gt;=$C$2),"x",AND(A568-A567&lt;=$D$2,B568&gt;=$C$2),"x"),"")</f>
        <v/>
      </c>
      <c r="D567" cm="1">
        <f t="array" ref="D567">IFERROR(_xlfn.IFS(AND(C566="x",A567-A566=$D$2),D566,AND(C567="x",C566="x"),D566),A567)</f>
        <v>19.75</v>
      </c>
    </row>
    <row r="568" spans="1:4" x14ac:dyDescent="0.2">
      <c r="A568">
        <v>19.760000000000002</v>
      </c>
      <c r="B568">
        <f>COUNTIF('RAW2'!$D:$D,'Peak Combiner'!A568)</f>
        <v>1</v>
      </c>
      <c r="C568" s="1" t="str" cm="1">
        <f t="array" ref="C568">IFERROR(_xlfn.IFS(B568&gt;=$C$2,"x",AND(A568-A567&lt;=$D$2,B567&gt;=$C$2),"x",AND(A569-A568&lt;=$D$2,B569&gt;=$C$2),"x"),"")</f>
        <v>x</v>
      </c>
      <c r="D568" cm="1">
        <f t="array" ref="D568">IFERROR(_xlfn.IFS(AND(C567="x",A568-A567=$D$2),D567,AND(C568="x",C567="x"),D567),A568)</f>
        <v>19.760000000000002</v>
      </c>
    </row>
    <row r="569" spans="1:4" x14ac:dyDescent="0.2">
      <c r="A569">
        <v>19.77</v>
      </c>
      <c r="B569">
        <f>COUNTIF('RAW2'!$D:$D,'Peak Combiner'!A569)</f>
        <v>10</v>
      </c>
      <c r="C569" s="1" t="str" cm="1">
        <f t="array" ref="C569">IFERROR(_xlfn.IFS(B569&gt;=$C$2,"x",AND(A569-A568&lt;=$D$2,B568&gt;=$C$2),"x",AND(A570-A569&lt;=$D$2,B570&gt;=$C$2),"x"),"")</f>
        <v>x</v>
      </c>
      <c r="D569" cm="1">
        <f t="array" ref="D569">IFERROR(_xlfn.IFS(AND(C568="x",A569-A568=$D$2),D568,AND(C569="x",C568="x"),D568),A569)</f>
        <v>19.760000000000002</v>
      </c>
    </row>
    <row r="570" spans="1:4" x14ac:dyDescent="0.2">
      <c r="A570">
        <v>19.78</v>
      </c>
      <c r="B570">
        <f>COUNTIF('RAW2'!$D:$D,'Peak Combiner'!A570)</f>
        <v>2</v>
      </c>
      <c r="C570" s="1" t="str" cm="1">
        <f t="array" ref="C570">IFERROR(_xlfn.IFS(B570&gt;=$C$2,"x",AND(A570-A569&lt;=$D$2,B569&gt;=$C$2),"x",AND(A571-A570&lt;=$D$2,B571&gt;=$C$2),"x"),"")</f>
        <v/>
      </c>
      <c r="D570" cm="1">
        <f t="array" ref="D570">IFERROR(_xlfn.IFS(AND(C569="x",A570-A569=$D$2),D569,AND(C570="x",C569="x"),D569),A570)</f>
        <v>19.78</v>
      </c>
    </row>
    <row r="571" spans="1:4" x14ac:dyDescent="0.2">
      <c r="A571">
        <v>19.82</v>
      </c>
      <c r="B571">
        <f>COUNTIF('RAW2'!$D:$D,'Peak Combiner'!A571)</f>
        <v>1</v>
      </c>
      <c r="C571" s="1" t="str" cm="1">
        <f t="array" ref="C571">IFERROR(_xlfn.IFS(B571&gt;=$C$2,"x",AND(A571-A570&lt;=$D$2,B570&gt;=$C$2),"x",AND(A572-A571&lt;=$D$2,B572&gt;=$C$2),"x"),"")</f>
        <v/>
      </c>
      <c r="D571" cm="1">
        <f t="array" ref="D571">IFERROR(_xlfn.IFS(AND(C570="x",A571-A570=$D$2),D570,AND(C571="x",C570="x"),D570),A571)</f>
        <v>19.82</v>
      </c>
    </row>
    <row r="572" spans="1:4" x14ac:dyDescent="0.2">
      <c r="A572">
        <v>19.91</v>
      </c>
      <c r="B572">
        <f>COUNTIF('RAW2'!$D:$D,'Peak Combiner'!A572)</f>
        <v>2</v>
      </c>
      <c r="C572" s="1" t="str" cm="1">
        <f t="array" ref="C572">IFERROR(_xlfn.IFS(B572&gt;=$C$2,"x",AND(A572-A571&lt;=$D$2,B571&gt;=$C$2),"x",AND(A573-A572&lt;=$D$2,B573&gt;=$C$2),"x"),"")</f>
        <v/>
      </c>
      <c r="D572" cm="1">
        <f t="array" ref="D572">IFERROR(_xlfn.IFS(AND(C571="x",A572-A571=$D$2),D571,AND(C572="x",C571="x"),D571),A572)</f>
        <v>19.91</v>
      </c>
    </row>
    <row r="573" spans="1:4" x14ac:dyDescent="0.2">
      <c r="A573">
        <v>19.920000000000002</v>
      </c>
      <c r="B573">
        <f>COUNTIF('RAW2'!$D:$D,'Peak Combiner'!A573)</f>
        <v>1</v>
      </c>
      <c r="C573" s="1" t="str" cm="1">
        <f t="array" ref="C573">IFERROR(_xlfn.IFS(B573&gt;=$C$2,"x",AND(A573-A572&lt;=$D$2,B572&gt;=$C$2),"x",AND(A574-A573&lt;=$D$2,B574&gt;=$C$2),"x"),"")</f>
        <v/>
      </c>
      <c r="D573" cm="1">
        <f t="array" ref="D573">IFERROR(_xlfn.IFS(AND(C572="x",A573-A572=$D$2),D572,AND(C573="x",C572="x"),D572),A573)</f>
        <v>19.920000000000002</v>
      </c>
    </row>
    <row r="574" spans="1:4" x14ac:dyDescent="0.2">
      <c r="A574">
        <v>19.93</v>
      </c>
      <c r="B574">
        <f>COUNTIF('RAW2'!$D:$D,'Peak Combiner'!A574)</f>
        <v>1</v>
      </c>
      <c r="C574" s="1" t="str" cm="1">
        <f t="array" ref="C574">IFERROR(_xlfn.IFS(B574&gt;=$C$2,"x",AND(A574-A573&lt;=$D$2,B573&gt;=$C$2),"x",AND(A575-A574&lt;=$D$2,B575&gt;=$C$2),"x"),"")</f>
        <v/>
      </c>
      <c r="D574" cm="1">
        <f t="array" ref="D574">IFERROR(_xlfn.IFS(AND(C573="x",A574-A573=$D$2),D573,AND(C574="x",C573="x"),D573),A574)</f>
        <v>19.93</v>
      </c>
    </row>
    <row r="575" spans="1:4" x14ac:dyDescent="0.2">
      <c r="A575">
        <v>19.98</v>
      </c>
      <c r="B575">
        <f>COUNTIF('RAW2'!$D:$D,'Peak Combiner'!A575)</f>
        <v>7</v>
      </c>
      <c r="C575" s="1" t="str" cm="1">
        <f t="array" ref="C575">IFERROR(_xlfn.IFS(B575&gt;=$C$2,"x",AND(A575-A574&lt;=$D$2,B574&gt;=$C$2),"x",AND(A576-A575&lt;=$D$2,B576&gt;=$C$2),"x"),"")</f>
        <v/>
      </c>
      <c r="D575" cm="1">
        <f t="array" ref="D575">IFERROR(_xlfn.IFS(AND(C574="x",A575-A574=$D$2),D574,AND(C575="x",C574="x"),D574),A575)</f>
        <v>19.98</v>
      </c>
    </row>
    <row r="576" spans="1:4" x14ac:dyDescent="0.2">
      <c r="A576">
        <v>20.04</v>
      </c>
      <c r="B576">
        <f>COUNTIF('RAW2'!$D:$D,'Peak Combiner'!A576)</f>
        <v>3</v>
      </c>
      <c r="C576" s="1" t="str" cm="1">
        <f t="array" ref="C576">IFERROR(_xlfn.IFS(B576&gt;=$C$2,"x",AND(A576-A575&lt;=$D$2,B575&gt;=$C$2),"x",AND(A577-A576&lt;=$D$2,B577&gt;=$C$2),"x"),"")</f>
        <v/>
      </c>
      <c r="D576" cm="1">
        <f t="array" ref="D576">IFERROR(_xlfn.IFS(AND(C575="x",A576-A575=$D$2),D575,AND(C576="x",C575="x"),D575),A576)</f>
        <v>20.04</v>
      </c>
    </row>
    <row r="577" spans="1:4" x14ac:dyDescent="0.2">
      <c r="A577">
        <v>20.05</v>
      </c>
      <c r="B577">
        <f>COUNTIF('RAW2'!$D:$D,'Peak Combiner'!A577)</f>
        <v>41</v>
      </c>
      <c r="C577" s="1" t="str" cm="1">
        <f t="array" ref="C577">IFERROR(_xlfn.IFS(B577&gt;=$C$2,"x",AND(A577-A576&lt;=$D$2,B576&gt;=$C$2),"x",AND(A578-A577&lt;=$D$2,B578&gt;=$C$2),"x"),"")</f>
        <v>x</v>
      </c>
      <c r="D577" cm="1">
        <f t="array" ref="D577">IFERROR(_xlfn.IFS(AND(C576="x",A577-A576=$D$2),D576,AND(C577="x",C576="x"),D576),A577)</f>
        <v>20.05</v>
      </c>
    </row>
    <row r="578" spans="1:4" x14ac:dyDescent="0.2">
      <c r="A578">
        <v>20.059999999999999</v>
      </c>
      <c r="B578">
        <f>COUNTIF('RAW2'!$D:$D,'Peak Combiner'!A578)</f>
        <v>1</v>
      </c>
      <c r="C578" s="1" t="str" cm="1">
        <f t="array" ref="C578">IFERROR(_xlfn.IFS(B578&gt;=$C$2,"x",AND(A578-A577&lt;=$D$2,B577&gt;=$C$2),"x",AND(A579-A578&lt;=$D$2,B579&gt;=$C$2),"x"),"")</f>
        <v>x</v>
      </c>
      <c r="D578" cm="1">
        <f t="array" ref="D578">IFERROR(_xlfn.IFS(AND(C577="x",A578-A577=$D$2),D577,AND(C578="x",C577="x"),D577),A578)</f>
        <v>20.05</v>
      </c>
    </row>
    <row r="579" spans="1:4" x14ac:dyDescent="0.2">
      <c r="A579">
        <v>20.11</v>
      </c>
      <c r="B579">
        <f>COUNTIF('RAW2'!$D:$D,'Peak Combiner'!A579)</f>
        <v>3</v>
      </c>
      <c r="C579" s="1" t="str" cm="1">
        <f t="array" ref="C579">IFERROR(_xlfn.IFS(B579&gt;=$C$2,"x",AND(A579-A578&lt;=$D$2,B578&gt;=$C$2),"x",AND(A580-A579&lt;=$D$2,B580&gt;=$C$2),"x"),"")</f>
        <v/>
      </c>
      <c r="D579" cm="1">
        <f t="array" ref="D579">IFERROR(_xlfn.IFS(AND(C578="x",A579-A578=$D$2),D578,AND(C579="x",C578="x"),D578),A579)</f>
        <v>20.11</v>
      </c>
    </row>
    <row r="580" spans="1:4" x14ac:dyDescent="0.2">
      <c r="A580">
        <v>20.12</v>
      </c>
      <c r="B580">
        <f>COUNTIF('RAW2'!$D:$D,'Peak Combiner'!A580)</f>
        <v>5</v>
      </c>
      <c r="C580" s="1" t="str" cm="1">
        <f t="array" ref="C580">IFERROR(_xlfn.IFS(B580&gt;=$C$2,"x",AND(A580-A579&lt;=$D$2,B579&gt;=$C$2),"x",AND(A581-A580&lt;=$D$2,B581&gt;=$C$2),"x"),"")</f>
        <v/>
      </c>
      <c r="D580" cm="1">
        <f t="array" ref="D580">IFERROR(_xlfn.IFS(AND(C579="x",A580-A579=$D$2),D579,AND(C580="x",C579="x"),D579),A580)</f>
        <v>20.12</v>
      </c>
    </row>
    <row r="581" spans="1:4" x14ac:dyDescent="0.2">
      <c r="A581">
        <v>20.13</v>
      </c>
      <c r="B581">
        <f>COUNTIF('RAW2'!$D:$D,'Peak Combiner'!A581)</f>
        <v>6</v>
      </c>
      <c r="C581" s="1" t="str" cm="1">
        <f t="array" ref="C581">IFERROR(_xlfn.IFS(B581&gt;=$C$2,"x",AND(A581-A580&lt;=$D$2,B580&gt;=$C$2),"x",AND(A582-A581&lt;=$D$2,B582&gt;=$C$2),"x"),"")</f>
        <v/>
      </c>
      <c r="D581" cm="1">
        <f t="array" ref="D581">IFERROR(_xlfn.IFS(AND(C580="x",A581-A580=$D$2),D580,AND(C581="x",C580="x"),D580),A581)</f>
        <v>20.13</v>
      </c>
    </row>
    <row r="582" spans="1:4" x14ac:dyDescent="0.2">
      <c r="A582">
        <v>20.14</v>
      </c>
      <c r="B582">
        <f>COUNTIF('RAW2'!$D:$D,'Peak Combiner'!A582)</f>
        <v>1</v>
      </c>
      <c r="C582" s="1" t="str" cm="1">
        <f t="array" ref="C582">IFERROR(_xlfn.IFS(B582&gt;=$C$2,"x",AND(A582-A581&lt;=$D$2,B581&gt;=$C$2),"x",AND(A583-A582&lt;=$D$2,B583&gt;=$C$2),"x"),"")</f>
        <v/>
      </c>
      <c r="D582" cm="1">
        <f t="array" ref="D582">IFERROR(_xlfn.IFS(AND(C581="x",A582-A581=$D$2),D581,AND(C582="x",C581="x"),D581),A582)</f>
        <v>20.14</v>
      </c>
    </row>
    <row r="583" spans="1:4" x14ac:dyDescent="0.2">
      <c r="A583">
        <v>20.21</v>
      </c>
      <c r="B583">
        <f>COUNTIF('RAW2'!$D:$D,'Peak Combiner'!A583)</f>
        <v>5</v>
      </c>
      <c r="C583" s="1" t="str" cm="1">
        <f t="array" ref="C583">IFERROR(_xlfn.IFS(B583&gt;=$C$2,"x",AND(A583-A582&lt;=$D$2,B582&gt;=$C$2),"x",AND(A584-A583&lt;=$D$2,B584&gt;=$C$2),"x"),"")</f>
        <v/>
      </c>
      <c r="D583" cm="1">
        <f t="array" ref="D583">IFERROR(_xlfn.IFS(AND(C582="x",A583-A582=$D$2),D582,AND(C583="x",C582="x"),D582),A583)</f>
        <v>20.21</v>
      </c>
    </row>
    <row r="584" spans="1:4" x14ac:dyDescent="0.2">
      <c r="A584">
        <v>20.22</v>
      </c>
      <c r="B584">
        <f>COUNTIF('RAW2'!$D:$D,'Peak Combiner'!A584)</f>
        <v>1</v>
      </c>
      <c r="C584" s="1" t="str" cm="1">
        <f t="array" ref="C584">IFERROR(_xlfn.IFS(B584&gt;=$C$2,"x",AND(A584-A583&lt;=$D$2,B583&gt;=$C$2),"x",AND(A585-A584&lt;=$D$2,B585&gt;=$C$2),"x"),"")</f>
        <v/>
      </c>
      <c r="D584" cm="1">
        <f t="array" ref="D584">IFERROR(_xlfn.IFS(AND(C583="x",A584-A583=$D$2),D583,AND(C584="x",C583="x"),D583),A584)</f>
        <v>20.22</v>
      </c>
    </row>
    <row r="585" spans="1:4" x14ac:dyDescent="0.2">
      <c r="A585">
        <v>20.27</v>
      </c>
      <c r="B585">
        <f>COUNTIF('RAW2'!$D:$D,'Peak Combiner'!A585)</f>
        <v>1</v>
      </c>
      <c r="C585" s="1" t="str" cm="1">
        <f t="array" ref="C585">IFERROR(_xlfn.IFS(B585&gt;=$C$2,"x",AND(A585-A584&lt;=$D$2,B584&gt;=$C$2),"x",AND(A586-A585&lt;=$D$2,B586&gt;=$C$2),"x"),"")</f>
        <v/>
      </c>
      <c r="D585" cm="1">
        <f t="array" ref="D585">IFERROR(_xlfn.IFS(AND(C584="x",A585-A584=$D$2),D584,AND(C585="x",C584="x"),D584),A585)</f>
        <v>20.27</v>
      </c>
    </row>
    <row r="586" spans="1:4" x14ac:dyDescent="0.2">
      <c r="A586">
        <v>20.309999999999999</v>
      </c>
      <c r="B586">
        <f>COUNTIF('RAW2'!$D:$D,'Peak Combiner'!A586)</f>
        <v>7</v>
      </c>
      <c r="C586" s="1" t="str" cm="1">
        <f t="array" ref="C586">IFERROR(_xlfn.IFS(B586&gt;=$C$2,"x",AND(A586-A585&lt;=$D$2,B585&gt;=$C$2),"x",AND(A587-A586&lt;=$D$2,B587&gt;=$C$2),"x"),"")</f>
        <v/>
      </c>
      <c r="D586" cm="1">
        <f t="array" ref="D586">IFERROR(_xlfn.IFS(AND(C585="x",A586-A585=$D$2),D585,AND(C586="x",C585="x"),D585),A586)</f>
        <v>20.309999999999999</v>
      </c>
    </row>
    <row r="587" spans="1:4" x14ac:dyDescent="0.2">
      <c r="A587">
        <v>20.32</v>
      </c>
      <c r="B587">
        <f>COUNTIF('RAW2'!$D:$D,'Peak Combiner'!A587)</f>
        <v>4</v>
      </c>
      <c r="C587" s="1" t="str" cm="1">
        <f t="array" ref="C587">IFERROR(_xlfn.IFS(B587&gt;=$C$2,"x",AND(A587-A586&lt;=$D$2,B586&gt;=$C$2),"x",AND(A588-A587&lt;=$D$2,B588&gt;=$C$2),"x"),"")</f>
        <v/>
      </c>
      <c r="D587" cm="1">
        <f t="array" ref="D587">IFERROR(_xlfn.IFS(AND(C586="x",A587-A586=$D$2),D586,AND(C587="x",C586="x"),D586),A587)</f>
        <v>20.32</v>
      </c>
    </row>
    <row r="588" spans="1:4" x14ac:dyDescent="0.2">
      <c r="A588">
        <v>20.329999999999998</v>
      </c>
      <c r="B588">
        <f>COUNTIF('RAW2'!$D:$D,'Peak Combiner'!A588)</f>
        <v>2</v>
      </c>
      <c r="C588" s="1" t="str" cm="1">
        <f t="array" ref="C588">IFERROR(_xlfn.IFS(B588&gt;=$C$2,"x",AND(A588-A587&lt;=$D$2,B587&gt;=$C$2),"x",AND(A589-A588&lt;=$D$2,B589&gt;=$C$2),"x"),"")</f>
        <v/>
      </c>
      <c r="D588" cm="1">
        <f t="array" ref="D588">IFERROR(_xlfn.IFS(AND(C587="x",A588-A587=$D$2),D587,AND(C588="x",C587="x"),D587),A588)</f>
        <v>20.329999999999998</v>
      </c>
    </row>
    <row r="589" spans="1:4" x14ac:dyDescent="0.2">
      <c r="A589">
        <v>20.45</v>
      </c>
      <c r="B589">
        <f>COUNTIF('RAW2'!$D:$D,'Peak Combiner'!A589)</f>
        <v>2</v>
      </c>
      <c r="C589" s="1" t="str" cm="1">
        <f t="array" ref="C589">IFERROR(_xlfn.IFS(B589&gt;=$C$2,"x",AND(A589-A588&lt;=$D$2,B588&gt;=$C$2),"x",AND(A590-A589&lt;=$D$2,B590&gt;=$C$2),"x"),"")</f>
        <v/>
      </c>
      <c r="D589" cm="1">
        <f t="array" ref="D589">IFERROR(_xlfn.IFS(AND(C588="x",A589-A588=$D$2),D588,AND(C589="x",C588="x"),D588),A589)</f>
        <v>20.45</v>
      </c>
    </row>
    <row r="590" spans="1:4" x14ac:dyDescent="0.2">
      <c r="A590">
        <v>20.47</v>
      </c>
      <c r="B590">
        <f>COUNTIF('RAW2'!$D:$D,'Peak Combiner'!A590)</f>
        <v>1</v>
      </c>
      <c r="C590" s="1" t="str" cm="1">
        <f t="array" ref="C590">IFERROR(_xlfn.IFS(B590&gt;=$C$2,"x",AND(A590-A589&lt;=$D$2,B589&gt;=$C$2),"x",AND(A591-A590&lt;=$D$2,B591&gt;=$C$2),"x"),"")</f>
        <v/>
      </c>
      <c r="D590" cm="1">
        <f t="array" ref="D590">IFERROR(_xlfn.IFS(AND(C589="x",A590-A589=$D$2),D589,AND(C590="x",C589="x"),D589),A590)</f>
        <v>20.47</v>
      </c>
    </row>
    <row r="591" spans="1:4" x14ac:dyDescent="0.2">
      <c r="A591">
        <v>20.5</v>
      </c>
      <c r="B591">
        <f>COUNTIF('RAW2'!$D:$D,'Peak Combiner'!A591)</f>
        <v>4</v>
      </c>
      <c r="C591" s="1" t="str" cm="1">
        <f t="array" ref="C591">IFERROR(_xlfn.IFS(B591&gt;=$C$2,"x",AND(A591-A590&lt;=$D$2,B590&gt;=$C$2),"x",AND(A592-A591&lt;=$D$2,B592&gt;=$C$2),"x"),"")</f>
        <v/>
      </c>
      <c r="D591" cm="1">
        <f t="array" ref="D591">IFERROR(_xlfn.IFS(AND(C590="x",A591-A590=$D$2),D590,AND(C591="x",C590="x"),D590),A591)</f>
        <v>20.5</v>
      </c>
    </row>
    <row r="592" spans="1:4" x14ac:dyDescent="0.2">
      <c r="A592">
        <v>20.51</v>
      </c>
      <c r="B592">
        <f>COUNTIF('RAW2'!$D:$D,'Peak Combiner'!A592)</f>
        <v>4</v>
      </c>
      <c r="C592" s="1" t="str" cm="1">
        <f t="array" ref="C592">IFERROR(_xlfn.IFS(B592&gt;=$C$2,"x",AND(A592-A591&lt;=$D$2,B591&gt;=$C$2),"x",AND(A593-A592&lt;=$D$2,B593&gt;=$C$2),"x"),"")</f>
        <v/>
      </c>
      <c r="D592" cm="1">
        <f t="array" ref="D592">IFERROR(_xlfn.IFS(AND(C591="x",A592-A591=$D$2),D591,AND(C592="x",C591="x"),D591),A592)</f>
        <v>20.51</v>
      </c>
    </row>
    <row r="593" spans="1:10" x14ac:dyDescent="0.2">
      <c r="A593">
        <v>20.55</v>
      </c>
      <c r="B593">
        <f>COUNTIF('RAW2'!$D:$D,'Peak Combiner'!A593)</f>
        <v>1</v>
      </c>
      <c r="C593" s="1" t="str" cm="1">
        <f t="array" ref="C593">IFERROR(_xlfn.IFS(B593&gt;=$C$2,"x",AND(A593-A592&lt;=$D$2,B592&gt;=$C$2),"x",AND(A594-A593&lt;=$D$2,B594&gt;=$C$2),"x"),"")</f>
        <v/>
      </c>
      <c r="D593" cm="1">
        <f t="array" ref="D593">IFERROR(_xlfn.IFS(AND(C592="x",A593-A592=$D$2),D592,AND(C593="x",C592="x"),D592),A593)</f>
        <v>20.55</v>
      </c>
    </row>
    <row r="594" spans="1:10" x14ac:dyDescent="0.2">
      <c r="A594">
        <v>20.57</v>
      </c>
      <c r="B594">
        <f>COUNTIF('RAW2'!$D:$D,'Peak Combiner'!A594)</f>
        <v>3</v>
      </c>
      <c r="C594" s="1" t="str" cm="1">
        <f t="array" ref="C594">IFERROR(_xlfn.IFS(B594&gt;=$C$2,"x",AND(A594-A593&lt;=$D$2,B593&gt;=$C$2),"x",AND(A595-A594&lt;=$D$2,B595&gt;=$C$2),"x"),"")</f>
        <v/>
      </c>
      <c r="D594" cm="1">
        <f t="array" ref="D594">IFERROR(_xlfn.IFS(AND(C593="x",A594-A593=$D$2),D593,AND(C594="x",C593="x"),D593),A594)</f>
        <v>20.57</v>
      </c>
    </row>
    <row r="595" spans="1:10" x14ac:dyDescent="0.2">
      <c r="A595">
        <v>20.58</v>
      </c>
      <c r="B595">
        <f>COUNTIF('RAW2'!$D:$D,'Peak Combiner'!A595)</f>
        <v>2</v>
      </c>
      <c r="C595" s="1" t="str" cm="1">
        <f t="array" ref="C595">IFERROR(_xlfn.IFS(B595&gt;=$C$2,"x",AND(A595-A594&lt;=$D$2,B594&gt;=$C$2),"x",AND(A596-A595&lt;=$D$2,B596&gt;=$C$2),"x"),"")</f>
        <v/>
      </c>
      <c r="D595" cm="1">
        <f t="array" ref="D595">IFERROR(_xlfn.IFS(AND(C594="x",A595-A594=$D$2),D594,AND(C595="x",C594="x"),D594),A595)</f>
        <v>20.58</v>
      </c>
    </row>
    <row r="596" spans="1:10" x14ac:dyDescent="0.2">
      <c r="A596">
        <v>20.63</v>
      </c>
      <c r="B596">
        <f>COUNTIF('RAW2'!$D:$D,'Peak Combiner'!A596)</f>
        <v>3</v>
      </c>
      <c r="C596" s="1" t="str" cm="1">
        <f t="array" ref="C596">IFERROR(_xlfn.IFS(B596&gt;=$C$2,"x",AND(A596-A595&lt;=$D$2,B595&gt;=$C$2),"x",AND(A597-A596&lt;=$D$2,B597&gt;=$C$2),"x"),"")</f>
        <v/>
      </c>
      <c r="D596" cm="1">
        <f t="array" ref="D596">IFERROR(_xlfn.IFS(AND(C595="x",A596-A595=$D$2),D595,AND(C596="x",C595="x"),D595),A596)</f>
        <v>20.63</v>
      </c>
    </row>
    <row r="597" spans="1:10" x14ac:dyDescent="0.2">
      <c r="A597">
        <v>20.64</v>
      </c>
      <c r="B597">
        <f>COUNTIF('RAW2'!$D:$D,'Peak Combiner'!A597)</f>
        <v>14</v>
      </c>
      <c r="C597" s="1" t="str" cm="1">
        <f t="array" ref="C597">IFERROR(_xlfn.IFS(B597&gt;=$C$2,"x",AND(A597-A596&lt;=$D$2,B596&gt;=$C$2),"x",AND(A598-A597&lt;=$D$2,B598&gt;=$C$2),"x"),"")</f>
        <v>x</v>
      </c>
      <c r="D597" cm="1">
        <f t="array" ref="D597">IFERROR(_xlfn.IFS(AND(C596="x",A597-A596=$D$2),D596,AND(C597="x",C596="x"),D596),A597)</f>
        <v>20.64</v>
      </c>
    </row>
    <row r="598" spans="1:10" x14ac:dyDescent="0.2">
      <c r="A598">
        <v>20.69</v>
      </c>
      <c r="B598">
        <f>COUNTIF('RAW2'!$D:$D,'Peak Combiner'!A598)</f>
        <v>1</v>
      </c>
      <c r="C598" s="1" t="str" cm="1">
        <f t="array" ref="C598">IFERROR(_xlfn.IFS(B598&gt;=$C$2,"x",AND(A598-A597&lt;=$D$2,B597&gt;=$C$2),"x",AND(A599-A598&lt;=$D$2,B599&gt;=$C$2),"x"),"")</f>
        <v/>
      </c>
      <c r="D598" cm="1">
        <f t="array" ref="D598">IFERROR(_xlfn.IFS(AND(C597="x",A598-A597=$D$2),D597,AND(C598="x",C597="x"),D597),A598)</f>
        <v>20.69</v>
      </c>
    </row>
    <row r="599" spans="1:10" x14ac:dyDescent="0.2">
      <c r="A599">
        <v>20.71</v>
      </c>
      <c r="B599">
        <f>COUNTIF('RAW2'!$D:$D,'Peak Combiner'!A599)</f>
        <v>4</v>
      </c>
      <c r="C599" s="1" t="str" cm="1">
        <f t="array" ref="C599">IFERROR(_xlfn.IFS(B599&gt;=$C$2,"x",AND(A599-A598&lt;=$D$2,B598&gt;=$C$2),"x",AND(A600-A599&lt;=$D$2,B600&gt;=$C$2),"x"),"")</f>
        <v/>
      </c>
      <c r="D599" cm="1">
        <f t="array" ref="D599">IFERROR(_xlfn.IFS(AND(C598="x",A599-A598=$D$2),D598,AND(C599="x",C598="x"),D598),A599)</f>
        <v>20.71</v>
      </c>
    </row>
    <row r="600" spans="1:10" x14ac:dyDescent="0.2">
      <c r="A600">
        <v>20.72</v>
      </c>
      <c r="B600">
        <f>COUNTIF('RAW2'!$D:$D,'Peak Combiner'!A600)</f>
        <v>7</v>
      </c>
      <c r="C600" s="1" t="str" cm="1">
        <f t="array" ref="C600">IFERROR(_xlfn.IFS(B600&gt;=$C$2,"x",AND(A600-A599&lt;=$D$2,B599&gt;=$C$2),"x",AND(A601-A600&lt;=$D$2,B601&gt;=$C$2),"x"),"")</f>
        <v/>
      </c>
      <c r="D600" cm="1">
        <f t="array" ref="D600">IFERROR(_xlfn.IFS(AND(C599="x",A600-A599=$D$2),D599,AND(C600="x",C599="x"),D599),A600)</f>
        <v>20.72</v>
      </c>
    </row>
    <row r="601" spans="1:10" x14ac:dyDescent="0.2">
      <c r="A601">
        <v>20.73</v>
      </c>
      <c r="B601">
        <f>COUNTIF('RAW2'!$D:$D,'Peak Combiner'!A601)</f>
        <v>2</v>
      </c>
      <c r="C601" s="1" t="str" cm="1">
        <f t="array" ref="C601">IFERROR(_xlfn.IFS(B601&gt;=$C$2,"x",AND(A601-A600&lt;=$D$2,B600&gt;=$C$2),"x",AND(A602-A601&lt;=$D$2,B602&gt;=$C$2),"x"),"")</f>
        <v/>
      </c>
      <c r="D601" cm="1">
        <f t="array" ref="D601">IFERROR(_xlfn.IFS(AND(C600="x",A601-A600=$D$2),D600,AND(C601="x",C600="x"),D600),A601)</f>
        <v>20.73</v>
      </c>
      <c r="J601" t="s">
        <v>13</v>
      </c>
    </row>
    <row r="602" spans="1:10" x14ac:dyDescent="0.2">
      <c r="A602">
        <v>20.84</v>
      </c>
      <c r="B602">
        <f>COUNTIF('RAW2'!$D:$D,'Peak Combiner'!A602)</f>
        <v>7</v>
      </c>
      <c r="C602" s="1" t="str" cm="1">
        <f t="array" ref="C602">IFERROR(_xlfn.IFS(B602&gt;=$C$2,"x",AND(A602-A601&lt;=$D$2,B601&gt;=$C$2),"x",AND(A603-A602&lt;=$D$2,B603&gt;=$C$2),"x"),"")</f>
        <v/>
      </c>
      <c r="D602" cm="1">
        <f t="array" ref="D602">IFERROR(_xlfn.IFS(AND(C601="x",A602-A601=$D$2),D601,AND(C602="x",C601="x"),D601),A602)</f>
        <v>20.84</v>
      </c>
      <c r="J602" t="s">
        <v>128</v>
      </c>
    </row>
    <row r="603" spans="1:10" x14ac:dyDescent="0.2">
      <c r="A603">
        <v>20.85</v>
      </c>
      <c r="B603">
        <f>COUNTIF('RAW2'!$D:$D,'Peak Combiner'!A603)</f>
        <v>17</v>
      </c>
      <c r="C603" s="1" t="str" cm="1">
        <f t="array" ref="C603">IFERROR(_xlfn.IFS(B603&gt;=$C$2,"x",AND(A603-A602&lt;=$D$2,B602&gt;=$C$2),"x",AND(A604-A603&lt;=$D$2,B604&gt;=$C$2),"x"),"")</f>
        <v>x</v>
      </c>
      <c r="D603" cm="1">
        <f t="array" ref="D603">IFERROR(_xlfn.IFS(AND(C602="x",A603-A602=$D$2),D602,AND(C603="x",C602="x"),D602),A603)</f>
        <v>20.85</v>
      </c>
      <c r="J603" t="s">
        <v>131</v>
      </c>
    </row>
    <row r="604" spans="1:10" x14ac:dyDescent="0.2">
      <c r="A604">
        <v>20.86</v>
      </c>
      <c r="B604">
        <f>COUNTIF('RAW2'!$D:$D,'Peak Combiner'!A604)</f>
        <v>5</v>
      </c>
      <c r="C604" s="1" t="str" cm="1">
        <f t="array" ref="C604">IFERROR(_xlfn.IFS(B604&gt;=$C$2,"x",AND(A604-A603&lt;=$D$2,B603&gt;=$C$2),"x",AND(A605-A604&lt;=$D$2,B605&gt;=$C$2),"x"),"")</f>
        <v>x</v>
      </c>
      <c r="D604" cm="1">
        <f t="array" ref="D604">IFERROR(_xlfn.IFS(AND(C603="x",A604-A603=$D$2),D603,AND(C604="x",C603="x"),D603),A604)</f>
        <v>20.85</v>
      </c>
      <c r="J604" t="s">
        <v>137</v>
      </c>
    </row>
    <row r="605" spans="1:10" x14ac:dyDescent="0.2">
      <c r="A605">
        <v>20.95</v>
      </c>
      <c r="B605">
        <f>COUNTIF('RAW2'!$D:$D,'Peak Combiner'!A605)</f>
        <v>1</v>
      </c>
      <c r="C605" s="1" t="str" cm="1">
        <f t="array" ref="C605">IFERROR(_xlfn.IFS(B605&gt;=$C$2,"x",AND(A605-A604&lt;=$D$2,B604&gt;=$C$2),"x",AND(A606-A605&lt;=$D$2,B606&gt;=$C$2),"x"),"")</f>
        <v/>
      </c>
      <c r="D605" cm="1">
        <f t="array" ref="D605">IFERROR(_xlfn.IFS(AND(C604="x",A605-A604=$D$2),D604,AND(C605="x",C604="x"),D604),A605)</f>
        <v>20.95</v>
      </c>
      <c r="J605" t="s">
        <v>156</v>
      </c>
    </row>
    <row r="606" spans="1:10" x14ac:dyDescent="0.2">
      <c r="A606">
        <v>20.96</v>
      </c>
      <c r="B606">
        <f>COUNTIF('RAW2'!$D:$D,'Peak Combiner'!A606)</f>
        <v>10</v>
      </c>
      <c r="C606" s="1" t="str" cm="1">
        <f t="array" ref="C606">IFERROR(_xlfn.IFS(B606&gt;=$C$2,"x",AND(A606-A605&lt;=$D$2,B605&gt;=$C$2),"x",AND(A607-A606&lt;=$D$2,B607&gt;=$C$2),"x"),"")</f>
        <v>x</v>
      </c>
      <c r="D606" cm="1">
        <f t="array" ref="D606">IFERROR(_xlfn.IFS(AND(C605="x",A606-A605=$D$2),D605,AND(C606="x",C605="x"),D605),A606)</f>
        <v>20.96</v>
      </c>
      <c r="J606" t="s">
        <v>161</v>
      </c>
    </row>
    <row r="607" spans="1:10" x14ac:dyDescent="0.2">
      <c r="A607">
        <v>20.98</v>
      </c>
      <c r="B607">
        <f>COUNTIF('RAW2'!$D:$D,'Peak Combiner'!A607)</f>
        <v>1</v>
      </c>
      <c r="C607" s="1" t="str" cm="1">
        <f t="array" ref="C607">IFERROR(_xlfn.IFS(B607&gt;=$C$2,"x",AND(A607-A606&lt;=$D$2,B606&gt;=$C$2),"x",AND(A608-A607&lt;=$D$2,B608&gt;=$C$2),"x"),"")</f>
        <v/>
      </c>
      <c r="D607" cm="1">
        <f t="array" ref="D607">IFERROR(_xlfn.IFS(AND(C606="x",A607-A606=$D$2),D606,AND(C607="x",C606="x"),D606),A607)</f>
        <v>20.98</v>
      </c>
      <c r="J607" t="s">
        <v>163</v>
      </c>
    </row>
    <row r="608" spans="1:10" x14ac:dyDescent="0.2">
      <c r="A608">
        <v>21.06</v>
      </c>
      <c r="B608">
        <f>COUNTIF('RAW2'!$D:$D,'Peak Combiner'!A608)</f>
        <v>1</v>
      </c>
      <c r="C608" s="1" t="str" cm="1">
        <f t="array" ref="C608">IFERROR(_xlfn.IFS(B608&gt;=$C$2,"x",AND(A608-A607&lt;=$D$2,B607&gt;=$C$2),"x",AND(A609-A608&lt;=$D$2,B609&gt;=$C$2),"x"),"")</f>
        <v/>
      </c>
      <c r="D608" cm="1">
        <f t="array" ref="D608">IFERROR(_xlfn.IFS(AND(C607="x",A608-A607=$D$2),D607,AND(C608="x",C607="x"),D607),A608)</f>
        <v>21.06</v>
      </c>
      <c r="J608" t="s">
        <v>183</v>
      </c>
    </row>
    <row r="609" spans="1:10" x14ac:dyDescent="0.2">
      <c r="A609">
        <v>21.07</v>
      </c>
      <c r="B609">
        <f>COUNTIF('RAW2'!$D:$D,'Peak Combiner'!A609)</f>
        <v>11</v>
      </c>
      <c r="C609" s="1" t="str" cm="1">
        <f t="array" ref="C609">IFERROR(_xlfn.IFS(B609&gt;=$C$2,"x",AND(A609-A608&lt;=$D$2,B608&gt;=$C$2),"x",AND(A610-A609&lt;=$D$2,B610&gt;=$C$2),"x"),"")</f>
        <v>x</v>
      </c>
      <c r="D609" cm="1">
        <f t="array" ref="D609">IFERROR(_xlfn.IFS(AND(C608="x",A609-A608=$D$2),D608,AND(C609="x",C608="x"),D608),A609)</f>
        <v>21.07</v>
      </c>
      <c r="J609" t="s">
        <v>187</v>
      </c>
    </row>
    <row r="610" spans="1:10" x14ac:dyDescent="0.2">
      <c r="A610">
        <v>21.08</v>
      </c>
      <c r="B610">
        <f>COUNTIF('RAW2'!$D:$D,'Peak Combiner'!A610)</f>
        <v>20</v>
      </c>
      <c r="C610" s="1" t="str" cm="1">
        <f t="array" ref="C610">IFERROR(_xlfn.IFS(B610&gt;=$C$2,"x",AND(A610-A609&lt;=$D$2,B609&gt;=$C$2),"x",AND(A611-A610&lt;=$D$2,B611&gt;=$C$2),"x"),"")</f>
        <v>x</v>
      </c>
      <c r="D610" cm="1">
        <f t="array" ref="D610">IFERROR(_xlfn.IFS(AND(C609="x",A610-A609=$D$2),D609,AND(C610="x",C609="x"),D609),A610)</f>
        <v>21.07</v>
      </c>
      <c r="J610" t="s">
        <v>190</v>
      </c>
    </row>
    <row r="611" spans="1:10" x14ac:dyDescent="0.2">
      <c r="A611">
        <v>21.09</v>
      </c>
      <c r="B611">
        <f>COUNTIF('RAW2'!$D:$D,'Peak Combiner'!A611)</f>
        <v>10</v>
      </c>
      <c r="C611" s="1" t="str" cm="1">
        <f t="array" ref="C611">IFERROR(_xlfn.IFS(B611&gt;=$C$2,"x",AND(A611-A610&lt;=$D$2,B610&gt;=$C$2),"x",AND(A612-A611&lt;=$D$2,B612&gt;=$C$2),"x"),"")</f>
        <v>x</v>
      </c>
      <c r="D611" cm="1">
        <f t="array" ref="D611">IFERROR(_xlfn.IFS(AND(C610="x",A611-A610=$D$2),D610,AND(C611="x",C610="x"),D610),A611)</f>
        <v>21.07</v>
      </c>
      <c r="J611" t="s">
        <v>191</v>
      </c>
    </row>
    <row r="612" spans="1:10" x14ac:dyDescent="0.2">
      <c r="A612">
        <v>21.11</v>
      </c>
      <c r="B612">
        <f>COUNTIF('RAW2'!$D:$D,'Peak Combiner'!A612)</f>
        <v>1</v>
      </c>
      <c r="C612" s="1" t="str" cm="1">
        <f t="array" ref="C612">IFERROR(_xlfn.IFS(B612&gt;=$C$2,"x",AND(A612-A611&lt;=$D$2,B611&gt;=$C$2),"x",AND(A613-A612&lt;=$D$2,B613&gt;=$C$2),"x"),"")</f>
        <v/>
      </c>
      <c r="D612" cm="1">
        <f t="array" ref="D612">IFERROR(_xlfn.IFS(AND(C611="x",A612-A611=$D$2),D611,AND(C612="x",C611="x"),D611),A612)</f>
        <v>21.11</v>
      </c>
      <c r="J612" t="s">
        <v>194</v>
      </c>
    </row>
    <row r="613" spans="1:10" x14ac:dyDescent="0.2">
      <c r="A613">
        <v>21.22</v>
      </c>
      <c r="B613">
        <f>COUNTIF('RAW2'!$D:$D,'Peak Combiner'!A613)</f>
        <v>2</v>
      </c>
      <c r="C613" s="1" t="str" cm="1">
        <f t="array" ref="C613">IFERROR(_xlfn.IFS(B613&gt;=$C$2,"x",AND(A613-A612&lt;=$D$2,B612&gt;=$C$2),"x",AND(A614-A613&lt;=$D$2,B614&gt;=$C$2),"x"),"")</f>
        <v/>
      </c>
      <c r="D613" cm="1">
        <f t="array" ref="D613">IFERROR(_xlfn.IFS(AND(C612="x",A613-A612=$D$2),D612,AND(C613="x",C612="x"),D612),A613)</f>
        <v>21.22</v>
      </c>
      <c r="J613" t="s">
        <v>195</v>
      </c>
    </row>
    <row r="614" spans="1:10" x14ac:dyDescent="0.2">
      <c r="A614">
        <v>21.23</v>
      </c>
      <c r="B614">
        <f>COUNTIF('RAW2'!$D:$D,'Peak Combiner'!A614)</f>
        <v>1</v>
      </c>
      <c r="C614" s="1" t="str" cm="1">
        <f t="array" ref="C614">IFERROR(_xlfn.IFS(B614&gt;=$C$2,"x",AND(A614-A613&lt;=$D$2,B613&gt;=$C$2),"x",AND(A615-A614&lt;=$D$2,B615&gt;=$C$2),"x"),"")</f>
        <v/>
      </c>
      <c r="D614" cm="1">
        <f t="array" ref="D614">IFERROR(_xlfn.IFS(AND(C613="x",A614-A613=$D$2),D613,AND(C614="x",C613="x"),D613),A614)</f>
        <v>21.23</v>
      </c>
      <c r="J614" t="s">
        <v>196</v>
      </c>
    </row>
    <row r="615" spans="1:10" x14ac:dyDescent="0.2">
      <c r="A615">
        <v>21.27</v>
      </c>
      <c r="B615">
        <f>COUNTIF('RAW2'!$D:$D,'Peak Combiner'!A615)</f>
        <v>2</v>
      </c>
      <c r="C615" s="1" t="str" cm="1">
        <f t="array" ref="C615">IFERROR(_xlfn.IFS(B615&gt;=$C$2,"x",AND(A615-A614&lt;=$D$2,B614&gt;=$C$2),"x",AND(A616-A615&lt;=$D$2,B616&gt;=$C$2),"x"),"")</f>
        <v/>
      </c>
      <c r="D615" cm="1">
        <f t="array" ref="D615">IFERROR(_xlfn.IFS(AND(C614="x",A615-A614=$D$2),D614,AND(C615="x",C614="x"),D614),A615)</f>
        <v>21.27</v>
      </c>
      <c r="J615" t="s">
        <v>197</v>
      </c>
    </row>
    <row r="616" spans="1:10" x14ac:dyDescent="0.2">
      <c r="A616">
        <v>21.28</v>
      </c>
      <c r="B616">
        <f>COUNTIF('RAW2'!$D:$D,'Peak Combiner'!A616)</f>
        <v>12</v>
      </c>
      <c r="C616" s="1" t="str" cm="1">
        <f t="array" ref="C616">IFERROR(_xlfn.IFS(B616&gt;=$C$2,"x",AND(A616-A615&lt;=$D$2,B615&gt;=$C$2),"x",AND(A617-A616&lt;=$D$2,B617&gt;=$C$2),"x"),"")</f>
        <v>x</v>
      </c>
      <c r="D616" cm="1">
        <f t="array" ref="D616">IFERROR(_xlfn.IFS(AND(C615="x",A616-A615=$D$2),D615,AND(C616="x",C615="x"),D615),A616)</f>
        <v>21.28</v>
      </c>
      <c r="J616" t="s">
        <v>198</v>
      </c>
    </row>
    <row r="617" spans="1:10" x14ac:dyDescent="0.2">
      <c r="A617">
        <v>21.29</v>
      </c>
      <c r="B617">
        <f>COUNTIF('RAW2'!$D:$D,'Peak Combiner'!A617)</f>
        <v>2</v>
      </c>
      <c r="C617" s="1" t="str" cm="1">
        <f t="array" ref="C617">IFERROR(_xlfn.IFS(B617&gt;=$C$2,"x",AND(A617-A616&lt;=$D$2,B616&gt;=$C$2),"x",AND(A618-A617&lt;=$D$2,B618&gt;=$C$2),"x"),"")</f>
        <v>x</v>
      </c>
      <c r="D617" cm="1">
        <f t="array" ref="D617">IFERROR(_xlfn.IFS(AND(C616="x",A617-A616=$D$2),D616,AND(C617="x",C616="x"),D616),A617)</f>
        <v>21.28</v>
      </c>
      <c r="J617" t="s">
        <v>199</v>
      </c>
    </row>
    <row r="618" spans="1:10" x14ac:dyDescent="0.2">
      <c r="A618">
        <v>21.32</v>
      </c>
      <c r="B618">
        <f>COUNTIF('RAW2'!$D:$D,'Peak Combiner'!A618)</f>
        <v>28</v>
      </c>
      <c r="C618" s="1" t="str" cm="1">
        <f t="array" ref="C618">IFERROR(_xlfn.IFS(B618&gt;=$C$2,"x",AND(A618-A617&lt;=$D$2,B617&gt;=$C$2),"x",AND(A619-A618&lt;=$D$2,B619&gt;=$C$2),"x"),"")</f>
        <v>x</v>
      </c>
      <c r="D618" cm="1">
        <f t="array" ref="D618">IFERROR(_xlfn.IFS(AND(C617="x",A618-A617=$D$2),D617,AND(C618="x",C617="x"),D617),A618)</f>
        <v>21.28</v>
      </c>
      <c r="J618" t="s">
        <v>202</v>
      </c>
    </row>
    <row r="619" spans="1:10" x14ac:dyDescent="0.2">
      <c r="A619">
        <v>21.33</v>
      </c>
      <c r="B619">
        <f>COUNTIF('RAW2'!$D:$D,'Peak Combiner'!A619)</f>
        <v>16</v>
      </c>
      <c r="C619" s="1" t="str" cm="1">
        <f t="array" ref="C619">IFERROR(_xlfn.IFS(B619&gt;=$C$2,"x",AND(A619-A618&lt;=$D$2,B618&gt;=$C$2),"x",AND(A620-A619&lt;=$D$2,B620&gt;=$C$2),"x"),"")</f>
        <v>x</v>
      </c>
      <c r="D619" cm="1">
        <f t="array" ref="D619">IFERROR(_xlfn.IFS(AND(C618="x",A619-A618=$D$2),D618,AND(C619="x",C618="x"),D618),A619)</f>
        <v>21.28</v>
      </c>
      <c r="J619" t="s">
        <v>203</v>
      </c>
    </row>
    <row r="620" spans="1:10" x14ac:dyDescent="0.2">
      <c r="A620">
        <v>21.41</v>
      </c>
      <c r="B620">
        <f>COUNTIF('RAW2'!$D:$D,'Peak Combiner'!A620)</f>
        <v>2</v>
      </c>
      <c r="C620" s="1" t="str" cm="1">
        <f t="array" ref="C620">IFERROR(_xlfn.IFS(B620&gt;=$C$2,"x",AND(A620-A619&lt;=$D$2,B619&gt;=$C$2),"x",AND(A621-A620&lt;=$D$2,B621&gt;=$C$2),"x"),"")</f>
        <v/>
      </c>
      <c r="D620" cm="1">
        <f t="array" ref="D620">IFERROR(_xlfn.IFS(AND(C619="x",A620-A619=$D$2),D619,AND(C620="x",C619="x"),D619),A620)</f>
        <v>21.41</v>
      </c>
      <c r="J620" t="s">
        <v>204</v>
      </c>
    </row>
    <row r="621" spans="1:10" x14ac:dyDescent="0.2">
      <c r="A621">
        <v>21.42</v>
      </c>
      <c r="B621">
        <f>COUNTIF('RAW2'!$D:$D,'Peak Combiner'!A621)</f>
        <v>1</v>
      </c>
      <c r="C621" s="1" t="str" cm="1">
        <f t="array" ref="C621">IFERROR(_xlfn.IFS(B621&gt;=$C$2,"x",AND(A621-A620&lt;=$D$2,B620&gt;=$C$2),"x",AND(A622-A621&lt;=$D$2,B622&gt;=$C$2),"x"),"")</f>
        <v/>
      </c>
      <c r="D621" cm="1">
        <f t="array" ref="D621">IFERROR(_xlfn.IFS(AND(C620="x",A621-A620=$D$2),D620,AND(C621="x",C620="x"),D620),A621)</f>
        <v>21.42</v>
      </c>
      <c r="J621" t="s">
        <v>205</v>
      </c>
    </row>
    <row r="622" spans="1:10" x14ac:dyDescent="0.2">
      <c r="A622">
        <v>21.44</v>
      </c>
      <c r="B622">
        <f>COUNTIF('RAW2'!$D:$D,'Peak Combiner'!A622)</f>
        <v>4</v>
      </c>
      <c r="C622" s="1" t="str" cm="1">
        <f t="array" ref="C622">IFERROR(_xlfn.IFS(B622&gt;=$C$2,"x",AND(A622-A621&lt;=$D$2,B621&gt;=$C$2),"x",AND(A623-A622&lt;=$D$2,B623&gt;=$C$2),"x"),"")</f>
        <v/>
      </c>
      <c r="D622" cm="1">
        <f t="array" ref="D622">IFERROR(_xlfn.IFS(AND(C621="x",A622-A621=$D$2),D621,AND(C622="x",C621="x"),D621),A622)</f>
        <v>21.44</v>
      </c>
      <c r="J622" t="s">
        <v>324</v>
      </c>
    </row>
    <row r="623" spans="1:10" x14ac:dyDescent="0.2">
      <c r="A623">
        <v>21.45</v>
      </c>
      <c r="B623">
        <f>COUNTIF('RAW2'!$D:$D,'Peak Combiner'!A623)</f>
        <v>1</v>
      </c>
      <c r="C623" s="1" t="str" cm="1">
        <f t="array" ref="C623">IFERROR(_xlfn.IFS(B623&gt;=$C$2,"x",AND(A623-A622&lt;=$D$2,B622&gt;=$C$2),"x",AND(A624-A623&lt;=$D$2,B624&gt;=$C$2),"x"),"")</f>
        <v/>
      </c>
      <c r="D623" cm="1">
        <f t="array" ref="D623">IFERROR(_xlfn.IFS(AND(C622="x",A623-A622=$D$2),D622,AND(C623="x",C622="x"),D622),A623)</f>
        <v>21.45</v>
      </c>
      <c r="J623" t="s">
        <v>330</v>
      </c>
    </row>
    <row r="624" spans="1:10" x14ac:dyDescent="0.2">
      <c r="A624">
        <v>21.5</v>
      </c>
      <c r="B624">
        <f>COUNTIF('RAW2'!$D:$D,'Peak Combiner'!A624)</f>
        <v>1</v>
      </c>
      <c r="C624" s="1" t="str" cm="1">
        <f t="array" ref="C624">IFERROR(_xlfn.IFS(B624&gt;=$C$2,"x",AND(A624-A623&lt;=$D$2,B623&gt;=$C$2),"x",AND(A625-A624&lt;=$D$2,B625&gt;=$C$2),"x"),"")</f>
        <v/>
      </c>
      <c r="D624" cm="1">
        <f t="array" ref="D624">IFERROR(_xlfn.IFS(AND(C623="x",A624-A623=$D$2),D623,AND(C624="x",C623="x"),D623),A624)</f>
        <v>21.5</v>
      </c>
      <c r="J624" t="s">
        <v>365</v>
      </c>
    </row>
    <row r="625" spans="1:10" x14ac:dyDescent="0.2">
      <c r="A625">
        <v>21.51</v>
      </c>
      <c r="B625">
        <f>COUNTIF('RAW2'!$D:$D,'Peak Combiner'!A625)</f>
        <v>1</v>
      </c>
      <c r="C625" s="1" t="str" cm="1">
        <f t="array" ref="C625">IFERROR(_xlfn.IFS(B625&gt;=$C$2,"x",AND(A625-A624&lt;=$D$2,B624&gt;=$C$2),"x",AND(A626-A625&lt;=$D$2,B626&gt;=$C$2),"x"),"")</f>
        <v/>
      </c>
      <c r="D625" cm="1">
        <f t="array" ref="D625">IFERROR(_xlfn.IFS(AND(C624="x",A625-A624=$D$2),D624,AND(C625="x",C624="x"),D624),A625)</f>
        <v>21.51</v>
      </c>
      <c r="J625" t="s">
        <v>366</v>
      </c>
    </row>
    <row r="626" spans="1:10" x14ac:dyDescent="0.2">
      <c r="A626">
        <v>21.52</v>
      </c>
      <c r="B626">
        <f>COUNTIF('RAW2'!$D:$D,'Peak Combiner'!A626)</f>
        <v>6</v>
      </c>
      <c r="C626" s="1" t="str" cm="1">
        <f t="array" ref="C626">IFERROR(_xlfn.IFS(B626&gt;=$C$2,"x",AND(A626-A625&lt;=$D$2,B625&gt;=$C$2),"x",AND(A627-A626&lt;=$D$2,B627&gt;=$C$2),"x"),"")</f>
        <v/>
      </c>
      <c r="D626" cm="1">
        <f t="array" ref="D626">IFERROR(_xlfn.IFS(AND(C625="x",A626-A625=$D$2),D625,AND(C626="x",C625="x"),D625),A626)</f>
        <v>21.52</v>
      </c>
      <c r="J626" t="s">
        <v>367</v>
      </c>
    </row>
    <row r="627" spans="1:10" x14ac:dyDescent="0.2">
      <c r="A627">
        <v>21.56</v>
      </c>
      <c r="B627">
        <f>COUNTIF('RAW2'!$D:$D,'Peak Combiner'!A627)</f>
        <v>1</v>
      </c>
      <c r="C627" s="1" t="str" cm="1">
        <f t="array" ref="C627">IFERROR(_xlfn.IFS(B627&gt;=$C$2,"x",AND(A627-A626&lt;=$D$2,B626&gt;=$C$2),"x",AND(A628-A627&lt;=$D$2,B628&gt;=$C$2),"x"),"")</f>
        <v/>
      </c>
      <c r="D627" cm="1">
        <f t="array" ref="D627">IFERROR(_xlfn.IFS(AND(C626="x",A627-A626=$D$2),D626,AND(C627="x",C626="x"),D626),A627)</f>
        <v>21.56</v>
      </c>
      <c r="J627" t="s">
        <v>368</v>
      </c>
    </row>
    <row r="628" spans="1:10" x14ac:dyDescent="0.2">
      <c r="A628">
        <v>21.57</v>
      </c>
      <c r="B628">
        <f>COUNTIF('RAW2'!$D:$D,'Peak Combiner'!A628)</f>
        <v>3</v>
      </c>
      <c r="C628" s="1" t="str" cm="1">
        <f t="array" ref="C628">IFERROR(_xlfn.IFS(B628&gt;=$C$2,"x",AND(A628-A627&lt;=$D$2,B627&gt;=$C$2),"x",AND(A629-A628&lt;=$D$2,B629&gt;=$C$2),"x"),"")</f>
        <v/>
      </c>
      <c r="D628" cm="1">
        <f t="array" ref="D628">IFERROR(_xlfn.IFS(AND(C627="x",A628-A627=$D$2),D627,AND(C628="x",C627="x"),D627),A628)</f>
        <v>21.57</v>
      </c>
      <c r="J628" t="s">
        <v>369</v>
      </c>
    </row>
    <row r="629" spans="1:10" x14ac:dyDescent="0.2">
      <c r="A629">
        <v>21.58</v>
      </c>
      <c r="B629">
        <f>COUNTIF('RAW2'!$D:$D,'Peak Combiner'!A629)</f>
        <v>1</v>
      </c>
      <c r="C629" s="1" t="str" cm="1">
        <f t="array" ref="C629">IFERROR(_xlfn.IFS(B629&gt;=$C$2,"x",AND(A629-A628&lt;=$D$2,B628&gt;=$C$2),"x",AND(A630-A629&lt;=$D$2,B630&gt;=$C$2),"x"),"")</f>
        <v/>
      </c>
      <c r="D629" cm="1">
        <f t="array" ref="D629">IFERROR(_xlfn.IFS(AND(C628="x",A629-A628=$D$2),D628,AND(C629="x",C628="x"),D628),A629)</f>
        <v>21.58</v>
      </c>
      <c r="J629" t="s">
        <v>370</v>
      </c>
    </row>
    <row r="630" spans="1:10" x14ac:dyDescent="0.2">
      <c r="A630">
        <v>21.6</v>
      </c>
      <c r="B630">
        <f>COUNTIF('RAW2'!$D:$D,'Peak Combiner'!A630)</f>
        <v>6</v>
      </c>
      <c r="C630" s="1" t="str" cm="1">
        <f t="array" ref="C630">IFERROR(_xlfn.IFS(B630&gt;=$C$2,"x",AND(A630-A629&lt;=$D$2,B629&gt;=$C$2),"x",AND(A631-A630&lt;=$D$2,B631&gt;=$C$2),"x"),"")</f>
        <v/>
      </c>
      <c r="D630" cm="1">
        <f t="array" ref="D630">IFERROR(_xlfn.IFS(AND(C629="x",A630-A629=$D$2),D629,AND(C630="x",C629="x"),D629),A630)</f>
        <v>21.6</v>
      </c>
      <c r="J630" t="s">
        <v>371</v>
      </c>
    </row>
    <row r="631" spans="1:10" x14ac:dyDescent="0.2">
      <c r="A631">
        <v>21.61</v>
      </c>
      <c r="B631">
        <f>COUNTIF('RAW2'!$D:$D,'Peak Combiner'!A631)</f>
        <v>1</v>
      </c>
      <c r="C631" s="1" t="str" cm="1">
        <f t="array" ref="C631">IFERROR(_xlfn.IFS(B631&gt;=$C$2,"x",AND(A631-A630&lt;=$D$2,B630&gt;=$C$2),"x",AND(A632-A631&lt;=$D$2,B632&gt;=$C$2),"x"),"")</f>
        <v/>
      </c>
      <c r="D631" cm="1">
        <f t="array" ref="D631">IFERROR(_xlfn.IFS(AND(C630="x",A631-A630=$D$2),D630,AND(C631="x",C630="x"),D630),A631)</f>
        <v>21.61</v>
      </c>
      <c r="J631" t="s">
        <v>372</v>
      </c>
    </row>
    <row r="632" spans="1:10" x14ac:dyDescent="0.2">
      <c r="A632">
        <v>21.62</v>
      </c>
      <c r="B632">
        <f>COUNTIF('RAW2'!$D:$D,'Peak Combiner'!A632)</f>
        <v>1</v>
      </c>
      <c r="C632" s="1" t="str" cm="1">
        <f t="array" ref="C632">IFERROR(_xlfn.IFS(B632&gt;=$C$2,"x",AND(A632-A631&lt;=$D$2,B631&gt;=$C$2),"x",AND(A633-A632&lt;=$D$2,B633&gt;=$C$2),"x"),"")</f>
        <v/>
      </c>
      <c r="D632" cm="1">
        <f t="array" ref="D632">IFERROR(_xlfn.IFS(AND(C631="x",A632-A631=$D$2),D631,AND(C632="x",C631="x"),D631),A632)</f>
        <v>21.62</v>
      </c>
      <c r="J632" t="s">
        <v>373</v>
      </c>
    </row>
    <row r="633" spans="1:10" x14ac:dyDescent="0.2">
      <c r="A633">
        <v>21.66</v>
      </c>
      <c r="B633">
        <f>COUNTIF('RAW2'!$D:$D,'Peak Combiner'!A633)</f>
        <v>1</v>
      </c>
      <c r="C633" s="1" t="str" cm="1">
        <f t="array" ref="C633">IFERROR(_xlfn.IFS(B633&gt;=$C$2,"x",AND(A633-A632&lt;=$D$2,B632&gt;=$C$2),"x",AND(A634-A633&lt;=$D$2,B634&gt;=$C$2),"x"),"")</f>
        <v/>
      </c>
      <c r="D633" cm="1">
        <f t="array" ref="D633">IFERROR(_xlfn.IFS(AND(C632="x",A633-A632=$D$2),D632,AND(C633="x",C632="x"),D632),A633)</f>
        <v>21.66</v>
      </c>
      <c r="J633" t="s">
        <v>374</v>
      </c>
    </row>
    <row r="634" spans="1:10" x14ac:dyDescent="0.2">
      <c r="A634">
        <v>21.7</v>
      </c>
      <c r="B634">
        <f>COUNTIF('RAW2'!$D:$D,'Peak Combiner'!A634)</f>
        <v>1</v>
      </c>
      <c r="C634" s="1" t="str" cm="1">
        <f t="array" ref="C634">IFERROR(_xlfn.IFS(B634&gt;=$C$2,"x",AND(A634-A633&lt;=$D$2,B633&gt;=$C$2),"x",AND(A635-A634&lt;=$D$2,B635&gt;=$C$2),"x"),"")</f>
        <v/>
      </c>
      <c r="D634" cm="1">
        <f t="array" ref="D634">IFERROR(_xlfn.IFS(AND(C633="x",A634-A633=$D$2),D633,AND(C634="x",C633="x"),D633),A634)</f>
        <v>21.7</v>
      </c>
      <c r="J634" t="s">
        <v>375</v>
      </c>
    </row>
    <row r="635" spans="1:10" x14ac:dyDescent="0.2">
      <c r="A635">
        <v>21.71</v>
      </c>
      <c r="B635">
        <f>COUNTIF('RAW2'!$D:$D,'Peak Combiner'!A635)</f>
        <v>1</v>
      </c>
      <c r="C635" s="1" t="str" cm="1">
        <f t="array" ref="C635">IFERROR(_xlfn.IFS(B635&gt;=$C$2,"x",AND(A635-A634&lt;=$D$2,B634&gt;=$C$2),"x",AND(A636-A635&lt;=$D$2,B636&gt;=$C$2),"x"),"")</f>
        <v/>
      </c>
      <c r="D635" cm="1">
        <f t="array" ref="D635">IFERROR(_xlfn.IFS(AND(C634="x",A635-A634=$D$2),D634,AND(C635="x",C634="x"),D634),A635)</f>
        <v>21.71</v>
      </c>
      <c r="J635" t="s">
        <v>376</v>
      </c>
    </row>
    <row r="636" spans="1:10" x14ac:dyDescent="0.2">
      <c r="A636">
        <v>21.74</v>
      </c>
      <c r="B636">
        <f>COUNTIF('RAW2'!$D:$D,'Peak Combiner'!A636)</f>
        <v>1</v>
      </c>
      <c r="C636" s="1" t="str" cm="1">
        <f t="array" ref="C636">IFERROR(_xlfn.IFS(B636&gt;=$C$2,"x",AND(A636-A635&lt;=$D$2,B635&gt;=$C$2),"x",AND(A637-A636&lt;=$D$2,B637&gt;=$C$2),"x"),"")</f>
        <v/>
      </c>
      <c r="D636" cm="1">
        <f t="array" ref="D636">IFERROR(_xlfn.IFS(AND(C635="x",A636-A635=$D$2),D635,AND(C636="x",C635="x"),D635),A636)</f>
        <v>21.74</v>
      </c>
      <c r="J636" t="s">
        <v>378</v>
      </c>
    </row>
    <row r="637" spans="1:10" x14ac:dyDescent="0.2">
      <c r="A637">
        <v>21.75</v>
      </c>
      <c r="B637">
        <f>COUNTIF('RAW2'!$D:$D,'Peak Combiner'!A637)</f>
        <v>3</v>
      </c>
      <c r="C637" s="1" t="str" cm="1">
        <f t="array" ref="C637">IFERROR(_xlfn.IFS(B637&gt;=$C$2,"x",AND(A637-A636&lt;=$D$2,B636&gt;=$C$2),"x",AND(A638-A637&lt;=$D$2,B638&gt;=$C$2),"x"),"")</f>
        <v/>
      </c>
      <c r="D637" cm="1">
        <f t="array" ref="D637">IFERROR(_xlfn.IFS(AND(C636="x",A637-A636=$D$2),D636,AND(C637="x",C636="x"),D636),A637)</f>
        <v>21.75</v>
      </c>
      <c r="J637" t="s">
        <v>379</v>
      </c>
    </row>
    <row r="638" spans="1:10" x14ac:dyDescent="0.2">
      <c r="A638">
        <v>21.76</v>
      </c>
      <c r="B638">
        <f>COUNTIF('RAW2'!$D:$D,'Peak Combiner'!A638)</f>
        <v>2</v>
      </c>
      <c r="C638" s="1" t="str" cm="1">
        <f t="array" ref="C638">IFERROR(_xlfn.IFS(B638&gt;=$C$2,"x",AND(A638-A637&lt;=$D$2,B637&gt;=$C$2),"x",AND(A639-A638&lt;=$D$2,B639&gt;=$C$2),"x"),"")</f>
        <v/>
      </c>
      <c r="D638" cm="1">
        <f t="array" ref="D638">IFERROR(_xlfn.IFS(AND(C637="x",A638-A637=$D$2),D637,AND(C638="x",C637="x"),D637),A638)</f>
        <v>21.76</v>
      </c>
      <c r="J638" t="s">
        <v>380</v>
      </c>
    </row>
    <row r="639" spans="1:10" x14ac:dyDescent="0.2">
      <c r="A639">
        <v>21.77</v>
      </c>
      <c r="B639">
        <f>COUNTIF('RAW2'!$D:$D,'Peak Combiner'!A639)</f>
        <v>1</v>
      </c>
      <c r="C639" s="1" t="str" cm="1">
        <f t="array" ref="C639">IFERROR(_xlfn.IFS(B639&gt;=$C$2,"x",AND(A639-A638&lt;=$D$2,B638&gt;=$C$2),"x",AND(A640-A639&lt;=$D$2,B640&gt;=$C$2),"x"),"")</f>
        <v/>
      </c>
      <c r="D639" cm="1">
        <f t="array" ref="D639">IFERROR(_xlfn.IFS(AND(C638="x",A639-A638=$D$2),D638,AND(C639="x",C638="x"),D638),A639)</f>
        <v>21.77</v>
      </c>
      <c r="J639" t="s">
        <v>381</v>
      </c>
    </row>
    <row r="640" spans="1:10" x14ac:dyDescent="0.2">
      <c r="A640">
        <v>21.78</v>
      </c>
      <c r="B640">
        <f>COUNTIF('RAW2'!$D:$D,'Peak Combiner'!A640)</f>
        <v>5</v>
      </c>
      <c r="C640" s="1" t="str" cm="1">
        <f t="array" ref="C640">IFERROR(_xlfn.IFS(B640&gt;=$C$2,"x",AND(A640-A639&lt;=$D$2,B639&gt;=$C$2),"x",AND(A641-A640&lt;=$D$2,B641&gt;=$C$2),"x"),"")</f>
        <v/>
      </c>
      <c r="D640" cm="1">
        <f t="array" ref="D640">IFERROR(_xlfn.IFS(AND(C639="x",A640-A639=$D$2),D639,AND(C640="x",C639="x"),D639),A640)</f>
        <v>21.78</v>
      </c>
      <c r="J640" t="s">
        <v>382</v>
      </c>
    </row>
    <row r="641" spans="1:10" x14ac:dyDescent="0.2">
      <c r="A641">
        <v>21.79</v>
      </c>
      <c r="B641">
        <f>COUNTIF('RAW2'!$D:$D,'Peak Combiner'!A641)</f>
        <v>3</v>
      </c>
      <c r="C641" s="1" t="str" cm="1">
        <f t="array" ref="C641">IFERROR(_xlfn.IFS(B641&gt;=$C$2,"x",AND(A641-A640&lt;=$D$2,B640&gt;=$C$2),"x",AND(A642-A641&lt;=$D$2,B642&gt;=$C$2),"x"),"")</f>
        <v/>
      </c>
      <c r="D641" cm="1">
        <f t="array" ref="D641">IFERROR(_xlfn.IFS(AND(C640="x",A641-A640=$D$2),D640,AND(C641="x",C640="x"),D640),A641)</f>
        <v>21.79</v>
      </c>
      <c r="J641" t="s">
        <v>384</v>
      </c>
    </row>
    <row r="642" spans="1:10" x14ac:dyDescent="0.2">
      <c r="A642">
        <v>21.84</v>
      </c>
      <c r="B642">
        <f>COUNTIF('RAW2'!$D:$D,'Peak Combiner'!A642)</f>
        <v>1</v>
      </c>
      <c r="C642" s="1" t="str" cm="1">
        <f t="array" ref="C642">IFERROR(_xlfn.IFS(B642&gt;=$C$2,"x",AND(A642-A641&lt;=$D$2,B641&gt;=$C$2),"x",AND(A643-A642&lt;=$D$2,B643&gt;=$C$2),"x"),"")</f>
        <v/>
      </c>
      <c r="D642" cm="1">
        <f t="array" ref="D642">IFERROR(_xlfn.IFS(AND(C641="x",A642-A641=$D$2),D641,AND(C642="x",C641="x"),D641),A642)</f>
        <v>21.84</v>
      </c>
      <c r="J642" t="s">
        <v>385</v>
      </c>
    </row>
    <row r="643" spans="1:10" x14ac:dyDescent="0.2">
      <c r="A643">
        <v>21.85</v>
      </c>
      <c r="B643">
        <f>COUNTIF('RAW2'!$D:$D,'Peak Combiner'!A643)</f>
        <v>1</v>
      </c>
      <c r="C643" s="1" t="str" cm="1">
        <f t="array" ref="C643">IFERROR(_xlfn.IFS(B643&gt;=$C$2,"x",AND(A643-A642&lt;=$D$2,B642&gt;=$C$2),"x",AND(A644-A643&lt;=$D$2,B644&gt;=$C$2),"x"),"")</f>
        <v/>
      </c>
      <c r="D643" cm="1">
        <f t="array" ref="D643">IFERROR(_xlfn.IFS(AND(C642="x",A643-A642=$D$2),D642,AND(C643="x",C642="x"),D642),A643)</f>
        <v>21.85</v>
      </c>
      <c r="J643" t="s">
        <v>386</v>
      </c>
    </row>
    <row r="644" spans="1:10" x14ac:dyDescent="0.2">
      <c r="A644">
        <v>21.86</v>
      </c>
      <c r="B644">
        <f>COUNTIF('RAW2'!$D:$D,'Peak Combiner'!A644)</f>
        <v>1</v>
      </c>
      <c r="C644" s="1" t="str" cm="1">
        <f t="array" ref="C644">IFERROR(_xlfn.IFS(B644&gt;=$C$2,"x",AND(A644-A643&lt;=$D$2,B643&gt;=$C$2),"x",AND(A645-A644&lt;=$D$2,B645&gt;=$C$2),"x"),"")</f>
        <v/>
      </c>
      <c r="D644" cm="1">
        <f t="array" ref="D644">IFERROR(_xlfn.IFS(AND(C643="x",A644-A643=$D$2),D643,AND(C644="x",C643="x"),D643),A644)</f>
        <v>21.86</v>
      </c>
      <c r="J644" t="s">
        <v>387</v>
      </c>
    </row>
    <row r="645" spans="1:10" x14ac:dyDescent="0.2">
      <c r="A645">
        <v>21.89</v>
      </c>
      <c r="B645">
        <f>COUNTIF('RAW2'!$D:$D,'Peak Combiner'!A645)</f>
        <v>5</v>
      </c>
      <c r="C645" s="1" t="str" cm="1">
        <f t="array" ref="C645">IFERROR(_xlfn.IFS(B645&gt;=$C$2,"x",AND(A645-A644&lt;=$D$2,B644&gt;=$C$2),"x",AND(A646-A645&lt;=$D$2,B646&gt;=$C$2),"x"),"")</f>
        <v/>
      </c>
      <c r="D645" cm="1">
        <f t="array" ref="D645">IFERROR(_xlfn.IFS(AND(C644="x",A645-A644=$D$2),D644,AND(C645="x",C644="x"),D644),A645)</f>
        <v>21.89</v>
      </c>
      <c r="J645" t="s">
        <v>388</v>
      </c>
    </row>
    <row r="646" spans="1:10" x14ac:dyDescent="0.2">
      <c r="A646">
        <v>21.9</v>
      </c>
      <c r="B646">
        <f>COUNTIF('RAW2'!$D:$D,'Peak Combiner'!A646)</f>
        <v>1</v>
      </c>
      <c r="C646" s="1" t="str" cm="1">
        <f t="array" ref="C646">IFERROR(_xlfn.IFS(B646&gt;=$C$2,"x",AND(A646-A645&lt;=$D$2,B645&gt;=$C$2),"x",AND(A647-A646&lt;=$D$2,B647&gt;=$C$2),"x"),"")</f>
        <v/>
      </c>
      <c r="D646" cm="1">
        <f t="array" ref="D646">IFERROR(_xlfn.IFS(AND(C645="x",A646-A645=$D$2),D645,AND(C646="x",C645="x"),D645),A646)</f>
        <v>21.9</v>
      </c>
      <c r="J646" t="s">
        <v>389</v>
      </c>
    </row>
    <row r="647" spans="1:10" x14ac:dyDescent="0.2">
      <c r="A647">
        <v>21.93</v>
      </c>
      <c r="B647">
        <f>COUNTIF('RAW2'!$D:$D,'Peak Combiner'!A647)</f>
        <v>2</v>
      </c>
      <c r="C647" s="1" t="str" cm="1">
        <f t="array" ref="C647">IFERROR(_xlfn.IFS(B647&gt;=$C$2,"x",AND(A647-A646&lt;=$D$2,B646&gt;=$C$2),"x",AND(A648-A647&lt;=$D$2,B648&gt;=$C$2),"x"),"")</f>
        <v/>
      </c>
      <c r="D647" cm="1">
        <f t="array" ref="D647">IFERROR(_xlfn.IFS(AND(C646="x",A647-A646=$D$2),D646,AND(C647="x",C646="x"),D646),A647)</f>
        <v>21.93</v>
      </c>
      <c r="J647" t="s">
        <v>390</v>
      </c>
    </row>
    <row r="648" spans="1:10" x14ac:dyDescent="0.2">
      <c r="A648">
        <v>21.95</v>
      </c>
      <c r="B648">
        <f>COUNTIF('RAW2'!$D:$D,'Peak Combiner'!A648)</f>
        <v>1</v>
      </c>
      <c r="C648" s="1" t="str" cm="1">
        <f t="array" ref="C648">IFERROR(_xlfn.IFS(B648&gt;=$C$2,"x",AND(A648-A647&lt;=$D$2,B647&gt;=$C$2),"x",AND(A649-A648&lt;=$D$2,B649&gt;=$C$2),"x"),"")</f>
        <v/>
      </c>
      <c r="D648" cm="1">
        <f t="array" ref="D648">IFERROR(_xlfn.IFS(AND(C647="x",A648-A647=$D$2),D647,AND(C648="x",C647="x"),D647),A648)</f>
        <v>21.95</v>
      </c>
      <c r="J648" t="s">
        <v>391</v>
      </c>
    </row>
    <row r="649" spans="1:10" x14ac:dyDescent="0.2">
      <c r="A649">
        <v>22.06</v>
      </c>
      <c r="B649">
        <f>COUNTIF('RAW2'!$D:$D,'Peak Combiner'!A649)</f>
        <v>2</v>
      </c>
      <c r="C649" s="1" t="str" cm="1">
        <f t="array" ref="C649">IFERROR(_xlfn.IFS(B649&gt;=$C$2,"x",AND(A649-A648&lt;=$D$2,B648&gt;=$C$2),"x",AND(A650-A649&lt;=$D$2,B650&gt;=$C$2),"x"),"")</f>
        <v/>
      </c>
      <c r="D649" cm="1">
        <f t="array" ref="D649">IFERROR(_xlfn.IFS(AND(C648="x",A649-A648=$D$2),D648,AND(C649="x",C648="x"),D648),A649)</f>
        <v>22.06</v>
      </c>
      <c r="J649" t="s">
        <v>392</v>
      </c>
    </row>
    <row r="650" spans="1:10" x14ac:dyDescent="0.2">
      <c r="A650">
        <v>22.07</v>
      </c>
      <c r="B650">
        <f>COUNTIF('RAW2'!$D:$D,'Peak Combiner'!A650)</f>
        <v>5</v>
      </c>
      <c r="C650" s="1" t="str" cm="1">
        <f t="array" ref="C650">IFERROR(_xlfn.IFS(B650&gt;=$C$2,"x",AND(A650-A649&lt;=$D$2,B649&gt;=$C$2),"x",AND(A651-A650&lt;=$D$2,B651&gt;=$C$2),"x"),"")</f>
        <v/>
      </c>
      <c r="D650" cm="1">
        <f t="array" ref="D650">IFERROR(_xlfn.IFS(AND(C649="x",A650-A649=$D$2),D649,AND(C650="x",C649="x"),D649),A650)</f>
        <v>22.07</v>
      </c>
      <c r="J650" t="s">
        <v>393</v>
      </c>
    </row>
    <row r="651" spans="1:10" x14ac:dyDescent="0.2">
      <c r="A651">
        <v>22.1</v>
      </c>
      <c r="B651">
        <f>COUNTIF('RAW2'!$D:$D,'Peak Combiner'!A651)</f>
        <v>3</v>
      </c>
      <c r="C651" s="1" t="str" cm="1">
        <f t="array" ref="C651">IFERROR(_xlfn.IFS(B651&gt;=$C$2,"x",AND(A651-A650&lt;=$D$2,B650&gt;=$C$2),"x",AND(A652-A651&lt;=$D$2,B652&gt;=$C$2),"x"),"")</f>
        <v/>
      </c>
      <c r="D651" cm="1">
        <f t="array" ref="D651">IFERROR(_xlfn.IFS(AND(C650="x",A651-A650=$D$2),D650,AND(C651="x",C650="x"),D650),A651)</f>
        <v>22.1</v>
      </c>
      <c r="J651" t="s">
        <v>394</v>
      </c>
    </row>
    <row r="652" spans="1:10" x14ac:dyDescent="0.2">
      <c r="A652">
        <v>22.12</v>
      </c>
      <c r="B652">
        <f>COUNTIF('RAW2'!$D:$D,'Peak Combiner'!A652)</f>
        <v>1</v>
      </c>
      <c r="C652" s="1" t="str" cm="1">
        <f t="array" ref="C652">IFERROR(_xlfn.IFS(B652&gt;=$C$2,"x",AND(A652-A651&lt;=$D$2,B651&gt;=$C$2),"x",AND(A653-A652&lt;=$D$2,B653&gt;=$C$2),"x"),"")</f>
        <v/>
      </c>
      <c r="D652" cm="1">
        <f t="array" ref="D652">IFERROR(_xlfn.IFS(AND(C651="x",A652-A651=$D$2),D651,AND(C652="x",C651="x"),D651),A652)</f>
        <v>22.12</v>
      </c>
      <c r="J652" t="s">
        <v>396</v>
      </c>
    </row>
    <row r="653" spans="1:10" x14ac:dyDescent="0.2">
      <c r="A653">
        <v>22.16</v>
      </c>
      <c r="B653">
        <f>COUNTIF('RAW2'!$D:$D,'Peak Combiner'!A653)</f>
        <v>1</v>
      </c>
      <c r="C653" s="1" t="str" cm="1">
        <f t="array" ref="C653">IFERROR(_xlfn.IFS(B653&gt;=$C$2,"x",AND(A653-A652&lt;=$D$2,B652&gt;=$C$2),"x",AND(A654-A653&lt;=$D$2,B654&gt;=$C$2),"x"),"")</f>
        <v/>
      </c>
      <c r="D653" cm="1">
        <f t="array" ref="D653">IFERROR(_xlfn.IFS(AND(C652="x",A653-A652=$D$2),D652,AND(C653="x",C652="x"),D652),A653)</f>
        <v>22.16</v>
      </c>
      <c r="J653" t="s">
        <v>397</v>
      </c>
    </row>
    <row r="654" spans="1:10" x14ac:dyDescent="0.2">
      <c r="A654">
        <v>22.17</v>
      </c>
      <c r="B654">
        <f>COUNTIF('RAW2'!$D:$D,'Peak Combiner'!A654)</f>
        <v>3</v>
      </c>
      <c r="C654" s="1" t="str" cm="1">
        <f t="array" ref="C654">IFERROR(_xlfn.IFS(B654&gt;=$C$2,"x",AND(A654-A653&lt;=$D$2,B653&gt;=$C$2),"x",AND(A655-A654&lt;=$D$2,B655&gt;=$C$2),"x"),"")</f>
        <v>x</v>
      </c>
      <c r="D654" cm="1">
        <f t="array" ref="D654">IFERROR(_xlfn.IFS(AND(C653="x",A654-A653=$D$2),D653,AND(C654="x",C653="x"),D653),A654)</f>
        <v>22.17</v>
      </c>
      <c r="J654" t="s">
        <v>398</v>
      </c>
    </row>
    <row r="655" spans="1:10" x14ac:dyDescent="0.2">
      <c r="A655">
        <v>22.18</v>
      </c>
      <c r="B655">
        <f>COUNTIF('RAW2'!$D:$D,'Peak Combiner'!A655)</f>
        <v>13</v>
      </c>
      <c r="C655" s="1" t="str" cm="1">
        <f t="array" ref="C655">IFERROR(_xlfn.IFS(B655&gt;=$C$2,"x",AND(A655-A654&lt;=$D$2,B654&gt;=$C$2),"x",AND(A656-A655&lt;=$D$2,B656&gt;=$C$2),"x"),"")</f>
        <v>x</v>
      </c>
      <c r="D655" cm="1">
        <f t="array" ref="D655">IFERROR(_xlfn.IFS(AND(C654="x",A655-A654=$D$2),D654,AND(C655="x",C654="x"),D654),A655)</f>
        <v>22.17</v>
      </c>
      <c r="J655" t="s">
        <v>399</v>
      </c>
    </row>
    <row r="656" spans="1:10" x14ac:dyDescent="0.2">
      <c r="A656">
        <v>22.19</v>
      </c>
      <c r="B656">
        <f>COUNTIF('RAW2'!$D:$D,'Peak Combiner'!A656)</f>
        <v>1</v>
      </c>
      <c r="C656" s="1" t="str" cm="1">
        <f t="array" ref="C656">IFERROR(_xlfn.IFS(B656&gt;=$C$2,"x",AND(A656-A655&lt;=$D$2,B655&gt;=$C$2),"x",AND(A657-A656&lt;=$D$2,B657&gt;=$C$2),"x"),"")</f>
        <v/>
      </c>
      <c r="D656" cm="1">
        <f t="array" ref="D656">IFERROR(_xlfn.IFS(AND(C655="x",A656-A655=$D$2),D655,AND(C656="x",C655="x"),D655),A656)</f>
        <v>22.19</v>
      </c>
      <c r="J656" t="s">
        <v>400</v>
      </c>
    </row>
    <row r="657" spans="1:10" x14ac:dyDescent="0.2">
      <c r="A657">
        <v>22.2</v>
      </c>
      <c r="B657">
        <f>COUNTIF('RAW2'!$D:$D,'Peak Combiner'!A657)</f>
        <v>2</v>
      </c>
      <c r="C657" s="1" t="str" cm="1">
        <f t="array" ref="C657">IFERROR(_xlfn.IFS(B657&gt;=$C$2,"x",AND(A657-A656&lt;=$D$2,B656&gt;=$C$2),"x",AND(A658-A657&lt;=$D$2,B658&gt;=$C$2),"x"),"")</f>
        <v/>
      </c>
      <c r="D657" cm="1">
        <f t="array" ref="D657">IFERROR(_xlfn.IFS(AND(C656="x",A657-A656=$D$2),D656,AND(C657="x",C656="x"),D656),A657)</f>
        <v>22.2</v>
      </c>
      <c r="J657" t="s">
        <v>401</v>
      </c>
    </row>
    <row r="658" spans="1:10" x14ac:dyDescent="0.2">
      <c r="A658">
        <v>22.23</v>
      </c>
      <c r="B658">
        <f>COUNTIF('RAW2'!$D:$D,'Peak Combiner'!A658)</f>
        <v>1</v>
      </c>
      <c r="C658" s="1" t="str" cm="1">
        <f t="array" ref="C658">IFERROR(_xlfn.IFS(B658&gt;=$C$2,"x",AND(A658-A657&lt;=$D$2,B657&gt;=$C$2),"x",AND(A659-A658&lt;=$D$2,B659&gt;=$C$2),"x"),"")</f>
        <v/>
      </c>
      <c r="D658" cm="1">
        <f t="array" ref="D658">IFERROR(_xlfn.IFS(AND(C657="x",A658-A657=$D$2),D657,AND(C658="x",C657="x"),D657),A658)</f>
        <v>22.23</v>
      </c>
      <c r="J658" t="s">
        <v>402</v>
      </c>
    </row>
    <row r="659" spans="1:10" x14ac:dyDescent="0.2">
      <c r="A659">
        <v>22.25</v>
      </c>
      <c r="B659">
        <f>COUNTIF('RAW2'!$D:$D,'Peak Combiner'!A659)</f>
        <v>2</v>
      </c>
      <c r="C659" s="1" t="str" cm="1">
        <f t="array" ref="C659">IFERROR(_xlfn.IFS(B659&gt;=$C$2,"x",AND(A659-A658&lt;=$D$2,B658&gt;=$C$2),"x",AND(A660-A659&lt;=$D$2,B660&gt;=$C$2),"x"),"")</f>
        <v/>
      </c>
      <c r="D659" cm="1">
        <f t="array" ref="D659">IFERROR(_xlfn.IFS(AND(C658="x",A659-A658=$D$2),D658,AND(C659="x",C658="x"),D658),A659)</f>
        <v>22.25</v>
      </c>
      <c r="J659" t="s">
        <v>404</v>
      </c>
    </row>
    <row r="660" spans="1:10" x14ac:dyDescent="0.2">
      <c r="A660">
        <v>22.26</v>
      </c>
      <c r="B660">
        <f>COUNTIF('RAW2'!$D:$D,'Peak Combiner'!A660)</f>
        <v>3</v>
      </c>
      <c r="C660" s="1" t="str" cm="1">
        <f t="array" ref="C660">IFERROR(_xlfn.IFS(B660&gt;=$C$2,"x",AND(A660-A659&lt;=$D$2,B659&gt;=$C$2),"x",AND(A661-A660&lt;=$D$2,B661&gt;=$C$2),"x"),"")</f>
        <v/>
      </c>
      <c r="D660" cm="1">
        <f t="array" ref="D660">IFERROR(_xlfn.IFS(AND(C659="x",A660-A659=$D$2),D659,AND(C660="x",C659="x"),D659),A660)</f>
        <v>22.26</v>
      </c>
      <c r="J660" t="s">
        <v>405</v>
      </c>
    </row>
    <row r="661" spans="1:10" x14ac:dyDescent="0.2">
      <c r="A661">
        <v>22.27</v>
      </c>
      <c r="B661">
        <f>COUNTIF('RAW2'!$D:$D,'Peak Combiner'!A661)</f>
        <v>1</v>
      </c>
      <c r="C661" s="1" t="str" cm="1">
        <f t="array" ref="C661">IFERROR(_xlfn.IFS(B661&gt;=$C$2,"x",AND(A661-A660&lt;=$D$2,B660&gt;=$C$2),"x",AND(A662-A661&lt;=$D$2,B662&gt;=$C$2),"x"),"")</f>
        <v/>
      </c>
      <c r="D661" cm="1">
        <f t="array" ref="D661">IFERROR(_xlfn.IFS(AND(C660="x",A661-A660=$D$2),D660,AND(C661="x",C660="x"),D660),A661)</f>
        <v>22.27</v>
      </c>
    </row>
    <row r="662" spans="1:10" x14ac:dyDescent="0.2">
      <c r="A662">
        <v>22.29</v>
      </c>
      <c r="B662">
        <f>COUNTIF('RAW2'!$D:$D,'Peak Combiner'!A662)</f>
        <v>1</v>
      </c>
      <c r="C662" s="1" t="str" cm="1">
        <f t="array" ref="C662">IFERROR(_xlfn.IFS(B662&gt;=$C$2,"x",AND(A662-A661&lt;=$D$2,B661&gt;=$C$2),"x",AND(A663-A662&lt;=$D$2,B663&gt;=$C$2),"x"),"")</f>
        <v/>
      </c>
      <c r="D662" cm="1">
        <f t="array" ref="D662">IFERROR(_xlfn.IFS(AND(C661="x",A662-A661=$D$2),D661,AND(C662="x",C661="x"),D661),A662)</f>
        <v>22.29</v>
      </c>
    </row>
    <row r="663" spans="1:10" x14ac:dyDescent="0.2">
      <c r="A663">
        <v>22.32</v>
      </c>
      <c r="B663">
        <f>COUNTIF('RAW2'!$D:$D,'Peak Combiner'!A663)</f>
        <v>5</v>
      </c>
      <c r="C663" s="1" t="str" cm="1">
        <f t="array" ref="C663">IFERROR(_xlfn.IFS(B663&gt;=$C$2,"x",AND(A663-A662&lt;=$D$2,B662&gt;=$C$2),"x",AND(A664-A663&lt;=$D$2,B664&gt;=$C$2),"x"),"")</f>
        <v/>
      </c>
      <c r="D663" cm="1">
        <f t="array" ref="D663">IFERROR(_xlfn.IFS(AND(C662="x",A663-A662=$D$2),D662,AND(C663="x",C662="x"),D662),A663)</f>
        <v>22.32</v>
      </c>
    </row>
    <row r="664" spans="1:10" x14ac:dyDescent="0.2">
      <c r="A664">
        <v>22.36</v>
      </c>
      <c r="B664">
        <f>COUNTIF('RAW2'!$D:$D,'Peak Combiner'!A664)</f>
        <v>12</v>
      </c>
      <c r="C664" s="1" t="str" cm="1">
        <f t="array" ref="C664">IFERROR(_xlfn.IFS(B664&gt;=$C$2,"x",AND(A664-A663&lt;=$D$2,B663&gt;=$C$2),"x",AND(A665-A664&lt;=$D$2,B665&gt;=$C$2),"x"),"")</f>
        <v>x</v>
      </c>
      <c r="D664" cm="1">
        <f t="array" ref="D664">IFERROR(_xlfn.IFS(AND(C663="x",A664-A663=$D$2),D663,AND(C664="x",C663="x"),D663),A664)</f>
        <v>22.36</v>
      </c>
    </row>
    <row r="665" spans="1:10" x14ac:dyDescent="0.2">
      <c r="A665">
        <v>22.37</v>
      </c>
      <c r="B665">
        <f>COUNTIF('RAW2'!$D:$D,'Peak Combiner'!A665)</f>
        <v>5</v>
      </c>
      <c r="C665" s="1" t="str" cm="1">
        <f t="array" ref="C665">IFERROR(_xlfn.IFS(B665&gt;=$C$2,"x",AND(A665-A664&lt;=$D$2,B664&gt;=$C$2),"x",AND(A666-A665&lt;=$D$2,B666&gt;=$C$2),"x"),"")</f>
        <v/>
      </c>
      <c r="D665" cm="1">
        <f t="array" ref="D665">IFERROR(_xlfn.IFS(AND(C664="x",A665-A664=$D$2),D664,AND(C665="x",C664="x"),D664),A665)</f>
        <v>22.37</v>
      </c>
    </row>
    <row r="666" spans="1:10" x14ac:dyDescent="0.2">
      <c r="A666">
        <v>22.39</v>
      </c>
      <c r="B666">
        <f>COUNTIF('RAW2'!$D:$D,'Peak Combiner'!A666)</f>
        <v>3</v>
      </c>
      <c r="C666" s="1" t="str" cm="1">
        <f t="array" ref="C666">IFERROR(_xlfn.IFS(B666&gt;=$C$2,"x",AND(A666-A665&lt;=$D$2,B665&gt;=$C$2),"x",AND(A667-A666&lt;=$D$2,B667&gt;=$C$2),"x"),"")</f>
        <v/>
      </c>
      <c r="D666" cm="1">
        <f t="array" ref="D666">IFERROR(_xlfn.IFS(AND(C665="x",A666-A665=$D$2),D665,AND(C666="x",C665="x"),D665),A666)</f>
        <v>22.39</v>
      </c>
    </row>
    <row r="667" spans="1:10" x14ac:dyDescent="0.2">
      <c r="A667">
        <v>22.4</v>
      </c>
      <c r="B667">
        <f>COUNTIF('RAW2'!$D:$D,'Peak Combiner'!A667)</f>
        <v>1</v>
      </c>
      <c r="C667" s="1" t="str" cm="1">
        <f t="array" ref="C667">IFERROR(_xlfn.IFS(B667&gt;=$C$2,"x",AND(A667-A666&lt;=$D$2,B666&gt;=$C$2),"x",AND(A668-A667&lt;=$D$2,B668&gt;=$C$2),"x"),"")</f>
        <v/>
      </c>
      <c r="D667" cm="1">
        <f t="array" ref="D667">IFERROR(_xlfn.IFS(AND(C666="x",A667-A666=$D$2),D666,AND(C667="x",C666="x"),D666),A667)</f>
        <v>22.4</v>
      </c>
    </row>
    <row r="668" spans="1:10" x14ac:dyDescent="0.2">
      <c r="A668">
        <v>22.41</v>
      </c>
      <c r="B668">
        <f>COUNTIF('RAW2'!$D:$D,'Peak Combiner'!A668)</f>
        <v>2</v>
      </c>
      <c r="C668" s="1" t="str" cm="1">
        <f t="array" ref="C668">IFERROR(_xlfn.IFS(B668&gt;=$C$2,"x",AND(A668-A667&lt;=$D$2,B667&gt;=$C$2),"x",AND(A669-A668&lt;=$D$2,B669&gt;=$C$2),"x"),"")</f>
        <v/>
      </c>
      <c r="D668" cm="1">
        <f t="array" ref="D668">IFERROR(_xlfn.IFS(AND(C667="x",A668-A667=$D$2),D667,AND(C668="x",C667="x"),D667),A668)</f>
        <v>22.41</v>
      </c>
    </row>
    <row r="669" spans="1:10" x14ac:dyDescent="0.2">
      <c r="A669">
        <v>22.49</v>
      </c>
      <c r="B669">
        <f>COUNTIF('RAW2'!$D:$D,'Peak Combiner'!A669)</f>
        <v>8</v>
      </c>
      <c r="C669" s="1" t="str" cm="1">
        <f t="array" ref="C669">IFERROR(_xlfn.IFS(B669&gt;=$C$2,"x",AND(A669-A668&lt;=$D$2,B668&gt;=$C$2),"x",AND(A670-A669&lt;=$D$2,B670&gt;=$C$2),"x"),"")</f>
        <v/>
      </c>
      <c r="D669" cm="1">
        <f t="array" ref="D669">IFERROR(_xlfn.IFS(AND(C668="x",A669-A668=$D$2),D668,AND(C669="x",C668="x"),D668),A669)</f>
        <v>22.49</v>
      </c>
    </row>
    <row r="670" spans="1:10" x14ac:dyDescent="0.2">
      <c r="A670">
        <v>22.5</v>
      </c>
      <c r="B670">
        <f>COUNTIF('RAW2'!$D:$D,'Peak Combiner'!A670)</f>
        <v>1</v>
      </c>
      <c r="C670" s="1" t="str" cm="1">
        <f t="array" ref="C670">IFERROR(_xlfn.IFS(B670&gt;=$C$2,"x",AND(A670-A669&lt;=$D$2,B669&gt;=$C$2),"x",AND(A671-A670&lt;=$D$2,B671&gt;=$C$2),"x"),"")</f>
        <v/>
      </c>
      <c r="D670" cm="1">
        <f t="array" ref="D670">IFERROR(_xlfn.IFS(AND(C669="x",A670-A669=$D$2),D669,AND(C670="x",C669="x"),D669),A670)</f>
        <v>22.5</v>
      </c>
    </row>
    <row r="671" spans="1:10" x14ac:dyDescent="0.2">
      <c r="A671">
        <v>22.52</v>
      </c>
      <c r="B671">
        <f>COUNTIF('RAW2'!$D:$D,'Peak Combiner'!A671)</f>
        <v>1</v>
      </c>
      <c r="C671" s="1" t="str" cm="1">
        <f t="array" ref="C671">IFERROR(_xlfn.IFS(B671&gt;=$C$2,"x",AND(A671-A670&lt;=$D$2,B670&gt;=$C$2),"x",AND(A672-A671&lt;=$D$2,B672&gt;=$C$2),"x"),"")</f>
        <v/>
      </c>
      <c r="D671" cm="1">
        <f t="array" ref="D671">IFERROR(_xlfn.IFS(AND(C670="x",A671-A670=$D$2),D670,AND(C671="x",C670="x"),D670),A671)</f>
        <v>22.52</v>
      </c>
    </row>
    <row r="672" spans="1:10" x14ac:dyDescent="0.2">
      <c r="A672">
        <v>22.53</v>
      </c>
      <c r="B672">
        <f>COUNTIF('RAW2'!$D:$D,'Peak Combiner'!A672)</f>
        <v>2</v>
      </c>
      <c r="C672" s="1" t="str" cm="1">
        <f t="array" ref="C672">IFERROR(_xlfn.IFS(B672&gt;=$C$2,"x",AND(A672-A671&lt;=$D$2,B671&gt;=$C$2),"x",AND(A673-A672&lt;=$D$2,B673&gt;=$C$2),"x"),"")</f>
        <v/>
      </c>
      <c r="D672" cm="1">
        <f t="array" ref="D672">IFERROR(_xlfn.IFS(AND(C671="x",A672-A671=$D$2),D671,AND(C672="x",C671="x"),D671),A672)</f>
        <v>22.53</v>
      </c>
    </row>
    <row r="673" spans="1:4" x14ac:dyDescent="0.2">
      <c r="A673">
        <v>22.63</v>
      </c>
      <c r="B673">
        <f>COUNTIF('RAW2'!$D:$D,'Peak Combiner'!A673)</f>
        <v>7</v>
      </c>
      <c r="C673" s="1" t="str" cm="1">
        <f t="array" ref="C673">IFERROR(_xlfn.IFS(B673&gt;=$C$2,"x",AND(A673-A672&lt;=$D$2,B672&gt;=$C$2),"x",AND(A674-A673&lt;=$D$2,B674&gt;=$C$2),"x"),"")</f>
        <v/>
      </c>
      <c r="D673" cm="1">
        <f t="array" ref="D673">IFERROR(_xlfn.IFS(AND(C672="x",A673-A672=$D$2),D672,AND(C673="x",C672="x"),D672),A673)</f>
        <v>22.63</v>
      </c>
    </row>
    <row r="674" spans="1:4" x14ac:dyDescent="0.2">
      <c r="A674">
        <v>22.64</v>
      </c>
      <c r="B674">
        <f>COUNTIF('RAW2'!$D:$D,'Peak Combiner'!A674)</f>
        <v>1</v>
      </c>
      <c r="C674" s="1" t="str" cm="1">
        <f t="array" ref="C674">IFERROR(_xlfn.IFS(B674&gt;=$C$2,"x",AND(A674-A673&lt;=$D$2,B673&gt;=$C$2),"x",AND(A675-A674&lt;=$D$2,B675&gt;=$C$2),"x"),"")</f>
        <v/>
      </c>
      <c r="D674" cm="1">
        <f t="array" ref="D674">IFERROR(_xlfn.IFS(AND(C673="x",A674-A673=$D$2),D673,AND(C674="x",C673="x"),D673),A674)</f>
        <v>22.64</v>
      </c>
    </row>
    <row r="675" spans="1:4" x14ac:dyDescent="0.2">
      <c r="A675">
        <v>22.7</v>
      </c>
      <c r="B675">
        <f>COUNTIF('RAW2'!$D:$D,'Peak Combiner'!A675)</f>
        <v>6</v>
      </c>
      <c r="C675" s="1" t="str" cm="1">
        <f t="array" ref="C675">IFERROR(_xlfn.IFS(B675&gt;=$C$2,"x",AND(A675-A674&lt;=$D$2,B674&gt;=$C$2),"x",AND(A676-A675&lt;=$D$2,B676&gt;=$C$2),"x"),"")</f>
        <v/>
      </c>
      <c r="D675" cm="1">
        <f t="array" ref="D675">IFERROR(_xlfn.IFS(AND(C674="x",A675-A674=$D$2),D674,AND(C675="x",C674="x"),D674),A675)</f>
        <v>22.7</v>
      </c>
    </row>
    <row r="676" spans="1:4" x14ac:dyDescent="0.2">
      <c r="A676">
        <v>22.71</v>
      </c>
      <c r="B676">
        <f>COUNTIF('RAW2'!$D:$D,'Peak Combiner'!A676)</f>
        <v>4</v>
      </c>
      <c r="C676" s="1" t="str" cm="1">
        <f t="array" ref="C676">IFERROR(_xlfn.IFS(B676&gt;=$C$2,"x",AND(A676-A675&lt;=$D$2,B675&gt;=$C$2),"x",AND(A677-A676&lt;=$D$2,B677&gt;=$C$2),"x"),"")</f>
        <v/>
      </c>
      <c r="D676" cm="1">
        <f t="array" ref="D676">IFERROR(_xlfn.IFS(AND(C675="x",A676-A675=$D$2),D675,AND(C676="x",C675="x"),D675),A676)</f>
        <v>22.71</v>
      </c>
    </row>
    <row r="677" spans="1:4" x14ac:dyDescent="0.2">
      <c r="A677">
        <v>22.72</v>
      </c>
      <c r="B677">
        <f>COUNTIF('RAW2'!$D:$D,'Peak Combiner'!A677)</f>
        <v>1</v>
      </c>
      <c r="C677" s="1" t="str" cm="1">
        <f t="array" ref="C677">IFERROR(_xlfn.IFS(B677&gt;=$C$2,"x",AND(A677-A676&lt;=$D$2,B676&gt;=$C$2),"x",AND(A678-A677&lt;=$D$2,B678&gt;=$C$2),"x"),"")</f>
        <v/>
      </c>
      <c r="D677" cm="1">
        <f t="array" ref="D677">IFERROR(_xlfn.IFS(AND(C676="x",A677-A676=$D$2),D676,AND(C677="x",C676="x"),D676),A677)</f>
        <v>22.72</v>
      </c>
    </row>
    <row r="678" spans="1:4" x14ac:dyDescent="0.2">
      <c r="A678">
        <v>22.74</v>
      </c>
      <c r="B678">
        <f>COUNTIF('RAW2'!$D:$D,'Peak Combiner'!A678)</f>
        <v>4</v>
      </c>
      <c r="C678" s="1" t="str" cm="1">
        <f t="array" ref="C678">IFERROR(_xlfn.IFS(B678&gt;=$C$2,"x",AND(A678-A677&lt;=$D$2,B677&gt;=$C$2),"x",AND(A679-A678&lt;=$D$2,B679&gt;=$C$2),"x"),"")</f>
        <v/>
      </c>
      <c r="D678" cm="1">
        <f t="array" ref="D678">IFERROR(_xlfn.IFS(AND(C677="x",A678-A677=$D$2),D677,AND(C678="x",C677="x"),D677),A678)</f>
        <v>22.74</v>
      </c>
    </row>
    <row r="679" spans="1:4" x14ac:dyDescent="0.2">
      <c r="A679">
        <v>22.75</v>
      </c>
      <c r="B679">
        <f>COUNTIF('RAW2'!$D:$D,'Peak Combiner'!A679)</f>
        <v>7</v>
      </c>
      <c r="C679" s="1" t="str" cm="1">
        <f t="array" ref="C679">IFERROR(_xlfn.IFS(B679&gt;=$C$2,"x",AND(A679-A678&lt;=$D$2,B678&gt;=$C$2),"x",AND(A680-A679&lt;=$D$2,B680&gt;=$C$2),"x"),"")</f>
        <v/>
      </c>
      <c r="D679" cm="1">
        <f t="array" ref="D679">IFERROR(_xlfn.IFS(AND(C678="x",A679-A678=$D$2),D678,AND(C679="x",C678="x"),D678),A679)</f>
        <v>22.75</v>
      </c>
    </row>
    <row r="680" spans="1:4" x14ac:dyDescent="0.2">
      <c r="A680">
        <v>22.76</v>
      </c>
      <c r="B680">
        <f>COUNTIF('RAW2'!$D:$D,'Peak Combiner'!A680)</f>
        <v>7</v>
      </c>
      <c r="C680" s="1" t="str" cm="1">
        <f t="array" ref="C680">IFERROR(_xlfn.IFS(B680&gt;=$C$2,"x",AND(A680-A679&lt;=$D$2,B679&gt;=$C$2),"x",AND(A681-A680&lt;=$D$2,B681&gt;=$C$2),"x"),"")</f>
        <v/>
      </c>
      <c r="D680" cm="1">
        <f t="array" ref="D680">IFERROR(_xlfn.IFS(AND(C679="x",A680-A679=$D$2),D679,AND(C680="x",C679="x"),D679),A680)</f>
        <v>22.76</v>
      </c>
    </row>
    <row r="681" spans="1:4" x14ac:dyDescent="0.2">
      <c r="A681">
        <v>22.77</v>
      </c>
      <c r="B681">
        <f>COUNTIF('RAW2'!$D:$D,'Peak Combiner'!A681)</f>
        <v>1</v>
      </c>
      <c r="C681" s="1" t="str" cm="1">
        <f t="array" ref="C681">IFERROR(_xlfn.IFS(B681&gt;=$C$2,"x",AND(A681-A680&lt;=$D$2,B680&gt;=$C$2),"x",AND(A682-A681&lt;=$D$2,B682&gt;=$C$2),"x"),"")</f>
        <v/>
      </c>
      <c r="D681" cm="1">
        <f t="array" ref="D681">IFERROR(_xlfn.IFS(AND(C680="x",A681-A680=$D$2),D680,AND(C681="x",C680="x"),D680),A681)</f>
        <v>22.77</v>
      </c>
    </row>
    <row r="682" spans="1:4" x14ac:dyDescent="0.2">
      <c r="A682">
        <v>22.8</v>
      </c>
      <c r="B682">
        <f>COUNTIF('RAW2'!$D:$D,'Peak Combiner'!A682)</f>
        <v>1</v>
      </c>
      <c r="C682" s="1" t="str" cm="1">
        <f t="array" ref="C682">IFERROR(_xlfn.IFS(B682&gt;=$C$2,"x",AND(A682-A681&lt;=$D$2,B681&gt;=$C$2),"x",AND(A683-A682&lt;=$D$2,B683&gt;=$C$2),"x"),"")</f>
        <v/>
      </c>
      <c r="D682" cm="1">
        <f t="array" ref="D682">IFERROR(_xlfn.IFS(AND(C681="x",A682-A681=$D$2),D681,AND(C682="x",C681="x"),D681),A682)</f>
        <v>22.8</v>
      </c>
    </row>
    <row r="683" spans="1:4" x14ac:dyDescent="0.2">
      <c r="A683">
        <v>22.81</v>
      </c>
      <c r="B683">
        <f>COUNTIF('RAW2'!$D:$D,'Peak Combiner'!A683)</f>
        <v>1</v>
      </c>
      <c r="C683" s="1" t="str" cm="1">
        <f t="array" ref="C683">IFERROR(_xlfn.IFS(B683&gt;=$C$2,"x",AND(A683-A682&lt;=$D$2,B682&gt;=$C$2),"x",AND(A684-A683&lt;=$D$2,B684&gt;=$C$2),"x"),"")</f>
        <v/>
      </c>
      <c r="D683" cm="1">
        <f t="array" ref="D683">IFERROR(_xlfn.IFS(AND(C682="x",A683-A682=$D$2),D682,AND(C683="x",C682="x"),D682),A683)</f>
        <v>22.81</v>
      </c>
    </row>
    <row r="684" spans="1:4" x14ac:dyDescent="0.2">
      <c r="A684">
        <v>22.82</v>
      </c>
      <c r="B684">
        <f>COUNTIF('RAW2'!$D:$D,'Peak Combiner'!A684)</f>
        <v>2</v>
      </c>
      <c r="C684" s="1" t="str" cm="1">
        <f t="array" ref="C684">IFERROR(_xlfn.IFS(B684&gt;=$C$2,"x",AND(A684-A683&lt;=$D$2,B683&gt;=$C$2),"x",AND(A685-A684&lt;=$D$2,B685&gt;=$C$2),"x"),"")</f>
        <v/>
      </c>
      <c r="D684" cm="1">
        <f t="array" ref="D684">IFERROR(_xlfn.IFS(AND(C683="x",A684-A683=$D$2),D683,AND(C684="x",C683="x"),D683),A684)</f>
        <v>22.82</v>
      </c>
    </row>
    <row r="685" spans="1:4" x14ac:dyDescent="0.2">
      <c r="A685">
        <v>22.83</v>
      </c>
      <c r="B685">
        <f>COUNTIF('RAW2'!$D:$D,'Peak Combiner'!A685)</f>
        <v>2</v>
      </c>
      <c r="C685" s="1" t="str" cm="1">
        <f t="array" ref="C685">IFERROR(_xlfn.IFS(B685&gt;=$C$2,"x",AND(A685-A684&lt;=$D$2,B684&gt;=$C$2),"x",AND(A686-A685&lt;=$D$2,B686&gt;=$C$2),"x"),"")</f>
        <v/>
      </c>
      <c r="D685" cm="1">
        <f t="array" ref="D685">IFERROR(_xlfn.IFS(AND(C684="x",A685-A684=$D$2),D684,AND(C685="x",C684="x"),D684),A685)</f>
        <v>22.83</v>
      </c>
    </row>
    <row r="686" spans="1:4" x14ac:dyDescent="0.2">
      <c r="A686">
        <v>22.84</v>
      </c>
      <c r="B686">
        <f>COUNTIF('RAW2'!$D:$D,'Peak Combiner'!A686)</f>
        <v>2</v>
      </c>
      <c r="C686" s="1" t="str" cm="1">
        <f t="array" ref="C686">IFERROR(_xlfn.IFS(B686&gt;=$C$2,"x",AND(A686-A685&lt;=$D$2,B685&gt;=$C$2),"x",AND(A687-A686&lt;=$D$2,B687&gt;=$C$2),"x"),"")</f>
        <v/>
      </c>
      <c r="D686" cm="1">
        <f t="array" ref="D686">IFERROR(_xlfn.IFS(AND(C685="x",A686-A685=$D$2),D685,AND(C686="x",C685="x"),D685),A686)</f>
        <v>22.84</v>
      </c>
    </row>
    <row r="687" spans="1:4" x14ac:dyDescent="0.2">
      <c r="A687">
        <v>22.86</v>
      </c>
      <c r="B687">
        <f>COUNTIF('RAW2'!$D:$D,'Peak Combiner'!A687)</f>
        <v>3</v>
      </c>
      <c r="C687" s="1" t="str" cm="1">
        <f t="array" ref="C687">IFERROR(_xlfn.IFS(B687&gt;=$C$2,"x",AND(A687-A686&lt;=$D$2,B686&gt;=$C$2),"x",AND(A688-A687&lt;=$D$2,B688&gt;=$C$2),"x"),"")</f>
        <v/>
      </c>
      <c r="D687" cm="1">
        <f t="array" ref="D687">IFERROR(_xlfn.IFS(AND(C686="x",A687-A686=$D$2),D686,AND(C687="x",C686="x"),D686),A687)</f>
        <v>22.86</v>
      </c>
    </row>
    <row r="688" spans="1:4" x14ac:dyDescent="0.2">
      <c r="A688">
        <v>22.87</v>
      </c>
      <c r="B688">
        <f>COUNTIF('RAW2'!$D:$D,'Peak Combiner'!A688)</f>
        <v>14</v>
      </c>
      <c r="C688" s="1" t="str" cm="1">
        <f t="array" ref="C688">IFERROR(_xlfn.IFS(B688&gt;=$C$2,"x",AND(A688-A687&lt;=$D$2,B687&gt;=$C$2),"x",AND(A689-A688&lt;=$D$2,B689&gt;=$C$2),"x"),"")</f>
        <v>x</v>
      </c>
      <c r="D688" cm="1">
        <f t="array" ref="D688">IFERROR(_xlfn.IFS(AND(C687="x",A688-A687=$D$2),D687,AND(C688="x",C687="x"),D687),A688)</f>
        <v>22.87</v>
      </c>
    </row>
    <row r="689" spans="1:4" x14ac:dyDescent="0.2">
      <c r="A689">
        <v>22.88</v>
      </c>
      <c r="B689">
        <f>COUNTIF('RAW2'!$D:$D,'Peak Combiner'!A689)</f>
        <v>3</v>
      </c>
      <c r="C689" s="1" t="str" cm="1">
        <f t="array" ref="C689">IFERROR(_xlfn.IFS(B689&gt;=$C$2,"x",AND(A689-A688&lt;=$D$2,B688&gt;=$C$2),"x",AND(A690-A689&lt;=$D$2,B690&gt;=$C$2),"x"),"")</f>
        <v>x</v>
      </c>
      <c r="D689" cm="1">
        <f t="array" ref="D689">IFERROR(_xlfn.IFS(AND(C688="x",A689-A688=$D$2),D688,AND(C689="x",C688="x"),D688),A689)</f>
        <v>22.87</v>
      </c>
    </row>
    <row r="690" spans="1:4" x14ac:dyDescent="0.2">
      <c r="A690">
        <v>22.89</v>
      </c>
      <c r="B690">
        <f>COUNTIF('RAW2'!$D:$D,'Peak Combiner'!A690)</f>
        <v>2</v>
      </c>
      <c r="C690" s="1" t="str" cm="1">
        <f t="array" ref="C690">IFERROR(_xlfn.IFS(B690&gt;=$C$2,"x",AND(A690-A689&lt;=$D$2,B689&gt;=$C$2),"x",AND(A691-A690&lt;=$D$2,B691&gt;=$C$2),"x"),"")</f>
        <v/>
      </c>
      <c r="D690" cm="1">
        <f t="array" ref="D690">IFERROR(_xlfn.IFS(AND(C689="x",A690-A689=$D$2),D689,AND(C690="x",C689="x"),D689),A690)</f>
        <v>22.89</v>
      </c>
    </row>
    <row r="691" spans="1:4" x14ac:dyDescent="0.2">
      <c r="A691">
        <v>22.93</v>
      </c>
      <c r="B691">
        <f>COUNTIF('RAW2'!$D:$D,'Peak Combiner'!A691)</f>
        <v>1</v>
      </c>
      <c r="C691" s="1" t="str" cm="1">
        <f t="array" ref="C691">IFERROR(_xlfn.IFS(B691&gt;=$C$2,"x",AND(A691-A690&lt;=$D$2,B690&gt;=$C$2),"x",AND(A692-A691&lt;=$D$2,B692&gt;=$C$2),"x"),"")</f>
        <v/>
      </c>
      <c r="D691" cm="1">
        <f t="array" ref="D691">IFERROR(_xlfn.IFS(AND(C690="x",A691-A690=$D$2),D690,AND(C691="x",C690="x"),D690),A691)</f>
        <v>22.93</v>
      </c>
    </row>
    <row r="692" spans="1:4" x14ac:dyDescent="0.2">
      <c r="A692">
        <v>22.97</v>
      </c>
      <c r="B692">
        <f>COUNTIF('RAW2'!$D:$D,'Peak Combiner'!A692)</f>
        <v>2</v>
      </c>
      <c r="C692" s="1" t="str" cm="1">
        <f t="array" ref="C692">IFERROR(_xlfn.IFS(B692&gt;=$C$2,"x",AND(A692-A691&lt;=$D$2,B691&gt;=$C$2),"x",AND(A693-A692&lt;=$D$2,B693&gt;=$C$2),"x"),"")</f>
        <v/>
      </c>
      <c r="D692" cm="1">
        <f t="array" ref="D692">IFERROR(_xlfn.IFS(AND(C691="x",A692-A691=$D$2),D691,AND(C692="x",C691="x"),D691),A692)</f>
        <v>22.97</v>
      </c>
    </row>
    <row r="693" spans="1:4" x14ac:dyDescent="0.2">
      <c r="A693">
        <v>22.98</v>
      </c>
      <c r="B693">
        <f>COUNTIF('RAW2'!$D:$D,'Peak Combiner'!A693)</f>
        <v>6</v>
      </c>
      <c r="C693" s="1" t="str" cm="1">
        <f t="array" ref="C693">IFERROR(_xlfn.IFS(B693&gt;=$C$2,"x",AND(A693-A692&lt;=$D$2,B692&gt;=$C$2),"x",AND(A694-A693&lt;=$D$2,B694&gt;=$C$2),"x"),"")</f>
        <v/>
      </c>
      <c r="D693" cm="1">
        <f t="array" ref="D693">IFERROR(_xlfn.IFS(AND(C692="x",A693-A692=$D$2),D692,AND(C693="x",C692="x"),D692),A693)</f>
        <v>22.98</v>
      </c>
    </row>
    <row r="694" spans="1:4" x14ac:dyDescent="0.2">
      <c r="A694">
        <v>22.99</v>
      </c>
      <c r="B694">
        <f>COUNTIF('RAW2'!$D:$D,'Peak Combiner'!A694)</f>
        <v>4</v>
      </c>
      <c r="C694" s="1" t="str" cm="1">
        <f t="array" ref="C694">IFERROR(_xlfn.IFS(B694&gt;=$C$2,"x",AND(A694-A693&lt;=$D$2,B693&gt;=$C$2),"x",AND(A695-A694&lt;=$D$2,B695&gt;=$C$2),"x"),"")</f>
        <v/>
      </c>
      <c r="D694" cm="1">
        <f t="array" ref="D694">IFERROR(_xlfn.IFS(AND(C693="x",A694-A693=$D$2),D693,AND(C694="x",C693="x"),D693),A694)</f>
        <v>22.99</v>
      </c>
    </row>
    <row r="695" spans="1:4" x14ac:dyDescent="0.2">
      <c r="A695">
        <v>23</v>
      </c>
      <c r="B695">
        <f>COUNTIF('RAW2'!$D:$D,'Peak Combiner'!A695)</f>
        <v>1</v>
      </c>
      <c r="C695" s="1" t="str" cm="1">
        <f t="array" ref="C695">IFERROR(_xlfn.IFS(B695&gt;=$C$2,"x",AND(A695-A694&lt;=$D$2,B694&gt;=$C$2),"x",AND(A696-A695&lt;=$D$2,B696&gt;=$C$2),"x"),"")</f>
        <v/>
      </c>
      <c r="D695" cm="1">
        <f t="array" ref="D695">IFERROR(_xlfn.IFS(AND(C694="x",A695-A694=$D$2),D694,AND(C695="x",C694="x"),D694),A695)</f>
        <v>23</v>
      </c>
    </row>
    <row r="696" spans="1:4" x14ac:dyDescent="0.2">
      <c r="A696">
        <v>23.01</v>
      </c>
      <c r="B696">
        <f>COUNTIF('RAW2'!$D:$D,'Peak Combiner'!A696)</f>
        <v>2</v>
      </c>
      <c r="C696" s="1" t="str" cm="1">
        <f t="array" ref="C696">IFERROR(_xlfn.IFS(B696&gt;=$C$2,"x",AND(A696-A695&lt;=$D$2,B695&gt;=$C$2),"x",AND(A697-A696&lt;=$D$2,B697&gt;=$C$2),"x"),"")</f>
        <v/>
      </c>
      <c r="D696" cm="1">
        <f t="array" ref="D696">IFERROR(_xlfn.IFS(AND(C695="x",A696-A695=$D$2),D695,AND(C696="x",C695="x"),D695),A696)</f>
        <v>23.01</v>
      </c>
    </row>
    <row r="697" spans="1:4" x14ac:dyDescent="0.2">
      <c r="A697">
        <v>23.02</v>
      </c>
      <c r="B697">
        <f>COUNTIF('RAW2'!$D:$D,'Peak Combiner'!A697)</f>
        <v>1</v>
      </c>
      <c r="C697" s="1" t="str" cm="1">
        <f t="array" ref="C697">IFERROR(_xlfn.IFS(B697&gt;=$C$2,"x",AND(A697-A696&lt;=$D$2,B696&gt;=$C$2),"x",AND(A698-A697&lt;=$D$2,B698&gt;=$C$2),"x"),"")</f>
        <v/>
      </c>
      <c r="D697" cm="1">
        <f t="array" ref="D697">IFERROR(_xlfn.IFS(AND(C696="x",A697-A696=$D$2),D696,AND(C697="x",C696="x"),D696),A697)</f>
        <v>23.02</v>
      </c>
    </row>
    <row r="698" spans="1:4" x14ac:dyDescent="0.2">
      <c r="A698">
        <v>23.03</v>
      </c>
      <c r="B698">
        <f>COUNTIF('RAW2'!$D:$D,'Peak Combiner'!A698)</f>
        <v>5</v>
      </c>
      <c r="C698" s="1" t="str" cm="1">
        <f t="array" ref="C698">IFERROR(_xlfn.IFS(B698&gt;=$C$2,"x",AND(A698-A697&lt;=$D$2,B697&gt;=$C$2),"x",AND(A699-A698&lt;=$D$2,B699&gt;=$C$2),"x"),"")</f>
        <v/>
      </c>
      <c r="D698" cm="1">
        <f t="array" ref="D698">IFERROR(_xlfn.IFS(AND(C697="x",A698-A697=$D$2),D697,AND(C698="x",C697="x"),D697),A698)</f>
        <v>23.03</v>
      </c>
    </row>
    <row r="699" spans="1:4" x14ac:dyDescent="0.2">
      <c r="A699">
        <v>23.04</v>
      </c>
      <c r="B699">
        <f>COUNTIF('RAW2'!$D:$D,'Peak Combiner'!A699)</f>
        <v>2</v>
      </c>
      <c r="C699" s="1" t="str" cm="1">
        <f t="array" ref="C699">IFERROR(_xlfn.IFS(B699&gt;=$C$2,"x",AND(A699-A698&lt;=$D$2,B698&gt;=$C$2),"x",AND(A700-A699&lt;=$D$2,B700&gt;=$C$2),"x"),"")</f>
        <v/>
      </c>
      <c r="D699" cm="1">
        <f t="array" ref="D699">IFERROR(_xlfn.IFS(AND(C698="x",A699-A698=$D$2),D698,AND(C699="x",C698="x"),D698),A699)</f>
        <v>23.04</v>
      </c>
    </row>
    <row r="700" spans="1:4" x14ac:dyDescent="0.2">
      <c r="A700">
        <v>23.05</v>
      </c>
      <c r="B700">
        <f>COUNTIF('RAW2'!$D:$D,'Peak Combiner'!A700)</f>
        <v>1</v>
      </c>
      <c r="C700" s="1" t="str" cm="1">
        <f t="array" ref="C700">IFERROR(_xlfn.IFS(B700&gt;=$C$2,"x",AND(A700-A699&lt;=$D$2,B699&gt;=$C$2),"x",AND(A701-A700&lt;=$D$2,B701&gt;=$C$2),"x"),"")</f>
        <v/>
      </c>
      <c r="D700" cm="1">
        <f t="array" ref="D700">IFERROR(_xlfn.IFS(AND(C699="x",A700-A699=$D$2),D699,AND(C700="x",C699="x"),D699),A700)</f>
        <v>23.05</v>
      </c>
    </row>
    <row r="701" spans="1:4" x14ac:dyDescent="0.2">
      <c r="A701">
        <v>23.06</v>
      </c>
      <c r="B701">
        <f>COUNTIF('RAW2'!$D:$D,'Peak Combiner'!A701)</f>
        <v>1</v>
      </c>
      <c r="C701" s="1" t="str" cm="1">
        <f t="array" ref="C701">IFERROR(_xlfn.IFS(B701&gt;=$C$2,"x",AND(A701-A700&lt;=$D$2,B700&gt;=$C$2),"x",AND(A702-A701&lt;=$D$2,B702&gt;=$C$2),"x"),"")</f>
        <v/>
      </c>
      <c r="D701" cm="1">
        <f t="array" ref="D701">IFERROR(_xlfn.IFS(AND(C700="x",A701-A700=$D$2),D700,AND(C701="x",C700="x"),D700),A701)</f>
        <v>23.06</v>
      </c>
    </row>
    <row r="702" spans="1:4" x14ac:dyDescent="0.2">
      <c r="A702">
        <v>23.13</v>
      </c>
      <c r="B702">
        <f>COUNTIF('RAW2'!$D:$D,'Peak Combiner'!A702)</f>
        <v>3</v>
      </c>
      <c r="C702" s="1" t="str" cm="1">
        <f t="array" ref="C702">IFERROR(_xlfn.IFS(B702&gt;=$C$2,"x",AND(A702-A701&lt;=$D$2,B701&gt;=$C$2),"x",AND(A703-A702&lt;=$D$2,B703&gt;=$C$2),"x"),"")</f>
        <v/>
      </c>
      <c r="D702" cm="1">
        <f t="array" ref="D702">IFERROR(_xlfn.IFS(AND(C701="x",A702-A701=$D$2),D701,AND(C702="x",C701="x"),D701),A702)</f>
        <v>23.13</v>
      </c>
    </row>
    <row r="703" spans="1:4" x14ac:dyDescent="0.2">
      <c r="A703">
        <v>23.14</v>
      </c>
      <c r="B703">
        <f>COUNTIF('RAW2'!$D:$D,'Peak Combiner'!A703)</f>
        <v>5</v>
      </c>
      <c r="C703" s="1" t="str" cm="1">
        <f t="array" ref="C703">IFERROR(_xlfn.IFS(B703&gt;=$C$2,"x",AND(A703-A702&lt;=$D$2,B702&gt;=$C$2),"x",AND(A704-A703&lt;=$D$2,B704&gt;=$C$2),"x"),"")</f>
        <v/>
      </c>
      <c r="D703" cm="1">
        <f t="array" ref="D703">IFERROR(_xlfn.IFS(AND(C702="x",A703-A702=$D$2),D702,AND(C703="x",C702="x"),D702),A703)</f>
        <v>23.14</v>
      </c>
    </row>
    <row r="704" spans="1:4" x14ac:dyDescent="0.2">
      <c r="A704">
        <v>23.15</v>
      </c>
      <c r="B704">
        <f>COUNTIF('RAW2'!$D:$D,'Peak Combiner'!A704)</f>
        <v>3</v>
      </c>
      <c r="C704" s="1" t="str" cm="1">
        <f t="array" ref="C704">IFERROR(_xlfn.IFS(B704&gt;=$C$2,"x",AND(A704-A703&lt;=$D$2,B703&gt;=$C$2),"x",AND(A705-A704&lt;=$D$2,B705&gt;=$C$2),"x"),"")</f>
        <v/>
      </c>
      <c r="D704" cm="1">
        <f t="array" ref="D704">IFERROR(_xlfn.IFS(AND(C703="x",A704-A703=$D$2),D703,AND(C704="x",C703="x"),D703),A704)</f>
        <v>23.15</v>
      </c>
    </row>
    <row r="705" spans="1:4" x14ac:dyDescent="0.2">
      <c r="A705">
        <v>23.16</v>
      </c>
      <c r="B705">
        <f>COUNTIF('RAW2'!$D:$D,'Peak Combiner'!A705)</f>
        <v>2</v>
      </c>
      <c r="C705" s="1" t="str" cm="1">
        <f t="array" ref="C705">IFERROR(_xlfn.IFS(B705&gt;=$C$2,"x",AND(A705-A704&lt;=$D$2,B704&gt;=$C$2),"x",AND(A706-A705&lt;=$D$2,B706&gt;=$C$2),"x"),"")</f>
        <v/>
      </c>
      <c r="D705" cm="1">
        <f t="array" ref="D705">IFERROR(_xlfn.IFS(AND(C704="x",A705-A704=$D$2),D704,AND(C705="x",C704="x"),D704),A705)</f>
        <v>23.16</v>
      </c>
    </row>
    <row r="706" spans="1:4" x14ac:dyDescent="0.2">
      <c r="A706">
        <v>23.21</v>
      </c>
      <c r="B706">
        <f>COUNTIF('RAW2'!$D:$D,'Peak Combiner'!A706)</f>
        <v>1</v>
      </c>
      <c r="C706" s="1" t="str" cm="1">
        <f t="array" ref="C706">IFERROR(_xlfn.IFS(B706&gt;=$C$2,"x",AND(A706-A705&lt;=$D$2,B705&gt;=$C$2),"x",AND(A707-A706&lt;=$D$2,B707&gt;=$C$2),"x"),"")</f>
        <v/>
      </c>
      <c r="D706" cm="1">
        <f t="array" ref="D706">IFERROR(_xlfn.IFS(AND(C705="x",A706-A705=$D$2),D705,AND(C706="x",C705="x"),D705),A706)</f>
        <v>23.21</v>
      </c>
    </row>
    <row r="707" spans="1:4" x14ac:dyDescent="0.2">
      <c r="A707">
        <v>23.22</v>
      </c>
      <c r="B707">
        <f>COUNTIF('RAW2'!$D:$D,'Peak Combiner'!A707)</f>
        <v>1</v>
      </c>
      <c r="C707" s="1" t="str" cm="1">
        <f t="array" ref="C707">IFERROR(_xlfn.IFS(B707&gt;=$C$2,"x",AND(A707-A706&lt;=$D$2,B706&gt;=$C$2),"x",AND(A708-A707&lt;=$D$2,B708&gt;=$C$2),"x"),"")</f>
        <v/>
      </c>
      <c r="D707" cm="1">
        <f t="array" ref="D707">IFERROR(_xlfn.IFS(AND(C706="x",A707-A706=$D$2),D706,AND(C707="x",C706="x"),D706),A707)</f>
        <v>23.22</v>
      </c>
    </row>
    <row r="708" spans="1:4" x14ac:dyDescent="0.2">
      <c r="A708">
        <v>23.23</v>
      </c>
      <c r="B708">
        <f>COUNTIF('RAW2'!$D:$D,'Peak Combiner'!A708)</f>
        <v>1</v>
      </c>
      <c r="C708" s="1" t="str" cm="1">
        <f t="array" ref="C708">IFERROR(_xlfn.IFS(B708&gt;=$C$2,"x",AND(A708-A707&lt;=$D$2,B707&gt;=$C$2),"x",AND(A709-A708&lt;=$D$2,B709&gt;=$C$2),"x"),"")</f>
        <v/>
      </c>
      <c r="D708" cm="1">
        <f t="array" ref="D708">IFERROR(_xlfn.IFS(AND(C707="x",A708-A707=$D$2),D707,AND(C708="x",C707="x"),D707),A708)</f>
        <v>23.23</v>
      </c>
    </row>
    <row r="709" spans="1:4" x14ac:dyDescent="0.2">
      <c r="A709">
        <v>23.24</v>
      </c>
      <c r="B709">
        <f>COUNTIF('RAW2'!$D:$D,'Peak Combiner'!A709)</f>
        <v>3</v>
      </c>
      <c r="C709" s="1" t="str" cm="1">
        <f t="array" ref="C709">IFERROR(_xlfn.IFS(B709&gt;=$C$2,"x",AND(A709-A708&lt;=$D$2,B708&gt;=$C$2),"x",AND(A710-A709&lt;=$D$2,B710&gt;=$C$2),"x"),"")</f>
        <v/>
      </c>
      <c r="D709" cm="1">
        <f t="array" ref="D709">IFERROR(_xlfn.IFS(AND(C708="x",A709-A708=$D$2),D708,AND(C709="x",C708="x"),D708),A709)</f>
        <v>23.24</v>
      </c>
    </row>
    <row r="710" spans="1:4" x14ac:dyDescent="0.2">
      <c r="A710">
        <v>23.25</v>
      </c>
      <c r="B710">
        <f>COUNTIF('RAW2'!$D:$D,'Peak Combiner'!A710)</f>
        <v>6</v>
      </c>
      <c r="C710" s="1" t="str" cm="1">
        <f t="array" ref="C710">IFERROR(_xlfn.IFS(B710&gt;=$C$2,"x",AND(A710-A709&lt;=$D$2,B709&gt;=$C$2),"x",AND(A711-A710&lt;=$D$2,B711&gt;=$C$2),"x"),"")</f>
        <v/>
      </c>
      <c r="D710" cm="1">
        <f t="array" ref="D710">IFERROR(_xlfn.IFS(AND(C709="x",A710-A709=$D$2),D709,AND(C710="x",C709="x"),D709),A710)</f>
        <v>23.25</v>
      </c>
    </row>
    <row r="711" spans="1:4" x14ac:dyDescent="0.2">
      <c r="A711">
        <v>23.26</v>
      </c>
      <c r="B711">
        <f>COUNTIF('RAW2'!$D:$D,'Peak Combiner'!A711)</f>
        <v>2</v>
      </c>
      <c r="C711" s="1" t="str" cm="1">
        <f t="array" ref="C711">IFERROR(_xlfn.IFS(B711&gt;=$C$2,"x",AND(A711-A710&lt;=$D$2,B710&gt;=$C$2),"x",AND(A712-A711&lt;=$D$2,B712&gt;=$C$2),"x"),"")</f>
        <v/>
      </c>
      <c r="D711" cm="1">
        <f t="array" ref="D711">IFERROR(_xlfn.IFS(AND(C710="x",A711-A710=$D$2),D710,AND(C711="x",C710="x"),D710),A711)</f>
        <v>23.26</v>
      </c>
    </row>
    <row r="712" spans="1:4" x14ac:dyDescent="0.2">
      <c r="A712">
        <v>23.27</v>
      </c>
      <c r="B712">
        <f>COUNTIF('RAW2'!$D:$D,'Peak Combiner'!A712)</f>
        <v>2</v>
      </c>
      <c r="C712" s="1" t="str" cm="1">
        <f t="array" ref="C712">IFERROR(_xlfn.IFS(B712&gt;=$C$2,"x",AND(A712-A711&lt;=$D$2,B711&gt;=$C$2),"x",AND(A713-A712&lt;=$D$2,B713&gt;=$C$2),"x"),"")</f>
        <v/>
      </c>
      <c r="D712" cm="1">
        <f t="array" ref="D712">IFERROR(_xlfn.IFS(AND(C711="x",A712-A711=$D$2),D711,AND(C712="x",C711="x"),D711),A712)</f>
        <v>23.27</v>
      </c>
    </row>
    <row r="713" spans="1:4" x14ac:dyDescent="0.2">
      <c r="A713">
        <v>23.32</v>
      </c>
      <c r="B713">
        <f>COUNTIF('RAW2'!$D:$D,'Peak Combiner'!A713)</f>
        <v>1</v>
      </c>
      <c r="C713" s="1" t="str" cm="1">
        <f t="array" ref="C713">IFERROR(_xlfn.IFS(B713&gt;=$C$2,"x",AND(A713-A712&lt;=$D$2,B712&gt;=$C$2),"x",AND(A714-A713&lt;=$D$2,B714&gt;=$C$2),"x"),"")</f>
        <v>x</v>
      </c>
      <c r="D713" cm="1">
        <f t="array" ref="D713">IFERROR(_xlfn.IFS(AND(C712="x",A713-A712=$D$2),D712,AND(C713="x",C712="x"),D712),A713)</f>
        <v>23.32</v>
      </c>
    </row>
    <row r="714" spans="1:4" x14ac:dyDescent="0.2">
      <c r="A714">
        <v>23.33</v>
      </c>
      <c r="B714">
        <f>COUNTIF('RAW2'!$D:$D,'Peak Combiner'!A714)</f>
        <v>31</v>
      </c>
      <c r="C714" s="1" t="str" cm="1">
        <f t="array" ref="C714">IFERROR(_xlfn.IFS(B714&gt;=$C$2,"x",AND(A714-A713&lt;=$D$2,B713&gt;=$C$2),"x",AND(A715-A714&lt;=$D$2,B715&gt;=$C$2),"x"),"")</f>
        <v>x</v>
      </c>
      <c r="D714" cm="1">
        <f t="array" ref="D714">IFERROR(_xlfn.IFS(AND(C713="x",A714-A713=$D$2),D713,AND(C714="x",C713="x"),D713),A714)</f>
        <v>23.32</v>
      </c>
    </row>
    <row r="715" spans="1:4" x14ac:dyDescent="0.2">
      <c r="A715">
        <v>23.34</v>
      </c>
      <c r="B715">
        <f>COUNTIF('RAW2'!$D:$D,'Peak Combiner'!A715)</f>
        <v>18</v>
      </c>
      <c r="C715" s="1" t="str" cm="1">
        <f t="array" ref="C715">IFERROR(_xlfn.IFS(B715&gt;=$C$2,"x",AND(A715-A714&lt;=$D$2,B714&gt;=$C$2),"x",AND(A716-A715&lt;=$D$2,B716&gt;=$C$2),"x"),"")</f>
        <v>x</v>
      </c>
      <c r="D715" cm="1">
        <f t="array" ref="D715">IFERROR(_xlfn.IFS(AND(C714="x",A715-A714=$D$2),D714,AND(C715="x",C714="x"),D714),A715)</f>
        <v>23.32</v>
      </c>
    </row>
    <row r="716" spans="1:4" x14ac:dyDescent="0.2">
      <c r="A716">
        <v>23.38</v>
      </c>
      <c r="B716">
        <f>COUNTIF('RAW2'!$D:$D,'Peak Combiner'!A716)</f>
        <v>2</v>
      </c>
      <c r="C716" s="1" t="str" cm="1">
        <f t="array" ref="C716">IFERROR(_xlfn.IFS(B716&gt;=$C$2,"x",AND(A716-A715&lt;=$D$2,B715&gt;=$C$2),"x",AND(A717-A716&lt;=$D$2,B717&gt;=$C$2),"x"),"")</f>
        <v/>
      </c>
      <c r="D716" cm="1">
        <f t="array" ref="D716">IFERROR(_xlfn.IFS(AND(C715="x",A716-A715=$D$2),D715,AND(C716="x",C715="x"),D715),A716)</f>
        <v>23.38</v>
      </c>
    </row>
    <row r="717" spans="1:4" x14ac:dyDescent="0.2">
      <c r="A717">
        <v>23.45</v>
      </c>
      <c r="B717">
        <f>COUNTIF('RAW2'!$D:$D,'Peak Combiner'!A717)</f>
        <v>1</v>
      </c>
      <c r="C717" s="1" t="str" cm="1">
        <f t="array" ref="C717">IFERROR(_xlfn.IFS(B717&gt;=$C$2,"x",AND(A717-A716&lt;=$D$2,B716&gt;=$C$2),"x",AND(A718-A717&lt;=$D$2,B718&gt;=$C$2),"x"),"")</f>
        <v/>
      </c>
      <c r="D717" cm="1">
        <f t="array" ref="D717">IFERROR(_xlfn.IFS(AND(C716="x",A717-A716=$D$2),D716,AND(C717="x",C716="x"),D716),A717)</f>
        <v>23.45</v>
      </c>
    </row>
    <row r="718" spans="1:4" x14ac:dyDescent="0.2">
      <c r="A718">
        <v>23.46</v>
      </c>
      <c r="B718">
        <f>COUNTIF('RAW2'!$D:$D,'Peak Combiner'!A718)</f>
        <v>8</v>
      </c>
      <c r="C718" s="1" t="str" cm="1">
        <f t="array" ref="C718">IFERROR(_xlfn.IFS(B718&gt;=$C$2,"x",AND(A718-A717&lt;=$D$2,B717&gt;=$C$2),"x",AND(A719-A718&lt;=$D$2,B719&gt;=$C$2),"x"),"")</f>
        <v/>
      </c>
      <c r="D718" cm="1">
        <f t="array" ref="D718">IFERROR(_xlfn.IFS(AND(C717="x",A718-A717=$D$2),D717,AND(C718="x",C717="x"),D717),A718)</f>
        <v>23.46</v>
      </c>
    </row>
    <row r="719" spans="1:4" x14ac:dyDescent="0.2">
      <c r="A719">
        <v>23.47</v>
      </c>
      <c r="B719">
        <f>COUNTIF('RAW2'!$D:$D,'Peak Combiner'!A719)</f>
        <v>2</v>
      </c>
      <c r="C719" s="1" t="str" cm="1">
        <f t="array" ref="C719">IFERROR(_xlfn.IFS(B719&gt;=$C$2,"x",AND(A719-A718&lt;=$D$2,B718&gt;=$C$2),"x",AND(A720-A719&lt;=$D$2,B720&gt;=$C$2),"x"),"")</f>
        <v/>
      </c>
      <c r="D719" cm="1">
        <f t="array" ref="D719">IFERROR(_xlfn.IFS(AND(C718="x",A719-A718=$D$2),D718,AND(C719="x",C718="x"),D718),A719)</f>
        <v>23.47</v>
      </c>
    </row>
    <row r="720" spans="1:4" x14ac:dyDescent="0.2">
      <c r="A720">
        <v>23.48</v>
      </c>
      <c r="B720">
        <f>COUNTIF('RAW2'!$D:$D,'Peak Combiner'!A720)</f>
        <v>1</v>
      </c>
      <c r="C720" s="1" t="str" cm="1">
        <f t="array" ref="C720">IFERROR(_xlfn.IFS(B720&gt;=$C$2,"x",AND(A720-A719&lt;=$D$2,B719&gt;=$C$2),"x",AND(A721-A720&lt;=$D$2,B721&gt;=$C$2),"x"),"")</f>
        <v/>
      </c>
      <c r="D720" cm="1">
        <f t="array" ref="D720">IFERROR(_xlfn.IFS(AND(C719="x",A720-A719=$D$2),D719,AND(C720="x",C719="x"),D719),A720)</f>
        <v>23.48</v>
      </c>
    </row>
    <row r="721" spans="1:4" x14ac:dyDescent="0.2">
      <c r="A721">
        <v>23.54</v>
      </c>
      <c r="B721">
        <f>COUNTIF('RAW2'!$D:$D,'Peak Combiner'!A721)</f>
        <v>2</v>
      </c>
      <c r="C721" s="1" t="str" cm="1">
        <f t="array" ref="C721">IFERROR(_xlfn.IFS(B721&gt;=$C$2,"x",AND(A721-A720&lt;=$D$2,B720&gt;=$C$2),"x",AND(A722-A721&lt;=$D$2,B722&gt;=$C$2),"x"),"")</f>
        <v/>
      </c>
      <c r="D721" cm="1">
        <f t="array" ref="D721">IFERROR(_xlfn.IFS(AND(C720="x",A721-A720=$D$2),D720,AND(C721="x",C720="x"),D720),A721)</f>
        <v>23.54</v>
      </c>
    </row>
    <row r="722" spans="1:4" x14ac:dyDescent="0.2">
      <c r="A722">
        <v>23.55</v>
      </c>
      <c r="B722">
        <f>COUNTIF('RAW2'!$D:$D,'Peak Combiner'!A722)</f>
        <v>3</v>
      </c>
      <c r="C722" s="1" t="str" cm="1">
        <f t="array" ref="C722">IFERROR(_xlfn.IFS(B722&gt;=$C$2,"x",AND(A722-A721&lt;=$D$2,B721&gt;=$C$2),"x",AND(A723-A722&lt;=$D$2,B723&gt;=$C$2),"x"),"")</f>
        <v/>
      </c>
      <c r="D722" cm="1">
        <f t="array" ref="D722">IFERROR(_xlfn.IFS(AND(C721="x",A722-A721=$D$2),D721,AND(C722="x",C721="x"),D721),A722)</f>
        <v>23.55</v>
      </c>
    </row>
    <row r="723" spans="1:4" x14ac:dyDescent="0.2">
      <c r="A723">
        <v>23.56</v>
      </c>
      <c r="B723">
        <f>COUNTIF('RAW2'!$D:$D,'Peak Combiner'!A723)</f>
        <v>1</v>
      </c>
      <c r="C723" s="1" t="str" cm="1">
        <f t="array" ref="C723">IFERROR(_xlfn.IFS(B723&gt;=$C$2,"x",AND(A723-A722&lt;=$D$2,B722&gt;=$C$2),"x",AND(A724-A723&lt;=$D$2,B724&gt;=$C$2),"x"),"")</f>
        <v/>
      </c>
      <c r="D723" cm="1">
        <f t="array" ref="D723">IFERROR(_xlfn.IFS(AND(C722="x",A723-A722=$D$2),D722,AND(C723="x",C722="x"),D722),A723)</f>
        <v>23.56</v>
      </c>
    </row>
    <row r="724" spans="1:4" x14ac:dyDescent="0.2">
      <c r="A724">
        <v>23.57</v>
      </c>
      <c r="B724">
        <f>COUNTIF('RAW2'!$D:$D,'Peak Combiner'!A724)</f>
        <v>7</v>
      </c>
      <c r="C724" s="1" t="str" cm="1">
        <f t="array" ref="C724">IFERROR(_xlfn.IFS(B724&gt;=$C$2,"x",AND(A724-A723&lt;=$D$2,B723&gt;=$C$2),"x",AND(A725-A724&lt;=$D$2,B725&gt;=$C$2),"x"),"")</f>
        <v/>
      </c>
      <c r="D724" cm="1">
        <f t="array" ref="D724">IFERROR(_xlfn.IFS(AND(C723="x",A724-A723=$D$2),D723,AND(C724="x",C723="x"),D723),A724)</f>
        <v>23.57</v>
      </c>
    </row>
    <row r="725" spans="1:4" x14ac:dyDescent="0.2">
      <c r="A725">
        <v>23.58</v>
      </c>
      <c r="B725">
        <f>COUNTIF('RAW2'!$D:$D,'Peak Combiner'!A725)</f>
        <v>1</v>
      </c>
      <c r="C725" s="1" t="str" cm="1">
        <f t="array" ref="C725">IFERROR(_xlfn.IFS(B725&gt;=$C$2,"x",AND(A725-A724&lt;=$D$2,B724&gt;=$C$2),"x",AND(A726-A725&lt;=$D$2,B726&gt;=$C$2),"x"),"")</f>
        <v/>
      </c>
      <c r="D725" cm="1">
        <f t="array" ref="D725">IFERROR(_xlfn.IFS(AND(C724="x",A725-A724=$D$2),D724,AND(C725="x",C724="x"),D724),A725)</f>
        <v>23.58</v>
      </c>
    </row>
    <row r="726" spans="1:4" x14ac:dyDescent="0.2">
      <c r="A726">
        <v>23.59</v>
      </c>
      <c r="B726">
        <f>COUNTIF('RAW2'!$D:$D,'Peak Combiner'!A726)</f>
        <v>4</v>
      </c>
      <c r="C726" s="1" t="str" cm="1">
        <f t="array" ref="C726">IFERROR(_xlfn.IFS(B726&gt;=$C$2,"x",AND(A726-A725&lt;=$D$2,B725&gt;=$C$2),"x",AND(A727-A726&lt;=$D$2,B727&gt;=$C$2),"x"),"")</f>
        <v/>
      </c>
      <c r="D726" cm="1">
        <f t="array" ref="D726">IFERROR(_xlfn.IFS(AND(C725="x",A726-A725=$D$2),D725,AND(C726="x",C725="x"),D725),A726)</f>
        <v>23.59</v>
      </c>
    </row>
    <row r="727" spans="1:4" x14ac:dyDescent="0.2">
      <c r="A727">
        <v>23.61</v>
      </c>
      <c r="B727">
        <f>COUNTIF('RAW2'!$D:$D,'Peak Combiner'!A727)</f>
        <v>2</v>
      </c>
      <c r="C727" s="1" t="str" cm="1">
        <f t="array" ref="C727">IFERROR(_xlfn.IFS(B727&gt;=$C$2,"x",AND(A727-A726&lt;=$D$2,B726&gt;=$C$2),"x",AND(A728-A727&lt;=$D$2,B728&gt;=$C$2),"x"),"")</f>
        <v/>
      </c>
      <c r="D727" cm="1">
        <f t="array" ref="D727">IFERROR(_xlfn.IFS(AND(C726="x",A727-A726=$D$2),D726,AND(C727="x",C726="x"),D726),A727)</f>
        <v>23.61</v>
      </c>
    </row>
    <row r="728" spans="1:4" x14ac:dyDescent="0.2">
      <c r="A728">
        <v>23.62</v>
      </c>
      <c r="B728">
        <f>COUNTIF('RAW2'!$D:$D,'Peak Combiner'!A728)</f>
        <v>1</v>
      </c>
      <c r="C728" s="1" t="str" cm="1">
        <f t="array" ref="C728">IFERROR(_xlfn.IFS(B728&gt;=$C$2,"x",AND(A728-A727&lt;=$D$2,B727&gt;=$C$2),"x",AND(A729-A728&lt;=$D$2,B729&gt;=$C$2),"x"),"")</f>
        <v/>
      </c>
      <c r="D728" cm="1">
        <f t="array" ref="D728">IFERROR(_xlfn.IFS(AND(C727="x",A728-A727=$D$2),D727,AND(C728="x",C727="x"),D727),A728)</f>
        <v>23.62</v>
      </c>
    </row>
    <row r="729" spans="1:4" x14ac:dyDescent="0.2">
      <c r="A729">
        <v>23.63</v>
      </c>
      <c r="B729">
        <f>COUNTIF('RAW2'!$D:$D,'Peak Combiner'!A729)</f>
        <v>2</v>
      </c>
      <c r="C729" s="1" t="str" cm="1">
        <f t="array" ref="C729">IFERROR(_xlfn.IFS(B729&gt;=$C$2,"x",AND(A729-A728&lt;=$D$2,B728&gt;=$C$2),"x",AND(A730-A729&lt;=$D$2,B730&gt;=$C$2),"x"),"")</f>
        <v/>
      </c>
      <c r="D729" cm="1">
        <f t="array" ref="D729">IFERROR(_xlfn.IFS(AND(C728="x",A729-A728=$D$2),D728,AND(C729="x",C728="x"),D728),A729)</f>
        <v>23.63</v>
      </c>
    </row>
    <row r="730" spans="1:4" x14ac:dyDescent="0.2">
      <c r="A730">
        <v>23.64</v>
      </c>
      <c r="B730">
        <f>COUNTIF('RAW2'!$D:$D,'Peak Combiner'!A730)</f>
        <v>2</v>
      </c>
      <c r="C730" s="1" t="str" cm="1">
        <f t="array" ref="C730">IFERROR(_xlfn.IFS(B730&gt;=$C$2,"x",AND(A730-A729&lt;=$D$2,B729&gt;=$C$2),"x",AND(A731-A730&lt;=$D$2,B731&gt;=$C$2),"x"),"")</f>
        <v/>
      </c>
      <c r="D730" cm="1">
        <f t="array" ref="D730">IFERROR(_xlfn.IFS(AND(C729="x",A730-A729=$D$2),D729,AND(C730="x",C729="x"),D729),A730)</f>
        <v>23.64</v>
      </c>
    </row>
    <row r="731" spans="1:4" x14ac:dyDescent="0.2">
      <c r="A731">
        <v>23.66</v>
      </c>
      <c r="B731">
        <f>COUNTIF('RAW2'!$D:$D,'Peak Combiner'!A731)</f>
        <v>1</v>
      </c>
      <c r="C731" s="1" t="str" cm="1">
        <f t="array" ref="C731">IFERROR(_xlfn.IFS(B731&gt;=$C$2,"x",AND(A731-A730&lt;=$D$2,B730&gt;=$C$2),"x",AND(A732-A731&lt;=$D$2,B732&gt;=$C$2),"x"),"")</f>
        <v/>
      </c>
      <c r="D731" cm="1">
        <f t="array" ref="D731">IFERROR(_xlfn.IFS(AND(C730="x",A731-A730=$D$2),D730,AND(C731="x",C730="x"),D730),A731)</f>
        <v>23.66</v>
      </c>
    </row>
    <row r="732" spans="1:4" x14ac:dyDescent="0.2">
      <c r="A732">
        <v>23.67</v>
      </c>
      <c r="B732">
        <f>COUNTIF('RAW2'!$D:$D,'Peak Combiner'!A732)</f>
        <v>19</v>
      </c>
      <c r="C732" s="1" t="str" cm="1">
        <f t="array" ref="C732">IFERROR(_xlfn.IFS(B732&gt;=$C$2,"x",AND(A732-A731&lt;=$D$2,B731&gt;=$C$2),"x",AND(A733-A732&lt;=$D$2,B733&gt;=$C$2),"x"),"")</f>
        <v>x</v>
      </c>
      <c r="D732" cm="1">
        <f t="array" ref="D732">IFERROR(_xlfn.IFS(AND(C731="x",A732-A731=$D$2),D731,AND(C732="x",C731="x"),D731),A732)</f>
        <v>23.67</v>
      </c>
    </row>
    <row r="733" spans="1:4" x14ac:dyDescent="0.2">
      <c r="A733">
        <v>23.68</v>
      </c>
      <c r="B733">
        <f>COUNTIF('RAW2'!$D:$D,'Peak Combiner'!A733)</f>
        <v>4</v>
      </c>
      <c r="C733" s="1" t="str" cm="1">
        <f t="array" ref="C733">IFERROR(_xlfn.IFS(B733&gt;=$C$2,"x",AND(A733-A732&lt;=$D$2,B732&gt;=$C$2),"x",AND(A734-A733&lt;=$D$2,B734&gt;=$C$2),"x"),"")</f>
        <v>x</v>
      </c>
      <c r="D733" cm="1">
        <f t="array" ref="D733">IFERROR(_xlfn.IFS(AND(C732="x",A733-A732=$D$2),D732,AND(C733="x",C732="x"),D732),A733)</f>
        <v>23.67</v>
      </c>
    </row>
    <row r="734" spans="1:4" x14ac:dyDescent="0.2">
      <c r="A734">
        <v>23.69</v>
      </c>
      <c r="B734">
        <f>COUNTIF('RAW2'!$D:$D,'Peak Combiner'!A734)</f>
        <v>1</v>
      </c>
      <c r="C734" s="1" t="str" cm="1">
        <f t="array" ref="C734">IFERROR(_xlfn.IFS(B734&gt;=$C$2,"x",AND(A734-A733&lt;=$D$2,B733&gt;=$C$2),"x",AND(A735-A734&lt;=$D$2,B735&gt;=$C$2),"x"),"")</f>
        <v/>
      </c>
      <c r="D734" cm="1">
        <f t="array" ref="D734">IFERROR(_xlfn.IFS(AND(C733="x",A734-A733=$D$2),D733,AND(C734="x",C733="x"),D733),A734)</f>
        <v>23.69</v>
      </c>
    </row>
    <row r="735" spans="1:4" x14ac:dyDescent="0.2">
      <c r="A735">
        <v>23.7</v>
      </c>
      <c r="B735">
        <f>COUNTIF('RAW2'!$D:$D,'Peak Combiner'!A735)</f>
        <v>1</v>
      </c>
      <c r="C735" s="1" t="str" cm="1">
        <f t="array" ref="C735">IFERROR(_xlfn.IFS(B735&gt;=$C$2,"x",AND(A735-A734&lt;=$D$2,B734&gt;=$C$2),"x",AND(A736-A735&lt;=$D$2,B736&gt;=$C$2),"x"),"")</f>
        <v/>
      </c>
      <c r="D735" cm="1">
        <f t="array" ref="D735">IFERROR(_xlfn.IFS(AND(C734="x",A735-A734=$D$2),D734,AND(C735="x",C734="x"),D734),A735)</f>
        <v>23.7</v>
      </c>
    </row>
    <row r="736" spans="1:4" x14ac:dyDescent="0.2">
      <c r="A736">
        <v>23.75</v>
      </c>
      <c r="B736">
        <f>COUNTIF('RAW2'!$D:$D,'Peak Combiner'!A736)</f>
        <v>3</v>
      </c>
      <c r="C736" s="1" t="str" cm="1">
        <f t="array" ref="C736">IFERROR(_xlfn.IFS(B736&gt;=$C$2,"x",AND(A736-A735&lt;=$D$2,B735&gt;=$C$2),"x",AND(A737-A736&lt;=$D$2,B737&gt;=$C$2),"x"),"")</f>
        <v/>
      </c>
      <c r="D736" cm="1">
        <f t="array" ref="D736">IFERROR(_xlfn.IFS(AND(C735="x",A736-A735=$D$2),D735,AND(C736="x",C735="x"),D735),A736)</f>
        <v>23.75</v>
      </c>
    </row>
    <row r="737" spans="1:4" x14ac:dyDescent="0.2">
      <c r="A737">
        <v>23.76</v>
      </c>
      <c r="B737">
        <f>COUNTIF('RAW2'!$D:$D,'Peak Combiner'!A737)</f>
        <v>1</v>
      </c>
      <c r="C737" s="1" t="str" cm="1">
        <f t="array" ref="C737">IFERROR(_xlfn.IFS(B737&gt;=$C$2,"x",AND(A737-A736&lt;=$D$2,B736&gt;=$C$2),"x",AND(A738-A737&lt;=$D$2,B738&gt;=$C$2),"x"),"")</f>
        <v/>
      </c>
      <c r="D737" cm="1">
        <f t="array" ref="D737">IFERROR(_xlfn.IFS(AND(C736="x",A737-A736=$D$2),D736,AND(C737="x",C736="x"),D736),A737)</f>
        <v>23.76</v>
      </c>
    </row>
    <row r="738" spans="1:4" x14ac:dyDescent="0.2">
      <c r="A738">
        <v>23.78</v>
      </c>
      <c r="B738">
        <f>COUNTIF('RAW2'!$D:$D,'Peak Combiner'!A738)</f>
        <v>1</v>
      </c>
      <c r="C738" s="1" t="str" cm="1">
        <f t="array" ref="C738">IFERROR(_xlfn.IFS(B738&gt;=$C$2,"x",AND(A738-A737&lt;=$D$2,B737&gt;=$C$2),"x",AND(A739-A738&lt;=$D$2,B739&gt;=$C$2),"x"),"")</f>
        <v/>
      </c>
      <c r="D738" cm="1">
        <f t="array" ref="D738">IFERROR(_xlfn.IFS(AND(C737="x",A738-A737=$D$2),D737,AND(C738="x",C737="x"),D737),A738)</f>
        <v>23.78</v>
      </c>
    </row>
    <row r="739" spans="1:4" x14ac:dyDescent="0.2">
      <c r="A739">
        <v>23.79</v>
      </c>
      <c r="B739">
        <f>COUNTIF('RAW2'!$D:$D,'Peak Combiner'!A739)</f>
        <v>2</v>
      </c>
      <c r="C739" s="1" t="str" cm="1">
        <f t="array" ref="C739">IFERROR(_xlfn.IFS(B739&gt;=$C$2,"x",AND(A739-A738&lt;=$D$2,B738&gt;=$C$2),"x",AND(A740-A739&lt;=$D$2,B740&gt;=$C$2),"x"),"")</f>
        <v/>
      </c>
      <c r="D739" cm="1">
        <f t="array" ref="D739">IFERROR(_xlfn.IFS(AND(C738="x",A739-A738=$D$2),D738,AND(C739="x",C738="x"),D738),A739)</f>
        <v>23.79</v>
      </c>
    </row>
    <row r="740" spans="1:4" x14ac:dyDescent="0.2">
      <c r="A740">
        <v>23.86</v>
      </c>
      <c r="B740">
        <f>COUNTIF('RAW2'!$D:$D,'Peak Combiner'!A740)</f>
        <v>2</v>
      </c>
      <c r="C740" s="1" t="str" cm="1">
        <f t="array" ref="C740">IFERROR(_xlfn.IFS(B740&gt;=$C$2,"x",AND(A740-A739&lt;=$D$2,B739&gt;=$C$2),"x",AND(A741-A740&lt;=$D$2,B741&gt;=$C$2),"x"),"")</f>
        <v/>
      </c>
      <c r="D740" cm="1">
        <f t="array" ref="D740">IFERROR(_xlfn.IFS(AND(C739="x",A740-A739=$D$2),D739,AND(C740="x",C739="x"),D739),A740)</f>
        <v>23.86</v>
      </c>
    </row>
    <row r="741" spans="1:4" x14ac:dyDescent="0.2">
      <c r="A741">
        <v>23.89</v>
      </c>
      <c r="B741">
        <f>COUNTIF('RAW2'!$D:$D,'Peak Combiner'!A741)</f>
        <v>6</v>
      </c>
      <c r="C741" s="1" t="str" cm="1">
        <f t="array" ref="C741">IFERROR(_xlfn.IFS(B741&gt;=$C$2,"x",AND(A741-A740&lt;=$D$2,B740&gt;=$C$2),"x",AND(A742-A741&lt;=$D$2,B742&gt;=$C$2),"x"),"")</f>
        <v>x</v>
      </c>
      <c r="D741" cm="1">
        <f t="array" ref="D741">IFERROR(_xlfn.IFS(AND(C740="x",A741-A740=$D$2),D740,AND(C741="x",C740="x"),D740),A741)</f>
        <v>23.89</v>
      </c>
    </row>
    <row r="742" spans="1:4" x14ac:dyDescent="0.2">
      <c r="A742">
        <v>23.9</v>
      </c>
      <c r="B742">
        <f>COUNTIF('RAW2'!$D:$D,'Peak Combiner'!A742)</f>
        <v>17</v>
      </c>
      <c r="C742" s="1" t="str" cm="1">
        <f t="array" ref="C742">IFERROR(_xlfn.IFS(B742&gt;=$C$2,"x",AND(A742-A741&lt;=$D$2,B741&gt;=$C$2),"x",AND(A743-A742&lt;=$D$2,B743&gt;=$C$2),"x"),"")</f>
        <v>x</v>
      </c>
      <c r="D742" cm="1">
        <f t="array" ref="D742">IFERROR(_xlfn.IFS(AND(C741="x",A742-A741=$D$2),D741,AND(C742="x",C741="x"),D741),A742)</f>
        <v>23.89</v>
      </c>
    </row>
    <row r="743" spans="1:4" x14ac:dyDescent="0.2">
      <c r="A743">
        <v>23.97</v>
      </c>
      <c r="B743">
        <f>COUNTIF('RAW2'!$D:$D,'Peak Combiner'!A743)</f>
        <v>1</v>
      </c>
      <c r="C743" s="1" t="str" cm="1">
        <f t="array" ref="C743">IFERROR(_xlfn.IFS(B743&gt;=$C$2,"x",AND(A743-A742&lt;=$D$2,B742&gt;=$C$2),"x",AND(A744-A743&lt;=$D$2,B744&gt;=$C$2),"x"),"")</f>
        <v/>
      </c>
      <c r="D743" cm="1">
        <f t="array" ref="D743">IFERROR(_xlfn.IFS(AND(C742="x",A743-A742=$D$2),D742,AND(C743="x",C742="x"),D742),A743)</f>
        <v>23.97</v>
      </c>
    </row>
    <row r="744" spans="1:4" x14ac:dyDescent="0.2">
      <c r="A744">
        <v>23.98</v>
      </c>
      <c r="B744">
        <f>COUNTIF('RAW2'!$D:$D,'Peak Combiner'!A744)</f>
        <v>2</v>
      </c>
      <c r="C744" s="1" t="str" cm="1">
        <f t="array" ref="C744">IFERROR(_xlfn.IFS(B744&gt;=$C$2,"x",AND(A744-A743&lt;=$D$2,B743&gt;=$C$2),"x",AND(A745-A744&lt;=$D$2,B745&gt;=$C$2),"x"),"")</f>
        <v/>
      </c>
      <c r="D744" cm="1">
        <f t="array" ref="D744">IFERROR(_xlfn.IFS(AND(C743="x",A744-A743=$D$2),D743,AND(C744="x",C743="x"),D743),A744)</f>
        <v>23.98</v>
      </c>
    </row>
    <row r="745" spans="1:4" x14ac:dyDescent="0.2">
      <c r="A745">
        <v>23.99</v>
      </c>
      <c r="B745">
        <f>COUNTIF('RAW2'!$D:$D,'Peak Combiner'!A745)</f>
        <v>3</v>
      </c>
      <c r="C745" s="1" t="str" cm="1">
        <f t="array" ref="C745">IFERROR(_xlfn.IFS(B745&gt;=$C$2,"x",AND(A745-A744&lt;=$D$2,B744&gt;=$C$2),"x",AND(A746-A745&lt;=$D$2,B746&gt;=$C$2),"x"),"")</f>
        <v/>
      </c>
      <c r="D745" cm="1">
        <f t="array" ref="D745">IFERROR(_xlfn.IFS(AND(C744="x",A745-A744=$D$2),D744,AND(C745="x",C744="x"),D744),A745)</f>
        <v>23.99</v>
      </c>
    </row>
    <row r="746" spans="1:4" x14ac:dyDescent="0.2">
      <c r="A746">
        <v>24</v>
      </c>
      <c r="B746">
        <f>COUNTIF('RAW2'!$D:$D,'Peak Combiner'!A746)</f>
        <v>2</v>
      </c>
      <c r="C746" s="1" t="str" cm="1">
        <f t="array" ref="C746">IFERROR(_xlfn.IFS(B746&gt;=$C$2,"x",AND(A746-A745&lt;=$D$2,B745&gt;=$C$2),"x",AND(A747-A746&lt;=$D$2,B747&gt;=$C$2),"x"),"")</f>
        <v/>
      </c>
      <c r="D746" cm="1">
        <f t="array" ref="D746">IFERROR(_xlfn.IFS(AND(C745="x",A746-A745=$D$2),D745,AND(C746="x",C745="x"),D745),A746)</f>
        <v>24</v>
      </c>
    </row>
    <row r="747" spans="1:4" x14ac:dyDescent="0.2">
      <c r="A747">
        <v>24.03</v>
      </c>
      <c r="B747">
        <f>COUNTIF('RAW2'!$D:$D,'Peak Combiner'!A747)</f>
        <v>2</v>
      </c>
      <c r="C747" s="1" t="str" cm="1">
        <f t="array" ref="C747">IFERROR(_xlfn.IFS(B747&gt;=$C$2,"x",AND(A747-A746&lt;=$D$2,B746&gt;=$C$2),"x",AND(A748-A747&lt;=$D$2,B748&gt;=$C$2),"x"),"")</f>
        <v/>
      </c>
      <c r="D747" cm="1">
        <f t="array" ref="D747">IFERROR(_xlfn.IFS(AND(C746="x",A747-A746=$D$2),D746,AND(C747="x",C746="x"),D746),A747)</f>
        <v>24.03</v>
      </c>
    </row>
    <row r="748" spans="1:4" x14ac:dyDescent="0.2">
      <c r="A748">
        <v>24.04</v>
      </c>
      <c r="B748">
        <f>COUNTIF('RAW2'!$D:$D,'Peak Combiner'!A748)</f>
        <v>4</v>
      </c>
      <c r="C748" s="1" t="str" cm="1">
        <f t="array" ref="C748">IFERROR(_xlfn.IFS(B748&gt;=$C$2,"x",AND(A748-A747&lt;=$D$2,B747&gt;=$C$2),"x",AND(A749-A748&lt;=$D$2,B749&gt;=$C$2),"x"),"")</f>
        <v/>
      </c>
      <c r="D748" cm="1">
        <f t="array" ref="D748">IFERROR(_xlfn.IFS(AND(C747="x",A748-A747=$D$2),D747,AND(C748="x",C747="x"),D747),A748)</f>
        <v>24.04</v>
      </c>
    </row>
    <row r="749" spans="1:4" x14ac:dyDescent="0.2">
      <c r="A749">
        <v>24.05</v>
      </c>
      <c r="B749">
        <f>COUNTIF('RAW2'!$D:$D,'Peak Combiner'!A749)</f>
        <v>4</v>
      </c>
      <c r="C749" s="1" t="str" cm="1">
        <f t="array" ref="C749">IFERROR(_xlfn.IFS(B749&gt;=$C$2,"x",AND(A749-A748&lt;=$D$2,B748&gt;=$C$2),"x",AND(A750-A749&lt;=$D$2,B750&gt;=$C$2),"x"),"")</f>
        <v/>
      </c>
      <c r="D749" cm="1">
        <f t="array" ref="D749">IFERROR(_xlfn.IFS(AND(C748="x",A749-A748=$D$2),D748,AND(C749="x",C748="x"),D748),A749)</f>
        <v>24.05</v>
      </c>
    </row>
    <row r="750" spans="1:4" x14ac:dyDescent="0.2">
      <c r="A750">
        <v>24.06</v>
      </c>
      <c r="B750">
        <f>COUNTIF('RAW2'!$D:$D,'Peak Combiner'!A750)</f>
        <v>2</v>
      </c>
      <c r="C750" s="1" t="str" cm="1">
        <f t="array" ref="C750">IFERROR(_xlfn.IFS(B750&gt;=$C$2,"x",AND(A750-A749&lt;=$D$2,B749&gt;=$C$2),"x",AND(A751-A750&lt;=$D$2,B751&gt;=$C$2),"x"),"")</f>
        <v/>
      </c>
      <c r="D750" cm="1">
        <f t="array" ref="D750">IFERROR(_xlfn.IFS(AND(C749="x",A750-A749=$D$2),D749,AND(C750="x",C749="x"),D749),A750)</f>
        <v>24.06</v>
      </c>
    </row>
    <row r="751" spans="1:4" x14ac:dyDescent="0.2">
      <c r="A751">
        <v>24.09</v>
      </c>
      <c r="B751">
        <f>COUNTIF('RAW2'!$D:$D,'Peak Combiner'!A751)</f>
        <v>1</v>
      </c>
      <c r="C751" s="1" t="str" cm="1">
        <f t="array" ref="C751">IFERROR(_xlfn.IFS(B751&gt;=$C$2,"x",AND(A751-A750&lt;=$D$2,B750&gt;=$C$2),"x",AND(A752-A751&lt;=$D$2,B752&gt;=$C$2),"x"),"")</f>
        <v/>
      </c>
      <c r="D751" cm="1">
        <f t="array" ref="D751">IFERROR(_xlfn.IFS(AND(C750="x",A751-A750=$D$2),D750,AND(C751="x",C750="x"),D750),A751)</f>
        <v>24.09</v>
      </c>
    </row>
    <row r="752" spans="1:4" x14ac:dyDescent="0.2">
      <c r="A752">
        <v>24.1</v>
      </c>
      <c r="B752">
        <f>COUNTIF('RAW2'!$D:$D,'Peak Combiner'!A752)</f>
        <v>1</v>
      </c>
      <c r="C752" s="1" t="str" cm="1">
        <f t="array" ref="C752">IFERROR(_xlfn.IFS(B752&gt;=$C$2,"x",AND(A752-A751&lt;=$D$2,B751&gt;=$C$2),"x",AND(A753-A752&lt;=$D$2,B753&gt;=$C$2),"x"),"")</f>
        <v/>
      </c>
      <c r="D752" cm="1">
        <f t="array" ref="D752">IFERROR(_xlfn.IFS(AND(C751="x",A752-A751=$D$2),D751,AND(C752="x",C751="x"),D751),A752)</f>
        <v>24.1</v>
      </c>
    </row>
    <row r="753" spans="1:4" x14ac:dyDescent="0.2">
      <c r="A753">
        <v>24.16</v>
      </c>
      <c r="B753">
        <f>COUNTIF('RAW2'!$D:$D,'Peak Combiner'!A753)</f>
        <v>3</v>
      </c>
      <c r="C753" s="1" t="str" cm="1">
        <f t="array" ref="C753">IFERROR(_xlfn.IFS(B753&gt;=$C$2,"x",AND(A753-A752&lt;=$D$2,B752&gt;=$C$2),"x",AND(A754-A753&lt;=$D$2,B754&gt;=$C$2),"x"),"")</f>
        <v/>
      </c>
      <c r="D753" cm="1">
        <f t="array" ref="D753">IFERROR(_xlfn.IFS(AND(C752="x",A753-A752=$D$2),D752,AND(C753="x",C752="x"),D752),A753)</f>
        <v>24.16</v>
      </c>
    </row>
    <row r="754" spans="1:4" x14ac:dyDescent="0.2">
      <c r="A754">
        <v>24.23</v>
      </c>
      <c r="B754">
        <f>COUNTIF('RAW2'!$D:$D,'Peak Combiner'!A754)</f>
        <v>1</v>
      </c>
      <c r="C754" s="1" t="str" cm="1">
        <f t="array" ref="C754">IFERROR(_xlfn.IFS(B754&gt;=$C$2,"x",AND(A754-A753&lt;=$D$2,B753&gt;=$C$2),"x",AND(A755-A754&lt;=$D$2,B755&gt;=$C$2),"x"),"")</f>
        <v/>
      </c>
      <c r="D754" cm="1">
        <f t="array" ref="D754">IFERROR(_xlfn.IFS(AND(C753="x",A754-A753=$D$2),D753,AND(C754="x",C753="x"),D753),A754)</f>
        <v>24.23</v>
      </c>
    </row>
    <row r="755" spans="1:4" x14ac:dyDescent="0.2">
      <c r="A755">
        <v>24.24</v>
      </c>
      <c r="B755">
        <f>COUNTIF('RAW2'!$D:$D,'Peak Combiner'!A755)</f>
        <v>7</v>
      </c>
      <c r="C755" s="1" t="str" cm="1">
        <f t="array" ref="C755">IFERROR(_xlfn.IFS(B755&gt;=$C$2,"x",AND(A755-A754&lt;=$D$2,B754&gt;=$C$2),"x",AND(A756-A755&lt;=$D$2,B756&gt;=$C$2),"x"),"")</f>
        <v/>
      </c>
      <c r="D755" cm="1">
        <f t="array" ref="D755">IFERROR(_xlfn.IFS(AND(C754="x",A755-A754=$D$2),D754,AND(C755="x",C754="x"),D754),A755)</f>
        <v>24.24</v>
      </c>
    </row>
    <row r="756" spans="1:4" x14ac:dyDescent="0.2">
      <c r="A756">
        <v>24.25</v>
      </c>
      <c r="B756">
        <f>COUNTIF('RAW2'!$D:$D,'Peak Combiner'!A756)</f>
        <v>1</v>
      </c>
      <c r="C756" s="1" t="str" cm="1">
        <f t="array" ref="C756">IFERROR(_xlfn.IFS(B756&gt;=$C$2,"x",AND(A756-A755&lt;=$D$2,B755&gt;=$C$2),"x",AND(A757-A756&lt;=$D$2,B757&gt;=$C$2),"x"),"")</f>
        <v/>
      </c>
      <c r="D756" cm="1">
        <f t="array" ref="D756">IFERROR(_xlfn.IFS(AND(C755="x",A756-A755=$D$2),D755,AND(C756="x",C755="x"),D755),A756)</f>
        <v>24.25</v>
      </c>
    </row>
    <row r="757" spans="1:4" x14ac:dyDescent="0.2">
      <c r="A757">
        <v>24.33</v>
      </c>
      <c r="B757">
        <f>COUNTIF('RAW2'!$D:$D,'Peak Combiner'!A757)</f>
        <v>1</v>
      </c>
      <c r="C757" s="1" t="str" cm="1">
        <f t="array" ref="C757">IFERROR(_xlfn.IFS(B757&gt;=$C$2,"x",AND(A757-A756&lt;=$D$2,B756&gt;=$C$2),"x",AND(A758-A757&lt;=$D$2,B758&gt;=$C$2),"x"),"")</f>
        <v/>
      </c>
      <c r="D757" cm="1">
        <f t="array" ref="D757">IFERROR(_xlfn.IFS(AND(C756="x",A757-A756=$D$2),D756,AND(C757="x",C756="x"),D756),A757)</f>
        <v>24.33</v>
      </c>
    </row>
    <row r="758" spans="1:4" x14ac:dyDescent="0.2">
      <c r="A758">
        <v>24.34</v>
      </c>
      <c r="B758">
        <f>COUNTIF('RAW2'!$D:$D,'Peak Combiner'!A758)</f>
        <v>2</v>
      </c>
      <c r="C758" s="1" t="str" cm="1">
        <f t="array" ref="C758">IFERROR(_xlfn.IFS(B758&gt;=$C$2,"x",AND(A758-A757&lt;=$D$2,B757&gt;=$C$2),"x",AND(A759-A758&lt;=$D$2,B759&gt;=$C$2),"x"),"")</f>
        <v/>
      </c>
      <c r="D758" cm="1">
        <f t="array" ref="D758">IFERROR(_xlfn.IFS(AND(C757="x",A758-A757=$D$2),D757,AND(C758="x",C757="x"),D757),A758)</f>
        <v>24.34</v>
      </c>
    </row>
    <row r="759" spans="1:4" x14ac:dyDescent="0.2">
      <c r="A759">
        <v>24.41</v>
      </c>
      <c r="B759">
        <f>COUNTIF('RAW2'!$D:$D,'Peak Combiner'!A759)</f>
        <v>2</v>
      </c>
      <c r="C759" s="1" t="str" cm="1">
        <f t="array" ref="C759">IFERROR(_xlfn.IFS(B759&gt;=$C$2,"x",AND(A759-A758&lt;=$D$2,B758&gt;=$C$2),"x",AND(A760-A759&lt;=$D$2,B760&gt;=$C$2),"x"),"")</f>
        <v/>
      </c>
      <c r="D759" cm="1">
        <f t="array" ref="D759">IFERROR(_xlfn.IFS(AND(C758="x",A759-A758=$D$2),D758,AND(C759="x",C758="x"),D758),A759)</f>
        <v>24.41</v>
      </c>
    </row>
    <row r="760" spans="1:4" x14ac:dyDescent="0.2">
      <c r="A760">
        <v>24.44</v>
      </c>
      <c r="B760">
        <f>COUNTIF('RAW2'!$D:$D,'Peak Combiner'!A760)</f>
        <v>1</v>
      </c>
      <c r="C760" s="1" t="str" cm="1">
        <f t="array" ref="C760">IFERROR(_xlfn.IFS(B760&gt;=$C$2,"x",AND(A760-A759&lt;=$D$2,B759&gt;=$C$2),"x",AND(A761-A760&lt;=$D$2,B761&gt;=$C$2),"x"),"")</f>
        <v/>
      </c>
      <c r="D760" cm="1">
        <f t="array" ref="D760">IFERROR(_xlfn.IFS(AND(C759="x",A760-A759=$D$2),D759,AND(C760="x",C759="x"),D759),A760)</f>
        <v>24.44</v>
      </c>
    </row>
    <row r="761" spans="1:4" x14ac:dyDescent="0.2">
      <c r="A761">
        <v>24.45</v>
      </c>
      <c r="B761">
        <f>COUNTIF('RAW2'!$D:$D,'Peak Combiner'!A761)</f>
        <v>5</v>
      </c>
      <c r="C761" s="1" t="str" cm="1">
        <f t="array" ref="C761">IFERROR(_xlfn.IFS(B761&gt;=$C$2,"x",AND(A761-A760&lt;=$D$2,B760&gt;=$C$2),"x",AND(A762-A761&lt;=$D$2,B762&gt;=$C$2),"x"),"")</f>
        <v/>
      </c>
      <c r="D761" cm="1">
        <f t="array" ref="D761">IFERROR(_xlfn.IFS(AND(C760="x",A761-A760=$D$2),D760,AND(C761="x",C760="x"),D760),A761)</f>
        <v>24.45</v>
      </c>
    </row>
    <row r="762" spans="1:4" x14ac:dyDescent="0.2">
      <c r="A762">
        <v>24.46</v>
      </c>
      <c r="B762">
        <f>COUNTIF('RAW2'!$D:$D,'Peak Combiner'!A762)</f>
        <v>2</v>
      </c>
      <c r="C762" s="1" t="str" cm="1">
        <f t="array" ref="C762">IFERROR(_xlfn.IFS(B762&gt;=$C$2,"x",AND(A762-A761&lt;=$D$2,B761&gt;=$C$2),"x",AND(A763-A762&lt;=$D$2,B763&gt;=$C$2),"x"),"")</f>
        <v/>
      </c>
      <c r="D762" cm="1">
        <f t="array" ref="D762">IFERROR(_xlfn.IFS(AND(C761="x",A762-A761=$D$2),D761,AND(C762="x",C761="x"),D761),A762)</f>
        <v>24.46</v>
      </c>
    </row>
    <row r="763" spans="1:4" x14ac:dyDescent="0.2">
      <c r="A763">
        <v>24.54</v>
      </c>
      <c r="B763">
        <f>COUNTIF('RAW2'!$D:$D,'Peak Combiner'!A763)</f>
        <v>2</v>
      </c>
      <c r="C763" s="1" t="str" cm="1">
        <f t="array" ref="C763">IFERROR(_xlfn.IFS(B763&gt;=$C$2,"x",AND(A763-A762&lt;=$D$2,B762&gt;=$C$2),"x",AND(A764-A763&lt;=$D$2,B764&gt;=$C$2),"x"),"")</f>
        <v/>
      </c>
      <c r="D763" cm="1">
        <f t="array" ref="D763">IFERROR(_xlfn.IFS(AND(C762="x",A763-A762=$D$2),D762,AND(C763="x",C762="x"),D762),A763)</f>
        <v>24.54</v>
      </c>
    </row>
    <row r="764" spans="1:4" x14ac:dyDescent="0.2">
      <c r="A764">
        <v>24.55</v>
      </c>
      <c r="B764">
        <f>COUNTIF('RAW2'!$D:$D,'Peak Combiner'!A764)</f>
        <v>2</v>
      </c>
      <c r="C764" s="1" t="str" cm="1">
        <f t="array" ref="C764">IFERROR(_xlfn.IFS(B764&gt;=$C$2,"x",AND(A764-A763&lt;=$D$2,B763&gt;=$C$2),"x",AND(A765-A764&lt;=$D$2,B765&gt;=$C$2),"x"),"")</f>
        <v/>
      </c>
      <c r="D764" cm="1">
        <f t="array" ref="D764">IFERROR(_xlfn.IFS(AND(C763="x",A764-A763=$D$2),D763,AND(C764="x",C763="x"),D763),A764)</f>
        <v>24.55</v>
      </c>
    </row>
    <row r="765" spans="1:4" x14ac:dyDescent="0.2">
      <c r="A765">
        <v>24.62</v>
      </c>
      <c r="B765">
        <f>COUNTIF('RAW2'!$D:$D,'Peak Combiner'!A765)</f>
        <v>3</v>
      </c>
      <c r="C765" s="1" t="str" cm="1">
        <f t="array" ref="C765">IFERROR(_xlfn.IFS(B765&gt;=$C$2,"x",AND(A765-A764&lt;=$D$2,B764&gt;=$C$2),"x",AND(A766-A765&lt;=$D$2,B766&gt;=$C$2),"x"),"")</f>
        <v/>
      </c>
      <c r="D765" cm="1">
        <f t="array" ref="D765">IFERROR(_xlfn.IFS(AND(C764="x",A765-A764=$D$2),D764,AND(C765="x",C764="x"),D764),A765)</f>
        <v>24.62</v>
      </c>
    </row>
    <row r="766" spans="1:4" x14ac:dyDescent="0.2">
      <c r="A766">
        <v>24.69</v>
      </c>
      <c r="B766">
        <f>COUNTIF('RAW2'!$D:$D,'Peak Combiner'!A766)</f>
        <v>1</v>
      </c>
      <c r="C766" s="1" t="str" cm="1">
        <f t="array" ref="C766">IFERROR(_xlfn.IFS(B766&gt;=$C$2,"x",AND(A766-A765&lt;=$D$2,B765&gt;=$C$2),"x",AND(A767-A766&lt;=$D$2,B767&gt;=$C$2),"x"),"")</f>
        <v/>
      </c>
      <c r="D766" cm="1">
        <f t="array" ref="D766">IFERROR(_xlfn.IFS(AND(C765="x",A766-A765=$D$2),D765,AND(C766="x",C765="x"),D765),A766)</f>
        <v>24.69</v>
      </c>
    </row>
    <row r="767" spans="1:4" x14ac:dyDescent="0.2">
      <c r="A767">
        <v>24.7</v>
      </c>
      <c r="B767">
        <f>COUNTIF('RAW2'!$D:$D,'Peak Combiner'!A767)</f>
        <v>9</v>
      </c>
      <c r="C767" s="1" t="str" cm="1">
        <f t="array" ref="C767">IFERROR(_xlfn.IFS(B767&gt;=$C$2,"x",AND(A767-A766&lt;=$D$2,B766&gt;=$C$2),"x",AND(A768-A767&lt;=$D$2,B768&gt;=$C$2),"x"),"")</f>
        <v/>
      </c>
      <c r="D767" cm="1">
        <f t="array" ref="D767">IFERROR(_xlfn.IFS(AND(C766="x",A767-A766=$D$2),D766,AND(C767="x",C766="x"),D766),A767)</f>
        <v>24.7</v>
      </c>
    </row>
    <row r="768" spans="1:4" x14ac:dyDescent="0.2">
      <c r="A768">
        <v>24.71</v>
      </c>
      <c r="B768">
        <f>COUNTIF('RAW2'!$D:$D,'Peak Combiner'!A768)</f>
        <v>1</v>
      </c>
      <c r="C768" s="1" t="str" cm="1">
        <f t="array" ref="C768">IFERROR(_xlfn.IFS(B768&gt;=$C$2,"x",AND(A768-A767&lt;=$D$2,B767&gt;=$C$2),"x",AND(A769-A768&lt;=$D$2,B769&gt;=$C$2),"x"),"")</f>
        <v/>
      </c>
      <c r="D768" cm="1">
        <f t="array" ref="D768">IFERROR(_xlfn.IFS(AND(C767="x",A768-A767=$D$2),D767,AND(C768="x",C767="x"),D767),A768)</f>
        <v>24.71</v>
      </c>
    </row>
    <row r="769" spans="1:4" x14ac:dyDescent="0.2">
      <c r="A769">
        <v>24.81</v>
      </c>
      <c r="B769">
        <f>COUNTIF('RAW2'!$D:$D,'Peak Combiner'!A769)</f>
        <v>5</v>
      </c>
      <c r="C769" s="1" t="str" cm="1">
        <f t="array" ref="C769">IFERROR(_xlfn.IFS(B769&gt;=$C$2,"x",AND(A769-A768&lt;=$D$2,B768&gt;=$C$2),"x",AND(A770-A769&lt;=$D$2,B770&gt;=$C$2),"x"),"")</f>
        <v/>
      </c>
      <c r="D769" cm="1">
        <f t="array" ref="D769">IFERROR(_xlfn.IFS(AND(C768="x",A769-A768=$D$2),D768,AND(C769="x",C768="x"),D768),A769)</f>
        <v>24.81</v>
      </c>
    </row>
    <row r="770" spans="1:4" x14ac:dyDescent="0.2">
      <c r="A770">
        <v>24.82</v>
      </c>
      <c r="B770">
        <f>COUNTIF('RAW2'!$D:$D,'Peak Combiner'!A770)</f>
        <v>6</v>
      </c>
      <c r="C770" s="1" t="str" cm="1">
        <f t="array" ref="C770">IFERROR(_xlfn.IFS(B770&gt;=$C$2,"x",AND(A770-A769&lt;=$D$2,B769&gt;=$C$2),"x",AND(A771-A770&lt;=$D$2,B771&gt;=$C$2),"x"),"")</f>
        <v/>
      </c>
      <c r="D770" cm="1">
        <f t="array" ref="D770">IFERROR(_xlfn.IFS(AND(C769="x",A770-A769=$D$2),D769,AND(C770="x",C769="x"),D769),A770)</f>
        <v>24.82</v>
      </c>
    </row>
    <row r="771" spans="1:4" x14ac:dyDescent="0.2">
      <c r="A771">
        <v>24.83</v>
      </c>
      <c r="B771">
        <f>COUNTIF('RAW2'!$D:$D,'Peak Combiner'!A771)</f>
        <v>2</v>
      </c>
      <c r="C771" s="1" t="str" cm="1">
        <f t="array" ref="C771">IFERROR(_xlfn.IFS(B771&gt;=$C$2,"x",AND(A771-A770&lt;=$D$2,B770&gt;=$C$2),"x",AND(A772-A771&lt;=$D$2,B772&gt;=$C$2),"x"),"")</f>
        <v/>
      </c>
      <c r="D771" cm="1">
        <f t="array" ref="D771">IFERROR(_xlfn.IFS(AND(C770="x",A771-A770=$D$2),D770,AND(C771="x",C770="x"),D770),A771)</f>
        <v>24.83</v>
      </c>
    </row>
    <row r="772" spans="1:4" x14ac:dyDescent="0.2">
      <c r="A772">
        <v>24.85</v>
      </c>
      <c r="B772">
        <f>COUNTIF('RAW2'!$D:$D,'Peak Combiner'!A772)</f>
        <v>1</v>
      </c>
      <c r="C772" s="1" t="str" cm="1">
        <f t="array" ref="C772">IFERROR(_xlfn.IFS(B772&gt;=$C$2,"x",AND(A772-A771&lt;=$D$2,B771&gt;=$C$2),"x",AND(A773-A772&lt;=$D$2,B773&gt;=$C$2),"x"),"")</f>
        <v/>
      </c>
      <c r="D772" cm="1">
        <f t="array" ref="D772">IFERROR(_xlfn.IFS(AND(C771="x",A772-A771=$D$2),D771,AND(C772="x",C771="x"),D771),A772)</f>
        <v>24.85</v>
      </c>
    </row>
    <row r="773" spans="1:4" x14ac:dyDescent="0.2">
      <c r="A773">
        <v>24.86</v>
      </c>
      <c r="B773">
        <f>COUNTIF('RAW2'!$D:$D,'Peak Combiner'!A773)</f>
        <v>2</v>
      </c>
      <c r="C773" s="1" t="str" cm="1">
        <f t="array" ref="C773">IFERROR(_xlfn.IFS(B773&gt;=$C$2,"x",AND(A773-A772&lt;=$D$2,B772&gt;=$C$2),"x",AND(A774-A773&lt;=$D$2,B774&gt;=$C$2),"x"),"")</f>
        <v/>
      </c>
      <c r="D773" cm="1">
        <f t="array" ref="D773">IFERROR(_xlfn.IFS(AND(C772="x",A773-A772=$D$2),D772,AND(C773="x",C772="x"),D772),A773)</f>
        <v>24.86</v>
      </c>
    </row>
    <row r="774" spans="1:4" x14ac:dyDescent="0.2">
      <c r="A774">
        <v>24.91</v>
      </c>
      <c r="B774">
        <f>COUNTIF('RAW2'!$D:$D,'Peak Combiner'!A774)</f>
        <v>4</v>
      </c>
      <c r="C774" s="1" t="str" cm="1">
        <f t="array" ref="C774">IFERROR(_xlfn.IFS(B774&gt;=$C$2,"x",AND(A774-A773&lt;=$D$2,B773&gt;=$C$2),"x",AND(A775-A774&lt;=$D$2,B775&gt;=$C$2),"x"),"")</f>
        <v/>
      </c>
      <c r="D774" cm="1">
        <f t="array" ref="D774">IFERROR(_xlfn.IFS(AND(C773="x",A774-A773=$D$2),D773,AND(C774="x",C773="x"),D773),A774)</f>
        <v>24.91</v>
      </c>
    </row>
    <row r="775" spans="1:4" x14ac:dyDescent="0.2">
      <c r="A775">
        <v>24.93</v>
      </c>
      <c r="B775">
        <f>COUNTIF('RAW2'!$D:$D,'Peak Combiner'!A775)</f>
        <v>7</v>
      </c>
      <c r="C775" s="1" t="str" cm="1">
        <f t="array" ref="C775">IFERROR(_xlfn.IFS(B775&gt;=$C$2,"x",AND(A775-A774&lt;=$D$2,B774&gt;=$C$2),"x",AND(A776-A775&lt;=$D$2,B776&gt;=$C$2),"x"),"")</f>
        <v/>
      </c>
      <c r="D775" cm="1">
        <f t="array" ref="D775">IFERROR(_xlfn.IFS(AND(C774="x",A775-A774=$D$2),D774,AND(C775="x",C774="x"),D774),A775)</f>
        <v>24.93</v>
      </c>
    </row>
    <row r="776" spans="1:4" x14ac:dyDescent="0.2">
      <c r="A776">
        <v>24.94</v>
      </c>
      <c r="B776">
        <f>COUNTIF('RAW2'!$D:$D,'Peak Combiner'!A776)</f>
        <v>1</v>
      </c>
      <c r="C776" s="1" t="str" cm="1">
        <f t="array" ref="C776">IFERROR(_xlfn.IFS(B776&gt;=$C$2,"x",AND(A776-A775&lt;=$D$2,B775&gt;=$C$2),"x",AND(A777-A776&lt;=$D$2,B777&gt;=$C$2),"x"),"")</f>
        <v/>
      </c>
      <c r="D776" cm="1">
        <f t="array" ref="D776">IFERROR(_xlfn.IFS(AND(C775="x",A776-A775=$D$2),D775,AND(C776="x",C775="x"),D775),A776)</f>
        <v>24.94</v>
      </c>
    </row>
    <row r="777" spans="1:4" x14ac:dyDescent="0.2">
      <c r="A777">
        <v>24.95</v>
      </c>
      <c r="B777">
        <f>COUNTIF('RAW2'!$D:$D,'Peak Combiner'!A777)</f>
        <v>1</v>
      </c>
      <c r="C777" s="1" t="str" cm="1">
        <f t="array" ref="C777">IFERROR(_xlfn.IFS(B777&gt;=$C$2,"x",AND(A777-A776&lt;=$D$2,B776&gt;=$C$2),"x",AND(A778-A777&lt;=$D$2,B778&gt;=$C$2),"x"),"")</f>
        <v/>
      </c>
      <c r="D777" cm="1">
        <f t="array" ref="D777">IFERROR(_xlfn.IFS(AND(C776="x",A777-A776=$D$2),D776,AND(C777="x",C776="x"),D776),A777)</f>
        <v>24.95</v>
      </c>
    </row>
    <row r="778" spans="1:4" x14ac:dyDescent="0.2">
      <c r="A778">
        <v>24.98</v>
      </c>
      <c r="B778">
        <f>COUNTIF('RAW2'!$D:$D,'Peak Combiner'!A778)</f>
        <v>1</v>
      </c>
      <c r="C778" s="1" t="str" cm="1">
        <f t="array" ref="C778">IFERROR(_xlfn.IFS(B778&gt;=$C$2,"x",AND(A778-A777&lt;=$D$2,B777&gt;=$C$2),"x",AND(A779-A778&lt;=$D$2,B779&gt;=$C$2),"x"),"")</f>
        <v/>
      </c>
      <c r="D778" cm="1">
        <f t="array" ref="D778">IFERROR(_xlfn.IFS(AND(C777="x",A778-A777=$D$2),D777,AND(C778="x",C777="x"),D777),A778)</f>
        <v>24.98</v>
      </c>
    </row>
    <row r="779" spans="1:4" x14ac:dyDescent="0.2">
      <c r="A779">
        <v>24.99</v>
      </c>
      <c r="B779">
        <f>COUNTIF('RAW2'!$D:$D,'Peak Combiner'!A779)</f>
        <v>3</v>
      </c>
      <c r="C779" s="1" t="str" cm="1">
        <f t="array" ref="C779">IFERROR(_xlfn.IFS(B779&gt;=$C$2,"x",AND(A779-A778&lt;=$D$2,B778&gt;=$C$2),"x",AND(A780-A779&lt;=$D$2,B780&gt;=$C$2),"x"),"")</f>
        <v/>
      </c>
      <c r="D779" cm="1">
        <f t="array" ref="D779">IFERROR(_xlfn.IFS(AND(C778="x",A779-A778=$D$2),D778,AND(C779="x",C778="x"),D778),A779)</f>
        <v>24.99</v>
      </c>
    </row>
    <row r="780" spans="1:4" x14ac:dyDescent="0.2">
      <c r="A780">
        <v>25.02</v>
      </c>
      <c r="B780">
        <f>COUNTIF('RAW2'!$D:$D,'Peak Combiner'!A780)</f>
        <v>2</v>
      </c>
      <c r="C780" s="1" t="str" cm="1">
        <f t="array" ref="C780">IFERROR(_xlfn.IFS(B780&gt;=$C$2,"x",AND(A780-A779&lt;=$D$2,B779&gt;=$C$2),"x",AND(A781-A780&lt;=$D$2,B781&gt;=$C$2),"x"),"")</f>
        <v/>
      </c>
      <c r="D780" cm="1">
        <f t="array" ref="D780">IFERROR(_xlfn.IFS(AND(C779="x",A780-A779=$D$2),D779,AND(C780="x",C779="x"),D779),A780)</f>
        <v>25.02</v>
      </c>
    </row>
    <row r="781" spans="1:4" x14ac:dyDescent="0.2">
      <c r="A781">
        <v>25.03</v>
      </c>
      <c r="B781">
        <f>COUNTIF('RAW2'!$D:$D,'Peak Combiner'!A781)</f>
        <v>1</v>
      </c>
      <c r="C781" s="1" t="str" cm="1">
        <f t="array" ref="C781">IFERROR(_xlfn.IFS(B781&gt;=$C$2,"x",AND(A781-A780&lt;=$D$2,B780&gt;=$C$2),"x",AND(A782-A781&lt;=$D$2,B782&gt;=$C$2),"x"),"")</f>
        <v/>
      </c>
      <c r="D781" cm="1">
        <f t="array" ref="D781">IFERROR(_xlfn.IFS(AND(C780="x",A781-A780=$D$2),D780,AND(C781="x",C780="x"),D780),A781)</f>
        <v>25.03</v>
      </c>
    </row>
    <row r="782" spans="1:4" x14ac:dyDescent="0.2">
      <c r="A782">
        <v>25.07</v>
      </c>
      <c r="B782">
        <f>COUNTIF('RAW2'!$D:$D,'Peak Combiner'!A782)</f>
        <v>5</v>
      </c>
      <c r="C782" s="1" t="str" cm="1">
        <f t="array" ref="C782">IFERROR(_xlfn.IFS(B782&gt;=$C$2,"x",AND(A782-A781&lt;=$D$2,B781&gt;=$C$2),"x",AND(A783-A782&lt;=$D$2,B783&gt;=$C$2),"x"),"")</f>
        <v/>
      </c>
      <c r="D782" cm="1">
        <f t="array" ref="D782">IFERROR(_xlfn.IFS(AND(C781="x",A782-A781=$D$2),D781,AND(C782="x",C781="x"),D781),A782)</f>
        <v>25.07</v>
      </c>
    </row>
    <row r="783" spans="1:4" x14ac:dyDescent="0.2">
      <c r="A783">
        <v>25.09</v>
      </c>
      <c r="B783">
        <f>COUNTIF('RAW2'!$D:$D,'Peak Combiner'!A783)</f>
        <v>1</v>
      </c>
      <c r="C783" s="1" t="str" cm="1">
        <f t="array" ref="C783">IFERROR(_xlfn.IFS(B783&gt;=$C$2,"x",AND(A783-A782&lt;=$D$2,B782&gt;=$C$2),"x",AND(A784-A783&lt;=$D$2,B784&gt;=$C$2),"x"),"")</f>
        <v/>
      </c>
      <c r="D783" cm="1">
        <f t="array" ref="D783">IFERROR(_xlfn.IFS(AND(C782="x",A783-A782=$D$2),D782,AND(C783="x",C782="x"),D782),A783)</f>
        <v>25.09</v>
      </c>
    </row>
    <row r="784" spans="1:4" x14ac:dyDescent="0.2">
      <c r="A784">
        <v>25.11</v>
      </c>
      <c r="B784">
        <f>COUNTIF('RAW2'!$D:$D,'Peak Combiner'!A784)</f>
        <v>1</v>
      </c>
      <c r="C784" s="1" t="str" cm="1">
        <f t="array" ref="C784">IFERROR(_xlfn.IFS(B784&gt;=$C$2,"x",AND(A784-A783&lt;=$D$2,B783&gt;=$C$2),"x",AND(A785-A784&lt;=$D$2,B785&gt;=$C$2),"x"),"")</f>
        <v/>
      </c>
      <c r="D784" cm="1">
        <f t="array" ref="D784">IFERROR(_xlfn.IFS(AND(C783="x",A784-A783=$D$2),D783,AND(C784="x",C783="x"),D783),A784)</f>
        <v>25.11</v>
      </c>
    </row>
    <row r="785" spans="1:4" x14ac:dyDescent="0.2">
      <c r="A785">
        <v>25.12</v>
      </c>
      <c r="B785">
        <f>COUNTIF('RAW2'!$D:$D,'Peak Combiner'!A785)</f>
        <v>3</v>
      </c>
      <c r="C785" s="1" t="str" cm="1">
        <f t="array" ref="C785">IFERROR(_xlfn.IFS(B785&gt;=$C$2,"x",AND(A785-A784&lt;=$D$2,B784&gt;=$C$2),"x",AND(A786-A785&lt;=$D$2,B786&gt;=$C$2),"x"),"")</f>
        <v/>
      </c>
      <c r="D785" cm="1">
        <f t="array" ref="D785">IFERROR(_xlfn.IFS(AND(C784="x",A785-A784=$D$2),D784,AND(C785="x",C784="x"),D784),A785)</f>
        <v>25.12</v>
      </c>
    </row>
    <row r="786" spans="1:4" x14ac:dyDescent="0.2">
      <c r="A786">
        <v>25.13</v>
      </c>
      <c r="B786">
        <f>COUNTIF('RAW2'!$D:$D,'Peak Combiner'!A786)</f>
        <v>2</v>
      </c>
      <c r="C786" s="1" t="str" cm="1">
        <f t="array" ref="C786">IFERROR(_xlfn.IFS(B786&gt;=$C$2,"x",AND(A786-A785&lt;=$D$2,B785&gt;=$C$2),"x",AND(A787-A786&lt;=$D$2,B787&gt;=$C$2),"x"),"")</f>
        <v/>
      </c>
      <c r="D786" cm="1">
        <f t="array" ref="D786">IFERROR(_xlfn.IFS(AND(C785="x",A786-A785=$D$2),D785,AND(C786="x",C785="x"),D785),A786)</f>
        <v>25.13</v>
      </c>
    </row>
    <row r="787" spans="1:4" x14ac:dyDescent="0.2">
      <c r="A787">
        <v>25.15</v>
      </c>
      <c r="B787">
        <f>COUNTIF('RAW2'!$D:$D,'Peak Combiner'!A787)</f>
        <v>8</v>
      </c>
      <c r="C787" s="1" t="str" cm="1">
        <f t="array" ref="C787">IFERROR(_xlfn.IFS(B787&gt;=$C$2,"x",AND(A787-A786&lt;=$D$2,B786&gt;=$C$2),"x",AND(A788-A787&lt;=$D$2,B788&gt;=$C$2),"x"),"")</f>
        <v/>
      </c>
      <c r="D787" cm="1">
        <f t="array" ref="D787">IFERROR(_xlfn.IFS(AND(C786="x",A787-A786=$D$2),D786,AND(C787="x",C786="x"),D786),A787)</f>
        <v>25.15</v>
      </c>
    </row>
    <row r="788" spans="1:4" x14ac:dyDescent="0.2">
      <c r="A788">
        <v>25.16</v>
      </c>
      <c r="B788">
        <f>COUNTIF('RAW2'!$D:$D,'Peak Combiner'!A788)</f>
        <v>3</v>
      </c>
      <c r="C788" s="1" t="str" cm="1">
        <f t="array" ref="C788">IFERROR(_xlfn.IFS(B788&gt;=$C$2,"x",AND(A788-A787&lt;=$D$2,B787&gt;=$C$2),"x",AND(A789-A788&lt;=$D$2,B789&gt;=$C$2),"x"),"")</f>
        <v/>
      </c>
      <c r="D788" cm="1">
        <f t="array" ref="D788">IFERROR(_xlfn.IFS(AND(C787="x",A788-A787=$D$2),D787,AND(C788="x",C787="x"),D787),A788)</f>
        <v>25.16</v>
      </c>
    </row>
    <row r="789" spans="1:4" x14ac:dyDescent="0.2">
      <c r="A789">
        <v>25.17</v>
      </c>
      <c r="B789">
        <f>COUNTIF('RAW2'!$D:$D,'Peak Combiner'!A789)</f>
        <v>2</v>
      </c>
      <c r="C789" s="1" t="str" cm="1">
        <f t="array" ref="C789">IFERROR(_xlfn.IFS(B789&gt;=$C$2,"x",AND(A789-A788&lt;=$D$2,B788&gt;=$C$2),"x",AND(A790-A789&lt;=$D$2,B790&gt;=$C$2),"x"),"")</f>
        <v/>
      </c>
      <c r="D789" cm="1">
        <f t="array" ref="D789">IFERROR(_xlfn.IFS(AND(C788="x",A789-A788=$D$2),D788,AND(C789="x",C788="x"),D788),A789)</f>
        <v>25.17</v>
      </c>
    </row>
    <row r="790" spans="1:4" x14ac:dyDescent="0.2">
      <c r="A790">
        <v>25.21</v>
      </c>
      <c r="B790">
        <f>COUNTIF('RAW2'!$D:$D,'Peak Combiner'!A790)</f>
        <v>4</v>
      </c>
      <c r="C790" s="1" t="str" cm="1">
        <f t="array" ref="C790">IFERROR(_xlfn.IFS(B790&gt;=$C$2,"x",AND(A790-A789&lt;=$D$2,B789&gt;=$C$2),"x",AND(A791-A790&lt;=$D$2,B791&gt;=$C$2),"x"),"")</f>
        <v/>
      </c>
      <c r="D790" cm="1">
        <f t="array" ref="D790">IFERROR(_xlfn.IFS(AND(C789="x",A790-A789=$D$2),D789,AND(C790="x",C789="x"),D789),A790)</f>
        <v>25.21</v>
      </c>
    </row>
    <row r="791" spans="1:4" x14ac:dyDescent="0.2">
      <c r="A791">
        <v>25.22</v>
      </c>
      <c r="B791">
        <f>COUNTIF('RAW2'!$D:$D,'Peak Combiner'!A791)</f>
        <v>6</v>
      </c>
      <c r="C791" s="1" t="str" cm="1">
        <f t="array" ref="C791">IFERROR(_xlfn.IFS(B791&gt;=$C$2,"x",AND(A791-A790&lt;=$D$2,B790&gt;=$C$2),"x",AND(A792-A791&lt;=$D$2,B792&gt;=$C$2),"x"),"")</f>
        <v/>
      </c>
      <c r="D791" cm="1">
        <f t="array" ref="D791">IFERROR(_xlfn.IFS(AND(C790="x",A791-A790=$D$2),D790,AND(C791="x",C790="x"),D790),A791)</f>
        <v>25.22</v>
      </c>
    </row>
    <row r="792" spans="1:4" x14ac:dyDescent="0.2">
      <c r="A792">
        <v>25.23</v>
      </c>
      <c r="B792">
        <f>COUNTIF('RAW2'!$D:$D,'Peak Combiner'!A792)</f>
        <v>3</v>
      </c>
      <c r="C792" s="1" t="str" cm="1">
        <f t="array" ref="C792">IFERROR(_xlfn.IFS(B792&gt;=$C$2,"x",AND(A792-A791&lt;=$D$2,B791&gt;=$C$2),"x",AND(A793-A792&lt;=$D$2,B793&gt;=$C$2),"x"),"")</f>
        <v/>
      </c>
      <c r="D792" cm="1">
        <f t="array" ref="D792">IFERROR(_xlfn.IFS(AND(C791="x",A792-A791=$D$2),D791,AND(C792="x",C791="x"),D791),A792)</f>
        <v>25.23</v>
      </c>
    </row>
    <row r="793" spans="1:4" x14ac:dyDescent="0.2">
      <c r="A793">
        <v>25.28</v>
      </c>
      <c r="B793">
        <f>COUNTIF('RAW2'!$D:$D,'Peak Combiner'!A793)</f>
        <v>23</v>
      </c>
      <c r="C793" s="1" t="str" cm="1">
        <f t="array" ref="C793">IFERROR(_xlfn.IFS(B793&gt;=$C$2,"x",AND(A793-A792&lt;=$D$2,B792&gt;=$C$2),"x",AND(A794-A793&lt;=$D$2,B794&gt;=$C$2),"x"),"")</f>
        <v>x</v>
      </c>
      <c r="D793" cm="1">
        <f t="array" ref="D793">IFERROR(_xlfn.IFS(AND(C792="x",A793-A792=$D$2),D792,AND(C793="x",C792="x"),D792),A793)</f>
        <v>25.28</v>
      </c>
    </row>
    <row r="794" spans="1:4" x14ac:dyDescent="0.2">
      <c r="A794">
        <v>25.29</v>
      </c>
      <c r="B794">
        <f>COUNTIF('RAW2'!$D:$D,'Peak Combiner'!A794)</f>
        <v>18</v>
      </c>
      <c r="C794" s="1" t="str" cm="1">
        <f t="array" ref="C794">IFERROR(_xlfn.IFS(B794&gt;=$C$2,"x",AND(A794-A793&lt;=$D$2,B793&gt;=$C$2),"x",AND(A795-A794&lt;=$D$2,B795&gt;=$C$2),"x"),"")</f>
        <v>x</v>
      </c>
      <c r="D794" cm="1">
        <f t="array" ref="D794">IFERROR(_xlfn.IFS(AND(C793="x",A794-A793=$D$2),D793,AND(C794="x",C793="x"),D793),A794)</f>
        <v>25.28</v>
      </c>
    </row>
    <row r="795" spans="1:4" x14ac:dyDescent="0.2">
      <c r="A795">
        <v>25.3</v>
      </c>
      <c r="B795">
        <f>COUNTIF('RAW2'!$D:$D,'Peak Combiner'!A795)</f>
        <v>1</v>
      </c>
      <c r="C795" s="1" t="str" cm="1">
        <f t="array" ref="C795">IFERROR(_xlfn.IFS(B795&gt;=$C$2,"x",AND(A795-A794&lt;=$D$2,B794&gt;=$C$2),"x",AND(A796-A795&lt;=$D$2,B796&gt;=$C$2),"x"),"")</f>
        <v/>
      </c>
      <c r="D795" cm="1">
        <f t="array" ref="D795">IFERROR(_xlfn.IFS(AND(C794="x",A795-A794=$D$2),D794,AND(C795="x",C794="x"),D794),A795)</f>
        <v>25.3</v>
      </c>
    </row>
    <row r="796" spans="1:4" x14ac:dyDescent="0.2">
      <c r="A796">
        <v>25.36</v>
      </c>
      <c r="B796">
        <f>COUNTIF('RAW2'!$D:$D,'Peak Combiner'!A796)</f>
        <v>1</v>
      </c>
      <c r="C796" s="1" t="str" cm="1">
        <f t="array" ref="C796">IFERROR(_xlfn.IFS(B796&gt;=$C$2,"x",AND(A796-A795&lt;=$D$2,B795&gt;=$C$2),"x",AND(A797-A796&lt;=$D$2,B797&gt;=$C$2),"x"),"")</f>
        <v/>
      </c>
      <c r="D796" cm="1">
        <f t="array" ref="D796">IFERROR(_xlfn.IFS(AND(C795="x",A796-A795=$D$2),D795,AND(C796="x",C795="x"),D795),A796)</f>
        <v>25.36</v>
      </c>
    </row>
    <row r="797" spans="1:4" x14ac:dyDescent="0.2">
      <c r="A797">
        <v>25.45</v>
      </c>
      <c r="B797">
        <f>COUNTIF('RAW2'!$D:$D,'Peak Combiner'!A797)</f>
        <v>10</v>
      </c>
      <c r="C797" s="1" t="str" cm="1">
        <f t="array" ref="C797">IFERROR(_xlfn.IFS(B797&gt;=$C$2,"x",AND(A797-A796&lt;=$D$2,B796&gt;=$C$2),"x",AND(A798-A797&lt;=$D$2,B798&gt;=$C$2),"x"),"")</f>
        <v>x</v>
      </c>
      <c r="D797" cm="1">
        <f t="array" ref="D797">IFERROR(_xlfn.IFS(AND(C796="x",A797-A796=$D$2),D796,AND(C797="x",C796="x"),D796),A797)</f>
        <v>25.45</v>
      </c>
    </row>
    <row r="798" spans="1:4" x14ac:dyDescent="0.2">
      <c r="A798">
        <v>25.46</v>
      </c>
      <c r="B798">
        <f>COUNTIF('RAW2'!$D:$D,'Peak Combiner'!A798)</f>
        <v>6</v>
      </c>
      <c r="C798" s="1" t="str" cm="1">
        <f t="array" ref="C798">IFERROR(_xlfn.IFS(B798&gt;=$C$2,"x",AND(A798-A797&lt;=$D$2,B797&gt;=$C$2),"x",AND(A799-A798&lt;=$D$2,B799&gt;=$C$2),"x"),"")</f>
        <v/>
      </c>
      <c r="D798" cm="1">
        <f t="array" ref="D798">IFERROR(_xlfn.IFS(AND(C797="x",A798-A797=$D$2),D797,AND(C798="x",C797="x"),D797),A798)</f>
        <v>25.46</v>
      </c>
    </row>
    <row r="799" spans="1:4" x14ac:dyDescent="0.2">
      <c r="A799">
        <v>25.49</v>
      </c>
      <c r="B799">
        <f>COUNTIF('RAW2'!$D:$D,'Peak Combiner'!A799)</f>
        <v>1</v>
      </c>
      <c r="C799" s="1" t="str" cm="1">
        <f t="array" ref="C799">IFERROR(_xlfn.IFS(B799&gt;=$C$2,"x",AND(A799-A798&lt;=$D$2,B798&gt;=$C$2),"x",AND(A800-A799&lt;=$D$2,B800&gt;=$C$2),"x"),"")</f>
        <v/>
      </c>
      <c r="D799" cm="1">
        <f t="array" ref="D799">IFERROR(_xlfn.IFS(AND(C798="x",A799-A798=$D$2),D798,AND(C799="x",C798="x"),D798),A799)</f>
        <v>25.49</v>
      </c>
    </row>
    <row r="800" spans="1:4" x14ac:dyDescent="0.2">
      <c r="A800">
        <v>25.5</v>
      </c>
      <c r="B800">
        <f>COUNTIF('RAW2'!$D:$D,'Peak Combiner'!A800)</f>
        <v>1</v>
      </c>
      <c r="C800" s="1" t="str" cm="1">
        <f t="array" ref="C800">IFERROR(_xlfn.IFS(B800&gt;=$C$2,"x",AND(A800-A799&lt;=$D$2,B799&gt;=$C$2),"x",AND(A801-A800&lt;=$D$2,B801&gt;=$C$2),"x"),"")</f>
        <v/>
      </c>
      <c r="D800" cm="1">
        <f t="array" ref="D800">IFERROR(_xlfn.IFS(AND(C799="x",A800-A799=$D$2),D799,AND(C800="x",C799="x"),D799),A800)</f>
        <v>25.5</v>
      </c>
    </row>
    <row r="801" spans="1:4" x14ac:dyDescent="0.2">
      <c r="A801">
        <v>25.51</v>
      </c>
      <c r="B801">
        <f>COUNTIF('RAW2'!$D:$D,'Peak Combiner'!A801)</f>
        <v>4</v>
      </c>
      <c r="C801" s="1" t="str" cm="1">
        <f t="array" ref="C801">IFERROR(_xlfn.IFS(B801&gt;=$C$2,"x",AND(A801-A800&lt;=$D$2,B800&gt;=$C$2),"x",AND(A802-A801&lt;=$D$2,B802&gt;=$C$2),"x"),"")</f>
        <v/>
      </c>
      <c r="D801" cm="1">
        <f t="array" ref="D801">IFERROR(_xlfn.IFS(AND(C800="x",A801-A800=$D$2),D800,AND(C801="x",C800="x"),D800),A801)</f>
        <v>25.51</v>
      </c>
    </row>
    <row r="802" spans="1:4" x14ac:dyDescent="0.2">
      <c r="A802">
        <v>25.52</v>
      </c>
      <c r="B802">
        <f>COUNTIF('RAW2'!$D:$D,'Peak Combiner'!A802)</f>
        <v>2</v>
      </c>
      <c r="C802" s="1" t="str" cm="1">
        <f t="array" ref="C802">IFERROR(_xlfn.IFS(B802&gt;=$C$2,"x",AND(A802-A801&lt;=$D$2,B801&gt;=$C$2),"x",AND(A803-A802&lt;=$D$2,B803&gt;=$C$2),"x"),"")</f>
        <v/>
      </c>
      <c r="D802" cm="1">
        <f t="array" ref="D802">IFERROR(_xlfn.IFS(AND(C801="x",A802-A801=$D$2),D801,AND(C802="x",C801="x"),D801),A802)</f>
        <v>25.52</v>
      </c>
    </row>
    <row r="803" spans="1:4" x14ac:dyDescent="0.2">
      <c r="A803">
        <v>25.55</v>
      </c>
      <c r="B803">
        <f>COUNTIF('RAW2'!$D:$D,'Peak Combiner'!A803)</f>
        <v>2</v>
      </c>
      <c r="C803" s="1" t="str" cm="1">
        <f t="array" ref="C803">IFERROR(_xlfn.IFS(B803&gt;=$C$2,"x",AND(A803-A802&lt;=$D$2,B802&gt;=$C$2),"x",AND(A804-A803&lt;=$D$2,B804&gt;=$C$2),"x"),"")</f>
        <v/>
      </c>
      <c r="D803" cm="1">
        <f t="array" ref="D803">IFERROR(_xlfn.IFS(AND(C802="x",A803-A802=$D$2),D802,AND(C803="x",C802="x"),D802),A803)</f>
        <v>25.55</v>
      </c>
    </row>
    <row r="804" spans="1:4" x14ac:dyDescent="0.2">
      <c r="A804">
        <v>25.62</v>
      </c>
      <c r="B804">
        <f>COUNTIF('RAW2'!$D:$D,'Peak Combiner'!A804)</f>
        <v>8</v>
      </c>
      <c r="C804" s="1" t="str" cm="1">
        <f t="array" ref="C804">IFERROR(_xlfn.IFS(B804&gt;=$C$2,"x",AND(A804-A803&lt;=$D$2,B803&gt;=$C$2),"x",AND(A805-A804&lt;=$D$2,B805&gt;=$C$2),"x"),"")</f>
        <v>x</v>
      </c>
      <c r="D804" cm="1">
        <f t="array" ref="D804">IFERROR(_xlfn.IFS(AND(C803="x",A804-A803=$D$2),D803,AND(C804="x",C803="x"),D803),A804)</f>
        <v>25.62</v>
      </c>
    </row>
    <row r="805" spans="1:4" x14ac:dyDescent="0.2">
      <c r="A805">
        <v>25.63</v>
      </c>
      <c r="B805">
        <f>COUNTIF('RAW2'!$D:$D,'Peak Combiner'!A805)</f>
        <v>22</v>
      </c>
      <c r="C805" s="1" t="str" cm="1">
        <f t="array" ref="C805">IFERROR(_xlfn.IFS(B805&gt;=$C$2,"x",AND(A805-A804&lt;=$D$2,B804&gt;=$C$2),"x",AND(A806-A805&lt;=$D$2,B806&gt;=$C$2),"x"),"")</f>
        <v>x</v>
      </c>
      <c r="D805" cm="1">
        <f t="array" ref="D805">IFERROR(_xlfn.IFS(AND(C804="x",A805-A804=$D$2),D804,AND(C805="x",C804="x"),D804),A805)</f>
        <v>25.62</v>
      </c>
    </row>
    <row r="806" spans="1:4" x14ac:dyDescent="0.2">
      <c r="A806">
        <v>25.64</v>
      </c>
      <c r="B806">
        <f>COUNTIF('RAW2'!$D:$D,'Peak Combiner'!A806)</f>
        <v>1</v>
      </c>
      <c r="C806" s="1" t="str" cm="1">
        <f t="array" ref="C806">IFERROR(_xlfn.IFS(B806&gt;=$C$2,"x",AND(A806-A805&lt;=$D$2,B805&gt;=$C$2),"x",AND(A807-A806&lt;=$D$2,B807&gt;=$C$2),"x"),"")</f>
        <v/>
      </c>
      <c r="D806" cm="1">
        <f t="array" ref="D806">IFERROR(_xlfn.IFS(AND(C805="x",A806-A805=$D$2),D805,AND(C806="x",C805="x"),D805),A806)</f>
        <v>25.64</v>
      </c>
    </row>
    <row r="807" spans="1:4" x14ac:dyDescent="0.2">
      <c r="A807">
        <v>25.67</v>
      </c>
      <c r="B807">
        <f>COUNTIF('RAW2'!$D:$D,'Peak Combiner'!A807)</f>
        <v>5</v>
      </c>
      <c r="C807" s="1" t="str" cm="1">
        <f t="array" ref="C807">IFERROR(_xlfn.IFS(B807&gt;=$C$2,"x",AND(A807-A806&lt;=$D$2,B806&gt;=$C$2),"x",AND(A808-A807&lt;=$D$2,B808&gt;=$C$2),"x"),"")</f>
        <v>x</v>
      </c>
      <c r="D807" cm="1">
        <f t="array" ref="D807">IFERROR(_xlfn.IFS(AND(C806="x",A807-A806=$D$2),D806,AND(C807="x",C806="x"),D806),A807)</f>
        <v>25.67</v>
      </c>
    </row>
    <row r="808" spans="1:4" x14ac:dyDescent="0.2">
      <c r="A808">
        <v>25.68</v>
      </c>
      <c r="B808">
        <f>COUNTIF('RAW2'!$D:$D,'Peak Combiner'!A808)</f>
        <v>28</v>
      </c>
      <c r="C808" s="1" t="str" cm="1">
        <f t="array" ref="C808">IFERROR(_xlfn.IFS(B808&gt;=$C$2,"x",AND(A808-A807&lt;=$D$2,B807&gt;=$C$2),"x",AND(A809-A808&lt;=$D$2,B809&gt;=$C$2),"x"),"")</f>
        <v>x</v>
      </c>
      <c r="D808" cm="1">
        <f t="array" ref="D808">IFERROR(_xlfn.IFS(AND(C807="x",A808-A807=$D$2),D807,AND(C808="x",C807="x"),D807),A808)</f>
        <v>25.67</v>
      </c>
    </row>
    <row r="809" spans="1:4" x14ac:dyDescent="0.2">
      <c r="A809">
        <v>25.69</v>
      </c>
      <c r="B809">
        <f>COUNTIF('RAW2'!$D:$D,'Peak Combiner'!A809)</f>
        <v>12</v>
      </c>
      <c r="C809" s="1" t="str" cm="1">
        <f t="array" ref="C809">IFERROR(_xlfn.IFS(B809&gt;=$C$2,"x",AND(A809-A808&lt;=$D$2,B808&gt;=$C$2),"x",AND(A810-A809&lt;=$D$2,B810&gt;=$C$2),"x"),"")</f>
        <v>x</v>
      </c>
      <c r="D809" cm="1">
        <f t="array" ref="D809">IFERROR(_xlfn.IFS(AND(C808="x",A809-A808=$D$2),D808,AND(C809="x",C808="x"),D808),A809)</f>
        <v>25.67</v>
      </c>
    </row>
    <row r="810" spans="1:4" x14ac:dyDescent="0.2">
      <c r="A810">
        <v>25.7</v>
      </c>
      <c r="B810">
        <f>COUNTIF('RAW2'!$D:$D,'Peak Combiner'!A810)</f>
        <v>1</v>
      </c>
      <c r="C810" s="1" t="str" cm="1">
        <f t="array" ref="C810">IFERROR(_xlfn.IFS(B810&gt;=$C$2,"x",AND(A810-A809&lt;=$D$2,B809&gt;=$C$2),"x",AND(A811-A810&lt;=$D$2,B811&gt;=$C$2),"x"),"")</f>
        <v>x</v>
      </c>
      <c r="D810" cm="1">
        <f t="array" ref="D810">IFERROR(_xlfn.IFS(AND(C809="x",A810-A809=$D$2),D809,AND(C810="x",C809="x"),D809),A810)</f>
        <v>25.67</v>
      </c>
    </row>
    <row r="811" spans="1:4" x14ac:dyDescent="0.2">
      <c r="A811">
        <v>25.75</v>
      </c>
      <c r="B811">
        <f>COUNTIF('RAW2'!$D:$D,'Peak Combiner'!A811)</f>
        <v>1</v>
      </c>
      <c r="C811" s="1" t="str" cm="1">
        <f t="array" ref="C811">IFERROR(_xlfn.IFS(B811&gt;=$C$2,"x",AND(A811-A810&lt;=$D$2,B810&gt;=$C$2),"x",AND(A812-A811&lt;=$D$2,B812&gt;=$C$2),"x"),"")</f>
        <v/>
      </c>
      <c r="D811" cm="1">
        <f t="array" ref="D811">IFERROR(_xlfn.IFS(AND(C810="x",A811-A810=$D$2),D810,AND(C811="x",C810="x"),D810),A811)</f>
        <v>25.75</v>
      </c>
    </row>
    <row r="812" spans="1:4" x14ac:dyDescent="0.2">
      <c r="A812">
        <v>25.76</v>
      </c>
      <c r="B812">
        <f>COUNTIF('RAW2'!$D:$D,'Peak Combiner'!A812)</f>
        <v>1</v>
      </c>
      <c r="C812" s="1" t="str" cm="1">
        <f t="array" ref="C812">IFERROR(_xlfn.IFS(B812&gt;=$C$2,"x",AND(A812-A811&lt;=$D$2,B811&gt;=$C$2),"x",AND(A813-A812&lt;=$D$2,B813&gt;=$C$2),"x"),"")</f>
        <v/>
      </c>
      <c r="D812" cm="1">
        <f t="array" ref="D812">IFERROR(_xlfn.IFS(AND(C811="x",A812-A811=$D$2),D811,AND(C812="x",C811="x"),D811),A812)</f>
        <v>25.76</v>
      </c>
    </row>
    <row r="813" spans="1:4" x14ac:dyDescent="0.2">
      <c r="A813">
        <v>25.77</v>
      </c>
      <c r="B813">
        <f>COUNTIF('RAW2'!$D:$D,'Peak Combiner'!A813)</f>
        <v>1</v>
      </c>
      <c r="C813" s="1" t="str" cm="1">
        <f t="array" ref="C813">IFERROR(_xlfn.IFS(B813&gt;=$C$2,"x",AND(A813-A812&lt;=$D$2,B812&gt;=$C$2),"x",AND(A814-A813&lt;=$D$2,B814&gt;=$C$2),"x"),"")</f>
        <v/>
      </c>
      <c r="D813" cm="1">
        <f t="array" ref="D813">IFERROR(_xlfn.IFS(AND(C812="x",A813-A812=$D$2),D812,AND(C813="x",C812="x"),D812),A813)</f>
        <v>25.77</v>
      </c>
    </row>
    <row r="814" spans="1:4" x14ac:dyDescent="0.2">
      <c r="A814">
        <v>25.79</v>
      </c>
      <c r="B814">
        <f>COUNTIF('RAW2'!$D:$D,'Peak Combiner'!A814)</f>
        <v>1</v>
      </c>
      <c r="C814" s="1" t="str" cm="1">
        <f t="array" ref="C814">IFERROR(_xlfn.IFS(B814&gt;=$C$2,"x",AND(A814-A813&lt;=$D$2,B813&gt;=$C$2),"x",AND(A815-A814&lt;=$D$2,B815&gt;=$C$2),"x"),"")</f>
        <v/>
      </c>
      <c r="D814" cm="1">
        <f t="array" ref="D814">IFERROR(_xlfn.IFS(AND(C813="x",A814-A813=$D$2),D813,AND(C814="x",C813="x"),D813),A814)</f>
        <v>25.79</v>
      </c>
    </row>
    <row r="815" spans="1:4" x14ac:dyDescent="0.2">
      <c r="A815">
        <v>25.8</v>
      </c>
      <c r="B815">
        <f>COUNTIF('RAW2'!$D:$D,'Peak Combiner'!A815)</f>
        <v>2</v>
      </c>
      <c r="C815" s="1" t="str" cm="1">
        <f t="array" ref="C815">IFERROR(_xlfn.IFS(B815&gt;=$C$2,"x",AND(A815-A814&lt;=$D$2,B814&gt;=$C$2),"x",AND(A816-A815&lt;=$D$2,B816&gt;=$C$2),"x"),"")</f>
        <v/>
      </c>
      <c r="D815" cm="1">
        <f t="array" ref="D815">IFERROR(_xlfn.IFS(AND(C814="x",A815-A814=$D$2),D814,AND(C815="x",C814="x"),D814),A815)</f>
        <v>25.8</v>
      </c>
    </row>
    <row r="816" spans="1:4" x14ac:dyDescent="0.2">
      <c r="A816">
        <v>25.82</v>
      </c>
      <c r="B816">
        <f>COUNTIF('RAW2'!$D:$D,'Peak Combiner'!A816)</f>
        <v>4</v>
      </c>
      <c r="C816" s="1" t="str" cm="1">
        <f t="array" ref="C816">IFERROR(_xlfn.IFS(B816&gt;=$C$2,"x",AND(A816-A815&lt;=$D$2,B815&gt;=$C$2),"x",AND(A817-A816&lt;=$D$2,B817&gt;=$C$2),"x"),"")</f>
        <v/>
      </c>
      <c r="D816" cm="1">
        <f t="array" ref="D816">IFERROR(_xlfn.IFS(AND(C815="x",A816-A815=$D$2),D815,AND(C816="x",C815="x"),D815),A816)</f>
        <v>25.82</v>
      </c>
    </row>
    <row r="817" spans="1:4" x14ac:dyDescent="0.2">
      <c r="A817">
        <v>25.83</v>
      </c>
      <c r="B817">
        <f>COUNTIF('RAW2'!$D:$D,'Peak Combiner'!A817)</f>
        <v>1</v>
      </c>
      <c r="C817" s="1" t="str" cm="1">
        <f t="array" ref="C817">IFERROR(_xlfn.IFS(B817&gt;=$C$2,"x",AND(A817-A816&lt;=$D$2,B816&gt;=$C$2),"x",AND(A818-A817&lt;=$D$2,B818&gt;=$C$2),"x"),"")</f>
        <v/>
      </c>
      <c r="D817" cm="1">
        <f t="array" ref="D817">IFERROR(_xlfn.IFS(AND(C816="x",A817-A816=$D$2),D816,AND(C817="x",C816="x"),D816),A817)</f>
        <v>25.83</v>
      </c>
    </row>
    <row r="818" spans="1:4" x14ac:dyDescent="0.2">
      <c r="A818">
        <v>25.88</v>
      </c>
      <c r="B818">
        <f>COUNTIF('RAW2'!$D:$D,'Peak Combiner'!A818)</f>
        <v>2</v>
      </c>
      <c r="C818" s="1" t="str" cm="1">
        <f t="array" ref="C818">IFERROR(_xlfn.IFS(B818&gt;=$C$2,"x",AND(A818-A817&lt;=$D$2,B817&gt;=$C$2),"x",AND(A819-A818&lt;=$D$2,B819&gt;=$C$2),"x"),"")</f>
        <v/>
      </c>
      <c r="D818" cm="1">
        <f t="array" ref="D818">IFERROR(_xlfn.IFS(AND(C817="x",A818-A817=$D$2),D817,AND(C818="x",C817="x"),D817),A818)</f>
        <v>25.88</v>
      </c>
    </row>
    <row r="819" spans="1:4" x14ac:dyDescent="0.2">
      <c r="A819">
        <v>25.89</v>
      </c>
      <c r="B819">
        <f>COUNTIF('RAW2'!$D:$D,'Peak Combiner'!A819)</f>
        <v>2</v>
      </c>
      <c r="C819" s="1" t="str" cm="1">
        <f t="array" ref="C819">IFERROR(_xlfn.IFS(B819&gt;=$C$2,"x",AND(A819-A818&lt;=$D$2,B818&gt;=$C$2),"x",AND(A820-A819&lt;=$D$2,B820&gt;=$C$2),"x"),"")</f>
        <v/>
      </c>
      <c r="D819" cm="1">
        <f t="array" ref="D819">IFERROR(_xlfn.IFS(AND(C818="x",A819-A818=$D$2),D818,AND(C819="x",C818="x"),D818),A819)</f>
        <v>25.89</v>
      </c>
    </row>
    <row r="820" spans="1:4" x14ac:dyDescent="0.2">
      <c r="A820">
        <v>25.9</v>
      </c>
      <c r="B820">
        <f>COUNTIF('RAW2'!$D:$D,'Peak Combiner'!A820)</f>
        <v>1</v>
      </c>
      <c r="C820" s="1" t="str" cm="1">
        <f t="array" ref="C820">IFERROR(_xlfn.IFS(B820&gt;=$C$2,"x",AND(A820-A819&lt;=$D$2,B819&gt;=$C$2),"x",AND(A821-A820&lt;=$D$2,B821&gt;=$C$2),"x"),"")</f>
        <v/>
      </c>
      <c r="D820" cm="1">
        <f t="array" ref="D820">IFERROR(_xlfn.IFS(AND(C819="x",A820-A819=$D$2),D819,AND(C820="x",C819="x"),D819),A820)</f>
        <v>25.9</v>
      </c>
    </row>
    <row r="821" spans="1:4" x14ac:dyDescent="0.2">
      <c r="A821">
        <v>25.96</v>
      </c>
      <c r="B821">
        <f>COUNTIF('RAW2'!$D:$D,'Peak Combiner'!A821)</f>
        <v>3</v>
      </c>
      <c r="C821" s="1" t="str" cm="1">
        <f t="array" ref="C821">IFERROR(_xlfn.IFS(B821&gt;=$C$2,"x",AND(A821-A820&lt;=$D$2,B820&gt;=$C$2),"x",AND(A822-A821&lt;=$D$2,B822&gt;=$C$2),"x"),"")</f>
        <v/>
      </c>
      <c r="D821" cm="1">
        <f t="array" ref="D821">IFERROR(_xlfn.IFS(AND(C820="x",A821-A820=$D$2),D820,AND(C821="x",C820="x"),D820),A821)</f>
        <v>25.96</v>
      </c>
    </row>
    <row r="822" spans="1:4" x14ac:dyDescent="0.2">
      <c r="A822">
        <v>25.97</v>
      </c>
      <c r="B822">
        <f>COUNTIF('RAW2'!$D:$D,'Peak Combiner'!A822)</f>
        <v>2</v>
      </c>
      <c r="C822" s="1" t="str" cm="1">
        <f t="array" ref="C822">IFERROR(_xlfn.IFS(B822&gt;=$C$2,"x",AND(A822-A821&lt;=$D$2,B821&gt;=$C$2),"x",AND(A823-A822&lt;=$D$2,B823&gt;=$C$2),"x"),"")</f>
        <v/>
      </c>
      <c r="D822" cm="1">
        <f t="array" ref="D822">IFERROR(_xlfn.IFS(AND(C821="x",A822-A821=$D$2),D821,AND(C822="x",C821="x"),D821),A822)</f>
        <v>25.97</v>
      </c>
    </row>
    <row r="823" spans="1:4" x14ac:dyDescent="0.2">
      <c r="A823">
        <v>26.04</v>
      </c>
      <c r="B823">
        <f>COUNTIF('RAW2'!$D:$D,'Peak Combiner'!A823)</f>
        <v>1</v>
      </c>
      <c r="C823" s="1" t="str" cm="1">
        <f t="array" ref="C823">IFERROR(_xlfn.IFS(B823&gt;=$C$2,"x",AND(A823-A822&lt;=$D$2,B822&gt;=$C$2),"x",AND(A824-A823&lt;=$D$2,B824&gt;=$C$2),"x"),"")</f>
        <v/>
      </c>
      <c r="D823" cm="1">
        <f t="array" ref="D823">IFERROR(_xlfn.IFS(AND(C822="x",A823-A822=$D$2),D822,AND(C823="x",C822="x"),D822),A823)</f>
        <v>26.04</v>
      </c>
    </row>
    <row r="824" spans="1:4" x14ac:dyDescent="0.2">
      <c r="A824">
        <v>26.09</v>
      </c>
      <c r="B824">
        <f>COUNTIF('RAW2'!$D:$D,'Peak Combiner'!A824)</f>
        <v>10</v>
      </c>
      <c r="C824" s="1" t="str" cm="1">
        <f t="array" ref="C824">IFERROR(_xlfn.IFS(B824&gt;=$C$2,"x",AND(A824-A823&lt;=$D$2,B823&gt;=$C$2),"x",AND(A825-A824&lt;=$D$2,B825&gt;=$C$2),"x"),"")</f>
        <v>x</v>
      </c>
      <c r="D824" cm="1">
        <f t="array" ref="D824">IFERROR(_xlfn.IFS(AND(C823="x",A824-A823=$D$2),D823,AND(C824="x",C823="x"),D823),A824)</f>
        <v>26.09</v>
      </c>
    </row>
    <row r="825" spans="1:4" x14ac:dyDescent="0.2">
      <c r="A825">
        <v>26.1</v>
      </c>
      <c r="B825">
        <f>COUNTIF('RAW2'!$D:$D,'Peak Combiner'!A825)</f>
        <v>1</v>
      </c>
      <c r="C825" s="1" t="str" cm="1">
        <f t="array" ref="C825">IFERROR(_xlfn.IFS(B825&gt;=$C$2,"x",AND(A825-A824&lt;=$D$2,B824&gt;=$C$2),"x",AND(A826-A825&lt;=$D$2,B826&gt;=$C$2),"x"),"")</f>
        <v/>
      </c>
      <c r="D825" cm="1">
        <f t="array" ref="D825">IFERROR(_xlfn.IFS(AND(C824="x",A825-A824=$D$2),D824,AND(C825="x",C824="x"),D824),A825)</f>
        <v>26.1</v>
      </c>
    </row>
    <row r="826" spans="1:4" x14ac:dyDescent="0.2">
      <c r="A826">
        <v>26.13</v>
      </c>
      <c r="B826">
        <f>COUNTIF('RAW2'!$D:$D,'Peak Combiner'!A826)</f>
        <v>5</v>
      </c>
      <c r="C826" s="1" t="str" cm="1">
        <f t="array" ref="C826">IFERROR(_xlfn.IFS(B826&gt;=$C$2,"x",AND(A826-A825&lt;=$D$2,B825&gt;=$C$2),"x",AND(A827-A826&lt;=$D$2,B827&gt;=$C$2),"x"),"")</f>
        <v/>
      </c>
      <c r="D826" cm="1">
        <f t="array" ref="D826">IFERROR(_xlfn.IFS(AND(C825="x",A826-A825=$D$2),D825,AND(C826="x",C825="x"),D825),A826)</f>
        <v>26.13</v>
      </c>
    </row>
    <row r="827" spans="1:4" x14ac:dyDescent="0.2">
      <c r="A827">
        <v>26.18</v>
      </c>
      <c r="B827">
        <f>COUNTIF('RAW2'!$D:$D,'Peak Combiner'!A827)</f>
        <v>4</v>
      </c>
      <c r="C827" s="1" t="str" cm="1">
        <f t="array" ref="C827">IFERROR(_xlfn.IFS(B827&gt;=$C$2,"x",AND(A827-A826&lt;=$D$2,B826&gt;=$C$2),"x",AND(A828-A827&lt;=$D$2,B828&gt;=$C$2),"x"),"")</f>
        <v/>
      </c>
      <c r="D827" cm="1">
        <f t="array" ref="D827">IFERROR(_xlfn.IFS(AND(C826="x",A827-A826=$D$2),D826,AND(C827="x",C826="x"),D826),A827)</f>
        <v>26.18</v>
      </c>
    </row>
    <row r="828" spans="1:4" x14ac:dyDescent="0.2">
      <c r="A828">
        <v>26.2</v>
      </c>
      <c r="B828">
        <f>COUNTIF('RAW2'!$D:$D,'Peak Combiner'!A828)</f>
        <v>2</v>
      </c>
      <c r="C828" s="1" t="str" cm="1">
        <f t="array" ref="C828">IFERROR(_xlfn.IFS(B828&gt;=$C$2,"x",AND(A828-A827&lt;=$D$2,B827&gt;=$C$2),"x",AND(A829-A828&lt;=$D$2,B829&gt;=$C$2),"x"),"")</f>
        <v/>
      </c>
      <c r="D828" cm="1">
        <f t="array" ref="D828">IFERROR(_xlfn.IFS(AND(C827="x",A828-A827=$D$2),D827,AND(C828="x",C827="x"),D827),A828)</f>
        <v>26.2</v>
      </c>
    </row>
    <row r="829" spans="1:4" x14ac:dyDescent="0.2">
      <c r="A829">
        <v>26.21</v>
      </c>
      <c r="B829">
        <f>COUNTIF('RAW2'!$D:$D,'Peak Combiner'!A829)</f>
        <v>1</v>
      </c>
      <c r="C829" s="1" t="str" cm="1">
        <f t="array" ref="C829">IFERROR(_xlfn.IFS(B829&gt;=$C$2,"x",AND(A829-A828&lt;=$D$2,B828&gt;=$C$2),"x",AND(A830-A829&lt;=$D$2,B830&gt;=$C$2),"x"),"")</f>
        <v/>
      </c>
      <c r="D829" cm="1">
        <f t="array" ref="D829">IFERROR(_xlfn.IFS(AND(C828="x",A829-A828=$D$2),D828,AND(C829="x",C828="x"),D828),A829)</f>
        <v>26.21</v>
      </c>
    </row>
    <row r="830" spans="1:4" x14ac:dyDescent="0.2">
      <c r="A830">
        <v>26.32</v>
      </c>
      <c r="B830">
        <f>COUNTIF('RAW2'!$D:$D,'Peak Combiner'!A830)</f>
        <v>1</v>
      </c>
      <c r="C830" s="1" t="str" cm="1">
        <f t="array" ref="C830">IFERROR(_xlfn.IFS(B830&gt;=$C$2,"x",AND(A830-A829&lt;=$D$2,B829&gt;=$C$2),"x",AND(A831-A830&lt;=$D$2,B831&gt;=$C$2),"x"),"")</f>
        <v/>
      </c>
      <c r="D830" cm="1">
        <f t="array" ref="D830">IFERROR(_xlfn.IFS(AND(C829="x",A830-A829=$D$2),D829,AND(C830="x",C829="x"),D829),A830)</f>
        <v>26.32</v>
      </c>
    </row>
    <row r="831" spans="1:4" x14ac:dyDescent="0.2">
      <c r="A831">
        <v>26.36</v>
      </c>
      <c r="B831">
        <f>COUNTIF('RAW2'!$D:$D,'Peak Combiner'!A831)</f>
        <v>2</v>
      </c>
      <c r="C831" s="1" t="str" cm="1">
        <f t="array" ref="C831">IFERROR(_xlfn.IFS(B831&gt;=$C$2,"x",AND(A831-A830&lt;=$D$2,B830&gt;=$C$2),"x",AND(A832-A831&lt;=$D$2,B832&gt;=$C$2),"x"),"")</f>
        <v/>
      </c>
      <c r="D831" cm="1">
        <f t="array" ref="D831">IFERROR(_xlfn.IFS(AND(C830="x",A831-A830=$D$2),D830,AND(C831="x",C830="x"),D830),A831)</f>
        <v>26.36</v>
      </c>
    </row>
    <row r="832" spans="1:4" x14ac:dyDescent="0.2">
      <c r="A832">
        <v>26.37</v>
      </c>
      <c r="B832">
        <f>COUNTIF('RAW2'!$D:$D,'Peak Combiner'!A832)</f>
        <v>1</v>
      </c>
      <c r="C832" s="1" t="str" cm="1">
        <f t="array" ref="C832">IFERROR(_xlfn.IFS(B832&gt;=$C$2,"x",AND(A832-A831&lt;=$D$2,B831&gt;=$C$2),"x",AND(A833-A832&lt;=$D$2,B833&gt;=$C$2),"x"),"")</f>
        <v/>
      </c>
      <c r="D832" cm="1">
        <f t="array" ref="D832">IFERROR(_xlfn.IFS(AND(C831="x",A832-A831=$D$2),D831,AND(C832="x",C831="x"),D831),A832)</f>
        <v>26.37</v>
      </c>
    </row>
    <row r="833" spans="1:4" x14ac:dyDescent="0.2">
      <c r="A833">
        <v>26.4</v>
      </c>
      <c r="B833">
        <f>COUNTIF('RAW2'!$D:$D,'Peak Combiner'!A833)</f>
        <v>1</v>
      </c>
      <c r="C833" s="1" t="str" cm="1">
        <f t="array" ref="C833">IFERROR(_xlfn.IFS(B833&gt;=$C$2,"x",AND(A833-A832&lt;=$D$2,B832&gt;=$C$2),"x",AND(A834-A833&lt;=$D$2,B834&gt;=$C$2),"x"),"")</f>
        <v/>
      </c>
      <c r="D833" cm="1">
        <f t="array" ref="D833">IFERROR(_xlfn.IFS(AND(C832="x",A833-A832=$D$2),D832,AND(C833="x",C832="x"),D832),A833)</f>
        <v>26.4</v>
      </c>
    </row>
    <row r="834" spans="1:4" x14ac:dyDescent="0.2">
      <c r="A834">
        <v>26.41</v>
      </c>
      <c r="B834">
        <f>COUNTIF('RAW2'!$D:$D,'Peak Combiner'!A834)</f>
        <v>4</v>
      </c>
      <c r="C834" s="1" t="str" cm="1">
        <f t="array" ref="C834">IFERROR(_xlfn.IFS(B834&gt;=$C$2,"x",AND(A834-A833&lt;=$D$2,B833&gt;=$C$2),"x",AND(A835-A834&lt;=$D$2,B835&gt;=$C$2),"x"),"")</f>
        <v/>
      </c>
      <c r="D834" cm="1">
        <f t="array" ref="D834">IFERROR(_xlfn.IFS(AND(C833="x",A834-A833=$D$2),D833,AND(C834="x",C833="x"),D833),A834)</f>
        <v>26.41</v>
      </c>
    </row>
    <row r="835" spans="1:4" x14ac:dyDescent="0.2">
      <c r="A835">
        <v>26.46</v>
      </c>
      <c r="B835">
        <f>COUNTIF('RAW2'!$D:$D,'Peak Combiner'!A835)</f>
        <v>2</v>
      </c>
      <c r="C835" s="1" t="str" cm="1">
        <f t="array" ref="C835">IFERROR(_xlfn.IFS(B835&gt;=$C$2,"x",AND(A835-A834&lt;=$D$2,B834&gt;=$C$2),"x",AND(A836-A835&lt;=$D$2,B836&gt;=$C$2),"x"),"")</f>
        <v/>
      </c>
      <c r="D835" cm="1">
        <f t="array" ref="D835">IFERROR(_xlfn.IFS(AND(C834="x",A835-A834=$D$2),D834,AND(C835="x",C834="x"),D834),A835)</f>
        <v>26.46</v>
      </c>
    </row>
    <row r="836" spans="1:4" x14ac:dyDescent="0.2">
      <c r="A836">
        <v>26.47</v>
      </c>
      <c r="B836">
        <f>COUNTIF('RAW2'!$D:$D,'Peak Combiner'!A836)</f>
        <v>3</v>
      </c>
      <c r="C836" s="1" t="str" cm="1">
        <f t="array" ref="C836">IFERROR(_xlfn.IFS(B836&gt;=$C$2,"x",AND(A836-A835&lt;=$D$2,B835&gt;=$C$2),"x",AND(A837-A836&lt;=$D$2,B837&gt;=$C$2),"x"),"")</f>
        <v/>
      </c>
      <c r="D836" cm="1">
        <f t="array" ref="D836">IFERROR(_xlfn.IFS(AND(C835="x",A836-A835=$D$2),D835,AND(C836="x",C835="x"),D835),A836)</f>
        <v>26.47</v>
      </c>
    </row>
    <row r="837" spans="1:4" x14ac:dyDescent="0.2">
      <c r="A837">
        <v>26.48</v>
      </c>
      <c r="B837">
        <f>COUNTIF('RAW2'!$D:$D,'Peak Combiner'!A837)</f>
        <v>1</v>
      </c>
      <c r="C837" s="1" t="str" cm="1">
        <f t="array" ref="C837">IFERROR(_xlfn.IFS(B837&gt;=$C$2,"x",AND(A837-A836&lt;=$D$2,B836&gt;=$C$2),"x",AND(A838-A837&lt;=$D$2,B838&gt;=$C$2),"x"),"")</f>
        <v/>
      </c>
      <c r="D837" cm="1">
        <f t="array" ref="D837">IFERROR(_xlfn.IFS(AND(C836="x",A837-A836=$D$2),D836,AND(C837="x",C836="x"),D836),A837)</f>
        <v>26.48</v>
      </c>
    </row>
    <row r="838" spans="1:4" x14ac:dyDescent="0.2">
      <c r="A838">
        <v>26.49</v>
      </c>
      <c r="B838">
        <f>COUNTIF('RAW2'!$D:$D,'Peak Combiner'!A838)</f>
        <v>1</v>
      </c>
      <c r="C838" s="1" t="str" cm="1">
        <f t="array" ref="C838">IFERROR(_xlfn.IFS(B838&gt;=$C$2,"x",AND(A838-A837&lt;=$D$2,B837&gt;=$C$2),"x",AND(A839-A838&lt;=$D$2,B839&gt;=$C$2),"x"),"")</f>
        <v/>
      </c>
      <c r="D838" cm="1">
        <f t="array" ref="D838">IFERROR(_xlfn.IFS(AND(C837="x",A838-A837=$D$2),D837,AND(C838="x",C837="x"),D837),A838)</f>
        <v>26.49</v>
      </c>
    </row>
    <row r="839" spans="1:4" x14ac:dyDescent="0.2">
      <c r="A839">
        <v>26.51</v>
      </c>
      <c r="B839">
        <f>COUNTIF('RAW2'!$D:$D,'Peak Combiner'!A839)</f>
        <v>2</v>
      </c>
      <c r="C839" s="1" t="str" cm="1">
        <f t="array" ref="C839">IFERROR(_xlfn.IFS(B839&gt;=$C$2,"x",AND(A839-A838&lt;=$D$2,B838&gt;=$C$2),"x",AND(A840-A839&lt;=$D$2,B840&gt;=$C$2),"x"),"")</f>
        <v/>
      </c>
      <c r="D839" cm="1">
        <f t="array" ref="D839">IFERROR(_xlfn.IFS(AND(C838="x",A839-A838=$D$2),D838,AND(C839="x",C838="x"),D838),A839)</f>
        <v>26.51</v>
      </c>
    </row>
    <row r="840" spans="1:4" x14ac:dyDescent="0.2">
      <c r="A840">
        <v>26.52</v>
      </c>
      <c r="B840">
        <f>COUNTIF('RAW2'!$D:$D,'Peak Combiner'!A840)</f>
        <v>1</v>
      </c>
      <c r="C840" s="1" t="str" cm="1">
        <f t="array" ref="C840">IFERROR(_xlfn.IFS(B840&gt;=$C$2,"x",AND(A840-A839&lt;=$D$2,B839&gt;=$C$2),"x",AND(A841-A840&lt;=$D$2,B841&gt;=$C$2),"x"),"")</f>
        <v/>
      </c>
      <c r="D840" cm="1">
        <f t="array" ref="D840">IFERROR(_xlfn.IFS(AND(C839="x",A840-A839=$D$2),D839,AND(C840="x",C839="x"),D839),A840)</f>
        <v>26.52</v>
      </c>
    </row>
    <row r="841" spans="1:4" x14ac:dyDescent="0.2">
      <c r="A841">
        <v>26.6</v>
      </c>
      <c r="B841">
        <f>COUNTIF('RAW2'!$D:$D,'Peak Combiner'!A841)</f>
        <v>1</v>
      </c>
      <c r="C841" s="1" t="str" cm="1">
        <f t="array" ref="C841">IFERROR(_xlfn.IFS(B841&gt;=$C$2,"x",AND(A841-A840&lt;=$D$2,B840&gt;=$C$2),"x",AND(A842-A841&lt;=$D$2,B842&gt;=$C$2),"x"),"")</f>
        <v/>
      </c>
      <c r="D841" cm="1">
        <f t="array" ref="D841">IFERROR(_xlfn.IFS(AND(C840="x",A841-A840=$D$2),D840,AND(C841="x",C840="x"),D840),A841)</f>
        <v>26.6</v>
      </c>
    </row>
    <row r="842" spans="1:4" x14ac:dyDescent="0.2">
      <c r="A842">
        <v>26.61</v>
      </c>
      <c r="B842">
        <f>COUNTIF('RAW2'!$D:$D,'Peak Combiner'!A842)</f>
        <v>3</v>
      </c>
      <c r="C842" s="1" t="str" cm="1">
        <f t="array" ref="C842">IFERROR(_xlfn.IFS(B842&gt;=$C$2,"x",AND(A842-A841&lt;=$D$2,B841&gt;=$C$2),"x",AND(A843-A842&lt;=$D$2,B843&gt;=$C$2),"x"),"")</f>
        <v/>
      </c>
      <c r="D842" cm="1">
        <f t="array" ref="D842">IFERROR(_xlfn.IFS(AND(C841="x",A842-A841=$D$2),D841,AND(C842="x",C841="x"),D841),A842)</f>
        <v>26.61</v>
      </c>
    </row>
    <row r="843" spans="1:4" x14ac:dyDescent="0.2">
      <c r="A843">
        <v>26.62</v>
      </c>
      <c r="B843">
        <f>COUNTIF('RAW2'!$D:$D,'Peak Combiner'!A843)</f>
        <v>3</v>
      </c>
      <c r="C843" s="1" t="str" cm="1">
        <f t="array" ref="C843">IFERROR(_xlfn.IFS(B843&gt;=$C$2,"x",AND(A843-A842&lt;=$D$2,B842&gt;=$C$2),"x",AND(A844-A843&lt;=$D$2,B844&gt;=$C$2),"x"),"")</f>
        <v>x</v>
      </c>
      <c r="D843" cm="1">
        <f t="array" ref="D843">IFERROR(_xlfn.IFS(AND(C842="x",A843-A842=$D$2),D842,AND(C843="x",C842="x"),D842),A843)</f>
        <v>26.62</v>
      </c>
    </row>
    <row r="844" spans="1:4" x14ac:dyDescent="0.2">
      <c r="A844">
        <v>26.63</v>
      </c>
      <c r="B844">
        <f>COUNTIF('RAW2'!$D:$D,'Peak Combiner'!A844)</f>
        <v>11</v>
      </c>
      <c r="C844" s="1" t="str" cm="1">
        <f t="array" ref="C844">IFERROR(_xlfn.IFS(B844&gt;=$C$2,"x",AND(A844-A843&lt;=$D$2,B843&gt;=$C$2),"x",AND(A845-A844&lt;=$D$2,B845&gt;=$C$2),"x"),"")</f>
        <v>x</v>
      </c>
      <c r="D844" cm="1">
        <f t="array" ref="D844">IFERROR(_xlfn.IFS(AND(C843="x",A844-A843=$D$2),D843,AND(C844="x",C843="x"),D843),A844)</f>
        <v>26.62</v>
      </c>
    </row>
    <row r="845" spans="1:4" x14ac:dyDescent="0.2">
      <c r="A845">
        <v>26.64</v>
      </c>
      <c r="B845">
        <f>COUNTIF('RAW2'!$D:$D,'Peak Combiner'!A845)</f>
        <v>15</v>
      </c>
      <c r="C845" s="1" t="str" cm="1">
        <f t="array" ref="C845">IFERROR(_xlfn.IFS(B845&gt;=$C$2,"x",AND(A845-A844&lt;=$D$2,B844&gt;=$C$2),"x",AND(A846-A845&lt;=$D$2,B846&gt;=$C$2),"x"),"")</f>
        <v>x</v>
      </c>
      <c r="D845" cm="1">
        <f t="array" ref="D845">IFERROR(_xlfn.IFS(AND(C844="x",A845-A844=$D$2),D844,AND(C845="x",C844="x"),D844),A845)</f>
        <v>26.62</v>
      </c>
    </row>
    <row r="846" spans="1:4" x14ac:dyDescent="0.2">
      <c r="A846">
        <v>26.65</v>
      </c>
      <c r="B846">
        <f>COUNTIF('RAW2'!$D:$D,'Peak Combiner'!A846)</f>
        <v>5</v>
      </c>
      <c r="C846" s="1" t="str" cm="1">
        <f t="array" ref="C846">IFERROR(_xlfn.IFS(B846&gt;=$C$2,"x",AND(A846-A845&lt;=$D$2,B845&gt;=$C$2),"x",AND(A847-A846&lt;=$D$2,B847&gt;=$C$2),"x"),"")</f>
        <v>x</v>
      </c>
      <c r="D846" cm="1">
        <f t="array" ref="D846">IFERROR(_xlfn.IFS(AND(C845="x",A846-A845=$D$2),D845,AND(C846="x",C845="x"),D845),A846)</f>
        <v>26.62</v>
      </c>
    </row>
    <row r="847" spans="1:4" x14ac:dyDescent="0.2">
      <c r="A847">
        <v>26.66</v>
      </c>
      <c r="B847">
        <f>COUNTIF('RAW2'!$D:$D,'Peak Combiner'!A847)</f>
        <v>1</v>
      </c>
      <c r="C847" s="1" t="str" cm="1">
        <f t="array" ref="C847">IFERROR(_xlfn.IFS(B847&gt;=$C$2,"x",AND(A847-A846&lt;=$D$2,B846&gt;=$C$2),"x",AND(A848-A847&lt;=$D$2,B848&gt;=$C$2),"x"),"")</f>
        <v/>
      </c>
      <c r="D847" cm="1">
        <f t="array" ref="D847">IFERROR(_xlfn.IFS(AND(C846="x",A847-A846=$D$2),D846,AND(C847="x",C846="x"),D846),A847)</f>
        <v>26.66</v>
      </c>
    </row>
    <row r="848" spans="1:4" x14ac:dyDescent="0.2">
      <c r="A848">
        <v>26.67</v>
      </c>
      <c r="B848">
        <f>COUNTIF('RAW2'!$D:$D,'Peak Combiner'!A848)</f>
        <v>5</v>
      </c>
      <c r="C848" s="1" t="str" cm="1">
        <f t="array" ref="C848">IFERROR(_xlfn.IFS(B848&gt;=$C$2,"x",AND(A848-A847&lt;=$D$2,B847&gt;=$C$2),"x",AND(A849-A848&lt;=$D$2,B849&gt;=$C$2),"x"),"")</f>
        <v/>
      </c>
      <c r="D848" cm="1">
        <f t="array" ref="D848">IFERROR(_xlfn.IFS(AND(C847="x",A848-A847=$D$2),D847,AND(C848="x",C847="x"),D847),A848)</f>
        <v>26.67</v>
      </c>
    </row>
    <row r="849" spans="1:4" x14ac:dyDescent="0.2">
      <c r="A849">
        <v>26.68</v>
      </c>
      <c r="B849">
        <f>COUNTIF('RAW2'!$D:$D,'Peak Combiner'!A849)</f>
        <v>2</v>
      </c>
      <c r="C849" s="1" t="str" cm="1">
        <f t="array" ref="C849">IFERROR(_xlfn.IFS(B849&gt;=$C$2,"x",AND(A849-A848&lt;=$D$2,B848&gt;=$C$2),"x",AND(A850-A849&lt;=$D$2,B850&gt;=$C$2),"x"),"")</f>
        <v/>
      </c>
      <c r="D849" cm="1">
        <f t="array" ref="D849">IFERROR(_xlfn.IFS(AND(C848="x",A849-A848=$D$2),D848,AND(C849="x",C848="x"),D848),A849)</f>
        <v>26.68</v>
      </c>
    </row>
    <row r="850" spans="1:4" x14ac:dyDescent="0.2">
      <c r="A850">
        <v>26.75</v>
      </c>
      <c r="B850">
        <f>COUNTIF('RAW2'!$D:$D,'Peak Combiner'!A850)</f>
        <v>1</v>
      </c>
      <c r="C850" s="1" t="str" cm="1">
        <f t="array" ref="C850">IFERROR(_xlfn.IFS(B850&gt;=$C$2,"x",AND(A850-A849&lt;=$D$2,B849&gt;=$C$2),"x",AND(A851-A850&lt;=$D$2,B851&gt;=$C$2),"x"),"")</f>
        <v/>
      </c>
      <c r="D850" cm="1">
        <f t="array" ref="D850">IFERROR(_xlfn.IFS(AND(C849="x",A850-A849=$D$2),D849,AND(C850="x",C849="x"),D849),A850)</f>
        <v>26.75</v>
      </c>
    </row>
    <row r="851" spans="1:4" x14ac:dyDescent="0.2">
      <c r="A851">
        <v>26.76</v>
      </c>
      <c r="B851">
        <f>COUNTIF('RAW2'!$D:$D,'Peak Combiner'!A851)</f>
        <v>3</v>
      </c>
      <c r="C851" s="1" t="str" cm="1">
        <f t="array" ref="C851">IFERROR(_xlfn.IFS(B851&gt;=$C$2,"x",AND(A851-A850&lt;=$D$2,B850&gt;=$C$2),"x",AND(A852-A851&lt;=$D$2,B852&gt;=$C$2),"x"),"")</f>
        <v/>
      </c>
      <c r="D851" cm="1">
        <f t="array" ref="D851">IFERROR(_xlfn.IFS(AND(C850="x",A851-A850=$D$2),D850,AND(C851="x",C850="x"),D850),A851)</f>
        <v>26.76</v>
      </c>
    </row>
    <row r="852" spans="1:4" x14ac:dyDescent="0.2">
      <c r="A852">
        <v>26.77</v>
      </c>
      <c r="B852">
        <f>COUNTIF('RAW2'!$D:$D,'Peak Combiner'!A852)</f>
        <v>2</v>
      </c>
      <c r="C852" s="1" t="str" cm="1">
        <f t="array" ref="C852">IFERROR(_xlfn.IFS(B852&gt;=$C$2,"x",AND(A852-A851&lt;=$D$2,B851&gt;=$C$2),"x",AND(A853-A852&lt;=$D$2,B853&gt;=$C$2),"x"),"")</f>
        <v/>
      </c>
      <c r="D852" cm="1">
        <f t="array" ref="D852">IFERROR(_xlfn.IFS(AND(C851="x",A852-A851=$D$2),D851,AND(C852="x",C851="x"),D851),A852)</f>
        <v>26.77</v>
      </c>
    </row>
    <row r="853" spans="1:4" x14ac:dyDescent="0.2">
      <c r="A853">
        <v>26.78</v>
      </c>
      <c r="B853">
        <f>COUNTIF('RAW2'!$D:$D,'Peak Combiner'!A853)</f>
        <v>1</v>
      </c>
      <c r="C853" s="1" t="str" cm="1">
        <f t="array" ref="C853">IFERROR(_xlfn.IFS(B853&gt;=$C$2,"x",AND(A853-A852&lt;=$D$2,B852&gt;=$C$2),"x",AND(A854-A853&lt;=$D$2,B854&gt;=$C$2),"x"),"")</f>
        <v/>
      </c>
      <c r="D853" cm="1">
        <f t="array" ref="D853">IFERROR(_xlfn.IFS(AND(C852="x",A853-A852=$D$2),D852,AND(C853="x",C852="x"),D852),A853)</f>
        <v>26.78</v>
      </c>
    </row>
    <row r="854" spans="1:4" x14ac:dyDescent="0.2">
      <c r="A854">
        <v>26.85</v>
      </c>
      <c r="B854">
        <f>COUNTIF('RAW2'!$D:$D,'Peak Combiner'!A854)</f>
        <v>2</v>
      </c>
      <c r="C854" s="1" t="str" cm="1">
        <f t="array" ref="C854">IFERROR(_xlfn.IFS(B854&gt;=$C$2,"x",AND(A854-A853&lt;=$D$2,B853&gt;=$C$2),"x",AND(A855-A854&lt;=$D$2,B855&gt;=$C$2),"x"),"")</f>
        <v/>
      </c>
      <c r="D854" cm="1">
        <f t="array" ref="D854">IFERROR(_xlfn.IFS(AND(C853="x",A854-A853=$D$2),D853,AND(C854="x",C853="x"),D853),A854)</f>
        <v>26.85</v>
      </c>
    </row>
    <row r="855" spans="1:4" x14ac:dyDescent="0.2">
      <c r="A855">
        <v>26.9</v>
      </c>
      <c r="B855">
        <f>COUNTIF('RAW2'!$D:$D,'Peak Combiner'!A855)</f>
        <v>1</v>
      </c>
      <c r="C855" s="1" t="str" cm="1">
        <f t="array" ref="C855">IFERROR(_xlfn.IFS(B855&gt;=$C$2,"x",AND(A855-A854&lt;=$D$2,B854&gt;=$C$2),"x",AND(A856-A855&lt;=$D$2,B856&gt;=$C$2),"x"),"")</f>
        <v/>
      </c>
      <c r="D855" cm="1">
        <f t="array" ref="D855">IFERROR(_xlfn.IFS(AND(C854="x",A855-A854=$D$2),D854,AND(C855="x",C854="x"),D854),A855)</f>
        <v>26.9</v>
      </c>
    </row>
    <row r="856" spans="1:4" x14ac:dyDescent="0.2">
      <c r="A856">
        <v>26.91</v>
      </c>
      <c r="B856">
        <f>COUNTIF('RAW2'!$D:$D,'Peak Combiner'!A856)</f>
        <v>1</v>
      </c>
      <c r="C856" s="1" t="str" cm="1">
        <f t="array" ref="C856">IFERROR(_xlfn.IFS(B856&gt;=$C$2,"x",AND(A856-A855&lt;=$D$2,B855&gt;=$C$2),"x",AND(A857-A856&lt;=$D$2,B857&gt;=$C$2),"x"),"")</f>
        <v/>
      </c>
      <c r="D856" cm="1">
        <f t="array" ref="D856">IFERROR(_xlfn.IFS(AND(C855="x",A856-A855=$D$2),D855,AND(C856="x",C855="x"),D855),A856)</f>
        <v>26.91</v>
      </c>
    </row>
    <row r="857" spans="1:4" x14ac:dyDescent="0.2">
      <c r="A857">
        <v>26.92</v>
      </c>
      <c r="B857">
        <f>COUNTIF('RAW2'!$D:$D,'Peak Combiner'!A857)</f>
        <v>4</v>
      </c>
      <c r="C857" s="1" t="str" cm="1">
        <f t="array" ref="C857">IFERROR(_xlfn.IFS(B857&gt;=$C$2,"x",AND(A857-A856&lt;=$D$2,B856&gt;=$C$2),"x",AND(A858-A857&lt;=$D$2,B858&gt;=$C$2),"x"),"")</f>
        <v/>
      </c>
      <c r="D857" cm="1">
        <f t="array" ref="D857">IFERROR(_xlfn.IFS(AND(C856="x",A857-A856=$D$2),D856,AND(C857="x",C856="x"),D856),A857)</f>
        <v>26.92</v>
      </c>
    </row>
    <row r="858" spans="1:4" x14ac:dyDescent="0.2">
      <c r="A858">
        <v>26.93</v>
      </c>
      <c r="B858">
        <f>COUNTIF('RAW2'!$D:$D,'Peak Combiner'!A858)</f>
        <v>1</v>
      </c>
      <c r="C858" s="1" t="str" cm="1">
        <f t="array" ref="C858">IFERROR(_xlfn.IFS(B858&gt;=$C$2,"x",AND(A858-A857&lt;=$D$2,B857&gt;=$C$2),"x",AND(A859-A858&lt;=$D$2,B859&gt;=$C$2),"x"),"")</f>
        <v/>
      </c>
      <c r="D858" cm="1">
        <f t="array" ref="D858">IFERROR(_xlfn.IFS(AND(C857="x",A858-A857=$D$2),D857,AND(C858="x",C857="x"),D857),A858)</f>
        <v>26.93</v>
      </c>
    </row>
    <row r="859" spans="1:4" x14ac:dyDescent="0.2">
      <c r="A859">
        <v>26.94</v>
      </c>
      <c r="B859">
        <f>COUNTIF('RAW2'!$D:$D,'Peak Combiner'!A859)</f>
        <v>1</v>
      </c>
      <c r="C859" s="1" t="str" cm="1">
        <f t="array" ref="C859">IFERROR(_xlfn.IFS(B859&gt;=$C$2,"x",AND(A859-A858&lt;=$D$2,B858&gt;=$C$2),"x",AND(A860-A859&lt;=$D$2,B860&gt;=$C$2),"x"),"")</f>
        <v/>
      </c>
      <c r="D859" cm="1">
        <f t="array" ref="D859">IFERROR(_xlfn.IFS(AND(C858="x",A859-A858=$D$2),D858,AND(C859="x",C858="x"),D858),A859)</f>
        <v>26.94</v>
      </c>
    </row>
    <row r="860" spans="1:4" x14ac:dyDescent="0.2">
      <c r="A860">
        <v>26.98</v>
      </c>
      <c r="B860">
        <f>COUNTIF('RAW2'!$D:$D,'Peak Combiner'!A860)</f>
        <v>6</v>
      </c>
      <c r="C860" s="1" t="str" cm="1">
        <f t="array" ref="C860">IFERROR(_xlfn.IFS(B860&gt;=$C$2,"x",AND(A860-A859&lt;=$D$2,B859&gt;=$C$2),"x",AND(A861-A860&lt;=$D$2,B861&gt;=$C$2),"x"),"")</f>
        <v/>
      </c>
      <c r="D860" cm="1">
        <f t="array" ref="D860">IFERROR(_xlfn.IFS(AND(C859="x",A860-A859=$D$2),D859,AND(C860="x",C859="x"),D859),A860)</f>
        <v>26.98</v>
      </c>
    </row>
    <row r="861" spans="1:4" x14ac:dyDescent="0.2">
      <c r="A861">
        <v>26.99</v>
      </c>
      <c r="B861">
        <f>COUNTIF('RAW2'!$D:$D,'Peak Combiner'!A861)</f>
        <v>2</v>
      </c>
      <c r="C861" s="1" t="str" cm="1">
        <f t="array" ref="C861">IFERROR(_xlfn.IFS(B861&gt;=$C$2,"x",AND(A861-A860&lt;=$D$2,B860&gt;=$C$2),"x",AND(A862-A861&lt;=$D$2,B862&gt;=$C$2),"x"),"")</f>
        <v/>
      </c>
      <c r="D861" cm="1">
        <f t="array" ref="D861">IFERROR(_xlfn.IFS(AND(C860="x",A861-A860=$D$2),D860,AND(C861="x",C860="x"),D860),A861)</f>
        <v>26.99</v>
      </c>
    </row>
    <row r="862" spans="1:4" x14ac:dyDescent="0.2">
      <c r="A862">
        <v>27.07</v>
      </c>
      <c r="B862">
        <f>COUNTIF('RAW2'!$D:$D,'Peak Combiner'!A862)</f>
        <v>4</v>
      </c>
      <c r="C862" s="1" t="str" cm="1">
        <f t="array" ref="C862">IFERROR(_xlfn.IFS(B862&gt;=$C$2,"x",AND(A862-A861&lt;=$D$2,B861&gt;=$C$2),"x",AND(A863-A862&lt;=$D$2,B863&gt;=$C$2),"x"),"")</f>
        <v/>
      </c>
      <c r="D862" cm="1">
        <f t="array" ref="D862">IFERROR(_xlfn.IFS(AND(C861="x",A862-A861=$D$2),D861,AND(C862="x",C861="x"),D861),A862)</f>
        <v>27.07</v>
      </c>
    </row>
    <row r="863" spans="1:4" x14ac:dyDescent="0.2">
      <c r="A863">
        <v>27.11</v>
      </c>
      <c r="B863">
        <f>COUNTIF('RAW2'!$D:$D,'Peak Combiner'!A863)</f>
        <v>1</v>
      </c>
      <c r="C863" s="1" t="str" cm="1">
        <f t="array" ref="C863">IFERROR(_xlfn.IFS(B863&gt;=$C$2,"x",AND(A863-A862&lt;=$D$2,B862&gt;=$C$2),"x",AND(A864-A863&lt;=$D$2,B864&gt;=$C$2),"x"),"")</f>
        <v/>
      </c>
      <c r="D863" cm="1">
        <f t="array" ref="D863">IFERROR(_xlfn.IFS(AND(C862="x",A863-A862=$D$2),D862,AND(C863="x",C862="x"),D862),A863)</f>
        <v>27.11</v>
      </c>
    </row>
    <row r="864" spans="1:4" x14ac:dyDescent="0.2">
      <c r="A864">
        <v>27.16</v>
      </c>
      <c r="B864">
        <f>COUNTIF('RAW2'!$D:$D,'Peak Combiner'!A864)</f>
        <v>4</v>
      </c>
      <c r="C864" s="1" t="str" cm="1">
        <f t="array" ref="C864">IFERROR(_xlfn.IFS(B864&gt;=$C$2,"x",AND(A864-A863&lt;=$D$2,B863&gt;=$C$2),"x",AND(A865-A864&lt;=$D$2,B865&gt;=$C$2),"x"),"")</f>
        <v/>
      </c>
      <c r="D864" cm="1">
        <f t="array" ref="D864">IFERROR(_xlfn.IFS(AND(C863="x",A864-A863=$D$2),D863,AND(C864="x",C863="x"),D863),A864)</f>
        <v>27.16</v>
      </c>
    </row>
    <row r="865" spans="1:4" x14ac:dyDescent="0.2">
      <c r="A865">
        <v>27.17</v>
      </c>
      <c r="B865">
        <f>COUNTIF('RAW2'!$D:$D,'Peak Combiner'!A865)</f>
        <v>4</v>
      </c>
      <c r="C865" s="1" t="str" cm="1">
        <f t="array" ref="C865">IFERROR(_xlfn.IFS(B865&gt;=$C$2,"x",AND(A865-A864&lt;=$D$2,B864&gt;=$C$2),"x",AND(A866-A865&lt;=$D$2,B866&gt;=$C$2),"x"),"")</f>
        <v/>
      </c>
      <c r="D865" cm="1">
        <f t="array" ref="D865">IFERROR(_xlfn.IFS(AND(C864="x",A865-A864=$D$2),D864,AND(C865="x",C864="x"),D864),A865)</f>
        <v>27.17</v>
      </c>
    </row>
    <row r="866" spans="1:4" x14ac:dyDescent="0.2">
      <c r="A866">
        <v>27.19</v>
      </c>
      <c r="B866">
        <f>COUNTIF('RAW2'!$D:$D,'Peak Combiner'!A866)</f>
        <v>2</v>
      </c>
      <c r="C866" s="1" t="str" cm="1">
        <f t="array" ref="C866">IFERROR(_xlfn.IFS(B866&gt;=$C$2,"x",AND(A866-A865&lt;=$D$2,B865&gt;=$C$2),"x",AND(A867-A866&lt;=$D$2,B867&gt;=$C$2),"x"),"")</f>
        <v/>
      </c>
      <c r="D866" cm="1">
        <f t="array" ref="D866">IFERROR(_xlfn.IFS(AND(C865="x",A866-A865=$D$2),D865,AND(C866="x",C865="x"),D865),A866)</f>
        <v>27.19</v>
      </c>
    </row>
    <row r="867" spans="1:4" x14ac:dyDescent="0.2">
      <c r="A867">
        <v>27.29</v>
      </c>
      <c r="B867">
        <f>COUNTIF('RAW2'!$D:$D,'Peak Combiner'!A867)</f>
        <v>1</v>
      </c>
      <c r="C867" s="1" t="str" cm="1">
        <f t="array" ref="C867">IFERROR(_xlfn.IFS(B867&gt;=$C$2,"x",AND(A867-A866&lt;=$D$2,B866&gt;=$C$2),"x",AND(A868-A867&lt;=$D$2,B868&gt;=$C$2),"x"),"")</f>
        <v/>
      </c>
      <c r="D867" cm="1">
        <f t="array" ref="D867">IFERROR(_xlfn.IFS(AND(C866="x",A867-A866=$D$2),D866,AND(C867="x",C866="x"),D866),A867)</f>
        <v>27.29</v>
      </c>
    </row>
    <row r="868" spans="1:4" x14ac:dyDescent="0.2">
      <c r="A868">
        <v>27.3</v>
      </c>
      <c r="B868">
        <f>COUNTIF('RAW2'!$D:$D,'Peak Combiner'!A868)</f>
        <v>1</v>
      </c>
      <c r="C868" s="1" t="str" cm="1">
        <f t="array" ref="C868">IFERROR(_xlfn.IFS(B868&gt;=$C$2,"x",AND(A868-A867&lt;=$D$2,B867&gt;=$C$2),"x",AND(A869-A868&lt;=$D$2,B869&gt;=$C$2),"x"),"")</f>
        <v/>
      </c>
      <c r="D868" cm="1">
        <f t="array" ref="D868">IFERROR(_xlfn.IFS(AND(C867="x",A868-A867=$D$2),D867,AND(C868="x",C867="x"),D867),A868)</f>
        <v>27.3</v>
      </c>
    </row>
    <row r="869" spans="1:4" x14ac:dyDescent="0.2">
      <c r="A869">
        <v>27.31</v>
      </c>
      <c r="B869">
        <f>COUNTIF('RAW2'!$D:$D,'Peak Combiner'!A869)</f>
        <v>3</v>
      </c>
      <c r="C869" s="1" t="str" cm="1">
        <f t="array" ref="C869">IFERROR(_xlfn.IFS(B869&gt;=$C$2,"x",AND(A869-A868&lt;=$D$2,B868&gt;=$C$2),"x",AND(A870-A869&lt;=$D$2,B870&gt;=$C$2),"x"),"")</f>
        <v/>
      </c>
      <c r="D869" cm="1">
        <f t="array" ref="D869">IFERROR(_xlfn.IFS(AND(C868="x",A869-A868=$D$2),D868,AND(C869="x",C868="x"),D868),A869)</f>
        <v>27.31</v>
      </c>
    </row>
    <row r="870" spans="1:4" x14ac:dyDescent="0.2">
      <c r="A870">
        <v>27.32</v>
      </c>
      <c r="B870">
        <f>COUNTIF('RAW2'!$D:$D,'Peak Combiner'!A870)</f>
        <v>7</v>
      </c>
      <c r="C870" s="1" t="str" cm="1">
        <f t="array" ref="C870">IFERROR(_xlfn.IFS(B870&gt;=$C$2,"x",AND(A870-A869&lt;=$D$2,B869&gt;=$C$2),"x",AND(A871-A870&lt;=$D$2,B871&gt;=$C$2),"x"),"")</f>
        <v/>
      </c>
      <c r="D870" cm="1">
        <f t="array" ref="D870">IFERROR(_xlfn.IFS(AND(C869="x",A870-A869=$D$2),D869,AND(C870="x",C869="x"),D869),A870)</f>
        <v>27.32</v>
      </c>
    </row>
    <row r="871" spans="1:4" x14ac:dyDescent="0.2">
      <c r="A871">
        <v>27.33</v>
      </c>
      <c r="B871">
        <f>COUNTIF('RAW2'!$D:$D,'Peak Combiner'!A871)</f>
        <v>1</v>
      </c>
      <c r="C871" s="1" t="str" cm="1">
        <f t="array" ref="C871">IFERROR(_xlfn.IFS(B871&gt;=$C$2,"x",AND(A871-A870&lt;=$D$2,B870&gt;=$C$2),"x",AND(A872-A871&lt;=$D$2,B872&gt;=$C$2),"x"),"")</f>
        <v/>
      </c>
      <c r="D871" cm="1">
        <f t="array" ref="D871">IFERROR(_xlfn.IFS(AND(C870="x",A871-A870=$D$2),D870,AND(C871="x",C870="x"),D870),A871)</f>
        <v>27.33</v>
      </c>
    </row>
    <row r="872" spans="1:4" x14ac:dyDescent="0.2">
      <c r="A872">
        <v>27.36</v>
      </c>
      <c r="B872">
        <f>COUNTIF('RAW2'!$D:$D,'Peak Combiner'!A872)</f>
        <v>4</v>
      </c>
      <c r="C872" s="1" t="str" cm="1">
        <f t="array" ref="C872">IFERROR(_xlfn.IFS(B872&gt;=$C$2,"x",AND(A872-A871&lt;=$D$2,B871&gt;=$C$2),"x",AND(A873-A872&lt;=$D$2,B873&gt;=$C$2),"x"),"")</f>
        <v/>
      </c>
      <c r="D872" cm="1">
        <f t="array" ref="D872">IFERROR(_xlfn.IFS(AND(C871="x",A872-A871=$D$2),D871,AND(C872="x",C871="x"),D871),A872)</f>
        <v>27.36</v>
      </c>
    </row>
    <row r="873" spans="1:4" x14ac:dyDescent="0.2">
      <c r="A873">
        <v>27.37</v>
      </c>
      <c r="B873">
        <f>COUNTIF('RAW2'!$D:$D,'Peak Combiner'!A873)</f>
        <v>2</v>
      </c>
      <c r="C873" s="1" t="str" cm="1">
        <f t="array" ref="C873">IFERROR(_xlfn.IFS(B873&gt;=$C$2,"x",AND(A873-A872&lt;=$D$2,B872&gt;=$C$2),"x",AND(A874-A873&lt;=$D$2,B874&gt;=$C$2),"x"),"")</f>
        <v/>
      </c>
      <c r="D873" cm="1">
        <f t="array" ref="D873">IFERROR(_xlfn.IFS(AND(C872="x",A873-A872=$D$2),D872,AND(C873="x",C872="x"),D872),A873)</f>
        <v>27.37</v>
      </c>
    </row>
    <row r="874" spans="1:4" x14ac:dyDescent="0.2">
      <c r="A874">
        <v>27.38</v>
      </c>
      <c r="B874">
        <f>COUNTIF('RAW2'!$D:$D,'Peak Combiner'!A874)</f>
        <v>2</v>
      </c>
      <c r="C874" s="1" t="str" cm="1">
        <f t="array" ref="C874">IFERROR(_xlfn.IFS(B874&gt;=$C$2,"x",AND(A874-A873&lt;=$D$2,B873&gt;=$C$2),"x",AND(A875-A874&lt;=$D$2,B875&gt;=$C$2),"x"),"")</f>
        <v/>
      </c>
      <c r="D874" cm="1">
        <f t="array" ref="D874">IFERROR(_xlfn.IFS(AND(C873="x",A874-A873=$D$2),D873,AND(C874="x",C873="x"),D873),A874)</f>
        <v>27.38</v>
      </c>
    </row>
    <row r="875" spans="1:4" x14ac:dyDescent="0.2">
      <c r="A875">
        <v>27.4</v>
      </c>
      <c r="B875">
        <f>COUNTIF('RAW2'!$D:$D,'Peak Combiner'!A875)</f>
        <v>3</v>
      </c>
      <c r="C875" s="1" t="str" cm="1">
        <f t="array" ref="C875">IFERROR(_xlfn.IFS(B875&gt;=$C$2,"x",AND(A875-A874&lt;=$D$2,B874&gt;=$C$2),"x",AND(A876-A875&lt;=$D$2,B876&gt;=$C$2),"x"),"")</f>
        <v/>
      </c>
      <c r="D875" cm="1">
        <f t="array" ref="D875">IFERROR(_xlfn.IFS(AND(C874="x",A875-A874=$D$2),D874,AND(C875="x",C874="x"),D874),A875)</f>
        <v>27.4</v>
      </c>
    </row>
    <row r="876" spans="1:4" x14ac:dyDescent="0.2">
      <c r="A876">
        <v>27.41</v>
      </c>
      <c r="B876">
        <f>COUNTIF('RAW2'!$D:$D,'Peak Combiner'!A876)</f>
        <v>1</v>
      </c>
      <c r="C876" s="1" t="str" cm="1">
        <f t="array" ref="C876">IFERROR(_xlfn.IFS(B876&gt;=$C$2,"x",AND(A876-A875&lt;=$D$2,B875&gt;=$C$2),"x",AND(A877-A876&lt;=$D$2,B877&gt;=$C$2),"x"),"")</f>
        <v/>
      </c>
      <c r="D876" cm="1">
        <f t="array" ref="D876">IFERROR(_xlfn.IFS(AND(C875="x",A876-A875=$D$2),D875,AND(C876="x",C875="x"),D875),A876)</f>
        <v>27.41</v>
      </c>
    </row>
    <row r="877" spans="1:4" x14ac:dyDescent="0.2">
      <c r="A877">
        <v>27.45</v>
      </c>
      <c r="B877">
        <f>COUNTIF('RAW2'!$D:$D,'Peak Combiner'!A877)</f>
        <v>5</v>
      </c>
      <c r="C877" s="1" t="str" cm="1">
        <f t="array" ref="C877">IFERROR(_xlfn.IFS(B877&gt;=$C$2,"x",AND(A877-A876&lt;=$D$2,B876&gt;=$C$2),"x",AND(A878-A877&lt;=$D$2,B878&gt;=$C$2),"x"),"")</f>
        <v/>
      </c>
      <c r="D877" cm="1">
        <f t="array" ref="D877">IFERROR(_xlfn.IFS(AND(C876="x",A877-A876=$D$2),D876,AND(C877="x",C876="x"),D876),A877)</f>
        <v>27.45</v>
      </c>
    </row>
    <row r="878" spans="1:4" x14ac:dyDescent="0.2">
      <c r="A878">
        <v>27.46</v>
      </c>
      <c r="B878">
        <f>COUNTIF('RAW2'!$D:$D,'Peak Combiner'!A878)</f>
        <v>1</v>
      </c>
      <c r="C878" s="1" t="str" cm="1">
        <f t="array" ref="C878">IFERROR(_xlfn.IFS(B878&gt;=$C$2,"x",AND(A878-A877&lt;=$D$2,B877&gt;=$C$2),"x",AND(A879-A878&lt;=$D$2,B879&gt;=$C$2),"x"),"")</f>
        <v/>
      </c>
      <c r="D878" cm="1">
        <f t="array" ref="D878">IFERROR(_xlfn.IFS(AND(C877="x",A878-A877=$D$2),D877,AND(C878="x",C877="x"),D877),A878)</f>
        <v>27.46</v>
      </c>
    </row>
    <row r="879" spans="1:4" x14ac:dyDescent="0.2">
      <c r="A879">
        <v>27.47</v>
      </c>
      <c r="B879">
        <f>COUNTIF('RAW2'!$D:$D,'Peak Combiner'!A879)</f>
        <v>1</v>
      </c>
      <c r="C879" s="1" t="str" cm="1">
        <f t="array" ref="C879">IFERROR(_xlfn.IFS(B879&gt;=$C$2,"x",AND(A879-A878&lt;=$D$2,B878&gt;=$C$2),"x",AND(A880-A879&lt;=$D$2,B880&gt;=$C$2),"x"),"")</f>
        <v/>
      </c>
      <c r="D879" cm="1">
        <f t="array" ref="D879">IFERROR(_xlfn.IFS(AND(C878="x",A879-A878=$D$2),D878,AND(C879="x",C878="x"),D878),A879)</f>
        <v>27.47</v>
      </c>
    </row>
    <row r="880" spans="1:4" x14ac:dyDescent="0.2">
      <c r="A880">
        <v>27.61</v>
      </c>
      <c r="B880">
        <f>COUNTIF('RAW2'!$D:$D,'Peak Combiner'!A880)</f>
        <v>7</v>
      </c>
      <c r="C880" s="1" t="str" cm="1">
        <f t="array" ref="C880">IFERROR(_xlfn.IFS(B880&gt;=$C$2,"x",AND(A880-A879&lt;=$D$2,B879&gt;=$C$2),"x",AND(A881-A880&lt;=$D$2,B881&gt;=$C$2),"x"),"")</f>
        <v/>
      </c>
      <c r="D880" cm="1">
        <f t="array" ref="D880">IFERROR(_xlfn.IFS(AND(C879="x",A880-A879=$D$2),D879,AND(C880="x",C879="x"),D879),A880)</f>
        <v>27.61</v>
      </c>
    </row>
    <row r="881" spans="1:4" x14ac:dyDescent="0.2">
      <c r="A881">
        <v>27.62</v>
      </c>
      <c r="B881">
        <f>COUNTIF('RAW2'!$D:$D,'Peak Combiner'!A881)</f>
        <v>1</v>
      </c>
      <c r="C881" s="1" t="str" cm="1">
        <f t="array" ref="C881">IFERROR(_xlfn.IFS(B881&gt;=$C$2,"x",AND(A881-A880&lt;=$D$2,B880&gt;=$C$2),"x",AND(A882-A881&lt;=$D$2,B882&gt;=$C$2),"x"),"")</f>
        <v/>
      </c>
      <c r="D881" cm="1">
        <f t="array" ref="D881">IFERROR(_xlfn.IFS(AND(C880="x",A881-A880=$D$2),D880,AND(C881="x",C880="x"),D880),A881)</f>
        <v>27.62</v>
      </c>
    </row>
    <row r="882" spans="1:4" x14ac:dyDescent="0.2">
      <c r="A882">
        <v>27.69</v>
      </c>
      <c r="B882">
        <f>COUNTIF('RAW2'!$D:$D,'Peak Combiner'!A882)</f>
        <v>3</v>
      </c>
      <c r="C882" s="1" t="str" cm="1">
        <f t="array" ref="C882">IFERROR(_xlfn.IFS(B882&gt;=$C$2,"x",AND(A882-A881&lt;=$D$2,B881&gt;=$C$2),"x",AND(A883-A882&lt;=$D$2,B883&gt;=$C$2),"x"),"")</f>
        <v/>
      </c>
      <c r="D882" cm="1">
        <f t="array" ref="D882">IFERROR(_xlfn.IFS(AND(C881="x",A882-A881=$D$2),D881,AND(C882="x",C881="x"),D881),A882)</f>
        <v>27.69</v>
      </c>
    </row>
    <row r="883" spans="1:4" x14ac:dyDescent="0.2">
      <c r="A883">
        <v>27.7</v>
      </c>
      <c r="B883">
        <f>COUNTIF('RAW2'!$D:$D,'Peak Combiner'!A883)</f>
        <v>1</v>
      </c>
      <c r="C883" s="1" t="str" cm="1">
        <f t="array" ref="C883">IFERROR(_xlfn.IFS(B883&gt;=$C$2,"x",AND(A883-A882&lt;=$D$2,B882&gt;=$C$2),"x",AND(A884-A883&lt;=$D$2,B884&gt;=$C$2),"x"),"")</f>
        <v/>
      </c>
      <c r="D883" cm="1">
        <f t="array" ref="D883">IFERROR(_xlfn.IFS(AND(C882="x",A883-A882=$D$2),D882,AND(C883="x",C882="x"),D882),A883)</f>
        <v>27.7</v>
      </c>
    </row>
    <row r="884" spans="1:4" x14ac:dyDescent="0.2">
      <c r="A884">
        <v>27.72</v>
      </c>
      <c r="B884">
        <f>COUNTIF('RAW2'!$D:$D,'Peak Combiner'!A884)</f>
        <v>1</v>
      </c>
      <c r="C884" s="1" t="str" cm="1">
        <f t="array" ref="C884">IFERROR(_xlfn.IFS(B884&gt;=$C$2,"x",AND(A884-A883&lt;=$D$2,B883&gt;=$C$2),"x",AND(A885-A884&lt;=$D$2,B885&gt;=$C$2),"x"),"")</f>
        <v/>
      </c>
      <c r="D884" cm="1">
        <f t="array" ref="D884">IFERROR(_xlfn.IFS(AND(C883="x",A884-A883=$D$2),D883,AND(C884="x",C883="x"),D883),A884)</f>
        <v>27.72</v>
      </c>
    </row>
    <row r="885" spans="1:4" x14ac:dyDescent="0.2">
      <c r="A885">
        <v>27.73</v>
      </c>
      <c r="B885">
        <f>COUNTIF('RAW2'!$D:$D,'Peak Combiner'!A885)</f>
        <v>1</v>
      </c>
      <c r="C885" s="1" t="str" cm="1">
        <f t="array" ref="C885">IFERROR(_xlfn.IFS(B885&gt;=$C$2,"x",AND(A885-A884&lt;=$D$2,B884&gt;=$C$2),"x",AND(A886-A885&lt;=$D$2,B886&gt;=$C$2),"x"),"")</f>
        <v/>
      </c>
      <c r="D885" cm="1">
        <f t="array" ref="D885">IFERROR(_xlfn.IFS(AND(C884="x",A885-A884=$D$2),D884,AND(C885="x",C884="x"),D884),A885)</f>
        <v>27.73</v>
      </c>
    </row>
    <row r="886" spans="1:4" x14ac:dyDescent="0.2">
      <c r="A886">
        <v>27.75</v>
      </c>
      <c r="B886">
        <f>COUNTIF('RAW2'!$D:$D,'Peak Combiner'!A886)</f>
        <v>2</v>
      </c>
      <c r="C886" s="1" t="str" cm="1">
        <f t="array" ref="C886">IFERROR(_xlfn.IFS(B886&gt;=$C$2,"x",AND(A886-A885&lt;=$D$2,B885&gt;=$C$2),"x",AND(A887-A886&lt;=$D$2,B887&gt;=$C$2),"x"),"")</f>
        <v/>
      </c>
      <c r="D886" cm="1">
        <f t="array" ref="D886">IFERROR(_xlfn.IFS(AND(C885="x",A886-A885=$D$2),D885,AND(C886="x",C885="x"),D885),A886)</f>
        <v>27.75</v>
      </c>
    </row>
    <row r="887" spans="1:4" x14ac:dyDescent="0.2">
      <c r="A887">
        <v>27.76</v>
      </c>
      <c r="B887">
        <f>COUNTIF('RAW2'!$D:$D,'Peak Combiner'!A887)</f>
        <v>2</v>
      </c>
      <c r="C887" s="1" t="str" cm="1">
        <f t="array" ref="C887">IFERROR(_xlfn.IFS(B887&gt;=$C$2,"x",AND(A887-A886&lt;=$D$2,B886&gt;=$C$2),"x",AND(A888-A887&lt;=$D$2,B888&gt;=$C$2),"x"),"")</f>
        <v/>
      </c>
      <c r="D887" cm="1">
        <f t="array" ref="D887">IFERROR(_xlfn.IFS(AND(C886="x",A887-A886=$D$2),D886,AND(C887="x",C886="x"),D886),A887)</f>
        <v>27.76</v>
      </c>
    </row>
    <row r="888" spans="1:4" x14ac:dyDescent="0.2">
      <c r="A888">
        <v>27.9</v>
      </c>
      <c r="B888">
        <f>COUNTIF('RAW2'!$D:$D,'Peak Combiner'!A888)</f>
        <v>3</v>
      </c>
      <c r="C888" s="1" t="str" cm="1">
        <f t="array" ref="C888">IFERROR(_xlfn.IFS(B888&gt;=$C$2,"x",AND(A888-A887&lt;=$D$2,B887&gt;=$C$2),"x",AND(A889-A888&lt;=$D$2,B889&gt;=$C$2),"x"),"")</f>
        <v/>
      </c>
      <c r="D888" cm="1">
        <f t="array" ref="D888">IFERROR(_xlfn.IFS(AND(C887="x",A888-A887=$D$2),D887,AND(C888="x",C887="x"),D887),A888)</f>
        <v>27.9</v>
      </c>
    </row>
    <row r="889" spans="1:4" x14ac:dyDescent="0.2">
      <c r="A889">
        <v>27.91</v>
      </c>
      <c r="B889">
        <f>COUNTIF('RAW2'!$D:$D,'Peak Combiner'!A889)</f>
        <v>19</v>
      </c>
      <c r="C889" s="1" t="str" cm="1">
        <f t="array" ref="C889">IFERROR(_xlfn.IFS(B889&gt;=$C$2,"x",AND(A889-A888&lt;=$D$2,B888&gt;=$C$2),"x",AND(A890-A889&lt;=$D$2,B890&gt;=$C$2),"x"),"")</f>
        <v>x</v>
      </c>
      <c r="D889" cm="1">
        <f t="array" ref="D889">IFERROR(_xlfn.IFS(AND(C888="x",A889-A888=$D$2),D888,AND(C889="x",C888="x"),D888),A889)</f>
        <v>27.91</v>
      </c>
    </row>
    <row r="890" spans="1:4" x14ac:dyDescent="0.2">
      <c r="A890">
        <v>27.92</v>
      </c>
      <c r="B890">
        <f>COUNTIF('RAW2'!$D:$D,'Peak Combiner'!A890)</f>
        <v>8</v>
      </c>
      <c r="C890" s="1" t="str" cm="1">
        <f t="array" ref="C890">IFERROR(_xlfn.IFS(B890&gt;=$C$2,"x",AND(A890-A889&lt;=$D$2,B889&gt;=$C$2),"x",AND(A891-A890&lt;=$D$2,B891&gt;=$C$2),"x"),"")</f>
        <v/>
      </c>
      <c r="D890" cm="1">
        <f t="array" ref="D890">IFERROR(_xlfn.IFS(AND(C889="x",A890-A889=$D$2),D889,AND(C890="x",C889="x"),D889),A890)</f>
        <v>27.92</v>
      </c>
    </row>
    <row r="891" spans="1:4" x14ac:dyDescent="0.2">
      <c r="A891">
        <v>27.93</v>
      </c>
      <c r="B891">
        <f>COUNTIF('RAW2'!$D:$D,'Peak Combiner'!A891)</f>
        <v>2</v>
      </c>
      <c r="C891" s="1" t="str" cm="1">
        <f t="array" ref="C891">IFERROR(_xlfn.IFS(B891&gt;=$C$2,"x",AND(A891-A890&lt;=$D$2,B890&gt;=$C$2),"x",AND(A892-A891&lt;=$D$2,B892&gt;=$C$2),"x"),"")</f>
        <v/>
      </c>
      <c r="D891" cm="1">
        <f t="array" ref="D891">IFERROR(_xlfn.IFS(AND(C890="x",A891-A890=$D$2),D890,AND(C891="x",C890="x"),D890),A891)</f>
        <v>27.93</v>
      </c>
    </row>
    <row r="892" spans="1:4" x14ac:dyDescent="0.2">
      <c r="A892">
        <v>28</v>
      </c>
      <c r="B892">
        <f>COUNTIF('RAW2'!$D:$D,'Peak Combiner'!A892)</f>
        <v>2</v>
      </c>
      <c r="C892" s="1" t="str" cm="1">
        <f t="array" ref="C892">IFERROR(_xlfn.IFS(B892&gt;=$C$2,"x",AND(A892-A891&lt;=$D$2,B891&gt;=$C$2),"x",AND(A893-A892&lt;=$D$2,B893&gt;=$C$2),"x"),"")</f>
        <v/>
      </c>
      <c r="D892" cm="1">
        <f t="array" ref="D892">IFERROR(_xlfn.IFS(AND(C891="x",A892-A891=$D$2),D891,AND(C892="x",C891="x"),D891),A892)</f>
        <v>28</v>
      </c>
    </row>
    <row r="893" spans="1:4" x14ac:dyDescent="0.2">
      <c r="A893">
        <v>28.01</v>
      </c>
      <c r="B893">
        <f>COUNTIF('RAW2'!$D:$D,'Peak Combiner'!A893)</f>
        <v>1</v>
      </c>
      <c r="C893" s="1" t="str" cm="1">
        <f t="array" ref="C893">IFERROR(_xlfn.IFS(B893&gt;=$C$2,"x",AND(A893-A892&lt;=$D$2,B892&gt;=$C$2),"x",AND(A894-A893&lt;=$D$2,B894&gt;=$C$2),"x"),"")</f>
        <v/>
      </c>
      <c r="D893" cm="1">
        <f t="array" ref="D893">IFERROR(_xlfn.IFS(AND(C892="x",A893-A892=$D$2),D892,AND(C893="x",C892="x"),D892),A893)</f>
        <v>28.01</v>
      </c>
    </row>
    <row r="894" spans="1:4" x14ac:dyDescent="0.2">
      <c r="A894">
        <v>28.02</v>
      </c>
      <c r="B894">
        <f>COUNTIF('RAW2'!$D:$D,'Peak Combiner'!A894)</f>
        <v>1</v>
      </c>
      <c r="C894" s="1" t="str" cm="1">
        <f t="array" ref="C894">IFERROR(_xlfn.IFS(B894&gt;=$C$2,"x",AND(A894-A893&lt;=$D$2,B893&gt;=$C$2),"x",AND(A895-A894&lt;=$D$2,B895&gt;=$C$2),"x"),"")</f>
        <v/>
      </c>
      <c r="D894" cm="1">
        <f t="array" ref="D894">IFERROR(_xlfn.IFS(AND(C893="x",A894-A893=$D$2),D893,AND(C894="x",C893="x"),D893),A894)</f>
        <v>28.02</v>
      </c>
    </row>
    <row r="895" spans="1:4" x14ac:dyDescent="0.2">
      <c r="A895">
        <v>28.03</v>
      </c>
      <c r="B895">
        <f>COUNTIF('RAW2'!$D:$D,'Peak Combiner'!A895)</f>
        <v>2</v>
      </c>
      <c r="C895" s="1" t="str" cm="1">
        <f t="array" ref="C895">IFERROR(_xlfn.IFS(B895&gt;=$C$2,"x",AND(A895-A894&lt;=$D$2,B894&gt;=$C$2),"x",AND(A896-A895&lt;=$D$2,B896&gt;=$C$2),"x"),"")</f>
        <v/>
      </c>
      <c r="D895" cm="1">
        <f t="array" ref="D895">IFERROR(_xlfn.IFS(AND(C894="x",A895-A894=$D$2),D894,AND(C895="x",C894="x"),D894),A895)</f>
        <v>28.03</v>
      </c>
    </row>
    <row r="896" spans="1:4" x14ac:dyDescent="0.2">
      <c r="A896">
        <v>28.04</v>
      </c>
      <c r="B896">
        <f>COUNTIF('RAW2'!$D:$D,'Peak Combiner'!A896)</f>
        <v>1</v>
      </c>
      <c r="C896" s="1" t="str" cm="1">
        <f t="array" ref="C896">IFERROR(_xlfn.IFS(B896&gt;=$C$2,"x",AND(A896-A895&lt;=$D$2,B895&gt;=$C$2),"x",AND(A897-A896&lt;=$D$2,B897&gt;=$C$2),"x"),"")</f>
        <v/>
      </c>
      <c r="D896" cm="1">
        <f t="array" ref="D896">IFERROR(_xlfn.IFS(AND(C895="x",A896-A895=$D$2),D895,AND(C896="x",C895="x"),D895),A896)</f>
        <v>28.04</v>
      </c>
    </row>
    <row r="897" spans="1:4" x14ac:dyDescent="0.2">
      <c r="A897">
        <v>28.13</v>
      </c>
      <c r="B897">
        <f>COUNTIF('RAW2'!$D:$D,'Peak Combiner'!A897)</f>
        <v>2</v>
      </c>
      <c r="C897" s="1" t="str" cm="1">
        <f t="array" ref="C897">IFERROR(_xlfn.IFS(B897&gt;=$C$2,"x",AND(A897-A896&lt;=$D$2,B896&gt;=$C$2),"x",AND(A898-A897&lt;=$D$2,B898&gt;=$C$2),"x"),"")</f>
        <v/>
      </c>
      <c r="D897" cm="1">
        <f t="array" ref="D897">IFERROR(_xlfn.IFS(AND(C896="x",A897-A896=$D$2),D896,AND(C897="x",C896="x"),D896),A897)</f>
        <v>28.13</v>
      </c>
    </row>
    <row r="898" spans="1:4" x14ac:dyDescent="0.2">
      <c r="A898">
        <v>28.14</v>
      </c>
      <c r="B898">
        <f>COUNTIF('RAW2'!$D:$D,'Peak Combiner'!A898)</f>
        <v>2</v>
      </c>
      <c r="C898" s="1" t="str" cm="1">
        <f t="array" ref="C898">IFERROR(_xlfn.IFS(B898&gt;=$C$2,"x",AND(A898-A897&lt;=$D$2,B897&gt;=$C$2),"x",AND(A899-A898&lt;=$D$2,B899&gt;=$C$2),"x"),"")</f>
        <v/>
      </c>
      <c r="D898" cm="1">
        <f t="array" ref="D898">IFERROR(_xlfn.IFS(AND(C897="x",A898-A897=$D$2),D897,AND(C898="x",C897="x"),D897),A898)</f>
        <v>28.14</v>
      </c>
    </row>
    <row r="899" spans="1:4" x14ac:dyDescent="0.2">
      <c r="A899">
        <v>28.15</v>
      </c>
      <c r="B899">
        <f>COUNTIF('RAW2'!$D:$D,'Peak Combiner'!A899)</f>
        <v>3</v>
      </c>
      <c r="C899" s="1" t="str" cm="1">
        <f t="array" ref="C899">IFERROR(_xlfn.IFS(B899&gt;=$C$2,"x",AND(A899-A898&lt;=$D$2,B898&gt;=$C$2),"x",AND(A900-A899&lt;=$D$2,B900&gt;=$C$2),"x"),"")</f>
        <v/>
      </c>
      <c r="D899" cm="1">
        <f t="array" ref="D899">IFERROR(_xlfn.IFS(AND(C898="x",A899-A898=$D$2),D898,AND(C899="x",C898="x"),D898),A899)</f>
        <v>28.15</v>
      </c>
    </row>
    <row r="900" spans="1:4" x14ac:dyDescent="0.2">
      <c r="A900">
        <v>28.26</v>
      </c>
      <c r="B900">
        <f>COUNTIF('RAW2'!$D:$D,'Peak Combiner'!A900)</f>
        <v>6</v>
      </c>
      <c r="C900" s="1" t="str" cm="1">
        <f t="array" ref="C900">IFERROR(_xlfn.IFS(B900&gt;=$C$2,"x",AND(A900-A899&lt;=$D$2,B899&gt;=$C$2),"x",AND(A901-A900&lt;=$D$2,B901&gt;=$C$2),"x"),"")</f>
        <v/>
      </c>
      <c r="D900" cm="1">
        <f t="array" ref="D900">IFERROR(_xlfn.IFS(AND(C899="x",A900-A899=$D$2),D899,AND(C900="x",C899="x"),D899),A900)</f>
        <v>28.26</v>
      </c>
    </row>
    <row r="901" spans="1:4" x14ac:dyDescent="0.2">
      <c r="A901">
        <v>28.28</v>
      </c>
      <c r="B901">
        <f>COUNTIF('RAW2'!$D:$D,'Peak Combiner'!A901)</f>
        <v>1</v>
      </c>
      <c r="C901" s="1" t="str" cm="1">
        <f t="array" ref="C901">IFERROR(_xlfn.IFS(B901&gt;=$C$2,"x",AND(A901-A900&lt;=$D$2,B900&gt;=$C$2),"x",AND(A902-A901&lt;=$D$2,B902&gt;=$C$2),"x"),"")</f>
        <v/>
      </c>
      <c r="D901" cm="1">
        <f t="array" ref="D901">IFERROR(_xlfn.IFS(AND(C900="x",A901-A900=$D$2),D900,AND(C901="x",C900="x"),D900),A901)</f>
        <v>28.28</v>
      </c>
    </row>
    <row r="902" spans="1:4" x14ac:dyDescent="0.2">
      <c r="A902">
        <v>28.29</v>
      </c>
      <c r="B902">
        <f>COUNTIF('RAW2'!$D:$D,'Peak Combiner'!A902)</f>
        <v>1</v>
      </c>
      <c r="C902" s="1" t="str" cm="1">
        <f t="array" ref="C902">IFERROR(_xlfn.IFS(B902&gt;=$C$2,"x",AND(A902-A901&lt;=$D$2,B901&gt;=$C$2),"x",AND(A903-A902&lt;=$D$2,B903&gt;=$C$2),"x"),"")</f>
        <v/>
      </c>
      <c r="D902" cm="1">
        <f t="array" ref="D902">IFERROR(_xlfn.IFS(AND(C901="x",A902-A901=$D$2),D901,AND(C902="x",C901="x"),D901),A902)</f>
        <v>28.29</v>
      </c>
    </row>
    <row r="903" spans="1:4" x14ac:dyDescent="0.2">
      <c r="A903">
        <v>28.4</v>
      </c>
      <c r="B903">
        <f>COUNTIF('RAW2'!$D:$D,'Peak Combiner'!A903)</f>
        <v>4</v>
      </c>
      <c r="C903" s="1" t="str" cm="1">
        <f t="array" ref="C903">IFERROR(_xlfn.IFS(B903&gt;=$C$2,"x",AND(A903-A902&lt;=$D$2,B902&gt;=$C$2),"x",AND(A904-A903&lt;=$D$2,B904&gt;=$C$2),"x"),"")</f>
        <v/>
      </c>
      <c r="D903" cm="1">
        <f t="array" ref="D903">IFERROR(_xlfn.IFS(AND(C902="x",A903-A902=$D$2),D902,AND(C903="x",C902="x"),D902),A903)</f>
        <v>28.4</v>
      </c>
    </row>
    <row r="904" spans="1:4" x14ac:dyDescent="0.2">
      <c r="A904">
        <v>28.41</v>
      </c>
      <c r="B904">
        <f>COUNTIF('RAW2'!$D:$D,'Peak Combiner'!A904)</f>
        <v>1</v>
      </c>
      <c r="C904" s="1" t="str" cm="1">
        <f t="array" ref="C904">IFERROR(_xlfn.IFS(B904&gt;=$C$2,"x",AND(A904-A903&lt;=$D$2,B903&gt;=$C$2),"x",AND(A905-A904&lt;=$D$2,B905&gt;=$C$2),"x"),"")</f>
        <v/>
      </c>
      <c r="D904" cm="1">
        <f t="array" ref="D904">IFERROR(_xlfn.IFS(AND(C903="x",A904-A903=$D$2),D903,AND(C904="x",C903="x"),D903),A904)</f>
        <v>28.41</v>
      </c>
    </row>
    <row r="905" spans="1:4" x14ac:dyDescent="0.2">
      <c r="A905">
        <v>28.45</v>
      </c>
      <c r="B905">
        <f>COUNTIF('RAW2'!$D:$D,'Peak Combiner'!A905)</f>
        <v>1</v>
      </c>
      <c r="C905" s="1" t="str" cm="1">
        <f t="array" ref="C905">IFERROR(_xlfn.IFS(B905&gt;=$C$2,"x",AND(A905-A904&lt;=$D$2,B904&gt;=$C$2),"x",AND(A906-A905&lt;=$D$2,B906&gt;=$C$2),"x"),"")</f>
        <v/>
      </c>
      <c r="D905" cm="1">
        <f t="array" ref="D905">IFERROR(_xlfn.IFS(AND(C904="x",A905-A904=$D$2),D904,AND(C905="x",C904="x"),D904),A905)</f>
        <v>28.45</v>
      </c>
    </row>
    <row r="906" spans="1:4" x14ac:dyDescent="0.2">
      <c r="A906">
        <v>28.46</v>
      </c>
      <c r="B906">
        <f>COUNTIF('RAW2'!$D:$D,'Peak Combiner'!A906)</f>
        <v>1</v>
      </c>
      <c r="C906" s="1" t="str" cm="1">
        <f t="array" ref="C906">IFERROR(_xlfn.IFS(B906&gt;=$C$2,"x",AND(A906-A905&lt;=$D$2,B905&gt;=$C$2),"x",AND(A907-A906&lt;=$D$2,B907&gt;=$C$2),"x"),"")</f>
        <v/>
      </c>
      <c r="D906" cm="1">
        <f t="array" ref="D906">IFERROR(_xlfn.IFS(AND(C905="x",A906-A905=$D$2),D905,AND(C906="x",C905="x"),D905),A906)</f>
        <v>28.46</v>
      </c>
    </row>
    <row r="907" spans="1:4" x14ac:dyDescent="0.2">
      <c r="A907">
        <v>28.47</v>
      </c>
      <c r="B907">
        <f>COUNTIF('RAW2'!$D:$D,'Peak Combiner'!A907)</f>
        <v>2</v>
      </c>
      <c r="C907" s="1" t="str" cm="1">
        <f t="array" ref="C907">IFERROR(_xlfn.IFS(B907&gt;=$C$2,"x",AND(A907-A906&lt;=$D$2,B906&gt;=$C$2),"x",AND(A908-A907&lt;=$D$2,B908&gt;=$C$2),"x"),"")</f>
        <v/>
      </c>
      <c r="D907" cm="1">
        <f t="array" ref="D907">IFERROR(_xlfn.IFS(AND(C906="x",A907-A906=$D$2),D906,AND(C907="x",C906="x"),D906),A907)</f>
        <v>28.47</v>
      </c>
    </row>
    <row r="908" spans="1:4" x14ac:dyDescent="0.2">
      <c r="A908">
        <v>28.51</v>
      </c>
      <c r="B908">
        <f>COUNTIF('RAW2'!$D:$D,'Peak Combiner'!A908)</f>
        <v>1</v>
      </c>
      <c r="C908" s="1" t="str" cm="1">
        <f t="array" ref="C908">IFERROR(_xlfn.IFS(B908&gt;=$C$2,"x",AND(A908-A907&lt;=$D$2,B907&gt;=$C$2),"x",AND(A909-A908&lt;=$D$2,B909&gt;=$C$2),"x"),"")</f>
        <v/>
      </c>
      <c r="D908" cm="1">
        <f t="array" ref="D908">IFERROR(_xlfn.IFS(AND(C907="x",A908-A907=$D$2),D907,AND(C908="x",C907="x"),D907),A908)</f>
        <v>28.51</v>
      </c>
    </row>
    <row r="909" spans="1:4" x14ac:dyDescent="0.2">
      <c r="A909">
        <v>28.53</v>
      </c>
      <c r="B909">
        <f>COUNTIF('RAW2'!$D:$D,'Peak Combiner'!A909)</f>
        <v>2</v>
      </c>
      <c r="C909" s="1" t="str" cm="1">
        <f t="array" ref="C909">IFERROR(_xlfn.IFS(B909&gt;=$C$2,"x",AND(A909-A908&lt;=$D$2,B908&gt;=$C$2),"x",AND(A910-A909&lt;=$D$2,B910&gt;=$C$2),"x"),"")</f>
        <v/>
      </c>
      <c r="D909" cm="1">
        <f t="array" ref="D909">IFERROR(_xlfn.IFS(AND(C908="x",A909-A908=$D$2),D908,AND(C909="x",C908="x"),D908),A909)</f>
        <v>28.53</v>
      </c>
    </row>
    <row r="910" spans="1:4" x14ac:dyDescent="0.2">
      <c r="A910">
        <v>28.55</v>
      </c>
      <c r="B910">
        <f>COUNTIF('RAW2'!$D:$D,'Peak Combiner'!A910)</f>
        <v>5</v>
      </c>
      <c r="C910" s="1" t="str" cm="1">
        <f t="array" ref="C910">IFERROR(_xlfn.IFS(B910&gt;=$C$2,"x",AND(A910-A909&lt;=$D$2,B909&gt;=$C$2),"x",AND(A911-A910&lt;=$D$2,B911&gt;=$C$2),"x"),"")</f>
        <v/>
      </c>
      <c r="D910" cm="1">
        <f t="array" ref="D910">IFERROR(_xlfn.IFS(AND(C909="x",A910-A909=$D$2),D909,AND(C910="x",C909="x"),D909),A910)</f>
        <v>28.55</v>
      </c>
    </row>
    <row r="911" spans="1:4" x14ac:dyDescent="0.2">
      <c r="A911">
        <v>28.56</v>
      </c>
      <c r="B911">
        <f>COUNTIF('RAW2'!$D:$D,'Peak Combiner'!A911)</f>
        <v>1</v>
      </c>
      <c r="C911" s="1" t="str" cm="1">
        <f t="array" ref="C911">IFERROR(_xlfn.IFS(B911&gt;=$C$2,"x",AND(A911-A910&lt;=$D$2,B910&gt;=$C$2),"x",AND(A912-A911&lt;=$D$2,B912&gt;=$C$2),"x"),"")</f>
        <v/>
      </c>
      <c r="D911" cm="1">
        <f t="array" ref="D911">IFERROR(_xlfn.IFS(AND(C910="x",A911-A910=$D$2),D910,AND(C911="x",C910="x"),D910),A911)</f>
        <v>28.56</v>
      </c>
    </row>
    <row r="912" spans="1:4" x14ac:dyDescent="0.2">
      <c r="A912">
        <v>28.69</v>
      </c>
      <c r="B912">
        <f>COUNTIF('RAW2'!$D:$D,'Peak Combiner'!A912)</f>
        <v>1</v>
      </c>
      <c r="C912" s="1" t="str" cm="1">
        <f t="array" ref="C912">IFERROR(_xlfn.IFS(B912&gt;=$C$2,"x",AND(A912-A911&lt;=$D$2,B911&gt;=$C$2),"x",AND(A913-A912&lt;=$D$2,B913&gt;=$C$2),"x"),"")</f>
        <v/>
      </c>
      <c r="D912" cm="1">
        <f t="array" ref="D912">IFERROR(_xlfn.IFS(AND(C911="x",A912-A911=$D$2),D911,AND(C912="x",C911="x"),D911),A912)</f>
        <v>28.69</v>
      </c>
    </row>
    <row r="913" spans="1:4" x14ac:dyDescent="0.2">
      <c r="A913">
        <v>28.7</v>
      </c>
      <c r="B913">
        <f>COUNTIF('RAW2'!$D:$D,'Peak Combiner'!A913)</f>
        <v>6</v>
      </c>
      <c r="C913" s="1" t="str" cm="1">
        <f t="array" ref="C913">IFERROR(_xlfn.IFS(B913&gt;=$C$2,"x",AND(A913-A912&lt;=$D$2,B912&gt;=$C$2),"x",AND(A914-A913&lt;=$D$2,B914&gt;=$C$2),"x"),"")</f>
        <v/>
      </c>
      <c r="D913" cm="1">
        <f t="array" ref="D913">IFERROR(_xlfn.IFS(AND(C912="x",A913-A912=$D$2),D912,AND(C913="x",C912="x"),D912),A913)</f>
        <v>28.7</v>
      </c>
    </row>
    <row r="914" spans="1:4" x14ac:dyDescent="0.2">
      <c r="A914">
        <v>28.71</v>
      </c>
      <c r="B914">
        <f>COUNTIF('RAW2'!$D:$D,'Peak Combiner'!A914)</f>
        <v>1</v>
      </c>
      <c r="C914" s="1" t="str" cm="1">
        <f t="array" ref="C914">IFERROR(_xlfn.IFS(B914&gt;=$C$2,"x",AND(A914-A913&lt;=$D$2,B913&gt;=$C$2),"x",AND(A915-A914&lt;=$D$2,B915&gt;=$C$2),"x"),"")</f>
        <v/>
      </c>
      <c r="D914" cm="1">
        <f t="array" ref="D914">IFERROR(_xlfn.IFS(AND(C913="x",A914-A913=$D$2),D913,AND(C914="x",C913="x"),D913),A914)</f>
        <v>28.71</v>
      </c>
    </row>
    <row r="915" spans="1:4" x14ac:dyDescent="0.2">
      <c r="A915">
        <v>28.84</v>
      </c>
      <c r="B915">
        <f>COUNTIF('RAW2'!$D:$D,'Peak Combiner'!A915)</f>
        <v>1</v>
      </c>
      <c r="C915" s="1" t="str" cm="1">
        <f t="array" ref="C915">IFERROR(_xlfn.IFS(B915&gt;=$C$2,"x",AND(A915-A914&lt;=$D$2,B914&gt;=$C$2),"x",AND(A916-A915&lt;=$D$2,B916&gt;=$C$2),"x"),"")</f>
        <v/>
      </c>
      <c r="D915" cm="1">
        <f t="array" ref="D915">IFERROR(_xlfn.IFS(AND(C914="x",A915-A914=$D$2),D914,AND(C915="x",C914="x"),D914),A915)</f>
        <v>28.84</v>
      </c>
    </row>
    <row r="916" spans="1:4" x14ac:dyDescent="0.2">
      <c r="A916">
        <v>28.85</v>
      </c>
      <c r="B916">
        <f>COUNTIF('RAW2'!$D:$D,'Peak Combiner'!A916)</f>
        <v>1</v>
      </c>
      <c r="C916" s="1" t="str" cm="1">
        <f t="array" ref="C916">IFERROR(_xlfn.IFS(B916&gt;=$C$2,"x",AND(A916-A915&lt;=$D$2,B915&gt;=$C$2),"x",AND(A917-A916&lt;=$D$2,B917&gt;=$C$2),"x"),"")</f>
        <v/>
      </c>
      <c r="D916" cm="1">
        <f t="array" ref="D916">IFERROR(_xlfn.IFS(AND(C915="x",A916-A915=$D$2),D915,AND(C916="x",C915="x"),D915),A916)</f>
        <v>28.85</v>
      </c>
    </row>
    <row r="917" spans="1:4" x14ac:dyDescent="0.2">
      <c r="A917">
        <v>28.92</v>
      </c>
      <c r="B917">
        <f>COUNTIF('RAW2'!$D:$D,'Peak Combiner'!A917)</f>
        <v>2</v>
      </c>
      <c r="C917" s="1" t="str" cm="1">
        <f t="array" ref="C917">IFERROR(_xlfn.IFS(B917&gt;=$C$2,"x",AND(A917-A916&lt;=$D$2,B916&gt;=$C$2),"x",AND(A918-A917&lt;=$D$2,B918&gt;=$C$2),"x"),"")</f>
        <v/>
      </c>
      <c r="D917" cm="1">
        <f t="array" ref="D917">IFERROR(_xlfn.IFS(AND(C916="x",A917-A916=$D$2),D916,AND(C917="x",C916="x"),D916),A917)</f>
        <v>28.92</v>
      </c>
    </row>
    <row r="918" spans="1:4" x14ac:dyDescent="0.2">
      <c r="A918">
        <v>28.93</v>
      </c>
      <c r="B918">
        <f>COUNTIF('RAW2'!$D:$D,'Peak Combiner'!A918)</f>
        <v>2</v>
      </c>
      <c r="C918" s="1" t="str" cm="1">
        <f t="array" ref="C918">IFERROR(_xlfn.IFS(B918&gt;=$C$2,"x",AND(A918-A917&lt;=$D$2,B917&gt;=$C$2),"x",AND(A919-A918&lt;=$D$2,B919&gt;=$C$2),"x"),"")</f>
        <v/>
      </c>
      <c r="D918" cm="1">
        <f t="array" ref="D918">IFERROR(_xlfn.IFS(AND(C917="x",A918-A917=$D$2),D917,AND(C918="x",C917="x"),D917),A918)</f>
        <v>28.93</v>
      </c>
    </row>
    <row r="919" spans="1:4" x14ac:dyDescent="0.2">
      <c r="A919">
        <v>28.94</v>
      </c>
      <c r="B919">
        <f>COUNTIF('RAW2'!$D:$D,'Peak Combiner'!A919)</f>
        <v>1</v>
      </c>
      <c r="C919" s="1" t="str" cm="1">
        <f t="array" ref="C919">IFERROR(_xlfn.IFS(B919&gt;=$C$2,"x",AND(A919-A918&lt;=$D$2,B918&gt;=$C$2),"x",AND(A920-A919&lt;=$D$2,B920&gt;=$C$2),"x"),"")</f>
        <v/>
      </c>
      <c r="D919" cm="1">
        <f t="array" ref="D919">IFERROR(_xlfn.IFS(AND(C918="x",A919-A918=$D$2),D918,AND(C919="x",C918="x"),D918),A919)</f>
        <v>28.94</v>
      </c>
    </row>
    <row r="920" spans="1:4" x14ac:dyDescent="0.2">
      <c r="A920">
        <v>29</v>
      </c>
      <c r="B920">
        <f>COUNTIF('RAW2'!$D:$D,'Peak Combiner'!A920)</f>
        <v>3</v>
      </c>
      <c r="C920" s="1" t="str" cm="1">
        <f t="array" ref="C920">IFERROR(_xlfn.IFS(B920&gt;=$C$2,"x",AND(A920-A919&lt;=$D$2,B919&gt;=$C$2),"x",AND(A921-A920&lt;=$D$2,B921&gt;=$C$2),"x"),"")</f>
        <v/>
      </c>
      <c r="D920" cm="1">
        <f t="array" ref="D920">IFERROR(_xlfn.IFS(AND(C919="x",A920-A919=$D$2),D919,AND(C920="x",C919="x"),D919),A920)</f>
        <v>29</v>
      </c>
    </row>
    <row r="921" spans="1:4" x14ac:dyDescent="0.2">
      <c r="A921">
        <v>29.01</v>
      </c>
      <c r="B921">
        <f>COUNTIF('RAW2'!$D:$D,'Peak Combiner'!A921)</f>
        <v>3</v>
      </c>
      <c r="C921" s="1" t="str" cm="1">
        <f t="array" ref="C921">IFERROR(_xlfn.IFS(B921&gt;=$C$2,"x",AND(A921-A920&lt;=$D$2,B920&gt;=$C$2),"x",AND(A922-A921&lt;=$D$2,B922&gt;=$C$2),"x"),"")</f>
        <v/>
      </c>
      <c r="D921" cm="1">
        <f t="array" ref="D921">IFERROR(_xlfn.IFS(AND(C920="x",A921-A920=$D$2),D920,AND(C921="x",C920="x"),D920),A921)</f>
        <v>29.01</v>
      </c>
    </row>
    <row r="922" spans="1:4" x14ac:dyDescent="0.2">
      <c r="A922">
        <v>29.03</v>
      </c>
      <c r="B922">
        <f>COUNTIF('RAW2'!$D:$D,'Peak Combiner'!A922)</f>
        <v>7</v>
      </c>
      <c r="C922" s="1" t="str" cm="1">
        <f t="array" ref="C922">IFERROR(_xlfn.IFS(B922&gt;=$C$2,"x",AND(A922-A921&lt;=$D$2,B921&gt;=$C$2),"x",AND(A923-A922&lt;=$D$2,B923&gt;=$C$2),"x"),"")</f>
        <v/>
      </c>
      <c r="D922" cm="1">
        <f t="array" ref="D922">IFERROR(_xlfn.IFS(AND(C921="x",A922-A921=$D$2),D921,AND(C922="x",C921="x"),D921),A922)</f>
        <v>29.03</v>
      </c>
    </row>
    <row r="923" spans="1:4" x14ac:dyDescent="0.2">
      <c r="A923">
        <v>29.04</v>
      </c>
      <c r="B923">
        <f>COUNTIF('RAW2'!$D:$D,'Peak Combiner'!A923)</f>
        <v>3</v>
      </c>
      <c r="C923" s="1" t="str" cm="1">
        <f t="array" ref="C923">IFERROR(_xlfn.IFS(B923&gt;=$C$2,"x",AND(A923-A922&lt;=$D$2,B922&gt;=$C$2),"x",AND(A924-A923&lt;=$D$2,B924&gt;=$C$2),"x"),"")</f>
        <v/>
      </c>
      <c r="D923" cm="1">
        <f t="array" ref="D923">IFERROR(_xlfn.IFS(AND(C922="x",A923-A922=$D$2),D922,AND(C923="x",C922="x"),D922),A923)</f>
        <v>29.04</v>
      </c>
    </row>
    <row r="924" spans="1:4" x14ac:dyDescent="0.2">
      <c r="A924">
        <v>29.13</v>
      </c>
      <c r="B924">
        <f>COUNTIF('RAW2'!$D:$D,'Peak Combiner'!A924)</f>
        <v>4</v>
      </c>
      <c r="C924" s="1" t="str" cm="1">
        <f t="array" ref="C924">IFERROR(_xlfn.IFS(B924&gt;=$C$2,"x",AND(A924-A923&lt;=$D$2,B923&gt;=$C$2),"x",AND(A925-A924&lt;=$D$2,B925&gt;=$C$2),"x"),"")</f>
        <v/>
      </c>
      <c r="D924" cm="1">
        <f t="array" ref="D924">IFERROR(_xlfn.IFS(AND(C923="x",A924-A923=$D$2),D923,AND(C924="x",C923="x"),D923),A924)</f>
        <v>29.13</v>
      </c>
    </row>
    <row r="925" spans="1:4" x14ac:dyDescent="0.2">
      <c r="A925">
        <v>29.14</v>
      </c>
      <c r="B925">
        <f>COUNTIF('RAW2'!$D:$D,'Peak Combiner'!A925)</f>
        <v>2</v>
      </c>
      <c r="C925" s="1" t="str" cm="1">
        <f t="array" ref="C925">IFERROR(_xlfn.IFS(B925&gt;=$C$2,"x",AND(A925-A924&lt;=$D$2,B924&gt;=$C$2),"x",AND(A926-A925&lt;=$D$2,B926&gt;=$C$2),"x"),"")</f>
        <v/>
      </c>
      <c r="D925" cm="1">
        <f t="array" ref="D925">IFERROR(_xlfn.IFS(AND(C924="x",A925-A924=$D$2),D924,AND(C925="x",C924="x"),D924),A925)</f>
        <v>29.14</v>
      </c>
    </row>
    <row r="926" spans="1:4" x14ac:dyDescent="0.2">
      <c r="A926">
        <v>29.15</v>
      </c>
      <c r="B926">
        <f>COUNTIF('RAW2'!$D:$D,'Peak Combiner'!A926)</f>
        <v>1</v>
      </c>
      <c r="C926" s="1" t="str" cm="1">
        <f t="array" ref="C926">IFERROR(_xlfn.IFS(B926&gt;=$C$2,"x",AND(A926-A925&lt;=$D$2,B925&gt;=$C$2),"x",AND(A927-A926&lt;=$D$2,B927&gt;=$C$2),"x"),"")</f>
        <v/>
      </c>
      <c r="D926" cm="1">
        <f t="array" ref="D926">IFERROR(_xlfn.IFS(AND(C925="x",A926-A925=$D$2),D925,AND(C926="x",C925="x"),D925),A926)</f>
        <v>29.15</v>
      </c>
    </row>
    <row r="927" spans="1:4" x14ac:dyDescent="0.2">
      <c r="A927">
        <v>29.18</v>
      </c>
      <c r="B927">
        <f>COUNTIF('RAW2'!$D:$D,'Peak Combiner'!A927)</f>
        <v>1</v>
      </c>
      <c r="C927" s="1" t="str" cm="1">
        <f t="array" ref="C927">IFERROR(_xlfn.IFS(B927&gt;=$C$2,"x",AND(A927-A926&lt;=$D$2,B926&gt;=$C$2),"x",AND(A928-A927&lt;=$D$2,B928&gt;=$C$2),"x"),"")</f>
        <v/>
      </c>
      <c r="D927" cm="1">
        <f t="array" ref="D927">IFERROR(_xlfn.IFS(AND(C926="x",A927-A926=$D$2),D926,AND(C927="x",C926="x"),D926),A927)</f>
        <v>29.18</v>
      </c>
    </row>
    <row r="928" spans="1:4" x14ac:dyDescent="0.2">
      <c r="A928">
        <v>29.19</v>
      </c>
      <c r="B928">
        <f>COUNTIF('RAW2'!$D:$D,'Peak Combiner'!A928)</f>
        <v>1</v>
      </c>
      <c r="C928" s="1" t="str" cm="1">
        <f t="array" ref="C928">IFERROR(_xlfn.IFS(B928&gt;=$C$2,"x",AND(A928-A927&lt;=$D$2,B927&gt;=$C$2),"x",AND(A929-A928&lt;=$D$2,B929&gt;=$C$2),"x"),"")</f>
        <v/>
      </c>
      <c r="D928" cm="1">
        <f t="array" ref="D928">IFERROR(_xlfn.IFS(AND(C927="x",A928-A927=$D$2),D927,AND(C928="x",C927="x"),D927),A928)</f>
        <v>29.19</v>
      </c>
    </row>
    <row r="929" spans="1:4" x14ac:dyDescent="0.2">
      <c r="A929">
        <v>29.25</v>
      </c>
      <c r="B929">
        <f>COUNTIF('RAW2'!$D:$D,'Peak Combiner'!A929)</f>
        <v>1</v>
      </c>
      <c r="C929" s="1" t="str" cm="1">
        <f t="array" ref="C929">IFERROR(_xlfn.IFS(B929&gt;=$C$2,"x",AND(A929-A928&lt;=$D$2,B928&gt;=$C$2),"x",AND(A930-A929&lt;=$D$2,B930&gt;=$C$2),"x"),"")</f>
        <v/>
      </c>
      <c r="D929" cm="1">
        <f t="array" ref="D929">IFERROR(_xlfn.IFS(AND(C928="x",A929-A928=$D$2),D928,AND(C929="x",C928="x"),D928),A929)</f>
        <v>29.25</v>
      </c>
    </row>
    <row r="930" spans="1:4" x14ac:dyDescent="0.2">
      <c r="A930">
        <v>29.26</v>
      </c>
      <c r="B930">
        <f>COUNTIF('RAW2'!$D:$D,'Peak Combiner'!A930)</f>
        <v>7</v>
      </c>
      <c r="C930" s="1" t="str" cm="1">
        <f t="array" ref="C930">IFERROR(_xlfn.IFS(B930&gt;=$C$2,"x",AND(A930-A929&lt;=$D$2,B929&gt;=$C$2),"x",AND(A931-A930&lt;=$D$2,B931&gt;=$C$2),"x"),"")</f>
        <v/>
      </c>
      <c r="D930" cm="1">
        <f t="array" ref="D930">IFERROR(_xlfn.IFS(AND(C929="x",A930-A929=$D$2),D929,AND(C930="x",C929="x"),D929),A930)</f>
        <v>29.26</v>
      </c>
    </row>
    <row r="931" spans="1:4" x14ac:dyDescent="0.2">
      <c r="A931">
        <v>29.27</v>
      </c>
      <c r="B931">
        <f>COUNTIF('RAW2'!$D:$D,'Peak Combiner'!A931)</f>
        <v>7</v>
      </c>
      <c r="C931" s="1" t="str" cm="1">
        <f t="array" ref="C931">IFERROR(_xlfn.IFS(B931&gt;=$C$2,"x",AND(A931-A930&lt;=$D$2,B930&gt;=$C$2),"x",AND(A932-A931&lt;=$D$2,B932&gt;=$C$2),"x"),"")</f>
        <v/>
      </c>
      <c r="D931" cm="1">
        <f t="array" ref="D931">IFERROR(_xlfn.IFS(AND(C930="x",A931-A930=$D$2),D930,AND(C931="x",C930="x"),D930),A931)</f>
        <v>29.27</v>
      </c>
    </row>
    <row r="932" spans="1:4" x14ac:dyDescent="0.2">
      <c r="A932">
        <v>29.32</v>
      </c>
      <c r="B932">
        <f>COUNTIF('RAW2'!$D:$D,'Peak Combiner'!A932)</f>
        <v>3</v>
      </c>
      <c r="C932" s="1" t="str" cm="1">
        <f t="array" ref="C932">IFERROR(_xlfn.IFS(B932&gt;=$C$2,"x",AND(A932-A931&lt;=$D$2,B931&gt;=$C$2),"x",AND(A933-A932&lt;=$D$2,B933&gt;=$C$2),"x"),"")</f>
        <v/>
      </c>
      <c r="D932" cm="1">
        <f t="array" ref="D932">IFERROR(_xlfn.IFS(AND(C931="x",A932-A931=$D$2),D931,AND(C932="x",C931="x"),D931),A932)</f>
        <v>29.32</v>
      </c>
    </row>
    <row r="933" spans="1:4" x14ac:dyDescent="0.2">
      <c r="A933">
        <v>29.41</v>
      </c>
      <c r="B933">
        <f>COUNTIF('RAW2'!$D:$D,'Peak Combiner'!A933)</f>
        <v>1</v>
      </c>
      <c r="C933" s="1" t="str" cm="1">
        <f t="array" ref="C933">IFERROR(_xlfn.IFS(B933&gt;=$C$2,"x",AND(A933-A932&lt;=$D$2,B932&gt;=$C$2),"x",AND(A934-A933&lt;=$D$2,B934&gt;=$C$2),"x"),"")</f>
        <v/>
      </c>
      <c r="D933" cm="1">
        <f t="array" ref="D933">IFERROR(_xlfn.IFS(AND(C932="x",A933-A932=$D$2),D932,AND(C933="x",C932="x"),D932),A933)</f>
        <v>29.41</v>
      </c>
    </row>
    <row r="934" spans="1:4" x14ac:dyDescent="0.2">
      <c r="A934">
        <v>29.44</v>
      </c>
      <c r="B934">
        <f>COUNTIF('RAW2'!$D:$D,'Peak Combiner'!A934)</f>
        <v>3</v>
      </c>
      <c r="C934" s="1" t="str" cm="1">
        <f t="array" ref="C934">IFERROR(_xlfn.IFS(B934&gt;=$C$2,"x",AND(A934-A933&lt;=$D$2,B933&gt;=$C$2),"x",AND(A935-A934&lt;=$D$2,B935&gt;=$C$2),"x"),"")</f>
        <v/>
      </c>
      <c r="D934" cm="1">
        <f t="array" ref="D934">IFERROR(_xlfn.IFS(AND(C933="x",A934-A933=$D$2),D933,AND(C934="x",C933="x"),D933),A934)</f>
        <v>29.44</v>
      </c>
    </row>
    <row r="935" spans="1:4" x14ac:dyDescent="0.2">
      <c r="A935">
        <v>29.45</v>
      </c>
      <c r="B935">
        <f>COUNTIF('RAW2'!$D:$D,'Peak Combiner'!A935)</f>
        <v>3</v>
      </c>
      <c r="C935" s="1" t="str" cm="1">
        <f t="array" ref="C935">IFERROR(_xlfn.IFS(B935&gt;=$C$2,"x",AND(A935-A934&lt;=$D$2,B934&gt;=$C$2),"x",AND(A936-A935&lt;=$D$2,B936&gt;=$C$2),"x"),"")</f>
        <v/>
      </c>
      <c r="D935" cm="1">
        <f t="array" ref="D935">IFERROR(_xlfn.IFS(AND(C934="x",A935-A934=$D$2),D934,AND(C935="x",C934="x"),D934),A935)</f>
        <v>29.45</v>
      </c>
    </row>
    <row r="936" spans="1:4" x14ac:dyDescent="0.2">
      <c r="A936">
        <v>29.48</v>
      </c>
      <c r="B936">
        <f>COUNTIF('RAW2'!$D:$D,'Peak Combiner'!A936)</f>
        <v>1</v>
      </c>
      <c r="C936" s="1" t="str" cm="1">
        <f t="array" ref="C936">IFERROR(_xlfn.IFS(B936&gt;=$C$2,"x",AND(A936-A935&lt;=$D$2,B935&gt;=$C$2),"x",AND(A937-A936&lt;=$D$2,B937&gt;=$C$2),"x"),"")</f>
        <v/>
      </c>
      <c r="D936" cm="1">
        <f t="array" ref="D936">IFERROR(_xlfn.IFS(AND(C935="x",A936-A935=$D$2),D935,AND(C936="x",C935="x"),D935),A936)</f>
        <v>29.48</v>
      </c>
    </row>
    <row r="937" spans="1:4" x14ac:dyDescent="0.2">
      <c r="A937">
        <v>29.53</v>
      </c>
      <c r="B937">
        <f>COUNTIF('RAW2'!$D:$D,'Peak Combiner'!A937)</f>
        <v>1</v>
      </c>
      <c r="C937" s="1" t="str" cm="1">
        <f t="array" ref="C937">IFERROR(_xlfn.IFS(B937&gt;=$C$2,"x",AND(A937-A936&lt;=$D$2,B936&gt;=$C$2),"x",AND(A938-A937&lt;=$D$2,B938&gt;=$C$2),"x"),"")</f>
        <v/>
      </c>
      <c r="D937" cm="1">
        <f t="array" ref="D937">IFERROR(_xlfn.IFS(AND(C936="x",A937-A936=$D$2),D936,AND(C937="x",C936="x"),D936),A937)</f>
        <v>29.53</v>
      </c>
    </row>
    <row r="938" spans="1:4" x14ac:dyDescent="0.2">
      <c r="A938">
        <v>29.54</v>
      </c>
      <c r="B938">
        <f>COUNTIF('RAW2'!$D:$D,'Peak Combiner'!A938)</f>
        <v>4</v>
      </c>
      <c r="C938" s="1" t="str" cm="1">
        <f t="array" ref="C938">IFERROR(_xlfn.IFS(B938&gt;=$C$2,"x",AND(A938-A937&lt;=$D$2,B937&gt;=$C$2),"x",AND(A939-A938&lt;=$D$2,B939&gt;=$C$2),"x"),"")</f>
        <v/>
      </c>
      <c r="D938" cm="1">
        <f t="array" ref="D938">IFERROR(_xlfn.IFS(AND(C937="x",A938-A937=$D$2),D937,AND(C938="x",C937="x"),D937),A938)</f>
        <v>29.54</v>
      </c>
    </row>
    <row r="939" spans="1:4" x14ac:dyDescent="0.2">
      <c r="A939">
        <v>29.6</v>
      </c>
      <c r="B939">
        <f>COUNTIF('RAW2'!$D:$D,'Peak Combiner'!A939)</f>
        <v>5</v>
      </c>
      <c r="C939" s="1" t="str" cm="1">
        <f t="array" ref="C939">IFERROR(_xlfn.IFS(B939&gt;=$C$2,"x",AND(A939-A938&lt;=$D$2,B938&gt;=$C$2),"x",AND(A940-A939&lt;=$D$2,B940&gt;=$C$2),"x"),"")</f>
        <v/>
      </c>
      <c r="D939" cm="1">
        <f t="array" ref="D939">IFERROR(_xlfn.IFS(AND(C938="x",A939-A938=$D$2),D938,AND(C939="x",C938="x"),D938),A939)</f>
        <v>29.6</v>
      </c>
    </row>
    <row r="940" spans="1:4" x14ac:dyDescent="0.2">
      <c r="A940">
        <v>29.62</v>
      </c>
      <c r="B940">
        <f>COUNTIF('RAW2'!$D:$D,'Peak Combiner'!A940)</f>
        <v>1</v>
      </c>
      <c r="C940" s="1" t="str" cm="1">
        <f t="array" ref="C940">IFERROR(_xlfn.IFS(B940&gt;=$C$2,"x",AND(A940-A939&lt;=$D$2,B939&gt;=$C$2),"x",AND(A941-A940&lt;=$D$2,B941&gt;=$C$2),"x"),"")</f>
        <v/>
      </c>
      <c r="D940" cm="1">
        <f t="array" ref="D940">IFERROR(_xlfn.IFS(AND(C939="x",A940-A939=$D$2),D939,AND(C940="x",C939="x"),D939),A940)</f>
        <v>29.62</v>
      </c>
    </row>
    <row r="941" spans="1:4" x14ac:dyDescent="0.2">
      <c r="A941">
        <v>29.74</v>
      </c>
      <c r="B941">
        <f>COUNTIF('RAW2'!$D:$D,'Peak Combiner'!A941)</f>
        <v>1</v>
      </c>
      <c r="C941" s="1" t="str" cm="1">
        <f t="array" ref="C941">IFERROR(_xlfn.IFS(B941&gt;=$C$2,"x",AND(A941-A940&lt;=$D$2,B940&gt;=$C$2),"x",AND(A942-A941&lt;=$D$2,B942&gt;=$C$2),"x"),"")</f>
        <v/>
      </c>
      <c r="D941" cm="1">
        <f t="array" ref="D941">IFERROR(_xlfn.IFS(AND(C940="x",A941-A940=$D$2),D940,AND(C941="x",C940="x"),D940),A941)</f>
        <v>29.74</v>
      </c>
    </row>
    <row r="942" spans="1:4" x14ac:dyDescent="0.2">
      <c r="A942">
        <v>29.75</v>
      </c>
      <c r="B942">
        <f>COUNTIF('RAW2'!$D:$D,'Peak Combiner'!A942)</f>
        <v>2</v>
      </c>
      <c r="C942" s="1" t="str" cm="1">
        <f t="array" ref="C942">IFERROR(_xlfn.IFS(B942&gt;=$C$2,"x",AND(A942-A941&lt;=$D$2,B941&gt;=$C$2),"x",AND(A943-A942&lt;=$D$2,B943&gt;=$C$2),"x"),"")</f>
        <v/>
      </c>
      <c r="D942" cm="1">
        <f t="array" ref="D942">IFERROR(_xlfn.IFS(AND(C941="x",A942-A941=$D$2),D941,AND(C942="x",C941="x"),D941),A942)</f>
        <v>29.75</v>
      </c>
    </row>
    <row r="943" spans="1:4" x14ac:dyDescent="0.2">
      <c r="A943">
        <v>29.76</v>
      </c>
      <c r="B943">
        <f>COUNTIF('RAW2'!$D:$D,'Peak Combiner'!A943)</f>
        <v>2</v>
      </c>
      <c r="C943" s="1" t="str" cm="1">
        <f t="array" ref="C943">IFERROR(_xlfn.IFS(B943&gt;=$C$2,"x",AND(A943-A942&lt;=$D$2,B942&gt;=$C$2),"x",AND(A944-A943&lt;=$D$2,B944&gt;=$C$2),"x"),"")</f>
        <v/>
      </c>
      <c r="D943" cm="1">
        <f t="array" ref="D943">IFERROR(_xlfn.IFS(AND(C942="x",A943-A942=$D$2),D942,AND(C943="x",C942="x"),D942),A943)</f>
        <v>29.76</v>
      </c>
    </row>
    <row r="944" spans="1:4" x14ac:dyDescent="0.2">
      <c r="A944">
        <v>29.89</v>
      </c>
      <c r="B944">
        <f>COUNTIF('RAW2'!$D:$D,'Peak Combiner'!A944)</f>
        <v>3</v>
      </c>
      <c r="C944" s="1" t="str" cm="1">
        <f t="array" ref="C944">IFERROR(_xlfn.IFS(B944&gt;=$C$2,"x",AND(A944-A943&lt;=$D$2,B943&gt;=$C$2),"x",AND(A945-A944&lt;=$D$2,B945&gt;=$C$2),"x"),"")</f>
        <v/>
      </c>
      <c r="D944" cm="1">
        <f t="array" ref="D944">IFERROR(_xlfn.IFS(AND(C943="x",A944-A943=$D$2),D943,AND(C944="x",C943="x"),D943),A944)</f>
        <v>29.89</v>
      </c>
    </row>
    <row r="945" spans="1:4" x14ac:dyDescent="0.2">
      <c r="A945">
        <v>29.9</v>
      </c>
      <c r="B945">
        <f>COUNTIF('RAW2'!$D:$D,'Peak Combiner'!A945)</f>
        <v>2</v>
      </c>
      <c r="C945" s="1" t="str" cm="1">
        <f t="array" ref="C945">IFERROR(_xlfn.IFS(B945&gt;=$C$2,"x",AND(A945-A944&lt;=$D$2,B944&gt;=$C$2),"x",AND(A946-A945&lt;=$D$2,B946&gt;=$C$2),"x"),"")</f>
        <v/>
      </c>
      <c r="D945" cm="1">
        <f t="array" ref="D945">IFERROR(_xlfn.IFS(AND(C944="x",A945-A944=$D$2),D944,AND(C945="x",C944="x"),D944),A945)</f>
        <v>29.9</v>
      </c>
    </row>
    <row r="946" spans="1:4" x14ac:dyDescent="0.2">
      <c r="A946">
        <v>29.92</v>
      </c>
      <c r="B946">
        <f>COUNTIF('RAW2'!$D:$D,'Peak Combiner'!A946)</f>
        <v>1</v>
      </c>
      <c r="C946" s="1" t="str" cm="1">
        <f t="array" ref="C946">IFERROR(_xlfn.IFS(B946&gt;=$C$2,"x",AND(A946-A945&lt;=$D$2,B945&gt;=$C$2),"x",AND(A947-A946&lt;=$D$2,B947&gt;=$C$2),"x"),"")</f>
        <v/>
      </c>
      <c r="D946" cm="1">
        <f t="array" ref="D946">IFERROR(_xlfn.IFS(AND(C945="x",A946-A945=$D$2),D945,AND(C946="x",C945="x"),D945),A946)</f>
        <v>29.92</v>
      </c>
    </row>
    <row r="947" spans="1:4" x14ac:dyDescent="0.2">
      <c r="A947">
        <v>29.94</v>
      </c>
      <c r="B947">
        <f>COUNTIF('RAW2'!$D:$D,'Peak Combiner'!A947)</f>
        <v>2</v>
      </c>
      <c r="C947" s="1" t="str" cm="1">
        <f t="array" ref="C947">IFERROR(_xlfn.IFS(B947&gt;=$C$2,"x",AND(A947-A946&lt;=$D$2,B946&gt;=$C$2),"x",AND(A948-A947&lt;=$D$2,B948&gt;=$C$2),"x"),"")</f>
        <v/>
      </c>
      <c r="D947" cm="1">
        <f t="array" ref="D947">IFERROR(_xlfn.IFS(AND(C946="x",A947-A946=$D$2),D946,AND(C947="x",C946="x"),D946),A947)</f>
        <v>29.94</v>
      </c>
    </row>
    <row r="948" spans="1:4" x14ac:dyDescent="0.2">
      <c r="A948">
        <v>29.95</v>
      </c>
      <c r="B948">
        <f>COUNTIF('RAW2'!$D:$D,'Peak Combiner'!A948)</f>
        <v>1</v>
      </c>
      <c r="C948" s="1" t="str" cm="1">
        <f t="array" ref="C948">IFERROR(_xlfn.IFS(B948&gt;=$C$2,"x",AND(A948-A947&lt;=$D$2,B947&gt;=$C$2),"x",AND(A949-A948&lt;=$D$2,B949&gt;=$C$2),"x"),"")</f>
        <v/>
      </c>
      <c r="D948" cm="1">
        <f t="array" ref="D948">IFERROR(_xlfn.IFS(AND(C947="x",A948-A947=$D$2),D947,AND(C948="x",C947="x"),D947),A948)</f>
        <v>29.95</v>
      </c>
    </row>
    <row r="949" spans="1:4" x14ac:dyDescent="0.2">
      <c r="A949">
        <v>30.02</v>
      </c>
      <c r="B949">
        <f>COUNTIF('RAW2'!$D:$D,'Peak Combiner'!A949)</f>
        <v>4</v>
      </c>
      <c r="C949" s="1" t="str" cm="1">
        <f t="array" ref="C949">IFERROR(_xlfn.IFS(B949&gt;=$C$2,"x",AND(A949-A948&lt;=$D$2,B948&gt;=$C$2),"x",AND(A950-A949&lt;=$D$2,B950&gt;=$C$2),"x"),"")</f>
        <v/>
      </c>
      <c r="D949" cm="1">
        <f t="array" ref="D949">IFERROR(_xlfn.IFS(AND(C948="x",A949-A948=$D$2),D948,AND(C949="x",C948="x"),D948),A949)</f>
        <v>30.02</v>
      </c>
    </row>
    <row r="950" spans="1:4" x14ac:dyDescent="0.2">
      <c r="A950">
        <v>30.03</v>
      </c>
      <c r="B950">
        <f>COUNTIF('RAW2'!$D:$D,'Peak Combiner'!A950)</f>
        <v>10</v>
      </c>
      <c r="C950" s="1" t="str" cm="1">
        <f t="array" ref="C950">IFERROR(_xlfn.IFS(B950&gt;=$C$2,"x",AND(A950-A949&lt;=$D$2,B949&gt;=$C$2),"x",AND(A951-A950&lt;=$D$2,B951&gt;=$C$2),"x"),"")</f>
        <v>x</v>
      </c>
      <c r="D950" cm="1">
        <f t="array" ref="D950">IFERROR(_xlfn.IFS(AND(C949="x",A950-A949=$D$2),D949,AND(C950="x",C949="x"),D949),A950)</f>
        <v>30.03</v>
      </c>
    </row>
    <row r="951" spans="1:4" x14ac:dyDescent="0.2">
      <c r="A951">
        <v>30.04</v>
      </c>
      <c r="B951">
        <f>COUNTIF('RAW2'!$D:$D,'Peak Combiner'!A951)</f>
        <v>6</v>
      </c>
      <c r="C951" s="1" t="str" cm="1">
        <f t="array" ref="C951">IFERROR(_xlfn.IFS(B951&gt;=$C$2,"x",AND(A951-A950&lt;=$D$2,B950&gt;=$C$2),"x",AND(A952-A951&lt;=$D$2,B952&gt;=$C$2),"x"),"")</f>
        <v>x</v>
      </c>
      <c r="D951" cm="1">
        <f t="array" ref="D951">IFERROR(_xlfn.IFS(AND(C950="x",A951-A950=$D$2),D950,AND(C951="x",C950="x"),D950),A951)</f>
        <v>30.03</v>
      </c>
    </row>
    <row r="952" spans="1:4" x14ac:dyDescent="0.2">
      <c r="A952">
        <v>30.08</v>
      </c>
      <c r="B952">
        <f>COUNTIF('RAW2'!$D:$D,'Peak Combiner'!A952)</f>
        <v>5</v>
      </c>
      <c r="C952" s="1" t="str" cm="1">
        <f t="array" ref="C952">IFERROR(_xlfn.IFS(B952&gt;=$C$2,"x",AND(A952-A951&lt;=$D$2,B951&gt;=$C$2),"x",AND(A953-A952&lt;=$D$2,B953&gt;=$C$2),"x"),"")</f>
        <v/>
      </c>
      <c r="D952" cm="1">
        <f t="array" ref="D952">IFERROR(_xlfn.IFS(AND(C951="x",A952-A951=$D$2),D951,AND(C952="x",C951="x"),D951),A952)</f>
        <v>30.08</v>
      </c>
    </row>
    <row r="953" spans="1:4" x14ac:dyDescent="0.2">
      <c r="A953">
        <v>30.09</v>
      </c>
      <c r="B953">
        <f>COUNTIF('RAW2'!$D:$D,'Peak Combiner'!A953)</f>
        <v>2</v>
      </c>
      <c r="C953" s="1" t="str" cm="1">
        <f t="array" ref="C953">IFERROR(_xlfn.IFS(B953&gt;=$C$2,"x",AND(A953-A952&lt;=$D$2,B952&gt;=$C$2),"x",AND(A954-A953&lt;=$D$2,B954&gt;=$C$2),"x"),"")</f>
        <v/>
      </c>
      <c r="D953" cm="1">
        <f t="array" ref="D953">IFERROR(_xlfn.IFS(AND(C952="x",A953-A952=$D$2),D952,AND(C953="x",C952="x"),D952),A953)</f>
        <v>30.09</v>
      </c>
    </row>
    <row r="954" spans="1:4" x14ac:dyDescent="0.2">
      <c r="A954">
        <v>30.16</v>
      </c>
      <c r="B954">
        <f>COUNTIF('RAW2'!$D:$D,'Peak Combiner'!A954)</f>
        <v>2</v>
      </c>
      <c r="C954" s="1" t="str" cm="1">
        <f t="array" ref="C954">IFERROR(_xlfn.IFS(B954&gt;=$C$2,"x",AND(A954-A953&lt;=$D$2,B953&gt;=$C$2),"x",AND(A955-A954&lt;=$D$2,B955&gt;=$C$2),"x"),"")</f>
        <v/>
      </c>
      <c r="D954" cm="1">
        <f t="array" ref="D954">IFERROR(_xlfn.IFS(AND(C953="x",A954-A953=$D$2),D953,AND(C954="x",C953="x"),D953),A954)</f>
        <v>30.16</v>
      </c>
    </row>
    <row r="955" spans="1:4" x14ac:dyDescent="0.2">
      <c r="A955">
        <v>30.17</v>
      </c>
      <c r="B955">
        <f>COUNTIF('RAW2'!$D:$D,'Peak Combiner'!A955)</f>
        <v>1</v>
      </c>
      <c r="C955" s="1" t="str" cm="1">
        <f t="array" ref="C955">IFERROR(_xlfn.IFS(B955&gt;=$C$2,"x",AND(A955-A954&lt;=$D$2,B954&gt;=$C$2),"x",AND(A956-A955&lt;=$D$2,B956&gt;=$C$2),"x"),"")</f>
        <v/>
      </c>
      <c r="D955" cm="1">
        <f t="array" ref="D955">IFERROR(_xlfn.IFS(AND(C954="x",A955-A954=$D$2),D954,AND(C955="x",C954="x"),D954),A955)</f>
        <v>30.17</v>
      </c>
    </row>
    <row r="956" spans="1:4" x14ac:dyDescent="0.2">
      <c r="A956">
        <v>30.2</v>
      </c>
      <c r="B956">
        <f>COUNTIF('RAW2'!$D:$D,'Peak Combiner'!A956)</f>
        <v>1</v>
      </c>
      <c r="C956" s="1" t="str" cm="1">
        <f t="array" ref="C956">IFERROR(_xlfn.IFS(B956&gt;=$C$2,"x",AND(A956-A955&lt;=$D$2,B955&gt;=$C$2),"x",AND(A957-A956&lt;=$D$2,B957&gt;=$C$2),"x"),"")</f>
        <v/>
      </c>
      <c r="D956" cm="1">
        <f t="array" ref="D956">IFERROR(_xlfn.IFS(AND(C955="x",A956-A955=$D$2),D955,AND(C956="x",C955="x"),D955),A956)</f>
        <v>30.2</v>
      </c>
    </row>
    <row r="957" spans="1:4" x14ac:dyDescent="0.2">
      <c r="A957">
        <v>30.26</v>
      </c>
      <c r="B957">
        <f>COUNTIF('RAW2'!$D:$D,'Peak Combiner'!A957)</f>
        <v>1</v>
      </c>
      <c r="C957" s="1" t="str" cm="1">
        <f t="array" ref="C957">IFERROR(_xlfn.IFS(B957&gt;=$C$2,"x",AND(A957-A956&lt;=$D$2,B956&gt;=$C$2),"x",AND(A958-A957&lt;=$D$2,B958&gt;=$C$2),"x"),"")</f>
        <v/>
      </c>
      <c r="D957" cm="1">
        <f t="array" ref="D957">IFERROR(_xlfn.IFS(AND(C956="x",A957-A956=$D$2),D956,AND(C957="x",C956="x"),D956),A957)</f>
        <v>30.26</v>
      </c>
    </row>
    <row r="958" spans="1:4" x14ac:dyDescent="0.2">
      <c r="A958">
        <v>30.3</v>
      </c>
      <c r="B958">
        <f>COUNTIF('RAW2'!$D:$D,'Peak Combiner'!A958)</f>
        <v>2</v>
      </c>
      <c r="C958" s="1" t="str" cm="1">
        <f t="array" ref="C958">IFERROR(_xlfn.IFS(B958&gt;=$C$2,"x",AND(A958-A957&lt;=$D$2,B957&gt;=$C$2),"x",AND(A959-A958&lt;=$D$2,B959&gt;=$C$2),"x"),"")</f>
        <v/>
      </c>
      <c r="D958" cm="1">
        <f t="array" ref="D958">IFERROR(_xlfn.IFS(AND(C957="x",A958-A957=$D$2),D957,AND(C958="x",C957="x"),D957),A958)</f>
        <v>30.3</v>
      </c>
    </row>
    <row r="959" spans="1:4" x14ac:dyDescent="0.2">
      <c r="A959">
        <v>30.37</v>
      </c>
      <c r="B959">
        <f>COUNTIF('RAW2'!$D:$D,'Peak Combiner'!A959)</f>
        <v>1</v>
      </c>
      <c r="C959" s="1" t="str" cm="1">
        <f t="array" ref="C959">IFERROR(_xlfn.IFS(B959&gt;=$C$2,"x",AND(A959-A958&lt;=$D$2,B958&gt;=$C$2),"x",AND(A960-A959&lt;=$D$2,B960&gt;=$C$2),"x"),"")</f>
        <v/>
      </c>
      <c r="D959" cm="1">
        <f t="array" ref="D959">IFERROR(_xlfn.IFS(AND(C958="x",A959-A958=$D$2),D958,AND(C959="x",C958="x"),D958),A959)</f>
        <v>30.37</v>
      </c>
    </row>
    <row r="960" spans="1:4" x14ac:dyDescent="0.2">
      <c r="A960">
        <v>30.38</v>
      </c>
      <c r="B960">
        <f>COUNTIF('RAW2'!$D:$D,'Peak Combiner'!A960)</f>
        <v>3</v>
      </c>
      <c r="C960" s="1" t="str" cm="1">
        <f t="array" ref="C960">IFERROR(_xlfn.IFS(B960&gt;=$C$2,"x",AND(A960-A959&lt;=$D$2,B959&gt;=$C$2),"x",AND(A961-A960&lt;=$D$2,B961&gt;=$C$2),"x"),"")</f>
        <v/>
      </c>
      <c r="D960" cm="1">
        <f t="array" ref="D960">IFERROR(_xlfn.IFS(AND(C959="x",A960-A959=$D$2),D959,AND(C960="x",C959="x"),D959),A960)</f>
        <v>30.38</v>
      </c>
    </row>
    <row r="961" spans="1:4" x14ac:dyDescent="0.2">
      <c r="A961">
        <v>30.4</v>
      </c>
      <c r="B961">
        <f>COUNTIF('RAW2'!$D:$D,'Peak Combiner'!A961)</f>
        <v>1</v>
      </c>
      <c r="C961" s="1" t="str" cm="1">
        <f t="array" ref="C961">IFERROR(_xlfn.IFS(B961&gt;=$C$2,"x",AND(A961-A960&lt;=$D$2,B960&gt;=$C$2),"x",AND(A962-A961&lt;=$D$2,B962&gt;=$C$2),"x"),"")</f>
        <v/>
      </c>
      <c r="D961" cm="1">
        <f t="array" ref="D961">IFERROR(_xlfn.IFS(AND(C960="x",A961-A960=$D$2),D960,AND(C961="x",C960="x"),D960),A961)</f>
        <v>30.4</v>
      </c>
    </row>
    <row r="962" spans="1:4" x14ac:dyDescent="0.2">
      <c r="A962">
        <v>30.46</v>
      </c>
      <c r="B962">
        <f>COUNTIF('RAW2'!$D:$D,'Peak Combiner'!A962)</f>
        <v>1</v>
      </c>
      <c r="C962" s="1" t="str" cm="1">
        <f t="array" ref="C962">IFERROR(_xlfn.IFS(B962&gt;=$C$2,"x",AND(A962-A961&lt;=$D$2,B961&gt;=$C$2),"x",AND(A963-A962&lt;=$D$2,B963&gt;=$C$2),"x"),"")</f>
        <v/>
      </c>
      <c r="D962" cm="1">
        <f t="array" ref="D962">IFERROR(_xlfn.IFS(AND(C961="x",A962-A961=$D$2),D961,AND(C962="x",C961="x"),D961),A962)</f>
        <v>30.46</v>
      </c>
    </row>
    <row r="963" spans="1:4" x14ac:dyDescent="0.2">
      <c r="A963">
        <v>30.47</v>
      </c>
      <c r="B963">
        <f>COUNTIF('RAW2'!$D:$D,'Peak Combiner'!A963)</f>
        <v>2</v>
      </c>
      <c r="C963" s="1" t="str" cm="1">
        <f t="array" ref="C963">IFERROR(_xlfn.IFS(B963&gt;=$C$2,"x",AND(A963-A962&lt;=$D$2,B962&gt;=$C$2),"x",AND(A964-A963&lt;=$D$2,B964&gt;=$C$2),"x"),"")</f>
        <v/>
      </c>
      <c r="D963" cm="1">
        <f t="array" ref="D963">IFERROR(_xlfn.IFS(AND(C962="x",A963-A962=$D$2),D962,AND(C963="x",C962="x"),D962),A963)</f>
        <v>30.47</v>
      </c>
    </row>
    <row r="964" spans="1:4" x14ac:dyDescent="0.2">
      <c r="A964">
        <v>30.48</v>
      </c>
      <c r="B964">
        <f>COUNTIF('RAW2'!$D:$D,'Peak Combiner'!A964)</f>
        <v>1</v>
      </c>
      <c r="C964" s="1" t="str" cm="1">
        <f t="array" ref="C964">IFERROR(_xlfn.IFS(B964&gt;=$C$2,"x",AND(A964-A963&lt;=$D$2,B963&gt;=$C$2),"x",AND(A965-A964&lt;=$D$2,B965&gt;=$C$2),"x"),"")</f>
        <v/>
      </c>
      <c r="D964" cm="1">
        <f t="array" ref="D964">IFERROR(_xlfn.IFS(AND(C963="x",A964-A963=$D$2),D963,AND(C964="x",C963="x"),D963),A964)</f>
        <v>30.48</v>
      </c>
    </row>
    <row r="965" spans="1:4" x14ac:dyDescent="0.2">
      <c r="A965">
        <v>30.59</v>
      </c>
      <c r="B965">
        <f>COUNTIF('RAW2'!$D:$D,'Peak Combiner'!A965)</f>
        <v>2</v>
      </c>
      <c r="C965" s="1" t="str" cm="1">
        <f t="array" ref="C965">IFERROR(_xlfn.IFS(B965&gt;=$C$2,"x",AND(A965-A964&lt;=$D$2,B964&gt;=$C$2),"x",AND(A966-A965&lt;=$D$2,B966&gt;=$C$2),"x"),"")</f>
        <v/>
      </c>
      <c r="D965" cm="1">
        <f t="array" ref="D965">IFERROR(_xlfn.IFS(AND(C964="x",A965-A964=$D$2),D964,AND(C965="x",C964="x"),D964),A965)</f>
        <v>30.59</v>
      </c>
    </row>
    <row r="966" spans="1:4" x14ac:dyDescent="0.2">
      <c r="A966">
        <v>30.6</v>
      </c>
      <c r="B966">
        <f>COUNTIF('RAW2'!$D:$D,'Peak Combiner'!A966)</f>
        <v>2</v>
      </c>
      <c r="C966" s="1" t="str" cm="1">
        <f t="array" ref="C966">IFERROR(_xlfn.IFS(B966&gt;=$C$2,"x",AND(A966-A965&lt;=$D$2,B965&gt;=$C$2),"x",AND(A967-A966&lt;=$D$2,B967&gt;=$C$2),"x"),"")</f>
        <v/>
      </c>
      <c r="D966" cm="1">
        <f t="array" ref="D966">IFERROR(_xlfn.IFS(AND(C965="x",A966-A965=$D$2),D965,AND(C966="x",C965="x"),D965),A966)</f>
        <v>30.6</v>
      </c>
    </row>
    <row r="967" spans="1:4" x14ac:dyDescent="0.2">
      <c r="A967">
        <v>30.61</v>
      </c>
      <c r="B967">
        <f>COUNTIF('RAW2'!$D:$D,'Peak Combiner'!A967)</f>
        <v>2</v>
      </c>
      <c r="C967" s="1" t="str" cm="1">
        <f t="array" ref="C967">IFERROR(_xlfn.IFS(B967&gt;=$C$2,"x",AND(A967-A966&lt;=$D$2,B966&gt;=$C$2),"x",AND(A968-A967&lt;=$D$2,B968&gt;=$C$2),"x"),"")</f>
        <v/>
      </c>
      <c r="D967" cm="1">
        <f t="array" ref="D967">IFERROR(_xlfn.IFS(AND(C966="x",A967-A966=$D$2),D966,AND(C967="x",C966="x"),D966),A967)</f>
        <v>30.61</v>
      </c>
    </row>
    <row r="968" spans="1:4" x14ac:dyDescent="0.2">
      <c r="A968">
        <v>30.67</v>
      </c>
      <c r="B968">
        <f>COUNTIF('RAW2'!$D:$D,'Peak Combiner'!A968)</f>
        <v>2</v>
      </c>
      <c r="C968" s="1" t="str" cm="1">
        <f t="array" ref="C968">IFERROR(_xlfn.IFS(B968&gt;=$C$2,"x",AND(A968-A967&lt;=$D$2,B967&gt;=$C$2),"x",AND(A969-A968&lt;=$D$2,B969&gt;=$C$2),"x"),"")</f>
        <v/>
      </c>
      <c r="D968" cm="1">
        <f t="array" ref="D968">IFERROR(_xlfn.IFS(AND(C967="x",A968-A967=$D$2),D967,AND(C968="x",C967="x"),D967),A968)</f>
        <v>30.67</v>
      </c>
    </row>
    <row r="969" spans="1:4" x14ac:dyDescent="0.2">
      <c r="A969">
        <v>30.73</v>
      </c>
      <c r="B969">
        <f>COUNTIF('RAW2'!$D:$D,'Peak Combiner'!A969)</f>
        <v>3</v>
      </c>
      <c r="C969" s="1" t="str" cm="1">
        <f t="array" ref="C969">IFERROR(_xlfn.IFS(B969&gt;=$C$2,"x",AND(A969-A968&lt;=$D$2,B968&gt;=$C$2),"x",AND(A970-A969&lt;=$D$2,B970&gt;=$C$2),"x"),"")</f>
        <v/>
      </c>
      <c r="D969" cm="1">
        <f t="array" ref="D969">IFERROR(_xlfn.IFS(AND(C968="x",A969-A968=$D$2),D968,AND(C969="x",C968="x"),D968),A969)</f>
        <v>30.73</v>
      </c>
    </row>
    <row r="970" spans="1:4" x14ac:dyDescent="0.2">
      <c r="A970">
        <v>30.74</v>
      </c>
      <c r="B970">
        <f>COUNTIF('RAW2'!$D:$D,'Peak Combiner'!A970)</f>
        <v>1</v>
      </c>
      <c r="C970" s="1" t="str" cm="1">
        <f t="array" ref="C970">IFERROR(_xlfn.IFS(B970&gt;=$C$2,"x",AND(A970-A969&lt;=$D$2,B969&gt;=$C$2),"x",AND(A971-A970&lt;=$D$2,B971&gt;=$C$2),"x"),"")</f>
        <v/>
      </c>
      <c r="D970" cm="1">
        <f t="array" ref="D970">IFERROR(_xlfn.IFS(AND(C969="x",A970-A969=$D$2),D969,AND(C970="x",C969="x"),D969),A970)</f>
        <v>30.74</v>
      </c>
    </row>
    <row r="971" spans="1:4" x14ac:dyDescent="0.2">
      <c r="A971">
        <v>30.75</v>
      </c>
      <c r="B971">
        <f>COUNTIF('RAW2'!$D:$D,'Peak Combiner'!A971)</f>
        <v>2</v>
      </c>
      <c r="C971" s="1" t="str" cm="1">
        <f t="array" ref="C971">IFERROR(_xlfn.IFS(B971&gt;=$C$2,"x",AND(A971-A970&lt;=$D$2,B970&gt;=$C$2),"x",AND(A972-A971&lt;=$D$2,B972&gt;=$C$2),"x"),"")</f>
        <v/>
      </c>
      <c r="D971" cm="1">
        <f t="array" ref="D971">IFERROR(_xlfn.IFS(AND(C970="x",A971-A970=$D$2),D970,AND(C971="x",C970="x"),D970),A971)</f>
        <v>30.75</v>
      </c>
    </row>
    <row r="972" spans="1:4" x14ac:dyDescent="0.2">
      <c r="A972">
        <v>30.76</v>
      </c>
      <c r="B972">
        <f>COUNTIF('RAW2'!$D:$D,'Peak Combiner'!A972)</f>
        <v>6</v>
      </c>
      <c r="C972" s="1" t="str" cm="1">
        <f t="array" ref="C972">IFERROR(_xlfn.IFS(B972&gt;=$C$2,"x",AND(A972-A971&lt;=$D$2,B971&gt;=$C$2),"x",AND(A973-A972&lt;=$D$2,B973&gt;=$C$2),"x"),"")</f>
        <v/>
      </c>
      <c r="D972" cm="1">
        <f t="array" ref="D972">IFERROR(_xlfn.IFS(AND(C971="x",A972-A971=$D$2),D971,AND(C972="x",C971="x"),D971),A972)</f>
        <v>30.76</v>
      </c>
    </row>
    <row r="973" spans="1:4" x14ac:dyDescent="0.2">
      <c r="A973">
        <v>30.9</v>
      </c>
      <c r="B973">
        <f>COUNTIF('RAW2'!$D:$D,'Peak Combiner'!A973)</f>
        <v>3</v>
      </c>
      <c r="C973" s="1" t="str" cm="1">
        <f t="array" ref="C973">IFERROR(_xlfn.IFS(B973&gt;=$C$2,"x",AND(A973-A972&lt;=$D$2,B972&gt;=$C$2),"x",AND(A974-A973&lt;=$D$2,B974&gt;=$C$2),"x"),"")</f>
        <v/>
      </c>
      <c r="D973" cm="1">
        <f t="array" ref="D973">IFERROR(_xlfn.IFS(AND(C972="x",A973-A972=$D$2),D972,AND(C973="x",C972="x"),D972),A973)</f>
        <v>30.9</v>
      </c>
    </row>
    <row r="974" spans="1:4" x14ac:dyDescent="0.2">
      <c r="A974">
        <v>30.91</v>
      </c>
      <c r="B974">
        <f>COUNTIF('RAW2'!$D:$D,'Peak Combiner'!A974)</f>
        <v>1</v>
      </c>
      <c r="C974" s="1" t="str" cm="1">
        <f t="array" ref="C974">IFERROR(_xlfn.IFS(B974&gt;=$C$2,"x",AND(A974-A973&lt;=$D$2,B973&gt;=$C$2),"x",AND(A975-A974&lt;=$D$2,B975&gt;=$C$2),"x"),"")</f>
        <v/>
      </c>
      <c r="D974" cm="1">
        <f t="array" ref="D974">IFERROR(_xlfn.IFS(AND(C973="x",A974-A973=$D$2),D973,AND(C974="x",C973="x"),D973),A974)</f>
        <v>30.91</v>
      </c>
    </row>
    <row r="975" spans="1:4" x14ac:dyDescent="0.2">
      <c r="A975">
        <v>30.94</v>
      </c>
      <c r="B975">
        <f>COUNTIF('RAW2'!$D:$D,'Peak Combiner'!A975)</f>
        <v>5</v>
      </c>
      <c r="C975" s="1" t="str" cm="1">
        <f t="array" ref="C975">IFERROR(_xlfn.IFS(B975&gt;=$C$2,"x",AND(A975-A974&lt;=$D$2,B974&gt;=$C$2),"x",AND(A976-A975&lt;=$D$2,B976&gt;=$C$2),"x"),"")</f>
        <v>x</v>
      </c>
      <c r="D975" cm="1">
        <f t="array" ref="D975">IFERROR(_xlfn.IFS(AND(C974="x",A975-A974=$D$2),D974,AND(C975="x",C974="x"),D974),A975)</f>
        <v>30.94</v>
      </c>
    </row>
    <row r="976" spans="1:4" x14ac:dyDescent="0.2">
      <c r="A976">
        <v>30.95</v>
      </c>
      <c r="B976">
        <f>COUNTIF('RAW2'!$D:$D,'Peak Combiner'!A976)</f>
        <v>13</v>
      </c>
      <c r="C976" s="1" t="str" cm="1">
        <f t="array" ref="C976">IFERROR(_xlfn.IFS(B976&gt;=$C$2,"x",AND(A976-A975&lt;=$D$2,B975&gt;=$C$2),"x",AND(A977-A976&lt;=$D$2,B977&gt;=$C$2),"x"),"")</f>
        <v>x</v>
      </c>
      <c r="D976" cm="1">
        <f t="array" ref="D976">IFERROR(_xlfn.IFS(AND(C975="x",A976-A975=$D$2),D975,AND(C976="x",C975="x"),D975),A976)</f>
        <v>30.94</v>
      </c>
    </row>
    <row r="977" spans="1:4" x14ac:dyDescent="0.2">
      <c r="A977">
        <v>30.96</v>
      </c>
      <c r="B977">
        <f>COUNTIF('RAW2'!$D:$D,'Peak Combiner'!A977)</f>
        <v>15</v>
      </c>
      <c r="C977" s="1" t="str" cm="1">
        <f t="array" ref="C977">IFERROR(_xlfn.IFS(B977&gt;=$C$2,"x",AND(A977-A976&lt;=$D$2,B976&gt;=$C$2),"x",AND(A978-A977&lt;=$D$2,B978&gt;=$C$2),"x"),"")</f>
        <v>x</v>
      </c>
      <c r="D977" cm="1">
        <f t="array" ref="D977">IFERROR(_xlfn.IFS(AND(C976="x",A977-A976=$D$2),D976,AND(C977="x",C976="x"),D976),A977)</f>
        <v>30.94</v>
      </c>
    </row>
    <row r="978" spans="1:4" x14ac:dyDescent="0.2">
      <c r="A978">
        <v>30.97</v>
      </c>
      <c r="B978">
        <f>COUNTIF('RAW2'!$D:$D,'Peak Combiner'!A978)</f>
        <v>6</v>
      </c>
      <c r="C978" s="1" t="str" cm="1">
        <f t="array" ref="C978">IFERROR(_xlfn.IFS(B978&gt;=$C$2,"x",AND(A978-A977&lt;=$D$2,B977&gt;=$C$2),"x",AND(A979-A978&lt;=$D$2,B979&gt;=$C$2),"x"),"")</f>
        <v>x</v>
      </c>
      <c r="D978" cm="1">
        <f t="array" ref="D978">IFERROR(_xlfn.IFS(AND(C977="x",A978-A977=$D$2),D977,AND(C978="x",C977="x"),D977),A978)</f>
        <v>30.94</v>
      </c>
    </row>
    <row r="979" spans="1:4" x14ac:dyDescent="0.2">
      <c r="A979">
        <v>30.98</v>
      </c>
      <c r="B979">
        <f>COUNTIF('RAW2'!$D:$D,'Peak Combiner'!A979)</f>
        <v>4</v>
      </c>
      <c r="C979" s="1" t="str" cm="1">
        <f t="array" ref="C979">IFERROR(_xlfn.IFS(B979&gt;=$C$2,"x",AND(A979-A978&lt;=$D$2,B978&gt;=$C$2),"x",AND(A980-A979&lt;=$D$2,B980&gt;=$C$2),"x"),"")</f>
        <v/>
      </c>
      <c r="D979" cm="1">
        <f t="array" ref="D979">IFERROR(_xlfn.IFS(AND(C978="x",A979-A978=$D$2),D978,AND(C979="x",C978="x"),D978),A979)</f>
        <v>30.98</v>
      </c>
    </row>
    <row r="980" spans="1:4" x14ac:dyDescent="0.2">
      <c r="A980">
        <v>30.99</v>
      </c>
      <c r="B980">
        <f>COUNTIF('RAW2'!$D:$D,'Peak Combiner'!A980)</f>
        <v>1</v>
      </c>
      <c r="C980" s="1" t="str" cm="1">
        <f t="array" ref="C980">IFERROR(_xlfn.IFS(B980&gt;=$C$2,"x",AND(A980-A979&lt;=$D$2,B979&gt;=$C$2),"x",AND(A981-A980&lt;=$D$2,B981&gt;=$C$2),"x"),"")</f>
        <v/>
      </c>
      <c r="D980" cm="1">
        <f t="array" ref="D980">IFERROR(_xlfn.IFS(AND(C979="x",A980-A979=$D$2),D979,AND(C980="x",C979="x"),D979),A980)</f>
        <v>30.99</v>
      </c>
    </row>
    <row r="981" spans="1:4" x14ac:dyDescent="0.2">
      <c r="A981">
        <v>31.07</v>
      </c>
      <c r="B981">
        <f>COUNTIF('RAW2'!$D:$D,'Peak Combiner'!A981)</f>
        <v>1</v>
      </c>
      <c r="C981" s="1" t="str" cm="1">
        <f t="array" ref="C981">IFERROR(_xlfn.IFS(B981&gt;=$C$2,"x",AND(A981-A980&lt;=$D$2,B980&gt;=$C$2),"x",AND(A982-A981&lt;=$D$2,B982&gt;=$C$2),"x"),"")</f>
        <v/>
      </c>
      <c r="D981" cm="1">
        <f t="array" ref="D981">IFERROR(_xlfn.IFS(AND(C980="x",A981-A980=$D$2),D980,AND(C981="x",C980="x"),D980),A981)</f>
        <v>31.07</v>
      </c>
    </row>
    <row r="982" spans="1:4" x14ac:dyDescent="0.2">
      <c r="A982">
        <v>31.08</v>
      </c>
      <c r="B982">
        <f>COUNTIF('RAW2'!$D:$D,'Peak Combiner'!A982)</f>
        <v>2</v>
      </c>
      <c r="C982" s="1" t="str" cm="1">
        <f t="array" ref="C982">IFERROR(_xlfn.IFS(B982&gt;=$C$2,"x",AND(A982-A981&lt;=$D$2,B981&gt;=$C$2),"x",AND(A983-A982&lt;=$D$2,B983&gt;=$C$2),"x"),"")</f>
        <v/>
      </c>
      <c r="D982" cm="1">
        <f t="array" ref="D982">IFERROR(_xlfn.IFS(AND(C981="x",A982-A981=$D$2),D981,AND(C982="x",C981="x"),D981),A982)</f>
        <v>31.08</v>
      </c>
    </row>
    <row r="983" spans="1:4" x14ac:dyDescent="0.2">
      <c r="A983">
        <v>31.14</v>
      </c>
      <c r="B983">
        <f>COUNTIF('RAW2'!$D:$D,'Peak Combiner'!A983)</f>
        <v>4</v>
      </c>
      <c r="C983" s="1" t="str" cm="1">
        <f t="array" ref="C983">IFERROR(_xlfn.IFS(B983&gt;=$C$2,"x",AND(A983-A982&lt;=$D$2,B982&gt;=$C$2),"x",AND(A984-A983&lt;=$D$2,B984&gt;=$C$2),"x"),"")</f>
        <v/>
      </c>
      <c r="D983" cm="1">
        <f t="array" ref="D983">IFERROR(_xlfn.IFS(AND(C982="x",A983-A982=$D$2),D982,AND(C983="x",C982="x"),D982),A983)</f>
        <v>31.14</v>
      </c>
    </row>
    <row r="984" spans="1:4" x14ac:dyDescent="0.2">
      <c r="A984">
        <v>31.15</v>
      </c>
      <c r="B984">
        <f>COUNTIF('RAW2'!$D:$D,'Peak Combiner'!A984)</f>
        <v>2</v>
      </c>
      <c r="C984" s="1" t="str" cm="1">
        <f t="array" ref="C984">IFERROR(_xlfn.IFS(B984&gt;=$C$2,"x",AND(A984-A983&lt;=$D$2,B983&gt;=$C$2),"x",AND(A985-A984&lt;=$D$2,B985&gt;=$C$2),"x"),"")</f>
        <v/>
      </c>
      <c r="D984" cm="1">
        <f t="array" ref="D984">IFERROR(_xlfn.IFS(AND(C983="x",A984-A983=$D$2),D983,AND(C984="x",C983="x"),D983),A984)</f>
        <v>31.15</v>
      </c>
    </row>
    <row r="985" spans="1:4" x14ac:dyDescent="0.2">
      <c r="A985">
        <v>31.24</v>
      </c>
      <c r="B985">
        <f>COUNTIF('RAW2'!$D:$D,'Peak Combiner'!A985)</f>
        <v>2</v>
      </c>
      <c r="C985" s="1" t="str" cm="1">
        <f t="array" ref="C985">IFERROR(_xlfn.IFS(B985&gt;=$C$2,"x",AND(A985-A984&lt;=$D$2,B984&gt;=$C$2),"x",AND(A986-A985&lt;=$D$2,B986&gt;=$C$2),"x"),"")</f>
        <v/>
      </c>
      <c r="D985" cm="1">
        <f t="array" ref="D985">IFERROR(_xlfn.IFS(AND(C984="x",A985-A984=$D$2),D984,AND(C985="x",C984="x"),D984),A985)</f>
        <v>31.24</v>
      </c>
    </row>
    <row r="986" spans="1:4" x14ac:dyDescent="0.2">
      <c r="A986">
        <v>31.25</v>
      </c>
      <c r="B986">
        <f>COUNTIF('RAW2'!$D:$D,'Peak Combiner'!A986)</f>
        <v>14</v>
      </c>
      <c r="C986" s="1" t="str" cm="1">
        <f t="array" ref="C986">IFERROR(_xlfn.IFS(B986&gt;=$C$2,"x",AND(A986-A985&lt;=$D$2,B985&gt;=$C$2),"x",AND(A987-A986&lt;=$D$2,B987&gt;=$C$2),"x"),"")</f>
        <v>x</v>
      </c>
      <c r="D986" cm="1">
        <f t="array" ref="D986">IFERROR(_xlfn.IFS(AND(C985="x",A986-A985=$D$2),D985,AND(C986="x",C985="x"),D985),A986)</f>
        <v>31.25</v>
      </c>
    </row>
    <row r="987" spans="1:4" x14ac:dyDescent="0.2">
      <c r="A987">
        <v>31.26</v>
      </c>
      <c r="B987">
        <f>COUNTIF('RAW2'!$D:$D,'Peak Combiner'!A987)</f>
        <v>6</v>
      </c>
      <c r="C987" s="1" t="str" cm="1">
        <f t="array" ref="C987">IFERROR(_xlfn.IFS(B987&gt;=$C$2,"x",AND(A987-A986&lt;=$D$2,B986&gt;=$C$2),"x",AND(A988-A987&lt;=$D$2,B988&gt;=$C$2),"x"),"")</f>
        <v/>
      </c>
      <c r="D987" cm="1">
        <f t="array" ref="D987">IFERROR(_xlfn.IFS(AND(C986="x",A987-A986=$D$2),D986,AND(C987="x",C986="x"),D986),A987)</f>
        <v>31.26</v>
      </c>
    </row>
    <row r="988" spans="1:4" x14ac:dyDescent="0.2">
      <c r="A988">
        <v>31.29</v>
      </c>
      <c r="B988">
        <f>COUNTIF('RAW2'!$D:$D,'Peak Combiner'!A988)</f>
        <v>1</v>
      </c>
      <c r="C988" s="1" t="str" cm="1">
        <f t="array" ref="C988">IFERROR(_xlfn.IFS(B988&gt;=$C$2,"x",AND(A988-A987&lt;=$D$2,B987&gt;=$C$2),"x",AND(A989-A988&lt;=$D$2,B989&gt;=$C$2),"x"),"")</f>
        <v/>
      </c>
      <c r="D988" cm="1">
        <f t="array" ref="D988">IFERROR(_xlfn.IFS(AND(C987="x",A988-A987=$D$2),D987,AND(C988="x",C987="x"),D987),A988)</f>
        <v>31.29</v>
      </c>
    </row>
    <row r="989" spans="1:4" x14ac:dyDescent="0.2">
      <c r="A989">
        <v>31.3</v>
      </c>
      <c r="B989">
        <f>COUNTIF('RAW2'!$D:$D,'Peak Combiner'!A989)</f>
        <v>2</v>
      </c>
      <c r="C989" s="1" t="str" cm="1">
        <f t="array" ref="C989">IFERROR(_xlfn.IFS(B989&gt;=$C$2,"x",AND(A989-A988&lt;=$D$2,B988&gt;=$C$2),"x",AND(A990-A989&lt;=$D$2,B990&gt;=$C$2),"x"),"")</f>
        <v/>
      </c>
      <c r="D989" cm="1">
        <f t="array" ref="D989">IFERROR(_xlfn.IFS(AND(C988="x",A989-A988=$D$2),D988,AND(C989="x",C988="x"),D988),A989)</f>
        <v>31.3</v>
      </c>
    </row>
    <row r="990" spans="1:4" x14ac:dyDescent="0.2">
      <c r="A990">
        <v>31.4</v>
      </c>
      <c r="B990">
        <f>COUNTIF('RAW2'!$D:$D,'Peak Combiner'!A990)</f>
        <v>4</v>
      </c>
      <c r="C990" s="1" t="str" cm="1">
        <f t="array" ref="C990">IFERROR(_xlfn.IFS(B990&gt;=$C$2,"x",AND(A990-A989&lt;=$D$2,B989&gt;=$C$2),"x",AND(A991-A990&lt;=$D$2,B991&gt;=$C$2),"x"),"")</f>
        <v/>
      </c>
      <c r="D990" cm="1">
        <f t="array" ref="D990">IFERROR(_xlfn.IFS(AND(C989="x",A990-A989=$D$2),D989,AND(C990="x",C989="x"),D989),A990)</f>
        <v>31.4</v>
      </c>
    </row>
    <row r="991" spans="1:4" x14ac:dyDescent="0.2">
      <c r="A991">
        <v>31.41</v>
      </c>
      <c r="B991">
        <f>COUNTIF('RAW2'!$D:$D,'Peak Combiner'!A991)</f>
        <v>9</v>
      </c>
      <c r="C991" s="1" t="str" cm="1">
        <f t="array" ref="C991">IFERROR(_xlfn.IFS(B991&gt;=$C$2,"x",AND(A991-A990&lt;=$D$2,B990&gt;=$C$2),"x",AND(A992-A991&lt;=$D$2,B992&gt;=$C$2),"x"),"")</f>
        <v/>
      </c>
      <c r="D991" cm="1">
        <f t="array" ref="D991">IFERROR(_xlfn.IFS(AND(C990="x",A991-A990=$D$2),D990,AND(C991="x",C990="x"),D990),A991)</f>
        <v>31.41</v>
      </c>
    </row>
    <row r="992" spans="1:4" x14ac:dyDescent="0.2">
      <c r="A992">
        <v>31.42</v>
      </c>
      <c r="B992">
        <f>COUNTIF('RAW2'!$D:$D,'Peak Combiner'!A992)</f>
        <v>7</v>
      </c>
      <c r="C992" s="1" t="str" cm="1">
        <f t="array" ref="C992">IFERROR(_xlfn.IFS(B992&gt;=$C$2,"x",AND(A992-A991&lt;=$D$2,B991&gt;=$C$2),"x",AND(A993-A992&lt;=$D$2,B993&gt;=$C$2),"x"),"")</f>
        <v/>
      </c>
      <c r="D992" cm="1">
        <f t="array" ref="D992">IFERROR(_xlfn.IFS(AND(C991="x",A992-A991=$D$2),D991,AND(C992="x",C991="x"),D991),A992)</f>
        <v>31.42</v>
      </c>
    </row>
    <row r="993" spans="1:4" x14ac:dyDescent="0.2">
      <c r="A993">
        <v>31.43</v>
      </c>
      <c r="B993">
        <f>COUNTIF('RAW2'!$D:$D,'Peak Combiner'!A993)</f>
        <v>1</v>
      </c>
      <c r="C993" s="1" t="str" cm="1">
        <f t="array" ref="C993">IFERROR(_xlfn.IFS(B993&gt;=$C$2,"x",AND(A993-A992&lt;=$D$2,B992&gt;=$C$2),"x",AND(A994-A993&lt;=$D$2,B994&gt;=$C$2),"x"),"")</f>
        <v/>
      </c>
      <c r="D993" cm="1">
        <f t="array" ref="D993">IFERROR(_xlfn.IFS(AND(C992="x",A993-A992=$D$2),D992,AND(C993="x",C992="x"),D992),A993)</f>
        <v>31.43</v>
      </c>
    </row>
    <row r="994" spans="1:4" x14ac:dyDescent="0.2">
      <c r="A994">
        <v>31.65</v>
      </c>
      <c r="B994">
        <f>COUNTIF('RAW2'!$D:$D,'Peak Combiner'!A994)</f>
        <v>1</v>
      </c>
      <c r="C994" s="1" t="str" cm="1">
        <f t="array" ref="C994">IFERROR(_xlfn.IFS(B994&gt;=$C$2,"x",AND(A994-A993&lt;=$D$2,B993&gt;=$C$2),"x",AND(A995-A994&lt;=$D$2,B995&gt;=$C$2),"x"),"")</f>
        <v/>
      </c>
      <c r="D994" cm="1">
        <f t="array" ref="D994">IFERROR(_xlfn.IFS(AND(C993="x",A994-A993=$D$2),D993,AND(C994="x",C993="x"),D993),A994)</f>
        <v>31.65</v>
      </c>
    </row>
    <row r="995" spans="1:4" x14ac:dyDescent="0.2">
      <c r="A995">
        <v>31.66</v>
      </c>
      <c r="B995">
        <f>COUNTIF('RAW2'!$D:$D,'Peak Combiner'!A995)</f>
        <v>2</v>
      </c>
      <c r="C995" s="1" t="str" cm="1">
        <f t="array" ref="C995">IFERROR(_xlfn.IFS(B995&gt;=$C$2,"x",AND(A995-A994&lt;=$D$2,B994&gt;=$C$2),"x",AND(A996-A995&lt;=$D$2,B996&gt;=$C$2),"x"),"")</f>
        <v/>
      </c>
      <c r="D995" cm="1">
        <f t="array" ref="D995">IFERROR(_xlfn.IFS(AND(C994="x",A995-A994=$D$2),D994,AND(C995="x",C994="x"),D994),A995)</f>
        <v>31.66</v>
      </c>
    </row>
    <row r="996" spans="1:4" x14ac:dyDescent="0.2">
      <c r="A996">
        <v>31.67</v>
      </c>
      <c r="B996">
        <f>COUNTIF('RAW2'!$D:$D,'Peak Combiner'!A996)</f>
        <v>2</v>
      </c>
      <c r="C996" s="1" t="str" cm="1">
        <f t="array" ref="C996">IFERROR(_xlfn.IFS(B996&gt;=$C$2,"x",AND(A996-A995&lt;=$D$2,B995&gt;=$C$2),"x",AND(A997-A996&lt;=$D$2,B997&gt;=$C$2),"x"),"")</f>
        <v/>
      </c>
      <c r="D996" cm="1">
        <f t="array" ref="D996">IFERROR(_xlfn.IFS(AND(C995="x",A996-A995=$D$2),D995,AND(C996="x",C995="x"),D995),A996)</f>
        <v>31.67</v>
      </c>
    </row>
    <row r="997" spans="1:4" x14ac:dyDescent="0.2">
      <c r="A997">
        <v>31.73</v>
      </c>
      <c r="B997">
        <f>COUNTIF('RAW2'!$D:$D,'Peak Combiner'!A997)</f>
        <v>2</v>
      </c>
      <c r="C997" s="1" t="str" cm="1">
        <f t="array" ref="C997">IFERROR(_xlfn.IFS(B997&gt;=$C$2,"x",AND(A997-A996&lt;=$D$2,B996&gt;=$C$2),"x",AND(A998-A997&lt;=$D$2,B998&gt;=$C$2),"x"),"")</f>
        <v>x</v>
      </c>
      <c r="D997" cm="1">
        <f t="array" ref="D997">IFERROR(_xlfn.IFS(AND(C996="x",A997-A996=$D$2),D996,AND(C997="x",C996="x"),D996),A997)</f>
        <v>31.73</v>
      </c>
    </row>
    <row r="998" spans="1:4" x14ac:dyDescent="0.2">
      <c r="A998">
        <v>31.74</v>
      </c>
      <c r="B998">
        <f>COUNTIF('RAW2'!$D:$D,'Peak Combiner'!A998)</f>
        <v>12</v>
      </c>
      <c r="C998" s="1" t="str" cm="1">
        <f t="array" ref="C998">IFERROR(_xlfn.IFS(B998&gt;=$C$2,"x",AND(A998-A997&lt;=$D$2,B997&gt;=$C$2),"x",AND(A999-A998&lt;=$D$2,B999&gt;=$C$2),"x"),"")</f>
        <v>x</v>
      </c>
      <c r="D998" cm="1">
        <f t="array" ref="D998">IFERROR(_xlfn.IFS(AND(C997="x",A998-A997=$D$2),D997,AND(C998="x",C997="x"),D997),A998)</f>
        <v>31.73</v>
      </c>
    </row>
    <row r="999" spans="1:4" x14ac:dyDescent="0.2">
      <c r="A999">
        <v>31.75</v>
      </c>
      <c r="B999">
        <f>COUNTIF('RAW2'!$D:$D,'Peak Combiner'!A999)</f>
        <v>16</v>
      </c>
      <c r="C999" s="1" t="str" cm="1">
        <f t="array" ref="C999">IFERROR(_xlfn.IFS(B999&gt;=$C$2,"x",AND(A999-A998&lt;=$D$2,B998&gt;=$C$2),"x",AND(A1000-A999&lt;=$D$2,B1000&gt;=$C$2),"x"),"")</f>
        <v>x</v>
      </c>
      <c r="D999" cm="1">
        <f t="array" ref="D999">IFERROR(_xlfn.IFS(AND(C998="x",A999-A998=$D$2),D998,AND(C999="x",C998="x"),D998),A999)</f>
        <v>31.73</v>
      </c>
    </row>
    <row r="1000" spans="1:4" x14ac:dyDescent="0.2">
      <c r="A1000">
        <v>31.76</v>
      </c>
      <c r="B1000">
        <f>COUNTIF('RAW2'!$D:$D,'Peak Combiner'!A1000)</f>
        <v>7</v>
      </c>
      <c r="C1000" s="1" t="str" cm="1">
        <f t="array" ref="C1000">IFERROR(_xlfn.IFS(B1000&gt;=$C$2,"x",AND(A1000-A999&lt;=$D$2,B999&gt;=$C$2),"x",AND(A1001-A1000&lt;=$D$2,B1001&gt;=$C$2),"x"),"")</f>
        <v/>
      </c>
      <c r="D1000" cm="1">
        <f t="array" ref="D1000">IFERROR(_xlfn.IFS(AND(C999="x",A1000-A999=$D$2),D999,AND(C1000="x",C999="x"),D999),A1000)</f>
        <v>31.76</v>
      </c>
    </row>
    <row r="1001" spans="1:4" x14ac:dyDescent="0.2">
      <c r="A1001">
        <v>31.77</v>
      </c>
      <c r="B1001">
        <f>COUNTIF('RAW2'!$D:$D,'Peak Combiner'!A1001)</f>
        <v>2</v>
      </c>
      <c r="C1001" s="1" t="str" cm="1">
        <f t="array" ref="C1001">IFERROR(_xlfn.IFS(B1001&gt;=$C$2,"x",AND(A1001-A1000&lt;=$D$2,B1000&gt;=$C$2),"x",AND(A1002-A1001&lt;=$D$2,B1002&gt;=$C$2),"x"),"")</f>
        <v/>
      </c>
      <c r="D1001" cm="1">
        <f t="array" ref="D1001">IFERROR(_xlfn.IFS(AND(C1000="x",A1001-A1000=$D$2),D1000,AND(C1001="x",C1000="x"),D1000),A1001)</f>
        <v>31.77</v>
      </c>
    </row>
    <row r="1002" spans="1:4" x14ac:dyDescent="0.2">
      <c r="A1002">
        <v>31.78</v>
      </c>
      <c r="B1002">
        <f>COUNTIF('RAW2'!$D:$D,'Peak Combiner'!A1002)</f>
        <v>1</v>
      </c>
      <c r="C1002" s="1" t="str" cm="1">
        <f t="array" ref="C1002">IFERROR(_xlfn.IFS(B1002&gt;=$C$2,"x",AND(A1002-A1001&lt;=$D$2,B1001&gt;=$C$2),"x",AND(A1003-A1002&lt;=$D$2,B1003&gt;=$C$2),"x"),"")</f>
        <v/>
      </c>
      <c r="D1002" cm="1">
        <f t="array" ref="D1002">IFERROR(_xlfn.IFS(AND(C1001="x",A1002-A1001=$D$2),D1001,AND(C1002="x",C1001="x"),D1001),A1002)</f>
        <v>31.78</v>
      </c>
    </row>
    <row r="1003" spans="1:4" x14ac:dyDescent="0.2">
      <c r="A1003">
        <v>31.81</v>
      </c>
      <c r="B1003">
        <f>COUNTIF('RAW2'!$D:$D,'Peak Combiner'!A1003)</f>
        <v>1</v>
      </c>
      <c r="C1003" s="1" t="str" cm="1">
        <f t="array" ref="C1003">IFERROR(_xlfn.IFS(B1003&gt;=$C$2,"x",AND(A1003-A1002&lt;=$D$2,B1002&gt;=$C$2),"x",AND(A1004-A1003&lt;=$D$2,B1004&gt;=$C$2),"x"),"")</f>
        <v/>
      </c>
      <c r="D1003" cm="1">
        <f t="array" ref="D1003">IFERROR(_xlfn.IFS(AND(C1002="x",A1003-A1002=$D$2),D1002,AND(C1003="x",C1002="x"),D1002),A1003)</f>
        <v>31.81</v>
      </c>
    </row>
    <row r="1004" spans="1:4" x14ac:dyDescent="0.2">
      <c r="A1004">
        <v>31.89</v>
      </c>
      <c r="B1004">
        <f>COUNTIF('RAW2'!$D:$D,'Peak Combiner'!A1004)</f>
        <v>1</v>
      </c>
      <c r="C1004" s="1" t="str" cm="1">
        <f t="array" ref="C1004">IFERROR(_xlfn.IFS(B1004&gt;=$C$2,"x",AND(A1004-A1003&lt;=$D$2,B1003&gt;=$C$2),"x",AND(A1005-A1004&lt;=$D$2,B1005&gt;=$C$2),"x"),"")</f>
        <v/>
      </c>
      <c r="D1004" cm="1">
        <f t="array" ref="D1004">IFERROR(_xlfn.IFS(AND(C1003="x",A1004-A1003=$D$2),D1003,AND(C1004="x",C1003="x"),D1003),A1004)</f>
        <v>31.89</v>
      </c>
    </row>
    <row r="1005" spans="1:4" x14ac:dyDescent="0.2">
      <c r="A1005">
        <v>32</v>
      </c>
      <c r="B1005">
        <f>COUNTIF('RAW2'!$D:$D,'Peak Combiner'!A1005)</f>
        <v>1</v>
      </c>
      <c r="C1005" s="1" t="str" cm="1">
        <f t="array" ref="C1005">IFERROR(_xlfn.IFS(B1005&gt;=$C$2,"x",AND(A1005-A1004&lt;=$D$2,B1004&gt;=$C$2),"x",AND(A1006-A1005&lt;=$D$2,B1006&gt;=$C$2),"x"),"")</f>
        <v/>
      </c>
      <c r="D1005" cm="1">
        <f t="array" ref="D1005">IFERROR(_xlfn.IFS(AND(C1004="x",A1005-A1004=$D$2),D1004,AND(C1005="x",C1004="x"),D1004),A1005)</f>
        <v>32</v>
      </c>
    </row>
    <row r="1006" spans="1:4" x14ac:dyDescent="0.2">
      <c r="A1006">
        <v>32.04</v>
      </c>
      <c r="B1006">
        <f>COUNTIF('RAW2'!$D:$D,'Peak Combiner'!A1006)</f>
        <v>1</v>
      </c>
      <c r="C1006" s="1" t="str" cm="1">
        <f t="array" ref="C1006">IFERROR(_xlfn.IFS(B1006&gt;=$C$2,"x",AND(A1006-A1005&lt;=$D$2,B1005&gt;=$C$2),"x",AND(A1007-A1006&lt;=$D$2,B1007&gt;=$C$2),"x"),"")</f>
        <v/>
      </c>
      <c r="D1006" cm="1">
        <f t="array" ref="D1006">IFERROR(_xlfn.IFS(AND(C1005="x",A1006-A1005=$D$2),D1005,AND(C1006="x",C1005="x"),D1005),A1006)</f>
        <v>32.04</v>
      </c>
    </row>
    <row r="1007" spans="1:4" x14ac:dyDescent="0.2">
      <c r="A1007">
        <v>32.049999999999997</v>
      </c>
      <c r="B1007">
        <f>COUNTIF('RAW2'!$D:$D,'Peak Combiner'!A1007)</f>
        <v>2</v>
      </c>
      <c r="C1007" s="1" t="str" cm="1">
        <f t="array" ref="C1007">IFERROR(_xlfn.IFS(B1007&gt;=$C$2,"x",AND(A1007-A1006&lt;=$D$2,B1006&gt;=$C$2),"x",AND(A1008-A1007&lt;=$D$2,B1008&gt;=$C$2),"x"),"")</f>
        <v/>
      </c>
      <c r="D1007" cm="1">
        <f t="array" ref="D1007">IFERROR(_xlfn.IFS(AND(C1006="x",A1007-A1006=$D$2),D1006,AND(C1007="x",C1006="x"),D1006),A1007)</f>
        <v>32.049999999999997</v>
      </c>
    </row>
    <row r="1008" spans="1:4" x14ac:dyDescent="0.2">
      <c r="A1008">
        <v>32.229999999999997</v>
      </c>
      <c r="B1008">
        <f>COUNTIF('RAW2'!$D:$D,'Peak Combiner'!A1008)</f>
        <v>1</v>
      </c>
      <c r="C1008" s="1" t="str" cm="1">
        <f t="array" ref="C1008">IFERROR(_xlfn.IFS(B1008&gt;=$C$2,"x",AND(A1008-A1007&lt;=$D$2,B1007&gt;=$C$2),"x",AND(A1009-A1008&lt;=$D$2,B1009&gt;=$C$2),"x"),"")</f>
        <v/>
      </c>
      <c r="D1008" cm="1">
        <f t="array" ref="D1008">IFERROR(_xlfn.IFS(AND(C1007="x",A1008-A1007=$D$2),D1007,AND(C1008="x",C1007="x"),D1007),A1008)</f>
        <v>32.229999999999997</v>
      </c>
    </row>
    <row r="1009" spans="1:4" x14ac:dyDescent="0.2">
      <c r="A1009">
        <v>32.24</v>
      </c>
      <c r="B1009">
        <f>COUNTIF('RAW2'!$D:$D,'Peak Combiner'!A1009)</f>
        <v>1</v>
      </c>
      <c r="C1009" s="1" t="str" cm="1">
        <f t="array" ref="C1009">IFERROR(_xlfn.IFS(B1009&gt;=$C$2,"x",AND(A1009-A1008&lt;=$D$2,B1008&gt;=$C$2),"x",AND(A1010-A1009&lt;=$D$2,B1010&gt;=$C$2),"x"),"")</f>
        <v/>
      </c>
      <c r="D1009" cm="1">
        <f t="array" ref="D1009">IFERROR(_xlfn.IFS(AND(C1008="x",A1009-A1008=$D$2),D1008,AND(C1009="x",C1008="x"),D1008),A1009)</f>
        <v>32.24</v>
      </c>
    </row>
    <row r="1010" spans="1:4" x14ac:dyDescent="0.2">
      <c r="A1010">
        <v>32.270000000000003</v>
      </c>
      <c r="B1010">
        <f>COUNTIF('RAW2'!$D:$D,'Peak Combiner'!A1010)</f>
        <v>1</v>
      </c>
      <c r="C1010" s="1" t="str" cm="1">
        <f t="array" ref="C1010">IFERROR(_xlfn.IFS(B1010&gt;=$C$2,"x",AND(A1010-A1009&lt;=$D$2,B1009&gt;=$C$2),"x",AND(A1011-A1010&lt;=$D$2,B1011&gt;=$C$2),"x"),"")</f>
        <v/>
      </c>
      <c r="D1010" cm="1">
        <f t="array" ref="D1010">IFERROR(_xlfn.IFS(AND(C1009="x",A1010-A1009=$D$2),D1009,AND(C1010="x",C1009="x"),D1009),A1010)</f>
        <v>32.270000000000003</v>
      </c>
    </row>
    <row r="1011" spans="1:4" x14ac:dyDescent="0.2">
      <c r="A1011">
        <v>32.28</v>
      </c>
      <c r="B1011">
        <f>COUNTIF('RAW2'!$D:$D,'Peak Combiner'!A1011)</f>
        <v>1</v>
      </c>
      <c r="C1011" s="1" t="str" cm="1">
        <f t="array" ref="C1011">IFERROR(_xlfn.IFS(B1011&gt;=$C$2,"x",AND(A1011-A1010&lt;=$D$2,B1010&gt;=$C$2),"x",AND(A1012-A1011&lt;=$D$2,B1012&gt;=$C$2),"x"),"")</f>
        <v/>
      </c>
      <c r="D1011" cm="1">
        <f t="array" ref="D1011">IFERROR(_xlfn.IFS(AND(C1010="x",A1011-A1010=$D$2),D1010,AND(C1011="x",C1010="x"),D1010),A1011)</f>
        <v>32.28</v>
      </c>
    </row>
    <row r="1012" spans="1:4" x14ac:dyDescent="0.2">
      <c r="A1012">
        <v>32.380000000000003</v>
      </c>
      <c r="B1012">
        <f>COUNTIF('RAW2'!$D:$D,'Peak Combiner'!A1012)</f>
        <v>4</v>
      </c>
      <c r="C1012" s="1" t="str" cm="1">
        <f t="array" ref="C1012">IFERROR(_xlfn.IFS(B1012&gt;=$C$2,"x",AND(A1012-A1011&lt;=$D$2,B1011&gt;=$C$2),"x",AND(A1013-A1012&lt;=$D$2,B1013&gt;=$C$2),"x"),"")</f>
        <v/>
      </c>
      <c r="D1012" cm="1">
        <f t="array" ref="D1012">IFERROR(_xlfn.IFS(AND(C1011="x",A1012-A1011=$D$2),D1011,AND(C1012="x",C1011="x"),D1011),A1012)</f>
        <v>32.380000000000003</v>
      </c>
    </row>
    <row r="1013" spans="1:4" x14ac:dyDescent="0.2">
      <c r="A1013">
        <v>32.39</v>
      </c>
      <c r="B1013">
        <f>COUNTIF('RAW2'!$D:$D,'Peak Combiner'!A1013)</f>
        <v>8</v>
      </c>
      <c r="C1013" s="1" t="str" cm="1">
        <f t="array" ref="C1013">IFERROR(_xlfn.IFS(B1013&gt;=$C$2,"x",AND(A1013-A1012&lt;=$D$2,B1012&gt;=$C$2),"x",AND(A1014-A1013&lt;=$D$2,B1014&gt;=$C$2),"x"),"")</f>
        <v/>
      </c>
      <c r="D1013" cm="1">
        <f t="array" ref="D1013">IFERROR(_xlfn.IFS(AND(C1012="x",A1013-A1012=$D$2),D1012,AND(C1013="x",C1012="x"),D1012),A1013)</f>
        <v>32.39</v>
      </c>
    </row>
    <row r="1014" spans="1:4" x14ac:dyDescent="0.2">
      <c r="A1014">
        <v>32.57</v>
      </c>
      <c r="B1014">
        <f>COUNTIF('RAW2'!$D:$D,'Peak Combiner'!A1014)</f>
        <v>2</v>
      </c>
      <c r="C1014" s="1" t="str" cm="1">
        <f t="array" ref="C1014">IFERROR(_xlfn.IFS(B1014&gt;=$C$2,"x",AND(A1014-A1013&lt;=$D$2,B1013&gt;=$C$2),"x",AND(A1015-A1014&lt;=$D$2,B1015&gt;=$C$2),"x"),"")</f>
        <v/>
      </c>
      <c r="D1014" cm="1">
        <f t="array" ref="D1014">IFERROR(_xlfn.IFS(AND(C1013="x",A1014-A1013=$D$2),D1013,AND(C1014="x",C1013="x"),D1013),A1014)</f>
        <v>32.57</v>
      </c>
    </row>
    <row r="1015" spans="1:4" x14ac:dyDescent="0.2">
      <c r="A1015">
        <v>32.58</v>
      </c>
      <c r="B1015">
        <f>COUNTIF('RAW2'!$D:$D,'Peak Combiner'!A1015)</f>
        <v>1</v>
      </c>
      <c r="C1015" s="1" t="str" cm="1">
        <f t="array" ref="C1015">IFERROR(_xlfn.IFS(B1015&gt;=$C$2,"x",AND(A1015-A1014&lt;=$D$2,B1014&gt;=$C$2),"x",AND(A1016-A1015&lt;=$D$2,B1016&gt;=$C$2),"x"),"")</f>
        <v/>
      </c>
      <c r="D1015" cm="1">
        <f t="array" ref="D1015">IFERROR(_xlfn.IFS(AND(C1014="x",A1015-A1014=$D$2),D1014,AND(C1015="x",C1014="x"),D1014),A1015)</f>
        <v>32.58</v>
      </c>
    </row>
    <row r="1016" spans="1:4" x14ac:dyDescent="0.2">
      <c r="A1016">
        <v>32.590000000000003</v>
      </c>
      <c r="B1016">
        <f>COUNTIF('RAW2'!$D:$D,'Peak Combiner'!A1016)</f>
        <v>2</v>
      </c>
      <c r="C1016" s="1" t="str" cm="1">
        <f t="array" ref="C1016">IFERROR(_xlfn.IFS(B1016&gt;=$C$2,"x",AND(A1016-A1015&lt;=$D$2,B1015&gt;=$C$2),"x",AND(A1017-A1016&lt;=$D$2,B1017&gt;=$C$2),"x"),"")</f>
        <v/>
      </c>
      <c r="D1016" cm="1">
        <f t="array" ref="D1016">IFERROR(_xlfn.IFS(AND(C1015="x",A1016-A1015=$D$2),D1015,AND(C1016="x",C1015="x"),D1015),A1016)</f>
        <v>32.590000000000003</v>
      </c>
    </row>
    <row r="1017" spans="1:4" x14ac:dyDescent="0.2">
      <c r="A1017">
        <v>32.700000000000003</v>
      </c>
      <c r="B1017">
        <f>COUNTIF('RAW2'!$D:$D,'Peak Combiner'!A1017)</f>
        <v>4</v>
      </c>
      <c r="C1017" s="1" t="str" cm="1">
        <f t="array" ref="C1017">IFERROR(_xlfn.IFS(B1017&gt;=$C$2,"x",AND(A1017-A1016&lt;=$D$2,B1016&gt;=$C$2),"x",AND(A1018-A1017&lt;=$D$2,B1018&gt;=$C$2),"x"),"")</f>
        <v/>
      </c>
      <c r="D1017" cm="1">
        <f t="array" ref="D1017">IFERROR(_xlfn.IFS(AND(C1016="x",A1017-A1016=$D$2),D1016,AND(C1017="x",C1016="x"),D1016),A1017)</f>
        <v>32.700000000000003</v>
      </c>
    </row>
    <row r="1018" spans="1:4" x14ac:dyDescent="0.2">
      <c r="A1018">
        <v>32.71</v>
      </c>
      <c r="B1018">
        <f>COUNTIF('RAW2'!$D:$D,'Peak Combiner'!A1018)</f>
        <v>2</v>
      </c>
      <c r="C1018" s="1" t="str" cm="1">
        <f t="array" ref="C1018">IFERROR(_xlfn.IFS(B1018&gt;=$C$2,"x",AND(A1018-A1017&lt;=$D$2,B1017&gt;=$C$2),"x",AND(A1019-A1018&lt;=$D$2,B1019&gt;=$C$2),"x"),"")</f>
        <v/>
      </c>
      <c r="D1018" cm="1">
        <f t="array" ref="D1018">IFERROR(_xlfn.IFS(AND(C1017="x",A1018-A1017=$D$2),D1017,AND(C1018="x",C1017="x"),D1017),A1018)</f>
        <v>32.71</v>
      </c>
    </row>
    <row r="1019" spans="1:4" x14ac:dyDescent="0.2">
      <c r="A1019">
        <v>32.79</v>
      </c>
      <c r="B1019">
        <f>COUNTIF('RAW2'!$D:$D,'Peak Combiner'!A1019)</f>
        <v>2</v>
      </c>
      <c r="C1019" s="1" t="str" cm="1">
        <f t="array" ref="C1019">IFERROR(_xlfn.IFS(B1019&gt;=$C$2,"x",AND(A1019-A1018&lt;=$D$2,B1018&gt;=$C$2),"x",AND(A1020-A1019&lt;=$D$2,B1020&gt;=$C$2),"x"),"")</f>
        <v/>
      </c>
      <c r="D1019" cm="1">
        <f t="array" ref="D1019">IFERROR(_xlfn.IFS(AND(C1018="x",A1019-A1018=$D$2),D1018,AND(C1019="x",C1018="x"),D1018),A1019)</f>
        <v>32.79</v>
      </c>
    </row>
    <row r="1020" spans="1:4" x14ac:dyDescent="0.2">
      <c r="A1020">
        <v>32.96</v>
      </c>
      <c r="B1020">
        <f>COUNTIF('RAW2'!$D:$D,'Peak Combiner'!A1020)</f>
        <v>1</v>
      </c>
      <c r="C1020" s="1" t="str" cm="1">
        <f t="array" ref="C1020">IFERROR(_xlfn.IFS(B1020&gt;=$C$2,"x",AND(A1020-A1019&lt;=$D$2,B1019&gt;=$C$2),"x",AND(A1021-A1020&lt;=$D$2,B1021&gt;=$C$2),"x"),"")</f>
        <v/>
      </c>
      <c r="D1020" cm="1">
        <f t="array" ref="D1020">IFERROR(_xlfn.IFS(AND(C1019="x",A1020-A1019=$D$2),D1019,AND(C1020="x",C1019="x"),D1019),A1020)</f>
        <v>32.96</v>
      </c>
    </row>
    <row r="1021" spans="1:4" x14ac:dyDescent="0.2">
      <c r="A1021">
        <v>33.01</v>
      </c>
      <c r="B1021">
        <f>COUNTIF('RAW2'!$D:$D,'Peak Combiner'!A1021)</f>
        <v>1</v>
      </c>
      <c r="C1021" s="1" t="str" cm="1">
        <f t="array" ref="C1021">IFERROR(_xlfn.IFS(B1021&gt;=$C$2,"x",AND(A1021-A1020&lt;=$D$2,B1020&gt;=$C$2),"x",AND(A1022-A1021&lt;=$D$2,B1022&gt;=$C$2),"x"),"")</f>
        <v/>
      </c>
      <c r="D1021" cm="1">
        <f t="array" ref="D1021">IFERROR(_xlfn.IFS(AND(C1020="x",A1021-A1020=$D$2),D1020,AND(C1021="x",C1020="x"),D1020),A1021)</f>
        <v>33.01</v>
      </c>
    </row>
    <row r="1022" spans="1:4" x14ac:dyDescent="0.2">
      <c r="A1022">
        <v>33.11</v>
      </c>
      <c r="B1022">
        <f>COUNTIF('RAW2'!$D:$D,'Peak Combiner'!A1022)</f>
        <v>3</v>
      </c>
      <c r="C1022" s="1" t="str" cm="1">
        <f t="array" ref="C1022">IFERROR(_xlfn.IFS(B1022&gt;=$C$2,"x",AND(A1022-A1021&lt;=$D$2,B1021&gt;=$C$2),"x",AND(A1023-A1022&lt;=$D$2,B1023&gt;=$C$2),"x"),"")</f>
        <v/>
      </c>
      <c r="D1022" cm="1">
        <f t="array" ref="D1022">IFERROR(_xlfn.IFS(AND(C1021="x",A1022-A1021=$D$2),D1021,AND(C1022="x",C1021="x"),D1021),A1022)</f>
        <v>33.11</v>
      </c>
    </row>
    <row r="1023" spans="1:4" x14ac:dyDescent="0.2">
      <c r="A1023">
        <v>33.119999999999997</v>
      </c>
      <c r="B1023">
        <f>COUNTIF('RAW2'!$D:$D,'Peak Combiner'!A1023)</f>
        <v>1</v>
      </c>
      <c r="C1023" s="1" t="str" cm="1">
        <f t="array" ref="C1023">IFERROR(_xlfn.IFS(B1023&gt;=$C$2,"x",AND(A1023-A1022&lt;=$D$2,B1022&gt;=$C$2),"x",AND(A1024-A1023&lt;=$D$2,B1024&gt;=$C$2),"x"),"")</f>
        <v/>
      </c>
      <c r="D1023" cm="1">
        <f t="array" ref="D1023">IFERROR(_xlfn.IFS(AND(C1022="x",A1023-A1022=$D$2),D1022,AND(C1023="x",C1022="x"),D1022),A1023)</f>
        <v>33.119999999999997</v>
      </c>
    </row>
    <row r="1024" spans="1:4" x14ac:dyDescent="0.2">
      <c r="A1024">
        <v>33.14</v>
      </c>
      <c r="B1024">
        <f>COUNTIF('RAW2'!$D:$D,'Peak Combiner'!A1024)</f>
        <v>1</v>
      </c>
      <c r="C1024" s="1" t="str" cm="1">
        <f t="array" ref="C1024">IFERROR(_xlfn.IFS(B1024&gt;=$C$2,"x",AND(A1024-A1023&lt;=$D$2,B1023&gt;=$C$2),"x",AND(A1025-A1024&lt;=$D$2,B1025&gt;=$C$2),"x"),"")</f>
        <v/>
      </c>
      <c r="D1024" cm="1">
        <f t="array" ref="D1024">IFERROR(_xlfn.IFS(AND(C1023="x",A1024-A1023=$D$2),D1023,AND(C1024="x",C1023="x"),D1023),A1024)</f>
        <v>33.14</v>
      </c>
    </row>
    <row r="1025" spans="1:4" x14ac:dyDescent="0.2">
      <c r="A1025">
        <v>33.229999999999997</v>
      </c>
      <c r="B1025">
        <f>COUNTIF('RAW2'!$D:$D,'Peak Combiner'!A1025)</f>
        <v>1</v>
      </c>
      <c r="C1025" s="1" t="str" cm="1">
        <f t="array" ref="C1025">IFERROR(_xlfn.IFS(B1025&gt;=$C$2,"x",AND(A1025-A1024&lt;=$D$2,B1024&gt;=$C$2),"x",AND(A1026-A1025&lt;=$D$2,B1026&gt;=$C$2),"x"),"")</f>
        <v/>
      </c>
      <c r="D1025" cm="1">
        <f t="array" ref="D1025">IFERROR(_xlfn.IFS(AND(C1024="x",A1025-A1024=$D$2),D1024,AND(C1025="x",C1024="x"),D1024),A1025)</f>
        <v>33.229999999999997</v>
      </c>
    </row>
    <row r="1026" spans="1:4" x14ac:dyDescent="0.2">
      <c r="A1026">
        <v>33.24</v>
      </c>
      <c r="B1026">
        <f>COUNTIF('RAW2'!$D:$D,'Peak Combiner'!A1026)</f>
        <v>1</v>
      </c>
      <c r="C1026" s="1" t="str" cm="1">
        <f t="array" ref="C1026">IFERROR(_xlfn.IFS(B1026&gt;=$C$2,"x",AND(A1026-A1025&lt;=$D$2,B1025&gt;=$C$2),"x",AND(A1027-A1026&lt;=$D$2,B1027&gt;=$C$2),"x"),"")</f>
        <v/>
      </c>
      <c r="D1026" cm="1">
        <f t="array" ref="D1026">IFERROR(_xlfn.IFS(AND(C1025="x",A1026-A1025=$D$2),D1025,AND(C1026="x",C1025="x"),D1025),A1026)</f>
        <v>33.24</v>
      </c>
    </row>
    <row r="1027" spans="1:4" x14ac:dyDescent="0.2">
      <c r="A1027">
        <v>33.25</v>
      </c>
      <c r="B1027">
        <f>COUNTIF('RAW2'!$D:$D,'Peak Combiner'!A1027)</f>
        <v>1</v>
      </c>
      <c r="C1027" s="1" t="str" cm="1">
        <f t="array" ref="C1027">IFERROR(_xlfn.IFS(B1027&gt;=$C$2,"x",AND(A1027-A1026&lt;=$D$2,B1026&gt;=$C$2),"x",AND(A1028-A1027&lt;=$D$2,B1028&gt;=$C$2),"x"),"")</f>
        <v/>
      </c>
      <c r="D1027" cm="1">
        <f t="array" ref="D1027">IFERROR(_xlfn.IFS(AND(C1026="x",A1027-A1026=$D$2),D1026,AND(C1027="x",C1026="x"),D1026),A1027)</f>
        <v>33.25</v>
      </c>
    </row>
    <row r="1028" spans="1:4" x14ac:dyDescent="0.2">
      <c r="A1028">
        <v>33.31</v>
      </c>
      <c r="B1028">
        <f>COUNTIF('RAW2'!$D:$D,'Peak Combiner'!A1028)</f>
        <v>1</v>
      </c>
      <c r="C1028" s="1" t="str" cm="1">
        <f t="array" ref="C1028">IFERROR(_xlfn.IFS(B1028&gt;=$C$2,"x",AND(A1028-A1027&lt;=$D$2,B1027&gt;=$C$2),"x",AND(A1029-A1028&lt;=$D$2,B1029&gt;=$C$2),"x"),"")</f>
        <v/>
      </c>
      <c r="D1028" cm="1">
        <f t="array" ref="D1028">IFERROR(_xlfn.IFS(AND(C1027="x",A1028-A1027=$D$2),D1027,AND(C1028="x",C1027="x"),D1027),A1028)</f>
        <v>33.31</v>
      </c>
    </row>
    <row r="1029" spans="1:4" x14ac:dyDescent="0.2">
      <c r="A1029">
        <v>33.32</v>
      </c>
      <c r="B1029">
        <f>COUNTIF('RAW2'!$D:$D,'Peak Combiner'!A1029)</f>
        <v>2</v>
      </c>
      <c r="C1029" s="1" t="str" cm="1">
        <f t="array" ref="C1029">IFERROR(_xlfn.IFS(B1029&gt;=$C$2,"x",AND(A1029-A1028&lt;=$D$2,B1028&gt;=$C$2),"x",AND(A1030-A1029&lt;=$D$2,B1030&gt;=$C$2),"x"),"")</f>
        <v/>
      </c>
      <c r="D1029" cm="1">
        <f t="array" ref="D1029">IFERROR(_xlfn.IFS(AND(C1028="x",A1029-A1028=$D$2),D1028,AND(C1029="x",C1028="x"),D1028),A1029)</f>
        <v>33.32</v>
      </c>
    </row>
    <row r="1030" spans="1:4" x14ac:dyDescent="0.2">
      <c r="A1030">
        <v>33.39</v>
      </c>
      <c r="B1030">
        <f>COUNTIF('RAW2'!$D:$D,'Peak Combiner'!A1030)</f>
        <v>1</v>
      </c>
      <c r="C1030" s="1" t="str" cm="1">
        <f t="array" ref="C1030">IFERROR(_xlfn.IFS(B1030&gt;=$C$2,"x",AND(A1030-A1029&lt;=$D$2,B1029&gt;=$C$2),"x",AND(A1031-A1030&lt;=$D$2,B1031&gt;=$C$2),"x"),"")</f>
        <v/>
      </c>
      <c r="D1030" cm="1">
        <f t="array" ref="D1030">IFERROR(_xlfn.IFS(AND(C1029="x",A1030-A1029=$D$2),D1029,AND(C1030="x",C1029="x"),D1029),A1030)</f>
        <v>33.39</v>
      </c>
    </row>
    <row r="1031" spans="1:4" x14ac:dyDescent="0.2">
      <c r="A1031">
        <v>33.76</v>
      </c>
      <c r="B1031">
        <f>COUNTIF('RAW2'!$D:$D,'Peak Combiner'!A1031)</f>
        <v>1</v>
      </c>
      <c r="C1031" s="1" t="str" cm="1">
        <f t="array" ref="C1031">IFERROR(_xlfn.IFS(B1031&gt;=$C$2,"x",AND(A1031-A1030&lt;=$D$2,B1030&gt;=$C$2),"x",AND(A1032-A1031&lt;=$D$2,B1032&gt;=$C$2),"x"),"")</f>
        <v/>
      </c>
      <c r="D1031" cm="1">
        <f t="array" ref="D1031">IFERROR(_xlfn.IFS(AND(C1030="x",A1031-A1030=$D$2),D1030,AND(C1031="x",C1030="x"),D1030),A1031)</f>
        <v>33.76</v>
      </c>
    </row>
    <row r="1032" spans="1:4" x14ac:dyDescent="0.2">
      <c r="A1032">
        <v>33.79</v>
      </c>
      <c r="B1032">
        <f>COUNTIF('RAW2'!$D:$D,'Peak Combiner'!A1032)</f>
        <v>5</v>
      </c>
      <c r="C1032" s="1" t="str" cm="1">
        <f t="array" ref="C1032">IFERROR(_xlfn.IFS(B1032&gt;=$C$2,"x",AND(A1032-A1031&lt;=$D$2,B1031&gt;=$C$2),"x",AND(A1033-A1032&lt;=$D$2,B1033&gt;=$C$2),"x"),"")</f>
        <v/>
      </c>
      <c r="D1032" cm="1">
        <f t="array" ref="D1032">IFERROR(_xlfn.IFS(AND(C1031="x",A1032-A1031=$D$2),D1031,AND(C1032="x",C1031="x"),D1031),A1032)</f>
        <v>33.79</v>
      </c>
    </row>
    <row r="1033" spans="1:4" x14ac:dyDescent="0.2">
      <c r="A1033">
        <v>33.85</v>
      </c>
      <c r="B1033">
        <f>COUNTIF('RAW2'!$D:$D,'Peak Combiner'!A1033)</f>
        <v>1</v>
      </c>
      <c r="C1033" s="1" t="str" cm="1">
        <f t="array" ref="C1033">IFERROR(_xlfn.IFS(B1033&gt;=$C$2,"x",AND(A1033-A1032&lt;=$D$2,B1032&gt;=$C$2),"x",AND(A1034-A1033&lt;=$D$2,B1034&gt;=$C$2),"x"),"")</f>
        <v/>
      </c>
      <c r="D1033" cm="1">
        <f t="array" ref="D1033">IFERROR(_xlfn.IFS(AND(C1032="x",A1033-A1032=$D$2),D1032,AND(C1033="x",C1032="x"),D1032),A1033)</f>
        <v>33.85</v>
      </c>
    </row>
    <row r="1034" spans="1:4" x14ac:dyDescent="0.2">
      <c r="A1034">
        <v>33.97</v>
      </c>
      <c r="B1034">
        <f>COUNTIF('RAW2'!$D:$D,'Peak Combiner'!A1034)</f>
        <v>5</v>
      </c>
      <c r="C1034" s="1" t="str" cm="1">
        <f t="array" ref="C1034">IFERROR(_xlfn.IFS(B1034&gt;=$C$2,"x",AND(A1034-A1033&lt;=$D$2,B1033&gt;=$C$2),"x",AND(A1035-A1034&lt;=$D$2,B1035&gt;=$C$2),"x"),"")</f>
        <v/>
      </c>
      <c r="D1034" cm="1">
        <f t="array" ref="D1034">IFERROR(_xlfn.IFS(AND(C1033="x",A1034-A1033=$D$2),D1033,AND(C1034="x",C1033="x"),D1033),A1034)</f>
        <v>33.97</v>
      </c>
    </row>
    <row r="1035" spans="1:4" x14ac:dyDescent="0.2">
      <c r="A1035">
        <v>33.979999999999997</v>
      </c>
      <c r="B1035">
        <f>COUNTIF('RAW2'!$D:$D,'Peak Combiner'!A1035)</f>
        <v>3</v>
      </c>
      <c r="C1035" s="1" t="str" cm="1">
        <f t="array" ref="C1035">IFERROR(_xlfn.IFS(B1035&gt;=$C$2,"x",AND(A1035-A1034&lt;=$D$2,B1034&gt;=$C$2),"x",AND(A1036-A1035&lt;=$D$2,B1036&gt;=$C$2),"x"),"")</f>
        <v/>
      </c>
      <c r="D1035" cm="1">
        <f t="array" ref="D1035">IFERROR(_xlfn.IFS(AND(C1034="x",A1035-A1034=$D$2),D1034,AND(C1035="x",C1034="x"),D1034),A1035)</f>
        <v>33.979999999999997</v>
      </c>
    </row>
    <row r="1036" spans="1:4" x14ac:dyDescent="0.2">
      <c r="A1036">
        <v>33.99</v>
      </c>
      <c r="B1036">
        <f>COUNTIF('RAW2'!$D:$D,'Peak Combiner'!A1036)</f>
        <v>1</v>
      </c>
      <c r="C1036" s="1" t="str" cm="1">
        <f t="array" ref="C1036">IFERROR(_xlfn.IFS(B1036&gt;=$C$2,"x",AND(A1036-A1035&lt;=$D$2,B1035&gt;=$C$2),"x",AND(A1037-A1036&lt;=$D$2,B1037&gt;=$C$2),"x"),"")</f>
        <v/>
      </c>
      <c r="D1036" cm="1">
        <f t="array" ref="D1036">IFERROR(_xlfn.IFS(AND(C1035="x",A1036-A1035=$D$2),D1035,AND(C1036="x",C1035="x"),D1035),A1036)</f>
        <v>33.99</v>
      </c>
    </row>
    <row r="1037" spans="1:4" x14ac:dyDescent="0.2">
      <c r="A1037">
        <v>34.06</v>
      </c>
      <c r="B1037">
        <f>COUNTIF('RAW2'!$D:$D,'Peak Combiner'!A1037)</f>
        <v>4</v>
      </c>
      <c r="C1037" s="1" t="str" cm="1">
        <f t="array" ref="C1037">IFERROR(_xlfn.IFS(B1037&gt;=$C$2,"x",AND(A1037-A1036&lt;=$D$2,B1036&gt;=$C$2),"x",AND(A1038-A1037&lt;=$D$2,B1038&gt;=$C$2),"x"),"")</f>
        <v>x</v>
      </c>
      <c r="D1037" cm="1">
        <f t="array" ref="D1037">IFERROR(_xlfn.IFS(AND(C1036="x",A1037-A1036=$D$2),D1036,AND(C1037="x",C1036="x"),D1036),A1037)</f>
        <v>34.06</v>
      </c>
    </row>
    <row r="1038" spans="1:4" x14ac:dyDescent="0.2">
      <c r="A1038">
        <v>34.07</v>
      </c>
      <c r="B1038">
        <f>COUNTIF('RAW2'!$D:$D,'Peak Combiner'!A1038)</f>
        <v>12</v>
      </c>
      <c r="C1038" s="1" t="str" cm="1">
        <f t="array" ref="C1038">IFERROR(_xlfn.IFS(B1038&gt;=$C$2,"x",AND(A1038-A1037&lt;=$D$2,B1037&gt;=$C$2),"x",AND(A1039-A1038&lt;=$D$2,B1039&gt;=$C$2),"x"),"")</f>
        <v>x</v>
      </c>
      <c r="D1038" cm="1">
        <f t="array" ref="D1038">IFERROR(_xlfn.IFS(AND(C1037="x",A1038-A1037=$D$2),D1037,AND(C1038="x",C1037="x"),D1037),A1038)</f>
        <v>34.06</v>
      </c>
    </row>
    <row r="1039" spans="1:4" x14ac:dyDescent="0.2">
      <c r="A1039">
        <v>34.19</v>
      </c>
      <c r="B1039">
        <f>COUNTIF('RAW2'!$D:$D,'Peak Combiner'!A1039)</f>
        <v>1</v>
      </c>
      <c r="C1039" s="1" t="str" cm="1">
        <f t="array" ref="C1039">IFERROR(_xlfn.IFS(B1039&gt;=$C$2,"x",AND(A1039-A1038&lt;=$D$2,B1038&gt;=$C$2),"x",AND(A1040-A1039&lt;=$D$2,B1040&gt;=$C$2),"x"),"")</f>
        <v/>
      </c>
      <c r="D1039" cm="1">
        <f t="array" ref="D1039">IFERROR(_xlfn.IFS(AND(C1038="x",A1039-A1038=$D$2),D1038,AND(C1039="x",C1038="x"),D1038),A1039)</f>
        <v>34.19</v>
      </c>
    </row>
    <row r="1040" spans="1:4" x14ac:dyDescent="0.2">
      <c r="A1040">
        <v>34.21</v>
      </c>
      <c r="B1040">
        <f>COUNTIF('RAW2'!$D:$D,'Peak Combiner'!A1040)</f>
        <v>18</v>
      </c>
      <c r="C1040" s="1" t="str" cm="1">
        <f t="array" ref="C1040">IFERROR(_xlfn.IFS(B1040&gt;=$C$2,"x",AND(A1040-A1039&lt;=$D$2,B1039&gt;=$C$2),"x",AND(A1041-A1040&lt;=$D$2,B1041&gt;=$C$2),"x"),"")</f>
        <v>x</v>
      </c>
      <c r="D1040" cm="1">
        <f t="array" ref="D1040">IFERROR(_xlfn.IFS(AND(C1039="x",A1040-A1039=$D$2),D1039,AND(C1040="x",C1039="x"),D1039),A1040)</f>
        <v>34.21</v>
      </c>
    </row>
    <row r="1041" spans="1:4" x14ac:dyDescent="0.2">
      <c r="A1041">
        <v>34.22</v>
      </c>
      <c r="B1041">
        <f>COUNTIF('RAW2'!$D:$D,'Peak Combiner'!A1041)</f>
        <v>5</v>
      </c>
      <c r="C1041" s="1" t="str" cm="1">
        <f t="array" ref="C1041">IFERROR(_xlfn.IFS(B1041&gt;=$C$2,"x",AND(A1041-A1040&lt;=$D$2,B1040&gt;=$C$2),"x",AND(A1042-A1041&lt;=$D$2,B1042&gt;=$C$2),"x"),"")</f>
        <v>x</v>
      </c>
      <c r="D1041" cm="1">
        <f t="array" ref="D1041">IFERROR(_xlfn.IFS(AND(C1040="x",A1041-A1040=$D$2),D1040,AND(C1041="x",C1040="x"),D1040),A1041)</f>
        <v>34.21</v>
      </c>
    </row>
    <row r="1042" spans="1:4" x14ac:dyDescent="0.2">
      <c r="A1042">
        <v>34.4</v>
      </c>
      <c r="B1042">
        <f>COUNTIF('RAW2'!$D:$D,'Peak Combiner'!A1042)</f>
        <v>1</v>
      </c>
      <c r="C1042" s="1" t="str" cm="1">
        <f t="array" ref="C1042">IFERROR(_xlfn.IFS(B1042&gt;=$C$2,"x",AND(A1042-A1041&lt;=$D$2,B1041&gt;=$C$2),"x",AND(A1043-A1042&lt;=$D$2,B1043&gt;=$C$2),"x"),"")</f>
        <v/>
      </c>
      <c r="D1042" cm="1">
        <f t="array" ref="D1042">IFERROR(_xlfn.IFS(AND(C1041="x",A1042-A1041=$D$2),D1041,AND(C1042="x",C1041="x"),D1041),A1042)</f>
        <v>34.4</v>
      </c>
    </row>
    <row r="1043" spans="1:4" x14ac:dyDescent="0.2">
      <c r="A1043">
        <v>34.409999999999997</v>
      </c>
      <c r="B1043">
        <f>COUNTIF('RAW2'!$D:$D,'Peak Combiner'!A1043)</f>
        <v>8</v>
      </c>
      <c r="C1043" s="1" t="str" cm="1">
        <f t="array" ref="C1043">IFERROR(_xlfn.IFS(B1043&gt;=$C$2,"x",AND(A1043-A1042&lt;=$D$2,B1042&gt;=$C$2),"x",AND(A1044-A1043&lt;=$D$2,B1044&gt;=$C$2),"x"),"")</f>
        <v/>
      </c>
      <c r="D1043" cm="1">
        <f t="array" ref="D1043">IFERROR(_xlfn.IFS(AND(C1042="x",A1043-A1042=$D$2),D1042,AND(C1043="x",C1042="x"),D1042),A1043)</f>
        <v>34.409999999999997</v>
      </c>
    </row>
    <row r="1044" spans="1:4" x14ac:dyDescent="0.2">
      <c r="A1044">
        <v>34.42</v>
      </c>
      <c r="B1044">
        <f>COUNTIF('RAW2'!$D:$D,'Peak Combiner'!A1044)</f>
        <v>7</v>
      </c>
      <c r="C1044" s="1" t="str" cm="1">
        <f t="array" ref="C1044">IFERROR(_xlfn.IFS(B1044&gt;=$C$2,"x",AND(A1044-A1043&lt;=$D$2,B1043&gt;=$C$2),"x",AND(A1045-A1044&lt;=$D$2,B1045&gt;=$C$2),"x"),"")</f>
        <v/>
      </c>
      <c r="D1044" cm="1">
        <f t="array" ref="D1044">IFERROR(_xlfn.IFS(AND(C1043="x",A1044-A1043=$D$2),D1043,AND(C1044="x",C1043="x"),D1043),A1044)</f>
        <v>34.42</v>
      </c>
    </row>
    <row r="1045" spans="1:4" x14ac:dyDescent="0.2">
      <c r="A1045">
        <v>34.43</v>
      </c>
      <c r="B1045">
        <f>COUNTIF('RAW2'!$D:$D,'Peak Combiner'!A1045)</f>
        <v>1</v>
      </c>
      <c r="C1045" s="1" t="str" cm="1">
        <f t="array" ref="C1045">IFERROR(_xlfn.IFS(B1045&gt;=$C$2,"x",AND(A1045-A1044&lt;=$D$2,B1044&gt;=$C$2),"x",AND(A1046-A1045&lt;=$D$2,B1046&gt;=$C$2),"x"),"")</f>
        <v/>
      </c>
      <c r="D1045" cm="1">
        <f t="array" ref="D1045">IFERROR(_xlfn.IFS(AND(C1044="x",A1045-A1044=$D$2),D1044,AND(C1045="x",C1044="x"),D1044),A1045)</f>
        <v>34.43</v>
      </c>
    </row>
    <row r="1046" spans="1:4" x14ac:dyDescent="0.2">
      <c r="A1046">
        <v>34.58</v>
      </c>
      <c r="B1046">
        <f>COUNTIF('RAW2'!$D:$D,'Peak Combiner'!A1046)</f>
        <v>8</v>
      </c>
      <c r="C1046" s="1" t="str" cm="1">
        <f t="array" ref="C1046">IFERROR(_xlfn.IFS(B1046&gt;=$C$2,"x",AND(A1046-A1045&lt;=$D$2,B1045&gt;=$C$2),"x",AND(A1047-A1046&lt;=$D$2,B1047&gt;=$C$2),"x"),"")</f>
        <v/>
      </c>
      <c r="D1046" cm="1">
        <f t="array" ref="D1046">IFERROR(_xlfn.IFS(AND(C1045="x",A1046-A1045=$D$2),D1045,AND(C1046="x",C1045="x"),D1045),A1046)</f>
        <v>34.58</v>
      </c>
    </row>
    <row r="1047" spans="1:4" x14ac:dyDescent="0.2">
      <c r="A1047">
        <v>34.86</v>
      </c>
      <c r="B1047">
        <f>COUNTIF('RAW2'!$D:$D,'Peak Combiner'!A1047)</f>
        <v>12</v>
      </c>
      <c r="C1047" s="1" t="str" cm="1">
        <f t="array" ref="C1047">IFERROR(_xlfn.IFS(B1047&gt;=$C$2,"x",AND(A1047-A1046&lt;=$D$2,B1046&gt;=$C$2),"x",AND(A1048-A1047&lt;=$D$2,B1048&gt;=$C$2),"x"),"")</f>
        <v>x</v>
      </c>
      <c r="D1047" cm="1">
        <f t="array" ref="D1047">IFERROR(_xlfn.IFS(AND(C1046="x",A1047-A1046=$D$2),D1046,AND(C1047="x",C1046="x"),D1046),A1047)</f>
        <v>34.86</v>
      </c>
    </row>
    <row r="1048" spans="1:4" x14ac:dyDescent="0.2">
      <c r="A1048">
        <v>34.869999999999997</v>
      </c>
      <c r="B1048">
        <f>COUNTIF('RAW2'!$D:$D,'Peak Combiner'!A1048)</f>
        <v>1</v>
      </c>
      <c r="C1048" s="1" t="str" cm="1">
        <f t="array" ref="C1048">IFERROR(_xlfn.IFS(B1048&gt;=$C$2,"x",AND(A1048-A1047&lt;=$D$2,B1047&gt;=$C$2),"x",AND(A1049-A1048&lt;=$D$2,B1049&gt;=$C$2),"x"),"")</f>
        <v>x</v>
      </c>
      <c r="D1048" cm="1">
        <f t="array" ref="D1048">IFERROR(_xlfn.IFS(AND(C1047="x",A1048-A1047=$D$2),D1047,AND(C1048="x",C1047="x"),D1047),A1048)</f>
        <v>34.86</v>
      </c>
    </row>
    <row r="1049" spans="1:4" x14ac:dyDescent="0.2">
      <c r="A1049">
        <v>34.93</v>
      </c>
      <c r="B1049">
        <f>COUNTIF('RAW2'!$D:$D,'Peak Combiner'!A1049)</f>
        <v>3</v>
      </c>
      <c r="C1049" s="1" t="str" cm="1">
        <f t="array" ref="C1049">IFERROR(_xlfn.IFS(B1049&gt;=$C$2,"x",AND(A1049-A1048&lt;=$D$2,B1048&gt;=$C$2),"x",AND(A1050-A1049&lt;=$D$2,B1050&gt;=$C$2),"x"),"")</f>
        <v>x</v>
      </c>
      <c r="D1049" cm="1">
        <f t="array" ref="D1049">IFERROR(_xlfn.IFS(AND(C1048="x",A1049-A1048=$D$2),D1048,AND(C1049="x",C1048="x"),D1048),A1049)</f>
        <v>34.86</v>
      </c>
    </row>
    <row r="1050" spans="1:4" x14ac:dyDescent="0.2">
      <c r="A1050">
        <v>34.94</v>
      </c>
      <c r="B1050">
        <f>COUNTIF('RAW2'!$D:$D,'Peak Combiner'!A1050)</f>
        <v>39</v>
      </c>
      <c r="C1050" s="1" t="str" cm="1">
        <f t="array" ref="C1050">IFERROR(_xlfn.IFS(B1050&gt;=$C$2,"x",AND(A1050-A1049&lt;=$D$2,B1049&gt;=$C$2),"x",AND(A1051-A1050&lt;=$D$2,B1051&gt;=$C$2),"x"),"")</f>
        <v>x</v>
      </c>
      <c r="D1050" cm="1">
        <f t="array" ref="D1050">IFERROR(_xlfn.IFS(AND(C1049="x",A1050-A1049=$D$2),D1049,AND(C1050="x",C1049="x"),D1049),A1050)</f>
        <v>34.86</v>
      </c>
    </row>
    <row r="1051" spans="1:4" x14ac:dyDescent="0.2">
      <c r="A1051">
        <v>34.950000000000003</v>
      </c>
      <c r="B1051">
        <f>COUNTIF('RAW2'!$D:$D,'Peak Combiner'!A1051)</f>
        <v>12</v>
      </c>
      <c r="C1051" s="1" t="str" cm="1">
        <f t="array" ref="C1051">IFERROR(_xlfn.IFS(B1051&gt;=$C$2,"x",AND(A1051-A1050&lt;=$D$2,B1050&gt;=$C$2),"x",AND(A1052-A1051&lt;=$D$2,B1052&gt;=$C$2),"x"),"")</f>
        <v>x</v>
      </c>
      <c r="D1051" cm="1">
        <f t="array" ref="D1051">IFERROR(_xlfn.IFS(AND(C1050="x",A1051-A1050=$D$2),D1050,AND(C1051="x",C1050="x"),D1050),A1051)</f>
        <v>34.86</v>
      </c>
    </row>
    <row r="1052" spans="1:4" x14ac:dyDescent="0.2">
      <c r="A1052">
        <v>34.97</v>
      </c>
      <c r="B1052">
        <f>COUNTIF('RAW2'!$D:$D,'Peak Combiner'!A1052)</f>
        <v>1</v>
      </c>
      <c r="C1052" s="1" t="str" cm="1">
        <f t="array" ref="C1052">IFERROR(_xlfn.IFS(B1052&gt;=$C$2,"x",AND(A1052-A1051&lt;=$D$2,B1051&gt;=$C$2),"x",AND(A1053-A1052&lt;=$D$2,B1053&gt;=$C$2),"x"),"")</f>
        <v/>
      </c>
      <c r="D1052" cm="1">
        <f t="array" ref="D1052">IFERROR(_xlfn.IFS(AND(C1051="x",A1052-A1051=$D$2),D1051,AND(C1052="x",C1051="x"),D1051),A1052)</f>
        <v>34.97</v>
      </c>
    </row>
    <row r="1053" spans="1:4" x14ac:dyDescent="0.2">
      <c r="A1053">
        <v>34.979999999999997</v>
      </c>
      <c r="B1053">
        <f>COUNTIF('RAW2'!$D:$D,'Peak Combiner'!A1053)</f>
        <v>1</v>
      </c>
      <c r="C1053" s="1" t="str" cm="1">
        <f t="array" ref="C1053">IFERROR(_xlfn.IFS(B1053&gt;=$C$2,"x",AND(A1053-A1052&lt;=$D$2,B1052&gt;=$C$2),"x",AND(A1054-A1053&lt;=$D$2,B1054&gt;=$C$2),"x"),"")</f>
        <v/>
      </c>
      <c r="D1053" cm="1">
        <f t="array" ref="D1053">IFERROR(_xlfn.IFS(AND(C1052="x",A1053-A1052=$D$2),D1052,AND(C1053="x",C1052="x"),D1052),A1053)</f>
        <v>34.979999999999997</v>
      </c>
    </row>
    <row r="1054" spans="1:4" x14ac:dyDescent="0.2">
      <c r="A1054">
        <v>35</v>
      </c>
      <c r="B1054">
        <f>COUNTIF('RAW2'!$D:$D,'Peak Combiner'!A1054)</f>
        <v>1</v>
      </c>
      <c r="C1054" s="1" t="str" cm="1">
        <f t="array" ref="C1054">IFERROR(_xlfn.IFS(B1054&gt;=$C$2,"x",AND(A1054-A1053&lt;=$D$2,B1053&gt;=$C$2),"x",AND(A1055-A1054&lt;=$D$2,B1055&gt;=$C$2),"x"),"")</f>
        <v/>
      </c>
      <c r="D1054" cm="1">
        <f t="array" ref="D1054">IFERROR(_xlfn.IFS(AND(C1053="x",A1054-A1053=$D$2),D1053,AND(C1054="x",C1053="x"),D1053),A1054)</f>
        <v>35</v>
      </c>
    </row>
    <row r="1055" spans="1:4" x14ac:dyDescent="0.2">
      <c r="A1055">
        <v>35.020000000000003</v>
      </c>
      <c r="B1055">
        <f>COUNTIF('RAW2'!$D:$D,'Peak Combiner'!A1055)</f>
        <v>1</v>
      </c>
      <c r="C1055" s="1" t="str" cm="1">
        <f t="array" ref="C1055">IFERROR(_xlfn.IFS(B1055&gt;=$C$2,"x",AND(A1055-A1054&lt;=$D$2,B1054&gt;=$C$2),"x",AND(A1056-A1055&lt;=$D$2,B1056&gt;=$C$2),"x"),"")</f>
        <v/>
      </c>
      <c r="D1055" cm="1">
        <f t="array" ref="D1055">IFERROR(_xlfn.IFS(AND(C1054="x",A1055-A1054=$D$2),D1054,AND(C1055="x",C1054="x"),D1054),A1055)</f>
        <v>35.020000000000003</v>
      </c>
    </row>
    <row r="1056" spans="1:4" x14ac:dyDescent="0.2">
      <c r="A1056">
        <v>35.130000000000003</v>
      </c>
      <c r="B1056">
        <f>COUNTIF('RAW2'!$D:$D,'Peak Combiner'!A1056)</f>
        <v>1</v>
      </c>
      <c r="C1056" s="1" t="str" cm="1">
        <f t="array" ref="C1056">IFERROR(_xlfn.IFS(B1056&gt;=$C$2,"x",AND(A1056-A1055&lt;=$D$2,B1055&gt;=$C$2),"x",AND(A1057-A1056&lt;=$D$2,B1057&gt;=$C$2),"x"),"")</f>
        <v/>
      </c>
      <c r="D1056" cm="1">
        <f t="array" ref="D1056">IFERROR(_xlfn.IFS(AND(C1055="x",A1056-A1055=$D$2),D1055,AND(C1056="x",C1055="x"),D1055),A1056)</f>
        <v>35.130000000000003</v>
      </c>
    </row>
    <row r="1057" spans="1:4" x14ac:dyDescent="0.2">
      <c r="A1057">
        <v>35.159999999999997</v>
      </c>
      <c r="B1057">
        <f>COUNTIF('RAW2'!$D:$D,'Peak Combiner'!A1057)</f>
        <v>1</v>
      </c>
      <c r="C1057" s="1" t="str" cm="1">
        <f t="array" ref="C1057">IFERROR(_xlfn.IFS(B1057&gt;=$C$2,"x",AND(A1057-A1056&lt;=$D$2,B1056&gt;=$C$2),"x",AND(A1058-A1057&lt;=$D$2,B1058&gt;=$C$2),"x"),"")</f>
        <v/>
      </c>
      <c r="D1057" cm="1">
        <f t="array" ref="D1057">IFERROR(_xlfn.IFS(AND(C1056="x",A1057-A1056=$D$2),D1056,AND(C1057="x",C1056="x"),D1056),A1057)</f>
        <v>35.159999999999997</v>
      </c>
    </row>
    <row r="1058" spans="1:4" x14ac:dyDescent="0.2">
      <c r="A1058">
        <v>35.17</v>
      </c>
      <c r="B1058">
        <f>COUNTIF('RAW2'!$D:$D,'Peak Combiner'!A1058)</f>
        <v>3</v>
      </c>
      <c r="C1058" s="1" t="str" cm="1">
        <f t="array" ref="C1058">IFERROR(_xlfn.IFS(B1058&gt;=$C$2,"x",AND(A1058-A1057&lt;=$D$2,B1057&gt;=$C$2),"x",AND(A1059-A1058&lt;=$D$2,B1059&gt;=$C$2),"x"),"")</f>
        <v/>
      </c>
      <c r="D1058" cm="1">
        <f t="array" ref="D1058">IFERROR(_xlfn.IFS(AND(C1057="x",A1058-A1057=$D$2),D1057,AND(C1058="x",C1057="x"),D1057),A1058)</f>
        <v>35.17</v>
      </c>
    </row>
    <row r="1059" spans="1:4" x14ac:dyDescent="0.2">
      <c r="A1059">
        <v>35.18</v>
      </c>
      <c r="B1059">
        <f>COUNTIF('RAW2'!$D:$D,'Peak Combiner'!A1059)</f>
        <v>1</v>
      </c>
      <c r="C1059" s="1" t="str" cm="1">
        <f t="array" ref="C1059">IFERROR(_xlfn.IFS(B1059&gt;=$C$2,"x",AND(A1059-A1058&lt;=$D$2,B1058&gt;=$C$2),"x",AND(A1060-A1059&lt;=$D$2,B1060&gt;=$C$2),"x"),"")</f>
        <v/>
      </c>
      <c r="D1059" cm="1">
        <f t="array" ref="D1059">IFERROR(_xlfn.IFS(AND(C1058="x",A1059-A1058=$D$2),D1058,AND(C1059="x",C1058="x"),D1058),A1059)</f>
        <v>35.18</v>
      </c>
    </row>
    <row r="1060" spans="1:4" x14ac:dyDescent="0.2">
      <c r="A1060">
        <v>35.19</v>
      </c>
      <c r="B1060">
        <f>COUNTIF('RAW2'!$D:$D,'Peak Combiner'!A1060)</f>
        <v>1</v>
      </c>
      <c r="C1060" s="1" t="str" cm="1">
        <f t="array" ref="C1060">IFERROR(_xlfn.IFS(B1060&gt;=$C$2,"x",AND(A1060-A1059&lt;=$D$2,B1059&gt;=$C$2),"x",AND(A1061-A1060&lt;=$D$2,B1061&gt;=$C$2),"x"),"")</f>
        <v/>
      </c>
      <c r="D1060" cm="1">
        <f t="array" ref="D1060">IFERROR(_xlfn.IFS(AND(C1059="x",A1060-A1059=$D$2),D1059,AND(C1060="x",C1059="x"),D1059),A1060)</f>
        <v>35.19</v>
      </c>
    </row>
    <row r="1061" spans="1:4" x14ac:dyDescent="0.2">
      <c r="A1061">
        <v>35.22</v>
      </c>
      <c r="B1061">
        <f>COUNTIF('RAW2'!$D:$D,'Peak Combiner'!A1061)</f>
        <v>1</v>
      </c>
      <c r="C1061" s="1" t="str" cm="1">
        <f t="array" ref="C1061">IFERROR(_xlfn.IFS(B1061&gt;=$C$2,"x",AND(A1061-A1060&lt;=$D$2,B1060&gt;=$C$2),"x",AND(A1062-A1061&lt;=$D$2,B1062&gt;=$C$2),"x"),"")</f>
        <v/>
      </c>
      <c r="D1061" cm="1">
        <f t="array" ref="D1061">IFERROR(_xlfn.IFS(AND(C1060="x",A1061-A1060=$D$2),D1060,AND(C1061="x",C1060="x"),D1060),A1061)</f>
        <v>35.22</v>
      </c>
    </row>
    <row r="1062" spans="1:4" x14ac:dyDescent="0.2">
      <c r="A1062">
        <v>35.229999999999997</v>
      </c>
      <c r="B1062">
        <f>COUNTIF('RAW2'!$D:$D,'Peak Combiner'!A1062)</f>
        <v>4</v>
      </c>
      <c r="C1062" s="1" t="str" cm="1">
        <f t="array" ref="C1062">IFERROR(_xlfn.IFS(B1062&gt;=$C$2,"x",AND(A1062-A1061&lt;=$D$2,B1061&gt;=$C$2),"x",AND(A1063-A1062&lt;=$D$2,B1063&gt;=$C$2),"x"),"")</f>
        <v/>
      </c>
      <c r="D1062" cm="1">
        <f t="array" ref="D1062">IFERROR(_xlfn.IFS(AND(C1061="x",A1062-A1061=$D$2),D1061,AND(C1062="x",C1061="x"),D1061),A1062)</f>
        <v>35.229999999999997</v>
      </c>
    </row>
    <row r="1063" spans="1:4" x14ac:dyDescent="0.2">
      <c r="A1063">
        <v>35.24</v>
      </c>
      <c r="B1063">
        <f>COUNTIF('RAW2'!$D:$D,'Peak Combiner'!A1063)</f>
        <v>3</v>
      </c>
      <c r="C1063" s="1" t="str" cm="1">
        <f t="array" ref="C1063">IFERROR(_xlfn.IFS(B1063&gt;=$C$2,"x",AND(A1063-A1062&lt;=$D$2,B1062&gt;=$C$2),"x",AND(A1064-A1063&lt;=$D$2,B1064&gt;=$C$2),"x"),"")</f>
        <v/>
      </c>
      <c r="D1063" cm="1">
        <f t="array" ref="D1063">IFERROR(_xlfn.IFS(AND(C1062="x",A1063-A1062=$D$2),D1062,AND(C1063="x",C1062="x"),D1062),A1063)</f>
        <v>35.24</v>
      </c>
    </row>
    <row r="1064" spans="1:4" x14ac:dyDescent="0.2">
      <c r="A1064">
        <v>35.28</v>
      </c>
      <c r="B1064">
        <f>COUNTIF('RAW2'!$D:$D,'Peak Combiner'!A1064)</f>
        <v>1</v>
      </c>
      <c r="C1064" s="1" t="str" cm="1">
        <f t="array" ref="C1064">IFERROR(_xlfn.IFS(B1064&gt;=$C$2,"x",AND(A1064-A1063&lt;=$D$2,B1063&gt;=$C$2),"x",AND(A1065-A1064&lt;=$D$2,B1065&gt;=$C$2),"x"),"")</f>
        <v/>
      </c>
      <c r="D1064" cm="1">
        <f t="array" ref="D1064">IFERROR(_xlfn.IFS(AND(C1063="x",A1064-A1063=$D$2),D1063,AND(C1064="x",C1063="x"),D1063),A1064)</f>
        <v>35.28</v>
      </c>
    </row>
    <row r="1065" spans="1:4" x14ac:dyDescent="0.2">
      <c r="A1065">
        <v>35.29</v>
      </c>
      <c r="B1065">
        <f>COUNTIF('RAW2'!$D:$D,'Peak Combiner'!A1065)</f>
        <v>4</v>
      </c>
      <c r="C1065" s="1" t="str" cm="1">
        <f t="array" ref="C1065">IFERROR(_xlfn.IFS(B1065&gt;=$C$2,"x",AND(A1065-A1064&lt;=$D$2,B1064&gt;=$C$2),"x",AND(A1066-A1065&lt;=$D$2,B1066&gt;=$C$2),"x"),"")</f>
        <v/>
      </c>
      <c r="D1065" cm="1">
        <f t="array" ref="D1065">IFERROR(_xlfn.IFS(AND(C1064="x",A1065-A1064=$D$2),D1064,AND(C1065="x",C1064="x"),D1064),A1065)</f>
        <v>35.29</v>
      </c>
    </row>
    <row r="1066" spans="1:4" x14ac:dyDescent="0.2">
      <c r="A1066">
        <v>35.299999999999997</v>
      </c>
      <c r="B1066">
        <f>COUNTIF('RAW2'!$D:$D,'Peak Combiner'!A1066)</f>
        <v>6</v>
      </c>
      <c r="C1066" s="1" t="str" cm="1">
        <f t="array" ref="C1066">IFERROR(_xlfn.IFS(B1066&gt;=$C$2,"x",AND(A1066-A1065&lt;=$D$2,B1065&gt;=$C$2),"x",AND(A1067-A1066&lt;=$D$2,B1067&gt;=$C$2),"x"),"")</f>
        <v/>
      </c>
      <c r="D1066" cm="1">
        <f t="array" ref="D1066">IFERROR(_xlfn.IFS(AND(C1065="x",A1066-A1065=$D$2),D1065,AND(C1066="x",C1065="x"),D1065),A1066)</f>
        <v>35.299999999999997</v>
      </c>
    </row>
    <row r="1067" spans="1:4" x14ac:dyDescent="0.2">
      <c r="A1067">
        <v>35.31</v>
      </c>
      <c r="B1067">
        <f>COUNTIF('RAW2'!$D:$D,'Peak Combiner'!A1067)</f>
        <v>2</v>
      </c>
      <c r="C1067" s="1" t="str" cm="1">
        <f t="array" ref="C1067">IFERROR(_xlfn.IFS(B1067&gt;=$C$2,"x",AND(A1067-A1066&lt;=$D$2,B1066&gt;=$C$2),"x",AND(A1068-A1067&lt;=$D$2,B1068&gt;=$C$2),"x"),"")</f>
        <v/>
      </c>
      <c r="D1067" cm="1">
        <f t="array" ref="D1067">IFERROR(_xlfn.IFS(AND(C1066="x",A1067-A1066=$D$2),D1066,AND(C1067="x",C1066="x"),D1066),A1067)</f>
        <v>35.31</v>
      </c>
    </row>
    <row r="1068" spans="1:4" x14ac:dyDescent="0.2">
      <c r="A1068">
        <v>35.4</v>
      </c>
      <c r="B1068">
        <f>COUNTIF('RAW2'!$D:$D,'Peak Combiner'!A1068)</f>
        <v>3</v>
      </c>
      <c r="C1068" s="1" t="str" cm="1">
        <f t="array" ref="C1068">IFERROR(_xlfn.IFS(B1068&gt;=$C$2,"x",AND(A1068-A1067&lt;=$D$2,B1067&gt;=$C$2),"x",AND(A1069-A1068&lt;=$D$2,B1069&gt;=$C$2),"x"),"")</f>
        <v/>
      </c>
      <c r="D1068" cm="1">
        <f t="array" ref="D1068">IFERROR(_xlfn.IFS(AND(C1067="x",A1068-A1067=$D$2),D1067,AND(C1068="x",C1067="x"),D1067),A1068)</f>
        <v>35.4</v>
      </c>
    </row>
    <row r="1069" spans="1:4" x14ac:dyDescent="0.2">
      <c r="A1069">
        <v>35.42</v>
      </c>
      <c r="B1069">
        <f>COUNTIF('RAW2'!$D:$D,'Peak Combiner'!A1069)</f>
        <v>1</v>
      </c>
      <c r="C1069" s="1" t="str" cm="1">
        <f t="array" ref="C1069">IFERROR(_xlfn.IFS(B1069&gt;=$C$2,"x",AND(A1069-A1068&lt;=$D$2,B1068&gt;=$C$2),"x",AND(A1070-A1069&lt;=$D$2,B1070&gt;=$C$2),"x"),"")</f>
        <v/>
      </c>
      <c r="D1069" cm="1">
        <f t="array" ref="D1069">IFERROR(_xlfn.IFS(AND(C1068="x",A1069-A1068=$D$2),D1068,AND(C1069="x",C1068="x"),D1068),A1069)</f>
        <v>35.42</v>
      </c>
    </row>
    <row r="1070" spans="1:4" x14ac:dyDescent="0.2">
      <c r="A1070">
        <v>35.43</v>
      </c>
      <c r="B1070">
        <f>COUNTIF('RAW2'!$D:$D,'Peak Combiner'!A1070)</f>
        <v>2</v>
      </c>
      <c r="C1070" s="1" t="str" cm="1">
        <f t="array" ref="C1070">IFERROR(_xlfn.IFS(B1070&gt;=$C$2,"x",AND(A1070-A1069&lt;=$D$2,B1069&gt;=$C$2),"x",AND(A1071-A1070&lt;=$D$2,B1071&gt;=$C$2),"x"),"")</f>
        <v/>
      </c>
      <c r="D1070" cm="1">
        <f t="array" ref="D1070">IFERROR(_xlfn.IFS(AND(C1069="x",A1070-A1069=$D$2),D1069,AND(C1070="x",C1069="x"),D1069),A1070)</f>
        <v>35.43</v>
      </c>
    </row>
    <row r="1071" spans="1:4" x14ac:dyDescent="0.2">
      <c r="A1071">
        <v>35.44</v>
      </c>
      <c r="B1071">
        <f>COUNTIF('RAW2'!$D:$D,'Peak Combiner'!A1071)</f>
        <v>4</v>
      </c>
      <c r="C1071" s="1" t="str" cm="1">
        <f t="array" ref="C1071">IFERROR(_xlfn.IFS(B1071&gt;=$C$2,"x",AND(A1071-A1070&lt;=$D$2,B1070&gt;=$C$2),"x",AND(A1072-A1071&lt;=$D$2,B1072&gt;=$C$2),"x"),"")</f>
        <v/>
      </c>
      <c r="D1071" cm="1">
        <f t="array" ref="D1071">IFERROR(_xlfn.IFS(AND(C1070="x",A1071-A1070=$D$2),D1070,AND(C1071="x",C1070="x"),D1070),A1071)</f>
        <v>35.44</v>
      </c>
    </row>
    <row r="1072" spans="1:4" x14ac:dyDescent="0.2">
      <c r="A1072">
        <v>35.479999999999997</v>
      </c>
      <c r="B1072">
        <f>COUNTIF('RAW2'!$D:$D,'Peak Combiner'!A1072)</f>
        <v>1</v>
      </c>
      <c r="C1072" s="1" t="str" cm="1">
        <f t="array" ref="C1072">IFERROR(_xlfn.IFS(B1072&gt;=$C$2,"x",AND(A1072-A1071&lt;=$D$2,B1071&gt;=$C$2),"x",AND(A1073-A1072&lt;=$D$2,B1073&gt;=$C$2),"x"),"")</f>
        <v/>
      </c>
      <c r="D1072" cm="1">
        <f t="array" ref="D1072">IFERROR(_xlfn.IFS(AND(C1071="x",A1072-A1071=$D$2),D1071,AND(C1072="x",C1071="x"),D1071),A1072)</f>
        <v>35.479999999999997</v>
      </c>
    </row>
    <row r="1073" spans="1:4" x14ac:dyDescent="0.2">
      <c r="A1073">
        <v>35.630000000000003</v>
      </c>
      <c r="B1073">
        <f>COUNTIF('RAW2'!$D:$D,'Peak Combiner'!A1073)</f>
        <v>1</v>
      </c>
      <c r="C1073" s="1" t="str" cm="1">
        <f t="array" ref="C1073">IFERROR(_xlfn.IFS(B1073&gt;=$C$2,"x",AND(A1073-A1072&lt;=$D$2,B1072&gt;=$C$2),"x",AND(A1074-A1073&lt;=$D$2,B1074&gt;=$C$2),"x"),"")</f>
        <v/>
      </c>
      <c r="D1073" cm="1">
        <f t="array" ref="D1073">IFERROR(_xlfn.IFS(AND(C1072="x",A1073-A1072=$D$2),D1072,AND(C1073="x",C1072="x"),D1072),A1073)</f>
        <v>35.630000000000003</v>
      </c>
    </row>
    <row r="1074" spans="1:4" x14ac:dyDescent="0.2">
      <c r="A1074">
        <v>35.64</v>
      </c>
      <c r="B1074">
        <f>COUNTIF('RAW2'!$D:$D,'Peak Combiner'!A1074)</f>
        <v>2</v>
      </c>
      <c r="C1074" s="1" t="str" cm="1">
        <f t="array" ref="C1074">IFERROR(_xlfn.IFS(B1074&gt;=$C$2,"x",AND(A1074-A1073&lt;=$D$2,B1073&gt;=$C$2),"x",AND(A1075-A1074&lt;=$D$2,B1075&gt;=$C$2),"x"),"")</f>
        <v/>
      </c>
      <c r="D1074" cm="1">
        <f t="array" ref="D1074">IFERROR(_xlfn.IFS(AND(C1073="x",A1074-A1073=$D$2),D1073,AND(C1074="x",C1073="x"),D1073),A1074)</f>
        <v>35.64</v>
      </c>
    </row>
    <row r="1075" spans="1:4" x14ac:dyDescent="0.2">
      <c r="A1075">
        <v>35.659999999999997</v>
      </c>
      <c r="B1075">
        <f>COUNTIF('RAW2'!$D:$D,'Peak Combiner'!A1075)</f>
        <v>2</v>
      </c>
      <c r="C1075" s="1" t="str" cm="1">
        <f t="array" ref="C1075">IFERROR(_xlfn.IFS(B1075&gt;=$C$2,"x",AND(A1075-A1074&lt;=$D$2,B1074&gt;=$C$2),"x",AND(A1076-A1075&lt;=$D$2,B1076&gt;=$C$2),"x"),"")</f>
        <v/>
      </c>
      <c r="D1075" cm="1">
        <f t="array" ref="D1075">IFERROR(_xlfn.IFS(AND(C1074="x",A1075-A1074=$D$2),D1074,AND(C1075="x",C1074="x"),D1074),A1075)</f>
        <v>35.659999999999997</v>
      </c>
    </row>
    <row r="1076" spans="1:4" x14ac:dyDescent="0.2">
      <c r="A1076">
        <v>35.67</v>
      </c>
      <c r="B1076">
        <f>COUNTIF('RAW2'!$D:$D,'Peak Combiner'!A1076)</f>
        <v>29</v>
      </c>
      <c r="C1076" s="1" t="str" cm="1">
        <f t="array" ref="C1076">IFERROR(_xlfn.IFS(B1076&gt;=$C$2,"x",AND(A1076-A1075&lt;=$D$2,B1075&gt;=$C$2),"x",AND(A1077-A1076&lt;=$D$2,B1077&gt;=$C$2),"x"),"")</f>
        <v>x</v>
      </c>
      <c r="D1076" cm="1">
        <f t="array" ref="D1076">IFERROR(_xlfn.IFS(AND(C1075="x",A1076-A1075=$D$2),D1075,AND(C1076="x",C1075="x"),D1075),A1076)</f>
        <v>35.67</v>
      </c>
    </row>
    <row r="1077" spans="1:4" x14ac:dyDescent="0.2">
      <c r="A1077">
        <v>35.79</v>
      </c>
      <c r="B1077">
        <f>COUNTIF('RAW2'!$D:$D,'Peak Combiner'!A1077)</f>
        <v>1</v>
      </c>
      <c r="C1077" s="1" t="str" cm="1">
        <f t="array" ref="C1077">IFERROR(_xlfn.IFS(B1077&gt;=$C$2,"x",AND(A1077-A1076&lt;=$D$2,B1076&gt;=$C$2),"x",AND(A1078-A1077&lt;=$D$2,B1078&gt;=$C$2),"x"),"")</f>
        <v/>
      </c>
      <c r="D1077" cm="1">
        <f t="array" ref="D1077">IFERROR(_xlfn.IFS(AND(C1076="x",A1077-A1076=$D$2),D1076,AND(C1077="x",C1076="x"),D1076),A1077)</f>
        <v>35.79</v>
      </c>
    </row>
    <row r="1078" spans="1:4" x14ac:dyDescent="0.2">
      <c r="A1078">
        <v>35.799999999999997</v>
      </c>
      <c r="B1078">
        <f>COUNTIF('RAW2'!$D:$D,'Peak Combiner'!A1078)</f>
        <v>6</v>
      </c>
      <c r="C1078" s="1" t="str" cm="1">
        <f t="array" ref="C1078">IFERROR(_xlfn.IFS(B1078&gt;=$C$2,"x",AND(A1078-A1077&lt;=$D$2,B1077&gt;=$C$2),"x",AND(A1079-A1078&lt;=$D$2,B1079&gt;=$C$2),"x"),"")</f>
        <v/>
      </c>
      <c r="D1078" cm="1">
        <f t="array" ref="D1078">IFERROR(_xlfn.IFS(AND(C1077="x",A1078-A1077=$D$2),D1077,AND(C1078="x",C1077="x"),D1077),A1078)</f>
        <v>35.799999999999997</v>
      </c>
    </row>
    <row r="1079" spans="1:4" x14ac:dyDescent="0.2">
      <c r="A1079">
        <v>35.83</v>
      </c>
      <c r="B1079">
        <f>COUNTIF('RAW2'!$D:$D,'Peak Combiner'!A1079)</f>
        <v>1</v>
      </c>
      <c r="C1079" s="1" t="str" cm="1">
        <f t="array" ref="C1079">IFERROR(_xlfn.IFS(B1079&gt;=$C$2,"x",AND(A1079-A1078&lt;=$D$2,B1078&gt;=$C$2),"x",AND(A1080-A1079&lt;=$D$2,B1080&gt;=$C$2),"x"),"")</f>
        <v/>
      </c>
      <c r="D1079" cm="1">
        <f t="array" ref="D1079">IFERROR(_xlfn.IFS(AND(C1078="x",A1079-A1078=$D$2),D1078,AND(C1079="x",C1078="x"),D1078),A1079)</f>
        <v>35.83</v>
      </c>
    </row>
    <row r="1080" spans="1:4" x14ac:dyDescent="0.2">
      <c r="A1080">
        <v>35.840000000000003</v>
      </c>
      <c r="B1080">
        <f>COUNTIF('RAW2'!$D:$D,'Peak Combiner'!A1080)</f>
        <v>1</v>
      </c>
      <c r="C1080" s="1" t="str" cm="1">
        <f t="array" ref="C1080">IFERROR(_xlfn.IFS(B1080&gt;=$C$2,"x",AND(A1080-A1079&lt;=$D$2,B1079&gt;=$C$2),"x",AND(A1081-A1080&lt;=$D$2,B1081&gt;=$C$2),"x"),"")</f>
        <v/>
      </c>
      <c r="D1080" cm="1">
        <f t="array" ref="D1080">IFERROR(_xlfn.IFS(AND(C1079="x",A1080-A1079=$D$2),D1079,AND(C1080="x",C1079="x"),D1079),A1080)</f>
        <v>35.840000000000003</v>
      </c>
    </row>
    <row r="1081" spans="1:4" x14ac:dyDescent="0.2">
      <c r="A1081">
        <v>35.85</v>
      </c>
      <c r="B1081">
        <f>COUNTIF('RAW2'!$D:$D,'Peak Combiner'!A1081)</f>
        <v>3</v>
      </c>
      <c r="C1081" s="1" t="str" cm="1">
        <f t="array" ref="C1081">IFERROR(_xlfn.IFS(B1081&gt;=$C$2,"x",AND(A1081-A1080&lt;=$D$2,B1080&gt;=$C$2),"x",AND(A1082-A1081&lt;=$D$2,B1082&gt;=$C$2),"x"),"")</f>
        <v/>
      </c>
      <c r="D1081" cm="1">
        <f t="array" ref="D1081">IFERROR(_xlfn.IFS(AND(C1080="x",A1081-A1080=$D$2),D1080,AND(C1081="x",C1080="x"),D1080),A1081)</f>
        <v>35.85</v>
      </c>
    </row>
    <row r="1082" spans="1:4" x14ac:dyDescent="0.2">
      <c r="A1082">
        <v>35.89</v>
      </c>
      <c r="B1082">
        <f>COUNTIF('RAW2'!$D:$D,'Peak Combiner'!A1082)</f>
        <v>1</v>
      </c>
      <c r="C1082" s="1" t="str" cm="1">
        <f t="array" ref="C1082">IFERROR(_xlfn.IFS(B1082&gt;=$C$2,"x",AND(A1082-A1081&lt;=$D$2,B1081&gt;=$C$2),"x",AND(A1083-A1082&lt;=$D$2,B1083&gt;=$C$2),"x"),"")</f>
        <v/>
      </c>
      <c r="D1082" cm="1">
        <f t="array" ref="D1082">IFERROR(_xlfn.IFS(AND(C1081="x",A1082-A1081=$D$2),D1081,AND(C1082="x",C1081="x"),D1081),A1082)</f>
        <v>35.89</v>
      </c>
    </row>
    <row r="1083" spans="1:4" x14ac:dyDescent="0.2">
      <c r="A1083">
        <v>35.9</v>
      </c>
      <c r="B1083">
        <f>COUNTIF('RAW2'!$D:$D,'Peak Combiner'!A1083)</f>
        <v>4</v>
      </c>
      <c r="C1083" s="1" t="str" cm="1">
        <f t="array" ref="C1083">IFERROR(_xlfn.IFS(B1083&gt;=$C$2,"x",AND(A1083-A1082&lt;=$D$2,B1082&gt;=$C$2),"x",AND(A1084-A1083&lt;=$D$2,B1084&gt;=$C$2),"x"),"")</f>
        <v/>
      </c>
      <c r="D1083" cm="1">
        <f t="array" ref="D1083">IFERROR(_xlfn.IFS(AND(C1082="x",A1083-A1082=$D$2),D1082,AND(C1083="x",C1082="x"),D1082),A1083)</f>
        <v>35.9</v>
      </c>
    </row>
    <row r="1084" spans="1:4" x14ac:dyDescent="0.2">
      <c r="A1084">
        <v>35.909999999999997</v>
      </c>
      <c r="B1084">
        <f>COUNTIF('RAW2'!$D:$D,'Peak Combiner'!A1084)</f>
        <v>5</v>
      </c>
      <c r="C1084" s="1" t="str" cm="1">
        <f t="array" ref="C1084">IFERROR(_xlfn.IFS(B1084&gt;=$C$2,"x",AND(A1084-A1083&lt;=$D$2,B1083&gt;=$C$2),"x",AND(A1085-A1084&lt;=$D$2,B1085&gt;=$C$2),"x"),"")</f>
        <v/>
      </c>
      <c r="D1084" cm="1">
        <f t="array" ref="D1084">IFERROR(_xlfn.IFS(AND(C1083="x",A1084-A1083=$D$2),D1083,AND(C1084="x",C1083="x"),D1083),A1084)</f>
        <v>35.909999999999997</v>
      </c>
    </row>
    <row r="1085" spans="1:4" x14ac:dyDescent="0.2">
      <c r="A1085">
        <v>35.96</v>
      </c>
      <c r="B1085">
        <f>COUNTIF('RAW2'!$D:$D,'Peak Combiner'!A1085)</f>
        <v>1</v>
      </c>
      <c r="C1085" s="1" t="str" cm="1">
        <f t="array" ref="C1085">IFERROR(_xlfn.IFS(B1085&gt;=$C$2,"x",AND(A1085-A1084&lt;=$D$2,B1084&gt;=$C$2),"x",AND(A1086-A1085&lt;=$D$2,B1086&gt;=$C$2),"x"),"")</f>
        <v/>
      </c>
      <c r="D1085" cm="1">
        <f t="array" ref="D1085">IFERROR(_xlfn.IFS(AND(C1084="x",A1085-A1084=$D$2),D1084,AND(C1085="x",C1084="x"),D1084),A1085)</f>
        <v>35.96</v>
      </c>
    </row>
    <row r="1086" spans="1:4" x14ac:dyDescent="0.2">
      <c r="A1086">
        <v>35.99</v>
      </c>
      <c r="B1086">
        <f>COUNTIF('RAW2'!$D:$D,'Peak Combiner'!A1086)</f>
        <v>1</v>
      </c>
      <c r="C1086" s="1" t="str" cm="1">
        <f t="array" ref="C1086">IFERROR(_xlfn.IFS(B1086&gt;=$C$2,"x",AND(A1086-A1085&lt;=$D$2,B1085&gt;=$C$2),"x",AND(A1087-A1086&lt;=$D$2,B1087&gt;=$C$2),"x"),"")</f>
        <v/>
      </c>
      <c r="D1086" cm="1">
        <f t="array" ref="D1086">IFERROR(_xlfn.IFS(AND(C1085="x",A1086-A1085=$D$2),D1085,AND(C1086="x",C1085="x"),D1085),A1086)</f>
        <v>35.99</v>
      </c>
    </row>
    <row r="1087" spans="1:4" x14ac:dyDescent="0.2">
      <c r="A1087">
        <v>36</v>
      </c>
      <c r="B1087">
        <f>COUNTIF('RAW2'!$D:$D,'Peak Combiner'!A1087)</f>
        <v>2</v>
      </c>
      <c r="C1087" s="1" t="str" cm="1">
        <f t="array" ref="C1087">IFERROR(_xlfn.IFS(B1087&gt;=$C$2,"x",AND(A1087-A1086&lt;=$D$2,B1086&gt;=$C$2),"x",AND(A1088-A1087&lt;=$D$2,B1088&gt;=$C$2),"x"),"")</f>
        <v/>
      </c>
      <c r="D1087" cm="1">
        <f t="array" ref="D1087">IFERROR(_xlfn.IFS(AND(C1086="x",A1087-A1086=$D$2),D1086,AND(C1087="x",C1086="x"),D1086),A1087)</f>
        <v>36</v>
      </c>
    </row>
    <row r="1088" spans="1:4" x14ac:dyDescent="0.2">
      <c r="A1088">
        <v>36.03</v>
      </c>
      <c r="B1088">
        <f>COUNTIF('RAW2'!$D:$D,'Peak Combiner'!A1088)</f>
        <v>4</v>
      </c>
      <c r="C1088" s="1" t="str" cm="1">
        <f t="array" ref="C1088">IFERROR(_xlfn.IFS(B1088&gt;=$C$2,"x",AND(A1088-A1087&lt;=$D$2,B1087&gt;=$C$2),"x",AND(A1089-A1088&lt;=$D$2,B1089&gt;=$C$2),"x"),"")</f>
        <v/>
      </c>
      <c r="D1088" cm="1">
        <f t="array" ref="D1088">IFERROR(_xlfn.IFS(AND(C1087="x",A1088-A1087=$D$2),D1087,AND(C1088="x",C1087="x"),D1087),A1088)</f>
        <v>36.03</v>
      </c>
    </row>
    <row r="1089" spans="1:4" x14ac:dyDescent="0.2">
      <c r="A1089">
        <v>36.11</v>
      </c>
      <c r="B1089">
        <f>COUNTIF('RAW2'!$D:$D,'Peak Combiner'!A1089)</f>
        <v>15</v>
      </c>
      <c r="C1089" s="1" t="str" cm="1">
        <f t="array" ref="C1089">IFERROR(_xlfn.IFS(B1089&gt;=$C$2,"x",AND(A1089-A1088&lt;=$D$2,B1088&gt;=$C$2),"x",AND(A1090-A1089&lt;=$D$2,B1090&gt;=$C$2),"x"),"")</f>
        <v>x</v>
      </c>
      <c r="D1089" cm="1">
        <f t="array" ref="D1089">IFERROR(_xlfn.IFS(AND(C1088="x",A1089-A1088=$D$2),D1088,AND(C1089="x",C1088="x"),D1088),A1089)</f>
        <v>36.11</v>
      </c>
    </row>
    <row r="1090" spans="1:4" x14ac:dyDescent="0.2">
      <c r="A1090">
        <v>36.119999999999997</v>
      </c>
      <c r="B1090">
        <f>COUNTIF('RAW2'!$D:$D,'Peak Combiner'!A1090)</f>
        <v>9</v>
      </c>
      <c r="C1090" s="1" t="str" cm="1">
        <f t="array" ref="C1090">IFERROR(_xlfn.IFS(B1090&gt;=$C$2,"x",AND(A1090-A1089&lt;=$D$2,B1089&gt;=$C$2),"x",AND(A1091-A1090&lt;=$D$2,B1091&gt;=$C$2),"x"),"")</f>
        <v>x</v>
      </c>
      <c r="D1090" cm="1">
        <f t="array" ref="D1090">IFERROR(_xlfn.IFS(AND(C1089="x",A1090-A1089=$D$2),D1089,AND(C1090="x",C1089="x"),D1089),A1090)</f>
        <v>36.11</v>
      </c>
    </row>
    <row r="1091" spans="1:4" x14ac:dyDescent="0.2">
      <c r="A1091">
        <v>36.159999999999997</v>
      </c>
      <c r="B1091">
        <f>COUNTIF('RAW2'!$D:$D,'Peak Combiner'!A1091)</f>
        <v>11</v>
      </c>
      <c r="C1091" s="1" t="str" cm="1">
        <f t="array" ref="C1091">IFERROR(_xlfn.IFS(B1091&gt;=$C$2,"x",AND(A1091-A1090&lt;=$D$2,B1090&gt;=$C$2),"x",AND(A1092-A1091&lt;=$D$2,B1092&gt;=$C$2),"x"),"")</f>
        <v>x</v>
      </c>
      <c r="D1091" cm="1">
        <f t="array" ref="D1091">IFERROR(_xlfn.IFS(AND(C1090="x",A1091-A1090=$D$2),D1090,AND(C1091="x",C1090="x"),D1090),A1091)</f>
        <v>36.11</v>
      </c>
    </row>
    <row r="1092" spans="1:4" x14ac:dyDescent="0.2">
      <c r="A1092">
        <v>36.17</v>
      </c>
      <c r="B1092">
        <f>COUNTIF('RAW2'!$D:$D,'Peak Combiner'!A1092)</f>
        <v>45</v>
      </c>
      <c r="C1092" s="1" t="str" cm="1">
        <f t="array" ref="C1092">IFERROR(_xlfn.IFS(B1092&gt;=$C$2,"x",AND(A1092-A1091&lt;=$D$2,B1091&gt;=$C$2),"x",AND(A1093-A1092&lt;=$D$2,B1093&gt;=$C$2),"x"),"")</f>
        <v>x</v>
      </c>
      <c r="D1092" cm="1">
        <f t="array" ref="D1092">IFERROR(_xlfn.IFS(AND(C1091="x",A1092-A1091=$D$2),D1091,AND(C1092="x",C1091="x"),D1091),A1092)</f>
        <v>36.11</v>
      </c>
    </row>
    <row r="1093" spans="1:4" x14ac:dyDescent="0.2">
      <c r="A1093">
        <v>36.200000000000003</v>
      </c>
      <c r="B1093">
        <f>COUNTIF('RAW2'!$D:$D,'Peak Combiner'!A1093)</f>
        <v>1</v>
      </c>
      <c r="C1093" s="1" t="str" cm="1">
        <f t="array" ref="C1093">IFERROR(_xlfn.IFS(B1093&gt;=$C$2,"x",AND(A1093-A1092&lt;=$D$2,B1092&gt;=$C$2),"x",AND(A1094-A1093&lt;=$D$2,B1094&gt;=$C$2),"x"),"")</f>
        <v/>
      </c>
      <c r="D1093" cm="1">
        <f t="array" ref="D1093">IFERROR(_xlfn.IFS(AND(C1092="x",A1093-A1092=$D$2),D1092,AND(C1093="x",C1092="x"),D1092),A1093)</f>
        <v>36.200000000000003</v>
      </c>
    </row>
    <row r="1094" spans="1:4" x14ac:dyDescent="0.2">
      <c r="A1094">
        <v>36.270000000000003</v>
      </c>
      <c r="B1094">
        <f>COUNTIF('RAW2'!$D:$D,'Peak Combiner'!A1094)</f>
        <v>3</v>
      </c>
      <c r="C1094" s="1" t="str" cm="1">
        <f t="array" ref="C1094">IFERROR(_xlfn.IFS(B1094&gt;=$C$2,"x",AND(A1094-A1093&lt;=$D$2,B1093&gt;=$C$2),"x",AND(A1095-A1094&lt;=$D$2,B1095&gt;=$C$2),"x"),"")</f>
        <v/>
      </c>
      <c r="D1094" cm="1">
        <f t="array" ref="D1094">IFERROR(_xlfn.IFS(AND(C1093="x",A1094-A1093=$D$2),D1093,AND(C1094="x",C1093="x"),D1093),A1094)</f>
        <v>36.270000000000003</v>
      </c>
    </row>
    <row r="1095" spans="1:4" x14ac:dyDescent="0.2">
      <c r="A1095">
        <v>36.28</v>
      </c>
      <c r="B1095">
        <f>COUNTIF('RAW2'!$D:$D,'Peak Combiner'!A1095)</f>
        <v>2</v>
      </c>
      <c r="C1095" s="1" t="str" cm="1">
        <f t="array" ref="C1095">IFERROR(_xlfn.IFS(B1095&gt;=$C$2,"x",AND(A1095-A1094&lt;=$D$2,B1094&gt;=$C$2),"x",AND(A1096-A1095&lt;=$D$2,B1096&gt;=$C$2),"x"),"")</f>
        <v/>
      </c>
      <c r="D1095" cm="1">
        <f t="array" ref="D1095">IFERROR(_xlfn.IFS(AND(C1094="x",A1095-A1094=$D$2),D1094,AND(C1095="x",C1094="x"),D1094),A1095)</f>
        <v>36.28</v>
      </c>
    </row>
    <row r="1096" spans="1:4" x14ac:dyDescent="0.2">
      <c r="A1096">
        <v>36.29</v>
      </c>
      <c r="B1096">
        <f>COUNTIF('RAW2'!$D:$D,'Peak Combiner'!A1096)</f>
        <v>2</v>
      </c>
      <c r="C1096" s="1" t="str" cm="1">
        <f t="array" ref="C1096">IFERROR(_xlfn.IFS(B1096&gt;=$C$2,"x",AND(A1096-A1095&lt;=$D$2,B1095&gt;=$C$2),"x",AND(A1097-A1096&lt;=$D$2,B1097&gt;=$C$2),"x"),"")</f>
        <v/>
      </c>
      <c r="D1096" cm="1">
        <f t="array" ref="D1096">IFERROR(_xlfn.IFS(AND(C1095="x",A1096-A1095=$D$2),D1095,AND(C1096="x",C1095="x"),D1095),A1096)</f>
        <v>36.29</v>
      </c>
    </row>
    <row r="1097" spans="1:4" x14ac:dyDescent="0.2">
      <c r="A1097">
        <v>36.340000000000003</v>
      </c>
      <c r="B1097">
        <f>COUNTIF('RAW2'!$D:$D,'Peak Combiner'!A1097)</f>
        <v>1</v>
      </c>
      <c r="C1097" s="1" t="str" cm="1">
        <f t="array" ref="C1097">IFERROR(_xlfn.IFS(B1097&gt;=$C$2,"x",AND(A1097-A1096&lt;=$D$2,B1096&gt;=$C$2),"x",AND(A1098-A1097&lt;=$D$2,B1098&gt;=$C$2),"x"),"")</f>
        <v/>
      </c>
      <c r="D1097" cm="1">
        <f t="array" ref="D1097">IFERROR(_xlfn.IFS(AND(C1096="x",A1097-A1096=$D$2),D1096,AND(C1097="x",C1096="x"),D1096),A1097)</f>
        <v>36.340000000000003</v>
      </c>
    </row>
    <row r="1098" spans="1:4" x14ac:dyDescent="0.2">
      <c r="A1098">
        <v>36.35</v>
      </c>
      <c r="B1098">
        <f>COUNTIF('RAW2'!$D:$D,'Peak Combiner'!A1098)</f>
        <v>1</v>
      </c>
      <c r="C1098" s="1" t="str" cm="1">
        <f t="array" ref="C1098">IFERROR(_xlfn.IFS(B1098&gt;=$C$2,"x",AND(A1098-A1097&lt;=$D$2,B1097&gt;=$C$2),"x",AND(A1099-A1098&lt;=$D$2,B1099&gt;=$C$2),"x"),"")</f>
        <v/>
      </c>
      <c r="D1098" cm="1">
        <f t="array" ref="D1098">IFERROR(_xlfn.IFS(AND(C1097="x",A1098-A1097=$D$2),D1097,AND(C1098="x",C1097="x"),D1097),A1098)</f>
        <v>36.35</v>
      </c>
    </row>
    <row r="1099" spans="1:4" x14ac:dyDescent="0.2">
      <c r="A1099">
        <v>36.409999999999997</v>
      </c>
      <c r="B1099">
        <f>COUNTIF('RAW2'!$D:$D,'Peak Combiner'!A1099)</f>
        <v>1</v>
      </c>
      <c r="C1099" s="1" t="str" cm="1">
        <f t="array" ref="C1099">IFERROR(_xlfn.IFS(B1099&gt;=$C$2,"x",AND(A1099-A1098&lt;=$D$2,B1098&gt;=$C$2),"x",AND(A1100-A1099&lt;=$D$2,B1100&gt;=$C$2),"x"),"")</f>
        <v/>
      </c>
      <c r="D1099" cm="1">
        <f t="array" ref="D1099">IFERROR(_xlfn.IFS(AND(C1098="x",A1099-A1098=$D$2),D1098,AND(C1099="x",C1098="x"),D1098),A1099)</f>
        <v>36.409999999999997</v>
      </c>
    </row>
    <row r="1100" spans="1:4" x14ac:dyDescent="0.2">
      <c r="A1100">
        <v>36.54</v>
      </c>
      <c r="B1100">
        <f>COUNTIF('RAW2'!$D:$D,'Peak Combiner'!A1100)</f>
        <v>37</v>
      </c>
      <c r="C1100" s="1" t="str" cm="1">
        <f t="array" ref="C1100">IFERROR(_xlfn.IFS(B1100&gt;=$C$2,"x",AND(A1100-A1099&lt;=$D$2,B1099&gt;=$C$2),"x",AND(A1101-A1100&lt;=$D$2,B1101&gt;=$C$2),"x"),"")</f>
        <v>x</v>
      </c>
      <c r="D1100" cm="1">
        <f t="array" ref="D1100">IFERROR(_xlfn.IFS(AND(C1099="x",A1100-A1099=$D$2),D1099,AND(C1100="x",C1099="x"),D1099),A1100)</f>
        <v>36.54</v>
      </c>
    </row>
    <row r="1101" spans="1:4" x14ac:dyDescent="0.2">
      <c r="A1101">
        <v>36.549999999999997</v>
      </c>
      <c r="B1101">
        <f>COUNTIF('RAW2'!$D:$D,'Peak Combiner'!A1101)</f>
        <v>5</v>
      </c>
      <c r="C1101" s="1" t="str" cm="1">
        <f t="array" ref="C1101">IFERROR(_xlfn.IFS(B1101&gt;=$C$2,"x",AND(A1101-A1100&lt;=$D$2,B1100&gt;=$C$2),"x",AND(A1102-A1101&lt;=$D$2,B1102&gt;=$C$2),"x"),"")</f>
        <v>x</v>
      </c>
      <c r="D1101" cm="1">
        <f t="array" ref="D1101">IFERROR(_xlfn.IFS(AND(C1100="x",A1101-A1100=$D$2),D1100,AND(C1101="x",C1100="x"),D1100),A1101)</f>
        <v>36.54</v>
      </c>
    </row>
    <row r="1102" spans="1:4" x14ac:dyDescent="0.2">
      <c r="A1102">
        <v>36.58</v>
      </c>
      <c r="B1102">
        <f>COUNTIF('RAW2'!$D:$D,'Peak Combiner'!A1102)</f>
        <v>5</v>
      </c>
      <c r="C1102" s="1" t="str" cm="1">
        <f t="array" ref="C1102">IFERROR(_xlfn.IFS(B1102&gt;=$C$2,"x",AND(A1102-A1101&lt;=$D$2,B1101&gt;=$C$2),"x",AND(A1103-A1102&lt;=$D$2,B1103&gt;=$C$2),"x"),"")</f>
        <v/>
      </c>
      <c r="D1102" cm="1">
        <f t="array" ref="D1102">IFERROR(_xlfn.IFS(AND(C1101="x",A1102-A1101=$D$2),D1101,AND(C1102="x",C1101="x"),D1101),A1102)</f>
        <v>36.58</v>
      </c>
    </row>
    <row r="1103" spans="1:4" x14ac:dyDescent="0.2">
      <c r="A1103">
        <v>36.590000000000003</v>
      </c>
      <c r="B1103">
        <f>COUNTIF('RAW2'!$D:$D,'Peak Combiner'!A1103)</f>
        <v>31</v>
      </c>
      <c r="C1103" s="1" t="str" cm="1">
        <f t="array" ref="C1103">IFERROR(_xlfn.IFS(B1103&gt;=$C$2,"x",AND(A1103-A1102&lt;=$D$2,B1102&gt;=$C$2),"x",AND(A1104-A1103&lt;=$D$2,B1104&gt;=$C$2),"x"),"")</f>
        <v>x</v>
      </c>
      <c r="D1103" cm="1">
        <f t="array" ref="D1103">IFERROR(_xlfn.IFS(AND(C1102="x",A1103-A1102=$D$2),D1102,AND(C1103="x",C1102="x"),D1102),A1103)</f>
        <v>36.590000000000003</v>
      </c>
    </row>
    <row r="1104" spans="1:4" x14ac:dyDescent="0.2">
      <c r="A1104">
        <v>36.6</v>
      </c>
      <c r="B1104">
        <f>COUNTIF('RAW2'!$D:$D,'Peak Combiner'!A1104)</f>
        <v>8</v>
      </c>
      <c r="C1104" s="1" t="str" cm="1">
        <f t="array" ref="C1104">IFERROR(_xlfn.IFS(B1104&gt;=$C$2,"x",AND(A1104-A1103&lt;=$D$2,B1103&gt;=$C$2),"x",AND(A1105-A1104&lt;=$D$2,B1105&gt;=$C$2),"x"),"")</f>
        <v>x</v>
      </c>
      <c r="D1104" cm="1">
        <f t="array" ref="D1104">IFERROR(_xlfn.IFS(AND(C1103="x",A1104-A1103=$D$2),D1103,AND(C1104="x",C1103="x"),D1103),A1104)</f>
        <v>36.590000000000003</v>
      </c>
    </row>
    <row r="1105" spans="1:4" x14ac:dyDescent="0.2">
      <c r="A1105">
        <v>36.619999999999997</v>
      </c>
      <c r="B1105">
        <f>COUNTIF('RAW2'!$D:$D,'Peak Combiner'!A1105)</f>
        <v>2</v>
      </c>
      <c r="C1105" s="1" t="str" cm="1">
        <f t="array" ref="C1105">IFERROR(_xlfn.IFS(B1105&gt;=$C$2,"x",AND(A1105-A1104&lt;=$D$2,B1104&gt;=$C$2),"x",AND(A1106-A1105&lt;=$D$2,B1106&gt;=$C$2),"x"),"")</f>
        <v/>
      </c>
      <c r="D1105" cm="1">
        <f t="array" ref="D1105">IFERROR(_xlfn.IFS(AND(C1104="x",A1105-A1104=$D$2),D1104,AND(C1105="x",C1104="x"),D1104),A1105)</f>
        <v>36.619999999999997</v>
      </c>
    </row>
    <row r="1106" spans="1:4" x14ac:dyDescent="0.2">
      <c r="A1106">
        <v>36.630000000000003</v>
      </c>
      <c r="B1106">
        <f>COUNTIF('RAW2'!$D:$D,'Peak Combiner'!A1106)</f>
        <v>3</v>
      </c>
      <c r="C1106" s="1" t="str" cm="1">
        <f t="array" ref="C1106">IFERROR(_xlfn.IFS(B1106&gt;=$C$2,"x",AND(A1106-A1105&lt;=$D$2,B1105&gt;=$C$2),"x",AND(A1107-A1106&lt;=$D$2,B1107&gt;=$C$2),"x"),"")</f>
        <v/>
      </c>
      <c r="D1106" cm="1">
        <f t="array" ref="D1106">IFERROR(_xlfn.IFS(AND(C1105="x",A1106-A1105=$D$2),D1105,AND(C1106="x",C1105="x"),D1105),A1106)</f>
        <v>36.630000000000003</v>
      </c>
    </row>
    <row r="1107" spans="1:4" x14ac:dyDescent="0.2">
      <c r="A1107">
        <v>36.64</v>
      </c>
      <c r="B1107">
        <f>COUNTIF('RAW2'!$D:$D,'Peak Combiner'!A1107)</f>
        <v>1</v>
      </c>
      <c r="C1107" s="1" t="str" cm="1">
        <f t="array" ref="C1107">IFERROR(_xlfn.IFS(B1107&gt;=$C$2,"x",AND(A1107-A1106&lt;=$D$2,B1106&gt;=$C$2),"x",AND(A1108-A1107&lt;=$D$2,B1108&gt;=$C$2),"x"),"")</f>
        <v/>
      </c>
      <c r="D1107" cm="1">
        <f t="array" ref="D1107">IFERROR(_xlfn.IFS(AND(C1106="x",A1107-A1106=$D$2),D1106,AND(C1107="x",C1106="x"),D1106),A1107)</f>
        <v>36.64</v>
      </c>
    </row>
    <row r="1108" spans="1:4" x14ac:dyDescent="0.2">
      <c r="A1108">
        <v>36.65</v>
      </c>
      <c r="B1108">
        <f>COUNTIF('RAW2'!$D:$D,'Peak Combiner'!A1108)</f>
        <v>2</v>
      </c>
      <c r="C1108" s="1" t="str" cm="1">
        <f t="array" ref="C1108">IFERROR(_xlfn.IFS(B1108&gt;=$C$2,"x",AND(A1108-A1107&lt;=$D$2,B1107&gt;=$C$2),"x",AND(A1109-A1108&lt;=$D$2,B1109&gt;=$C$2),"x"),"")</f>
        <v>x</v>
      </c>
      <c r="D1108" cm="1">
        <f t="array" ref="D1108">IFERROR(_xlfn.IFS(AND(C1107="x",A1108-A1107=$D$2),D1107,AND(C1108="x",C1107="x"),D1107),A1108)</f>
        <v>36.65</v>
      </c>
    </row>
    <row r="1109" spans="1:4" x14ac:dyDescent="0.2">
      <c r="A1109">
        <v>36.659999999999997</v>
      </c>
      <c r="B1109">
        <f>COUNTIF('RAW2'!$D:$D,'Peak Combiner'!A1109)</f>
        <v>23</v>
      </c>
      <c r="C1109" s="1" t="str" cm="1">
        <f t="array" ref="C1109">IFERROR(_xlfn.IFS(B1109&gt;=$C$2,"x",AND(A1109-A1108&lt;=$D$2,B1108&gt;=$C$2),"x",AND(A1110-A1109&lt;=$D$2,B1110&gt;=$C$2),"x"),"")</f>
        <v>x</v>
      </c>
      <c r="D1109" cm="1">
        <f t="array" ref="D1109">IFERROR(_xlfn.IFS(AND(C1108="x",A1109-A1108=$D$2),D1108,AND(C1109="x",C1108="x"),D1108),A1109)</f>
        <v>36.65</v>
      </c>
    </row>
    <row r="1110" spans="1:4" x14ac:dyDescent="0.2">
      <c r="A1110">
        <v>36.67</v>
      </c>
      <c r="B1110">
        <f>COUNTIF('RAW2'!$D:$D,'Peak Combiner'!A1110)</f>
        <v>5</v>
      </c>
      <c r="C1110" s="1" t="str" cm="1">
        <f t="array" ref="C1110">IFERROR(_xlfn.IFS(B1110&gt;=$C$2,"x",AND(A1110-A1109&lt;=$D$2,B1109&gt;=$C$2),"x",AND(A1111-A1110&lt;=$D$2,B1111&gt;=$C$2),"x"),"")</f>
        <v/>
      </c>
      <c r="D1110" cm="1">
        <f t="array" ref="D1110">IFERROR(_xlfn.IFS(AND(C1109="x",A1110-A1109=$D$2),D1109,AND(C1110="x",C1109="x"),D1109),A1110)</f>
        <v>36.67</v>
      </c>
    </row>
    <row r="1111" spans="1:4" x14ac:dyDescent="0.2">
      <c r="A1111">
        <v>36.68</v>
      </c>
      <c r="B1111">
        <f>COUNTIF('RAW2'!$D:$D,'Peak Combiner'!A1111)</f>
        <v>1</v>
      </c>
      <c r="C1111" s="1" t="str" cm="1">
        <f t="array" ref="C1111">IFERROR(_xlfn.IFS(B1111&gt;=$C$2,"x",AND(A1111-A1110&lt;=$D$2,B1110&gt;=$C$2),"x",AND(A1112-A1111&lt;=$D$2,B1112&gt;=$C$2),"x"),"")</f>
        <v/>
      </c>
      <c r="D1111" cm="1">
        <f t="array" ref="D1111">IFERROR(_xlfn.IFS(AND(C1110="x",A1111-A1110=$D$2),D1110,AND(C1111="x",C1110="x"),D1110),A1111)</f>
        <v>36.68</v>
      </c>
    </row>
    <row r="1112" spans="1:4" x14ac:dyDescent="0.2">
      <c r="A1112">
        <v>36.72</v>
      </c>
      <c r="B1112">
        <f>COUNTIF('RAW2'!$D:$D,'Peak Combiner'!A1112)</f>
        <v>1</v>
      </c>
      <c r="C1112" s="1" t="str" cm="1">
        <f t="array" ref="C1112">IFERROR(_xlfn.IFS(B1112&gt;=$C$2,"x",AND(A1112-A1111&lt;=$D$2,B1111&gt;=$C$2),"x",AND(A1113-A1112&lt;=$D$2,B1113&gt;=$C$2),"x"),"")</f>
        <v>x</v>
      </c>
      <c r="D1112" cm="1">
        <f t="array" ref="D1112">IFERROR(_xlfn.IFS(AND(C1111="x",A1112-A1111=$D$2),D1111,AND(C1112="x",C1111="x"),D1111),A1112)</f>
        <v>36.72</v>
      </c>
    </row>
    <row r="1113" spans="1:4" x14ac:dyDescent="0.2">
      <c r="A1113">
        <v>36.729999999999997</v>
      </c>
      <c r="B1113">
        <f>COUNTIF('RAW2'!$D:$D,'Peak Combiner'!A1113)</f>
        <v>14</v>
      </c>
      <c r="C1113" s="1" t="str" cm="1">
        <f t="array" ref="C1113">IFERROR(_xlfn.IFS(B1113&gt;=$C$2,"x",AND(A1113-A1112&lt;=$D$2,B1112&gt;=$C$2),"x",AND(A1114-A1113&lt;=$D$2,B1114&gt;=$C$2),"x"),"")</f>
        <v>x</v>
      </c>
      <c r="D1113" cm="1">
        <f t="array" ref="D1113">IFERROR(_xlfn.IFS(AND(C1112="x",A1113-A1112=$D$2),D1112,AND(C1113="x",C1112="x"),D1112),A1113)</f>
        <v>36.72</v>
      </c>
    </row>
    <row r="1114" spans="1:4" x14ac:dyDescent="0.2">
      <c r="A1114">
        <v>36.74</v>
      </c>
      <c r="B1114">
        <f>COUNTIF('RAW2'!$D:$D,'Peak Combiner'!A1114)</f>
        <v>12</v>
      </c>
      <c r="C1114" s="1" t="str" cm="1">
        <f t="array" ref="C1114">IFERROR(_xlfn.IFS(B1114&gt;=$C$2,"x",AND(A1114-A1113&lt;=$D$2,B1113&gt;=$C$2),"x",AND(A1115-A1114&lt;=$D$2,B1115&gt;=$C$2),"x"),"")</f>
        <v>x</v>
      </c>
      <c r="D1114" cm="1">
        <f t="array" ref="D1114">IFERROR(_xlfn.IFS(AND(C1113="x",A1114-A1113=$D$2),D1113,AND(C1114="x",C1113="x"),D1113),A1114)</f>
        <v>36.72</v>
      </c>
    </row>
    <row r="1115" spans="1:4" x14ac:dyDescent="0.2">
      <c r="A1115">
        <v>36.75</v>
      </c>
      <c r="B1115">
        <f>COUNTIF('RAW2'!$D:$D,'Peak Combiner'!A1115)</f>
        <v>2</v>
      </c>
      <c r="C1115" s="1" t="str" cm="1">
        <f t="array" ref="C1115">IFERROR(_xlfn.IFS(B1115&gt;=$C$2,"x",AND(A1115-A1114&lt;=$D$2,B1114&gt;=$C$2),"x",AND(A1116-A1115&lt;=$D$2,B1116&gt;=$C$2),"x"),"")</f>
        <v>x</v>
      </c>
      <c r="D1115" cm="1">
        <f t="array" ref="D1115">IFERROR(_xlfn.IFS(AND(C1114="x",A1115-A1114=$D$2),D1114,AND(C1115="x",C1114="x"),D1114),A1115)</f>
        <v>36.72</v>
      </c>
    </row>
    <row r="1116" spans="1:4" x14ac:dyDescent="0.2">
      <c r="A1116">
        <v>36.76</v>
      </c>
      <c r="B1116">
        <f>COUNTIF('RAW2'!$D:$D,'Peak Combiner'!A1116)</f>
        <v>1</v>
      </c>
      <c r="C1116" s="1" t="str" cm="1">
        <f t="array" ref="C1116">IFERROR(_xlfn.IFS(B1116&gt;=$C$2,"x",AND(A1116-A1115&lt;=$D$2,B1115&gt;=$C$2),"x",AND(A1117-A1116&lt;=$D$2,B1117&gt;=$C$2),"x"),"")</f>
        <v/>
      </c>
      <c r="D1116" cm="1">
        <f t="array" ref="D1116">IFERROR(_xlfn.IFS(AND(C1115="x",A1116-A1115=$D$2),D1115,AND(C1116="x",C1115="x"),D1115),A1116)</f>
        <v>36.76</v>
      </c>
    </row>
    <row r="1117" spans="1:4" x14ac:dyDescent="0.2">
      <c r="A1117">
        <v>36.770000000000003</v>
      </c>
      <c r="B1117">
        <f>COUNTIF('RAW2'!$D:$D,'Peak Combiner'!A1117)</f>
        <v>2</v>
      </c>
      <c r="C1117" s="1" t="str" cm="1">
        <f t="array" ref="C1117">IFERROR(_xlfn.IFS(B1117&gt;=$C$2,"x",AND(A1117-A1116&lt;=$D$2,B1116&gt;=$C$2),"x",AND(A1118-A1117&lt;=$D$2,B1118&gt;=$C$2),"x"),"")</f>
        <v/>
      </c>
      <c r="D1117" cm="1">
        <f t="array" ref="D1117">IFERROR(_xlfn.IFS(AND(C1116="x",A1117-A1116=$D$2),D1116,AND(C1117="x",C1116="x"),D1116),A1117)</f>
        <v>36.770000000000003</v>
      </c>
    </row>
    <row r="1118" spans="1:4" x14ac:dyDescent="0.2">
      <c r="A1118">
        <v>36.78</v>
      </c>
      <c r="B1118">
        <f>COUNTIF('RAW2'!$D:$D,'Peak Combiner'!A1118)</f>
        <v>1</v>
      </c>
      <c r="C1118" s="1" t="str" cm="1">
        <f t="array" ref="C1118">IFERROR(_xlfn.IFS(B1118&gt;=$C$2,"x",AND(A1118-A1117&lt;=$D$2,B1117&gt;=$C$2),"x",AND(A1119-A1118&lt;=$D$2,B1119&gt;=$C$2),"x"),"")</f>
        <v/>
      </c>
      <c r="D1118" cm="1">
        <f t="array" ref="D1118">IFERROR(_xlfn.IFS(AND(C1117="x",A1118-A1117=$D$2),D1117,AND(C1118="x",C1117="x"),D1117),A1118)</f>
        <v>36.78</v>
      </c>
    </row>
    <row r="1119" spans="1:4" x14ac:dyDescent="0.2">
      <c r="A1119">
        <v>36.79</v>
      </c>
      <c r="B1119">
        <f>COUNTIF('RAW2'!$D:$D,'Peak Combiner'!A1119)</f>
        <v>1</v>
      </c>
      <c r="C1119" s="1" t="str" cm="1">
        <f t="array" ref="C1119">IFERROR(_xlfn.IFS(B1119&gt;=$C$2,"x",AND(A1119-A1118&lt;=$D$2,B1118&gt;=$C$2),"x",AND(A1120-A1119&lt;=$D$2,B1120&gt;=$C$2),"x"),"")</f>
        <v/>
      </c>
      <c r="D1119" cm="1">
        <f t="array" ref="D1119">IFERROR(_xlfn.IFS(AND(C1118="x",A1119-A1118=$D$2),D1118,AND(C1119="x",C1118="x"),D1118),A1119)</f>
        <v>36.79</v>
      </c>
    </row>
    <row r="1120" spans="1:4" x14ac:dyDescent="0.2">
      <c r="A1120">
        <v>36.799999999999997</v>
      </c>
      <c r="B1120">
        <f>COUNTIF('RAW2'!$D:$D,'Peak Combiner'!A1120)</f>
        <v>1</v>
      </c>
      <c r="C1120" s="1" t="str" cm="1">
        <f t="array" ref="C1120">IFERROR(_xlfn.IFS(B1120&gt;=$C$2,"x",AND(A1120-A1119&lt;=$D$2,B1119&gt;=$C$2),"x",AND(A1121-A1120&lt;=$D$2,B1121&gt;=$C$2),"x"),"")</f>
        <v/>
      </c>
      <c r="D1120" cm="1">
        <f t="array" ref="D1120">IFERROR(_xlfn.IFS(AND(C1119="x",A1120-A1119=$D$2),D1119,AND(C1120="x",C1119="x"),D1119),A1120)</f>
        <v>36.799999999999997</v>
      </c>
    </row>
    <row r="1121" spans="1:4" x14ac:dyDescent="0.2">
      <c r="A1121">
        <v>36.840000000000003</v>
      </c>
      <c r="B1121">
        <f>COUNTIF('RAW2'!$D:$D,'Peak Combiner'!A1121)</f>
        <v>1</v>
      </c>
      <c r="C1121" s="1" t="str" cm="1">
        <f t="array" ref="C1121">IFERROR(_xlfn.IFS(B1121&gt;=$C$2,"x",AND(A1121-A1120&lt;=$D$2,B1120&gt;=$C$2),"x",AND(A1122-A1121&lt;=$D$2,B1122&gt;=$C$2),"x"),"")</f>
        <v/>
      </c>
      <c r="D1121" cm="1">
        <f t="array" ref="D1121">IFERROR(_xlfn.IFS(AND(C1120="x",A1121-A1120=$D$2),D1120,AND(C1121="x",C1120="x"),D1120),A1121)</f>
        <v>36.840000000000003</v>
      </c>
    </row>
    <row r="1122" spans="1:4" x14ac:dyDescent="0.2">
      <c r="A1122">
        <v>36.869999999999997</v>
      </c>
      <c r="B1122">
        <f>COUNTIF('RAW2'!$D:$D,'Peak Combiner'!A1122)</f>
        <v>1</v>
      </c>
      <c r="C1122" s="1" t="str" cm="1">
        <f t="array" ref="C1122">IFERROR(_xlfn.IFS(B1122&gt;=$C$2,"x",AND(A1122-A1121&lt;=$D$2,B1121&gt;=$C$2),"x",AND(A1123-A1122&lt;=$D$2,B1123&gt;=$C$2),"x"),"")</f>
        <v/>
      </c>
      <c r="D1122" cm="1">
        <f t="array" ref="D1122">IFERROR(_xlfn.IFS(AND(C1121="x",A1122-A1121=$D$2),D1121,AND(C1122="x",C1121="x"),D1121),A1122)</f>
        <v>36.869999999999997</v>
      </c>
    </row>
    <row r="1123" spans="1:4" x14ac:dyDescent="0.2">
      <c r="A1123">
        <v>36.89</v>
      </c>
      <c r="B1123">
        <f>COUNTIF('RAW2'!$D:$D,'Peak Combiner'!A1123)</f>
        <v>1</v>
      </c>
      <c r="C1123" s="1" t="str" cm="1">
        <f t="array" ref="C1123">IFERROR(_xlfn.IFS(B1123&gt;=$C$2,"x",AND(A1123-A1122&lt;=$D$2,B1122&gt;=$C$2),"x",AND(A1124-A1123&lt;=$D$2,B1124&gt;=$C$2),"x"),"")</f>
        <v/>
      </c>
      <c r="D1123" cm="1">
        <f t="array" ref="D1123">IFERROR(_xlfn.IFS(AND(C1122="x",A1123-A1122=$D$2),D1122,AND(C1123="x",C1122="x"),D1122),A1123)</f>
        <v>36.89</v>
      </c>
    </row>
    <row r="1124" spans="1:4" x14ac:dyDescent="0.2">
      <c r="A1124">
        <v>36.96</v>
      </c>
      <c r="B1124">
        <f>COUNTIF('RAW2'!$D:$D,'Peak Combiner'!A1124)</f>
        <v>13</v>
      </c>
      <c r="C1124" s="1" t="str" cm="1">
        <f t="array" ref="C1124">IFERROR(_xlfn.IFS(B1124&gt;=$C$2,"x",AND(A1124-A1123&lt;=$D$2,B1123&gt;=$C$2),"x",AND(A1125-A1124&lt;=$D$2,B1125&gt;=$C$2),"x"),"")</f>
        <v>x</v>
      </c>
      <c r="D1124" cm="1">
        <f t="array" ref="D1124">IFERROR(_xlfn.IFS(AND(C1123="x",A1124-A1123=$D$2),D1123,AND(C1124="x",C1123="x"),D1123),A1124)</f>
        <v>36.96</v>
      </c>
    </row>
    <row r="1125" spans="1:4" x14ac:dyDescent="0.2">
      <c r="A1125">
        <v>36.97</v>
      </c>
      <c r="B1125">
        <f>COUNTIF('RAW2'!$D:$D,'Peak Combiner'!A1125)</f>
        <v>1</v>
      </c>
      <c r="C1125" s="1" t="str" cm="1">
        <f t="array" ref="C1125">IFERROR(_xlfn.IFS(B1125&gt;=$C$2,"x",AND(A1125-A1124&lt;=$D$2,B1124&gt;=$C$2),"x",AND(A1126-A1125&lt;=$D$2,B1126&gt;=$C$2),"x"),"")</f>
        <v>x</v>
      </c>
      <c r="D1125" cm="1">
        <f t="array" ref="D1125">IFERROR(_xlfn.IFS(AND(C1124="x",A1125-A1124=$D$2),D1124,AND(C1125="x",C1124="x"),D1124),A1125)</f>
        <v>36.96</v>
      </c>
    </row>
    <row r="1126" spans="1:4" x14ac:dyDescent="0.2">
      <c r="A1126">
        <v>37</v>
      </c>
      <c r="B1126">
        <f>COUNTIF('RAW2'!$D:$D,'Peak Combiner'!A1126)</f>
        <v>1</v>
      </c>
      <c r="C1126" s="1" t="str" cm="1">
        <f t="array" ref="C1126">IFERROR(_xlfn.IFS(B1126&gt;=$C$2,"x",AND(A1126-A1125&lt;=$D$2,B1125&gt;=$C$2),"x",AND(A1127-A1126&lt;=$D$2,B1127&gt;=$C$2),"x"),"")</f>
        <v/>
      </c>
      <c r="D1126" cm="1">
        <f t="array" ref="D1126">IFERROR(_xlfn.IFS(AND(C1125="x",A1126-A1125=$D$2),D1125,AND(C1126="x",C1125="x"),D1125),A1126)</f>
        <v>37</v>
      </c>
    </row>
    <row r="1127" spans="1:4" x14ac:dyDescent="0.2">
      <c r="A1127">
        <v>37.01</v>
      </c>
      <c r="B1127">
        <f>COUNTIF('RAW2'!$D:$D,'Peak Combiner'!A1127)</f>
        <v>1</v>
      </c>
      <c r="C1127" s="1" t="str" cm="1">
        <f t="array" ref="C1127">IFERROR(_xlfn.IFS(B1127&gt;=$C$2,"x",AND(A1127-A1126&lt;=$D$2,B1126&gt;=$C$2),"x",AND(A1128-A1127&lt;=$D$2,B1128&gt;=$C$2),"x"),"")</f>
        <v/>
      </c>
      <c r="D1127" cm="1">
        <f t="array" ref="D1127">IFERROR(_xlfn.IFS(AND(C1126="x",A1127-A1126=$D$2),D1126,AND(C1127="x",C1126="x"),D1126),A1127)</f>
        <v>37.01</v>
      </c>
    </row>
    <row r="1128" spans="1:4" x14ac:dyDescent="0.2">
      <c r="A1128">
        <v>37.020000000000003</v>
      </c>
      <c r="B1128">
        <f>COUNTIF('RAW2'!$D:$D,'Peak Combiner'!A1128)</f>
        <v>1</v>
      </c>
      <c r="C1128" s="1" t="str" cm="1">
        <f t="array" ref="C1128">IFERROR(_xlfn.IFS(B1128&gt;=$C$2,"x",AND(A1128-A1127&lt;=$D$2,B1127&gt;=$C$2),"x",AND(A1129-A1128&lt;=$D$2,B1129&gt;=$C$2),"x"),"")</f>
        <v/>
      </c>
      <c r="D1128" cm="1">
        <f t="array" ref="D1128">IFERROR(_xlfn.IFS(AND(C1127="x",A1128-A1127=$D$2),D1127,AND(C1128="x",C1127="x"),D1127),A1128)</f>
        <v>37.020000000000003</v>
      </c>
    </row>
    <row r="1129" spans="1:4" x14ac:dyDescent="0.2">
      <c r="A1129">
        <v>37.03</v>
      </c>
      <c r="B1129">
        <f>COUNTIF('RAW2'!$D:$D,'Peak Combiner'!A1129)</f>
        <v>6</v>
      </c>
      <c r="C1129" s="1" t="str" cm="1">
        <f t="array" ref="C1129">IFERROR(_xlfn.IFS(B1129&gt;=$C$2,"x",AND(A1129-A1128&lt;=$D$2,B1128&gt;=$C$2),"x",AND(A1130-A1129&lt;=$D$2,B1130&gt;=$C$2),"x"),"")</f>
        <v/>
      </c>
      <c r="D1129" cm="1">
        <f t="array" ref="D1129">IFERROR(_xlfn.IFS(AND(C1128="x",A1129-A1128=$D$2),D1128,AND(C1129="x",C1128="x"),D1128),A1129)</f>
        <v>37.03</v>
      </c>
    </row>
    <row r="1130" spans="1:4" x14ac:dyDescent="0.2">
      <c r="A1130">
        <v>37.04</v>
      </c>
      <c r="B1130">
        <f>COUNTIF('RAW2'!$D:$D,'Peak Combiner'!A1130)</f>
        <v>2</v>
      </c>
      <c r="C1130" s="1" t="str" cm="1">
        <f t="array" ref="C1130">IFERROR(_xlfn.IFS(B1130&gt;=$C$2,"x",AND(A1130-A1129&lt;=$D$2,B1129&gt;=$C$2),"x",AND(A1131-A1130&lt;=$D$2,B1131&gt;=$C$2),"x"),"")</f>
        <v/>
      </c>
      <c r="D1130" cm="1">
        <f t="array" ref="D1130">IFERROR(_xlfn.IFS(AND(C1129="x",A1130-A1129=$D$2),D1129,AND(C1130="x",C1129="x"),D1129),A1130)</f>
        <v>37.04</v>
      </c>
    </row>
    <row r="1131" spans="1:4" x14ac:dyDescent="0.2">
      <c r="A1131">
        <v>37.06</v>
      </c>
      <c r="B1131">
        <f>COUNTIF('RAW2'!$D:$D,'Peak Combiner'!A1131)</f>
        <v>4</v>
      </c>
      <c r="C1131" s="1" t="str" cm="1">
        <f t="array" ref="C1131">IFERROR(_xlfn.IFS(B1131&gt;=$C$2,"x",AND(A1131-A1130&lt;=$D$2,B1130&gt;=$C$2),"x",AND(A1132-A1131&lt;=$D$2,B1132&gt;=$C$2),"x"),"")</f>
        <v/>
      </c>
      <c r="D1131" cm="1">
        <f t="array" ref="D1131">IFERROR(_xlfn.IFS(AND(C1130="x",A1131-A1130=$D$2),D1130,AND(C1131="x",C1130="x"),D1130),A1131)</f>
        <v>37.06</v>
      </c>
    </row>
    <row r="1132" spans="1:4" x14ac:dyDescent="0.2">
      <c r="A1132">
        <v>37.07</v>
      </c>
      <c r="B1132">
        <f>COUNTIF('RAW2'!$D:$D,'Peak Combiner'!A1132)</f>
        <v>0</v>
      </c>
      <c r="C1132" s="1" t="str" cm="1">
        <f t="array" ref="C1132">IFERROR(_xlfn.IFS(B1132&gt;=$C$2,"x",AND(A1132-A1131&lt;=$D$2,B1131&gt;=$C$2),"x",AND(A1133-A1132&lt;=$D$2,B1133&gt;=$C$2),"x"),"")</f>
        <v/>
      </c>
      <c r="D1132" cm="1">
        <f t="array" ref="D1132">IFERROR(_xlfn.IFS(AND(C1131="x",A1132-A1131=$D$2),D1131,AND(C1132="x",C1131="x"),D1131),A1132)</f>
        <v>37.07</v>
      </c>
    </row>
    <row r="1133" spans="1:4" x14ac:dyDescent="0.2">
      <c r="A1133">
        <v>37.08</v>
      </c>
      <c r="B1133">
        <f>COUNTIF('RAW2'!$D:$D,'Peak Combiner'!A1133)</f>
        <v>2</v>
      </c>
      <c r="C1133" s="1" t="str" cm="1">
        <f t="array" ref="C1133">IFERROR(_xlfn.IFS(B1133&gt;=$C$2,"x",AND(A1133-A1132&lt;=$D$2,B1132&gt;=$C$2),"x",AND(A1134-A1133&lt;=$D$2,B1134&gt;=$C$2),"x"),"")</f>
        <v/>
      </c>
      <c r="D1133" cm="1">
        <f t="array" ref="D1133">IFERROR(_xlfn.IFS(AND(C1132="x",A1133-A1132=$D$2),D1132,AND(C1133="x",C1132="x"),D1132),A1133)</f>
        <v>37.08</v>
      </c>
    </row>
    <row r="1134" spans="1:4" x14ac:dyDescent="0.2">
      <c r="A1134">
        <v>37.090000000000003</v>
      </c>
      <c r="B1134">
        <f>COUNTIF('RAW2'!$D:$D,'Peak Combiner'!A1134)</f>
        <v>3</v>
      </c>
      <c r="C1134" s="1" t="str" cm="1">
        <f t="array" ref="C1134">IFERROR(_xlfn.IFS(B1134&gt;=$C$2,"x",AND(A1134-A1133&lt;=$D$2,B1133&gt;=$C$2),"x",AND(A1135-A1134&lt;=$D$2,B1135&gt;=$C$2),"x"),"")</f>
        <v/>
      </c>
      <c r="D1134" cm="1">
        <f t="array" ref="D1134">IFERROR(_xlfn.IFS(AND(C1133="x",A1134-A1133=$D$2),D1133,AND(C1134="x",C1133="x"),D1133),A1134)</f>
        <v>37.090000000000003</v>
      </c>
    </row>
    <row r="1135" spans="1:4" x14ac:dyDescent="0.2">
      <c r="A1135">
        <v>37.1</v>
      </c>
      <c r="B1135">
        <f>COUNTIF('RAW2'!$D:$D,'Peak Combiner'!A1135)</f>
        <v>1</v>
      </c>
      <c r="C1135" s="1" t="str" cm="1">
        <f t="array" ref="C1135">IFERROR(_xlfn.IFS(B1135&gt;=$C$2,"x",AND(A1135-A1134&lt;=$D$2,B1134&gt;=$C$2),"x",AND(A1136-A1135&lt;=$D$2,B1136&gt;=$C$2),"x"),"")</f>
        <v/>
      </c>
      <c r="D1135" cm="1">
        <f t="array" ref="D1135">IFERROR(_xlfn.IFS(AND(C1134="x",A1135-A1134=$D$2),D1134,AND(C1135="x",C1134="x"),D1134),A1135)</f>
        <v>37.1</v>
      </c>
    </row>
    <row r="1136" spans="1:4" x14ac:dyDescent="0.2">
      <c r="A1136">
        <v>37.11</v>
      </c>
      <c r="B1136">
        <f>COUNTIF('RAW2'!$D:$D,'Peak Combiner'!A1136)</f>
        <v>2</v>
      </c>
      <c r="C1136" s="1" t="str" cm="1">
        <f t="array" ref="C1136">IFERROR(_xlfn.IFS(B1136&gt;=$C$2,"x",AND(A1136-A1135&lt;=$D$2,B1135&gt;=$C$2),"x",AND(A1137-A1136&lt;=$D$2,B1137&gt;=$C$2),"x"),"")</f>
        <v/>
      </c>
      <c r="D1136" cm="1">
        <f t="array" ref="D1136">IFERROR(_xlfn.IFS(AND(C1135="x",A1136-A1135=$D$2),D1135,AND(C1136="x",C1135="x"),D1135),A1136)</f>
        <v>37.11</v>
      </c>
    </row>
    <row r="1137" spans="1:4" x14ac:dyDescent="0.2">
      <c r="A1137">
        <v>37.119999999999997</v>
      </c>
      <c r="B1137">
        <f>COUNTIF('RAW2'!$D:$D,'Peak Combiner'!A1137)</f>
        <v>2</v>
      </c>
      <c r="C1137" s="1" t="str" cm="1">
        <f t="array" ref="C1137">IFERROR(_xlfn.IFS(B1137&gt;=$C$2,"x",AND(A1137-A1136&lt;=$D$2,B1136&gt;=$C$2),"x",AND(A1138-A1137&lt;=$D$2,B1138&gt;=$C$2),"x"),"")</f>
        <v/>
      </c>
      <c r="D1137" cm="1">
        <f t="array" ref="D1137">IFERROR(_xlfn.IFS(AND(C1136="x",A1137-A1136=$D$2),D1136,AND(C1137="x",C1136="x"),D1136),A1137)</f>
        <v>37.119999999999997</v>
      </c>
    </row>
    <row r="1138" spans="1:4" x14ac:dyDescent="0.2">
      <c r="A1138">
        <v>37.130000000000003</v>
      </c>
      <c r="B1138">
        <f>COUNTIF('RAW2'!$D:$D,'Peak Combiner'!A1138)</f>
        <v>1</v>
      </c>
      <c r="C1138" s="1" t="str" cm="1">
        <f t="array" ref="C1138">IFERROR(_xlfn.IFS(B1138&gt;=$C$2,"x",AND(A1138-A1137&lt;=$D$2,B1137&gt;=$C$2),"x",AND(A1139-A1138&lt;=$D$2,B1139&gt;=$C$2),"x"),"")</f>
        <v/>
      </c>
      <c r="D1138" cm="1">
        <f t="array" ref="D1138">IFERROR(_xlfn.IFS(AND(C1137="x",A1138-A1137=$D$2),D1137,AND(C1138="x",C1137="x"),D1137),A1138)</f>
        <v>37.130000000000003</v>
      </c>
    </row>
    <row r="1139" spans="1:4" x14ac:dyDescent="0.2">
      <c r="A1139">
        <v>37.14</v>
      </c>
      <c r="B1139">
        <f>COUNTIF('RAW2'!$D:$D,'Peak Combiner'!A1139)</f>
        <v>5</v>
      </c>
      <c r="C1139" s="1" t="str" cm="1">
        <f t="array" ref="C1139">IFERROR(_xlfn.IFS(B1139&gt;=$C$2,"x",AND(A1139-A1138&lt;=$D$2,B1138&gt;=$C$2),"x",AND(A1140-A1139&lt;=$D$2,B1140&gt;=$C$2),"x"),"")</f>
        <v/>
      </c>
      <c r="D1139" cm="1">
        <f t="array" ref="D1139">IFERROR(_xlfn.IFS(AND(C1138="x",A1139-A1138=$D$2),D1138,AND(C1139="x",C1138="x"),D1138),A1139)</f>
        <v>37.14</v>
      </c>
    </row>
    <row r="1140" spans="1:4" x14ac:dyDescent="0.2">
      <c r="A1140">
        <v>37.19</v>
      </c>
      <c r="B1140">
        <f>COUNTIF('RAW2'!$D:$D,'Peak Combiner'!A1140)</f>
        <v>9</v>
      </c>
      <c r="C1140" s="1" t="str" cm="1">
        <f t="array" ref="C1140">IFERROR(_xlfn.IFS(B1140&gt;=$C$2,"x",AND(A1140-A1139&lt;=$D$2,B1139&gt;=$C$2),"x",AND(A1141-A1140&lt;=$D$2,B1141&gt;=$C$2),"x"),"")</f>
        <v/>
      </c>
      <c r="D1140" cm="1">
        <f t="array" ref="D1140">IFERROR(_xlfn.IFS(AND(C1139="x",A1140-A1139=$D$2),D1139,AND(C1140="x",C1139="x"),D1139),A1140)</f>
        <v>37.19</v>
      </c>
    </row>
    <row r="1141" spans="1:4" x14ac:dyDescent="0.2">
      <c r="A1141">
        <v>37.200000000000003</v>
      </c>
      <c r="B1141">
        <f>COUNTIF('RAW2'!$D:$D,'Peak Combiner'!A1141)</f>
        <v>9</v>
      </c>
      <c r="C1141" s="1" t="str" cm="1">
        <f t="array" ref="C1141">IFERROR(_xlfn.IFS(B1141&gt;=$C$2,"x",AND(A1141-A1140&lt;=$D$2,B1140&gt;=$C$2),"x",AND(A1142-A1141&lt;=$D$2,B1142&gt;=$C$2),"x"),"")</f>
        <v/>
      </c>
      <c r="D1141" cm="1">
        <f t="array" ref="D1141">IFERROR(_xlfn.IFS(AND(C1140="x",A1141-A1140=$D$2),D1140,AND(C1141="x",C1140="x"),D1140),A1141)</f>
        <v>37.200000000000003</v>
      </c>
    </row>
    <row r="1142" spans="1:4" x14ac:dyDescent="0.2">
      <c r="A1142">
        <v>37.21</v>
      </c>
      <c r="B1142">
        <f>COUNTIF('RAW2'!$D:$D,'Peak Combiner'!A1142)</f>
        <v>1</v>
      </c>
      <c r="C1142" s="1" t="str" cm="1">
        <f t="array" ref="C1142">IFERROR(_xlfn.IFS(B1142&gt;=$C$2,"x",AND(A1142-A1141&lt;=$D$2,B1141&gt;=$C$2),"x",AND(A1143-A1142&lt;=$D$2,B1143&gt;=$C$2),"x"),"")</f>
        <v/>
      </c>
      <c r="D1142" cm="1">
        <f t="array" ref="D1142">IFERROR(_xlfn.IFS(AND(C1141="x",A1142-A1141=$D$2),D1141,AND(C1142="x",C1141="x"),D1141),A1142)</f>
        <v>37.21</v>
      </c>
    </row>
    <row r="1143" spans="1:4" x14ac:dyDescent="0.2">
      <c r="A1143">
        <v>37.229999999999997</v>
      </c>
      <c r="B1143">
        <f>COUNTIF('RAW2'!$D:$D,'Peak Combiner'!A1143)</f>
        <v>3</v>
      </c>
      <c r="C1143" s="1" t="str" cm="1">
        <f t="array" ref="C1143">IFERROR(_xlfn.IFS(B1143&gt;=$C$2,"x",AND(A1143-A1142&lt;=$D$2,B1142&gt;=$C$2),"x",AND(A1144-A1143&lt;=$D$2,B1144&gt;=$C$2),"x"),"")</f>
        <v/>
      </c>
      <c r="D1143" cm="1">
        <f t="array" ref="D1143">IFERROR(_xlfn.IFS(AND(C1142="x",A1143-A1142=$D$2),D1142,AND(C1143="x",C1142="x"),D1142),A1143)</f>
        <v>37.229999999999997</v>
      </c>
    </row>
    <row r="1144" spans="1:4" x14ac:dyDescent="0.2">
      <c r="A1144">
        <v>37.24</v>
      </c>
      <c r="B1144">
        <f>COUNTIF('RAW2'!$D:$D,'Peak Combiner'!A1144)</f>
        <v>20</v>
      </c>
      <c r="C1144" s="1" t="str" cm="1">
        <f t="array" ref="C1144">IFERROR(_xlfn.IFS(B1144&gt;=$C$2,"x",AND(A1144-A1143&lt;=$D$2,B1143&gt;=$C$2),"x",AND(A1145-A1144&lt;=$D$2,B1145&gt;=$C$2),"x"),"")</f>
        <v>x</v>
      </c>
      <c r="D1144" cm="1">
        <f t="array" ref="D1144">IFERROR(_xlfn.IFS(AND(C1143="x",A1144-A1143=$D$2),D1143,AND(C1144="x",C1143="x"),D1143),A1144)</f>
        <v>37.24</v>
      </c>
    </row>
    <row r="1145" spans="1:4" x14ac:dyDescent="0.2">
      <c r="A1145">
        <v>37.25</v>
      </c>
      <c r="B1145">
        <f>COUNTIF('RAW2'!$D:$D,'Peak Combiner'!A1145)</f>
        <v>16</v>
      </c>
      <c r="C1145" s="1" t="str" cm="1">
        <f t="array" ref="C1145">IFERROR(_xlfn.IFS(B1145&gt;=$C$2,"x",AND(A1145-A1144&lt;=$D$2,B1144&gt;=$C$2),"x",AND(A1146-A1145&lt;=$D$2,B1146&gt;=$C$2),"x"),"")</f>
        <v>x</v>
      </c>
      <c r="D1145" cm="1">
        <f t="array" ref="D1145">IFERROR(_xlfn.IFS(AND(C1144="x",A1145-A1144=$D$2),D1144,AND(C1145="x",C1144="x"),D1144),A1145)</f>
        <v>37.24</v>
      </c>
    </row>
    <row r="1146" spans="1:4" x14ac:dyDescent="0.2">
      <c r="A1146">
        <v>37.29</v>
      </c>
      <c r="B1146">
        <f>COUNTIF('RAW2'!$D:$D,'Peak Combiner'!A1146)</f>
        <v>14</v>
      </c>
      <c r="C1146" s="1" t="str" cm="1">
        <f t="array" ref="C1146">IFERROR(_xlfn.IFS(B1146&gt;=$C$2,"x",AND(A1146-A1145&lt;=$D$2,B1145&gt;=$C$2),"x",AND(A1147-A1146&lt;=$D$2,B1147&gt;=$C$2),"x"),"")</f>
        <v>x</v>
      </c>
      <c r="D1146" cm="1">
        <f t="array" ref="D1146">IFERROR(_xlfn.IFS(AND(C1145="x",A1146-A1145=$D$2),D1145,AND(C1146="x",C1145="x"),D1145),A1146)</f>
        <v>37.24</v>
      </c>
    </row>
    <row r="1147" spans="1:4" x14ac:dyDescent="0.2">
      <c r="A1147">
        <v>37.299999999999997</v>
      </c>
      <c r="B1147">
        <f>COUNTIF('RAW2'!$D:$D,'Peak Combiner'!A1147)</f>
        <v>41</v>
      </c>
      <c r="C1147" s="1" t="str" cm="1">
        <f t="array" ref="C1147">IFERROR(_xlfn.IFS(B1147&gt;=$C$2,"x",AND(A1147-A1146&lt;=$D$2,B1146&gt;=$C$2),"x",AND(A1148-A1147&lt;=$D$2,B1148&gt;=$C$2),"x"),"")</f>
        <v>x</v>
      </c>
      <c r="D1147" cm="1">
        <f t="array" ref="D1147">IFERROR(_xlfn.IFS(AND(C1146="x",A1147-A1146=$D$2),D1146,AND(C1147="x",C1146="x"),D1146),A1147)</f>
        <v>37.24</v>
      </c>
    </row>
    <row r="1148" spans="1:4" x14ac:dyDescent="0.2">
      <c r="A1148">
        <v>37.31</v>
      </c>
      <c r="B1148">
        <f>COUNTIF('RAW2'!$D:$D,'Peak Combiner'!A1148)</f>
        <v>1</v>
      </c>
      <c r="C1148" s="1" t="str" cm="1">
        <f t="array" ref="C1148">IFERROR(_xlfn.IFS(B1148&gt;=$C$2,"x",AND(A1148-A1147&lt;=$D$2,B1147&gt;=$C$2),"x",AND(A1149-A1148&lt;=$D$2,B1149&gt;=$C$2),"x"),"")</f>
        <v/>
      </c>
      <c r="D1148" cm="1">
        <f t="array" ref="D1148">IFERROR(_xlfn.IFS(AND(C1147="x",A1148-A1147=$D$2),D1147,AND(C1148="x",C1147="x"),D1147),A1148)</f>
        <v>37.31</v>
      </c>
    </row>
    <row r="1149" spans="1:4" x14ac:dyDescent="0.2">
      <c r="A1149">
        <v>37.32</v>
      </c>
      <c r="B1149">
        <f>COUNTIF('RAW2'!$D:$D,'Peak Combiner'!A1149)</f>
        <v>1</v>
      </c>
      <c r="C1149" s="1" t="str" cm="1">
        <f t="array" ref="C1149">IFERROR(_xlfn.IFS(B1149&gt;=$C$2,"x",AND(A1149-A1148&lt;=$D$2,B1148&gt;=$C$2),"x",AND(A1150-A1149&lt;=$D$2,B1150&gt;=$C$2),"x"),"")</f>
        <v/>
      </c>
      <c r="D1149" cm="1">
        <f t="array" ref="D1149">IFERROR(_xlfn.IFS(AND(C1148="x",A1149-A1148=$D$2),D1148,AND(C1149="x",C1148="x"),D1148),A1149)</f>
        <v>37.32</v>
      </c>
    </row>
    <row r="1150" spans="1:4" x14ac:dyDescent="0.2">
      <c r="A1150">
        <v>37.340000000000003</v>
      </c>
      <c r="B1150">
        <f>COUNTIF('RAW2'!$D:$D,'Peak Combiner'!A1150)</f>
        <v>1</v>
      </c>
      <c r="C1150" s="1" t="str" cm="1">
        <f t="array" ref="C1150">IFERROR(_xlfn.IFS(B1150&gt;=$C$2,"x",AND(A1150-A1149&lt;=$D$2,B1149&gt;=$C$2),"x",AND(A1151-A1150&lt;=$D$2,B1151&gt;=$C$2),"x"),"")</f>
        <v/>
      </c>
      <c r="D1150" cm="1">
        <f t="array" ref="D1150">IFERROR(_xlfn.IFS(AND(C1149="x",A1150-A1149=$D$2),D1149,AND(C1150="x",C1149="x"),D1149),A1150)</f>
        <v>37.340000000000003</v>
      </c>
    </row>
    <row r="1151" spans="1:4" x14ac:dyDescent="0.2">
      <c r="A1151">
        <v>37.369999999999997</v>
      </c>
      <c r="B1151">
        <f>COUNTIF('RAW2'!$D:$D,'Peak Combiner'!A1151)</f>
        <v>6</v>
      </c>
      <c r="C1151" s="1" t="str" cm="1">
        <f t="array" ref="C1151">IFERROR(_xlfn.IFS(B1151&gt;=$C$2,"x",AND(A1151-A1150&lt;=$D$2,B1150&gt;=$C$2),"x",AND(A1152-A1151&lt;=$D$2,B1152&gt;=$C$2),"x"),"")</f>
        <v/>
      </c>
      <c r="D1151" cm="1">
        <f t="array" ref="D1151">IFERROR(_xlfn.IFS(AND(C1150="x",A1151-A1150=$D$2),D1150,AND(C1151="x",C1150="x"),D1150),A1151)</f>
        <v>37.369999999999997</v>
      </c>
    </row>
    <row r="1152" spans="1:4" x14ac:dyDescent="0.2">
      <c r="A1152">
        <v>37.380000000000003</v>
      </c>
      <c r="B1152">
        <f>COUNTIF('RAW2'!$D:$D,'Peak Combiner'!A1152)</f>
        <v>24</v>
      </c>
      <c r="C1152" s="1" t="str" cm="1">
        <f t="array" ref="C1152">IFERROR(_xlfn.IFS(B1152&gt;=$C$2,"x",AND(A1152-A1151&lt;=$D$2,B1151&gt;=$C$2),"x",AND(A1153-A1152&lt;=$D$2,B1153&gt;=$C$2),"x"),"")</f>
        <v>x</v>
      </c>
      <c r="D1152" cm="1">
        <f t="array" ref="D1152">IFERROR(_xlfn.IFS(AND(C1151="x",A1152-A1151=$D$2),D1151,AND(C1152="x",C1151="x"),D1151),A1152)</f>
        <v>37.380000000000003</v>
      </c>
    </row>
    <row r="1153" spans="1:4" x14ac:dyDescent="0.2">
      <c r="A1153">
        <v>37.47</v>
      </c>
      <c r="B1153">
        <f>COUNTIF('RAW2'!$D:$D,'Peak Combiner'!A1153)</f>
        <v>1</v>
      </c>
      <c r="C1153" s="1" t="str" cm="1">
        <f t="array" ref="C1153">IFERROR(_xlfn.IFS(B1153&gt;=$C$2,"x",AND(A1153-A1152&lt;=$D$2,B1152&gt;=$C$2),"x",AND(A1154-A1153&lt;=$D$2,B1154&gt;=$C$2),"x"),"")</f>
        <v/>
      </c>
      <c r="D1153" cm="1">
        <f t="array" ref="D1153">IFERROR(_xlfn.IFS(AND(C1152="x",A1153-A1152=$D$2),D1152,AND(C1153="x",C1152="x"),D1152),A1153)</f>
        <v>37.47</v>
      </c>
    </row>
    <row r="1154" spans="1:4" x14ac:dyDescent="0.2">
      <c r="A1154">
        <v>37.53</v>
      </c>
      <c r="B1154">
        <f>COUNTIF('RAW2'!$D:$D,'Peak Combiner'!A1154)</f>
        <v>1</v>
      </c>
      <c r="C1154" s="1" t="str" cm="1">
        <f t="array" ref="C1154">IFERROR(_xlfn.IFS(B1154&gt;=$C$2,"x",AND(A1154-A1153&lt;=$D$2,B1153&gt;=$C$2),"x",AND(A1155-A1154&lt;=$D$2,B1155&gt;=$C$2),"x"),"")</f>
        <v/>
      </c>
      <c r="D1154" cm="1">
        <f t="array" ref="D1154">IFERROR(_xlfn.IFS(AND(C1153="x",A1154-A1153=$D$2),D1153,AND(C1154="x",C1153="x"),D1153),A1154)</f>
        <v>37.53</v>
      </c>
    </row>
    <row r="1155" spans="1:4" x14ac:dyDescent="0.2">
      <c r="A1155">
        <v>37.54</v>
      </c>
      <c r="B1155">
        <f>COUNTIF('RAW2'!$D:$D,'Peak Combiner'!A1155)</f>
        <v>2</v>
      </c>
      <c r="C1155" s="1" t="str" cm="1">
        <f t="array" ref="C1155">IFERROR(_xlfn.IFS(B1155&gt;=$C$2,"x",AND(A1155-A1154&lt;=$D$2,B1154&gt;=$C$2),"x",AND(A1156-A1155&lt;=$D$2,B1156&gt;=$C$2),"x"),"")</f>
        <v/>
      </c>
      <c r="D1155" cm="1">
        <f t="array" ref="D1155">IFERROR(_xlfn.IFS(AND(C1154="x",A1155-A1154=$D$2),D1154,AND(C1155="x",C1154="x"),D1154),A1155)</f>
        <v>37.54</v>
      </c>
    </row>
    <row r="1156" spans="1:4" x14ac:dyDescent="0.2">
      <c r="A1156">
        <v>37.58</v>
      </c>
      <c r="B1156">
        <f>COUNTIF('RAW2'!$D:$D,'Peak Combiner'!A1156)</f>
        <v>6</v>
      </c>
      <c r="C1156" s="1" t="str" cm="1">
        <f t="array" ref="C1156">IFERROR(_xlfn.IFS(B1156&gt;=$C$2,"x",AND(A1156-A1155&lt;=$D$2,B1155&gt;=$C$2),"x",AND(A1157-A1156&lt;=$D$2,B1157&gt;=$C$2),"x"),"")</f>
        <v/>
      </c>
      <c r="D1156" cm="1">
        <f t="array" ref="D1156">IFERROR(_xlfn.IFS(AND(C1155="x",A1156-A1155=$D$2),D1155,AND(C1156="x",C1155="x"),D1155),A1156)</f>
        <v>37.58</v>
      </c>
    </row>
    <row r="1157" spans="1:4" x14ac:dyDescent="0.2">
      <c r="A1157">
        <v>37.590000000000003</v>
      </c>
      <c r="B1157">
        <f>COUNTIF('RAW2'!$D:$D,'Peak Combiner'!A1157)</f>
        <v>6</v>
      </c>
      <c r="C1157" s="1" t="str" cm="1">
        <f t="array" ref="C1157">IFERROR(_xlfn.IFS(B1157&gt;=$C$2,"x",AND(A1157-A1156&lt;=$D$2,B1156&gt;=$C$2),"x",AND(A1158-A1157&lt;=$D$2,B1158&gt;=$C$2),"x"),"")</f>
        <v/>
      </c>
      <c r="D1157" cm="1">
        <f t="array" ref="D1157">IFERROR(_xlfn.IFS(AND(C1156="x",A1157-A1156=$D$2),D1156,AND(C1157="x",C1156="x"),D1156),A1157)</f>
        <v>37.590000000000003</v>
      </c>
    </row>
    <row r="1158" spans="1:4" x14ac:dyDescent="0.2">
      <c r="A1158">
        <v>37.6</v>
      </c>
      <c r="B1158">
        <f>COUNTIF('RAW2'!$D:$D,'Peak Combiner'!A1158)</f>
        <v>2</v>
      </c>
      <c r="C1158" s="1" t="str" cm="1">
        <f t="array" ref="C1158">IFERROR(_xlfn.IFS(B1158&gt;=$C$2,"x",AND(A1158-A1157&lt;=$D$2,B1157&gt;=$C$2),"x",AND(A1159-A1158&lt;=$D$2,B1159&gt;=$C$2),"x"),"")</f>
        <v/>
      </c>
      <c r="D1158" cm="1">
        <f t="array" ref="D1158">IFERROR(_xlfn.IFS(AND(C1157="x",A1158-A1157=$D$2),D1157,AND(C1158="x",C1157="x"),D1157),A1158)</f>
        <v>37.6</v>
      </c>
    </row>
    <row r="1159" spans="1:4" x14ac:dyDescent="0.2">
      <c r="A1159">
        <v>37.630000000000003</v>
      </c>
      <c r="B1159">
        <f>COUNTIF('RAW2'!$D:$D,'Peak Combiner'!A1159)</f>
        <v>8</v>
      </c>
      <c r="C1159" s="1" t="str" cm="1">
        <f t="array" ref="C1159">IFERROR(_xlfn.IFS(B1159&gt;=$C$2,"x",AND(A1159-A1158&lt;=$D$2,B1158&gt;=$C$2),"x",AND(A1160-A1159&lt;=$D$2,B1160&gt;=$C$2),"x"),"")</f>
        <v/>
      </c>
      <c r="D1159" cm="1">
        <f t="array" ref="D1159">IFERROR(_xlfn.IFS(AND(C1158="x",A1159-A1158=$D$2),D1158,AND(C1159="x",C1158="x"),D1158),A1159)</f>
        <v>37.630000000000003</v>
      </c>
    </row>
    <row r="1160" spans="1:4" x14ac:dyDescent="0.2">
      <c r="A1160">
        <v>37.64</v>
      </c>
      <c r="B1160">
        <f>COUNTIF('RAW2'!$D:$D,'Peak Combiner'!A1160)</f>
        <v>6</v>
      </c>
      <c r="C1160" s="1" t="str" cm="1">
        <f t="array" ref="C1160">IFERROR(_xlfn.IFS(B1160&gt;=$C$2,"x",AND(A1160-A1159&lt;=$D$2,B1159&gt;=$C$2),"x",AND(A1161-A1160&lt;=$D$2,B1161&gt;=$C$2),"x"),"")</f>
        <v/>
      </c>
      <c r="D1160" cm="1">
        <f t="array" ref="D1160">IFERROR(_xlfn.IFS(AND(C1159="x",A1160-A1159=$D$2),D1159,AND(C1160="x",C1159="x"),D1159),A1160)</f>
        <v>37.64</v>
      </c>
    </row>
    <row r="1161" spans="1:4" x14ac:dyDescent="0.2">
      <c r="A1161">
        <v>37.65</v>
      </c>
      <c r="B1161">
        <f>COUNTIF('RAW2'!$D:$D,'Peak Combiner'!A1161)</f>
        <v>1</v>
      </c>
      <c r="C1161" s="1" t="str" cm="1">
        <f t="array" ref="C1161">IFERROR(_xlfn.IFS(B1161&gt;=$C$2,"x",AND(A1161-A1160&lt;=$D$2,B1160&gt;=$C$2),"x",AND(A1162-A1161&lt;=$D$2,B1162&gt;=$C$2),"x"),"")</f>
        <v/>
      </c>
      <c r="D1161" cm="1">
        <f t="array" ref="D1161">IFERROR(_xlfn.IFS(AND(C1160="x",A1161-A1160=$D$2),D1160,AND(C1161="x",C1160="x"),D1160),A1161)</f>
        <v>37.65</v>
      </c>
    </row>
    <row r="1162" spans="1:4" x14ac:dyDescent="0.2">
      <c r="A1162">
        <v>37.659999999999997</v>
      </c>
      <c r="B1162">
        <f>COUNTIF('RAW2'!$D:$D,'Peak Combiner'!A1162)</f>
        <v>1</v>
      </c>
      <c r="C1162" s="1" t="str" cm="1">
        <f t="array" ref="C1162">IFERROR(_xlfn.IFS(B1162&gt;=$C$2,"x",AND(A1162-A1161&lt;=$D$2,B1161&gt;=$C$2),"x",AND(A1163-A1162&lt;=$D$2,B1163&gt;=$C$2),"x"),"")</f>
        <v/>
      </c>
      <c r="D1162" cm="1">
        <f t="array" ref="D1162">IFERROR(_xlfn.IFS(AND(C1161="x",A1162-A1161=$D$2),D1161,AND(C1162="x",C1161="x"),D1161),A1162)</f>
        <v>37.659999999999997</v>
      </c>
    </row>
    <row r="1163" spans="1:4" x14ac:dyDescent="0.2">
      <c r="A1163">
        <v>37.67</v>
      </c>
      <c r="B1163">
        <f>COUNTIF('RAW2'!$D:$D,'Peak Combiner'!A1163)</f>
        <v>9</v>
      </c>
      <c r="C1163" s="1" t="str" cm="1">
        <f t="array" ref="C1163">IFERROR(_xlfn.IFS(B1163&gt;=$C$2,"x",AND(A1163-A1162&lt;=$D$2,B1162&gt;=$C$2),"x",AND(A1164-A1163&lt;=$D$2,B1164&gt;=$C$2),"x"),"")</f>
        <v>x</v>
      </c>
      <c r="D1163" cm="1">
        <f t="array" ref="D1163">IFERROR(_xlfn.IFS(AND(C1162="x",A1163-A1162=$D$2),D1162,AND(C1163="x",C1162="x"),D1162),A1163)</f>
        <v>37.67</v>
      </c>
    </row>
    <row r="1164" spans="1:4" x14ac:dyDescent="0.2">
      <c r="A1164">
        <v>37.68</v>
      </c>
      <c r="B1164">
        <f>COUNTIF('RAW2'!$D:$D,'Peak Combiner'!A1164)</f>
        <v>18</v>
      </c>
      <c r="C1164" s="1" t="str" cm="1">
        <f t="array" ref="C1164">IFERROR(_xlfn.IFS(B1164&gt;=$C$2,"x",AND(A1164-A1163&lt;=$D$2,B1163&gt;=$C$2),"x",AND(A1165-A1164&lt;=$D$2,B1165&gt;=$C$2),"x"),"")</f>
        <v>x</v>
      </c>
      <c r="D1164" cm="1">
        <f t="array" ref="D1164">IFERROR(_xlfn.IFS(AND(C1163="x",A1164-A1163=$D$2),D1163,AND(C1164="x",C1163="x"),D1163),A1164)</f>
        <v>37.67</v>
      </c>
    </row>
    <row r="1165" spans="1:4" x14ac:dyDescent="0.2">
      <c r="A1165">
        <v>37.69</v>
      </c>
      <c r="B1165">
        <f>COUNTIF('RAW2'!$D:$D,'Peak Combiner'!A1165)</f>
        <v>6</v>
      </c>
      <c r="C1165" s="1" t="str" cm="1">
        <f t="array" ref="C1165">IFERROR(_xlfn.IFS(B1165&gt;=$C$2,"x",AND(A1165-A1164&lt;=$D$2,B1164&gt;=$C$2),"x",AND(A1166-A1165&lt;=$D$2,B1166&gt;=$C$2),"x"),"")</f>
        <v>x</v>
      </c>
      <c r="D1165" cm="1">
        <f t="array" ref="D1165">IFERROR(_xlfn.IFS(AND(C1164="x",A1165-A1164=$D$2),D1164,AND(C1165="x",C1164="x"),D1164),A1165)</f>
        <v>37.67</v>
      </c>
    </row>
    <row r="1166" spans="1:4" x14ac:dyDescent="0.2">
      <c r="A1166">
        <v>37.700000000000003</v>
      </c>
      <c r="B1166">
        <f>COUNTIF('RAW2'!$D:$D,'Peak Combiner'!A1166)</f>
        <v>1</v>
      </c>
      <c r="C1166" s="1" t="str" cm="1">
        <f t="array" ref="C1166">IFERROR(_xlfn.IFS(B1166&gt;=$C$2,"x",AND(A1166-A1165&lt;=$D$2,B1165&gt;=$C$2),"x",AND(A1167-A1166&lt;=$D$2,B1167&gt;=$C$2),"x"),"")</f>
        <v>x</v>
      </c>
      <c r="D1166" cm="1">
        <f t="array" ref="D1166">IFERROR(_xlfn.IFS(AND(C1165="x",A1166-A1165=$D$2),D1165,AND(C1166="x",C1165="x"),D1165),A1166)</f>
        <v>37.67</v>
      </c>
    </row>
    <row r="1167" spans="1:4" x14ac:dyDescent="0.2">
      <c r="A1167">
        <v>37.71</v>
      </c>
      <c r="B1167">
        <f>COUNTIF('RAW2'!$D:$D,'Peak Combiner'!A1167)</f>
        <v>15</v>
      </c>
      <c r="C1167" s="1" t="str" cm="1">
        <f t="array" ref="C1167">IFERROR(_xlfn.IFS(B1167&gt;=$C$2,"x",AND(A1167-A1166&lt;=$D$2,B1166&gt;=$C$2),"x",AND(A1168-A1167&lt;=$D$2,B1168&gt;=$C$2),"x"),"")</f>
        <v>x</v>
      </c>
      <c r="D1167" cm="1">
        <f t="array" ref="D1167">IFERROR(_xlfn.IFS(AND(C1166="x",A1167-A1166=$D$2),D1166,AND(C1167="x",C1166="x"),D1166),A1167)</f>
        <v>37.67</v>
      </c>
    </row>
    <row r="1168" spans="1:4" x14ac:dyDescent="0.2">
      <c r="A1168">
        <v>37.72</v>
      </c>
      <c r="B1168">
        <f>COUNTIF('RAW2'!$D:$D,'Peak Combiner'!A1168)</f>
        <v>11</v>
      </c>
      <c r="C1168" s="1" t="str" cm="1">
        <f t="array" ref="C1168">IFERROR(_xlfn.IFS(B1168&gt;=$C$2,"x",AND(A1168-A1167&lt;=$D$2,B1167&gt;=$C$2),"x",AND(A1169-A1168&lt;=$D$2,B1169&gt;=$C$2),"x"),"")</f>
        <v>x</v>
      </c>
      <c r="D1168" cm="1">
        <f t="array" ref="D1168">IFERROR(_xlfn.IFS(AND(C1167="x",A1168-A1167=$D$2),D1167,AND(C1168="x",C1167="x"),D1167),A1168)</f>
        <v>37.67</v>
      </c>
    </row>
    <row r="1169" spans="1:4" x14ac:dyDescent="0.2">
      <c r="A1169">
        <v>37.75</v>
      </c>
      <c r="B1169">
        <f>COUNTIF('RAW2'!$D:$D,'Peak Combiner'!A1169)</f>
        <v>2</v>
      </c>
      <c r="C1169" s="1" t="str" cm="1">
        <f t="array" ref="C1169">IFERROR(_xlfn.IFS(B1169&gt;=$C$2,"x",AND(A1169-A1168&lt;=$D$2,B1168&gt;=$C$2),"x",AND(A1170-A1169&lt;=$D$2,B1170&gt;=$C$2),"x"),"")</f>
        <v/>
      </c>
      <c r="D1169" cm="1">
        <f t="array" ref="D1169">IFERROR(_xlfn.IFS(AND(C1168="x",A1169-A1168=$D$2),D1168,AND(C1169="x",C1168="x"),D1168),A1169)</f>
        <v>37.75</v>
      </c>
    </row>
    <row r="1170" spans="1:4" x14ac:dyDescent="0.2">
      <c r="A1170">
        <v>37.76</v>
      </c>
      <c r="B1170">
        <f>COUNTIF('RAW2'!$D:$D,'Peak Combiner'!A1170)</f>
        <v>5</v>
      </c>
      <c r="C1170" s="1" t="str" cm="1">
        <f t="array" ref="C1170">IFERROR(_xlfn.IFS(B1170&gt;=$C$2,"x",AND(A1170-A1169&lt;=$D$2,B1169&gt;=$C$2),"x",AND(A1171-A1170&lt;=$D$2,B1171&gt;=$C$2),"x"),"")</f>
        <v/>
      </c>
      <c r="D1170" cm="1">
        <f t="array" ref="D1170">IFERROR(_xlfn.IFS(AND(C1169="x",A1170-A1169=$D$2),D1169,AND(C1170="x",C1169="x"),D1169),A1170)</f>
        <v>37.76</v>
      </c>
    </row>
    <row r="1171" spans="1:4" x14ac:dyDescent="0.2">
      <c r="A1171">
        <v>37.770000000000003</v>
      </c>
      <c r="B1171">
        <f>COUNTIF('RAW2'!$D:$D,'Peak Combiner'!A1171)</f>
        <v>2</v>
      </c>
      <c r="C1171" s="1" t="str" cm="1">
        <f t="array" ref="C1171">IFERROR(_xlfn.IFS(B1171&gt;=$C$2,"x",AND(A1171-A1170&lt;=$D$2,B1170&gt;=$C$2),"x",AND(A1172-A1171&lt;=$D$2,B1172&gt;=$C$2),"x"),"")</f>
        <v/>
      </c>
      <c r="D1171" cm="1">
        <f t="array" ref="D1171">IFERROR(_xlfn.IFS(AND(C1170="x",A1171-A1170=$D$2),D1170,AND(C1171="x",C1170="x"),D1170),A1171)</f>
        <v>37.770000000000003</v>
      </c>
    </row>
    <row r="1172" spans="1:4" x14ac:dyDescent="0.2">
      <c r="A1172">
        <v>37.78</v>
      </c>
      <c r="B1172">
        <f>COUNTIF('RAW2'!$D:$D,'Peak Combiner'!A1172)</f>
        <v>6</v>
      </c>
      <c r="C1172" s="1" t="str" cm="1">
        <f t="array" ref="C1172">IFERROR(_xlfn.IFS(B1172&gt;=$C$2,"x",AND(A1172-A1171&lt;=$D$2,B1171&gt;=$C$2),"x",AND(A1173-A1172&lt;=$D$2,B1173&gt;=$C$2),"x"),"")</f>
        <v/>
      </c>
      <c r="D1172" cm="1">
        <f t="array" ref="D1172">IFERROR(_xlfn.IFS(AND(C1171="x",A1172-A1171=$D$2),D1171,AND(C1172="x",C1171="x"),D1171),A1172)</f>
        <v>37.78</v>
      </c>
    </row>
    <row r="1173" spans="1:4" x14ac:dyDescent="0.2">
      <c r="A1173">
        <v>37.79</v>
      </c>
      <c r="B1173">
        <f>COUNTIF('RAW2'!$D:$D,'Peak Combiner'!A1173)</f>
        <v>4</v>
      </c>
      <c r="C1173" s="1" t="str" cm="1">
        <f t="array" ref="C1173">IFERROR(_xlfn.IFS(B1173&gt;=$C$2,"x",AND(A1173-A1172&lt;=$D$2,B1172&gt;=$C$2),"x",AND(A1174-A1173&lt;=$D$2,B1174&gt;=$C$2),"x"),"")</f>
        <v/>
      </c>
      <c r="D1173" cm="1">
        <f t="array" ref="D1173">IFERROR(_xlfn.IFS(AND(C1172="x",A1173-A1172=$D$2),D1172,AND(C1173="x",C1172="x"),D1172),A1173)</f>
        <v>37.79</v>
      </c>
    </row>
    <row r="1174" spans="1:4" x14ac:dyDescent="0.2">
      <c r="A1174">
        <v>37.799999999999997</v>
      </c>
      <c r="B1174">
        <f>COUNTIF('RAW2'!$D:$D,'Peak Combiner'!A1174)</f>
        <v>4</v>
      </c>
      <c r="C1174" s="1" t="str" cm="1">
        <f t="array" ref="C1174">IFERROR(_xlfn.IFS(B1174&gt;=$C$2,"x",AND(A1174-A1173&lt;=$D$2,B1173&gt;=$C$2),"x",AND(A1175-A1174&lt;=$D$2,B1175&gt;=$C$2),"x"),"")</f>
        <v/>
      </c>
      <c r="D1174" cm="1">
        <f t="array" ref="D1174">IFERROR(_xlfn.IFS(AND(C1173="x",A1174-A1173=$D$2),D1173,AND(C1174="x",C1173="x"),D1173),A1174)</f>
        <v>37.799999999999997</v>
      </c>
    </row>
    <row r="1175" spans="1:4" x14ac:dyDescent="0.2">
      <c r="A1175">
        <v>37.81</v>
      </c>
      <c r="B1175">
        <f>COUNTIF('RAW2'!$D:$D,'Peak Combiner'!A1175)</f>
        <v>2</v>
      </c>
      <c r="C1175" s="1" t="str" cm="1">
        <f t="array" ref="C1175">IFERROR(_xlfn.IFS(B1175&gt;=$C$2,"x",AND(A1175-A1174&lt;=$D$2,B1174&gt;=$C$2),"x",AND(A1176-A1175&lt;=$D$2,B1176&gt;=$C$2),"x"),"")</f>
        <v/>
      </c>
      <c r="D1175" cm="1">
        <f t="array" ref="D1175">IFERROR(_xlfn.IFS(AND(C1174="x",A1175-A1174=$D$2),D1174,AND(C1175="x",C1174="x"),D1174),A1175)</f>
        <v>37.81</v>
      </c>
    </row>
    <row r="1176" spans="1:4" x14ac:dyDescent="0.2">
      <c r="A1176">
        <v>37.85</v>
      </c>
      <c r="B1176">
        <f>COUNTIF('RAW2'!$D:$D,'Peak Combiner'!A1176)</f>
        <v>1</v>
      </c>
      <c r="C1176" s="1" t="str" cm="1">
        <f t="array" ref="C1176">IFERROR(_xlfn.IFS(B1176&gt;=$C$2,"x",AND(A1176-A1175&lt;=$D$2,B1175&gt;=$C$2),"x",AND(A1177-A1176&lt;=$D$2,B1177&gt;=$C$2),"x"),"")</f>
        <v/>
      </c>
      <c r="D1176" cm="1">
        <f t="array" ref="D1176">IFERROR(_xlfn.IFS(AND(C1175="x",A1176-A1175=$D$2),D1175,AND(C1176="x",C1175="x"),D1175),A1176)</f>
        <v>37.85</v>
      </c>
    </row>
    <row r="1177" spans="1:4" x14ac:dyDescent="0.2">
      <c r="A1177">
        <v>37.9</v>
      </c>
      <c r="B1177">
        <f>COUNTIF('RAW2'!$D:$D,'Peak Combiner'!A1177)</f>
        <v>1</v>
      </c>
      <c r="C1177" s="1" t="str" cm="1">
        <f t="array" ref="C1177">IFERROR(_xlfn.IFS(B1177&gt;=$C$2,"x",AND(A1177-A1176&lt;=$D$2,B1176&gt;=$C$2),"x",AND(A1178-A1177&lt;=$D$2,B1178&gt;=$C$2),"x"),"")</f>
        <v/>
      </c>
      <c r="D1177" cm="1">
        <f t="array" ref="D1177">IFERROR(_xlfn.IFS(AND(C1176="x",A1177-A1176=$D$2),D1176,AND(C1177="x",C1176="x"),D1176),A1177)</f>
        <v>37.9</v>
      </c>
    </row>
    <row r="1178" spans="1:4" x14ac:dyDescent="0.2">
      <c r="A1178">
        <v>37.93</v>
      </c>
      <c r="B1178">
        <f>COUNTIF('RAW2'!$D:$D,'Peak Combiner'!A1178)</f>
        <v>1</v>
      </c>
      <c r="C1178" s="1" t="str" cm="1">
        <f t="array" ref="C1178">IFERROR(_xlfn.IFS(B1178&gt;=$C$2,"x",AND(A1178-A1177&lt;=$D$2,B1177&gt;=$C$2),"x",AND(A1179-A1178&lt;=$D$2,B1179&gt;=$C$2),"x"),"")</f>
        <v/>
      </c>
      <c r="D1178" cm="1">
        <f t="array" ref="D1178">IFERROR(_xlfn.IFS(AND(C1177="x",A1178-A1177=$D$2),D1177,AND(C1178="x",C1177="x"),D1177),A1178)</f>
        <v>37.93</v>
      </c>
    </row>
    <row r="1179" spans="1:4" x14ac:dyDescent="0.2">
      <c r="A1179">
        <v>37.979999999999997</v>
      </c>
      <c r="B1179">
        <f>COUNTIF('RAW2'!$D:$D,'Peak Combiner'!A1179)</f>
        <v>1</v>
      </c>
      <c r="C1179" s="1" t="str" cm="1">
        <f t="array" ref="C1179">IFERROR(_xlfn.IFS(B1179&gt;=$C$2,"x",AND(A1179-A1178&lt;=$D$2,B1178&gt;=$C$2),"x",AND(A1180-A1179&lt;=$D$2,B1180&gt;=$C$2),"x"),"")</f>
        <v/>
      </c>
      <c r="D1179" cm="1">
        <f t="array" ref="D1179">IFERROR(_xlfn.IFS(AND(C1178="x",A1179-A1178=$D$2),D1178,AND(C1179="x",C1178="x"),D1178),A1179)</f>
        <v>37.979999999999997</v>
      </c>
    </row>
    <row r="1180" spans="1:4" x14ac:dyDescent="0.2">
      <c r="A1180">
        <v>37.99</v>
      </c>
      <c r="B1180">
        <f>COUNTIF('RAW2'!$D:$D,'Peak Combiner'!A1180)</f>
        <v>48</v>
      </c>
      <c r="C1180" s="1" t="str" cm="1">
        <f t="array" ref="C1180">IFERROR(_xlfn.IFS(B1180&gt;=$C$2,"x",AND(A1180-A1179&lt;=$D$2,B1179&gt;=$C$2),"x",AND(A1181-A1180&lt;=$D$2,B1181&gt;=$C$2),"x"),"")</f>
        <v>x</v>
      </c>
      <c r="D1180" cm="1">
        <f t="array" ref="D1180">IFERROR(_xlfn.IFS(AND(C1179="x",A1180-A1179=$D$2),D1179,AND(C1180="x",C1179="x"),D1179),A1180)</f>
        <v>37.99</v>
      </c>
    </row>
    <row r="1181" spans="1:4" x14ac:dyDescent="0.2">
      <c r="A1181">
        <v>38</v>
      </c>
      <c r="B1181">
        <f>COUNTIF('RAW2'!$D:$D,'Peak Combiner'!A1181)</f>
        <v>8</v>
      </c>
      <c r="C1181" s="1" t="str" cm="1">
        <f t="array" ref="C1181">IFERROR(_xlfn.IFS(B1181&gt;=$C$2,"x",AND(A1181-A1180&lt;=$D$2,B1180&gt;=$C$2),"x",AND(A1182-A1181&lt;=$D$2,B1182&gt;=$C$2),"x"),"")</f>
        <v>x</v>
      </c>
      <c r="D1181" cm="1">
        <f t="array" ref="D1181">IFERROR(_xlfn.IFS(AND(C1180="x",A1181-A1180=$D$2),D1180,AND(C1181="x",C1180="x"),D1180),A1181)</f>
        <v>37.99</v>
      </c>
    </row>
    <row r="1182" spans="1:4" x14ac:dyDescent="0.2">
      <c r="A1182">
        <v>38.020000000000003</v>
      </c>
      <c r="B1182">
        <f>COUNTIF('RAW2'!$D:$D,'Peak Combiner'!A1182)</f>
        <v>1</v>
      </c>
      <c r="C1182" s="1" t="str" cm="1">
        <f t="array" ref="C1182">IFERROR(_xlfn.IFS(B1182&gt;=$C$2,"x",AND(A1182-A1181&lt;=$D$2,B1181&gt;=$C$2),"x",AND(A1183-A1182&lt;=$D$2,B1183&gt;=$C$2),"x"),"")</f>
        <v/>
      </c>
      <c r="D1182" cm="1">
        <f t="array" ref="D1182">IFERROR(_xlfn.IFS(AND(C1181="x",A1182-A1181=$D$2),D1181,AND(C1182="x",C1181="x"),D1181),A1182)</f>
        <v>38.020000000000003</v>
      </c>
    </row>
    <row r="1183" spans="1:4" x14ac:dyDescent="0.2">
      <c r="A1183">
        <v>38.04</v>
      </c>
      <c r="B1183">
        <f>COUNTIF('RAW2'!$D:$D,'Peak Combiner'!A1183)</f>
        <v>1</v>
      </c>
      <c r="C1183" s="1" t="str" cm="1">
        <f t="array" ref="C1183">IFERROR(_xlfn.IFS(B1183&gt;=$C$2,"x",AND(A1183-A1182&lt;=$D$2,B1182&gt;=$C$2),"x",AND(A1184-A1183&lt;=$D$2,B1184&gt;=$C$2),"x"),"")</f>
        <v/>
      </c>
      <c r="D1183" cm="1">
        <f t="array" ref="D1183">IFERROR(_xlfn.IFS(AND(C1182="x",A1183-A1182=$D$2),D1182,AND(C1183="x",C1182="x"),D1182),A1183)</f>
        <v>38.04</v>
      </c>
    </row>
    <row r="1184" spans="1:4" x14ac:dyDescent="0.2">
      <c r="A1184">
        <v>38.049999999999997</v>
      </c>
      <c r="B1184">
        <f>COUNTIF('RAW2'!$D:$D,'Peak Combiner'!A1184)</f>
        <v>8</v>
      </c>
      <c r="C1184" s="1" t="str" cm="1">
        <f t="array" ref="C1184">IFERROR(_xlfn.IFS(B1184&gt;=$C$2,"x",AND(A1184-A1183&lt;=$D$2,B1183&gt;=$C$2),"x",AND(A1185-A1184&lt;=$D$2,B1185&gt;=$C$2),"x"),"")</f>
        <v/>
      </c>
      <c r="D1184" cm="1">
        <f t="array" ref="D1184">IFERROR(_xlfn.IFS(AND(C1183="x",A1184-A1183=$D$2),D1183,AND(C1184="x",C1183="x"),D1183),A1184)</f>
        <v>38.049999999999997</v>
      </c>
    </row>
    <row r="1185" spans="1:4" x14ac:dyDescent="0.2">
      <c r="A1185">
        <v>38.06</v>
      </c>
      <c r="B1185">
        <f>COUNTIF('RAW2'!$D:$D,'Peak Combiner'!A1185)</f>
        <v>3</v>
      </c>
      <c r="C1185" s="1" t="str" cm="1">
        <f t="array" ref="C1185">IFERROR(_xlfn.IFS(B1185&gt;=$C$2,"x",AND(A1185-A1184&lt;=$D$2,B1184&gt;=$C$2),"x",AND(A1186-A1185&lt;=$D$2,B1186&gt;=$C$2),"x"),"")</f>
        <v/>
      </c>
      <c r="D1185" cm="1">
        <f t="array" ref="D1185">IFERROR(_xlfn.IFS(AND(C1184="x",A1185-A1184=$D$2),D1184,AND(C1185="x",C1184="x"),D1184),A1185)</f>
        <v>38.06</v>
      </c>
    </row>
    <row r="1186" spans="1:4" x14ac:dyDescent="0.2">
      <c r="A1186">
        <v>38.119999999999997</v>
      </c>
      <c r="B1186">
        <f>COUNTIF('RAW2'!$D:$D,'Peak Combiner'!A1186)</f>
        <v>1</v>
      </c>
      <c r="C1186" s="1" t="str" cm="1">
        <f t="array" ref="C1186">IFERROR(_xlfn.IFS(B1186&gt;=$C$2,"x",AND(A1186-A1185&lt;=$D$2,B1185&gt;=$C$2),"x",AND(A1187-A1186&lt;=$D$2,B1187&gt;=$C$2),"x"),"")</f>
        <v/>
      </c>
      <c r="D1186" cm="1">
        <f t="array" ref="D1186">IFERROR(_xlfn.IFS(AND(C1185="x",A1186-A1185=$D$2),D1185,AND(C1186="x",C1185="x"),D1185),A1186)</f>
        <v>38.119999999999997</v>
      </c>
    </row>
    <row r="1187" spans="1:4" x14ac:dyDescent="0.2">
      <c r="A1187">
        <v>38.14</v>
      </c>
      <c r="B1187">
        <f>COUNTIF('RAW2'!$D:$D,'Peak Combiner'!A1187)</f>
        <v>1</v>
      </c>
      <c r="C1187" s="1" t="str" cm="1">
        <f t="array" ref="C1187">IFERROR(_xlfn.IFS(B1187&gt;=$C$2,"x",AND(A1187-A1186&lt;=$D$2,B1186&gt;=$C$2),"x",AND(A1188-A1187&lt;=$D$2,B1188&gt;=$C$2),"x"),"")</f>
        <v/>
      </c>
      <c r="D1187" cm="1">
        <f t="array" ref="D1187">IFERROR(_xlfn.IFS(AND(C1186="x",A1187-A1186=$D$2),D1186,AND(C1187="x",C1186="x"),D1186),A1187)</f>
        <v>38.14</v>
      </c>
    </row>
    <row r="1188" spans="1:4" x14ac:dyDescent="0.2">
      <c r="A1188">
        <v>38.159999999999997</v>
      </c>
      <c r="B1188">
        <f>COUNTIF('RAW2'!$D:$D,'Peak Combiner'!A1188)</f>
        <v>1</v>
      </c>
      <c r="C1188" s="1" t="str" cm="1">
        <f t="array" ref="C1188">IFERROR(_xlfn.IFS(B1188&gt;=$C$2,"x",AND(A1188-A1187&lt;=$D$2,B1187&gt;=$C$2),"x",AND(A1189-A1188&lt;=$D$2,B1189&gt;=$C$2),"x"),"")</f>
        <v/>
      </c>
      <c r="D1188" cm="1">
        <f t="array" ref="D1188">IFERROR(_xlfn.IFS(AND(C1187="x",A1188-A1187=$D$2),D1187,AND(C1188="x",C1187="x"),D1187),A1188)</f>
        <v>38.159999999999997</v>
      </c>
    </row>
    <row r="1189" spans="1:4" x14ac:dyDescent="0.2">
      <c r="A1189">
        <v>38.17</v>
      </c>
      <c r="B1189">
        <f>COUNTIF('RAW2'!$D:$D,'Peak Combiner'!A1189)</f>
        <v>1</v>
      </c>
      <c r="C1189" s="1" t="str" cm="1">
        <f t="array" ref="C1189">IFERROR(_xlfn.IFS(B1189&gt;=$C$2,"x",AND(A1189-A1188&lt;=$D$2,B1188&gt;=$C$2),"x",AND(A1190-A1189&lt;=$D$2,B1190&gt;=$C$2),"x"),"")</f>
        <v/>
      </c>
      <c r="D1189" cm="1">
        <f t="array" ref="D1189">IFERROR(_xlfn.IFS(AND(C1188="x",A1189-A1188=$D$2),D1188,AND(C1189="x",C1188="x"),D1188),A1189)</f>
        <v>38.17</v>
      </c>
    </row>
    <row r="1190" spans="1:4" x14ac:dyDescent="0.2">
      <c r="A1190">
        <v>38.19</v>
      </c>
      <c r="B1190">
        <f>COUNTIF('RAW2'!$D:$D,'Peak Combiner'!A1190)</f>
        <v>2</v>
      </c>
      <c r="C1190" s="1" t="str" cm="1">
        <f t="array" ref="C1190">IFERROR(_xlfn.IFS(B1190&gt;=$C$2,"x",AND(A1190-A1189&lt;=$D$2,B1189&gt;=$C$2),"x",AND(A1191-A1190&lt;=$D$2,B1191&gt;=$C$2),"x"),"")</f>
        <v/>
      </c>
      <c r="D1190" cm="1">
        <f t="array" ref="D1190">IFERROR(_xlfn.IFS(AND(C1189="x",A1190-A1189=$D$2),D1189,AND(C1190="x",C1189="x"),D1189),A1190)</f>
        <v>38.19</v>
      </c>
    </row>
    <row r="1191" spans="1:4" x14ac:dyDescent="0.2">
      <c r="A1191">
        <v>38.200000000000003</v>
      </c>
      <c r="B1191">
        <f>COUNTIF('RAW2'!$D:$D,'Peak Combiner'!A1191)</f>
        <v>1</v>
      </c>
      <c r="C1191" s="1" t="str" cm="1">
        <f t="array" ref="C1191">IFERROR(_xlfn.IFS(B1191&gt;=$C$2,"x",AND(A1191-A1190&lt;=$D$2,B1190&gt;=$C$2),"x",AND(A1192-A1191&lt;=$D$2,B1192&gt;=$C$2),"x"),"")</f>
        <v/>
      </c>
      <c r="D1191" cm="1">
        <f t="array" ref="D1191">IFERROR(_xlfn.IFS(AND(C1190="x",A1191-A1190=$D$2),D1190,AND(C1191="x",C1190="x"),D1190),A1191)</f>
        <v>38.200000000000003</v>
      </c>
    </row>
    <row r="1192" spans="1:4" x14ac:dyDescent="0.2">
      <c r="A1192">
        <v>38.21</v>
      </c>
      <c r="B1192">
        <f>COUNTIF('RAW2'!$D:$D,'Peak Combiner'!A1192)</f>
        <v>1</v>
      </c>
      <c r="C1192" s="1" t="str" cm="1">
        <f t="array" ref="C1192">IFERROR(_xlfn.IFS(B1192&gt;=$C$2,"x",AND(A1192-A1191&lt;=$D$2,B1191&gt;=$C$2),"x",AND(A1193-A1192&lt;=$D$2,B1193&gt;=$C$2),"x"),"")</f>
        <v/>
      </c>
      <c r="D1192" cm="1">
        <f t="array" ref="D1192">IFERROR(_xlfn.IFS(AND(C1191="x",A1192-A1191=$D$2),D1191,AND(C1192="x",C1191="x"),D1191),A1192)</f>
        <v>38.21</v>
      </c>
    </row>
    <row r="1193" spans="1:4" x14ac:dyDescent="0.2">
      <c r="A1193">
        <v>38.299999999999997</v>
      </c>
      <c r="B1193">
        <f>COUNTIF('RAW2'!$D:$D,'Peak Combiner'!A1193)</f>
        <v>17</v>
      </c>
      <c r="C1193" s="1" t="str" cm="1">
        <f t="array" ref="C1193">IFERROR(_xlfn.IFS(B1193&gt;=$C$2,"x",AND(A1193-A1192&lt;=$D$2,B1192&gt;=$C$2),"x",AND(A1194-A1193&lt;=$D$2,B1194&gt;=$C$2),"x"),"")</f>
        <v>x</v>
      </c>
      <c r="D1193" cm="1">
        <f t="array" ref="D1193">IFERROR(_xlfn.IFS(AND(C1192="x",A1193-A1192=$D$2),D1192,AND(C1193="x",C1192="x"),D1192),A1193)</f>
        <v>38.299999999999997</v>
      </c>
    </row>
    <row r="1194" spans="1:4" x14ac:dyDescent="0.2">
      <c r="A1194">
        <v>38.31</v>
      </c>
      <c r="B1194">
        <f>COUNTIF('RAW2'!$D:$D,'Peak Combiner'!A1194)</f>
        <v>2</v>
      </c>
      <c r="C1194" s="1" t="str" cm="1">
        <f t="array" ref="C1194">IFERROR(_xlfn.IFS(B1194&gt;=$C$2,"x",AND(A1194-A1193&lt;=$D$2,B1193&gt;=$C$2),"x",AND(A1195-A1194&lt;=$D$2,B1195&gt;=$C$2),"x"),"")</f>
        <v/>
      </c>
      <c r="D1194" cm="1">
        <f t="array" ref="D1194">IFERROR(_xlfn.IFS(AND(C1193="x",A1194-A1193=$D$2),D1193,AND(C1194="x",C1193="x"),D1193),A1194)</f>
        <v>38.31</v>
      </c>
    </row>
    <row r="1195" spans="1:4" x14ac:dyDescent="0.2">
      <c r="A1195">
        <v>38.32</v>
      </c>
      <c r="B1195">
        <f>COUNTIF('RAW2'!$D:$D,'Peak Combiner'!A1195)</f>
        <v>6</v>
      </c>
      <c r="C1195" s="1" t="str" cm="1">
        <f t="array" ref="C1195">IFERROR(_xlfn.IFS(B1195&gt;=$C$2,"x",AND(A1195-A1194&lt;=$D$2,B1194&gt;=$C$2),"x",AND(A1196-A1195&lt;=$D$2,B1196&gt;=$C$2),"x"),"")</f>
        <v/>
      </c>
      <c r="D1195" cm="1">
        <f t="array" ref="D1195">IFERROR(_xlfn.IFS(AND(C1194="x",A1195-A1194=$D$2),D1194,AND(C1195="x",C1194="x"),D1194),A1195)</f>
        <v>38.32</v>
      </c>
    </row>
    <row r="1196" spans="1:4" x14ac:dyDescent="0.2">
      <c r="A1196">
        <v>38.33</v>
      </c>
      <c r="B1196">
        <f>COUNTIF('RAW2'!$D:$D,'Peak Combiner'!A1196)</f>
        <v>1</v>
      </c>
      <c r="C1196" s="1" t="str" cm="1">
        <f t="array" ref="C1196">IFERROR(_xlfn.IFS(B1196&gt;=$C$2,"x",AND(A1196-A1195&lt;=$D$2,B1195&gt;=$C$2),"x",AND(A1197-A1196&lt;=$D$2,B1197&gt;=$C$2),"x"),"")</f>
        <v/>
      </c>
      <c r="D1196" cm="1">
        <f t="array" ref="D1196">IFERROR(_xlfn.IFS(AND(C1195="x",A1196-A1195=$D$2),D1195,AND(C1196="x",C1195="x"),D1195),A1196)</f>
        <v>38.33</v>
      </c>
    </row>
    <row r="1197" spans="1:4" x14ac:dyDescent="0.2">
      <c r="A1197">
        <v>38.35</v>
      </c>
      <c r="B1197">
        <f>COUNTIF('RAW2'!$D:$D,'Peak Combiner'!A1197)</f>
        <v>2</v>
      </c>
      <c r="C1197" s="1" t="str" cm="1">
        <f t="array" ref="C1197">IFERROR(_xlfn.IFS(B1197&gt;=$C$2,"x",AND(A1197-A1196&lt;=$D$2,B1196&gt;=$C$2),"x",AND(A1198-A1197&lt;=$D$2,B1198&gt;=$C$2),"x"),"")</f>
        <v/>
      </c>
      <c r="D1197" cm="1">
        <f t="array" ref="D1197">IFERROR(_xlfn.IFS(AND(C1196="x",A1197-A1196=$D$2),D1196,AND(C1197="x",C1196="x"),D1196),A1197)</f>
        <v>38.35</v>
      </c>
    </row>
    <row r="1198" spans="1:4" x14ac:dyDescent="0.2">
      <c r="A1198">
        <v>38.4</v>
      </c>
      <c r="B1198">
        <f>COUNTIF('RAW2'!$D:$D,'Peak Combiner'!A1198)</f>
        <v>4</v>
      </c>
      <c r="C1198" s="1" t="str" cm="1">
        <f t="array" ref="C1198">IFERROR(_xlfn.IFS(B1198&gt;=$C$2,"x",AND(A1198-A1197&lt;=$D$2,B1197&gt;=$C$2),"x",AND(A1199-A1198&lt;=$D$2,B1199&gt;=$C$2),"x"),"")</f>
        <v/>
      </c>
      <c r="D1198" cm="1">
        <f t="array" ref="D1198">IFERROR(_xlfn.IFS(AND(C1197="x",A1198-A1197=$D$2),D1197,AND(C1198="x",C1197="x"),D1197),A1198)</f>
        <v>38.4</v>
      </c>
    </row>
    <row r="1199" spans="1:4" x14ac:dyDescent="0.2">
      <c r="A1199">
        <v>38.409999999999997</v>
      </c>
      <c r="B1199">
        <f>COUNTIF('RAW2'!$D:$D,'Peak Combiner'!A1199)</f>
        <v>3</v>
      </c>
      <c r="C1199" s="1" t="str" cm="1">
        <f t="array" ref="C1199">IFERROR(_xlfn.IFS(B1199&gt;=$C$2,"x",AND(A1199-A1198&lt;=$D$2,B1198&gt;=$C$2),"x",AND(A1200-A1199&lt;=$D$2,B1200&gt;=$C$2),"x"),"")</f>
        <v/>
      </c>
      <c r="D1199" cm="1">
        <f t="array" ref="D1199">IFERROR(_xlfn.IFS(AND(C1198="x",A1199-A1198=$D$2),D1198,AND(C1199="x",C1198="x"),D1198),A1199)</f>
        <v>38.409999999999997</v>
      </c>
    </row>
    <row r="1200" spans="1:4" x14ac:dyDescent="0.2">
      <c r="A1200">
        <v>38.42</v>
      </c>
      <c r="B1200">
        <f>COUNTIF('RAW2'!$D:$D,'Peak Combiner'!A1200)</f>
        <v>1</v>
      </c>
      <c r="C1200" s="1" t="str" cm="1">
        <f t="array" ref="C1200">IFERROR(_xlfn.IFS(B1200&gt;=$C$2,"x",AND(A1200-A1199&lt;=$D$2,B1199&gt;=$C$2),"x",AND(A1201-A1200&lt;=$D$2,B1201&gt;=$C$2),"x"),"")</f>
        <v/>
      </c>
      <c r="D1200" cm="1">
        <f t="array" ref="D1200">IFERROR(_xlfn.IFS(AND(C1199="x",A1200-A1199=$D$2),D1199,AND(C1200="x",C1199="x"),D1199),A1200)</f>
        <v>38.42</v>
      </c>
    </row>
    <row r="1201" spans="1:4" x14ac:dyDescent="0.2">
      <c r="A1201">
        <v>38.43</v>
      </c>
      <c r="B1201">
        <f>COUNTIF('RAW2'!$D:$D,'Peak Combiner'!A1201)</f>
        <v>6</v>
      </c>
      <c r="C1201" s="1" t="str" cm="1">
        <f t="array" ref="C1201">IFERROR(_xlfn.IFS(B1201&gt;=$C$2,"x",AND(A1201-A1200&lt;=$D$2,B1200&gt;=$C$2),"x",AND(A1202-A1201&lt;=$D$2,B1202&gt;=$C$2),"x"),"")</f>
        <v/>
      </c>
      <c r="D1201" cm="1">
        <f t="array" ref="D1201">IFERROR(_xlfn.IFS(AND(C1200="x",A1201-A1200=$D$2),D1200,AND(C1201="x",C1200="x"),D1200),A1201)</f>
        <v>38.43</v>
      </c>
    </row>
    <row r="1202" spans="1:4" x14ac:dyDescent="0.2">
      <c r="A1202">
        <v>38.44</v>
      </c>
      <c r="B1202">
        <f>COUNTIF('RAW2'!$D:$D,'Peak Combiner'!A1202)</f>
        <v>4</v>
      </c>
      <c r="C1202" s="1" t="str" cm="1">
        <f t="array" ref="C1202">IFERROR(_xlfn.IFS(B1202&gt;=$C$2,"x",AND(A1202-A1201&lt;=$D$2,B1201&gt;=$C$2),"x",AND(A1203-A1202&lt;=$D$2,B1203&gt;=$C$2),"x"),"")</f>
        <v/>
      </c>
      <c r="D1202" cm="1">
        <f t="array" ref="D1202">IFERROR(_xlfn.IFS(AND(C1201="x",A1202-A1201=$D$2),D1201,AND(C1202="x",C1201="x"),D1201),A1202)</f>
        <v>38.44</v>
      </c>
    </row>
    <row r="1203" spans="1:4" x14ac:dyDescent="0.2">
      <c r="A1203">
        <v>38.450000000000003</v>
      </c>
      <c r="B1203">
        <f>COUNTIF('RAW2'!$D:$D,'Peak Combiner'!A1203)</f>
        <v>7</v>
      </c>
      <c r="C1203" s="1" t="str" cm="1">
        <f t="array" ref="C1203">IFERROR(_xlfn.IFS(B1203&gt;=$C$2,"x",AND(A1203-A1202&lt;=$D$2,B1202&gt;=$C$2),"x",AND(A1204-A1203&lt;=$D$2,B1204&gt;=$C$2),"x"),"")</f>
        <v/>
      </c>
      <c r="D1203" cm="1">
        <f t="array" ref="D1203">IFERROR(_xlfn.IFS(AND(C1202="x",A1203-A1202=$D$2),D1202,AND(C1203="x",C1202="x"),D1202),A1203)</f>
        <v>38.450000000000003</v>
      </c>
    </row>
    <row r="1204" spans="1:4" x14ac:dyDescent="0.2">
      <c r="A1204">
        <v>38.46</v>
      </c>
      <c r="B1204">
        <f>COUNTIF('RAW2'!$D:$D,'Peak Combiner'!A1204)</f>
        <v>6</v>
      </c>
      <c r="C1204" s="1" t="str" cm="1">
        <f t="array" ref="C1204">IFERROR(_xlfn.IFS(B1204&gt;=$C$2,"x",AND(A1204-A1203&lt;=$D$2,B1203&gt;=$C$2),"x",AND(A1205-A1204&lt;=$D$2,B1205&gt;=$C$2),"x"),"")</f>
        <v/>
      </c>
      <c r="D1204" cm="1">
        <f t="array" ref="D1204">IFERROR(_xlfn.IFS(AND(C1203="x",A1204-A1203=$D$2),D1203,AND(C1204="x",C1203="x"),D1203),A1204)</f>
        <v>38.46</v>
      </c>
    </row>
    <row r="1205" spans="1:4" x14ac:dyDescent="0.2">
      <c r="A1205">
        <v>38.47</v>
      </c>
      <c r="B1205">
        <f>COUNTIF('RAW2'!$D:$D,'Peak Combiner'!A1205)</f>
        <v>3</v>
      </c>
      <c r="C1205" s="1" t="str" cm="1">
        <f t="array" ref="C1205">IFERROR(_xlfn.IFS(B1205&gt;=$C$2,"x",AND(A1205-A1204&lt;=$D$2,B1204&gt;=$C$2),"x",AND(A1206-A1205&lt;=$D$2,B1206&gt;=$C$2),"x"),"")</f>
        <v/>
      </c>
      <c r="D1205" cm="1">
        <f t="array" ref="D1205">IFERROR(_xlfn.IFS(AND(C1204="x",A1205-A1204=$D$2),D1204,AND(C1205="x",C1204="x"),D1204),A1205)</f>
        <v>38.47</v>
      </c>
    </row>
    <row r="1206" spans="1:4" x14ac:dyDescent="0.2">
      <c r="A1206">
        <v>38.479999999999997</v>
      </c>
      <c r="B1206">
        <f>COUNTIF('RAW2'!$D:$D,'Peak Combiner'!A1206)</f>
        <v>1</v>
      </c>
      <c r="C1206" s="1" t="str" cm="1">
        <f t="array" ref="C1206">IFERROR(_xlfn.IFS(B1206&gt;=$C$2,"x",AND(A1206-A1205&lt;=$D$2,B1205&gt;=$C$2),"x",AND(A1207-A1206&lt;=$D$2,B1207&gt;=$C$2),"x"),"")</f>
        <v/>
      </c>
      <c r="D1206" cm="1">
        <f t="array" ref="D1206">IFERROR(_xlfn.IFS(AND(C1205="x",A1206-A1205=$D$2),D1205,AND(C1206="x",C1205="x"),D1205),A1206)</f>
        <v>38.479999999999997</v>
      </c>
    </row>
    <row r="1207" spans="1:4" x14ac:dyDescent="0.2">
      <c r="A1207">
        <v>38.619999999999997</v>
      </c>
      <c r="B1207">
        <f>COUNTIF('RAW2'!$D:$D,'Peak Combiner'!A1207)</f>
        <v>2</v>
      </c>
      <c r="C1207" s="1" t="str" cm="1">
        <f t="array" ref="C1207">IFERROR(_xlfn.IFS(B1207&gt;=$C$2,"x",AND(A1207-A1206&lt;=$D$2,B1206&gt;=$C$2),"x",AND(A1208-A1207&lt;=$D$2,B1208&gt;=$C$2),"x"),"")</f>
        <v/>
      </c>
      <c r="D1207" cm="1">
        <f t="array" ref="D1207">IFERROR(_xlfn.IFS(AND(C1206="x",A1207-A1206=$D$2),D1206,AND(C1207="x",C1206="x"),D1206),A1207)</f>
        <v>38.619999999999997</v>
      </c>
    </row>
    <row r="1208" spans="1:4" x14ac:dyDescent="0.2">
      <c r="A1208">
        <v>38.659999999999997</v>
      </c>
      <c r="B1208">
        <f>COUNTIF('RAW2'!$D:$D,'Peak Combiner'!A1208)</f>
        <v>4</v>
      </c>
      <c r="C1208" s="1" t="str" cm="1">
        <f t="array" ref="C1208">IFERROR(_xlfn.IFS(B1208&gt;=$C$2,"x",AND(A1208-A1207&lt;=$D$2,B1207&gt;=$C$2),"x",AND(A1209-A1208&lt;=$D$2,B1209&gt;=$C$2),"x"),"")</f>
        <v/>
      </c>
      <c r="D1208" cm="1">
        <f t="array" ref="D1208">IFERROR(_xlfn.IFS(AND(C1207="x",A1208-A1207=$D$2),D1207,AND(C1208="x",C1207="x"),D1207),A1208)</f>
        <v>38.659999999999997</v>
      </c>
    </row>
    <row r="1209" spans="1:4" x14ac:dyDescent="0.2">
      <c r="A1209">
        <v>38.68</v>
      </c>
      <c r="B1209">
        <f>COUNTIF('RAW2'!$D:$D,'Peak Combiner'!A1209)</f>
        <v>1</v>
      </c>
      <c r="C1209" s="1" t="str" cm="1">
        <f t="array" ref="C1209">IFERROR(_xlfn.IFS(B1209&gt;=$C$2,"x",AND(A1209-A1208&lt;=$D$2,B1208&gt;=$C$2),"x",AND(A1210-A1209&lt;=$D$2,B1210&gt;=$C$2),"x"),"")</f>
        <v/>
      </c>
      <c r="D1209" cm="1">
        <f t="array" ref="D1209">IFERROR(_xlfn.IFS(AND(C1208="x",A1209-A1208=$D$2),D1208,AND(C1209="x",C1208="x"),D1208),A1209)</f>
        <v>38.68</v>
      </c>
    </row>
    <row r="1210" spans="1:4" x14ac:dyDescent="0.2">
      <c r="A1210">
        <v>38.71</v>
      </c>
      <c r="B1210">
        <f>COUNTIF('RAW2'!$D:$D,'Peak Combiner'!A1210)</f>
        <v>1</v>
      </c>
      <c r="C1210" s="1" t="str" cm="1">
        <f t="array" ref="C1210">IFERROR(_xlfn.IFS(B1210&gt;=$C$2,"x",AND(A1210-A1209&lt;=$D$2,B1209&gt;=$C$2),"x",AND(A1211-A1210&lt;=$D$2,B1211&gt;=$C$2),"x"),"")</f>
        <v/>
      </c>
      <c r="D1210" cm="1">
        <f t="array" ref="D1210">IFERROR(_xlfn.IFS(AND(C1209="x",A1210-A1209=$D$2),D1209,AND(C1210="x",C1209="x"),D1209),A1210)</f>
        <v>38.71</v>
      </c>
    </row>
    <row r="1211" spans="1:4" x14ac:dyDescent="0.2">
      <c r="A1211">
        <v>38.72</v>
      </c>
      <c r="B1211">
        <f>COUNTIF('RAW2'!$D:$D,'Peak Combiner'!A1211)</f>
        <v>8</v>
      </c>
      <c r="C1211" s="1" t="str" cm="1">
        <f t="array" ref="C1211">IFERROR(_xlfn.IFS(B1211&gt;=$C$2,"x",AND(A1211-A1210&lt;=$D$2,B1210&gt;=$C$2),"x",AND(A1212-A1211&lt;=$D$2,B1212&gt;=$C$2),"x"),"")</f>
        <v/>
      </c>
      <c r="D1211" cm="1">
        <f t="array" ref="D1211">IFERROR(_xlfn.IFS(AND(C1210="x",A1211-A1210=$D$2),D1210,AND(C1211="x",C1210="x"),D1210),A1211)</f>
        <v>38.72</v>
      </c>
    </row>
    <row r="1212" spans="1:4" x14ac:dyDescent="0.2">
      <c r="A1212">
        <v>38.729999999999997</v>
      </c>
      <c r="B1212">
        <f>COUNTIF('RAW2'!$D:$D,'Peak Combiner'!A1212)</f>
        <v>4</v>
      </c>
      <c r="C1212" s="1" t="str" cm="1">
        <f t="array" ref="C1212">IFERROR(_xlfn.IFS(B1212&gt;=$C$2,"x",AND(A1212-A1211&lt;=$D$2,B1211&gt;=$C$2),"x",AND(A1213-A1212&lt;=$D$2,B1213&gt;=$C$2),"x"),"")</f>
        <v/>
      </c>
      <c r="D1212" cm="1">
        <f t="array" ref="D1212">IFERROR(_xlfn.IFS(AND(C1211="x",A1212-A1211=$D$2),D1211,AND(C1212="x",C1211="x"),D1211),A1212)</f>
        <v>38.729999999999997</v>
      </c>
    </row>
    <row r="1213" spans="1:4" x14ac:dyDescent="0.2">
      <c r="A1213">
        <v>38.74</v>
      </c>
      <c r="B1213">
        <f>COUNTIF('RAW2'!$D:$D,'Peak Combiner'!A1213)</f>
        <v>1</v>
      </c>
      <c r="C1213" s="1" t="str" cm="1">
        <f t="array" ref="C1213">IFERROR(_xlfn.IFS(B1213&gt;=$C$2,"x",AND(A1213-A1212&lt;=$D$2,B1212&gt;=$C$2),"x",AND(A1214-A1213&lt;=$D$2,B1214&gt;=$C$2),"x"),"")</f>
        <v/>
      </c>
      <c r="D1213" cm="1">
        <f t="array" ref="D1213">IFERROR(_xlfn.IFS(AND(C1212="x",A1213-A1212=$D$2),D1212,AND(C1213="x",C1212="x"),D1212),A1213)</f>
        <v>38.74</v>
      </c>
    </row>
    <row r="1214" spans="1:4" x14ac:dyDescent="0.2">
      <c r="A1214">
        <v>38.82</v>
      </c>
      <c r="B1214">
        <f>COUNTIF('RAW2'!$D:$D,'Peak Combiner'!A1214)</f>
        <v>20</v>
      </c>
      <c r="C1214" s="1" t="str" cm="1">
        <f t="array" ref="C1214">IFERROR(_xlfn.IFS(B1214&gt;=$C$2,"x",AND(A1214-A1213&lt;=$D$2,B1213&gt;=$C$2),"x",AND(A1215-A1214&lt;=$D$2,B1215&gt;=$C$2),"x"),"")</f>
        <v>x</v>
      </c>
      <c r="D1214" cm="1">
        <f t="array" ref="D1214">IFERROR(_xlfn.IFS(AND(C1213="x",A1214-A1213=$D$2),D1213,AND(C1214="x",C1213="x"),D1213),A1214)</f>
        <v>38.82</v>
      </c>
    </row>
    <row r="1215" spans="1:4" x14ac:dyDescent="0.2">
      <c r="A1215">
        <v>38.83</v>
      </c>
      <c r="B1215">
        <f>COUNTIF('RAW2'!$D:$D,'Peak Combiner'!A1215)</f>
        <v>4</v>
      </c>
      <c r="C1215" s="1" t="str" cm="1">
        <f t="array" ref="C1215">IFERROR(_xlfn.IFS(B1215&gt;=$C$2,"x",AND(A1215-A1214&lt;=$D$2,B1214&gt;=$C$2),"x",AND(A1216-A1215&lt;=$D$2,B1216&gt;=$C$2),"x"),"")</f>
        <v>x</v>
      </c>
      <c r="D1215" cm="1">
        <f t="array" ref="D1215">IFERROR(_xlfn.IFS(AND(C1214="x",A1215-A1214=$D$2),D1214,AND(C1215="x",C1214="x"),D1214),A1215)</f>
        <v>38.82</v>
      </c>
    </row>
    <row r="1216" spans="1:4" x14ac:dyDescent="0.2">
      <c r="A1216">
        <v>38.92</v>
      </c>
      <c r="B1216">
        <f>COUNTIF('RAW2'!$D:$D,'Peak Combiner'!A1216)</f>
        <v>1</v>
      </c>
      <c r="C1216" s="1" t="str" cm="1">
        <f t="array" ref="C1216">IFERROR(_xlfn.IFS(B1216&gt;=$C$2,"x",AND(A1216-A1215&lt;=$D$2,B1215&gt;=$C$2),"x",AND(A1217-A1216&lt;=$D$2,B1217&gt;=$C$2),"x"),"")</f>
        <v/>
      </c>
      <c r="D1216" cm="1">
        <f t="array" ref="D1216">IFERROR(_xlfn.IFS(AND(C1215="x",A1216-A1215=$D$2),D1215,AND(C1216="x",C1215="x"),D1215),A1216)</f>
        <v>38.92</v>
      </c>
    </row>
    <row r="1217" spans="1:4" x14ac:dyDescent="0.2">
      <c r="A1217">
        <v>38.94</v>
      </c>
      <c r="B1217">
        <f>COUNTIF('RAW2'!$D:$D,'Peak Combiner'!A1217)</f>
        <v>1</v>
      </c>
      <c r="C1217" s="1" t="str" cm="1">
        <f t="array" ref="C1217">IFERROR(_xlfn.IFS(B1217&gt;=$C$2,"x",AND(A1217-A1216&lt;=$D$2,B1216&gt;=$C$2),"x",AND(A1218-A1217&lt;=$D$2,B1218&gt;=$C$2),"x"),"")</f>
        <v/>
      </c>
      <c r="D1217" cm="1">
        <f t="array" ref="D1217">IFERROR(_xlfn.IFS(AND(C1216="x",A1217-A1216=$D$2),D1216,AND(C1217="x",C1216="x"),D1216),A1217)</f>
        <v>38.94</v>
      </c>
    </row>
    <row r="1218" spans="1:4" x14ac:dyDescent="0.2">
      <c r="A1218">
        <v>39.049999999999997</v>
      </c>
      <c r="B1218">
        <f>COUNTIF('RAW2'!$D:$D,'Peak Combiner'!A1218)</f>
        <v>1</v>
      </c>
      <c r="C1218" s="1" t="str" cm="1">
        <f t="array" ref="C1218">IFERROR(_xlfn.IFS(B1218&gt;=$C$2,"x",AND(A1218-A1217&lt;=$D$2,B1217&gt;=$C$2),"x",AND(A1219-A1218&lt;=$D$2,B1219&gt;=$C$2),"x"),"")</f>
        <v/>
      </c>
      <c r="D1218" cm="1">
        <f t="array" ref="D1218">IFERROR(_xlfn.IFS(AND(C1217="x",A1218-A1217=$D$2),D1217,AND(C1218="x",C1217="x"),D1217),A1218)</f>
        <v>39.049999999999997</v>
      </c>
    </row>
    <row r="1219" spans="1:4" x14ac:dyDescent="0.2">
      <c r="A1219">
        <v>39.1</v>
      </c>
      <c r="B1219">
        <f>COUNTIF('RAW2'!$D:$D,'Peak Combiner'!A1219)</f>
        <v>1</v>
      </c>
      <c r="C1219" s="1" t="str" cm="1">
        <f t="array" ref="C1219">IFERROR(_xlfn.IFS(B1219&gt;=$C$2,"x",AND(A1219-A1218&lt;=$D$2,B1218&gt;=$C$2),"x",AND(A1220-A1219&lt;=$D$2,B1220&gt;=$C$2),"x"),"")</f>
        <v/>
      </c>
      <c r="D1219" cm="1">
        <f t="array" ref="D1219">IFERROR(_xlfn.IFS(AND(C1218="x",A1219-A1218=$D$2),D1218,AND(C1219="x",C1218="x"),D1218),A1219)</f>
        <v>39.1</v>
      </c>
    </row>
    <row r="1220" spans="1:4" x14ac:dyDescent="0.2">
      <c r="A1220">
        <v>39.119999999999997</v>
      </c>
      <c r="B1220">
        <f>COUNTIF('RAW2'!$D:$D,'Peak Combiner'!A1220)</f>
        <v>1</v>
      </c>
      <c r="C1220" s="1" t="str" cm="1">
        <f t="array" ref="C1220">IFERROR(_xlfn.IFS(B1220&gt;=$C$2,"x",AND(A1220-A1219&lt;=$D$2,B1219&gt;=$C$2),"x",AND(A1221-A1220&lt;=$D$2,B1221&gt;=$C$2),"x"),"")</f>
        <v/>
      </c>
      <c r="D1220" cm="1">
        <f t="array" ref="D1220">IFERROR(_xlfn.IFS(AND(C1219="x",A1220-A1219=$D$2),D1219,AND(C1220="x",C1219="x"),D1219),A1220)</f>
        <v>39.119999999999997</v>
      </c>
    </row>
    <row r="1221" spans="1:4" x14ac:dyDescent="0.2">
      <c r="A1221">
        <v>39.22</v>
      </c>
      <c r="B1221">
        <f>COUNTIF('RAW2'!$D:$D,'Peak Combiner'!A1221)</f>
        <v>1</v>
      </c>
      <c r="C1221" s="1" t="str" cm="1">
        <f t="array" ref="C1221">IFERROR(_xlfn.IFS(B1221&gt;=$C$2,"x",AND(A1221-A1220&lt;=$D$2,B1220&gt;=$C$2),"x",AND(A1222-A1221&lt;=$D$2,B1222&gt;=$C$2),"x"),"")</f>
        <v/>
      </c>
      <c r="D1221" cm="1">
        <f t="array" ref="D1221">IFERROR(_xlfn.IFS(AND(C1220="x",A1221-A1220=$D$2),D1220,AND(C1221="x",C1220="x"),D1220),A1221)</f>
        <v>39.22</v>
      </c>
    </row>
    <row r="1222" spans="1:4" x14ac:dyDescent="0.2">
      <c r="A1222">
        <v>39.270000000000003</v>
      </c>
      <c r="B1222">
        <f>COUNTIF('RAW2'!$D:$D,'Peak Combiner'!A1222)</f>
        <v>1</v>
      </c>
      <c r="C1222" s="1" t="str" cm="1">
        <f t="array" ref="C1222">IFERROR(_xlfn.IFS(B1222&gt;=$C$2,"x",AND(A1222-A1221&lt;=$D$2,B1221&gt;=$C$2),"x",AND(A1223-A1222&lt;=$D$2,B1223&gt;=$C$2),"x"),"")</f>
        <v/>
      </c>
      <c r="D1222" cm="1">
        <f t="array" ref="D1222">IFERROR(_xlfn.IFS(AND(C1221="x",A1222-A1221=$D$2),D1221,AND(C1222="x",C1221="x"),D1221),A1222)</f>
        <v>39.270000000000003</v>
      </c>
    </row>
    <row r="1223" spans="1:4" x14ac:dyDescent="0.2">
      <c r="A1223">
        <v>39.32</v>
      </c>
      <c r="B1223">
        <f>COUNTIF('RAW2'!$D:$D,'Peak Combiner'!A1223)</f>
        <v>1</v>
      </c>
      <c r="C1223" s="1" t="str" cm="1">
        <f t="array" ref="C1223">IFERROR(_xlfn.IFS(B1223&gt;=$C$2,"x",AND(A1223-A1222&lt;=$D$2,B1222&gt;=$C$2),"x",AND(A1224-A1223&lt;=$D$2,B1224&gt;=$C$2),"x"),"")</f>
        <v/>
      </c>
      <c r="D1223" cm="1">
        <f t="array" ref="D1223">IFERROR(_xlfn.IFS(AND(C1222="x",A1223-A1222=$D$2),D1222,AND(C1223="x",C1222="x"),D1222),A1223)</f>
        <v>39.32</v>
      </c>
    </row>
    <row r="1224" spans="1:4" x14ac:dyDescent="0.2">
      <c r="A1224">
        <v>39.4</v>
      </c>
      <c r="B1224">
        <f>COUNTIF('RAW2'!$D:$D,'Peak Combiner'!A1224)</f>
        <v>1</v>
      </c>
      <c r="C1224" s="1" t="str" cm="1">
        <f t="array" ref="C1224">IFERROR(_xlfn.IFS(B1224&gt;=$C$2,"x",AND(A1224-A1223&lt;=$D$2,B1223&gt;=$C$2),"x",AND(A1225-A1224&lt;=$D$2,B1225&gt;=$C$2),"x"),"")</f>
        <v/>
      </c>
      <c r="D1224" cm="1">
        <f t="array" ref="D1224">IFERROR(_xlfn.IFS(AND(C1223="x",A1224-A1223=$D$2),D1223,AND(C1224="x",C1223="x"),D1223),A1224)</f>
        <v>39.4</v>
      </c>
    </row>
    <row r="1225" spans="1:4" x14ac:dyDescent="0.2">
      <c r="A1225">
        <v>39.409999999999997</v>
      </c>
      <c r="B1225">
        <f>COUNTIF('RAW2'!$D:$D,'Peak Combiner'!A1225)</f>
        <v>1</v>
      </c>
      <c r="C1225" s="1" t="str" cm="1">
        <f t="array" ref="C1225">IFERROR(_xlfn.IFS(B1225&gt;=$C$2,"x",AND(A1225-A1224&lt;=$D$2,B1224&gt;=$C$2),"x",AND(A1226-A1225&lt;=$D$2,B1226&gt;=$C$2),"x"),"")</f>
        <v/>
      </c>
      <c r="D1225" cm="1">
        <f t="array" ref="D1225">IFERROR(_xlfn.IFS(AND(C1224="x",A1225-A1224=$D$2),D1224,AND(C1225="x",C1224="x"),D1224),A1225)</f>
        <v>39.409999999999997</v>
      </c>
    </row>
    <row r="1226" spans="1:4" x14ac:dyDescent="0.2">
      <c r="A1226">
        <v>39.44</v>
      </c>
      <c r="B1226">
        <f>COUNTIF('RAW2'!$D:$D,'Peak Combiner'!A1226)</f>
        <v>1</v>
      </c>
      <c r="C1226" s="1" t="str" cm="1">
        <f t="array" ref="C1226">IFERROR(_xlfn.IFS(B1226&gt;=$C$2,"x",AND(A1226-A1225&lt;=$D$2,B1225&gt;=$C$2),"x",AND(A1227-A1226&lt;=$D$2,B1227&gt;=$C$2),"x"),"")</f>
        <v/>
      </c>
      <c r="D1226" cm="1">
        <f t="array" ref="D1226">IFERROR(_xlfn.IFS(AND(C1225="x",A1226-A1225=$D$2),D1225,AND(C1226="x",C1225="x"),D1225),A1226)</f>
        <v>39.44</v>
      </c>
    </row>
    <row r="1227" spans="1:4" x14ac:dyDescent="0.2">
      <c r="A1227">
        <v>39.450000000000003</v>
      </c>
      <c r="B1227">
        <f>COUNTIF('RAW2'!$D:$D,'Peak Combiner'!A1227)</f>
        <v>1</v>
      </c>
      <c r="C1227" s="1" t="str" cm="1">
        <f t="array" ref="C1227">IFERROR(_xlfn.IFS(B1227&gt;=$C$2,"x",AND(A1227-A1226&lt;=$D$2,B1226&gt;=$C$2),"x",AND(A1228-A1227&lt;=$D$2,B1228&gt;=$C$2),"x"),"")</f>
        <v/>
      </c>
      <c r="D1227" cm="1">
        <f t="array" ref="D1227">IFERROR(_xlfn.IFS(AND(C1226="x",A1227-A1226=$D$2),D1226,AND(C1227="x",C1226="x"),D1226),A1227)</f>
        <v>39.450000000000003</v>
      </c>
    </row>
    <row r="1228" spans="1:4" x14ac:dyDescent="0.2">
      <c r="A1228">
        <v>39.53</v>
      </c>
      <c r="B1228">
        <f>COUNTIF('RAW2'!$D:$D,'Peak Combiner'!A1228)</f>
        <v>3</v>
      </c>
      <c r="C1228" s="1" t="str" cm="1">
        <f t="array" ref="C1228">IFERROR(_xlfn.IFS(B1228&gt;=$C$2,"x",AND(A1228-A1227&lt;=$D$2,B1227&gt;=$C$2),"x",AND(A1229-A1228&lt;=$D$2,B1229&gt;=$C$2),"x"),"")</f>
        <v>x</v>
      </c>
      <c r="D1228" cm="1">
        <f t="array" ref="D1228">IFERROR(_xlfn.IFS(AND(C1227="x",A1228-A1227=$D$2),D1227,AND(C1228="x",C1227="x"),D1227),A1228)</f>
        <v>39.53</v>
      </c>
    </row>
    <row r="1229" spans="1:4" x14ac:dyDescent="0.2">
      <c r="A1229">
        <v>39.54</v>
      </c>
      <c r="B1229">
        <f>COUNTIF('RAW2'!$D:$D,'Peak Combiner'!A1229)</f>
        <v>14</v>
      </c>
      <c r="C1229" s="1" t="str" cm="1">
        <f t="array" ref="C1229">IFERROR(_xlfn.IFS(B1229&gt;=$C$2,"x",AND(A1229-A1228&lt;=$D$2,B1228&gt;=$C$2),"x",AND(A1230-A1229&lt;=$D$2,B1230&gt;=$C$2),"x"),"")</f>
        <v>x</v>
      </c>
      <c r="D1229" cm="1">
        <f t="array" ref="D1229">IFERROR(_xlfn.IFS(AND(C1228="x",A1229-A1228=$D$2),D1228,AND(C1229="x",C1228="x"),D1228),A1229)</f>
        <v>39.53</v>
      </c>
    </row>
    <row r="1230" spans="1:4" x14ac:dyDescent="0.2">
      <c r="A1230">
        <v>39.549999999999997</v>
      </c>
      <c r="B1230">
        <f>COUNTIF('RAW2'!$D:$D,'Peak Combiner'!A1230)</f>
        <v>4</v>
      </c>
      <c r="C1230" s="1" t="str" cm="1">
        <f t="array" ref="C1230">IFERROR(_xlfn.IFS(B1230&gt;=$C$2,"x",AND(A1230-A1229&lt;=$D$2,B1229&gt;=$C$2),"x",AND(A1231-A1230&lt;=$D$2,B1231&gt;=$C$2),"x"),"")</f>
        <v>x</v>
      </c>
      <c r="D1230" cm="1">
        <f t="array" ref="D1230">IFERROR(_xlfn.IFS(AND(C1229="x",A1230-A1229=$D$2),D1229,AND(C1230="x",C1229="x"),D1229),A1230)</f>
        <v>39.53</v>
      </c>
    </row>
    <row r="1231" spans="1:4" x14ac:dyDescent="0.2">
      <c r="A1231">
        <v>39.56</v>
      </c>
      <c r="B1231">
        <f>COUNTIF('RAW2'!$D:$D,'Peak Combiner'!A1231)</f>
        <v>2</v>
      </c>
      <c r="C1231" s="1" t="str" cm="1">
        <f t="array" ref="C1231">IFERROR(_xlfn.IFS(B1231&gt;=$C$2,"x",AND(A1231-A1230&lt;=$D$2,B1230&gt;=$C$2),"x",AND(A1232-A1231&lt;=$D$2,B1232&gt;=$C$2),"x"),"")</f>
        <v/>
      </c>
      <c r="D1231" cm="1">
        <f t="array" ref="D1231">IFERROR(_xlfn.IFS(AND(C1230="x",A1231-A1230=$D$2),D1230,AND(C1231="x",C1230="x"),D1230),A1231)</f>
        <v>39.56</v>
      </c>
    </row>
    <row r="1232" spans="1:4" x14ac:dyDescent="0.2">
      <c r="A1232">
        <v>39.58</v>
      </c>
      <c r="B1232">
        <f>COUNTIF('RAW2'!$D:$D,'Peak Combiner'!A1232)</f>
        <v>1</v>
      </c>
      <c r="C1232" s="1" t="str" cm="1">
        <f t="array" ref="C1232">IFERROR(_xlfn.IFS(B1232&gt;=$C$2,"x",AND(A1232-A1231&lt;=$D$2,B1231&gt;=$C$2),"x",AND(A1233-A1232&lt;=$D$2,B1233&gt;=$C$2),"x"),"")</f>
        <v/>
      </c>
      <c r="D1232" cm="1">
        <f t="array" ref="D1232">IFERROR(_xlfn.IFS(AND(C1231="x",A1232-A1231=$D$2),D1231,AND(C1232="x",C1231="x"),D1231),A1232)</f>
        <v>39.58</v>
      </c>
    </row>
    <row r="1233" spans="1:4" x14ac:dyDescent="0.2">
      <c r="A1233">
        <v>39.590000000000003</v>
      </c>
      <c r="B1233">
        <f>COUNTIF('RAW2'!$D:$D,'Peak Combiner'!A1233)</f>
        <v>1</v>
      </c>
      <c r="C1233" s="1" t="str" cm="1">
        <f t="array" ref="C1233">IFERROR(_xlfn.IFS(B1233&gt;=$C$2,"x",AND(A1233-A1232&lt;=$D$2,B1232&gt;=$C$2),"x",AND(A1234-A1233&lt;=$D$2,B1234&gt;=$C$2),"x"),"")</f>
        <v/>
      </c>
      <c r="D1233" cm="1">
        <f t="array" ref="D1233">IFERROR(_xlfn.IFS(AND(C1232="x",A1233-A1232=$D$2),D1232,AND(C1233="x",C1232="x"),D1232),A1233)</f>
        <v>39.590000000000003</v>
      </c>
    </row>
    <row r="1234" spans="1:4" x14ac:dyDescent="0.2">
      <c r="A1234">
        <v>39.630000000000003</v>
      </c>
      <c r="B1234">
        <f>COUNTIF('RAW2'!$D:$D,'Peak Combiner'!A1234)</f>
        <v>1</v>
      </c>
      <c r="C1234" s="1" t="str" cm="1">
        <f t="array" ref="C1234">IFERROR(_xlfn.IFS(B1234&gt;=$C$2,"x",AND(A1234-A1233&lt;=$D$2,B1233&gt;=$C$2),"x",AND(A1235-A1234&lt;=$D$2,B1235&gt;=$C$2),"x"),"")</f>
        <v/>
      </c>
      <c r="D1234" cm="1">
        <f t="array" ref="D1234">IFERROR(_xlfn.IFS(AND(C1233="x",A1234-A1233=$D$2),D1233,AND(C1234="x",C1233="x"),D1233),A1234)</f>
        <v>39.630000000000003</v>
      </c>
    </row>
    <row r="1235" spans="1:4" x14ac:dyDescent="0.2">
      <c r="A1235">
        <v>39.67</v>
      </c>
      <c r="B1235">
        <f>COUNTIF('RAW2'!$D:$D,'Peak Combiner'!A1235)</f>
        <v>1</v>
      </c>
      <c r="C1235" s="1" t="str" cm="1">
        <f t="array" ref="C1235">IFERROR(_xlfn.IFS(B1235&gt;=$C$2,"x",AND(A1235-A1234&lt;=$D$2,B1234&gt;=$C$2),"x",AND(A1236-A1235&lt;=$D$2,B1236&gt;=$C$2),"x"),"")</f>
        <v/>
      </c>
      <c r="D1235" cm="1">
        <f t="array" ref="D1235">IFERROR(_xlfn.IFS(AND(C1234="x",A1235-A1234=$D$2),D1234,AND(C1235="x",C1234="x"),D1234),A1235)</f>
        <v>39.67</v>
      </c>
    </row>
    <row r="1236" spans="1:4" x14ac:dyDescent="0.2">
      <c r="A1236">
        <v>39.68</v>
      </c>
      <c r="B1236">
        <f>COUNTIF('RAW2'!$D:$D,'Peak Combiner'!A1236)</f>
        <v>1</v>
      </c>
      <c r="C1236" s="1" t="str" cm="1">
        <f t="array" ref="C1236">IFERROR(_xlfn.IFS(B1236&gt;=$C$2,"x",AND(A1236-A1235&lt;=$D$2,B1235&gt;=$C$2),"x",AND(A1237-A1236&lt;=$D$2,B1237&gt;=$C$2),"x"),"")</f>
        <v/>
      </c>
      <c r="D1236" cm="1">
        <f t="array" ref="D1236">IFERROR(_xlfn.IFS(AND(C1235="x",A1236-A1235=$D$2),D1235,AND(C1236="x",C1235="x"),D1235),A1236)</f>
        <v>39.68</v>
      </c>
    </row>
    <row r="1237" spans="1:4" x14ac:dyDescent="0.2">
      <c r="A1237">
        <v>39.69</v>
      </c>
      <c r="B1237">
        <f>COUNTIF('RAW2'!$D:$D,'Peak Combiner'!A1237)</f>
        <v>1</v>
      </c>
      <c r="C1237" s="1" t="str" cm="1">
        <f t="array" ref="C1237">IFERROR(_xlfn.IFS(B1237&gt;=$C$2,"x",AND(A1237-A1236&lt;=$D$2,B1236&gt;=$C$2),"x",AND(A1238-A1237&lt;=$D$2,B1238&gt;=$C$2),"x"),"")</f>
        <v/>
      </c>
      <c r="D1237" cm="1">
        <f t="array" ref="D1237">IFERROR(_xlfn.IFS(AND(C1236="x",A1237-A1236=$D$2),D1236,AND(C1237="x",C1236="x"),D1236),A1237)</f>
        <v>39.69</v>
      </c>
    </row>
    <row r="1238" spans="1:4" x14ac:dyDescent="0.2">
      <c r="A1238">
        <v>39.75</v>
      </c>
      <c r="B1238">
        <f>COUNTIF('RAW2'!$D:$D,'Peak Combiner'!A1238)</f>
        <v>18</v>
      </c>
      <c r="C1238" s="1" t="str" cm="1">
        <f t="array" ref="C1238">IFERROR(_xlfn.IFS(B1238&gt;=$C$2,"x",AND(A1238-A1237&lt;=$D$2,B1237&gt;=$C$2),"x",AND(A1239-A1238&lt;=$D$2,B1239&gt;=$C$2),"x"),"")</f>
        <v>x</v>
      </c>
      <c r="D1238" cm="1">
        <f t="array" ref="D1238">IFERROR(_xlfn.IFS(AND(C1237="x",A1238-A1237=$D$2),D1237,AND(C1238="x",C1237="x"),D1237),A1238)</f>
        <v>39.75</v>
      </c>
    </row>
    <row r="1239" spans="1:4" x14ac:dyDescent="0.2">
      <c r="A1239">
        <v>39.76</v>
      </c>
      <c r="B1239">
        <f>COUNTIF('RAW2'!$D:$D,'Peak Combiner'!A1239)</f>
        <v>9</v>
      </c>
      <c r="C1239" s="1" t="str" cm="1">
        <f t="array" ref="C1239">IFERROR(_xlfn.IFS(B1239&gt;=$C$2,"x",AND(A1239-A1238&lt;=$D$2,B1238&gt;=$C$2),"x",AND(A1240-A1239&lt;=$D$2,B1240&gt;=$C$2),"x"),"")</f>
        <v>x</v>
      </c>
      <c r="D1239" cm="1">
        <f t="array" ref="D1239">IFERROR(_xlfn.IFS(AND(C1238="x",A1239-A1238=$D$2),D1238,AND(C1239="x",C1238="x"),D1238),A1239)</f>
        <v>39.75</v>
      </c>
    </row>
    <row r="1240" spans="1:4" x14ac:dyDescent="0.2">
      <c r="A1240">
        <v>39.770000000000003</v>
      </c>
      <c r="B1240">
        <f>COUNTIF('RAW2'!$D:$D,'Peak Combiner'!A1240)</f>
        <v>1</v>
      </c>
      <c r="C1240" s="1" t="str" cm="1">
        <f t="array" ref="C1240">IFERROR(_xlfn.IFS(B1240&gt;=$C$2,"x",AND(A1240-A1239&lt;=$D$2,B1239&gt;=$C$2),"x",AND(A1241-A1240&lt;=$D$2,B1241&gt;=$C$2),"x"),"")</f>
        <v/>
      </c>
      <c r="D1240" cm="1">
        <f t="array" ref="D1240">IFERROR(_xlfn.IFS(AND(C1239="x",A1240-A1239=$D$2),D1239,AND(C1240="x",C1239="x"),D1239),A1240)</f>
        <v>39.770000000000003</v>
      </c>
    </row>
    <row r="1241" spans="1:4" x14ac:dyDescent="0.2">
      <c r="A1241">
        <v>39.869999999999997</v>
      </c>
      <c r="B1241">
        <f>COUNTIF('RAW2'!$D:$D,'Peak Combiner'!A1241)</f>
        <v>1</v>
      </c>
      <c r="C1241" s="1" t="str" cm="1">
        <f t="array" ref="C1241">IFERROR(_xlfn.IFS(B1241&gt;=$C$2,"x",AND(A1241-A1240&lt;=$D$2,B1240&gt;=$C$2),"x",AND(A1242-A1241&lt;=$D$2,B1242&gt;=$C$2),"x"),"")</f>
        <v/>
      </c>
      <c r="D1241" cm="1">
        <f t="array" ref="D1241">IFERROR(_xlfn.IFS(AND(C1240="x",A1241-A1240=$D$2),D1240,AND(C1241="x",C1240="x"),D1240),A1241)</f>
        <v>39.869999999999997</v>
      </c>
    </row>
    <row r="1242" spans="1:4" x14ac:dyDescent="0.2">
      <c r="A1242">
        <v>39.94</v>
      </c>
      <c r="B1242">
        <f>COUNTIF('RAW2'!$D:$D,'Peak Combiner'!A1242)</f>
        <v>3</v>
      </c>
      <c r="C1242" s="1" t="str" cm="1">
        <f t="array" ref="C1242">IFERROR(_xlfn.IFS(B1242&gt;=$C$2,"x",AND(A1242-A1241&lt;=$D$2,B1241&gt;=$C$2),"x",AND(A1243-A1242&lt;=$D$2,B1243&gt;=$C$2),"x"),"")</f>
        <v/>
      </c>
      <c r="D1242" cm="1">
        <f t="array" ref="D1242">IFERROR(_xlfn.IFS(AND(C1241="x",A1242-A1241=$D$2),D1241,AND(C1242="x",C1241="x"),D1241),A1242)</f>
        <v>39.94</v>
      </c>
    </row>
    <row r="1243" spans="1:4" x14ac:dyDescent="0.2">
      <c r="A1243">
        <v>39.950000000000003</v>
      </c>
      <c r="B1243">
        <f>COUNTIF('RAW2'!$D:$D,'Peak Combiner'!A1243)</f>
        <v>2</v>
      </c>
      <c r="C1243" s="1" t="str" cm="1">
        <f t="array" ref="C1243">IFERROR(_xlfn.IFS(B1243&gt;=$C$2,"x",AND(A1243-A1242&lt;=$D$2,B1242&gt;=$C$2),"x",AND(A1244-A1243&lt;=$D$2,B1244&gt;=$C$2),"x"),"")</f>
        <v/>
      </c>
      <c r="D1243" cm="1">
        <f t="array" ref="D1243">IFERROR(_xlfn.IFS(AND(C1242="x",A1243-A1242=$D$2),D1242,AND(C1243="x",C1242="x"),D1242),A1243)</f>
        <v>39.950000000000003</v>
      </c>
    </row>
    <row r="1244" spans="1:4" x14ac:dyDescent="0.2">
      <c r="A1244">
        <v>39.96</v>
      </c>
      <c r="B1244">
        <f>COUNTIF('RAW2'!$D:$D,'Peak Combiner'!A1244)</f>
        <v>1</v>
      </c>
      <c r="C1244" s="1" t="str" cm="1">
        <f t="array" ref="C1244">IFERROR(_xlfn.IFS(B1244&gt;=$C$2,"x",AND(A1244-A1243&lt;=$D$2,B1243&gt;=$C$2),"x",AND(A1245-A1244&lt;=$D$2,B1245&gt;=$C$2),"x"),"")</f>
        <v/>
      </c>
      <c r="D1244" cm="1">
        <f t="array" ref="D1244">IFERROR(_xlfn.IFS(AND(C1243="x",A1244-A1243=$D$2),D1243,AND(C1244="x",C1243="x"),D1243),A1244)</f>
        <v>39.96</v>
      </c>
    </row>
    <row r="1245" spans="1:4" x14ac:dyDescent="0.2">
      <c r="A1245">
        <v>40</v>
      </c>
      <c r="B1245">
        <f>COUNTIF('RAW2'!$D:$D,'Peak Combiner'!A1245)</f>
        <v>4</v>
      </c>
      <c r="C1245" s="1" t="str" cm="1">
        <f t="array" ref="C1245">IFERROR(_xlfn.IFS(B1245&gt;=$C$2,"x",AND(A1245-A1244&lt;=$D$2,B1244&gt;=$C$2),"x",AND(A1246-A1245&lt;=$D$2,B1246&gt;=$C$2),"x"),"")</f>
        <v/>
      </c>
      <c r="D1245" cm="1">
        <f t="array" ref="D1245">IFERROR(_xlfn.IFS(AND(C1244="x",A1245-A1244=$D$2),D1244,AND(C1245="x",C1244="x"),D1244),A1245)</f>
        <v>40</v>
      </c>
    </row>
    <row r="1246" spans="1:4" x14ac:dyDescent="0.2">
      <c r="A1246">
        <v>40.01</v>
      </c>
      <c r="B1246">
        <f>COUNTIF('RAW2'!$D:$D,'Peak Combiner'!A1246)</f>
        <v>4</v>
      </c>
      <c r="C1246" s="1" t="str" cm="1">
        <f t="array" ref="C1246">IFERROR(_xlfn.IFS(B1246&gt;=$C$2,"x",AND(A1246-A1245&lt;=$D$2,B1245&gt;=$C$2),"x",AND(A1247-A1246&lt;=$D$2,B1247&gt;=$C$2),"x"),"")</f>
        <v/>
      </c>
      <c r="D1246" cm="1">
        <f t="array" ref="D1246">IFERROR(_xlfn.IFS(AND(C1245="x",A1246-A1245=$D$2),D1245,AND(C1246="x",C1245="x"),D1245),A1246)</f>
        <v>40.01</v>
      </c>
    </row>
    <row r="1247" spans="1:4" x14ac:dyDescent="0.2">
      <c r="A1247">
        <v>40.020000000000003</v>
      </c>
      <c r="B1247">
        <f>COUNTIF('RAW2'!$D:$D,'Peak Combiner'!A1247)</f>
        <v>1</v>
      </c>
      <c r="C1247" s="1" t="str" cm="1">
        <f t="array" ref="C1247">IFERROR(_xlfn.IFS(B1247&gt;=$C$2,"x",AND(A1247-A1246&lt;=$D$2,B1246&gt;=$C$2),"x",AND(A1248-A1247&lt;=$D$2,B1248&gt;=$C$2),"x"),"")</f>
        <v/>
      </c>
      <c r="D1247" cm="1">
        <f t="array" ref="D1247">IFERROR(_xlfn.IFS(AND(C1246="x",A1247-A1246=$D$2),D1246,AND(C1247="x",C1246="x"),D1246),A1247)</f>
        <v>40.020000000000003</v>
      </c>
    </row>
    <row r="1248" spans="1:4" x14ac:dyDescent="0.2">
      <c r="A1248">
        <v>40.1</v>
      </c>
      <c r="B1248">
        <f>COUNTIF('RAW2'!$D:$D,'Peak Combiner'!A1248)</f>
        <v>1</v>
      </c>
      <c r="C1248" s="1" t="str" cm="1">
        <f t="array" ref="C1248">IFERROR(_xlfn.IFS(B1248&gt;=$C$2,"x",AND(A1248-A1247&lt;=$D$2,B1247&gt;=$C$2),"x",AND(A1249-A1248&lt;=$D$2,B1249&gt;=$C$2),"x"),"")</f>
        <v/>
      </c>
      <c r="D1248" cm="1">
        <f t="array" ref="D1248">IFERROR(_xlfn.IFS(AND(C1247="x",A1248-A1247=$D$2),D1247,AND(C1248="x",C1247="x"),D1247),A1248)</f>
        <v>40.1</v>
      </c>
    </row>
    <row r="1249" spans="1:4" x14ac:dyDescent="0.2">
      <c r="A1249">
        <v>40.130000000000003</v>
      </c>
      <c r="B1249">
        <f>COUNTIF('RAW2'!$D:$D,'Peak Combiner'!A1249)</f>
        <v>1</v>
      </c>
      <c r="C1249" s="1" t="str" cm="1">
        <f t="array" ref="C1249">IFERROR(_xlfn.IFS(B1249&gt;=$C$2,"x",AND(A1249-A1248&lt;=$D$2,B1248&gt;=$C$2),"x",AND(A1250-A1249&lt;=$D$2,B1250&gt;=$C$2),"x"),"")</f>
        <v/>
      </c>
      <c r="D1249" cm="1">
        <f t="array" ref="D1249">IFERROR(_xlfn.IFS(AND(C1248="x",A1249-A1248=$D$2),D1248,AND(C1249="x",C1248="x"),D1248),A1249)</f>
        <v>40.130000000000003</v>
      </c>
    </row>
    <row r="1250" spans="1:4" x14ac:dyDescent="0.2">
      <c r="A1250">
        <v>40.17</v>
      </c>
      <c r="B1250">
        <f>COUNTIF('RAW2'!$D:$D,'Peak Combiner'!A1250)</f>
        <v>1</v>
      </c>
      <c r="C1250" s="1" t="str" cm="1">
        <f t="array" ref="C1250">IFERROR(_xlfn.IFS(B1250&gt;=$C$2,"x",AND(A1250-A1249&lt;=$D$2,B1249&gt;=$C$2),"x",AND(A1251-A1250&lt;=$D$2,B1251&gt;=$C$2),"x"),"")</f>
        <v/>
      </c>
      <c r="D1250" cm="1">
        <f t="array" ref="D1250">IFERROR(_xlfn.IFS(AND(C1249="x",A1250-A1249=$D$2),D1249,AND(C1250="x",C1249="x"),D1249),A1250)</f>
        <v>40.17</v>
      </c>
    </row>
  </sheetData>
  <sortState xmlns:xlrd2="http://schemas.microsoft.com/office/spreadsheetml/2017/richdata2" ref="J601:J5576">
    <sortCondition ref="J601:J557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6C262-B299-D346-828C-5334348AB8A3}">
  <dimension ref="A1:P62"/>
  <sheetViews>
    <sheetView zoomScale="130" zoomScaleNormal="130" workbookViewId="0">
      <selection activeCell="H1" sqref="H1"/>
    </sheetView>
  </sheetViews>
  <sheetFormatPr baseColWidth="10" defaultColWidth="11.5" defaultRowHeight="15" x14ac:dyDescent="0.2"/>
  <cols>
    <col min="1" max="1" width="17" bestFit="1" customWidth="1"/>
  </cols>
  <sheetData>
    <row r="1" spans="1:16" x14ac:dyDescent="0.2">
      <c r="B1" t="s">
        <v>425</v>
      </c>
      <c r="C1" t="s">
        <v>426</v>
      </c>
      <c r="D1" t="s">
        <v>427</v>
      </c>
      <c r="E1" t="s">
        <v>428</v>
      </c>
      <c r="F1" t="s">
        <v>429</v>
      </c>
      <c r="G1" t="s">
        <v>430</v>
      </c>
      <c r="H1" t="s">
        <v>431</v>
      </c>
      <c r="I1" t="s">
        <v>432</v>
      </c>
      <c r="J1" t="s">
        <v>433</v>
      </c>
      <c r="K1" t="s">
        <v>434</v>
      </c>
      <c r="L1" t="s">
        <v>435</v>
      </c>
      <c r="M1" t="s">
        <v>436</v>
      </c>
      <c r="N1" t="s">
        <v>437</v>
      </c>
      <c r="O1" t="s">
        <v>438</v>
      </c>
      <c r="P1" t="s">
        <v>439</v>
      </c>
    </row>
    <row r="2" spans="1:16" x14ac:dyDescent="0.2">
      <c r="B2">
        <v>8.9600000000000009</v>
      </c>
      <c r="C2">
        <v>9.3800000000000008</v>
      </c>
      <c r="D2">
        <v>10.09</v>
      </c>
      <c r="E2">
        <v>12.54</v>
      </c>
      <c r="F2">
        <v>12.91</v>
      </c>
      <c r="G2">
        <v>14.25</v>
      </c>
      <c r="H2">
        <v>15.1</v>
      </c>
      <c r="I2">
        <v>15.18</v>
      </c>
      <c r="J2">
        <v>15.77</v>
      </c>
      <c r="K2">
        <v>15.78</v>
      </c>
      <c r="L2">
        <v>10.51</v>
      </c>
      <c r="M2">
        <v>21.32</v>
      </c>
      <c r="N2">
        <v>22.18</v>
      </c>
      <c r="O2">
        <v>34.21</v>
      </c>
      <c r="P2">
        <v>37.99</v>
      </c>
    </row>
    <row r="3" spans="1:16" x14ac:dyDescent="0.2">
      <c r="A3" t="s">
        <v>0</v>
      </c>
      <c r="B3">
        <f>VLOOKUP(B2,'Peak Combiner'!$A$5:$D$1250,4,FALSE)</f>
        <v>8.9600000000000009</v>
      </c>
      <c r="C3">
        <f>VLOOKUP(C2,'Peak Combiner'!$A$5:$D$1250,4,FALSE)</f>
        <v>9.3800000000000008</v>
      </c>
      <c r="D3">
        <f>VLOOKUP(D2,'Peak Combiner'!$A$5:$D$1250,4,FALSE)</f>
        <v>10.1</v>
      </c>
      <c r="E3">
        <f>VLOOKUP(E2,'Peak Combiner'!$A$5:$D$1250,4,FALSE)</f>
        <v>12.53</v>
      </c>
      <c r="F3">
        <f>VLOOKUP(F2,'Peak Combiner'!$A$5:$D$1250,4,FALSE)</f>
        <v>12.91</v>
      </c>
      <c r="G3">
        <f>VLOOKUP(G2,'Peak Combiner'!$A$5:$D$1250,4,FALSE)</f>
        <v>14.25</v>
      </c>
      <c r="H3">
        <f>VLOOKUP(H2,'Peak Combiner'!$A$5:$D$1250,4,FALSE)</f>
        <v>15.1</v>
      </c>
      <c r="I3">
        <f>VLOOKUP(I2,'Peak Combiner'!$A$5:$D$1250,4,FALSE)</f>
        <v>15.18</v>
      </c>
      <c r="J3">
        <f>VLOOKUP(J2,'Peak Combiner'!$A$5:$D$1250,4,FALSE)</f>
        <v>15.77</v>
      </c>
      <c r="K3">
        <f>VLOOKUP(K2,'Peak Combiner'!$A$5:$D$1250,4,FALSE)</f>
        <v>15.77</v>
      </c>
      <c r="L3">
        <v>18.510000000000002</v>
      </c>
      <c r="M3">
        <f>VLOOKUP(M2,'Peak Combiner'!$A$5:$D$1250,4,FALSE)</f>
        <v>21.28</v>
      </c>
      <c r="N3">
        <f>VLOOKUP(N2,'Peak Combiner'!$A$5:$D$1250,4,FALSE)</f>
        <v>22.17</v>
      </c>
      <c r="O3">
        <f>VLOOKUP(O2,'Peak Combiner'!$A$5:$D$1250,4,FALSE)</f>
        <v>34.21</v>
      </c>
      <c r="P3">
        <f>VLOOKUP(P2,'Peak Combiner'!$A$5:$D$1250,4,FALSE)</f>
        <v>37.99</v>
      </c>
    </row>
    <row r="4" spans="1:16" x14ac:dyDescent="0.2">
      <c r="A4" t="s">
        <v>13</v>
      </c>
      <c r="B4">
        <f>SUMIFS('RAW2'!$Q:$Q,'RAW2'!$E:$E,'Peak Comparison'!B$3,'RAW2'!$A:$A,'Peak Comparison'!$A4)</f>
        <v>0.11422908585898352</v>
      </c>
      <c r="C4">
        <f>SUMIFS('RAW2'!$Q:$Q,'RAW2'!$E:$E,'Peak Comparison'!C$3,'RAW2'!$A:$A,'Peak Comparison'!$A4)</f>
        <v>0.22398857965299399</v>
      </c>
      <c r="D4">
        <f>SUMIFS('RAW2'!$Q:$Q,'RAW2'!$E:$E,'Peak Comparison'!D$3,'RAW2'!$A:$A,'Peak Comparison'!$A4)</f>
        <v>0</v>
      </c>
      <c r="E4">
        <f>SUMIFS('RAW2'!$Q:$Q,'RAW2'!$E:$E,'Peak Comparison'!E$3,'RAW2'!$A:$A,'Peak Comparison'!$A4)</f>
        <v>0.60764024344503453</v>
      </c>
      <c r="F4">
        <f>SUMIFS('RAW2'!$Q:$Q,'RAW2'!$E:$E,'Peak Comparison'!F$3,'RAW2'!$A:$A,'Peak Comparison'!$A4)</f>
        <v>1.8026947006796716</v>
      </c>
      <c r="G4">
        <f>SUMIFS('RAW2'!$Q:$Q,'RAW2'!$E:$E,'Peak Comparison'!G$3,'RAW2'!$A:$A,'Peak Comparison'!$A4)</f>
        <v>0.21937900361581786</v>
      </c>
      <c r="H4">
        <f>SUMIFS('RAW2'!$Q:$Q,'RAW2'!$E:$E,'Peak Comparison'!H$3,'RAW2'!$A:$A,'Peak Comparison'!$A4)</f>
        <v>0</v>
      </c>
      <c r="I4">
        <f>SUMIFS('RAW2'!$Q:$Q,'RAW2'!$E:$E,'Peak Comparison'!I$3,'RAW2'!$A:$A,'Peak Comparison'!$A4)</f>
        <v>0</v>
      </c>
      <c r="J4">
        <f>SUMIFS('RAW2'!$Q:$Q,'RAW2'!$E:$E,'Peak Comparison'!J$3,'RAW2'!$A:$A,'Peak Comparison'!$A4)</f>
        <v>7.3777892364603886E-2</v>
      </c>
      <c r="K4">
        <f>SUMIFS('RAW2'!$Q:$Q,'RAW2'!$E:$E,'Peak Comparison'!K$3,'RAW2'!$A:$A,'Peak Comparison'!$A4)</f>
        <v>7.3777892364603886E-2</v>
      </c>
      <c r="L4">
        <f>SUMIFS('RAW2'!$Q:$Q,'RAW2'!$E:$E,'Peak Comparison'!L$3,'RAW2'!$A:$A,'Peak Comparison'!$A4)</f>
        <v>1.3157894736842104</v>
      </c>
      <c r="M4">
        <f>SUMIFS('RAW2'!$Q:$Q,'RAW2'!$E:$E,'Peak Comparison'!M$3,'RAW2'!$A:$A,'Peak Comparison'!$A4)</f>
        <v>0.94952167325180303</v>
      </c>
      <c r="N4">
        <f>SUMIFS('RAW2'!$Q:$Q,'RAW2'!$E:$E,'Peak Comparison'!N$3,'RAW2'!$A:$A,'Peak Comparison'!$A4)</f>
        <v>3.9143439539792511E-2</v>
      </c>
      <c r="O4">
        <f>SUMIFS('RAW2'!$Q:$Q,'RAW2'!$E:$E,'Peak Comparison'!O$3,'RAW2'!$A:$A,'Peak Comparison'!$A4)</f>
        <v>0</v>
      </c>
      <c r="P4">
        <f>SUMIFS('RAW2'!$Q:$Q,'RAW2'!$E:$E,'Peak Comparison'!P$3,'RAW2'!$A:$A,'Peak Comparison'!$A4)</f>
        <v>0.92143832808481985</v>
      </c>
    </row>
    <row r="5" spans="1:16" x14ac:dyDescent="0.2">
      <c r="A5" t="s">
        <v>128</v>
      </c>
      <c r="B5">
        <f>SUMIFS('RAW2'!$Q:$Q,'RAW2'!$E:$E,'Peak Comparison'!B$3,'RAW2'!$A:$A,'Peak Comparison'!$A5)</f>
        <v>0</v>
      </c>
      <c r="C5">
        <f>SUMIFS('RAW2'!$Q:$Q,'RAW2'!$E:$E,'Peak Comparison'!C$3,'RAW2'!$A:$A,'Peak Comparison'!$A5)</f>
        <v>0.46921841203243742</v>
      </c>
      <c r="D5">
        <f>SUMIFS('RAW2'!$Q:$Q,'RAW2'!$E:$E,'Peak Comparison'!D$3,'RAW2'!$A:$A,'Peak Comparison'!$A5)</f>
        <v>0</v>
      </c>
      <c r="E5">
        <f>SUMIFS('RAW2'!$Q:$Q,'RAW2'!$E:$E,'Peak Comparison'!E$3,'RAW2'!$A:$A,'Peak Comparison'!$A5)</f>
        <v>1.1930375048786692</v>
      </c>
      <c r="F5">
        <f>SUMIFS('RAW2'!$Q:$Q,'RAW2'!$E:$E,'Peak Comparison'!F$3,'RAW2'!$A:$A,'Peak Comparison'!$A5)</f>
        <v>0.12477425848873323</v>
      </c>
      <c r="G5">
        <f>SUMIFS('RAW2'!$Q:$Q,'RAW2'!$E:$E,'Peak Comparison'!G$3,'RAW2'!$A:$A,'Peak Comparison'!$A5)</f>
        <v>0</v>
      </c>
      <c r="H5">
        <f>SUMIFS('RAW2'!$Q:$Q,'RAW2'!$E:$E,'Peak Comparison'!H$3,'RAW2'!$A:$A,'Peak Comparison'!$A5)</f>
        <v>0</v>
      </c>
      <c r="I5">
        <f>SUMIFS('RAW2'!$Q:$Q,'RAW2'!$E:$E,'Peak Comparison'!I$3,'RAW2'!$A:$A,'Peak Comparison'!$A5)</f>
        <v>0</v>
      </c>
      <c r="J5">
        <f>SUMIFS('RAW2'!$Q:$Q,'RAW2'!$E:$E,'Peak Comparison'!J$3,'RAW2'!$A:$A,'Peak Comparison'!$A5)</f>
        <v>0</v>
      </c>
      <c r="K5">
        <f>SUMIFS('RAW2'!$Q:$Q,'RAW2'!$E:$E,'Peak Comparison'!K$3,'RAW2'!$A:$A,'Peak Comparison'!$A5)</f>
        <v>0</v>
      </c>
      <c r="L5">
        <f>SUMIFS('RAW2'!$Q:$Q,'RAW2'!$E:$E,'Peak Comparison'!L$3,'RAW2'!$A:$A,'Peak Comparison'!$A5)</f>
        <v>2.1097046413502105</v>
      </c>
      <c r="M5">
        <f>SUMIFS('RAW2'!$Q:$Q,'RAW2'!$E:$E,'Peak Comparison'!M$3,'RAW2'!$A:$A,'Peak Comparison'!$A5)</f>
        <v>0.27418027630612857</v>
      </c>
      <c r="N5">
        <f>SUMIFS('RAW2'!$Q:$Q,'RAW2'!$E:$E,'Peak Comparison'!N$3,'RAW2'!$A:$A,'Peak Comparison'!$A5)</f>
        <v>0</v>
      </c>
      <c r="O5">
        <f>SUMIFS('RAW2'!$Q:$Q,'RAW2'!$E:$E,'Peak Comparison'!O$3,'RAW2'!$A:$A,'Peak Comparison'!$A5)</f>
        <v>2.4338868932033182</v>
      </c>
      <c r="P5">
        <f>SUMIFS('RAW2'!$Q:$Q,'RAW2'!$E:$E,'Peak Comparison'!P$3,'RAW2'!$A:$A,'Peak Comparison'!$A5)</f>
        <v>1.6102295045595698</v>
      </c>
    </row>
    <row r="6" spans="1:16" x14ac:dyDescent="0.2">
      <c r="A6" t="s">
        <v>131</v>
      </c>
      <c r="B6">
        <f>SUMIFS('RAW2'!$Q:$Q,'RAW2'!$E:$E,'Peak Comparison'!B$3,'RAW2'!$A:$A,'Peak Comparison'!$A6)</f>
        <v>9.631165247055927E-2</v>
      </c>
      <c r="C6">
        <f>SUMIFS('RAW2'!$Q:$Q,'RAW2'!$E:$E,'Peak Comparison'!C$3,'RAW2'!$A:$A,'Peak Comparison'!$A6)</f>
        <v>0.13332767632138467</v>
      </c>
      <c r="D6">
        <f>SUMIFS('RAW2'!$Q:$Q,'RAW2'!$E:$E,'Peak Comparison'!D$3,'RAW2'!$A:$A,'Peak Comparison'!$A6)</f>
        <v>0</v>
      </c>
      <c r="E6">
        <f>SUMIFS('RAW2'!$Q:$Q,'RAW2'!$E:$E,'Peak Comparison'!E$3,'RAW2'!$A:$A,'Peak Comparison'!$A6)</f>
        <v>0.26434266308795779</v>
      </c>
      <c r="F6">
        <f>SUMIFS('RAW2'!$Q:$Q,'RAW2'!$E:$E,'Peak Comparison'!F$3,'RAW2'!$A:$A,'Peak Comparison'!$A6)</f>
        <v>0</v>
      </c>
      <c r="G6">
        <f>SUMIFS('RAW2'!$Q:$Q,'RAW2'!$E:$E,'Peak Comparison'!G$3,'RAW2'!$A:$A,'Peak Comparison'!$A6)</f>
        <v>6.7972964407324796E-2</v>
      </c>
      <c r="H6">
        <f>SUMIFS('RAW2'!$Q:$Q,'RAW2'!$E:$E,'Peak Comparison'!H$3,'RAW2'!$A:$A,'Peak Comparison'!$A6)</f>
        <v>0</v>
      </c>
      <c r="I6">
        <f>SUMIFS('RAW2'!$Q:$Q,'RAW2'!$E:$E,'Peak Comparison'!I$3,'RAW2'!$A:$A,'Peak Comparison'!$A6)</f>
        <v>0</v>
      </c>
      <c r="J6">
        <f>SUMIFS('RAW2'!$Q:$Q,'RAW2'!$E:$E,'Peak Comparison'!J$3,'RAW2'!$A:$A,'Peak Comparison'!$A6)</f>
        <v>8.4050246642651649E-2</v>
      </c>
      <c r="K6">
        <f>SUMIFS('RAW2'!$Q:$Q,'RAW2'!$E:$E,'Peak Comparison'!K$3,'RAW2'!$A:$A,'Peak Comparison'!$A6)</f>
        <v>8.4050246642651649E-2</v>
      </c>
      <c r="L6">
        <f>SUMIFS('RAW2'!$Q:$Q,'RAW2'!$E:$E,'Peak Comparison'!L$3,'RAW2'!$A:$A,'Peak Comparison'!$A6)</f>
        <v>1.3157894736842106</v>
      </c>
      <c r="M6">
        <f>SUMIFS('RAW2'!$Q:$Q,'RAW2'!$E:$E,'Peak Comparison'!M$3,'RAW2'!$A:$A,'Peak Comparison'!$A6)</f>
        <v>0.43248983078416181</v>
      </c>
      <c r="N6">
        <f>SUMIFS('RAW2'!$Q:$Q,'RAW2'!$E:$E,'Peak Comparison'!N$3,'RAW2'!$A:$A,'Peak Comparison'!$A6)</f>
        <v>0</v>
      </c>
      <c r="O6">
        <f>SUMIFS('RAW2'!$Q:$Q,'RAW2'!$E:$E,'Peak Comparison'!O$3,'RAW2'!$A:$A,'Peak Comparison'!$A6)</f>
        <v>0</v>
      </c>
      <c r="P6">
        <f>SUMIFS('RAW2'!$Q:$Q,'RAW2'!$E:$E,'Peak Comparison'!P$3,'RAW2'!$A:$A,'Peak Comparison'!$A6)</f>
        <v>1.5169244477595416</v>
      </c>
    </row>
    <row r="7" spans="1:16" x14ac:dyDescent="0.2">
      <c r="A7" t="s">
        <v>137</v>
      </c>
      <c r="B7">
        <f>SUMIFS('RAW2'!$Q:$Q,'RAW2'!$E:$E,'Peak Comparison'!B$3,'RAW2'!$A:$A,'Peak Comparison'!$A7)</f>
        <v>0</v>
      </c>
      <c r="C7">
        <f>SUMIFS('RAW2'!$Q:$Q,'RAW2'!$E:$E,'Peak Comparison'!C$3,'RAW2'!$A:$A,'Peak Comparison'!$A7)</f>
        <v>0</v>
      </c>
      <c r="D7">
        <f>SUMIFS('RAW2'!$Q:$Q,'RAW2'!$E:$E,'Peak Comparison'!D$3,'RAW2'!$A:$A,'Peak Comparison'!$A7)</f>
        <v>0</v>
      </c>
      <c r="E7">
        <f>SUMIFS('RAW2'!$Q:$Q,'RAW2'!$E:$E,'Peak Comparison'!E$3,'RAW2'!$A:$A,'Peak Comparison'!$A7)</f>
        <v>0</v>
      </c>
      <c r="F7">
        <f>SUMIFS('RAW2'!$Q:$Q,'RAW2'!$E:$E,'Peak Comparison'!F$3,'RAW2'!$A:$A,'Peak Comparison'!$A7)</f>
        <v>0</v>
      </c>
      <c r="G7">
        <f>SUMIFS('RAW2'!$Q:$Q,'RAW2'!$E:$E,'Peak Comparison'!G$3,'RAW2'!$A:$A,'Peak Comparison'!$A7)</f>
        <v>0</v>
      </c>
      <c r="H7">
        <f>SUMIFS('RAW2'!$Q:$Q,'RAW2'!$E:$E,'Peak Comparison'!H$3,'RAW2'!$A:$A,'Peak Comparison'!$A7)</f>
        <v>0</v>
      </c>
      <c r="I7">
        <f>SUMIFS('RAW2'!$Q:$Q,'RAW2'!$E:$E,'Peak Comparison'!I$3,'RAW2'!$A:$A,'Peak Comparison'!$A7)</f>
        <v>0</v>
      </c>
      <c r="J7">
        <f>SUMIFS('RAW2'!$Q:$Q,'RAW2'!$E:$E,'Peak Comparison'!J$3,'RAW2'!$A:$A,'Peak Comparison'!$A7)</f>
        <v>0</v>
      </c>
      <c r="K7">
        <f>SUMIFS('RAW2'!$Q:$Q,'RAW2'!$E:$E,'Peak Comparison'!K$3,'RAW2'!$A:$A,'Peak Comparison'!$A7)</f>
        <v>0</v>
      </c>
      <c r="L7">
        <f>SUMIFS('RAW2'!$Q:$Q,'RAW2'!$E:$E,'Peak Comparison'!L$3,'RAW2'!$A:$A,'Peak Comparison'!$A7)</f>
        <v>0</v>
      </c>
      <c r="M7">
        <f>SUMIFS('RAW2'!$Q:$Q,'RAW2'!$E:$E,'Peak Comparison'!M$3,'RAW2'!$A:$A,'Peak Comparison'!$A7)</f>
        <v>0</v>
      </c>
      <c r="N7">
        <f>SUMIFS('RAW2'!$Q:$Q,'RAW2'!$E:$E,'Peak Comparison'!N$3,'RAW2'!$A:$A,'Peak Comparison'!$A7)</f>
        <v>0</v>
      </c>
      <c r="O7">
        <f>SUMIFS('RAW2'!$Q:$Q,'RAW2'!$E:$E,'Peak Comparison'!O$3,'RAW2'!$A:$A,'Peak Comparison'!$A7)</f>
        <v>0</v>
      </c>
      <c r="P7">
        <f>SUMIFS('RAW2'!$Q:$Q,'RAW2'!$E:$E,'Peak Comparison'!P$3,'RAW2'!$A:$A,'Peak Comparison'!$A7)</f>
        <v>0</v>
      </c>
    </row>
    <row r="8" spans="1:16" x14ac:dyDescent="0.2">
      <c r="A8" t="s">
        <v>156</v>
      </c>
      <c r="B8">
        <f>SUMIFS('RAW2'!$Q:$Q,'RAW2'!$E:$E,'Peak Comparison'!B$3,'RAW2'!$A:$A,'Peak Comparison'!$A8)</f>
        <v>0</v>
      </c>
      <c r="C8">
        <f>SUMIFS('RAW2'!$Q:$Q,'RAW2'!$E:$E,'Peak Comparison'!C$3,'RAW2'!$A:$A,'Peak Comparison'!$A8)</f>
        <v>0.45208077401005325</v>
      </c>
      <c r="D8">
        <f>SUMIFS('RAW2'!$Q:$Q,'RAW2'!$E:$E,'Peak Comparison'!D$3,'RAW2'!$A:$A,'Peak Comparison'!$A8)</f>
        <v>0</v>
      </c>
      <c r="E8">
        <f>SUMIFS('RAW2'!$Q:$Q,'RAW2'!$E:$E,'Peak Comparison'!E$3,'RAW2'!$A:$A,'Peak Comparison'!$A8)</f>
        <v>0.50264677281729209</v>
      </c>
      <c r="F8">
        <f>SUMIFS('RAW2'!$Q:$Q,'RAW2'!$E:$E,'Peak Comparison'!F$3,'RAW2'!$A:$A,'Peak Comparison'!$A8)</f>
        <v>0</v>
      </c>
      <c r="G8">
        <f>SUMIFS('RAW2'!$Q:$Q,'RAW2'!$E:$E,'Peak Comparison'!G$3,'RAW2'!$A:$A,'Peak Comparison'!$A8)</f>
        <v>6.9551121723855913E-2</v>
      </c>
      <c r="H8">
        <f>SUMIFS('RAW2'!$Q:$Q,'RAW2'!$E:$E,'Peak Comparison'!H$3,'RAW2'!$A:$A,'Peak Comparison'!$A8)</f>
        <v>0</v>
      </c>
      <c r="I8">
        <f>SUMIFS('RAW2'!$Q:$Q,'RAW2'!$E:$E,'Peak Comparison'!I$3,'RAW2'!$A:$A,'Peak Comparison'!$A8)</f>
        <v>0</v>
      </c>
      <c r="J8">
        <f>SUMIFS('RAW2'!$Q:$Q,'RAW2'!$E:$E,'Peak Comparison'!J$3,'RAW2'!$A:$A,'Peak Comparison'!$A8)</f>
        <v>8.5258311838611558E-2</v>
      </c>
      <c r="K8">
        <f>SUMIFS('RAW2'!$Q:$Q,'RAW2'!$E:$E,'Peak Comparison'!K$3,'RAW2'!$A:$A,'Peak Comparison'!$A8)</f>
        <v>8.5258311838611558E-2</v>
      </c>
      <c r="L8">
        <f>SUMIFS('RAW2'!$Q:$Q,'RAW2'!$E:$E,'Peak Comparison'!L$3,'RAW2'!$A:$A,'Peak Comparison'!$A8)</f>
        <v>1.2886597938144331</v>
      </c>
      <c r="M8">
        <f>SUMIFS('RAW2'!$Q:$Q,'RAW2'!$E:$E,'Peak Comparison'!M$3,'RAW2'!$A:$A,'Peak Comparison'!$A8)</f>
        <v>0.56678929222507646</v>
      </c>
      <c r="N8">
        <f>SUMIFS('RAW2'!$Q:$Q,'RAW2'!$E:$E,'Peak Comparison'!N$3,'RAW2'!$A:$A,'Peak Comparison'!$A8)</f>
        <v>0</v>
      </c>
      <c r="O8">
        <f>SUMIFS('RAW2'!$Q:$Q,'RAW2'!$E:$E,'Peak Comparison'!O$3,'RAW2'!$A:$A,'Peak Comparison'!$A8)</f>
        <v>2.820232799288922</v>
      </c>
      <c r="P8">
        <f>SUMIFS('RAW2'!$Q:$Q,'RAW2'!$E:$E,'Peak Comparison'!P$3,'RAW2'!$A:$A,'Peak Comparison'!$A8)</f>
        <v>1.2725723154721411</v>
      </c>
    </row>
    <row r="9" spans="1:16" x14ac:dyDescent="0.2">
      <c r="A9" t="s">
        <v>161</v>
      </c>
      <c r="B9">
        <f>SUMIFS('RAW2'!$Q:$Q,'RAW2'!$E:$E,'Peak Comparison'!B$3,'RAW2'!$A:$A,'Peak Comparison'!$A9)</f>
        <v>0.35213443377886505</v>
      </c>
      <c r="C9">
        <f>SUMIFS('RAW2'!$Q:$Q,'RAW2'!$E:$E,'Peak Comparison'!C$3,'RAW2'!$A:$A,'Peak Comparison'!$A9)</f>
        <v>0.55589771673730271</v>
      </c>
      <c r="D9">
        <f>SUMIFS('RAW2'!$Q:$Q,'RAW2'!$E:$E,'Peak Comparison'!D$3,'RAW2'!$A:$A,'Peak Comparison'!$A9)</f>
        <v>1.7904412340158096</v>
      </c>
      <c r="E9">
        <f>SUMIFS('RAW2'!$Q:$Q,'RAW2'!$E:$E,'Peak Comparison'!E$3,'RAW2'!$A:$A,'Peak Comparison'!$A9)</f>
        <v>0.48524449627889554</v>
      </c>
      <c r="F9">
        <f>SUMIFS('RAW2'!$Q:$Q,'RAW2'!$E:$E,'Peak Comparison'!F$3,'RAW2'!$A:$A,'Peak Comparison'!$A9)</f>
        <v>0.26010632507301795</v>
      </c>
      <c r="G9">
        <f>SUMIFS('RAW2'!$Q:$Q,'RAW2'!$E:$E,'Peak Comparison'!G$3,'RAW2'!$A:$A,'Peak Comparison'!$A9)</f>
        <v>0.31898275311199314</v>
      </c>
      <c r="H9">
        <f>SUMIFS('RAW2'!$Q:$Q,'RAW2'!$E:$E,'Peak Comparison'!H$3,'RAW2'!$A:$A,'Peak Comparison'!$A9)</f>
        <v>2.2046567192544272E-2</v>
      </c>
      <c r="I9">
        <f>SUMIFS('RAW2'!$Q:$Q,'RAW2'!$E:$E,'Peak Comparison'!I$3,'RAW2'!$A:$A,'Peak Comparison'!$A9)</f>
        <v>0</v>
      </c>
      <c r="J9">
        <f>SUMIFS('RAW2'!$Q:$Q,'RAW2'!$E:$E,'Peak Comparison'!J$3,'RAW2'!$A:$A,'Peak Comparison'!$A9)</f>
        <v>4.8471363947603041E-2</v>
      </c>
      <c r="K9">
        <f>SUMIFS('RAW2'!$Q:$Q,'RAW2'!$E:$E,'Peak Comparison'!K$3,'RAW2'!$A:$A,'Peak Comparison'!$A9)</f>
        <v>4.8471363947603041E-2</v>
      </c>
      <c r="L9">
        <f>SUMIFS('RAW2'!$Q:$Q,'RAW2'!$E:$E,'Peak Comparison'!L$3,'RAW2'!$A:$A,'Peak Comparison'!$A9)</f>
        <v>1.098901098901099</v>
      </c>
      <c r="M9">
        <f>SUMIFS('RAW2'!$Q:$Q,'RAW2'!$E:$E,'Peak Comparison'!M$3,'RAW2'!$A:$A,'Peak Comparison'!$A9)</f>
        <v>1.2462863770061932</v>
      </c>
      <c r="N9">
        <f>SUMIFS('RAW2'!$Q:$Q,'RAW2'!$E:$E,'Peak Comparison'!N$3,'RAW2'!$A:$A,'Peak Comparison'!$A9)</f>
        <v>5.1278565799143749E-2</v>
      </c>
      <c r="O9">
        <f>SUMIFS('RAW2'!$Q:$Q,'RAW2'!$E:$E,'Peak Comparison'!O$3,'RAW2'!$A:$A,'Peak Comparison'!$A9)</f>
        <v>0</v>
      </c>
      <c r="P9">
        <f>SUMIFS('RAW2'!$Q:$Q,'RAW2'!$E:$E,'Peak Comparison'!P$3,'RAW2'!$A:$A,'Peak Comparison'!$A9)</f>
        <v>0</v>
      </c>
    </row>
    <row r="10" spans="1:16" x14ac:dyDescent="0.2">
      <c r="A10" t="s">
        <v>163</v>
      </c>
      <c r="B10">
        <f>SUMIFS('RAW2'!$Q:$Q,'RAW2'!$E:$E,'Peak Comparison'!B$3,'RAW2'!$A:$A,'Peak Comparison'!$A10)</f>
        <v>0</v>
      </c>
      <c r="C10">
        <f>SUMIFS('RAW2'!$Q:$Q,'RAW2'!$E:$E,'Peak Comparison'!C$3,'RAW2'!$A:$A,'Peak Comparison'!$A10)</f>
        <v>0</v>
      </c>
      <c r="D10">
        <f>SUMIFS('RAW2'!$Q:$Q,'RAW2'!$E:$E,'Peak Comparison'!D$3,'RAW2'!$A:$A,'Peak Comparison'!$A10)</f>
        <v>0</v>
      </c>
      <c r="E10">
        <f>SUMIFS('RAW2'!$Q:$Q,'RAW2'!$E:$E,'Peak Comparison'!E$3,'RAW2'!$A:$A,'Peak Comparison'!$A10)</f>
        <v>0.20495744456181242</v>
      </c>
      <c r="F10">
        <f>SUMIFS('RAW2'!$Q:$Q,'RAW2'!$E:$E,'Peak Comparison'!F$3,'RAW2'!$A:$A,'Peak Comparison'!$A10)</f>
        <v>0</v>
      </c>
      <c r="G10">
        <f>SUMIFS('RAW2'!$Q:$Q,'RAW2'!$E:$E,'Peak Comparison'!G$3,'RAW2'!$A:$A,'Peak Comparison'!$A10)</f>
        <v>0</v>
      </c>
      <c r="H10">
        <f>SUMIFS('RAW2'!$Q:$Q,'RAW2'!$E:$E,'Peak Comparison'!H$3,'RAW2'!$A:$A,'Peak Comparison'!$A10)</f>
        <v>0</v>
      </c>
      <c r="I10">
        <f>SUMIFS('RAW2'!$Q:$Q,'RAW2'!$E:$E,'Peak Comparison'!I$3,'RAW2'!$A:$A,'Peak Comparison'!$A10)</f>
        <v>0</v>
      </c>
      <c r="J10">
        <f>SUMIFS('RAW2'!$Q:$Q,'RAW2'!$E:$E,'Peak Comparison'!J$3,'RAW2'!$A:$A,'Peak Comparison'!$A10)</f>
        <v>0</v>
      </c>
      <c r="K10">
        <f>SUMIFS('RAW2'!$Q:$Q,'RAW2'!$E:$E,'Peak Comparison'!K$3,'RAW2'!$A:$A,'Peak Comparison'!$A10)</f>
        <v>0</v>
      </c>
      <c r="L10">
        <f>SUMIFS('RAW2'!$Q:$Q,'RAW2'!$E:$E,'Peak Comparison'!L$3,'RAW2'!$A:$A,'Peak Comparison'!$A10)</f>
        <v>1.4619883040935673</v>
      </c>
      <c r="M10">
        <f>SUMIFS('RAW2'!$Q:$Q,'RAW2'!$E:$E,'Peak Comparison'!M$3,'RAW2'!$A:$A,'Peak Comparison'!$A10)</f>
        <v>1.4930749309304785</v>
      </c>
      <c r="N10">
        <f>SUMIFS('RAW2'!$Q:$Q,'RAW2'!$E:$E,'Peak Comparison'!N$3,'RAW2'!$A:$A,'Peak Comparison'!$A10)</f>
        <v>0</v>
      </c>
      <c r="O10">
        <f>SUMIFS('RAW2'!$Q:$Q,'RAW2'!$E:$E,'Peak Comparison'!O$3,'RAW2'!$A:$A,'Peak Comparison'!$A10)</f>
        <v>3.3087192239868641</v>
      </c>
      <c r="P10">
        <f>SUMIFS('RAW2'!$Q:$Q,'RAW2'!$E:$E,'Peak Comparison'!P$3,'RAW2'!$A:$A,'Peak Comparison'!$A10)</f>
        <v>0.14668714268055144</v>
      </c>
    </row>
    <row r="11" spans="1:16" x14ac:dyDescent="0.2">
      <c r="A11" t="s">
        <v>183</v>
      </c>
      <c r="B11">
        <f>SUMIFS('RAW2'!$Q:$Q,'RAW2'!$E:$E,'Peak Comparison'!B$3,'RAW2'!$A:$A,'Peak Comparison'!$A11)</f>
        <v>0.40620603192940058</v>
      </c>
      <c r="C11">
        <f>SUMIFS('RAW2'!$Q:$Q,'RAW2'!$E:$E,'Peak Comparison'!C$3,'RAW2'!$A:$A,'Peak Comparison'!$A11)</f>
        <v>0.13881952521706339</v>
      </c>
      <c r="D11">
        <f>SUMIFS('RAW2'!$Q:$Q,'RAW2'!$E:$E,'Peak Comparison'!D$3,'RAW2'!$A:$A,'Peak Comparison'!$A11)</f>
        <v>1.5590240979957162</v>
      </c>
      <c r="E11">
        <f>SUMIFS('RAW2'!$Q:$Q,'RAW2'!$E:$E,'Peak Comparison'!E$3,'RAW2'!$A:$A,'Peak Comparison'!$A11)</f>
        <v>0.32002207143381095</v>
      </c>
      <c r="F11">
        <f>SUMIFS('RAW2'!$Q:$Q,'RAW2'!$E:$E,'Peak Comparison'!F$3,'RAW2'!$A:$A,'Peak Comparison'!$A11)</f>
        <v>0.88538226006549481</v>
      </c>
      <c r="G11">
        <f>SUMIFS('RAW2'!$Q:$Q,'RAW2'!$E:$E,'Peak Comparison'!G$3,'RAW2'!$A:$A,'Peak Comparison'!$A11)</f>
        <v>3.5856110579757419E-2</v>
      </c>
      <c r="H11">
        <f>SUMIFS('RAW2'!$Q:$Q,'RAW2'!$E:$E,'Peak Comparison'!H$3,'RAW2'!$A:$A,'Peak Comparison'!$A11)</f>
        <v>0</v>
      </c>
      <c r="I11">
        <f>SUMIFS('RAW2'!$Q:$Q,'RAW2'!$E:$E,'Peak Comparison'!I$3,'RAW2'!$A:$A,'Peak Comparison'!$A11)</f>
        <v>0</v>
      </c>
      <c r="J11">
        <f>SUMIFS('RAW2'!$Q:$Q,'RAW2'!$E:$E,'Peak Comparison'!J$3,'RAW2'!$A:$A,'Peak Comparison'!$A11)</f>
        <v>3.7502347637702348E-2</v>
      </c>
      <c r="K11">
        <f>SUMIFS('RAW2'!$Q:$Q,'RAW2'!$E:$E,'Peak Comparison'!K$3,'RAW2'!$A:$A,'Peak Comparison'!$A11)</f>
        <v>3.7502347637702348E-2</v>
      </c>
      <c r="L11">
        <f>SUMIFS('RAW2'!$Q:$Q,'RAW2'!$E:$E,'Peak Comparison'!L$3,'RAW2'!$A:$A,'Peak Comparison'!$A11)</f>
        <v>0.80515297906602246</v>
      </c>
      <c r="M11">
        <f>SUMIFS('RAW2'!$Q:$Q,'RAW2'!$E:$E,'Peak Comparison'!M$3,'RAW2'!$A:$A,'Peak Comparison'!$A11)</f>
        <v>0.34133708201706398</v>
      </c>
      <c r="N11">
        <f>SUMIFS('RAW2'!$Q:$Q,'RAW2'!$E:$E,'Peak Comparison'!N$3,'RAW2'!$A:$A,'Peak Comparison'!$A11)</f>
        <v>0</v>
      </c>
      <c r="O11">
        <f>SUMIFS('RAW2'!$Q:$Q,'RAW2'!$E:$E,'Peak Comparison'!O$3,'RAW2'!$A:$A,'Peak Comparison'!$A11)</f>
        <v>3.6122931206853663E-2</v>
      </c>
      <c r="P11">
        <f>SUMIFS('RAW2'!$Q:$Q,'RAW2'!$E:$E,'Peak Comparison'!P$3,'RAW2'!$A:$A,'Peak Comparison'!$A11)</f>
        <v>0.80355328176286533</v>
      </c>
    </row>
    <row r="12" spans="1:16" x14ac:dyDescent="0.2">
      <c r="A12" t="s">
        <v>187</v>
      </c>
      <c r="B12">
        <f>SUMIFS('RAW2'!$Q:$Q,'RAW2'!$E:$E,'Peak Comparison'!B$3,'RAW2'!$A:$A,'Peak Comparison'!$A12)</f>
        <v>0</v>
      </c>
      <c r="C12">
        <f>SUMIFS('RAW2'!$Q:$Q,'RAW2'!$E:$E,'Peak Comparison'!C$3,'RAW2'!$A:$A,'Peak Comparison'!$A12)</f>
        <v>0.60277252862557162</v>
      </c>
      <c r="D12">
        <f>SUMIFS('RAW2'!$Q:$Q,'RAW2'!$E:$E,'Peak Comparison'!D$3,'RAW2'!$A:$A,'Peak Comparison'!$A12)</f>
        <v>0</v>
      </c>
      <c r="E12">
        <f>SUMIFS('RAW2'!$Q:$Q,'RAW2'!$E:$E,'Peak Comparison'!E$3,'RAW2'!$A:$A,'Peak Comparison'!$A12)</f>
        <v>0.76082214318474906</v>
      </c>
      <c r="F12">
        <f>SUMIFS('RAW2'!$Q:$Q,'RAW2'!$E:$E,'Peak Comparison'!F$3,'RAW2'!$A:$A,'Peak Comparison'!$A12)</f>
        <v>0.14741389561221829</v>
      </c>
      <c r="G12">
        <f>SUMIFS('RAW2'!$Q:$Q,'RAW2'!$E:$E,'Peak Comparison'!G$3,'RAW2'!$A:$A,'Peak Comparison'!$A12)</f>
        <v>7.7752546890654334E-2</v>
      </c>
      <c r="H12">
        <f>SUMIFS('RAW2'!$Q:$Q,'RAW2'!$E:$E,'Peak Comparison'!H$3,'RAW2'!$A:$A,'Peak Comparison'!$A12)</f>
        <v>0</v>
      </c>
      <c r="I12">
        <f>SUMIFS('RAW2'!$Q:$Q,'RAW2'!$E:$E,'Peak Comparison'!I$3,'RAW2'!$A:$A,'Peak Comparison'!$A12)</f>
        <v>0</v>
      </c>
      <c r="J12">
        <f>SUMIFS('RAW2'!$Q:$Q,'RAW2'!$E:$E,'Peak Comparison'!J$3,'RAW2'!$A:$A,'Peak Comparison'!$A12)</f>
        <v>9.3891800948401619E-2</v>
      </c>
      <c r="K12">
        <f>SUMIFS('RAW2'!$Q:$Q,'RAW2'!$E:$E,'Peak Comparison'!K$3,'RAW2'!$A:$A,'Peak Comparison'!$A12)</f>
        <v>9.3891800948401619E-2</v>
      </c>
      <c r="L12">
        <f>SUMIFS('RAW2'!$Q:$Q,'RAW2'!$E:$E,'Peak Comparison'!L$3,'RAW2'!$A:$A,'Peak Comparison'!$A12)</f>
        <v>1.9305019305019304</v>
      </c>
      <c r="M12">
        <f>SUMIFS('RAW2'!$Q:$Q,'RAW2'!$E:$E,'Peak Comparison'!M$3,'RAW2'!$A:$A,'Peak Comparison'!$A12)</f>
        <v>0.38479550140976704</v>
      </c>
      <c r="N12">
        <f>SUMIFS('RAW2'!$Q:$Q,'RAW2'!$E:$E,'Peak Comparison'!N$3,'RAW2'!$A:$A,'Peak Comparison'!$A12)</f>
        <v>0</v>
      </c>
      <c r="O12">
        <f>SUMIFS('RAW2'!$Q:$Q,'RAW2'!$E:$E,'Peak Comparison'!O$3,'RAW2'!$A:$A,'Peak Comparison'!$A12)</f>
        <v>1.5815884644439644</v>
      </c>
      <c r="P12">
        <f>SUMIFS('RAW2'!$Q:$Q,'RAW2'!$E:$E,'Peak Comparison'!P$3,'RAW2'!$A:$A,'Peak Comparison'!$A12)</f>
        <v>0.47516612772805694</v>
      </c>
    </row>
    <row r="13" spans="1:16" x14ac:dyDescent="0.2">
      <c r="A13" t="s">
        <v>190</v>
      </c>
      <c r="B13">
        <f>SUMIFS('RAW2'!$Q:$Q,'RAW2'!$E:$E,'Peak Comparison'!B$3,'RAW2'!$A:$A,'Peak Comparison'!$A13)</f>
        <v>0.17294244811274118</v>
      </c>
      <c r="C13">
        <f>SUMIFS('RAW2'!$Q:$Q,'RAW2'!$E:$E,'Peak Comparison'!C$3,'RAW2'!$A:$A,'Peak Comparison'!$A13)</f>
        <v>0.92800622323236037</v>
      </c>
      <c r="D13">
        <f>SUMIFS('RAW2'!$Q:$Q,'RAW2'!$E:$E,'Peak Comparison'!D$3,'RAW2'!$A:$A,'Peak Comparison'!$A13)</f>
        <v>0</v>
      </c>
      <c r="E13">
        <f>SUMIFS('RAW2'!$Q:$Q,'RAW2'!$E:$E,'Peak Comparison'!E$3,'RAW2'!$A:$A,'Peak Comparison'!$A13)</f>
        <v>0.83732167682778169</v>
      </c>
      <c r="F13">
        <f>SUMIFS('RAW2'!$Q:$Q,'RAW2'!$E:$E,'Peak Comparison'!F$3,'RAW2'!$A:$A,'Peak Comparison'!$A13)</f>
        <v>1.1287894159528606</v>
      </c>
      <c r="G13">
        <f>SUMIFS('RAW2'!$Q:$Q,'RAW2'!$E:$E,'Peak Comparison'!G$3,'RAW2'!$A:$A,'Peak Comparison'!$A13)</f>
        <v>5.8135632504733324E-2</v>
      </c>
      <c r="H13">
        <f>SUMIFS('RAW2'!$Q:$Q,'RAW2'!$E:$E,'Peak Comparison'!H$3,'RAW2'!$A:$A,'Peak Comparison'!$A13)</f>
        <v>0</v>
      </c>
      <c r="I13">
        <f>SUMIFS('RAW2'!$Q:$Q,'RAW2'!$E:$E,'Peak Comparison'!I$3,'RAW2'!$A:$A,'Peak Comparison'!$A13)</f>
        <v>2.2961946271211295</v>
      </c>
      <c r="J13">
        <f>SUMIFS('RAW2'!$Q:$Q,'RAW2'!$E:$E,'Peak Comparison'!J$3,'RAW2'!$A:$A,'Peak Comparison'!$A13)</f>
        <v>0.10819749888667973</v>
      </c>
      <c r="K13">
        <f>SUMIFS('RAW2'!$Q:$Q,'RAW2'!$E:$E,'Peak Comparison'!K$3,'RAW2'!$A:$A,'Peak Comparison'!$A13)</f>
        <v>0.10819749888667973</v>
      </c>
      <c r="L13">
        <f>SUMIFS('RAW2'!$Q:$Q,'RAW2'!$E:$E,'Peak Comparison'!L$3,'RAW2'!$A:$A,'Peak Comparison'!$A13)</f>
        <v>1.404494382022472</v>
      </c>
      <c r="M13">
        <f>SUMIFS('RAW2'!$Q:$Q,'RAW2'!$E:$E,'Peak Comparison'!M$3,'RAW2'!$A:$A,'Peak Comparison'!$A13)</f>
        <v>1.8544411969980643</v>
      </c>
      <c r="N13">
        <f>SUMIFS('RAW2'!$Q:$Q,'RAW2'!$E:$E,'Peak Comparison'!N$3,'RAW2'!$A:$A,'Peak Comparison'!$A13)</f>
        <v>-6.3011374287176439E-3</v>
      </c>
      <c r="O13">
        <f>SUMIFS('RAW2'!$Q:$Q,'RAW2'!$E:$E,'Peak Comparison'!O$3,'RAW2'!$A:$A,'Peak Comparison'!$A13)</f>
        <v>0</v>
      </c>
      <c r="P13">
        <f>SUMIFS('RAW2'!$Q:$Q,'RAW2'!$E:$E,'Peak Comparison'!P$3,'RAW2'!$A:$A,'Peak Comparison'!$A13)</f>
        <v>0.88631501121414225</v>
      </c>
    </row>
    <row r="14" spans="1:16" x14ac:dyDescent="0.2">
      <c r="A14" t="s">
        <v>191</v>
      </c>
      <c r="B14">
        <f>SUMIFS('RAW2'!$Q:$Q,'RAW2'!$E:$E,'Peak Comparison'!B$3,'RAW2'!$A:$A,'Peak Comparison'!$A14)</f>
        <v>0.1159940830119271</v>
      </c>
      <c r="C14">
        <f>SUMIFS('RAW2'!$Q:$Q,'RAW2'!$E:$E,'Peak Comparison'!C$3,'RAW2'!$A:$A,'Peak Comparison'!$A14)</f>
        <v>0.59841338600393768</v>
      </c>
      <c r="D14">
        <f>SUMIFS('RAW2'!$Q:$Q,'RAW2'!$E:$E,'Peak Comparison'!D$3,'RAW2'!$A:$A,'Peak Comparison'!$A14)</f>
        <v>0</v>
      </c>
      <c r="E14">
        <f>SUMIFS('RAW2'!$Q:$Q,'RAW2'!$E:$E,'Peak Comparison'!E$3,'RAW2'!$A:$A,'Peak Comparison'!$A14)</f>
        <v>0.60039436931159362</v>
      </c>
      <c r="F14">
        <f>SUMIFS('RAW2'!$Q:$Q,'RAW2'!$E:$E,'Peak Comparison'!F$3,'RAW2'!$A:$A,'Peak Comparison'!$A14)</f>
        <v>0.89216444870183598</v>
      </c>
      <c r="G14">
        <f>SUMIFS('RAW2'!$Q:$Q,'RAW2'!$E:$E,'Peak Comparison'!G$3,'RAW2'!$A:$A,'Peak Comparison'!$A14)</f>
        <v>0.10385450896592081</v>
      </c>
      <c r="H14">
        <f>SUMIFS('RAW2'!$Q:$Q,'RAW2'!$E:$E,'Peak Comparison'!H$3,'RAW2'!$A:$A,'Peak Comparison'!$A14)</f>
        <v>0</v>
      </c>
      <c r="I14">
        <f>SUMIFS('RAW2'!$Q:$Q,'RAW2'!$E:$E,'Peak Comparison'!I$3,'RAW2'!$A:$A,'Peak Comparison'!$A14)</f>
        <v>0</v>
      </c>
      <c r="J14">
        <f>SUMIFS('RAW2'!$Q:$Q,'RAW2'!$E:$E,'Peak Comparison'!J$3,'RAW2'!$A:$A,'Peak Comparison'!$A14)</f>
        <v>7.7884163996569888E-2</v>
      </c>
      <c r="K14">
        <f>SUMIFS('RAW2'!$Q:$Q,'RAW2'!$E:$E,'Peak Comparison'!K$3,'RAW2'!$A:$A,'Peak Comparison'!$A14)</f>
        <v>7.7884163996569888E-2</v>
      </c>
      <c r="L14">
        <f>SUMIFS('RAW2'!$Q:$Q,'RAW2'!$E:$E,'Peak Comparison'!L$3,'RAW2'!$A:$A,'Peak Comparison'!$A14)</f>
        <v>1.3477088948787062</v>
      </c>
      <c r="M14">
        <f>SUMIFS('RAW2'!$Q:$Q,'RAW2'!$E:$E,'Peak Comparison'!M$3,'RAW2'!$A:$A,'Peak Comparison'!$A14)</f>
        <v>0.28304307555903047</v>
      </c>
      <c r="N14">
        <f>SUMIFS('RAW2'!$Q:$Q,'RAW2'!$E:$E,'Peak Comparison'!N$3,'RAW2'!$A:$A,'Peak Comparison'!$A14)</f>
        <v>0</v>
      </c>
      <c r="O14">
        <f>SUMIFS('RAW2'!$Q:$Q,'RAW2'!$E:$E,'Peak Comparison'!O$3,'RAW2'!$A:$A,'Peak Comparison'!$A14)</f>
        <v>0</v>
      </c>
      <c r="P14">
        <f>SUMIFS('RAW2'!$Q:$Q,'RAW2'!$E:$E,'Peak Comparison'!P$3,'RAW2'!$A:$A,'Peak Comparison'!$A14)</f>
        <v>0.808440908639522</v>
      </c>
    </row>
    <row r="15" spans="1:16" x14ac:dyDescent="0.2">
      <c r="A15" t="s">
        <v>194</v>
      </c>
      <c r="B15">
        <f>SUMIFS('RAW2'!$Q:$Q,'RAW2'!$E:$E,'Peak Comparison'!B$3,'RAW2'!$A:$A,'Peak Comparison'!$A15)</f>
        <v>0.33542076847806807</v>
      </c>
      <c r="C15">
        <f>SUMIFS('RAW2'!$Q:$Q,'RAW2'!$E:$E,'Peak Comparison'!C$3,'RAW2'!$A:$A,'Peak Comparison'!$A15)</f>
        <v>8.8459607301165047E-2</v>
      </c>
      <c r="D15">
        <f>SUMIFS('RAW2'!$Q:$Q,'RAW2'!$E:$E,'Peak Comparison'!D$3,'RAW2'!$A:$A,'Peak Comparison'!$A15)</f>
        <v>1.2446452943782675</v>
      </c>
      <c r="E15">
        <f>SUMIFS('RAW2'!$Q:$Q,'RAW2'!$E:$E,'Peak Comparison'!E$3,'RAW2'!$A:$A,'Peak Comparison'!$A15)</f>
        <v>0.35194381714124773</v>
      </c>
      <c r="F15">
        <f>SUMIFS('RAW2'!$Q:$Q,'RAW2'!$E:$E,'Peak Comparison'!F$3,'RAW2'!$A:$A,'Peak Comparison'!$A15)</f>
        <v>0.1986865568610274</v>
      </c>
      <c r="G15">
        <f>SUMIFS('RAW2'!$Q:$Q,'RAW2'!$E:$E,'Peak Comparison'!G$3,'RAW2'!$A:$A,'Peak Comparison'!$A15)</f>
        <v>4.2579777825459485E-2</v>
      </c>
      <c r="H15">
        <f>SUMIFS('RAW2'!$Q:$Q,'RAW2'!$E:$E,'Peak Comparison'!H$3,'RAW2'!$A:$A,'Peak Comparison'!$A15)</f>
        <v>0</v>
      </c>
      <c r="I15">
        <f>SUMIFS('RAW2'!$Q:$Q,'RAW2'!$E:$E,'Peak Comparison'!I$3,'RAW2'!$A:$A,'Peak Comparison'!$A15)</f>
        <v>0</v>
      </c>
      <c r="J15">
        <f>SUMIFS('RAW2'!$Q:$Q,'RAW2'!$E:$E,'Peak Comparison'!J$3,'RAW2'!$A:$A,'Peak Comparison'!$A15)</f>
        <v>5.1418755665904647E-2</v>
      </c>
      <c r="K15">
        <f>SUMIFS('RAW2'!$Q:$Q,'RAW2'!$E:$E,'Peak Comparison'!K$3,'RAW2'!$A:$A,'Peak Comparison'!$A15)</f>
        <v>5.1418755665904647E-2</v>
      </c>
      <c r="L15">
        <f>SUMIFS('RAW2'!$Q:$Q,'RAW2'!$E:$E,'Peak Comparison'!L$3,'RAW2'!$A:$A,'Peak Comparison'!$A15)</f>
        <v>0.81699346405228768</v>
      </c>
      <c r="M15">
        <f>SUMIFS('RAW2'!$Q:$Q,'RAW2'!$E:$E,'Peak Comparison'!M$3,'RAW2'!$A:$A,'Peak Comparison'!$A15)</f>
        <v>0.1209087346592994</v>
      </c>
      <c r="N15">
        <f>SUMIFS('RAW2'!$Q:$Q,'RAW2'!$E:$E,'Peak Comparison'!N$3,'RAW2'!$A:$A,'Peak Comparison'!$A15)</f>
        <v>0</v>
      </c>
      <c r="O15">
        <f>SUMIFS('RAW2'!$Q:$Q,'RAW2'!$E:$E,'Peak Comparison'!O$3,'RAW2'!$A:$A,'Peak Comparison'!$A15)</f>
        <v>0</v>
      </c>
      <c r="P15">
        <f>SUMIFS('RAW2'!$Q:$Q,'RAW2'!$E:$E,'Peak Comparison'!P$3,'RAW2'!$A:$A,'Peak Comparison'!$A15)</f>
        <v>0.57562865627620086</v>
      </c>
    </row>
    <row r="16" spans="1:16" x14ac:dyDescent="0.2">
      <c r="A16" t="s">
        <v>195</v>
      </c>
      <c r="B16">
        <f>SUMIFS('RAW2'!$Q:$Q,'RAW2'!$E:$E,'Peak Comparison'!B$3,'RAW2'!$A:$A,'Peak Comparison'!$A16)</f>
        <v>0.17576566708753741</v>
      </c>
      <c r="C16">
        <f>SUMIFS('RAW2'!$Q:$Q,'RAW2'!$E:$E,'Peak Comparison'!C$3,'RAW2'!$A:$A,'Peak Comparison'!$A16)</f>
        <v>0.20383629810260442</v>
      </c>
      <c r="D16">
        <f>SUMIFS('RAW2'!$Q:$Q,'RAW2'!$E:$E,'Peak Comparison'!D$3,'RAW2'!$A:$A,'Peak Comparison'!$A16)</f>
        <v>0</v>
      </c>
      <c r="E16">
        <f>SUMIFS('RAW2'!$Q:$Q,'RAW2'!$E:$E,'Peak Comparison'!E$3,'RAW2'!$A:$A,'Peak Comparison'!$A16)</f>
        <v>0.46977461142377708</v>
      </c>
      <c r="F16">
        <f>SUMIFS('RAW2'!$Q:$Q,'RAW2'!$E:$E,'Peak Comparison'!F$3,'RAW2'!$A:$A,'Peak Comparison'!$A16)</f>
        <v>0.68365762684191989</v>
      </c>
      <c r="G16">
        <f>SUMIFS('RAW2'!$Q:$Q,'RAW2'!$E:$E,'Peak Comparison'!G$3,'RAW2'!$A:$A,'Peak Comparison'!$A16)</f>
        <v>0</v>
      </c>
      <c r="H16">
        <f>SUMIFS('RAW2'!$Q:$Q,'RAW2'!$E:$E,'Peak Comparison'!H$3,'RAW2'!$A:$A,'Peak Comparison'!$A16)</f>
        <v>0</v>
      </c>
      <c r="I16">
        <f>SUMIFS('RAW2'!$Q:$Q,'RAW2'!$E:$E,'Peak Comparison'!I$3,'RAW2'!$A:$A,'Peak Comparison'!$A16)</f>
        <v>0</v>
      </c>
      <c r="J16">
        <f>SUMIFS('RAW2'!$Q:$Q,'RAW2'!$E:$E,'Peak Comparison'!J$3,'RAW2'!$A:$A,'Peak Comparison'!$A16)</f>
        <v>0</v>
      </c>
      <c r="K16">
        <f>SUMIFS('RAW2'!$Q:$Q,'RAW2'!$E:$E,'Peak Comparison'!K$3,'RAW2'!$A:$A,'Peak Comparison'!$A16)</f>
        <v>0</v>
      </c>
      <c r="L16">
        <f>SUMIFS('RAW2'!$Q:$Q,'RAW2'!$E:$E,'Peak Comparison'!L$3,'RAW2'!$A:$A,'Peak Comparison'!$A16)</f>
        <v>1.1574074074074072</v>
      </c>
      <c r="M16">
        <f>SUMIFS('RAW2'!$Q:$Q,'RAW2'!$E:$E,'Peak Comparison'!M$3,'RAW2'!$A:$A,'Peak Comparison'!$A16)</f>
        <v>0.26707367461213966</v>
      </c>
      <c r="N16">
        <f>SUMIFS('RAW2'!$Q:$Q,'RAW2'!$E:$E,'Peak Comparison'!N$3,'RAW2'!$A:$A,'Peak Comparison'!$A16)</f>
        <v>0</v>
      </c>
      <c r="O16">
        <f>SUMIFS('RAW2'!$Q:$Q,'RAW2'!$E:$E,'Peak Comparison'!O$3,'RAW2'!$A:$A,'Peak Comparison'!$A16)</f>
        <v>0</v>
      </c>
      <c r="P16">
        <f>SUMIFS('RAW2'!$Q:$Q,'RAW2'!$E:$E,'Peak Comparison'!P$3,'RAW2'!$A:$A,'Peak Comparison'!$A16)</f>
        <v>0.45817395506607728</v>
      </c>
    </row>
    <row r="17" spans="1:16" x14ac:dyDescent="0.2">
      <c r="A17" t="s">
        <v>196</v>
      </c>
      <c r="B17">
        <f>SUMIFS('RAW2'!$Q:$Q,'RAW2'!$E:$E,'Peak Comparison'!B$3,'RAW2'!$A:$A,'Peak Comparison'!$A17)</f>
        <v>0.12020234723802574</v>
      </c>
      <c r="C17">
        <f>SUMIFS('RAW2'!$Q:$Q,'RAW2'!$E:$E,'Peak Comparison'!C$3,'RAW2'!$A:$A,'Peak Comparison'!$A17)</f>
        <v>0.50166234724992109</v>
      </c>
      <c r="D17">
        <f>SUMIFS('RAW2'!$Q:$Q,'RAW2'!$E:$E,'Peak Comparison'!D$3,'RAW2'!$A:$A,'Peak Comparison'!$A17)</f>
        <v>5.5419057928476588E-2</v>
      </c>
      <c r="E17">
        <f>SUMIFS('RAW2'!$Q:$Q,'RAW2'!$E:$E,'Peak Comparison'!E$3,'RAW2'!$A:$A,'Peak Comparison'!$A17)</f>
        <v>0.57437508290894324</v>
      </c>
      <c r="F17">
        <f>SUMIFS('RAW2'!$Q:$Q,'RAW2'!$E:$E,'Peak Comparison'!F$3,'RAW2'!$A:$A,'Peak Comparison'!$A17)</f>
        <v>5.5285543301799338</v>
      </c>
      <c r="G17">
        <f>SUMIFS('RAW2'!$Q:$Q,'RAW2'!$E:$E,'Peak Comparison'!G$3,'RAW2'!$A:$A,'Peak Comparison'!$A17)</f>
        <v>2.6732617588503597E-2</v>
      </c>
      <c r="H17">
        <f>SUMIFS('RAW2'!$Q:$Q,'RAW2'!$E:$E,'Peak Comparison'!H$3,'RAW2'!$A:$A,'Peak Comparison'!$A17)</f>
        <v>0</v>
      </c>
      <c r="I17">
        <f>SUMIFS('RAW2'!$Q:$Q,'RAW2'!$E:$E,'Peak Comparison'!I$3,'RAW2'!$A:$A,'Peak Comparison'!$A17)</f>
        <v>0</v>
      </c>
      <c r="J17">
        <f>SUMIFS('RAW2'!$Q:$Q,'RAW2'!$E:$E,'Peak Comparison'!J$3,'RAW2'!$A:$A,'Peak Comparison'!$A17)</f>
        <v>7.2796144196735885E-2</v>
      </c>
      <c r="K17">
        <f>SUMIFS('RAW2'!$Q:$Q,'RAW2'!$E:$E,'Peak Comparison'!K$3,'RAW2'!$A:$A,'Peak Comparison'!$A17)</f>
        <v>7.2796144196735885E-2</v>
      </c>
      <c r="L17">
        <f>SUMIFS('RAW2'!$Q:$Q,'RAW2'!$E:$E,'Peak Comparison'!L$3,'RAW2'!$A:$A,'Peak Comparison'!$A17)</f>
        <v>1.0548523206751055</v>
      </c>
      <c r="M17">
        <f>SUMIFS('RAW2'!$Q:$Q,'RAW2'!$E:$E,'Peak Comparison'!M$3,'RAW2'!$A:$A,'Peak Comparison'!$A17)</f>
        <v>6.9965072561797506</v>
      </c>
      <c r="N17">
        <f>SUMIFS('RAW2'!$Q:$Q,'RAW2'!$E:$E,'Peak Comparison'!N$3,'RAW2'!$A:$A,'Peak Comparison'!$A17)</f>
        <v>0.27699952306371994</v>
      </c>
      <c r="O17">
        <f>SUMIFS('RAW2'!$Q:$Q,'RAW2'!$E:$E,'Peak Comparison'!O$3,'RAW2'!$A:$A,'Peak Comparison'!$A17)</f>
        <v>0</v>
      </c>
      <c r="P17">
        <f>SUMIFS('RAW2'!$Q:$Q,'RAW2'!$E:$E,'Peak Comparison'!P$3,'RAW2'!$A:$A,'Peak Comparison'!$A17)</f>
        <v>0.76707942001433616</v>
      </c>
    </row>
    <row r="18" spans="1:16" x14ac:dyDescent="0.2">
      <c r="A18" t="s">
        <v>197</v>
      </c>
      <c r="B18">
        <f>SUMIFS('RAW2'!$Q:$Q,'RAW2'!$E:$E,'Peak Comparison'!B$3,'RAW2'!$A:$A,'Peak Comparison'!$A18)</f>
        <v>0.15412661650320994</v>
      </c>
      <c r="C18">
        <f>SUMIFS('RAW2'!$Q:$Q,'RAW2'!$E:$E,'Peak Comparison'!C$3,'RAW2'!$A:$A,'Peak Comparison'!$A18)</f>
        <v>0.56890556081557708</v>
      </c>
      <c r="D18">
        <f>SUMIFS('RAW2'!$Q:$Q,'RAW2'!$E:$E,'Peak Comparison'!D$3,'RAW2'!$A:$A,'Peak Comparison'!$A18)</f>
        <v>0</v>
      </c>
      <c r="E18">
        <f>SUMIFS('RAW2'!$Q:$Q,'RAW2'!$E:$E,'Peak Comparison'!E$3,'RAW2'!$A:$A,'Peak Comparison'!$A18)</f>
        <v>0.54536866273601314</v>
      </c>
      <c r="F18">
        <f>SUMIFS('RAW2'!$Q:$Q,'RAW2'!$E:$E,'Peak Comparison'!F$3,'RAW2'!$A:$A,'Peak Comparison'!$A18)</f>
        <v>3.4175598094016784</v>
      </c>
      <c r="G18">
        <f>SUMIFS('RAW2'!$Q:$Q,'RAW2'!$E:$E,'Peak Comparison'!G$3,'RAW2'!$A:$A,'Peak Comparison'!$A18)</f>
        <v>0</v>
      </c>
      <c r="H18">
        <f>SUMIFS('RAW2'!$Q:$Q,'RAW2'!$E:$E,'Peak Comparison'!H$3,'RAW2'!$A:$A,'Peak Comparison'!$A18)</f>
        <v>0</v>
      </c>
      <c r="I18">
        <f>SUMIFS('RAW2'!$Q:$Q,'RAW2'!$E:$E,'Peak Comparison'!I$3,'RAW2'!$A:$A,'Peak Comparison'!$A18)</f>
        <v>0</v>
      </c>
      <c r="J18">
        <f>SUMIFS('RAW2'!$Q:$Q,'RAW2'!$E:$E,'Peak Comparison'!J$3,'RAW2'!$A:$A,'Peak Comparison'!$A18)</f>
        <v>0</v>
      </c>
      <c r="K18">
        <f>SUMIFS('RAW2'!$Q:$Q,'RAW2'!$E:$E,'Peak Comparison'!K$3,'RAW2'!$A:$A,'Peak Comparison'!$A18)</f>
        <v>0</v>
      </c>
      <c r="L18">
        <f>SUMIFS('RAW2'!$Q:$Q,'RAW2'!$E:$E,'Peak Comparison'!L$3,'RAW2'!$A:$A,'Peak Comparison'!$A18)</f>
        <v>1.075268817204301</v>
      </c>
      <c r="M18">
        <f>SUMIFS('RAW2'!$Q:$Q,'RAW2'!$E:$E,'Peak Comparison'!M$3,'RAW2'!$A:$A,'Peak Comparison'!$A18)</f>
        <v>3.1821291080462744</v>
      </c>
      <c r="N18">
        <f>SUMIFS('RAW2'!$Q:$Q,'RAW2'!$E:$E,'Peak Comparison'!N$3,'RAW2'!$A:$A,'Peak Comparison'!$A18)</f>
        <v>0.13657076086096784</v>
      </c>
      <c r="O18">
        <f>SUMIFS('RAW2'!$Q:$Q,'RAW2'!$E:$E,'Peak Comparison'!O$3,'RAW2'!$A:$A,'Peak Comparison'!$A18)</f>
        <v>1.9417946160231565</v>
      </c>
      <c r="P18">
        <f>SUMIFS('RAW2'!$Q:$Q,'RAW2'!$E:$E,'Peak Comparison'!P$3,'RAW2'!$A:$A,'Peak Comparison'!$A18)</f>
        <v>1.2560933850353544</v>
      </c>
    </row>
    <row r="19" spans="1:16" x14ac:dyDescent="0.2">
      <c r="A19" t="s">
        <v>198</v>
      </c>
      <c r="B19">
        <f>SUMIFS('RAW2'!$Q:$Q,'RAW2'!$E:$E,'Peak Comparison'!B$3,'RAW2'!$A:$A,'Peak Comparison'!$A19)</f>
        <v>0</v>
      </c>
      <c r="C19">
        <f>SUMIFS('RAW2'!$Q:$Q,'RAW2'!$E:$E,'Peak Comparison'!C$3,'RAW2'!$A:$A,'Peak Comparison'!$A19)</f>
        <v>0.40567856664405627</v>
      </c>
      <c r="D19">
        <f>SUMIFS('RAW2'!$Q:$Q,'RAW2'!$E:$E,'Peak Comparison'!D$3,'RAW2'!$A:$A,'Peak Comparison'!$A19)</f>
        <v>0</v>
      </c>
      <c r="E19">
        <f>SUMIFS('RAW2'!$Q:$Q,'RAW2'!$E:$E,'Peak Comparison'!E$3,'RAW2'!$A:$A,'Peak Comparison'!$A19)</f>
        <v>0</v>
      </c>
      <c r="F19">
        <f>SUMIFS('RAW2'!$Q:$Q,'RAW2'!$E:$E,'Peak Comparison'!F$3,'RAW2'!$A:$A,'Peak Comparison'!$A19)</f>
        <v>4.3753769115479413</v>
      </c>
      <c r="G19">
        <f>SUMIFS('RAW2'!$Q:$Q,'RAW2'!$E:$E,'Peak Comparison'!G$3,'RAW2'!$A:$A,'Peak Comparison'!$A19)</f>
        <v>0.41789873326369914</v>
      </c>
      <c r="H19">
        <f>SUMIFS('RAW2'!$Q:$Q,'RAW2'!$E:$E,'Peak Comparison'!H$3,'RAW2'!$A:$A,'Peak Comparison'!$A19)</f>
        <v>0</v>
      </c>
      <c r="I19">
        <f>SUMIFS('RAW2'!$Q:$Q,'RAW2'!$E:$E,'Peak Comparison'!I$3,'RAW2'!$A:$A,'Peak Comparison'!$A19)</f>
        <v>0</v>
      </c>
      <c r="J19">
        <f>SUMIFS('RAW2'!$Q:$Q,'RAW2'!$E:$E,'Peak Comparison'!J$3,'RAW2'!$A:$A,'Peak Comparison'!$A19)</f>
        <v>0</v>
      </c>
      <c r="K19">
        <f>SUMIFS('RAW2'!$Q:$Q,'RAW2'!$E:$E,'Peak Comparison'!K$3,'RAW2'!$A:$A,'Peak Comparison'!$A19)</f>
        <v>0</v>
      </c>
      <c r="L19">
        <f>SUMIFS('RAW2'!$Q:$Q,'RAW2'!$E:$E,'Peak Comparison'!L$3,'RAW2'!$A:$A,'Peak Comparison'!$A19)</f>
        <v>2.3696682464454977</v>
      </c>
      <c r="M19">
        <f>SUMIFS('RAW2'!$Q:$Q,'RAW2'!$E:$E,'Peak Comparison'!M$3,'RAW2'!$A:$A,'Peak Comparison'!$A19)</f>
        <v>0.2562686165266857</v>
      </c>
      <c r="N19">
        <f>SUMIFS('RAW2'!$Q:$Q,'RAW2'!$E:$E,'Peak Comparison'!N$3,'RAW2'!$A:$A,'Peak Comparison'!$A19)</f>
        <v>0</v>
      </c>
      <c r="O19">
        <f>SUMIFS('RAW2'!$Q:$Q,'RAW2'!$E:$E,'Peak Comparison'!O$3,'RAW2'!$A:$A,'Peak Comparison'!$A19)</f>
        <v>6.4272541402675971</v>
      </c>
      <c r="P19">
        <f>SUMIFS('RAW2'!$Q:$Q,'RAW2'!$E:$E,'Peak Comparison'!P$3,'RAW2'!$A:$A,'Peak Comparison'!$A19)</f>
        <v>0</v>
      </c>
    </row>
    <row r="20" spans="1:16" x14ac:dyDescent="0.2">
      <c r="A20" t="s">
        <v>199</v>
      </c>
      <c r="B20">
        <f>SUMIFS('RAW2'!$Q:$Q,'RAW2'!$E:$E,'Peak Comparison'!B$3,'RAW2'!$A:$A,'Peak Comparison'!$A20)</f>
        <v>8.9262503473234125E-2</v>
      </c>
      <c r="C20">
        <f>SUMIFS('RAW2'!$Q:$Q,'RAW2'!$E:$E,'Peak Comparison'!C$3,'RAW2'!$A:$A,'Peak Comparison'!$A20)</f>
        <v>0.44020909861545882</v>
      </c>
      <c r="D20">
        <f>SUMIFS('RAW2'!$Q:$Q,'RAW2'!$E:$E,'Peak Comparison'!D$3,'RAW2'!$A:$A,'Peak Comparison'!$A20)</f>
        <v>0</v>
      </c>
      <c r="E20">
        <f>SUMIFS('RAW2'!$Q:$Q,'RAW2'!$E:$E,'Peak Comparison'!E$3,'RAW2'!$A:$A,'Peak Comparison'!$A20)</f>
        <v>0.48732299740664664</v>
      </c>
      <c r="F20">
        <f>SUMIFS('RAW2'!$Q:$Q,'RAW2'!$E:$E,'Peak Comparison'!F$3,'RAW2'!$A:$A,'Peak Comparison'!$A20)</f>
        <v>7.3268187077491734E-2</v>
      </c>
      <c r="G20">
        <f>SUMIFS('RAW2'!$Q:$Q,'RAW2'!$E:$E,'Peak Comparison'!G$3,'RAW2'!$A:$A,'Peak Comparison'!$A20)</f>
        <v>5.1353829849032834E-2</v>
      </c>
      <c r="H20">
        <f>SUMIFS('RAW2'!$Q:$Q,'RAW2'!$E:$E,'Peak Comparison'!H$3,'RAW2'!$A:$A,'Peak Comparison'!$A20)</f>
        <v>0</v>
      </c>
      <c r="I20">
        <f>SUMIFS('RAW2'!$Q:$Q,'RAW2'!$E:$E,'Peak Comparison'!I$3,'RAW2'!$A:$A,'Peak Comparison'!$A20)</f>
        <v>0</v>
      </c>
      <c r="J20">
        <f>SUMIFS('RAW2'!$Q:$Q,'RAW2'!$E:$E,'Peak Comparison'!J$3,'RAW2'!$A:$A,'Peak Comparison'!$A20)</f>
        <v>0</v>
      </c>
      <c r="K20">
        <f>SUMIFS('RAW2'!$Q:$Q,'RAW2'!$E:$E,'Peak Comparison'!K$3,'RAW2'!$A:$A,'Peak Comparison'!$A20)</f>
        <v>0</v>
      </c>
      <c r="L20">
        <f>SUMIFS('RAW2'!$Q:$Q,'RAW2'!$E:$E,'Peak Comparison'!L$3,'RAW2'!$A:$A,'Peak Comparison'!$A20)</f>
        <v>1.1210762331838564</v>
      </c>
      <c r="M20">
        <f>SUMIFS('RAW2'!$Q:$Q,'RAW2'!$E:$E,'Peak Comparison'!M$3,'RAW2'!$A:$A,'Peak Comparison'!$A20)</f>
        <v>0.40601646764423904</v>
      </c>
      <c r="N20">
        <f>SUMIFS('RAW2'!$Q:$Q,'RAW2'!$E:$E,'Peak Comparison'!N$3,'RAW2'!$A:$A,'Peak Comparison'!$A20)</f>
        <v>0</v>
      </c>
      <c r="O20">
        <f>SUMIFS('RAW2'!$Q:$Q,'RAW2'!$E:$E,'Peak Comparison'!O$3,'RAW2'!$A:$A,'Peak Comparison'!$A20)</f>
        <v>0</v>
      </c>
      <c r="P20">
        <f>SUMIFS('RAW2'!$Q:$Q,'RAW2'!$E:$E,'Peak Comparison'!P$3,'RAW2'!$A:$A,'Peak Comparison'!$A20)</f>
        <v>0.44230258112715554</v>
      </c>
    </row>
    <row r="21" spans="1:16" x14ac:dyDescent="0.2">
      <c r="A21" t="s">
        <v>202</v>
      </c>
      <c r="B21">
        <f>SUMIFS('RAW2'!$Q:$Q,'RAW2'!$E:$E,'Peak Comparison'!B$3,'RAW2'!$A:$A,'Peak Comparison'!$A21)</f>
        <v>8.0532969993276735E-2</v>
      </c>
      <c r="C21">
        <f>SUMIFS('RAW2'!$Q:$Q,'RAW2'!$E:$E,'Peak Comparison'!C$3,'RAW2'!$A:$A,'Peak Comparison'!$A21)</f>
        <v>4.4888530090377521E-2</v>
      </c>
      <c r="D21">
        <f>SUMIFS('RAW2'!$Q:$Q,'RAW2'!$E:$E,'Peak Comparison'!D$3,'RAW2'!$A:$A,'Peak Comparison'!$A21)</f>
        <v>0</v>
      </c>
      <c r="E21">
        <f>SUMIFS('RAW2'!$Q:$Q,'RAW2'!$E:$E,'Peak Comparison'!E$3,'RAW2'!$A:$A,'Peak Comparison'!$A21)</f>
        <v>0.19642127386751726</v>
      </c>
      <c r="F21">
        <f>SUMIFS('RAW2'!$Q:$Q,'RAW2'!$E:$E,'Peak Comparison'!F$3,'RAW2'!$A:$A,'Peak Comparison'!$A21)</f>
        <v>2.3078894792197211</v>
      </c>
      <c r="G21">
        <f>SUMIFS('RAW2'!$Q:$Q,'RAW2'!$E:$E,'Peak Comparison'!G$3,'RAW2'!$A:$A,'Peak Comparison'!$A21)</f>
        <v>3.448399680540315E-2</v>
      </c>
      <c r="H21">
        <f>SUMIFS('RAW2'!$Q:$Q,'RAW2'!$E:$E,'Peak Comparison'!H$3,'RAW2'!$A:$A,'Peak Comparison'!$A21)</f>
        <v>0</v>
      </c>
      <c r="I21">
        <f>SUMIFS('RAW2'!$Q:$Q,'RAW2'!$E:$E,'Peak Comparison'!I$3,'RAW2'!$A:$A,'Peak Comparison'!$A21)</f>
        <v>0</v>
      </c>
      <c r="J21">
        <f>SUMIFS('RAW2'!$Q:$Q,'RAW2'!$E:$E,'Peak Comparison'!J$3,'RAW2'!$A:$A,'Peak Comparison'!$A21)</f>
        <v>0</v>
      </c>
      <c r="K21">
        <f>SUMIFS('RAW2'!$Q:$Q,'RAW2'!$E:$E,'Peak Comparison'!K$3,'RAW2'!$A:$A,'Peak Comparison'!$A21)</f>
        <v>0</v>
      </c>
      <c r="L21">
        <f>SUMIFS('RAW2'!$Q:$Q,'RAW2'!$E:$E,'Peak Comparison'!L$3,'RAW2'!$A:$A,'Peak Comparison'!$A21)</f>
        <v>0.72254335260115621</v>
      </c>
      <c r="M21">
        <f>SUMIFS('RAW2'!$Q:$Q,'RAW2'!$E:$E,'Peak Comparison'!M$3,'RAW2'!$A:$A,'Peak Comparison'!$A21)</f>
        <v>0.63288368428048003</v>
      </c>
      <c r="N21">
        <f>SUMIFS('RAW2'!$Q:$Q,'RAW2'!$E:$E,'Peak Comparison'!N$3,'RAW2'!$A:$A,'Peak Comparison'!$A21)</f>
        <v>0</v>
      </c>
      <c r="O21">
        <f>SUMIFS('RAW2'!$Q:$Q,'RAW2'!$E:$E,'Peak Comparison'!O$3,'RAW2'!$A:$A,'Peak Comparison'!$A21)</f>
        <v>0</v>
      </c>
      <c r="P21">
        <f>SUMIFS('RAW2'!$Q:$Q,'RAW2'!$E:$E,'Peak Comparison'!P$3,'RAW2'!$A:$A,'Peak Comparison'!$A21)</f>
        <v>0.17995607387301796</v>
      </c>
    </row>
    <row r="22" spans="1:16" x14ac:dyDescent="0.2">
      <c r="A22" t="s">
        <v>203</v>
      </c>
      <c r="B22">
        <f>SUMIFS('RAW2'!$Q:$Q,'RAW2'!$E:$E,'Peak Comparison'!B$3,'RAW2'!$A:$A,'Peak Comparison'!$A22)</f>
        <v>9.1306123266030256E-2</v>
      </c>
      <c r="C22">
        <f>SUMIFS('RAW2'!$Q:$Q,'RAW2'!$E:$E,'Peak Comparison'!C$3,'RAW2'!$A:$A,'Peak Comparison'!$A22)</f>
        <v>0.18889080990715199</v>
      </c>
      <c r="D22">
        <f>SUMIFS('RAW2'!$Q:$Q,'RAW2'!$E:$E,'Peak Comparison'!D$3,'RAW2'!$A:$A,'Peak Comparison'!$A22)</f>
        <v>0</v>
      </c>
      <c r="E22">
        <f>SUMIFS('RAW2'!$Q:$Q,'RAW2'!$E:$E,'Peak Comparison'!E$3,'RAW2'!$A:$A,'Peak Comparison'!$A22)</f>
        <v>0.40304879832845392</v>
      </c>
      <c r="F22">
        <f>SUMIFS('RAW2'!$Q:$Q,'RAW2'!$E:$E,'Peak Comparison'!F$3,'RAW2'!$A:$A,'Peak Comparison'!$A22)</f>
        <v>4.3535124047933502</v>
      </c>
      <c r="G22">
        <f>SUMIFS('RAW2'!$Q:$Q,'RAW2'!$E:$E,'Peak Comparison'!G$3,'RAW2'!$A:$A,'Peak Comparison'!$A22)</f>
        <v>0</v>
      </c>
      <c r="H22">
        <f>SUMIFS('RAW2'!$Q:$Q,'RAW2'!$E:$E,'Peak Comparison'!H$3,'RAW2'!$A:$A,'Peak Comparison'!$A22)</f>
        <v>0</v>
      </c>
      <c r="I22">
        <f>SUMIFS('RAW2'!$Q:$Q,'RAW2'!$E:$E,'Peak Comparison'!I$3,'RAW2'!$A:$A,'Peak Comparison'!$A22)</f>
        <v>0</v>
      </c>
      <c r="J22">
        <f>SUMIFS('RAW2'!$Q:$Q,'RAW2'!$E:$E,'Peak Comparison'!J$3,'RAW2'!$A:$A,'Peak Comparison'!$A22)</f>
        <v>5.726571542248074E-2</v>
      </c>
      <c r="K22">
        <f>SUMIFS('RAW2'!$Q:$Q,'RAW2'!$E:$E,'Peak Comparison'!K$3,'RAW2'!$A:$A,'Peak Comparison'!$A22)</f>
        <v>5.726571542248074E-2</v>
      </c>
      <c r="L22">
        <f>SUMIFS('RAW2'!$Q:$Q,'RAW2'!$E:$E,'Peak Comparison'!L$3,'RAW2'!$A:$A,'Peak Comparison'!$A22)</f>
        <v>0.95238095238095244</v>
      </c>
      <c r="M22">
        <f>SUMIFS('RAW2'!$Q:$Q,'RAW2'!$E:$E,'Peak Comparison'!M$3,'RAW2'!$A:$A,'Peak Comparison'!$A22)</f>
        <v>0.53425020568018244</v>
      </c>
      <c r="N22">
        <f>SUMIFS('RAW2'!$Q:$Q,'RAW2'!$E:$E,'Peak Comparison'!N$3,'RAW2'!$A:$A,'Peak Comparison'!$A22)</f>
        <v>0</v>
      </c>
      <c r="O22">
        <f>SUMIFS('RAW2'!$Q:$Q,'RAW2'!$E:$E,'Peak Comparison'!O$3,'RAW2'!$A:$A,'Peak Comparison'!$A22)</f>
        <v>7.6223794114518819</v>
      </c>
      <c r="P22">
        <f>SUMIFS('RAW2'!$Q:$Q,'RAW2'!$E:$E,'Peak Comparison'!P$3,'RAW2'!$A:$A,'Peak Comparison'!$A22)</f>
        <v>0.54452362837257962</v>
      </c>
    </row>
    <row r="23" spans="1:16" x14ac:dyDescent="0.2">
      <c r="A23" t="s">
        <v>204</v>
      </c>
      <c r="B23">
        <f>SUMIFS('RAW2'!$Q:$Q,'RAW2'!$E:$E,'Peak Comparison'!B$3,'RAW2'!$A:$A,'Peak Comparison'!$A23)</f>
        <v>0.12483297734920172</v>
      </c>
      <c r="C23">
        <f>SUMIFS('RAW2'!$Q:$Q,'RAW2'!$E:$E,'Peak Comparison'!C$3,'RAW2'!$A:$A,'Peak Comparison'!$A23)</f>
        <v>0.55338855171681167</v>
      </c>
      <c r="D23">
        <f>SUMIFS('RAW2'!$Q:$Q,'RAW2'!$E:$E,'Peak Comparison'!D$3,'RAW2'!$A:$A,'Peak Comparison'!$A23)</f>
        <v>0</v>
      </c>
      <c r="E23">
        <f>SUMIFS('RAW2'!$Q:$Q,'RAW2'!$E:$E,'Peak Comparison'!E$3,'RAW2'!$A:$A,'Peak Comparison'!$A23)</f>
        <v>0.74191182182743809</v>
      </c>
      <c r="F23">
        <f>SUMIFS('RAW2'!$Q:$Q,'RAW2'!$E:$E,'Peak Comparison'!F$3,'RAW2'!$A:$A,'Peak Comparison'!$A23)</f>
        <v>1.4363559892217961</v>
      </c>
      <c r="G23">
        <f>SUMIFS('RAW2'!$Q:$Q,'RAW2'!$E:$E,'Peak Comparison'!G$3,'RAW2'!$A:$A,'Peak Comparison'!$A23)</f>
        <v>4.5729710399860769E-2</v>
      </c>
      <c r="H23">
        <f>SUMIFS('RAW2'!$Q:$Q,'RAW2'!$E:$E,'Peak Comparison'!H$3,'RAW2'!$A:$A,'Peak Comparison'!$A23)</f>
        <v>0</v>
      </c>
      <c r="I23">
        <f>SUMIFS('RAW2'!$Q:$Q,'RAW2'!$E:$E,'Peak Comparison'!I$3,'RAW2'!$A:$A,'Peak Comparison'!$A23)</f>
        <v>0</v>
      </c>
      <c r="J23">
        <f>SUMIFS('RAW2'!$Q:$Q,'RAW2'!$E:$E,'Peak Comparison'!J$3,'RAW2'!$A:$A,'Peak Comparison'!$A23)</f>
        <v>0.10073567662984802</v>
      </c>
      <c r="K23">
        <f>SUMIFS('RAW2'!$Q:$Q,'RAW2'!$E:$E,'Peak Comparison'!K$3,'RAW2'!$A:$A,'Peak Comparison'!$A23)</f>
        <v>0.10073567662984802</v>
      </c>
      <c r="L23">
        <f>SUMIFS('RAW2'!$Q:$Q,'RAW2'!$E:$E,'Peak Comparison'!L$3,'RAW2'!$A:$A,'Peak Comparison'!$A23)</f>
        <v>1.3586956521739131</v>
      </c>
      <c r="M23">
        <f>SUMIFS('RAW2'!$Q:$Q,'RAW2'!$E:$E,'Peak Comparison'!M$3,'RAW2'!$A:$A,'Peak Comparison'!$A23)</f>
        <v>1.6917125379555553</v>
      </c>
      <c r="N23">
        <f>SUMIFS('RAW2'!$Q:$Q,'RAW2'!$E:$E,'Peak Comparison'!N$3,'RAW2'!$A:$A,'Peak Comparison'!$A23)</f>
        <v>5.8649101180953178E-2</v>
      </c>
      <c r="O23">
        <f>SUMIFS('RAW2'!$Q:$Q,'RAW2'!$E:$E,'Peak Comparison'!O$3,'RAW2'!$A:$A,'Peak Comparison'!$A23)</f>
        <v>5.5489536524188636E-2</v>
      </c>
      <c r="P23">
        <f>SUMIFS('RAW2'!$Q:$Q,'RAW2'!$E:$E,'Peak Comparison'!P$3,'RAW2'!$A:$A,'Peak Comparison'!$A23)</f>
        <v>0.29529283235879517</v>
      </c>
    </row>
    <row r="24" spans="1:16" x14ac:dyDescent="0.2">
      <c r="A24" t="s">
        <v>205</v>
      </c>
      <c r="B24">
        <f>SUMIFS('RAW2'!$Q:$Q,'RAW2'!$E:$E,'Peak Comparison'!B$3,'RAW2'!$A:$A,'Peak Comparison'!$A24)</f>
        <v>2.104542219278045</v>
      </c>
      <c r="C24">
        <f>SUMIFS('RAW2'!$Q:$Q,'RAW2'!$E:$E,'Peak Comparison'!C$3,'RAW2'!$A:$A,'Peak Comparison'!$A24)</f>
        <v>0</v>
      </c>
      <c r="D24">
        <f>SUMIFS('RAW2'!$Q:$Q,'RAW2'!$E:$E,'Peak Comparison'!D$3,'RAW2'!$A:$A,'Peak Comparison'!$A24)</f>
        <v>5.9044288012099004</v>
      </c>
      <c r="E24">
        <f>SUMIFS('RAW2'!$Q:$Q,'RAW2'!$E:$E,'Peak Comparison'!E$3,'RAW2'!$A:$A,'Peak Comparison'!$A24)</f>
        <v>4.3467212730496163</v>
      </c>
      <c r="F24">
        <f>SUMIFS('RAW2'!$Q:$Q,'RAW2'!$E:$E,'Peak Comparison'!F$3,'RAW2'!$A:$A,'Peak Comparison'!$A24)</f>
        <v>2.010068882700176</v>
      </c>
      <c r="G24">
        <f>SUMIFS('RAW2'!$Q:$Q,'RAW2'!$E:$E,'Peak Comparison'!G$3,'RAW2'!$A:$A,'Peak Comparison'!$A24)</f>
        <v>1.3017574854291314</v>
      </c>
      <c r="H24">
        <f>SUMIFS('RAW2'!$Q:$Q,'RAW2'!$E:$E,'Peak Comparison'!H$3,'RAW2'!$A:$A,'Peak Comparison'!$A24)</f>
        <v>0</v>
      </c>
      <c r="I24">
        <f>SUMIFS('RAW2'!$Q:$Q,'RAW2'!$E:$E,'Peak Comparison'!I$3,'RAW2'!$A:$A,'Peak Comparison'!$A24)</f>
        <v>1.6328075618520614</v>
      </c>
      <c r="J24">
        <f>SUMIFS('RAW2'!$Q:$Q,'RAW2'!$E:$E,'Peak Comparison'!J$3,'RAW2'!$A:$A,'Peak Comparison'!$A24)</f>
        <v>0.42349266033725658</v>
      </c>
      <c r="K24">
        <f>SUMIFS('RAW2'!$Q:$Q,'RAW2'!$E:$E,'Peak Comparison'!K$3,'RAW2'!$A:$A,'Peak Comparison'!$A24)</f>
        <v>0.42349266033725658</v>
      </c>
      <c r="L24">
        <f>SUMIFS('RAW2'!$Q:$Q,'RAW2'!$E:$E,'Peak Comparison'!L$3,'RAW2'!$A:$A,'Peak Comparison'!$A24)</f>
        <v>1.2285012285012284</v>
      </c>
      <c r="M24">
        <f>SUMIFS('RAW2'!$Q:$Q,'RAW2'!$E:$E,'Peak Comparison'!M$3,'RAW2'!$A:$A,'Peak Comparison'!$A24)</f>
        <v>1.7581958064004297</v>
      </c>
      <c r="N24">
        <f>SUMIFS('RAW2'!$Q:$Q,'RAW2'!$E:$E,'Peak Comparison'!N$3,'RAW2'!$A:$A,'Peak Comparison'!$A24)</f>
        <v>0</v>
      </c>
      <c r="O24">
        <f>SUMIFS('RAW2'!$Q:$Q,'RAW2'!$E:$E,'Peak Comparison'!O$3,'RAW2'!$A:$A,'Peak Comparison'!$A24)</f>
        <v>3.0113145520205196E-2</v>
      </c>
      <c r="P24">
        <f>SUMIFS('RAW2'!$Q:$Q,'RAW2'!$E:$E,'Peak Comparison'!P$3,'RAW2'!$A:$A,'Peak Comparison'!$A24)</f>
        <v>0.29779618461206825</v>
      </c>
    </row>
    <row r="25" spans="1:16" x14ac:dyDescent="0.2">
      <c r="A25" t="s">
        <v>324</v>
      </c>
      <c r="B25">
        <f>SUMIFS('RAW2'!$Q:$Q,'RAW2'!$E:$E,'Peak Comparison'!B$3,'RAW2'!$A:$A,'Peak Comparison'!$A25)</f>
        <v>0</v>
      </c>
      <c r="C25">
        <f>SUMIFS('RAW2'!$Q:$Q,'RAW2'!$E:$E,'Peak Comparison'!C$3,'RAW2'!$A:$A,'Peak Comparison'!$A25)</f>
        <v>0</v>
      </c>
      <c r="D25">
        <f>SUMIFS('RAW2'!$Q:$Q,'RAW2'!$E:$E,'Peak Comparison'!D$3,'RAW2'!$A:$A,'Peak Comparison'!$A25)</f>
        <v>0.53857355015097907</v>
      </c>
      <c r="E25">
        <f>SUMIFS('RAW2'!$Q:$Q,'RAW2'!$E:$E,'Peak Comparison'!E$3,'RAW2'!$A:$A,'Peak Comparison'!$A25)</f>
        <v>2.9493184267696129</v>
      </c>
      <c r="F25">
        <f>SUMIFS('RAW2'!$Q:$Q,'RAW2'!$E:$E,'Peak Comparison'!F$3,'RAW2'!$A:$A,'Peak Comparison'!$A25)</f>
        <v>0.46075787100778126</v>
      </c>
      <c r="G25">
        <f>SUMIFS('RAW2'!$Q:$Q,'RAW2'!$E:$E,'Peak Comparison'!G$3,'RAW2'!$A:$A,'Peak Comparison'!$A25)</f>
        <v>0.98725387635418727</v>
      </c>
      <c r="H25">
        <f>SUMIFS('RAW2'!$Q:$Q,'RAW2'!$E:$E,'Peak Comparison'!H$3,'RAW2'!$A:$A,'Peak Comparison'!$A25)</f>
        <v>0</v>
      </c>
      <c r="I25">
        <f>SUMIFS('RAW2'!$Q:$Q,'RAW2'!$E:$E,'Peak Comparison'!I$3,'RAW2'!$A:$A,'Peak Comparison'!$A25)</f>
        <v>0</v>
      </c>
      <c r="J25">
        <f>SUMIFS('RAW2'!$Q:$Q,'RAW2'!$E:$E,'Peak Comparison'!J$3,'RAW2'!$A:$A,'Peak Comparison'!$A25)</f>
        <v>0.30100182054467844</v>
      </c>
      <c r="K25">
        <f>SUMIFS('RAW2'!$Q:$Q,'RAW2'!$E:$E,'Peak Comparison'!K$3,'RAW2'!$A:$A,'Peak Comparison'!$A25)</f>
        <v>0.30100182054467844</v>
      </c>
      <c r="L25">
        <f>SUMIFS('RAW2'!$Q:$Q,'RAW2'!$E:$E,'Peak Comparison'!L$3,'RAW2'!$A:$A,'Peak Comparison'!$A25)</f>
        <v>0.96525096525096521</v>
      </c>
      <c r="M25">
        <f>SUMIFS('RAW2'!$Q:$Q,'RAW2'!$E:$E,'Peak Comparison'!M$3,'RAW2'!$A:$A,'Peak Comparison'!$A25)</f>
        <v>0.43920292140192679</v>
      </c>
      <c r="N25">
        <f>SUMIFS('RAW2'!$Q:$Q,'RAW2'!$E:$E,'Peak Comparison'!N$3,'RAW2'!$A:$A,'Peak Comparison'!$A25)</f>
        <v>0.46969615418229221</v>
      </c>
      <c r="O25">
        <f>SUMIFS('RAW2'!$Q:$Q,'RAW2'!$E:$E,'Peak Comparison'!O$3,'RAW2'!$A:$A,'Peak Comparison'!$A25)</f>
        <v>0</v>
      </c>
      <c r="P25">
        <f>SUMIFS('RAW2'!$Q:$Q,'RAW2'!$E:$E,'Peak Comparison'!P$3,'RAW2'!$A:$A,'Peak Comparison'!$A25)</f>
        <v>0.21309503711733233</v>
      </c>
    </row>
    <row r="26" spans="1:16" x14ac:dyDescent="0.2">
      <c r="A26" t="s">
        <v>330</v>
      </c>
      <c r="B26">
        <f>SUMIFS('RAW2'!$Q:$Q,'RAW2'!$E:$E,'Peak Comparison'!B$3,'RAW2'!$A:$A,'Peak Comparison'!$A26)</f>
        <v>0.20884640185039682</v>
      </c>
      <c r="C26">
        <f>SUMIFS('RAW2'!$Q:$Q,'RAW2'!$E:$E,'Peak Comparison'!C$3,'RAW2'!$A:$A,'Peak Comparison'!$A26)</f>
        <v>0</v>
      </c>
      <c r="D26">
        <f>SUMIFS('RAW2'!$Q:$Q,'RAW2'!$E:$E,'Peak Comparison'!D$3,'RAW2'!$A:$A,'Peak Comparison'!$A26)</f>
        <v>0.2840330317207711</v>
      </c>
      <c r="E26">
        <f>SUMIFS('RAW2'!$Q:$Q,'RAW2'!$E:$E,'Peak Comparison'!E$3,'RAW2'!$A:$A,'Peak Comparison'!$A26)</f>
        <v>1.5809445752689724</v>
      </c>
      <c r="F26">
        <f>SUMIFS('RAW2'!$Q:$Q,'RAW2'!$E:$E,'Peak Comparison'!F$3,'RAW2'!$A:$A,'Peak Comparison'!$A26)</f>
        <v>0.54630795029507018</v>
      </c>
      <c r="G26">
        <f>SUMIFS('RAW2'!$Q:$Q,'RAW2'!$E:$E,'Peak Comparison'!G$3,'RAW2'!$A:$A,'Peak Comparison'!$A26)</f>
        <v>0.49230673105187323</v>
      </c>
      <c r="H26">
        <f>SUMIFS('RAW2'!$Q:$Q,'RAW2'!$E:$E,'Peak Comparison'!H$3,'RAW2'!$A:$A,'Peak Comparison'!$A26)</f>
        <v>0</v>
      </c>
      <c r="I26">
        <f>SUMIFS('RAW2'!$Q:$Q,'RAW2'!$E:$E,'Peak Comparison'!I$3,'RAW2'!$A:$A,'Peak Comparison'!$A26)</f>
        <v>0</v>
      </c>
      <c r="J26">
        <f>SUMIFS('RAW2'!$Q:$Q,'RAW2'!$E:$E,'Peak Comparison'!J$3,'RAW2'!$A:$A,'Peak Comparison'!$A26)</f>
        <v>0.20223419523008235</v>
      </c>
      <c r="K26">
        <f>SUMIFS('RAW2'!$Q:$Q,'RAW2'!$E:$E,'Peak Comparison'!K$3,'RAW2'!$A:$A,'Peak Comparison'!$A26)</f>
        <v>0.20223419523008235</v>
      </c>
      <c r="L26">
        <f>SUMIFS('RAW2'!$Q:$Q,'RAW2'!$E:$E,'Peak Comparison'!L$3,'RAW2'!$A:$A,'Peak Comparison'!$A26)</f>
        <v>0.78740157480314954</v>
      </c>
      <c r="M26">
        <f>SUMIFS('RAW2'!$Q:$Q,'RAW2'!$E:$E,'Peak Comparison'!M$3,'RAW2'!$A:$A,'Peak Comparison'!$A26)</f>
        <v>0</v>
      </c>
      <c r="N26">
        <f>SUMIFS('RAW2'!$Q:$Q,'RAW2'!$E:$E,'Peak Comparison'!N$3,'RAW2'!$A:$A,'Peak Comparison'!$A26)</f>
        <v>0.40771718554592246</v>
      </c>
      <c r="O26">
        <f>SUMIFS('RAW2'!$Q:$Q,'RAW2'!$E:$E,'Peak Comparison'!O$3,'RAW2'!$A:$A,'Peak Comparison'!$A26)</f>
        <v>0</v>
      </c>
      <c r="P26">
        <f>SUMIFS('RAW2'!$Q:$Q,'RAW2'!$E:$E,'Peak Comparison'!P$3,'RAW2'!$A:$A,'Peak Comparison'!$A26)</f>
        <v>0.16706475798927389</v>
      </c>
    </row>
    <row r="27" spans="1:16" x14ac:dyDescent="0.2">
      <c r="A27" t="s">
        <v>365</v>
      </c>
      <c r="B27">
        <f>SUMIFS('RAW2'!$Q:$Q,'RAW2'!$E:$E,'Peak Comparison'!B$3,'RAW2'!$A:$A,'Peak Comparison'!$A27)</f>
        <v>0.37501583472872957</v>
      </c>
      <c r="C27">
        <f>SUMIFS('RAW2'!$Q:$Q,'RAW2'!$E:$E,'Peak Comparison'!C$3,'RAW2'!$A:$A,'Peak Comparison'!$A27)</f>
        <v>0.94429325723698609</v>
      </c>
      <c r="D27">
        <f>SUMIFS('RAW2'!$Q:$Q,'RAW2'!$E:$E,'Peak Comparison'!D$3,'RAW2'!$A:$A,'Peak Comparison'!$A27)</f>
        <v>1.2573001504591905</v>
      </c>
      <c r="E27">
        <f>SUMIFS('RAW2'!$Q:$Q,'RAW2'!$E:$E,'Peak Comparison'!E$3,'RAW2'!$A:$A,'Peak Comparison'!$A27)</f>
        <v>3.260168347327669</v>
      </c>
      <c r="F27">
        <f>SUMIFS('RAW2'!$Q:$Q,'RAW2'!$E:$E,'Peak Comparison'!F$3,'RAW2'!$A:$A,'Peak Comparison'!$A27)</f>
        <v>0</v>
      </c>
      <c r="G27">
        <f>SUMIFS('RAW2'!$Q:$Q,'RAW2'!$E:$E,'Peak Comparison'!G$3,'RAW2'!$A:$A,'Peak Comparison'!$A27)</f>
        <v>0.71029859794439021</v>
      </c>
      <c r="H27">
        <f>SUMIFS('RAW2'!$Q:$Q,'RAW2'!$E:$E,'Peak Comparison'!H$3,'RAW2'!$A:$A,'Peak Comparison'!$A27)</f>
        <v>0</v>
      </c>
      <c r="I27">
        <f>SUMIFS('RAW2'!$Q:$Q,'RAW2'!$E:$E,'Peak Comparison'!I$3,'RAW2'!$A:$A,'Peak Comparison'!$A27)</f>
        <v>0</v>
      </c>
      <c r="J27">
        <f>SUMIFS('RAW2'!$Q:$Q,'RAW2'!$E:$E,'Peak Comparison'!J$3,'RAW2'!$A:$A,'Peak Comparison'!$A27)</f>
        <v>0.20411772223578004</v>
      </c>
      <c r="K27">
        <f>SUMIFS('RAW2'!$Q:$Q,'RAW2'!$E:$E,'Peak Comparison'!K$3,'RAW2'!$A:$A,'Peak Comparison'!$A27)</f>
        <v>0.20411772223578004</v>
      </c>
      <c r="L27">
        <f>SUMIFS('RAW2'!$Q:$Q,'RAW2'!$E:$E,'Peak Comparison'!L$3,'RAW2'!$A:$A,'Peak Comparison'!$A27)</f>
        <v>1.0893246187363836</v>
      </c>
      <c r="M27">
        <f>SUMIFS('RAW2'!$Q:$Q,'RAW2'!$E:$E,'Peak Comparison'!M$3,'RAW2'!$A:$A,'Peak Comparison'!$A27)</f>
        <v>0</v>
      </c>
      <c r="N27">
        <f>SUMIFS('RAW2'!$Q:$Q,'RAW2'!$E:$E,'Peak Comparison'!N$3,'RAW2'!$A:$A,'Peak Comparison'!$A27)</f>
        <v>0.46084745875990207</v>
      </c>
      <c r="O27">
        <f>SUMIFS('RAW2'!$Q:$Q,'RAW2'!$E:$E,'Peak Comparison'!O$3,'RAW2'!$A:$A,'Peak Comparison'!$A27)</f>
        <v>3.9004638250912431E-2</v>
      </c>
      <c r="P27">
        <f>SUMIFS('RAW2'!$Q:$Q,'RAW2'!$E:$E,'Peak Comparison'!P$3,'RAW2'!$A:$A,'Peak Comparison'!$A27)</f>
        <v>6.7478162310442097E-2</v>
      </c>
    </row>
    <row r="28" spans="1:16" x14ac:dyDescent="0.2">
      <c r="A28" t="s">
        <v>366</v>
      </c>
      <c r="B28">
        <f>SUMIFS('RAW2'!$Q:$Q,'RAW2'!$E:$E,'Peak Comparison'!B$3,'RAW2'!$A:$A,'Peak Comparison'!$A28)</f>
        <v>2.8457821085903277</v>
      </c>
      <c r="C28">
        <f>SUMIFS('RAW2'!$Q:$Q,'RAW2'!$E:$E,'Peak Comparison'!C$3,'RAW2'!$A:$A,'Peak Comparison'!$A28)</f>
        <v>2.0194321425866111</v>
      </c>
      <c r="D28">
        <f>SUMIFS('RAW2'!$Q:$Q,'RAW2'!$E:$E,'Peak Comparison'!D$3,'RAW2'!$A:$A,'Peak Comparison'!$A28)</f>
        <v>14.396076593607759</v>
      </c>
      <c r="E28">
        <f>SUMIFS('RAW2'!$Q:$Q,'RAW2'!$E:$E,'Peak Comparison'!E$3,'RAW2'!$A:$A,'Peak Comparison'!$A28)</f>
        <v>3.7864827153580261</v>
      </c>
      <c r="F28">
        <f>SUMIFS('RAW2'!$Q:$Q,'RAW2'!$E:$E,'Peak Comparison'!F$3,'RAW2'!$A:$A,'Peak Comparison'!$A28)</f>
        <v>2.0290404615954301</v>
      </c>
      <c r="G28">
        <f>SUMIFS('RAW2'!$Q:$Q,'RAW2'!$E:$E,'Peak Comparison'!G$3,'RAW2'!$A:$A,'Peak Comparison'!$A28)</f>
        <v>1.1162483383236967</v>
      </c>
      <c r="H28">
        <f>SUMIFS('RAW2'!$Q:$Q,'RAW2'!$E:$E,'Peak Comparison'!H$3,'RAW2'!$A:$A,'Peak Comparison'!$A28)</f>
        <v>0</v>
      </c>
      <c r="I28">
        <f>SUMIFS('RAW2'!$Q:$Q,'RAW2'!$E:$E,'Peak Comparison'!I$3,'RAW2'!$A:$A,'Peak Comparison'!$A28)</f>
        <v>0</v>
      </c>
      <c r="J28">
        <f>SUMIFS('RAW2'!$Q:$Q,'RAW2'!$E:$E,'Peak Comparison'!J$3,'RAW2'!$A:$A,'Peak Comparison'!$A28)</f>
        <v>0.34440714385383658</v>
      </c>
      <c r="K28">
        <f>SUMIFS('RAW2'!$Q:$Q,'RAW2'!$E:$E,'Peak Comparison'!K$3,'RAW2'!$A:$A,'Peak Comparison'!$A28)</f>
        <v>0.34440714385383658</v>
      </c>
      <c r="L28">
        <f>SUMIFS('RAW2'!$Q:$Q,'RAW2'!$E:$E,'Peak Comparison'!L$3,'RAW2'!$A:$A,'Peak Comparison'!$A28)</f>
        <v>0.92936802973977695</v>
      </c>
      <c r="M28">
        <f>SUMIFS('RAW2'!$Q:$Q,'RAW2'!$E:$E,'Peak Comparison'!M$3,'RAW2'!$A:$A,'Peak Comparison'!$A28)</f>
        <v>1.2396978973197494</v>
      </c>
      <c r="N28">
        <f>SUMIFS('RAW2'!$Q:$Q,'RAW2'!$E:$E,'Peak Comparison'!N$3,'RAW2'!$A:$A,'Peak Comparison'!$A28)</f>
        <v>0.20089785220594966</v>
      </c>
      <c r="O28">
        <f>SUMIFS('RAW2'!$Q:$Q,'RAW2'!$E:$E,'Peak Comparison'!O$3,'RAW2'!$A:$A,'Peak Comparison'!$A28)</f>
        <v>0</v>
      </c>
      <c r="P28">
        <f>SUMIFS('RAW2'!$Q:$Q,'RAW2'!$E:$E,'Peak Comparison'!P$3,'RAW2'!$A:$A,'Peak Comparison'!$A28)</f>
        <v>0.96732757213984577</v>
      </c>
    </row>
    <row r="29" spans="1:16" x14ac:dyDescent="0.2">
      <c r="A29" t="s">
        <v>367</v>
      </c>
      <c r="B29">
        <f>SUMIFS('RAW2'!$Q:$Q,'RAW2'!$E:$E,'Peak Comparison'!B$3,'RAW2'!$A:$A,'Peak Comparison'!$A29)</f>
        <v>0</v>
      </c>
      <c r="C29">
        <f>SUMIFS('RAW2'!$Q:$Q,'RAW2'!$E:$E,'Peak Comparison'!C$3,'RAW2'!$A:$A,'Peak Comparison'!$A29)</f>
        <v>0</v>
      </c>
      <c r="D29">
        <f>SUMIFS('RAW2'!$Q:$Q,'RAW2'!$E:$E,'Peak Comparison'!D$3,'RAW2'!$A:$A,'Peak Comparison'!$A29)</f>
        <v>6.4259718298463095E-2</v>
      </c>
      <c r="E29">
        <f>SUMIFS('RAW2'!$Q:$Q,'RAW2'!$E:$E,'Peak Comparison'!E$3,'RAW2'!$A:$A,'Peak Comparison'!$A29)</f>
        <v>0.64464934632870829</v>
      </c>
      <c r="F29">
        <f>SUMIFS('RAW2'!$Q:$Q,'RAW2'!$E:$E,'Peak Comparison'!F$3,'RAW2'!$A:$A,'Peak Comparison'!$A29)</f>
        <v>0.11945460949369409</v>
      </c>
      <c r="G29">
        <f>SUMIFS('RAW2'!$Q:$Q,'RAW2'!$E:$E,'Peak Comparison'!G$3,'RAW2'!$A:$A,'Peak Comparison'!$A29)</f>
        <v>0.14074806681610222</v>
      </c>
      <c r="H29">
        <f>SUMIFS('RAW2'!$Q:$Q,'RAW2'!$E:$E,'Peak Comparison'!H$3,'RAW2'!$A:$A,'Peak Comparison'!$A29)</f>
        <v>0</v>
      </c>
      <c r="I29">
        <f>SUMIFS('RAW2'!$Q:$Q,'RAW2'!$E:$E,'Peak Comparison'!I$3,'RAW2'!$A:$A,'Peak Comparison'!$A29)</f>
        <v>0</v>
      </c>
      <c r="J29">
        <f>SUMIFS('RAW2'!$Q:$Q,'RAW2'!$E:$E,'Peak Comparison'!J$3,'RAW2'!$A:$A,'Peak Comparison'!$A29)</f>
        <v>0.49279874252527289</v>
      </c>
      <c r="K29">
        <f>SUMIFS('RAW2'!$Q:$Q,'RAW2'!$E:$E,'Peak Comparison'!K$3,'RAW2'!$A:$A,'Peak Comparison'!$A29)</f>
        <v>0.49279874252527289</v>
      </c>
      <c r="L29">
        <f>SUMIFS('RAW2'!$Q:$Q,'RAW2'!$E:$E,'Peak Comparison'!L$3,'RAW2'!$A:$A,'Peak Comparison'!$A29)</f>
        <v>1.6181229773462784</v>
      </c>
      <c r="M29">
        <f>SUMIFS('RAW2'!$Q:$Q,'RAW2'!$E:$E,'Peak Comparison'!M$3,'RAW2'!$A:$A,'Peak Comparison'!$A29)</f>
        <v>0.28910478604145384</v>
      </c>
      <c r="N29">
        <f>SUMIFS('RAW2'!$Q:$Q,'RAW2'!$E:$E,'Peak Comparison'!N$3,'RAW2'!$A:$A,'Peak Comparison'!$A29)</f>
        <v>0</v>
      </c>
      <c r="O29">
        <f>SUMIFS('RAW2'!$Q:$Q,'RAW2'!$E:$E,'Peak Comparison'!O$3,'RAW2'!$A:$A,'Peak Comparison'!$A29)</f>
        <v>0.52615803486545232</v>
      </c>
      <c r="P29">
        <f>SUMIFS('RAW2'!$Q:$Q,'RAW2'!$E:$E,'Peak Comparison'!P$3,'RAW2'!$A:$A,'Peak Comparison'!$A29)</f>
        <v>1.2834761824180119</v>
      </c>
    </row>
    <row r="30" spans="1:16" x14ac:dyDescent="0.2">
      <c r="A30" t="s">
        <v>368</v>
      </c>
      <c r="B30">
        <f>SUMIFS('RAW2'!$Q:$Q,'RAW2'!$E:$E,'Peak Comparison'!B$3,'RAW2'!$A:$A,'Peak Comparison'!$A30)</f>
        <v>0</v>
      </c>
      <c r="C30">
        <f>SUMIFS('RAW2'!$Q:$Q,'RAW2'!$E:$E,'Peak Comparison'!C$3,'RAW2'!$A:$A,'Peak Comparison'!$A30)</f>
        <v>0.70055412498091363</v>
      </c>
      <c r="D30">
        <f>SUMIFS('RAW2'!$Q:$Q,'RAW2'!$E:$E,'Peak Comparison'!D$3,'RAW2'!$A:$A,'Peak Comparison'!$A30)</f>
        <v>0</v>
      </c>
      <c r="E30">
        <f>SUMIFS('RAW2'!$Q:$Q,'RAW2'!$E:$E,'Peak Comparison'!E$3,'RAW2'!$A:$A,'Peak Comparison'!$A30)</f>
        <v>0.84557841295275848</v>
      </c>
      <c r="F30">
        <f>SUMIFS('RAW2'!$Q:$Q,'RAW2'!$E:$E,'Peak Comparison'!F$3,'RAW2'!$A:$A,'Peak Comparison'!$A30)</f>
        <v>0</v>
      </c>
      <c r="G30">
        <f>SUMIFS('RAW2'!$Q:$Q,'RAW2'!$E:$E,'Peak Comparison'!G$3,'RAW2'!$A:$A,'Peak Comparison'!$A30)</f>
        <v>0</v>
      </c>
      <c r="H30">
        <f>SUMIFS('RAW2'!$Q:$Q,'RAW2'!$E:$E,'Peak Comparison'!H$3,'RAW2'!$A:$A,'Peak Comparison'!$A30)</f>
        <v>0</v>
      </c>
      <c r="I30">
        <f>SUMIFS('RAW2'!$Q:$Q,'RAW2'!$E:$E,'Peak Comparison'!I$3,'RAW2'!$A:$A,'Peak Comparison'!$A30)</f>
        <v>0</v>
      </c>
      <c r="J30">
        <f>SUMIFS('RAW2'!$Q:$Q,'RAW2'!$E:$E,'Peak Comparison'!J$3,'RAW2'!$A:$A,'Peak Comparison'!$A30)</f>
        <v>0.36306343926069151</v>
      </c>
      <c r="K30">
        <f>SUMIFS('RAW2'!$Q:$Q,'RAW2'!$E:$E,'Peak Comparison'!K$3,'RAW2'!$A:$A,'Peak Comparison'!$A30)</f>
        <v>0.36306343926069151</v>
      </c>
      <c r="L30">
        <f>SUMIFS('RAW2'!$Q:$Q,'RAW2'!$E:$E,'Peak Comparison'!L$3,'RAW2'!$A:$A,'Peak Comparison'!$A30)</f>
        <v>2.109704641350211</v>
      </c>
      <c r="M30">
        <f>SUMIFS('RAW2'!$Q:$Q,'RAW2'!$E:$E,'Peak Comparison'!M$3,'RAW2'!$A:$A,'Peak Comparison'!$A30)</f>
        <v>0.14164031334578056</v>
      </c>
      <c r="N30">
        <f>SUMIFS('RAW2'!$Q:$Q,'RAW2'!$E:$E,'Peak Comparison'!N$3,'RAW2'!$A:$A,'Peak Comparison'!$A30)</f>
        <v>0</v>
      </c>
      <c r="O30">
        <f>SUMIFS('RAW2'!$Q:$Q,'RAW2'!$E:$E,'Peak Comparison'!O$3,'RAW2'!$A:$A,'Peak Comparison'!$A30)</f>
        <v>0.13524872296183338</v>
      </c>
      <c r="P30">
        <f>SUMIFS('RAW2'!$Q:$Q,'RAW2'!$E:$E,'Peak Comparison'!P$3,'RAW2'!$A:$A,'Peak Comparison'!$A30)</f>
        <v>0.43302688975070297</v>
      </c>
    </row>
    <row r="31" spans="1:16" x14ac:dyDescent="0.2">
      <c r="A31" t="s">
        <v>369</v>
      </c>
      <c r="B31">
        <f>SUMIFS('RAW2'!$Q:$Q,'RAW2'!$E:$E,'Peak Comparison'!B$3,'RAW2'!$A:$A,'Peak Comparison'!$A31)</f>
        <v>0</v>
      </c>
      <c r="C31">
        <f>SUMIFS('RAW2'!$Q:$Q,'RAW2'!$E:$E,'Peak Comparison'!C$3,'RAW2'!$A:$A,'Peak Comparison'!$A31)</f>
        <v>0.22171293070975392</v>
      </c>
      <c r="D31">
        <f>SUMIFS('RAW2'!$Q:$Q,'RAW2'!$E:$E,'Peak Comparison'!D$3,'RAW2'!$A:$A,'Peak Comparison'!$A31)</f>
        <v>0</v>
      </c>
      <c r="E31">
        <f>SUMIFS('RAW2'!$Q:$Q,'RAW2'!$E:$E,'Peak Comparison'!E$3,'RAW2'!$A:$A,'Peak Comparison'!$A31)</f>
        <v>0.32941061086099416</v>
      </c>
      <c r="F31">
        <f>SUMIFS('RAW2'!$Q:$Q,'RAW2'!$E:$E,'Peak Comparison'!F$3,'RAW2'!$A:$A,'Peak Comparison'!$A31)</f>
        <v>0.62418415695491514</v>
      </c>
      <c r="G31">
        <f>SUMIFS('RAW2'!$Q:$Q,'RAW2'!$E:$E,'Peak Comparison'!G$3,'RAW2'!$A:$A,'Peak Comparison'!$A31)</f>
        <v>3.9333044640763953E-2</v>
      </c>
      <c r="H31">
        <f>SUMIFS('RAW2'!$Q:$Q,'RAW2'!$E:$E,'Peak Comparison'!H$3,'RAW2'!$A:$A,'Peak Comparison'!$A31)</f>
        <v>0</v>
      </c>
      <c r="I31">
        <f>SUMIFS('RAW2'!$Q:$Q,'RAW2'!$E:$E,'Peak Comparison'!I$3,'RAW2'!$A:$A,'Peak Comparison'!$A31)</f>
        <v>0</v>
      </c>
      <c r="J31">
        <f>SUMIFS('RAW2'!$Q:$Q,'RAW2'!$E:$E,'Peak Comparison'!J$3,'RAW2'!$A:$A,'Peak Comparison'!$A31)</f>
        <v>0.14390114621382558</v>
      </c>
      <c r="K31">
        <f>SUMIFS('RAW2'!$Q:$Q,'RAW2'!$E:$E,'Peak Comparison'!K$3,'RAW2'!$A:$A,'Peak Comparison'!$A31)</f>
        <v>0.14390114621382558</v>
      </c>
      <c r="L31">
        <f>SUMIFS('RAW2'!$Q:$Q,'RAW2'!$E:$E,'Peak Comparison'!L$3,'RAW2'!$A:$A,'Peak Comparison'!$A31)</f>
        <v>1.2106537530266344</v>
      </c>
      <c r="M31">
        <f>SUMIFS('RAW2'!$Q:$Q,'RAW2'!$E:$E,'Peak Comparison'!M$3,'RAW2'!$A:$A,'Peak Comparison'!$A31)</f>
        <v>0.34557733534632568</v>
      </c>
      <c r="N31">
        <f>SUMIFS('RAW2'!$Q:$Q,'RAW2'!$E:$E,'Peak Comparison'!N$3,'RAW2'!$A:$A,'Peak Comparison'!$A31)</f>
        <v>0</v>
      </c>
      <c r="O31">
        <f>SUMIFS('RAW2'!$Q:$Q,'RAW2'!$E:$E,'Peak Comparison'!O$3,'RAW2'!$A:$A,'Peak Comparison'!$A31)</f>
        <v>0</v>
      </c>
      <c r="P31">
        <f>SUMIFS('RAW2'!$Q:$Q,'RAW2'!$E:$E,'Peak Comparison'!P$3,'RAW2'!$A:$A,'Peak Comparison'!$A31)</f>
        <v>0.4676731051543595</v>
      </c>
    </row>
    <row r="32" spans="1:16" x14ac:dyDescent="0.2">
      <c r="A32" t="s">
        <v>370</v>
      </c>
      <c r="B32">
        <f>SUMIFS('RAW2'!$Q:$Q,'RAW2'!$E:$E,'Peak Comparison'!B$3,'RAW2'!$A:$A,'Peak Comparison'!$A32)</f>
        <v>0</v>
      </c>
      <c r="C32">
        <f>SUMIFS('RAW2'!$Q:$Q,'RAW2'!$E:$E,'Peak Comparison'!C$3,'RAW2'!$A:$A,'Peak Comparison'!$A32)</f>
        <v>0.33303657967179279</v>
      </c>
      <c r="D32">
        <f>SUMIFS('RAW2'!$Q:$Q,'RAW2'!$E:$E,'Peak Comparison'!D$3,'RAW2'!$A:$A,'Peak Comparison'!$A32)</f>
        <v>0</v>
      </c>
      <c r="E32">
        <f>SUMIFS('RAW2'!$Q:$Q,'RAW2'!$E:$E,'Peak Comparison'!E$3,'RAW2'!$A:$A,'Peak Comparison'!$A32)</f>
        <v>0.55869646447382704</v>
      </c>
      <c r="F32">
        <f>SUMIFS('RAW2'!$Q:$Q,'RAW2'!$E:$E,'Peak Comparison'!F$3,'RAW2'!$A:$A,'Peak Comparison'!$A32)</f>
        <v>0</v>
      </c>
      <c r="G32">
        <f>SUMIFS('RAW2'!$Q:$Q,'RAW2'!$E:$E,'Peak Comparison'!G$3,'RAW2'!$A:$A,'Peak Comparison'!$A32)</f>
        <v>0</v>
      </c>
      <c r="H32">
        <f>SUMIFS('RAW2'!$Q:$Q,'RAW2'!$E:$E,'Peak Comparison'!H$3,'RAW2'!$A:$A,'Peak Comparison'!$A32)</f>
        <v>0</v>
      </c>
      <c r="I32">
        <f>SUMIFS('RAW2'!$Q:$Q,'RAW2'!$E:$E,'Peak Comparison'!I$3,'RAW2'!$A:$A,'Peak Comparison'!$A32)</f>
        <v>0</v>
      </c>
      <c r="J32">
        <f>SUMIFS('RAW2'!$Q:$Q,'RAW2'!$E:$E,'Peak Comparison'!J$3,'RAW2'!$A:$A,'Peak Comparison'!$A32)</f>
        <v>0.15504591945256641</v>
      </c>
      <c r="K32">
        <f>SUMIFS('RAW2'!$Q:$Q,'RAW2'!$E:$E,'Peak Comparison'!K$3,'RAW2'!$A:$A,'Peak Comparison'!$A32)</f>
        <v>0.15504591945256641</v>
      </c>
      <c r="L32">
        <f>SUMIFS('RAW2'!$Q:$Q,'RAW2'!$E:$E,'Peak Comparison'!L$3,'RAW2'!$A:$A,'Peak Comparison'!$A32)</f>
        <v>1.199040767386091</v>
      </c>
      <c r="M32">
        <f>SUMIFS('RAW2'!$Q:$Q,'RAW2'!$E:$E,'Peak Comparison'!M$3,'RAW2'!$A:$A,'Peak Comparison'!$A32)</f>
        <v>0.38212882636197515</v>
      </c>
      <c r="N32">
        <f>SUMIFS('RAW2'!$Q:$Q,'RAW2'!$E:$E,'Peak Comparison'!N$3,'RAW2'!$A:$A,'Peak Comparison'!$A32)</f>
        <v>0</v>
      </c>
      <c r="O32">
        <f>SUMIFS('RAW2'!$Q:$Q,'RAW2'!$E:$E,'Peak Comparison'!O$3,'RAW2'!$A:$A,'Peak Comparison'!$A32)</f>
        <v>0.56442921392291501</v>
      </c>
      <c r="P32">
        <f>SUMIFS('RAW2'!$Q:$Q,'RAW2'!$E:$E,'Peak Comparison'!P$3,'RAW2'!$A:$A,'Peak Comparison'!$A32)</f>
        <v>0.32377836081469902</v>
      </c>
    </row>
    <row r="33" spans="1:16" x14ac:dyDescent="0.2">
      <c r="A33" t="s">
        <v>371</v>
      </c>
      <c r="B33">
        <f>SUMIFS('RAW2'!$Q:$Q,'RAW2'!$E:$E,'Peak Comparison'!B$3,'RAW2'!$A:$A,'Peak Comparison'!$A33)</f>
        <v>0.30610729203334325</v>
      </c>
      <c r="C33">
        <f>SUMIFS('RAW2'!$Q:$Q,'RAW2'!$E:$E,'Peak Comparison'!C$3,'RAW2'!$A:$A,'Peak Comparison'!$A33)</f>
        <v>0.28758779256946904</v>
      </c>
      <c r="D33">
        <f>SUMIFS('RAW2'!$Q:$Q,'RAW2'!$E:$E,'Peak Comparison'!D$3,'RAW2'!$A:$A,'Peak Comparison'!$A33)</f>
        <v>0.1041825445533235</v>
      </c>
      <c r="E33">
        <f>SUMIFS('RAW2'!$Q:$Q,'RAW2'!$E:$E,'Peak Comparison'!E$3,'RAW2'!$A:$A,'Peak Comparison'!$A33)</f>
        <v>0.45641240881045658</v>
      </c>
      <c r="F33">
        <f>SUMIFS('RAW2'!$Q:$Q,'RAW2'!$E:$E,'Peak Comparison'!F$3,'RAW2'!$A:$A,'Peak Comparison'!$A33)</f>
        <v>4.136930805796653</v>
      </c>
      <c r="G33">
        <f>SUMIFS('RAW2'!$Q:$Q,'RAW2'!$E:$E,'Peak Comparison'!G$3,'RAW2'!$A:$A,'Peak Comparison'!$A33)</f>
        <v>0</v>
      </c>
      <c r="H33">
        <f>SUMIFS('RAW2'!$Q:$Q,'RAW2'!$E:$E,'Peak Comparison'!H$3,'RAW2'!$A:$A,'Peak Comparison'!$A33)</f>
        <v>0</v>
      </c>
      <c r="I33">
        <f>SUMIFS('RAW2'!$Q:$Q,'RAW2'!$E:$E,'Peak Comparison'!I$3,'RAW2'!$A:$A,'Peak Comparison'!$A33)</f>
        <v>1.1245803896640831</v>
      </c>
      <c r="J33">
        <f>SUMIFS('RAW2'!$Q:$Q,'RAW2'!$E:$E,'Peak Comparison'!J$3,'RAW2'!$A:$A,'Peak Comparison'!$A33)</f>
        <v>0.15590151749331335</v>
      </c>
      <c r="K33">
        <f>SUMIFS('RAW2'!$Q:$Q,'RAW2'!$E:$E,'Peak Comparison'!K$3,'RAW2'!$A:$A,'Peak Comparison'!$A33)</f>
        <v>0.15590151749331335</v>
      </c>
      <c r="L33">
        <f>SUMIFS('RAW2'!$Q:$Q,'RAW2'!$E:$E,'Peak Comparison'!L$3,'RAW2'!$A:$A,'Peak Comparison'!$A33)</f>
        <v>0.73313782991202359</v>
      </c>
      <c r="M33">
        <f>SUMIFS('RAW2'!$Q:$Q,'RAW2'!$E:$E,'Peak Comparison'!M$3,'RAW2'!$A:$A,'Peak Comparison'!$A33)</f>
        <v>1.7385107077861572</v>
      </c>
      <c r="N33">
        <f>SUMIFS('RAW2'!$Q:$Q,'RAW2'!$E:$E,'Peak Comparison'!N$3,'RAW2'!$A:$A,'Peak Comparison'!$A33)</f>
        <v>0.17785518967337025</v>
      </c>
      <c r="O33">
        <f>SUMIFS('RAW2'!$Q:$Q,'RAW2'!$E:$E,'Peak Comparison'!O$3,'RAW2'!$A:$A,'Peak Comparison'!$A33)</f>
        <v>0</v>
      </c>
      <c r="P33">
        <f>SUMIFS('RAW2'!$Q:$Q,'RAW2'!$E:$E,'Peak Comparison'!P$3,'RAW2'!$A:$A,'Peak Comparison'!$A33)</f>
        <v>0.47871996820575741</v>
      </c>
    </row>
    <row r="34" spans="1:16" x14ac:dyDescent="0.2">
      <c r="A34" t="s">
        <v>372</v>
      </c>
      <c r="B34">
        <f>SUMIFS('RAW2'!$Q:$Q,'RAW2'!$E:$E,'Peak Comparison'!B$3,'RAW2'!$A:$A,'Peak Comparison'!$A34)</f>
        <v>0</v>
      </c>
      <c r="C34">
        <f>SUMIFS('RAW2'!$Q:$Q,'RAW2'!$E:$E,'Peak Comparison'!C$3,'RAW2'!$A:$A,'Peak Comparison'!$A34)</f>
        <v>0.39638090976285961</v>
      </c>
      <c r="D34">
        <f>SUMIFS('RAW2'!$Q:$Q,'RAW2'!$E:$E,'Peak Comparison'!D$3,'RAW2'!$A:$A,'Peak Comparison'!$A34)</f>
        <v>0.17107264928587237</v>
      </c>
      <c r="E34">
        <f>SUMIFS('RAW2'!$Q:$Q,'RAW2'!$E:$E,'Peak Comparison'!E$3,'RAW2'!$A:$A,'Peak Comparison'!$A34)</f>
        <v>1.4241317033426266</v>
      </c>
      <c r="F34">
        <f>SUMIFS('RAW2'!$Q:$Q,'RAW2'!$E:$E,'Peak Comparison'!F$3,'RAW2'!$A:$A,'Peak Comparison'!$A34)</f>
        <v>4.2950058173660528</v>
      </c>
      <c r="G34">
        <f>SUMIFS('RAW2'!$Q:$Q,'RAW2'!$E:$E,'Peak Comparison'!G$3,'RAW2'!$A:$A,'Peak Comparison'!$A34)</f>
        <v>0.32935621252499864</v>
      </c>
      <c r="H34">
        <f>SUMIFS('RAW2'!$Q:$Q,'RAW2'!$E:$E,'Peak Comparison'!H$3,'RAW2'!$A:$A,'Peak Comparison'!$A34)</f>
        <v>0</v>
      </c>
      <c r="I34">
        <f>SUMIFS('RAW2'!$Q:$Q,'RAW2'!$E:$E,'Peak Comparison'!I$3,'RAW2'!$A:$A,'Peak Comparison'!$A34)</f>
        <v>0</v>
      </c>
      <c r="J34">
        <f>SUMIFS('RAW2'!$Q:$Q,'RAW2'!$E:$E,'Peak Comparison'!J$3,'RAW2'!$A:$A,'Peak Comparison'!$A34)</f>
        <v>0</v>
      </c>
      <c r="K34">
        <f>SUMIFS('RAW2'!$Q:$Q,'RAW2'!$E:$E,'Peak Comparison'!K$3,'RAW2'!$A:$A,'Peak Comparison'!$A34)</f>
        <v>0</v>
      </c>
      <c r="L34">
        <f>SUMIFS('RAW2'!$Q:$Q,'RAW2'!$E:$E,'Peak Comparison'!L$3,'RAW2'!$A:$A,'Peak Comparison'!$A34)</f>
        <v>0.85470085470085488</v>
      </c>
      <c r="M34">
        <f>SUMIFS('RAW2'!$Q:$Q,'RAW2'!$E:$E,'Peak Comparison'!M$3,'RAW2'!$A:$A,'Peak Comparison'!$A34)</f>
        <v>0.1819122014415453</v>
      </c>
      <c r="N34">
        <f>SUMIFS('RAW2'!$Q:$Q,'RAW2'!$E:$E,'Peak Comparison'!N$3,'RAW2'!$A:$A,'Peak Comparison'!$A34)</f>
        <v>0</v>
      </c>
      <c r="O34">
        <f>SUMIFS('RAW2'!$Q:$Q,'RAW2'!$E:$E,'Peak Comparison'!O$3,'RAW2'!$A:$A,'Peak Comparison'!$A34)</f>
        <v>0</v>
      </c>
      <c r="P34">
        <f>SUMIFS('RAW2'!$Q:$Q,'RAW2'!$E:$E,'Peak Comparison'!P$3,'RAW2'!$A:$A,'Peak Comparison'!$A34)</f>
        <v>0.28911595779239757</v>
      </c>
    </row>
    <row r="35" spans="1:16" x14ac:dyDescent="0.2">
      <c r="A35" t="s">
        <v>373</v>
      </c>
      <c r="B35">
        <f>SUMIFS('RAW2'!$Q:$Q,'RAW2'!$E:$E,'Peak Comparison'!B$3,'RAW2'!$A:$A,'Peak Comparison'!$A35)</f>
        <v>0.17381742515726373</v>
      </c>
      <c r="C35">
        <f>SUMIFS('RAW2'!$Q:$Q,'RAW2'!$E:$E,'Peak Comparison'!C$3,'RAW2'!$A:$A,'Peak Comparison'!$A35)</f>
        <v>0.38215109022277705</v>
      </c>
      <c r="D35">
        <f>SUMIFS('RAW2'!$Q:$Q,'RAW2'!$E:$E,'Peak Comparison'!D$3,'RAW2'!$A:$A,'Peak Comparison'!$A35)</f>
        <v>0</v>
      </c>
      <c r="E35">
        <f>SUMIFS('RAW2'!$Q:$Q,'RAW2'!$E:$E,'Peak Comparison'!E$3,'RAW2'!$A:$A,'Peak Comparison'!$A35)</f>
        <v>0.85845243625599132</v>
      </c>
      <c r="F35">
        <f>SUMIFS('RAW2'!$Q:$Q,'RAW2'!$E:$E,'Peak Comparison'!F$3,'RAW2'!$A:$A,'Peak Comparison'!$A35)</f>
        <v>0.2827597045462022</v>
      </c>
      <c r="G35">
        <f>SUMIFS('RAW2'!$Q:$Q,'RAW2'!$E:$E,'Peak Comparison'!G$3,'RAW2'!$A:$A,'Peak Comparison'!$A35)</f>
        <v>0.13811796737722726</v>
      </c>
      <c r="H35">
        <f>SUMIFS('RAW2'!$Q:$Q,'RAW2'!$E:$E,'Peak Comparison'!H$3,'RAW2'!$A:$A,'Peak Comparison'!$A35)</f>
        <v>0</v>
      </c>
      <c r="I35">
        <f>SUMIFS('RAW2'!$Q:$Q,'RAW2'!$E:$E,'Peak Comparison'!I$3,'RAW2'!$A:$A,'Peak Comparison'!$A35)</f>
        <v>0</v>
      </c>
      <c r="J35">
        <f>SUMIFS('RAW2'!$Q:$Q,'RAW2'!$E:$E,'Peak Comparison'!J$3,'RAW2'!$A:$A,'Peak Comparison'!$A35)</f>
        <v>8.0022086992717109E-2</v>
      </c>
      <c r="K35">
        <f>SUMIFS('RAW2'!$Q:$Q,'RAW2'!$E:$E,'Peak Comparison'!K$3,'RAW2'!$A:$A,'Peak Comparison'!$A35)</f>
        <v>8.0022086992717109E-2</v>
      </c>
      <c r="L35">
        <f>SUMIFS('RAW2'!$Q:$Q,'RAW2'!$E:$E,'Peak Comparison'!L$3,'RAW2'!$A:$A,'Peak Comparison'!$A35)</f>
        <v>2.8735632183908049</v>
      </c>
      <c r="M35">
        <f>SUMIFS('RAW2'!$Q:$Q,'RAW2'!$E:$E,'Peak Comparison'!M$3,'RAW2'!$A:$A,'Peak Comparison'!$A35)</f>
        <v>0.18046885598932619</v>
      </c>
      <c r="N35">
        <f>SUMIFS('RAW2'!$Q:$Q,'RAW2'!$E:$E,'Peak Comparison'!N$3,'RAW2'!$A:$A,'Peak Comparison'!$A35)</f>
        <v>0</v>
      </c>
      <c r="O35">
        <f>SUMIFS('RAW2'!$Q:$Q,'RAW2'!$E:$E,'Peak Comparison'!O$3,'RAW2'!$A:$A,'Peak Comparison'!$A35)</f>
        <v>1.105235151477497</v>
      </c>
      <c r="P35">
        <f>SUMIFS('RAW2'!$Q:$Q,'RAW2'!$E:$E,'Peak Comparison'!P$3,'RAW2'!$A:$A,'Peak Comparison'!$A35)</f>
        <v>1.0118402343333874</v>
      </c>
    </row>
    <row r="36" spans="1:16" x14ac:dyDescent="0.2">
      <c r="A36" t="s">
        <v>374</v>
      </c>
      <c r="B36">
        <f>SUMIFS('RAW2'!$Q:$Q,'RAW2'!$E:$E,'Peak Comparison'!B$3,'RAW2'!$A:$A,'Peak Comparison'!$A36)</f>
        <v>0.18719764828356053</v>
      </c>
      <c r="C36">
        <f>SUMIFS('RAW2'!$Q:$Q,'RAW2'!$E:$E,'Peak Comparison'!C$3,'RAW2'!$A:$A,'Peak Comparison'!$A36)</f>
        <v>9.5650983466947948E-2</v>
      </c>
      <c r="D36">
        <f>SUMIFS('RAW2'!$Q:$Q,'RAW2'!$E:$E,'Peak Comparison'!D$3,'RAW2'!$A:$A,'Peak Comparison'!$A36)</f>
        <v>5.1237826954405728E-2</v>
      </c>
      <c r="E36">
        <f>SUMIFS('RAW2'!$Q:$Q,'RAW2'!$E:$E,'Peak Comparison'!E$3,'RAW2'!$A:$A,'Peak Comparison'!$A36)</f>
        <v>0.27962360403088177</v>
      </c>
      <c r="F36">
        <f>SUMIFS('RAW2'!$Q:$Q,'RAW2'!$E:$E,'Peak Comparison'!F$3,'RAW2'!$A:$A,'Peak Comparison'!$A36)</f>
        <v>0.34691798351800607</v>
      </c>
      <c r="G36">
        <f>SUMIFS('RAW2'!$Q:$Q,'RAW2'!$E:$E,'Peak Comparison'!G$3,'RAW2'!$A:$A,'Peak Comparison'!$A36)</f>
        <v>3.6948175569662081E-2</v>
      </c>
      <c r="H36">
        <f>SUMIFS('RAW2'!$Q:$Q,'RAW2'!$E:$E,'Peak Comparison'!H$3,'RAW2'!$A:$A,'Peak Comparison'!$A36)</f>
        <v>0</v>
      </c>
      <c r="I36">
        <f>SUMIFS('RAW2'!$Q:$Q,'RAW2'!$E:$E,'Peak Comparison'!I$3,'RAW2'!$A:$A,'Peak Comparison'!$A36)</f>
        <v>0</v>
      </c>
      <c r="J36">
        <f>SUMIFS('RAW2'!$Q:$Q,'RAW2'!$E:$E,'Peak Comparison'!J$3,'RAW2'!$A:$A,'Peak Comparison'!$A36)</f>
        <v>5.3103955500462818E-2</v>
      </c>
      <c r="K36">
        <f>SUMIFS('RAW2'!$Q:$Q,'RAW2'!$E:$E,'Peak Comparison'!K$3,'RAW2'!$A:$A,'Peak Comparison'!$A36)</f>
        <v>5.3103955500462818E-2</v>
      </c>
      <c r="L36">
        <f>SUMIFS('RAW2'!$Q:$Q,'RAW2'!$E:$E,'Peak Comparison'!L$3,'RAW2'!$A:$A,'Peak Comparison'!$A36)</f>
        <v>0.95419847328244278</v>
      </c>
      <c r="M36">
        <f>SUMIFS('RAW2'!$Q:$Q,'RAW2'!$E:$E,'Peak Comparison'!M$3,'RAW2'!$A:$A,'Peak Comparison'!$A36)</f>
        <v>0.52111390481893638</v>
      </c>
      <c r="N36">
        <f>SUMIFS('RAW2'!$Q:$Q,'RAW2'!$E:$E,'Peak Comparison'!N$3,'RAW2'!$A:$A,'Peak Comparison'!$A36)</f>
        <v>0</v>
      </c>
      <c r="O36">
        <f>SUMIFS('RAW2'!$Q:$Q,'RAW2'!$E:$E,'Peak Comparison'!O$3,'RAW2'!$A:$A,'Peak Comparison'!$A36)</f>
        <v>0</v>
      </c>
      <c r="P36">
        <f>SUMIFS('RAW2'!$Q:$Q,'RAW2'!$E:$E,'Peak Comparison'!P$3,'RAW2'!$A:$A,'Peak Comparison'!$A36)</f>
        <v>0.16048776882708379</v>
      </c>
    </row>
    <row r="37" spans="1:16" x14ac:dyDescent="0.2">
      <c r="A37" t="s">
        <v>375</v>
      </c>
      <c r="B37">
        <f>SUMIFS('RAW2'!$Q:$Q,'RAW2'!$E:$E,'Peak Comparison'!B$3,'RAW2'!$A:$A,'Peak Comparison'!$A37)</f>
        <v>0.15028214867715448</v>
      </c>
      <c r="C37">
        <f>SUMIFS('RAW2'!$Q:$Q,'RAW2'!$E:$E,'Peak Comparison'!C$3,'RAW2'!$A:$A,'Peak Comparison'!$A37)</f>
        <v>0.53446786990398143</v>
      </c>
      <c r="D37">
        <f>SUMIFS('RAW2'!$Q:$Q,'RAW2'!$E:$E,'Peak Comparison'!D$3,'RAW2'!$A:$A,'Peak Comparison'!$A37)</f>
        <v>0</v>
      </c>
      <c r="E37">
        <f>SUMIFS('RAW2'!$Q:$Q,'RAW2'!$E:$E,'Peak Comparison'!E$3,'RAW2'!$A:$A,'Peak Comparison'!$A37)</f>
        <v>0.71031779329850675</v>
      </c>
      <c r="F37">
        <f>SUMIFS('RAW2'!$Q:$Q,'RAW2'!$E:$E,'Peak Comparison'!F$3,'RAW2'!$A:$A,'Peak Comparison'!$A37)</f>
        <v>3.441021063145445</v>
      </c>
      <c r="G37">
        <f>SUMIFS('RAW2'!$Q:$Q,'RAW2'!$E:$E,'Peak Comparison'!G$3,'RAW2'!$A:$A,'Peak Comparison'!$A37)</f>
        <v>0.30002455613942075</v>
      </c>
      <c r="H37">
        <f>SUMIFS('RAW2'!$Q:$Q,'RAW2'!$E:$E,'Peak Comparison'!H$3,'RAW2'!$A:$A,'Peak Comparison'!$A37)</f>
        <v>0</v>
      </c>
      <c r="I37">
        <f>SUMIFS('RAW2'!$Q:$Q,'RAW2'!$E:$E,'Peak Comparison'!I$3,'RAW2'!$A:$A,'Peak Comparison'!$A37)</f>
        <v>0</v>
      </c>
      <c r="J37">
        <f>SUMIFS('RAW2'!$Q:$Q,'RAW2'!$E:$E,'Peak Comparison'!J$3,'RAW2'!$A:$A,'Peak Comparison'!$A37)</f>
        <v>6.8356954764778946E-2</v>
      </c>
      <c r="K37">
        <f>SUMIFS('RAW2'!$Q:$Q,'RAW2'!$E:$E,'Peak Comparison'!K$3,'RAW2'!$A:$A,'Peak Comparison'!$A37)</f>
        <v>6.8356954764778946E-2</v>
      </c>
      <c r="L37">
        <f>SUMIFS('RAW2'!$Q:$Q,'RAW2'!$E:$E,'Peak Comparison'!L$3,'RAW2'!$A:$A,'Peak Comparison'!$A37)</f>
        <v>0.9633911368015412</v>
      </c>
      <c r="M37">
        <f>SUMIFS('RAW2'!$Q:$Q,'RAW2'!$E:$E,'Peak Comparison'!M$3,'RAW2'!$A:$A,'Peak Comparison'!$A37)</f>
        <v>0.74089115922733972</v>
      </c>
      <c r="N37">
        <f>SUMIFS('RAW2'!$Q:$Q,'RAW2'!$E:$E,'Peak Comparison'!N$3,'RAW2'!$A:$A,'Peak Comparison'!$A37)</f>
        <v>0</v>
      </c>
      <c r="O37">
        <f>SUMIFS('RAW2'!$Q:$Q,'RAW2'!$E:$E,'Peak Comparison'!O$3,'RAW2'!$A:$A,'Peak Comparison'!$A37)</f>
        <v>0</v>
      </c>
      <c r="P37">
        <f>SUMIFS('RAW2'!$Q:$Q,'RAW2'!$E:$E,'Peak Comparison'!P$3,'RAW2'!$A:$A,'Peak Comparison'!$A37)</f>
        <v>0.53430544156439497</v>
      </c>
    </row>
    <row r="38" spans="1:16" x14ac:dyDescent="0.2">
      <c r="A38" t="s">
        <v>376</v>
      </c>
      <c r="B38">
        <f>SUMIFS('RAW2'!$Q:$Q,'RAW2'!$E:$E,'Peak Comparison'!B$3,'RAW2'!$A:$A,'Peak Comparison'!$A38)</f>
        <v>0</v>
      </c>
      <c r="C38">
        <f>SUMIFS('RAW2'!$Q:$Q,'RAW2'!$E:$E,'Peak Comparison'!C$3,'RAW2'!$A:$A,'Peak Comparison'!$A38)</f>
        <v>0.50296652779550577</v>
      </c>
      <c r="D38">
        <f>SUMIFS('RAW2'!$Q:$Q,'RAW2'!$E:$E,'Peak Comparison'!D$3,'RAW2'!$A:$A,'Peak Comparison'!$A38)</f>
        <v>0</v>
      </c>
      <c r="E38">
        <f>SUMIFS('RAW2'!$Q:$Q,'RAW2'!$E:$E,'Peak Comparison'!E$3,'RAW2'!$A:$A,'Peak Comparison'!$A38)</f>
        <v>0.44901168038141526</v>
      </c>
      <c r="F38">
        <f>SUMIFS('RAW2'!$Q:$Q,'RAW2'!$E:$E,'Peak Comparison'!F$3,'RAW2'!$A:$A,'Peak Comparison'!$A38)</f>
        <v>2.0285794682281657</v>
      </c>
      <c r="G38">
        <f>SUMIFS('RAW2'!$Q:$Q,'RAW2'!$E:$E,'Peak Comparison'!G$3,'RAW2'!$A:$A,'Peak Comparison'!$A38)</f>
        <v>3.5734149393264782E-2</v>
      </c>
      <c r="H38">
        <f>SUMIFS('RAW2'!$Q:$Q,'RAW2'!$E:$E,'Peak Comparison'!H$3,'RAW2'!$A:$A,'Peak Comparison'!$A38)</f>
        <v>0</v>
      </c>
      <c r="I38">
        <f>SUMIFS('RAW2'!$Q:$Q,'RAW2'!$E:$E,'Peak Comparison'!I$3,'RAW2'!$A:$A,'Peak Comparison'!$A38)</f>
        <v>0</v>
      </c>
      <c r="J38">
        <f>SUMIFS('RAW2'!$Q:$Q,'RAW2'!$E:$E,'Peak Comparison'!J$3,'RAW2'!$A:$A,'Peak Comparison'!$A38)</f>
        <v>5.9348886738810856E-2</v>
      </c>
      <c r="K38">
        <f>SUMIFS('RAW2'!$Q:$Q,'RAW2'!$E:$E,'Peak Comparison'!K$3,'RAW2'!$A:$A,'Peak Comparison'!$A38)</f>
        <v>5.9348886738810856E-2</v>
      </c>
      <c r="L38">
        <f>SUMIFS('RAW2'!$Q:$Q,'RAW2'!$E:$E,'Peak Comparison'!L$3,'RAW2'!$A:$A,'Peak Comparison'!$A38)</f>
        <v>0.89445438282647594</v>
      </c>
      <c r="M38">
        <f>SUMIFS('RAW2'!$Q:$Q,'RAW2'!$E:$E,'Peak Comparison'!M$3,'RAW2'!$A:$A,'Peak Comparison'!$A38)</f>
        <v>0.60878726612406597</v>
      </c>
      <c r="N38">
        <f>SUMIFS('RAW2'!$Q:$Q,'RAW2'!$E:$E,'Peak Comparison'!N$3,'RAW2'!$A:$A,'Peak Comparison'!$A38)</f>
        <v>0</v>
      </c>
      <c r="O38">
        <f>SUMIFS('RAW2'!$Q:$Q,'RAW2'!$E:$E,'Peak Comparison'!O$3,'RAW2'!$A:$A,'Peak Comparison'!$A38)</f>
        <v>0</v>
      </c>
      <c r="P38">
        <f>SUMIFS('RAW2'!$Q:$Q,'RAW2'!$E:$E,'Peak Comparison'!P$3,'RAW2'!$A:$A,'Peak Comparison'!$A38)</f>
        <v>0</v>
      </c>
    </row>
    <row r="39" spans="1:16" x14ac:dyDescent="0.2">
      <c r="A39" t="s">
        <v>378</v>
      </c>
      <c r="B39">
        <f>SUMIFS('RAW2'!$Q:$Q,'RAW2'!$E:$E,'Peak Comparison'!B$3,'RAW2'!$A:$A,'Peak Comparison'!$A39)</f>
        <v>0.16622229747102521</v>
      </c>
      <c r="C39">
        <f>SUMIFS('RAW2'!$Q:$Q,'RAW2'!$E:$E,'Peak Comparison'!C$3,'RAW2'!$A:$A,'Peak Comparison'!$A39)</f>
        <v>0.2117644400020483</v>
      </c>
      <c r="D39">
        <f>SUMIFS('RAW2'!$Q:$Q,'RAW2'!$E:$E,'Peak Comparison'!D$3,'RAW2'!$A:$A,'Peak Comparison'!$A39)</f>
        <v>0</v>
      </c>
      <c r="E39">
        <f>SUMIFS('RAW2'!$Q:$Q,'RAW2'!$E:$E,'Peak Comparison'!E$3,'RAW2'!$A:$A,'Peak Comparison'!$A39)</f>
        <v>0.53825157422643033</v>
      </c>
      <c r="F39">
        <f>SUMIFS('RAW2'!$Q:$Q,'RAW2'!$E:$E,'Peak Comparison'!F$3,'RAW2'!$A:$A,'Peak Comparison'!$A39)</f>
        <v>5.4041071764536808</v>
      </c>
      <c r="G39">
        <f>SUMIFS('RAW2'!$Q:$Q,'RAW2'!$E:$E,'Peak Comparison'!G$3,'RAW2'!$A:$A,'Peak Comparison'!$A39)</f>
        <v>0.34759302321258484</v>
      </c>
      <c r="H39">
        <f>SUMIFS('RAW2'!$Q:$Q,'RAW2'!$E:$E,'Peak Comparison'!H$3,'RAW2'!$A:$A,'Peak Comparison'!$A39)</f>
        <v>0</v>
      </c>
      <c r="I39">
        <f>SUMIFS('RAW2'!$Q:$Q,'RAW2'!$E:$E,'Peak Comparison'!I$3,'RAW2'!$A:$A,'Peak Comparison'!$A39)</f>
        <v>0</v>
      </c>
      <c r="J39">
        <f>SUMIFS('RAW2'!$Q:$Q,'RAW2'!$E:$E,'Peak Comparison'!J$3,'RAW2'!$A:$A,'Peak Comparison'!$A39)</f>
        <v>0.12101613118763059</v>
      </c>
      <c r="K39">
        <f>SUMIFS('RAW2'!$Q:$Q,'RAW2'!$E:$E,'Peak Comparison'!K$3,'RAW2'!$A:$A,'Peak Comparison'!$A39)</f>
        <v>0.12101613118763059</v>
      </c>
      <c r="L39">
        <f>SUMIFS('RAW2'!$Q:$Q,'RAW2'!$E:$E,'Peak Comparison'!L$3,'RAW2'!$A:$A,'Peak Comparison'!$A39)</f>
        <v>1.4326647564469912</v>
      </c>
      <c r="M39">
        <f>SUMIFS('RAW2'!$Q:$Q,'RAW2'!$E:$E,'Peak Comparison'!M$3,'RAW2'!$A:$A,'Peak Comparison'!$A39)</f>
        <v>9.0443318769871457</v>
      </c>
      <c r="N39">
        <f>SUMIFS('RAW2'!$Q:$Q,'RAW2'!$E:$E,'Peak Comparison'!N$3,'RAW2'!$A:$A,'Peak Comparison'!$A39)</f>
        <v>0.36253675729288121</v>
      </c>
      <c r="O39">
        <f>SUMIFS('RAW2'!$Q:$Q,'RAW2'!$E:$E,'Peak Comparison'!O$3,'RAW2'!$A:$A,'Peak Comparison'!$A39)</f>
        <v>0</v>
      </c>
      <c r="P39">
        <f>SUMIFS('RAW2'!$Q:$Q,'RAW2'!$E:$E,'Peak Comparison'!P$3,'RAW2'!$A:$A,'Peak Comparison'!$A39)</f>
        <v>0.47288283179340085</v>
      </c>
    </row>
    <row r="40" spans="1:16" x14ac:dyDescent="0.2">
      <c r="A40" t="s">
        <v>380</v>
      </c>
      <c r="B40">
        <f>SUMIFS('RAW2'!$Q:$Q,'RAW2'!$E:$E,'Peak Comparison'!B$3,'RAW2'!$A:$A,'Peak Comparison'!$A40)</f>
        <v>0</v>
      </c>
      <c r="C40">
        <f>SUMIFS('RAW2'!$Q:$Q,'RAW2'!$E:$E,'Peak Comparison'!C$3,'RAW2'!$A:$A,'Peak Comparison'!$A40)</f>
        <v>0</v>
      </c>
      <c r="D40">
        <f>SUMIFS('RAW2'!$Q:$Q,'RAW2'!$E:$E,'Peak Comparison'!D$3,'RAW2'!$A:$A,'Peak Comparison'!$A40)</f>
        <v>0</v>
      </c>
      <c r="E40">
        <f>SUMIFS('RAW2'!$Q:$Q,'RAW2'!$E:$E,'Peak Comparison'!E$3,'RAW2'!$A:$A,'Peak Comparison'!$A40)</f>
        <v>0</v>
      </c>
      <c r="F40">
        <f>SUMIFS('RAW2'!$Q:$Q,'RAW2'!$E:$E,'Peak Comparison'!F$3,'RAW2'!$A:$A,'Peak Comparison'!$A40)</f>
        <v>0.2377635257258813</v>
      </c>
      <c r="G40">
        <f>SUMIFS('RAW2'!$Q:$Q,'RAW2'!$E:$E,'Peak Comparison'!G$3,'RAW2'!$A:$A,'Peak Comparison'!$A40)</f>
        <v>0</v>
      </c>
      <c r="H40">
        <f>SUMIFS('RAW2'!$Q:$Q,'RAW2'!$E:$E,'Peak Comparison'!H$3,'RAW2'!$A:$A,'Peak Comparison'!$A40)</f>
        <v>0</v>
      </c>
      <c r="I40">
        <f>SUMIFS('RAW2'!$Q:$Q,'RAW2'!$E:$E,'Peak Comparison'!I$3,'RAW2'!$A:$A,'Peak Comparison'!$A40)</f>
        <v>0</v>
      </c>
      <c r="J40">
        <f>SUMIFS('RAW2'!$Q:$Q,'RAW2'!$E:$E,'Peak Comparison'!J$3,'RAW2'!$A:$A,'Peak Comparison'!$A40)</f>
        <v>0</v>
      </c>
      <c r="K40">
        <f>SUMIFS('RAW2'!$Q:$Q,'RAW2'!$E:$E,'Peak Comparison'!K$3,'RAW2'!$A:$A,'Peak Comparison'!$A40)</f>
        <v>0</v>
      </c>
      <c r="L40">
        <f>SUMIFS('RAW2'!$Q:$Q,'RAW2'!$E:$E,'Peak Comparison'!L$3,'RAW2'!$A:$A,'Peak Comparison'!$A40)</f>
        <v>0.81699346405228768</v>
      </c>
      <c r="M40">
        <f>SUMIFS('RAW2'!$Q:$Q,'RAW2'!$E:$E,'Peak Comparison'!M$3,'RAW2'!$A:$A,'Peak Comparison'!$A40)</f>
        <v>0.24111771658159067</v>
      </c>
      <c r="N40">
        <f>SUMIFS('RAW2'!$Q:$Q,'RAW2'!$E:$E,'Peak Comparison'!N$3,'RAW2'!$A:$A,'Peak Comparison'!$A40)</f>
        <v>0</v>
      </c>
      <c r="O40">
        <f>SUMIFS('RAW2'!$Q:$Q,'RAW2'!$E:$E,'Peak Comparison'!O$3,'RAW2'!$A:$A,'Peak Comparison'!$A40)</f>
        <v>0</v>
      </c>
      <c r="P40">
        <f>SUMIFS('RAW2'!$Q:$Q,'RAW2'!$E:$E,'Peak Comparison'!P$3,'RAW2'!$A:$A,'Peak Comparison'!$A40)</f>
        <v>0.18087329686814588</v>
      </c>
    </row>
    <row r="41" spans="1:16" x14ac:dyDescent="0.2">
      <c r="A41" t="s">
        <v>381</v>
      </c>
      <c r="B41">
        <f>SUMIFS('RAW2'!$Q:$Q,'RAW2'!$E:$E,'Peak Comparison'!B$3,'RAW2'!$A:$A,'Peak Comparison'!$A41)</f>
        <v>0.19299510639560702</v>
      </c>
      <c r="C41">
        <f>SUMIFS('RAW2'!$Q:$Q,'RAW2'!$E:$E,'Peak Comparison'!C$3,'RAW2'!$A:$A,'Peak Comparison'!$A41)</f>
        <v>0.40383889702097325</v>
      </c>
      <c r="D41">
        <f>SUMIFS('RAW2'!$Q:$Q,'RAW2'!$E:$E,'Peak Comparison'!D$3,'RAW2'!$A:$A,'Peak Comparison'!$A41)</f>
        <v>0</v>
      </c>
      <c r="E41">
        <f>SUMIFS('RAW2'!$Q:$Q,'RAW2'!$E:$E,'Peak Comparison'!E$3,'RAW2'!$A:$A,'Peak Comparison'!$A41)</f>
        <v>0.68848283663825482</v>
      </c>
      <c r="F41">
        <f>SUMIFS('RAW2'!$Q:$Q,'RAW2'!$E:$E,'Peak Comparison'!F$3,'RAW2'!$A:$A,'Peak Comparison'!$A41)</f>
        <v>1.7430251064568427</v>
      </c>
      <c r="G41">
        <f>SUMIFS('RAW2'!$Q:$Q,'RAW2'!$E:$E,'Peak Comparison'!G$3,'RAW2'!$A:$A,'Peak Comparison'!$A41)</f>
        <v>0</v>
      </c>
      <c r="H41">
        <f>SUMIFS('RAW2'!$Q:$Q,'RAW2'!$E:$E,'Peak Comparison'!H$3,'RAW2'!$A:$A,'Peak Comparison'!$A41)</f>
        <v>0</v>
      </c>
      <c r="I41">
        <f>SUMIFS('RAW2'!$Q:$Q,'RAW2'!$E:$E,'Peak Comparison'!I$3,'RAW2'!$A:$A,'Peak Comparison'!$A41)</f>
        <v>0</v>
      </c>
      <c r="J41">
        <f>SUMIFS('RAW2'!$Q:$Q,'RAW2'!$E:$E,'Peak Comparison'!J$3,'RAW2'!$A:$A,'Peak Comparison'!$A41)</f>
        <v>0.10402650443480399</v>
      </c>
      <c r="K41">
        <f>SUMIFS('RAW2'!$Q:$Q,'RAW2'!$E:$E,'Peak Comparison'!K$3,'RAW2'!$A:$A,'Peak Comparison'!$A41)</f>
        <v>0.10402650443480399</v>
      </c>
      <c r="L41">
        <f>SUMIFS('RAW2'!$Q:$Q,'RAW2'!$E:$E,'Peak Comparison'!L$3,'RAW2'!$A:$A,'Peak Comparison'!$A41)</f>
        <v>1.7064846416382251</v>
      </c>
      <c r="M41">
        <f>SUMIFS('RAW2'!$Q:$Q,'RAW2'!$E:$E,'Peak Comparison'!M$3,'RAW2'!$A:$A,'Peak Comparison'!$A41)</f>
        <v>0.89257668149193614</v>
      </c>
      <c r="N41">
        <f>SUMIFS('RAW2'!$Q:$Q,'RAW2'!$E:$E,'Peak Comparison'!N$3,'RAW2'!$A:$A,'Peak Comparison'!$A41)</f>
        <v>0</v>
      </c>
      <c r="O41">
        <f>SUMIFS('RAW2'!$Q:$Q,'RAW2'!$E:$E,'Peak Comparison'!O$3,'RAW2'!$A:$A,'Peak Comparison'!$A41)</f>
        <v>0</v>
      </c>
      <c r="P41">
        <f>SUMIFS('RAW2'!$Q:$Q,'RAW2'!$E:$E,'Peak Comparison'!P$3,'RAW2'!$A:$A,'Peak Comparison'!$A41)</f>
        <v>0.63393917335220262</v>
      </c>
    </row>
    <row r="42" spans="1:16" x14ac:dyDescent="0.2">
      <c r="A42" t="s">
        <v>382</v>
      </c>
      <c r="B42">
        <f>SUMIFS('RAW2'!$Q:$Q,'RAW2'!$E:$E,'Peak Comparison'!B$3,'RAW2'!$A:$A,'Peak Comparison'!$A42)</f>
        <v>0.26046482387374065</v>
      </c>
      <c r="C42">
        <f>SUMIFS('RAW2'!$Q:$Q,'RAW2'!$E:$E,'Peak Comparison'!C$3,'RAW2'!$A:$A,'Peak Comparison'!$A42)</f>
        <v>0.34408953817437604</v>
      </c>
      <c r="D42">
        <f>SUMIFS('RAW2'!$Q:$Q,'RAW2'!$E:$E,'Peak Comparison'!D$3,'RAW2'!$A:$A,'Peak Comparison'!$A42)</f>
        <v>0.11089571461745561</v>
      </c>
      <c r="E42">
        <f>SUMIFS('RAW2'!$Q:$Q,'RAW2'!$E:$E,'Peak Comparison'!E$3,'RAW2'!$A:$A,'Peak Comparison'!$A42)</f>
        <v>0.97246358927073118</v>
      </c>
      <c r="F42">
        <f>SUMIFS('RAW2'!$Q:$Q,'RAW2'!$E:$E,'Peak Comparison'!F$3,'RAW2'!$A:$A,'Peak Comparison'!$A42)</f>
        <v>5.2125466944212278</v>
      </c>
      <c r="G42">
        <f>SUMIFS('RAW2'!$Q:$Q,'RAW2'!$E:$E,'Peak Comparison'!G$3,'RAW2'!$A:$A,'Peak Comparison'!$A42)</f>
        <v>0</v>
      </c>
      <c r="H42">
        <f>SUMIFS('RAW2'!$Q:$Q,'RAW2'!$E:$E,'Peak Comparison'!H$3,'RAW2'!$A:$A,'Peak Comparison'!$A42)</f>
        <v>0</v>
      </c>
      <c r="I42">
        <f>SUMIFS('RAW2'!$Q:$Q,'RAW2'!$E:$E,'Peak Comparison'!I$3,'RAW2'!$A:$A,'Peak Comparison'!$A42)</f>
        <v>0</v>
      </c>
      <c r="J42">
        <f>SUMIFS('RAW2'!$Q:$Q,'RAW2'!$E:$E,'Peak Comparison'!J$3,'RAW2'!$A:$A,'Peak Comparison'!$A42)</f>
        <v>9.854996152690064E-2</v>
      </c>
      <c r="K42">
        <f>SUMIFS('RAW2'!$Q:$Q,'RAW2'!$E:$E,'Peak Comparison'!K$3,'RAW2'!$A:$A,'Peak Comparison'!$A42)</f>
        <v>9.854996152690064E-2</v>
      </c>
      <c r="L42">
        <f>SUMIFS('RAW2'!$Q:$Q,'RAW2'!$E:$E,'Peak Comparison'!L$3,'RAW2'!$A:$A,'Peak Comparison'!$A42)</f>
        <v>1.2787723785166241</v>
      </c>
      <c r="M42">
        <f>SUMIFS('RAW2'!$Q:$Q,'RAW2'!$E:$E,'Peak Comparison'!M$3,'RAW2'!$A:$A,'Peak Comparison'!$A42)</f>
        <v>0.89324345323077914</v>
      </c>
      <c r="N42">
        <f>SUMIFS('RAW2'!$Q:$Q,'RAW2'!$E:$E,'Peak Comparison'!N$3,'RAW2'!$A:$A,'Peak Comparison'!$A42)</f>
        <v>0</v>
      </c>
      <c r="O42">
        <f>SUMIFS('RAW2'!$Q:$Q,'RAW2'!$E:$E,'Peak Comparison'!O$3,'RAW2'!$A:$A,'Peak Comparison'!$A42)</f>
        <v>0</v>
      </c>
      <c r="P42">
        <f>SUMIFS('RAW2'!$Q:$Q,'RAW2'!$E:$E,'Peak Comparison'!P$3,'RAW2'!$A:$A,'Peak Comparison'!$A42)</f>
        <v>8.8217357036809929</v>
      </c>
    </row>
    <row r="43" spans="1:16" x14ac:dyDescent="0.2">
      <c r="A43" t="s">
        <v>384</v>
      </c>
      <c r="B43">
        <f>SUMIFS('RAW2'!$Q:$Q,'RAW2'!$E:$E,'Peak Comparison'!B$3,'RAW2'!$A:$A,'Peak Comparison'!$A43)</f>
        <v>0.43854431982663294</v>
      </c>
      <c r="C43">
        <f>SUMIFS('RAW2'!$Q:$Q,'RAW2'!$E:$E,'Peak Comparison'!C$3,'RAW2'!$A:$A,'Peak Comparison'!$A43)</f>
        <v>0.67961207170046445</v>
      </c>
      <c r="D43">
        <f>SUMIFS('RAW2'!$Q:$Q,'RAW2'!$E:$E,'Peak Comparison'!D$3,'RAW2'!$A:$A,'Peak Comparison'!$A43)</f>
        <v>0</v>
      </c>
      <c r="E43">
        <f>SUMIFS('RAW2'!$Q:$Q,'RAW2'!$E:$E,'Peak Comparison'!E$3,'RAW2'!$A:$A,'Peak Comparison'!$A43)</f>
        <v>0.98378933473756591</v>
      </c>
      <c r="F43">
        <f>SUMIFS('RAW2'!$Q:$Q,'RAW2'!$E:$E,'Peak Comparison'!F$3,'RAW2'!$A:$A,'Peak Comparison'!$A43)</f>
        <v>5.2624977805785296</v>
      </c>
      <c r="G43">
        <f>SUMIFS('RAW2'!$Q:$Q,'RAW2'!$E:$E,'Peak Comparison'!G$3,'RAW2'!$A:$A,'Peak Comparison'!$A43)</f>
        <v>0.48600294259765314</v>
      </c>
      <c r="H43">
        <f>SUMIFS('RAW2'!$Q:$Q,'RAW2'!$E:$E,'Peak Comparison'!H$3,'RAW2'!$A:$A,'Peak Comparison'!$A43)</f>
        <v>0</v>
      </c>
      <c r="I43">
        <f>SUMIFS('RAW2'!$Q:$Q,'RAW2'!$E:$E,'Peak Comparison'!I$3,'RAW2'!$A:$A,'Peak Comparison'!$A43)</f>
        <v>0</v>
      </c>
      <c r="J43">
        <f>SUMIFS('RAW2'!$Q:$Q,'RAW2'!$E:$E,'Peak Comparison'!J$3,'RAW2'!$A:$A,'Peak Comparison'!$A43)</f>
        <v>0.10517453573824438</v>
      </c>
      <c r="K43">
        <f>SUMIFS('RAW2'!$Q:$Q,'RAW2'!$E:$E,'Peak Comparison'!K$3,'RAW2'!$A:$A,'Peak Comparison'!$A43)</f>
        <v>0.10517453573824438</v>
      </c>
      <c r="L43">
        <f>SUMIFS('RAW2'!$Q:$Q,'RAW2'!$E:$E,'Peak Comparison'!L$3,'RAW2'!$A:$A,'Peak Comparison'!$A43)</f>
        <v>2</v>
      </c>
      <c r="M43">
        <f>SUMIFS('RAW2'!$Q:$Q,'RAW2'!$E:$E,'Peak Comparison'!M$3,'RAW2'!$A:$A,'Peak Comparison'!$A43)</f>
        <v>1.2499309254214732</v>
      </c>
      <c r="N43">
        <f>SUMIFS('RAW2'!$Q:$Q,'RAW2'!$E:$E,'Peak Comparison'!N$3,'RAW2'!$A:$A,'Peak Comparison'!$A43)</f>
        <v>3.0984371042799986E-2</v>
      </c>
      <c r="O43">
        <f>SUMIFS('RAW2'!$Q:$Q,'RAW2'!$E:$E,'Peak Comparison'!O$3,'RAW2'!$A:$A,'Peak Comparison'!$A43)</f>
        <v>2.488301834812134</v>
      </c>
      <c r="P43">
        <f>SUMIFS('RAW2'!$Q:$Q,'RAW2'!$E:$E,'Peak Comparison'!P$3,'RAW2'!$A:$A,'Peak Comparison'!$A43)</f>
        <v>0.72464129973225944</v>
      </c>
    </row>
    <row r="44" spans="1:16" x14ac:dyDescent="0.2">
      <c r="A44" t="s">
        <v>385</v>
      </c>
      <c r="B44">
        <f>SUMIFS('RAW2'!$Q:$Q,'RAW2'!$E:$E,'Peak Comparison'!B$3,'RAW2'!$A:$A,'Peak Comparison'!$A44)</f>
        <v>0.23662129466238516</v>
      </c>
      <c r="C44">
        <f>SUMIFS('RAW2'!$Q:$Q,'RAW2'!$E:$E,'Peak Comparison'!C$3,'RAW2'!$A:$A,'Peak Comparison'!$A44)</f>
        <v>0</v>
      </c>
      <c r="D44">
        <f>SUMIFS('RAW2'!$Q:$Q,'RAW2'!$E:$E,'Peak Comparison'!D$3,'RAW2'!$A:$A,'Peak Comparison'!$A44)</f>
        <v>0.58488544709778334</v>
      </c>
      <c r="E44">
        <f>SUMIFS('RAW2'!$Q:$Q,'RAW2'!$E:$E,'Peak Comparison'!E$3,'RAW2'!$A:$A,'Peak Comparison'!$A44)</f>
        <v>2.4305653222812849</v>
      </c>
      <c r="F44">
        <f>SUMIFS('RAW2'!$Q:$Q,'RAW2'!$E:$E,'Peak Comparison'!F$3,'RAW2'!$A:$A,'Peak Comparison'!$A44)</f>
        <v>1.5347532177572771</v>
      </c>
      <c r="G44">
        <f>SUMIFS('RAW2'!$Q:$Q,'RAW2'!$E:$E,'Peak Comparison'!G$3,'RAW2'!$A:$A,'Peak Comparison'!$A44)</f>
        <v>0.28092390491877262</v>
      </c>
      <c r="H44">
        <f>SUMIFS('RAW2'!$Q:$Q,'RAW2'!$E:$E,'Peak Comparison'!H$3,'RAW2'!$A:$A,'Peak Comparison'!$A44)</f>
        <v>0</v>
      </c>
      <c r="I44">
        <f>SUMIFS('RAW2'!$Q:$Q,'RAW2'!$E:$E,'Peak Comparison'!I$3,'RAW2'!$A:$A,'Peak Comparison'!$A44)</f>
        <v>0</v>
      </c>
      <c r="J44">
        <f>SUMIFS('RAW2'!$Q:$Q,'RAW2'!$E:$E,'Peak Comparison'!J$3,'RAW2'!$A:$A,'Peak Comparison'!$A44)</f>
        <v>0.12616166940712437</v>
      </c>
      <c r="K44">
        <f>SUMIFS('RAW2'!$Q:$Q,'RAW2'!$E:$E,'Peak Comparison'!K$3,'RAW2'!$A:$A,'Peak Comparison'!$A44)</f>
        <v>0.12616166940712437</v>
      </c>
      <c r="L44">
        <f>SUMIFS('RAW2'!$Q:$Q,'RAW2'!$E:$E,'Peak Comparison'!L$3,'RAW2'!$A:$A,'Peak Comparison'!$A44)</f>
        <v>1.392757660167131</v>
      </c>
      <c r="M44">
        <f>SUMIFS('RAW2'!$Q:$Q,'RAW2'!$E:$E,'Peak Comparison'!M$3,'RAW2'!$A:$A,'Peak Comparison'!$A44)</f>
        <v>0</v>
      </c>
      <c r="N44">
        <f>SUMIFS('RAW2'!$Q:$Q,'RAW2'!$E:$E,'Peak Comparison'!N$3,'RAW2'!$A:$A,'Peak Comparison'!$A44)</f>
        <v>0</v>
      </c>
      <c r="O44">
        <f>SUMIFS('RAW2'!$Q:$Q,'RAW2'!$E:$E,'Peak Comparison'!O$3,'RAW2'!$A:$A,'Peak Comparison'!$A44)</f>
        <v>2.7219114012032684</v>
      </c>
      <c r="P44">
        <f>SUMIFS('RAW2'!$Q:$Q,'RAW2'!$E:$E,'Peak Comparison'!P$3,'RAW2'!$A:$A,'Peak Comparison'!$A44)</f>
        <v>0.68143413516405593</v>
      </c>
    </row>
    <row r="45" spans="1:16" x14ac:dyDescent="0.2">
      <c r="A45" t="s">
        <v>386</v>
      </c>
      <c r="B45">
        <f>SUMIFS('RAW2'!$Q:$Q,'RAW2'!$E:$E,'Peak Comparison'!B$3,'RAW2'!$A:$A,'Peak Comparison'!$A45)</f>
        <v>0.41497368220235575</v>
      </c>
      <c r="C45">
        <f>SUMIFS('RAW2'!$Q:$Q,'RAW2'!$E:$E,'Peak Comparison'!C$3,'RAW2'!$A:$A,'Peak Comparison'!$A45)</f>
        <v>8.1716645309962574E-2</v>
      </c>
      <c r="D45">
        <f>SUMIFS('RAW2'!$Q:$Q,'RAW2'!$E:$E,'Peak Comparison'!D$3,'RAW2'!$A:$A,'Peak Comparison'!$A45)</f>
        <v>2.4517900843891631</v>
      </c>
      <c r="E45">
        <f>SUMIFS('RAW2'!$Q:$Q,'RAW2'!$E:$E,'Peak Comparison'!E$3,'RAW2'!$A:$A,'Peak Comparison'!$A45)</f>
        <v>0.24898709296130517</v>
      </c>
      <c r="F45">
        <f>SUMIFS('RAW2'!$Q:$Q,'RAW2'!$E:$E,'Peak Comparison'!F$3,'RAW2'!$A:$A,'Peak Comparison'!$A45)</f>
        <v>0.56648468948654906</v>
      </c>
      <c r="G45">
        <f>SUMIFS('RAW2'!$Q:$Q,'RAW2'!$E:$E,'Peak Comparison'!G$3,'RAW2'!$A:$A,'Peak Comparison'!$A45)</f>
        <v>4.2682805485097453E-2</v>
      </c>
      <c r="H45">
        <f>SUMIFS('RAW2'!$Q:$Q,'RAW2'!$E:$E,'Peak Comparison'!H$3,'RAW2'!$A:$A,'Peak Comparison'!$A45)</f>
        <v>4.0024786223342275E-2</v>
      </c>
      <c r="I45">
        <f>SUMIFS('RAW2'!$Q:$Q,'RAW2'!$E:$E,'Peak Comparison'!I$3,'RAW2'!$A:$A,'Peak Comparison'!$A45)</f>
        <v>0</v>
      </c>
      <c r="J45">
        <f>SUMIFS('RAW2'!$Q:$Q,'RAW2'!$E:$E,'Peak Comparison'!J$3,'RAW2'!$A:$A,'Peak Comparison'!$A45)</f>
        <v>0</v>
      </c>
      <c r="K45">
        <f>SUMIFS('RAW2'!$Q:$Q,'RAW2'!$E:$E,'Peak Comparison'!K$3,'RAW2'!$A:$A,'Peak Comparison'!$A45)</f>
        <v>0</v>
      </c>
      <c r="L45">
        <f>SUMIFS('RAW2'!$Q:$Q,'RAW2'!$E:$E,'Peak Comparison'!L$3,'RAW2'!$A:$A,'Peak Comparison'!$A45)</f>
        <v>0.702247191011236</v>
      </c>
      <c r="M45">
        <f>SUMIFS('RAW2'!$Q:$Q,'RAW2'!$E:$E,'Peak Comparison'!M$3,'RAW2'!$A:$A,'Peak Comparison'!$A45)</f>
        <v>0.90803577142574365</v>
      </c>
      <c r="N45">
        <f>SUMIFS('RAW2'!$Q:$Q,'RAW2'!$E:$E,'Peak Comparison'!N$3,'RAW2'!$A:$A,'Peak Comparison'!$A45)</f>
        <v>1.6775429920121911E-2</v>
      </c>
      <c r="O45">
        <f>SUMIFS('RAW2'!$Q:$Q,'RAW2'!$E:$E,'Peak Comparison'!O$3,'RAW2'!$A:$A,'Peak Comparison'!$A45)</f>
        <v>0</v>
      </c>
      <c r="P45">
        <f>SUMIFS('RAW2'!$Q:$Q,'RAW2'!$E:$E,'Peak Comparison'!P$3,'RAW2'!$A:$A,'Peak Comparison'!$A45)</f>
        <v>0.34855941066006918</v>
      </c>
    </row>
    <row r="46" spans="1:16" x14ac:dyDescent="0.2">
      <c r="A46" t="s">
        <v>387</v>
      </c>
      <c r="B46">
        <f>SUMIFS('RAW2'!$Q:$Q,'RAW2'!$E:$E,'Peak Comparison'!B$3,'RAW2'!$A:$A,'Peak Comparison'!$A46)</f>
        <v>0.14232251492097589</v>
      </c>
      <c r="C46">
        <f>SUMIFS('RAW2'!$Q:$Q,'RAW2'!$E:$E,'Peak Comparison'!C$3,'RAW2'!$A:$A,'Peak Comparison'!$A46)</f>
        <v>0.44243437984897732</v>
      </c>
      <c r="D46">
        <f>SUMIFS('RAW2'!$Q:$Q,'RAW2'!$E:$E,'Peak Comparison'!D$3,'RAW2'!$A:$A,'Peak Comparison'!$A46)</f>
        <v>0</v>
      </c>
      <c r="E46">
        <f>SUMIFS('RAW2'!$Q:$Q,'RAW2'!$E:$E,'Peak Comparison'!E$3,'RAW2'!$A:$A,'Peak Comparison'!$A46)</f>
        <v>0.77394554367072521</v>
      </c>
      <c r="F46">
        <f>SUMIFS('RAW2'!$Q:$Q,'RAW2'!$E:$E,'Peak Comparison'!F$3,'RAW2'!$A:$A,'Peak Comparison'!$A46)</f>
        <v>2.3632676554344312</v>
      </c>
      <c r="G46">
        <f>SUMIFS('RAW2'!$Q:$Q,'RAW2'!$E:$E,'Peak Comparison'!G$3,'RAW2'!$A:$A,'Peak Comparison'!$A46)</f>
        <v>0</v>
      </c>
      <c r="H46">
        <f>SUMIFS('RAW2'!$Q:$Q,'RAW2'!$E:$E,'Peak Comparison'!H$3,'RAW2'!$A:$A,'Peak Comparison'!$A46)</f>
        <v>0</v>
      </c>
      <c r="I46">
        <f>SUMIFS('RAW2'!$Q:$Q,'RAW2'!$E:$E,'Peak Comparison'!I$3,'RAW2'!$A:$A,'Peak Comparison'!$A46)</f>
        <v>0</v>
      </c>
      <c r="J46">
        <f>SUMIFS('RAW2'!$Q:$Q,'RAW2'!$E:$E,'Peak Comparison'!J$3,'RAW2'!$A:$A,'Peak Comparison'!$A46)</f>
        <v>9.6022131900901322E-2</v>
      </c>
      <c r="K46">
        <f>SUMIFS('RAW2'!$Q:$Q,'RAW2'!$E:$E,'Peak Comparison'!K$3,'RAW2'!$A:$A,'Peak Comparison'!$A46)</f>
        <v>9.6022131900901322E-2</v>
      </c>
      <c r="L46">
        <f>SUMIFS('RAW2'!$Q:$Q,'RAW2'!$E:$E,'Peak Comparison'!L$3,'RAW2'!$A:$A,'Peak Comparison'!$A46)</f>
        <v>1.4705882352941178</v>
      </c>
      <c r="M46">
        <f>SUMIFS('RAW2'!$Q:$Q,'RAW2'!$E:$E,'Peak Comparison'!M$3,'RAW2'!$A:$A,'Peak Comparison'!$A46)</f>
        <v>0.84552345439664556</v>
      </c>
      <c r="N46">
        <f>SUMIFS('RAW2'!$Q:$Q,'RAW2'!$E:$E,'Peak Comparison'!N$3,'RAW2'!$A:$A,'Peak Comparison'!$A46)</f>
        <v>0</v>
      </c>
      <c r="O46">
        <f>SUMIFS('RAW2'!$Q:$Q,'RAW2'!$E:$E,'Peak Comparison'!O$3,'RAW2'!$A:$A,'Peak Comparison'!$A46)</f>
        <v>0</v>
      </c>
      <c r="P46">
        <f>SUMIFS('RAW2'!$Q:$Q,'RAW2'!$E:$E,'Peak Comparison'!P$3,'RAW2'!$A:$A,'Peak Comparison'!$A46)</f>
        <v>0.40208503748553276</v>
      </c>
    </row>
    <row r="47" spans="1:16" x14ac:dyDescent="0.2">
      <c r="A47" t="s">
        <v>388</v>
      </c>
      <c r="B47">
        <f>SUMIFS('RAW2'!$Q:$Q,'RAW2'!$E:$E,'Peak Comparison'!B$3,'RAW2'!$A:$A,'Peak Comparison'!$A47)</f>
        <v>0.28073119092113535</v>
      </c>
      <c r="C47">
        <f>SUMIFS('RAW2'!$Q:$Q,'RAW2'!$E:$E,'Peak Comparison'!C$3,'RAW2'!$A:$A,'Peak Comparison'!$A47)</f>
        <v>0.4913165771789117</v>
      </c>
      <c r="D47">
        <f>SUMIFS('RAW2'!$Q:$Q,'RAW2'!$E:$E,'Peak Comparison'!D$3,'RAW2'!$A:$A,'Peak Comparison'!$A47)</f>
        <v>0.10554210313704772</v>
      </c>
      <c r="E47">
        <f>SUMIFS('RAW2'!$Q:$Q,'RAW2'!$E:$E,'Peak Comparison'!E$3,'RAW2'!$A:$A,'Peak Comparison'!$A47)</f>
        <v>0.41190880893842369</v>
      </c>
      <c r="F47">
        <f>SUMIFS('RAW2'!$Q:$Q,'RAW2'!$E:$E,'Peak Comparison'!F$3,'RAW2'!$A:$A,'Peak Comparison'!$A47)</f>
        <v>2.4909232241502575</v>
      </c>
      <c r="G47">
        <f>SUMIFS('RAW2'!$Q:$Q,'RAW2'!$E:$E,'Peak Comparison'!G$3,'RAW2'!$A:$A,'Peak Comparison'!$A47)</f>
        <v>8.0148729959840972E-2</v>
      </c>
      <c r="H47">
        <f>SUMIFS('RAW2'!$Q:$Q,'RAW2'!$E:$E,'Peak Comparison'!H$3,'RAW2'!$A:$A,'Peak Comparison'!$A47)</f>
        <v>0</v>
      </c>
      <c r="I47">
        <f>SUMIFS('RAW2'!$Q:$Q,'RAW2'!$E:$E,'Peak Comparison'!I$3,'RAW2'!$A:$A,'Peak Comparison'!$A47)</f>
        <v>0</v>
      </c>
      <c r="J47">
        <f>SUMIFS('RAW2'!$Q:$Q,'RAW2'!$E:$E,'Peak Comparison'!J$3,'RAW2'!$A:$A,'Peak Comparison'!$A47)</f>
        <v>8.8083228821534174E-2</v>
      </c>
      <c r="K47">
        <f>SUMIFS('RAW2'!$Q:$Q,'RAW2'!$E:$E,'Peak Comparison'!K$3,'RAW2'!$A:$A,'Peak Comparison'!$A47)</f>
        <v>8.8083228821534174E-2</v>
      </c>
      <c r="L47">
        <f>SUMIFS('RAW2'!$Q:$Q,'RAW2'!$E:$E,'Peak Comparison'!L$3,'RAW2'!$A:$A,'Peak Comparison'!$A47)</f>
        <v>1.2722646310432568</v>
      </c>
      <c r="M47">
        <f>SUMIFS('RAW2'!$Q:$Q,'RAW2'!$E:$E,'Peak Comparison'!M$3,'RAW2'!$A:$A,'Peak Comparison'!$A47)</f>
        <v>2.9418197430162163</v>
      </c>
      <c r="N47">
        <f>SUMIFS('RAW2'!$Q:$Q,'RAW2'!$E:$E,'Peak Comparison'!N$3,'RAW2'!$A:$A,'Peak Comparison'!$A47)</f>
        <v>0.28675919307817183</v>
      </c>
      <c r="O47">
        <f>SUMIFS('RAW2'!$Q:$Q,'RAW2'!$E:$E,'Peak Comparison'!O$3,'RAW2'!$A:$A,'Peak Comparison'!$A47)</f>
        <v>0</v>
      </c>
      <c r="P47">
        <f>SUMIFS('RAW2'!$Q:$Q,'RAW2'!$E:$E,'Peak Comparison'!P$3,'RAW2'!$A:$A,'Peak Comparison'!$A47)</f>
        <v>3.7798721772161858</v>
      </c>
    </row>
    <row r="48" spans="1:16" x14ac:dyDescent="0.2">
      <c r="A48" t="s">
        <v>389</v>
      </c>
      <c r="B48">
        <f>SUMIFS('RAW2'!$Q:$Q,'RAW2'!$E:$E,'Peak Comparison'!B$3,'RAW2'!$A:$A,'Peak Comparison'!$A48)</f>
        <v>8.9100907279887689E-2</v>
      </c>
      <c r="C48">
        <f>SUMIFS('RAW2'!$Q:$Q,'RAW2'!$E:$E,'Peak Comparison'!C$3,'RAW2'!$A:$A,'Peak Comparison'!$A48)</f>
        <v>0.47194762797904599</v>
      </c>
      <c r="D48">
        <f>SUMIFS('RAW2'!$Q:$Q,'RAW2'!$E:$E,'Peak Comparison'!D$3,'RAW2'!$A:$A,'Peak Comparison'!$A48)</f>
        <v>0</v>
      </c>
      <c r="E48">
        <f>SUMIFS('RAW2'!$Q:$Q,'RAW2'!$E:$E,'Peak Comparison'!E$3,'RAW2'!$A:$A,'Peak Comparison'!$A48)</f>
        <v>0.30200683319671112</v>
      </c>
      <c r="F48">
        <f>SUMIFS('RAW2'!$Q:$Q,'RAW2'!$E:$E,'Peak Comparison'!F$3,'RAW2'!$A:$A,'Peak Comparison'!$A48)</f>
        <v>0.43821037605050411</v>
      </c>
      <c r="G48">
        <f>SUMIFS('RAW2'!$Q:$Q,'RAW2'!$E:$E,'Peak Comparison'!G$3,'RAW2'!$A:$A,'Peak Comparison'!$A48)</f>
        <v>0.12861818032577546</v>
      </c>
      <c r="H48">
        <f>SUMIFS('RAW2'!$Q:$Q,'RAW2'!$E:$E,'Peak Comparison'!H$3,'RAW2'!$A:$A,'Peak Comparison'!$A48)</f>
        <v>0</v>
      </c>
      <c r="I48">
        <f>SUMIFS('RAW2'!$Q:$Q,'RAW2'!$E:$E,'Peak Comparison'!I$3,'RAW2'!$A:$A,'Peak Comparison'!$A48)</f>
        <v>0</v>
      </c>
      <c r="J48">
        <f>SUMIFS('RAW2'!$Q:$Q,'RAW2'!$E:$E,'Peak Comparison'!J$3,'RAW2'!$A:$A,'Peak Comparison'!$A48)</f>
        <v>5.9274788572392802E-2</v>
      </c>
      <c r="K48">
        <f>SUMIFS('RAW2'!$Q:$Q,'RAW2'!$E:$E,'Peak Comparison'!K$3,'RAW2'!$A:$A,'Peak Comparison'!$A48)</f>
        <v>5.9274788572392802E-2</v>
      </c>
      <c r="L48">
        <f>SUMIFS('RAW2'!$Q:$Q,'RAW2'!$E:$E,'Peak Comparison'!L$3,'RAW2'!$A:$A,'Peak Comparison'!$A48)</f>
        <v>1.1574074074074072</v>
      </c>
      <c r="M48">
        <f>SUMIFS('RAW2'!$Q:$Q,'RAW2'!$E:$E,'Peak Comparison'!M$3,'RAW2'!$A:$A,'Peak Comparison'!$A48)</f>
        <v>0.14207198256525297</v>
      </c>
      <c r="N48">
        <f>SUMIFS('RAW2'!$Q:$Q,'RAW2'!$E:$E,'Peak Comparison'!N$3,'RAW2'!$A:$A,'Peak Comparison'!$A48)</f>
        <v>0</v>
      </c>
      <c r="O48">
        <f>SUMIFS('RAW2'!$Q:$Q,'RAW2'!$E:$E,'Peak Comparison'!O$3,'RAW2'!$A:$A,'Peak Comparison'!$A48)</f>
        <v>0</v>
      </c>
      <c r="P48">
        <f>SUMIFS('RAW2'!$Q:$Q,'RAW2'!$E:$E,'Peak Comparison'!P$3,'RAW2'!$A:$A,'Peak Comparison'!$A48)</f>
        <v>1.2394214452631775</v>
      </c>
    </row>
    <row r="49" spans="1:16" x14ac:dyDescent="0.2">
      <c r="A49" t="s">
        <v>390</v>
      </c>
      <c r="B49">
        <f>SUMIFS('RAW2'!$Q:$Q,'RAW2'!$E:$E,'Peak Comparison'!B$3,'RAW2'!$A:$A,'Peak Comparison'!$A49)</f>
        <v>0</v>
      </c>
      <c r="C49">
        <f>SUMIFS('RAW2'!$Q:$Q,'RAW2'!$E:$E,'Peak Comparison'!C$3,'RAW2'!$A:$A,'Peak Comparison'!$A49)</f>
        <v>0</v>
      </c>
      <c r="D49">
        <f>SUMIFS('RAW2'!$Q:$Q,'RAW2'!$E:$E,'Peak Comparison'!D$3,'RAW2'!$A:$A,'Peak Comparison'!$A49)</f>
        <v>0</v>
      </c>
      <c r="E49">
        <f>SUMIFS('RAW2'!$Q:$Q,'RAW2'!$E:$E,'Peak Comparison'!E$3,'RAW2'!$A:$A,'Peak Comparison'!$A49)</f>
        <v>1.3318086744588082</v>
      </c>
      <c r="F49">
        <f>SUMIFS('RAW2'!$Q:$Q,'RAW2'!$E:$E,'Peak Comparison'!F$3,'RAW2'!$A:$A,'Peak Comparison'!$A49)</f>
        <v>0</v>
      </c>
      <c r="G49">
        <f>SUMIFS('RAW2'!$Q:$Q,'RAW2'!$E:$E,'Peak Comparison'!G$3,'RAW2'!$A:$A,'Peak Comparison'!$A49)</f>
        <v>6.6682989746831053E-2</v>
      </c>
      <c r="H49">
        <f>SUMIFS('RAW2'!$Q:$Q,'RAW2'!$E:$E,'Peak Comparison'!H$3,'RAW2'!$A:$A,'Peak Comparison'!$A49)</f>
        <v>0</v>
      </c>
      <c r="I49">
        <f>SUMIFS('RAW2'!$Q:$Q,'RAW2'!$E:$E,'Peak Comparison'!I$3,'RAW2'!$A:$A,'Peak Comparison'!$A49)</f>
        <v>0</v>
      </c>
      <c r="J49">
        <f>SUMIFS('RAW2'!$Q:$Q,'RAW2'!$E:$E,'Peak Comparison'!J$3,'RAW2'!$A:$A,'Peak Comparison'!$A49)</f>
        <v>0</v>
      </c>
      <c r="K49">
        <f>SUMIFS('RAW2'!$Q:$Q,'RAW2'!$E:$E,'Peak Comparison'!K$3,'RAW2'!$A:$A,'Peak Comparison'!$A49)</f>
        <v>0</v>
      </c>
      <c r="L49">
        <f>SUMIFS('RAW2'!$Q:$Q,'RAW2'!$E:$E,'Peak Comparison'!L$3,'RAW2'!$A:$A,'Peak Comparison'!$A49)</f>
        <v>1.3966480446927374</v>
      </c>
      <c r="M49">
        <f>SUMIFS('RAW2'!$Q:$Q,'RAW2'!$E:$E,'Peak Comparison'!M$3,'RAW2'!$A:$A,'Peak Comparison'!$A49)</f>
        <v>9.4391407049912182E-2</v>
      </c>
      <c r="N49">
        <f>SUMIFS('RAW2'!$Q:$Q,'RAW2'!$E:$E,'Peak Comparison'!N$3,'RAW2'!$A:$A,'Peak Comparison'!$A49)</f>
        <v>0</v>
      </c>
      <c r="O49">
        <f>SUMIFS('RAW2'!$Q:$Q,'RAW2'!$E:$E,'Peak Comparison'!O$3,'RAW2'!$A:$A,'Peak Comparison'!$A49)</f>
        <v>1.2451016382657436</v>
      </c>
      <c r="P49">
        <f>SUMIFS('RAW2'!$Q:$Q,'RAW2'!$E:$E,'Peak Comparison'!P$3,'RAW2'!$A:$A,'Peak Comparison'!$A49)</f>
        <v>0.97290316725242987</v>
      </c>
    </row>
    <row r="50" spans="1:16" x14ac:dyDescent="0.2">
      <c r="A50" t="s">
        <v>391</v>
      </c>
      <c r="B50">
        <f>SUMIFS('RAW2'!$Q:$Q,'RAW2'!$E:$E,'Peak Comparison'!B$3,'RAW2'!$A:$A,'Peak Comparison'!$A50)</f>
        <v>0</v>
      </c>
      <c r="C50">
        <f>SUMIFS('RAW2'!$Q:$Q,'RAW2'!$E:$E,'Peak Comparison'!C$3,'RAW2'!$A:$A,'Peak Comparison'!$A50)</f>
        <v>0.12889191461710878</v>
      </c>
      <c r="D50">
        <f>SUMIFS('RAW2'!$Q:$Q,'RAW2'!$E:$E,'Peak Comparison'!D$3,'RAW2'!$A:$A,'Peak Comparison'!$A50)</f>
        <v>0</v>
      </c>
      <c r="E50">
        <f>SUMIFS('RAW2'!$Q:$Q,'RAW2'!$E:$E,'Peak Comparison'!E$3,'RAW2'!$A:$A,'Peak Comparison'!$A50)</f>
        <v>0.27206377635083756</v>
      </c>
      <c r="F50">
        <f>SUMIFS('RAW2'!$Q:$Q,'RAW2'!$E:$E,'Peak Comparison'!F$3,'RAW2'!$A:$A,'Peak Comparison'!$A50)</f>
        <v>8.2343905979958609E-2</v>
      </c>
      <c r="G50">
        <f>SUMIFS('RAW2'!$Q:$Q,'RAW2'!$E:$E,'Peak Comparison'!G$3,'RAW2'!$A:$A,'Peak Comparison'!$A50)</f>
        <v>8.8534981664732282E-2</v>
      </c>
      <c r="H50">
        <f>SUMIFS('RAW2'!$Q:$Q,'RAW2'!$E:$E,'Peak Comparison'!H$3,'RAW2'!$A:$A,'Peak Comparison'!$A50)</f>
        <v>0</v>
      </c>
      <c r="I50">
        <f>SUMIFS('RAW2'!$Q:$Q,'RAW2'!$E:$E,'Peak Comparison'!I$3,'RAW2'!$A:$A,'Peak Comparison'!$A50)</f>
        <v>0</v>
      </c>
      <c r="J50">
        <f>SUMIFS('RAW2'!$Q:$Q,'RAW2'!$E:$E,'Peak Comparison'!J$3,'RAW2'!$A:$A,'Peak Comparison'!$A50)</f>
        <v>6.4084228229666904E-2</v>
      </c>
      <c r="K50">
        <f>SUMIFS('RAW2'!$Q:$Q,'RAW2'!$E:$E,'Peak Comparison'!K$3,'RAW2'!$A:$A,'Peak Comparison'!$A50)</f>
        <v>6.4084228229666904E-2</v>
      </c>
      <c r="L50">
        <f>SUMIFS('RAW2'!$Q:$Q,'RAW2'!$E:$E,'Peak Comparison'!L$3,'RAW2'!$A:$A,'Peak Comparison'!$A50)</f>
        <v>1.0638297872340425</v>
      </c>
      <c r="M50">
        <f>SUMIFS('RAW2'!$Q:$Q,'RAW2'!$E:$E,'Peak Comparison'!M$3,'RAW2'!$A:$A,'Peak Comparison'!$A50)</f>
        <v>0.2082789074915089</v>
      </c>
      <c r="N50">
        <f>SUMIFS('RAW2'!$Q:$Q,'RAW2'!$E:$E,'Peak Comparison'!N$3,'RAW2'!$A:$A,'Peak Comparison'!$A50)</f>
        <v>0</v>
      </c>
      <c r="O50">
        <f>SUMIFS('RAW2'!$Q:$Q,'RAW2'!$E:$E,'Peak Comparison'!O$3,'RAW2'!$A:$A,'Peak Comparison'!$A50)</f>
        <v>0</v>
      </c>
      <c r="P50">
        <f>SUMIFS('RAW2'!$Q:$Q,'RAW2'!$E:$E,'Peak Comparison'!P$3,'RAW2'!$A:$A,'Peak Comparison'!$A50)</f>
        <v>0</v>
      </c>
    </row>
    <row r="51" spans="1:16" x14ac:dyDescent="0.2">
      <c r="A51" t="s">
        <v>392</v>
      </c>
      <c r="B51">
        <f>SUMIFS('RAW2'!$Q:$Q,'RAW2'!$E:$E,'Peak Comparison'!B$3,'RAW2'!$A:$A,'Peak Comparison'!$A51)</f>
        <v>0</v>
      </c>
      <c r="C51">
        <f>SUMIFS('RAW2'!$Q:$Q,'RAW2'!$E:$E,'Peak Comparison'!C$3,'RAW2'!$A:$A,'Peak Comparison'!$A51)</f>
        <v>0</v>
      </c>
      <c r="D51">
        <f>SUMIFS('RAW2'!$Q:$Q,'RAW2'!$E:$E,'Peak Comparison'!D$3,'RAW2'!$A:$A,'Peak Comparison'!$A51)</f>
        <v>0</v>
      </c>
      <c r="E51">
        <f>SUMIFS('RAW2'!$Q:$Q,'RAW2'!$E:$E,'Peak Comparison'!E$3,'RAW2'!$A:$A,'Peak Comparison'!$A51)</f>
        <v>0.51407653079815641</v>
      </c>
      <c r="F51">
        <f>SUMIFS('RAW2'!$Q:$Q,'RAW2'!$E:$E,'Peak Comparison'!F$3,'RAW2'!$A:$A,'Peak Comparison'!$A51)</f>
        <v>0.91459300910459518</v>
      </c>
      <c r="G51">
        <f>SUMIFS('RAW2'!$Q:$Q,'RAW2'!$E:$E,'Peak Comparison'!G$3,'RAW2'!$A:$A,'Peak Comparison'!$A51)</f>
        <v>0</v>
      </c>
      <c r="H51">
        <f>SUMIFS('RAW2'!$Q:$Q,'RAW2'!$E:$E,'Peak Comparison'!H$3,'RAW2'!$A:$A,'Peak Comparison'!$A51)</f>
        <v>0</v>
      </c>
      <c r="I51">
        <f>SUMIFS('RAW2'!$Q:$Q,'RAW2'!$E:$E,'Peak Comparison'!I$3,'RAW2'!$A:$A,'Peak Comparison'!$A51)</f>
        <v>0</v>
      </c>
      <c r="J51">
        <f>SUMIFS('RAW2'!$Q:$Q,'RAW2'!$E:$E,'Peak Comparison'!J$3,'RAW2'!$A:$A,'Peak Comparison'!$A51)</f>
        <v>8.6169174553352212E-2</v>
      </c>
      <c r="K51">
        <f>SUMIFS('RAW2'!$Q:$Q,'RAW2'!$E:$E,'Peak Comparison'!K$3,'RAW2'!$A:$A,'Peak Comparison'!$A51)</f>
        <v>8.6169174553352212E-2</v>
      </c>
      <c r="L51">
        <f>SUMIFS('RAW2'!$Q:$Q,'RAW2'!$E:$E,'Peak Comparison'!L$3,'RAW2'!$A:$A,'Peak Comparison'!$A51)</f>
        <v>1.5384615384615383</v>
      </c>
      <c r="M51">
        <f>SUMIFS('RAW2'!$Q:$Q,'RAW2'!$E:$E,'Peak Comparison'!M$3,'RAW2'!$A:$A,'Peak Comparison'!$A51)</f>
        <v>0.63600586873978004</v>
      </c>
      <c r="N51">
        <f>SUMIFS('RAW2'!$Q:$Q,'RAW2'!$E:$E,'Peak Comparison'!N$3,'RAW2'!$A:$A,'Peak Comparison'!$A51)</f>
        <v>0</v>
      </c>
      <c r="O51">
        <f>SUMIFS('RAW2'!$Q:$Q,'RAW2'!$E:$E,'Peak Comparison'!O$3,'RAW2'!$A:$A,'Peak Comparison'!$A51)</f>
        <v>3.6360848393929524</v>
      </c>
      <c r="P51">
        <f>SUMIFS('RAW2'!$Q:$Q,'RAW2'!$E:$E,'Peak Comparison'!P$3,'RAW2'!$A:$A,'Peak Comparison'!$A51)</f>
        <v>0.47877244416629999</v>
      </c>
    </row>
    <row r="52" spans="1:16" x14ac:dyDescent="0.2">
      <c r="A52" t="s">
        <v>393</v>
      </c>
      <c r="B52">
        <f>SUMIFS('RAW2'!$Q:$Q,'RAW2'!$E:$E,'Peak Comparison'!B$3,'RAW2'!$A:$A,'Peak Comparison'!$A52)</f>
        <v>0</v>
      </c>
      <c r="C52">
        <f>SUMIFS('RAW2'!$Q:$Q,'RAW2'!$E:$E,'Peak Comparison'!C$3,'RAW2'!$A:$A,'Peak Comparison'!$A52)</f>
        <v>0.19555316809780818</v>
      </c>
      <c r="D52">
        <f>SUMIFS('RAW2'!$Q:$Q,'RAW2'!$E:$E,'Peak Comparison'!D$3,'RAW2'!$A:$A,'Peak Comparison'!$A52)</f>
        <v>0</v>
      </c>
      <c r="E52">
        <f>SUMIFS('RAW2'!$Q:$Q,'RAW2'!$E:$E,'Peak Comparison'!E$3,'RAW2'!$A:$A,'Peak Comparison'!$A52)</f>
        <v>0.32068721356301283</v>
      </c>
      <c r="F52">
        <f>SUMIFS('RAW2'!$Q:$Q,'RAW2'!$E:$E,'Peak Comparison'!F$3,'RAW2'!$A:$A,'Peak Comparison'!$A52)</f>
        <v>0.44258461360375084</v>
      </c>
      <c r="G52">
        <f>SUMIFS('RAW2'!$Q:$Q,'RAW2'!$E:$E,'Peak Comparison'!G$3,'RAW2'!$A:$A,'Peak Comparison'!$A52)</f>
        <v>0</v>
      </c>
      <c r="H52">
        <f>SUMIFS('RAW2'!$Q:$Q,'RAW2'!$E:$E,'Peak Comparison'!H$3,'RAW2'!$A:$A,'Peak Comparison'!$A52)</f>
        <v>0</v>
      </c>
      <c r="I52">
        <f>SUMIFS('RAW2'!$Q:$Q,'RAW2'!$E:$E,'Peak Comparison'!I$3,'RAW2'!$A:$A,'Peak Comparison'!$A52)</f>
        <v>0</v>
      </c>
      <c r="J52">
        <f>SUMIFS('RAW2'!$Q:$Q,'RAW2'!$E:$E,'Peak Comparison'!J$3,'RAW2'!$A:$A,'Peak Comparison'!$A52)</f>
        <v>6.2804244298208689E-2</v>
      </c>
      <c r="K52">
        <f>SUMIFS('RAW2'!$Q:$Q,'RAW2'!$E:$E,'Peak Comparison'!K$3,'RAW2'!$A:$A,'Peak Comparison'!$A52)</f>
        <v>6.2804244298208689E-2</v>
      </c>
      <c r="L52">
        <f>SUMIFS('RAW2'!$Q:$Q,'RAW2'!$E:$E,'Peak Comparison'!L$3,'RAW2'!$A:$A,'Peak Comparison'!$A52)</f>
        <v>0.93984962406015038</v>
      </c>
      <c r="M52">
        <f>SUMIFS('RAW2'!$Q:$Q,'RAW2'!$E:$E,'Peak Comparison'!M$3,'RAW2'!$A:$A,'Peak Comparison'!$A52)</f>
        <v>0.93423799594534163</v>
      </c>
      <c r="N52">
        <f>SUMIFS('RAW2'!$Q:$Q,'RAW2'!$E:$E,'Peak Comparison'!N$3,'RAW2'!$A:$A,'Peak Comparison'!$A52)</f>
        <v>0</v>
      </c>
      <c r="O52">
        <f>SUMIFS('RAW2'!$Q:$Q,'RAW2'!$E:$E,'Peak Comparison'!O$3,'RAW2'!$A:$A,'Peak Comparison'!$A52)</f>
        <v>4.892343748969074E-2</v>
      </c>
      <c r="P52">
        <f>SUMIFS('RAW2'!$Q:$Q,'RAW2'!$E:$E,'Peak Comparison'!P$3,'RAW2'!$A:$A,'Peak Comparison'!$A52)</f>
        <v>0.62137607921894589</v>
      </c>
    </row>
    <row r="53" spans="1:16" x14ac:dyDescent="0.2">
      <c r="A53" t="s">
        <v>394</v>
      </c>
      <c r="B53">
        <f>SUMIFS('RAW2'!$Q:$Q,'RAW2'!$E:$E,'Peak Comparison'!B$3,'RAW2'!$A:$A,'Peak Comparison'!$A53)</f>
        <v>0.14966870880980968</v>
      </c>
      <c r="C53">
        <f>SUMIFS('RAW2'!$Q:$Q,'RAW2'!$E:$E,'Peak Comparison'!C$3,'RAW2'!$A:$A,'Peak Comparison'!$A53)</f>
        <v>0.36430214460571658</v>
      </c>
      <c r="D53">
        <f>SUMIFS('RAW2'!$Q:$Q,'RAW2'!$E:$E,'Peak Comparison'!D$3,'RAW2'!$A:$A,'Peak Comparison'!$A53)</f>
        <v>3.4655126715174137E-2</v>
      </c>
      <c r="E53">
        <f>SUMIFS('RAW2'!$Q:$Q,'RAW2'!$E:$E,'Peak Comparison'!E$3,'RAW2'!$A:$A,'Peak Comparison'!$A53)</f>
        <v>1.3806855230632877</v>
      </c>
      <c r="F53">
        <f>SUMIFS('RAW2'!$Q:$Q,'RAW2'!$E:$E,'Peak Comparison'!F$3,'RAW2'!$A:$A,'Peak Comparison'!$A53)</f>
        <v>3.0394902759985776</v>
      </c>
      <c r="G53">
        <f>SUMIFS('RAW2'!$Q:$Q,'RAW2'!$E:$E,'Peak Comparison'!G$3,'RAW2'!$A:$A,'Peak Comparison'!$A53)</f>
        <v>0.18086860939828375</v>
      </c>
      <c r="H53">
        <f>SUMIFS('RAW2'!$Q:$Q,'RAW2'!$E:$E,'Peak Comparison'!H$3,'RAW2'!$A:$A,'Peak Comparison'!$A53)</f>
        <v>0</v>
      </c>
      <c r="I53">
        <f>SUMIFS('RAW2'!$Q:$Q,'RAW2'!$E:$E,'Peak Comparison'!I$3,'RAW2'!$A:$A,'Peak Comparison'!$A53)</f>
        <v>0</v>
      </c>
      <c r="J53">
        <f>SUMIFS('RAW2'!$Q:$Q,'RAW2'!$E:$E,'Peak Comparison'!J$3,'RAW2'!$A:$A,'Peak Comparison'!$A53)</f>
        <v>6.699904057093703E-2</v>
      </c>
      <c r="K53">
        <f>SUMIFS('RAW2'!$Q:$Q,'RAW2'!$E:$E,'Peak Comparison'!K$3,'RAW2'!$A:$A,'Peak Comparison'!$A53)</f>
        <v>6.699904057093703E-2</v>
      </c>
      <c r="L53">
        <f>SUMIFS('RAW2'!$Q:$Q,'RAW2'!$E:$E,'Peak Comparison'!L$3,'RAW2'!$A:$A,'Peak Comparison'!$A53)</f>
        <v>1.3774104683195594</v>
      </c>
      <c r="M53">
        <f>SUMIFS('RAW2'!$Q:$Q,'RAW2'!$E:$E,'Peak Comparison'!M$3,'RAW2'!$A:$A,'Peak Comparison'!$A53)</f>
        <v>0.16486131629376458</v>
      </c>
      <c r="N53">
        <f>SUMIFS('RAW2'!$Q:$Q,'RAW2'!$E:$E,'Peak Comparison'!N$3,'RAW2'!$A:$A,'Peak Comparison'!$A53)</f>
        <v>0</v>
      </c>
      <c r="O53">
        <f>SUMIFS('RAW2'!$Q:$Q,'RAW2'!$E:$E,'Peak Comparison'!O$3,'RAW2'!$A:$A,'Peak Comparison'!$A53)</f>
        <v>0</v>
      </c>
      <c r="P53">
        <f>SUMIFS('RAW2'!$Q:$Q,'RAW2'!$E:$E,'Peak Comparison'!P$3,'RAW2'!$A:$A,'Peak Comparison'!$A53)</f>
        <v>0.44236329892066689</v>
      </c>
    </row>
    <row r="54" spans="1:16" x14ac:dyDescent="0.2">
      <c r="A54" t="s">
        <v>396</v>
      </c>
      <c r="B54">
        <f>SUMIFS('RAW2'!$Q:$Q,'RAW2'!$E:$E,'Peak Comparison'!B$3,'RAW2'!$A:$A,'Peak Comparison'!$A54)</f>
        <v>0</v>
      </c>
      <c r="C54">
        <f>SUMIFS('RAW2'!$Q:$Q,'RAW2'!$E:$E,'Peak Comparison'!C$3,'RAW2'!$A:$A,'Peak Comparison'!$A54)</f>
        <v>0.59641516992866372</v>
      </c>
      <c r="D54">
        <f>SUMIFS('RAW2'!$Q:$Q,'RAW2'!$E:$E,'Peak Comparison'!D$3,'RAW2'!$A:$A,'Peak Comparison'!$A54)</f>
        <v>0</v>
      </c>
      <c r="E54">
        <f>SUMIFS('RAW2'!$Q:$Q,'RAW2'!$E:$E,'Peak Comparison'!E$3,'RAW2'!$A:$A,'Peak Comparison'!$A54)</f>
        <v>1.376832934489981</v>
      </c>
      <c r="F54">
        <f>SUMIFS('RAW2'!$Q:$Q,'RAW2'!$E:$E,'Peak Comparison'!F$3,'RAW2'!$A:$A,'Peak Comparison'!$A54)</f>
        <v>0</v>
      </c>
      <c r="G54">
        <f>SUMIFS('RAW2'!$Q:$Q,'RAW2'!$E:$E,'Peak Comparison'!G$3,'RAW2'!$A:$A,'Peak Comparison'!$A54)</f>
        <v>5.939887541410651E-2</v>
      </c>
      <c r="H54">
        <f>SUMIFS('RAW2'!$Q:$Q,'RAW2'!$E:$E,'Peak Comparison'!H$3,'RAW2'!$A:$A,'Peak Comparison'!$A54)</f>
        <v>0</v>
      </c>
      <c r="I54">
        <f>SUMIFS('RAW2'!$Q:$Q,'RAW2'!$E:$E,'Peak Comparison'!I$3,'RAW2'!$A:$A,'Peak Comparison'!$A54)</f>
        <v>0</v>
      </c>
      <c r="J54">
        <f>SUMIFS('RAW2'!$Q:$Q,'RAW2'!$E:$E,'Peak Comparison'!J$3,'RAW2'!$A:$A,'Peak Comparison'!$A54)</f>
        <v>0</v>
      </c>
      <c r="K54">
        <f>SUMIFS('RAW2'!$Q:$Q,'RAW2'!$E:$E,'Peak Comparison'!K$3,'RAW2'!$A:$A,'Peak Comparison'!$A54)</f>
        <v>0</v>
      </c>
      <c r="L54">
        <f>SUMIFS('RAW2'!$Q:$Q,'RAW2'!$E:$E,'Peak Comparison'!L$3,'RAW2'!$A:$A,'Peak Comparison'!$A54)</f>
        <v>1.3089005235602096</v>
      </c>
      <c r="M54">
        <f>SUMIFS('RAW2'!$Q:$Q,'RAW2'!$E:$E,'Peak Comparison'!M$3,'RAW2'!$A:$A,'Peak Comparison'!$A54)</f>
        <v>0.15580495519779589</v>
      </c>
      <c r="N54">
        <f>SUMIFS('RAW2'!$Q:$Q,'RAW2'!$E:$E,'Peak Comparison'!N$3,'RAW2'!$A:$A,'Peak Comparison'!$A54)</f>
        <v>0</v>
      </c>
      <c r="O54">
        <f>SUMIFS('RAW2'!$Q:$Q,'RAW2'!$E:$E,'Peak Comparison'!O$3,'RAW2'!$A:$A,'Peak Comparison'!$A54)</f>
        <v>0</v>
      </c>
      <c r="P54">
        <f>SUMIFS('RAW2'!$Q:$Q,'RAW2'!$E:$E,'Peak Comparison'!P$3,'RAW2'!$A:$A,'Peak Comparison'!$A54)</f>
        <v>0.8824116946374887</v>
      </c>
    </row>
    <row r="55" spans="1:16" x14ac:dyDescent="0.2">
      <c r="A55" t="s">
        <v>397</v>
      </c>
      <c r="B55">
        <f>SUMIFS('RAW2'!$Q:$Q,'RAW2'!$E:$E,'Peak Comparison'!B$3,'RAW2'!$A:$A,'Peak Comparison'!$A55)</f>
        <v>0.14728290044521902</v>
      </c>
      <c r="C55">
        <f>SUMIFS('RAW2'!$Q:$Q,'RAW2'!$E:$E,'Peak Comparison'!C$3,'RAW2'!$A:$A,'Peak Comparison'!$A55)</f>
        <v>0.16335543377145259</v>
      </c>
      <c r="D55">
        <f>SUMIFS('RAW2'!$Q:$Q,'RAW2'!$E:$E,'Peak Comparison'!D$3,'RAW2'!$A:$A,'Peak Comparison'!$A55)</f>
        <v>0.54077639818666245</v>
      </c>
      <c r="E55">
        <f>SUMIFS('RAW2'!$Q:$Q,'RAW2'!$E:$E,'Peak Comparison'!E$3,'RAW2'!$A:$A,'Peak Comparison'!$A55)</f>
        <v>0.34218701850618705</v>
      </c>
      <c r="F55">
        <f>SUMIFS('RAW2'!$Q:$Q,'RAW2'!$E:$E,'Peak Comparison'!F$3,'RAW2'!$A:$A,'Peak Comparison'!$A55)</f>
        <v>0.11888611372150498</v>
      </c>
      <c r="G55">
        <f>SUMIFS('RAW2'!$Q:$Q,'RAW2'!$E:$E,'Peak Comparison'!G$3,'RAW2'!$A:$A,'Peak Comparison'!$A55)</f>
        <v>3.3973225075617022E-2</v>
      </c>
      <c r="H55">
        <f>SUMIFS('RAW2'!$Q:$Q,'RAW2'!$E:$E,'Peak Comparison'!H$3,'RAW2'!$A:$A,'Peak Comparison'!$A55)</f>
        <v>0</v>
      </c>
      <c r="I55">
        <f>SUMIFS('RAW2'!$Q:$Q,'RAW2'!$E:$E,'Peak Comparison'!I$3,'RAW2'!$A:$A,'Peak Comparison'!$A55)</f>
        <v>0</v>
      </c>
      <c r="J55">
        <f>SUMIFS('RAW2'!$Q:$Q,'RAW2'!$E:$E,'Peak Comparison'!J$3,'RAW2'!$A:$A,'Peak Comparison'!$A55)</f>
        <v>6.8515579141485997E-2</v>
      </c>
      <c r="K55">
        <f>SUMIFS('RAW2'!$Q:$Q,'RAW2'!$E:$E,'Peak Comparison'!K$3,'RAW2'!$A:$A,'Peak Comparison'!$A55)</f>
        <v>6.8515579141485997E-2</v>
      </c>
      <c r="L55">
        <f>SUMIFS('RAW2'!$Q:$Q,'RAW2'!$E:$E,'Peak Comparison'!L$3,'RAW2'!$A:$A,'Peak Comparison'!$A55)</f>
        <v>1.0548523206751055</v>
      </c>
      <c r="M55">
        <f>SUMIFS('RAW2'!$Q:$Q,'RAW2'!$E:$E,'Peak Comparison'!M$3,'RAW2'!$A:$A,'Peak Comparison'!$A55)</f>
        <v>1.5048436150203228</v>
      </c>
      <c r="N55">
        <f>SUMIFS('RAW2'!$Q:$Q,'RAW2'!$E:$E,'Peak Comparison'!N$3,'RAW2'!$A:$A,'Peak Comparison'!$A55)</f>
        <v>7.8111985448885354E-2</v>
      </c>
      <c r="O55">
        <f>SUMIFS('RAW2'!$Q:$Q,'RAW2'!$E:$E,'Peak Comparison'!O$3,'RAW2'!$A:$A,'Peak Comparison'!$A55)</f>
        <v>0</v>
      </c>
      <c r="P55">
        <f>SUMIFS('RAW2'!$Q:$Q,'RAW2'!$E:$E,'Peak Comparison'!P$3,'RAW2'!$A:$A,'Peak Comparison'!$A55)</f>
        <v>0.46333502575850249</v>
      </c>
    </row>
    <row r="56" spans="1:16" x14ac:dyDescent="0.2">
      <c r="A56" t="s">
        <v>398</v>
      </c>
      <c r="B56">
        <f>SUMIFS('RAW2'!$Q:$Q,'RAW2'!$E:$E,'Peak Comparison'!B$3,'RAW2'!$A:$A,'Peak Comparison'!$A56)</f>
        <v>0</v>
      </c>
      <c r="C56">
        <f>SUMIFS('RAW2'!$Q:$Q,'RAW2'!$E:$E,'Peak Comparison'!C$3,'RAW2'!$A:$A,'Peak Comparison'!$A56)</f>
        <v>0.26211299064519505</v>
      </c>
      <c r="D56">
        <f>SUMIFS('RAW2'!$Q:$Q,'RAW2'!$E:$E,'Peak Comparison'!D$3,'RAW2'!$A:$A,'Peak Comparison'!$A56)</f>
        <v>0</v>
      </c>
      <c r="E56">
        <f>SUMIFS('RAW2'!$Q:$Q,'RAW2'!$E:$E,'Peak Comparison'!E$3,'RAW2'!$A:$A,'Peak Comparison'!$A56)</f>
        <v>0.48229585642691686</v>
      </c>
      <c r="F56">
        <f>SUMIFS('RAW2'!$Q:$Q,'RAW2'!$E:$E,'Peak Comparison'!F$3,'RAW2'!$A:$A,'Peak Comparison'!$A56)</f>
        <v>0.17390491184700771</v>
      </c>
      <c r="G56">
        <f>SUMIFS('RAW2'!$Q:$Q,'RAW2'!$E:$E,'Peak Comparison'!G$3,'RAW2'!$A:$A,'Peak Comparison'!$A56)</f>
        <v>0</v>
      </c>
      <c r="H56">
        <f>SUMIFS('RAW2'!$Q:$Q,'RAW2'!$E:$E,'Peak Comparison'!H$3,'RAW2'!$A:$A,'Peak Comparison'!$A56)</f>
        <v>0</v>
      </c>
      <c r="I56">
        <f>SUMIFS('RAW2'!$Q:$Q,'RAW2'!$E:$E,'Peak Comparison'!I$3,'RAW2'!$A:$A,'Peak Comparison'!$A56)</f>
        <v>0</v>
      </c>
      <c r="J56">
        <f>SUMIFS('RAW2'!$Q:$Q,'RAW2'!$E:$E,'Peak Comparison'!J$3,'RAW2'!$A:$A,'Peak Comparison'!$A56)</f>
        <v>7.0369942128508362E-2</v>
      </c>
      <c r="K56">
        <f>SUMIFS('RAW2'!$Q:$Q,'RAW2'!$E:$E,'Peak Comparison'!K$3,'RAW2'!$A:$A,'Peak Comparison'!$A56)</f>
        <v>7.0369942128508362E-2</v>
      </c>
      <c r="L56">
        <f>SUMIFS('RAW2'!$Q:$Q,'RAW2'!$E:$E,'Peak Comparison'!L$3,'RAW2'!$A:$A,'Peak Comparison'!$A56)</f>
        <v>1.2690355329949239</v>
      </c>
      <c r="M56">
        <f>SUMIFS('RAW2'!$Q:$Q,'RAW2'!$E:$E,'Peak Comparison'!M$3,'RAW2'!$A:$A,'Peak Comparison'!$A56)</f>
        <v>0.54259075249888811</v>
      </c>
      <c r="N56">
        <f>SUMIFS('RAW2'!$Q:$Q,'RAW2'!$E:$E,'Peak Comparison'!N$3,'RAW2'!$A:$A,'Peak Comparison'!$A56)</f>
        <v>0</v>
      </c>
      <c r="O56">
        <f>SUMIFS('RAW2'!$Q:$Q,'RAW2'!$E:$E,'Peak Comparison'!O$3,'RAW2'!$A:$A,'Peak Comparison'!$A56)</f>
        <v>0</v>
      </c>
      <c r="P56">
        <f>SUMIFS('RAW2'!$Q:$Q,'RAW2'!$E:$E,'Peak Comparison'!P$3,'RAW2'!$A:$A,'Peak Comparison'!$A56)</f>
        <v>0.27757549210369664</v>
      </c>
    </row>
    <row r="57" spans="1:16" x14ac:dyDescent="0.2">
      <c r="A57" t="s">
        <v>399</v>
      </c>
      <c r="B57">
        <f>SUMIFS('RAW2'!$Q:$Q,'RAW2'!$E:$E,'Peak Comparison'!B$3,'RAW2'!$A:$A,'Peak Comparison'!$A57)</f>
        <v>0.20552835158641228</v>
      </c>
      <c r="C57">
        <f>SUMIFS('RAW2'!$Q:$Q,'RAW2'!$E:$E,'Peak Comparison'!C$3,'RAW2'!$A:$A,'Peak Comparison'!$A57)</f>
        <v>1.275858525502007</v>
      </c>
      <c r="D57">
        <f>SUMIFS('RAW2'!$Q:$Q,'RAW2'!$E:$E,'Peak Comparison'!D$3,'RAW2'!$A:$A,'Peak Comparison'!$A57)</f>
        <v>1.163059607761191</v>
      </c>
      <c r="E57">
        <f>SUMIFS('RAW2'!$Q:$Q,'RAW2'!$E:$E,'Peak Comparison'!E$3,'RAW2'!$A:$A,'Peak Comparison'!$A57)</f>
        <v>0.8696018372997697</v>
      </c>
      <c r="F57">
        <f>SUMIFS('RAW2'!$Q:$Q,'RAW2'!$E:$E,'Peak Comparison'!F$3,'RAW2'!$A:$A,'Peak Comparison'!$A57)</f>
        <v>2.030246907490552</v>
      </c>
      <c r="G57">
        <f>SUMIFS('RAW2'!$Q:$Q,'RAW2'!$E:$E,'Peak Comparison'!G$3,'RAW2'!$A:$A,'Peak Comparison'!$A57)</f>
        <v>8.1713085887192421E-2</v>
      </c>
      <c r="H57">
        <f>SUMIFS('RAW2'!$Q:$Q,'RAW2'!$E:$E,'Peak Comparison'!H$3,'RAW2'!$A:$A,'Peak Comparison'!$A57)</f>
        <v>0</v>
      </c>
      <c r="I57">
        <f>SUMIFS('RAW2'!$Q:$Q,'RAW2'!$E:$E,'Peak Comparison'!I$3,'RAW2'!$A:$A,'Peak Comparison'!$A57)</f>
        <v>0</v>
      </c>
      <c r="J57">
        <f>SUMIFS('RAW2'!$Q:$Q,'RAW2'!$E:$E,'Peak Comparison'!J$3,'RAW2'!$A:$A,'Peak Comparison'!$A57)</f>
        <v>7.478475167086103E-2</v>
      </c>
      <c r="K57">
        <f>SUMIFS('RAW2'!$Q:$Q,'RAW2'!$E:$E,'Peak Comparison'!K$3,'RAW2'!$A:$A,'Peak Comparison'!$A57)</f>
        <v>7.478475167086103E-2</v>
      </c>
      <c r="L57">
        <f>SUMIFS('RAW2'!$Q:$Q,'RAW2'!$E:$E,'Peak Comparison'!L$3,'RAW2'!$A:$A,'Peak Comparison'!$A57)</f>
        <v>1.0638297872340425</v>
      </c>
      <c r="M57">
        <f>SUMIFS('RAW2'!$Q:$Q,'RAW2'!$E:$E,'Peak Comparison'!M$3,'RAW2'!$A:$A,'Peak Comparison'!$A57)</f>
        <v>0.77102887402820453</v>
      </c>
      <c r="N57">
        <f>SUMIFS('RAW2'!$Q:$Q,'RAW2'!$E:$E,'Peak Comparison'!N$3,'RAW2'!$A:$A,'Peak Comparison'!$A57)</f>
        <v>0</v>
      </c>
      <c r="O57">
        <f>SUMIFS('RAW2'!$Q:$Q,'RAW2'!$E:$E,'Peak Comparison'!O$3,'RAW2'!$A:$A,'Peak Comparison'!$A57)</f>
        <v>0</v>
      </c>
      <c r="P57">
        <f>SUMIFS('RAW2'!$Q:$Q,'RAW2'!$E:$E,'Peak Comparison'!P$3,'RAW2'!$A:$A,'Peak Comparison'!$A57)</f>
        <v>0.9329132874229904</v>
      </c>
    </row>
    <row r="58" spans="1:16" x14ac:dyDescent="0.2">
      <c r="A58" t="s">
        <v>400</v>
      </c>
      <c r="B58">
        <f>SUMIFS('RAW2'!$Q:$Q,'RAW2'!$E:$E,'Peak Comparison'!B$3,'RAW2'!$A:$A,'Peak Comparison'!$A58)</f>
        <v>0.11927362293896338</v>
      </c>
      <c r="C58">
        <f>SUMIFS('RAW2'!$Q:$Q,'RAW2'!$E:$E,'Peak Comparison'!C$3,'RAW2'!$A:$A,'Peak Comparison'!$A58)</f>
        <v>0</v>
      </c>
      <c r="D58">
        <f>SUMIFS('RAW2'!$Q:$Q,'RAW2'!$E:$E,'Peak Comparison'!D$3,'RAW2'!$A:$A,'Peak Comparison'!$A58)</f>
        <v>0.18465205421118402</v>
      </c>
      <c r="E58">
        <f>SUMIFS('RAW2'!$Q:$Q,'RAW2'!$E:$E,'Peak Comparison'!E$3,'RAW2'!$A:$A,'Peak Comparison'!$A58)</f>
        <v>0.67573525846252191</v>
      </c>
      <c r="F58">
        <f>SUMIFS('RAW2'!$Q:$Q,'RAW2'!$E:$E,'Peak Comparison'!F$3,'RAW2'!$A:$A,'Peak Comparison'!$A58)</f>
        <v>0.41093831988839713</v>
      </c>
      <c r="G58">
        <f>SUMIFS('RAW2'!$Q:$Q,'RAW2'!$E:$E,'Peak Comparison'!G$3,'RAW2'!$A:$A,'Peak Comparison'!$A58)</f>
        <v>0.20296461583455627</v>
      </c>
      <c r="H58">
        <f>SUMIFS('RAW2'!$Q:$Q,'RAW2'!$E:$E,'Peak Comparison'!H$3,'RAW2'!$A:$A,'Peak Comparison'!$A58)</f>
        <v>0</v>
      </c>
      <c r="I58">
        <f>SUMIFS('RAW2'!$Q:$Q,'RAW2'!$E:$E,'Peak Comparison'!I$3,'RAW2'!$A:$A,'Peak Comparison'!$A58)</f>
        <v>0</v>
      </c>
      <c r="J58">
        <f>SUMIFS('RAW2'!$Q:$Q,'RAW2'!$E:$E,'Peak Comparison'!J$3,'RAW2'!$A:$A,'Peak Comparison'!$A58)</f>
        <v>6.7167613684060046E-2</v>
      </c>
      <c r="K58">
        <f>SUMIFS('RAW2'!$Q:$Q,'RAW2'!$E:$E,'Peak Comparison'!K$3,'RAW2'!$A:$A,'Peak Comparison'!$A58)</f>
        <v>6.7167613684060046E-2</v>
      </c>
      <c r="L58">
        <f>SUMIFS('RAW2'!$Q:$Q,'RAW2'!$E:$E,'Peak Comparison'!L$3,'RAW2'!$A:$A,'Peak Comparison'!$A58)</f>
        <v>1.1574074074074072</v>
      </c>
      <c r="M58">
        <f>SUMIFS('RAW2'!$Q:$Q,'RAW2'!$E:$E,'Peak Comparison'!M$3,'RAW2'!$A:$A,'Peak Comparison'!$A58)</f>
        <v>0.32446545408684901</v>
      </c>
      <c r="N58">
        <f>SUMIFS('RAW2'!$Q:$Q,'RAW2'!$E:$E,'Peak Comparison'!N$3,'RAW2'!$A:$A,'Peak Comparison'!$A58)</f>
        <v>0</v>
      </c>
      <c r="O58">
        <f>SUMIFS('RAW2'!$Q:$Q,'RAW2'!$E:$E,'Peak Comparison'!O$3,'RAW2'!$A:$A,'Peak Comparison'!$A58)</f>
        <v>0</v>
      </c>
      <c r="P58">
        <f>SUMIFS('RAW2'!$Q:$Q,'RAW2'!$E:$E,'Peak Comparison'!P$3,'RAW2'!$A:$A,'Peak Comparison'!$A58)</f>
        <v>0.27810759119940598</v>
      </c>
    </row>
    <row r="59" spans="1:16" x14ac:dyDescent="0.2">
      <c r="A59" t="s">
        <v>401</v>
      </c>
      <c r="B59">
        <f>SUMIFS('RAW2'!$Q:$Q,'RAW2'!$E:$E,'Peak Comparison'!B$3,'RAW2'!$A:$A,'Peak Comparison'!$A59)</f>
        <v>0.18592609097784504</v>
      </c>
      <c r="C59">
        <f>SUMIFS('RAW2'!$Q:$Q,'RAW2'!$E:$E,'Peak Comparison'!C$3,'RAW2'!$A:$A,'Peak Comparison'!$A59)</f>
        <v>0.20207638729594476</v>
      </c>
      <c r="D59">
        <f>SUMIFS('RAW2'!$Q:$Q,'RAW2'!$E:$E,'Peak Comparison'!D$3,'RAW2'!$A:$A,'Peak Comparison'!$A59)</f>
        <v>0</v>
      </c>
      <c r="E59">
        <f>SUMIFS('RAW2'!$Q:$Q,'RAW2'!$E:$E,'Peak Comparison'!E$3,'RAW2'!$A:$A,'Peak Comparison'!$A59)</f>
        <v>0.60612367962677105</v>
      </c>
      <c r="F59">
        <f>SUMIFS('RAW2'!$Q:$Q,'RAW2'!$E:$E,'Peak Comparison'!F$3,'RAW2'!$A:$A,'Peak Comparison'!$A59)</f>
        <v>0.11144487165018585</v>
      </c>
      <c r="G59">
        <f>SUMIFS('RAW2'!$Q:$Q,'RAW2'!$E:$E,'Peak Comparison'!G$3,'RAW2'!$A:$A,'Peak Comparison'!$A59)</f>
        <v>9.918390167872905E-2</v>
      </c>
      <c r="H59">
        <f>SUMIFS('RAW2'!$Q:$Q,'RAW2'!$E:$E,'Peak Comparison'!H$3,'RAW2'!$A:$A,'Peak Comparison'!$A59)</f>
        <v>0</v>
      </c>
      <c r="I59">
        <f>SUMIFS('RAW2'!$Q:$Q,'RAW2'!$E:$E,'Peak Comparison'!I$3,'RAW2'!$A:$A,'Peak Comparison'!$A59)</f>
        <v>0</v>
      </c>
      <c r="J59">
        <f>SUMIFS('RAW2'!$Q:$Q,'RAW2'!$E:$E,'Peak Comparison'!J$3,'RAW2'!$A:$A,'Peak Comparison'!$A59)</f>
        <v>7.9881356234968781E-2</v>
      </c>
      <c r="K59">
        <f>SUMIFS('RAW2'!$Q:$Q,'RAW2'!$E:$E,'Peak Comparison'!K$3,'RAW2'!$A:$A,'Peak Comparison'!$A59)</f>
        <v>7.9881356234968781E-2</v>
      </c>
      <c r="L59">
        <f>SUMIFS('RAW2'!$Q:$Q,'RAW2'!$E:$E,'Peak Comparison'!L$3,'RAW2'!$A:$A,'Peak Comparison'!$A59)</f>
        <v>1.3477088948787062</v>
      </c>
      <c r="M59">
        <f>SUMIFS('RAW2'!$Q:$Q,'RAW2'!$E:$E,'Peak Comparison'!M$3,'RAW2'!$A:$A,'Peak Comparison'!$A59)</f>
        <v>0</v>
      </c>
      <c r="N59">
        <f>SUMIFS('RAW2'!$Q:$Q,'RAW2'!$E:$E,'Peak Comparison'!N$3,'RAW2'!$A:$A,'Peak Comparison'!$A59)</f>
        <v>0</v>
      </c>
      <c r="O59">
        <f>SUMIFS('RAW2'!$Q:$Q,'RAW2'!$E:$E,'Peak Comparison'!O$3,'RAW2'!$A:$A,'Peak Comparison'!$A59)</f>
        <v>0</v>
      </c>
      <c r="P59">
        <f>SUMIFS('RAW2'!$Q:$Q,'RAW2'!$E:$E,'Peak Comparison'!P$3,'RAW2'!$A:$A,'Peak Comparison'!$A59)</f>
        <v>0.52706215726080397</v>
      </c>
    </row>
    <row r="60" spans="1:16" x14ac:dyDescent="0.2">
      <c r="A60" t="s">
        <v>402</v>
      </c>
      <c r="B60">
        <f>SUMIFS('RAW2'!$Q:$Q,'RAW2'!$E:$E,'Peak Comparison'!B$3,'RAW2'!$A:$A,'Peak Comparison'!$A60)</f>
        <v>0.11686606992365788</v>
      </c>
      <c r="C60">
        <f>SUMIFS('RAW2'!$Q:$Q,'RAW2'!$E:$E,'Peak Comparison'!C$3,'RAW2'!$A:$A,'Peak Comparison'!$A60)</f>
        <v>9.0467889269901555E-2</v>
      </c>
      <c r="D60">
        <f>SUMIFS('RAW2'!$Q:$Q,'RAW2'!$E:$E,'Peak Comparison'!D$3,'RAW2'!$A:$A,'Peak Comparison'!$A60)</f>
        <v>0</v>
      </c>
      <c r="E60">
        <f>SUMIFS('RAW2'!$Q:$Q,'RAW2'!$E:$E,'Peak Comparison'!E$3,'RAW2'!$A:$A,'Peak Comparison'!$A60)</f>
        <v>0.34193645864744404</v>
      </c>
      <c r="F60">
        <f>SUMIFS('RAW2'!$Q:$Q,'RAW2'!$E:$E,'Peak Comparison'!F$3,'RAW2'!$A:$A,'Peak Comparison'!$A60)</f>
        <v>0.1700911207347032</v>
      </c>
      <c r="G60">
        <f>SUMIFS('RAW2'!$Q:$Q,'RAW2'!$E:$E,'Peak Comparison'!G$3,'RAW2'!$A:$A,'Peak Comparison'!$A60)</f>
        <v>0</v>
      </c>
      <c r="H60">
        <f>SUMIFS('RAW2'!$Q:$Q,'RAW2'!$E:$E,'Peak Comparison'!H$3,'RAW2'!$A:$A,'Peak Comparison'!$A60)</f>
        <v>0</v>
      </c>
      <c r="I60">
        <f>SUMIFS('RAW2'!$Q:$Q,'RAW2'!$E:$E,'Peak Comparison'!I$3,'RAW2'!$A:$A,'Peak Comparison'!$A60)</f>
        <v>0</v>
      </c>
      <c r="J60">
        <f>SUMIFS('RAW2'!$Q:$Q,'RAW2'!$E:$E,'Peak Comparison'!J$3,'RAW2'!$A:$A,'Peak Comparison'!$A60)</f>
        <v>5.8611548362312006E-2</v>
      </c>
      <c r="K60">
        <f>SUMIFS('RAW2'!$Q:$Q,'RAW2'!$E:$E,'Peak Comparison'!K$3,'RAW2'!$A:$A,'Peak Comparison'!$A60)</f>
        <v>5.8611548362312006E-2</v>
      </c>
      <c r="L60">
        <f>SUMIFS('RAW2'!$Q:$Q,'RAW2'!$E:$E,'Peak Comparison'!L$3,'RAW2'!$A:$A,'Peak Comparison'!$A60)</f>
        <v>1.1876484560570071</v>
      </c>
      <c r="M60">
        <f>SUMIFS('RAW2'!$Q:$Q,'RAW2'!$E:$E,'Peak Comparison'!M$3,'RAW2'!$A:$A,'Peak Comparison'!$A60)</f>
        <v>0.65591588521482913</v>
      </c>
      <c r="N60">
        <f>SUMIFS('RAW2'!$Q:$Q,'RAW2'!$E:$E,'Peak Comparison'!N$3,'RAW2'!$A:$A,'Peak Comparison'!$A60)</f>
        <v>0</v>
      </c>
      <c r="O60">
        <f>SUMIFS('RAW2'!$Q:$Q,'RAW2'!$E:$E,'Peak Comparison'!O$3,'RAW2'!$A:$A,'Peak Comparison'!$A60)</f>
        <v>0</v>
      </c>
      <c r="P60">
        <f>SUMIFS('RAW2'!$Q:$Q,'RAW2'!$E:$E,'Peak Comparison'!P$3,'RAW2'!$A:$A,'Peak Comparison'!$A60)</f>
        <v>0.94810127212287709</v>
      </c>
    </row>
    <row r="61" spans="1:16" x14ac:dyDescent="0.2">
      <c r="A61" t="s">
        <v>404</v>
      </c>
      <c r="B61">
        <f>SUMIFS('RAW2'!$Q:$Q,'RAW2'!$E:$E,'Peak Comparison'!B$3,'RAW2'!$A:$A,'Peak Comparison'!$A61)</f>
        <v>0.29738464970455031</v>
      </c>
      <c r="C61">
        <f>SUMIFS('RAW2'!$Q:$Q,'RAW2'!$E:$E,'Peak Comparison'!C$3,'RAW2'!$A:$A,'Peak Comparison'!$A61)</f>
        <v>0.31075562377377391</v>
      </c>
      <c r="D61">
        <f>SUMIFS('RAW2'!$Q:$Q,'RAW2'!$E:$E,'Peak Comparison'!D$3,'RAW2'!$A:$A,'Peak Comparison'!$A61)</f>
        <v>1.3676098765679485</v>
      </c>
      <c r="E61">
        <f>SUMIFS('RAW2'!$Q:$Q,'RAW2'!$E:$E,'Peak Comparison'!E$3,'RAW2'!$A:$A,'Peak Comparison'!$A61)</f>
        <v>0.69144542159384192</v>
      </c>
      <c r="F61">
        <f>SUMIFS('RAW2'!$Q:$Q,'RAW2'!$E:$E,'Peak Comparison'!F$3,'RAW2'!$A:$A,'Peak Comparison'!$A61)</f>
        <v>0.12375319130282275</v>
      </c>
      <c r="G61">
        <f>SUMIFS('RAW2'!$Q:$Q,'RAW2'!$E:$E,'Peak Comparison'!G$3,'RAW2'!$A:$A,'Peak Comparison'!$A61)</f>
        <v>6.1511037115873378E-2</v>
      </c>
      <c r="H61">
        <f>SUMIFS('RAW2'!$Q:$Q,'RAW2'!$E:$E,'Peak Comparison'!H$3,'RAW2'!$A:$A,'Peak Comparison'!$A61)</f>
        <v>0</v>
      </c>
      <c r="I61">
        <f>SUMIFS('RAW2'!$Q:$Q,'RAW2'!$E:$E,'Peak Comparison'!I$3,'RAW2'!$A:$A,'Peak Comparison'!$A61)</f>
        <v>0</v>
      </c>
      <c r="J61">
        <f>SUMIFS('RAW2'!$Q:$Q,'RAW2'!$E:$E,'Peak Comparison'!J$3,'RAW2'!$A:$A,'Peak Comparison'!$A61)</f>
        <v>9.0964862706492622E-2</v>
      </c>
      <c r="K61">
        <f>SUMIFS('RAW2'!$Q:$Q,'RAW2'!$E:$E,'Peak Comparison'!K$3,'RAW2'!$A:$A,'Peak Comparison'!$A61)</f>
        <v>9.0964862706492622E-2</v>
      </c>
      <c r="L61">
        <f>SUMIFS('RAW2'!$Q:$Q,'RAW2'!$E:$E,'Peak Comparison'!L$3,'RAW2'!$A:$A,'Peak Comparison'!$A61)</f>
        <v>1.6339869281045754</v>
      </c>
      <c r="M61">
        <f>SUMIFS('RAW2'!$Q:$Q,'RAW2'!$E:$E,'Peak Comparison'!M$3,'RAW2'!$A:$A,'Peak Comparison'!$A61)</f>
        <v>0.71004878187472775</v>
      </c>
      <c r="N61">
        <f>SUMIFS('RAW2'!$Q:$Q,'RAW2'!$E:$E,'Peak Comparison'!N$3,'RAW2'!$A:$A,'Peak Comparison'!$A61)</f>
        <v>0</v>
      </c>
      <c r="O61">
        <f>SUMIFS('RAW2'!$Q:$Q,'RAW2'!$E:$E,'Peak Comparison'!O$3,'RAW2'!$A:$A,'Peak Comparison'!$A61)</f>
        <v>0</v>
      </c>
      <c r="P61">
        <f>SUMIFS('RAW2'!$Q:$Q,'RAW2'!$E:$E,'Peak Comparison'!P$3,'RAW2'!$A:$A,'Peak Comparison'!$A61)</f>
        <v>0.90604611758248443</v>
      </c>
    </row>
    <row r="62" spans="1:16" x14ac:dyDescent="0.2">
      <c r="A62" t="s">
        <v>405</v>
      </c>
      <c r="B62">
        <f>SUMIFS('RAW2'!$Q:$Q,'RAW2'!$E:$E,'Peak Comparison'!B$3,'RAW2'!$A:$A,'Peak Comparison'!$A62)</f>
        <v>0.14455476183854035</v>
      </c>
      <c r="C62">
        <f>SUMIFS('RAW2'!$Q:$Q,'RAW2'!$E:$E,'Peak Comparison'!C$3,'RAW2'!$A:$A,'Peak Comparison'!$A62)</f>
        <v>0.13901715704992271</v>
      </c>
      <c r="D62">
        <f>SUMIFS('RAW2'!$Q:$Q,'RAW2'!$E:$E,'Peak Comparison'!D$3,'RAW2'!$A:$A,'Peak Comparison'!$A62)</f>
        <v>3.9703520479563534E-2</v>
      </c>
      <c r="E62">
        <f>SUMIFS('RAW2'!$Q:$Q,'RAW2'!$E:$E,'Peak Comparison'!E$3,'RAW2'!$A:$A,'Peak Comparison'!$A62)</f>
        <v>0.4344177369137503</v>
      </c>
      <c r="F62">
        <f>SUMIFS('RAW2'!$Q:$Q,'RAW2'!$E:$E,'Peak Comparison'!F$3,'RAW2'!$A:$A,'Peak Comparison'!$A62)</f>
        <v>3.3782967802517923</v>
      </c>
      <c r="G62">
        <f>SUMIFS('RAW2'!$Q:$Q,'RAW2'!$E:$E,'Peak Comparison'!G$3,'RAW2'!$A:$A,'Peak Comparison'!$A62)</f>
        <v>0</v>
      </c>
      <c r="H62">
        <f>SUMIFS('RAW2'!$Q:$Q,'RAW2'!$E:$E,'Peak Comparison'!H$3,'RAW2'!$A:$A,'Peak Comparison'!$A62)</f>
        <v>0</v>
      </c>
      <c r="I62">
        <f>SUMIFS('RAW2'!$Q:$Q,'RAW2'!$E:$E,'Peak Comparison'!I$3,'RAW2'!$A:$A,'Peak Comparison'!$A62)</f>
        <v>1.2459271013970799</v>
      </c>
      <c r="J62">
        <f>SUMIFS('RAW2'!$Q:$Q,'RAW2'!$E:$E,'Peak Comparison'!J$3,'RAW2'!$A:$A,'Peak Comparison'!$A62)</f>
        <v>5.8154863412060685E-2</v>
      </c>
      <c r="K62">
        <f>SUMIFS('RAW2'!$Q:$Q,'RAW2'!$E:$E,'Peak Comparison'!K$3,'RAW2'!$A:$A,'Peak Comparison'!$A62)</f>
        <v>5.8154863412060685E-2</v>
      </c>
      <c r="L62">
        <f>SUMIFS('RAW2'!$Q:$Q,'RAW2'!$E:$E,'Peak Comparison'!L$3,'RAW2'!$A:$A,'Peak Comparison'!$A62)</f>
        <v>0.80906148867313921</v>
      </c>
      <c r="M62">
        <f>SUMIFS('RAW2'!$Q:$Q,'RAW2'!$E:$E,'Peak Comparison'!M$3,'RAW2'!$A:$A,'Peak Comparison'!$A62)</f>
        <v>0.34683004913058757</v>
      </c>
      <c r="N62">
        <f>SUMIFS('RAW2'!$Q:$Q,'RAW2'!$E:$E,'Peak Comparison'!N$3,'RAW2'!$A:$A,'Peak Comparison'!$A62)</f>
        <v>0</v>
      </c>
      <c r="O62">
        <f>SUMIFS('RAW2'!$Q:$Q,'RAW2'!$E:$E,'Peak Comparison'!O$3,'RAW2'!$A:$A,'Peak Comparison'!$A62)</f>
        <v>3.6786455459160297</v>
      </c>
      <c r="P62">
        <f>SUMIFS('RAW2'!$Q:$Q,'RAW2'!$E:$E,'Peak Comparison'!P$3,'RAW2'!$A:$A,'Peak Comparison'!$A62)</f>
        <v>1.3389890809215734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C8130-25E1-A349-8E56-9BDECC3F55D6}">
  <dimension ref="A1:Q1130"/>
  <sheetViews>
    <sheetView zoomScale="140" zoomScaleNormal="140" workbookViewId="0">
      <selection activeCell="H2" sqref="H2"/>
    </sheetView>
  </sheetViews>
  <sheetFormatPr baseColWidth="10" defaultColWidth="11.5" defaultRowHeight="15" x14ac:dyDescent="0.2"/>
  <cols>
    <col min="11" max="11" width="12.1640625" bestFit="1" customWidth="1"/>
    <col min="12" max="12" width="17" bestFit="1" customWidth="1"/>
  </cols>
  <sheetData>
    <row r="1" spans="1:17" x14ac:dyDescent="0.2">
      <c r="A1" t="s">
        <v>440</v>
      </c>
      <c r="B1" t="s">
        <v>441</v>
      </c>
      <c r="C1" t="s">
        <v>442</v>
      </c>
      <c r="E1" t="s">
        <v>407</v>
      </c>
      <c r="F1" t="s">
        <v>443</v>
      </c>
      <c r="G1" t="s">
        <v>444</v>
      </c>
      <c r="H1" t="s">
        <v>443</v>
      </c>
      <c r="I1" t="s">
        <v>444</v>
      </c>
      <c r="J1" t="s">
        <v>445</v>
      </c>
      <c r="K1" t="s">
        <v>619</v>
      </c>
      <c r="L1" t="s">
        <v>620</v>
      </c>
      <c r="O1" t="s">
        <v>615</v>
      </c>
      <c r="P1" t="s">
        <v>616</v>
      </c>
      <c r="Q1" t="s">
        <v>617</v>
      </c>
    </row>
    <row r="2" spans="1:17" x14ac:dyDescent="0.2">
      <c r="A2">
        <v>21.07</v>
      </c>
      <c r="B2">
        <f>COUNTIFS('RAW2'!$O:$O,RIGHT(Differences!B1,1),'RAW2'!$E:$E,Differences!A2)</f>
        <v>21</v>
      </c>
      <c r="C2">
        <f>COUNTIFS('RAW2'!$O:$O,RIGHT(Differences!C1,1),'RAW2'!$E:$E,Differences!A2)</f>
        <v>20</v>
      </c>
      <c r="E2">
        <v>40.17</v>
      </c>
      <c r="F2">
        <f>COUNTIFS('RAW2'!$E:$E,Differences!E2,'RAW2'!$O:$O,1,'RAW2'!$T:$T,"no")</f>
        <v>0</v>
      </c>
      <c r="G2">
        <f>COUNTIFS('RAW2'!$E:$E,Differences!E2,'RAW2'!$O:$O,0,'RAW2'!$T:$T,"")</f>
        <v>0</v>
      </c>
      <c r="H2" t="e">
        <f>AVERAGEIFS('RAW2'!$Q:$Q,'RAW2'!$O:$O,1,'RAW2'!$T:$T,"",'RAW2'!$E:$E,Differences!$E2)</f>
        <v>#DIV/0!</v>
      </c>
      <c r="I2" t="e">
        <f>AVERAGEIFS('RAW2'!$Q:$Q,'RAW2'!$O:$O,0,'RAW2'!$T:$T,"",'RAW2'!$E:$E,Differences!$E2)</f>
        <v>#DIV/0!</v>
      </c>
      <c r="J2" t="str">
        <f>IFERROR(ABS(H2-I2),"")</f>
        <v/>
      </c>
      <c r="K2">
        <f>_xlfn.MAXIFS('RAW2'!$Q:$Q,'RAW2'!$E:$E,Differences!$E2,'RAW2'!$T:$T,"")</f>
        <v>0</v>
      </c>
      <c r="L2" t="str">
        <f>VLOOKUP(K2,'RAW2'!$Q:$S,3,FALSE)</f>
        <v>10D-23A-VCS-Loc-22</v>
      </c>
    </row>
    <row r="3" spans="1:17" x14ac:dyDescent="0.2">
      <c r="E3">
        <v>40.130000000000003</v>
      </c>
      <c r="F3">
        <v>0</v>
      </c>
      <c r="G3">
        <v>1</v>
      </c>
      <c r="H3" t="e">
        <v>#DIV/0!</v>
      </c>
      <c r="I3">
        <v>1.1936300018572444E-2</v>
      </c>
      <c r="J3" t="s">
        <v>446</v>
      </c>
      <c r="K3">
        <v>1.1936300018572444E-2</v>
      </c>
      <c r="L3" t="s">
        <v>389</v>
      </c>
    </row>
    <row r="4" spans="1:17" x14ac:dyDescent="0.2">
      <c r="E4">
        <v>40.1</v>
      </c>
      <c r="F4">
        <v>0</v>
      </c>
      <c r="G4">
        <v>0</v>
      </c>
      <c r="H4" t="e">
        <v>#DIV/0!</v>
      </c>
      <c r="I4" t="e">
        <v>#DIV/0!</v>
      </c>
      <c r="J4" t="s">
        <v>446</v>
      </c>
      <c r="K4">
        <v>0</v>
      </c>
      <c r="L4" t="s">
        <v>137</v>
      </c>
    </row>
    <row r="5" spans="1:17" x14ac:dyDescent="0.2">
      <c r="E5">
        <v>40.020000000000003</v>
      </c>
      <c r="F5">
        <v>0</v>
      </c>
      <c r="G5">
        <v>1</v>
      </c>
      <c r="H5" t="e">
        <v>#DIV/0!</v>
      </c>
      <c r="I5">
        <v>8.8102746103027194E-2</v>
      </c>
      <c r="J5" t="s">
        <v>446</v>
      </c>
      <c r="K5">
        <v>8.8102746103027194E-2</v>
      </c>
      <c r="L5" t="s">
        <v>388</v>
      </c>
    </row>
    <row r="6" spans="1:17" x14ac:dyDescent="0.2">
      <c r="E6">
        <v>40.01</v>
      </c>
      <c r="F6">
        <v>2</v>
      </c>
      <c r="G6">
        <v>2</v>
      </c>
      <c r="H6">
        <v>5.7863181187186391E-2</v>
      </c>
      <c r="I6">
        <v>0.12292502939874855</v>
      </c>
      <c r="J6">
        <v>6.5061848211562162E-2</v>
      </c>
      <c r="K6">
        <v>0.17187575140624836</v>
      </c>
      <c r="L6" t="s">
        <v>389</v>
      </c>
    </row>
    <row r="7" spans="1:17" x14ac:dyDescent="0.2">
      <c r="E7">
        <v>40</v>
      </c>
      <c r="F7">
        <v>1</v>
      </c>
      <c r="G7">
        <v>1</v>
      </c>
      <c r="H7">
        <v>0.751218593772354</v>
      </c>
      <c r="I7">
        <v>2.6897568649137416</v>
      </c>
      <c r="J7">
        <v>1.9385382711413874</v>
      </c>
      <c r="K7">
        <v>2.6897568649137416</v>
      </c>
      <c r="L7" t="s">
        <v>156</v>
      </c>
    </row>
    <row r="8" spans="1:17" x14ac:dyDescent="0.2">
      <c r="E8">
        <v>39.96</v>
      </c>
      <c r="F8">
        <v>0</v>
      </c>
      <c r="G8">
        <v>1</v>
      </c>
      <c r="H8" t="e">
        <v>#DIV/0!</v>
      </c>
      <c r="I8">
        <v>4.3083536383341788E-2</v>
      </c>
      <c r="J8" t="s">
        <v>446</v>
      </c>
      <c r="K8">
        <v>4.3083536383341788E-2</v>
      </c>
      <c r="L8" t="s">
        <v>389</v>
      </c>
    </row>
    <row r="9" spans="1:17" x14ac:dyDescent="0.2">
      <c r="E9">
        <v>39.950000000000003</v>
      </c>
      <c r="F9">
        <v>1</v>
      </c>
      <c r="G9">
        <v>0</v>
      </c>
      <c r="H9">
        <v>2.536691021015262E-2</v>
      </c>
      <c r="I9" t="e">
        <v>#DIV/0!</v>
      </c>
      <c r="J9" t="s">
        <v>446</v>
      </c>
      <c r="K9">
        <v>2.536691021015262E-2</v>
      </c>
      <c r="L9" t="s">
        <v>371</v>
      </c>
    </row>
    <row r="10" spans="1:17" x14ac:dyDescent="0.2">
      <c r="E10">
        <v>39.94</v>
      </c>
      <c r="F10">
        <v>1</v>
      </c>
      <c r="G10">
        <v>1</v>
      </c>
      <c r="H10">
        <v>0.15672389828622979</v>
      </c>
      <c r="I10">
        <v>0.59727613858340189</v>
      </c>
      <c r="J10">
        <v>0.4405522402971721</v>
      </c>
      <c r="K10">
        <v>0.59727613858340189</v>
      </c>
      <c r="L10" t="s">
        <v>156</v>
      </c>
    </row>
    <row r="11" spans="1:17" x14ac:dyDescent="0.2">
      <c r="E11">
        <v>39.869999999999997</v>
      </c>
      <c r="F11">
        <v>0</v>
      </c>
      <c r="G11">
        <v>0</v>
      </c>
      <c r="H11" t="e">
        <v>#DIV/0!</v>
      </c>
      <c r="I11" t="e">
        <v>#DIV/0!</v>
      </c>
      <c r="J11" t="s">
        <v>446</v>
      </c>
      <c r="K11">
        <v>0</v>
      </c>
      <c r="L11" t="s">
        <v>137</v>
      </c>
    </row>
    <row r="12" spans="1:17" x14ac:dyDescent="0.2">
      <c r="E12">
        <v>39.770000000000003</v>
      </c>
      <c r="F12">
        <v>0</v>
      </c>
      <c r="G12">
        <v>0</v>
      </c>
      <c r="H12" t="e">
        <v>#DIV/0!</v>
      </c>
      <c r="I12" t="e">
        <v>#DIV/0!</v>
      </c>
      <c r="J12" t="s">
        <v>446</v>
      </c>
      <c r="K12">
        <v>0</v>
      </c>
      <c r="L12" t="s">
        <v>137</v>
      </c>
    </row>
    <row r="13" spans="1:17" x14ac:dyDescent="0.2">
      <c r="E13">
        <v>39.75</v>
      </c>
      <c r="F13">
        <v>15</v>
      </c>
      <c r="G13">
        <v>11</v>
      </c>
      <c r="H13">
        <v>5.8851899898535627E-2</v>
      </c>
      <c r="I13">
        <v>4.6308039181732603E-2</v>
      </c>
      <c r="J13">
        <v>1.2543860716803024E-2</v>
      </c>
      <c r="K13">
        <v>0.12528057903666376</v>
      </c>
      <c r="L13" t="s">
        <v>401</v>
      </c>
    </row>
    <row r="14" spans="1:17" x14ac:dyDescent="0.2">
      <c r="E14">
        <v>39.69</v>
      </c>
      <c r="F14">
        <v>1</v>
      </c>
      <c r="G14">
        <v>0</v>
      </c>
      <c r="H14">
        <v>5.8192875908802955E-2</v>
      </c>
      <c r="I14" t="e">
        <v>#DIV/0!</v>
      </c>
      <c r="J14" t="s">
        <v>446</v>
      </c>
      <c r="K14">
        <v>5.8192875908802955E-2</v>
      </c>
      <c r="L14" t="s">
        <v>194</v>
      </c>
    </row>
    <row r="15" spans="1:17" x14ac:dyDescent="0.2">
      <c r="E15">
        <v>39.68</v>
      </c>
      <c r="F15">
        <v>1</v>
      </c>
      <c r="G15">
        <v>0</v>
      </c>
      <c r="H15">
        <v>0.12717155732835164</v>
      </c>
      <c r="I15" t="e">
        <v>#DIV/0!</v>
      </c>
      <c r="J15" t="s">
        <v>446</v>
      </c>
      <c r="K15">
        <v>0.12717155732835164</v>
      </c>
      <c r="L15" t="s">
        <v>196</v>
      </c>
    </row>
    <row r="16" spans="1:17" x14ac:dyDescent="0.2">
      <c r="E16">
        <v>39.67</v>
      </c>
      <c r="F16">
        <v>1</v>
      </c>
      <c r="G16">
        <v>0</v>
      </c>
      <c r="H16">
        <v>3.5424448973152313E-2</v>
      </c>
      <c r="I16" t="e">
        <v>#DIV/0!</v>
      </c>
      <c r="J16" t="s">
        <v>446</v>
      </c>
      <c r="K16">
        <v>3.5424448973152313E-2</v>
      </c>
      <c r="L16" t="s">
        <v>394</v>
      </c>
    </row>
    <row r="17" spans="5:12" x14ac:dyDescent="0.2">
      <c r="E17">
        <v>39.630000000000003</v>
      </c>
      <c r="F17">
        <v>0</v>
      </c>
      <c r="G17">
        <v>1</v>
      </c>
      <c r="H17" t="e">
        <v>#DIV/0!</v>
      </c>
      <c r="I17">
        <v>0.1125052597191732</v>
      </c>
      <c r="J17" t="s">
        <v>446</v>
      </c>
      <c r="K17">
        <v>0.1125052597191732</v>
      </c>
      <c r="L17" t="s">
        <v>393</v>
      </c>
    </row>
    <row r="18" spans="5:12" x14ac:dyDescent="0.2">
      <c r="E18">
        <v>39.590000000000003</v>
      </c>
      <c r="F18">
        <v>0</v>
      </c>
      <c r="G18">
        <v>1</v>
      </c>
      <c r="H18" t="e">
        <v>#DIV/0!</v>
      </c>
      <c r="I18">
        <v>8.2842511439986943E-2</v>
      </c>
      <c r="J18" t="s">
        <v>446</v>
      </c>
      <c r="K18">
        <v>8.2842511439986943E-2</v>
      </c>
      <c r="L18" t="s">
        <v>370</v>
      </c>
    </row>
    <row r="19" spans="5:12" x14ac:dyDescent="0.2">
      <c r="E19">
        <v>39.58</v>
      </c>
      <c r="F19">
        <v>0</v>
      </c>
      <c r="G19">
        <v>0</v>
      </c>
      <c r="H19" t="e">
        <v>#DIV/0!</v>
      </c>
      <c r="I19" t="e">
        <v>#DIV/0!</v>
      </c>
      <c r="J19" t="s">
        <v>446</v>
      </c>
      <c r="K19">
        <v>0</v>
      </c>
      <c r="L19" t="s">
        <v>137</v>
      </c>
    </row>
    <row r="20" spans="5:12" x14ac:dyDescent="0.2">
      <c r="E20">
        <v>39.56</v>
      </c>
      <c r="F20">
        <v>0</v>
      </c>
      <c r="G20">
        <v>1</v>
      </c>
      <c r="H20" t="e">
        <v>#DIV/0!</v>
      </c>
      <c r="I20">
        <v>2.6299049413448201E-2</v>
      </c>
      <c r="J20" t="s">
        <v>446</v>
      </c>
      <c r="K20">
        <v>2.6299049413448201E-2</v>
      </c>
      <c r="L20" t="s">
        <v>391</v>
      </c>
    </row>
    <row r="21" spans="5:12" x14ac:dyDescent="0.2">
      <c r="E21">
        <v>39.53</v>
      </c>
      <c r="F21">
        <v>8</v>
      </c>
      <c r="G21">
        <v>12</v>
      </c>
      <c r="H21">
        <v>9.4352576443072156E-2</v>
      </c>
      <c r="I21">
        <v>0.13516217752881945</v>
      </c>
      <c r="J21">
        <v>4.0809601085747299E-2</v>
      </c>
      <c r="K21">
        <v>0.24601468074455715</v>
      </c>
      <c r="L21" t="s">
        <v>128</v>
      </c>
    </row>
    <row r="22" spans="5:12" x14ac:dyDescent="0.2">
      <c r="E22">
        <v>39.450000000000003</v>
      </c>
      <c r="F22">
        <v>0</v>
      </c>
      <c r="G22">
        <v>1</v>
      </c>
      <c r="H22" t="e">
        <v>#DIV/0!</v>
      </c>
      <c r="I22">
        <v>4.9601312021786692E-2</v>
      </c>
      <c r="J22" t="s">
        <v>446</v>
      </c>
      <c r="K22">
        <v>4.9601312021786692E-2</v>
      </c>
      <c r="L22" t="s">
        <v>404</v>
      </c>
    </row>
    <row r="23" spans="5:12" x14ac:dyDescent="0.2">
      <c r="E23">
        <v>39.44</v>
      </c>
      <c r="F23">
        <v>0</v>
      </c>
      <c r="G23">
        <v>1</v>
      </c>
      <c r="H23" t="e">
        <v>#DIV/0!</v>
      </c>
      <c r="I23">
        <v>5.5473874906268983E-2</v>
      </c>
      <c r="J23" t="s">
        <v>446</v>
      </c>
      <c r="K23">
        <v>5.5473874906268983E-2</v>
      </c>
      <c r="L23" t="s">
        <v>393</v>
      </c>
    </row>
    <row r="24" spans="5:12" x14ac:dyDescent="0.2">
      <c r="E24">
        <v>39.409999999999997</v>
      </c>
      <c r="F24">
        <v>1</v>
      </c>
      <c r="G24">
        <v>0</v>
      </c>
      <c r="H24">
        <v>5.5307906298288655E-2</v>
      </c>
      <c r="I24" t="e">
        <v>#DIV/0!</v>
      </c>
      <c r="J24" t="s">
        <v>446</v>
      </c>
      <c r="K24">
        <v>5.5307906298288655E-2</v>
      </c>
      <c r="L24" t="s">
        <v>371</v>
      </c>
    </row>
    <row r="25" spans="5:12" x14ac:dyDescent="0.2">
      <c r="E25">
        <v>39.4</v>
      </c>
      <c r="F25">
        <v>0</v>
      </c>
      <c r="G25">
        <v>1</v>
      </c>
      <c r="H25" t="e">
        <v>#DIV/0!</v>
      </c>
      <c r="I25">
        <v>0.1289124319347531</v>
      </c>
      <c r="J25" t="s">
        <v>446</v>
      </c>
      <c r="K25">
        <v>0.1289124319347531</v>
      </c>
      <c r="L25" t="s">
        <v>156</v>
      </c>
    </row>
    <row r="26" spans="5:12" x14ac:dyDescent="0.2">
      <c r="E26">
        <v>39.32</v>
      </c>
      <c r="F26">
        <v>0</v>
      </c>
      <c r="G26">
        <v>0</v>
      </c>
      <c r="H26" t="e">
        <v>#DIV/0!</v>
      </c>
      <c r="I26" t="e">
        <v>#DIV/0!</v>
      </c>
      <c r="J26" t="s">
        <v>446</v>
      </c>
      <c r="K26">
        <v>0</v>
      </c>
      <c r="L26" t="s">
        <v>137</v>
      </c>
    </row>
    <row r="27" spans="5:12" x14ac:dyDescent="0.2">
      <c r="E27">
        <v>39.270000000000003</v>
      </c>
      <c r="F27">
        <v>0</v>
      </c>
      <c r="G27">
        <v>0</v>
      </c>
      <c r="H27" t="e">
        <v>#DIV/0!</v>
      </c>
      <c r="I27" t="e">
        <v>#DIV/0!</v>
      </c>
      <c r="J27" t="s">
        <v>446</v>
      </c>
      <c r="K27">
        <v>0</v>
      </c>
      <c r="L27" t="s">
        <v>137</v>
      </c>
    </row>
    <row r="28" spans="5:12" x14ac:dyDescent="0.2">
      <c r="E28">
        <v>39.22</v>
      </c>
      <c r="F28">
        <v>0</v>
      </c>
      <c r="G28">
        <v>0</v>
      </c>
      <c r="H28" t="e">
        <v>#DIV/0!</v>
      </c>
      <c r="I28" t="e">
        <v>#DIV/0!</v>
      </c>
      <c r="J28" t="s">
        <v>446</v>
      </c>
      <c r="K28">
        <v>0</v>
      </c>
      <c r="L28" t="s">
        <v>137</v>
      </c>
    </row>
    <row r="29" spans="5:12" x14ac:dyDescent="0.2">
      <c r="E29">
        <v>39.119999999999997</v>
      </c>
      <c r="F29">
        <v>0</v>
      </c>
      <c r="G29">
        <v>0</v>
      </c>
      <c r="H29" t="e">
        <v>#DIV/0!</v>
      </c>
      <c r="I29" t="e">
        <v>#DIV/0!</v>
      </c>
      <c r="J29" t="s">
        <v>446</v>
      </c>
      <c r="K29">
        <v>0</v>
      </c>
      <c r="L29" t="s">
        <v>137</v>
      </c>
    </row>
    <row r="30" spans="5:12" x14ac:dyDescent="0.2">
      <c r="E30">
        <v>39.1</v>
      </c>
      <c r="F30">
        <v>0</v>
      </c>
      <c r="G30">
        <v>0</v>
      </c>
      <c r="H30" t="e">
        <v>#DIV/0!</v>
      </c>
      <c r="I30" t="e">
        <v>#DIV/0!</v>
      </c>
      <c r="J30" t="s">
        <v>446</v>
      </c>
      <c r="K30">
        <v>0</v>
      </c>
      <c r="L30" t="s">
        <v>137</v>
      </c>
    </row>
    <row r="31" spans="5:12" x14ac:dyDescent="0.2">
      <c r="E31">
        <v>39.049999999999997</v>
      </c>
      <c r="F31">
        <v>0</v>
      </c>
      <c r="G31">
        <v>0</v>
      </c>
      <c r="H31" t="e">
        <v>#DIV/0!</v>
      </c>
      <c r="I31" t="e">
        <v>#DIV/0!</v>
      </c>
      <c r="J31" t="s">
        <v>446</v>
      </c>
      <c r="K31">
        <v>0</v>
      </c>
      <c r="L31" t="s">
        <v>137</v>
      </c>
    </row>
    <row r="32" spans="5:12" x14ac:dyDescent="0.2">
      <c r="E32">
        <v>38.94</v>
      </c>
      <c r="F32">
        <v>0</v>
      </c>
      <c r="G32">
        <v>0</v>
      </c>
      <c r="H32" t="e">
        <v>#DIV/0!</v>
      </c>
      <c r="I32" t="e">
        <v>#DIV/0!</v>
      </c>
      <c r="J32" t="s">
        <v>446</v>
      </c>
      <c r="K32">
        <v>0</v>
      </c>
      <c r="L32" t="s">
        <v>137</v>
      </c>
    </row>
    <row r="33" spans="5:12" x14ac:dyDescent="0.2">
      <c r="E33">
        <v>38.92</v>
      </c>
      <c r="F33">
        <v>0</v>
      </c>
      <c r="G33">
        <v>0</v>
      </c>
      <c r="H33" t="e">
        <v>#DIV/0!</v>
      </c>
      <c r="I33" t="e">
        <v>#DIV/0!</v>
      </c>
      <c r="J33" t="s">
        <v>446</v>
      </c>
      <c r="K33">
        <v>0</v>
      </c>
      <c r="L33" t="s">
        <v>137</v>
      </c>
    </row>
    <row r="34" spans="5:12" x14ac:dyDescent="0.2">
      <c r="E34">
        <v>38.82</v>
      </c>
      <c r="F34">
        <v>13</v>
      </c>
      <c r="G34">
        <v>10</v>
      </c>
      <c r="H34">
        <v>7.8401695828402326E-2</v>
      </c>
      <c r="I34">
        <v>7.7226085519987525E-2</v>
      </c>
      <c r="J34">
        <v>1.1756103084148012E-3</v>
      </c>
      <c r="K34">
        <v>0.18215668999602994</v>
      </c>
      <c r="L34" t="s">
        <v>389</v>
      </c>
    </row>
    <row r="35" spans="5:12" x14ac:dyDescent="0.2">
      <c r="E35">
        <v>38.74</v>
      </c>
      <c r="F35">
        <v>0</v>
      </c>
      <c r="G35">
        <v>0</v>
      </c>
      <c r="H35" t="e">
        <v>#DIV/0!</v>
      </c>
      <c r="I35" t="e">
        <v>#DIV/0!</v>
      </c>
      <c r="J35" t="s">
        <v>446</v>
      </c>
      <c r="K35">
        <v>0</v>
      </c>
      <c r="L35" t="s">
        <v>137</v>
      </c>
    </row>
    <row r="36" spans="5:12" x14ac:dyDescent="0.2">
      <c r="E36">
        <v>38.729999999999997</v>
      </c>
      <c r="F36">
        <v>2</v>
      </c>
      <c r="G36">
        <v>2</v>
      </c>
      <c r="H36">
        <v>4.9685068928810472E-2</v>
      </c>
      <c r="I36">
        <v>9.5366085227387182E-2</v>
      </c>
      <c r="J36">
        <v>4.568101629857671E-2</v>
      </c>
      <c r="K36">
        <v>0.1528334549618206</v>
      </c>
      <c r="L36" t="s">
        <v>389</v>
      </c>
    </row>
    <row r="37" spans="5:12" x14ac:dyDescent="0.2">
      <c r="E37">
        <v>38.72</v>
      </c>
      <c r="F37">
        <v>5</v>
      </c>
      <c r="G37">
        <v>2</v>
      </c>
      <c r="H37">
        <v>0.10995981905172783</v>
      </c>
      <c r="I37">
        <v>0.22515431467322833</v>
      </c>
      <c r="J37">
        <v>0.1151944956215005</v>
      </c>
      <c r="K37">
        <v>0.35567766768396275</v>
      </c>
      <c r="L37" t="s">
        <v>388</v>
      </c>
    </row>
    <row r="38" spans="5:12" x14ac:dyDescent="0.2">
      <c r="E38">
        <v>38.71</v>
      </c>
      <c r="F38">
        <v>0</v>
      </c>
      <c r="G38">
        <v>1</v>
      </c>
      <c r="H38" t="e">
        <v>#DIV/0!</v>
      </c>
      <c r="I38">
        <v>0.41699484782105539</v>
      </c>
      <c r="J38" t="s">
        <v>446</v>
      </c>
      <c r="K38">
        <v>0.41699484782105539</v>
      </c>
      <c r="L38" t="s">
        <v>156</v>
      </c>
    </row>
    <row r="39" spans="5:12" x14ac:dyDescent="0.2">
      <c r="E39">
        <v>38.68</v>
      </c>
      <c r="F39">
        <v>0</v>
      </c>
      <c r="G39">
        <v>1</v>
      </c>
      <c r="H39" t="e">
        <v>#DIV/0!</v>
      </c>
      <c r="I39">
        <v>0.16851397650251412</v>
      </c>
      <c r="J39" t="s">
        <v>446</v>
      </c>
      <c r="K39">
        <v>0.16851397650251412</v>
      </c>
      <c r="L39" t="s">
        <v>389</v>
      </c>
    </row>
    <row r="40" spans="5:12" x14ac:dyDescent="0.2">
      <c r="E40">
        <v>38.659999999999997</v>
      </c>
      <c r="F40">
        <v>1</v>
      </c>
      <c r="G40">
        <v>1</v>
      </c>
      <c r="H40">
        <v>0.39306649907761293</v>
      </c>
      <c r="I40">
        <v>0.35015403007027524</v>
      </c>
      <c r="J40">
        <v>4.2912469007337695E-2</v>
      </c>
      <c r="K40">
        <v>0.39306649907761293</v>
      </c>
      <c r="L40" t="s">
        <v>394</v>
      </c>
    </row>
    <row r="41" spans="5:12" x14ac:dyDescent="0.2">
      <c r="E41">
        <v>38.619999999999997</v>
      </c>
      <c r="F41">
        <v>0</v>
      </c>
      <c r="G41">
        <v>1</v>
      </c>
      <c r="H41" t="e">
        <v>#DIV/0!</v>
      </c>
      <c r="I41">
        <v>0.14336668283115253</v>
      </c>
      <c r="J41" t="s">
        <v>446</v>
      </c>
      <c r="K41">
        <v>0.14336668283115253</v>
      </c>
      <c r="L41" t="s">
        <v>156</v>
      </c>
    </row>
    <row r="42" spans="5:12" x14ac:dyDescent="0.2">
      <c r="E42">
        <v>38.479999999999997</v>
      </c>
      <c r="F42">
        <v>1</v>
      </c>
      <c r="G42">
        <v>0</v>
      </c>
      <c r="H42">
        <v>0.16273737514412559</v>
      </c>
      <c r="I42" t="e">
        <v>#DIV/0!</v>
      </c>
      <c r="J42" t="s">
        <v>446</v>
      </c>
      <c r="K42">
        <v>0.16273737514412559</v>
      </c>
      <c r="L42" t="s">
        <v>373</v>
      </c>
    </row>
    <row r="43" spans="5:12" x14ac:dyDescent="0.2">
      <c r="E43">
        <v>38.47</v>
      </c>
      <c r="F43">
        <v>2</v>
      </c>
      <c r="G43">
        <v>1</v>
      </c>
      <c r="H43">
        <v>0.16245567244555345</v>
      </c>
      <c r="I43">
        <v>6.3494145971975849E-2</v>
      </c>
      <c r="J43">
        <v>9.8961526473577602E-2</v>
      </c>
      <c r="K43">
        <v>0.20878511998503269</v>
      </c>
      <c r="L43" t="s">
        <v>402</v>
      </c>
    </row>
    <row r="44" spans="5:12" x14ac:dyDescent="0.2">
      <c r="E44">
        <v>38.46</v>
      </c>
      <c r="F44">
        <v>2</v>
      </c>
      <c r="G44">
        <v>4</v>
      </c>
      <c r="H44">
        <v>0.1170466697600388</v>
      </c>
      <c r="I44">
        <v>0.35186431018086506</v>
      </c>
      <c r="J44">
        <v>0.23481764042082626</v>
      </c>
      <c r="K44">
        <v>1.0280108380171318</v>
      </c>
      <c r="L44" t="s">
        <v>128</v>
      </c>
    </row>
    <row r="45" spans="5:12" x14ac:dyDescent="0.2">
      <c r="E45">
        <v>38.450000000000003</v>
      </c>
      <c r="F45">
        <v>5</v>
      </c>
      <c r="G45">
        <v>1</v>
      </c>
      <c r="H45">
        <v>0.12517381710185521</v>
      </c>
      <c r="I45">
        <v>5.1489405546230466E-2</v>
      </c>
      <c r="J45">
        <v>7.3684411555624746E-2</v>
      </c>
      <c r="K45">
        <v>0.2344908052314901</v>
      </c>
      <c r="L45" t="s">
        <v>203</v>
      </c>
    </row>
    <row r="46" spans="5:12" x14ac:dyDescent="0.2">
      <c r="E46">
        <v>38.44</v>
      </c>
      <c r="F46">
        <v>3</v>
      </c>
      <c r="G46">
        <v>1</v>
      </c>
      <c r="H46">
        <v>0.1488764364164743</v>
      </c>
      <c r="I46">
        <v>0.13335726913534227</v>
      </c>
      <c r="J46">
        <v>1.5519167281132035E-2</v>
      </c>
      <c r="K46">
        <v>0.27567024840212379</v>
      </c>
      <c r="L46" t="s">
        <v>199</v>
      </c>
    </row>
    <row r="47" spans="5:12" x14ac:dyDescent="0.2">
      <c r="E47">
        <v>38.43</v>
      </c>
      <c r="F47">
        <v>4</v>
      </c>
      <c r="G47">
        <v>2</v>
      </c>
      <c r="H47">
        <v>0.26550895115623208</v>
      </c>
      <c r="I47">
        <v>0.31248359996927566</v>
      </c>
      <c r="J47">
        <v>4.6974648813043585E-2</v>
      </c>
      <c r="K47">
        <v>0.51918353543766937</v>
      </c>
      <c r="L47" t="s">
        <v>204</v>
      </c>
    </row>
    <row r="48" spans="5:12" x14ac:dyDescent="0.2">
      <c r="E48">
        <v>38.42</v>
      </c>
      <c r="F48">
        <v>0</v>
      </c>
      <c r="G48">
        <v>1</v>
      </c>
      <c r="H48" t="e">
        <v>#DIV/0!</v>
      </c>
      <c r="I48">
        <v>15.422646462757426</v>
      </c>
      <c r="J48" t="s">
        <v>446</v>
      </c>
      <c r="K48">
        <v>15.422646462757426</v>
      </c>
      <c r="L48" t="s">
        <v>190</v>
      </c>
    </row>
    <row r="49" spans="5:12" x14ac:dyDescent="0.2">
      <c r="E49">
        <v>38.409999999999997</v>
      </c>
      <c r="F49">
        <v>2</v>
      </c>
      <c r="G49">
        <v>1</v>
      </c>
      <c r="H49">
        <v>4.061447585919443</v>
      </c>
      <c r="I49">
        <v>0.23491105068480925</v>
      </c>
      <c r="J49">
        <v>3.8265365352346339</v>
      </c>
      <c r="K49">
        <v>7.5439029377391593</v>
      </c>
      <c r="L49" t="s">
        <v>400</v>
      </c>
    </row>
    <row r="50" spans="5:12" x14ac:dyDescent="0.2">
      <c r="E50">
        <v>38.4</v>
      </c>
      <c r="F50">
        <v>2</v>
      </c>
      <c r="G50">
        <v>2</v>
      </c>
      <c r="H50">
        <v>2.1803620132623713</v>
      </c>
      <c r="I50">
        <v>5.9611239213400076</v>
      </c>
      <c r="J50">
        <v>3.7807619080776362</v>
      </c>
      <c r="K50">
        <v>11.060034427914673</v>
      </c>
      <c r="L50" t="s">
        <v>388</v>
      </c>
    </row>
    <row r="51" spans="5:12" x14ac:dyDescent="0.2">
      <c r="E51">
        <v>38.35</v>
      </c>
      <c r="F51">
        <v>0</v>
      </c>
      <c r="G51">
        <v>1</v>
      </c>
      <c r="H51" t="e">
        <v>#DIV/0!</v>
      </c>
      <c r="I51">
        <v>3.6148043939230018E-2</v>
      </c>
      <c r="J51" t="s">
        <v>446</v>
      </c>
      <c r="K51">
        <v>3.6148043939230018E-2</v>
      </c>
      <c r="L51" t="s">
        <v>370</v>
      </c>
    </row>
    <row r="52" spans="5:12" x14ac:dyDescent="0.2">
      <c r="E52">
        <v>38.33</v>
      </c>
      <c r="F52">
        <v>1</v>
      </c>
      <c r="G52">
        <v>0</v>
      </c>
      <c r="H52">
        <v>8.2504511047565954E-2</v>
      </c>
      <c r="I52" t="e">
        <v>#DIV/0!</v>
      </c>
      <c r="J52" t="s">
        <v>446</v>
      </c>
      <c r="K52">
        <v>8.2504511047565954E-2</v>
      </c>
      <c r="L52" t="s">
        <v>369</v>
      </c>
    </row>
    <row r="53" spans="5:12" x14ac:dyDescent="0.2">
      <c r="E53">
        <v>38.32</v>
      </c>
      <c r="F53">
        <v>3</v>
      </c>
      <c r="G53">
        <v>3</v>
      </c>
      <c r="H53">
        <v>0.63557213984382444</v>
      </c>
      <c r="I53">
        <v>2.4341593696210979</v>
      </c>
      <c r="J53">
        <v>1.7985872297772736</v>
      </c>
      <c r="K53">
        <v>3.5833094075207286</v>
      </c>
      <c r="L53" t="s">
        <v>388</v>
      </c>
    </row>
    <row r="54" spans="5:12" x14ac:dyDescent="0.2">
      <c r="E54">
        <v>38.31</v>
      </c>
      <c r="F54">
        <v>1</v>
      </c>
      <c r="G54">
        <v>0</v>
      </c>
      <c r="H54">
        <v>0.6554884526275554</v>
      </c>
      <c r="I54" t="e">
        <v>#DIV/0!</v>
      </c>
      <c r="J54" t="s">
        <v>446</v>
      </c>
      <c r="K54">
        <v>0.6554884526275554</v>
      </c>
      <c r="L54" t="s">
        <v>371</v>
      </c>
    </row>
    <row r="55" spans="5:12" x14ac:dyDescent="0.2">
      <c r="E55">
        <v>38.299999999999997</v>
      </c>
      <c r="F55">
        <v>8</v>
      </c>
      <c r="G55">
        <v>9</v>
      </c>
      <c r="H55">
        <v>4.3562702964074058E-2</v>
      </c>
      <c r="I55">
        <v>5.7688898029907891E-2</v>
      </c>
      <c r="J55">
        <v>1.4126195065833833E-2</v>
      </c>
      <c r="K55">
        <v>0.15454827591005532</v>
      </c>
      <c r="L55" t="s">
        <v>389</v>
      </c>
    </row>
    <row r="56" spans="5:12" x14ac:dyDescent="0.2">
      <c r="E56">
        <v>38.21</v>
      </c>
      <c r="F56">
        <v>1</v>
      </c>
      <c r="G56">
        <v>0</v>
      </c>
      <c r="H56">
        <v>3.0122196175025748E-2</v>
      </c>
      <c r="I56" t="e">
        <v>#DIV/0!</v>
      </c>
      <c r="J56" t="s">
        <v>446</v>
      </c>
      <c r="K56">
        <v>3.0122196175025748E-2</v>
      </c>
      <c r="L56" t="s">
        <v>375</v>
      </c>
    </row>
    <row r="57" spans="5:12" x14ac:dyDescent="0.2">
      <c r="E57">
        <v>38.200000000000003</v>
      </c>
      <c r="F57">
        <v>0</v>
      </c>
      <c r="G57">
        <v>1</v>
      </c>
      <c r="H57" t="e">
        <v>#DIV/0!</v>
      </c>
      <c r="I57">
        <v>3.0274201887948288E-2</v>
      </c>
      <c r="J57" t="s">
        <v>446</v>
      </c>
      <c r="K57">
        <v>3.0274201887948288E-2</v>
      </c>
      <c r="L57" t="s">
        <v>370</v>
      </c>
    </row>
    <row r="58" spans="5:12" x14ac:dyDescent="0.2">
      <c r="E58">
        <v>38.19</v>
      </c>
      <c r="F58">
        <v>1</v>
      </c>
      <c r="G58">
        <v>1</v>
      </c>
      <c r="H58">
        <v>1.6344895158847985E-2</v>
      </c>
      <c r="I58">
        <v>0.13991457821050571</v>
      </c>
      <c r="J58">
        <v>0.12356968305165772</v>
      </c>
      <c r="K58">
        <v>0.13991457821050571</v>
      </c>
      <c r="L58" t="s">
        <v>389</v>
      </c>
    </row>
    <row r="59" spans="5:12" x14ac:dyDescent="0.2">
      <c r="E59">
        <v>38.17</v>
      </c>
      <c r="F59">
        <v>0</v>
      </c>
      <c r="G59">
        <v>0</v>
      </c>
      <c r="H59" t="e">
        <v>#DIV/0!</v>
      </c>
      <c r="I59" t="e">
        <v>#DIV/0!</v>
      </c>
      <c r="J59" t="s">
        <v>446</v>
      </c>
      <c r="K59">
        <v>0</v>
      </c>
      <c r="L59" t="s">
        <v>137</v>
      </c>
    </row>
    <row r="60" spans="5:12" x14ac:dyDescent="0.2">
      <c r="E60">
        <v>38.159999999999997</v>
      </c>
      <c r="F60">
        <v>0</v>
      </c>
      <c r="G60">
        <v>0</v>
      </c>
      <c r="H60" t="e">
        <v>#DIV/0!</v>
      </c>
      <c r="I60" t="e">
        <v>#DIV/0!</v>
      </c>
      <c r="J60" t="s">
        <v>446</v>
      </c>
      <c r="K60">
        <v>0</v>
      </c>
      <c r="L60" t="s">
        <v>137</v>
      </c>
    </row>
    <row r="61" spans="5:12" x14ac:dyDescent="0.2">
      <c r="E61">
        <v>38.14</v>
      </c>
      <c r="F61">
        <v>0</v>
      </c>
      <c r="G61">
        <v>1</v>
      </c>
      <c r="H61" t="e">
        <v>#DIV/0!</v>
      </c>
      <c r="I61">
        <v>5.4588636920892917</v>
      </c>
      <c r="J61" t="s">
        <v>446</v>
      </c>
      <c r="K61">
        <v>5.4588636920892917</v>
      </c>
      <c r="L61" t="s">
        <v>388</v>
      </c>
    </row>
    <row r="62" spans="5:12" x14ac:dyDescent="0.2">
      <c r="E62">
        <v>38.119999999999997</v>
      </c>
      <c r="F62">
        <v>0</v>
      </c>
      <c r="G62">
        <v>0</v>
      </c>
      <c r="H62" t="e">
        <v>#DIV/0!</v>
      </c>
      <c r="I62" t="e">
        <v>#DIV/0!</v>
      </c>
      <c r="J62" t="s">
        <v>446</v>
      </c>
      <c r="K62">
        <v>0</v>
      </c>
      <c r="L62" t="s">
        <v>137</v>
      </c>
    </row>
    <row r="63" spans="5:12" x14ac:dyDescent="0.2">
      <c r="E63">
        <v>38.06</v>
      </c>
      <c r="F63">
        <v>0</v>
      </c>
      <c r="G63">
        <v>3</v>
      </c>
      <c r="H63" t="e">
        <v>#DIV/0!</v>
      </c>
      <c r="I63">
        <v>0.16483258742561699</v>
      </c>
      <c r="J63" t="s">
        <v>446</v>
      </c>
      <c r="K63">
        <v>0.28532353868519628</v>
      </c>
      <c r="L63" t="s">
        <v>204</v>
      </c>
    </row>
    <row r="64" spans="5:12" x14ac:dyDescent="0.2">
      <c r="E64">
        <v>38.049999999999997</v>
      </c>
      <c r="F64">
        <v>5</v>
      </c>
      <c r="G64">
        <v>2</v>
      </c>
      <c r="H64">
        <v>0.20145493363371739</v>
      </c>
      <c r="I64">
        <v>0.20813499159276885</v>
      </c>
      <c r="J64">
        <v>6.6800579590514664E-3</v>
      </c>
      <c r="K64">
        <v>0.33443360730096311</v>
      </c>
      <c r="L64" t="s">
        <v>387</v>
      </c>
    </row>
    <row r="65" spans="5:12" x14ac:dyDescent="0.2">
      <c r="E65">
        <v>38.04</v>
      </c>
      <c r="F65">
        <v>0</v>
      </c>
      <c r="G65">
        <v>1</v>
      </c>
      <c r="H65" t="e">
        <v>#DIV/0!</v>
      </c>
      <c r="I65">
        <v>8.374231900948601</v>
      </c>
      <c r="J65" t="s">
        <v>446</v>
      </c>
      <c r="K65">
        <v>8.374231900948601</v>
      </c>
      <c r="L65" t="s">
        <v>388</v>
      </c>
    </row>
    <row r="66" spans="5:12" x14ac:dyDescent="0.2">
      <c r="E66">
        <v>38.020000000000003</v>
      </c>
      <c r="F66">
        <v>1</v>
      </c>
      <c r="G66">
        <v>0</v>
      </c>
      <c r="H66">
        <v>0.50449945993045509</v>
      </c>
      <c r="I66" t="e">
        <v>#DIV/0!</v>
      </c>
      <c r="J66" t="s">
        <v>446</v>
      </c>
      <c r="K66">
        <v>0.50449945993045509</v>
      </c>
      <c r="L66" t="s">
        <v>198</v>
      </c>
    </row>
    <row r="67" spans="5:12" x14ac:dyDescent="0.2">
      <c r="E67">
        <v>37.99</v>
      </c>
      <c r="F67">
        <v>27</v>
      </c>
      <c r="G67">
        <v>26</v>
      </c>
      <c r="H67">
        <v>0.58516916551719744</v>
      </c>
      <c r="I67">
        <v>0.77402067359390125</v>
      </c>
      <c r="J67">
        <v>0.18885150807670381</v>
      </c>
      <c r="K67">
        <v>3.7798721772161858</v>
      </c>
      <c r="L67" t="s">
        <v>388</v>
      </c>
    </row>
    <row r="68" spans="5:12" x14ac:dyDescent="0.2">
      <c r="E68">
        <v>37.979999999999997</v>
      </c>
      <c r="F68">
        <v>0</v>
      </c>
      <c r="G68">
        <v>0</v>
      </c>
      <c r="H68" t="e">
        <v>#DIV/0!</v>
      </c>
      <c r="I68" t="e">
        <v>#DIV/0!</v>
      </c>
      <c r="J68" t="s">
        <v>446</v>
      </c>
      <c r="K68">
        <v>0</v>
      </c>
      <c r="L68" t="s">
        <v>137</v>
      </c>
    </row>
    <row r="69" spans="5:12" x14ac:dyDescent="0.2">
      <c r="E69">
        <v>37.93</v>
      </c>
      <c r="F69">
        <v>0</v>
      </c>
      <c r="G69">
        <v>1</v>
      </c>
      <c r="H69" t="e">
        <v>#DIV/0!</v>
      </c>
      <c r="I69">
        <v>8.5334337466405827E-3</v>
      </c>
      <c r="J69" t="s">
        <v>446</v>
      </c>
      <c r="K69">
        <v>8.5334337466405827E-3</v>
      </c>
      <c r="L69" t="s">
        <v>191</v>
      </c>
    </row>
    <row r="70" spans="5:12" x14ac:dyDescent="0.2">
      <c r="E70">
        <v>37.9</v>
      </c>
      <c r="F70">
        <v>0</v>
      </c>
      <c r="G70">
        <v>1</v>
      </c>
      <c r="H70" t="e">
        <v>#DIV/0!</v>
      </c>
      <c r="I70">
        <v>7.5489212979097084</v>
      </c>
      <c r="J70" t="s">
        <v>446</v>
      </c>
      <c r="K70">
        <v>7.5489212979097084</v>
      </c>
      <c r="L70" t="s">
        <v>388</v>
      </c>
    </row>
    <row r="71" spans="5:12" x14ac:dyDescent="0.2">
      <c r="E71">
        <v>37.85</v>
      </c>
      <c r="F71">
        <v>0</v>
      </c>
      <c r="G71">
        <v>0</v>
      </c>
      <c r="H71" t="e">
        <v>#DIV/0!</v>
      </c>
      <c r="I71" t="e">
        <v>#DIV/0!</v>
      </c>
      <c r="J71" t="s">
        <v>446</v>
      </c>
      <c r="K71">
        <v>0</v>
      </c>
      <c r="L71" t="s">
        <v>137</v>
      </c>
    </row>
    <row r="72" spans="5:12" x14ac:dyDescent="0.2">
      <c r="E72">
        <v>37.81</v>
      </c>
      <c r="F72">
        <v>2</v>
      </c>
      <c r="G72">
        <v>0</v>
      </c>
      <c r="H72">
        <v>6.73448225619869E-2</v>
      </c>
      <c r="I72" t="e">
        <v>#DIV/0!</v>
      </c>
      <c r="J72" t="s">
        <v>446</v>
      </c>
      <c r="K72">
        <v>8.3399230350376996E-2</v>
      </c>
      <c r="L72" t="s">
        <v>400</v>
      </c>
    </row>
    <row r="73" spans="5:12" x14ac:dyDescent="0.2">
      <c r="E73">
        <v>37.799999999999997</v>
      </c>
      <c r="F73">
        <v>2</v>
      </c>
      <c r="G73">
        <v>2</v>
      </c>
      <c r="H73">
        <v>0.12771394010564674</v>
      </c>
      <c r="I73">
        <v>8.5088458331138803E-2</v>
      </c>
      <c r="J73">
        <v>4.2625481774507937E-2</v>
      </c>
      <c r="K73">
        <v>0.1665646082930082</v>
      </c>
      <c r="L73" t="s">
        <v>369</v>
      </c>
    </row>
    <row r="74" spans="5:12" x14ac:dyDescent="0.2">
      <c r="E74">
        <v>37.79</v>
      </c>
      <c r="F74">
        <v>2</v>
      </c>
      <c r="G74">
        <v>2</v>
      </c>
      <c r="H74">
        <v>9.4215167132736519E-2</v>
      </c>
      <c r="I74">
        <v>0.15445968301581089</v>
      </c>
      <c r="J74">
        <v>6.0244515883074376E-2</v>
      </c>
      <c r="K74">
        <v>0.27912264178842833</v>
      </c>
      <c r="L74" t="s">
        <v>393</v>
      </c>
    </row>
    <row r="75" spans="5:12" x14ac:dyDescent="0.2">
      <c r="E75">
        <v>37.78</v>
      </c>
      <c r="F75">
        <v>3</v>
      </c>
      <c r="G75">
        <v>2</v>
      </c>
      <c r="H75">
        <v>0.12568040902532329</v>
      </c>
      <c r="I75">
        <v>9.7101970789895645E-2</v>
      </c>
      <c r="J75">
        <v>2.8578438235427647E-2</v>
      </c>
      <c r="K75">
        <v>0.26967107410236796</v>
      </c>
      <c r="L75" t="s">
        <v>399</v>
      </c>
    </row>
    <row r="76" spans="5:12" x14ac:dyDescent="0.2">
      <c r="E76">
        <v>37.770000000000003</v>
      </c>
      <c r="F76">
        <v>1</v>
      </c>
      <c r="G76">
        <v>1</v>
      </c>
      <c r="H76">
        <v>3.9095905819043507E-2</v>
      </c>
      <c r="I76">
        <v>0.10108924397625922</v>
      </c>
      <c r="J76">
        <v>6.1993338157215715E-2</v>
      </c>
      <c r="K76">
        <v>0.10108924397625922</v>
      </c>
      <c r="L76" t="s">
        <v>187</v>
      </c>
    </row>
    <row r="77" spans="5:12" x14ac:dyDescent="0.2">
      <c r="E77">
        <v>37.76</v>
      </c>
      <c r="F77">
        <v>0</v>
      </c>
      <c r="G77">
        <v>3</v>
      </c>
      <c r="H77" t="e">
        <v>#DIV/0!</v>
      </c>
      <c r="I77">
        <v>0.15716726917592583</v>
      </c>
      <c r="J77" t="s">
        <v>446</v>
      </c>
      <c r="K77">
        <v>0.28406240326109206</v>
      </c>
      <c r="L77" t="s">
        <v>190</v>
      </c>
    </row>
    <row r="78" spans="5:12" x14ac:dyDescent="0.2">
      <c r="E78">
        <v>37.75</v>
      </c>
      <c r="F78">
        <v>1</v>
      </c>
      <c r="G78">
        <v>1</v>
      </c>
      <c r="H78">
        <v>2.1064890988232322E-2</v>
      </c>
      <c r="I78">
        <v>2.8515631461751294</v>
      </c>
      <c r="J78">
        <v>2.8304982551868969</v>
      </c>
      <c r="K78">
        <v>2.8515631461751294</v>
      </c>
      <c r="L78" t="s">
        <v>388</v>
      </c>
    </row>
    <row r="79" spans="5:12" x14ac:dyDescent="0.2">
      <c r="E79">
        <v>37.67</v>
      </c>
      <c r="F79">
        <v>29</v>
      </c>
      <c r="G79">
        <v>27</v>
      </c>
      <c r="H79">
        <v>0.11923893444313551</v>
      </c>
      <c r="I79">
        <v>0.19167967621811646</v>
      </c>
      <c r="J79">
        <v>7.2440741774980957E-2</v>
      </c>
      <c r="K79">
        <v>1.2501459850745931</v>
      </c>
      <c r="L79" t="s">
        <v>128</v>
      </c>
    </row>
    <row r="80" spans="5:12" x14ac:dyDescent="0.2">
      <c r="E80">
        <v>37.659999999999997</v>
      </c>
      <c r="F80">
        <v>0</v>
      </c>
      <c r="G80">
        <v>1</v>
      </c>
      <c r="H80" t="e">
        <v>#DIV/0!</v>
      </c>
      <c r="I80">
        <v>1.4263580590018421E-2</v>
      </c>
      <c r="J80" t="s">
        <v>446</v>
      </c>
      <c r="K80">
        <v>1.4263580590018421E-2</v>
      </c>
      <c r="L80" t="s">
        <v>378</v>
      </c>
    </row>
    <row r="81" spans="5:12" x14ac:dyDescent="0.2">
      <c r="E81">
        <v>37.65</v>
      </c>
      <c r="F81">
        <v>0</v>
      </c>
      <c r="G81">
        <v>1</v>
      </c>
      <c r="H81" t="e">
        <v>#DIV/0!</v>
      </c>
      <c r="I81">
        <v>6.1458591604328955E-2</v>
      </c>
      <c r="J81" t="s">
        <v>446</v>
      </c>
      <c r="K81">
        <v>6.1458591604328955E-2</v>
      </c>
      <c r="L81" t="s">
        <v>13</v>
      </c>
    </row>
    <row r="82" spans="5:12" x14ac:dyDescent="0.2">
      <c r="E82">
        <v>37.64</v>
      </c>
      <c r="F82">
        <v>2</v>
      </c>
      <c r="G82">
        <v>4</v>
      </c>
      <c r="H82">
        <v>9.4695470391477188E-2</v>
      </c>
      <c r="I82">
        <v>5.1836786075281728E-2</v>
      </c>
      <c r="J82">
        <v>4.285868431619546E-2</v>
      </c>
      <c r="K82">
        <v>0.16452123102597163</v>
      </c>
      <c r="L82" t="s">
        <v>197</v>
      </c>
    </row>
    <row r="83" spans="5:12" x14ac:dyDescent="0.2">
      <c r="E83">
        <v>37.630000000000003</v>
      </c>
      <c r="F83">
        <v>4</v>
      </c>
      <c r="G83">
        <v>3</v>
      </c>
      <c r="H83">
        <v>8.4293034918609178E-2</v>
      </c>
      <c r="I83">
        <v>0.21237833673744097</v>
      </c>
      <c r="J83">
        <v>0.12808530181883179</v>
      </c>
      <c r="K83">
        <v>0.50281648375738786</v>
      </c>
      <c r="L83" t="s">
        <v>388</v>
      </c>
    </row>
    <row r="84" spans="5:12" x14ac:dyDescent="0.2">
      <c r="E84">
        <v>37.6</v>
      </c>
      <c r="F84">
        <v>1</v>
      </c>
      <c r="G84">
        <v>1</v>
      </c>
      <c r="H84">
        <v>3.6522329852383413E-2</v>
      </c>
      <c r="I84">
        <v>8.6261283499841461E-3</v>
      </c>
      <c r="J84">
        <v>2.7896201502399267E-2</v>
      </c>
      <c r="K84">
        <v>3.6522329852383413E-2</v>
      </c>
      <c r="L84" t="s">
        <v>400</v>
      </c>
    </row>
    <row r="85" spans="5:12" x14ac:dyDescent="0.2">
      <c r="E85">
        <v>37.590000000000003</v>
      </c>
      <c r="F85">
        <v>1</v>
      </c>
      <c r="G85">
        <v>4</v>
      </c>
      <c r="H85">
        <v>5.8472065028168922E-2</v>
      </c>
      <c r="I85">
        <v>0.12001742712438926</v>
      </c>
      <c r="J85">
        <v>6.1545362096220337E-2</v>
      </c>
      <c r="K85">
        <v>0.27234526740873416</v>
      </c>
      <c r="L85" t="s">
        <v>128</v>
      </c>
    </row>
    <row r="86" spans="5:12" x14ac:dyDescent="0.2">
      <c r="E86">
        <v>37.58</v>
      </c>
      <c r="F86">
        <v>3</v>
      </c>
      <c r="G86">
        <v>2</v>
      </c>
      <c r="H86">
        <v>6.8217654415739654E-2</v>
      </c>
      <c r="I86">
        <v>1.153502305834157E-2</v>
      </c>
      <c r="J86">
        <v>5.6682631357398081E-2</v>
      </c>
      <c r="K86">
        <v>0.12241658942406676</v>
      </c>
      <c r="L86" t="s">
        <v>399</v>
      </c>
    </row>
    <row r="87" spans="5:12" x14ac:dyDescent="0.2">
      <c r="E87">
        <v>37.54</v>
      </c>
      <c r="F87">
        <v>2</v>
      </c>
      <c r="G87">
        <v>0</v>
      </c>
      <c r="H87">
        <v>5.2143153398514122E-2</v>
      </c>
      <c r="I87" t="e">
        <v>#DIV/0!</v>
      </c>
      <c r="J87" t="s">
        <v>446</v>
      </c>
      <c r="K87">
        <v>6.2537910476648501E-2</v>
      </c>
      <c r="L87" t="s">
        <v>183</v>
      </c>
    </row>
    <row r="88" spans="5:12" x14ac:dyDescent="0.2">
      <c r="E88">
        <v>37.53</v>
      </c>
      <c r="F88">
        <v>1</v>
      </c>
      <c r="G88">
        <v>0</v>
      </c>
      <c r="H88">
        <v>9.1765826195751646E-2</v>
      </c>
      <c r="I88" t="e">
        <v>#DIV/0!</v>
      </c>
      <c r="J88" t="s">
        <v>446</v>
      </c>
      <c r="K88">
        <v>9.1765826195751646E-2</v>
      </c>
      <c r="L88" t="s">
        <v>405</v>
      </c>
    </row>
    <row r="89" spans="5:12" x14ac:dyDescent="0.2">
      <c r="E89">
        <v>37.47</v>
      </c>
      <c r="F89">
        <v>1</v>
      </c>
      <c r="G89">
        <v>0</v>
      </c>
      <c r="H89">
        <v>3.3770472949670803E-2</v>
      </c>
      <c r="I89" t="e">
        <v>#DIV/0!</v>
      </c>
      <c r="J89" t="s">
        <v>446</v>
      </c>
      <c r="K89">
        <v>3.3770472949670803E-2</v>
      </c>
      <c r="L89" t="s">
        <v>394</v>
      </c>
    </row>
    <row r="90" spans="5:12" x14ac:dyDescent="0.2">
      <c r="E90">
        <v>37.380000000000003</v>
      </c>
      <c r="F90">
        <v>12</v>
      </c>
      <c r="G90">
        <v>11</v>
      </c>
      <c r="H90">
        <v>6.3797073143928171E-2</v>
      </c>
      <c r="I90">
        <v>6.2542479558380715E-2</v>
      </c>
      <c r="J90">
        <v>1.254593585547456E-3</v>
      </c>
      <c r="K90">
        <v>0.13713476393718074</v>
      </c>
      <c r="L90" t="s">
        <v>389</v>
      </c>
    </row>
    <row r="91" spans="5:12" x14ac:dyDescent="0.2">
      <c r="E91">
        <v>37.369999999999997</v>
      </c>
      <c r="F91">
        <v>3</v>
      </c>
      <c r="G91">
        <v>2</v>
      </c>
      <c r="H91">
        <v>3.0025466573514601E-2</v>
      </c>
      <c r="I91">
        <v>3.5967229218893587E-2</v>
      </c>
      <c r="J91">
        <v>5.9417626453789861E-3</v>
      </c>
      <c r="K91">
        <v>6.0847468541867587E-2</v>
      </c>
      <c r="L91" t="s">
        <v>369</v>
      </c>
    </row>
    <row r="92" spans="5:12" x14ac:dyDescent="0.2">
      <c r="E92">
        <v>37.340000000000003</v>
      </c>
      <c r="F92">
        <v>0</v>
      </c>
      <c r="G92">
        <v>0</v>
      </c>
      <c r="H92" t="e">
        <v>#DIV/0!</v>
      </c>
      <c r="I92" t="e">
        <v>#DIV/0!</v>
      </c>
      <c r="J92" t="s">
        <v>446</v>
      </c>
      <c r="K92">
        <v>0</v>
      </c>
      <c r="L92" t="s">
        <v>137</v>
      </c>
    </row>
    <row r="93" spans="5:12" x14ac:dyDescent="0.2">
      <c r="E93">
        <v>37.32</v>
      </c>
      <c r="F93">
        <v>0</v>
      </c>
      <c r="G93">
        <v>1</v>
      </c>
      <c r="H93" t="e">
        <v>#DIV/0!</v>
      </c>
      <c r="I93">
        <v>9.8474283349174438</v>
      </c>
      <c r="J93" t="s">
        <v>446</v>
      </c>
      <c r="K93">
        <v>9.8474283349174438</v>
      </c>
      <c r="L93" t="s">
        <v>388</v>
      </c>
    </row>
    <row r="94" spans="5:12" x14ac:dyDescent="0.2">
      <c r="E94">
        <v>37.31</v>
      </c>
      <c r="F94">
        <v>1</v>
      </c>
      <c r="G94">
        <v>0</v>
      </c>
      <c r="H94">
        <v>4.5992725925581734E-2</v>
      </c>
      <c r="I94" t="e">
        <v>#DIV/0!</v>
      </c>
      <c r="J94" t="s">
        <v>446</v>
      </c>
      <c r="K94">
        <v>4.5992725925581734E-2</v>
      </c>
      <c r="L94" t="s">
        <v>198</v>
      </c>
    </row>
    <row r="95" spans="5:12" x14ac:dyDescent="0.2">
      <c r="E95">
        <v>37.24</v>
      </c>
      <c r="F95">
        <v>43</v>
      </c>
      <c r="G95">
        <v>44</v>
      </c>
      <c r="H95">
        <v>6.9344816023393888E-2</v>
      </c>
      <c r="I95">
        <v>0.1185353945050265</v>
      </c>
      <c r="J95">
        <v>4.9190578481632607E-2</v>
      </c>
      <c r="K95">
        <v>1.9990775954388862</v>
      </c>
      <c r="L95" t="s">
        <v>388</v>
      </c>
    </row>
    <row r="96" spans="5:12" x14ac:dyDescent="0.2">
      <c r="E96">
        <v>37.229999999999997</v>
      </c>
      <c r="F96">
        <v>1</v>
      </c>
      <c r="G96">
        <v>1</v>
      </c>
      <c r="H96">
        <v>1.0102258053365834E-2</v>
      </c>
      <c r="I96">
        <v>2.5869741176525712E-2</v>
      </c>
      <c r="J96">
        <v>1.5767483123159877E-2</v>
      </c>
      <c r="K96">
        <v>2.5869741176525712E-2</v>
      </c>
      <c r="L96" t="s">
        <v>378</v>
      </c>
    </row>
    <row r="97" spans="5:12" x14ac:dyDescent="0.2">
      <c r="E97">
        <v>37.21</v>
      </c>
      <c r="F97">
        <v>0</v>
      </c>
      <c r="G97">
        <v>0</v>
      </c>
      <c r="H97" t="e">
        <v>#DIV/0!</v>
      </c>
      <c r="I97" t="e">
        <v>#DIV/0!</v>
      </c>
      <c r="J97" t="s">
        <v>446</v>
      </c>
      <c r="K97">
        <v>0</v>
      </c>
      <c r="L97" t="s">
        <v>137</v>
      </c>
    </row>
    <row r="98" spans="5:12" x14ac:dyDescent="0.2">
      <c r="E98">
        <v>37.200000000000003</v>
      </c>
      <c r="F98">
        <v>3</v>
      </c>
      <c r="G98">
        <v>5</v>
      </c>
      <c r="H98">
        <v>1.9975695785171051E-2</v>
      </c>
      <c r="I98">
        <v>3.4640890146654953E-2</v>
      </c>
      <c r="J98">
        <v>1.4665194361483901E-2</v>
      </c>
      <c r="K98">
        <v>9.5866192635352551E-2</v>
      </c>
      <c r="L98" t="s">
        <v>381</v>
      </c>
    </row>
    <row r="99" spans="5:12" x14ac:dyDescent="0.2">
      <c r="E99">
        <v>37.19</v>
      </c>
      <c r="F99">
        <v>2</v>
      </c>
      <c r="G99">
        <v>6</v>
      </c>
      <c r="H99">
        <v>8.1384352178805686E-2</v>
      </c>
      <c r="I99">
        <v>3.1910864963497212</v>
      </c>
      <c r="J99">
        <v>3.1097021441709156</v>
      </c>
      <c r="K99">
        <v>18.904032292387246</v>
      </c>
      <c r="L99" t="s">
        <v>388</v>
      </c>
    </row>
    <row r="100" spans="5:12" x14ac:dyDescent="0.2">
      <c r="E100">
        <v>37.14</v>
      </c>
      <c r="F100">
        <v>2</v>
      </c>
      <c r="G100">
        <v>2</v>
      </c>
      <c r="H100">
        <v>2.8933781004899885E-2</v>
      </c>
      <c r="I100">
        <v>0.11337231546345129</v>
      </c>
      <c r="J100">
        <v>8.4438534458551401E-2</v>
      </c>
      <c r="K100">
        <v>0.17498329365928897</v>
      </c>
      <c r="L100" t="s">
        <v>389</v>
      </c>
    </row>
    <row r="101" spans="5:12" x14ac:dyDescent="0.2">
      <c r="E101">
        <v>37.130000000000003</v>
      </c>
      <c r="F101">
        <v>0</v>
      </c>
      <c r="G101">
        <v>1</v>
      </c>
      <c r="H101" t="e">
        <v>#DIV/0!</v>
      </c>
      <c r="I101">
        <v>0.37399060432632319</v>
      </c>
      <c r="J101" t="s">
        <v>446</v>
      </c>
      <c r="K101">
        <v>0.37399060432632319</v>
      </c>
      <c r="L101" t="s">
        <v>128</v>
      </c>
    </row>
    <row r="102" spans="5:12" x14ac:dyDescent="0.2">
      <c r="E102">
        <v>37.119999999999997</v>
      </c>
      <c r="F102">
        <v>0</v>
      </c>
      <c r="G102">
        <v>1</v>
      </c>
      <c r="H102" t="e">
        <v>#DIV/0!</v>
      </c>
      <c r="I102">
        <v>7.1457504188300658E-2</v>
      </c>
      <c r="J102" t="s">
        <v>446</v>
      </c>
      <c r="K102">
        <v>7.1457504188300658E-2</v>
      </c>
      <c r="L102" t="s">
        <v>13</v>
      </c>
    </row>
    <row r="103" spans="5:12" x14ac:dyDescent="0.2">
      <c r="E103">
        <v>37.11</v>
      </c>
      <c r="F103">
        <v>1</v>
      </c>
      <c r="G103">
        <v>1</v>
      </c>
      <c r="H103">
        <v>0.10107392223284878</v>
      </c>
      <c r="I103">
        <v>2.2356559268011316E-2</v>
      </c>
      <c r="J103">
        <v>7.8717362964837459E-2</v>
      </c>
      <c r="K103">
        <v>0.10107392223284878</v>
      </c>
      <c r="L103" t="s">
        <v>405</v>
      </c>
    </row>
    <row r="104" spans="5:12" x14ac:dyDescent="0.2">
      <c r="E104">
        <v>37.1</v>
      </c>
      <c r="F104">
        <v>1</v>
      </c>
      <c r="G104">
        <v>0</v>
      </c>
      <c r="H104">
        <v>7.6599106505032433E-2</v>
      </c>
      <c r="I104" t="e">
        <v>#DIV/0!</v>
      </c>
      <c r="J104" t="s">
        <v>446</v>
      </c>
      <c r="K104">
        <v>7.6599106505032433E-2</v>
      </c>
      <c r="L104" t="s">
        <v>394</v>
      </c>
    </row>
    <row r="105" spans="5:12" x14ac:dyDescent="0.2">
      <c r="E105">
        <v>37.090000000000003</v>
      </c>
      <c r="F105">
        <v>2</v>
      </c>
      <c r="G105">
        <v>0</v>
      </c>
      <c r="H105">
        <v>8.7075807516053455E-2</v>
      </c>
      <c r="I105" t="e">
        <v>#DIV/0!</v>
      </c>
      <c r="J105" t="s">
        <v>446</v>
      </c>
      <c r="K105">
        <v>0.14287634636452665</v>
      </c>
      <c r="L105" t="s">
        <v>183</v>
      </c>
    </row>
    <row r="106" spans="5:12" x14ac:dyDescent="0.2">
      <c r="E106">
        <v>37.08</v>
      </c>
      <c r="F106">
        <v>2</v>
      </c>
      <c r="G106">
        <v>0</v>
      </c>
      <c r="H106">
        <v>2.1840790433112215E-2</v>
      </c>
      <c r="I106" t="e">
        <v>#DIV/0!</v>
      </c>
      <c r="J106" t="s">
        <v>446</v>
      </c>
      <c r="K106">
        <v>2.9251410424574412E-2</v>
      </c>
      <c r="L106" t="s">
        <v>400</v>
      </c>
    </row>
    <row r="107" spans="5:12" x14ac:dyDescent="0.2">
      <c r="E107">
        <v>37.07</v>
      </c>
      <c r="F107">
        <v>0</v>
      </c>
      <c r="G107">
        <v>0</v>
      </c>
      <c r="H107" t="e">
        <v>#DIV/0!</v>
      </c>
      <c r="I107" t="e">
        <v>#DIV/0!</v>
      </c>
      <c r="J107" t="s">
        <v>446</v>
      </c>
      <c r="K107">
        <v>0</v>
      </c>
      <c r="L107" t="s">
        <v>137</v>
      </c>
    </row>
    <row r="108" spans="5:12" x14ac:dyDescent="0.2">
      <c r="E108">
        <v>37.06</v>
      </c>
      <c r="F108">
        <v>1</v>
      </c>
      <c r="G108">
        <v>3</v>
      </c>
      <c r="H108">
        <v>6.7888947069750363E-2</v>
      </c>
      <c r="I108">
        <v>7.0948018243807184E-2</v>
      </c>
      <c r="J108">
        <v>3.0590711740568211E-3</v>
      </c>
      <c r="K108">
        <v>0.13331339920041421</v>
      </c>
      <c r="L108" t="s">
        <v>390</v>
      </c>
    </row>
    <row r="109" spans="5:12" x14ac:dyDescent="0.2">
      <c r="E109">
        <v>37.04</v>
      </c>
      <c r="F109">
        <v>2</v>
      </c>
      <c r="G109">
        <v>0</v>
      </c>
      <c r="H109">
        <v>2.8442031500139821E-2</v>
      </c>
      <c r="I109" t="e">
        <v>#DIV/0!</v>
      </c>
      <c r="J109" t="s">
        <v>446</v>
      </c>
      <c r="K109">
        <v>2.9378530038142402E-2</v>
      </c>
      <c r="L109" t="s">
        <v>194</v>
      </c>
    </row>
    <row r="110" spans="5:12" x14ac:dyDescent="0.2">
      <c r="E110">
        <v>37.03</v>
      </c>
      <c r="F110">
        <v>4</v>
      </c>
      <c r="G110">
        <v>1</v>
      </c>
      <c r="H110">
        <v>3.3961795349627809E-2</v>
      </c>
      <c r="I110">
        <v>8.4747704991961544E-3</v>
      </c>
      <c r="J110">
        <v>2.5487024850431653E-2</v>
      </c>
      <c r="K110">
        <v>0.10280486133245487</v>
      </c>
      <c r="L110" t="s">
        <v>385</v>
      </c>
    </row>
    <row r="111" spans="5:12" x14ac:dyDescent="0.2">
      <c r="E111">
        <v>37.020000000000003</v>
      </c>
      <c r="F111">
        <v>0</v>
      </c>
      <c r="G111">
        <v>1</v>
      </c>
      <c r="H111" t="e">
        <v>#DIV/0!</v>
      </c>
      <c r="I111">
        <v>7.2777580300830086E-3</v>
      </c>
      <c r="J111" t="s">
        <v>446</v>
      </c>
      <c r="K111">
        <v>7.2777580300830086E-3</v>
      </c>
      <c r="L111" t="s">
        <v>365</v>
      </c>
    </row>
    <row r="112" spans="5:12" x14ac:dyDescent="0.2">
      <c r="E112">
        <v>37.01</v>
      </c>
      <c r="F112">
        <v>0</v>
      </c>
      <c r="G112">
        <v>1</v>
      </c>
      <c r="H112" t="e">
        <v>#DIV/0!</v>
      </c>
      <c r="I112">
        <v>0.47382180552152398</v>
      </c>
      <c r="J112" t="s">
        <v>446</v>
      </c>
      <c r="K112">
        <v>0.47382180552152398</v>
      </c>
      <c r="L112" t="s">
        <v>367</v>
      </c>
    </row>
    <row r="113" spans="5:12" x14ac:dyDescent="0.2">
      <c r="E113">
        <v>37</v>
      </c>
      <c r="F113">
        <v>1</v>
      </c>
      <c r="G113">
        <v>0</v>
      </c>
      <c r="H113">
        <v>1.7058697462619798E-2</v>
      </c>
      <c r="I113" t="e">
        <v>#DIV/0!</v>
      </c>
      <c r="J113" t="s">
        <v>446</v>
      </c>
      <c r="K113">
        <v>1.7058697462619798E-2</v>
      </c>
      <c r="L113" t="s">
        <v>394</v>
      </c>
    </row>
    <row r="114" spans="5:12" x14ac:dyDescent="0.2">
      <c r="E114">
        <v>36.96</v>
      </c>
      <c r="F114">
        <v>7</v>
      </c>
      <c r="G114">
        <v>5</v>
      </c>
      <c r="H114">
        <v>4.5122562116677069E-2</v>
      </c>
      <c r="I114">
        <v>5.9824859430602603E-2</v>
      </c>
      <c r="J114">
        <v>1.4702297313925534E-2</v>
      </c>
      <c r="K114">
        <v>0.1603237119946809</v>
      </c>
      <c r="L114" t="s">
        <v>390</v>
      </c>
    </row>
    <row r="115" spans="5:12" x14ac:dyDescent="0.2">
      <c r="E115">
        <v>36.89</v>
      </c>
      <c r="F115">
        <v>0</v>
      </c>
      <c r="G115">
        <v>1</v>
      </c>
      <c r="H115" t="e">
        <v>#DIV/0!</v>
      </c>
      <c r="I115">
        <v>0.81087708109914469</v>
      </c>
      <c r="J115" t="s">
        <v>446</v>
      </c>
      <c r="K115">
        <v>0.81087708109914469</v>
      </c>
      <c r="L115" t="s">
        <v>388</v>
      </c>
    </row>
    <row r="116" spans="5:12" x14ac:dyDescent="0.2">
      <c r="E116">
        <v>36.869999999999997</v>
      </c>
      <c r="F116">
        <v>0</v>
      </c>
      <c r="G116">
        <v>0</v>
      </c>
      <c r="H116" t="e">
        <v>#DIV/0!</v>
      </c>
      <c r="I116" t="e">
        <v>#DIV/0!</v>
      </c>
      <c r="J116" t="s">
        <v>446</v>
      </c>
      <c r="K116">
        <v>0</v>
      </c>
      <c r="L116" t="s">
        <v>137</v>
      </c>
    </row>
    <row r="117" spans="5:12" x14ac:dyDescent="0.2">
      <c r="E117">
        <v>36.840000000000003</v>
      </c>
      <c r="F117">
        <v>0</v>
      </c>
      <c r="G117">
        <v>0</v>
      </c>
      <c r="H117" t="e">
        <v>#DIV/0!</v>
      </c>
      <c r="I117" t="e">
        <v>#DIV/0!</v>
      </c>
      <c r="J117" t="s">
        <v>446</v>
      </c>
      <c r="K117">
        <v>0</v>
      </c>
      <c r="L117" t="s">
        <v>137</v>
      </c>
    </row>
    <row r="118" spans="5:12" x14ac:dyDescent="0.2">
      <c r="E118">
        <v>36.799999999999997</v>
      </c>
      <c r="F118">
        <v>0</v>
      </c>
      <c r="G118">
        <v>0</v>
      </c>
      <c r="H118" t="e">
        <v>#DIV/0!</v>
      </c>
      <c r="I118" t="e">
        <v>#DIV/0!</v>
      </c>
      <c r="J118" t="s">
        <v>446</v>
      </c>
      <c r="K118">
        <v>0</v>
      </c>
      <c r="L118" t="s">
        <v>137</v>
      </c>
    </row>
    <row r="119" spans="5:12" x14ac:dyDescent="0.2">
      <c r="E119">
        <v>36.79</v>
      </c>
      <c r="F119">
        <v>0</v>
      </c>
      <c r="G119">
        <v>1</v>
      </c>
      <c r="H119" t="e">
        <v>#DIV/0!</v>
      </c>
      <c r="I119">
        <v>0.14781092383393357</v>
      </c>
      <c r="J119" t="s">
        <v>446</v>
      </c>
      <c r="K119">
        <v>0.14781092383393357</v>
      </c>
      <c r="L119" t="s">
        <v>389</v>
      </c>
    </row>
    <row r="120" spans="5:12" x14ac:dyDescent="0.2">
      <c r="E120">
        <v>36.78</v>
      </c>
      <c r="F120">
        <v>0</v>
      </c>
      <c r="G120">
        <v>1</v>
      </c>
      <c r="H120" t="e">
        <v>#DIV/0!</v>
      </c>
      <c r="I120">
        <v>9.5811684993956647E-2</v>
      </c>
      <c r="J120" t="s">
        <v>446</v>
      </c>
      <c r="K120">
        <v>9.5811684993956647E-2</v>
      </c>
      <c r="L120" t="s">
        <v>13</v>
      </c>
    </row>
    <row r="121" spans="5:12" x14ac:dyDescent="0.2">
      <c r="E121">
        <v>36.770000000000003</v>
      </c>
      <c r="F121">
        <v>1</v>
      </c>
      <c r="G121">
        <v>1</v>
      </c>
      <c r="H121">
        <v>5.0213015652819028E-2</v>
      </c>
      <c r="I121">
        <v>4.8316341909186981E-2</v>
      </c>
      <c r="J121">
        <v>1.8966737436320463E-3</v>
      </c>
      <c r="K121">
        <v>5.0213015652819028E-2</v>
      </c>
      <c r="L121" t="s">
        <v>384</v>
      </c>
    </row>
    <row r="122" spans="5:12" x14ac:dyDescent="0.2">
      <c r="E122">
        <v>36.76</v>
      </c>
      <c r="F122">
        <v>0</v>
      </c>
      <c r="G122">
        <v>1</v>
      </c>
      <c r="H122" t="e">
        <v>#DIV/0!</v>
      </c>
      <c r="I122">
        <v>2.6532840628644947E-2</v>
      </c>
      <c r="J122" t="s">
        <v>446</v>
      </c>
      <c r="K122">
        <v>2.6532840628644947E-2</v>
      </c>
      <c r="L122" t="s">
        <v>391</v>
      </c>
    </row>
    <row r="123" spans="5:12" x14ac:dyDescent="0.2">
      <c r="E123">
        <v>36.72</v>
      </c>
      <c r="F123">
        <v>15</v>
      </c>
      <c r="G123">
        <v>12</v>
      </c>
      <c r="H123">
        <v>7.9336324838418515E-2</v>
      </c>
      <c r="I123">
        <v>3.5316112617276657E-2</v>
      </c>
      <c r="J123">
        <v>4.4020212221141858E-2</v>
      </c>
      <c r="K123">
        <v>0.19693074942678698</v>
      </c>
      <c r="L123" t="s">
        <v>183</v>
      </c>
    </row>
    <row r="124" spans="5:12" x14ac:dyDescent="0.2">
      <c r="E124">
        <v>36.68</v>
      </c>
      <c r="F124">
        <v>0</v>
      </c>
      <c r="G124">
        <v>0</v>
      </c>
      <c r="H124" t="e">
        <v>#DIV/0!</v>
      </c>
      <c r="I124" t="e">
        <v>#DIV/0!</v>
      </c>
      <c r="J124" t="s">
        <v>446</v>
      </c>
      <c r="K124">
        <v>0</v>
      </c>
      <c r="L124" t="s">
        <v>137</v>
      </c>
    </row>
    <row r="125" spans="5:12" x14ac:dyDescent="0.2">
      <c r="E125">
        <v>36.67</v>
      </c>
      <c r="F125">
        <v>2</v>
      </c>
      <c r="G125">
        <v>2</v>
      </c>
      <c r="H125">
        <v>3.6066298287268962E-2</v>
      </c>
      <c r="I125">
        <v>2.7290718507301075E-2</v>
      </c>
      <c r="J125">
        <v>8.7755797799678875E-3</v>
      </c>
      <c r="K125">
        <v>4.7498659435165985E-2</v>
      </c>
      <c r="L125" t="s">
        <v>394</v>
      </c>
    </row>
    <row r="126" spans="5:12" x14ac:dyDescent="0.2">
      <c r="E126">
        <v>36.65</v>
      </c>
      <c r="F126">
        <v>14</v>
      </c>
      <c r="G126">
        <v>9</v>
      </c>
      <c r="H126">
        <v>9.4968034690566958E-2</v>
      </c>
      <c r="I126">
        <v>9.0979227304254062E-2</v>
      </c>
      <c r="J126">
        <v>3.9888073863128953E-3</v>
      </c>
      <c r="K126">
        <v>0.57540974519391852</v>
      </c>
      <c r="L126" t="s">
        <v>204</v>
      </c>
    </row>
    <row r="127" spans="5:12" x14ac:dyDescent="0.2">
      <c r="E127">
        <v>36.64</v>
      </c>
      <c r="F127">
        <v>1</v>
      </c>
      <c r="G127">
        <v>0</v>
      </c>
      <c r="H127">
        <v>0.10448958529866409</v>
      </c>
      <c r="I127" t="e">
        <v>#DIV/0!</v>
      </c>
      <c r="J127" t="s">
        <v>446</v>
      </c>
      <c r="K127">
        <v>0.10448958529866409</v>
      </c>
      <c r="L127" t="s">
        <v>392</v>
      </c>
    </row>
    <row r="128" spans="5:12" x14ac:dyDescent="0.2">
      <c r="E128">
        <v>36.630000000000003</v>
      </c>
      <c r="F128">
        <v>2</v>
      </c>
      <c r="G128">
        <v>1</v>
      </c>
      <c r="H128">
        <v>0.22223465058724384</v>
      </c>
      <c r="I128">
        <v>6.4442559092126095E-2</v>
      </c>
      <c r="J128">
        <v>0.15779209149511775</v>
      </c>
      <c r="K128">
        <v>0.36649569127529852</v>
      </c>
      <c r="L128" t="s">
        <v>199</v>
      </c>
    </row>
    <row r="129" spans="5:12" x14ac:dyDescent="0.2">
      <c r="E129">
        <v>36.619999999999997</v>
      </c>
      <c r="F129">
        <v>0</v>
      </c>
      <c r="G129">
        <v>2</v>
      </c>
      <c r="H129" t="e">
        <v>#DIV/0!</v>
      </c>
      <c r="I129">
        <v>0.18052501024566625</v>
      </c>
      <c r="J129" t="s">
        <v>446</v>
      </c>
      <c r="K129">
        <v>0.22477756417244421</v>
      </c>
      <c r="L129" t="s">
        <v>128</v>
      </c>
    </row>
    <row r="130" spans="5:12" x14ac:dyDescent="0.2">
      <c r="E130">
        <v>36.590000000000003</v>
      </c>
      <c r="F130">
        <v>17</v>
      </c>
      <c r="G130">
        <v>21</v>
      </c>
      <c r="H130">
        <v>6.3054241096818009E-2</v>
      </c>
      <c r="I130">
        <v>6.6880948705610427E-2</v>
      </c>
      <c r="J130">
        <v>3.8267076087924179E-3</v>
      </c>
      <c r="K130">
        <v>0.12063835936432239</v>
      </c>
      <c r="L130" t="s">
        <v>183</v>
      </c>
    </row>
    <row r="131" spans="5:12" x14ac:dyDescent="0.2">
      <c r="E131">
        <v>36.58</v>
      </c>
      <c r="F131">
        <v>2</v>
      </c>
      <c r="G131">
        <v>1</v>
      </c>
      <c r="H131">
        <v>9.0632306741442015E-2</v>
      </c>
      <c r="I131">
        <v>0.14466805564892674</v>
      </c>
      <c r="J131">
        <v>5.4035748907484721E-2</v>
      </c>
      <c r="K131">
        <v>0.14466805564892674</v>
      </c>
      <c r="L131" t="s">
        <v>388</v>
      </c>
    </row>
    <row r="132" spans="5:12" x14ac:dyDescent="0.2">
      <c r="E132">
        <v>36.54</v>
      </c>
      <c r="F132">
        <v>19</v>
      </c>
      <c r="G132">
        <v>19</v>
      </c>
      <c r="H132">
        <v>1.7138911879978465E-2</v>
      </c>
      <c r="I132">
        <v>2.3736940222896304E-2</v>
      </c>
      <c r="J132">
        <v>6.5980283429178388E-3</v>
      </c>
      <c r="K132">
        <v>6.8632896816348238E-2</v>
      </c>
      <c r="L132" t="s">
        <v>388</v>
      </c>
    </row>
    <row r="133" spans="5:12" x14ac:dyDescent="0.2">
      <c r="E133">
        <v>36.409999999999997</v>
      </c>
      <c r="F133">
        <v>0</v>
      </c>
      <c r="G133">
        <v>0</v>
      </c>
      <c r="H133" t="e">
        <v>#DIV/0!</v>
      </c>
      <c r="I133" t="e">
        <v>#DIV/0!</v>
      </c>
      <c r="J133" t="s">
        <v>446</v>
      </c>
      <c r="K133">
        <v>0</v>
      </c>
      <c r="L133" t="s">
        <v>137</v>
      </c>
    </row>
    <row r="134" spans="5:12" x14ac:dyDescent="0.2">
      <c r="E134">
        <v>36.35</v>
      </c>
      <c r="F134">
        <v>0</v>
      </c>
      <c r="G134">
        <v>1</v>
      </c>
      <c r="H134" t="e">
        <v>#DIV/0!</v>
      </c>
      <c r="I134">
        <v>2.280614612635078E-2</v>
      </c>
      <c r="J134" t="s">
        <v>446</v>
      </c>
      <c r="K134">
        <v>2.280614612635078E-2</v>
      </c>
      <c r="L134" t="s">
        <v>388</v>
      </c>
    </row>
    <row r="135" spans="5:12" x14ac:dyDescent="0.2">
      <c r="E135">
        <v>36.340000000000003</v>
      </c>
      <c r="F135">
        <v>0</v>
      </c>
      <c r="G135">
        <v>0</v>
      </c>
      <c r="H135" t="e">
        <v>#DIV/0!</v>
      </c>
      <c r="I135" t="e">
        <v>#DIV/0!</v>
      </c>
      <c r="J135" t="s">
        <v>446</v>
      </c>
      <c r="K135">
        <v>0</v>
      </c>
      <c r="L135" t="s">
        <v>137</v>
      </c>
    </row>
    <row r="136" spans="5:12" x14ac:dyDescent="0.2">
      <c r="E136">
        <v>36.29</v>
      </c>
      <c r="F136">
        <v>1</v>
      </c>
      <c r="G136">
        <v>1</v>
      </c>
      <c r="H136">
        <v>0.12866684902667894</v>
      </c>
      <c r="I136">
        <v>3.4895716142505688E-2</v>
      </c>
      <c r="J136">
        <v>9.3771132884173242E-2</v>
      </c>
      <c r="K136">
        <v>0.12866684902667894</v>
      </c>
      <c r="L136" t="s">
        <v>203</v>
      </c>
    </row>
    <row r="137" spans="5:12" x14ac:dyDescent="0.2">
      <c r="E137">
        <v>36.28</v>
      </c>
      <c r="F137">
        <v>0</v>
      </c>
      <c r="G137">
        <v>2</v>
      </c>
      <c r="H137" t="e">
        <v>#DIV/0!</v>
      </c>
      <c r="I137">
        <v>0.13832452934193207</v>
      </c>
      <c r="J137" t="s">
        <v>446</v>
      </c>
      <c r="K137">
        <v>0.19675200014576991</v>
      </c>
      <c r="L137" t="s">
        <v>368</v>
      </c>
    </row>
    <row r="138" spans="5:12" x14ac:dyDescent="0.2">
      <c r="E138">
        <v>36.270000000000003</v>
      </c>
      <c r="F138">
        <v>0</v>
      </c>
      <c r="G138">
        <v>1</v>
      </c>
      <c r="H138" t="e">
        <v>#DIV/0!</v>
      </c>
      <c r="I138">
        <v>0.25115795783322775</v>
      </c>
      <c r="J138" t="s">
        <v>446</v>
      </c>
      <c r="K138">
        <v>0.25115795783322775</v>
      </c>
      <c r="L138" t="s">
        <v>204</v>
      </c>
    </row>
    <row r="139" spans="5:12" x14ac:dyDescent="0.2">
      <c r="E139">
        <v>36.200000000000003</v>
      </c>
      <c r="F139">
        <v>0</v>
      </c>
      <c r="G139">
        <v>1</v>
      </c>
      <c r="H139" t="e">
        <v>#DIV/0!</v>
      </c>
      <c r="I139">
        <v>3.630605802915398E-2</v>
      </c>
      <c r="J139" t="s">
        <v>446</v>
      </c>
      <c r="K139">
        <v>3.630605802915398E-2</v>
      </c>
      <c r="L139" t="s">
        <v>204</v>
      </c>
    </row>
    <row r="140" spans="5:12" x14ac:dyDescent="0.2">
      <c r="E140">
        <v>36.11</v>
      </c>
      <c r="F140">
        <v>37</v>
      </c>
      <c r="G140">
        <v>36</v>
      </c>
      <c r="H140">
        <v>4.5542111054757903E-2</v>
      </c>
      <c r="I140">
        <v>5.5036778148761373E-2</v>
      </c>
      <c r="J140">
        <v>9.49466709400347E-3</v>
      </c>
      <c r="K140">
        <v>0.15920216864989745</v>
      </c>
      <c r="L140" t="s">
        <v>368</v>
      </c>
    </row>
    <row r="141" spans="5:12" x14ac:dyDescent="0.2">
      <c r="E141">
        <v>36.03</v>
      </c>
      <c r="F141">
        <v>1</v>
      </c>
      <c r="G141">
        <v>1</v>
      </c>
      <c r="H141">
        <v>2.7203123747749223E-2</v>
      </c>
      <c r="I141">
        <v>2.7758844528250129E-2</v>
      </c>
      <c r="J141">
        <v>5.5572078050090609E-4</v>
      </c>
      <c r="K141">
        <v>2.7758844528250129E-2</v>
      </c>
      <c r="L141" t="s">
        <v>388</v>
      </c>
    </row>
    <row r="142" spans="5:12" x14ac:dyDescent="0.2">
      <c r="E142">
        <v>36</v>
      </c>
      <c r="F142">
        <v>1</v>
      </c>
      <c r="G142">
        <v>1</v>
      </c>
      <c r="H142">
        <v>2.642960067327178E-2</v>
      </c>
      <c r="I142">
        <v>2.9938699003373079E-2</v>
      </c>
      <c r="J142">
        <v>3.5090983301012992E-3</v>
      </c>
      <c r="K142">
        <v>2.9938699003373079E-2</v>
      </c>
      <c r="L142" t="s">
        <v>388</v>
      </c>
    </row>
    <row r="143" spans="5:12" x14ac:dyDescent="0.2">
      <c r="E143">
        <v>35.99</v>
      </c>
      <c r="F143">
        <v>0</v>
      </c>
      <c r="G143">
        <v>1</v>
      </c>
      <c r="H143" t="e">
        <v>#DIV/0!</v>
      </c>
      <c r="I143">
        <v>9.7774680419592964E-3</v>
      </c>
      <c r="J143" t="s">
        <v>446</v>
      </c>
      <c r="K143">
        <v>9.7774680419592964E-3</v>
      </c>
      <c r="L143" t="s">
        <v>374</v>
      </c>
    </row>
    <row r="144" spans="5:12" x14ac:dyDescent="0.2">
      <c r="E144">
        <v>35.96</v>
      </c>
      <c r="F144">
        <v>0</v>
      </c>
      <c r="G144">
        <v>0</v>
      </c>
      <c r="H144" t="e">
        <v>#DIV/0!</v>
      </c>
      <c r="I144" t="e">
        <v>#DIV/0!</v>
      </c>
      <c r="J144" t="s">
        <v>446</v>
      </c>
      <c r="K144">
        <v>0</v>
      </c>
      <c r="L144" t="s">
        <v>137</v>
      </c>
    </row>
    <row r="145" spans="5:12" x14ac:dyDescent="0.2">
      <c r="E145">
        <v>35.909999999999997</v>
      </c>
      <c r="F145">
        <v>2</v>
      </c>
      <c r="G145">
        <v>3</v>
      </c>
      <c r="H145">
        <v>5.0684044249437316E-2</v>
      </c>
      <c r="I145">
        <v>4.3453909432742216E-2</v>
      </c>
      <c r="J145">
        <v>7.2301348166950996E-3</v>
      </c>
      <c r="K145">
        <v>6.0638606657963438E-2</v>
      </c>
      <c r="L145" t="s">
        <v>183</v>
      </c>
    </row>
    <row r="146" spans="5:12" x14ac:dyDescent="0.2">
      <c r="E146">
        <v>35.9</v>
      </c>
      <c r="F146">
        <v>1</v>
      </c>
      <c r="G146">
        <v>2</v>
      </c>
      <c r="H146">
        <v>8.0497927942842704E-2</v>
      </c>
      <c r="I146">
        <v>2.927072228274516E-2</v>
      </c>
      <c r="J146">
        <v>5.1227205660097544E-2</v>
      </c>
      <c r="K146">
        <v>8.0497927942842704E-2</v>
      </c>
      <c r="L146" t="s">
        <v>394</v>
      </c>
    </row>
    <row r="147" spans="5:12" x14ac:dyDescent="0.2">
      <c r="E147">
        <v>35.89</v>
      </c>
      <c r="F147">
        <v>0</v>
      </c>
      <c r="G147">
        <v>0</v>
      </c>
      <c r="H147" t="e">
        <v>#DIV/0!</v>
      </c>
      <c r="I147" t="e">
        <v>#DIV/0!</v>
      </c>
      <c r="J147" t="s">
        <v>446</v>
      </c>
      <c r="K147">
        <v>0</v>
      </c>
      <c r="L147" t="s">
        <v>137</v>
      </c>
    </row>
    <row r="148" spans="5:12" x14ac:dyDescent="0.2">
      <c r="E148">
        <v>35.85</v>
      </c>
      <c r="F148">
        <v>1</v>
      </c>
      <c r="G148">
        <v>1</v>
      </c>
      <c r="H148">
        <v>2.8414546146088574E-2</v>
      </c>
      <c r="I148">
        <v>1.7048327275593529E-2</v>
      </c>
      <c r="J148">
        <v>1.1366218870495045E-2</v>
      </c>
      <c r="K148">
        <v>2.8414546146088574E-2</v>
      </c>
      <c r="L148" t="s">
        <v>183</v>
      </c>
    </row>
    <row r="149" spans="5:12" x14ac:dyDescent="0.2">
      <c r="E149">
        <v>35.840000000000003</v>
      </c>
      <c r="F149">
        <v>1</v>
      </c>
      <c r="G149">
        <v>0</v>
      </c>
      <c r="H149">
        <v>6.6192920251546494E-2</v>
      </c>
      <c r="I149" t="e">
        <v>#DIV/0!</v>
      </c>
      <c r="J149" t="s">
        <v>446</v>
      </c>
      <c r="K149">
        <v>6.6192920251546494E-2</v>
      </c>
      <c r="L149" t="s">
        <v>394</v>
      </c>
    </row>
    <row r="150" spans="5:12" x14ac:dyDescent="0.2">
      <c r="E150">
        <v>35.83</v>
      </c>
      <c r="F150">
        <v>0</v>
      </c>
      <c r="G150">
        <v>0</v>
      </c>
      <c r="H150" t="e">
        <v>#DIV/0!</v>
      </c>
      <c r="I150" t="e">
        <v>#DIV/0!</v>
      </c>
      <c r="J150" t="s">
        <v>446</v>
      </c>
      <c r="K150">
        <v>0</v>
      </c>
      <c r="L150" t="s">
        <v>137</v>
      </c>
    </row>
    <row r="151" spans="5:12" x14ac:dyDescent="0.2">
      <c r="E151">
        <v>35.799999999999997</v>
      </c>
      <c r="F151">
        <v>2</v>
      </c>
      <c r="G151">
        <v>3</v>
      </c>
      <c r="H151">
        <v>2.8085725489439654E-2</v>
      </c>
      <c r="I151">
        <v>2.5481669002119883E-2</v>
      </c>
      <c r="J151">
        <v>2.6040564873197718E-3</v>
      </c>
      <c r="K151">
        <v>4.8646273930967883E-2</v>
      </c>
      <c r="L151" t="s">
        <v>388</v>
      </c>
    </row>
    <row r="152" spans="5:12" x14ac:dyDescent="0.2">
      <c r="E152">
        <v>35.79</v>
      </c>
      <c r="F152">
        <v>0</v>
      </c>
      <c r="G152">
        <v>0</v>
      </c>
      <c r="H152" t="e">
        <v>#DIV/0!</v>
      </c>
      <c r="I152" t="e">
        <v>#DIV/0!</v>
      </c>
      <c r="J152" t="s">
        <v>446</v>
      </c>
      <c r="K152">
        <v>0</v>
      </c>
      <c r="L152" t="s">
        <v>137</v>
      </c>
    </row>
    <row r="153" spans="5:12" x14ac:dyDescent="0.2">
      <c r="E153">
        <v>35.67</v>
      </c>
      <c r="F153">
        <v>14</v>
      </c>
      <c r="G153">
        <v>13</v>
      </c>
      <c r="H153">
        <v>4.2901453310707868E-2</v>
      </c>
      <c r="I153">
        <v>4.732600997131188E-2</v>
      </c>
      <c r="J153">
        <v>4.4245566606040121E-3</v>
      </c>
      <c r="K153">
        <v>0.13849050936831511</v>
      </c>
      <c r="L153" t="s">
        <v>131</v>
      </c>
    </row>
    <row r="154" spans="5:12" x14ac:dyDescent="0.2">
      <c r="E154">
        <v>35.659999999999997</v>
      </c>
      <c r="F154">
        <v>1</v>
      </c>
      <c r="G154">
        <v>1</v>
      </c>
      <c r="H154">
        <v>6.3395504624627438E-2</v>
      </c>
      <c r="I154">
        <v>1.1153429120298543E-2</v>
      </c>
      <c r="J154">
        <v>5.2242075504328897E-2</v>
      </c>
      <c r="K154">
        <v>6.3395504624627438E-2</v>
      </c>
      <c r="L154" t="s">
        <v>396</v>
      </c>
    </row>
    <row r="155" spans="5:12" x14ac:dyDescent="0.2">
      <c r="E155">
        <v>35.64</v>
      </c>
      <c r="F155">
        <v>1</v>
      </c>
      <c r="G155">
        <v>0</v>
      </c>
      <c r="H155">
        <v>0.32111725998879431</v>
      </c>
      <c r="I155" t="e">
        <v>#DIV/0!</v>
      </c>
      <c r="J155" t="s">
        <v>446</v>
      </c>
      <c r="K155">
        <v>0.32111725998879431</v>
      </c>
      <c r="L155" t="s">
        <v>394</v>
      </c>
    </row>
    <row r="156" spans="5:12" x14ac:dyDescent="0.2">
      <c r="E156">
        <v>35.630000000000003</v>
      </c>
      <c r="F156">
        <v>0</v>
      </c>
      <c r="G156">
        <v>0</v>
      </c>
      <c r="H156" t="e">
        <v>#DIV/0!</v>
      </c>
      <c r="I156" t="e">
        <v>#DIV/0!</v>
      </c>
      <c r="J156" t="s">
        <v>446</v>
      </c>
      <c r="K156">
        <v>0</v>
      </c>
      <c r="L156" t="s">
        <v>137</v>
      </c>
    </row>
    <row r="157" spans="5:12" x14ac:dyDescent="0.2">
      <c r="E157">
        <v>35.479999999999997</v>
      </c>
      <c r="F157">
        <v>0</v>
      </c>
      <c r="G157">
        <v>0</v>
      </c>
      <c r="H157" t="e">
        <v>#DIV/0!</v>
      </c>
      <c r="I157" t="e">
        <v>#DIV/0!</v>
      </c>
      <c r="J157" t="s">
        <v>446</v>
      </c>
      <c r="K157">
        <v>0</v>
      </c>
      <c r="L157" t="s">
        <v>137</v>
      </c>
    </row>
    <row r="158" spans="5:12" x14ac:dyDescent="0.2">
      <c r="E158">
        <v>35.44</v>
      </c>
      <c r="F158">
        <v>1</v>
      </c>
      <c r="G158">
        <v>2</v>
      </c>
      <c r="H158">
        <v>2.0727265059408088E-2</v>
      </c>
      <c r="I158">
        <v>2.899678238655129E-2</v>
      </c>
      <c r="J158">
        <v>8.269517327143202E-3</v>
      </c>
      <c r="K158">
        <v>3.5882219009982536E-2</v>
      </c>
      <c r="L158" t="s">
        <v>367</v>
      </c>
    </row>
    <row r="159" spans="5:12" x14ac:dyDescent="0.2">
      <c r="E159">
        <v>35.43</v>
      </c>
      <c r="F159">
        <v>2</v>
      </c>
      <c r="G159">
        <v>0</v>
      </c>
      <c r="H159">
        <v>4.3336138447516215E-2</v>
      </c>
      <c r="I159" t="e">
        <v>#DIV/0!</v>
      </c>
      <c r="J159" t="s">
        <v>446</v>
      </c>
      <c r="K159">
        <v>5.750840840723883E-2</v>
      </c>
      <c r="L159" t="s">
        <v>397</v>
      </c>
    </row>
    <row r="160" spans="5:12" x14ac:dyDescent="0.2">
      <c r="E160">
        <v>35.42</v>
      </c>
      <c r="F160">
        <v>0</v>
      </c>
      <c r="G160">
        <v>0</v>
      </c>
      <c r="H160" t="e">
        <v>#DIV/0!</v>
      </c>
      <c r="I160" t="e">
        <v>#DIV/0!</v>
      </c>
      <c r="J160" t="s">
        <v>446</v>
      </c>
      <c r="K160">
        <v>0</v>
      </c>
      <c r="L160" t="s">
        <v>137</v>
      </c>
    </row>
    <row r="161" spans="5:12" x14ac:dyDescent="0.2">
      <c r="E161">
        <v>35.4</v>
      </c>
      <c r="F161">
        <v>1</v>
      </c>
      <c r="G161">
        <v>1</v>
      </c>
      <c r="H161">
        <v>8.7638607071236455E-2</v>
      </c>
      <c r="I161">
        <v>1.6157536278786987E-2</v>
      </c>
      <c r="J161">
        <v>7.1481070792449475E-2</v>
      </c>
      <c r="K161">
        <v>8.7638607071236455E-2</v>
      </c>
      <c r="L161" t="s">
        <v>183</v>
      </c>
    </row>
    <row r="162" spans="5:12" x14ac:dyDescent="0.2">
      <c r="E162">
        <v>35.31</v>
      </c>
      <c r="F162">
        <v>2</v>
      </c>
      <c r="G162">
        <v>0</v>
      </c>
      <c r="H162">
        <v>1.6880585441952395E-2</v>
      </c>
      <c r="I162" t="e">
        <v>#DIV/0!</v>
      </c>
      <c r="J162" t="s">
        <v>446</v>
      </c>
      <c r="K162">
        <v>2.5080986992567347E-2</v>
      </c>
      <c r="L162" t="s">
        <v>397</v>
      </c>
    </row>
    <row r="163" spans="5:12" x14ac:dyDescent="0.2">
      <c r="E163">
        <v>35.299999999999997</v>
      </c>
      <c r="F163">
        <v>3</v>
      </c>
      <c r="G163">
        <v>3</v>
      </c>
      <c r="H163">
        <v>3.7362703384479064E-2</v>
      </c>
      <c r="I163">
        <v>2.8643029913194614E-2</v>
      </c>
      <c r="J163">
        <v>8.7196734712844497E-3</v>
      </c>
      <c r="K163">
        <v>6.4630031237051952E-2</v>
      </c>
      <c r="L163" t="s">
        <v>183</v>
      </c>
    </row>
    <row r="164" spans="5:12" x14ac:dyDescent="0.2">
      <c r="E164">
        <v>35.29</v>
      </c>
      <c r="F164">
        <v>2</v>
      </c>
      <c r="G164">
        <v>1</v>
      </c>
      <c r="H164">
        <v>3.2647671204925989E-2</v>
      </c>
      <c r="I164">
        <v>4.3230199359259071E-2</v>
      </c>
      <c r="J164">
        <v>1.0582528154333082E-2</v>
      </c>
      <c r="K164">
        <v>4.3618801937317986E-2</v>
      </c>
      <c r="L164" t="s">
        <v>405</v>
      </c>
    </row>
    <row r="165" spans="5:12" x14ac:dyDescent="0.2">
      <c r="E165">
        <v>35.28</v>
      </c>
      <c r="F165">
        <v>0</v>
      </c>
      <c r="G165">
        <v>0</v>
      </c>
      <c r="H165" t="e">
        <v>#DIV/0!</v>
      </c>
      <c r="I165" t="e">
        <v>#DIV/0!</v>
      </c>
      <c r="J165" t="s">
        <v>446</v>
      </c>
      <c r="K165">
        <v>0</v>
      </c>
      <c r="L165" t="s">
        <v>137</v>
      </c>
    </row>
    <row r="166" spans="5:12" x14ac:dyDescent="0.2">
      <c r="E166">
        <v>35.24</v>
      </c>
      <c r="F166">
        <v>0</v>
      </c>
      <c r="G166">
        <v>2</v>
      </c>
      <c r="H166" t="e">
        <v>#DIV/0!</v>
      </c>
      <c r="I166">
        <v>1.2294067030768047E-2</v>
      </c>
      <c r="J166" t="s">
        <v>446</v>
      </c>
      <c r="K166">
        <v>1.3810053034782846E-2</v>
      </c>
      <c r="L166" t="s">
        <v>367</v>
      </c>
    </row>
    <row r="167" spans="5:12" x14ac:dyDescent="0.2">
      <c r="E167">
        <v>35.229999999999997</v>
      </c>
      <c r="F167">
        <v>4</v>
      </c>
      <c r="G167">
        <v>0</v>
      </c>
      <c r="H167">
        <v>3.4707042043284952E-2</v>
      </c>
      <c r="I167" t="e">
        <v>#DIV/0!</v>
      </c>
      <c r="J167" t="s">
        <v>446</v>
      </c>
      <c r="K167">
        <v>6.2612987314019083E-2</v>
      </c>
      <c r="L167" t="s">
        <v>183</v>
      </c>
    </row>
    <row r="168" spans="5:12" x14ac:dyDescent="0.2">
      <c r="E168">
        <v>35.22</v>
      </c>
      <c r="F168">
        <v>0</v>
      </c>
      <c r="G168">
        <v>1</v>
      </c>
      <c r="H168" t="e">
        <v>#DIV/0!</v>
      </c>
      <c r="I168">
        <v>8.2739164300695122E-3</v>
      </c>
      <c r="J168" t="s">
        <v>446</v>
      </c>
      <c r="K168">
        <v>8.2739164300695122E-3</v>
      </c>
      <c r="L168" t="s">
        <v>330</v>
      </c>
    </row>
    <row r="169" spans="5:12" x14ac:dyDescent="0.2">
      <c r="E169">
        <v>35.19</v>
      </c>
      <c r="F169">
        <v>0</v>
      </c>
      <c r="G169">
        <v>0</v>
      </c>
      <c r="H169" t="e">
        <v>#DIV/0!</v>
      </c>
      <c r="I169" t="e">
        <v>#DIV/0!</v>
      </c>
      <c r="J169" t="s">
        <v>446</v>
      </c>
      <c r="K169">
        <v>0</v>
      </c>
      <c r="L169" t="s">
        <v>137</v>
      </c>
    </row>
    <row r="170" spans="5:12" x14ac:dyDescent="0.2">
      <c r="E170">
        <v>35.18</v>
      </c>
      <c r="F170">
        <v>1</v>
      </c>
      <c r="G170">
        <v>0</v>
      </c>
      <c r="H170">
        <v>1.7301386797646815E-2</v>
      </c>
      <c r="I170" t="e">
        <v>#DIV/0!</v>
      </c>
      <c r="J170" t="s">
        <v>446</v>
      </c>
      <c r="K170">
        <v>1.7301386797646815E-2</v>
      </c>
      <c r="L170" t="s">
        <v>371</v>
      </c>
    </row>
    <row r="171" spans="5:12" x14ac:dyDescent="0.2">
      <c r="E171">
        <v>35.17</v>
      </c>
      <c r="F171">
        <v>2</v>
      </c>
      <c r="G171">
        <v>0</v>
      </c>
      <c r="H171">
        <v>4.6881077633491391E-2</v>
      </c>
      <c r="I171" t="e">
        <v>#DIV/0!</v>
      </c>
      <c r="J171" t="s">
        <v>446</v>
      </c>
      <c r="K171">
        <v>6.6490754612105976E-2</v>
      </c>
      <c r="L171" t="s">
        <v>405</v>
      </c>
    </row>
    <row r="172" spans="5:12" x14ac:dyDescent="0.2">
      <c r="E172">
        <v>35.159999999999997</v>
      </c>
      <c r="F172">
        <v>0</v>
      </c>
      <c r="G172">
        <v>1</v>
      </c>
      <c r="H172" t="e">
        <v>#DIV/0!</v>
      </c>
      <c r="I172">
        <v>1.2697243164965273E-2</v>
      </c>
      <c r="J172" t="s">
        <v>446</v>
      </c>
      <c r="K172">
        <v>1.2697243164965273E-2</v>
      </c>
      <c r="L172" t="s">
        <v>330</v>
      </c>
    </row>
    <row r="173" spans="5:12" x14ac:dyDescent="0.2">
      <c r="E173">
        <v>35.130000000000003</v>
      </c>
      <c r="F173">
        <v>0</v>
      </c>
      <c r="G173">
        <v>0</v>
      </c>
      <c r="H173" t="e">
        <v>#DIV/0!</v>
      </c>
      <c r="I173" t="e">
        <v>#DIV/0!</v>
      </c>
      <c r="J173" t="s">
        <v>446</v>
      </c>
      <c r="K173">
        <v>0</v>
      </c>
      <c r="L173" t="s">
        <v>137</v>
      </c>
    </row>
    <row r="174" spans="5:12" x14ac:dyDescent="0.2">
      <c r="E174">
        <v>35.020000000000003</v>
      </c>
      <c r="F174">
        <v>0</v>
      </c>
      <c r="G174">
        <v>1</v>
      </c>
      <c r="H174" t="e">
        <v>#DIV/0!</v>
      </c>
      <c r="I174">
        <v>7.5566941418124941E-3</v>
      </c>
      <c r="J174" t="s">
        <v>446</v>
      </c>
      <c r="K174">
        <v>7.5566941418124941E-3</v>
      </c>
      <c r="L174" t="s">
        <v>330</v>
      </c>
    </row>
    <row r="175" spans="5:12" x14ac:dyDescent="0.2">
      <c r="E175">
        <v>35</v>
      </c>
      <c r="F175">
        <v>0</v>
      </c>
      <c r="G175">
        <v>0</v>
      </c>
      <c r="H175" t="e">
        <v>#DIV/0!</v>
      </c>
      <c r="I175" t="e">
        <v>#DIV/0!</v>
      </c>
      <c r="J175" t="s">
        <v>446</v>
      </c>
      <c r="K175">
        <v>0</v>
      </c>
      <c r="L175" t="s">
        <v>137</v>
      </c>
    </row>
    <row r="176" spans="5:12" x14ac:dyDescent="0.2">
      <c r="E176">
        <v>34.979999999999997</v>
      </c>
      <c r="F176">
        <v>0</v>
      </c>
      <c r="G176">
        <v>0</v>
      </c>
      <c r="H176" t="e">
        <v>#DIV/0!</v>
      </c>
      <c r="I176" t="e">
        <v>#DIV/0!</v>
      </c>
      <c r="J176" t="s">
        <v>446</v>
      </c>
      <c r="K176">
        <v>0</v>
      </c>
      <c r="L176" t="s">
        <v>137</v>
      </c>
    </row>
    <row r="177" spans="5:12" x14ac:dyDescent="0.2">
      <c r="E177">
        <v>34.97</v>
      </c>
      <c r="F177">
        <v>1</v>
      </c>
      <c r="G177">
        <v>0</v>
      </c>
      <c r="H177">
        <v>1.7728080136408725E-2</v>
      </c>
      <c r="I177" t="e">
        <v>#DIV/0!</v>
      </c>
      <c r="J177" t="s">
        <v>446</v>
      </c>
      <c r="K177">
        <v>1.7728080136408725E-2</v>
      </c>
      <c r="L177" t="s">
        <v>372</v>
      </c>
    </row>
    <row r="178" spans="5:12" x14ac:dyDescent="0.2">
      <c r="E178" s="25">
        <v>34.21</v>
      </c>
      <c r="F178">
        <v>11</v>
      </c>
      <c r="G178">
        <v>11</v>
      </c>
      <c r="H178">
        <v>2.6961572610683064</v>
      </c>
      <c r="I178">
        <v>1.1598893275639823</v>
      </c>
      <c r="J178">
        <v>1.5362679335043241</v>
      </c>
      <c r="K178">
        <v>7.6223794114518819</v>
      </c>
      <c r="L178" t="s">
        <v>203</v>
      </c>
    </row>
    <row r="179" spans="5:12" x14ac:dyDescent="0.2">
      <c r="E179">
        <v>34.58</v>
      </c>
      <c r="F179">
        <v>8</v>
      </c>
      <c r="G179">
        <v>0</v>
      </c>
      <c r="H179">
        <v>7.7459730625577913E-2</v>
      </c>
      <c r="I179" t="e">
        <v>#DIV/0!</v>
      </c>
      <c r="J179" t="s">
        <v>446</v>
      </c>
      <c r="K179">
        <v>0.18756828672821155</v>
      </c>
      <c r="L179" t="s">
        <v>183</v>
      </c>
    </row>
    <row r="180" spans="5:12" x14ac:dyDescent="0.2">
      <c r="E180">
        <v>34.43</v>
      </c>
      <c r="F180">
        <v>1</v>
      </c>
      <c r="G180">
        <v>0</v>
      </c>
      <c r="H180">
        <v>2.2883175716483208E-2</v>
      </c>
      <c r="I180" t="e">
        <v>#DIV/0!</v>
      </c>
      <c r="J180" t="s">
        <v>446</v>
      </c>
      <c r="K180">
        <v>2.2883175716483208E-2</v>
      </c>
      <c r="L180" t="s">
        <v>397</v>
      </c>
    </row>
    <row r="181" spans="5:12" x14ac:dyDescent="0.2">
      <c r="E181">
        <v>34.42</v>
      </c>
      <c r="F181">
        <v>4</v>
      </c>
      <c r="G181">
        <v>2</v>
      </c>
      <c r="H181">
        <v>5.8731164007092267E-2</v>
      </c>
      <c r="I181">
        <v>6.1289811251901034E-2</v>
      </c>
      <c r="J181">
        <v>2.5586472448087677E-3</v>
      </c>
      <c r="K181">
        <v>0.11754741334066703</v>
      </c>
      <c r="L181" t="s">
        <v>197</v>
      </c>
    </row>
    <row r="182" spans="5:12" x14ac:dyDescent="0.2">
      <c r="E182">
        <v>34.409999999999997</v>
      </c>
      <c r="F182">
        <v>2</v>
      </c>
      <c r="G182">
        <v>5</v>
      </c>
      <c r="H182">
        <v>0.11074900254927608</v>
      </c>
      <c r="I182">
        <v>9.5722186201764523E-2</v>
      </c>
      <c r="J182">
        <v>1.502681634751156E-2</v>
      </c>
      <c r="K182">
        <v>0.22368733153257417</v>
      </c>
      <c r="L182" t="s">
        <v>388</v>
      </c>
    </row>
    <row r="183" spans="5:12" x14ac:dyDescent="0.2">
      <c r="E183">
        <v>34.4</v>
      </c>
      <c r="F183">
        <v>0</v>
      </c>
      <c r="G183">
        <v>0</v>
      </c>
      <c r="H183" t="e">
        <v>#DIV/0!</v>
      </c>
      <c r="I183" t="e">
        <v>#DIV/0!</v>
      </c>
      <c r="J183" t="s">
        <v>446</v>
      </c>
      <c r="K183">
        <v>0</v>
      </c>
      <c r="L183" t="s">
        <v>137</v>
      </c>
    </row>
    <row r="184" spans="5:12" x14ac:dyDescent="0.2">
      <c r="E184" s="24">
        <v>12.91</v>
      </c>
      <c r="F184">
        <v>27</v>
      </c>
      <c r="G184">
        <v>20</v>
      </c>
      <c r="H184">
        <v>2.0030084649676305</v>
      </c>
      <c r="I184">
        <v>0.9412952390692142</v>
      </c>
      <c r="J184">
        <v>1.0617132258984163</v>
      </c>
      <c r="K184">
        <v>5.5285543301799338</v>
      </c>
      <c r="L184" t="s">
        <v>196</v>
      </c>
    </row>
    <row r="185" spans="5:12" x14ac:dyDescent="0.2">
      <c r="E185">
        <v>34.19</v>
      </c>
      <c r="F185">
        <v>0</v>
      </c>
      <c r="G185">
        <v>1</v>
      </c>
      <c r="H185" t="e">
        <v>#DIV/0!</v>
      </c>
      <c r="I185">
        <v>1.2497205918770495E-2</v>
      </c>
      <c r="J185" t="s">
        <v>446</v>
      </c>
      <c r="K185">
        <v>1.2497205918770495E-2</v>
      </c>
      <c r="L185" t="s">
        <v>330</v>
      </c>
    </row>
    <row r="186" spans="5:12" x14ac:dyDescent="0.2">
      <c r="E186">
        <v>34.06</v>
      </c>
      <c r="F186">
        <v>6</v>
      </c>
      <c r="G186">
        <v>9</v>
      </c>
      <c r="H186">
        <v>3.2335669476554536E-2</v>
      </c>
      <c r="I186">
        <v>3.1335976271142311E-2</v>
      </c>
      <c r="J186">
        <v>9.9969320541222484E-4</v>
      </c>
      <c r="K186">
        <v>5.788772736804601E-2</v>
      </c>
      <c r="L186" t="s">
        <v>191</v>
      </c>
    </row>
    <row r="187" spans="5:12" x14ac:dyDescent="0.2">
      <c r="E187">
        <v>33.99</v>
      </c>
      <c r="F187">
        <v>1</v>
      </c>
      <c r="G187">
        <v>0</v>
      </c>
      <c r="H187">
        <v>1.0508807758793107E-2</v>
      </c>
      <c r="I187" t="e">
        <v>#DIV/0!</v>
      </c>
      <c r="J187" t="s">
        <v>446</v>
      </c>
      <c r="K187">
        <v>1.0508807758793107E-2</v>
      </c>
      <c r="L187" t="s">
        <v>397</v>
      </c>
    </row>
    <row r="188" spans="5:12" x14ac:dyDescent="0.2">
      <c r="E188">
        <v>33.979999999999997</v>
      </c>
      <c r="F188">
        <v>3</v>
      </c>
      <c r="G188">
        <v>0</v>
      </c>
      <c r="H188">
        <v>3.299928525185046E-2</v>
      </c>
      <c r="I188" t="e">
        <v>#DIV/0!</v>
      </c>
      <c r="J188" t="s">
        <v>446</v>
      </c>
      <c r="K188">
        <v>3.869713052833907E-2</v>
      </c>
      <c r="L188" t="s">
        <v>394</v>
      </c>
    </row>
    <row r="189" spans="5:12" x14ac:dyDescent="0.2">
      <c r="E189">
        <v>29.62</v>
      </c>
      <c r="F189">
        <v>1</v>
      </c>
      <c r="G189">
        <v>0</v>
      </c>
      <c r="H189">
        <v>6.6553916461986398E-2</v>
      </c>
      <c r="I189" t="e">
        <v>#DIV/0!</v>
      </c>
      <c r="J189" t="s">
        <v>446</v>
      </c>
      <c r="K189">
        <v>6.6553916461986398E-2</v>
      </c>
      <c r="L189" t="s">
        <v>196</v>
      </c>
    </row>
    <row r="190" spans="5:12" x14ac:dyDescent="0.2">
      <c r="E190">
        <v>33.85</v>
      </c>
      <c r="F190">
        <v>0</v>
      </c>
      <c r="G190">
        <v>0</v>
      </c>
      <c r="H190" t="e">
        <v>#DIV/0!</v>
      </c>
      <c r="I190" t="e">
        <v>#DIV/0!</v>
      </c>
      <c r="J190" t="s">
        <v>446</v>
      </c>
      <c r="K190">
        <v>0</v>
      </c>
      <c r="L190" t="s">
        <v>137</v>
      </c>
    </row>
    <row r="191" spans="5:12" x14ac:dyDescent="0.2">
      <c r="E191">
        <v>33.79</v>
      </c>
      <c r="F191">
        <v>2</v>
      </c>
      <c r="G191">
        <v>3</v>
      </c>
      <c r="H191">
        <v>2.9607145365372161E-2</v>
      </c>
      <c r="I191">
        <v>3.9727455133519891E-2</v>
      </c>
      <c r="J191">
        <v>1.012030976814773E-2</v>
      </c>
      <c r="K191">
        <v>6.1420589403040467E-2</v>
      </c>
      <c r="L191" t="s">
        <v>204</v>
      </c>
    </row>
    <row r="192" spans="5:12" x14ac:dyDescent="0.2">
      <c r="E192">
        <v>33.76</v>
      </c>
      <c r="F192">
        <v>0</v>
      </c>
      <c r="G192">
        <v>0</v>
      </c>
      <c r="H192" t="e">
        <v>#DIV/0!</v>
      </c>
      <c r="I192" t="e">
        <v>#DIV/0!</v>
      </c>
      <c r="J192" t="s">
        <v>446</v>
      </c>
      <c r="K192">
        <v>0</v>
      </c>
      <c r="L192" t="s">
        <v>137</v>
      </c>
    </row>
    <row r="193" spans="5:12" x14ac:dyDescent="0.2">
      <c r="E193">
        <v>33.39</v>
      </c>
      <c r="F193">
        <v>0</v>
      </c>
      <c r="G193">
        <v>0</v>
      </c>
      <c r="H193" t="e">
        <v>#DIV/0!</v>
      </c>
      <c r="I193" t="e">
        <v>#DIV/0!</v>
      </c>
      <c r="J193" t="s">
        <v>446</v>
      </c>
      <c r="K193">
        <v>0</v>
      </c>
      <c r="L193" t="s">
        <v>137</v>
      </c>
    </row>
    <row r="194" spans="5:12" x14ac:dyDescent="0.2">
      <c r="E194">
        <v>33.32</v>
      </c>
      <c r="F194">
        <v>0</v>
      </c>
      <c r="G194">
        <v>2</v>
      </c>
      <c r="H194" t="e">
        <v>#DIV/0!</v>
      </c>
      <c r="I194">
        <v>2.5279324124465371E-2</v>
      </c>
      <c r="J194" t="s">
        <v>446</v>
      </c>
      <c r="K194">
        <v>2.5323603142670268E-2</v>
      </c>
      <c r="L194" t="s">
        <v>324</v>
      </c>
    </row>
    <row r="195" spans="5:12" x14ac:dyDescent="0.2">
      <c r="E195">
        <v>33.31</v>
      </c>
      <c r="F195">
        <v>0</v>
      </c>
      <c r="G195">
        <v>1</v>
      </c>
      <c r="H195" t="e">
        <v>#DIV/0!</v>
      </c>
      <c r="I195">
        <v>4.5974946701108771E-2</v>
      </c>
      <c r="J195" t="s">
        <v>446</v>
      </c>
      <c r="K195">
        <v>4.5974946701108771E-2</v>
      </c>
      <c r="L195" t="s">
        <v>365</v>
      </c>
    </row>
    <row r="196" spans="5:12" x14ac:dyDescent="0.2">
      <c r="E196">
        <v>33.25</v>
      </c>
      <c r="F196">
        <v>1</v>
      </c>
      <c r="G196">
        <v>0</v>
      </c>
      <c r="H196">
        <v>0.1846918434171366</v>
      </c>
      <c r="I196" t="e">
        <v>#DIV/0!</v>
      </c>
      <c r="J196" t="s">
        <v>446</v>
      </c>
      <c r="K196">
        <v>0.1846918434171366</v>
      </c>
      <c r="L196" t="s">
        <v>394</v>
      </c>
    </row>
    <row r="197" spans="5:12" x14ac:dyDescent="0.2">
      <c r="E197">
        <v>33.24</v>
      </c>
      <c r="F197">
        <v>0</v>
      </c>
      <c r="G197">
        <v>0</v>
      </c>
      <c r="H197" t="e">
        <v>#DIV/0!</v>
      </c>
      <c r="I197" t="e">
        <v>#DIV/0!</v>
      </c>
      <c r="J197" t="s">
        <v>446</v>
      </c>
      <c r="K197">
        <v>0</v>
      </c>
      <c r="L197" t="s">
        <v>137</v>
      </c>
    </row>
    <row r="198" spans="5:12" x14ac:dyDescent="0.2">
      <c r="E198">
        <v>33.229999999999997</v>
      </c>
      <c r="F198">
        <v>0</v>
      </c>
      <c r="G198">
        <v>0</v>
      </c>
      <c r="H198" t="e">
        <v>#DIV/0!</v>
      </c>
      <c r="I198" t="e">
        <v>#DIV/0!</v>
      </c>
      <c r="J198" t="s">
        <v>446</v>
      </c>
      <c r="K198">
        <v>0</v>
      </c>
      <c r="L198" t="s">
        <v>137</v>
      </c>
    </row>
    <row r="199" spans="5:12" x14ac:dyDescent="0.2">
      <c r="E199">
        <v>33.14</v>
      </c>
      <c r="F199">
        <v>1</v>
      </c>
      <c r="G199">
        <v>0</v>
      </c>
      <c r="H199">
        <v>0.11250368840420544</v>
      </c>
      <c r="I199" t="e">
        <v>#DIV/0!</v>
      </c>
      <c r="J199" t="s">
        <v>446</v>
      </c>
      <c r="K199">
        <v>0.11250368840420544</v>
      </c>
      <c r="L199" t="s">
        <v>373</v>
      </c>
    </row>
    <row r="200" spans="5:12" x14ac:dyDescent="0.2">
      <c r="E200">
        <v>33.119999999999997</v>
      </c>
      <c r="F200">
        <v>0</v>
      </c>
      <c r="G200">
        <v>0</v>
      </c>
      <c r="H200" t="e">
        <v>#DIV/0!</v>
      </c>
      <c r="I200" t="e">
        <v>#DIV/0!</v>
      </c>
      <c r="J200" t="s">
        <v>446</v>
      </c>
      <c r="K200">
        <v>0</v>
      </c>
      <c r="L200" t="s">
        <v>137</v>
      </c>
    </row>
    <row r="201" spans="5:12" x14ac:dyDescent="0.2">
      <c r="E201">
        <v>33.11</v>
      </c>
      <c r="F201">
        <v>0</v>
      </c>
      <c r="G201">
        <v>3</v>
      </c>
      <c r="H201" t="e">
        <v>#DIV/0!</v>
      </c>
      <c r="I201">
        <v>2.4780397607383205E-2</v>
      </c>
      <c r="J201" t="s">
        <v>446</v>
      </c>
      <c r="K201">
        <v>4.183463199705275E-2</v>
      </c>
      <c r="L201" t="s">
        <v>324</v>
      </c>
    </row>
    <row r="202" spans="5:12" x14ac:dyDescent="0.2">
      <c r="E202">
        <v>33.01</v>
      </c>
      <c r="F202">
        <v>0</v>
      </c>
      <c r="G202">
        <v>0</v>
      </c>
      <c r="H202" t="e">
        <v>#DIV/0!</v>
      </c>
      <c r="I202" t="e">
        <v>#DIV/0!</v>
      </c>
      <c r="J202" t="s">
        <v>446</v>
      </c>
      <c r="K202">
        <v>0</v>
      </c>
      <c r="L202" t="s">
        <v>137</v>
      </c>
    </row>
    <row r="203" spans="5:12" x14ac:dyDescent="0.2">
      <c r="E203">
        <v>32.96</v>
      </c>
      <c r="F203">
        <v>0</v>
      </c>
      <c r="G203">
        <v>0</v>
      </c>
      <c r="H203" t="e">
        <v>#DIV/0!</v>
      </c>
      <c r="I203" t="e">
        <v>#DIV/0!</v>
      </c>
      <c r="J203" t="s">
        <v>446</v>
      </c>
      <c r="K203">
        <v>0</v>
      </c>
      <c r="L203" t="s">
        <v>137</v>
      </c>
    </row>
    <row r="204" spans="5:12" x14ac:dyDescent="0.2">
      <c r="E204">
        <v>32.79</v>
      </c>
      <c r="F204">
        <v>0</v>
      </c>
      <c r="G204">
        <v>2</v>
      </c>
      <c r="H204" t="e">
        <v>#DIV/0!</v>
      </c>
      <c r="I204">
        <v>4.2420187722098629E-2</v>
      </c>
      <c r="J204" t="s">
        <v>446</v>
      </c>
      <c r="K204">
        <v>5.7274075066794626E-2</v>
      </c>
      <c r="L204" t="s">
        <v>330</v>
      </c>
    </row>
    <row r="205" spans="5:12" x14ac:dyDescent="0.2">
      <c r="E205">
        <v>32.71</v>
      </c>
      <c r="F205">
        <v>0</v>
      </c>
      <c r="G205">
        <v>2</v>
      </c>
      <c r="H205" t="e">
        <v>#DIV/0!</v>
      </c>
      <c r="I205">
        <v>4.9695966238573877E-2</v>
      </c>
      <c r="J205" t="s">
        <v>446</v>
      </c>
      <c r="K205">
        <v>5.5896196361604693E-2</v>
      </c>
      <c r="L205" t="s">
        <v>378</v>
      </c>
    </row>
    <row r="206" spans="5:12" x14ac:dyDescent="0.2">
      <c r="E206">
        <v>32.700000000000003</v>
      </c>
      <c r="F206">
        <v>2</v>
      </c>
      <c r="G206">
        <v>2</v>
      </c>
      <c r="H206">
        <v>9.592102250780199E-2</v>
      </c>
      <c r="I206">
        <v>6.8165711572342524E-2</v>
      </c>
      <c r="J206">
        <v>2.7755310935459465E-2</v>
      </c>
      <c r="K206">
        <v>0.13503410343778491</v>
      </c>
      <c r="L206" t="s">
        <v>384</v>
      </c>
    </row>
    <row r="207" spans="5:12" x14ac:dyDescent="0.2">
      <c r="E207">
        <v>32.590000000000003</v>
      </c>
      <c r="F207">
        <v>0</v>
      </c>
      <c r="G207">
        <v>2</v>
      </c>
      <c r="H207" t="e">
        <v>#DIV/0!</v>
      </c>
      <c r="I207">
        <v>4.6515055523195049E-2</v>
      </c>
      <c r="J207" t="s">
        <v>446</v>
      </c>
      <c r="K207">
        <v>5.2207598250557152E-2</v>
      </c>
      <c r="L207" t="s">
        <v>330</v>
      </c>
    </row>
    <row r="208" spans="5:12" x14ac:dyDescent="0.2">
      <c r="E208">
        <v>32.58</v>
      </c>
      <c r="F208">
        <v>1</v>
      </c>
      <c r="G208">
        <v>0</v>
      </c>
      <c r="H208">
        <v>0.80782384939135554</v>
      </c>
      <c r="I208" t="e">
        <v>#DIV/0!</v>
      </c>
      <c r="J208" t="s">
        <v>446</v>
      </c>
      <c r="K208">
        <v>0.80782384939135554</v>
      </c>
      <c r="L208" t="s">
        <v>397</v>
      </c>
    </row>
    <row r="209" spans="5:12" x14ac:dyDescent="0.2">
      <c r="E209">
        <v>32.57</v>
      </c>
      <c r="F209">
        <v>1</v>
      </c>
      <c r="G209">
        <v>0</v>
      </c>
      <c r="H209">
        <v>9.1213753577755144E-2</v>
      </c>
      <c r="I209" t="e">
        <v>#DIV/0!</v>
      </c>
      <c r="J209" t="s">
        <v>446</v>
      </c>
      <c r="K209">
        <v>9.1213753577755144E-2</v>
      </c>
      <c r="L209" t="s">
        <v>371</v>
      </c>
    </row>
    <row r="210" spans="5:12" x14ac:dyDescent="0.2">
      <c r="E210">
        <v>32.39</v>
      </c>
      <c r="F210">
        <v>1</v>
      </c>
      <c r="G210">
        <v>6</v>
      </c>
      <c r="H210">
        <v>3.5795272632415852E-2</v>
      </c>
      <c r="I210">
        <v>7.9776491823596127E-2</v>
      </c>
      <c r="J210">
        <v>4.3981219191180275E-2</v>
      </c>
      <c r="K210">
        <v>0.15007825679900497</v>
      </c>
      <c r="L210" t="s">
        <v>330</v>
      </c>
    </row>
    <row r="211" spans="5:12" x14ac:dyDescent="0.2">
      <c r="E211">
        <v>32.380000000000003</v>
      </c>
      <c r="F211">
        <v>1</v>
      </c>
      <c r="G211">
        <v>2</v>
      </c>
      <c r="H211">
        <v>4.4274208480149478E-2</v>
      </c>
      <c r="I211">
        <v>6.097126121460994E-2</v>
      </c>
      <c r="J211">
        <v>1.6697052734460462E-2</v>
      </c>
      <c r="K211">
        <v>7.439703922714655E-2</v>
      </c>
      <c r="L211" t="s">
        <v>388</v>
      </c>
    </row>
    <row r="212" spans="5:12" x14ac:dyDescent="0.2">
      <c r="E212">
        <v>32.28</v>
      </c>
      <c r="F212">
        <v>1</v>
      </c>
      <c r="G212">
        <v>0</v>
      </c>
      <c r="H212">
        <v>0.10373133154183485</v>
      </c>
      <c r="I212" t="e">
        <v>#DIV/0!</v>
      </c>
      <c r="J212" t="s">
        <v>446</v>
      </c>
      <c r="K212">
        <v>0.10373133154183485</v>
      </c>
      <c r="L212" t="s">
        <v>183</v>
      </c>
    </row>
    <row r="213" spans="5:12" x14ac:dyDescent="0.2">
      <c r="E213">
        <v>25.45</v>
      </c>
      <c r="F213">
        <v>5</v>
      </c>
      <c r="G213">
        <v>5</v>
      </c>
      <c r="H213">
        <v>7.6069008917186751E-2</v>
      </c>
      <c r="I213">
        <v>0.21256005859131749</v>
      </c>
      <c r="J213">
        <v>0.13649104967413073</v>
      </c>
      <c r="K213">
        <v>0.80706097542035471</v>
      </c>
      <c r="L213" t="s">
        <v>330</v>
      </c>
    </row>
    <row r="214" spans="5:12" x14ac:dyDescent="0.2">
      <c r="E214">
        <v>32.24</v>
      </c>
      <c r="F214">
        <v>0</v>
      </c>
      <c r="G214">
        <v>1</v>
      </c>
      <c r="H214" t="e">
        <v>#DIV/0!</v>
      </c>
      <c r="I214">
        <v>5.9243014366946435E-2</v>
      </c>
      <c r="J214" t="s">
        <v>446</v>
      </c>
      <c r="K214">
        <v>5.9243014366946435E-2</v>
      </c>
      <c r="L214" t="s">
        <v>365</v>
      </c>
    </row>
    <row r="215" spans="5:12" x14ac:dyDescent="0.2">
      <c r="E215">
        <v>32.229999999999997</v>
      </c>
      <c r="F215">
        <v>0</v>
      </c>
      <c r="G215">
        <v>1</v>
      </c>
      <c r="H215" t="e">
        <v>#DIV/0!</v>
      </c>
      <c r="I215">
        <v>4.5638732026739078E-2</v>
      </c>
      <c r="J215" t="s">
        <v>446</v>
      </c>
      <c r="K215">
        <v>4.5638732026739078E-2</v>
      </c>
      <c r="L215" t="s">
        <v>330</v>
      </c>
    </row>
    <row r="216" spans="5:12" x14ac:dyDescent="0.2">
      <c r="E216">
        <v>32.049999999999997</v>
      </c>
      <c r="F216">
        <v>1</v>
      </c>
      <c r="G216">
        <v>1</v>
      </c>
      <c r="H216">
        <v>4.0599705200460766E-2</v>
      </c>
      <c r="I216">
        <v>0.1065455066410138</v>
      </c>
      <c r="J216">
        <v>6.5945801440553037E-2</v>
      </c>
      <c r="K216">
        <v>0.1065455066410138</v>
      </c>
      <c r="L216" t="s">
        <v>128</v>
      </c>
    </row>
    <row r="217" spans="5:12" x14ac:dyDescent="0.2">
      <c r="E217">
        <v>32.04</v>
      </c>
      <c r="F217">
        <v>1</v>
      </c>
      <c r="G217">
        <v>0</v>
      </c>
      <c r="H217">
        <v>8.6262310802098105E-2</v>
      </c>
      <c r="I217" t="e">
        <v>#DIV/0!</v>
      </c>
      <c r="J217" t="s">
        <v>446</v>
      </c>
      <c r="K217">
        <v>8.6262310802098105E-2</v>
      </c>
      <c r="L217" t="s">
        <v>194</v>
      </c>
    </row>
    <row r="218" spans="5:12" x14ac:dyDescent="0.2">
      <c r="E218">
        <v>32</v>
      </c>
      <c r="F218">
        <v>0</v>
      </c>
      <c r="G218">
        <v>0</v>
      </c>
      <c r="H218" t="e">
        <v>#DIV/0!</v>
      </c>
      <c r="I218" t="e">
        <v>#DIV/0!</v>
      </c>
      <c r="J218" t="s">
        <v>446</v>
      </c>
      <c r="K218">
        <v>0</v>
      </c>
      <c r="L218" t="s">
        <v>137</v>
      </c>
    </row>
    <row r="219" spans="5:12" x14ac:dyDescent="0.2">
      <c r="E219">
        <v>31.89</v>
      </c>
      <c r="F219">
        <v>0</v>
      </c>
      <c r="G219">
        <v>1</v>
      </c>
      <c r="H219" t="e">
        <v>#DIV/0!</v>
      </c>
      <c r="I219">
        <v>3.4294372883283977E-2</v>
      </c>
      <c r="J219" t="s">
        <v>446</v>
      </c>
      <c r="K219">
        <v>3.4294372883283977E-2</v>
      </c>
      <c r="L219" t="s">
        <v>324</v>
      </c>
    </row>
    <row r="220" spans="5:12" x14ac:dyDescent="0.2">
      <c r="E220">
        <v>31.81</v>
      </c>
      <c r="F220">
        <v>0</v>
      </c>
      <c r="G220">
        <v>1</v>
      </c>
      <c r="H220" t="e">
        <v>#DIV/0!</v>
      </c>
      <c r="I220">
        <v>8.1669452996722014E-2</v>
      </c>
      <c r="J220" t="s">
        <v>446</v>
      </c>
      <c r="K220">
        <v>8.1669452996722014E-2</v>
      </c>
      <c r="L220" t="s">
        <v>365</v>
      </c>
    </row>
    <row r="221" spans="5:12" x14ac:dyDescent="0.2">
      <c r="E221">
        <v>31.78</v>
      </c>
      <c r="F221">
        <v>1</v>
      </c>
      <c r="G221">
        <v>0</v>
      </c>
      <c r="H221">
        <v>1.1698785766055665E-2</v>
      </c>
      <c r="I221" t="e">
        <v>#DIV/0!</v>
      </c>
      <c r="J221" t="s">
        <v>446</v>
      </c>
      <c r="K221">
        <v>1.1698785766055665E-2</v>
      </c>
      <c r="L221" t="s">
        <v>202</v>
      </c>
    </row>
    <row r="222" spans="5:12" x14ac:dyDescent="0.2">
      <c r="E222">
        <v>31.77</v>
      </c>
      <c r="F222">
        <v>1</v>
      </c>
      <c r="G222">
        <v>1</v>
      </c>
      <c r="H222">
        <v>0.13437435406732648</v>
      </c>
      <c r="I222">
        <v>4.891719270804238E-2</v>
      </c>
      <c r="J222">
        <v>8.5457161359284106E-2</v>
      </c>
      <c r="K222">
        <v>0.13437435406732648</v>
      </c>
      <c r="L222" t="s">
        <v>199</v>
      </c>
    </row>
    <row r="223" spans="5:12" x14ac:dyDescent="0.2">
      <c r="E223">
        <v>31.76</v>
      </c>
      <c r="F223">
        <v>5</v>
      </c>
      <c r="G223">
        <v>2</v>
      </c>
      <c r="H223">
        <v>7.7596709964815283E-2</v>
      </c>
      <c r="I223">
        <v>6.0008267831753115E-2</v>
      </c>
      <c r="J223">
        <v>1.7588442133062168E-2</v>
      </c>
      <c r="K223">
        <v>0.17514627674754588</v>
      </c>
      <c r="L223" t="s">
        <v>396</v>
      </c>
    </row>
    <row r="224" spans="5:12" x14ac:dyDescent="0.2">
      <c r="E224" s="24">
        <v>20.85</v>
      </c>
      <c r="F224">
        <v>11</v>
      </c>
      <c r="G224">
        <v>8</v>
      </c>
      <c r="H224">
        <v>0.13011631376242552</v>
      </c>
      <c r="I224">
        <v>0.59999928764052668</v>
      </c>
      <c r="J224">
        <v>0.46988297387810118</v>
      </c>
      <c r="K224">
        <v>1.7736115099335246</v>
      </c>
      <c r="L224" t="s">
        <v>365</v>
      </c>
    </row>
    <row r="225" spans="5:12" x14ac:dyDescent="0.2">
      <c r="E225">
        <v>31.67</v>
      </c>
      <c r="F225">
        <v>0</v>
      </c>
      <c r="G225">
        <v>2</v>
      </c>
      <c r="H225" t="e">
        <v>#DIV/0!</v>
      </c>
      <c r="I225">
        <v>0.21538043533087173</v>
      </c>
      <c r="J225" t="s">
        <v>446</v>
      </c>
      <c r="K225">
        <v>0.34307909363916966</v>
      </c>
      <c r="L225" t="s">
        <v>131</v>
      </c>
    </row>
    <row r="226" spans="5:12" x14ac:dyDescent="0.2">
      <c r="E226">
        <v>31.66</v>
      </c>
      <c r="F226">
        <v>2</v>
      </c>
      <c r="G226">
        <v>0</v>
      </c>
      <c r="H226">
        <v>0.89376590007076828</v>
      </c>
      <c r="I226" t="e">
        <v>#DIV/0!</v>
      </c>
      <c r="J226" t="s">
        <v>446</v>
      </c>
      <c r="K226">
        <v>1.2088875776419588</v>
      </c>
      <c r="L226" t="s">
        <v>194</v>
      </c>
    </row>
    <row r="227" spans="5:12" x14ac:dyDescent="0.2">
      <c r="E227">
        <v>31.65</v>
      </c>
      <c r="F227">
        <v>0</v>
      </c>
      <c r="G227">
        <v>1</v>
      </c>
      <c r="H227" t="e">
        <v>#DIV/0!</v>
      </c>
      <c r="I227">
        <v>0.26069601463957054</v>
      </c>
      <c r="J227" t="s">
        <v>446</v>
      </c>
      <c r="K227">
        <v>0.26069601463957054</v>
      </c>
      <c r="L227" t="s">
        <v>330</v>
      </c>
    </row>
    <row r="228" spans="5:12" x14ac:dyDescent="0.2">
      <c r="E228">
        <v>31.43</v>
      </c>
      <c r="F228">
        <v>0</v>
      </c>
      <c r="G228">
        <v>1</v>
      </c>
      <c r="H228" t="e">
        <v>#DIV/0!</v>
      </c>
      <c r="I228">
        <v>6.9303632753680039E-2</v>
      </c>
      <c r="J228" t="s">
        <v>446</v>
      </c>
      <c r="K228">
        <v>6.9303632753680039E-2</v>
      </c>
      <c r="L228" t="s">
        <v>378</v>
      </c>
    </row>
    <row r="229" spans="5:12" x14ac:dyDescent="0.2">
      <c r="E229">
        <v>31.42</v>
      </c>
      <c r="F229">
        <v>4</v>
      </c>
      <c r="G229">
        <v>3</v>
      </c>
      <c r="H229">
        <v>6.3707554826643198E-2</v>
      </c>
      <c r="I229">
        <v>6.8949887599788581E-2</v>
      </c>
      <c r="J229">
        <v>5.2423327731453834E-3</v>
      </c>
      <c r="K229">
        <v>0.12055552512569491</v>
      </c>
      <c r="L229" t="s">
        <v>384</v>
      </c>
    </row>
    <row r="230" spans="5:12" x14ac:dyDescent="0.2">
      <c r="E230">
        <v>31.41</v>
      </c>
      <c r="F230">
        <v>3</v>
      </c>
      <c r="G230">
        <v>3</v>
      </c>
      <c r="H230">
        <v>6.203258017320331E-2</v>
      </c>
      <c r="I230">
        <v>0.28585213376315788</v>
      </c>
      <c r="J230">
        <v>0.22381955358995456</v>
      </c>
      <c r="K230">
        <v>0.56848516674899563</v>
      </c>
      <c r="L230" t="s">
        <v>365</v>
      </c>
    </row>
    <row r="231" spans="5:12" x14ac:dyDescent="0.2">
      <c r="E231">
        <v>31.4</v>
      </c>
      <c r="F231">
        <v>2</v>
      </c>
      <c r="G231">
        <v>2</v>
      </c>
      <c r="H231">
        <v>5.8789473629932504E-2</v>
      </c>
      <c r="I231">
        <v>0.27064848238106215</v>
      </c>
      <c r="J231">
        <v>0.21185900875112965</v>
      </c>
      <c r="K231">
        <v>0.46446390067470311</v>
      </c>
      <c r="L231" t="s">
        <v>330</v>
      </c>
    </row>
    <row r="232" spans="5:12" x14ac:dyDescent="0.2">
      <c r="E232">
        <v>31.3</v>
      </c>
      <c r="F232">
        <v>0</v>
      </c>
      <c r="G232">
        <v>2</v>
      </c>
      <c r="H232" t="e">
        <v>#DIV/0!</v>
      </c>
      <c r="I232">
        <v>0.1797364820796018</v>
      </c>
      <c r="J232" t="s">
        <v>446</v>
      </c>
      <c r="K232">
        <v>0.22537488601102471</v>
      </c>
      <c r="L232" t="s">
        <v>330</v>
      </c>
    </row>
    <row r="233" spans="5:12" x14ac:dyDescent="0.2">
      <c r="E233">
        <v>31.29</v>
      </c>
      <c r="F233">
        <v>0</v>
      </c>
      <c r="G233">
        <v>1</v>
      </c>
      <c r="H233" t="e">
        <v>#DIV/0!</v>
      </c>
      <c r="I233">
        <v>3.9844081219786179E-2</v>
      </c>
      <c r="J233" t="s">
        <v>446</v>
      </c>
      <c r="K233">
        <v>3.9844081219786179E-2</v>
      </c>
      <c r="L233" t="s">
        <v>324</v>
      </c>
    </row>
    <row r="234" spans="5:12" x14ac:dyDescent="0.2">
      <c r="E234">
        <v>31.26</v>
      </c>
      <c r="F234">
        <v>2</v>
      </c>
      <c r="G234">
        <v>3</v>
      </c>
      <c r="H234">
        <v>7.6210945905107186E-2</v>
      </c>
      <c r="I234">
        <v>3.6384201005095464E-2</v>
      </c>
      <c r="J234">
        <v>3.9826744900011722E-2</v>
      </c>
      <c r="K234">
        <v>9.3161491993542123E-2</v>
      </c>
      <c r="L234" t="s">
        <v>384</v>
      </c>
    </row>
    <row r="235" spans="5:12" x14ac:dyDescent="0.2">
      <c r="E235">
        <v>31.25</v>
      </c>
      <c r="F235">
        <v>7</v>
      </c>
      <c r="G235">
        <v>5</v>
      </c>
      <c r="H235">
        <v>4.7172242223925125E-2</v>
      </c>
      <c r="I235">
        <v>5.121305474176191E-2</v>
      </c>
      <c r="J235">
        <v>4.0408125178367851E-3</v>
      </c>
      <c r="K235">
        <v>6.8369903881276742E-2</v>
      </c>
      <c r="L235" t="s">
        <v>367</v>
      </c>
    </row>
    <row r="236" spans="5:12" x14ac:dyDescent="0.2">
      <c r="E236">
        <v>31.24</v>
      </c>
      <c r="F236">
        <v>0</v>
      </c>
      <c r="G236">
        <v>1</v>
      </c>
      <c r="H236" t="e">
        <v>#DIV/0!</v>
      </c>
      <c r="I236">
        <v>0.10037205000503686</v>
      </c>
      <c r="J236" t="s">
        <v>446</v>
      </c>
      <c r="K236">
        <v>0.10037205000503686</v>
      </c>
      <c r="L236" t="s">
        <v>365</v>
      </c>
    </row>
    <row r="237" spans="5:12" x14ac:dyDescent="0.2">
      <c r="E237">
        <v>31.15</v>
      </c>
      <c r="F237">
        <v>0</v>
      </c>
      <c r="G237">
        <v>1</v>
      </c>
      <c r="H237" t="e">
        <v>#DIV/0!</v>
      </c>
      <c r="I237">
        <v>4.1339289243992917E-2</v>
      </c>
      <c r="J237" t="s">
        <v>446</v>
      </c>
      <c r="K237">
        <v>4.1339289243992917E-2</v>
      </c>
      <c r="L237" t="s">
        <v>367</v>
      </c>
    </row>
    <row r="238" spans="5:12" x14ac:dyDescent="0.2">
      <c r="E238">
        <v>31.14</v>
      </c>
      <c r="F238">
        <v>0</v>
      </c>
      <c r="G238">
        <v>3</v>
      </c>
      <c r="H238" t="e">
        <v>#DIV/0!</v>
      </c>
      <c r="I238">
        <v>0.10843170439391066</v>
      </c>
      <c r="J238" t="s">
        <v>446</v>
      </c>
      <c r="K238">
        <v>0.13464479511329741</v>
      </c>
      <c r="L238" t="s">
        <v>330</v>
      </c>
    </row>
    <row r="239" spans="5:12" x14ac:dyDescent="0.2">
      <c r="E239">
        <v>31.08</v>
      </c>
      <c r="F239">
        <v>1</v>
      </c>
      <c r="G239">
        <v>1</v>
      </c>
      <c r="H239">
        <v>5.0812148079419112E-2</v>
      </c>
      <c r="I239">
        <v>0.14548604750356797</v>
      </c>
      <c r="J239">
        <v>9.4673899424148861E-2</v>
      </c>
      <c r="K239">
        <v>0.14548604750356797</v>
      </c>
      <c r="L239" t="s">
        <v>330</v>
      </c>
    </row>
    <row r="240" spans="5:12" x14ac:dyDescent="0.2">
      <c r="E240">
        <v>31.07</v>
      </c>
      <c r="F240">
        <v>0</v>
      </c>
      <c r="G240">
        <v>0</v>
      </c>
      <c r="H240" t="e">
        <v>#DIV/0!</v>
      </c>
      <c r="I240" t="e">
        <v>#DIV/0!</v>
      </c>
      <c r="J240" t="s">
        <v>446</v>
      </c>
      <c r="K240">
        <v>0</v>
      </c>
      <c r="L240" t="s">
        <v>137</v>
      </c>
    </row>
    <row r="241" spans="5:12" x14ac:dyDescent="0.2">
      <c r="E241">
        <v>30.99</v>
      </c>
      <c r="F241">
        <v>1</v>
      </c>
      <c r="G241">
        <v>0</v>
      </c>
      <c r="H241">
        <v>6.7756040973924639E-2</v>
      </c>
      <c r="I241" t="e">
        <v>#DIV/0!</v>
      </c>
      <c r="J241" t="s">
        <v>446</v>
      </c>
      <c r="K241">
        <v>6.7756040973924639E-2</v>
      </c>
      <c r="L241" t="s">
        <v>372</v>
      </c>
    </row>
    <row r="242" spans="5:12" x14ac:dyDescent="0.2">
      <c r="E242">
        <v>30.98</v>
      </c>
      <c r="F242">
        <v>3</v>
      </c>
      <c r="G242">
        <v>1</v>
      </c>
      <c r="H242">
        <v>3.924168033856288E-2</v>
      </c>
      <c r="I242">
        <v>3.055006226233779E-2</v>
      </c>
      <c r="J242">
        <v>8.6916180762250904E-3</v>
      </c>
      <c r="K242">
        <v>4.0490428277851542E-2</v>
      </c>
      <c r="L242" t="s">
        <v>199</v>
      </c>
    </row>
    <row r="243" spans="5:12" x14ac:dyDescent="0.2">
      <c r="E243" s="25">
        <v>4.99</v>
      </c>
      <c r="F243">
        <v>18</v>
      </c>
      <c r="G243">
        <v>13</v>
      </c>
      <c r="H243">
        <v>0.54556095144161021</v>
      </c>
      <c r="I243">
        <v>0.25588110850862972</v>
      </c>
      <c r="J243">
        <v>0.28967984293298049</v>
      </c>
      <c r="K243">
        <v>1.8231017929246693</v>
      </c>
      <c r="L243" t="s">
        <v>371</v>
      </c>
    </row>
    <row r="244" spans="5:12" x14ac:dyDescent="0.2">
      <c r="E244">
        <v>30.91</v>
      </c>
      <c r="F244">
        <v>1</v>
      </c>
      <c r="G244">
        <v>0</v>
      </c>
      <c r="H244">
        <v>2.3753976108628228E-2</v>
      </c>
      <c r="I244" t="e">
        <v>#DIV/0!</v>
      </c>
      <c r="J244" t="s">
        <v>446</v>
      </c>
      <c r="K244">
        <v>2.3753976108628228E-2</v>
      </c>
      <c r="L244" t="s">
        <v>372</v>
      </c>
    </row>
    <row r="245" spans="5:12" x14ac:dyDescent="0.2">
      <c r="E245">
        <v>23.47</v>
      </c>
      <c r="F245">
        <v>0</v>
      </c>
      <c r="G245">
        <v>2</v>
      </c>
      <c r="H245" t="e">
        <v>#DIV/0!</v>
      </c>
      <c r="I245">
        <v>0.53085092447116267</v>
      </c>
      <c r="J245" t="s">
        <v>446</v>
      </c>
      <c r="K245">
        <v>0.58285956818543494</v>
      </c>
      <c r="L245" t="s">
        <v>330</v>
      </c>
    </row>
    <row r="246" spans="5:12" x14ac:dyDescent="0.2">
      <c r="E246">
        <v>30.76</v>
      </c>
      <c r="F246">
        <v>3</v>
      </c>
      <c r="G246">
        <v>3</v>
      </c>
      <c r="H246">
        <v>3.0637551157160631E-2</v>
      </c>
      <c r="I246">
        <v>4.7164943792197954E-2</v>
      </c>
      <c r="J246">
        <v>1.6527392635037323E-2</v>
      </c>
      <c r="K246">
        <v>7.1943305360677806E-2</v>
      </c>
      <c r="L246" t="s">
        <v>204</v>
      </c>
    </row>
    <row r="247" spans="5:12" x14ac:dyDescent="0.2">
      <c r="E247">
        <v>30.75</v>
      </c>
      <c r="F247">
        <v>1</v>
      </c>
      <c r="G247">
        <v>0</v>
      </c>
      <c r="H247">
        <v>1.7550861535878114E-2</v>
      </c>
      <c r="I247" t="e">
        <v>#DIV/0!</v>
      </c>
      <c r="J247" t="s">
        <v>446</v>
      </c>
      <c r="K247">
        <v>1.7550861535878114E-2</v>
      </c>
      <c r="L247" t="s">
        <v>194</v>
      </c>
    </row>
    <row r="248" spans="5:12" x14ac:dyDescent="0.2">
      <c r="E248">
        <v>30.74</v>
      </c>
      <c r="F248">
        <v>0</v>
      </c>
      <c r="G248">
        <v>0</v>
      </c>
      <c r="H248" t="e">
        <v>#DIV/0!</v>
      </c>
      <c r="I248" t="e">
        <v>#DIV/0!</v>
      </c>
      <c r="J248" t="s">
        <v>446</v>
      </c>
      <c r="K248">
        <v>0</v>
      </c>
      <c r="L248" t="s">
        <v>137</v>
      </c>
    </row>
    <row r="249" spans="5:12" x14ac:dyDescent="0.2">
      <c r="E249">
        <v>30.73</v>
      </c>
      <c r="F249">
        <v>0</v>
      </c>
      <c r="G249">
        <v>3</v>
      </c>
      <c r="H249" t="e">
        <v>#DIV/0!</v>
      </c>
      <c r="I249">
        <v>0.1853980647509863</v>
      </c>
      <c r="J249" t="s">
        <v>446</v>
      </c>
      <c r="K249">
        <v>0.23152451882726863</v>
      </c>
      <c r="L249" t="s">
        <v>365</v>
      </c>
    </row>
    <row r="250" spans="5:12" x14ac:dyDescent="0.2">
      <c r="E250">
        <v>10.61</v>
      </c>
      <c r="F250">
        <v>1</v>
      </c>
      <c r="G250">
        <v>1</v>
      </c>
      <c r="H250">
        <v>0.24921599538430025</v>
      </c>
      <c r="I250">
        <v>0.25155478100792122</v>
      </c>
      <c r="J250">
        <v>2.3387856236209703E-3</v>
      </c>
      <c r="K250">
        <v>0.25155478100792122</v>
      </c>
      <c r="L250" t="s">
        <v>324</v>
      </c>
    </row>
    <row r="251" spans="5:12" x14ac:dyDescent="0.2">
      <c r="E251">
        <v>30.61</v>
      </c>
      <c r="F251">
        <v>0</v>
      </c>
      <c r="G251">
        <v>1</v>
      </c>
      <c r="H251" t="e">
        <v>#DIV/0!</v>
      </c>
      <c r="I251">
        <v>0.23195552176730314</v>
      </c>
      <c r="J251" t="s">
        <v>446</v>
      </c>
      <c r="K251">
        <v>0.23195552176730314</v>
      </c>
      <c r="L251" t="s">
        <v>365</v>
      </c>
    </row>
    <row r="252" spans="5:12" x14ac:dyDescent="0.2">
      <c r="E252">
        <v>30.6</v>
      </c>
      <c r="F252">
        <v>0</v>
      </c>
      <c r="G252">
        <v>1</v>
      </c>
      <c r="H252" t="e">
        <v>#DIV/0!</v>
      </c>
      <c r="I252">
        <v>0.12923761940711673</v>
      </c>
      <c r="J252" t="s">
        <v>446</v>
      </c>
      <c r="K252">
        <v>0.12923761940711673</v>
      </c>
      <c r="L252" t="s">
        <v>324</v>
      </c>
    </row>
    <row r="253" spans="5:12" x14ac:dyDescent="0.2">
      <c r="E253">
        <v>30.59</v>
      </c>
      <c r="F253">
        <v>1</v>
      </c>
      <c r="G253">
        <v>1</v>
      </c>
      <c r="H253">
        <v>9.0180018950073729E-2</v>
      </c>
      <c r="I253">
        <v>0.22024584092027524</v>
      </c>
      <c r="J253">
        <v>0.1300658219702015</v>
      </c>
      <c r="K253">
        <v>0.22024584092027524</v>
      </c>
      <c r="L253" t="s">
        <v>330</v>
      </c>
    </row>
    <row r="254" spans="5:12" x14ac:dyDescent="0.2">
      <c r="E254">
        <v>30.48</v>
      </c>
      <c r="F254">
        <v>0</v>
      </c>
      <c r="G254">
        <v>0</v>
      </c>
      <c r="H254" t="e">
        <v>#DIV/0!</v>
      </c>
      <c r="I254" t="e">
        <v>#DIV/0!</v>
      </c>
      <c r="J254" t="s">
        <v>446</v>
      </c>
      <c r="K254">
        <v>0</v>
      </c>
      <c r="L254" t="s">
        <v>137</v>
      </c>
    </row>
    <row r="255" spans="5:12" x14ac:dyDescent="0.2">
      <c r="E255">
        <v>30.47</v>
      </c>
      <c r="F255">
        <v>0</v>
      </c>
      <c r="G255">
        <v>2</v>
      </c>
      <c r="H255" t="e">
        <v>#DIV/0!</v>
      </c>
      <c r="I255">
        <v>0.18547712086605245</v>
      </c>
      <c r="J255" t="s">
        <v>446</v>
      </c>
      <c r="K255">
        <v>0.21012566847601441</v>
      </c>
      <c r="L255" t="s">
        <v>330</v>
      </c>
    </row>
    <row r="256" spans="5:12" x14ac:dyDescent="0.2">
      <c r="E256">
        <v>30.46</v>
      </c>
      <c r="F256">
        <v>0</v>
      </c>
      <c r="G256">
        <v>1</v>
      </c>
      <c r="H256" t="e">
        <v>#DIV/0!</v>
      </c>
      <c r="I256">
        <v>0.21571524915412224</v>
      </c>
      <c r="J256" t="s">
        <v>446</v>
      </c>
      <c r="K256">
        <v>0.21571524915412224</v>
      </c>
      <c r="L256" t="s">
        <v>365</v>
      </c>
    </row>
    <row r="257" spans="5:12" x14ac:dyDescent="0.2">
      <c r="E257">
        <v>30.4</v>
      </c>
      <c r="F257">
        <v>0</v>
      </c>
      <c r="G257">
        <v>1</v>
      </c>
      <c r="H257" t="e">
        <v>#DIV/0!</v>
      </c>
      <c r="I257">
        <v>0.11538783992582717</v>
      </c>
      <c r="J257" t="s">
        <v>446</v>
      </c>
      <c r="K257">
        <v>0.11538783992582717</v>
      </c>
      <c r="L257" t="s">
        <v>365</v>
      </c>
    </row>
    <row r="258" spans="5:12" x14ac:dyDescent="0.2">
      <c r="E258">
        <v>30.38</v>
      </c>
      <c r="F258">
        <v>2</v>
      </c>
      <c r="G258">
        <v>0</v>
      </c>
      <c r="H258">
        <v>3.5245890452869959E-2</v>
      </c>
      <c r="I258" t="e">
        <v>#DIV/0!</v>
      </c>
      <c r="J258" t="s">
        <v>446</v>
      </c>
      <c r="K258">
        <v>4.4894153205624565E-2</v>
      </c>
      <c r="L258" t="s">
        <v>394</v>
      </c>
    </row>
    <row r="259" spans="5:12" x14ac:dyDescent="0.2">
      <c r="E259">
        <v>30.37</v>
      </c>
      <c r="F259">
        <v>1</v>
      </c>
      <c r="G259">
        <v>0</v>
      </c>
      <c r="H259">
        <v>4.3273972584153768E-2</v>
      </c>
      <c r="I259" t="e">
        <v>#DIV/0!</v>
      </c>
      <c r="J259" t="s">
        <v>446</v>
      </c>
      <c r="K259">
        <v>4.3273972584153768E-2</v>
      </c>
      <c r="L259" t="s">
        <v>371</v>
      </c>
    </row>
    <row r="260" spans="5:12" x14ac:dyDescent="0.2">
      <c r="E260">
        <v>30.3</v>
      </c>
      <c r="F260">
        <v>0</v>
      </c>
      <c r="G260">
        <v>2</v>
      </c>
      <c r="H260" t="e">
        <v>#DIV/0!</v>
      </c>
      <c r="I260">
        <v>0.28889352081918895</v>
      </c>
      <c r="J260" t="s">
        <v>446</v>
      </c>
      <c r="K260">
        <v>0.29985263890644587</v>
      </c>
      <c r="L260" t="s">
        <v>330</v>
      </c>
    </row>
    <row r="261" spans="5:12" x14ac:dyDescent="0.2">
      <c r="E261">
        <v>30.26</v>
      </c>
      <c r="F261">
        <v>1</v>
      </c>
      <c r="G261">
        <v>0</v>
      </c>
      <c r="H261">
        <v>9.0528474735352596E-2</v>
      </c>
      <c r="I261" t="e">
        <v>#DIV/0!</v>
      </c>
      <c r="J261" t="s">
        <v>446</v>
      </c>
      <c r="K261">
        <v>9.0528474735352596E-2</v>
      </c>
      <c r="L261" t="s">
        <v>397</v>
      </c>
    </row>
    <row r="262" spans="5:12" x14ac:dyDescent="0.2">
      <c r="E262">
        <v>30.2</v>
      </c>
      <c r="F262">
        <v>0</v>
      </c>
      <c r="G262">
        <v>0</v>
      </c>
      <c r="H262" t="e">
        <v>#DIV/0!</v>
      </c>
      <c r="I262" t="e">
        <v>#DIV/0!</v>
      </c>
      <c r="J262" t="s">
        <v>446</v>
      </c>
      <c r="K262">
        <v>0</v>
      </c>
      <c r="L262" t="s">
        <v>137</v>
      </c>
    </row>
    <row r="263" spans="5:12" x14ac:dyDescent="0.2">
      <c r="E263">
        <v>30.17</v>
      </c>
      <c r="F263">
        <v>0</v>
      </c>
      <c r="G263">
        <v>1</v>
      </c>
      <c r="H263" t="e">
        <v>#DIV/0!</v>
      </c>
      <c r="I263">
        <v>0.18439324071321209</v>
      </c>
      <c r="J263" t="s">
        <v>446</v>
      </c>
      <c r="K263">
        <v>0.18439324071321209</v>
      </c>
      <c r="L263" t="s">
        <v>324</v>
      </c>
    </row>
    <row r="264" spans="5:12" x14ac:dyDescent="0.2">
      <c r="E264">
        <v>30.16</v>
      </c>
      <c r="F264">
        <v>0</v>
      </c>
      <c r="G264">
        <v>2</v>
      </c>
      <c r="H264" t="e">
        <v>#DIV/0!</v>
      </c>
      <c r="I264">
        <v>0.31315662668852873</v>
      </c>
      <c r="J264" t="s">
        <v>446</v>
      </c>
      <c r="K264">
        <v>0.34776355852269619</v>
      </c>
      <c r="L264" t="s">
        <v>365</v>
      </c>
    </row>
    <row r="265" spans="5:12" x14ac:dyDescent="0.2">
      <c r="E265">
        <v>30.09</v>
      </c>
      <c r="F265">
        <v>0</v>
      </c>
      <c r="G265">
        <v>2</v>
      </c>
      <c r="H265" t="e">
        <v>#DIV/0!</v>
      </c>
      <c r="I265">
        <v>2.8087573837570084E-2</v>
      </c>
      <c r="J265" t="s">
        <v>446</v>
      </c>
      <c r="K265">
        <v>2.8893527405182123E-2</v>
      </c>
      <c r="L265" t="s">
        <v>378</v>
      </c>
    </row>
    <row r="266" spans="5:12" x14ac:dyDescent="0.2">
      <c r="E266">
        <v>30.08</v>
      </c>
      <c r="F266">
        <v>2</v>
      </c>
      <c r="G266">
        <v>3</v>
      </c>
      <c r="H266">
        <v>5.8967995287382544E-2</v>
      </c>
      <c r="I266">
        <v>6.5907216345383379E-2</v>
      </c>
      <c r="J266">
        <v>6.9392210580008357E-3</v>
      </c>
      <c r="K266">
        <v>0.10319660734351643</v>
      </c>
      <c r="L266" t="s">
        <v>368</v>
      </c>
    </row>
    <row r="267" spans="5:12" x14ac:dyDescent="0.2">
      <c r="E267">
        <v>30.03</v>
      </c>
      <c r="F267">
        <v>8</v>
      </c>
      <c r="G267">
        <v>5</v>
      </c>
      <c r="H267">
        <v>3.7187151865140537E-2</v>
      </c>
      <c r="I267">
        <v>0.11292823386251065</v>
      </c>
      <c r="J267">
        <v>7.5741081997370119E-2</v>
      </c>
      <c r="K267">
        <v>0.37598967860646421</v>
      </c>
      <c r="L267" t="s">
        <v>365</v>
      </c>
    </row>
    <row r="268" spans="5:12" x14ac:dyDescent="0.2">
      <c r="E268">
        <v>30.02</v>
      </c>
      <c r="F268">
        <v>1</v>
      </c>
      <c r="G268">
        <v>2</v>
      </c>
      <c r="H268">
        <v>4.2927389484904765E-2</v>
      </c>
      <c r="I268">
        <v>0.27203799786482319</v>
      </c>
      <c r="J268">
        <v>0.22911060837991842</v>
      </c>
      <c r="K268">
        <v>0.31961484135620083</v>
      </c>
      <c r="L268" t="s">
        <v>330</v>
      </c>
    </row>
    <row r="269" spans="5:12" x14ac:dyDescent="0.2">
      <c r="E269">
        <v>29.95</v>
      </c>
      <c r="F269">
        <v>0</v>
      </c>
      <c r="G269">
        <v>1</v>
      </c>
      <c r="H269" t="e">
        <v>#DIV/0!</v>
      </c>
      <c r="I269">
        <v>0.29252100821671495</v>
      </c>
      <c r="J269" t="s">
        <v>446</v>
      </c>
      <c r="K269">
        <v>0.29252100821671495</v>
      </c>
      <c r="L269" t="s">
        <v>365</v>
      </c>
    </row>
    <row r="270" spans="5:12" x14ac:dyDescent="0.2">
      <c r="E270">
        <v>29.94</v>
      </c>
      <c r="F270">
        <v>0</v>
      </c>
      <c r="G270">
        <v>2</v>
      </c>
      <c r="H270" t="e">
        <v>#DIV/0!</v>
      </c>
      <c r="I270">
        <v>0.15797074708034231</v>
      </c>
      <c r="J270" t="s">
        <v>446</v>
      </c>
      <c r="K270">
        <v>0.18419421689916904</v>
      </c>
      <c r="L270" t="s">
        <v>330</v>
      </c>
    </row>
    <row r="271" spans="5:12" x14ac:dyDescent="0.2">
      <c r="E271">
        <v>29.92</v>
      </c>
      <c r="F271">
        <v>0</v>
      </c>
      <c r="G271">
        <v>0</v>
      </c>
      <c r="H271" t="e">
        <v>#DIV/0!</v>
      </c>
      <c r="I271" t="e">
        <v>#DIV/0!</v>
      </c>
      <c r="J271" t="s">
        <v>446</v>
      </c>
      <c r="K271">
        <v>0</v>
      </c>
      <c r="L271" t="s">
        <v>137</v>
      </c>
    </row>
    <row r="272" spans="5:12" x14ac:dyDescent="0.2">
      <c r="E272">
        <v>29.9</v>
      </c>
      <c r="F272">
        <v>0</v>
      </c>
      <c r="G272">
        <v>1</v>
      </c>
      <c r="H272" t="e">
        <v>#DIV/0!</v>
      </c>
      <c r="I272">
        <v>0.17055589862285891</v>
      </c>
      <c r="J272" t="s">
        <v>446</v>
      </c>
      <c r="K272">
        <v>0.17055589862285891</v>
      </c>
      <c r="L272" t="s">
        <v>324</v>
      </c>
    </row>
    <row r="273" spans="5:12" x14ac:dyDescent="0.2">
      <c r="E273">
        <v>29.89</v>
      </c>
      <c r="F273">
        <v>0</v>
      </c>
      <c r="G273">
        <v>2</v>
      </c>
      <c r="H273" t="e">
        <v>#DIV/0!</v>
      </c>
      <c r="I273">
        <v>0.33429460710005732</v>
      </c>
      <c r="J273" t="s">
        <v>446</v>
      </c>
      <c r="K273">
        <v>0.35767805996397234</v>
      </c>
      <c r="L273" t="s">
        <v>365</v>
      </c>
    </row>
    <row r="274" spans="5:12" x14ac:dyDescent="0.2">
      <c r="E274">
        <v>29.76</v>
      </c>
      <c r="F274">
        <v>0</v>
      </c>
      <c r="G274">
        <v>1</v>
      </c>
      <c r="H274" t="e">
        <v>#DIV/0!</v>
      </c>
      <c r="I274">
        <v>0.36257357771857568</v>
      </c>
      <c r="J274" t="s">
        <v>446</v>
      </c>
      <c r="K274">
        <v>0.36257357771857568</v>
      </c>
      <c r="L274" t="s">
        <v>365</v>
      </c>
    </row>
    <row r="275" spans="5:12" x14ac:dyDescent="0.2">
      <c r="E275">
        <v>29.75</v>
      </c>
      <c r="F275">
        <v>0</v>
      </c>
      <c r="G275">
        <v>2</v>
      </c>
      <c r="H275" t="e">
        <v>#DIV/0!</v>
      </c>
      <c r="I275">
        <v>0.2671215887477964</v>
      </c>
      <c r="J275" t="s">
        <v>446</v>
      </c>
      <c r="K275">
        <v>0.34234592137670727</v>
      </c>
      <c r="L275" t="s">
        <v>330</v>
      </c>
    </row>
    <row r="276" spans="5:12" x14ac:dyDescent="0.2">
      <c r="E276">
        <v>29.74</v>
      </c>
      <c r="F276">
        <v>0</v>
      </c>
      <c r="G276">
        <v>0</v>
      </c>
      <c r="H276" t="e">
        <v>#DIV/0!</v>
      </c>
      <c r="I276" t="e">
        <v>#DIV/0!</v>
      </c>
      <c r="J276" t="s">
        <v>446</v>
      </c>
      <c r="K276">
        <v>0</v>
      </c>
      <c r="L276" t="s">
        <v>137</v>
      </c>
    </row>
    <row r="277" spans="5:12" x14ac:dyDescent="0.2">
      <c r="E277">
        <v>30.9</v>
      </c>
      <c r="F277">
        <v>0</v>
      </c>
      <c r="G277">
        <v>3</v>
      </c>
      <c r="H277" t="e">
        <v>#DIV/0!</v>
      </c>
      <c r="I277">
        <v>0.51095858553734663</v>
      </c>
      <c r="J277" t="s">
        <v>446</v>
      </c>
      <c r="K277">
        <v>0.66551706199667071</v>
      </c>
      <c r="L277" t="s">
        <v>365</v>
      </c>
    </row>
    <row r="278" spans="5:12" x14ac:dyDescent="0.2">
      <c r="E278">
        <v>29.6</v>
      </c>
      <c r="F278">
        <v>0</v>
      </c>
      <c r="G278">
        <v>3</v>
      </c>
      <c r="H278" t="e">
        <v>#DIV/0!</v>
      </c>
      <c r="I278">
        <v>0.42796387403509106</v>
      </c>
      <c r="J278" t="s">
        <v>446</v>
      </c>
      <c r="K278">
        <v>0.57353952383611839</v>
      </c>
      <c r="L278" t="s">
        <v>365</v>
      </c>
    </row>
    <row r="279" spans="5:12" x14ac:dyDescent="0.2">
      <c r="E279">
        <v>29.54</v>
      </c>
      <c r="F279">
        <v>0</v>
      </c>
      <c r="G279">
        <v>2</v>
      </c>
      <c r="H279" t="e">
        <v>#DIV/0!</v>
      </c>
      <c r="I279">
        <v>0.27178434232188386</v>
      </c>
      <c r="J279" t="s">
        <v>446</v>
      </c>
      <c r="K279">
        <v>0.30410844593482994</v>
      </c>
      <c r="L279" t="s">
        <v>365</v>
      </c>
    </row>
    <row r="280" spans="5:12" x14ac:dyDescent="0.2">
      <c r="E280">
        <v>29.53</v>
      </c>
      <c r="F280">
        <v>0</v>
      </c>
      <c r="G280">
        <v>1</v>
      </c>
      <c r="H280" t="e">
        <v>#DIV/0!</v>
      </c>
      <c r="I280">
        <v>0.18896405819007192</v>
      </c>
      <c r="J280" t="s">
        <v>446</v>
      </c>
      <c r="K280">
        <v>0.18896405819007192</v>
      </c>
      <c r="L280" t="s">
        <v>324</v>
      </c>
    </row>
    <row r="281" spans="5:12" x14ac:dyDescent="0.2">
      <c r="E281">
        <v>29.48</v>
      </c>
      <c r="F281">
        <v>1</v>
      </c>
      <c r="G281">
        <v>0</v>
      </c>
      <c r="H281">
        <v>6.518470915336648E-2</v>
      </c>
      <c r="I281" t="e">
        <v>#DIV/0!</v>
      </c>
      <c r="J281" t="s">
        <v>446</v>
      </c>
      <c r="K281">
        <v>6.518470915336648E-2</v>
      </c>
      <c r="L281" t="s">
        <v>371</v>
      </c>
    </row>
    <row r="282" spans="5:12" x14ac:dyDescent="0.2">
      <c r="E282">
        <v>29.45</v>
      </c>
      <c r="F282">
        <v>0</v>
      </c>
      <c r="G282">
        <v>3</v>
      </c>
      <c r="H282" t="e">
        <v>#DIV/0!</v>
      </c>
      <c r="I282">
        <v>0.33761986063717692</v>
      </c>
      <c r="J282" t="s">
        <v>446</v>
      </c>
      <c r="K282">
        <v>0.42942325454588826</v>
      </c>
      <c r="L282" t="s">
        <v>365</v>
      </c>
    </row>
    <row r="283" spans="5:12" x14ac:dyDescent="0.2">
      <c r="E283">
        <v>29.44</v>
      </c>
      <c r="F283">
        <v>2</v>
      </c>
      <c r="G283">
        <v>0</v>
      </c>
      <c r="H283">
        <v>0.29290823315552961</v>
      </c>
      <c r="I283" t="e">
        <v>#DIV/0!</v>
      </c>
      <c r="J283" t="s">
        <v>446</v>
      </c>
      <c r="K283">
        <v>0.58069980507986663</v>
      </c>
      <c r="L283" t="s">
        <v>385</v>
      </c>
    </row>
    <row r="284" spans="5:12" x14ac:dyDescent="0.2">
      <c r="E284">
        <v>29.41</v>
      </c>
      <c r="F284">
        <v>1</v>
      </c>
      <c r="G284">
        <v>0</v>
      </c>
      <c r="H284">
        <v>7.1181001382559242E-2</v>
      </c>
      <c r="I284" t="e">
        <v>#DIV/0!</v>
      </c>
      <c r="J284" t="s">
        <v>446</v>
      </c>
      <c r="K284">
        <v>7.1181001382559242E-2</v>
      </c>
      <c r="L284" t="s">
        <v>371</v>
      </c>
    </row>
    <row r="285" spans="5:12" x14ac:dyDescent="0.2">
      <c r="E285">
        <v>29.32</v>
      </c>
      <c r="F285">
        <v>0</v>
      </c>
      <c r="G285">
        <v>3</v>
      </c>
      <c r="H285" t="e">
        <v>#DIV/0!</v>
      </c>
      <c r="I285">
        <v>0.37290386489779381</v>
      </c>
      <c r="J285" t="s">
        <v>446</v>
      </c>
      <c r="K285">
        <v>0.45147478409061864</v>
      </c>
      <c r="L285" t="s">
        <v>365</v>
      </c>
    </row>
    <row r="286" spans="5:12" x14ac:dyDescent="0.2">
      <c r="E286">
        <v>29.27</v>
      </c>
      <c r="F286">
        <v>3</v>
      </c>
      <c r="G286">
        <v>4</v>
      </c>
      <c r="H286">
        <v>8.7024605401574154E-2</v>
      </c>
      <c r="I286">
        <v>8.1807233911203633E-2</v>
      </c>
      <c r="J286">
        <v>5.2173714903705204E-3</v>
      </c>
      <c r="K286">
        <v>0.17854315927392786</v>
      </c>
      <c r="L286" t="s">
        <v>384</v>
      </c>
    </row>
    <row r="287" spans="5:12" x14ac:dyDescent="0.2">
      <c r="E287">
        <v>29.26</v>
      </c>
      <c r="F287">
        <v>1</v>
      </c>
      <c r="G287">
        <v>4</v>
      </c>
      <c r="H287">
        <v>8.0106788281914823E-2</v>
      </c>
      <c r="I287">
        <v>0.1544288598186388</v>
      </c>
      <c r="J287">
        <v>7.4322071536723974E-2</v>
      </c>
      <c r="K287">
        <v>0.32193162138989334</v>
      </c>
      <c r="L287" t="s">
        <v>365</v>
      </c>
    </row>
    <row r="288" spans="5:12" x14ac:dyDescent="0.2">
      <c r="E288">
        <v>29.25</v>
      </c>
      <c r="F288">
        <v>0</v>
      </c>
      <c r="G288">
        <v>1</v>
      </c>
      <c r="H288" t="e">
        <v>#DIV/0!</v>
      </c>
      <c r="I288">
        <v>0.22408491805293881</v>
      </c>
      <c r="J288" t="s">
        <v>446</v>
      </c>
      <c r="K288">
        <v>0.22408491805293881</v>
      </c>
      <c r="L288" t="s">
        <v>330</v>
      </c>
    </row>
    <row r="289" spans="5:12" x14ac:dyDescent="0.2">
      <c r="E289">
        <v>29.19</v>
      </c>
      <c r="F289">
        <v>0</v>
      </c>
      <c r="G289">
        <v>1</v>
      </c>
      <c r="H289" t="e">
        <v>#DIV/0!</v>
      </c>
      <c r="I289">
        <v>0.25728962593707611</v>
      </c>
      <c r="J289" t="s">
        <v>446</v>
      </c>
      <c r="K289">
        <v>0.25728962593707611</v>
      </c>
      <c r="L289" t="s">
        <v>365</v>
      </c>
    </row>
    <row r="290" spans="5:12" x14ac:dyDescent="0.2">
      <c r="E290">
        <v>29.18</v>
      </c>
      <c r="F290">
        <v>0</v>
      </c>
      <c r="G290">
        <v>1</v>
      </c>
      <c r="H290" t="e">
        <v>#DIV/0!</v>
      </c>
      <c r="I290">
        <v>0.22114659969046957</v>
      </c>
      <c r="J290" t="s">
        <v>446</v>
      </c>
      <c r="K290">
        <v>0.22114659969046957</v>
      </c>
      <c r="L290" t="s">
        <v>330</v>
      </c>
    </row>
    <row r="291" spans="5:12" x14ac:dyDescent="0.2">
      <c r="E291">
        <v>29.15</v>
      </c>
      <c r="F291">
        <v>0</v>
      </c>
      <c r="G291">
        <v>1</v>
      </c>
      <c r="H291" t="e">
        <v>#DIV/0!</v>
      </c>
      <c r="I291">
        <v>2.4838635725328753E-2</v>
      </c>
      <c r="J291" t="s">
        <v>446</v>
      </c>
      <c r="K291">
        <v>2.4838635725328753E-2</v>
      </c>
      <c r="L291" t="s">
        <v>367</v>
      </c>
    </row>
    <row r="292" spans="5:12" x14ac:dyDescent="0.2">
      <c r="E292">
        <v>29.14</v>
      </c>
      <c r="F292">
        <v>0</v>
      </c>
      <c r="G292">
        <v>1</v>
      </c>
      <c r="H292" t="e">
        <v>#DIV/0!</v>
      </c>
      <c r="I292">
        <v>0.26309297819222061</v>
      </c>
      <c r="J292" t="s">
        <v>446</v>
      </c>
      <c r="K292">
        <v>0.26309297819222061</v>
      </c>
      <c r="L292" t="s">
        <v>324</v>
      </c>
    </row>
    <row r="293" spans="5:12" x14ac:dyDescent="0.2">
      <c r="E293">
        <v>29.13</v>
      </c>
      <c r="F293">
        <v>1</v>
      </c>
      <c r="G293">
        <v>2</v>
      </c>
      <c r="H293">
        <v>1.5818012572241396E-2</v>
      </c>
      <c r="I293">
        <v>0.37163671873604215</v>
      </c>
      <c r="J293">
        <v>0.35581870616380074</v>
      </c>
      <c r="K293">
        <v>0.42063716982464877</v>
      </c>
      <c r="L293" t="s">
        <v>365</v>
      </c>
    </row>
    <row r="294" spans="5:12" x14ac:dyDescent="0.2">
      <c r="E294">
        <v>29.04</v>
      </c>
      <c r="F294">
        <v>3</v>
      </c>
      <c r="G294">
        <v>0</v>
      </c>
      <c r="H294">
        <v>0.20687467208866431</v>
      </c>
      <c r="I294" t="e">
        <v>#DIV/0!</v>
      </c>
      <c r="J294" t="s">
        <v>446</v>
      </c>
      <c r="K294">
        <v>0.49081219618290967</v>
      </c>
      <c r="L294" t="s">
        <v>183</v>
      </c>
    </row>
    <row r="295" spans="5:12" x14ac:dyDescent="0.2">
      <c r="E295">
        <v>29.03</v>
      </c>
      <c r="F295">
        <v>3</v>
      </c>
      <c r="G295">
        <v>4</v>
      </c>
      <c r="H295">
        <v>7.8301520030425092E-2</v>
      </c>
      <c r="I295">
        <v>0.10553348209419262</v>
      </c>
      <c r="J295">
        <v>2.7231962063767531E-2</v>
      </c>
      <c r="K295">
        <v>0.18259392415507489</v>
      </c>
      <c r="L295" t="s">
        <v>195</v>
      </c>
    </row>
    <row r="296" spans="5:12" x14ac:dyDescent="0.2">
      <c r="E296">
        <v>29.01</v>
      </c>
      <c r="F296">
        <v>0</v>
      </c>
      <c r="G296">
        <v>2</v>
      </c>
      <c r="H296" t="e">
        <v>#DIV/0!</v>
      </c>
      <c r="I296">
        <v>0.60027547979544404</v>
      </c>
      <c r="J296" t="s">
        <v>446</v>
      </c>
      <c r="K296">
        <v>0.64655392931524491</v>
      </c>
      <c r="L296" t="s">
        <v>365</v>
      </c>
    </row>
    <row r="297" spans="5:12" x14ac:dyDescent="0.2">
      <c r="E297">
        <v>29</v>
      </c>
      <c r="F297">
        <v>1</v>
      </c>
      <c r="G297">
        <v>1</v>
      </c>
      <c r="H297">
        <v>7.1349643948400862E-2</v>
      </c>
      <c r="I297">
        <v>0.34371333558381134</v>
      </c>
      <c r="J297">
        <v>0.27236369163541047</v>
      </c>
      <c r="K297">
        <v>0.34371333558381134</v>
      </c>
      <c r="L297" t="s">
        <v>324</v>
      </c>
    </row>
    <row r="298" spans="5:12" x14ac:dyDescent="0.2">
      <c r="E298">
        <v>28.94</v>
      </c>
      <c r="F298">
        <v>0</v>
      </c>
      <c r="G298">
        <v>1</v>
      </c>
      <c r="H298" t="e">
        <v>#DIV/0!</v>
      </c>
      <c r="I298">
        <v>0.33751444678442061</v>
      </c>
      <c r="J298" t="s">
        <v>446</v>
      </c>
      <c r="K298">
        <v>0.33751444678442061</v>
      </c>
      <c r="L298" t="s">
        <v>324</v>
      </c>
    </row>
    <row r="299" spans="5:12" x14ac:dyDescent="0.2">
      <c r="E299">
        <v>28.93</v>
      </c>
      <c r="F299">
        <v>0</v>
      </c>
      <c r="G299">
        <v>2</v>
      </c>
      <c r="H299" t="e">
        <v>#DIV/0!</v>
      </c>
      <c r="I299">
        <v>0.80717354068277392</v>
      </c>
      <c r="J299" t="s">
        <v>446</v>
      </c>
      <c r="K299">
        <v>0.88569792755914734</v>
      </c>
      <c r="L299" t="s">
        <v>365</v>
      </c>
    </row>
    <row r="300" spans="5:12" x14ac:dyDescent="0.2">
      <c r="E300">
        <v>28.92</v>
      </c>
      <c r="F300">
        <v>0</v>
      </c>
      <c r="G300">
        <v>0</v>
      </c>
      <c r="H300" t="e">
        <v>#DIV/0!</v>
      </c>
      <c r="I300" t="e">
        <v>#DIV/0!</v>
      </c>
      <c r="J300" t="s">
        <v>446</v>
      </c>
      <c r="K300">
        <v>0</v>
      </c>
      <c r="L300" t="s">
        <v>137</v>
      </c>
    </row>
    <row r="301" spans="5:12" x14ac:dyDescent="0.2">
      <c r="E301">
        <v>15.16</v>
      </c>
      <c r="F301">
        <v>1</v>
      </c>
      <c r="G301">
        <v>0</v>
      </c>
      <c r="H301">
        <v>3.1352499098656866E-2</v>
      </c>
      <c r="I301" t="e">
        <v>#DIV/0!</v>
      </c>
      <c r="J301" t="s">
        <v>446</v>
      </c>
      <c r="K301">
        <v>3.1352499098656866E-2</v>
      </c>
      <c r="L301" t="s">
        <v>369</v>
      </c>
    </row>
    <row r="302" spans="5:12" x14ac:dyDescent="0.2">
      <c r="E302">
        <v>28.84</v>
      </c>
      <c r="F302">
        <v>0</v>
      </c>
      <c r="G302">
        <v>0</v>
      </c>
      <c r="H302" t="e">
        <v>#DIV/0!</v>
      </c>
      <c r="I302" t="e">
        <v>#DIV/0!</v>
      </c>
      <c r="J302" t="s">
        <v>446</v>
      </c>
      <c r="K302">
        <v>0</v>
      </c>
      <c r="L302" t="s">
        <v>137</v>
      </c>
    </row>
    <row r="303" spans="5:12" x14ac:dyDescent="0.2">
      <c r="E303">
        <v>15.17</v>
      </c>
      <c r="F303">
        <v>0</v>
      </c>
      <c r="G303">
        <v>1</v>
      </c>
      <c r="H303" t="e">
        <v>#DIV/0!</v>
      </c>
      <c r="I303">
        <v>5.9628199356403835</v>
      </c>
      <c r="J303" t="s">
        <v>446</v>
      </c>
      <c r="K303">
        <v>5.9628199356403835</v>
      </c>
      <c r="L303" t="s">
        <v>378</v>
      </c>
    </row>
    <row r="304" spans="5:12" x14ac:dyDescent="0.2">
      <c r="E304">
        <v>28.7</v>
      </c>
      <c r="F304">
        <v>2</v>
      </c>
      <c r="G304">
        <v>3</v>
      </c>
      <c r="H304">
        <v>4.5575586024766572E-2</v>
      </c>
      <c r="I304">
        <v>0.67103966070903276</v>
      </c>
      <c r="J304">
        <v>0.62546407468426624</v>
      </c>
      <c r="K304">
        <v>0.82481591649532915</v>
      </c>
      <c r="L304" t="s">
        <v>365</v>
      </c>
    </row>
    <row r="305" spans="5:12" x14ac:dyDescent="0.2">
      <c r="E305">
        <v>28.69</v>
      </c>
      <c r="F305">
        <v>0</v>
      </c>
      <c r="G305">
        <v>0</v>
      </c>
      <c r="H305" t="e">
        <v>#DIV/0!</v>
      </c>
      <c r="I305" t="e">
        <v>#DIV/0!</v>
      </c>
      <c r="J305" t="s">
        <v>446</v>
      </c>
      <c r="K305">
        <v>0</v>
      </c>
      <c r="L305" t="s">
        <v>137</v>
      </c>
    </row>
    <row r="306" spans="5:12" x14ac:dyDescent="0.2">
      <c r="E306">
        <v>28.56</v>
      </c>
      <c r="F306">
        <v>0</v>
      </c>
      <c r="G306">
        <v>0</v>
      </c>
      <c r="H306" t="e">
        <v>#DIV/0!</v>
      </c>
      <c r="I306" t="e">
        <v>#DIV/0!</v>
      </c>
      <c r="J306" t="s">
        <v>446</v>
      </c>
      <c r="K306">
        <v>0</v>
      </c>
      <c r="L306" t="s">
        <v>137</v>
      </c>
    </row>
    <row r="307" spans="5:12" x14ac:dyDescent="0.2">
      <c r="E307">
        <v>28.55</v>
      </c>
      <c r="F307">
        <v>0</v>
      </c>
      <c r="G307">
        <v>4</v>
      </c>
      <c r="H307" t="e">
        <v>#DIV/0!</v>
      </c>
      <c r="I307">
        <v>0.39001402052614864</v>
      </c>
      <c r="J307" t="s">
        <v>446</v>
      </c>
      <c r="K307">
        <v>0.62578785480465937</v>
      </c>
      <c r="L307" t="s">
        <v>365</v>
      </c>
    </row>
    <row r="308" spans="5:12" x14ac:dyDescent="0.2">
      <c r="E308">
        <v>28.53</v>
      </c>
      <c r="F308">
        <v>1</v>
      </c>
      <c r="G308">
        <v>1</v>
      </c>
      <c r="H308">
        <v>5.3936770480982749E-2</v>
      </c>
      <c r="I308">
        <v>5.0740649352665625E-2</v>
      </c>
      <c r="J308">
        <v>3.196121128317124E-3</v>
      </c>
      <c r="K308">
        <v>5.3936770480982749E-2</v>
      </c>
      <c r="L308" t="s">
        <v>405</v>
      </c>
    </row>
    <row r="309" spans="5:12" x14ac:dyDescent="0.2">
      <c r="E309">
        <v>28.51</v>
      </c>
      <c r="F309">
        <v>1</v>
      </c>
      <c r="G309">
        <v>0</v>
      </c>
      <c r="H309">
        <v>0.22114655158938937</v>
      </c>
      <c r="I309" t="e">
        <v>#DIV/0!</v>
      </c>
      <c r="J309" t="s">
        <v>446</v>
      </c>
      <c r="K309">
        <v>0.22114655158938937</v>
      </c>
      <c r="L309" t="s">
        <v>397</v>
      </c>
    </row>
    <row r="310" spans="5:12" x14ac:dyDescent="0.2">
      <c r="E310">
        <v>28.47</v>
      </c>
      <c r="F310">
        <v>0</v>
      </c>
      <c r="G310">
        <v>2</v>
      </c>
      <c r="H310" t="e">
        <v>#DIV/0!</v>
      </c>
      <c r="I310">
        <v>0.22531991142145086</v>
      </c>
      <c r="J310" t="s">
        <v>446</v>
      </c>
      <c r="K310">
        <v>0.2325667839190223</v>
      </c>
      <c r="L310" t="s">
        <v>365</v>
      </c>
    </row>
    <row r="311" spans="5:12" x14ac:dyDescent="0.2">
      <c r="E311">
        <v>28.46</v>
      </c>
      <c r="F311">
        <v>0</v>
      </c>
      <c r="G311">
        <v>1</v>
      </c>
      <c r="H311" t="e">
        <v>#DIV/0!</v>
      </c>
      <c r="I311">
        <v>0.16362004500913283</v>
      </c>
      <c r="J311" t="s">
        <v>446</v>
      </c>
      <c r="K311">
        <v>0.16362004500913283</v>
      </c>
      <c r="L311" t="s">
        <v>324</v>
      </c>
    </row>
    <row r="312" spans="5:12" x14ac:dyDescent="0.2">
      <c r="E312">
        <v>25.13</v>
      </c>
      <c r="F312">
        <v>0</v>
      </c>
      <c r="G312">
        <v>1</v>
      </c>
      <c r="H312" t="e">
        <v>#DIV/0!</v>
      </c>
      <c r="I312">
        <v>6.5096586488356908E-2</v>
      </c>
      <c r="J312" t="s">
        <v>446</v>
      </c>
      <c r="K312">
        <v>6.5096586488356908E-2</v>
      </c>
      <c r="L312" t="s">
        <v>365</v>
      </c>
    </row>
    <row r="313" spans="5:12" x14ac:dyDescent="0.2">
      <c r="E313">
        <v>28.41</v>
      </c>
      <c r="F313">
        <v>0</v>
      </c>
      <c r="G313">
        <v>1</v>
      </c>
      <c r="H313" t="e">
        <v>#DIV/0!</v>
      </c>
      <c r="I313">
        <v>0.43318577434915578</v>
      </c>
      <c r="J313" t="s">
        <v>446</v>
      </c>
      <c r="K313">
        <v>0.43318577434915578</v>
      </c>
      <c r="L313" t="s">
        <v>365</v>
      </c>
    </row>
    <row r="314" spans="5:12" x14ac:dyDescent="0.2">
      <c r="E314">
        <v>28.4</v>
      </c>
      <c r="F314">
        <v>0</v>
      </c>
      <c r="G314">
        <v>2</v>
      </c>
      <c r="H314" t="e">
        <v>#DIV/0!</v>
      </c>
      <c r="I314">
        <v>0.32762697487046577</v>
      </c>
      <c r="J314" t="s">
        <v>446</v>
      </c>
      <c r="K314">
        <v>0.37027043571501611</v>
      </c>
      <c r="L314" t="s">
        <v>330</v>
      </c>
    </row>
    <row r="315" spans="5:12" x14ac:dyDescent="0.2">
      <c r="E315">
        <v>28.29</v>
      </c>
      <c r="F315">
        <v>1</v>
      </c>
      <c r="G315">
        <v>0</v>
      </c>
      <c r="H315">
        <v>4.5729760638274088E-2</v>
      </c>
      <c r="I315" t="e">
        <v>#DIV/0!</v>
      </c>
      <c r="J315" t="s">
        <v>446</v>
      </c>
      <c r="K315">
        <v>4.5729760638274088E-2</v>
      </c>
      <c r="L315" t="s">
        <v>196</v>
      </c>
    </row>
    <row r="316" spans="5:12" x14ac:dyDescent="0.2">
      <c r="E316">
        <v>28.28</v>
      </c>
      <c r="F316">
        <v>1</v>
      </c>
      <c r="G316">
        <v>0</v>
      </c>
      <c r="H316">
        <v>3.858188639674822E-2</v>
      </c>
      <c r="I316" t="e">
        <v>#DIV/0!</v>
      </c>
      <c r="J316" t="s">
        <v>446</v>
      </c>
      <c r="K316">
        <v>3.858188639674822E-2</v>
      </c>
      <c r="L316" t="s">
        <v>405</v>
      </c>
    </row>
    <row r="317" spans="5:12" x14ac:dyDescent="0.2">
      <c r="E317">
        <v>22.39</v>
      </c>
      <c r="F317">
        <v>0</v>
      </c>
      <c r="G317">
        <v>3</v>
      </c>
      <c r="H317" t="e">
        <v>#DIV/0!</v>
      </c>
      <c r="I317">
        <v>0.48403521421054835</v>
      </c>
      <c r="J317" t="s">
        <v>446</v>
      </c>
      <c r="K317">
        <v>0.4924999505136729</v>
      </c>
      <c r="L317" t="s">
        <v>330</v>
      </c>
    </row>
    <row r="318" spans="5:12" x14ac:dyDescent="0.2">
      <c r="E318">
        <v>28.15</v>
      </c>
      <c r="F318">
        <v>0</v>
      </c>
      <c r="G318">
        <v>3</v>
      </c>
      <c r="H318" t="e">
        <v>#DIV/0!</v>
      </c>
      <c r="I318">
        <v>0.53324282579010029</v>
      </c>
      <c r="J318" t="s">
        <v>446</v>
      </c>
      <c r="K318">
        <v>0.64521701411425669</v>
      </c>
      <c r="L318" t="s">
        <v>365</v>
      </c>
    </row>
    <row r="319" spans="5:12" x14ac:dyDescent="0.2">
      <c r="E319">
        <v>28.14</v>
      </c>
      <c r="F319">
        <v>0</v>
      </c>
      <c r="G319">
        <v>0</v>
      </c>
      <c r="H319" t="e">
        <v>#DIV/0!</v>
      </c>
      <c r="I319" t="e">
        <v>#DIV/0!</v>
      </c>
      <c r="J319" t="s">
        <v>446</v>
      </c>
      <c r="K319">
        <v>0</v>
      </c>
      <c r="L319" t="s">
        <v>137</v>
      </c>
    </row>
    <row r="320" spans="5:12" x14ac:dyDescent="0.2">
      <c r="E320">
        <v>28.13</v>
      </c>
      <c r="F320">
        <v>2</v>
      </c>
      <c r="G320">
        <v>0</v>
      </c>
      <c r="H320">
        <v>8.3829176581098591E-2</v>
      </c>
      <c r="I320" t="e">
        <v>#DIV/0!</v>
      </c>
      <c r="J320" t="s">
        <v>446</v>
      </c>
      <c r="K320">
        <v>9.9390371573028047E-2</v>
      </c>
      <c r="L320" t="s">
        <v>385</v>
      </c>
    </row>
    <row r="321" spans="5:12" x14ac:dyDescent="0.2">
      <c r="E321">
        <v>28.04</v>
      </c>
      <c r="F321">
        <v>0</v>
      </c>
      <c r="G321">
        <v>0</v>
      </c>
      <c r="H321" t="e">
        <v>#DIV/0!</v>
      </c>
      <c r="I321" t="e">
        <v>#DIV/0!</v>
      </c>
      <c r="J321" t="s">
        <v>446</v>
      </c>
      <c r="K321">
        <v>0</v>
      </c>
      <c r="L321" t="s">
        <v>137</v>
      </c>
    </row>
    <row r="322" spans="5:12" x14ac:dyDescent="0.2">
      <c r="E322">
        <v>28.03</v>
      </c>
      <c r="F322">
        <v>2</v>
      </c>
      <c r="G322">
        <v>0</v>
      </c>
      <c r="H322">
        <v>0.10028578864458487</v>
      </c>
      <c r="I322" t="e">
        <v>#DIV/0!</v>
      </c>
      <c r="J322" t="s">
        <v>446</v>
      </c>
      <c r="K322">
        <v>0.1112954601110993</v>
      </c>
      <c r="L322" t="s">
        <v>372</v>
      </c>
    </row>
    <row r="323" spans="5:12" x14ac:dyDescent="0.2">
      <c r="E323">
        <v>28.02</v>
      </c>
      <c r="F323">
        <v>0</v>
      </c>
      <c r="G323">
        <v>0</v>
      </c>
      <c r="H323" t="e">
        <v>#DIV/0!</v>
      </c>
      <c r="I323" t="e">
        <v>#DIV/0!</v>
      </c>
      <c r="J323" t="s">
        <v>446</v>
      </c>
      <c r="K323">
        <v>0</v>
      </c>
      <c r="L323" t="s">
        <v>137</v>
      </c>
    </row>
    <row r="324" spans="5:12" x14ac:dyDescent="0.2">
      <c r="E324">
        <v>28.01</v>
      </c>
      <c r="F324">
        <v>0</v>
      </c>
      <c r="G324">
        <v>1</v>
      </c>
      <c r="H324" t="e">
        <v>#DIV/0!</v>
      </c>
      <c r="I324">
        <v>0.6938336717343857</v>
      </c>
      <c r="J324" t="s">
        <v>446</v>
      </c>
      <c r="K324">
        <v>0.6938336717343857</v>
      </c>
      <c r="L324" t="s">
        <v>324</v>
      </c>
    </row>
    <row r="325" spans="5:12" x14ac:dyDescent="0.2">
      <c r="E325">
        <v>28</v>
      </c>
      <c r="F325">
        <v>0</v>
      </c>
      <c r="G325">
        <v>2</v>
      </c>
      <c r="H325" t="e">
        <v>#DIV/0!</v>
      </c>
      <c r="I325">
        <v>0.97933855403756975</v>
      </c>
      <c r="J325" t="s">
        <v>446</v>
      </c>
      <c r="K325">
        <v>1.1195871136181725</v>
      </c>
      <c r="L325" t="s">
        <v>365</v>
      </c>
    </row>
    <row r="326" spans="5:12" x14ac:dyDescent="0.2">
      <c r="E326">
        <v>27.93</v>
      </c>
      <c r="F326">
        <v>2</v>
      </c>
      <c r="G326">
        <v>0</v>
      </c>
      <c r="H326">
        <v>6.6845920190412772E-2</v>
      </c>
      <c r="I326" t="e">
        <v>#DIV/0!</v>
      </c>
      <c r="J326" t="s">
        <v>446</v>
      </c>
      <c r="K326">
        <v>7.6748660282026732E-2</v>
      </c>
      <c r="L326" t="s">
        <v>372</v>
      </c>
    </row>
    <row r="327" spans="5:12" x14ac:dyDescent="0.2">
      <c r="E327">
        <v>27.92</v>
      </c>
      <c r="F327">
        <v>4</v>
      </c>
      <c r="G327">
        <v>4</v>
      </c>
      <c r="H327">
        <v>2.8399788720521266E-2</v>
      </c>
      <c r="I327">
        <v>0.31419669850929471</v>
      </c>
      <c r="J327">
        <v>0.28579690978877342</v>
      </c>
      <c r="K327">
        <v>1.1403592731230026</v>
      </c>
      <c r="L327" t="s">
        <v>365</v>
      </c>
    </row>
    <row r="328" spans="5:12" x14ac:dyDescent="0.2">
      <c r="E328">
        <v>27.91</v>
      </c>
      <c r="F328">
        <v>8</v>
      </c>
      <c r="G328">
        <v>7</v>
      </c>
      <c r="H328">
        <v>5.2429857075673512E-2</v>
      </c>
      <c r="I328">
        <v>0.30100982978286211</v>
      </c>
      <c r="J328">
        <v>0.2485799727071886</v>
      </c>
      <c r="K328">
        <v>0.88098961187844538</v>
      </c>
      <c r="L328" t="s">
        <v>330</v>
      </c>
    </row>
    <row r="329" spans="5:12" x14ac:dyDescent="0.2">
      <c r="E329">
        <v>27.9</v>
      </c>
      <c r="F329">
        <v>2</v>
      </c>
      <c r="G329">
        <v>1</v>
      </c>
      <c r="H329">
        <v>6.6181063472089824E-2</v>
      </c>
      <c r="I329">
        <v>7.3058049470116807E-2</v>
      </c>
      <c r="J329">
        <v>6.8769859980269826E-3</v>
      </c>
      <c r="K329">
        <v>9.2493005929684971E-2</v>
      </c>
      <c r="L329" t="s">
        <v>371</v>
      </c>
    </row>
    <row r="330" spans="5:12" x14ac:dyDescent="0.2">
      <c r="E330">
        <v>27.76</v>
      </c>
      <c r="F330">
        <v>0</v>
      </c>
      <c r="G330">
        <v>2</v>
      </c>
      <c r="H330" t="e">
        <v>#DIV/0!</v>
      </c>
      <c r="I330">
        <v>0.19413129064993059</v>
      </c>
      <c r="J330" t="s">
        <v>446</v>
      </c>
      <c r="K330">
        <v>0.34509759664776007</v>
      </c>
      <c r="L330" t="s">
        <v>365</v>
      </c>
    </row>
    <row r="331" spans="5:12" x14ac:dyDescent="0.2">
      <c r="E331">
        <v>27.75</v>
      </c>
      <c r="F331">
        <v>0</v>
      </c>
      <c r="G331">
        <v>2</v>
      </c>
      <c r="H331" t="e">
        <v>#DIV/0!</v>
      </c>
      <c r="I331">
        <v>0.30347152957558243</v>
      </c>
      <c r="J331" t="s">
        <v>446</v>
      </c>
      <c r="K331">
        <v>0.32632953912521923</v>
      </c>
      <c r="L331" t="s">
        <v>330</v>
      </c>
    </row>
    <row r="332" spans="5:12" x14ac:dyDescent="0.2">
      <c r="E332">
        <v>27.73</v>
      </c>
      <c r="F332">
        <v>0</v>
      </c>
      <c r="G332">
        <v>0</v>
      </c>
      <c r="H332" t="e">
        <v>#DIV/0!</v>
      </c>
      <c r="I332" t="e">
        <v>#DIV/0!</v>
      </c>
      <c r="J332" t="s">
        <v>446</v>
      </c>
      <c r="K332">
        <v>0</v>
      </c>
      <c r="L332" t="s">
        <v>137</v>
      </c>
    </row>
    <row r="333" spans="5:12" x14ac:dyDescent="0.2">
      <c r="E333">
        <v>27.72</v>
      </c>
      <c r="F333">
        <v>0</v>
      </c>
      <c r="G333">
        <v>0</v>
      </c>
      <c r="H333" t="e">
        <v>#DIV/0!</v>
      </c>
      <c r="I333" t="e">
        <v>#DIV/0!</v>
      </c>
      <c r="J333" t="s">
        <v>446</v>
      </c>
      <c r="K333">
        <v>0</v>
      </c>
      <c r="L333" t="s">
        <v>137</v>
      </c>
    </row>
    <row r="334" spans="5:12" x14ac:dyDescent="0.2">
      <c r="E334">
        <v>27.7</v>
      </c>
      <c r="F334">
        <v>1</v>
      </c>
      <c r="G334">
        <v>0</v>
      </c>
      <c r="H334">
        <v>6.4251997665177432E-2</v>
      </c>
      <c r="I334" t="e">
        <v>#DIV/0!</v>
      </c>
      <c r="J334" t="s">
        <v>446</v>
      </c>
      <c r="K334">
        <v>6.4251997665177432E-2</v>
      </c>
      <c r="L334" t="s">
        <v>372</v>
      </c>
    </row>
    <row r="335" spans="5:12" x14ac:dyDescent="0.2">
      <c r="E335">
        <v>27.69</v>
      </c>
      <c r="F335">
        <v>0</v>
      </c>
      <c r="G335">
        <v>3</v>
      </c>
      <c r="H335" t="e">
        <v>#DIV/0!</v>
      </c>
      <c r="I335">
        <v>0.55098632276761628</v>
      </c>
      <c r="J335" t="s">
        <v>446</v>
      </c>
      <c r="K335">
        <v>0.69151226232275131</v>
      </c>
      <c r="L335" t="s">
        <v>365</v>
      </c>
    </row>
    <row r="336" spans="5:12" x14ac:dyDescent="0.2">
      <c r="E336">
        <v>27.62</v>
      </c>
      <c r="F336">
        <v>1</v>
      </c>
      <c r="G336">
        <v>0</v>
      </c>
      <c r="H336">
        <v>8.4666658054995014E-2</v>
      </c>
      <c r="I336" t="e">
        <v>#DIV/0!</v>
      </c>
      <c r="J336" t="s">
        <v>446</v>
      </c>
      <c r="K336">
        <v>8.4666658054995014E-2</v>
      </c>
      <c r="L336" t="s">
        <v>371</v>
      </c>
    </row>
    <row r="337" spans="5:12" x14ac:dyDescent="0.2">
      <c r="E337">
        <v>27.61</v>
      </c>
      <c r="F337">
        <v>2</v>
      </c>
      <c r="G337">
        <v>3</v>
      </c>
      <c r="H337">
        <v>4.1609991733241661E-2</v>
      </c>
      <c r="I337">
        <v>0.69965558726875676</v>
      </c>
      <c r="J337">
        <v>0.65804559553551512</v>
      </c>
      <c r="K337">
        <v>0.83512013733810198</v>
      </c>
      <c r="L337" t="s">
        <v>365</v>
      </c>
    </row>
    <row r="338" spans="5:12" x14ac:dyDescent="0.2">
      <c r="E338">
        <v>27.47</v>
      </c>
      <c r="F338">
        <v>0</v>
      </c>
      <c r="G338">
        <v>1</v>
      </c>
      <c r="H338" t="e">
        <v>#DIV/0!</v>
      </c>
      <c r="I338">
        <v>2.3579452115975483E-2</v>
      </c>
      <c r="J338" t="s">
        <v>446</v>
      </c>
      <c r="K338">
        <v>2.3579452115975483E-2</v>
      </c>
      <c r="L338" t="s">
        <v>367</v>
      </c>
    </row>
    <row r="339" spans="5:12" x14ac:dyDescent="0.2">
      <c r="E339">
        <v>27.46</v>
      </c>
      <c r="F339">
        <v>1</v>
      </c>
      <c r="G339">
        <v>0</v>
      </c>
      <c r="H339">
        <v>4.282277071454952E-2</v>
      </c>
      <c r="I339" t="e">
        <v>#DIV/0!</v>
      </c>
      <c r="J339" t="s">
        <v>446</v>
      </c>
      <c r="K339">
        <v>4.282277071454952E-2</v>
      </c>
      <c r="L339" t="s">
        <v>372</v>
      </c>
    </row>
    <row r="340" spans="5:12" x14ac:dyDescent="0.2">
      <c r="E340">
        <v>27.45</v>
      </c>
      <c r="F340">
        <v>0</v>
      </c>
      <c r="G340">
        <v>3</v>
      </c>
      <c r="H340" t="e">
        <v>#DIV/0!</v>
      </c>
      <c r="I340">
        <v>0.50871041335766531</v>
      </c>
      <c r="J340" t="s">
        <v>446</v>
      </c>
      <c r="K340">
        <v>0.60579787934447871</v>
      </c>
      <c r="L340" t="s">
        <v>365</v>
      </c>
    </row>
    <row r="341" spans="5:12" x14ac:dyDescent="0.2">
      <c r="E341">
        <v>27.41</v>
      </c>
      <c r="F341">
        <v>0</v>
      </c>
      <c r="G341">
        <v>1</v>
      </c>
      <c r="H341" t="e">
        <v>#DIV/0!</v>
      </c>
      <c r="I341">
        <v>0.55453904187967473</v>
      </c>
      <c r="J341" t="s">
        <v>446</v>
      </c>
      <c r="K341">
        <v>0.55453904187967473</v>
      </c>
      <c r="L341" t="s">
        <v>365</v>
      </c>
    </row>
    <row r="342" spans="5:12" x14ac:dyDescent="0.2">
      <c r="E342">
        <v>27.4</v>
      </c>
      <c r="F342">
        <v>1</v>
      </c>
      <c r="G342">
        <v>2</v>
      </c>
      <c r="H342">
        <v>5.6693891890630989E-2</v>
      </c>
      <c r="I342">
        <v>0.4049015067083328</v>
      </c>
      <c r="J342">
        <v>0.34820761481770179</v>
      </c>
      <c r="K342">
        <v>0.42646249387788204</v>
      </c>
      <c r="L342" t="s">
        <v>330</v>
      </c>
    </row>
    <row r="343" spans="5:12" x14ac:dyDescent="0.2">
      <c r="E343">
        <v>27.38</v>
      </c>
      <c r="F343">
        <v>1</v>
      </c>
      <c r="G343">
        <v>0</v>
      </c>
      <c r="H343">
        <v>2.5650607713907425E-2</v>
      </c>
      <c r="I343" t="e">
        <v>#DIV/0!</v>
      </c>
      <c r="J343" t="s">
        <v>446</v>
      </c>
      <c r="K343">
        <v>2.5650607713907425E-2</v>
      </c>
      <c r="L343" t="s">
        <v>371</v>
      </c>
    </row>
    <row r="344" spans="5:12" x14ac:dyDescent="0.2">
      <c r="E344">
        <v>27.37</v>
      </c>
      <c r="F344">
        <v>1</v>
      </c>
      <c r="G344">
        <v>1</v>
      </c>
      <c r="H344">
        <v>4.9287656013843863E-2</v>
      </c>
      <c r="I344">
        <v>4.9648159355405591E-2</v>
      </c>
      <c r="J344">
        <v>3.6050334156172842E-4</v>
      </c>
      <c r="K344">
        <v>4.9648159355405591E-2</v>
      </c>
      <c r="L344" t="s">
        <v>367</v>
      </c>
    </row>
    <row r="345" spans="5:12" x14ac:dyDescent="0.2">
      <c r="E345">
        <v>27.36</v>
      </c>
      <c r="F345">
        <v>2</v>
      </c>
      <c r="G345">
        <v>2</v>
      </c>
      <c r="H345">
        <v>3.6766094846349129E-2</v>
      </c>
      <c r="I345">
        <v>4.9902268395025401E-2</v>
      </c>
      <c r="J345">
        <v>1.3136173548676272E-2</v>
      </c>
      <c r="K345">
        <v>8.0082963211866323E-2</v>
      </c>
      <c r="L345" t="s">
        <v>204</v>
      </c>
    </row>
    <row r="346" spans="5:12" x14ac:dyDescent="0.2">
      <c r="E346">
        <v>27.33</v>
      </c>
      <c r="F346">
        <v>1</v>
      </c>
      <c r="G346">
        <v>0</v>
      </c>
      <c r="H346">
        <v>2.4906332019863749E-2</v>
      </c>
      <c r="I346" t="e">
        <v>#DIV/0!</v>
      </c>
      <c r="J346" t="s">
        <v>446</v>
      </c>
      <c r="K346">
        <v>2.4906332019863749E-2</v>
      </c>
      <c r="L346" t="s">
        <v>372</v>
      </c>
    </row>
    <row r="347" spans="5:12" x14ac:dyDescent="0.2">
      <c r="E347">
        <v>27.32</v>
      </c>
      <c r="F347">
        <v>1</v>
      </c>
      <c r="G347">
        <v>4</v>
      </c>
      <c r="H347">
        <v>9.1796812665272995E-2</v>
      </c>
      <c r="I347">
        <v>0.360583468397495</v>
      </c>
      <c r="J347">
        <v>0.26878665573222199</v>
      </c>
      <c r="K347">
        <v>0.5415554826659974</v>
      </c>
      <c r="L347" t="s">
        <v>365</v>
      </c>
    </row>
    <row r="348" spans="5:12" x14ac:dyDescent="0.2">
      <c r="E348">
        <v>27.31</v>
      </c>
      <c r="F348">
        <v>1</v>
      </c>
      <c r="G348">
        <v>1</v>
      </c>
      <c r="H348">
        <v>9.4655728040305628E-2</v>
      </c>
      <c r="I348">
        <v>0.28158219072605728</v>
      </c>
      <c r="J348">
        <v>0.18692646268575164</v>
      </c>
      <c r="K348">
        <v>0.28158219072605728</v>
      </c>
      <c r="L348" t="s">
        <v>388</v>
      </c>
    </row>
    <row r="349" spans="5:12" x14ac:dyDescent="0.2">
      <c r="E349">
        <v>27.3</v>
      </c>
      <c r="F349">
        <v>1</v>
      </c>
      <c r="G349">
        <v>0</v>
      </c>
      <c r="H349">
        <v>0.21156145531251402</v>
      </c>
      <c r="I349" t="e">
        <v>#DIV/0!</v>
      </c>
      <c r="J349" t="s">
        <v>446</v>
      </c>
      <c r="K349">
        <v>0.21156145531251402</v>
      </c>
      <c r="L349" t="s">
        <v>196</v>
      </c>
    </row>
    <row r="350" spans="5:12" x14ac:dyDescent="0.2">
      <c r="E350">
        <v>27.29</v>
      </c>
      <c r="F350">
        <v>0</v>
      </c>
      <c r="G350">
        <v>1</v>
      </c>
      <c r="H350" t="e">
        <v>#DIV/0!</v>
      </c>
      <c r="I350">
        <v>2.7038217624355699E-2</v>
      </c>
      <c r="J350" t="s">
        <v>446</v>
      </c>
      <c r="K350">
        <v>2.7038217624355699E-2</v>
      </c>
      <c r="L350" t="s">
        <v>378</v>
      </c>
    </row>
    <row r="351" spans="5:12" x14ac:dyDescent="0.2">
      <c r="E351">
        <v>27.19</v>
      </c>
      <c r="F351">
        <v>0</v>
      </c>
      <c r="G351">
        <v>2</v>
      </c>
      <c r="H351" t="e">
        <v>#DIV/0!</v>
      </c>
      <c r="I351">
        <v>0.74279659910702467</v>
      </c>
      <c r="J351" t="s">
        <v>446</v>
      </c>
      <c r="K351">
        <v>0.79200055670059644</v>
      </c>
      <c r="L351" t="s">
        <v>365</v>
      </c>
    </row>
    <row r="352" spans="5:12" x14ac:dyDescent="0.2">
      <c r="E352">
        <v>27.17</v>
      </c>
      <c r="F352">
        <v>1</v>
      </c>
      <c r="G352">
        <v>2</v>
      </c>
      <c r="H352">
        <v>3.6238281734875984E-2</v>
      </c>
      <c r="I352">
        <v>0.30003288516464055</v>
      </c>
      <c r="J352">
        <v>0.26379460342976457</v>
      </c>
      <c r="K352">
        <v>0.5584897926150526</v>
      </c>
      <c r="L352" t="s">
        <v>324</v>
      </c>
    </row>
    <row r="353" spans="5:12" x14ac:dyDescent="0.2">
      <c r="E353">
        <v>27.16</v>
      </c>
      <c r="F353">
        <v>2</v>
      </c>
      <c r="G353">
        <v>0</v>
      </c>
      <c r="H353">
        <v>6.0834660369234198E-2</v>
      </c>
      <c r="I353" t="e">
        <v>#DIV/0!</v>
      </c>
      <c r="J353" t="s">
        <v>446</v>
      </c>
      <c r="K353">
        <v>8.12139890878983E-2</v>
      </c>
      <c r="L353" t="s">
        <v>375</v>
      </c>
    </row>
    <row r="354" spans="5:12" x14ac:dyDescent="0.2">
      <c r="E354">
        <v>27.11</v>
      </c>
      <c r="F354">
        <v>0</v>
      </c>
      <c r="G354">
        <v>0</v>
      </c>
      <c r="H354" t="e">
        <v>#DIV/0!</v>
      </c>
      <c r="I354" t="e">
        <v>#DIV/0!</v>
      </c>
      <c r="J354" t="s">
        <v>446</v>
      </c>
      <c r="K354">
        <v>0</v>
      </c>
      <c r="L354" t="s">
        <v>137</v>
      </c>
    </row>
    <row r="355" spans="5:12" x14ac:dyDescent="0.2">
      <c r="E355">
        <v>27.07</v>
      </c>
      <c r="F355">
        <v>0</v>
      </c>
      <c r="G355">
        <v>3</v>
      </c>
      <c r="H355" t="e">
        <v>#DIV/0!</v>
      </c>
      <c r="I355">
        <v>0.55082460555243229</v>
      </c>
      <c r="J355" t="s">
        <v>446</v>
      </c>
      <c r="K355">
        <v>0.61906606940962583</v>
      </c>
      <c r="L355" t="s">
        <v>365</v>
      </c>
    </row>
    <row r="356" spans="5:12" x14ac:dyDescent="0.2">
      <c r="E356">
        <v>26.99</v>
      </c>
      <c r="F356">
        <v>1</v>
      </c>
      <c r="G356">
        <v>1</v>
      </c>
      <c r="H356">
        <v>2.5093226750023387E-2</v>
      </c>
      <c r="I356">
        <v>4.3045402506569734E-2</v>
      </c>
      <c r="J356">
        <v>1.7952175756546347E-2</v>
      </c>
      <c r="K356">
        <v>4.3045402506569734E-2</v>
      </c>
      <c r="L356" t="s">
        <v>378</v>
      </c>
    </row>
    <row r="357" spans="5:12" x14ac:dyDescent="0.2">
      <c r="E357">
        <v>26.98</v>
      </c>
      <c r="F357">
        <v>1</v>
      </c>
      <c r="G357">
        <v>3</v>
      </c>
      <c r="H357">
        <v>7.9513250251696435E-2</v>
      </c>
      <c r="I357">
        <v>0.36994369592271509</v>
      </c>
      <c r="J357">
        <v>0.29043044567101867</v>
      </c>
      <c r="K357">
        <v>0.4151058575995763</v>
      </c>
      <c r="L357" t="s">
        <v>365</v>
      </c>
    </row>
    <row r="358" spans="5:12" x14ac:dyDescent="0.2">
      <c r="E358">
        <v>26.94</v>
      </c>
      <c r="F358">
        <v>0</v>
      </c>
      <c r="G358">
        <v>1</v>
      </c>
      <c r="H358" t="e">
        <v>#DIV/0!</v>
      </c>
      <c r="I358">
        <v>0.10631892207335668</v>
      </c>
      <c r="J358" t="s">
        <v>446</v>
      </c>
      <c r="K358">
        <v>0.10631892207335668</v>
      </c>
      <c r="L358" t="s">
        <v>367</v>
      </c>
    </row>
    <row r="359" spans="5:12" x14ac:dyDescent="0.2">
      <c r="E359">
        <v>26.93</v>
      </c>
      <c r="F359">
        <v>0</v>
      </c>
      <c r="G359">
        <v>1</v>
      </c>
      <c r="H359" t="e">
        <v>#DIV/0!</v>
      </c>
      <c r="I359">
        <v>0.63631256230441735</v>
      </c>
      <c r="J359" t="s">
        <v>446</v>
      </c>
      <c r="K359">
        <v>0.63631256230441735</v>
      </c>
      <c r="L359" t="s">
        <v>324</v>
      </c>
    </row>
    <row r="360" spans="5:12" x14ac:dyDescent="0.2">
      <c r="E360">
        <v>26.92</v>
      </c>
      <c r="F360">
        <v>0</v>
      </c>
      <c r="G360">
        <v>2</v>
      </c>
      <c r="H360" t="e">
        <v>#DIV/0!</v>
      </c>
      <c r="I360">
        <v>0.93107252938519935</v>
      </c>
      <c r="J360" t="s">
        <v>446</v>
      </c>
      <c r="K360">
        <v>0.99126350266622598</v>
      </c>
      <c r="L360" t="s">
        <v>365</v>
      </c>
    </row>
    <row r="361" spans="5:12" x14ac:dyDescent="0.2">
      <c r="E361">
        <v>26.91</v>
      </c>
      <c r="F361">
        <v>1</v>
      </c>
      <c r="G361">
        <v>0</v>
      </c>
      <c r="H361">
        <v>2.9031114493413352E-2</v>
      </c>
      <c r="I361" t="e">
        <v>#DIV/0!</v>
      </c>
      <c r="J361" t="s">
        <v>446</v>
      </c>
      <c r="K361">
        <v>2.9031114493413352E-2</v>
      </c>
      <c r="L361" t="s">
        <v>372</v>
      </c>
    </row>
    <row r="362" spans="5:12" x14ac:dyDescent="0.2">
      <c r="E362">
        <v>26.9</v>
      </c>
      <c r="F362">
        <v>1</v>
      </c>
      <c r="G362">
        <v>0</v>
      </c>
      <c r="H362">
        <v>5.6076872426121249E-2</v>
      </c>
      <c r="I362" t="e">
        <v>#DIV/0!</v>
      </c>
      <c r="J362" t="s">
        <v>446</v>
      </c>
      <c r="K362">
        <v>5.6076872426121249E-2</v>
      </c>
      <c r="L362" t="s">
        <v>371</v>
      </c>
    </row>
    <row r="363" spans="5:12" x14ac:dyDescent="0.2">
      <c r="E363">
        <v>26.85</v>
      </c>
      <c r="F363">
        <v>0</v>
      </c>
      <c r="G363">
        <v>1</v>
      </c>
      <c r="H363" t="e">
        <v>#DIV/0!</v>
      </c>
      <c r="I363">
        <v>4.9301025546164508E-2</v>
      </c>
      <c r="J363" t="s">
        <v>446</v>
      </c>
      <c r="K363">
        <v>4.9301025546164508E-2</v>
      </c>
      <c r="L363" t="s">
        <v>367</v>
      </c>
    </row>
    <row r="364" spans="5:12" x14ac:dyDescent="0.2">
      <c r="E364">
        <v>26.78</v>
      </c>
      <c r="F364">
        <v>1</v>
      </c>
      <c r="G364">
        <v>0</v>
      </c>
      <c r="H364">
        <v>2.8483015422593252E-2</v>
      </c>
      <c r="I364" t="e">
        <v>#DIV/0!</v>
      </c>
      <c r="J364" t="s">
        <v>446</v>
      </c>
      <c r="K364">
        <v>2.8483015422593252E-2</v>
      </c>
      <c r="L364" t="s">
        <v>372</v>
      </c>
    </row>
    <row r="365" spans="5:12" x14ac:dyDescent="0.2">
      <c r="E365">
        <v>26.77</v>
      </c>
      <c r="F365">
        <v>0</v>
      </c>
      <c r="G365">
        <v>1</v>
      </c>
      <c r="H365" t="e">
        <v>#DIV/0!</v>
      </c>
      <c r="I365">
        <v>4.6054696365371774E-2</v>
      </c>
      <c r="J365" t="s">
        <v>446</v>
      </c>
      <c r="K365">
        <v>4.6054696365371774E-2</v>
      </c>
      <c r="L365" t="s">
        <v>367</v>
      </c>
    </row>
    <row r="366" spans="5:12" x14ac:dyDescent="0.2">
      <c r="E366">
        <v>26.76</v>
      </c>
      <c r="F366">
        <v>0</v>
      </c>
      <c r="G366">
        <v>2</v>
      </c>
      <c r="H366" t="e">
        <v>#DIV/0!</v>
      </c>
      <c r="I366">
        <v>0.50642767546448075</v>
      </c>
      <c r="J366" t="s">
        <v>446</v>
      </c>
      <c r="K366">
        <v>0.57861648982427016</v>
      </c>
      <c r="L366" t="s">
        <v>365</v>
      </c>
    </row>
    <row r="367" spans="5:12" x14ac:dyDescent="0.2">
      <c r="E367">
        <v>26.75</v>
      </c>
      <c r="F367">
        <v>0</v>
      </c>
      <c r="G367">
        <v>1</v>
      </c>
      <c r="H367" t="e">
        <v>#DIV/0!</v>
      </c>
      <c r="I367">
        <v>0.54456562665742336</v>
      </c>
      <c r="J367" t="s">
        <v>446</v>
      </c>
      <c r="K367">
        <v>0.54456562665742336</v>
      </c>
      <c r="L367" t="s">
        <v>330</v>
      </c>
    </row>
    <row r="368" spans="5:12" x14ac:dyDescent="0.2">
      <c r="E368">
        <v>26.68</v>
      </c>
      <c r="F368">
        <v>1</v>
      </c>
      <c r="G368">
        <v>1</v>
      </c>
      <c r="H368">
        <v>5.3233136070498732E-2</v>
      </c>
      <c r="I368">
        <v>0.93663737276857917</v>
      </c>
      <c r="J368">
        <v>0.88340423669808044</v>
      </c>
      <c r="K368">
        <v>0.93663737276857917</v>
      </c>
      <c r="L368" t="s">
        <v>365</v>
      </c>
    </row>
    <row r="369" spans="5:12" x14ac:dyDescent="0.2">
      <c r="E369">
        <v>26.67</v>
      </c>
      <c r="F369">
        <v>1</v>
      </c>
      <c r="G369">
        <v>2</v>
      </c>
      <c r="H369">
        <v>0.10898281745053361</v>
      </c>
      <c r="I369">
        <v>0.84497224852881847</v>
      </c>
      <c r="J369">
        <v>0.73598943107828485</v>
      </c>
      <c r="K369">
        <v>0.91352500243326284</v>
      </c>
      <c r="L369" t="s">
        <v>330</v>
      </c>
    </row>
    <row r="370" spans="5:12" x14ac:dyDescent="0.2">
      <c r="E370">
        <v>26.66</v>
      </c>
      <c r="F370">
        <v>1</v>
      </c>
      <c r="G370">
        <v>0</v>
      </c>
      <c r="H370">
        <v>3.6669077245951684E-2</v>
      </c>
      <c r="I370" t="e">
        <v>#DIV/0!</v>
      </c>
      <c r="J370" t="s">
        <v>446</v>
      </c>
      <c r="K370">
        <v>3.6669077245951684E-2</v>
      </c>
      <c r="L370" t="s">
        <v>202</v>
      </c>
    </row>
    <row r="371" spans="5:12" x14ac:dyDescent="0.2">
      <c r="E371" s="25">
        <v>21.07</v>
      </c>
      <c r="F371">
        <v>19</v>
      </c>
      <c r="G371">
        <v>18</v>
      </c>
      <c r="H371">
        <v>0.17408250435176767</v>
      </c>
      <c r="I371">
        <v>0.39101085364998334</v>
      </c>
      <c r="J371">
        <v>0.21692834929821567</v>
      </c>
      <c r="K371">
        <v>1.6546010519736887</v>
      </c>
      <c r="L371" t="s">
        <v>388</v>
      </c>
    </row>
    <row r="372" spans="5:12" x14ac:dyDescent="0.2">
      <c r="E372">
        <v>26.61</v>
      </c>
      <c r="F372">
        <v>1</v>
      </c>
      <c r="G372">
        <v>2</v>
      </c>
      <c r="H372">
        <v>6.1356734884769663E-2</v>
      </c>
      <c r="I372">
        <v>0.14960282168296163</v>
      </c>
      <c r="J372">
        <v>8.8246086798191958E-2</v>
      </c>
      <c r="K372">
        <v>0.21783077424358563</v>
      </c>
      <c r="L372" t="s">
        <v>381</v>
      </c>
    </row>
    <row r="373" spans="5:12" x14ac:dyDescent="0.2">
      <c r="E373">
        <v>26.6</v>
      </c>
      <c r="F373">
        <v>1</v>
      </c>
      <c r="G373">
        <v>0</v>
      </c>
      <c r="H373">
        <v>0.19283300835611342</v>
      </c>
      <c r="I373" t="e">
        <v>#DIV/0!</v>
      </c>
      <c r="J373" t="s">
        <v>446</v>
      </c>
      <c r="K373">
        <v>0.19283300835611342</v>
      </c>
      <c r="L373" t="s">
        <v>371</v>
      </c>
    </row>
    <row r="374" spans="5:12" x14ac:dyDescent="0.2">
      <c r="E374">
        <v>26.52</v>
      </c>
      <c r="F374">
        <v>1</v>
      </c>
      <c r="G374">
        <v>0</v>
      </c>
      <c r="H374">
        <v>5.9189691209413808E-2</v>
      </c>
      <c r="I374" t="e">
        <v>#DIV/0!</v>
      </c>
      <c r="J374" t="s">
        <v>446</v>
      </c>
      <c r="K374">
        <v>5.9189691209413808E-2</v>
      </c>
      <c r="L374" t="s">
        <v>371</v>
      </c>
    </row>
    <row r="375" spans="5:12" x14ac:dyDescent="0.2">
      <c r="E375">
        <v>26.51</v>
      </c>
      <c r="F375">
        <v>1</v>
      </c>
      <c r="G375">
        <v>1</v>
      </c>
      <c r="H375">
        <v>9.5032181482821734E-2</v>
      </c>
      <c r="I375">
        <v>5.2826213398899362E-2</v>
      </c>
      <c r="J375">
        <v>4.2205968083922372E-2</v>
      </c>
      <c r="K375">
        <v>9.5032181482821734E-2</v>
      </c>
      <c r="L375" t="s">
        <v>196</v>
      </c>
    </row>
    <row r="376" spans="5:12" x14ac:dyDescent="0.2">
      <c r="E376">
        <v>25.77</v>
      </c>
      <c r="F376">
        <v>0</v>
      </c>
      <c r="G376">
        <v>0</v>
      </c>
      <c r="H376" t="e">
        <v>#DIV/0!</v>
      </c>
      <c r="I376" t="e">
        <v>#DIV/0!</v>
      </c>
      <c r="J376" t="s">
        <v>446</v>
      </c>
      <c r="K376">
        <v>0</v>
      </c>
      <c r="L376" t="s">
        <v>137</v>
      </c>
    </row>
    <row r="377" spans="5:12" x14ac:dyDescent="0.2">
      <c r="E377">
        <v>26.48</v>
      </c>
      <c r="F377">
        <v>0</v>
      </c>
      <c r="G377">
        <v>1</v>
      </c>
      <c r="H377" t="e">
        <v>#DIV/0!</v>
      </c>
      <c r="I377">
        <v>7.2855058722276336E-2</v>
      </c>
      <c r="J377" t="s">
        <v>446</v>
      </c>
      <c r="K377">
        <v>7.2855058722276336E-2</v>
      </c>
      <c r="L377" t="s">
        <v>367</v>
      </c>
    </row>
    <row r="378" spans="5:12" x14ac:dyDescent="0.2">
      <c r="E378">
        <v>26.47</v>
      </c>
      <c r="F378">
        <v>1</v>
      </c>
      <c r="G378">
        <v>1</v>
      </c>
      <c r="H378">
        <v>2.3517767480591052E-2</v>
      </c>
      <c r="I378">
        <v>0.33115001774384606</v>
      </c>
      <c r="J378">
        <v>0.30763225026325502</v>
      </c>
      <c r="K378">
        <v>0.33115001774384606</v>
      </c>
      <c r="L378" t="s">
        <v>324</v>
      </c>
    </row>
    <row r="379" spans="5:12" x14ac:dyDescent="0.2">
      <c r="E379">
        <v>26.46</v>
      </c>
      <c r="F379">
        <v>0</v>
      </c>
      <c r="G379">
        <v>2</v>
      </c>
      <c r="H379" t="e">
        <v>#DIV/0!</v>
      </c>
      <c r="I379">
        <v>0.31502848010310447</v>
      </c>
      <c r="J379" t="s">
        <v>446</v>
      </c>
      <c r="K379">
        <v>0.33730538666159848</v>
      </c>
      <c r="L379" t="s">
        <v>330</v>
      </c>
    </row>
    <row r="380" spans="5:12" x14ac:dyDescent="0.2">
      <c r="E380">
        <v>26.41</v>
      </c>
      <c r="F380">
        <v>1</v>
      </c>
      <c r="G380">
        <v>2</v>
      </c>
      <c r="H380">
        <v>2.6432268273116052E-2</v>
      </c>
      <c r="I380">
        <v>0.43073921147475724</v>
      </c>
      <c r="J380">
        <v>0.40430694320164118</v>
      </c>
      <c r="K380">
        <v>0.48080132290023858</v>
      </c>
      <c r="L380" t="s">
        <v>330</v>
      </c>
    </row>
    <row r="381" spans="5:12" x14ac:dyDescent="0.2">
      <c r="E381">
        <v>26.4</v>
      </c>
      <c r="F381">
        <v>0</v>
      </c>
      <c r="G381">
        <v>1</v>
      </c>
      <c r="H381" t="e">
        <v>#DIV/0!</v>
      </c>
      <c r="I381">
        <v>0.42616361887018189</v>
      </c>
      <c r="J381" t="s">
        <v>446</v>
      </c>
      <c r="K381">
        <v>0.42616361887018189</v>
      </c>
      <c r="L381" t="s">
        <v>324</v>
      </c>
    </row>
    <row r="382" spans="5:12" x14ac:dyDescent="0.2">
      <c r="E382">
        <v>15.21</v>
      </c>
      <c r="F382">
        <v>3</v>
      </c>
      <c r="G382">
        <v>3</v>
      </c>
      <c r="H382">
        <v>0.46810261391086883</v>
      </c>
      <c r="I382">
        <v>0.26214177063084793</v>
      </c>
      <c r="J382">
        <v>0.2059608432800209</v>
      </c>
      <c r="K382">
        <v>0.76626563587498397</v>
      </c>
      <c r="L382" t="s">
        <v>373</v>
      </c>
    </row>
    <row r="383" spans="5:12" x14ac:dyDescent="0.2">
      <c r="E383">
        <v>26.36</v>
      </c>
      <c r="F383">
        <v>0</v>
      </c>
      <c r="G383">
        <v>1</v>
      </c>
      <c r="H383" t="e">
        <v>#DIV/0!</v>
      </c>
      <c r="I383">
        <v>6.980677153024252E-2</v>
      </c>
      <c r="J383" t="s">
        <v>446</v>
      </c>
      <c r="K383">
        <v>6.980677153024252E-2</v>
      </c>
      <c r="L383" t="s">
        <v>388</v>
      </c>
    </row>
    <row r="384" spans="5:12" x14ac:dyDescent="0.2">
      <c r="E384">
        <v>26.32</v>
      </c>
      <c r="F384">
        <v>1</v>
      </c>
      <c r="G384">
        <v>0</v>
      </c>
      <c r="H384">
        <v>4.6262795611840601E-2</v>
      </c>
      <c r="I384" t="e">
        <v>#DIV/0!</v>
      </c>
      <c r="J384" t="s">
        <v>446</v>
      </c>
      <c r="K384">
        <v>4.6262795611840601E-2</v>
      </c>
      <c r="L384" t="s">
        <v>371</v>
      </c>
    </row>
    <row r="385" spans="5:12" x14ac:dyDescent="0.2">
      <c r="E385">
        <v>26.21</v>
      </c>
      <c r="F385">
        <v>0</v>
      </c>
      <c r="G385">
        <v>0</v>
      </c>
      <c r="H385" t="e">
        <v>#DIV/0!</v>
      </c>
      <c r="I385" t="e">
        <v>#DIV/0!</v>
      </c>
      <c r="J385" t="s">
        <v>446</v>
      </c>
      <c r="K385">
        <v>0</v>
      </c>
      <c r="L385" t="s">
        <v>137</v>
      </c>
    </row>
    <row r="386" spans="5:12" x14ac:dyDescent="0.2">
      <c r="E386">
        <v>26.2</v>
      </c>
      <c r="F386">
        <v>0</v>
      </c>
      <c r="G386">
        <v>1</v>
      </c>
      <c r="H386" t="e">
        <v>#DIV/0!</v>
      </c>
      <c r="I386">
        <v>0.15870816247537353</v>
      </c>
      <c r="J386" t="s">
        <v>446</v>
      </c>
      <c r="K386">
        <v>0.15870816247537353</v>
      </c>
      <c r="L386" t="s">
        <v>388</v>
      </c>
    </row>
    <row r="387" spans="5:12" x14ac:dyDescent="0.2">
      <c r="E387">
        <v>26.18</v>
      </c>
      <c r="F387">
        <v>0</v>
      </c>
      <c r="G387">
        <v>3</v>
      </c>
      <c r="H387" t="e">
        <v>#DIV/0!</v>
      </c>
      <c r="I387">
        <v>0.43882595660670143</v>
      </c>
      <c r="J387" t="s">
        <v>446</v>
      </c>
      <c r="K387">
        <v>0.55355070704075582</v>
      </c>
      <c r="L387" t="s">
        <v>330</v>
      </c>
    </row>
    <row r="388" spans="5:12" x14ac:dyDescent="0.2">
      <c r="E388">
        <v>26.13</v>
      </c>
      <c r="F388">
        <v>1</v>
      </c>
      <c r="G388">
        <v>3</v>
      </c>
      <c r="H388">
        <v>7.070459002824557E-2</v>
      </c>
      <c r="I388">
        <v>0.41363636638442075</v>
      </c>
      <c r="J388">
        <v>0.34293177635617517</v>
      </c>
      <c r="K388">
        <v>0.52468211079596982</v>
      </c>
      <c r="L388" t="s">
        <v>330</v>
      </c>
    </row>
    <row r="389" spans="5:12" x14ac:dyDescent="0.2">
      <c r="E389">
        <v>26.1</v>
      </c>
      <c r="F389">
        <v>1</v>
      </c>
      <c r="G389">
        <v>0</v>
      </c>
      <c r="H389">
        <v>0.11911046169550299</v>
      </c>
      <c r="I389" t="e">
        <v>#DIV/0!</v>
      </c>
      <c r="J389" t="s">
        <v>446</v>
      </c>
      <c r="K389">
        <v>0.11911046169550299</v>
      </c>
      <c r="L389" t="s">
        <v>198</v>
      </c>
    </row>
    <row r="390" spans="5:12" x14ac:dyDescent="0.2">
      <c r="E390">
        <v>26.09</v>
      </c>
      <c r="F390">
        <v>3</v>
      </c>
      <c r="G390">
        <v>6</v>
      </c>
      <c r="H390">
        <v>8.9435186720575419E-2</v>
      </c>
      <c r="I390">
        <v>9.0029038539722536E-2</v>
      </c>
      <c r="J390">
        <v>5.938518191471176E-4</v>
      </c>
      <c r="K390">
        <v>0.18419824513429683</v>
      </c>
      <c r="L390" t="s">
        <v>367</v>
      </c>
    </row>
    <row r="391" spans="5:12" x14ac:dyDescent="0.2">
      <c r="E391">
        <v>26.04</v>
      </c>
      <c r="F391">
        <v>0</v>
      </c>
      <c r="G391">
        <v>1</v>
      </c>
      <c r="H391" t="e">
        <v>#DIV/0!</v>
      </c>
      <c r="I391">
        <v>9.2437252481475982E-2</v>
      </c>
      <c r="J391" t="s">
        <v>446</v>
      </c>
      <c r="K391">
        <v>9.2437252481475982E-2</v>
      </c>
      <c r="L391" t="s">
        <v>365</v>
      </c>
    </row>
    <row r="392" spans="5:12" x14ac:dyDescent="0.2">
      <c r="E392">
        <v>25.97</v>
      </c>
      <c r="F392">
        <v>0</v>
      </c>
      <c r="G392">
        <v>2</v>
      </c>
      <c r="H392" t="e">
        <v>#DIV/0!</v>
      </c>
      <c r="I392">
        <v>0.19155447725499289</v>
      </c>
      <c r="J392" t="s">
        <v>446</v>
      </c>
      <c r="K392">
        <v>0.24900414439978355</v>
      </c>
      <c r="L392" t="s">
        <v>330</v>
      </c>
    </row>
    <row r="393" spans="5:12" x14ac:dyDescent="0.2">
      <c r="E393">
        <v>25.96</v>
      </c>
      <c r="F393">
        <v>1</v>
      </c>
      <c r="G393">
        <v>1</v>
      </c>
      <c r="H393">
        <v>5.2911027773348794E-2</v>
      </c>
      <c r="I393">
        <v>0.22188855732837123</v>
      </c>
      <c r="J393">
        <v>0.16897752955502243</v>
      </c>
      <c r="K393">
        <v>0.22188855732837123</v>
      </c>
      <c r="L393" t="s">
        <v>324</v>
      </c>
    </row>
    <row r="394" spans="5:12" x14ac:dyDescent="0.2">
      <c r="E394">
        <v>25.9</v>
      </c>
      <c r="F394">
        <v>1</v>
      </c>
      <c r="G394">
        <v>0</v>
      </c>
      <c r="H394">
        <v>0.53631453303929499</v>
      </c>
      <c r="I394" t="e">
        <v>#DIV/0!</v>
      </c>
      <c r="J394" t="s">
        <v>446</v>
      </c>
      <c r="K394">
        <v>0.53631453303929499</v>
      </c>
      <c r="L394" t="s">
        <v>399</v>
      </c>
    </row>
    <row r="395" spans="5:12" x14ac:dyDescent="0.2">
      <c r="E395">
        <v>25.89</v>
      </c>
      <c r="F395">
        <v>1</v>
      </c>
      <c r="G395">
        <v>1</v>
      </c>
      <c r="H395">
        <v>0.15227054076768778</v>
      </c>
      <c r="I395">
        <v>6.452661929108984E-2</v>
      </c>
      <c r="J395">
        <v>8.7743921476597944E-2</v>
      </c>
      <c r="K395">
        <v>0.15227054076768778</v>
      </c>
      <c r="L395" t="s">
        <v>196</v>
      </c>
    </row>
    <row r="396" spans="5:12" x14ac:dyDescent="0.2">
      <c r="E396">
        <v>25.88</v>
      </c>
      <c r="F396">
        <v>1</v>
      </c>
      <c r="G396">
        <v>1</v>
      </c>
      <c r="H396">
        <v>5.4822949744065569E-2</v>
      </c>
      <c r="I396">
        <v>6.1995399494822932E-2</v>
      </c>
      <c r="J396">
        <v>7.1724497507573634E-3</v>
      </c>
      <c r="K396">
        <v>6.1995399494822932E-2</v>
      </c>
      <c r="L396" t="s">
        <v>388</v>
      </c>
    </row>
    <row r="397" spans="5:12" x14ac:dyDescent="0.2">
      <c r="E397">
        <v>25.83</v>
      </c>
      <c r="F397">
        <v>0</v>
      </c>
      <c r="G397">
        <v>0</v>
      </c>
      <c r="H397" t="e">
        <v>#DIV/0!</v>
      </c>
      <c r="I397" t="e">
        <v>#DIV/0!</v>
      </c>
      <c r="J397" t="s">
        <v>446</v>
      </c>
      <c r="K397">
        <v>0</v>
      </c>
      <c r="L397" t="s">
        <v>137</v>
      </c>
    </row>
    <row r="398" spans="5:12" x14ac:dyDescent="0.2">
      <c r="E398">
        <v>25.82</v>
      </c>
      <c r="F398">
        <v>1</v>
      </c>
      <c r="G398">
        <v>3</v>
      </c>
      <c r="H398">
        <v>7.2448370520425687E-2</v>
      </c>
      <c r="I398">
        <v>0.52523724971324159</v>
      </c>
      <c r="J398">
        <v>0.45278887919281591</v>
      </c>
      <c r="K398">
        <v>0.6076320516633914</v>
      </c>
      <c r="L398" t="s">
        <v>324</v>
      </c>
    </row>
    <row r="399" spans="5:12" x14ac:dyDescent="0.2">
      <c r="E399">
        <v>25.8</v>
      </c>
      <c r="F399">
        <v>0</v>
      </c>
      <c r="G399">
        <v>1</v>
      </c>
      <c r="H399" t="e">
        <v>#DIV/0!</v>
      </c>
      <c r="I399">
        <v>0.13159800051081325</v>
      </c>
      <c r="J399" t="s">
        <v>446</v>
      </c>
      <c r="K399">
        <v>0.13159800051081325</v>
      </c>
      <c r="L399" t="s">
        <v>368</v>
      </c>
    </row>
    <row r="400" spans="5:12" x14ac:dyDescent="0.2">
      <c r="E400">
        <v>25.79</v>
      </c>
      <c r="F400">
        <v>0</v>
      </c>
      <c r="G400">
        <v>1</v>
      </c>
      <c r="H400" t="e">
        <v>#DIV/0!</v>
      </c>
      <c r="I400">
        <v>0.21685656746288204</v>
      </c>
      <c r="J400" t="s">
        <v>446</v>
      </c>
      <c r="K400">
        <v>0.21685656746288204</v>
      </c>
      <c r="L400" t="s">
        <v>367</v>
      </c>
    </row>
    <row r="401" spans="5:12" x14ac:dyDescent="0.2">
      <c r="E401">
        <v>8.3699999999999992</v>
      </c>
      <c r="F401">
        <v>1</v>
      </c>
      <c r="G401">
        <v>2</v>
      </c>
      <c r="H401">
        <v>0.10249694172420144</v>
      </c>
      <c r="I401">
        <v>6.0980453435705607E-2</v>
      </c>
      <c r="J401">
        <v>4.1516488288495836E-2</v>
      </c>
      <c r="K401">
        <v>0.10249694172420144</v>
      </c>
      <c r="L401" t="s">
        <v>385</v>
      </c>
    </row>
    <row r="402" spans="5:12" x14ac:dyDescent="0.2">
      <c r="E402">
        <v>25.76</v>
      </c>
      <c r="F402">
        <v>1</v>
      </c>
      <c r="G402">
        <v>0</v>
      </c>
      <c r="H402">
        <v>7.099396751630159E-2</v>
      </c>
      <c r="I402" t="e">
        <v>#DIV/0!</v>
      </c>
      <c r="J402" t="s">
        <v>446</v>
      </c>
      <c r="K402">
        <v>7.099396751630159E-2</v>
      </c>
      <c r="L402" t="s">
        <v>371</v>
      </c>
    </row>
    <row r="403" spans="5:12" x14ac:dyDescent="0.2">
      <c r="E403">
        <v>25.75</v>
      </c>
      <c r="F403">
        <v>0</v>
      </c>
      <c r="G403">
        <v>1</v>
      </c>
      <c r="H403" t="e">
        <v>#DIV/0!</v>
      </c>
      <c r="I403">
        <v>8.7562922421138167E-2</v>
      </c>
      <c r="J403" t="s">
        <v>446</v>
      </c>
      <c r="K403">
        <v>8.7562922421138167E-2</v>
      </c>
      <c r="L403" t="s">
        <v>388</v>
      </c>
    </row>
    <row r="404" spans="5:12" x14ac:dyDescent="0.2">
      <c r="E404">
        <v>20.05</v>
      </c>
      <c r="F404">
        <v>21</v>
      </c>
      <c r="G404">
        <v>17</v>
      </c>
      <c r="H404">
        <v>0.11581448098734633</v>
      </c>
      <c r="I404">
        <v>0.29145757405209505</v>
      </c>
      <c r="J404">
        <v>0.17564309306474873</v>
      </c>
      <c r="K404">
        <v>1.5828195229239792</v>
      </c>
      <c r="L404" t="s">
        <v>365</v>
      </c>
    </row>
    <row r="405" spans="5:12" x14ac:dyDescent="0.2">
      <c r="E405">
        <v>25.64</v>
      </c>
      <c r="F405">
        <v>0</v>
      </c>
      <c r="G405">
        <v>0</v>
      </c>
      <c r="H405" t="e">
        <v>#DIV/0!</v>
      </c>
      <c r="I405" t="e">
        <v>#DIV/0!</v>
      </c>
      <c r="J405" t="s">
        <v>446</v>
      </c>
      <c r="K405">
        <v>0</v>
      </c>
      <c r="L405" t="s">
        <v>137</v>
      </c>
    </row>
    <row r="406" spans="5:12" x14ac:dyDescent="0.2">
      <c r="E406" s="24">
        <v>12.53</v>
      </c>
      <c r="F406">
        <v>28</v>
      </c>
      <c r="G406">
        <v>26</v>
      </c>
      <c r="H406">
        <v>0.64719130086174503</v>
      </c>
      <c r="I406">
        <v>0.82079920861199107</v>
      </c>
      <c r="J406">
        <v>0.17360790775024604</v>
      </c>
      <c r="K406">
        <v>3.260168347327669</v>
      </c>
      <c r="L406" t="s">
        <v>365</v>
      </c>
    </row>
    <row r="407" spans="5:12" x14ac:dyDescent="0.2">
      <c r="E407">
        <v>26.37</v>
      </c>
      <c r="F407">
        <v>0</v>
      </c>
      <c r="G407">
        <v>0</v>
      </c>
      <c r="H407" t="e">
        <v>#DIV/0!</v>
      </c>
      <c r="I407" t="e">
        <v>#DIV/0!</v>
      </c>
      <c r="J407" t="s">
        <v>446</v>
      </c>
      <c r="K407">
        <v>0</v>
      </c>
      <c r="L407" t="s">
        <v>137</v>
      </c>
    </row>
    <row r="408" spans="5:12" x14ac:dyDescent="0.2">
      <c r="E408">
        <v>25.52</v>
      </c>
      <c r="F408">
        <v>0</v>
      </c>
      <c r="G408">
        <v>2</v>
      </c>
      <c r="H408" t="e">
        <v>#DIV/0!</v>
      </c>
      <c r="I408">
        <v>0.15183963139983203</v>
      </c>
      <c r="J408" t="s">
        <v>446</v>
      </c>
      <c r="K408">
        <v>0.15625314139056415</v>
      </c>
      <c r="L408" t="s">
        <v>367</v>
      </c>
    </row>
    <row r="409" spans="5:12" x14ac:dyDescent="0.2">
      <c r="E409">
        <v>25.51</v>
      </c>
      <c r="F409">
        <v>0</v>
      </c>
      <c r="G409">
        <v>2</v>
      </c>
      <c r="H409" t="e">
        <v>#DIV/0!</v>
      </c>
      <c r="I409">
        <v>5.7254985426577198E-2</v>
      </c>
      <c r="J409" t="s">
        <v>446</v>
      </c>
      <c r="K409">
        <v>9.0050976236143665E-2</v>
      </c>
      <c r="L409" t="s">
        <v>368</v>
      </c>
    </row>
    <row r="410" spans="5:12" x14ac:dyDescent="0.2">
      <c r="E410">
        <v>25.5</v>
      </c>
      <c r="F410">
        <v>1</v>
      </c>
      <c r="G410">
        <v>0</v>
      </c>
      <c r="H410">
        <v>0.16842857358953631</v>
      </c>
      <c r="I410" t="e">
        <v>#DIV/0!</v>
      </c>
      <c r="J410" t="s">
        <v>446</v>
      </c>
      <c r="K410">
        <v>0.16842857358953631</v>
      </c>
      <c r="L410" t="s">
        <v>371</v>
      </c>
    </row>
    <row r="411" spans="5:12" x14ac:dyDescent="0.2">
      <c r="E411">
        <v>25.49</v>
      </c>
      <c r="F411">
        <v>0</v>
      </c>
      <c r="G411">
        <v>1</v>
      </c>
      <c r="H411" t="e">
        <v>#DIV/0!</v>
      </c>
      <c r="I411">
        <v>0.10500210571081305</v>
      </c>
      <c r="J411" t="s">
        <v>446</v>
      </c>
      <c r="K411">
        <v>0.10500210571081305</v>
      </c>
      <c r="L411" t="s">
        <v>388</v>
      </c>
    </row>
    <row r="412" spans="5:12" x14ac:dyDescent="0.2">
      <c r="E412">
        <v>25.46</v>
      </c>
      <c r="F412">
        <v>2</v>
      </c>
      <c r="G412">
        <v>2</v>
      </c>
      <c r="H412">
        <v>4.3665774118764121E-2</v>
      </c>
      <c r="I412">
        <v>0.62512089212283173</v>
      </c>
      <c r="J412">
        <v>0.58145511800406757</v>
      </c>
      <c r="K412">
        <v>0.67646396643953455</v>
      </c>
      <c r="L412" t="s">
        <v>324</v>
      </c>
    </row>
    <row r="413" spans="5:12" x14ac:dyDescent="0.2">
      <c r="E413">
        <v>28.45</v>
      </c>
      <c r="F413">
        <v>0</v>
      </c>
      <c r="G413">
        <v>0</v>
      </c>
      <c r="H413" t="e">
        <v>#DIV/0!</v>
      </c>
      <c r="I413" t="e">
        <v>#DIV/0!</v>
      </c>
      <c r="J413" t="s">
        <v>446</v>
      </c>
      <c r="K413">
        <v>0</v>
      </c>
      <c r="L413" t="s">
        <v>137</v>
      </c>
    </row>
    <row r="414" spans="5:12" x14ac:dyDescent="0.2">
      <c r="E414">
        <v>25.36</v>
      </c>
      <c r="F414">
        <v>0</v>
      </c>
      <c r="G414">
        <v>1</v>
      </c>
      <c r="H414" t="e">
        <v>#DIV/0!</v>
      </c>
      <c r="I414">
        <v>5.7798953297298498E-2</v>
      </c>
      <c r="J414" t="s">
        <v>446</v>
      </c>
      <c r="K414">
        <v>5.7798953297298498E-2</v>
      </c>
      <c r="L414" t="s">
        <v>367</v>
      </c>
    </row>
    <row r="415" spans="5:12" x14ac:dyDescent="0.2">
      <c r="E415">
        <v>25.3</v>
      </c>
      <c r="F415">
        <v>0</v>
      </c>
      <c r="G415">
        <v>0</v>
      </c>
      <c r="H415" t="e">
        <v>#DIV/0!</v>
      </c>
      <c r="I415" t="e">
        <v>#DIV/0!</v>
      </c>
      <c r="J415" t="s">
        <v>446</v>
      </c>
      <c r="K415">
        <v>0</v>
      </c>
      <c r="L415" t="s">
        <v>137</v>
      </c>
    </row>
    <row r="416" spans="5:12" x14ac:dyDescent="0.2">
      <c r="E416">
        <v>18.510000000000002</v>
      </c>
      <c r="F416">
        <v>28</v>
      </c>
      <c r="G416">
        <v>27</v>
      </c>
      <c r="H416">
        <v>1.1808270796100477</v>
      </c>
      <c r="I416">
        <v>1.3371462514607844</v>
      </c>
      <c r="J416">
        <v>0.15631917185073663</v>
      </c>
      <c r="K416">
        <v>2.3696682464454977</v>
      </c>
      <c r="L416" t="s">
        <v>198</v>
      </c>
    </row>
    <row r="417" spans="5:12" x14ac:dyDescent="0.2">
      <c r="E417">
        <v>25.23</v>
      </c>
      <c r="F417">
        <v>2</v>
      </c>
      <c r="G417">
        <v>1</v>
      </c>
      <c r="H417">
        <v>0.189308234386631</v>
      </c>
      <c r="I417">
        <v>8.8028556389742149E-2</v>
      </c>
      <c r="J417">
        <v>0.10127967799688885</v>
      </c>
      <c r="K417">
        <v>0.33154313843447386</v>
      </c>
      <c r="L417" t="s">
        <v>197</v>
      </c>
    </row>
    <row r="418" spans="5:12" x14ac:dyDescent="0.2">
      <c r="E418">
        <v>25.22</v>
      </c>
      <c r="F418">
        <v>3</v>
      </c>
      <c r="G418">
        <v>1</v>
      </c>
      <c r="H418">
        <v>0.14266545381727067</v>
      </c>
      <c r="I418">
        <v>0.2387258420025882</v>
      </c>
      <c r="J418">
        <v>9.6060388185317536E-2</v>
      </c>
      <c r="K418">
        <v>0.2387258420025882</v>
      </c>
      <c r="L418" t="s">
        <v>190</v>
      </c>
    </row>
    <row r="419" spans="5:12" x14ac:dyDescent="0.2">
      <c r="E419">
        <v>25.21</v>
      </c>
      <c r="F419">
        <v>2</v>
      </c>
      <c r="G419">
        <v>1</v>
      </c>
      <c r="H419">
        <v>0.15439924168667851</v>
      </c>
      <c r="I419">
        <v>0.49378270442085981</v>
      </c>
      <c r="J419">
        <v>0.3393834627341813</v>
      </c>
      <c r="K419">
        <v>0.49378270442085981</v>
      </c>
      <c r="L419" t="s">
        <v>388</v>
      </c>
    </row>
    <row r="420" spans="5:12" x14ac:dyDescent="0.2">
      <c r="E420">
        <v>25.17</v>
      </c>
      <c r="F420">
        <v>1</v>
      </c>
      <c r="G420">
        <v>1</v>
      </c>
      <c r="H420">
        <v>2.6239445794932533E-2</v>
      </c>
      <c r="I420">
        <v>5.982525039669484E-2</v>
      </c>
      <c r="J420">
        <v>3.3585804601762304E-2</v>
      </c>
      <c r="K420">
        <v>5.982525039669484E-2</v>
      </c>
      <c r="L420" t="s">
        <v>365</v>
      </c>
    </row>
    <row r="421" spans="5:12" x14ac:dyDescent="0.2">
      <c r="E421">
        <v>25.16</v>
      </c>
      <c r="F421">
        <v>2</v>
      </c>
      <c r="G421">
        <v>1</v>
      </c>
      <c r="H421">
        <v>0.11809932225629183</v>
      </c>
      <c r="I421">
        <v>0.31380784128261846</v>
      </c>
      <c r="J421">
        <v>0.19570851902632663</v>
      </c>
      <c r="K421">
        <v>0.31380784128261846</v>
      </c>
      <c r="L421" t="s">
        <v>324</v>
      </c>
    </row>
    <row r="422" spans="5:12" x14ac:dyDescent="0.2">
      <c r="E422">
        <v>25.15</v>
      </c>
      <c r="F422">
        <v>4</v>
      </c>
      <c r="G422">
        <v>3</v>
      </c>
      <c r="H422">
        <v>0.26884169263384955</v>
      </c>
      <c r="I422">
        <v>0.18599826802407507</v>
      </c>
      <c r="J422">
        <v>8.284342460977448E-2</v>
      </c>
      <c r="K422">
        <v>0.37134386566264971</v>
      </c>
      <c r="L422" t="s">
        <v>330</v>
      </c>
    </row>
    <row r="423" spans="5:12" x14ac:dyDescent="0.2">
      <c r="E423">
        <v>25.55</v>
      </c>
      <c r="F423">
        <v>0</v>
      </c>
      <c r="G423">
        <v>1</v>
      </c>
      <c r="H423" t="e">
        <v>#DIV/0!</v>
      </c>
      <c r="I423">
        <v>0.46436667651477809</v>
      </c>
      <c r="J423" t="s">
        <v>446</v>
      </c>
      <c r="K423">
        <v>0.46436667651477809</v>
      </c>
      <c r="L423" t="s">
        <v>324</v>
      </c>
    </row>
    <row r="424" spans="5:12" x14ac:dyDescent="0.2">
      <c r="E424">
        <v>25.12</v>
      </c>
      <c r="F424">
        <v>0</v>
      </c>
      <c r="G424">
        <v>2</v>
      </c>
      <c r="H424" t="e">
        <v>#DIV/0!</v>
      </c>
      <c r="I424">
        <v>0.20127155412669351</v>
      </c>
      <c r="J424" t="s">
        <v>446</v>
      </c>
      <c r="K424">
        <v>0.34401339895451555</v>
      </c>
      <c r="L424" t="s">
        <v>388</v>
      </c>
    </row>
    <row r="425" spans="5:12" x14ac:dyDescent="0.2">
      <c r="E425">
        <v>25.11</v>
      </c>
      <c r="F425">
        <v>1</v>
      </c>
      <c r="G425">
        <v>0</v>
      </c>
      <c r="H425">
        <v>0.2775206010971954</v>
      </c>
      <c r="I425" t="e">
        <v>#DIV/0!</v>
      </c>
      <c r="J425" t="s">
        <v>446</v>
      </c>
      <c r="K425">
        <v>0.2775206010971954</v>
      </c>
      <c r="L425" t="s">
        <v>371</v>
      </c>
    </row>
    <row r="426" spans="5:12" x14ac:dyDescent="0.2">
      <c r="E426">
        <v>25.09</v>
      </c>
      <c r="F426">
        <v>0</v>
      </c>
      <c r="G426">
        <v>1</v>
      </c>
      <c r="H426" t="e">
        <v>#DIV/0!</v>
      </c>
      <c r="I426">
        <v>8.1874468448043455E-2</v>
      </c>
      <c r="J426" t="s">
        <v>446</v>
      </c>
      <c r="K426">
        <v>8.1874468448043455E-2</v>
      </c>
      <c r="L426" t="s">
        <v>378</v>
      </c>
    </row>
    <row r="427" spans="5:12" x14ac:dyDescent="0.2">
      <c r="E427">
        <v>25.07</v>
      </c>
      <c r="F427">
        <v>0</v>
      </c>
      <c r="G427">
        <v>3</v>
      </c>
      <c r="H427" t="e">
        <v>#DIV/0!</v>
      </c>
      <c r="I427">
        <v>0.14067637512649889</v>
      </c>
      <c r="J427" t="s">
        <v>446</v>
      </c>
      <c r="K427">
        <v>0.18262974250305894</v>
      </c>
      <c r="L427" t="s">
        <v>330</v>
      </c>
    </row>
    <row r="428" spans="5:12" x14ac:dyDescent="0.2">
      <c r="E428">
        <v>25.03</v>
      </c>
      <c r="F428">
        <v>0</v>
      </c>
      <c r="G428">
        <v>0</v>
      </c>
      <c r="H428" t="e">
        <v>#DIV/0!</v>
      </c>
      <c r="I428" t="e">
        <v>#DIV/0!</v>
      </c>
      <c r="J428" t="s">
        <v>446</v>
      </c>
      <c r="K428">
        <v>0</v>
      </c>
      <c r="L428" t="s">
        <v>137</v>
      </c>
    </row>
    <row r="429" spans="5:12" x14ac:dyDescent="0.2">
      <c r="E429">
        <v>25.02</v>
      </c>
      <c r="F429">
        <v>1</v>
      </c>
      <c r="G429">
        <v>0</v>
      </c>
      <c r="H429">
        <v>0.13228698354065579</v>
      </c>
      <c r="I429" t="e">
        <v>#DIV/0!</v>
      </c>
      <c r="J429" t="s">
        <v>446</v>
      </c>
      <c r="K429">
        <v>0.13228698354065579</v>
      </c>
      <c r="L429" t="s">
        <v>371</v>
      </c>
    </row>
    <row r="430" spans="5:12" x14ac:dyDescent="0.2">
      <c r="E430">
        <v>24.99</v>
      </c>
      <c r="F430">
        <v>0</v>
      </c>
      <c r="G430">
        <v>3</v>
      </c>
      <c r="H430" t="e">
        <v>#DIV/0!</v>
      </c>
      <c r="I430">
        <v>0.14321636202106061</v>
      </c>
      <c r="J430" t="s">
        <v>446</v>
      </c>
      <c r="K430">
        <v>0.25197839170530573</v>
      </c>
      <c r="L430" t="s">
        <v>324</v>
      </c>
    </row>
    <row r="431" spans="5:12" x14ac:dyDescent="0.2">
      <c r="E431">
        <v>24.98</v>
      </c>
      <c r="F431">
        <v>0</v>
      </c>
      <c r="G431">
        <v>1</v>
      </c>
      <c r="H431" t="e">
        <v>#DIV/0!</v>
      </c>
      <c r="I431">
        <v>0.27509139529521703</v>
      </c>
      <c r="J431" t="s">
        <v>446</v>
      </c>
      <c r="K431">
        <v>0.27509139529521703</v>
      </c>
      <c r="L431" t="s">
        <v>330</v>
      </c>
    </row>
    <row r="432" spans="5:12" x14ac:dyDescent="0.2">
      <c r="E432">
        <v>24.95</v>
      </c>
      <c r="F432">
        <v>0</v>
      </c>
      <c r="G432">
        <v>0</v>
      </c>
      <c r="H432" t="e">
        <v>#DIV/0!</v>
      </c>
      <c r="I432" t="e">
        <v>#DIV/0!</v>
      </c>
      <c r="J432" t="s">
        <v>446</v>
      </c>
      <c r="K432">
        <v>0</v>
      </c>
      <c r="L432" t="s">
        <v>137</v>
      </c>
    </row>
    <row r="433" spans="5:12" x14ac:dyDescent="0.2">
      <c r="E433">
        <v>24.94</v>
      </c>
      <c r="F433">
        <v>0</v>
      </c>
      <c r="G433">
        <v>1</v>
      </c>
      <c r="H433" t="e">
        <v>#DIV/0!</v>
      </c>
      <c r="I433">
        <v>0.1644355860471291</v>
      </c>
      <c r="J433" t="s">
        <v>446</v>
      </c>
      <c r="K433">
        <v>0.1644355860471291</v>
      </c>
      <c r="L433" t="s">
        <v>374</v>
      </c>
    </row>
    <row r="434" spans="5:12" x14ac:dyDescent="0.2">
      <c r="E434">
        <v>24.93</v>
      </c>
      <c r="F434">
        <v>3</v>
      </c>
      <c r="G434">
        <v>3</v>
      </c>
      <c r="H434">
        <v>0.27737600021176462</v>
      </c>
      <c r="I434">
        <v>0.99698108865231472</v>
      </c>
      <c r="J434">
        <v>0.71960508844055004</v>
      </c>
      <c r="K434">
        <v>2.6544272517982033</v>
      </c>
      <c r="L434" t="s">
        <v>388</v>
      </c>
    </row>
    <row r="435" spans="5:12" x14ac:dyDescent="0.2">
      <c r="E435">
        <v>24.91</v>
      </c>
      <c r="F435">
        <v>0</v>
      </c>
      <c r="G435">
        <v>3</v>
      </c>
      <c r="H435" t="e">
        <v>#DIV/0!</v>
      </c>
      <c r="I435">
        <v>9.3539185532391086E-2</v>
      </c>
      <c r="J435" t="s">
        <v>446</v>
      </c>
      <c r="K435">
        <v>0.14653142097389971</v>
      </c>
      <c r="L435" t="s">
        <v>330</v>
      </c>
    </row>
    <row r="436" spans="5:12" x14ac:dyDescent="0.2">
      <c r="E436">
        <v>24.86</v>
      </c>
      <c r="F436">
        <v>1</v>
      </c>
      <c r="G436">
        <v>1</v>
      </c>
      <c r="H436">
        <v>3.5948105300011413E-2</v>
      </c>
      <c r="I436">
        <v>3.0206791015263038E-2</v>
      </c>
      <c r="J436">
        <v>5.741314284748375E-3</v>
      </c>
      <c r="K436">
        <v>3.5948105300011413E-2</v>
      </c>
      <c r="L436" t="s">
        <v>394</v>
      </c>
    </row>
    <row r="437" spans="5:12" x14ac:dyDescent="0.2">
      <c r="E437">
        <v>24.85</v>
      </c>
      <c r="F437">
        <v>1</v>
      </c>
      <c r="G437">
        <v>0</v>
      </c>
      <c r="H437">
        <v>8.1069458395126567E-2</v>
      </c>
      <c r="I437" t="e">
        <v>#DIV/0!</v>
      </c>
      <c r="J437" t="s">
        <v>446</v>
      </c>
      <c r="K437">
        <v>8.1069458395126567E-2</v>
      </c>
      <c r="L437" t="s">
        <v>197</v>
      </c>
    </row>
    <row r="438" spans="5:12" x14ac:dyDescent="0.2">
      <c r="E438">
        <v>24.83</v>
      </c>
      <c r="F438">
        <v>0</v>
      </c>
      <c r="G438">
        <v>1</v>
      </c>
      <c r="H438" t="e">
        <v>#DIV/0!</v>
      </c>
      <c r="I438">
        <v>7.7556012383678916E-2</v>
      </c>
      <c r="J438" t="s">
        <v>446</v>
      </c>
      <c r="K438">
        <v>7.7556012383678916E-2</v>
      </c>
      <c r="L438" t="s">
        <v>367</v>
      </c>
    </row>
    <row r="439" spans="5:12" x14ac:dyDescent="0.2">
      <c r="E439">
        <v>24.82</v>
      </c>
      <c r="F439">
        <v>2</v>
      </c>
      <c r="G439">
        <v>3</v>
      </c>
      <c r="H439">
        <v>0.11976105404049914</v>
      </c>
      <c r="I439">
        <v>0.29645017267225715</v>
      </c>
      <c r="J439">
        <v>0.17668911863175801</v>
      </c>
      <c r="K439">
        <v>0.63573814751616375</v>
      </c>
      <c r="L439" t="s">
        <v>388</v>
      </c>
    </row>
    <row r="440" spans="5:12" x14ac:dyDescent="0.2">
      <c r="E440">
        <v>24.81</v>
      </c>
      <c r="F440">
        <v>2</v>
      </c>
      <c r="G440">
        <v>2</v>
      </c>
      <c r="H440">
        <v>4.0669022633636878E-2</v>
      </c>
      <c r="I440">
        <v>0.44572767032286009</v>
      </c>
      <c r="J440">
        <v>0.40505864768922323</v>
      </c>
      <c r="K440">
        <v>0.45279942239399212</v>
      </c>
      <c r="L440" t="s">
        <v>330</v>
      </c>
    </row>
    <row r="441" spans="5:12" x14ac:dyDescent="0.2">
      <c r="E441">
        <v>24.71</v>
      </c>
      <c r="F441">
        <v>0</v>
      </c>
      <c r="G441">
        <v>0</v>
      </c>
      <c r="H441" t="e">
        <v>#DIV/0!</v>
      </c>
      <c r="I441" t="e">
        <v>#DIV/0!</v>
      </c>
      <c r="J441" t="s">
        <v>446</v>
      </c>
      <c r="K441">
        <v>0</v>
      </c>
      <c r="L441" t="s">
        <v>137</v>
      </c>
    </row>
    <row r="442" spans="5:12" x14ac:dyDescent="0.2">
      <c r="E442">
        <v>24.7</v>
      </c>
      <c r="F442">
        <v>1</v>
      </c>
      <c r="G442">
        <v>6</v>
      </c>
      <c r="H442">
        <v>8.4564689229967724E-2</v>
      </c>
      <c r="I442">
        <v>0.16892035327745791</v>
      </c>
      <c r="J442">
        <v>8.4355664047490189E-2</v>
      </c>
      <c r="K442">
        <v>0.25684445819909257</v>
      </c>
      <c r="L442" t="s">
        <v>367</v>
      </c>
    </row>
    <row r="443" spans="5:12" x14ac:dyDescent="0.2">
      <c r="E443">
        <v>24.69</v>
      </c>
      <c r="F443">
        <v>0</v>
      </c>
      <c r="G443">
        <v>1</v>
      </c>
      <c r="H443" t="e">
        <v>#DIV/0!</v>
      </c>
      <c r="I443">
        <v>7.4978619466769925E-2</v>
      </c>
      <c r="J443" t="s">
        <v>446</v>
      </c>
      <c r="K443">
        <v>7.4978619466769925E-2</v>
      </c>
      <c r="L443" t="s">
        <v>388</v>
      </c>
    </row>
    <row r="444" spans="5:12" x14ac:dyDescent="0.2">
      <c r="E444">
        <v>24.62</v>
      </c>
      <c r="F444">
        <v>0</v>
      </c>
      <c r="G444">
        <v>3</v>
      </c>
      <c r="H444" t="e">
        <v>#DIV/0!</v>
      </c>
      <c r="I444">
        <v>0.17970900282435101</v>
      </c>
      <c r="J444" t="s">
        <v>446</v>
      </c>
      <c r="K444">
        <v>0.23576597476886882</v>
      </c>
      <c r="L444" t="s">
        <v>330</v>
      </c>
    </row>
    <row r="445" spans="5:12" x14ac:dyDescent="0.2">
      <c r="E445">
        <v>24.55</v>
      </c>
      <c r="F445">
        <v>0</v>
      </c>
      <c r="G445">
        <v>1</v>
      </c>
      <c r="H445" t="e">
        <v>#DIV/0!</v>
      </c>
      <c r="I445">
        <v>0.23036074036926349</v>
      </c>
      <c r="J445" t="s">
        <v>446</v>
      </c>
      <c r="K445">
        <v>0.23036074036926349</v>
      </c>
      <c r="L445" t="s">
        <v>330</v>
      </c>
    </row>
    <row r="446" spans="5:12" x14ac:dyDescent="0.2">
      <c r="E446">
        <v>24.54</v>
      </c>
      <c r="F446">
        <v>0</v>
      </c>
      <c r="G446">
        <v>2</v>
      </c>
      <c r="H446" t="e">
        <v>#DIV/0!</v>
      </c>
      <c r="I446">
        <v>0.20105019855626527</v>
      </c>
      <c r="J446" t="s">
        <v>446</v>
      </c>
      <c r="K446">
        <v>0.2532229520526979</v>
      </c>
      <c r="L446" t="s">
        <v>324</v>
      </c>
    </row>
    <row r="447" spans="5:12" x14ac:dyDescent="0.2">
      <c r="E447">
        <v>24.46</v>
      </c>
      <c r="F447">
        <v>1</v>
      </c>
      <c r="G447">
        <v>1</v>
      </c>
      <c r="H447">
        <v>4.7376416804991724E-2</v>
      </c>
      <c r="I447">
        <v>8.1425071395247864E-2</v>
      </c>
      <c r="J447">
        <v>3.404865459025614E-2</v>
      </c>
      <c r="K447">
        <v>8.1425071395247864E-2</v>
      </c>
      <c r="L447" t="s">
        <v>367</v>
      </c>
    </row>
    <row r="448" spans="5:12" x14ac:dyDescent="0.2">
      <c r="E448">
        <v>24.45</v>
      </c>
      <c r="F448">
        <v>1</v>
      </c>
      <c r="G448">
        <v>2</v>
      </c>
      <c r="H448">
        <v>9.7826685897915946E-2</v>
      </c>
      <c r="I448">
        <v>0.67539422618444078</v>
      </c>
      <c r="J448">
        <v>0.57756754028652479</v>
      </c>
      <c r="K448">
        <v>0.69665747466876571</v>
      </c>
      <c r="L448" t="s">
        <v>365</v>
      </c>
    </row>
    <row r="449" spans="5:12" x14ac:dyDescent="0.2">
      <c r="E449">
        <v>24.44</v>
      </c>
      <c r="F449">
        <v>0</v>
      </c>
      <c r="G449">
        <v>1</v>
      </c>
      <c r="H449" t="e">
        <v>#DIV/0!</v>
      </c>
      <c r="I449">
        <v>0.82923128835931126</v>
      </c>
      <c r="J449" t="s">
        <v>446</v>
      </c>
      <c r="K449">
        <v>0.82923128835931126</v>
      </c>
      <c r="L449" t="s">
        <v>330</v>
      </c>
    </row>
    <row r="450" spans="5:12" x14ac:dyDescent="0.2">
      <c r="E450">
        <v>24.41</v>
      </c>
      <c r="F450">
        <v>1</v>
      </c>
      <c r="G450">
        <v>0</v>
      </c>
      <c r="H450">
        <v>4.690489305439164E-2</v>
      </c>
      <c r="I450" t="e">
        <v>#DIV/0!</v>
      </c>
      <c r="J450" t="s">
        <v>446</v>
      </c>
      <c r="K450">
        <v>4.690489305439164E-2</v>
      </c>
      <c r="L450" t="s">
        <v>372</v>
      </c>
    </row>
    <row r="451" spans="5:12" x14ac:dyDescent="0.2">
      <c r="E451">
        <v>24.34</v>
      </c>
      <c r="F451">
        <v>0</v>
      </c>
      <c r="G451">
        <v>2</v>
      </c>
      <c r="H451" t="e">
        <v>#DIV/0!</v>
      </c>
      <c r="I451">
        <v>0.13964441045286358</v>
      </c>
      <c r="J451" t="s">
        <v>446</v>
      </c>
      <c r="K451">
        <v>0.18346170206161061</v>
      </c>
      <c r="L451" t="s">
        <v>330</v>
      </c>
    </row>
    <row r="452" spans="5:12" x14ac:dyDescent="0.2">
      <c r="E452">
        <v>24.33</v>
      </c>
      <c r="F452">
        <v>0</v>
      </c>
      <c r="G452">
        <v>1</v>
      </c>
      <c r="H452" t="e">
        <v>#DIV/0!</v>
      </c>
      <c r="I452">
        <v>0.17643081161064253</v>
      </c>
      <c r="J452" t="s">
        <v>446</v>
      </c>
      <c r="K452">
        <v>0.17643081161064253</v>
      </c>
      <c r="L452" t="s">
        <v>324</v>
      </c>
    </row>
    <row r="453" spans="5:12" x14ac:dyDescent="0.2">
      <c r="E453">
        <v>24.25</v>
      </c>
      <c r="F453">
        <v>1</v>
      </c>
      <c r="G453">
        <v>0</v>
      </c>
      <c r="H453">
        <v>0</v>
      </c>
      <c r="I453" t="e">
        <v>#DIV/0!</v>
      </c>
      <c r="J453" t="s">
        <v>446</v>
      </c>
      <c r="K453">
        <v>0</v>
      </c>
      <c r="L453" t="s">
        <v>137</v>
      </c>
    </row>
    <row r="454" spans="5:12" x14ac:dyDescent="0.2">
      <c r="E454">
        <v>24.24</v>
      </c>
      <c r="F454">
        <v>2</v>
      </c>
      <c r="G454">
        <v>3</v>
      </c>
      <c r="H454">
        <v>8.889779180877512E-2</v>
      </c>
      <c r="I454">
        <v>0.61244095191499737</v>
      </c>
      <c r="J454">
        <v>0.52354316010622226</v>
      </c>
      <c r="K454">
        <v>0.67649837617920705</v>
      </c>
      <c r="L454" t="s">
        <v>330</v>
      </c>
    </row>
    <row r="455" spans="5:12" x14ac:dyDescent="0.2">
      <c r="E455">
        <v>24.23</v>
      </c>
      <c r="F455">
        <v>1</v>
      </c>
      <c r="G455">
        <v>0</v>
      </c>
      <c r="H455">
        <v>3.7674239987656059E-2</v>
      </c>
      <c r="I455" t="e">
        <v>#DIV/0!</v>
      </c>
      <c r="J455" t="s">
        <v>446</v>
      </c>
      <c r="K455">
        <v>3.7674239987656059E-2</v>
      </c>
      <c r="L455" t="s">
        <v>194</v>
      </c>
    </row>
    <row r="456" spans="5:12" x14ac:dyDescent="0.2">
      <c r="E456">
        <v>24.16</v>
      </c>
      <c r="F456">
        <v>0</v>
      </c>
      <c r="G456">
        <v>3</v>
      </c>
      <c r="H456" t="e">
        <v>#DIV/0!</v>
      </c>
      <c r="I456">
        <v>0.162512331652479</v>
      </c>
      <c r="J456" t="s">
        <v>446</v>
      </c>
      <c r="K456">
        <v>0.19972056442467959</v>
      </c>
      <c r="L456" t="s">
        <v>330</v>
      </c>
    </row>
    <row r="457" spans="5:12" x14ac:dyDescent="0.2">
      <c r="E457">
        <v>24.1</v>
      </c>
      <c r="F457">
        <v>1</v>
      </c>
      <c r="G457">
        <v>0</v>
      </c>
      <c r="H457">
        <v>9.0834845128711816E-2</v>
      </c>
      <c r="I457" t="e">
        <v>#DIV/0!</v>
      </c>
      <c r="J457" t="s">
        <v>446</v>
      </c>
      <c r="K457">
        <v>9.0834845128711816E-2</v>
      </c>
      <c r="L457" t="s">
        <v>400</v>
      </c>
    </row>
    <row r="458" spans="5:12" x14ac:dyDescent="0.2">
      <c r="E458">
        <v>24.09</v>
      </c>
      <c r="F458">
        <v>1</v>
      </c>
      <c r="G458">
        <v>0</v>
      </c>
      <c r="H458">
        <v>6.1439369063766874E-2</v>
      </c>
      <c r="I458" t="e">
        <v>#DIV/0!</v>
      </c>
      <c r="J458" t="s">
        <v>446</v>
      </c>
      <c r="K458">
        <v>6.1439369063766874E-2</v>
      </c>
      <c r="L458" t="s">
        <v>399</v>
      </c>
    </row>
    <row r="459" spans="5:12" x14ac:dyDescent="0.2">
      <c r="E459">
        <v>24.06</v>
      </c>
      <c r="F459">
        <v>0</v>
      </c>
      <c r="G459">
        <v>2</v>
      </c>
      <c r="H459" t="e">
        <v>#DIV/0!</v>
      </c>
      <c r="I459">
        <v>0.57880953217755904</v>
      </c>
      <c r="J459" t="s">
        <v>446</v>
      </c>
      <c r="K459">
        <v>0.73253507515893324</v>
      </c>
      <c r="L459" t="s">
        <v>330</v>
      </c>
    </row>
    <row r="460" spans="5:12" x14ac:dyDescent="0.2">
      <c r="E460">
        <v>24.05</v>
      </c>
      <c r="F460">
        <v>3</v>
      </c>
      <c r="G460">
        <v>1</v>
      </c>
      <c r="H460">
        <v>7.4047522680759217E-2</v>
      </c>
      <c r="I460">
        <v>0.64853858484067339</v>
      </c>
      <c r="J460">
        <v>0.57449106215991419</v>
      </c>
      <c r="K460">
        <v>0.64853858484067339</v>
      </c>
      <c r="L460" t="s">
        <v>324</v>
      </c>
    </row>
    <row r="461" spans="5:12" x14ac:dyDescent="0.2">
      <c r="E461">
        <v>24.04</v>
      </c>
      <c r="F461">
        <v>0</v>
      </c>
      <c r="G461">
        <v>1</v>
      </c>
      <c r="H461" t="e">
        <v>#DIV/0!</v>
      </c>
      <c r="I461">
        <v>7.7290789113388589E-2</v>
      </c>
      <c r="J461" t="s">
        <v>446</v>
      </c>
      <c r="K461">
        <v>7.7290789113388589E-2</v>
      </c>
      <c r="L461" t="s">
        <v>367</v>
      </c>
    </row>
    <row r="462" spans="5:12" x14ac:dyDescent="0.2">
      <c r="E462">
        <v>24.03</v>
      </c>
      <c r="F462">
        <v>1</v>
      </c>
      <c r="G462">
        <v>1</v>
      </c>
      <c r="H462">
        <v>1.6507195023224966E-2</v>
      </c>
      <c r="I462">
        <v>0.14030238147614735</v>
      </c>
      <c r="J462">
        <v>0.12379518645292238</v>
      </c>
      <c r="K462">
        <v>0.14030238147614735</v>
      </c>
      <c r="L462" t="s">
        <v>388</v>
      </c>
    </row>
    <row r="463" spans="5:12" x14ac:dyDescent="0.2">
      <c r="E463">
        <v>24</v>
      </c>
      <c r="F463">
        <v>1</v>
      </c>
      <c r="G463">
        <v>1</v>
      </c>
      <c r="H463">
        <v>0</v>
      </c>
      <c r="I463">
        <v>2.4480180107000316E-2</v>
      </c>
      <c r="J463">
        <v>2.4480180107000316E-2</v>
      </c>
      <c r="K463">
        <v>2.4480180107000316E-2</v>
      </c>
      <c r="L463" t="s">
        <v>389</v>
      </c>
    </row>
    <row r="464" spans="5:12" x14ac:dyDescent="0.2">
      <c r="E464">
        <v>23.99</v>
      </c>
      <c r="F464">
        <v>2</v>
      </c>
      <c r="G464">
        <v>1</v>
      </c>
      <c r="H464">
        <v>4.8892190709921707E-2</v>
      </c>
      <c r="I464">
        <v>8.3158358230268889E-2</v>
      </c>
      <c r="J464">
        <v>3.4266167520347182E-2</v>
      </c>
      <c r="K464">
        <v>8.3158358230268889E-2</v>
      </c>
      <c r="L464" t="s">
        <v>404</v>
      </c>
    </row>
    <row r="465" spans="5:12" x14ac:dyDescent="0.2">
      <c r="E465">
        <v>23.98</v>
      </c>
      <c r="F465">
        <v>0</v>
      </c>
      <c r="G465">
        <v>2</v>
      </c>
      <c r="H465" t="e">
        <v>#DIV/0!</v>
      </c>
      <c r="I465">
        <v>0.20473910923354233</v>
      </c>
      <c r="J465" t="s">
        <v>446</v>
      </c>
      <c r="K465">
        <v>0.22789702987048066</v>
      </c>
      <c r="L465" t="s">
        <v>13</v>
      </c>
    </row>
    <row r="466" spans="5:12" x14ac:dyDescent="0.2">
      <c r="E466">
        <v>23.97</v>
      </c>
      <c r="F466">
        <v>0</v>
      </c>
      <c r="G466">
        <v>0</v>
      </c>
      <c r="H466" t="e">
        <v>#DIV/0!</v>
      </c>
      <c r="I466" t="e">
        <v>#DIV/0!</v>
      </c>
      <c r="J466" t="s">
        <v>446</v>
      </c>
      <c r="K466">
        <v>0</v>
      </c>
      <c r="L466" t="s">
        <v>137</v>
      </c>
    </row>
    <row r="467" spans="5:12" x14ac:dyDescent="0.2">
      <c r="E467">
        <v>23.89</v>
      </c>
      <c r="F467">
        <v>10</v>
      </c>
      <c r="G467">
        <v>10</v>
      </c>
      <c r="H467">
        <v>0.2536793395206508</v>
      </c>
      <c r="I467">
        <v>0.40430515829189151</v>
      </c>
      <c r="J467">
        <v>0.1506258187712407</v>
      </c>
      <c r="K467">
        <v>1.1157647543441336</v>
      </c>
      <c r="L467" t="s">
        <v>371</v>
      </c>
    </row>
    <row r="468" spans="5:12" x14ac:dyDescent="0.2">
      <c r="E468">
        <v>23.86</v>
      </c>
      <c r="F468">
        <v>0</v>
      </c>
      <c r="G468">
        <v>2</v>
      </c>
      <c r="H468" t="e">
        <v>#DIV/0!</v>
      </c>
      <c r="I468">
        <v>0.21645701553491864</v>
      </c>
      <c r="J468" t="s">
        <v>446</v>
      </c>
      <c r="K468">
        <v>0.32142796639027471</v>
      </c>
      <c r="L468" t="s">
        <v>330</v>
      </c>
    </row>
    <row r="469" spans="5:12" x14ac:dyDescent="0.2">
      <c r="E469">
        <v>23.79</v>
      </c>
      <c r="F469">
        <v>0</v>
      </c>
      <c r="G469">
        <v>2</v>
      </c>
      <c r="H469" t="e">
        <v>#DIV/0!</v>
      </c>
      <c r="I469">
        <v>0.14813456891418528</v>
      </c>
      <c r="J469" t="s">
        <v>446</v>
      </c>
      <c r="K469">
        <v>0.21035599585706088</v>
      </c>
      <c r="L469" t="s">
        <v>324</v>
      </c>
    </row>
    <row r="470" spans="5:12" x14ac:dyDescent="0.2">
      <c r="E470">
        <v>23.78</v>
      </c>
      <c r="F470">
        <v>0</v>
      </c>
      <c r="G470">
        <v>1</v>
      </c>
      <c r="H470" t="e">
        <v>#DIV/0!</v>
      </c>
      <c r="I470">
        <v>0.24397905757589908</v>
      </c>
      <c r="J470" t="s">
        <v>446</v>
      </c>
      <c r="K470">
        <v>0.24397905757589908</v>
      </c>
      <c r="L470" t="s">
        <v>330</v>
      </c>
    </row>
    <row r="471" spans="5:12" x14ac:dyDescent="0.2">
      <c r="E471">
        <v>23.76</v>
      </c>
      <c r="F471">
        <v>0</v>
      </c>
      <c r="G471">
        <v>0</v>
      </c>
      <c r="H471" t="e">
        <v>#DIV/0!</v>
      </c>
      <c r="I471" t="e">
        <v>#DIV/0!</v>
      </c>
      <c r="J471" t="s">
        <v>446</v>
      </c>
      <c r="K471">
        <v>0</v>
      </c>
      <c r="L471" t="s">
        <v>137</v>
      </c>
    </row>
    <row r="472" spans="5:12" x14ac:dyDescent="0.2">
      <c r="E472">
        <v>23.75</v>
      </c>
      <c r="F472">
        <v>1</v>
      </c>
      <c r="G472">
        <v>1</v>
      </c>
      <c r="H472">
        <v>4.6511749338437429E-2</v>
      </c>
      <c r="I472">
        <v>0.31760396884403325</v>
      </c>
      <c r="J472">
        <v>0.27109221950559581</v>
      </c>
      <c r="K472">
        <v>0.31760396884403325</v>
      </c>
      <c r="L472" t="s">
        <v>388</v>
      </c>
    </row>
    <row r="473" spans="5:12" x14ac:dyDescent="0.2">
      <c r="E473">
        <v>23.7</v>
      </c>
      <c r="F473">
        <v>0</v>
      </c>
      <c r="G473">
        <v>1</v>
      </c>
      <c r="H473" t="e">
        <v>#DIV/0!</v>
      </c>
      <c r="I473">
        <v>8.648350526803511E-2</v>
      </c>
      <c r="J473" t="s">
        <v>446</v>
      </c>
      <c r="K473">
        <v>8.648350526803511E-2</v>
      </c>
      <c r="L473" t="s">
        <v>365</v>
      </c>
    </row>
    <row r="474" spans="5:12" x14ac:dyDescent="0.2">
      <c r="E474">
        <v>23.69</v>
      </c>
      <c r="F474">
        <v>0</v>
      </c>
      <c r="G474">
        <v>1</v>
      </c>
      <c r="H474" t="e">
        <v>#DIV/0!</v>
      </c>
      <c r="I474">
        <v>0.2091074625819811</v>
      </c>
      <c r="J474" t="s">
        <v>446</v>
      </c>
      <c r="K474">
        <v>0.2091074625819811</v>
      </c>
      <c r="L474" t="s">
        <v>330</v>
      </c>
    </row>
    <row r="475" spans="5:12" x14ac:dyDescent="0.2">
      <c r="E475" s="24">
        <v>15.55</v>
      </c>
      <c r="F475">
        <v>27</v>
      </c>
      <c r="G475">
        <v>25</v>
      </c>
      <c r="H475">
        <v>0.2970970390234759</v>
      </c>
      <c r="I475">
        <v>0.44669896292333922</v>
      </c>
      <c r="J475">
        <v>0.14960192389986332</v>
      </c>
      <c r="K475">
        <v>1.6853861925486244</v>
      </c>
      <c r="L475" t="s">
        <v>365</v>
      </c>
    </row>
    <row r="476" spans="5:12" x14ac:dyDescent="0.2">
      <c r="E476">
        <v>23.66</v>
      </c>
      <c r="F476">
        <v>0</v>
      </c>
      <c r="G476">
        <v>1</v>
      </c>
      <c r="H476" t="e">
        <v>#DIV/0!</v>
      </c>
      <c r="I476">
        <v>0.5463443791365129</v>
      </c>
      <c r="J476" t="s">
        <v>446</v>
      </c>
      <c r="K476">
        <v>0.5463443791365129</v>
      </c>
      <c r="L476" t="s">
        <v>324</v>
      </c>
    </row>
    <row r="477" spans="5:12" x14ac:dyDescent="0.2">
      <c r="E477">
        <v>23.64</v>
      </c>
      <c r="F477">
        <v>0</v>
      </c>
      <c r="G477">
        <v>2</v>
      </c>
      <c r="H477" t="e">
        <v>#DIV/0!</v>
      </c>
      <c r="I477">
        <v>0.24214568965280811</v>
      </c>
      <c r="J477" t="s">
        <v>446</v>
      </c>
      <c r="K477">
        <v>0.29785465698408981</v>
      </c>
      <c r="L477" t="s">
        <v>330</v>
      </c>
    </row>
    <row r="478" spans="5:12" x14ac:dyDescent="0.2">
      <c r="E478">
        <v>23.63</v>
      </c>
      <c r="F478">
        <v>1</v>
      </c>
      <c r="G478">
        <v>0</v>
      </c>
      <c r="H478">
        <v>5.747829464326213E-2</v>
      </c>
      <c r="I478" t="e">
        <v>#DIV/0!</v>
      </c>
      <c r="J478" t="s">
        <v>446</v>
      </c>
      <c r="K478">
        <v>5.747829464326213E-2</v>
      </c>
      <c r="L478" t="s">
        <v>372</v>
      </c>
    </row>
    <row r="479" spans="5:12" x14ac:dyDescent="0.2">
      <c r="E479">
        <v>23.62</v>
      </c>
      <c r="F479">
        <v>0</v>
      </c>
      <c r="G479">
        <v>0</v>
      </c>
      <c r="H479" t="e">
        <v>#DIV/0!</v>
      </c>
      <c r="I479" t="e">
        <v>#DIV/0!</v>
      </c>
      <c r="J479" t="s">
        <v>446</v>
      </c>
      <c r="K479">
        <v>0</v>
      </c>
      <c r="L479" t="s">
        <v>137</v>
      </c>
    </row>
    <row r="480" spans="5:12" x14ac:dyDescent="0.2">
      <c r="E480">
        <v>23.61</v>
      </c>
      <c r="F480">
        <v>0</v>
      </c>
      <c r="G480">
        <v>2</v>
      </c>
      <c r="H480" t="e">
        <v>#DIV/0!</v>
      </c>
      <c r="I480">
        <v>0.15566504127487746</v>
      </c>
      <c r="J480" t="s">
        <v>446</v>
      </c>
      <c r="K480">
        <v>0.25036805428066655</v>
      </c>
      <c r="L480" t="s">
        <v>367</v>
      </c>
    </row>
    <row r="481" spans="5:12" x14ac:dyDescent="0.2">
      <c r="E481">
        <v>23.59</v>
      </c>
      <c r="F481">
        <v>2</v>
      </c>
      <c r="G481">
        <v>1</v>
      </c>
      <c r="H481">
        <v>8.563860522991483E-2</v>
      </c>
      <c r="I481">
        <v>7.2514555675054729E-2</v>
      </c>
      <c r="J481">
        <v>1.3124049554860101E-2</v>
      </c>
      <c r="K481">
        <v>0.14687341085428665</v>
      </c>
      <c r="L481" t="s">
        <v>400</v>
      </c>
    </row>
    <row r="482" spans="5:12" x14ac:dyDescent="0.2">
      <c r="E482">
        <v>23.58</v>
      </c>
      <c r="F482">
        <v>1</v>
      </c>
      <c r="G482">
        <v>0</v>
      </c>
      <c r="H482">
        <v>0.13238628421224211</v>
      </c>
      <c r="I482" t="e">
        <v>#DIV/0!</v>
      </c>
      <c r="J482" t="s">
        <v>446</v>
      </c>
      <c r="K482">
        <v>0.13238628421224211</v>
      </c>
      <c r="L482" t="s">
        <v>399</v>
      </c>
    </row>
    <row r="483" spans="5:12" x14ac:dyDescent="0.2">
      <c r="E483">
        <v>23.57</v>
      </c>
      <c r="F483">
        <v>2</v>
      </c>
      <c r="G483">
        <v>3</v>
      </c>
      <c r="H483">
        <v>6.1869699784021126E-2</v>
      </c>
      <c r="I483">
        <v>0.17568626178677191</v>
      </c>
      <c r="J483">
        <v>0.11381656200275078</v>
      </c>
      <c r="K483">
        <v>0.22861584495978149</v>
      </c>
      <c r="L483" t="s">
        <v>330</v>
      </c>
    </row>
    <row r="484" spans="5:12" x14ac:dyDescent="0.2">
      <c r="E484">
        <v>23.56</v>
      </c>
      <c r="F484">
        <v>1</v>
      </c>
      <c r="G484">
        <v>0</v>
      </c>
      <c r="H484">
        <v>4.0067092612788409E-2</v>
      </c>
      <c r="I484" t="e">
        <v>#DIV/0!</v>
      </c>
      <c r="J484" t="s">
        <v>446</v>
      </c>
      <c r="K484">
        <v>4.0067092612788409E-2</v>
      </c>
      <c r="L484" t="s">
        <v>161</v>
      </c>
    </row>
    <row r="485" spans="5:12" x14ac:dyDescent="0.2">
      <c r="E485">
        <v>23.55</v>
      </c>
      <c r="F485">
        <v>1</v>
      </c>
      <c r="G485">
        <v>1</v>
      </c>
      <c r="H485">
        <v>0.11693404657082536</v>
      </c>
      <c r="I485">
        <v>6.0202392325275654E-2</v>
      </c>
      <c r="J485">
        <v>5.6731654245549705E-2</v>
      </c>
      <c r="K485">
        <v>0.11693404657082536</v>
      </c>
      <c r="L485" t="s">
        <v>397</v>
      </c>
    </row>
    <row r="486" spans="5:12" x14ac:dyDescent="0.2">
      <c r="E486">
        <v>23.54</v>
      </c>
      <c r="F486">
        <v>1</v>
      </c>
      <c r="G486">
        <v>1</v>
      </c>
      <c r="H486">
        <v>0.16272678250359596</v>
      </c>
      <c r="I486">
        <v>0.12787780749019986</v>
      </c>
      <c r="J486">
        <v>3.4848975013396094E-2</v>
      </c>
      <c r="K486">
        <v>0.16272678250359596</v>
      </c>
      <c r="L486" t="s">
        <v>405</v>
      </c>
    </row>
    <row r="487" spans="5:12" x14ac:dyDescent="0.2">
      <c r="E487">
        <v>23.48</v>
      </c>
      <c r="F487">
        <v>0</v>
      </c>
      <c r="G487">
        <v>1</v>
      </c>
      <c r="H487" t="e">
        <v>#DIV/0!</v>
      </c>
      <c r="I487">
        <v>0.39255777154175825</v>
      </c>
      <c r="J487" t="s">
        <v>446</v>
      </c>
      <c r="K487">
        <v>0.39255777154175825</v>
      </c>
      <c r="L487" t="s">
        <v>365</v>
      </c>
    </row>
    <row r="488" spans="5:12" x14ac:dyDescent="0.2">
      <c r="E488">
        <v>26.49</v>
      </c>
      <c r="F488">
        <v>0</v>
      </c>
      <c r="G488">
        <v>0</v>
      </c>
      <c r="H488" t="e">
        <v>#DIV/0!</v>
      </c>
      <c r="I488" t="e">
        <v>#DIV/0!</v>
      </c>
      <c r="J488" t="s">
        <v>446</v>
      </c>
      <c r="K488">
        <v>0</v>
      </c>
      <c r="L488" t="s">
        <v>137</v>
      </c>
    </row>
    <row r="489" spans="5:12" x14ac:dyDescent="0.2">
      <c r="E489">
        <v>23.46</v>
      </c>
      <c r="F489">
        <v>5</v>
      </c>
      <c r="G489">
        <v>1</v>
      </c>
      <c r="H489">
        <v>6.5650403961713288E-2</v>
      </c>
      <c r="I489">
        <v>2.3786096478613811E-2</v>
      </c>
      <c r="J489">
        <v>4.186430748309948E-2</v>
      </c>
      <c r="K489">
        <v>0.11101468476004304</v>
      </c>
      <c r="L489" t="s">
        <v>385</v>
      </c>
    </row>
    <row r="490" spans="5:12" x14ac:dyDescent="0.2">
      <c r="E490">
        <v>23.45</v>
      </c>
      <c r="F490">
        <v>0</v>
      </c>
      <c r="G490">
        <v>1</v>
      </c>
      <c r="H490" t="e">
        <v>#DIV/0!</v>
      </c>
      <c r="I490">
        <v>2.7841163927686725E-2</v>
      </c>
      <c r="J490" t="s">
        <v>446</v>
      </c>
      <c r="K490">
        <v>2.7841163927686725E-2</v>
      </c>
      <c r="L490" t="s">
        <v>13</v>
      </c>
    </row>
    <row r="491" spans="5:12" x14ac:dyDescent="0.2">
      <c r="E491">
        <v>23.38</v>
      </c>
      <c r="F491">
        <v>0</v>
      </c>
      <c r="G491">
        <v>2</v>
      </c>
      <c r="H491" t="e">
        <v>#DIV/0!</v>
      </c>
      <c r="I491">
        <v>9.3197520003791515E-2</v>
      </c>
      <c r="J491" t="s">
        <v>446</v>
      </c>
      <c r="K491">
        <v>0.13108638476706722</v>
      </c>
      <c r="L491" t="s">
        <v>367</v>
      </c>
    </row>
    <row r="492" spans="5:12" x14ac:dyDescent="0.2">
      <c r="E492" s="25">
        <v>21.28</v>
      </c>
      <c r="F492">
        <v>28</v>
      </c>
      <c r="G492">
        <v>26</v>
      </c>
      <c r="H492">
        <v>0.87382835574238749</v>
      </c>
      <c r="I492">
        <v>0.9892991764424921</v>
      </c>
      <c r="J492">
        <v>0.11547082070010461</v>
      </c>
      <c r="K492">
        <v>9.0443318769871457</v>
      </c>
      <c r="L492" t="s">
        <v>378</v>
      </c>
    </row>
    <row r="493" spans="5:12" x14ac:dyDescent="0.2">
      <c r="E493">
        <v>23.27</v>
      </c>
      <c r="F493">
        <v>1</v>
      </c>
      <c r="G493">
        <v>1</v>
      </c>
      <c r="H493">
        <v>4.0656875423420724E-2</v>
      </c>
      <c r="I493">
        <v>0.20991605729736784</v>
      </c>
      <c r="J493">
        <v>0.16925918187394712</v>
      </c>
      <c r="K493">
        <v>0.20991605729736784</v>
      </c>
      <c r="L493" t="s">
        <v>365</v>
      </c>
    </row>
    <row r="494" spans="5:12" x14ac:dyDescent="0.2">
      <c r="E494">
        <v>23.26</v>
      </c>
      <c r="F494">
        <v>0</v>
      </c>
      <c r="G494">
        <v>2</v>
      </c>
      <c r="H494" t="e">
        <v>#DIV/0!</v>
      </c>
      <c r="I494">
        <v>0.3203426638944325</v>
      </c>
      <c r="J494" t="s">
        <v>446</v>
      </c>
      <c r="K494">
        <v>0.32322657558466189</v>
      </c>
      <c r="L494" t="s">
        <v>330</v>
      </c>
    </row>
    <row r="495" spans="5:12" x14ac:dyDescent="0.2">
      <c r="E495">
        <v>23.25</v>
      </c>
      <c r="F495">
        <v>3</v>
      </c>
      <c r="G495">
        <v>2</v>
      </c>
      <c r="H495">
        <v>5.2570347990369172E-2</v>
      </c>
      <c r="I495">
        <v>7.8020849676684045E-2</v>
      </c>
      <c r="J495">
        <v>2.5450501686314873E-2</v>
      </c>
      <c r="K495">
        <v>0.11995532841312478</v>
      </c>
      <c r="L495" t="s">
        <v>367</v>
      </c>
    </row>
    <row r="496" spans="5:12" x14ac:dyDescent="0.2">
      <c r="E496">
        <v>23.24</v>
      </c>
      <c r="F496">
        <v>2</v>
      </c>
      <c r="G496">
        <v>0</v>
      </c>
      <c r="H496">
        <v>8.2010283067748296E-2</v>
      </c>
      <c r="I496" t="e">
        <v>#DIV/0!</v>
      </c>
      <c r="J496" t="s">
        <v>446</v>
      </c>
      <c r="K496">
        <v>9.0271435730303815E-2</v>
      </c>
      <c r="L496" t="s">
        <v>405</v>
      </c>
    </row>
    <row r="497" spans="5:12" x14ac:dyDescent="0.2">
      <c r="E497">
        <v>23.23</v>
      </c>
      <c r="F497">
        <v>1</v>
      </c>
      <c r="G497">
        <v>0</v>
      </c>
      <c r="H497">
        <v>0.1546614819197924</v>
      </c>
      <c r="I497" t="e">
        <v>#DIV/0!</v>
      </c>
      <c r="J497" t="s">
        <v>446</v>
      </c>
      <c r="K497">
        <v>0.1546614819197924</v>
      </c>
      <c r="L497" t="s">
        <v>371</v>
      </c>
    </row>
    <row r="498" spans="5:12" x14ac:dyDescent="0.2">
      <c r="E498">
        <v>23.22</v>
      </c>
      <c r="F498">
        <v>0</v>
      </c>
      <c r="G498">
        <v>0</v>
      </c>
      <c r="H498" t="e">
        <v>#DIV/0!</v>
      </c>
      <c r="I498" t="e">
        <v>#DIV/0!</v>
      </c>
      <c r="J498" t="s">
        <v>446</v>
      </c>
      <c r="K498">
        <v>0</v>
      </c>
      <c r="L498" t="s">
        <v>137</v>
      </c>
    </row>
    <row r="499" spans="5:12" x14ac:dyDescent="0.2">
      <c r="E499">
        <v>23.21</v>
      </c>
      <c r="F499">
        <v>0</v>
      </c>
      <c r="G499">
        <v>1</v>
      </c>
      <c r="H499" t="e">
        <v>#DIV/0!</v>
      </c>
      <c r="I499">
        <v>0.13609261389618474</v>
      </c>
      <c r="J499" t="s">
        <v>446</v>
      </c>
      <c r="K499">
        <v>0.13609261389618474</v>
      </c>
      <c r="L499" t="s">
        <v>388</v>
      </c>
    </row>
    <row r="500" spans="5:12" x14ac:dyDescent="0.2">
      <c r="E500">
        <v>23.16</v>
      </c>
      <c r="F500">
        <v>1</v>
      </c>
      <c r="G500">
        <v>1</v>
      </c>
      <c r="H500">
        <v>5.862654423146698E-2</v>
      </c>
      <c r="I500">
        <v>0.37601235744995581</v>
      </c>
      <c r="J500">
        <v>0.31738581321848885</v>
      </c>
      <c r="K500">
        <v>0.37601235744995581</v>
      </c>
      <c r="L500" t="s">
        <v>365</v>
      </c>
    </row>
    <row r="501" spans="5:12" x14ac:dyDescent="0.2">
      <c r="E501">
        <v>23.15</v>
      </c>
      <c r="F501">
        <v>0</v>
      </c>
      <c r="G501">
        <v>2</v>
      </c>
      <c r="H501" t="e">
        <v>#DIV/0!</v>
      </c>
      <c r="I501">
        <v>0.53545038468017858</v>
      </c>
      <c r="J501" t="s">
        <v>446</v>
      </c>
      <c r="K501">
        <v>0.55787981026929001</v>
      </c>
      <c r="L501" t="s">
        <v>330</v>
      </c>
    </row>
    <row r="502" spans="5:12" x14ac:dyDescent="0.2">
      <c r="E502">
        <v>23.14</v>
      </c>
      <c r="F502">
        <v>2</v>
      </c>
      <c r="G502">
        <v>1</v>
      </c>
      <c r="H502">
        <v>0.10955226204282445</v>
      </c>
      <c r="I502">
        <v>7.0839049080115846E-2</v>
      </c>
      <c r="J502">
        <v>3.8713212962708604E-2</v>
      </c>
      <c r="K502">
        <v>0.16332370746222299</v>
      </c>
      <c r="L502" t="s">
        <v>385</v>
      </c>
    </row>
    <row r="503" spans="5:12" x14ac:dyDescent="0.2">
      <c r="E503">
        <v>23.13</v>
      </c>
      <c r="F503">
        <v>1</v>
      </c>
      <c r="G503">
        <v>2</v>
      </c>
      <c r="H503">
        <v>9.6791040015354046E-2</v>
      </c>
      <c r="I503">
        <v>0.14251148659775467</v>
      </c>
      <c r="J503">
        <v>4.5720446582400626E-2</v>
      </c>
      <c r="K503">
        <v>0.1849192083389497</v>
      </c>
      <c r="L503" t="s">
        <v>367</v>
      </c>
    </row>
    <row r="504" spans="5:12" x14ac:dyDescent="0.2">
      <c r="E504">
        <v>23.06</v>
      </c>
      <c r="F504">
        <v>0</v>
      </c>
      <c r="G504">
        <v>0</v>
      </c>
      <c r="H504" t="e">
        <v>#DIV/0!</v>
      </c>
      <c r="I504" t="e">
        <v>#DIV/0!</v>
      </c>
      <c r="J504" t="s">
        <v>446</v>
      </c>
      <c r="K504">
        <v>0</v>
      </c>
      <c r="L504" t="s">
        <v>137</v>
      </c>
    </row>
    <row r="505" spans="5:12" x14ac:dyDescent="0.2">
      <c r="E505">
        <v>23.05</v>
      </c>
      <c r="F505">
        <v>1</v>
      </c>
      <c r="G505">
        <v>0</v>
      </c>
      <c r="H505">
        <v>3.9923162085680745E-2</v>
      </c>
      <c r="I505" t="e">
        <v>#DIV/0!</v>
      </c>
      <c r="J505" t="s">
        <v>446</v>
      </c>
      <c r="K505">
        <v>3.9923162085680745E-2</v>
      </c>
      <c r="L505" t="s">
        <v>196</v>
      </c>
    </row>
    <row r="506" spans="5:12" x14ac:dyDescent="0.2">
      <c r="E506">
        <v>23.04</v>
      </c>
      <c r="F506">
        <v>0</v>
      </c>
      <c r="G506">
        <v>2</v>
      </c>
      <c r="H506" t="e">
        <v>#DIV/0!</v>
      </c>
      <c r="I506">
        <v>0.10902165820141492</v>
      </c>
      <c r="J506" t="s">
        <v>446</v>
      </c>
      <c r="K506">
        <v>0.15785943337038294</v>
      </c>
      <c r="L506" t="s">
        <v>368</v>
      </c>
    </row>
    <row r="507" spans="5:12" x14ac:dyDescent="0.2">
      <c r="E507">
        <v>23.03</v>
      </c>
      <c r="F507">
        <v>1</v>
      </c>
      <c r="G507">
        <v>2</v>
      </c>
      <c r="H507">
        <v>6.3186629896927859E-2</v>
      </c>
      <c r="I507">
        <v>0.171920499736503</v>
      </c>
      <c r="J507">
        <v>0.10873386983957514</v>
      </c>
      <c r="K507">
        <v>0.26950368297983329</v>
      </c>
      <c r="L507" t="s">
        <v>367</v>
      </c>
    </row>
    <row r="508" spans="5:12" x14ac:dyDescent="0.2">
      <c r="E508">
        <v>23.02</v>
      </c>
      <c r="F508">
        <v>0</v>
      </c>
      <c r="G508">
        <v>1</v>
      </c>
      <c r="H508" t="e">
        <v>#DIV/0!</v>
      </c>
      <c r="I508">
        <v>0.26280768406548966</v>
      </c>
      <c r="J508" t="s">
        <v>446</v>
      </c>
      <c r="K508">
        <v>0.26280768406548966</v>
      </c>
      <c r="L508" t="s">
        <v>365</v>
      </c>
    </row>
    <row r="509" spans="5:12" x14ac:dyDescent="0.2">
      <c r="E509">
        <v>23.01</v>
      </c>
      <c r="F509">
        <v>0</v>
      </c>
      <c r="G509">
        <v>2</v>
      </c>
      <c r="H509" t="e">
        <v>#DIV/0!</v>
      </c>
      <c r="I509">
        <v>0.3399430459003791</v>
      </c>
      <c r="J509" t="s">
        <v>446</v>
      </c>
      <c r="K509">
        <v>0.35677869799140804</v>
      </c>
      <c r="L509" t="s">
        <v>324</v>
      </c>
    </row>
    <row r="510" spans="5:12" x14ac:dyDescent="0.2">
      <c r="E510">
        <v>23</v>
      </c>
      <c r="F510">
        <v>0</v>
      </c>
      <c r="G510">
        <v>0</v>
      </c>
      <c r="H510" t="e">
        <v>#DIV/0!</v>
      </c>
      <c r="I510" t="e">
        <v>#DIV/0!</v>
      </c>
      <c r="J510" t="s">
        <v>446</v>
      </c>
      <c r="K510">
        <v>0</v>
      </c>
      <c r="L510" t="s">
        <v>137</v>
      </c>
    </row>
    <row r="511" spans="5:12" x14ac:dyDescent="0.2">
      <c r="E511">
        <v>22.99</v>
      </c>
      <c r="F511">
        <v>2</v>
      </c>
      <c r="G511">
        <v>1</v>
      </c>
      <c r="H511">
        <v>6.7229033926128751E-2</v>
      </c>
      <c r="I511">
        <v>0.25962003671602113</v>
      </c>
      <c r="J511">
        <v>0.19239100278989238</v>
      </c>
      <c r="K511">
        <v>0.25962003671602113</v>
      </c>
      <c r="L511" t="s">
        <v>388</v>
      </c>
    </row>
    <row r="512" spans="5:12" x14ac:dyDescent="0.2">
      <c r="E512">
        <v>22.98</v>
      </c>
      <c r="F512">
        <v>2</v>
      </c>
      <c r="G512">
        <v>3</v>
      </c>
      <c r="H512">
        <v>2.9592401959056353E-2</v>
      </c>
      <c r="I512">
        <v>0.26146086335474827</v>
      </c>
      <c r="J512">
        <v>0.23186846139569192</v>
      </c>
      <c r="K512">
        <v>0.29381570657726119</v>
      </c>
      <c r="L512" t="s">
        <v>330</v>
      </c>
    </row>
    <row r="513" spans="5:12" x14ac:dyDescent="0.2">
      <c r="E513">
        <v>22.97</v>
      </c>
      <c r="F513">
        <v>2</v>
      </c>
      <c r="G513">
        <v>0</v>
      </c>
      <c r="H513">
        <v>6.0198341841806433E-2</v>
      </c>
      <c r="I513" t="e">
        <v>#DIV/0!</v>
      </c>
      <c r="J513" t="s">
        <v>446</v>
      </c>
      <c r="K513">
        <v>7.8810433669271457E-2</v>
      </c>
      <c r="L513" t="s">
        <v>372</v>
      </c>
    </row>
    <row r="514" spans="5:12" x14ac:dyDescent="0.2">
      <c r="E514">
        <v>22.93</v>
      </c>
      <c r="F514">
        <v>0</v>
      </c>
      <c r="G514">
        <v>1</v>
      </c>
      <c r="H514" t="e">
        <v>#DIV/0!</v>
      </c>
      <c r="I514">
        <v>6.8272203554809258E-2</v>
      </c>
      <c r="J514" t="s">
        <v>446</v>
      </c>
      <c r="K514">
        <v>6.8272203554809258E-2</v>
      </c>
      <c r="L514" t="s">
        <v>388</v>
      </c>
    </row>
    <row r="515" spans="5:12" x14ac:dyDescent="0.2">
      <c r="E515">
        <v>22.89</v>
      </c>
      <c r="F515">
        <v>1</v>
      </c>
      <c r="G515">
        <v>1</v>
      </c>
      <c r="H515">
        <v>6.4947487117741787E-2</v>
      </c>
      <c r="I515">
        <v>0.37481795001647472</v>
      </c>
      <c r="J515">
        <v>0.30987046289873293</v>
      </c>
      <c r="K515">
        <v>0.37481795001647472</v>
      </c>
      <c r="L515" t="s">
        <v>365</v>
      </c>
    </row>
    <row r="516" spans="5:12" x14ac:dyDescent="0.2">
      <c r="E516">
        <v>22.87</v>
      </c>
      <c r="F516">
        <v>7</v>
      </c>
      <c r="G516">
        <v>8</v>
      </c>
      <c r="H516">
        <v>0.39566830051179191</v>
      </c>
      <c r="I516">
        <v>0.24842920600828414</v>
      </c>
      <c r="J516">
        <v>0.14723909450350778</v>
      </c>
      <c r="K516">
        <v>1.619067739290827</v>
      </c>
      <c r="L516" t="s">
        <v>371</v>
      </c>
    </row>
    <row r="517" spans="5:12" x14ac:dyDescent="0.2">
      <c r="E517">
        <v>22.86</v>
      </c>
      <c r="F517">
        <v>2</v>
      </c>
      <c r="G517">
        <v>1</v>
      </c>
      <c r="H517">
        <v>4.2433195981569104E-2</v>
      </c>
      <c r="I517">
        <v>6.8359770705009468E-2</v>
      </c>
      <c r="J517">
        <v>2.5926574723440364E-2</v>
      </c>
      <c r="K517">
        <v>6.8359770705009468E-2</v>
      </c>
      <c r="L517" t="s">
        <v>388</v>
      </c>
    </row>
    <row r="518" spans="5:12" x14ac:dyDescent="0.2">
      <c r="E518">
        <v>22.84</v>
      </c>
      <c r="F518">
        <v>0</v>
      </c>
      <c r="G518">
        <v>2</v>
      </c>
      <c r="H518" t="e">
        <v>#DIV/0!</v>
      </c>
      <c r="I518">
        <v>0.23742939841638616</v>
      </c>
      <c r="J518" t="s">
        <v>446</v>
      </c>
      <c r="K518">
        <v>0.31926980289649526</v>
      </c>
      <c r="L518" t="s">
        <v>368</v>
      </c>
    </row>
    <row r="519" spans="5:12" x14ac:dyDescent="0.2">
      <c r="E519">
        <v>22.83</v>
      </c>
      <c r="F519">
        <v>0</v>
      </c>
      <c r="G519">
        <v>1</v>
      </c>
      <c r="H519" t="e">
        <v>#DIV/0!</v>
      </c>
      <c r="I519">
        <v>0.34207133670223427</v>
      </c>
      <c r="J519" t="s">
        <v>446</v>
      </c>
      <c r="K519">
        <v>0.34207133670223427</v>
      </c>
      <c r="L519" t="s">
        <v>367</v>
      </c>
    </row>
    <row r="520" spans="5:12" x14ac:dyDescent="0.2">
      <c r="E520">
        <v>22.82</v>
      </c>
      <c r="F520">
        <v>0</v>
      </c>
      <c r="G520">
        <v>2</v>
      </c>
      <c r="H520" t="e">
        <v>#DIV/0!</v>
      </c>
      <c r="I520">
        <v>0.16725239649989673</v>
      </c>
      <c r="J520" t="s">
        <v>446</v>
      </c>
      <c r="K520">
        <v>0.18059096606572109</v>
      </c>
      <c r="L520" t="s">
        <v>330</v>
      </c>
    </row>
    <row r="521" spans="5:12" x14ac:dyDescent="0.2">
      <c r="E521">
        <v>22.81</v>
      </c>
      <c r="F521">
        <v>1</v>
      </c>
      <c r="G521">
        <v>0</v>
      </c>
      <c r="H521">
        <v>0.11421465561140791</v>
      </c>
      <c r="I521" t="e">
        <v>#DIV/0!</v>
      </c>
      <c r="J521" t="s">
        <v>446</v>
      </c>
      <c r="K521">
        <v>0.11421465561140791</v>
      </c>
      <c r="L521" t="s">
        <v>384</v>
      </c>
    </row>
    <row r="522" spans="5:12" x14ac:dyDescent="0.2">
      <c r="E522">
        <v>22.8</v>
      </c>
      <c r="F522">
        <v>0</v>
      </c>
      <c r="G522">
        <v>1</v>
      </c>
      <c r="H522" t="e">
        <v>#DIV/0!</v>
      </c>
      <c r="I522">
        <v>9.451214219527547E-2</v>
      </c>
      <c r="J522" t="s">
        <v>446</v>
      </c>
      <c r="K522">
        <v>9.451214219527547E-2</v>
      </c>
      <c r="L522" t="s">
        <v>391</v>
      </c>
    </row>
    <row r="523" spans="5:12" x14ac:dyDescent="0.2">
      <c r="E523">
        <v>22.77</v>
      </c>
      <c r="F523">
        <v>0</v>
      </c>
      <c r="G523">
        <v>0</v>
      </c>
      <c r="H523" t="e">
        <v>#DIV/0!</v>
      </c>
      <c r="I523" t="e">
        <v>#DIV/0!</v>
      </c>
      <c r="J523" t="s">
        <v>446</v>
      </c>
      <c r="K523">
        <v>0</v>
      </c>
      <c r="L523" t="s">
        <v>137</v>
      </c>
    </row>
    <row r="524" spans="5:12" x14ac:dyDescent="0.2">
      <c r="E524">
        <v>22.76</v>
      </c>
      <c r="F524">
        <v>3</v>
      </c>
      <c r="G524">
        <v>4</v>
      </c>
      <c r="H524">
        <v>0.11455487139241334</v>
      </c>
      <c r="I524">
        <v>0.12948310345296915</v>
      </c>
      <c r="J524">
        <v>1.492823206055581E-2</v>
      </c>
      <c r="K524">
        <v>0.32223448731434279</v>
      </c>
      <c r="L524" t="s">
        <v>388</v>
      </c>
    </row>
    <row r="525" spans="5:12" x14ac:dyDescent="0.2">
      <c r="E525">
        <v>22.75</v>
      </c>
      <c r="F525">
        <v>3</v>
      </c>
      <c r="G525">
        <v>2</v>
      </c>
      <c r="H525">
        <v>2.7765563602002153E-2</v>
      </c>
      <c r="I525">
        <v>0.35553769964759568</v>
      </c>
      <c r="J525">
        <v>0.32777213604559352</v>
      </c>
      <c r="K525">
        <v>0.6247594208348809</v>
      </c>
      <c r="L525" t="s">
        <v>365</v>
      </c>
    </row>
    <row r="526" spans="5:12" x14ac:dyDescent="0.2">
      <c r="E526">
        <v>22.74</v>
      </c>
      <c r="F526">
        <v>2</v>
      </c>
      <c r="G526">
        <v>2</v>
      </c>
      <c r="H526">
        <v>6.3102271780547961E-2</v>
      </c>
      <c r="I526">
        <v>0.60437678805496198</v>
      </c>
      <c r="J526">
        <v>0.54127451627441403</v>
      </c>
      <c r="K526">
        <v>0.63097190458210273</v>
      </c>
      <c r="L526" t="s">
        <v>330</v>
      </c>
    </row>
    <row r="527" spans="5:12" x14ac:dyDescent="0.2">
      <c r="E527">
        <v>22.72</v>
      </c>
      <c r="F527">
        <v>1</v>
      </c>
      <c r="G527">
        <v>0</v>
      </c>
      <c r="H527">
        <v>0.51964813121010101</v>
      </c>
      <c r="I527" t="e">
        <v>#DIV/0!</v>
      </c>
      <c r="J527" t="s">
        <v>446</v>
      </c>
      <c r="K527">
        <v>0.51964813121010101</v>
      </c>
      <c r="L527" t="s">
        <v>385</v>
      </c>
    </row>
    <row r="528" spans="5:12" x14ac:dyDescent="0.2">
      <c r="E528">
        <v>22.71</v>
      </c>
      <c r="F528">
        <v>2</v>
      </c>
      <c r="G528">
        <v>1</v>
      </c>
      <c r="H528">
        <v>0.4510455921926021</v>
      </c>
      <c r="I528">
        <v>9.457936146879671E-2</v>
      </c>
      <c r="J528">
        <v>0.3564662307238054</v>
      </c>
      <c r="K528">
        <v>0.57464406748725605</v>
      </c>
      <c r="L528" t="s">
        <v>400</v>
      </c>
    </row>
    <row r="529" spans="5:12" x14ac:dyDescent="0.2">
      <c r="E529">
        <v>22.7</v>
      </c>
      <c r="F529">
        <v>2</v>
      </c>
      <c r="G529">
        <v>3</v>
      </c>
      <c r="H529">
        <v>0.21074364430093659</v>
      </c>
      <c r="I529">
        <v>0.35167297417508409</v>
      </c>
      <c r="J529">
        <v>0.1409293298741475</v>
      </c>
      <c r="K529">
        <v>0.48288854759421662</v>
      </c>
      <c r="L529" t="s">
        <v>367</v>
      </c>
    </row>
    <row r="530" spans="5:12" x14ac:dyDescent="0.2">
      <c r="E530">
        <v>22.64</v>
      </c>
      <c r="F530">
        <v>1</v>
      </c>
      <c r="G530">
        <v>0</v>
      </c>
      <c r="H530">
        <v>0</v>
      </c>
      <c r="I530" t="e">
        <v>#DIV/0!</v>
      </c>
      <c r="J530" t="s">
        <v>446</v>
      </c>
      <c r="K530">
        <v>0</v>
      </c>
      <c r="L530" t="s">
        <v>137</v>
      </c>
    </row>
    <row r="531" spans="5:12" x14ac:dyDescent="0.2">
      <c r="E531">
        <v>22.63</v>
      </c>
      <c r="F531">
        <v>2</v>
      </c>
      <c r="G531">
        <v>3</v>
      </c>
      <c r="H531">
        <v>0.24013627487587991</v>
      </c>
      <c r="I531">
        <v>0.91041650601920077</v>
      </c>
      <c r="J531">
        <v>0.67028023114332091</v>
      </c>
      <c r="K531">
        <v>0.99304145755062889</v>
      </c>
      <c r="L531" t="s">
        <v>365</v>
      </c>
    </row>
    <row r="532" spans="5:12" x14ac:dyDescent="0.2">
      <c r="E532">
        <v>22.53</v>
      </c>
      <c r="F532">
        <v>1</v>
      </c>
      <c r="G532">
        <v>0</v>
      </c>
      <c r="H532">
        <v>4.7900538209371298E-2</v>
      </c>
      <c r="I532" t="e">
        <v>#DIV/0!</v>
      </c>
      <c r="J532" t="s">
        <v>446</v>
      </c>
      <c r="K532">
        <v>4.7900538209371298E-2</v>
      </c>
      <c r="L532" t="s">
        <v>371</v>
      </c>
    </row>
    <row r="533" spans="5:12" x14ac:dyDescent="0.2">
      <c r="E533">
        <v>22.52</v>
      </c>
      <c r="F533">
        <v>0</v>
      </c>
      <c r="G533">
        <v>1</v>
      </c>
      <c r="H533" t="e">
        <v>#DIV/0!</v>
      </c>
      <c r="I533">
        <v>0.17864851145003302</v>
      </c>
      <c r="J533" t="s">
        <v>446</v>
      </c>
      <c r="K533">
        <v>0.17864851145003302</v>
      </c>
      <c r="L533" t="s">
        <v>388</v>
      </c>
    </row>
    <row r="534" spans="5:12" x14ac:dyDescent="0.2">
      <c r="E534">
        <v>22.5</v>
      </c>
      <c r="F534">
        <v>1</v>
      </c>
      <c r="G534">
        <v>0</v>
      </c>
      <c r="H534">
        <v>0</v>
      </c>
      <c r="I534" t="e">
        <v>#DIV/0!</v>
      </c>
      <c r="J534" t="s">
        <v>446</v>
      </c>
      <c r="K534">
        <v>0</v>
      </c>
      <c r="L534" t="s">
        <v>137</v>
      </c>
    </row>
    <row r="535" spans="5:12" x14ac:dyDescent="0.2">
      <c r="E535">
        <v>22.49</v>
      </c>
      <c r="F535">
        <v>2</v>
      </c>
      <c r="G535">
        <v>4</v>
      </c>
      <c r="H535">
        <v>0.18265408186908677</v>
      </c>
      <c r="I535">
        <v>0.62412364960428501</v>
      </c>
      <c r="J535">
        <v>0.44146956773519824</v>
      </c>
      <c r="K535">
        <v>0.87263204382288018</v>
      </c>
      <c r="L535" t="s">
        <v>330</v>
      </c>
    </row>
    <row r="536" spans="5:12" x14ac:dyDescent="0.2">
      <c r="E536">
        <v>22.41</v>
      </c>
      <c r="F536">
        <v>0</v>
      </c>
      <c r="G536">
        <v>1</v>
      </c>
      <c r="H536" t="e">
        <v>#DIV/0!</v>
      </c>
      <c r="I536">
        <v>9.1514065201058023E-2</v>
      </c>
      <c r="J536" t="s">
        <v>446</v>
      </c>
      <c r="K536">
        <v>9.1514065201058023E-2</v>
      </c>
      <c r="L536" t="s">
        <v>367</v>
      </c>
    </row>
    <row r="537" spans="5:12" x14ac:dyDescent="0.2">
      <c r="E537">
        <v>22.4</v>
      </c>
      <c r="F537">
        <v>1</v>
      </c>
      <c r="G537">
        <v>0</v>
      </c>
      <c r="H537">
        <v>0.10726677700292014</v>
      </c>
      <c r="I537" t="e">
        <v>#DIV/0!</v>
      </c>
      <c r="J537" t="s">
        <v>446</v>
      </c>
      <c r="K537">
        <v>0.10726677700292014</v>
      </c>
      <c r="L537" t="s">
        <v>372</v>
      </c>
    </row>
    <row r="538" spans="5:12" x14ac:dyDescent="0.2">
      <c r="E538">
        <v>5.76</v>
      </c>
      <c r="F538">
        <v>2</v>
      </c>
      <c r="G538">
        <v>2</v>
      </c>
      <c r="H538">
        <v>0.10789994299347383</v>
      </c>
      <c r="I538">
        <v>0.28433968470699494</v>
      </c>
      <c r="J538">
        <v>0.17643974171352111</v>
      </c>
      <c r="K538">
        <v>0.40221574151590617</v>
      </c>
      <c r="L538" t="s">
        <v>365</v>
      </c>
    </row>
    <row r="539" spans="5:12" x14ac:dyDescent="0.2">
      <c r="E539">
        <v>22.37</v>
      </c>
      <c r="F539">
        <v>2</v>
      </c>
      <c r="G539">
        <v>1</v>
      </c>
      <c r="H539">
        <v>0.13747588100231395</v>
      </c>
      <c r="I539">
        <v>4.8820243060293318E-2</v>
      </c>
      <c r="J539">
        <v>8.8655637942020638E-2</v>
      </c>
      <c r="K539">
        <v>0.23097059867712308</v>
      </c>
      <c r="L539" t="s">
        <v>385</v>
      </c>
    </row>
    <row r="540" spans="5:12" x14ac:dyDescent="0.2">
      <c r="E540">
        <v>22.36</v>
      </c>
      <c r="F540">
        <v>6</v>
      </c>
      <c r="G540">
        <v>6</v>
      </c>
      <c r="H540">
        <v>0.15149863101966976</v>
      </c>
      <c r="I540">
        <v>0.13053635028866439</v>
      </c>
      <c r="J540">
        <v>2.0962280731005367E-2</v>
      </c>
      <c r="K540">
        <v>0.4105419890292743</v>
      </c>
      <c r="L540" t="s">
        <v>371</v>
      </c>
    </row>
    <row r="541" spans="5:12" x14ac:dyDescent="0.2">
      <c r="E541">
        <v>22.32</v>
      </c>
      <c r="F541">
        <v>1</v>
      </c>
      <c r="G541">
        <v>3</v>
      </c>
      <c r="H541">
        <v>5.088196196336589E-2</v>
      </c>
      <c r="I541">
        <v>0.20096619615924879</v>
      </c>
      <c r="J541">
        <v>0.1500842341958829</v>
      </c>
      <c r="K541">
        <v>0.24469358999785537</v>
      </c>
      <c r="L541" t="s">
        <v>324</v>
      </c>
    </row>
    <row r="542" spans="5:12" x14ac:dyDescent="0.2">
      <c r="E542">
        <v>22.29</v>
      </c>
      <c r="F542">
        <v>0</v>
      </c>
      <c r="G542">
        <v>1</v>
      </c>
      <c r="H542" t="e">
        <v>#DIV/0!</v>
      </c>
      <c r="I542">
        <v>6.6014605431040776E-2</v>
      </c>
      <c r="J542" t="s">
        <v>446</v>
      </c>
      <c r="K542">
        <v>6.6014605431040776E-2</v>
      </c>
      <c r="L542" t="s">
        <v>367</v>
      </c>
    </row>
    <row r="543" spans="5:12" x14ac:dyDescent="0.2">
      <c r="E543">
        <v>22.27</v>
      </c>
      <c r="F543">
        <v>0</v>
      </c>
      <c r="G543">
        <v>0</v>
      </c>
      <c r="H543" t="e">
        <v>#DIV/0!</v>
      </c>
      <c r="I543" t="e">
        <v>#DIV/0!</v>
      </c>
      <c r="J543" t="s">
        <v>446</v>
      </c>
      <c r="K543">
        <v>0</v>
      </c>
      <c r="L543" t="s">
        <v>137</v>
      </c>
    </row>
    <row r="544" spans="5:12" x14ac:dyDescent="0.2">
      <c r="E544">
        <v>22.26</v>
      </c>
      <c r="F544">
        <v>0</v>
      </c>
      <c r="G544">
        <v>3</v>
      </c>
      <c r="H544" t="e">
        <v>#DIV/0!</v>
      </c>
      <c r="I544">
        <v>0.36689753202351089</v>
      </c>
      <c r="J544" t="s">
        <v>446</v>
      </c>
      <c r="K544">
        <v>0.44485454604700075</v>
      </c>
      <c r="L544" t="s">
        <v>330</v>
      </c>
    </row>
    <row r="545" spans="5:12" x14ac:dyDescent="0.2">
      <c r="E545">
        <v>22.25</v>
      </c>
      <c r="F545">
        <v>1</v>
      </c>
      <c r="G545">
        <v>0</v>
      </c>
      <c r="H545">
        <v>8.8319232990932139E-2</v>
      </c>
      <c r="I545" t="e">
        <v>#DIV/0!</v>
      </c>
      <c r="J545" t="s">
        <v>446</v>
      </c>
      <c r="K545">
        <v>8.8319232990932139E-2</v>
      </c>
      <c r="L545" t="s">
        <v>372</v>
      </c>
    </row>
    <row r="546" spans="5:12" x14ac:dyDescent="0.2">
      <c r="E546">
        <v>22.23</v>
      </c>
      <c r="F546">
        <v>0</v>
      </c>
      <c r="G546">
        <v>0</v>
      </c>
      <c r="H546" t="e">
        <v>#DIV/0!</v>
      </c>
      <c r="I546" t="e">
        <v>#DIV/0!</v>
      </c>
      <c r="J546" t="s">
        <v>446</v>
      </c>
      <c r="K546">
        <v>0</v>
      </c>
      <c r="L546" t="s">
        <v>137</v>
      </c>
    </row>
    <row r="547" spans="5:12" x14ac:dyDescent="0.2">
      <c r="E547">
        <v>22.2</v>
      </c>
      <c r="F547">
        <v>0</v>
      </c>
      <c r="G547">
        <v>2</v>
      </c>
      <c r="H547" t="e">
        <v>#DIV/0!</v>
      </c>
      <c r="I547">
        <v>8.7108954283289852E-2</v>
      </c>
      <c r="J547" t="s">
        <v>446</v>
      </c>
      <c r="K547">
        <v>0.11524787753390953</v>
      </c>
      <c r="L547" t="s">
        <v>367</v>
      </c>
    </row>
    <row r="548" spans="5:12" x14ac:dyDescent="0.2">
      <c r="E548">
        <v>22.19</v>
      </c>
      <c r="F548">
        <v>0</v>
      </c>
      <c r="G548">
        <v>0</v>
      </c>
      <c r="H548" t="e">
        <v>#DIV/0!</v>
      </c>
      <c r="I548" t="e">
        <v>#DIV/0!</v>
      </c>
      <c r="J548" t="s">
        <v>446</v>
      </c>
      <c r="K548">
        <v>0</v>
      </c>
      <c r="L548" t="s">
        <v>137</v>
      </c>
    </row>
    <row r="549" spans="5:12" x14ac:dyDescent="0.2">
      <c r="E549">
        <v>22.17</v>
      </c>
      <c r="F549">
        <v>7</v>
      </c>
      <c r="G549">
        <v>8</v>
      </c>
      <c r="H549">
        <v>0.10979654654414414</v>
      </c>
      <c r="I549">
        <v>0.25988101901889971</v>
      </c>
      <c r="J549">
        <v>0.15008447247475556</v>
      </c>
      <c r="K549">
        <v>0.46969615418229221</v>
      </c>
      <c r="L549" t="s">
        <v>324</v>
      </c>
    </row>
    <row r="550" spans="5:12" x14ac:dyDescent="0.2">
      <c r="E550">
        <v>22.16</v>
      </c>
      <c r="F550">
        <v>0</v>
      </c>
      <c r="G550">
        <v>0</v>
      </c>
      <c r="H550" t="e">
        <v>#DIV/0!</v>
      </c>
      <c r="I550" t="e">
        <v>#DIV/0!</v>
      </c>
      <c r="J550" t="s">
        <v>446</v>
      </c>
      <c r="K550">
        <v>0</v>
      </c>
      <c r="L550" t="s">
        <v>137</v>
      </c>
    </row>
    <row r="551" spans="5:12" x14ac:dyDescent="0.2">
      <c r="E551">
        <v>22.12</v>
      </c>
      <c r="F551">
        <v>0</v>
      </c>
      <c r="G551">
        <v>0</v>
      </c>
      <c r="H551" t="e">
        <v>#DIV/0!</v>
      </c>
      <c r="I551" t="e">
        <v>#DIV/0!</v>
      </c>
      <c r="J551" t="s">
        <v>446</v>
      </c>
      <c r="K551">
        <v>0</v>
      </c>
      <c r="L551" t="s">
        <v>137</v>
      </c>
    </row>
    <row r="552" spans="5:12" x14ac:dyDescent="0.2">
      <c r="E552">
        <v>22.1</v>
      </c>
      <c r="F552">
        <v>1</v>
      </c>
      <c r="G552">
        <v>1</v>
      </c>
      <c r="H552">
        <v>0.29399052443413926</v>
      </c>
      <c r="I552">
        <v>6.2294471428443243E-2</v>
      </c>
      <c r="J552">
        <v>0.23169605300569601</v>
      </c>
      <c r="K552">
        <v>0.29399052443413926</v>
      </c>
      <c r="L552" t="s">
        <v>372</v>
      </c>
    </row>
    <row r="553" spans="5:12" x14ac:dyDescent="0.2">
      <c r="E553">
        <v>22.07</v>
      </c>
      <c r="F553">
        <v>2</v>
      </c>
      <c r="G553">
        <v>3</v>
      </c>
      <c r="H553">
        <v>0.16616096394799096</v>
      </c>
      <c r="I553">
        <v>1.099357968979539</v>
      </c>
      <c r="J553">
        <v>0.93319700503154801</v>
      </c>
      <c r="K553">
        <v>1.1439899427123825</v>
      </c>
      <c r="L553" t="s">
        <v>330</v>
      </c>
    </row>
    <row r="554" spans="5:12" x14ac:dyDescent="0.2">
      <c r="E554">
        <v>22.06</v>
      </c>
      <c r="F554">
        <v>1</v>
      </c>
      <c r="G554">
        <v>0</v>
      </c>
      <c r="H554">
        <v>8.4433148958730789E-2</v>
      </c>
      <c r="I554" t="e">
        <v>#DIV/0!</v>
      </c>
      <c r="J554" t="s">
        <v>446</v>
      </c>
      <c r="K554">
        <v>8.4433148958730789E-2</v>
      </c>
      <c r="L554" t="s">
        <v>401</v>
      </c>
    </row>
    <row r="555" spans="5:12" x14ac:dyDescent="0.2">
      <c r="E555">
        <v>21.95</v>
      </c>
      <c r="F555">
        <v>1</v>
      </c>
      <c r="G555">
        <v>0</v>
      </c>
      <c r="H555">
        <v>7.4646121026000892E-2</v>
      </c>
      <c r="I555" t="e">
        <v>#DIV/0!</v>
      </c>
      <c r="J555" t="s">
        <v>446</v>
      </c>
      <c r="K555">
        <v>7.4646121026000892E-2</v>
      </c>
      <c r="L555" t="s">
        <v>371</v>
      </c>
    </row>
    <row r="556" spans="5:12" x14ac:dyDescent="0.2">
      <c r="E556">
        <v>21.93</v>
      </c>
      <c r="F556">
        <v>0</v>
      </c>
      <c r="G556">
        <v>1</v>
      </c>
      <c r="H556" t="e">
        <v>#DIV/0!</v>
      </c>
      <c r="I556">
        <v>0.14538689392160203</v>
      </c>
      <c r="J556" t="s">
        <v>446</v>
      </c>
      <c r="K556">
        <v>0.14538689392160203</v>
      </c>
      <c r="L556" t="s">
        <v>388</v>
      </c>
    </row>
    <row r="557" spans="5:12" x14ac:dyDescent="0.2">
      <c r="E557">
        <v>21.9</v>
      </c>
      <c r="F557">
        <v>1</v>
      </c>
      <c r="G557">
        <v>0</v>
      </c>
      <c r="H557">
        <v>0.19730325147237124</v>
      </c>
      <c r="I557" t="e">
        <v>#DIV/0!</v>
      </c>
      <c r="J557" t="s">
        <v>446</v>
      </c>
      <c r="K557">
        <v>0.19730325147237124</v>
      </c>
      <c r="L557" t="s">
        <v>372</v>
      </c>
    </row>
    <row r="558" spans="5:12" x14ac:dyDescent="0.2">
      <c r="E558">
        <v>21.89</v>
      </c>
      <c r="F558">
        <v>1</v>
      </c>
      <c r="G558">
        <v>3</v>
      </c>
      <c r="H558">
        <v>0.19906546439105588</v>
      </c>
      <c r="I558">
        <v>0.6434691567921661</v>
      </c>
      <c r="J558">
        <v>0.44440369240111022</v>
      </c>
      <c r="K558">
        <v>0.76363476151905563</v>
      </c>
      <c r="L558" t="s">
        <v>365</v>
      </c>
    </row>
    <row r="559" spans="5:12" x14ac:dyDescent="0.2">
      <c r="E559">
        <v>21.86</v>
      </c>
      <c r="F559">
        <v>0</v>
      </c>
      <c r="G559">
        <v>0</v>
      </c>
      <c r="H559" t="e">
        <v>#DIV/0!</v>
      </c>
      <c r="I559" t="e">
        <v>#DIV/0!</v>
      </c>
      <c r="J559" t="s">
        <v>446</v>
      </c>
      <c r="K559">
        <v>0</v>
      </c>
      <c r="L559" t="s">
        <v>137</v>
      </c>
    </row>
    <row r="560" spans="5:12" x14ac:dyDescent="0.2">
      <c r="E560">
        <v>21.85</v>
      </c>
      <c r="F560">
        <v>0</v>
      </c>
      <c r="G560">
        <v>1</v>
      </c>
      <c r="H560" t="e">
        <v>#DIV/0!</v>
      </c>
      <c r="I560">
        <v>0.30571990103814101</v>
      </c>
      <c r="J560" t="s">
        <v>446</v>
      </c>
      <c r="K560">
        <v>0.30571990103814101</v>
      </c>
      <c r="L560" t="s">
        <v>324</v>
      </c>
    </row>
    <row r="561" spans="5:12" x14ac:dyDescent="0.2">
      <c r="E561">
        <v>21.84</v>
      </c>
      <c r="F561">
        <v>1</v>
      </c>
      <c r="G561">
        <v>0</v>
      </c>
      <c r="H561">
        <v>0.10155802663544883</v>
      </c>
      <c r="I561" t="e">
        <v>#DIV/0!</v>
      </c>
      <c r="J561" t="s">
        <v>446</v>
      </c>
      <c r="K561">
        <v>0.10155802663544883</v>
      </c>
      <c r="L561" t="s">
        <v>385</v>
      </c>
    </row>
    <row r="562" spans="5:12" x14ac:dyDescent="0.2">
      <c r="E562">
        <v>21.79</v>
      </c>
      <c r="F562">
        <v>2</v>
      </c>
      <c r="G562">
        <v>1</v>
      </c>
      <c r="H562">
        <v>3.5834500514556521E-2</v>
      </c>
      <c r="I562">
        <v>6.0506976103004505E-2</v>
      </c>
      <c r="J562">
        <v>2.4672475588447984E-2</v>
      </c>
      <c r="K562">
        <v>6.0506976103004505E-2</v>
      </c>
      <c r="L562" t="s">
        <v>370</v>
      </c>
    </row>
    <row r="563" spans="5:12" x14ac:dyDescent="0.2">
      <c r="E563">
        <v>21.78</v>
      </c>
      <c r="F563">
        <v>2</v>
      </c>
      <c r="G563">
        <v>2</v>
      </c>
      <c r="H563">
        <v>7.1415139433339853E-2</v>
      </c>
      <c r="I563">
        <v>0.2265007060766302</v>
      </c>
      <c r="J563">
        <v>0.15508556664329035</v>
      </c>
      <c r="K563">
        <v>0.29530876275685691</v>
      </c>
      <c r="L563" t="s">
        <v>367</v>
      </c>
    </row>
    <row r="564" spans="5:12" x14ac:dyDescent="0.2">
      <c r="E564">
        <v>21.77</v>
      </c>
      <c r="F564">
        <v>0</v>
      </c>
      <c r="G564">
        <v>0</v>
      </c>
      <c r="H564" t="e">
        <v>#DIV/0!</v>
      </c>
      <c r="I564" t="e">
        <v>#DIV/0!</v>
      </c>
      <c r="J564" t="s">
        <v>446</v>
      </c>
      <c r="K564">
        <v>0</v>
      </c>
      <c r="L564" t="s">
        <v>137</v>
      </c>
    </row>
    <row r="565" spans="5:12" x14ac:dyDescent="0.2">
      <c r="E565">
        <v>21.76</v>
      </c>
      <c r="F565">
        <v>0</v>
      </c>
      <c r="G565">
        <v>2</v>
      </c>
      <c r="H565" t="e">
        <v>#DIV/0!</v>
      </c>
      <c r="I565">
        <v>0.76367932371214975</v>
      </c>
      <c r="J565" t="s">
        <v>446</v>
      </c>
      <c r="K565">
        <v>0.7985262234305549</v>
      </c>
      <c r="L565" t="s">
        <v>365</v>
      </c>
    </row>
    <row r="566" spans="5:12" x14ac:dyDescent="0.2">
      <c r="E566">
        <v>21.75</v>
      </c>
      <c r="F566">
        <v>2</v>
      </c>
      <c r="G566">
        <v>1</v>
      </c>
      <c r="H566">
        <v>6.0813588987279198E-2</v>
      </c>
      <c r="I566">
        <v>0.76844761637837955</v>
      </c>
      <c r="J566">
        <v>0.70763402739110037</v>
      </c>
      <c r="K566">
        <v>0.76844761637837955</v>
      </c>
      <c r="L566" t="s">
        <v>330</v>
      </c>
    </row>
    <row r="567" spans="5:12" x14ac:dyDescent="0.2">
      <c r="E567">
        <v>21.74</v>
      </c>
      <c r="F567">
        <v>1</v>
      </c>
      <c r="G567">
        <v>0</v>
      </c>
      <c r="H567">
        <v>0.26621107763998331</v>
      </c>
      <c r="I567" t="e">
        <v>#DIV/0!</v>
      </c>
      <c r="J567" t="s">
        <v>446</v>
      </c>
      <c r="K567">
        <v>0.26621107763998331</v>
      </c>
      <c r="L567" t="s">
        <v>385</v>
      </c>
    </row>
    <row r="568" spans="5:12" x14ac:dyDescent="0.2">
      <c r="E568">
        <v>28.71</v>
      </c>
      <c r="F568">
        <v>1</v>
      </c>
      <c r="G568">
        <v>0</v>
      </c>
      <c r="H568">
        <v>3.9954502077528119E-2</v>
      </c>
      <c r="I568" t="e">
        <v>#DIV/0!</v>
      </c>
      <c r="J568" t="s">
        <v>446</v>
      </c>
      <c r="K568">
        <v>3.9954502077528119E-2</v>
      </c>
      <c r="L568" t="s">
        <v>196</v>
      </c>
    </row>
    <row r="569" spans="5:12" x14ac:dyDescent="0.2">
      <c r="E569">
        <v>21.7</v>
      </c>
      <c r="F569">
        <v>0</v>
      </c>
      <c r="G569">
        <v>1</v>
      </c>
      <c r="H569" t="e">
        <v>#DIV/0!</v>
      </c>
      <c r="I569">
        <v>7.2358149331115743E-2</v>
      </c>
      <c r="J569" t="s">
        <v>446</v>
      </c>
      <c r="K569">
        <v>7.2358149331115743E-2</v>
      </c>
      <c r="L569" t="s">
        <v>388</v>
      </c>
    </row>
    <row r="570" spans="5:12" x14ac:dyDescent="0.2">
      <c r="E570">
        <v>21.66</v>
      </c>
      <c r="F570">
        <v>0</v>
      </c>
      <c r="G570">
        <v>1</v>
      </c>
      <c r="H570" t="e">
        <v>#DIV/0!</v>
      </c>
      <c r="I570">
        <v>8.8487273590567475E-2</v>
      </c>
      <c r="J570" t="s">
        <v>446</v>
      </c>
      <c r="K570">
        <v>8.8487273590567475E-2</v>
      </c>
      <c r="L570" t="s">
        <v>367</v>
      </c>
    </row>
    <row r="571" spans="5:12" x14ac:dyDescent="0.2">
      <c r="E571">
        <v>21.62</v>
      </c>
      <c r="F571">
        <v>0</v>
      </c>
      <c r="G571">
        <v>1</v>
      </c>
      <c r="H571" t="e">
        <v>#DIV/0!</v>
      </c>
      <c r="I571">
        <v>0.1003756775689138</v>
      </c>
      <c r="J571" t="s">
        <v>446</v>
      </c>
      <c r="K571">
        <v>0.1003756775689138</v>
      </c>
      <c r="L571" t="s">
        <v>367</v>
      </c>
    </row>
    <row r="572" spans="5:12" x14ac:dyDescent="0.2">
      <c r="E572">
        <v>21.61</v>
      </c>
      <c r="F572">
        <v>0</v>
      </c>
      <c r="G572">
        <v>0</v>
      </c>
      <c r="H572" t="e">
        <v>#DIV/0!</v>
      </c>
      <c r="I572" t="e">
        <v>#DIV/0!</v>
      </c>
      <c r="J572" t="s">
        <v>446</v>
      </c>
      <c r="K572">
        <v>0</v>
      </c>
      <c r="L572" t="s">
        <v>137</v>
      </c>
    </row>
    <row r="573" spans="5:12" x14ac:dyDescent="0.2">
      <c r="E573">
        <v>21.6</v>
      </c>
      <c r="F573">
        <v>3</v>
      </c>
      <c r="G573">
        <v>3</v>
      </c>
      <c r="H573">
        <v>0.17375217825062264</v>
      </c>
      <c r="I573">
        <v>0.78866499853107108</v>
      </c>
      <c r="J573">
        <v>0.61491282028044847</v>
      </c>
      <c r="K573">
        <v>0.81400751094967738</v>
      </c>
      <c r="L573" t="s">
        <v>324</v>
      </c>
    </row>
    <row r="574" spans="5:12" x14ac:dyDescent="0.2">
      <c r="E574">
        <v>21.58</v>
      </c>
      <c r="F574">
        <v>0</v>
      </c>
      <c r="G574">
        <v>0</v>
      </c>
      <c r="H574" t="e">
        <v>#DIV/0!</v>
      </c>
      <c r="I574" t="e">
        <v>#DIV/0!</v>
      </c>
      <c r="J574" t="s">
        <v>446</v>
      </c>
      <c r="K574">
        <v>0</v>
      </c>
      <c r="L574" t="s">
        <v>137</v>
      </c>
    </row>
    <row r="575" spans="5:12" x14ac:dyDescent="0.2">
      <c r="E575">
        <v>21.57</v>
      </c>
      <c r="F575">
        <v>3</v>
      </c>
      <c r="G575">
        <v>0</v>
      </c>
      <c r="H575">
        <v>6.9227679641904974E-2</v>
      </c>
      <c r="I575" t="e">
        <v>#DIV/0!</v>
      </c>
      <c r="J575" t="s">
        <v>446</v>
      </c>
      <c r="K575">
        <v>0.10925630628034393</v>
      </c>
      <c r="L575" t="s">
        <v>371</v>
      </c>
    </row>
    <row r="576" spans="5:12" x14ac:dyDescent="0.2">
      <c r="E576">
        <v>21.56</v>
      </c>
      <c r="F576">
        <v>1</v>
      </c>
      <c r="G576">
        <v>0</v>
      </c>
      <c r="H576">
        <v>5.7056646650747805E-2</v>
      </c>
      <c r="I576" t="e">
        <v>#DIV/0!</v>
      </c>
      <c r="J576" t="s">
        <v>446</v>
      </c>
      <c r="K576">
        <v>5.7056646650747805E-2</v>
      </c>
      <c r="L576" t="s">
        <v>196</v>
      </c>
    </row>
    <row r="577" spans="5:12" x14ac:dyDescent="0.2">
      <c r="E577">
        <v>21.52</v>
      </c>
      <c r="F577">
        <v>0</v>
      </c>
      <c r="G577">
        <v>4</v>
      </c>
      <c r="H577" t="e">
        <v>#DIV/0!</v>
      </c>
      <c r="I577">
        <v>0.18179126117480604</v>
      </c>
      <c r="J577" t="s">
        <v>446</v>
      </c>
      <c r="K577">
        <v>0.23340904944327132</v>
      </c>
      <c r="L577" t="s">
        <v>330</v>
      </c>
    </row>
    <row r="578" spans="5:12" x14ac:dyDescent="0.2">
      <c r="E578">
        <v>21.51</v>
      </c>
      <c r="F578">
        <v>1</v>
      </c>
      <c r="G578">
        <v>0</v>
      </c>
      <c r="H578">
        <v>4.1614151044402151E-2</v>
      </c>
      <c r="I578" t="e">
        <v>#DIV/0!</v>
      </c>
      <c r="J578" t="s">
        <v>446</v>
      </c>
      <c r="K578">
        <v>4.1614151044402151E-2</v>
      </c>
      <c r="L578" t="s">
        <v>371</v>
      </c>
    </row>
    <row r="579" spans="5:12" x14ac:dyDescent="0.2">
      <c r="E579">
        <v>21.5</v>
      </c>
      <c r="F579">
        <v>0</v>
      </c>
      <c r="G579">
        <v>1</v>
      </c>
      <c r="H579" t="e">
        <v>#DIV/0!</v>
      </c>
      <c r="I579">
        <v>0.10896253741368733</v>
      </c>
      <c r="J579" t="s">
        <v>446</v>
      </c>
      <c r="K579">
        <v>0.10896253741368733</v>
      </c>
      <c r="L579" t="s">
        <v>367</v>
      </c>
    </row>
    <row r="580" spans="5:12" x14ac:dyDescent="0.2">
      <c r="E580">
        <v>21.45</v>
      </c>
      <c r="F580">
        <v>0</v>
      </c>
      <c r="G580">
        <v>1</v>
      </c>
      <c r="H580" t="e">
        <v>#DIV/0!</v>
      </c>
      <c r="I580">
        <v>1.8522001023672849</v>
      </c>
      <c r="J580" t="s">
        <v>446</v>
      </c>
      <c r="K580">
        <v>1.8522001023672849</v>
      </c>
      <c r="L580" t="s">
        <v>365</v>
      </c>
    </row>
    <row r="581" spans="5:12" x14ac:dyDescent="0.2">
      <c r="E581">
        <v>21.44</v>
      </c>
      <c r="F581">
        <v>2</v>
      </c>
      <c r="G581">
        <v>1</v>
      </c>
      <c r="H581">
        <v>0.21004625544955099</v>
      </c>
      <c r="I581">
        <v>1.6104159844757799</v>
      </c>
      <c r="J581">
        <v>1.4003697290262289</v>
      </c>
      <c r="K581">
        <v>1.6104159844757799</v>
      </c>
      <c r="L581" t="s">
        <v>330</v>
      </c>
    </row>
    <row r="582" spans="5:12" x14ac:dyDescent="0.2">
      <c r="E582">
        <v>21.42</v>
      </c>
      <c r="F582">
        <v>0</v>
      </c>
      <c r="G582">
        <v>0</v>
      </c>
      <c r="H582" t="e">
        <v>#DIV/0!</v>
      </c>
      <c r="I582" t="e">
        <v>#DIV/0!</v>
      </c>
      <c r="J582" t="s">
        <v>446</v>
      </c>
      <c r="K582">
        <v>0</v>
      </c>
      <c r="L582" t="s">
        <v>137</v>
      </c>
    </row>
    <row r="583" spans="5:12" x14ac:dyDescent="0.2">
      <c r="E583">
        <v>21.41</v>
      </c>
      <c r="F583">
        <v>1</v>
      </c>
      <c r="G583">
        <v>1</v>
      </c>
      <c r="H583">
        <v>0.35947561208437584</v>
      </c>
      <c r="I583">
        <v>0.97409667583667792</v>
      </c>
      <c r="J583">
        <v>0.61462106375230208</v>
      </c>
      <c r="K583">
        <v>0.97409667583667792</v>
      </c>
      <c r="L583" t="s">
        <v>324</v>
      </c>
    </row>
    <row r="584" spans="5:12" x14ac:dyDescent="0.2">
      <c r="E584">
        <v>32.270000000000003</v>
      </c>
      <c r="F584">
        <v>0</v>
      </c>
      <c r="G584">
        <v>1</v>
      </c>
      <c r="H584" t="e">
        <v>#DIV/0!</v>
      </c>
      <c r="I584">
        <v>4.8617939835365227E-2</v>
      </c>
      <c r="J584" t="s">
        <v>446</v>
      </c>
      <c r="K584">
        <v>4.8617939835365227E-2</v>
      </c>
      <c r="L584" t="s">
        <v>330</v>
      </c>
    </row>
    <row r="585" spans="5:12" x14ac:dyDescent="0.2">
      <c r="E585">
        <v>21.27</v>
      </c>
      <c r="F585">
        <v>0</v>
      </c>
      <c r="G585">
        <v>2</v>
      </c>
      <c r="H585" t="e">
        <v>#DIV/0!</v>
      </c>
      <c r="I585">
        <v>0.78338151806488376</v>
      </c>
      <c r="J585" t="s">
        <v>446</v>
      </c>
      <c r="K585">
        <v>0.79162555470039697</v>
      </c>
      <c r="L585" t="s">
        <v>330</v>
      </c>
    </row>
    <row r="586" spans="5:12" x14ac:dyDescent="0.2">
      <c r="E586">
        <v>21.23</v>
      </c>
      <c r="F586">
        <v>0</v>
      </c>
      <c r="G586">
        <v>0</v>
      </c>
      <c r="H586" t="e">
        <v>#DIV/0!</v>
      </c>
      <c r="I586" t="e">
        <v>#DIV/0!</v>
      </c>
      <c r="J586" t="s">
        <v>446</v>
      </c>
      <c r="K586">
        <v>0</v>
      </c>
      <c r="L586" t="s">
        <v>137</v>
      </c>
    </row>
    <row r="587" spans="5:12" x14ac:dyDescent="0.2">
      <c r="E587">
        <v>21.22</v>
      </c>
      <c r="F587">
        <v>1</v>
      </c>
      <c r="G587">
        <v>1</v>
      </c>
      <c r="H587">
        <v>0.13568652463363348</v>
      </c>
      <c r="I587">
        <v>0.50726472094171593</v>
      </c>
      <c r="J587">
        <v>0.37157819630808242</v>
      </c>
      <c r="K587">
        <v>0.50726472094171593</v>
      </c>
      <c r="L587" t="s">
        <v>324</v>
      </c>
    </row>
    <row r="588" spans="5:12" x14ac:dyDescent="0.2">
      <c r="E588">
        <v>21.11</v>
      </c>
      <c r="F588">
        <v>1</v>
      </c>
      <c r="G588">
        <v>0</v>
      </c>
      <c r="H588">
        <v>0.83673646235893251</v>
      </c>
      <c r="I588" t="e">
        <v>#DIV/0!</v>
      </c>
      <c r="J588" t="s">
        <v>446</v>
      </c>
      <c r="K588">
        <v>0.83673646235893251</v>
      </c>
      <c r="L588" t="s">
        <v>399</v>
      </c>
    </row>
    <row r="589" spans="5:12" x14ac:dyDescent="0.2">
      <c r="E589">
        <v>23.32</v>
      </c>
      <c r="F589">
        <v>25</v>
      </c>
      <c r="G589">
        <v>21</v>
      </c>
      <c r="H589">
        <v>0.10530724041550162</v>
      </c>
      <c r="I589">
        <v>0.18800885397333494</v>
      </c>
      <c r="J589">
        <v>8.2701613557833328E-2</v>
      </c>
      <c r="K589">
        <v>0.51870109392817454</v>
      </c>
      <c r="L589" t="s">
        <v>324</v>
      </c>
    </row>
    <row r="590" spans="5:12" x14ac:dyDescent="0.2">
      <c r="E590">
        <v>21.06</v>
      </c>
      <c r="F590">
        <v>1</v>
      </c>
      <c r="G590">
        <v>0</v>
      </c>
      <c r="H590">
        <v>0.26264138104275864</v>
      </c>
      <c r="I590" t="e">
        <v>#DIV/0!</v>
      </c>
      <c r="J590" t="s">
        <v>446</v>
      </c>
      <c r="K590">
        <v>0.26264138104275864</v>
      </c>
      <c r="L590" t="s">
        <v>399</v>
      </c>
    </row>
    <row r="591" spans="5:12" x14ac:dyDescent="0.2">
      <c r="E591">
        <v>20.98</v>
      </c>
      <c r="F591">
        <v>0</v>
      </c>
      <c r="G591">
        <v>1</v>
      </c>
      <c r="H591" t="e">
        <v>#DIV/0!</v>
      </c>
      <c r="I591">
        <v>0.14291508273330331</v>
      </c>
      <c r="J591" t="s">
        <v>446</v>
      </c>
      <c r="K591">
        <v>0.14291508273330331</v>
      </c>
      <c r="L591" t="s">
        <v>367</v>
      </c>
    </row>
    <row r="592" spans="5:12" x14ac:dyDescent="0.2">
      <c r="E592">
        <v>20.96</v>
      </c>
      <c r="F592">
        <v>5</v>
      </c>
      <c r="G592">
        <v>3</v>
      </c>
      <c r="H592">
        <v>0.33895513225948198</v>
      </c>
      <c r="I592">
        <v>2.1272169931997005</v>
      </c>
      <c r="J592">
        <v>1.7882618609402186</v>
      </c>
      <c r="K592">
        <v>2.4967276061998107</v>
      </c>
      <c r="L592" t="s">
        <v>365</v>
      </c>
    </row>
    <row r="593" spans="5:12" x14ac:dyDescent="0.2">
      <c r="E593">
        <v>20.95</v>
      </c>
      <c r="F593">
        <v>1</v>
      </c>
      <c r="G593">
        <v>0</v>
      </c>
      <c r="H593">
        <v>0.85856983879599047</v>
      </c>
      <c r="I593" t="e">
        <v>#DIV/0!</v>
      </c>
      <c r="J593" t="s">
        <v>446</v>
      </c>
      <c r="K593">
        <v>0.85856983879599047</v>
      </c>
      <c r="L593" t="s">
        <v>385</v>
      </c>
    </row>
    <row r="594" spans="5:12" x14ac:dyDescent="0.2">
      <c r="E594">
        <v>16.440000000000001</v>
      </c>
      <c r="F594">
        <v>17</v>
      </c>
      <c r="G594">
        <v>13</v>
      </c>
      <c r="H594">
        <v>0.44597753804989887</v>
      </c>
      <c r="I594">
        <v>0.36688593898883853</v>
      </c>
      <c r="J594">
        <v>7.9091599061060336E-2</v>
      </c>
      <c r="K594">
        <v>2.2618262869526222</v>
      </c>
      <c r="L594" t="s">
        <v>384</v>
      </c>
    </row>
    <row r="595" spans="5:12" x14ac:dyDescent="0.2">
      <c r="E595">
        <v>20.84</v>
      </c>
      <c r="F595">
        <v>2</v>
      </c>
      <c r="G595">
        <v>5</v>
      </c>
      <c r="H595">
        <v>9.9657864571588151E-2</v>
      </c>
      <c r="I595">
        <v>0.18176994489996612</v>
      </c>
      <c r="J595">
        <v>8.2112080328377968E-2</v>
      </c>
      <c r="K595">
        <v>0.36628874721564864</v>
      </c>
      <c r="L595" t="s">
        <v>367</v>
      </c>
    </row>
    <row r="596" spans="5:12" x14ac:dyDescent="0.2">
      <c r="E596">
        <v>20.73</v>
      </c>
      <c r="F596">
        <v>2</v>
      </c>
      <c r="G596">
        <v>0</v>
      </c>
      <c r="H596">
        <v>7.5901194444351561E-2</v>
      </c>
      <c r="I596" t="e">
        <v>#DIV/0!</v>
      </c>
      <c r="J596" t="s">
        <v>446</v>
      </c>
      <c r="K596">
        <v>0.11379444283658136</v>
      </c>
      <c r="L596" t="s">
        <v>372</v>
      </c>
    </row>
    <row r="597" spans="5:12" x14ac:dyDescent="0.2">
      <c r="E597">
        <v>20.72</v>
      </c>
      <c r="F597">
        <v>1</v>
      </c>
      <c r="G597">
        <v>5</v>
      </c>
      <c r="H597">
        <v>0.18867944117058177</v>
      </c>
      <c r="I597">
        <v>0.32649774844205276</v>
      </c>
      <c r="J597">
        <v>0.13781830727147099</v>
      </c>
      <c r="K597">
        <v>0.47831143351872313</v>
      </c>
      <c r="L597" t="s">
        <v>330</v>
      </c>
    </row>
    <row r="598" spans="5:12" x14ac:dyDescent="0.2">
      <c r="E598">
        <v>20.71</v>
      </c>
      <c r="F598">
        <v>2</v>
      </c>
      <c r="G598">
        <v>1</v>
      </c>
      <c r="H598">
        <v>0.10113486056876736</v>
      </c>
      <c r="I598">
        <v>0.34747952962048884</v>
      </c>
      <c r="J598">
        <v>0.24634466905172148</v>
      </c>
      <c r="K598">
        <v>0.34747952962048884</v>
      </c>
      <c r="L598" t="s">
        <v>367</v>
      </c>
    </row>
    <row r="599" spans="5:12" x14ac:dyDescent="0.2">
      <c r="E599">
        <v>20.69</v>
      </c>
      <c r="F599">
        <v>0</v>
      </c>
      <c r="G599">
        <v>1</v>
      </c>
      <c r="H599" t="e">
        <v>#DIV/0!</v>
      </c>
      <c r="I599">
        <v>0.18327190068717411</v>
      </c>
      <c r="J599" t="s">
        <v>446</v>
      </c>
      <c r="K599">
        <v>0.18327190068717411</v>
      </c>
      <c r="L599" t="s">
        <v>190</v>
      </c>
    </row>
    <row r="600" spans="5:12" x14ac:dyDescent="0.2">
      <c r="E600">
        <v>20.64</v>
      </c>
      <c r="F600">
        <v>5</v>
      </c>
      <c r="G600">
        <v>8</v>
      </c>
      <c r="H600">
        <v>5.9992617717751197E-2</v>
      </c>
      <c r="I600">
        <v>0.20340105151579915</v>
      </c>
      <c r="J600">
        <v>0.14340843379804796</v>
      </c>
      <c r="K600">
        <v>0.43454801507586938</v>
      </c>
      <c r="L600" t="s">
        <v>330</v>
      </c>
    </row>
    <row r="601" spans="5:12" x14ac:dyDescent="0.2">
      <c r="E601">
        <v>20.63</v>
      </c>
      <c r="F601">
        <v>1</v>
      </c>
      <c r="G601">
        <v>1</v>
      </c>
      <c r="H601">
        <v>0.1873792755751594</v>
      </c>
      <c r="I601">
        <v>0.42817948091982067</v>
      </c>
      <c r="J601">
        <v>0.24080020534466126</v>
      </c>
      <c r="K601">
        <v>0.42817948091982067</v>
      </c>
      <c r="L601" t="s">
        <v>324</v>
      </c>
    </row>
    <row r="602" spans="5:12" x14ac:dyDescent="0.2">
      <c r="E602">
        <v>20.58</v>
      </c>
      <c r="F602">
        <v>0</v>
      </c>
      <c r="G602">
        <v>0</v>
      </c>
      <c r="H602" t="e">
        <v>#DIV/0!</v>
      </c>
      <c r="I602" t="e">
        <v>#DIV/0!</v>
      </c>
      <c r="J602" t="s">
        <v>446</v>
      </c>
      <c r="K602">
        <v>0</v>
      </c>
      <c r="L602" t="s">
        <v>137</v>
      </c>
    </row>
    <row r="603" spans="5:12" x14ac:dyDescent="0.2">
      <c r="E603">
        <v>20.57</v>
      </c>
      <c r="F603">
        <v>0</v>
      </c>
      <c r="G603">
        <v>3</v>
      </c>
      <c r="H603" t="e">
        <v>#DIV/0!</v>
      </c>
      <c r="I603">
        <v>0.1511967857723491</v>
      </c>
      <c r="J603" t="s">
        <v>446</v>
      </c>
      <c r="K603">
        <v>0.17376773241667542</v>
      </c>
      <c r="L603" t="s">
        <v>324</v>
      </c>
    </row>
    <row r="604" spans="5:12" x14ac:dyDescent="0.2">
      <c r="E604">
        <v>20.55</v>
      </c>
      <c r="F604">
        <v>1</v>
      </c>
      <c r="G604">
        <v>0</v>
      </c>
      <c r="H604">
        <v>9.1393664804518771E-2</v>
      </c>
      <c r="I604" t="e">
        <v>#DIV/0!</v>
      </c>
      <c r="J604" t="s">
        <v>446</v>
      </c>
      <c r="K604">
        <v>9.1393664804518771E-2</v>
      </c>
      <c r="L604" t="s">
        <v>396</v>
      </c>
    </row>
    <row r="605" spans="5:12" x14ac:dyDescent="0.2">
      <c r="E605">
        <v>20.51</v>
      </c>
      <c r="F605">
        <v>2</v>
      </c>
      <c r="G605">
        <v>2</v>
      </c>
      <c r="H605">
        <v>9.1179910190450367E-2</v>
      </c>
      <c r="I605">
        <v>0.3454811783065157</v>
      </c>
      <c r="J605">
        <v>0.25430126811606535</v>
      </c>
      <c r="K605">
        <v>0.35065232152888209</v>
      </c>
      <c r="L605" t="s">
        <v>330</v>
      </c>
    </row>
    <row r="606" spans="5:12" x14ac:dyDescent="0.2">
      <c r="E606">
        <v>20.5</v>
      </c>
      <c r="F606">
        <v>1</v>
      </c>
      <c r="G606">
        <v>1</v>
      </c>
      <c r="H606">
        <v>0.17748119373013471</v>
      </c>
      <c r="I606">
        <v>0.51762756828901568</v>
      </c>
      <c r="J606">
        <v>0.34014637455888097</v>
      </c>
      <c r="K606">
        <v>0.51762756828901568</v>
      </c>
      <c r="L606" t="s">
        <v>324</v>
      </c>
    </row>
    <row r="607" spans="5:12" x14ac:dyDescent="0.2">
      <c r="E607">
        <v>20.47</v>
      </c>
      <c r="F607">
        <v>0</v>
      </c>
      <c r="G607">
        <v>1</v>
      </c>
      <c r="H607" t="e">
        <v>#DIV/0!</v>
      </c>
      <c r="I607">
        <v>0.1318050454489163</v>
      </c>
      <c r="J607" t="s">
        <v>446</v>
      </c>
      <c r="K607">
        <v>0.1318050454489163</v>
      </c>
      <c r="L607" t="s">
        <v>367</v>
      </c>
    </row>
    <row r="608" spans="5:12" x14ac:dyDescent="0.2">
      <c r="E608">
        <v>20.45</v>
      </c>
      <c r="F608">
        <v>0</v>
      </c>
      <c r="G608">
        <v>2</v>
      </c>
      <c r="H608" t="e">
        <v>#DIV/0!</v>
      </c>
      <c r="I608">
        <v>0.14458246850118292</v>
      </c>
      <c r="J608" t="s">
        <v>446</v>
      </c>
      <c r="K608">
        <v>0.16223274391537301</v>
      </c>
      <c r="L608" t="s">
        <v>330</v>
      </c>
    </row>
    <row r="609" spans="5:12" x14ac:dyDescent="0.2">
      <c r="E609">
        <v>20.329999999999998</v>
      </c>
      <c r="F609">
        <v>2</v>
      </c>
      <c r="G609">
        <v>0</v>
      </c>
      <c r="H609">
        <v>0.11540622215300485</v>
      </c>
      <c r="I609" t="e">
        <v>#DIV/0!</v>
      </c>
      <c r="J609" t="s">
        <v>446</v>
      </c>
      <c r="K609">
        <v>0.2308124443060097</v>
      </c>
      <c r="L609" t="s">
        <v>372</v>
      </c>
    </row>
    <row r="610" spans="5:12" x14ac:dyDescent="0.2">
      <c r="E610">
        <v>20.32</v>
      </c>
      <c r="F610">
        <v>2</v>
      </c>
      <c r="G610">
        <v>2</v>
      </c>
      <c r="H610">
        <v>0.31677898711337726</v>
      </c>
      <c r="I610">
        <v>0.79211128786262841</v>
      </c>
      <c r="J610">
        <v>0.47533230074925115</v>
      </c>
      <c r="K610">
        <v>1.3218821352791139</v>
      </c>
      <c r="L610" t="s">
        <v>365</v>
      </c>
    </row>
    <row r="611" spans="5:12" x14ac:dyDescent="0.2">
      <c r="E611">
        <v>20.309999999999999</v>
      </c>
      <c r="F611">
        <v>1</v>
      </c>
      <c r="G611">
        <v>4</v>
      </c>
      <c r="H611">
        <v>0.24857515985723436</v>
      </c>
      <c r="I611">
        <v>1.0876937174306618</v>
      </c>
      <c r="J611">
        <v>0.83911855757342746</v>
      </c>
      <c r="K611">
        <v>1.3275817162614725</v>
      </c>
      <c r="L611" t="s">
        <v>324</v>
      </c>
    </row>
    <row r="612" spans="5:12" x14ac:dyDescent="0.2">
      <c r="E612">
        <v>20.27</v>
      </c>
      <c r="F612">
        <v>1</v>
      </c>
      <c r="G612">
        <v>0</v>
      </c>
      <c r="H612">
        <v>2.4240946472990091E-2</v>
      </c>
      <c r="I612" t="e">
        <v>#DIV/0!</v>
      </c>
      <c r="J612" t="s">
        <v>446</v>
      </c>
      <c r="K612">
        <v>2.4240946472990091E-2</v>
      </c>
      <c r="L612" t="s">
        <v>194</v>
      </c>
    </row>
    <row r="613" spans="5:12" x14ac:dyDescent="0.2">
      <c r="E613">
        <v>20.22</v>
      </c>
      <c r="F613">
        <v>0</v>
      </c>
      <c r="G613">
        <v>0</v>
      </c>
      <c r="H613" t="e">
        <v>#DIV/0!</v>
      </c>
      <c r="I613" t="e">
        <v>#DIV/0!</v>
      </c>
      <c r="J613" t="s">
        <v>446</v>
      </c>
      <c r="K613">
        <v>0</v>
      </c>
      <c r="L613" t="s">
        <v>137</v>
      </c>
    </row>
    <row r="614" spans="5:12" x14ac:dyDescent="0.2">
      <c r="E614">
        <v>20.21</v>
      </c>
      <c r="F614">
        <v>1</v>
      </c>
      <c r="G614">
        <v>3</v>
      </c>
      <c r="H614">
        <v>0.16152712274675021</v>
      </c>
      <c r="I614">
        <v>7.6977701208913812E-2</v>
      </c>
      <c r="J614">
        <v>8.45494215378364E-2</v>
      </c>
      <c r="K614">
        <v>0.16152712274675021</v>
      </c>
      <c r="L614" t="s">
        <v>371</v>
      </c>
    </row>
    <row r="615" spans="5:12" x14ac:dyDescent="0.2">
      <c r="E615">
        <v>20.14</v>
      </c>
      <c r="F615">
        <v>0</v>
      </c>
      <c r="G615">
        <v>1</v>
      </c>
      <c r="H615" t="e">
        <v>#DIV/0!</v>
      </c>
      <c r="I615">
        <v>0.32984772679032975</v>
      </c>
      <c r="J615" t="s">
        <v>446</v>
      </c>
      <c r="K615">
        <v>0.32984772679032975</v>
      </c>
      <c r="L615" t="s">
        <v>365</v>
      </c>
    </row>
    <row r="616" spans="5:12" x14ac:dyDescent="0.2">
      <c r="E616">
        <v>20.13</v>
      </c>
      <c r="F616">
        <v>3</v>
      </c>
      <c r="G616">
        <v>3</v>
      </c>
      <c r="H616">
        <v>7.2601886954489672E-2</v>
      </c>
      <c r="I616">
        <v>0.28821175569349133</v>
      </c>
      <c r="J616">
        <v>0.21560986873900168</v>
      </c>
      <c r="K616">
        <v>0.42727430631604335</v>
      </c>
      <c r="L616" t="s">
        <v>324</v>
      </c>
    </row>
    <row r="617" spans="5:12" x14ac:dyDescent="0.2">
      <c r="E617">
        <v>20.12</v>
      </c>
      <c r="F617">
        <v>2</v>
      </c>
      <c r="G617">
        <v>3</v>
      </c>
      <c r="H617">
        <v>5.6391880613577916E-2</v>
      </c>
      <c r="I617">
        <v>0.13845505726217777</v>
      </c>
      <c r="J617">
        <v>8.2063176648599856E-2</v>
      </c>
      <c r="K617">
        <v>0.26281188888850848</v>
      </c>
      <c r="L617" t="s">
        <v>368</v>
      </c>
    </row>
    <row r="618" spans="5:12" x14ac:dyDescent="0.2">
      <c r="E618">
        <v>20.11</v>
      </c>
      <c r="F618">
        <v>1</v>
      </c>
      <c r="G618">
        <v>1</v>
      </c>
      <c r="H618">
        <v>0.14593379828722933</v>
      </c>
      <c r="I618">
        <v>0.44428011878728824</v>
      </c>
      <c r="J618">
        <v>0.29834632050005894</v>
      </c>
      <c r="K618">
        <v>0.44428011878728824</v>
      </c>
      <c r="L618" t="s">
        <v>367</v>
      </c>
    </row>
    <row r="619" spans="5:12" x14ac:dyDescent="0.2">
      <c r="E619">
        <v>25.67</v>
      </c>
      <c r="F619">
        <v>20</v>
      </c>
      <c r="G619">
        <v>22</v>
      </c>
      <c r="H619">
        <v>9.6647397550976705E-2</v>
      </c>
      <c r="I619">
        <v>0.17449400523542311</v>
      </c>
      <c r="J619">
        <v>7.7846607684446401E-2</v>
      </c>
      <c r="K619">
        <v>0.51976265239301322</v>
      </c>
      <c r="L619" t="s">
        <v>367</v>
      </c>
    </row>
    <row r="620" spans="5:12" x14ac:dyDescent="0.2">
      <c r="E620">
        <v>20.04</v>
      </c>
      <c r="F620">
        <v>0</v>
      </c>
      <c r="G620">
        <v>3</v>
      </c>
      <c r="H620" t="e">
        <v>#DIV/0!</v>
      </c>
      <c r="I620">
        <v>7.1869495509390938E-2</v>
      </c>
      <c r="J620" t="s">
        <v>446</v>
      </c>
      <c r="K620">
        <v>0.1006301767415908</v>
      </c>
      <c r="L620" t="s">
        <v>388</v>
      </c>
    </row>
    <row r="621" spans="5:12" x14ac:dyDescent="0.2">
      <c r="E621">
        <v>19.98</v>
      </c>
      <c r="F621">
        <v>3</v>
      </c>
      <c r="G621">
        <v>3</v>
      </c>
      <c r="H621">
        <v>0.11859160751971061</v>
      </c>
      <c r="I621">
        <v>0.58514161740623039</v>
      </c>
      <c r="J621">
        <v>0.46655000988651979</v>
      </c>
      <c r="K621">
        <v>0.59620008225323751</v>
      </c>
      <c r="L621" t="s">
        <v>330</v>
      </c>
    </row>
    <row r="622" spans="5:12" x14ac:dyDescent="0.2">
      <c r="E622">
        <v>19.93</v>
      </c>
      <c r="F622">
        <v>0</v>
      </c>
      <c r="G622">
        <v>1</v>
      </c>
      <c r="H622" t="e">
        <v>#DIV/0!</v>
      </c>
      <c r="I622">
        <v>0.13443030899858308</v>
      </c>
      <c r="J622" t="s">
        <v>446</v>
      </c>
      <c r="K622">
        <v>0.13443030899858308</v>
      </c>
      <c r="L622" t="s">
        <v>367</v>
      </c>
    </row>
    <row r="623" spans="5:12" x14ac:dyDescent="0.2">
      <c r="E623">
        <v>19.920000000000002</v>
      </c>
      <c r="F623">
        <v>1</v>
      </c>
      <c r="G623">
        <v>0</v>
      </c>
      <c r="H623">
        <v>5.6620238054817994E-2</v>
      </c>
      <c r="I623" t="e">
        <v>#DIV/0!</v>
      </c>
      <c r="J623" t="s">
        <v>446</v>
      </c>
      <c r="K623">
        <v>5.6620238054817994E-2</v>
      </c>
      <c r="L623" t="s">
        <v>371</v>
      </c>
    </row>
    <row r="624" spans="5:12" x14ac:dyDescent="0.2">
      <c r="E624">
        <v>19.91</v>
      </c>
      <c r="F624">
        <v>1</v>
      </c>
      <c r="G624">
        <v>0</v>
      </c>
      <c r="H624">
        <v>0.11552109924591282</v>
      </c>
      <c r="I624" t="e">
        <v>#DIV/0!</v>
      </c>
      <c r="J624" t="s">
        <v>446</v>
      </c>
      <c r="K624">
        <v>0.11552109924591282</v>
      </c>
      <c r="L624" t="s">
        <v>400</v>
      </c>
    </row>
    <row r="625" spans="5:12" x14ac:dyDescent="0.2">
      <c r="E625">
        <v>19.82</v>
      </c>
      <c r="F625">
        <v>1</v>
      </c>
      <c r="G625">
        <v>0</v>
      </c>
      <c r="H625">
        <v>5.6511825892183343E-2</v>
      </c>
      <c r="I625" t="e">
        <v>#DIV/0!</v>
      </c>
      <c r="J625" t="s">
        <v>446</v>
      </c>
      <c r="K625">
        <v>5.6511825892183343E-2</v>
      </c>
      <c r="L625" t="s">
        <v>372</v>
      </c>
    </row>
    <row r="626" spans="5:12" x14ac:dyDescent="0.2">
      <c r="E626">
        <v>19.78</v>
      </c>
      <c r="F626">
        <v>1</v>
      </c>
      <c r="G626">
        <v>1</v>
      </c>
      <c r="H626">
        <v>4.7277745021872403E-2</v>
      </c>
      <c r="I626">
        <v>4.5619080074134767E-2</v>
      </c>
      <c r="J626">
        <v>1.6586649477376356E-3</v>
      </c>
      <c r="K626">
        <v>4.7277745021872403E-2</v>
      </c>
      <c r="L626" t="s">
        <v>369</v>
      </c>
    </row>
    <row r="627" spans="5:12" x14ac:dyDescent="0.2">
      <c r="E627">
        <v>19.760000000000002</v>
      </c>
      <c r="F627">
        <v>4</v>
      </c>
      <c r="G627">
        <v>5</v>
      </c>
      <c r="H627">
        <v>0.10531122558794884</v>
      </c>
      <c r="I627">
        <v>0.54621645145525621</v>
      </c>
      <c r="J627">
        <v>0.4409052258673074</v>
      </c>
      <c r="K627">
        <v>0.82527840019332788</v>
      </c>
      <c r="L627" t="s">
        <v>324</v>
      </c>
    </row>
    <row r="628" spans="5:12" x14ac:dyDescent="0.2">
      <c r="E628">
        <v>19.75</v>
      </c>
      <c r="F628">
        <v>1</v>
      </c>
      <c r="G628">
        <v>0</v>
      </c>
      <c r="H628">
        <v>8.4720495151710873E-2</v>
      </c>
      <c r="I628" t="e">
        <v>#DIV/0!</v>
      </c>
      <c r="J628" t="s">
        <v>446</v>
      </c>
      <c r="K628">
        <v>8.4720495151710873E-2</v>
      </c>
      <c r="L628" t="s">
        <v>401</v>
      </c>
    </row>
    <row r="629" spans="5:12" x14ac:dyDescent="0.2">
      <c r="E629">
        <v>19.71</v>
      </c>
      <c r="F629">
        <v>0</v>
      </c>
      <c r="G629">
        <v>1</v>
      </c>
      <c r="H629" t="e">
        <v>#DIV/0!</v>
      </c>
      <c r="I629">
        <v>0.10288203785391359</v>
      </c>
      <c r="J629" t="s">
        <v>446</v>
      </c>
      <c r="K629">
        <v>0.10288203785391359</v>
      </c>
      <c r="L629" t="s">
        <v>368</v>
      </c>
    </row>
    <row r="630" spans="5:12" x14ac:dyDescent="0.2">
      <c r="E630">
        <v>19.7</v>
      </c>
      <c r="F630">
        <v>0</v>
      </c>
      <c r="G630">
        <v>1</v>
      </c>
      <c r="H630" t="e">
        <v>#DIV/0!</v>
      </c>
      <c r="I630">
        <v>6.2213254268256628E-2</v>
      </c>
      <c r="J630" t="s">
        <v>446</v>
      </c>
      <c r="K630">
        <v>6.2213254268256628E-2</v>
      </c>
      <c r="L630" t="s">
        <v>367</v>
      </c>
    </row>
    <row r="631" spans="5:12" x14ac:dyDescent="0.2">
      <c r="E631">
        <v>19.59</v>
      </c>
      <c r="F631">
        <v>0</v>
      </c>
      <c r="G631">
        <v>2</v>
      </c>
      <c r="H631" t="e">
        <v>#DIV/0!</v>
      </c>
      <c r="I631">
        <v>0.52014997112730965</v>
      </c>
      <c r="J631" t="s">
        <v>446</v>
      </c>
      <c r="K631">
        <v>0.57537169051547876</v>
      </c>
      <c r="L631" t="s">
        <v>330</v>
      </c>
    </row>
    <row r="632" spans="5:12" x14ac:dyDescent="0.2">
      <c r="E632">
        <v>19.55</v>
      </c>
      <c r="F632">
        <v>6</v>
      </c>
      <c r="G632">
        <v>9</v>
      </c>
      <c r="H632">
        <v>0.22645688348675749</v>
      </c>
      <c r="I632">
        <v>0.41971308392047213</v>
      </c>
      <c r="J632">
        <v>0.19325620043371464</v>
      </c>
      <c r="K632">
        <v>0.79477005409742763</v>
      </c>
      <c r="L632" t="s">
        <v>324</v>
      </c>
    </row>
    <row r="633" spans="5:12" x14ac:dyDescent="0.2">
      <c r="E633">
        <v>19.54</v>
      </c>
      <c r="F633">
        <v>1</v>
      </c>
      <c r="G633">
        <v>0</v>
      </c>
      <c r="H633">
        <v>0.13177724807617477</v>
      </c>
      <c r="I633" t="e">
        <v>#DIV/0!</v>
      </c>
      <c r="J633" t="s">
        <v>446</v>
      </c>
      <c r="K633">
        <v>0.13177724807617477</v>
      </c>
      <c r="L633" t="s">
        <v>372</v>
      </c>
    </row>
    <row r="634" spans="5:12" x14ac:dyDescent="0.2">
      <c r="E634">
        <v>19.440000000000001</v>
      </c>
      <c r="F634">
        <v>2</v>
      </c>
      <c r="G634">
        <v>3</v>
      </c>
      <c r="H634">
        <v>0.10117810920508845</v>
      </c>
      <c r="I634">
        <v>0.38574632462789488</v>
      </c>
      <c r="J634">
        <v>0.28456821542280641</v>
      </c>
      <c r="K634">
        <v>0.4194656657924849</v>
      </c>
      <c r="L634" t="s">
        <v>324</v>
      </c>
    </row>
    <row r="635" spans="5:12" x14ac:dyDescent="0.2">
      <c r="E635">
        <v>19.43</v>
      </c>
      <c r="F635">
        <v>0</v>
      </c>
      <c r="G635">
        <v>0</v>
      </c>
      <c r="H635" t="e">
        <v>#DIV/0!</v>
      </c>
      <c r="I635" t="e">
        <v>#DIV/0!</v>
      </c>
      <c r="J635" t="s">
        <v>446</v>
      </c>
      <c r="K635">
        <v>0</v>
      </c>
      <c r="L635" t="s">
        <v>137</v>
      </c>
    </row>
    <row r="636" spans="5:12" x14ac:dyDescent="0.2">
      <c r="E636">
        <v>19.309999999999999</v>
      </c>
      <c r="F636">
        <v>1</v>
      </c>
      <c r="G636">
        <v>0</v>
      </c>
      <c r="H636">
        <v>5.3233482609092525E-2</v>
      </c>
      <c r="I636" t="e">
        <v>#DIV/0!</v>
      </c>
      <c r="J636" t="s">
        <v>446</v>
      </c>
      <c r="K636">
        <v>5.3233482609092525E-2</v>
      </c>
      <c r="L636" t="s">
        <v>373</v>
      </c>
    </row>
    <row r="637" spans="5:12" x14ac:dyDescent="0.2">
      <c r="E637">
        <v>19.3</v>
      </c>
      <c r="F637">
        <v>1</v>
      </c>
      <c r="G637">
        <v>6</v>
      </c>
      <c r="H637">
        <v>4.9467646871188924E-2</v>
      </c>
      <c r="I637">
        <v>0.13771027635850283</v>
      </c>
      <c r="J637">
        <v>8.8242629487313901E-2</v>
      </c>
      <c r="K637">
        <v>0.4122025312121656</v>
      </c>
      <c r="L637" t="s">
        <v>324</v>
      </c>
    </row>
    <row r="638" spans="5:12" x14ac:dyDescent="0.2">
      <c r="E638">
        <v>19.29</v>
      </c>
      <c r="F638">
        <v>0</v>
      </c>
      <c r="G638">
        <v>0</v>
      </c>
      <c r="H638" t="e">
        <v>#DIV/0!</v>
      </c>
      <c r="I638" t="e">
        <v>#DIV/0!</v>
      </c>
      <c r="J638" t="s">
        <v>446</v>
      </c>
      <c r="K638">
        <v>0</v>
      </c>
      <c r="L638" t="s">
        <v>137</v>
      </c>
    </row>
    <row r="639" spans="5:12" x14ac:dyDescent="0.2">
      <c r="E639">
        <v>19.23</v>
      </c>
      <c r="F639">
        <v>0</v>
      </c>
      <c r="G639">
        <v>3</v>
      </c>
      <c r="H639" t="e">
        <v>#DIV/0!</v>
      </c>
      <c r="I639">
        <v>0.39915433291945596</v>
      </c>
      <c r="J639" t="s">
        <v>446</v>
      </c>
      <c r="K639">
        <v>0.55368988792710494</v>
      </c>
      <c r="L639" t="s">
        <v>365</v>
      </c>
    </row>
    <row r="640" spans="5:12" x14ac:dyDescent="0.2">
      <c r="E640">
        <v>19.22</v>
      </c>
      <c r="F640">
        <v>0</v>
      </c>
      <c r="G640">
        <v>1</v>
      </c>
      <c r="H640" t="e">
        <v>#DIV/0!</v>
      </c>
      <c r="I640">
        <v>0.12463473866809584</v>
      </c>
      <c r="J640" t="s">
        <v>446</v>
      </c>
      <c r="K640">
        <v>0.12463473866809584</v>
      </c>
      <c r="L640" t="s">
        <v>367</v>
      </c>
    </row>
    <row r="641" spans="5:12" x14ac:dyDescent="0.2">
      <c r="E641">
        <v>19.190000000000001</v>
      </c>
      <c r="F641">
        <v>1</v>
      </c>
      <c r="G641">
        <v>0</v>
      </c>
      <c r="H641">
        <v>3.5582709347649753E-2</v>
      </c>
      <c r="I641" t="e">
        <v>#DIV/0!</v>
      </c>
      <c r="J641" t="s">
        <v>446</v>
      </c>
      <c r="K641">
        <v>3.5582709347649753E-2</v>
      </c>
      <c r="L641" t="s">
        <v>161</v>
      </c>
    </row>
    <row r="642" spans="5:12" x14ac:dyDescent="0.2">
      <c r="E642">
        <v>19.170000000000002</v>
      </c>
      <c r="F642">
        <v>1</v>
      </c>
      <c r="G642">
        <v>0</v>
      </c>
      <c r="H642">
        <v>6.6699805277528015E-2</v>
      </c>
      <c r="I642" t="e">
        <v>#DIV/0!</v>
      </c>
      <c r="J642" t="s">
        <v>446</v>
      </c>
      <c r="K642">
        <v>6.6699805277528015E-2</v>
      </c>
      <c r="L642" t="s">
        <v>405</v>
      </c>
    </row>
    <row r="643" spans="5:12" x14ac:dyDescent="0.2">
      <c r="E643">
        <v>19.16</v>
      </c>
      <c r="F643">
        <v>0</v>
      </c>
      <c r="G643">
        <v>3</v>
      </c>
      <c r="H643" t="e">
        <v>#DIV/0!</v>
      </c>
      <c r="I643">
        <v>6.2874927555113189E-2</v>
      </c>
      <c r="J643" t="s">
        <v>446</v>
      </c>
      <c r="K643">
        <v>7.4197883477454527E-2</v>
      </c>
      <c r="L643" t="s">
        <v>381</v>
      </c>
    </row>
    <row r="644" spans="5:12" x14ac:dyDescent="0.2">
      <c r="E644">
        <v>19.12</v>
      </c>
      <c r="F644">
        <v>3</v>
      </c>
      <c r="G644">
        <v>3</v>
      </c>
      <c r="H644">
        <v>0.11614722834861546</v>
      </c>
      <c r="I644">
        <v>2.9061826382458702</v>
      </c>
      <c r="J644">
        <v>2.7900354098972548</v>
      </c>
      <c r="K644">
        <v>8.6439482782662527</v>
      </c>
      <c r="L644" t="s">
        <v>365</v>
      </c>
    </row>
    <row r="645" spans="5:12" x14ac:dyDescent="0.2">
      <c r="E645">
        <v>19.100000000000001</v>
      </c>
      <c r="F645">
        <v>7</v>
      </c>
      <c r="G645">
        <v>6</v>
      </c>
      <c r="H645">
        <v>0.66749481575022851</v>
      </c>
      <c r="I645">
        <v>1.9480961082430273</v>
      </c>
      <c r="J645">
        <v>1.2806012924927987</v>
      </c>
      <c r="K645">
        <v>5.9612915744628276</v>
      </c>
      <c r="L645" t="s">
        <v>330</v>
      </c>
    </row>
    <row r="646" spans="5:12" x14ac:dyDescent="0.2">
      <c r="E646">
        <v>19.09</v>
      </c>
      <c r="F646">
        <v>0</v>
      </c>
      <c r="G646">
        <v>1</v>
      </c>
      <c r="H646" t="e">
        <v>#DIV/0!</v>
      </c>
      <c r="I646">
        <v>6.8934806574280597E-2</v>
      </c>
      <c r="J646" t="s">
        <v>446</v>
      </c>
      <c r="K646">
        <v>6.8934806574280597E-2</v>
      </c>
      <c r="L646" t="s">
        <v>388</v>
      </c>
    </row>
    <row r="647" spans="5:12" x14ac:dyDescent="0.2">
      <c r="E647">
        <v>19.03</v>
      </c>
      <c r="F647">
        <v>0</v>
      </c>
      <c r="G647">
        <v>1</v>
      </c>
      <c r="H647" t="e">
        <v>#DIV/0!</v>
      </c>
      <c r="I647">
        <v>2.6046449660449732E-2</v>
      </c>
      <c r="J647" t="s">
        <v>446</v>
      </c>
      <c r="K647">
        <v>2.6046449660449732E-2</v>
      </c>
      <c r="L647" t="s">
        <v>370</v>
      </c>
    </row>
    <row r="648" spans="5:12" x14ac:dyDescent="0.2">
      <c r="E648">
        <v>19.02</v>
      </c>
      <c r="F648">
        <v>1</v>
      </c>
      <c r="G648">
        <v>2</v>
      </c>
      <c r="H648">
        <v>4.325644466064741E-2</v>
      </c>
      <c r="I648">
        <v>0.16764631128271459</v>
      </c>
      <c r="J648">
        <v>0.12438986662206719</v>
      </c>
      <c r="K648">
        <v>0.22277972758524425</v>
      </c>
      <c r="L648" t="s">
        <v>367</v>
      </c>
    </row>
    <row r="649" spans="5:12" x14ac:dyDescent="0.2">
      <c r="E649">
        <v>19.010000000000002</v>
      </c>
      <c r="F649">
        <v>0</v>
      </c>
      <c r="G649">
        <v>1</v>
      </c>
      <c r="H649" t="e">
        <v>#DIV/0!</v>
      </c>
      <c r="I649">
        <v>5.6694633253834108E-2</v>
      </c>
      <c r="J649" t="s">
        <v>446</v>
      </c>
      <c r="K649">
        <v>5.6694633253834108E-2</v>
      </c>
      <c r="L649" t="s">
        <v>388</v>
      </c>
    </row>
    <row r="650" spans="5:12" x14ac:dyDescent="0.2">
      <c r="E650">
        <v>18.97</v>
      </c>
      <c r="F650">
        <v>0</v>
      </c>
      <c r="G650">
        <v>1</v>
      </c>
      <c r="H650" t="e">
        <v>#DIV/0!</v>
      </c>
      <c r="I650">
        <v>1.3128870100228383</v>
      </c>
      <c r="J650" t="s">
        <v>446</v>
      </c>
      <c r="K650">
        <v>1.3128870100228383</v>
      </c>
      <c r="L650" t="s">
        <v>365</v>
      </c>
    </row>
    <row r="651" spans="5:12" x14ac:dyDescent="0.2">
      <c r="E651">
        <v>18.96</v>
      </c>
      <c r="F651">
        <v>2</v>
      </c>
      <c r="G651">
        <v>2</v>
      </c>
      <c r="H651">
        <v>0.38292351316997741</v>
      </c>
      <c r="I651">
        <v>0.96200746091533396</v>
      </c>
      <c r="J651">
        <v>0.57908394774535654</v>
      </c>
      <c r="K651">
        <v>1.0011646175550148</v>
      </c>
      <c r="L651" t="s">
        <v>330</v>
      </c>
    </row>
    <row r="652" spans="5:12" x14ac:dyDescent="0.2">
      <c r="E652">
        <v>18.899999999999999</v>
      </c>
      <c r="F652">
        <v>3</v>
      </c>
      <c r="G652">
        <v>4</v>
      </c>
      <c r="H652">
        <v>0.14637941336900848</v>
      </c>
      <c r="I652">
        <v>3.5083792123827764</v>
      </c>
      <c r="J652">
        <v>3.361999799013768</v>
      </c>
      <c r="K652">
        <v>8.8833848633167438</v>
      </c>
      <c r="L652" t="s">
        <v>365</v>
      </c>
    </row>
    <row r="653" spans="5:12" x14ac:dyDescent="0.2">
      <c r="E653">
        <v>18.89</v>
      </c>
      <c r="F653">
        <v>3</v>
      </c>
      <c r="G653">
        <v>1</v>
      </c>
      <c r="H653">
        <v>1.2221539382634441</v>
      </c>
      <c r="I653">
        <v>4.7956027482908139</v>
      </c>
      <c r="J653">
        <v>3.5734488100273696</v>
      </c>
      <c r="K653">
        <v>4.7956027482908139</v>
      </c>
      <c r="L653" t="s">
        <v>324</v>
      </c>
    </row>
    <row r="654" spans="5:12" x14ac:dyDescent="0.2">
      <c r="E654">
        <v>18.78</v>
      </c>
      <c r="F654">
        <v>2</v>
      </c>
      <c r="G654">
        <v>3</v>
      </c>
      <c r="H654">
        <v>6.4762106324587274E-2</v>
      </c>
      <c r="I654">
        <v>0.23062681427803647</v>
      </c>
      <c r="J654">
        <v>0.16586470795344921</v>
      </c>
      <c r="K654">
        <v>0.35080042862396676</v>
      </c>
      <c r="L654" t="s">
        <v>367</v>
      </c>
    </row>
    <row r="655" spans="5:12" x14ac:dyDescent="0.2">
      <c r="E655">
        <v>18.760000000000002</v>
      </c>
      <c r="F655">
        <v>7</v>
      </c>
      <c r="G655">
        <v>8</v>
      </c>
      <c r="H655">
        <v>0.38116792868680982</v>
      </c>
      <c r="I655">
        <v>1.5041453014858068</v>
      </c>
      <c r="J655">
        <v>1.1229773727989971</v>
      </c>
      <c r="K655">
        <v>5.165177089731225</v>
      </c>
      <c r="L655" t="s">
        <v>365</v>
      </c>
    </row>
    <row r="656" spans="5:12" x14ac:dyDescent="0.2">
      <c r="E656">
        <v>18.66</v>
      </c>
      <c r="F656">
        <v>1</v>
      </c>
      <c r="G656">
        <v>0</v>
      </c>
      <c r="H656">
        <v>7.615683485356832E-2</v>
      </c>
      <c r="I656" t="e">
        <v>#DIV/0!</v>
      </c>
      <c r="J656" t="s">
        <v>446</v>
      </c>
      <c r="K656">
        <v>7.615683485356832E-2</v>
      </c>
      <c r="L656" t="s">
        <v>401</v>
      </c>
    </row>
    <row r="657" spans="5:12" x14ac:dyDescent="0.2">
      <c r="E657">
        <v>18.61</v>
      </c>
      <c r="F657">
        <v>0</v>
      </c>
      <c r="G657">
        <v>0</v>
      </c>
      <c r="H657" t="e">
        <v>#DIV/0!</v>
      </c>
      <c r="I657" t="e">
        <v>#DIV/0!</v>
      </c>
      <c r="J657" t="s">
        <v>446</v>
      </c>
      <c r="K657">
        <v>0</v>
      </c>
      <c r="L657" t="s">
        <v>137</v>
      </c>
    </row>
    <row r="658" spans="5:12" x14ac:dyDescent="0.2">
      <c r="E658">
        <v>18.600000000000001</v>
      </c>
      <c r="F658">
        <v>0</v>
      </c>
      <c r="G658">
        <v>3</v>
      </c>
      <c r="H658" t="e">
        <v>#DIV/0!</v>
      </c>
      <c r="I658">
        <v>0.50250188076903946</v>
      </c>
      <c r="J658" t="s">
        <v>446</v>
      </c>
      <c r="K658">
        <v>0.54724188408577124</v>
      </c>
      <c r="L658" t="s">
        <v>324</v>
      </c>
    </row>
    <row r="659" spans="5:12" x14ac:dyDescent="0.2">
      <c r="E659">
        <v>18.53</v>
      </c>
      <c r="F659">
        <v>0</v>
      </c>
      <c r="G659">
        <v>0</v>
      </c>
      <c r="H659" t="e">
        <v>#DIV/0!</v>
      </c>
      <c r="I659" t="e">
        <v>#DIV/0!</v>
      </c>
      <c r="J659" t="s">
        <v>446</v>
      </c>
      <c r="K659">
        <v>0</v>
      </c>
      <c r="L659" t="s">
        <v>137</v>
      </c>
    </row>
    <row r="660" spans="5:12" x14ac:dyDescent="0.2">
      <c r="E660">
        <v>9.3800000000000008</v>
      </c>
      <c r="F660">
        <v>26</v>
      </c>
      <c r="G660">
        <v>21</v>
      </c>
      <c r="H660">
        <v>0.33811416000115102</v>
      </c>
      <c r="I660">
        <v>0.41498802925569817</v>
      </c>
      <c r="J660">
        <v>7.6873869254547145E-2</v>
      </c>
      <c r="K660">
        <v>1.275858525502007</v>
      </c>
      <c r="L660" t="s">
        <v>399</v>
      </c>
    </row>
    <row r="661" spans="5:12" x14ac:dyDescent="0.2">
      <c r="E661">
        <v>18.440000000000001</v>
      </c>
      <c r="F661">
        <v>1</v>
      </c>
      <c r="G661">
        <v>1</v>
      </c>
      <c r="H661">
        <v>8.4547186967957641E-2</v>
      </c>
      <c r="I661">
        <v>0.4407139441120676</v>
      </c>
      <c r="J661">
        <v>0.35616675714410995</v>
      </c>
      <c r="K661">
        <v>0.4407139441120676</v>
      </c>
      <c r="L661" t="s">
        <v>367</v>
      </c>
    </row>
    <row r="662" spans="5:12" x14ac:dyDescent="0.2">
      <c r="E662">
        <v>18.43</v>
      </c>
      <c r="F662">
        <v>1</v>
      </c>
      <c r="G662">
        <v>1</v>
      </c>
      <c r="H662">
        <v>4.4233067270969893E-2</v>
      </c>
      <c r="I662">
        <v>0.26486088149999487</v>
      </c>
      <c r="J662">
        <v>0.22062781422902497</v>
      </c>
      <c r="K662">
        <v>0.26486088149999487</v>
      </c>
      <c r="L662" t="s">
        <v>368</v>
      </c>
    </row>
    <row r="663" spans="5:12" x14ac:dyDescent="0.2">
      <c r="E663">
        <v>18.420000000000002</v>
      </c>
      <c r="F663">
        <v>2</v>
      </c>
      <c r="G663">
        <v>4</v>
      </c>
      <c r="H663">
        <v>2.026212046622082E-2</v>
      </c>
      <c r="I663">
        <v>5.2621146074652778E-2</v>
      </c>
      <c r="J663">
        <v>3.2359025608431957E-2</v>
      </c>
      <c r="K663">
        <v>5.7515483712818498E-2</v>
      </c>
      <c r="L663" t="s">
        <v>374</v>
      </c>
    </row>
    <row r="664" spans="5:12" x14ac:dyDescent="0.2">
      <c r="E664">
        <v>18.41</v>
      </c>
      <c r="F664">
        <v>6</v>
      </c>
      <c r="G664">
        <v>5</v>
      </c>
      <c r="H664">
        <v>6.6733373633073037E-2</v>
      </c>
      <c r="I664">
        <v>7.9319589685096073E-2</v>
      </c>
      <c r="J664">
        <v>1.2586216052023036E-2</v>
      </c>
      <c r="K664">
        <v>0.1404060090599035</v>
      </c>
      <c r="L664" t="s">
        <v>384</v>
      </c>
    </row>
    <row r="665" spans="5:12" x14ac:dyDescent="0.2">
      <c r="E665">
        <v>18.399999999999999</v>
      </c>
      <c r="F665">
        <v>5</v>
      </c>
      <c r="G665">
        <v>2</v>
      </c>
      <c r="H665">
        <v>6.8768925789476229E-2</v>
      </c>
      <c r="I665">
        <v>6.8238033579341301E-2</v>
      </c>
      <c r="J665">
        <v>5.3089221013492838E-4</v>
      </c>
      <c r="K665">
        <v>0.10906146829637862</v>
      </c>
      <c r="L665" t="s">
        <v>372</v>
      </c>
    </row>
    <row r="666" spans="5:12" x14ac:dyDescent="0.2">
      <c r="E666">
        <v>18.39</v>
      </c>
      <c r="F666">
        <v>2</v>
      </c>
      <c r="G666">
        <v>3</v>
      </c>
      <c r="H666">
        <v>0.16010384392319413</v>
      </c>
      <c r="I666">
        <v>0.54709965088395018</v>
      </c>
      <c r="J666">
        <v>0.38699580696075608</v>
      </c>
      <c r="K666">
        <v>0.6245129895089313</v>
      </c>
      <c r="L666" t="s">
        <v>324</v>
      </c>
    </row>
    <row r="667" spans="5:12" x14ac:dyDescent="0.2">
      <c r="E667">
        <v>18.3</v>
      </c>
      <c r="F667">
        <v>1</v>
      </c>
      <c r="G667">
        <v>1</v>
      </c>
      <c r="H667">
        <v>0.10600184712266987</v>
      </c>
      <c r="I667">
        <v>0.17655423359634762</v>
      </c>
      <c r="J667">
        <v>7.0552386473677745E-2</v>
      </c>
      <c r="K667">
        <v>0.17655423359634762</v>
      </c>
      <c r="L667" t="s">
        <v>330</v>
      </c>
    </row>
    <row r="668" spans="5:12" x14ac:dyDescent="0.2">
      <c r="E668">
        <v>18.29</v>
      </c>
      <c r="F668">
        <v>0</v>
      </c>
      <c r="G668">
        <v>3</v>
      </c>
      <c r="H668" t="e">
        <v>#DIV/0!</v>
      </c>
      <c r="I668">
        <v>0.13006494780140529</v>
      </c>
      <c r="J668" t="s">
        <v>446</v>
      </c>
      <c r="K668">
        <v>0.19078276915724945</v>
      </c>
      <c r="L668" t="s">
        <v>324</v>
      </c>
    </row>
    <row r="669" spans="5:12" x14ac:dyDescent="0.2">
      <c r="E669">
        <v>23.67</v>
      </c>
      <c r="F669">
        <v>11</v>
      </c>
      <c r="G669">
        <v>11</v>
      </c>
      <c r="H669">
        <v>0.23614337267520433</v>
      </c>
      <c r="I669">
        <v>0.3109188609535028</v>
      </c>
      <c r="J669">
        <v>7.4775488278298469E-2</v>
      </c>
      <c r="K669">
        <v>1.0817797230262431</v>
      </c>
      <c r="L669" t="s">
        <v>371</v>
      </c>
    </row>
    <row r="670" spans="5:12" x14ac:dyDescent="0.2">
      <c r="E670">
        <v>18.149999999999999</v>
      </c>
      <c r="F670">
        <v>2</v>
      </c>
      <c r="G670">
        <v>2</v>
      </c>
      <c r="H670">
        <v>0.15803382335343261</v>
      </c>
      <c r="I670">
        <v>0.34854134969946493</v>
      </c>
      <c r="J670">
        <v>0.19050752634603232</v>
      </c>
      <c r="K670">
        <v>0.36244316999709497</v>
      </c>
      <c r="L670" t="s">
        <v>365</v>
      </c>
    </row>
    <row r="671" spans="5:12" x14ac:dyDescent="0.2">
      <c r="E671">
        <v>18.14</v>
      </c>
      <c r="F671">
        <v>1</v>
      </c>
      <c r="G671">
        <v>1</v>
      </c>
      <c r="H671">
        <v>9.6854928808098761E-2</v>
      </c>
      <c r="I671">
        <v>0.38735590148285187</v>
      </c>
      <c r="J671">
        <v>0.29050097267475311</v>
      </c>
      <c r="K671">
        <v>0.38735590148285187</v>
      </c>
      <c r="L671" t="s">
        <v>324</v>
      </c>
    </row>
    <row r="672" spans="5:12" x14ac:dyDescent="0.2">
      <c r="E672">
        <v>18.100000000000001</v>
      </c>
      <c r="F672">
        <v>0</v>
      </c>
      <c r="G672">
        <v>2</v>
      </c>
      <c r="H672" t="e">
        <v>#DIV/0!</v>
      </c>
      <c r="I672">
        <v>3.9475886461714585E-2</v>
      </c>
      <c r="J672" t="s">
        <v>446</v>
      </c>
      <c r="K672">
        <v>4.4372145143889652E-2</v>
      </c>
      <c r="L672" t="s">
        <v>389</v>
      </c>
    </row>
    <row r="673" spans="5:12" x14ac:dyDescent="0.2">
      <c r="E673">
        <v>18.09</v>
      </c>
      <c r="F673">
        <v>7</v>
      </c>
      <c r="G673">
        <v>4</v>
      </c>
      <c r="H673">
        <v>8.250487235765723E-2</v>
      </c>
      <c r="I673">
        <v>8.4774499093071692E-2</v>
      </c>
      <c r="J673">
        <v>2.2696267354144622E-3</v>
      </c>
      <c r="K673">
        <v>0.23406499854388596</v>
      </c>
      <c r="L673" t="s">
        <v>384</v>
      </c>
    </row>
    <row r="674" spans="5:12" x14ac:dyDescent="0.2">
      <c r="E674">
        <v>18.079999999999998</v>
      </c>
      <c r="F674">
        <v>1</v>
      </c>
      <c r="G674">
        <v>0</v>
      </c>
      <c r="H674">
        <v>6.4447949710160587E-2</v>
      </c>
      <c r="I674" t="e">
        <v>#DIV/0!</v>
      </c>
      <c r="J674" t="s">
        <v>446</v>
      </c>
      <c r="K674">
        <v>6.4447949710160587E-2</v>
      </c>
      <c r="L674" t="s">
        <v>401</v>
      </c>
    </row>
    <row r="675" spans="5:12" x14ac:dyDescent="0.2">
      <c r="E675">
        <v>18.07</v>
      </c>
      <c r="F675">
        <v>0</v>
      </c>
      <c r="G675">
        <v>1</v>
      </c>
      <c r="H675" t="e">
        <v>#DIV/0!</v>
      </c>
      <c r="I675">
        <v>0.24395269337515468</v>
      </c>
      <c r="J675" t="s">
        <v>446</v>
      </c>
      <c r="K675">
        <v>0.24395269337515468</v>
      </c>
      <c r="L675" t="s">
        <v>368</v>
      </c>
    </row>
    <row r="676" spans="5:12" x14ac:dyDescent="0.2">
      <c r="E676">
        <v>18.059999999999999</v>
      </c>
      <c r="F676">
        <v>0</v>
      </c>
      <c r="G676">
        <v>1</v>
      </c>
      <c r="H676" t="e">
        <v>#DIV/0!</v>
      </c>
      <c r="I676">
        <v>0.41538158822474153</v>
      </c>
      <c r="J676" t="s">
        <v>446</v>
      </c>
      <c r="K676">
        <v>0.41538158822474153</v>
      </c>
      <c r="L676" t="s">
        <v>367</v>
      </c>
    </row>
    <row r="677" spans="5:12" x14ac:dyDescent="0.2">
      <c r="E677">
        <v>18.04</v>
      </c>
      <c r="F677">
        <v>0</v>
      </c>
      <c r="G677">
        <v>3</v>
      </c>
      <c r="H677" t="e">
        <v>#DIV/0!</v>
      </c>
      <c r="I677">
        <v>0.22600792742955564</v>
      </c>
      <c r="J677" t="s">
        <v>446</v>
      </c>
      <c r="K677">
        <v>0.43556664355968228</v>
      </c>
      <c r="L677" t="s">
        <v>324</v>
      </c>
    </row>
    <row r="678" spans="5:12" x14ac:dyDescent="0.2">
      <c r="E678">
        <v>18.03</v>
      </c>
      <c r="F678">
        <v>1</v>
      </c>
      <c r="G678">
        <v>0</v>
      </c>
      <c r="H678">
        <v>0.18059001384514242</v>
      </c>
      <c r="I678" t="e">
        <v>#DIV/0!</v>
      </c>
      <c r="J678" t="s">
        <v>446</v>
      </c>
      <c r="K678">
        <v>0.18059001384514242</v>
      </c>
      <c r="L678" t="s">
        <v>371</v>
      </c>
    </row>
    <row r="679" spans="5:12" x14ac:dyDescent="0.2">
      <c r="E679">
        <v>18.02</v>
      </c>
      <c r="F679">
        <v>0</v>
      </c>
      <c r="G679">
        <v>0</v>
      </c>
      <c r="H679" t="e">
        <v>#DIV/0!</v>
      </c>
      <c r="I679" t="e">
        <v>#DIV/0!</v>
      </c>
      <c r="J679" t="s">
        <v>446</v>
      </c>
      <c r="K679">
        <v>0</v>
      </c>
      <c r="L679" t="s">
        <v>137</v>
      </c>
    </row>
    <row r="680" spans="5:12" x14ac:dyDescent="0.2">
      <c r="E680">
        <v>18.010000000000002</v>
      </c>
      <c r="F680">
        <v>0</v>
      </c>
      <c r="G680">
        <v>2</v>
      </c>
      <c r="H680" t="e">
        <v>#DIV/0!</v>
      </c>
      <c r="I680">
        <v>0.26897949178341002</v>
      </c>
      <c r="J680" t="s">
        <v>446</v>
      </c>
      <c r="K680">
        <v>0.3389481102363292</v>
      </c>
      <c r="L680" t="s">
        <v>330</v>
      </c>
    </row>
    <row r="681" spans="5:12" x14ac:dyDescent="0.2">
      <c r="E681">
        <v>17.989999999999998</v>
      </c>
      <c r="F681">
        <v>0</v>
      </c>
      <c r="G681">
        <v>0</v>
      </c>
      <c r="H681" t="e">
        <v>#DIV/0!</v>
      </c>
      <c r="I681" t="e">
        <v>#DIV/0!</v>
      </c>
      <c r="J681" t="s">
        <v>446</v>
      </c>
      <c r="K681">
        <v>0</v>
      </c>
      <c r="L681" t="s">
        <v>137</v>
      </c>
    </row>
    <row r="682" spans="5:12" x14ac:dyDescent="0.2">
      <c r="E682">
        <v>17.98</v>
      </c>
      <c r="F682">
        <v>0</v>
      </c>
      <c r="G682">
        <v>2</v>
      </c>
      <c r="H682" t="e">
        <v>#DIV/0!</v>
      </c>
      <c r="I682">
        <v>0.10392939424911964</v>
      </c>
      <c r="J682" t="s">
        <v>446</v>
      </c>
      <c r="K682">
        <v>0.15884828976573775</v>
      </c>
      <c r="L682" t="s">
        <v>367</v>
      </c>
    </row>
    <row r="683" spans="5:12" x14ac:dyDescent="0.2">
      <c r="E683">
        <v>17.93</v>
      </c>
      <c r="F683">
        <v>0</v>
      </c>
      <c r="G683">
        <v>2</v>
      </c>
      <c r="H683" t="e">
        <v>#DIV/0!</v>
      </c>
      <c r="I683">
        <v>0.2018360624463113</v>
      </c>
      <c r="J683" t="s">
        <v>446</v>
      </c>
      <c r="K683">
        <v>0.20528347074521891</v>
      </c>
      <c r="L683" t="s">
        <v>365</v>
      </c>
    </row>
    <row r="684" spans="5:12" x14ac:dyDescent="0.2">
      <c r="E684">
        <v>17.920000000000002</v>
      </c>
      <c r="F684">
        <v>0</v>
      </c>
      <c r="G684">
        <v>1</v>
      </c>
      <c r="H684" t="e">
        <v>#DIV/0!</v>
      </c>
      <c r="I684">
        <v>0.27728561031898508</v>
      </c>
      <c r="J684" t="s">
        <v>446</v>
      </c>
      <c r="K684">
        <v>0.27728561031898508</v>
      </c>
      <c r="L684" t="s">
        <v>324</v>
      </c>
    </row>
    <row r="685" spans="5:12" x14ac:dyDescent="0.2">
      <c r="E685">
        <v>17.899999999999999</v>
      </c>
      <c r="F685">
        <v>0</v>
      </c>
      <c r="G685">
        <v>2</v>
      </c>
      <c r="H685" t="e">
        <v>#DIV/0!</v>
      </c>
      <c r="I685">
        <v>9.1740793128233161E-2</v>
      </c>
      <c r="J685" t="s">
        <v>446</v>
      </c>
      <c r="K685">
        <v>0.10219211564501419</v>
      </c>
      <c r="L685" t="s">
        <v>368</v>
      </c>
    </row>
    <row r="686" spans="5:12" x14ac:dyDescent="0.2">
      <c r="E686">
        <v>17.89</v>
      </c>
      <c r="F686">
        <v>1</v>
      </c>
      <c r="G686">
        <v>1</v>
      </c>
      <c r="H686">
        <v>4.2922477904462686E-2</v>
      </c>
      <c r="I686">
        <v>0.34695022294268235</v>
      </c>
      <c r="J686">
        <v>0.30402774503821967</v>
      </c>
      <c r="K686">
        <v>0.34695022294268235</v>
      </c>
      <c r="L686" t="s">
        <v>367</v>
      </c>
    </row>
    <row r="687" spans="5:12" x14ac:dyDescent="0.2">
      <c r="E687">
        <v>17.87</v>
      </c>
      <c r="F687">
        <v>6</v>
      </c>
      <c r="G687">
        <v>5</v>
      </c>
      <c r="H687">
        <v>0.22861031787023708</v>
      </c>
      <c r="I687">
        <v>0.15034302484274392</v>
      </c>
      <c r="J687">
        <v>7.8267293027493162E-2</v>
      </c>
      <c r="K687">
        <v>0.35470709048122284</v>
      </c>
      <c r="L687" t="s">
        <v>198</v>
      </c>
    </row>
    <row r="688" spans="5:12" x14ac:dyDescent="0.2">
      <c r="E688">
        <v>17.84</v>
      </c>
      <c r="F688">
        <v>0</v>
      </c>
      <c r="G688">
        <v>2</v>
      </c>
      <c r="H688" t="e">
        <v>#DIV/0!</v>
      </c>
      <c r="I688">
        <v>0.18701830836189648</v>
      </c>
      <c r="J688" t="s">
        <v>446</v>
      </c>
      <c r="K688">
        <v>0.19338656655821915</v>
      </c>
      <c r="L688" t="s">
        <v>330</v>
      </c>
    </row>
    <row r="689" spans="5:12" x14ac:dyDescent="0.2">
      <c r="E689">
        <v>17.82</v>
      </c>
      <c r="F689">
        <v>7</v>
      </c>
      <c r="G689">
        <v>7</v>
      </c>
      <c r="H689">
        <v>0.33988755701338969</v>
      </c>
      <c r="I689">
        <v>0.3030846356788392</v>
      </c>
      <c r="J689">
        <v>3.6802921334550487E-2</v>
      </c>
      <c r="K689">
        <v>0.74375826806105694</v>
      </c>
      <c r="L689" t="s">
        <v>198</v>
      </c>
    </row>
    <row r="690" spans="5:12" x14ac:dyDescent="0.2">
      <c r="E690">
        <v>17.79</v>
      </c>
      <c r="F690">
        <v>0</v>
      </c>
      <c r="G690">
        <v>0</v>
      </c>
      <c r="H690" t="e">
        <v>#DIV/0!</v>
      </c>
      <c r="I690" t="e">
        <v>#DIV/0!</v>
      </c>
      <c r="J690" t="s">
        <v>446</v>
      </c>
      <c r="K690">
        <v>0</v>
      </c>
      <c r="L690" t="s">
        <v>137</v>
      </c>
    </row>
    <row r="691" spans="5:12" x14ac:dyDescent="0.2">
      <c r="E691">
        <v>17.75</v>
      </c>
      <c r="F691">
        <v>0</v>
      </c>
      <c r="G691">
        <v>1</v>
      </c>
      <c r="H691" t="e">
        <v>#DIV/0!</v>
      </c>
      <c r="I691">
        <v>0.10909990762617834</v>
      </c>
      <c r="J691" t="s">
        <v>446</v>
      </c>
      <c r="K691">
        <v>0.10909990762617834</v>
      </c>
      <c r="L691" t="s">
        <v>365</v>
      </c>
    </row>
    <row r="692" spans="5:12" x14ac:dyDescent="0.2">
      <c r="E692">
        <v>17.739999999999998</v>
      </c>
      <c r="F692">
        <v>2</v>
      </c>
      <c r="G692">
        <v>3</v>
      </c>
      <c r="H692">
        <v>6.8610912077440495E-2</v>
      </c>
      <c r="I692">
        <v>0.23853419854318117</v>
      </c>
      <c r="J692">
        <v>0.16992328646574067</v>
      </c>
      <c r="K692">
        <v>0.32687051429944969</v>
      </c>
      <c r="L692" t="s">
        <v>367</v>
      </c>
    </row>
    <row r="693" spans="5:12" x14ac:dyDescent="0.2">
      <c r="E693">
        <v>17.690000000000001</v>
      </c>
      <c r="F693">
        <v>3</v>
      </c>
      <c r="G693">
        <v>3</v>
      </c>
      <c r="H693">
        <v>9.7089869484386013E-2</v>
      </c>
      <c r="I693">
        <v>0.41717227542476648</v>
      </c>
      <c r="J693">
        <v>0.32008240594038045</v>
      </c>
      <c r="K693">
        <v>0.51208007751376494</v>
      </c>
      <c r="L693" t="s">
        <v>324</v>
      </c>
    </row>
    <row r="694" spans="5:12" x14ac:dyDescent="0.2">
      <c r="E694">
        <v>17.59</v>
      </c>
      <c r="F694">
        <v>1</v>
      </c>
      <c r="G694">
        <v>2</v>
      </c>
      <c r="H694">
        <v>6.3115516256626383E-2</v>
      </c>
      <c r="I694">
        <v>0.13613542868144712</v>
      </c>
      <c r="J694">
        <v>7.301991242482074E-2</v>
      </c>
      <c r="K694">
        <v>0.15281540861202497</v>
      </c>
      <c r="L694" t="s">
        <v>324</v>
      </c>
    </row>
    <row r="695" spans="5:12" x14ac:dyDescent="0.2">
      <c r="E695">
        <v>17.579999999999998</v>
      </c>
      <c r="F695">
        <v>0</v>
      </c>
      <c r="G695">
        <v>2</v>
      </c>
      <c r="H695" t="e">
        <v>#DIV/0!</v>
      </c>
      <c r="I695">
        <v>0.1460546307197334</v>
      </c>
      <c r="J695" t="s">
        <v>446</v>
      </c>
      <c r="K695">
        <v>0.18612545672107125</v>
      </c>
      <c r="L695" t="s">
        <v>367</v>
      </c>
    </row>
    <row r="696" spans="5:12" x14ac:dyDescent="0.2">
      <c r="E696">
        <v>17.57</v>
      </c>
      <c r="F696">
        <v>1</v>
      </c>
      <c r="G696">
        <v>0</v>
      </c>
      <c r="H696">
        <v>8.0600699917947063E-2</v>
      </c>
      <c r="I696" t="e">
        <v>#DIV/0!</v>
      </c>
      <c r="J696" t="s">
        <v>446</v>
      </c>
      <c r="K696">
        <v>8.0600699917947063E-2</v>
      </c>
      <c r="L696" t="s">
        <v>371</v>
      </c>
    </row>
    <row r="697" spans="5:12" x14ac:dyDescent="0.2">
      <c r="E697">
        <v>17.489999999999998</v>
      </c>
      <c r="F697">
        <v>1</v>
      </c>
      <c r="G697">
        <v>0</v>
      </c>
      <c r="H697">
        <v>2.7688047152093401E-2</v>
      </c>
      <c r="I697" t="e">
        <v>#DIV/0!</v>
      </c>
      <c r="J697" t="s">
        <v>446</v>
      </c>
      <c r="K697">
        <v>2.7688047152093401E-2</v>
      </c>
      <c r="L697" t="s">
        <v>400</v>
      </c>
    </row>
    <row r="698" spans="5:12" x14ac:dyDescent="0.2">
      <c r="E698">
        <v>17.46</v>
      </c>
      <c r="F698">
        <v>1</v>
      </c>
      <c r="G698">
        <v>0</v>
      </c>
      <c r="H698">
        <v>8.0029963951937219E-2</v>
      </c>
      <c r="I698" t="e">
        <v>#DIV/0!</v>
      </c>
      <c r="J698" t="s">
        <v>446</v>
      </c>
      <c r="K698">
        <v>8.0029963951937219E-2</v>
      </c>
      <c r="L698" t="s">
        <v>369</v>
      </c>
    </row>
    <row r="699" spans="5:12" x14ac:dyDescent="0.2">
      <c r="E699">
        <v>17.45</v>
      </c>
      <c r="F699">
        <v>0</v>
      </c>
      <c r="G699">
        <v>3</v>
      </c>
      <c r="H699" t="e">
        <v>#DIV/0!</v>
      </c>
      <c r="I699">
        <v>0.63764937611518879</v>
      </c>
      <c r="J699" t="s">
        <v>446</v>
      </c>
      <c r="K699">
        <v>0.74802584943411732</v>
      </c>
      <c r="L699" t="s">
        <v>367</v>
      </c>
    </row>
    <row r="700" spans="5:12" x14ac:dyDescent="0.2">
      <c r="E700">
        <v>17.440000000000001</v>
      </c>
      <c r="F700">
        <v>1</v>
      </c>
      <c r="G700">
        <v>3</v>
      </c>
      <c r="H700">
        <v>0.2374508577579437</v>
      </c>
      <c r="I700">
        <v>0.47091439299208893</v>
      </c>
      <c r="J700">
        <v>0.23346353523414523</v>
      </c>
      <c r="K700">
        <v>0.50834035114537435</v>
      </c>
      <c r="L700" t="s">
        <v>324</v>
      </c>
    </row>
    <row r="701" spans="5:12" x14ac:dyDescent="0.2">
      <c r="E701">
        <v>17.43</v>
      </c>
      <c r="F701">
        <v>1</v>
      </c>
      <c r="G701">
        <v>0</v>
      </c>
      <c r="H701">
        <v>0.3538233695415634</v>
      </c>
      <c r="I701" t="e">
        <v>#DIV/0!</v>
      </c>
      <c r="J701" t="s">
        <v>446</v>
      </c>
      <c r="K701">
        <v>0.3538233695415634</v>
      </c>
      <c r="L701" t="s">
        <v>385</v>
      </c>
    </row>
    <row r="702" spans="5:12" x14ac:dyDescent="0.2">
      <c r="E702">
        <v>17.3</v>
      </c>
      <c r="F702">
        <v>0</v>
      </c>
      <c r="G702">
        <v>3</v>
      </c>
      <c r="H702" t="e">
        <v>#DIV/0!</v>
      </c>
      <c r="I702">
        <v>9.3606267563802817E-2</v>
      </c>
      <c r="J702" t="s">
        <v>446</v>
      </c>
      <c r="K702">
        <v>0.12840692378727822</v>
      </c>
      <c r="L702" t="s">
        <v>324</v>
      </c>
    </row>
    <row r="703" spans="5:12" x14ac:dyDescent="0.2">
      <c r="E703">
        <v>17.29</v>
      </c>
      <c r="F703">
        <v>0</v>
      </c>
      <c r="G703">
        <v>2</v>
      </c>
      <c r="H703" t="e">
        <v>#DIV/0!</v>
      </c>
      <c r="I703">
        <v>0.1639083090622801</v>
      </c>
      <c r="J703" t="s">
        <v>446</v>
      </c>
      <c r="K703">
        <v>0.1742141415009644</v>
      </c>
      <c r="L703" t="s">
        <v>367</v>
      </c>
    </row>
    <row r="704" spans="5:12" x14ac:dyDescent="0.2">
      <c r="E704">
        <v>17.25</v>
      </c>
      <c r="F704">
        <v>0</v>
      </c>
      <c r="G704">
        <v>1</v>
      </c>
      <c r="H704" t="e">
        <v>#DIV/0!</v>
      </c>
      <c r="I704">
        <v>9.0208102351917174E-2</v>
      </c>
      <c r="J704" t="s">
        <v>446</v>
      </c>
      <c r="K704">
        <v>9.0208102351917174E-2</v>
      </c>
      <c r="L704" t="s">
        <v>191</v>
      </c>
    </row>
    <row r="705" spans="5:12" x14ac:dyDescent="0.2">
      <c r="E705">
        <v>17.239999999999998</v>
      </c>
      <c r="F705">
        <v>0</v>
      </c>
      <c r="G705">
        <v>1</v>
      </c>
      <c r="H705" t="e">
        <v>#DIV/0!</v>
      </c>
      <c r="I705">
        <v>6.3782828874688072E-2</v>
      </c>
      <c r="J705" t="s">
        <v>446</v>
      </c>
      <c r="K705">
        <v>6.3782828874688072E-2</v>
      </c>
      <c r="L705" t="s">
        <v>370</v>
      </c>
    </row>
    <row r="706" spans="5:12" x14ac:dyDescent="0.2">
      <c r="E706">
        <v>17.23</v>
      </c>
      <c r="F706">
        <v>0</v>
      </c>
      <c r="G706">
        <v>1</v>
      </c>
      <c r="H706" t="e">
        <v>#DIV/0!</v>
      </c>
      <c r="I706">
        <v>8.5161025171002755E-2</v>
      </c>
      <c r="J706" t="s">
        <v>446</v>
      </c>
      <c r="K706">
        <v>8.5161025171002755E-2</v>
      </c>
      <c r="L706" t="s">
        <v>389</v>
      </c>
    </row>
    <row r="707" spans="5:12" x14ac:dyDescent="0.2">
      <c r="E707">
        <v>9.67</v>
      </c>
      <c r="F707">
        <v>5</v>
      </c>
      <c r="G707">
        <v>1</v>
      </c>
      <c r="H707">
        <v>0.10805777808974189</v>
      </c>
      <c r="I707">
        <v>5.1317258294375757E-2</v>
      </c>
      <c r="J707">
        <v>5.674051979536613E-2</v>
      </c>
      <c r="K707">
        <v>0.22380599272852664</v>
      </c>
      <c r="L707" t="s">
        <v>198</v>
      </c>
    </row>
    <row r="708" spans="5:12" x14ac:dyDescent="0.2">
      <c r="E708">
        <v>17.21</v>
      </c>
      <c r="F708">
        <v>1</v>
      </c>
      <c r="G708">
        <v>0</v>
      </c>
      <c r="H708">
        <v>0</v>
      </c>
      <c r="I708" t="e">
        <v>#DIV/0!</v>
      </c>
      <c r="J708" t="s">
        <v>446</v>
      </c>
      <c r="K708">
        <v>0</v>
      </c>
      <c r="L708" t="s">
        <v>137</v>
      </c>
    </row>
    <row r="709" spans="5:12" x14ac:dyDescent="0.2">
      <c r="E709">
        <v>17.2</v>
      </c>
      <c r="F709">
        <v>1</v>
      </c>
      <c r="G709">
        <v>0</v>
      </c>
      <c r="H709">
        <v>5.8021868433988454E-2</v>
      </c>
      <c r="I709" t="e">
        <v>#DIV/0!</v>
      </c>
      <c r="J709" t="s">
        <v>446</v>
      </c>
      <c r="K709">
        <v>5.8021868433988454E-2</v>
      </c>
      <c r="L709" t="s">
        <v>394</v>
      </c>
    </row>
    <row r="710" spans="5:12" x14ac:dyDescent="0.2">
      <c r="E710">
        <v>17.190000000000001</v>
      </c>
      <c r="F710">
        <v>1</v>
      </c>
      <c r="G710">
        <v>0</v>
      </c>
      <c r="H710">
        <v>0.1585747705205689</v>
      </c>
      <c r="I710" t="e">
        <v>#DIV/0!</v>
      </c>
      <c r="J710" t="s">
        <v>446</v>
      </c>
      <c r="K710">
        <v>0.1585747705205689</v>
      </c>
      <c r="L710" t="s">
        <v>385</v>
      </c>
    </row>
    <row r="711" spans="5:12" x14ac:dyDescent="0.2">
      <c r="E711">
        <v>17.18</v>
      </c>
      <c r="F711">
        <v>0</v>
      </c>
      <c r="G711">
        <v>3</v>
      </c>
      <c r="H711" t="e">
        <v>#DIV/0!</v>
      </c>
      <c r="I711">
        <v>0.34901431841569525</v>
      </c>
      <c r="J711" t="s">
        <v>446</v>
      </c>
      <c r="K711">
        <v>0.36926186067403327</v>
      </c>
      <c r="L711" t="s">
        <v>365</v>
      </c>
    </row>
    <row r="712" spans="5:12" x14ac:dyDescent="0.2">
      <c r="E712">
        <v>17.170000000000002</v>
      </c>
      <c r="F712">
        <v>1</v>
      </c>
      <c r="G712">
        <v>0</v>
      </c>
      <c r="H712">
        <v>2.3694371823821479E-2</v>
      </c>
      <c r="I712" t="e">
        <v>#DIV/0!</v>
      </c>
      <c r="J712" t="s">
        <v>446</v>
      </c>
      <c r="K712">
        <v>2.3694371823821479E-2</v>
      </c>
      <c r="L712" t="s">
        <v>371</v>
      </c>
    </row>
    <row r="713" spans="5:12" x14ac:dyDescent="0.2">
      <c r="E713">
        <v>17.16</v>
      </c>
      <c r="F713">
        <v>1</v>
      </c>
      <c r="G713">
        <v>0</v>
      </c>
      <c r="H713">
        <v>0.19302807165934796</v>
      </c>
      <c r="I713" t="e">
        <v>#DIV/0!</v>
      </c>
      <c r="J713" t="s">
        <v>446</v>
      </c>
      <c r="K713">
        <v>0.19302807165934796</v>
      </c>
      <c r="L713" t="s">
        <v>400</v>
      </c>
    </row>
    <row r="714" spans="5:12" x14ac:dyDescent="0.2">
      <c r="E714">
        <v>17.07</v>
      </c>
      <c r="F714">
        <v>0</v>
      </c>
      <c r="G714">
        <v>1</v>
      </c>
      <c r="H714" t="e">
        <v>#DIV/0!</v>
      </c>
      <c r="I714">
        <v>0.13062232383445332</v>
      </c>
      <c r="J714" t="s">
        <v>446</v>
      </c>
      <c r="K714">
        <v>0.13062232383445332</v>
      </c>
      <c r="L714" t="s">
        <v>367</v>
      </c>
    </row>
    <row r="715" spans="5:12" x14ac:dyDescent="0.2">
      <c r="E715">
        <v>17.04</v>
      </c>
      <c r="F715">
        <v>1</v>
      </c>
      <c r="G715">
        <v>1</v>
      </c>
      <c r="H715">
        <v>1.7280931566642357E-2</v>
      </c>
      <c r="I715">
        <v>0.16447151790668305</v>
      </c>
      <c r="J715">
        <v>0.14719058634004067</v>
      </c>
      <c r="K715">
        <v>0.16447151790668305</v>
      </c>
      <c r="L715" t="s">
        <v>324</v>
      </c>
    </row>
    <row r="716" spans="5:12" x14ac:dyDescent="0.2">
      <c r="E716">
        <v>17.03</v>
      </c>
      <c r="F716">
        <v>0</v>
      </c>
      <c r="G716">
        <v>1</v>
      </c>
      <c r="H716" t="e">
        <v>#DIV/0!</v>
      </c>
      <c r="I716">
        <v>5.3542493839276957E-2</v>
      </c>
      <c r="J716" t="s">
        <v>446</v>
      </c>
      <c r="K716">
        <v>5.3542493839276957E-2</v>
      </c>
      <c r="L716" t="s">
        <v>365</v>
      </c>
    </row>
    <row r="717" spans="5:12" x14ac:dyDescent="0.2">
      <c r="E717">
        <v>17.02</v>
      </c>
      <c r="F717">
        <v>0</v>
      </c>
      <c r="G717">
        <v>1</v>
      </c>
      <c r="H717" t="e">
        <v>#DIV/0!</v>
      </c>
      <c r="I717">
        <v>0.13462334929782679</v>
      </c>
      <c r="J717" t="s">
        <v>446</v>
      </c>
      <c r="K717">
        <v>0.13462334929782679</v>
      </c>
      <c r="L717" t="s">
        <v>330</v>
      </c>
    </row>
    <row r="718" spans="5:12" x14ac:dyDescent="0.2">
      <c r="E718">
        <v>16.91</v>
      </c>
      <c r="F718">
        <v>0</v>
      </c>
      <c r="G718">
        <v>1</v>
      </c>
      <c r="H718" t="e">
        <v>#DIV/0!</v>
      </c>
      <c r="I718">
        <v>1.153496863124897</v>
      </c>
      <c r="J718" t="s">
        <v>446</v>
      </c>
      <c r="K718">
        <v>1.153496863124897</v>
      </c>
      <c r="L718" t="s">
        <v>365</v>
      </c>
    </row>
    <row r="719" spans="5:12" x14ac:dyDescent="0.2">
      <c r="E719">
        <v>16.899999999999999</v>
      </c>
      <c r="F719">
        <v>3</v>
      </c>
      <c r="G719">
        <v>2</v>
      </c>
      <c r="H719">
        <v>0.12533415724951974</v>
      </c>
      <c r="I719">
        <v>0.5211262262086197</v>
      </c>
      <c r="J719">
        <v>0.39579206895909996</v>
      </c>
      <c r="K719">
        <v>0.76074230316686087</v>
      </c>
      <c r="L719" t="s">
        <v>330</v>
      </c>
    </row>
    <row r="720" spans="5:12" x14ac:dyDescent="0.2">
      <c r="E720">
        <v>16.89</v>
      </c>
      <c r="F720">
        <v>0</v>
      </c>
      <c r="G720">
        <v>0</v>
      </c>
      <c r="H720" t="e">
        <v>#DIV/0!</v>
      </c>
      <c r="I720" t="e">
        <v>#DIV/0!</v>
      </c>
      <c r="J720" t="s">
        <v>446</v>
      </c>
      <c r="K720">
        <v>0</v>
      </c>
      <c r="L720" t="s">
        <v>137</v>
      </c>
    </row>
    <row r="721" spans="5:12" x14ac:dyDescent="0.2">
      <c r="E721">
        <v>16.86</v>
      </c>
      <c r="F721">
        <v>0</v>
      </c>
      <c r="G721">
        <v>0</v>
      </c>
      <c r="H721" t="e">
        <v>#DIV/0!</v>
      </c>
      <c r="I721" t="e">
        <v>#DIV/0!</v>
      </c>
      <c r="J721" t="s">
        <v>446</v>
      </c>
      <c r="K721">
        <v>0</v>
      </c>
      <c r="L721" t="s">
        <v>137</v>
      </c>
    </row>
    <row r="722" spans="5:12" x14ac:dyDescent="0.2">
      <c r="E722">
        <v>16.850000000000001</v>
      </c>
      <c r="F722">
        <v>1</v>
      </c>
      <c r="G722">
        <v>0</v>
      </c>
      <c r="H722">
        <v>0.17936348958023385</v>
      </c>
      <c r="I722" t="e">
        <v>#DIV/0!</v>
      </c>
      <c r="J722" t="s">
        <v>446</v>
      </c>
      <c r="K722">
        <v>0.17936348958023385</v>
      </c>
      <c r="L722" t="s">
        <v>394</v>
      </c>
    </row>
    <row r="723" spans="5:12" x14ac:dyDescent="0.2">
      <c r="E723">
        <v>16.8</v>
      </c>
      <c r="F723">
        <v>0</v>
      </c>
      <c r="G723">
        <v>1</v>
      </c>
      <c r="H723" t="e">
        <v>#DIV/0!</v>
      </c>
      <c r="I723">
        <v>7.0386042299762475E-2</v>
      </c>
      <c r="J723" t="s">
        <v>446</v>
      </c>
      <c r="K723">
        <v>7.0386042299762475E-2</v>
      </c>
      <c r="L723" t="s">
        <v>191</v>
      </c>
    </row>
    <row r="724" spans="5:12" x14ac:dyDescent="0.2">
      <c r="E724">
        <v>16.79</v>
      </c>
      <c r="F724">
        <v>1</v>
      </c>
      <c r="G724">
        <v>1</v>
      </c>
      <c r="H724">
        <v>7.6662610653697727E-2</v>
      </c>
      <c r="I724">
        <v>6.3195870636834586E-2</v>
      </c>
      <c r="J724">
        <v>1.3466740016863141E-2</v>
      </c>
      <c r="K724">
        <v>7.6662610653697727E-2</v>
      </c>
      <c r="L724" t="s">
        <v>400</v>
      </c>
    </row>
    <row r="725" spans="5:12" x14ac:dyDescent="0.2">
      <c r="E725">
        <v>16.78</v>
      </c>
      <c r="F725">
        <v>2</v>
      </c>
      <c r="G725">
        <v>0</v>
      </c>
      <c r="H725">
        <v>0.10294535289305212</v>
      </c>
      <c r="I725" t="e">
        <v>#DIV/0!</v>
      </c>
      <c r="J725" t="s">
        <v>446</v>
      </c>
      <c r="K725">
        <v>0.1055386724500809</v>
      </c>
      <c r="L725" t="s">
        <v>385</v>
      </c>
    </row>
    <row r="726" spans="5:12" x14ac:dyDescent="0.2">
      <c r="E726">
        <v>16.77</v>
      </c>
      <c r="F726">
        <v>1</v>
      </c>
      <c r="G726">
        <v>1</v>
      </c>
      <c r="H726">
        <v>0.18624695569688299</v>
      </c>
      <c r="I726">
        <v>7.6735232715925181E-2</v>
      </c>
      <c r="J726">
        <v>0.10951172298095781</v>
      </c>
      <c r="K726">
        <v>0.18624695569688299</v>
      </c>
      <c r="L726" t="s">
        <v>399</v>
      </c>
    </row>
    <row r="727" spans="5:12" x14ac:dyDescent="0.2">
      <c r="E727">
        <v>16.73</v>
      </c>
      <c r="F727">
        <v>0</v>
      </c>
      <c r="G727">
        <v>2</v>
      </c>
      <c r="H727" t="e">
        <v>#DIV/0!</v>
      </c>
      <c r="I727">
        <v>0.11187884358379202</v>
      </c>
      <c r="J727" t="s">
        <v>446</v>
      </c>
      <c r="K727">
        <v>0.15629333295198086</v>
      </c>
      <c r="L727" t="s">
        <v>367</v>
      </c>
    </row>
    <row r="728" spans="5:12" x14ac:dyDescent="0.2">
      <c r="E728">
        <v>16.72</v>
      </c>
      <c r="F728">
        <v>3</v>
      </c>
      <c r="G728">
        <v>3</v>
      </c>
      <c r="H728">
        <v>5.9742333665458919E-2</v>
      </c>
      <c r="I728">
        <v>0.22763524607644281</v>
      </c>
      <c r="J728">
        <v>0.16789291241098389</v>
      </c>
      <c r="K728">
        <v>0.31889844381712051</v>
      </c>
      <c r="L728" t="s">
        <v>324</v>
      </c>
    </row>
    <row r="729" spans="5:12" x14ac:dyDescent="0.2">
      <c r="E729">
        <v>16.649999999999999</v>
      </c>
      <c r="F729">
        <v>1</v>
      </c>
      <c r="G729">
        <v>0</v>
      </c>
      <c r="H729">
        <v>6.4264346674287889E-2</v>
      </c>
      <c r="I729" t="e">
        <v>#DIV/0!</v>
      </c>
      <c r="J729" t="s">
        <v>446</v>
      </c>
      <c r="K729">
        <v>6.4264346674287889E-2</v>
      </c>
      <c r="L729" t="s">
        <v>400</v>
      </c>
    </row>
    <row r="730" spans="5:12" x14ac:dyDescent="0.2">
      <c r="E730">
        <v>16.64</v>
      </c>
      <c r="F730">
        <v>1</v>
      </c>
      <c r="G730">
        <v>0</v>
      </c>
      <c r="H730">
        <v>6.2847763418438257E-2</v>
      </c>
      <c r="I730" t="e">
        <v>#DIV/0!</v>
      </c>
      <c r="J730" t="s">
        <v>446</v>
      </c>
      <c r="K730">
        <v>6.2847763418438257E-2</v>
      </c>
      <c r="L730" t="s">
        <v>375</v>
      </c>
    </row>
    <row r="731" spans="5:12" x14ac:dyDescent="0.2">
      <c r="E731">
        <v>16.63</v>
      </c>
      <c r="F731">
        <v>1</v>
      </c>
      <c r="G731">
        <v>0</v>
      </c>
      <c r="H731">
        <v>0.11194405087094818</v>
      </c>
      <c r="I731" t="e">
        <v>#DIV/0!</v>
      </c>
      <c r="J731" t="s">
        <v>446</v>
      </c>
      <c r="K731">
        <v>0.11194405087094818</v>
      </c>
      <c r="L731" t="s">
        <v>399</v>
      </c>
    </row>
    <row r="732" spans="5:12" x14ac:dyDescent="0.2">
      <c r="E732">
        <v>16.61</v>
      </c>
      <c r="F732">
        <v>0</v>
      </c>
      <c r="G732">
        <v>1</v>
      </c>
      <c r="H732" t="e">
        <v>#DIV/0!</v>
      </c>
      <c r="I732">
        <v>2.6093054222208065E-2</v>
      </c>
      <c r="J732" t="s">
        <v>446</v>
      </c>
      <c r="K732">
        <v>2.6093054222208065E-2</v>
      </c>
      <c r="L732" t="s">
        <v>391</v>
      </c>
    </row>
    <row r="733" spans="5:12" x14ac:dyDescent="0.2">
      <c r="E733">
        <v>16.600000000000001</v>
      </c>
      <c r="F733">
        <v>0</v>
      </c>
      <c r="G733">
        <v>0</v>
      </c>
      <c r="H733" t="e">
        <v>#DIV/0!</v>
      </c>
      <c r="I733" t="e">
        <v>#DIV/0!</v>
      </c>
      <c r="J733" t="s">
        <v>446</v>
      </c>
      <c r="K733">
        <v>0</v>
      </c>
      <c r="L733" t="s">
        <v>137</v>
      </c>
    </row>
    <row r="734" spans="5:12" x14ac:dyDescent="0.2">
      <c r="E734">
        <v>16.54</v>
      </c>
      <c r="F734">
        <v>0</v>
      </c>
      <c r="G734">
        <v>3</v>
      </c>
      <c r="H734" t="e">
        <v>#DIV/0!</v>
      </c>
      <c r="I734">
        <v>0.10339270559345791</v>
      </c>
      <c r="J734" t="s">
        <v>446</v>
      </c>
      <c r="K734">
        <v>0.14059147651567461</v>
      </c>
      <c r="L734" t="s">
        <v>324</v>
      </c>
    </row>
    <row r="735" spans="5:12" x14ac:dyDescent="0.2">
      <c r="E735">
        <v>16.53</v>
      </c>
      <c r="F735">
        <v>0</v>
      </c>
      <c r="G735">
        <v>1</v>
      </c>
      <c r="H735" t="e">
        <v>#DIV/0!</v>
      </c>
      <c r="I735">
        <v>0.10490610775930283</v>
      </c>
      <c r="J735" t="s">
        <v>446</v>
      </c>
      <c r="K735">
        <v>0.10490610775930283</v>
      </c>
      <c r="L735" t="s">
        <v>367</v>
      </c>
    </row>
    <row r="736" spans="5:12" x14ac:dyDescent="0.2">
      <c r="E736">
        <v>16.47</v>
      </c>
      <c r="F736">
        <v>1</v>
      </c>
      <c r="G736">
        <v>0</v>
      </c>
      <c r="H736">
        <v>2.3120176555297734E-2</v>
      </c>
      <c r="I736" t="e">
        <v>#DIV/0!</v>
      </c>
      <c r="J736" t="s">
        <v>446</v>
      </c>
      <c r="K736">
        <v>2.3120176555297734E-2</v>
      </c>
      <c r="L736" t="s">
        <v>372</v>
      </c>
    </row>
    <row r="737" spans="5:12" x14ac:dyDescent="0.2">
      <c r="E737">
        <v>16.46</v>
      </c>
      <c r="F737">
        <v>4</v>
      </c>
      <c r="G737">
        <v>2</v>
      </c>
      <c r="H737">
        <v>6.0110280356262681E-2</v>
      </c>
      <c r="I737">
        <v>0.12990358759318166</v>
      </c>
      <c r="J737">
        <v>6.9793307236918983E-2</v>
      </c>
      <c r="K737">
        <v>0.17656843072012973</v>
      </c>
      <c r="L737" t="s">
        <v>128</v>
      </c>
    </row>
    <row r="738" spans="5:12" x14ac:dyDescent="0.2">
      <c r="E738">
        <v>14.25</v>
      </c>
      <c r="F738">
        <v>22</v>
      </c>
      <c r="G738">
        <v>18</v>
      </c>
      <c r="H738">
        <v>0.14556507118164849</v>
      </c>
      <c r="I738">
        <v>0.21016777101500117</v>
      </c>
      <c r="J738">
        <v>6.4602699833352678E-2</v>
      </c>
      <c r="K738">
        <v>0.98725387635418727</v>
      </c>
      <c r="L738" t="s">
        <v>324</v>
      </c>
    </row>
    <row r="739" spans="5:12" x14ac:dyDescent="0.2">
      <c r="E739">
        <v>16.43</v>
      </c>
      <c r="F739">
        <v>0</v>
      </c>
      <c r="G739">
        <v>2</v>
      </c>
      <c r="H739" t="e">
        <v>#DIV/0!</v>
      </c>
      <c r="I739">
        <v>0.20832118403062186</v>
      </c>
      <c r="J739" t="s">
        <v>446</v>
      </c>
      <c r="K739">
        <v>0.31753289219788688</v>
      </c>
      <c r="L739" t="s">
        <v>324</v>
      </c>
    </row>
    <row r="740" spans="5:12" x14ac:dyDescent="0.2">
      <c r="E740">
        <v>16.37</v>
      </c>
      <c r="F740">
        <v>2</v>
      </c>
      <c r="G740">
        <v>2</v>
      </c>
      <c r="H740">
        <v>1.7229485071013875E-2</v>
      </c>
      <c r="I740">
        <v>8.3396187240760519E-2</v>
      </c>
      <c r="J740">
        <v>6.6166702169746641E-2</v>
      </c>
      <c r="K740">
        <v>8.665396199067836E-2</v>
      </c>
      <c r="L740" t="s">
        <v>330</v>
      </c>
    </row>
    <row r="741" spans="5:12" x14ac:dyDescent="0.2">
      <c r="E741">
        <v>16.350000000000001</v>
      </c>
      <c r="F741">
        <v>1</v>
      </c>
      <c r="G741">
        <v>3</v>
      </c>
      <c r="H741">
        <v>3.3899228184360787E-2</v>
      </c>
      <c r="I741">
        <v>3.9942275056705341E-2</v>
      </c>
      <c r="J741">
        <v>6.0430468723445541E-3</v>
      </c>
      <c r="K741">
        <v>5.8745029978376252E-2</v>
      </c>
      <c r="L741" t="s">
        <v>13</v>
      </c>
    </row>
    <row r="742" spans="5:12" x14ac:dyDescent="0.2">
      <c r="E742">
        <v>16.34</v>
      </c>
      <c r="F742">
        <v>2</v>
      </c>
      <c r="G742">
        <v>4</v>
      </c>
      <c r="H742">
        <v>0.10565705775035737</v>
      </c>
      <c r="I742">
        <v>0.12107587717733719</v>
      </c>
      <c r="J742">
        <v>1.5418819426979813E-2</v>
      </c>
      <c r="K742">
        <v>0.18188454453443878</v>
      </c>
      <c r="L742" t="s">
        <v>378</v>
      </c>
    </row>
    <row r="743" spans="5:12" x14ac:dyDescent="0.2">
      <c r="E743">
        <v>16.329999999999998</v>
      </c>
      <c r="F743">
        <v>1</v>
      </c>
      <c r="G743">
        <v>0</v>
      </c>
      <c r="H743">
        <v>5.3555946133933198E-2</v>
      </c>
      <c r="I743" t="e">
        <v>#DIV/0!</v>
      </c>
      <c r="J743" t="s">
        <v>446</v>
      </c>
      <c r="K743">
        <v>5.3555946133933198E-2</v>
      </c>
      <c r="L743" t="s">
        <v>371</v>
      </c>
    </row>
    <row r="744" spans="5:12" x14ac:dyDescent="0.2">
      <c r="E744">
        <v>16.260000000000002</v>
      </c>
      <c r="F744">
        <v>0</v>
      </c>
      <c r="G744">
        <v>1</v>
      </c>
      <c r="H744" t="e">
        <v>#DIV/0!</v>
      </c>
      <c r="I744">
        <v>8.4901926423485652E-2</v>
      </c>
      <c r="J744" t="s">
        <v>446</v>
      </c>
      <c r="K744">
        <v>8.4901926423485652E-2</v>
      </c>
      <c r="L744" t="s">
        <v>367</v>
      </c>
    </row>
    <row r="745" spans="5:12" x14ac:dyDescent="0.2">
      <c r="E745">
        <v>16.25</v>
      </c>
      <c r="F745">
        <v>0</v>
      </c>
      <c r="G745">
        <v>0</v>
      </c>
      <c r="H745" t="e">
        <v>#DIV/0!</v>
      </c>
      <c r="I745" t="e">
        <v>#DIV/0!</v>
      </c>
      <c r="J745" t="s">
        <v>446</v>
      </c>
      <c r="K745">
        <v>0</v>
      </c>
      <c r="L745" t="s">
        <v>137</v>
      </c>
    </row>
    <row r="746" spans="5:12" x14ac:dyDescent="0.2">
      <c r="E746">
        <v>16.23</v>
      </c>
      <c r="F746">
        <v>0</v>
      </c>
      <c r="G746">
        <v>1</v>
      </c>
      <c r="H746" t="e">
        <v>#DIV/0!</v>
      </c>
      <c r="I746">
        <v>0.10410123775735536</v>
      </c>
      <c r="J746" t="s">
        <v>446</v>
      </c>
      <c r="K746">
        <v>0.10410123775735536</v>
      </c>
      <c r="L746" t="s">
        <v>324</v>
      </c>
    </row>
    <row r="747" spans="5:12" x14ac:dyDescent="0.2">
      <c r="E747">
        <v>16.21</v>
      </c>
      <c r="F747">
        <v>0</v>
      </c>
      <c r="G747">
        <v>1</v>
      </c>
      <c r="H747" t="e">
        <v>#DIV/0!</v>
      </c>
      <c r="I747">
        <v>5.7897188679878697E-2</v>
      </c>
      <c r="J747" t="s">
        <v>446</v>
      </c>
      <c r="K747">
        <v>5.7897188679878697E-2</v>
      </c>
      <c r="L747" t="s">
        <v>391</v>
      </c>
    </row>
    <row r="748" spans="5:12" x14ac:dyDescent="0.2">
      <c r="E748">
        <v>16.18</v>
      </c>
      <c r="F748">
        <v>0</v>
      </c>
      <c r="G748">
        <v>1</v>
      </c>
      <c r="H748" t="e">
        <v>#DIV/0!</v>
      </c>
      <c r="I748">
        <v>0.1965987438625599</v>
      </c>
      <c r="J748" t="s">
        <v>446</v>
      </c>
      <c r="K748">
        <v>0.1965987438625599</v>
      </c>
      <c r="L748" t="s">
        <v>367</v>
      </c>
    </row>
    <row r="749" spans="5:12" x14ac:dyDescent="0.2">
      <c r="E749">
        <v>16.170000000000002</v>
      </c>
      <c r="F749">
        <v>0</v>
      </c>
      <c r="G749">
        <v>0</v>
      </c>
      <c r="H749" t="e">
        <v>#DIV/0!</v>
      </c>
      <c r="I749" t="e">
        <v>#DIV/0!</v>
      </c>
      <c r="J749" t="s">
        <v>446</v>
      </c>
      <c r="K749">
        <v>0</v>
      </c>
      <c r="L749" t="s">
        <v>137</v>
      </c>
    </row>
    <row r="750" spans="5:12" x14ac:dyDescent="0.2">
      <c r="E750">
        <v>16.16</v>
      </c>
      <c r="F750">
        <v>0</v>
      </c>
      <c r="G750">
        <v>0</v>
      </c>
      <c r="H750" t="e">
        <v>#DIV/0!</v>
      </c>
      <c r="I750" t="e">
        <v>#DIV/0!</v>
      </c>
      <c r="J750" t="s">
        <v>446</v>
      </c>
      <c r="K750">
        <v>0</v>
      </c>
      <c r="L750" t="s">
        <v>137</v>
      </c>
    </row>
    <row r="751" spans="5:12" x14ac:dyDescent="0.2">
      <c r="E751">
        <v>16.149999999999999</v>
      </c>
      <c r="F751">
        <v>0</v>
      </c>
      <c r="G751">
        <v>2</v>
      </c>
      <c r="H751" t="e">
        <v>#DIV/0!</v>
      </c>
      <c r="I751">
        <v>0.12204931034872669</v>
      </c>
      <c r="J751" t="s">
        <v>446</v>
      </c>
      <c r="K751">
        <v>0.17998077405921173</v>
      </c>
      <c r="L751" t="s">
        <v>324</v>
      </c>
    </row>
    <row r="752" spans="5:12" x14ac:dyDescent="0.2">
      <c r="E752">
        <v>16.14</v>
      </c>
      <c r="F752">
        <v>0</v>
      </c>
      <c r="G752">
        <v>1</v>
      </c>
      <c r="H752" t="e">
        <v>#DIV/0!</v>
      </c>
      <c r="I752">
        <v>0.12491389226767592</v>
      </c>
      <c r="J752" t="s">
        <v>446</v>
      </c>
      <c r="K752">
        <v>0.12491389226767592</v>
      </c>
      <c r="L752" t="s">
        <v>330</v>
      </c>
    </row>
    <row r="753" spans="5:12" x14ac:dyDescent="0.2">
      <c r="E753">
        <v>16.09</v>
      </c>
      <c r="F753">
        <v>1</v>
      </c>
      <c r="G753">
        <v>0</v>
      </c>
      <c r="H753">
        <v>6.5537525681885547E-2</v>
      </c>
      <c r="I753" t="e">
        <v>#DIV/0!</v>
      </c>
      <c r="J753" t="s">
        <v>446</v>
      </c>
      <c r="K753">
        <v>6.5537525681885547E-2</v>
      </c>
      <c r="L753" t="s">
        <v>373</v>
      </c>
    </row>
    <row r="754" spans="5:12" x14ac:dyDescent="0.2">
      <c r="E754">
        <v>16.07</v>
      </c>
      <c r="F754">
        <v>1</v>
      </c>
      <c r="G754">
        <v>0</v>
      </c>
      <c r="H754">
        <v>0.62725628663756772</v>
      </c>
      <c r="I754" t="e">
        <v>#DIV/0!</v>
      </c>
      <c r="J754" t="s">
        <v>446</v>
      </c>
      <c r="K754">
        <v>0.62725628663756772</v>
      </c>
      <c r="L754" t="s">
        <v>198</v>
      </c>
    </row>
    <row r="755" spans="5:12" x14ac:dyDescent="0.2">
      <c r="E755">
        <v>16.05</v>
      </c>
      <c r="F755">
        <v>2</v>
      </c>
      <c r="G755">
        <v>0</v>
      </c>
      <c r="H755">
        <v>0.10966456929281539</v>
      </c>
      <c r="I755" t="e">
        <v>#DIV/0!</v>
      </c>
      <c r="J755" t="s">
        <v>446</v>
      </c>
      <c r="K755">
        <v>0.13194555028816782</v>
      </c>
      <c r="L755" t="s">
        <v>372</v>
      </c>
    </row>
    <row r="756" spans="5:12" x14ac:dyDescent="0.2">
      <c r="E756">
        <v>16.04</v>
      </c>
      <c r="F756">
        <v>1</v>
      </c>
      <c r="G756">
        <v>0</v>
      </c>
      <c r="H756">
        <v>8.5349985936323813E-2</v>
      </c>
      <c r="I756" t="e">
        <v>#DIV/0!</v>
      </c>
      <c r="J756" t="s">
        <v>446</v>
      </c>
      <c r="K756">
        <v>8.5349985936323813E-2</v>
      </c>
      <c r="L756" t="s">
        <v>387</v>
      </c>
    </row>
    <row r="757" spans="5:12" x14ac:dyDescent="0.2">
      <c r="E757">
        <v>16.03</v>
      </c>
      <c r="F757">
        <v>6</v>
      </c>
      <c r="G757">
        <v>2</v>
      </c>
      <c r="H757">
        <v>0.13031344246960627</v>
      </c>
      <c r="I757">
        <v>0.32993455766794849</v>
      </c>
      <c r="J757">
        <v>0.19962111519834222</v>
      </c>
      <c r="K757">
        <v>0.56745482146776294</v>
      </c>
      <c r="L757" t="s">
        <v>378</v>
      </c>
    </row>
    <row r="758" spans="5:12" x14ac:dyDescent="0.2">
      <c r="E758">
        <v>16.02</v>
      </c>
      <c r="F758">
        <v>2</v>
      </c>
      <c r="G758">
        <v>3</v>
      </c>
      <c r="H758">
        <v>0.24745624060963928</v>
      </c>
      <c r="I758">
        <v>0.18120112190124141</v>
      </c>
      <c r="J758">
        <v>6.625511870839787E-2</v>
      </c>
      <c r="K758">
        <v>0.29197256592197535</v>
      </c>
      <c r="L758" t="s">
        <v>161</v>
      </c>
    </row>
    <row r="759" spans="5:12" x14ac:dyDescent="0.2">
      <c r="E759">
        <v>16.010000000000002</v>
      </c>
      <c r="F759">
        <v>0</v>
      </c>
      <c r="G759">
        <v>2</v>
      </c>
      <c r="H759" t="e">
        <v>#DIV/0!</v>
      </c>
      <c r="I759">
        <v>0.41000316483696664</v>
      </c>
      <c r="J759" t="s">
        <v>446</v>
      </c>
      <c r="K759">
        <v>0.45252932375599347</v>
      </c>
      <c r="L759" t="s">
        <v>191</v>
      </c>
    </row>
    <row r="760" spans="5:12" x14ac:dyDescent="0.2">
      <c r="E760">
        <v>16</v>
      </c>
      <c r="F760">
        <v>1</v>
      </c>
      <c r="G760">
        <v>1</v>
      </c>
      <c r="H760">
        <v>0.78514253919170207</v>
      </c>
      <c r="I760">
        <v>0.33070738358627655</v>
      </c>
      <c r="J760">
        <v>0.45443515560542552</v>
      </c>
      <c r="K760">
        <v>0.78514253919170207</v>
      </c>
      <c r="L760" t="s">
        <v>384</v>
      </c>
    </row>
    <row r="761" spans="5:12" x14ac:dyDescent="0.2">
      <c r="E761">
        <v>15.96</v>
      </c>
      <c r="F761">
        <v>0</v>
      </c>
      <c r="G761">
        <v>1</v>
      </c>
      <c r="H761" t="e">
        <v>#DIV/0!</v>
      </c>
      <c r="I761">
        <v>0.18342452356139027</v>
      </c>
      <c r="J761" t="s">
        <v>446</v>
      </c>
      <c r="K761">
        <v>0.18342452356139027</v>
      </c>
      <c r="L761" t="s">
        <v>330</v>
      </c>
    </row>
    <row r="762" spans="5:12" x14ac:dyDescent="0.2">
      <c r="E762">
        <v>15.95</v>
      </c>
      <c r="F762">
        <v>0</v>
      </c>
      <c r="G762">
        <v>1</v>
      </c>
      <c r="H762" t="e">
        <v>#DIV/0!</v>
      </c>
      <c r="I762">
        <v>0.13945268074154263</v>
      </c>
      <c r="J762" t="s">
        <v>446</v>
      </c>
      <c r="K762">
        <v>0.13945268074154263</v>
      </c>
      <c r="L762" t="s">
        <v>365</v>
      </c>
    </row>
    <row r="763" spans="5:12" x14ac:dyDescent="0.2">
      <c r="E763">
        <v>15.94</v>
      </c>
      <c r="F763">
        <v>1</v>
      </c>
      <c r="G763">
        <v>1</v>
      </c>
      <c r="H763">
        <v>6.8816088722883847E-2</v>
      </c>
      <c r="I763">
        <v>0.11750830234197605</v>
      </c>
      <c r="J763">
        <v>4.8692213619092206E-2</v>
      </c>
      <c r="K763">
        <v>0.11750830234197605</v>
      </c>
      <c r="L763" t="s">
        <v>324</v>
      </c>
    </row>
    <row r="764" spans="5:12" x14ac:dyDescent="0.2">
      <c r="E764">
        <v>15.92</v>
      </c>
      <c r="F764">
        <v>1</v>
      </c>
      <c r="G764">
        <v>0</v>
      </c>
      <c r="H764">
        <v>3.1645810787228897E-2</v>
      </c>
      <c r="I764" t="e">
        <v>#DIV/0!</v>
      </c>
      <c r="J764" t="s">
        <v>446</v>
      </c>
      <c r="K764">
        <v>3.1645810787228897E-2</v>
      </c>
      <c r="L764" t="s">
        <v>161</v>
      </c>
    </row>
    <row r="765" spans="5:12" x14ac:dyDescent="0.2">
      <c r="E765">
        <v>15.9</v>
      </c>
      <c r="F765">
        <v>0</v>
      </c>
      <c r="G765">
        <v>1</v>
      </c>
      <c r="H765" t="e">
        <v>#DIV/0!</v>
      </c>
      <c r="I765">
        <v>0.31066702300600763</v>
      </c>
      <c r="J765" t="s">
        <v>446</v>
      </c>
      <c r="K765">
        <v>0.31066702300600763</v>
      </c>
      <c r="L765" t="s">
        <v>367</v>
      </c>
    </row>
    <row r="766" spans="5:12" x14ac:dyDescent="0.2">
      <c r="E766">
        <v>15.89</v>
      </c>
      <c r="F766">
        <v>0</v>
      </c>
      <c r="G766">
        <v>1</v>
      </c>
      <c r="H766" t="e">
        <v>#DIV/0!</v>
      </c>
      <c r="I766">
        <v>0.17104780173202874</v>
      </c>
      <c r="J766" t="s">
        <v>446</v>
      </c>
      <c r="K766">
        <v>0.17104780173202874</v>
      </c>
      <c r="L766" t="s">
        <v>324</v>
      </c>
    </row>
    <row r="767" spans="5:12" x14ac:dyDescent="0.2">
      <c r="E767">
        <v>15.88</v>
      </c>
      <c r="F767">
        <v>0</v>
      </c>
      <c r="G767">
        <v>1</v>
      </c>
      <c r="H767" t="e">
        <v>#DIV/0!</v>
      </c>
      <c r="I767">
        <v>0.24520747940508314</v>
      </c>
      <c r="J767" t="s">
        <v>446</v>
      </c>
      <c r="K767">
        <v>0.24520747940508314</v>
      </c>
      <c r="L767" t="s">
        <v>368</v>
      </c>
    </row>
    <row r="768" spans="5:12" x14ac:dyDescent="0.2">
      <c r="E768">
        <v>15.87</v>
      </c>
      <c r="F768">
        <v>1</v>
      </c>
      <c r="G768">
        <v>1</v>
      </c>
      <c r="H768">
        <v>7.3859887032874202E-2</v>
      </c>
      <c r="I768">
        <v>0.11250543509488474</v>
      </c>
      <c r="J768">
        <v>3.8645548062010537E-2</v>
      </c>
      <c r="K768">
        <v>0.11250543509488474</v>
      </c>
      <c r="L768" t="s">
        <v>370</v>
      </c>
    </row>
    <row r="769" spans="5:12" x14ac:dyDescent="0.2">
      <c r="E769">
        <v>15.8</v>
      </c>
      <c r="F769">
        <v>3</v>
      </c>
      <c r="G769">
        <v>1</v>
      </c>
      <c r="H769">
        <v>6.4948005084535895E-2</v>
      </c>
      <c r="I769">
        <v>8.1787130105165265E-2</v>
      </c>
      <c r="J769">
        <v>1.683912502062937E-2</v>
      </c>
      <c r="K769">
        <v>0.10212562229029105</v>
      </c>
      <c r="L769" t="s">
        <v>373</v>
      </c>
    </row>
    <row r="770" spans="5:12" x14ac:dyDescent="0.2">
      <c r="E770">
        <v>30.94</v>
      </c>
      <c r="F770">
        <v>19</v>
      </c>
      <c r="G770">
        <v>16</v>
      </c>
      <c r="H770">
        <v>0.15860062229485153</v>
      </c>
      <c r="I770">
        <v>9.9386285591129248E-2</v>
      </c>
      <c r="J770">
        <v>5.9214336703722281E-2</v>
      </c>
      <c r="K770">
        <v>0.36649213183227952</v>
      </c>
      <c r="L770" t="s">
        <v>384</v>
      </c>
    </row>
    <row r="771" spans="5:12" x14ac:dyDescent="0.2">
      <c r="E771">
        <v>15.67</v>
      </c>
      <c r="F771">
        <v>0</v>
      </c>
      <c r="G771">
        <v>1</v>
      </c>
      <c r="H771" t="e">
        <v>#DIV/0!</v>
      </c>
      <c r="I771">
        <v>0.17353213880593213</v>
      </c>
      <c r="J771" t="s">
        <v>446</v>
      </c>
      <c r="K771">
        <v>0.17353213880593213</v>
      </c>
      <c r="L771" t="s">
        <v>367</v>
      </c>
    </row>
    <row r="772" spans="5:12" x14ac:dyDescent="0.2">
      <c r="E772">
        <v>15.65</v>
      </c>
      <c r="F772">
        <v>0</v>
      </c>
      <c r="G772">
        <v>2</v>
      </c>
      <c r="H772" t="e">
        <v>#DIV/0!</v>
      </c>
      <c r="I772">
        <v>9.7173596402566675E-2</v>
      </c>
      <c r="J772" t="s">
        <v>446</v>
      </c>
      <c r="K772">
        <v>0.13975094329562224</v>
      </c>
      <c r="L772" t="s">
        <v>368</v>
      </c>
    </row>
    <row r="773" spans="5:12" x14ac:dyDescent="0.2">
      <c r="E773">
        <v>4.1900000000000004</v>
      </c>
      <c r="F773">
        <v>4</v>
      </c>
      <c r="G773">
        <v>4</v>
      </c>
      <c r="H773">
        <v>0.30343654542857224</v>
      </c>
      <c r="I773">
        <v>3.7975572055945405E-3</v>
      </c>
      <c r="J773">
        <v>0.29963898822297769</v>
      </c>
      <c r="K773">
        <v>1.1390902795141582</v>
      </c>
      <c r="L773" t="s">
        <v>198</v>
      </c>
    </row>
    <row r="774" spans="5:12" x14ac:dyDescent="0.2">
      <c r="E774">
        <v>15.77</v>
      </c>
      <c r="F774">
        <v>20</v>
      </c>
      <c r="G774">
        <v>22</v>
      </c>
      <c r="H774">
        <v>8.016391485056848E-2</v>
      </c>
      <c r="I774">
        <v>0.13889933256527903</v>
      </c>
      <c r="J774">
        <v>5.8735417714710553E-2</v>
      </c>
      <c r="K774">
        <v>0.49279874252527289</v>
      </c>
      <c r="L774" t="s">
        <v>367</v>
      </c>
    </row>
    <row r="775" spans="5:12" x14ac:dyDescent="0.2">
      <c r="E775">
        <v>15.51</v>
      </c>
      <c r="F775">
        <v>1</v>
      </c>
      <c r="G775">
        <v>0</v>
      </c>
      <c r="H775">
        <v>5.3992330562302716E-2</v>
      </c>
      <c r="I775" t="e">
        <v>#DIV/0!</v>
      </c>
      <c r="J775" t="s">
        <v>446</v>
      </c>
      <c r="K775">
        <v>5.3992330562302716E-2</v>
      </c>
      <c r="L775" t="s">
        <v>372</v>
      </c>
    </row>
    <row r="776" spans="5:12" x14ac:dyDescent="0.2">
      <c r="E776">
        <v>18.21</v>
      </c>
      <c r="F776">
        <v>15</v>
      </c>
      <c r="G776">
        <v>18</v>
      </c>
      <c r="H776">
        <v>0.10079481639842847</v>
      </c>
      <c r="I776">
        <v>0.14340307354677373</v>
      </c>
      <c r="J776">
        <v>4.2608257148345263E-2</v>
      </c>
      <c r="K776">
        <v>0.41581445825442714</v>
      </c>
      <c r="L776" t="s">
        <v>324</v>
      </c>
    </row>
    <row r="777" spans="5:12" x14ac:dyDescent="0.2">
      <c r="E777">
        <v>15.37</v>
      </c>
      <c r="F777">
        <v>1</v>
      </c>
      <c r="G777">
        <v>0</v>
      </c>
      <c r="H777">
        <v>8.9808573541249104E-2</v>
      </c>
      <c r="I777" t="e">
        <v>#DIV/0!</v>
      </c>
      <c r="J777" t="s">
        <v>446</v>
      </c>
      <c r="K777">
        <v>8.9808573541249104E-2</v>
      </c>
      <c r="L777" t="s">
        <v>372</v>
      </c>
    </row>
    <row r="778" spans="5:12" x14ac:dyDescent="0.2">
      <c r="E778">
        <v>15.36</v>
      </c>
      <c r="F778">
        <v>2</v>
      </c>
      <c r="G778">
        <v>3</v>
      </c>
      <c r="H778">
        <v>0.24136414203368517</v>
      </c>
      <c r="I778">
        <v>0.51147872839413322</v>
      </c>
      <c r="J778">
        <v>0.27011458636044805</v>
      </c>
      <c r="K778">
        <v>0.61383031654580156</v>
      </c>
      <c r="L778" t="s">
        <v>365</v>
      </c>
    </row>
    <row r="779" spans="5:12" x14ac:dyDescent="0.2">
      <c r="E779">
        <v>15.33</v>
      </c>
      <c r="F779">
        <v>0</v>
      </c>
      <c r="G779">
        <v>2</v>
      </c>
      <c r="H779" t="e">
        <v>#DIV/0!</v>
      </c>
      <c r="I779">
        <v>0.14284718590908524</v>
      </c>
      <c r="J779" t="s">
        <v>446</v>
      </c>
      <c r="K779">
        <v>0.16734380100779053</v>
      </c>
      <c r="L779" t="s">
        <v>367</v>
      </c>
    </row>
    <row r="780" spans="5:12" x14ac:dyDescent="0.2">
      <c r="E780">
        <v>15.32</v>
      </c>
      <c r="F780">
        <v>1</v>
      </c>
      <c r="G780">
        <v>0</v>
      </c>
      <c r="H780">
        <v>5.5837358812629474E-2</v>
      </c>
      <c r="I780" t="e">
        <v>#DIV/0!</v>
      </c>
      <c r="J780" t="s">
        <v>446</v>
      </c>
      <c r="K780">
        <v>5.5837358812629474E-2</v>
      </c>
      <c r="L780" t="s">
        <v>371</v>
      </c>
    </row>
    <row r="781" spans="5:12" x14ac:dyDescent="0.2">
      <c r="E781">
        <v>15.26</v>
      </c>
      <c r="F781">
        <v>1</v>
      </c>
      <c r="G781">
        <v>1</v>
      </c>
      <c r="H781">
        <v>3.1533157950413643E-2</v>
      </c>
      <c r="I781">
        <v>6.8581703929073798E-2</v>
      </c>
      <c r="J781">
        <v>3.7048545978660155E-2</v>
      </c>
      <c r="K781">
        <v>6.8581703929073798E-2</v>
      </c>
      <c r="L781" t="s">
        <v>404</v>
      </c>
    </row>
    <row r="782" spans="5:12" x14ac:dyDescent="0.2">
      <c r="E782">
        <v>15.25</v>
      </c>
      <c r="F782">
        <v>3</v>
      </c>
      <c r="G782">
        <v>1</v>
      </c>
      <c r="H782">
        <v>0.10131383370181564</v>
      </c>
      <c r="I782">
        <v>0.12992916316114511</v>
      </c>
      <c r="J782">
        <v>2.8615329459329472E-2</v>
      </c>
      <c r="K782">
        <v>0.12992916316114511</v>
      </c>
      <c r="L782" t="s">
        <v>381</v>
      </c>
    </row>
    <row r="783" spans="5:12" x14ac:dyDescent="0.2">
      <c r="E783">
        <v>15.24</v>
      </c>
      <c r="F783">
        <v>4</v>
      </c>
      <c r="G783">
        <v>1</v>
      </c>
      <c r="H783">
        <v>0.13707894227555287</v>
      </c>
      <c r="I783">
        <v>6.1573574828587517E-2</v>
      </c>
      <c r="J783">
        <v>7.5505367446965344E-2</v>
      </c>
      <c r="K783">
        <v>0.18436700553996274</v>
      </c>
      <c r="L783" t="s">
        <v>194</v>
      </c>
    </row>
    <row r="784" spans="5:12" x14ac:dyDescent="0.2">
      <c r="E784">
        <v>15.23</v>
      </c>
      <c r="F784">
        <v>0</v>
      </c>
      <c r="G784">
        <v>1</v>
      </c>
      <c r="H784" t="e">
        <v>#DIV/0!</v>
      </c>
      <c r="I784">
        <v>0.23346259380926271</v>
      </c>
      <c r="J784" t="s">
        <v>446</v>
      </c>
      <c r="K784">
        <v>0.23346259380926271</v>
      </c>
      <c r="L784" t="s">
        <v>187</v>
      </c>
    </row>
    <row r="785" spans="5:12" x14ac:dyDescent="0.2">
      <c r="E785">
        <v>15.22</v>
      </c>
      <c r="F785">
        <v>2</v>
      </c>
      <c r="G785">
        <v>2</v>
      </c>
      <c r="H785">
        <v>0.2548431206794835</v>
      </c>
      <c r="I785">
        <v>0.29159054985620014</v>
      </c>
      <c r="J785">
        <v>3.6747429176716639E-2</v>
      </c>
      <c r="K785">
        <v>0.41936027514860763</v>
      </c>
      <c r="L785" t="s">
        <v>384</v>
      </c>
    </row>
    <row r="786" spans="5:12" x14ac:dyDescent="0.2">
      <c r="E786">
        <v>8.48</v>
      </c>
      <c r="F786">
        <v>2</v>
      </c>
      <c r="G786">
        <v>1</v>
      </c>
      <c r="H786">
        <v>7.3223880337981856E-2</v>
      </c>
      <c r="I786">
        <v>0.13188759383397916</v>
      </c>
      <c r="J786">
        <v>5.8663713495997305E-2</v>
      </c>
      <c r="K786">
        <v>0.13188759383397916</v>
      </c>
      <c r="L786" t="s">
        <v>368</v>
      </c>
    </row>
    <row r="787" spans="5:12" x14ac:dyDescent="0.2">
      <c r="E787">
        <v>15.2</v>
      </c>
      <c r="F787">
        <v>1</v>
      </c>
      <c r="G787">
        <v>4</v>
      </c>
      <c r="H787">
        <v>0.53202748148324641</v>
      </c>
      <c r="I787">
        <v>0.40170885778622695</v>
      </c>
      <c r="J787">
        <v>0.13031862369701946</v>
      </c>
      <c r="K787">
        <v>0.68083251190832306</v>
      </c>
      <c r="L787" t="s">
        <v>367</v>
      </c>
    </row>
    <row r="788" spans="5:12" x14ac:dyDescent="0.2">
      <c r="E788">
        <v>15.19</v>
      </c>
      <c r="F788">
        <v>3</v>
      </c>
      <c r="G788">
        <v>2</v>
      </c>
      <c r="H788">
        <v>0.95954079782376134</v>
      </c>
      <c r="I788">
        <v>1.1350214350131678</v>
      </c>
      <c r="J788">
        <v>0.17548063718940643</v>
      </c>
      <c r="K788">
        <v>1.4226064283143482</v>
      </c>
      <c r="L788" t="s">
        <v>13</v>
      </c>
    </row>
    <row r="789" spans="5:12" x14ac:dyDescent="0.2">
      <c r="E789">
        <v>15.18</v>
      </c>
      <c r="F789">
        <v>2</v>
      </c>
      <c r="G789">
        <v>1</v>
      </c>
      <c r="H789">
        <v>1.1852537455305816</v>
      </c>
      <c r="I789">
        <v>2.2961946271211295</v>
      </c>
      <c r="J789">
        <v>1.1109408815905479</v>
      </c>
      <c r="K789">
        <v>2.2961946271211295</v>
      </c>
      <c r="L789" t="s">
        <v>190</v>
      </c>
    </row>
    <row r="790" spans="5:12" x14ac:dyDescent="0.2">
      <c r="E790">
        <v>10.57</v>
      </c>
      <c r="F790">
        <v>0</v>
      </c>
      <c r="G790">
        <v>1</v>
      </c>
      <c r="H790" t="e">
        <v>#DIV/0!</v>
      </c>
      <c r="I790">
        <v>0.1822807462985826</v>
      </c>
      <c r="J790" t="s">
        <v>446</v>
      </c>
      <c r="K790">
        <v>0.1822807462985826</v>
      </c>
      <c r="L790" t="s">
        <v>13</v>
      </c>
    </row>
    <row r="791" spans="5:12" x14ac:dyDescent="0.2">
      <c r="E791">
        <v>12</v>
      </c>
      <c r="F791">
        <v>1</v>
      </c>
      <c r="G791">
        <v>0</v>
      </c>
      <c r="H791">
        <v>8.1567157206301116E-2</v>
      </c>
      <c r="I791" t="e">
        <v>#DIV/0!</v>
      </c>
      <c r="J791" t="s">
        <v>446</v>
      </c>
      <c r="K791">
        <v>8.1567157206301116E-2</v>
      </c>
      <c r="L791" t="s">
        <v>161</v>
      </c>
    </row>
    <row r="792" spans="5:12" x14ac:dyDescent="0.2">
      <c r="E792">
        <v>15.15</v>
      </c>
      <c r="F792">
        <v>0</v>
      </c>
      <c r="G792">
        <v>2</v>
      </c>
      <c r="H792" t="e">
        <v>#DIV/0!</v>
      </c>
      <c r="I792">
        <v>0.20036146675201558</v>
      </c>
      <c r="J792" t="s">
        <v>446</v>
      </c>
      <c r="K792">
        <v>0.26057143119503029</v>
      </c>
      <c r="L792" t="s">
        <v>365</v>
      </c>
    </row>
    <row r="793" spans="5:12" x14ac:dyDescent="0.2">
      <c r="E793">
        <v>15.14</v>
      </c>
      <c r="F793">
        <v>1</v>
      </c>
      <c r="G793">
        <v>0</v>
      </c>
      <c r="H793">
        <v>0</v>
      </c>
      <c r="I793" t="e">
        <v>#DIV/0!</v>
      </c>
      <c r="J793" t="s">
        <v>446</v>
      </c>
      <c r="K793">
        <v>0</v>
      </c>
      <c r="L793" t="s">
        <v>137</v>
      </c>
    </row>
    <row r="794" spans="5:12" x14ac:dyDescent="0.2">
      <c r="E794">
        <v>15.1</v>
      </c>
      <c r="F794">
        <v>2</v>
      </c>
      <c r="G794">
        <v>0</v>
      </c>
      <c r="H794">
        <v>3.1035676707943272E-2</v>
      </c>
      <c r="I794" t="e">
        <v>#DIV/0!</v>
      </c>
      <c r="J794" t="s">
        <v>446</v>
      </c>
      <c r="K794">
        <v>4.0024786223342275E-2</v>
      </c>
      <c r="L794" t="s">
        <v>386</v>
      </c>
    </row>
    <row r="795" spans="5:12" x14ac:dyDescent="0.2">
      <c r="E795">
        <v>15.07</v>
      </c>
      <c r="F795">
        <v>9</v>
      </c>
      <c r="G795">
        <v>5</v>
      </c>
      <c r="H795">
        <v>0.10284598918635562</v>
      </c>
      <c r="I795">
        <v>0.13725341069117192</v>
      </c>
      <c r="J795">
        <v>3.4407421504816293E-2</v>
      </c>
      <c r="K795">
        <v>0.29203266036040321</v>
      </c>
      <c r="L795" t="s">
        <v>367</v>
      </c>
    </row>
    <row r="796" spans="5:12" x14ac:dyDescent="0.2">
      <c r="E796">
        <v>15.06</v>
      </c>
      <c r="F796">
        <v>0</v>
      </c>
      <c r="G796">
        <v>2</v>
      </c>
      <c r="H796" t="e">
        <v>#DIV/0!</v>
      </c>
      <c r="I796">
        <v>0.17041887540213396</v>
      </c>
      <c r="J796" t="s">
        <v>446</v>
      </c>
      <c r="K796">
        <v>0.19856128318102564</v>
      </c>
      <c r="L796" t="s">
        <v>365</v>
      </c>
    </row>
    <row r="797" spans="5:12" x14ac:dyDescent="0.2">
      <c r="E797">
        <v>15.05</v>
      </c>
      <c r="F797">
        <v>1</v>
      </c>
      <c r="G797">
        <v>0</v>
      </c>
      <c r="H797">
        <v>8.1717076850108608E-2</v>
      </c>
      <c r="I797" t="e">
        <v>#DIV/0!</v>
      </c>
      <c r="J797" t="s">
        <v>446</v>
      </c>
      <c r="K797">
        <v>8.1717076850108608E-2</v>
      </c>
      <c r="L797" t="s">
        <v>373</v>
      </c>
    </row>
    <row r="798" spans="5:12" x14ac:dyDescent="0.2">
      <c r="E798">
        <v>15.02</v>
      </c>
      <c r="F798">
        <v>8</v>
      </c>
      <c r="G798">
        <v>8</v>
      </c>
      <c r="H798">
        <v>0.13364708752876533</v>
      </c>
      <c r="I798">
        <v>0.19654393587759511</v>
      </c>
      <c r="J798">
        <v>6.2896848348829776E-2</v>
      </c>
      <c r="K798">
        <v>0.49259518565860549</v>
      </c>
      <c r="L798" t="s">
        <v>384</v>
      </c>
    </row>
    <row r="799" spans="5:12" x14ac:dyDescent="0.2">
      <c r="E799">
        <v>14.88</v>
      </c>
      <c r="F799">
        <v>1</v>
      </c>
      <c r="G799">
        <v>3</v>
      </c>
      <c r="H799">
        <v>0.18564061024010903</v>
      </c>
      <c r="I799">
        <v>0.22360533974428118</v>
      </c>
      <c r="J799">
        <v>3.7964729504172151E-2</v>
      </c>
      <c r="K799">
        <v>0.24913200353095599</v>
      </c>
      <c r="L799" t="s">
        <v>324</v>
      </c>
    </row>
    <row r="800" spans="5:12" x14ac:dyDescent="0.2">
      <c r="E800">
        <v>14.84</v>
      </c>
      <c r="F800">
        <v>1</v>
      </c>
      <c r="G800">
        <v>0</v>
      </c>
      <c r="H800">
        <v>5.6535589335647847E-2</v>
      </c>
      <c r="I800" t="e">
        <v>#DIV/0!</v>
      </c>
      <c r="J800" t="s">
        <v>446</v>
      </c>
      <c r="K800">
        <v>5.6535589335647847E-2</v>
      </c>
      <c r="L800" t="s">
        <v>372</v>
      </c>
    </row>
    <row r="801" spans="5:12" x14ac:dyDescent="0.2">
      <c r="E801">
        <v>14.83</v>
      </c>
      <c r="F801">
        <v>2</v>
      </c>
      <c r="G801">
        <v>3</v>
      </c>
      <c r="H801">
        <v>8.9075122692446981E-2</v>
      </c>
      <c r="I801">
        <v>0.22521663175645587</v>
      </c>
      <c r="J801">
        <v>0.1361415090640089</v>
      </c>
      <c r="K801">
        <v>0.27493565462003966</v>
      </c>
      <c r="L801" t="s">
        <v>365</v>
      </c>
    </row>
    <row r="802" spans="5:12" x14ac:dyDescent="0.2">
      <c r="E802">
        <v>14.82</v>
      </c>
      <c r="F802">
        <v>0</v>
      </c>
      <c r="G802">
        <v>0</v>
      </c>
      <c r="H802" t="e">
        <v>#DIV/0!</v>
      </c>
      <c r="I802" t="e">
        <v>#DIV/0!</v>
      </c>
      <c r="J802" t="s">
        <v>446</v>
      </c>
      <c r="K802">
        <v>0</v>
      </c>
      <c r="L802" t="s">
        <v>137</v>
      </c>
    </row>
    <row r="803" spans="5:12" x14ac:dyDescent="0.2">
      <c r="E803">
        <v>14.75</v>
      </c>
      <c r="F803">
        <v>0</v>
      </c>
      <c r="G803">
        <v>1</v>
      </c>
      <c r="H803" t="e">
        <v>#DIV/0!</v>
      </c>
      <c r="I803">
        <v>0.73273171786464042</v>
      </c>
      <c r="J803" t="s">
        <v>446</v>
      </c>
      <c r="K803">
        <v>0.73273171786464042</v>
      </c>
      <c r="L803" t="s">
        <v>367</v>
      </c>
    </row>
    <row r="804" spans="5:12" x14ac:dyDescent="0.2">
      <c r="E804">
        <v>14.74</v>
      </c>
      <c r="F804">
        <v>0</v>
      </c>
      <c r="G804">
        <v>0</v>
      </c>
      <c r="H804" t="e">
        <v>#DIV/0!</v>
      </c>
      <c r="I804" t="e">
        <v>#DIV/0!</v>
      </c>
      <c r="J804" t="s">
        <v>446</v>
      </c>
      <c r="K804">
        <v>0</v>
      </c>
      <c r="L804" t="s">
        <v>137</v>
      </c>
    </row>
    <row r="805" spans="5:12" x14ac:dyDescent="0.2">
      <c r="E805">
        <v>14.73</v>
      </c>
      <c r="F805">
        <v>0</v>
      </c>
      <c r="G805">
        <v>2</v>
      </c>
      <c r="H805" t="e">
        <v>#DIV/0!</v>
      </c>
      <c r="I805">
        <v>0.20596945537825678</v>
      </c>
      <c r="J805" t="s">
        <v>446</v>
      </c>
      <c r="K805">
        <v>0.37171552672461416</v>
      </c>
      <c r="L805" t="s">
        <v>324</v>
      </c>
    </row>
    <row r="806" spans="5:12" x14ac:dyDescent="0.2">
      <c r="E806">
        <v>14.72</v>
      </c>
      <c r="F806">
        <v>2</v>
      </c>
      <c r="G806">
        <v>1</v>
      </c>
      <c r="H806">
        <v>0.21610703792117442</v>
      </c>
      <c r="I806">
        <v>0.23931517524324528</v>
      </c>
      <c r="J806">
        <v>2.320813732207086E-2</v>
      </c>
      <c r="K806">
        <v>0.39506020010216519</v>
      </c>
      <c r="L806" t="s">
        <v>385</v>
      </c>
    </row>
    <row r="807" spans="5:12" x14ac:dyDescent="0.2">
      <c r="E807">
        <v>14.71</v>
      </c>
      <c r="F807">
        <v>1</v>
      </c>
      <c r="G807">
        <v>3</v>
      </c>
      <c r="H807">
        <v>0.29075472946673292</v>
      </c>
      <c r="I807">
        <v>0.52839715680739829</v>
      </c>
      <c r="J807">
        <v>0.23764242734066537</v>
      </c>
      <c r="K807">
        <v>0.8502863611408954</v>
      </c>
      <c r="L807" t="s">
        <v>368</v>
      </c>
    </row>
    <row r="808" spans="5:12" x14ac:dyDescent="0.2">
      <c r="E808">
        <v>14.7</v>
      </c>
      <c r="F808">
        <v>1</v>
      </c>
      <c r="G808">
        <v>0</v>
      </c>
      <c r="H808">
        <v>3.3510835466852545E-2</v>
      </c>
      <c r="I808" t="e">
        <v>#DIV/0!</v>
      </c>
      <c r="J808" t="s">
        <v>446</v>
      </c>
      <c r="K808">
        <v>3.3510835466852545E-2</v>
      </c>
      <c r="L808" t="s">
        <v>375</v>
      </c>
    </row>
    <row r="809" spans="5:12" x14ac:dyDescent="0.2">
      <c r="E809">
        <v>14.69</v>
      </c>
      <c r="F809">
        <v>0</v>
      </c>
      <c r="G809">
        <v>0</v>
      </c>
      <c r="H809" t="e">
        <v>#DIV/0!</v>
      </c>
      <c r="I809" t="e">
        <v>#DIV/0!</v>
      </c>
      <c r="J809" t="s">
        <v>446</v>
      </c>
      <c r="K809">
        <v>0</v>
      </c>
      <c r="L809" t="s">
        <v>137</v>
      </c>
    </row>
    <row r="810" spans="5:12" x14ac:dyDescent="0.2">
      <c r="E810">
        <v>14.68</v>
      </c>
      <c r="F810">
        <v>2</v>
      </c>
      <c r="G810">
        <v>0</v>
      </c>
      <c r="H810">
        <v>8.8215215891171914E-2</v>
      </c>
      <c r="I810" t="e">
        <v>#DIV/0!</v>
      </c>
      <c r="J810" t="s">
        <v>446</v>
      </c>
      <c r="K810">
        <v>0.11560596124878227</v>
      </c>
      <c r="L810" t="s">
        <v>387</v>
      </c>
    </row>
    <row r="811" spans="5:12" x14ac:dyDescent="0.2">
      <c r="E811">
        <v>14.67</v>
      </c>
      <c r="F811">
        <v>1</v>
      </c>
      <c r="G811">
        <v>0</v>
      </c>
      <c r="H811">
        <v>0.25739821200511132</v>
      </c>
      <c r="I811" t="e">
        <v>#DIV/0!</v>
      </c>
      <c r="J811" t="s">
        <v>446</v>
      </c>
      <c r="K811">
        <v>0.25739821200511132</v>
      </c>
      <c r="L811" t="s">
        <v>399</v>
      </c>
    </row>
    <row r="812" spans="5:12" x14ac:dyDescent="0.2">
      <c r="E812">
        <v>14.66</v>
      </c>
      <c r="F812">
        <v>0</v>
      </c>
      <c r="G812">
        <v>1</v>
      </c>
      <c r="H812" t="e">
        <v>#DIV/0!</v>
      </c>
      <c r="I812">
        <v>0.11433372054308016</v>
      </c>
      <c r="J812" t="s">
        <v>446</v>
      </c>
      <c r="K812">
        <v>0.11433372054308016</v>
      </c>
      <c r="L812" t="s">
        <v>190</v>
      </c>
    </row>
    <row r="813" spans="5:12" x14ac:dyDescent="0.2">
      <c r="E813">
        <v>15.59</v>
      </c>
      <c r="F813">
        <v>1</v>
      </c>
      <c r="G813">
        <v>1</v>
      </c>
      <c r="H813">
        <v>5.5253293566410379E-2</v>
      </c>
      <c r="I813">
        <v>5.5159751112646947E-2</v>
      </c>
      <c r="J813">
        <v>9.3542453763431621E-5</v>
      </c>
      <c r="K813">
        <v>5.5253293566410379E-2</v>
      </c>
      <c r="L813" t="s">
        <v>202</v>
      </c>
    </row>
    <row r="814" spans="5:12" x14ac:dyDescent="0.2">
      <c r="E814">
        <v>14.61</v>
      </c>
      <c r="F814">
        <v>0</v>
      </c>
      <c r="G814">
        <v>2</v>
      </c>
      <c r="H814" t="e">
        <v>#DIV/0!</v>
      </c>
      <c r="I814">
        <v>0.15335642306045866</v>
      </c>
      <c r="J814" t="s">
        <v>446</v>
      </c>
      <c r="K814">
        <v>0.21880198969928707</v>
      </c>
      <c r="L814" t="s">
        <v>368</v>
      </c>
    </row>
    <row r="815" spans="5:12" x14ac:dyDescent="0.2">
      <c r="E815">
        <v>14.6</v>
      </c>
      <c r="F815">
        <v>1</v>
      </c>
      <c r="G815">
        <v>2</v>
      </c>
      <c r="H815">
        <v>0.10703644938048967</v>
      </c>
      <c r="I815">
        <v>0.31972689711952657</v>
      </c>
      <c r="J815">
        <v>0.21269044773903689</v>
      </c>
      <c r="K815">
        <v>0.37863859044222831</v>
      </c>
      <c r="L815" t="s">
        <v>367</v>
      </c>
    </row>
    <row r="816" spans="5:12" x14ac:dyDescent="0.2">
      <c r="E816">
        <v>14.59</v>
      </c>
      <c r="F816">
        <v>1</v>
      </c>
      <c r="G816">
        <v>2</v>
      </c>
      <c r="H816">
        <v>0.12915793134102668</v>
      </c>
      <c r="I816">
        <v>0.20331346020248087</v>
      </c>
      <c r="J816">
        <v>7.4155528861454184E-2</v>
      </c>
      <c r="K816">
        <v>0.23672724136313961</v>
      </c>
      <c r="L816" t="s">
        <v>365</v>
      </c>
    </row>
    <row r="817" spans="5:12" x14ac:dyDescent="0.2">
      <c r="E817">
        <v>14.58</v>
      </c>
      <c r="F817">
        <v>1</v>
      </c>
      <c r="G817">
        <v>0</v>
      </c>
      <c r="H817">
        <v>7.5396083101536684E-2</v>
      </c>
      <c r="I817" t="e">
        <v>#DIV/0!</v>
      </c>
      <c r="J817" t="s">
        <v>446</v>
      </c>
      <c r="K817">
        <v>7.5396083101536684E-2</v>
      </c>
      <c r="L817" t="s">
        <v>372</v>
      </c>
    </row>
    <row r="818" spans="5:12" x14ac:dyDescent="0.2">
      <c r="E818">
        <v>14.51</v>
      </c>
      <c r="F818">
        <v>0</v>
      </c>
      <c r="G818">
        <v>3</v>
      </c>
      <c r="H818" t="e">
        <v>#DIV/0!</v>
      </c>
      <c r="I818">
        <v>7.1395412696729291E-2</v>
      </c>
      <c r="J818" t="s">
        <v>446</v>
      </c>
      <c r="K818">
        <v>8.1634785729630566E-2</v>
      </c>
      <c r="L818" t="s">
        <v>324</v>
      </c>
    </row>
    <row r="819" spans="5:12" x14ac:dyDescent="0.2">
      <c r="E819">
        <v>14.5</v>
      </c>
      <c r="F819">
        <v>0</v>
      </c>
      <c r="G819">
        <v>0</v>
      </c>
      <c r="H819" t="e">
        <v>#DIV/0!</v>
      </c>
      <c r="I819" t="e">
        <v>#DIV/0!</v>
      </c>
      <c r="J819" t="s">
        <v>446</v>
      </c>
      <c r="K819">
        <v>0</v>
      </c>
      <c r="L819" t="s">
        <v>137</v>
      </c>
    </row>
    <row r="820" spans="5:12" x14ac:dyDescent="0.2">
      <c r="E820">
        <v>14.44</v>
      </c>
      <c r="F820">
        <v>0</v>
      </c>
      <c r="G820">
        <v>2</v>
      </c>
      <c r="H820" t="e">
        <v>#DIV/0!</v>
      </c>
      <c r="I820">
        <v>7.6651701343681836E-2</v>
      </c>
      <c r="J820" t="s">
        <v>446</v>
      </c>
      <c r="K820">
        <v>8.4073427892448496E-2</v>
      </c>
      <c r="L820" t="s">
        <v>365</v>
      </c>
    </row>
    <row r="821" spans="5:12" x14ac:dyDescent="0.2">
      <c r="E821">
        <v>14.43</v>
      </c>
      <c r="F821">
        <v>0</v>
      </c>
      <c r="G821">
        <v>0</v>
      </c>
      <c r="H821" t="e">
        <v>#DIV/0!</v>
      </c>
      <c r="I821" t="e">
        <v>#DIV/0!</v>
      </c>
      <c r="J821" t="s">
        <v>446</v>
      </c>
      <c r="K821">
        <v>0</v>
      </c>
      <c r="L821" t="s">
        <v>137</v>
      </c>
    </row>
    <row r="822" spans="5:12" x14ac:dyDescent="0.2">
      <c r="E822">
        <v>14.34</v>
      </c>
      <c r="F822">
        <v>0</v>
      </c>
      <c r="G822">
        <v>1</v>
      </c>
      <c r="H822" t="e">
        <v>#DIV/0!</v>
      </c>
      <c r="I822">
        <v>0.24982322566451984</v>
      </c>
      <c r="J822" t="s">
        <v>446</v>
      </c>
      <c r="K822">
        <v>0.24982322566451984</v>
      </c>
      <c r="L822" t="s">
        <v>391</v>
      </c>
    </row>
    <row r="823" spans="5:12" x14ac:dyDescent="0.2">
      <c r="E823">
        <v>6.25</v>
      </c>
      <c r="F823">
        <v>15</v>
      </c>
      <c r="G823">
        <v>11</v>
      </c>
      <c r="H823">
        <v>4.6167386463901589E-2</v>
      </c>
      <c r="I823">
        <v>8.2164993046123888E-2</v>
      </c>
      <c r="J823">
        <v>3.59976065822223E-2</v>
      </c>
      <c r="K823">
        <v>0.26566248623511829</v>
      </c>
      <c r="L823" t="s">
        <v>368</v>
      </c>
    </row>
    <row r="824" spans="5:12" x14ac:dyDescent="0.2">
      <c r="E824">
        <v>12.39</v>
      </c>
      <c r="F824">
        <v>26</v>
      </c>
      <c r="G824">
        <v>24</v>
      </c>
      <c r="H824">
        <v>0.38779098709704612</v>
      </c>
      <c r="I824">
        <v>0.42161072747117273</v>
      </c>
      <c r="J824">
        <v>3.3819740374126606E-2</v>
      </c>
      <c r="K824">
        <v>1.4732148441232089</v>
      </c>
      <c r="L824" t="s">
        <v>190</v>
      </c>
    </row>
    <row r="825" spans="5:12" x14ac:dyDescent="0.2">
      <c r="E825">
        <v>14.12</v>
      </c>
      <c r="F825">
        <v>0</v>
      </c>
      <c r="G825">
        <v>0</v>
      </c>
      <c r="H825" t="e">
        <v>#DIV/0!</v>
      </c>
      <c r="I825" t="e">
        <v>#DIV/0!</v>
      </c>
      <c r="J825" t="s">
        <v>446</v>
      </c>
      <c r="K825">
        <v>0</v>
      </c>
      <c r="L825" t="s">
        <v>137</v>
      </c>
    </row>
    <row r="826" spans="5:12" x14ac:dyDescent="0.2">
      <c r="E826">
        <v>14.08</v>
      </c>
      <c r="F826">
        <v>1</v>
      </c>
      <c r="G826">
        <v>1</v>
      </c>
      <c r="H826">
        <v>3.0581315226051675E-2</v>
      </c>
      <c r="I826">
        <v>0.16261438804394066</v>
      </c>
      <c r="J826">
        <v>0.13203307281788898</v>
      </c>
      <c r="K826">
        <v>0.16261438804394066</v>
      </c>
      <c r="L826" t="s">
        <v>324</v>
      </c>
    </row>
    <row r="827" spans="5:12" x14ac:dyDescent="0.2">
      <c r="E827">
        <v>14.06</v>
      </c>
      <c r="F827">
        <v>0</v>
      </c>
      <c r="G827">
        <v>2</v>
      </c>
      <c r="H827" t="e">
        <v>#DIV/0!</v>
      </c>
      <c r="I827">
        <v>0.12085444649836516</v>
      </c>
      <c r="J827" t="s">
        <v>446</v>
      </c>
      <c r="K827">
        <v>0.13789054482757365</v>
      </c>
      <c r="L827" t="s">
        <v>367</v>
      </c>
    </row>
    <row r="828" spans="5:12" x14ac:dyDescent="0.2">
      <c r="E828">
        <v>13.99</v>
      </c>
      <c r="F828">
        <v>0</v>
      </c>
      <c r="G828">
        <v>1</v>
      </c>
      <c r="H828" t="e">
        <v>#DIV/0!</v>
      </c>
      <c r="I828">
        <v>0.20666177439843891</v>
      </c>
      <c r="J828" t="s">
        <v>446</v>
      </c>
      <c r="K828">
        <v>0.20666177439843891</v>
      </c>
      <c r="L828" t="s">
        <v>365</v>
      </c>
    </row>
    <row r="829" spans="5:12" x14ac:dyDescent="0.2">
      <c r="E829">
        <v>13.98</v>
      </c>
      <c r="F829">
        <v>2</v>
      </c>
      <c r="G829">
        <v>2</v>
      </c>
      <c r="H829">
        <v>7.5029327505260049E-2</v>
      </c>
      <c r="I829">
        <v>0.15040854999510858</v>
      </c>
      <c r="J829">
        <v>7.5379222489848532E-2</v>
      </c>
      <c r="K829">
        <v>0.18689496054580676</v>
      </c>
      <c r="L829" t="s">
        <v>324</v>
      </c>
    </row>
    <row r="830" spans="5:12" x14ac:dyDescent="0.2">
      <c r="E830">
        <v>13.9</v>
      </c>
      <c r="F830">
        <v>2</v>
      </c>
      <c r="G830">
        <v>3</v>
      </c>
      <c r="H830">
        <v>0.10454159984859787</v>
      </c>
      <c r="I830">
        <v>0.20948777657455794</v>
      </c>
      <c r="J830">
        <v>0.10494617672596007</v>
      </c>
      <c r="K830">
        <v>0.26402587937393679</v>
      </c>
      <c r="L830" t="s">
        <v>324</v>
      </c>
    </row>
    <row r="831" spans="5:12" x14ac:dyDescent="0.2">
      <c r="E831">
        <v>13.83</v>
      </c>
      <c r="F831">
        <v>1</v>
      </c>
      <c r="G831">
        <v>2</v>
      </c>
      <c r="H831">
        <v>2.9619538131961026E-2</v>
      </c>
      <c r="I831">
        <v>9.0610373193978605E-2</v>
      </c>
      <c r="J831">
        <v>6.0990835062017579E-2</v>
      </c>
      <c r="K831">
        <v>0.14157361159323448</v>
      </c>
      <c r="L831" t="s">
        <v>368</v>
      </c>
    </row>
    <row r="832" spans="5:12" x14ac:dyDescent="0.2">
      <c r="E832">
        <v>13.82</v>
      </c>
      <c r="F832">
        <v>0</v>
      </c>
      <c r="G832">
        <v>4</v>
      </c>
      <c r="H832" t="e">
        <v>#DIV/0!</v>
      </c>
      <c r="I832">
        <v>0.18331763024806105</v>
      </c>
      <c r="J832" t="s">
        <v>446</v>
      </c>
      <c r="K832">
        <v>0.25314516791377301</v>
      </c>
      <c r="L832" t="s">
        <v>324</v>
      </c>
    </row>
    <row r="833" spans="5:12" x14ac:dyDescent="0.2">
      <c r="E833">
        <v>13.79</v>
      </c>
      <c r="F833">
        <v>1</v>
      </c>
      <c r="G833">
        <v>0</v>
      </c>
      <c r="H833">
        <v>5.3832050888823334E-2</v>
      </c>
      <c r="I833" t="e">
        <v>#DIV/0!</v>
      </c>
      <c r="J833" t="s">
        <v>446</v>
      </c>
      <c r="K833">
        <v>5.3832050888823334E-2</v>
      </c>
      <c r="L833" t="s">
        <v>372</v>
      </c>
    </row>
    <row r="834" spans="5:12" x14ac:dyDescent="0.2">
      <c r="E834">
        <v>13.78</v>
      </c>
      <c r="F834">
        <v>0</v>
      </c>
      <c r="G834">
        <v>1</v>
      </c>
      <c r="H834" t="e">
        <v>#DIV/0!</v>
      </c>
      <c r="I834">
        <v>6.1173139835183819E-2</v>
      </c>
      <c r="J834" t="s">
        <v>446</v>
      </c>
      <c r="K834">
        <v>6.1173139835183819E-2</v>
      </c>
      <c r="L834" t="s">
        <v>378</v>
      </c>
    </row>
    <row r="835" spans="5:12" x14ac:dyDescent="0.2">
      <c r="E835">
        <v>13.76</v>
      </c>
      <c r="F835">
        <v>0</v>
      </c>
      <c r="G835">
        <v>1</v>
      </c>
      <c r="H835" t="e">
        <v>#DIV/0!</v>
      </c>
      <c r="I835">
        <v>5.168764742543424E-2</v>
      </c>
      <c r="J835" t="s">
        <v>446</v>
      </c>
      <c r="K835">
        <v>5.168764742543424E-2</v>
      </c>
      <c r="L835" t="s">
        <v>367</v>
      </c>
    </row>
    <row r="836" spans="5:12" x14ac:dyDescent="0.2">
      <c r="E836">
        <v>13.75</v>
      </c>
      <c r="F836">
        <v>1</v>
      </c>
      <c r="G836">
        <v>0</v>
      </c>
      <c r="H836">
        <v>3.1208961913653757E-2</v>
      </c>
      <c r="I836" t="e">
        <v>#DIV/0!</v>
      </c>
      <c r="J836" t="s">
        <v>446</v>
      </c>
      <c r="K836">
        <v>3.1208961913653757E-2</v>
      </c>
      <c r="L836" t="s">
        <v>371</v>
      </c>
    </row>
    <row r="837" spans="5:12" x14ac:dyDescent="0.2">
      <c r="E837">
        <v>13.7</v>
      </c>
      <c r="F837">
        <v>0</v>
      </c>
      <c r="G837">
        <v>1</v>
      </c>
      <c r="H837" t="e">
        <v>#DIV/0!</v>
      </c>
      <c r="I837">
        <v>4.7171104444511093E-2</v>
      </c>
      <c r="J837" t="s">
        <v>446</v>
      </c>
      <c r="K837">
        <v>4.7171104444511093E-2</v>
      </c>
      <c r="L837" t="s">
        <v>13</v>
      </c>
    </row>
    <row r="838" spans="5:12" x14ac:dyDescent="0.2">
      <c r="E838">
        <v>13.66</v>
      </c>
      <c r="F838">
        <v>0</v>
      </c>
      <c r="G838">
        <v>0</v>
      </c>
      <c r="H838" t="e">
        <v>#DIV/0!</v>
      </c>
      <c r="I838" t="e">
        <v>#DIV/0!</v>
      </c>
      <c r="J838" t="s">
        <v>446</v>
      </c>
      <c r="K838">
        <v>0</v>
      </c>
      <c r="L838" t="s">
        <v>137</v>
      </c>
    </row>
    <row r="839" spans="5:12" x14ac:dyDescent="0.2">
      <c r="E839">
        <v>13.65</v>
      </c>
      <c r="F839">
        <v>0</v>
      </c>
      <c r="G839">
        <v>2</v>
      </c>
      <c r="H839" t="e">
        <v>#DIV/0!</v>
      </c>
      <c r="I839">
        <v>0.2448343841866025</v>
      </c>
      <c r="J839" t="s">
        <v>446</v>
      </c>
      <c r="K839">
        <v>0.26389483139119757</v>
      </c>
      <c r="L839" t="s">
        <v>324</v>
      </c>
    </row>
    <row r="840" spans="5:12" x14ac:dyDescent="0.2">
      <c r="E840">
        <v>13.64</v>
      </c>
      <c r="F840">
        <v>0</v>
      </c>
      <c r="G840">
        <v>0</v>
      </c>
      <c r="H840" t="e">
        <v>#DIV/0!</v>
      </c>
      <c r="I840" t="e">
        <v>#DIV/0!</v>
      </c>
      <c r="J840" t="s">
        <v>446</v>
      </c>
      <c r="K840">
        <v>0</v>
      </c>
      <c r="L840" t="s">
        <v>137</v>
      </c>
    </row>
    <row r="841" spans="5:12" x14ac:dyDescent="0.2">
      <c r="E841">
        <v>13.63</v>
      </c>
      <c r="F841">
        <v>0</v>
      </c>
      <c r="G841">
        <v>1</v>
      </c>
      <c r="H841" t="e">
        <v>#DIV/0!</v>
      </c>
      <c r="I841">
        <v>0.11165683996301884</v>
      </c>
      <c r="J841" t="s">
        <v>446</v>
      </c>
      <c r="K841">
        <v>0.11165683996301884</v>
      </c>
      <c r="L841" t="s">
        <v>330</v>
      </c>
    </row>
    <row r="842" spans="5:12" x14ac:dyDescent="0.2">
      <c r="E842">
        <v>13.55</v>
      </c>
      <c r="F842">
        <v>0</v>
      </c>
      <c r="G842">
        <v>0</v>
      </c>
      <c r="H842" t="e">
        <v>#DIV/0!</v>
      </c>
      <c r="I842" t="e">
        <v>#DIV/0!</v>
      </c>
      <c r="J842" t="s">
        <v>446</v>
      </c>
      <c r="K842">
        <v>0</v>
      </c>
      <c r="L842" t="s">
        <v>137</v>
      </c>
    </row>
    <row r="843" spans="5:12" x14ac:dyDescent="0.2">
      <c r="E843">
        <v>13.54</v>
      </c>
      <c r="F843">
        <v>2</v>
      </c>
      <c r="G843">
        <v>1</v>
      </c>
      <c r="H843">
        <v>0.16549708007268257</v>
      </c>
      <c r="I843">
        <v>0.77974826341881009</v>
      </c>
      <c r="J843">
        <v>0.61425118334612749</v>
      </c>
      <c r="K843">
        <v>0.77974826341881009</v>
      </c>
      <c r="L843" t="s">
        <v>365</v>
      </c>
    </row>
    <row r="844" spans="5:12" x14ac:dyDescent="0.2">
      <c r="E844">
        <v>13.53</v>
      </c>
      <c r="F844">
        <v>2</v>
      </c>
      <c r="G844">
        <v>2</v>
      </c>
      <c r="H844">
        <v>0.25156969279018854</v>
      </c>
      <c r="I844">
        <v>0.52237750744643863</v>
      </c>
      <c r="J844">
        <v>0.27080781465625009</v>
      </c>
      <c r="K844">
        <v>0.66920355790584907</v>
      </c>
      <c r="L844" t="s">
        <v>324</v>
      </c>
    </row>
    <row r="845" spans="5:12" x14ac:dyDescent="0.2">
      <c r="E845">
        <v>13.52</v>
      </c>
      <c r="F845">
        <v>0</v>
      </c>
      <c r="G845">
        <v>1</v>
      </c>
      <c r="H845" t="e">
        <v>#DIV/0!</v>
      </c>
      <c r="I845">
        <v>0.11531556258543883</v>
      </c>
      <c r="J845" t="s">
        <v>446</v>
      </c>
      <c r="K845">
        <v>0.11531556258543883</v>
      </c>
      <c r="L845" t="s">
        <v>367</v>
      </c>
    </row>
    <row r="846" spans="5:12" x14ac:dyDescent="0.2">
      <c r="E846">
        <v>13.39</v>
      </c>
      <c r="F846">
        <v>1</v>
      </c>
      <c r="G846">
        <v>0</v>
      </c>
      <c r="H846">
        <v>2.4058226969477282E-2</v>
      </c>
      <c r="I846" t="e">
        <v>#DIV/0!</v>
      </c>
      <c r="J846" t="s">
        <v>446</v>
      </c>
      <c r="K846">
        <v>2.4058226969477282E-2</v>
      </c>
      <c r="L846" t="s">
        <v>386</v>
      </c>
    </row>
    <row r="847" spans="5:12" x14ac:dyDescent="0.2">
      <c r="E847">
        <v>13.38</v>
      </c>
      <c r="F847">
        <v>2</v>
      </c>
      <c r="G847">
        <v>0</v>
      </c>
      <c r="H847">
        <v>4.0437251939359729E-2</v>
      </c>
      <c r="I847" t="e">
        <v>#DIV/0!</v>
      </c>
      <c r="J847" t="s">
        <v>446</v>
      </c>
      <c r="K847">
        <v>5.1661684429795601E-2</v>
      </c>
      <c r="L847" t="s">
        <v>161</v>
      </c>
    </row>
    <row r="848" spans="5:12" x14ac:dyDescent="0.2">
      <c r="E848">
        <v>13.36</v>
      </c>
      <c r="F848">
        <v>3</v>
      </c>
      <c r="G848">
        <v>1</v>
      </c>
      <c r="H848">
        <v>8.3388900563411861E-2</v>
      </c>
      <c r="I848">
        <v>0.40660697411530661</v>
      </c>
      <c r="J848">
        <v>0.32321807355189475</v>
      </c>
      <c r="K848">
        <v>0.40660697411530661</v>
      </c>
      <c r="L848" t="s">
        <v>365</v>
      </c>
    </row>
    <row r="849" spans="5:12" x14ac:dyDescent="0.2">
      <c r="E849">
        <v>13.35</v>
      </c>
      <c r="F849">
        <v>1</v>
      </c>
      <c r="G849">
        <v>2</v>
      </c>
      <c r="H849">
        <v>0.26603272089050156</v>
      </c>
      <c r="I849">
        <v>0.30525418395591042</v>
      </c>
      <c r="J849">
        <v>3.9221463065408857E-2</v>
      </c>
      <c r="K849">
        <v>0.39560877461097305</v>
      </c>
      <c r="L849" t="s">
        <v>324</v>
      </c>
    </row>
    <row r="850" spans="5:12" x14ac:dyDescent="0.2">
      <c r="E850">
        <v>13.3</v>
      </c>
      <c r="F850">
        <v>4</v>
      </c>
      <c r="G850">
        <v>3</v>
      </c>
      <c r="H850">
        <v>0.13433934228268957</v>
      </c>
      <c r="I850">
        <v>0.36816787114253929</v>
      </c>
      <c r="J850">
        <v>0.23382852885984973</v>
      </c>
      <c r="K850">
        <v>0.45436074998160048</v>
      </c>
      <c r="L850" t="s">
        <v>365</v>
      </c>
    </row>
    <row r="851" spans="5:12" x14ac:dyDescent="0.2">
      <c r="E851">
        <v>13.14</v>
      </c>
      <c r="F851">
        <v>0</v>
      </c>
      <c r="G851">
        <v>2</v>
      </c>
      <c r="H851" t="e">
        <v>#DIV/0!</v>
      </c>
      <c r="I851">
        <v>9.27390127967362E-2</v>
      </c>
      <c r="J851" t="s">
        <v>446</v>
      </c>
      <c r="K851">
        <v>0.1423871125592911</v>
      </c>
      <c r="L851" t="s">
        <v>368</v>
      </c>
    </row>
    <row r="852" spans="5:12" x14ac:dyDescent="0.2">
      <c r="E852">
        <v>13.12</v>
      </c>
      <c r="F852">
        <v>0</v>
      </c>
      <c r="G852">
        <v>1</v>
      </c>
      <c r="H852" t="e">
        <v>#DIV/0!</v>
      </c>
      <c r="I852">
        <v>0.50902097316272199</v>
      </c>
      <c r="J852" t="s">
        <v>446</v>
      </c>
      <c r="K852">
        <v>0.50902097316272199</v>
      </c>
      <c r="L852" t="s">
        <v>367</v>
      </c>
    </row>
    <row r="853" spans="5:12" x14ac:dyDescent="0.2">
      <c r="E853">
        <v>13.11</v>
      </c>
      <c r="F853">
        <v>4</v>
      </c>
      <c r="G853">
        <v>3</v>
      </c>
      <c r="H853">
        <v>0.30683260905934545</v>
      </c>
      <c r="I853">
        <v>0.89835232038308399</v>
      </c>
      <c r="J853">
        <v>0.59151971132373848</v>
      </c>
      <c r="K853">
        <v>1.1393572424328482</v>
      </c>
      <c r="L853" t="s">
        <v>365</v>
      </c>
    </row>
    <row r="854" spans="5:12" x14ac:dyDescent="0.2">
      <c r="E854">
        <v>13.08</v>
      </c>
      <c r="F854">
        <v>0</v>
      </c>
      <c r="G854">
        <v>1</v>
      </c>
      <c r="H854" t="e">
        <v>#DIV/0!</v>
      </c>
      <c r="I854">
        <v>0.18072499537295506</v>
      </c>
      <c r="J854" t="s">
        <v>446</v>
      </c>
      <c r="K854">
        <v>0.18072499537295506</v>
      </c>
      <c r="L854" t="s">
        <v>368</v>
      </c>
    </row>
    <row r="855" spans="5:12" x14ac:dyDescent="0.2">
      <c r="E855">
        <v>13.07</v>
      </c>
      <c r="F855">
        <v>0</v>
      </c>
      <c r="G855">
        <v>1</v>
      </c>
      <c r="H855" t="e">
        <v>#DIV/0!</v>
      </c>
      <c r="I855">
        <v>7.3554648655203378E-2</v>
      </c>
      <c r="J855" t="s">
        <v>446</v>
      </c>
      <c r="K855">
        <v>7.3554648655203378E-2</v>
      </c>
      <c r="L855" t="s">
        <v>370</v>
      </c>
    </row>
    <row r="856" spans="5:12" x14ac:dyDescent="0.2">
      <c r="E856">
        <v>13.06</v>
      </c>
      <c r="F856">
        <v>1</v>
      </c>
      <c r="G856">
        <v>1</v>
      </c>
      <c r="H856">
        <v>0.17787157334074266</v>
      </c>
      <c r="I856">
        <v>6.9482348603614838E-2</v>
      </c>
      <c r="J856">
        <v>0.10838922473712782</v>
      </c>
      <c r="K856">
        <v>0.17787157334074266</v>
      </c>
      <c r="L856" t="s">
        <v>371</v>
      </c>
    </row>
    <row r="857" spans="5:12" x14ac:dyDescent="0.2">
      <c r="E857">
        <v>13.01</v>
      </c>
      <c r="F857">
        <v>0</v>
      </c>
      <c r="G857">
        <v>2</v>
      </c>
      <c r="H857" t="e">
        <v>#DIV/0!</v>
      </c>
      <c r="I857">
        <v>0.38870987565935899</v>
      </c>
      <c r="J857" t="s">
        <v>446</v>
      </c>
      <c r="K857">
        <v>0.68953101967085917</v>
      </c>
      <c r="L857" t="s">
        <v>365</v>
      </c>
    </row>
    <row r="858" spans="5:12" x14ac:dyDescent="0.2">
      <c r="E858">
        <v>13</v>
      </c>
      <c r="F858">
        <v>0</v>
      </c>
      <c r="G858">
        <v>2</v>
      </c>
      <c r="H858" t="e">
        <v>#DIV/0!</v>
      </c>
      <c r="I858">
        <v>0.39305950955818125</v>
      </c>
      <c r="J858" t="s">
        <v>446</v>
      </c>
      <c r="K858">
        <v>0.49858904221806583</v>
      </c>
      <c r="L858" t="s">
        <v>324</v>
      </c>
    </row>
    <row r="859" spans="5:12" x14ac:dyDescent="0.2">
      <c r="E859">
        <v>10.18</v>
      </c>
      <c r="F859">
        <v>19</v>
      </c>
      <c r="G859">
        <v>14</v>
      </c>
      <c r="H859">
        <v>0.17818296764579872</v>
      </c>
      <c r="I859">
        <v>0.14747902335150562</v>
      </c>
      <c r="J859">
        <v>3.0703944294293101E-2</v>
      </c>
      <c r="K859">
        <v>0.70449674338789903</v>
      </c>
      <c r="L859" t="s">
        <v>161</v>
      </c>
    </row>
    <row r="860" spans="5:12" x14ac:dyDescent="0.2">
      <c r="E860">
        <v>12.85</v>
      </c>
      <c r="F860">
        <v>6</v>
      </c>
      <c r="G860">
        <v>3</v>
      </c>
      <c r="H860">
        <v>3.1836396706328117E-2</v>
      </c>
      <c r="I860">
        <v>8.978939867344525E-2</v>
      </c>
      <c r="J860">
        <v>5.7953001967117133E-2</v>
      </c>
      <c r="K860">
        <v>0.15406615507755986</v>
      </c>
      <c r="L860" t="s">
        <v>367</v>
      </c>
    </row>
    <row r="861" spans="5:12" x14ac:dyDescent="0.2">
      <c r="E861">
        <v>12.84</v>
      </c>
      <c r="F861">
        <v>4</v>
      </c>
      <c r="G861">
        <v>5</v>
      </c>
      <c r="H861">
        <v>0.1901675577021826</v>
      </c>
      <c r="I861">
        <v>0.6378925597663716</v>
      </c>
      <c r="J861">
        <v>0.44772500206418897</v>
      </c>
      <c r="K861">
        <v>1.7493745232317834</v>
      </c>
      <c r="L861" t="s">
        <v>365</v>
      </c>
    </row>
    <row r="862" spans="5:12" x14ac:dyDescent="0.2">
      <c r="E862">
        <v>12.83</v>
      </c>
      <c r="F862">
        <v>0</v>
      </c>
      <c r="G862">
        <v>1</v>
      </c>
      <c r="H862" t="e">
        <v>#DIV/0!</v>
      </c>
      <c r="I862">
        <v>0.14231048911447428</v>
      </c>
      <c r="J862" t="s">
        <v>446</v>
      </c>
      <c r="K862">
        <v>0.14231048911447428</v>
      </c>
      <c r="L862" t="s">
        <v>190</v>
      </c>
    </row>
    <row r="863" spans="5:12" x14ac:dyDescent="0.2">
      <c r="E863">
        <v>12.8</v>
      </c>
      <c r="F863">
        <v>0</v>
      </c>
      <c r="G863">
        <v>1</v>
      </c>
      <c r="H863" t="e">
        <v>#DIV/0!</v>
      </c>
      <c r="I863">
        <v>0.66216777264363691</v>
      </c>
      <c r="J863" t="s">
        <v>446</v>
      </c>
      <c r="K863">
        <v>0.66216777264363691</v>
      </c>
      <c r="L863" t="s">
        <v>391</v>
      </c>
    </row>
    <row r="864" spans="5:12" x14ac:dyDescent="0.2">
      <c r="E864">
        <v>12.79</v>
      </c>
      <c r="F864">
        <v>1</v>
      </c>
      <c r="G864">
        <v>0</v>
      </c>
      <c r="H864">
        <v>0.22085458795717217</v>
      </c>
      <c r="I864" t="e">
        <v>#DIV/0!</v>
      </c>
      <c r="J864" t="s">
        <v>446</v>
      </c>
      <c r="K864">
        <v>0.22085458795717217</v>
      </c>
      <c r="L864" t="s">
        <v>399</v>
      </c>
    </row>
    <row r="865" spans="5:12" x14ac:dyDescent="0.2">
      <c r="E865">
        <v>12.73</v>
      </c>
      <c r="F865">
        <v>1</v>
      </c>
      <c r="G865">
        <v>3</v>
      </c>
      <c r="H865">
        <v>0.3102461835919777</v>
      </c>
      <c r="I865">
        <v>0.45561215444560538</v>
      </c>
      <c r="J865">
        <v>0.14536597085362768</v>
      </c>
      <c r="K865">
        <v>0.63681283272432043</v>
      </c>
      <c r="L865" t="s">
        <v>365</v>
      </c>
    </row>
    <row r="866" spans="5:12" x14ac:dyDescent="0.2">
      <c r="E866">
        <v>12.68</v>
      </c>
      <c r="F866">
        <v>1</v>
      </c>
      <c r="G866">
        <v>1</v>
      </c>
      <c r="H866">
        <v>3.0455084738550537E-2</v>
      </c>
      <c r="I866">
        <v>0.14682515400748633</v>
      </c>
      <c r="J866">
        <v>0.1163700692689358</v>
      </c>
      <c r="K866">
        <v>0.14682515400748633</v>
      </c>
      <c r="L866" t="s">
        <v>367</v>
      </c>
    </row>
    <row r="867" spans="5:12" x14ac:dyDescent="0.2">
      <c r="E867">
        <v>12.63</v>
      </c>
      <c r="F867">
        <v>0</v>
      </c>
      <c r="G867">
        <v>0</v>
      </c>
      <c r="H867" t="e">
        <v>#DIV/0!</v>
      </c>
      <c r="I867" t="e">
        <v>#DIV/0!</v>
      </c>
      <c r="J867" t="s">
        <v>446</v>
      </c>
      <c r="K867">
        <v>0</v>
      </c>
      <c r="L867" t="s">
        <v>137</v>
      </c>
    </row>
    <row r="868" spans="5:12" x14ac:dyDescent="0.2">
      <c r="E868">
        <v>12.57</v>
      </c>
      <c r="F868">
        <v>1</v>
      </c>
      <c r="G868">
        <v>1</v>
      </c>
      <c r="H868">
        <v>0.68215978111860387</v>
      </c>
      <c r="I868">
        <v>0.11862630765045097</v>
      </c>
      <c r="J868">
        <v>0.56353347346815286</v>
      </c>
      <c r="K868">
        <v>0.68215978111860387</v>
      </c>
      <c r="L868" t="s">
        <v>198</v>
      </c>
    </row>
    <row r="869" spans="5:12" x14ac:dyDescent="0.2">
      <c r="E869">
        <v>25.28</v>
      </c>
      <c r="F869">
        <v>23</v>
      </c>
      <c r="G869">
        <v>15</v>
      </c>
      <c r="H869">
        <v>0.28554280273934846</v>
      </c>
      <c r="I869">
        <v>0.25990378579207796</v>
      </c>
      <c r="J869">
        <v>2.5639016947270499E-2</v>
      </c>
      <c r="K869">
        <v>2.9147110208569966</v>
      </c>
      <c r="L869" t="s">
        <v>196</v>
      </c>
    </row>
    <row r="870" spans="5:12" x14ac:dyDescent="0.2">
      <c r="E870">
        <v>12.47</v>
      </c>
      <c r="F870">
        <v>0</v>
      </c>
      <c r="G870">
        <v>0</v>
      </c>
      <c r="H870" t="e">
        <v>#DIV/0!</v>
      </c>
      <c r="I870" t="e">
        <v>#DIV/0!</v>
      </c>
      <c r="J870" t="s">
        <v>446</v>
      </c>
      <c r="K870">
        <v>0</v>
      </c>
      <c r="L870" t="s">
        <v>137</v>
      </c>
    </row>
    <row r="871" spans="5:12" x14ac:dyDescent="0.2">
      <c r="E871">
        <v>12.46</v>
      </c>
      <c r="F871">
        <v>2</v>
      </c>
      <c r="G871">
        <v>2</v>
      </c>
      <c r="H871">
        <v>0.1724278309397661</v>
      </c>
      <c r="I871">
        <v>0.48468115630059649</v>
      </c>
      <c r="J871">
        <v>0.31225332536083039</v>
      </c>
      <c r="K871">
        <v>0.69393297095265005</v>
      </c>
      <c r="L871" t="s">
        <v>365</v>
      </c>
    </row>
    <row r="872" spans="5:12" x14ac:dyDescent="0.2">
      <c r="E872">
        <v>12.45</v>
      </c>
      <c r="F872">
        <v>0</v>
      </c>
      <c r="G872">
        <v>1</v>
      </c>
      <c r="H872" t="e">
        <v>#DIV/0!</v>
      </c>
      <c r="I872">
        <v>0.43077298236395228</v>
      </c>
      <c r="J872" t="s">
        <v>446</v>
      </c>
      <c r="K872">
        <v>0.43077298236395228</v>
      </c>
      <c r="L872" t="s">
        <v>324</v>
      </c>
    </row>
    <row r="873" spans="5:12" x14ac:dyDescent="0.2">
      <c r="E873">
        <v>31.73</v>
      </c>
      <c r="F873">
        <v>11</v>
      </c>
      <c r="G873">
        <v>15</v>
      </c>
      <c r="H873">
        <v>0.22386734589529</v>
      </c>
      <c r="I873">
        <v>0.20041048956915489</v>
      </c>
      <c r="J873">
        <v>2.3456856326135117E-2</v>
      </c>
      <c r="K873">
        <v>1.0977920559591678</v>
      </c>
      <c r="L873" t="s">
        <v>128</v>
      </c>
    </row>
    <row r="874" spans="5:12" x14ac:dyDescent="0.2">
      <c r="E874">
        <v>12.31</v>
      </c>
      <c r="F874">
        <v>4</v>
      </c>
      <c r="G874">
        <v>3</v>
      </c>
      <c r="H874">
        <v>0.42509334973785085</v>
      </c>
      <c r="I874">
        <v>0.95849600556495484</v>
      </c>
      <c r="J874">
        <v>0.533402655827104</v>
      </c>
      <c r="K874">
        <v>1.3378538987784498</v>
      </c>
      <c r="L874" t="s">
        <v>365</v>
      </c>
    </row>
    <row r="875" spans="5:12" x14ac:dyDescent="0.2">
      <c r="E875">
        <v>12.3</v>
      </c>
      <c r="F875">
        <v>4</v>
      </c>
      <c r="G875">
        <v>1</v>
      </c>
      <c r="H875">
        <v>5.712371282340515E-2</v>
      </c>
      <c r="I875">
        <v>6.0238061060165042E-2</v>
      </c>
      <c r="J875">
        <v>3.1143482367598924E-3</v>
      </c>
      <c r="K875">
        <v>8.7092820896890299E-2</v>
      </c>
      <c r="L875" t="s">
        <v>384</v>
      </c>
    </row>
    <row r="876" spans="5:12" x14ac:dyDescent="0.2">
      <c r="E876">
        <v>12.28</v>
      </c>
      <c r="F876">
        <v>1</v>
      </c>
      <c r="G876">
        <v>0</v>
      </c>
      <c r="H876">
        <v>7.4173023126256885E-2</v>
      </c>
      <c r="I876" t="e">
        <v>#DIV/0!</v>
      </c>
      <c r="J876" t="s">
        <v>446</v>
      </c>
      <c r="K876">
        <v>7.4173023126256885E-2</v>
      </c>
      <c r="L876" t="s">
        <v>371</v>
      </c>
    </row>
    <row r="877" spans="5:12" x14ac:dyDescent="0.2">
      <c r="E877">
        <v>12.27</v>
      </c>
      <c r="F877">
        <v>0</v>
      </c>
      <c r="G877">
        <v>1</v>
      </c>
      <c r="H877" t="e">
        <v>#DIV/0!</v>
      </c>
      <c r="I877">
        <v>9.5693589149342492E-2</v>
      </c>
      <c r="J877" t="s">
        <v>446</v>
      </c>
      <c r="K877">
        <v>9.5693589149342492E-2</v>
      </c>
      <c r="L877" t="s">
        <v>381</v>
      </c>
    </row>
    <row r="878" spans="5:12" x14ac:dyDescent="0.2">
      <c r="E878">
        <v>12.22</v>
      </c>
      <c r="F878">
        <v>1</v>
      </c>
      <c r="G878">
        <v>0</v>
      </c>
      <c r="H878">
        <v>0.44071772909742574</v>
      </c>
      <c r="I878" t="e">
        <v>#DIV/0!</v>
      </c>
      <c r="J878" t="s">
        <v>446</v>
      </c>
      <c r="K878">
        <v>0.44071772909742574</v>
      </c>
      <c r="L878" t="s">
        <v>196</v>
      </c>
    </row>
    <row r="879" spans="5:12" x14ac:dyDescent="0.2">
      <c r="E879">
        <v>12.21</v>
      </c>
      <c r="F879">
        <v>1</v>
      </c>
      <c r="G879">
        <v>0</v>
      </c>
      <c r="H879">
        <v>4.2733293751912697E-2</v>
      </c>
      <c r="I879" t="e">
        <v>#DIV/0!</v>
      </c>
      <c r="J879" t="s">
        <v>446</v>
      </c>
      <c r="K879">
        <v>4.2733293751912697E-2</v>
      </c>
      <c r="L879" t="s">
        <v>369</v>
      </c>
    </row>
    <row r="880" spans="5:12" x14ac:dyDescent="0.2">
      <c r="E880">
        <v>12.2</v>
      </c>
      <c r="F880">
        <v>0</v>
      </c>
      <c r="G880">
        <v>2</v>
      </c>
      <c r="H880" t="e">
        <v>#DIV/0!</v>
      </c>
      <c r="I880">
        <v>0.21537924534231448</v>
      </c>
      <c r="J880" t="s">
        <v>446</v>
      </c>
      <c r="K880">
        <v>0.31901323493084549</v>
      </c>
      <c r="L880" t="s">
        <v>368</v>
      </c>
    </row>
    <row r="881" spans="5:12" x14ac:dyDescent="0.2">
      <c r="E881">
        <v>12.18</v>
      </c>
      <c r="F881">
        <v>1</v>
      </c>
      <c r="G881">
        <v>1</v>
      </c>
      <c r="H881">
        <v>9.9342835217337389E-2</v>
      </c>
      <c r="I881">
        <v>0.49965367207374028</v>
      </c>
      <c r="J881">
        <v>0.4003108368564029</v>
      </c>
      <c r="K881">
        <v>0.49965367207374028</v>
      </c>
      <c r="L881" t="s">
        <v>367</v>
      </c>
    </row>
    <row r="882" spans="5:12" x14ac:dyDescent="0.2">
      <c r="E882">
        <v>12.14</v>
      </c>
      <c r="F882">
        <v>1</v>
      </c>
      <c r="G882">
        <v>0</v>
      </c>
      <c r="H882">
        <v>0</v>
      </c>
      <c r="I882" t="e">
        <v>#DIV/0!</v>
      </c>
      <c r="J882" t="s">
        <v>446</v>
      </c>
      <c r="K882">
        <v>0</v>
      </c>
      <c r="L882" t="s">
        <v>137</v>
      </c>
    </row>
    <row r="883" spans="5:12" x14ac:dyDescent="0.2">
      <c r="E883">
        <v>12.13</v>
      </c>
      <c r="F883">
        <v>2</v>
      </c>
      <c r="G883">
        <v>2</v>
      </c>
      <c r="H883">
        <v>0.18903172052744502</v>
      </c>
      <c r="I883">
        <v>0.6780622622712249</v>
      </c>
      <c r="J883">
        <v>0.48903054174377991</v>
      </c>
      <c r="K883">
        <v>0.91677934376405601</v>
      </c>
      <c r="L883" t="s">
        <v>365</v>
      </c>
    </row>
    <row r="884" spans="5:12" x14ac:dyDescent="0.2">
      <c r="E884">
        <v>12.12</v>
      </c>
      <c r="F884">
        <v>0</v>
      </c>
      <c r="G884">
        <v>1</v>
      </c>
      <c r="H884" t="e">
        <v>#DIV/0!</v>
      </c>
      <c r="I884">
        <v>0.61501177064223722</v>
      </c>
      <c r="J884" t="s">
        <v>446</v>
      </c>
      <c r="K884">
        <v>0.61501177064223722</v>
      </c>
      <c r="L884" t="s">
        <v>324</v>
      </c>
    </row>
    <row r="885" spans="5:12" x14ac:dyDescent="0.2">
      <c r="E885">
        <v>12.09</v>
      </c>
      <c r="F885">
        <v>0</v>
      </c>
      <c r="G885">
        <v>1</v>
      </c>
      <c r="H885" t="e">
        <v>#DIV/0!</v>
      </c>
      <c r="I885">
        <v>0.14358938665134807</v>
      </c>
      <c r="J885" t="s">
        <v>446</v>
      </c>
      <c r="K885">
        <v>0.14358938665134807</v>
      </c>
      <c r="L885" t="s">
        <v>13</v>
      </c>
    </row>
    <row r="886" spans="5:12" x14ac:dyDescent="0.2">
      <c r="E886">
        <v>12.05</v>
      </c>
      <c r="F886">
        <v>1</v>
      </c>
      <c r="G886">
        <v>1</v>
      </c>
      <c r="H886">
        <v>4.426047932754229E-2</v>
      </c>
      <c r="I886">
        <v>0.24834476999866117</v>
      </c>
      <c r="J886">
        <v>0.20408429067111888</v>
      </c>
      <c r="K886">
        <v>0.24834476999866117</v>
      </c>
      <c r="L886" t="s">
        <v>368</v>
      </c>
    </row>
    <row r="887" spans="5:12" x14ac:dyDescent="0.2">
      <c r="E887">
        <v>12.04</v>
      </c>
      <c r="F887">
        <v>0</v>
      </c>
      <c r="G887">
        <v>1</v>
      </c>
      <c r="H887" t="e">
        <v>#DIV/0!</v>
      </c>
      <c r="I887">
        <v>7.2481987106989471E-2</v>
      </c>
      <c r="J887" t="s">
        <v>446</v>
      </c>
      <c r="K887">
        <v>7.2481987106989471E-2</v>
      </c>
      <c r="L887" t="s">
        <v>370</v>
      </c>
    </row>
    <row r="888" spans="5:12" x14ac:dyDescent="0.2">
      <c r="E888">
        <v>12.03</v>
      </c>
      <c r="F888">
        <v>2</v>
      </c>
      <c r="G888">
        <v>1</v>
      </c>
      <c r="H888">
        <v>0.35466053080770243</v>
      </c>
      <c r="I888">
        <v>0.34136186331434487</v>
      </c>
      <c r="J888">
        <v>1.3298667493357563E-2</v>
      </c>
      <c r="K888">
        <v>0.59777985725397986</v>
      </c>
      <c r="L888" t="s">
        <v>372</v>
      </c>
    </row>
    <row r="889" spans="5:12" x14ac:dyDescent="0.2">
      <c r="E889">
        <v>12.02</v>
      </c>
      <c r="F889">
        <v>3</v>
      </c>
      <c r="G889">
        <v>3</v>
      </c>
      <c r="H889">
        <v>0.53362548051893677</v>
      </c>
      <c r="I889">
        <v>1.2316937326905506</v>
      </c>
      <c r="J889">
        <v>0.69806825217161383</v>
      </c>
      <c r="K889">
        <v>1.7818462207366288</v>
      </c>
      <c r="L889" t="s">
        <v>365</v>
      </c>
    </row>
    <row r="890" spans="5:12" x14ac:dyDescent="0.2">
      <c r="E890">
        <v>5.99</v>
      </c>
      <c r="F890">
        <v>1</v>
      </c>
      <c r="G890">
        <v>0</v>
      </c>
      <c r="H890">
        <v>0.15671094059696658</v>
      </c>
      <c r="I890" t="e">
        <v>#DIV/0!</v>
      </c>
      <c r="J890" t="s">
        <v>446</v>
      </c>
      <c r="K890">
        <v>0.15671094059696658</v>
      </c>
      <c r="L890" t="s">
        <v>369</v>
      </c>
    </row>
    <row r="891" spans="5:12" x14ac:dyDescent="0.2">
      <c r="E891">
        <v>11.95</v>
      </c>
      <c r="F891">
        <v>0</v>
      </c>
      <c r="G891">
        <v>1</v>
      </c>
      <c r="H891" t="e">
        <v>#DIV/0!</v>
      </c>
      <c r="I891">
        <v>0.15793394205039249</v>
      </c>
      <c r="J891" t="s">
        <v>446</v>
      </c>
      <c r="K891">
        <v>0.15793394205039249</v>
      </c>
      <c r="L891" t="s">
        <v>389</v>
      </c>
    </row>
    <row r="892" spans="5:12" x14ac:dyDescent="0.2">
      <c r="E892">
        <v>11.94</v>
      </c>
      <c r="F892">
        <v>1</v>
      </c>
      <c r="G892">
        <v>0</v>
      </c>
      <c r="H892">
        <v>6.4384605138761E-2</v>
      </c>
      <c r="I892" t="e">
        <v>#DIV/0!</v>
      </c>
      <c r="J892" t="s">
        <v>446</v>
      </c>
      <c r="K892">
        <v>6.4384605138761E-2</v>
      </c>
      <c r="L892" t="s">
        <v>394</v>
      </c>
    </row>
    <row r="893" spans="5:12" x14ac:dyDescent="0.2">
      <c r="E893">
        <v>11.93</v>
      </c>
      <c r="F893">
        <v>1</v>
      </c>
      <c r="G893">
        <v>0</v>
      </c>
      <c r="H893">
        <v>0.20017382259487651</v>
      </c>
      <c r="I893" t="e">
        <v>#DIV/0!</v>
      </c>
      <c r="J893" t="s">
        <v>446</v>
      </c>
      <c r="K893">
        <v>0.20017382259487651</v>
      </c>
      <c r="L893" t="s">
        <v>384</v>
      </c>
    </row>
    <row r="894" spans="5:12" x14ac:dyDescent="0.2">
      <c r="E894">
        <v>11.92</v>
      </c>
      <c r="F894">
        <v>4</v>
      </c>
      <c r="G894">
        <v>2</v>
      </c>
      <c r="H894">
        <v>0.51540688570601534</v>
      </c>
      <c r="I894">
        <v>0.98702085311081023</v>
      </c>
      <c r="J894">
        <v>0.47161396740479489</v>
      </c>
      <c r="K894">
        <v>1.7399795544025525</v>
      </c>
      <c r="L894" t="s">
        <v>365</v>
      </c>
    </row>
    <row r="895" spans="5:12" x14ac:dyDescent="0.2">
      <c r="E895">
        <v>11.91</v>
      </c>
      <c r="F895">
        <v>1</v>
      </c>
      <c r="G895">
        <v>2</v>
      </c>
      <c r="H895">
        <v>0.47863240841460813</v>
      </c>
      <c r="I895">
        <v>1.0489854751454499</v>
      </c>
      <c r="J895">
        <v>0.57035306673084185</v>
      </c>
      <c r="K895">
        <v>1.4586346426086232</v>
      </c>
      <c r="L895" t="s">
        <v>324</v>
      </c>
    </row>
    <row r="896" spans="5:12" x14ac:dyDescent="0.2">
      <c r="E896">
        <v>11.87</v>
      </c>
      <c r="F896">
        <v>0</v>
      </c>
      <c r="G896">
        <v>1</v>
      </c>
      <c r="H896" t="e">
        <v>#DIV/0!</v>
      </c>
      <c r="I896">
        <v>0.74053111491051693</v>
      </c>
      <c r="J896" t="s">
        <v>446</v>
      </c>
      <c r="K896">
        <v>0.74053111491051693</v>
      </c>
      <c r="L896" t="s">
        <v>367</v>
      </c>
    </row>
    <row r="897" spans="5:12" x14ac:dyDescent="0.2">
      <c r="E897">
        <v>11.81</v>
      </c>
      <c r="F897">
        <v>0</v>
      </c>
      <c r="G897">
        <v>1</v>
      </c>
      <c r="H897" t="e">
        <v>#DIV/0!</v>
      </c>
      <c r="I897">
        <v>0.59309138718018894</v>
      </c>
      <c r="J897" t="s">
        <v>446</v>
      </c>
      <c r="K897">
        <v>0.59309138718018894</v>
      </c>
      <c r="L897" t="s">
        <v>368</v>
      </c>
    </row>
    <row r="898" spans="5:12" x14ac:dyDescent="0.2">
      <c r="E898">
        <v>11.8</v>
      </c>
      <c r="F898">
        <v>1</v>
      </c>
      <c r="G898">
        <v>1</v>
      </c>
      <c r="H898">
        <v>7.0916547766513835E-2</v>
      </c>
      <c r="I898">
        <v>0.8295986332487848</v>
      </c>
      <c r="J898">
        <v>0.75868208548227101</v>
      </c>
      <c r="K898">
        <v>0.8295986332487848</v>
      </c>
      <c r="L898" t="s">
        <v>324</v>
      </c>
    </row>
    <row r="899" spans="5:12" x14ac:dyDescent="0.2">
      <c r="E899">
        <v>11.79</v>
      </c>
      <c r="F899">
        <v>1</v>
      </c>
      <c r="G899">
        <v>3</v>
      </c>
      <c r="H899">
        <v>0.15158579944921058</v>
      </c>
      <c r="I899">
        <v>0.72010995886735074</v>
      </c>
      <c r="J899">
        <v>0.56852415941814016</v>
      </c>
      <c r="K899">
        <v>1.3119987757193015</v>
      </c>
      <c r="L899" t="s">
        <v>365</v>
      </c>
    </row>
    <row r="900" spans="5:12" x14ac:dyDescent="0.2">
      <c r="E900">
        <v>11.77</v>
      </c>
      <c r="F900">
        <v>0</v>
      </c>
      <c r="G900">
        <v>0</v>
      </c>
      <c r="H900" t="e">
        <v>#DIV/0!</v>
      </c>
      <c r="I900" t="e">
        <v>#DIV/0!</v>
      </c>
      <c r="J900" t="s">
        <v>446</v>
      </c>
      <c r="K900">
        <v>0</v>
      </c>
      <c r="L900" t="s">
        <v>137</v>
      </c>
    </row>
    <row r="901" spans="5:12" x14ac:dyDescent="0.2">
      <c r="E901">
        <v>11.76</v>
      </c>
      <c r="F901">
        <v>4</v>
      </c>
      <c r="G901">
        <v>0</v>
      </c>
      <c r="H901">
        <v>0.30869621983143847</v>
      </c>
      <c r="I901" t="e">
        <v>#DIV/0!</v>
      </c>
      <c r="J901" t="s">
        <v>446</v>
      </c>
      <c r="K901">
        <v>0.68835254437325233</v>
      </c>
      <c r="L901" t="s">
        <v>385</v>
      </c>
    </row>
    <row r="902" spans="5:12" x14ac:dyDescent="0.2">
      <c r="E902">
        <v>11.69</v>
      </c>
      <c r="F902">
        <v>0</v>
      </c>
      <c r="G902">
        <v>0</v>
      </c>
      <c r="H902" t="e">
        <v>#DIV/0!</v>
      </c>
      <c r="I902" t="e">
        <v>#DIV/0!</v>
      </c>
      <c r="J902" t="s">
        <v>446</v>
      </c>
      <c r="K902">
        <v>0</v>
      </c>
      <c r="L902" t="s">
        <v>137</v>
      </c>
    </row>
    <row r="903" spans="5:12" x14ac:dyDescent="0.2">
      <c r="E903">
        <v>11.68</v>
      </c>
      <c r="F903">
        <v>1</v>
      </c>
      <c r="G903">
        <v>1</v>
      </c>
      <c r="H903">
        <v>0.2797880743899353</v>
      </c>
      <c r="I903">
        <v>0.36226440779268804</v>
      </c>
      <c r="J903">
        <v>8.2476333402752733E-2</v>
      </c>
      <c r="K903">
        <v>0.36226440779268804</v>
      </c>
      <c r="L903" t="s">
        <v>324</v>
      </c>
    </row>
    <row r="904" spans="5:12" x14ac:dyDescent="0.2">
      <c r="E904">
        <v>11.64</v>
      </c>
      <c r="F904">
        <v>1</v>
      </c>
      <c r="G904">
        <v>2</v>
      </c>
      <c r="H904">
        <v>0</v>
      </c>
      <c r="I904">
        <v>1.7628272382602996</v>
      </c>
      <c r="J904">
        <v>1.7628272382602996</v>
      </c>
      <c r="K904">
        <v>2.4351400155734839</v>
      </c>
      <c r="L904" t="s">
        <v>365</v>
      </c>
    </row>
    <row r="905" spans="5:12" x14ac:dyDescent="0.2">
      <c r="E905">
        <v>11.63</v>
      </c>
      <c r="F905">
        <v>6</v>
      </c>
      <c r="G905">
        <v>1</v>
      </c>
      <c r="H905">
        <v>0.24374916368319099</v>
      </c>
      <c r="I905">
        <v>0.10552300407752908</v>
      </c>
      <c r="J905">
        <v>0.13822615960566192</v>
      </c>
      <c r="K905">
        <v>0.86809634580330552</v>
      </c>
      <c r="L905" t="s">
        <v>372</v>
      </c>
    </row>
    <row r="906" spans="5:12" x14ac:dyDescent="0.2">
      <c r="E906">
        <v>11.6</v>
      </c>
      <c r="F906">
        <v>2</v>
      </c>
      <c r="G906">
        <v>0</v>
      </c>
      <c r="H906">
        <v>0.42944296800316439</v>
      </c>
      <c r="I906" t="e">
        <v>#DIV/0!</v>
      </c>
      <c r="J906" t="s">
        <v>446</v>
      </c>
      <c r="K906">
        <v>0.70409495367717723</v>
      </c>
      <c r="L906" t="s">
        <v>385</v>
      </c>
    </row>
    <row r="907" spans="5:12" x14ac:dyDescent="0.2">
      <c r="E907">
        <v>11.59</v>
      </c>
      <c r="F907">
        <v>0</v>
      </c>
      <c r="G907">
        <v>3</v>
      </c>
      <c r="H907" t="e">
        <v>#DIV/0!</v>
      </c>
      <c r="I907">
        <v>0.52792298509715996</v>
      </c>
      <c r="J907" t="s">
        <v>446</v>
      </c>
      <c r="K907">
        <v>0.8698069029991754</v>
      </c>
      <c r="L907" t="s">
        <v>324</v>
      </c>
    </row>
    <row r="908" spans="5:12" x14ac:dyDescent="0.2">
      <c r="E908">
        <v>11.58</v>
      </c>
      <c r="F908">
        <v>1</v>
      </c>
      <c r="G908">
        <v>1</v>
      </c>
      <c r="H908">
        <v>0.18117813549216918</v>
      </c>
      <c r="I908">
        <v>0.7341378297855824</v>
      </c>
      <c r="J908">
        <v>0.55295969429341318</v>
      </c>
      <c r="K908">
        <v>0.7341378297855824</v>
      </c>
      <c r="L908" t="s">
        <v>367</v>
      </c>
    </row>
    <row r="909" spans="5:12" x14ac:dyDescent="0.2">
      <c r="E909">
        <v>11.57</v>
      </c>
      <c r="F909">
        <v>0</v>
      </c>
      <c r="G909">
        <v>1</v>
      </c>
      <c r="H909" t="e">
        <v>#DIV/0!</v>
      </c>
      <c r="I909">
        <v>4.7617499896631048E-2</v>
      </c>
      <c r="J909" t="s">
        <v>446</v>
      </c>
      <c r="K909">
        <v>4.7617499896631048E-2</v>
      </c>
      <c r="L909" t="s">
        <v>389</v>
      </c>
    </row>
    <row r="910" spans="5:12" x14ac:dyDescent="0.2">
      <c r="E910">
        <v>11.56</v>
      </c>
      <c r="F910">
        <v>4</v>
      </c>
      <c r="G910">
        <v>1</v>
      </c>
      <c r="H910">
        <v>7.1623958059962037E-2</v>
      </c>
      <c r="I910">
        <v>1.961281186648297E-2</v>
      </c>
      <c r="J910">
        <v>5.2011146193479067E-2</v>
      </c>
      <c r="K910">
        <v>9.2865865596065841E-2</v>
      </c>
      <c r="L910" t="s">
        <v>384</v>
      </c>
    </row>
    <row r="911" spans="5:12" x14ac:dyDescent="0.2">
      <c r="E911">
        <v>11.55</v>
      </c>
      <c r="F911">
        <v>2</v>
      </c>
      <c r="G911">
        <v>1</v>
      </c>
      <c r="H911">
        <v>0.10081457865403554</v>
      </c>
      <c r="I911">
        <v>7.6407469791638136E-2</v>
      </c>
      <c r="J911">
        <v>2.44071088623974E-2</v>
      </c>
      <c r="K911">
        <v>0.10296267244944934</v>
      </c>
      <c r="L911" t="s">
        <v>399</v>
      </c>
    </row>
    <row r="912" spans="5:12" x14ac:dyDescent="0.2">
      <c r="E912">
        <v>11.54</v>
      </c>
      <c r="F912">
        <v>2</v>
      </c>
      <c r="G912">
        <v>0</v>
      </c>
      <c r="H912">
        <v>4.9126417413592E-2</v>
      </c>
      <c r="I912" t="e">
        <v>#DIV/0!</v>
      </c>
      <c r="J912" t="s">
        <v>446</v>
      </c>
      <c r="K912">
        <v>6.5111035444981716E-2</v>
      </c>
      <c r="L912" t="s">
        <v>397</v>
      </c>
    </row>
    <row r="913" spans="5:12" x14ac:dyDescent="0.2">
      <c r="E913">
        <v>11.49</v>
      </c>
      <c r="F913">
        <v>0</v>
      </c>
      <c r="G913">
        <v>1</v>
      </c>
      <c r="H913" t="e">
        <v>#DIV/0!</v>
      </c>
      <c r="I913">
        <v>0.17080498561386384</v>
      </c>
      <c r="J913" t="s">
        <v>446</v>
      </c>
      <c r="K913">
        <v>0.17080498561386384</v>
      </c>
      <c r="L913" t="s">
        <v>190</v>
      </c>
    </row>
    <row r="914" spans="5:12" x14ac:dyDescent="0.2">
      <c r="E914">
        <v>11.44</v>
      </c>
      <c r="F914">
        <v>3</v>
      </c>
      <c r="G914">
        <v>1</v>
      </c>
      <c r="H914">
        <v>0.114563558705697</v>
      </c>
      <c r="I914">
        <v>1.3195848367178848</v>
      </c>
      <c r="J914">
        <v>1.2050212780121878</v>
      </c>
      <c r="K914">
        <v>1.3195848367178848</v>
      </c>
      <c r="L914" t="s">
        <v>391</v>
      </c>
    </row>
    <row r="915" spans="5:12" x14ac:dyDescent="0.2">
      <c r="E915">
        <v>11.43</v>
      </c>
      <c r="F915">
        <v>1</v>
      </c>
      <c r="G915">
        <v>3</v>
      </c>
      <c r="H915">
        <v>0.20568180439059577</v>
      </c>
      <c r="I915">
        <v>0.49114460637797225</v>
      </c>
      <c r="J915">
        <v>0.2854628019873765</v>
      </c>
      <c r="K915">
        <v>0.64021383742412696</v>
      </c>
      <c r="L915" t="s">
        <v>365</v>
      </c>
    </row>
    <row r="916" spans="5:12" x14ac:dyDescent="0.2">
      <c r="E916">
        <v>11.38</v>
      </c>
      <c r="F916">
        <v>0</v>
      </c>
      <c r="G916">
        <v>1</v>
      </c>
      <c r="H916" t="e">
        <v>#DIV/0!</v>
      </c>
      <c r="I916">
        <v>0.3943295190326071</v>
      </c>
      <c r="J916" t="s">
        <v>446</v>
      </c>
      <c r="K916">
        <v>0.3943295190326071</v>
      </c>
      <c r="L916" t="s">
        <v>365</v>
      </c>
    </row>
    <row r="917" spans="5:12" x14ac:dyDescent="0.2">
      <c r="E917">
        <v>11.37</v>
      </c>
      <c r="F917">
        <v>4</v>
      </c>
      <c r="G917">
        <v>1</v>
      </c>
      <c r="H917">
        <v>0.13221926138771778</v>
      </c>
      <c r="I917">
        <v>0.38203554830303438</v>
      </c>
      <c r="J917">
        <v>0.2498162869153166</v>
      </c>
      <c r="K917">
        <v>0.38203554830303438</v>
      </c>
      <c r="L917" t="s">
        <v>324</v>
      </c>
    </row>
    <row r="918" spans="5:12" x14ac:dyDescent="0.2">
      <c r="E918">
        <v>11.26</v>
      </c>
      <c r="F918">
        <v>0</v>
      </c>
      <c r="G918">
        <v>0</v>
      </c>
      <c r="H918" t="e">
        <v>#DIV/0!</v>
      </c>
      <c r="I918" t="e">
        <v>#DIV/0!</v>
      </c>
      <c r="J918" t="s">
        <v>446</v>
      </c>
      <c r="K918">
        <v>0</v>
      </c>
      <c r="L918" t="s">
        <v>137</v>
      </c>
    </row>
    <row r="919" spans="5:12" x14ac:dyDescent="0.2">
      <c r="E919">
        <v>11.25</v>
      </c>
      <c r="F919">
        <v>3</v>
      </c>
      <c r="G919">
        <v>2</v>
      </c>
      <c r="H919">
        <v>6.5502565026631362E-2</v>
      </c>
      <c r="I919">
        <v>0.30513943834931889</v>
      </c>
      <c r="J919">
        <v>0.23963687332268752</v>
      </c>
      <c r="K919">
        <v>0.44086110282216001</v>
      </c>
      <c r="L919" t="s">
        <v>365</v>
      </c>
    </row>
    <row r="920" spans="5:12" x14ac:dyDescent="0.2">
      <c r="E920">
        <v>11.24</v>
      </c>
      <c r="F920">
        <v>1</v>
      </c>
      <c r="G920">
        <v>1</v>
      </c>
      <c r="H920">
        <v>0.25836562317123241</v>
      </c>
      <c r="I920">
        <v>0.28741893301447274</v>
      </c>
      <c r="J920">
        <v>2.9053309843240338E-2</v>
      </c>
      <c r="K920">
        <v>0.28741893301447274</v>
      </c>
      <c r="L920" t="s">
        <v>324</v>
      </c>
    </row>
    <row r="921" spans="5:12" x14ac:dyDescent="0.2">
      <c r="E921">
        <v>11.14</v>
      </c>
      <c r="F921">
        <v>0</v>
      </c>
      <c r="G921">
        <v>0</v>
      </c>
      <c r="H921" t="e">
        <v>#DIV/0!</v>
      </c>
      <c r="I921" t="e">
        <v>#DIV/0!</v>
      </c>
      <c r="J921" t="s">
        <v>446</v>
      </c>
      <c r="K921">
        <v>0</v>
      </c>
      <c r="L921" t="s">
        <v>137</v>
      </c>
    </row>
    <row r="922" spans="5:12" x14ac:dyDescent="0.2">
      <c r="E922">
        <v>11.13</v>
      </c>
      <c r="F922">
        <v>4</v>
      </c>
      <c r="G922">
        <v>3</v>
      </c>
      <c r="H922">
        <v>0.14571581473653214</v>
      </c>
      <c r="I922">
        <v>0.3991482402766719</v>
      </c>
      <c r="J922">
        <v>0.25343242554013978</v>
      </c>
      <c r="K922">
        <v>0.58444362369482539</v>
      </c>
      <c r="L922" t="s">
        <v>365</v>
      </c>
    </row>
    <row r="923" spans="5:12" x14ac:dyDescent="0.2">
      <c r="E923">
        <v>11.08</v>
      </c>
      <c r="F923">
        <v>1</v>
      </c>
      <c r="G923">
        <v>2</v>
      </c>
      <c r="H923">
        <v>4.3616466858457277E-2</v>
      </c>
      <c r="I923">
        <v>0.255084605873519</v>
      </c>
      <c r="J923">
        <v>0.21146813901506173</v>
      </c>
      <c r="K923">
        <v>0.33830751243801721</v>
      </c>
      <c r="L923" t="s">
        <v>365</v>
      </c>
    </row>
    <row r="924" spans="5:12" x14ac:dyDescent="0.2">
      <c r="E924">
        <v>11.07</v>
      </c>
      <c r="F924">
        <v>4</v>
      </c>
      <c r="G924">
        <v>2</v>
      </c>
      <c r="H924">
        <v>0.12711870605166181</v>
      </c>
      <c r="I924">
        <v>0.19845201023749334</v>
      </c>
      <c r="J924">
        <v>7.1333304185831531E-2</v>
      </c>
      <c r="K924">
        <v>0.34254081066560321</v>
      </c>
      <c r="L924" t="s">
        <v>324</v>
      </c>
    </row>
    <row r="925" spans="5:12" x14ac:dyDescent="0.2">
      <c r="E925">
        <v>11.06</v>
      </c>
      <c r="F925">
        <v>1</v>
      </c>
      <c r="G925">
        <v>0</v>
      </c>
      <c r="H925">
        <v>6.842277197168363E-2</v>
      </c>
      <c r="I925" t="e">
        <v>#DIV/0!</v>
      </c>
      <c r="J925" t="s">
        <v>446</v>
      </c>
      <c r="K925">
        <v>6.842277197168363E-2</v>
      </c>
      <c r="L925" t="s">
        <v>371</v>
      </c>
    </row>
    <row r="926" spans="5:12" x14ac:dyDescent="0.2">
      <c r="E926">
        <v>11.04</v>
      </c>
      <c r="F926">
        <v>0</v>
      </c>
      <c r="G926">
        <v>0</v>
      </c>
      <c r="H926" t="e">
        <v>#DIV/0!</v>
      </c>
      <c r="I926" t="e">
        <v>#DIV/0!</v>
      </c>
      <c r="J926" t="s">
        <v>446</v>
      </c>
      <c r="K926">
        <v>0</v>
      </c>
      <c r="L926" t="s">
        <v>137</v>
      </c>
    </row>
    <row r="927" spans="5:12" x14ac:dyDescent="0.2">
      <c r="E927">
        <v>11.03</v>
      </c>
      <c r="F927">
        <v>0</v>
      </c>
      <c r="G927">
        <v>1</v>
      </c>
      <c r="H927" t="e">
        <v>#DIV/0!</v>
      </c>
      <c r="I927">
        <v>0.14120512436044666</v>
      </c>
      <c r="J927" t="s">
        <v>446</v>
      </c>
      <c r="K927">
        <v>0.14120512436044666</v>
      </c>
      <c r="L927" t="s">
        <v>368</v>
      </c>
    </row>
    <row r="928" spans="5:12" x14ac:dyDescent="0.2">
      <c r="E928">
        <v>10.99</v>
      </c>
      <c r="F928">
        <v>0</v>
      </c>
      <c r="G928">
        <v>1</v>
      </c>
      <c r="H928" t="e">
        <v>#DIV/0!</v>
      </c>
      <c r="I928">
        <v>0.22158809224388742</v>
      </c>
      <c r="J928" t="s">
        <v>446</v>
      </c>
      <c r="K928">
        <v>0.22158809224388742</v>
      </c>
      <c r="L928" t="s">
        <v>367</v>
      </c>
    </row>
    <row r="929" spans="5:12" x14ac:dyDescent="0.2">
      <c r="E929">
        <v>10.97</v>
      </c>
      <c r="F929">
        <v>1</v>
      </c>
      <c r="G929">
        <v>0</v>
      </c>
      <c r="H929">
        <v>0.2196788523088116</v>
      </c>
      <c r="I929" t="e">
        <v>#DIV/0!</v>
      </c>
      <c r="J929" t="s">
        <v>446</v>
      </c>
      <c r="K929">
        <v>0.2196788523088116</v>
      </c>
      <c r="L929" t="s">
        <v>203</v>
      </c>
    </row>
    <row r="930" spans="5:12" x14ac:dyDescent="0.2">
      <c r="E930">
        <v>10.86</v>
      </c>
      <c r="F930">
        <v>0</v>
      </c>
      <c r="G930">
        <v>0</v>
      </c>
      <c r="H930" t="e">
        <v>#DIV/0!</v>
      </c>
      <c r="I930" t="e">
        <v>#DIV/0!</v>
      </c>
      <c r="J930" t="s">
        <v>446</v>
      </c>
      <c r="K930">
        <v>0</v>
      </c>
      <c r="L930" t="s">
        <v>137</v>
      </c>
    </row>
    <row r="931" spans="5:12" x14ac:dyDescent="0.2">
      <c r="E931">
        <v>10.84</v>
      </c>
      <c r="F931">
        <v>1</v>
      </c>
      <c r="G931">
        <v>0</v>
      </c>
      <c r="H931">
        <v>0.14524800848613492</v>
      </c>
      <c r="I931" t="e">
        <v>#DIV/0!</v>
      </c>
      <c r="J931" t="s">
        <v>446</v>
      </c>
      <c r="K931">
        <v>0.14524800848613492</v>
      </c>
      <c r="L931" t="s">
        <v>384</v>
      </c>
    </row>
    <row r="932" spans="5:12" x14ac:dyDescent="0.2">
      <c r="E932">
        <v>10.81</v>
      </c>
      <c r="F932">
        <v>1</v>
      </c>
      <c r="G932">
        <v>1</v>
      </c>
      <c r="H932">
        <v>0.17637389330770789</v>
      </c>
      <c r="I932">
        <v>0.11255164613320447</v>
      </c>
      <c r="J932">
        <v>6.3822247174503424E-2</v>
      </c>
      <c r="K932">
        <v>0.17637389330770789</v>
      </c>
      <c r="L932" t="s">
        <v>372</v>
      </c>
    </row>
    <row r="933" spans="5:12" x14ac:dyDescent="0.2">
      <c r="E933">
        <v>10.8</v>
      </c>
      <c r="F933">
        <v>3</v>
      </c>
      <c r="G933">
        <v>4</v>
      </c>
      <c r="H933">
        <v>0.10541964026662727</v>
      </c>
      <c r="I933">
        <v>0.17962248798335925</v>
      </c>
      <c r="J933">
        <v>7.4202847716731982E-2</v>
      </c>
      <c r="K933">
        <v>0.28874491567348948</v>
      </c>
      <c r="L933" t="s">
        <v>204</v>
      </c>
    </row>
    <row r="934" spans="5:12" x14ac:dyDescent="0.2">
      <c r="E934">
        <v>10.78</v>
      </c>
      <c r="F934">
        <v>3</v>
      </c>
      <c r="G934">
        <v>6</v>
      </c>
      <c r="H934">
        <v>0.30950974173149115</v>
      </c>
      <c r="I934">
        <v>0.51096407651651221</v>
      </c>
      <c r="J934">
        <v>0.20145433478502106</v>
      </c>
      <c r="K934">
        <v>1.1963115653817702</v>
      </c>
      <c r="L934" t="s">
        <v>190</v>
      </c>
    </row>
    <row r="935" spans="5:12" x14ac:dyDescent="0.2">
      <c r="E935">
        <v>10.74</v>
      </c>
      <c r="F935">
        <v>0</v>
      </c>
      <c r="G935">
        <v>1</v>
      </c>
      <c r="H935" t="e">
        <v>#DIV/0!</v>
      </c>
      <c r="I935">
        <v>1.0181843565133233</v>
      </c>
      <c r="J935" t="s">
        <v>446</v>
      </c>
      <c r="K935">
        <v>1.0181843565133233</v>
      </c>
      <c r="L935" t="s">
        <v>365</v>
      </c>
    </row>
    <row r="936" spans="5:12" x14ac:dyDescent="0.2">
      <c r="E936">
        <v>10.73</v>
      </c>
      <c r="F936">
        <v>3</v>
      </c>
      <c r="G936">
        <v>1</v>
      </c>
      <c r="H936">
        <v>0.15191248085822115</v>
      </c>
      <c r="I936">
        <v>0.71548106680769308</v>
      </c>
      <c r="J936">
        <v>0.5635685859494719</v>
      </c>
      <c r="K936">
        <v>0.71548106680769308</v>
      </c>
      <c r="L936" t="s">
        <v>324</v>
      </c>
    </row>
    <row r="937" spans="5:12" x14ac:dyDescent="0.2">
      <c r="E937">
        <v>10.72</v>
      </c>
      <c r="F937">
        <v>1</v>
      </c>
      <c r="G937">
        <v>0</v>
      </c>
      <c r="H937">
        <v>3.0438943977794262E-2</v>
      </c>
      <c r="I937" t="e">
        <v>#DIV/0!</v>
      </c>
      <c r="J937" t="s">
        <v>446</v>
      </c>
      <c r="K937">
        <v>3.0438943977794262E-2</v>
      </c>
      <c r="L937" t="s">
        <v>400</v>
      </c>
    </row>
    <row r="938" spans="5:12" x14ac:dyDescent="0.2">
      <c r="E938">
        <v>10.62</v>
      </c>
      <c r="F938">
        <v>2</v>
      </c>
      <c r="G938">
        <v>2</v>
      </c>
      <c r="H938">
        <v>5.4997742844531135E-2</v>
      </c>
      <c r="I938">
        <v>0.19764841701917271</v>
      </c>
      <c r="J938">
        <v>0.14265067417464158</v>
      </c>
      <c r="K938">
        <v>0.28581179497933024</v>
      </c>
      <c r="L938" t="s">
        <v>365</v>
      </c>
    </row>
    <row r="939" spans="5:12" x14ac:dyDescent="0.2">
      <c r="E939">
        <v>28.85</v>
      </c>
      <c r="F939">
        <v>0</v>
      </c>
      <c r="G939">
        <v>1</v>
      </c>
      <c r="H939" t="e">
        <v>#DIV/0!</v>
      </c>
      <c r="I939">
        <v>0.17621107530244304</v>
      </c>
      <c r="J939" t="s">
        <v>446</v>
      </c>
      <c r="K939">
        <v>0.17621107530244304</v>
      </c>
      <c r="L939" t="s">
        <v>324</v>
      </c>
    </row>
    <row r="940" spans="5:12" x14ac:dyDescent="0.2">
      <c r="E940">
        <v>10.59</v>
      </c>
      <c r="F940">
        <v>1</v>
      </c>
      <c r="G940">
        <v>0</v>
      </c>
      <c r="H940">
        <v>9.6808409000778417E-2</v>
      </c>
      <c r="I940" t="e">
        <v>#DIV/0!</v>
      </c>
      <c r="J940" t="s">
        <v>446</v>
      </c>
      <c r="K940">
        <v>9.6808409000778417E-2</v>
      </c>
      <c r="L940" t="s">
        <v>400</v>
      </c>
    </row>
    <row r="941" spans="5:12" x14ac:dyDescent="0.2">
      <c r="E941">
        <v>5.3</v>
      </c>
      <c r="F941">
        <v>1</v>
      </c>
      <c r="G941">
        <v>0</v>
      </c>
      <c r="H941">
        <v>0.12051484084394502</v>
      </c>
      <c r="I941" t="e">
        <v>#DIV/0!</v>
      </c>
      <c r="J941" t="s">
        <v>446</v>
      </c>
      <c r="K941">
        <v>0.12051484084394502</v>
      </c>
      <c r="L941" t="s">
        <v>198</v>
      </c>
    </row>
    <row r="942" spans="5:12" x14ac:dyDescent="0.2">
      <c r="E942">
        <v>10.54</v>
      </c>
      <c r="F942">
        <v>2</v>
      </c>
      <c r="G942">
        <v>1</v>
      </c>
      <c r="H942">
        <v>0.16524067901004919</v>
      </c>
      <c r="I942">
        <v>8.4809432609659507E-2</v>
      </c>
      <c r="J942">
        <v>8.0431246400389678E-2</v>
      </c>
      <c r="K942">
        <v>0.20812604912703281</v>
      </c>
      <c r="L942" t="s">
        <v>385</v>
      </c>
    </row>
    <row r="943" spans="5:12" x14ac:dyDescent="0.2">
      <c r="E943">
        <v>10.53</v>
      </c>
      <c r="F943">
        <v>1</v>
      </c>
      <c r="G943">
        <v>3</v>
      </c>
      <c r="H943">
        <v>0</v>
      </c>
      <c r="I943">
        <v>0.23968973061864296</v>
      </c>
      <c r="J943">
        <v>0.23968973061864296</v>
      </c>
      <c r="K943">
        <v>0.43476007426814095</v>
      </c>
      <c r="L943" t="s">
        <v>365</v>
      </c>
    </row>
    <row r="944" spans="5:12" x14ac:dyDescent="0.2">
      <c r="E944">
        <v>10.49</v>
      </c>
      <c r="F944">
        <v>1</v>
      </c>
      <c r="G944">
        <v>0</v>
      </c>
      <c r="H944">
        <v>0.20049939388770255</v>
      </c>
      <c r="I944" t="e">
        <v>#DIV/0!</v>
      </c>
      <c r="J944" t="s">
        <v>446</v>
      </c>
      <c r="K944">
        <v>0.20049939388770255</v>
      </c>
      <c r="L944" t="s">
        <v>385</v>
      </c>
    </row>
    <row r="945" spans="5:12" x14ac:dyDescent="0.2">
      <c r="E945">
        <v>10.48</v>
      </c>
      <c r="F945">
        <v>2</v>
      </c>
      <c r="G945">
        <v>3</v>
      </c>
      <c r="H945">
        <v>2.7146631885577973E-2</v>
      </c>
      <c r="I945">
        <v>0.11723767795150204</v>
      </c>
      <c r="J945">
        <v>9.0091046065924066E-2</v>
      </c>
      <c r="K945">
        <v>0.19111184394727523</v>
      </c>
      <c r="L945" t="s">
        <v>324</v>
      </c>
    </row>
    <row r="946" spans="5:12" x14ac:dyDescent="0.2">
      <c r="E946">
        <v>10.47</v>
      </c>
      <c r="F946">
        <v>4</v>
      </c>
      <c r="G946">
        <v>4</v>
      </c>
      <c r="H946">
        <v>0.18161881594728066</v>
      </c>
      <c r="I946">
        <v>0.21251110869413542</v>
      </c>
      <c r="J946">
        <v>3.089229274685476E-2</v>
      </c>
      <c r="K946">
        <v>0.34472600871147424</v>
      </c>
      <c r="L946" t="s">
        <v>367</v>
      </c>
    </row>
    <row r="947" spans="5:12" x14ac:dyDescent="0.2">
      <c r="E947">
        <v>10.46</v>
      </c>
      <c r="F947">
        <v>1</v>
      </c>
      <c r="G947">
        <v>0</v>
      </c>
      <c r="H947">
        <v>0.32169666297712141</v>
      </c>
      <c r="I947" t="e">
        <v>#DIV/0!</v>
      </c>
      <c r="J947" t="s">
        <v>446</v>
      </c>
      <c r="K947">
        <v>0.32169666297712141</v>
      </c>
      <c r="L947" t="s">
        <v>384</v>
      </c>
    </row>
    <row r="948" spans="5:12" x14ac:dyDescent="0.2">
      <c r="E948">
        <v>10.43</v>
      </c>
      <c r="F948">
        <v>1</v>
      </c>
      <c r="G948">
        <v>0</v>
      </c>
      <c r="H948">
        <v>0.17215030720268509</v>
      </c>
      <c r="I948" t="e">
        <v>#DIV/0!</v>
      </c>
      <c r="J948" t="s">
        <v>446</v>
      </c>
      <c r="K948">
        <v>0.17215030720268509</v>
      </c>
      <c r="L948" t="s">
        <v>397</v>
      </c>
    </row>
    <row r="949" spans="5:12" x14ac:dyDescent="0.2">
      <c r="E949">
        <v>10.4</v>
      </c>
      <c r="F949">
        <v>1</v>
      </c>
      <c r="G949">
        <v>0</v>
      </c>
      <c r="H949">
        <v>4.771268801479734E-2</v>
      </c>
      <c r="I949" t="e">
        <v>#DIV/0!</v>
      </c>
      <c r="J949" t="s">
        <v>446</v>
      </c>
      <c r="K949">
        <v>4.771268801479734E-2</v>
      </c>
      <c r="L949" t="s">
        <v>183</v>
      </c>
    </row>
    <row r="950" spans="5:12" x14ac:dyDescent="0.2">
      <c r="E950">
        <v>10.37</v>
      </c>
      <c r="F950">
        <v>1</v>
      </c>
      <c r="G950">
        <v>0</v>
      </c>
      <c r="H950">
        <v>9.2197583281892884E-2</v>
      </c>
      <c r="I950" t="e">
        <v>#DIV/0!</v>
      </c>
      <c r="J950" t="s">
        <v>446</v>
      </c>
      <c r="K950">
        <v>9.2197583281892884E-2</v>
      </c>
      <c r="L950" t="s">
        <v>405</v>
      </c>
    </row>
    <row r="951" spans="5:12" x14ac:dyDescent="0.2">
      <c r="E951">
        <v>10.36</v>
      </c>
      <c r="F951">
        <v>1</v>
      </c>
      <c r="G951">
        <v>0</v>
      </c>
      <c r="H951">
        <v>0.33278091747656796</v>
      </c>
      <c r="I951" t="e">
        <v>#DIV/0!</v>
      </c>
      <c r="J951" t="s">
        <v>446</v>
      </c>
      <c r="K951">
        <v>0.33278091747656796</v>
      </c>
      <c r="L951" t="s">
        <v>384</v>
      </c>
    </row>
    <row r="952" spans="5:12" x14ac:dyDescent="0.2">
      <c r="E952">
        <v>10.34</v>
      </c>
      <c r="F952">
        <v>0</v>
      </c>
      <c r="G952">
        <v>0</v>
      </c>
      <c r="H952" t="e">
        <v>#DIV/0!</v>
      </c>
      <c r="I952" t="e">
        <v>#DIV/0!</v>
      </c>
      <c r="J952" t="s">
        <v>446</v>
      </c>
      <c r="K952">
        <v>0</v>
      </c>
      <c r="L952" t="s">
        <v>137</v>
      </c>
    </row>
    <row r="953" spans="5:12" x14ac:dyDescent="0.2">
      <c r="E953">
        <v>10.33</v>
      </c>
      <c r="F953">
        <v>0</v>
      </c>
      <c r="G953">
        <v>2</v>
      </c>
      <c r="H953" t="e">
        <v>#DIV/0!</v>
      </c>
      <c r="I953">
        <v>0.16976274017985704</v>
      </c>
      <c r="J953" t="s">
        <v>446</v>
      </c>
      <c r="K953">
        <v>0.3145074038431675</v>
      </c>
      <c r="L953" t="s">
        <v>365</v>
      </c>
    </row>
    <row r="954" spans="5:12" x14ac:dyDescent="0.2">
      <c r="E954">
        <v>10.32</v>
      </c>
      <c r="F954">
        <v>1</v>
      </c>
      <c r="G954">
        <v>1</v>
      </c>
      <c r="H954">
        <v>0.74497750656695694</v>
      </c>
      <c r="I954">
        <v>0.28080468228056882</v>
      </c>
      <c r="J954">
        <v>0.46417282428638812</v>
      </c>
      <c r="K954">
        <v>0.74497750656695694</v>
      </c>
      <c r="L954" t="s">
        <v>385</v>
      </c>
    </row>
    <row r="955" spans="5:12" x14ac:dyDescent="0.2">
      <c r="E955">
        <v>10.31</v>
      </c>
      <c r="F955">
        <v>0</v>
      </c>
      <c r="G955">
        <v>1</v>
      </c>
      <c r="H955" t="e">
        <v>#DIV/0!</v>
      </c>
      <c r="I955">
        <v>0.11327798827067648</v>
      </c>
      <c r="J955" t="s">
        <v>446</v>
      </c>
      <c r="K955">
        <v>0.11327798827067648</v>
      </c>
      <c r="L955" t="s">
        <v>330</v>
      </c>
    </row>
    <row r="956" spans="5:12" x14ac:dyDescent="0.2">
      <c r="E956">
        <v>10.210000000000001</v>
      </c>
      <c r="F956">
        <v>2</v>
      </c>
      <c r="G956">
        <v>1</v>
      </c>
      <c r="H956">
        <v>7.2578019493867399E-2</v>
      </c>
      <c r="I956">
        <v>0.15843986290651371</v>
      </c>
      <c r="J956">
        <v>8.5861843412646313E-2</v>
      </c>
      <c r="K956">
        <v>0.15843986290651371</v>
      </c>
      <c r="L956" t="s">
        <v>368</v>
      </c>
    </row>
    <row r="957" spans="5:12" x14ac:dyDescent="0.2">
      <c r="E957">
        <v>4.1500000000000004</v>
      </c>
      <c r="F957">
        <v>25</v>
      </c>
      <c r="G957">
        <v>23</v>
      </c>
      <c r="H957">
        <v>9.4570810662822108E-2</v>
      </c>
      <c r="I957">
        <v>0.11664147547950178</v>
      </c>
      <c r="J957">
        <v>2.2070664816679672E-2</v>
      </c>
      <c r="K957">
        <v>0.52249031998925699</v>
      </c>
      <c r="L957" t="s">
        <v>378</v>
      </c>
    </row>
    <row r="958" spans="5:12" x14ac:dyDescent="0.2">
      <c r="E958">
        <v>10.17</v>
      </c>
      <c r="F958">
        <v>1</v>
      </c>
      <c r="G958">
        <v>1</v>
      </c>
      <c r="H958">
        <v>0.41751675702683827</v>
      </c>
      <c r="I958">
        <v>0.18603394855259747</v>
      </c>
      <c r="J958">
        <v>0.2314828084742408</v>
      </c>
      <c r="K958">
        <v>0.41751675702683827</v>
      </c>
      <c r="L958" t="s">
        <v>385</v>
      </c>
    </row>
    <row r="959" spans="5:12" x14ac:dyDescent="0.2">
      <c r="E959">
        <v>10.16</v>
      </c>
      <c r="F959">
        <v>0</v>
      </c>
      <c r="G959">
        <v>1</v>
      </c>
      <c r="H959" t="e">
        <v>#DIV/0!</v>
      </c>
      <c r="I959">
        <v>0.39887165468735269</v>
      </c>
      <c r="J959" t="s">
        <v>446</v>
      </c>
      <c r="K959">
        <v>0.39887165468735269</v>
      </c>
      <c r="L959" t="s">
        <v>324</v>
      </c>
    </row>
    <row r="960" spans="5:12" x14ac:dyDescent="0.2">
      <c r="E960">
        <v>9.99</v>
      </c>
      <c r="F960">
        <v>8</v>
      </c>
      <c r="G960">
        <v>6</v>
      </c>
      <c r="H960">
        <v>0.27977358110540851</v>
      </c>
      <c r="I960">
        <v>0.45657865120686725</v>
      </c>
      <c r="J960">
        <v>0.17680507010145874</v>
      </c>
      <c r="K960">
        <v>1.3752380401138427</v>
      </c>
      <c r="L960" t="s">
        <v>365</v>
      </c>
    </row>
    <row r="961" spans="5:12" x14ac:dyDescent="0.2">
      <c r="E961">
        <v>9.91</v>
      </c>
      <c r="F961">
        <v>0</v>
      </c>
      <c r="G961">
        <v>0</v>
      </c>
      <c r="H961" t="e">
        <v>#DIV/0!</v>
      </c>
      <c r="I961" t="e">
        <v>#DIV/0!</v>
      </c>
      <c r="J961" t="s">
        <v>446</v>
      </c>
      <c r="K961">
        <v>0</v>
      </c>
      <c r="L961" t="s">
        <v>137</v>
      </c>
    </row>
    <row r="962" spans="5:12" x14ac:dyDescent="0.2">
      <c r="E962">
        <v>9.9</v>
      </c>
      <c r="F962">
        <v>0</v>
      </c>
      <c r="G962">
        <v>1</v>
      </c>
      <c r="H962" t="e">
        <v>#DIV/0!</v>
      </c>
      <c r="I962">
        <v>0.12999427409875153</v>
      </c>
      <c r="J962" t="s">
        <v>446</v>
      </c>
      <c r="K962">
        <v>0.12999427409875153</v>
      </c>
      <c r="L962" t="s">
        <v>365</v>
      </c>
    </row>
    <row r="963" spans="5:12" x14ac:dyDescent="0.2">
      <c r="E963">
        <v>9.8800000000000008</v>
      </c>
      <c r="F963">
        <v>0</v>
      </c>
      <c r="G963">
        <v>1</v>
      </c>
      <c r="H963" t="e">
        <v>#DIV/0!</v>
      </c>
      <c r="I963">
        <v>6.9385195896345744E-2</v>
      </c>
      <c r="J963" t="s">
        <v>446</v>
      </c>
      <c r="K963">
        <v>6.9385195896345744E-2</v>
      </c>
      <c r="L963" t="s">
        <v>330</v>
      </c>
    </row>
    <row r="964" spans="5:12" x14ac:dyDescent="0.2">
      <c r="E964">
        <v>9.84</v>
      </c>
      <c r="F964">
        <v>0</v>
      </c>
      <c r="G964">
        <v>1</v>
      </c>
      <c r="H964" t="e">
        <v>#DIV/0!</v>
      </c>
      <c r="I964">
        <v>0.17800513819615385</v>
      </c>
      <c r="J964" t="s">
        <v>446</v>
      </c>
      <c r="K964">
        <v>0.17800513819615385</v>
      </c>
      <c r="L964" t="s">
        <v>368</v>
      </c>
    </row>
    <row r="965" spans="5:12" x14ac:dyDescent="0.2">
      <c r="E965">
        <v>9.83</v>
      </c>
      <c r="F965">
        <v>2</v>
      </c>
      <c r="G965">
        <v>0</v>
      </c>
      <c r="H965">
        <v>0.11857312695225374</v>
      </c>
      <c r="I965" t="e">
        <v>#DIV/0!</v>
      </c>
      <c r="J965" t="s">
        <v>446</v>
      </c>
      <c r="K965">
        <v>0.15551045025094953</v>
      </c>
      <c r="L965" t="s">
        <v>373</v>
      </c>
    </row>
    <row r="966" spans="5:12" x14ac:dyDescent="0.2">
      <c r="E966">
        <v>9.8000000000000007</v>
      </c>
      <c r="F966">
        <v>7</v>
      </c>
      <c r="G966">
        <v>12</v>
      </c>
      <c r="H966">
        <v>0.16817747245079198</v>
      </c>
      <c r="I966">
        <v>0.27814031181850818</v>
      </c>
      <c r="J966">
        <v>0.1099628393677162</v>
      </c>
      <c r="K966">
        <v>0.55083693752416762</v>
      </c>
      <c r="L966" t="s">
        <v>381</v>
      </c>
    </row>
    <row r="967" spans="5:12" x14ac:dyDescent="0.2">
      <c r="E967">
        <v>9.7899999999999991</v>
      </c>
      <c r="F967">
        <v>4</v>
      </c>
      <c r="G967">
        <v>2</v>
      </c>
      <c r="H967">
        <v>0.60861738749788641</v>
      </c>
      <c r="I967">
        <v>0.25074759018062093</v>
      </c>
      <c r="J967">
        <v>0.35786979731726548</v>
      </c>
      <c r="K967">
        <v>0.97086569183065485</v>
      </c>
      <c r="L967" t="s">
        <v>385</v>
      </c>
    </row>
    <row r="968" spans="5:12" x14ac:dyDescent="0.2">
      <c r="E968">
        <v>9.7799999999999994</v>
      </c>
      <c r="F968">
        <v>1</v>
      </c>
      <c r="G968">
        <v>0</v>
      </c>
      <c r="H968">
        <v>0.86907994478264605</v>
      </c>
      <c r="I968" t="e">
        <v>#DIV/0!</v>
      </c>
      <c r="J968" t="s">
        <v>446</v>
      </c>
      <c r="K968">
        <v>0.86907994478264605</v>
      </c>
      <c r="L968" t="s">
        <v>399</v>
      </c>
    </row>
    <row r="969" spans="5:12" x14ac:dyDescent="0.2">
      <c r="E969">
        <v>9.77</v>
      </c>
      <c r="F969">
        <v>0</v>
      </c>
      <c r="G969">
        <v>1</v>
      </c>
      <c r="H969" t="e">
        <v>#DIV/0!</v>
      </c>
      <c r="I969">
        <v>6.0116807360935831E-2</v>
      </c>
      <c r="J969" t="s">
        <v>446</v>
      </c>
      <c r="K969">
        <v>6.0116807360935831E-2</v>
      </c>
      <c r="L969" t="s">
        <v>156</v>
      </c>
    </row>
    <row r="970" spans="5:12" x14ac:dyDescent="0.2">
      <c r="E970">
        <v>9.75</v>
      </c>
      <c r="F970">
        <v>0</v>
      </c>
      <c r="G970">
        <v>0</v>
      </c>
      <c r="H970" t="e">
        <v>#DIV/0!</v>
      </c>
      <c r="I970" t="e">
        <v>#DIV/0!</v>
      </c>
      <c r="J970" t="s">
        <v>446</v>
      </c>
      <c r="K970">
        <v>0</v>
      </c>
      <c r="L970" t="s">
        <v>137</v>
      </c>
    </row>
    <row r="971" spans="5:12" x14ac:dyDescent="0.2">
      <c r="E971">
        <v>9.7200000000000006</v>
      </c>
      <c r="F971">
        <v>0</v>
      </c>
      <c r="G971">
        <v>1</v>
      </c>
      <c r="H971" t="e">
        <v>#DIV/0!</v>
      </c>
      <c r="I971">
        <v>0.10182295341680742</v>
      </c>
      <c r="J971" t="s">
        <v>446</v>
      </c>
      <c r="K971">
        <v>0.10182295341680742</v>
      </c>
      <c r="L971" t="s">
        <v>391</v>
      </c>
    </row>
    <row r="972" spans="5:12" x14ac:dyDescent="0.2">
      <c r="E972">
        <v>9.68</v>
      </c>
      <c r="F972">
        <v>2</v>
      </c>
      <c r="G972">
        <v>1</v>
      </c>
      <c r="H972">
        <v>7.7098119672163304E-2</v>
      </c>
      <c r="I972">
        <v>6.8592822173082393E-2</v>
      </c>
      <c r="J972">
        <v>8.5052974990809105E-3</v>
      </c>
      <c r="K972">
        <v>0.10081496026748661</v>
      </c>
      <c r="L972" t="s">
        <v>373</v>
      </c>
    </row>
    <row r="973" spans="5:12" x14ac:dyDescent="0.2">
      <c r="E973">
        <v>14.29</v>
      </c>
      <c r="F973">
        <v>1</v>
      </c>
      <c r="G973">
        <v>0</v>
      </c>
      <c r="H973">
        <v>5.5892153077952728E-2</v>
      </c>
      <c r="I973" t="e">
        <v>#DIV/0!</v>
      </c>
      <c r="J973" t="s">
        <v>446</v>
      </c>
      <c r="K973">
        <v>5.5892153077952728E-2</v>
      </c>
      <c r="L973" t="s">
        <v>371</v>
      </c>
    </row>
    <row r="974" spans="5:12" x14ac:dyDescent="0.2">
      <c r="E974">
        <v>9.66</v>
      </c>
      <c r="F974">
        <v>1</v>
      </c>
      <c r="G974">
        <v>4</v>
      </c>
      <c r="H974">
        <v>9.2454979269373752E-2</v>
      </c>
      <c r="I974">
        <v>0.16862541871584816</v>
      </c>
      <c r="J974">
        <v>7.6170439446474406E-2</v>
      </c>
      <c r="K974">
        <v>0.31141865726755019</v>
      </c>
      <c r="L974" t="s">
        <v>365</v>
      </c>
    </row>
    <row r="975" spans="5:12" x14ac:dyDescent="0.2">
      <c r="E975">
        <v>9.65</v>
      </c>
      <c r="F975">
        <v>1</v>
      </c>
      <c r="G975">
        <v>0</v>
      </c>
      <c r="H975">
        <v>0.19529982209152055</v>
      </c>
      <c r="I975" t="e">
        <v>#DIV/0!</v>
      </c>
      <c r="J975" t="s">
        <v>446</v>
      </c>
      <c r="K975">
        <v>0.19529982209152055</v>
      </c>
      <c r="L975" t="s">
        <v>372</v>
      </c>
    </row>
    <row r="976" spans="5:12" x14ac:dyDescent="0.2">
      <c r="E976">
        <v>8.9600000000000009</v>
      </c>
      <c r="F976">
        <v>22</v>
      </c>
      <c r="G976">
        <v>14</v>
      </c>
      <c r="H976">
        <v>0.20731640812093949</v>
      </c>
      <c r="I976">
        <v>0.18554071075184589</v>
      </c>
      <c r="J976">
        <v>2.17756973690936E-2</v>
      </c>
      <c r="K976">
        <v>0.43854431982663294</v>
      </c>
      <c r="L976" t="s">
        <v>384</v>
      </c>
    </row>
    <row r="977" spans="5:12" x14ac:dyDescent="0.2">
      <c r="E977">
        <v>9.52</v>
      </c>
      <c r="F977">
        <v>2</v>
      </c>
      <c r="G977">
        <v>0</v>
      </c>
      <c r="H977">
        <v>3.2554899887847384</v>
      </c>
      <c r="I977" t="e">
        <v>#DIV/0!</v>
      </c>
      <c r="J977" t="s">
        <v>446</v>
      </c>
      <c r="K977">
        <v>3.8630580580052882</v>
      </c>
      <c r="L977" t="s">
        <v>183</v>
      </c>
    </row>
    <row r="978" spans="5:12" x14ac:dyDescent="0.2">
      <c r="E978">
        <v>9.51</v>
      </c>
      <c r="F978">
        <v>0</v>
      </c>
      <c r="G978">
        <v>1</v>
      </c>
      <c r="H978" t="e">
        <v>#DIV/0!</v>
      </c>
      <c r="I978">
        <v>0.29470053711382771</v>
      </c>
      <c r="J978" t="s">
        <v>446</v>
      </c>
      <c r="K978">
        <v>0.29470053711382771</v>
      </c>
      <c r="L978" t="s">
        <v>191</v>
      </c>
    </row>
    <row r="979" spans="5:12" x14ac:dyDescent="0.2">
      <c r="E979">
        <v>9.49</v>
      </c>
      <c r="F979">
        <v>2</v>
      </c>
      <c r="G979">
        <v>1</v>
      </c>
      <c r="H979">
        <v>0.46915610795914531</v>
      </c>
      <c r="I979">
        <v>0.13006188974439994</v>
      </c>
      <c r="J979">
        <v>0.33909421821474539</v>
      </c>
      <c r="K979">
        <v>0.5530281401039574</v>
      </c>
      <c r="L979" t="s">
        <v>385</v>
      </c>
    </row>
    <row r="980" spans="5:12" x14ac:dyDescent="0.2">
      <c r="E980">
        <v>9.48</v>
      </c>
      <c r="F980">
        <v>1</v>
      </c>
      <c r="G980">
        <v>0</v>
      </c>
      <c r="H980">
        <v>0.2487330861624252</v>
      </c>
      <c r="I980" t="e">
        <v>#DIV/0!</v>
      </c>
      <c r="J980" t="s">
        <v>446</v>
      </c>
      <c r="K980">
        <v>0.2487330861624252</v>
      </c>
      <c r="L980" t="s">
        <v>399</v>
      </c>
    </row>
    <row r="981" spans="5:12" x14ac:dyDescent="0.2">
      <c r="E981">
        <v>9.4700000000000006</v>
      </c>
      <c r="F981">
        <v>0</v>
      </c>
      <c r="G981">
        <v>0</v>
      </c>
      <c r="H981" t="e">
        <v>#DIV/0!</v>
      </c>
      <c r="I981" t="e">
        <v>#DIV/0!</v>
      </c>
      <c r="J981" t="s">
        <v>446</v>
      </c>
      <c r="K981">
        <v>0</v>
      </c>
      <c r="L981" t="s">
        <v>137</v>
      </c>
    </row>
    <row r="982" spans="5:12" x14ac:dyDescent="0.2">
      <c r="E982">
        <v>9.4600000000000009</v>
      </c>
      <c r="F982">
        <v>1</v>
      </c>
      <c r="G982">
        <v>0</v>
      </c>
      <c r="H982">
        <v>0.41680889060254872</v>
      </c>
      <c r="I982" t="e">
        <v>#DIV/0!</v>
      </c>
      <c r="J982" t="s">
        <v>446</v>
      </c>
      <c r="K982">
        <v>0.41680889060254872</v>
      </c>
      <c r="L982" t="s">
        <v>392</v>
      </c>
    </row>
    <row r="983" spans="5:12" x14ac:dyDescent="0.2">
      <c r="E983">
        <v>26.62</v>
      </c>
      <c r="F983">
        <v>16</v>
      </c>
      <c r="G983">
        <v>16</v>
      </c>
      <c r="H983">
        <v>0.12106882901108865</v>
      </c>
      <c r="I983">
        <v>0.14250591940047316</v>
      </c>
      <c r="J983">
        <v>2.1437090389384517E-2</v>
      </c>
      <c r="K983">
        <v>0.36795125783355309</v>
      </c>
      <c r="L983" t="s">
        <v>388</v>
      </c>
    </row>
    <row r="984" spans="5:12" x14ac:dyDescent="0.2">
      <c r="E984">
        <v>9.3699999999999992</v>
      </c>
      <c r="F984">
        <v>2</v>
      </c>
      <c r="G984">
        <v>3</v>
      </c>
      <c r="H984">
        <v>1.0936526458134042</v>
      </c>
      <c r="I984">
        <v>0.53501429466490114</v>
      </c>
      <c r="J984">
        <v>0.55863835114850302</v>
      </c>
      <c r="K984">
        <v>1.1005844992153595</v>
      </c>
      <c r="L984" t="s">
        <v>400</v>
      </c>
    </row>
    <row r="985" spans="5:12" x14ac:dyDescent="0.2">
      <c r="E985">
        <v>9.36</v>
      </c>
      <c r="F985">
        <v>0</v>
      </c>
      <c r="G985">
        <v>1</v>
      </c>
      <c r="H985" t="e">
        <v>#DIV/0!</v>
      </c>
      <c r="I985">
        <v>0.97247377411553548</v>
      </c>
      <c r="J985" t="s">
        <v>446</v>
      </c>
      <c r="K985">
        <v>0.97247377411553548</v>
      </c>
      <c r="L985" t="s">
        <v>324</v>
      </c>
    </row>
    <row r="986" spans="5:12" x14ac:dyDescent="0.2">
      <c r="E986">
        <v>9.23</v>
      </c>
      <c r="F986">
        <v>6</v>
      </c>
      <c r="G986">
        <v>6</v>
      </c>
      <c r="H986">
        <v>0.1018749583366042</v>
      </c>
      <c r="I986">
        <v>0.21974769151920814</v>
      </c>
      <c r="J986">
        <v>0.11787273318260394</v>
      </c>
      <c r="K986">
        <v>0.4670208253058446</v>
      </c>
      <c r="L986" t="s">
        <v>365</v>
      </c>
    </row>
    <row r="987" spans="5:12" x14ac:dyDescent="0.2">
      <c r="E987">
        <v>9.18</v>
      </c>
      <c r="F987">
        <v>1</v>
      </c>
      <c r="G987">
        <v>2</v>
      </c>
      <c r="H987">
        <v>0.14434702101741337</v>
      </c>
      <c r="I987">
        <v>0.11882222007902134</v>
      </c>
      <c r="J987">
        <v>2.5524800938392031E-2</v>
      </c>
      <c r="K987">
        <v>0.16237245853112725</v>
      </c>
      <c r="L987" t="s">
        <v>365</v>
      </c>
    </row>
    <row r="988" spans="5:12" x14ac:dyDescent="0.2">
      <c r="E988">
        <v>9.11</v>
      </c>
      <c r="F988">
        <v>0</v>
      </c>
      <c r="G988">
        <v>0</v>
      </c>
      <c r="H988" t="e">
        <v>#DIV/0!</v>
      </c>
      <c r="I988" t="e">
        <v>#DIV/0!</v>
      </c>
      <c r="J988" t="s">
        <v>446</v>
      </c>
      <c r="K988">
        <v>0</v>
      </c>
      <c r="L988" t="s">
        <v>137</v>
      </c>
    </row>
    <row r="989" spans="5:12" x14ac:dyDescent="0.2">
      <c r="E989">
        <v>9.09</v>
      </c>
      <c r="F989">
        <v>0</v>
      </c>
      <c r="G989">
        <v>1</v>
      </c>
      <c r="H989" t="e">
        <v>#DIV/0!</v>
      </c>
      <c r="I989">
        <v>0.33773380938870351</v>
      </c>
      <c r="J989" t="s">
        <v>446</v>
      </c>
      <c r="K989">
        <v>0.33773380938870351</v>
      </c>
      <c r="L989" t="s">
        <v>365</v>
      </c>
    </row>
    <row r="990" spans="5:12" x14ac:dyDescent="0.2">
      <c r="E990">
        <v>9.08</v>
      </c>
      <c r="F990">
        <v>1</v>
      </c>
      <c r="G990">
        <v>1</v>
      </c>
      <c r="H990">
        <v>0</v>
      </c>
      <c r="I990">
        <v>0.17174421766475445</v>
      </c>
      <c r="J990">
        <v>0.17174421766475445</v>
      </c>
      <c r="K990">
        <v>0.17174421766475445</v>
      </c>
      <c r="L990" t="s">
        <v>330</v>
      </c>
    </row>
    <row r="991" spans="5:12" x14ac:dyDescent="0.2">
      <c r="E991">
        <v>9.07</v>
      </c>
      <c r="F991">
        <v>1</v>
      </c>
      <c r="G991">
        <v>0</v>
      </c>
      <c r="H991">
        <v>0.1672955164848311</v>
      </c>
      <c r="I991" t="e">
        <v>#DIV/0!</v>
      </c>
      <c r="J991" t="s">
        <v>446</v>
      </c>
      <c r="K991">
        <v>0.1672955164848311</v>
      </c>
      <c r="L991" t="s">
        <v>372</v>
      </c>
    </row>
    <row r="992" spans="5:12" x14ac:dyDescent="0.2">
      <c r="E992">
        <v>9.06</v>
      </c>
      <c r="F992">
        <v>1</v>
      </c>
      <c r="G992">
        <v>0</v>
      </c>
      <c r="H992">
        <v>6.8927577167685425E-2</v>
      </c>
      <c r="I992" t="e">
        <v>#DIV/0!</v>
      </c>
      <c r="J992" t="s">
        <v>446</v>
      </c>
      <c r="K992">
        <v>6.8927577167685425E-2</v>
      </c>
      <c r="L992" t="s">
        <v>400</v>
      </c>
    </row>
    <row r="993" spans="5:12" x14ac:dyDescent="0.2">
      <c r="E993">
        <v>9.0299999999999994</v>
      </c>
      <c r="F993">
        <v>0</v>
      </c>
      <c r="G993">
        <v>1</v>
      </c>
      <c r="H993" t="e">
        <v>#DIV/0!</v>
      </c>
      <c r="I993">
        <v>0.14930320351054832</v>
      </c>
      <c r="J993" t="s">
        <v>446</v>
      </c>
      <c r="K993">
        <v>0.14930320351054832</v>
      </c>
      <c r="L993" t="s">
        <v>370</v>
      </c>
    </row>
    <row r="994" spans="5:12" x14ac:dyDescent="0.2">
      <c r="E994">
        <v>9.02</v>
      </c>
      <c r="F994">
        <v>0</v>
      </c>
      <c r="G994">
        <v>1</v>
      </c>
      <c r="H994" t="e">
        <v>#DIV/0!</v>
      </c>
      <c r="I994">
        <v>0.51831440205435453</v>
      </c>
      <c r="J994" t="s">
        <v>446</v>
      </c>
      <c r="K994">
        <v>0.51831440205435453</v>
      </c>
      <c r="L994" t="s">
        <v>368</v>
      </c>
    </row>
    <row r="995" spans="5:12" x14ac:dyDescent="0.2">
      <c r="E995">
        <v>9.01</v>
      </c>
      <c r="F995">
        <v>0</v>
      </c>
      <c r="G995">
        <v>1</v>
      </c>
      <c r="H995" t="e">
        <v>#DIV/0!</v>
      </c>
      <c r="I995">
        <v>0.45399003982892544</v>
      </c>
      <c r="J995" t="s">
        <v>446</v>
      </c>
      <c r="K995">
        <v>0.45399003982892544</v>
      </c>
      <c r="L995" t="s">
        <v>367</v>
      </c>
    </row>
    <row r="996" spans="5:12" x14ac:dyDescent="0.2">
      <c r="E996">
        <v>8.99</v>
      </c>
      <c r="F996">
        <v>0</v>
      </c>
      <c r="G996">
        <v>1</v>
      </c>
      <c r="H996" t="e">
        <v>#DIV/0!</v>
      </c>
      <c r="I996">
        <v>0.16880939116150628</v>
      </c>
      <c r="J996" t="s">
        <v>446</v>
      </c>
      <c r="K996">
        <v>0.16880939116150628</v>
      </c>
      <c r="L996" t="s">
        <v>391</v>
      </c>
    </row>
    <row r="997" spans="5:12" x14ac:dyDescent="0.2">
      <c r="E997">
        <v>25.62</v>
      </c>
      <c r="F997">
        <v>12</v>
      </c>
      <c r="G997">
        <v>16</v>
      </c>
      <c r="H997">
        <v>0.12458367235944794</v>
      </c>
      <c r="I997">
        <v>0.14396807851796734</v>
      </c>
      <c r="J997">
        <v>1.9384406158519399E-2</v>
      </c>
      <c r="K997">
        <v>0.42464870228031731</v>
      </c>
      <c r="L997" t="s">
        <v>365</v>
      </c>
    </row>
    <row r="998" spans="5:12" x14ac:dyDescent="0.2">
      <c r="E998">
        <v>8.91</v>
      </c>
      <c r="F998">
        <v>3</v>
      </c>
      <c r="G998">
        <v>0</v>
      </c>
      <c r="H998">
        <v>0.16037408703401043</v>
      </c>
      <c r="I998" t="e">
        <v>#DIV/0!</v>
      </c>
      <c r="J998" t="s">
        <v>446</v>
      </c>
      <c r="K998">
        <v>0.36469891661333914</v>
      </c>
      <c r="L998" t="s">
        <v>372</v>
      </c>
    </row>
    <row r="999" spans="5:12" x14ac:dyDescent="0.2">
      <c r="E999">
        <v>8.89</v>
      </c>
      <c r="F999">
        <v>1</v>
      </c>
      <c r="G999">
        <v>2</v>
      </c>
      <c r="H999">
        <v>0.51413781275505277</v>
      </c>
      <c r="I999">
        <v>1.063944631906836</v>
      </c>
      <c r="J999">
        <v>0.5498068191517832</v>
      </c>
      <c r="K999">
        <v>1.5104294580284303</v>
      </c>
      <c r="L999" t="s">
        <v>324</v>
      </c>
    </row>
    <row r="1000" spans="5:12" x14ac:dyDescent="0.2">
      <c r="E1000">
        <v>8.8800000000000008</v>
      </c>
      <c r="F1000">
        <v>0</v>
      </c>
      <c r="G1000">
        <v>4</v>
      </c>
      <c r="H1000" t="e">
        <v>#DIV/0!</v>
      </c>
      <c r="I1000">
        <v>1.329003292605677</v>
      </c>
      <c r="J1000" t="s">
        <v>446</v>
      </c>
      <c r="K1000">
        <v>2.5518445174776039</v>
      </c>
      <c r="L1000" t="s">
        <v>368</v>
      </c>
    </row>
    <row r="1001" spans="5:12" x14ac:dyDescent="0.2">
      <c r="E1001">
        <v>8.8699999999999992</v>
      </c>
      <c r="F1001">
        <v>1</v>
      </c>
      <c r="G1001">
        <v>0</v>
      </c>
      <c r="H1001">
        <v>0.24150155047793195</v>
      </c>
      <c r="I1001" t="e">
        <v>#DIV/0!</v>
      </c>
      <c r="J1001" t="s">
        <v>446</v>
      </c>
      <c r="K1001">
        <v>0.24150155047793195</v>
      </c>
      <c r="L1001" t="s">
        <v>371</v>
      </c>
    </row>
    <row r="1002" spans="5:12" x14ac:dyDescent="0.2">
      <c r="E1002">
        <v>8.84</v>
      </c>
      <c r="F1002">
        <v>0</v>
      </c>
      <c r="G1002">
        <v>1</v>
      </c>
      <c r="H1002" t="e">
        <v>#DIV/0!</v>
      </c>
      <c r="I1002">
        <v>7.0147938418488168E-2</v>
      </c>
      <c r="J1002" t="s">
        <v>446</v>
      </c>
      <c r="K1002">
        <v>7.0147938418488168E-2</v>
      </c>
      <c r="L1002" t="s">
        <v>378</v>
      </c>
    </row>
    <row r="1003" spans="5:12" x14ac:dyDescent="0.2">
      <c r="E1003">
        <v>8.83</v>
      </c>
      <c r="F1003">
        <v>1</v>
      </c>
      <c r="G1003">
        <v>1</v>
      </c>
      <c r="H1003">
        <v>5.9282249773912631E-2</v>
      </c>
      <c r="I1003">
        <v>0.47487618612771348</v>
      </c>
      <c r="J1003">
        <v>0.41559393635380087</v>
      </c>
      <c r="K1003">
        <v>0.47487618612771348</v>
      </c>
      <c r="L1003" t="s">
        <v>370</v>
      </c>
    </row>
    <row r="1004" spans="5:12" x14ac:dyDescent="0.2">
      <c r="E1004">
        <v>8.82</v>
      </c>
      <c r="F1004">
        <v>1</v>
      </c>
      <c r="G1004">
        <v>0</v>
      </c>
      <c r="H1004">
        <v>9.9988014852905358E-2</v>
      </c>
      <c r="I1004" t="e">
        <v>#DIV/0!</v>
      </c>
      <c r="J1004" t="s">
        <v>446</v>
      </c>
      <c r="K1004">
        <v>9.9988014852905358E-2</v>
      </c>
      <c r="L1004" t="s">
        <v>384</v>
      </c>
    </row>
    <row r="1005" spans="5:12" x14ac:dyDescent="0.2">
      <c r="E1005">
        <v>8.81</v>
      </c>
      <c r="F1005">
        <v>5</v>
      </c>
      <c r="G1005">
        <v>2</v>
      </c>
      <c r="H1005">
        <v>0.15016841053244906</v>
      </c>
      <c r="I1005">
        <v>0.44754390314804221</v>
      </c>
      <c r="J1005">
        <v>0.29737549261559315</v>
      </c>
      <c r="K1005">
        <v>0.55344863888805029</v>
      </c>
      <c r="L1005" t="s">
        <v>365</v>
      </c>
    </row>
    <row r="1006" spans="5:12" x14ac:dyDescent="0.2">
      <c r="E1006">
        <v>8.7100000000000009</v>
      </c>
      <c r="F1006">
        <v>1</v>
      </c>
      <c r="G1006">
        <v>0</v>
      </c>
      <c r="H1006">
        <v>0.17210712601226194</v>
      </c>
      <c r="I1006" t="e">
        <v>#DIV/0!</v>
      </c>
      <c r="J1006" t="s">
        <v>446</v>
      </c>
      <c r="K1006">
        <v>0.17210712601226194</v>
      </c>
      <c r="L1006" t="s">
        <v>369</v>
      </c>
    </row>
    <row r="1007" spans="5:12" x14ac:dyDescent="0.2">
      <c r="E1007">
        <v>8.6999999999999993</v>
      </c>
      <c r="F1007">
        <v>2</v>
      </c>
      <c r="G1007">
        <v>2</v>
      </c>
      <c r="H1007">
        <v>0.1476973866344132</v>
      </c>
      <c r="I1007">
        <v>0.15817611214688612</v>
      </c>
      <c r="J1007">
        <v>1.047872551247292E-2</v>
      </c>
      <c r="K1007">
        <v>0.2953947732688264</v>
      </c>
      <c r="L1007" t="s">
        <v>385</v>
      </c>
    </row>
    <row r="1008" spans="5:12" x14ac:dyDescent="0.2">
      <c r="E1008">
        <v>8.69</v>
      </c>
      <c r="F1008">
        <v>2</v>
      </c>
      <c r="G1008">
        <v>1</v>
      </c>
      <c r="H1008">
        <v>6.4659712855254459E-2</v>
      </c>
      <c r="I1008">
        <v>0.1116217930625532</v>
      </c>
      <c r="J1008">
        <v>4.6962080207298737E-2</v>
      </c>
      <c r="K1008">
        <v>0.1116217930625532</v>
      </c>
      <c r="L1008" t="s">
        <v>324</v>
      </c>
    </row>
    <row r="1009" spans="5:12" x14ac:dyDescent="0.2">
      <c r="E1009">
        <v>8.67</v>
      </c>
      <c r="F1009">
        <v>1</v>
      </c>
      <c r="G1009">
        <v>0</v>
      </c>
      <c r="H1009">
        <v>3.0186412690983683E-2</v>
      </c>
      <c r="I1009" t="e">
        <v>#DIV/0!</v>
      </c>
      <c r="J1009" t="s">
        <v>446</v>
      </c>
      <c r="K1009">
        <v>3.0186412690983683E-2</v>
      </c>
      <c r="L1009" t="s">
        <v>394</v>
      </c>
    </row>
    <row r="1010" spans="5:12" x14ac:dyDescent="0.2">
      <c r="E1010">
        <v>8.64</v>
      </c>
      <c r="F1010">
        <v>8</v>
      </c>
      <c r="G1010">
        <v>9</v>
      </c>
      <c r="H1010">
        <v>9.7575152449688632E-2</v>
      </c>
      <c r="I1010">
        <v>0.12255972892072224</v>
      </c>
      <c r="J1010">
        <v>2.4984576471033609E-2</v>
      </c>
      <c r="K1010">
        <v>0.34170947796713569</v>
      </c>
      <c r="L1010" t="s">
        <v>198</v>
      </c>
    </row>
    <row r="1011" spans="5:12" x14ac:dyDescent="0.2">
      <c r="E1011">
        <v>8.6300000000000008</v>
      </c>
      <c r="F1011">
        <v>4</v>
      </c>
      <c r="G1011">
        <v>1</v>
      </c>
      <c r="H1011">
        <v>0.52224015072105678</v>
      </c>
      <c r="I1011">
        <v>0.35657938185857629</v>
      </c>
      <c r="J1011">
        <v>0.16566076886248049</v>
      </c>
      <c r="K1011">
        <v>0.76798695609305201</v>
      </c>
      <c r="L1011" t="s">
        <v>373</v>
      </c>
    </row>
    <row r="1012" spans="5:12" x14ac:dyDescent="0.2">
      <c r="E1012">
        <v>8.6199999999999992</v>
      </c>
      <c r="F1012">
        <v>1</v>
      </c>
      <c r="G1012">
        <v>1</v>
      </c>
      <c r="H1012">
        <v>0.23747364995585338</v>
      </c>
      <c r="I1012">
        <v>0.87053773943584323</v>
      </c>
      <c r="J1012">
        <v>0.63306408947998982</v>
      </c>
      <c r="K1012">
        <v>0.87053773943584323</v>
      </c>
      <c r="L1012" t="s">
        <v>389</v>
      </c>
    </row>
    <row r="1013" spans="5:12" x14ac:dyDescent="0.2">
      <c r="E1013">
        <v>8.56</v>
      </c>
      <c r="F1013">
        <v>0</v>
      </c>
      <c r="G1013">
        <v>1</v>
      </c>
      <c r="H1013" t="e">
        <v>#DIV/0!</v>
      </c>
      <c r="I1013">
        <v>7.3124215145377286E-2</v>
      </c>
      <c r="J1013" t="s">
        <v>446</v>
      </c>
      <c r="K1013">
        <v>7.3124215145377286E-2</v>
      </c>
      <c r="L1013" t="s">
        <v>365</v>
      </c>
    </row>
    <row r="1014" spans="5:12" x14ac:dyDescent="0.2">
      <c r="E1014">
        <v>8.5500000000000007</v>
      </c>
      <c r="F1014">
        <v>0</v>
      </c>
      <c r="G1014">
        <v>1</v>
      </c>
      <c r="H1014" t="e">
        <v>#DIV/0!</v>
      </c>
      <c r="I1014">
        <v>3.9491532822597313E-2</v>
      </c>
      <c r="J1014" t="s">
        <v>446</v>
      </c>
      <c r="K1014">
        <v>3.9491532822597313E-2</v>
      </c>
      <c r="L1014" t="s">
        <v>330</v>
      </c>
    </row>
    <row r="1015" spans="5:12" x14ac:dyDescent="0.2">
      <c r="E1015">
        <v>8.5399999999999991</v>
      </c>
      <c r="F1015">
        <v>0</v>
      </c>
      <c r="G1015">
        <v>1</v>
      </c>
      <c r="H1015" t="e">
        <v>#DIV/0!</v>
      </c>
      <c r="I1015">
        <v>4.5128642678514998E-2</v>
      </c>
      <c r="J1015" t="s">
        <v>446</v>
      </c>
      <c r="K1015">
        <v>4.5128642678514998E-2</v>
      </c>
      <c r="L1015" t="s">
        <v>324</v>
      </c>
    </row>
    <row r="1016" spans="5:12" x14ac:dyDescent="0.2">
      <c r="E1016">
        <v>8.49</v>
      </c>
      <c r="F1016">
        <v>1</v>
      </c>
      <c r="G1016">
        <v>0</v>
      </c>
      <c r="H1016">
        <v>0.10883188273667842</v>
      </c>
      <c r="I1016" t="e">
        <v>#DIV/0!</v>
      </c>
      <c r="J1016" t="s">
        <v>446</v>
      </c>
      <c r="K1016">
        <v>0.10883188273667842</v>
      </c>
      <c r="L1016" t="s">
        <v>373</v>
      </c>
    </row>
    <row r="1017" spans="5:12" x14ac:dyDescent="0.2">
      <c r="E1017">
        <v>21.71</v>
      </c>
      <c r="F1017">
        <v>0</v>
      </c>
      <c r="G1017">
        <v>0</v>
      </c>
      <c r="H1017" t="e">
        <v>#DIV/0!</v>
      </c>
      <c r="I1017" t="e">
        <v>#DIV/0!</v>
      </c>
      <c r="J1017" t="s">
        <v>446</v>
      </c>
      <c r="K1017">
        <v>0</v>
      </c>
      <c r="L1017" t="s">
        <v>137</v>
      </c>
    </row>
    <row r="1018" spans="5:12" x14ac:dyDescent="0.2">
      <c r="E1018">
        <v>8.4700000000000006</v>
      </c>
      <c r="F1018">
        <v>1</v>
      </c>
      <c r="G1018">
        <v>2</v>
      </c>
      <c r="H1018">
        <v>0.10897195095959812</v>
      </c>
      <c r="I1018">
        <v>5.6164843648349644E-2</v>
      </c>
      <c r="J1018">
        <v>5.2807107311248477E-2</v>
      </c>
      <c r="K1018">
        <v>0.10897195095959812</v>
      </c>
      <c r="L1018" t="s">
        <v>384</v>
      </c>
    </row>
    <row r="1019" spans="5:12" x14ac:dyDescent="0.2">
      <c r="E1019">
        <v>8.4600000000000009</v>
      </c>
      <c r="F1019">
        <v>0</v>
      </c>
      <c r="G1019">
        <v>4</v>
      </c>
      <c r="H1019" t="e">
        <v>#DIV/0!</v>
      </c>
      <c r="I1019">
        <v>0.12874933385699389</v>
      </c>
      <c r="J1019" t="s">
        <v>446</v>
      </c>
      <c r="K1019">
        <v>0.1901787175569436</v>
      </c>
      <c r="L1019" t="s">
        <v>367</v>
      </c>
    </row>
    <row r="1020" spans="5:12" x14ac:dyDescent="0.2">
      <c r="E1020">
        <v>8.4499999999999993</v>
      </c>
      <c r="F1020">
        <v>2</v>
      </c>
      <c r="G1020">
        <v>0</v>
      </c>
      <c r="H1020">
        <v>5.7102803252187077E-2</v>
      </c>
      <c r="I1020" t="e">
        <v>#DIV/0!</v>
      </c>
      <c r="J1020" t="s">
        <v>446</v>
      </c>
      <c r="K1020">
        <v>6.6438917899455649E-2</v>
      </c>
      <c r="L1020" t="s">
        <v>371</v>
      </c>
    </row>
    <row r="1021" spans="5:12" x14ac:dyDescent="0.2">
      <c r="E1021">
        <v>8.44</v>
      </c>
      <c r="F1021">
        <v>0</v>
      </c>
      <c r="G1021">
        <v>0</v>
      </c>
      <c r="H1021" t="e">
        <v>#DIV/0!</v>
      </c>
      <c r="I1021" t="e">
        <v>#DIV/0!</v>
      </c>
      <c r="J1021" t="s">
        <v>446</v>
      </c>
      <c r="K1021">
        <v>0</v>
      </c>
      <c r="L1021" t="s">
        <v>137</v>
      </c>
    </row>
    <row r="1022" spans="5:12" x14ac:dyDescent="0.2">
      <c r="E1022">
        <v>8.41</v>
      </c>
      <c r="F1022">
        <v>2</v>
      </c>
      <c r="G1022">
        <v>0</v>
      </c>
      <c r="H1022">
        <v>3.9103715947933326E-2</v>
      </c>
      <c r="I1022" t="e">
        <v>#DIV/0!</v>
      </c>
      <c r="J1022" t="s">
        <v>446</v>
      </c>
      <c r="K1022">
        <v>5.0136281334595183E-2</v>
      </c>
      <c r="L1022" t="s">
        <v>183</v>
      </c>
    </row>
    <row r="1023" spans="5:12" x14ac:dyDescent="0.2">
      <c r="E1023">
        <v>8.2100000000000009</v>
      </c>
      <c r="F1023">
        <v>0</v>
      </c>
      <c r="G1023">
        <v>2</v>
      </c>
      <c r="H1023" t="e">
        <v>#DIV/0!</v>
      </c>
      <c r="I1023">
        <v>4.6901456565322686E-2</v>
      </c>
      <c r="J1023" t="s">
        <v>446</v>
      </c>
      <c r="K1023">
        <v>5.917466309538999E-2</v>
      </c>
      <c r="L1023" t="s">
        <v>365</v>
      </c>
    </row>
    <row r="1024" spans="5:12" x14ac:dyDescent="0.2">
      <c r="E1024">
        <v>14.62</v>
      </c>
      <c r="F1024">
        <v>1</v>
      </c>
      <c r="G1024">
        <v>0</v>
      </c>
      <c r="H1024">
        <v>5.8106793840459914E-2</v>
      </c>
      <c r="I1024" t="e">
        <v>#DIV/0!</v>
      </c>
      <c r="J1024" t="s">
        <v>446</v>
      </c>
      <c r="K1024">
        <v>5.8106793840459914E-2</v>
      </c>
      <c r="L1024" t="s">
        <v>369</v>
      </c>
    </row>
    <row r="1025" spans="5:12" x14ac:dyDescent="0.2">
      <c r="E1025">
        <v>8.36</v>
      </c>
      <c r="F1025">
        <v>3</v>
      </c>
      <c r="G1025">
        <v>1</v>
      </c>
      <c r="H1025">
        <v>3.6190253842105384E-2</v>
      </c>
      <c r="I1025">
        <v>5.7713825389926754E-2</v>
      </c>
      <c r="J1025">
        <v>2.152357154782137E-2</v>
      </c>
      <c r="K1025">
        <v>5.7713825389926754E-2</v>
      </c>
      <c r="L1025" t="s">
        <v>324</v>
      </c>
    </row>
    <row r="1026" spans="5:12" x14ac:dyDescent="0.2">
      <c r="E1026">
        <v>8.35</v>
      </c>
      <c r="F1026">
        <v>2</v>
      </c>
      <c r="G1026">
        <v>0</v>
      </c>
      <c r="H1026">
        <v>2.9623488864700537E-2</v>
      </c>
      <c r="I1026" t="e">
        <v>#DIV/0!</v>
      </c>
      <c r="J1026" t="s">
        <v>446</v>
      </c>
      <c r="K1026">
        <v>4.1084982708792558E-2</v>
      </c>
      <c r="L1026" t="s">
        <v>196</v>
      </c>
    </row>
    <row r="1027" spans="5:12" x14ac:dyDescent="0.2">
      <c r="E1027">
        <v>8.2799999999999994</v>
      </c>
      <c r="F1027">
        <v>2</v>
      </c>
      <c r="G1027">
        <v>2</v>
      </c>
      <c r="H1027">
        <v>4.1286939025229633E-2</v>
      </c>
      <c r="I1027">
        <v>5.2130780721000261E-2</v>
      </c>
      <c r="J1027">
        <v>1.0843841695770629E-2</v>
      </c>
      <c r="K1027">
        <v>8.2573878050459265E-2</v>
      </c>
      <c r="L1027" t="s">
        <v>385</v>
      </c>
    </row>
    <row r="1028" spans="5:12" x14ac:dyDescent="0.2">
      <c r="E1028">
        <v>8.27</v>
      </c>
      <c r="F1028">
        <v>1</v>
      </c>
      <c r="G1028">
        <v>1</v>
      </c>
      <c r="H1028">
        <v>2.6135377315847922E-2</v>
      </c>
      <c r="I1028">
        <v>3.6882196240644587E-2</v>
      </c>
      <c r="J1028">
        <v>1.0746818924796665E-2</v>
      </c>
      <c r="K1028">
        <v>3.6882196240644587E-2</v>
      </c>
      <c r="L1028" t="s">
        <v>324</v>
      </c>
    </row>
    <row r="1029" spans="5:12" x14ac:dyDescent="0.2">
      <c r="E1029">
        <v>8.25</v>
      </c>
      <c r="F1029">
        <v>0</v>
      </c>
      <c r="G1029">
        <v>0</v>
      </c>
      <c r="H1029" t="e">
        <v>#DIV/0!</v>
      </c>
      <c r="I1029" t="e">
        <v>#DIV/0!</v>
      </c>
      <c r="J1029" t="s">
        <v>446</v>
      </c>
      <c r="K1029">
        <v>0</v>
      </c>
      <c r="L1029" t="s">
        <v>137</v>
      </c>
    </row>
    <row r="1030" spans="5:12" x14ac:dyDescent="0.2">
      <c r="E1030">
        <v>8.2200000000000006</v>
      </c>
      <c r="F1030">
        <v>0</v>
      </c>
      <c r="G1030">
        <v>1</v>
      </c>
      <c r="H1030" t="e">
        <v>#DIV/0!</v>
      </c>
      <c r="I1030">
        <v>3.3338154461965815E-2</v>
      </c>
      <c r="J1030" t="s">
        <v>446</v>
      </c>
      <c r="K1030">
        <v>3.3338154461965815E-2</v>
      </c>
      <c r="L1030" t="s">
        <v>330</v>
      </c>
    </row>
    <row r="1031" spans="5:12" x14ac:dyDescent="0.2">
      <c r="E1031">
        <v>17.22</v>
      </c>
      <c r="F1031">
        <v>1</v>
      </c>
      <c r="G1031">
        <v>0</v>
      </c>
      <c r="H1031">
        <v>4.9764611576050798E-2</v>
      </c>
      <c r="I1031" t="e">
        <v>#DIV/0!</v>
      </c>
      <c r="J1031" t="s">
        <v>446</v>
      </c>
      <c r="K1031">
        <v>4.9764611576050798E-2</v>
      </c>
      <c r="L1031" t="s">
        <v>196</v>
      </c>
    </row>
    <row r="1032" spans="5:12" x14ac:dyDescent="0.2">
      <c r="E1032">
        <v>8.17</v>
      </c>
      <c r="F1032">
        <v>1</v>
      </c>
      <c r="G1032">
        <v>0</v>
      </c>
      <c r="H1032">
        <v>4.9840599269447727E-2</v>
      </c>
      <c r="I1032" t="e">
        <v>#DIV/0!</v>
      </c>
      <c r="J1032" t="s">
        <v>446</v>
      </c>
      <c r="K1032">
        <v>4.9840599269447727E-2</v>
      </c>
      <c r="L1032" t="s">
        <v>405</v>
      </c>
    </row>
    <row r="1033" spans="5:12" x14ac:dyDescent="0.2">
      <c r="E1033">
        <v>8.08</v>
      </c>
      <c r="F1033">
        <v>0</v>
      </c>
      <c r="G1033">
        <v>1</v>
      </c>
      <c r="H1033" t="e">
        <v>#DIV/0!</v>
      </c>
      <c r="I1033">
        <v>4.0631036186136296E-2</v>
      </c>
      <c r="J1033" t="s">
        <v>446</v>
      </c>
      <c r="K1033">
        <v>4.0631036186136296E-2</v>
      </c>
      <c r="L1033" t="s">
        <v>378</v>
      </c>
    </row>
    <row r="1034" spans="5:12" x14ac:dyDescent="0.2">
      <c r="E1034">
        <v>8.07</v>
      </c>
      <c r="F1034">
        <v>1</v>
      </c>
      <c r="G1034">
        <v>0</v>
      </c>
      <c r="H1034">
        <v>4.0230375343244966E-2</v>
      </c>
      <c r="I1034" t="e">
        <v>#DIV/0!</v>
      </c>
      <c r="J1034" t="s">
        <v>446</v>
      </c>
      <c r="K1034">
        <v>4.0230375343244966E-2</v>
      </c>
      <c r="L1034" t="s">
        <v>369</v>
      </c>
    </row>
    <row r="1035" spans="5:12" x14ac:dyDescent="0.2">
      <c r="E1035">
        <v>8.0500000000000007</v>
      </c>
      <c r="F1035">
        <v>3</v>
      </c>
      <c r="G1035">
        <v>0</v>
      </c>
      <c r="H1035">
        <v>9.9977737056808166E-2</v>
      </c>
      <c r="I1035" t="e">
        <v>#DIV/0!</v>
      </c>
      <c r="J1035" t="s">
        <v>446</v>
      </c>
      <c r="K1035">
        <v>0.18454666587850313</v>
      </c>
      <c r="L1035" t="s">
        <v>384</v>
      </c>
    </row>
    <row r="1036" spans="5:12" x14ac:dyDescent="0.2">
      <c r="E1036">
        <v>8.0399999999999991</v>
      </c>
      <c r="F1036">
        <v>1</v>
      </c>
      <c r="G1036">
        <v>1</v>
      </c>
      <c r="H1036">
        <v>5.7944975280678289E-2</v>
      </c>
      <c r="I1036">
        <v>0.11501922021528553</v>
      </c>
      <c r="J1036">
        <v>5.7074244934607242E-2</v>
      </c>
      <c r="K1036">
        <v>0.11501922021528553</v>
      </c>
      <c r="L1036" t="s">
        <v>190</v>
      </c>
    </row>
    <row r="1037" spans="5:12" x14ac:dyDescent="0.2">
      <c r="E1037">
        <v>8.0299999999999994</v>
      </c>
      <c r="F1037">
        <v>2</v>
      </c>
      <c r="G1037">
        <v>0</v>
      </c>
      <c r="H1037">
        <v>0.20132157096315312</v>
      </c>
      <c r="I1037" t="e">
        <v>#DIV/0!</v>
      </c>
      <c r="J1037" t="s">
        <v>446</v>
      </c>
      <c r="K1037">
        <v>0.3231226978162674</v>
      </c>
      <c r="L1037" t="s">
        <v>196</v>
      </c>
    </row>
    <row r="1038" spans="5:12" x14ac:dyDescent="0.2">
      <c r="E1038">
        <v>8.02</v>
      </c>
      <c r="F1038">
        <v>2</v>
      </c>
      <c r="G1038">
        <v>1</v>
      </c>
      <c r="H1038">
        <v>0.21320681762520988</v>
      </c>
      <c r="I1038">
        <v>7.1843377080076209E-2</v>
      </c>
      <c r="J1038">
        <v>0.14136344054513367</v>
      </c>
      <c r="K1038">
        <v>0.2177329166536944</v>
      </c>
      <c r="L1038" t="s">
        <v>385</v>
      </c>
    </row>
    <row r="1039" spans="5:12" x14ac:dyDescent="0.2">
      <c r="E1039">
        <v>8.01</v>
      </c>
      <c r="F1039">
        <v>0</v>
      </c>
      <c r="G1039">
        <v>2</v>
      </c>
      <c r="H1039" t="e">
        <v>#DIV/0!</v>
      </c>
      <c r="I1039">
        <v>0.13903694920968118</v>
      </c>
      <c r="J1039" t="s">
        <v>446</v>
      </c>
      <c r="K1039">
        <v>0.17920836115564062</v>
      </c>
      <c r="L1039" t="s">
        <v>365</v>
      </c>
    </row>
    <row r="1040" spans="5:12" x14ac:dyDescent="0.2">
      <c r="E1040">
        <v>7.92</v>
      </c>
      <c r="F1040">
        <v>3</v>
      </c>
      <c r="G1040">
        <v>1</v>
      </c>
      <c r="H1040">
        <v>3.1711233464931175E-2</v>
      </c>
      <c r="I1040">
        <v>8.5479393789618899E-2</v>
      </c>
      <c r="J1040">
        <v>5.3768160324687723E-2</v>
      </c>
      <c r="K1040">
        <v>8.5479393789618899E-2</v>
      </c>
      <c r="L1040" t="s">
        <v>365</v>
      </c>
    </row>
    <row r="1041" spans="5:12" x14ac:dyDescent="0.2">
      <c r="E1041">
        <v>7.91</v>
      </c>
      <c r="F1041">
        <v>2</v>
      </c>
      <c r="G1041">
        <v>3</v>
      </c>
      <c r="H1041">
        <v>3.9460263335129468E-2</v>
      </c>
      <c r="I1041">
        <v>4.79349691341154E-2</v>
      </c>
      <c r="J1041">
        <v>8.474705798985932E-3</v>
      </c>
      <c r="K1041">
        <v>5.5562785293305633E-2</v>
      </c>
      <c r="L1041" t="s">
        <v>330</v>
      </c>
    </row>
    <row r="1042" spans="5:12" x14ac:dyDescent="0.2">
      <c r="E1042">
        <v>7.85</v>
      </c>
      <c r="F1042">
        <v>1</v>
      </c>
      <c r="G1042">
        <v>0</v>
      </c>
      <c r="H1042">
        <v>-2.7668828682872889E-3</v>
      </c>
      <c r="I1042" t="e">
        <v>#DIV/0!</v>
      </c>
      <c r="J1042" t="s">
        <v>446</v>
      </c>
      <c r="K1042">
        <v>-2.7668828682872889E-3</v>
      </c>
      <c r="L1042" t="s">
        <v>161</v>
      </c>
    </row>
    <row r="1043" spans="5:12" x14ac:dyDescent="0.2">
      <c r="E1043">
        <v>7.83</v>
      </c>
      <c r="F1043">
        <v>2</v>
      </c>
      <c r="G1043">
        <v>2</v>
      </c>
      <c r="H1043">
        <v>4.0763633870117971E-2</v>
      </c>
      <c r="I1043">
        <v>3.8839896828417979E-2</v>
      </c>
      <c r="J1043">
        <v>1.9237370416999924E-3</v>
      </c>
      <c r="K1043">
        <v>6.2609057322860526E-2</v>
      </c>
      <c r="L1043" t="s">
        <v>385</v>
      </c>
    </row>
    <row r="1044" spans="5:12" x14ac:dyDescent="0.2">
      <c r="E1044">
        <v>7.82</v>
      </c>
      <c r="F1044">
        <v>1</v>
      </c>
      <c r="G1044">
        <v>1</v>
      </c>
      <c r="H1044">
        <v>2.0112086130077773E-2</v>
      </c>
      <c r="I1044">
        <v>3.7566702313021207E-2</v>
      </c>
      <c r="J1044">
        <v>1.7454616182943434E-2</v>
      </c>
      <c r="K1044">
        <v>3.7566702313021207E-2</v>
      </c>
      <c r="L1044" t="s">
        <v>324</v>
      </c>
    </row>
    <row r="1045" spans="5:12" x14ac:dyDescent="0.2">
      <c r="E1045">
        <v>7.73</v>
      </c>
      <c r="F1045">
        <v>0</v>
      </c>
      <c r="G1045">
        <v>1</v>
      </c>
      <c r="H1045" t="e">
        <v>#DIV/0!</v>
      </c>
      <c r="I1045">
        <v>3.9943126213812803E-2</v>
      </c>
      <c r="J1045" t="s">
        <v>446</v>
      </c>
      <c r="K1045">
        <v>3.9943126213812803E-2</v>
      </c>
      <c r="L1045" t="s">
        <v>365</v>
      </c>
    </row>
    <row r="1046" spans="5:12" x14ac:dyDescent="0.2">
      <c r="E1046">
        <v>7.72</v>
      </c>
      <c r="F1046">
        <v>0</v>
      </c>
      <c r="G1046">
        <v>1</v>
      </c>
      <c r="H1046" t="e">
        <v>#DIV/0!</v>
      </c>
      <c r="I1046">
        <v>4.4094227697831841E-2</v>
      </c>
      <c r="J1046" t="s">
        <v>446</v>
      </c>
      <c r="K1046">
        <v>4.4094227697831841E-2</v>
      </c>
      <c r="L1046" t="s">
        <v>330</v>
      </c>
    </row>
    <row r="1047" spans="5:12" x14ac:dyDescent="0.2">
      <c r="E1047">
        <v>7.6</v>
      </c>
      <c r="F1047">
        <v>0</v>
      </c>
      <c r="G1047">
        <v>1</v>
      </c>
      <c r="H1047" t="e">
        <v>#DIV/0!</v>
      </c>
      <c r="I1047">
        <v>2.3938098539235533E-2</v>
      </c>
      <c r="J1047" t="s">
        <v>446</v>
      </c>
      <c r="K1047">
        <v>2.3938098539235533E-2</v>
      </c>
      <c r="L1047" t="s">
        <v>367</v>
      </c>
    </row>
    <row r="1048" spans="5:12" x14ac:dyDescent="0.2">
      <c r="E1048">
        <v>7.55</v>
      </c>
      <c r="F1048">
        <v>1</v>
      </c>
      <c r="G1048">
        <v>1</v>
      </c>
      <c r="H1048">
        <v>6.5751550431552994E-2</v>
      </c>
      <c r="I1048">
        <v>2.6699233731581552E-2</v>
      </c>
      <c r="J1048">
        <v>3.9052316699971446E-2</v>
      </c>
      <c r="K1048">
        <v>6.5751550431552994E-2</v>
      </c>
      <c r="L1048" t="s">
        <v>161</v>
      </c>
    </row>
    <row r="1049" spans="5:12" x14ac:dyDescent="0.2">
      <c r="E1049">
        <v>7.54</v>
      </c>
      <c r="F1049">
        <v>0</v>
      </c>
      <c r="G1049">
        <v>1</v>
      </c>
      <c r="H1049" t="e">
        <v>#DIV/0!</v>
      </c>
      <c r="I1049">
        <v>1.5433096341908904E-2</v>
      </c>
      <c r="J1049" t="s">
        <v>446</v>
      </c>
      <c r="K1049">
        <v>1.5433096341908904E-2</v>
      </c>
      <c r="L1049" t="s">
        <v>324</v>
      </c>
    </row>
    <row r="1050" spans="5:12" x14ac:dyDescent="0.2">
      <c r="E1050">
        <v>7.5</v>
      </c>
      <c r="F1050">
        <v>0</v>
      </c>
      <c r="G1050">
        <v>1</v>
      </c>
      <c r="H1050" t="e">
        <v>#DIV/0!</v>
      </c>
      <c r="I1050">
        <v>1.7414361761282467E-2</v>
      </c>
      <c r="J1050" t="s">
        <v>446</v>
      </c>
      <c r="K1050">
        <v>1.7414361761282467E-2</v>
      </c>
      <c r="L1050" t="s">
        <v>365</v>
      </c>
    </row>
    <row r="1051" spans="5:12" x14ac:dyDescent="0.2">
      <c r="E1051">
        <v>7.48</v>
      </c>
      <c r="F1051">
        <v>0</v>
      </c>
      <c r="G1051">
        <v>1</v>
      </c>
      <c r="H1051" t="e">
        <v>#DIV/0!</v>
      </c>
      <c r="I1051">
        <v>3.6502691912465933E-2</v>
      </c>
      <c r="J1051" t="s">
        <v>446</v>
      </c>
      <c r="K1051">
        <v>3.6502691912465933E-2</v>
      </c>
      <c r="L1051" t="s">
        <v>367</v>
      </c>
    </row>
    <row r="1052" spans="5:12" x14ac:dyDescent="0.2">
      <c r="E1052">
        <v>7.47</v>
      </c>
      <c r="F1052">
        <v>0</v>
      </c>
      <c r="G1052">
        <v>0</v>
      </c>
      <c r="H1052" t="e">
        <v>#DIV/0!</v>
      </c>
      <c r="I1052" t="e">
        <v>#DIV/0!</v>
      </c>
      <c r="J1052" t="s">
        <v>446</v>
      </c>
      <c r="K1052">
        <v>0</v>
      </c>
      <c r="L1052" t="s">
        <v>137</v>
      </c>
    </row>
    <row r="1053" spans="5:12" x14ac:dyDescent="0.2">
      <c r="E1053">
        <v>7.42</v>
      </c>
      <c r="F1053">
        <v>0</v>
      </c>
      <c r="G1053">
        <v>2</v>
      </c>
      <c r="H1053" t="e">
        <v>#DIV/0!</v>
      </c>
      <c r="I1053">
        <v>2.3161205660977471E-2</v>
      </c>
      <c r="J1053" t="s">
        <v>446</v>
      </c>
      <c r="K1053">
        <v>2.8208826809895116E-2</v>
      </c>
      <c r="L1053" t="s">
        <v>365</v>
      </c>
    </row>
    <row r="1054" spans="5:12" x14ac:dyDescent="0.2">
      <c r="E1054">
        <v>7.41</v>
      </c>
      <c r="F1054">
        <v>0</v>
      </c>
      <c r="G1054">
        <v>1</v>
      </c>
      <c r="H1054" t="e">
        <v>#DIV/0!</v>
      </c>
      <c r="I1054">
        <v>1.1519044234892839E-2</v>
      </c>
      <c r="J1054" t="s">
        <v>446</v>
      </c>
      <c r="K1054">
        <v>1.1519044234892839E-2</v>
      </c>
      <c r="L1054" t="s">
        <v>324</v>
      </c>
    </row>
    <row r="1055" spans="5:12" x14ac:dyDescent="0.2">
      <c r="E1055">
        <v>7.36</v>
      </c>
      <c r="F1055">
        <v>0</v>
      </c>
      <c r="G1055">
        <v>1</v>
      </c>
      <c r="H1055" t="e">
        <v>#DIV/0!</v>
      </c>
      <c r="I1055">
        <v>8.6670104356009983E-2</v>
      </c>
      <c r="J1055" t="s">
        <v>446</v>
      </c>
      <c r="K1055">
        <v>8.6670104356009983E-2</v>
      </c>
      <c r="L1055" t="s">
        <v>367</v>
      </c>
    </row>
    <row r="1056" spans="5:12" x14ac:dyDescent="0.2">
      <c r="E1056">
        <v>7.35</v>
      </c>
      <c r="F1056">
        <v>0</v>
      </c>
      <c r="G1056">
        <v>3</v>
      </c>
      <c r="H1056" t="e">
        <v>#DIV/0!</v>
      </c>
      <c r="I1056">
        <v>1.8283486627664779E-2</v>
      </c>
      <c r="J1056" t="s">
        <v>446</v>
      </c>
      <c r="K1056">
        <v>1.9486319787141007E-2</v>
      </c>
      <c r="L1056" t="s">
        <v>365</v>
      </c>
    </row>
    <row r="1057" spans="5:12" x14ac:dyDescent="0.2">
      <c r="E1057">
        <v>7.26</v>
      </c>
      <c r="F1057">
        <v>0</v>
      </c>
      <c r="G1057">
        <v>2</v>
      </c>
      <c r="H1057" t="e">
        <v>#DIV/0!</v>
      </c>
      <c r="I1057">
        <v>1.207350009437792E-2</v>
      </c>
      <c r="J1057" t="s">
        <v>446</v>
      </c>
      <c r="K1057">
        <v>1.5861132009149567E-2</v>
      </c>
      <c r="L1057" t="s">
        <v>365</v>
      </c>
    </row>
    <row r="1058" spans="5:12" x14ac:dyDescent="0.2">
      <c r="E1058">
        <v>7.25</v>
      </c>
      <c r="F1058">
        <v>0</v>
      </c>
      <c r="G1058">
        <v>1</v>
      </c>
      <c r="H1058" t="e">
        <v>#DIV/0!</v>
      </c>
      <c r="I1058">
        <v>1.4703095744749617E-2</v>
      </c>
      <c r="J1058" t="s">
        <v>446</v>
      </c>
      <c r="K1058">
        <v>1.4703095744749617E-2</v>
      </c>
      <c r="L1058" t="s">
        <v>330</v>
      </c>
    </row>
    <row r="1059" spans="5:12" x14ac:dyDescent="0.2">
      <c r="E1059">
        <v>7.09</v>
      </c>
      <c r="F1059">
        <v>9</v>
      </c>
      <c r="G1059">
        <v>4</v>
      </c>
      <c r="H1059">
        <v>0.11829262437373939</v>
      </c>
      <c r="I1059">
        <v>9.9337024946315328E-2</v>
      </c>
      <c r="J1059">
        <v>1.8955599427424058E-2</v>
      </c>
      <c r="K1059">
        <v>0.24614784951199573</v>
      </c>
      <c r="L1059" t="s">
        <v>386</v>
      </c>
    </row>
    <row r="1060" spans="5:12" x14ac:dyDescent="0.2">
      <c r="E1060">
        <v>6.93</v>
      </c>
      <c r="F1060">
        <v>3</v>
      </c>
      <c r="G1060">
        <v>0</v>
      </c>
      <c r="H1060">
        <v>2.6947635643566906E-2</v>
      </c>
      <c r="I1060" t="e">
        <v>#DIV/0!</v>
      </c>
      <c r="J1060" t="s">
        <v>446</v>
      </c>
      <c r="K1060">
        <v>3.3653761271814298E-2</v>
      </c>
      <c r="L1060" t="s">
        <v>386</v>
      </c>
    </row>
    <row r="1061" spans="5:12" x14ac:dyDescent="0.2">
      <c r="E1061">
        <v>6.92</v>
      </c>
      <c r="F1061">
        <v>1</v>
      </c>
      <c r="G1061">
        <v>0</v>
      </c>
      <c r="H1061">
        <v>2.9385534472025101E-2</v>
      </c>
      <c r="I1061" t="e">
        <v>#DIV/0!</v>
      </c>
      <c r="J1061" t="s">
        <v>446</v>
      </c>
      <c r="K1061">
        <v>2.9385534472025101E-2</v>
      </c>
      <c r="L1061" t="s">
        <v>161</v>
      </c>
    </row>
    <row r="1062" spans="5:12" x14ac:dyDescent="0.2">
      <c r="E1062">
        <v>6.71</v>
      </c>
      <c r="F1062">
        <v>0</v>
      </c>
      <c r="G1062">
        <v>1</v>
      </c>
      <c r="H1062" t="e">
        <v>#DIV/0!</v>
      </c>
      <c r="I1062">
        <v>3.8032840190208257E-2</v>
      </c>
      <c r="J1062" t="s">
        <v>446</v>
      </c>
      <c r="K1062">
        <v>3.8032840190208257E-2</v>
      </c>
      <c r="L1062" t="s">
        <v>365</v>
      </c>
    </row>
    <row r="1063" spans="5:12" x14ac:dyDescent="0.2">
      <c r="E1063">
        <v>6.7</v>
      </c>
      <c r="F1063">
        <v>1</v>
      </c>
      <c r="G1063">
        <v>4</v>
      </c>
      <c r="H1063">
        <v>3.4567483695889904E-2</v>
      </c>
      <c r="I1063">
        <v>4.8131071760240875E-2</v>
      </c>
      <c r="J1063">
        <v>1.356358806435097E-2</v>
      </c>
      <c r="K1063">
        <v>8.8574068043566198E-2</v>
      </c>
      <c r="L1063" t="s">
        <v>368</v>
      </c>
    </row>
    <row r="1064" spans="5:12" x14ac:dyDescent="0.2">
      <c r="E1064">
        <v>6.69</v>
      </c>
      <c r="F1064">
        <v>0</v>
      </c>
      <c r="G1064">
        <v>1</v>
      </c>
      <c r="H1064" t="e">
        <v>#DIV/0!</v>
      </c>
      <c r="I1064">
        <v>2.2255204600493888E-2</v>
      </c>
      <c r="J1064" t="s">
        <v>446</v>
      </c>
      <c r="K1064">
        <v>2.2255204600493888E-2</v>
      </c>
      <c r="L1064" t="s">
        <v>324</v>
      </c>
    </row>
    <row r="1065" spans="5:12" x14ac:dyDescent="0.2">
      <c r="E1065">
        <v>6.68</v>
      </c>
      <c r="F1065">
        <v>1</v>
      </c>
      <c r="G1065">
        <v>0</v>
      </c>
      <c r="H1065">
        <v>5.6794801447045795E-2</v>
      </c>
      <c r="I1065" t="e">
        <v>#DIV/0!</v>
      </c>
      <c r="J1065" t="s">
        <v>446</v>
      </c>
      <c r="K1065">
        <v>5.6794801447045795E-2</v>
      </c>
      <c r="L1065" t="s">
        <v>203</v>
      </c>
    </row>
    <row r="1066" spans="5:12" x14ac:dyDescent="0.2">
      <c r="E1066">
        <v>6.64</v>
      </c>
      <c r="F1066">
        <v>0</v>
      </c>
      <c r="G1066">
        <v>0</v>
      </c>
      <c r="H1066" t="e">
        <v>#DIV/0!</v>
      </c>
      <c r="I1066" t="e">
        <v>#DIV/0!</v>
      </c>
      <c r="J1066" t="s">
        <v>446</v>
      </c>
      <c r="K1066">
        <v>0</v>
      </c>
      <c r="L1066" t="s">
        <v>137</v>
      </c>
    </row>
    <row r="1067" spans="5:12" x14ac:dyDescent="0.2">
      <c r="E1067">
        <v>6.52</v>
      </c>
      <c r="F1067">
        <v>0</v>
      </c>
      <c r="G1067">
        <v>0</v>
      </c>
      <c r="H1067" t="e">
        <v>#DIV/0!</v>
      </c>
      <c r="I1067" t="e">
        <v>#DIV/0!</v>
      </c>
      <c r="J1067" t="s">
        <v>446</v>
      </c>
      <c r="K1067">
        <v>0</v>
      </c>
      <c r="L1067" t="s">
        <v>137</v>
      </c>
    </row>
    <row r="1068" spans="5:12" x14ac:dyDescent="0.2">
      <c r="E1068">
        <v>6.43</v>
      </c>
      <c r="F1068">
        <v>0</v>
      </c>
      <c r="G1068">
        <v>1</v>
      </c>
      <c r="H1068" t="e">
        <v>#DIV/0!</v>
      </c>
      <c r="I1068">
        <v>0.15019986799726032</v>
      </c>
      <c r="J1068" t="s">
        <v>446</v>
      </c>
      <c r="K1068">
        <v>0.15019986799726032</v>
      </c>
      <c r="L1068" t="s">
        <v>378</v>
      </c>
    </row>
    <row r="1069" spans="5:12" x14ac:dyDescent="0.2">
      <c r="E1069">
        <v>6.42</v>
      </c>
      <c r="F1069">
        <v>0</v>
      </c>
      <c r="G1069">
        <v>1</v>
      </c>
      <c r="H1069" t="e">
        <v>#DIV/0!</v>
      </c>
      <c r="I1069">
        <v>8.226150241403983E-2</v>
      </c>
      <c r="J1069" t="s">
        <v>446</v>
      </c>
      <c r="K1069">
        <v>8.226150241403983E-2</v>
      </c>
      <c r="L1069" t="s">
        <v>13</v>
      </c>
    </row>
    <row r="1070" spans="5:12" x14ac:dyDescent="0.2">
      <c r="E1070">
        <v>6.41</v>
      </c>
      <c r="F1070">
        <v>1</v>
      </c>
      <c r="G1070">
        <v>1</v>
      </c>
      <c r="H1070">
        <v>0.12810147787845558</v>
      </c>
      <c r="I1070">
        <v>0.20021936675882393</v>
      </c>
      <c r="J1070">
        <v>7.2117888880368353E-2</v>
      </c>
      <c r="K1070">
        <v>0.20021936675882393</v>
      </c>
      <c r="L1070" t="s">
        <v>368</v>
      </c>
    </row>
    <row r="1071" spans="5:12" x14ac:dyDescent="0.2">
      <c r="E1071">
        <v>6.35</v>
      </c>
      <c r="F1071">
        <v>1</v>
      </c>
      <c r="G1071">
        <v>1</v>
      </c>
      <c r="H1071">
        <v>5.7176703310653075E-2</v>
      </c>
      <c r="I1071">
        <v>5.6955761511479637E-2</v>
      </c>
      <c r="J1071">
        <v>2.2094179917343804E-4</v>
      </c>
      <c r="K1071">
        <v>5.7176703310653075E-2</v>
      </c>
      <c r="L1071" t="s">
        <v>161</v>
      </c>
    </row>
    <row r="1072" spans="5:12" x14ac:dyDescent="0.2">
      <c r="E1072">
        <v>4.7</v>
      </c>
      <c r="F1072">
        <v>23</v>
      </c>
      <c r="G1072">
        <v>17</v>
      </c>
      <c r="H1072">
        <v>0.14347149969169848</v>
      </c>
      <c r="I1072">
        <v>0.15563792056476813</v>
      </c>
      <c r="J1072">
        <v>1.2166420873069655E-2</v>
      </c>
      <c r="K1072">
        <v>0.82502071723553438</v>
      </c>
      <c r="L1072" t="s">
        <v>198</v>
      </c>
    </row>
    <row r="1073" spans="5:12" x14ac:dyDescent="0.2">
      <c r="E1073">
        <v>6.29</v>
      </c>
      <c r="F1073">
        <v>1</v>
      </c>
      <c r="G1073">
        <v>0</v>
      </c>
      <c r="H1073">
        <v>2.7950923336968799E-2</v>
      </c>
      <c r="I1073" t="e">
        <v>#DIV/0!</v>
      </c>
      <c r="J1073" t="s">
        <v>446</v>
      </c>
      <c r="K1073">
        <v>2.7950923336968799E-2</v>
      </c>
      <c r="L1073" t="s">
        <v>199</v>
      </c>
    </row>
    <row r="1074" spans="5:12" x14ac:dyDescent="0.2">
      <c r="E1074">
        <v>6.28</v>
      </c>
      <c r="F1074">
        <v>3</v>
      </c>
      <c r="G1074">
        <v>0</v>
      </c>
      <c r="H1074">
        <v>2.2846598763359299E-2</v>
      </c>
      <c r="I1074" t="e">
        <v>#DIV/0!</v>
      </c>
      <c r="J1074" t="s">
        <v>446</v>
      </c>
      <c r="K1074">
        <v>2.6911187207322291E-2</v>
      </c>
      <c r="L1074" t="s">
        <v>372</v>
      </c>
    </row>
    <row r="1075" spans="5:12" x14ac:dyDescent="0.2">
      <c r="E1075">
        <v>34.86</v>
      </c>
      <c r="F1075">
        <v>29</v>
      </c>
      <c r="G1075">
        <v>32</v>
      </c>
      <c r="H1075">
        <v>6.2766715431284217E-2</v>
      </c>
      <c r="I1075">
        <v>7.0875939152470493E-2</v>
      </c>
      <c r="J1075">
        <v>8.1092237211862761E-3</v>
      </c>
      <c r="K1075">
        <v>0.19762354160290616</v>
      </c>
      <c r="L1075" t="s">
        <v>128</v>
      </c>
    </row>
    <row r="1076" spans="5:12" x14ac:dyDescent="0.2">
      <c r="E1076">
        <v>6.24</v>
      </c>
      <c r="F1076">
        <v>1</v>
      </c>
      <c r="G1076">
        <v>1</v>
      </c>
      <c r="H1076">
        <v>0.13545139544632925</v>
      </c>
      <c r="I1076">
        <v>0.11867464068803067</v>
      </c>
      <c r="J1076">
        <v>1.6776754758298582E-2</v>
      </c>
      <c r="K1076">
        <v>0.13545139544632925</v>
      </c>
      <c r="L1076" t="s">
        <v>400</v>
      </c>
    </row>
    <row r="1077" spans="5:12" x14ac:dyDescent="0.2">
      <c r="E1077">
        <v>6.14</v>
      </c>
      <c r="F1077">
        <v>1</v>
      </c>
      <c r="G1077">
        <v>0</v>
      </c>
      <c r="H1077">
        <v>2.2511943142319274E-2</v>
      </c>
      <c r="I1077" t="e">
        <v>#DIV/0!</v>
      </c>
      <c r="J1077" t="s">
        <v>446</v>
      </c>
      <c r="K1077">
        <v>2.2511943142319274E-2</v>
      </c>
      <c r="L1077" t="s">
        <v>375</v>
      </c>
    </row>
    <row r="1078" spans="5:12" x14ac:dyDescent="0.2">
      <c r="E1078">
        <v>6.13</v>
      </c>
      <c r="F1078">
        <v>2</v>
      </c>
      <c r="G1078">
        <v>2</v>
      </c>
      <c r="H1078">
        <v>5.399684721276591E-2</v>
      </c>
      <c r="I1078">
        <v>6.0289319544450742E-2</v>
      </c>
      <c r="J1078">
        <v>6.2924723316848327E-3</v>
      </c>
      <c r="K1078">
        <v>7.2317554170925016E-2</v>
      </c>
      <c r="L1078" t="s">
        <v>370</v>
      </c>
    </row>
    <row r="1079" spans="5:12" x14ac:dyDescent="0.2">
      <c r="E1079">
        <v>6.12</v>
      </c>
      <c r="F1079">
        <v>1</v>
      </c>
      <c r="G1079">
        <v>2</v>
      </c>
      <c r="H1079">
        <v>2.3820731226463294E-2</v>
      </c>
      <c r="I1079">
        <v>9.0533501185146831E-2</v>
      </c>
      <c r="J1079">
        <v>6.671276995868354E-2</v>
      </c>
      <c r="K1079">
        <v>9.8769038705162557E-2</v>
      </c>
      <c r="L1079" t="s">
        <v>365</v>
      </c>
    </row>
    <row r="1080" spans="5:12" x14ac:dyDescent="0.2">
      <c r="E1080">
        <v>6.06</v>
      </c>
      <c r="F1080">
        <v>0</v>
      </c>
      <c r="G1080">
        <v>0</v>
      </c>
      <c r="H1080" t="e">
        <v>#DIV/0!</v>
      </c>
      <c r="I1080" t="e">
        <v>#DIV/0!</v>
      </c>
      <c r="J1080" t="s">
        <v>446</v>
      </c>
      <c r="K1080">
        <v>0</v>
      </c>
      <c r="L1080" t="s">
        <v>137</v>
      </c>
    </row>
    <row r="1081" spans="5:12" x14ac:dyDescent="0.2">
      <c r="E1081">
        <v>6.04</v>
      </c>
      <c r="F1081">
        <v>0</v>
      </c>
      <c r="G1081">
        <v>2</v>
      </c>
      <c r="H1081" t="e">
        <v>#DIV/0!</v>
      </c>
      <c r="I1081">
        <v>6.5906182519270953E-2</v>
      </c>
      <c r="J1081" t="s">
        <v>446</v>
      </c>
      <c r="K1081">
        <v>8.0569992456193437E-2</v>
      </c>
      <c r="L1081" t="s">
        <v>365</v>
      </c>
    </row>
    <row r="1082" spans="5:12" x14ac:dyDescent="0.2">
      <c r="E1082">
        <v>6.02</v>
      </c>
      <c r="F1082">
        <v>0</v>
      </c>
      <c r="G1082">
        <v>1</v>
      </c>
      <c r="H1082" t="e">
        <v>#DIV/0!</v>
      </c>
      <c r="I1082">
        <v>0.64149644030088526</v>
      </c>
      <c r="J1082" t="s">
        <v>446</v>
      </c>
      <c r="K1082">
        <v>0.64149644030088526</v>
      </c>
      <c r="L1082" t="s">
        <v>367</v>
      </c>
    </row>
    <row r="1083" spans="5:12" x14ac:dyDescent="0.2">
      <c r="E1083">
        <v>30.67</v>
      </c>
      <c r="F1083">
        <v>0</v>
      </c>
      <c r="G1083">
        <v>2</v>
      </c>
      <c r="H1083" t="e">
        <v>#DIV/0!</v>
      </c>
      <c r="I1083">
        <v>5.2245068202381062E-2</v>
      </c>
      <c r="J1083" t="s">
        <v>446</v>
      </c>
      <c r="K1083">
        <v>6.1778218808088918E-2</v>
      </c>
      <c r="L1083" t="s">
        <v>365</v>
      </c>
    </row>
    <row r="1084" spans="5:12" x14ac:dyDescent="0.2">
      <c r="E1084">
        <v>5.98</v>
      </c>
      <c r="F1084">
        <v>0</v>
      </c>
      <c r="G1084">
        <v>2</v>
      </c>
      <c r="H1084" t="e">
        <v>#DIV/0!</v>
      </c>
      <c r="I1084">
        <v>1.4581370126380593</v>
      </c>
      <c r="J1084" t="s">
        <v>446</v>
      </c>
      <c r="K1084">
        <v>2.2777699755272001</v>
      </c>
      <c r="L1084" t="s">
        <v>368</v>
      </c>
    </row>
    <row r="1085" spans="5:12" x14ac:dyDescent="0.2">
      <c r="E1085">
        <v>5.97</v>
      </c>
      <c r="F1085">
        <v>1</v>
      </c>
      <c r="G1085">
        <v>0</v>
      </c>
      <c r="H1085">
        <v>5.2214175787775992E-2</v>
      </c>
      <c r="I1085" t="e">
        <v>#DIV/0!</v>
      </c>
      <c r="J1085" t="s">
        <v>446</v>
      </c>
      <c r="K1085">
        <v>5.2214175787775992E-2</v>
      </c>
      <c r="L1085" t="s">
        <v>371</v>
      </c>
    </row>
    <row r="1086" spans="5:12" x14ac:dyDescent="0.2">
      <c r="E1086">
        <v>5.96</v>
      </c>
      <c r="F1086">
        <v>0</v>
      </c>
      <c r="G1086">
        <v>1</v>
      </c>
      <c r="H1086" t="e">
        <v>#DIV/0!</v>
      </c>
      <c r="I1086">
        <v>9.3623083939129395E-2</v>
      </c>
      <c r="J1086" t="s">
        <v>446</v>
      </c>
      <c r="K1086">
        <v>9.3623083939129395E-2</v>
      </c>
      <c r="L1086" t="s">
        <v>330</v>
      </c>
    </row>
    <row r="1087" spans="5:12" x14ac:dyDescent="0.2">
      <c r="E1087">
        <v>5.95</v>
      </c>
      <c r="F1087">
        <v>1</v>
      </c>
      <c r="G1087">
        <v>0</v>
      </c>
      <c r="H1087">
        <v>3.3938393497371835E-2</v>
      </c>
      <c r="I1087" t="e">
        <v>#DIV/0!</v>
      </c>
      <c r="J1087" t="s">
        <v>446</v>
      </c>
      <c r="K1087">
        <v>3.3938393497371835E-2</v>
      </c>
      <c r="L1087" t="s">
        <v>385</v>
      </c>
    </row>
    <row r="1088" spans="5:12" x14ac:dyDescent="0.2">
      <c r="E1088">
        <v>5.94</v>
      </c>
      <c r="F1088">
        <v>0</v>
      </c>
      <c r="G1088">
        <v>1</v>
      </c>
      <c r="H1088" t="e">
        <v>#DIV/0!</v>
      </c>
      <c r="I1088">
        <v>0.17434729006385807</v>
      </c>
      <c r="J1088" t="s">
        <v>446</v>
      </c>
      <c r="K1088">
        <v>0.17434729006385807</v>
      </c>
      <c r="L1088" t="s">
        <v>365</v>
      </c>
    </row>
    <row r="1089" spans="5:12" x14ac:dyDescent="0.2">
      <c r="E1089">
        <v>5.9</v>
      </c>
      <c r="F1089">
        <v>1</v>
      </c>
      <c r="G1089">
        <v>1</v>
      </c>
      <c r="H1089">
        <v>0</v>
      </c>
      <c r="I1089">
        <v>8.4558066690233191E-2</v>
      </c>
      <c r="J1089">
        <v>8.4558066690233191E-2</v>
      </c>
      <c r="K1089">
        <v>8.4558066690233191E-2</v>
      </c>
      <c r="L1089" t="s">
        <v>191</v>
      </c>
    </row>
    <row r="1090" spans="5:12" x14ac:dyDescent="0.2">
      <c r="E1090">
        <v>5.89</v>
      </c>
      <c r="F1090">
        <v>2</v>
      </c>
      <c r="G1090">
        <v>1</v>
      </c>
      <c r="H1090">
        <v>5.1364037127286155E-2</v>
      </c>
      <c r="I1090">
        <v>0.45697420302758834</v>
      </c>
      <c r="J1090">
        <v>0.40561016590030219</v>
      </c>
      <c r="K1090">
        <v>0.45697420302758834</v>
      </c>
      <c r="L1090" t="s">
        <v>324</v>
      </c>
    </row>
    <row r="1091" spans="5:12" x14ac:dyDescent="0.2">
      <c r="E1091">
        <v>5.88</v>
      </c>
      <c r="F1091">
        <v>2</v>
      </c>
      <c r="G1091">
        <v>0</v>
      </c>
      <c r="H1091">
        <v>5.2972337443665168E-2</v>
      </c>
      <c r="I1091" t="e">
        <v>#DIV/0!</v>
      </c>
      <c r="J1091" t="s">
        <v>446</v>
      </c>
      <c r="K1091">
        <v>6.0950056700103339E-2</v>
      </c>
      <c r="L1091" t="s">
        <v>400</v>
      </c>
    </row>
    <row r="1092" spans="5:12" x14ac:dyDescent="0.2">
      <c r="E1092">
        <v>5.85</v>
      </c>
      <c r="F1092">
        <v>1</v>
      </c>
      <c r="G1092">
        <v>5</v>
      </c>
      <c r="H1092">
        <v>0.40164365145697029</v>
      </c>
      <c r="I1092">
        <v>1.2977967012288369</v>
      </c>
      <c r="J1092">
        <v>0.89615304977186661</v>
      </c>
      <c r="K1092">
        <v>2.7596151499880661</v>
      </c>
      <c r="L1092" t="s">
        <v>368</v>
      </c>
    </row>
    <row r="1093" spans="5:12" x14ac:dyDescent="0.2">
      <c r="E1093">
        <v>5.84</v>
      </c>
      <c r="F1093">
        <v>1</v>
      </c>
      <c r="G1093">
        <v>1</v>
      </c>
      <c r="H1093">
        <v>0.55779849539570214</v>
      </c>
      <c r="I1093">
        <v>0.29627703030517194</v>
      </c>
      <c r="J1093">
        <v>0.2615214650905302</v>
      </c>
      <c r="K1093">
        <v>0.55779849539570214</v>
      </c>
      <c r="L1093" t="s">
        <v>371</v>
      </c>
    </row>
    <row r="1094" spans="5:12" x14ac:dyDescent="0.2">
      <c r="E1094">
        <v>28.26</v>
      </c>
      <c r="F1094">
        <v>1</v>
      </c>
      <c r="G1094">
        <v>3</v>
      </c>
      <c r="H1094">
        <v>4.1949397629587278E-2</v>
      </c>
      <c r="I1094">
        <v>0.45833155407577236</v>
      </c>
      <c r="J1094">
        <v>0.41638215644618509</v>
      </c>
      <c r="K1094">
        <v>0.5261564954783462</v>
      </c>
      <c r="L1094" t="s">
        <v>365</v>
      </c>
    </row>
    <row r="1095" spans="5:12" x14ac:dyDescent="0.2">
      <c r="E1095">
        <v>5.75</v>
      </c>
      <c r="F1095">
        <v>4</v>
      </c>
      <c r="G1095">
        <v>0</v>
      </c>
      <c r="H1095">
        <v>0.16360385667094104</v>
      </c>
      <c r="I1095" t="e">
        <v>#DIV/0!</v>
      </c>
      <c r="J1095" t="s">
        <v>446</v>
      </c>
      <c r="K1095">
        <v>0.23203278267630845</v>
      </c>
      <c r="L1095" t="s">
        <v>372</v>
      </c>
    </row>
    <row r="1096" spans="5:12" x14ac:dyDescent="0.2">
      <c r="E1096">
        <v>5.74</v>
      </c>
      <c r="F1096">
        <v>1</v>
      </c>
      <c r="G1096">
        <v>0</v>
      </c>
      <c r="H1096">
        <v>2.6537572188509218E-2</v>
      </c>
      <c r="I1096" t="e">
        <v>#DIV/0!</v>
      </c>
      <c r="J1096" t="s">
        <v>446</v>
      </c>
      <c r="K1096">
        <v>2.6537572188509218E-2</v>
      </c>
      <c r="L1096" t="s">
        <v>161</v>
      </c>
    </row>
    <row r="1097" spans="5:12" x14ac:dyDescent="0.2">
      <c r="E1097">
        <v>5.61</v>
      </c>
      <c r="F1097">
        <v>1</v>
      </c>
      <c r="G1097">
        <v>0</v>
      </c>
      <c r="H1097">
        <v>2.3974237054570195E-2</v>
      </c>
      <c r="I1097" t="e">
        <v>#DIV/0!</v>
      </c>
      <c r="J1097" t="s">
        <v>446</v>
      </c>
      <c r="K1097">
        <v>2.3974237054570195E-2</v>
      </c>
      <c r="L1097" t="s">
        <v>375</v>
      </c>
    </row>
    <row r="1098" spans="5:12" x14ac:dyDescent="0.2">
      <c r="E1098">
        <v>5.58</v>
      </c>
      <c r="F1098">
        <v>0</v>
      </c>
      <c r="G1098">
        <v>0</v>
      </c>
      <c r="H1098" t="e">
        <v>#DIV/0!</v>
      </c>
      <c r="I1098" t="e">
        <v>#DIV/0!</v>
      </c>
      <c r="J1098" t="s">
        <v>446</v>
      </c>
      <c r="K1098">
        <v>0</v>
      </c>
      <c r="L1098" t="s">
        <v>137</v>
      </c>
    </row>
    <row r="1099" spans="5:12" x14ac:dyDescent="0.2">
      <c r="E1099">
        <v>5.57</v>
      </c>
      <c r="F1099">
        <v>2</v>
      </c>
      <c r="G1099">
        <v>1</v>
      </c>
      <c r="H1099">
        <v>4.638035232923101E-2</v>
      </c>
      <c r="I1099">
        <v>2.3917969982623997E-2</v>
      </c>
      <c r="J1099">
        <v>2.2462382346607013E-2</v>
      </c>
      <c r="K1099">
        <v>9.276070465846202E-2</v>
      </c>
      <c r="L1099" t="s">
        <v>385</v>
      </c>
    </row>
    <row r="1100" spans="5:12" x14ac:dyDescent="0.2">
      <c r="E1100">
        <v>5.56</v>
      </c>
      <c r="F1100">
        <v>0</v>
      </c>
      <c r="G1100">
        <v>2</v>
      </c>
      <c r="H1100" t="e">
        <v>#DIV/0!</v>
      </c>
      <c r="I1100">
        <v>3.1960668404796853E-2</v>
      </c>
      <c r="J1100" t="s">
        <v>446</v>
      </c>
      <c r="K1100">
        <v>4.463185907779791E-2</v>
      </c>
      <c r="L1100" t="s">
        <v>365</v>
      </c>
    </row>
    <row r="1101" spans="5:12" x14ac:dyDescent="0.2">
      <c r="E1101">
        <v>5.46</v>
      </c>
      <c r="F1101">
        <v>0</v>
      </c>
      <c r="G1101">
        <v>0</v>
      </c>
      <c r="H1101" t="e">
        <v>#DIV/0!</v>
      </c>
      <c r="I1101" t="e">
        <v>#DIV/0!</v>
      </c>
      <c r="J1101" t="s">
        <v>446</v>
      </c>
      <c r="K1101">
        <v>0</v>
      </c>
      <c r="L1101" t="s">
        <v>137</v>
      </c>
    </row>
    <row r="1102" spans="5:12" x14ac:dyDescent="0.2">
      <c r="E1102">
        <v>5.37</v>
      </c>
      <c r="F1102">
        <v>2</v>
      </c>
      <c r="G1102">
        <v>1</v>
      </c>
      <c r="H1102">
        <v>3.6847434809887988E-2</v>
      </c>
      <c r="I1102">
        <v>0.11125478623535436</v>
      </c>
      <c r="J1102">
        <v>7.4407351425466367E-2</v>
      </c>
      <c r="K1102">
        <v>0.11125478623535436</v>
      </c>
      <c r="L1102" t="s">
        <v>389</v>
      </c>
    </row>
    <row r="1103" spans="5:12" x14ac:dyDescent="0.2">
      <c r="E1103">
        <v>5.36</v>
      </c>
      <c r="F1103">
        <v>2</v>
      </c>
      <c r="G1103">
        <v>1</v>
      </c>
      <c r="H1103">
        <v>9.2380923754644864E-2</v>
      </c>
      <c r="I1103">
        <v>7.4612579200424134E-2</v>
      </c>
      <c r="J1103">
        <v>1.776834455422073E-2</v>
      </c>
      <c r="K1103">
        <v>0.16492850941105205</v>
      </c>
      <c r="L1103" t="s">
        <v>384</v>
      </c>
    </row>
    <row r="1104" spans="5:12" x14ac:dyDescent="0.2">
      <c r="E1104">
        <v>5.35</v>
      </c>
      <c r="F1104">
        <v>5</v>
      </c>
      <c r="G1104">
        <v>0</v>
      </c>
      <c r="H1104">
        <v>0.11482235405262602</v>
      </c>
      <c r="I1104" t="e">
        <v>#DIV/0!</v>
      </c>
      <c r="J1104" t="s">
        <v>446</v>
      </c>
      <c r="K1104">
        <v>0.19014021225982025</v>
      </c>
      <c r="L1104" t="s">
        <v>387</v>
      </c>
    </row>
    <row r="1105" spans="5:12" x14ac:dyDescent="0.2">
      <c r="E1105">
        <v>5.34</v>
      </c>
      <c r="F1105">
        <v>1</v>
      </c>
      <c r="G1105">
        <v>2</v>
      </c>
      <c r="H1105">
        <v>0.16747751522980456</v>
      </c>
      <c r="I1105">
        <v>0.24774371112286483</v>
      </c>
      <c r="J1105">
        <v>8.0266195893060277E-2</v>
      </c>
      <c r="K1105">
        <v>0.30546870794344166</v>
      </c>
      <c r="L1105" t="s">
        <v>391</v>
      </c>
    </row>
    <row r="1106" spans="5:12" x14ac:dyDescent="0.2">
      <c r="E1106">
        <v>5.32</v>
      </c>
      <c r="F1106">
        <v>1</v>
      </c>
      <c r="G1106">
        <v>1</v>
      </c>
      <c r="H1106">
        <v>9.7426436803913052E-2</v>
      </c>
      <c r="I1106">
        <v>2.2630127822506285E-2</v>
      </c>
      <c r="J1106">
        <v>7.4796308981406767E-2</v>
      </c>
      <c r="K1106">
        <v>9.7426436803913052E-2</v>
      </c>
      <c r="L1106" t="s">
        <v>385</v>
      </c>
    </row>
    <row r="1107" spans="5:12" x14ac:dyDescent="0.2">
      <c r="E1107">
        <v>5.31</v>
      </c>
      <c r="F1107">
        <v>0</v>
      </c>
      <c r="G1107">
        <v>2</v>
      </c>
      <c r="H1107" t="e">
        <v>#DIV/0!</v>
      </c>
      <c r="I1107">
        <v>9.3538705036120051E-2</v>
      </c>
      <c r="J1107" t="s">
        <v>446</v>
      </c>
      <c r="K1107">
        <v>0.108638602114231</v>
      </c>
      <c r="L1107" t="s">
        <v>365</v>
      </c>
    </row>
    <row r="1108" spans="5:12" x14ac:dyDescent="0.2">
      <c r="E1108">
        <v>33.97</v>
      </c>
      <c r="F1108">
        <v>2</v>
      </c>
      <c r="G1108">
        <v>2</v>
      </c>
      <c r="H1108">
        <v>3.0653119294313032E-2</v>
      </c>
      <c r="I1108">
        <v>2.6207987051867335E-2</v>
      </c>
      <c r="J1108">
        <v>4.4451322424456964E-3</v>
      </c>
      <c r="K1108">
        <v>3.8540376152306002E-2</v>
      </c>
      <c r="L1108" t="s">
        <v>388</v>
      </c>
    </row>
    <row r="1109" spans="5:12" x14ac:dyDescent="0.2">
      <c r="E1109">
        <v>5.21</v>
      </c>
      <c r="F1109">
        <v>0</v>
      </c>
      <c r="G1109">
        <v>2</v>
      </c>
      <c r="H1109" t="e">
        <v>#DIV/0!</v>
      </c>
      <c r="I1109">
        <v>2.2716812293582876E-2</v>
      </c>
      <c r="J1109" t="s">
        <v>446</v>
      </c>
      <c r="K1109">
        <v>3.6251122577546979E-2</v>
      </c>
      <c r="L1109" t="s">
        <v>393</v>
      </c>
    </row>
    <row r="1110" spans="5:12" x14ac:dyDescent="0.2">
      <c r="E1110">
        <v>5.2</v>
      </c>
      <c r="F1110">
        <v>1</v>
      </c>
      <c r="G1110">
        <v>3</v>
      </c>
      <c r="H1110">
        <v>0.2988561614231196</v>
      </c>
      <c r="I1110">
        <v>0.12965118220085445</v>
      </c>
      <c r="J1110">
        <v>0.16920497922226516</v>
      </c>
      <c r="K1110">
        <v>0.31731003400539048</v>
      </c>
      <c r="L1110" t="s">
        <v>190</v>
      </c>
    </row>
    <row r="1111" spans="5:12" x14ac:dyDescent="0.2">
      <c r="E1111">
        <v>5.12</v>
      </c>
      <c r="F1111">
        <v>0</v>
      </c>
      <c r="G1111">
        <v>0</v>
      </c>
      <c r="H1111" t="e">
        <v>#DIV/0!</v>
      </c>
      <c r="I1111" t="e">
        <v>#DIV/0!</v>
      </c>
      <c r="J1111" t="s">
        <v>446</v>
      </c>
      <c r="K1111">
        <v>0</v>
      </c>
      <c r="L1111" t="s">
        <v>137</v>
      </c>
    </row>
    <row r="1112" spans="5:12" x14ac:dyDescent="0.2">
      <c r="E1112">
        <v>5.1100000000000003</v>
      </c>
      <c r="F1112">
        <v>0</v>
      </c>
      <c r="G1112">
        <v>2</v>
      </c>
      <c r="H1112" t="e">
        <v>#DIV/0!</v>
      </c>
      <c r="I1112">
        <v>5.4152738156248437E-2</v>
      </c>
      <c r="J1112" t="s">
        <v>446</v>
      </c>
      <c r="K1112">
        <v>6.0757583422888166E-2</v>
      </c>
      <c r="L1112" t="s">
        <v>365</v>
      </c>
    </row>
    <row r="1113" spans="5:12" x14ac:dyDescent="0.2">
      <c r="E1113">
        <v>5.0999999999999996</v>
      </c>
      <c r="F1113">
        <v>1</v>
      </c>
      <c r="G1113">
        <v>0</v>
      </c>
      <c r="H1113">
        <v>0.13877311161452083</v>
      </c>
      <c r="I1113" t="e">
        <v>#DIV/0!</v>
      </c>
      <c r="J1113" t="s">
        <v>446</v>
      </c>
      <c r="K1113">
        <v>0.13877311161452083</v>
      </c>
      <c r="L1113" t="s">
        <v>385</v>
      </c>
    </row>
    <row r="1114" spans="5:12" x14ac:dyDescent="0.2">
      <c r="E1114">
        <v>5.04</v>
      </c>
      <c r="F1114">
        <v>2</v>
      </c>
      <c r="G1114">
        <v>1</v>
      </c>
      <c r="H1114">
        <v>3.6993952206312755E-2</v>
      </c>
      <c r="I1114">
        <v>5.8574847950535885E-2</v>
      </c>
      <c r="J1114">
        <v>2.158089574422313E-2</v>
      </c>
      <c r="K1114">
        <v>5.8574847950535885E-2</v>
      </c>
      <c r="L1114" t="s">
        <v>398</v>
      </c>
    </row>
    <row r="1115" spans="5:12" x14ac:dyDescent="0.2">
      <c r="E1115">
        <v>5.03</v>
      </c>
      <c r="F1115">
        <v>3</v>
      </c>
      <c r="G1115">
        <v>4</v>
      </c>
      <c r="H1115">
        <v>0.18110560471346074</v>
      </c>
      <c r="I1115">
        <v>0.32661490132205179</v>
      </c>
      <c r="J1115">
        <v>0.14550929660859105</v>
      </c>
      <c r="K1115">
        <v>1.0060840447767871</v>
      </c>
      <c r="L1115" t="s">
        <v>190</v>
      </c>
    </row>
    <row r="1116" spans="5:12" x14ac:dyDescent="0.2">
      <c r="E1116">
        <v>9.5299999999999994</v>
      </c>
      <c r="F1116">
        <v>23</v>
      </c>
      <c r="G1116">
        <v>17</v>
      </c>
      <c r="H1116">
        <v>0.38785292891678702</v>
      </c>
      <c r="I1116">
        <v>0.38079835203237627</v>
      </c>
      <c r="J1116">
        <v>7.0545768844107459E-3</v>
      </c>
      <c r="K1116">
        <v>1.6636324757355003</v>
      </c>
      <c r="L1116" t="s">
        <v>384</v>
      </c>
    </row>
    <row r="1117" spans="5:12" x14ac:dyDescent="0.2">
      <c r="E1117">
        <v>4.9800000000000004</v>
      </c>
      <c r="F1117">
        <v>2</v>
      </c>
      <c r="G1117">
        <v>0</v>
      </c>
      <c r="H1117">
        <v>1.9192868506903107</v>
      </c>
      <c r="I1117" t="e">
        <v>#DIV/0!</v>
      </c>
      <c r="J1117" t="s">
        <v>446</v>
      </c>
      <c r="K1117">
        <v>2.4989703728248447</v>
      </c>
      <c r="L1117" t="s">
        <v>384</v>
      </c>
    </row>
    <row r="1118" spans="5:12" x14ac:dyDescent="0.2">
      <c r="E1118">
        <v>4.82</v>
      </c>
      <c r="F1118">
        <v>1</v>
      </c>
      <c r="G1118">
        <v>0</v>
      </c>
      <c r="H1118">
        <v>6.2167889438638102E-2</v>
      </c>
      <c r="I1118" t="e">
        <v>#DIV/0!</v>
      </c>
      <c r="J1118" t="s">
        <v>446</v>
      </c>
      <c r="K1118">
        <v>6.2167889438638102E-2</v>
      </c>
      <c r="L1118" t="s">
        <v>397</v>
      </c>
    </row>
    <row r="1119" spans="5:12" x14ac:dyDescent="0.2">
      <c r="E1119">
        <v>4.8099999999999996</v>
      </c>
      <c r="F1119">
        <v>1</v>
      </c>
      <c r="G1119">
        <v>0</v>
      </c>
      <c r="H1119">
        <v>0.10763690318983876</v>
      </c>
      <c r="I1119" t="e">
        <v>#DIV/0!</v>
      </c>
      <c r="J1119" t="s">
        <v>446</v>
      </c>
      <c r="K1119">
        <v>0.10763690318983876</v>
      </c>
      <c r="L1119" t="s">
        <v>384</v>
      </c>
    </row>
    <row r="1120" spans="5:12" x14ac:dyDescent="0.2">
      <c r="E1120">
        <v>15.4</v>
      </c>
      <c r="F1120">
        <v>12</v>
      </c>
      <c r="G1120">
        <v>10</v>
      </c>
      <c r="H1120">
        <v>0.13192148402394796</v>
      </c>
      <c r="I1120">
        <v>0.12881261421845078</v>
      </c>
      <c r="J1120">
        <v>3.1088698054971831E-3</v>
      </c>
      <c r="K1120">
        <v>0.27894896282999931</v>
      </c>
      <c r="L1120" t="s">
        <v>196</v>
      </c>
    </row>
    <row r="1121" spans="5:12" x14ac:dyDescent="0.2">
      <c r="E1121">
        <v>4.6500000000000004</v>
      </c>
      <c r="F1121">
        <v>1</v>
      </c>
      <c r="G1121">
        <v>0</v>
      </c>
      <c r="H1121">
        <v>7.5418181305448251E-2</v>
      </c>
      <c r="I1121" t="e">
        <v>#DIV/0!</v>
      </c>
      <c r="J1121" t="s">
        <v>446</v>
      </c>
      <c r="K1121">
        <v>7.5418181305448251E-2</v>
      </c>
      <c r="L1121" t="s">
        <v>384</v>
      </c>
    </row>
    <row r="1122" spans="5:12" x14ac:dyDescent="0.2">
      <c r="E1122">
        <v>4.6399999999999997</v>
      </c>
      <c r="F1122">
        <v>1</v>
      </c>
      <c r="G1122">
        <v>0</v>
      </c>
      <c r="H1122">
        <v>4.4010734498445066E-2</v>
      </c>
      <c r="I1122" t="e">
        <v>#DIV/0!</v>
      </c>
      <c r="J1122" t="s">
        <v>446</v>
      </c>
      <c r="K1122">
        <v>4.4010734498445066E-2</v>
      </c>
      <c r="L1122" t="s">
        <v>400</v>
      </c>
    </row>
    <row r="1123" spans="5:12" x14ac:dyDescent="0.2">
      <c r="E1123">
        <v>4.5999999999999996</v>
      </c>
      <c r="F1123">
        <v>1</v>
      </c>
      <c r="G1123">
        <v>1</v>
      </c>
      <c r="H1123">
        <v>3.3989660234637724E-2</v>
      </c>
      <c r="I1123">
        <v>0.11063330569868363</v>
      </c>
      <c r="J1123">
        <v>7.6643645464045895E-2</v>
      </c>
      <c r="K1123">
        <v>0.11063330569868363</v>
      </c>
      <c r="L1123" t="s">
        <v>204</v>
      </c>
    </row>
    <row r="1124" spans="5:12" x14ac:dyDescent="0.2">
      <c r="E1124">
        <v>4.47</v>
      </c>
      <c r="F1124">
        <v>1</v>
      </c>
      <c r="G1124">
        <v>1</v>
      </c>
      <c r="H1124">
        <v>3.4472094708124006E-2</v>
      </c>
      <c r="I1124">
        <v>9.6380752729207011E-3</v>
      </c>
      <c r="J1124">
        <v>2.4834019435203303E-2</v>
      </c>
      <c r="K1124">
        <v>3.4472094708124006E-2</v>
      </c>
      <c r="L1124" t="s">
        <v>199</v>
      </c>
    </row>
    <row r="1125" spans="5:12" x14ac:dyDescent="0.2">
      <c r="E1125">
        <v>4.45</v>
      </c>
      <c r="F1125">
        <v>5</v>
      </c>
      <c r="G1125">
        <v>3</v>
      </c>
      <c r="H1125">
        <v>3.5803847585234271E-2</v>
      </c>
      <c r="I1125">
        <v>4.4446898493495722E-2</v>
      </c>
      <c r="J1125">
        <v>8.6430509082614515E-3</v>
      </c>
      <c r="K1125">
        <v>0.10475071531486259</v>
      </c>
      <c r="L1125" t="s">
        <v>198</v>
      </c>
    </row>
    <row r="1126" spans="5:12" x14ac:dyDescent="0.2">
      <c r="E1126">
        <v>4.4400000000000004</v>
      </c>
      <c r="F1126">
        <v>2</v>
      </c>
      <c r="G1126">
        <v>5</v>
      </c>
      <c r="H1126">
        <v>5.1852677344897478E-2</v>
      </c>
      <c r="I1126">
        <v>3.8655208294092004E-2</v>
      </c>
      <c r="J1126">
        <v>1.3197469050805474E-2</v>
      </c>
      <c r="K1126">
        <v>0.12454477157594346</v>
      </c>
      <c r="L1126" t="s">
        <v>204</v>
      </c>
    </row>
    <row r="1127" spans="5:12" x14ac:dyDescent="0.2">
      <c r="E1127">
        <v>4.43</v>
      </c>
      <c r="F1127">
        <v>2</v>
      </c>
      <c r="G1127">
        <v>0</v>
      </c>
      <c r="H1127">
        <v>3.1472249310784003E-2</v>
      </c>
      <c r="I1127" t="e">
        <v>#DIV/0!</v>
      </c>
      <c r="J1127" t="s">
        <v>446</v>
      </c>
      <c r="K1127">
        <v>3.7707265404149724E-2</v>
      </c>
      <c r="L1127" t="s">
        <v>394</v>
      </c>
    </row>
    <row r="1128" spans="5:12" x14ac:dyDescent="0.2">
      <c r="E1128">
        <v>4.33</v>
      </c>
      <c r="F1128">
        <v>0</v>
      </c>
      <c r="G1128">
        <v>3</v>
      </c>
      <c r="H1128" t="e">
        <v>#DIV/0!</v>
      </c>
      <c r="I1128">
        <v>1.7903787772486458E-2</v>
      </c>
      <c r="J1128" t="s">
        <v>446</v>
      </c>
      <c r="K1128">
        <v>2.3721283439521786E-2</v>
      </c>
      <c r="L1128" t="s">
        <v>365</v>
      </c>
    </row>
    <row r="1129" spans="5:12" x14ac:dyDescent="0.2">
      <c r="E1129">
        <v>8.4</v>
      </c>
      <c r="F1129">
        <v>1</v>
      </c>
      <c r="G1129">
        <v>0</v>
      </c>
      <c r="H1129">
        <v>2.2927845990736741E-2</v>
      </c>
      <c r="I1129" t="e">
        <v>#DIV/0!</v>
      </c>
      <c r="J1129" t="s">
        <v>446</v>
      </c>
      <c r="K1129">
        <v>2.2927845990736741E-2</v>
      </c>
      <c r="L1129" t="s">
        <v>161</v>
      </c>
    </row>
    <row r="1130" spans="5:12" x14ac:dyDescent="0.2">
      <c r="E1130">
        <v>6.32</v>
      </c>
      <c r="F1130">
        <v>14</v>
      </c>
      <c r="G1130">
        <v>6</v>
      </c>
      <c r="H1130">
        <v>0.13618695235756631</v>
      </c>
      <c r="I1130">
        <v>0.13761990420372114</v>
      </c>
      <c r="J1130">
        <v>1.4329518461548285E-3</v>
      </c>
      <c r="K1130">
        <v>0.55251951702772273</v>
      </c>
      <c r="L1130" t="s">
        <v>198</v>
      </c>
    </row>
  </sheetData>
  <autoFilter ref="E1:L1130" xr:uid="{7BFC8130-25E1-A349-8E56-9BDECC3F55D6}"/>
  <conditionalFormatting sqref="K1:K1048576">
    <cfRule type="colorScale" priority="1">
      <colorScale>
        <cfvo type="min"/>
        <cfvo type="max"/>
        <color rgb="FFFCFCFF"/>
        <color rgb="FFF8696B"/>
      </colorScale>
    </cfRule>
  </conditionalFormatting>
  <conditionalFormatting sqref="O1:Q1 J1:J104857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C682E-D83E-428C-A9C8-EFB546603E18}">
  <dimension ref="A1:A7"/>
  <sheetViews>
    <sheetView zoomScale="150" zoomScaleNormal="150" workbookViewId="0">
      <selection activeCell="B13" sqref="B13"/>
    </sheetView>
  </sheetViews>
  <sheetFormatPr baseColWidth="10" defaultColWidth="11.5" defaultRowHeight="15" x14ac:dyDescent="0.2"/>
  <cols>
    <col min="1" max="1" width="15.5" bestFit="1" customWidth="1"/>
  </cols>
  <sheetData>
    <row r="1" spans="1:1" x14ac:dyDescent="0.2">
      <c r="A1" t="s">
        <v>0</v>
      </c>
    </row>
    <row r="2" spans="1:1" x14ac:dyDescent="0.2">
      <c r="A2" t="s">
        <v>366</v>
      </c>
    </row>
    <row r="3" spans="1:1" x14ac:dyDescent="0.2">
      <c r="A3" t="s">
        <v>205</v>
      </c>
    </row>
    <row r="4" spans="1:1" x14ac:dyDescent="0.2">
      <c r="A4" t="s">
        <v>376</v>
      </c>
    </row>
    <row r="5" spans="1:1" x14ac:dyDescent="0.2">
      <c r="A5" t="s">
        <v>382</v>
      </c>
    </row>
    <row r="6" spans="1:1" x14ac:dyDescent="0.2">
      <c r="A6" t="s">
        <v>625</v>
      </c>
    </row>
    <row r="7" spans="1:1" x14ac:dyDescent="0.2">
      <c r="A7" t="s">
        <v>137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031A3-E8B6-EE46-8F08-2A4D0CD0CAF1}">
  <dimension ref="A1:AG20"/>
  <sheetViews>
    <sheetView tabSelected="1" zoomScale="130" zoomScaleNormal="130"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O1" sqref="O1"/>
    </sheetView>
  </sheetViews>
  <sheetFormatPr baseColWidth="10" defaultColWidth="11.5" defaultRowHeight="15" x14ac:dyDescent="0.2"/>
  <cols>
    <col min="1" max="1" width="17" bestFit="1" customWidth="1"/>
    <col min="2" max="8" width="17" customWidth="1"/>
    <col min="9" max="9" width="14.5" bestFit="1" customWidth="1"/>
    <col min="15" max="15" width="14" bestFit="1" customWidth="1"/>
    <col min="18" max="18" width="15.83203125" bestFit="1" customWidth="1"/>
    <col min="19" max="20" width="15.83203125" customWidth="1"/>
    <col min="21" max="21" width="17.83203125" bestFit="1" customWidth="1"/>
    <col min="22" max="25" width="17.83203125" customWidth="1"/>
    <col min="31" max="31" width="12.33203125" bestFit="1" customWidth="1"/>
  </cols>
  <sheetData>
    <row r="1" spans="1:33" x14ac:dyDescent="0.2">
      <c r="A1" t="s">
        <v>0</v>
      </c>
      <c r="B1" s="25" t="s">
        <v>614</v>
      </c>
      <c r="C1" s="24" t="s">
        <v>425</v>
      </c>
      <c r="D1" t="s">
        <v>575</v>
      </c>
      <c r="E1" t="s">
        <v>623</v>
      </c>
      <c r="F1" t="s">
        <v>576</v>
      </c>
      <c r="G1" t="s">
        <v>577</v>
      </c>
      <c r="H1" s="24" t="s">
        <v>635</v>
      </c>
      <c r="I1" s="24" t="s">
        <v>578</v>
      </c>
      <c r="J1" s="24" t="s">
        <v>579</v>
      </c>
      <c r="K1" s="24" t="s">
        <v>580</v>
      </c>
      <c r="L1" s="24" t="s">
        <v>581</v>
      </c>
      <c r="M1" t="s">
        <v>582</v>
      </c>
      <c r="N1" s="24" t="s">
        <v>431</v>
      </c>
      <c r="O1" t="s">
        <v>583</v>
      </c>
      <c r="P1" s="24" t="s">
        <v>584</v>
      </c>
      <c r="Q1" s="24" t="s">
        <v>613</v>
      </c>
      <c r="R1" t="s">
        <v>586</v>
      </c>
      <c r="S1" t="s">
        <v>587</v>
      </c>
      <c r="T1" t="s">
        <v>588</v>
      </c>
      <c r="U1" t="s">
        <v>589</v>
      </c>
      <c r="V1" s="24" t="s">
        <v>608</v>
      </c>
      <c r="W1" t="s">
        <v>590</v>
      </c>
      <c r="X1" t="s">
        <v>610</v>
      </c>
      <c r="Y1" s="25" t="s">
        <v>611</v>
      </c>
      <c r="Z1" t="s">
        <v>591</v>
      </c>
      <c r="AA1" s="24" t="s">
        <v>592</v>
      </c>
      <c r="AB1" s="24" t="s">
        <v>612</v>
      </c>
      <c r="AC1" s="24" t="s">
        <v>637</v>
      </c>
      <c r="AD1" s="24" t="s">
        <v>621</v>
      </c>
      <c r="AE1" t="s">
        <v>593</v>
      </c>
      <c r="AF1" s="24" t="s">
        <v>638</v>
      </c>
      <c r="AG1" t="s">
        <v>594</v>
      </c>
    </row>
    <row r="2" spans="1:33" x14ac:dyDescent="0.2">
      <c r="A2" t="s">
        <v>595</v>
      </c>
      <c r="I2">
        <v>12.39</v>
      </c>
      <c r="J2">
        <v>12.54</v>
      </c>
      <c r="K2">
        <v>12.91</v>
      </c>
      <c r="O2">
        <v>15.18</v>
      </c>
      <c r="P2">
        <v>15.574999999999999</v>
      </c>
      <c r="R2">
        <v>16.010000000000002</v>
      </c>
      <c r="U2">
        <v>19.552</v>
      </c>
      <c r="Z2">
        <v>21.323</v>
      </c>
      <c r="AA2">
        <v>22.18</v>
      </c>
    </row>
    <row r="3" spans="1:33" x14ac:dyDescent="0.2">
      <c r="A3" t="s">
        <v>596</v>
      </c>
      <c r="D3">
        <v>9.3800000000000008</v>
      </c>
      <c r="J3">
        <v>12.54</v>
      </c>
      <c r="M3">
        <v>14.41</v>
      </c>
      <c r="P3">
        <v>15.56</v>
      </c>
      <c r="Z3">
        <v>21.32</v>
      </c>
      <c r="AF3">
        <v>34.21</v>
      </c>
    </row>
    <row r="4" spans="1:33" x14ac:dyDescent="0.2">
      <c r="A4" t="s">
        <v>597</v>
      </c>
      <c r="D4">
        <v>9.39</v>
      </c>
      <c r="J4">
        <v>12.55</v>
      </c>
      <c r="L4">
        <v>14.25</v>
      </c>
      <c r="N4">
        <v>15.097</v>
      </c>
      <c r="P4">
        <v>15.57</v>
      </c>
      <c r="Q4">
        <v>15.78</v>
      </c>
      <c r="Y4">
        <v>21.28</v>
      </c>
      <c r="AE4">
        <v>31.68</v>
      </c>
      <c r="AG4">
        <v>37.99</v>
      </c>
    </row>
    <row r="5" spans="1:33" x14ac:dyDescent="0.2">
      <c r="A5" t="s">
        <v>598</v>
      </c>
      <c r="D5">
        <v>9.3800000000000008</v>
      </c>
      <c r="J5">
        <v>12.54</v>
      </c>
      <c r="K5">
        <v>12.91</v>
      </c>
      <c r="L5">
        <v>14.25</v>
      </c>
      <c r="P5">
        <v>15.56</v>
      </c>
      <c r="T5">
        <v>18.559999999999999</v>
      </c>
      <c r="W5">
        <v>20.96</v>
      </c>
      <c r="AF5">
        <v>34.21</v>
      </c>
      <c r="AG5">
        <v>37.97</v>
      </c>
    </row>
    <row r="6" spans="1:33" x14ac:dyDescent="0.2">
      <c r="A6" t="s">
        <v>599</v>
      </c>
      <c r="J6">
        <v>12.54</v>
      </c>
      <c r="Y6">
        <v>21.27</v>
      </c>
      <c r="Z6">
        <v>21.32</v>
      </c>
      <c r="AF6">
        <v>34.21</v>
      </c>
      <c r="AG6">
        <v>37.979999999999997</v>
      </c>
    </row>
    <row r="7" spans="1:33" x14ac:dyDescent="0.2">
      <c r="A7" t="s">
        <v>600</v>
      </c>
      <c r="C7">
        <v>8.9600000000000009</v>
      </c>
      <c r="D7">
        <v>9.3800000000000008</v>
      </c>
      <c r="F7">
        <v>10.08</v>
      </c>
      <c r="J7">
        <v>12.55</v>
      </c>
      <c r="K7">
        <v>12.91</v>
      </c>
    </row>
    <row r="8" spans="1:33" x14ac:dyDescent="0.2">
      <c r="A8" t="s">
        <v>601</v>
      </c>
      <c r="B8">
        <v>4.74</v>
      </c>
      <c r="D8">
        <v>9.3800000000000008</v>
      </c>
      <c r="G8">
        <v>10.19</v>
      </c>
      <c r="J8">
        <v>12.54</v>
      </c>
      <c r="K8">
        <v>12.91</v>
      </c>
      <c r="O8">
        <v>15.23</v>
      </c>
      <c r="P8">
        <v>15.56</v>
      </c>
      <c r="Q8">
        <v>15.78</v>
      </c>
      <c r="S8">
        <v>16.48</v>
      </c>
      <c r="V8">
        <v>20.85</v>
      </c>
      <c r="X8">
        <v>21.1</v>
      </c>
      <c r="Y8">
        <v>21.28</v>
      </c>
      <c r="AB8">
        <v>23.32</v>
      </c>
    </row>
    <row r="9" spans="1:33" x14ac:dyDescent="0.2">
      <c r="A9" t="s">
        <v>618</v>
      </c>
      <c r="K9">
        <v>12.91</v>
      </c>
      <c r="AD9">
        <v>25.67</v>
      </c>
    </row>
    <row r="10" spans="1:33" x14ac:dyDescent="0.2">
      <c r="A10" t="s">
        <v>622</v>
      </c>
    </row>
    <row r="11" spans="1:33" x14ac:dyDescent="0.2">
      <c r="A11" t="s">
        <v>624</v>
      </c>
      <c r="E11">
        <v>9.5299999999999994</v>
      </c>
      <c r="G11">
        <v>10.19</v>
      </c>
      <c r="AB11">
        <v>23.34</v>
      </c>
    </row>
    <row r="12" spans="1:33" x14ac:dyDescent="0.2">
      <c r="A12" t="s">
        <v>636</v>
      </c>
      <c r="C12">
        <v>8.9700000000000006</v>
      </c>
      <c r="H12">
        <v>10.79</v>
      </c>
      <c r="I12">
        <v>12.38</v>
      </c>
      <c r="N12">
        <v>15.08</v>
      </c>
      <c r="AA12">
        <v>22.17</v>
      </c>
      <c r="AC12">
        <v>23.67</v>
      </c>
      <c r="AF12">
        <v>34.21</v>
      </c>
    </row>
    <row r="20" spans="28:28" x14ac:dyDescent="0.2">
      <c r="AB20" t="s">
        <v>609</v>
      </c>
    </row>
  </sheetData>
  <sortState xmlns:xlrd2="http://schemas.microsoft.com/office/spreadsheetml/2017/richdata2" ref="A1:K62">
    <sortCondition ref="J1:J62"/>
    <sortCondition ref="K1:K62"/>
  </sortState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DEDA1-3EBD-554D-B796-286F8B99914A}">
  <sheetPr>
    <tabColor theme="9" tint="0.79998168889431442"/>
  </sheetPr>
  <dimension ref="A1:Q61"/>
  <sheetViews>
    <sheetView zoomScale="130" zoomScaleNormal="130" workbookViewId="0">
      <selection activeCell="E1" sqref="E1"/>
    </sheetView>
  </sheetViews>
  <sheetFormatPr baseColWidth="10" defaultColWidth="11.5" defaultRowHeight="15" x14ac:dyDescent="0.2"/>
  <cols>
    <col min="1" max="1" width="17" bestFit="1" customWidth="1"/>
    <col min="2" max="2" width="20.33203125" bestFit="1" customWidth="1"/>
    <col min="3" max="3" width="6.83203125" bestFit="1" customWidth="1"/>
    <col min="6" max="6" width="15" bestFit="1" customWidth="1"/>
  </cols>
  <sheetData>
    <row r="1" spans="1:17" x14ac:dyDescent="0.2">
      <c r="D1" t="s">
        <v>425</v>
      </c>
      <c r="E1" t="s">
        <v>430</v>
      </c>
      <c r="F1" t="s">
        <v>639</v>
      </c>
      <c r="G1" t="s">
        <v>627</v>
      </c>
      <c r="H1" t="s">
        <v>433</v>
      </c>
      <c r="I1" t="s">
        <v>428</v>
      </c>
      <c r="J1" t="s">
        <v>609</v>
      </c>
      <c r="K1" t="s">
        <v>429</v>
      </c>
      <c r="L1" t="s">
        <v>640</v>
      </c>
      <c r="M1" t="s">
        <v>641</v>
      </c>
      <c r="N1" t="s">
        <v>431</v>
      </c>
      <c r="O1" t="s">
        <v>437</v>
      </c>
      <c r="P1" t="s">
        <v>642</v>
      </c>
      <c r="Q1" t="s">
        <v>643</v>
      </c>
    </row>
    <row r="2" spans="1:17" x14ac:dyDescent="0.2">
      <c r="A2" t="s">
        <v>406</v>
      </c>
      <c r="B2" t="s">
        <v>606</v>
      </c>
      <c r="C2" t="s">
        <v>626</v>
      </c>
      <c r="D2" s="24">
        <v>8.9600000000000009</v>
      </c>
      <c r="E2">
        <v>14.25</v>
      </c>
      <c r="F2">
        <v>15.77</v>
      </c>
      <c r="G2">
        <v>23.32</v>
      </c>
      <c r="H2">
        <v>15.55</v>
      </c>
      <c r="I2">
        <v>12.53</v>
      </c>
      <c r="J2" s="25">
        <v>20.85</v>
      </c>
      <c r="K2">
        <v>12.91</v>
      </c>
      <c r="L2" s="24">
        <v>10.78</v>
      </c>
      <c r="M2">
        <v>12.39</v>
      </c>
      <c r="N2" s="25">
        <v>15.07</v>
      </c>
      <c r="O2" s="27">
        <v>22.17</v>
      </c>
      <c r="P2">
        <v>23.67</v>
      </c>
      <c r="Q2" s="25">
        <v>34.21</v>
      </c>
    </row>
    <row r="3" spans="1:17" x14ac:dyDescent="0.2">
      <c r="A3" t="s">
        <v>13</v>
      </c>
      <c r="B3" t="str">
        <f>VLOOKUP(A3,'RAW2'!$A$2:$R$4972,16,FALSE)</f>
        <v>10A</v>
      </c>
      <c r="C3" t="str">
        <f>VLOOKUP(A3,'RAW2'!$S$2:$T$4972,2,FALSE)</f>
        <v>no</v>
      </c>
      <c r="D3">
        <f>SUMIFS('RAW2'!$Q:$Q,'RAW2'!$A:$A,NMDS!$A3,'RAW2'!$E:$E,NMDS!D$2)</f>
        <v>0.11422908585898352</v>
      </c>
      <c r="E3">
        <f>SUMIFS('RAW2'!$Q:$Q,'RAW2'!$A:$A,NMDS!$A3,'RAW2'!$E:$E,NMDS!E$2)</f>
        <v>0.21937900361581786</v>
      </c>
      <c r="F3">
        <f>SUMIFS('RAW2'!$Q:$Q,'RAW2'!$A:$A,NMDS!$A3,'RAW2'!$E:$E,NMDS!F$2)</f>
        <v>7.3777892364603886E-2</v>
      </c>
      <c r="G3">
        <f>SUMIFS('RAW2'!$Q:$Q,'RAW2'!$A:$A,NMDS!$A3,'RAW2'!$E:$E,NMDS!G$2)</f>
        <v>3.5204685745376517E-2</v>
      </c>
      <c r="H3">
        <f>SUMIFS('RAW2'!$Q:$Q,'RAW2'!$A:$A,NMDS!$A3,'RAW2'!$E:$E,NMDS!H$2)</f>
        <v>0.22938468812157276</v>
      </c>
      <c r="I3">
        <f>SUMIFS('RAW2'!$Q:$Q,'RAW2'!$A:$A,NMDS!$A3,'RAW2'!$E:$E,NMDS!I$2)</f>
        <v>0.60764024344503453</v>
      </c>
      <c r="J3">
        <f>SUMIFS('RAW2'!$Q:$Q,'RAW2'!$A:$A,NMDS!$A3,'RAW2'!$E:$E,NMDS!J$2)</f>
        <v>3.3404869729895044E-2</v>
      </c>
      <c r="K3">
        <f>SUMIFS('RAW2'!$Q:$Q,'RAW2'!$A:$A,NMDS!$A3,'RAW2'!$E:$E,NMDS!K$2)</f>
        <v>1.8026947006796716</v>
      </c>
      <c r="L3">
        <f>SUMIFS('RAW2'!$Q:$Q,'RAW2'!$A:$A,NMDS!$A3,'RAW2'!$E:$E,NMDS!L$2)</f>
        <v>0.41931362432887725</v>
      </c>
      <c r="M3">
        <f>SUMIFS('RAW2'!$Q:$Q,'RAW2'!$A:$A,NMDS!$A3,'RAW2'!$E:$E,NMDS!M$2)</f>
        <v>0.71638679379715609</v>
      </c>
      <c r="N3">
        <f>SUMIFS('RAW2'!$Q:$Q,'RAW2'!$A:$A,NMDS!$A3,'RAW2'!$E:$E,NMDS!N$2)</f>
        <v>0</v>
      </c>
      <c r="O3">
        <f>SUMIFS('RAW2'!$Q:$Q,'RAW2'!$A:$A,NMDS!$A3,'RAW2'!$E:$E,NMDS!O$2)</f>
        <v>3.9143439539792511E-2</v>
      </c>
      <c r="P3">
        <f>SUMIFS('RAW2'!$Q:$Q,'RAW2'!$A:$A,NMDS!$A3,'RAW2'!$E:$E,NMDS!P$2)</f>
        <v>0</v>
      </c>
      <c r="Q3">
        <f>SUMIFS('RAW2'!$Q:$Q,'RAW2'!$A:$A,NMDS!$A3,'RAW2'!$E:$E,NMDS!Q$2)</f>
        <v>0</v>
      </c>
    </row>
    <row r="4" spans="1:17" x14ac:dyDescent="0.2">
      <c r="A4" t="s">
        <v>128</v>
      </c>
      <c r="B4" t="str">
        <f>VLOOKUP(A4,'RAW2'!$A$2:$R$4972,16,FALSE)</f>
        <v>10B</v>
      </c>
      <c r="C4" t="str">
        <f>VLOOKUP(A4,'RAW2'!$S$2:$T$4972,2,FALSE)</f>
        <v>no</v>
      </c>
      <c r="D4">
        <f>SUMIFS('RAW2'!$Q:$Q,'RAW2'!$A:$A,NMDS!$A4,'RAW2'!$E:$E,NMDS!D$2)</f>
        <v>0</v>
      </c>
      <c r="E4">
        <f>SUMIFS('RAW2'!$Q:$Q,'RAW2'!$A:$A,NMDS!$A4,'RAW2'!$E:$E,NMDS!E$2)</f>
        <v>0</v>
      </c>
      <c r="F4">
        <f>SUMIFS('RAW2'!$Q:$Q,'RAW2'!$A:$A,NMDS!$A4,'RAW2'!$E:$E,NMDS!F$2)</f>
        <v>0</v>
      </c>
      <c r="G4">
        <f>SUMIFS('RAW2'!$Q:$Q,'RAW2'!$A:$A,NMDS!$A4,'RAW2'!$E:$E,NMDS!G$2)</f>
        <v>0</v>
      </c>
      <c r="H4">
        <f>SUMIFS('RAW2'!$Q:$Q,'RAW2'!$A:$A,NMDS!$A4,'RAW2'!$E:$E,NMDS!H$2)</f>
        <v>0.55561399566051317</v>
      </c>
      <c r="I4">
        <f>SUMIFS('RAW2'!$Q:$Q,'RAW2'!$A:$A,NMDS!$A4,'RAW2'!$E:$E,NMDS!I$2)</f>
        <v>1.1930375048786692</v>
      </c>
      <c r="J4">
        <f>SUMIFS('RAW2'!$Q:$Q,'RAW2'!$A:$A,NMDS!$A4,'RAW2'!$E:$E,NMDS!J$2)</f>
        <v>0</v>
      </c>
      <c r="K4">
        <f>SUMIFS('RAW2'!$Q:$Q,'RAW2'!$A:$A,NMDS!$A4,'RAW2'!$E:$E,NMDS!K$2)</f>
        <v>0.12477425848873323</v>
      </c>
      <c r="L4">
        <f>SUMIFS('RAW2'!$Q:$Q,'RAW2'!$A:$A,NMDS!$A4,'RAW2'!$E:$E,NMDS!L$2)</f>
        <v>0</v>
      </c>
      <c r="M4">
        <f>SUMIFS('RAW2'!$Q:$Q,'RAW2'!$A:$A,NMDS!$A4,'RAW2'!$E:$E,NMDS!M$2)</f>
        <v>0</v>
      </c>
      <c r="N4">
        <f>SUMIFS('RAW2'!$Q:$Q,'RAW2'!$A:$A,NMDS!$A4,'RAW2'!$E:$E,NMDS!N$2)</f>
        <v>0</v>
      </c>
      <c r="O4">
        <f>SUMIFS('RAW2'!$Q:$Q,'RAW2'!$A:$A,NMDS!$A4,'RAW2'!$E:$E,NMDS!O$2)</f>
        <v>0</v>
      </c>
      <c r="P4">
        <f>SUMIFS('RAW2'!$Q:$Q,'RAW2'!$A:$A,NMDS!$A4,'RAW2'!$E:$E,NMDS!P$2)</f>
        <v>0</v>
      </c>
      <c r="Q4">
        <f>SUMIFS('RAW2'!$Q:$Q,'RAW2'!$A:$A,NMDS!$A4,'RAW2'!$E:$E,NMDS!Q$2)</f>
        <v>2.4338868932033182</v>
      </c>
    </row>
    <row r="5" spans="1:17" x14ac:dyDescent="0.2">
      <c r="A5" t="s">
        <v>131</v>
      </c>
      <c r="B5" t="str">
        <f>VLOOKUP(A5,'RAW2'!$A$2:$R$4972,16,FALSE)</f>
        <v>10C</v>
      </c>
      <c r="C5" t="str">
        <f>VLOOKUP(A5,'RAW2'!$S$2:$T$4972,2,FALSE)</f>
        <v>no</v>
      </c>
      <c r="D5">
        <f>SUMIFS('RAW2'!$Q:$Q,'RAW2'!$A:$A,NMDS!$A5,'RAW2'!$E:$E,NMDS!D$2)</f>
        <v>9.631165247055927E-2</v>
      </c>
      <c r="E5">
        <f>SUMIFS('RAW2'!$Q:$Q,'RAW2'!$A:$A,NMDS!$A5,'RAW2'!$E:$E,NMDS!E$2)</f>
        <v>6.7972964407324796E-2</v>
      </c>
      <c r="F5">
        <f>SUMIFS('RAW2'!$Q:$Q,'RAW2'!$A:$A,NMDS!$A5,'RAW2'!$E:$E,NMDS!F$2)</f>
        <v>8.4050246642651649E-2</v>
      </c>
      <c r="G5">
        <f>SUMIFS('RAW2'!$Q:$Q,'RAW2'!$A:$A,NMDS!$A5,'RAW2'!$E:$E,NMDS!G$2)</f>
        <v>0</v>
      </c>
      <c r="H5">
        <f>SUMIFS('RAW2'!$Q:$Q,'RAW2'!$A:$A,NMDS!$A5,'RAW2'!$E:$E,NMDS!H$2)</f>
        <v>0.17837144495187987</v>
      </c>
      <c r="I5">
        <f>SUMIFS('RAW2'!$Q:$Q,'RAW2'!$A:$A,NMDS!$A5,'RAW2'!$E:$E,NMDS!I$2)</f>
        <v>0.26434266308795779</v>
      </c>
      <c r="J5">
        <f>SUMIFS('RAW2'!$Q:$Q,'RAW2'!$A:$A,NMDS!$A5,'RAW2'!$E:$E,NMDS!J$2)</f>
        <v>0</v>
      </c>
      <c r="K5">
        <f>SUMIFS('RAW2'!$Q:$Q,'RAW2'!$A:$A,NMDS!$A5,'RAW2'!$E:$E,NMDS!K$2)</f>
        <v>0</v>
      </c>
      <c r="L5">
        <f>SUMIFS('RAW2'!$Q:$Q,'RAW2'!$A:$A,NMDS!$A5,'RAW2'!$E:$E,NMDS!L$2)</f>
        <v>0</v>
      </c>
      <c r="M5">
        <f>SUMIFS('RAW2'!$Q:$Q,'RAW2'!$A:$A,NMDS!$A5,'RAW2'!$E:$E,NMDS!M$2)</f>
        <v>0</v>
      </c>
      <c r="N5">
        <f>SUMIFS('RAW2'!$Q:$Q,'RAW2'!$A:$A,NMDS!$A5,'RAW2'!$E:$E,NMDS!N$2)</f>
        <v>0</v>
      </c>
      <c r="O5">
        <f>SUMIFS('RAW2'!$Q:$Q,'RAW2'!$A:$A,NMDS!$A5,'RAW2'!$E:$E,NMDS!O$2)</f>
        <v>0</v>
      </c>
      <c r="P5">
        <f>SUMIFS('RAW2'!$Q:$Q,'RAW2'!$A:$A,NMDS!$A5,'RAW2'!$E:$E,NMDS!P$2)</f>
        <v>0</v>
      </c>
      <c r="Q5">
        <f>SUMIFS('RAW2'!$Q:$Q,'RAW2'!$A:$A,NMDS!$A5,'RAW2'!$E:$E,NMDS!Q$2)</f>
        <v>0</v>
      </c>
    </row>
    <row r="6" spans="1:17" x14ac:dyDescent="0.2">
      <c r="A6" t="s">
        <v>137</v>
      </c>
      <c r="B6" t="str">
        <f>VLOOKUP(A6,'RAW2'!$A$2:$R$4972,16,FALSE)</f>
        <v>10D</v>
      </c>
      <c r="C6" t="str">
        <f>VLOOKUP(A6,'RAW2'!$S$2:$T$4972,2,FALSE)</f>
        <v>yes</v>
      </c>
      <c r="D6">
        <f>SUMIFS('RAW2'!$Q:$Q,'RAW2'!$A:$A,NMDS!$A6,'RAW2'!$E:$E,NMDS!D$2)</f>
        <v>0</v>
      </c>
      <c r="E6">
        <f>SUMIFS('RAW2'!$Q:$Q,'RAW2'!$A:$A,NMDS!$A6,'RAW2'!$E:$E,NMDS!E$2)</f>
        <v>0</v>
      </c>
      <c r="F6">
        <f>SUMIFS('RAW2'!$Q:$Q,'RAW2'!$A:$A,NMDS!$A6,'RAW2'!$E:$E,NMDS!F$2)</f>
        <v>0</v>
      </c>
      <c r="G6">
        <f>SUMIFS('RAW2'!$Q:$Q,'RAW2'!$A:$A,NMDS!$A6,'RAW2'!$E:$E,NMDS!G$2)</f>
        <v>0</v>
      </c>
      <c r="H6">
        <f>SUMIFS('RAW2'!$Q:$Q,'RAW2'!$A:$A,NMDS!$A6,'RAW2'!$E:$E,NMDS!H$2)</f>
        <v>0</v>
      </c>
      <c r="I6">
        <f>SUMIFS('RAW2'!$Q:$Q,'RAW2'!$A:$A,NMDS!$A6,'RAW2'!$E:$E,NMDS!I$2)</f>
        <v>0</v>
      </c>
      <c r="J6">
        <f>SUMIFS('RAW2'!$Q:$Q,'RAW2'!$A:$A,NMDS!$A6,'RAW2'!$E:$E,NMDS!J$2)</f>
        <v>0</v>
      </c>
      <c r="K6">
        <f>SUMIFS('RAW2'!$Q:$Q,'RAW2'!$A:$A,NMDS!$A6,'RAW2'!$E:$E,NMDS!K$2)</f>
        <v>0</v>
      </c>
      <c r="L6">
        <f>SUMIFS('RAW2'!$Q:$Q,'RAW2'!$A:$A,NMDS!$A6,'RAW2'!$E:$E,NMDS!L$2)</f>
        <v>0</v>
      </c>
      <c r="M6">
        <f>SUMIFS('RAW2'!$Q:$Q,'RAW2'!$A:$A,NMDS!$A6,'RAW2'!$E:$E,NMDS!M$2)</f>
        <v>0</v>
      </c>
      <c r="N6">
        <f>SUMIFS('RAW2'!$Q:$Q,'RAW2'!$A:$A,NMDS!$A6,'RAW2'!$E:$E,NMDS!N$2)</f>
        <v>0</v>
      </c>
      <c r="O6">
        <f>SUMIFS('RAW2'!$Q:$Q,'RAW2'!$A:$A,NMDS!$A6,'RAW2'!$E:$E,NMDS!O$2)</f>
        <v>0</v>
      </c>
      <c r="P6">
        <f>SUMIFS('RAW2'!$Q:$Q,'RAW2'!$A:$A,NMDS!$A6,'RAW2'!$E:$E,NMDS!P$2)</f>
        <v>0</v>
      </c>
      <c r="Q6">
        <f>SUMIFS('RAW2'!$Q:$Q,'RAW2'!$A:$A,NMDS!$A6,'RAW2'!$E:$E,NMDS!Q$2)</f>
        <v>0</v>
      </c>
    </row>
    <row r="7" spans="1:17" x14ac:dyDescent="0.2">
      <c r="A7" t="s">
        <v>156</v>
      </c>
      <c r="B7" t="str">
        <f>VLOOKUP(A7,'RAW2'!$A$2:$R$4972,16,FALSE)</f>
        <v>10E</v>
      </c>
      <c r="C7" t="str">
        <f>VLOOKUP(A7,'RAW2'!$S$2:$T$4972,2,FALSE)</f>
        <v>no</v>
      </c>
      <c r="D7">
        <f>SUMIFS('RAW2'!$Q:$Q,'RAW2'!$A:$A,NMDS!$A7,'RAW2'!$E:$E,NMDS!D$2)</f>
        <v>0</v>
      </c>
      <c r="E7">
        <f>SUMIFS('RAW2'!$Q:$Q,'RAW2'!$A:$A,NMDS!$A7,'RAW2'!$E:$E,NMDS!E$2)</f>
        <v>6.9551121723855913E-2</v>
      </c>
      <c r="F7">
        <f>SUMIFS('RAW2'!$Q:$Q,'RAW2'!$A:$A,NMDS!$A7,'RAW2'!$E:$E,NMDS!F$2)</f>
        <v>8.5258311838611558E-2</v>
      </c>
      <c r="G7">
        <f>SUMIFS('RAW2'!$Q:$Q,'RAW2'!$A:$A,NMDS!$A7,'RAW2'!$E:$E,NMDS!G$2)</f>
        <v>0</v>
      </c>
      <c r="H7">
        <f>SUMIFS('RAW2'!$Q:$Q,'RAW2'!$A:$A,NMDS!$A7,'RAW2'!$E:$E,NMDS!H$2)</f>
        <v>0.32765317052521076</v>
      </c>
      <c r="I7">
        <f>SUMIFS('RAW2'!$Q:$Q,'RAW2'!$A:$A,NMDS!$A7,'RAW2'!$E:$E,NMDS!I$2)</f>
        <v>0.50264677281729209</v>
      </c>
      <c r="J7">
        <f>SUMIFS('RAW2'!$Q:$Q,'RAW2'!$A:$A,NMDS!$A7,'RAW2'!$E:$E,NMDS!J$2)</f>
        <v>0</v>
      </c>
      <c r="K7">
        <f>SUMIFS('RAW2'!$Q:$Q,'RAW2'!$A:$A,NMDS!$A7,'RAW2'!$E:$E,NMDS!K$2)</f>
        <v>0</v>
      </c>
      <c r="L7">
        <f>SUMIFS('RAW2'!$Q:$Q,'RAW2'!$A:$A,NMDS!$A7,'RAW2'!$E:$E,NMDS!L$2)</f>
        <v>0</v>
      </c>
      <c r="M7">
        <f>SUMIFS('RAW2'!$Q:$Q,'RAW2'!$A:$A,NMDS!$A7,'RAW2'!$E:$E,NMDS!M$2)</f>
        <v>0.17812601630297228</v>
      </c>
      <c r="N7">
        <f>SUMIFS('RAW2'!$Q:$Q,'RAW2'!$A:$A,NMDS!$A7,'RAW2'!$E:$E,NMDS!N$2)</f>
        <v>0</v>
      </c>
      <c r="O7">
        <f>SUMIFS('RAW2'!$Q:$Q,'RAW2'!$A:$A,NMDS!$A7,'RAW2'!$E:$E,NMDS!O$2)</f>
        <v>0</v>
      </c>
      <c r="P7">
        <f>SUMIFS('RAW2'!$Q:$Q,'RAW2'!$A:$A,NMDS!$A7,'RAW2'!$E:$E,NMDS!P$2)</f>
        <v>0</v>
      </c>
      <c r="Q7">
        <f>SUMIFS('RAW2'!$Q:$Q,'RAW2'!$A:$A,NMDS!$A7,'RAW2'!$E:$E,NMDS!Q$2)</f>
        <v>2.820232799288922</v>
      </c>
    </row>
    <row r="8" spans="1:17" x14ac:dyDescent="0.2">
      <c r="A8" t="s">
        <v>161</v>
      </c>
      <c r="B8" t="str">
        <f>VLOOKUP(A8,'RAW2'!$A$2:$R$4972,16,FALSE)</f>
        <v>11A</v>
      </c>
      <c r="C8" t="str">
        <f>VLOOKUP(A8,'RAW2'!$S$2:$T$4972,2,FALSE)</f>
        <v>no</v>
      </c>
      <c r="D8">
        <f>SUMIFS('RAW2'!$Q:$Q,'RAW2'!$A:$A,NMDS!$A8,'RAW2'!$E:$E,NMDS!D$2)</f>
        <v>0.35213443377886505</v>
      </c>
      <c r="E8">
        <f>SUMIFS('RAW2'!$Q:$Q,'RAW2'!$A:$A,NMDS!$A8,'RAW2'!$E:$E,NMDS!E$2)</f>
        <v>0.31898275311199314</v>
      </c>
      <c r="F8">
        <f>SUMIFS('RAW2'!$Q:$Q,'RAW2'!$A:$A,NMDS!$A8,'RAW2'!$E:$E,NMDS!F$2)</f>
        <v>4.8471363947603041E-2</v>
      </c>
      <c r="G8">
        <f>SUMIFS('RAW2'!$Q:$Q,'RAW2'!$A:$A,NMDS!$A8,'RAW2'!$E:$E,NMDS!G$2)</f>
        <v>8.6793939501768821E-2</v>
      </c>
      <c r="H8">
        <f>SUMIFS('RAW2'!$Q:$Q,'RAW2'!$A:$A,NMDS!$A8,'RAW2'!$E:$E,NMDS!H$2)</f>
        <v>0.24707749578895075</v>
      </c>
      <c r="I8">
        <f>SUMIFS('RAW2'!$Q:$Q,'RAW2'!$A:$A,NMDS!$A8,'RAW2'!$E:$E,NMDS!I$2)</f>
        <v>0.48524449627889554</v>
      </c>
      <c r="J8">
        <f>SUMIFS('RAW2'!$Q:$Q,'RAW2'!$A:$A,NMDS!$A8,'RAW2'!$E:$E,NMDS!J$2)</f>
        <v>5.7639223851390857E-2</v>
      </c>
      <c r="K8">
        <f>SUMIFS('RAW2'!$Q:$Q,'RAW2'!$A:$A,NMDS!$A8,'RAW2'!$E:$E,NMDS!K$2)</f>
        <v>0.26010632507301795</v>
      </c>
      <c r="L8">
        <f>SUMIFS('RAW2'!$Q:$Q,'RAW2'!$A:$A,NMDS!$A8,'RAW2'!$E:$E,NMDS!L$2)</f>
        <v>0</v>
      </c>
      <c r="M8">
        <f>SUMIFS('RAW2'!$Q:$Q,'RAW2'!$A:$A,NMDS!$A8,'RAW2'!$E:$E,NMDS!M$2)</f>
        <v>0.15849710159999278</v>
      </c>
      <c r="N8">
        <f>SUMIFS('RAW2'!$Q:$Q,'RAW2'!$A:$A,NMDS!$A8,'RAW2'!$E:$E,NMDS!N$2)</f>
        <v>0</v>
      </c>
      <c r="O8">
        <f>SUMIFS('RAW2'!$Q:$Q,'RAW2'!$A:$A,NMDS!$A8,'RAW2'!$E:$E,NMDS!O$2)</f>
        <v>5.1278565799143749E-2</v>
      </c>
      <c r="P8">
        <f>SUMIFS('RAW2'!$Q:$Q,'RAW2'!$A:$A,NMDS!$A8,'RAW2'!$E:$E,NMDS!P$2)</f>
        <v>7.0324723749593518E-2</v>
      </c>
      <c r="Q8">
        <f>SUMIFS('RAW2'!$Q:$Q,'RAW2'!$A:$A,NMDS!$A8,'RAW2'!$E:$E,NMDS!Q$2)</f>
        <v>0</v>
      </c>
    </row>
    <row r="9" spans="1:17" x14ac:dyDescent="0.2">
      <c r="A9" t="s">
        <v>163</v>
      </c>
      <c r="B9" t="str">
        <f>VLOOKUP(A9,'RAW2'!$A$2:$R$4972,16,FALSE)</f>
        <v>11B</v>
      </c>
      <c r="C9" t="str">
        <f>VLOOKUP(A9,'RAW2'!$S$2:$T$4972,2,FALSE)</f>
        <v>no</v>
      </c>
      <c r="D9">
        <f>SUMIFS('RAW2'!$Q:$Q,'RAW2'!$A:$A,NMDS!$A9,'RAW2'!$E:$E,NMDS!D$2)</f>
        <v>0</v>
      </c>
      <c r="E9">
        <f>SUMIFS('RAW2'!$Q:$Q,'RAW2'!$A:$A,NMDS!$A9,'RAW2'!$E:$E,NMDS!E$2)</f>
        <v>0</v>
      </c>
      <c r="F9">
        <f>SUMIFS('RAW2'!$Q:$Q,'RAW2'!$A:$A,NMDS!$A9,'RAW2'!$E:$E,NMDS!F$2)</f>
        <v>0</v>
      </c>
      <c r="G9">
        <f>SUMIFS('RAW2'!$Q:$Q,'RAW2'!$A:$A,NMDS!$A9,'RAW2'!$E:$E,NMDS!G$2)</f>
        <v>0</v>
      </c>
      <c r="H9">
        <f>SUMIFS('RAW2'!$Q:$Q,'RAW2'!$A:$A,NMDS!$A9,'RAW2'!$E:$E,NMDS!H$2)</f>
        <v>0</v>
      </c>
      <c r="I9">
        <f>SUMIFS('RAW2'!$Q:$Q,'RAW2'!$A:$A,NMDS!$A9,'RAW2'!$E:$E,NMDS!I$2)</f>
        <v>0.20495744456181242</v>
      </c>
      <c r="J9">
        <f>SUMIFS('RAW2'!$Q:$Q,'RAW2'!$A:$A,NMDS!$A9,'RAW2'!$E:$E,NMDS!J$2)</f>
        <v>0</v>
      </c>
      <c r="K9">
        <f>SUMIFS('RAW2'!$Q:$Q,'RAW2'!$A:$A,NMDS!$A9,'RAW2'!$E:$E,NMDS!K$2)</f>
        <v>0</v>
      </c>
      <c r="L9">
        <f>SUMIFS('RAW2'!$Q:$Q,'RAW2'!$A:$A,NMDS!$A9,'RAW2'!$E:$E,NMDS!L$2)</f>
        <v>0</v>
      </c>
      <c r="M9">
        <f>SUMIFS('RAW2'!$Q:$Q,'RAW2'!$A:$A,NMDS!$A9,'RAW2'!$E:$E,NMDS!M$2)</f>
        <v>0.36596718206926471</v>
      </c>
      <c r="N9">
        <f>SUMIFS('RAW2'!$Q:$Q,'RAW2'!$A:$A,NMDS!$A9,'RAW2'!$E:$E,NMDS!N$2)</f>
        <v>0</v>
      </c>
      <c r="O9">
        <f>SUMIFS('RAW2'!$Q:$Q,'RAW2'!$A:$A,NMDS!$A9,'RAW2'!$E:$E,NMDS!O$2)</f>
        <v>0</v>
      </c>
      <c r="P9">
        <f>SUMIFS('RAW2'!$Q:$Q,'RAW2'!$A:$A,NMDS!$A9,'RAW2'!$E:$E,NMDS!P$2)</f>
        <v>0.48916702752145325</v>
      </c>
      <c r="Q9">
        <f>SUMIFS('RAW2'!$Q:$Q,'RAW2'!$A:$A,NMDS!$A9,'RAW2'!$E:$E,NMDS!Q$2)</f>
        <v>3.3087192239868641</v>
      </c>
    </row>
    <row r="10" spans="1:17" x14ac:dyDescent="0.2">
      <c r="A10" t="s">
        <v>183</v>
      </c>
      <c r="B10" t="str">
        <f>VLOOKUP(A10,'RAW2'!$A$2:$R$4972,16,FALSE)</f>
        <v>11C</v>
      </c>
      <c r="C10" t="str">
        <f>VLOOKUP(A10,'RAW2'!$S$2:$T$4972,2,FALSE)</f>
        <v>no</v>
      </c>
      <c r="D10">
        <f>SUMIFS('RAW2'!$Q:$Q,'RAW2'!$A:$A,NMDS!$A10,'RAW2'!$E:$E,NMDS!D$2)</f>
        <v>0.40620603192940058</v>
      </c>
      <c r="E10">
        <f>SUMIFS('RAW2'!$Q:$Q,'RAW2'!$A:$A,NMDS!$A10,'RAW2'!$E:$E,NMDS!E$2)</f>
        <v>3.5856110579757419E-2</v>
      </c>
      <c r="F10">
        <f>SUMIFS('RAW2'!$Q:$Q,'RAW2'!$A:$A,NMDS!$A10,'RAW2'!$E:$E,NMDS!F$2)</f>
        <v>3.7502347637702348E-2</v>
      </c>
      <c r="G10">
        <f>SUMIFS('RAW2'!$Q:$Q,'RAW2'!$A:$A,NMDS!$A10,'RAW2'!$E:$E,NMDS!G$2)</f>
        <v>3.3924962618266982E-2</v>
      </c>
      <c r="H10">
        <f>SUMIFS('RAW2'!$Q:$Q,'RAW2'!$A:$A,NMDS!$A10,'RAW2'!$E:$E,NMDS!H$2)</f>
        <v>0.18775900116806657</v>
      </c>
      <c r="I10">
        <f>SUMIFS('RAW2'!$Q:$Q,'RAW2'!$A:$A,NMDS!$A10,'RAW2'!$E:$E,NMDS!I$2)</f>
        <v>0.32002207143381095</v>
      </c>
      <c r="J10">
        <f>SUMIFS('RAW2'!$Q:$Q,'RAW2'!$A:$A,NMDS!$A10,'RAW2'!$E:$E,NMDS!J$2)</f>
        <v>0</v>
      </c>
      <c r="K10">
        <f>SUMIFS('RAW2'!$Q:$Q,'RAW2'!$A:$A,NMDS!$A10,'RAW2'!$E:$E,NMDS!K$2)</f>
        <v>0.88538226006549481</v>
      </c>
      <c r="L10">
        <f>SUMIFS('RAW2'!$Q:$Q,'RAW2'!$A:$A,NMDS!$A10,'RAW2'!$E:$E,NMDS!L$2)</f>
        <v>0</v>
      </c>
      <c r="M10">
        <f>SUMIFS('RAW2'!$Q:$Q,'RAW2'!$A:$A,NMDS!$A10,'RAW2'!$E:$E,NMDS!M$2)</f>
        <v>0.18609999579151401</v>
      </c>
      <c r="N10">
        <f>SUMIFS('RAW2'!$Q:$Q,'RAW2'!$A:$A,NMDS!$A10,'RAW2'!$E:$E,NMDS!N$2)</f>
        <v>9.7323869509019903E-2</v>
      </c>
      <c r="O10">
        <f>SUMIFS('RAW2'!$Q:$Q,'RAW2'!$A:$A,NMDS!$A10,'RAW2'!$E:$E,NMDS!O$2)</f>
        <v>0</v>
      </c>
      <c r="P10">
        <f>SUMIFS('RAW2'!$Q:$Q,'RAW2'!$A:$A,NMDS!$A10,'RAW2'!$E:$E,NMDS!P$2)</f>
        <v>0</v>
      </c>
      <c r="Q10">
        <f>SUMIFS('RAW2'!$Q:$Q,'RAW2'!$A:$A,NMDS!$A10,'RAW2'!$E:$E,NMDS!Q$2)</f>
        <v>3.6122931206853663E-2</v>
      </c>
    </row>
    <row r="11" spans="1:17" x14ac:dyDescent="0.2">
      <c r="A11" t="s">
        <v>187</v>
      </c>
      <c r="B11" t="str">
        <f>VLOOKUP(A11,'RAW2'!$A$2:$R$4972,16,FALSE)</f>
        <v>11D</v>
      </c>
      <c r="C11" t="str">
        <f>VLOOKUP(A11,'RAW2'!$S$2:$T$4972,2,FALSE)</f>
        <v>no</v>
      </c>
      <c r="D11">
        <f>SUMIFS('RAW2'!$Q:$Q,'RAW2'!$A:$A,NMDS!$A11,'RAW2'!$E:$E,NMDS!D$2)</f>
        <v>0</v>
      </c>
      <c r="E11">
        <f>SUMIFS('RAW2'!$Q:$Q,'RAW2'!$A:$A,NMDS!$A11,'RAW2'!$E:$E,NMDS!E$2)</f>
        <v>7.7752546890654334E-2</v>
      </c>
      <c r="F11">
        <f>SUMIFS('RAW2'!$Q:$Q,'RAW2'!$A:$A,NMDS!$A11,'RAW2'!$E:$E,NMDS!F$2)</f>
        <v>9.3891800948401619E-2</v>
      </c>
      <c r="G11">
        <f>SUMIFS('RAW2'!$Q:$Q,'RAW2'!$A:$A,NMDS!$A11,'RAW2'!$E:$E,NMDS!G$2)</f>
        <v>0.11456853069811705</v>
      </c>
      <c r="H11">
        <f>SUMIFS('RAW2'!$Q:$Q,'RAW2'!$A:$A,NMDS!$A11,'RAW2'!$E:$E,NMDS!H$2)</f>
        <v>0.55339810003633827</v>
      </c>
      <c r="I11">
        <f>SUMIFS('RAW2'!$Q:$Q,'RAW2'!$A:$A,NMDS!$A11,'RAW2'!$E:$E,NMDS!I$2)</f>
        <v>0.76082214318474906</v>
      </c>
      <c r="J11">
        <f>SUMIFS('RAW2'!$Q:$Q,'RAW2'!$A:$A,NMDS!$A11,'RAW2'!$E:$E,NMDS!J$2)</f>
        <v>0</v>
      </c>
      <c r="K11">
        <f>SUMIFS('RAW2'!$Q:$Q,'RAW2'!$A:$A,NMDS!$A11,'RAW2'!$E:$E,NMDS!K$2)</f>
        <v>0.14741389561221829</v>
      </c>
      <c r="L11">
        <f>SUMIFS('RAW2'!$Q:$Q,'RAW2'!$A:$A,NMDS!$A11,'RAW2'!$E:$E,NMDS!L$2)</f>
        <v>0</v>
      </c>
      <c r="M11">
        <f>SUMIFS('RAW2'!$Q:$Q,'RAW2'!$A:$A,NMDS!$A11,'RAW2'!$E:$E,NMDS!M$2)</f>
        <v>0.129452945110548</v>
      </c>
      <c r="N11">
        <f>SUMIFS('RAW2'!$Q:$Q,'RAW2'!$A:$A,NMDS!$A11,'RAW2'!$E:$E,NMDS!N$2)</f>
        <v>0</v>
      </c>
      <c r="O11">
        <f>SUMIFS('RAW2'!$Q:$Q,'RAW2'!$A:$A,NMDS!$A11,'RAW2'!$E:$E,NMDS!O$2)</f>
        <v>0</v>
      </c>
      <c r="P11">
        <f>SUMIFS('RAW2'!$Q:$Q,'RAW2'!$A:$A,NMDS!$A11,'RAW2'!$E:$E,NMDS!P$2)</f>
        <v>0</v>
      </c>
      <c r="Q11">
        <f>SUMIFS('RAW2'!$Q:$Q,'RAW2'!$A:$A,NMDS!$A11,'RAW2'!$E:$E,NMDS!Q$2)</f>
        <v>1.5815884644439644</v>
      </c>
    </row>
    <row r="12" spans="1:17" x14ac:dyDescent="0.2">
      <c r="A12" t="s">
        <v>190</v>
      </c>
      <c r="B12" t="str">
        <f>VLOOKUP(A12,'RAW2'!$A$2:$R$4972,16,FALSE)</f>
        <v>11E</v>
      </c>
      <c r="C12" t="str">
        <f>VLOOKUP(A12,'RAW2'!$S$2:$T$4972,2,FALSE)</f>
        <v>no</v>
      </c>
      <c r="D12">
        <f>SUMIFS('RAW2'!$Q:$Q,'RAW2'!$A:$A,NMDS!$A12,'RAW2'!$E:$E,NMDS!D$2)</f>
        <v>0.17294244811274118</v>
      </c>
      <c r="E12">
        <f>SUMIFS('RAW2'!$Q:$Q,'RAW2'!$A:$A,NMDS!$A12,'RAW2'!$E:$E,NMDS!E$2)</f>
        <v>5.8135632504733324E-2</v>
      </c>
      <c r="F12">
        <f>SUMIFS('RAW2'!$Q:$Q,'RAW2'!$A:$A,NMDS!$A12,'RAW2'!$E:$E,NMDS!F$2)</f>
        <v>0.10819749888667973</v>
      </c>
      <c r="G12">
        <f>SUMIFS('RAW2'!$Q:$Q,'RAW2'!$A:$A,NMDS!$A12,'RAW2'!$E:$E,NMDS!G$2)</f>
        <v>0.21384979547333219</v>
      </c>
      <c r="H12">
        <f>SUMIFS('RAW2'!$Q:$Q,'RAW2'!$A:$A,NMDS!$A12,'RAW2'!$E:$E,NMDS!H$2)</f>
        <v>0.51292165938972201</v>
      </c>
      <c r="I12">
        <f>SUMIFS('RAW2'!$Q:$Q,'RAW2'!$A:$A,NMDS!$A12,'RAW2'!$E:$E,NMDS!I$2)</f>
        <v>0.83732167682778169</v>
      </c>
      <c r="J12">
        <f>SUMIFS('RAW2'!$Q:$Q,'RAW2'!$A:$A,NMDS!$A12,'RAW2'!$E:$E,NMDS!J$2)</f>
        <v>0</v>
      </c>
      <c r="K12">
        <f>SUMIFS('RAW2'!$Q:$Q,'RAW2'!$A:$A,NMDS!$A12,'RAW2'!$E:$E,NMDS!K$2)</f>
        <v>1.1287894159528606</v>
      </c>
      <c r="L12">
        <f>SUMIFS('RAW2'!$Q:$Q,'RAW2'!$A:$A,NMDS!$A12,'RAW2'!$E:$E,NMDS!L$2)</f>
        <v>1.1963115653817702</v>
      </c>
      <c r="M12">
        <f>SUMIFS('RAW2'!$Q:$Q,'RAW2'!$A:$A,NMDS!$A12,'RAW2'!$E:$E,NMDS!M$2)</f>
        <v>1.4732148441232089</v>
      </c>
      <c r="N12">
        <f>SUMIFS('RAW2'!$Q:$Q,'RAW2'!$A:$A,NMDS!$A12,'RAW2'!$E:$E,NMDS!N$2)</f>
        <v>0</v>
      </c>
      <c r="O12">
        <f>SUMIFS('RAW2'!$Q:$Q,'RAW2'!$A:$A,NMDS!$A12,'RAW2'!$E:$E,NMDS!O$2)</f>
        <v>-6.3011374287176439E-3</v>
      </c>
      <c r="P12">
        <f>SUMIFS('RAW2'!$Q:$Q,'RAW2'!$A:$A,NMDS!$A12,'RAW2'!$E:$E,NMDS!P$2)</f>
        <v>0.16995271046671345</v>
      </c>
      <c r="Q12">
        <f>SUMIFS('RAW2'!$Q:$Q,'RAW2'!$A:$A,NMDS!$A12,'RAW2'!$E:$E,NMDS!Q$2)</f>
        <v>0</v>
      </c>
    </row>
    <row r="13" spans="1:17" x14ac:dyDescent="0.2">
      <c r="A13" t="s">
        <v>191</v>
      </c>
      <c r="B13" t="str">
        <f>VLOOKUP(A13,'RAW2'!$A$2:$R$4972,16,FALSE)</f>
        <v>12A</v>
      </c>
      <c r="C13" t="str">
        <f>VLOOKUP(A13,'RAW2'!$S$2:$T$4972,2,FALSE)</f>
        <v>no</v>
      </c>
      <c r="D13">
        <f>SUMIFS('RAW2'!$Q:$Q,'RAW2'!$A:$A,NMDS!$A13,'RAW2'!$E:$E,NMDS!D$2)</f>
        <v>0.1159940830119271</v>
      </c>
      <c r="E13">
        <f>SUMIFS('RAW2'!$Q:$Q,'RAW2'!$A:$A,NMDS!$A13,'RAW2'!$E:$E,NMDS!E$2)</f>
        <v>0.10385450896592081</v>
      </c>
      <c r="F13">
        <f>SUMIFS('RAW2'!$Q:$Q,'RAW2'!$A:$A,NMDS!$A13,'RAW2'!$E:$E,NMDS!F$2)</f>
        <v>7.7884163996569888E-2</v>
      </c>
      <c r="G13">
        <f>SUMIFS('RAW2'!$Q:$Q,'RAW2'!$A:$A,NMDS!$A13,'RAW2'!$E:$E,NMDS!G$2)</f>
        <v>0.11448071043372754</v>
      </c>
      <c r="H13">
        <f>SUMIFS('RAW2'!$Q:$Q,'RAW2'!$A:$A,NMDS!$A13,'RAW2'!$E:$E,NMDS!H$2)</f>
        <v>0.29748292047598751</v>
      </c>
      <c r="I13">
        <f>SUMIFS('RAW2'!$Q:$Q,'RAW2'!$A:$A,NMDS!$A13,'RAW2'!$E:$E,NMDS!I$2)</f>
        <v>0.60039436931159362</v>
      </c>
      <c r="J13">
        <f>SUMIFS('RAW2'!$Q:$Q,'RAW2'!$A:$A,NMDS!$A13,'RAW2'!$E:$E,NMDS!J$2)</f>
        <v>6.443815182560933E-2</v>
      </c>
      <c r="K13">
        <f>SUMIFS('RAW2'!$Q:$Q,'RAW2'!$A:$A,NMDS!$A13,'RAW2'!$E:$E,NMDS!K$2)</f>
        <v>0.89216444870183598</v>
      </c>
      <c r="L13">
        <f>SUMIFS('RAW2'!$Q:$Q,'RAW2'!$A:$A,NMDS!$A13,'RAW2'!$E:$E,NMDS!L$2)</f>
        <v>0</v>
      </c>
      <c r="M13">
        <f>SUMIFS('RAW2'!$Q:$Q,'RAW2'!$A:$A,NMDS!$A13,'RAW2'!$E:$E,NMDS!M$2)</f>
        <v>0.1167367651487461</v>
      </c>
      <c r="N13">
        <f>SUMIFS('RAW2'!$Q:$Q,'RAW2'!$A:$A,NMDS!$A13,'RAW2'!$E:$E,NMDS!N$2)</f>
        <v>0</v>
      </c>
      <c r="O13">
        <f>SUMIFS('RAW2'!$Q:$Q,'RAW2'!$A:$A,NMDS!$A13,'RAW2'!$E:$E,NMDS!O$2)</f>
        <v>0</v>
      </c>
      <c r="P13">
        <f>SUMIFS('RAW2'!$Q:$Q,'RAW2'!$A:$A,NMDS!$A13,'RAW2'!$E:$E,NMDS!P$2)</f>
        <v>0</v>
      </c>
      <c r="Q13">
        <f>SUMIFS('RAW2'!$Q:$Q,'RAW2'!$A:$A,NMDS!$A13,'RAW2'!$E:$E,NMDS!Q$2)</f>
        <v>0</v>
      </c>
    </row>
    <row r="14" spans="1:17" x14ac:dyDescent="0.2">
      <c r="A14" t="s">
        <v>194</v>
      </c>
      <c r="B14" t="str">
        <f>VLOOKUP(A14,'RAW2'!$A$2:$R$4972,16,FALSE)</f>
        <v>12B</v>
      </c>
      <c r="C14" t="str">
        <f>VLOOKUP(A14,'RAW2'!$S$2:$T$4972,2,FALSE)</f>
        <v>no</v>
      </c>
      <c r="D14">
        <f>SUMIFS('RAW2'!$Q:$Q,'RAW2'!$A:$A,NMDS!$A14,'RAW2'!$E:$E,NMDS!D$2)</f>
        <v>0.33542076847806807</v>
      </c>
      <c r="E14">
        <f>SUMIFS('RAW2'!$Q:$Q,'RAW2'!$A:$A,NMDS!$A14,'RAW2'!$E:$E,NMDS!E$2)</f>
        <v>4.2579777825459485E-2</v>
      </c>
      <c r="F14">
        <f>SUMIFS('RAW2'!$Q:$Q,'RAW2'!$A:$A,NMDS!$A14,'RAW2'!$E:$E,NMDS!F$2)</f>
        <v>5.1418755665904647E-2</v>
      </c>
      <c r="G14">
        <f>SUMIFS('RAW2'!$Q:$Q,'RAW2'!$A:$A,NMDS!$A14,'RAW2'!$E:$E,NMDS!G$2)</f>
        <v>2.7168045178861192E-2</v>
      </c>
      <c r="H14">
        <f>SUMIFS('RAW2'!$Q:$Q,'RAW2'!$A:$A,NMDS!$A14,'RAW2'!$E:$E,NMDS!H$2)</f>
        <v>0.21876854237171175</v>
      </c>
      <c r="I14">
        <f>SUMIFS('RAW2'!$Q:$Q,'RAW2'!$A:$A,NMDS!$A14,'RAW2'!$E:$E,NMDS!I$2)</f>
        <v>0.35194381714124773</v>
      </c>
      <c r="J14">
        <f>SUMIFS('RAW2'!$Q:$Q,'RAW2'!$A:$A,NMDS!$A14,'RAW2'!$E:$E,NMDS!J$2)</f>
        <v>0</v>
      </c>
      <c r="K14">
        <f>SUMIFS('RAW2'!$Q:$Q,'RAW2'!$A:$A,NMDS!$A14,'RAW2'!$E:$E,NMDS!K$2)</f>
        <v>0.1986865568610274</v>
      </c>
      <c r="L14">
        <f>SUMIFS('RAW2'!$Q:$Q,'RAW2'!$A:$A,NMDS!$A14,'RAW2'!$E:$E,NMDS!L$2)</f>
        <v>0</v>
      </c>
      <c r="M14">
        <f>SUMIFS('RAW2'!$Q:$Q,'RAW2'!$A:$A,NMDS!$A14,'RAW2'!$E:$E,NMDS!M$2)</f>
        <v>0.49929775915229629</v>
      </c>
      <c r="N14">
        <f>SUMIFS('RAW2'!$Q:$Q,'RAW2'!$A:$A,NMDS!$A14,'RAW2'!$E:$E,NMDS!N$2)</f>
        <v>0</v>
      </c>
      <c r="O14">
        <f>SUMIFS('RAW2'!$Q:$Q,'RAW2'!$A:$A,NMDS!$A14,'RAW2'!$E:$E,NMDS!O$2)</f>
        <v>0</v>
      </c>
      <c r="P14">
        <f>SUMIFS('RAW2'!$Q:$Q,'RAW2'!$A:$A,NMDS!$A14,'RAW2'!$E:$E,NMDS!P$2)</f>
        <v>0</v>
      </c>
      <c r="Q14">
        <f>SUMIFS('RAW2'!$Q:$Q,'RAW2'!$A:$A,NMDS!$A14,'RAW2'!$E:$E,NMDS!Q$2)</f>
        <v>0</v>
      </c>
    </row>
    <row r="15" spans="1:17" x14ac:dyDescent="0.2">
      <c r="A15" t="s">
        <v>195</v>
      </c>
      <c r="B15" t="str">
        <f>VLOOKUP(A15,'RAW2'!$A$2:$R$4972,16,FALSE)</f>
        <v>12C</v>
      </c>
      <c r="C15" t="str">
        <f>VLOOKUP(A15,'RAW2'!$S$2:$T$4972,2,FALSE)</f>
        <v>no</v>
      </c>
      <c r="D15">
        <f>SUMIFS('RAW2'!$Q:$Q,'RAW2'!$A:$A,NMDS!$A15,'RAW2'!$E:$E,NMDS!D$2)</f>
        <v>0.17576566708753741</v>
      </c>
      <c r="E15">
        <f>SUMIFS('RAW2'!$Q:$Q,'RAW2'!$A:$A,NMDS!$A15,'RAW2'!$E:$E,NMDS!E$2)</f>
        <v>0</v>
      </c>
      <c r="F15">
        <f>SUMIFS('RAW2'!$Q:$Q,'RAW2'!$A:$A,NMDS!$A15,'RAW2'!$E:$E,NMDS!F$2)</f>
        <v>0</v>
      </c>
      <c r="G15">
        <f>SUMIFS('RAW2'!$Q:$Q,'RAW2'!$A:$A,NMDS!$A15,'RAW2'!$E:$E,NMDS!G$2)</f>
        <v>5.2710533402510668E-2</v>
      </c>
      <c r="H15">
        <f>SUMIFS('RAW2'!$Q:$Q,'RAW2'!$A:$A,NMDS!$A15,'RAW2'!$E:$E,NMDS!H$2)</f>
        <v>0.34593139892408997</v>
      </c>
      <c r="I15">
        <f>SUMIFS('RAW2'!$Q:$Q,'RAW2'!$A:$A,NMDS!$A15,'RAW2'!$E:$E,NMDS!I$2)</f>
        <v>0.46977461142377708</v>
      </c>
      <c r="J15">
        <f>SUMIFS('RAW2'!$Q:$Q,'RAW2'!$A:$A,NMDS!$A15,'RAW2'!$E:$E,NMDS!J$2)</f>
        <v>0</v>
      </c>
      <c r="K15">
        <f>SUMIFS('RAW2'!$Q:$Q,'RAW2'!$A:$A,NMDS!$A15,'RAW2'!$E:$E,NMDS!K$2)</f>
        <v>0.68365762684191989</v>
      </c>
      <c r="L15">
        <f>SUMIFS('RAW2'!$Q:$Q,'RAW2'!$A:$A,NMDS!$A15,'RAW2'!$E:$E,NMDS!L$2)</f>
        <v>0</v>
      </c>
      <c r="M15">
        <f>SUMIFS('RAW2'!$Q:$Q,'RAW2'!$A:$A,NMDS!$A15,'RAW2'!$E:$E,NMDS!M$2)</f>
        <v>0.28465551504301795</v>
      </c>
      <c r="N15">
        <f>SUMIFS('RAW2'!$Q:$Q,'RAW2'!$A:$A,NMDS!$A15,'RAW2'!$E:$E,NMDS!N$2)</f>
        <v>0</v>
      </c>
      <c r="O15">
        <f>SUMIFS('RAW2'!$Q:$Q,'RAW2'!$A:$A,NMDS!$A15,'RAW2'!$E:$E,NMDS!O$2)</f>
        <v>0</v>
      </c>
      <c r="P15">
        <f>SUMIFS('RAW2'!$Q:$Q,'RAW2'!$A:$A,NMDS!$A15,'RAW2'!$E:$E,NMDS!P$2)</f>
        <v>0</v>
      </c>
      <c r="Q15">
        <f>SUMIFS('RAW2'!$Q:$Q,'RAW2'!$A:$A,NMDS!$A15,'RAW2'!$E:$E,NMDS!Q$2)</f>
        <v>0</v>
      </c>
    </row>
    <row r="16" spans="1:17" x14ac:dyDescent="0.2">
      <c r="A16" t="s">
        <v>196</v>
      </c>
      <c r="B16" t="str">
        <f>VLOOKUP(A16,'RAW2'!$A$2:$R$4972,16,FALSE)</f>
        <v>12D</v>
      </c>
      <c r="C16" t="str">
        <f>VLOOKUP(A16,'RAW2'!$S$2:$T$4972,2,FALSE)</f>
        <v>no</v>
      </c>
      <c r="D16">
        <f>SUMIFS('RAW2'!$Q:$Q,'RAW2'!$A:$A,NMDS!$A16,'RAW2'!$E:$E,NMDS!D$2)</f>
        <v>0.12020234723802574</v>
      </c>
      <c r="E16">
        <f>SUMIFS('RAW2'!$Q:$Q,'RAW2'!$A:$A,NMDS!$A16,'RAW2'!$E:$E,NMDS!E$2)</f>
        <v>2.6732617588503597E-2</v>
      </c>
      <c r="F16">
        <f>SUMIFS('RAW2'!$Q:$Q,'RAW2'!$A:$A,NMDS!$A16,'RAW2'!$E:$E,NMDS!F$2)</f>
        <v>7.2796144196735885E-2</v>
      </c>
      <c r="G16">
        <f>SUMIFS('RAW2'!$Q:$Q,'RAW2'!$A:$A,NMDS!$A16,'RAW2'!$E:$E,NMDS!G$2)</f>
        <v>0.22087559543427215</v>
      </c>
      <c r="H16">
        <f>SUMIFS('RAW2'!$Q:$Q,'RAW2'!$A:$A,NMDS!$A16,'RAW2'!$E:$E,NMDS!H$2)</f>
        <v>0.29576413721498868</v>
      </c>
      <c r="I16">
        <f>SUMIFS('RAW2'!$Q:$Q,'RAW2'!$A:$A,NMDS!$A16,'RAW2'!$E:$E,NMDS!I$2)</f>
        <v>0.57437508290894324</v>
      </c>
      <c r="J16">
        <f>SUMIFS('RAW2'!$Q:$Q,'RAW2'!$A:$A,NMDS!$A16,'RAW2'!$E:$E,NMDS!J$2)</f>
        <v>7.1305665593924913E-2</v>
      </c>
      <c r="K16">
        <f>SUMIFS('RAW2'!$Q:$Q,'RAW2'!$A:$A,NMDS!$A16,'RAW2'!$E:$E,NMDS!K$2)</f>
        <v>5.5285543301799338</v>
      </c>
      <c r="L16">
        <f>SUMIFS('RAW2'!$Q:$Q,'RAW2'!$A:$A,NMDS!$A16,'RAW2'!$E:$E,NMDS!L$2)</f>
        <v>0</v>
      </c>
      <c r="M16">
        <f>SUMIFS('RAW2'!$Q:$Q,'RAW2'!$A:$A,NMDS!$A16,'RAW2'!$E:$E,NMDS!M$2)</f>
        <v>1.2530959931008285</v>
      </c>
      <c r="N16">
        <f>SUMIFS('RAW2'!$Q:$Q,'RAW2'!$A:$A,NMDS!$A16,'RAW2'!$E:$E,NMDS!N$2)</f>
        <v>9.0505546424815342E-2</v>
      </c>
      <c r="O16">
        <f>SUMIFS('RAW2'!$Q:$Q,'RAW2'!$A:$A,NMDS!$A16,'RAW2'!$E:$E,NMDS!O$2)</f>
        <v>0.27699952306371994</v>
      </c>
      <c r="P16">
        <f>SUMIFS('RAW2'!$Q:$Q,'RAW2'!$A:$A,NMDS!$A16,'RAW2'!$E:$E,NMDS!P$2)</f>
        <v>0.25721749611717865</v>
      </c>
      <c r="Q16">
        <f>SUMIFS('RAW2'!$Q:$Q,'RAW2'!$A:$A,NMDS!$A16,'RAW2'!$E:$E,NMDS!Q$2)</f>
        <v>0</v>
      </c>
    </row>
    <row r="17" spans="1:17" x14ac:dyDescent="0.2">
      <c r="A17" t="s">
        <v>197</v>
      </c>
      <c r="B17" t="str">
        <f>VLOOKUP(A17,'RAW2'!$A$2:$R$4972,16,FALSE)</f>
        <v>12E</v>
      </c>
      <c r="C17" t="str">
        <f>VLOOKUP(A17,'RAW2'!$S$2:$T$4972,2,FALSE)</f>
        <v>no</v>
      </c>
      <c r="D17">
        <f>SUMIFS('RAW2'!$Q:$Q,'RAW2'!$A:$A,NMDS!$A17,'RAW2'!$E:$E,NMDS!D$2)</f>
        <v>0.15412661650320994</v>
      </c>
      <c r="E17">
        <f>SUMIFS('RAW2'!$Q:$Q,'RAW2'!$A:$A,NMDS!$A17,'RAW2'!$E:$E,NMDS!E$2)</f>
        <v>0</v>
      </c>
      <c r="F17">
        <f>SUMIFS('RAW2'!$Q:$Q,'RAW2'!$A:$A,NMDS!$A17,'RAW2'!$E:$E,NMDS!F$2)</f>
        <v>0</v>
      </c>
      <c r="G17">
        <f>SUMIFS('RAW2'!$Q:$Q,'RAW2'!$A:$A,NMDS!$A17,'RAW2'!$E:$E,NMDS!G$2)</f>
        <v>0.15208492467692722</v>
      </c>
      <c r="H17">
        <f>SUMIFS('RAW2'!$Q:$Q,'RAW2'!$A:$A,NMDS!$A17,'RAW2'!$E:$E,NMDS!H$2)</f>
        <v>0.36607032620662316</v>
      </c>
      <c r="I17">
        <f>SUMIFS('RAW2'!$Q:$Q,'RAW2'!$A:$A,NMDS!$A17,'RAW2'!$E:$E,NMDS!I$2)</f>
        <v>0.54536866273601314</v>
      </c>
      <c r="J17">
        <f>SUMIFS('RAW2'!$Q:$Q,'RAW2'!$A:$A,NMDS!$A17,'RAW2'!$E:$E,NMDS!J$2)</f>
        <v>0</v>
      </c>
      <c r="K17">
        <f>SUMIFS('RAW2'!$Q:$Q,'RAW2'!$A:$A,NMDS!$A17,'RAW2'!$E:$E,NMDS!K$2)</f>
        <v>3.4175598094016784</v>
      </c>
      <c r="L17">
        <f>SUMIFS('RAW2'!$Q:$Q,'RAW2'!$A:$A,NMDS!$A17,'RAW2'!$E:$E,NMDS!L$2)</f>
        <v>0.23280912333970183</v>
      </c>
      <c r="M17">
        <f>SUMIFS('RAW2'!$Q:$Q,'RAW2'!$A:$A,NMDS!$A17,'RAW2'!$E:$E,NMDS!M$2)</f>
        <v>1.3533376049370902</v>
      </c>
      <c r="N17">
        <f>SUMIFS('RAW2'!$Q:$Q,'RAW2'!$A:$A,NMDS!$A17,'RAW2'!$E:$E,NMDS!N$2)</f>
        <v>0.14531912574849848</v>
      </c>
      <c r="O17">
        <f>SUMIFS('RAW2'!$Q:$Q,'RAW2'!$A:$A,NMDS!$A17,'RAW2'!$E:$E,NMDS!O$2)</f>
        <v>0.13657076086096784</v>
      </c>
      <c r="P17">
        <f>SUMIFS('RAW2'!$Q:$Q,'RAW2'!$A:$A,NMDS!$A17,'RAW2'!$E:$E,NMDS!P$2)</f>
        <v>0.32155456569800073</v>
      </c>
      <c r="Q17">
        <f>SUMIFS('RAW2'!$Q:$Q,'RAW2'!$A:$A,NMDS!$A17,'RAW2'!$E:$E,NMDS!Q$2)</f>
        <v>1.9417946160231565</v>
      </c>
    </row>
    <row r="18" spans="1:17" x14ac:dyDescent="0.2">
      <c r="A18" t="s">
        <v>198</v>
      </c>
      <c r="B18" t="str">
        <f>VLOOKUP(A18,'RAW2'!$A$2:$R$4972,16,FALSE)</f>
        <v>1A</v>
      </c>
      <c r="C18" t="str">
        <f>VLOOKUP(A18,'RAW2'!$S$2:$T$4972,2,FALSE)</f>
        <v>no</v>
      </c>
      <c r="D18">
        <f>SUMIFS('RAW2'!$Q:$Q,'RAW2'!$A:$A,NMDS!$A18,'RAW2'!$E:$E,NMDS!D$2)</f>
        <v>0</v>
      </c>
      <c r="E18">
        <f>SUMIFS('RAW2'!$Q:$Q,'RAW2'!$A:$A,NMDS!$A18,'RAW2'!$E:$E,NMDS!E$2)</f>
        <v>0.41789873326369914</v>
      </c>
      <c r="F18">
        <f>SUMIFS('RAW2'!$Q:$Q,'RAW2'!$A:$A,NMDS!$A18,'RAW2'!$E:$E,NMDS!F$2)</f>
        <v>0</v>
      </c>
      <c r="G18">
        <f>SUMIFS('RAW2'!$Q:$Q,'RAW2'!$A:$A,NMDS!$A18,'RAW2'!$E:$E,NMDS!G$2)</f>
        <v>0</v>
      </c>
      <c r="H18">
        <f>SUMIFS('RAW2'!$Q:$Q,'RAW2'!$A:$A,NMDS!$A18,'RAW2'!$E:$E,NMDS!H$2)</f>
        <v>0</v>
      </c>
      <c r="I18">
        <f>SUMIFS('RAW2'!$Q:$Q,'RAW2'!$A:$A,NMDS!$A18,'RAW2'!$E:$E,NMDS!I$2)</f>
        <v>0</v>
      </c>
      <c r="J18">
        <f>SUMIFS('RAW2'!$Q:$Q,'RAW2'!$A:$A,NMDS!$A18,'RAW2'!$E:$E,NMDS!J$2)</f>
        <v>0</v>
      </c>
      <c r="K18">
        <f>SUMIFS('RAW2'!$Q:$Q,'RAW2'!$A:$A,NMDS!$A18,'RAW2'!$E:$E,NMDS!K$2)</f>
        <v>4.3753769115479413</v>
      </c>
      <c r="L18">
        <f>SUMIFS('RAW2'!$Q:$Q,'RAW2'!$A:$A,NMDS!$A18,'RAW2'!$E:$E,NMDS!L$2)</f>
        <v>0</v>
      </c>
      <c r="M18">
        <f>SUMIFS('RAW2'!$Q:$Q,'RAW2'!$A:$A,NMDS!$A18,'RAW2'!$E:$E,NMDS!M$2)</f>
        <v>0</v>
      </c>
      <c r="N18">
        <f>SUMIFS('RAW2'!$Q:$Q,'RAW2'!$A:$A,NMDS!$A18,'RAW2'!$E:$E,NMDS!N$2)</f>
        <v>0</v>
      </c>
      <c r="O18">
        <f>SUMIFS('RAW2'!$Q:$Q,'RAW2'!$A:$A,NMDS!$A18,'RAW2'!$E:$E,NMDS!O$2)</f>
        <v>0</v>
      </c>
      <c r="P18">
        <f>SUMIFS('RAW2'!$Q:$Q,'RAW2'!$A:$A,NMDS!$A18,'RAW2'!$E:$E,NMDS!P$2)</f>
        <v>0</v>
      </c>
      <c r="Q18">
        <f>SUMIFS('RAW2'!$Q:$Q,'RAW2'!$A:$A,NMDS!$A18,'RAW2'!$E:$E,NMDS!Q$2)</f>
        <v>6.4272541402675971</v>
      </c>
    </row>
    <row r="19" spans="1:17" x14ac:dyDescent="0.2">
      <c r="A19" t="s">
        <v>199</v>
      </c>
      <c r="B19" t="str">
        <f>VLOOKUP(A19,'RAW2'!$A$2:$R$4972,16,FALSE)</f>
        <v>1B</v>
      </c>
      <c r="C19" t="str">
        <f>VLOOKUP(A19,'RAW2'!$S$2:$T$4972,2,FALSE)</f>
        <v>no</v>
      </c>
      <c r="D19">
        <f>SUMIFS('RAW2'!$Q:$Q,'RAW2'!$A:$A,NMDS!$A19,'RAW2'!$E:$E,NMDS!D$2)</f>
        <v>8.9262503473234125E-2</v>
      </c>
      <c r="E19">
        <f>SUMIFS('RAW2'!$Q:$Q,'RAW2'!$A:$A,NMDS!$A19,'RAW2'!$E:$E,NMDS!E$2)</f>
        <v>5.1353829849032834E-2</v>
      </c>
      <c r="F19">
        <f>SUMIFS('RAW2'!$Q:$Q,'RAW2'!$A:$A,NMDS!$A19,'RAW2'!$E:$E,NMDS!F$2)</f>
        <v>0</v>
      </c>
      <c r="G19">
        <f>SUMIFS('RAW2'!$Q:$Q,'RAW2'!$A:$A,NMDS!$A19,'RAW2'!$E:$E,NMDS!G$2)</f>
        <v>6.154181262319855E-2</v>
      </c>
      <c r="H19">
        <f>SUMIFS('RAW2'!$Q:$Q,'RAW2'!$A:$A,NMDS!$A19,'RAW2'!$E:$E,NMDS!H$2)</f>
        <v>0.24274279264998563</v>
      </c>
      <c r="I19">
        <f>SUMIFS('RAW2'!$Q:$Q,'RAW2'!$A:$A,NMDS!$A19,'RAW2'!$E:$E,NMDS!I$2)</f>
        <v>0.48732299740664664</v>
      </c>
      <c r="J19">
        <f>SUMIFS('RAW2'!$Q:$Q,'RAW2'!$A:$A,NMDS!$A19,'RAW2'!$E:$E,NMDS!J$2)</f>
        <v>0</v>
      </c>
      <c r="K19">
        <f>SUMIFS('RAW2'!$Q:$Q,'RAW2'!$A:$A,NMDS!$A19,'RAW2'!$E:$E,NMDS!K$2)</f>
        <v>7.3268187077491734E-2</v>
      </c>
      <c r="L19">
        <f>SUMIFS('RAW2'!$Q:$Q,'RAW2'!$A:$A,NMDS!$A19,'RAW2'!$E:$E,NMDS!L$2)</f>
        <v>0</v>
      </c>
      <c r="M19">
        <f>SUMIFS('RAW2'!$Q:$Q,'RAW2'!$A:$A,NMDS!$A19,'RAW2'!$E:$E,NMDS!M$2)</f>
        <v>0.17253848694999782</v>
      </c>
      <c r="N19">
        <f>SUMIFS('RAW2'!$Q:$Q,'RAW2'!$A:$A,NMDS!$A19,'RAW2'!$E:$E,NMDS!N$2)</f>
        <v>0</v>
      </c>
      <c r="O19">
        <f>SUMIFS('RAW2'!$Q:$Q,'RAW2'!$A:$A,NMDS!$A19,'RAW2'!$E:$E,NMDS!O$2)</f>
        <v>0</v>
      </c>
      <c r="P19">
        <f>SUMIFS('RAW2'!$Q:$Q,'RAW2'!$A:$A,NMDS!$A19,'RAW2'!$E:$E,NMDS!P$2)</f>
        <v>0</v>
      </c>
      <c r="Q19">
        <f>SUMIFS('RAW2'!$Q:$Q,'RAW2'!$A:$A,NMDS!$A19,'RAW2'!$E:$E,NMDS!Q$2)</f>
        <v>0</v>
      </c>
    </row>
    <row r="20" spans="1:17" x14ac:dyDescent="0.2">
      <c r="A20" t="s">
        <v>202</v>
      </c>
      <c r="B20" t="str">
        <f>VLOOKUP(A20,'RAW2'!$A$2:$R$4972,16,FALSE)</f>
        <v>1C</v>
      </c>
      <c r="C20" t="str">
        <f>VLOOKUP(A20,'RAW2'!$S$2:$T$4972,2,FALSE)</f>
        <v>no</v>
      </c>
      <c r="D20">
        <f>SUMIFS('RAW2'!$Q:$Q,'RAW2'!$A:$A,NMDS!$A20,'RAW2'!$E:$E,NMDS!D$2)</f>
        <v>8.0532969993276735E-2</v>
      </c>
      <c r="E20">
        <f>SUMIFS('RAW2'!$Q:$Q,'RAW2'!$A:$A,NMDS!$A20,'RAW2'!$E:$E,NMDS!E$2)</f>
        <v>3.448399680540315E-2</v>
      </c>
      <c r="F20">
        <f>SUMIFS('RAW2'!$Q:$Q,'RAW2'!$A:$A,NMDS!$A20,'RAW2'!$E:$E,NMDS!F$2)</f>
        <v>0</v>
      </c>
      <c r="G20">
        <f>SUMIFS('RAW2'!$Q:$Q,'RAW2'!$A:$A,NMDS!$A20,'RAW2'!$E:$E,NMDS!G$2)</f>
        <v>0</v>
      </c>
      <c r="H20">
        <f>SUMIFS('RAW2'!$Q:$Q,'RAW2'!$A:$A,NMDS!$A20,'RAW2'!$E:$E,NMDS!H$2)</f>
        <v>0</v>
      </c>
      <c r="I20">
        <f>SUMIFS('RAW2'!$Q:$Q,'RAW2'!$A:$A,NMDS!$A20,'RAW2'!$E:$E,NMDS!I$2)</f>
        <v>0.19642127386751726</v>
      </c>
      <c r="J20">
        <f>SUMIFS('RAW2'!$Q:$Q,'RAW2'!$A:$A,NMDS!$A20,'RAW2'!$E:$E,NMDS!J$2)</f>
        <v>0</v>
      </c>
      <c r="K20">
        <f>SUMIFS('RAW2'!$Q:$Q,'RAW2'!$A:$A,NMDS!$A20,'RAW2'!$E:$E,NMDS!K$2)</f>
        <v>2.3078894792197211</v>
      </c>
      <c r="L20">
        <f>SUMIFS('RAW2'!$Q:$Q,'RAW2'!$A:$A,NMDS!$A20,'RAW2'!$E:$E,NMDS!L$2)</f>
        <v>0</v>
      </c>
      <c r="M20">
        <f>SUMIFS('RAW2'!$Q:$Q,'RAW2'!$A:$A,NMDS!$A20,'RAW2'!$E:$E,NMDS!M$2)</f>
        <v>7.0110206690201043E-2</v>
      </c>
      <c r="N20">
        <f>SUMIFS('RAW2'!$Q:$Q,'RAW2'!$A:$A,NMDS!$A20,'RAW2'!$E:$E,NMDS!N$2)</f>
        <v>0</v>
      </c>
      <c r="O20">
        <f>SUMIFS('RAW2'!$Q:$Q,'RAW2'!$A:$A,NMDS!$A20,'RAW2'!$E:$E,NMDS!O$2)</f>
        <v>0</v>
      </c>
      <c r="P20">
        <f>SUMIFS('RAW2'!$Q:$Q,'RAW2'!$A:$A,NMDS!$A20,'RAW2'!$E:$E,NMDS!P$2)</f>
        <v>0</v>
      </c>
      <c r="Q20">
        <f>SUMIFS('RAW2'!$Q:$Q,'RAW2'!$A:$A,NMDS!$A20,'RAW2'!$E:$E,NMDS!Q$2)</f>
        <v>0</v>
      </c>
    </row>
    <row r="21" spans="1:17" x14ac:dyDescent="0.2">
      <c r="A21" t="s">
        <v>203</v>
      </c>
      <c r="B21" t="str">
        <f>VLOOKUP(A21,'RAW2'!$A$2:$R$4972,16,FALSE)</f>
        <v>1D</v>
      </c>
      <c r="C21" t="str">
        <f>VLOOKUP(A21,'RAW2'!$S$2:$T$4972,2,FALSE)</f>
        <v>no</v>
      </c>
      <c r="D21">
        <f>SUMIFS('RAW2'!$Q:$Q,'RAW2'!$A:$A,NMDS!$A21,'RAW2'!$E:$E,NMDS!D$2)</f>
        <v>9.1306123266030256E-2</v>
      </c>
      <c r="E21">
        <f>SUMIFS('RAW2'!$Q:$Q,'RAW2'!$A:$A,NMDS!$A21,'RAW2'!$E:$E,NMDS!E$2)</f>
        <v>0</v>
      </c>
      <c r="F21">
        <f>SUMIFS('RAW2'!$Q:$Q,'RAW2'!$A:$A,NMDS!$A21,'RAW2'!$E:$E,NMDS!F$2)</f>
        <v>5.726571542248074E-2</v>
      </c>
      <c r="G21">
        <f>SUMIFS('RAW2'!$Q:$Q,'RAW2'!$A:$A,NMDS!$A21,'RAW2'!$E:$E,NMDS!G$2)</f>
        <v>4.880027835010297E-2</v>
      </c>
      <c r="H21">
        <f>SUMIFS('RAW2'!$Q:$Q,'RAW2'!$A:$A,NMDS!$A21,'RAW2'!$E:$E,NMDS!H$2)</f>
        <v>0.1796677500141444</v>
      </c>
      <c r="I21">
        <f>SUMIFS('RAW2'!$Q:$Q,'RAW2'!$A:$A,NMDS!$A21,'RAW2'!$E:$E,NMDS!I$2)</f>
        <v>0.40304879832845392</v>
      </c>
      <c r="J21">
        <f>SUMIFS('RAW2'!$Q:$Q,'RAW2'!$A:$A,NMDS!$A21,'RAW2'!$E:$E,NMDS!J$2)</f>
        <v>0</v>
      </c>
      <c r="K21">
        <f>SUMIFS('RAW2'!$Q:$Q,'RAW2'!$A:$A,NMDS!$A21,'RAW2'!$E:$E,NMDS!K$2)</f>
        <v>4.3535124047933502</v>
      </c>
      <c r="L21">
        <f>SUMIFS('RAW2'!$Q:$Q,'RAW2'!$A:$A,NMDS!$A21,'RAW2'!$E:$E,NMDS!L$2)</f>
        <v>0</v>
      </c>
      <c r="M21">
        <f>SUMIFS('RAW2'!$Q:$Q,'RAW2'!$A:$A,NMDS!$A21,'RAW2'!$E:$E,NMDS!M$2)</f>
        <v>0.1540412334955123</v>
      </c>
      <c r="N21">
        <f>SUMIFS('RAW2'!$Q:$Q,'RAW2'!$A:$A,NMDS!$A21,'RAW2'!$E:$E,NMDS!N$2)</f>
        <v>0</v>
      </c>
      <c r="O21">
        <f>SUMIFS('RAW2'!$Q:$Q,'RAW2'!$A:$A,NMDS!$A21,'RAW2'!$E:$E,NMDS!O$2)</f>
        <v>0</v>
      </c>
      <c r="P21">
        <f>SUMIFS('RAW2'!$Q:$Q,'RAW2'!$A:$A,NMDS!$A21,'RAW2'!$E:$E,NMDS!P$2)</f>
        <v>3.9024347509868003E-2</v>
      </c>
      <c r="Q21">
        <f>SUMIFS('RAW2'!$Q:$Q,'RAW2'!$A:$A,NMDS!$A21,'RAW2'!$E:$E,NMDS!Q$2)</f>
        <v>7.6223794114518819</v>
      </c>
    </row>
    <row r="22" spans="1:17" x14ac:dyDescent="0.2">
      <c r="A22" t="s">
        <v>204</v>
      </c>
      <c r="B22" t="str">
        <f>VLOOKUP(A22,'RAW2'!$A$2:$R$4972,16,FALSE)</f>
        <v>1E</v>
      </c>
      <c r="C22" t="str">
        <f>VLOOKUP(A22,'RAW2'!$S$2:$T$4972,2,FALSE)</f>
        <v>no</v>
      </c>
      <c r="D22">
        <f>SUMIFS('RAW2'!$Q:$Q,'RAW2'!$A:$A,NMDS!$A22,'RAW2'!$E:$E,NMDS!D$2)</f>
        <v>0.12483297734920172</v>
      </c>
      <c r="E22">
        <f>SUMIFS('RAW2'!$Q:$Q,'RAW2'!$A:$A,NMDS!$A22,'RAW2'!$E:$E,NMDS!E$2)</f>
        <v>4.5729710399860769E-2</v>
      </c>
      <c r="F22">
        <f>SUMIFS('RAW2'!$Q:$Q,'RAW2'!$A:$A,NMDS!$A22,'RAW2'!$E:$E,NMDS!F$2)</f>
        <v>0.10073567662984802</v>
      </c>
      <c r="G22">
        <f>SUMIFS('RAW2'!$Q:$Q,'RAW2'!$A:$A,NMDS!$A22,'RAW2'!$E:$E,NMDS!G$2)</f>
        <v>0.14720099921888569</v>
      </c>
      <c r="H22">
        <f>SUMIFS('RAW2'!$Q:$Q,'RAW2'!$A:$A,NMDS!$A22,'RAW2'!$E:$E,NMDS!H$2)</f>
        <v>0.28485977452482208</v>
      </c>
      <c r="I22">
        <f>SUMIFS('RAW2'!$Q:$Q,'RAW2'!$A:$A,NMDS!$A22,'RAW2'!$E:$E,NMDS!I$2)</f>
        <v>0.74191182182743809</v>
      </c>
      <c r="J22">
        <f>SUMIFS('RAW2'!$Q:$Q,'RAW2'!$A:$A,NMDS!$A22,'RAW2'!$E:$E,NMDS!J$2)</f>
        <v>0</v>
      </c>
      <c r="K22">
        <f>SUMIFS('RAW2'!$Q:$Q,'RAW2'!$A:$A,NMDS!$A22,'RAW2'!$E:$E,NMDS!K$2)</f>
        <v>1.4363559892217961</v>
      </c>
      <c r="L22">
        <f>SUMIFS('RAW2'!$Q:$Q,'RAW2'!$A:$A,NMDS!$A22,'RAW2'!$E:$E,NMDS!L$2)</f>
        <v>0</v>
      </c>
      <c r="M22">
        <f>SUMIFS('RAW2'!$Q:$Q,'RAW2'!$A:$A,NMDS!$A22,'RAW2'!$E:$E,NMDS!M$2)</f>
        <v>0.48897462770877098</v>
      </c>
      <c r="N22">
        <f>SUMIFS('RAW2'!$Q:$Q,'RAW2'!$A:$A,NMDS!$A22,'RAW2'!$E:$E,NMDS!N$2)</f>
        <v>0</v>
      </c>
      <c r="O22">
        <f>SUMIFS('RAW2'!$Q:$Q,'RAW2'!$A:$A,NMDS!$A22,'RAW2'!$E:$E,NMDS!O$2)</f>
        <v>5.8649101180953178E-2</v>
      </c>
      <c r="P22">
        <f>SUMIFS('RAW2'!$Q:$Q,'RAW2'!$A:$A,NMDS!$A22,'RAW2'!$E:$E,NMDS!P$2)</f>
        <v>0.25977415656951375</v>
      </c>
      <c r="Q22">
        <f>SUMIFS('RAW2'!$Q:$Q,'RAW2'!$A:$A,NMDS!$A22,'RAW2'!$E:$E,NMDS!Q$2)</f>
        <v>5.5489536524188636E-2</v>
      </c>
    </row>
    <row r="23" spans="1:17" x14ac:dyDescent="0.2">
      <c r="A23" t="s">
        <v>205</v>
      </c>
      <c r="B23" t="str">
        <f>VLOOKUP(A23,'RAW2'!$A$2:$R$4972,16,FALSE)</f>
        <v>2A</v>
      </c>
      <c r="C23" t="str">
        <f>VLOOKUP(A23,'RAW2'!$S$2:$T$4972,2,FALSE)</f>
        <v>yes</v>
      </c>
      <c r="D23">
        <f>SUMIFS('RAW2'!$Q:$Q,'RAW2'!$A:$A,NMDS!$A23,'RAW2'!$E:$E,NMDS!D$2)</f>
        <v>2.104542219278045</v>
      </c>
      <c r="E23">
        <f>SUMIFS('RAW2'!$Q:$Q,'RAW2'!$A:$A,NMDS!$A23,'RAW2'!$E:$E,NMDS!E$2)</f>
        <v>1.3017574854291314</v>
      </c>
      <c r="F23">
        <f>SUMIFS('RAW2'!$Q:$Q,'RAW2'!$A:$A,NMDS!$A23,'RAW2'!$E:$E,NMDS!F$2)</f>
        <v>0.42349266033725658</v>
      </c>
      <c r="G23">
        <f>SUMIFS('RAW2'!$Q:$Q,'RAW2'!$A:$A,NMDS!$A23,'RAW2'!$E:$E,NMDS!G$2)</f>
        <v>0.50278272616112829</v>
      </c>
      <c r="H23">
        <f>SUMIFS('RAW2'!$Q:$Q,'RAW2'!$A:$A,NMDS!$A23,'RAW2'!$E:$E,NMDS!H$2)</f>
        <v>1.7942894411363852</v>
      </c>
      <c r="I23">
        <f>SUMIFS('RAW2'!$Q:$Q,'RAW2'!$A:$A,NMDS!$A23,'RAW2'!$E:$E,NMDS!I$2)</f>
        <v>4.3467212730496163</v>
      </c>
      <c r="J23">
        <f>SUMIFS('RAW2'!$Q:$Q,'RAW2'!$A:$A,NMDS!$A23,'RAW2'!$E:$E,NMDS!J$2)</f>
        <v>0.76899643574325627</v>
      </c>
      <c r="K23">
        <f>SUMIFS('RAW2'!$Q:$Q,'RAW2'!$A:$A,NMDS!$A23,'RAW2'!$E:$E,NMDS!K$2)</f>
        <v>2.010068882700176</v>
      </c>
      <c r="L23">
        <f>SUMIFS('RAW2'!$Q:$Q,'RAW2'!$A:$A,NMDS!$A23,'RAW2'!$E:$E,NMDS!L$2)</f>
        <v>0</v>
      </c>
      <c r="M23">
        <f>SUMIFS('RAW2'!$Q:$Q,'RAW2'!$A:$A,NMDS!$A23,'RAW2'!$E:$E,NMDS!M$2)</f>
        <v>3.209382679265667</v>
      </c>
      <c r="N23">
        <f>SUMIFS('RAW2'!$Q:$Q,'RAW2'!$A:$A,NMDS!$A23,'RAW2'!$E:$E,NMDS!N$2)</f>
        <v>0.50863911852070431</v>
      </c>
      <c r="O23">
        <f>SUMIFS('RAW2'!$Q:$Q,'RAW2'!$A:$A,NMDS!$A23,'RAW2'!$E:$E,NMDS!O$2)</f>
        <v>0</v>
      </c>
      <c r="P23">
        <f>SUMIFS('RAW2'!$Q:$Q,'RAW2'!$A:$A,NMDS!$A23,'RAW2'!$E:$E,NMDS!P$2)</f>
        <v>0</v>
      </c>
      <c r="Q23">
        <f>SUMIFS('RAW2'!$Q:$Q,'RAW2'!$A:$A,NMDS!$A23,'RAW2'!$E:$E,NMDS!Q$2)</f>
        <v>3.0113145520205196E-2</v>
      </c>
    </row>
    <row r="24" spans="1:17" x14ac:dyDescent="0.2">
      <c r="A24" t="s">
        <v>324</v>
      </c>
      <c r="B24" t="str">
        <f>VLOOKUP(A24,'RAW2'!$A$2:$R$4972,16,FALSE)</f>
        <v>2B</v>
      </c>
      <c r="C24" t="str">
        <f>VLOOKUP(A24,'RAW2'!$S$2:$T$4972,2,FALSE)</f>
        <v>no</v>
      </c>
      <c r="D24">
        <f>SUMIFS('RAW2'!$Q:$Q,'RAW2'!$A:$A,NMDS!$A24,'RAW2'!$E:$E,NMDS!D$2)</f>
        <v>0</v>
      </c>
      <c r="E24">
        <f>SUMIFS('RAW2'!$Q:$Q,'RAW2'!$A:$A,NMDS!$A24,'RAW2'!$E:$E,NMDS!E$2)</f>
        <v>0.98725387635418727</v>
      </c>
      <c r="F24">
        <f>SUMIFS('RAW2'!$Q:$Q,'RAW2'!$A:$A,NMDS!$A24,'RAW2'!$E:$E,NMDS!F$2)</f>
        <v>0.30100182054467844</v>
      </c>
      <c r="G24">
        <f>SUMIFS('RAW2'!$Q:$Q,'RAW2'!$A:$A,NMDS!$A24,'RAW2'!$E:$E,NMDS!G$2)</f>
        <v>0.51870109392817454</v>
      </c>
      <c r="H24">
        <f>SUMIFS('RAW2'!$Q:$Q,'RAW2'!$A:$A,NMDS!$A24,'RAW2'!$E:$E,NMDS!H$2)</f>
        <v>1.4130897057723937</v>
      </c>
      <c r="I24">
        <f>SUMIFS('RAW2'!$Q:$Q,'RAW2'!$A:$A,NMDS!$A24,'RAW2'!$E:$E,NMDS!I$2)</f>
        <v>2.9493184267696129</v>
      </c>
      <c r="J24">
        <f>SUMIFS('RAW2'!$Q:$Q,'RAW2'!$A:$A,NMDS!$A24,'RAW2'!$E:$E,NMDS!J$2)</f>
        <v>1.3834033686710479</v>
      </c>
      <c r="K24">
        <f>SUMIFS('RAW2'!$Q:$Q,'RAW2'!$A:$A,NMDS!$A24,'RAW2'!$E:$E,NMDS!K$2)</f>
        <v>0.46075787100778126</v>
      </c>
      <c r="L24">
        <f>SUMIFS('RAW2'!$Q:$Q,'RAW2'!$A:$A,NMDS!$A24,'RAW2'!$E:$E,NMDS!L$2)</f>
        <v>0</v>
      </c>
      <c r="M24">
        <f>SUMIFS('RAW2'!$Q:$Q,'RAW2'!$A:$A,NMDS!$A24,'RAW2'!$E:$E,NMDS!M$2)</f>
        <v>0.97743774966520702</v>
      </c>
      <c r="N24">
        <f>SUMIFS('RAW2'!$Q:$Q,'RAW2'!$A:$A,NMDS!$A24,'RAW2'!$E:$E,NMDS!N$2)</f>
        <v>0</v>
      </c>
      <c r="O24">
        <f>SUMIFS('RAW2'!$Q:$Q,'RAW2'!$A:$A,NMDS!$A24,'RAW2'!$E:$E,NMDS!O$2)</f>
        <v>0.46969615418229221</v>
      </c>
      <c r="P24">
        <f>SUMIFS('RAW2'!$Q:$Q,'RAW2'!$A:$A,NMDS!$A24,'RAW2'!$E:$E,NMDS!P$2)</f>
        <v>0</v>
      </c>
      <c r="Q24">
        <f>SUMIFS('RAW2'!$Q:$Q,'RAW2'!$A:$A,NMDS!$A24,'RAW2'!$E:$E,NMDS!Q$2)</f>
        <v>0</v>
      </c>
    </row>
    <row r="25" spans="1:17" x14ac:dyDescent="0.2">
      <c r="A25" t="s">
        <v>330</v>
      </c>
      <c r="B25" t="str">
        <f>VLOOKUP(A25,'RAW2'!$A$2:$R$4972,16,FALSE)</f>
        <v>2C</v>
      </c>
      <c r="C25" t="str">
        <f>VLOOKUP(A25,'RAW2'!$S$2:$T$4972,2,FALSE)</f>
        <v>no</v>
      </c>
      <c r="D25">
        <f>SUMIFS('RAW2'!$Q:$Q,'RAW2'!$A:$A,NMDS!$A25,'RAW2'!$E:$E,NMDS!D$2)</f>
        <v>0.20884640185039682</v>
      </c>
      <c r="E25">
        <f>SUMIFS('RAW2'!$Q:$Q,'RAW2'!$A:$A,NMDS!$A25,'RAW2'!$E:$E,NMDS!E$2)</f>
        <v>0.49230673105187323</v>
      </c>
      <c r="F25">
        <f>SUMIFS('RAW2'!$Q:$Q,'RAW2'!$A:$A,NMDS!$A25,'RAW2'!$E:$E,NMDS!F$2)</f>
        <v>0.20223419523008235</v>
      </c>
      <c r="G25">
        <f>SUMIFS('RAW2'!$Q:$Q,'RAW2'!$A:$A,NMDS!$A25,'RAW2'!$E:$E,NMDS!G$2)</f>
        <v>0.43214251087893013</v>
      </c>
      <c r="H25">
        <f>SUMIFS('RAW2'!$Q:$Q,'RAW2'!$A:$A,NMDS!$A25,'RAW2'!$E:$E,NMDS!H$2)</f>
        <v>0.78913302450619172</v>
      </c>
      <c r="I25">
        <f>SUMIFS('RAW2'!$Q:$Q,'RAW2'!$A:$A,NMDS!$A25,'RAW2'!$E:$E,NMDS!I$2)</f>
        <v>1.5809445752689724</v>
      </c>
      <c r="J25">
        <f>SUMIFS('RAW2'!$Q:$Q,'RAW2'!$A:$A,NMDS!$A25,'RAW2'!$E:$E,NMDS!J$2)</f>
        <v>1.4323470463094063</v>
      </c>
      <c r="K25">
        <f>SUMIFS('RAW2'!$Q:$Q,'RAW2'!$A:$A,NMDS!$A25,'RAW2'!$E:$E,NMDS!K$2)</f>
        <v>0.54630795029507018</v>
      </c>
      <c r="L25">
        <f>SUMIFS('RAW2'!$Q:$Q,'RAW2'!$A:$A,NMDS!$A25,'RAW2'!$E:$E,NMDS!L$2)</f>
        <v>0.51827506770530685</v>
      </c>
      <c r="M25">
        <f>SUMIFS('RAW2'!$Q:$Q,'RAW2'!$A:$A,NMDS!$A25,'RAW2'!$E:$E,NMDS!M$2)</f>
        <v>0.53282814630304387</v>
      </c>
      <c r="N25">
        <f>SUMIFS('RAW2'!$Q:$Q,'RAW2'!$A:$A,NMDS!$A25,'RAW2'!$E:$E,NMDS!N$2)</f>
        <v>0</v>
      </c>
      <c r="O25">
        <f>SUMIFS('RAW2'!$Q:$Q,'RAW2'!$A:$A,NMDS!$A25,'RAW2'!$E:$E,NMDS!O$2)</f>
        <v>0.40771718554592246</v>
      </c>
      <c r="P25">
        <f>SUMIFS('RAW2'!$Q:$Q,'RAW2'!$A:$A,NMDS!$A25,'RAW2'!$E:$E,NMDS!P$2)</f>
        <v>0</v>
      </c>
      <c r="Q25">
        <f>SUMIFS('RAW2'!$Q:$Q,'RAW2'!$A:$A,NMDS!$A25,'RAW2'!$E:$E,NMDS!Q$2)</f>
        <v>0</v>
      </c>
    </row>
    <row r="26" spans="1:17" x14ac:dyDescent="0.2">
      <c r="A26" t="s">
        <v>365</v>
      </c>
      <c r="B26" t="str">
        <f>VLOOKUP(A26,'RAW2'!$A$2:$R$4972,16,FALSE)</f>
        <v>2D</v>
      </c>
      <c r="C26" t="str">
        <f>VLOOKUP(A26,'RAW2'!$S$2:$T$4972,2,FALSE)</f>
        <v>no</v>
      </c>
      <c r="D26">
        <f>SUMIFS('RAW2'!$Q:$Q,'RAW2'!$A:$A,NMDS!$A26,'RAW2'!$E:$E,NMDS!D$2)</f>
        <v>0.37501583472872957</v>
      </c>
      <c r="E26">
        <f>SUMIFS('RAW2'!$Q:$Q,'RAW2'!$A:$A,NMDS!$A26,'RAW2'!$E:$E,NMDS!E$2)</f>
        <v>0.71029859794439021</v>
      </c>
      <c r="F26">
        <f>SUMIFS('RAW2'!$Q:$Q,'RAW2'!$A:$A,NMDS!$A26,'RAW2'!$E:$E,NMDS!F$2)</f>
        <v>0.20411772223578004</v>
      </c>
      <c r="G26">
        <f>SUMIFS('RAW2'!$Q:$Q,'RAW2'!$A:$A,NMDS!$A26,'RAW2'!$E:$E,NMDS!G$2)</f>
        <v>0.35511195843998511</v>
      </c>
      <c r="H26">
        <f>SUMIFS('RAW2'!$Q:$Q,'RAW2'!$A:$A,NMDS!$A26,'RAW2'!$E:$E,NMDS!H$2)</f>
        <v>1.6853861925486244</v>
      </c>
      <c r="I26">
        <f>SUMIFS('RAW2'!$Q:$Q,'RAW2'!$A:$A,NMDS!$A26,'RAW2'!$E:$E,NMDS!I$2)</f>
        <v>3.260168347327669</v>
      </c>
      <c r="J26">
        <f>SUMIFS('RAW2'!$Q:$Q,'RAW2'!$A:$A,NMDS!$A26,'RAW2'!$E:$E,NMDS!J$2)</f>
        <v>1.7736115099335246</v>
      </c>
      <c r="K26">
        <f>SUMIFS('RAW2'!$Q:$Q,'RAW2'!$A:$A,NMDS!$A26,'RAW2'!$E:$E,NMDS!K$2)</f>
        <v>0</v>
      </c>
      <c r="L26">
        <f>SUMIFS('RAW2'!$Q:$Q,'RAW2'!$A:$A,NMDS!$A26,'RAW2'!$E:$E,NMDS!L$2)</f>
        <v>0</v>
      </c>
      <c r="M26">
        <f>SUMIFS('RAW2'!$Q:$Q,'RAW2'!$A:$A,NMDS!$A26,'RAW2'!$E:$E,NMDS!M$2)</f>
        <v>1.2779889910054718</v>
      </c>
      <c r="N26">
        <f>SUMIFS('RAW2'!$Q:$Q,'RAW2'!$A:$A,NMDS!$A26,'RAW2'!$E:$E,NMDS!N$2)</f>
        <v>0</v>
      </c>
      <c r="O26">
        <f>SUMIFS('RAW2'!$Q:$Q,'RAW2'!$A:$A,NMDS!$A26,'RAW2'!$E:$E,NMDS!O$2)</f>
        <v>0.46084745875990207</v>
      </c>
      <c r="P26">
        <f>SUMIFS('RAW2'!$Q:$Q,'RAW2'!$A:$A,NMDS!$A26,'RAW2'!$E:$E,NMDS!P$2)</f>
        <v>0</v>
      </c>
      <c r="Q26">
        <f>SUMIFS('RAW2'!$Q:$Q,'RAW2'!$A:$A,NMDS!$A26,'RAW2'!$E:$E,NMDS!Q$2)</f>
        <v>3.9004638250912431E-2</v>
      </c>
    </row>
    <row r="27" spans="1:17" x14ac:dyDescent="0.2">
      <c r="A27" t="s">
        <v>366</v>
      </c>
      <c r="B27" t="str">
        <f>VLOOKUP(A27,'RAW2'!$A$2:$R$4972,16,FALSE)</f>
        <v>2E</v>
      </c>
      <c r="C27" t="str">
        <f>VLOOKUP(A27,'RAW2'!$S$2:$T$4972,2,FALSE)</f>
        <v>yes</v>
      </c>
      <c r="D27">
        <f>SUMIFS('RAW2'!$Q:$Q,'RAW2'!$A:$A,NMDS!$A27,'RAW2'!$E:$E,NMDS!D$2)</f>
        <v>2.8457821085903277</v>
      </c>
      <c r="E27">
        <f>SUMIFS('RAW2'!$Q:$Q,'RAW2'!$A:$A,NMDS!$A27,'RAW2'!$E:$E,NMDS!E$2)</f>
        <v>1.1162483383236967</v>
      </c>
      <c r="F27">
        <f>SUMIFS('RAW2'!$Q:$Q,'RAW2'!$A:$A,NMDS!$A27,'RAW2'!$E:$E,NMDS!F$2)</f>
        <v>0.34440714385383658</v>
      </c>
      <c r="G27">
        <f>SUMIFS('RAW2'!$Q:$Q,'RAW2'!$A:$A,NMDS!$A27,'RAW2'!$E:$E,NMDS!G$2)</f>
        <v>0.39657437890441166</v>
      </c>
      <c r="H27">
        <f>SUMIFS('RAW2'!$Q:$Q,'RAW2'!$A:$A,NMDS!$A27,'RAW2'!$E:$E,NMDS!H$2)</f>
        <v>0.88147536691819239</v>
      </c>
      <c r="I27">
        <f>SUMIFS('RAW2'!$Q:$Q,'RAW2'!$A:$A,NMDS!$A27,'RAW2'!$E:$E,NMDS!I$2)</f>
        <v>3.7864827153580261</v>
      </c>
      <c r="J27">
        <f>SUMIFS('RAW2'!$Q:$Q,'RAW2'!$A:$A,NMDS!$A27,'RAW2'!$E:$E,NMDS!J$2)</f>
        <v>1.413308828445399</v>
      </c>
      <c r="K27">
        <f>SUMIFS('RAW2'!$Q:$Q,'RAW2'!$A:$A,NMDS!$A27,'RAW2'!$E:$E,NMDS!K$2)</f>
        <v>2.0290404615954301</v>
      </c>
      <c r="L27">
        <f>SUMIFS('RAW2'!$Q:$Q,'RAW2'!$A:$A,NMDS!$A27,'RAW2'!$E:$E,NMDS!L$2)</f>
        <v>2.1134749385085043</v>
      </c>
      <c r="M27">
        <f>SUMIFS('RAW2'!$Q:$Q,'RAW2'!$A:$A,NMDS!$A27,'RAW2'!$E:$E,NMDS!M$2)</f>
        <v>3.6143947938941516</v>
      </c>
      <c r="N27">
        <f>SUMIFS('RAW2'!$Q:$Q,'RAW2'!$A:$A,NMDS!$A27,'RAW2'!$E:$E,NMDS!N$2)</f>
        <v>0.60126047748311051</v>
      </c>
      <c r="O27">
        <f>SUMIFS('RAW2'!$Q:$Q,'RAW2'!$A:$A,NMDS!$A27,'RAW2'!$E:$E,NMDS!O$2)</f>
        <v>0.20089785220594966</v>
      </c>
      <c r="P27">
        <f>SUMIFS('RAW2'!$Q:$Q,'RAW2'!$A:$A,NMDS!$A27,'RAW2'!$E:$E,NMDS!P$2)</f>
        <v>0</v>
      </c>
      <c r="Q27">
        <f>SUMIFS('RAW2'!$Q:$Q,'RAW2'!$A:$A,NMDS!$A27,'RAW2'!$E:$E,NMDS!Q$2)</f>
        <v>0</v>
      </c>
    </row>
    <row r="28" spans="1:17" x14ac:dyDescent="0.2">
      <c r="A28" t="s">
        <v>367</v>
      </c>
      <c r="B28" t="str">
        <f>VLOOKUP(A28,'RAW2'!$A$2:$R$4972,16,FALSE)</f>
        <v>3A</v>
      </c>
      <c r="C28" t="str">
        <f>VLOOKUP(A28,'RAW2'!$S$2:$T$4972,2,FALSE)</f>
        <v>no</v>
      </c>
      <c r="D28">
        <f>SUMIFS('RAW2'!$Q:$Q,'RAW2'!$A:$A,NMDS!$A28,'RAW2'!$E:$E,NMDS!D$2)</f>
        <v>0</v>
      </c>
      <c r="E28">
        <f>SUMIFS('RAW2'!$Q:$Q,'RAW2'!$A:$A,NMDS!$A28,'RAW2'!$E:$E,NMDS!E$2)</f>
        <v>0.14074806681610222</v>
      </c>
      <c r="F28">
        <f>SUMIFS('RAW2'!$Q:$Q,'RAW2'!$A:$A,NMDS!$A28,'RAW2'!$E:$E,NMDS!F$2)</f>
        <v>0.49279874252527289</v>
      </c>
      <c r="G28">
        <f>SUMIFS('RAW2'!$Q:$Q,'RAW2'!$A:$A,NMDS!$A28,'RAW2'!$E:$E,NMDS!G$2)</f>
        <v>0.34824686244279435</v>
      </c>
      <c r="H28">
        <f>SUMIFS('RAW2'!$Q:$Q,'RAW2'!$A:$A,NMDS!$A28,'RAW2'!$E:$E,NMDS!H$2)</f>
        <v>0.47187503388954505</v>
      </c>
      <c r="I28">
        <f>SUMIFS('RAW2'!$Q:$Q,'RAW2'!$A:$A,NMDS!$A28,'RAW2'!$E:$E,NMDS!I$2)</f>
        <v>0.64464934632870829</v>
      </c>
      <c r="J28">
        <f>SUMIFS('RAW2'!$Q:$Q,'RAW2'!$A:$A,NMDS!$A28,'RAW2'!$E:$E,NMDS!J$2)</f>
        <v>0</v>
      </c>
      <c r="K28">
        <f>SUMIFS('RAW2'!$Q:$Q,'RAW2'!$A:$A,NMDS!$A28,'RAW2'!$E:$E,NMDS!K$2)</f>
        <v>0.11945460949369409</v>
      </c>
      <c r="L28">
        <f>SUMIFS('RAW2'!$Q:$Q,'RAW2'!$A:$A,NMDS!$A28,'RAW2'!$E:$E,NMDS!L$2)</f>
        <v>0.25228885983865018</v>
      </c>
      <c r="M28">
        <f>SUMIFS('RAW2'!$Q:$Q,'RAW2'!$A:$A,NMDS!$A28,'RAW2'!$E:$E,NMDS!M$2)</f>
        <v>0.40686907023009838</v>
      </c>
      <c r="N28">
        <f>SUMIFS('RAW2'!$Q:$Q,'RAW2'!$A:$A,NMDS!$A28,'RAW2'!$E:$E,NMDS!N$2)</f>
        <v>0.29203266036040321</v>
      </c>
      <c r="O28">
        <f>SUMIFS('RAW2'!$Q:$Q,'RAW2'!$A:$A,NMDS!$A28,'RAW2'!$E:$E,NMDS!O$2)</f>
        <v>0</v>
      </c>
      <c r="P28">
        <f>SUMIFS('RAW2'!$Q:$Q,'RAW2'!$A:$A,NMDS!$A28,'RAW2'!$E:$E,NMDS!P$2)</f>
        <v>0.15757460710189722</v>
      </c>
      <c r="Q28">
        <f>SUMIFS('RAW2'!$Q:$Q,'RAW2'!$A:$A,NMDS!$A28,'RAW2'!$E:$E,NMDS!Q$2)</f>
        <v>0.52615803486545232</v>
      </c>
    </row>
    <row r="29" spans="1:17" x14ac:dyDescent="0.2">
      <c r="A29" t="s">
        <v>368</v>
      </c>
      <c r="B29" t="str">
        <f>VLOOKUP(A29,'RAW2'!$A$2:$R$4972,16,FALSE)</f>
        <v>3B</v>
      </c>
      <c r="C29" t="str">
        <f>VLOOKUP(A29,'RAW2'!$S$2:$T$4972,2,FALSE)</f>
        <v>no</v>
      </c>
      <c r="D29">
        <f>SUMIFS('RAW2'!$Q:$Q,'RAW2'!$A:$A,NMDS!$A29,'RAW2'!$E:$E,NMDS!D$2)</f>
        <v>0</v>
      </c>
      <c r="E29">
        <f>SUMIFS('RAW2'!$Q:$Q,'RAW2'!$A:$A,NMDS!$A29,'RAW2'!$E:$E,NMDS!E$2)</f>
        <v>0</v>
      </c>
      <c r="F29">
        <f>SUMIFS('RAW2'!$Q:$Q,'RAW2'!$A:$A,NMDS!$A29,'RAW2'!$E:$E,NMDS!F$2)</f>
        <v>0.36306343926069151</v>
      </c>
      <c r="G29">
        <f>SUMIFS('RAW2'!$Q:$Q,'RAW2'!$A:$A,NMDS!$A29,'RAW2'!$E:$E,NMDS!G$2)</f>
        <v>0.21045107232506668</v>
      </c>
      <c r="H29">
        <f>SUMIFS('RAW2'!$Q:$Q,'RAW2'!$A:$A,NMDS!$A29,'RAW2'!$E:$E,NMDS!H$2)</f>
        <v>0.38388184339386139</v>
      </c>
      <c r="I29">
        <f>SUMIFS('RAW2'!$Q:$Q,'RAW2'!$A:$A,NMDS!$A29,'RAW2'!$E:$E,NMDS!I$2)</f>
        <v>0.84557841295275848</v>
      </c>
      <c r="J29">
        <f>SUMIFS('RAW2'!$Q:$Q,'RAW2'!$A:$A,NMDS!$A29,'RAW2'!$E:$E,NMDS!J$2)</f>
        <v>0</v>
      </c>
      <c r="K29">
        <f>SUMIFS('RAW2'!$Q:$Q,'RAW2'!$A:$A,NMDS!$A29,'RAW2'!$E:$E,NMDS!K$2)</f>
        <v>0</v>
      </c>
      <c r="L29">
        <f>SUMIFS('RAW2'!$Q:$Q,'RAW2'!$A:$A,NMDS!$A29,'RAW2'!$E:$E,NMDS!L$2)</f>
        <v>0</v>
      </c>
      <c r="M29">
        <f>SUMIFS('RAW2'!$Q:$Q,'RAW2'!$A:$A,NMDS!$A29,'RAW2'!$E:$E,NMDS!M$2)</f>
        <v>0.23464007522265462</v>
      </c>
      <c r="N29">
        <f>SUMIFS('RAW2'!$Q:$Q,'RAW2'!$A:$A,NMDS!$A29,'RAW2'!$E:$E,NMDS!N$2)</f>
        <v>0.16421225742964718</v>
      </c>
      <c r="O29">
        <f>SUMIFS('RAW2'!$Q:$Q,'RAW2'!$A:$A,NMDS!$A29,'RAW2'!$E:$E,NMDS!O$2)</f>
        <v>0</v>
      </c>
      <c r="P29">
        <f>SUMIFS('RAW2'!$Q:$Q,'RAW2'!$A:$A,NMDS!$A29,'RAW2'!$E:$E,NMDS!P$2)</f>
        <v>0</v>
      </c>
      <c r="Q29">
        <f>SUMIFS('RAW2'!$Q:$Q,'RAW2'!$A:$A,NMDS!$A29,'RAW2'!$E:$E,NMDS!Q$2)</f>
        <v>0.13524872296183338</v>
      </c>
    </row>
    <row r="30" spans="1:17" x14ac:dyDescent="0.2">
      <c r="A30" t="s">
        <v>369</v>
      </c>
      <c r="B30" t="str">
        <f>VLOOKUP(A30,'RAW2'!$A$2:$R$4972,16,FALSE)</f>
        <v>3C</v>
      </c>
      <c r="C30" t="str">
        <f>VLOOKUP(A30,'RAW2'!$S$2:$T$4972,2,FALSE)</f>
        <v>no</v>
      </c>
      <c r="D30">
        <f>SUMIFS('RAW2'!$Q:$Q,'RAW2'!$A:$A,NMDS!$A30,'RAW2'!$E:$E,NMDS!D$2)</f>
        <v>0</v>
      </c>
      <c r="E30">
        <f>SUMIFS('RAW2'!$Q:$Q,'RAW2'!$A:$A,NMDS!$A30,'RAW2'!$E:$E,NMDS!E$2)</f>
        <v>3.9333044640763953E-2</v>
      </c>
      <c r="F30">
        <f>SUMIFS('RAW2'!$Q:$Q,'RAW2'!$A:$A,NMDS!$A30,'RAW2'!$E:$E,NMDS!F$2)</f>
        <v>0.14390114621382558</v>
      </c>
      <c r="G30">
        <f>SUMIFS('RAW2'!$Q:$Q,'RAW2'!$A:$A,NMDS!$A30,'RAW2'!$E:$E,NMDS!G$2)</f>
        <v>0.1065380320399794</v>
      </c>
      <c r="H30">
        <f>SUMIFS('RAW2'!$Q:$Q,'RAW2'!$A:$A,NMDS!$A30,'RAW2'!$E:$E,NMDS!H$2)</f>
        <v>0.2087387409807083</v>
      </c>
      <c r="I30">
        <f>SUMIFS('RAW2'!$Q:$Q,'RAW2'!$A:$A,NMDS!$A30,'RAW2'!$E:$E,NMDS!I$2)</f>
        <v>0.32941061086099416</v>
      </c>
      <c r="J30">
        <f>SUMIFS('RAW2'!$Q:$Q,'RAW2'!$A:$A,NMDS!$A30,'RAW2'!$E:$E,NMDS!J$2)</f>
        <v>9.4855762876476638E-2</v>
      </c>
      <c r="K30">
        <f>SUMIFS('RAW2'!$Q:$Q,'RAW2'!$A:$A,NMDS!$A30,'RAW2'!$E:$E,NMDS!K$2)</f>
        <v>0.62418415695491514</v>
      </c>
      <c r="L30">
        <f>SUMIFS('RAW2'!$Q:$Q,'RAW2'!$A:$A,NMDS!$A30,'RAW2'!$E:$E,NMDS!L$2)</f>
        <v>0</v>
      </c>
      <c r="M30">
        <f>SUMIFS('RAW2'!$Q:$Q,'RAW2'!$A:$A,NMDS!$A30,'RAW2'!$E:$E,NMDS!M$2)</f>
        <v>6.9483192112563014E-2</v>
      </c>
      <c r="N30">
        <f>SUMIFS('RAW2'!$Q:$Q,'RAW2'!$A:$A,NMDS!$A30,'RAW2'!$E:$E,NMDS!N$2)</f>
        <v>0</v>
      </c>
      <c r="O30">
        <f>SUMIFS('RAW2'!$Q:$Q,'RAW2'!$A:$A,NMDS!$A30,'RAW2'!$E:$E,NMDS!O$2)</f>
        <v>0</v>
      </c>
      <c r="P30">
        <f>SUMIFS('RAW2'!$Q:$Q,'RAW2'!$A:$A,NMDS!$A30,'RAW2'!$E:$E,NMDS!P$2)</f>
        <v>0</v>
      </c>
      <c r="Q30">
        <f>SUMIFS('RAW2'!$Q:$Q,'RAW2'!$A:$A,NMDS!$A30,'RAW2'!$E:$E,NMDS!Q$2)</f>
        <v>0</v>
      </c>
    </row>
    <row r="31" spans="1:17" x14ac:dyDescent="0.2">
      <c r="A31" t="s">
        <v>370</v>
      </c>
      <c r="B31" t="str">
        <f>VLOOKUP(A31,'RAW2'!$A$2:$R$4972,16,FALSE)</f>
        <v>3D</v>
      </c>
      <c r="C31" t="str">
        <f>VLOOKUP(A31,'RAW2'!$S$2:$T$4972,2,FALSE)</f>
        <v>no</v>
      </c>
      <c r="D31">
        <f>SUMIFS('RAW2'!$Q:$Q,'RAW2'!$A:$A,NMDS!$A31,'RAW2'!$E:$E,NMDS!D$2)</f>
        <v>0</v>
      </c>
      <c r="E31">
        <f>SUMIFS('RAW2'!$Q:$Q,'RAW2'!$A:$A,NMDS!$A31,'RAW2'!$E:$E,NMDS!E$2)</f>
        <v>0</v>
      </c>
      <c r="F31">
        <f>SUMIFS('RAW2'!$Q:$Q,'RAW2'!$A:$A,NMDS!$A31,'RAW2'!$E:$E,NMDS!F$2)</f>
        <v>0.15504591945256641</v>
      </c>
      <c r="G31">
        <f>SUMIFS('RAW2'!$Q:$Q,'RAW2'!$A:$A,NMDS!$A31,'RAW2'!$E:$E,NMDS!G$2)</f>
        <v>0.17191385380479693</v>
      </c>
      <c r="H31">
        <f>SUMIFS('RAW2'!$Q:$Q,'RAW2'!$A:$A,NMDS!$A31,'RAW2'!$E:$E,NMDS!H$2)</f>
        <v>0.31547507963206273</v>
      </c>
      <c r="I31">
        <f>SUMIFS('RAW2'!$Q:$Q,'RAW2'!$A:$A,NMDS!$A31,'RAW2'!$E:$E,NMDS!I$2)</f>
        <v>0.55869646447382704</v>
      </c>
      <c r="J31">
        <f>SUMIFS('RAW2'!$Q:$Q,'RAW2'!$A:$A,NMDS!$A31,'RAW2'!$E:$E,NMDS!J$2)</f>
        <v>0</v>
      </c>
      <c r="K31">
        <f>SUMIFS('RAW2'!$Q:$Q,'RAW2'!$A:$A,NMDS!$A31,'RAW2'!$E:$E,NMDS!K$2)</f>
        <v>0</v>
      </c>
      <c r="L31">
        <f>SUMIFS('RAW2'!$Q:$Q,'RAW2'!$A:$A,NMDS!$A31,'RAW2'!$E:$E,NMDS!L$2)</f>
        <v>0</v>
      </c>
      <c r="M31">
        <f>SUMIFS('RAW2'!$Q:$Q,'RAW2'!$A:$A,NMDS!$A31,'RAW2'!$E:$E,NMDS!M$2)</f>
        <v>0.13860308015918946</v>
      </c>
      <c r="N31">
        <f>SUMIFS('RAW2'!$Q:$Q,'RAW2'!$A:$A,NMDS!$A31,'RAW2'!$E:$E,NMDS!N$2)</f>
        <v>7.1098887760469118E-2</v>
      </c>
      <c r="O31">
        <f>SUMIFS('RAW2'!$Q:$Q,'RAW2'!$A:$A,NMDS!$A31,'RAW2'!$E:$E,NMDS!O$2)</f>
        <v>0</v>
      </c>
      <c r="P31">
        <f>SUMIFS('RAW2'!$Q:$Q,'RAW2'!$A:$A,NMDS!$A31,'RAW2'!$E:$E,NMDS!P$2)</f>
        <v>5.3071205723794389E-2</v>
      </c>
      <c r="Q31">
        <f>SUMIFS('RAW2'!$Q:$Q,'RAW2'!$A:$A,NMDS!$A31,'RAW2'!$E:$E,NMDS!Q$2)</f>
        <v>0.56442921392291501</v>
      </c>
    </row>
    <row r="32" spans="1:17" x14ac:dyDescent="0.2">
      <c r="A32" t="s">
        <v>371</v>
      </c>
      <c r="B32" t="str">
        <f>VLOOKUP(A32,'RAW2'!$A$2:$R$4972,16,FALSE)</f>
        <v>3E</v>
      </c>
      <c r="C32" t="str">
        <f>VLOOKUP(A32,'RAW2'!$S$2:$T$4972,2,FALSE)</f>
        <v>no</v>
      </c>
      <c r="D32">
        <f>SUMIFS('RAW2'!$Q:$Q,'RAW2'!$A:$A,NMDS!$A32,'RAW2'!$E:$E,NMDS!D$2)</f>
        <v>0.30610729203334325</v>
      </c>
      <c r="E32">
        <f>SUMIFS('RAW2'!$Q:$Q,'RAW2'!$A:$A,NMDS!$A32,'RAW2'!$E:$E,NMDS!E$2)</f>
        <v>0</v>
      </c>
      <c r="F32">
        <f>SUMIFS('RAW2'!$Q:$Q,'RAW2'!$A:$A,NMDS!$A32,'RAW2'!$E:$E,NMDS!F$2)</f>
        <v>0.15590151749331335</v>
      </c>
      <c r="G32">
        <f>SUMIFS('RAW2'!$Q:$Q,'RAW2'!$A:$A,NMDS!$A32,'RAW2'!$E:$E,NMDS!G$2)</f>
        <v>0.38193654789602255</v>
      </c>
      <c r="H32">
        <f>SUMIFS('RAW2'!$Q:$Q,'RAW2'!$A:$A,NMDS!$A32,'RAW2'!$E:$E,NMDS!H$2)</f>
        <v>0.29290111992162365</v>
      </c>
      <c r="I32">
        <f>SUMIFS('RAW2'!$Q:$Q,'RAW2'!$A:$A,NMDS!$A32,'RAW2'!$E:$E,NMDS!I$2)</f>
        <v>0.45641240881045658</v>
      </c>
      <c r="J32">
        <f>SUMIFS('RAW2'!$Q:$Q,'RAW2'!$A:$A,NMDS!$A32,'RAW2'!$E:$E,NMDS!J$2)</f>
        <v>0</v>
      </c>
      <c r="K32">
        <f>SUMIFS('RAW2'!$Q:$Q,'RAW2'!$A:$A,NMDS!$A32,'RAW2'!$E:$E,NMDS!K$2)</f>
        <v>4.136930805796653</v>
      </c>
      <c r="L32">
        <f>SUMIFS('RAW2'!$Q:$Q,'RAW2'!$A:$A,NMDS!$A32,'RAW2'!$E:$E,NMDS!L$2)</f>
        <v>7.0054793288544609E-2</v>
      </c>
      <c r="M32">
        <f>SUMIFS('RAW2'!$Q:$Q,'RAW2'!$A:$A,NMDS!$A32,'RAW2'!$E:$E,NMDS!M$2)</f>
        <v>0.22620848923028683</v>
      </c>
      <c r="N32">
        <f>SUMIFS('RAW2'!$Q:$Q,'RAW2'!$A:$A,NMDS!$A32,'RAW2'!$E:$E,NMDS!N$2)</f>
        <v>0.16275753616641755</v>
      </c>
      <c r="O32">
        <f>SUMIFS('RAW2'!$Q:$Q,'RAW2'!$A:$A,NMDS!$A32,'RAW2'!$E:$E,NMDS!O$2)</f>
        <v>0.17785518967337025</v>
      </c>
      <c r="P32">
        <f>SUMIFS('RAW2'!$Q:$Q,'RAW2'!$A:$A,NMDS!$A32,'RAW2'!$E:$E,NMDS!P$2)</f>
        <v>1.0817797230262431</v>
      </c>
      <c r="Q32">
        <f>SUMIFS('RAW2'!$Q:$Q,'RAW2'!$A:$A,NMDS!$A32,'RAW2'!$E:$E,NMDS!Q$2)</f>
        <v>0</v>
      </c>
    </row>
    <row r="33" spans="1:17" x14ac:dyDescent="0.2">
      <c r="A33" t="s">
        <v>372</v>
      </c>
      <c r="B33" t="str">
        <f>VLOOKUP(A33,'RAW2'!$A$2:$R$4972,16,FALSE)</f>
        <v>4A</v>
      </c>
      <c r="C33" t="str">
        <f>VLOOKUP(A33,'RAW2'!$S$2:$T$4972,2,FALSE)</f>
        <v>no</v>
      </c>
      <c r="D33">
        <f>SUMIFS('RAW2'!$Q:$Q,'RAW2'!$A:$A,NMDS!$A33,'RAW2'!$E:$E,NMDS!D$2)</f>
        <v>0</v>
      </c>
      <c r="E33">
        <f>SUMIFS('RAW2'!$Q:$Q,'RAW2'!$A:$A,NMDS!$A33,'RAW2'!$E:$E,NMDS!E$2)</f>
        <v>0.32935621252499864</v>
      </c>
      <c r="F33">
        <f>SUMIFS('RAW2'!$Q:$Q,'RAW2'!$A:$A,NMDS!$A33,'RAW2'!$E:$E,NMDS!F$2)</f>
        <v>0</v>
      </c>
      <c r="G33">
        <f>SUMIFS('RAW2'!$Q:$Q,'RAW2'!$A:$A,NMDS!$A33,'RAW2'!$E:$E,NMDS!G$2)</f>
        <v>0.11223187285888415</v>
      </c>
      <c r="H33">
        <f>SUMIFS('RAW2'!$Q:$Q,'RAW2'!$A:$A,NMDS!$A33,'RAW2'!$E:$E,NMDS!H$2)</f>
        <v>0.34106617208788936</v>
      </c>
      <c r="I33">
        <f>SUMIFS('RAW2'!$Q:$Q,'RAW2'!$A:$A,NMDS!$A33,'RAW2'!$E:$E,NMDS!I$2)</f>
        <v>1.4241317033426266</v>
      </c>
      <c r="J33">
        <f>SUMIFS('RAW2'!$Q:$Q,'RAW2'!$A:$A,NMDS!$A33,'RAW2'!$E:$E,NMDS!J$2)</f>
        <v>0.41235327065309169</v>
      </c>
      <c r="K33">
        <f>SUMIFS('RAW2'!$Q:$Q,'RAW2'!$A:$A,NMDS!$A33,'RAW2'!$E:$E,NMDS!K$2)</f>
        <v>4.2950058173660528</v>
      </c>
      <c r="L33">
        <f>SUMIFS('RAW2'!$Q:$Q,'RAW2'!$A:$A,NMDS!$A33,'RAW2'!$E:$E,NMDS!L$2)</f>
        <v>0</v>
      </c>
      <c r="M33">
        <f>SUMIFS('RAW2'!$Q:$Q,'RAW2'!$A:$A,NMDS!$A33,'RAW2'!$E:$E,NMDS!M$2)</f>
        <v>0.48620389345622561</v>
      </c>
      <c r="N33">
        <f>SUMIFS('RAW2'!$Q:$Q,'RAW2'!$A:$A,NMDS!$A33,'RAW2'!$E:$E,NMDS!N$2)</f>
        <v>2.3204147059123909E-2</v>
      </c>
      <c r="O33">
        <f>SUMIFS('RAW2'!$Q:$Q,'RAW2'!$A:$A,NMDS!$A33,'RAW2'!$E:$E,NMDS!O$2)</f>
        <v>0</v>
      </c>
      <c r="P33">
        <f>SUMIFS('RAW2'!$Q:$Q,'RAW2'!$A:$A,NMDS!$A33,'RAW2'!$E:$E,NMDS!P$2)</f>
        <v>0</v>
      </c>
      <c r="Q33">
        <f>SUMIFS('RAW2'!$Q:$Q,'RAW2'!$A:$A,NMDS!$A33,'RAW2'!$E:$E,NMDS!Q$2)</f>
        <v>0</v>
      </c>
    </row>
    <row r="34" spans="1:17" x14ac:dyDescent="0.2">
      <c r="A34" t="s">
        <v>373</v>
      </c>
      <c r="B34" t="str">
        <f>VLOOKUP(A34,'RAW2'!$A$2:$R$4972,16,FALSE)</f>
        <v>4B</v>
      </c>
      <c r="C34" t="str">
        <f>VLOOKUP(A34,'RAW2'!$S$2:$T$4972,2,FALSE)</f>
        <v>no</v>
      </c>
      <c r="D34">
        <f>SUMIFS('RAW2'!$Q:$Q,'RAW2'!$A:$A,NMDS!$A34,'RAW2'!$E:$E,NMDS!D$2)</f>
        <v>0.17381742515726373</v>
      </c>
      <c r="E34">
        <f>SUMIFS('RAW2'!$Q:$Q,'RAW2'!$A:$A,NMDS!$A34,'RAW2'!$E:$E,NMDS!E$2)</f>
        <v>0.13811796737722726</v>
      </c>
      <c r="F34">
        <f>SUMIFS('RAW2'!$Q:$Q,'RAW2'!$A:$A,NMDS!$A34,'RAW2'!$E:$E,NMDS!F$2)</f>
        <v>8.0022086992717109E-2</v>
      </c>
      <c r="G34">
        <f>SUMIFS('RAW2'!$Q:$Q,'RAW2'!$A:$A,NMDS!$A34,'RAW2'!$E:$E,NMDS!G$2)</f>
        <v>4.3249287458840734E-2</v>
      </c>
      <c r="H34">
        <f>SUMIFS('RAW2'!$Q:$Q,'RAW2'!$A:$A,NMDS!$A34,'RAW2'!$E:$E,NMDS!H$2)</f>
        <v>0.46588749318526668</v>
      </c>
      <c r="I34">
        <f>SUMIFS('RAW2'!$Q:$Q,'RAW2'!$A:$A,NMDS!$A34,'RAW2'!$E:$E,NMDS!I$2)</f>
        <v>0.85845243625599132</v>
      </c>
      <c r="J34">
        <f>SUMIFS('RAW2'!$Q:$Q,'RAW2'!$A:$A,NMDS!$A34,'RAW2'!$E:$E,NMDS!J$2)</f>
        <v>0</v>
      </c>
      <c r="K34">
        <f>SUMIFS('RAW2'!$Q:$Q,'RAW2'!$A:$A,NMDS!$A34,'RAW2'!$E:$E,NMDS!K$2)</f>
        <v>0.2827597045462022</v>
      </c>
      <c r="L34">
        <f>SUMIFS('RAW2'!$Q:$Q,'RAW2'!$A:$A,NMDS!$A34,'RAW2'!$E:$E,NMDS!L$2)</f>
        <v>0</v>
      </c>
      <c r="M34">
        <f>SUMIFS('RAW2'!$Q:$Q,'RAW2'!$A:$A,NMDS!$A34,'RAW2'!$E:$E,NMDS!M$2)</f>
        <v>0.2361534045457484</v>
      </c>
      <c r="N34">
        <f>SUMIFS('RAW2'!$Q:$Q,'RAW2'!$A:$A,NMDS!$A34,'RAW2'!$E:$E,NMDS!N$2)</f>
        <v>0</v>
      </c>
      <c r="O34">
        <f>SUMIFS('RAW2'!$Q:$Q,'RAW2'!$A:$A,NMDS!$A34,'RAW2'!$E:$E,NMDS!O$2)</f>
        <v>0</v>
      </c>
      <c r="P34">
        <f>SUMIFS('RAW2'!$Q:$Q,'RAW2'!$A:$A,NMDS!$A34,'RAW2'!$E:$E,NMDS!P$2)</f>
        <v>0.11419130402549314</v>
      </c>
      <c r="Q34">
        <f>SUMIFS('RAW2'!$Q:$Q,'RAW2'!$A:$A,NMDS!$A34,'RAW2'!$E:$E,NMDS!Q$2)</f>
        <v>1.105235151477497</v>
      </c>
    </row>
    <row r="35" spans="1:17" x14ac:dyDescent="0.2">
      <c r="A35" t="s">
        <v>374</v>
      </c>
      <c r="B35" t="str">
        <f>VLOOKUP(A35,'RAW2'!$A$2:$R$4972,16,FALSE)</f>
        <v>4C</v>
      </c>
      <c r="C35" t="str">
        <f>VLOOKUP(A35,'RAW2'!$S$2:$T$4972,2,FALSE)</f>
        <v>no</v>
      </c>
      <c r="D35">
        <f>SUMIFS('RAW2'!$Q:$Q,'RAW2'!$A:$A,NMDS!$A35,'RAW2'!$E:$E,NMDS!D$2)</f>
        <v>0.18719764828356053</v>
      </c>
      <c r="E35">
        <f>SUMIFS('RAW2'!$Q:$Q,'RAW2'!$A:$A,NMDS!$A35,'RAW2'!$E:$E,NMDS!E$2)</f>
        <v>3.6948175569662081E-2</v>
      </c>
      <c r="F35">
        <f>SUMIFS('RAW2'!$Q:$Q,'RAW2'!$A:$A,NMDS!$A35,'RAW2'!$E:$E,NMDS!F$2)</f>
        <v>5.3103955500462818E-2</v>
      </c>
      <c r="G35">
        <f>SUMIFS('RAW2'!$Q:$Q,'RAW2'!$A:$A,NMDS!$A35,'RAW2'!$E:$E,NMDS!G$2)</f>
        <v>8.950863180475789E-2</v>
      </c>
      <c r="H35">
        <f>SUMIFS('RAW2'!$Q:$Q,'RAW2'!$A:$A,NMDS!$A35,'RAW2'!$E:$E,NMDS!H$2)</f>
        <v>0.22104338892065648</v>
      </c>
      <c r="I35">
        <f>SUMIFS('RAW2'!$Q:$Q,'RAW2'!$A:$A,NMDS!$A35,'RAW2'!$E:$E,NMDS!I$2)</f>
        <v>0.27962360403088177</v>
      </c>
      <c r="J35">
        <f>SUMIFS('RAW2'!$Q:$Q,'RAW2'!$A:$A,NMDS!$A35,'RAW2'!$E:$E,NMDS!J$2)</f>
        <v>0</v>
      </c>
      <c r="K35">
        <f>SUMIFS('RAW2'!$Q:$Q,'RAW2'!$A:$A,NMDS!$A35,'RAW2'!$E:$E,NMDS!K$2)</f>
        <v>0.34691798351800607</v>
      </c>
      <c r="L35">
        <f>SUMIFS('RAW2'!$Q:$Q,'RAW2'!$A:$A,NMDS!$A35,'RAW2'!$E:$E,NMDS!L$2)</f>
        <v>0.39463776814505608</v>
      </c>
      <c r="M35">
        <f>SUMIFS('RAW2'!$Q:$Q,'RAW2'!$A:$A,NMDS!$A35,'RAW2'!$E:$E,NMDS!M$2)</f>
        <v>8.0601201889646285E-2</v>
      </c>
      <c r="N35">
        <f>SUMIFS('RAW2'!$Q:$Q,'RAW2'!$A:$A,NMDS!$A35,'RAW2'!$E:$E,NMDS!N$2)</f>
        <v>5.7634232605100005E-2</v>
      </c>
      <c r="O35">
        <f>SUMIFS('RAW2'!$Q:$Q,'RAW2'!$A:$A,NMDS!$A35,'RAW2'!$E:$E,NMDS!O$2)</f>
        <v>0</v>
      </c>
      <c r="P35">
        <f>SUMIFS('RAW2'!$Q:$Q,'RAW2'!$A:$A,NMDS!$A35,'RAW2'!$E:$E,NMDS!P$2)</f>
        <v>0.26953395682008069</v>
      </c>
      <c r="Q35">
        <f>SUMIFS('RAW2'!$Q:$Q,'RAW2'!$A:$A,NMDS!$A35,'RAW2'!$E:$E,NMDS!Q$2)</f>
        <v>0</v>
      </c>
    </row>
    <row r="36" spans="1:17" x14ac:dyDescent="0.2">
      <c r="A36" t="s">
        <v>375</v>
      </c>
      <c r="B36" t="str">
        <f>VLOOKUP(A36,'RAW2'!$A$2:$R$4972,16,FALSE)</f>
        <v>4D</v>
      </c>
      <c r="C36" t="str">
        <f>VLOOKUP(A36,'RAW2'!$S$2:$T$4972,2,FALSE)</f>
        <v>no</v>
      </c>
      <c r="D36">
        <f>SUMIFS('RAW2'!$Q:$Q,'RAW2'!$A:$A,NMDS!$A36,'RAW2'!$E:$E,NMDS!D$2)</f>
        <v>0.15028214867715448</v>
      </c>
      <c r="E36">
        <f>SUMIFS('RAW2'!$Q:$Q,'RAW2'!$A:$A,NMDS!$A36,'RAW2'!$E:$E,NMDS!E$2)</f>
        <v>0.30002455613942075</v>
      </c>
      <c r="F36">
        <f>SUMIFS('RAW2'!$Q:$Q,'RAW2'!$A:$A,NMDS!$A36,'RAW2'!$E:$E,NMDS!F$2)</f>
        <v>6.8356954764778946E-2</v>
      </c>
      <c r="G36">
        <f>SUMIFS('RAW2'!$Q:$Q,'RAW2'!$A:$A,NMDS!$A36,'RAW2'!$E:$E,NMDS!G$2)</f>
        <v>7.5878687966518726E-2</v>
      </c>
      <c r="H36">
        <f>SUMIFS('RAW2'!$Q:$Q,'RAW2'!$A:$A,NMDS!$A36,'RAW2'!$E:$E,NMDS!H$2)</f>
        <v>0.32607842838292239</v>
      </c>
      <c r="I36">
        <f>SUMIFS('RAW2'!$Q:$Q,'RAW2'!$A:$A,NMDS!$A36,'RAW2'!$E:$E,NMDS!I$2)</f>
        <v>0.71031779329850675</v>
      </c>
      <c r="J36">
        <f>SUMIFS('RAW2'!$Q:$Q,'RAW2'!$A:$A,NMDS!$A36,'RAW2'!$E:$E,NMDS!J$2)</f>
        <v>4.1107380704212472E-2</v>
      </c>
      <c r="K36">
        <f>SUMIFS('RAW2'!$Q:$Q,'RAW2'!$A:$A,NMDS!$A36,'RAW2'!$E:$E,NMDS!K$2)</f>
        <v>3.441021063145445</v>
      </c>
      <c r="L36">
        <f>SUMIFS('RAW2'!$Q:$Q,'RAW2'!$A:$A,NMDS!$A36,'RAW2'!$E:$E,NMDS!L$2)</f>
        <v>0</v>
      </c>
      <c r="M36">
        <f>SUMIFS('RAW2'!$Q:$Q,'RAW2'!$A:$A,NMDS!$A36,'RAW2'!$E:$E,NMDS!M$2)</f>
        <v>0.3337942133692573</v>
      </c>
      <c r="N36">
        <f>SUMIFS('RAW2'!$Q:$Q,'RAW2'!$A:$A,NMDS!$A36,'RAW2'!$E:$E,NMDS!N$2)</f>
        <v>0</v>
      </c>
      <c r="O36">
        <f>SUMIFS('RAW2'!$Q:$Q,'RAW2'!$A:$A,NMDS!$A36,'RAW2'!$E:$E,NMDS!O$2)</f>
        <v>0</v>
      </c>
      <c r="P36">
        <f>SUMIFS('RAW2'!$Q:$Q,'RAW2'!$A:$A,NMDS!$A36,'RAW2'!$E:$E,NMDS!P$2)</f>
        <v>0</v>
      </c>
      <c r="Q36">
        <f>SUMIFS('RAW2'!$Q:$Q,'RAW2'!$A:$A,NMDS!$A36,'RAW2'!$E:$E,NMDS!Q$2)</f>
        <v>0</v>
      </c>
    </row>
    <row r="37" spans="1:17" x14ac:dyDescent="0.2">
      <c r="A37" t="s">
        <v>376</v>
      </c>
      <c r="B37" t="str">
        <f>VLOOKUP(A37,'RAW2'!$A$2:$R$4972,16,FALSE)</f>
        <v>4E</v>
      </c>
      <c r="C37" t="str">
        <f>VLOOKUP(A37,'RAW2'!$S$2:$T$4972,2,FALSE)</f>
        <v>yes</v>
      </c>
      <c r="D37">
        <f>SUMIFS('RAW2'!$Q:$Q,'RAW2'!$A:$A,NMDS!$A37,'RAW2'!$E:$E,NMDS!D$2)</f>
        <v>0</v>
      </c>
      <c r="E37">
        <f>SUMIFS('RAW2'!$Q:$Q,'RAW2'!$A:$A,NMDS!$A37,'RAW2'!$E:$E,NMDS!E$2)</f>
        <v>3.5734149393264782E-2</v>
      </c>
      <c r="F37">
        <f>SUMIFS('RAW2'!$Q:$Q,'RAW2'!$A:$A,NMDS!$A37,'RAW2'!$E:$E,NMDS!F$2)</f>
        <v>5.9348886738810856E-2</v>
      </c>
      <c r="G37">
        <f>SUMIFS('RAW2'!$Q:$Q,'RAW2'!$A:$A,NMDS!$A37,'RAW2'!$E:$E,NMDS!G$2)</f>
        <v>0.10356379573388964</v>
      </c>
      <c r="H37">
        <f>SUMIFS('RAW2'!$Q:$Q,'RAW2'!$A:$A,NMDS!$A37,'RAW2'!$E:$E,NMDS!H$2)</f>
        <v>0.23604611678501894</v>
      </c>
      <c r="I37">
        <f>SUMIFS('RAW2'!$Q:$Q,'RAW2'!$A:$A,NMDS!$A37,'RAW2'!$E:$E,NMDS!I$2)</f>
        <v>0.44901168038141526</v>
      </c>
      <c r="J37">
        <f>SUMIFS('RAW2'!$Q:$Q,'RAW2'!$A:$A,NMDS!$A37,'RAW2'!$E:$E,NMDS!J$2)</f>
        <v>4.2050814078318122E-2</v>
      </c>
      <c r="K37">
        <f>SUMIFS('RAW2'!$Q:$Q,'RAW2'!$A:$A,NMDS!$A37,'RAW2'!$E:$E,NMDS!K$2)</f>
        <v>2.0285794682281657</v>
      </c>
      <c r="L37">
        <f>SUMIFS('RAW2'!$Q:$Q,'RAW2'!$A:$A,NMDS!$A37,'RAW2'!$E:$E,NMDS!L$2)</f>
        <v>0</v>
      </c>
      <c r="M37">
        <f>SUMIFS('RAW2'!$Q:$Q,'RAW2'!$A:$A,NMDS!$A37,'RAW2'!$E:$E,NMDS!M$2)</f>
        <v>0.50101955539098597</v>
      </c>
      <c r="N37">
        <f>SUMIFS('RAW2'!$Q:$Q,'RAW2'!$A:$A,NMDS!$A37,'RAW2'!$E:$E,NMDS!N$2)</f>
        <v>0</v>
      </c>
      <c r="O37">
        <f>SUMIFS('RAW2'!$Q:$Q,'RAW2'!$A:$A,NMDS!$A37,'RAW2'!$E:$E,NMDS!O$2)</f>
        <v>0</v>
      </c>
      <c r="P37">
        <f>SUMIFS('RAW2'!$Q:$Q,'RAW2'!$A:$A,NMDS!$A37,'RAW2'!$E:$E,NMDS!P$2)</f>
        <v>0</v>
      </c>
      <c r="Q37">
        <f>SUMIFS('RAW2'!$Q:$Q,'RAW2'!$A:$A,NMDS!$A37,'RAW2'!$E:$E,NMDS!Q$2)</f>
        <v>0</v>
      </c>
    </row>
    <row r="38" spans="1:17" x14ac:dyDescent="0.2">
      <c r="A38" t="s">
        <v>378</v>
      </c>
      <c r="B38" t="str">
        <f>VLOOKUP(A38,'RAW2'!$A$2:$R$4972,16,FALSE)</f>
        <v>5A</v>
      </c>
      <c r="C38" t="str">
        <f>VLOOKUP(A38,'RAW2'!$S$2:$T$4972,2,FALSE)</f>
        <v>no</v>
      </c>
      <c r="D38">
        <f>SUMIFS('RAW2'!$Q:$Q,'RAW2'!$A:$A,NMDS!$A38,'RAW2'!$E:$E,NMDS!D$2)</f>
        <v>0.16622229747102521</v>
      </c>
      <c r="E38">
        <f>SUMIFS('RAW2'!$Q:$Q,'RAW2'!$A:$A,NMDS!$A38,'RAW2'!$E:$E,NMDS!E$2)</f>
        <v>0.34759302321258484</v>
      </c>
      <c r="F38">
        <f>SUMIFS('RAW2'!$Q:$Q,'RAW2'!$A:$A,NMDS!$A38,'RAW2'!$E:$E,NMDS!F$2)</f>
        <v>0.12101613118763059</v>
      </c>
      <c r="G38">
        <f>SUMIFS('RAW2'!$Q:$Q,'RAW2'!$A:$A,NMDS!$A38,'RAW2'!$E:$E,NMDS!G$2)</f>
        <v>9.5230747826823406E-2</v>
      </c>
      <c r="H38">
        <f>SUMIFS('RAW2'!$Q:$Q,'RAW2'!$A:$A,NMDS!$A38,'RAW2'!$E:$E,NMDS!H$2)</f>
        <v>0.35926346901812661</v>
      </c>
      <c r="I38">
        <f>SUMIFS('RAW2'!$Q:$Q,'RAW2'!$A:$A,NMDS!$A38,'RAW2'!$E:$E,NMDS!I$2)</f>
        <v>0.53825157422643033</v>
      </c>
      <c r="J38">
        <f>SUMIFS('RAW2'!$Q:$Q,'RAW2'!$A:$A,NMDS!$A38,'RAW2'!$E:$E,NMDS!J$2)</f>
        <v>3.1977994383287182E-2</v>
      </c>
      <c r="K38">
        <f>SUMIFS('RAW2'!$Q:$Q,'RAW2'!$A:$A,NMDS!$A38,'RAW2'!$E:$E,NMDS!K$2)</f>
        <v>5.4041071764536808</v>
      </c>
      <c r="L38">
        <f>SUMIFS('RAW2'!$Q:$Q,'RAW2'!$A:$A,NMDS!$A38,'RAW2'!$E:$E,NMDS!L$2)</f>
        <v>0</v>
      </c>
      <c r="M38">
        <f>SUMIFS('RAW2'!$Q:$Q,'RAW2'!$A:$A,NMDS!$A38,'RAW2'!$E:$E,NMDS!M$2)</f>
        <v>0.80064406334503468</v>
      </c>
      <c r="N38">
        <f>SUMIFS('RAW2'!$Q:$Q,'RAW2'!$A:$A,NMDS!$A38,'RAW2'!$E:$E,NMDS!N$2)</f>
        <v>0</v>
      </c>
      <c r="O38">
        <f>SUMIFS('RAW2'!$Q:$Q,'RAW2'!$A:$A,NMDS!$A38,'RAW2'!$E:$E,NMDS!O$2)</f>
        <v>0.36253675729288121</v>
      </c>
      <c r="P38">
        <f>SUMIFS('RAW2'!$Q:$Q,'RAW2'!$A:$A,NMDS!$A38,'RAW2'!$E:$E,NMDS!P$2)</f>
        <v>0.44283623787458115</v>
      </c>
      <c r="Q38">
        <f>SUMIFS('RAW2'!$Q:$Q,'RAW2'!$A:$A,NMDS!$A38,'RAW2'!$E:$E,NMDS!Q$2)</f>
        <v>0</v>
      </c>
    </row>
    <row r="39" spans="1:17" x14ac:dyDescent="0.2">
      <c r="A39" t="s">
        <v>380</v>
      </c>
      <c r="B39" t="str">
        <f>VLOOKUP(A39,'RAW2'!$A$2:$R$4972,16,FALSE)</f>
        <v>5C</v>
      </c>
      <c r="C39" t="str">
        <f>VLOOKUP(A39,'RAW2'!$S$2:$T$4972,2,FALSE)</f>
        <v>no</v>
      </c>
      <c r="D39">
        <f>SUMIFS('RAW2'!$Q:$Q,'RAW2'!$A:$A,NMDS!$A39,'RAW2'!$E:$E,NMDS!D$2)</f>
        <v>0</v>
      </c>
      <c r="E39">
        <f>SUMIFS('RAW2'!$Q:$Q,'RAW2'!$A:$A,NMDS!$A39,'RAW2'!$E:$E,NMDS!E$2)</f>
        <v>0</v>
      </c>
      <c r="F39">
        <f>SUMIFS('RAW2'!$Q:$Q,'RAW2'!$A:$A,NMDS!$A39,'RAW2'!$E:$E,NMDS!F$2)</f>
        <v>0</v>
      </c>
      <c r="G39">
        <f>SUMIFS('RAW2'!$Q:$Q,'RAW2'!$A:$A,NMDS!$A39,'RAW2'!$E:$E,NMDS!G$2)</f>
        <v>0</v>
      </c>
      <c r="H39">
        <f>SUMIFS('RAW2'!$Q:$Q,'RAW2'!$A:$A,NMDS!$A39,'RAW2'!$E:$E,NMDS!H$2)</f>
        <v>0</v>
      </c>
      <c r="I39">
        <f>SUMIFS('RAW2'!$Q:$Q,'RAW2'!$A:$A,NMDS!$A39,'RAW2'!$E:$E,NMDS!I$2)</f>
        <v>0</v>
      </c>
      <c r="J39">
        <f>SUMIFS('RAW2'!$Q:$Q,'RAW2'!$A:$A,NMDS!$A39,'RAW2'!$E:$E,NMDS!J$2)</f>
        <v>0</v>
      </c>
      <c r="K39">
        <f>SUMIFS('RAW2'!$Q:$Q,'RAW2'!$A:$A,NMDS!$A39,'RAW2'!$E:$E,NMDS!K$2)</f>
        <v>0.2377635257258813</v>
      </c>
      <c r="L39">
        <f>SUMIFS('RAW2'!$Q:$Q,'RAW2'!$A:$A,NMDS!$A39,'RAW2'!$E:$E,NMDS!L$2)</f>
        <v>0</v>
      </c>
      <c r="M39">
        <f>SUMIFS('RAW2'!$Q:$Q,'RAW2'!$A:$A,NMDS!$A39,'RAW2'!$E:$E,NMDS!M$2)</f>
        <v>0</v>
      </c>
      <c r="N39">
        <f>SUMIFS('RAW2'!$Q:$Q,'RAW2'!$A:$A,NMDS!$A39,'RAW2'!$E:$E,NMDS!N$2)</f>
        <v>0</v>
      </c>
      <c r="O39">
        <f>SUMIFS('RAW2'!$Q:$Q,'RAW2'!$A:$A,NMDS!$A39,'RAW2'!$E:$E,NMDS!O$2)</f>
        <v>0</v>
      </c>
      <c r="P39">
        <f>SUMIFS('RAW2'!$Q:$Q,'RAW2'!$A:$A,NMDS!$A39,'RAW2'!$E:$E,NMDS!P$2)</f>
        <v>0</v>
      </c>
      <c r="Q39">
        <f>SUMIFS('RAW2'!$Q:$Q,'RAW2'!$A:$A,NMDS!$A39,'RAW2'!$E:$E,NMDS!Q$2)</f>
        <v>0</v>
      </c>
    </row>
    <row r="40" spans="1:17" x14ac:dyDescent="0.2">
      <c r="A40" t="s">
        <v>381</v>
      </c>
      <c r="B40" t="str">
        <f>VLOOKUP(A40,'RAW2'!$A$2:$R$4972,16,FALSE)</f>
        <v>5D</v>
      </c>
      <c r="C40" t="str">
        <f>VLOOKUP(A40,'RAW2'!$S$2:$T$4972,2,FALSE)</f>
        <v>no</v>
      </c>
      <c r="D40">
        <f>SUMIFS('RAW2'!$Q:$Q,'RAW2'!$A:$A,NMDS!$A40,'RAW2'!$E:$E,NMDS!D$2)</f>
        <v>0.19299510639560702</v>
      </c>
      <c r="E40">
        <f>SUMIFS('RAW2'!$Q:$Q,'RAW2'!$A:$A,NMDS!$A40,'RAW2'!$E:$E,NMDS!E$2)</f>
        <v>0</v>
      </c>
      <c r="F40">
        <f>SUMIFS('RAW2'!$Q:$Q,'RAW2'!$A:$A,NMDS!$A40,'RAW2'!$E:$E,NMDS!F$2)</f>
        <v>0.10402650443480399</v>
      </c>
      <c r="G40">
        <f>SUMIFS('RAW2'!$Q:$Q,'RAW2'!$A:$A,NMDS!$A40,'RAW2'!$E:$E,NMDS!G$2)</f>
        <v>0.31654229115309335</v>
      </c>
      <c r="H40">
        <f>SUMIFS('RAW2'!$Q:$Q,'RAW2'!$A:$A,NMDS!$A40,'RAW2'!$E:$E,NMDS!H$2)</f>
        <v>0.31023129587581183</v>
      </c>
      <c r="I40">
        <f>SUMIFS('RAW2'!$Q:$Q,'RAW2'!$A:$A,NMDS!$A40,'RAW2'!$E:$E,NMDS!I$2)</f>
        <v>0.68848283663825482</v>
      </c>
      <c r="J40">
        <f>SUMIFS('RAW2'!$Q:$Q,'RAW2'!$A:$A,NMDS!$A40,'RAW2'!$E:$E,NMDS!J$2)</f>
        <v>0</v>
      </c>
      <c r="K40">
        <f>SUMIFS('RAW2'!$Q:$Q,'RAW2'!$A:$A,NMDS!$A40,'RAW2'!$E:$E,NMDS!K$2)</f>
        <v>1.7430251064568427</v>
      </c>
      <c r="L40">
        <f>SUMIFS('RAW2'!$Q:$Q,'RAW2'!$A:$A,NMDS!$A40,'RAW2'!$E:$E,NMDS!L$2)</f>
        <v>0</v>
      </c>
      <c r="M40">
        <f>SUMIFS('RAW2'!$Q:$Q,'RAW2'!$A:$A,NMDS!$A40,'RAW2'!$E:$E,NMDS!M$2)</f>
        <v>0.18649474645537731</v>
      </c>
      <c r="N40">
        <f>SUMIFS('RAW2'!$Q:$Q,'RAW2'!$A:$A,NMDS!$A40,'RAW2'!$E:$E,NMDS!N$2)</f>
        <v>0</v>
      </c>
      <c r="O40">
        <f>SUMIFS('RAW2'!$Q:$Q,'RAW2'!$A:$A,NMDS!$A40,'RAW2'!$E:$E,NMDS!O$2)</f>
        <v>0</v>
      </c>
      <c r="P40">
        <f>SUMIFS('RAW2'!$Q:$Q,'RAW2'!$A:$A,NMDS!$A40,'RAW2'!$E:$E,NMDS!P$2)</f>
        <v>0.73870390230132932</v>
      </c>
      <c r="Q40">
        <f>SUMIFS('RAW2'!$Q:$Q,'RAW2'!$A:$A,NMDS!$A40,'RAW2'!$E:$E,NMDS!Q$2)</f>
        <v>0</v>
      </c>
    </row>
    <row r="41" spans="1:17" x14ac:dyDescent="0.2">
      <c r="A41" t="s">
        <v>382</v>
      </c>
      <c r="B41" t="str">
        <f>VLOOKUP(A41,'RAW2'!$A$2:$R$4972,16,FALSE)</f>
        <v>5E</v>
      </c>
      <c r="C41" t="str">
        <f>VLOOKUP(A41,'RAW2'!$S$2:$T$4972,2,FALSE)</f>
        <v>yes</v>
      </c>
      <c r="D41">
        <f>SUMIFS('RAW2'!$Q:$Q,'RAW2'!$A:$A,NMDS!$A41,'RAW2'!$E:$E,NMDS!D$2)</f>
        <v>0.26046482387374065</v>
      </c>
      <c r="E41">
        <f>SUMIFS('RAW2'!$Q:$Q,'RAW2'!$A:$A,NMDS!$A41,'RAW2'!$E:$E,NMDS!E$2)</f>
        <v>0</v>
      </c>
      <c r="F41">
        <f>SUMIFS('RAW2'!$Q:$Q,'RAW2'!$A:$A,NMDS!$A41,'RAW2'!$E:$E,NMDS!F$2)</f>
        <v>9.854996152690064E-2</v>
      </c>
      <c r="G41">
        <f>SUMIFS('RAW2'!$Q:$Q,'RAW2'!$A:$A,NMDS!$A41,'RAW2'!$E:$E,NMDS!G$2)</f>
        <v>0.35829952885395516</v>
      </c>
      <c r="H41">
        <f>SUMIFS('RAW2'!$Q:$Q,'RAW2'!$A:$A,NMDS!$A41,'RAW2'!$E:$E,NMDS!H$2)</f>
        <v>0.40869078286800559</v>
      </c>
      <c r="I41">
        <f>SUMIFS('RAW2'!$Q:$Q,'RAW2'!$A:$A,NMDS!$A41,'RAW2'!$E:$E,NMDS!I$2)</f>
        <v>0.97246358927073118</v>
      </c>
      <c r="J41">
        <f>SUMIFS('RAW2'!$Q:$Q,'RAW2'!$A:$A,NMDS!$A41,'RAW2'!$E:$E,NMDS!J$2)</f>
        <v>0</v>
      </c>
      <c r="K41">
        <f>SUMIFS('RAW2'!$Q:$Q,'RAW2'!$A:$A,NMDS!$A41,'RAW2'!$E:$E,NMDS!K$2)</f>
        <v>5.2125466944212278</v>
      </c>
      <c r="L41">
        <f>SUMIFS('RAW2'!$Q:$Q,'RAW2'!$A:$A,NMDS!$A41,'RAW2'!$E:$E,NMDS!L$2)</f>
        <v>0.20996537845086327</v>
      </c>
      <c r="M41">
        <f>SUMIFS('RAW2'!$Q:$Q,'RAW2'!$A:$A,NMDS!$A41,'RAW2'!$E:$E,NMDS!M$2)</f>
        <v>2.1127066438329489</v>
      </c>
      <c r="N41">
        <f>SUMIFS('RAW2'!$Q:$Q,'RAW2'!$A:$A,NMDS!$A41,'RAW2'!$E:$E,NMDS!N$2)</f>
        <v>0.27139535236640999</v>
      </c>
      <c r="O41">
        <f>SUMIFS('RAW2'!$Q:$Q,'RAW2'!$A:$A,NMDS!$A41,'RAW2'!$E:$E,NMDS!O$2)</f>
        <v>0</v>
      </c>
      <c r="P41">
        <f>SUMIFS('RAW2'!$Q:$Q,'RAW2'!$A:$A,NMDS!$A41,'RAW2'!$E:$E,NMDS!P$2)</f>
        <v>0.39238264594545874</v>
      </c>
      <c r="Q41">
        <f>SUMIFS('RAW2'!$Q:$Q,'RAW2'!$A:$A,NMDS!$A41,'RAW2'!$E:$E,NMDS!Q$2)</f>
        <v>0</v>
      </c>
    </row>
    <row r="42" spans="1:17" x14ac:dyDescent="0.2">
      <c r="A42" t="s">
        <v>384</v>
      </c>
      <c r="B42" t="str">
        <f>VLOOKUP(A42,'RAW2'!$A$2:$R$4972,16,FALSE)</f>
        <v>6A</v>
      </c>
      <c r="C42" t="str">
        <f>VLOOKUP(A42,'RAW2'!$S$2:$T$4972,2,FALSE)</f>
        <v>no</v>
      </c>
      <c r="D42">
        <f>SUMIFS('RAW2'!$Q:$Q,'RAW2'!$A:$A,NMDS!$A42,'RAW2'!$E:$E,NMDS!D$2)</f>
        <v>0.43854431982663294</v>
      </c>
      <c r="E42">
        <f>SUMIFS('RAW2'!$Q:$Q,'RAW2'!$A:$A,NMDS!$A42,'RAW2'!$E:$E,NMDS!E$2)</f>
        <v>0.48600294259765314</v>
      </c>
      <c r="F42">
        <f>SUMIFS('RAW2'!$Q:$Q,'RAW2'!$A:$A,NMDS!$A42,'RAW2'!$E:$E,NMDS!F$2)</f>
        <v>0.10517453573824438</v>
      </c>
      <c r="G42">
        <f>SUMIFS('RAW2'!$Q:$Q,'RAW2'!$A:$A,NMDS!$A42,'RAW2'!$E:$E,NMDS!G$2)</f>
        <v>0.20814870693278395</v>
      </c>
      <c r="H42">
        <f>SUMIFS('RAW2'!$Q:$Q,'RAW2'!$A:$A,NMDS!$A42,'RAW2'!$E:$E,NMDS!H$2)</f>
        <v>0.50341344581656</v>
      </c>
      <c r="I42">
        <f>SUMIFS('RAW2'!$Q:$Q,'RAW2'!$A:$A,NMDS!$A42,'RAW2'!$E:$E,NMDS!I$2)</f>
        <v>0.98378933473756591</v>
      </c>
      <c r="J42">
        <f>SUMIFS('RAW2'!$Q:$Q,'RAW2'!$A:$A,NMDS!$A42,'RAW2'!$E:$E,NMDS!J$2)</f>
        <v>9.1660235722354558E-2</v>
      </c>
      <c r="K42">
        <f>SUMIFS('RAW2'!$Q:$Q,'RAW2'!$A:$A,NMDS!$A42,'RAW2'!$E:$E,NMDS!K$2)</f>
        <v>5.2624977805785296</v>
      </c>
      <c r="L42">
        <f>SUMIFS('RAW2'!$Q:$Q,'RAW2'!$A:$A,NMDS!$A42,'RAW2'!$E:$E,NMDS!L$2)</f>
        <v>0</v>
      </c>
      <c r="M42">
        <f>SUMIFS('RAW2'!$Q:$Q,'RAW2'!$A:$A,NMDS!$A42,'RAW2'!$E:$E,NMDS!M$2)</f>
        <v>0.3097601072480855</v>
      </c>
      <c r="N42">
        <f>SUMIFS('RAW2'!$Q:$Q,'RAW2'!$A:$A,NMDS!$A42,'RAW2'!$E:$E,NMDS!N$2)</f>
        <v>0</v>
      </c>
      <c r="O42">
        <f>SUMIFS('RAW2'!$Q:$Q,'RAW2'!$A:$A,NMDS!$A42,'RAW2'!$E:$E,NMDS!O$2)</f>
        <v>3.0984371042799986E-2</v>
      </c>
      <c r="P42">
        <f>SUMIFS('RAW2'!$Q:$Q,'RAW2'!$A:$A,NMDS!$A42,'RAW2'!$E:$E,NMDS!P$2)</f>
        <v>9.3776780160405734E-2</v>
      </c>
      <c r="Q42">
        <f>SUMIFS('RAW2'!$Q:$Q,'RAW2'!$A:$A,NMDS!$A42,'RAW2'!$E:$E,NMDS!Q$2)</f>
        <v>2.488301834812134</v>
      </c>
    </row>
    <row r="43" spans="1:17" x14ac:dyDescent="0.2">
      <c r="A43" t="s">
        <v>385</v>
      </c>
      <c r="B43" t="str">
        <f>VLOOKUP(A43,'RAW2'!$A$2:$R$4972,16,FALSE)</f>
        <v>6B</v>
      </c>
      <c r="C43" t="str">
        <f>VLOOKUP(A43,'RAW2'!$S$2:$T$4972,2,FALSE)</f>
        <v>no</v>
      </c>
      <c r="D43">
        <f>SUMIFS('RAW2'!$Q:$Q,'RAW2'!$A:$A,NMDS!$A43,'RAW2'!$E:$E,NMDS!D$2)</f>
        <v>0.23662129466238516</v>
      </c>
      <c r="E43">
        <f>SUMIFS('RAW2'!$Q:$Q,'RAW2'!$A:$A,NMDS!$A43,'RAW2'!$E:$E,NMDS!E$2)</f>
        <v>0.28092390491877262</v>
      </c>
      <c r="F43">
        <f>SUMIFS('RAW2'!$Q:$Q,'RAW2'!$A:$A,NMDS!$A43,'RAW2'!$E:$E,NMDS!F$2)</f>
        <v>0.12616166940712437</v>
      </c>
      <c r="G43">
        <f>SUMIFS('RAW2'!$Q:$Q,'RAW2'!$A:$A,NMDS!$A43,'RAW2'!$E:$E,NMDS!G$2)</f>
        <v>0.1840862425742372</v>
      </c>
      <c r="H43">
        <f>SUMIFS('RAW2'!$Q:$Q,'RAW2'!$A:$A,NMDS!$A43,'RAW2'!$E:$E,NMDS!H$2)</f>
        <v>0.86411958323716043</v>
      </c>
      <c r="I43">
        <f>SUMIFS('RAW2'!$Q:$Q,'RAW2'!$A:$A,NMDS!$A43,'RAW2'!$E:$E,NMDS!I$2)</f>
        <v>2.4305653222812849</v>
      </c>
      <c r="J43">
        <f>SUMIFS('RAW2'!$Q:$Q,'RAW2'!$A:$A,NMDS!$A43,'RAW2'!$E:$E,NMDS!J$2)</f>
        <v>0.49281899212362551</v>
      </c>
      <c r="K43">
        <f>SUMIFS('RAW2'!$Q:$Q,'RAW2'!$A:$A,NMDS!$A43,'RAW2'!$E:$E,NMDS!K$2)</f>
        <v>1.5347532177572771</v>
      </c>
      <c r="L43">
        <f>SUMIFS('RAW2'!$Q:$Q,'RAW2'!$A:$A,NMDS!$A43,'RAW2'!$E:$E,NMDS!L$2)</f>
        <v>0.62566530856622704</v>
      </c>
      <c r="M43">
        <f>SUMIFS('RAW2'!$Q:$Q,'RAW2'!$A:$A,NMDS!$A43,'RAW2'!$E:$E,NMDS!M$2)</f>
        <v>1.4638515188500127</v>
      </c>
      <c r="N43">
        <f>SUMIFS('RAW2'!$Q:$Q,'RAW2'!$A:$A,NMDS!$A43,'RAW2'!$E:$E,NMDS!N$2)</f>
        <v>0.17952103666955196</v>
      </c>
      <c r="O43">
        <f>SUMIFS('RAW2'!$Q:$Q,'RAW2'!$A:$A,NMDS!$A43,'RAW2'!$E:$E,NMDS!O$2)</f>
        <v>0</v>
      </c>
      <c r="P43">
        <f>SUMIFS('RAW2'!$Q:$Q,'RAW2'!$A:$A,NMDS!$A43,'RAW2'!$E:$E,NMDS!P$2)</f>
        <v>0.28141625151489252</v>
      </c>
      <c r="Q43">
        <f>SUMIFS('RAW2'!$Q:$Q,'RAW2'!$A:$A,NMDS!$A43,'RAW2'!$E:$E,NMDS!Q$2)</f>
        <v>2.7219114012032684</v>
      </c>
    </row>
    <row r="44" spans="1:17" x14ac:dyDescent="0.2">
      <c r="A44" t="s">
        <v>386</v>
      </c>
      <c r="B44" t="str">
        <f>VLOOKUP(A44,'RAW2'!$A$2:$R$4972,16,FALSE)</f>
        <v>6C</v>
      </c>
      <c r="C44" t="str">
        <f>VLOOKUP(A44,'RAW2'!$S$2:$T$4972,2,FALSE)</f>
        <v>no</v>
      </c>
      <c r="D44">
        <f>SUMIFS('RAW2'!$Q:$Q,'RAW2'!$A:$A,NMDS!$A44,'RAW2'!$E:$E,NMDS!D$2)</f>
        <v>0.41497368220235575</v>
      </c>
      <c r="E44">
        <f>SUMIFS('RAW2'!$Q:$Q,'RAW2'!$A:$A,NMDS!$A44,'RAW2'!$E:$E,NMDS!E$2)</f>
        <v>4.2682805485097453E-2</v>
      </c>
      <c r="F44">
        <f>SUMIFS('RAW2'!$Q:$Q,'RAW2'!$A:$A,NMDS!$A44,'RAW2'!$E:$E,NMDS!F$2)</f>
        <v>0</v>
      </c>
      <c r="G44">
        <f>SUMIFS('RAW2'!$Q:$Q,'RAW2'!$A:$A,NMDS!$A44,'RAW2'!$E:$E,NMDS!G$2)</f>
        <v>6.1201211863498195E-2</v>
      </c>
      <c r="H44">
        <f>SUMIFS('RAW2'!$Q:$Q,'RAW2'!$A:$A,NMDS!$A44,'RAW2'!$E:$E,NMDS!H$2)</f>
        <v>0.10402380614683404</v>
      </c>
      <c r="I44">
        <f>SUMIFS('RAW2'!$Q:$Q,'RAW2'!$A:$A,NMDS!$A44,'RAW2'!$E:$E,NMDS!I$2)</f>
        <v>0.24898709296130517</v>
      </c>
      <c r="J44">
        <f>SUMIFS('RAW2'!$Q:$Q,'RAW2'!$A:$A,NMDS!$A44,'RAW2'!$E:$E,NMDS!J$2)</f>
        <v>0</v>
      </c>
      <c r="K44">
        <f>SUMIFS('RAW2'!$Q:$Q,'RAW2'!$A:$A,NMDS!$A44,'RAW2'!$E:$E,NMDS!K$2)</f>
        <v>0.56648468948654906</v>
      </c>
      <c r="L44">
        <f>SUMIFS('RAW2'!$Q:$Q,'RAW2'!$A:$A,NMDS!$A44,'RAW2'!$E:$E,NMDS!L$2)</f>
        <v>0</v>
      </c>
      <c r="M44">
        <f>SUMIFS('RAW2'!$Q:$Q,'RAW2'!$A:$A,NMDS!$A44,'RAW2'!$E:$E,NMDS!M$2)</f>
        <v>0.36417619794237632</v>
      </c>
      <c r="N44">
        <f>SUMIFS('RAW2'!$Q:$Q,'RAW2'!$A:$A,NMDS!$A44,'RAW2'!$E:$E,NMDS!N$2)</f>
        <v>0</v>
      </c>
      <c r="O44">
        <f>SUMIFS('RAW2'!$Q:$Q,'RAW2'!$A:$A,NMDS!$A44,'RAW2'!$E:$E,NMDS!O$2)</f>
        <v>1.6775429920121911E-2</v>
      </c>
      <c r="P44">
        <f>SUMIFS('RAW2'!$Q:$Q,'RAW2'!$A:$A,NMDS!$A44,'RAW2'!$E:$E,NMDS!P$2)</f>
        <v>0.23762872572734131</v>
      </c>
      <c r="Q44">
        <f>SUMIFS('RAW2'!$Q:$Q,'RAW2'!$A:$A,NMDS!$A44,'RAW2'!$E:$E,NMDS!Q$2)</f>
        <v>0</v>
      </c>
    </row>
    <row r="45" spans="1:17" x14ac:dyDescent="0.2">
      <c r="A45" t="s">
        <v>387</v>
      </c>
      <c r="B45" t="str">
        <f>VLOOKUP(A45,'RAW2'!$A$2:$R$4972,16,FALSE)</f>
        <v>6D</v>
      </c>
      <c r="C45" t="str">
        <f>VLOOKUP(A45,'RAW2'!$S$2:$T$4972,2,FALSE)</f>
        <v>no</v>
      </c>
      <c r="D45">
        <f>SUMIFS('RAW2'!$Q:$Q,'RAW2'!$A:$A,NMDS!$A45,'RAW2'!$E:$E,NMDS!D$2)</f>
        <v>0.14232251492097589</v>
      </c>
      <c r="E45">
        <f>SUMIFS('RAW2'!$Q:$Q,'RAW2'!$A:$A,NMDS!$A45,'RAW2'!$E:$E,NMDS!E$2)</f>
        <v>0</v>
      </c>
      <c r="F45">
        <f>SUMIFS('RAW2'!$Q:$Q,'RAW2'!$A:$A,NMDS!$A45,'RAW2'!$E:$E,NMDS!F$2)</f>
        <v>9.6022131900901322E-2</v>
      </c>
      <c r="G45">
        <f>SUMIFS('RAW2'!$Q:$Q,'RAW2'!$A:$A,NMDS!$A45,'RAW2'!$E:$E,NMDS!G$2)</f>
        <v>0.1095057022686607</v>
      </c>
      <c r="H45">
        <f>SUMIFS('RAW2'!$Q:$Q,'RAW2'!$A:$A,NMDS!$A45,'RAW2'!$E:$E,NMDS!H$2)</f>
        <v>0.38058042934625619</v>
      </c>
      <c r="I45">
        <f>SUMIFS('RAW2'!$Q:$Q,'RAW2'!$A:$A,NMDS!$A45,'RAW2'!$E:$E,NMDS!I$2)</f>
        <v>0.77394554367072521</v>
      </c>
      <c r="J45">
        <f>SUMIFS('RAW2'!$Q:$Q,'RAW2'!$A:$A,NMDS!$A45,'RAW2'!$E:$E,NMDS!J$2)</f>
        <v>5.0426625520764108E-2</v>
      </c>
      <c r="K45">
        <f>SUMIFS('RAW2'!$Q:$Q,'RAW2'!$A:$A,NMDS!$A45,'RAW2'!$E:$E,NMDS!K$2)</f>
        <v>2.3632676554344312</v>
      </c>
      <c r="L45">
        <f>SUMIFS('RAW2'!$Q:$Q,'RAW2'!$A:$A,NMDS!$A45,'RAW2'!$E:$E,NMDS!L$2)</f>
        <v>0</v>
      </c>
      <c r="M45">
        <f>SUMIFS('RAW2'!$Q:$Q,'RAW2'!$A:$A,NMDS!$A45,'RAW2'!$E:$E,NMDS!M$2)</f>
        <v>0.53175085501214747</v>
      </c>
      <c r="N45">
        <f>SUMIFS('RAW2'!$Q:$Q,'RAW2'!$A:$A,NMDS!$A45,'RAW2'!$E:$E,NMDS!N$2)</f>
        <v>0</v>
      </c>
      <c r="O45">
        <f>SUMIFS('RAW2'!$Q:$Q,'RAW2'!$A:$A,NMDS!$A45,'RAW2'!$E:$E,NMDS!O$2)</f>
        <v>0</v>
      </c>
      <c r="P45">
        <f>SUMIFS('RAW2'!$Q:$Q,'RAW2'!$A:$A,NMDS!$A45,'RAW2'!$E:$E,NMDS!P$2)</f>
        <v>0</v>
      </c>
      <c r="Q45">
        <f>SUMIFS('RAW2'!$Q:$Q,'RAW2'!$A:$A,NMDS!$A45,'RAW2'!$E:$E,NMDS!Q$2)</f>
        <v>0</v>
      </c>
    </row>
    <row r="46" spans="1:17" x14ac:dyDescent="0.2">
      <c r="A46" t="s">
        <v>388</v>
      </c>
      <c r="B46" t="str">
        <f>VLOOKUP(A46,'RAW2'!$A$2:$R$4972,16,FALSE)</f>
        <v>6E</v>
      </c>
      <c r="C46" t="str">
        <f>VLOOKUP(A46,'RAW2'!$S$2:$T$4972,2,FALSE)</f>
        <v>no</v>
      </c>
      <c r="D46">
        <f>SUMIFS('RAW2'!$Q:$Q,'RAW2'!$A:$A,NMDS!$A46,'RAW2'!$E:$E,NMDS!D$2)</f>
        <v>0.28073119092113535</v>
      </c>
      <c r="E46">
        <f>SUMIFS('RAW2'!$Q:$Q,'RAW2'!$A:$A,NMDS!$A46,'RAW2'!$E:$E,NMDS!E$2)</f>
        <v>8.0148729959840972E-2</v>
      </c>
      <c r="F46">
        <f>SUMIFS('RAW2'!$Q:$Q,'RAW2'!$A:$A,NMDS!$A46,'RAW2'!$E:$E,NMDS!F$2)</f>
        <v>8.8083228821534174E-2</v>
      </c>
      <c r="G46">
        <f>SUMIFS('RAW2'!$Q:$Q,'RAW2'!$A:$A,NMDS!$A46,'RAW2'!$E:$E,NMDS!G$2)</f>
        <v>0.36018749174883763</v>
      </c>
      <c r="H46">
        <f>SUMIFS('RAW2'!$Q:$Q,'RAW2'!$A:$A,NMDS!$A46,'RAW2'!$E:$E,NMDS!H$2)</f>
        <v>0.23044274335000403</v>
      </c>
      <c r="I46">
        <f>SUMIFS('RAW2'!$Q:$Q,'RAW2'!$A:$A,NMDS!$A46,'RAW2'!$E:$E,NMDS!I$2)</f>
        <v>0.41190880893842369</v>
      </c>
      <c r="J46">
        <f>SUMIFS('RAW2'!$Q:$Q,'RAW2'!$A:$A,NMDS!$A46,'RAW2'!$E:$E,NMDS!J$2)</f>
        <v>0</v>
      </c>
      <c r="K46">
        <f>SUMIFS('RAW2'!$Q:$Q,'RAW2'!$A:$A,NMDS!$A46,'RAW2'!$E:$E,NMDS!K$2)</f>
        <v>2.4909232241502575</v>
      </c>
      <c r="L46">
        <f>SUMIFS('RAW2'!$Q:$Q,'RAW2'!$A:$A,NMDS!$A46,'RAW2'!$E:$E,NMDS!L$2)</f>
        <v>0</v>
      </c>
      <c r="M46">
        <f>SUMIFS('RAW2'!$Q:$Q,'RAW2'!$A:$A,NMDS!$A46,'RAW2'!$E:$E,NMDS!M$2)</f>
        <v>0.40246059142277341</v>
      </c>
      <c r="N46">
        <f>SUMIFS('RAW2'!$Q:$Q,'RAW2'!$A:$A,NMDS!$A46,'RAW2'!$E:$E,NMDS!N$2)</f>
        <v>0.10128901530024005</v>
      </c>
      <c r="O46">
        <f>SUMIFS('RAW2'!$Q:$Q,'RAW2'!$A:$A,NMDS!$A46,'RAW2'!$E:$E,NMDS!O$2)</f>
        <v>0.28675919307817183</v>
      </c>
      <c r="P46">
        <f>SUMIFS('RAW2'!$Q:$Q,'RAW2'!$A:$A,NMDS!$A46,'RAW2'!$E:$E,NMDS!P$2)</f>
        <v>0.19515850997925008</v>
      </c>
      <c r="Q46">
        <f>SUMIFS('RAW2'!$Q:$Q,'RAW2'!$A:$A,NMDS!$A46,'RAW2'!$E:$E,NMDS!Q$2)</f>
        <v>0</v>
      </c>
    </row>
    <row r="47" spans="1:17" x14ac:dyDescent="0.2">
      <c r="A47" t="s">
        <v>389</v>
      </c>
      <c r="B47" t="str">
        <f>VLOOKUP(A47,'RAW2'!$A$2:$R$4972,16,FALSE)</f>
        <v>7A</v>
      </c>
      <c r="C47" t="str">
        <f>VLOOKUP(A47,'RAW2'!$S$2:$T$4972,2,FALSE)</f>
        <v>no</v>
      </c>
      <c r="D47">
        <f>SUMIFS('RAW2'!$Q:$Q,'RAW2'!$A:$A,NMDS!$A47,'RAW2'!$E:$E,NMDS!D$2)</f>
        <v>8.9100907279887689E-2</v>
      </c>
      <c r="E47">
        <f>SUMIFS('RAW2'!$Q:$Q,'RAW2'!$A:$A,NMDS!$A47,'RAW2'!$E:$E,NMDS!E$2)</f>
        <v>0.12861818032577546</v>
      </c>
      <c r="F47">
        <f>SUMIFS('RAW2'!$Q:$Q,'RAW2'!$A:$A,NMDS!$A47,'RAW2'!$E:$E,NMDS!F$2)</f>
        <v>5.9274788572392802E-2</v>
      </c>
      <c r="G47">
        <f>SUMIFS('RAW2'!$Q:$Q,'RAW2'!$A:$A,NMDS!$A47,'RAW2'!$E:$E,NMDS!G$2)</f>
        <v>5.9638154897226785E-2</v>
      </c>
      <c r="H47">
        <f>SUMIFS('RAW2'!$Q:$Q,'RAW2'!$A:$A,NMDS!$A47,'RAW2'!$E:$E,NMDS!H$2)</f>
        <v>0.14187889092866149</v>
      </c>
      <c r="I47">
        <f>SUMIFS('RAW2'!$Q:$Q,'RAW2'!$A:$A,NMDS!$A47,'RAW2'!$E:$E,NMDS!I$2)</f>
        <v>0.30200683319671112</v>
      </c>
      <c r="J47">
        <f>SUMIFS('RAW2'!$Q:$Q,'RAW2'!$A:$A,NMDS!$A47,'RAW2'!$E:$E,NMDS!J$2)</f>
        <v>3.786415360997461E-2</v>
      </c>
      <c r="K47">
        <f>SUMIFS('RAW2'!$Q:$Q,'RAW2'!$A:$A,NMDS!$A47,'RAW2'!$E:$E,NMDS!K$2)</f>
        <v>0.43821037605050411</v>
      </c>
      <c r="L47">
        <f>SUMIFS('RAW2'!$Q:$Q,'RAW2'!$A:$A,NMDS!$A47,'RAW2'!$E:$E,NMDS!L$2)</f>
        <v>0</v>
      </c>
      <c r="M47">
        <f>SUMIFS('RAW2'!$Q:$Q,'RAW2'!$A:$A,NMDS!$A47,'RAW2'!$E:$E,NMDS!M$2)</f>
        <v>0.17563702141587689</v>
      </c>
      <c r="N47">
        <f>SUMIFS('RAW2'!$Q:$Q,'RAW2'!$A:$A,NMDS!$A47,'RAW2'!$E:$E,NMDS!N$2)</f>
        <v>0</v>
      </c>
      <c r="O47">
        <f>SUMIFS('RAW2'!$Q:$Q,'RAW2'!$A:$A,NMDS!$A47,'RAW2'!$E:$E,NMDS!O$2)</f>
        <v>0</v>
      </c>
      <c r="P47">
        <f>SUMIFS('RAW2'!$Q:$Q,'RAW2'!$A:$A,NMDS!$A47,'RAW2'!$E:$E,NMDS!P$2)</f>
        <v>0</v>
      </c>
      <c r="Q47">
        <f>SUMIFS('RAW2'!$Q:$Q,'RAW2'!$A:$A,NMDS!$A47,'RAW2'!$E:$E,NMDS!Q$2)</f>
        <v>0</v>
      </c>
    </row>
    <row r="48" spans="1:17" x14ac:dyDescent="0.2">
      <c r="A48" t="s">
        <v>390</v>
      </c>
      <c r="B48" t="str">
        <f>VLOOKUP(A48,'RAW2'!$A$2:$R$4972,16,FALSE)</f>
        <v>7B</v>
      </c>
      <c r="C48" t="str">
        <f>VLOOKUP(A48,'RAW2'!$S$2:$T$4972,2,FALSE)</f>
        <v>no</v>
      </c>
      <c r="D48">
        <f>SUMIFS('RAW2'!$Q:$Q,'RAW2'!$A:$A,NMDS!$A48,'RAW2'!$E:$E,NMDS!D$2)</f>
        <v>0</v>
      </c>
      <c r="E48">
        <f>SUMIFS('RAW2'!$Q:$Q,'RAW2'!$A:$A,NMDS!$A48,'RAW2'!$E:$E,NMDS!E$2)</f>
        <v>6.6682989746831053E-2</v>
      </c>
      <c r="F48">
        <f>SUMIFS('RAW2'!$Q:$Q,'RAW2'!$A:$A,NMDS!$A48,'RAW2'!$E:$E,NMDS!F$2)</f>
        <v>0</v>
      </c>
      <c r="G48">
        <f>SUMIFS('RAW2'!$Q:$Q,'RAW2'!$A:$A,NMDS!$A48,'RAW2'!$E:$E,NMDS!G$2)</f>
        <v>0</v>
      </c>
      <c r="H48">
        <f>SUMIFS('RAW2'!$Q:$Q,'RAW2'!$A:$A,NMDS!$A48,'RAW2'!$E:$E,NMDS!H$2)</f>
        <v>0.50560702568965477</v>
      </c>
      <c r="I48">
        <f>SUMIFS('RAW2'!$Q:$Q,'RAW2'!$A:$A,NMDS!$A48,'RAW2'!$E:$E,NMDS!I$2)</f>
        <v>1.3318086744588082</v>
      </c>
      <c r="J48">
        <f>SUMIFS('RAW2'!$Q:$Q,'RAW2'!$A:$A,NMDS!$A48,'RAW2'!$E:$E,NMDS!J$2)</f>
        <v>0</v>
      </c>
      <c r="K48">
        <f>SUMIFS('RAW2'!$Q:$Q,'RAW2'!$A:$A,NMDS!$A48,'RAW2'!$E:$E,NMDS!K$2)</f>
        <v>0</v>
      </c>
      <c r="L48">
        <f>SUMIFS('RAW2'!$Q:$Q,'RAW2'!$A:$A,NMDS!$A48,'RAW2'!$E:$E,NMDS!L$2)</f>
        <v>0</v>
      </c>
      <c r="M48">
        <f>SUMIFS('RAW2'!$Q:$Q,'RAW2'!$A:$A,NMDS!$A48,'RAW2'!$E:$E,NMDS!M$2)</f>
        <v>0.22589273491337325</v>
      </c>
      <c r="N48">
        <f>SUMIFS('RAW2'!$Q:$Q,'RAW2'!$A:$A,NMDS!$A48,'RAW2'!$E:$E,NMDS!N$2)</f>
        <v>0</v>
      </c>
      <c r="O48">
        <f>SUMIFS('RAW2'!$Q:$Q,'RAW2'!$A:$A,NMDS!$A48,'RAW2'!$E:$E,NMDS!O$2)</f>
        <v>0</v>
      </c>
      <c r="P48">
        <f>SUMIFS('RAW2'!$Q:$Q,'RAW2'!$A:$A,NMDS!$A48,'RAW2'!$E:$E,NMDS!P$2)</f>
        <v>0</v>
      </c>
      <c r="Q48">
        <f>SUMIFS('RAW2'!$Q:$Q,'RAW2'!$A:$A,NMDS!$A48,'RAW2'!$E:$E,NMDS!Q$2)</f>
        <v>1.2451016382657436</v>
      </c>
    </row>
    <row r="49" spans="1:17" x14ac:dyDescent="0.2">
      <c r="A49" t="s">
        <v>391</v>
      </c>
      <c r="B49" t="str">
        <f>VLOOKUP(A49,'RAW2'!$A$2:$R$4972,16,FALSE)</f>
        <v>7C</v>
      </c>
      <c r="C49" t="str">
        <f>VLOOKUP(A49,'RAW2'!$S$2:$T$4972,2,FALSE)</f>
        <v>no</v>
      </c>
      <c r="D49">
        <f>SUMIFS('RAW2'!$Q:$Q,'RAW2'!$A:$A,NMDS!$A49,'RAW2'!$E:$E,NMDS!D$2)</f>
        <v>0</v>
      </c>
      <c r="E49">
        <f>SUMIFS('RAW2'!$Q:$Q,'RAW2'!$A:$A,NMDS!$A49,'RAW2'!$E:$E,NMDS!E$2)</f>
        <v>8.8534981664732282E-2</v>
      </c>
      <c r="F49">
        <f>SUMIFS('RAW2'!$Q:$Q,'RAW2'!$A:$A,NMDS!$A49,'RAW2'!$E:$E,NMDS!F$2)</f>
        <v>6.4084228229666904E-2</v>
      </c>
      <c r="G49">
        <f>SUMIFS('RAW2'!$Q:$Q,'RAW2'!$A:$A,NMDS!$A49,'RAW2'!$E:$E,NMDS!G$2)</f>
        <v>4.5864810291242959E-2</v>
      </c>
      <c r="H49">
        <f>SUMIFS('RAW2'!$Q:$Q,'RAW2'!$A:$A,NMDS!$A49,'RAW2'!$E:$E,NMDS!H$2)</f>
        <v>0.18819931363021658</v>
      </c>
      <c r="I49">
        <f>SUMIFS('RAW2'!$Q:$Q,'RAW2'!$A:$A,NMDS!$A49,'RAW2'!$E:$E,NMDS!I$2)</f>
        <v>0.27206377635083756</v>
      </c>
      <c r="J49">
        <f>SUMIFS('RAW2'!$Q:$Q,'RAW2'!$A:$A,NMDS!$A49,'RAW2'!$E:$E,NMDS!J$2)</f>
        <v>0</v>
      </c>
      <c r="K49">
        <f>SUMIFS('RAW2'!$Q:$Q,'RAW2'!$A:$A,NMDS!$A49,'RAW2'!$E:$E,NMDS!K$2)</f>
        <v>8.2343905979958609E-2</v>
      </c>
      <c r="L49">
        <f>SUMIFS('RAW2'!$Q:$Q,'RAW2'!$A:$A,NMDS!$A49,'RAW2'!$E:$E,NMDS!L$2)</f>
        <v>0</v>
      </c>
      <c r="M49">
        <f>SUMIFS('RAW2'!$Q:$Q,'RAW2'!$A:$A,NMDS!$A49,'RAW2'!$E:$E,NMDS!M$2)</f>
        <v>4.0881605115992287E-2</v>
      </c>
      <c r="N49">
        <f>SUMIFS('RAW2'!$Q:$Q,'RAW2'!$A:$A,NMDS!$A49,'RAW2'!$E:$E,NMDS!N$2)</f>
        <v>0</v>
      </c>
      <c r="O49">
        <f>SUMIFS('RAW2'!$Q:$Q,'RAW2'!$A:$A,NMDS!$A49,'RAW2'!$E:$E,NMDS!O$2)</f>
        <v>0</v>
      </c>
      <c r="P49">
        <f>SUMIFS('RAW2'!$Q:$Q,'RAW2'!$A:$A,NMDS!$A49,'RAW2'!$E:$E,NMDS!P$2)</f>
        <v>0</v>
      </c>
      <c r="Q49">
        <f>SUMIFS('RAW2'!$Q:$Q,'RAW2'!$A:$A,NMDS!$A49,'RAW2'!$E:$E,NMDS!Q$2)</f>
        <v>0</v>
      </c>
    </row>
    <row r="50" spans="1:17" x14ac:dyDescent="0.2">
      <c r="A50" t="s">
        <v>392</v>
      </c>
      <c r="B50" t="str">
        <f>VLOOKUP(A50,'RAW2'!$A$2:$R$4972,16,FALSE)</f>
        <v>7D</v>
      </c>
      <c r="C50" t="str">
        <f>VLOOKUP(A50,'RAW2'!$S$2:$T$4972,2,FALSE)</f>
        <v>no</v>
      </c>
      <c r="D50">
        <f>SUMIFS('RAW2'!$Q:$Q,'RAW2'!$A:$A,NMDS!$A50,'RAW2'!$E:$E,NMDS!D$2)</f>
        <v>0</v>
      </c>
      <c r="E50">
        <f>SUMIFS('RAW2'!$Q:$Q,'RAW2'!$A:$A,NMDS!$A50,'RAW2'!$E:$E,NMDS!E$2)</f>
        <v>0</v>
      </c>
      <c r="F50">
        <f>SUMIFS('RAW2'!$Q:$Q,'RAW2'!$A:$A,NMDS!$A50,'RAW2'!$E:$E,NMDS!F$2)</f>
        <v>8.6169174553352212E-2</v>
      </c>
      <c r="G50">
        <f>SUMIFS('RAW2'!$Q:$Q,'RAW2'!$A:$A,NMDS!$A50,'RAW2'!$E:$E,NMDS!G$2)</f>
        <v>5.6352253153968607E-2</v>
      </c>
      <c r="H50">
        <f>SUMIFS('RAW2'!$Q:$Q,'RAW2'!$A:$A,NMDS!$A50,'RAW2'!$E:$E,NMDS!H$2)</f>
        <v>0.31367260558792837</v>
      </c>
      <c r="I50">
        <f>SUMIFS('RAW2'!$Q:$Q,'RAW2'!$A:$A,NMDS!$A50,'RAW2'!$E:$E,NMDS!I$2)</f>
        <v>0.51407653079815641</v>
      </c>
      <c r="J50">
        <f>SUMIFS('RAW2'!$Q:$Q,'RAW2'!$A:$A,NMDS!$A50,'RAW2'!$E:$E,NMDS!J$2)</f>
        <v>0</v>
      </c>
      <c r="K50">
        <f>SUMIFS('RAW2'!$Q:$Q,'RAW2'!$A:$A,NMDS!$A50,'RAW2'!$E:$E,NMDS!K$2)</f>
        <v>0.91459300910459518</v>
      </c>
      <c r="L50">
        <f>SUMIFS('RAW2'!$Q:$Q,'RAW2'!$A:$A,NMDS!$A50,'RAW2'!$E:$E,NMDS!L$2)</f>
        <v>0</v>
      </c>
      <c r="M50">
        <f>SUMIFS('RAW2'!$Q:$Q,'RAW2'!$A:$A,NMDS!$A50,'RAW2'!$E:$E,NMDS!M$2)</f>
        <v>0</v>
      </c>
      <c r="N50">
        <f>SUMIFS('RAW2'!$Q:$Q,'RAW2'!$A:$A,NMDS!$A50,'RAW2'!$E:$E,NMDS!N$2)</f>
        <v>0</v>
      </c>
      <c r="O50">
        <f>SUMIFS('RAW2'!$Q:$Q,'RAW2'!$A:$A,NMDS!$A50,'RAW2'!$E:$E,NMDS!O$2)</f>
        <v>0</v>
      </c>
      <c r="P50">
        <f>SUMIFS('RAW2'!$Q:$Q,'RAW2'!$A:$A,NMDS!$A50,'RAW2'!$E:$E,NMDS!P$2)</f>
        <v>0</v>
      </c>
      <c r="Q50">
        <f>SUMIFS('RAW2'!$Q:$Q,'RAW2'!$A:$A,NMDS!$A50,'RAW2'!$E:$E,NMDS!Q$2)</f>
        <v>3.6360848393929524</v>
      </c>
    </row>
    <row r="51" spans="1:17" x14ac:dyDescent="0.2">
      <c r="A51" t="s">
        <v>393</v>
      </c>
      <c r="B51" t="str">
        <f>VLOOKUP(A51,'RAW2'!$A$2:$R$4972,16,FALSE)</f>
        <v>7E</v>
      </c>
      <c r="C51" t="str">
        <f>VLOOKUP(A51,'RAW2'!$S$2:$T$4972,2,FALSE)</f>
        <v>no</v>
      </c>
      <c r="D51">
        <f>SUMIFS('RAW2'!$Q:$Q,'RAW2'!$A:$A,NMDS!$A51,'RAW2'!$E:$E,NMDS!D$2)</f>
        <v>0</v>
      </c>
      <c r="E51">
        <f>SUMIFS('RAW2'!$Q:$Q,'RAW2'!$A:$A,NMDS!$A51,'RAW2'!$E:$E,NMDS!E$2)</f>
        <v>0</v>
      </c>
      <c r="F51">
        <f>SUMIFS('RAW2'!$Q:$Q,'RAW2'!$A:$A,NMDS!$A51,'RAW2'!$E:$E,NMDS!F$2)</f>
        <v>6.2804244298208689E-2</v>
      </c>
      <c r="G51">
        <f>SUMIFS('RAW2'!$Q:$Q,'RAW2'!$A:$A,NMDS!$A51,'RAW2'!$E:$E,NMDS!G$2)</f>
        <v>4.957794434410049E-2</v>
      </c>
      <c r="H51">
        <f>SUMIFS('RAW2'!$Q:$Q,'RAW2'!$A:$A,NMDS!$A51,'RAW2'!$E:$E,NMDS!H$2)</f>
        <v>0.18426668306997626</v>
      </c>
      <c r="I51">
        <f>SUMIFS('RAW2'!$Q:$Q,'RAW2'!$A:$A,NMDS!$A51,'RAW2'!$E:$E,NMDS!I$2)</f>
        <v>0.32068721356301283</v>
      </c>
      <c r="J51">
        <f>SUMIFS('RAW2'!$Q:$Q,'RAW2'!$A:$A,NMDS!$A51,'RAW2'!$E:$E,NMDS!J$2)</f>
        <v>0</v>
      </c>
      <c r="K51">
        <f>SUMIFS('RAW2'!$Q:$Q,'RAW2'!$A:$A,NMDS!$A51,'RAW2'!$E:$E,NMDS!K$2)</f>
        <v>0.44258461360375084</v>
      </c>
      <c r="L51">
        <f>SUMIFS('RAW2'!$Q:$Q,'RAW2'!$A:$A,NMDS!$A51,'RAW2'!$E:$E,NMDS!L$2)</f>
        <v>0.28495757369941282</v>
      </c>
      <c r="M51">
        <f>SUMIFS('RAW2'!$Q:$Q,'RAW2'!$A:$A,NMDS!$A51,'RAW2'!$E:$E,NMDS!M$2)</f>
        <v>0.21066670932690143</v>
      </c>
      <c r="N51">
        <f>SUMIFS('RAW2'!$Q:$Q,'RAW2'!$A:$A,NMDS!$A51,'RAW2'!$E:$E,NMDS!N$2)</f>
        <v>0</v>
      </c>
      <c r="O51">
        <f>SUMIFS('RAW2'!$Q:$Q,'RAW2'!$A:$A,NMDS!$A51,'RAW2'!$E:$E,NMDS!O$2)</f>
        <v>0</v>
      </c>
      <c r="P51">
        <f>SUMIFS('RAW2'!$Q:$Q,'RAW2'!$A:$A,NMDS!$A51,'RAW2'!$E:$E,NMDS!P$2)</f>
        <v>0</v>
      </c>
      <c r="Q51">
        <f>SUMIFS('RAW2'!$Q:$Q,'RAW2'!$A:$A,NMDS!$A51,'RAW2'!$E:$E,NMDS!Q$2)</f>
        <v>4.892343748969074E-2</v>
      </c>
    </row>
    <row r="52" spans="1:17" x14ac:dyDescent="0.2">
      <c r="A52" t="s">
        <v>394</v>
      </c>
      <c r="B52" t="str">
        <f>VLOOKUP(A52,'RAW2'!$A$2:$R$4972,16,FALSE)</f>
        <v>8A</v>
      </c>
      <c r="C52" t="str">
        <f>VLOOKUP(A52,'RAW2'!$S$2:$T$4972,2,FALSE)</f>
        <v>no</v>
      </c>
      <c r="D52">
        <f>SUMIFS('RAW2'!$Q:$Q,'RAW2'!$A:$A,NMDS!$A52,'RAW2'!$E:$E,NMDS!D$2)</f>
        <v>0.14966870880980968</v>
      </c>
      <c r="E52">
        <f>SUMIFS('RAW2'!$Q:$Q,'RAW2'!$A:$A,NMDS!$A52,'RAW2'!$E:$E,NMDS!E$2)</f>
        <v>0.18086860939828375</v>
      </c>
      <c r="F52">
        <f>SUMIFS('RAW2'!$Q:$Q,'RAW2'!$A:$A,NMDS!$A52,'RAW2'!$E:$E,NMDS!F$2)</f>
        <v>6.699904057093703E-2</v>
      </c>
      <c r="G52">
        <f>SUMIFS('RAW2'!$Q:$Q,'RAW2'!$A:$A,NMDS!$A52,'RAW2'!$E:$E,NMDS!G$2)</f>
        <v>0.1120702827422317</v>
      </c>
      <c r="H52">
        <f>SUMIFS('RAW2'!$Q:$Q,'RAW2'!$A:$A,NMDS!$A52,'RAW2'!$E:$E,NMDS!H$2)</f>
        <v>0.218292647025084</v>
      </c>
      <c r="I52">
        <f>SUMIFS('RAW2'!$Q:$Q,'RAW2'!$A:$A,NMDS!$A52,'RAW2'!$E:$E,NMDS!I$2)</f>
        <v>1.3806855230632877</v>
      </c>
      <c r="J52">
        <f>SUMIFS('RAW2'!$Q:$Q,'RAW2'!$A:$A,NMDS!$A52,'RAW2'!$E:$E,NMDS!J$2)</f>
        <v>3.7324472820161929E-2</v>
      </c>
      <c r="K52">
        <f>SUMIFS('RAW2'!$Q:$Q,'RAW2'!$A:$A,NMDS!$A52,'RAW2'!$E:$E,NMDS!K$2)</f>
        <v>3.0394902759985776</v>
      </c>
      <c r="L52">
        <f>SUMIFS('RAW2'!$Q:$Q,'RAW2'!$A:$A,NMDS!$A52,'RAW2'!$E:$E,NMDS!L$2)</f>
        <v>0</v>
      </c>
      <c r="M52">
        <f>SUMIFS('RAW2'!$Q:$Q,'RAW2'!$A:$A,NMDS!$A52,'RAW2'!$E:$E,NMDS!M$2)</f>
        <v>6.9001002413126747E-2</v>
      </c>
      <c r="N52">
        <f>SUMIFS('RAW2'!$Q:$Q,'RAW2'!$A:$A,NMDS!$A52,'RAW2'!$E:$E,NMDS!N$2)</f>
        <v>0.11957888762027978</v>
      </c>
      <c r="O52">
        <f>SUMIFS('RAW2'!$Q:$Q,'RAW2'!$A:$A,NMDS!$A52,'RAW2'!$E:$E,NMDS!O$2)</f>
        <v>0</v>
      </c>
      <c r="P52">
        <f>SUMIFS('RAW2'!$Q:$Q,'RAW2'!$A:$A,NMDS!$A52,'RAW2'!$E:$E,NMDS!P$2)</f>
        <v>0</v>
      </c>
      <c r="Q52">
        <f>SUMIFS('RAW2'!$Q:$Q,'RAW2'!$A:$A,NMDS!$A52,'RAW2'!$E:$E,NMDS!Q$2)</f>
        <v>0</v>
      </c>
    </row>
    <row r="53" spans="1:17" x14ac:dyDescent="0.2">
      <c r="A53" t="s">
        <v>396</v>
      </c>
      <c r="B53" t="str">
        <f>VLOOKUP(A53,'RAW2'!$A$2:$R$4972,16,FALSE)</f>
        <v>8B</v>
      </c>
      <c r="C53" t="str">
        <f>VLOOKUP(A53,'RAW2'!$S$2:$T$4972,2,FALSE)</f>
        <v>no</v>
      </c>
      <c r="D53">
        <f>SUMIFS('RAW2'!$Q:$Q,'RAW2'!$A:$A,NMDS!$A53,'RAW2'!$E:$E,NMDS!D$2)</f>
        <v>0</v>
      </c>
      <c r="E53">
        <f>SUMIFS('RAW2'!$Q:$Q,'RAW2'!$A:$A,NMDS!$A53,'RAW2'!$E:$E,NMDS!E$2)</f>
        <v>5.939887541410651E-2</v>
      </c>
      <c r="F53">
        <f>SUMIFS('RAW2'!$Q:$Q,'RAW2'!$A:$A,NMDS!$A53,'RAW2'!$E:$E,NMDS!F$2)</f>
        <v>0</v>
      </c>
      <c r="G53">
        <f>SUMIFS('RAW2'!$Q:$Q,'RAW2'!$A:$A,NMDS!$A53,'RAW2'!$E:$E,NMDS!G$2)</f>
        <v>0</v>
      </c>
      <c r="H53">
        <f>SUMIFS('RAW2'!$Q:$Q,'RAW2'!$A:$A,NMDS!$A53,'RAW2'!$E:$E,NMDS!H$2)</f>
        <v>0.45785295218110306</v>
      </c>
      <c r="I53">
        <f>SUMIFS('RAW2'!$Q:$Q,'RAW2'!$A:$A,NMDS!$A53,'RAW2'!$E:$E,NMDS!I$2)</f>
        <v>1.376832934489981</v>
      </c>
      <c r="J53">
        <f>SUMIFS('RAW2'!$Q:$Q,'RAW2'!$A:$A,NMDS!$A53,'RAW2'!$E:$E,NMDS!J$2)</f>
        <v>0</v>
      </c>
      <c r="K53">
        <f>SUMIFS('RAW2'!$Q:$Q,'RAW2'!$A:$A,NMDS!$A53,'RAW2'!$E:$E,NMDS!K$2)</f>
        <v>0</v>
      </c>
      <c r="L53">
        <f>SUMIFS('RAW2'!$Q:$Q,'RAW2'!$A:$A,NMDS!$A53,'RAW2'!$E:$E,NMDS!L$2)</f>
        <v>0</v>
      </c>
      <c r="M53">
        <f>SUMIFS('RAW2'!$Q:$Q,'RAW2'!$A:$A,NMDS!$A53,'RAW2'!$E:$E,NMDS!M$2)</f>
        <v>0</v>
      </c>
      <c r="N53">
        <f>SUMIFS('RAW2'!$Q:$Q,'RAW2'!$A:$A,NMDS!$A53,'RAW2'!$E:$E,NMDS!N$2)</f>
        <v>0</v>
      </c>
      <c r="O53">
        <f>SUMIFS('RAW2'!$Q:$Q,'RAW2'!$A:$A,NMDS!$A53,'RAW2'!$E:$E,NMDS!O$2)</f>
        <v>0</v>
      </c>
      <c r="P53">
        <f>SUMIFS('RAW2'!$Q:$Q,'RAW2'!$A:$A,NMDS!$A53,'RAW2'!$E:$E,NMDS!P$2)</f>
        <v>0</v>
      </c>
      <c r="Q53">
        <f>SUMIFS('RAW2'!$Q:$Q,'RAW2'!$A:$A,NMDS!$A53,'RAW2'!$E:$E,NMDS!Q$2)</f>
        <v>0</v>
      </c>
    </row>
    <row r="54" spans="1:17" x14ac:dyDescent="0.2">
      <c r="A54" t="s">
        <v>397</v>
      </c>
      <c r="B54" t="str">
        <f>VLOOKUP(A54,'RAW2'!$A$2:$R$4972,16,FALSE)</f>
        <v>8C</v>
      </c>
      <c r="C54" t="str">
        <f>VLOOKUP(A54,'RAW2'!$S$2:$T$4972,2,FALSE)</f>
        <v>no</v>
      </c>
      <c r="D54">
        <f>SUMIFS('RAW2'!$Q:$Q,'RAW2'!$A:$A,NMDS!$A54,'RAW2'!$E:$E,NMDS!D$2)</f>
        <v>0.14728290044521902</v>
      </c>
      <c r="E54">
        <f>SUMIFS('RAW2'!$Q:$Q,'RAW2'!$A:$A,NMDS!$A54,'RAW2'!$E:$E,NMDS!E$2)</f>
        <v>3.3973225075617022E-2</v>
      </c>
      <c r="F54">
        <f>SUMIFS('RAW2'!$Q:$Q,'RAW2'!$A:$A,NMDS!$A54,'RAW2'!$E:$E,NMDS!F$2)</f>
        <v>6.8515579141485997E-2</v>
      </c>
      <c r="G54">
        <f>SUMIFS('RAW2'!$Q:$Q,'RAW2'!$A:$A,NMDS!$A54,'RAW2'!$E:$E,NMDS!G$2)</f>
        <v>3.5334447835975634E-2</v>
      </c>
      <c r="H54">
        <f>SUMIFS('RAW2'!$Q:$Q,'RAW2'!$A:$A,NMDS!$A54,'RAW2'!$E:$E,NMDS!H$2)</f>
        <v>0.34583182291677184</v>
      </c>
      <c r="I54">
        <f>SUMIFS('RAW2'!$Q:$Q,'RAW2'!$A:$A,NMDS!$A54,'RAW2'!$E:$E,NMDS!I$2)</f>
        <v>0.34218701850618705</v>
      </c>
      <c r="J54">
        <f>SUMIFS('RAW2'!$Q:$Q,'RAW2'!$A:$A,NMDS!$A54,'RAW2'!$E:$E,NMDS!J$2)</f>
        <v>0</v>
      </c>
      <c r="K54">
        <f>SUMIFS('RAW2'!$Q:$Q,'RAW2'!$A:$A,NMDS!$A54,'RAW2'!$E:$E,NMDS!K$2)</f>
        <v>0.11888611372150498</v>
      </c>
      <c r="L54">
        <f>SUMIFS('RAW2'!$Q:$Q,'RAW2'!$A:$A,NMDS!$A54,'RAW2'!$E:$E,NMDS!L$2)</f>
        <v>0</v>
      </c>
      <c r="M54">
        <f>SUMIFS('RAW2'!$Q:$Q,'RAW2'!$A:$A,NMDS!$A54,'RAW2'!$E:$E,NMDS!M$2)</f>
        <v>3.9762916294781021E-2</v>
      </c>
      <c r="N54">
        <f>SUMIFS('RAW2'!$Q:$Q,'RAW2'!$A:$A,NMDS!$A54,'RAW2'!$E:$E,NMDS!N$2)</f>
        <v>0</v>
      </c>
      <c r="O54">
        <f>SUMIFS('RAW2'!$Q:$Q,'RAW2'!$A:$A,NMDS!$A54,'RAW2'!$E:$E,NMDS!O$2)</f>
        <v>7.8111985448885354E-2</v>
      </c>
      <c r="P54">
        <f>SUMIFS('RAW2'!$Q:$Q,'RAW2'!$A:$A,NMDS!$A54,'RAW2'!$E:$E,NMDS!P$2)</f>
        <v>0</v>
      </c>
      <c r="Q54">
        <f>SUMIFS('RAW2'!$Q:$Q,'RAW2'!$A:$A,NMDS!$A54,'RAW2'!$E:$E,NMDS!Q$2)</f>
        <v>0</v>
      </c>
    </row>
    <row r="55" spans="1:17" x14ac:dyDescent="0.2">
      <c r="A55" t="s">
        <v>398</v>
      </c>
      <c r="B55" t="str">
        <f>VLOOKUP(A55,'RAW2'!$A$2:$R$4972,16,FALSE)</f>
        <v>8D</v>
      </c>
      <c r="C55" t="str">
        <f>VLOOKUP(A55,'RAW2'!$S$2:$T$4972,2,FALSE)</f>
        <v>no</v>
      </c>
      <c r="D55">
        <f>SUMIFS('RAW2'!$Q:$Q,'RAW2'!$A:$A,NMDS!$A55,'RAW2'!$E:$E,NMDS!D$2)</f>
        <v>0</v>
      </c>
      <c r="E55">
        <f>SUMIFS('RAW2'!$Q:$Q,'RAW2'!$A:$A,NMDS!$A55,'RAW2'!$E:$E,NMDS!E$2)</f>
        <v>0</v>
      </c>
      <c r="F55">
        <f>SUMIFS('RAW2'!$Q:$Q,'RAW2'!$A:$A,NMDS!$A55,'RAW2'!$E:$E,NMDS!F$2)</f>
        <v>7.0369942128508362E-2</v>
      </c>
      <c r="G55">
        <f>SUMIFS('RAW2'!$Q:$Q,'RAW2'!$A:$A,NMDS!$A55,'RAW2'!$E:$E,NMDS!G$2)</f>
        <v>8.399618703751742E-2</v>
      </c>
      <c r="H55">
        <f>SUMIFS('RAW2'!$Q:$Q,'RAW2'!$A:$A,NMDS!$A55,'RAW2'!$E:$E,NMDS!H$2)</f>
        <v>0.22239687120385818</v>
      </c>
      <c r="I55">
        <f>SUMIFS('RAW2'!$Q:$Q,'RAW2'!$A:$A,NMDS!$A55,'RAW2'!$E:$E,NMDS!I$2)</f>
        <v>0.48229585642691686</v>
      </c>
      <c r="J55">
        <f>SUMIFS('RAW2'!$Q:$Q,'RAW2'!$A:$A,NMDS!$A55,'RAW2'!$E:$E,NMDS!J$2)</f>
        <v>0</v>
      </c>
      <c r="K55">
        <f>SUMIFS('RAW2'!$Q:$Q,'RAW2'!$A:$A,NMDS!$A55,'RAW2'!$E:$E,NMDS!K$2)</f>
        <v>0.17390491184700771</v>
      </c>
      <c r="L55">
        <f>SUMIFS('RAW2'!$Q:$Q,'RAW2'!$A:$A,NMDS!$A55,'RAW2'!$E:$E,NMDS!L$2)</f>
        <v>0</v>
      </c>
      <c r="M55">
        <f>SUMIFS('RAW2'!$Q:$Q,'RAW2'!$A:$A,NMDS!$A55,'RAW2'!$E:$E,NMDS!M$2)</f>
        <v>0.27917153010647427</v>
      </c>
      <c r="N55">
        <f>SUMIFS('RAW2'!$Q:$Q,'RAW2'!$A:$A,NMDS!$A55,'RAW2'!$E:$E,NMDS!N$2)</f>
        <v>0</v>
      </c>
      <c r="O55">
        <f>SUMIFS('RAW2'!$Q:$Q,'RAW2'!$A:$A,NMDS!$A55,'RAW2'!$E:$E,NMDS!O$2)</f>
        <v>0</v>
      </c>
      <c r="P55">
        <f>SUMIFS('RAW2'!$Q:$Q,'RAW2'!$A:$A,NMDS!$A55,'RAW2'!$E:$E,NMDS!P$2)</f>
        <v>0.31718569644698363</v>
      </c>
      <c r="Q55">
        <f>SUMIFS('RAW2'!$Q:$Q,'RAW2'!$A:$A,NMDS!$A55,'RAW2'!$E:$E,NMDS!Q$2)</f>
        <v>0</v>
      </c>
    </row>
    <row r="56" spans="1:17" x14ac:dyDescent="0.2">
      <c r="A56" t="s">
        <v>399</v>
      </c>
      <c r="B56" t="str">
        <f>VLOOKUP(A56,'RAW2'!$A$2:$R$4972,16,FALSE)</f>
        <v>8E</v>
      </c>
      <c r="C56" t="str">
        <f>VLOOKUP(A56,'RAW2'!$S$2:$T$4972,2,FALSE)</f>
        <v>no</v>
      </c>
      <c r="D56">
        <f>SUMIFS('RAW2'!$Q:$Q,'RAW2'!$A:$A,NMDS!$A56,'RAW2'!$E:$E,NMDS!D$2)</f>
        <v>0.20552835158641228</v>
      </c>
      <c r="E56">
        <f>SUMIFS('RAW2'!$Q:$Q,'RAW2'!$A:$A,NMDS!$A56,'RAW2'!$E:$E,NMDS!E$2)</f>
        <v>8.1713085887192421E-2</v>
      </c>
      <c r="F56">
        <f>SUMIFS('RAW2'!$Q:$Q,'RAW2'!$A:$A,NMDS!$A56,'RAW2'!$E:$E,NMDS!F$2)</f>
        <v>7.478475167086103E-2</v>
      </c>
      <c r="G56">
        <f>SUMIFS('RAW2'!$Q:$Q,'RAW2'!$A:$A,NMDS!$A56,'RAW2'!$E:$E,NMDS!G$2)</f>
        <v>0.16513384911473658</v>
      </c>
      <c r="H56">
        <f>SUMIFS('RAW2'!$Q:$Q,'RAW2'!$A:$A,NMDS!$A56,'RAW2'!$E:$E,NMDS!H$2)</f>
        <v>0.49563002413882767</v>
      </c>
      <c r="I56">
        <f>SUMIFS('RAW2'!$Q:$Q,'RAW2'!$A:$A,NMDS!$A56,'RAW2'!$E:$E,NMDS!I$2)</f>
        <v>0.8696018372997697</v>
      </c>
      <c r="J56">
        <f>SUMIFS('RAW2'!$Q:$Q,'RAW2'!$A:$A,NMDS!$A56,'RAW2'!$E:$E,NMDS!J$2)</f>
        <v>0</v>
      </c>
      <c r="K56">
        <f>SUMIFS('RAW2'!$Q:$Q,'RAW2'!$A:$A,NMDS!$A56,'RAW2'!$E:$E,NMDS!K$2)</f>
        <v>2.030246907490552</v>
      </c>
      <c r="L56">
        <f>SUMIFS('RAW2'!$Q:$Q,'RAW2'!$A:$A,NMDS!$A56,'RAW2'!$E:$E,NMDS!L$2)</f>
        <v>0</v>
      </c>
      <c r="M56">
        <f>SUMIFS('RAW2'!$Q:$Q,'RAW2'!$A:$A,NMDS!$A56,'RAW2'!$E:$E,NMDS!M$2)</f>
        <v>0.6262079756724922</v>
      </c>
      <c r="N56">
        <f>SUMIFS('RAW2'!$Q:$Q,'RAW2'!$A:$A,NMDS!$A56,'RAW2'!$E:$E,NMDS!N$2)</f>
        <v>0</v>
      </c>
      <c r="O56">
        <f>SUMIFS('RAW2'!$Q:$Q,'RAW2'!$A:$A,NMDS!$A56,'RAW2'!$E:$E,NMDS!O$2)</f>
        <v>0</v>
      </c>
      <c r="P56">
        <f>SUMIFS('RAW2'!$Q:$Q,'RAW2'!$A:$A,NMDS!$A56,'RAW2'!$E:$E,NMDS!P$2)</f>
        <v>0</v>
      </c>
      <c r="Q56">
        <f>SUMIFS('RAW2'!$Q:$Q,'RAW2'!$A:$A,NMDS!$A56,'RAW2'!$E:$E,NMDS!Q$2)</f>
        <v>0</v>
      </c>
    </row>
    <row r="57" spans="1:17" x14ac:dyDescent="0.2">
      <c r="A57" t="s">
        <v>400</v>
      </c>
      <c r="B57" t="str">
        <f>VLOOKUP(A57,'RAW2'!$A$2:$R$4972,16,FALSE)</f>
        <v>9A</v>
      </c>
      <c r="C57" t="str">
        <f>VLOOKUP(A57,'RAW2'!$S$2:$T$4972,2,FALSE)</f>
        <v>no</v>
      </c>
      <c r="D57">
        <f>SUMIFS('RAW2'!$Q:$Q,'RAW2'!$A:$A,NMDS!$A57,'RAW2'!$E:$E,NMDS!D$2)</f>
        <v>0.11927362293896338</v>
      </c>
      <c r="E57">
        <f>SUMIFS('RAW2'!$Q:$Q,'RAW2'!$A:$A,NMDS!$A57,'RAW2'!$E:$E,NMDS!E$2)</f>
        <v>0.20296461583455627</v>
      </c>
      <c r="F57">
        <f>SUMIFS('RAW2'!$Q:$Q,'RAW2'!$A:$A,NMDS!$A57,'RAW2'!$E:$E,NMDS!F$2)</f>
        <v>6.7167613684060046E-2</v>
      </c>
      <c r="G57">
        <f>SUMIFS('RAW2'!$Q:$Q,'RAW2'!$A:$A,NMDS!$A57,'RAW2'!$E:$E,NMDS!G$2)</f>
        <v>0.17639371574538029</v>
      </c>
      <c r="H57">
        <f>SUMIFS('RAW2'!$Q:$Q,'RAW2'!$A:$A,NMDS!$A57,'RAW2'!$E:$E,NMDS!H$2)</f>
        <v>0.28078205191135114</v>
      </c>
      <c r="I57">
        <f>SUMIFS('RAW2'!$Q:$Q,'RAW2'!$A:$A,NMDS!$A57,'RAW2'!$E:$E,NMDS!I$2)</f>
        <v>0.67573525846252191</v>
      </c>
      <c r="J57">
        <f>SUMIFS('RAW2'!$Q:$Q,'RAW2'!$A:$A,NMDS!$A57,'RAW2'!$E:$E,NMDS!J$2)</f>
        <v>8.1787821520678136E-2</v>
      </c>
      <c r="K57">
        <f>SUMIFS('RAW2'!$Q:$Q,'RAW2'!$A:$A,NMDS!$A57,'RAW2'!$E:$E,NMDS!K$2)</f>
        <v>0.41093831988839713</v>
      </c>
      <c r="L57">
        <f>SUMIFS('RAW2'!$Q:$Q,'RAW2'!$A:$A,NMDS!$A57,'RAW2'!$E:$E,NMDS!L$2)</f>
        <v>0</v>
      </c>
      <c r="M57">
        <f>SUMIFS('RAW2'!$Q:$Q,'RAW2'!$A:$A,NMDS!$A57,'RAW2'!$E:$E,NMDS!M$2)</f>
        <v>0.5363749527915499</v>
      </c>
      <c r="N57">
        <f>SUMIFS('RAW2'!$Q:$Q,'RAW2'!$A:$A,NMDS!$A57,'RAW2'!$E:$E,NMDS!N$2)</f>
        <v>0</v>
      </c>
      <c r="O57">
        <f>SUMIFS('RAW2'!$Q:$Q,'RAW2'!$A:$A,NMDS!$A57,'RAW2'!$E:$E,NMDS!O$2)</f>
        <v>0</v>
      </c>
      <c r="P57">
        <f>SUMIFS('RAW2'!$Q:$Q,'RAW2'!$A:$A,NMDS!$A57,'RAW2'!$E:$E,NMDS!P$2)</f>
        <v>0</v>
      </c>
      <c r="Q57">
        <f>SUMIFS('RAW2'!$Q:$Q,'RAW2'!$A:$A,NMDS!$A57,'RAW2'!$E:$E,NMDS!Q$2)</f>
        <v>0</v>
      </c>
    </row>
    <row r="58" spans="1:17" x14ac:dyDescent="0.2">
      <c r="A58" t="s">
        <v>401</v>
      </c>
      <c r="B58" t="str">
        <f>VLOOKUP(A58,'RAW2'!$A$2:$R$4972,16,FALSE)</f>
        <v>9B</v>
      </c>
      <c r="C58" t="str">
        <f>VLOOKUP(A58,'RAW2'!$S$2:$T$4972,2,FALSE)</f>
        <v>no</v>
      </c>
      <c r="D58">
        <f>SUMIFS('RAW2'!$Q:$Q,'RAW2'!$A:$A,NMDS!$A58,'RAW2'!$E:$E,NMDS!D$2)</f>
        <v>0.18592609097784504</v>
      </c>
      <c r="E58">
        <f>SUMIFS('RAW2'!$Q:$Q,'RAW2'!$A:$A,NMDS!$A58,'RAW2'!$E:$E,NMDS!E$2)</f>
        <v>9.918390167872905E-2</v>
      </c>
      <c r="F58">
        <f>SUMIFS('RAW2'!$Q:$Q,'RAW2'!$A:$A,NMDS!$A58,'RAW2'!$E:$E,NMDS!F$2)</f>
        <v>7.9881356234968781E-2</v>
      </c>
      <c r="G58">
        <f>SUMIFS('RAW2'!$Q:$Q,'RAW2'!$A:$A,NMDS!$A58,'RAW2'!$E:$E,NMDS!G$2)</f>
        <v>6.7786076642249699E-2</v>
      </c>
      <c r="H58">
        <f>SUMIFS('RAW2'!$Q:$Q,'RAW2'!$A:$A,NMDS!$A58,'RAW2'!$E:$E,NMDS!H$2)</f>
        <v>0.32937600423952795</v>
      </c>
      <c r="I58">
        <f>SUMIFS('RAW2'!$Q:$Q,'RAW2'!$A:$A,NMDS!$A58,'RAW2'!$E:$E,NMDS!I$2)</f>
        <v>0.60612367962677105</v>
      </c>
      <c r="J58">
        <f>SUMIFS('RAW2'!$Q:$Q,'RAW2'!$A:$A,NMDS!$A58,'RAW2'!$E:$E,NMDS!J$2)</f>
        <v>0</v>
      </c>
      <c r="K58">
        <f>SUMIFS('RAW2'!$Q:$Q,'RAW2'!$A:$A,NMDS!$A58,'RAW2'!$E:$E,NMDS!K$2)</f>
        <v>0.11144487165018585</v>
      </c>
      <c r="L58">
        <f>SUMIFS('RAW2'!$Q:$Q,'RAW2'!$A:$A,NMDS!$A58,'RAW2'!$E:$E,NMDS!L$2)</f>
        <v>0</v>
      </c>
      <c r="M58">
        <f>SUMIFS('RAW2'!$Q:$Q,'RAW2'!$A:$A,NMDS!$A58,'RAW2'!$E:$E,NMDS!M$2)</f>
        <v>0.44189830605825642</v>
      </c>
      <c r="N58">
        <f>SUMIFS('RAW2'!$Q:$Q,'RAW2'!$A:$A,NMDS!$A58,'RAW2'!$E:$E,NMDS!N$2)</f>
        <v>0</v>
      </c>
      <c r="O58">
        <f>SUMIFS('RAW2'!$Q:$Q,'RAW2'!$A:$A,NMDS!$A58,'RAW2'!$E:$E,NMDS!O$2)</f>
        <v>0</v>
      </c>
      <c r="P58">
        <f>SUMIFS('RAW2'!$Q:$Q,'RAW2'!$A:$A,NMDS!$A58,'RAW2'!$E:$E,NMDS!P$2)</f>
        <v>0</v>
      </c>
      <c r="Q58">
        <f>SUMIFS('RAW2'!$Q:$Q,'RAW2'!$A:$A,NMDS!$A58,'RAW2'!$E:$E,NMDS!Q$2)</f>
        <v>0</v>
      </c>
    </row>
    <row r="59" spans="1:17" x14ac:dyDescent="0.2">
      <c r="A59" t="s">
        <v>402</v>
      </c>
      <c r="B59" t="str">
        <f>VLOOKUP(A59,'RAW2'!$A$2:$R$4972,16,FALSE)</f>
        <v>9C</v>
      </c>
      <c r="C59" t="str">
        <f>VLOOKUP(A59,'RAW2'!$S$2:$T$4972,2,FALSE)</f>
        <v>no</v>
      </c>
      <c r="D59">
        <f>SUMIFS('RAW2'!$Q:$Q,'RAW2'!$A:$A,NMDS!$A59,'RAW2'!$E:$E,NMDS!D$2)</f>
        <v>0.11686606992365788</v>
      </c>
      <c r="E59">
        <f>SUMIFS('RAW2'!$Q:$Q,'RAW2'!$A:$A,NMDS!$A59,'RAW2'!$E:$E,NMDS!E$2)</f>
        <v>0</v>
      </c>
      <c r="F59">
        <f>SUMIFS('RAW2'!$Q:$Q,'RAW2'!$A:$A,NMDS!$A59,'RAW2'!$E:$E,NMDS!F$2)</f>
        <v>5.8611548362312006E-2</v>
      </c>
      <c r="G59">
        <f>SUMIFS('RAW2'!$Q:$Q,'RAW2'!$A:$A,NMDS!$A59,'RAW2'!$E:$E,NMDS!G$2)</f>
        <v>3.4405138405206599E-2</v>
      </c>
      <c r="H59">
        <f>SUMIFS('RAW2'!$Q:$Q,'RAW2'!$A:$A,NMDS!$A59,'RAW2'!$E:$E,NMDS!H$2)</f>
        <v>0.14213830621020671</v>
      </c>
      <c r="I59">
        <f>SUMIFS('RAW2'!$Q:$Q,'RAW2'!$A:$A,NMDS!$A59,'RAW2'!$E:$E,NMDS!I$2)</f>
        <v>0.34193645864744404</v>
      </c>
      <c r="J59">
        <f>SUMIFS('RAW2'!$Q:$Q,'RAW2'!$A:$A,NMDS!$A59,'RAW2'!$E:$E,NMDS!J$2)</f>
        <v>0</v>
      </c>
      <c r="K59">
        <f>SUMIFS('RAW2'!$Q:$Q,'RAW2'!$A:$A,NMDS!$A59,'RAW2'!$E:$E,NMDS!K$2)</f>
        <v>0.1700911207347032</v>
      </c>
      <c r="L59">
        <f>SUMIFS('RAW2'!$Q:$Q,'RAW2'!$A:$A,NMDS!$A59,'RAW2'!$E:$E,NMDS!L$2)</f>
        <v>0</v>
      </c>
      <c r="M59">
        <f>SUMIFS('RAW2'!$Q:$Q,'RAW2'!$A:$A,NMDS!$A59,'RAW2'!$E:$E,NMDS!M$2)</f>
        <v>0.15477567532335137</v>
      </c>
      <c r="N59">
        <f>SUMIFS('RAW2'!$Q:$Q,'RAW2'!$A:$A,NMDS!$A59,'RAW2'!$E:$E,NMDS!N$2)</f>
        <v>5.3480606084536947E-2</v>
      </c>
      <c r="O59">
        <f>SUMIFS('RAW2'!$Q:$Q,'RAW2'!$A:$A,NMDS!$A59,'RAW2'!$E:$E,NMDS!O$2)</f>
        <v>0</v>
      </c>
      <c r="P59">
        <f>SUMIFS('RAW2'!$Q:$Q,'RAW2'!$A:$A,NMDS!$A59,'RAW2'!$E:$E,NMDS!P$2)</f>
        <v>5.4747338175140735E-2</v>
      </c>
      <c r="Q59">
        <f>SUMIFS('RAW2'!$Q:$Q,'RAW2'!$A:$A,NMDS!$A59,'RAW2'!$E:$E,NMDS!Q$2)</f>
        <v>0</v>
      </c>
    </row>
    <row r="60" spans="1:17" x14ac:dyDescent="0.2">
      <c r="A60" t="s">
        <v>404</v>
      </c>
      <c r="B60" t="str">
        <f>VLOOKUP(A60,'RAW2'!$A$2:$R$4972,16,FALSE)</f>
        <v>9D</v>
      </c>
      <c r="C60" t="str">
        <f>VLOOKUP(A60,'RAW2'!$S$2:$T$4972,2,FALSE)</f>
        <v>no</v>
      </c>
      <c r="D60">
        <f>SUMIFS('RAW2'!$Q:$Q,'RAW2'!$A:$A,NMDS!$A60,'RAW2'!$E:$E,NMDS!D$2)</f>
        <v>0.29738464970455031</v>
      </c>
      <c r="E60">
        <f>SUMIFS('RAW2'!$Q:$Q,'RAW2'!$A:$A,NMDS!$A60,'RAW2'!$E:$E,NMDS!E$2)</f>
        <v>6.1511037115873378E-2</v>
      </c>
      <c r="F60">
        <f>SUMIFS('RAW2'!$Q:$Q,'RAW2'!$A:$A,NMDS!$A60,'RAW2'!$E:$E,NMDS!F$2)</f>
        <v>9.0964862706492622E-2</v>
      </c>
      <c r="G60">
        <f>SUMIFS('RAW2'!$Q:$Q,'RAW2'!$A:$A,NMDS!$A60,'RAW2'!$E:$E,NMDS!G$2)</f>
        <v>0.13305706754473681</v>
      </c>
      <c r="H60">
        <f>SUMIFS('RAW2'!$Q:$Q,'RAW2'!$A:$A,NMDS!$A60,'RAW2'!$E:$E,NMDS!H$2)</f>
        <v>0.45968635904370164</v>
      </c>
      <c r="I60">
        <f>SUMIFS('RAW2'!$Q:$Q,'RAW2'!$A:$A,NMDS!$A60,'RAW2'!$E:$E,NMDS!I$2)</f>
        <v>0.69144542159384192</v>
      </c>
      <c r="J60">
        <f>SUMIFS('RAW2'!$Q:$Q,'RAW2'!$A:$A,NMDS!$A60,'RAW2'!$E:$E,NMDS!J$2)</f>
        <v>4.2947206661468167E-2</v>
      </c>
      <c r="K60">
        <f>SUMIFS('RAW2'!$Q:$Q,'RAW2'!$A:$A,NMDS!$A60,'RAW2'!$E:$E,NMDS!K$2)</f>
        <v>0.12375319130282275</v>
      </c>
      <c r="L60">
        <f>SUMIFS('RAW2'!$Q:$Q,'RAW2'!$A:$A,NMDS!$A60,'RAW2'!$E:$E,NMDS!L$2)</f>
        <v>0</v>
      </c>
      <c r="M60">
        <f>SUMIFS('RAW2'!$Q:$Q,'RAW2'!$A:$A,NMDS!$A60,'RAW2'!$E:$E,NMDS!M$2)</f>
        <v>0.39432545342734665</v>
      </c>
      <c r="N60">
        <f>SUMIFS('RAW2'!$Q:$Q,'RAW2'!$A:$A,NMDS!$A60,'RAW2'!$E:$E,NMDS!N$2)</f>
        <v>0</v>
      </c>
      <c r="O60">
        <f>SUMIFS('RAW2'!$Q:$Q,'RAW2'!$A:$A,NMDS!$A60,'RAW2'!$E:$E,NMDS!O$2)</f>
        <v>0</v>
      </c>
      <c r="P60">
        <f>SUMIFS('RAW2'!$Q:$Q,'RAW2'!$A:$A,NMDS!$A60,'RAW2'!$E:$E,NMDS!P$2)</f>
        <v>0.32714945968293396</v>
      </c>
      <c r="Q60">
        <f>SUMIFS('RAW2'!$Q:$Q,'RAW2'!$A:$A,NMDS!$A60,'RAW2'!$E:$E,NMDS!Q$2)</f>
        <v>0</v>
      </c>
    </row>
    <row r="61" spans="1:17" x14ac:dyDescent="0.2">
      <c r="A61" t="s">
        <v>405</v>
      </c>
      <c r="B61" t="str">
        <f>VLOOKUP(A61,'RAW2'!$A$2:$R$4972,16,FALSE)</f>
        <v>9E</v>
      </c>
      <c r="C61" t="str">
        <f>VLOOKUP(A61,'RAW2'!$S$2:$T$4972,2,FALSE)</f>
        <v>no</v>
      </c>
      <c r="D61">
        <f>SUMIFS('RAW2'!$Q:$Q,'RAW2'!$A:$A,NMDS!$A61,'RAW2'!$E:$E,NMDS!D$2)</f>
        <v>0.14455476183854035</v>
      </c>
      <c r="E61">
        <f>SUMIFS('RAW2'!$Q:$Q,'RAW2'!$A:$A,NMDS!$A61,'RAW2'!$E:$E,NMDS!E$2)</f>
        <v>0</v>
      </c>
      <c r="F61">
        <f>SUMIFS('RAW2'!$Q:$Q,'RAW2'!$A:$A,NMDS!$A61,'RAW2'!$E:$E,NMDS!F$2)</f>
        <v>5.8154863412060685E-2</v>
      </c>
      <c r="G61">
        <f>SUMIFS('RAW2'!$Q:$Q,'RAW2'!$A:$A,NMDS!$A61,'RAW2'!$E:$E,NMDS!G$2)</f>
        <v>7.123939650496762E-2</v>
      </c>
      <c r="H61">
        <f>SUMIFS('RAW2'!$Q:$Q,'RAW2'!$A:$A,NMDS!$A61,'RAW2'!$E:$E,NMDS!H$2)</f>
        <v>0.21338437490335696</v>
      </c>
      <c r="I61">
        <f>SUMIFS('RAW2'!$Q:$Q,'RAW2'!$A:$A,NMDS!$A61,'RAW2'!$E:$E,NMDS!I$2)</f>
        <v>0.4344177369137503</v>
      </c>
      <c r="J61">
        <f>SUMIFS('RAW2'!$Q:$Q,'RAW2'!$A:$A,NMDS!$A61,'RAW2'!$E:$E,NMDS!J$2)</f>
        <v>0</v>
      </c>
      <c r="K61">
        <f>SUMIFS('RAW2'!$Q:$Q,'RAW2'!$A:$A,NMDS!$A61,'RAW2'!$E:$E,NMDS!K$2)</f>
        <v>3.3782967802517923</v>
      </c>
      <c r="L61">
        <f>SUMIFS('RAW2'!$Q:$Q,'RAW2'!$A:$A,NMDS!$A61,'RAW2'!$E:$E,NMDS!L$2)</f>
        <v>0</v>
      </c>
      <c r="M61">
        <f>SUMIFS('RAW2'!$Q:$Q,'RAW2'!$A:$A,NMDS!$A61,'RAW2'!$E:$E,NMDS!M$2)</f>
        <v>0.34614458248550467</v>
      </c>
      <c r="N61">
        <f>SUMIFS('RAW2'!$Q:$Q,'RAW2'!$A:$A,NMDS!$A61,'RAW2'!$E:$E,NMDS!N$2)</f>
        <v>5.3923147394956655E-2</v>
      </c>
      <c r="O61">
        <f>SUMIFS('RAW2'!$Q:$Q,'RAW2'!$A:$A,NMDS!$A61,'RAW2'!$E:$E,NMDS!O$2)</f>
        <v>0</v>
      </c>
      <c r="P61">
        <f>SUMIFS('RAW2'!$Q:$Q,'RAW2'!$A:$A,NMDS!$A61,'RAW2'!$E:$E,NMDS!P$2)</f>
        <v>4.5915843723089989E-2</v>
      </c>
      <c r="Q61">
        <f>SUMIFS('RAW2'!$Q:$Q,'RAW2'!$A:$A,NMDS!$A61,'RAW2'!$E:$E,NMDS!Q$2)</f>
        <v>3.6786455459160297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8CE4-CB28-774B-A4FF-BADE96AB270C}">
  <dimension ref="A1:Z41"/>
  <sheetViews>
    <sheetView zoomScale="120" zoomScaleNormal="120" workbookViewId="0">
      <pane xSplit="1" ySplit="7" topLeftCell="B8" activePane="bottomRight" state="frozen"/>
      <selection pane="topRight" activeCell="B1" sqref="B1"/>
      <selection pane="bottomLeft" activeCell="A6" sqref="A6"/>
      <selection pane="bottomRight" activeCell="G32" sqref="G32"/>
    </sheetView>
  </sheetViews>
  <sheetFormatPr baseColWidth="10" defaultColWidth="8.83203125" defaultRowHeight="15" x14ac:dyDescent="0.2"/>
  <cols>
    <col min="7" max="9" width="8.83203125" style="1"/>
    <col min="10" max="10" width="8.83203125" style="3"/>
    <col min="12" max="14" width="8.83203125" style="1"/>
    <col min="22" max="22" width="8.83203125" style="2"/>
  </cols>
  <sheetData>
    <row r="1" spans="1:26" x14ac:dyDescent="0.2">
      <c r="A1" t="s">
        <v>448</v>
      </c>
    </row>
    <row r="3" spans="1:26" x14ac:dyDescent="0.2">
      <c r="A3" t="s">
        <v>449</v>
      </c>
      <c r="V3" s="21" t="s">
        <v>450</v>
      </c>
    </row>
    <row r="6" spans="1:26" x14ac:dyDescent="0.2">
      <c r="B6" s="29" t="s">
        <v>451</v>
      </c>
      <c r="C6" s="29"/>
      <c r="E6" s="30" t="s">
        <v>452</v>
      </c>
      <c r="F6" s="30"/>
      <c r="G6" s="30"/>
      <c r="H6" s="30"/>
      <c r="I6" s="30"/>
      <c r="J6" s="30"/>
      <c r="K6" s="30"/>
      <c r="L6" s="30"/>
      <c r="M6" s="30"/>
      <c r="N6" s="30"/>
      <c r="P6" s="31" t="s">
        <v>453</v>
      </c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2">
      <c r="A7" s="1" t="s">
        <v>454</v>
      </c>
      <c r="B7" t="s">
        <v>455</v>
      </c>
      <c r="C7" t="s">
        <v>456</v>
      </c>
      <c r="E7" s="18" t="s">
        <v>454</v>
      </c>
      <c r="F7" s="20" t="s">
        <v>457</v>
      </c>
      <c r="G7" s="18" t="s">
        <v>458</v>
      </c>
      <c r="H7" s="18" t="s">
        <v>459</v>
      </c>
      <c r="I7" s="18" t="s">
        <v>460</v>
      </c>
      <c r="J7" s="19" t="s">
        <v>461</v>
      </c>
      <c r="K7" s="18" t="s">
        <v>462</v>
      </c>
      <c r="L7" s="18" t="s">
        <v>463</v>
      </c>
      <c r="M7" s="18" t="s">
        <v>464</v>
      </c>
      <c r="N7" s="18" t="s">
        <v>465</v>
      </c>
      <c r="P7" s="14" t="s">
        <v>454</v>
      </c>
      <c r="Q7" s="17" t="s">
        <v>457</v>
      </c>
      <c r="R7" s="14" t="s">
        <v>458</v>
      </c>
      <c r="S7" s="14" t="s">
        <v>459</v>
      </c>
      <c r="T7" s="14" t="s">
        <v>460</v>
      </c>
      <c r="U7" s="16" t="s">
        <v>461</v>
      </c>
      <c r="V7" s="15" t="s">
        <v>466</v>
      </c>
      <c r="W7" s="14" t="s">
        <v>462</v>
      </c>
      <c r="X7" s="14" t="s">
        <v>463</v>
      </c>
      <c r="Y7" s="14" t="s">
        <v>464</v>
      </c>
      <c r="Z7" s="14" t="s">
        <v>465</v>
      </c>
    </row>
    <row r="8" spans="1:26" x14ac:dyDescent="0.2">
      <c r="A8" s="1">
        <v>1</v>
      </c>
      <c r="B8">
        <v>19.2</v>
      </c>
      <c r="C8">
        <v>20.5</v>
      </c>
      <c r="E8" s="1">
        <v>1</v>
      </c>
      <c r="F8" s="1" t="s">
        <v>467</v>
      </c>
      <c r="G8" s="1">
        <v>19.2</v>
      </c>
      <c r="H8" s="1">
        <v>19</v>
      </c>
      <c r="I8" s="1">
        <v>0</v>
      </c>
      <c r="J8" s="7" t="s">
        <v>468</v>
      </c>
      <c r="K8" s="5">
        <v>5</v>
      </c>
      <c r="L8" s="1">
        <v>20</v>
      </c>
      <c r="M8" s="1">
        <v>1</v>
      </c>
      <c r="N8" s="1">
        <v>5</v>
      </c>
      <c r="O8" s="11"/>
      <c r="P8" s="1">
        <v>1</v>
      </c>
      <c r="Q8" s="1" t="s">
        <v>469</v>
      </c>
      <c r="R8" s="1">
        <v>20.5</v>
      </c>
      <c r="S8" s="1">
        <v>20</v>
      </c>
      <c r="T8" s="1">
        <v>1</v>
      </c>
      <c r="U8" s="9" t="s">
        <v>470</v>
      </c>
      <c r="V8" s="2">
        <v>0.14165045997349243</v>
      </c>
      <c r="W8" s="5">
        <v>5</v>
      </c>
      <c r="X8" s="1">
        <v>17</v>
      </c>
      <c r="Y8" s="1">
        <v>2</v>
      </c>
      <c r="Z8" s="1">
        <v>10</v>
      </c>
    </row>
    <row r="9" spans="1:26" x14ac:dyDescent="0.2">
      <c r="A9" s="1">
        <v>2</v>
      </c>
      <c r="B9">
        <v>17.2</v>
      </c>
      <c r="C9">
        <v>18.100000000000001</v>
      </c>
      <c r="E9" s="1">
        <v>2</v>
      </c>
      <c r="F9" s="1" t="s">
        <v>467</v>
      </c>
      <c r="G9" s="1">
        <v>17.2</v>
      </c>
      <c r="H9" s="1">
        <v>17</v>
      </c>
      <c r="I9" s="1">
        <v>0</v>
      </c>
      <c r="J9" s="7" t="s">
        <v>471</v>
      </c>
      <c r="K9" s="5">
        <v>1</v>
      </c>
      <c r="L9" s="1">
        <v>15</v>
      </c>
      <c r="M9" s="1">
        <v>6</v>
      </c>
      <c r="N9" s="1">
        <v>22</v>
      </c>
      <c r="O9" s="5"/>
      <c r="P9" s="1">
        <v>2</v>
      </c>
      <c r="Q9" s="1" t="s">
        <v>469</v>
      </c>
      <c r="R9" s="1">
        <v>18.100000000000001</v>
      </c>
      <c r="S9" s="1">
        <v>18</v>
      </c>
      <c r="T9" s="1">
        <v>1</v>
      </c>
      <c r="U9" s="9" t="s">
        <v>472</v>
      </c>
      <c r="V9" s="8">
        <v>0.20750836736721834</v>
      </c>
      <c r="W9" s="5">
        <v>1</v>
      </c>
      <c r="X9" s="1">
        <v>16</v>
      </c>
      <c r="Y9" s="1">
        <v>6</v>
      </c>
      <c r="Z9" s="1">
        <v>24</v>
      </c>
    </row>
    <row r="10" spans="1:26" x14ac:dyDescent="0.2">
      <c r="A10" s="1">
        <v>3</v>
      </c>
      <c r="B10">
        <v>23.8</v>
      </c>
      <c r="C10">
        <v>30.3</v>
      </c>
      <c r="E10" s="1">
        <v>3</v>
      </c>
      <c r="F10" s="1" t="s">
        <v>467</v>
      </c>
      <c r="G10" s="1">
        <v>23.8</v>
      </c>
      <c r="H10" s="1">
        <v>23</v>
      </c>
      <c r="I10" s="1">
        <v>0</v>
      </c>
      <c r="J10" s="7" t="s">
        <v>473</v>
      </c>
      <c r="K10" s="5">
        <v>2</v>
      </c>
      <c r="L10" s="1">
        <v>17</v>
      </c>
      <c r="M10" s="1">
        <v>2</v>
      </c>
      <c r="N10" s="1">
        <v>13</v>
      </c>
      <c r="O10" s="5"/>
      <c r="P10" s="1">
        <v>3</v>
      </c>
      <c r="Q10" s="1" t="s">
        <v>469</v>
      </c>
      <c r="R10" s="1">
        <v>30.3</v>
      </c>
      <c r="S10" s="1">
        <v>30</v>
      </c>
      <c r="T10" s="1">
        <v>1</v>
      </c>
      <c r="U10" s="7" t="s">
        <v>474</v>
      </c>
      <c r="V10" s="6">
        <v>0.13039840562416596</v>
      </c>
      <c r="W10" s="5">
        <v>4</v>
      </c>
      <c r="X10" s="1">
        <v>15</v>
      </c>
      <c r="Y10" s="1">
        <v>3</v>
      </c>
      <c r="Z10" s="1">
        <v>12</v>
      </c>
    </row>
    <row r="11" spans="1:26" x14ac:dyDescent="0.2">
      <c r="A11" s="1">
        <v>4</v>
      </c>
      <c r="B11">
        <v>15.4</v>
      </c>
      <c r="C11">
        <v>18.399999999999999</v>
      </c>
      <c r="E11" s="1">
        <v>4</v>
      </c>
      <c r="F11" s="1" t="s">
        <v>467</v>
      </c>
      <c r="G11" s="1">
        <v>15.4</v>
      </c>
      <c r="H11" s="1">
        <v>15</v>
      </c>
      <c r="I11" s="1">
        <v>0</v>
      </c>
      <c r="J11" s="9" t="s">
        <v>475</v>
      </c>
      <c r="K11" s="5">
        <v>2</v>
      </c>
      <c r="L11" s="1">
        <v>17</v>
      </c>
      <c r="M11" s="1">
        <v>2</v>
      </c>
      <c r="N11" s="5">
        <v>10</v>
      </c>
      <c r="O11" s="5"/>
      <c r="P11" s="1">
        <v>4</v>
      </c>
      <c r="Q11" s="1" t="s">
        <v>469</v>
      </c>
      <c r="R11" s="1">
        <v>18.399999999999999</v>
      </c>
      <c r="S11" s="1">
        <v>18</v>
      </c>
      <c r="T11" s="1">
        <v>1</v>
      </c>
      <c r="U11" s="9" t="s">
        <v>472</v>
      </c>
      <c r="V11" s="8">
        <v>0.17340989754635769</v>
      </c>
      <c r="W11" s="5">
        <v>1</v>
      </c>
      <c r="X11" s="1">
        <v>16</v>
      </c>
      <c r="Y11" s="1">
        <v>1</v>
      </c>
      <c r="Z11" s="1">
        <v>9</v>
      </c>
    </row>
    <row r="12" spans="1:26" x14ac:dyDescent="0.2">
      <c r="A12" s="1">
        <v>5</v>
      </c>
      <c r="B12">
        <v>15.2</v>
      </c>
      <c r="C12">
        <v>20.3</v>
      </c>
      <c r="E12" s="1">
        <v>5</v>
      </c>
      <c r="F12" s="1" t="s">
        <v>467</v>
      </c>
      <c r="G12" s="1">
        <v>15.2</v>
      </c>
      <c r="H12" s="1">
        <v>15</v>
      </c>
      <c r="I12" s="1">
        <v>0</v>
      </c>
      <c r="J12" s="9" t="s">
        <v>475</v>
      </c>
      <c r="K12" s="5">
        <v>2</v>
      </c>
      <c r="L12" s="1">
        <v>14</v>
      </c>
      <c r="M12" s="1">
        <v>3</v>
      </c>
      <c r="N12" s="10">
        <v>16</v>
      </c>
      <c r="O12" s="5"/>
      <c r="P12" s="1">
        <v>5</v>
      </c>
      <c r="Q12" s="1" t="s">
        <v>469</v>
      </c>
      <c r="R12" s="1">
        <v>20.3</v>
      </c>
      <c r="S12" s="1">
        <v>20</v>
      </c>
      <c r="T12" s="1">
        <v>1</v>
      </c>
      <c r="U12" s="9" t="s">
        <v>470</v>
      </c>
      <c r="V12" s="8">
        <v>0.1308326309958206</v>
      </c>
      <c r="W12" s="5">
        <v>5</v>
      </c>
      <c r="X12" s="1">
        <v>15</v>
      </c>
      <c r="Y12" s="1">
        <v>2</v>
      </c>
      <c r="Z12" s="1">
        <v>16</v>
      </c>
    </row>
    <row r="13" spans="1:26" x14ac:dyDescent="0.2">
      <c r="A13" s="1">
        <v>6</v>
      </c>
      <c r="B13">
        <v>23.2</v>
      </c>
      <c r="C13">
        <v>28.3</v>
      </c>
      <c r="E13" s="1">
        <v>6</v>
      </c>
      <c r="F13" s="1" t="s">
        <v>467</v>
      </c>
      <c r="G13" s="1">
        <v>23.2</v>
      </c>
      <c r="H13" s="1">
        <v>23</v>
      </c>
      <c r="I13" s="1">
        <v>0</v>
      </c>
      <c r="J13" s="7" t="s">
        <v>473</v>
      </c>
      <c r="K13" s="5">
        <v>2</v>
      </c>
      <c r="L13" s="1">
        <v>15</v>
      </c>
      <c r="M13" s="1">
        <v>4</v>
      </c>
      <c r="N13" s="1">
        <v>26</v>
      </c>
      <c r="O13" s="5"/>
      <c r="P13" s="1">
        <v>6</v>
      </c>
      <c r="Q13" s="1" t="s">
        <v>469</v>
      </c>
      <c r="R13" s="1">
        <v>28.3</v>
      </c>
      <c r="S13" s="1">
        <v>28</v>
      </c>
      <c r="T13" s="1">
        <v>1</v>
      </c>
      <c r="U13" s="9" t="s">
        <v>476</v>
      </c>
      <c r="V13" s="8">
        <v>0.11012838152782989</v>
      </c>
      <c r="W13" s="5">
        <v>6</v>
      </c>
      <c r="X13" s="1">
        <v>16</v>
      </c>
      <c r="Y13" s="1">
        <v>3</v>
      </c>
      <c r="Z13" s="1">
        <v>24</v>
      </c>
    </row>
    <row r="14" spans="1:26" x14ac:dyDescent="0.2">
      <c r="A14" s="1">
        <v>7</v>
      </c>
      <c r="B14">
        <v>19.7</v>
      </c>
      <c r="C14">
        <v>16.5</v>
      </c>
      <c r="E14" s="1">
        <v>7</v>
      </c>
      <c r="F14" s="1" t="s">
        <v>467</v>
      </c>
      <c r="G14" s="1">
        <v>19.7</v>
      </c>
      <c r="H14" s="1">
        <v>19</v>
      </c>
      <c r="I14" s="1">
        <v>0</v>
      </c>
      <c r="J14" s="7" t="s">
        <v>468</v>
      </c>
      <c r="K14" s="5">
        <v>5</v>
      </c>
      <c r="L14" s="1">
        <v>20</v>
      </c>
      <c r="M14" s="1">
        <v>2</v>
      </c>
      <c r="N14" s="1">
        <v>9</v>
      </c>
      <c r="O14" s="5"/>
      <c r="P14" s="1">
        <v>7</v>
      </c>
      <c r="Q14" s="1" t="s">
        <v>469</v>
      </c>
      <c r="R14" s="1">
        <v>16.5</v>
      </c>
      <c r="S14" s="1">
        <v>16</v>
      </c>
      <c r="T14" s="1">
        <v>1</v>
      </c>
      <c r="U14" s="7" t="s">
        <v>477</v>
      </c>
      <c r="V14" s="6">
        <v>0.13506591907559815</v>
      </c>
      <c r="W14" s="5">
        <v>2</v>
      </c>
      <c r="X14" s="1">
        <v>19</v>
      </c>
      <c r="Y14" s="1">
        <v>2</v>
      </c>
      <c r="Z14" s="1">
        <v>15</v>
      </c>
    </row>
    <row r="15" spans="1:26" x14ac:dyDescent="0.2">
      <c r="A15" s="1">
        <v>8</v>
      </c>
      <c r="B15">
        <v>27.3</v>
      </c>
      <c r="C15">
        <v>28.7</v>
      </c>
      <c r="E15" s="1">
        <v>8</v>
      </c>
      <c r="F15" s="1" t="s">
        <v>467</v>
      </c>
      <c r="G15" s="1">
        <v>27.3</v>
      </c>
      <c r="H15" s="1">
        <v>27</v>
      </c>
      <c r="I15" s="1">
        <v>0</v>
      </c>
      <c r="J15" s="7" t="s">
        <v>478</v>
      </c>
      <c r="K15" s="5">
        <v>6</v>
      </c>
      <c r="L15" s="1">
        <v>18</v>
      </c>
      <c r="M15" s="1">
        <v>4</v>
      </c>
      <c r="N15" s="5">
        <v>22</v>
      </c>
      <c r="O15" s="5"/>
      <c r="P15" s="1">
        <v>8</v>
      </c>
      <c r="Q15" s="1" t="s">
        <v>469</v>
      </c>
      <c r="R15" s="1">
        <v>28.7</v>
      </c>
      <c r="S15" s="1">
        <v>28</v>
      </c>
      <c r="T15" s="1">
        <v>1</v>
      </c>
      <c r="U15" s="9" t="s">
        <v>476</v>
      </c>
      <c r="V15" s="8">
        <v>0.1211547350225268</v>
      </c>
      <c r="W15" s="5">
        <v>6</v>
      </c>
      <c r="X15" s="1">
        <v>14</v>
      </c>
      <c r="Y15" s="1">
        <v>5</v>
      </c>
      <c r="Z15" s="1">
        <v>34</v>
      </c>
    </row>
    <row r="16" spans="1:26" x14ac:dyDescent="0.2">
      <c r="A16" s="1">
        <v>9</v>
      </c>
      <c r="B16">
        <v>15.6</v>
      </c>
      <c r="C16">
        <v>28.1</v>
      </c>
      <c r="E16" s="1">
        <v>9</v>
      </c>
      <c r="F16" s="1" t="s">
        <v>467</v>
      </c>
      <c r="G16" s="1">
        <v>15.6</v>
      </c>
      <c r="H16" s="1">
        <v>15</v>
      </c>
      <c r="I16" s="1">
        <v>0</v>
      </c>
      <c r="J16" s="9" t="s">
        <v>475</v>
      </c>
      <c r="K16" s="5">
        <v>2</v>
      </c>
      <c r="L16" s="1">
        <v>19</v>
      </c>
      <c r="M16" s="1">
        <v>6</v>
      </c>
      <c r="N16" s="10">
        <v>24</v>
      </c>
      <c r="O16" s="5"/>
      <c r="P16" s="1">
        <v>9</v>
      </c>
      <c r="Q16" s="1" t="s">
        <v>469</v>
      </c>
      <c r="R16" s="1">
        <v>28.1</v>
      </c>
      <c r="S16" s="1">
        <v>28</v>
      </c>
      <c r="T16" s="1">
        <v>1</v>
      </c>
      <c r="U16" s="9" t="s">
        <v>476</v>
      </c>
      <c r="V16" s="8">
        <v>0.11694652562002084</v>
      </c>
      <c r="W16" s="5">
        <v>6</v>
      </c>
      <c r="X16" s="1">
        <v>15</v>
      </c>
      <c r="Y16" s="1">
        <v>3</v>
      </c>
      <c r="Z16" s="1">
        <v>15</v>
      </c>
    </row>
    <row r="17" spans="1:26" x14ac:dyDescent="0.2">
      <c r="A17" s="1">
        <v>10</v>
      </c>
      <c r="B17">
        <v>17.3</v>
      </c>
      <c r="C17">
        <v>18.5</v>
      </c>
      <c r="E17" s="1">
        <v>10</v>
      </c>
      <c r="F17" s="1" t="s">
        <v>467</v>
      </c>
      <c r="G17" s="1">
        <v>17.3</v>
      </c>
      <c r="H17" s="1">
        <v>17</v>
      </c>
      <c r="I17" s="1">
        <v>0</v>
      </c>
      <c r="J17" s="7" t="s">
        <v>471</v>
      </c>
      <c r="K17" s="5">
        <v>1</v>
      </c>
      <c r="L17" s="1">
        <v>15</v>
      </c>
      <c r="M17" s="1">
        <v>3</v>
      </c>
      <c r="N17" s="1">
        <v>8</v>
      </c>
      <c r="O17" s="5"/>
      <c r="P17" s="1">
        <v>10</v>
      </c>
      <c r="Q17" s="1" t="s">
        <v>469</v>
      </c>
      <c r="R17" s="1">
        <v>18.5</v>
      </c>
      <c r="S17" s="1">
        <v>18</v>
      </c>
      <c r="T17" s="1">
        <v>1</v>
      </c>
      <c r="U17" s="9" t="s">
        <v>472</v>
      </c>
      <c r="V17" s="13"/>
      <c r="W17" s="5">
        <v>1</v>
      </c>
      <c r="X17" s="1">
        <v>19</v>
      </c>
      <c r="Y17" s="1">
        <v>1</v>
      </c>
      <c r="Z17" s="1">
        <v>8</v>
      </c>
    </row>
    <row r="18" spans="1:26" x14ac:dyDescent="0.2">
      <c r="A18" s="1">
        <v>11</v>
      </c>
      <c r="B18">
        <v>15.8</v>
      </c>
      <c r="C18">
        <v>16.3</v>
      </c>
      <c r="E18" s="1">
        <v>11</v>
      </c>
      <c r="F18" s="1" t="s">
        <v>467</v>
      </c>
      <c r="G18" s="1">
        <v>15.8</v>
      </c>
      <c r="H18" s="1">
        <v>15</v>
      </c>
      <c r="I18" s="1">
        <v>0</v>
      </c>
      <c r="J18" s="9" t="s">
        <v>475</v>
      </c>
      <c r="K18" s="5">
        <v>2</v>
      </c>
      <c r="L18" s="1">
        <v>20</v>
      </c>
      <c r="M18" s="1">
        <v>6</v>
      </c>
      <c r="N18" s="5">
        <v>24</v>
      </c>
      <c r="O18" s="5"/>
      <c r="P18" s="1">
        <v>11</v>
      </c>
      <c r="Q18" s="1" t="s">
        <v>469</v>
      </c>
      <c r="R18" s="1">
        <v>16.3</v>
      </c>
      <c r="S18" s="1">
        <v>16</v>
      </c>
      <c r="T18" s="1">
        <v>1</v>
      </c>
      <c r="U18" s="7" t="s">
        <v>477</v>
      </c>
      <c r="V18" s="6">
        <v>9.0308111328675569E-2</v>
      </c>
      <c r="W18" s="5">
        <v>2</v>
      </c>
      <c r="X18" s="1">
        <v>16</v>
      </c>
      <c r="Y18" s="1">
        <v>2</v>
      </c>
      <c r="Z18" s="1">
        <v>16</v>
      </c>
    </row>
    <row r="19" spans="1:26" x14ac:dyDescent="0.2">
      <c r="A19" s="1">
        <v>12</v>
      </c>
      <c r="B19">
        <v>29.7</v>
      </c>
      <c r="C19">
        <v>24.1</v>
      </c>
      <c r="E19" s="1">
        <v>12</v>
      </c>
      <c r="F19" s="1" t="s">
        <v>467</v>
      </c>
      <c r="G19" s="1">
        <v>29.7</v>
      </c>
      <c r="H19" s="1">
        <v>29</v>
      </c>
      <c r="I19" s="1">
        <v>0</v>
      </c>
      <c r="J19" s="9" t="s">
        <v>479</v>
      </c>
      <c r="K19" s="5">
        <v>4</v>
      </c>
      <c r="L19" s="1">
        <v>19</v>
      </c>
      <c r="M19" s="1">
        <v>4</v>
      </c>
      <c r="N19" s="1">
        <v>12</v>
      </c>
      <c r="O19" s="5"/>
      <c r="P19" s="1">
        <v>12</v>
      </c>
      <c r="Q19" s="1" t="s">
        <v>469</v>
      </c>
      <c r="R19" s="1">
        <v>24.1</v>
      </c>
      <c r="S19" s="1">
        <v>24</v>
      </c>
      <c r="T19" s="1">
        <v>1</v>
      </c>
      <c r="U19" s="7" t="s">
        <v>480</v>
      </c>
      <c r="V19" s="6">
        <v>0.22176956400445144</v>
      </c>
      <c r="W19" s="5">
        <v>2</v>
      </c>
      <c r="X19" s="1">
        <v>14</v>
      </c>
      <c r="Y19" s="1">
        <v>3</v>
      </c>
      <c r="Z19" s="1">
        <v>16</v>
      </c>
    </row>
    <row r="20" spans="1:26" x14ac:dyDescent="0.2">
      <c r="A20" s="1">
        <v>13</v>
      </c>
      <c r="B20">
        <v>15.9</v>
      </c>
      <c r="C20">
        <v>16.7</v>
      </c>
      <c r="E20" s="1">
        <v>13</v>
      </c>
      <c r="F20" s="1" t="s">
        <v>467</v>
      </c>
      <c r="G20" s="1">
        <v>15.9</v>
      </c>
      <c r="H20" s="1">
        <v>15</v>
      </c>
      <c r="I20" s="1">
        <v>0</v>
      </c>
      <c r="J20" s="9" t="s">
        <v>475</v>
      </c>
      <c r="K20" s="5">
        <v>2</v>
      </c>
      <c r="L20" s="1">
        <v>19</v>
      </c>
      <c r="M20" s="1">
        <v>1</v>
      </c>
      <c r="N20" s="1">
        <v>8</v>
      </c>
      <c r="O20" s="5"/>
      <c r="P20" s="1">
        <v>13</v>
      </c>
      <c r="Q20" s="1" t="s">
        <v>469</v>
      </c>
      <c r="R20" s="1">
        <v>16.7</v>
      </c>
      <c r="S20" s="1">
        <v>16</v>
      </c>
      <c r="T20" s="1">
        <v>1</v>
      </c>
      <c r="U20" s="7" t="s">
        <v>477</v>
      </c>
      <c r="V20" s="12"/>
      <c r="W20" s="5">
        <v>2</v>
      </c>
      <c r="X20" s="1">
        <v>18</v>
      </c>
      <c r="Y20" s="1">
        <v>3</v>
      </c>
      <c r="Z20" s="1">
        <v>15</v>
      </c>
    </row>
    <row r="21" spans="1:26" x14ac:dyDescent="0.2">
      <c r="A21" s="1">
        <v>14</v>
      </c>
      <c r="B21">
        <v>15.5</v>
      </c>
      <c r="C21">
        <v>20.399999999999999</v>
      </c>
      <c r="E21" s="1">
        <v>14</v>
      </c>
      <c r="F21" s="1" t="s">
        <v>467</v>
      </c>
      <c r="G21" s="1">
        <v>15.5</v>
      </c>
      <c r="H21" s="1">
        <v>15</v>
      </c>
      <c r="I21" s="1">
        <v>0</v>
      </c>
      <c r="J21" s="9" t="s">
        <v>475</v>
      </c>
      <c r="K21" s="5">
        <v>2</v>
      </c>
      <c r="L21" s="1">
        <v>19</v>
      </c>
      <c r="M21" s="1">
        <v>1</v>
      </c>
      <c r="N21" s="1">
        <v>7</v>
      </c>
      <c r="O21" s="5"/>
      <c r="P21" s="1">
        <v>14</v>
      </c>
      <c r="Q21" s="1" t="s">
        <v>469</v>
      </c>
      <c r="R21" s="1">
        <v>20.399999999999999</v>
      </c>
      <c r="S21" s="1">
        <v>20</v>
      </c>
      <c r="T21" s="1">
        <v>1</v>
      </c>
      <c r="U21" s="9" t="s">
        <v>470</v>
      </c>
      <c r="V21" s="8">
        <v>9.2640237494432939E-2</v>
      </c>
      <c r="W21" s="5">
        <v>5</v>
      </c>
      <c r="X21" s="1">
        <v>16</v>
      </c>
      <c r="Y21" s="1">
        <v>2</v>
      </c>
      <c r="Z21" s="1">
        <v>12</v>
      </c>
    </row>
    <row r="22" spans="1:26" x14ac:dyDescent="0.2">
      <c r="A22" s="1">
        <v>15</v>
      </c>
      <c r="B22">
        <v>19.8</v>
      </c>
      <c r="C22">
        <v>16.2</v>
      </c>
      <c r="E22" s="1">
        <v>15</v>
      </c>
      <c r="F22" s="1" t="s">
        <v>467</v>
      </c>
      <c r="G22" s="1">
        <v>19.8</v>
      </c>
      <c r="H22" s="1">
        <v>19</v>
      </c>
      <c r="I22" s="1">
        <v>0</v>
      </c>
      <c r="J22" s="7" t="s">
        <v>468</v>
      </c>
      <c r="K22" s="5">
        <v>5</v>
      </c>
      <c r="L22" s="1">
        <v>20</v>
      </c>
      <c r="M22" s="1">
        <v>4</v>
      </c>
      <c r="N22" s="1">
        <v>15</v>
      </c>
      <c r="O22" s="5"/>
      <c r="P22" s="1">
        <v>15</v>
      </c>
      <c r="Q22" s="1" t="s">
        <v>469</v>
      </c>
      <c r="R22" s="1">
        <v>16.2</v>
      </c>
      <c r="S22" s="1">
        <v>16</v>
      </c>
      <c r="T22" s="1">
        <v>1</v>
      </c>
      <c r="U22" s="7" t="s">
        <v>477</v>
      </c>
      <c r="V22" s="6">
        <v>0.1475064139915209</v>
      </c>
      <c r="W22" s="5">
        <v>2</v>
      </c>
      <c r="X22" s="1">
        <v>15</v>
      </c>
      <c r="Y22" s="1">
        <v>3</v>
      </c>
      <c r="Z22" s="1">
        <v>15</v>
      </c>
    </row>
    <row r="23" spans="1:26" x14ac:dyDescent="0.2">
      <c r="A23" s="1">
        <v>16</v>
      </c>
      <c r="B23">
        <v>29.6</v>
      </c>
      <c r="C23">
        <v>24.5</v>
      </c>
      <c r="E23" s="1">
        <v>16</v>
      </c>
      <c r="F23" s="1" t="s">
        <v>467</v>
      </c>
      <c r="G23" s="1">
        <v>29.6</v>
      </c>
      <c r="H23" s="1">
        <v>29</v>
      </c>
      <c r="I23" s="1">
        <v>0</v>
      </c>
      <c r="J23" s="9" t="s">
        <v>479</v>
      </c>
      <c r="K23" s="5">
        <v>4</v>
      </c>
      <c r="L23" s="1">
        <v>18</v>
      </c>
      <c r="M23" s="1">
        <v>4</v>
      </c>
      <c r="N23" s="5">
        <v>13</v>
      </c>
      <c r="O23" s="5"/>
      <c r="P23" s="1">
        <v>16</v>
      </c>
      <c r="Q23" s="1" t="s">
        <v>469</v>
      </c>
      <c r="R23" s="1">
        <v>24.5</v>
      </c>
      <c r="S23" s="1">
        <v>24</v>
      </c>
      <c r="T23" s="1">
        <v>1</v>
      </c>
      <c r="U23" s="7" t="s">
        <v>480</v>
      </c>
      <c r="V23" s="6">
        <v>0.18190869760062289</v>
      </c>
      <c r="W23" s="5">
        <v>2</v>
      </c>
      <c r="X23" s="1">
        <v>20</v>
      </c>
      <c r="Y23" s="1">
        <v>5</v>
      </c>
      <c r="Z23" s="1">
        <v>16</v>
      </c>
    </row>
    <row r="24" spans="1:26" x14ac:dyDescent="0.2">
      <c r="A24" s="1">
        <v>17</v>
      </c>
      <c r="B24">
        <v>23.4</v>
      </c>
      <c r="C24">
        <v>24.3</v>
      </c>
      <c r="E24" s="1">
        <v>17</v>
      </c>
      <c r="F24" s="1" t="s">
        <v>467</v>
      </c>
      <c r="G24" s="1">
        <v>23.4</v>
      </c>
      <c r="H24" s="1">
        <v>23</v>
      </c>
      <c r="I24" s="1">
        <v>0</v>
      </c>
      <c r="J24" s="7" t="s">
        <v>473</v>
      </c>
      <c r="K24" s="5">
        <v>2</v>
      </c>
      <c r="L24" s="1">
        <v>22</v>
      </c>
      <c r="M24" s="1">
        <v>4</v>
      </c>
      <c r="N24" s="11">
        <v>15</v>
      </c>
      <c r="O24" s="5"/>
      <c r="P24" s="1">
        <v>17</v>
      </c>
      <c r="Q24" s="1" t="s">
        <v>469</v>
      </c>
      <c r="R24" s="1">
        <v>24.3</v>
      </c>
      <c r="S24" s="1">
        <v>24</v>
      </c>
      <c r="T24" s="1">
        <v>1</v>
      </c>
      <c r="U24" s="7" t="s">
        <v>480</v>
      </c>
      <c r="V24" s="6">
        <v>0.24435471561201752</v>
      </c>
      <c r="W24" s="5">
        <v>2</v>
      </c>
      <c r="X24" s="1">
        <v>17</v>
      </c>
      <c r="Y24" s="1">
        <v>4</v>
      </c>
      <c r="Z24" s="1">
        <v>15</v>
      </c>
    </row>
    <row r="25" spans="1:26" x14ac:dyDescent="0.2">
      <c r="A25" s="1">
        <v>18</v>
      </c>
      <c r="B25">
        <v>15.7</v>
      </c>
      <c r="C25">
        <v>24.4</v>
      </c>
      <c r="E25" s="1">
        <v>18</v>
      </c>
      <c r="F25" s="1" t="s">
        <v>467</v>
      </c>
      <c r="G25" s="1">
        <v>15.7</v>
      </c>
      <c r="H25" s="1">
        <v>15</v>
      </c>
      <c r="I25" s="1">
        <v>0</v>
      </c>
      <c r="J25" s="9" t="s">
        <v>475</v>
      </c>
      <c r="K25" s="5">
        <v>2</v>
      </c>
      <c r="L25" s="1">
        <v>21</v>
      </c>
      <c r="M25" s="1">
        <v>1</v>
      </c>
      <c r="N25" s="1">
        <v>7</v>
      </c>
      <c r="P25" s="1">
        <v>18</v>
      </c>
      <c r="Q25" s="1" t="s">
        <v>469</v>
      </c>
      <c r="R25" s="1">
        <v>24.4</v>
      </c>
      <c r="S25" s="1">
        <v>24</v>
      </c>
      <c r="T25" s="1">
        <v>1</v>
      </c>
      <c r="U25" s="7" t="s">
        <v>480</v>
      </c>
      <c r="V25" s="6">
        <v>0.23803169654927803</v>
      </c>
      <c r="W25" s="5">
        <v>2</v>
      </c>
      <c r="X25" s="1">
        <v>19</v>
      </c>
      <c r="Y25" s="1">
        <v>2</v>
      </c>
      <c r="Z25" s="1">
        <v>12</v>
      </c>
    </row>
    <row r="26" spans="1:26" x14ac:dyDescent="0.2">
      <c r="A26" s="1">
        <v>19</v>
      </c>
      <c r="B26">
        <v>23.3</v>
      </c>
      <c r="C26">
        <v>20.2</v>
      </c>
      <c r="E26" s="1">
        <v>19</v>
      </c>
      <c r="F26" s="1" t="s">
        <v>467</v>
      </c>
      <c r="G26" s="1">
        <v>23.3</v>
      </c>
      <c r="H26" s="1">
        <v>23</v>
      </c>
      <c r="I26" s="1">
        <v>0</v>
      </c>
      <c r="J26" s="7" t="s">
        <v>473</v>
      </c>
      <c r="K26" s="5">
        <v>2</v>
      </c>
      <c r="L26" s="1">
        <v>19</v>
      </c>
      <c r="M26" s="1">
        <v>4</v>
      </c>
      <c r="N26" s="10">
        <v>20</v>
      </c>
      <c r="P26" s="1">
        <v>19</v>
      </c>
      <c r="Q26" s="1" t="s">
        <v>469</v>
      </c>
      <c r="R26" s="1">
        <v>20.2</v>
      </c>
      <c r="S26" s="1">
        <v>20</v>
      </c>
      <c r="T26" s="1">
        <v>1</v>
      </c>
      <c r="U26" s="9" t="s">
        <v>470</v>
      </c>
      <c r="V26" s="8">
        <v>7.1665699554405993E-2</v>
      </c>
      <c r="W26" s="5">
        <v>5</v>
      </c>
      <c r="X26" s="1">
        <v>15</v>
      </c>
      <c r="Y26" s="1">
        <v>3</v>
      </c>
      <c r="Z26" s="1">
        <v>18</v>
      </c>
    </row>
    <row r="27" spans="1:26" x14ac:dyDescent="0.2">
      <c r="A27" s="1">
        <v>20</v>
      </c>
      <c r="B27">
        <v>29.3</v>
      </c>
      <c r="C27">
        <v>30.5</v>
      </c>
      <c r="E27" s="1">
        <v>20</v>
      </c>
      <c r="F27" s="1" t="s">
        <v>467</v>
      </c>
      <c r="G27" s="1">
        <v>29.3</v>
      </c>
      <c r="H27" s="1">
        <v>29</v>
      </c>
      <c r="I27" s="1">
        <v>0</v>
      </c>
      <c r="J27" s="9" t="s">
        <v>479</v>
      </c>
      <c r="K27" s="5">
        <v>4</v>
      </c>
      <c r="L27" s="1">
        <v>22</v>
      </c>
      <c r="M27" s="1">
        <v>2</v>
      </c>
      <c r="N27" s="1">
        <v>8</v>
      </c>
      <c r="P27" s="1">
        <v>20</v>
      </c>
      <c r="Q27" s="1" t="s">
        <v>469</v>
      </c>
      <c r="R27" s="1">
        <v>30.5</v>
      </c>
      <c r="S27" s="1">
        <v>30</v>
      </c>
      <c r="T27" s="1">
        <v>1</v>
      </c>
      <c r="U27" s="7" t="s">
        <v>474</v>
      </c>
      <c r="V27" s="2">
        <v>0.16268660592598982</v>
      </c>
      <c r="W27" s="5">
        <v>4</v>
      </c>
      <c r="X27" s="1">
        <v>16</v>
      </c>
      <c r="Y27" s="1">
        <v>3</v>
      </c>
      <c r="Z27" s="1">
        <v>16</v>
      </c>
    </row>
    <row r="28" spans="1:26" x14ac:dyDescent="0.2">
      <c r="A28" s="1">
        <v>21</v>
      </c>
      <c r="B28">
        <v>23.6</v>
      </c>
      <c r="C28">
        <v>16.399999999999999</v>
      </c>
      <c r="E28" s="1">
        <v>21</v>
      </c>
      <c r="F28" s="1" t="s">
        <v>467</v>
      </c>
      <c r="G28" s="1">
        <v>23.6</v>
      </c>
      <c r="H28" s="1">
        <v>23</v>
      </c>
      <c r="I28" s="1">
        <v>0</v>
      </c>
      <c r="J28" s="7" t="s">
        <v>473</v>
      </c>
      <c r="K28" s="5">
        <v>2</v>
      </c>
      <c r="L28" s="1">
        <v>15</v>
      </c>
      <c r="M28" s="1">
        <v>4</v>
      </c>
      <c r="N28" s="1">
        <v>23</v>
      </c>
      <c r="P28" s="1">
        <v>21</v>
      </c>
      <c r="Q28" s="1" t="s">
        <v>469</v>
      </c>
      <c r="R28" s="1">
        <v>16.399999999999999</v>
      </c>
      <c r="S28" s="1">
        <v>16</v>
      </c>
      <c r="T28" s="1">
        <v>1</v>
      </c>
      <c r="U28" s="7" t="s">
        <v>477</v>
      </c>
      <c r="V28" s="6">
        <v>0.16235466695910328</v>
      </c>
      <c r="W28" s="5">
        <v>2</v>
      </c>
      <c r="X28" s="1">
        <v>17</v>
      </c>
      <c r="Y28" s="1">
        <v>6</v>
      </c>
      <c r="Z28" s="1">
        <v>26</v>
      </c>
    </row>
    <row r="29" spans="1:26" x14ac:dyDescent="0.2">
      <c r="A29" s="1">
        <v>22</v>
      </c>
      <c r="B29">
        <v>23.7</v>
      </c>
      <c r="C29">
        <v>18.2</v>
      </c>
      <c r="E29" s="1">
        <v>22</v>
      </c>
      <c r="F29" s="1" t="s">
        <v>467</v>
      </c>
      <c r="G29" s="1">
        <v>23.7</v>
      </c>
      <c r="H29" s="1">
        <v>23</v>
      </c>
      <c r="I29" s="1">
        <v>0</v>
      </c>
      <c r="J29" s="7" t="s">
        <v>473</v>
      </c>
      <c r="K29" s="5">
        <v>2</v>
      </c>
      <c r="L29" s="1">
        <v>17</v>
      </c>
      <c r="M29" s="1">
        <v>4</v>
      </c>
      <c r="N29" s="1">
        <v>19</v>
      </c>
      <c r="P29" s="1">
        <v>22</v>
      </c>
      <c r="Q29" s="1" t="s">
        <v>469</v>
      </c>
      <c r="R29" s="1">
        <v>18.2</v>
      </c>
      <c r="S29" s="1">
        <v>18</v>
      </c>
      <c r="T29" s="1">
        <v>1</v>
      </c>
      <c r="U29" s="9" t="s">
        <v>472</v>
      </c>
      <c r="V29" s="8">
        <v>0.15461515250976676</v>
      </c>
      <c r="W29" s="5">
        <v>1</v>
      </c>
      <c r="X29" s="1">
        <v>18</v>
      </c>
      <c r="Y29" s="1">
        <v>5</v>
      </c>
      <c r="Z29" s="1">
        <v>21</v>
      </c>
    </row>
    <row r="30" spans="1:26" x14ac:dyDescent="0.2">
      <c r="A30" s="1">
        <v>23</v>
      </c>
      <c r="B30">
        <v>23.5</v>
      </c>
      <c r="C30">
        <v>28.2</v>
      </c>
      <c r="E30" s="1">
        <v>23</v>
      </c>
      <c r="F30" s="1" t="s">
        <v>467</v>
      </c>
      <c r="G30" s="1">
        <v>23.5</v>
      </c>
      <c r="H30" s="1">
        <v>23</v>
      </c>
      <c r="I30" s="1">
        <v>0</v>
      </c>
      <c r="J30" s="7" t="s">
        <v>473</v>
      </c>
      <c r="K30" s="5">
        <v>2</v>
      </c>
      <c r="L30" s="1">
        <v>17</v>
      </c>
      <c r="M30" s="1">
        <v>7</v>
      </c>
      <c r="N30" s="10">
        <v>36</v>
      </c>
      <c r="P30" s="1">
        <v>23</v>
      </c>
      <c r="Q30" s="1" t="s">
        <v>469</v>
      </c>
      <c r="R30" s="1">
        <v>28.2</v>
      </c>
      <c r="S30" s="1">
        <v>28</v>
      </c>
      <c r="T30" s="1">
        <v>1</v>
      </c>
      <c r="U30" s="9" t="s">
        <v>476</v>
      </c>
      <c r="V30" s="8">
        <v>9.1787439520312805E-2</v>
      </c>
      <c r="W30" s="5">
        <v>6</v>
      </c>
      <c r="X30" s="1">
        <v>16</v>
      </c>
      <c r="Y30" s="1">
        <v>6</v>
      </c>
      <c r="Z30" s="1">
        <v>40</v>
      </c>
    </row>
    <row r="31" spans="1:26" x14ac:dyDescent="0.2">
      <c r="A31" s="1">
        <v>24</v>
      </c>
      <c r="B31">
        <v>23.1</v>
      </c>
      <c r="C31">
        <v>16.100000000000001</v>
      </c>
      <c r="E31" s="1">
        <v>24</v>
      </c>
      <c r="F31" s="1" t="s">
        <v>467</v>
      </c>
      <c r="G31" s="1">
        <v>23.1</v>
      </c>
      <c r="H31" s="1">
        <v>23</v>
      </c>
      <c r="I31" s="1">
        <v>0</v>
      </c>
      <c r="J31" s="7" t="s">
        <v>473</v>
      </c>
      <c r="K31" s="5">
        <v>2</v>
      </c>
      <c r="L31" s="1">
        <v>19</v>
      </c>
      <c r="M31" s="1">
        <v>6</v>
      </c>
      <c r="N31" s="1">
        <v>24</v>
      </c>
      <c r="P31" s="1">
        <v>24</v>
      </c>
      <c r="Q31" s="1" t="s">
        <v>469</v>
      </c>
      <c r="R31" s="1">
        <v>16.100000000000001</v>
      </c>
      <c r="S31" s="1">
        <v>16</v>
      </c>
      <c r="T31" s="1">
        <v>1</v>
      </c>
      <c r="U31" s="7" t="s">
        <v>477</v>
      </c>
      <c r="V31" s="6">
        <v>0.13184354801902284</v>
      </c>
      <c r="W31" s="5">
        <v>2</v>
      </c>
      <c r="X31" s="1">
        <v>16</v>
      </c>
      <c r="Y31" s="1">
        <v>5</v>
      </c>
      <c r="Z31" s="1">
        <v>22</v>
      </c>
    </row>
    <row r="32" spans="1:26" x14ac:dyDescent="0.2">
      <c r="A32" s="1">
        <v>25</v>
      </c>
      <c r="B32">
        <v>29.2</v>
      </c>
      <c r="C32">
        <v>16.600000000000001</v>
      </c>
      <c r="E32" s="1">
        <v>25</v>
      </c>
      <c r="F32" s="1" t="s">
        <v>467</v>
      </c>
      <c r="G32" s="1">
        <v>29.2</v>
      </c>
      <c r="H32" s="1">
        <v>29</v>
      </c>
      <c r="I32" s="1">
        <v>0</v>
      </c>
      <c r="J32" s="9" t="s">
        <v>479</v>
      </c>
      <c r="K32" s="5">
        <v>4</v>
      </c>
      <c r="L32" s="1">
        <v>21</v>
      </c>
      <c r="M32" s="1">
        <v>3</v>
      </c>
      <c r="N32" s="10">
        <v>14</v>
      </c>
      <c r="P32" s="1">
        <v>25</v>
      </c>
      <c r="Q32" s="1" t="s">
        <v>469</v>
      </c>
      <c r="R32" s="1">
        <v>16.600000000000001</v>
      </c>
      <c r="S32" s="1">
        <v>16</v>
      </c>
      <c r="T32" s="1">
        <v>1</v>
      </c>
      <c r="U32" s="7" t="s">
        <v>477</v>
      </c>
      <c r="V32" s="6">
        <v>0.16134880015581851</v>
      </c>
      <c r="W32" s="5">
        <v>2</v>
      </c>
      <c r="X32" s="1">
        <v>17</v>
      </c>
      <c r="Y32" s="1">
        <v>2</v>
      </c>
      <c r="Z32" s="1">
        <v>12</v>
      </c>
    </row>
    <row r="33" spans="1:26" x14ac:dyDescent="0.2">
      <c r="A33" s="1">
        <v>26</v>
      </c>
      <c r="B33">
        <v>17.399999999999999</v>
      </c>
      <c r="C33">
        <v>18.3</v>
      </c>
      <c r="E33" s="1">
        <v>26</v>
      </c>
      <c r="F33" s="1" t="s">
        <v>467</v>
      </c>
      <c r="G33" s="1">
        <v>17.399999999999999</v>
      </c>
      <c r="H33" s="1">
        <v>17</v>
      </c>
      <c r="I33" s="1">
        <v>0</v>
      </c>
      <c r="J33" s="7" t="s">
        <v>471</v>
      </c>
      <c r="K33" s="5">
        <v>1</v>
      </c>
      <c r="L33" s="1">
        <v>17</v>
      </c>
      <c r="M33" s="1">
        <v>6</v>
      </c>
      <c r="N33" s="1">
        <v>20</v>
      </c>
      <c r="P33" s="1">
        <v>26</v>
      </c>
      <c r="Q33" s="1" t="s">
        <v>469</v>
      </c>
      <c r="R33" s="1">
        <v>18.3</v>
      </c>
      <c r="S33" s="1">
        <v>18</v>
      </c>
      <c r="T33" s="1">
        <v>1</v>
      </c>
      <c r="U33" s="9" t="s">
        <v>472</v>
      </c>
      <c r="V33" s="8">
        <v>0.1915514056997509</v>
      </c>
      <c r="W33" s="5">
        <v>1</v>
      </c>
      <c r="X33" s="1">
        <v>15</v>
      </c>
      <c r="Y33" s="1">
        <v>7</v>
      </c>
      <c r="Z33" s="1">
        <v>36</v>
      </c>
    </row>
    <row r="34" spans="1:26" x14ac:dyDescent="0.2">
      <c r="A34" s="1">
        <v>27</v>
      </c>
      <c r="B34">
        <v>19.399999999999999</v>
      </c>
      <c r="C34">
        <v>24.6</v>
      </c>
      <c r="E34" s="1">
        <v>27</v>
      </c>
      <c r="F34" s="1" t="s">
        <v>467</v>
      </c>
      <c r="G34" s="1">
        <v>19.399999999999999</v>
      </c>
      <c r="H34" s="1">
        <v>19</v>
      </c>
      <c r="I34" s="1">
        <v>0</v>
      </c>
      <c r="J34" s="7" t="s">
        <v>468</v>
      </c>
      <c r="K34" s="5">
        <v>5</v>
      </c>
      <c r="L34" s="1">
        <v>22</v>
      </c>
      <c r="M34" s="1">
        <v>1</v>
      </c>
      <c r="N34" s="1">
        <v>9</v>
      </c>
      <c r="P34" s="1">
        <v>27</v>
      </c>
      <c r="Q34" s="1" t="s">
        <v>469</v>
      </c>
      <c r="R34" s="1">
        <v>24.6</v>
      </c>
      <c r="S34" s="1">
        <v>24</v>
      </c>
      <c r="T34" s="1">
        <v>1</v>
      </c>
      <c r="U34" s="7" t="s">
        <v>480</v>
      </c>
      <c r="V34" s="6">
        <v>0.24627906426828672</v>
      </c>
      <c r="W34" s="5">
        <v>2</v>
      </c>
      <c r="X34" s="1">
        <v>20</v>
      </c>
      <c r="Y34" s="1">
        <v>3</v>
      </c>
      <c r="Z34" s="1">
        <v>12</v>
      </c>
    </row>
    <row r="35" spans="1:26" x14ac:dyDescent="0.2">
      <c r="A35" s="1">
        <v>28</v>
      </c>
      <c r="B35">
        <v>27.2</v>
      </c>
      <c r="C35">
        <v>30.4</v>
      </c>
      <c r="E35" s="1">
        <v>28</v>
      </c>
      <c r="F35" s="1" t="s">
        <v>467</v>
      </c>
      <c r="G35" s="1">
        <v>27.2</v>
      </c>
      <c r="H35" s="1">
        <v>27</v>
      </c>
      <c r="I35" s="1">
        <v>0</v>
      </c>
      <c r="J35" s="7" t="s">
        <v>478</v>
      </c>
      <c r="K35" s="5">
        <v>6</v>
      </c>
      <c r="L35" s="1">
        <v>16</v>
      </c>
      <c r="M35" s="1">
        <v>4</v>
      </c>
      <c r="N35" s="1">
        <v>25</v>
      </c>
      <c r="P35" s="1">
        <v>28</v>
      </c>
      <c r="Q35" s="1" t="s">
        <v>469</v>
      </c>
      <c r="R35" s="1">
        <v>30.4</v>
      </c>
      <c r="S35" s="1">
        <v>30</v>
      </c>
      <c r="T35" s="1">
        <v>1</v>
      </c>
      <c r="U35" s="7" t="s">
        <v>474</v>
      </c>
      <c r="V35" s="6">
        <v>0.1968455870785577</v>
      </c>
      <c r="W35" s="5">
        <v>4</v>
      </c>
      <c r="X35" s="1">
        <v>17</v>
      </c>
      <c r="Y35" s="1">
        <v>5</v>
      </c>
      <c r="Z35" s="1">
        <v>28</v>
      </c>
    </row>
    <row r="36" spans="1:26" x14ac:dyDescent="0.2">
      <c r="A36" s="1">
        <v>29</v>
      </c>
      <c r="B36">
        <v>17.100000000000001</v>
      </c>
      <c r="C36">
        <v>30.1</v>
      </c>
      <c r="E36" s="1">
        <v>29</v>
      </c>
      <c r="F36" s="1" t="s">
        <v>467</v>
      </c>
      <c r="G36" s="1">
        <v>17.100000000000001</v>
      </c>
      <c r="H36" s="1">
        <v>17</v>
      </c>
      <c r="I36" s="1">
        <v>0</v>
      </c>
      <c r="J36" s="7" t="s">
        <v>471</v>
      </c>
      <c r="K36" s="5">
        <v>1</v>
      </c>
      <c r="L36" s="1">
        <v>16</v>
      </c>
      <c r="M36" s="1">
        <v>5</v>
      </c>
      <c r="N36" s="5">
        <v>17</v>
      </c>
      <c r="P36" s="1">
        <v>29</v>
      </c>
      <c r="Q36" s="1" t="s">
        <v>469</v>
      </c>
      <c r="R36" s="1">
        <v>30.1</v>
      </c>
      <c r="S36" s="1">
        <v>30</v>
      </c>
      <c r="T36" s="1">
        <v>1</v>
      </c>
      <c r="U36" s="7" t="s">
        <v>474</v>
      </c>
      <c r="V36" s="6">
        <v>0.12254746858986257</v>
      </c>
      <c r="W36" s="5">
        <v>4</v>
      </c>
      <c r="X36" s="1">
        <v>15</v>
      </c>
      <c r="Y36" s="1">
        <v>5</v>
      </c>
      <c r="Z36" s="1">
        <v>28</v>
      </c>
    </row>
    <row r="37" spans="1:26" x14ac:dyDescent="0.2">
      <c r="A37" s="1">
        <v>30</v>
      </c>
      <c r="B37">
        <v>27.4</v>
      </c>
      <c r="C37">
        <v>30.2</v>
      </c>
      <c r="E37" s="1">
        <v>30</v>
      </c>
      <c r="F37" s="1" t="s">
        <v>467</v>
      </c>
      <c r="G37" s="1">
        <v>27.4</v>
      </c>
      <c r="H37" s="1">
        <v>27</v>
      </c>
      <c r="I37" s="1">
        <v>0</v>
      </c>
      <c r="J37" s="7" t="s">
        <v>478</v>
      </c>
      <c r="K37" s="5">
        <v>6</v>
      </c>
      <c r="L37" s="1">
        <v>15</v>
      </c>
      <c r="M37" s="1">
        <v>5</v>
      </c>
      <c r="N37" s="1">
        <v>25</v>
      </c>
      <c r="P37" s="1">
        <v>30</v>
      </c>
      <c r="Q37" s="1" t="s">
        <v>469</v>
      </c>
      <c r="R37" s="1">
        <v>30.2</v>
      </c>
      <c r="S37" s="1">
        <v>30</v>
      </c>
      <c r="T37" s="1">
        <v>1</v>
      </c>
      <c r="U37" s="7" t="s">
        <v>474</v>
      </c>
      <c r="V37" s="6">
        <v>0.1660660789007512</v>
      </c>
      <c r="W37" s="5">
        <v>4</v>
      </c>
      <c r="X37" s="1">
        <v>17</v>
      </c>
      <c r="Y37" s="1">
        <v>5</v>
      </c>
      <c r="Z37" s="1">
        <v>27</v>
      </c>
    </row>
    <row r="39" spans="1:26" x14ac:dyDescent="0.2">
      <c r="K39" t="s">
        <v>481</v>
      </c>
      <c r="L39" s="1">
        <f>MAX(L8:L37)</f>
        <v>22</v>
      </c>
      <c r="M39" s="1">
        <f>MAX(M8:M37)</f>
        <v>7</v>
      </c>
      <c r="N39" s="1">
        <f>MAX(N8:N37)</f>
        <v>36</v>
      </c>
      <c r="W39" t="s">
        <v>481</v>
      </c>
      <c r="X39" s="1">
        <f>MAX(X8:X37)</f>
        <v>20</v>
      </c>
      <c r="Y39" s="1">
        <f>MAX(Y8:Y37)</f>
        <v>7</v>
      </c>
      <c r="Z39" s="1">
        <f>MAX(Z8:Z37)</f>
        <v>40</v>
      </c>
    </row>
    <row r="40" spans="1:26" x14ac:dyDescent="0.2">
      <c r="K40" t="s">
        <v>482</v>
      </c>
      <c r="L40" s="1">
        <f>MIN(L8:L37)</f>
        <v>14</v>
      </c>
      <c r="M40" s="1">
        <f>MIN(M8:M37)</f>
        <v>1</v>
      </c>
      <c r="N40" s="1">
        <f>MIN(N8:N37)</f>
        <v>5</v>
      </c>
      <c r="W40" t="s">
        <v>482</v>
      </c>
      <c r="X40" s="1">
        <f>MIN(X8:X37)</f>
        <v>14</v>
      </c>
      <c r="Y40" s="1">
        <f>MIN(Y8:Y37)</f>
        <v>1</v>
      </c>
      <c r="Z40" s="1">
        <f>MIN(Z8:Z37)</f>
        <v>8</v>
      </c>
    </row>
    <row r="41" spans="1:26" x14ac:dyDescent="0.2">
      <c r="K41" t="s">
        <v>483</v>
      </c>
      <c r="L41" s="4">
        <f>AVERAGE(L8:L37)</f>
        <v>18.133333333333333</v>
      </c>
      <c r="M41" s="4">
        <f>AVERAGE(M8:M37)</f>
        <v>3.6333333333333333</v>
      </c>
      <c r="N41" s="4">
        <f>AVERAGE(N8:N37)</f>
        <v>16.533333333333335</v>
      </c>
      <c r="W41" t="s">
        <v>483</v>
      </c>
      <c r="X41" s="4">
        <f>AVERAGE(X8:X37)</f>
        <v>16.533333333333335</v>
      </c>
      <c r="Y41" s="4">
        <f>AVERAGE(Y8:Y37)</f>
        <v>3.5666666666666669</v>
      </c>
      <c r="Z41" s="4">
        <f>AVERAGE(Z8:Z37)</f>
        <v>19</v>
      </c>
    </row>
  </sheetData>
  <mergeCells count="3">
    <mergeCell ref="B6:C6"/>
    <mergeCell ref="E6:N6"/>
    <mergeCell ref="P6:Z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C626-73F1-0D4D-AE24-617500D3589A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F2F7E-37DE-C94A-929C-3A3AC8DD3714}">
  <dimension ref="A1:E121"/>
  <sheetViews>
    <sheetView workbookViewId="0">
      <pane xSplit="1" ySplit="1" topLeftCell="B2" activePane="bottomRight" state="frozen"/>
      <selection pane="topRight" activeCell="B1" sqref="B1"/>
      <selection pane="bottomLeft" activeCell="A6" sqref="A6"/>
      <selection pane="bottomRight" activeCell="C2" sqref="C2"/>
    </sheetView>
  </sheetViews>
  <sheetFormatPr baseColWidth="10" defaultColWidth="8.83203125" defaultRowHeight="15" x14ac:dyDescent="0.2"/>
  <cols>
    <col min="3" max="3" width="8.83203125" style="22"/>
    <col min="5" max="5" width="24.33203125" bestFit="1" customWidth="1"/>
  </cols>
  <sheetData>
    <row r="1" spans="1:5" x14ac:dyDescent="0.2">
      <c r="A1" s="18" t="s">
        <v>454</v>
      </c>
      <c r="B1" s="20" t="s">
        <v>457</v>
      </c>
      <c r="C1" s="19" t="s">
        <v>458</v>
      </c>
      <c r="E1" t="s">
        <v>484</v>
      </c>
    </row>
    <row r="2" spans="1:5" x14ac:dyDescent="0.2">
      <c r="A2" s="1">
        <v>1</v>
      </c>
      <c r="B2" s="1" t="s">
        <v>467</v>
      </c>
      <c r="C2" s="22">
        <v>19.2</v>
      </c>
      <c r="D2" t="s">
        <v>485</v>
      </c>
      <c r="E2" t="str">
        <f t="shared" ref="E2:E13" si="0">"20220425_"&amp;A2&amp;"_"&amp;B2&amp;"_"&amp;C2&amp;"_"&amp;D2</f>
        <v>20220425_1_A_19.2_shoot</v>
      </c>
    </row>
    <row r="3" spans="1:5" x14ac:dyDescent="0.2">
      <c r="A3" s="1">
        <v>1</v>
      </c>
      <c r="B3" s="1" t="s">
        <v>469</v>
      </c>
      <c r="C3" s="22">
        <v>20.5</v>
      </c>
      <c r="D3" t="s">
        <v>485</v>
      </c>
      <c r="E3" t="str">
        <f t="shared" si="0"/>
        <v>20220425_1_B_20.5_shoot</v>
      </c>
    </row>
    <row r="4" spans="1:5" x14ac:dyDescent="0.2">
      <c r="A4" s="1">
        <v>2</v>
      </c>
      <c r="B4" s="1" t="s">
        <v>467</v>
      </c>
      <c r="C4" s="22">
        <v>17.2</v>
      </c>
      <c r="D4" t="s">
        <v>485</v>
      </c>
      <c r="E4" t="str">
        <f t="shared" si="0"/>
        <v>20220425_2_A_17.2_shoot</v>
      </c>
    </row>
    <row r="5" spans="1:5" x14ac:dyDescent="0.2">
      <c r="A5" s="1">
        <v>2</v>
      </c>
      <c r="B5" s="1" t="s">
        <v>469</v>
      </c>
      <c r="C5" s="22">
        <v>18.100000000000001</v>
      </c>
      <c r="D5" t="s">
        <v>485</v>
      </c>
      <c r="E5" t="str">
        <f t="shared" si="0"/>
        <v>20220425_2_B_18.1_shoot</v>
      </c>
    </row>
    <row r="6" spans="1:5" x14ac:dyDescent="0.2">
      <c r="A6" s="1">
        <v>3</v>
      </c>
      <c r="B6" s="1" t="s">
        <v>467</v>
      </c>
      <c r="C6" s="22">
        <v>23.8</v>
      </c>
      <c r="D6" t="s">
        <v>485</v>
      </c>
      <c r="E6" t="str">
        <f t="shared" si="0"/>
        <v>20220425_3_A_23.8_shoot</v>
      </c>
    </row>
    <row r="7" spans="1:5" x14ac:dyDescent="0.2">
      <c r="A7" s="1">
        <v>3</v>
      </c>
      <c r="B7" s="1" t="s">
        <v>469</v>
      </c>
      <c r="C7" s="22">
        <v>30.3</v>
      </c>
      <c r="D7" t="s">
        <v>485</v>
      </c>
      <c r="E7" t="str">
        <f t="shared" si="0"/>
        <v>20220425_3_B_30.3_shoot</v>
      </c>
    </row>
    <row r="8" spans="1:5" x14ac:dyDescent="0.2">
      <c r="A8" s="1">
        <v>4</v>
      </c>
      <c r="B8" s="1" t="s">
        <v>467</v>
      </c>
      <c r="C8" s="22">
        <v>15.4</v>
      </c>
      <c r="D8" t="s">
        <v>485</v>
      </c>
      <c r="E8" t="str">
        <f t="shared" si="0"/>
        <v>20220425_4_A_15.4_shoot</v>
      </c>
    </row>
    <row r="9" spans="1:5" x14ac:dyDescent="0.2">
      <c r="A9" s="1">
        <v>4</v>
      </c>
      <c r="B9" s="1" t="s">
        <v>469</v>
      </c>
      <c r="C9" s="22">
        <v>18.399999999999999</v>
      </c>
      <c r="D9" t="s">
        <v>485</v>
      </c>
      <c r="E9" t="str">
        <f t="shared" si="0"/>
        <v>20220425_4_B_18.4_shoot</v>
      </c>
    </row>
    <row r="10" spans="1:5" x14ac:dyDescent="0.2">
      <c r="A10" s="1">
        <v>5</v>
      </c>
      <c r="B10" s="1" t="s">
        <v>467</v>
      </c>
      <c r="C10" s="22">
        <v>15.2</v>
      </c>
      <c r="D10" t="s">
        <v>485</v>
      </c>
      <c r="E10" t="str">
        <f t="shared" si="0"/>
        <v>20220425_5_A_15.2_shoot</v>
      </c>
    </row>
    <row r="11" spans="1:5" x14ac:dyDescent="0.2">
      <c r="A11" s="1">
        <v>5</v>
      </c>
      <c r="B11" s="1" t="s">
        <v>469</v>
      </c>
      <c r="C11" s="22">
        <v>20.3</v>
      </c>
      <c r="D11" t="s">
        <v>485</v>
      </c>
      <c r="E11" t="str">
        <f t="shared" si="0"/>
        <v>20220425_5_B_20.3_shoot</v>
      </c>
    </row>
    <row r="12" spans="1:5" x14ac:dyDescent="0.2">
      <c r="A12" s="1">
        <v>6</v>
      </c>
      <c r="B12" s="1" t="s">
        <v>467</v>
      </c>
      <c r="C12" s="22">
        <v>23.2</v>
      </c>
      <c r="D12" t="s">
        <v>485</v>
      </c>
      <c r="E12" t="str">
        <f t="shared" si="0"/>
        <v>20220425_6_A_23.2_shoot</v>
      </c>
    </row>
    <row r="13" spans="1:5" x14ac:dyDescent="0.2">
      <c r="A13" s="1">
        <v>6</v>
      </c>
      <c r="B13" s="1" t="s">
        <v>469</v>
      </c>
      <c r="C13" s="22">
        <v>28.3</v>
      </c>
      <c r="D13" t="s">
        <v>485</v>
      </c>
      <c r="E13" t="str">
        <f t="shared" si="0"/>
        <v>20220425_6_B_28.3_shoot</v>
      </c>
    </row>
    <row r="14" spans="1:5" x14ac:dyDescent="0.2">
      <c r="A14" s="1">
        <v>7</v>
      </c>
      <c r="B14" s="1" t="s">
        <v>467</v>
      </c>
      <c r="C14" s="22">
        <v>19.7</v>
      </c>
      <c r="D14" t="s">
        <v>485</v>
      </c>
      <c r="E14" t="str">
        <f t="shared" ref="E14:E25" si="1">"20220426_"&amp;A14&amp;"_"&amp;B14&amp;"_"&amp;C14&amp;"_"&amp;D14</f>
        <v>20220426_7_A_19.7_shoot</v>
      </c>
    </row>
    <row r="15" spans="1:5" x14ac:dyDescent="0.2">
      <c r="A15" s="1">
        <v>7</v>
      </c>
      <c r="B15" s="1" t="s">
        <v>469</v>
      </c>
      <c r="C15" s="22">
        <v>16.5</v>
      </c>
      <c r="D15" t="s">
        <v>485</v>
      </c>
      <c r="E15" t="str">
        <f t="shared" si="1"/>
        <v>20220426_7_B_16.5_shoot</v>
      </c>
    </row>
    <row r="16" spans="1:5" x14ac:dyDescent="0.2">
      <c r="A16" s="1">
        <v>8</v>
      </c>
      <c r="B16" s="1" t="s">
        <v>467</v>
      </c>
      <c r="C16" s="22">
        <v>27.3</v>
      </c>
      <c r="D16" t="s">
        <v>485</v>
      </c>
      <c r="E16" t="str">
        <f t="shared" si="1"/>
        <v>20220426_8_A_27.3_shoot</v>
      </c>
    </row>
    <row r="17" spans="1:5" x14ac:dyDescent="0.2">
      <c r="A17" s="1">
        <v>8</v>
      </c>
      <c r="B17" s="1" t="s">
        <v>469</v>
      </c>
      <c r="C17" s="22">
        <v>28.7</v>
      </c>
      <c r="D17" t="s">
        <v>485</v>
      </c>
      <c r="E17" t="str">
        <f t="shared" si="1"/>
        <v>20220426_8_B_28.7_shoot</v>
      </c>
    </row>
    <row r="18" spans="1:5" x14ac:dyDescent="0.2">
      <c r="A18" s="1">
        <v>9</v>
      </c>
      <c r="B18" s="1" t="s">
        <v>467</v>
      </c>
      <c r="C18" s="22">
        <v>15.6</v>
      </c>
      <c r="D18" t="s">
        <v>485</v>
      </c>
      <c r="E18" t="str">
        <f t="shared" si="1"/>
        <v>20220426_9_A_15.6_shoot</v>
      </c>
    </row>
    <row r="19" spans="1:5" x14ac:dyDescent="0.2">
      <c r="A19" s="1">
        <v>9</v>
      </c>
      <c r="B19" s="1" t="s">
        <v>469</v>
      </c>
      <c r="C19" s="22">
        <v>28.1</v>
      </c>
      <c r="D19" t="s">
        <v>485</v>
      </c>
      <c r="E19" t="str">
        <f t="shared" si="1"/>
        <v>20220426_9_B_28.1_shoot</v>
      </c>
    </row>
    <row r="20" spans="1:5" x14ac:dyDescent="0.2">
      <c r="A20" s="1">
        <v>10</v>
      </c>
      <c r="B20" s="1" t="s">
        <v>467</v>
      </c>
      <c r="C20" s="22">
        <v>17.3</v>
      </c>
      <c r="D20" t="s">
        <v>485</v>
      </c>
      <c r="E20" t="str">
        <f t="shared" si="1"/>
        <v>20220426_10_A_17.3_shoot</v>
      </c>
    </row>
    <row r="21" spans="1:5" x14ac:dyDescent="0.2">
      <c r="A21" s="1">
        <v>10</v>
      </c>
      <c r="B21" s="1" t="s">
        <v>469</v>
      </c>
      <c r="C21" s="22">
        <v>18.5</v>
      </c>
      <c r="D21" t="s">
        <v>485</v>
      </c>
      <c r="E21" t="str">
        <f t="shared" si="1"/>
        <v>20220426_10_B_18.5_shoot</v>
      </c>
    </row>
    <row r="22" spans="1:5" x14ac:dyDescent="0.2">
      <c r="A22" s="1">
        <v>11</v>
      </c>
      <c r="B22" s="1" t="s">
        <v>467</v>
      </c>
      <c r="C22" s="22">
        <v>15.8</v>
      </c>
      <c r="D22" t="s">
        <v>485</v>
      </c>
      <c r="E22" t="str">
        <f t="shared" si="1"/>
        <v>20220426_11_A_15.8_shoot</v>
      </c>
    </row>
    <row r="23" spans="1:5" x14ac:dyDescent="0.2">
      <c r="A23" s="1">
        <v>11</v>
      </c>
      <c r="B23" s="1" t="s">
        <v>469</v>
      </c>
      <c r="C23" s="22">
        <v>16.3</v>
      </c>
      <c r="D23" t="s">
        <v>485</v>
      </c>
      <c r="E23" t="str">
        <f t="shared" si="1"/>
        <v>20220426_11_B_16.3_shoot</v>
      </c>
    </row>
    <row r="24" spans="1:5" x14ac:dyDescent="0.2">
      <c r="A24" s="1">
        <v>12</v>
      </c>
      <c r="B24" s="1" t="s">
        <v>467</v>
      </c>
      <c r="C24" s="22">
        <v>29.7</v>
      </c>
      <c r="D24" t="s">
        <v>485</v>
      </c>
      <c r="E24" t="str">
        <f t="shared" si="1"/>
        <v>20220426_12_A_29.7_shoot</v>
      </c>
    </row>
    <row r="25" spans="1:5" x14ac:dyDescent="0.2">
      <c r="A25" s="1">
        <v>12</v>
      </c>
      <c r="B25" s="1" t="s">
        <v>469</v>
      </c>
      <c r="C25" s="22">
        <v>24.1</v>
      </c>
      <c r="D25" t="s">
        <v>485</v>
      </c>
      <c r="E25" t="str">
        <f t="shared" si="1"/>
        <v>20220426_12_B_24.1_shoot</v>
      </c>
    </row>
    <row r="26" spans="1:5" x14ac:dyDescent="0.2">
      <c r="A26" s="1">
        <v>13</v>
      </c>
      <c r="B26" s="1" t="s">
        <v>467</v>
      </c>
      <c r="C26" s="22">
        <v>15.9</v>
      </c>
      <c r="D26" t="s">
        <v>485</v>
      </c>
      <c r="E26" t="str">
        <f t="shared" ref="E26:E37" si="2">"20220427_"&amp;A26&amp;"_"&amp;B26&amp;"_"&amp;C26&amp;"_"&amp;D26</f>
        <v>20220427_13_A_15.9_shoot</v>
      </c>
    </row>
    <row r="27" spans="1:5" x14ac:dyDescent="0.2">
      <c r="A27" s="1">
        <v>13</v>
      </c>
      <c r="B27" s="1" t="s">
        <v>469</v>
      </c>
      <c r="C27" s="22">
        <v>16.7</v>
      </c>
      <c r="D27" t="s">
        <v>485</v>
      </c>
      <c r="E27" t="str">
        <f t="shared" si="2"/>
        <v>20220427_13_B_16.7_shoot</v>
      </c>
    </row>
    <row r="28" spans="1:5" x14ac:dyDescent="0.2">
      <c r="A28" s="1">
        <v>14</v>
      </c>
      <c r="B28" s="1" t="s">
        <v>467</v>
      </c>
      <c r="C28" s="22">
        <v>15.5</v>
      </c>
      <c r="D28" t="s">
        <v>485</v>
      </c>
      <c r="E28" t="str">
        <f t="shared" si="2"/>
        <v>20220427_14_A_15.5_shoot</v>
      </c>
    </row>
    <row r="29" spans="1:5" x14ac:dyDescent="0.2">
      <c r="A29" s="1">
        <v>14</v>
      </c>
      <c r="B29" s="1" t="s">
        <v>469</v>
      </c>
      <c r="C29" s="22">
        <v>20.399999999999999</v>
      </c>
      <c r="D29" t="s">
        <v>485</v>
      </c>
      <c r="E29" t="str">
        <f t="shared" si="2"/>
        <v>20220427_14_B_20.4_shoot</v>
      </c>
    </row>
    <row r="30" spans="1:5" x14ac:dyDescent="0.2">
      <c r="A30" s="1">
        <v>15</v>
      </c>
      <c r="B30" s="1" t="s">
        <v>467</v>
      </c>
      <c r="C30" s="22">
        <v>19.8</v>
      </c>
      <c r="D30" t="s">
        <v>485</v>
      </c>
      <c r="E30" t="str">
        <f t="shared" si="2"/>
        <v>20220427_15_A_19.8_shoot</v>
      </c>
    </row>
    <row r="31" spans="1:5" x14ac:dyDescent="0.2">
      <c r="A31" s="1">
        <v>15</v>
      </c>
      <c r="B31" s="1" t="s">
        <v>469</v>
      </c>
      <c r="C31" s="22">
        <v>16.2</v>
      </c>
      <c r="D31" t="s">
        <v>485</v>
      </c>
      <c r="E31" t="str">
        <f t="shared" si="2"/>
        <v>20220427_15_B_16.2_shoot</v>
      </c>
    </row>
    <row r="32" spans="1:5" x14ac:dyDescent="0.2">
      <c r="A32" s="1">
        <v>16</v>
      </c>
      <c r="B32" s="1" t="s">
        <v>467</v>
      </c>
      <c r="C32" s="22">
        <v>29.6</v>
      </c>
      <c r="D32" t="s">
        <v>485</v>
      </c>
      <c r="E32" t="str">
        <f t="shared" si="2"/>
        <v>20220427_16_A_29.6_shoot</v>
      </c>
    </row>
    <row r="33" spans="1:5" x14ac:dyDescent="0.2">
      <c r="A33" s="1">
        <v>16</v>
      </c>
      <c r="B33" s="1" t="s">
        <v>469</v>
      </c>
      <c r="C33" s="22">
        <v>24.5</v>
      </c>
      <c r="D33" t="s">
        <v>485</v>
      </c>
      <c r="E33" t="str">
        <f t="shared" si="2"/>
        <v>20220427_16_B_24.5_shoot</v>
      </c>
    </row>
    <row r="34" spans="1:5" x14ac:dyDescent="0.2">
      <c r="A34" s="1">
        <v>17</v>
      </c>
      <c r="B34" s="1" t="s">
        <v>467</v>
      </c>
      <c r="C34" s="22">
        <v>23.4</v>
      </c>
      <c r="D34" t="s">
        <v>485</v>
      </c>
      <c r="E34" t="str">
        <f t="shared" si="2"/>
        <v>20220427_17_A_23.4_shoot</v>
      </c>
    </row>
    <row r="35" spans="1:5" x14ac:dyDescent="0.2">
      <c r="A35" s="1">
        <v>17</v>
      </c>
      <c r="B35" s="1" t="s">
        <v>469</v>
      </c>
      <c r="C35" s="22">
        <v>24.3</v>
      </c>
      <c r="D35" t="s">
        <v>485</v>
      </c>
      <c r="E35" t="str">
        <f t="shared" si="2"/>
        <v>20220427_17_B_24.3_shoot</v>
      </c>
    </row>
    <row r="36" spans="1:5" x14ac:dyDescent="0.2">
      <c r="A36" s="1">
        <v>18</v>
      </c>
      <c r="B36" s="1" t="s">
        <v>467</v>
      </c>
      <c r="C36" s="22">
        <v>15.7</v>
      </c>
      <c r="D36" t="s">
        <v>485</v>
      </c>
      <c r="E36" t="str">
        <f t="shared" si="2"/>
        <v>20220427_18_A_15.7_shoot</v>
      </c>
    </row>
    <row r="37" spans="1:5" x14ac:dyDescent="0.2">
      <c r="A37" s="1">
        <v>18</v>
      </c>
      <c r="B37" s="1" t="s">
        <v>469</v>
      </c>
      <c r="C37" s="22">
        <v>24.4</v>
      </c>
      <c r="D37" t="s">
        <v>485</v>
      </c>
      <c r="E37" t="str">
        <f t="shared" si="2"/>
        <v>20220427_18_B_24.4_shoot</v>
      </c>
    </row>
    <row r="38" spans="1:5" x14ac:dyDescent="0.2">
      <c r="A38" s="1">
        <v>19</v>
      </c>
      <c r="B38" s="1" t="s">
        <v>467</v>
      </c>
      <c r="C38" s="22">
        <v>23.3</v>
      </c>
      <c r="D38" t="s">
        <v>485</v>
      </c>
      <c r="E38" t="str">
        <f t="shared" ref="E38:E49" si="3">"20220428_"&amp;A38&amp;"_"&amp;B38&amp;"_"&amp;C38&amp;"_"&amp;D38</f>
        <v>20220428_19_A_23.3_shoot</v>
      </c>
    </row>
    <row r="39" spans="1:5" x14ac:dyDescent="0.2">
      <c r="A39" s="1">
        <v>19</v>
      </c>
      <c r="B39" s="1" t="s">
        <v>469</v>
      </c>
      <c r="C39" s="22">
        <v>20.2</v>
      </c>
      <c r="D39" t="s">
        <v>485</v>
      </c>
      <c r="E39" t="str">
        <f t="shared" si="3"/>
        <v>20220428_19_B_20.2_shoot</v>
      </c>
    </row>
    <row r="40" spans="1:5" x14ac:dyDescent="0.2">
      <c r="A40" s="1">
        <v>20</v>
      </c>
      <c r="B40" s="1" t="s">
        <v>467</v>
      </c>
      <c r="C40" s="22">
        <v>29.3</v>
      </c>
      <c r="D40" t="s">
        <v>485</v>
      </c>
      <c r="E40" t="str">
        <f t="shared" si="3"/>
        <v>20220428_20_A_29.3_shoot</v>
      </c>
    </row>
    <row r="41" spans="1:5" x14ac:dyDescent="0.2">
      <c r="A41" s="1">
        <v>20</v>
      </c>
      <c r="B41" s="1" t="s">
        <v>469</v>
      </c>
      <c r="C41" s="22">
        <v>30.5</v>
      </c>
      <c r="D41" t="s">
        <v>485</v>
      </c>
      <c r="E41" t="str">
        <f t="shared" si="3"/>
        <v>20220428_20_B_30.5_shoot</v>
      </c>
    </row>
    <row r="42" spans="1:5" x14ac:dyDescent="0.2">
      <c r="A42" s="1">
        <v>21</v>
      </c>
      <c r="B42" s="1" t="s">
        <v>467</v>
      </c>
      <c r="C42" s="22">
        <v>23.6</v>
      </c>
      <c r="D42" t="s">
        <v>485</v>
      </c>
      <c r="E42" t="str">
        <f t="shared" si="3"/>
        <v>20220428_21_A_23.6_shoot</v>
      </c>
    </row>
    <row r="43" spans="1:5" x14ac:dyDescent="0.2">
      <c r="A43" s="1">
        <v>21</v>
      </c>
      <c r="B43" s="1" t="s">
        <v>469</v>
      </c>
      <c r="C43" s="22">
        <v>16.399999999999999</v>
      </c>
      <c r="D43" t="s">
        <v>485</v>
      </c>
      <c r="E43" t="str">
        <f t="shared" si="3"/>
        <v>20220428_21_B_16.4_shoot</v>
      </c>
    </row>
    <row r="44" spans="1:5" x14ac:dyDescent="0.2">
      <c r="A44" s="1">
        <v>22</v>
      </c>
      <c r="B44" s="1" t="s">
        <v>467</v>
      </c>
      <c r="C44" s="22">
        <v>23.7</v>
      </c>
      <c r="D44" t="s">
        <v>485</v>
      </c>
      <c r="E44" t="str">
        <f t="shared" si="3"/>
        <v>20220428_22_A_23.7_shoot</v>
      </c>
    </row>
    <row r="45" spans="1:5" x14ac:dyDescent="0.2">
      <c r="A45" s="1">
        <v>22</v>
      </c>
      <c r="B45" s="1" t="s">
        <v>469</v>
      </c>
      <c r="C45" s="22">
        <v>18.2</v>
      </c>
      <c r="D45" t="s">
        <v>485</v>
      </c>
      <c r="E45" t="str">
        <f t="shared" si="3"/>
        <v>20220428_22_B_18.2_shoot</v>
      </c>
    </row>
    <row r="46" spans="1:5" x14ac:dyDescent="0.2">
      <c r="A46" s="1">
        <v>23</v>
      </c>
      <c r="B46" s="1" t="s">
        <v>467</v>
      </c>
      <c r="C46" s="22">
        <v>23.5</v>
      </c>
      <c r="D46" t="s">
        <v>485</v>
      </c>
      <c r="E46" t="str">
        <f t="shared" si="3"/>
        <v>20220428_23_A_23.5_shoot</v>
      </c>
    </row>
    <row r="47" spans="1:5" x14ac:dyDescent="0.2">
      <c r="A47" s="1">
        <v>23</v>
      </c>
      <c r="B47" s="1" t="s">
        <v>469</v>
      </c>
      <c r="C47" s="22">
        <v>28.2</v>
      </c>
      <c r="D47" t="s">
        <v>485</v>
      </c>
      <c r="E47" t="str">
        <f t="shared" si="3"/>
        <v>20220428_23_B_28.2_shoot</v>
      </c>
    </row>
    <row r="48" spans="1:5" x14ac:dyDescent="0.2">
      <c r="A48" s="1">
        <v>24</v>
      </c>
      <c r="B48" s="1" t="s">
        <v>467</v>
      </c>
      <c r="C48" s="22">
        <v>23.1</v>
      </c>
      <c r="D48" t="s">
        <v>485</v>
      </c>
      <c r="E48" t="str">
        <f t="shared" si="3"/>
        <v>20220428_24_A_23.1_shoot</v>
      </c>
    </row>
    <row r="49" spans="1:5" x14ac:dyDescent="0.2">
      <c r="A49" s="1">
        <v>24</v>
      </c>
      <c r="B49" s="1" t="s">
        <v>469</v>
      </c>
      <c r="C49" s="22">
        <v>16.100000000000001</v>
      </c>
      <c r="D49" t="s">
        <v>485</v>
      </c>
      <c r="E49" t="str">
        <f t="shared" si="3"/>
        <v>20220428_24_B_16.1_shoot</v>
      </c>
    </row>
    <row r="50" spans="1:5" x14ac:dyDescent="0.2">
      <c r="A50" s="1">
        <v>25</v>
      </c>
      <c r="B50" s="1" t="s">
        <v>467</v>
      </c>
      <c r="C50" s="22">
        <v>29.2</v>
      </c>
      <c r="D50" t="s">
        <v>485</v>
      </c>
      <c r="E50" t="str">
        <f t="shared" ref="E50:E61" si="4">"20220429_"&amp;A50&amp;"_"&amp;B50&amp;"_"&amp;C50&amp;"_"&amp;D50</f>
        <v>20220429_25_A_29.2_shoot</v>
      </c>
    </row>
    <row r="51" spans="1:5" x14ac:dyDescent="0.2">
      <c r="A51" s="1">
        <v>25</v>
      </c>
      <c r="B51" s="1" t="s">
        <v>469</v>
      </c>
      <c r="C51" s="22">
        <v>16.600000000000001</v>
      </c>
      <c r="D51" t="s">
        <v>485</v>
      </c>
      <c r="E51" t="str">
        <f t="shared" si="4"/>
        <v>20220429_25_B_16.6_shoot</v>
      </c>
    </row>
    <row r="52" spans="1:5" x14ac:dyDescent="0.2">
      <c r="A52" s="1">
        <v>26</v>
      </c>
      <c r="B52" s="1" t="s">
        <v>467</v>
      </c>
      <c r="C52" s="22">
        <v>17.399999999999999</v>
      </c>
      <c r="D52" t="s">
        <v>485</v>
      </c>
      <c r="E52" t="str">
        <f t="shared" si="4"/>
        <v>20220429_26_A_17.4_shoot</v>
      </c>
    </row>
    <row r="53" spans="1:5" x14ac:dyDescent="0.2">
      <c r="A53" s="1">
        <v>26</v>
      </c>
      <c r="B53" s="1" t="s">
        <v>469</v>
      </c>
      <c r="C53" s="22">
        <v>18.3</v>
      </c>
      <c r="D53" t="s">
        <v>485</v>
      </c>
      <c r="E53" t="str">
        <f t="shared" si="4"/>
        <v>20220429_26_B_18.3_shoot</v>
      </c>
    </row>
    <row r="54" spans="1:5" x14ac:dyDescent="0.2">
      <c r="A54" s="1">
        <v>27</v>
      </c>
      <c r="B54" s="1" t="s">
        <v>467</v>
      </c>
      <c r="C54" s="22">
        <v>19.399999999999999</v>
      </c>
      <c r="D54" t="s">
        <v>485</v>
      </c>
      <c r="E54" t="str">
        <f t="shared" si="4"/>
        <v>20220429_27_A_19.4_shoot</v>
      </c>
    </row>
    <row r="55" spans="1:5" x14ac:dyDescent="0.2">
      <c r="A55" s="1">
        <v>27</v>
      </c>
      <c r="B55" s="1" t="s">
        <v>469</v>
      </c>
      <c r="C55" s="22">
        <v>24.6</v>
      </c>
      <c r="D55" t="s">
        <v>485</v>
      </c>
      <c r="E55" t="str">
        <f t="shared" si="4"/>
        <v>20220429_27_B_24.6_shoot</v>
      </c>
    </row>
    <row r="56" spans="1:5" x14ac:dyDescent="0.2">
      <c r="A56" s="1">
        <v>28</v>
      </c>
      <c r="B56" s="1" t="s">
        <v>467</v>
      </c>
      <c r="C56" s="22">
        <v>27.2</v>
      </c>
      <c r="D56" t="s">
        <v>485</v>
      </c>
      <c r="E56" t="str">
        <f t="shared" si="4"/>
        <v>20220429_28_A_27.2_shoot</v>
      </c>
    </row>
    <row r="57" spans="1:5" x14ac:dyDescent="0.2">
      <c r="A57" s="1">
        <v>28</v>
      </c>
      <c r="B57" s="1" t="s">
        <v>469</v>
      </c>
      <c r="C57" s="22">
        <v>30.4</v>
      </c>
      <c r="D57" t="s">
        <v>485</v>
      </c>
      <c r="E57" t="str">
        <f t="shared" si="4"/>
        <v>20220429_28_B_30.4_shoot</v>
      </c>
    </row>
    <row r="58" spans="1:5" x14ac:dyDescent="0.2">
      <c r="A58" s="1">
        <v>29</v>
      </c>
      <c r="B58" s="1" t="s">
        <v>467</v>
      </c>
      <c r="C58" s="22">
        <v>17.100000000000001</v>
      </c>
      <c r="D58" t="s">
        <v>485</v>
      </c>
      <c r="E58" t="str">
        <f t="shared" si="4"/>
        <v>20220429_29_A_17.1_shoot</v>
      </c>
    </row>
    <row r="59" spans="1:5" x14ac:dyDescent="0.2">
      <c r="A59" s="1">
        <v>29</v>
      </c>
      <c r="B59" s="1" t="s">
        <v>469</v>
      </c>
      <c r="C59" s="22">
        <v>30.1</v>
      </c>
      <c r="D59" t="s">
        <v>485</v>
      </c>
      <c r="E59" t="str">
        <f t="shared" si="4"/>
        <v>20220429_29_B_30.1_shoot</v>
      </c>
    </row>
    <row r="60" spans="1:5" x14ac:dyDescent="0.2">
      <c r="A60" s="1">
        <v>30</v>
      </c>
      <c r="B60" s="1" t="s">
        <v>467</v>
      </c>
      <c r="C60" s="22">
        <v>27.4</v>
      </c>
      <c r="D60" t="s">
        <v>485</v>
      </c>
      <c r="E60" t="str">
        <f t="shared" si="4"/>
        <v>20220429_30_A_27.4_shoot</v>
      </c>
    </row>
    <row r="61" spans="1:5" x14ac:dyDescent="0.2">
      <c r="A61" s="1">
        <v>30</v>
      </c>
      <c r="B61" s="1" t="s">
        <v>469</v>
      </c>
      <c r="C61" s="22">
        <v>30.2</v>
      </c>
      <c r="D61" t="s">
        <v>485</v>
      </c>
      <c r="E61" t="str">
        <f t="shared" si="4"/>
        <v>20220429_30_B_30.2_shoot</v>
      </c>
    </row>
    <row r="62" spans="1:5" x14ac:dyDescent="0.2">
      <c r="A62" s="1">
        <v>1</v>
      </c>
      <c r="B62" s="1" t="s">
        <v>467</v>
      </c>
      <c r="C62" s="22">
        <v>19.2</v>
      </c>
      <c r="D62" t="s">
        <v>486</v>
      </c>
      <c r="E62" t="str">
        <f t="shared" ref="E62:E73" si="5">"20220425_"&amp;A62&amp;"_"&amp;B62&amp;"_"&amp;C62&amp;"_"&amp;D62</f>
        <v>20220425_1_A_19.2_root</v>
      </c>
    </row>
    <row r="63" spans="1:5" x14ac:dyDescent="0.2">
      <c r="A63" s="1">
        <v>1</v>
      </c>
      <c r="B63" s="1" t="s">
        <v>469</v>
      </c>
      <c r="C63" s="22">
        <v>20.5</v>
      </c>
      <c r="D63" t="s">
        <v>486</v>
      </c>
      <c r="E63" t="str">
        <f t="shared" si="5"/>
        <v>20220425_1_B_20.5_root</v>
      </c>
    </row>
    <row r="64" spans="1:5" x14ac:dyDescent="0.2">
      <c r="A64" s="1">
        <v>2</v>
      </c>
      <c r="B64" s="1" t="s">
        <v>467</v>
      </c>
      <c r="C64" s="22">
        <v>17.2</v>
      </c>
      <c r="D64" t="s">
        <v>486</v>
      </c>
      <c r="E64" t="str">
        <f t="shared" si="5"/>
        <v>20220425_2_A_17.2_root</v>
      </c>
    </row>
    <row r="65" spans="1:5" x14ac:dyDescent="0.2">
      <c r="A65" s="1">
        <v>2</v>
      </c>
      <c r="B65" s="1" t="s">
        <v>469</v>
      </c>
      <c r="C65" s="22">
        <v>18.100000000000001</v>
      </c>
      <c r="D65" t="s">
        <v>486</v>
      </c>
      <c r="E65" t="str">
        <f t="shared" si="5"/>
        <v>20220425_2_B_18.1_root</v>
      </c>
    </row>
    <row r="66" spans="1:5" x14ac:dyDescent="0.2">
      <c r="A66" s="1">
        <v>3</v>
      </c>
      <c r="B66" s="1" t="s">
        <v>467</v>
      </c>
      <c r="C66" s="22">
        <v>23.8</v>
      </c>
      <c r="D66" t="s">
        <v>486</v>
      </c>
      <c r="E66" t="str">
        <f t="shared" si="5"/>
        <v>20220425_3_A_23.8_root</v>
      </c>
    </row>
    <row r="67" spans="1:5" x14ac:dyDescent="0.2">
      <c r="A67" s="1">
        <v>3</v>
      </c>
      <c r="B67" s="1" t="s">
        <v>469</v>
      </c>
      <c r="C67" s="22">
        <v>30.3</v>
      </c>
      <c r="D67" t="s">
        <v>486</v>
      </c>
      <c r="E67" t="str">
        <f t="shared" si="5"/>
        <v>20220425_3_B_30.3_root</v>
      </c>
    </row>
    <row r="68" spans="1:5" x14ac:dyDescent="0.2">
      <c r="A68" s="1">
        <v>4</v>
      </c>
      <c r="B68" s="1" t="s">
        <v>467</v>
      </c>
      <c r="C68" s="22">
        <v>15.4</v>
      </c>
      <c r="D68" t="s">
        <v>486</v>
      </c>
      <c r="E68" t="str">
        <f t="shared" si="5"/>
        <v>20220425_4_A_15.4_root</v>
      </c>
    </row>
    <row r="69" spans="1:5" x14ac:dyDescent="0.2">
      <c r="A69" s="1">
        <v>4</v>
      </c>
      <c r="B69" s="1" t="s">
        <v>469</v>
      </c>
      <c r="C69" s="22">
        <v>18.399999999999999</v>
      </c>
      <c r="D69" t="s">
        <v>486</v>
      </c>
      <c r="E69" t="str">
        <f t="shared" si="5"/>
        <v>20220425_4_B_18.4_root</v>
      </c>
    </row>
    <row r="70" spans="1:5" x14ac:dyDescent="0.2">
      <c r="A70" s="1">
        <v>5</v>
      </c>
      <c r="B70" s="1" t="s">
        <v>467</v>
      </c>
      <c r="C70" s="22">
        <v>15.2</v>
      </c>
      <c r="D70" t="s">
        <v>486</v>
      </c>
      <c r="E70" t="str">
        <f t="shared" si="5"/>
        <v>20220425_5_A_15.2_root</v>
      </c>
    </row>
    <row r="71" spans="1:5" x14ac:dyDescent="0.2">
      <c r="A71" s="1">
        <v>5</v>
      </c>
      <c r="B71" s="1" t="s">
        <v>469</v>
      </c>
      <c r="C71" s="22">
        <v>20.3</v>
      </c>
      <c r="D71" t="s">
        <v>486</v>
      </c>
      <c r="E71" t="str">
        <f t="shared" si="5"/>
        <v>20220425_5_B_20.3_root</v>
      </c>
    </row>
    <row r="72" spans="1:5" x14ac:dyDescent="0.2">
      <c r="A72" s="1">
        <v>6</v>
      </c>
      <c r="B72" s="1" t="s">
        <v>467</v>
      </c>
      <c r="C72" s="22">
        <v>23.2</v>
      </c>
      <c r="D72" t="s">
        <v>486</v>
      </c>
      <c r="E72" t="str">
        <f t="shared" si="5"/>
        <v>20220425_6_A_23.2_root</v>
      </c>
    </row>
    <row r="73" spans="1:5" x14ac:dyDescent="0.2">
      <c r="A73" s="1">
        <v>6</v>
      </c>
      <c r="B73" s="1" t="s">
        <v>469</v>
      </c>
      <c r="C73" s="22">
        <v>28.3</v>
      </c>
      <c r="D73" t="s">
        <v>486</v>
      </c>
      <c r="E73" t="str">
        <f t="shared" si="5"/>
        <v>20220425_6_B_28.3_root</v>
      </c>
    </row>
    <row r="74" spans="1:5" x14ac:dyDescent="0.2">
      <c r="A74" s="1">
        <v>7</v>
      </c>
      <c r="B74" s="1" t="s">
        <v>467</v>
      </c>
      <c r="C74" s="22">
        <v>19.7</v>
      </c>
      <c r="D74" t="s">
        <v>486</v>
      </c>
      <c r="E74" t="str">
        <f t="shared" ref="E74:E85" si="6">"20220426_"&amp;A74&amp;"_"&amp;B74&amp;"_"&amp;C74&amp;"_"&amp;D74</f>
        <v>20220426_7_A_19.7_root</v>
      </c>
    </row>
    <row r="75" spans="1:5" x14ac:dyDescent="0.2">
      <c r="A75" s="1">
        <v>7</v>
      </c>
      <c r="B75" s="1" t="s">
        <v>469</v>
      </c>
      <c r="C75" s="22">
        <v>16.5</v>
      </c>
      <c r="D75" t="s">
        <v>486</v>
      </c>
      <c r="E75" t="str">
        <f t="shared" si="6"/>
        <v>20220426_7_B_16.5_root</v>
      </c>
    </row>
    <row r="76" spans="1:5" x14ac:dyDescent="0.2">
      <c r="A76" s="1">
        <v>8</v>
      </c>
      <c r="B76" s="1" t="s">
        <v>467</v>
      </c>
      <c r="C76" s="22">
        <v>27.3</v>
      </c>
      <c r="D76" t="s">
        <v>486</v>
      </c>
      <c r="E76" t="str">
        <f t="shared" si="6"/>
        <v>20220426_8_A_27.3_root</v>
      </c>
    </row>
    <row r="77" spans="1:5" x14ac:dyDescent="0.2">
      <c r="A77" s="1">
        <v>8</v>
      </c>
      <c r="B77" s="1" t="s">
        <v>469</v>
      </c>
      <c r="C77" s="22">
        <v>28.7</v>
      </c>
      <c r="D77" t="s">
        <v>486</v>
      </c>
      <c r="E77" t="str">
        <f t="shared" si="6"/>
        <v>20220426_8_B_28.7_root</v>
      </c>
    </row>
    <row r="78" spans="1:5" x14ac:dyDescent="0.2">
      <c r="A78" s="1">
        <v>9</v>
      </c>
      <c r="B78" s="1" t="s">
        <v>467</v>
      </c>
      <c r="C78" s="22">
        <v>15.6</v>
      </c>
      <c r="D78" t="s">
        <v>486</v>
      </c>
      <c r="E78" t="str">
        <f t="shared" si="6"/>
        <v>20220426_9_A_15.6_root</v>
      </c>
    </row>
    <row r="79" spans="1:5" x14ac:dyDescent="0.2">
      <c r="A79" s="1">
        <v>9</v>
      </c>
      <c r="B79" s="1" t="s">
        <v>469</v>
      </c>
      <c r="C79" s="22">
        <v>28.1</v>
      </c>
      <c r="D79" t="s">
        <v>486</v>
      </c>
      <c r="E79" t="str">
        <f t="shared" si="6"/>
        <v>20220426_9_B_28.1_root</v>
      </c>
    </row>
    <row r="80" spans="1:5" x14ac:dyDescent="0.2">
      <c r="A80" s="1">
        <v>10</v>
      </c>
      <c r="B80" s="1" t="s">
        <v>467</v>
      </c>
      <c r="C80" s="22">
        <v>17.3</v>
      </c>
      <c r="D80" t="s">
        <v>486</v>
      </c>
      <c r="E80" t="str">
        <f t="shared" si="6"/>
        <v>20220426_10_A_17.3_root</v>
      </c>
    </row>
    <row r="81" spans="1:5" x14ac:dyDescent="0.2">
      <c r="A81" s="1">
        <v>10</v>
      </c>
      <c r="B81" s="1" t="s">
        <v>469</v>
      </c>
      <c r="C81" s="22">
        <v>18.5</v>
      </c>
      <c r="D81" t="s">
        <v>486</v>
      </c>
      <c r="E81" t="str">
        <f t="shared" si="6"/>
        <v>20220426_10_B_18.5_root</v>
      </c>
    </row>
    <row r="82" spans="1:5" x14ac:dyDescent="0.2">
      <c r="A82" s="1">
        <v>11</v>
      </c>
      <c r="B82" s="1" t="s">
        <v>467</v>
      </c>
      <c r="C82" s="22">
        <v>15.8</v>
      </c>
      <c r="D82" t="s">
        <v>486</v>
      </c>
      <c r="E82" t="str">
        <f t="shared" si="6"/>
        <v>20220426_11_A_15.8_root</v>
      </c>
    </row>
    <row r="83" spans="1:5" x14ac:dyDescent="0.2">
      <c r="A83" s="1">
        <v>11</v>
      </c>
      <c r="B83" s="1" t="s">
        <v>469</v>
      </c>
      <c r="C83" s="22">
        <v>16.3</v>
      </c>
      <c r="D83" t="s">
        <v>486</v>
      </c>
      <c r="E83" t="str">
        <f t="shared" si="6"/>
        <v>20220426_11_B_16.3_root</v>
      </c>
    </row>
    <row r="84" spans="1:5" x14ac:dyDescent="0.2">
      <c r="A84" s="1">
        <v>12</v>
      </c>
      <c r="B84" s="1" t="s">
        <v>467</v>
      </c>
      <c r="C84" s="22">
        <v>29.7</v>
      </c>
      <c r="D84" t="s">
        <v>486</v>
      </c>
      <c r="E84" t="str">
        <f t="shared" si="6"/>
        <v>20220426_12_A_29.7_root</v>
      </c>
    </row>
    <row r="85" spans="1:5" x14ac:dyDescent="0.2">
      <c r="A85" s="1">
        <v>12</v>
      </c>
      <c r="B85" s="1" t="s">
        <v>469</v>
      </c>
      <c r="C85" s="22">
        <v>24.1</v>
      </c>
      <c r="D85" t="s">
        <v>486</v>
      </c>
      <c r="E85" t="str">
        <f t="shared" si="6"/>
        <v>20220426_12_B_24.1_root</v>
      </c>
    </row>
    <row r="86" spans="1:5" x14ac:dyDescent="0.2">
      <c r="A86" s="1">
        <v>13</v>
      </c>
      <c r="B86" s="1" t="s">
        <v>467</v>
      </c>
      <c r="C86" s="22">
        <v>15.9</v>
      </c>
      <c r="D86" t="s">
        <v>486</v>
      </c>
      <c r="E86" t="str">
        <f t="shared" ref="E86:E97" si="7">"20220427_"&amp;A86&amp;"_"&amp;B86&amp;"_"&amp;C86&amp;"_"&amp;D86</f>
        <v>20220427_13_A_15.9_root</v>
      </c>
    </row>
    <row r="87" spans="1:5" x14ac:dyDescent="0.2">
      <c r="A87" s="1">
        <v>13</v>
      </c>
      <c r="B87" s="1" t="s">
        <v>469</v>
      </c>
      <c r="C87" s="22">
        <v>16.7</v>
      </c>
      <c r="D87" t="s">
        <v>486</v>
      </c>
      <c r="E87" t="str">
        <f t="shared" si="7"/>
        <v>20220427_13_B_16.7_root</v>
      </c>
    </row>
    <row r="88" spans="1:5" x14ac:dyDescent="0.2">
      <c r="A88" s="1">
        <v>14</v>
      </c>
      <c r="B88" s="1" t="s">
        <v>467</v>
      </c>
      <c r="C88" s="22">
        <v>15.5</v>
      </c>
      <c r="D88" t="s">
        <v>486</v>
      </c>
      <c r="E88" t="str">
        <f t="shared" si="7"/>
        <v>20220427_14_A_15.5_root</v>
      </c>
    </row>
    <row r="89" spans="1:5" x14ac:dyDescent="0.2">
      <c r="A89" s="1">
        <v>14</v>
      </c>
      <c r="B89" s="1" t="s">
        <v>469</v>
      </c>
      <c r="C89" s="22">
        <v>20.399999999999999</v>
      </c>
      <c r="D89" t="s">
        <v>486</v>
      </c>
      <c r="E89" t="str">
        <f t="shared" si="7"/>
        <v>20220427_14_B_20.4_root</v>
      </c>
    </row>
    <row r="90" spans="1:5" x14ac:dyDescent="0.2">
      <c r="A90" s="1">
        <v>15</v>
      </c>
      <c r="B90" s="1" t="s">
        <v>467</v>
      </c>
      <c r="C90" s="22">
        <v>19.8</v>
      </c>
      <c r="D90" t="s">
        <v>486</v>
      </c>
      <c r="E90" t="str">
        <f t="shared" si="7"/>
        <v>20220427_15_A_19.8_root</v>
      </c>
    </row>
    <row r="91" spans="1:5" x14ac:dyDescent="0.2">
      <c r="A91" s="1">
        <v>15</v>
      </c>
      <c r="B91" s="1" t="s">
        <v>469</v>
      </c>
      <c r="C91" s="22">
        <v>16.2</v>
      </c>
      <c r="D91" t="s">
        <v>486</v>
      </c>
      <c r="E91" t="str">
        <f t="shared" si="7"/>
        <v>20220427_15_B_16.2_root</v>
      </c>
    </row>
    <row r="92" spans="1:5" x14ac:dyDescent="0.2">
      <c r="A92" s="1">
        <v>16</v>
      </c>
      <c r="B92" s="1" t="s">
        <v>467</v>
      </c>
      <c r="C92" s="22">
        <v>29.6</v>
      </c>
      <c r="D92" t="s">
        <v>486</v>
      </c>
      <c r="E92" t="str">
        <f t="shared" si="7"/>
        <v>20220427_16_A_29.6_root</v>
      </c>
    </row>
    <row r="93" spans="1:5" x14ac:dyDescent="0.2">
      <c r="A93" s="1">
        <v>16</v>
      </c>
      <c r="B93" s="1" t="s">
        <v>469</v>
      </c>
      <c r="C93" s="22">
        <v>24.5</v>
      </c>
      <c r="D93" t="s">
        <v>486</v>
      </c>
      <c r="E93" t="str">
        <f t="shared" si="7"/>
        <v>20220427_16_B_24.5_root</v>
      </c>
    </row>
    <row r="94" spans="1:5" x14ac:dyDescent="0.2">
      <c r="A94" s="1">
        <v>17</v>
      </c>
      <c r="B94" s="1" t="s">
        <v>467</v>
      </c>
      <c r="C94" s="22">
        <v>23.4</v>
      </c>
      <c r="D94" t="s">
        <v>486</v>
      </c>
      <c r="E94" t="str">
        <f t="shared" si="7"/>
        <v>20220427_17_A_23.4_root</v>
      </c>
    </row>
    <row r="95" spans="1:5" x14ac:dyDescent="0.2">
      <c r="A95" s="1">
        <v>17</v>
      </c>
      <c r="B95" s="1" t="s">
        <v>469</v>
      </c>
      <c r="C95" s="22">
        <v>24.3</v>
      </c>
      <c r="D95" t="s">
        <v>486</v>
      </c>
      <c r="E95" t="str">
        <f t="shared" si="7"/>
        <v>20220427_17_B_24.3_root</v>
      </c>
    </row>
    <row r="96" spans="1:5" x14ac:dyDescent="0.2">
      <c r="A96" s="1">
        <v>18</v>
      </c>
      <c r="B96" s="1" t="s">
        <v>467</v>
      </c>
      <c r="C96" s="22">
        <v>15.7</v>
      </c>
      <c r="D96" t="s">
        <v>486</v>
      </c>
      <c r="E96" t="str">
        <f t="shared" si="7"/>
        <v>20220427_18_A_15.7_root</v>
      </c>
    </row>
    <row r="97" spans="1:5" x14ac:dyDescent="0.2">
      <c r="A97" s="1">
        <v>18</v>
      </c>
      <c r="B97" s="1" t="s">
        <v>469</v>
      </c>
      <c r="C97" s="22">
        <v>24.4</v>
      </c>
      <c r="D97" t="s">
        <v>486</v>
      </c>
      <c r="E97" t="str">
        <f t="shared" si="7"/>
        <v>20220427_18_B_24.4_root</v>
      </c>
    </row>
    <row r="98" spans="1:5" x14ac:dyDescent="0.2">
      <c r="A98" s="1">
        <v>19</v>
      </c>
      <c r="B98" s="1" t="s">
        <v>467</v>
      </c>
      <c r="C98" s="22">
        <v>23.3</v>
      </c>
      <c r="D98" t="s">
        <v>486</v>
      </c>
      <c r="E98" t="str">
        <f t="shared" ref="E98:E109" si="8">"20220428_"&amp;A98&amp;"_"&amp;B98&amp;"_"&amp;C98&amp;"_"&amp;D98</f>
        <v>20220428_19_A_23.3_root</v>
      </c>
    </row>
    <row r="99" spans="1:5" x14ac:dyDescent="0.2">
      <c r="A99" s="1">
        <v>19</v>
      </c>
      <c r="B99" s="1" t="s">
        <v>469</v>
      </c>
      <c r="C99" s="22">
        <v>20.2</v>
      </c>
      <c r="D99" t="s">
        <v>486</v>
      </c>
      <c r="E99" t="str">
        <f t="shared" si="8"/>
        <v>20220428_19_B_20.2_root</v>
      </c>
    </row>
    <row r="100" spans="1:5" x14ac:dyDescent="0.2">
      <c r="A100" s="1">
        <v>20</v>
      </c>
      <c r="B100" s="1" t="s">
        <v>467</v>
      </c>
      <c r="C100" s="22">
        <v>29.3</v>
      </c>
      <c r="D100" t="s">
        <v>486</v>
      </c>
      <c r="E100" t="str">
        <f t="shared" si="8"/>
        <v>20220428_20_A_29.3_root</v>
      </c>
    </row>
    <row r="101" spans="1:5" x14ac:dyDescent="0.2">
      <c r="A101" s="1">
        <v>20</v>
      </c>
      <c r="B101" s="1" t="s">
        <v>469</v>
      </c>
      <c r="C101" s="22">
        <v>30.5</v>
      </c>
      <c r="D101" t="s">
        <v>486</v>
      </c>
      <c r="E101" t="str">
        <f t="shared" si="8"/>
        <v>20220428_20_B_30.5_root</v>
      </c>
    </row>
    <row r="102" spans="1:5" x14ac:dyDescent="0.2">
      <c r="A102" s="1">
        <v>21</v>
      </c>
      <c r="B102" s="1" t="s">
        <v>467</v>
      </c>
      <c r="C102" s="22">
        <v>23.6</v>
      </c>
      <c r="D102" t="s">
        <v>486</v>
      </c>
      <c r="E102" t="str">
        <f t="shared" si="8"/>
        <v>20220428_21_A_23.6_root</v>
      </c>
    </row>
    <row r="103" spans="1:5" x14ac:dyDescent="0.2">
      <c r="A103" s="1">
        <v>21</v>
      </c>
      <c r="B103" s="1" t="s">
        <v>469</v>
      </c>
      <c r="C103" s="22">
        <v>16.399999999999999</v>
      </c>
      <c r="D103" t="s">
        <v>486</v>
      </c>
      <c r="E103" t="str">
        <f t="shared" si="8"/>
        <v>20220428_21_B_16.4_root</v>
      </c>
    </row>
    <row r="104" spans="1:5" x14ac:dyDescent="0.2">
      <c r="A104" s="1">
        <v>22</v>
      </c>
      <c r="B104" s="1" t="s">
        <v>467</v>
      </c>
      <c r="C104" s="22">
        <v>23.7</v>
      </c>
      <c r="D104" t="s">
        <v>486</v>
      </c>
      <c r="E104" t="str">
        <f t="shared" si="8"/>
        <v>20220428_22_A_23.7_root</v>
      </c>
    </row>
    <row r="105" spans="1:5" x14ac:dyDescent="0.2">
      <c r="A105" s="1">
        <v>22</v>
      </c>
      <c r="B105" s="1" t="s">
        <v>469</v>
      </c>
      <c r="C105" s="22">
        <v>18.2</v>
      </c>
      <c r="D105" t="s">
        <v>486</v>
      </c>
      <c r="E105" t="str">
        <f t="shared" si="8"/>
        <v>20220428_22_B_18.2_root</v>
      </c>
    </row>
    <row r="106" spans="1:5" x14ac:dyDescent="0.2">
      <c r="A106" s="1">
        <v>23</v>
      </c>
      <c r="B106" s="1" t="s">
        <v>467</v>
      </c>
      <c r="C106" s="22">
        <v>23.5</v>
      </c>
      <c r="D106" t="s">
        <v>486</v>
      </c>
      <c r="E106" t="str">
        <f t="shared" si="8"/>
        <v>20220428_23_A_23.5_root</v>
      </c>
    </row>
    <row r="107" spans="1:5" x14ac:dyDescent="0.2">
      <c r="A107" s="1">
        <v>23</v>
      </c>
      <c r="B107" s="1" t="s">
        <v>469</v>
      </c>
      <c r="C107" s="22">
        <v>28.2</v>
      </c>
      <c r="D107" t="s">
        <v>486</v>
      </c>
      <c r="E107" t="str">
        <f t="shared" si="8"/>
        <v>20220428_23_B_28.2_root</v>
      </c>
    </row>
    <row r="108" spans="1:5" x14ac:dyDescent="0.2">
      <c r="A108" s="1">
        <v>24</v>
      </c>
      <c r="B108" s="1" t="s">
        <v>467</v>
      </c>
      <c r="C108" s="22">
        <v>23.1</v>
      </c>
      <c r="D108" t="s">
        <v>486</v>
      </c>
      <c r="E108" t="str">
        <f t="shared" si="8"/>
        <v>20220428_24_A_23.1_root</v>
      </c>
    </row>
    <row r="109" spans="1:5" x14ac:dyDescent="0.2">
      <c r="A109" s="1">
        <v>24</v>
      </c>
      <c r="B109" s="1" t="s">
        <v>469</v>
      </c>
      <c r="C109" s="22">
        <v>16.100000000000001</v>
      </c>
      <c r="D109" t="s">
        <v>486</v>
      </c>
      <c r="E109" t="str">
        <f t="shared" si="8"/>
        <v>20220428_24_B_16.1_root</v>
      </c>
    </row>
    <row r="110" spans="1:5" x14ac:dyDescent="0.2">
      <c r="A110" s="1">
        <v>25</v>
      </c>
      <c r="B110" s="1" t="s">
        <v>467</v>
      </c>
      <c r="C110" s="22">
        <v>29.2</v>
      </c>
      <c r="D110" t="s">
        <v>486</v>
      </c>
      <c r="E110" t="str">
        <f t="shared" ref="E110:E121" si="9">"20220429_"&amp;A110&amp;"_"&amp;B110&amp;"_"&amp;C110&amp;"_"&amp;D110</f>
        <v>20220429_25_A_29.2_root</v>
      </c>
    </row>
    <row r="111" spans="1:5" x14ac:dyDescent="0.2">
      <c r="A111" s="1">
        <v>25</v>
      </c>
      <c r="B111" s="1" t="s">
        <v>469</v>
      </c>
      <c r="C111" s="22">
        <v>16.600000000000001</v>
      </c>
      <c r="D111" t="s">
        <v>486</v>
      </c>
      <c r="E111" t="str">
        <f t="shared" si="9"/>
        <v>20220429_25_B_16.6_root</v>
      </c>
    </row>
    <row r="112" spans="1:5" x14ac:dyDescent="0.2">
      <c r="A112" s="1">
        <v>26</v>
      </c>
      <c r="B112" s="1" t="s">
        <v>467</v>
      </c>
      <c r="C112" s="22">
        <v>17.399999999999999</v>
      </c>
      <c r="D112" t="s">
        <v>486</v>
      </c>
      <c r="E112" t="str">
        <f t="shared" si="9"/>
        <v>20220429_26_A_17.4_root</v>
      </c>
    </row>
    <row r="113" spans="1:5" x14ac:dyDescent="0.2">
      <c r="A113" s="1">
        <v>26</v>
      </c>
      <c r="B113" s="1" t="s">
        <v>469</v>
      </c>
      <c r="C113" s="22">
        <v>18.3</v>
      </c>
      <c r="D113" t="s">
        <v>486</v>
      </c>
      <c r="E113" t="str">
        <f t="shared" si="9"/>
        <v>20220429_26_B_18.3_root</v>
      </c>
    </row>
    <row r="114" spans="1:5" x14ac:dyDescent="0.2">
      <c r="A114" s="1">
        <v>27</v>
      </c>
      <c r="B114" s="1" t="s">
        <v>467</v>
      </c>
      <c r="C114" s="22">
        <v>19.399999999999999</v>
      </c>
      <c r="D114" t="s">
        <v>486</v>
      </c>
      <c r="E114" t="str">
        <f t="shared" si="9"/>
        <v>20220429_27_A_19.4_root</v>
      </c>
    </row>
    <row r="115" spans="1:5" x14ac:dyDescent="0.2">
      <c r="A115" s="1">
        <v>27</v>
      </c>
      <c r="B115" s="1" t="s">
        <v>469</v>
      </c>
      <c r="C115" s="22">
        <v>24.6</v>
      </c>
      <c r="D115" t="s">
        <v>486</v>
      </c>
      <c r="E115" t="str">
        <f t="shared" si="9"/>
        <v>20220429_27_B_24.6_root</v>
      </c>
    </row>
    <row r="116" spans="1:5" x14ac:dyDescent="0.2">
      <c r="A116" s="1">
        <v>28</v>
      </c>
      <c r="B116" s="1" t="s">
        <v>467</v>
      </c>
      <c r="C116" s="22">
        <v>27.2</v>
      </c>
      <c r="D116" t="s">
        <v>486</v>
      </c>
      <c r="E116" t="str">
        <f t="shared" si="9"/>
        <v>20220429_28_A_27.2_root</v>
      </c>
    </row>
    <row r="117" spans="1:5" x14ac:dyDescent="0.2">
      <c r="A117" s="1">
        <v>28</v>
      </c>
      <c r="B117" s="1" t="s">
        <v>469</v>
      </c>
      <c r="C117" s="22">
        <v>30.4</v>
      </c>
      <c r="D117" t="s">
        <v>486</v>
      </c>
      <c r="E117" t="str">
        <f t="shared" si="9"/>
        <v>20220429_28_B_30.4_root</v>
      </c>
    </row>
    <row r="118" spans="1:5" x14ac:dyDescent="0.2">
      <c r="A118" s="1">
        <v>29</v>
      </c>
      <c r="B118" s="1" t="s">
        <v>467</v>
      </c>
      <c r="C118" s="22">
        <v>17.100000000000001</v>
      </c>
      <c r="D118" t="s">
        <v>486</v>
      </c>
      <c r="E118" t="str">
        <f t="shared" si="9"/>
        <v>20220429_29_A_17.1_root</v>
      </c>
    </row>
    <row r="119" spans="1:5" x14ac:dyDescent="0.2">
      <c r="A119" s="1">
        <v>29</v>
      </c>
      <c r="B119" s="1" t="s">
        <v>469</v>
      </c>
      <c r="C119" s="22">
        <v>30.1</v>
      </c>
      <c r="D119" t="s">
        <v>486</v>
      </c>
      <c r="E119" t="str">
        <f t="shared" si="9"/>
        <v>20220429_29_B_30.1_root</v>
      </c>
    </row>
    <row r="120" spans="1:5" x14ac:dyDescent="0.2">
      <c r="A120" s="1">
        <v>30</v>
      </c>
      <c r="B120" s="1" t="s">
        <v>467</v>
      </c>
      <c r="C120" s="22">
        <v>27.4</v>
      </c>
      <c r="D120" t="s">
        <v>486</v>
      </c>
      <c r="E120" t="str">
        <f t="shared" si="9"/>
        <v>20220429_30_A_27.4_root</v>
      </c>
    </row>
    <row r="121" spans="1:5" x14ac:dyDescent="0.2">
      <c r="A121" s="1">
        <v>30</v>
      </c>
      <c r="B121" s="1" t="s">
        <v>469</v>
      </c>
      <c r="C121" s="22">
        <v>30.2</v>
      </c>
      <c r="D121" t="s">
        <v>486</v>
      </c>
      <c r="E121" t="str">
        <f t="shared" si="9"/>
        <v>20220429_30_B_30.2_root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BAC82-81E9-304D-95F5-A855E55548FC}">
  <dimension ref="A1:P69"/>
  <sheetViews>
    <sheetView zoomScale="130" zoomScaleNormal="130" workbookViewId="0">
      <pane ySplit="5" topLeftCell="A6" activePane="bottomLeft" state="frozen"/>
      <selection pane="bottomLeft" activeCell="R22" sqref="R22"/>
    </sheetView>
  </sheetViews>
  <sheetFormatPr baseColWidth="10" defaultColWidth="8.83203125" defaultRowHeight="15" x14ac:dyDescent="0.2"/>
  <cols>
    <col min="1" max="2" width="12.5" customWidth="1"/>
    <col min="3" max="5" width="8.83203125" style="1"/>
    <col min="6" max="6" width="25" bestFit="1" customWidth="1"/>
    <col min="7" max="7" width="17" bestFit="1" customWidth="1"/>
    <col min="8" max="8" width="8.83203125" style="1"/>
    <col min="12" max="13" width="8.83203125" style="1"/>
  </cols>
  <sheetData>
    <row r="1" spans="1:16" x14ac:dyDescent="0.2">
      <c r="A1" t="s">
        <v>487</v>
      </c>
    </row>
    <row r="2" spans="1:16" x14ac:dyDescent="0.2">
      <c r="B2" t="s">
        <v>488</v>
      </c>
    </row>
    <row r="3" spans="1:16" x14ac:dyDescent="0.2">
      <c r="B3" s="23" t="s">
        <v>489</v>
      </c>
    </row>
    <row r="4" spans="1:16" x14ac:dyDescent="0.2">
      <c r="C4" s="23"/>
    </row>
    <row r="5" spans="1:16" x14ac:dyDescent="0.2">
      <c r="A5" t="s">
        <v>490</v>
      </c>
      <c r="B5" t="s">
        <v>491</v>
      </c>
      <c r="C5" s="1" t="s">
        <v>492</v>
      </c>
      <c r="D5" s="1" t="s">
        <v>493</v>
      </c>
      <c r="E5" s="1" t="s">
        <v>494</v>
      </c>
      <c r="F5" s="1" t="s">
        <v>495</v>
      </c>
      <c r="G5" s="1" t="s">
        <v>496</v>
      </c>
      <c r="H5" s="1" t="s">
        <v>412</v>
      </c>
      <c r="I5" s="1" t="s">
        <v>497</v>
      </c>
      <c r="J5" s="1" t="s">
        <v>414</v>
      </c>
      <c r="K5" s="1" t="s">
        <v>415</v>
      </c>
      <c r="L5" s="1" t="s">
        <v>633</v>
      </c>
      <c r="M5" s="1" t="s">
        <v>494</v>
      </c>
      <c r="N5" s="1" t="s">
        <v>492</v>
      </c>
      <c r="O5" s="1" t="s">
        <v>649</v>
      </c>
      <c r="P5" s="1" t="s">
        <v>652</v>
      </c>
    </row>
    <row r="6" spans="1:16" x14ac:dyDescent="0.2">
      <c r="A6" t="s">
        <v>498</v>
      </c>
      <c r="B6" s="1">
        <v>1</v>
      </c>
      <c r="C6" s="1" t="s">
        <v>499</v>
      </c>
      <c r="D6" s="1">
        <v>11</v>
      </c>
      <c r="E6" s="1">
        <v>2.11</v>
      </c>
      <c r="G6" t="str">
        <f>B6&amp;"A-"&amp;C6&amp;"-VCS-Loc-22"</f>
        <v>1A-6A-VCS-Loc-22</v>
      </c>
      <c r="H6" s="1" t="s">
        <v>467</v>
      </c>
      <c r="I6">
        <f>B6</f>
        <v>1</v>
      </c>
      <c r="J6">
        <f>E6</f>
        <v>2.11</v>
      </c>
      <c r="K6">
        <f>IF(RIGHT(C6,1)="a",1,0)</f>
        <v>1</v>
      </c>
      <c r="L6" s="1">
        <f>D6</f>
        <v>11</v>
      </c>
      <c r="M6" s="1">
        <f>E6</f>
        <v>2.11</v>
      </c>
      <c r="N6" t="str">
        <f>C6</f>
        <v>6A</v>
      </c>
      <c r="O6" t="str">
        <f>I6&amp;H6</f>
        <v>1A</v>
      </c>
      <c r="P6" t="str">
        <f>A6&amp;" "&amp;LEFT(C6,FIND(RIGHT(C6,1),C6)-1)</f>
        <v>24.apr.22 6</v>
      </c>
    </row>
    <row r="7" spans="1:16" x14ac:dyDescent="0.2">
      <c r="A7" t="s">
        <v>498</v>
      </c>
      <c r="B7" s="1">
        <v>2</v>
      </c>
      <c r="C7" s="1" t="s">
        <v>500</v>
      </c>
      <c r="D7" s="1">
        <v>11</v>
      </c>
      <c r="E7" s="1">
        <v>4.07</v>
      </c>
      <c r="G7" t="str">
        <f t="shared" ref="G7:G17" si="0">B7&amp;"A-"&amp;C7&amp;"-VCS-Loc-22"</f>
        <v>2A-6B-VCS-Loc-22</v>
      </c>
      <c r="H7" s="1" t="s">
        <v>467</v>
      </c>
      <c r="I7">
        <f t="shared" ref="I7:I69" si="1">B7</f>
        <v>2</v>
      </c>
      <c r="J7">
        <f t="shared" ref="J7:J69" si="2">E7</f>
        <v>4.07</v>
      </c>
      <c r="K7">
        <f t="shared" ref="K7:K69" si="3">IF(RIGHT(C7,1)="a",1,0)</f>
        <v>0</v>
      </c>
      <c r="L7" s="1">
        <f t="shared" ref="L7:L69" si="4">D7</f>
        <v>11</v>
      </c>
      <c r="M7" s="1">
        <f t="shared" ref="M7:M69" si="5">E7</f>
        <v>4.07</v>
      </c>
      <c r="N7" t="str">
        <f t="shared" ref="N7:N69" si="6">C7</f>
        <v>6B</v>
      </c>
      <c r="O7" t="str">
        <f t="shared" ref="O7:O69" si="7">I7&amp;H7</f>
        <v>2A</v>
      </c>
      <c r="P7" t="str">
        <f t="shared" ref="P7:P69" si="8">A7&amp;" "&amp;LEFT(C7,FIND(RIGHT(C7,1),C7)-1)</f>
        <v>24.apr.22 6</v>
      </c>
    </row>
    <row r="8" spans="1:16" x14ac:dyDescent="0.2">
      <c r="A8" t="s">
        <v>498</v>
      </c>
      <c r="B8" s="1">
        <v>3</v>
      </c>
      <c r="C8" s="1" t="s">
        <v>501</v>
      </c>
      <c r="D8" s="1">
        <v>10</v>
      </c>
      <c r="E8" s="1">
        <v>3.09</v>
      </c>
      <c r="G8" t="str">
        <f t="shared" si="0"/>
        <v>3A-3B-VCS-Loc-22</v>
      </c>
      <c r="H8" s="1" t="s">
        <v>467</v>
      </c>
      <c r="I8">
        <f t="shared" si="1"/>
        <v>3</v>
      </c>
      <c r="J8">
        <f t="shared" si="2"/>
        <v>3.09</v>
      </c>
      <c r="K8">
        <f t="shared" si="3"/>
        <v>0</v>
      </c>
      <c r="L8" s="1">
        <f t="shared" si="4"/>
        <v>10</v>
      </c>
      <c r="M8" s="1">
        <f t="shared" si="5"/>
        <v>3.09</v>
      </c>
      <c r="N8" t="str">
        <f t="shared" si="6"/>
        <v>3B</v>
      </c>
      <c r="O8" t="str">
        <f t="shared" si="7"/>
        <v>3A</v>
      </c>
      <c r="P8" t="str">
        <f t="shared" si="8"/>
        <v>24.apr.22 3</v>
      </c>
    </row>
    <row r="9" spans="1:16" x14ac:dyDescent="0.2">
      <c r="A9" t="s">
        <v>498</v>
      </c>
      <c r="B9" s="1">
        <v>4</v>
      </c>
      <c r="C9" s="1" t="s">
        <v>502</v>
      </c>
      <c r="D9" s="1">
        <v>8</v>
      </c>
      <c r="E9" s="1">
        <v>5.85</v>
      </c>
      <c r="G9" t="str">
        <f t="shared" si="0"/>
        <v>4A-3A-VCS-Loc-22</v>
      </c>
      <c r="H9" s="1" t="s">
        <v>467</v>
      </c>
      <c r="I9">
        <f t="shared" si="1"/>
        <v>4</v>
      </c>
      <c r="J9">
        <f t="shared" si="2"/>
        <v>5.85</v>
      </c>
      <c r="K9">
        <f t="shared" si="3"/>
        <v>1</v>
      </c>
      <c r="L9" s="1">
        <f t="shared" si="4"/>
        <v>8</v>
      </c>
      <c r="M9" s="1">
        <f t="shared" si="5"/>
        <v>5.85</v>
      </c>
      <c r="N9" t="str">
        <f t="shared" si="6"/>
        <v>3A</v>
      </c>
      <c r="O9" t="str">
        <f t="shared" si="7"/>
        <v>4A</v>
      </c>
      <c r="P9" t="str">
        <f t="shared" si="8"/>
        <v>24.apr.22 3</v>
      </c>
    </row>
    <row r="10" spans="1:16" x14ac:dyDescent="0.2">
      <c r="A10" t="s">
        <v>498</v>
      </c>
      <c r="B10" s="1">
        <v>5</v>
      </c>
      <c r="C10" s="1" t="s">
        <v>503</v>
      </c>
      <c r="D10" s="1">
        <v>10</v>
      </c>
      <c r="E10" s="1">
        <v>3.49</v>
      </c>
      <c r="G10" t="str">
        <f t="shared" si="0"/>
        <v>5A-2B-VCS-Loc-22</v>
      </c>
      <c r="H10" s="1" t="s">
        <v>467</v>
      </c>
      <c r="I10">
        <f t="shared" si="1"/>
        <v>5</v>
      </c>
      <c r="J10">
        <f t="shared" si="2"/>
        <v>3.49</v>
      </c>
      <c r="K10">
        <f t="shared" si="3"/>
        <v>0</v>
      </c>
      <c r="L10" s="1">
        <f t="shared" si="4"/>
        <v>10</v>
      </c>
      <c r="M10" s="1">
        <f t="shared" si="5"/>
        <v>3.49</v>
      </c>
      <c r="N10" t="str">
        <f t="shared" si="6"/>
        <v>2B</v>
      </c>
      <c r="O10" t="str">
        <f t="shared" si="7"/>
        <v>5A</v>
      </c>
      <c r="P10" t="str">
        <f t="shared" si="8"/>
        <v>24.apr.22 2</v>
      </c>
    </row>
    <row r="11" spans="1:16" x14ac:dyDescent="0.2">
      <c r="A11" t="s">
        <v>498</v>
      </c>
      <c r="B11" s="1">
        <v>6</v>
      </c>
      <c r="C11" s="1" t="s">
        <v>504</v>
      </c>
      <c r="D11" s="1">
        <v>15</v>
      </c>
      <c r="E11" s="1">
        <v>2.5</v>
      </c>
      <c r="G11" t="str">
        <f t="shared" si="0"/>
        <v>6A-2A-VCS-Loc-22</v>
      </c>
      <c r="H11" s="1" t="s">
        <v>467</v>
      </c>
      <c r="I11">
        <f t="shared" si="1"/>
        <v>6</v>
      </c>
      <c r="J11">
        <f t="shared" si="2"/>
        <v>2.5</v>
      </c>
      <c r="K11">
        <f t="shared" si="3"/>
        <v>1</v>
      </c>
      <c r="L11" s="1">
        <f t="shared" si="4"/>
        <v>15</v>
      </c>
      <c r="M11" s="1">
        <f t="shared" si="5"/>
        <v>2.5</v>
      </c>
      <c r="N11" t="str">
        <f t="shared" si="6"/>
        <v>2A</v>
      </c>
      <c r="O11" t="str">
        <f t="shared" si="7"/>
        <v>6A</v>
      </c>
      <c r="P11" t="str">
        <f t="shared" si="8"/>
        <v>24.apr.22 2</v>
      </c>
    </row>
    <row r="12" spans="1:16" x14ac:dyDescent="0.2">
      <c r="A12" t="s">
        <v>498</v>
      </c>
      <c r="B12" s="1">
        <v>7</v>
      </c>
      <c r="C12" s="1" t="s">
        <v>505</v>
      </c>
      <c r="D12" s="1">
        <v>11</v>
      </c>
      <c r="E12" s="1">
        <v>4.32</v>
      </c>
      <c r="F12" t="s">
        <v>506</v>
      </c>
      <c r="G12" t="str">
        <f t="shared" si="0"/>
        <v>7A-1B-VCS-Loc-22</v>
      </c>
      <c r="H12" s="1" t="s">
        <v>467</v>
      </c>
      <c r="I12">
        <f t="shared" si="1"/>
        <v>7</v>
      </c>
      <c r="J12">
        <f t="shared" si="2"/>
        <v>4.32</v>
      </c>
      <c r="K12">
        <f t="shared" si="3"/>
        <v>0</v>
      </c>
      <c r="L12" s="1">
        <f t="shared" si="4"/>
        <v>11</v>
      </c>
      <c r="M12" s="1">
        <f t="shared" si="5"/>
        <v>4.32</v>
      </c>
      <c r="N12" t="str">
        <f t="shared" si="6"/>
        <v>1B</v>
      </c>
      <c r="O12" t="str">
        <f t="shared" si="7"/>
        <v>7A</v>
      </c>
      <c r="P12" t="str">
        <f t="shared" si="8"/>
        <v>24.apr.22 1</v>
      </c>
    </row>
    <row r="13" spans="1:16" x14ac:dyDescent="0.2">
      <c r="A13" t="s">
        <v>498</v>
      </c>
      <c r="B13" s="1">
        <v>8</v>
      </c>
      <c r="C13" s="1" t="s">
        <v>507</v>
      </c>
      <c r="D13" s="1">
        <v>6</v>
      </c>
      <c r="E13" s="1">
        <v>3.63</v>
      </c>
      <c r="G13" t="str">
        <f t="shared" si="0"/>
        <v>8A-1A-VCS-Loc-22</v>
      </c>
      <c r="H13" s="1" t="s">
        <v>467</v>
      </c>
      <c r="I13">
        <f t="shared" si="1"/>
        <v>8</v>
      </c>
      <c r="J13">
        <f t="shared" si="2"/>
        <v>3.63</v>
      </c>
      <c r="K13">
        <f t="shared" si="3"/>
        <v>1</v>
      </c>
      <c r="L13" s="1">
        <f t="shared" si="4"/>
        <v>6</v>
      </c>
      <c r="M13" s="1">
        <f t="shared" si="5"/>
        <v>3.63</v>
      </c>
      <c r="N13" t="str">
        <f t="shared" si="6"/>
        <v>1A</v>
      </c>
      <c r="O13" t="str">
        <f t="shared" si="7"/>
        <v>8A</v>
      </c>
      <c r="P13" t="str">
        <f t="shared" si="8"/>
        <v>24.apr.22 1</v>
      </c>
    </row>
    <row r="14" spans="1:16" x14ac:dyDescent="0.2">
      <c r="A14" t="s">
        <v>498</v>
      </c>
      <c r="B14" s="1">
        <v>9</v>
      </c>
      <c r="C14" s="1" t="s">
        <v>508</v>
      </c>
      <c r="D14" s="1">
        <v>9</v>
      </c>
      <c r="E14" s="1">
        <v>4.32</v>
      </c>
      <c r="G14" t="str">
        <f t="shared" si="0"/>
        <v>9A-4A-VCS-Loc-22</v>
      </c>
      <c r="H14" s="1" t="s">
        <v>467</v>
      </c>
      <c r="I14">
        <f t="shared" si="1"/>
        <v>9</v>
      </c>
      <c r="J14">
        <f t="shared" si="2"/>
        <v>4.32</v>
      </c>
      <c r="K14">
        <f t="shared" si="3"/>
        <v>1</v>
      </c>
      <c r="L14" s="1">
        <f t="shared" si="4"/>
        <v>9</v>
      </c>
      <c r="M14" s="1">
        <f t="shared" si="5"/>
        <v>4.32</v>
      </c>
      <c r="N14" t="str">
        <f t="shared" si="6"/>
        <v>4A</v>
      </c>
      <c r="O14" t="str">
        <f t="shared" si="7"/>
        <v>9A</v>
      </c>
      <c r="P14" t="str">
        <f t="shared" si="8"/>
        <v>24.apr.22 4</v>
      </c>
    </row>
    <row r="15" spans="1:16" x14ac:dyDescent="0.2">
      <c r="A15" t="s">
        <v>498</v>
      </c>
      <c r="B15" s="1">
        <v>10</v>
      </c>
      <c r="C15" s="1" t="s">
        <v>509</v>
      </c>
      <c r="D15" s="1">
        <v>8</v>
      </c>
      <c r="E15" s="1">
        <v>3.8</v>
      </c>
      <c r="G15" t="str">
        <f t="shared" si="0"/>
        <v>10A-4B-VCS-Loc-22</v>
      </c>
      <c r="H15" s="1" t="s">
        <v>467</v>
      </c>
      <c r="I15">
        <f t="shared" si="1"/>
        <v>10</v>
      </c>
      <c r="J15">
        <f t="shared" si="2"/>
        <v>3.8</v>
      </c>
      <c r="K15">
        <f t="shared" si="3"/>
        <v>0</v>
      </c>
      <c r="L15" s="1">
        <f t="shared" si="4"/>
        <v>8</v>
      </c>
      <c r="M15" s="1">
        <f t="shared" si="5"/>
        <v>3.8</v>
      </c>
      <c r="N15" t="str">
        <f t="shared" si="6"/>
        <v>4B</v>
      </c>
      <c r="O15" t="str">
        <f t="shared" si="7"/>
        <v>10A</v>
      </c>
      <c r="P15" t="str">
        <f t="shared" si="8"/>
        <v>24.apr.22 4</v>
      </c>
    </row>
    <row r="16" spans="1:16" x14ac:dyDescent="0.2">
      <c r="A16" t="s">
        <v>498</v>
      </c>
      <c r="B16" s="1">
        <v>11</v>
      </c>
      <c r="C16" s="1" t="s">
        <v>510</v>
      </c>
      <c r="D16" s="1">
        <v>12</v>
      </c>
      <c r="E16" s="1">
        <v>4.55</v>
      </c>
      <c r="G16" t="str">
        <f t="shared" si="0"/>
        <v>11A-5A-VCS-Loc-22</v>
      </c>
      <c r="H16" s="1" t="s">
        <v>467</v>
      </c>
      <c r="I16">
        <f t="shared" si="1"/>
        <v>11</v>
      </c>
      <c r="J16">
        <f t="shared" si="2"/>
        <v>4.55</v>
      </c>
      <c r="K16">
        <f t="shared" si="3"/>
        <v>1</v>
      </c>
      <c r="L16" s="1">
        <f t="shared" si="4"/>
        <v>12</v>
      </c>
      <c r="M16" s="1">
        <f t="shared" si="5"/>
        <v>4.55</v>
      </c>
      <c r="N16" t="str">
        <f t="shared" si="6"/>
        <v>5A</v>
      </c>
      <c r="O16" t="str">
        <f t="shared" si="7"/>
        <v>11A</v>
      </c>
      <c r="P16" t="str">
        <f t="shared" si="8"/>
        <v>24.apr.22 5</v>
      </c>
    </row>
    <row r="17" spans="1:16" x14ac:dyDescent="0.2">
      <c r="A17" t="s">
        <v>498</v>
      </c>
      <c r="B17" s="1">
        <v>12</v>
      </c>
      <c r="C17" s="1" t="s">
        <v>511</v>
      </c>
      <c r="D17" s="1">
        <v>13</v>
      </c>
      <c r="E17" s="1">
        <v>3.71</v>
      </c>
      <c r="G17" t="str">
        <f t="shared" si="0"/>
        <v>12A-5B-VCS-Loc-22</v>
      </c>
      <c r="H17" s="1" t="s">
        <v>467</v>
      </c>
      <c r="I17">
        <f t="shared" si="1"/>
        <v>12</v>
      </c>
      <c r="J17">
        <f t="shared" si="2"/>
        <v>3.71</v>
      </c>
      <c r="K17">
        <f t="shared" si="3"/>
        <v>0</v>
      </c>
      <c r="L17" s="1">
        <f t="shared" si="4"/>
        <v>13</v>
      </c>
      <c r="M17" s="1">
        <f t="shared" si="5"/>
        <v>3.71</v>
      </c>
      <c r="N17" t="str">
        <f t="shared" si="6"/>
        <v>5B</v>
      </c>
      <c r="O17" t="str">
        <f t="shared" si="7"/>
        <v>12A</v>
      </c>
      <c r="P17" t="str">
        <f t="shared" si="8"/>
        <v>24.apr.22 5</v>
      </c>
    </row>
    <row r="18" spans="1:16" x14ac:dyDescent="0.2">
      <c r="N18">
        <f t="shared" si="6"/>
        <v>0</v>
      </c>
      <c r="O18" t="str">
        <f t="shared" si="7"/>
        <v/>
      </c>
      <c r="P18" t="str">
        <f t="shared" si="8"/>
        <v xml:space="preserve"> </v>
      </c>
    </row>
    <row r="19" spans="1:16" x14ac:dyDescent="0.2">
      <c r="A19" t="s">
        <v>512</v>
      </c>
      <c r="B19" s="1">
        <v>1</v>
      </c>
      <c r="C19" s="1" t="s">
        <v>513</v>
      </c>
      <c r="D19" s="1">
        <v>8</v>
      </c>
      <c r="E19" s="1">
        <v>4.46</v>
      </c>
      <c r="G19" t="str">
        <f>B19&amp;"B-"&amp;C19&amp;"-VCS-Loc-22"</f>
        <v>1B-10A-VCS-Loc-22</v>
      </c>
      <c r="H19" s="1" t="s">
        <v>469</v>
      </c>
      <c r="I19">
        <f t="shared" si="1"/>
        <v>1</v>
      </c>
      <c r="J19">
        <f t="shared" si="2"/>
        <v>4.46</v>
      </c>
      <c r="K19">
        <f t="shared" si="3"/>
        <v>1</v>
      </c>
      <c r="L19" s="1">
        <f t="shared" si="4"/>
        <v>8</v>
      </c>
      <c r="M19" s="1">
        <f t="shared" si="5"/>
        <v>4.46</v>
      </c>
      <c r="N19" t="str">
        <f t="shared" si="6"/>
        <v>10A</v>
      </c>
      <c r="O19" t="str">
        <f t="shared" si="7"/>
        <v>1B</v>
      </c>
      <c r="P19" t="str">
        <f t="shared" si="8"/>
        <v>25 apr.22 10</v>
      </c>
    </row>
    <row r="20" spans="1:16" x14ac:dyDescent="0.2">
      <c r="A20" t="s">
        <v>512</v>
      </c>
      <c r="B20" s="1">
        <v>2</v>
      </c>
      <c r="C20" s="1" t="s">
        <v>514</v>
      </c>
      <c r="D20" s="1">
        <v>9</v>
      </c>
      <c r="E20" s="1">
        <v>5.18</v>
      </c>
      <c r="G20" t="str">
        <f t="shared" ref="G20:G30" si="9">B20&amp;"B-"&amp;C20&amp;"-VCS-Loc-22"</f>
        <v>2B-10B-VCS-Loc-22</v>
      </c>
      <c r="H20" s="1" t="s">
        <v>469</v>
      </c>
      <c r="I20">
        <f t="shared" si="1"/>
        <v>2</v>
      </c>
      <c r="J20">
        <f t="shared" si="2"/>
        <v>5.18</v>
      </c>
      <c r="K20">
        <f t="shared" si="3"/>
        <v>0</v>
      </c>
      <c r="L20" s="1">
        <f t="shared" si="4"/>
        <v>9</v>
      </c>
      <c r="M20" s="1">
        <f t="shared" si="5"/>
        <v>5.18</v>
      </c>
      <c r="N20" t="str">
        <f t="shared" si="6"/>
        <v>10B</v>
      </c>
      <c r="O20" t="str">
        <f t="shared" si="7"/>
        <v>2B</v>
      </c>
      <c r="P20" t="str">
        <f t="shared" si="8"/>
        <v>25 apr.22 10</v>
      </c>
    </row>
    <row r="21" spans="1:16" x14ac:dyDescent="0.2">
      <c r="A21" t="s">
        <v>512</v>
      </c>
      <c r="B21" s="1">
        <v>3</v>
      </c>
      <c r="C21" s="1" t="s">
        <v>515</v>
      </c>
      <c r="D21" s="1">
        <v>12</v>
      </c>
      <c r="E21" s="1">
        <v>2.37</v>
      </c>
      <c r="G21" t="str">
        <f t="shared" si="9"/>
        <v>3B-9B-VCS-Loc-22</v>
      </c>
      <c r="H21" s="1" t="s">
        <v>469</v>
      </c>
      <c r="I21">
        <f t="shared" si="1"/>
        <v>3</v>
      </c>
      <c r="J21">
        <f t="shared" si="2"/>
        <v>2.37</v>
      </c>
      <c r="K21">
        <f t="shared" si="3"/>
        <v>0</v>
      </c>
      <c r="L21" s="1">
        <f t="shared" si="4"/>
        <v>12</v>
      </c>
      <c r="M21" s="1">
        <f t="shared" si="5"/>
        <v>2.37</v>
      </c>
      <c r="N21" t="str">
        <f t="shared" si="6"/>
        <v>9B</v>
      </c>
      <c r="O21" t="str">
        <f t="shared" si="7"/>
        <v>3B</v>
      </c>
      <c r="P21" t="str">
        <f t="shared" si="8"/>
        <v>25 apr.22 9</v>
      </c>
    </row>
    <row r="22" spans="1:16" x14ac:dyDescent="0.2">
      <c r="A22" t="s">
        <v>512</v>
      </c>
      <c r="B22" s="1">
        <v>4</v>
      </c>
      <c r="C22" s="1" t="s">
        <v>516</v>
      </c>
      <c r="D22" s="1">
        <v>15</v>
      </c>
      <c r="E22" s="1">
        <v>1.74</v>
      </c>
      <c r="G22" t="str">
        <f t="shared" si="9"/>
        <v>4B-9A-VCS-Loc-22</v>
      </c>
      <c r="H22" s="1" t="s">
        <v>469</v>
      </c>
      <c r="I22">
        <f t="shared" si="1"/>
        <v>4</v>
      </c>
      <c r="J22">
        <f t="shared" si="2"/>
        <v>1.74</v>
      </c>
      <c r="K22">
        <f t="shared" si="3"/>
        <v>1</v>
      </c>
      <c r="L22" s="1">
        <f t="shared" si="4"/>
        <v>15</v>
      </c>
      <c r="M22" s="1">
        <f t="shared" si="5"/>
        <v>1.74</v>
      </c>
      <c r="N22" t="str">
        <f t="shared" si="6"/>
        <v>9A</v>
      </c>
      <c r="O22" t="str">
        <f t="shared" si="7"/>
        <v>4B</v>
      </c>
      <c r="P22" t="str">
        <f t="shared" si="8"/>
        <v>25 apr.22 9</v>
      </c>
    </row>
    <row r="23" spans="1:16" x14ac:dyDescent="0.2">
      <c r="A23" t="s">
        <v>512</v>
      </c>
      <c r="B23" s="1">
        <v>5</v>
      </c>
      <c r="C23" s="1" t="s">
        <v>517</v>
      </c>
      <c r="D23" s="1">
        <v>10</v>
      </c>
      <c r="E23" s="1">
        <v>2.4</v>
      </c>
      <c r="G23" t="str">
        <f t="shared" si="9"/>
        <v>5B-12B-VCS-Loc-22</v>
      </c>
      <c r="H23" s="1" t="s">
        <v>469</v>
      </c>
      <c r="I23">
        <f t="shared" si="1"/>
        <v>5</v>
      </c>
      <c r="J23">
        <f t="shared" si="2"/>
        <v>2.4</v>
      </c>
      <c r="K23">
        <f t="shared" si="3"/>
        <v>0</v>
      </c>
      <c r="L23" s="1">
        <f t="shared" si="4"/>
        <v>10</v>
      </c>
      <c r="M23" s="1">
        <f t="shared" si="5"/>
        <v>2.4</v>
      </c>
      <c r="N23" t="str">
        <f t="shared" si="6"/>
        <v>12B</v>
      </c>
      <c r="O23" t="str">
        <f t="shared" si="7"/>
        <v>5B</v>
      </c>
      <c r="P23" t="str">
        <f t="shared" si="8"/>
        <v>25 apr.22 12</v>
      </c>
    </row>
    <row r="24" spans="1:16" x14ac:dyDescent="0.2">
      <c r="A24" t="s">
        <v>512</v>
      </c>
      <c r="B24" s="1">
        <v>6</v>
      </c>
      <c r="C24" s="1" t="s">
        <v>518</v>
      </c>
      <c r="D24" s="1">
        <v>10</v>
      </c>
      <c r="E24" s="1">
        <v>3.59</v>
      </c>
      <c r="G24" t="str">
        <f t="shared" si="9"/>
        <v>6B-12A-VCS-Loc-22</v>
      </c>
      <c r="H24" s="1" t="s">
        <v>469</v>
      </c>
      <c r="I24">
        <f t="shared" si="1"/>
        <v>6</v>
      </c>
      <c r="J24">
        <f t="shared" si="2"/>
        <v>3.59</v>
      </c>
      <c r="K24">
        <f t="shared" si="3"/>
        <v>1</v>
      </c>
      <c r="L24" s="1">
        <f t="shared" si="4"/>
        <v>10</v>
      </c>
      <c r="M24" s="1">
        <f t="shared" si="5"/>
        <v>3.59</v>
      </c>
      <c r="N24" t="str">
        <f t="shared" si="6"/>
        <v>12A</v>
      </c>
      <c r="O24" t="str">
        <f t="shared" si="7"/>
        <v>6B</v>
      </c>
      <c r="P24" t="str">
        <f t="shared" si="8"/>
        <v>25 apr.22 12</v>
      </c>
    </row>
    <row r="25" spans="1:16" x14ac:dyDescent="0.2">
      <c r="A25" t="s">
        <v>512</v>
      </c>
      <c r="B25" s="1">
        <v>7</v>
      </c>
      <c r="C25" s="1" t="s">
        <v>519</v>
      </c>
      <c r="D25" s="1">
        <v>11</v>
      </c>
      <c r="E25" s="1">
        <v>3.58</v>
      </c>
      <c r="F25" t="s">
        <v>506</v>
      </c>
      <c r="G25" t="str">
        <f t="shared" si="9"/>
        <v>7B-7B-VCS-Loc-22</v>
      </c>
      <c r="H25" s="1" t="s">
        <v>469</v>
      </c>
      <c r="I25">
        <f t="shared" si="1"/>
        <v>7</v>
      </c>
      <c r="J25">
        <f t="shared" si="2"/>
        <v>3.58</v>
      </c>
      <c r="K25">
        <f t="shared" si="3"/>
        <v>0</v>
      </c>
      <c r="L25" s="1">
        <f t="shared" si="4"/>
        <v>11</v>
      </c>
      <c r="M25" s="1">
        <f t="shared" si="5"/>
        <v>3.58</v>
      </c>
      <c r="N25" t="str">
        <f t="shared" si="6"/>
        <v>7B</v>
      </c>
      <c r="O25" t="str">
        <f t="shared" si="7"/>
        <v>7B</v>
      </c>
      <c r="P25" t="str">
        <f t="shared" si="8"/>
        <v>25 apr.22 7</v>
      </c>
    </row>
    <row r="26" spans="1:16" x14ac:dyDescent="0.2">
      <c r="A26" t="s">
        <v>512</v>
      </c>
      <c r="B26" s="1">
        <v>8</v>
      </c>
      <c r="C26" s="1" t="s">
        <v>520</v>
      </c>
      <c r="D26" s="1">
        <v>11</v>
      </c>
      <c r="E26" s="1">
        <v>3.82</v>
      </c>
      <c r="F26" t="s">
        <v>506</v>
      </c>
      <c r="G26" t="str">
        <f t="shared" si="9"/>
        <v>8B-7A-VCS-Loc-22</v>
      </c>
      <c r="H26" s="1" t="s">
        <v>469</v>
      </c>
      <c r="I26">
        <f t="shared" si="1"/>
        <v>8</v>
      </c>
      <c r="J26">
        <f t="shared" si="2"/>
        <v>3.82</v>
      </c>
      <c r="K26">
        <f t="shared" si="3"/>
        <v>1</v>
      </c>
      <c r="L26" s="1">
        <f t="shared" si="4"/>
        <v>11</v>
      </c>
      <c r="M26" s="1">
        <f t="shared" si="5"/>
        <v>3.82</v>
      </c>
      <c r="N26" t="str">
        <f t="shared" si="6"/>
        <v>7A</v>
      </c>
      <c r="O26" t="str">
        <f t="shared" si="7"/>
        <v>8B</v>
      </c>
      <c r="P26" t="str">
        <f t="shared" si="8"/>
        <v>25 apr.22 7</v>
      </c>
    </row>
    <row r="27" spans="1:16" x14ac:dyDescent="0.2">
      <c r="A27" t="s">
        <v>512</v>
      </c>
      <c r="B27" s="1">
        <v>9</v>
      </c>
      <c r="C27" s="1" t="s">
        <v>521</v>
      </c>
      <c r="D27" s="1">
        <v>13</v>
      </c>
      <c r="E27" s="1">
        <v>3.71</v>
      </c>
      <c r="G27" t="str">
        <f t="shared" si="9"/>
        <v>9B-11A-VCS-Loc-22</v>
      </c>
      <c r="H27" s="1" t="s">
        <v>469</v>
      </c>
      <c r="I27">
        <f t="shared" si="1"/>
        <v>9</v>
      </c>
      <c r="J27">
        <f t="shared" si="2"/>
        <v>3.71</v>
      </c>
      <c r="K27">
        <f t="shared" si="3"/>
        <v>1</v>
      </c>
      <c r="L27" s="1">
        <f t="shared" si="4"/>
        <v>13</v>
      </c>
      <c r="M27" s="1">
        <f t="shared" si="5"/>
        <v>3.71</v>
      </c>
      <c r="N27" t="str">
        <f t="shared" si="6"/>
        <v>11A</v>
      </c>
      <c r="O27" t="str">
        <f t="shared" si="7"/>
        <v>9B</v>
      </c>
      <c r="P27" t="str">
        <f t="shared" si="8"/>
        <v>25 apr.22 11</v>
      </c>
    </row>
    <row r="28" spans="1:16" x14ac:dyDescent="0.2">
      <c r="A28" t="s">
        <v>512</v>
      </c>
      <c r="B28" s="1">
        <v>10</v>
      </c>
      <c r="C28" s="1" t="s">
        <v>522</v>
      </c>
      <c r="D28" s="1">
        <v>9</v>
      </c>
      <c r="E28" s="1">
        <v>2.37</v>
      </c>
      <c r="G28" t="str">
        <f t="shared" si="9"/>
        <v>10B-11B-VCS-Loc-22</v>
      </c>
      <c r="H28" s="1" t="s">
        <v>469</v>
      </c>
      <c r="I28">
        <f t="shared" si="1"/>
        <v>10</v>
      </c>
      <c r="J28">
        <f t="shared" si="2"/>
        <v>2.37</v>
      </c>
      <c r="K28">
        <f t="shared" si="3"/>
        <v>0</v>
      </c>
      <c r="L28" s="1">
        <f t="shared" si="4"/>
        <v>9</v>
      </c>
      <c r="M28" s="1">
        <f t="shared" si="5"/>
        <v>2.37</v>
      </c>
      <c r="N28" t="str">
        <f t="shared" si="6"/>
        <v>11B</v>
      </c>
      <c r="O28" t="str">
        <f t="shared" si="7"/>
        <v>10B</v>
      </c>
      <c r="P28" t="str">
        <f t="shared" si="8"/>
        <v>25 apr.22 11</v>
      </c>
    </row>
    <row r="29" spans="1:16" x14ac:dyDescent="0.2">
      <c r="A29" t="s">
        <v>512</v>
      </c>
      <c r="B29" s="1">
        <v>11</v>
      </c>
      <c r="C29" s="1" t="s">
        <v>523</v>
      </c>
      <c r="D29" s="1">
        <v>10</v>
      </c>
      <c r="E29" s="1">
        <v>3.42</v>
      </c>
      <c r="F29" t="s">
        <v>524</v>
      </c>
      <c r="G29" t="str">
        <f t="shared" si="9"/>
        <v>11B-8B-VCS-Loc-22</v>
      </c>
      <c r="H29" s="1" t="s">
        <v>469</v>
      </c>
      <c r="I29">
        <f t="shared" si="1"/>
        <v>11</v>
      </c>
      <c r="J29">
        <f t="shared" si="2"/>
        <v>3.42</v>
      </c>
      <c r="K29">
        <f t="shared" si="3"/>
        <v>0</v>
      </c>
      <c r="L29" s="1">
        <f t="shared" si="4"/>
        <v>10</v>
      </c>
      <c r="M29" s="1">
        <f t="shared" si="5"/>
        <v>3.42</v>
      </c>
      <c r="N29" t="str">
        <f t="shared" si="6"/>
        <v>8B</v>
      </c>
      <c r="O29" t="str">
        <f t="shared" si="7"/>
        <v>11B</v>
      </c>
      <c r="P29" t="str">
        <f t="shared" si="8"/>
        <v>25 apr.22 8</v>
      </c>
    </row>
    <row r="30" spans="1:16" x14ac:dyDescent="0.2">
      <c r="A30" t="s">
        <v>512</v>
      </c>
      <c r="B30" s="1">
        <v>12</v>
      </c>
      <c r="C30" s="1" t="s">
        <v>525</v>
      </c>
      <c r="D30" s="1">
        <v>12</v>
      </c>
      <c r="E30" s="1">
        <v>6.12</v>
      </c>
      <c r="G30" t="str">
        <f t="shared" si="9"/>
        <v>12B-8A-VCS-Loc-22</v>
      </c>
      <c r="H30" s="1" t="s">
        <v>469</v>
      </c>
      <c r="I30">
        <f t="shared" si="1"/>
        <v>12</v>
      </c>
      <c r="J30">
        <f t="shared" si="2"/>
        <v>6.12</v>
      </c>
      <c r="K30">
        <f t="shared" si="3"/>
        <v>1</v>
      </c>
      <c r="L30" s="1">
        <f t="shared" si="4"/>
        <v>12</v>
      </c>
      <c r="M30" s="1">
        <f t="shared" si="5"/>
        <v>6.12</v>
      </c>
      <c r="N30" t="str">
        <f t="shared" si="6"/>
        <v>8A</v>
      </c>
      <c r="O30" t="str">
        <f t="shared" si="7"/>
        <v>12B</v>
      </c>
      <c r="P30" t="str">
        <f t="shared" si="8"/>
        <v>25 apr.22 8</v>
      </c>
    </row>
    <row r="31" spans="1:16" x14ac:dyDescent="0.2">
      <c r="N31">
        <f t="shared" si="6"/>
        <v>0</v>
      </c>
      <c r="O31" t="str">
        <f t="shared" si="7"/>
        <v/>
      </c>
      <c r="P31" t="str">
        <f t="shared" si="8"/>
        <v xml:space="preserve"> </v>
      </c>
    </row>
    <row r="32" spans="1:16" x14ac:dyDescent="0.2">
      <c r="A32" t="s">
        <v>526</v>
      </c>
      <c r="B32" s="1">
        <v>1</v>
      </c>
      <c r="C32" s="1" t="s">
        <v>527</v>
      </c>
      <c r="D32" s="1">
        <v>14</v>
      </c>
      <c r="E32" s="1">
        <v>6.92</v>
      </c>
      <c r="G32" t="str">
        <f t="shared" ref="G32:G38" si="10">B32&amp;"C-"&amp;C32&amp;"-VCS-Loc-22"</f>
        <v>1C-17A-VCS-Loc-22</v>
      </c>
      <c r="H32" s="1" t="s">
        <v>528</v>
      </c>
      <c r="I32">
        <f t="shared" si="1"/>
        <v>1</v>
      </c>
      <c r="J32">
        <f t="shared" si="2"/>
        <v>6.92</v>
      </c>
      <c r="K32">
        <f t="shared" si="3"/>
        <v>1</v>
      </c>
      <c r="L32" s="1">
        <f t="shared" si="4"/>
        <v>14</v>
      </c>
      <c r="M32" s="1">
        <f t="shared" si="5"/>
        <v>6.92</v>
      </c>
      <c r="N32" t="str">
        <f t="shared" si="6"/>
        <v>17A</v>
      </c>
      <c r="O32" t="str">
        <f t="shared" si="7"/>
        <v>1C</v>
      </c>
      <c r="P32" t="str">
        <f t="shared" si="8"/>
        <v>26.apr.22 17</v>
      </c>
    </row>
    <row r="33" spans="1:16" x14ac:dyDescent="0.2">
      <c r="A33" t="s">
        <v>526</v>
      </c>
      <c r="B33" s="1">
        <v>2</v>
      </c>
      <c r="C33" s="1" t="s">
        <v>529</v>
      </c>
      <c r="D33" s="1">
        <v>12</v>
      </c>
      <c r="E33" s="1">
        <v>6.35</v>
      </c>
      <c r="G33" t="str">
        <f t="shared" si="10"/>
        <v>2C-17B-VCS-Loc-22</v>
      </c>
      <c r="H33" s="1" t="s">
        <v>528</v>
      </c>
      <c r="I33">
        <f t="shared" si="1"/>
        <v>2</v>
      </c>
      <c r="J33">
        <f t="shared" si="2"/>
        <v>6.35</v>
      </c>
      <c r="K33">
        <f t="shared" si="3"/>
        <v>0</v>
      </c>
      <c r="L33" s="1">
        <f t="shared" si="4"/>
        <v>12</v>
      </c>
      <c r="M33" s="1">
        <f t="shared" si="5"/>
        <v>6.35</v>
      </c>
      <c r="N33" t="str">
        <f t="shared" si="6"/>
        <v>17B</v>
      </c>
      <c r="O33" t="str">
        <f t="shared" si="7"/>
        <v>2C</v>
      </c>
      <c r="P33" t="str">
        <f t="shared" si="8"/>
        <v>26.apr.22 17</v>
      </c>
    </row>
    <row r="34" spans="1:16" x14ac:dyDescent="0.2">
      <c r="A34" t="s">
        <v>526</v>
      </c>
      <c r="B34" s="1">
        <v>3</v>
      </c>
      <c r="C34" s="1" t="s">
        <v>530</v>
      </c>
      <c r="D34" s="1">
        <v>17</v>
      </c>
      <c r="E34" s="1">
        <v>4.13</v>
      </c>
      <c r="G34" t="str">
        <f t="shared" si="10"/>
        <v>3C-16A-VCS-Loc-22</v>
      </c>
      <c r="H34" s="1" t="s">
        <v>528</v>
      </c>
      <c r="I34">
        <f t="shared" si="1"/>
        <v>3</v>
      </c>
      <c r="J34">
        <f t="shared" si="2"/>
        <v>4.13</v>
      </c>
      <c r="K34">
        <f t="shared" si="3"/>
        <v>1</v>
      </c>
      <c r="L34" s="1">
        <f t="shared" si="4"/>
        <v>17</v>
      </c>
      <c r="M34" s="1">
        <f t="shared" si="5"/>
        <v>4.13</v>
      </c>
      <c r="N34" t="str">
        <f t="shared" si="6"/>
        <v>16A</v>
      </c>
      <c r="O34" t="str">
        <f t="shared" si="7"/>
        <v>3C</v>
      </c>
      <c r="P34" t="str">
        <f t="shared" si="8"/>
        <v>26.apr.22 16</v>
      </c>
    </row>
    <row r="35" spans="1:16" x14ac:dyDescent="0.2">
      <c r="A35" t="s">
        <v>526</v>
      </c>
      <c r="B35" s="1">
        <v>4</v>
      </c>
      <c r="C35" s="1" t="s">
        <v>531</v>
      </c>
      <c r="D35" s="1">
        <v>16</v>
      </c>
      <c r="E35" s="1">
        <v>5.24</v>
      </c>
      <c r="G35" t="str">
        <f t="shared" si="10"/>
        <v>4C-16B-VCS-Loc-22</v>
      </c>
      <c r="H35" s="1" t="s">
        <v>528</v>
      </c>
      <c r="I35">
        <f t="shared" si="1"/>
        <v>4</v>
      </c>
      <c r="J35">
        <f t="shared" si="2"/>
        <v>5.24</v>
      </c>
      <c r="K35">
        <f t="shared" si="3"/>
        <v>0</v>
      </c>
      <c r="L35" s="1">
        <f t="shared" si="4"/>
        <v>16</v>
      </c>
      <c r="M35" s="1">
        <f t="shared" si="5"/>
        <v>5.24</v>
      </c>
      <c r="N35" t="str">
        <f t="shared" si="6"/>
        <v>16B</v>
      </c>
      <c r="O35" t="str">
        <f t="shared" si="7"/>
        <v>4C</v>
      </c>
      <c r="P35" t="str">
        <f t="shared" si="8"/>
        <v>26.apr.22 16</v>
      </c>
    </row>
    <row r="36" spans="1:16" x14ac:dyDescent="0.2">
      <c r="A36" t="s">
        <v>526</v>
      </c>
      <c r="B36" s="1">
        <v>5</v>
      </c>
      <c r="C36" s="1" t="s">
        <v>532</v>
      </c>
      <c r="D36" s="1">
        <v>10</v>
      </c>
      <c r="E36" s="1">
        <v>6.12</v>
      </c>
      <c r="G36" t="str">
        <f t="shared" si="10"/>
        <v>5C-14B-VCS-Loc-22</v>
      </c>
      <c r="H36" s="1" t="s">
        <v>528</v>
      </c>
      <c r="I36">
        <f t="shared" si="1"/>
        <v>5</v>
      </c>
      <c r="J36">
        <f t="shared" si="2"/>
        <v>6.12</v>
      </c>
      <c r="K36">
        <f t="shared" si="3"/>
        <v>0</v>
      </c>
      <c r="L36" s="1">
        <f t="shared" si="4"/>
        <v>10</v>
      </c>
      <c r="M36" s="1">
        <f t="shared" si="5"/>
        <v>6.12</v>
      </c>
      <c r="N36" t="str">
        <f t="shared" si="6"/>
        <v>14B</v>
      </c>
      <c r="O36" t="str">
        <f t="shared" si="7"/>
        <v>5C</v>
      </c>
      <c r="P36" t="str">
        <f t="shared" si="8"/>
        <v>26.apr.22 14</v>
      </c>
    </row>
    <row r="37" spans="1:16" x14ac:dyDescent="0.2">
      <c r="A37" t="s">
        <v>526</v>
      </c>
      <c r="B37" s="1">
        <v>6</v>
      </c>
      <c r="C37" s="1" t="s">
        <v>533</v>
      </c>
      <c r="D37" s="1">
        <v>9</v>
      </c>
      <c r="E37" s="1">
        <v>7.12</v>
      </c>
      <c r="G37" t="str">
        <f t="shared" si="10"/>
        <v>6C-14A-VCS-Loc-22</v>
      </c>
      <c r="H37" s="1" t="s">
        <v>528</v>
      </c>
      <c r="I37">
        <f t="shared" si="1"/>
        <v>6</v>
      </c>
      <c r="J37">
        <f t="shared" si="2"/>
        <v>7.12</v>
      </c>
      <c r="K37">
        <f t="shared" si="3"/>
        <v>1</v>
      </c>
      <c r="L37" s="1">
        <f t="shared" si="4"/>
        <v>9</v>
      </c>
      <c r="M37" s="1">
        <f t="shared" si="5"/>
        <v>7.12</v>
      </c>
      <c r="N37" t="str">
        <f t="shared" si="6"/>
        <v>14A</v>
      </c>
      <c r="O37" t="str">
        <f t="shared" si="7"/>
        <v>6C</v>
      </c>
      <c r="P37" t="str">
        <f t="shared" si="8"/>
        <v>26.apr.22 14</v>
      </c>
    </row>
    <row r="38" spans="1:16" x14ac:dyDescent="0.2">
      <c r="A38" t="s">
        <v>526</v>
      </c>
      <c r="B38" s="1">
        <v>7</v>
      </c>
      <c r="C38" s="1" t="s">
        <v>534</v>
      </c>
      <c r="D38" s="1">
        <v>10</v>
      </c>
      <c r="E38" s="1">
        <v>4.7</v>
      </c>
      <c r="G38" t="str">
        <f t="shared" si="10"/>
        <v>7C-13B-VCS-Loc-22</v>
      </c>
      <c r="H38" s="1" t="s">
        <v>528</v>
      </c>
      <c r="I38">
        <f t="shared" si="1"/>
        <v>7</v>
      </c>
      <c r="J38">
        <f t="shared" si="2"/>
        <v>4.7</v>
      </c>
      <c r="K38">
        <f t="shared" si="3"/>
        <v>0</v>
      </c>
      <c r="L38" s="1">
        <f t="shared" si="4"/>
        <v>10</v>
      </c>
      <c r="M38" s="1">
        <f t="shared" si="5"/>
        <v>4.7</v>
      </c>
      <c r="N38" t="str">
        <f t="shared" si="6"/>
        <v>13B</v>
      </c>
      <c r="O38" t="str">
        <f t="shared" si="7"/>
        <v>7C</v>
      </c>
      <c r="P38" t="str">
        <f t="shared" si="8"/>
        <v>26.apr.22 13</v>
      </c>
    </row>
    <row r="39" spans="1:16" x14ac:dyDescent="0.2">
      <c r="A39" t="s">
        <v>526</v>
      </c>
      <c r="B39" s="1">
        <v>8</v>
      </c>
      <c r="C39" s="1" t="s">
        <v>535</v>
      </c>
      <c r="D39" s="1">
        <v>6</v>
      </c>
      <c r="E39" s="1">
        <v>4.74</v>
      </c>
      <c r="G39" t="str">
        <f>B39&amp;"C-"&amp;C39&amp;"-VCS-Loc-22"</f>
        <v>8C-13A-VCS-Loc-22</v>
      </c>
      <c r="H39" s="1" t="s">
        <v>528</v>
      </c>
      <c r="I39">
        <f t="shared" si="1"/>
        <v>8</v>
      </c>
      <c r="J39">
        <f t="shared" si="2"/>
        <v>4.74</v>
      </c>
      <c r="K39">
        <f t="shared" si="3"/>
        <v>1</v>
      </c>
      <c r="L39" s="1">
        <f t="shared" si="4"/>
        <v>6</v>
      </c>
      <c r="M39" s="1">
        <f t="shared" si="5"/>
        <v>4.74</v>
      </c>
      <c r="N39" t="str">
        <f t="shared" si="6"/>
        <v>13A</v>
      </c>
      <c r="O39" t="str">
        <f t="shared" si="7"/>
        <v>8C</v>
      </c>
      <c r="P39" t="str">
        <f t="shared" si="8"/>
        <v>26.apr.22 13</v>
      </c>
    </row>
    <row r="40" spans="1:16" x14ac:dyDescent="0.2">
      <c r="A40" t="s">
        <v>526</v>
      </c>
      <c r="B40" s="1">
        <v>9</v>
      </c>
      <c r="C40" s="1" t="s">
        <v>536</v>
      </c>
      <c r="D40" s="1">
        <v>10</v>
      </c>
      <c r="E40" s="1">
        <v>4.21</v>
      </c>
      <c r="G40" t="str">
        <f t="shared" ref="G40:G43" si="11">B40&amp;"C-"&amp;C40&amp;"-VCS-Loc-22"</f>
        <v>9C-15A-VCS-Loc-22</v>
      </c>
      <c r="H40" s="1" t="s">
        <v>528</v>
      </c>
      <c r="I40">
        <f t="shared" si="1"/>
        <v>9</v>
      </c>
      <c r="J40">
        <f t="shared" si="2"/>
        <v>4.21</v>
      </c>
      <c r="K40">
        <f t="shared" si="3"/>
        <v>1</v>
      </c>
      <c r="L40" s="1">
        <f t="shared" si="4"/>
        <v>10</v>
      </c>
      <c r="M40" s="1">
        <f t="shared" si="5"/>
        <v>4.21</v>
      </c>
      <c r="N40" t="str">
        <f t="shared" si="6"/>
        <v>15A</v>
      </c>
      <c r="O40" t="str">
        <f t="shared" si="7"/>
        <v>9C</v>
      </c>
      <c r="P40" t="str">
        <f t="shared" si="8"/>
        <v>26.apr.22 15</v>
      </c>
    </row>
    <row r="41" spans="1:16" x14ac:dyDescent="0.2">
      <c r="A41" t="s">
        <v>526</v>
      </c>
      <c r="B41" s="1">
        <v>10</v>
      </c>
      <c r="C41" s="1" t="s">
        <v>537</v>
      </c>
      <c r="D41" s="1">
        <v>12</v>
      </c>
      <c r="E41" s="1">
        <v>3.8</v>
      </c>
      <c r="G41" t="str">
        <f t="shared" si="11"/>
        <v>10C-15B-VCS-Loc-22</v>
      </c>
      <c r="H41" s="1" t="s">
        <v>528</v>
      </c>
      <c r="I41">
        <f t="shared" si="1"/>
        <v>10</v>
      </c>
      <c r="J41">
        <f t="shared" si="2"/>
        <v>3.8</v>
      </c>
      <c r="K41">
        <f t="shared" si="3"/>
        <v>0</v>
      </c>
      <c r="L41" s="1">
        <f t="shared" si="4"/>
        <v>12</v>
      </c>
      <c r="M41" s="1">
        <f t="shared" si="5"/>
        <v>3.8</v>
      </c>
      <c r="N41" t="str">
        <f t="shared" si="6"/>
        <v>15B</v>
      </c>
      <c r="O41" t="str">
        <f t="shared" si="7"/>
        <v>10C</v>
      </c>
      <c r="P41" t="str">
        <f t="shared" si="8"/>
        <v>26.apr.22 15</v>
      </c>
    </row>
    <row r="42" spans="1:16" x14ac:dyDescent="0.2">
      <c r="A42" t="s">
        <v>526</v>
      </c>
      <c r="B42" s="1">
        <v>11</v>
      </c>
      <c r="C42" s="1" t="s">
        <v>538</v>
      </c>
      <c r="D42" s="1">
        <v>6</v>
      </c>
      <c r="E42" s="1">
        <v>6.21</v>
      </c>
      <c r="G42" t="str">
        <f t="shared" si="11"/>
        <v>11C-18A-VCS-Loc-22</v>
      </c>
      <c r="H42" s="1" t="s">
        <v>528</v>
      </c>
      <c r="I42">
        <f t="shared" si="1"/>
        <v>11</v>
      </c>
      <c r="J42">
        <f t="shared" si="2"/>
        <v>6.21</v>
      </c>
      <c r="K42">
        <f t="shared" si="3"/>
        <v>1</v>
      </c>
      <c r="L42" s="1">
        <f t="shared" si="4"/>
        <v>6</v>
      </c>
      <c r="M42" s="1">
        <f t="shared" si="5"/>
        <v>6.21</v>
      </c>
      <c r="N42" t="str">
        <f t="shared" si="6"/>
        <v>18A</v>
      </c>
      <c r="O42" t="str">
        <f t="shared" si="7"/>
        <v>11C</v>
      </c>
      <c r="P42" t="str">
        <f t="shared" si="8"/>
        <v>26.apr.22 18</v>
      </c>
    </row>
    <row r="43" spans="1:16" x14ac:dyDescent="0.2">
      <c r="A43" t="s">
        <v>526</v>
      </c>
      <c r="B43" s="1">
        <v>12</v>
      </c>
      <c r="C43" s="1" t="s">
        <v>539</v>
      </c>
      <c r="D43" s="1">
        <v>9</v>
      </c>
      <c r="E43" s="1">
        <v>4.32</v>
      </c>
      <c r="G43" t="str">
        <f t="shared" si="11"/>
        <v>12C-18B-VCS-Loc-22</v>
      </c>
      <c r="H43" s="1" t="s">
        <v>528</v>
      </c>
      <c r="I43">
        <f t="shared" si="1"/>
        <v>12</v>
      </c>
      <c r="J43">
        <f t="shared" si="2"/>
        <v>4.32</v>
      </c>
      <c r="K43">
        <f t="shared" si="3"/>
        <v>0</v>
      </c>
      <c r="L43" s="1">
        <f t="shared" si="4"/>
        <v>9</v>
      </c>
      <c r="M43" s="1">
        <f t="shared" si="5"/>
        <v>4.32</v>
      </c>
      <c r="N43" t="str">
        <f t="shared" si="6"/>
        <v>18B</v>
      </c>
      <c r="O43" t="str">
        <f t="shared" si="7"/>
        <v>12C</v>
      </c>
      <c r="P43" t="str">
        <f t="shared" si="8"/>
        <v>26.apr.22 18</v>
      </c>
    </row>
    <row r="44" spans="1:16" x14ac:dyDescent="0.2">
      <c r="N44">
        <f t="shared" si="6"/>
        <v>0</v>
      </c>
      <c r="O44" t="str">
        <f t="shared" si="7"/>
        <v/>
      </c>
      <c r="P44" t="str">
        <f t="shared" si="8"/>
        <v xml:space="preserve"> </v>
      </c>
    </row>
    <row r="45" spans="1:16" x14ac:dyDescent="0.2">
      <c r="A45" t="s">
        <v>540</v>
      </c>
      <c r="B45" s="1">
        <v>1</v>
      </c>
      <c r="C45" s="1" t="s">
        <v>541</v>
      </c>
      <c r="D45" s="1">
        <v>14</v>
      </c>
      <c r="E45" s="1">
        <v>5.25</v>
      </c>
      <c r="F45" t="s">
        <v>542</v>
      </c>
      <c r="G45" t="str">
        <f>B45&amp;"D-"&amp;C45&amp;"-VCS-Loc-22"</f>
        <v>1D-24A-VCS-Loc-22</v>
      </c>
      <c r="H45" s="1" t="s">
        <v>543</v>
      </c>
      <c r="I45">
        <f t="shared" si="1"/>
        <v>1</v>
      </c>
      <c r="J45">
        <f t="shared" si="2"/>
        <v>5.25</v>
      </c>
      <c r="K45">
        <f t="shared" si="3"/>
        <v>1</v>
      </c>
      <c r="L45" s="1">
        <f t="shared" si="4"/>
        <v>14</v>
      </c>
      <c r="M45" s="1">
        <f t="shared" si="5"/>
        <v>5.25</v>
      </c>
      <c r="N45" t="str">
        <f t="shared" si="6"/>
        <v>24A</v>
      </c>
      <c r="O45" t="str">
        <f t="shared" si="7"/>
        <v>1D</v>
      </c>
      <c r="P45" t="str">
        <f t="shared" si="8"/>
        <v>27.apr.22 24</v>
      </c>
    </row>
    <row r="46" spans="1:16" x14ac:dyDescent="0.2">
      <c r="A46" t="s">
        <v>540</v>
      </c>
      <c r="B46" s="1">
        <v>2</v>
      </c>
      <c r="C46" s="1" t="s">
        <v>544</v>
      </c>
      <c r="D46" s="1">
        <v>13</v>
      </c>
      <c r="E46" s="1">
        <v>4.59</v>
      </c>
      <c r="F46" t="s">
        <v>545</v>
      </c>
      <c r="G46" t="str">
        <f t="shared" ref="G46:G56" si="12">B46&amp;"D-"&amp;C46&amp;"-VCS-Loc-22"</f>
        <v>2D-24B-VCS-Loc-22</v>
      </c>
      <c r="H46" s="1" t="s">
        <v>543</v>
      </c>
      <c r="I46">
        <f t="shared" si="1"/>
        <v>2</v>
      </c>
      <c r="J46">
        <f t="shared" si="2"/>
        <v>4.59</v>
      </c>
      <c r="K46">
        <f t="shared" si="3"/>
        <v>0</v>
      </c>
      <c r="L46" s="1">
        <f t="shared" si="4"/>
        <v>13</v>
      </c>
      <c r="M46" s="1">
        <f t="shared" si="5"/>
        <v>4.59</v>
      </c>
      <c r="N46" t="str">
        <f t="shared" si="6"/>
        <v>24B</v>
      </c>
      <c r="O46" t="str">
        <f t="shared" si="7"/>
        <v>2D</v>
      </c>
      <c r="P46" t="str">
        <f t="shared" si="8"/>
        <v>27.apr.22 24</v>
      </c>
    </row>
    <row r="47" spans="1:16" x14ac:dyDescent="0.2">
      <c r="A47" t="s">
        <v>540</v>
      </c>
      <c r="B47" s="1">
        <v>3</v>
      </c>
      <c r="C47" s="1" t="s">
        <v>546</v>
      </c>
      <c r="D47" s="1">
        <v>12</v>
      </c>
      <c r="E47" s="1">
        <v>4.17</v>
      </c>
      <c r="F47" t="s">
        <v>545</v>
      </c>
      <c r="G47" t="str">
        <f t="shared" si="12"/>
        <v>3D-19B-VCS-Loc-22</v>
      </c>
      <c r="H47" s="1" t="s">
        <v>543</v>
      </c>
      <c r="I47">
        <f t="shared" si="1"/>
        <v>3</v>
      </c>
      <c r="J47">
        <f t="shared" si="2"/>
        <v>4.17</v>
      </c>
      <c r="K47">
        <f t="shared" si="3"/>
        <v>0</v>
      </c>
      <c r="L47" s="1">
        <f t="shared" si="4"/>
        <v>12</v>
      </c>
      <c r="M47" s="1">
        <f t="shared" si="5"/>
        <v>4.17</v>
      </c>
      <c r="N47" t="str">
        <f t="shared" si="6"/>
        <v>19B</v>
      </c>
      <c r="O47" t="str">
        <f t="shared" si="7"/>
        <v>3D</v>
      </c>
      <c r="P47" t="str">
        <f t="shared" si="8"/>
        <v>27.apr.22 19</v>
      </c>
    </row>
    <row r="48" spans="1:16" x14ac:dyDescent="0.2">
      <c r="A48" t="s">
        <v>540</v>
      </c>
      <c r="B48" s="1">
        <v>4</v>
      </c>
      <c r="C48" s="1" t="s">
        <v>547</v>
      </c>
      <c r="D48" s="1">
        <v>12</v>
      </c>
      <c r="E48" s="1">
        <v>5.19</v>
      </c>
      <c r="F48" t="s">
        <v>545</v>
      </c>
      <c r="G48" t="str">
        <f t="shared" si="12"/>
        <v>4D-19A-VCS-Loc-22</v>
      </c>
      <c r="H48" s="1" t="s">
        <v>543</v>
      </c>
      <c r="I48">
        <f t="shared" si="1"/>
        <v>4</v>
      </c>
      <c r="J48">
        <f t="shared" si="2"/>
        <v>5.19</v>
      </c>
      <c r="K48">
        <f t="shared" si="3"/>
        <v>1</v>
      </c>
      <c r="L48" s="1">
        <f t="shared" si="4"/>
        <v>12</v>
      </c>
      <c r="M48" s="1">
        <f t="shared" si="5"/>
        <v>5.19</v>
      </c>
      <c r="N48" t="str">
        <f t="shared" si="6"/>
        <v>19A</v>
      </c>
      <c r="O48" t="str">
        <f t="shared" si="7"/>
        <v>4D</v>
      </c>
      <c r="P48" t="str">
        <f t="shared" si="8"/>
        <v>27.apr.22 19</v>
      </c>
    </row>
    <row r="49" spans="1:16" x14ac:dyDescent="0.2">
      <c r="A49" t="s">
        <v>540</v>
      </c>
      <c r="B49" s="1">
        <v>5</v>
      </c>
      <c r="C49" s="1" t="s">
        <v>548</v>
      </c>
      <c r="D49" s="1">
        <v>12</v>
      </c>
      <c r="E49" s="1">
        <v>2.93</v>
      </c>
      <c r="F49" t="s">
        <v>545</v>
      </c>
      <c r="G49" t="str">
        <f t="shared" si="12"/>
        <v>5D-21B-VCS-Loc-22</v>
      </c>
      <c r="H49" s="1" t="s">
        <v>543</v>
      </c>
      <c r="I49">
        <f t="shared" si="1"/>
        <v>5</v>
      </c>
      <c r="J49">
        <f t="shared" si="2"/>
        <v>2.93</v>
      </c>
      <c r="K49">
        <f t="shared" si="3"/>
        <v>0</v>
      </c>
      <c r="L49" s="1">
        <f t="shared" si="4"/>
        <v>12</v>
      </c>
      <c r="M49" s="1">
        <f t="shared" si="5"/>
        <v>2.93</v>
      </c>
      <c r="N49" t="str">
        <f t="shared" si="6"/>
        <v>21B</v>
      </c>
      <c r="O49" t="str">
        <f t="shared" si="7"/>
        <v>5D</v>
      </c>
      <c r="P49" t="str">
        <f t="shared" si="8"/>
        <v>27.apr.22 21</v>
      </c>
    </row>
    <row r="50" spans="1:16" x14ac:dyDescent="0.2">
      <c r="A50" t="s">
        <v>540</v>
      </c>
      <c r="B50" s="1">
        <v>6</v>
      </c>
      <c r="C50" s="1" t="s">
        <v>549</v>
      </c>
      <c r="D50" s="1">
        <v>13</v>
      </c>
      <c r="E50" s="1">
        <v>3.4</v>
      </c>
      <c r="F50" t="s">
        <v>545</v>
      </c>
      <c r="G50" t="str">
        <f t="shared" si="12"/>
        <v>6D-21A-VCS-Loc-22</v>
      </c>
      <c r="H50" s="1" t="s">
        <v>543</v>
      </c>
      <c r="I50">
        <f t="shared" si="1"/>
        <v>6</v>
      </c>
      <c r="J50">
        <f t="shared" si="2"/>
        <v>3.4</v>
      </c>
      <c r="K50">
        <f t="shared" si="3"/>
        <v>1</v>
      </c>
      <c r="L50" s="1">
        <f t="shared" si="4"/>
        <v>13</v>
      </c>
      <c r="M50" s="1">
        <f t="shared" si="5"/>
        <v>3.4</v>
      </c>
      <c r="N50" t="str">
        <f t="shared" si="6"/>
        <v>21A</v>
      </c>
      <c r="O50" t="str">
        <f t="shared" si="7"/>
        <v>6D</v>
      </c>
      <c r="P50" t="str">
        <f t="shared" si="8"/>
        <v>27.apr.22 21</v>
      </c>
    </row>
    <row r="51" spans="1:16" x14ac:dyDescent="0.2">
      <c r="A51" t="s">
        <v>540</v>
      </c>
      <c r="B51" s="1">
        <v>7</v>
      </c>
      <c r="C51" s="1" t="s">
        <v>550</v>
      </c>
      <c r="D51" s="1">
        <v>12</v>
      </c>
      <c r="E51" s="1">
        <v>3.25</v>
      </c>
      <c r="F51" t="s">
        <v>545</v>
      </c>
      <c r="G51" t="str">
        <f t="shared" si="12"/>
        <v>7D-22A-VCS-Loc-22</v>
      </c>
      <c r="H51" s="1" t="s">
        <v>543</v>
      </c>
      <c r="I51">
        <f t="shared" si="1"/>
        <v>7</v>
      </c>
      <c r="J51">
        <f t="shared" si="2"/>
        <v>3.25</v>
      </c>
      <c r="K51">
        <f t="shared" si="3"/>
        <v>1</v>
      </c>
      <c r="L51" s="1">
        <f t="shared" si="4"/>
        <v>12</v>
      </c>
      <c r="M51" s="1">
        <f t="shared" si="5"/>
        <v>3.25</v>
      </c>
      <c r="N51" t="str">
        <f t="shared" si="6"/>
        <v>22A</v>
      </c>
      <c r="O51" t="str">
        <f t="shared" si="7"/>
        <v>7D</v>
      </c>
      <c r="P51" t="str">
        <f t="shared" si="8"/>
        <v>27.apr.22 22</v>
      </c>
    </row>
    <row r="52" spans="1:16" x14ac:dyDescent="0.2">
      <c r="A52" t="s">
        <v>540</v>
      </c>
      <c r="B52" s="1">
        <v>8</v>
      </c>
      <c r="C52" s="1" t="s">
        <v>551</v>
      </c>
      <c r="D52" s="1">
        <v>11</v>
      </c>
      <c r="E52" s="1">
        <v>3.94</v>
      </c>
      <c r="F52" t="s">
        <v>545</v>
      </c>
      <c r="G52" t="str">
        <f t="shared" si="12"/>
        <v>8D-22B-VCS-Loc-22</v>
      </c>
      <c r="H52" s="1" t="s">
        <v>543</v>
      </c>
      <c r="I52">
        <f t="shared" si="1"/>
        <v>8</v>
      </c>
      <c r="J52">
        <f t="shared" si="2"/>
        <v>3.94</v>
      </c>
      <c r="K52">
        <f t="shared" si="3"/>
        <v>0</v>
      </c>
      <c r="L52" s="1">
        <f t="shared" si="4"/>
        <v>11</v>
      </c>
      <c r="M52" s="1">
        <f t="shared" si="5"/>
        <v>3.94</v>
      </c>
      <c r="N52" t="str">
        <f t="shared" si="6"/>
        <v>22B</v>
      </c>
      <c r="O52" t="str">
        <f t="shared" si="7"/>
        <v>8D</v>
      </c>
      <c r="P52" t="str">
        <f t="shared" si="8"/>
        <v>27.apr.22 22</v>
      </c>
    </row>
    <row r="53" spans="1:16" x14ac:dyDescent="0.2">
      <c r="A53" t="s">
        <v>540</v>
      </c>
      <c r="B53" s="1">
        <v>9</v>
      </c>
      <c r="C53" s="1" t="s">
        <v>552</v>
      </c>
      <c r="D53" s="1">
        <v>13</v>
      </c>
      <c r="E53" s="1">
        <v>3.06</v>
      </c>
      <c r="F53" t="s">
        <v>545</v>
      </c>
      <c r="G53" t="str">
        <f t="shared" si="12"/>
        <v>9D-23B-VCS-Loc-22</v>
      </c>
      <c r="H53" s="1" t="s">
        <v>543</v>
      </c>
      <c r="I53">
        <f t="shared" si="1"/>
        <v>9</v>
      </c>
      <c r="J53">
        <f t="shared" si="2"/>
        <v>3.06</v>
      </c>
      <c r="K53">
        <f t="shared" si="3"/>
        <v>0</v>
      </c>
      <c r="L53" s="1">
        <f t="shared" si="4"/>
        <v>13</v>
      </c>
      <c r="M53" s="1">
        <f t="shared" si="5"/>
        <v>3.06</v>
      </c>
      <c r="N53" t="str">
        <f t="shared" si="6"/>
        <v>23B</v>
      </c>
      <c r="O53" t="str">
        <f t="shared" si="7"/>
        <v>9D</v>
      </c>
      <c r="P53" t="str">
        <f t="shared" si="8"/>
        <v>27.apr.22 23</v>
      </c>
    </row>
    <row r="54" spans="1:16" x14ac:dyDescent="0.2">
      <c r="A54" t="s">
        <v>540</v>
      </c>
      <c r="B54" s="1">
        <v>10</v>
      </c>
      <c r="C54" s="1" t="s">
        <v>553</v>
      </c>
      <c r="D54" s="1">
        <v>8</v>
      </c>
      <c r="E54" s="1">
        <v>3.05</v>
      </c>
      <c r="F54" t="s">
        <v>545</v>
      </c>
      <c r="G54" t="str">
        <f t="shared" si="12"/>
        <v>10D-23A-VCS-Loc-22</v>
      </c>
      <c r="H54" s="1" t="s">
        <v>543</v>
      </c>
      <c r="I54">
        <f t="shared" si="1"/>
        <v>10</v>
      </c>
      <c r="J54">
        <f t="shared" si="2"/>
        <v>3.05</v>
      </c>
      <c r="K54">
        <f t="shared" si="3"/>
        <v>1</v>
      </c>
      <c r="L54" s="1">
        <f t="shared" si="4"/>
        <v>8</v>
      </c>
      <c r="M54" s="1">
        <f t="shared" si="5"/>
        <v>3.05</v>
      </c>
      <c r="N54" t="str">
        <f t="shared" si="6"/>
        <v>23A</v>
      </c>
      <c r="O54" t="str">
        <f t="shared" si="7"/>
        <v>10D</v>
      </c>
      <c r="P54" t="str">
        <f t="shared" si="8"/>
        <v>27.apr.22 23</v>
      </c>
    </row>
    <row r="55" spans="1:16" x14ac:dyDescent="0.2">
      <c r="A55" t="s">
        <v>540</v>
      </c>
      <c r="B55" s="1">
        <v>11</v>
      </c>
      <c r="C55" s="1" t="s">
        <v>554</v>
      </c>
      <c r="D55" s="1">
        <v>10</v>
      </c>
      <c r="E55" s="1">
        <v>2.59</v>
      </c>
      <c r="F55" t="s">
        <v>545</v>
      </c>
      <c r="G55" t="str">
        <f t="shared" si="12"/>
        <v>11D-20B-VCS-Loc-22</v>
      </c>
      <c r="H55" s="1" t="s">
        <v>543</v>
      </c>
      <c r="I55">
        <f t="shared" si="1"/>
        <v>11</v>
      </c>
      <c r="J55">
        <f t="shared" si="2"/>
        <v>2.59</v>
      </c>
      <c r="K55">
        <f t="shared" si="3"/>
        <v>0</v>
      </c>
      <c r="L55" s="1">
        <f t="shared" si="4"/>
        <v>10</v>
      </c>
      <c r="M55" s="1">
        <f t="shared" si="5"/>
        <v>2.59</v>
      </c>
      <c r="N55" t="str">
        <f t="shared" si="6"/>
        <v>20B</v>
      </c>
      <c r="O55" t="str">
        <f t="shared" si="7"/>
        <v>11D</v>
      </c>
      <c r="P55" t="str">
        <f t="shared" si="8"/>
        <v>27.apr.22 20</v>
      </c>
    </row>
    <row r="56" spans="1:16" x14ac:dyDescent="0.2">
      <c r="A56" t="s">
        <v>540</v>
      </c>
      <c r="B56" s="1">
        <v>12</v>
      </c>
      <c r="C56" s="1" t="s">
        <v>555</v>
      </c>
      <c r="D56" s="1">
        <v>9</v>
      </c>
      <c r="E56" s="1">
        <v>4.74</v>
      </c>
      <c r="F56" t="s">
        <v>545</v>
      </c>
      <c r="G56" t="str">
        <f t="shared" si="12"/>
        <v>12D-20A-VCS-Loc-22</v>
      </c>
      <c r="H56" s="1" t="s">
        <v>543</v>
      </c>
      <c r="I56">
        <f t="shared" si="1"/>
        <v>12</v>
      </c>
      <c r="J56">
        <f t="shared" si="2"/>
        <v>4.74</v>
      </c>
      <c r="K56">
        <f t="shared" si="3"/>
        <v>1</v>
      </c>
      <c r="L56" s="1">
        <f t="shared" si="4"/>
        <v>9</v>
      </c>
      <c r="M56" s="1">
        <f t="shared" si="5"/>
        <v>4.74</v>
      </c>
      <c r="N56" t="str">
        <f t="shared" si="6"/>
        <v>20A</v>
      </c>
      <c r="O56" t="str">
        <f t="shared" si="7"/>
        <v>12D</v>
      </c>
      <c r="P56" t="str">
        <f t="shared" si="8"/>
        <v>27.apr.22 20</v>
      </c>
    </row>
    <row r="57" spans="1:16" x14ac:dyDescent="0.2">
      <c r="N57">
        <f t="shared" si="6"/>
        <v>0</v>
      </c>
      <c r="O57" t="str">
        <f t="shared" si="7"/>
        <v/>
      </c>
      <c r="P57" t="str">
        <f t="shared" si="8"/>
        <v xml:space="preserve"> </v>
      </c>
    </row>
    <row r="58" spans="1:16" x14ac:dyDescent="0.2">
      <c r="A58" t="s">
        <v>556</v>
      </c>
      <c r="B58" s="1">
        <v>1</v>
      </c>
      <c r="C58" s="1" t="s">
        <v>557</v>
      </c>
      <c r="D58" s="1">
        <v>11</v>
      </c>
      <c r="E58" s="1">
        <v>3.68</v>
      </c>
      <c r="F58" t="s">
        <v>558</v>
      </c>
      <c r="G58" t="str">
        <f>B58&amp;"E-"&amp;C58&amp;"-VCS-Loc-22"</f>
        <v>1E-28B-VCS-Loc-22</v>
      </c>
      <c r="H58" s="1" t="s">
        <v>559</v>
      </c>
      <c r="I58">
        <f t="shared" si="1"/>
        <v>1</v>
      </c>
      <c r="J58">
        <f t="shared" si="2"/>
        <v>3.68</v>
      </c>
      <c r="K58">
        <f t="shared" si="3"/>
        <v>0</v>
      </c>
      <c r="L58" s="1">
        <f t="shared" si="4"/>
        <v>11</v>
      </c>
      <c r="M58" s="1">
        <f t="shared" si="5"/>
        <v>3.68</v>
      </c>
      <c r="N58" t="str">
        <f t="shared" si="6"/>
        <v>28B</v>
      </c>
      <c r="O58" t="str">
        <f t="shared" si="7"/>
        <v>1E</v>
      </c>
      <c r="P58" t="str">
        <f t="shared" si="8"/>
        <v>02.may.22 28</v>
      </c>
    </row>
    <row r="59" spans="1:16" x14ac:dyDescent="0.2">
      <c r="A59" t="s">
        <v>556</v>
      </c>
      <c r="B59" s="1">
        <v>2</v>
      </c>
      <c r="C59" s="1" t="s">
        <v>560</v>
      </c>
      <c r="D59" s="1">
        <v>14</v>
      </c>
      <c r="E59" s="1">
        <v>5.38</v>
      </c>
      <c r="F59" t="s">
        <v>561</v>
      </c>
      <c r="G59" t="str">
        <f t="shared" ref="G59:G69" si="13">B59&amp;"E-"&amp;C59&amp;"-VCS-Loc-22"</f>
        <v>2E-28A-VCS-Loc-22</v>
      </c>
      <c r="H59" s="1" t="s">
        <v>559</v>
      </c>
      <c r="I59">
        <f t="shared" si="1"/>
        <v>2</v>
      </c>
      <c r="J59">
        <f t="shared" si="2"/>
        <v>5.38</v>
      </c>
      <c r="K59">
        <f t="shared" si="3"/>
        <v>1</v>
      </c>
      <c r="L59" s="1">
        <f t="shared" si="4"/>
        <v>14</v>
      </c>
      <c r="M59" s="1">
        <f t="shared" si="5"/>
        <v>5.38</v>
      </c>
      <c r="N59" t="str">
        <f t="shared" si="6"/>
        <v>28A</v>
      </c>
      <c r="O59" t="str">
        <f t="shared" si="7"/>
        <v>2E</v>
      </c>
      <c r="P59" t="str">
        <f t="shared" si="8"/>
        <v>02.may.22 28</v>
      </c>
    </row>
    <row r="60" spans="1:16" x14ac:dyDescent="0.2">
      <c r="A60" t="s">
        <v>556</v>
      </c>
      <c r="B60" s="1">
        <v>3</v>
      </c>
      <c r="C60" s="1" t="s">
        <v>562</v>
      </c>
      <c r="D60" s="1">
        <v>10</v>
      </c>
      <c r="E60" s="1">
        <v>6.82</v>
      </c>
      <c r="G60" t="str">
        <f t="shared" si="13"/>
        <v>3E-27A-VCS-Loc-22</v>
      </c>
      <c r="H60" s="1" t="s">
        <v>559</v>
      </c>
      <c r="I60">
        <f t="shared" si="1"/>
        <v>3</v>
      </c>
      <c r="J60">
        <f t="shared" si="2"/>
        <v>6.82</v>
      </c>
      <c r="K60">
        <f t="shared" si="3"/>
        <v>1</v>
      </c>
      <c r="L60" s="1">
        <f t="shared" si="4"/>
        <v>10</v>
      </c>
      <c r="M60" s="1">
        <f t="shared" si="5"/>
        <v>6.82</v>
      </c>
      <c r="N60" t="str">
        <f t="shared" si="6"/>
        <v>27A</v>
      </c>
      <c r="O60" t="str">
        <f t="shared" si="7"/>
        <v>3E</v>
      </c>
      <c r="P60" t="str">
        <f t="shared" si="8"/>
        <v>02.may.22 27</v>
      </c>
    </row>
    <row r="61" spans="1:16" x14ac:dyDescent="0.2">
      <c r="A61" t="s">
        <v>556</v>
      </c>
      <c r="B61" s="1">
        <v>4</v>
      </c>
      <c r="C61" s="1" t="s">
        <v>563</v>
      </c>
      <c r="D61" s="1">
        <v>11</v>
      </c>
      <c r="E61" s="1">
        <v>5.59</v>
      </c>
      <c r="G61" t="str">
        <f t="shared" si="13"/>
        <v>4E-27B-VCS-Loc-22</v>
      </c>
      <c r="H61" s="1" t="s">
        <v>559</v>
      </c>
      <c r="I61">
        <f t="shared" si="1"/>
        <v>4</v>
      </c>
      <c r="J61">
        <f t="shared" si="2"/>
        <v>5.59</v>
      </c>
      <c r="K61">
        <f t="shared" si="3"/>
        <v>0</v>
      </c>
      <c r="L61" s="1">
        <f t="shared" si="4"/>
        <v>11</v>
      </c>
      <c r="M61" s="1">
        <f t="shared" si="5"/>
        <v>5.59</v>
      </c>
      <c r="N61" t="str">
        <f t="shared" si="6"/>
        <v>27B</v>
      </c>
      <c r="O61" t="str">
        <f t="shared" si="7"/>
        <v>4E</v>
      </c>
      <c r="P61" t="str">
        <f t="shared" si="8"/>
        <v>02.may.22 27</v>
      </c>
    </row>
    <row r="62" spans="1:16" x14ac:dyDescent="0.2">
      <c r="A62" t="s">
        <v>556</v>
      </c>
      <c r="B62" s="1">
        <v>5</v>
      </c>
      <c r="C62" s="1" t="s">
        <v>564</v>
      </c>
      <c r="D62" s="1">
        <v>11</v>
      </c>
      <c r="E62" s="1">
        <v>3.91</v>
      </c>
      <c r="G62" t="str">
        <f t="shared" si="13"/>
        <v>5E-26A-VCS-Loc-22</v>
      </c>
      <c r="H62" s="1" t="s">
        <v>559</v>
      </c>
      <c r="I62">
        <f t="shared" si="1"/>
        <v>5</v>
      </c>
      <c r="J62">
        <f t="shared" si="2"/>
        <v>3.91</v>
      </c>
      <c r="K62">
        <f t="shared" si="3"/>
        <v>1</v>
      </c>
      <c r="L62" s="1">
        <f t="shared" si="4"/>
        <v>11</v>
      </c>
      <c r="M62" s="1">
        <f t="shared" si="5"/>
        <v>3.91</v>
      </c>
      <c r="N62" t="str">
        <f t="shared" si="6"/>
        <v>26A</v>
      </c>
      <c r="O62" t="str">
        <f t="shared" si="7"/>
        <v>5E</v>
      </c>
      <c r="P62" t="str">
        <f t="shared" si="8"/>
        <v>02.may.22 26</v>
      </c>
    </row>
    <row r="63" spans="1:16" x14ac:dyDescent="0.2">
      <c r="A63" t="s">
        <v>556</v>
      </c>
      <c r="B63" s="1">
        <v>6</v>
      </c>
      <c r="C63" s="1" t="s">
        <v>565</v>
      </c>
      <c r="D63" s="1">
        <v>13</v>
      </c>
      <c r="E63" s="1">
        <v>3.93</v>
      </c>
      <c r="F63" t="s">
        <v>566</v>
      </c>
      <c r="G63" t="str">
        <f t="shared" si="13"/>
        <v>6E-26B-VCS-Loc-22</v>
      </c>
      <c r="H63" s="1" t="s">
        <v>559</v>
      </c>
      <c r="I63">
        <f t="shared" si="1"/>
        <v>6</v>
      </c>
      <c r="J63">
        <f t="shared" si="2"/>
        <v>3.93</v>
      </c>
      <c r="K63">
        <f t="shared" si="3"/>
        <v>0</v>
      </c>
      <c r="L63" s="1">
        <f t="shared" si="4"/>
        <v>13</v>
      </c>
      <c r="M63" s="1">
        <f t="shared" si="5"/>
        <v>3.93</v>
      </c>
      <c r="N63" t="str">
        <f t="shared" si="6"/>
        <v>26B</v>
      </c>
      <c r="O63" t="str">
        <f t="shared" si="7"/>
        <v>6E</v>
      </c>
      <c r="P63" t="str">
        <f t="shared" si="8"/>
        <v>02.may.22 26</v>
      </c>
    </row>
    <row r="64" spans="1:16" x14ac:dyDescent="0.2">
      <c r="A64" t="s">
        <v>556</v>
      </c>
      <c r="B64" s="1">
        <v>7</v>
      </c>
      <c r="C64" s="1" t="s">
        <v>567</v>
      </c>
      <c r="D64" s="1">
        <v>14</v>
      </c>
      <c r="E64" s="1">
        <v>5.32</v>
      </c>
      <c r="F64" t="s">
        <v>568</v>
      </c>
      <c r="G64" t="str">
        <f t="shared" si="13"/>
        <v>7E-30B-VCS-Loc-22</v>
      </c>
      <c r="H64" s="1" t="s">
        <v>559</v>
      </c>
      <c r="I64">
        <f t="shared" si="1"/>
        <v>7</v>
      </c>
      <c r="J64">
        <f t="shared" si="2"/>
        <v>5.32</v>
      </c>
      <c r="K64">
        <f t="shared" si="3"/>
        <v>0</v>
      </c>
      <c r="L64" s="1">
        <f t="shared" si="4"/>
        <v>14</v>
      </c>
      <c r="M64" s="1">
        <f t="shared" si="5"/>
        <v>5.32</v>
      </c>
      <c r="N64" t="str">
        <f t="shared" si="6"/>
        <v>30B</v>
      </c>
      <c r="O64" t="str">
        <f t="shared" si="7"/>
        <v>7E</v>
      </c>
      <c r="P64" t="str">
        <f t="shared" si="8"/>
        <v>02.may.22 30</v>
      </c>
    </row>
    <row r="65" spans="1:16" x14ac:dyDescent="0.2">
      <c r="A65" t="s">
        <v>556</v>
      </c>
      <c r="B65" s="1">
        <v>8</v>
      </c>
      <c r="C65" s="1" t="s">
        <v>569</v>
      </c>
      <c r="D65" s="1">
        <v>11</v>
      </c>
      <c r="E65" s="1">
        <v>4.7</v>
      </c>
      <c r="F65" t="s">
        <v>570</v>
      </c>
      <c r="G65" t="str">
        <f t="shared" si="13"/>
        <v>8E-30A-VCS-Loc-22</v>
      </c>
      <c r="H65" s="1" t="s">
        <v>559</v>
      </c>
      <c r="I65">
        <f t="shared" si="1"/>
        <v>8</v>
      </c>
      <c r="J65">
        <f t="shared" si="2"/>
        <v>4.7</v>
      </c>
      <c r="K65">
        <f t="shared" si="3"/>
        <v>1</v>
      </c>
      <c r="L65" s="1">
        <f t="shared" si="4"/>
        <v>11</v>
      </c>
      <c r="M65" s="1">
        <f t="shared" si="5"/>
        <v>4.7</v>
      </c>
      <c r="N65" t="str">
        <f t="shared" si="6"/>
        <v>30A</v>
      </c>
      <c r="O65" t="str">
        <f t="shared" si="7"/>
        <v>8E</v>
      </c>
      <c r="P65" t="str">
        <f t="shared" si="8"/>
        <v>02.may.22 30</v>
      </c>
    </row>
    <row r="66" spans="1:16" x14ac:dyDescent="0.2">
      <c r="A66" t="s">
        <v>556</v>
      </c>
      <c r="B66" s="1">
        <v>9</v>
      </c>
      <c r="C66" s="1" t="s">
        <v>571</v>
      </c>
      <c r="D66" s="1">
        <v>11</v>
      </c>
      <c r="E66" s="1">
        <v>6.18</v>
      </c>
      <c r="G66" t="str">
        <f t="shared" si="13"/>
        <v>9E-25A-VCS-Loc-22</v>
      </c>
      <c r="H66" s="1" t="s">
        <v>559</v>
      </c>
      <c r="I66">
        <f t="shared" si="1"/>
        <v>9</v>
      </c>
      <c r="J66">
        <f t="shared" si="2"/>
        <v>6.18</v>
      </c>
      <c r="K66">
        <f t="shared" si="3"/>
        <v>1</v>
      </c>
      <c r="L66" s="1">
        <f t="shared" si="4"/>
        <v>11</v>
      </c>
      <c r="M66" s="1">
        <f t="shared" si="5"/>
        <v>6.18</v>
      </c>
      <c r="N66" t="str">
        <f t="shared" si="6"/>
        <v>25A</v>
      </c>
      <c r="O66" t="str">
        <f t="shared" si="7"/>
        <v>9E</v>
      </c>
      <c r="P66" t="str">
        <f t="shared" si="8"/>
        <v>02.may.22 25</v>
      </c>
    </row>
    <row r="67" spans="1:16" x14ac:dyDescent="0.2">
      <c r="A67" t="s">
        <v>556</v>
      </c>
      <c r="B67" s="1">
        <v>10</v>
      </c>
      <c r="C67" s="1" t="s">
        <v>572</v>
      </c>
      <c r="D67" s="1">
        <v>11</v>
      </c>
      <c r="E67" s="1">
        <v>3.88</v>
      </c>
      <c r="G67" t="str">
        <f t="shared" si="13"/>
        <v>10E-25B-VCS-Loc-22</v>
      </c>
      <c r="H67" s="1" t="s">
        <v>559</v>
      </c>
      <c r="I67">
        <f t="shared" si="1"/>
        <v>10</v>
      </c>
      <c r="J67">
        <f t="shared" si="2"/>
        <v>3.88</v>
      </c>
      <c r="K67">
        <f t="shared" si="3"/>
        <v>0</v>
      </c>
      <c r="L67" s="1">
        <f t="shared" si="4"/>
        <v>11</v>
      </c>
      <c r="M67" s="1">
        <f t="shared" si="5"/>
        <v>3.88</v>
      </c>
      <c r="N67" t="str">
        <f t="shared" si="6"/>
        <v>25B</v>
      </c>
      <c r="O67" t="str">
        <f t="shared" si="7"/>
        <v>10E</v>
      </c>
      <c r="P67" t="str">
        <f t="shared" si="8"/>
        <v>02.may.22 25</v>
      </c>
    </row>
    <row r="68" spans="1:16" x14ac:dyDescent="0.2">
      <c r="A68" t="s">
        <v>556</v>
      </c>
      <c r="B68" s="1">
        <v>11</v>
      </c>
      <c r="C68" s="1" t="s">
        <v>573</v>
      </c>
      <c r="D68" s="1">
        <v>13</v>
      </c>
      <c r="E68" s="1">
        <v>3.56</v>
      </c>
      <c r="F68" t="s">
        <v>566</v>
      </c>
      <c r="G68" t="str">
        <f t="shared" si="13"/>
        <v>11E-29B-VCS-Loc-22</v>
      </c>
      <c r="H68" s="1" t="s">
        <v>559</v>
      </c>
      <c r="I68">
        <f t="shared" si="1"/>
        <v>11</v>
      </c>
      <c r="J68">
        <f t="shared" si="2"/>
        <v>3.56</v>
      </c>
      <c r="K68">
        <f t="shared" si="3"/>
        <v>0</v>
      </c>
      <c r="L68" s="1">
        <f t="shared" si="4"/>
        <v>13</v>
      </c>
      <c r="M68" s="1">
        <f t="shared" si="5"/>
        <v>3.56</v>
      </c>
      <c r="N68" t="str">
        <f t="shared" si="6"/>
        <v>29B</v>
      </c>
      <c r="O68" t="str">
        <f t="shared" si="7"/>
        <v>11E</v>
      </c>
      <c r="P68" t="str">
        <f t="shared" si="8"/>
        <v>02.may.22 29</v>
      </c>
    </row>
    <row r="69" spans="1:16" x14ac:dyDescent="0.2">
      <c r="A69" t="s">
        <v>556</v>
      </c>
      <c r="B69" s="1">
        <v>12</v>
      </c>
      <c r="C69" s="1" t="s">
        <v>574</v>
      </c>
      <c r="D69" s="1">
        <v>11</v>
      </c>
      <c r="E69" s="1">
        <v>4.6500000000000004</v>
      </c>
      <c r="G69" t="str">
        <f t="shared" si="13"/>
        <v>12E-29A-VCS-Loc-22</v>
      </c>
      <c r="H69" s="1" t="s">
        <v>559</v>
      </c>
      <c r="I69">
        <f t="shared" si="1"/>
        <v>12</v>
      </c>
      <c r="J69">
        <f t="shared" si="2"/>
        <v>4.6500000000000004</v>
      </c>
      <c r="K69">
        <f t="shared" si="3"/>
        <v>1</v>
      </c>
      <c r="L69" s="1">
        <f t="shared" si="4"/>
        <v>11</v>
      </c>
      <c r="M69" s="1">
        <f t="shared" si="5"/>
        <v>4.6500000000000004</v>
      </c>
      <c r="N69" t="str">
        <f t="shared" si="6"/>
        <v>29A</v>
      </c>
      <c r="O69" t="str">
        <f t="shared" si="7"/>
        <v>12E</v>
      </c>
      <c r="P69" t="str">
        <f t="shared" si="8"/>
        <v>02.may.22 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00960-BEAA-624E-9BFD-1CEA2C35F470}">
  <dimension ref="A1:H27"/>
  <sheetViews>
    <sheetView zoomScale="140" zoomScaleNormal="140" workbookViewId="0">
      <selection activeCell="G24" sqref="G24"/>
    </sheetView>
  </sheetViews>
  <sheetFormatPr baseColWidth="10" defaultColWidth="11.5" defaultRowHeight="15" x14ac:dyDescent="0.2"/>
  <cols>
    <col min="1" max="1" width="13.33203125" bestFit="1" customWidth="1"/>
    <col min="2" max="2" width="19.83203125" bestFit="1" customWidth="1"/>
  </cols>
  <sheetData>
    <row r="1" spans="1:8" x14ac:dyDescent="0.2">
      <c r="A1" t="s">
        <v>602</v>
      </c>
    </row>
    <row r="2" spans="1:8" x14ac:dyDescent="0.2">
      <c r="A2" t="s">
        <v>407</v>
      </c>
      <c r="B2" t="s">
        <v>603</v>
      </c>
      <c r="C2" t="s">
        <v>409</v>
      </c>
    </row>
    <row r="3" spans="1:8" x14ac:dyDescent="0.2">
      <c r="A3">
        <v>16.010000000000002</v>
      </c>
      <c r="B3" t="s">
        <v>586</v>
      </c>
      <c r="C3">
        <f>VLOOKUP(A3,'Peak Combiner'!$A$5:$D$1250,4,FALSE)</f>
        <v>16.010000000000002</v>
      </c>
    </row>
    <row r="4" spans="1:8" x14ac:dyDescent="0.2">
      <c r="A4">
        <v>18.52</v>
      </c>
      <c r="B4" t="s">
        <v>585</v>
      </c>
      <c r="C4">
        <f>VLOOKUP(A4,'Peak Combiner'!$A$5:$D$1250,4,FALSE)</f>
        <v>18.510000000000002</v>
      </c>
      <c r="F4" t="s">
        <v>607</v>
      </c>
      <c r="G4" t="s">
        <v>425</v>
      </c>
    </row>
    <row r="5" spans="1:8" x14ac:dyDescent="0.2">
      <c r="A5">
        <v>21.32</v>
      </c>
      <c r="B5" t="s">
        <v>591</v>
      </c>
      <c r="C5">
        <f>VLOOKUP(A5,'Peak Combiner'!$A$5:$D$1250,4,FALSE)</f>
        <v>21.28</v>
      </c>
      <c r="F5">
        <v>9.3800000000000008</v>
      </c>
      <c r="G5" t="s">
        <v>426</v>
      </c>
      <c r="H5" t="str">
        <f>G5&amp;" = """&amp;F5&amp;""""</f>
        <v>octanal = "9.38"</v>
      </c>
    </row>
    <row r="6" spans="1:8" x14ac:dyDescent="0.2">
      <c r="A6">
        <v>16.45</v>
      </c>
      <c r="B6" t="s">
        <v>587</v>
      </c>
      <c r="C6">
        <f>VLOOKUP(A6,'Peak Combiner'!$A$5:$D$1250,4,FALSE)</f>
        <v>16.440000000000001</v>
      </c>
      <c r="F6">
        <v>10.1</v>
      </c>
      <c r="G6" t="s">
        <v>427</v>
      </c>
      <c r="H6" t="str">
        <f t="shared" ref="H6:H13" si="0">G6&amp;" = """&amp;F6&amp;""""</f>
        <v>d-limonene = "10.1"</v>
      </c>
    </row>
    <row r="7" spans="1:8" x14ac:dyDescent="0.2">
      <c r="A7">
        <v>21.09</v>
      </c>
      <c r="B7" t="s">
        <v>604</v>
      </c>
      <c r="C7">
        <f>VLOOKUP(A7,'Peak Combiner'!$A$5:$D$1250,4,FALSE)</f>
        <v>21.07</v>
      </c>
      <c r="F7">
        <v>12.53</v>
      </c>
      <c r="G7" t="s">
        <v>428</v>
      </c>
      <c r="H7" t="str">
        <f t="shared" si="0"/>
        <v>nonanal = "12.53"</v>
      </c>
    </row>
    <row r="8" spans="1:8" x14ac:dyDescent="0.2">
      <c r="F8">
        <v>12.91</v>
      </c>
      <c r="G8" t="s">
        <v>429</v>
      </c>
      <c r="H8" t="str">
        <f t="shared" si="0"/>
        <v>cyclohexane = "12.91"</v>
      </c>
    </row>
    <row r="9" spans="1:8" x14ac:dyDescent="0.2">
      <c r="F9">
        <v>14.25</v>
      </c>
      <c r="G9" t="s">
        <v>430</v>
      </c>
      <c r="H9" t="str">
        <f t="shared" si="0"/>
        <v>p-trimethyl = "14.25"</v>
      </c>
    </row>
    <row r="10" spans="1:8" x14ac:dyDescent="0.2">
      <c r="F10">
        <v>15.77</v>
      </c>
      <c r="G10" t="s">
        <v>433</v>
      </c>
      <c r="H10" t="str">
        <f t="shared" si="0"/>
        <v>decanal = "15.77"</v>
      </c>
    </row>
    <row r="11" spans="1:8" x14ac:dyDescent="0.2">
      <c r="B11" t="s">
        <v>609</v>
      </c>
      <c r="C11">
        <v>20.85</v>
      </c>
      <c r="F11">
        <v>18.510000000000002</v>
      </c>
      <c r="G11" t="s">
        <v>435</v>
      </c>
      <c r="H11" t="str">
        <f t="shared" si="0"/>
        <v>hexahydro = "18.51"</v>
      </c>
    </row>
    <row r="12" spans="1:8" x14ac:dyDescent="0.2">
      <c r="B12" t="s">
        <v>428</v>
      </c>
      <c r="C12">
        <v>12.54</v>
      </c>
      <c r="F12">
        <v>21.28</v>
      </c>
      <c r="G12" t="s">
        <v>436</v>
      </c>
      <c r="H12" t="str">
        <f t="shared" si="0"/>
        <v>caryophyllene = "21.28"</v>
      </c>
    </row>
    <row r="13" spans="1:8" x14ac:dyDescent="0.2">
      <c r="F13">
        <v>37.99</v>
      </c>
      <c r="G13" t="s">
        <v>439</v>
      </c>
      <c r="H13" t="str">
        <f t="shared" si="0"/>
        <v>disoctyl phthalate = "37.99"</v>
      </c>
    </row>
    <row r="14" spans="1:8" x14ac:dyDescent="0.2">
      <c r="H14" t="str">
        <f>_xlfn.TEXTJOIN(",",TRUE,H5:H13)</f>
        <v>octanal = "9.38",d-limonene = "10.1",nonanal = "12.53",cyclohexane = "12.91",p-trimethyl = "14.25",decanal = "15.77",hexahydro = "18.51",caryophyllene = "21.28",disoctyl phthalate = "37.99"</v>
      </c>
    </row>
    <row r="19" spans="6:8" x14ac:dyDescent="0.2">
      <c r="F19">
        <v>12.91</v>
      </c>
      <c r="G19" t="s">
        <v>429</v>
      </c>
      <c r="H19" t="str">
        <f>G19&amp;" = """&amp;F19&amp;""""</f>
        <v>cyclohexane = "12.91"</v>
      </c>
    </row>
    <row r="20" spans="6:8" x14ac:dyDescent="0.2">
      <c r="F20">
        <v>20.85</v>
      </c>
      <c r="G20" t="s">
        <v>609</v>
      </c>
      <c r="H20" t="str">
        <f t="shared" ref="H20:H26" si="1">G20&amp;" = """&amp;F20&amp;""""</f>
        <v>nanodecane = "20.85"</v>
      </c>
    </row>
    <row r="21" spans="6:8" x14ac:dyDescent="0.2">
      <c r="F21">
        <v>12.53</v>
      </c>
      <c r="G21" t="s">
        <v>428</v>
      </c>
      <c r="H21" t="str">
        <f t="shared" si="1"/>
        <v>nonanal = "12.53"</v>
      </c>
    </row>
    <row r="22" spans="6:8" x14ac:dyDescent="0.2">
      <c r="F22">
        <v>15.55</v>
      </c>
      <c r="G22" t="s">
        <v>433</v>
      </c>
      <c r="H22" t="str">
        <f t="shared" si="1"/>
        <v>decanal = "15.55"</v>
      </c>
    </row>
    <row r="23" spans="6:8" x14ac:dyDescent="0.2">
      <c r="F23">
        <v>23.34</v>
      </c>
      <c r="G23" t="s">
        <v>627</v>
      </c>
      <c r="H23" t="str">
        <f t="shared" si="1"/>
        <v>pentadecane = "23.34"</v>
      </c>
    </row>
    <row r="24" spans="6:8" x14ac:dyDescent="0.2">
      <c r="F24">
        <v>15.78</v>
      </c>
      <c r="G24" t="s">
        <v>628</v>
      </c>
      <c r="H24" t="str">
        <f t="shared" si="1"/>
        <v>caprylyl_acetate = "15.78"</v>
      </c>
    </row>
    <row r="25" spans="6:8" x14ac:dyDescent="0.2">
      <c r="F25">
        <v>14.25</v>
      </c>
      <c r="G25" t="s">
        <v>629</v>
      </c>
      <c r="H25" t="str">
        <f t="shared" si="1"/>
        <v>p_trimethyl = "14.25"</v>
      </c>
    </row>
    <row r="26" spans="6:8" x14ac:dyDescent="0.2">
      <c r="F26">
        <v>8.9600000000000009</v>
      </c>
      <c r="G26" t="s">
        <v>630</v>
      </c>
      <c r="H26" t="str">
        <f t="shared" si="1"/>
        <v>b_pinene = "8.96"</v>
      </c>
    </row>
    <row r="27" spans="6:8" x14ac:dyDescent="0.2">
      <c r="H27" t="str">
        <f>_xlfn.TEXTJOIN(",",TRUE,H19:H26)</f>
        <v>cyclohexane = "12.91",nanodecane = "20.85",nonanal = "12.53",decanal = "15.55",pentadecane = "23.34",caprylyl_acetate = "15.78",p_trimethyl = "14.25",b_pinene = "8.96"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RAW</vt:lpstr>
      <vt:lpstr>RAW2</vt:lpstr>
      <vt:lpstr>PIVOT</vt:lpstr>
      <vt:lpstr>rt_comb</vt:lpstr>
      <vt:lpstr>compounds</vt:lpstr>
      <vt:lpstr>Peak Combiner</vt:lpstr>
      <vt:lpstr>Peak Comparison</vt:lpstr>
      <vt:lpstr>Differences</vt:lpstr>
      <vt:lpstr>Bad</vt:lpstr>
      <vt:lpstr>Peak Finder</vt:lpstr>
      <vt:lpstr>NMDS</vt:lpstr>
      <vt:lpstr>spring22 pairing info</vt:lpstr>
      <vt:lpstr>pairs</vt:lpstr>
      <vt:lpstr>label info</vt:lpstr>
      <vt:lpstr>volatile collection data</vt:lpstr>
      <vt:lpstr>Interest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GCMS</dc:creator>
  <cp:keywords/>
  <dc:description/>
  <cp:lastModifiedBy>Strand, Jackson</cp:lastModifiedBy>
  <cp:revision/>
  <dcterms:created xsi:type="dcterms:W3CDTF">2022-05-06T18:48:29Z</dcterms:created>
  <dcterms:modified xsi:type="dcterms:W3CDTF">2025-12-03T16:04:11Z</dcterms:modified>
  <cp:category/>
  <cp:contentStatus/>
</cp:coreProperties>
</file>